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sif\Desktop\01-07-21\COMPLETE_FILE\"/>
    </mc:Choice>
  </mc:AlternateContent>
  <bookViews>
    <workbookView xWindow="0" yWindow="0" windowWidth="28800" windowHeight="13815" tabRatio="798" firstSheet="6" activeTab="8"/>
  </bookViews>
  <sheets>
    <sheet name="sales_data" sheetId="2" state="hidden" r:id="rId1"/>
    <sheet name="day_wise_sales_data" sheetId="9" state="hidden" r:id="rId2"/>
    <sheet name="zm_wise_product_sales" sheetId="7" state="hidden" r:id="rId3"/>
    <sheet name="stock_data" sheetId="8" state="hidden" r:id="rId4"/>
    <sheet name="depot_prod_sales" sheetId="11" state="hidden" r:id="rId5"/>
    <sheet name="COD_SALES" sheetId="10" state="hidden" r:id="rId6"/>
    <sheet name="data_pull" sheetId="6" r:id="rId7"/>
    <sheet name="resource" sheetId="4" r:id="rId8"/>
    <sheet name="cod" sheetId="12" r:id="rId9"/>
    <sheet name="yesterday" sheetId="13" r:id="rId10"/>
    <sheet name="report" sheetId="5" r:id="rId11"/>
  </sheets>
  <definedNames>
    <definedName name="_xlnm._FilterDatabase" localSheetId="6" hidden="1">data_pull!$AO$24:$AR$1023</definedName>
    <definedName name="_xlnm._FilterDatabase" localSheetId="1" hidden="1">day_wise_sales_data!$A$1:$AE$500</definedName>
    <definedName name="_xlnm._FilterDatabase" localSheetId="0" hidden="1">sales_data!$A$1:$BG$482</definedName>
    <definedName name="all_psale_depot" localSheetId="4">depot_prod_sales!$A$1:$Z$105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0" i="6" l="1"/>
  <c r="B3" i="5" s="1"/>
  <c r="CH4" i="4" l="1"/>
  <c r="CH5" i="4"/>
  <c r="CH6" i="4"/>
  <c r="CH7" i="4"/>
  <c r="CH8" i="4"/>
  <c r="CH9" i="4"/>
  <c r="CH10" i="4"/>
  <c r="CH11" i="4"/>
  <c r="CH12" i="4"/>
  <c r="CH13" i="4"/>
  <c r="CH14" i="4"/>
  <c r="CH15" i="4"/>
  <c r="CH16" i="4"/>
  <c r="CH17" i="4"/>
  <c r="CH18" i="4"/>
  <c r="CH19" i="4"/>
  <c r="CH20" i="4"/>
  <c r="CH21" i="4"/>
  <c r="CH22" i="4"/>
  <c r="CH23" i="4"/>
  <c r="CH24" i="4"/>
  <c r="CH25" i="4"/>
  <c r="CH26" i="4"/>
  <c r="CH27" i="4"/>
  <c r="CH28" i="4"/>
  <c r="CH29" i="4"/>
  <c r="CH30" i="4"/>
  <c r="CH31" i="4"/>
  <c r="CH32" i="4"/>
  <c r="CH33" i="4"/>
  <c r="CH34" i="4"/>
  <c r="CH35" i="4"/>
  <c r="CH36" i="4"/>
  <c r="CH37" i="4"/>
  <c r="CH38" i="4"/>
  <c r="CH39" i="4"/>
  <c r="CH40" i="4"/>
  <c r="CH41" i="4"/>
  <c r="CH42" i="4"/>
  <c r="CH43" i="4"/>
  <c r="CH44" i="4"/>
  <c r="CH45" i="4"/>
  <c r="CH46" i="4"/>
  <c r="CH47" i="4"/>
  <c r="CH48" i="4"/>
  <c r="CH49" i="4"/>
  <c r="CH50" i="4"/>
  <c r="CH51" i="4"/>
  <c r="CH52" i="4"/>
  <c r="CH53" i="4"/>
  <c r="CH54" i="4"/>
  <c r="CH55" i="4"/>
  <c r="CH56" i="4"/>
  <c r="CH57" i="4"/>
  <c r="CH58" i="4"/>
  <c r="CH59" i="4"/>
  <c r="CH60" i="4"/>
  <c r="CH61" i="4"/>
  <c r="CH62" i="4"/>
  <c r="CH63" i="4"/>
  <c r="CH64" i="4"/>
  <c r="CH65" i="4"/>
  <c r="CH66" i="4"/>
  <c r="CH67" i="4"/>
  <c r="CH68" i="4"/>
  <c r="CH69" i="4"/>
  <c r="CH70" i="4"/>
  <c r="CH71" i="4"/>
  <c r="CH72" i="4"/>
  <c r="CH73" i="4"/>
  <c r="CH74" i="4"/>
  <c r="CH75" i="4"/>
  <c r="CH76" i="4"/>
  <c r="CH77" i="4"/>
  <c r="CH78" i="4"/>
  <c r="CH79" i="4"/>
  <c r="CH80" i="4"/>
  <c r="CH81" i="4"/>
  <c r="CH82" i="4"/>
  <c r="CH83" i="4"/>
  <c r="CH84" i="4"/>
  <c r="CH85" i="4"/>
  <c r="CH86" i="4"/>
  <c r="CH87" i="4"/>
  <c r="CH88" i="4"/>
  <c r="CH89" i="4"/>
  <c r="CH90" i="4"/>
  <c r="CH91" i="4"/>
  <c r="CH92" i="4"/>
  <c r="CH93" i="4"/>
  <c r="CH94" i="4"/>
  <c r="CH95" i="4"/>
  <c r="CH96" i="4"/>
  <c r="CH97" i="4"/>
  <c r="CH98" i="4"/>
  <c r="CH99" i="4"/>
  <c r="CH100" i="4"/>
  <c r="CH101" i="4"/>
  <c r="CH102" i="4"/>
  <c r="CH103" i="4"/>
  <c r="CH104" i="4"/>
  <c r="CH105" i="4"/>
  <c r="CH106" i="4"/>
  <c r="CH107" i="4"/>
  <c r="CH108" i="4"/>
  <c r="CH109" i="4"/>
  <c r="CH110" i="4"/>
  <c r="CH111" i="4"/>
  <c r="CH112" i="4"/>
  <c r="CH113" i="4"/>
  <c r="CH114" i="4"/>
  <c r="CH115" i="4"/>
  <c r="CH116" i="4"/>
  <c r="CH117" i="4"/>
  <c r="CH118" i="4"/>
  <c r="CH119" i="4"/>
  <c r="CH120" i="4"/>
  <c r="CH121" i="4"/>
  <c r="CH122" i="4"/>
  <c r="CH123" i="4"/>
  <c r="CH124" i="4"/>
  <c r="CH125" i="4"/>
  <c r="CH126" i="4"/>
  <c r="CH127" i="4"/>
  <c r="CH128" i="4"/>
  <c r="CH129" i="4"/>
  <c r="CH130" i="4"/>
  <c r="CH131" i="4"/>
  <c r="CH132" i="4"/>
  <c r="CH133" i="4"/>
  <c r="CH134" i="4"/>
  <c r="CH135" i="4"/>
  <c r="CH136" i="4"/>
  <c r="CH137" i="4"/>
  <c r="CH138" i="4"/>
  <c r="CH139" i="4"/>
  <c r="CH140" i="4"/>
  <c r="CH141" i="4"/>
  <c r="CH142" i="4"/>
  <c r="CH143" i="4"/>
  <c r="CH144" i="4"/>
  <c r="CH145" i="4"/>
  <c r="CH146" i="4"/>
  <c r="CH147" i="4"/>
  <c r="CH148" i="4"/>
  <c r="CH149" i="4"/>
  <c r="CH150" i="4"/>
  <c r="CH151" i="4"/>
  <c r="CH152" i="4"/>
  <c r="CH153" i="4"/>
  <c r="CH154" i="4"/>
  <c r="CH155" i="4"/>
  <c r="CH156" i="4"/>
  <c r="CH157" i="4"/>
  <c r="CH158" i="4"/>
  <c r="CH159" i="4"/>
  <c r="CH160" i="4"/>
  <c r="CH161" i="4"/>
  <c r="CH162" i="4"/>
  <c r="CH163" i="4"/>
  <c r="CH164" i="4"/>
  <c r="CH165" i="4"/>
  <c r="CH166" i="4"/>
  <c r="CH167" i="4"/>
  <c r="CH168" i="4"/>
  <c r="CH169" i="4"/>
  <c r="CH170" i="4"/>
  <c r="CH171" i="4"/>
  <c r="CH172" i="4"/>
  <c r="CH173" i="4"/>
  <c r="CH174" i="4"/>
  <c r="CH175" i="4"/>
  <c r="CH176" i="4"/>
  <c r="CH177" i="4"/>
  <c r="CH178" i="4"/>
  <c r="CH179" i="4"/>
  <c r="CH180" i="4"/>
  <c r="CH181" i="4"/>
  <c r="CH182" i="4"/>
  <c r="CH183" i="4"/>
  <c r="CH184" i="4"/>
  <c r="CH185" i="4"/>
  <c r="CH186" i="4"/>
  <c r="CH187" i="4"/>
  <c r="CH188" i="4"/>
  <c r="CH189" i="4"/>
  <c r="CH190" i="4"/>
  <c r="CH191" i="4"/>
  <c r="CH192" i="4"/>
  <c r="CH193" i="4"/>
  <c r="CH194" i="4"/>
  <c r="CH195" i="4"/>
  <c r="CH196" i="4"/>
  <c r="CH197" i="4"/>
  <c r="CH198" i="4"/>
  <c r="CH199" i="4"/>
  <c r="CH200" i="4"/>
  <c r="CH201" i="4"/>
  <c r="CH202" i="4"/>
  <c r="CH203" i="4"/>
  <c r="CH204" i="4"/>
  <c r="CH205" i="4"/>
  <c r="CH206" i="4"/>
  <c r="CH207" i="4"/>
  <c r="CH208" i="4"/>
  <c r="CH209" i="4"/>
  <c r="CH210" i="4"/>
  <c r="CH211" i="4"/>
  <c r="CH212" i="4"/>
  <c r="CH213" i="4"/>
  <c r="CH214" i="4"/>
  <c r="CH215" i="4"/>
  <c r="CH216" i="4"/>
  <c r="CH217" i="4"/>
  <c r="CH218" i="4"/>
  <c r="CH219" i="4"/>
  <c r="CH220" i="4"/>
  <c r="CH221" i="4"/>
  <c r="CH222" i="4"/>
  <c r="CH223" i="4"/>
  <c r="CH224" i="4"/>
  <c r="CH225" i="4"/>
  <c r="CH226" i="4"/>
  <c r="CH227" i="4"/>
  <c r="CH228" i="4"/>
  <c r="CH229" i="4"/>
  <c r="CH230" i="4"/>
  <c r="CH231" i="4"/>
  <c r="CH232" i="4"/>
  <c r="CH233" i="4"/>
  <c r="CH234" i="4"/>
  <c r="CH235" i="4"/>
  <c r="CH236" i="4"/>
  <c r="CH237" i="4"/>
  <c r="CH238" i="4"/>
  <c r="CH239" i="4"/>
  <c r="CH240" i="4"/>
  <c r="CH241" i="4"/>
  <c r="CH242" i="4"/>
  <c r="CH243" i="4"/>
  <c r="CH244" i="4"/>
  <c r="CH245" i="4"/>
  <c r="CH246" i="4"/>
  <c r="CH247" i="4"/>
  <c r="CH248" i="4"/>
  <c r="CH249" i="4"/>
  <c r="CH250" i="4"/>
  <c r="CH251" i="4"/>
  <c r="CH252" i="4"/>
  <c r="CH253" i="4"/>
  <c r="CH254" i="4"/>
  <c r="CH255" i="4"/>
  <c r="CH256" i="4"/>
  <c r="CH257" i="4"/>
  <c r="CH258" i="4"/>
  <c r="CH259" i="4"/>
  <c r="CH260" i="4"/>
  <c r="CH261" i="4"/>
  <c r="CH262" i="4"/>
  <c r="CH263" i="4"/>
  <c r="CH264" i="4"/>
  <c r="CH265" i="4"/>
  <c r="CH266" i="4"/>
  <c r="CH267" i="4"/>
  <c r="CH268" i="4"/>
  <c r="CH269" i="4"/>
  <c r="CH270" i="4"/>
  <c r="CH271" i="4"/>
  <c r="CH272" i="4"/>
  <c r="CH273" i="4"/>
  <c r="CH274" i="4"/>
  <c r="CH275" i="4"/>
  <c r="CH276" i="4"/>
  <c r="CH277" i="4"/>
  <c r="CH278" i="4"/>
  <c r="CH279" i="4"/>
  <c r="CH280" i="4"/>
  <c r="CH281" i="4"/>
  <c r="CH282" i="4"/>
  <c r="CH283" i="4"/>
  <c r="CH284" i="4"/>
  <c r="CH285" i="4"/>
  <c r="CH286" i="4"/>
  <c r="CH287" i="4"/>
  <c r="CH288" i="4"/>
  <c r="CH289" i="4"/>
  <c r="CH290" i="4"/>
  <c r="CH291" i="4"/>
  <c r="CH292" i="4"/>
  <c r="CH293" i="4"/>
  <c r="CH294" i="4"/>
  <c r="CH295" i="4"/>
  <c r="CH296" i="4"/>
  <c r="CH297" i="4"/>
  <c r="CH298" i="4"/>
  <c r="CH299" i="4"/>
  <c r="CH300" i="4"/>
  <c r="CH301" i="4"/>
  <c r="CH302" i="4"/>
  <c r="CH303" i="4"/>
  <c r="CH304" i="4"/>
  <c r="CH305" i="4"/>
  <c r="CH306" i="4"/>
  <c r="CH307" i="4"/>
  <c r="CH308" i="4"/>
  <c r="CH309" i="4"/>
  <c r="CH310" i="4"/>
  <c r="CH311" i="4"/>
  <c r="CH312" i="4"/>
  <c r="CH313" i="4"/>
  <c r="CH314" i="4"/>
  <c r="CH315" i="4"/>
  <c r="CH316" i="4"/>
  <c r="CH317" i="4"/>
  <c r="CH318" i="4"/>
  <c r="CH319" i="4"/>
  <c r="CH320" i="4"/>
  <c r="CH321" i="4"/>
  <c r="CH322" i="4"/>
  <c r="CH323" i="4"/>
  <c r="CH324" i="4"/>
  <c r="CH325" i="4"/>
  <c r="CH326" i="4"/>
  <c r="CH327" i="4"/>
  <c r="CH328" i="4"/>
  <c r="CH329" i="4"/>
  <c r="CH330" i="4"/>
  <c r="CH331" i="4"/>
  <c r="CH332" i="4"/>
  <c r="CH333" i="4"/>
  <c r="CH334" i="4"/>
  <c r="CH335" i="4"/>
  <c r="CH336" i="4"/>
  <c r="CH337" i="4"/>
  <c r="CH338" i="4"/>
  <c r="CH339" i="4"/>
  <c r="CH340" i="4"/>
  <c r="CH341" i="4"/>
  <c r="CH342" i="4"/>
  <c r="CH343" i="4"/>
  <c r="CH344" i="4"/>
  <c r="CH345" i="4"/>
  <c r="CH346" i="4"/>
  <c r="CH347" i="4"/>
  <c r="CH348" i="4"/>
  <c r="CH349" i="4"/>
  <c r="CH350" i="4"/>
  <c r="CH351" i="4"/>
  <c r="CH352" i="4"/>
  <c r="CH353" i="4"/>
  <c r="CH354" i="4"/>
  <c r="CH355" i="4"/>
  <c r="CH356" i="4"/>
  <c r="CH357" i="4"/>
  <c r="CH358" i="4"/>
  <c r="CH359" i="4"/>
  <c r="CH360" i="4"/>
  <c r="CH361" i="4"/>
  <c r="CH362" i="4"/>
  <c r="CH363" i="4"/>
  <c r="CH364" i="4"/>
  <c r="CH365" i="4"/>
  <c r="CH366" i="4"/>
  <c r="CH367" i="4"/>
  <c r="CH368" i="4"/>
  <c r="CH369" i="4"/>
  <c r="CH370" i="4"/>
  <c r="CH371" i="4"/>
  <c r="CH372" i="4"/>
  <c r="CH373" i="4"/>
  <c r="CH374" i="4"/>
  <c r="CH375" i="4"/>
  <c r="CH376" i="4"/>
  <c r="CH377" i="4"/>
  <c r="CH378" i="4"/>
  <c r="CH379" i="4"/>
  <c r="CH380" i="4"/>
  <c r="CH381" i="4"/>
  <c r="CH382" i="4"/>
  <c r="CH383" i="4"/>
  <c r="CH384" i="4"/>
  <c r="CH385" i="4"/>
  <c r="CH386" i="4"/>
  <c r="CH387" i="4"/>
  <c r="CH388" i="4"/>
  <c r="CH389" i="4"/>
  <c r="CH390" i="4"/>
  <c r="CH391" i="4"/>
  <c r="CH392" i="4"/>
  <c r="CH393" i="4"/>
  <c r="CH394" i="4"/>
  <c r="CH395" i="4"/>
  <c r="CH396" i="4"/>
  <c r="CH397" i="4"/>
  <c r="CH398" i="4"/>
  <c r="CH399" i="4"/>
  <c r="CH400" i="4"/>
  <c r="CH401" i="4"/>
  <c r="CH402" i="4"/>
  <c r="CH403" i="4"/>
  <c r="CH404" i="4"/>
  <c r="CH405" i="4"/>
  <c r="CH406" i="4"/>
  <c r="CH407" i="4"/>
  <c r="CH408" i="4"/>
  <c r="CH409" i="4"/>
  <c r="CH410" i="4"/>
  <c r="CH411" i="4"/>
  <c r="CH412" i="4"/>
  <c r="CH413" i="4"/>
  <c r="CH414" i="4"/>
  <c r="CH415" i="4"/>
  <c r="CH416" i="4"/>
  <c r="CH417" i="4"/>
  <c r="CH418" i="4"/>
  <c r="CH419" i="4"/>
  <c r="CH420" i="4"/>
  <c r="CH421" i="4"/>
  <c r="CH422" i="4"/>
  <c r="CH423" i="4"/>
  <c r="CH424" i="4"/>
  <c r="CH425" i="4"/>
  <c r="CH426" i="4"/>
  <c r="CH427" i="4"/>
  <c r="CH428" i="4"/>
  <c r="CH429" i="4"/>
  <c r="CH430" i="4"/>
  <c r="CH431" i="4"/>
  <c r="CH432" i="4"/>
  <c r="CH433" i="4"/>
  <c r="CH434" i="4"/>
  <c r="CH435" i="4"/>
  <c r="CH436" i="4"/>
  <c r="CH437" i="4"/>
  <c r="CH438" i="4"/>
  <c r="CH439" i="4"/>
  <c r="CH440" i="4"/>
  <c r="CH441" i="4"/>
  <c r="CH442" i="4"/>
  <c r="CH443" i="4"/>
  <c r="CH444" i="4"/>
  <c r="CH445" i="4"/>
  <c r="CH446" i="4"/>
  <c r="CH447" i="4"/>
  <c r="CH448" i="4"/>
  <c r="CH449" i="4"/>
  <c r="CH450" i="4"/>
  <c r="CH451" i="4"/>
  <c r="CH452" i="4"/>
  <c r="CH453" i="4"/>
  <c r="CH454" i="4"/>
  <c r="CH455" i="4"/>
  <c r="CH456" i="4"/>
  <c r="CH457" i="4"/>
  <c r="CH458" i="4"/>
  <c r="CH459" i="4"/>
  <c r="CH460" i="4"/>
  <c r="CH461" i="4"/>
  <c r="CH462" i="4"/>
  <c r="CH463" i="4"/>
  <c r="CH464" i="4"/>
  <c r="CH465" i="4"/>
  <c r="CH466" i="4"/>
  <c r="CH467" i="4"/>
  <c r="CH468" i="4"/>
  <c r="CH469" i="4"/>
  <c r="CH470" i="4"/>
  <c r="CH471" i="4"/>
  <c r="CH472" i="4"/>
  <c r="CH473" i="4"/>
  <c r="CH474" i="4"/>
  <c r="CH475" i="4"/>
  <c r="CH476" i="4"/>
  <c r="CH477" i="4"/>
  <c r="CH478" i="4"/>
  <c r="CH479" i="4"/>
  <c r="CH480" i="4"/>
  <c r="CH481" i="4"/>
  <c r="CH482" i="4"/>
  <c r="CH483" i="4"/>
  <c r="CH484" i="4"/>
  <c r="CH485" i="4"/>
  <c r="CH486" i="4"/>
  <c r="CH487" i="4"/>
  <c r="CH488" i="4"/>
  <c r="CH489" i="4"/>
  <c r="CH490" i="4"/>
  <c r="CH491" i="4"/>
  <c r="CH492" i="4"/>
  <c r="CH493" i="4"/>
  <c r="CH494" i="4"/>
  <c r="CH495" i="4"/>
  <c r="CH496" i="4"/>
  <c r="CH497" i="4"/>
  <c r="CH498" i="4"/>
  <c r="CH499" i="4"/>
  <c r="CH500" i="4"/>
  <c r="CH501" i="4"/>
  <c r="CH502" i="4"/>
  <c r="CH503" i="4"/>
  <c r="CH504" i="4"/>
  <c r="CH505" i="4"/>
  <c r="CH506" i="4"/>
  <c r="CH507" i="4"/>
  <c r="CH508" i="4"/>
  <c r="CH509" i="4"/>
  <c r="CH510" i="4"/>
  <c r="CH511" i="4"/>
  <c r="CH512" i="4"/>
  <c r="CH513" i="4"/>
  <c r="CH514" i="4"/>
  <c r="CH515" i="4"/>
  <c r="CH516" i="4"/>
  <c r="CH517" i="4"/>
  <c r="CH518" i="4"/>
  <c r="CH519" i="4"/>
  <c r="CH520" i="4"/>
  <c r="CH521" i="4"/>
  <c r="CH522" i="4"/>
  <c r="CH523" i="4"/>
  <c r="CH524" i="4"/>
  <c r="CH525" i="4"/>
  <c r="CH526" i="4"/>
  <c r="CH527" i="4"/>
  <c r="CH528" i="4"/>
  <c r="CH529" i="4"/>
  <c r="CH530" i="4"/>
  <c r="CH531" i="4"/>
  <c r="CH532" i="4"/>
  <c r="CH533" i="4"/>
  <c r="CH534" i="4"/>
  <c r="CH535" i="4"/>
  <c r="CH536" i="4"/>
  <c r="CH537" i="4"/>
  <c r="CH538" i="4"/>
  <c r="CH539" i="4"/>
  <c r="CH540" i="4"/>
  <c r="CH541" i="4"/>
  <c r="CH542" i="4"/>
  <c r="CH543" i="4"/>
  <c r="CH544" i="4"/>
  <c r="CH545" i="4"/>
  <c r="CH546" i="4"/>
  <c r="CH547" i="4"/>
  <c r="CH548" i="4"/>
  <c r="CH549" i="4"/>
  <c r="CH550" i="4"/>
  <c r="CH551" i="4"/>
  <c r="CH552" i="4"/>
  <c r="CH553" i="4"/>
  <c r="CH554" i="4"/>
  <c r="CH555" i="4"/>
  <c r="CH556" i="4"/>
  <c r="CH557" i="4"/>
  <c r="CH558" i="4"/>
  <c r="CH559" i="4"/>
  <c r="CH560" i="4"/>
  <c r="CH561" i="4"/>
  <c r="CH562" i="4"/>
  <c r="CH563" i="4"/>
  <c r="CH564" i="4"/>
  <c r="CH565" i="4"/>
  <c r="CH566" i="4"/>
  <c r="CH567" i="4"/>
  <c r="CH568" i="4"/>
  <c r="CH569" i="4"/>
  <c r="CH570" i="4"/>
  <c r="CH571" i="4"/>
  <c r="CH572" i="4"/>
  <c r="CH573" i="4"/>
  <c r="CH574" i="4"/>
  <c r="CH575" i="4"/>
  <c r="CH576" i="4"/>
  <c r="CH577" i="4"/>
  <c r="CH578" i="4"/>
  <c r="CH579" i="4"/>
  <c r="CH580" i="4"/>
  <c r="CH581" i="4"/>
  <c r="CH582" i="4"/>
  <c r="CH583" i="4"/>
  <c r="CH584" i="4"/>
  <c r="CH585" i="4"/>
  <c r="CH586" i="4"/>
  <c r="CH587" i="4"/>
  <c r="CH588" i="4"/>
  <c r="CH589" i="4"/>
  <c r="CH590" i="4"/>
  <c r="CH591" i="4"/>
  <c r="CH592" i="4"/>
  <c r="CH593" i="4"/>
  <c r="CH594" i="4"/>
  <c r="CH595" i="4"/>
  <c r="CH596" i="4"/>
  <c r="CH597" i="4"/>
  <c r="CH598" i="4"/>
  <c r="CH599" i="4"/>
  <c r="CH600" i="4"/>
  <c r="CH601" i="4"/>
  <c r="CH602" i="4"/>
  <c r="CH603" i="4"/>
  <c r="CH604" i="4"/>
  <c r="CH605" i="4"/>
  <c r="CH606" i="4"/>
  <c r="CH607" i="4"/>
  <c r="CH608" i="4"/>
  <c r="CH609" i="4"/>
  <c r="CH610" i="4"/>
  <c r="CH611" i="4"/>
  <c r="CH612" i="4"/>
  <c r="CH613" i="4"/>
  <c r="CH614" i="4"/>
  <c r="CH615" i="4"/>
  <c r="CH616" i="4"/>
  <c r="CH617" i="4"/>
  <c r="CH618" i="4"/>
  <c r="CH619" i="4"/>
  <c r="CH620" i="4"/>
  <c r="CH621" i="4"/>
  <c r="CH622" i="4"/>
  <c r="CH623" i="4"/>
  <c r="CH624" i="4"/>
  <c r="CH625" i="4"/>
  <c r="CH626" i="4"/>
  <c r="CH627" i="4"/>
  <c r="CH628" i="4"/>
  <c r="CH629" i="4"/>
  <c r="CH630" i="4"/>
  <c r="CH631" i="4"/>
  <c r="CH632" i="4"/>
  <c r="CH633" i="4"/>
  <c r="CH634" i="4"/>
  <c r="CH635" i="4"/>
  <c r="CH636" i="4"/>
  <c r="CH637" i="4"/>
  <c r="CH638" i="4"/>
  <c r="CH639" i="4"/>
  <c r="CH640" i="4"/>
  <c r="CH641" i="4"/>
  <c r="CH642" i="4"/>
  <c r="CH643" i="4"/>
  <c r="CH644" i="4"/>
  <c r="CH645" i="4"/>
  <c r="CH646" i="4"/>
  <c r="CH647" i="4"/>
  <c r="CH648" i="4"/>
  <c r="CH649" i="4"/>
  <c r="CH650" i="4"/>
  <c r="CH651" i="4"/>
  <c r="CH652" i="4"/>
  <c r="CH653" i="4"/>
  <c r="CH654" i="4"/>
  <c r="CH655" i="4"/>
  <c r="CH656" i="4"/>
  <c r="CH657" i="4"/>
  <c r="CH658" i="4"/>
  <c r="CH659" i="4"/>
  <c r="CH660" i="4"/>
  <c r="CH661" i="4"/>
  <c r="CH662" i="4"/>
  <c r="CH663" i="4"/>
  <c r="CH664" i="4"/>
  <c r="CH665" i="4"/>
  <c r="CH666" i="4"/>
  <c r="CH667" i="4"/>
  <c r="CH668" i="4"/>
  <c r="CH669" i="4"/>
  <c r="CH670" i="4"/>
  <c r="CH671" i="4"/>
  <c r="CH672" i="4"/>
  <c r="CH673" i="4"/>
  <c r="CH674" i="4"/>
  <c r="CH675" i="4"/>
  <c r="CH676" i="4"/>
  <c r="CH677" i="4"/>
  <c r="CH678" i="4"/>
  <c r="CH679" i="4"/>
  <c r="CH680" i="4"/>
  <c r="CH681" i="4"/>
  <c r="CH682" i="4"/>
  <c r="CH683" i="4"/>
  <c r="CH684" i="4"/>
  <c r="CH685" i="4"/>
  <c r="CH686" i="4"/>
  <c r="CH687" i="4"/>
  <c r="CH688" i="4"/>
  <c r="CH689" i="4"/>
  <c r="CH690" i="4"/>
  <c r="CH691" i="4"/>
  <c r="CH692" i="4"/>
  <c r="CH693" i="4"/>
  <c r="CH694" i="4"/>
  <c r="CH695" i="4"/>
  <c r="CH696" i="4"/>
  <c r="CH697" i="4"/>
  <c r="CH698" i="4"/>
  <c r="CH699" i="4"/>
  <c r="CH700" i="4"/>
  <c r="CH701" i="4"/>
  <c r="CH702" i="4"/>
  <c r="CH703" i="4"/>
  <c r="CH704" i="4"/>
  <c r="CH705" i="4"/>
  <c r="CH706" i="4"/>
  <c r="CH707" i="4"/>
  <c r="CH708" i="4"/>
  <c r="CH709" i="4"/>
  <c r="CH710" i="4"/>
  <c r="CH711" i="4"/>
  <c r="CH712" i="4"/>
  <c r="CH713" i="4"/>
  <c r="CH714" i="4"/>
  <c r="CH715" i="4"/>
  <c r="CH716" i="4"/>
  <c r="CH717" i="4"/>
  <c r="CH718" i="4"/>
  <c r="CH719" i="4"/>
  <c r="CH720" i="4"/>
  <c r="CH721" i="4"/>
  <c r="CH722" i="4"/>
  <c r="CH723" i="4"/>
  <c r="CH724" i="4"/>
  <c r="CH725" i="4"/>
  <c r="CH726" i="4"/>
  <c r="CH727" i="4"/>
  <c r="CH728" i="4"/>
  <c r="CH729" i="4"/>
  <c r="CH730" i="4"/>
  <c r="CH731" i="4"/>
  <c r="CH732" i="4"/>
  <c r="CH733" i="4"/>
  <c r="CH734" i="4"/>
  <c r="CH735" i="4"/>
  <c r="CH736" i="4"/>
  <c r="CH737" i="4"/>
  <c r="CH738" i="4"/>
  <c r="CH739" i="4"/>
  <c r="CH740" i="4"/>
  <c r="CH741" i="4"/>
  <c r="CH742" i="4"/>
  <c r="CH743" i="4"/>
  <c r="CH744" i="4"/>
  <c r="CH745" i="4"/>
  <c r="CH746" i="4"/>
  <c r="CH747" i="4"/>
  <c r="CH748" i="4"/>
  <c r="CH749" i="4"/>
  <c r="CH750" i="4"/>
  <c r="CH751" i="4"/>
  <c r="CH752" i="4"/>
  <c r="CH753" i="4"/>
  <c r="CH754" i="4"/>
  <c r="CH755" i="4"/>
  <c r="CH756" i="4"/>
  <c r="CH757" i="4"/>
  <c r="CH758" i="4"/>
  <c r="CH759" i="4"/>
  <c r="CH760" i="4"/>
  <c r="CH761" i="4"/>
  <c r="CH762" i="4"/>
  <c r="CH763" i="4"/>
  <c r="CH764" i="4"/>
  <c r="CH765" i="4"/>
  <c r="CH766" i="4"/>
  <c r="CH767" i="4"/>
  <c r="CH768" i="4"/>
  <c r="CH769" i="4"/>
  <c r="CH770" i="4"/>
  <c r="CH771" i="4"/>
  <c r="CH772" i="4"/>
  <c r="CH773" i="4"/>
  <c r="CH774" i="4"/>
  <c r="CH775" i="4"/>
  <c r="CH776" i="4"/>
  <c r="CH777" i="4"/>
  <c r="CH778" i="4"/>
  <c r="CH779" i="4"/>
  <c r="CH780" i="4"/>
  <c r="CH781" i="4"/>
  <c r="CH782" i="4"/>
  <c r="CH783" i="4"/>
  <c r="CH784" i="4"/>
  <c r="CH785" i="4"/>
  <c r="CH786" i="4"/>
  <c r="CH787" i="4"/>
  <c r="CH788" i="4"/>
  <c r="CH789" i="4"/>
  <c r="CH790" i="4"/>
  <c r="CH791" i="4"/>
  <c r="CH792" i="4"/>
  <c r="CH793" i="4"/>
  <c r="CH794" i="4"/>
  <c r="CH795" i="4"/>
  <c r="CH796" i="4"/>
  <c r="CH797" i="4"/>
  <c r="CH798" i="4"/>
  <c r="CH799" i="4"/>
  <c r="CH800" i="4"/>
  <c r="CH801" i="4"/>
  <c r="CH802" i="4"/>
  <c r="CH803" i="4"/>
  <c r="CH804" i="4"/>
  <c r="CH805" i="4"/>
  <c r="CH806" i="4"/>
  <c r="CH807" i="4"/>
  <c r="CH808" i="4"/>
  <c r="CH809" i="4"/>
  <c r="CH810" i="4"/>
  <c r="CH811" i="4"/>
  <c r="CH812" i="4"/>
  <c r="CH813" i="4"/>
  <c r="CH814" i="4"/>
  <c r="CH815" i="4"/>
  <c r="CH816" i="4"/>
  <c r="CH817" i="4"/>
  <c r="CH818" i="4"/>
  <c r="CH819" i="4"/>
  <c r="CH820" i="4"/>
  <c r="CH821" i="4"/>
  <c r="CH822" i="4"/>
  <c r="CH823" i="4"/>
  <c r="CH824" i="4"/>
  <c r="CH825" i="4"/>
  <c r="CH826" i="4"/>
  <c r="CH827" i="4"/>
  <c r="CH828" i="4"/>
  <c r="CH829" i="4"/>
  <c r="CH830" i="4"/>
  <c r="CH831" i="4"/>
  <c r="CH832" i="4"/>
  <c r="CH833" i="4"/>
  <c r="CH834" i="4"/>
  <c r="CH835" i="4"/>
  <c r="CH836" i="4"/>
  <c r="CH837" i="4"/>
  <c r="CH838" i="4"/>
  <c r="CH839" i="4"/>
  <c r="CH840" i="4"/>
  <c r="CH841" i="4"/>
  <c r="CH842" i="4"/>
  <c r="CH843" i="4"/>
  <c r="CH844" i="4"/>
  <c r="CH845" i="4"/>
  <c r="CH846" i="4"/>
  <c r="CH847" i="4"/>
  <c r="CH848" i="4"/>
  <c r="CH849" i="4"/>
  <c r="CH850" i="4"/>
  <c r="CH851" i="4"/>
  <c r="CH852" i="4"/>
  <c r="CH853" i="4"/>
  <c r="CH854" i="4"/>
  <c r="CH855" i="4"/>
  <c r="CH856" i="4"/>
  <c r="CH857" i="4"/>
  <c r="CH858" i="4"/>
  <c r="CH859" i="4"/>
  <c r="CH860" i="4"/>
  <c r="CH861" i="4"/>
  <c r="CH862" i="4"/>
  <c r="CH863" i="4"/>
  <c r="CH864" i="4"/>
  <c r="CH865" i="4"/>
  <c r="CH866" i="4"/>
  <c r="CH867" i="4"/>
  <c r="CH868" i="4"/>
  <c r="CH869" i="4"/>
  <c r="CH870" i="4"/>
  <c r="CH871" i="4"/>
  <c r="CH872" i="4"/>
  <c r="CH873" i="4"/>
  <c r="CH874" i="4"/>
  <c r="CH875" i="4"/>
  <c r="CH876" i="4"/>
  <c r="CH877" i="4"/>
  <c r="CH878" i="4"/>
  <c r="CH879" i="4"/>
  <c r="CH880" i="4"/>
  <c r="CH881" i="4"/>
  <c r="CH882" i="4"/>
  <c r="CH883" i="4"/>
  <c r="CH884" i="4"/>
  <c r="CH885" i="4"/>
  <c r="CH886" i="4"/>
  <c r="CH887" i="4"/>
  <c r="CH888" i="4"/>
  <c r="CH889" i="4"/>
  <c r="CH890" i="4"/>
  <c r="CH891" i="4"/>
  <c r="CH892" i="4"/>
  <c r="CH893" i="4"/>
  <c r="CH894" i="4"/>
  <c r="CH895" i="4"/>
  <c r="CH896" i="4"/>
  <c r="CH897" i="4"/>
  <c r="CH898" i="4"/>
  <c r="CH899" i="4"/>
  <c r="CH900" i="4"/>
  <c r="CH901" i="4"/>
  <c r="CH902" i="4"/>
  <c r="CH903" i="4"/>
  <c r="CH904" i="4"/>
  <c r="CH905" i="4"/>
  <c r="CH906" i="4"/>
  <c r="CH907" i="4"/>
  <c r="CH908" i="4"/>
  <c r="CH909" i="4"/>
  <c r="CH910" i="4"/>
  <c r="CH911" i="4"/>
  <c r="CH912" i="4"/>
  <c r="CH913" i="4"/>
  <c r="CH914" i="4"/>
  <c r="CH915" i="4"/>
  <c r="CH916" i="4"/>
  <c r="CH917" i="4"/>
  <c r="CH918" i="4"/>
  <c r="CH919" i="4"/>
  <c r="CH920" i="4"/>
  <c r="CH921" i="4"/>
  <c r="CH922" i="4"/>
  <c r="CH923" i="4"/>
  <c r="CH924" i="4"/>
  <c r="CH925" i="4"/>
  <c r="CH926" i="4"/>
  <c r="CH927" i="4"/>
  <c r="CH928" i="4"/>
  <c r="CH929" i="4"/>
  <c r="CH930" i="4"/>
  <c r="CH931" i="4"/>
  <c r="CH932" i="4"/>
  <c r="CH933" i="4"/>
  <c r="CH934" i="4"/>
  <c r="CH935" i="4"/>
  <c r="CH936" i="4"/>
  <c r="CH937" i="4"/>
  <c r="CH938" i="4"/>
  <c r="CH939" i="4"/>
  <c r="CH940" i="4"/>
  <c r="CH941" i="4"/>
  <c r="CH942" i="4"/>
  <c r="CH943" i="4"/>
  <c r="CH944" i="4"/>
  <c r="CH945" i="4"/>
  <c r="CH946" i="4"/>
  <c r="CH947" i="4"/>
  <c r="CH948" i="4"/>
  <c r="CH949" i="4"/>
  <c r="CH950" i="4"/>
  <c r="CH951" i="4"/>
  <c r="CH952" i="4"/>
  <c r="CH953" i="4"/>
  <c r="CH954" i="4"/>
  <c r="CH955" i="4"/>
  <c r="CH956" i="4"/>
  <c r="CH957" i="4"/>
  <c r="CH958" i="4"/>
  <c r="CH959" i="4"/>
  <c r="CH960" i="4"/>
  <c r="CH961" i="4"/>
  <c r="CH962" i="4"/>
  <c r="CH963" i="4"/>
  <c r="CH964" i="4"/>
  <c r="CH965" i="4"/>
  <c r="CH966" i="4"/>
  <c r="CH967" i="4"/>
  <c r="CH968" i="4"/>
  <c r="CH969" i="4"/>
  <c r="CH970" i="4"/>
  <c r="CH971" i="4"/>
  <c r="CH972" i="4"/>
  <c r="CH973" i="4"/>
  <c r="CH974" i="4"/>
  <c r="CH975" i="4"/>
  <c r="CH976" i="4"/>
  <c r="CH977" i="4"/>
  <c r="CH978" i="4"/>
  <c r="CH979" i="4"/>
  <c r="CH980" i="4"/>
  <c r="CH981" i="4"/>
  <c r="CH982" i="4"/>
  <c r="CH983" i="4"/>
  <c r="CH984" i="4"/>
  <c r="CH985" i="4"/>
  <c r="CH986" i="4"/>
  <c r="CH987" i="4"/>
  <c r="CH988" i="4"/>
  <c r="CH989" i="4"/>
  <c r="CH990" i="4"/>
  <c r="CH991" i="4"/>
  <c r="CH992" i="4"/>
  <c r="CH993" i="4"/>
  <c r="CH994" i="4"/>
  <c r="CH995" i="4"/>
  <c r="CH996" i="4"/>
  <c r="CH997" i="4"/>
  <c r="CH998" i="4"/>
  <c r="CH999" i="4"/>
  <c r="CH1000" i="4"/>
  <c r="CH1001" i="4"/>
  <c r="CH1002" i="4"/>
  <c r="CH1003" i="4"/>
  <c r="CH3" i="4"/>
  <c r="O2" i="13" l="1"/>
  <c r="O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5" i="13"/>
  <c r="O56" i="13"/>
  <c r="O57" i="13"/>
  <c r="O58" i="13"/>
  <c r="O59" i="13"/>
  <c r="O60" i="13"/>
  <c r="O61" i="13"/>
  <c r="O62" i="13"/>
  <c r="O63" i="13"/>
  <c r="O64" i="13"/>
  <c r="O65" i="13"/>
  <c r="O66" i="13"/>
  <c r="O67" i="13"/>
  <c r="O68" i="13"/>
  <c r="O69" i="13"/>
  <c r="O70" i="13"/>
  <c r="O71" i="13"/>
  <c r="P2" i="13" l="1"/>
  <c r="P3" i="13"/>
  <c r="P4" i="13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7" i="13"/>
  <c r="P58" i="13"/>
  <c r="P59" i="13"/>
  <c r="P60" i="13"/>
  <c r="P61" i="13"/>
  <c r="P62" i="13"/>
  <c r="P63" i="13"/>
  <c r="P64" i="13"/>
  <c r="P65" i="13"/>
  <c r="P66" i="13"/>
  <c r="P67" i="13"/>
  <c r="P68" i="13"/>
  <c r="P69" i="13"/>
  <c r="P70" i="13"/>
  <c r="P71" i="13"/>
  <c r="EW502" i="4" l="1"/>
  <c r="EW503" i="4"/>
  <c r="EW504" i="4"/>
  <c r="EW505" i="4"/>
  <c r="EW506" i="4"/>
  <c r="EW507" i="4"/>
  <c r="EW508" i="4"/>
  <c r="EW509" i="4"/>
  <c r="EW510" i="4"/>
  <c r="EW511" i="4"/>
  <c r="EW512" i="4"/>
  <c r="EW513" i="4"/>
  <c r="EW514" i="4"/>
  <c r="EW515" i="4"/>
  <c r="EW516" i="4"/>
  <c r="EW517" i="4"/>
  <c r="EW518" i="4"/>
  <c r="EW519" i="4"/>
  <c r="EW520" i="4"/>
  <c r="EW521" i="4"/>
  <c r="EW522" i="4"/>
  <c r="EW523" i="4"/>
  <c r="EW524" i="4"/>
  <c r="EW525" i="4"/>
  <c r="EW526" i="4"/>
  <c r="EW527" i="4"/>
  <c r="EW528" i="4"/>
  <c r="EW529" i="4"/>
  <c r="EW530" i="4"/>
  <c r="EW531" i="4"/>
  <c r="EW532" i="4"/>
  <c r="EW533" i="4"/>
  <c r="EW534" i="4"/>
  <c r="EW535" i="4"/>
  <c r="EW536" i="4"/>
  <c r="EW537" i="4"/>
  <c r="EW538" i="4"/>
  <c r="EW539" i="4"/>
  <c r="EW540" i="4"/>
  <c r="EW541" i="4"/>
  <c r="EW542" i="4"/>
  <c r="EW543" i="4"/>
  <c r="EW544" i="4"/>
  <c r="EW545" i="4"/>
  <c r="EW546" i="4"/>
  <c r="EW547" i="4"/>
  <c r="EW548" i="4"/>
  <c r="EW549" i="4"/>
  <c r="EW550" i="4"/>
  <c r="EW551" i="4"/>
  <c r="EW552" i="4"/>
  <c r="EW553" i="4"/>
  <c r="EW554" i="4"/>
  <c r="EW555" i="4"/>
  <c r="EW556" i="4"/>
  <c r="EW557" i="4"/>
  <c r="EW558" i="4"/>
  <c r="EW559" i="4"/>
  <c r="EW560" i="4"/>
  <c r="EW561" i="4"/>
  <c r="EW562" i="4"/>
  <c r="EW563" i="4"/>
  <c r="EW564" i="4"/>
  <c r="EW565" i="4"/>
  <c r="EW566" i="4"/>
  <c r="EW567" i="4"/>
  <c r="EW568" i="4"/>
  <c r="EW569" i="4"/>
  <c r="EW570" i="4"/>
  <c r="EW571" i="4"/>
  <c r="EW572" i="4"/>
  <c r="EW573" i="4"/>
  <c r="EW574" i="4"/>
  <c r="EW575" i="4"/>
  <c r="EW576" i="4"/>
  <c r="EW577" i="4"/>
  <c r="EW578" i="4"/>
  <c r="EW579" i="4"/>
  <c r="EW580" i="4"/>
  <c r="EW581" i="4"/>
  <c r="EW582" i="4"/>
  <c r="EW583" i="4"/>
  <c r="EW584" i="4"/>
  <c r="EW585" i="4"/>
  <c r="EW586" i="4"/>
  <c r="EW587" i="4"/>
  <c r="EW588" i="4"/>
  <c r="EW589" i="4"/>
  <c r="EW590" i="4"/>
  <c r="EW591" i="4"/>
  <c r="EW592" i="4"/>
  <c r="EW593" i="4"/>
  <c r="EW594" i="4"/>
  <c r="EW595" i="4"/>
  <c r="EW596" i="4"/>
  <c r="EW597" i="4"/>
  <c r="EW598" i="4"/>
  <c r="EW599" i="4"/>
  <c r="EW600" i="4"/>
  <c r="EW601" i="4"/>
  <c r="EW602" i="4"/>
  <c r="EW603" i="4"/>
  <c r="EW604" i="4"/>
  <c r="EW605" i="4"/>
  <c r="EW606" i="4"/>
  <c r="EW607" i="4"/>
  <c r="EW608" i="4"/>
  <c r="EW609" i="4"/>
  <c r="EW610" i="4"/>
  <c r="EW611" i="4"/>
  <c r="EW612" i="4"/>
  <c r="EW613" i="4"/>
  <c r="EW614" i="4"/>
  <c r="EW615" i="4"/>
  <c r="EW616" i="4"/>
  <c r="EW617" i="4"/>
  <c r="EW618" i="4"/>
  <c r="EW619" i="4"/>
  <c r="EW620" i="4"/>
  <c r="EW621" i="4"/>
  <c r="EW622" i="4"/>
  <c r="EW623" i="4"/>
  <c r="EW624" i="4"/>
  <c r="EW625" i="4"/>
  <c r="EW626" i="4"/>
  <c r="EW627" i="4"/>
  <c r="EW628" i="4"/>
  <c r="EW629" i="4"/>
  <c r="EW630" i="4"/>
  <c r="EW631" i="4"/>
  <c r="EW632" i="4"/>
  <c r="EW633" i="4"/>
  <c r="EW634" i="4"/>
  <c r="EW635" i="4"/>
  <c r="EW636" i="4"/>
  <c r="EW637" i="4"/>
  <c r="EW638" i="4"/>
  <c r="EW639" i="4"/>
  <c r="EW640" i="4"/>
  <c r="EW641" i="4"/>
  <c r="EW642" i="4"/>
  <c r="EW643" i="4"/>
  <c r="EW644" i="4"/>
  <c r="EW645" i="4"/>
  <c r="EW646" i="4"/>
  <c r="EW647" i="4"/>
  <c r="EW648" i="4"/>
  <c r="EW649" i="4"/>
  <c r="EW650" i="4"/>
  <c r="EW651" i="4"/>
  <c r="EW652" i="4"/>
  <c r="EW653" i="4"/>
  <c r="EW654" i="4"/>
  <c r="EW655" i="4"/>
  <c r="EW656" i="4"/>
  <c r="EW657" i="4"/>
  <c r="EW658" i="4"/>
  <c r="EW659" i="4"/>
  <c r="EW660" i="4"/>
  <c r="EW661" i="4"/>
  <c r="EW662" i="4"/>
  <c r="EW663" i="4"/>
  <c r="EW664" i="4"/>
  <c r="EW665" i="4"/>
  <c r="EW666" i="4"/>
  <c r="EW667" i="4"/>
  <c r="EW668" i="4"/>
  <c r="EW669" i="4"/>
  <c r="EW670" i="4"/>
  <c r="EW671" i="4"/>
  <c r="EW672" i="4"/>
  <c r="EW673" i="4"/>
  <c r="EW674" i="4"/>
  <c r="EW675" i="4"/>
  <c r="EW676" i="4"/>
  <c r="EW677" i="4"/>
  <c r="EW678" i="4"/>
  <c r="EW679" i="4"/>
  <c r="EW680" i="4"/>
  <c r="EW681" i="4"/>
  <c r="EW682" i="4"/>
  <c r="EW683" i="4"/>
  <c r="EW684" i="4"/>
  <c r="EW685" i="4"/>
  <c r="EW686" i="4"/>
  <c r="EW687" i="4"/>
  <c r="EW688" i="4"/>
  <c r="EW689" i="4"/>
  <c r="EW690" i="4"/>
  <c r="EW691" i="4"/>
  <c r="EW692" i="4"/>
  <c r="EW693" i="4"/>
  <c r="EW694" i="4"/>
  <c r="EW695" i="4"/>
  <c r="EW696" i="4"/>
  <c r="EW697" i="4"/>
  <c r="EW698" i="4"/>
  <c r="EW699" i="4"/>
  <c r="EW700" i="4"/>
  <c r="EW701" i="4"/>
  <c r="EW702" i="4"/>
  <c r="EW703" i="4"/>
  <c r="EW704" i="4"/>
  <c r="EW705" i="4"/>
  <c r="EW706" i="4"/>
  <c r="EW707" i="4"/>
  <c r="EW708" i="4"/>
  <c r="EW709" i="4"/>
  <c r="EW710" i="4"/>
  <c r="EW711" i="4"/>
  <c r="EW712" i="4"/>
  <c r="EW713" i="4"/>
  <c r="EW714" i="4"/>
  <c r="EW715" i="4"/>
  <c r="EW716" i="4"/>
  <c r="EW717" i="4"/>
  <c r="EW718" i="4"/>
  <c r="EW719" i="4"/>
  <c r="EW720" i="4"/>
  <c r="EW721" i="4"/>
  <c r="EW722" i="4"/>
  <c r="EW723" i="4"/>
  <c r="EW724" i="4"/>
  <c r="EW725" i="4"/>
  <c r="EW726" i="4"/>
  <c r="EW727" i="4"/>
  <c r="EW728" i="4"/>
  <c r="EW729" i="4"/>
  <c r="EW730" i="4"/>
  <c r="EW731" i="4"/>
  <c r="EW732" i="4"/>
  <c r="EW733" i="4"/>
  <c r="EW734" i="4"/>
  <c r="EW735" i="4"/>
  <c r="EW736" i="4"/>
  <c r="EW737" i="4"/>
  <c r="EW738" i="4"/>
  <c r="EW739" i="4"/>
  <c r="EW740" i="4"/>
  <c r="EW741" i="4"/>
  <c r="EW742" i="4"/>
  <c r="EW743" i="4"/>
  <c r="EW744" i="4"/>
  <c r="EW745" i="4"/>
  <c r="EW746" i="4"/>
  <c r="EW747" i="4"/>
  <c r="EW748" i="4"/>
  <c r="EW749" i="4"/>
  <c r="EW750" i="4"/>
  <c r="EW751" i="4"/>
  <c r="EW752" i="4"/>
  <c r="EW753" i="4"/>
  <c r="EW754" i="4"/>
  <c r="EW755" i="4"/>
  <c r="EW756" i="4"/>
  <c r="EW757" i="4"/>
  <c r="EW758" i="4"/>
  <c r="EW759" i="4"/>
  <c r="EW760" i="4"/>
  <c r="EW761" i="4"/>
  <c r="EW762" i="4"/>
  <c r="EW763" i="4"/>
  <c r="EW764" i="4"/>
  <c r="EW765" i="4"/>
  <c r="EW766" i="4"/>
  <c r="EW767" i="4"/>
  <c r="EW768" i="4"/>
  <c r="EW769" i="4"/>
  <c r="EW770" i="4"/>
  <c r="EW771" i="4"/>
  <c r="EW772" i="4"/>
  <c r="EW773" i="4"/>
  <c r="EW774" i="4"/>
  <c r="EW775" i="4"/>
  <c r="EW776" i="4"/>
  <c r="EW777" i="4"/>
  <c r="EW778" i="4"/>
  <c r="EW779" i="4"/>
  <c r="EW780" i="4"/>
  <c r="EW781" i="4"/>
  <c r="EW782" i="4"/>
  <c r="EW783" i="4"/>
  <c r="EW784" i="4"/>
  <c r="EW785" i="4"/>
  <c r="EW786" i="4"/>
  <c r="EW787" i="4"/>
  <c r="EW788" i="4"/>
  <c r="EW789" i="4"/>
  <c r="EW790" i="4"/>
  <c r="EW791" i="4"/>
  <c r="EW792" i="4"/>
  <c r="EW793" i="4"/>
  <c r="EW794" i="4"/>
  <c r="EW795" i="4"/>
  <c r="EW796" i="4"/>
  <c r="EW797" i="4"/>
  <c r="EW798" i="4"/>
  <c r="EW799" i="4"/>
  <c r="EW800" i="4"/>
  <c r="EW801" i="4"/>
  <c r="EW802" i="4"/>
  <c r="EW803" i="4"/>
  <c r="EW804" i="4"/>
  <c r="EW805" i="4"/>
  <c r="EW806" i="4"/>
  <c r="EW807" i="4"/>
  <c r="EW808" i="4"/>
  <c r="EW809" i="4"/>
  <c r="EW810" i="4"/>
  <c r="EW811" i="4"/>
  <c r="EW812" i="4"/>
  <c r="EW813" i="4"/>
  <c r="EW814" i="4"/>
  <c r="EW815" i="4"/>
  <c r="EW816" i="4"/>
  <c r="EW817" i="4"/>
  <c r="EW818" i="4"/>
  <c r="EW819" i="4"/>
  <c r="EW820" i="4"/>
  <c r="EW821" i="4"/>
  <c r="EW822" i="4"/>
  <c r="EW823" i="4"/>
  <c r="EW824" i="4"/>
  <c r="EW825" i="4"/>
  <c r="EW826" i="4"/>
  <c r="EW827" i="4"/>
  <c r="EW828" i="4"/>
  <c r="EW829" i="4"/>
  <c r="EW830" i="4"/>
  <c r="EW831" i="4"/>
  <c r="EW832" i="4"/>
  <c r="EW833" i="4"/>
  <c r="EW834" i="4"/>
  <c r="EW835" i="4"/>
  <c r="EW836" i="4"/>
  <c r="EW837" i="4"/>
  <c r="EW838" i="4"/>
  <c r="EW839" i="4"/>
  <c r="EW840" i="4"/>
  <c r="EW841" i="4"/>
  <c r="EW842" i="4"/>
  <c r="EW843" i="4"/>
  <c r="EW844" i="4"/>
  <c r="EW845" i="4"/>
  <c r="EW846" i="4"/>
  <c r="EW847" i="4"/>
  <c r="EW848" i="4"/>
  <c r="EW849" i="4"/>
  <c r="EW850" i="4"/>
  <c r="EW851" i="4"/>
  <c r="EW852" i="4"/>
  <c r="EW853" i="4"/>
  <c r="EW854" i="4"/>
  <c r="EW855" i="4"/>
  <c r="EW856" i="4"/>
  <c r="EW857" i="4"/>
  <c r="EW858" i="4"/>
  <c r="EW859" i="4"/>
  <c r="EW860" i="4"/>
  <c r="EW861" i="4"/>
  <c r="EW862" i="4"/>
  <c r="EW863" i="4"/>
  <c r="EW864" i="4"/>
  <c r="EW865" i="4"/>
  <c r="EW866" i="4"/>
  <c r="EW867" i="4"/>
  <c r="EW868" i="4"/>
  <c r="EW869" i="4"/>
  <c r="EW870" i="4"/>
  <c r="EW871" i="4"/>
  <c r="EW872" i="4"/>
  <c r="EW873" i="4"/>
  <c r="EW874" i="4"/>
  <c r="EW875" i="4"/>
  <c r="EW876" i="4"/>
  <c r="EW877" i="4"/>
  <c r="EW878" i="4"/>
  <c r="EW879" i="4"/>
  <c r="EW880" i="4"/>
  <c r="EW881" i="4"/>
  <c r="EW882" i="4"/>
  <c r="EW883" i="4"/>
  <c r="EW884" i="4"/>
  <c r="EW885" i="4"/>
  <c r="EW886" i="4"/>
  <c r="EW887" i="4"/>
  <c r="EW888" i="4"/>
  <c r="EW889" i="4"/>
  <c r="EW890" i="4"/>
  <c r="EW891" i="4"/>
  <c r="EW892" i="4"/>
  <c r="EW893" i="4"/>
  <c r="EW894" i="4"/>
  <c r="EW895" i="4"/>
  <c r="EW896" i="4"/>
  <c r="EW897" i="4"/>
  <c r="EW898" i="4"/>
  <c r="EW899" i="4"/>
  <c r="EW900" i="4"/>
  <c r="EW901" i="4"/>
  <c r="EW902" i="4"/>
  <c r="EW903" i="4"/>
  <c r="EW904" i="4"/>
  <c r="EW905" i="4"/>
  <c r="EW906" i="4"/>
  <c r="EW907" i="4"/>
  <c r="EW908" i="4"/>
  <c r="EW909" i="4"/>
  <c r="EW910" i="4"/>
  <c r="EW911" i="4"/>
  <c r="EW912" i="4"/>
  <c r="EW913" i="4"/>
  <c r="EW914" i="4"/>
  <c r="EW915" i="4"/>
  <c r="EW916" i="4"/>
  <c r="EW917" i="4"/>
  <c r="EW918" i="4"/>
  <c r="EW919" i="4"/>
  <c r="EW920" i="4"/>
  <c r="EW921" i="4"/>
  <c r="EW922" i="4"/>
  <c r="EW923" i="4"/>
  <c r="EW924" i="4"/>
  <c r="EW925" i="4"/>
  <c r="EW926" i="4"/>
  <c r="EW927" i="4"/>
  <c r="EW928" i="4"/>
  <c r="EW929" i="4"/>
  <c r="EW930" i="4"/>
  <c r="EW931" i="4"/>
  <c r="EW932" i="4"/>
  <c r="EW933" i="4"/>
  <c r="EW934" i="4"/>
  <c r="EW935" i="4"/>
  <c r="EW936" i="4"/>
  <c r="EW937" i="4"/>
  <c r="EW938" i="4"/>
  <c r="EW939" i="4"/>
  <c r="EW940" i="4"/>
  <c r="EW941" i="4"/>
  <c r="EW942" i="4"/>
  <c r="EW943" i="4"/>
  <c r="EW944" i="4"/>
  <c r="EW945" i="4"/>
  <c r="EW946" i="4"/>
  <c r="EW947" i="4"/>
  <c r="EW948" i="4"/>
  <c r="EW949" i="4"/>
  <c r="EW950" i="4"/>
  <c r="EW951" i="4"/>
  <c r="EW952" i="4"/>
  <c r="EW953" i="4"/>
  <c r="EW954" i="4"/>
  <c r="EW955" i="4"/>
  <c r="EW956" i="4"/>
  <c r="EW957" i="4"/>
  <c r="EW958" i="4"/>
  <c r="EW959" i="4"/>
  <c r="EW960" i="4"/>
  <c r="EW961" i="4"/>
  <c r="EW962" i="4"/>
  <c r="EW963" i="4"/>
  <c r="EW964" i="4"/>
  <c r="EW965" i="4"/>
  <c r="EW966" i="4"/>
  <c r="EW967" i="4"/>
  <c r="EW968" i="4"/>
  <c r="EW969" i="4"/>
  <c r="EW970" i="4"/>
  <c r="EW971" i="4"/>
  <c r="EW972" i="4"/>
  <c r="EW973" i="4"/>
  <c r="EW974" i="4"/>
  <c r="EW975" i="4"/>
  <c r="EW976" i="4"/>
  <c r="EW977" i="4"/>
  <c r="EW978" i="4"/>
  <c r="EW979" i="4"/>
  <c r="EW980" i="4"/>
  <c r="EW981" i="4"/>
  <c r="EW982" i="4"/>
  <c r="EW983" i="4"/>
  <c r="EW984" i="4"/>
  <c r="EW985" i="4"/>
  <c r="EW986" i="4"/>
  <c r="EW987" i="4"/>
  <c r="EW988" i="4"/>
  <c r="EW989" i="4"/>
  <c r="EW990" i="4"/>
  <c r="EW991" i="4"/>
  <c r="EW992" i="4"/>
  <c r="EW993" i="4"/>
  <c r="EW994" i="4"/>
  <c r="EW995" i="4"/>
  <c r="EW996" i="4"/>
  <c r="EW997" i="4"/>
  <c r="EW998" i="4"/>
  <c r="EW999" i="4"/>
  <c r="EW1000" i="4"/>
  <c r="A1" i="9"/>
  <c r="CJ2" i="4" l="1"/>
  <c r="AY2" i="4" l="1"/>
  <c r="AZ2" i="4"/>
  <c r="BA2" i="4"/>
  <c r="BB2" i="4"/>
  <c r="BC2" i="4"/>
  <c r="BD2" i="4"/>
  <c r="BE2" i="4"/>
  <c r="BF2" i="4"/>
  <c r="BG2" i="4"/>
  <c r="BH2" i="4"/>
  <c r="BI2" i="4"/>
  <c r="BJ2" i="4"/>
  <c r="BK2" i="4"/>
  <c r="BL2" i="4"/>
  <c r="BM2" i="4"/>
  <c r="BN2" i="4"/>
  <c r="BO2" i="4"/>
  <c r="BP2" i="4"/>
  <c r="BQ2" i="4"/>
  <c r="BR2" i="4"/>
  <c r="BS2" i="4"/>
  <c r="BT2" i="4"/>
  <c r="BU2" i="4"/>
  <c r="BV2" i="4"/>
  <c r="BW2" i="4"/>
  <c r="BX2" i="4"/>
  <c r="BY2" i="4"/>
  <c r="BZ2" i="4"/>
  <c r="CA2" i="4"/>
  <c r="G4" i="4" l="1"/>
  <c r="H4" i="4"/>
  <c r="I4" i="4"/>
  <c r="G5" i="4"/>
  <c r="H5" i="4"/>
  <c r="I5" i="4"/>
  <c r="G6" i="4"/>
  <c r="H6" i="4"/>
  <c r="I6" i="4"/>
  <c r="G7" i="4"/>
  <c r="H7" i="4"/>
  <c r="I7" i="4"/>
  <c r="G8" i="4"/>
  <c r="H8" i="4"/>
  <c r="I8" i="4"/>
  <c r="G9" i="4"/>
  <c r="H9" i="4"/>
  <c r="I9" i="4"/>
  <c r="G10" i="4"/>
  <c r="H10" i="4"/>
  <c r="I10" i="4"/>
  <c r="G11" i="4"/>
  <c r="H11" i="4"/>
  <c r="I11" i="4"/>
  <c r="G12" i="4"/>
  <c r="H12" i="4"/>
  <c r="I12" i="4"/>
  <c r="G13" i="4"/>
  <c r="H13" i="4"/>
  <c r="I13" i="4"/>
  <c r="G14" i="4"/>
  <c r="H14" i="4"/>
  <c r="I14" i="4"/>
  <c r="G15" i="4"/>
  <c r="H15" i="4"/>
  <c r="I15" i="4"/>
  <c r="G16" i="4"/>
  <c r="H16" i="4"/>
  <c r="I16" i="4"/>
  <c r="G17" i="4"/>
  <c r="H17" i="4"/>
  <c r="I17" i="4"/>
  <c r="G18" i="4"/>
  <c r="H18" i="4"/>
  <c r="I18" i="4"/>
  <c r="G19" i="4"/>
  <c r="H19" i="4"/>
  <c r="I19" i="4"/>
  <c r="G20" i="4"/>
  <c r="H20" i="4"/>
  <c r="I20" i="4"/>
  <c r="G21" i="4"/>
  <c r="H21" i="4"/>
  <c r="I21" i="4"/>
  <c r="G22" i="4"/>
  <c r="H22" i="4"/>
  <c r="I22" i="4"/>
  <c r="G23" i="4"/>
  <c r="H23" i="4"/>
  <c r="I23" i="4"/>
  <c r="G24" i="4"/>
  <c r="H24" i="4"/>
  <c r="I24" i="4"/>
  <c r="G25" i="4"/>
  <c r="H25" i="4"/>
  <c r="I25" i="4"/>
  <c r="G26" i="4"/>
  <c r="H26" i="4"/>
  <c r="I26" i="4"/>
  <c r="I3" i="4"/>
  <c r="H3" i="4"/>
  <c r="G3" i="4"/>
  <c r="EX2" i="4" l="1"/>
  <c r="AQ26" i="6" l="1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65" i="6"/>
  <c r="AQ66" i="6"/>
  <c r="AQ67" i="6"/>
  <c r="AQ68" i="6"/>
  <c r="AQ69" i="6"/>
  <c r="AQ70" i="6"/>
  <c r="AQ71" i="6"/>
  <c r="AQ72" i="6"/>
  <c r="AQ73" i="6"/>
  <c r="AQ74" i="6"/>
  <c r="AQ75" i="6"/>
  <c r="AQ76" i="6"/>
  <c r="AQ77" i="6"/>
  <c r="AQ78" i="6"/>
  <c r="AQ79" i="6"/>
  <c r="AQ80" i="6"/>
  <c r="AQ81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Q116" i="6"/>
  <c r="AQ117" i="6"/>
  <c r="AQ118" i="6"/>
  <c r="AQ119" i="6"/>
  <c r="AQ120" i="6"/>
  <c r="AQ121" i="6"/>
  <c r="AQ122" i="6"/>
  <c r="AQ123" i="6"/>
  <c r="AQ124" i="6"/>
  <c r="AQ125" i="6"/>
  <c r="AQ126" i="6"/>
  <c r="AQ127" i="6"/>
  <c r="AQ128" i="6"/>
  <c r="AQ129" i="6"/>
  <c r="AQ130" i="6"/>
  <c r="AQ131" i="6"/>
  <c r="AQ132" i="6"/>
  <c r="AQ133" i="6"/>
  <c r="AQ134" i="6"/>
  <c r="AQ135" i="6"/>
  <c r="AQ136" i="6"/>
  <c r="AQ137" i="6"/>
  <c r="AQ138" i="6"/>
  <c r="AQ139" i="6"/>
  <c r="AQ140" i="6"/>
  <c r="AQ141" i="6"/>
  <c r="AQ142" i="6"/>
  <c r="AQ143" i="6"/>
  <c r="AQ144" i="6"/>
  <c r="AQ145" i="6"/>
  <c r="AQ146" i="6"/>
  <c r="AQ147" i="6"/>
  <c r="AQ148" i="6"/>
  <c r="AQ149" i="6"/>
  <c r="AQ150" i="6"/>
  <c r="AQ151" i="6"/>
  <c r="AQ152" i="6"/>
  <c r="AQ153" i="6"/>
  <c r="AQ154" i="6"/>
  <c r="AQ155" i="6"/>
  <c r="AQ156" i="6"/>
  <c r="AQ157" i="6"/>
  <c r="AQ158" i="6"/>
  <c r="AQ159" i="6"/>
  <c r="AQ160" i="6"/>
  <c r="AQ161" i="6"/>
  <c r="AQ162" i="6"/>
  <c r="AQ163" i="6"/>
  <c r="AQ164" i="6"/>
  <c r="AQ165" i="6"/>
  <c r="AQ166" i="6"/>
  <c r="AQ167" i="6"/>
  <c r="AQ168" i="6"/>
  <c r="AQ169" i="6"/>
  <c r="AQ170" i="6"/>
  <c r="AQ171" i="6"/>
  <c r="AQ172" i="6"/>
  <c r="AQ173" i="6"/>
  <c r="AQ174" i="6"/>
  <c r="AQ175" i="6"/>
  <c r="AQ176" i="6"/>
  <c r="AQ177" i="6"/>
  <c r="AQ178" i="6"/>
  <c r="AQ179" i="6"/>
  <c r="AQ180" i="6"/>
  <c r="AQ181" i="6"/>
  <c r="AQ182" i="6"/>
  <c r="AQ183" i="6"/>
  <c r="AQ184" i="6"/>
  <c r="AQ185" i="6"/>
  <c r="AQ186" i="6"/>
  <c r="AQ187" i="6"/>
  <c r="AQ188" i="6"/>
  <c r="AQ189" i="6"/>
  <c r="AQ190" i="6"/>
  <c r="AQ191" i="6"/>
  <c r="AQ192" i="6"/>
  <c r="AQ193" i="6"/>
  <c r="AQ194" i="6"/>
  <c r="AQ195" i="6"/>
  <c r="AQ196" i="6"/>
  <c r="AQ197" i="6"/>
  <c r="AQ198" i="6"/>
  <c r="AQ199" i="6"/>
  <c r="AQ200" i="6"/>
  <c r="AQ201" i="6"/>
  <c r="AQ202" i="6"/>
  <c r="AQ203" i="6"/>
  <c r="AQ204" i="6"/>
  <c r="AQ205" i="6"/>
  <c r="AQ206" i="6"/>
  <c r="AQ207" i="6"/>
  <c r="AQ208" i="6"/>
  <c r="AQ209" i="6"/>
  <c r="AQ210" i="6"/>
  <c r="AQ211" i="6"/>
  <c r="AQ212" i="6"/>
  <c r="AQ213" i="6"/>
  <c r="AQ214" i="6"/>
  <c r="AQ215" i="6"/>
  <c r="AQ216" i="6"/>
  <c r="AQ217" i="6"/>
  <c r="AQ218" i="6"/>
  <c r="AQ219" i="6"/>
  <c r="AQ220" i="6"/>
  <c r="AQ221" i="6"/>
  <c r="AQ222" i="6"/>
  <c r="AQ223" i="6"/>
  <c r="AQ224" i="6"/>
  <c r="AQ225" i="6"/>
  <c r="AQ226" i="6"/>
  <c r="AQ227" i="6"/>
  <c r="AQ228" i="6"/>
  <c r="AQ229" i="6"/>
  <c r="AQ230" i="6"/>
  <c r="AQ231" i="6"/>
  <c r="AQ232" i="6"/>
  <c r="AQ233" i="6"/>
  <c r="AQ234" i="6"/>
  <c r="AQ235" i="6"/>
  <c r="AQ236" i="6"/>
  <c r="AQ237" i="6"/>
  <c r="AQ238" i="6"/>
  <c r="AQ239" i="6"/>
  <c r="AQ240" i="6"/>
  <c r="AQ241" i="6"/>
  <c r="AQ242" i="6"/>
  <c r="AQ243" i="6"/>
  <c r="AQ244" i="6"/>
  <c r="AQ245" i="6"/>
  <c r="AQ246" i="6"/>
  <c r="AQ247" i="6"/>
  <c r="AQ248" i="6"/>
  <c r="AQ249" i="6"/>
  <c r="AQ250" i="6"/>
  <c r="AQ251" i="6"/>
  <c r="AQ252" i="6"/>
  <c r="AQ253" i="6"/>
  <c r="AQ254" i="6"/>
  <c r="AQ255" i="6"/>
  <c r="AQ256" i="6"/>
  <c r="AQ257" i="6"/>
  <c r="AQ258" i="6"/>
  <c r="AQ259" i="6"/>
  <c r="AQ260" i="6"/>
  <c r="AQ261" i="6"/>
  <c r="AQ262" i="6"/>
  <c r="AQ263" i="6"/>
  <c r="AQ264" i="6"/>
  <c r="AQ265" i="6"/>
  <c r="AQ266" i="6"/>
  <c r="AQ267" i="6"/>
  <c r="AQ268" i="6"/>
  <c r="AQ269" i="6"/>
  <c r="AQ270" i="6"/>
  <c r="AQ271" i="6"/>
  <c r="AQ272" i="6"/>
  <c r="AQ273" i="6"/>
  <c r="AQ274" i="6"/>
  <c r="AQ275" i="6"/>
  <c r="AQ276" i="6"/>
  <c r="AQ277" i="6"/>
  <c r="AQ278" i="6"/>
  <c r="AQ279" i="6"/>
  <c r="AQ280" i="6"/>
  <c r="AQ281" i="6"/>
  <c r="AQ282" i="6"/>
  <c r="AQ283" i="6"/>
  <c r="AQ284" i="6"/>
  <c r="AQ285" i="6"/>
  <c r="AQ286" i="6"/>
  <c r="AQ287" i="6"/>
  <c r="AQ288" i="6"/>
  <c r="AQ289" i="6"/>
  <c r="AQ290" i="6"/>
  <c r="AQ291" i="6"/>
  <c r="AQ292" i="6"/>
  <c r="AQ293" i="6"/>
  <c r="AQ294" i="6"/>
  <c r="AQ295" i="6"/>
  <c r="AQ296" i="6"/>
  <c r="AQ297" i="6"/>
  <c r="AQ298" i="6"/>
  <c r="AQ299" i="6"/>
  <c r="AQ300" i="6"/>
  <c r="AQ301" i="6"/>
  <c r="AQ302" i="6"/>
  <c r="AQ303" i="6"/>
  <c r="AQ304" i="6"/>
  <c r="AQ305" i="6"/>
  <c r="AQ306" i="6"/>
  <c r="AQ307" i="6"/>
  <c r="AQ308" i="6"/>
  <c r="AQ309" i="6"/>
  <c r="AQ310" i="6"/>
  <c r="AQ311" i="6"/>
  <c r="AQ312" i="6"/>
  <c r="AQ313" i="6"/>
  <c r="AQ314" i="6"/>
  <c r="AQ315" i="6"/>
  <c r="AQ316" i="6"/>
  <c r="AQ317" i="6"/>
  <c r="AQ318" i="6"/>
  <c r="AQ319" i="6"/>
  <c r="AQ320" i="6"/>
  <c r="AQ321" i="6"/>
  <c r="AQ322" i="6"/>
  <c r="AQ323" i="6"/>
  <c r="AQ324" i="6"/>
  <c r="AQ325" i="6"/>
  <c r="AQ326" i="6"/>
  <c r="AQ327" i="6"/>
  <c r="AQ328" i="6"/>
  <c r="AQ329" i="6"/>
  <c r="AQ330" i="6"/>
  <c r="AQ331" i="6"/>
  <c r="AQ332" i="6"/>
  <c r="AQ333" i="6"/>
  <c r="AQ334" i="6"/>
  <c r="AQ335" i="6"/>
  <c r="AQ336" i="6"/>
  <c r="AQ337" i="6"/>
  <c r="AQ338" i="6"/>
  <c r="AQ339" i="6"/>
  <c r="AQ340" i="6"/>
  <c r="AQ341" i="6"/>
  <c r="AQ342" i="6"/>
  <c r="AQ343" i="6"/>
  <c r="AQ344" i="6"/>
  <c r="AQ345" i="6"/>
  <c r="AQ346" i="6"/>
  <c r="AQ347" i="6"/>
  <c r="AQ348" i="6"/>
  <c r="AQ349" i="6"/>
  <c r="AQ350" i="6"/>
  <c r="AQ351" i="6"/>
  <c r="AQ352" i="6"/>
  <c r="AQ353" i="6"/>
  <c r="AQ354" i="6"/>
  <c r="AQ355" i="6"/>
  <c r="AQ356" i="6"/>
  <c r="AQ357" i="6"/>
  <c r="AQ358" i="6"/>
  <c r="AQ359" i="6"/>
  <c r="AQ360" i="6"/>
  <c r="AQ361" i="6"/>
  <c r="AQ362" i="6"/>
  <c r="AQ363" i="6"/>
  <c r="AQ364" i="6"/>
  <c r="AQ365" i="6"/>
  <c r="AQ366" i="6"/>
  <c r="AQ367" i="6"/>
  <c r="AQ368" i="6"/>
  <c r="AQ369" i="6"/>
  <c r="AQ370" i="6"/>
  <c r="AQ371" i="6"/>
  <c r="AQ372" i="6"/>
  <c r="AQ373" i="6"/>
  <c r="AQ374" i="6"/>
  <c r="AQ375" i="6"/>
  <c r="AQ376" i="6"/>
  <c r="AQ377" i="6"/>
  <c r="AQ378" i="6"/>
  <c r="AQ379" i="6"/>
  <c r="AQ380" i="6"/>
  <c r="AQ381" i="6"/>
  <c r="AQ382" i="6"/>
  <c r="AQ383" i="6"/>
  <c r="AQ384" i="6"/>
  <c r="AQ385" i="6"/>
  <c r="AQ386" i="6"/>
  <c r="AQ387" i="6"/>
  <c r="AQ388" i="6"/>
  <c r="AQ389" i="6"/>
  <c r="AQ390" i="6"/>
  <c r="AQ391" i="6"/>
  <c r="AQ392" i="6"/>
  <c r="AQ393" i="6"/>
  <c r="AQ394" i="6"/>
  <c r="AQ395" i="6"/>
  <c r="AQ396" i="6"/>
  <c r="AQ397" i="6"/>
  <c r="AQ398" i="6"/>
  <c r="AQ399" i="6"/>
  <c r="AQ400" i="6"/>
  <c r="AQ401" i="6"/>
  <c r="AQ402" i="6"/>
  <c r="AQ403" i="6"/>
  <c r="AQ404" i="6"/>
  <c r="AQ405" i="6"/>
  <c r="AQ406" i="6"/>
  <c r="AQ407" i="6"/>
  <c r="AQ408" i="6"/>
  <c r="AQ409" i="6"/>
  <c r="AQ410" i="6"/>
  <c r="AQ411" i="6"/>
  <c r="AQ412" i="6"/>
  <c r="AQ413" i="6"/>
  <c r="AQ414" i="6"/>
  <c r="AQ415" i="6"/>
  <c r="AQ416" i="6"/>
  <c r="AQ417" i="6"/>
  <c r="AQ418" i="6"/>
  <c r="AQ419" i="6"/>
  <c r="AQ420" i="6"/>
  <c r="AQ421" i="6"/>
  <c r="AQ422" i="6"/>
  <c r="AQ423" i="6"/>
  <c r="AQ424" i="6"/>
  <c r="AQ425" i="6"/>
  <c r="AQ426" i="6"/>
  <c r="AQ427" i="6"/>
  <c r="AQ428" i="6"/>
  <c r="AQ429" i="6"/>
  <c r="AQ430" i="6"/>
  <c r="AQ431" i="6"/>
  <c r="AQ432" i="6"/>
  <c r="AQ433" i="6"/>
  <c r="AQ434" i="6"/>
  <c r="AQ435" i="6"/>
  <c r="AQ436" i="6"/>
  <c r="AQ437" i="6"/>
  <c r="AQ438" i="6"/>
  <c r="AQ439" i="6"/>
  <c r="AQ440" i="6"/>
  <c r="AQ441" i="6"/>
  <c r="AQ442" i="6"/>
  <c r="AQ443" i="6"/>
  <c r="AQ444" i="6"/>
  <c r="AQ445" i="6"/>
  <c r="AQ446" i="6"/>
  <c r="AQ447" i="6"/>
  <c r="AQ448" i="6"/>
  <c r="AQ449" i="6"/>
  <c r="AQ450" i="6"/>
  <c r="AQ451" i="6"/>
  <c r="AQ452" i="6"/>
  <c r="AQ453" i="6"/>
  <c r="AQ454" i="6"/>
  <c r="AQ455" i="6"/>
  <c r="AQ456" i="6"/>
  <c r="AQ457" i="6"/>
  <c r="AQ458" i="6"/>
  <c r="AQ459" i="6"/>
  <c r="AQ460" i="6"/>
  <c r="AQ461" i="6"/>
  <c r="AQ462" i="6"/>
  <c r="AQ463" i="6"/>
  <c r="AQ464" i="6"/>
  <c r="AQ465" i="6"/>
  <c r="AQ466" i="6"/>
  <c r="AQ467" i="6"/>
  <c r="AQ468" i="6"/>
  <c r="AQ469" i="6"/>
  <c r="AQ470" i="6"/>
  <c r="AQ471" i="6"/>
  <c r="AQ472" i="6"/>
  <c r="AQ473" i="6"/>
  <c r="AQ474" i="6"/>
  <c r="AQ475" i="6"/>
  <c r="AQ476" i="6"/>
  <c r="AQ477" i="6"/>
  <c r="AQ478" i="6"/>
  <c r="AQ479" i="6"/>
  <c r="AQ480" i="6"/>
  <c r="AQ481" i="6"/>
  <c r="AQ482" i="6"/>
  <c r="AQ483" i="6"/>
  <c r="AQ484" i="6"/>
  <c r="AQ485" i="6"/>
  <c r="AQ486" i="6"/>
  <c r="AQ487" i="6"/>
  <c r="AQ488" i="6"/>
  <c r="AQ489" i="6"/>
  <c r="AQ490" i="6"/>
  <c r="AQ491" i="6"/>
  <c r="AQ492" i="6"/>
  <c r="AQ493" i="6"/>
  <c r="AQ494" i="6"/>
  <c r="AQ495" i="6"/>
  <c r="AQ496" i="6"/>
  <c r="AQ497" i="6"/>
  <c r="AQ498" i="6"/>
  <c r="AQ499" i="6"/>
  <c r="AQ500" i="6"/>
  <c r="AQ501" i="6"/>
  <c r="AQ502" i="6"/>
  <c r="AQ503" i="6"/>
  <c r="AQ504" i="6"/>
  <c r="AQ505" i="6"/>
  <c r="AQ506" i="6"/>
  <c r="AQ507" i="6"/>
  <c r="AQ508" i="6"/>
  <c r="AQ509" i="6"/>
  <c r="AQ510" i="6"/>
  <c r="AQ511" i="6"/>
  <c r="AQ512" i="6"/>
  <c r="AQ513" i="6"/>
  <c r="AQ514" i="6"/>
  <c r="AQ515" i="6"/>
  <c r="AQ516" i="6"/>
  <c r="AQ517" i="6"/>
  <c r="AQ518" i="6"/>
  <c r="AQ519" i="6"/>
  <c r="AQ520" i="6"/>
  <c r="AQ521" i="6"/>
  <c r="AQ522" i="6"/>
  <c r="AQ523" i="6"/>
  <c r="AQ524" i="6"/>
  <c r="AQ525" i="6"/>
  <c r="AQ526" i="6"/>
  <c r="AQ527" i="6"/>
  <c r="AQ528" i="6"/>
  <c r="AQ529" i="6"/>
  <c r="AQ530" i="6"/>
  <c r="AQ531" i="6"/>
  <c r="AQ532" i="6"/>
  <c r="AQ533" i="6"/>
  <c r="AQ534" i="6"/>
  <c r="AQ535" i="6"/>
  <c r="AQ536" i="6"/>
  <c r="AQ537" i="6"/>
  <c r="AQ538" i="6"/>
  <c r="AQ539" i="6"/>
  <c r="AQ540" i="6"/>
  <c r="AQ541" i="6"/>
  <c r="AQ542" i="6"/>
  <c r="AQ543" i="6"/>
  <c r="AQ544" i="6"/>
  <c r="AQ545" i="6"/>
  <c r="AQ546" i="6"/>
  <c r="AQ25" i="6"/>
  <c r="J81" i="5" l="1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80" i="5"/>
  <c r="AF81" i="5"/>
  <c r="AF82" i="5"/>
  <c r="AF83" i="5"/>
  <c r="AF84" i="5"/>
  <c r="AF85" i="5"/>
  <c r="AF86" i="5"/>
  <c r="AF87" i="5"/>
  <c r="AF88" i="5"/>
  <c r="AF89" i="5"/>
  <c r="AF90" i="5"/>
  <c r="AF91" i="5"/>
  <c r="AF92" i="5"/>
  <c r="AF93" i="5"/>
  <c r="AF94" i="5"/>
  <c r="AF95" i="5"/>
  <c r="AF96" i="5"/>
  <c r="AF80" i="5" l="1"/>
  <c r="AF97" i="5" l="1"/>
  <c r="BU2" i="6"/>
  <c r="BS2" i="6"/>
  <c r="BQ2" i="6"/>
  <c r="BO2" i="6"/>
  <c r="BM2" i="6"/>
  <c r="BK2" i="6"/>
  <c r="BI2" i="6"/>
  <c r="BG2" i="6"/>
  <c r="BE2" i="6"/>
  <c r="BC2" i="6"/>
  <c r="BA2" i="6"/>
  <c r="AY2" i="6"/>
  <c r="AW2" i="6"/>
  <c r="AU2" i="6"/>
  <c r="AS2" i="6"/>
  <c r="AQ2" i="6"/>
  <c r="N78" i="5"/>
  <c r="R78" i="5"/>
  <c r="V78" i="5"/>
  <c r="Z78" i="5"/>
  <c r="AD78" i="5"/>
  <c r="X79" i="5"/>
  <c r="Z79" i="5"/>
  <c r="AB79" i="5"/>
  <c r="AD79" i="5"/>
  <c r="N79" i="5"/>
  <c r="P79" i="5"/>
  <c r="R79" i="5"/>
  <c r="T79" i="5"/>
  <c r="V79" i="5"/>
  <c r="T78" i="5" l="1"/>
  <c r="X78" i="5"/>
  <c r="L78" i="5"/>
  <c r="AB78" i="5"/>
  <c r="P78" i="5"/>
  <c r="L79" i="5"/>
  <c r="ED4" i="4" l="1"/>
  <c r="EE4" i="4"/>
  <c r="EF4" i="4"/>
  <c r="EG4" i="4"/>
  <c r="EH4" i="4"/>
  <c r="EI4" i="4"/>
  <c r="EJ4" i="4"/>
  <c r="EK4" i="4"/>
  <c r="EL4" i="4"/>
  <c r="EM4" i="4"/>
  <c r="EN4" i="4"/>
  <c r="EO4" i="4"/>
  <c r="EP4" i="4"/>
  <c r="EQ4" i="4"/>
  <c r="ER4" i="4"/>
  <c r="ES4" i="4"/>
  <c r="ED5" i="4"/>
  <c r="EE5" i="4"/>
  <c r="EF5" i="4"/>
  <c r="EG5" i="4"/>
  <c r="EH5" i="4"/>
  <c r="EI5" i="4"/>
  <c r="EJ5" i="4"/>
  <c r="EK5" i="4"/>
  <c r="EL5" i="4"/>
  <c r="EM5" i="4"/>
  <c r="EN5" i="4"/>
  <c r="EO5" i="4"/>
  <c r="EP5" i="4"/>
  <c r="EQ5" i="4"/>
  <c r="ER5" i="4"/>
  <c r="ES5" i="4"/>
  <c r="ED6" i="4"/>
  <c r="EE6" i="4"/>
  <c r="EF6" i="4"/>
  <c r="EG6" i="4"/>
  <c r="EH6" i="4"/>
  <c r="EI6" i="4"/>
  <c r="EJ6" i="4"/>
  <c r="EK6" i="4"/>
  <c r="EL6" i="4"/>
  <c r="EM6" i="4"/>
  <c r="EN6" i="4"/>
  <c r="EO6" i="4"/>
  <c r="EP6" i="4"/>
  <c r="EQ6" i="4"/>
  <c r="ER6" i="4"/>
  <c r="ES6" i="4"/>
  <c r="ED7" i="4"/>
  <c r="EE7" i="4"/>
  <c r="EF7" i="4"/>
  <c r="EG7" i="4"/>
  <c r="EH7" i="4"/>
  <c r="EI7" i="4"/>
  <c r="EJ7" i="4"/>
  <c r="EK7" i="4"/>
  <c r="EL7" i="4"/>
  <c r="EM7" i="4"/>
  <c r="EN7" i="4"/>
  <c r="EO7" i="4"/>
  <c r="EP7" i="4"/>
  <c r="EQ7" i="4"/>
  <c r="ER7" i="4"/>
  <c r="ES7" i="4"/>
  <c r="ED8" i="4"/>
  <c r="EE8" i="4"/>
  <c r="EF8" i="4"/>
  <c r="EG8" i="4"/>
  <c r="EH8" i="4"/>
  <c r="EI8" i="4"/>
  <c r="EJ8" i="4"/>
  <c r="EK8" i="4"/>
  <c r="EL8" i="4"/>
  <c r="EM8" i="4"/>
  <c r="EN8" i="4"/>
  <c r="EO8" i="4"/>
  <c r="EP8" i="4"/>
  <c r="EQ8" i="4"/>
  <c r="ER8" i="4"/>
  <c r="ES8" i="4"/>
  <c r="ED9" i="4"/>
  <c r="EE9" i="4"/>
  <c r="EF9" i="4"/>
  <c r="EG9" i="4"/>
  <c r="EH9" i="4"/>
  <c r="EI9" i="4"/>
  <c r="EJ9" i="4"/>
  <c r="EK9" i="4"/>
  <c r="EL9" i="4"/>
  <c r="EM9" i="4"/>
  <c r="EN9" i="4"/>
  <c r="EO9" i="4"/>
  <c r="EP9" i="4"/>
  <c r="EQ9" i="4"/>
  <c r="ER9" i="4"/>
  <c r="ES9" i="4"/>
  <c r="ED10" i="4"/>
  <c r="EE10" i="4"/>
  <c r="EF10" i="4"/>
  <c r="EG10" i="4"/>
  <c r="EH10" i="4"/>
  <c r="EI10" i="4"/>
  <c r="EJ10" i="4"/>
  <c r="EK10" i="4"/>
  <c r="EL10" i="4"/>
  <c r="EM10" i="4"/>
  <c r="EN10" i="4"/>
  <c r="EO10" i="4"/>
  <c r="EP10" i="4"/>
  <c r="EQ10" i="4"/>
  <c r="ER10" i="4"/>
  <c r="ES10" i="4"/>
  <c r="ED11" i="4"/>
  <c r="AR4" i="6" s="1"/>
  <c r="EE11" i="4"/>
  <c r="AT4" i="6" s="1"/>
  <c r="EF11" i="4"/>
  <c r="AV4" i="6" s="1"/>
  <c r="EG11" i="4"/>
  <c r="AX4" i="6" s="1"/>
  <c r="EH11" i="4"/>
  <c r="AZ4" i="6" s="1"/>
  <c r="EI11" i="4"/>
  <c r="BB4" i="6" s="1"/>
  <c r="EJ11" i="4"/>
  <c r="BD4" i="6" s="1"/>
  <c r="EK11" i="4"/>
  <c r="BF4" i="6" s="1"/>
  <c r="EL11" i="4"/>
  <c r="BH4" i="6" s="1"/>
  <c r="EM11" i="4"/>
  <c r="BJ4" i="6" s="1"/>
  <c r="EN11" i="4"/>
  <c r="BL4" i="6" s="1"/>
  <c r="EO11" i="4"/>
  <c r="BN4" i="6" s="1"/>
  <c r="EP11" i="4"/>
  <c r="BP4" i="6" s="1"/>
  <c r="EQ11" i="4"/>
  <c r="BR4" i="6" s="1"/>
  <c r="ER11" i="4"/>
  <c r="BT4" i="6" s="1"/>
  <c r="ES11" i="4"/>
  <c r="BV4" i="6" s="1"/>
  <c r="ED12" i="4"/>
  <c r="EE12" i="4"/>
  <c r="EF12" i="4"/>
  <c r="EG12" i="4"/>
  <c r="EH12" i="4"/>
  <c r="EI12" i="4"/>
  <c r="EJ12" i="4"/>
  <c r="EK12" i="4"/>
  <c r="EL12" i="4"/>
  <c r="EM12" i="4"/>
  <c r="EN12" i="4"/>
  <c r="EO12" i="4"/>
  <c r="EP12" i="4"/>
  <c r="EQ12" i="4"/>
  <c r="ER12" i="4"/>
  <c r="ES12" i="4"/>
  <c r="ED13" i="4"/>
  <c r="AR5" i="6" s="1"/>
  <c r="EE13" i="4"/>
  <c r="AT5" i="6" s="1"/>
  <c r="EF13" i="4"/>
  <c r="AV5" i="6" s="1"/>
  <c r="EG13" i="4"/>
  <c r="AX5" i="6" s="1"/>
  <c r="EH13" i="4"/>
  <c r="AZ5" i="6" s="1"/>
  <c r="EI13" i="4"/>
  <c r="BB5" i="6" s="1"/>
  <c r="EJ13" i="4"/>
  <c r="BD5" i="6" s="1"/>
  <c r="EK13" i="4"/>
  <c r="BF5" i="6" s="1"/>
  <c r="EL13" i="4"/>
  <c r="BH5" i="6" s="1"/>
  <c r="EM13" i="4"/>
  <c r="BJ5" i="6" s="1"/>
  <c r="EN13" i="4"/>
  <c r="BL5" i="6" s="1"/>
  <c r="EO13" i="4"/>
  <c r="BN5" i="6" s="1"/>
  <c r="EP13" i="4"/>
  <c r="BP5" i="6" s="1"/>
  <c r="EQ13" i="4"/>
  <c r="BR5" i="6" s="1"/>
  <c r="ER13" i="4"/>
  <c r="BT5" i="6" s="1"/>
  <c r="ES13" i="4"/>
  <c r="BV5" i="6" s="1"/>
  <c r="ED14" i="4"/>
  <c r="EE14" i="4"/>
  <c r="EF14" i="4"/>
  <c r="EG14" i="4"/>
  <c r="EH14" i="4"/>
  <c r="EI14" i="4"/>
  <c r="EJ14" i="4"/>
  <c r="EK14" i="4"/>
  <c r="EL14" i="4"/>
  <c r="EM14" i="4"/>
  <c r="EN14" i="4"/>
  <c r="EO14" i="4"/>
  <c r="EP14" i="4"/>
  <c r="EQ14" i="4"/>
  <c r="ER14" i="4"/>
  <c r="ES14" i="4"/>
  <c r="ED15" i="4"/>
  <c r="EE15" i="4"/>
  <c r="EF15" i="4"/>
  <c r="EG15" i="4"/>
  <c r="EH15" i="4"/>
  <c r="EI15" i="4"/>
  <c r="EJ15" i="4"/>
  <c r="EK15" i="4"/>
  <c r="EL15" i="4"/>
  <c r="EM15" i="4"/>
  <c r="EN15" i="4"/>
  <c r="EO15" i="4"/>
  <c r="EP15" i="4"/>
  <c r="EQ15" i="4"/>
  <c r="ER15" i="4"/>
  <c r="ES15" i="4"/>
  <c r="ED16" i="4"/>
  <c r="EE16" i="4"/>
  <c r="EF16" i="4"/>
  <c r="EG16" i="4"/>
  <c r="EH16" i="4"/>
  <c r="EI16" i="4"/>
  <c r="EJ16" i="4"/>
  <c r="EK16" i="4"/>
  <c r="EL16" i="4"/>
  <c r="EM16" i="4"/>
  <c r="EN16" i="4"/>
  <c r="EO16" i="4"/>
  <c r="EP16" i="4"/>
  <c r="EQ16" i="4"/>
  <c r="ER16" i="4"/>
  <c r="ES16" i="4"/>
  <c r="ED17" i="4"/>
  <c r="EE17" i="4"/>
  <c r="EF17" i="4"/>
  <c r="EG17" i="4"/>
  <c r="EH17" i="4"/>
  <c r="EI17" i="4"/>
  <c r="EJ17" i="4"/>
  <c r="EK17" i="4"/>
  <c r="EL17" i="4"/>
  <c r="EM17" i="4"/>
  <c r="EN17" i="4"/>
  <c r="EO17" i="4"/>
  <c r="EP17" i="4"/>
  <c r="EQ17" i="4"/>
  <c r="ER17" i="4"/>
  <c r="ES17" i="4"/>
  <c r="ED18" i="4"/>
  <c r="EE18" i="4"/>
  <c r="EF18" i="4"/>
  <c r="EG18" i="4"/>
  <c r="EH18" i="4"/>
  <c r="EI18" i="4"/>
  <c r="EJ18" i="4"/>
  <c r="EK18" i="4"/>
  <c r="EL18" i="4"/>
  <c r="EM18" i="4"/>
  <c r="EN18" i="4"/>
  <c r="EO18" i="4"/>
  <c r="EP18" i="4"/>
  <c r="EQ18" i="4"/>
  <c r="ER18" i="4"/>
  <c r="ES18" i="4"/>
  <c r="ED19" i="4"/>
  <c r="EE19" i="4"/>
  <c r="EF19" i="4"/>
  <c r="EG19" i="4"/>
  <c r="EH19" i="4"/>
  <c r="EI19" i="4"/>
  <c r="EJ19" i="4"/>
  <c r="EK19" i="4"/>
  <c r="EL19" i="4"/>
  <c r="EM19" i="4"/>
  <c r="EN19" i="4"/>
  <c r="EO19" i="4"/>
  <c r="EP19" i="4"/>
  <c r="EQ19" i="4"/>
  <c r="ER19" i="4"/>
  <c r="ES19" i="4"/>
  <c r="ED20" i="4"/>
  <c r="EE20" i="4"/>
  <c r="EF20" i="4"/>
  <c r="EG20" i="4"/>
  <c r="EH20" i="4"/>
  <c r="EI20" i="4"/>
  <c r="EJ20" i="4"/>
  <c r="EK20" i="4"/>
  <c r="EL20" i="4"/>
  <c r="EM20" i="4"/>
  <c r="EN20" i="4"/>
  <c r="EO20" i="4"/>
  <c r="EP20" i="4"/>
  <c r="EQ20" i="4"/>
  <c r="ER20" i="4"/>
  <c r="ES20" i="4"/>
  <c r="ED21" i="4"/>
  <c r="AR6" i="6" s="1"/>
  <c r="EE21" i="4"/>
  <c r="AT6" i="6" s="1"/>
  <c r="EF21" i="4"/>
  <c r="AV6" i="6" s="1"/>
  <c r="EG21" i="4"/>
  <c r="AX6" i="6" s="1"/>
  <c r="EH21" i="4"/>
  <c r="AZ6" i="6" s="1"/>
  <c r="EI21" i="4"/>
  <c r="BB6" i="6" s="1"/>
  <c r="EJ21" i="4"/>
  <c r="BD6" i="6" s="1"/>
  <c r="EK21" i="4"/>
  <c r="BF6" i="6" s="1"/>
  <c r="EL21" i="4"/>
  <c r="BH6" i="6" s="1"/>
  <c r="EM21" i="4"/>
  <c r="BJ6" i="6" s="1"/>
  <c r="EN21" i="4"/>
  <c r="BL6" i="6" s="1"/>
  <c r="EO21" i="4"/>
  <c r="BN6" i="6" s="1"/>
  <c r="EP21" i="4"/>
  <c r="BP6" i="6" s="1"/>
  <c r="EQ21" i="4"/>
  <c r="BR6" i="6" s="1"/>
  <c r="ER21" i="4"/>
  <c r="BT6" i="6" s="1"/>
  <c r="ES21" i="4"/>
  <c r="BV6" i="6" s="1"/>
  <c r="ED22" i="4"/>
  <c r="EE22" i="4"/>
  <c r="EF22" i="4"/>
  <c r="EG22" i="4"/>
  <c r="EH22" i="4"/>
  <c r="EI22" i="4"/>
  <c r="EJ22" i="4"/>
  <c r="EK22" i="4"/>
  <c r="EL22" i="4"/>
  <c r="EM22" i="4"/>
  <c r="EN22" i="4"/>
  <c r="EO22" i="4"/>
  <c r="EP22" i="4"/>
  <c r="EQ22" i="4"/>
  <c r="ER22" i="4"/>
  <c r="ES22" i="4"/>
  <c r="ED23" i="4"/>
  <c r="EE23" i="4"/>
  <c r="EF23" i="4"/>
  <c r="EG23" i="4"/>
  <c r="EH23" i="4"/>
  <c r="EI23" i="4"/>
  <c r="EJ23" i="4"/>
  <c r="EK23" i="4"/>
  <c r="EL23" i="4"/>
  <c r="EM23" i="4"/>
  <c r="EN23" i="4"/>
  <c r="EO23" i="4"/>
  <c r="EP23" i="4"/>
  <c r="EQ23" i="4"/>
  <c r="ER23" i="4"/>
  <c r="ES23" i="4"/>
  <c r="ED24" i="4"/>
  <c r="EE24" i="4"/>
  <c r="EF24" i="4"/>
  <c r="EG24" i="4"/>
  <c r="EH24" i="4"/>
  <c r="EI24" i="4"/>
  <c r="EJ24" i="4"/>
  <c r="EK24" i="4"/>
  <c r="EL24" i="4"/>
  <c r="EM24" i="4"/>
  <c r="EN24" i="4"/>
  <c r="EO24" i="4"/>
  <c r="EP24" i="4"/>
  <c r="EQ24" i="4"/>
  <c r="ER24" i="4"/>
  <c r="ES24" i="4"/>
  <c r="ED25" i="4"/>
  <c r="EE25" i="4"/>
  <c r="EF25" i="4"/>
  <c r="EG25" i="4"/>
  <c r="EH25" i="4"/>
  <c r="EI25" i="4"/>
  <c r="EJ25" i="4"/>
  <c r="EK25" i="4"/>
  <c r="EL25" i="4"/>
  <c r="EM25" i="4"/>
  <c r="EN25" i="4"/>
  <c r="EO25" i="4"/>
  <c r="EP25" i="4"/>
  <c r="EQ25" i="4"/>
  <c r="ER25" i="4"/>
  <c r="ES25" i="4"/>
  <c r="ED26" i="4"/>
  <c r="EE26" i="4"/>
  <c r="EF26" i="4"/>
  <c r="EG26" i="4"/>
  <c r="EH26" i="4"/>
  <c r="EI26" i="4"/>
  <c r="EJ26" i="4"/>
  <c r="EK26" i="4"/>
  <c r="EL26" i="4"/>
  <c r="EM26" i="4"/>
  <c r="EN26" i="4"/>
  <c r="EO26" i="4"/>
  <c r="EP26" i="4"/>
  <c r="EQ26" i="4"/>
  <c r="ER26" i="4"/>
  <c r="ES26" i="4"/>
  <c r="ED27" i="4"/>
  <c r="EE27" i="4"/>
  <c r="EF27" i="4"/>
  <c r="EG27" i="4"/>
  <c r="EH27" i="4"/>
  <c r="EI27" i="4"/>
  <c r="EJ27" i="4"/>
  <c r="EK27" i="4"/>
  <c r="EL27" i="4"/>
  <c r="EM27" i="4"/>
  <c r="EN27" i="4"/>
  <c r="EO27" i="4"/>
  <c r="EP27" i="4"/>
  <c r="EQ27" i="4"/>
  <c r="ER27" i="4"/>
  <c r="ES27" i="4"/>
  <c r="ED28" i="4"/>
  <c r="EE28" i="4"/>
  <c r="EF28" i="4"/>
  <c r="EG28" i="4"/>
  <c r="EH28" i="4"/>
  <c r="EI28" i="4"/>
  <c r="EJ28" i="4"/>
  <c r="EK28" i="4"/>
  <c r="EL28" i="4"/>
  <c r="EM28" i="4"/>
  <c r="EN28" i="4"/>
  <c r="EO28" i="4"/>
  <c r="EP28" i="4"/>
  <c r="EQ28" i="4"/>
  <c r="ER28" i="4"/>
  <c r="ES28" i="4"/>
  <c r="ED29" i="4"/>
  <c r="EE29" i="4"/>
  <c r="EF29" i="4"/>
  <c r="EG29" i="4"/>
  <c r="EH29" i="4"/>
  <c r="EI29" i="4"/>
  <c r="EJ29" i="4"/>
  <c r="EK29" i="4"/>
  <c r="EL29" i="4"/>
  <c r="EM29" i="4"/>
  <c r="EN29" i="4"/>
  <c r="EO29" i="4"/>
  <c r="EP29" i="4"/>
  <c r="EQ29" i="4"/>
  <c r="ER29" i="4"/>
  <c r="ES29" i="4"/>
  <c r="ED30" i="4"/>
  <c r="EE30" i="4"/>
  <c r="EF30" i="4"/>
  <c r="EG30" i="4"/>
  <c r="EH30" i="4"/>
  <c r="EI30" i="4"/>
  <c r="EJ30" i="4"/>
  <c r="EK30" i="4"/>
  <c r="EL30" i="4"/>
  <c r="EM30" i="4"/>
  <c r="EN30" i="4"/>
  <c r="EO30" i="4"/>
  <c r="EP30" i="4"/>
  <c r="EQ30" i="4"/>
  <c r="ER30" i="4"/>
  <c r="ES30" i="4"/>
  <c r="ED31" i="4"/>
  <c r="EE31" i="4"/>
  <c r="EF31" i="4"/>
  <c r="EG31" i="4"/>
  <c r="EH31" i="4"/>
  <c r="EI31" i="4"/>
  <c r="EJ31" i="4"/>
  <c r="EK31" i="4"/>
  <c r="EL31" i="4"/>
  <c r="EM31" i="4"/>
  <c r="EN31" i="4"/>
  <c r="EO31" i="4"/>
  <c r="EP31" i="4"/>
  <c r="EQ31" i="4"/>
  <c r="ER31" i="4"/>
  <c r="ES31" i="4"/>
  <c r="ED32" i="4"/>
  <c r="AR7" i="6" s="1"/>
  <c r="EE32" i="4"/>
  <c r="AT7" i="6" s="1"/>
  <c r="EF32" i="4"/>
  <c r="AV7" i="6" s="1"/>
  <c r="EG32" i="4"/>
  <c r="AX7" i="6" s="1"/>
  <c r="EH32" i="4"/>
  <c r="AZ7" i="6" s="1"/>
  <c r="EI32" i="4"/>
  <c r="BB7" i="6" s="1"/>
  <c r="EJ32" i="4"/>
  <c r="BD7" i="6" s="1"/>
  <c r="EK32" i="4"/>
  <c r="BF7" i="6" s="1"/>
  <c r="EL32" i="4"/>
  <c r="BH7" i="6" s="1"/>
  <c r="EM32" i="4"/>
  <c r="BJ7" i="6" s="1"/>
  <c r="EN32" i="4"/>
  <c r="BL7" i="6" s="1"/>
  <c r="EO32" i="4"/>
  <c r="BN7" i="6" s="1"/>
  <c r="EP32" i="4"/>
  <c r="BP7" i="6" s="1"/>
  <c r="EQ32" i="4"/>
  <c r="BR7" i="6" s="1"/>
  <c r="ER32" i="4"/>
  <c r="BT7" i="6" s="1"/>
  <c r="ES32" i="4"/>
  <c r="BV7" i="6" s="1"/>
  <c r="ED33" i="4"/>
  <c r="EE33" i="4"/>
  <c r="EF33" i="4"/>
  <c r="EG33" i="4"/>
  <c r="EH33" i="4"/>
  <c r="EI33" i="4"/>
  <c r="EJ33" i="4"/>
  <c r="EK33" i="4"/>
  <c r="EL33" i="4"/>
  <c r="EM33" i="4"/>
  <c r="EN33" i="4"/>
  <c r="EO33" i="4"/>
  <c r="EP33" i="4"/>
  <c r="EQ33" i="4"/>
  <c r="ER33" i="4"/>
  <c r="ES33" i="4"/>
  <c r="ED34" i="4"/>
  <c r="EE34" i="4"/>
  <c r="EF34" i="4"/>
  <c r="EG34" i="4"/>
  <c r="EH34" i="4"/>
  <c r="EI34" i="4"/>
  <c r="EJ34" i="4"/>
  <c r="EK34" i="4"/>
  <c r="EL34" i="4"/>
  <c r="EM34" i="4"/>
  <c r="EN34" i="4"/>
  <c r="EO34" i="4"/>
  <c r="EP34" i="4"/>
  <c r="EQ34" i="4"/>
  <c r="ER34" i="4"/>
  <c r="ES34" i="4"/>
  <c r="ED35" i="4"/>
  <c r="EE35" i="4"/>
  <c r="EF35" i="4"/>
  <c r="EG35" i="4"/>
  <c r="EH35" i="4"/>
  <c r="EI35" i="4"/>
  <c r="EJ35" i="4"/>
  <c r="EK35" i="4"/>
  <c r="EL35" i="4"/>
  <c r="EM35" i="4"/>
  <c r="EN35" i="4"/>
  <c r="EO35" i="4"/>
  <c r="EP35" i="4"/>
  <c r="EQ35" i="4"/>
  <c r="ER35" i="4"/>
  <c r="ES35" i="4"/>
  <c r="ED36" i="4"/>
  <c r="EE36" i="4"/>
  <c r="EF36" i="4"/>
  <c r="EG36" i="4"/>
  <c r="EH36" i="4"/>
  <c r="EI36" i="4"/>
  <c r="EJ36" i="4"/>
  <c r="EK36" i="4"/>
  <c r="EL36" i="4"/>
  <c r="EM36" i="4"/>
  <c r="EN36" i="4"/>
  <c r="EO36" i="4"/>
  <c r="EP36" i="4"/>
  <c r="EQ36" i="4"/>
  <c r="ER36" i="4"/>
  <c r="ES36" i="4"/>
  <c r="ED37" i="4"/>
  <c r="EE37" i="4"/>
  <c r="EF37" i="4"/>
  <c r="EG37" i="4"/>
  <c r="EH37" i="4"/>
  <c r="EI37" i="4"/>
  <c r="EJ37" i="4"/>
  <c r="EK37" i="4"/>
  <c r="EL37" i="4"/>
  <c r="EM37" i="4"/>
  <c r="EN37" i="4"/>
  <c r="EO37" i="4"/>
  <c r="EP37" i="4"/>
  <c r="EQ37" i="4"/>
  <c r="ER37" i="4"/>
  <c r="ES37" i="4"/>
  <c r="ED38" i="4"/>
  <c r="EE38" i="4"/>
  <c r="EF38" i="4"/>
  <c r="EG38" i="4"/>
  <c r="EH38" i="4"/>
  <c r="EI38" i="4"/>
  <c r="EJ38" i="4"/>
  <c r="EK38" i="4"/>
  <c r="EL38" i="4"/>
  <c r="EM38" i="4"/>
  <c r="EN38" i="4"/>
  <c r="EO38" i="4"/>
  <c r="EP38" i="4"/>
  <c r="EQ38" i="4"/>
  <c r="ER38" i="4"/>
  <c r="ES38" i="4"/>
  <c r="ED39" i="4"/>
  <c r="EE39" i="4"/>
  <c r="EF39" i="4"/>
  <c r="EG39" i="4"/>
  <c r="EH39" i="4"/>
  <c r="EI39" i="4"/>
  <c r="EJ39" i="4"/>
  <c r="EK39" i="4"/>
  <c r="EL39" i="4"/>
  <c r="EM39" i="4"/>
  <c r="EN39" i="4"/>
  <c r="EO39" i="4"/>
  <c r="EP39" i="4"/>
  <c r="EQ39" i="4"/>
  <c r="ER39" i="4"/>
  <c r="ES39" i="4"/>
  <c r="ED40" i="4"/>
  <c r="EE40" i="4"/>
  <c r="EF40" i="4"/>
  <c r="EG40" i="4"/>
  <c r="EH40" i="4"/>
  <c r="EI40" i="4"/>
  <c r="EJ40" i="4"/>
  <c r="EK40" i="4"/>
  <c r="EL40" i="4"/>
  <c r="EM40" i="4"/>
  <c r="EN40" i="4"/>
  <c r="EO40" i="4"/>
  <c r="EP40" i="4"/>
  <c r="EQ40" i="4"/>
  <c r="ER40" i="4"/>
  <c r="ES40" i="4"/>
  <c r="ED41" i="4"/>
  <c r="EE41" i="4"/>
  <c r="EF41" i="4"/>
  <c r="EG41" i="4"/>
  <c r="EH41" i="4"/>
  <c r="EI41" i="4"/>
  <c r="EJ41" i="4"/>
  <c r="EK41" i="4"/>
  <c r="EL41" i="4"/>
  <c r="EM41" i="4"/>
  <c r="EN41" i="4"/>
  <c r="EO41" i="4"/>
  <c r="EP41" i="4"/>
  <c r="EQ41" i="4"/>
  <c r="ER41" i="4"/>
  <c r="ES41" i="4"/>
  <c r="ED42" i="4"/>
  <c r="EE42" i="4"/>
  <c r="EF42" i="4"/>
  <c r="EG42" i="4"/>
  <c r="EH42" i="4"/>
  <c r="EI42" i="4"/>
  <c r="EJ42" i="4"/>
  <c r="EK42" i="4"/>
  <c r="EL42" i="4"/>
  <c r="EM42" i="4"/>
  <c r="EN42" i="4"/>
  <c r="EO42" i="4"/>
  <c r="EP42" i="4"/>
  <c r="EQ42" i="4"/>
  <c r="ER42" i="4"/>
  <c r="ES42" i="4"/>
  <c r="ED43" i="4"/>
  <c r="EE43" i="4"/>
  <c r="EF43" i="4"/>
  <c r="EG43" i="4"/>
  <c r="EH43" i="4"/>
  <c r="EI43" i="4"/>
  <c r="EJ43" i="4"/>
  <c r="EK43" i="4"/>
  <c r="EL43" i="4"/>
  <c r="EM43" i="4"/>
  <c r="EN43" i="4"/>
  <c r="EO43" i="4"/>
  <c r="EP43" i="4"/>
  <c r="EQ43" i="4"/>
  <c r="ER43" i="4"/>
  <c r="ES43" i="4"/>
  <c r="ED44" i="4"/>
  <c r="EE44" i="4"/>
  <c r="EF44" i="4"/>
  <c r="EG44" i="4"/>
  <c r="EH44" i="4"/>
  <c r="EI44" i="4"/>
  <c r="EJ44" i="4"/>
  <c r="EK44" i="4"/>
  <c r="EL44" i="4"/>
  <c r="EM44" i="4"/>
  <c r="EN44" i="4"/>
  <c r="EO44" i="4"/>
  <c r="EP44" i="4"/>
  <c r="EQ44" i="4"/>
  <c r="ER44" i="4"/>
  <c r="ES44" i="4"/>
  <c r="ED45" i="4"/>
  <c r="EE45" i="4"/>
  <c r="EF45" i="4"/>
  <c r="EG45" i="4"/>
  <c r="EH45" i="4"/>
  <c r="EI45" i="4"/>
  <c r="EJ45" i="4"/>
  <c r="EK45" i="4"/>
  <c r="EL45" i="4"/>
  <c r="EM45" i="4"/>
  <c r="EN45" i="4"/>
  <c r="EO45" i="4"/>
  <c r="EP45" i="4"/>
  <c r="EQ45" i="4"/>
  <c r="ER45" i="4"/>
  <c r="ES45" i="4"/>
  <c r="ED46" i="4"/>
  <c r="EE46" i="4"/>
  <c r="EF46" i="4"/>
  <c r="EG46" i="4"/>
  <c r="EH46" i="4"/>
  <c r="EI46" i="4"/>
  <c r="EJ46" i="4"/>
  <c r="EK46" i="4"/>
  <c r="EL46" i="4"/>
  <c r="EM46" i="4"/>
  <c r="EN46" i="4"/>
  <c r="EO46" i="4"/>
  <c r="EP46" i="4"/>
  <c r="EQ46" i="4"/>
  <c r="ER46" i="4"/>
  <c r="ES46" i="4"/>
  <c r="ED47" i="4"/>
  <c r="EE47" i="4"/>
  <c r="EF47" i="4"/>
  <c r="EG47" i="4"/>
  <c r="EH47" i="4"/>
  <c r="EI47" i="4"/>
  <c r="EJ47" i="4"/>
  <c r="EK47" i="4"/>
  <c r="EL47" i="4"/>
  <c r="EM47" i="4"/>
  <c r="EN47" i="4"/>
  <c r="EO47" i="4"/>
  <c r="EP47" i="4"/>
  <c r="EQ47" i="4"/>
  <c r="ER47" i="4"/>
  <c r="ES47" i="4"/>
  <c r="ED48" i="4"/>
  <c r="EE48" i="4"/>
  <c r="EF48" i="4"/>
  <c r="EG48" i="4"/>
  <c r="EH48" i="4"/>
  <c r="EI48" i="4"/>
  <c r="EJ48" i="4"/>
  <c r="EK48" i="4"/>
  <c r="EL48" i="4"/>
  <c r="EM48" i="4"/>
  <c r="EN48" i="4"/>
  <c r="EO48" i="4"/>
  <c r="EP48" i="4"/>
  <c r="EQ48" i="4"/>
  <c r="ER48" i="4"/>
  <c r="ES48" i="4"/>
  <c r="ED49" i="4"/>
  <c r="EE49" i="4"/>
  <c r="EF49" i="4"/>
  <c r="EG49" i="4"/>
  <c r="EH49" i="4"/>
  <c r="EI49" i="4"/>
  <c r="EJ49" i="4"/>
  <c r="EK49" i="4"/>
  <c r="EL49" i="4"/>
  <c r="EM49" i="4"/>
  <c r="EN49" i="4"/>
  <c r="EO49" i="4"/>
  <c r="EP49" i="4"/>
  <c r="EQ49" i="4"/>
  <c r="ER49" i="4"/>
  <c r="ES49" i="4"/>
  <c r="ED50" i="4"/>
  <c r="EE50" i="4"/>
  <c r="EF50" i="4"/>
  <c r="EG50" i="4"/>
  <c r="EH50" i="4"/>
  <c r="EI50" i="4"/>
  <c r="EJ50" i="4"/>
  <c r="EK50" i="4"/>
  <c r="EL50" i="4"/>
  <c r="EM50" i="4"/>
  <c r="EN50" i="4"/>
  <c r="EO50" i="4"/>
  <c r="EP50" i="4"/>
  <c r="EQ50" i="4"/>
  <c r="ER50" i="4"/>
  <c r="ES50" i="4"/>
  <c r="ED51" i="4"/>
  <c r="EE51" i="4"/>
  <c r="EF51" i="4"/>
  <c r="EG51" i="4"/>
  <c r="EH51" i="4"/>
  <c r="EI51" i="4"/>
  <c r="EJ51" i="4"/>
  <c r="EK51" i="4"/>
  <c r="EL51" i="4"/>
  <c r="EM51" i="4"/>
  <c r="EN51" i="4"/>
  <c r="EO51" i="4"/>
  <c r="EP51" i="4"/>
  <c r="EQ51" i="4"/>
  <c r="ER51" i="4"/>
  <c r="ES51" i="4"/>
  <c r="ED52" i="4"/>
  <c r="EE52" i="4"/>
  <c r="EF52" i="4"/>
  <c r="EG52" i="4"/>
  <c r="EH52" i="4"/>
  <c r="EI52" i="4"/>
  <c r="EJ52" i="4"/>
  <c r="EK52" i="4"/>
  <c r="EL52" i="4"/>
  <c r="EM52" i="4"/>
  <c r="EN52" i="4"/>
  <c r="EO52" i="4"/>
  <c r="EP52" i="4"/>
  <c r="EQ52" i="4"/>
  <c r="ER52" i="4"/>
  <c r="ES52" i="4"/>
  <c r="ED53" i="4"/>
  <c r="EE53" i="4"/>
  <c r="EF53" i="4"/>
  <c r="EG53" i="4"/>
  <c r="EH53" i="4"/>
  <c r="EI53" i="4"/>
  <c r="EJ53" i="4"/>
  <c r="EK53" i="4"/>
  <c r="EL53" i="4"/>
  <c r="EM53" i="4"/>
  <c r="EN53" i="4"/>
  <c r="EO53" i="4"/>
  <c r="EP53" i="4"/>
  <c r="EQ53" i="4"/>
  <c r="ER53" i="4"/>
  <c r="ES53" i="4"/>
  <c r="ED54" i="4"/>
  <c r="EE54" i="4"/>
  <c r="EF54" i="4"/>
  <c r="EG54" i="4"/>
  <c r="EH54" i="4"/>
  <c r="EI54" i="4"/>
  <c r="EJ54" i="4"/>
  <c r="EK54" i="4"/>
  <c r="EL54" i="4"/>
  <c r="EM54" i="4"/>
  <c r="EN54" i="4"/>
  <c r="EO54" i="4"/>
  <c r="EP54" i="4"/>
  <c r="EQ54" i="4"/>
  <c r="ER54" i="4"/>
  <c r="ES54" i="4"/>
  <c r="ED55" i="4"/>
  <c r="EE55" i="4"/>
  <c r="EF55" i="4"/>
  <c r="EG55" i="4"/>
  <c r="EH55" i="4"/>
  <c r="EI55" i="4"/>
  <c r="EJ55" i="4"/>
  <c r="EK55" i="4"/>
  <c r="EL55" i="4"/>
  <c r="EM55" i="4"/>
  <c r="EN55" i="4"/>
  <c r="EO55" i="4"/>
  <c r="EP55" i="4"/>
  <c r="EQ55" i="4"/>
  <c r="ER55" i="4"/>
  <c r="ES55" i="4"/>
  <c r="ED56" i="4"/>
  <c r="EE56" i="4"/>
  <c r="EF56" i="4"/>
  <c r="EG56" i="4"/>
  <c r="EH56" i="4"/>
  <c r="EI56" i="4"/>
  <c r="EJ56" i="4"/>
  <c r="EK56" i="4"/>
  <c r="EL56" i="4"/>
  <c r="EM56" i="4"/>
  <c r="EN56" i="4"/>
  <c r="EO56" i="4"/>
  <c r="EP56" i="4"/>
  <c r="EQ56" i="4"/>
  <c r="ER56" i="4"/>
  <c r="ES56" i="4"/>
  <c r="ED57" i="4"/>
  <c r="EE57" i="4"/>
  <c r="EF57" i="4"/>
  <c r="EG57" i="4"/>
  <c r="EH57" i="4"/>
  <c r="EI57" i="4"/>
  <c r="EJ57" i="4"/>
  <c r="EK57" i="4"/>
  <c r="EL57" i="4"/>
  <c r="EM57" i="4"/>
  <c r="EN57" i="4"/>
  <c r="EO57" i="4"/>
  <c r="EP57" i="4"/>
  <c r="EQ57" i="4"/>
  <c r="ER57" i="4"/>
  <c r="ES57" i="4"/>
  <c r="ED58" i="4"/>
  <c r="EE58" i="4"/>
  <c r="EF58" i="4"/>
  <c r="EG58" i="4"/>
  <c r="EH58" i="4"/>
  <c r="EI58" i="4"/>
  <c r="EJ58" i="4"/>
  <c r="EK58" i="4"/>
  <c r="EL58" i="4"/>
  <c r="EM58" i="4"/>
  <c r="EN58" i="4"/>
  <c r="EO58" i="4"/>
  <c r="EP58" i="4"/>
  <c r="EQ58" i="4"/>
  <c r="ER58" i="4"/>
  <c r="ES58" i="4"/>
  <c r="ED59" i="4"/>
  <c r="EE59" i="4"/>
  <c r="EF59" i="4"/>
  <c r="EG59" i="4"/>
  <c r="EH59" i="4"/>
  <c r="EI59" i="4"/>
  <c r="EJ59" i="4"/>
  <c r="EK59" i="4"/>
  <c r="EL59" i="4"/>
  <c r="EM59" i="4"/>
  <c r="EN59" i="4"/>
  <c r="EO59" i="4"/>
  <c r="EP59" i="4"/>
  <c r="EQ59" i="4"/>
  <c r="ER59" i="4"/>
  <c r="ES59" i="4"/>
  <c r="ED60" i="4"/>
  <c r="EE60" i="4"/>
  <c r="EF60" i="4"/>
  <c r="EG60" i="4"/>
  <c r="EH60" i="4"/>
  <c r="EI60" i="4"/>
  <c r="EJ60" i="4"/>
  <c r="EK60" i="4"/>
  <c r="EL60" i="4"/>
  <c r="EM60" i="4"/>
  <c r="EN60" i="4"/>
  <c r="EO60" i="4"/>
  <c r="EP60" i="4"/>
  <c r="EQ60" i="4"/>
  <c r="ER60" i="4"/>
  <c r="ES60" i="4"/>
  <c r="ED61" i="4"/>
  <c r="EE61" i="4"/>
  <c r="EF61" i="4"/>
  <c r="EG61" i="4"/>
  <c r="EH61" i="4"/>
  <c r="EI61" i="4"/>
  <c r="EJ61" i="4"/>
  <c r="EK61" i="4"/>
  <c r="EL61" i="4"/>
  <c r="EM61" i="4"/>
  <c r="EN61" i="4"/>
  <c r="EO61" i="4"/>
  <c r="EP61" i="4"/>
  <c r="EQ61" i="4"/>
  <c r="ER61" i="4"/>
  <c r="ES61" i="4"/>
  <c r="ED62" i="4"/>
  <c r="EE62" i="4"/>
  <c r="EF62" i="4"/>
  <c r="EG62" i="4"/>
  <c r="EH62" i="4"/>
  <c r="EI62" i="4"/>
  <c r="EJ62" i="4"/>
  <c r="EK62" i="4"/>
  <c r="EL62" i="4"/>
  <c r="EM62" i="4"/>
  <c r="EN62" i="4"/>
  <c r="EO62" i="4"/>
  <c r="EP62" i="4"/>
  <c r="EQ62" i="4"/>
  <c r="ER62" i="4"/>
  <c r="ES62" i="4"/>
  <c r="ED63" i="4"/>
  <c r="EE63" i="4"/>
  <c r="EF63" i="4"/>
  <c r="EG63" i="4"/>
  <c r="EH63" i="4"/>
  <c r="EI63" i="4"/>
  <c r="EJ63" i="4"/>
  <c r="EK63" i="4"/>
  <c r="EL63" i="4"/>
  <c r="EM63" i="4"/>
  <c r="EN63" i="4"/>
  <c r="EO63" i="4"/>
  <c r="EP63" i="4"/>
  <c r="EQ63" i="4"/>
  <c r="ER63" i="4"/>
  <c r="ES63" i="4"/>
  <c r="ED64" i="4"/>
  <c r="EE64" i="4"/>
  <c r="EF64" i="4"/>
  <c r="EG64" i="4"/>
  <c r="EH64" i="4"/>
  <c r="EI64" i="4"/>
  <c r="EJ64" i="4"/>
  <c r="EK64" i="4"/>
  <c r="EL64" i="4"/>
  <c r="EM64" i="4"/>
  <c r="EN64" i="4"/>
  <c r="EO64" i="4"/>
  <c r="EP64" i="4"/>
  <c r="EQ64" i="4"/>
  <c r="ER64" i="4"/>
  <c r="ES64" i="4"/>
  <c r="ED65" i="4"/>
  <c r="EE65" i="4"/>
  <c r="EF65" i="4"/>
  <c r="EG65" i="4"/>
  <c r="EH65" i="4"/>
  <c r="EI65" i="4"/>
  <c r="EJ65" i="4"/>
  <c r="EK65" i="4"/>
  <c r="EL65" i="4"/>
  <c r="EM65" i="4"/>
  <c r="EN65" i="4"/>
  <c r="EO65" i="4"/>
  <c r="EP65" i="4"/>
  <c r="EQ65" i="4"/>
  <c r="ER65" i="4"/>
  <c r="ES65" i="4"/>
  <c r="ED66" i="4"/>
  <c r="EE66" i="4"/>
  <c r="EF66" i="4"/>
  <c r="EG66" i="4"/>
  <c r="EH66" i="4"/>
  <c r="EI66" i="4"/>
  <c r="EJ66" i="4"/>
  <c r="EK66" i="4"/>
  <c r="EL66" i="4"/>
  <c r="EM66" i="4"/>
  <c r="EN66" i="4"/>
  <c r="EO66" i="4"/>
  <c r="EP66" i="4"/>
  <c r="EQ66" i="4"/>
  <c r="ER66" i="4"/>
  <c r="ES66" i="4"/>
  <c r="ED67" i="4"/>
  <c r="EE67" i="4"/>
  <c r="EF67" i="4"/>
  <c r="EG67" i="4"/>
  <c r="EH67" i="4"/>
  <c r="EI67" i="4"/>
  <c r="EJ67" i="4"/>
  <c r="EK67" i="4"/>
  <c r="EL67" i="4"/>
  <c r="EM67" i="4"/>
  <c r="EN67" i="4"/>
  <c r="EO67" i="4"/>
  <c r="EP67" i="4"/>
  <c r="EQ67" i="4"/>
  <c r="ER67" i="4"/>
  <c r="ES67" i="4"/>
  <c r="ED68" i="4"/>
  <c r="EE68" i="4"/>
  <c r="EF68" i="4"/>
  <c r="EG68" i="4"/>
  <c r="EH68" i="4"/>
  <c r="EI68" i="4"/>
  <c r="EJ68" i="4"/>
  <c r="EK68" i="4"/>
  <c r="EL68" i="4"/>
  <c r="EM68" i="4"/>
  <c r="EN68" i="4"/>
  <c r="EO68" i="4"/>
  <c r="EP68" i="4"/>
  <c r="EQ68" i="4"/>
  <c r="ER68" i="4"/>
  <c r="ES68" i="4"/>
  <c r="ED69" i="4"/>
  <c r="EE69" i="4"/>
  <c r="EF69" i="4"/>
  <c r="EG69" i="4"/>
  <c r="EH69" i="4"/>
  <c r="EI69" i="4"/>
  <c r="EJ69" i="4"/>
  <c r="EK69" i="4"/>
  <c r="EL69" i="4"/>
  <c r="EM69" i="4"/>
  <c r="EN69" i="4"/>
  <c r="EO69" i="4"/>
  <c r="EP69" i="4"/>
  <c r="EQ69" i="4"/>
  <c r="ER69" i="4"/>
  <c r="ES69" i="4"/>
  <c r="ED70" i="4"/>
  <c r="EE70" i="4"/>
  <c r="EF70" i="4"/>
  <c r="EG70" i="4"/>
  <c r="EH70" i="4"/>
  <c r="EI70" i="4"/>
  <c r="EJ70" i="4"/>
  <c r="EK70" i="4"/>
  <c r="EL70" i="4"/>
  <c r="EM70" i="4"/>
  <c r="EN70" i="4"/>
  <c r="EO70" i="4"/>
  <c r="EP70" i="4"/>
  <c r="EQ70" i="4"/>
  <c r="ER70" i="4"/>
  <c r="ES70" i="4"/>
  <c r="ED71" i="4"/>
  <c r="EE71" i="4"/>
  <c r="EF71" i="4"/>
  <c r="EG71" i="4"/>
  <c r="EH71" i="4"/>
  <c r="EI71" i="4"/>
  <c r="EJ71" i="4"/>
  <c r="EK71" i="4"/>
  <c r="EL71" i="4"/>
  <c r="EM71" i="4"/>
  <c r="EN71" i="4"/>
  <c r="EO71" i="4"/>
  <c r="EP71" i="4"/>
  <c r="EQ71" i="4"/>
  <c r="ER71" i="4"/>
  <c r="ES71" i="4"/>
  <c r="ED72" i="4"/>
  <c r="AR9" i="6" s="1"/>
  <c r="EE72" i="4"/>
  <c r="AT9" i="6" s="1"/>
  <c r="EF72" i="4"/>
  <c r="AV9" i="6" s="1"/>
  <c r="EG72" i="4"/>
  <c r="AX9" i="6" s="1"/>
  <c r="EH72" i="4"/>
  <c r="AZ9" i="6" s="1"/>
  <c r="EI72" i="4"/>
  <c r="BB9" i="6" s="1"/>
  <c r="EJ72" i="4"/>
  <c r="BD9" i="6" s="1"/>
  <c r="EK72" i="4"/>
  <c r="BF9" i="6" s="1"/>
  <c r="EL72" i="4"/>
  <c r="BH9" i="6" s="1"/>
  <c r="EM72" i="4"/>
  <c r="BJ9" i="6" s="1"/>
  <c r="EN72" i="4"/>
  <c r="BL9" i="6" s="1"/>
  <c r="EO72" i="4"/>
  <c r="BN9" i="6" s="1"/>
  <c r="EP72" i="4"/>
  <c r="BP9" i="6" s="1"/>
  <c r="EQ72" i="4"/>
  <c r="BR9" i="6" s="1"/>
  <c r="ER72" i="4"/>
  <c r="BT9" i="6" s="1"/>
  <c r="ES72" i="4"/>
  <c r="BV9" i="6" s="1"/>
  <c r="ED73" i="4"/>
  <c r="EE73" i="4"/>
  <c r="EF73" i="4"/>
  <c r="EG73" i="4"/>
  <c r="EH73" i="4"/>
  <c r="EI73" i="4"/>
  <c r="EJ73" i="4"/>
  <c r="EK73" i="4"/>
  <c r="EL73" i="4"/>
  <c r="EM73" i="4"/>
  <c r="EN73" i="4"/>
  <c r="EO73" i="4"/>
  <c r="EP73" i="4"/>
  <c r="EQ73" i="4"/>
  <c r="ER73" i="4"/>
  <c r="ES73" i="4"/>
  <c r="ED74" i="4"/>
  <c r="EE74" i="4"/>
  <c r="EF74" i="4"/>
  <c r="EG74" i="4"/>
  <c r="EH74" i="4"/>
  <c r="EI74" i="4"/>
  <c r="EJ74" i="4"/>
  <c r="EK74" i="4"/>
  <c r="EL74" i="4"/>
  <c r="EM74" i="4"/>
  <c r="EN74" i="4"/>
  <c r="EO74" i="4"/>
  <c r="EP74" i="4"/>
  <c r="EQ74" i="4"/>
  <c r="ER74" i="4"/>
  <c r="ES74" i="4"/>
  <c r="ED75" i="4"/>
  <c r="EE75" i="4"/>
  <c r="EF75" i="4"/>
  <c r="EG75" i="4"/>
  <c r="EH75" i="4"/>
  <c r="EI75" i="4"/>
  <c r="EJ75" i="4"/>
  <c r="EK75" i="4"/>
  <c r="EL75" i="4"/>
  <c r="EM75" i="4"/>
  <c r="EN75" i="4"/>
  <c r="EO75" i="4"/>
  <c r="EP75" i="4"/>
  <c r="EQ75" i="4"/>
  <c r="ER75" i="4"/>
  <c r="ES75" i="4"/>
  <c r="ED76" i="4"/>
  <c r="EE76" i="4"/>
  <c r="EF76" i="4"/>
  <c r="EG76" i="4"/>
  <c r="EH76" i="4"/>
  <c r="EI76" i="4"/>
  <c r="EJ76" i="4"/>
  <c r="EK76" i="4"/>
  <c r="EL76" i="4"/>
  <c r="EM76" i="4"/>
  <c r="EN76" i="4"/>
  <c r="EO76" i="4"/>
  <c r="EP76" i="4"/>
  <c r="EQ76" i="4"/>
  <c r="ER76" i="4"/>
  <c r="ES76" i="4"/>
  <c r="ED77" i="4"/>
  <c r="EE77" i="4"/>
  <c r="EF77" i="4"/>
  <c r="EG77" i="4"/>
  <c r="EH77" i="4"/>
  <c r="EI77" i="4"/>
  <c r="EJ77" i="4"/>
  <c r="EK77" i="4"/>
  <c r="EL77" i="4"/>
  <c r="EM77" i="4"/>
  <c r="EN77" i="4"/>
  <c r="EO77" i="4"/>
  <c r="EP77" i="4"/>
  <c r="EQ77" i="4"/>
  <c r="ER77" i="4"/>
  <c r="ES77" i="4"/>
  <c r="ED78" i="4"/>
  <c r="EE78" i="4"/>
  <c r="EF78" i="4"/>
  <c r="EG78" i="4"/>
  <c r="EH78" i="4"/>
  <c r="EI78" i="4"/>
  <c r="EJ78" i="4"/>
  <c r="EK78" i="4"/>
  <c r="EL78" i="4"/>
  <c r="EM78" i="4"/>
  <c r="EN78" i="4"/>
  <c r="EO78" i="4"/>
  <c r="EP78" i="4"/>
  <c r="EQ78" i="4"/>
  <c r="ER78" i="4"/>
  <c r="ES78" i="4"/>
  <c r="ED79" i="4"/>
  <c r="EE79" i="4"/>
  <c r="EF79" i="4"/>
  <c r="EG79" i="4"/>
  <c r="EH79" i="4"/>
  <c r="EI79" i="4"/>
  <c r="EJ79" i="4"/>
  <c r="EK79" i="4"/>
  <c r="EL79" i="4"/>
  <c r="EM79" i="4"/>
  <c r="EN79" i="4"/>
  <c r="EO79" i="4"/>
  <c r="EP79" i="4"/>
  <c r="EQ79" i="4"/>
  <c r="ER79" i="4"/>
  <c r="ES79" i="4"/>
  <c r="ED80" i="4"/>
  <c r="EE80" i="4"/>
  <c r="EF80" i="4"/>
  <c r="EG80" i="4"/>
  <c r="EH80" i="4"/>
  <c r="EI80" i="4"/>
  <c r="EJ80" i="4"/>
  <c r="EK80" i="4"/>
  <c r="EL80" i="4"/>
  <c r="EM80" i="4"/>
  <c r="EN80" i="4"/>
  <c r="EO80" i="4"/>
  <c r="EP80" i="4"/>
  <c r="EQ80" i="4"/>
  <c r="ER80" i="4"/>
  <c r="ES80" i="4"/>
  <c r="ED81" i="4"/>
  <c r="EE81" i="4"/>
  <c r="EF81" i="4"/>
  <c r="EG81" i="4"/>
  <c r="EH81" i="4"/>
  <c r="EI81" i="4"/>
  <c r="EJ81" i="4"/>
  <c r="EK81" i="4"/>
  <c r="EL81" i="4"/>
  <c r="EM81" i="4"/>
  <c r="EN81" i="4"/>
  <c r="EO81" i="4"/>
  <c r="EP81" i="4"/>
  <c r="EQ81" i="4"/>
  <c r="ER81" i="4"/>
  <c r="ES81" i="4"/>
  <c r="ED82" i="4"/>
  <c r="EE82" i="4"/>
  <c r="EF82" i="4"/>
  <c r="EG82" i="4"/>
  <c r="EH82" i="4"/>
  <c r="EI82" i="4"/>
  <c r="EJ82" i="4"/>
  <c r="EK82" i="4"/>
  <c r="EL82" i="4"/>
  <c r="EM82" i="4"/>
  <c r="EN82" i="4"/>
  <c r="EO82" i="4"/>
  <c r="EP82" i="4"/>
  <c r="EQ82" i="4"/>
  <c r="ER82" i="4"/>
  <c r="ES82" i="4"/>
  <c r="ED83" i="4"/>
  <c r="EE83" i="4"/>
  <c r="EF83" i="4"/>
  <c r="EG83" i="4"/>
  <c r="EH83" i="4"/>
  <c r="EI83" i="4"/>
  <c r="EJ83" i="4"/>
  <c r="EK83" i="4"/>
  <c r="EL83" i="4"/>
  <c r="EM83" i="4"/>
  <c r="EN83" i="4"/>
  <c r="EO83" i="4"/>
  <c r="EP83" i="4"/>
  <c r="EQ83" i="4"/>
  <c r="ER83" i="4"/>
  <c r="ES83" i="4"/>
  <c r="ED84" i="4"/>
  <c r="EE84" i="4"/>
  <c r="EF84" i="4"/>
  <c r="EG84" i="4"/>
  <c r="EH84" i="4"/>
  <c r="EI84" i="4"/>
  <c r="EJ84" i="4"/>
  <c r="EK84" i="4"/>
  <c r="EL84" i="4"/>
  <c r="EM84" i="4"/>
  <c r="EN84" i="4"/>
  <c r="EO84" i="4"/>
  <c r="EP84" i="4"/>
  <c r="EQ84" i="4"/>
  <c r="ER84" i="4"/>
  <c r="ES84" i="4"/>
  <c r="ED85" i="4"/>
  <c r="EE85" i="4"/>
  <c r="EF85" i="4"/>
  <c r="EG85" i="4"/>
  <c r="EH85" i="4"/>
  <c r="EI85" i="4"/>
  <c r="EJ85" i="4"/>
  <c r="EK85" i="4"/>
  <c r="EL85" i="4"/>
  <c r="EM85" i="4"/>
  <c r="EN85" i="4"/>
  <c r="EO85" i="4"/>
  <c r="EP85" i="4"/>
  <c r="EQ85" i="4"/>
  <c r="ER85" i="4"/>
  <c r="ES85" i="4"/>
  <c r="ED86" i="4"/>
  <c r="EE86" i="4"/>
  <c r="EF86" i="4"/>
  <c r="EG86" i="4"/>
  <c r="EH86" i="4"/>
  <c r="EI86" i="4"/>
  <c r="EJ86" i="4"/>
  <c r="EK86" i="4"/>
  <c r="EL86" i="4"/>
  <c r="EM86" i="4"/>
  <c r="EN86" i="4"/>
  <c r="EO86" i="4"/>
  <c r="EP86" i="4"/>
  <c r="EQ86" i="4"/>
  <c r="ER86" i="4"/>
  <c r="ES86" i="4"/>
  <c r="ED87" i="4"/>
  <c r="EE87" i="4"/>
  <c r="EF87" i="4"/>
  <c r="EG87" i="4"/>
  <c r="EH87" i="4"/>
  <c r="EI87" i="4"/>
  <c r="EJ87" i="4"/>
  <c r="EK87" i="4"/>
  <c r="EL87" i="4"/>
  <c r="EM87" i="4"/>
  <c r="EN87" i="4"/>
  <c r="EO87" i="4"/>
  <c r="EP87" i="4"/>
  <c r="EQ87" i="4"/>
  <c r="ER87" i="4"/>
  <c r="ES87" i="4"/>
  <c r="ED88" i="4"/>
  <c r="EE88" i="4"/>
  <c r="EF88" i="4"/>
  <c r="EG88" i="4"/>
  <c r="EH88" i="4"/>
  <c r="EI88" i="4"/>
  <c r="EJ88" i="4"/>
  <c r="EK88" i="4"/>
  <c r="EL88" i="4"/>
  <c r="EM88" i="4"/>
  <c r="EN88" i="4"/>
  <c r="EO88" i="4"/>
  <c r="EP88" i="4"/>
  <c r="EQ88" i="4"/>
  <c r="ER88" i="4"/>
  <c r="ES88" i="4"/>
  <c r="ED89" i="4"/>
  <c r="EE89" i="4"/>
  <c r="EF89" i="4"/>
  <c r="EG89" i="4"/>
  <c r="EH89" i="4"/>
  <c r="EI89" i="4"/>
  <c r="EJ89" i="4"/>
  <c r="EK89" i="4"/>
  <c r="EL89" i="4"/>
  <c r="EM89" i="4"/>
  <c r="EN89" i="4"/>
  <c r="EO89" i="4"/>
  <c r="EP89" i="4"/>
  <c r="EQ89" i="4"/>
  <c r="ER89" i="4"/>
  <c r="ES89" i="4"/>
  <c r="ED90" i="4"/>
  <c r="EE90" i="4"/>
  <c r="EF90" i="4"/>
  <c r="EG90" i="4"/>
  <c r="EH90" i="4"/>
  <c r="EI90" i="4"/>
  <c r="EJ90" i="4"/>
  <c r="EK90" i="4"/>
  <c r="EL90" i="4"/>
  <c r="EM90" i="4"/>
  <c r="EN90" i="4"/>
  <c r="EO90" i="4"/>
  <c r="EP90" i="4"/>
  <c r="EQ90" i="4"/>
  <c r="ER90" i="4"/>
  <c r="ES90" i="4"/>
  <c r="ED91" i="4"/>
  <c r="EE91" i="4"/>
  <c r="EF91" i="4"/>
  <c r="EG91" i="4"/>
  <c r="EH91" i="4"/>
  <c r="EI91" i="4"/>
  <c r="EJ91" i="4"/>
  <c r="EK91" i="4"/>
  <c r="EL91" i="4"/>
  <c r="EM91" i="4"/>
  <c r="EN91" i="4"/>
  <c r="EO91" i="4"/>
  <c r="EP91" i="4"/>
  <c r="EQ91" i="4"/>
  <c r="ER91" i="4"/>
  <c r="ES91" i="4"/>
  <c r="ED92" i="4"/>
  <c r="EE92" i="4"/>
  <c r="EF92" i="4"/>
  <c r="EG92" i="4"/>
  <c r="EH92" i="4"/>
  <c r="EI92" i="4"/>
  <c r="EJ92" i="4"/>
  <c r="EK92" i="4"/>
  <c r="EL92" i="4"/>
  <c r="EM92" i="4"/>
  <c r="EN92" i="4"/>
  <c r="EO92" i="4"/>
  <c r="EP92" i="4"/>
  <c r="EQ92" i="4"/>
  <c r="ER92" i="4"/>
  <c r="ES92" i="4"/>
  <c r="ED93" i="4"/>
  <c r="EE93" i="4"/>
  <c r="EF93" i="4"/>
  <c r="EG93" i="4"/>
  <c r="EH93" i="4"/>
  <c r="EI93" i="4"/>
  <c r="EJ93" i="4"/>
  <c r="EK93" i="4"/>
  <c r="EL93" i="4"/>
  <c r="EM93" i="4"/>
  <c r="EN93" i="4"/>
  <c r="EO93" i="4"/>
  <c r="EP93" i="4"/>
  <c r="EQ93" i="4"/>
  <c r="ER93" i="4"/>
  <c r="ES93" i="4"/>
  <c r="ED94" i="4"/>
  <c r="EE94" i="4"/>
  <c r="EF94" i="4"/>
  <c r="EG94" i="4"/>
  <c r="EH94" i="4"/>
  <c r="EI94" i="4"/>
  <c r="EJ94" i="4"/>
  <c r="EK94" i="4"/>
  <c r="EL94" i="4"/>
  <c r="EM94" i="4"/>
  <c r="EN94" i="4"/>
  <c r="EO94" i="4"/>
  <c r="EP94" i="4"/>
  <c r="EQ94" i="4"/>
  <c r="ER94" i="4"/>
  <c r="ES94" i="4"/>
  <c r="ED95" i="4"/>
  <c r="EE95" i="4"/>
  <c r="EF95" i="4"/>
  <c r="EG95" i="4"/>
  <c r="EH95" i="4"/>
  <c r="EI95" i="4"/>
  <c r="EJ95" i="4"/>
  <c r="EK95" i="4"/>
  <c r="EL95" i="4"/>
  <c r="EM95" i="4"/>
  <c r="EN95" i="4"/>
  <c r="EO95" i="4"/>
  <c r="EP95" i="4"/>
  <c r="EQ95" i="4"/>
  <c r="ER95" i="4"/>
  <c r="ES95" i="4"/>
  <c r="ED96" i="4"/>
  <c r="EE96" i="4"/>
  <c r="EF96" i="4"/>
  <c r="EG96" i="4"/>
  <c r="EH96" i="4"/>
  <c r="EI96" i="4"/>
  <c r="EJ96" i="4"/>
  <c r="EK96" i="4"/>
  <c r="EL96" i="4"/>
  <c r="EM96" i="4"/>
  <c r="EN96" i="4"/>
  <c r="EO96" i="4"/>
  <c r="EP96" i="4"/>
  <c r="EQ96" i="4"/>
  <c r="ER96" i="4"/>
  <c r="ES96" i="4"/>
  <c r="ED97" i="4"/>
  <c r="EE97" i="4"/>
  <c r="EF97" i="4"/>
  <c r="EG97" i="4"/>
  <c r="EH97" i="4"/>
  <c r="EI97" i="4"/>
  <c r="EJ97" i="4"/>
  <c r="EK97" i="4"/>
  <c r="EL97" i="4"/>
  <c r="EM97" i="4"/>
  <c r="EN97" i="4"/>
  <c r="EO97" i="4"/>
  <c r="EP97" i="4"/>
  <c r="EQ97" i="4"/>
  <c r="ER97" i="4"/>
  <c r="ES97" i="4"/>
  <c r="ED98" i="4"/>
  <c r="EE98" i="4"/>
  <c r="EF98" i="4"/>
  <c r="EG98" i="4"/>
  <c r="EH98" i="4"/>
  <c r="EI98" i="4"/>
  <c r="EJ98" i="4"/>
  <c r="EK98" i="4"/>
  <c r="EL98" i="4"/>
  <c r="EM98" i="4"/>
  <c r="EN98" i="4"/>
  <c r="EO98" i="4"/>
  <c r="EP98" i="4"/>
  <c r="EQ98" i="4"/>
  <c r="ER98" i="4"/>
  <c r="ES98" i="4"/>
  <c r="ED99" i="4"/>
  <c r="EE99" i="4"/>
  <c r="EF99" i="4"/>
  <c r="EG99" i="4"/>
  <c r="EH99" i="4"/>
  <c r="EI99" i="4"/>
  <c r="EJ99" i="4"/>
  <c r="EK99" i="4"/>
  <c r="EL99" i="4"/>
  <c r="EM99" i="4"/>
  <c r="EN99" i="4"/>
  <c r="EO99" i="4"/>
  <c r="EP99" i="4"/>
  <c r="EQ99" i="4"/>
  <c r="ER99" i="4"/>
  <c r="ES99" i="4"/>
  <c r="ED100" i="4"/>
  <c r="EE100" i="4"/>
  <c r="EF100" i="4"/>
  <c r="EG100" i="4"/>
  <c r="EH100" i="4"/>
  <c r="EI100" i="4"/>
  <c r="EJ100" i="4"/>
  <c r="EK100" i="4"/>
  <c r="EL100" i="4"/>
  <c r="EM100" i="4"/>
  <c r="EN100" i="4"/>
  <c r="EO100" i="4"/>
  <c r="EP100" i="4"/>
  <c r="EQ100" i="4"/>
  <c r="ER100" i="4"/>
  <c r="ES100" i="4"/>
  <c r="ED101" i="4"/>
  <c r="EE101" i="4"/>
  <c r="EF101" i="4"/>
  <c r="EG101" i="4"/>
  <c r="EH101" i="4"/>
  <c r="EI101" i="4"/>
  <c r="EJ101" i="4"/>
  <c r="EK101" i="4"/>
  <c r="EL101" i="4"/>
  <c r="EM101" i="4"/>
  <c r="EN101" i="4"/>
  <c r="EO101" i="4"/>
  <c r="EP101" i="4"/>
  <c r="EQ101" i="4"/>
  <c r="ER101" i="4"/>
  <c r="ES101" i="4"/>
  <c r="ED102" i="4"/>
  <c r="EE102" i="4"/>
  <c r="EF102" i="4"/>
  <c r="EG102" i="4"/>
  <c r="EH102" i="4"/>
  <c r="EI102" i="4"/>
  <c r="EJ102" i="4"/>
  <c r="EK102" i="4"/>
  <c r="EL102" i="4"/>
  <c r="EM102" i="4"/>
  <c r="EN102" i="4"/>
  <c r="EO102" i="4"/>
  <c r="EP102" i="4"/>
  <c r="EQ102" i="4"/>
  <c r="ER102" i="4"/>
  <c r="ES102" i="4"/>
  <c r="ED103" i="4"/>
  <c r="EE103" i="4"/>
  <c r="EF103" i="4"/>
  <c r="EG103" i="4"/>
  <c r="EH103" i="4"/>
  <c r="EI103" i="4"/>
  <c r="EJ103" i="4"/>
  <c r="EK103" i="4"/>
  <c r="EL103" i="4"/>
  <c r="EM103" i="4"/>
  <c r="EN103" i="4"/>
  <c r="EO103" i="4"/>
  <c r="EP103" i="4"/>
  <c r="EQ103" i="4"/>
  <c r="ER103" i="4"/>
  <c r="ES103" i="4"/>
  <c r="ED104" i="4"/>
  <c r="EE104" i="4"/>
  <c r="EF104" i="4"/>
  <c r="EG104" i="4"/>
  <c r="EH104" i="4"/>
  <c r="EI104" i="4"/>
  <c r="EJ104" i="4"/>
  <c r="EK104" i="4"/>
  <c r="EL104" i="4"/>
  <c r="EM104" i="4"/>
  <c r="EN104" i="4"/>
  <c r="EO104" i="4"/>
  <c r="EP104" i="4"/>
  <c r="EQ104" i="4"/>
  <c r="ER104" i="4"/>
  <c r="ES104" i="4"/>
  <c r="ED105" i="4"/>
  <c r="EE105" i="4"/>
  <c r="EF105" i="4"/>
  <c r="EG105" i="4"/>
  <c r="EH105" i="4"/>
  <c r="EI105" i="4"/>
  <c r="EJ105" i="4"/>
  <c r="EK105" i="4"/>
  <c r="EL105" i="4"/>
  <c r="EM105" i="4"/>
  <c r="EN105" i="4"/>
  <c r="EO105" i="4"/>
  <c r="EP105" i="4"/>
  <c r="EQ105" i="4"/>
  <c r="ER105" i="4"/>
  <c r="ES105" i="4"/>
  <c r="ED106" i="4"/>
  <c r="EE106" i="4"/>
  <c r="EF106" i="4"/>
  <c r="EG106" i="4"/>
  <c r="EH106" i="4"/>
  <c r="EI106" i="4"/>
  <c r="EJ106" i="4"/>
  <c r="EK106" i="4"/>
  <c r="EL106" i="4"/>
  <c r="EM106" i="4"/>
  <c r="EN106" i="4"/>
  <c r="EO106" i="4"/>
  <c r="EP106" i="4"/>
  <c r="EQ106" i="4"/>
  <c r="ER106" i="4"/>
  <c r="ES106" i="4"/>
  <c r="ED107" i="4"/>
  <c r="EE107" i="4"/>
  <c r="EF107" i="4"/>
  <c r="EG107" i="4"/>
  <c r="EH107" i="4"/>
  <c r="EI107" i="4"/>
  <c r="EJ107" i="4"/>
  <c r="EK107" i="4"/>
  <c r="EL107" i="4"/>
  <c r="EM107" i="4"/>
  <c r="EN107" i="4"/>
  <c r="EO107" i="4"/>
  <c r="EP107" i="4"/>
  <c r="EQ107" i="4"/>
  <c r="ER107" i="4"/>
  <c r="ES107" i="4"/>
  <c r="ED108" i="4"/>
  <c r="EE108" i="4"/>
  <c r="EF108" i="4"/>
  <c r="EG108" i="4"/>
  <c r="EH108" i="4"/>
  <c r="EI108" i="4"/>
  <c r="EJ108" i="4"/>
  <c r="EK108" i="4"/>
  <c r="EL108" i="4"/>
  <c r="EM108" i="4"/>
  <c r="EN108" i="4"/>
  <c r="EO108" i="4"/>
  <c r="EP108" i="4"/>
  <c r="EQ108" i="4"/>
  <c r="ER108" i="4"/>
  <c r="ES108" i="4"/>
  <c r="ED109" i="4"/>
  <c r="EE109" i="4"/>
  <c r="EF109" i="4"/>
  <c r="EG109" i="4"/>
  <c r="EH109" i="4"/>
  <c r="EI109" i="4"/>
  <c r="EJ109" i="4"/>
  <c r="EK109" i="4"/>
  <c r="EL109" i="4"/>
  <c r="EM109" i="4"/>
  <c r="EN109" i="4"/>
  <c r="EO109" i="4"/>
  <c r="EP109" i="4"/>
  <c r="EQ109" i="4"/>
  <c r="ER109" i="4"/>
  <c r="ES109" i="4"/>
  <c r="ED110" i="4"/>
  <c r="EE110" i="4"/>
  <c r="EF110" i="4"/>
  <c r="EG110" i="4"/>
  <c r="EH110" i="4"/>
  <c r="EI110" i="4"/>
  <c r="EJ110" i="4"/>
  <c r="EK110" i="4"/>
  <c r="EL110" i="4"/>
  <c r="EM110" i="4"/>
  <c r="EN110" i="4"/>
  <c r="EO110" i="4"/>
  <c r="EP110" i="4"/>
  <c r="EQ110" i="4"/>
  <c r="ER110" i="4"/>
  <c r="ES110" i="4"/>
  <c r="ED111" i="4"/>
  <c r="EE111" i="4"/>
  <c r="EF111" i="4"/>
  <c r="EG111" i="4"/>
  <c r="EH111" i="4"/>
  <c r="EI111" i="4"/>
  <c r="EJ111" i="4"/>
  <c r="EK111" i="4"/>
  <c r="EL111" i="4"/>
  <c r="EM111" i="4"/>
  <c r="EN111" i="4"/>
  <c r="EO111" i="4"/>
  <c r="EP111" i="4"/>
  <c r="EQ111" i="4"/>
  <c r="ER111" i="4"/>
  <c r="ES111" i="4"/>
  <c r="ED112" i="4"/>
  <c r="EE112" i="4"/>
  <c r="EF112" i="4"/>
  <c r="EG112" i="4"/>
  <c r="EH112" i="4"/>
  <c r="EI112" i="4"/>
  <c r="EJ112" i="4"/>
  <c r="EK112" i="4"/>
  <c r="EL112" i="4"/>
  <c r="EM112" i="4"/>
  <c r="EN112" i="4"/>
  <c r="EO112" i="4"/>
  <c r="EP112" i="4"/>
  <c r="EQ112" i="4"/>
  <c r="ER112" i="4"/>
  <c r="ES112" i="4"/>
  <c r="ED113" i="4"/>
  <c r="EE113" i="4"/>
  <c r="EF113" i="4"/>
  <c r="EG113" i="4"/>
  <c r="EH113" i="4"/>
  <c r="EI113" i="4"/>
  <c r="EJ113" i="4"/>
  <c r="EK113" i="4"/>
  <c r="EL113" i="4"/>
  <c r="EM113" i="4"/>
  <c r="EN113" i="4"/>
  <c r="EO113" i="4"/>
  <c r="EP113" i="4"/>
  <c r="EQ113" i="4"/>
  <c r="ER113" i="4"/>
  <c r="ES113" i="4"/>
  <c r="ED114" i="4"/>
  <c r="EE114" i="4"/>
  <c r="EF114" i="4"/>
  <c r="EG114" i="4"/>
  <c r="EH114" i="4"/>
  <c r="EI114" i="4"/>
  <c r="EJ114" i="4"/>
  <c r="EK114" i="4"/>
  <c r="EL114" i="4"/>
  <c r="EM114" i="4"/>
  <c r="EN114" i="4"/>
  <c r="EO114" i="4"/>
  <c r="EP114" i="4"/>
  <c r="EQ114" i="4"/>
  <c r="ER114" i="4"/>
  <c r="ES114" i="4"/>
  <c r="ED115" i="4"/>
  <c r="AR10" i="6" s="1"/>
  <c r="EE115" i="4"/>
  <c r="EF115" i="4"/>
  <c r="AV10" i="6" s="1"/>
  <c r="EG115" i="4"/>
  <c r="AX10" i="6" s="1"/>
  <c r="EH115" i="4"/>
  <c r="AZ10" i="6" s="1"/>
  <c r="EI115" i="4"/>
  <c r="BB10" i="6" s="1"/>
  <c r="EJ115" i="4"/>
  <c r="BD10" i="6" s="1"/>
  <c r="EK115" i="4"/>
  <c r="BF10" i="6" s="1"/>
  <c r="EL115" i="4"/>
  <c r="BH10" i="6" s="1"/>
  <c r="EM115" i="4"/>
  <c r="BJ10" i="6" s="1"/>
  <c r="EN115" i="4"/>
  <c r="BL10" i="6" s="1"/>
  <c r="EO115" i="4"/>
  <c r="BN10" i="6" s="1"/>
  <c r="EP115" i="4"/>
  <c r="BP10" i="6" s="1"/>
  <c r="EQ115" i="4"/>
  <c r="BR10" i="6" s="1"/>
  <c r="ER115" i="4"/>
  <c r="BT10" i="6" s="1"/>
  <c r="ES115" i="4"/>
  <c r="BV10" i="6" s="1"/>
  <c r="ED116" i="4"/>
  <c r="EE116" i="4"/>
  <c r="EF116" i="4"/>
  <c r="EG116" i="4"/>
  <c r="EH116" i="4"/>
  <c r="EI116" i="4"/>
  <c r="EJ116" i="4"/>
  <c r="EK116" i="4"/>
  <c r="EL116" i="4"/>
  <c r="EM116" i="4"/>
  <c r="EN116" i="4"/>
  <c r="EO116" i="4"/>
  <c r="EP116" i="4"/>
  <c r="EQ116" i="4"/>
  <c r="ER116" i="4"/>
  <c r="ES116" i="4"/>
  <c r="ED117" i="4"/>
  <c r="EE117" i="4"/>
  <c r="EF117" i="4"/>
  <c r="EG117" i="4"/>
  <c r="EH117" i="4"/>
  <c r="EI117" i="4"/>
  <c r="EJ117" i="4"/>
  <c r="EK117" i="4"/>
  <c r="EL117" i="4"/>
  <c r="EM117" i="4"/>
  <c r="EN117" i="4"/>
  <c r="EO117" i="4"/>
  <c r="EP117" i="4"/>
  <c r="EQ117" i="4"/>
  <c r="ER117" i="4"/>
  <c r="ES117" i="4"/>
  <c r="ED118" i="4"/>
  <c r="EE118" i="4"/>
  <c r="EF118" i="4"/>
  <c r="EG118" i="4"/>
  <c r="EH118" i="4"/>
  <c r="EI118" i="4"/>
  <c r="EJ118" i="4"/>
  <c r="EK118" i="4"/>
  <c r="EL118" i="4"/>
  <c r="EM118" i="4"/>
  <c r="EN118" i="4"/>
  <c r="EO118" i="4"/>
  <c r="EP118" i="4"/>
  <c r="EQ118" i="4"/>
  <c r="ER118" i="4"/>
  <c r="ES118" i="4"/>
  <c r="ED119" i="4"/>
  <c r="EE119" i="4"/>
  <c r="EF119" i="4"/>
  <c r="EG119" i="4"/>
  <c r="EH119" i="4"/>
  <c r="EI119" i="4"/>
  <c r="EJ119" i="4"/>
  <c r="EK119" i="4"/>
  <c r="EL119" i="4"/>
  <c r="EM119" i="4"/>
  <c r="EN119" i="4"/>
  <c r="EO119" i="4"/>
  <c r="EP119" i="4"/>
  <c r="EQ119" i="4"/>
  <c r="ER119" i="4"/>
  <c r="ES119" i="4"/>
  <c r="ED120" i="4"/>
  <c r="EE120" i="4"/>
  <c r="EF120" i="4"/>
  <c r="EG120" i="4"/>
  <c r="EH120" i="4"/>
  <c r="EI120" i="4"/>
  <c r="EJ120" i="4"/>
  <c r="EK120" i="4"/>
  <c r="EL120" i="4"/>
  <c r="EM120" i="4"/>
  <c r="EN120" i="4"/>
  <c r="EO120" i="4"/>
  <c r="EP120" i="4"/>
  <c r="EQ120" i="4"/>
  <c r="ER120" i="4"/>
  <c r="ES120" i="4"/>
  <c r="ED121" i="4"/>
  <c r="EE121" i="4"/>
  <c r="EF121" i="4"/>
  <c r="EG121" i="4"/>
  <c r="EH121" i="4"/>
  <c r="EI121" i="4"/>
  <c r="EJ121" i="4"/>
  <c r="EK121" i="4"/>
  <c r="EL121" i="4"/>
  <c r="EM121" i="4"/>
  <c r="EN121" i="4"/>
  <c r="EO121" i="4"/>
  <c r="EP121" i="4"/>
  <c r="EQ121" i="4"/>
  <c r="ER121" i="4"/>
  <c r="ES121" i="4"/>
  <c r="ED122" i="4"/>
  <c r="EE122" i="4"/>
  <c r="EF122" i="4"/>
  <c r="EG122" i="4"/>
  <c r="EH122" i="4"/>
  <c r="EI122" i="4"/>
  <c r="EJ122" i="4"/>
  <c r="EK122" i="4"/>
  <c r="EL122" i="4"/>
  <c r="EM122" i="4"/>
  <c r="EN122" i="4"/>
  <c r="EO122" i="4"/>
  <c r="EP122" i="4"/>
  <c r="EQ122" i="4"/>
  <c r="ER122" i="4"/>
  <c r="ES122" i="4"/>
  <c r="ED123" i="4"/>
  <c r="EE123" i="4"/>
  <c r="EF123" i="4"/>
  <c r="EG123" i="4"/>
  <c r="EH123" i="4"/>
  <c r="EI123" i="4"/>
  <c r="EJ123" i="4"/>
  <c r="EK123" i="4"/>
  <c r="EL123" i="4"/>
  <c r="EM123" i="4"/>
  <c r="EN123" i="4"/>
  <c r="EO123" i="4"/>
  <c r="EP123" i="4"/>
  <c r="EQ123" i="4"/>
  <c r="ER123" i="4"/>
  <c r="ES123" i="4"/>
  <c r="ED124" i="4"/>
  <c r="EE124" i="4"/>
  <c r="EF124" i="4"/>
  <c r="EG124" i="4"/>
  <c r="EH124" i="4"/>
  <c r="EI124" i="4"/>
  <c r="EJ124" i="4"/>
  <c r="EK124" i="4"/>
  <c r="EL124" i="4"/>
  <c r="EM124" i="4"/>
  <c r="EN124" i="4"/>
  <c r="EO124" i="4"/>
  <c r="EP124" i="4"/>
  <c r="EQ124" i="4"/>
  <c r="ER124" i="4"/>
  <c r="ES124" i="4"/>
  <c r="ED125" i="4"/>
  <c r="EE125" i="4"/>
  <c r="EF125" i="4"/>
  <c r="EG125" i="4"/>
  <c r="EH125" i="4"/>
  <c r="EI125" i="4"/>
  <c r="EJ125" i="4"/>
  <c r="EK125" i="4"/>
  <c r="EL125" i="4"/>
  <c r="EM125" i="4"/>
  <c r="EN125" i="4"/>
  <c r="EO125" i="4"/>
  <c r="EP125" i="4"/>
  <c r="EQ125" i="4"/>
  <c r="ER125" i="4"/>
  <c r="ES125" i="4"/>
  <c r="ED126" i="4"/>
  <c r="EE126" i="4"/>
  <c r="EF126" i="4"/>
  <c r="EG126" i="4"/>
  <c r="EH126" i="4"/>
  <c r="EI126" i="4"/>
  <c r="EJ126" i="4"/>
  <c r="EK126" i="4"/>
  <c r="EL126" i="4"/>
  <c r="EM126" i="4"/>
  <c r="EN126" i="4"/>
  <c r="EO126" i="4"/>
  <c r="EP126" i="4"/>
  <c r="EQ126" i="4"/>
  <c r="ER126" i="4"/>
  <c r="ES126" i="4"/>
  <c r="ED127" i="4"/>
  <c r="EE127" i="4"/>
  <c r="EF127" i="4"/>
  <c r="EG127" i="4"/>
  <c r="EH127" i="4"/>
  <c r="EI127" i="4"/>
  <c r="EJ127" i="4"/>
  <c r="EK127" i="4"/>
  <c r="EL127" i="4"/>
  <c r="EM127" i="4"/>
  <c r="EN127" i="4"/>
  <c r="EO127" i="4"/>
  <c r="EP127" i="4"/>
  <c r="EQ127" i="4"/>
  <c r="ER127" i="4"/>
  <c r="ES127" i="4"/>
  <c r="ED128" i="4"/>
  <c r="EE128" i="4"/>
  <c r="EF128" i="4"/>
  <c r="EG128" i="4"/>
  <c r="EH128" i="4"/>
  <c r="EI128" i="4"/>
  <c r="EJ128" i="4"/>
  <c r="EK128" i="4"/>
  <c r="EL128" i="4"/>
  <c r="EM128" i="4"/>
  <c r="EN128" i="4"/>
  <c r="EO128" i="4"/>
  <c r="EP128" i="4"/>
  <c r="EQ128" i="4"/>
  <c r="ER128" i="4"/>
  <c r="ES128" i="4"/>
  <c r="ED129" i="4"/>
  <c r="EE129" i="4"/>
  <c r="EF129" i="4"/>
  <c r="EG129" i="4"/>
  <c r="EH129" i="4"/>
  <c r="EI129" i="4"/>
  <c r="EJ129" i="4"/>
  <c r="EK129" i="4"/>
  <c r="EL129" i="4"/>
  <c r="EM129" i="4"/>
  <c r="EN129" i="4"/>
  <c r="EO129" i="4"/>
  <c r="EP129" i="4"/>
  <c r="EQ129" i="4"/>
  <c r="ER129" i="4"/>
  <c r="ES129" i="4"/>
  <c r="ED130" i="4"/>
  <c r="EE130" i="4"/>
  <c r="EF130" i="4"/>
  <c r="EG130" i="4"/>
  <c r="EH130" i="4"/>
  <c r="EI130" i="4"/>
  <c r="EJ130" i="4"/>
  <c r="EK130" i="4"/>
  <c r="EL130" i="4"/>
  <c r="EM130" i="4"/>
  <c r="EN130" i="4"/>
  <c r="EO130" i="4"/>
  <c r="EP130" i="4"/>
  <c r="EQ130" i="4"/>
  <c r="ER130" i="4"/>
  <c r="ES130" i="4"/>
  <c r="ED131" i="4"/>
  <c r="EE131" i="4"/>
  <c r="EF131" i="4"/>
  <c r="EG131" i="4"/>
  <c r="EH131" i="4"/>
  <c r="EI131" i="4"/>
  <c r="EJ131" i="4"/>
  <c r="EK131" i="4"/>
  <c r="EL131" i="4"/>
  <c r="EM131" i="4"/>
  <c r="EN131" i="4"/>
  <c r="EO131" i="4"/>
  <c r="EP131" i="4"/>
  <c r="EQ131" i="4"/>
  <c r="ER131" i="4"/>
  <c r="ES131" i="4"/>
  <c r="ED132" i="4"/>
  <c r="EE132" i="4"/>
  <c r="EF132" i="4"/>
  <c r="EG132" i="4"/>
  <c r="EH132" i="4"/>
  <c r="EI132" i="4"/>
  <c r="EJ132" i="4"/>
  <c r="EK132" i="4"/>
  <c r="EL132" i="4"/>
  <c r="EM132" i="4"/>
  <c r="EN132" i="4"/>
  <c r="EO132" i="4"/>
  <c r="EP132" i="4"/>
  <c r="EQ132" i="4"/>
  <c r="ER132" i="4"/>
  <c r="ES132" i="4"/>
  <c r="ED133" i="4"/>
  <c r="EE133" i="4"/>
  <c r="EF133" i="4"/>
  <c r="EG133" i="4"/>
  <c r="EH133" i="4"/>
  <c r="EI133" i="4"/>
  <c r="EJ133" i="4"/>
  <c r="EK133" i="4"/>
  <c r="EL133" i="4"/>
  <c r="EM133" i="4"/>
  <c r="EN133" i="4"/>
  <c r="EO133" i="4"/>
  <c r="EP133" i="4"/>
  <c r="EQ133" i="4"/>
  <c r="ER133" i="4"/>
  <c r="ES133" i="4"/>
  <c r="ED134" i="4"/>
  <c r="EE134" i="4"/>
  <c r="EF134" i="4"/>
  <c r="EG134" i="4"/>
  <c r="EH134" i="4"/>
  <c r="EI134" i="4"/>
  <c r="EJ134" i="4"/>
  <c r="EK134" i="4"/>
  <c r="EL134" i="4"/>
  <c r="EM134" i="4"/>
  <c r="EN134" i="4"/>
  <c r="EO134" i="4"/>
  <c r="EP134" i="4"/>
  <c r="EQ134" i="4"/>
  <c r="ER134" i="4"/>
  <c r="ES134" i="4"/>
  <c r="ED135" i="4"/>
  <c r="EE135" i="4"/>
  <c r="EF135" i="4"/>
  <c r="EG135" i="4"/>
  <c r="EH135" i="4"/>
  <c r="EI135" i="4"/>
  <c r="EJ135" i="4"/>
  <c r="EK135" i="4"/>
  <c r="EL135" i="4"/>
  <c r="EM135" i="4"/>
  <c r="EN135" i="4"/>
  <c r="EO135" i="4"/>
  <c r="EP135" i="4"/>
  <c r="EQ135" i="4"/>
  <c r="ER135" i="4"/>
  <c r="ES135" i="4"/>
  <c r="ED136" i="4"/>
  <c r="EE136" i="4"/>
  <c r="EF136" i="4"/>
  <c r="EG136" i="4"/>
  <c r="EH136" i="4"/>
  <c r="EI136" i="4"/>
  <c r="EJ136" i="4"/>
  <c r="EK136" i="4"/>
  <c r="EL136" i="4"/>
  <c r="EM136" i="4"/>
  <c r="EN136" i="4"/>
  <c r="EO136" i="4"/>
  <c r="EP136" i="4"/>
  <c r="EQ136" i="4"/>
  <c r="ER136" i="4"/>
  <c r="ES136" i="4"/>
  <c r="ED137" i="4"/>
  <c r="EE137" i="4"/>
  <c r="EF137" i="4"/>
  <c r="EG137" i="4"/>
  <c r="EH137" i="4"/>
  <c r="EI137" i="4"/>
  <c r="EJ137" i="4"/>
  <c r="EK137" i="4"/>
  <c r="EL137" i="4"/>
  <c r="EM137" i="4"/>
  <c r="EN137" i="4"/>
  <c r="EO137" i="4"/>
  <c r="EP137" i="4"/>
  <c r="EQ137" i="4"/>
  <c r="ER137" i="4"/>
  <c r="ES137" i="4"/>
  <c r="ED138" i="4"/>
  <c r="EE138" i="4"/>
  <c r="EF138" i="4"/>
  <c r="EG138" i="4"/>
  <c r="EH138" i="4"/>
  <c r="EI138" i="4"/>
  <c r="EJ138" i="4"/>
  <c r="EK138" i="4"/>
  <c r="EL138" i="4"/>
  <c r="EM138" i="4"/>
  <c r="EN138" i="4"/>
  <c r="EO138" i="4"/>
  <c r="EP138" i="4"/>
  <c r="EQ138" i="4"/>
  <c r="ER138" i="4"/>
  <c r="ES138" i="4"/>
  <c r="ED139" i="4"/>
  <c r="EE139" i="4"/>
  <c r="EF139" i="4"/>
  <c r="EG139" i="4"/>
  <c r="EH139" i="4"/>
  <c r="EI139" i="4"/>
  <c r="EJ139" i="4"/>
  <c r="EK139" i="4"/>
  <c r="EL139" i="4"/>
  <c r="EM139" i="4"/>
  <c r="EN139" i="4"/>
  <c r="EO139" i="4"/>
  <c r="EP139" i="4"/>
  <c r="EQ139" i="4"/>
  <c r="ER139" i="4"/>
  <c r="ES139" i="4"/>
  <c r="ED140" i="4"/>
  <c r="EE140" i="4"/>
  <c r="EF140" i="4"/>
  <c r="EG140" i="4"/>
  <c r="EH140" i="4"/>
  <c r="EI140" i="4"/>
  <c r="EJ140" i="4"/>
  <c r="EK140" i="4"/>
  <c r="EL140" i="4"/>
  <c r="EM140" i="4"/>
  <c r="EN140" i="4"/>
  <c r="EO140" i="4"/>
  <c r="EP140" i="4"/>
  <c r="EQ140" i="4"/>
  <c r="ER140" i="4"/>
  <c r="ES140" i="4"/>
  <c r="ED141" i="4"/>
  <c r="EE141" i="4"/>
  <c r="EF141" i="4"/>
  <c r="EG141" i="4"/>
  <c r="EH141" i="4"/>
  <c r="EI141" i="4"/>
  <c r="EJ141" i="4"/>
  <c r="EK141" i="4"/>
  <c r="EL141" i="4"/>
  <c r="EM141" i="4"/>
  <c r="EN141" i="4"/>
  <c r="EO141" i="4"/>
  <c r="EP141" i="4"/>
  <c r="EQ141" i="4"/>
  <c r="ER141" i="4"/>
  <c r="ES141" i="4"/>
  <c r="ED142" i="4"/>
  <c r="EE142" i="4"/>
  <c r="EF142" i="4"/>
  <c r="EG142" i="4"/>
  <c r="EH142" i="4"/>
  <c r="EI142" i="4"/>
  <c r="EJ142" i="4"/>
  <c r="EK142" i="4"/>
  <c r="EL142" i="4"/>
  <c r="EM142" i="4"/>
  <c r="EN142" i="4"/>
  <c r="EO142" i="4"/>
  <c r="EP142" i="4"/>
  <c r="EQ142" i="4"/>
  <c r="ER142" i="4"/>
  <c r="ES142" i="4"/>
  <c r="ED143" i="4"/>
  <c r="EE143" i="4"/>
  <c r="EF143" i="4"/>
  <c r="EG143" i="4"/>
  <c r="EH143" i="4"/>
  <c r="EI143" i="4"/>
  <c r="EJ143" i="4"/>
  <c r="EK143" i="4"/>
  <c r="EL143" i="4"/>
  <c r="EM143" i="4"/>
  <c r="EN143" i="4"/>
  <c r="EO143" i="4"/>
  <c r="EP143" i="4"/>
  <c r="EQ143" i="4"/>
  <c r="ER143" i="4"/>
  <c r="ES143" i="4"/>
  <c r="ED144" i="4"/>
  <c r="EE144" i="4"/>
  <c r="EF144" i="4"/>
  <c r="EG144" i="4"/>
  <c r="EH144" i="4"/>
  <c r="EI144" i="4"/>
  <c r="EJ144" i="4"/>
  <c r="EK144" i="4"/>
  <c r="EL144" i="4"/>
  <c r="EM144" i="4"/>
  <c r="EN144" i="4"/>
  <c r="EO144" i="4"/>
  <c r="EP144" i="4"/>
  <c r="EQ144" i="4"/>
  <c r="ER144" i="4"/>
  <c r="ES144" i="4"/>
  <c r="ED145" i="4"/>
  <c r="EE145" i="4"/>
  <c r="EF145" i="4"/>
  <c r="EG145" i="4"/>
  <c r="EH145" i="4"/>
  <c r="EI145" i="4"/>
  <c r="EJ145" i="4"/>
  <c r="EK145" i="4"/>
  <c r="EL145" i="4"/>
  <c r="EM145" i="4"/>
  <c r="EN145" i="4"/>
  <c r="EO145" i="4"/>
  <c r="EP145" i="4"/>
  <c r="EQ145" i="4"/>
  <c r="ER145" i="4"/>
  <c r="ES145" i="4"/>
  <c r="ED146" i="4"/>
  <c r="EE146" i="4"/>
  <c r="EF146" i="4"/>
  <c r="EG146" i="4"/>
  <c r="EH146" i="4"/>
  <c r="EI146" i="4"/>
  <c r="EJ146" i="4"/>
  <c r="EK146" i="4"/>
  <c r="EL146" i="4"/>
  <c r="EM146" i="4"/>
  <c r="EN146" i="4"/>
  <c r="EO146" i="4"/>
  <c r="EP146" i="4"/>
  <c r="EQ146" i="4"/>
  <c r="ER146" i="4"/>
  <c r="ES146" i="4"/>
  <c r="ED147" i="4"/>
  <c r="EE147" i="4"/>
  <c r="EF147" i="4"/>
  <c r="EG147" i="4"/>
  <c r="EH147" i="4"/>
  <c r="EI147" i="4"/>
  <c r="EJ147" i="4"/>
  <c r="EK147" i="4"/>
  <c r="EL147" i="4"/>
  <c r="EM147" i="4"/>
  <c r="EN147" i="4"/>
  <c r="EO147" i="4"/>
  <c r="EP147" i="4"/>
  <c r="EQ147" i="4"/>
  <c r="ER147" i="4"/>
  <c r="ES147" i="4"/>
  <c r="ED148" i="4"/>
  <c r="EE148" i="4"/>
  <c r="EF148" i="4"/>
  <c r="EG148" i="4"/>
  <c r="EH148" i="4"/>
  <c r="EI148" i="4"/>
  <c r="EJ148" i="4"/>
  <c r="EK148" i="4"/>
  <c r="EL148" i="4"/>
  <c r="EM148" i="4"/>
  <c r="EN148" i="4"/>
  <c r="EO148" i="4"/>
  <c r="EP148" i="4"/>
  <c r="EQ148" i="4"/>
  <c r="ER148" i="4"/>
  <c r="ES148" i="4"/>
  <c r="ED149" i="4"/>
  <c r="EE149" i="4"/>
  <c r="EF149" i="4"/>
  <c r="EG149" i="4"/>
  <c r="EH149" i="4"/>
  <c r="EI149" i="4"/>
  <c r="EJ149" i="4"/>
  <c r="EK149" i="4"/>
  <c r="EL149" i="4"/>
  <c r="EM149" i="4"/>
  <c r="EN149" i="4"/>
  <c r="EO149" i="4"/>
  <c r="EP149" i="4"/>
  <c r="EQ149" i="4"/>
  <c r="ER149" i="4"/>
  <c r="ES149" i="4"/>
  <c r="ED150" i="4"/>
  <c r="EE150" i="4"/>
  <c r="EF150" i="4"/>
  <c r="EG150" i="4"/>
  <c r="EH150" i="4"/>
  <c r="EI150" i="4"/>
  <c r="EJ150" i="4"/>
  <c r="EK150" i="4"/>
  <c r="EL150" i="4"/>
  <c r="EM150" i="4"/>
  <c r="EN150" i="4"/>
  <c r="EO150" i="4"/>
  <c r="EP150" i="4"/>
  <c r="EQ150" i="4"/>
  <c r="ER150" i="4"/>
  <c r="ES150" i="4"/>
  <c r="ED151" i="4"/>
  <c r="EE151" i="4"/>
  <c r="EF151" i="4"/>
  <c r="EG151" i="4"/>
  <c r="EH151" i="4"/>
  <c r="EI151" i="4"/>
  <c r="EJ151" i="4"/>
  <c r="EK151" i="4"/>
  <c r="EL151" i="4"/>
  <c r="EM151" i="4"/>
  <c r="EN151" i="4"/>
  <c r="EO151" i="4"/>
  <c r="EP151" i="4"/>
  <c r="EQ151" i="4"/>
  <c r="ER151" i="4"/>
  <c r="ES151" i="4"/>
  <c r="ED152" i="4"/>
  <c r="EE152" i="4"/>
  <c r="EF152" i="4"/>
  <c r="EG152" i="4"/>
  <c r="EH152" i="4"/>
  <c r="EI152" i="4"/>
  <c r="EJ152" i="4"/>
  <c r="EK152" i="4"/>
  <c r="EL152" i="4"/>
  <c r="EM152" i="4"/>
  <c r="EN152" i="4"/>
  <c r="EO152" i="4"/>
  <c r="EP152" i="4"/>
  <c r="EQ152" i="4"/>
  <c r="ER152" i="4"/>
  <c r="ES152" i="4"/>
  <c r="ED153" i="4"/>
  <c r="EE153" i="4"/>
  <c r="EF153" i="4"/>
  <c r="EG153" i="4"/>
  <c r="EH153" i="4"/>
  <c r="EI153" i="4"/>
  <c r="EJ153" i="4"/>
  <c r="EK153" i="4"/>
  <c r="EL153" i="4"/>
  <c r="EM153" i="4"/>
  <c r="EN153" i="4"/>
  <c r="EO153" i="4"/>
  <c r="EP153" i="4"/>
  <c r="EQ153" i="4"/>
  <c r="ER153" i="4"/>
  <c r="ES153" i="4"/>
  <c r="ED154" i="4"/>
  <c r="EE154" i="4"/>
  <c r="EF154" i="4"/>
  <c r="EG154" i="4"/>
  <c r="EH154" i="4"/>
  <c r="EI154" i="4"/>
  <c r="EJ154" i="4"/>
  <c r="EK154" i="4"/>
  <c r="EL154" i="4"/>
  <c r="EM154" i="4"/>
  <c r="EN154" i="4"/>
  <c r="EO154" i="4"/>
  <c r="EP154" i="4"/>
  <c r="EQ154" i="4"/>
  <c r="ER154" i="4"/>
  <c r="ES154" i="4"/>
  <c r="ED155" i="4"/>
  <c r="EE155" i="4"/>
  <c r="EF155" i="4"/>
  <c r="EG155" i="4"/>
  <c r="EH155" i="4"/>
  <c r="EI155" i="4"/>
  <c r="EJ155" i="4"/>
  <c r="EK155" i="4"/>
  <c r="EL155" i="4"/>
  <c r="EM155" i="4"/>
  <c r="EN155" i="4"/>
  <c r="EO155" i="4"/>
  <c r="EP155" i="4"/>
  <c r="EQ155" i="4"/>
  <c r="ER155" i="4"/>
  <c r="ES155" i="4"/>
  <c r="ED156" i="4"/>
  <c r="EE156" i="4"/>
  <c r="EF156" i="4"/>
  <c r="EG156" i="4"/>
  <c r="EH156" i="4"/>
  <c r="EI156" i="4"/>
  <c r="EJ156" i="4"/>
  <c r="EK156" i="4"/>
  <c r="EL156" i="4"/>
  <c r="EM156" i="4"/>
  <c r="EN156" i="4"/>
  <c r="EO156" i="4"/>
  <c r="EP156" i="4"/>
  <c r="EQ156" i="4"/>
  <c r="ER156" i="4"/>
  <c r="ES156" i="4"/>
  <c r="ED157" i="4"/>
  <c r="EE157" i="4"/>
  <c r="EF157" i="4"/>
  <c r="EG157" i="4"/>
  <c r="EH157" i="4"/>
  <c r="EI157" i="4"/>
  <c r="EJ157" i="4"/>
  <c r="EK157" i="4"/>
  <c r="EL157" i="4"/>
  <c r="EM157" i="4"/>
  <c r="EN157" i="4"/>
  <c r="EO157" i="4"/>
  <c r="EP157" i="4"/>
  <c r="EQ157" i="4"/>
  <c r="ER157" i="4"/>
  <c r="ES157" i="4"/>
  <c r="ED158" i="4"/>
  <c r="EE158" i="4"/>
  <c r="EF158" i="4"/>
  <c r="EG158" i="4"/>
  <c r="EH158" i="4"/>
  <c r="EI158" i="4"/>
  <c r="EJ158" i="4"/>
  <c r="EK158" i="4"/>
  <c r="EL158" i="4"/>
  <c r="EM158" i="4"/>
  <c r="EN158" i="4"/>
  <c r="EO158" i="4"/>
  <c r="EP158" i="4"/>
  <c r="EQ158" i="4"/>
  <c r="ER158" i="4"/>
  <c r="ES158" i="4"/>
  <c r="ED159" i="4"/>
  <c r="EE159" i="4"/>
  <c r="EF159" i="4"/>
  <c r="EG159" i="4"/>
  <c r="EH159" i="4"/>
  <c r="EI159" i="4"/>
  <c r="EJ159" i="4"/>
  <c r="EK159" i="4"/>
  <c r="EL159" i="4"/>
  <c r="EM159" i="4"/>
  <c r="EN159" i="4"/>
  <c r="EO159" i="4"/>
  <c r="EP159" i="4"/>
  <c r="EQ159" i="4"/>
  <c r="ER159" i="4"/>
  <c r="ES159" i="4"/>
  <c r="ED160" i="4"/>
  <c r="EE160" i="4"/>
  <c r="EF160" i="4"/>
  <c r="EG160" i="4"/>
  <c r="EH160" i="4"/>
  <c r="EI160" i="4"/>
  <c r="EJ160" i="4"/>
  <c r="EK160" i="4"/>
  <c r="EL160" i="4"/>
  <c r="EM160" i="4"/>
  <c r="EN160" i="4"/>
  <c r="EO160" i="4"/>
  <c r="EP160" i="4"/>
  <c r="EQ160" i="4"/>
  <c r="ER160" i="4"/>
  <c r="ES160" i="4"/>
  <c r="ED161" i="4"/>
  <c r="EE161" i="4"/>
  <c r="EF161" i="4"/>
  <c r="EG161" i="4"/>
  <c r="EH161" i="4"/>
  <c r="EI161" i="4"/>
  <c r="EJ161" i="4"/>
  <c r="EK161" i="4"/>
  <c r="EL161" i="4"/>
  <c r="EM161" i="4"/>
  <c r="EN161" i="4"/>
  <c r="EO161" i="4"/>
  <c r="EP161" i="4"/>
  <c r="EQ161" i="4"/>
  <c r="ER161" i="4"/>
  <c r="ES161" i="4"/>
  <c r="ED162" i="4"/>
  <c r="EE162" i="4"/>
  <c r="EF162" i="4"/>
  <c r="EG162" i="4"/>
  <c r="EH162" i="4"/>
  <c r="EI162" i="4"/>
  <c r="EJ162" i="4"/>
  <c r="EK162" i="4"/>
  <c r="EL162" i="4"/>
  <c r="EM162" i="4"/>
  <c r="EN162" i="4"/>
  <c r="EO162" i="4"/>
  <c r="EP162" i="4"/>
  <c r="EQ162" i="4"/>
  <c r="ER162" i="4"/>
  <c r="ES162" i="4"/>
  <c r="ED163" i="4"/>
  <c r="EE163" i="4"/>
  <c r="EF163" i="4"/>
  <c r="EG163" i="4"/>
  <c r="EH163" i="4"/>
  <c r="EI163" i="4"/>
  <c r="EJ163" i="4"/>
  <c r="EK163" i="4"/>
  <c r="EL163" i="4"/>
  <c r="EM163" i="4"/>
  <c r="EN163" i="4"/>
  <c r="EO163" i="4"/>
  <c r="EP163" i="4"/>
  <c r="EQ163" i="4"/>
  <c r="ER163" i="4"/>
  <c r="ES163" i="4"/>
  <c r="ED164" i="4"/>
  <c r="EE164" i="4"/>
  <c r="EF164" i="4"/>
  <c r="EG164" i="4"/>
  <c r="EH164" i="4"/>
  <c r="EI164" i="4"/>
  <c r="EJ164" i="4"/>
  <c r="EK164" i="4"/>
  <c r="EL164" i="4"/>
  <c r="EM164" i="4"/>
  <c r="EN164" i="4"/>
  <c r="EO164" i="4"/>
  <c r="EP164" i="4"/>
  <c r="EQ164" i="4"/>
  <c r="ER164" i="4"/>
  <c r="ES164" i="4"/>
  <c r="ED165" i="4"/>
  <c r="EE165" i="4"/>
  <c r="EF165" i="4"/>
  <c r="EG165" i="4"/>
  <c r="EH165" i="4"/>
  <c r="EI165" i="4"/>
  <c r="EJ165" i="4"/>
  <c r="EK165" i="4"/>
  <c r="EL165" i="4"/>
  <c r="EM165" i="4"/>
  <c r="EN165" i="4"/>
  <c r="EO165" i="4"/>
  <c r="EP165" i="4"/>
  <c r="EQ165" i="4"/>
  <c r="ER165" i="4"/>
  <c r="ES165" i="4"/>
  <c r="ED166" i="4"/>
  <c r="EE166" i="4"/>
  <c r="EF166" i="4"/>
  <c r="EG166" i="4"/>
  <c r="EH166" i="4"/>
  <c r="EI166" i="4"/>
  <c r="EJ166" i="4"/>
  <c r="EK166" i="4"/>
  <c r="EL166" i="4"/>
  <c r="EM166" i="4"/>
  <c r="EN166" i="4"/>
  <c r="EO166" i="4"/>
  <c r="EP166" i="4"/>
  <c r="EQ166" i="4"/>
  <c r="ER166" i="4"/>
  <c r="ES166" i="4"/>
  <c r="ED167" i="4"/>
  <c r="EE167" i="4"/>
  <c r="EF167" i="4"/>
  <c r="EG167" i="4"/>
  <c r="EH167" i="4"/>
  <c r="EI167" i="4"/>
  <c r="EJ167" i="4"/>
  <c r="EK167" i="4"/>
  <c r="EL167" i="4"/>
  <c r="EM167" i="4"/>
  <c r="EN167" i="4"/>
  <c r="EO167" i="4"/>
  <c r="EP167" i="4"/>
  <c r="EQ167" i="4"/>
  <c r="ER167" i="4"/>
  <c r="ES167" i="4"/>
  <c r="ED168" i="4"/>
  <c r="EE168" i="4"/>
  <c r="EF168" i="4"/>
  <c r="EG168" i="4"/>
  <c r="EH168" i="4"/>
  <c r="EI168" i="4"/>
  <c r="EJ168" i="4"/>
  <c r="EK168" i="4"/>
  <c r="EL168" i="4"/>
  <c r="EM168" i="4"/>
  <c r="EN168" i="4"/>
  <c r="EO168" i="4"/>
  <c r="EP168" i="4"/>
  <c r="EQ168" i="4"/>
  <c r="ER168" i="4"/>
  <c r="ES168" i="4"/>
  <c r="ED169" i="4"/>
  <c r="EE169" i="4"/>
  <c r="EF169" i="4"/>
  <c r="EG169" i="4"/>
  <c r="EH169" i="4"/>
  <c r="EI169" i="4"/>
  <c r="EJ169" i="4"/>
  <c r="EK169" i="4"/>
  <c r="EL169" i="4"/>
  <c r="EM169" i="4"/>
  <c r="EN169" i="4"/>
  <c r="EO169" i="4"/>
  <c r="EP169" i="4"/>
  <c r="EQ169" i="4"/>
  <c r="ER169" i="4"/>
  <c r="ES169" i="4"/>
  <c r="ED170" i="4"/>
  <c r="EE170" i="4"/>
  <c r="EF170" i="4"/>
  <c r="EG170" i="4"/>
  <c r="EH170" i="4"/>
  <c r="EI170" i="4"/>
  <c r="EJ170" i="4"/>
  <c r="EK170" i="4"/>
  <c r="EL170" i="4"/>
  <c r="EM170" i="4"/>
  <c r="EN170" i="4"/>
  <c r="EO170" i="4"/>
  <c r="EP170" i="4"/>
  <c r="EQ170" i="4"/>
  <c r="ER170" i="4"/>
  <c r="ES170" i="4"/>
  <c r="ED171" i="4"/>
  <c r="EE171" i="4"/>
  <c r="EF171" i="4"/>
  <c r="EG171" i="4"/>
  <c r="EH171" i="4"/>
  <c r="EI171" i="4"/>
  <c r="EJ171" i="4"/>
  <c r="EK171" i="4"/>
  <c r="EL171" i="4"/>
  <c r="EM171" i="4"/>
  <c r="EN171" i="4"/>
  <c r="EO171" i="4"/>
  <c r="EP171" i="4"/>
  <c r="EQ171" i="4"/>
  <c r="ER171" i="4"/>
  <c r="ES171" i="4"/>
  <c r="ED172" i="4"/>
  <c r="EE172" i="4"/>
  <c r="EF172" i="4"/>
  <c r="EG172" i="4"/>
  <c r="EH172" i="4"/>
  <c r="EI172" i="4"/>
  <c r="EJ172" i="4"/>
  <c r="EK172" i="4"/>
  <c r="EL172" i="4"/>
  <c r="EM172" i="4"/>
  <c r="EN172" i="4"/>
  <c r="EO172" i="4"/>
  <c r="EP172" i="4"/>
  <c r="EQ172" i="4"/>
  <c r="ER172" i="4"/>
  <c r="ES172" i="4"/>
  <c r="ED173" i="4"/>
  <c r="EE173" i="4"/>
  <c r="EF173" i="4"/>
  <c r="EG173" i="4"/>
  <c r="EH173" i="4"/>
  <c r="EI173" i="4"/>
  <c r="EJ173" i="4"/>
  <c r="EK173" i="4"/>
  <c r="EL173" i="4"/>
  <c r="EM173" i="4"/>
  <c r="EN173" i="4"/>
  <c r="EO173" i="4"/>
  <c r="EP173" i="4"/>
  <c r="EQ173" i="4"/>
  <c r="ER173" i="4"/>
  <c r="ES173" i="4"/>
  <c r="ED174" i="4"/>
  <c r="EE174" i="4"/>
  <c r="EF174" i="4"/>
  <c r="EG174" i="4"/>
  <c r="EH174" i="4"/>
  <c r="EI174" i="4"/>
  <c r="EJ174" i="4"/>
  <c r="EK174" i="4"/>
  <c r="EL174" i="4"/>
  <c r="EM174" i="4"/>
  <c r="EN174" i="4"/>
  <c r="EO174" i="4"/>
  <c r="EP174" i="4"/>
  <c r="EQ174" i="4"/>
  <c r="ER174" i="4"/>
  <c r="ES174" i="4"/>
  <c r="ED175" i="4"/>
  <c r="EE175" i="4"/>
  <c r="EF175" i="4"/>
  <c r="EG175" i="4"/>
  <c r="EH175" i="4"/>
  <c r="EI175" i="4"/>
  <c r="EJ175" i="4"/>
  <c r="EK175" i="4"/>
  <c r="EL175" i="4"/>
  <c r="EM175" i="4"/>
  <c r="EN175" i="4"/>
  <c r="EO175" i="4"/>
  <c r="EP175" i="4"/>
  <c r="EQ175" i="4"/>
  <c r="ER175" i="4"/>
  <c r="ES175" i="4"/>
  <c r="ED176" i="4"/>
  <c r="EE176" i="4"/>
  <c r="EF176" i="4"/>
  <c r="EG176" i="4"/>
  <c r="EH176" i="4"/>
  <c r="EI176" i="4"/>
  <c r="EJ176" i="4"/>
  <c r="EK176" i="4"/>
  <c r="EL176" i="4"/>
  <c r="EM176" i="4"/>
  <c r="EN176" i="4"/>
  <c r="EO176" i="4"/>
  <c r="EP176" i="4"/>
  <c r="EQ176" i="4"/>
  <c r="ER176" i="4"/>
  <c r="ES176" i="4"/>
  <c r="ED177" i="4"/>
  <c r="EE177" i="4"/>
  <c r="EF177" i="4"/>
  <c r="EG177" i="4"/>
  <c r="EH177" i="4"/>
  <c r="EI177" i="4"/>
  <c r="EJ177" i="4"/>
  <c r="EK177" i="4"/>
  <c r="EL177" i="4"/>
  <c r="EM177" i="4"/>
  <c r="EN177" i="4"/>
  <c r="EO177" i="4"/>
  <c r="EP177" i="4"/>
  <c r="EQ177" i="4"/>
  <c r="ER177" i="4"/>
  <c r="ES177" i="4"/>
  <c r="ED178" i="4"/>
  <c r="EE178" i="4"/>
  <c r="EF178" i="4"/>
  <c r="EG178" i="4"/>
  <c r="EH178" i="4"/>
  <c r="EI178" i="4"/>
  <c r="EJ178" i="4"/>
  <c r="EK178" i="4"/>
  <c r="EL178" i="4"/>
  <c r="EM178" i="4"/>
  <c r="EN178" i="4"/>
  <c r="EO178" i="4"/>
  <c r="EP178" i="4"/>
  <c r="EQ178" i="4"/>
  <c r="ER178" i="4"/>
  <c r="ES178" i="4"/>
  <c r="ED179" i="4"/>
  <c r="EE179" i="4"/>
  <c r="EF179" i="4"/>
  <c r="EG179" i="4"/>
  <c r="EH179" i="4"/>
  <c r="EI179" i="4"/>
  <c r="EJ179" i="4"/>
  <c r="EK179" i="4"/>
  <c r="EL179" i="4"/>
  <c r="EM179" i="4"/>
  <c r="EN179" i="4"/>
  <c r="EO179" i="4"/>
  <c r="EP179" i="4"/>
  <c r="EQ179" i="4"/>
  <c r="ER179" i="4"/>
  <c r="ES179" i="4"/>
  <c r="ED180" i="4"/>
  <c r="EE180" i="4"/>
  <c r="EF180" i="4"/>
  <c r="EG180" i="4"/>
  <c r="EH180" i="4"/>
  <c r="EI180" i="4"/>
  <c r="EJ180" i="4"/>
  <c r="EK180" i="4"/>
  <c r="EL180" i="4"/>
  <c r="EM180" i="4"/>
  <c r="EN180" i="4"/>
  <c r="EO180" i="4"/>
  <c r="EP180" i="4"/>
  <c r="EQ180" i="4"/>
  <c r="ER180" i="4"/>
  <c r="ES180" i="4"/>
  <c r="ED181" i="4"/>
  <c r="EE181" i="4"/>
  <c r="EF181" i="4"/>
  <c r="EG181" i="4"/>
  <c r="EH181" i="4"/>
  <c r="EI181" i="4"/>
  <c r="EJ181" i="4"/>
  <c r="EK181" i="4"/>
  <c r="EL181" i="4"/>
  <c r="EM181" i="4"/>
  <c r="EN181" i="4"/>
  <c r="EO181" i="4"/>
  <c r="EP181" i="4"/>
  <c r="EQ181" i="4"/>
  <c r="ER181" i="4"/>
  <c r="ES181" i="4"/>
  <c r="ED182" i="4"/>
  <c r="EE182" i="4"/>
  <c r="EF182" i="4"/>
  <c r="EG182" i="4"/>
  <c r="EH182" i="4"/>
  <c r="EI182" i="4"/>
  <c r="EJ182" i="4"/>
  <c r="EK182" i="4"/>
  <c r="EL182" i="4"/>
  <c r="EM182" i="4"/>
  <c r="EN182" i="4"/>
  <c r="EO182" i="4"/>
  <c r="EP182" i="4"/>
  <c r="EQ182" i="4"/>
  <c r="ER182" i="4"/>
  <c r="ES182" i="4"/>
  <c r="ED183" i="4"/>
  <c r="EE183" i="4"/>
  <c r="EF183" i="4"/>
  <c r="EG183" i="4"/>
  <c r="EH183" i="4"/>
  <c r="EI183" i="4"/>
  <c r="EJ183" i="4"/>
  <c r="EK183" i="4"/>
  <c r="EL183" i="4"/>
  <c r="EM183" i="4"/>
  <c r="EN183" i="4"/>
  <c r="EO183" i="4"/>
  <c r="EP183" i="4"/>
  <c r="EQ183" i="4"/>
  <c r="ER183" i="4"/>
  <c r="ES183" i="4"/>
  <c r="ED184" i="4"/>
  <c r="AR11" i="6" s="1"/>
  <c r="EE184" i="4"/>
  <c r="AT11" i="6" s="1"/>
  <c r="EF184" i="4"/>
  <c r="AV11" i="6" s="1"/>
  <c r="EG184" i="4"/>
  <c r="AX11" i="6" s="1"/>
  <c r="EH184" i="4"/>
  <c r="AZ11" i="6" s="1"/>
  <c r="EI184" i="4"/>
  <c r="BB11" i="6" s="1"/>
  <c r="EJ184" i="4"/>
  <c r="BD11" i="6" s="1"/>
  <c r="EK184" i="4"/>
  <c r="BF11" i="6" s="1"/>
  <c r="EL184" i="4"/>
  <c r="BH11" i="6" s="1"/>
  <c r="EM184" i="4"/>
  <c r="BJ11" i="6" s="1"/>
  <c r="EN184" i="4"/>
  <c r="BL11" i="6" s="1"/>
  <c r="EO184" i="4"/>
  <c r="BN11" i="6" s="1"/>
  <c r="EP184" i="4"/>
  <c r="BP11" i="6" s="1"/>
  <c r="EQ184" i="4"/>
  <c r="BR11" i="6" s="1"/>
  <c r="ER184" i="4"/>
  <c r="BT11" i="6" s="1"/>
  <c r="ES184" i="4"/>
  <c r="BV11" i="6" s="1"/>
  <c r="ED185" i="4"/>
  <c r="EE185" i="4"/>
  <c r="EF185" i="4"/>
  <c r="EG185" i="4"/>
  <c r="EH185" i="4"/>
  <c r="EI185" i="4"/>
  <c r="EJ185" i="4"/>
  <c r="EK185" i="4"/>
  <c r="EL185" i="4"/>
  <c r="EM185" i="4"/>
  <c r="EN185" i="4"/>
  <c r="EO185" i="4"/>
  <c r="EP185" i="4"/>
  <c r="EQ185" i="4"/>
  <c r="ER185" i="4"/>
  <c r="ES185" i="4"/>
  <c r="ED186" i="4"/>
  <c r="EE186" i="4"/>
  <c r="EF186" i="4"/>
  <c r="EG186" i="4"/>
  <c r="EH186" i="4"/>
  <c r="EI186" i="4"/>
  <c r="EJ186" i="4"/>
  <c r="EK186" i="4"/>
  <c r="EL186" i="4"/>
  <c r="EM186" i="4"/>
  <c r="EN186" i="4"/>
  <c r="EO186" i="4"/>
  <c r="EP186" i="4"/>
  <c r="EQ186" i="4"/>
  <c r="ER186" i="4"/>
  <c r="ES186" i="4"/>
  <c r="ED187" i="4"/>
  <c r="EE187" i="4"/>
  <c r="EF187" i="4"/>
  <c r="EG187" i="4"/>
  <c r="EH187" i="4"/>
  <c r="EI187" i="4"/>
  <c r="EJ187" i="4"/>
  <c r="EK187" i="4"/>
  <c r="EL187" i="4"/>
  <c r="EM187" i="4"/>
  <c r="EN187" i="4"/>
  <c r="EO187" i="4"/>
  <c r="EP187" i="4"/>
  <c r="EQ187" i="4"/>
  <c r="ER187" i="4"/>
  <c r="ES187" i="4"/>
  <c r="ED188" i="4"/>
  <c r="EE188" i="4"/>
  <c r="EF188" i="4"/>
  <c r="EG188" i="4"/>
  <c r="EH188" i="4"/>
  <c r="EI188" i="4"/>
  <c r="EJ188" i="4"/>
  <c r="EK188" i="4"/>
  <c r="EL188" i="4"/>
  <c r="EM188" i="4"/>
  <c r="EN188" i="4"/>
  <c r="EO188" i="4"/>
  <c r="EP188" i="4"/>
  <c r="EQ188" i="4"/>
  <c r="ER188" i="4"/>
  <c r="ES188" i="4"/>
  <c r="ED189" i="4"/>
  <c r="EE189" i="4"/>
  <c r="EF189" i="4"/>
  <c r="EG189" i="4"/>
  <c r="EH189" i="4"/>
  <c r="EI189" i="4"/>
  <c r="EJ189" i="4"/>
  <c r="EK189" i="4"/>
  <c r="EL189" i="4"/>
  <c r="EM189" i="4"/>
  <c r="EN189" i="4"/>
  <c r="EO189" i="4"/>
  <c r="EP189" i="4"/>
  <c r="EQ189" i="4"/>
  <c r="ER189" i="4"/>
  <c r="ES189" i="4"/>
  <c r="ED190" i="4"/>
  <c r="AR12" i="6" s="1"/>
  <c r="EE190" i="4"/>
  <c r="AT12" i="6" s="1"/>
  <c r="EF190" i="4"/>
  <c r="AV12" i="6" s="1"/>
  <c r="EG190" i="4"/>
  <c r="AX12" i="6" s="1"/>
  <c r="EH190" i="4"/>
  <c r="AZ12" i="6" s="1"/>
  <c r="EI190" i="4"/>
  <c r="BB12" i="6" s="1"/>
  <c r="EJ190" i="4"/>
  <c r="BD12" i="6" s="1"/>
  <c r="EK190" i="4"/>
  <c r="BF12" i="6" s="1"/>
  <c r="EL190" i="4"/>
  <c r="BH12" i="6" s="1"/>
  <c r="EM190" i="4"/>
  <c r="BJ12" i="6" s="1"/>
  <c r="EN190" i="4"/>
  <c r="BL12" i="6" s="1"/>
  <c r="EO190" i="4"/>
  <c r="BN12" i="6" s="1"/>
  <c r="EP190" i="4"/>
  <c r="BP12" i="6" s="1"/>
  <c r="EQ190" i="4"/>
  <c r="BR12" i="6" s="1"/>
  <c r="ER190" i="4"/>
  <c r="BT12" i="6" s="1"/>
  <c r="ES190" i="4"/>
  <c r="BV12" i="6" s="1"/>
  <c r="ED191" i="4"/>
  <c r="EE191" i="4"/>
  <c r="EF191" i="4"/>
  <c r="EG191" i="4"/>
  <c r="EH191" i="4"/>
  <c r="EI191" i="4"/>
  <c r="EJ191" i="4"/>
  <c r="EK191" i="4"/>
  <c r="EL191" i="4"/>
  <c r="EM191" i="4"/>
  <c r="EN191" i="4"/>
  <c r="EO191" i="4"/>
  <c r="EP191" i="4"/>
  <c r="EQ191" i="4"/>
  <c r="ER191" i="4"/>
  <c r="ES191" i="4"/>
  <c r="ED192" i="4"/>
  <c r="EE192" i="4"/>
  <c r="EF192" i="4"/>
  <c r="EG192" i="4"/>
  <c r="EH192" i="4"/>
  <c r="EI192" i="4"/>
  <c r="EJ192" i="4"/>
  <c r="EK192" i="4"/>
  <c r="EL192" i="4"/>
  <c r="EM192" i="4"/>
  <c r="EN192" i="4"/>
  <c r="EO192" i="4"/>
  <c r="EP192" i="4"/>
  <c r="EQ192" i="4"/>
  <c r="ER192" i="4"/>
  <c r="ES192" i="4"/>
  <c r="ED193" i="4"/>
  <c r="EE193" i="4"/>
  <c r="EF193" i="4"/>
  <c r="EG193" i="4"/>
  <c r="EH193" i="4"/>
  <c r="EI193" i="4"/>
  <c r="EJ193" i="4"/>
  <c r="EK193" i="4"/>
  <c r="EL193" i="4"/>
  <c r="EM193" i="4"/>
  <c r="EN193" i="4"/>
  <c r="EO193" i="4"/>
  <c r="EP193" i="4"/>
  <c r="EQ193" i="4"/>
  <c r="ER193" i="4"/>
  <c r="ES193" i="4"/>
  <c r="ED194" i="4"/>
  <c r="EE194" i="4"/>
  <c r="EF194" i="4"/>
  <c r="EG194" i="4"/>
  <c r="EH194" i="4"/>
  <c r="EI194" i="4"/>
  <c r="EJ194" i="4"/>
  <c r="EK194" i="4"/>
  <c r="EL194" i="4"/>
  <c r="EM194" i="4"/>
  <c r="EN194" i="4"/>
  <c r="EO194" i="4"/>
  <c r="EP194" i="4"/>
  <c r="EQ194" i="4"/>
  <c r="ER194" i="4"/>
  <c r="ES194" i="4"/>
  <c r="ED195" i="4"/>
  <c r="EE195" i="4"/>
  <c r="EF195" i="4"/>
  <c r="EG195" i="4"/>
  <c r="EH195" i="4"/>
  <c r="EI195" i="4"/>
  <c r="EJ195" i="4"/>
  <c r="EK195" i="4"/>
  <c r="EL195" i="4"/>
  <c r="EM195" i="4"/>
  <c r="EN195" i="4"/>
  <c r="EO195" i="4"/>
  <c r="EP195" i="4"/>
  <c r="EQ195" i="4"/>
  <c r="ER195" i="4"/>
  <c r="ES195" i="4"/>
  <c r="ED196" i="4"/>
  <c r="EE196" i="4"/>
  <c r="EF196" i="4"/>
  <c r="EG196" i="4"/>
  <c r="EH196" i="4"/>
  <c r="EI196" i="4"/>
  <c r="EJ196" i="4"/>
  <c r="EK196" i="4"/>
  <c r="EL196" i="4"/>
  <c r="EM196" i="4"/>
  <c r="EN196" i="4"/>
  <c r="EO196" i="4"/>
  <c r="EP196" i="4"/>
  <c r="EQ196" i="4"/>
  <c r="ER196" i="4"/>
  <c r="ES196" i="4"/>
  <c r="ED197" i="4"/>
  <c r="EE197" i="4"/>
  <c r="EF197" i="4"/>
  <c r="EG197" i="4"/>
  <c r="EH197" i="4"/>
  <c r="EI197" i="4"/>
  <c r="EJ197" i="4"/>
  <c r="EK197" i="4"/>
  <c r="EL197" i="4"/>
  <c r="EM197" i="4"/>
  <c r="EN197" i="4"/>
  <c r="EO197" i="4"/>
  <c r="EP197" i="4"/>
  <c r="EQ197" i="4"/>
  <c r="ER197" i="4"/>
  <c r="ES197" i="4"/>
  <c r="ED198" i="4"/>
  <c r="EE198" i="4"/>
  <c r="EF198" i="4"/>
  <c r="EG198" i="4"/>
  <c r="EH198" i="4"/>
  <c r="EI198" i="4"/>
  <c r="EJ198" i="4"/>
  <c r="EK198" i="4"/>
  <c r="EL198" i="4"/>
  <c r="EM198" i="4"/>
  <c r="EN198" i="4"/>
  <c r="EO198" i="4"/>
  <c r="EP198" i="4"/>
  <c r="EQ198" i="4"/>
  <c r="ER198" i="4"/>
  <c r="ES198" i="4"/>
  <c r="ED199" i="4"/>
  <c r="EE199" i="4"/>
  <c r="EF199" i="4"/>
  <c r="EG199" i="4"/>
  <c r="EH199" i="4"/>
  <c r="EI199" i="4"/>
  <c r="EJ199" i="4"/>
  <c r="EK199" i="4"/>
  <c r="EL199" i="4"/>
  <c r="EM199" i="4"/>
  <c r="EN199" i="4"/>
  <c r="EO199" i="4"/>
  <c r="EP199" i="4"/>
  <c r="EQ199" i="4"/>
  <c r="ER199" i="4"/>
  <c r="ES199" i="4"/>
  <c r="ED200" i="4"/>
  <c r="EE200" i="4"/>
  <c r="EF200" i="4"/>
  <c r="EG200" i="4"/>
  <c r="EH200" i="4"/>
  <c r="EI200" i="4"/>
  <c r="EJ200" i="4"/>
  <c r="EK200" i="4"/>
  <c r="EL200" i="4"/>
  <c r="EM200" i="4"/>
  <c r="EN200" i="4"/>
  <c r="EO200" i="4"/>
  <c r="EP200" i="4"/>
  <c r="EQ200" i="4"/>
  <c r="ER200" i="4"/>
  <c r="ES200" i="4"/>
  <c r="ED201" i="4"/>
  <c r="EE201" i="4"/>
  <c r="EF201" i="4"/>
  <c r="EG201" i="4"/>
  <c r="EH201" i="4"/>
  <c r="EI201" i="4"/>
  <c r="EJ201" i="4"/>
  <c r="EK201" i="4"/>
  <c r="EL201" i="4"/>
  <c r="EM201" i="4"/>
  <c r="EN201" i="4"/>
  <c r="EO201" i="4"/>
  <c r="EP201" i="4"/>
  <c r="EQ201" i="4"/>
  <c r="ER201" i="4"/>
  <c r="ES201" i="4"/>
  <c r="ED202" i="4"/>
  <c r="EE202" i="4"/>
  <c r="EF202" i="4"/>
  <c r="EG202" i="4"/>
  <c r="EH202" i="4"/>
  <c r="EI202" i="4"/>
  <c r="EJ202" i="4"/>
  <c r="EK202" i="4"/>
  <c r="EL202" i="4"/>
  <c r="EM202" i="4"/>
  <c r="EN202" i="4"/>
  <c r="EO202" i="4"/>
  <c r="EP202" i="4"/>
  <c r="EQ202" i="4"/>
  <c r="ER202" i="4"/>
  <c r="ES202" i="4"/>
  <c r="ED203" i="4"/>
  <c r="EE203" i="4"/>
  <c r="EF203" i="4"/>
  <c r="EG203" i="4"/>
  <c r="EH203" i="4"/>
  <c r="EI203" i="4"/>
  <c r="EJ203" i="4"/>
  <c r="EK203" i="4"/>
  <c r="EL203" i="4"/>
  <c r="EM203" i="4"/>
  <c r="EN203" i="4"/>
  <c r="EO203" i="4"/>
  <c r="EP203" i="4"/>
  <c r="EQ203" i="4"/>
  <c r="ER203" i="4"/>
  <c r="ES203" i="4"/>
  <c r="ED204" i="4"/>
  <c r="EE204" i="4"/>
  <c r="EF204" i="4"/>
  <c r="EG204" i="4"/>
  <c r="EH204" i="4"/>
  <c r="EI204" i="4"/>
  <c r="EJ204" i="4"/>
  <c r="EK204" i="4"/>
  <c r="EL204" i="4"/>
  <c r="EM204" i="4"/>
  <c r="EN204" i="4"/>
  <c r="EO204" i="4"/>
  <c r="EP204" i="4"/>
  <c r="EQ204" i="4"/>
  <c r="ER204" i="4"/>
  <c r="ES204" i="4"/>
  <c r="ED205" i="4"/>
  <c r="EE205" i="4"/>
  <c r="EF205" i="4"/>
  <c r="EG205" i="4"/>
  <c r="EH205" i="4"/>
  <c r="EI205" i="4"/>
  <c r="EJ205" i="4"/>
  <c r="EK205" i="4"/>
  <c r="EL205" i="4"/>
  <c r="EM205" i="4"/>
  <c r="EN205" i="4"/>
  <c r="EO205" i="4"/>
  <c r="EP205" i="4"/>
  <c r="EQ205" i="4"/>
  <c r="ER205" i="4"/>
  <c r="ES205" i="4"/>
  <c r="ED206" i="4"/>
  <c r="EE206" i="4"/>
  <c r="EF206" i="4"/>
  <c r="EG206" i="4"/>
  <c r="EH206" i="4"/>
  <c r="EI206" i="4"/>
  <c r="EJ206" i="4"/>
  <c r="EK206" i="4"/>
  <c r="EL206" i="4"/>
  <c r="EM206" i="4"/>
  <c r="EN206" i="4"/>
  <c r="EO206" i="4"/>
  <c r="EP206" i="4"/>
  <c r="EQ206" i="4"/>
  <c r="ER206" i="4"/>
  <c r="ES206" i="4"/>
  <c r="ED207" i="4"/>
  <c r="EE207" i="4"/>
  <c r="EF207" i="4"/>
  <c r="EG207" i="4"/>
  <c r="EH207" i="4"/>
  <c r="EI207" i="4"/>
  <c r="EJ207" i="4"/>
  <c r="EK207" i="4"/>
  <c r="EL207" i="4"/>
  <c r="EM207" i="4"/>
  <c r="EN207" i="4"/>
  <c r="EO207" i="4"/>
  <c r="EP207" i="4"/>
  <c r="EQ207" i="4"/>
  <c r="ER207" i="4"/>
  <c r="ES207" i="4"/>
  <c r="ED208" i="4"/>
  <c r="EE208" i="4"/>
  <c r="EF208" i="4"/>
  <c r="EG208" i="4"/>
  <c r="EH208" i="4"/>
  <c r="EI208" i="4"/>
  <c r="EJ208" i="4"/>
  <c r="EK208" i="4"/>
  <c r="EL208" i="4"/>
  <c r="EM208" i="4"/>
  <c r="EN208" i="4"/>
  <c r="EO208" i="4"/>
  <c r="EP208" i="4"/>
  <c r="EQ208" i="4"/>
  <c r="ER208" i="4"/>
  <c r="ES208" i="4"/>
  <c r="ED209" i="4"/>
  <c r="EE209" i="4"/>
  <c r="EF209" i="4"/>
  <c r="EG209" i="4"/>
  <c r="EH209" i="4"/>
  <c r="EI209" i="4"/>
  <c r="EJ209" i="4"/>
  <c r="EK209" i="4"/>
  <c r="EL209" i="4"/>
  <c r="EM209" i="4"/>
  <c r="EN209" i="4"/>
  <c r="EO209" i="4"/>
  <c r="EP209" i="4"/>
  <c r="EQ209" i="4"/>
  <c r="ER209" i="4"/>
  <c r="ES209" i="4"/>
  <c r="ED210" i="4"/>
  <c r="EE210" i="4"/>
  <c r="EF210" i="4"/>
  <c r="EG210" i="4"/>
  <c r="EH210" i="4"/>
  <c r="EI210" i="4"/>
  <c r="EJ210" i="4"/>
  <c r="EK210" i="4"/>
  <c r="EL210" i="4"/>
  <c r="EM210" i="4"/>
  <c r="EN210" i="4"/>
  <c r="EO210" i="4"/>
  <c r="EP210" i="4"/>
  <c r="EQ210" i="4"/>
  <c r="ER210" i="4"/>
  <c r="ES210" i="4"/>
  <c r="ED211" i="4"/>
  <c r="EE211" i="4"/>
  <c r="EF211" i="4"/>
  <c r="EG211" i="4"/>
  <c r="EH211" i="4"/>
  <c r="EI211" i="4"/>
  <c r="EJ211" i="4"/>
  <c r="EK211" i="4"/>
  <c r="EL211" i="4"/>
  <c r="EM211" i="4"/>
  <c r="EN211" i="4"/>
  <c r="EO211" i="4"/>
  <c r="EP211" i="4"/>
  <c r="EQ211" i="4"/>
  <c r="ER211" i="4"/>
  <c r="ES211" i="4"/>
  <c r="ED212" i="4"/>
  <c r="EE212" i="4"/>
  <c r="EF212" i="4"/>
  <c r="EG212" i="4"/>
  <c r="EH212" i="4"/>
  <c r="EI212" i="4"/>
  <c r="EJ212" i="4"/>
  <c r="EK212" i="4"/>
  <c r="EL212" i="4"/>
  <c r="EM212" i="4"/>
  <c r="EN212" i="4"/>
  <c r="EO212" i="4"/>
  <c r="EP212" i="4"/>
  <c r="EQ212" i="4"/>
  <c r="ER212" i="4"/>
  <c r="ES212" i="4"/>
  <c r="ED213" i="4"/>
  <c r="EE213" i="4"/>
  <c r="EF213" i="4"/>
  <c r="EG213" i="4"/>
  <c r="EH213" i="4"/>
  <c r="EI213" i="4"/>
  <c r="EJ213" i="4"/>
  <c r="EK213" i="4"/>
  <c r="EL213" i="4"/>
  <c r="EM213" i="4"/>
  <c r="EN213" i="4"/>
  <c r="EO213" i="4"/>
  <c r="EP213" i="4"/>
  <c r="EQ213" i="4"/>
  <c r="ER213" i="4"/>
  <c r="ES213" i="4"/>
  <c r="ED214" i="4"/>
  <c r="EE214" i="4"/>
  <c r="EF214" i="4"/>
  <c r="EG214" i="4"/>
  <c r="EH214" i="4"/>
  <c r="EI214" i="4"/>
  <c r="EJ214" i="4"/>
  <c r="EK214" i="4"/>
  <c r="EL214" i="4"/>
  <c r="EM214" i="4"/>
  <c r="EN214" i="4"/>
  <c r="EO214" i="4"/>
  <c r="EP214" i="4"/>
  <c r="EQ214" i="4"/>
  <c r="ER214" i="4"/>
  <c r="ES214" i="4"/>
  <c r="ED215" i="4"/>
  <c r="EE215" i="4"/>
  <c r="EF215" i="4"/>
  <c r="EG215" i="4"/>
  <c r="EH215" i="4"/>
  <c r="EI215" i="4"/>
  <c r="EJ215" i="4"/>
  <c r="EK215" i="4"/>
  <c r="EL215" i="4"/>
  <c r="EM215" i="4"/>
  <c r="EN215" i="4"/>
  <c r="EO215" i="4"/>
  <c r="EP215" i="4"/>
  <c r="EQ215" i="4"/>
  <c r="ER215" i="4"/>
  <c r="ES215" i="4"/>
  <c r="ED216" i="4"/>
  <c r="EE216" i="4"/>
  <c r="EF216" i="4"/>
  <c r="EG216" i="4"/>
  <c r="EH216" i="4"/>
  <c r="EI216" i="4"/>
  <c r="EJ216" i="4"/>
  <c r="EK216" i="4"/>
  <c r="EL216" i="4"/>
  <c r="EM216" i="4"/>
  <c r="EN216" i="4"/>
  <c r="EO216" i="4"/>
  <c r="EP216" i="4"/>
  <c r="EQ216" i="4"/>
  <c r="ER216" i="4"/>
  <c r="ES216" i="4"/>
  <c r="ED217" i="4"/>
  <c r="EE217" i="4"/>
  <c r="EF217" i="4"/>
  <c r="EG217" i="4"/>
  <c r="EH217" i="4"/>
  <c r="EI217" i="4"/>
  <c r="EJ217" i="4"/>
  <c r="EK217" i="4"/>
  <c r="EL217" i="4"/>
  <c r="EM217" i="4"/>
  <c r="EN217" i="4"/>
  <c r="EO217" i="4"/>
  <c r="EP217" i="4"/>
  <c r="EQ217" i="4"/>
  <c r="ER217" i="4"/>
  <c r="ES217" i="4"/>
  <c r="ED218" i="4"/>
  <c r="EE218" i="4"/>
  <c r="EF218" i="4"/>
  <c r="EG218" i="4"/>
  <c r="EH218" i="4"/>
  <c r="EI218" i="4"/>
  <c r="EJ218" i="4"/>
  <c r="EK218" i="4"/>
  <c r="EL218" i="4"/>
  <c r="EM218" i="4"/>
  <c r="EN218" i="4"/>
  <c r="EO218" i="4"/>
  <c r="EP218" i="4"/>
  <c r="EQ218" i="4"/>
  <c r="ER218" i="4"/>
  <c r="ES218" i="4"/>
  <c r="ED219" i="4"/>
  <c r="EE219" i="4"/>
  <c r="EF219" i="4"/>
  <c r="EG219" i="4"/>
  <c r="EH219" i="4"/>
  <c r="EI219" i="4"/>
  <c r="EJ219" i="4"/>
  <c r="EK219" i="4"/>
  <c r="EL219" i="4"/>
  <c r="EM219" i="4"/>
  <c r="EN219" i="4"/>
  <c r="EO219" i="4"/>
  <c r="EP219" i="4"/>
  <c r="EQ219" i="4"/>
  <c r="ER219" i="4"/>
  <c r="ES219" i="4"/>
  <c r="ED220" i="4"/>
  <c r="EE220" i="4"/>
  <c r="EF220" i="4"/>
  <c r="EG220" i="4"/>
  <c r="EH220" i="4"/>
  <c r="EI220" i="4"/>
  <c r="EJ220" i="4"/>
  <c r="EK220" i="4"/>
  <c r="EL220" i="4"/>
  <c r="EM220" i="4"/>
  <c r="EN220" i="4"/>
  <c r="EO220" i="4"/>
  <c r="EP220" i="4"/>
  <c r="EQ220" i="4"/>
  <c r="ER220" i="4"/>
  <c r="ES220" i="4"/>
  <c r="ED221" i="4"/>
  <c r="EE221" i="4"/>
  <c r="EF221" i="4"/>
  <c r="EG221" i="4"/>
  <c r="EH221" i="4"/>
  <c r="EI221" i="4"/>
  <c r="EJ221" i="4"/>
  <c r="EK221" i="4"/>
  <c r="EL221" i="4"/>
  <c r="EM221" i="4"/>
  <c r="EN221" i="4"/>
  <c r="EO221" i="4"/>
  <c r="EP221" i="4"/>
  <c r="EQ221" i="4"/>
  <c r="ER221" i="4"/>
  <c r="ES221" i="4"/>
  <c r="ED222" i="4"/>
  <c r="EE222" i="4"/>
  <c r="EF222" i="4"/>
  <c r="EG222" i="4"/>
  <c r="EH222" i="4"/>
  <c r="EI222" i="4"/>
  <c r="EJ222" i="4"/>
  <c r="EK222" i="4"/>
  <c r="EL222" i="4"/>
  <c r="EM222" i="4"/>
  <c r="EN222" i="4"/>
  <c r="EO222" i="4"/>
  <c r="EP222" i="4"/>
  <c r="EQ222" i="4"/>
  <c r="ER222" i="4"/>
  <c r="ES222" i="4"/>
  <c r="ED223" i="4"/>
  <c r="EE223" i="4"/>
  <c r="EF223" i="4"/>
  <c r="EG223" i="4"/>
  <c r="EH223" i="4"/>
  <c r="EI223" i="4"/>
  <c r="EJ223" i="4"/>
  <c r="EK223" i="4"/>
  <c r="EL223" i="4"/>
  <c r="EM223" i="4"/>
  <c r="EN223" i="4"/>
  <c r="EO223" i="4"/>
  <c r="EP223" i="4"/>
  <c r="EQ223" i="4"/>
  <c r="ER223" i="4"/>
  <c r="ES223" i="4"/>
  <c r="ED224" i="4"/>
  <c r="EE224" i="4"/>
  <c r="EF224" i="4"/>
  <c r="EG224" i="4"/>
  <c r="EH224" i="4"/>
  <c r="EI224" i="4"/>
  <c r="EJ224" i="4"/>
  <c r="EK224" i="4"/>
  <c r="EL224" i="4"/>
  <c r="EM224" i="4"/>
  <c r="EN224" i="4"/>
  <c r="EO224" i="4"/>
  <c r="EP224" i="4"/>
  <c r="EQ224" i="4"/>
  <c r="ER224" i="4"/>
  <c r="ES224" i="4"/>
  <c r="ED225" i="4"/>
  <c r="EE225" i="4"/>
  <c r="EF225" i="4"/>
  <c r="EG225" i="4"/>
  <c r="EH225" i="4"/>
  <c r="EI225" i="4"/>
  <c r="EJ225" i="4"/>
  <c r="EK225" i="4"/>
  <c r="EL225" i="4"/>
  <c r="EM225" i="4"/>
  <c r="EN225" i="4"/>
  <c r="EO225" i="4"/>
  <c r="EP225" i="4"/>
  <c r="EQ225" i="4"/>
  <c r="ER225" i="4"/>
  <c r="ES225" i="4"/>
  <c r="ED226" i="4"/>
  <c r="EE226" i="4"/>
  <c r="EF226" i="4"/>
  <c r="EG226" i="4"/>
  <c r="EH226" i="4"/>
  <c r="EI226" i="4"/>
  <c r="EJ226" i="4"/>
  <c r="EK226" i="4"/>
  <c r="EL226" i="4"/>
  <c r="EM226" i="4"/>
  <c r="EN226" i="4"/>
  <c r="EO226" i="4"/>
  <c r="EP226" i="4"/>
  <c r="EQ226" i="4"/>
  <c r="ER226" i="4"/>
  <c r="ES226" i="4"/>
  <c r="ED227" i="4"/>
  <c r="EE227" i="4"/>
  <c r="EF227" i="4"/>
  <c r="EG227" i="4"/>
  <c r="EH227" i="4"/>
  <c r="EI227" i="4"/>
  <c r="EJ227" i="4"/>
  <c r="EK227" i="4"/>
  <c r="EL227" i="4"/>
  <c r="EM227" i="4"/>
  <c r="EN227" i="4"/>
  <c r="EO227" i="4"/>
  <c r="EP227" i="4"/>
  <c r="EQ227" i="4"/>
  <c r="ER227" i="4"/>
  <c r="ES227" i="4"/>
  <c r="ED228" i="4"/>
  <c r="EE228" i="4"/>
  <c r="EF228" i="4"/>
  <c r="EG228" i="4"/>
  <c r="EH228" i="4"/>
  <c r="EI228" i="4"/>
  <c r="EJ228" i="4"/>
  <c r="EK228" i="4"/>
  <c r="EL228" i="4"/>
  <c r="EM228" i="4"/>
  <c r="EN228" i="4"/>
  <c r="EO228" i="4"/>
  <c r="EP228" i="4"/>
  <c r="EQ228" i="4"/>
  <c r="ER228" i="4"/>
  <c r="ES228" i="4"/>
  <c r="ED229" i="4"/>
  <c r="EE229" i="4"/>
  <c r="EF229" i="4"/>
  <c r="EG229" i="4"/>
  <c r="EH229" i="4"/>
  <c r="EI229" i="4"/>
  <c r="EJ229" i="4"/>
  <c r="EK229" i="4"/>
  <c r="EL229" i="4"/>
  <c r="EM229" i="4"/>
  <c r="EN229" i="4"/>
  <c r="EO229" i="4"/>
  <c r="EP229" i="4"/>
  <c r="EQ229" i="4"/>
  <c r="ER229" i="4"/>
  <c r="ES229" i="4"/>
  <c r="ED230" i="4"/>
  <c r="EE230" i="4"/>
  <c r="EF230" i="4"/>
  <c r="EG230" i="4"/>
  <c r="EH230" i="4"/>
  <c r="EI230" i="4"/>
  <c r="EJ230" i="4"/>
  <c r="EK230" i="4"/>
  <c r="EL230" i="4"/>
  <c r="EM230" i="4"/>
  <c r="EN230" i="4"/>
  <c r="EO230" i="4"/>
  <c r="EP230" i="4"/>
  <c r="EQ230" i="4"/>
  <c r="ER230" i="4"/>
  <c r="ES230" i="4"/>
  <c r="ED231" i="4"/>
  <c r="AR13" i="6" s="1"/>
  <c r="EE231" i="4"/>
  <c r="AT13" i="6" s="1"/>
  <c r="EF231" i="4"/>
  <c r="AV13" i="6" s="1"/>
  <c r="EG231" i="4"/>
  <c r="AX13" i="6" s="1"/>
  <c r="EH231" i="4"/>
  <c r="AZ13" i="6" s="1"/>
  <c r="EI231" i="4"/>
  <c r="BB13" i="6" s="1"/>
  <c r="EJ231" i="4"/>
  <c r="BD13" i="6" s="1"/>
  <c r="EK231" i="4"/>
  <c r="BF13" i="6" s="1"/>
  <c r="EL231" i="4"/>
  <c r="BH13" i="6" s="1"/>
  <c r="EM231" i="4"/>
  <c r="BJ13" i="6" s="1"/>
  <c r="EN231" i="4"/>
  <c r="BL13" i="6" s="1"/>
  <c r="EO231" i="4"/>
  <c r="BN13" i="6" s="1"/>
  <c r="EP231" i="4"/>
  <c r="BP13" i="6" s="1"/>
  <c r="EQ231" i="4"/>
  <c r="BR13" i="6" s="1"/>
  <c r="ER231" i="4"/>
  <c r="BT13" i="6" s="1"/>
  <c r="ES231" i="4"/>
  <c r="BV13" i="6" s="1"/>
  <c r="ED232" i="4"/>
  <c r="EE232" i="4"/>
  <c r="EF232" i="4"/>
  <c r="EG232" i="4"/>
  <c r="EH232" i="4"/>
  <c r="EI232" i="4"/>
  <c r="EJ232" i="4"/>
  <c r="EK232" i="4"/>
  <c r="EL232" i="4"/>
  <c r="EM232" i="4"/>
  <c r="EN232" i="4"/>
  <c r="EO232" i="4"/>
  <c r="EP232" i="4"/>
  <c r="EQ232" i="4"/>
  <c r="ER232" i="4"/>
  <c r="ES232" i="4"/>
  <c r="ED233" i="4"/>
  <c r="EE233" i="4"/>
  <c r="EF233" i="4"/>
  <c r="EG233" i="4"/>
  <c r="EH233" i="4"/>
  <c r="EI233" i="4"/>
  <c r="EJ233" i="4"/>
  <c r="EK233" i="4"/>
  <c r="EL233" i="4"/>
  <c r="EM233" i="4"/>
  <c r="EN233" i="4"/>
  <c r="EO233" i="4"/>
  <c r="EP233" i="4"/>
  <c r="EQ233" i="4"/>
  <c r="ER233" i="4"/>
  <c r="ES233" i="4"/>
  <c r="ED234" i="4"/>
  <c r="EE234" i="4"/>
  <c r="EF234" i="4"/>
  <c r="EG234" i="4"/>
  <c r="EH234" i="4"/>
  <c r="EI234" i="4"/>
  <c r="EJ234" i="4"/>
  <c r="EK234" i="4"/>
  <c r="EL234" i="4"/>
  <c r="EM234" i="4"/>
  <c r="EN234" i="4"/>
  <c r="EO234" i="4"/>
  <c r="EP234" i="4"/>
  <c r="EQ234" i="4"/>
  <c r="ER234" i="4"/>
  <c r="ES234" i="4"/>
  <c r="ED235" i="4"/>
  <c r="EE235" i="4"/>
  <c r="EF235" i="4"/>
  <c r="EG235" i="4"/>
  <c r="EH235" i="4"/>
  <c r="EI235" i="4"/>
  <c r="EJ235" i="4"/>
  <c r="EK235" i="4"/>
  <c r="EL235" i="4"/>
  <c r="EM235" i="4"/>
  <c r="EN235" i="4"/>
  <c r="EO235" i="4"/>
  <c r="EP235" i="4"/>
  <c r="EQ235" i="4"/>
  <c r="ER235" i="4"/>
  <c r="ES235" i="4"/>
  <c r="ED236" i="4"/>
  <c r="EE236" i="4"/>
  <c r="EF236" i="4"/>
  <c r="EG236" i="4"/>
  <c r="EH236" i="4"/>
  <c r="EI236" i="4"/>
  <c r="EJ236" i="4"/>
  <c r="EK236" i="4"/>
  <c r="EL236" i="4"/>
  <c r="EM236" i="4"/>
  <c r="EN236" i="4"/>
  <c r="EO236" i="4"/>
  <c r="EP236" i="4"/>
  <c r="EQ236" i="4"/>
  <c r="ER236" i="4"/>
  <c r="ES236" i="4"/>
  <c r="ED237" i="4"/>
  <c r="EE237" i="4"/>
  <c r="EF237" i="4"/>
  <c r="EG237" i="4"/>
  <c r="EH237" i="4"/>
  <c r="EI237" i="4"/>
  <c r="EJ237" i="4"/>
  <c r="EK237" i="4"/>
  <c r="EL237" i="4"/>
  <c r="EM237" i="4"/>
  <c r="EN237" i="4"/>
  <c r="EO237" i="4"/>
  <c r="EP237" i="4"/>
  <c r="EQ237" i="4"/>
  <c r="ER237" i="4"/>
  <c r="ES237" i="4"/>
  <c r="ED238" i="4"/>
  <c r="EE238" i="4"/>
  <c r="EF238" i="4"/>
  <c r="EG238" i="4"/>
  <c r="EH238" i="4"/>
  <c r="EI238" i="4"/>
  <c r="EJ238" i="4"/>
  <c r="EK238" i="4"/>
  <c r="EL238" i="4"/>
  <c r="EM238" i="4"/>
  <c r="EN238" i="4"/>
  <c r="EO238" i="4"/>
  <c r="EP238" i="4"/>
  <c r="EQ238" i="4"/>
  <c r="ER238" i="4"/>
  <c r="ES238" i="4"/>
  <c r="ED239" i="4"/>
  <c r="EE239" i="4"/>
  <c r="EF239" i="4"/>
  <c r="EG239" i="4"/>
  <c r="EH239" i="4"/>
  <c r="EI239" i="4"/>
  <c r="EJ239" i="4"/>
  <c r="EK239" i="4"/>
  <c r="EL239" i="4"/>
  <c r="EM239" i="4"/>
  <c r="EN239" i="4"/>
  <c r="EO239" i="4"/>
  <c r="EP239" i="4"/>
  <c r="EQ239" i="4"/>
  <c r="ER239" i="4"/>
  <c r="ES239" i="4"/>
  <c r="ED240" i="4"/>
  <c r="EE240" i="4"/>
  <c r="EF240" i="4"/>
  <c r="EG240" i="4"/>
  <c r="EH240" i="4"/>
  <c r="EI240" i="4"/>
  <c r="EJ240" i="4"/>
  <c r="EK240" i="4"/>
  <c r="EL240" i="4"/>
  <c r="EM240" i="4"/>
  <c r="EN240" i="4"/>
  <c r="EO240" i="4"/>
  <c r="EP240" i="4"/>
  <c r="EQ240" i="4"/>
  <c r="ER240" i="4"/>
  <c r="ES240" i="4"/>
  <c r="ED241" i="4"/>
  <c r="EE241" i="4"/>
  <c r="EF241" i="4"/>
  <c r="EG241" i="4"/>
  <c r="EH241" i="4"/>
  <c r="EI241" i="4"/>
  <c r="EJ241" i="4"/>
  <c r="EK241" i="4"/>
  <c r="EL241" i="4"/>
  <c r="EM241" i="4"/>
  <c r="EN241" i="4"/>
  <c r="EO241" i="4"/>
  <c r="EP241" i="4"/>
  <c r="EQ241" i="4"/>
  <c r="ER241" i="4"/>
  <c r="ES241" i="4"/>
  <c r="ED242" i="4"/>
  <c r="EE242" i="4"/>
  <c r="EF242" i="4"/>
  <c r="EG242" i="4"/>
  <c r="EH242" i="4"/>
  <c r="EI242" i="4"/>
  <c r="EJ242" i="4"/>
  <c r="EK242" i="4"/>
  <c r="EL242" i="4"/>
  <c r="EM242" i="4"/>
  <c r="EN242" i="4"/>
  <c r="EO242" i="4"/>
  <c r="EP242" i="4"/>
  <c r="EQ242" i="4"/>
  <c r="ER242" i="4"/>
  <c r="ES242" i="4"/>
  <c r="ED243" i="4"/>
  <c r="EE243" i="4"/>
  <c r="EF243" i="4"/>
  <c r="EG243" i="4"/>
  <c r="EH243" i="4"/>
  <c r="EI243" i="4"/>
  <c r="EJ243" i="4"/>
  <c r="EK243" i="4"/>
  <c r="EL243" i="4"/>
  <c r="EM243" i="4"/>
  <c r="EN243" i="4"/>
  <c r="EO243" i="4"/>
  <c r="EP243" i="4"/>
  <c r="EQ243" i="4"/>
  <c r="ER243" i="4"/>
  <c r="ES243" i="4"/>
  <c r="ED244" i="4"/>
  <c r="EE244" i="4"/>
  <c r="EF244" i="4"/>
  <c r="EG244" i="4"/>
  <c r="EH244" i="4"/>
  <c r="EI244" i="4"/>
  <c r="EJ244" i="4"/>
  <c r="EK244" i="4"/>
  <c r="EL244" i="4"/>
  <c r="EM244" i="4"/>
  <c r="EN244" i="4"/>
  <c r="EO244" i="4"/>
  <c r="EP244" i="4"/>
  <c r="EQ244" i="4"/>
  <c r="ER244" i="4"/>
  <c r="ES244" i="4"/>
  <c r="ED245" i="4"/>
  <c r="EE245" i="4"/>
  <c r="EF245" i="4"/>
  <c r="EG245" i="4"/>
  <c r="EH245" i="4"/>
  <c r="EI245" i="4"/>
  <c r="EJ245" i="4"/>
  <c r="EK245" i="4"/>
  <c r="EL245" i="4"/>
  <c r="EM245" i="4"/>
  <c r="EN245" i="4"/>
  <c r="EO245" i="4"/>
  <c r="EP245" i="4"/>
  <c r="EQ245" i="4"/>
  <c r="ER245" i="4"/>
  <c r="ES245" i="4"/>
  <c r="ED246" i="4"/>
  <c r="EE246" i="4"/>
  <c r="EF246" i="4"/>
  <c r="EG246" i="4"/>
  <c r="EH246" i="4"/>
  <c r="EI246" i="4"/>
  <c r="EJ246" i="4"/>
  <c r="EK246" i="4"/>
  <c r="EL246" i="4"/>
  <c r="EM246" i="4"/>
  <c r="EN246" i="4"/>
  <c r="EO246" i="4"/>
  <c r="EP246" i="4"/>
  <c r="EQ246" i="4"/>
  <c r="ER246" i="4"/>
  <c r="ES246" i="4"/>
  <c r="ED247" i="4"/>
  <c r="EE247" i="4"/>
  <c r="EF247" i="4"/>
  <c r="EG247" i="4"/>
  <c r="EH247" i="4"/>
  <c r="EI247" i="4"/>
  <c r="EJ247" i="4"/>
  <c r="EK247" i="4"/>
  <c r="EL247" i="4"/>
  <c r="EM247" i="4"/>
  <c r="EN247" i="4"/>
  <c r="EO247" i="4"/>
  <c r="EP247" i="4"/>
  <c r="EQ247" i="4"/>
  <c r="ER247" i="4"/>
  <c r="ES247" i="4"/>
  <c r="ED248" i="4"/>
  <c r="EE248" i="4"/>
  <c r="EF248" i="4"/>
  <c r="EG248" i="4"/>
  <c r="EH248" i="4"/>
  <c r="EI248" i="4"/>
  <c r="EJ248" i="4"/>
  <c r="EK248" i="4"/>
  <c r="EL248" i="4"/>
  <c r="EM248" i="4"/>
  <c r="EN248" i="4"/>
  <c r="EO248" i="4"/>
  <c r="EP248" i="4"/>
  <c r="EQ248" i="4"/>
  <c r="ER248" i="4"/>
  <c r="ES248" i="4"/>
  <c r="ED249" i="4"/>
  <c r="EE249" i="4"/>
  <c r="EF249" i="4"/>
  <c r="EG249" i="4"/>
  <c r="EH249" i="4"/>
  <c r="EI249" i="4"/>
  <c r="EJ249" i="4"/>
  <c r="EK249" i="4"/>
  <c r="EL249" i="4"/>
  <c r="EM249" i="4"/>
  <c r="EN249" i="4"/>
  <c r="EO249" i="4"/>
  <c r="EP249" i="4"/>
  <c r="EQ249" i="4"/>
  <c r="ER249" i="4"/>
  <c r="ES249" i="4"/>
  <c r="ED250" i="4"/>
  <c r="EE250" i="4"/>
  <c r="EF250" i="4"/>
  <c r="EG250" i="4"/>
  <c r="EH250" i="4"/>
  <c r="EI250" i="4"/>
  <c r="EJ250" i="4"/>
  <c r="EK250" i="4"/>
  <c r="EL250" i="4"/>
  <c r="EM250" i="4"/>
  <c r="EN250" i="4"/>
  <c r="EO250" i="4"/>
  <c r="EP250" i="4"/>
  <c r="EQ250" i="4"/>
  <c r="ER250" i="4"/>
  <c r="ES250" i="4"/>
  <c r="ED251" i="4"/>
  <c r="EE251" i="4"/>
  <c r="EF251" i="4"/>
  <c r="EG251" i="4"/>
  <c r="EH251" i="4"/>
  <c r="EI251" i="4"/>
  <c r="EJ251" i="4"/>
  <c r="EK251" i="4"/>
  <c r="EL251" i="4"/>
  <c r="EM251" i="4"/>
  <c r="EN251" i="4"/>
  <c r="EO251" i="4"/>
  <c r="EP251" i="4"/>
  <c r="EQ251" i="4"/>
  <c r="ER251" i="4"/>
  <c r="ES251" i="4"/>
  <c r="ED252" i="4"/>
  <c r="EE252" i="4"/>
  <c r="EF252" i="4"/>
  <c r="EG252" i="4"/>
  <c r="EH252" i="4"/>
  <c r="EI252" i="4"/>
  <c r="EJ252" i="4"/>
  <c r="EK252" i="4"/>
  <c r="EL252" i="4"/>
  <c r="EM252" i="4"/>
  <c r="EN252" i="4"/>
  <c r="EO252" i="4"/>
  <c r="EP252" i="4"/>
  <c r="EQ252" i="4"/>
  <c r="ER252" i="4"/>
  <c r="ES252" i="4"/>
  <c r="ED253" i="4"/>
  <c r="EE253" i="4"/>
  <c r="EF253" i="4"/>
  <c r="EG253" i="4"/>
  <c r="EH253" i="4"/>
  <c r="EI253" i="4"/>
  <c r="EJ253" i="4"/>
  <c r="EK253" i="4"/>
  <c r="EL253" i="4"/>
  <c r="EM253" i="4"/>
  <c r="EN253" i="4"/>
  <c r="EO253" i="4"/>
  <c r="EP253" i="4"/>
  <c r="EQ253" i="4"/>
  <c r="ER253" i="4"/>
  <c r="ES253" i="4"/>
  <c r="ED254" i="4"/>
  <c r="EE254" i="4"/>
  <c r="EF254" i="4"/>
  <c r="EG254" i="4"/>
  <c r="EH254" i="4"/>
  <c r="EI254" i="4"/>
  <c r="EJ254" i="4"/>
  <c r="EK254" i="4"/>
  <c r="EL254" i="4"/>
  <c r="EM254" i="4"/>
  <c r="EN254" i="4"/>
  <c r="EO254" i="4"/>
  <c r="EP254" i="4"/>
  <c r="EQ254" i="4"/>
  <c r="ER254" i="4"/>
  <c r="ES254" i="4"/>
  <c r="ED255" i="4"/>
  <c r="EE255" i="4"/>
  <c r="EF255" i="4"/>
  <c r="EG255" i="4"/>
  <c r="EH255" i="4"/>
  <c r="EI255" i="4"/>
  <c r="EJ255" i="4"/>
  <c r="EK255" i="4"/>
  <c r="EL255" i="4"/>
  <c r="EM255" i="4"/>
  <c r="EN255" i="4"/>
  <c r="EO255" i="4"/>
  <c r="EP255" i="4"/>
  <c r="EQ255" i="4"/>
  <c r="ER255" i="4"/>
  <c r="ES255" i="4"/>
  <c r="ED256" i="4"/>
  <c r="EE256" i="4"/>
  <c r="EF256" i="4"/>
  <c r="EG256" i="4"/>
  <c r="EH256" i="4"/>
  <c r="EI256" i="4"/>
  <c r="EJ256" i="4"/>
  <c r="EK256" i="4"/>
  <c r="EL256" i="4"/>
  <c r="EM256" i="4"/>
  <c r="EN256" i="4"/>
  <c r="EO256" i="4"/>
  <c r="EP256" i="4"/>
  <c r="EQ256" i="4"/>
  <c r="ER256" i="4"/>
  <c r="ES256" i="4"/>
  <c r="ED257" i="4"/>
  <c r="EE257" i="4"/>
  <c r="EF257" i="4"/>
  <c r="EG257" i="4"/>
  <c r="EH257" i="4"/>
  <c r="EI257" i="4"/>
  <c r="EJ257" i="4"/>
  <c r="EK257" i="4"/>
  <c r="EL257" i="4"/>
  <c r="EM257" i="4"/>
  <c r="EN257" i="4"/>
  <c r="EO257" i="4"/>
  <c r="EP257" i="4"/>
  <c r="EQ257" i="4"/>
  <c r="ER257" i="4"/>
  <c r="ES257" i="4"/>
  <c r="ED258" i="4"/>
  <c r="EE258" i="4"/>
  <c r="EF258" i="4"/>
  <c r="EG258" i="4"/>
  <c r="EH258" i="4"/>
  <c r="EI258" i="4"/>
  <c r="EJ258" i="4"/>
  <c r="EK258" i="4"/>
  <c r="EL258" i="4"/>
  <c r="EM258" i="4"/>
  <c r="EN258" i="4"/>
  <c r="EO258" i="4"/>
  <c r="EP258" i="4"/>
  <c r="EQ258" i="4"/>
  <c r="ER258" i="4"/>
  <c r="ES258" i="4"/>
  <c r="ED259" i="4"/>
  <c r="EE259" i="4"/>
  <c r="EF259" i="4"/>
  <c r="EG259" i="4"/>
  <c r="EH259" i="4"/>
  <c r="EI259" i="4"/>
  <c r="EJ259" i="4"/>
  <c r="EK259" i="4"/>
  <c r="EL259" i="4"/>
  <c r="EM259" i="4"/>
  <c r="EN259" i="4"/>
  <c r="EO259" i="4"/>
  <c r="EP259" i="4"/>
  <c r="EQ259" i="4"/>
  <c r="ER259" i="4"/>
  <c r="ES259" i="4"/>
  <c r="ED260" i="4"/>
  <c r="EE260" i="4"/>
  <c r="EF260" i="4"/>
  <c r="EG260" i="4"/>
  <c r="EH260" i="4"/>
  <c r="EI260" i="4"/>
  <c r="EJ260" i="4"/>
  <c r="EK260" i="4"/>
  <c r="EL260" i="4"/>
  <c r="EM260" i="4"/>
  <c r="EN260" i="4"/>
  <c r="EO260" i="4"/>
  <c r="EP260" i="4"/>
  <c r="EQ260" i="4"/>
  <c r="ER260" i="4"/>
  <c r="ES260" i="4"/>
  <c r="ED261" i="4"/>
  <c r="EE261" i="4"/>
  <c r="EF261" i="4"/>
  <c r="EG261" i="4"/>
  <c r="EH261" i="4"/>
  <c r="EI261" i="4"/>
  <c r="EJ261" i="4"/>
  <c r="EK261" i="4"/>
  <c r="EL261" i="4"/>
  <c r="EM261" i="4"/>
  <c r="EN261" i="4"/>
  <c r="EO261" i="4"/>
  <c r="EP261" i="4"/>
  <c r="EQ261" i="4"/>
  <c r="ER261" i="4"/>
  <c r="ES261" i="4"/>
  <c r="ED262" i="4"/>
  <c r="EE262" i="4"/>
  <c r="EF262" i="4"/>
  <c r="EG262" i="4"/>
  <c r="EH262" i="4"/>
  <c r="EI262" i="4"/>
  <c r="EJ262" i="4"/>
  <c r="EK262" i="4"/>
  <c r="EL262" i="4"/>
  <c r="EM262" i="4"/>
  <c r="EN262" i="4"/>
  <c r="EO262" i="4"/>
  <c r="EP262" i="4"/>
  <c r="EQ262" i="4"/>
  <c r="ER262" i="4"/>
  <c r="ES262" i="4"/>
  <c r="ED263" i="4"/>
  <c r="EE263" i="4"/>
  <c r="EF263" i="4"/>
  <c r="EG263" i="4"/>
  <c r="EH263" i="4"/>
  <c r="EI263" i="4"/>
  <c r="EJ263" i="4"/>
  <c r="EK263" i="4"/>
  <c r="EL263" i="4"/>
  <c r="EM263" i="4"/>
  <c r="EN263" i="4"/>
  <c r="EO263" i="4"/>
  <c r="EP263" i="4"/>
  <c r="EQ263" i="4"/>
  <c r="ER263" i="4"/>
  <c r="ES263" i="4"/>
  <c r="ED264" i="4"/>
  <c r="EE264" i="4"/>
  <c r="EF264" i="4"/>
  <c r="EG264" i="4"/>
  <c r="EH264" i="4"/>
  <c r="EI264" i="4"/>
  <c r="EJ264" i="4"/>
  <c r="EK264" i="4"/>
  <c r="EL264" i="4"/>
  <c r="EM264" i="4"/>
  <c r="EN264" i="4"/>
  <c r="EO264" i="4"/>
  <c r="EP264" i="4"/>
  <c r="EQ264" i="4"/>
  <c r="ER264" i="4"/>
  <c r="ES264" i="4"/>
  <c r="ED265" i="4"/>
  <c r="EE265" i="4"/>
  <c r="EF265" i="4"/>
  <c r="EG265" i="4"/>
  <c r="EH265" i="4"/>
  <c r="EI265" i="4"/>
  <c r="EJ265" i="4"/>
  <c r="EK265" i="4"/>
  <c r="EL265" i="4"/>
  <c r="EM265" i="4"/>
  <c r="EN265" i="4"/>
  <c r="EO265" i="4"/>
  <c r="EP265" i="4"/>
  <c r="EQ265" i="4"/>
  <c r="ER265" i="4"/>
  <c r="ES265" i="4"/>
  <c r="ED266" i="4"/>
  <c r="EE266" i="4"/>
  <c r="EF266" i="4"/>
  <c r="EG266" i="4"/>
  <c r="EH266" i="4"/>
  <c r="EI266" i="4"/>
  <c r="EJ266" i="4"/>
  <c r="EK266" i="4"/>
  <c r="EL266" i="4"/>
  <c r="EM266" i="4"/>
  <c r="EN266" i="4"/>
  <c r="EO266" i="4"/>
  <c r="EP266" i="4"/>
  <c r="EQ266" i="4"/>
  <c r="ER266" i="4"/>
  <c r="ES266" i="4"/>
  <c r="ED267" i="4"/>
  <c r="EE267" i="4"/>
  <c r="EF267" i="4"/>
  <c r="EG267" i="4"/>
  <c r="EH267" i="4"/>
  <c r="EI267" i="4"/>
  <c r="EJ267" i="4"/>
  <c r="EK267" i="4"/>
  <c r="EL267" i="4"/>
  <c r="EM267" i="4"/>
  <c r="EN267" i="4"/>
  <c r="EO267" i="4"/>
  <c r="EP267" i="4"/>
  <c r="EQ267" i="4"/>
  <c r="ER267" i="4"/>
  <c r="ES267" i="4"/>
  <c r="ED268" i="4"/>
  <c r="EE268" i="4"/>
  <c r="EF268" i="4"/>
  <c r="EG268" i="4"/>
  <c r="EH268" i="4"/>
  <c r="EI268" i="4"/>
  <c r="EJ268" i="4"/>
  <c r="EK268" i="4"/>
  <c r="EL268" i="4"/>
  <c r="EM268" i="4"/>
  <c r="EN268" i="4"/>
  <c r="EO268" i="4"/>
  <c r="EP268" i="4"/>
  <c r="EQ268" i="4"/>
  <c r="ER268" i="4"/>
  <c r="ES268" i="4"/>
  <c r="ED269" i="4"/>
  <c r="EE269" i="4"/>
  <c r="EF269" i="4"/>
  <c r="EG269" i="4"/>
  <c r="EH269" i="4"/>
  <c r="EI269" i="4"/>
  <c r="EJ269" i="4"/>
  <c r="EK269" i="4"/>
  <c r="EL269" i="4"/>
  <c r="EM269" i="4"/>
  <c r="EN269" i="4"/>
  <c r="EO269" i="4"/>
  <c r="EP269" i="4"/>
  <c r="EQ269" i="4"/>
  <c r="ER269" i="4"/>
  <c r="ES269" i="4"/>
  <c r="ED270" i="4"/>
  <c r="EE270" i="4"/>
  <c r="EF270" i="4"/>
  <c r="EG270" i="4"/>
  <c r="EH270" i="4"/>
  <c r="EI270" i="4"/>
  <c r="EJ270" i="4"/>
  <c r="EK270" i="4"/>
  <c r="EL270" i="4"/>
  <c r="EM270" i="4"/>
  <c r="EN270" i="4"/>
  <c r="EO270" i="4"/>
  <c r="EP270" i="4"/>
  <c r="EQ270" i="4"/>
  <c r="ER270" i="4"/>
  <c r="ES270" i="4"/>
  <c r="ED271" i="4"/>
  <c r="EE271" i="4"/>
  <c r="EF271" i="4"/>
  <c r="EG271" i="4"/>
  <c r="EH271" i="4"/>
  <c r="EI271" i="4"/>
  <c r="EJ271" i="4"/>
  <c r="EK271" i="4"/>
  <c r="EL271" i="4"/>
  <c r="EM271" i="4"/>
  <c r="EN271" i="4"/>
  <c r="EO271" i="4"/>
  <c r="EP271" i="4"/>
  <c r="EQ271" i="4"/>
  <c r="ER271" i="4"/>
  <c r="ES271" i="4"/>
  <c r="ED272" i="4"/>
  <c r="EE272" i="4"/>
  <c r="EF272" i="4"/>
  <c r="EG272" i="4"/>
  <c r="EH272" i="4"/>
  <c r="EI272" i="4"/>
  <c r="EJ272" i="4"/>
  <c r="EK272" i="4"/>
  <c r="EL272" i="4"/>
  <c r="EM272" i="4"/>
  <c r="EN272" i="4"/>
  <c r="EO272" i="4"/>
  <c r="EP272" i="4"/>
  <c r="EQ272" i="4"/>
  <c r="ER272" i="4"/>
  <c r="ES272" i="4"/>
  <c r="ED273" i="4"/>
  <c r="AR14" i="6" s="1"/>
  <c r="EE273" i="4"/>
  <c r="AT14" i="6" s="1"/>
  <c r="EF273" i="4"/>
  <c r="AV14" i="6" s="1"/>
  <c r="EG273" i="4"/>
  <c r="AX14" i="6" s="1"/>
  <c r="EH273" i="4"/>
  <c r="AZ14" i="6" s="1"/>
  <c r="EI273" i="4"/>
  <c r="BB14" i="6" s="1"/>
  <c r="EJ273" i="4"/>
  <c r="BD14" i="6" s="1"/>
  <c r="EK273" i="4"/>
  <c r="BF14" i="6" s="1"/>
  <c r="EL273" i="4"/>
  <c r="BH14" i="6" s="1"/>
  <c r="EM273" i="4"/>
  <c r="BJ14" i="6" s="1"/>
  <c r="EN273" i="4"/>
  <c r="BL14" i="6" s="1"/>
  <c r="EO273" i="4"/>
  <c r="BN14" i="6" s="1"/>
  <c r="EP273" i="4"/>
  <c r="EQ273" i="4"/>
  <c r="BR14" i="6" s="1"/>
  <c r="ER273" i="4"/>
  <c r="BT14" i="6" s="1"/>
  <c r="ES273" i="4"/>
  <c r="BV14" i="6" s="1"/>
  <c r="ED274" i="4"/>
  <c r="EE274" i="4"/>
  <c r="EF274" i="4"/>
  <c r="EG274" i="4"/>
  <c r="EH274" i="4"/>
  <c r="EI274" i="4"/>
  <c r="EJ274" i="4"/>
  <c r="EK274" i="4"/>
  <c r="EL274" i="4"/>
  <c r="EM274" i="4"/>
  <c r="EN274" i="4"/>
  <c r="EO274" i="4"/>
  <c r="EP274" i="4"/>
  <c r="EQ274" i="4"/>
  <c r="ER274" i="4"/>
  <c r="ES274" i="4"/>
  <c r="ED275" i="4"/>
  <c r="AR15" i="6" s="1"/>
  <c r="EE275" i="4"/>
  <c r="EF275" i="4"/>
  <c r="AV15" i="6" s="1"/>
  <c r="EG275" i="4"/>
  <c r="AX15" i="6" s="1"/>
  <c r="EH275" i="4"/>
  <c r="AZ15" i="6" s="1"/>
  <c r="EI275" i="4"/>
  <c r="BB15" i="6" s="1"/>
  <c r="EJ275" i="4"/>
  <c r="BD15" i="6" s="1"/>
  <c r="EK275" i="4"/>
  <c r="BF15" i="6" s="1"/>
  <c r="EL275" i="4"/>
  <c r="BH15" i="6" s="1"/>
  <c r="EM275" i="4"/>
  <c r="BJ15" i="6" s="1"/>
  <c r="EN275" i="4"/>
  <c r="BL15" i="6" s="1"/>
  <c r="EO275" i="4"/>
  <c r="BN15" i="6" s="1"/>
  <c r="EP275" i="4"/>
  <c r="BP15" i="6" s="1"/>
  <c r="EQ275" i="4"/>
  <c r="BR15" i="6" s="1"/>
  <c r="ER275" i="4"/>
  <c r="BT15" i="6" s="1"/>
  <c r="ES275" i="4"/>
  <c r="BV15" i="6" s="1"/>
  <c r="ED276" i="4"/>
  <c r="EE276" i="4"/>
  <c r="EF276" i="4"/>
  <c r="EG276" i="4"/>
  <c r="EH276" i="4"/>
  <c r="EI276" i="4"/>
  <c r="EJ276" i="4"/>
  <c r="EK276" i="4"/>
  <c r="EL276" i="4"/>
  <c r="EM276" i="4"/>
  <c r="EN276" i="4"/>
  <c r="EO276" i="4"/>
  <c r="EP276" i="4"/>
  <c r="EQ276" i="4"/>
  <c r="ER276" i="4"/>
  <c r="ES276" i="4"/>
  <c r="ED277" i="4"/>
  <c r="EE277" i="4"/>
  <c r="EF277" i="4"/>
  <c r="EG277" i="4"/>
  <c r="EH277" i="4"/>
  <c r="EI277" i="4"/>
  <c r="EJ277" i="4"/>
  <c r="EK277" i="4"/>
  <c r="EL277" i="4"/>
  <c r="EM277" i="4"/>
  <c r="EN277" i="4"/>
  <c r="EO277" i="4"/>
  <c r="EP277" i="4"/>
  <c r="EQ277" i="4"/>
  <c r="ER277" i="4"/>
  <c r="ES277" i="4"/>
  <c r="ED278" i="4"/>
  <c r="EE278" i="4"/>
  <c r="EF278" i="4"/>
  <c r="EG278" i="4"/>
  <c r="EH278" i="4"/>
  <c r="EI278" i="4"/>
  <c r="EJ278" i="4"/>
  <c r="EK278" i="4"/>
  <c r="EL278" i="4"/>
  <c r="EM278" i="4"/>
  <c r="EN278" i="4"/>
  <c r="EO278" i="4"/>
  <c r="EP278" i="4"/>
  <c r="EQ278" i="4"/>
  <c r="ER278" i="4"/>
  <c r="ES278" i="4"/>
  <c r="ED279" i="4"/>
  <c r="EE279" i="4"/>
  <c r="EF279" i="4"/>
  <c r="EG279" i="4"/>
  <c r="EH279" i="4"/>
  <c r="EI279" i="4"/>
  <c r="EJ279" i="4"/>
  <c r="EK279" i="4"/>
  <c r="EL279" i="4"/>
  <c r="EM279" i="4"/>
  <c r="EN279" i="4"/>
  <c r="EO279" i="4"/>
  <c r="EP279" i="4"/>
  <c r="EQ279" i="4"/>
  <c r="ER279" i="4"/>
  <c r="ES279" i="4"/>
  <c r="ED280" i="4"/>
  <c r="EE280" i="4"/>
  <c r="EF280" i="4"/>
  <c r="EG280" i="4"/>
  <c r="EH280" i="4"/>
  <c r="EI280" i="4"/>
  <c r="EJ280" i="4"/>
  <c r="EK280" i="4"/>
  <c r="EL280" i="4"/>
  <c r="EM280" i="4"/>
  <c r="EN280" i="4"/>
  <c r="EO280" i="4"/>
  <c r="EP280" i="4"/>
  <c r="EQ280" i="4"/>
  <c r="ER280" i="4"/>
  <c r="ES280" i="4"/>
  <c r="ED281" i="4"/>
  <c r="EE281" i="4"/>
  <c r="EF281" i="4"/>
  <c r="EG281" i="4"/>
  <c r="EH281" i="4"/>
  <c r="EI281" i="4"/>
  <c r="EJ281" i="4"/>
  <c r="EK281" i="4"/>
  <c r="EL281" i="4"/>
  <c r="EM281" i="4"/>
  <c r="EN281" i="4"/>
  <c r="EO281" i="4"/>
  <c r="EP281" i="4"/>
  <c r="EQ281" i="4"/>
  <c r="ER281" i="4"/>
  <c r="ES281" i="4"/>
  <c r="ED282" i="4"/>
  <c r="EE282" i="4"/>
  <c r="EF282" i="4"/>
  <c r="EG282" i="4"/>
  <c r="EH282" i="4"/>
  <c r="EI282" i="4"/>
  <c r="EJ282" i="4"/>
  <c r="EK282" i="4"/>
  <c r="EL282" i="4"/>
  <c r="EM282" i="4"/>
  <c r="EN282" i="4"/>
  <c r="EO282" i="4"/>
  <c r="EP282" i="4"/>
  <c r="EQ282" i="4"/>
  <c r="ER282" i="4"/>
  <c r="ES282" i="4"/>
  <c r="ED283" i="4"/>
  <c r="AR16" i="6" s="1"/>
  <c r="EE283" i="4"/>
  <c r="EF283" i="4"/>
  <c r="AV16" i="6" s="1"/>
  <c r="EG283" i="4"/>
  <c r="AX16" i="6" s="1"/>
  <c r="EH283" i="4"/>
  <c r="AZ16" i="6" s="1"/>
  <c r="EI283" i="4"/>
  <c r="BB16" i="6" s="1"/>
  <c r="EJ283" i="4"/>
  <c r="BD16" i="6" s="1"/>
  <c r="EK283" i="4"/>
  <c r="BF16" i="6" s="1"/>
  <c r="EL283" i="4"/>
  <c r="BH16" i="6" s="1"/>
  <c r="EM283" i="4"/>
  <c r="BJ16" i="6" s="1"/>
  <c r="EN283" i="4"/>
  <c r="BL16" i="6" s="1"/>
  <c r="EO283" i="4"/>
  <c r="BN16" i="6" s="1"/>
  <c r="EP283" i="4"/>
  <c r="BP16" i="6" s="1"/>
  <c r="EQ283" i="4"/>
  <c r="BR16" i="6" s="1"/>
  <c r="ER283" i="4"/>
  <c r="BT16" i="6" s="1"/>
  <c r="ES283" i="4"/>
  <c r="BV16" i="6" s="1"/>
  <c r="ED284" i="4"/>
  <c r="EE284" i="4"/>
  <c r="EF284" i="4"/>
  <c r="EG284" i="4"/>
  <c r="EH284" i="4"/>
  <c r="EI284" i="4"/>
  <c r="EJ284" i="4"/>
  <c r="EK284" i="4"/>
  <c r="EL284" i="4"/>
  <c r="EM284" i="4"/>
  <c r="EN284" i="4"/>
  <c r="EO284" i="4"/>
  <c r="EP284" i="4"/>
  <c r="EQ284" i="4"/>
  <c r="ER284" i="4"/>
  <c r="ES284" i="4"/>
  <c r="ED285" i="4"/>
  <c r="EE285" i="4"/>
  <c r="EF285" i="4"/>
  <c r="EG285" i="4"/>
  <c r="EH285" i="4"/>
  <c r="EI285" i="4"/>
  <c r="EJ285" i="4"/>
  <c r="EK285" i="4"/>
  <c r="EL285" i="4"/>
  <c r="EM285" i="4"/>
  <c r="EN285" i="4"/>
  <c r="EO285" i="4"/>
  <c r="EP285" i="4"/>
  <c r="EQ285" i="4"/>
  <c r="ER285" i="4"/>
  <c r="ES285" i="4"/>
  <c r="ED286" i="4"/>
  <c r="EE286" i="4"/>
  <c r="EF286" i="4"/>
  <c r="EG286" i="4"/>
  <c r="EH286" i="4"/>
  <c r="EI286" i="4"/>
  <c r="EJ286" i="4"/>
  <c r="EK286" i="4"/>
  <c r="EL286" i="4"/>
  <c r="EM286" i="4"/>
  <c r="EN286" i="4"/>
  <c r="EO286" i="4"/>
  <c r="EP286" i="4"/>
  <c r="EQ286" i="4"/>
  <c r="ER286" i="4"/>
  <c r="ES286" i="4"/>
  <c r="ED287" i="4"/>
  <c r="EE287" i="4"/>
  <c r="EF287" i="4"/>
  <c r="EG287" i="4"/>
  <c r="EH287" i="4"/>
  <c r="EI287" i="4"/>
  <c r="EJ287" i="4"/>
  <c r="EK287" i="4"/>
  <c r="EL287" i="4"/>
  <c r="EM287" i="4"/>
  <c r="EN287" i="4"/>
  <c r="EO287" i="4"/>
  <c r="EP287" i="4"/>
  <c r="EQ287" i="4"/>
  <c r="ER287" i="4"/>
  <c r="ES287" i="4"/>
  <c r="ED288" i="4"/>
  <c r="EE288" i="4"/>
  <c r="EF288" i="4"/>
  <c r="EG288" i="4"/>
  <c r="EH288" i="4"/>
  <c r="EI288" i="4"/>
  <c r="EJ288" i="4"/>
  <c r="EK288" i="4"/>
  <c r="EL288" i="4"/>
  <c r="EM288" i="4"/>
  <c r="EN288" i="4"/>
  <c r="EO288" i="4"/>
  <c r="EP288" i="4"/>
  <c r="EQ288" i="4"/>
  <c r="ER288" i="4"/>
  <c r="ES288" i="4"/>
  <c r="ED289" i="4"/>
  <c r="AR17" i="6" s="1"/>
  <c r="EE289" i="4"/>
  <c r="AT17" i="6" s="1"/>
  <c r="EF289" i="4"/>
  <c r="AV17" i="6" s="1"/>
  <c r="EG289" i="4"/>
  <c r="AX17" i="6" s="1"/>
  <c r="EH289" i="4"/>
  <c r="AZ17" i="6" s="1"/>
  <c r="EI289" i="4"/>
  <c r="BB17" i="6" s="1"/>
  <c r="EJ289" i="4"/>
  <c r="BD17" i="6" s="1"/>
  <c r="EK289" i="4"/>
  <c r="BF17" i="6" s="1"/>
  <c r="EL289" i="4"/>
  <c r="BH17" i="6" s="1"/>
  <c r="EM289" i="4"/>
  <c r="BJ17" i="6" s="1"/>
  <c r="EN289" i="4"/>
  <c r="BL17" i="6" s="1"/>
  <c r="EO289" i="4"/>
  <c r="BN17" i="6" s="1"/>
  <c r="EP289" i="4"/>
  <c r="EQ289" i="4"/>
  <c r="BR17" i="6" s="1"/>
  <c r="ER289" i="4"/>
  <c r="BT17" i="6" s="1"/>
  <c r="ES289" i="4"/>
  <c r="BV17" i="6" s="1"/>
  <c r="ED290" i="4"/>
  <c r="EE290" i="4"/>
  <c r="EF290" i="4"/>
  <c r="EG290" i="4"/>
  <c r="EH290" i="4"/>
  <c r="EI290" i="4"/>
  <c r="EJ290" i="4"/>
  <c r="EK290" i="4"/>
  <c r="EL290" i="4"/>
  <c r="EM290" i="4"/>
  <c r="EN290" i="4"/>
  <c r="EO290" i="4"/>
  <c r="EP290" i="4"/>
  <c r="EQ290" i="4"/>
  <c r="ER290" i="4"/>
  <c r="ES290" i="4"/>
  <c r="ED291" i="4"/>
  <c r="EE291" i="4"/>
  <c r="EF291" i="4"/>
  <c r="EG291" i="4"/>
  <c r="EH291" i="4"/>
  <c r="EI291" i="4"/>
  <c r="EJ291" i="4"/>
  <c r="EK291" i="4"/>
  <c r="EL291" i="4"/>
  <c r="EM291" i="4"/>
  <c r="EN291" i="4"/>
  <c r="EO291" i="4"/>
  <c r="EP291" i="4"/>
  <c r="EQ291" i="4"/>
  <c r="ER291" i="4"/>
  <c r="ES291" i="4"/>
  <c r="ED292" i="4"/>
  <c r="EE292" i="4"/>
  <c r="EF292" i="4"/>
  <c r="EG292" i="4"/>
  <c r="EH292" i="4"/>
  <c r="EI292" i="4"/>
  <c r="EJ292" i="4"/>
  <c r="EK292" i="4"/>
  <c r="EL292" i="4"/>
  <c r="EM292" i="4"/>
  <c r="EN292" i="4"/>
  <c r="EO292" i="4"/>
  <c r="EP292" i="4"/>
  <c r="EQ292" i="4"/>
  <c r="ER292" i="4"/>
  <c r="ES292" i="4"/>
  <c r="ED293" i="4"/>
  <c r="AR8" i="6" s="1"/>
  <c r="EE293" i="4"/>
  <c r="AT8" i="6" s="1"/>
  <c r="EF293" i="4"/>
  <c r="AV8" i="6" s="1"/>
  <c r="EG293" i="4"/>
  <c r="AX8" i="6" s="1"/>
  <c r="EH293" i="4"/>
  <c r="AZ8" i="6" s="1"/>
  <c r="EI293" i="4"/>
  <c r="BB8" i="6" s="1"/>
  <c r="EJ293" i="4"/>
  <c r="BD8" i="6" s="1"/>
  <c r="EK293" i="4"/>
  <c r="BF8" i="6" s="1"/>
  <c r="EL293" i="4"/>
  <c r="BH8" i="6" s="1"/>
  <c r="EM293" i="4"/>
  <c r="BJ8" i="6" s="1"/>
  <c r="EN293" i="4"/>
  <c r="BL8" i="6" s="1"/>
  <c r="EO293" i="4"/>
  <c r="BN8" i="6" s="1"/>
  <c r="EP293" i="4"/>
  <c r="BP8" i="6" s="1"/>
  <c r="EQ293" i="4"/>
  <c r="BR8" i="6" s="1"/>
  <c r="ER293" i="4"/>
  <c r="BT8" i="6" s="1"/>
  <c r="ES293" i="4"/>
  <c r="BV8" i="6" s="1"/>
  <c r="ED294" i="4"/>
  <c r="EE294" i="4"/>
  <c r="EF294" i="4"/>
  <c r="EG294" i="4"/>
  <c r="EH294" i="4"/>
  <c r="EI294" i="4"/>
  <c r="EJ294" i="4"/>
  <c r="EK294" i="4"/>
  <c r="EL294" i="4"/>
  <c r="EM294" i="4"/>
  <c r="EN294" i="4"/>
  <c r="EO294" i="4"/>
  <c r="EP294" i="4"/>
  <c r="EQ294" i="4"/>
  <c r="ER294" i="4"/>
  <c r="ES294" i="4"/>
  <c r="ED295" i="4"/>
  <c r="EE295" i="4"/>
  <c r="EF295" i="4"/>
  <c r="EG295" i="4"/>
  <c r="EH295" i="4"/>
  <c r="EI295" i="4"/>
  <c r="EJ295" i="4"/>
  <c r="EK295" i="4"/>
  <c r="EL295" i="4"/>
  <c r="EM295" i="4"/>
  <c r="EN295" i="4"/>
  <c r="EO295" i="4"/>
  <c r="EP295" i="4"/>
  <c r="EQ295" i="4"/>
  <c r="ER295" i="4"/>
  <c r="ES295" i="4"/>
  <c r="ED296" i="4"/>
  <c r="EE296" i="4"/>
  <c r="EF296" i="4"/>
  <c r="EG296" i="4"/>
  <c r="EH296" i="4"/>
  <c r="EI296" i="4"/>
  <c r="EJ296" i="4"/>
  <c r="EK296" i="4"/>
  <c r="EL296" i="4"/>
  <c r="EM296" i="4"/>
  <c r="EN296" i="4"/>
  <c r="EO296" i="4"/>
  <c r="EP296" i="4"/>
  <c r="EQ296" i="4"/>
  <c r="ER296" i="4"/>
  <c r="ES296" i="4"/>
  <c r="ED297" i="4"/>
  <c r="EE297" i="4"/>
  <c r="EF297" i="4"/>
  <c r="EG297" i="4"/>
  <c r="EH297" i="4"/>
  <c r="EI297" i="4"/>
  <c r="EJ297" i="4"/>
  <c r="EK297" i="4"/>
  <c r="EL297" i="4"/>
  <c r="EM297" i="4"/>
  <c r="EN297" i="4"/>
  <c r="EO297" i="4"/>
  <c r="EP297" i="4"/>
  <c r="EQ297" i="4"/>
  <c r="ER297" i="4"/>
  <c r="ES297" i="4"/>
  <c r="ED298" i="4"/>
  <c r="EE298" i="4"/>
  <c r="EF298" i="4"/>
  <c r="EG298" i="4"/>
  <c r="EH298" i="4"/>
  <c r="EI298" i="4"/>
  <c r="EJ298" i="4"/>
  <c r="EK298" i="4"/>
  <c r="EL298" i="4"/>
  <c r="EM298" i="4"/>
  <c r="EN298" i="4"/>
  <c r="EO298" i="4"/>
  <c r="EP298" i="4"/>
  <c r="EQ298" i="4"/>
  <c r="ER298" i="4"/>
  <c r="ES298" i="4"/>
  <c r="ED299" i="4"/>
  <c r="EE299" i="4"/>
  <c r="EF299" i="4"/>
  <c r="EG299" i="4"/>
  <c r="EH299" i="4"/>
  <c r="EI299" i="4"/>
  <c r="EJ299" i="4"/>
  <c r="EK299" i="4"/>
  <c r="EL299" i="4"/>
  <c r="EM299" i="4"/>
  <c r="EN299" i="4"/>
  <c r="EO299" i="4"/>
  <c r="EP299" i="4"/>
  <c r="EQ299" i="4"/>
  <c r="ER299" i="4"/>
  <c r="ES299" i="4"/>
  <c r="ED300" i="4"/>
  <c r="EE300" i="4"/>
  <c r="EF300" i="4"/>
  <c r="EG300" i="4"/>
  <c r="EH300" i="4"/>
  <c r="EI300" i="4"/>
  <c r="EJ300" i="4"/>
  <c r="EK300" i="4"/>
  <c r="EL300" i="4"/>
  <c r="EM300" i="4"/>
  <c r="EN300" i="4"/>
  <c r="EO300" i="4"/>
  <c r="EP300" i="4"/>
  <c r="EQ300" i="4"/>
  <c r="ER300" i="4"/>
  <c r="ES300" i="4"/>
  <c r="ED301" i="4"/>
  <c r="EE301" i="4"/>
  <c r="EF301" i="4"/>
  <c r="EG301" i="4"/>
  <c r="EH301" i="4"/>
  <c r="EI301" i="4"/>
  <c r="EJ301" i="4"/>
  <c r="EK301" i="4"/>
  <c r="EL301" i="4"/>
  <c r="EM301" i="4"/>
  <c r="EN301" i="4"/>
  <c r="EO301" i="4"/>
  <c r="EP301" i="4"/>
  <c r="EQ301" i="4"/>
  <c r="ER301" i="4"/>
  <c r="ES301" i="4"/>
  <c r="ED302" i="4"/>
  <c r="EE302" i="4"/>
  <c r="EF302" i="4"/>
  <c r="EG302" i="4"/>
  <c r="EH302" i="4"/>
  <c r="EI302" i="4"/>
  <c r="EJ302" i="4"/>
  <c r="EK302" i="4"/>
  <c r="EL302" i="4"/>
  <c r="EM302" i="4"/>
  <c r="EN302" i="4"/>
  <c r="EO302" i="4"/>
  <c r="EP302" i="4"/>
  <c r="EQ302" i="4"/>
  <c r="ER302" i="4"/>
  <c r="ES302" i="4"/>
  <c r="ED303" i="4"/>
  <c r="EE303" i="4"/>
  <c r="EF303" i="4"/>
  <c r="EG303" i="4"/>
  <c r="EH303" i="4"/>
  <c r="EI303" i="4"/>
  <c r="EJ303" i="4"/>
  <c r="EK303" i="4"/>
  <c r="EL303" i="4"/>
  <c r="EM303" i="4"/>
  <c r="EN303" i="4"/>
  <c r="EO303" i="4"/>
  <c r="EP303" i="4"/>
  <c r="EQ303" i="4"/>
  <c r="ER303" i="4"/>
  <c r="ES303" i="4"/>
  <c r="ED304" i="4"/>
  <c r="EE304" i="4"/>
  <c r="EF304" i="4"/>
  <c r="EG304" i="4"/>
  <c r="EH304" i="4"/>
  <c r="EI304" i="4"/>
  <c r="EJ304" i="4"/>
  <c r="EK304" i="4"/>
  <c r="EL304" i="4"/>
  <c r="EM304" i="4"/>
  <c r="EN304" i="4"/>
  <c r="EO304" i="4"/>
  <c r="EP304" i="4"/>
  <c r="EQ304" i="4"/>
  <c r="ER304" i="4"/>
  <c r="ES304" i="4"/>
  <c r="ED305" i="4"/>
  <c r="EE305" i="4"/>
  <c r="EF305" i="4"/>
  <c r="EG305" i="4"/>
  <c r="EH305" i="4"/>
  <c r="EI305" i="4"/>
  <c r="EJ305" i="4"/>
  <c r="EK305" i="4"/>
  <c r="EL305" i="4"/>
  <c r="EM305" i="4"/>
  <c r="EN305" i="4"/>
  <c r="EO305" i="4"/>
  <c r="EP305" i="4"/>
  <c r="EQ305" i="4"/>
  <c r="ER305" i="4"/>
  <c r="ES305" i="4"/>
  <c r="ED306" i="4"/>
  <c r="EE306" i="4"/>
  <c r="EF306" i="4"/>
  <c r="EG306" i="4"/>
  <c r="EH306" i="4"/>
  <c r="EI306" i="4"/>
  <c r="EJ306" i="4"/>
  <c r="EK306" i="4"/>
  <c r="EL306" i="4"/>
  <c r="EM306" i="4"/>
  <c r="EN306" i="4"/>
  <c r="EO306" i="4"/>
  <c r="EP306" i="4"/>
  <c r="EQ306" i="4"/>
  <c r="ER306" i="4"/>
  <c r="ES306" i="4"/>
  <c r="ED307" i="4"/>
  <c r="EE307" i="4"/>
  <c r="EF307" i="4"/>
  <c r="EG307" i="4"/>
  <c r="EH307" i="4"/>
  <c r="EI307" i="4"/>
  <c r="EJ307" i="4"/>
  <c r="EK307" i="4"/>
  <c r="EL307" i="4"/>
  <c r="EM307" i="4"/>
  <c r="EN307" i="4"/>
  <c r="EO307" i="4"/>
  <c r="EP307" i="4"/>
  <c r="EQ307" i="4"/>
  <c r="ER307" i="4"/>
  <c r="ES307" i="4"/>
  <c r="ED308" i="4"/>
  <c r="EE308" i="4"/>
  <c r="EF308" i="4"/>
  <c r="EG308" i="4"/>
  <c r="EH308" i="4"/>
  <c r="EI308" i="4"/>
  <c r="EJ308" i="4"/>
  <c r="EK308" i="4"/>
  <c r="EL308" i="4"/>
  <c r="EM308" i="4"/>
  <c r="EN308" i="4"/>
  <c r="EO308" i="4"/>
  <c r="EP308" i="4"/>
  <c r="EQ308" i="4"/>
  <c r="ER308" i="4"/>
  <c r="ES308" i="4"/>
  <c r="ED309" i="4"/>
  <c r="EE309" i="4"/>
  <c r="EF309" i="4"/>
  <c r="EG309" i="4"/>
  <c r="EH309" i="4"/>
  <c r="EI309" i="4"/>
  <c r="EJ309" i="4"/>
  <c r="EK309" i="4"/>
  <c r="EL309" i="4"/>
  <c r="EM309" i="4"/>
  <c r="EN309" i="4"/>
  <c r="EO309" i="4"/>
  <c r="EP309" i="4"/>
  <c r="EQ309" i="4"/>
  <c r="ER309" i="4"/>
  <c r="ES309" i="4"/>
  <c r="ED310" i="4"/>
  <c r="EE310" i="4"/>
  <c r="EF310" i="4"/>
  <c r="EG310" i="4"/>
  <c r="EH310" i="4"/>
  <c r="EI310" i="4"/>
  <c r="EJ310" i="4"/>
  <c r="EK310" i="4"/>
  <c r="EL310" i="4"/>
  <c r="EM310" i="4"/>
  <c r="EN310" i="4"/>
  <c r="EO310" i="4"/>
  <c r="EP310" i="4"/>
  <c r="EQ310" i="4"/>
  <c r="ER310" i="4"/>
  <c r="ES310" i="4"/>
  <c r="ED311" i="4"/>
  <c r="EE311" i="4"/>
  <c r="EF311" i="4"/>
  <c r="EG311" i="4"/>
  <c r="EH311" i="4"/>
  <c r="EI311" i="4"/>
  <c r="EJ311" i="4"/>
  <c r="EK311" i="4"/>
  <c r="EL311" i="4"/>
  <c r="EM311" i="4"/>
  <c r="EN311" i="4"/>
  <c r="EO311" i="4"/>
  <c r="EP311" i="4"/>
  <c r="EQ311" i="4"/>
  <c r="ER311" i="4"/>
  <c r="ES311" i="4"/>
  <c r="ED312" i="4"/>
  <c r="EE312" i="4"/>
  <c r="EF312" i="4"/>
  <c r="EG312" i="4"/>
  <c r="EH312" i="4"/>
  <c r="EI312" i="4"/>
  <c r="EJ312" i="4"/>
  <c r="EK312" i="4"/>
  <c r="EL312" i="4"/>
  <c r="EM312" i="4"/>
  <c r="EN312" i="4"/>
  <c r="EO312" i="4"/>
  <c r="EP312" i="4"/>
  <c r="EQ312" i="4"/>
  <c r="ER312" i="4"/>
  <c r="ES312" i="4"/>
  <c r="ED313" i="4"/>
  <c r="EE313" i="4"/>
  <c r="EF313" i="4"/>
  <c r="EG313" i="4"/>
  <c r="EH313" i="4"/>
  <c r="EI313" i="4"/>
  <c r="EJ313" i="4"/>
  <c r="EK313" i="4"/>
  <c r="EL313" i="4"/>
  <c r="EM313" i="4"/>
  <c r="EN313" i="4"/>
  <c r="EO313" i="4"/>
  <c r="EP313" i="4"/>
  <c r="EQ313" i="4"/>
  <c r="ER313" i="4"/>
  <c r="ES313" i="4"/>
  <c r="ED314" i="4"/>
  <c r="AR18" i="6" s="1"/>
  <c r="EE314" i="4"/>
  <c r="AT18" i="6" s="1"/>
  <c r="EF314" i="4"/>
  <c r="AV18" i="6" s="1"/>
  <c r="EG314" i="4"/>
  <c r="AX18" i="6" s="1"/>
  <c r="EH314" i="4"/>
  <c r="AZ18" i="6" s="1"/>
  <c r="EI314" i="4"/>
  <c r="BB18" i="6" s="1"/>
  <c r="EJ314" i="4"/>
  <c r="BD18" i="6" s="1"/>
  <c r="EK314" i="4"/>
  <c r="BF18" i="6" s="1"/>
  <c r="EL314" i="4"/>
  <c r="BH18" i="6" s="1"/>
  <c r="EM314" i="4"/>
  <c r="BJ18" i="6" s="1"/>
  <c r="EN314" i="4"/>
  <c r="BL18" i="6" s="1"/>
  <c r="EO314" i="4"/>
  <c r="BN18" i="6" s="1"/>
  <c r="EP314" i="4"/>
  <c r="BP18" i="6" s="1"/>
  <c r="EQ314" i="4"/>
  <c r="BR18" i="6" s="1"/>
  <c r="ER314" i="4"/>
  <c r="BT18" i="6" s="1"/>
  <c r="ES314" i="4"/>
  <c r="BV18" i="6" s="1"/>
  <c r="ED315" i="4"/>
  <c r="EE315" i="4"/>
  <c r="EF315" i="4"/>
  <c r="EG315" i="4"/>
  <c r="EH315" i="4"/>
  <c r="EI315" i="4"/>
  <c r="EJ315" i="4"/>
  <c r="EK315" i="4"/>
  <c r="EL315" i="4"/>
  <c r="EM315" i="4"/>
  <c r="EN315" i="4"/>
  <c r="EO315" i="4"/>
  <c r="EP315" i="4"/>
  <c r="EQ315" i="4"/>
  <c r="ER315" i="4"/>
  <c r="ES315" i="4"/>
  <c r="ED316" i="4"/>
  <c r="EE316" i="4"/>
  <c r="EF316" i="4"/>
  <c r="EG316" i="4"/>
  <c r="EH316" i="4"/>
  <c r="EI316" i="4"/>
  <c r="EJ316" i="4"/>
  <c r="EK316" i="4"/>
  <c r="EL316" i="4"/>
  <c r="EM316" i="4"/>
  <c r="EN316" i="4"/>
  <c r="EO316" i="4"/>
  <c r="EP316" i="4"/>
  <c r="EQ316" i="4"/>
  <c r="ER316" i="4"/>
  <c r="ES316" i="4"/>
  <c r="ED317" i="4"/>
  <c r="EE317" i="4"/>
  <c r="EF317" i="4"/>
  <c r="EG317" i="4"/>
  <c r="EH317" i="4"/>
  <c r="EI317" i="4"/>
  <c r="EJ317" i="4"/>
  <c r="EK317" i="4"/>
  <c r="EL317" i="4"/>
  <c r="EM317" i="4"/>
  <c r="EN317" i="4"/>
  <c r="EO317" i="4"/>
  <c r="EP317" i="4"/>
  <c r="EQ317" i="4"/>
  <c r="ER317" i="4"/>
  <c r="ES317" i="4"/>
  <c r="ED318" i="4"/>
  <c r="EE318" i="4"/>
  <c r="EF318" i="4"/>
  <c r="EG318" i="4"/>
  <c r="EH318" i="4"/>
  <c r="EI318" i="4"/>
  <c r="EJ318" i="4"/>
  <c r="EK318" i="4"/>
  <c r="EL318" i="4"/>
  <c r="EM318" i="4"/>
  <c r="EN318" i="4"/>
  <c r="EO318" i="4"/>
  <c r="EP318" i="4"/>
  <c r="EQ318" i="4"/>
  <c r="ER318" i="4"/>
  <c r="ES318" i="4"/>
  <c r="ED319" i="4"/>
  <c r="EE319" i="4"/>
  <c r="EF319" i="4"/>
  <c r="EG319" i="4"/>
  <c r="EH319" i="4"/>
  <c r="EI319" i="4"/>
  <c r="EJ319" i="4"/>
  <c r="EK319" i="4"/>
  <c r="EL319" i="4"/>
  <c r="EM319" i="4"/>
  <c r="EN319" i="4"/>
  <c r="EO319" i="4"/>
  <c r="EP319" i="4"/>
  <c r="EQ319" i="4"/>
  <c r="ER319" i="4"/>
  <c r="ES319" i="4"/>
  <c r="ED320" i="4"/>
  <c r="EE320" i="4"/>
  <c r="EF320" i="4"/>
  <c r="EG320" i="4"/>
  <c r="EH320" i="4"/>
  <c r="EI320" i="4"/>
  <c r="EJ320" i="4"/>
  <c r="EK320" i="4"/>
  <c r="EL320" i="4"/>
  <c r="EM320" i="4"/>
  <c r="EN320" i="4"/>
  <c r="EO320" i="4"/>
  <c r="EP320" i="4"/>
  <c r="EQ320" i="4"/>
  <c r="ER320" i="4"/>
  <c r="ES320" i="4"/>
  <c r="ED321" i="4"/>
  <c r="EE321" i="4"/>
  <c r="EF321" i="4"/>
  <c r="EG321" i="4"/>
  <c r="EH321" i="4"/>
  <c r="EI321" i="4"/>
  <c r="EJ321" i="4"/>
  <c r="EK321" i="4"/>
  <c r="EL321" i="4"/>
  <c r="EM321" i="4"/>
  <c r="EN321" i="4"/>
  <c r="EO321" i="4"/>
  <c r="EP321" i="4"/>
  <c r="EQ321" i="4"/>
  <c r="ER321" i="4"/>
  <c r="ES321" i="4"/>
  <c r="ED322" i="4"/>
  <c r="EE322" i="4"/>
  <c r="EF322" i="4"/>
  <c r="EG322" i="4"/>
  <c r="EH322" i="4"/>
  <c r="EI322" i="4"/>
  <c r="EJ322" i="4"/>
  <c r="EK322" i="4"/>
  <c r="EL322" i="4"/>
  <c r="EM322" i="4"/>
  <c r="EN322" i="4"/>
  <c r="EO322" i="4"/>
  <c r="EP322" i="4"/>
  <c r="EQ322" i="4"/>
  <c r="ER322" i="4"/>
  <c r="ES322" i="4"/>
  <c r="ED323" i="4"/>
  <c r="EE323" i="4"/>
  <c r="EF323" i="4"/>
  <c r="EG323" i="4"/>
  <c r="EH323" i="4"/>
  <c r="EI323" i="4"/>
  <c r="EJ323" i="4"/>
  <c r="EK323" i="4"/>
  <c r="EL323" i="4"/>
  <c r="EM323" i="4"/>
  <c r="EN323" i="4"/>
  <c r="EO323" i="4"/>
  <c r="EP323" i="4"/>
  <c r="EQ323" i="4"/>
  <c r="ER323" i="4"/>
  <c r="ES323" i="4"/>
  <c r="ED324" i="4"/>
  <c r="EE324" i="4"/>
  <c r="EF324" i="4"/>
  <c r="EG324" i="4"/>
  <c r="EH324" i="4"/>
  <c r="EI324" i="4"/>
  <c r="EJ324" i="4"/>
  <c r="EK324" i="4"/>
  <c r="EL324" i="4"/>
  <c r="EM324" i="4"/>
  <c r="EN324" i="4"/>
  <c r="EO324" i="4"/>
  <c r="EP324" i="4"/>
  <c r="EQ324" i="4"/>
  <c r="ER324" i="4"/>
  <c r="ES324" i="4"/>
  <c r="ED325" i="4"/>
  <c r="EE325" i="4"/>
  <c r="EF325" i="4"/>
  <c r="EG325" i="4"/>
  <c r="EH325" i="4"/>
  <c r="EI325" i="4"/>
  <c r="EJ325" i="4"/>
  <c r="EK325" i="4"/>
  <c r="EL325" i="4"/>
  <c r="EM325" i="4"/>
  <c r="EN325" i="4"/>
  <c r="EO325" i="4"/>
  <c r="EP325" i="4"/>
  <c r="EQ325" i="4"/>
  <c r="ER325" i="4"/>
  <c r="ES325" i="4"/>
  <c r="ED326" i="4"/>
  <c r="EE326" i="4"/>
  <c r="EF326" i="4"/>
  <c r="EG326" i="4"/>
  <c r="EH326" i="4"/>
  <c r="EI326" i="4"/>
  <c r="EJ326" i="4"/>
  <c r="EK326" i="4"/>
  <c r="EL326" i="4"/>
  <c r="EM326" i="4"/>
  <c r="EN326" i="4"/>
  <c r="EO326" i="4"/>
  <c r="EP326" i="4"/>
  <c r="EQ326" i="4"/>
  <c r="ER326" i="4"/>
  <c r="ES326" i="4"/>
  <c r="ED327" i="4"/>
  <c r="EE327" i="4"/>
  <c r="EF327" i="4"/>
  <c r="EG327" i="4"/>
  <c r="EH327" i="4"/>
  <c r="EI327" i="4"/>
  <c r="EJ327" i="4"/>
  <c r="EK327" i="4"/>
  <c r="EL327" i="4"/>
  <c r="EM327" i="4"/>
  <c r="EN327" i="4"/>
  <c r="EO327" i="4"/>
  <c r="EP327" i="4"/>
  <c r="EQ327" i="4"/>
  <c r="ER327" i="4"/>
  <c r="ES327" i="4"/>
  <c r="ED328" i="4"/>
  <c r="EE328" i="4"/>
  <c r="EF328" i="4"/>
  <c r="EG328" i="4"/>
  <c r="EH328" i="4"/>
  <c r="EI328" i="4"/>
  <c r="EJ328" i="4"/>
  <c r="EK328" i="4"/>
  <c r="EL328" i="4"/>
  <c r="EM328" i="4"/>
  <c r="EN328" i="4"/>
  <c r="EO328" i="4"/>
  <c r="EP328" i="4"/>
  <c r="EQ328" i="4"/>
  <c r="ER328" i="4"/>
  <c r="ES328" i="4"/>
  <c r="ED329" i="4"/>
  <c r="EE329" i="4"/>
  <c r="EF329" i="4"/>
  <c r="EG329" i="4"/>
  <c r="EH329" i="4"/>
  <c r="EI329" i="4"/>
  <c r="EJ329" i="4"/>
  <c r="EK329" i="4"/>
  <c r="EL329" i="4"/>
  <c r="EM329" i="4"/>
  <c r="EN329" i="4"/>
  <c r="EO329" i="4"/>
  <c r="EP329" i="4"/>
  <c r="EQ329" i="4"/>
  <c r="ER329" i="4"/>
  <c r="ES329" i="4"/>
  <c r="ED330" i="4"/>
  <c r="EE330" i="4"/>
  <c r="EF330" i="4"/>
  <c r="EG330" i="4"/>
  <c r="EH330" i="4"/>
  <c r="EI330" i="4"/>
  <c r="EJ330" i="4"/>
  <c r="EK330" i="4"/>
  <c r="EL330" i="4"/>
  <c r="EM330" i="4"/>
  <c r="EN330" i="4"/>
  <c r="EO330" i="4"/>
  <c r="EP330" i="4"/>
  <c r="EQ330" i="4"/>
  <c r="ER330" i="4"/>
  <c r="ES330" i="4"/>
  <c r="ED331" i="4"/>
  <c r="EE331" i="4"/>
  <c r="EF331" i="4"/>
  <c r="EG331" i="4"/>
  <c r="EH331" i="4"/>
  <c r="EI331" i="4"/>
  <c r="EJ331" i="4"/>
  <c r="EK331" i="4"/>
  <c r="EL331" i="4"/>
  <c r="EM331" i="4"/>
  <c r="EN331" i="4"/>
  <c r="EO331" i="4"/>
  <c r="EP331" i="4"/>
  <c r="EQ331" i="4"/>
  <c r="ER331" i="4"/>
  <c r="ES331" i="4"/>
  <c r="ED332" i="4"/>
  <c r="EE332" i="4"/>
  <c r="EF332" i="4"/>
  <c r="EG332" i="4"/>
  <c r="EH332" i="4"/>
  <c r="EI332" i="4"/>
  <c r="EJ332" i="4"/>
  <c r="EK332" i="4"/>
  <c r="EL332" i="4"/>
  <c r="EM332" i="4"/>
  <c r="EN332" i="4"/>
  <c r="EO332" i="4"/>
  <c r="EP332" i="4"/>
  <c r="EQ332" i="4"/>
  <c r="ER332" i="4"/>
  <c r="ES332" i="4"/>
  <c r="ED333" i="4"/>
  <c r="EE333" i="4"/>
  <c r="EF333" i="4"/>
  <c r="EG333" i="4"/>
  <c r="EH333" i="4"/>
  <c r="EI333" i="4"/>
  <c r="EJ333" i="4"/>
  <c r="EK333" i="4"/>
  <c r="EL333" i="4"/>
  <c r="EM333" i="4"/>
  <c r="EN333" i="4"/>
  <c r="EO333" i="4"/>
  <c r="EP333" i="4"/>
  <c r="EQ333" i="4"/>
  <c r="ER333" i="4"/>
  <c r="ES333" i="4"/>
  <c r="ED334" i="4"/>
  <c r="EE334" i="4"/>
  <c r="EF334" i="4"/>
  <c r="EG334" i="4"/>
  <c r="EH334" i="4"/>
  <c r="EI334" i="4"/>
  <c r="EJ334" i="4"/>
  <c r="EK334" i="4"/>
  <c r="EL334" i="4"/>
  <c r="EM334" i="4"/>
  <c r="EN334" i="4"/>
  <c r="EO334" i="4"/>
  <c r="EP334" i="4"/>
  <c r="EQ334" i="4"/>
  <c r="ER334" i="4"/>
  <c r="ES334" i="4"/>
  <c r="ED335" i="4"/>
  <c r="EE335" i="4"/>
  <c r="EF335" i="4"/>
  <c r="EG335" i="4"/>
  <c r="EH335" i="4"/>
  <c r="EI335" i="4"/>
  <c r="EJ335" i="4"/>
  <c r="EK335" i="4"/>
  <c r="EL335" i="4"/>
  <c r="EM335" i="4"/>
  <c r="EN335" i="4"/>
  <c r="EO335" i="4"/>
  <c r="EP335" i="4"/>
  <c r="EQ335" i="4"/>
  <c r="ER335" i="4"/>
  <c r="ES335" i="4"/>
  <c r="ED336" i="4"/>
  <c r="EE336" i="4"/>
  <c r="EF336" i="4"/>
  <c r="EG336" i="4"/>
  <c r="EH336" i="4"/>
  <c r="EI336" i="4"/>
  <c r="EJ336" i="4"/>
  <c r="EK336" i="4"/>
  <c r="EL336" i="4"/>
  <c r="EM336" i="4"/>
  <c r="EN336" i="4"/>
  <c r="EO336" i="4"/>
  <c r="EP336" i="4"/>
  <c r="EQ336" i="4"/>
  <c r="ER336" i="4"/>
  <c r="ES336" i="4"/>
  <c r="ED337" i="4"/>
  <c r="EE337" i="4"/>
  <c r="EF337" i="4"/>
  <c r="EG337" i="4"/>
  <c r="EH337" i="4"/>
  <c r="EI337" i="4"/>
  <c r="EJ337" i="4"/>
  <c r="EK337" i="4"/>
  <c r="EL337" i="4"/>
  <c r="EM337" i="4"/>
  <c r="EN337" i="4"/>
  <c r="EO337" i="4"/>
  <c r="EP337" i="4"/>
  <c r="EQ337" i="4"/>
  <c r="ER337" i="4"/>
  <c r="ES337" i="4"/>
  <c r="ED338" i="4"/>
  <c r="EE338" i="4"/>
  <c r="EF338" i="4"/>
  <c r="EG338" i="4"/>
  <c r="EH338" i="4"/>
  <c r="EI338" i="4"/>
  <c r="EJ338" i="4"/>
  <c r="EK338" i="4"/>
  <c r="EL338" i="4"/>
  <c r="EM338" i="4"/>
  <c r="EN338" i="4"/>
  <c r="EO338" i="4"/>
  <c r="EP338" i="4"/>
  <c r="EQ338" i="4"/>
  <c r="ER338" i="4"/>
  <c r="ES338" i="4"/>
  <c r="ED339" i="4"/>
  <c r="EE339" i="4"/>
  <c r="EF339" i="4"/>
  <c r="EG339" i="4"/>
  <c r="EH339" i="4"/>
  <c r="EI339" i="4"/>
  <c r="EJ339" i="4"/>
  <c r="EK339" i="4"/>
  <c r="EL339" i="4"/>
  <c r="EM339" i="4"/>
  <c r="EN339" i="4"/>
  <c r="EO339" i="4"/>
  <c r="EP339" i="4"/>
  <c r="EQ339" i="4"/>
  <c r="ER339" i="4"/>
  <c r="ES339" i="4"/>
  <c r="ED340" i="4"/>
  <c r="EE340" i="4"/>
  <c r="EF340" i="4"/>
  <c r="EG340" i="4"/>
  <c r="EH340" i="4"/>
  <c r="EI340" i="4"/>
  <c r="EJ340" i="4"/>
  <c r="EK340" i="4"/>
  <c r="EL340" i="4"/>
  <c r="EM340" i="4"/>
  <c r="EN340" i="4"/>
  <c r="EO340" i="4"/>
  <c r="EP340" i="4"/>
  <c r="EQ340" i="4"/>
  <c r="ER340" i="4"/>
  <c r="ES340" i="4"/>
  <c r="ED341" i="4"/>
  <c r="EE341" i="4"/>
  <c r="EF341" i="4"/>
  <c r="EG341" i="4"/>
  <c r="EH341" i="4"/>
  <c r="EI341" i="4"/>
  <c r="EJ341" i="4"/>
  <c r="EK341" i="4"/>
  <c r="EL341" i="4"/>
  <c r="EM341" i="4"/>
  <c r="EN341" i="4"/>
  <c r="EO341" i="4"/>
  <c r="EP341" i="4"/>
  <c r="EQ341" i="4"/>
  <c r="ER341" i="4"/>
  <c r="ES341" i="4"/>
  <c r="ED342" i="4"/>
  <c r="EE342" i="4"/>
  <c r="EF342" i="4"/>
  <c r="EG342" i="4"/>
  <c r="EH342" i="4"/>
  <c r="EI342" i="4"/>
  <c r="EJ342" i="4"/>
  <c r="EK342" i="4"/>
  <c r="EL342" i="4"/>
  <c r="EM342" i="4"/>
  <c r="EN342" i="4"/>
  <c r="EO342" i="4"/>
  <c r="EP342" i="4"/>
  <c r="EQ342" i="4"/>
  <c r="ER342" i="4"/>
  <c r="ES342" i="4"/>
  <c r="ED343" i="4"/>
  <c r="EE343" i="4"/>
  <c r="EF343" i="4"/>
  <c r="EG343" i="4"/>
  <c r="EH343" i="4"/>
  <c r="EI343" i="4"/>
  <c r="EJ343" i="4"/>
  <c r="EK343" i="4"/>
  <c r="EL343" i="4"/>
  <c r="EM343" i="4"/>
  <c r="EN343" i="4"/>
  <c r="EO343" i="4"/>
  <c r="EP343" i="4"/>
  <c r="EQ343" i="4"/>
  <c r="ER343" i="4"/>
  <c r="ES343" i="4"/>
  <c r="ED344" i="4"/>
  <c r="EE344" i="4"/>
  <c r="EF344" i="4"/>
  <c r="EG344" i="4"/>
  <c r="EH344" i="4"/>
  <c r="EI344" i="4"/>
  <c r="EJ344" i="4"/>
  <c r="EK344" i="4"/>
  <c r="EL344" i="4"/>
  <c r="EM344" i="4"/>
  <c r="EN344" i="4"/>
  <c r="EO344" i="4"/>
  <c r="EP344" i="4"/>
  <c r="EQ344" i="4"/>
  <c r="ER344" i="4"/>
  <c r="ES344" i="4"/>
  <c r="ED345" i="4"/>
  <c r="EE345" i="4"/>
  <c r="EF345" i="4"/>
  <c r="EG345" i="4"/>
  <c r="EH345" i="4"/>
  <c r="EI345" i="4"/>
  <c r="EJ345" i="4"/>
  <c r="EK345" i="4"/>
  <c r="EL345" i="4"/>
  <c r="EM345" i="4"/>
  <c r="EN345" i="4"/>
  <c r="EO345" i="4"/>
  <c r="EP345" i="4"/>
  <c r="EQ345" i="4"/>
  <c r="ER345" i="4"/>
  <c r="ES345" i="4"/>
  <c r="ED346" i="4"/>
  <c r="EE346" i="4"/>
  <c r="EF346" i="4"/>
  <c r="EG346" i="4"/>
  <c r="EH346" i="4"/>
  <c r="EI346" i="4"/>
  <c r="EJ346" i="4"/>
  <c r="EK346" i="4"/>
  <c r="EL346" i="4"/>
  <c r="EM346" i="4"/>
  <c r="EN346" i="4"/>
  <c r="EO346" i="4"/>
  <c r="EP346" i="4"/>
  <c r="EQ346" i="4"/>
  <c r="ER346" i="4"/>
  <c r="ES346" i="4"/>
  <c r="ED347" i="4"/>
  <c r="EE347" i="4"/>
  <c r="EF347" i="4"/>
  <c r="EG347" i="4"/>
  <c r="EH347" i="4"/>
  <c r="EI347" i="4"/>
  <c r="EJ347" i="4"/>
  <c r="EK347" i="4"/>
  <c r="EL347" i="4"/>
  <c r="EM347" i="4"/>
  <c r="EN347" i="4"/>
  <c r="EO347" i="4"/>
  <c r="EP347" i="4"/>
  <c r="EQ347" i="4"/>
  <c r="ER347" i="4"/>
  <c r="ES347" i="4"/>
  <c r="ED348" i="4"/>
  <c r="EE348" i="4"/>
  <c r="EF348" i="4"/>
  <c r="EG348" i="4"/>
  <c r="EH348" i="4"/>
  <c r="EI348" i="4"/>
  <c r="EJ348" i="4"/>
  <c r="EK348" i="4"/>
  <c r="EL348" i="4"/>
  <c r="EM348" i="4"/>
  <c r="EN348" i="4"/>
  <c r="EO348" i="4"/>
  <c r="EP348" i="4"/>
  <c r="EQ348" i="4"/>
  <c r="ER348" i="4"/>
  <c r="ES348" i="4"/>
  <c r="ED349" i="4"/>
  <c r="EE349" i="4"/>
  <c r="EF349" i="4"/>
  <c r="EG349" i="4"/>
  <c r="EH349" i="4"/>
  <c r="EI349" i="4"/>
  <c r="EJ349" i="4"/>
  <c r="EK349" i="4"/>
  <c r="EL349" i="4"/>
  <c r="EM349" i="4"/>
  <c r="EN349" i="4"/>
  <c r="EO349" i="4"/>
  <c r="EP349" i="4"/>
  <c r="EQ349" i="4"/>
  <c r="ER349" i="4"/>
  <c r="ES349" i="4"/>
  <c r="ED350" i="4"/>
  <c r="EE350" i="4"/>
  <c r="EF350" i="4"/>
  <c r="EG350" i="4"/>
  <c r="EH350" i="4"/>
  <c r="EI350" i="4"/>
  <c r="EJ350" i="4"/>
  <c r="EK350" i="4"/>
  <c r="EL350" i="4"/>
  <c r="EM350" i="4"/>
  <c r="EN350" i="4"/>
  <c r="EO350" i="4"/>
  <c r="EP350" i="4"/>
  <c r="EQ350" i="4"/>
  <c r="ER350" i="4"/>
  <c r="ES350" i="4"/>
  <c r="ED351" i="4"/>
  <c r="EE351" i="4"/>
  <c r="EF351" i="4"/>
  <c r="EG351" i="4"/>
  <c r="EH351" i="4"/>
  <c r="EI351" i="4"/>
  <c r="EJ351" i="4"/>
  <c r="EK351" i="4"/>
  <c r="EL351" i="4"/>
  <c r="EM351" i="4"/>
  <c r="EN351" i="4"/>
  <c r="EO351" i="4"/>
  <c r="EP351" i="4"/>
  <c r="EQ351" i="4"/>
  <c r="ER351" i="4"/>
  <c r="ES351" i="4"/>
  <c r="ED352" i="4"/>
  <c r="EE352" i="4"/>
  <c r="EF352" i="4"/>
  <c r="EG352" i="4"/>
  <c r="EH352" i="4"/>
  <c r="EI352" i="4"/>
  <c r="EJ352" i="4"/>
  <c r="EK352" i="4"/>
  <c r="EL352" i="4"/>
  <c r="EM352" i="4"/>
  <c r="EN352" i="4"/>
  <c r="EO352" i="4"/>
  <c r="EP352" i="4"/>
  <c r="EQ352" i="4"/>
  <c r="ER352" i="4"/>
  <c r="ES352" i="4"/>
  <c r="ED353" i="4"/>
  <c r="EE353" i="4"/>
  <c r="EF353" i="4"/>
  <c r="EG353" i="4"/>
  <c r="EH353" i="4"/>
  <c r="EI353" i="4"/>
  <c r="EJ353" i="4"/>
  <c r="EK353" i="4"/>
  <c r="EL353" i="4"/>
  <c r="EM353" i="4"/>
  <c r="EN353" i="4"/>
  <c r="EO353" i="4"/>
  <c r="EP353" i="4"/>
  <c r="EQ353" i="4"/>
  <c r="ER353" i="4"/>
  <c r="ES353" i="4"/>
  <c r="ED354" i="4"/>
  <c r="EE354" i="4"/>
  <c r="EF354" i="4"/>
  <c r="EG354" i="4"/>
  <c r="EH354" i="4"/>
  <c r="EI354" i="4"/>
  <c r="EJ354" i="4"/>
  <c r="EK354" i="4"/>
  <c r="EL354" i="4"/>
  <c r="EM354" i="4"/>
  <c r="EN354" i="4"/>
  <c r="EO354" i="4"/>
  <c r="EP354" i="4"/>
  <c r="EQ354" i="4"/>
  <c r="ER354" i="4"/>
  <c r="ES354" i="4"/>
  <c r="ED355" i="4"/>
  <c r="EE355" i="4"/>
  <c r="EF355" i="4"/>
  <c r="EG355" i="4"/>
  <c r="EH355" i="4"/>
  <c r="EI355" i="4"/>
  <c r="EJ355" i="4"/>
  <c r="EK355" i="4"/>
  <c r="EL355" i="4"/>
  <c r="EM355" i="4"/>
  <c r="EN355" i="4"/>
  <c r="EO355" i="4"/>
  <c r="EP355" i="4"/>
  <c r="EQ355" i="4"/>
  <c r="ER355" i="4"/>
  <c r="ES355" i="4"/>
  <c r="ED356" i="4"/>
  <c r="EE356" i="4"/>
  <c r="EF356" i="4"/>
  <c r="EG356" i="4"/>
  <c r="EH356" i="4"/>
  <c r="EI356" i="4"/>
  <c r="EJ356" i="4"/>
  <c r="EK356" i="4"/>
  <c r="EL356" i="4"/>
  <c r="EM356" i="4"/>
  <c r="EN356" i="4"/>
  <c r="EO356" i="4"/>
  <c r="EP356" i="4"/>
  <c r="EQ356" i="4"/>
  <c r="ER356" i="4"/>
  <c r="ES356" i="4"/>
  <c r="ED357" i="4"/>
  <c r="EE357" i="4"/>
  <c r="EF357" i="4"/>
  <c r="EG357" i="4"/>
  <c r="EH357" i="4"/>
  <c r="EI357" i="4"/>
  <c r="EJ357" i="4"/>
  <c r="EK357" i="4"/>
  <c r="EL357" i="4"/>
  <c r="EM357" i="4"/>
  <c r="EN357" i="4"/>
  <c r="EO357" i="4"/>
  <c r="EP357" i="4"/>
  <c r="EQ357" i="4"/>
  <c r="ER357" i="4"/>
  <c r="ES357" i="4"/>
  <c r="ED358" i="4"/>
  <c r="EE358" i="4"/>
  <c r="EF358" i="4"/>
  <c r="EG358" i="4"/>
  <c r="EH358" i="4"/>
  <c r="EI358" i="4"/>
  <c r="EJ358" i="4"/>
  <c r="EK358" i="4"/>
  <c r="EL358" i="4"/>
  <c r="EM358" i="4"/>
  <c r="EN358" i="4"/>
  <c r="EO358" i="4"/>
  <c r="EP358" i="4"/>
  <c r="EQ358" i="4"/>
  <c r="ER358" i="4"/>
  <c r="ES358" i="4"/>
  <c r="ED359" i="4"/>
  <c r="EE359" i="4"/>
  <c r="EF359" i="4"/>
  <c r="EG359" i="4"/>
  <c r="EH359" i="4"/>
  <c r="EI359" i="4"/>
  <c r="EJ359" i="4"/>
  <c r="EK359" i="4"/>
  <c r="EL359" i="4"/>
  <c r="EM359" i="4"/>
  <c r="EN359" i="4"/>
  <c r="EO359" i="4"/>
  <c r="EP359" i="4"/>
  <c r="EQ359" i="4"/>
  <c r="ER359" i="4"/>
  <c r="ES359" i="4"/>
  <c r="ED360" i="4"/>
  <c r="EE360" i="4"/>
  <c r="EF360" i="4"/>
  <c r="EG360" i="4"/>
  <c r="EH360" i="4"/>
  <c r="EI360" i="4"/>
  <c r="EJ360" i="4"/>
  <c r="EK360" i="4"/>
  <c r="EL360" i="4"/>
  <c r="EM360" i="4"/>
  <c r="EN360" i="4"/>
  <c r="EO360" i="4"/>
  <c r="EP360" i="4"/>
  <c r="EQ360" i="4"/>
  <c r="ER360" i="4"/>
  <c r="ES360" i="4"/>
  <c r="ED361" i="4"/>
  <c r="EE361" i="4"/>
  <c r="EF361" i="4"/>
  <c r="EG361" i="4"/>
  <c r="EH361" i="4"/>
  <c r="EI361" i="4"/>
  <c r="EJ361" i="4"/>
  <c r="EK361" i="4"/>
  <c r="EL361" i="4"/>
  <c r="EM361" i="4"/>
  <c r="EN361" i="4"/>
  <c r="EO361" i="4"/>
  <c r="EP361" i="4"/>
  <c r="EQ361" i="4"/>
  <c r="ER361" i="4"/>
  <c r="ES361" i="4"/>
  <c r="ED362" i="4"/>
  <c r="EE362" i="4"/>
  <c r="EF362" i="4"/>
  <c r="EG362" i="4"/>
  <c r="EH362" i="4"/>
  <c r="EI362" i="4"/>
  <c r="EJ362" i="4"/>
  <c r="EK362" i="4"/>
  <c r="EL362" i="4"/>
  <c r="EM362" i="4"/>
  <c r="EN362" i="4"/>
  <c r="EO362" i="4"/>
  <c r="EP362" i="4"/>
  <c r="EQ362" i="4"/>
  <c r="ER362" i="4"/>
  <c r="ES362" i="4"/>
  <c r="ED363" i="4"/>
  <c r="EE363" i="4"/>
  <c r="EF363" i="4"/>
  <c r="EG363" i="4"/>
  <c r="EH363" i="4"/>
  <c r="EI363" i="4"/>
  <c r="EJ363" i="4"/>
  <c r="EK363" i="4"/>
  <c r="EL363" i="4"/>
  <c r="EM363" i="4"/>
  <c r="EN363" i="4"/>
  <c r="EO363" i="4"/>
  <c r="EP363" i="4"/>
  <c r="EQ363" i="4"/>
  <c r="ER363" i="4"/>
  <c r="ES363" i="4"/>
  <c r="ED364" i="4"/>
  <c r="EE364" i="4"/>
  <c r="EF364" i="4"/>
  <c r="EG364" i="4"/>
  <c r="EH364" i="4"/>
  <c r="EI364" i="4"/>
  <c r="EJ364" i="4"/>
  <c r="EK364" i="4"/>
  <c r="EL364" i="4"/>
  <c r="EM364" i="4"/>
  <c r="EN364" i="4"/>
  <c r="EO364" i="4"/>
  <c r="EP364" i="4"/>
  <c r="EQ364" i="4"/>
  <c r="ER364" i="4"/>
  <c r="ES364" i="4"/>
  <c r="ED365" i="4"/>
  <c r="EE365" i="4"/>
  <c r="EF365" i="4"/>
  <c r="EG365" i="4"/>
  <c r="EH365" i="4"/>
  <c r="EI365" i="4"/>
  <c r="EJ365" i="4"/>
  <c r="EK365" i="4"/>
  <c r="EL365" i="4"/>
  <c r="EM365" i="4"/>
  <c r="EN365" i="4"/>
  <c r="EO365" i="4"/>
  <c r="EP365" i="4"/>
  <c r="EQ365" i="4"/>
  <c r="ER365" i="4"/>
  <c r="ES365" i="4"/>
  <c r="ED366" i="4"/>
  <c r="EE366" i="4"/>
  <c r="EF366" i="4"/>
  <c r="EG366" i="4"/>
  <c r="EH366" i="4"/>
  <c r="EI366" i="4"/>
  <c r="EJ366" i="4"/>
  <c r="EK366" i="4"/>
  <c r="EL366" i="4"/>
  <c r="EM366" i="4"/>
  <c r="EN366" i="4"/>
  <c r="EO366" i="4"/>
  <c r="EP366" i="4"/>
  <c r="EQ366" i="4"/>
  <c r="ER366" i="4"/>
  <c r="ES366" i="4"/>
  <c r="ED367" i="4"/>
  <c r="EE367" i="4"/>
  <c r="EF367" i="4"/>
  <c r="EG367" i="4"/>
  <c r="EH367" i="4"/>
  <c r="EI367" i="4"/>
  <c r="EJ367" i="4"/>
  <c r="EK367" i="4"/>
  <c r="EL367" i="4"/>
  <c r="EM367" i="4"/>
  <c r="EN367" i="4"/>
  <c r="EO367" i="4"/>
  <c r="EP367" i="4"/>
  <c r="EQ367" i="4"/>
  <c r="ER367" i="4"/>
  <c r="ES367" i="4"/>
  <c r="ED368" i="4"/>
  <c r="EE368" i="4"/>
  <c r="EF368" i="4"/>
  <c r="EG368" i="4"/>
  <c r="EH368" i="4"/>
  <c r="EI368" i="4"/>
  <c r="EJ368" i="4"/>
  <c r="EK368" i="4"/>
  <c r="EL368" i="4"/>
  <c r="EM368" i="4"/>
  <c r="EN368" i="4"/>
  <c r="EO368" i="4"/>
  <c r="EP368" i="4"/>
  <c r="EQ368" i="4"/>
  <c r="ER368" i="4"/>
  <c r="ES368" i="4"/>
  <c r="ED369" i="4"/>
  <c r="EE369" i="4"/>
  <c r="EF369" i="4"/>
  <c r="EG369" i="4"/>
  <c r="EH369" i="4"/>
  <c r="EI369" i="4"/>
  <c r="EJ369" i="4"/>
  <c r="EK369" i="4"/>
  <c r="EL369" i="4"/>
  <c r="EM369" i="4"/>
  <c r="EN369" i="4"/>
  <c r="EO369" i="4"/>
  <c r="EP369" i="4"/>
  <c r="EQ369" i="4"/>
  <c r="ER369" i="4"/>
  <c r="ES369" i="4"/>
  <c r="ED370" i="4"/>
  <c r="EE370" i="4"/>
  <c r="EF370" i="4"/>
  <c r="EG370" i="4"/>
  <c r="EH370" i="4"/>
  <c r="EI370" i="4"/>
  <c r="EJ370" i="4"/>
  <c r="EK370" i="4"/>
  <c r="EL370" i="4"/>
  <c r="EM370" i="4"/>
  <c r="EN370" i="4"/>
  <c r="EO370" i="4"/>
  <c r="EP370" i="4"/>
  <c r="EQ370" i="4"/>
  <c r="ER370" i="4"/>
  <c r="ES370" i="4"/>
  <c r="ED371" i="4"/>
  <c r="EE371" i="4"/>
  <c r="EF371" i="4"/>
  <c r="EG371" i="4"/>
  <c r="EH371" i="4"/>
  <c r="EI371" i="4"/>
  <c r="EJ371" i="4"/>
  <c r="EK371" i="4"/>
  <c r="EL371" i="4"/>
  <c r="EM371" i="4"/>
  <c r="EN371" i="4"/>
  <c r="EO371" i="4"/>
  <c r="EP371" i="4"/>
  <c r="EQ371" i="4"/>
  <c r="ER371" i="4"/>
  <c r="ES371" i="4"/>
  <c r="ED372" i="4"/>
  <c r="EE372" i="4"/>
  <c r="EF372" i="4"/>
  <c r="EG372" i="4"/>
  <c r="EH372" i="4"/>
  <c r="EI372" i="4"/>
  <c r="EJ372" i="4"/>
  <c r="EK372" i="4"/>
  <c r="EL372" i="4"/>
  <c r="EM372" i="4"/>
  <c r="EN372" i="4"/>
  <c r="EO372" i="4"/>
  <c r="EP372" i="4"/>
  <c r="EQ372" i="4"/>
  <c r="ER372" i="4"/>
  <c r="ES372" i="4"/>
  <c r="ED373" i="4"/>
  <c r="EE373" i="4"/>
  <c r="EF373" i="4"/>
  <c r="EG373" i="4"/>
  <c r="EH373" i="4"/>
  <c r="EI373" i="4"/>
  <c r="EJ373" i="4"/>
  <c r="EK373" i="4"/>
  <c r="EL373" i="4"/>
  <c r="EM373" i="4"/>
  <c r="EN373" i="4"/>
  <c r="EO373" i="4"/>
  <c r="EP373" i="4"/>
  <c r="EQ373" i="4"/>
  <c r="ER373" i="4"/>
  <c r="ES373" i="4"/>
  <c r="ED374" i="4"/>
  <c r="EE374" i="4"/>
  <c r="EF374" i="4"/>
  <c r="EG374" i="4"/>
  <c r="EH374" i="4"/>
  <c r="EI374" i="4"/>
  <c r="EJ374" i="4"/>
  <c r="EK374" i="4"/>
  <c r="EL374" i="4"/>
  <c r="EM374" i="4"/>
  <c r="EN374" i="4"/>
  <c r="EO374" i="4"/>
  <c r="EP374" i="4"/>
  <c r="EQ374" i="4"/>
  <c r="ER374" i="4"/>
  <c r="ES374" i="4"/>
  <c r="ED375" i="4"/>
  <c r="EE375" i="4"/>
  <c r="EF375" i="4"/>
  <c r="EG375" i="4"/>
  <c r="EH375" i="4"/>
  <c r="EI375" i="4"/>
  <c r="EJ375" i="4"/>
  <c r="EK375" i="4"/>
  <c r="EL375" i="4"/>
  <c r="EM375" i="4"/>
  <c r="EN375" i="4"/>
  <c r="EO375" i="4"/>
  <c r="EP375" i="4"/>
  <c r="EQ375" i="4"/>
  <c r="ER375" i="4"/>
  <c r="ES375" i="4"/>
  <c r="ED376" i="4"/>
  <c r="EE376" i="4"/>
  <c r="EF376" i="4"/>
  <c r="EG376" i="4"/>
  <c r="EH376" i="4"/>
  <c r="EI376" i="4"/>
  <c r="EJ376" i="4"/>
  <c r="EK376" i="4"/>
  <c r="EL376" i="4"/>
  <c r="EM376" i="4"/>
  <c r="EN376" i="4"/>
  <c r="EO376" i="4"/>
  <c r="EP376" i="4"/>
  <c r="EQ376" i="4"/>
  <c r="ER376" i="4"/>
  <c r="ES376" i="4"/>
  <c r="ED377" i="4"/>
  <c r="EE377" i="4"/>
  <c r="EF377" i="4"/>
  <c r="EG377" i="4"/>
  <c r="EH377" i="4"/>
  <c r="EI377" i="4"/>
  <c r="EJ377" i="4"/>
  <c r="EK377" i="4"/>
  <c r="EL377" i="4"/>
  <c r="EM377" i="4"/>
  <c r="EN377" i="4"/>
  <c r="EO377" i="4"/>
  <c r="EP377" i="4"/>
  <c r="EQ377" i="4"/>
  <c r="ER377" i="4"/>
  <c r="ES377" i="4"/>
  <c r="ED378" i="4"/>
  <c r="EE378" i="4"/>
  <c r="EF378" i="4"/>
  <c r="EG378" i="4"/>
  <c r="EH378" i="4"/>
  <c r="EI378" i="4"/>
  <c r="EJ378" i="4"/>
  <c r="EK378" i="4"/>
  <c r="EL378" i="4"/>
  <c r="EM378" i="4"/>
  <c r="EN378" i="4"/>
  <c r="EO378" i="4"/>
  <c r="EP378" i="4"/>
  <c r="EQ378" i="4"/>
  <c r="ER378" i="4"/>
  <c r="ES378" i="4"/>
  <c r="ED379" i="4"/>
  <c r="EE379" i="4"/>
  <c r="EF379" i="4"/>
  <c r="EG379" i="4"/>
  <c r="EH379" i="4"/>
  <c r="EI379" i="4"/>
  <c r="EJ379" i="4"/>
  <c r="EK379" i="4"/>
  <c r="EL379" i="4"/>
  <c r="EM379" i="4"/>
  <c r="EN379" i="4"/>
  <c r="EO379" i="4"/>
  <c r="EP379" i="4"/>
  <c r="EQ379" i="4"/>
  <c r="ER379" i="4"/>
  <c r="ES379" i="4"/>
  <c r="ED380" i="4"/>
  <c r="EE380" i="4"/>
  <c r="EF380" i="4"/>
  <c r="EG380" i="4"/>
  <c r="EH380" i="4"/>
  <c r="EI380" i="4"/>
  <c r="EJ380" i="4"/>
  <c r="EK380" i="4"/>
  <c r="EL380" i="4"/>
  <c r="EM380" i="4"/>
  <c r="EN380" i="4"/>
  <c r="EO380" i="4"/>
  <c r="EP380" i="4"/>
  <c r="EQ380" i="4"/>
  <c r="ER380" i="4"/>
  <c r="ES380" i="4"/>
  <c r="ED381" i="4"/>
  <c r="EE381" i="4"/>
  <c r="EF381" i="4"/>
  <c r="EG381" i="4"/>
  <c r="EH381" i="4"/>
  <c r="EI381" i="4"/>
  <c r="EJ381" i="4"/>
  <c r="EK381" i="4"/>
  <c r="EL381" i="4"/>
  <c r="EM381" i="4"/>
  <c r="EN381" i="4"/>
  <c r="EO381" i="4"/>
  <c r="EP381" i="4"/>
  <c r="EQ381" i="4"/>
  <c r="ER381" i="4"/>
  <c r="ES381" i="4"/>
  <c r="ED382" i="4"/>
  <c r="EE382" i="4"/>
  <c r="EF382" i="4"/>
  <c r="EG382" i="4"/>
  <c r="EH382" i="4"/>
  <c r="EI382" i="4"/>
  <c r="EJ382" i="4"/>
  <c r="EK382" i="4"/>
  <c r="EL382" i="4"/>
  <c r="EM382" i="4"/>
  <c r="EN382" i="4"/>
  <c r="EO382" i="4"/>
  <c r="EP382" i="4"/>
  <c r="EQ382" i="4"/>
  <c r="ER382" i="4"/>
  <c r="ES382" i="4"/>
  <c r="ED383" i="4"/>
  <c r="EE383" i="4"/>
  <c r="EF383" i="4"/>
  <c r="EG383" i="4"/>
  <c r="EH383" i="4"/>
  <c r="EI383" i="4"/>
  <c r="EJ383" i="4"/>
  <c r="EK383" i="4"/>
  <c r="EL383" i="4"/>
  <c r="EM383" i="4"/>
  <c r="EN383" i="4"/>
  <c r="EO383" i="4"/>
  <c r="EP383" i="4"/>
  <c r="EQ383" i="4"/>
  <c r="ER383" i="4"/>
  <c r="ES383" i="4"/>
  <c r="ED384" i="4"/>
  <c r="EE384" i="4"/>
  <c r="EF384" i="4"/>
  <c r="EG384" i="4"/>
  <c r="EH384" i="4"/>
  <c r="EI384" i="4"/>
  <c r="EJ384" i="4"/>
  <c r="EK384" i="4"/>
  <c r="EL384" i="4"/>
  <c r="EM384" i="4"/>
  <c r="EN384" i="4"/>
  <c r="EO384" i="4"/>
  <c r="EP384" i="4"/>
  <c r="EQ384" i="4"/>
  <c r="ER384" i="4"/>
  <c r="ES384" i="4"/>
  <c r="ED385" i="4"/>
  <c r="EE385" i="4"/>
  <c r="EF385" i="4"/>
  <c r="EG385" i="4"/>
  <c r="EH385" i="4"/>
  <c r="EI385" i="4"/>
  <c r="EJ385" i="4"/>
  <c r="EK385" i="4"/>
  <c r="EL385" i="4"/>
  <c r="EM385" i="4"/>
  <c r="EN385" i="4"/>
  <c r="EO385" i="4"/>
  <c r="EP385" i="4"/>
  <c r="EQ385" i="4"/>
  <c r="ER385" i="4"/>
  <c r="ES385" i="4"/>
  <c r="ED386" i="4"/>
  <c r="EE386" i="4"/>
  <c r="EF386" i="4"/>
  <c r="EG386" i="4"/>
  <c r="EH386" i="4"/>
  <c r="EI386" i="4"/>
  <c r="EJ386" i="4"/>
  <c r="EK386" i="4"/>
  <c r="EL386" i="4"/>
  <c r="EM386" i="4"/>
  <c r="EN386" i="4"/>
  <c r="EO386" i="4"/>
  <c r="EP386" i="4"/>
  <c r="EQ386" i="4"/>
  <c r="ER386" i="4"/>
  <c r="ES386" i="4"/>
  <c r="ED387" i="4"/>
  <c r="EE387" i="4"/>
  <c r="EF387" i="4"/>
  <c r="EG387" i="4"/>
  <c r="EH387" i="4"/>
  <c r="EI387" i="4"/>
  <c r="EJ387" i="4"/>
  <c r="EK387" i="4"/>
  <c r="EL387" i="4"/>
  <c r="EM387" i="4"/>
  <c r="EN387" i="4"/>
  <c r="EO387" i="4"/>
  <c r="EP387" i="4"/>
  <c r="EQ387" i="4"/>
  <c r="ER387" i="4"/>
  <c r="ES387" i="4"/>
  <c r="ED388" i="4"/>
  <c r="EE388" i="4"/>
  <c r="EF388" i="4"/>
  <c r="EG388" i="4"/>
  <c r="EH388" i="4"/>
  <c r="EI388" i="4"/>
  <c r="EJ388" i="4"/>
  <c r="EK388" i="4"/>
  <c r="EL388" i="4"/>
  <c r="EM388" i="4"/>
  <c r="EN388" i="4"/>
  <c r="EO388" i="4"/>
  <c r="EP388" i="4"/>
  <c r="EQ388" i="4"/>
  <c r="ER388" i="4"/>
  <c r="ES388" i="4"/>
  <c r="ED389" i="4"/>
  <c r="EE389" i="4"/>
  <c r="EF389" i="4"/>
  <c r="EG389" i="4"/>
  <c r="EH389" i="4"/>
  <c r="EI389" i="4"/>
  <c r="EJ389" i="4"/>
  <c r="EK389" i="4"/>
  <c r="EL389" i="4"/>
  <c r="EM389" i="4"/>
  <c r="EN389" i="4"/>
  <c r="EO389" i="4"/>
  <c r="EP389" i="4"/>
  <c r="EQ389" i="4"/>
  <c r="ER389" i="4"/>
  <c r="ES389" i="4"/>
  <c r="ED390" i="4"/>
  <c r="EE390" i="4"/>
  <c r="EF390" i="4"/>
  <c r="EG390" i="4"/>
  <c r="EH390" i="4"/>
  <c r="EI390" i="4"/>
  <c r="EJ390" i="4"/>
  <c r="EK390" i="4"/>
  <c r="EL390" i="4"/>
  <c r="EM390" i="4"/>
  <c r="EN390" i="4"/>
  <c r="EO390" i="4"/>
  <c r="EP390" i="4"/>
  <c r="EQ390" i="4"/>
  <c r="ER390" i="4"/>
  <c r="ES390" i="4"/>
  <c r="ED391" i="4"/>
  <c r="EE391" i="4"/>
  <c r="EF391" i="4"/>
  <c r="EG391" i="4"/>
  <c r="EH391" i="4"/>
  <c r="EI391" i="4"/>
  <c r="EJ391" i="4"/>
  <c r="EK391" i="4"/>
  <c r="EL391" i="4"/>
  <c r="EM391" i="4"/>
  <c r="EN391" i="4"/>
  <c r="EO391" i="4"/>
  <c r="EP391" i="4"/>
  <c r="EQ391" i="4"/>
  <c r="ER391" i="4"/>
  <c r="ES391" i="4"/>
  <c r="ED392" i="4"/>
  <c r="EE392" i="4"/>
  <c r="EF392" i="4"/>
  <c r="EG392" i="4"/>
  <c r="EH392" i="4"/>
  <c r="EI392" i="4"/>
  <c r="EJ392" i="4"/>
  <c r="EK392" i="4"/>
  <c r="EL392" i="4"/>
  <c r="EM392" i="4"/>
  <c r="EN392" i="4"/>
  <c r="EO392" i="4"/>
  <c r="EP392" i="4"/>
  <c r="EQ392" i="4"/>
  <c r="ER392" i="4"/>
  <c r="ES392" i="4"/>
  <c r="ED393" i="4"/>
  <c r="EE393" i="4"/>
  <c r="EF393" i="4"/>
  <c r="EG393" i="4"/>
  <c r="EH393" i="4"/>
  <c r="EI393" i="4"/>
  <c r="EJ393" i="4"/>
  <c r="EK393" i="4"/>
  <c r="EL393" i="4"/>
  <c r="EM393" i="4"/>
  <c r="EN393" i="4"/>
  <c r="EO393" i="4"/>
  <c r="EP393" i="4"/>
  <c r="EQ393" i="4"/>
  <c r="ER393" i="4"/>
  <c r="ES393" i="4"/>
  <c r="ED394" i="4"/>
  <c r="EE394" i="4"/>
  <c r="EF394" i="4"/>
  <c r="EG394" i="4"/>
  <c r="EH394" i="4"/>
  <c r="EI394" i="4"/>
  <c r="EJ394" i="4"/>
  <c r="EK394" i="4"/>
  <c r="EL394" i="4"/>
  <c r="EM394" i="4"/>
  <c r="EN394" i="4"/>
  <c r="EO394" i="4"/>
  <c r="EP394" i="4"/>
  <c r="EQ394" i="4"/>
  <c r="ER394" i="4"/>
  <c r="ES394" i="4"/>
  <c r="ED395" i="4"/>
  <c r="EE395" i="4"/>
  <c r="EF395" i="4"/>
  <c r="EG395" i="4"/>
  <c r="EH395" i="4"/>
  <c r="EI395" i="4"/>
  <c r="EJ395" i="4"/>
  <c r="EK395" i="4"/>
  <c r="EL395" i="4"/>
  <c r="EM395" i="4"/>
  <c r="EN395" i="4"/>
  <c r="EO395" i="4"/>
  <c r="EP395" i="4"/>
  <c r="EQ395" i="4"/>
  <c r="ER395" i="4"/>
  <c r="ES395" i="4"/>
  <c r="ED396" i="4"/>
  <c r="EE396" i="4"/>
  <c r="EF396" i="4"/>
  <c r="EG396" i="4"/>
  <c r="EH396" i="4"/>
  <c r="EI396" i="4"/>
  <c r="EJ396" i="4"/>
  <c r="EK396" i="4"/>
  <c r="EL396" i="4"/>
  <c r="EM396" i="4"/>
  <c r="EN396" i="4"/>
  <c r="EO396" i="4"/>
  <c r="EP396" i="4"/>
  <c r="EQ396" i="4"/>
  <c r="ER396" i="4"/>
  <c r="ES396" i="4"/>
  <c r="ED397" i="4"/>
  <c r="AR19" i="6" s="1"/>
  <c r="EE397" i="4"/>
  <c r="EF397" i="4"/>
  <c r="AV19" i="6" s="1"/>
  <c r="EG397" i="4"/>
  <c r="AX19" i="6" s="1"/>
  <c r="EH397" i="4"/>
  <c r="AZ19" i="6" s="1"/>
  <c r="EI397" i="4"/>
  <c r="BB19" i="6" s="1"/>
  <c r="EJ397" i="4"/>
  <c r="BD19" i="6" s="1"/>
  <c r="EK397" i="4"/>
  <c r="BF19" i="6" s="1"/>
  <c r="EL397" i="4"/>
  <c r="BH19" i="6" s="1"/>
  <c r="EM397" i="4"/>
  <c r="BJ19" i="6" s="1"/>
  <c r="EN397" i="4"/>
  <c r="BL19" i="6" s="1"/>
  <c r="EO397" i="4"/>
  <c r="BN19" i="6" s="1"/>
  <c r="EP397" i="4"/>
  <c r="BP19" i="6" s="1"/>
  <c r="EQ397" i="4"/>
  <c r="BR19" i="6" s="1"/>
  <c r="ER397" i="4"/>
  <c r="BT19" i="6" s="1"/>
  <c r="ES397" i="4"/>
  <c r="BV19" i="6" s="1"/>
  <c r="ED398" i="4"/>
  <c r="EE398" i="4"/>
  <c r="EF398" i="4"/>
  <c r="EG398" i="4"/>
  <c r="EH398" i="4"/>
  <c r="EI398" i="4"/>
  <c r="EJ398" i="4"/>
  <c r="EK398" i="4"/>
  <c r="EL398" i="4"/>
  <c r="EM398" i="4"/>
  <c r="EN398" i="4"/>
  <c r="EO398" i="4"/>
  <c r="EP398" i="4"/>
  <c r="EQ398" i="4"/>
  <c r="ER398" i="4"/>
  <c r="ES398" i="4"/>
  <c r="ED399" i="4"/>
  <c r="EE399" i="4"/>
  <c r="EF399" i="4"/>
  <c r="EG399" i="4"/>
  <c r="EH399" i="4"/>
  <c r="EI399" i="4"/>
  <c r="EJ399" i="4"/>
  <c r="EK399" i="4"/>
  <c r="EL399" i="4"/>
  <c r="EM399" i="4"/>
  <c r="EN399" i="4"/>
  <c r="EO399" i="4"/>
  <c r="EP399" i="4"/>
  <c r="EQ399" i="4"/>
  <c r="ER399" i="4"/>
  <c r="ES399" i="4"/>
  <c r="ED400" i="4"/>
  <c r="EE400" i="4"/>
  <c r="EF400" i="4"/>
  <c r="EG400" i="4"/>
  <c r="EH400" i="4"/>
  <c r="EI400" i="4"/>
  <c r="EJ400" i="4"/>
  <c r="EK400" i="4"/>
  <c r="EL400" i="4"/>
  <c r="EM400" i="4"/>
  <c r="EN400" i="4"/>
  <c r="EO400" i="4"/>
  <c r="EP400" i="4"/>
  <c r="EQ400" i="4"/>
  <c r="ER400" i="4"/>
  <c r="ES400" i="4"/>
  <c r="ES3" i="4"/>
  <c r="ER3" i="4"/>
  <c r="EQ3" i="4"/>
  <c r="EP3" i="4"/>
  <c r="EO3" i="4"/>
  <c r="EN3" i="4"/>
  <c r="EM3" i="4"/>
  <c r="EL3" i="4"/>
  <c r="EK3" i="4"/>
  <c r="EJ3" i="4"/>
  <c r="EI3" i="4"/>
  <c r="EH3" i="4"/>
  <c r="EG3" i="4"/>
  <c r="EF3" i="4"/>
  <c r="EE3" i="4"/>
  <c r="ED3" i="4"/>
  <c r="V95" i="5" l="1"/>
  <c r="Z95" i="5"/>
  <c r="AD95" i="5"/>
  <c r="N95" i="5"/>
  <c r="AX20" i="6"/>
  <c r="BT20" i="6"/>
  <c r="BL20" i="6"/>
  <c r="BD20" i="6"/>
  <c r="AV20" i="6"/>
  <c r="BV20" i="6"/>
  <c r="BF20" i="6"/>
  <c r="BR20" i="6"/>
  <c r="BJ20" i="6"/>
  <c r="AT20" i="6"/>
  <c r="ET230" i="4"/>
  <c r="ET208" i="4"/>
  <c r="ET147" i="4"/>
  <c r="BN20" i="6"/>
  <c r="BB20" i="6"/>
  <c r="ET63" i="4"/>
  <c r="BP20" i="6"/>
  <c r="BH20" i="6"/>
  <c r="AZ20" i="6"/>
  <c r="AR20" i="6"/>
  <c r="ET320" i="4"/>
  <c r="ET225" i="4"/>
  <c r="ET127" i="4"/>
  <c r="ET97" i="4"/>
  <c r="ET79" i="4"/>
  <c r="ET240" i="4"/>
  <c r="ET43" i="4"/>
  <c r="ET374" i="4"/>
  <c r="ET272" i="4"/>
  <c r="ET256" i="4"/>
  <c r="ET176" i="4"/>
  <c r="ET288" i="4"/>
  <c r="ET192" i="4"/>
  <c r="ET47" i="4"/>
  <c r="ET33" i="4"/>
  <c r="ET347" i="4"/>
  <c r="ET344" i="4"/>
  <c r="ET331" i="4"/>
  <c r="ET328" i="4"/>
  <c r="ET190" i="4"/>
  <c r="ET174" i="4"/>
  <c r="ET304" i="4"/>
  <c r="ET264" i="4"/>
  <c r="ET3" i="4"/>
  <c r="ET360" i="4"/>
  <c r="ET353" i="4"/>
  <c r="ET336" i="4"/>
  <c r="ET280" i="4"/>
  <c r="ET131" i="4"/>
  <c r="ET81" i="4"/>
  <c r="N80" i="5"/>
  <c r="ET329" i="4"/>
  <c r="ET286" i="4"/>
  <c r="ET265" i="4"/>
  <c r="ET224" i="4"/>
  <c r="ET223" i="4"/>
  <c r="ET135" i="4"/>
  <c r="ET358" i="4"/>
  <c r="ET352" i="4"/>
  <c r="ET313" i="4"/>
  <c r="ET270" i="4"/>
  <c r="ET267" i="4"/>
  <c r="ET318" i="4"/>
  <c r="ET315" i="4"/>
  <c r="ET297" i="4"/>
  <c r="ET369" i="4"/>
  <c r="ET367" i="4"/>
  <c r="ET366" i="4"/>
  <c r="ET361" i="4"/>
  <c r="ET345" i="4"/>
  <c r="ET302" i="4"/>
  <c r="ET299" i="4"/>
  <c r="ET296" i="4"/>
  <c r="ET281" i="4"/>
  <c r="ET238" i="4"/>
  <c r="ET235" i="4"/>
  <c r="ET232" i="4"/>
  <c r="ET222" i="4"/>
  <c r="ET216" i="4"/>
  <c r="ET103" i="4"/>
  <c r="ET350" i="4"/>
  <c r="ET200" i="4"/>
  <c r="ET334" i="4"/>
  <c r="ET249" i="4"/>
  <c r="ET206" i="4"/>
  <c r="ET203" i="4"/>
  <c r="ET201" i="4"/>
  <c r="ET65" i="4"/>
  <c r="ET283" i="4"/>
  <c r="AT16" i="6"/>
  <c r="ET312" i="4"/>
  <c r="ET254" i="4"/>
  <c r="ET251" i="4"/>
  <c r="ET248" i="4"/>
  <c r="ET233" i="4"/>
  <c r="ET400" i="4"/>
  <c r="EU400" i="4" s="1"/>
  <c r="ET397" i="4"/>
  <c r="AT19" i="6"/>
  <c r="ET394" i="4"/>
  <c r="ET392" i="4"/>
  <c r="ET390" i="4"/>
  <c r="ET388" i="4"/>
  <c r="ET385" i="4"/>
  <c r="ET382" i="4"/>
  <c r="ET381" i="4"/>
  <c r="ET380" i="4"/>
  <c r="ET378" i="4"/>
  <c r="ET377" i="4"/>
  <c r="ET376" i="4"/>
  <c r="ET323" i="4"/>
  <c r="ET371" i="4"/>
  <c r="ET355" i="4"/>
  <c r="ET351" i="4"/>
  <c r="ET342" i="4"/>
  <c r="ET337" i="4"/>
  <c r="ET335" i="4"/>
  <c r="ET326" i="4"/>
  <c r="ET321" i="4"/>
  <c r="ET319" i="4"/>
  <c r="ET310" i="4"/>
  <c r="ET305" i="4"/>
  <c r="ET303" i="4"/>
  <c r="ET294" i="4"/>
  <c r="ET289" i="4"/>
  <c r="BP17" i="6"/>
  <c r="BX17" i="6" s="1"/>
  <c r="ET287" i="4"/>
  <c r="ET278" i="4"/>
  <c r="ET273" i="4"/>
  <c r="BP14" i="6"/>
  <c r="BX14" i="6" s="1"/>
  <c r="ET271" i="4"/>
  <c r="ET262" i="4"/>
  <c r="ET257" i="4"/>
  <c r="ET255" i="4"/>
  <c r="ET246" i="4"/>
  <c r="ET241" i="4"/>
  <c r="ET239" i="4"/>
  <c r="ET214" i="4"/>
  <c r="ET209" i="4"/>
  <c r="ET207" i="4"/>
  <c r="ET187" i="4"/>
  <c r="ET185" i="4"/>
  <c r="ET171" i="4"/>
  <c r="ET161" i="4"/>
  <c r="ET95" i="4"/>
  <c r="ET83" i="4"/>
  <c r="ET57" i="4"/>
  <c r="ET51" i="4"/>
  <c r="ET368" i="4"/>
  <c r="ET363" i="4"/>
  <c r="ET219" i="4"/>
  <c r="ET217" i="4"/>
  <c r="ET184" i="4"/>
  <c r="ET182" i="4"/>
  <c r="ET177" i="4"/>
  <c r="ET175" i="4"/>
  <c r="ET121" i="4"/>
  <c r="AT10" i="6"/>
  <c r="ET115" i="4"/>
  <c r="ET111" i="4"/>
  <c r="ET71" i="4"/>
  <c r="ET67" i="4"/>
  <c r="ET35" i="4"/>
  <c r="ET31" i="4"/>
  <c r="ET25" i="4"/>
  <c r="ET17" i="4"/>
  <c r="ET11" i="4"/>
  <c r="ET7" i="4"/>
  <c r="AD80" i="5"/>
  <c r="ET398" i="4"/>
  <c r="ET396" i="4"/>
  <c r="ET393" i="4"/>
  <c r="ET389" i="4"/>
  <c r="ET386" i="4"/>
  <c r="ET384" i="4"/>
  <c r="ET339" i="4"/>
  <c r="ET307" i="4"/>
  <c r="ET291" i="4"/>
  <c r="ET275" i="4"/>
  <c r="AT15" i="6"/>
  <c r="ET259" i="4"/>
  <c r="ET243" i="4"/>
  <c r="ET198" i="4"/>
  <c r="ET193" i="4"/>
  <c r="ET191" i="4"/>
  <c r="ET163" i="4"/>
  <c r="ET159" i="4"/>
  <c r="ET227" i="4"/>
  <c r="ET211" i="4"/>
  <c r="ET195" i="4"/>
  <c r="ET179" i="4"/>
  <c r="ET139" i="4"/>
  <c r="ET107" i="4"/>
  <c r="ET49" i="4"/>
  <c r="ET19" i="4"/>
  <c r="R80" i="5"/>
  <c r="R81" i="5"/>
  <c r="Z94" i="5"/>
  <c r="R94" i="5"/>
  <c r="Z93" i="5"/>
  <c r="Z92" i="5"/>
  <c r="Z91" i="5"/>
  <c r="Z90" i="5"/>
  <c r="Z89" i="5"/>
  <c r="R89" i="5"/>
  <c r="Z88" i="5"/>
  <c r="R88" i="5"/>
  <c r="Z87" i="5"/>
  <c r="R87" i="5"/>
  <c r="Z86" i="5"/>
  <c r="Z85" i="5"/>
  <c r="R85" i="5"/>
  <c r="Z84" i="5"/>
  <c r="R84" i="5"/>
  <c r="Z83" i="5"/>
  <c r="R83" i="5"/>
  <c r="Z82" i="5"/>
  <c r="R82" i="5"/>
  <c r="Z81" i="5"/>
  <c r="V80" i="5"/>
  <c r="AD94" i="5"/>
  <c r="V94" i="5"/>
  <c r="N94" i="5"/>
  <c r="AD93" i="5"/>
  <c r="N93" i="5"/>
  <c r="AD92" i="5"/>
  <c r="V92" i="5"/>
  <c r="N92" i="5"/>
  <c r="AD91" i="5"/>
  <c r="V91" i="5"/>
  <c r="AD90" i="5"/>
  <c r="N90" i="5"/>
  <c r="AD89" i="5"/>
  <c r="V89" i="5"/>
  <c r="N89" i="5"/>
  <c r="AD88" i="5"/>
  <c r="V88" i="5"/>
  <c r="N88" i="5"/>
  <c r="AD87" i="5"/>
  <c r="V87" i="5"/>
  <c r="N87" i="5"/>
  <c r="AD86" i="5"/>
  <c r="V86" i="5"/>
  <c r="AD85" i="5"/>
  <c r="V85" i="5"/>
  <c r="N85" i="5"/>
  <c r="AD84" i="5"/>
  <c r="V84" i="5"/>
  <c r="N84" i="5"/>
  <c r="AD83" i="5"/>
  <c r="V83" i="5"/>
  <c r="N83" i="5"/>
  <c r="AD82" i="5"/>
  <c r="V82" i="5"/>
  <c r="N82" i="5"/>
  <c r="AD81" i="5"/>
  <c r="V81" i="5"/>
  <c r="N81" i="5"/>
  <c r="Z80" i="5"/>
  <c r="BX18" i="6"/>
  <c r="BX9" i="6"/>
  <c r="BX4" i="6"/>
  <c r="BX13" i="6"/>
  <c r="BX12" i="6"/>
  <c r="BX5" i="6"/>
  <c r="BX8" i="6"/>
  <c r="BX6" i="6"/>
  <c r="BX11" i="6"/>
  <c r="BX7" i="6"/>
  <c r="ET373" i="4"/>
  <c r="ET293" i="4"/>
  <c r="ET277" i="4"/>
  <c r="ET261" i="4"/>
  <c r="ET229" i="4"/>
  <c r="ET213" i="4"/>
  <c r="ET181" i="4"/>
  <c r="ET169" i="4"/>
  <c r="ET160" i="4"/>
  <c r="ET70" i="4"/>
  <c r="ET69" i="4"/>
  <c r="ET46" i="4"/>
  <c r="ET13" i="4"/>
  <c r="ET370" i="4"/>
  <c r="ET364" i="4"/>
  <c r="ET354" i="4"/>
  <c r="ET348" i="4"/>
  <c r="ET357" i="4"/>
  <c r="ET341" i="4"/>
  <c r="ET325" i="4"/>
  <c r="ET309" i="4"/>
  <c r="ET245" i="4"/>
  <c r="ET197" i="4"/>
  <c r="ET117" i="4"/>
  <c r="ET338" i="4"/>
  <c r="ET332" i="4"/>
  <c r="ET322" i="4"/>
  <c r="ET316" i="4"/>
  <c r="ET306" i="4"/>
  <c r="ET300" i="4"/>
  <c r="ET290" i="4"/>
  <c r="ET284" i="4"/>
  <c r="ET274" i="4"/>
  <c r="ET268" i="4"/>
  <c r="ET258" i="4"/>
  <c r="ET252" i="4"/>
  <c r="ET242" i="4"/>
  <c r="ET236" i="4"/>
  <c r="ET226" i="4"/>
  <c r="ET220" i="4"/>
  <c r="ET210" i="4"/>
  <c r="ET204" i="4"/>
  <c r="ET194" i="4"/>
  <c r="ET188" i="4"/>
  <c r="ET178" i="4"/>
  <c r="ET158" i="4"/>
  <c r="ET149" i="4"/>
  <c r="ET143" i="4"/>
  <c r="ET141" i="4"/>
  <c r="ET119" i="4"/>
  <c r="ET56" i="4"/>
  <c r="ET41" i="4"/>
  <c r="ET27" i="4"/>
  <c r="ET26" i="4"/>
  <c r="ET15" i="4"/>
  <c r="ET399" i="4"/>
  <c r="EU399" i="4" s="1"/>
  <c r="ET395" i="4"/>
  <c r="ET391" i="4"/>
  <c r="ET387" i="4"/>
  <c r="ET383" i="4"/>
  <c r="ET379" i="4"/>
  <c r="ET375" i="4"/>
  <c r="ET365" i="4"/>
  <c r="ET359" i="4"/>
  <c r="ET349" i="4"/>
  <c r="ET343" i="4"/>
  <c r="ET333" i="4"/>
  <c r="ET327" i="4"/>
  <c r="ET317" i="4"/>
  <c r="ET311" i="4"/>
  <c r="ET301" i="4"/>
  <c r="ET295" i="4"/>
  <c r="ET285" i="4"/>
  <c r="ET279" i="4"/>
  <c r="ET269" i="4"/>
  <c r="ET263" i="4"/>
  <c r="ET253" i="4"/>
  <c r="ET247" i="4"/>
  <c r="ET237" i="4"/>
  <c r="ET231" i="4"/>
  <c r="ET221" i="4"/>
  <c r="ET215" i="4"/>
  <c r="ET205" i="4"/>
  <c r="ET199" i="4"/>
  <c r="ET189" i="4"/>
  <c r="ET183" i="4"/>
  <c r="ET173" i="4"/>
  <c r="ET167" i="4"/>
  <c r="ET151" i="4"/>
  <c r="ET129" i="4"/>
  <c r="ET126" i="4"/>
  <c r="ET113" i="4"/>
  <c r="ET112" i="4"/>
  <c r="ET89" i="4"/>
  <c r="ET372" i="4"/>
  <c r="ET362" i="4"/>
  <c r="ET356" i="4"/>
  <c r="ET346" i="4"/>
  <c r="ET340" i="4"/>
  <c r="ET330" i="4"/>
  <c r="ET324" i="4"/>
  <c r="ET314" i="4"/>
  <c r="ET308" i="4"/>
  <c r="ET298" i="4"/>
  <c r="ET292" i="4"/>
  <c r="ET282" i="4"/>
  <c r="ET276" i="4"/>
  <c r="ET266" i="4"/>
  <c r="ET260" i="4"/>
  <c r="ET250" i="4"/>
  <c r="ET244" i="4"/>
  <c r="ET234" i="4"/>
  <c r="ET228" i="4"/>
  <c r="ET218" i="4"/>
  <c r="ET212" i="4"/>
  <c r="ET202" i="4"/>
  <c r="ET196" i="4"/>
  <c r="ET186" i="4"/>
  <c r="ET180" i="4"/>
  <c r="ET155" i="4"/>
  <c r="ET154" i="4"/>
  <c r="ET153" i="4"/>
  <c r="ET145" i="4"/>
  <c r="ET144" i="4"/>
  <c r="ET99" i="4"/>
  <c r="ET98" i="4"/>
  <c r="ET75" i="4"/>
  <c r="ET74" i="4"/>
  <c r="ET39" i="4"/>
  <c r="ET32" i="4"/>
  <c r="ET130" i="4"/>
  <c r="ET106" i="4"/>
  <c r="ET102" i="4"/>
  <c r="ET101" i="4"/>
  <c r="ET88" i="4"/>
  <c r="ET78" i="4"/>
  <c r="ET73" i="4"/>
  <c r="ET64" i="4"/>
  <c r="ET59" i="4"/>
  <c r="ET58" i="4"/>
  <c r="ET45" i="4"/>
  <c r="ET30" i="4"/>
  <c r="ET23" i="4"/>
  <c r="ET21" i="4"/>
  <c r="ET16" i="4"/>
  <c r="ET162" i="4"/>
  <c r="ET138" i="4"/>
  <c r="ET134" i="4"/>
  <c r="ET133" i="4"/>
  <c r="ET120" i="4"/>
  <c r="ET110" i="4"/>
  <c r="ET105" i="4"/>
  <c r="ET96" i="4"/>
  <c r="ET91" i="4"/>
  <c r="ET90" i="4"/>
  <c r="ET77" i="4"/>
  <c r="ET62" i="4"/>
  <c r="ET55" i="4"/>
  <c r="ET53" i="4"/>
  <c r="ET48" i="4"/>
  <c r="ET34" i="4"/>
  <c r="ET10" i="4"/>
  <c r="ET6" i="4"/>
  <c r="ET5" i="4"/>
  <c r="ET170" i="4"/>
  <c r="ET166" i="4"/>
  <c r="ET165" i="4"/>
  <c r="ET152" i="4"/>
  <c r="ET142" i="4"/>
  <c r="ET137" i="4"/>
  <c r="ET128" i="4"/>
  <c r="ET123" i="4"/>
  <c r="ET122" i="4"/>
  <c r="ET109" i="4"/>
  <c r="ET94" i="4"/>
  <c r="ET87" i="4"/>
  <c r="ET85" i="4"/>
  <c r="ET80" i="4"/>
  <c r="ET66" i="4"/>
  <c r="ET42" i="4"/>
  <c r="ET38" i="4"/>
  <c r="ET37" i="4"/>
  <c r="ET24" i="4"/>
  <c r="ET14" i="4"/>
  <c r="ET9" i="4"/>
  <c r="ET168" i="4"/>
  <c r="ET157" i="4"/>
  <c r="ET150" i="4"/>
  <c r="ET146" i="4"/>
  <c r="ET136" i="4"/>
  <c r="ET125" i="4"/>
  <c r="ET118" i="4"/>
  <c r="ET114" i="4"/>
  <c r="ET104" i="4"/>
  <c r="ET93" i="4"/>
  <c r="ET86" i="4"/>
  <c r="ET82" i="4"/>
  <c r="ET72" i="4"/>
  <c r="ET61" i="4"/>
  <c r="ET54" i="4"/>
  <c r="ET50" i="4"/>
  <c r="ET40" i="4"/>
  <c r="ET29" i="4"/>
  <c r="ET22" i="4"/>
  <c r="ET18" i="4"/>
  <c r="ET8" i="4"/>
  <c r="ET172" i="4"/>
  <c r="ET164" i="4"/>
  <c r="ET156" i="4"/>
  <c r="ET148" i="4"/>
  <c r="ET140" i="4"/>
  <c r="ET132" i="4"/>
  <c r="ET124" i="4"/>
  <c r="ET116" i="4"/>
  <c r="ET108" i="4"/>
  <c r="ET100" i="4"/>
  <c r="ET92" i="4"/>
  <c r="ET84" i="4"/>
  <c r="ET76" i="4"/>
  <c r="ET68" i="4"/>
  <c r="ET60" i="4"/>
  <c r="ET52" i="4"/>
  <c r="ET44" i="4"/>
  <c r="ET36" i="4"/>
  <c r="ET28" i="4"/>
  <c r="ET20" i="4"/>
  <c r="ET12" i="4"/>
  <c r="ET4" i="4"/>
  <c r="AM86" i="5" l="1"/>
  <c r="AM87" i="5"/>
  <c r="AM82" i="5"/>
  <c r="BX10" i="6"/>
  <c r="BZ10" i="6" s="1"/>
  <c r="AM92" i="5"/>
  <c r="AM94" i="5"/>
  <c r="BX15" i="6"/>
  <c r="AM88" i="5"/>
  <c r="BX16" i="6"/>
  <c r="BZ16" i="6" s="1"/>
  <c r="AM93" i="5"/>
  <c r="AM89" i="5"/>
  <c r="AM83" i="5"/>
  <c r="AM81" i="5"/>
  <c r="AM84" i="5"/>
  <c r="V90" i="5"/>
  <c r="V93" i="5"/>
  <c r="V96" i="5"/>
  <c r="R96" i="5"/>
  <c r="Z96" i="5"/>
  <c r="Z97" i="5" s="1"/>
  <c r="R90" i="5"/>
  <c r="R93" i="5"/>
  <c r="N96" i="5"/>
  <c r="AD96" i="5"/>
  <c r="AD97" i="5" s="1"/>
  <c r="BX20" i="6"/>
  <c r="BX19" i="6"/>
  <c r="R95" i="5"/>
  <c r="N91" i="5"/>
  <c r="N86" i="5"/>
  <c r="R91" i="5"/>
  <c r="R86" i="5"/>
  <c r="R92" i="5"/>
  <c r="BZ4" i="6"/>
  <c r="AM80" i="5"/>
  <c r="BZ17" i="6"/>
  <c r="BZ8" i="6"/>
  <c r="BZ7" i="6"/>
  <c r="BZ6" i="6"/>
  <c r="BZ5" i="6"/>
  <c r="BZ13" i="6"/>
  <c r="BZ9" i="6"/>
  <c r="BZ11" i="6"/>
  <c r="BZ14" i="6"/>
  <c r="BZ12" i="6"/>
  <c r="BZ18" i="6"/>
  <c r="CU4" i="4"/>
  <c r="CU5" i="4"/>
  <c r="CU6" i="4"/>
  <c r="CU7" i="4"/>
  <c r="CU8" i="4"/>
  <c r="CU9" i="4"/>
  <c r="CU10" i="4"/>
  <c r="CU11" i="4"/>
  <c r="CU12" i="4"/>
  <c r="CU13" i="4"/>
  <c r="CU14" i="4"/>
  <c r="CU15" i="4"/>
  <c r="CU16" i="4"/>
  <c r="CU17" i="4"/>
  <c r="CU18" i="4"/>
  <c r="CU19" i="4"/>
  <c r="CU20" i="4"/>
  <c r="CU21" i="4"/>
  <c r="CU22" i="4"/>
  <c r="CU23" i="4"/>
  <c r="CU24" i="4"/>
  <c r="CU25" i="4"/>
  <c r="CU26" i="4"/>
  <c r="CU27" i="4"/>
  <c r="CU28" i="4"/>
  <c r="CU29" i="4"/>
  <c r="CU30" i="4"/>
  <c r="CU31" i="4"/>
  <c r="CU32" i="4"/>
  <c r="CU33" i="4"/>
  <c r="CU34" i="4"/>
  <c r="CU35" i="4"/>
  <c r="CU36" i="4"/>
  <c r="CU37" i="4"/>
  <c r="CU38" i="4"/>
  <c r="CU39" i="4"/>
  <c r="CU40" i="4"/>
  <c r="CU41" i="4"/>
  <c r="CU42" i="4"/>
  <c r="CU43" i="4"/>
  <c r="CU44" i="4"/>
  <c r="CU45" i="4"/>
  <c r="CU46" i="4"/>
  <c r="CU47" i="4"/>
  <c r="CU48" i="4"/>
  <c r="CU49" i="4"/>
  <c r="CU50" i="4"/>
  <c r="CU51" i="4"/>
  <c r="CU52" i="4"/>
  <c r="CU53" i="4"/>
  <c r="CU54" i="4"/>
  <c r="CU55" i="4"/>
  <c r="CU56" i="4"/>
  <c r="CU57" i="4"/>
  <c r="CU58" i="4"/>
  <c r="CU59" i="4"/>
  <c r="CU60" i="4"/>
  <c r="CU61" i="4"/>
  <c r="CU62" i="4"/>
  <c r="CU63" i="4"/>
  <c r="CU64" i="4"/>
  <c r="CU65" i="4"/>
  <c r="CU66" i="4"/>
  <c r="CU67" i="4"/>
  <c r="CU68" i="4"/>
  <c r="CU69" i="4"/>
  <c r="CU70" i="4"/>
  <c r="CU71" i="4"/>
  <c r="CU72" i="4"/>
  <c r="CU73" i="4"/>
  <c r="CU74" i="4"/>
  <c r="CU75" i="4"/>
  <c r="CU76" i="4"/>
  <c r="CU77" i="4"/>
  <c r="CU78" i="4"/>
  <c r="CU79" i="4"/>
  <c r="CU80" i="4"/>
  <c r="CU81" i="4"/>
  <c r="CU82" i="4"/>
  <c r="CU83" i="4"/>
  <c r="CU84" i="4"/>
  <c r="CU85" i="4"/>
  <c r="CU86" i="4"/>
  <c r="CU87" i="4"/>
  <c r="CU88" i="4"/>
  <c r="CU89" i="4"/>
  <c r="CU90" i="4"/>
  <c r="CU91" i="4"/>
  <c r="CU92" i="4"/>
  <c r="CU93" i="4"/>
  <c r="CU94" i="4"/>
  <c r="CU95" i="4"/>
  <c r="CU96" i="4"/>
  <c r="CU97" i="4"/>
  <c r="CU98" i="4"/>
  <c r="CU99" i="4"/>
  <c r="CU100" i="4"/>
  <c r="CU101" i="4"/>
  <c r="CU102" i="4"/>
  <c r="CU103" i="4"/>
  <c r="CU104" i="4"/>
  <c r="CU105" i="4"/>
  <c r="CU106" i="4"/>
  <c r="CU107" i="4"/>
  <c r="CU108" i="4"/>
  <c r="CU109" i="4"/>
  <c r="CU110" i="4"/>
  <c r="CU111" i="4"/>
  <c r="CU112" i="4"/>
  <c r="CU113" i="4"/>
  <c r="CU114" i="4"/>
  <c r="CU115" i="4"/>
  <c r="CU116" i="4"/>
  <c r="CU117" i="4"/>
  <c r="CU118" i="4"/>
  <c r="CU119" i="4"/>
  <c r="CU120" i="4"/>
  <c r="CU121" i="4"/>
  <c r="CU122" i="4"/>
  <c r="CU123" i="4"/>
  <c r="CU124" i="4"/>
  <c r="CU125" i="4"/>
  <c r="CU126" i="4"/>
  <c r="CU127" i="4"/>
  <c r="CU128" i="4"/>
  <c r="CU129" i="4"/>
  <c r="CU130" i="4"/>
  <c r="CU131" i="4"/>
  <c r="CU132" i="4"/>
  <c r="CU133" i="4"/>
  <c r="CU134" i="4"/>
  <c r="CU135" i="4"/>
  <c r="CU136" i="4"/>
  <c r="CU137" i="4"/>
  <c r="CU138" i="4"/>
  <c r="CU139" i="4"/>
  <c r="CU140" i="4"/>
  <c r="CU141" i="4"/>
  <c r="CU142" i="4"/>
  <c r="CU143" i="4"/>
  <c r="CU144" i="4"/>
  <c r="CU145" i="4"/>
  <c r="CU146" i="4"/>
  <c r="CU147" i="4"/>
  <c r="CU148" i="4"/>
  <c r="CU149" i="4"/>
  <c r="CU150" i="4"/>
  <c r="CU151" i="4"/>
  <c r="CU152" i="4"/>
  <c r="CU153" i="4"/>
  <c r="CU154" i="4"/>
  <c r="CU155" i="4"/>
  <c r="CU156" i="4"/>
  <c r="CU157" i="4"/>
  <c r="CU158" i="4"/>
  <c r="CU159" i="4"/>
  <c r="CU160" i="4"/>
  <c r="CU161" i="4"/>
  <c r="CU162" i="4"/>
  <c r="CU163" i="4"/>
  <c r="CU164" i="4"/>
  <c r="CU165" i="4"/>
  <c r="CU166" i="4"/>
  <c r="CU167" i="4"/>
  <c r="CU168" i="4"/>
  <c r="CU169" i="4"/>
  <c r="CU170" i="4"/>
  <c r="CU171" i="4"/>
  <c r="CU172" i="4"/>
  <c r="CU173" i="4"/>
  <c r="CU174" i="4"/>
  <c r="CU175" i="4"/>
  <c r="CU176" i="4"/>
  <c r="CU177" i="4"/>
  <c r="CU178" i="4"/>
  <c r="CU179" i="4"/>
  <c r="CU180" i="4"/>
  <c r="CU181" i="4"/>
  <c r="CU182" i="4"/>
  <c r="CU183" i="4"/>
  <c r="CU184" i="4"/>
  <c r="CU185" i="4"/>
  <c r="CU186" i="4"/>
  <c r="CU187" i="4"/>
  <c r="CU188" i="4"/>
  <c r="CU189" i="4"/>
  <c r="CU190" i="4"/>
  <c r="CU191" i="4"/>
  <c r="CU192" i="4"/>
  <c r="CU193" i="4"/>
  <c r="CU194" i="4"/>
  <c r="CU195" i="4"/>
  <c r="CU196" i="4"/>
  <c r="CU197" i="4"/>
  <c r="CU198" i="4"/>
  <c r="CU199" i="4"/>
  <c r="CU200" i="4"/>
  <c r="CU201" i="4"/>
  <c r="CU202" i="4"/>
  <c r="CU203" i="4"/>
  <c r="CU204" i="4"/>
  <c r="CU205" i="4"/>
  <c r="CU206" i="4"/>
  <c r="CU207" i="4"/>
  <c r="CU208" i="4"/>
  <c r="CU209" i="4"/>
  <c r="CU210" i="4"/>
  <c r="CU211" i="4"/>
  <c r="CU212" i="4"/>
  <c r="CU213" i="4"/>
  <c r="CU214" i="4"/>
  <c r="CU215" i="4"/>
  <c r="CU216" i="4"/>
  <c r="CU217" i="4"/>
  <c r="CU218" i="4"/>
  <c r="CU219" i="4"/>
  <c r="CU220" i="4"/>
  <c r="CU221" i="4"/>
  <c r="CU222" i="4"/>
  <c r="CU223" i="4"/>
  <c r="CU224" i="4"/>
  <c r="CU225" i="4"/>
  <c r="CU226" i="4"/>
  <c r="CU227" i="4"/>
  <c r="CU228" i="4"/>
  <c r="CU229" i="4"/>
  <c r="CU230" i="4"/>
  <c r="CU231" i="4"/>
  <c r="CU232" i="4"/>
  <c r="CU233" i="4"/>
  <c r="CU234" i="4"/>
  <c r="CU235" i="4"/>
  <c r="CU236" i="4"/>
  <c r="CU237" i="4"/>
  <c r="CU238" i="4"/>
  <c r="CU239" i="4"/>
  <c r="CU240" i="4"/>
  <c r="CU241" i="4"/>
  <c r="CU242" i="4"/>
  <c r="CU243" i="4"/>
  <c r="CU244" i="4"/>
  <c r="CU245" i="4"/>
  <c r="CU246" i="4"/>
  <c r="CU247" i="4"/>
  <c r="CU248" i="4"/>
  <c r="CU249" i="4"/>
  <c r="CU250" i="4"/>
  <c r="CU251" i="4"/>
  <c r="CU252" i="4"/>
  <c r="CU253" i="4"/>
  <c r="CU254" i="4"/>
  <c r="CU255" i="4"/>
  <c r="CU256" i="4"/>
  <c r="CU257" i="4"/>
  <c r="CU258" i="4"/>
  <c r="CU259" i="4"/>
  <c r="CU260" i="4"/>
  <c r="CU261" i="4"/>
  <c r="CU262" i="4"/>
  <c r="CU263" i="4"/>
  <c r="CU264" i="4"/>
  <c r="CU265" i="4"/>
  <c r="CU266" i="4"/>
  <c r="CU267" i="4"/>
  <c r="CU268" i="4"/>
  <c r="CU269" i="4"/>
  <c r="CU270" i="4"/>
  <c r="CU271" i="4"/>
  <c r="CU272" i="4"/>
  <c r="CU273" i="4"/>
  <c r="CU274" i="4"/>
  <c r="CU275" i="4"/>
  <c r="CU276" i="4"/>
  <c r="CU277" i="4"/>
  <c r="CU278" i="4"/>
  <c r="CU279" i="4"/>
  <c r="CU280" i="4"/>
  <c r="CU281" i="4"/>
  <c r="CU282" i="4"/>
  <c r="CU283" i="4"/>
  <c r="CU284" i="4"/>
  <c r="CU285" i="4"/>
  <c r="CU286" i="4"/>
  <c r="CU287" i="4"/>
  <c r="CU288" i="4"/>
  <c r="CU289" i="4"/>
  <c r="CU290" i="4"/>
  <c r="CU291" i="4"/>
  <c r="CU292" i="4"/>
  <c r="CU293" i="4"/>
  <c r="CU294" i="4"/>
  <c r="CU295" i="4"/>
  <c r="CU296" i="4"/>
  <c r="CU297" i="4"/>
  <c r="CU298" i="4"/>
  <c r="CU299" i="4"/>
  <c r="CU300" i="4"/>
  <c r="CU301" i="4"/>
  <c r="CU302" i="4"/>
  <c r="CU303" i="4"/>
  <c r="CU304" i="4"/>
  <c r="CU305" i="4"/>
  <c r="CU306" i="4"/>
  <c r="CU307" i="4"/>
  <c r="CU308" i="4"/>
  <c r="CU309" i="4"/>
  <c r="CU310" i="4"/>
  <c r="CU311" i="4"/>
  <c r="CU312" i="4"/>
  <c r="CU313" i="4"/>
  <c r="CU314" i="4"/>
  <c r="CU315" i="4"/>
  <c r="CU316" i="4"/>
  <c r="CU317" i="4"/>
  <c r="CU318" i="4"/>
  <c r="CU319" i="4"/>
  <c r="CU320" i="4"/>
  <c r="CU321" i="4"/>
  <c r="CU322" i="4"/>
  <c r="CU323" i="4"/>
  <c r="CU324" i="4"/>
  <c r="CU325" i="4"/>
  <c r="CU326" i="4"/>
  <c r="CU327" i="4"/>
  <c r="CU328" i="4"/>
  <c r="CU329" i="4"/>
  <c r="CU330" i="4"/>
  <c r="CU331" i="4"/>
  <c r="CU332" i="4"/>
  <c r="CU333" i="4"/>
  <c r="CU334" i="4"/>
  <c r="CU335" i="4"/>
  <c r="CU336" i="4"/>
  <c r="CU337" i="4"/>
  <c r="CU338" i="4"/>
  <c r="CU339" i="4"/>
  <c r="CU340" i="4"/>
  <c r="CU341" i="4"/>
  <c r="CU342" i="4"/>
  <c r="CU343" i="4"/>
  <c r="CU344" i="4"/>
  <c r="CU345" i="4"/>
  <c r="CU346" i="4"/>
  <c r="CU347" i="4"/>
  <c r="CU348" i="4"/>
  <c r="CU349" i="4"/>
  <c r="CU350" i="4"/>
  <c r="CU351" i="4"/>
  <c r="CU352" i="4"/>
  <c r="CU353" i="4"/>
  <c r="CU354" i="4"/>
  <c r="CU355" i="4"/>
  <c r="CU356" i="4"/>
  <c r="CU357" i="4"/>
  <c r="CU358" i="4"/>
  <c r="CU359" i="4"/>
  <c r="CU360" i="4"/>
  <c r="CU361" i="4"/>
  <c r="CU362" i="4"/>
  <c r="CU363" i="4"/>
  <c r="CU364" i="4"/>
  <c r="CU365" i="4"/>
  <c r="CU366" i="4"/>
  <c r="CU367" i="4"/>
  <c r="CU368" i="4"/>
  <c r="CU369" i="4"/>
  <c r="CU370" i="4"/>
  <c r="CU371" i="4"/>
  <c r="CU372" i="4"/>
  <c r="CU373" i="4"/>
  <c r="CU374" i="4"/>
  <c r="CU375" i="4"/>
  <c r="CU376" i="4"/>
  <c r="CU377" i="4"/>
  <c r="CU378" i="4"/>
  <c r="CU379" i="4"/>
  <c r="CU380" i="4"/>
  <c r="CU381" i="4"/>
  <c r="CU382" i="4"/>
  <c r="CU383" i="4"/>
  <c r="CU384" i="4"/>
  <c r="CU385" i="4"/>
  <c r="CU386" i="4"/>
  <c r="CU387" i="4"/>
  <c r="CU388" i="4"/>
  <c r="CU389" i="4"/>
  <c r="CU390" i="4"/>
  <c r="CU391" i="4"/>
  <c r="CU392" i="4"/>
  <c r="CU393" i="4"/>
  <c r="CU394" i="4"/>
  <c r="CU395" i="4"/>
  <c r="CU396" i="4"/>
  <c r="CU397" i="4"/>
  <c r="CU398" i="4"/>
  <c r="CU3" i="4"/>
  <c r="B98" i="5"/>
  <c r="BZ15" i="6" l="1"/>
  <c r="AO90" i="5" s="1"/>
  <c r="AO85" i="5"/>
  <c r="AO83" i="5"/>
  <c r="AO80" i="5"/>
  <c r="AM95" i="5"/>
  <c r="AM85" i="5"/>
  <c r="AO84" i="5"/>
  <c r="AO81" i="5"/>
  <c r="AO93" i="5"/>
  <c r="AM96" i="5"/>
  <c r="AO82" i="5"/>
  <c r="AO94" i="5"/>
  <c r="AO86" i="5"/>
  <c r="AM91" i="5"/>
  <c r="AM90" i="5"/>
  <c r="V97" i="5"/>
  <c r="BZ19" i="6"/>
  <c r="BZ20" i="6"/>
  <c r="AO88" i="5"/>
  <c r="AO91" i="5"/>
  <c r="AO87" i="5"/>
  <c r="AO89" i="5"/>
  <c r="AO92" i="5"/>
  <c r="N97" i="5"/>
  <c r="R97" i="5"/>
  <c r="L41" i="4"/>
  <c r="L40" i="4"/>
  <c r="L39" i="4"/>
  <c r="L38" i="4"/>
  <c r="L37" i="4"/>
  <c r="L36" i="4"/>
  <c r="L35" i="4"/>
  <c r="L34" i="4"/>
  <c r="L33" i="4"/>
  <c r="L32" i="4"/>
  <c r="AO96" i="5" l="1"/>
  <c r="AO95" i="5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22" i="6"/>
  <c r="AO97" i="5" l="1"/>
  <c r="AJ1" i="6"/>
  <c r="X1" i="6"/>
  <c r="Y1" i="6"/>
  <c r="Z1" i="6"/>
  <c r="AA1" i="6"/>
  <c r="AB1" i="6"/>
  <c r="AC1" i="6"/>
  <c r="AD1" i="6"/>
  <c r="AE1" i="6"/>
  <c r="AF1" i="6"/>
  <c r="AG1" i="6"/>
  <c r="AH1" i="6"/>
  <c r="AI1" i="6"/>
  <c r="AL2" i="4"/>
  <c r="AL27" i="4" s="1"/>
  <c r="AL31" i="4" s="1"/>
  <c r="W1" i="6"/>
  <c r="AH2" i="4" l="1"/>
  <c r="AH27" i="4" s="1"/>
  <c r="AH31" i="4" s="1"/>
  <c r="AG2" i="4"/>
  <c r="AG27" i="4" s="1"/>
  <c r="AG31" i="4" s="1"/>
  <c r="AF2" i="4"/>
  <c r="AF27" i="4" s="1"/>
  <c r="AF31" i="4" s="1"/>
  <c r="AI2" i="4"/>
  <c r="AI27" i="4" s="1"/>
  <c r="AI31" i="4" s="1"/>
  <c r="AE2" i="4"/>
  <c r="AE27" i="4" s="1"/>
  <c r="AE31" i="4" s="1"/>
  <c r="AB2" i="4"/>
  <c r="AB27" i="4" s="1"/>
  <c r="AB31" i="4" s="1"/>
  <c r="AA2" i="4"/>
  <c r="AA27" i="4" s="1"/>
  <c r="AA31" i="4" s="1"/>
  <c r="AD2" i="4"/>
  <c r="AD27" i="4" s="1"/>
  <c r="AD31" i="4" s="1"/>
  <c r="Z2" i="4"/>
  <c r="Z27" i="4" s="1"/>
  <c r="Z31" i="4" s="1"/>
  <c r="AC2" i="4"/>
  <c r="AC27" i="4" s="1"/>
  <c r="AC31" i="4" s="1"/>
  <c r="AK2" i="4"/>
  <c r="AK27" i="4" s="1"/>
  <c r="AK31" i="4" s="1"/>
  <c r="AJ2" i="4"/>
  <c r="AJ27" i="4" s="1"/>
  <c r="AJ31" i="4" s="1"/>
  <c r="Y2" i="4"/>
  <c r="Y27" i="4" s="1"/>
  <c r="Y31" i="4" s="1"/>
  <c r="BP909" i="4"/>
  <c r="BL836" i="4"/>
  <c r="BX913" i="4"/>
  <c r="BO607" i="4"/>
  <c r="BO840" i="4"/>
  <c r="BT631" i="4"/>
  <c r="BP727" i="4"/>
  <c r="BD880" i="4"/>
  <c r="BG801" i="4"/>
  <c r="BL843" i="4"/>
  <c r="BW863" i="4"/>
  <c r="BX814" i="4"/>
  <c r="BH840" i="4"/>
  <c r="BX881" i="4"/>
  <c r="BO951" i="4"/>
  <c r="BP581" i="4"/>
  <c r="BT735" i="4"/>
  <c r="BH959" i="4"/>
  <c r="BT908" i="4"/>
  <c r="BH620" i="4"/>
  <c r="BT964" i="4"/>
  <c r="BT569" i="4"/>
  <c r="BC649" i="4"/>
  <c r="AZ519" i="4"/>
  <c r="BL644" i="4"/>
  <c r="BT602" i="4"/>
  <c r="BL526" i="4"/>
  <c r="BD519" i="4"/>
  <c r="BT909" i="4"/>
  <c r="BT583" i="4"/>
  <c r="BZ774" i="4"/>
  <c r="BL875" i="4"/>
  <c r="AZ801" i="4"/>
  <c r="BH720" i="4"/>
  <c r="BH768" i="4"/>
  <c r="BT505" i="4"/>
  <c r="BD893" i="4"/>
  <c r="BD949" i="4"/>
  <c r="BP941" i="4"/>
  <c r="AZ970" i="4"/>
  <c r="BP799" i="4"/>
  <c r="BL677" i="4"/>
  <c r="BW788" i="4"/>
  <c r="BX604" i="4"/>
  <c r="BH879" i="4"/>
  <c r="BX930" i="4"/>
  <c r="BH862" i="4"/>
  <c r="BT808" i="4"/>
  <c r="BH637" i="4"/>
  <c r="BL931" i="4"/>
  <c r="BP634" i="4"/>
  <c r="BL796" i="4"/>
  <c r="BL995" i="4"/>
  <c r="BP946" i="4"/>
  <c r="BS875" i="4"/>
  <c r="BX533" i="4"/>
  <c r="BP567" i="4"/>
  <c r="BL789" i="4"/>
  <c r="BX970" i="4"/>
  <c r="BD638" i="4"/>
  <c r="BD798" i="4"/>
  <c r="BD511" i="4"/>
  <c r="BH602" i="4"/>
  <c r="BS862" i="4"/>
  <c r="BX546" i="4"/>
  <c r="BP711" i="4"/>
  <c r="BX638" i="4"/>
  <c r="BH666" i="4"/>
  <c r="BS925" i="4"/>
  <c r="BT973" i="4"/>
  <c r="BP556" i="4"/>
  <c r="BO694" i="4"/>
  <c r="BL555" i="4"/>
  <c r="BD503" i="4"/>
  <c r="BT618" i="4"/>
  <c r="BP701" i="4"/>
  <c r="BX785" i="4"/>
  <c r="BX574" i="4"/>
  <c r="BL637" i="4"/>
  <c r="BP842" i="4"/>
  <c r="BX538" i="4"/>
  <c r="BO582" i="4"/>
  <c r="BH761" i="4"/>
  <c r="BP573" i="4"/>
  <c r="BH685" i="4"/>
  <c r="BW520" i="4"/>
  <c r="BP853" i="4"/>
  <c r="BP738" i="4"/>
  <c r="BH816" i="4"/>
  <c r="BH942" i="4"/>
  <c r="BL653" i="4"/>
  <c r="BH669" i="4"/>
  <c r="BW713" i="4"/>
  <c r="BX658" i="4"/>
  <c r="BH523" i="4"/>
  <c r="BC814" i="4"/>
  <c r="BP906" i="4"/>
  <c r="CA515" i="4"/>
  <c r="CA831" i="4"/>
  <c r="BL539" i="4"/>
  <c r="BO575" i="4"/>
  <c r="BP954" i="4"/>
  <c r="BX806" i="4"/>
  <c r="BD741" i="4"/>
  <c r="BO769" i="4"/>
  <c r="BX798" i="4"/>
  <c r="BW753" i="4"/>
  <c r="BP807" i="4"/>
  <c r="BO979" i="4"/>
  <c r="CA526" i="4"/>
  <c r="AY915" i="4"/>
  <c r="BZ996" i="4"/>
  <c r="BL1000" i="4"/>
  <c r="BT599" i="4"/>
  <c r="BX850" i="4"/>
  <c r="BL828" i="4"/>
  <c r="BT752" i="4"/>
  <c r="BH621" i="4"/>
  <c r="BW536" i="4"/>
  <c r="BL749" i="4"/>
  <c r="BX509" i="4"/>
  <c r="BL606" i="4"/>
  <c r="BD589" i="4"/>
  <c r="BX663" i="4"/>
  <c r="BT506" i="4"/>
  <c r="BH656" i="4"/>
  <c r="BT860" i="4"/>
  <c r="BH918" i="4"/>
  <c r="BH854" i="4"/>
  <c r="BT655" i="4"/>
  <c r="BX978" i="4"/>
  <c r="BP885" i="4"/>
  <c r="BT824" i="4"/>
  <c r="BL547" i="4"/>
  <c r="BP861" i="4"/>
  <c r="BL880" i="4"/>
  <c r="BD853" i="4"/>
  <c r="BD726" i="4"/>
  <c r="BX583" i="4"/>
  <c r="BD574" i="4"/>
  <c r="BD797" i="4"/>
  <c r="BL597" i="4"/>
  <c r="BX575" i="4"/>
  <c r="BX986" i="4"/>
  <c r="BH958" i="4"/>
  <c r="AZ736" i="4"/>
  <c r="AZ612" i="4"/>
  <c r="CA586" i="4"/>
  <c r="BL896" i="4"/>
  <c r="BC789" i="4"/>
  <c r="BH506" i="4"/>
  <c r="CA727" i="4"/>
  <c r="BP621" i="4"/>
  <c r="BD822" i="4"/>
  <c r="BO917" i="4"/>
  <c r="BD933" i="4"/>
  <c r="BH624" i="4"/>
  <c r="BD928" i="4"/>
  <c r="BX655" i="4"/>
  <c r="BX937" i="4"/>
  <c r="BO623" i="4"/>
  <c r="BD789" i="4"/>
  <c r="BD677" i="4"/>
  <c r="BK578" i="4"/>
  <c r="BO555" i="4"/>
  <c r="BD701" i="4"/>
  <c r="BD885" i="4"/>
  <c r="BT696" i="4"/>
  <c r="BX718" i="4"/>
  <c r="BP511" i="4"/>
  <c r="BX1001" i="4"/>
  <c r="BP957" i="4"/>
  <c r="BH943" i="4"/>
  <c r="BD527" i="4"/>
  <c r="BP519" i="4"/>
  <c r="BS792" i="4"/>
  <c r="BL912" i="4"/>
  <c r="BP938" i="4"/>
  <c r="BP810" i="4"/>
  <c r="BP925" i="4"/>
  <c r="BP826" i="4"/>
  <c r="CA541" i="4"/>
  <c r="BH825" i="4"/>
  <c r="AZ548" i="4"/>
  <c r="BD976" i="4"/>
  <c r="BT521" i="4"/>
  <c r="BH638" i="4"/>
  <c r="CA510" i="4"/>
  <c r="CA626" i="4"/>
  <c r="BX833" i="4"/>
  <c r="BL757" i="4"/>
  <c r="BX517" i="4"/>
  <c r="BX702" i="4"/>
  <c r="BX841" i="4"/>
  <c r="BX882" i="4"/>
  <c r="BL944" i="4"/>
  <c r="BP759" i="4"/>
  <c r="BK965" i="4"/>
  <c r="BT615" i="4"/>
  <c r="BH701" i="4"/>
  <c r="BD536" i="4"/>
  <c r="BT743" i="4"/>
  <c r="BH895" i="4"/>
  <c r="BH950" i="4"/>
  <c r="BS950" i="4"/>
  <c r="BC565" i="4"/>
  <c r="AZ644" i="4"/>
  <c r="AZ624" i="4"/>
  <c r="BP574" i="4"/>
  <c r="BD765" i="4"/>
  <c r="BW745" i="4"/>
  <c r="AZ527" i="4"/>
  <c r="BL534" i="4"/>
  <c r="BS505" i="4"/>
  <c r="BX594" i="4"/>
  <c r="BD920" i="4"/>
  <c r="BL542" i="4"/>
  <c r="BX777" i="4"/>
  <c r="BX866" i="4"/>
  <c r="BK558" i="4"/>
  <c r="AZ578" i="4"/>
  <c r="BO544" i="4"/>
  <c r="AZ516" i="4"/>
  <c r="AZ691" i="4"/>
  <c r="BD693" i="4"/>
  <c r="BD567" i="4"/>
  <c r="BH991" i="4"/>
  <c r="BL602" i="4"/>
  <c r="BH926" i="4"/>
  <c r="AZ713" i="4"/>
  <c r="BG568" i="4"/>
  <c r="AZ672" i="4"/>
  <c r="CA543" i="4"/>
  <c r="BP570" i="4"/>
  <c r="BS634" i="4"/>
  <c r="BG746" i="4"/>
  <c r="BC626" i="4"/>
  <c r="BL813" i="4"/>
  <c r="BT823" i="4"/>
  <c r="BP532" i="4"/>
  <c r="BT996" i="4"/>
  <c r="BH966" i="4"/>
  <c r="BX549" i="4"/>
  <c r="BP751" i="4"/>
  <c r="BW855" i="4"/>
  <c r="BL864" i="4"/>
  <c r="BP540" i="4"/>
  <c r="BW809" i="4"/>
  <c r="BP989" i="4"/>
  <c r="CA743" i="4"/>
  <c r="BT885" i="4"/>
  <c r="BD845" i="4"/>
  <c r="BP666" i="4"/>
  <c r="BD684" i="4"/>
  <c r="BH902" i="4"/>
  <c r="AZ532" i="4"/>
  <c r="BT916" i="4"/>
  <c r="BT647" i="4"/>
  <c r="BL550" i="4"/>
  <c r="BT663" i="4"/>
  <c r="BG920" i="4"/>
  <c r="BH886" i="4"/>
  <c r="AZ676" i="4"/>
  <c r="BX692" i="4"/>
  <c r="BP669" i="4"/>
  <c r="BD981" i="4"/>
  <c r="BD904" i="4"/>
  <c r="BX670" i="4"/>
  <c r="BO678" i="4"/>
  <c r="BH538" i="4"/>
  <c r="BX890" i="4"/>
  <c r="BL812" i="4"/>
  <c r="BD766" i="4"/>
  <c r="BP613" i="4"/>
  <c r="BD805" i="4"/>
  <c r="BP730" i="4"/>
  <c r="BC996" i="4"/>
  <c r="BL851" i="4"/>
  <c r="BT965" i="4"/>
  <c r="BP524" i="4"/>
  <c r="BP845" i="4"/>
  <c r="BX623" i="4"/>
  <c r="BP559" i="4"/>
  <c r="BL523" i="4"/>
  <c r="BZ580" i="4"/>
  <c r="BT845" i="4"/>
  <c r="BT646" i="4"/>
  <c r="BD613" i="4"/>
  <c r="CA720" i="4"/>
  <c r="BP754" i="4"/>
  <c r="BT513" i="4"/>
  <c r="BO523" i="4"/>
  <c r="BL804" i="4"/>
  <c r="BL669" i="4"/>
  <c r="BX897" i="4"/>
  <c r="BT546" i="4"/>
  <c r="BH670" i="4"/>
  <c r="BX994" i="4"/>
  <c r="BL928" i="4"/>
  <c r="BW954" i="4"/>
  <c r="CA706" i="4"/>
  <c r="BT892" i="4"/>
  <c r="BP973" i="4"/>
  <c r="BD917" i="4"/>
  <c r="BD602" i="4"/>
  <c r="BO875" i="4"/>
  <c r="BX761" i="4"/>
  <c r="CA565" i="4"/>
  <c r="BL624" i="4"/>
  <c r="AZ635" i="4"/>
  <c r="BP702" i="4"/>
  <c r="BT537" i="4"/>
  <c r="BL829" i="4"/>
  <c r="BO729" i="4"/>
  <c r="BS958" i="4"/>
  <c r="CA613" i="4"/>
  <c r="BP637" i="4"/>
  <c r="AZ895" i="4"/>
  <c r="BT591" i="4"/>
  <c r="BT831" i="4"/>
  <c r="BH793" i="4"/>
  <c r="BH760" i="4"/>
  <c r="BX962" i="4"/>
  <c r="BD896" i="4"/>
  <c r="BO728" i="4"/>
  <c r="BD645" i="4"/>
  <c r="BH597" i="4"/>
  <c r="BL725" i="4"/>
  <c r="AZ571" i="4"/>
  <c r="BO568" i="4"/>
  <c r="BX954" i="4"/>
  <c r="BX522" i="4"/>
  <c r="BX945" i="4"/>
  <c r="BO849" i="4"/>
  <c r="BO614" i="4"/>
  <c r="BP994" i="4"/>
  <c r="BL621" i="4"/>
  <c r="BW722" i="4"/>
  <c r="CA738" i="4"/>
  <c r="AY721" i="4"/>
  <c r="AZ712" i="4"/>
  <c r="AZ967" i="4"/>
  <c r="BG880" i="4"/>
  <c r="BO997" i="4"/>
  <c r="BD592" i="4"/>
  <c r="BW574" i="4"/>
  <c r="BH817" i="4"/>
  <c r="BD573" i="4"/>
  <c r="BT703" i="4"/>
  <c r="BX953" i="4"/>
  <c r="AY873" i="4"/>
  <c r="BX687" i="4"/>
  <c r="BL772" i="4"/>
  <c r="BT623" i="4"/>
  <c r="BX745" i="4"/>
  <c r="AZ564" i="4"/>
  <c r="BL717" i="4"/>
  <c r="BT607" i="4"/>
  <c r="BP778" i="4"/>
  <c r="AZ667" i="4"/>
  <c r="BT687" i="4"/>
  <c r="BP588" i="4"/>
  <c r="CA534" i="4"/>
  <c r="BG952" i="4"/>
  <c r="BT767" i="4"/>
  <c r="BX710" i="4"/>
  <c r="BT940" i="4"/>
  <c r="BD838" i="4"/>
  <c r="BL741" i="4"/>
  <c r="BX695" i="4"/>
  <c r="BH870" i="4"/>
  <c r="CA645" i="4"/>
  <c r="BX906" i="4"/>
  <c r="BD912" i="4"/>
  <c r="CA893" i="4"/>
  <c r="BH721" i="4"/>
  <c r="BT901" i="4"/>
  <c r="BD960" i="4"/>
  <c r="BX713" i="4"/>
  <c r="BO981" i="4"/>
  <c r="BP688" i="4"/>
  <c r="BD992" i="4"/>
  <c r="BT776" i="4"/>
  <c r="BX793" i="4"/>
  <c r="BH878" i="4"/>
  <c r="BP986" i="4"/>
  <c r="BT784" i="4"/>
  <c r="BX914" i="4"/>
  <c r="BL566" i="4"/>
  <c r="AZ824" i="4"/>
  <c r="BT728" i="4"/>
  <c r="BD620" i="4"/>
  <c r="BT832" i="4"/>
  <c r="BL733" i="4"/>
  <c r="BD621" i="4"/>
  <c r="BX938" i="4"/>
  <c r="BX671" i="4"/>
  <c r="BL923" i="4"/>
  <c r="BT553" i="4"/>
  <c r="BT575" i="4"/>
  <c r="BX801" i="4"/>
  <c r="BP508" i="4"/>
  <c r="BC924" i="4"/>
  <c r="AZ825" i="4"/>
  <c r="BH728" i="4"/>
  <c r="BT692" i="4"/>
  <c r="BP527" i="4"/>
  <c r="BD688" i="4"/>
  <c r="BD806" i="4"/>
  <c r="BW851" i="4"/>
  <c r="BW914" i="4"/>
  <c r="BO718" i="4"/>
  <c r="BP770" i="4"/>
  <c r="BP606" i="4"/>
  <c r="BX782" i="4"/>
  <c r="BH990" i="4"/>
  <c r="AZ943" i="4"/>
  <c r="BL716" i="4"/>
  <c r="BX607" i="4"/>
  <c r="BT997" i="4"/>
  <c r="BT917" i="4"/>
  <c r="BL984" i="4"/>
  <c r="BT972" i="4"/>
  <c r="BH530" i="4"/>
  <c r="BP962" i="4"/>
  <c r="BS626" i="4"/>
  <c r="CA685" i="4"/>
  <c r="BL612" i="4"/>
  <c r="BS610" i="4"/>
  <c r="BX530" i="4"/>
  <c r="BS837" i="4"/>
  <c r="BP874" i="4"/>
  <c r="BP597" i="4"/>
  <c r="BT727" i="4"/>
  <c r="CA923" i="4"/>
  <c r="BD597" i="4"/>
  <c r="BP858" i="4"/>
  <c r="BL589" i="4"/>
  <c r="BT925" i="4"/>
  <c r="BP564" i="4"/>
  <c r="BT582" i="4"/>
  <c r="BX758" i="4"/>
  <c r="BC871" i="4"/>
  <c r="BP670" i="4"/>
  <c r="BT792" i="4"/>
  <c r="BT868" i="4"/>
  <c r="BL947" i="4"/>
  <c r="BD813" i="4"/>
  <c r="BT639" i="4"/>
  <c r="BL952" i="4"/>
  <c r="BW889" i="4"/>
  <c r="CA770" i="4"/>
  <c r="BL613" i="4"/>
  <c r="BT664" i="4"/>
  <c r="BL976" i="4"/>
  <c r="BT932" i="4"/>
  <c r="BT869" i="4"/>
  <c r="BP970" i="4"/>
  <c r="BD551" i="4"/>
  <c r="BD535" i="4"/>
  <c r="BT632" i="4"/>
  <c r="BT775" i="4"/>
  <c r="BT980" i="4"/>
  <c r="BD637" i="4"/>
  <c r="BL848" i="4"/>
  <c r="BS805" i="4"/>
  <c r="BG984" i="4"/>
  <c r="BS909" i="4"/>
  <c r="AZ706" i="4"/>
  <c r="BL676" i="4"/>
  <c r="CA912" i="4"/>
  <c r="BD528" i="4"/>
  <c r="BD661" i="4"/>
  <c r="BT514" i="4"/>
  <c r="BL955" i="4"/>
  <c r="BX639" i="4"/>
  <c r="BG726" i="4"/>
  <c r="BL662" i="4"/>
  <c r="BL971" i="4"/>
  <c r="BH570" i="4"/>
  <c r="BH613" i="4"/>
  <c r="BS829" i="4"/>
  <c r="CA525" i="4"/>
  <c r="BL531" i="4"/>
  <c r="BL558" i="4"/>
  <c r="BP584" i="4"/>
  <c r="BD718" i="4"/>
  <c r="BT981" i="4"/>
  <c r="BT628" i="4"/>
  <c r="BX993" i="4"/>
  <c r="CA822" i="4"/>
  <c r="BT956" i="4"/>
  <c r="BS562" i="4"/>
  <c r="BC682" i="4"/>
  <c r="BP629" i="4"/>
  <c r="BW544" i="4"/>
  <c r="BP898" i="4"/>
  <c r="BT933" i="4"/>
  <c r="AZ927" i="4"/>
  <c r="BX905" i="4"/>
  <c r="BX889" i="4"/>
  <c r="BD984" i="4"/>
  <c r="BD888" i="4"/>
  <c r="BD829" i="4"/>
  <c r="BL510" i="4"/>
  <c r="BH539" i="4"/>
  <c r="BD750" i="4"/>
  <c r="BT840" i="4"/>
  <c r="AZ882" i="4"/>
  <c r="BG856" i="4"/>
  <c r="BH661" i="4"/>
  <c r="BP648" i="4"/>
  <c r="BP677" i="4"/>
  <c r="BG504" i="4"/>
  <c r="BL502" i="4"/>
  <c r="BS511" i="4"/>
  <c r="BW599" i="4"/>
  <c r="BG941" i="4"/>
  <c r="BD814" i="4"/>
  <c r="AY573" i="4"/>
  <c r="BL820" i="4"/>
  <c r="BX859" i="4"/>
  <c r="BL764" i="4"/>
  <c r="BH592" i="4"/>
  <c r="BO671" i="4"/>
  <c r="BW953" i="4"/>
  <c r="AZ898" i="4"/>
  <c r="BW607" i="4"/>
  <c r="BZ663" i="4"/>
  <c r="BO631" i="4"/>
  <c r="BW812" i="4"/>
  <c r="BX857" i="4"/>
  <c r="BT679" i="4"/>
  <c r="BD559" i="4"/>
  <c r="BP693" i="4"/>
  <c r="BH636" i="4"/>
  <c r="BK904" i="4"/>
  <c r="BS618" i="4"/>
  <c r="BH919" i="4"/>
  <c r="BT695" i="4"/>
  <c r="BP927" i="4"/>
  <c r="AZ866" i="4"/>
  <c r="BX680" i="4"/>
  <c r="BO828" i="4"/>
  <c r="BS828" i="4"/>
  <c r="BG935" i="4"/>
  <c r="BX525" i="4"/>
  <c r="BD606" i="4"/>
  <c r="BH911" i="4"/>
  <c r="BP823" i="4"/>
  <c r="AZ535" i="4"/>
  <c r="BL708" i="4"/>
  <c r="AZ598" i="4"/>
  <c r="AZ643" i="4"/>
  <c r="AZ511" i="4"/>
  <c r="BG547" i="4"/>
  <c r="BS619" i="4"/>
  <c r="BH753" i="4"/>
  <c r="BX527" i="4"/>
  <c r="CA871" i="4"/>
  <c r="CA864" i="4"/>
  <c r="BS546" i="4"/>
  <c r="BH514" i="4"/>
  <c r="BG713" i="4"/>
  <c r="CA944" i="4"/>
  <c r="BL656" i="4"/>
  <c r="BX985" i="4"/>
  <c r="BC887" i="4"/>
  <c r="BD968" i="4"/>
  <c r="BP922" i="4"/>
  <c r="BH855" i="4"/>
  <c r="CA658" i="4"/>
  <c r="BH809" i="4"/>
  <c r="BP802" i="4"/>
  <c r="BH606" i="4"/>
  <c r="BW985" i="4"/>
  <c r="BS728" i="4"/>
  <c r="BT957" i="4"/>
  <c r="BH698" i="4"/>
  <c r="BX647" i="4"/>
  <c r="BT744" i="4"/>
  <c r="BD702" i="4"/>
  <c r="BP869" i="4"/>
  <c r="BW721" i="4"/>
  <c r="BH562" i="4"/>
  <c r="BS971" i="4"/>
  <c r="BP543" i="4"/>
  <c r="AZ914" i="4"/>
  <c r="CA618" i="4"/>
  <c r="BH824" i="4"/>
  <c r="AZ841" i="4"/>
  <c r="BL979" i="4"/>
  <c r="BC985" i="4"/>
  <c r="BS691" i="4"/>
  <c r="BH929" i="4"/>
  <c r="BW638" i="4"/>
  <c r="BP815" i="4"/>
  <c r="BT678" i="4"/>
  <c r="BH736" i="4"/>
  <c r="BH574" i="4"/>
  <c r="BH982" i="4"/>
  <c r="BO599" i="4"/>
  <c r="BH999" i="4"/>
  <c r="BL698" i="4"/>
  <c r="BG574" i="4"/>
  <c r="BT711" i="4"/>
  <c r="BD877" i="4"/>
  <c r="BW561" i="4"/>
  <c r="BD512" i="4"/>
  <c r="BW525" i="4"/>
  <c r="BP653" i="4"/>
  <c r="BW833" i="4"/>
  <c r="AZ632" i="4"/>
  <c r="BC797" i="4"/>
  <c r="BD710" i="4"/>
  <c r="BT751" i="4"/>
  <c r="BP882" i="4"/>
  <c r="AZ919" i="4"/>
  <c r="BH752" i="4"/>
  <c r="AZ642" i="4"/>
  <c r="BS658" i="4"/>
  <c r="BD781" i="4"/>
  <c r="BD925" i="4"/>
  <c r="AZ768" i="4"/>
  <c r="AZ951" i="4"/>
  <c r="BO512" i="4"/>
  <c r="BC594" i="4"/>
  <c r="BS758" i="4"/>
  <c r="BH645" i="4"/>
  <c r="BG686" i="4"/>
  <c r="BC977" i="4"/>
  <c r="BO687" i="4"/>
  <c r="BH729" i="4"/>
  <c r="BO931" i="4"/>
  <c r="BK935" i="4"/>
  <c r="BG552" i="4"/>
  <c r="BK627" i="4"/>
  <c r="BH713" i="4"/>
  <c r="BO744" i="4"/>
  <c r="BK834" i="4"/>
  <c r="BX753" i="4"/>
  <c r="BD837" i="4"/>
  <c r="BK968" i="4"/>
  <c r="BH934" i="4"/>
  <c r="BL629" i="4"/>
  <c r="BT760" i="4"/>
  <c r="BO896" i="4"/>
  <c r="AZ630" i="4"/>
  <c r="AZ543" i="4"/>
  <c r="BZ803" i="4"/>
  <c r="CA823" i="4"/>
  <c r="BS974" i="4"/>
  <c r="BP767" i="4"/>
  <c r="BT671" i="4"/>
  <c r="BW647" i="4"/>
  <c r="BG993" i="4"/>
  <c r="BW730" i="4"/>
  <c r="AZ855" i="4"/>
  <c r="BP901" i="4"/>
  <c r="BX676" i="4"/>
  <c r="BX615" i="4"/>
  <c r="BT900" i="4"/>
  <c r="AZ890" i="4"/>
  <c r="BS926" i="4"/>
  <c r="BC821" i="4"/>
  <c r="BT783" i="4"/>
  <c r="BH547" i="4"/>
  <c r="CA581" i="4"/>
  <c r="BH531" i="4"/>
  <c r="BL580" i="4"/>
  <c r="BW994" i="4"/>
  <c r="AZ833" i="4"/>
  <c r="BP679" i="4"/>
  <c r="BW694" i="4"/>
  <c r="BL748" i="4"/>
  <c r="BX620" i="4"/>
  <c r="BS966" i="4"/>
  <c r="BH832" i="4"/>
  <c r="BT893" i="4"/>
  <c r="BH863" i="4"/>
  <c r="BG685" i="4"/>
  <c r="BW670" i="4"/>
  <c r="BL563" i="4"/>
  <c r="AZ567" i="4"/>
  <c r="BS717" i="4"/>
  <c r="BX921" i="4"/>
  <c r="BL573" i="4"/>
  <c r="BH522" i="4"/>
  <c r="CA677" i="4"/>
  <c r="AZ524" i="4"/>
  <c r="BL666" i="4"/>
  <c r="BT988" i="4"/>
  <c r="AZ579" i="4"/>
  <c r="BO872" i="4"/>
  <c r="BL780" i="4"/>
  <c r="BX790" i="4"/>
  <c r="BX626" i="4"/>
  <c r="BP605" i="4"/>
  <c r="BL661" i="4"/>
  <c r="BL570" i="4"/>
  <c r="BK570" i="4"/>
  <c r="CA740" i="4"/>
  <c r="BX726" i="4"/>
  <c r="BO880" i="4"/>
  <c r="CA666" i="4"/>
  <c r="BP638" i="4"/>
  <c r="BD749" i="4"/>
  <c r="AZ983" i="4"/>
  <c r="BS1001" i="4"/>
  <c r="BZ811" i="4"/>
  <c r="BT768" i="4"/>
  <c r="AY921" i="4"/>
  <c r="CA566" i="4"/>
  <c r="BS571" i="4"/>
  <c r="BL939" i="4"/>
  <c r="BH677" i="4"/>
  <c r="BL678" i="4"/>
  <c r="CA807" i="4"/>
  <c r="BH887" i="4"/>
  <c r="BC650" i="4"/>
  <c r="AZ991" i="4"/>
  <c r="BW906" i="4"/>
  <c r="AZ729" i="4"/>
  <c r="BX961" i="4"/>
  <c r="BP746" i="4"/>
  <c r="BG606" i="4"/>
  <c r="BW622" i="4"/>
  <c r="BD656" i="4"/>
  <c r="BD560" i="4"/>
  <c r="BH507" i="4"/>
  <c r="BH692" i="4"/>
  <c r="BD552" i="4"/>
  <c r="BL765" i="4"/>
  <c r="CA798" i="4"/>
  <c r="BH846" i="4"/>
  <c r="BW776" i="4"/>
  <c r="BH998" i="4"/>
  <c r="BX922" i="4"/>
  <c r="CA929" i="4"/>
  <c r="BS539" i="4"/>
  <c r="BH581" i="4"/>
  <c r="AZ850" i="4"/>
  <c r="BL883" i="4"/>
  <c r="BD629" i="4"/>
  <c r="BX557" i="4"/>
  <c r="BS635" i="4"/>
  <c r="BP602" i="4"/>
  <c r="BP535" i="4"/>
  <c r="BH847" i="4"/>
  <c r="BD901" i="4"/>
  <c r="AZ938" i="4"/>
  <c r="BL907" i="4"/>
  <c r="BK611" i="4"/>
  <c r="BD690" i="4"/>
  <c r="BW606" i="4"/>
  <c r="BK643" i="4"/>
  <c r="BC530" i="4"/>
  <c r="BP685" i="4"/>
  <c r="BK526" i="4"/>
  <c r="BW858" i="4"/>
  <c r="AY640" i="4"/>
  <c r="AZ627" i="4"/>
  <c r="BO785" i="4"/>
  <c r="BO842" i="4"/>
  <c r="BC586" i="4"/>
  <c r="BL693" i="4"/>
  <c r="BS773" i="4"/>
  <c r="BO907" i="4"/>
  <c r="BK586" i="4"/>
  <c r="BL915" i="4"/>
  <c r="BK738" i="4"/>
  <c r="BP959" i="4"/>
  <c r="BP877" i="4"/>
  <c r="BO944" i="4"/>
  <c r="BO529" i="4"/>
  <c r="BG796" i="4"/>
  <c r="BP839" i="4"/>
  <c r="CA735" i="4"/>
  <c r="AZ508" i="4"/>
  <c r="BX838" i="4"/>
  <c r="BX737" i="4"/>
  <c r="BL515" i="4"/>
  <c r="BL773" i="4"/>
  <c r="BK718" i="4"/>
  <c r="BK936" i="4"/>
  <c r="BH653" i="4"/>
  <c r="BG630" i="4"/>
  <c r="AZ580" i="4"/>
  <c r="BL709" i="4"/>
  <c r="BT614" i="4"/>
  <c r="BO721" i="4"/>
  <c r="BP743" i="4"/>
  <c r="AZ595" i="4"/>
  <c r="BK813" i="4"/>
  <c r="BG704" i="4"/>
  <c r="BO703" i="4"/>
  <c r="AZ576" i="4"/>
  <c r="BX599" i="4"/>
  <c r="AY561" i="4"/>
  <c r="BW662" i="4"/>
  <c r="BP516" i="4"/>
  <c r="BD909" i="4"/>
  <c r="BC781" i="4"/>
  <c r="BC940" i="4"/>
  <c r="BL724" i="4"/>
  <c r="BK667" i="4"/>
  <c r="BT529" i="4"/>
  <c r="BH841" i="4"/>
  <c r="BP981" i="4"/>
  <c r="BO1000" i="4"/>
  <c r="BH792" i="4"/>
  <c r="BX774" i="4"/>
  <c r="BD624" i="4"/>
  <c r="BD581" i="4"/>
  <c r="BX822" i="4"/>
  <c r="BP930" i="4"/>
  <c r="BX825" i="4"/>
  <c r="BS627" i="4"/>
  <c r="CA661" i="4"/>
  <c r="BT657" i="4"/>
  <c r="BL936" i="4"/>
  <c r="AZ674" i="4"/>
  <c r="BD588" i="4"/>
  <c r="BT853" i="4"/>
  <c r="BT924" i="4"/>
  <c r="BX565" i="4"/>
  <c r="BS760" i="4"/>
  <c r="BW703" i="4"/>
  <c r="CA881" i="4"/>
  <c r="BC657" i="4"/>
  <c r="BH629" i="4"/>
  <c r="BD717" i="4"/>
  <c r="BS824" i="4"/>
  <c r="BS990" i="4"/>
  <c r="BK952" i="4"/>
  <c r="BP834" i="4"/>
  <c r="BS902" i="4"/>
  <c r="CA992" i="4"/>
  <c r="BW999" i="4"/>
  <c r="BK518" i="4"/>
  <c r="BZ980" i="4"/>
  <c r="BX858" i="4"/>
  <c r="BZ977" i="4"/>
  <c r="BZ884" i="4"/>
  <c r="BP620" i="4"/>
  <c r="CA759" i="4"/>
  <c r="AZ978" i="4"/>
  <c r="BD957" i="4"/>
  <c r="BW623" i="4"/>
  <c r="BX809" i="4"/>
  <c r="BS942" i="4"/>
  <c r="BO893" i="4"/>
  <c r="BP548" i="4"/>
  <c r="BX750" i="4"/>
  <c r="BD650" i="4"/>
  <c r="BL859" i="4"/>
  <c r="BS690" i="4"/>
  <c r="BX562" i="4"/>
  <c r="BL688" i="4"/>
  <c r="BX703" i="4"/>
  <c r="BX742" i="4"/>
  <c r="CA977" i="4"/>
  <c r="BH974" i="4"/>
  <c r="BS709" i="4"/>
  <c r="BG841" i="4"/>
  <c r="BP698" i="4"/>
  <c r="BX729" i="4"/>
  <c r="BD670" i="4"/>
  <c r="BT839" i="4"/>
  <c r="BK824" i="4"/>
  <c r="BT562" i="4"/>
  <c r="AZ662" i="4"/>
  <c r="BW712" i="4"/>
  <c r="BD669" i="4"/>
  <c r="BK699" i="4"/>
  <c r="AZ587" i="4"/>
  <c r="BH975" i="4"/>
  <c r="BW512" i="4"/>
  <c r="AZ699" i="4"/>
  <c r="BG848" i="4"/>
  <c r="BX946" i="4"/>
  <c r="BC618" i="4"/>
  <c r="BK733" i="4"/>
  <c r="AZ611" i="4"/>
  <c r="AZ540" i="4"/>
  <c r="BT596" i="4"/>
  <c r="BO814" i="4"/>
  <c r="BH555" i="4"/>
  <c r="AY778" i="4"/>
  <c r="BO503" i="4"/>
  <c r="BW986" i="4"/>
  <c r="BD757" i="4"/>
  <c r="BP794" i="4"/>
  <c r="BP890" i="4"/>
  <c r="BH785" i="4"/>
  <c r="BX874" i="4"/>
  <c r="AZ556" i="4"/>
  <c r="BC570" i="4"/>
  <c r="BH784" i="4"/>
  <c r="BP684" i="4"/>
  <c r="BL605" i="4"/>
  <c r="BW850" i="4"/>
  <c r="BS603" i="4"/>
  <c r="BK757" i="4"/>
  <c r="AY688" i="4"/>
  <c r="BD821" i="4"/>
  <c r="BT600" i="4"/>
  <c r="AZ784" i="4"/>
  <c r="BC673" i="4"/>
  <c r="BS749" i="4"/>
  <c r="BO520" i="4"/>
  <c r="BG597" i="4"/>
  <c r="AY518" i="4"/>
  <c r="BG976" i="4"/>
  <c r="BX830" i="4"/>
  <c r="BW552" i="4"/>
  <c r="BD872" i="4"/>
  <c r="BX865" i="4"/>
  <c r="BO968" i="4"/>
  <c r="BS698" i="4"/>
  <c r="BW663" i="4"/>
  <c r="BT668" i="4"/>
  <c r="BT949" i="4"/>
  <c r="AZ559" i="4"/>
  <c r="BP661" i="4"/>
  <c r="BL899" i="4"/>
  <c r="BT545" i="4"/>
  <c r="BT736" i="4"/>
  <c r="BP652" i="4"/>
  <c r="CA830" i="4"/>
  <c r="BO639" i="4"/>
  <c r="BK889" i="4"/>
  <c r="AZ777" i="4"/>
  <c r="BH515" i="4"/>
  <c r="BD965" i="4"/>
  <c r="BD973" i="4"/>
  <c r="AZ800" i="4"/>
  <c r="BW955" i="4"/>
  <c r="CA650" i="4"/>
  <c r="BH688" i="4"/>
  <c r="BT815" i="4"/>
  <c r="BS987" i="4"/>
  <c r="BD861" i="4"/>
  <c r="BT561" i="4"/>
  <c r="BW729" i="4"/>
  <c r="BH744" i="4"/>
  <c r="BG563" i="4"/>
  <c r="BO670" i="4"/>
  <c r="AZ551" i="4"/>
  <c r="BD742" i="4"/>
  <c r="CA513" i="4"/>
  <c r="BH634" i="4"/>
  <c r="BL821" i="4"/>
  <c r="AY584" i="4"/>
  <c r="AZ603" i="4"/>
  <c r="CA511" i="4"/>
  <c r="BS642" i="4"/>
  <c r="CA968" i="4"/>
  <c r="CA896" i="4"/>
  <c r="BT941" i="4"/>
  <c r="AZ744" i="4"/>
  <c r="AY785" i="4"/>
  <c r="AZ728" i="4"/>
  <c r="BD856" i="4"/>
  <c r="CA836" i="4"/>
  <c r="BH927" i="4"/>
  <c r="BP719" i="4"/>
  <c r="BP610" i="4"/>
  <c r="CA853" i="4"/>
  <c r="BC571" i="4"/>
  <c r="BX648" i="4"/>
  <c r="BH664" i="4"/>
  <c r="BG871" i="4"/>
  <c r="BK603" i="4"/>
  <c r="BZ795" i="4"/>
  <c r="BW814" i="4"/>
  <c r="CA856" i="4"/>
  <c r="BG905" i="4"/>
  <c r="BW631" i="4"/>
  <c r="AZ959" i="4"/>
  <c r="BK880" i="4"/>
  <c r="BG968" i="4"/>
  <c r="AY637" i="4"/>
  <c r="BS923" i="4"/>
  <c r="BO952" i="4"/>
  <c r="BC762" i="4"/>
  <c r="BX707" i="4"/>
  <c r="AZ811" i="4"/>
  <c r="AY932" i="4"/>
  <c r="BO782" i="4"/>
  <c r="BG899" i="4"/>
  <c r="CA772" i="4"/>
  <c r="BD605" i="4"/>
  <c r="BD653" i="4"/>
  <c r="BG992" i="4"/>
  <c r="AY613" i="4"/>
  <c r="BO895" i="4"/>
  <c r="BO528" i="4"/>
  <c r="BP503" i="4"/>
  <c r="BC805" i="4"/>
  <c r="CA708" i="4"/>
  <c r="BZ766" i="4"/>
  <c r="AY997" i="4"/>
  <c r="BW529" i="4"/>
  <c r="BK931" i="4"/>
  <c r="BX744" i="4"/>
  <c r="BS822" i="4"/>
  <c r="BT799" i="4"/>
  <c r="CA653" i="4"/>
  <c r="BO841" i="4"/>
  <c r="BG745" i="4"/>
  <c r="BL837" i="4"/>
  <c r="CA767" i="4"/>
  <c r="BX657" i="4"/>
  <c r="BK706" i="4"/>
  <c r="BG678" i="4"/>
  <c r="AZ503" i="4"/>
  <c r="BS675" i="4"/>
  <c r="BK896" i="4"/>
  <c r="BT547" i="4"/>
  <c r="BC595" i="4"/>
  <c r="BS543" i="4"/>
  <c r="BK893" i="4"/>
  <c r="BZ684" i="4"/>
  <c r="CA555" i="4"/>
  <c r="AZ906" i="4"/>
  <c r="BW874" i="4"/>
  <c r="BK847" i="4"/>
  <c r="BX668" i="4"/>
  <c r="BP714" i="4"/>
  <c r="BW732" i="4"/>
  <c r="BC725" i="4"/>
  <c r="BW881" i="4"/>
  <c r="AZ816" i="4"/>
  <c r="BX508" i="4"/>
  <c r="BW546" i="4"/>
  <c r="BS564" i="4"/>
  <c r="BC969" i="4"/>
  <c r="BL674" i="4"/>
  <c r="BP943" i="4"/>
  <c r="BO967" i="4"/>
  <c r="BO577" i="4"/>
  <c r="AZ745" i="4"/>
  <c r="AY924" i="4"/>
  <c r="CA1000" i="4"/>
  <c r="BH928" i="4"/>
  <c r="BW575" i="4"/>
  <c r="BT594" i="4"/>
  <c r="BW557" i="4"/>
  <c r="BK984" i="4"/>
  <c r="BC979" i="4"/>
  <c r="BL518" i="4"/>
  <c r="CA981" i="4"/>
  <c r="BX811" i="4"/>
  <c r="BG825" i="4"/>
  <c r="BP551" i="4"/>
  <c r="BS764" i="4"/>
  <c r="AY868" i="4"/>
  <c r="CA750" i="4"/>
  <c r="BS587" i="4"/>
  <c r="CA502" i="4"/>
  <c r="BG614" i="4"/>
  <c r="BD759" i="4"/>
  <c r="BK856" i="4"/>
  <c r="BL685" i="4"/>
  <c r="BT950" i="4"/>
  <c r="BK525" i="4"/>
  <c r="BW825" i="4"/>
  <c r="BD952" i="4"/>
  <c r="CA909" i="4"/>
  <c r="BK806" i="4"/>
  <c r="CA695" i="4"/>
  <c r="BP820" i="4"/>
  <c r="AY838" i="4"/>
  <c r="BW922" i="4"/>
  <c r="BC681" i="4"/>
  <c r="BH1001" i="4"/>
  <c r="CA984" i="4"/>
  <c r="AY753" i="4"/>
  <c r="BX730" i="4"/>
  <c r="BX602" i="4"/>
  <c r="BW777" i="4"/>
  <c r="BW720" i="4"/>
  <c r="AZ922" i="4"/>
  <c r="CA775" i="4"/>
  <c r="BC585" i="4"/>
  <c r="BP756" i="4"/>
  <c r="BS507" i="4"/>
  <c r="CA583" i="4"/>
  <c r="AZ930" i="4"/>
  <c r="BL920" i="4"/>
  <c r="BO583" i="4"/>
  <c r="BT508" i="4"/>
  <c r="BH800" i="4"/>
  <c r="BC903" i="4"/>
  <c r="BL750" i="4"/>
  <c r="AY710" i="4"/>
  <c r="BH871" i="4"/>
  <c r="BG991" i="4"/>
  <c r="BH702" i="4"/>
  <c r="BW764" i="4"/>
  <c r="BS726" i="4"/>
  <c r="CA976" i="4"/>
  <c r="BH573" i="4"/>
  <c r="BP997" i="4"/>
  <c r="BC658" i="4"/>
  <c r="AZ752" i="4"/>
  <c r="BD568" i="4"/>
  <c r="BC964" i="4"/>
  <c r="BZ750" i="4"/>
  <c r="AZ680" i="4"/>
  <c r="BT852" i="4"/>
  <c r="BO824" i="4"/>
  <c r="BO536" i="4"/>
  <c r="BZ511" i="4"/>
  <c r="BG736" i="4"/>
  <c r="BG754" i="4"/>
  <c r="BO888" i="4"/>
  <c r="BW866" i="4"/>
  <c r="BO662" i="4"/>
  <c r="BC782" i="4"/>
  <c r="BO561" i="4"/>
  <c r="CA589" i="4"/>
  <c r="BK507" i="4"/>
  <c r="BZ854" i="4"/>
  <c r="BH554" i="4"/>
  <c r="BL671" i="4"/>
  <c r="BG822" i="4"/>
  <c r="CA946" i="4"/>
  <c r="AZ753" i="4"/>
  <c r="BG729" i="4"/>
  <c r="BO914" i="4"/>
  <c r="BC772" i="4"/>
  <c r="BD871" i="4"/>
  <c r="BP935" i="4"/>
  <c r="BP695" i="4"/>
  <c r="BT719" i="4"/>
  <c r="BP786" i="4"/>
  <c r="BL941" i="4"/>
  <c r="BS586" i="4"/>
  <c r="BL507" i="4"/>
  <c r="AZ776" i="4"/>
  <c r="BO630" i="4"/>
  <c r="BX816" i="4"/>
  <c r="BS949" i="4"/>
  <c r="BW769" i="4"/>
  <c r="BG947" i="4"/>
  <c r="BS791" i="4"/>
  <c r="BW932" i="4"/>
  <c r="BW527" i="4"/>
  <c r="CA629" i="4"/>
  <c r="BG661" i="4"/>
  <c r="BX763" i="4"/>
  <c r="BH706" i="4"/>
  <c r="BZ703" i="4"/>
  <c r="BX899" i="4"/>
  <c r="BO953" i="4"/>
  <c r="BO646" i="4"/>
  <c r="BX697" i="4"/>
  <c r="BS595" i="4"/>
  <c r="BS813" i="4"/>
  <c r="BZ675" i="4"/>
  <c r="BK511" i="4"/>
  <c r="BK770" i="4"/>
  <c r="BL541" i="4"/>
  <c r="AY696" i="4"/>
  <c r="BC926" i="4"/>
  <c r="CA824" i="4"/>
  <c r="BX769" i="4"/>
  <c r="AZ994" i="4"/>
  <c r="BG769" i="4"/>
  <c r="BD782" i="4"/>
  <c r="BT926" i="4"/>
  <c r="BT522" i="4"/>
  <c r="CA784" i="4"/>
  <c r="AZ785" i="4"/>
  <c r="BO506" i="4"/>
  <c r="AY558" i="4"/>
  <c r="AY648" i="4"/>
  <c r="BH910" i="4"/>
  <c r="BG873" i="4"/>
  <c r="BO695" i="4"/>
  <c r="BP934" i="4"/>
  <c r="BD774" i="4"/>
  <c r="BS856" i="4"/>
  <c r="BP831" i="4"/>
  <c r="BT686" i="4"/>
  <c r="BH712" i="4"/>
  <c r="BD607" i="4"/>
  <c r="BZ830" i="4"/>
  <c r="CA623" i="4"/>
  <c r="BL888" i="4"/>
  <c r="AZ550" i="4"/>
  <c r="BH642" i="4"/>
  <c r="BW640" i="4"/>
  <c r="AY833" i="4"/>
  <c r="BO889" i="4"/>
  <c r="BP639" i="4"/>
  <c r="BT516" i="4"/>
  <c r="BK557" i="4"/>
  <c r="BK588" i="4"/>
  <c r="BP892" i="4"/>
  <c r="BW819" i="4"/>
  <c r="BD830" i="4"/>
  <c r="BS765" i="4"/>
  <c r="BP696" i="4"/>
  <c r="CA693" i="4"/>
  <c r="BW988" i="4"/>
  <c r="BX792" i="4"/>
  <c r="BS754" i="4"/>
  <c r="BW515" i="4"/>
  <c r="BT844" i="4"/>
  <c r="BZ543" i="4"/>
  <c r="BX987" i="4"/>
  <c r="BT746" i="4"/>
  <c r="AY656" i="4"/>
  <c r="BK947" i="4"/>
  <c r="BT791" i="4"/>
  <c r="BK837" i="4"/>
  <c r="CA949" i="4"/>
  <c r="AY861" i="4"/>
  <c r="BK821" i="4"/>
  <c r="BW808" i="4"/>
  <c r="BZ554" i="4"/>
  <c r="BO755" i="4"/>
  <c r="CA941" i="4"/>
  <c r="BS699" i="4"/>
  <c r="BS794" i="4"/>
  <c r="BS509" i="4"/>
  <c r="BL581" i="4"/>
  <c r="BT800" i="4"/>
  <c r="BT948" i="4"/>
  <c r="AY969" i="4"/>
  <c r="BK545" i="4"/>
  <c r="BC892" i="4"/>
  <c r="CA642" i="4"/>
  <c r="BL987" i="4"/>
  <c r="BX969" i="4"/>
  <c r="BP949" i="4"/>
  <c r="BG842" i="4"/>
  <c r="BZ546" i="4"/>
  <c r="BG646" i="4"/>
  <c r="BZ564" i="4"/>
  <c r="BW900" i="4"/>
  <c r="AY550" i="4"/>
  <c r="AY616" i="4"/>
  <c r="BZ905" i="4"/>
  <c r="BG851" i="4"/>
  <c r="BX924" i="4"/>
  <c r="AZ529" i="4"/>
  <c r="BC602" i="4"/>
  <c r="BP953" i="4"/>
  <c r="BC609" i="4"/>
  <c r="BP745" i="4"/>
  <c r="BP876" i="4"/>
  <c r="BT878" i="4"/>
  <c r="BP578" i="4"/>
  <c r="AY806" i="4"/>
  <c r="BO810" i="4"/>
  <c r="BX747" i="4"/>
  <c r="BG702" i="4"/>
  <c r="BZ993" i="4"/>
  <c r="BL767" i="4"/>
  <c r="BL867" i="4"/>
  <c r="BW975" i="4"/>
  <c r="BD927" i="4"/>
  <c r="BG753" i="4"/>
  <c r="BX535" i="4"/>
  <c r="BZ827" i="4"/>
  <c r="BO992" i="4"/>
  <c r="BW882" i="4"/>
  <c r="BC546" i="4"/>
  <c r="BX860" i="4"/>
  <c r="BK550" i="4"/>
  <c r="BH745" i="4"/>
  <c r="BW688" i="4"/>
  <c r="BH951" i="4"/>
  <c r="CA602" i="4"/>
  <c r="AY746" i="4"/>
  <c r="BX616" i="4"/>
  <c r="BP671" i="4"/>
  <c r="BP809" i="4"/>
  <c r="BX524" i="4"/>
  <c r="BK676" i="4"/>
  <c r="AY971" i="4"/>
  <c r="BG528" i="4"/>
  <c r="AZ659" i="4"/>
  <c r="BS934" i="4"/>
  <c r="AY884" i="4"/>
  <c r="BP631" i="4"/>
  <c r="BL631" i="4"/>
  <c r="AY901" i="4"/>
  <c r="CA920" i="4"/>
  <c r="AY669" i="4"/>
  <c r="BS904" i="4"/>
  <c r="AZ558" i="4"/>
  <c r="BD758" i="4"/>
  <c r="BX679" i="4"/>
  <c r="BK674" i="4"/>
  <c r="BH826" i="4"/>
  <c r="AZ986" i="4"/>
  <c r="AZ610" i="4"/>
  <c r="BW786" i="4"/>
  <c r="AY937" i="4"/>
  <c r="BW686" i="4"/>
  <c r="BK946" i="4"/>
  <c r="BX891" i="4"/>
  <c r="AZ737" i="4"/>
  <c r="BG761" i="4"/>
  <c r="BD546" i="4"/>
  <c r="BP735" i="4"/>
  <c r="AY852" i="4"/>
  <c r="BG896" i="4"/>
  <c r="AY529" i="4"/>
  <c r="BS951" i="4"/>
  <c r="BL592" i="4"/>
  <c r="BO796" i="4"/>
  <c r="BW865" i="4"/>
  <c r="CA752" i="4"/>
  <c r="BW507" i="4"/>
  <c r="BW898" i="4"/>
  <c r="BP785" i="4"/>
  <c r="BG917" i="4"/>
  <c r="BC730" i="4"/>
  <c r="BS821" i="4"/>
  <c r="BO538" i="4"/>
  <c r="BK872" i="4"/>
  <c r="BO663" i="4"/>
  <c r="BP772" i="4"/>
  <c r="BP614" i="4"/>
  <c r="AZ847" i="4"/>
  <c r="BT861" i="4"/>
  <c r="BW895" i="4"/>
  <c r="BD733" i="4"/>
  <c r="BP917" i="4"/>
  <c r="BC813" i="4"/>
  <c r="BW938" i="4"/>
  <c r="BW962" i="4"/>
  <c r="CA570" i="4"/>
  <c r="BG855" i="4"/>
  <c r="BL872" i="4"/>
  <c r="BX516" i="4"/>
  <c r="BW939" i="4"/>
  <c r="BW911" i="4"/>
  <c r="BW555" i="4"/>
  <c r="BW890" i="4"/>
  <c r="BW718" i="4"/>
  <c r="BK619" i="4"/>
  <c r="BS530" i="4"/>
  <c r="BT919" i="4"/>
  <c r="BG546" i="4"/>
  <c r="BL855" i="4"/>
  <c r="BX817" i="4"/>
  <c r="BZ668" i="4"/>
  <c r="AZ887" i="4"/>
  <c r="BW616" i="4"/>
  <c r="BL960" i="4"/>
  <c r="BT530" i="4"/>
  <c r="BO936" i="4"/>
  <c r="BL645" i="4"/>
  <c r="BP818" i="4"/>
  <c r="BS732" i="4"/>
  <c r="BC868" i="4"/>
  <c r="BD520" i="4"/>
  <c r="BG981" i="4"/>
  <c r="AZ840" i="4"/>
  <c r="AZ760" i="4"/>
  <c r="AZ761" i="4"/>
  <c r="BK579" i="4"/>
  <c r="BZ612" i="4"/>
  <c r="BZ921" i="4"/>
  <c r="AZ874" i="4"/>
  <c r="BG768" i="4"/>
  <c r="BX915" i="4"/>
  <c r="BL634" i="4"/>
  <c r="BS945" i="4"/>
  <c r="CA518" i="4"/>
  <c r="BW528" i="4"/>
  <c r="BP932" i="4"/>
  <c r="BO557" i="4"/>
  <c r="AZ879" i="4"/>
  <c r="CA839" i="4"/>
  <c r="BT538" i="4"/>
  <c r="BL664" i="4"/>
  <c r="BZ538" i="4"/>
  <c r="BS667" i="4"/>
  <c r="BL588" i="4"/>
  <c r="BX873" i="4"/>
  <c r="BC535" i="4"/>
  <c r="BD790" i="4"/>
  <c r="BS981" i="4"/>
  <c r="BC569" i="4"/>
  <c r="BK914" i="4"/>
  <c r="BW901" i="4"/>
  <c r="BS797" i="4"/>
  <c r="BG927" i="4"/>
  <c r="BW639" i="4"/>
  <c r="BC917" i="4"/>
  <c r="BK976" i="4"/>
  <c r="BO696" i="4"/>
  <c r="BZ685" i="4"/>
  <c r="CA991" i="4"/>
  <c r="BL788" i="4"/>
  <c r="BK571" i="4"/>
  <c r="BL891" i="4"/>
  <c r="BX900" i="4"/>
  <c r="BP978" i="4"/>
  <c r="BX611" i="4"/>
  <c r="BK857" i="4"/>
  <c r="BO679" i="4"/>
  <c r="BX591" i="4"/>
  <c r="BH693" i="4"/>
  <c r="CA558" i="4"/>
  <c r="CA959" i="4"/>
  <c r="BG670" i="4"/>
  <c r="BW695" i="4"/>
  <c r="BL962" i="4"/>
  <c r="BL517" i="4"/>
  <c r="BW852" i="4"/>
  <c r="BZ597" i="4"/>
  <c r="BX580" i="4"/>
  <c r="BS880" i="4"/>
  <c r="BZ588" i="4"/>
  <c r="BG637" i="4"/>
  <c r="BX606" i="4"/>
  <c r="BO753" i="4"/>
  <c r="BK618" i="4"/>
  <c r="AZ792" i="4"/>
  <c r="BH960" i="4"/>
  <c r="BX795" i="4"/>
  <c r="BO960" i="4"/>
  <c r="BO552" i="4"/>
  <c r="BK635" i="4"/>
  <c r="BD951" i="4"/>
  <c r="BH525" i="4"/>
  <c r="BX979" i="4"/>
  <c r="BG875" i="4"/>
  <c r="BO551" i="4"/>
  <c r="AZ651" i="4"/>
  <c r="BZ628" i="4"/>
  <c r="BL805" i="4"/>
  <c r="BZ710" i="4"/>
  <c r="BT564" i="4"/>
  <c r="BC857" i="4"/>
  <c r="CA605" i="4"/>
  <c r="BC907" i="4"/>
  <c r="BD709" i="4"/>
  <c r="BC757" i="4"/>
  <c r="CA621" i="4"/>
  <c r="BL742" i="4"/>
  <c r="BO686" i="4"/>
  <c r="CA904" i="4"/>
  <c r="BP583" i="4"/>
  <c r="BC816" i="4"/>
  <c r="BT712" i="4"/>
  <c r="BK804" i="4"/>
  <c r="BP967" i="4"/>
  <c r="BW568" i="4"/>
  <c r="BT807" i="4"/>
  <c r="BK796" i="4"/>
  <c r="BC577" i="4"/>
  <c r="AZ683" i="4"/>
  <c r="BO511" i="4"/>
  <c r="BK909" i="4"/>
  <c r="BS666" i="4"/>
  <c r="BK683" i="4"/>
  <c r="BH779" i="4"/>
  <c r="AY953" i="4"/>
  <c r="BO750" i="4"/>
  <c r="BG590" i="4"/>
  <c r="AY801" i="4"/>
  <c r="BG951" i="4"/>
  <c r="CA911" i="4"/>
  <c r="BC988" i="4"/>
  <c r="BW978" i="4"/>
  <c r="BZ953" i="4"/>
  <c r="BO615" i="4"/>
  <c r="BG936" i="4"/>
  <c r="BH549" i="4"/>
  <c r="BD773" i="4"/>
  <c r="BO792" i="4"/>
  <c r="BS541" i="4"/>
  <c r="BC533" i="4"/>
  <c r="BW671" i="4"/>
  <c r="AZ720" i="4"/>
  <c r="BD752" i="4"/>
  <c r="BS522" i="4"/>
  <c r="BT877" i="4"/>
  <c r="BG944" i="4"/>
  <c r="BX559" i="4"/>
  <c r="BW930" i="4"/>
  <c r="BL909" i="4"/>
  <c r="BW909" i="4"/>
  <c r="BO793" i="4"/>
  <c r="BG960" i="4"/>
  <c r="BS881" i="4"/>
  <c r="BO622" i="4"/>
  <c r="BC908" i="4"/>
  <c r="BK502" i="4"/>
  <c r="AY808" i="4"/>
  <c r="BS706" i="4"/>
  <c r="BG519" i="4"/>
  <c r="BT539" i="4"/>
  <c r="AZ947" i="4"/>
  <c r="BH737" i="4"/>
  <c r="BG621" i="4"/>
  <c r="BO904" i="4"/>
  <c r="BW665" i="4"/>
  <c r="BL654" i="4"/>
  <c r="BK895" i="4"/>
  <c r="BG549" i="4"/>
  <c r="BT531" i="4"/>
  <c r="BK658" i="4"/>
  <c r="BG653" i="4"/>
  <c r="BP505" i="4"/>
  <c r="AZ860" i="4"/>
  <c r="AY812" i="4"/>
  <c r="AZ763" i="4"/>
  <c r="CA568" i="4"/>
  <c r="BT732" i="4"/>
  <c r="BL965" i="4"/>
  <c r="CA834" i="4"/>
  <c r="BT777" i="4"/>
  <c r="CA560" i="4"/>
  <c r="AZ975" i="4"/>
  <c r="BK758" i="4"/>
  <c r="BS517" i="4"/>
  <c r="BP673" i="4"/>
  <c r="BG520" i="4"/>
  <c r="BG551" i="4"/>
  <c r="BO801" i="4"/>
  <c r="BX624" i="4"/>
  <c r="CA634" i="4"/>
  <c r="BK781" i="4"/>
  <c r="BC956" i="4"/>
  <c r="BX840" i="4"/>
  <c r="BS947" i="4"/>
  <c r="CA965" i="4"/>
  <c r="BP713" i="4"/>
  <c r="BP502" i="4"/>
  <c r="BX634" i="4"/>
  <c r="BW679" i="4"/>
  <c r="BW803" i="4"/>
  <c r="BL997" i="4"/>
  <c r="BG589" i="4"/>
  <c r="BX819" i="4"/>
  <c r="BS727" i="4"/>
  <c r="BH599" i="4"/>
  <c r="BO640" i="4"/>
  <c r="BZ715" i="4"/>
  <c r="AZ995" i="4"/>
  <c r="BG763" i="4"/>
  <c r="BH546" i="4"/>
  <c r="AY883" i="4"/>
  <c r="AY857" i="4"/>
  <c r="BD660" i="4"/>
  <c r="BW969" i="4"/>
  <c r="BO969" i="4"/>
  <c r="AZ618" i="4"/>
  <c r="BP705" i="4"/>
  <c r="CA791" i="4"/>
  <c r="BZ660" i="4"/>
  <c r="AY534" i="4"/>
  <c r="BK933" i="4"/>
  <c r="BH903" i="4"/>
  <c r="AZ694" i="4"/>
  <c r="CA978" i="4"/>
  <c r="BK764" i="4"/>
  <c r="CA783" i="4"/>
  <c r="BC539" i="4"/>
  <c r="BC867" i="4"/>
  <c r="BT634" i="4"/>
  <c r="BC642" i="4"/>
  <c r="BZ897" i="4"/>
  <c r="BX739" i="4"/>
  <c r="AY988" i="4"/>
  <c r="BO591" i="4"/>
  <c r="BO689" i="4"/>
  <c r="BX787" i="4"/>
  <c r="BO745" i="4"/>
  <c r="BO971" i="4"/>
  <c r="AZ747" i="4"/>
  <c r="BD594" i="4"/>
  <c r="BL721" i="4"/>
  <c r="BC634" i="4"/>
  <c r="BO959" i="4"/>
  <c r="BK928" i="4"/>
  <c r="BK620" i="4"/>
  <c r="BP591" i="4"/>
  <c r="BS514" i="4"/>
  <c r="BX506" i="4"/>
  <c r="BT608" i="4"/>
  <c r="BS918" i="4"/>
  <c r="BC562" i="4"/>
  <c r="BH865" i="4"/>
  <c r="BD831" i="4"/>
  <c r="BD911" i="4"/>
  <c r="BS886" i="4"/>
  <c r="BP762" i="4"/>
  <c r="BO771" i="4"/>
  <c r="BK951" i="4"/>
  <c r="BK682" i="4"/>
  <c r="AY642" i="4"/>
  <c r="BO879" i="4"/>
  <c r="BZ822" i="4"/>
  <c r="BD685" i="4"/>
  <c r="BO647" i="4"/>
  <c r="BG893" i="4"/>
  <c r="BS506" i="4"/>
  <c r="BC718" i="4"/>
  <c r="BX940" i="4"/>
  <c r="BW654" i="4"/>
  <c r="BL751" i="4"/>
  <c r="BL799" i="4"/>
  <c r="BO747" i="4"/>
  <c r="BT942" i="4"/>
  <c r="BD615" i="4"/>
  <c r="BK967" i="4"/>
  <c r="BC666" i="4"/>
  <c r="BL989" i="4"/>
  <c r="BS863" i="4"/>
  <c r="BS540" i="4"/>
  <c r="BC910" i="4"/>
  <c r="BL718" i="4"/>
  <c r="BT785" i="4"/>
  <c r="BZ514" i="4"/>
  <c r="BG631" i="4"/>
  <c r="BZ950" i="4"/>
  <c r="BP879" i="4"/>
  <c r="BC869" i="4"/>
  <c r="BS700" i="4"/>
  <c r="BH615" i="4"/>
  <c r="BC804" i="4"/>
  <c r="BK810" i="4"/>
  <c r="BP537" i="4"/>
  <c r="BD687" i="4"/>
  <c r="BG538" i="4"/>
  <c r="BL956" i="4"/>
  <c r="AZ905" i="4"/>
  <c r="BP764" i="4"/>
  <c r="BC752" i="4"/>
  <c r="BO752" i="4"/>
  <c r="BO505" i="4"/>
  <c r="BZ662" i="4"/>
  <c r="BG906" i="4"/>
  <c r="BO856" i="4"/>
  <c r="BD632" i="4"/>
  <c r="BD531" i="4"/>
  <c r="CA863" i="4"/>
  <c r="BK850" i="4"/>
  <c r="BG613" i="4"/>
  <c r="BL694" i="4"/>
  <c r="BC948" i="4"/>
  <c r="BP783" i="4"/>
  <c r="AZ677" i="4"/>
  <c r="BL946" i="4"/>
  <c r="BO836" i="4"/>
  <c r="BO602" i="4"/>
  <c r="BL519" i="4"/>
  <c r="BS573" i="4"/>
  <c r="BX752" i="4"/>
  <c r="BT910" i="4"/>
  <c r="BS992" i="4"/>
  <c r="BW827" i="4"/>
  <c r="BL882" i="4"/>
  <c r="BG521" i="4"/>
  <c r="CA804" i="4"/>
  <c r="BL890" i="4"/>
  <c r="BL726" i="4"/>
  <c r="CA597" i="4"/>
  <c r="BW715" i="4"/>
  <c r="BZ932" i="4"/>
  <c r="BK710" i="4"/>
  <c r="BS636" i="4"/>
  <c r="BP706" i="4"/>
  <c r="BX652" i="4"/>
  <c r="BG693" i="4"/>
  <c r="AY844" i="4"/>
  <c r="BS995" i="4"/>
  <c r="CA721" i="4"/>
  <c r="BI552" i="4"/>
  <c r="BP703" i="4"/>
  <c r="BL551" i="4"/>
  <c r="BH671" i="4"/>
  <c r="BG793" i="4"/>
  <c r="BW973" i="4"/>
  <c r="CA793" i="4"/>
  <c r="BZ620" i="4"/>
  <c r="BP878" i="4"/>
  <c r="CA815" i="4"/>
  <c r="BS861" i="4"/>
  <c r="AZ842" i="4"/>
  <c r="BK881" i="4"/>
  <c r="BH819" i="4"/>
  <c r="BZ889" i="4"/>
  <c r="BG638" i="4"/>
  <c r="AZ521" i="4"/>
  <c r="AZ961" i="4"/>
  <c r="BG818" i="4"/>
  <c r="BW840" i="4"/>
  <c r="AZ575" i="4"/>
  <c r="CA996" i="4"/>
  <c r="AZ948" i="4"/>
  <c r="AY956" i="4"/>
  <c r="BS532" i="4"/>
  <c r="BK797" i="4"/>
  <c r="BX757" i="4"/>
  <c r="BT577" i="4"/>
  <c r="BC987" i="4"/>
  <c r="BS563" i="4"/>
  <c r="BS676" i="4"/>
  <c r="BT884" i="4"/>
  <c r="AY680" i="4"/>
  <c r="BP577" i="4"/>
  <c r="BG677" i="4"/>
  <c r="BK921" i="4"/>
  <c r="BC705" i="4"/>
  <c r="AZ730" i="4"/>
  <c r="CA545" i="4"/>
  <c r="BX779" i="4"/>
  <c r="BK772" i="4"/>
  <c r="BS818" i="4"/>
  <c r="BX965" i="4"/>
  <c r="BC754" i="4"/>
  <c r="BO592" i="4"/>
  <c r="BP740" i="4"/>
  <c r="BW884" i="4"/>
  <c r="BX689" i="4"/>
  <c r="BD600" i="4"/>
  <c r="BT770" i="4"/>
  <c r="AZ803" i="4"/>
  <c r="BK594" i="4"/>
  <c r="AY542" i="4"/>
  <c r="BD744" i="4"/>
  <c r="BT918" i="4"/>
  <c r="BX851" i="4"/>
  <c r="BW762" i="4"/>
  <c r="BC860" i="4"/>
  <c r="BG598" i="4"/>
  <c r="BS578" i="4"/>
  <c r="BG938" i="4"/>
  <c r="BH556" i="4"/>
  <c r="BC852" i="4"/>
  <c r="BZ873" i="4"/>
  <c r="BO530" i="4"/>
  <c r="BZ972" i="4"/>
  <c r="BG623" i="4"/>
  <c r="BW907" i="4"/>
  <c r="BC784" i="4"/>
  <c r="AZ526" i="4"/>
  <c r="AY803" i="4"/>
  <c r="BG928" i="4"/>
  <c r="BO732" i="4"/>
  <c r="CA588" i="4"/>
  <c r="BO809" i="4"/>
  <c r="BD543" i="4"/>
  <c r="AY875" i="4"/>
  <c r="BS789" i="4"/>
  <c r="BK839" i="4"/>
  <c r="BH935" i="4"/>
  <c r="BD521" i="4"/>
  <c r="AY576" i="4"/>
  <c r="BD938" i="4"/>
  <c r="BS554" i="4"/>
  <c r="BX955" i="4"/>
  <c r="BD808" i="4"/>
  <c r="BH557" i="4"/>
  <c r="BP965" i="4"/>
  <c r="AZ769" i="4"/>
  <c r="BC826" i="4"/>
  <c r="BZ673" i="4"/>
  <c r="BC690" i="4"/>
  <c r="BK539" i="4"/>
  <c r="BD895" i="4"/>
  <c r="BL775" i="4"/>
  <c r="BO504" i="4"/>
  <c r="CA669" i="4"/>
  <c r="BX800" i="4"/>
  <c r="BW916" i="4"/>
  <c r="BC554" i="4"/>
  <c r="BS998" i="4"/>
  <c r="BD553" i="4"/>
  <c r="BO731" i="4"/>
  <c r="BW590" i="4"/>
  <c r="BD570" i="4"/>
  <c r="BC567" i="4"/>
  <c r="BS549" i="4"/>
  <c r="AZ946" i="4"/>
  <c r="BG654" i="4"/>
  <c r="BH541" i="4"/>
  <c r="BK709" i="4"/>
  <c r="BC837" i="4"/>
  <c r="BK823" i="4"/>
  <c r="BL954" i="4"/>
  <c r="BH976" i="4"/>
  <c r="CA542" i="4"/>
  <c r="BZ948" i="4"/>
  <c r="AY942" i="4"/>
  <c r="AZ972" i="4"/>
  <c r="BO912" i="4"/>
  <c r="CA711" i="4"/>
  <c r="BL823" i="4"/>
  <c r="BP796" i="4"/>
  <c r="BW598" i="4"/>
  <c r="BG790" i="4"/>
  <c r="BG830" i="4"/>
  <c r="AY621" i="4"/>
  <c r="BK690" i="4"/>
  <c r="CA660" i="4"/>
  <c r="AY948" i="4"/>
  <c r="BK521" i="4"/>
  <c r="BX849" i="4"/>
  <c r="AZ684" i="4"/>
  <c r="BC593" i="4"/>
  <c r="BD596" i="4"/>
  <c r="CA719" i="4"/>
  <c r="BD943" i="4"/>
  <c r="BG879" i="4"/>
  <c r="BK666" i="4"/>
  <c r="BP893" i="4"/>
  <c r="BT943" i="4"/>
  <c r="BX898" i="4"/>
  <c r="BS965" i="4"/>
  <c r="BK650" i="4"/>
  <c r="BG599" i="4"/>
  <c r="BX543" i="4"/>
  <c r="BC708" i="4"/>
  <c r="BH1000" i="4"/>
  <c r="AZ809" i="4"/>
  <c r="BG810" i="4"/>
  <c r="BW530" i="4"/>
  <c r="BZ723" i="4"/>
  <c r="CA573" i="4"/>
  <c r="CA874" i="4"/>
  <c r="BO778" i="4"/>
  <c r="BL978" i="4"/>
  <c r="BX636" i="4"/>
  <c r="BK884" i="4"/>
  <c r="BT737" i="4"/>
  <c r="BL599" i="4"/>
  <c r="BT576" i="4"/>
  <c r="BD692" i="4"/>
  <c r="BO702" i="4"/>
  <c r="BT673" i="4"/>
  <c r="BC749" i="4"/>
  <c r="BK971" i="4"/>
  <c r="BS893" i="4"/>
  <c r="BZ677" i="4"/>
  <c r="BS870" i="4"/>
  <c r="BD858" i="4"/>
  <c r="AZ871" i="4"/>
  <c r="BH582" i="4"/>
  <c r="BZ577" i="4"/>
  <c r="AY776" i="4"/>
  <c r="BL856" i="4"/>
  <c r="BT967" i="4"/>
  <c r="BO654" i="4"/>
  <c r="BW503" i="4"/>
  <c r="AZ858" i="4"/>
  <c r="BW614" i="4"/>
  <c r="BH961" i="4"/>
  <c r="BL638" i="4"/>
  <c r="BP645" i="4"/>
  <c r="BP916" i="4"/>
  <c r="BG811" i="4"/>
  <c r="AZ844" i="4"/>
  <c r="BD999" i="4"/>
  <c r="BO563" i="4"/>
  <c r="BW547" i="4"/>
  <c r="BS887" i="4"/>
  <c r="BK595" i="4"/>
  <c r="BP804" i="4"/>
  <c r="BW761" i="4"/>
  <c r="BH769" i="4"/>
  <c r="AY589" i="4"/>
  <c r="BL512" i="4"/>
  <c r="BP841" i="4"/>
  <c r="BZ1001" i="4"/>
  <c r="BH897" i="4"/>
  <c r="BW771" i="4"/>
  <c r="BK622" i="4"/>
  <c r="BW541" i="4"/>
  <c r="BW983" i="4"/>
  <c r="BD569" i="4"/>
  <c r="BL663" i="4"/>
  <c r="AY729" i="4"/>
  <c r="BK512" i="4"/>
  <c r="AY645" i="4"/>
  <c r="BW702" i="4"/>
  <c r="BG536" i="4"/>
  <c r="BD869" i="4"/>
  <c r="BP857" i="4"/>
  <c r="BT809" i="4"/>
  <c r="BC902" i="4"/>
  <c r="BK565" i="4"/>
  <c r="BV805" i="4"/>
  <c r="BT787" i="4"/>
  <c r="BK528" i="4"/>
  <c r="BX923" i="4"/>
  <c r="BP758" i="4"/>
  <c r="BT680" i="4"/>
  <c r="BP558" i="4"/>
  <c r="BT642" i="4"/>
  <c r="BH593" i="4"/>
  <c r="BK515" i="4"/>
  <c r="BW910" i="4"/>
  <c r="BK773" i="4"/>
  <c r="BW782" i="4"/>
  <c r="BS725" i="4"/>
  <c r="BW779" i="4"/>
  <c r="BD967" i="4"/>
  <c r="BD706" i="4"/>
  <c r="BD866" i="4"/>
  <c r="AZ771" i="4"/>
  <c r="CA703" i="4"/>
  <c r="AZ505" i="4"/>
  <c r="BL793" i="4"/>
  <c r="BO585" i="4"/>
  <c r="BH967" i="4"/>
  <c r="BH801" i="4"/>
  <c r="BL710" i="4"/>
  <c r="BZ742" i="4"/>
  <c r="BD711" i="4"/>
  <c r="CA701" i="4"/>
  <c r="BZ908" i="4"/>
  <c r="AZ826" i="4"/>
  <c r="AY811" i="4"/>
  <c r="BX717" i="4"/>
  <c r="BC824" i="4"/>
  <c r="AY877" i="4"/>
  <c r="BK520" i="4"/>
  <c r="BW747" i="4"/>
  <c r="BT598" i="4"/>
  <c r="AY543" i="4"/>
  <c r="BC507" i="4"/>
  <c r="BH781" i="4"/>
  <c r="BP975" i="4"/>
  <c r="CA907" i="4"/>
  <c r="BG544" i="4"/>
  <c r="BD545" i="4"/>
  <c r="BP646" i="4"/>
  <c r="BK677" i="4"/>
  <c r="BH730" i="4"/>
  <c r="BC604" i="4"/>
  <c r="BT952" i="4"/>
  <c r="BK911" i="4"/>
  <c r="BP903" i="4"/>
  <c r="BT982" i="4"/>
  <c r="BW617" i="4"/>
  <c r="BK636" i="4"/>
  <c r="BZ739" i="4"/>
  <c r="BD695" i="4"/>
  <c r="BS614" i="4"/>
  <c r="AZ889" i="4"/>
  <c r="BH707" i="4"/>
  <c r="BL869" i="4"/>
  <c r="BK669" i="4"/>
  <c r="BX876" i="4"/>
  <c r="BT730" i="4"/>
  <c r="BC873" i="4"/>
  <c r="AZ588" i="4"/>
  <c r="BL706" i="4"/>
  <c r="BS775" i="4"/>
  <c r="AY687" i="4"/>
  <c r="BK887" i="4"/>
  <c r="BS955" i="4"/>
  <c r="BW583" i="4"/>
  <c r="BD863" i="4"/>
  <c r="BP737" i="4"/>
  <c r="AY919" i="4"/>
  <c r="BG812" i="4"/>
  <c r="BX854" i="4"/>
  <c r="BT762" i="4"/>
  <c r="BK853" i="4"/>
  <c r="CA520" i="4"/>
  <c r="BP769" i="4"/>
  <c r="BH834" i="4"/>
  <c r="BW946" i="4"/>
  <c r="BZ956" i="4"/>
  <c r="BC603" i="4"/>
  <c r="AY608" i="4"/>
  <c r="BK684" i="4"/>
  <c r="BC836" i="4"/>
  <c r="BH663" i="4"/>
  <c r="BL858" i="4"/>
  <c r="BP647" i="4"/>
  <c r="BL904" i="4"/>
  <c r="BX868" i="4"/>
  <c r="BC522" i="4"/>
  <c r="BW726" i="4"/>
  <c r="BO606" i="4"/>
  <c r="BW600" i="4"/>
  <c r="BD734" i="4"/>
  <c r="AY632" i="4"/>
  <c r="BS602" i="4"/>
  <c r="BS790" i="4"/>
  <c r="BL600" i="4"/>
  <c r="BS651" i="4"/>
  <c r="AY713" i="4"/>
  <c r="BW931" i="4"/>
  <c r="BW582" i="4"/>
  <c r="CA848" i="4"/>
  <c r="BP996" i="4"/>
  <c r="BC949" i="4"/>
  <c r="BT660" i="4"/>
  <c r="CA620" i="4"/>
  <c r="BX712" i="4"/>
  <c r="BC674" i="4"/>
  <c r="BH794" i="4"/>
  <c r="CA885" i="4"/>
  <c r="BX570" i="4"/>
  <c r="BG662" i="4"/>
  <c r="BD997" i="4"/>
  <c r="AZ873" i="4"/>
  <c r="BS894" i="4"/>
  <c r="CA928" i="4"/>
  <c r="BT819" i="4"/>
  <c r="CA914" i="4"/>
  <c r="BW811" i="4"/>
  <c r="BX929" i="4"/>
  <c r="BH983" i="4"/>
  <c r="BL917" i="4"/>
  <c r="BK987" i="4"/>
  <c r="AZ675" i="4"/>
  <c r="BT944" i="4"/>
  <c r="BT649" i="4"/>
  <c r="BH516" i="4"/>
  <c r="BX665" i="4"/>
  <c r="BT740" i="4"/>
  <c r="BX733" i="4"/>
  <c r="AZ545" i="4"/>
  <c r="BD529" i="4"/>
  <c r="BK912" i="4"/>
  <c r="BP972" i="4"/>
  <c r="BT633" i="4"/>
  <c r="BX601" i="4"/>
  <c r="BO761" i="4"/>
  <c r="BZ599" i="4"/>
  <c r="BX956" i="4"/>
  <c r="AZ863" i="4"/>
  <c r="AY939" i="4"/>
  <c r="BW672" i="4"/>
  <c r="BT713" i="4"/>
  <c r="BL781" i="4"/>
  <c r="BO746" i="4"/>
  <c r="AZ865" i="4"/>
  <c r="BK828" i="4"/>
  <c r="AZ999" i="4"/>
  <c r="BO531" i="4"/>
  <c r="AZ581" i="4"/>
  <c r="BX609" i="4"/>
  <c r="BX721" i="4"/>
  <c r="BS927" i="4"/>
  <c r="AY851" i="4"/>
  <c r="BD792" i="4"/>
  <c r="AZ702" i="4"/>
  <c r="BT754" i="4"/>
  <c r="BT723" i="4"/>
  <c r="AY742" i="4"/>
  <c r="BC950" i="4"/>
  <c r="BO570" i="4"/>
  <c r="AY512" i="4"/>
  <c r="BD727" i="4"/>
  <c r="BD944" i="4"/>
  <c r="BD725" i="4"/>
  <c r="BT689" i="4"/>
  <c r="BP553" i="4"/>
  <c r="CA550" i="4"/>
  <c r="CA888" i="4"/>
  <c r="BL657" i="4"/>
  <c r="BX731" i="4"/>
  <c r="BO857" i="4"/>
  <c r="BC726" i="4"/>
  <c r="CA553" i="4"/>
  <c r="CA882" i="4"/>
  <c r="BH652" i="4"/>
  <c r="BP513" i="4"/>
  <c r="BP641" i="4"/>
  <c r="BZ734" i="4"/>
  <c r="CA674" i="4"/>
  <c r="BK858" i="4"/>
  <c r="BH600" i="4"/>
  <c r="AZ537" i="4"/>
  <c r="BW615" i="4"/>
  <c r="BG622" i="4"/>
  <c r="AY964" i="4"/>
  <c r="BH913" i="4"/>
  <c r="BT541" i="4"/>
  <c r="BG629" i="4"/>
  <c r="BP560" i="4"/>
  <c r="BP911" i="4"/>
  <c r="AZ908" i="4"/>
  <c r="BC667" i="4"/>
  <c r="BO920" i="4"/>
  <c r="AZ645" i="4"/>
  <c r="BC617" i="4"/>
  <c r="BH771" i="4"/>
  <c r="CA952" i="4"/>
  <c r="BK534" i="4"/>
  <c r="CA718" i="4"/>
  <c r="BX656" i="4"/>
  <c r="BP948" i="4"/>
  <c r="BS674" i="4"/>
  <c r="BS611" i="4"/>
  <c r="AZ621" i="4"/>
  <c r="BT759" i="4"/>
  <c r="BO984" i="4"/>
  <c r="BT975" i="4"/>
  <c r="AY996" i="4"/>
  <c r="BL732" i="4"/>
  <c r="BT761" i="4"/>
  <c r="BD1000" i="4"/>
  <c r="CA578" i="4"/>
  <c r="BS733" i="4"/>
  <c r="CA547" i="4"/>
  <c r="CA913" i="4"/>
  <c r="BT601" i="4"/>
  <c r="BK867" i="4"/>
  <c r="BL740" i="4"/>
  <c r="BX519" i="4"/>
  <c r="CA652" i="4"/>
  <c r="BG701" i="4"/>
  <c r="BW569" i="4"/>
  <c r="AY886" i="4"/>
  <c r="BH978" i="4"/>
  <c r="BS741" i="4"/>
  <c r="BO999" i="4"/>
  <c r="AY629" i="4"/>
  <c r="BL568" i="4"/>
  <c r="BT879" i="4"/>
  <c r="BW915" i="4"/>
  <c r="BW689" i="4"/>
  <c r="BC578" i="4"/>
  <c r="AY900" i="4"/>
  <c r="BZ573" i="4"/>
  <c r="BW641" i="4"/>
  <c r="BT658" i="4"/>
  <c r="BH524" i="4"/>
  <c r="BT585" i="4"/>
  <c r="AY679" i="4"/>
  <c r="BG578" i="4"/>
  <c r="BX947" i="4"/>
  <c r="BT650" i="4"/>
  <c r="BS836" i="4"/>
  <c r="BD903" i="4"/>
  <c r="BK760" i="4"/>
  <c r="BG1000" i="4"/>
  <c r="BK644" i="4"/>
  <c r="BZ852" i="4"/>
  <c r="BZ832" i="4"/>
  <c r="BW664" i="4"/>
  <c r="BO610" i="4"/>
  <c r="BC612" i="4"/>
  <c r="CA647" i="4"/>
  <c r="BH864" i="4"/>
  <c r="BS660" i="4"/>
  <c r="CA671" i="4"/>
  <c r="BL695" i="4"/>
  <c r="BC900" i="4"/>
  <c r="AZ703" i="4"/>
  <c r="BZ652" i="4"/>
  <c r="BS982" i="4"/>
  <c r="BX633" i="4"/>
  <c r="AZ843" i="4"/>
  <c r="AY523" i="4"/>
  <c r="BG819" i="4"/>
  <c r="BC511" i="4"/>
  <c r="AY631" i="4"/>
  <c r="BG642" i="4"/>
  <c r="AY568" i="4"/>
  <c r="BZ790" i="4"/>
  <c r="BK642" i="4"/>
  <c r="BG744" i="4"/>
  <c r="BX784" i="4"/>
  <c r="BO866" i="4"/>
  <c r="BZ835" i="4"/>
  <c r="BH575" i="4"/>
  <c r="BT625" i="4"/>
  <c r="CA536" i="4"/>
  <c r="BG832" i="4"/>
  <c r="BT802" i="4"/>
  <c r="CA875" i="4"/>
  <c r="AZ849" i="4"/>
  <c r="BL900" i="4"/>
  <c r="BD874" i="4"/>
  <c r="BW666" i="4"/>
  <c r="BG787" i="4"/>
  <c r="BX610" i="4"/>
  <c r="BH765" i="4"/>
  <c r="BL639" i="4"/>
  <c r="BT904" i="4"/>
  <c r="BT590" i="4"/>
  <c r="BO943" i="4"/>
  <c r="BP569" i="4"/>
  <c r="BG561" i="4"/>
  <c r="BG669" i="4"/>
  <c r="BP998" i="4"/>
  <c r="BZ916" i="4"/>
  <c r="BW728" i="4"/>
  <c r="CA995" i="4"/>
  <c r="AZ954" i="4"/>
  <c r="BO817" i="4"/>
  <c r="BO714" i="4"/>
  <c r="BO705" i="4"/>
  <c r="BC915" i="4"/>
  <c r="BG997" i="4"/>
  <c r="BH818" i="4"/>
  <c r="BT593" i="4"/>
  <c r="BT810" i="4"/>
  <c r="CA855" i="4"/>
  <c r="BZ700" i="4"/>
  <c r="BZ707" i="4"/>
  <c r="BL744" i="4"/>
  <c r="CA843" i="4"/>
  <c r="BH508" i="4"/>
  <c r="AZ553" i="4"/>
  <c r="BS878" i="4"/>
  <c r="AZ502" i="4"/>
  <c r="BX771" i="4"/>
  <c r="BD703" i="4"/>
  <c r="BD614" i="4"/>
  <c r="BK983" i="4"/>
  <c r="BC514" i="4"/>
  <c r="BH984" i="4"/>
  <c r="BZ782" i="4"/>
  <c r="BX766" i="4"/>
  <c r="AY502" i="4"/>
  <c r="BS547" i="4"/>
  <c r="AY841" i="4"/>
  <c r="BP589" i="4"/>
  <c r="CA655" i="4"/>
  <c r="BC934" i="4"/>
  <c r="BC829" i="4"/>
  <c r="BZ857" i="4"/>
  <c r="BG820" i="4"/>
  <c r="BU630" i="4"/>
  <c r="BH944" i="4"/>
  <c r="CA887" i="4"/>
  <c r="BD728" i="4"/>
  <c r="BC625" i="4"/>
  <c r="BZ609" i="4"/>
  <c r="BW656" i="4"/>
  <c r="BW687" i="4"/>
  <c r="BG800" i="4"/>
  <c r="AY704" i="4"/>
  <c r="CA599" i="4"/>
  <c r="BW763" i="4"/>
  <c r="BK789" i="4"/>
  <c r="BP940" i="4"/>
  <c r="BW793" i="4"/>
  <c r="BW841" i="4"/>
  <c r="AZ715" i="4"/>
  <c r="BG721" i="4"/>
  <c r="BZ522" i="4"/>
  <c r="AY993" i="4"/>
  <c r="CA746" i="4"/>
  <c r="BC876" i="4"/>
  <c r="BC993" i="4"/>
  <c r="AZ586" i="4"/>
  <c r="BW921" i="4"/>
  <c r="AY825" i="4"/>
  <c r="BW601" i="4"/>
  <c r="BZ892" i="4"/>
  <c r="CA936" i="4"/>
  <c r="AZ977" i="4"/>
  <c r="BZ567" i="4"/>
  <c r="BS556" i="4"/>
  <c r="CA806" i="4"/>
  <c r="CA960" i="4"/>
  <c r="BK659" i="4"/>
  <c r="BC750" i="4"/>
  <c r="BW562" i="4"/>
  <c r="BO748" i="4"/>
  <c r="BK798" i="4"/>
  <c r="BW940" i="4"/>
  <c r="BP678" i="4"/>
  <c r="BK807" i="4"/>
  <c r="BW933" i="4"/>
  <c r="BD898" i="4"/>
  <c r="BT609" i="4"/>
  <c r="BD816" i="4"/>
  <c r="BX803" i="4"/>
  <c r="BS734" i="4"/>
  <c r="BZ763" i="4"/>
  <c r="BG970" i="4"/>
  <c r="BH936" i="4"/>
  <c r="BG664" i="4"/>
  <c r="BS846" i="4"/>
  <c r="BO617" i="4"/>
  <c r="BH811" i="4"/>
  <c r="AZ569" i="4"/>
  <c r="BX698" i="4"/>
  <c r="BG946" i="4"/>
  <c r="BS896" i="4"/>
  <c r="BW754" i="4"/>
  <c r="BX716" i="4"/>
  <c r="BG843" i="4"/>
  <c r="BK941" i="4"/>
  <c r="BS796" i="4"/>
  <c r="AZ620" i="4"/>
  <c r="AZ518" i="4"/>
  <c r="BO928" i="4"/>
  <c r="BP983" i="4"/>
  <c r="BD538" i="4"/>
  <c r="BP988" i="4"/>
  <c r="BH596" i="4"/>
  <c r="BG888" i="4"/>
  <c r="BZ844" i="4"/>
  <c r="BD994" i="4"/>
  <c r="BC531" i="4"/>
  <c r="BH827" i="4"/>
  <c r="BD768" i="4"/>
  <c r="BW826" i="4"/>
  <c r="BL736" i="4"/>
  <c r="BH533" i="4"/>
  <c r="BD583" i="4"/>
  <c r="BC958" i="4"/>
  <c r="BG813" i="4"/>
  <c r="CA591" i="4"/>
  <c r="AZ940" i="4"/>
  <c r="BZ527" i="4"/>
  <c r="BP863" i="4"/>
  <c r="BZ758" i="4"/>
  <c r="BD591" i="4"/>
  <c r="BL506" i="4"/>
  <c r="BG583" i="4"/>
  <c r="BT540" i="4"/>
  <c r="BS840" i="4"/>
  <c r="BX776" i="4"/>
  <c r="BS659" i="4"/>
  <c r="BP914" i="4"/>
  <c r="BS637" i="4"/>
  <c r="BH703" i="4"/>
  <c r="BG724" i="4"/>
  <c r="BT870" i="4"/>
  <c r="BT999" i="4"/>
  <c r="BT721" i="4"/>
  <c r="BW559" i="4"/>
  <c r="BZ559" i="4"/>
  <c r="BW716" i="4"/>
  <c r="BW817" i="4"/>
  <c r="BL596" i="4"/>
  <c r="BP828" i="4"/>
  <c r="BZ875" i="4"/>
  <c r="BW879" i="4"/>
  <c r="AZ670" i="4"/>
  <c r="CA761" i="4"/>
  <c r="BW741" i="4"/>
  <c r="AY827" i="4"/>
  <c r="BZ868" i="4"/>
  <c r="BG531" i="4"/>
  <c r="AY578" i="4"/>
  <c r="BO901" i="4"/>
  <c r="BP721" i="4"/>
  <c r="BS629" i="4"/>
  <c r="BP951" i="4"/>
  <c r="BH715" i="4"/>
  <c r="BZ806" i="4"/>
  <c r="BL914" i="4"/>
  <c r="BZ929" i="4"/>
  <c r="BT533" i="4"/>
  <c r="CA523" i="4"/>
  <c r="BS742" i="4"/>
  <c r="BD582" i="4"/>
  <c r="BO897" i="4"/>
  <c r="BW697" i="4"/>
  <c r="BG954" i="4"/>
  <c r="AZ868" i="4"/>
  <c r="BK852" i="4"/>
  <c r="BS605" i="4"/>
  <c r="BK882" i="4"/>
  <c r="BW980" i="4"/>
  <c r="AZ832" i="4"/>
  <c r="BX596" i="4"/>
  <c r="BL522" i="4"/>
  <c r="BO541" i="4"/>
  <c r="AY659" i="4"/>
  <c r="BD652" i="4"/>
  <c r="BO707" i="4"/>
  <c r="BD641" i="4"/>
  <c r="AY739" i="4"/>
  <c r="BD948" i="4"/>
  <c r="BC694" i="4"/>
  <c r="BZ964" i="4"/>
  <c r="BS581" i="4"/>
  <c r="AY549" i="4"/>
  <c r="BS781" i="4"/>
  <c r="AY517" i="4"/>
  <c r="BK580" i="4"/>
  <c r="BC706" i="4"/>
  <c r="BG999" i="4"/>
  <c r="BP561" i="4"/>
  <c r="BG833" i="4"/>
  <c r="CA842" i="4"/>
  <c r="BW673" i="4"/>
  <c r="BO664" i="4"/>
  <c r="AZ656" i="4"/>
  <c r="BZ798" i="4"/>
  <c r="BC932" i="4"/>
  <c r="BT619" i="4"/>
  <c r="BH684" i="4"/>
  <c r="BJ719" i="4"/>
  <c r="BC529" i="4"/>
  <c r="BX981" i="4"/>
  <c r="BK963" i="4"/>
  <c r="BL898" i="4"/>
  <c r="BX588" i="4"/>
  <c r="AY653" i="4"/>
  <c r="AZ531" i="4"/>
  <c r="BL963" i="4"/>
  <c r="AY510" i="4"/>
  <c r="BX649" i="4"/>
  <c r="BP897" i="4"/>
  <c r="BB581" i="4"/>
  <c r="BG649" i="4"/>
  <c r="AZ534" i="4"/>
  <c r="BQ831" i="4"/>
  <c r="BS854" i="4"/>
  <c r="BD991" i="4"/>
  <c r="BO851" i="4"/>
  <c r="AY860" i="4"/>
  <c r="BZ701" i="4"/>
  <c r="AZ953" i="4"/>
  <c r="BC580" i="4"/>
  <c r="BW577" i="4"/>
  <c r="BP716" i="4"/>
  <c r="BL911" i="4"/>
  <c r="BG560" i="4"/>
  <c r="BO697" i="4"/>
  <c r="BP847" i="4"/>
  <c r="BZ913" i="4"/>
  <c r="BP838" i="4"/>
  <c r="BX597" i="4"/>
  <c r="AY536" i="4"/>
  <c r="BG671" i="4"/>
  <c r="BX678" i="4"/>
  <c r="BT502" i="4"/>
  <c r="BO565" i="4"/>
  <c r="AZ731" i="4"/>
  <c r="BS976" i="4"/>
  <c r="BT507" i="4"/>
  <c r="BL895" i="4"/>
  <c r="BZ643" i="4"/>
  <c r="AY570" i="4"/>
  <c r="BO758" i="4"/>
  <c r="BP999" i="4"/>
  <c r="BK630" i="4"/>
  <c r="BT674" i="4"/>
  <c r="BZ937" i="4"/>
  <c r="BG695" i="4"/>
  <c r="BX736" i="4"/>
  <c r="BH674" i="4"/>
  <c r="BD631" i="4"/>
  <c r="BZ604" i="4"/>
  <c r="AY674" i="4"/>
  <c r="BS643" i="4"/>
  <c r="BD599" i="4"/>
  <c r="BD946" i="4"/>
  <c r="BS524" i="4"/>
  <c r="BL949" i="4"/>
  <c r="CA1001" i="4"/>
  <c r="BZ982" i="4"/>
  <c r="BK693" i="4"/>
  <c r="BS678" i="4"/>
  <c r="BL990" i="4"/>
  <c r="BX631" i="4"/>
  <c r="BD989" i="4"/>
  <c r="BT848" i="4"/>
  <c r="BX551" i="4"/>
  <c r="BM530" i="4"/>
  <c r="AY712" i="4"/>
  <c r="BS815" i="4"/>
  <c r="CA908" i="4"/>
  <c r="BX584" i="4"/>
  <c r="AY809" i="4"/>
  <c r="BD530" i="4"/>
  <c r="BP780" i="4"/>
  <c r="CA889" i="4"/>
  <c r="BL925" i="4"/>
  <c r="BL672" i="4"/>
  <c r="BX732" i="4"/>
  <c r="BK741" i="4"/>
  <c r="BK906" i="4"/>
  <c r="BO638" i="4"/>
  <c r="BT700" i="4"/>
  <c r="AZ770" i="4"/>
  <c r="BX916" i="4"/>
  <c r="BD585" i="4"/>
  <c r="BK883" i="4"/>
  <c r="BX883" i="4"/>
  <c r="BO704" i="4"/>
  <c r="BW633" i="4"/>
  <c r="BZ513" i="4"/>
  <c r="BO954" i="4"/>
  <c r="BC596" i="4"/>
  <c r="BK927" i="4"/>
  <c r="BN526" i="4"/>
  <c r="BS859" i="4"/>
  <c r="BO933" i="4"/>
  <c r="BZ503" i="4"/>
  <c r="BX534" i="4"/>
  <c r="BG559" i="4"/>
  <c r="BK922" i="4"/>
  <c r="BX582" i="4"/>
  <c r="BW818" i="4"/>
  <c r="BL797" i="4"/>
  <c r="BC923" i="4"/>
  <c r="AZ962" i="4"/>
  <c r="BX977" i="4"/>
  <c r="BS802" i="4"/>
  <c r="BX541" i="4"/>
  <c r="BZ838" i="4"/>
  <c r="BC733" i="4"/>
  <c r="AZ793" i="4"/>
  <c r="BD936" i="4"/>
  <c r="BW646" i="4"/>
  <c r="BH589" i="4"/>
  <c r="BW750" i="4"/>
  <c r="BC665" i="4"/>
  <c r="BT801" i="4"/>
  <c r="BK513" i="4"/>
  <c r="BC521" i="4"/>
  <c r="BH563" i="4"/>
  <c r="CA594" i="4"/>
  <c r="BZ731" i="4"/>
  <c r="BC980" i="4"/>
  <c r="BT816" i="4"/>
  <c r="BZ865" i="4"/>
  <c r="BW970" i="4"/>
  <c r="BL756" i="4"/>
  <c r="BO877" i="4"/>
  <c r="BP791" i="4"/>
  <c r="BX827" i="4"/>
  <c r="BS714" i="4"/>
  <c r="BG778" i="4"/>
  <c r="BG562" i="4"/>
  <c r="CA751" i="4"/>
  <c r="BT842" i="4"/>
  <c r="BG898" i="4"/>
  <c r="BO985" i="4"/>
  <c r="BG747" i="4"/>
  <c r="BT855" i="4"/>
  <c r="AZ835" i="4"/>
  <c r="BL582" i="4"/>
  <c r="BP924" i="4"/>
  <c r="BO873" i="4"/>
  <c r="BC620" i="4"/>
  <c r="BW993" i="4"/>
  <c r="CA682" i="4"/>
  <c r="CA690" i="4"/>
  <c r="BS613" i="4"/>
  <c r="BL999" i="4"/>
  <c r="BI719" i="4"/>
  <c r="CA684" i="4"/>
  <c r="BO562" i="4"/>
  <c r="BO574" i="4"/>
  <c r="BH786" i="4"/>
  <c r="BX521" i="4"/>
  <c r="CA728" i="4"/>
  <c r="BC751" i="4"/>
  <c r="BP991" i="4"/>
  <c r="BZ530" i="4"/>
  <c r="BS719" i="4"/>
  <c r="BD807" i="4"/>
  <c r="BD664" i="4"/>
  <c r="BC651" i="4"/>
  <c r="BK754" i="4"/>
  <c r="BL533" i="4"/>
  <c r="BH585" i="4"/>
  <c r="BL704" i="4"/>
  <c r="BP947" i="4"/>
  <c r="BL557" i="4"/>
  <c r="BX537" i="4"/>
  <c r="AZ783" i="4"/>
  <c r="BP618" i="4"/>
  <c r="BL831" i="4"/>
  <c r="BX932" i="4"/>
  <c r="CA983" i="4"/>
  <c r="BX892" i="4"/>
  <c r="CA880" i="4"/>
  <c r="BX617" i="4"/>
  <c r="BT729" i="4"/>
  <c r="BH856" i="4"/>
  <c r="AZ891" i="4"/>
  <c r="BZ572" i="4"/>
  <c r="BZ695" i="4"/>
  <c r="BS770" i="4"/>
  <c r="BS845" i="4"/>
  <c r="BC854" i="4"/>
  <c r="BH754" i="4"/>
  <c r="BL815" i="4"/>
  <c r="BL968" i="4"/>
  <c r="BK510" i="4"/>
  <c r="BX949" i="4"/>
  <c r="AZ969" i="4"/>
  <c r="BW538" i="4"/>
  <c r="BH605" i="4"/>
  <c r="BH631" i="4"/>
  <c r="AY672" i="4"/>
  <c r="BX950" i="4"/>
  <c r="BH810" i="4"/>
  <c r="BC759" i="4"/>
  <c r="BZ694" i="4"/>
  <c r="BD668" i="4"/>
  <c r="BO994" i="4"/>
  <c r="BD678" i="4"/>
  <c r="BW752" i="4"/>
  <c r="BD824" i="4"/>
  <c r="BC780" i="4"/>
  <c r="CA933" i="4"/>
  <c r="BL632" i="4"/>
  <c r="BD712" i="4"/>
  <c r="BK553" i="4"/>
  <c r="BL916" i="4"/>
  <c r="BZ524" i="4"/>
  <c r="BO830" i="4"/>
  <c r="BH618" i="4"/>
  <c r="AZ513" i="4"/>
  <c r="BH748" i="4"/>
  <c r="BX808" i="4"/>
  <c r="BO579" i="4"/>
  <c r="BD655" i="4"/>
  <c r="BC891" i="4"/>
  <c r="CA799" i="4"/>
  <c r="BX514" i="4"/>
  <c r="BS620" i="4"/>
  <c r="BH904" i="4"/>
  <c r="BO740" i="4"/>
  <c r="BW608" i="4"/>
  <c r="BW857" i="4"/>
  <c r="BX980" i="4"/>
  <c r="BD970" i="4"/>
  <c r="BD751" i="4"/>
  <c r="AY892" i="4"/>
  <c r="BG527" i="4"/>
  <c r="BK672" i="4"/>
  <c r="CA557" i="4"/>
  <c r="AZ805" i="4"/>
  <c r="BW737" i="4"/>
  <c r="CA512" i="4"/>
  <c r="CA615" i="4"/>
  <c r="AY842" i="4"/>
  <c r="BS711" i="4"/>
  <c r="BC740" i="4"/>
  <c r="BD743" i="4"/>
  <c r="BZ990" i="4"/>
  <c r="BS772" i="4"/>
  <c r="BP510" i="4"/>
  <c r="AY737" i="4"/>
  <c r="AY974" i="4"/>
  <c r="BH565" i="4"/>
  <c r="BT825" i="4"/>
  <c r="BZ630" i="4"/>
  <c r="BP601" i="4"/>
  <c r="BL641" i="4"/>
  <c r="BW632" i="4"/>
  <c r="BT814" i="4"/>
  <c r="BZ860" i="4"/>
  <c r="BS516" i="4"/>
  <c r="BZ519" i="4"/>
  <c r="BO803" i="4"/>
  <c r="BT873" i="4"/>
  <c r="AY910" i="4"/>
  <c r="BK743" i="4"/>
  <c r="BL737" i="4"/>
  <c r="AY965" i="4"/>
  <c r="BO881" i="4"/>
  <c r="BX511" i="4"/>
  <c r="BK711" i="4"/>
  <c r="AY931" i="4"/>
  <c r="BG836" i="4"/>
  <c r="BW659" i="4"/>
  <c r="BT648" i="4"/>
  <c r="BP884" i="4"/>
  <c r="AZ956" i="4"/>
  <c r="BT958" i="4"/>
  <c r="BP672" i="4"/>
  <c r="BP887" i="4"/>
  <c r="BG608" i="4"/>
  <c r="BG959" i="4"/>
  <c r="BS954" i="4"/>
  <c r="BP732" i="4"/>
  <c r="AY537" i="4"/>
  <c r="BW971" i="4"/>
  <c r="BK759" i="4"/>
  <c r="BW696" i="4"/>
  <c r="BD959" i="4"/>
  <c r="BT811" i="4"/>
  <c r="BH939" i="4"/>
  <c r="BL640" i="4"/>
  <c r="BD983" i="4"/>
  <c r="CA906" i="4"/>
  <c r="BX862" i="4"/>
  <c r="AY525" i="4"/>
  <c r="CA702" i="4"/>
  <c r="BP964" i="4"/>
  <c r="BD689" i="4"/>
  <c r="BS905" i="4"/>
  <c r="BT534" i="4"/>
  <c r="CA845" i="4"/>
  <c r="BM819" i="4"/>
  <c r="BU885" i="4"/>
  <c r="BK765" i="4"/>
  <c r="AY599" i="4"/>
  <c r="BD639" i="4"/>
  <c r="AY747" i="4"/>
  <c r="BC790" i="4"/>
  <c r="BS612" i="4"/>
  <c r="BH640" i="4"/>
  <c r="BW908" i="4"/>
  <c r="BW533" i="4"/>
  <c r="AY624" i="4"/>
  <c r="BH738" i="4"/>
  <c r="BO691" i="4"/>
  <c r="BG858" i="4"/>
  <c r="BT753" i="4"/>
  <c r="BW758" i="4"/>
  <c r="BK751" i="4"/>
  <c r="BC921" i="4"/>
  <c r="AZ682" i="4"/>
  <c r="BK900" i="4"/>
  <c r="BP908" i="4"/>
  <c r="AY544" i="4"/>
  <c r="AY605" i="4"/>
  <c r="BL536" i="4"/>
  <c r="BX705" i="4"/>
  <c r="BX778" i="4"/>
  <c r="BY671" i="4"/>
  <c r="BP871" i="4"/>
  <c r="BT636" i="4"/>
  <c r="CA951" i="4"/>
  <c r="BX907" i="4"/>
  <c r="BC735" i="4"/>
  <c r="CA607" i="4"/>
  <c r="BH969" i="4"/>
  <c r="BD697" i="4"/>
  <c r="BT796" i="4"/>
  <c r="CA810" i="4"/>
  <c r="BG840" i="4"/>
  <c r="BP933" i="4"/>
  <c r="BX567" i="4"/>
  <c r="BC831" i="4"/>
  <c r="BP817" i="4"/>
  <c r="BC711" i="4"/>
  <c r="BZ629" i="4"/>
  <c r="BC538" i="4"/>
  <c r="BS847" i="4"/>
  <c r="BC918" i="4"/>
  <c r="BC847" i="4"/>
  <c r="BO514" i="4"/>
  <c r="BC748" i="4"/>
  <c r="BU960" i="4"/>
  <c r="AY514" i="4"/>
  <c r="BG809" i="4"/>
  <c r="BL761" i="4"/>
  <c r="BW785" i="4"/>
  <c r="AZ754" i="4"/>
  <c r="BL673" i="4"/>
  <c r="BL615" i="4"/>
  <c r="AY916" i="4"/>
  <c r="BK734" i="4"/>
  <c r="AY769" i="4"/>
  <c r="BZ886" i="4"/>
  <c r="AZ786" i="4"/>
  <c r="AZ808" i="4"/>
  <c r="BK587" i="4"/>
  <c r="AY777" i="4"/>
  <c r="AY940" i="4"/>
  <c r="BG712" i="4"/>
  <c r="BO790" i="4"/>
  <c r="BD696" i="4"/>
  <c r="BG645" i="4"/>
  <c r="BL783" i="4"/>
  <c r="BW506" i="4"/>
  <c r="BT704" i="4"/>
  <c r="BL992" i="4"/>
  <c r="BO627" i="4"/>
  <c r="BT876" i="4"/>
  <c r="BP969" i="4"/>
  <c r="BT720" i="4"/>
  <c r="AY780" i="4"/>
  <c r="BD848" i="4"/>
  <c r="BT626" i="4"/>
  <c r="BX734" i="4"/>
  <c r="BO976" i="4"/>
  <c r="BD954" i="4"/>
  <c r="BX996" i="4"/>
  <c r="BC916" i="4"/>
  <c r="CA575" i="4"/>
  <c r="AZ903" i="4"/>
  <c r="BS952" i="4"/>
  <c r="BK864" i="4"/>
  <c r="BL727" i="4"/>
  <c r="BS933" i="4"/>
  <c r="BW972" i="4"/>
  <c r="BP812" i="4"/>
  <c r="AZ894" i="4"/>
  <c r="BX614" i="4"/>
  <c r="BZ969" i="4"/>
  <c r="AY592" i="4"/>
  <c r="BK708" i="4"/>
  <c r="BO533" i="4"/>
  <c r="BS580" i="4"/>
  <c r="BO657" i="4"/>
  <c r="BH889" i="4"/>
  <c r="BG749" i="4"/>
  <c r="BT604" i="4"/>
  <c r="BP718" i="4"/>
  <c r="BO609" i="4"/>
  <c r="BG904" i="4"/>
  <c r="BK802" i="4"/>
  <c r="BK604" i="4"/>
  <c r="BD776" i="4"/>
  <c r="BZ717" i="4"/>
  <c r="BH746" i="4"/>
  <c r="CA989" i="4"/>
  <c r="BT554" i="4"/>
  <c r="AY745" i="4"/>
  <c r="BL538" i="4"/>
  <c r="BG772" i="4"/>
  <c r="BS885" i="4"/>
  <c r="BW942" i="4"/>
  <c r="BT722" i="4"/>
  <c r="BD962" i="4"/>
  <c r="CA970" i="4"/>
  <c r="AY597" i="4"/>
  <c r="AZ913" i="4"/>
  <c r="BS558" i="4"/>
  <c r="AY976" i="4"/>
  <c r="BK634" i="4"/>
  <c r="BC627" i="4"/>
  <c r="BP722" i="4"/>
  <c r="BX908" i="4"/>
  <c r="BD775" i="4"/>
  <c r="AZ704" i="4"/>
  <c r="CA883" i="4"/>
  <c r="BT846" i="4"/>
  <c r="BD623" i="4"/>
  <c r="BZ998" i="4"/>
  <c r="BO850" i="4"/>
  <c r="BK651" i="4"/>
  <c r="CA673" i="4"/>
  <c r="BS653" i="4"/>
  <c r="BW929" i="4"/>
  <c r="BS921" i="4"/>
  <c r="BD815" i="4"/>
  <c r="BC823" i="4"/>
  <c r="BZ755" i="4"/>
  <c r="BG512" i="4"/>
  <c r="BX554" i="4"/>
  <c r="AZ794" i="4"/>
  <c r="BL560" i="4"/>
  <c r="BH880" i="4"/>
  <c r="BL943" i="4"/>
  <c r="AY559" i="4"/>
  <c r="BK626" i="4"/>
  <c r="BP674" i="4"/>
  <c r="CA551" i="4"/>
  <c r="BK836" i="4"/>
  <c r="BH776" i="4"/>
  <c r="BX988" i="4"/>
  <c r="BW705" i="4"/>
  <c r="BG517" i="4"/>
  <c r="BK725" i="4"/>
  <c r="BO737" i="4"/>
  <c r="BG890" i="4"/>
  <c r="BW504" i="4"/>
  <c r="BX540" i="4"/>
  <c r="BX714" i="4"/>
  <c r="BP855" i="4"/>
  <c r="BS920" i="4"/>
  <c r="BS515" i="4"/>
  <c r="BK714" i="4"/>
  <c r="BK774" i="4"/>
  <c r="BK735" i="4"/>
  <c r="BX971" i="4"/>
  <c r="AY661" i="4"/>
  <c r="BK775" i="4"/>
  <c r="BS740" i="4"/>
  <c r="BD513" i="4"/>
  <c r="BP868" i="4"/>
  <c r="BC743" i="4"/>
  <c r="BT895" i="4"/>
  <c r="BL504" i="4"/>
  <c r="BH614" i="4"/>
  <c r="BX773" i="4"/>
  <c r="BW648" i="4"/>
  <c r="BH977" i="4"/>
  <c r="BP692" i="4"/>
  <c r="BT927" i="4"/>
  <c r="BG582" i="4"/>
  <c r="BK866" i="4"/>
  <c r="AY982" i="4"/>
  <c r="BX964" i="4"/>
  <c r="CA922" i="4"/>
  <c r="BS767" i="4"/>
  <c r="BD576" i="4"/>
  <c r="BC727" i="4"/>
  <c r="BX995" i="4"/>
  <c r="AZ900" i="4"/>
  <c r="AZ563" i="4"/>
  <c r="BO853" i="4"/>
  <c r="BS936" i="4"/>
  <c r="BD930" i="4"/>
  <c r="BT515" i="4"/>
  <c r="BX824" i="4"/>
  <c r="BT903" i="4"/>
  <c r="BL825" i="4"/>
  <c r="BL935" i="4"/>
  <c r="BS615" i="4"/>
  <c r="AY929" i="4"/>
  <c r="BX555" i="4"/>
  <c r="BD505" i="4"/>
  <c r="BS736" i="4"/>
  <c r="BC720" i="4"/>
  <c r="BS588" i="4"/>
  <c r="CA612" i="4"/>
  <c r="BS521" i="4"/>
  <c r="BO837" i="4"/>
  <c r="BZ859" i="4"/>
  <c r="BD720" i="4"/>
  <c r="BP708" i="4"/>
  <c r="AZ762" i="4"/>
  <c r="BX990" i="4"/>
  <c r="BG755" i="4"/>
  <c r="BC792" i="4"/>
  <c r="BG715" i="4"/>
  <c r="BI739" i="4"/>
  <c r="BD647" i="4"/>
  <c r="BC692" i="4"/>
  <c r="AY555" i="4"/>
  <c r="BC982" i="4"/>
  <c r="BG655" i="4"/>
  <c r="BD679" i="4"/>
  <c r="BP836" i="4"/>
  <c r="BS780" i="4"/>
  <c r="BW681" i="4"/>
  <c r="BS693" i="4"/>
  <c r="BX625" i="4"/>
  <c r="BS646" i="4"/>
  <c r="BG892" i="4"/>
  <c r="CA714" i="4"/>
  <c r="BT535" i="4"/>
  <c r="BC931" i="4"/>
  <c r="BK782" i="4"/>
  <c r="BW883" i="4"/>
  <c r="BK552" i="4"/>
  <c r="BK863" i="4"/>
  <c r="BP862" i="4"/>
  <c r="BW959" i="4"/>
  <c r="BO600" i="4"/>
  <c r="BD730" i="4"/>
  <c r="CA528" i="4"/>
  <c r="AZ619" i="4"/>
  <c r="BK849" i="4"/>
  <c r="BP514" i="4"/>
  <c r="BL924" i="4"/>
  <c r="BO825" i="4"/>
  <c r="BK944" i="4"/>
  <c r="BH894" i="4"/>
  <c r="BO916" i="4"/>
  <c r="CA676" i="4"/>
  <c r="BD850" i="4"/>
  <c r="BT793" i="4"/>
  <c r="BC919" i="4"/>
  <c r="BG732" i="4"/>
  <c r="AY885" i="4"/>
  <c r="BZ924" i="4"/>
  <c r="BH747" i="4"/>
  <c r="BS800" i="4"/>
  <c r="BD864" i="4"/>
  <c r="BK937" i="4"/>
  <c r="BW723" i="4"/>
  <c r="BO786" i="4"/>
  <c r="AY626" i="4"/>
  <c r="BP923" i="4"/>
  <c r="AZ897" i="4"/>
  <c r="BG983" i="4"/>
  <c r="BC859" i="4"/>
  <c r="BD791" i="4"/>
  <c r="BL877" i="4"/>
  <c r="BD799" i="4"/>
  <c r="BX989" i="4"/>
  <c r="BH679" i="4"/>
  <c r="BL528" i="4"/>
  <c r="BZ598" i="4"/>
  <c r="CA517" i="4"/>
  <c r="BZ535" i="4"/>
  <c r="BS799" i="4"/>
  <c r="AZ757" i="4"/>
  <c r="BH578" i="4"/>
  <c r="BG741" i="4"/>
  <c r="BK504" i="4"/>
  <c r="BP822" i="4"/>
  <c r="AY947" i="4"/>
  <c r="CA994" i="4"/>
  <c r="BG615" i="4"/>
  <c r="BT667" i="4"/>
  <c r="AY528" i="4"/>
  <c r="CA637" i="4"/>
  <c r="BK978" i="4"/>
  <c r="AZ661" i="4"/>
  <c r="BL711" i="4"/>
  <c r="BZ853" i="4"/>
  <c r="BC943" i="4"/>
  <c r="BJ981" i="4"/>
  <c r="BZ591" i="4"/>
  <c r="CA552" i="4"/>
  <c r="BP534" i="4"/>
  <c r="BX852" i="4"/>
  <c r="BZ787" i="4"/>
  <c r="BK572" i="4"/>
  <c r="BS566" i="4"/>
  <c r="BZ506" i="4"/>
  <c r="BC610" i="4"/>
  <c r="AZ701" i="4"/>
  <c r="BX593" i="4"/>
  <c r="BP704" i="4"/>
  <c r="BX503" i="4"/>
  <c r="BS670" i="4"/>
  <c r="BT998" i="4"/>
  <c r="BH857" i="4"/>
  <c r="BT834" i="4"/>
  <c r="BW987" i="4"/>
  <c r="BT984" i="4"/>
  <c r="BO945" i="4"/>
  <c r="BG845" i="4"/>
  <c r="BW876" i="4"/>
  <c r="BX960" i="4"/>
  <c r="BH695" i="4"/>
  <c r="BW860" i="4"/>
  <c r="BC588" i="4"/>
  <c r="BZ792" i="4"/>
  <c r="BT651" i="4"/>
  <c r="BT738" i="4"/>
  <c r="BC767" i="4"/>
  <c r="BT556" i="4"/>
  <c r="CA816" i="4"/>
  <c r="BG576" i="4"/>
  <c r="BG514" i="4"/>
  <c r="BZ726" i="4"/>
  <c r="BK805" i="4"/>
  <c r="BO946" i="4"/>
  <c r="BL684" i="4"/>
  <c r="BZ596" i="4"/>
  <c r="CA744" i="4"/>
  <c r="BS525" i="4"/>
  <c r="BC773" i="4"/>
  <c r="BX646" i="4"/>
  <c r="BL840" i="4"/>
  <c r="AZ629" i="4"/>
  <c r="BZ890" i="4"/>
  <c r="BL686" i="4"/>
  <c r="BD972" i="4"/>
  <c r="BW731" i="4"/>
  <c r="CA739" i="4"/>
  <c r="BG785" i="4"/>
  <c r="BS508" i="4"/>
  <c r="BZ516" i="4"/>
  <c r="BZ539" i="4"/>
  <c r="BK581" i="4"/>
  <c r="BL703" i="4"/>
  <c r="AY636" i="4"/>
  <c r="BX548" i="4"/>
  <c r="BT976" i="4"/>
  <c r="BD628" i="4"/>
  <c r="BL575" i="4"/>
  <c r="BW535" i="4"/>
  <c r="BO598" i="4"/>
  <c r="CA633" i="4"/>
  <c r="BL607" i="4"/>
  <c r="BX754" i="4"/>
  <c r="BL591" i="4"/>
  <c r="BD767" i="4"/>
  <c r="BO804" i="4"/>
  <c r="BT552" i="4"/>
  <c r="BW591" i="4"/>
  <c r="BD887" i="4"/>
  <c r="BP590" i="4"/>
  <c r="BH739" i="4"/>
  <c r="CA698" i="4"/>
  <c r="CA953" i="4"/>
  <c r="BH687" i="4"/>
  <c r="AY731" i="4"/>
  <c r="BT935" i="4"/>
  <c r="BG640" i="4"/>
  <c r="BX875" i="4"/>
  <c r="BG766" i="4"/>
  <c r="BZ676" i="4"/>
  <c r="BG978" i="4"/>
  <c r="BG776" i="4"/>
  <c r="BL687" i="4"/>
  <c r="BO616" i="4"/>
  <c r="BZ635" i="4"/>
  <c r="BH632" i="4"/>
  <c r="BX755" i="4"/>
  <c r="BS973" i="4"/>
  <c r="BK833" i="4"/>
  <c r="BL544" i="4"/>
  <c r="BO925" i="4"/>
  <c r="BS849" i="4"/>
  <c r="BT789" i="4"/>
  <c r="CA899" i="4"/>
  <c r="AY1001" i="4"/>
  <c r="BP979" i="4"/>
  <c r="BP625" i="4"/>
  <c r="BO715" i="4"/>
  <c r="BP777" i="4"/>
  <c r="BW891" i="4"/>
  <c r="BT818" i="4"/>
  <c r="BZ849" i="4"/>
  <c r="BS960" i="4"/>
  <c r="BD913" i="4"/>
  <c r="BP864" i="4"/>
  <c r="BH881" i="4"/>
  <c r="AZ637" i="4"/>
  <c r="AY810" i="4"/>
  <c r="BZ551" i="4"/>
  <c r="AZ935" i="4"/>
  <c r="BW772" i="4"/>
  <c r="BT969" i="4"/>
  <c r="BO593" i="4"/>
  <c r="BZ988" i="4"/>
  <c r="BT778" i="4"/>
  <c r="AZ597" i="4"/>
  <c r="BP563" i="4"/>
  <c r="BG731" i="4"/>
  <c r="BZ939" i="4"/>
  <c r="BH828" i="4"/>
  <c r="CA572" i="4"/>
  <c r="CA769" i="4"/>
  <c r="BX885" i="4"/>
  <c r="BX926" i="4"/>
  <c r="BP990" i="4"/>
  <c r="BP623" i="4"/>
  <c r="BC524" i="4"/>
  <c r="BX760" i="4"/>
  <c r="AY989" i="4"/>
  <c r="BZ945" i="4"/>
  <c r="BG986" i="4"/>
  <c r="BI622" i="4"/>
  <c r="BX696" i="4"/>
  <c r="BC839" i="4"/>
  <c r="BG945" i="4"/>
  <c r="BK637" i="4"/>
  <c r="BS798" i="4"/>
  <c r="BW740" i="4"/>
  <c r="BG577" i="4"/>
  <c r="BH639" i="4"/>
  <c r="CA521" i="4"/>
  <c r="BL784" i="4"/>
  <c r="BZ843" i="4"/>
  <c r="BX673" i="4"/>
  <c r="BO635" i="4"/>
  <c r="BW651" i="4"/>
  <c r="AZ608" i="4"/>
  <c r="BG665" i="4"/>
  <c r="CA972" i="4"/>
  <c r="BC709" i="4"/>
  <c r="CA688" i="4"/>
  <c r="BG914" i="4"/>
  <c r="BC659" i="4"/>
  <c r="BK791" i="4"/>
  <c r="BD980" i="4"/>
  <c r="BS716" i="4"/>
  <c r="BG581" i="4"/>
  <c r="BW676" i="4"/>
  <c r="BG609" i="4"/>
  <c r="BO624" i="4"/>
  <c r="BT640" i="4"/>
  <c r="BC825" i="4"/>
  <c r="BX931" i="4"/>
  <c r="BS1000" i="4"/>
  <c r="BO726" i="4"/>
  <c r="CA665" i="4"/>
  <c r="BS708" i="4"/>
  <c r="BX869" i="4"/>
  <c r="BO618" i="4"/>
  <c r="BG804" i="4"/>
  <c r="AZ878" i="4"/>
  <c r="BT597" i="4"/>
  <c r="BB805" i="4"/>
  <c r="BT629" i="4"/>
  <c r="BS994" i="4"/>
  <c r="BG632" i="4"/>
  <c r="BK901" i="4"/>
  <c r="AY697" i="4"/>
  <c r="BW678" i="4"/>
  <c r="BP660" i="4"/>
  <c r="BK679" i="4"/>
  <c r="BD671" i="4"/>
  <c r="BB928" i="4"/>
  <c r="AZ738" i="4"/>
  <c r="BL633" i="4"/>
  <c r="BQ805" i="4"/>
  <c r="BE904" i="4"/>
  <c r="BD604" i="4"/>
  <c r="BE893" i="4"/>
  <c r="BW847" i="4"/>
  <c r="BD889" i="4"/>
  <c r="BW996" i="4"/>
  <c r="AZ552" i="4"/>
  <c r="BX786" i="4"/>
  <c r="BH667" i="4"/>
  <c r="BP760" i="4"/>
  <c r="BS935" i="4"/>
  <c r="BK701" i="4"/>
  <c r="AY792" i="4"/>
  <c r="CA747" i="4"/>
  <c r="BL719" i="4"/>
  <c r="BD514" i="4"/>
  <c r="BG964" i="4"/>
  <c r="BO962" i="4"/>
  <c r="BO876" i="4"/>
  <c r="BP628" i="4"/>
  <c r="BZ815" i="4"/>
  <c r="AY698" i="4"/>
  <c r="BG963" i="4"/>
  <c r="BP576" i="4"/>
  <c r="BG777" i="4"/>
  <c r="BG723" i="4"/>
  <c r="BT558" i="4"/>
  <c r="BT706" i="4"/>
  <c r="CA554" i="4"/>
  <c r="BL906" i="4"/>
  <c r="BH905" i="4"/>
  <c r="BW956" i="4"/>
  <c r="BS550" i="4"/>
  <c r="BX807" i="4"/>
  <c r="AZ802" i="4"/>
  <c r="BX628" i="4"/>
  <c r="AY533" i="4"/>
  <c r="AY690" i="4"/>
  <c r="BD554" i="4"/>
  <c r="BT613" i="4"/>
  <c r="BX738" i="4"/>
  <c r="AZ921" i="4"/>
  <c r="BI554" i="4"/>
  <c r="AZ817" i="4"/>
  <c r="BH843" i="4"/>
  <c r="BW707" i="4"/>
  <c r="BH907" i="4"/>
  <c r="CA779" i="4"/>
  <c r="BZ839" i="4"/>
  <c r="BT841" i="4"/>
  <c r="BY800" i="4"/>
  <c r="BK818" i="4"/>
  <c r="BA654" i="4"/>
  <c r="BT769" i="4"/>
  <c r="BG779" i="4"/>
  <c r="BZ797" i="4"/>
  <c r="BS830" i="4"/>
  <c r="BK969" i="4"/>
  <c r="BK842" i="4"/>
  <c r="AY903" i="4"/>
  <c r="BS832" i="4"/>
  <c r="BK989" i="4"/>
  <c r="BU739" i="4"/>
  <c r="BH812" i="4"/>
  <c r="BT581" i="4"/>
  <c r="AZ652" i="4"/>
  <c r="BF762" i="4"/>
  <c r="BN998" i="4"/>
  <c r="BE996" i="4"/>
  <c r="CA850" i="4"/>
  <c r="BG874" i="4"/>
  <c r="BW797" i="4"/>
  <c r="BO794" i="4"/>
  <c r="BX749" i="4"/>
  <c r="BL623" i="4"/>
  <c r="CA872" i="4"/>
  <c r="BH623" i="4"/>
  <c r="BK602" i="4"/>
  <c r="BT786" i="4"/>
  <c r="BC699" i="4"/>
  <c r="CA679" i="4"/>
  <c r="BG758" i="4"/>
  <c r="BG872" i="4"/>
  <c r="BT854" i="4"/>
  <c r="BO656" i="4"/>
  <c r="BX835" i="4"/>
  <c r="BW514" i="4"/>
  <c r="BG694" i="4"/>
  <c r="BK899" i="4"/>
  <c r="AY685" i="4"/>
  <c r="BS983" i="4"/>
  <c r="BP632" i="4"/>
  <c r="AY876" i="4"/>
  <c r="BZ819" i="4"/>
  <c r="BP980" i="4"/>
  <c r="BG912" i="4"/>
  <c r="AY793" i="4"/>
  <c r="BP642" i="4"/>
  <c r="BP575" i="4"/>
  <c r="BW945" i="4"/>
  <c r="BS570" i="4"/>
  <c r="BS783" i="4"/>
  <c r="BX532" i="4"/>
  <c r="BT862" i="4"/>
  <c r="BD544" i="4"/>
  <c r="BC684" i="4"/>
  <c r="BQ800" i="4"/>
  <c r="BL809" i="4"/>
  <c r="BZ747" i="4"/>
  <c r="BK920" i="4"/>
  <c r="BP609" i="4"/>
  <c r="BT523" i="4"/>
  <c r="BK678" i="4"/>
  <c r="BK728" i="4"/>
  <c r="BV720" i="4"/>
  <c r="BO773" i="4"/>
  <c r="AY552" i="4"/>
  <c r="BG903" i="4"/>
  <c r="AY972" i="4"/>
  <c r="BH649" i="4"/>
  <c r="BS757" i="4"/>
  <c r="BX666" i="4"/>
  <c r="BL948" i="4"/>
  <c r="BQ760" i="4"/>
  <c r="BO930" i="4"/>
  <c r="BS684" i="4"/>
  <c r="BH655" i="4"/>
  <c r="BQ865" i="4"/>
  <c r="BX547" i="4"/>
  <c r="BL834" i="4"/>
  <c r="BV657" i="4"/>
  <c r="CA755" i="4"/>
  <c r="BG533" i="4"/>
  <c r="BH888" i="4"/>
  <c r="AZ988" i="4"/>
  <c r="AZ818" i="4"/>
  <c r="BS650" i="4"/>
  <c r="BZ771" i="4"/>
  <c r="BR682" i="4"/>
  <c r="BZ768" i="4"/>
  <c r="BD504" i="4"/>
  <c r="BK1000" i="4"/>
  <c r="BT681" i="4"/>
  <c r="BH808" i="4"/>
  <c r="BC641" i="4"/>
  <c r="BS579" i="4"/>
  <c r="BC738" i="4"/>
  <c r="BP956" i="4"/>
  <c r="BL830" i="4"/>
  <c r="BK732" i="4"/>
  <c r="BK717" i="4"/>
  <c r="BL679" i="4"/>
  <c r="BL885" i="4"/>
  <c r="BK551" i="4"/>
  <c r="BC563" i="4"/>
  <c r="BN625" i="4"/>
  <c r="BX788" i="4"/>
  <c r="BH930" i="4"/>
  <c r="BS989" i="4"/>
  <c r="BG923" i="4"/>
  <c r="BT974" i="4"/>
  <c r="BK831" i="4"/>
  <c r="BP790" i="4"/>
  <c r="AZ520" i="4"/>
  <c r="BT788" i="4"/>
  <c r="BJ751" i="4"/>
  <c r="BF687" i="4"/>
  <c r="BC998" i="4"/>
  <c r="BK800" i="4"/>
  <c r="BG648" i="4"/>
  <c r="BS622" i="4"/>
  <c r="BT772" i="4"/>
  <c r="BD524" i="4"/>
  <c r="BK999" i="4"/>
  <c r="BW613" i="4"/>
  <c r="BK767" i="4"/>
  <c r="BX829" i="4"/>
  <c r="BH646" i="4"/>
  <c r="BS839" i="4"/>
  <c r="CA802" i="4"/>
  <c r="BH875" i="4"/>
  <c r="BW564" i="4"/>
  <c r="BT617" i="4"/>
  <c r="BL893" i="4"/>
  <c r="BL593" i="4"/>
  <c r="BG680" i="4"/>
  <c r="BG624" i="4"/>
  <c r="BG506" i="4"/>
  <c r="BO818" i="4"/>
  <c r="AZ781" i="4"/>
  <c r="BC810" i="4"/>
  <c r="BD879" i="4"/>
  <c r="BX688" i="4"/>
  <c r="BH803" i="4"/>
  <c r="AZ932" i="4"/>
  <c r="AZ693" i="4"/>
  <c r="BW587" i="4"/>
  <c r="BK547" i="4"/>
  <c r="BK516" i="4"/>
  <c r="BS645" i="4"/>
  <c r="BC939" i="4"/>
  <c r="BS692" i="4"/>
  <c r="BW951" i="4"/>
  <c r="BT756" i="4"/>
  <c r="BZ671" i="4"/>
  <c r="BW892" i="4"/>
  <c r="BS594" i="4"/>
  <c r="AZ669" i="4"/>
  <c r="BG897" i="4"/>
  <c r="BK519" i="4"/>
  <c r="AY600" i="4"/>
  <c r="BP919" i="4"/>
  <c r="BG716" i="4"/>
  <c r="AY951" i="4"/>
  <c r="BS853" i="4"/>
  <c r="BO722" i="4"/>
  <c r="AY566" i="4"/>
  <c r="BK962" i="4"/>
  <c r="BW579" i="4"/>
  <c r="BK561" i="4"/>
  <c r="AY819" i="4"/>
  <c r="BD985" i="4"/>
  <c r="BZ562" i="4"/>
  <c r="BC886" i="4"/>
  <c r="BX789" i="4"/>
  <c r="BY870" i="4"/>
  <c r="BH676" i="4"/>
  <c r="BO690" i="4"/>
  <c r="AZ636" i="4"/>
  <c r="BC802" i="4"/>
  <c r="BP977" i="4"/>
  <c r="BH833" i="4"/>
  <c r="BD800" i="4"/>
  <c r="BL655" i="4"/>
  <c r="BN696" i="4"/>
  <c r="BS897" i="4"/>
  <c r="BG995" i="4"/>
  <c r="BD855" i="4"/>
  <c r="BW836" i="4"/>
  <c r="AY820" i="4"/>
  <c r="BA753" i="4"/>
  <c r="BR697" i="4"/>
  <c r="AZ555" i="4"/>
  <c r="BW612" i="4"/>
  <c r="BR568" i="4"/>
  <c r="BX585" i="4"/>
  <c r="BH874" i="4"/>
  <c r="BS538" i="4"/>
  <c r="BL649" i="4"/>
  <c r="BW897" i="4"/>
  <c r="BV539" i="4"/>
  <c r="BL745" i="4"/>
  <c r="BE578" i="4"/>
  <c r="BP529" i="4"/>
  <c r="BT566" i="4"/>
  <c r="BZ651" i="4"/>
  <c r="BW815" i="4"/>
  <c r="CA582" i="4"/>
  <c r="BW960" i="4"/>
  <c r="BD593" i="4"/>
  <c r="BY615" i="4"/>
  <c r="BZ773" i="4"/>
  <c r="BX669" i="4"/>
  <c r="AZ561" i="4"/>
  <c r="CA632" i="4"/>
  <c r="CA641" i="4"/>
  <c r="BP619" i="4"/>
  <c r="BT983" i="4"/>
  <c r="AY918" i="4"/>
  <c r="AY618" i="4"/>
  <c r="BO777" i="4"/>
  <c r="BO870" i="4"/>
  <c r="BS597" i="4"/>
  <c r="BL973" i="4"/>
  <c r="BK749" i="4"/>
  <c r="BD506" i="4"/>
  <c r="BX627" i="4"/>
  <c r="BO665" i="4"/>
  <c r="BC689" i="4"/>
  <c r="BH724" i="4"/>
  <c r="BG911" i="4"/>
  <c r="BK729" i="4"/>
  <c r="CA868" i="4"/>
  <c r="BO766" i="4"/>
  <c r="CA940" i="4"/>
  <c r="BK953" i="4"/>
  <c r="CA938" i="4"/>
  <c r="BZ619" i="4"/>
  <c r="BO867" i="4"/>
  <c r="BA549" i="4"/>
  <c r="BD699" i="4"/>
  <c r="CA919" i="4"/>
  <c r="BW701" i="4"/>
  <c r="BH920" i="4"/>
  <c r="AY795" i="4"/>
  <c r="BL838" i="4"/>
  <c r="BZ644" i="4"/>
  <c r="BL970" i="4"/>
  <c r="BN710" i="4"/>
  <c r="BL759" i="4"/>
  <c r="BS929" i="4"/>
  <c r="BC889" i="4"/>
  <c r="BD844" i="4"/>
  <c r="BH829" i="4"/>
  <c r="BC849" i="4"/>
  <c r="BX686" i="4"/>
  <c r="BC955" i="4"/>
  <c r="BT812" i="4"/>
  <c r="BL682" i="4"/>
  <c r="BD922" i="4"/>
  <c r="BC553" i="4"/>
  <c r="BS669" i="4"/>
  <c r="BS561" i="4"/>
  <c r="BD654" i="4"/>
  <c r="BK720" i="4"/>
  <c r="BX853" i="4"/>
  <c r="BY529" i="4"/>
  <c r="BK660" i="4"/>
  <c r="BP788" i="4"/>
  <c r="BO821" i="4"/>
  <c r="BL937" i="4"/>
  <c r="BL983" i="4"/>
  <c r="BD704" i="4"/>
  <c r="BH850" i="4"/>
  <c r="CA895" i="4"/>
  <c r="BT676" i="4"/>
  <c r="BR947" i="4"/>
  <c r="BJ935" i="4"/>
  <c r="BD769" i="4"/>
  <c r="BQ506" i="4"/>
  <c r="BH835" i="4"/>
  <c r="BO833" i="4"/>
  <c r="AY774" i="4"/>
  <c r="BX681" i="4"/>
  <c r="BG573" i="4"/>
  <c r="BW708" i="4"/>
  <c r="BZ779" i="4"/>
  <c r="BP582" i="4"/>
  <c r="BW787" i="4"/>
  <c r="BT902" i="4"/>
  <c r="AZ755" i="4"/>
  <c r="BH848" i="4"/>
  <c r="BD935" i="4"/>
  <c r="BD847" i="4"/>
  <c r="AZ876" i="4"/>
  <c r="BO827" i="4"/>
  <c r="BC601" i="4"/>
  <c r="BS968" i="4"/>
  <c r="BL552" i="4"/>
  <c r="BO754" i="4"/>
  <c r="AZ566" i="4"/>
  <c r="BT905" i="4"/>
  <c r="BK691" i="4"/>
  <c r="BW724" i="4"/>
  <c r="BP599" i="4"/>
  <c r="BX715" i="4"/>
  <c r="BP521" i="4"/>
  <c r="BS652" i="4"/>
  <c r="AY761" i="4"/>
  <c r="BW744" i="4"/>
  <c r="BC884" i="4"/>
  <c r="BZ985" i="4"/>
  <c r="BP600" i="4"/>
  <c r="BW554" i="4"/>
  <c r="BX690" i="4"/>
  <c r="BO560" i="4"/>
  <c r="BO963" i="4"/>
  <c r="BW977" i="4"/>
  <c r="BO986" i="4"/>
  <c r="AZ857" i="4"/>
  <c r="BS944" i="4"/>
  <c r="CA692" i="4"/>
  <c r="BW1001" i="4"/>
  <c r="BS867" i="4"/>
  <c r="BS895" i="4"/>
  <c r="BD729" i="4"/>
  <c r="BC635" i="4"/>
  <c r="BC644" i="4"/>
  <c r="BH700" i="4"/>
  <c r="BC611" i="4"/>
  <c r="BZ641" i="4"/>
  <c r="BP518" i="4"/>
  <c r="BZ631" i="4"/>
  <c r="BK576" i="4"/>
  <c r="BW657" i="4"/>
  <c r="AZ911" i="4"/>
  <c r="BW816" i="4"/>
  <c r="BH802" i="4"/>
  <c r="BT847" i="4"/>
  <c r="BM853" i="4"/>
  <c r="BD663" i="4"/>
  <c r="BZ966" i="4"/>
  <c r="BO822" i="4"/>
  <c r="BW690" i="4"/>
  <c r="CA670" i="4"/>
  <c r="BD897" i="4"/>
  <c r="BW630" i="4"/>
  <c r="BD908" i="4"/>
  <c r="BG575" i="4"/>
  <c r="BL620" i="4"/>
  <c r="BC981" i="4"/>
  <c r="BH591" i="4"/>
  <c r="BZ899" i="4"/>
  <c r="BD562" i="4"/>
  <c r="BW829" i="4"/>
  <c r="BC716" i="4"/>
  <c r="BS910" i="4"/>
  <c r="BP921" i="4"/>
  <c r="BP640" i="4"/>
  <c r="CA766" i="4"/>
  <c r="BK698" i="4"/>
  <c r="CA993" i="4"/>
  <c r="BD771" i="4"/>
  <c r="BW531" i="4"/>
  <c r="BW948" i="4"/>
  <c r="AY817" i="4"/>
  <c r="BC974" i="4"/>
  <c r="CA596" i="4"/>
  <c r="BK994" i="4"/>
  <c r="BW820" i="4"/>
  <c r="BZ876" i="4"/>
  <c r="BP782" i="4"/>
  <c r="BW560" i="4"/>
  <c r="CA710" i="4"/>
  <c r="BL806" i="4"/>
  <c r="BC861" i="4"/>
  <c r="BS729" i="4"/>
  <c r="AY695" i="4"/>
  <c r="AZ963" i="4"/>
  <c r="BL540" i="4"/>
  <c r="BC765" i="4"/>
  <c r="BL986" i="4"/>
  <c r="BG979" i="4"/>
  <c r="AZ964" i="4"/>
  <c r="BT833" i="4"/>
  <c r="BW957" i="4"/>
  <c r="BK562" i="4"/>
  <c r="BG794" i="4"/>
  <c r="BP586" i="4"/>
  <c r="AY701" i="4"/>
  <c r="BT990" i="4"/>
  <c r="BH953" i="4"/>
  <c r="BG639" i="4"/>
  <c r="BH993" i="4"/>
  <c r="BK902" i="4"/>
  <c r="BL753" i="4"/>
  <c r="BT683" i="4"/>
  <c r="BP958" i="4"/>
  <c r="BO805" i="4"/>
  <c r="AY782" i="4"/>
  <c r="BW801" i="4"/>
  <c r="BS551" i="4"/>
  <c r="BT835" i="4"/>
  <c r="BI699" i="4"/>
  <c r="BW550" i="4"/>
  <c r="BD646" i="4"/>
  <c r="AZ929" i="4"/>
  <c r="AY583" i="4"/>
  <c r="BU724" i="4"/>
  <c r="BC503" i="4"/>
  <c r="BK610" i="4"/>
  <c r="BG739" i="4"/>
  <c r="BG672" i="4"/>
  <c r="BH804" i="4"/>
  <c r="BX556" i="4"/>
  <c r="BW835" i="4"/>
  <c r="BD890" i="4"/>
  <c r="BT524" i="4"/>
  <c r="BK750" i="4"/>
  <c r="BS710" i="4"/>
  <c r="BK596" i="4"/>
  <c r="BW738" i="4"/>
  <c r="BS912" i="4"/>
  <c r="BO648" i="4"/>
  <c r="BI834" i="4"/>
  <c r="BP550" i="4"/>
  <c r="BC778" i="4"/>
  <c r="AZ795" i="4"/>
  <c r="BL808" i="4"/>
  <c r="BS753" i="4"/>
  <c r="BK744" i="4"/>
  <c r="BW867" i="4"/>
  <c r="AZ827" i="4"/>
  <c r="CA522" i="4"/>
  <c r="BC971" i="4"/>
  <c r="BL957" i="4"/>
  <c r="CA546" i="4"/>
  <c r="BK792" i="4"/>
  <c r="BD969" i="4"/>
  <c r="BT750" i="4"/>
  <c r="BO709" i="4"/>
  <c r="AZ987" i="4"/>
  <c r="BG679" i="4"/>
  <c r="BY662" i="4"/>
  <c r="BZ725" i="4"/>
  <c r="BJ625" i="4"/>
  <c r="BW508" i="4"/>
  <c r="BP833" i="4"/>
  <c r="AZ583" i="4"/>
  <c r="CA731" i="4"/>
  <c r="BC845" i="4"/>
  <c r="BK923" i="4"/>
  <c r="BI694" i="4"/>
  <c r="BH985" i="4"/>
  <c r="AZ881" i="4"/>
  <c r="BJ740" i="4"/>
  <c r="BO935" i="4"/>
  <c r="BH971" i="4"/>
  <c r="BL520" i="4"/>
  <c r="AZ1001" i="4"/>
  <c r="BG641" i="4"/>
  <c r="AZ875" i="4"/>
  <c r="BZ837" i="4"/>
  <c r="AY557" i="4"/>
  <c r="BP565" i="4"/>
  <c r="BT709" i="4"/>
  <c r="BQ874" i="4"/>
  <c r="CA792" i="4"/>
  <c r="BO688" i="4"/>
  <c r="BO717" i="4"/>
  <c r="BF786" i="4"/>
  <c r="BS937" i="4"/>
  <c r="BG591" i="4"/>
  <c r="BK992" i="4"/>
  <c r="BG971" i="4"/>
  <c r="BX641" i="4"/>
  <c r="BP775" i="4"/>
  <c r="BT817" i="4"/>
  <c r="BK822" i="4"/>
  <c r="BC945" i="4"/>
  <c r="BW924" i="4"/>
  <c r="BC862" i="4"/>
  <c r="BW790" i="4"/>
  <c r="BZ867" i="4"/>
  <c r="BC619" i="4"/>
  <c r="BW846" i="4"/>
  <c r="BD840" i="4"/>
  <c r="BT951" i="4"/>
  <c r="BC506" i="4"/>
  <c r="CA748" i="4"/>
  <c r="BC901" i="4"/>
  <c r="AY843" i="4"/>
  <c r="BC799" i="4"/>
  <c r="BC758" i="4"/>
  <c r="BK843" i="4"/>
  <c r="BP929" i="4"/>
  <c r="BF872" i="4"/>
  <c r="BO576" i="4"/>
  <c r="BC830" i="4"/>
  <c r="BS984" i="4"/>
  <c r="BK970" i="4"/>
  <c r="BO708" i="4"/>
  <c r="AZ510" i="4"/>
  <c r="BC875" i="4"/>
  <c r="CA562" i="4"/>
  <c r="BO625" i="4"/>
  <c r="BW845" i="4"/>
  <c r="BK716" i="4"/>
  <c r="BZ692" i="4"/>
  <c r="AZ942" i="4"/>
  <c r="BT567" i="4"/>
  <c r="BT511" i="4"/>
  <c r="BW868" i="4"/>
  <c r="BL800" i="4"/>
  <c r="BG530" i="4"/>
  <c r="BL583" i="4"/>
  <c r="BL975" i="4"/>
  <c r="BO659" i="4"/>
  <c r="BL774" i="4"/>
  <c r="CA917" i="4"/>
  <c r="BW992" i="4"/>
  <c r="BG525" i="4"/>
  <c r="CA580" i="4"/>
  <c r="BX654" i="4"/>
  <c r="BS575" i="4"/>
  <c r="BO932" i="4"/>
  <c r="BE576" i="4"/>
  <c r="CA649" i="4"/>
  <c r="BG674" i="4"/>
  <c r="BR667" i="4"/>
  <c r="BG503" i="4"/>
  <c r="BH777" i="4"/>
  <c r="BO546" i="4"/>
  <c r="BE908" i="4"/>
  <c r="BC520" i="4"/>
  <c r="BK848" i="4"/>
  <c r="BO672" i="4"/>
  <c r="BH696" i="4"/>
  <c r="BH564" i="4"/>
  <c r="BW513" i="4"/>
  <c r="BP650" i="4"/>
  <c r="AY908" i="4"/>
  <c r="BK652" i="4"/>
  <c r="BP607" i="4"/>
  <c r="BT989" i="4"/>
  <c r="BG687" i="4"/>
  <c r="BW979" i="4"/>
  <c r="AY744" i="4"/>
  <c r="AY503" i="4"/>
  <c r="BL766" i="4"/>
  <c r="AY871" i="4"/>
  <c r="BG548" i="4"/>
  <c r="BL768" i="4"/>
  <c r="BH762" i="4"/>
  <c r="BX770" i="4"/>
  <c r="BG553" i="4"/>
  <c r="AY786" i="4"/>
  <c r="CA945" i="4"/>
  <c r="BK938" i="4"/>
  <c r="BX884" i="4"/>
  <c r="BL790" i="4"/>
  <c r="BO906" i="4"/>
  <c r="AY639" i="4"/>
  <c r="AZ937" i="4"/>
  <c r="BL509" i="4"/>
  <c r="AY615" i="4"/>
  <c r="BT555" i="4"/>
  <c r="BT622" i="4"/>
  <c r="AY748" i="4"/>
  <c r="BT794" i="4"/>
  <c r="BZ581" i="4"/>
  <c r="BB557" i="4"/>
  <c r="BD784" i="4"/>
  <c r="BH965" i="4"/>
  <c r="BS808" i="4"/>
  <c r="BC606" i="4"/>
  <c r="BX948" i="4"/>
  <c r="AY959" i="4"/>
  <c r="BD532" i="4"/>
  <c r="AZ862" i="4"/>
  <c r="BL876" i="4"/>
  <c r="BN969" i="4"/>
  <c r="BH532" i="4"/>
  <c r="BG860" i="4"/>
  <c r="BH731" i="4"/>
  <c r="BD578" i="4"/>
  <c r="AZ574" i="4"/>
  <c r="BC972" i="4"/>
  <c r="BC556" i="4"/>
  <c r="BZ826" i="4"/>
  <c r="BT936" i="4"/>
  <c r="BX872" i="4"/>
  <c r="BD577" i="4"/>
  <c r="BK861" i="4"/>
  <c r="BN881" i="4"/>
  <c r="BG587" i="4"/>
  <c r="BD636" i="4"/>
  <c r="BD940" i="4"/>
  <c r="CA963" i="4"/>
  <c r="BW509" i="4"/>
  <c r="BS748" i="4"/>
  <c r="BO764" i="4"/>
  <c r="BS946" i="4"/>
  <c r="BZ814" i="4"/>
  <c r="BS751" i="4"/>
  <c r="BE909" i="4"/>
  <c r="AY664" i="4"/>
  <c r="BL697" i="4"/>
  <c r="AY816" i="4"/>
  <c r="BF506" i="4"/>
  <c r="BH672" i="4"/>
  <c r="BC509" i="4"/>
  <c r="AY987" i="4"/>
  <c r="BP729" i="4"/>
  <c r="BS928" i="4"/>
  <c r="AY650" i="4"/>
  <c r="BW704" i="4"/>
  <c r="BG996" i="4"/>
  <c r="BZ858" i="4"/>
  <c r="BX939" i="4"/>
  <c r="BG600" i="4"/>
  <c r="BG913" i="4"/>
  <c r="BS838" i="4"/>
  <c r="BT616" i="4"/>
  <c r="BW756" i="4"/>
  <c r="CA805" i="4"/>
  <c r="AZ606" i="4"/>
  <c r="AZ584" i="4"/>
  <c r="BP829" i="4"/>
  <c r="BW794" i="4"/>
  <c r="BT532" i="4"/>
  <c r="BX767" i="4"/>
  <c r="BW593" i="4"/>
  <c r="AY655" i="4"/>
  <c r="BL625" i="4"/>
  <c r="BT977" i="4"/>
  <c r="AZ764" i="4"/>
  <c r="BZ680" i="4"/>
  <c r="BP860" i="4"/>
  <c r="BA691" i="4"/>
  <c r="BL527" i="4"/>
  <c r="BK546" i="4"/>
  <c r="CA962" i="4"/>
  <c r="AY581" i="4"/>
  <c r="BD916" i="4"/>
  <c r="BC756" i="4"/>
  <c r="BT694" i="4"/>
  <c r="BP771" i="4"/>
  <c r="BS682" i="4"/>
  <c r="BX576" i="4"/>
  <c r="BG817" i="4"/>
  <c r="BH872" i="4"/>
  <c r="BT733" i="4"/>
  <c r="BQ552" i="4"/>
  <c r="BP504" i="4"/>
  <c r="BC526" i="4"/>
  <c r="BS686" i="4"/>
  <c r="AZ649" i="4"/>
  <c r="BZ784" i="4"/>
  <c r="BS865" i="4"/>
  <c r="CA729" i="4"/>
  <c r="BV931" i="4"/>
  <c r="AY934" i="4"/>
  <c r="BL650" i="4"/>
  <c r="BM513" i="4"/>
  <c r="AY526" i="4"/>
  <c r="BP835" i="4"/>
  <c r="BH722" i="4"/>
  <c r="BW584" i="4"/>
  <c r="BT978" i="4"/>
  <c r="BT611" i="4"/>
  <c r="BM663" i="4"/>
  <c r="BW783" i="4"/>
  <c r="BA694" i="4"/>
  <c r="BT549" i="4"/>
  <c r="BH914" i="4"/>
  <c r="BB582" i="4"/>
  <c r="BO993" i="4"/>
  <c r="BG596" i="4"/>
  <c r="BD905" i="4"/>
  <c r="BL777" i="4"/>
  <c r="BI667" i="4"/>
  <c r="BZ679" i="4"/>
  <c r="BP700" i="4"/>
  <c r="AY681" i="4"/>
  <c r="BG625" i="4"/>
  <c r="BT672" i="4"/>
  <c r="BE838" i="4"/>
  <c r="BD762" i="4"/>
  <c r="BZ909" i="4"/>
  <c r="BO521" i="4"/>
  <c r="BF912" i="4"/>
  <c r="BF629" i="4"/>
  <c r="BZ678" i="4"/>
  <c r="CA737" i="4"/>
  <c r="BH635" i="4"/>
  <c r="BE526" i="4"/>
  <c r="BM748" i="4"/>
  <c r="BR902" i="4"/>
  <c r="BN878" i="4"/>
  <c r="BA846" i="4"/>
  <c r="BU898" i="4"/>
  <c r="BM553" i="4"/>
  <c r="BT565" i="4"/>
  <c r="BC936" i="4"/>
  <c r="BP682" i="4"/>
  <c r="BI847" i="4"/>
  <c r="AZ990" i="4"/>
  <c r="BK979" i="4"/>
  <c r="BC788" i="4"/>
  <c r="BI567" i="4"/>
  <c r="BR867" i="4"/>
  <c r="BK871" i="4"/>
  <c r="BX531" i="4"/>
  <c r="AZ626" i="4"/>
  <c r="AY754" i="4"/>
  <c r="BP814" i="4"/>
  <c r="BR827" i="4"/>
  <c r="BP795" i="4"/>
  <c r="BL816" i="4"/>
  <c r="CA681" i="4"/>
  <c r="BD842" i="4"/>
  <c r="BK506" i="4"/>
  <c r="BH788" i="4"/>
  <c r="BP894" i="4"/>
  <c r="AZ971" i="4"/>
  <c r="BO911" i="4"/>
  <c r="BX722" i="4"/>
  <c r="BV546" i="4"/>
  <c r="BR629" i="4"/>
  <c r="BG540" i="4"/>
  <c r="BN907" i="4"/>
  <c r="BI677" i="4"/>
  <c r="BW511" i="4"/>
  <c r="BU772" i="4"/>
  <c r="BL1001" i="4"/>
  <c r="BO683" i="4"/>
  <c r="AY593" i="4"/>
  <c r="AZ859" i="4"/>
  <c r="BW669" i="4"/>
  <c r="BL824" i="4"/>
  <c r="BB588" i="4"/>
  <c r="AY722" i="4"/>
  <c r="BZ592" i="4"/>
  <c r="BP974" i="4"/>
  <c r="BO739" i="4"/>
  <c r="AZ655" i="4"/>
  <c r="BS804" i="4"/>
  <c r="BL586" i="4"/>
  <c r="BK811" i="4"/>
  <c r="BS621" i="4"/>
  <c r="BK876" i="4"/>
  <c r="BN838" i="4"/>
  <c r="BT570" i="4"/>
  <c r="BL713" i="4"/>
  <c r="BG535" i="4"/>
  <c r="BX637" i="4"/>
  <c r="BC806" i="4"/>
  <c r="AZ765" i="4"/>
  <c r="AZ748" i="4"/>
  <c r="AY644" i="4"/>
  <c r="BY961" i="4"/>
  <c r="BX879" i="4"/>
  <c r="BE925" i="4"/>
  <c r="BW784" i="4"/>
  <c r="AY888" i="4"/>
  <c r="BP773" i="4"/>
  <c r="BV910" i="4"/>
  <c r="BW502" i="4"/>
  <c r="BO658" i="4"/>
  <c r="BH608" i="4"/>
  <c r="AZ542" i="4"/>
  <c r="BZ926" i="4"/>
  <c r="CA504" i="4"/>
  <c r="CA990" i="4"/>
  <c r="BH643" i="4"/>
  <c r="BL604" i="4"/>
  <c r="BJ568" i="4"/>
  <c r="BY848" i="4"/>
  <c r="BX826" i="4"/>
  <c r="BV555" i="4"/>
  <c r="BT837" i="4"/>
  <c r="BX919" i="4"/>
  <c r="AY894" i="4"/>
  <c r="BA928" i="4"/>
  <c r="BU801" i="4"/>
  <c r="BA799" i="4"/>
  <c r="BK548" i="4"/>
  <c r="BK670" i="4"/>
  <c r="AY567" i="4"/>
  <c r="BG511" i="4"/>
  <c r="BT937" i="4"/>
  <c r="BG827" i="4"/>
  <c r="BO650" i="4"/>
  <c r="BG752" i="4"/>
  <c r="BY905" i="4"/>
  <c r="BC552" i="4"/>
  <c r="BT929" i="4"/>
  <c r="BH526" i="4"/>
  <c r="BL549" i="4"/>
  <c r="BL578" i="4"/>
  <c r="BZ744" i="4"/>
  <c r="AY992" i="4"/>
  <c r="BS701" i="4"/>
  <c r="BT708" i="4"/>
  <c r="BH955" i="4"/>
  <c r="BQ619" i="4"/>
  <c r="BC532" i="4"/>
  <c r="BP656" i="4"/>
  <c r="BT603" i="4"/>
  <c r="BH678" i="4"/>
  <c r="AZ716" i="4"/>
  <c r="BZ722" i="4"/>
  <c r="BH845" i="4"/>
  <c r="BP663" i="4"/>
  <c r="AY796" i="4"/>
  <c r="BC786" i="4"/>
  <c r="BH842" i="4"/>
  <c r="BZ702" i="4"/>
  <c r="BM560" i="4"/>
  <c r="BB803" i="4"/>
  <c r="BP912" i="4"/>
  <c r="BP886" i="4"/>
  <c r="BL617" i="4"/>
  <c r="BM772" i="4"/>
  <c r="BF965" i="4"/>
  <c r="BX791" i="4"/>
  <c r="BQ712" i="4"/>
  <c r="BO730" i="4"/>
  <c r="BR767" i="4"/>
  <c r="BA656" i="4"/>
  <c r="BS964" i="4"/>
  <c r="BS779" i="4"/>
  <c r="BZ711" i="4"/>
  <c r="BG889" i="4"/>
  <c r="AY752" i="4"/>
  <c r="BF966" i="4"/>
  <c r="BR594" i="4"/>
  <c r="BX943" i="4"/>
  <c r="BH922" i="4"/>
  <c r="CA787" i="4"/>
  <c r="BC909" i="4"/>
  <c r="BG868" i="4"/>
  <c r="BV662" i="4"/>
  <c r="AZ734" i="4"/>
  <c r="AZ998" i="4"/>
  <c r="BZ925" i="4"/>
  <c r="BS513" i="4"/>
  <c r="AY958" i="4"/>
  <c r="BX963" i="4"/>
  <c r="BS931" i="4"/>
  <c r="BO852" i="4"/>
  <c r="BY531" i="4"/>
  <c r="CA505" i="4"/>
  <c r="BP547" i="4"/>
  <c r="BZ517" i="4"/>
  <c r="BC745" i="4"/>
  <c r="BN918" i="4"/>
  <c r="AY700" i="4"/>
  <c r="BB877" i="4"/>
  <c r="BG852" i="4"/>
  <c r="BN842" i="4"/>
  <c r="BB676" i="4"/>
  <c r="BS900" i="4"/>
  <c r="BZ531" i="4"/>
  <c r="AZ573" i="4"/>
  <c r="BS703" i="4"/>
  <c r="BS589" i="4"/>
  <c r="AZ916" i="4"/>
  <c r="BH517" i="4"/>
  <c r="BC719" i="4"/>
  <c r="BP844" i="4"/>
  <c r="BD823" i="4"/>
  <c r="BO525" i="4"/>
  <c r="BH657" i="4"/>
  <c r="BX550" i="4"/>
  <c r="BD977" i="4"/>
  <c r="BG605" i="4"/>
  <c r="BO508" i="4"/>
  <c r="BL776" i="4"/>
  <c r="AY623" i="4"/>
  <c r="BH937" i="4"/>
  <c r="BW585" i="4"/>
  <c r="CA760" i="4"/>
  <c r="BO655" i="4"/>
  <c r="BC741" i="4"/>
  <c r="BT934" i="4"/>
  <c r="BL598" i="4"/>
  <c r="BH633" i="4"/>
  <c r="AZ746" i="4"/>
  <c r="BC648" i="4"/>
  <c r="BC834" i="4"/>
  <c r="BT654" i="4"/>
  <c r="BS864" i="4"/>
  <c r="BH952" i="4"/>
  <c r="CA811" i="4"/>
  <c r="BL758" i="4"/>
  <c r="BZ636" i="4"/>
  <c r="BL769" i="4"/>
  <c r="BX765" i="4"/>
  <c r="BH558" i="4"/>
  <c r="BP945" i="4"/>
  <c r="AY666" i="4"/>
  <c r="BZ893" i="4"/>
  <c r="BZ813" i="4"/>
  <c r="BU845" i="4"/>
  <c r="BZ606" i="4"/>
  <c r="BN531" i="4"/>
  <c r="BP850" i="4"/>
  <c r="BM936" i="4"/>
  <c r="BD990" i="4"/>
  <c r="BK809" i="4"/>
  <c r="BK778" i="4"/>
  <c r="BL701" i="4"/>
  <c r="BP604" i="4"/>
  <c r="BO723" i="4"/>
  <c r="BI751" i="4"/>
  <c r="BC700" i="4"/>
  <c r="BD958" i="4"/>
  <c r="BL689" i="4"/>
  <c r="BK675" i="4"/>
  <c r="BO919" i="4"/>
  <c r="BD555" i="4"/>
  <c r="BL817" i="4"/>
  <c r="AZ721" i="4"/>
  <c r="BO643" i="4"/>
  <c r="BM723" i="4"/>
  <c r="BZ616" i="4"/>
  <c r="BS721" i="4"/>
  <c r="BP910" i="4"/>
  <c r="BP557" i="4"/>
  <c r="BH992" i="4"/>
  <c r="BD978" i="4"/>
  <c r="BS529" i="4"/>
  <c r="BZ878" i="4"/>
  <c r="BG707" i="4"/>
  <c r="AY647" i="4"/>
  <c r="CA817" i="4"/>
  <c r="BH873" i="4"/>
  <c r="AZ707" i="4"/>
  <c r="BP852" i="4"/>
  <c r="BL847" i="4"/>
  <c r="BO554" i="4"/>
  <c r="BC717" i="4"/>
  <c r="AY634" i="4"/>
  <c r="AY944" i="4"/>
  <c r="BO587" i="4"/>
  <c r="BV741" i="4"/>
  <c r="AZ985" i="4"/>
  <c r="BC942" i="4"/>
  <c r="AZ639" i="4"/>
  <c r="CA873" i="4"/>
  <c r="BZ817" i="4"/>
  <c r="BL940" i="4"/>
  <c r="BZ958" i="4"/>
  <c r="BG788" i="4"/>
  <c r="BP707" i="4"/>
  <c r="BC516" i="4"/>
  <c r="BL981" i="4"/>
  <c r="BK543" i="4"/>
  <c r="BC995" i="4"/>
  <c r="BO651" i="4"/>
  <c r="BP902" i="4"/>
  <c r="BB912" i="4"/>
  <c r="BY985" i="4"/>
  <c r="BT745" i="4"/>
  <c r="BH580" i="4"/>
  <c r="BY558" i="4"/>
  <c r="BK615" i="4"/>
  <c r="BT828" i="4"/>
  <c r="BC728" i="4"/>
  <c r="BL601" i="4"/>
  <c r="BO937" i="4"/>
  <c r="BC760" i="4"/>
  <c r="BX691" i="4"/>
  <c r="BS842" i="4"/>
  <c r="BK645" i="4"/>
  <c r="BT850" i="4"/>
  <c r="BZ709" i="4"/>
  <c r="BO823" i="4"/>
  <c r="BX844" i="4"/>
  <c r="BC844" i="4"/>
  <c r="BT677" i="4"/>
  <c r="BH681" i="4"/>
  <c r="BN798" i="4"/>
  <c r="BQ691" i="4"/>
  <c r="BG847" i="4"/>
  <c r="BC621" i="4"/>
  <c r="BA590" i="4"/>
  <c r="AY854" i="4"/>
  <c r="BW684" i="4"/>
  <c r="BI930" i="4"/>
  <c r="BS835" i="4"/>
  <c r="BE739" i="4"/>
  <c r="BL853" i="4"/>
  <c r="BT1001" i="4"/>
  <c r="BX683" i="4"/>
  <c r="CA854" i="4"/>
  <c r="BP950" i="4"/>
  <c r="CA847" i="4"/>
  <c r="BD595" i="4"/>
  <c r="BW609" i="4"/>
  <c r="AY707" i="4"/>
  <c r="BN789" i="4"/>
  <c r="BO884" i="4"/>
  <c r="BG859" i="4"/>
  <c r="AZ789" i="4"/>
  <c r="BH970" i="4"/>
  <c r="BH994" i="4"/>
  <c r="BA837" i="4"/>
  <c r="BG844" i="4"/>
  <c r="BC1000" i="4"/>
  <c r="BS993" i="4"/>
  <c r="BD556" i="4"/>
  <c r="BX618" i="4"/>
  <c r="BR746" i="4"/>
  <c r="BK629" i="4"/>
  <c r="BE556" i="4"/>
  <c r="BP750" i="4"/>
  <c r="BX563" i="4"/>
  <c r="AY755" i="4"/>
  <c r="BM885" i="4"/>
  <c r="BZ566" i="4"/>
  <c r="BG846" i="4"/>
  <c r="BS812" i="4"/>
  <c r="AY703" i="4"/>
  <c r="CA608" i="4"/>
  <c r="BL587" i="4"/>
  <c r="CA955" i="4"/>
  <c r="BR726" i="4"/>
  <c r="CA894" i="4"/>
  <c r="BM874" i="4"/>
  <c r="BT914" i="4"/>
  <c r="BS834" i="4"/>
  <c r="BJ512" i="4"/>
  <c r="BN653" i="4"/>
  <c r="BH849" i="4"/>
  <c r="BO874" i="4"/>
  <c r="BH773" i="4"/>
  <c r="BH709" i="4"/>
  <c r="CA939" i="4"/>
  <c r="BD640" i="4"/>
  <c r="BO998" i="4"/>
  <c r="BK788" i="4"/>
  <c r="BJ570" i="4"/>
  <c r="BD609" i="4"/>
  <c r="BL994" i="4"/>
  <c r="BR898" i="4"/>
  <c r="AZ820" i="4"/>
  <c r="BG863" i="4"/>
  <c r="BD778" i="4"/>
  <c r="BO835" i="4"/>
  <c r="BT864" i="4"/>
  <c r="BJ650" i="4"/>
  <c r="BK591" i="4"/>
  <c r="BK606" i="4"/>
  <c r="AZ915" i="4"/>
  <c r="BU661" i="4"/>
  <c r="BQ945" i="4"/>
  <c r="BM933" i="4"/>
  <c r="BT509" i="4"/>
  <c r="BI728" i="4"/>
  <c r="BJ554" i="4"/>
  <c r="BD572" i="4"/>
  <c r="BX725" i="4"/>
  <c r="BH867" i="4"/>
  <c r="AZ836" i="4"/>
  <c r="BP905" i="4"/>
  <c r="BP895" i="4"/>
  <c r="BO760" i="4"/>
  <c r="AZ690" i="4"/>
  <c r="BK959" i="4"/>
  <c r="BS957" i="4"/>
  <c r="BP552" i="4"/>
  <c r="BU654" i="4"/>
  <c r="AY846" i="4"/>
  <c r="BV620" i="4"/>
  <c r="BG584" i="4"/>
  <c r="AZ741" i="4"/>
  <c r="BU890" i="4"/>
  <c r="BD924" i="4"/>
  <c r="BE632" i="4"/>
  <c r="BT858" i="4"/>
  <c r="BX894" i="4"/>
  <c r="AZ945" i="4"/>
  <c r="BQ937" i="4"/>
  <c r="BY521" i="4"/>
  <c r="BE948" i="4"/>
  <c r="AZ829" i="4"/>
  <c r="BD763" i="4"/>
  <c r="BG797" i="4"/>
  <c r="BN704" i="4"/>
  <c r="BT896" i="4"/>
  <c r="BC954" i="4"/>
  <c r="BY646" i="4"/>
  <c r="BT906" i="4"/>
  <c r="BC960" i="4"/>
  <c r="BI816" i="4"/>
  <c r="BY872" i="4"/>
  <c r="BO581" i="4"/>
  <c r="BS766" i="4"/>
  <c r="BY638" i="4"/>
  <c r="BU518" i="4"/>
  <c r="BP883" i="4"/>
  <c r="BC984" i="4"/>
  <c r="AY591" i="4"/>
  <c r="BU732" i="4"/>
  <c r="BQ743" i="4"/>
  <c r="CA818" i="4"/>
  <c r="BT872" i="4"/>
  <c r="BM975" i="4"/>
  <c r="AY867" i="4"/>
  <c r="BZ583" i="4"/>
  <c r="BS737" i="4"/>
  <c r="BB699" i="4"/>
  <c r="BV752" i="4"/>
  <c r="CA587" i="4"/>
  <c r="BF775" i="4"/>
  <c r="AY665" i="4"/>
  <c r="BI962" i="4"/>
  <c r="BM839" i="4"/>
  <c r="BB568" i="4"/>
  <c r="BG554" i="4"/>
  <c r="AZ613" i="4"/>
  <c r="BG737" i="4"/>
  <c r="BC812" i="4"/>
  <c r="BC564" i="4"/>
  <c r="BD700" i="4"/>
  <c r="BL608" i="4"/>
  <c r="AZ678" i="4"/>
  <c r="BO641" i="4"/>
  <c r="BS823" i="4"/>
  <c r="CA745" i="4"/>
  <c r="BW875" i="4"/>
  <c r="BO800" i="4"/>
  <c r="BC783" i="4"/>
  <c r="BS901" i="4"/>
  <c r="BT961" i="4"/>
  <c r="BE616" i="4"/>
  <c r="BX746" i="4"/>
  <c r="BN865" i="4"/>
  <c r="AY787" i="4"/>
  <c r="AY907" i="4"/>
  <c r="BG683" i="4"/>
  <c r="BL810" i="4"/>
  <c r="BW698" i="4"/>
  <c r="BT827" i="4"/>
  <c r="BW899" i="4"/>
  <c r="BX842" i="4"/>
  <c r="BN750" i="4"/>
  <c r="BH519" i="4"/>
  <c r="BT968" i="4"/>
  <c r="BG593" i="4"/>
  <c r="BK621" i="4"/>
  <c r="BD777" i="4"/>
  <c r="BL530" i="4"/>
  <c r="BN897" i="4"/>
  <c r="BH775" i="4"/>
  <c r="BN773" i="4"/>
  <c r="BG748" i="4"/>
  <c r="BI786" i="4"/>
  <c r="BU701" i="4"/>
  <c r="BT851" i="4"/>
  <c r="BT856" i="4"/>
  <c r="AY862" i="4"/>
  <c r="BO938" i="4"/>
  <c r="BZ569" i="4"/>
  <c r="BW822" i="4"/>
  <c r="BL967" i="4"/>
  <c r="BP726" i="4"/>
  <c r="BT690" i="4"/>
  <c r="BH947" i="4"/>
  <c r="BE507" i="4"/>
  <c r="BZ794" i="4"/>
  <c r="AY960" i="4"/>
  <c r="CA723" i="4"/>
  <c r="BZ733" i="4"/>
  <c r="BW545" i="4"/>
  <c r="BZ505" i="4"/>
  <c r="BT579" i="4"/>
  <c r="BE880" i="4"/>
  <c r="BZ883" i="4"/>
  <c r="BG708" i="4"/>
  <c r="BM944" i="4"/>
  <c r="AY692" i="4"/>
  <c r="BE640" i="4"/>
  <c r="BD508" i="4"/>
  <c r="BD533" i="4"/>
  <c r="AZ687" i="4"/>
  <c r="AY546" i="4"/>
  <c r="BO513" i="4"/>
  <c r="BG849" i="4"/>
  <c r="BW749" i="4"/>
  <c r="BK522" i="4"/>
  <c r="BL729" i="4"/>
  <c r="BL901" i="4"/>
  <c r="BP615" i="4"/>
  <c r="BS677" i="4"/>
  <c r="AY563" i="4"/>
  <c r="AY897" i="4"/>
  <c r="BO882" i="4"/>
  <c r="AZ779" i="4"/>
  <c r="BZ940" i="4"/>
  <c r="BG714" i="4"/>
  <c r="CA514" i="4"/>
  <c r="CA809" i="4"/>
  <c r="BO864" i="4"/>
  <c r="BX595" i="4"/>
  <c r="BK692" i="4"/>
  <c r="BP592" i="4"/>
  <c r="BT705" i="4"/>
  <c r="BP889" i="4"/>
  <c r="BS518" i="4"/>
  <c r="CA925" i="4"/>
  <c r="BW539" i="4"/>
  <c r="BW655" i="4"/>
  <c r="BP544" i="4"/>
  <c r="BL712" i="4"/>
  <c r="BD540" i="4"/>
  <c r="BT641" i="4"/>
  <c r="BT580" i="4"/>
  <c r="BT665" i="4"/>
  <c r="BU764" i="4"/>
  <c r="BK583" i="4"/>
  <c r="BT911" i="4"/>
  <c r="BK700" i="4"/>
  <c r="CA866" i="4"/>
  <c r="BC951" i="4"/>
  <c r="BO590" i="4"/>
  <c r="BH968" i="4"/>
  <c r="AZ812" i="4"/>
  <c r="BX794" i="4"/>
  <c r="BO526" i="4"/>
  <c r="BO978" i="4"/>
  <c r="BL791" i="4"/>
  <c r="BK986" i="4"/>
  <c r="BR610" i="4"/>
  <c r="BD666" i="4"/>
  <c r="BT894" i="4"/>
  <c r="BG922" i="4"/>
  <c r="BH756" i="4"/>
  <c r="BI801" i="4"/>
  <c r="BC660" i="4"/>
  <c r="AY716" i="4"/>
  <c r="BS644" i="4"/>
  <c r="BO713" i="4"/>
  <c r="AZ733" i="4"/>
  <c r="BG972" i="4"/>
  <c r="BP728" i="4"/>
  <c r="AZ589" i="4"/>
  <c r="BP825" i="4"/>
  <c r="BC846" i="4"/>
  <c r="BH820" i="4"/>
  <c r="BS604" i="4"/>
  <c r="BH548" i="4"/>
  <c r="BX592" i="4"/>
  <c r="AZ523" i="4"/>
  <c r="BV854" i="4"/>
  <c r="BN734" i="4"/>
  <c r="BP655" i="4"/>
  <c r="BK973" i="4"/>
  <c r="BX728" i="4"/>
  <c r="BO848" i="4"/>
  <c r="BX542" i="4"/>
  <c r="BZ881" i="4"/>
  <c r="BL951" i="4"/>
  <c r="BG937" i="4"/>
  <c r="AZ614" i="4"/>
  <c r="CA788" i="4"/>
  <c r="CA890" i="4"/>
  <c r="AY677" i="4"/>
  <c r="BR803" i="4"/>
  <c r="BP687" i="4"/>
  <c r="BO667" i="4"/>
  <c r="BZ718" i="4"/>
  <c r="BH598" i="4"/>
  <c r="AY560" i="4"/>
  <c r="BZ947" i="4"/>
  <c r="BS722" i="4"/>
  <c r="BZ836" i="4"/>
  <c r="AY872" i="4"/>
  <c r="AZ910" i="4"/>
  <c r="BZ912" i="4"/>
  <c r="BD686" i="4"/>
  <c r="BF556" i="4"/>
  <c r="BO666" i="4"/>
  <c r="BS810" i="4"/>
  <c r="CA897" i="4"/>
  <c r="BL559" i="4"/>
  <c r="AY602" i="4"/>
  <c r="BF670" i="4"/>
  <c r="BC579" i="4"/>
  <c r="BL850" i="4"/>
  <c r="BK685" i="4"/>
  <c r="BO698" i="4"/>
  <c r="BB963" i="4"/>
  <c r="BX603" i="4"/>
  <c r="BX520" i="4"/>
  <c r="BW757" i="4"/>
  <c r="BZ933" i="4"/>
  <c r="BH821" i="4"/>
  <c r="BG962" i="4"/>
  <c r="BS877" i="4"/>
  <c r="BO820" i="4"/>
  <c r="CA964" i="4"/>
  <c r="BW802" i="4"/>
  <c r="BK777" i="4"/>
  <c r="CA763" i="4"/>
  <c r="BW605" i="4"/>
  <c r="BX972" i="4"/>
  <c r="BD507" i="4"/>
  <c r="CA838" i="4"/>
  <c r="BW893" i="4"/>
  <c r="BG876" i="4"/>
  <c r="BK916" i="4"/>
  <c r="BR536" i="4"/>
  <c r="BM894" i="4"/>
  <c r="BC508" i="4"/>
  <c r="BO787" i="4"/>
  <c r="BH594" i="4"/>
  <c r="BV837" i="4"/>
  <c r="CA841" i="4"/>
  <c r="BK799" i="4"/>
  <c r="CA979" i="4"/>
  <c r="BO899" i="4"/>
  <c r="BK542" i="4"/>
  <c r="BD919" i="4"/>
  <c r="AZ852" i="4"/>
  <c r="BG516" i="4"/>
  <c r="BN905" i="4"/>
  <c r="BH509" i="4"/>
  <c r="BC548" i="4"/>
  <c r="AY779" i="4"/>
  <c r="BL720" i="4"/>
  <c r="AY682" i="4"/>
  <c r="AY923" i="4"/>
  <c r="BL807" i="4"/>
  <c r="BM592" i="4"/>
  <c r="BT953" i="4"/>
  <c r="BO765" i="4"/>
  <c r="BO741" i="4"/>
  <c r="BP792" i="4"/>
  <c r="BX864" i="4"/>
  <c r="BX823" i="4"/>
  <c r="BP525" i="4"/>
  <c r="AZ528" i="4"/>
  <c r="CA819" i="4"/>
  <c r="BZ851" i="4"/>
  <c r="BX846" i="4"/>
  <c r="BE615" i="4"/>
  <c r="BZ508" i="4"/>
  <c r="BG762" i="4"/>
  <c r="BY840" i="4"/>
  <c r="BD794" i="4"/>
  <c r="AY878" i="4"/>
  <c r="BX581" i="4"/>
  <c r="BQ832" i="4"/>
  <c r="AY828" i="4"/>
  <c r="BD643" i="4"/>
  <c r="BN674" i="4"/>
  <c r="BQ969" i="4"/>
  <c r="BI813" i="4"/>
  <c r="BK647" i="4"/>
  <c r="BV781" i="4"/>
  <c r="BF638" i="4"/>
  <c r="BX723" i="4"/>
  <c r="BS596" i="4"/>
  <c r="BX925" i="4"/>
  <c r="BC791" i="4"/>
  <c r="BW935" i="4"/>
  <c r="BW658" i="4"/>
  <c r="BV881" i="4"/>
  <c r="BX1000" i="4"/>
  <c r="BR839" i="4"/>
  <c r="BT797" i="4"/>
  <c r="BK956" i="4"/>
  <c r="BV587" i="4"/>
  <c r="BM877" i="4"/>
  <c r="BH550" i="4"/>
  <c r="AZ907" i="4"/>
  <c r="BZ683" i="4"/>
  <c r="BI654" i="4"/>
  <c r="BE647" i="4"/>
  <c r="BX643" i="4"/>
  <c r="BK639" i="4"/>
  <c r="BZ638" i="4"/>
  <c r="BS809" i="4"/>
  <c r="BX934" i="4"/>
  <c r="BH890" i="4"/>
  <c r="BW643" i="4"/>
  <c r="BT588" i="4"/>
  <c r="BU830" i="4"/>
  <c r="BF570" i="4"/>
  <c r="BW540" i="4"/>
  <c r="BU531" i="4"/>
  <c r="BG585" i="4"/>
  <c r="BU982" i="4"/>
  <c r="BK793" i="4"/>
  <c r="BP542" i="4"/>
  <c r="BG866" i="4"/>
  <c r="BL670" i="4"/>
  <c r="BR567" i="4"/>
  <c r="BS759" i="4"/>
  <c r="BN955" i="4"/>
  <c r="AY905" i="4"/>
  <c r="BO832" i="4"/>
  <c r="BK509" i="4"/>
  <c r="BY990" i="4"/>
  <c r="AY925" i="4"/>
  <c r="BZ590" i="4"/>
  <c r="BV693" i="4"/>
  <c r="AZ663" i="4"/>
  <c r="BT804" i="4"/>
  <c r="BQ634" i="4"/>
  <c r="BI630" i="4"/>
  <c r="BZ808" i="4"/>
  <c r="BU819" i="4"/>
  <c r="BW904" i="4"/>
  <c r="BZ632" i="4"/>
  <c r="BX909" i="4"/>
  <c r="CA733" i="4"/>
  <c r="BG837" i="4"/>
  <c r="BF889" i="4"/>
  <c r="BG618" i="4"/>
  <c r="BY876" i="4"/>
  <c r="BX545" i="4"/>
  <c r="AY926" i="4"/>
  <c r="BH686" i="4"/>
  <c r="BD736" i="4"/>
  <c r="BD956" i="4"/>
  <c r="BL930" i="4"/>
  <c r="BQ857" i="4"/>
  <c r="BC683" i="4"/>
  <c r="BZ968" i="4"/>
  <c r="BK795" i="4"/>
  <c r="BZ721" i="4"/>
  <c r="BD812" i="4"/>
  <c r="BS825" i="4"/>
  <c r="CA957" i="4"/>
  <c r="BF979" i="4"/>
  <c r="BZ752" i="4"/>
  <c r="AY617" i="4"/>
  <c r="BO964" i="4"/>
  <c r="BF697" i="4"/>
  <c r="BZ872" i="4"/>
  <c r="BM764" i="4"/>
  <c r="BX928" i="4"/>
  <c r="BO774" i="4"/>
  <c r="BQ1001" i="4"/>
  <c r="BB938" i="4"/>
  <c r="BE761" i="4"/>
  <c r="BO772" i="4"/>
  <c r="BC894" i="4"/>
  <c r="BS774" i="4"/>
  <c r="BX941" i="4"/>
  <c r="BG919" i="4"/>
  <c r="CA973" i="4"/>
  <c r="BT863" i="4"/>
  <c r="BT763" i="4"/>
  <c r="BS850" i="4"/>
  <c r="BZ550" i="4"/>
  <c r="BP593" i="4"/>
  <c r="BD852" i="4"/>
  <c r="BH543" i="4"/>
  <c r="BJ629" i="4"/>
  <c r="BV652" i="4"/>
  <c r="BK892" i="4"/>
  <c r="BD761" i="4"/>
  <c r="BP966" i="4"/>
  <c r="BZ575" i="4"/>
  <c r="BP985" i="4"/>
  <c r="BD550" i="4"/>
  <c r="BL619" i="4"/>
  <c r="BY888" i="4"/>
  <c r="BG885" i="4"/>
  <c r="BZ767" i="4"/>
  <c r="BB795" i="4"/>
  <c r="BS638" i="4"/>
  <c r="BM972" i="4"/>
  <c r="BF953" i="4"/>
  <c r="BO613" i="4"/>
  <c r="BW964" i="4"/>
  <c r="BA646" i="4"/>
  <c r="BG799" i="4"/>
  <c r="BX845" i="4"/>
  <c r="AY689" i="4"/>
  <c r="AY638" i="4"/>
  <c r="CA926" i="4"/>
  <c r="BV661" i="4"/>
  <c r="BE910" i="4"/>
  <c r="BX797" i="4"/>
  <c r="CA569" i="4"/>
  <c r="BO720" i="4"/>
  <c r="BC787" i="4"/>
  <c r="BU846" i="4"/>
  <c r="BZ656" i="4"/>
  <c r="BT587" i="4"/>
  <c r="BZ992" i="4"/>
  <c r="BD681" i="4"/>
  <c r="BG586" i="4"/>
  <c r="BD753" i="4"/>
  <c r="AY718" i="4"/>
  <c r="BZ918" i="4"/>
  <c r="BO699" i="4"/>
  <c r="BG924" i="4"/>
  <c r="BS654" i="4"/>
  <c r="BD961" i="4"/>
  <c r="BH869" i="4"/>
  <c r="BT992" i="4"/>
  <c r="BL562" i="4"/>
  <c r="BY1001" i="4"/>
  <c r="BH690" i="4"/>
  <c r="CA778" i="4"/>
  <c r="BA744" i="4"/>
  <c r="BT986" i="4"/>
  <c r="BW961" i="4"/>
  <c r="BZ934" i="4"/>
  <c r="BV636" i="4"/>
  <c r="AY975" i="4"/>
  <c r="BC952" i="4"/>
  <c r="BW556" i="4"/>
  <c r="BA752" i="4"/>
  <c r="BC737" i="4"/>
  <c r="AZ605" i="4"/>
  <c r="BP801" i="4"/>
  <c r="BQ595" i="4"/>
  <c r="AY853" i="4"/>
  <c r="AZ993" i="4"/>
  <c r="AZ834" i="4"/>
  <c r="BT548" i="4"/>
  <c r="BZ574" i="4"/>
  <c r="BP761" i="4"/>
  <c r="BO991" i="4"/>
  <c r="BC736" i="4"/>
  <c r="BY824" i="4"/>
  <c r="BH607" i="4"/>
  <c r="AZ810" i="4"/>
  <c r="BZ995" i="4"/>
  <c r="BR603" i="4"/>
  <c r="BK917" i="4"/>
  <c r="BK663" i="4"/>
  <c r="AZ653" i="4"/>
  <c r="BX566" i="4"/>
  <c r="BW581" i="4"/>
  <c r="BK736" i="4"/>
  <c r="BM981" i="4"/>
  <c r="AZ723" i="4"/>
  <c r="BO559" i="4"/>
  <c r="BK727" i="4"/>
  <c r="BW870" i="4"/>
  <c r="BT836" i="4"/>
  <c r="BZ955" i="4"/>
  <c r="BC698" i="4"/>
  <c r="BF816" i="4"/>
  <c r="BY897" i="4"/>
  <c r="BL525" i="4"/>
  <c r="BZ589" i="4"/>
  <c r="AY740" i="4"/>
  <c r="BT714" i="4"/>
  <c r="BX781" i="4"/>
  <c r="BG864" i="4"/>
  <c r="BK960" i="4"/>
  <c r="BH604" i="4"/>
  <c r="BL743" i="4"/>
  <c r="BD926" i="4"/>
  <c r="BL874" i="4"/>
  <c r="BP830" i="4"/>
  <c r="BK746" i="4"/>
  <c r="AY889" i="4"/>
  <c r="BD649" i="4"/>
  <c r="BT897" i="4"/>
  <c r="CA636" i="4"/>
  <c r="BQ961" i="4"/>
  <c r="BG592" i="4"/>
  <c r="BZ556" i="4"/>
  <c r="BW941" i="4"/>
  <c r="AZ788" i="4"/>
  <c r="BD575" i="4"/>
  <c r="AY835" i="4"/>
  <c r="AZ884" i="4"/>
  <c r="AY743" i="4"/>
  <c r="BX768" i="4"/>
  <c r="BT568" i="4"/>
  <c r="BX553" i="4"/>
  <c r="BS559" i="4"/>
  <c r="BH866" i="4"/>
  <c r="BA517" i="4"/>
  <c r="BL814" i="4"/>
  <c r="CA857" i="4"/>
  <c r="BL782" i="4"/>
  <c r="BS915" i="4"/>
  <c r="BP710" i="4"/>
  <c r="BP512" i="4"/>
  <c r="BL845" i="4"/>
  <c r="BQ675" i="4"/>
  <c r="BW522" i="4"/>
  <c r="AZ918" i="4"/>
  <c r="BL647" i="4"/>
  <c r="BX720" i="4"/>
  <c r="BG973" i="4"/>
  <c r="BZ593" i="4"/>
  <c r="BO795" i="4"/>
  <c r="BD634" i="4"/>
  <c r="AY980" i="4"/>
  <c r="BX973" i="4"/>
  <c r="BL879" i="4"/>
  <c r="BC633" i="4"/>
  <c r="BS978" i="4"/>
  <c r="BW918" i="4"/>
  <c r="BH668" i="4"/>
  <c r="CA631" i="4"/>
  <c r="AZ549" i="4"/>
  <c r="BO989" i="4"/>
  <c r="BT849" i="4"/>
  <c r="BO948" i="4"/>
  <c r="BH915" i="4"/>
  <c r="BZ611" i="4"/>
  <c r="AZ996" i="4"/>
  <c r="BC872" i="4"/>
  <c r="BH839" i="4"/>
  <c r="BZ664" i="4"/>
  <c r="BT525" i="4"/>
  <c r="BD932" i="4"/>
  <c r="BW943" i="4"/>
  <c r="BE821" i="4"/>
  <c r="BK826" i="4"/>
  <c r="BO556" i="4"/>
  <c r="CA585" i="4"/>
  <c r="BP523" i="4"/>
  <c r="AZ778" i="4"/>
  <c r="BH868" i="4"/>
  <c r="BB644" i="4"/>
  <c r="BL734" i="4"/>
  <c r="BW805" i="4"/>
  <c r="BC543" i="4"/>
  <c r="BK582" i="4"/>
  <c r="AY715" i="4"/>
  <c r="BH921" i="4"/>
  <c r="BW923" i="4"/>
  <c r="BM656" i="4"/>
  <c r="CA961" i="4"/>
  <c r="BS628" i="4"/>
  <c r="BZ518" i="4"/>
  <c r="BW619" i="4"/>
  <c r="BD873" i="4"/>
  <c r="BO847" i="4"/>
  <c r="BG607" i="4"/>
  <c r="AY832" i="4"/>
  <c r="BK568" i="4"/>
  <c r="BW680" i="4"/>
  <c r="BW634" i="4"/>
  <c r="AY709" i="4"/>
  <c r="CA639" i="4"/>
  <c r="BW683" i="4"/>
  <c r="AZ650" i="4"/>
  <c r="BZ749" i="4"/>
  <c r="AZ870" i="4"/>
  <c r="AZ623" i="4"/>
  <c r="BL577" i="4"/>
  <c r="AY736" i="4"/>
  <c r="BI903" i="4"/>
  <c r="BD834" i="4"/>
  <c r="BY803" i="4"/>
  <c r="BH979" i="4"/>
  <c r="BP765" i="4"/>
  <c r="BA518" i="4"/>
  <c r="BQ876" i="4"/>
  <c r="CA988" i="4"/>
  <c r="BR722" i="4"/>
  <c r="BJ828" i="4"/>
  <c r="BG666" i="4"/>
  <c r="BC933" i="4"/>
  <c r="BT898" i="4"/>
  <c r="BS574" i="4"/>
  <c r="BL665" i="4"/>
  <c r="CA508" i="4"/>
  <c r="BF539" i="4"/>
  <c r="BB627" i="4"/>
  <c r="AZ515" i="4"/>
  <c r="BD964" i="4"/>
  <c r="BC863" i="4"/>
  <c r="BV865" i="4"/>
  <c r="BM760" i="4"/>
  <c r="BX510" i="4"/>
  <c r="BZ547" i="4"/>
  <c r="BP720" i="4"/>
  <c r="BG524" i="4"/>
  <c r="BC963" i="4"/>
  <c r="BP665" i="4"/>
  <c r="BW796" i="4"/>
  <c r="BC652" i="4"/>
  <c r="BV606" i="4"/>
  <c r="BS914" i="4"/>
  <c r="BJ698" i="4"/>
  <c r="BY786" i="4"/>
  <c r="BG835" i="4"/>
  <c r="BC992" i="4"/>
  <c r="BL926" i="4"/>
  <c r="BO863" i="4"/>
  <c r="BY883" i="4"/>
  <c r="BH697" i="4"/>
  <c r="AZ504" i="4"/>
  <c r="CA803" i="4"/>
  <c r="BS735" i="4"/>
  <c r="BG900" i="4"/>
  <c r="AY535" i="4"/>
  <c r="BL988" i="4"/>
  <c r="BM752" i="4"/>
  <c r="BQ629" i="4"/>
  <c r="BO680" i="4"/>
  <c r="BL609" i="4"/>
  <c r="BP520" i="4"/>
  <c r="AY726" i="4"/>
  <c r="BT923" i="4"/>
  <c r="BK890" i="4"/>
  <c r="BB869" i="4"/>
  <c r="BK601" i="4"/>
  <c r="BL651" i="4"/>
  <c r="BL832" i="4"/>
  <c r="BH673" i="4"/>
  <c r="BB779" i="4"/>
  <c r="AY994" i="4"/>
  <c r="BD735" i="4"/>
  <c r="BN934" i="4"/>
  <c r="BJ729" i="4"/>
  <c r="BU900" i="4"/>
  <c r="BV1001" i="4"/>
  <c r="BE680" i="4"/>
  <c r="BF522" i="4"/>
  <c r="BH997" i="4"/>
  <c r="BN816" i="4"/>
  <c r="BJ618" i="4"/>
  <c r="BY962" i="4"/>
  <c r="AY635" i="4"/>
  <c r="BK874" i="4"/>
  <c r="BO706" i="4"/>
  <c r="AY805" i="4"/>
  <c r="AY950" i="4"/>
  <c r="BE650" i="4"/>
  <c r="BI919" i="4"/>
  <c r="BX856" i="4"/>
  <c r="BQ739" i="4"/>
  <c r="BO584" i="4"/>
  <c r="BT716" i="4"/>
  <c r="BW998" i="4"/>
  <c r="AY633" i="4"/>
  <c r="BE903" i="4"/>
  <c r="BH755" i="4"/>
  <c r="BT748" i="4"/>
  <c r="BK655" i="4"/>
  <c r="CA948" i="4"/>
  <c r="BM624" i="4"/>
  <c r="BY799" i="4"/>
  <c r="BY845" i="4"/>
  <c r="BU943" i="4"/>
  <c r="BQ916" i="4"/>
  <c r="BT887" i="4"/>
  <c r="BS683" i="4"/>
  <c r="BP753" i="4"/>
  <c r="BG930" i="4"/>
  <c r="BG982" i="4"/>
  <c r="BD876" i="4"/>
  <c r="BC920" i="4"/>
  <c r="BG507" i="4"/>
  <c r="AZ664" i="4"/>
  <c r="BZ789" i="4"/>
  <c r="BI942" i="4"/>
  <c r="BH763" i="4"/>
  <c r="BG925" i="4"/>
  <c r="BB517" i="4"/>
  <c r="BG515" i="4"/>
  <c r="BG789" i="4"/>
  <c r="BZ910" i="4"/>
  <c r="BQ544" i="4"/>
  <c r="BE558" i="4"/>
  <c r="BS664" i="4"/>
  <c r="BR778" i="4"/>
  <c r="BB625" i="4"/>
  <c r="BT675" i="4"/>
  <c r="BH945" i="4"/>
  <c r="BP515" i="4"/>
  <c r="BC668" i="4"/>
  <c r="CA715" i="4"/>
  <c r="AZ512" i="4"/>
  <c r="BN727" i="4"/>
  <c r="BO589" i="4"/>
  <c r="BH954" i="4"/>
  <c r="BK598" i="4"/>
  <c r="BA574" i="4"/>
  <c r="BB720" i="4"/>
  <c r="BV572" i="4"/>
  <c r="BG711" i="4"/>
  <c r="BZ587" i="4"/>
  <c r="AZ925" i="4"/>
  <c r="BM632" i="4"/>
  <c r="BN942" i="4"/>
  <c r="BA565" i="4"/>
  <c r="BC967" i="4"/>
  <c r="BX564" i="4"/>
  <c r="BL938" i="4"/>
  <c r="BP636" i="4"/>
  <c r="BX675" i="4"/>
  <c r="BX957" i="4"/>
  <c r="BT724" i="4"/>
  <c r="AZ600" i="4"/>
  <c r="BI873" i="4"/>
  <c r="BN593" i="4"/>
  <c r="BB976" i="4"/>
  <c r="BC888" i="4"/>
  <c r="BP800" i="4"/>
  <c r="BC587" i="4"/>
  <c r="BH566" i="4"/>
  <c r="BI840" i="4"/>
  <c r="BV596" i="4"/>
  <c r="BJ626" i="4"/>
  <c r="BU551" i="4"/>
  <c r="BJ819" i="4"/>
  <c r="BX820" i="4"/>
  <c r="BT699" i="4"/>
  <c r="BE523" i="4"/>
  <c r="BX664" i="4"/>
  <c r="BS738" i="4"/>
  <c r="BD833" i="4"/>
  <c r="BY805" i="4"/>
  <c r="BI571" i="4"/>
  <c r="BM841" i="4"/>
  <c r="BT630" i="4"/>
  <c r="BC822" i="4"/>
  <c r="BA869" i="4"/>
  <c r="BJ972" i="4"/>
  <c r="BP870" i="4"/>
  <c r="BC941" i="4"/>
  <c r="BR981" i="4"/>
  <c r="BA630" i="4"/>
  <c r="BD738" i="4"/>
  <c r="BW760" i="4"/>
  <c r="AY818" i="4"/>
  <c r="BK780" i="4"/>
  <c r="BX802" i="4"/>
  <c r="BW936" i="4"/>
  <c r="BZ712" i="4"/>
  <c r="BZ823" i="4"/>
  <c r="BQ980" i="4"/>
  <c r="BK662" i="4"/>
  <c r="BF1001" i="4"/>
  <c r="CA833" i="4"/>
  <c r="BF727" i="4"/>
  <c r="BU656" i="4"/>
  <c r="BP961" i="4"/>
  <c r="BN785" i="4"/>
  <c r="BS801" i="4"/>
  <c r="BL927" i="4"/>
  <c r="BL628" i="4"/>
  <c r="BX573" i="4"/>
  <c r="BT595" i="4"/>
  <c r="BF759" i="4"/>
  <c r="BR907" i="4"/>
  <c r="BB715" i="4"/>
  <c r="BT682" i="4"/>
  <c r="BZ877" i="4"/>
  <c r="BM809" i="4"/>
  <c r="BW618" i="4"/>
  <c r="BC561" i="4"/>
  <c r="BL844" i="4"/>
  <c r="BQ984" i="4"/>
  <c r="BZ627" i="4"/>
  <c r="BJ925" i="4"/>
  <c r="BZ965" i="4"/>
  <c r="AZ798" i="4"/>
  <c r="BF947" i="4"/>
  <c r="CA687" i="4"/>
  <c r="BJ756" i="4"/>
  <c r="BG955" i="4"/>
  <c r="BM576" i="4"/>
  <c r="BR931" i="4"/>
  <c r="BV936" i="4"/>
  <c r="BX759" i="4"/>
  <c r="BS606" i="4"/>
  <c r="BY977" i="4"/>
  <c r="BY539" i="4"/>
  <c r="BS623" i="4"/>
  <c r="BI744" i="4"/>
  <c r="BV929" i="4"/>
  <c r="BL873" i="4"/>
  <c r="CA812" i="4"/>
  <c r="BD900" i="4"/>
  <c r="BT960" i="4"/>
  <c r="BZ553" i="4"/>
  <c r="BW532" i="4"/>
  <c r="BE648" i="4"/>
  <c r="BB692" i="4"/>
  <c r="AY858" i="4"/>
  <c r="BR938" i="4"/>
  <c r="BC841" i="4"/>
  <c r="BA856" i="4"/>
  <c r="BD523" i="4"/>
  <c r="BN667" i="4"/>
  <c r="BW821" i="4"/>
  <c r="BQ570" i="4"/>
  <c r="BR660" i="4"/>
  <c r="BY537" i="4"/>
  <c r="BP960" i="4"/>
  <c r="BS953" i="4"/>
  <c r="BL903" i="4"/>
  <c r="BE717" i="4"/>
  <c r="BK854" i="4"/>
  <c r="BO898" i="4"/>
  <c r="AY504" i="4"/>
  <c r="BP734" i="4"/>
  <c r="BD598" i="4"/>
  <c r="BW795" i="4"/>
  <c r="BL503" i="4"/>
  <c r="BT635" i="4"/>
  <c r="BZ759" i="4"/>
  <c r="CA527" i="4"/>
  <c r="BQ897" i="4"/>
  <c r="BG734" i="4"/>
  <c r="BT504" i="4"/>
  <c r="BW594" i="4"/>
  <c r="BH518" i="4"/>
  <c r="BH757" i="4"/>
  <c r="BX992" i="4"/>
  <c r="BJ552" i="4"/>
  <c r="BC732" i="4"/>
  <c r="BG619" i="4"/>
  <c r="BC502" i="4"/>
  <c r="BO965" i="4"/>
  <c r="AY595" i="4"/>
  <c r="BH617" i="4"/>
  <c r="BR513" i="4"/>
  <c r="BZ730" i="4"/>
  <c r="BQ824" i="4"/>
  <c r="BI540" i="4"/>
  <c r="CA697" i="4"/>
  <c r="BX917" i="4"/>
  <c r="AZ671" i="4"/>
  <c r="BP784" i="4"/>
  <c r="BO733" i="4"/>
  <c r="BV678" i="4"/>
  <c r="BZ829" i="4"/>
  <c r="BS938" i="4"/>
  <c r="BX694" i="4"/>
  <c r="BW642" i="4"/>
  <c r="BN558" i="4"/>
  <c r="BG616" i="4"/>
  <c r="BF969" i="4"/>
  <c r="BW862" i="4"/>
  <c r="BJ894" i="4"/>
  <c r="BE869" i="4"/>
  <c r="BS807" i="4"/>
  <c r="BP803" i="4"/>
  <c r="BX632" i="4"/>
  <c r="BO811" i="4"/>
  <c r="BT652" i="4"/>
  <c r="CA736" i="4"/>
  <c r="BD586" i="4"/>
  <c r="AY789" i="4"/>
  <c r="BQ912" i="4"/>
  <c r="BD906" i="4"/>
  <c r="BS743" i="4"/>
  <c r="BZ915" i="4"/>
  <c r="BU709" i="4"/>
  <c r="BT584" i="4"/>
  <c r="AY807" i="4"/>
  <c r="BS694" i="4"/>
  <c r="BC685" i="4"/>
  <c r="BE633" i="4"/>
  <c r="BX502" i="4"/>
  <c r="CA606" i="4"/>
  <c r="BV851" i="4"/>
  <c r="BL735" i="4"/>
  <c r="AY995" i="4"/>
  <c r="BP992" i="4"/>
  <c r="BZ600" i="4"/>
  <c r="BW734" i="4"/>
  <c r="BB859" i="4"/>
  <c r="BR617" i="4"/>
  <c r="BY687" i="4"/>
  <c r="BD770" i="4"/>
  <c r="BC638" i="4"/>
  <c r="CA852" i="4"/>
  <c r="BS997" i="4"/>
  <c r="BK932" i="4"/>
  <c r="BE772" i="4"/>
  <c r="BH964" i="4"/>
  <c r="BG931" i="4"/>
  <c r="AY657" i="4"/>
  <c r="BE965" i="4"/>
  <c r="BC975" i="4"/>
  <c r="BM703" i="4"/>
  <c r="BM958" i="4"/>
  <c r="BH502" i="4"/>
  <c r="BU741" i="4"/>
  <c r="BW611" i="4"/>
  <c r="BZ645" i="4"/>
  <c r="BC671" i="4"/>
  <c r="BD549" i="4"/>
  <c r="BN635" i="4"/>
  <c r="BX662" i="4"/>
  <c r="BO558" i="4"/>
  <c r="AZ939" i="4"/>
  <c r="BH529" i="4"/>
  <c r="BL884" i="4"/>
  <c r="BA622" i="4"/>
  <c r="BA520" i="4"/>
  <c r="BA971" i="4"/>
  <c r="BQ588" i="4"/>
  <c r="BX812" i="4"/>
  <c r="BC866" i="4"/>
  <c r="BA583" i="4"/>
  <c r="BF832" i="4"/>
  <c r="BO983" i="4"/>
  <c r="BS882" i="4"/>
  <c r="BD832" i="4"/>
  <c r="BL642" i="4"/>
  <c r="CA825" i="4"/>
  <c r="AZ796" i="4"/>
  <c r="BE560" i="4"/>
  <c r="BK702" i="4"/>
  <c r="BC653" i="4"/>
  <c r="AY800" i="4"/>
  <c r="BE748" i="4"/>
  <c r="BO632" i="4"/>
  <c r="BZ900" i="4"/>
  <c r="BC636" i="4"/>
  <c r="BH891" i="4"/>
  <c r="BO890" i="4"/>
  <c r="BV878" i="4"/>
  <c r="BQ778" i="4"/>
  <c r="BP699" i="4"/>
  <c r="BS535" i="4"/>
  <c r="BZ901" i="4"/>
  <c r="AZ570" i="4"/>
  <c r="BZ986" i="4"/>
  <c r="BR650" i="4"/>
  <c r="BS855" i="4"/>
  <c r="BZ757" i="4"/>
  <c r="BX751" i="4"/>
  <c r="AZ631" i="4"/>
  <c r="BX706" i="4"/>
  <c r="BO858" i="4"/>
  <c r="BD737" i="4"/>
  <c r="BW706" i="4"/>
  <c r="BK812" i="4"/>
  <c r="BT912" i="4"/>
  <c r="BI823" i="4"/>
  <c r="BO684" i="4"/>
  <c r="BT717" i="4"/>
  <c r="BQ660" i="4"/>
  <c r="BO682" i="4"/>
  <c r="BR552" i="4"/>
  <c r="BN950" i="4"/>
  <c r="BI614" i="4"/>
  <c r="BX513" i="4"/>
  <c r="BD914" i="4"/>
  <c r="BC697" i="4"/>
  <c r="BC513" i="4"/>
  <c r="AY658" i="4"/>
  <c r="BA882" i="4"/>
  <c r="BG522" i="4"/>
  <c r="BL778" i="4"/>
  <c r="BV547" i="4"/>
  <c r="BA952" i="4"/>
  <c r="BG633" i="4"/>
  <c r="BH751" i="4"/>
  <c r="BZ637" i="4"/>
  <c r="BZ545" i="4"/>
  <c r="BE679" i="4"/>
  <c r="BE719" i="4"/>
  <c r="BN870" i="4"/>
  <c r="BE806" i="4"/>
  <c r="BF513" i="4"/>
  <c r="BS702" i="4"/>
  <c r="BB562" i="4"/>
  <c r="BK783" i="4"/>
  <c r="BC807" i="4"/>
  <c r="BT528" i="4"/>
  <c r="BO776" i="4"/>
  <c r="BZ775" i="4"/>
  <c r="BV789" i="4"/>
  <c r="BK712" i="4"/>
  <c r="BS696" i="4"/>
  <c r="BG508" i="4"/>
  <c r="BW878" i="4"/>
  <c r="BJ567" i="4"/>
  <c r="CA638" i="4"/>
  <c r="BC815" i="4"/>
  <c r="BG771" i="4"/>
  <c r="BK980" i="4"/>
  <c r="BT803" i="4"/>
  <c r="BK614" i="4"/>
  <c r="BO939" i="4"/>
  <c r="BQ846" i="4"/>
  <c r="BT889" i="4"/>
  <c r="AY711" i="4"/>
  <c r="BN699" i="4"/>
  <c r="BZ804" i="4"/>
  <c r="BX579" i="4"/>
  <c r="BT758" i="4"/>
  <c r="AY902" i="4"/>
  <c r="BB570" i="4"/>
  <c r="BP900" i="4"/>
  <c r="BT517" i="4"/>
  <c r="BR597" i="4"/>
  <c r="BA949" i="4"/>
  <c r="AY896" i="4"/>
  <c r="BP819" i="4"/>
  <c r="CA700" i="4"/>
  <c r="BX951" i="4"/>
  <c r="BK817" i="4"/>
  <c r="BD881" i="4"/>
  <c r="BT560" i="4"/>
  <c r="BZ846" i="4"/>
  <c r="BH572" i="4"/>
  <c r="BI691" i="4"/>
  <c r="BD865" i="4"/>
  <c r="BR978" i="4"/>
  <c r="BG725" i="4"/>
  <c r="AY693" i="4"/>
  <c r="BD682" i="4"/>
  <c r="AY724" i="4"/>
  <c r="CA754" i="4"/>
  <c r="BZ579" i="4"/>
  <c r="BZ621" i="4"/>
  <c r="BZ555" i="4"/>
  <c r="BC899" i="4"/>
  <c r="BD719" i="4"/>
  <c r="BW751" i="4"/>
  <c r="AY702" i="4"/>
  <c r="CA598" i="4"/>
  <c r="BK838" i="4"/>
  <c r="BC723" i="4"/>
  <c r="BD945" i="4"/>
  <c r="BJ748" i="4"/>
  <c r="AY826" i="4"/>
  <c r="BP664" i="4"/>
  <c r="BW759" i="4"/>
  <c r="BY680" i="4"/>
  <c r="BM968" i="4"/>
  <c r="BV961" i="4"/>
  <c r="BT886" i="4"/>
  <c r="BG765" i="4"/>
  <c r="BZ979" i="4"/>
  <c r="BV773" i="4"/>
  <c r="AZ976" i="4"/>
  <c r="BB697" i="4"/>
  <c r="CA609" i="4"/>
  <c r="BW624" i="4"/>
  <c r="BO860" i="4"/>
  <c r="BA966" i="4"/>
  <c r="BH542" i="4"/>
  <c r="BL822" i="4"/>
  <c r="BI808" i="4"/>
  <c r="BT774" i="4"/>
  <c r="BS668" i="4"/>
  <c r="BO578" i="4"/>
  <c r="BA784" i="4"/>
  <c r="BM640" i="4"/>
  <c r="CA716" i="4"/>
  <c r="BP657" i="4"/>
  <c r="BA997" i="4"/>
  <c r="BZ821" i="4"/>
  <c r="CA713" i="4"/>
  <c r="BD929" i="4"/>
  <c r="BS871" i="4"/>
  <c r="BT612" i="4"/>
  <c r="BM734" i="4"/>
  <c r="BK869" i="4"/>
  <c r="AZ593" i="4"/>
  <c r="BZ728" i="4"/>
  <c r="BX605" i="4"/>
  <c r="BB874" i="4"/>
  <c r="BR842" i="4"/>
  <c r="BC613" i="4"/>
  <c r="BO955" i="4"/>
  <c r="BC597" i="4"/>
  <c r="BJ989" i="4"/>
  <c r="AZ719" i="4"/>
  <c r="BK825" i="4"/>
  <c r="BQ674" i="4"/>
  <c r="BG916" i="4"/>
  <c r="CA876" i="4"/>
  <c r="AZ708" i="4"/>
  <c r="BC986" i="4"/>
  <c r="BX504" i="4"/>
  <c r="BB811" i="4"/>
  <c r="BS841" i="4"/>
  <c r="BL802" i="4"/>
  <c r="BD801" i="4"/>
  <c r="BO819" i="4"/>
  <c r="BJ999" i="4"/>
  <c r="BK590" i="4"/>
  <c r="BO710" i="4"/>
  <c r="BU873" i="4"/>
  <c r="BD975" i="4"/>
  <c r="BC643" i="4"/>
  <c r="BT707" i="4"/>
  <c r="BV689" i="4"/>
  <c r="BI707" i="4"/>
  <c r="BT867" i="4"/>
  <c r="BH726" i="4"/>
  <c r="BU607" i="4"/>
  <c r="BS911" i="4"/>
  <c r="BW516" i="4"/>
  <c r="BB759" i="4"/>
  <c r="AZ506" i="4"/>
  <c r="BT881" i="4"/>
  <c r="BD754" i="4"/>
  <c r="BZ595" i="4"/>
  <c r="AZ560" i="4"/>
  <c r="BE882" i="4"/>
  <c r="BH898" i="4"/>
  <c r="BO543" i="4"/>
  <c r="BZ585" i="4"/>
  <c r="BC676" i="4"/>
  <c r="BD522" i="4"/>
  <c r="AY522" i="4"/>
  <c r="BV647" i="4"/>
  <c r="BK840" i="4"/>
  <c r="BW567" i="4"/>
  <c r="CA516" i="4"/>
  <c r="BK954" i="4"/>
  <c r="BS752" i="4"/>
  <c r="BV530" i="4"/>
  <c r="BA755" i="4"/>
  <c r="CA796" i="4"/>
  <c r="BX920" i="4"/>
  <c r="BL652" i="4"/>
  <c r="BK665" i="4"/>
  <c r="BV797" i="4"/>
  <c r="BW963" i="4"/>
  <c r="BL932" i="4"/>
  <c r="BN945" i="4"/>
  <c r="BB604" i="4"/>
  <c r="BP739" i="4"/>
  <c r="BX727" i="4"/>
  <c r="CA795" i="4"/>
  <c r="BU946" i="4"/>
  <c r="BD672" i="4"/>
  <c r="BN717" i="4"/>
  <c r="AZ647" i="4"/>
  <c r="BA976" i="4"/>
  <c r="BK801" i="4"/>
  <c r="AZ591" i="4"/>
  <c r="BD748" i="4"/>
  <c r="BH714" i="4"/>
  <c r="BZ989" i="4"/>
  <c r="BW837" i="4"/>
  <c r="BO569" i="4"/>
  <c r="BW548" i="4"/>
  <c r="AY671" i="4"/>
  <c r="BN652" i="4"/>
  <c r="BR504" i="4"/>
  <c r="BF961" i="4"/>
  <c r="CA982" i="4"/>
  <c r="BT669" i="4"/>
  <c r="BO681" i="4"/>
  <c r="BL603" i="4"/>
  <c r="BW717" i="4"/>
  <c r="BK628" i="4"/>
  <c r="BG523" i="4"/>
  <c r="BK715" i="4"/>
  <c r="BR871" i="4"/>
  <c r="BM788" i="4"/>
  <c r="BG839" i="4"/>
  <c r="BQ693" i="4"/>
  <c r="BE710" i="4"/>
  <c r="BW913" i="4"/>
  <c r="BC630" i="4"/>
  <c r="AY714" i="4"/>
  <c r="BZ736" i="4"/>
  <c r="BK740" i="4"/>
  <c r="AY771" i="4"/>
  <c r="BP918" i="4"/>
  <c r="BL728" i="4"/>
  <c r="BH743" i="4"/>
  <c r="BT913" i="4"/>
  <c r="BM901" i="4"/>
  <c r="AY914" i="4"/>
  <c r="BR626" i="4"/>
  <c r="BT880" i="4"/>
  <c r="BD610" i="4"/>
  <c r="BC525" i="4"/>
  <c r="BX523" i="4"/>
  <c r="BD841" i="4"/>
  <c r="BJ716" i="4"/>
  <c r="BE724" i="4"/>
  <c r="BV554" i="4"/>
  <c r="BZ743" i="4"/>
  <c r="BL922" i="4"/>
  <c r="BG626" i="4"/>
  <c r="AZ685" i="4"/>
  <c r="BH561" i="4"/>
  <c r="BB541" i="4"/>
  <c r="AZ582" i="4"/>
  <c r="BN603" i="4"/>
  <c r="BC517" i="4"/>
  <c r="BW592" i="4"/>
  <c r="BX902" i="4"/>
  <c r="BT979" i="4"/>
  <c r="BW853" i="4"/>
  <c r="BA608" i="4"/>
  <c r="BZ791" i="4"/>
  <c r="BM724" i="4"/>
  <c r="BD923" i="4"/>
  <c r="CA956" i="4"/>
  <c r="BH665" i="4"/>
  <c r="BP849" i="4"/>
  <c r="BW849" i="4"/>
  <c r="BK597" i="4"/>
  <c r="BY898" i="4"/>
  <c r="BD616" i="4"/>
  <c r="BL731" i="4"/>
  <c r="BZ622" i="4"/>
  <c r="BV629" i="4"/>
  <c r="BH764" i="4"/>
  <c r="BX518" i="4"/>
  <c r="AY765" i="4"/>
  <c r="BC534" i="4"/>
  <c r="BO749" i="4"/>
  <c r="BF910" i="4"/>
  <c r="CA519" i="4"/>
  <c r="BA936" i="4"/>
  <c r="BI878" i="4"/>
  <c r="AY758" i="4"/>
  <c r="BS671" i="4"/>
  <c r="BK997" i="4"/>
  <c r="BY939" i="4"/>
  <c r="BD659" i="4"/>
  <c r="BP854" i="4"/>
  <c r="BU516" i="4"/>
  <c r="BJ966" i="4"/>
  <c r="BD825" i="4"/>
  <c r="BW887" i="4"/>
  <c r="BN936" i="4"/>
  <c r="BY625" i="4"/>
  <c r="CA967" i="4"/>
  <c r="BU590" i="4"/>
  <c r="BC540" i="4"/>
  <c r="BJ677" i="4"/>
  <c r="BH807" i="4"/>
  <c r="CA689" i="4"/>
  <c r="BV813" i="4"/>
  <c r="BC991" i="4"/>
  <c r="BD793" i="4"/>
  <c r="BP624" i="4"/>
  <c r="BR642" i="4"/>
  <c r="AY569" i="4"/>
  <c r="BP572" i="4"/>
  <c r="BC729" i="4"/>
  <c r="BT755" i="4"/>
  <c r="BD746" i="4"/>
  <c r="BL532" i="4"/>
  <c r="BO633" i="4"/>
  <c r="BF905" i="4"/>
  <c r="BK686" i="4"/>
  <c r="BJ807" i="4"/>
  <c r="BM504" i="4"/>
  <c r="CA532" i="4"/>
  <c r="BG887" i="4"/>
  <c r="BB746" i="4"/>
  <c r="CA832" i="4"/>
  <c r="BX818" i="4"/>
  <c r="BH780" i="4"/>
  <c r="BG985" i="4"/>
  <c r="BE531" i="4"/>
  <c r="AY990" i="4"/>
  <c r="BS972" i="4"/>
  <c r="BO517" i="4"/>
  <c r="BH844" i="4"/>
  <c r="BD809" i="4"/>
  <c r="BV746" i="4"/>
  <c r="BA915" i="4"/>
  <c r="BS848" i="4"/>
  <c r="BW578" i="4"/>
  <c r="BC519" i="4"/>
  <c r="CA860" i="4"/>
  <c r="BR810" i="4"/>
  <c r="AY981" i="4"/>
  <c r="BZ902" i="4"/>
  <c r="BP715" i="4"/>
  <c r="BE918" i="4"/>
  <c r="BC713" i="4"/>
  <c r="BP686" i="4"/>
  <c r="BD955" i="4"/>
  <c r="BB736" i="4"/>
  <c r="BZ805" i="4"/>
  <c r="BG601" i="4"/>
  <c r="BK704" i="4"/>
  <c r="BF553" i="4"/>
  <c r="BY956" i="4"/>
  <c r="AZ950" i="4"/>
  <c r="BI645" i="4"/>
  <c r="BN650" i="4"/>
  <c r="BG742" i="4"/>
  <c r="BM860" i="4"/>
  <c r="BH778" i="4"/>
  <c r="BP566" i="4"/>
  <c r="BT795" i="4"/>
  <c r="BE716" i="4"/>
  <c r="BA840" i="4"/>
  <c r="BH836" i="4"/>
  <c r="BI595" i="4"/>
  <c r="AY541" i="4"/>
  <c r="BA575" i="4"/>
  <c r="CA943" i="4"/>
  <c r="BO779" i="4"/>
  <c r="BD986" i="4"/>
  <c r="BC605" i="4"/>
  <c r="BC628" i="4"/>
  <c r="BP865" i="4"/>
  <c r="BP585" i="4"/>
  <c r="BD603" i="4"/>
  <c r="BW810" i="4"/>
  <c r="BC675" i="4"/>
  <c r="BW625" i="4"/>
  <c r="BB760" i="4"/>
  <c r="BG703" i="4"/>
  <c r="CA801" i="4"/>
  <c r="CA820" i="4"/>
  <c r="BJ732" i="4"/>
  <c r="BP731" i="4"/>
  <c r="BF667" i="4"/>
  <c r="BS872" i="4"/>
  <c r="BF606" i="4"/>
  <c r="BQ752" i="4"/>
  <c r="BG784" i="4"/>
  <c r="BK939" i="4"/>
  <c r="BO763" i="4"/>
  <c r="BF711" i="4"/>
  <c r="BQ795" i="4"/>
  <c r="BX529" i="4"/>
  <c r="BE941" i="4"/>
  <c r="BS730" i="4"/>
  <c r="BW650" i="4"/>
  <c r="BK612" i="4"/>
  <c r="BJ988" i="4"/>
  <c r="AY887" i="4"/>
  <c r="BK930" i="4"/>
  <c r="BX997" i="4"/>
  <c r="AZ646" i="4"/>
  <c r="BE989" i="4"/>
  <c r="BT985" i="4"/>
  <c r="BG877" i="4"/>
  <c r="BW725" i="4"/>
  <c r="BR818" i="4"/>
  <c r="BW543" i="4"/>
  <c r="BZ870" i="4"/>
  <c r="BY974" i="4"/>
  <c r="BS548" i="4"/>
  <c r="BX944" i="4"/>
  <c r="BC904" i="4"/>
  <c r="AZ679" i="4"/>
  <c r="AZ892" i="4"/>
  <c r="BK517" i="4"/>
  <c r="BV846" i="4"/>
  <c r="BK832" i="4"/>
  <c r="BE901" i="4"/>
  <c r="BI582" i="4"/>
  <c r="AZ599" i="4"/>
  <c r="BK719" i="4"/>
  <c r="AY738" i="4"/>
  <c r="BK536" i="4"/>
  <c r="AY968" i="4"/>
  <c r="BK830" i="4"/>
  <c r="BZ896" i="4"/>
  <c r="CA549" i="4"/>
  <c r="BV873" i="4"/>
  <c r="BP913" i="4"/>
  <c r="BC968" i="4"/>
  <c r="BQ586" i="4"/>
  <c r="BI927" i="4"/>
  <c r="BF873" i="4"/>
  <c r="BK769" i="4"/>
  <c r="BD608" i="4"/>
  <c r="BG529" i="4"/>
  <c r="BC566" i="4"/>
  <c r="BH540" i="4"/>
  <c r="AZ740" i="4"/>
  <c r="BR796" i="4"/>
  <c r="BD882" i="4"/>
  <c r="BZ507" i="4"/>
  <c r="BR962" i="4"/>
  <c r="BY694" i="4"/>
  <c r="BG720" i="4"/>
  <c r="BG883" i="4"/>
  <c r="BC820" i="4"/>
  <c r="BX622" i="4"/>
  <c r="BH610" i="4"/>
  <c r="BD780" i="4"/>
  <c r="BK964" i="4"/>
  <c r="BI659" i="4"/>
  <c r="BA813" i="4"/>
  <c r="BG556" i="4"/>
  <c r="BI613" i="4"/>
  <c r="BT790" i="4"/>
  <c r="BX847" i="4"/>
  <c r="BC589" i="4"/>
  <c r="BN578" i="4"/>
  <c r="BJ836" i="4"/>
  <c r="BS712" i="4"/>
  <c r="BH899" i="4"/>
  <c r="BH987" i="4"/>
  <c r="BT921" i="4"/>
  <c r="BZ617" i="4"/>
  <c r="BC878" i="4"/>
  <c r="BE555" i="4"/>
  <c r="BC775" i="4"/>
  <c r="BT693" i="4"/>
  <c r="BW854" i="4"/>
  <c r="BP937" i="4"/>
  <c r="BL614" i="4"/>
  <c r="BW1000" i="4"/>
  <c r="AY840" i="4"/>
  <c r="AY933" i="4"/>
  <c r="BF785" i="4"/>
  <c r="BW733" i="4"/>
  <c r="BI866" i="4"/>
  <c r="BP742" i="4"/>
  <c r="BQ915" i="4"/>
  <c r="BE723" i="4"/>
  <c r="BP571" i="4"/>
  <c r="BZ548" i="4"/>
  <c r="BL866" i="4"/>
  <c r="BZ582" i="4"/>
  <c r="BG786" i="4"/>
  <c r="BG929" i="4"/>
  <c r="BZ607" i="4"/>
  <c r="BO780" i="4"/>
  <c r="BC510" i="4"/>
  <c r="BL610" i="4"/>
  <c r="BX590" i="4"/>
  <c r="BG710" i="4"/>
  <c r="BT592" i="4"/>
  <c r="AY927" i="4"/>
  <c r="BK779" i="4"/>
  <c r="BK975" i="4"/>
  <c r="BL696" i="4"/>
  <c r="BK653" i="4"/>
  <c r="BW982" i="4"/>
  <c r="AZ806" i="4"/>
  <c r="BH579" i="4"/>
  <c r="BF776" i="4"/>
  <c r="AY733" i="4"/>
  <c r="BT662" i="4"/>
  <c r="BF659" i="4"/>
  <c r="BD515" i="4"/>
  <c r="BW791" i="4"/>
  <c r="AZ725" i="4"/>
  <c r="BB684" i="4"/>
  <c r="BG828" i="4"/>
  <c r="BQ929" i="4"/>
  <c r="BS817" i="4"/>
  <c r="BW934" i="4"/>
  <c r="BA816" i="4"/>
  <c r="BM639" i="4"/>
  <c r="BQ605" i="4"/>
  <c r="BO891" i="4"/>
  <c r="BO516" i="4"/>
  <c r="BX863" i="4"/>
  <c r="BS689" i="4"/>
  <c r="AZ544" i="4"/>
  <c r="BM608" i="4"/>
  <c r="BV889" i="4"/>
  <c r="BS866" i="4"/>
  <c r="BY554" i="4"/>
  <c r="BF730" i="4"/>
  <c r="AY545" i="4"/>
  <c r="CA663" i="4"/>
  <c r="BH916" i="4"/>
  <c r="BD547" i="4"/>
  <c r="BL590" i="4"/>
  <c r="BN515" i="4"/>
  <c r="BK573" i="4"/>
  <c r="BG808" i="4"/>
  <c r="BV840" i="4"/>
  <c r="BO915" i="4"/>
  <c r="BS707" i="4"/>
  <c r="AY966" i="4"/>
  <c r="BX893" i="4"/>
  <c r="BC808" i="4"/>
  <c r="BU973" i="4"/>
  <c r="CA707" i="4"/>
  <c r="BT688" i="4"/>
  <c r="BP630" i="4"/>
  <c r="BX667" i="4"/>
  <c r="BQ902" i="4"/>
  <c r="BV792" i="4"/>
  <c r="BF862" i="4"/>
  <c r="BI629" i="4"/>
  <c r="BE933" i="4"/>
  <c r="BX821" i="4"/>
  <c r="BJ561" i="4"/>
  <c r="BW792" i="4"/>
  <c r="BA995" i="4"/>
  <c r="BY706" i="4"/>
  <c r="CA610" i="4"/>
  <c r="BS831" i="4"/>
  <c r="BC990" i="4"/>
  <c r="BT915" i="4"/>
  <c r="BW602" i="4"/>
  <c r="AZ846" i="4"/>
  <c r="BD756" i="4"/>
  <c r="BK544" i="4"/>
  <c r="BX998" i="4"/>
  <c r="BW649" i="4"/>
  <c r="BH559" i="4"/>
  <c r="BZ576" i="4"/>
  <c r="BL861" i="4"/>
  <c r="BR637" i="4"/>
  <c r="BB660" i="4"/>
  <c r="BC774" i="4"/>
  <c r="BM994" i="4"/>
  <c r="AZ952" i="4"/>
  <c r="BL636" i="4"/>
  <c r="AZ705" i="4"/>
  <c r="BO522" i="4"/>
  <c r="BJ869" i="4"/>
  <c r="BT710" i="4"/>
  <c r="BD707" i="4"/>
  <c r="BP1001" i="4"/>
  <c r="BS979" i="4"/>
  <c r="BT586" i="4"/>
  <c r="BE876" i="4"/>
  <c r="BF622" i="4"/>
  <c r="BN766" i="4"/>
  <c r="BU767" i="4"/>
  <c r="BR875" i="4"/>
  <c r="CA861" i="4"/>
  <c r="BD884" i="4"/>
  <c r="BS685" i="4"/>
  <c r="BO674" i="4"/>
  <c r="BB984" i="4"/>
  <c r="BJ562" i="4"/>
  <c r="BF894" i="4"/>
  <c r="AY823" i="4"/>
  <c r="BU844" i="4"/>
  <c r="BK844" i="4"/>
  <c r="BR971" i="4"/>
  <c r="CA915" i="4"/>
  <c r="BA686" i="4"/>
  <c r="BF993" i="4"/>
  <c r="BO762" i="4"/>
  <c r="BE554" i="4"/>
  <c r="BK905" i="4"/>
  <c r="BJ690" i="4"/>
  <c r="AY572" i="4"/>
  <c r="BA632" i="4"/>
  <c r="BC811" i="4"/>
  <c r="BT536" i="4"/>
  <c r="BP680" i="4"/>
  <c r="BG850" i="4"/>
  <c r="BK829" i="4"/>
  <c r="BO673" i="4"/>
  <c r="BZ741" i="4"/>
  <c r="BT621" i="4"/>
  <c r="BZ949" i="4"/>
  <c r="BX783" i="4"/>
  <c r="BE585" i="4"/>
  <c r="BE973" i="4"/>
  <c r="BH616" i="4"/>
  <c r="BA514" i="4"/>
  <c r="CA624" i="4"/>
  <c r="BC766" i="4"/>
  <c r="BX799" i="4"/>
  <c r="BB528" i="4"/>
  <c r="BS672" i="4"/>
  <c r="BE858" i="4"/>
  <c r="BP926" i="4"/>
  <c r="BX910" i="4"/>
  <c r="BZ825" i="4"/>
  <c r="BS625" i="4"/>
  <c r="BH912" i="4"/>
  <c r="CA916" i="4"/>
  <c r="BH650" i="4"/>
  <c r="BM688" i="4"/>
  <c r="BH797" i="4"/>
  <c r="BW770" i="4"/>
  <c r="BB525" i="4"/>
  <c r="BC870" i="4"/>
  <c r="BZ812" i="4"/>
  <c r="BZ523" i="4"/>
  <c r="BT638" i="4"/>
  <c r="BC662" i="4"/>
  <c r="BJ511" i="4"/>
  <c r="BZ999" i="4"/>
  <c r="BK903" i="4"/>
  <c r="BF963" i="4"/>
  <c r="BW588" i="4"/>
  <c r="BU597" i="4"/>
  <c r="CA924" i="4"/>
  <c r="BR786" i="4"/>
  <c r="BZ688" i="4"/>
  <c r="BS917" i="4"/>
  <c r="AZ615" i="4"/>
  <c r="BZ706" i="4"/>
  <c r="BT731" i="4"/>
  <c r="BW565" i="4"/>
  <c r="AY766" i="4"/>
  <c r="BL980" i="4"/>
  <c r="BU828" i="4"/>
  <c r="BD510" i="4"/>
  <c r="BE536" i="4"/>
  <c r="BD722" i="4"/>
  <c r="BM687" i="4"/>
  <c r="BJ820" i="4"/>
  <c r="BS961" i="4"/>
  <c r="BF913" i="4"/>
  <c r="BL561" i="4"/>
  <c r="AY625" i="4"/>
  <c r="BK766" i="4"/>
  <c r="BJ849" i="4"/>
  <c r="BF950" i="4"/>
  <c r="BQ602" i="4"/>
  <c r="BM584" i="4"/>
  <c r="BS975" i="4"/>
  <c r="BP748" i="4"/>
  <c r="BZ654" i="4"/>
  <c r="BX735" i="4"/>
  <c r="BS661" i="4"/>
  <c r="BL760" i="4"/>
  <c r="BI712" i="4"/>
  <c r="BW505" i="4"/>
  <c r="BV934" i="4"/>
  <c r="BH716" i="4"/>
  <c r="BG942" i="4"/>
  <c r="BG857" i="4"/>
  <c r="BH789" i="4"/>
  <c r="BB843" i="4"/>
  <c r="BU888" i="4"/>
  <c r="AZ980" i="4"/>
  <c r="BA667" i="4"/>
  <c r="AY554" i="4"/>
  <c r="BO540" i="4"/>
  <c r="BD525" i="4"/>
  <c r="AY829" i="4"/>
  <c r="BG656" i="4"/>
  <c r="BA546" i="4"/>
  <c r="BT551" i="4"/>
  <c r="BQ507" i="4"/>
  <c r="BT920" i="4"/>
  <c r="BM562" i="4"/>
  <c r="BZ526" i="4"/>
  <c r="AZ848" i="4"/>
  <c r="AZ780" i="4"/>
  <c r="BC912" i="4"/>
  <c r="BQ573" i="4"/>
  <c r="BG956" i="4"/>
  <c r="BI959" i="4"/>
  <c r="BZ928" i="4"/>
  <c r="BM649" i="4"/>
  <c r="BE704" i="4"/>
  <c r="BE697" i="4"/>
  <c r="BE634" i="4"/>
  <c r="BH683" i="4"/>
  <c r="BX552" i="4"/>
  <c r="BW576" i="4"/>
  <c r="CA930" i="4"/>
  <c r="AZ924" i="4"/>
  <c r="BK554" i="4"/>
  <c r="BV894" i="4"/>
  <c r="BO535" i="4"/>
  <c r="BP881" i="4"/>
  <c r="BG764" i="4"/>
  <c r="BA862" i="4"/>
  <c r="BB808" i="4"/>
  <c r="BQ682" i="4"/>
  <c r="BZ537" i="4"/>
  <c r="BV733" i="4"/>
  <c r="BC944" i="4"/>
  <c r="BD673" i="4"/>
  <c r="BB606" i="4"/>
  <c r="BX544" i="4"/>
  <c r="BR537" i="4"/>
  <c r="BR539" i="4"/>
  <c r="BN586" i="4"/>
  <c r="BY624" i="4"/>
  <c r="BC768" i="4"/>
  <c r="BN523" i="4"/>
  <c r="BE583" i="4"/>
  <c r="BS803" i="4"/>
  <c r="BF878" i="4"/>
  <c r="BT826" i="4"/>
  <c r="CA662" i="4"/>
  <c r="BR939" i="4"/>
  <c r="BA941" i="4"/>
  <c r="BA947" i="4"/>
  <c r="BN661" i="4"/>
  <c r="BI975" i="4"/>
  <c r="AY763" i="4"/>
  <c r="BZ931" i="4"/>
  <c r="BT747" i="4"/>
  <c r="BV993" i="4"/>
  <c r="BZ754" i="4"/>
  <c r="AY946" i="4"/>
  <c r="BY936" i="4"/>
  <c r="BS922" i="4"/>
  <c r="AZ638" i="4"/>
  <c r="BE892" i="4"/>
  <c r="BC833" i="4"/>
  <c r="BS655" i="4"/>
  <c r="BJ956" i="4"/>
  <c r="BN599" i="4"/>
  <c r="BE602" i="4"/>
  <c r="BU893" i="4"/>
  <c r="BG965" i="4"/>
  <c r="AZ845" i="4"/>
  <c r="BU853" i="4"/>
  <c r="BS598" i="4"/>
  <c r="BC890" i="4"/>
  <c r="BY649" i="4"/>
  <c r="BI920" i="4"/>
  <c r="BQ840" i="4"/>
  <c r="BF752" i="4"/>
  <c r="BB742" i="4"/>
  <c r="BQ888" i="4"/>
  <c r="BL691" i="4"/>
  <c r="BZ807" i="4"/>
  <c r="BQ808" i="4"/>
  <c r="BR527" i="4"/>
  <c r="BG566" i="4"/>
  <c r="BT572" i="4"/>
  <c r="BX526" i="4"/>
  <c r="AY750" i="4"/>
  <c r="BR862" i="4"/>
  <c r="BK703" i="4"/>
  <c r="BZ778" i="4"/>
  <c r="BT659" i="4"/>
  <c r="BT574" i="4"/>
  <c r="AZ686" i="4"/>
  <c r="BZ963" i="4"/>
  <c r="BW755" i="4"/>
  <c r="BX577" i="4"/>
  <c r="BD564" i="4"/>
  <c r="BC607" i="4"/>
  <c r="BI516" i="4"/>
  <c r="BV942" i="4"/>
  <c r="BW674" i="4"/>
  <c r="BE532" i="4"/>
  <c r="BD539" i="4"/>
  <c r="BH644" i="4"/>
  <c r="BD625" i="4"/>
  <c r="BK560" i="4"/>
  <c r="BA558" i="4"/>
  <c r="AZ696" i="4"/>
  <c r="AZ596" i="4"/>
  <c r="BM850" i="4"/>
  <c r="BP649" i="4"/>
  <c r="BH770" i="4"/>
  <c r="BK898" i="4"/>
  <c r="BX558" i="4"/>
  <c r="BR690" i="4"/>
  <c r="BZ973" i="4"/>
  <c r="BI603" i="4"/>
  <c r="BH900" i="4"/>
  <c r="BN688" i="4"/>
  <c r="AZ902" i="4"/>
  <c r="BF853" i="4"/>
  <c r="BV625" i="4"/>
  <c r="BI510" i="4"/>
  <c r="AZ997" i="4"/>
  <c r="BW842" i="4"/>
  <c r="BQ900" i="4"/>
  <c r="BM869" i="4"/>
  <c r="BV644" i="4"/>
  <c r="BN633" i="4"/>
  <c r="BB728" i="4"/>
  <c r="BO878" i="4"/>
  <c r="BY922" i="4"/>
  <c r="BN992" i="4"/>
  <c r="BT544" i="4"/>
  <c r="BX832" i="4"/>
  <c r="AZ766" i="4"/>
  <c r="BW974" i="4"/>
  <c r="BW950" i="4"/>
  <c r="BL576" i="4"/>
  <c r="BF600" i="4"/>
  <c r="CA986" i="4"/>
  <c r="BY853" i="4"/>
  <c r="BE732" i="4"/>
  <c r="BX748" i="4"/>
  <c r="AZ616" i="4"/>
  <c r="BG510" i="4"/>
  <c r="BT883" i="4"/>
  <c r="BX659" i="4"/>
  <c r="BO608" i="4"/>
  <c r="BX608" i="4"/>
  <c r="BJ711" i="4"/>
  <c r="BR901" i="4"/>
  <c r="BS778" i="4"/>
  <c r="BJ852" i="4"/>
  <c r="BE618" i="4"/>
  <c r="BS657" i="4"/>
  <c r="BO921" i="4"/>
  <c r="BG689" i="4"/>
  <c r="BL787" i="4"/>
  <c r="AY856" i="4"/>
  <c r="BY513" i="4"/>
  <c r="BC677" i="4"/>
  <c r="BM798" i="4"/>
  <c r="BV574" i="4"/>
  <c r="BP562" i="4"/>
  <c r="BS967" i="4"/>
  <c r="BN797" i="4"/>
  <c r="BR723" i="4"/>
  <c r="BN566" i="4"/>
  <c r="BW917" i="4"/>
  <c r="BN886" i="4"/>
  <c r="BW896" i="4"/>
  <c r="CA628" i="4"/>
  <c r="BI938" i="4"/>
  <c r="CA601" i="4"/>
  <c r="BP622" i="4"/>
  <c r="BT899" i="4"/>
  <c r="BJ909" i="4"/>
  <c r="CA625" i="4"/>
  <c r="BG722" i="4"/>
  <c r="BD617" i="4"/>
  <c r="BZ646" i="4"/>
  <c r="BA942" i="4"/>
  <c r="BC842" i="4"/>
  <c r="BD892" i="4"/>
  <c r="AZ717" i="4"/>
  <c r="BV899" i="4"/>
  <c r="BA704" i="4"/>
  <c r="BB917" i="4"/>
  <c r="BE964" i="4"/>
  <c r="BY632" i="4"/>
  <c r="BT822" i="4"/>
  <c r="BQ651" i="4"/>
  <c r="BI783" i="4"/>
  <c r="BU889" i="4"/>
  <c r="BB904" i="4"/>
  <c r="BC922" i="4"/>
  <c r="BK609" i="4"/>
  <c r="BF632" i="4"/>
  <c r="BN569" i="4"/>
  <c r="BR661" i="4"/>
  <c r="BP507" i="4"/>
  <c r="BG602" i="4"/>
  <c r="BO757" i="4"/>
  <c r="BN563" i="4"/>
  <c r="BK668" i="4"/>
  <c r="BL755" i="4"/>
  <c r="BP689" i="4"/>
  <c r="BC547" i="4"/>
  <c r="BV507" i="4"/>
  <c r="BP968" i="4"/>
  <c r="BM708" i="4"/>
  <c r="BS879" i="4"/>
  <c r="BF532" i="4"/>
  <c r="BX674" i="4"/>
  <c r="BN966" i="4"/>
  <c r="BP763" i="4"/>
  <c r="CA592" i="4"/>
  <c r="BY732" i="4"/>
  <c r="BU573" i="4"/>
  <c r="AY551" i="4"/>
  <c r="BY896" i="4"/>
  <c r="BT930" i="4"/>
  <c r="BQ956" i="4"/>
  <c r="BJ669" i="4"/>
  <c r="BY953" i="4"/>
  <c r="BN570" i="4"/>
  <c r="BI715" i="4"/>
  <c r="BG884" i="4"/>
  <c r="BN749" i="4"/>
  <c r="BS679" i="4"/>
  <c r="BU799" i="4"/>
  <c r="BK776" i="4"/>
  <c r="BF799" i="4"/>
  <c r="BC832" i="4"/>
  <c r="BF818" i="4"/>
  <c r="BR544" i="4"/>
  <c r="BI850" i="4"/>
  <c r="AY520" i="4"/>
  <c r="BA872" i="4"/>
  <c r="BD633" i="4"/>
  <c r="AY614" i="4"/>
  <c r="BU869" i="4"/>
  <c r="BU795" i="4"/>
  <c r="BB883" i="4"/>
  <c r="BG974" i="4"/>
  <c r="BP643" i="4"/>
  <c r="BC616" i="4"/>
  <c r="BD658" i="4"/>
  <c r="AZ944" i="4"/>
  <c r="BI926" i="4"/>
  <c r="BQ744" i="4"/>
  <c r="BV877" i="4"/>
  <c r="BN632" i="4"/>
  <c r="BN629" i="4"/>
  <c r="BY813" i="4"/>
  <c r="BY622" i="4"/>
  <c r="BJ520" i="4"/>
  <c r="BN926" i="4"/>
  <c r="BE788" i="4"/>
  <c r="BJ871" i="4"/>
  <c r="BA818" i="4"/>
  <c r="BE873" i="4"/>
  <c r="BE853" i="4"/>
  <c r="BQ622" i="4"/>
  <c r="BJ519" i="4"/>
  <c r="BJ537" i="4"/>
  <c r="BB832" i="4"/>
  <c r="BA651" i="4"/>
  <c r="BZ565" i="4"/>
  <c r="BF664" i="4"/>
  <c r="BA584" i="4"/>
  <c r="BI909" i="4"/>
  <c r="BB994" i="4"/>
  <c r="BA722" i="4"/>
  <c r="BQ866" i="4"/>
  <c r="BI945" i="4"/>
  <c r="BK739" i="4"/>
  <c r="BQ880" i="4"/>
  <c r="BE683" i="4"/>
  <c r="CA556" i="4"/>
  <c r="BG854" i="4"/>
  <c r="BI624" i="4"/>
  <c r="BB716" i="4"/>
  <c r="BS746" i="4"/>
  <c r="AY912" i="4"/>
  <c r="BS913" i="4"/>
  <c r="BL714" i="4"/>
  <c r="BX630" i="4"/>
  <c r="BE759" i="4"/>
  <c r="BI797" i="4"/>
  <c r="BQ825" i="4"/>
  <c r="BN961" i="4"/>
  <c r="BA979" i="4"/>
  <c r="BR700" i="4"/>
  <c r="BM939" i="4"/>
  <c r="BO924" i="4"/>
  <c r="BH590" i="4"/>
  <c r="BO885" i="4"/>
  <c r="BG773" i="4"/>
  <c r="CA668" i="4"/>
  <c r="BB864" i="4"/>
  <c r="BT838" i="4"/>
  <c r="BA859" i="4"/>
  <c r="BR601" i="4"/>
  <c r="BU710" i="4"/>
  <c r="BL585" i="4"/>
  <c r="BM807" i="4"/>
  <c r="BX660" i="4"/>
  <c r="BL508" i="4"/>
  <c r="BC703" i="4"/>
  <c r="BM928" i="4"/>
  <c r="BD849" i="4"/>
  <c r="CA699" i="4"/>
  <c r="BZ727" i="4"/>
  <c r="BA638" i="4"/>
  <c r="BW692" i="4"/>
  <c r="BF624" i="4"/>
  <c r="CA722" i="4"/>
  <c r="BN539" i="4"/>
  <c r="BF679" i="4"/>
  <c r="BX772" i="4"/>
  <c r="BF865" i="4"/>
  <c r="BN610" i="4"/>
  <c r="BO987" i="4"/>
  <c r="BA901" i="4"/>
  <c r="BR693" i="4"/>
  <c r="BM973" i="4"/>
  <c r="BS883" i="4"/>
  <c r="BW637" i="4"/>
  <c r="BL543" i="4"/>
  <c r="BC793" i="4"/>
  <c r="BZ942" i="4"/>
  <c r="BS907" i="4"/>
  <c r="BQ542" i="4"/>
  <c r="BT821" i="4"/>
  <c r="BY837" i="4"/>
  <c r="BV709" i="4"/>
  <c r="BY963" i="4"/>
  <c r="BJ880" i="4"/>
  <c r="BR795" i="4"/>
  <c r="BU861" i="4"/>
  <c r="BK723" i="4"/>
  <c r="BB792" i="4"/>
  <c r="BZ689" i="4"/>
  <c r="BT782" i="4"/>
  <c r="BY952" i="4"/>
  <c r="BZ772" i="4"/>
  <c r="BW902" i="4"/>
  <c r="BS814" i="4"/>
  <c r="BV842" i="4"/>
  <c r="BA948" i="4"/>
  <c r="BJ676" i="4"/>
  <c r="BI815" i="4"/>
  <c r="BA788" i="4"/>
  <c r="BS715" i="4"/>
  <c r="BV760" i="4"/>
  <c r="BG706" i="4"/>
  <c r="BF834" i="4"/>
  <c r="BW864" i="4"/>
  <c r="BJ658" i="4"/>
  <c r="BP654" i="4"/>
  <c r="BG953" i="4"/>
  <c r="BY862" i="4"/>
  <c r="BL841" i="4"/>
  <c r="BU822" i="4"/>
  <c r="BY746" i="4"/>
  <c r="BB652" i="4"/>
  <c r="BC724" i="4"/>
  <c r="BX904" i="4"/>
  <c r="BI678" i="4"/>
  <c r="BI818" i="4"/>
  <c r="BU992" i="4"/>
  <c r="BX693" i="4"/>
  <c r="BZ780" i="4"/>
  <c r="BE764" i="4"/>
  <c r="BF591" i="4"/>
  <c r="BS906" i="4"/>
  <c r="BJ743" i="4"/>
  <c r="BW610" i="4"/>
  <c r="BX976" i="4"/>
  <c r="AZ668" i="4"/>
  <c r="BY981" i="4"/>
  <c r="BV600" i="4"/>
  <c r="BF846" i="4"/>
  <c r="BY993" i="4"/>
  <c r="BX848" i="4"/>
  <c r="BD580" i="4"/>
  <c r="BV784" i="4"/>
  <c r="BL683" i="4"/>
  <c r="BA712" i="4"/>
  <c r="BO812" i="4"/>
  <c r="BB679" i="4"/>
  <c r="BJ806" i="4"/>
  <c r="BY533" i="4"/>
  <c r="BY641" i="4"/>
  <c r="BO871" i="4"/>
  <c r="BG676" i="4"/>
  <c r="BA718" i="4"/>
  <c r="AY898" i="4"/>
  <c r="BV814" i="4"/>
  <c r="BV704" i="4"/>
  <c r="BE751" i="4"/>
  <c r="BJ654" i="4"/>
  <c r="BF777" i="4"/>
  <c r="BD644" i="4"/>
  <c r="BM698" i="4"/>
  <c r="BV774" i="4"/>
  <c r="BR744" i="4"/>
  <c r="BD675" i="4"/>
  <c r="BU1000" i="4"/>
  <c r="BL977" i="4"/>
  <c r="BF881" i="4"/>
  <c r="BJ706" i="4"/>
  <c r="BI820" i="4"/>
  <c r="BY607" i="4"/>
  <c r="BM836" i="4"/>
  <c r="BU877" i="4"/>
  <c r="BE823" i="4"/>
  <c r="BR759" i="4"/>
  <c r="BA981" i="4"/>
  <c r="BF693" i="4"/>
  <c r="BN560" i="4"/>
  <c r="BU563" i="4"/>
  <c r="BF807" i="4"/>
  <c r="AY610" i="4"/>
  <c r="BH787" i="4"/>
  <c r="BV728" i="4"/>
  <c r="BZ762" i="4"/>
  <c r="BV712" i="4"/>
  <c r="BC545" i="4"/>
  <c r="BB691" i="4"/>
  <c r="BR520" i="4"/>
  <c r="AY513" i="4"/>
  <c r="BW571" i="4"/>
  <c r="BP824" i="4"/>
  <c r="BH973" i="4"/>
  <c r="BB613" i="4"/>
  <c r="BS970" i="4"/>
  <c r="BD915" i="4"/>
  <c r="AY865" i="4"/>
  <c r="BY728" i="4"/>
  <c r="BY878" i="4"/>
  <c r="BJ775" i="4"/>
  <c r="BI792" i="4"/>
  <c r="BZ954" i="4"/>
  <c r="BB899" i="4"/>
  <c r="BT993" i="4"/>
  <c r="BH586" i="4"/>
  <c r="BE932" i="4"/>
  <c r="AZ819" i="4"/>
  <c r="BI999" i="4"/>
  <c r="BM561" i="4"/>
  <c r="AY909" i="4"/>
  <c r="BK599" i="4"/>
  <c r="BQ722" i="4"/>
  <c r="BR935" i="4"/>
  <c r="BF987" i="4"/>
  <c r="BS761" i="4"/>
  <c r="BK991" i="4"/>
  <c r="BY836" i="4"/>
  <c r="BX677" i="4"/>
  <c r="BF904" i="4"/>
  <c r="BA543" i="4"/>
  <c r="BM532" i="4"/>
  <c r="BR755" i="4"/>
  <c r="BS519" i="4"/>
  <c r="BX982" i="4"/>
  <c r="AZ867" i="4"/>
  <c r="BS557" i="4"/>
  <c r="BF984" i="4"/>
  <c r="BZ944" i="4"/>
  <c r="BI980" i="4"/>
  <c r="BJ528" i="4"/>
  <c r="BX861" i="4"/>
  <c r="BN680" i="4"/>
  <c r="BX895" i="4"/>
  <c r="BP617" i="4"/>
  <c r="BM795" i="4"/>
  <c r="BL839" i="4"/>
  <c r="BF931" i="4"/>
  <c r="BR628" i="4"/>
  <c r="CA935" i="4"/>
  <c r="BH742" i="4"/>
  <c r="BN741" i="4"/>
  <c r="BR885" i="4"/>
  <c r="BY722" i="4"/>
  <c r="BL934" i="4"/>
  <c r="BP596" i="4"/>
  <c r="CA559" i="4"/>
  <c r="BL863" i="4"/>
  <c r="BP568" i="4"/>
  <c r="BK681" i="4"/>
  <c r="BS745" i="4"/>
  <c r="BZ885" i="4"/>
  <c r="CA756" i="4"/>
  <c r="BL554" i="4"/>
  <c r="BK993" i="4"/>
  <c r="BL996" i="4"/>
  <c r="BP846" i="4"/>
  <c r="BT691" i="4"/>
  <c r="AZ773" i="4"/>
  <c r="BZ625" i="4"/>
  <c r="BT829" i="4"/>
  <c r="BW595" i="4"/>
  <c r="AY604" i="4"/>
  <c r="BZ785" i="4"/>
  <c r="BT550" i="4"/>
  <c r="BK687" i="4"/>
  <c r="BX672" i="4"/>
  <c r="BY907" i="4"/>
  <c r="BT543" i="4"/>
  <c r="BX612" i="4"/>
  <c r="BZ760" i="4"/>
  <c r="BX756" i="4"/>
  <c r="BK940" i="4"/>
  <c r="BZ981" i="4"/>
  <c r="BP681" i="4"/>
  <c r="CA758" i="4"/>
  <c r="BS755" i="4"/>
  <c r="BO564" i="4"/>
  <c r="BC856" i="4"/>
  <c r="BM502" i="4"/>
  <c r="BG705" i="4"/>
  <c r="BV673" i="4"/>
  <c r="BJ574" i="4"/>
  <c r="BQ762" i="4"/>
  <c r="BU735" i="4"/>
  <c r="BA528" i="4"/>
  <c r="BI576" i="4"/>
  <c r="AZ692" i="4"/>
  <c r="CA678" i="4"/>
  <c r="BV757" i="4"/>
  <c r="BS986" i="4"/>
  <c r="BR553" i="4"/>
  <c r="BH925" i="4"/>
  <c r="BU598" i="4"/>
  <c r="BD676" i="4"/>
  <c r="BQ515" i="4"/>
  <c r="BP554" i="4"/>
  <c r="BY811" i="4"/>
  <c r="CA764" i="4"/>
  <c r="BZ502" i="4"/>
  <c r="BA894" i="4"/>
  <c r="BG610" i="4"/>
  <c r="BQ856" i="4"/>
  <c r="BN843" i="4"/>
  <c r="BC827" i="4"/>
  <c r="BZ602" i="4"/>
  <c r="BH923" i="4"/>
  <c r="BM505" i="4"/>
  <c r="BZ670" i="4"/>
  <c r="BP545" i="4"/>
  <c r="BO861" i="4"/>
  <c r="CA604" i="4"/>
  <c r="BH723" i="4"/>
  <c r="BX958" i="4"/>
  <c r="CA999" i="4"/>
  <c r="AZ797" i="4"/>
  <c r="BY647" i="4"/>
  <c r="BH861" i="4"/>
  <c r="BA548" i="4"/>
  <c r="BJ647" i="4"/>
  <c r="AY775" i="4"/>
  <c r="AY720" i="4"/>
  <c r="BS630" i="4"/>
  <c r="BU933" i="4"/>
  <c r="BZ922" i="4"/>
  <c r="BS874" i="4"/>
  <c r="BW798" i="4"/>
  <c r="BN502" i="4"/>
  <c r="BF921" i="4"/>
  <c r="BQ905" i="4"/>
  <c r="BB689" i="4"/>
  <c r="BX887" i="4"/>
  <c r="AZ912" i="4"/>
  <c r="BT766" i="4"/>
  <c r="BD571" i="4"/>
  <c r="BL982" i="4"/>
  <c r="BG513" i="4"/>
  <c r="BP811" i="4"/>
  <c r="CA900" i="4"/>
  <c r="BU637" i="4"/>
  <c r="BQ963" i="4"/>
  <c r="BG967" i="4"/>
  <c r="AZ966" i="4"/>
  <c r="BZ510" i="4"/>
  <c r="BM838" i="4"/>
  <c r="BF668" i="4"/>
  <c r="BN644" i="4"/>
  <c r="BE911" i="4"/>
  <c r="BI779" i="4"/>
  <c r="BO868" i="4"/>
  <c r="BS890" i="4"/>
  <c r="BF582" i="4"/>
  <c r="BO1001" i="4"/>
  <c r="BA702" i="4"/>
  <c r="BT578" i="4"/>
  <c r="BH741" i="4"/>
  <c r="BL905" i="4"/>
  <c r="BU581" i="4"/>
  <c r="AZ979" i="4"/>
  <c r="BL705" i="4"/>
  <c r="BL842" i="4"/>
  <c r="AZ607" i="4"/>
  <c r="CA753" i="4"/>
  <c r="BG663" i="4"/>
  <c r="BL746" i="4"/>
  <c r="BP915" i="4"/>
  <c r="AY609" i="4"/>
  <c r="BS534" i="4"/>
  <c r="BI865" i="4"/>
  <c r="BG539" i="4"/>
  <c r="BL553" i="4"/>
  <c r="BG798" i="4"/>
  <c r="BX708" i="4"/>
  <c r="BK730" i="4"/>
  <c r="BE783" i="4"/>
  <c r="BY921" i="4"/>
  <c r="BH938" i="4"/>
  <c r="BD818" i="4"/>
  <c r="BX936" i="4"/>
  <c r="BL595" i="4"/>
  <c r="BZ614" i="4"/>
  <c r="BX515" i="4"/>
  <c r="BF839" i="4"/>
  <c r="BO634" i="4"/>
  <c r="BH957" i="4"/>
  <c r="BE850" i="4"/>
  <c r="BU837" i="4"/>
  <c r="BH551" i="4"/>
  <c r="BC819" i="4"/>
  <c r="BU986" i="4"/>
  <c r="BO859" i="4"/>
  <c r="BH986" i="4"/>
  <c r="BJ601" i="4"/>
  <c r="BX650" i="4"/>
  <c r="BI887" i="4"/>
  <c r="BV800" i="4"/>
  <c r="BG950" i="4"/>
  <c r="BQ954" i="4"/>
  <c r="BJ845" i="4"/>
  <c r="BI627" i="4"/>
  <c r="BI951" i="4"/>
  <c r="BN736" i="4"/>
  <c r="AY668" i="4"/>
  <c r="BH628" i="4"/>
  <c r="BH708" i="4"/>
  <c r="BZ800" i="4"/>
  <c r="BQ518" i="4"/>
  <c r="BD537" i="4"/>
  <c r="BF808" i="4"/>
  <c r="BZ816" i="4"/>
  <c r="BM893" i="4"/>
  <c r="BD993" i="4"/>
  <c r="BK523" i="4"/>
  <c r="BX804" i="4"/>
  <c r="BR906" i="4"/>
  <c r="BK566" i="4"/>
  <c r="BF651" i="4"/>
  <c r="BG534" i="4"/>
  <c r="BE565" i="4"/>
  <c r="BD857" i="4"/>
  <c r="BZ783" i="4"/>
  <c r="AY957" i="4"/>
  <c r="BB995" i="4"/>
  <c r="BI519" i="4"/>
  <c r="BB712" i="4"/>
  <c r="AY706" i="4"/>
  <c r="BH689" i="4"/>
  <c r="BF902" i="4"/>
  <c r="BU916" i="4"/>
  <c r="BU575" i="4"/>
  <c r="BC881" i="4"/>
  <c r="BV944" i="4"/>
  <c r="BE784" i="4"/>
  <c r="BV604" i="4"/>
  <c r="BO913" i="4"/>
  <c r="BU848" i="4"/>
  <c r="AY627" i="4"/>
  <c r="BX867" i="4"/>
  <c r="BK815" i="4"/>
  <c r="BJ586" i="4"/>
  <c r="CA619" i="4"/>
  <c r="BL564" i="4"/>
  <c r="BH537" i="4"/>
  <c r="CA724" i="4"/>
  <c r="BZ639" i="4"/>
  <c r="BN640" i="4"/>
  <c r="BY973" i="4"/>
  <c r="BM997" i="4"/>
  <c r="AZ709" i="4"/>
  <c r="BF791" i="4"/>
  <c r="BF926" i="4"/>
  <c r="CA696" i="4"/>
  <c r="BN977" i="4"/>
  <c r="BK913" i="4"/>
  <c r="BG943" i="4"/>
  <c r="BU821" i="4"/>
  <c r="BT656" i="4"/>
  <c r="BM999" i="4"/>
  <c r="BB896" i="4"/>
  <c r="BF561" i="4"/>
  <c r="BL854" i="4"/>
  <c r="BM920" i="4"/>
  <c r="BO524" i="4"/>
  <c r="BJ832" i="4"/>
  <c r="AY984" i="4"/>
  <c r="BY754" i="4"/>
  <c r="BN689" i="4"/>
  <c r="BZ544" i="4"/>
  <c r="BU836" i="4"/>
  <c r="BO601" i="4"/>
  <c r="BH625" i="4"/>
  <c r="BO970" i="4"/>
  <c r="BI852" i="4"/>
  <c r="BZ623" i="4"/>
  <c r="BS527" i="4"/>
  <c r="BG688" i="4"/>
  <c r="BU914" i="4"/>
  <c r="BE729" i="4"/>
  <c r="BA634" i="4"/>
  <c r="BC661" i="4"/>
  <c r="BV675" i="4"/>
  <c r="BN864" i="4"/>
  <c r="BY744" i="4"/>
  <c r="BY563" i="4"/>
  <c r="AY870" i="4"/>
  <c r="BF655" i="4"/>
  <c r="BG949" i="4"/>
  <c r="BE731" i="4"/>
  <c r="BG673" i="4"/>
  <c r="BY768" i="4"/>
  <c r="BV541" i="4"/>
  <c r="BV754" i="4"/>
  <c r="AZ633" i="4"/>
  <c r="BP768" i="4"/>
  <c r="BF936" i="4"/>
  <c r="BW549" i="4"/>
  <c r="BJ578" i="4"/>
  <c r="BZ605" i="4"/>
  <c r="BY614" i="4"/>
  <c r="BE981" i="4"/>
  <c r="BR828" i="4"/>
  <c r="BE813" i="4"/>
  <c r="BR957" i="4"/>
  <c r="BW781" i="4"/>
  <c r="BF958" i="4"/>
  <c r="BT843" i="4"/>
  <c r="BM750" i="4"/>
  <c r="BB812" i="4"/>
  <c r="BH601" i="4"/>
  <c r="BT875" i="4"/>
  <c r="BR850" i="4"/>
  <c r="BR733" i="4"/>
  <c r="BM775" i="4"/>
  <c r="CA987" i="4"/>
  <c r="BZ941" i="4"/>
  <c r="BI835" i="4"/>
  <c r="BL871" i="4"/>
  <c r="BB509" i="4"/>
  <c r="CA765" i="4"/>
  <c r="BG569" i="4"/>
  <c r="BP723" i="4"/>
  <c r="BD953" i="4"/>
  <c r="BY775" i="4"/>
  <c r="AY954" i="4"/>
  <c r="BA888" i="4"/>
  <c r="BG532" i="4"/>
  <c r="BI855" i="4"/>
  <c r="BH719" i="4"/>
  <c r="BV589" i="4"/>
  <c r="BQ776" i="4"/>
  <c r="BB636" i="4"/>
  <c r="BI777" i="4"/>
  <c r="BM945" i="4"/>
  <c r="BE687" i="4"/>
  <c r="BE758" i="4"/>
  <c r="BI977" i="4"/>
  <c r="BM861" i="4"/>
  <c r="BA683" i="4"/>
  <c r="BY703" i="4"/>
  <c r="BI822" i="4"/>
  <c r="BP995" i="4"/>
  <c r="BJ720" i="4"/>
  <c r="BB531" i="4"/>
  <c r="BI767" i="4"/>
  <c r="BO961" i="4"/>
  <c r="BA674" i="4"/>
  <c r="BE666" i="4"/>
  <c r="BV987" i="4"/>
  <c r="BM668" i="4"/>
  <c r="BM990" i="4"/>
  <c r="BI826" i="4"/>
  <c r="BN846" i="4"/>
  <c r="BH534" i="4"/>
  <c r="BX651" i="4"/>
  <c r="AY646" i="4"/>
  <c r="BQ698" i="4"/>
  <c r="BC771" i="4"/>
  <c r="BC795" i="4"/>
  <c r="BU693" i="4"/>
  <c r="BA613" i="4"/>
  <c r="BN700" i="4"/>
  <c r="BW894" i="4"/>
  <c r="BK966" i="4"/>
  <c r="BB635" i="4"/>
  <c r="BZ962" i="4"/>
  <c r="BT701" i="4"/>
  <c r="BO645" i="4"/>
  <c r="BX959" i="4"/>
  <c r="BD827" i="4"/>
  <c r="BD657" i="4"/>
  <c r="BZ987" i="4"/>
  <c r="BQ994" i="4"/>
  <c r="BX711" i="4"/>
  <c r="BB920" i="4"/>
  <c r="BH527" i="4"/>
  <c r="BT520" i="4"/>
  <c r="BD665" i="4"/>
  <c r="AZ759" i="4"/>
  <c r="BT945" i="4"/>
  <c r="BR955" i="4"/>
  <c r="BA659" i="4"/>
  <c r="BY515" i="4"/>
  <c r="BP717" i="4"/>
  <c r="AY728" i="4"/>
  <c r="BJ910" i="4"/>
  <c r="BC865" i="4"/>
  <c r="BR869" i="4"/>
  <c r="BX968" i="4"/>
  <c r="BX701" i="4"/>
  <c r="BZ672" i="4"/>
  <c r="BH588" i="4"/>
  <c r="BN801" i="4"/>
  <c r="BJ766" i="4"/>
  <c r="BM911" i="4"/>
  <c r="BQ764" i="4"/>
  <c r="BU727" i="4"/>
  <c r="BC573" i="4"/>
  <c r="BZ894" i="4"/>
  <c r="AY730" i="4"/>
  <c r="BZ765" i="4"/>
  <c r="BK841" i="4"/>
  <c r="BO908" i="4"/>
  <c r="AZ695" i="4"/>
  <c r="AZ594" i="4"/>
  <c r="BV794" i="4"/>
  <c r="BZ770" i="4"/>
  <c r="BS771" i="4"/>
  <c r="AZ782" i="4"/>
  <c r="BV514" i="4"/>
  <c r="BF590" i="4"/>
  <c r="BQ618" i="4"/>
  <c r="BG717" i="4"/>
  <c r="BS593" i="4"/>
  <c r="BA606" i="4"/>
  <c r="BM569" i="4"/>
  <c r="BC929" i="4"/>
  <c r="BE847" i="4"/>
  <c r="BZ967" i="4"/>
  <c r="AY837" i="4"/>
  <c r="BJ596" i="4"/>
  <c r="BU541" i="4"/>
  <c r="BX933" i="4"/>
  <c r="BB597" i="4"/>
  <c r="BI662" i="4"/>
  <c r="BK897" i="4"/>
  <c r="BJ560" i="4"/>
  <c r="BL886" i="4"/>
  <c r="BB615" i="4"/>
  <c r="BC629" i="4"/>
  <c r="BE525" i="4"/>
  <c r="BD760" i="4"/>
  <c r="BP936" i="4"/>
  <c r="BZ659" i="4"/>
  <c r="BV867" i="4"/>
  <c r="BG691" i="4"/>
  <c r="BV971" i="4"/>
  <c r="BA787" i="4"/>
  <c r="CA564" i="4"/>
  <c r="BC523" i="4"/>
  <c r="BR923" i="4"/>
  <c r="BD820" i="4"/>
  <c r="BJ513" i="4"/>
  <c r="BE957" i="4"/>
  <c r="BA581" i="4"/>
  <c r="AZ509" i="4"/>
  <c r="AY588" i="4"/>
  <c r="BG697" i="4"/>
  <c r="BF569" i="4"/>
  <c r="BM631" i="4"/>
  <c r="BJ990" i="4"/>
  <c r="BU949" i="4"/>
  <c r="BW580" i="4"/>
  <c r="BM978" i="4"/>
  <c r="BK820" i="4"/>
  <c r="BN565" i="4"/>
  <c r="BK885" i="4"/>
  <c r="AZ658" i="4"/>
  <c r="BU804" i="4"/>
  <c r="BK697" i="4"/>
  <c r="BT503" i="4"/>
  <c r="BC769" i="4"/>
  <c r="BR507" i="4"/>
  <c r="BB810" i="4"/>
  <c r="AY571" i="4"/>
  <c r="BV509" i="4"/>
  <c r="BM679" i="4"/>
  <c r="BK996" i="4"/>
  <c r="BY988" i="4"/>
  <c r="BV756" i="4"/>
  <c r="BV634" i="4"/>
  <c r="BN981" i="4"/>
  <c r="BM905" i="4"/>
  <c r="BE646" i="4"/>
  <c r="BE827" i="4"/>
  <c r="BI936" i="4"/>
  <c r="BI584" i="4"/>
  <c r="BT806" i="4"/>
  <c r="BK762" i="4"/>
  <c r="BY753" i="4"/>
  <c r="BQ853" i="4"/>
  <c r="BV614" i="4"/>
  <c r="BN976" i="4"/>
  <c r="BJ551" i="4"/>
  <c r="BW824" i="4"/>
  <c r="BW644" i="4"/>
  <c r="BV565" i="4"/>
  <c r="AY524" i="4"/>
  <c r="BD723" i="4"/>
  <c r="BU753" i="4"/>
  <c r="BB584" i="4"/>
  <c r="BT994" i="4"/>
  <c r="BJ617" i="4"/>
  <c r="BK605" i="4"/>
  <c r="BT882" i="4"/>
  <c r="AZ732" i="4"/>
  <c r="BC898" i="4"/>
  <c r="BT771" i="4"/>
  <c r="BP724" i="4"/>
  <c r="BQ540" i="4"/>
  <c r="CA563" i="4"/>
  <c r="BN552" i="4"/>
  <c r="BN767" i="4"/>
  <c r="BS744" i="4"/>
  <c r="BL565" i="4"/>
  <c r="BW748" i="4"/>
  <c r="BU507" i="4"/>
  <c r="BL991" i="4"/>
  <c r="BW880" i="4"/>
  <c r="BF934" i="4"/>
  <c r="BQ940" i="4"/>
  <c r="BC639" i="4"/>
  <c r="BA621" i="4"/>
  <c r="BR762" i="4"/>
  <c r="BQ986" i="4"/>
  <c r="BT697" i="4"/>
  <c r="BC973" i="4"/>
  <c r="BN939" i="4"/>
  <c r="BZ923" i="4"/>
  <c r="AZ886" i="4"/>
  <c r="BL618" i="4"/>
  <c r="BD796" i="4"/>
  <c r="BQ763" i="4"/>
  <c r="BZ957" i="4"/>
  <c r="BQ859" i="4"/>
  <c r="BC686" i="4"/>
  <c r="BH732" i="4"/>
  <c r="BM989" i="4"/>
  <c r="BF949" i="4"/>
  <c r="BU999" i="4"/>
  <c r="BW799" i="4"/>
  <c r="BV581" i="4"/>
  <c r="BR548" i="4"/>
  <c r="BL918" i="4"/>
  <c r="BD714" i="4"/>
  <c r="BK589" i="4"/>
  <c r="BD705" i="4"/>
  <c r="AZ923" i="4"/>
  <c r="BU560" i="4"/>
  <c r="BG869" i="4"/>
  <c r="BQ953" i="4"/>
  <c r="CA506" i="4"/>
  <c r="BZ856" i="4"/>
  <c r="BW709" i="4"/>
  <c r="CA886" i="4"/>
  <c r="BM525" i="4"/>
  <c r="BP752" i="4"/>
  <c r="BH858" i="4"/>
  <c r="BX640" i="4"/>
  <c r="BC645" i="4"/>
  <c r="BU694" i="4"/>
  <c r="BO973" i="4"/>
  <c r="BC581" i="4"/>
  <c r="BZ568" i="4"/>
  <c r="BA939" i="4"/>
  <c r="BY752" i="4"/>
  <c r="BT510" i="4"/>
  <c r="BX942" i="4"/>
  <c r="CA768" i="4"/>
  <c r="BD860" i="4"/>
  <c r="AY594" i="4"/>
  <c r="BF974" i="4"/>
  <c r="BX888" i="4"/>
  <c r="BL950" i="4"/>
  <c r="BW877" i="4"/>
  <c r="CA574" i="4"/>
  <c r="BU878" i="4"/>
  <c r="BD941" i="4"/>
  <c r="BP793" i="4"/>
  <c r="AY649" i="4"/>
  <c r="BS600" i="4"/>
  <c r="BH503" i="4"/>
  <c r="BV921" i="4"/>
  <c r="AZ727" i="4"/>
  <c r="BD590" i="4"/>
  <c r="BT959" i="4"/>
  <c r="BG740" i="4"/>
  <c r="BR866" i="4"/>
  <c r="BK624" i="4"/>
  <c r="CA858" i="4"/>
  <c r="AY1000" i="4"/>
  <c r="BN726" i="4"/>
  <c r="BG634" i="4"/>
  <c r="AZ724" i="4"/>
  <c r="BX512" i="4"/>
  <c r="BU919" i="4"/>
  <c r="BF997" i="4"/>
  <c r="AY928" i="4"/>
  <c r="BT830" i="4"/>
  <c r="CA529" i="4"/>
  <c r="BJ595" i="4"/>
  <c r="BD517" i="4"/>
  <c r="BA749" i="4"/>
  <c r="BC880" i="4"/>
  <c r="BM914" i="4"/>
  <c r="BV909" i="4"/>
  <c r="AZ856" i="4"/>
  <c r="BT702" i="4"/>
  <c r="BR772" i="4"/>
  <c r="BG617" i="4"/>
  <c r="BX741" i="4"/>
  <c r="AZ941" i="4"/>
  <c r="BM804" i="4"/>
  <c r="BQ889" i="4"/>
  <c r="BU718" i="4"/>
  <c r="BD947" i="4"/>
  <c r="BV904" i="4"/>
  <c r="BN993" i="4"/>
  <c r="BW813" i="4"/>
  <c r="BU989" i="4"/>
  <c r="BH931" i="4"/>
  <c r="BC928" i="4"/>
  <c r="BT589" i="4"/>
  <c r="BA912" i="4"/>
  <c r="BA984" i="4"/>
  <c r="BB688" i="4"/>
  <c r="BR707" i="4"/>
  <c r="BA519" i="4"/>
  <c r="BL630" i="4"/>
  <c r="BZ903" i="4"/>
  <c r="BH758" i="4"/>
  <c r="BT871" i="4"/>
  <c r="AZ530" i="4"/>
  <c r="BL514" i="4"/>
  <c r="BQ799" i="4"/>
  <c r="AZ958" i="4"/>
  <c r="BH583" i="4"/>
  <c r="BO642" i="4"/>
  <c r="BD561" i="4"/>
  <c r="BG657" i="4"/>
  <c r="BZ799" i="4"/>
  <c r="BC927" i="4"/>
  <c r="BW691" i="4"/>
  <c r="AY904" i="4"/>
  <c r="BO845" i="4"/>
  <c r="BX878" i="4"/>
  <c r="AZ507" i="4"/>
  <c r="BY968" i="4"/>
  <c r="BL868" i="4"/>
  <c r="BM965" i="4"/>
  <c r="BN544" i="4"/>
  <c r="AY936" i="4"/>
  <c r="BK995" i="4"/>
  <c r="BC680" i="4"/>
  <c r="BS537" i="4"/>
  <c r="BJ992" i="4"/>
  <c r="CA651" i="4"/>
  <c r="BC541" i="4"/>
  <c r="BE671" i="4"/>
  <c r="BN822" i="4"/>
  <c r="BJ974" i="4"/>
  <c r="BB856" i="4"/>
  <c r="BO629" i="4"/>
  <c r="BW869" i="4"/>
  <c r="BU948" i="4"/>
  <c r="BG780" i="4"/>
  <c r="AY802" i="4"/>
  <c r="BQ869" i="4"/>
  <c r="BI839" i="4"/>
  <c r="BY616" i="4"/>
  <c r="BQ993" i="4"/>
  <c r="BU928" i="4"/>
  <c r="BY818" i="4"/>
  <c r="BJ885" i="4"/>
  <c r="BD817" i="4"/>
  <c r="BO813" i="4"/>
  <c r="BZ824" i="4"/>
  <c r="BC753" i="4"/>
  <c r="BL770" i="4"/>
  <c r="BB551" i="4"/>
  <c r="BB819" i="4"/>
  <c r="BC801" i="4"/>
  <c r="BL511" i="4"/>
  <c r="BX810" i="4"/>
  <c r="BZ624" i="4"/>
  <c r="BV669" i="4"/>
  <c r="BK948" i="4"/>
  <c r="BI736" i="4"/>
  <c r="BG730" i="4"/>
  <c r="BO759" i="4"/>
  <c r="BC895" i="4"/>
  <c r="BI842" i="4"/>
  <c r="BR749" i="4"/>
  <c r="BN733" i="4"/>
  <c r="BG977" i="4"/>
  <c r="BQ610" i="4"/>
  <c r="BV969" i="4"/>
  <c r="BW519" i="4"/>
  <c r="BA808" i="4"/>
  <c r="BY984" i="4"/>
  <c r="BJ854" i="4"/>
  <c r="BL513" i="4"/>
  <c r="BG681" i="4"/>
  <c r="BU615" i="4"/>
  <c r="BS572" i="4"/>
  <c r="CA734" i="4"/>
  <c r="BZ920" i="4"/>
  <c r="BQ885" i="4"/>
  <c r="AY891" i="4"/>
  <c r="BW570" i="4"/>
  <c r="BF637" i="4"/>
  <c r="AZ634" i="4"/>
  <c r="BN786" i="4"/>
  <c r="BM740" i="4"/>
  <c r="BQ643" i="4"/>
  <c r="BY739" i="4"/>
  <c r="BC877" i="4"/>
  <c r="BY784" i="4"/>
  <c r="BU784" i="4"/>
  <c r="BI543" i="4"/>
  <c r="BV548" i="4"/>
  <c r="CA548" i="4"/>
  <c r="BC970" i="4"/>
  <c r="BJ902" i="4"/>
  <c r="BT970" i="4"/>
  <c r="CA530" i="4"/>
  <c r="BX685" i="4"/>
  <c r="BB549" i="4"/>
  <c r="BX724" i="4"/>
  <c r="CA664" i="4"/>
  <c r="BY762" i="4"/>
  <c r="BV563" i="4"/>
  <c r="BX877" i="4"/>
  <c r="BR835" i="4"/>
  <c r="BD732" i="4"/>
  <c r="BR615" i="4"/>
  <c r="BX589" i="4"/>
  <c r="BO736" i="4"/>
  <c r="BX568" i="4"/>
  <c r="BP536" i="4"/>
  <c r="BZ558" i="4"/>
  <c r="AZ838" i="4"/>
  <c r="BH682" i="4"/>
  <c r="BN814" i="4"/>
  <c r="BV937" i="4"/>
  <c r="BB834" i="4"/>
  <c r="BM644" i="4"/>
  <c r="AY935" i="4"/>
  <c r="BV703" i="4"/>
  <c r="BM745" i="4"/>
  <c r="BC864" i="4"/>
  <c r="AY967" i="4"/>
  <c r="BQ683" i="4"/>
  <c r="BJ886" i="4"/>
  <c r="BY995" i="4"/>
  <c r="BO734" i="4"/>
  <c r="BD996" i="4"/>
  <c r="BB992" i="4"/>
  <c r="BZ917" i="4"/>
  <c r="BC598" i="4"/>
  <c r="BH989" i="4"/>
  <c r="BH883" i="4"/>
  <c r="BL945" i="4"/>
  <c r="BH995" i="4"/>
  <c r="BF874" i="4"/>
  <c r="BK865" i="4"/>
  <c r="BZ845" i="4"/>
  <c r="BL681" i="4"/>
  <c r="BX505" i="4"/>
  <c r="BD966" i="4"/>
  <c r="BU748" i="4"/>
  <c r="BG805" i="4"/>
  <c r="BO626" i="4"/>
  <c r="BX629" i="4"/>
  <c r="BT888" i="4"/>
  <c r="BF686" i="4"/>
  <c r="BZ540" i="4"/>
  <c r="AZ974" i="4"/>
  <c r="BJ996" i="4"/>
  <c r="BB837" i="4"/>
  <c r="BR756" i="4"/>
  <c r="BE825" i="4"/>
  <c r="BH569" i="4"/>
  <c r="BE715" i="4"/>
  <c r="BE524" i="4"/>
  <c r="BQ837" i="4"/>
  <c r="BY912" i="4"/>
  <c r="BM591" i="4"/>
  <c r="BB882" i="4"/>
  <c r="BB940" i="4"/>
  <c r="BK868" i="4"/>
  <c r="BO537" i="4"/>
  <c r="BO972" i="4"/>
  <c r="BZ674" i="4"/>
  <c r="BF840" i="4"/>
  <c r="BS932" i="4"/>
  <c r="BF820" i="4"/>
  <c r="BT780" i="4"/>
  <c r="BN623" i="4"/>
  <c r="BQ794" i="4"/>
  <c r="AZ710" i="4"/>
  <c r="BP635" i="4"/>
  <c r="BP872" i="4"/>
  <c r="BG901" i="4"/>
  <c r="BG659" i="4"/>
  <c r="BZ907" i="4"/>
  <c r="AZ830" i="4"/>
  <c r="CA567" i="4"/>
  <c r="BN821" i="4"/>
  <c r="BG980" i="4"/>
  <c r="BZ584" i="4"/>
  <c r="BW667" i="4"/>
  <c r="BG757" i="4"/>
  <c r="BP851" i="4"/>
  <c r="BQ918" i="4"/>
  <c r="BB647" i="4"/>
  <c r="BY642" i="4"/>
  <c r="BQ890" i="4"/>
  <c r="CA932" i="4"/>
  <c r="BC997" i="4"/>
  <c r="BO940" i="4"/>
  <c r="AY978" i="4"/>
  <c r="BB768" i="4"/>
  <c r="BK786" i="4"/>
  <c r="BO545" i="4"/>
  <c r="BM674" i="4"/>
  <c r="BP533" i="4"/>
  <c r="BB816" i="4"/>
  <c r="BI640" i="4"/>
  <c r="BN931" i="4"/>
  <c r="BX896" i="4"/>
  <c r="BE623" i="4"/>
  <c r="BE591" i="4"/>
  <c r="BV831" i="4"/>
  <c r="BD868" i="4"/>
  <c r="BU663" i="4"/>
  <c r="BM784" i="4"/>
  <c r="AY773" i="4"/>
  <c r="BZ735" i="4"/>
  <c r="BK631" i="4"/>
  <c r="BJ761" i="4"/>
  <c r="AY979" i="4"/>
  <c r="BR949" i="4"/>
  <c r="BQ867" i="4"/>
  <c r="BU524" i="4"/>
  <c r="BO923" i="4"/>
  <c r="BK527" i="4"/>
  <c r="BQ620" i="4"/>
  <c r="BL658" i="4"/>
  <c r="BX762" i="4"/>
  <c r="BA805" i="4"/>
  <c r="BR979" i="4"/>
  <c r="BN600" i="4"/>
  <c r="BW675" i="4"/>
  <c r="BW834" i="4"/>
  <c r="BC957" i="4"/>
  <c r="BQ661" i="4"/>
  <c r="BI824" i="4"/>
  <c r="BM510" i="4"/>
  <c r="BI579" i="4"/>
  <c r="BA603" i="4"/>
  <c r="BB871" i="4"/>
  <c r="BR967" i="4"/>
  <c r="BB661" i="4"/>
  <c r="BZ716" i="4"/>
  <c r="BY765" i="4"/>
  <c r="BI589" i="4"/>
  <c r="BI684" i="4"/>
  <c r="BN573" i="4"/>
  <c r="BA516" i="4"/>
  <c r="BQ508" i="4"/>
  <c r="CA712" i="4"/>
  <c r="BY617" i="4"/>
  <c r="BU697" i="4"/>
  <c r="BY577" i="4"/>
  <c r="BB757" i="4"/>
  <c r="BJ870" i="4"/>
  <c r="BT653" i="4"/>
  <c r="BS510" i="4"/>
  <c r="BV532" i="4"/>
  <c r="BS662" i="4"/>
  <c r="BI569" i="4"/>
  <c r="BB522" i="4"/>
  <c r="BA848" i="4"/>
  <c r="BE612" i="4"/>
  <c r="BQ589" i="4"/>
  <c r="BJ875" i="4"/>
  <c r="CA614" i="4"/>
  <c r="BZ704" i="4"/>
  <c r="BB552" i="4"/>
  <c r="BT571" i="4"/>
  <c r="BD667" i="4"/>
  <c r="BY807" i="4"/>
  <c r="BD870" i="4"/>
  <c r="BU547" i="4"/>
  <c r="BJ876" i="4"/>
  <c r="BI587" i="4"/>
  <c r="BL795" i="4"/>
  <c r="BU917" i="4"/>
  <c r="BQ928" i="4"/>
  <c r="AY505" i="4"/>
  <c r="BD910" i="4"/>
  <c r="BJ679" i="4"/>
  <c r="AY565" i="4"/>
  <c r="BM727" i="4"/>
  <c r="BI651" i="4"/>
  <c r="BA611" i="4"/>
  <c r="BV738" i="4"/>
  <c r="BY639" i="4"/>
  <c r="BH790" i="4"/>
  <c r="BU922" i="4"/>
  <c r="BJ831" i="4"/>
  <c r="AY881" i="4"/>
  <c r="BA757" i="4"/>
  <c r="BC935" i="4"/>
  <c r="BH675" i="4"/>
  <c r="BY834" i="4"/>
  <c r="BN512" i="4"/>
  <c r="BK888" i="4"/>
  <c r="BB922" i="4"/>
  <c r="AZ739" i="4"/>
  <c r="BZ705" i="4"/>
  <c r="AZ815" i="4"/>
  <c r="BK613" i="4"/>
  <c r="AY999" i="4"/>
  <c r="CA997" i="4"/>
  <c r="BE608" i="4"/>
  <c r="BR994" i="4"/>
  <c r="BO883" i="4"/>
  <c r="CA782" i="4"/>
  <c r="BI745" i="4"/>
  <c r="BJ522" i="4"/>
  <c r="BL985" i="4"/>
  <c r="BJ593" i="4"/>
  <c r="BW885" i="4"/>
  <c r="CA732" i="4"/>
  <c r="AY973" i="4"/>
  <c r="BM617" i="4"/>
  <c r="BX661" i="4"/>
  <c r="BA720" i="4"/>
  <c r="BF751" i="4"/>
  <c r="BE793" i="4"/>
  <c r="BX740" i="4"/>
  <c r="BE830" i="4"/>
  <c r="BS665" i="4"/>
  <c r="AY508" i="4"/>
  <c r="BO586" i="4"/>
  <c r="CA659" i="4"/>
  <c r="BR890" i="4"/>
  <c r="BK633" i="4"/>
  <c r="BV776" i="4"/>
  <c r="BC670" i="4"/>
  <c r="BQ891" i="4"/>
  <c r="BI986" i="4"/>
  <c r="BX837" i="4"/>
  <c r="BA598" i="4"/>
  <c r="BE566" i="4"/>
  <c r="BM666" i="4"/>
  <c r="BZ647" i="4"/>
  <c r="BU780" i="4"/>
  <c r="BL535" i="4"/>
  <c r="BM865" i="4"/>
  <c r="BI832" i="4"/>
  <c r="BP522" i="4"/>
  <c r="BT947" i="4"/>
  <c r="BU793" i="4"/>
  <c r="BA711" i="4"/>
  <c r="BN799" i="4"/>
  <c r="BM790" i="4"/>
  <c r="BE781" i="4"/>
  <c r="BQ555" i="4"/>
  <c r="BF584" i="4"/>
  <c r="BA728" i="4"/>
  <c r="BZ613" i="4"/>
  <c r="BN990" i="4"/>
  <c r="BV849" i="4"/>
  <c r="CA717" i="4"/>
  <c r="BH940" i="4"/>
  <c r="BN774" i="4"/>
  <c r="BF899" i="4"/>
  <c r="BT907" i="4"/>
  <c r="BV775" i="4"/>
  <c r="CA694" i="4"/>
  <c r="BK924" i="4"/>
  <c r="BA825" i="4"/>
  <c r="BC696" i="4"/>
  <c r="BV832" i="4"/>
  <c r="BW727" i="4"/>
  <c r="BB915" i="4"/>
  <c r="BF617" i="4"/>
  <c r="BI690" i="4"/>
  <c r="BF859" i="4"/>
  <c r="BS601" i="4"/>
  <c r="BM855" i="4"/>
  <c r="BB708" i="4"/>
  <c r="BN518" i="4"/>
  <c r="BV716" i="4"/>
  <c r="BY668" i="4"/>
  <c r="BE690" i="4"/>
  <c r="BV913" i="4"/>
  <c r="BI746" i="4"/>
  <c r="BY877" i="4"/>
  <c r="BN829" i="4"/>
  <c r="BB901" i="4"/>
  <c r="BD810" i="4"/>
  <c r="BP749" i="4"/>
  <c r="BZ952" i="4"/>
  <c r="BR738" i="4"/>
  <c r="BJ682" i="4"/>
  <c r="BQ770" i="4"/>
  <c r="BN776" i="4"/>
  <c r="BU639" i="4"/>
  <c r="CA771" i="4"/>
  <c r="BG651" i="4"/>
  <c r="AZ660" i="4"/>
  <c r="BF783" i="4"/>
  <c r="BJ544" i="4"/>
  <c r="BA819" i="4"/>
  <c r="BK538" i="4"/>
  <c r="BO922" i="4"/>
  <c r="BH511" i="4"/>
  <c r="BF897" i="4"/>
  <c r="BP683" i="4"/>
  <c r="BT857" i="4"/>
  <c r="BT725" i="4"/>
  <c r="BT859" i="4"/>
  <c r="AZ536" i="4"/>
  <c r="CA590" i="4"/>
  <c r="CA785" i="4"/>
  <c r="AY585" i="4"/>
  <c r="BB960" i="4"/>
  <c r="BN910" i="4"/>
  <c r="BB906" i="4"/>
  <c r="BU605" i="4"/>
  <c r="BJ734" i="4"/>
  <c r="BE695" i="4"/>
  <c r="BU685" i="4"/>
  <c r="BD839" i="4"/>
  <c r="AY596" i="4"/>
  <c r="CA577" i="4"/>
  <c r="BV918" i="4"/>
  <c r="AY762" i="4"/>
  <c r="AZ901" i="4"/>
  <c r="CA980" i="4"/>
  <c r="BO768" i="4"/>
  <c r="BF817" i="4"/>
  <c r="BA729" i="4"/>
  <c r="BU621" i="4"/>
  <c r="BS891" i="4"/>
  <c r="BQ623" i="4"/>
  <c r="BQ798" i="4"/>
  <c r="BX704" i="4"/>
  <c r="BB979" i="4"/>
  <c r="BE970" i="4"/>
  <c r="BN611" i="4"/>
  <c r="BG994" i="4"/>
  <c r="CA786" i="4"/>
  <c r="BG647" i="4"/>
  <c r="BL887" i="4"/>
  <c r="BM664" i="4"/>
  <c r="BC572" i="4"/>
  <c r="BD894" i="4"/>
  <c r="BR826" i="4"/>
  <c r="BT643" i="4"/>
  <c r="BL852" i="4"/>
  <c r="BT928" i="4"/>
  <c r="BB848" i="4"/>
  <c r="BT624" i="4"/>
  <c r="BQ523" i="4"/>
  <c r="BD988" i="4"/>
  <c r="BK860" i="4"/>
  <c r="BD611" i="4"/>
  <c r="BQ907" i="4"/>
  <c r="BW586" i="4"/>
  <c r="BH766" i="4"/>
  <c r="BN641" i="4"/>
  <c r="BW990" i="4"/>
  <c r="CA851" i="4"/>
  <c r="BL798" i="4"/>
  <c r="BS888" i="4"/>
  <c r="AY788" i="4"/>
  <c r="BX843" i="4"/>
  <c r="BL752" i="4"/>
  <c r="BL660" i="4"/>
  <c r="BK661" i="4"/>
  <c r="BK549" i="4"/>
  <c r="BE815" i="4"/>
  <c r="BE699" i="4"/>
  <c r="AZ787" i="4"/>
  <c r="AY530" i="4"/>
  <c r="BH851" i="4"/>
  <c r="BP806" i="4"/>
  <c r="BI898" i="4"/>
  <c r="BX613" i="4"/>
  <c r="BT765" i="4"/>
  <c r="BE828" i="4"/>
  <c r="AZ722" i="4"/>
  <c r="BZ831" i="4"/>
  <c r="BG803" i="4"/>
  <c r="BJ535" i="4"/>
  <c r="BH772" i="4"/>
  <c r="BX569" i="4"/>
  <c r="BO588" i="4"/>
  <c r="BX805" i="4"/>
  <c r="BK768" i="4"/>
  <c r="BK943" i="4"/>
  <c r="BK555" i="4"/>
  <c r="CA561" i="4"/>
  <c r="BC1001" i="4"/>
  <c r="BO995" i="4"/>
  <c r="BL801" i="4"/>
  <c r="BZ634" i="4"/>
  <c r="BG728" i="4"/>
  <c r="BM806" i="4"/>
  <c r="BU763" i="4"/>
  <c r="BS786" i="4"/>
  <c r="BB835" i="4"/>
  <c r="BR669" i="4"/>
  <c r="BD516" i="4"/>
  <c r="BL933" i="4"/>
  <c r="BF720" i="4"/>
  <c r="BZ840" i="4"/>
  <c r="BK761" i="4"/>
  <c r="BL567" i="4"/>
  <c r="BS569" i="4"/>
  <c r="BH740" i="4"/>
  <c r="BI895" i="4"/>
  <c r="BT739" i="4"/>
  <c r="BK608" i="4"/>
  <c r="BD622" i="4"/>
  <c r="BF857" i="4"/>
  <c r="BO532" i="4"/>
  <c r="BA955" i="4"/>
  <c r="BG709" i="4"/>
  <c r="BS793" i="4"/>
  <c r="BA988" i="4"/>
  <c r="BE998" i="4"/>
  <c r="CA969" i="4"/>
  <c r="BY915" i="4"/>
  <c r="BO798" i="4"/>
  <c r="BU959" i="4"/>
  <c r="BQ958" i="4"/>
  <c r="BZ961" i="4"/>
  <c r="AZ926" i="4"/>
  <c r="BI776" i="4"/>
  <c r="BT991" i="4"/>
  <c r="BY598" i="4"/>
  <c r="BB824" i="4"/>
  <c r="BY553" i="4"/>
  <c r="BS889" i="4"/>
  <c r="AY538" i="4"/>
  <c r="AY749" i="4"/>
  <c r="BJ691" i="4"/>
  <c r="BH535" i="4"/>
  <c r="BV684" i="4"/>
  <c r="CA622" i="4"/>
  <c r="BC515" i="4"/>
  <c r="BC893" i="4"/>
  <c r="BM758" i="4"/>
  <c r="BP873" i="4"/>
  <c r="BN902" i="4"/>
  <c r="BR559" i="4"/>
  <c r="BD783" i="4"/>
  <c r="BT670" i="4"/>
  <c r="BV958" i="4"/>
  <c r="BO548" i="4"/>
  <c r="BX587" i="4"/>
  <c r="BF521" i="4"/>
  <c r="BX561" i="4"/>
  <c r="BX901" i="4"/>
  <c r="BI954" i="4"/>
  <c r="BR708" i="4"/>
  <c r="BU708" i="4"/>
  <c r="BP555" i="4"/>
  <c r="BY591" i="4"/>
  <c r="BT946" i="4"/>
  <c r="BK574" i="4"/>
  <c r="BN771" i="4"/>
  <c r="BY597" i="4"/>
  <c r="BH980" i="4"/>
  <c r="BE843" i="4"/>
  <c r="BF712" i="4"/>
  <c r="AZ562" i="4"/>
  <c r="BS607" i="4"/>
  <c r="BL860" i="4"/>
  <c r="BL908" i="4"/>
  <c r="BX975" i="4"/>
  <c r="BG696" i="4"/>
  <c r="BZ661" i="4"/>
  <c r="BW635" i="4"/>
  <c r="BB593" i="4"/>
  <c r="BL572" i="4"/>
  <c r="BK737" i="4"/>
  <c r="CA898" i="4"/>
  <c r="BO649" i="4"/>
  <c r="AY732" i="4"/>
  <c r="BH805" i="4"/>
  <c r="BJ924" i="4"/>
  <c r="BZ686" i="4"/>
  <c r="BD979" i="4"/>
  <c r="AZ688" i="4"/>
  <c r="BV744" i="4"/>
  <c r="BJ603" i="4"/>
  <c r="BP866" i="4"/>
  <c r="BC905" i="4"/>
  <c r="BN849" i="4"/>
  <c r="BW537" i="4"/>
  <c r="BM949" i="4"/>
  <c r="BW844" i="4"/>
  <c r="BH795" i="4"/>
  <c r="BV668" i="4"/>
  <c r="CA954" i="4"/>
  <c r="AZ828" i="4"/>
  <c r="BJ844" i="4"/>
  <c r="BK972" i="4"/>
  <c r="BS806" i="4"/>
  <c r="AZ539" i="4"/>
  <c r="AY756" i="4"/>
  <c r="BT527" i="4"/>
  <c r="BQ773" i="4"/>
  <c r="BE624" i="4"/>
  <c r="BZ532" i="4"/>
  <c r="BK530" i="4"/>
  <c r="BZ802" i="4"/>
  <c r="BR658" i="4"/>
  <c r="BJ933" i="4"/>
  <c r="BB580" i="4"/>
  <c r="BK722" i="4"/>
  <c r="BR706" i="4"/>
  <c r="BR613" i="4"/>
  <c r="BJ901" i="4"/>
  <c r="BF867" i="4"/>
  <c r="BN831" i="4"/>
  <c r="BH568" i="4"/>
  <c r="BH896" i="4"/>
  <c r="BW861" i="4"/>
  <c r="BP766" i="4"/>
  <c r="BZ997" i="4"/>
  <c r="BH705" i="4"/>
  <c r="BS697" i="4"/>
  <c r="BC590" i="4"/>
  <c r="BH882" i="4"/>
  <c r="BV829" i="4"/>
  <c r="BN813" i="4"/>
  <c r="BR511" i="4"/>
  <c r="BD786" i="4"/>
  <c r="BZ751" i="4"/>
  <c r="BT741" i="4"/>
  <c r="BX709" i="4"/>
  <c r="BB907" i="4"/>
  <c r="AY794" i="4"/>
  <c r="AY863" i="4"/>
  <c r="BY779" i="4"/>
  <c r="BO902" i="4"/>
  <c r="BI590" i="4"/>
  <c r="BJ799" i="4"/>
  <c r="BA930" i="4"/>
  <c r="BA768" i="4"/>
  <c r="BF601" i="4"/>
  <c r="CA918" i="4"/>
  <c r="BN658" i="4"/>
  <c r="BN744" i="4"/>
  <c r="BC983" i="4"/>
  <c r="BR834" i="4"/>
  <c r="BY729" i="4"/>
  <c r="BP603" i="4"/>
  <c r="BB611" i="4"/>
  <c r="BF769" i="4"/>
  <c r="BR781" i="4"/>
  <c r="AZ920" i="4"/>
  <c r="BE534" i="4"/>
  <c r="AY606" i="4"/>
  <c r="BM647" i="4"/>
  <c r="BX619" i="4"/>
  <c r="BL680" i="4"/>
  <c r="BK646" i="4"/>
  <c r="BE946" i="4"/>
  <c r="BM879" i="4"/>
  <c r="BW774" i="4"/>
  <c r="BI542" i="4"/>
  <c r="BC614" i="4"/>
  <c r="BM599" i="4"/>
  <c r="BV998" i="4"/>
  <c r="BE651" i="4"/>
  <c r="BL803" i="4"/>
  <c r="BB527" i="4"/>
  <c r="BV862" i="4"/>
  <c r="BN608" i="4"/>
  <c r="BI635" i="4"/>
  <c r="CA595" i="4"/>
  <c r="BA615" i="4"/>
  <c r="BN830" i="4"/>
  <c r="BA832" i="4"/>
  <c r="AZ821" i="4"/>
  <c r="BW949" i="4"/>
  <c r="BF669" i="4"/>
  <c r="BR770" i="4"/>
  <c r="BS852" i="4"/>
  <c r="BU788" i="4"/>
  <c r="BC656" i="4"/>
  <c r="BV915" i="4"/>
  <c r="BY654" i="4"/>
  <c r="BC879" i="4"/>
  <c r="BS858" i="4"/>
  <c r="BZ515" i="4"/>
  <c r="BH859" i="4"/>
  <c r="BG940" i="4"/>
  <c r="BX682" i="4"/>
  <c r="AY790" i="4"/>
  <c r="BU965" i="4"/>
  <c r="BE1001" i="4"/>
  <c r="BA731" i="4"/>
  <c r="BI754" i="4"/>
  <c r="BR652" i="4"/>
  <c r="CA884" i="4"/>
  <c r="BM986" i="4"/>
  <c r="BC761" i="4"/>
  <c r="BZ880" i="4"/>
  <c r="BE1000" i="4"/>
  <c r="BE575" i="4"/>
  <c r="BR635" i="4"/>
  <c r="BW967" i="4"/>
  <c r="BT939" i="4"/>
  <c r="BS583" i="4"/>
  <c r="BZ984" i="4"/>
  <c r="BA831" i="4"/>
  <c r="BQ883" i="4"/>
  <c r="BE795" i="4"/>
  <c r="BH513" i="4"/>
  <c r="BF611" i="4"/>
  <c r="BJ602" i="4"/>
  <c r="BI800" i="4"/>
  <c r="AZ896" i="4"/>
  <c r="BW677" i="4"/>
  <c r="CA644" i="4"/>
  <c r="AZ756" i="4"/>
  <c r="BG907" i="4"/>
  <c r="BA810" i="4"/>
  <c r="BD739" i="4"/>
  <c r="BK808" i="4"/>
  <c r="BL892" i="4"/>
  <c r="BJ627" i="4"/>
  <c r="BX927" i="4"/>
  <c r="BI505" i="4"/>
  <c r="AZ883" i="4"/>
  <c r="BC770" i="4"/>
  <c r="BV638" i="4"/>
  <c r="BN929" i="4"/>
  <c r="BG628" i="4"/>
  <c r="BX578" i="4"/>
  <c r="BY929" i="4"/>
  <c r="BZ560" i="4"/>
  <c r="BF508" i="4"/>
  <c r="BW551" i="4"/>
  <c r="BR638" i="4"/>
  <c r="BZ719" i="4"/>
  <c r="BA721" i="4"/>
  <c r="BJ536" i="4"/>
  <c r="BQ932" i="4"/>
  <c r="BG682" i="4"/>
  <c r="BW710" i="4"/>
  <c r="BY560" i="4"/>
  <c r="BN547" i="4"/>
  <c r="BM726" i="4"/>
  <c r="AZ749" i="4"/>
  <c r="BR583" i="4"/>
  <c r="BD716" i="4"/>
  <c r="AY859" i="4"/>
  <c r="BJ693" i="4"/>
  <c r="BS724" i="4"/>
  <c r="BM845" i="4"/>
  <c r="BR837" i="4"/>
  <c r="BU768" i="4"/>
  <c r="BI995" i="4"/>
  <c r="BN521" i="4"/>
  <c r="BQ630" i="4"/>
  <c r="BE900" i="4"/>
  <c r="BY696" i="4"/>
  <c r="BY550" i="4"/>
  <c r="BZ906" i="4"/>
  <c r="BY987" i="4"/>
  <c r="BV686" i="4"/>
  <c r="BJ804" i="4"/>
  <c r="BU515" i="4"/>
  <c r="BG668" i="4"/>
  <c r="BT1000" i="4"/>
  <c r="BO547" i="4"/>
  <c r="BM787" i="4"/>
  <c r="BC885" i="4"/>
  <c r="BE642" i="4"/>
  <c r="BE644" i="4"/>
  <c r="BY764" i="4"/>
  <c r="BF614" i="4"/>
  <c r="BX991" i="4"/>
  <c r="BM537" i="4"/>
  <c r="BB851" i="4"/>
  <c r="BM774" i="4"/>
  <c r="BG881" i="4"/>
  <c r="BG738" i="4"/>
  <c r="BM800" i="4"/>
  <c r="BW739" i="4"/>
  <c r="BH946" i="4"/>
  <c r="BT966" i="4"/>
  <c r="BT987" i="4"/>
  <c r="BV564" i="4"/>
  <c r="BK575" i="4"/>
  <c r="BY920" i="4"/>
  <c r="AY784" i="4"/>
  <c r="BG861" i="4"/>
  <c r="BM888" i="4"/>
  <c r="BL919" i="4"/>
  <c r="BZ848" i="4"/>
  <c r="BR714" i="4"/>
  <c r="BJ980" i="4"/>
  <c r="BN703" i="4"/>
  <c r="BM856" i="4"/>
  <c r="BF620" i="4"/>
  <c r="BV567" i="4"/>
  <c r="BO502" i="4"/>
  <c r="BW830" i="4"/>
  <c r="BY969" i="4"/>
  <c r="BZ935" i="4"/>
  <c r="BY561" i="4"/>
  <c r="CA849" i="4"/>
  <c r="BM713" i="4"/>
  <c r="BY568" i="4"/>
  <c r="BF802" i="4"/>
  <c r="AY822" i="4"/>
  <c r="AY998" i="4"/>
  <c r="BD937" i="4"/>
  <c r="BJ861" i="4"/>
  <c r="BC966" i="4"/>
  <c r="BP774" i="4"/>
  <c r="BA550" i="4"/>
  <c r="BS996" i="4"/>
  <c r="AY586" i="4"/>
  <c r="BR883" i="4"/>
  <c r="BN728" i="4"/>
  <c r="BL849" i="4"/>
  <c r="BA891" i="4"/>
  <c r="BY583" i="4"/>
  <c r="BM791" i="4"/>
  <c r="CA617" i="4"/>
  <c r="BB923" i="4"/>
  <c r="AZ517" i="4"/>
  <c r="AY941" i="4"/>
  <c r="BC576" i="4"/>
  <c r="BE874" i="4"/>
  <c r="CA507" i="4"/>
  <c r="BU562" i="4"/>
  <c r="AZ934" i="4"/>
  <c r="BV992" i="4"/>
  <c r="BI935" i="4"/>
  <c r="BM919" i="4"/>
  <c r="BQ628" i="4"/>
  <c r="BB612" i="4"/>
  <c r="BN685" i="4"/>
  <c r="BY707" i="4"/>
  <c r="BU614" i="4"/>
  <c r="BB941" i="4"/>
  <c r="BC702" i="4"/>
  <c r="BF870" i="4"/>
  <c r="BO603" i="4"/>
  <c r="BN601" i="4"/>
  <c r="BE967" i="4"/>
  <c r="AY612" i="4"/>
  <c r="BJ687" i="4"/>
  <c r="BN851" i="4"/>
  <c r="BI860" i="4"/>
  <c r="BZ960" i="4"/>
  <c r="BH641" i="4"/>
  <c r="BI702" i="4"/>
  <c r="BN743" i="4"/>
  <c r="BV843" i="4"/>
  <c r="BS785" i="4"/>
  <c r="BD998" i="4"/>
  <c r="CA829" i="4"/>
  <c r="BH725" i="4"/>
  <c r="BZ648" i="4"/>
  <c r="BY808" i="4"/>
  <c r="BU662" i="4"/>
  <c r="BJ724" i="4"/>
  <c r="BN757" i="4"/>
  <c r="BB536" i="4"/>
  <c r="BB786" i="4"/>
  <c r="BQ659" i="4"/>
  <c r="BM540" i="4"/>
  <c r="BS590" i="4"/>
  <c r="BV783" i="4"/>
  <c r="BS536" i="4"/>
  <c r="BU838" i="4"/>
  <c r="BG988" i="4"/>
  <c r="AZ933" i="4"/>
  <c r="BZ708" i="4"/>
  <c r="BA527" i="4"/>
  <c r="BN619" i="4"/>
  <c r="BV966" i="4"/>
  <c r="BW806" i="4"/>
  <c r="BH630" i="4"/>
  <c r="BM789" i="4"/>
  <c r="AY772" i="4"/>
  <c r="BB878" i="4"/>
  <c r="BN1000" i="4"/>
  <c r="BF704" i="4"/>
  <c r="AY611" i="4"/>
  <c r="BM912" i="4"/>
  <c r="BK835" i="4"/>
  <c r="BA658" i="4"/>
  <c r="BV503" i="4"/>
  <c r="BA944" i="4"/>
  <c r="CA790" i="4"/>
  <c r="BZ557" i="4"/>
  <c r="BN571" i="4"/>
  <c r="BY760" i="4"/>
  <c r="BF856" i="4"/>
  <c r="AY506" i="4"/>
  <c r="BR965" i="4"/>
  <c r="BQ835" i="4"/>
  <c r="BU550" i="4"/>
  <c r="BX764" i="4"/>
  <c r="BI562" i="4"/>
  <c r="BJ991" i="4"/>
  <c r="BN656" i="4"/>
  <c r="BC925" i="4"/>
  <c r="BQ741" i="4"/>
  <c r="BC755" i="4"/>
  <c r="BU686" i="4"/>
  <c r="AZ973" i="4"/>
  <c r="BC691" i="4"/>
  <c r="BV985" i="4"/>
  <c r="BX645" i="4"/>
  <c r="BP987" i="4"/>
  <c r="BO519" i="4"/>
  <c r="BM602" i="4"/>
  <c r="BU823" i="4"/>
  <c r="BZ834" i="4"/>
  <c r="CA686" i="4"/>
  <c r="BB731" i="4"/>
  <c r="CA780" i="4"/>
  <c r="BO527" i="4"/>
  <c r="BV702" i="4"/>
  <c r="AZ772" i="4"/>
  <c r="BF583" i="4"/>
  <c r="BG698" i="4"/>
  <c r="BZ714" i="4"/>
  <c r="BU681" i="4"/>
  <c r="BW926" i="4"/>
  <c r="BY867" i="4"/>
  <c r="BV928" i="4"/>
  <c r="BF784" i="4"/>
  <c r="BO996" i="4"/>
  <c r="AY670" i="4"/>
  <c r="BK982" i="4"/>
  <c r="CA921" i="4"/>
  <c r="AY582" i="4"/>
  <c r="BN672" i="4"/>
  <c r="BO767" i="4"/>
  <c r="BZ869" i="4"/>
  <c r="BZ891" i="4"/>
  <c r="BH647" i="4"/>
  <c r="BW995" i="4"/>
  <c r="BS591" i="4"/>
  <c r="BJ788" i="4"/>
  <c r="BL785" i="4"/>
  <c r="BA963" i="4"/>
  <c r="BI856" i="4"/>
  <c r="BJ846" i="4"/>
  <c r="BY709" i="4"/>
  <c r="BY679" i="4"/>
  <c r="BY826" i="4"/>
  <c r="BJ764" i="4"/>
  <c r="BN894" i="4"/>
  <c r="BR591" i="4"/>
  <c r="AY607" i="4"/>
  <c r="BU924" i="4"/>
  <c r="BR882" i="4"/>
  <c r="BZ542" i="4"/>
  <c r="BX983" i="4"/>
  <c r="BZ681" i="4"/>
  <c r="BW886" i="4"/>
  <c r="BY802" i="4"/>
  <c r="BO838" i="4"/>
  <c r="BZ578" i="4"/>
  <c r="BB642" i="4"/>
  <c r="BJ635" i="4"/>
  <c r="AZ880" i="4"/>
  <c r="BV902" i="4"/>
  <c r="AZ514" i="4"/>
  <c r="BU759" i="4"/>
  <c r="AY717" i="4"/>
  <c r="BO594" i="4"/>
  <c r="BD713" i="4"/>
  <c r="BM898" i="4"/>
  <c r="BI961" i="4"/>
  <c r="BV727" i="4"/>
  <c r="BC582" i="4"/>
  <c r="BA650" i="4"/>
  <c r="BP755" i="4"/>
  <c r="BQ611" i="4"/>
  <c r="BS713" i="4"/>
  <c r="BC505" i="4"/>
  <c r="BO869" i="4"/>
  <c r="CA726" i="4"/>
  <c r="BR573" i="4"/>
  <c r="BD635" i="4"/>
  <c r="BX834" i="4"/>
  <c r="BS762" i="4"/>
  <c r="BK753" i="4"/>
  <c r="BR773" i="4"/>
  <c r="BA987" i="4"/>
  <c r="BF623" i="4"/>
  <c r="BN847" i="4"/>
  <c r="BX855" i="4"/>
  <c r="BS663" i="4"/>
  <c r="BC883" i="4"/>
  <c r="BN664" i="4"/>
  <c r="BL959" i="4"/>
  <c r="BD745" i="4"/>
  <c r="BN626" i="4"/>
  <c r="BS631" i="4"/>
  <c r="BV615" i="4"/>
  <c r="BD548" i="4"/>
  <c r="BH906" i="4"/>
  <c r="BY600" i="4"/>
  <c r="BQ729" i="4"/>
  <c r="BQ653" i="4"/>
  <c r="BJ708" i="4"/>
  <c r="BJ984" i="4"/>
  <c r="BQ736" i="4"/>
  <c r="BV725" i="4"/>
  <c r="BS639" i="4"/>
  <c r="BV926" i="4"/>
  <c r="BO507" i="4"/>
  <c r="BP612" i="4"/>
  <c r="BB752" i="4"/>
  <c r="BN889" i="4"/>
  <c r="BE726" i="4"/>
  <c r="BR730" i="4"/>
  <c r="BZ936" i="4"/>
  <c r="BC828" i="4"/>
  <c r="BU975" i="4"/>
  <c r="BM538" i="4"/>
  <c r="BT563" i="4"/>
  <c r="AZ851" i="4"/>
  <c r="BW682" i="4"/>
  <c r="AZ714" i="4"/>
  <c r="BJ666" i="4"/>
  <c r="BH733" i="4"/>
  <c r="BG878" i="4"/>
  <c r="BR578" i="4"/>
  <c r="BG690" i="4"/>
  <c r="BS776" i="4"/>
  <c r="BC669" i="4"/>
  <c r="BW765" i="4"/>
  <c r="BJ895" i="4"/>
  <c r="BH699" i="4"/>
  <c r="AZ982" i="4"/>
  <c r="BZ529" i="4"/>
  <c r="BQ597" i="4"/>
  <c r="BR666" i="4"/>
  <c r="BL545" i="4"/>
  <c r="BV515" i="4"/>
  <c r="BF1000" i="4"/>
  <c r="BO756" i="4"/>
  <c r="BR515" i="4"/>
  <c r="BD731" i="4"/>
  <c r="BM822" i="4"/>
  <c r="BE938" i="4"/>
  <c r="BP832" i="4"/>
  <c r="BA833" i="4"/>
  <c r="BE888" i="4"/>
  <c r="BU820" i="4"/>
  <c r="BE977" i="4"/>
  <c r="BB875" i="4"/>
  <c r="BP526" i="4"/>
  <c r="BG989" i="4"/>
  <c r="BW919" i="4"/>
  <c r="BQ642" i="4"/>
  <c r="BJ583" i="4"/>
  <c r="BW626" i="4"/>
  <c r="BT627" i="4"/>
  <c r="BP805" i="4"/>
  <c r="BJ692" i="4"/>
  <c r="BM575" i="4"/>
  <c r="BD542" i="4"/>
  <c r="BQ711" i="4"/>
  <c r="BB973" i="4"/>
  <c r="BM755" i="4"/>
  <c r="BB998" i="4"/>
  <c r="CA931" i="4"/>
  <c r="BI773" i="4"/>
  <c r="BR757" i="4"/>
  <c r="BS919" i="4"/>
  <c r="BB538" i="4"/>
  <c r="BG735" i="4"/>
  <c r="BZ657" i="4"/>
  <c r="BP741" i="4"/>
  <c r="BZ536" i="4"/>
  <c r="BS705" i="4"/>
  <c r="BI931" i="4"/>
  <c r="BV549" i="4"/>
  <c r="BY574" i="4"/>
  <c r="AY768" i="4"/>
  <c r="BE780" i="4"/>
  <c r="BX644" i="4"/>
  <c r="BC785" i="4"/>
  <c r="BR970" i="4"/>
  <c r="BY902" i="4"/>
  <c r="BJ657" i="4"/>
  <c r="BN725" i="4"/>
  <c r="AZ813" i="4"/>
  <c r="BS930" i="4"/>
  <c r="BJ758" i="4"/>
  <c r="BJ721" i="4"/>
  <c r="BK873" i="4"/>
  <c r="BK654" i="4"/>
  <c r="BF744" i="4"/>
  <c r="BU568" i="4"/>
  <c r="BR623" i="4"/>
  <c r="BR844" i="4"/>
  <c r="BN857" i="4"/>
  <c r="BQ650" i="4"/>
  <c r="BY889" i="4"/>
  <c r="CA705" i="4"/>
  <c r="AY741" i="4"/>
  <c r="CA867" i="4"/>
  <c r="BW773" i="4"/>
  <c r="BN605" i="4"/>
  <c r="BV660" i="4"/>
  <c r="BP690" i="4"/>
  <c r="BY849" i="4"/>
  <c r="BA890" i="4"/>
  <c r="BF702" i="4"/>
  <c r="BQ699" i="4"/>
  <c r="BY875" i="4"/>
  <c r="BV974" i="4"/>
  <c r="BE658" i="4"/>
  <c r="AZ931" i="4"/>
  <c r="BY891" i="4"/>
  <c r="BB944" i="4"/>
  <c r="BQ626" i="4"/>
  <c r="BL627" i="4"/>
  <c r="BY783" i="4"/>
  <c r="BH877" i="4"/>
  <c r="BU555" i="4"/>
  <c r="BG579" i="4"/>
  <c r="BH853" i="4"/>
  <c r="BC615" i="4"/>
  <c r="BN893" i="4"/>
  <c r="BE746" i="4"/>
  <c r="BH750" i="4"/>
  <c r="BN646" i="4"/>
  <c r="BF731" i="4"/>
  <c r="BR716" i="4"/>
  <c r="BN859" i="4"/>
  <c r="BQ692" i="4"/>
  <c r="BT645" i="4"/>
  <c r="BT971" i="4"/>
  <c r="BF787" i="4"/>
  <c r="BB954" i="4"/>
  <c r="BP697" i="4"/>
  <c r="BI872" i="4"/>
  <c r="BZ525" i="4"/>
  <c r="BQ700" i="4"/>
  <c r="BH504" i="4"/>
  <c r="BY570" i="4"/>
  <c r="BM705" i="4"/>
  <c r="BR753" i="4"/>
  <c r="BA884" i="4"/>
  <c r="BQ979" i="4"/>
  <c r="BS940" i="4"/>
  <c r="BB806" i="4"/>
  <c r="BV765" i="4"/>
  <c r="BA587" i="4"/>
  <c r="CA958" i="4"/>
  <c r="BM830" i="4"/>
  <c r="BR717" i="4"/>
  <c r="BB754" i="4"/>
  <c r="BJ779" i="4"/>
  <c r="BP709" i="4"/>
  <c r="BQ574" i="4"/>
  <c r="AY839" i="4"/>
  <c r="BI740" i="4"/>
  <c r="BB526" i="4"/>
  <c r="BY588" i="4"/>
  <c r="BN517" i="4"/>
  <c r="BU698" i="4"/>
  <c r="BN796" i="4"/>
  <c r="BW952" i="4"/>
  <c r="BC640" i="4"/>
  <c r="BR986" i="4"/>
  <c r="BI524" i="4"/>
  <c r="BZ563" i="4"/>
  <c r="BM506" i="4"/>
  <c r="BE952" i="4"/>
  <c r="BQ949" i="4"/>
  <c r="BM767" i="4"/>
  <c r="BY838" i="4"/>
  <c r="BL537" i="4"/>
  <c r="BJ534" i="4"/>
  <c r="BP712" i="4"/>
  <c r="BH884" i="4"/>
  <c r="BF678" i="4"/>
  <c r="BZ649" i="4"/>
  <c r="BI646" i="4"/>
  <c r="BJ791" i="4"/>
  <c r="BF962" i="4"/>
  <c r="BF833" i="4"/>
  <c r="BA767" i="4"/>
  <c r="BE995" i="4"/>
  <c r="BQ584" i="4"/>
  <c r="BQ535" i="4"/>
  <c r="BQ600" i="4"/>
  <c r="AY734" i="4"/>
  <c r="BN634" i="4"/>
  <c r="BR766" i="4"/>
  <c r="BU512" i="4"/>
  <c r="BQ976" i="4"/>
  <c r="BQ894" i="4"/>
  <c r="BR953" i="4"/>
  <c r="BK638" i="4"/>
  <c r="BJ700" i="4"/>
  <c r="BF735" i="4"/>
  <c r="BZ696" i="4"/>
  <c r="BJ630" i="4"/>
  <c r="BJ954" i="4"/>
  <c r="BJ548" i="4"/>
  <c r="BA841" i="4"/>
  <c r="BA861" i="4"/>
  <c r="BQ757" i="4"/>
  <c r="BE856" i="4"/>
  <c r="BR926" i="4"/>
  <c r="BN800" i="4"/>
  <c r="BL648" i="4"/>
  <c r="BB778" i="4"/>
  <c r="BD557" i="4"/>
  <c r="BH796" i="4"/>
  <c r="BU548" i="4"/>
  <c r="BN738" i="4"/>
  <c r="BY608" i="4"/>
  <c r="BJ917" i="4"/>
  <c r="BB514" i="4"/>
  <c r="BM653" i="4"/>
  <c r="BR656" i="4"/>
  <c r="BF893" i="4"/>
  <c r="BY934" i="4"/>
  <c r="BI531" i="4"/>
  <c r="BO596" i="4"/>
  <c r="BF991" i="4"/>
  <c r="BF644" i="4"/>
  <c r="BJ532" i="4"/>
  <c r="BB569" i="4"/>
  <c r="BC591" i="4"/>
  <c r="BO735" i="4"/>
  <c r="BQ714" i="4"/>
  <c r="BM777" i="4"/>
  <c r="BV577" i="4"/>
  <c r="BB725" i="4"/>
  <c r="BE511" i="4"/>
  <c r="BM940" i="4"/>
  <c r="BF972" i="4"/>
  <c r="BK541" i="4"/>
  <c r="BW685" i="4"/>
  <c r="BS980" i="4"/>
  <c r="BI952" i="4"/>
  <c r="BN861" i="4"/>
  <c r="BK569" i="4"/>
  <c r="BE994" i="4"/>
  <c r="BC646" i="4"/>
  <c r="BM899" i="4"/>
  <c r="BE868" i="4"/>
  <c r="BW661" i="4"/>
  <c r="CA877" i="4"/>
  <c r="BR672" i="4"/>
  <c r="BM650" i="4"/>
  <c r="BQ549" i="4"/>
  <c r="BZ552" i="4"/>
  <c r="BV599" i="4"/>
  <c r="BJ752" i="4"/>
  <c r="BD950" i="4"/>
  <c r="BM539" i="4"/>
  <c r="BU509" i="4"/>
  <c r="BP848" i="4"/>
  <c r="BE959" i="4"/>
  <c r="BN580" i="4"/>
  <c r="BV793" i="4"/>
  <c r="BV838" i="4"/>
  <c r="BQ690" i="4"/>
  <c r="BH830" i="4"/>
  <c r="AZ522" i="4"/>
  <c r="BN702" i="4"/>
  <c r="BM946" i="4"/>
  <c r="BJ763" i="4"/>
  <c r="BY759" i="4"/>
  <c r="BM534" i="4"/>
  <c r="AY764" i="4"/>
  <c r="BF920" i="4"/>
  <c r="BI759" i="4"/>
  <c r="CA814" i="4"/>
  <c r="BA778" i="4"/>
  <c r="BY735" i="4"/>
  <c r="BJ830" i="4"/>
  <c r="BJ642" i="4"/>
  <c r="BN575" i="4"/>
  <c r="BD674" i="4"/>
  <c r="BV834" i="4"/>
  <c r="BF630" i="4"/>
  <c r="BU544" i="4"/>
  <c r="BM987" i="4"/>
  <c r="BJ868" i="4"/>
  <c r="BB996" i="4"/>
  <c r="BT922" i="4"/>
  <c r="BJ874" i="4"/>
  <c r="BJ889" i="4"/>
  <c r="BC959" i="4"/>
  <c r="BW768" i="4"/>
  <c r="BB529" i="4"/>
  <c r="AZ718" i="4"/>
  <c r="BK640" i="4"/>
  <c r="BE906" i="4"/>
  <c r="BE812" i="4"/>
  <c r="BC687" i="4"/>
  <c r="BQ730" i="4"/>
  <c r="BF547" i="4"/>
  <c r="BM991" i="4"/>
  <c r="BU814" i="4"/>
  <c r="BM754" i="4"/>
  <c r="BS584" i="4"/>
  <c r="BM984" i="4"/>
  <c r="BY699" i="4"/>
  <c r="BH996" i="4"/>
  <c r="AY985" i="4"/>
  <c r="BG882" i="4"/>
  <c r="BV749" i="4"/>
  <c r="BY585" i="4"/>
  <c r="CA934" i="4"/>
  <c r="BB962" i="4"/>
  <c r="BG580" i="4"/>
  <c r="BY717" i="4"/>
  <c r="BB852" i="4"/>
  <c r="BB740" i="4"/>
  <c r="BU525" i="4"/>
  <c r="AZ565" i="4"/>
  <c r="BN944" i="4"/>
  <c r="BV595" i="4"/>
  <c r="BR592" i="4"/>
  <c r="BK851" i="4"/>
  <c r="BM611" i="4"/>
  <c r="AZ547" i="4"/>
  <c r="BB789" i="4"/>
  <c r="BH876" i="4"/>
  <c r="BX831" i="4"/>
  <c r="BY594" i="4"/>
  <c r="BF733" i="4"/>
  <c r="BU588" i="4"/>
  <c r="BA697" i="4"/>
  <c r="BO929" i="4"/>
  <c r="BU852" i="4"/>
  <c r="BO542" i="4"/>
  <c r="BJ671" i="4"/>
  <c r="BJ969" i="4"/>
  <c r="BE982" i="4"/>
  <c r="BM695" i="4"/>
  <c r="BN915" i="4"/>
  <c r="BT995" i="4"/>
  <c r="BZ633" i="4"/>
  <c r="BW989" i="4"/>
  <c r="BU665" i="4"/>
  <c r="BF529" i="4"/>
  <c r="BT938" i="4"/>
  <c r="BY790" i="4"/>
  <c r="BH799" i="4"/>
  <c r="BR968" i="4"/>
  <c r="BM523" i="4"/>
  <c r="BD755" i="4"/>
  <c r="BL707" i="4"/>
  <c r="BR929" i="4"/>
  <c r="BQ721" i="4"/>
  <c r="BJ591" i="4"/>
  <c r="BM842" i="4"/>
  <c r="BF890" i="4"/>
  <c r="BM820" i="4"/>
  <c r="BM623" i="4"/>
  <c r="BU970" i="4"/>
  <c r="BD878" i="4"/>
  <c r="BM660" i="4"/>
  <c r="BJ855" i="4"/>
  <c r="BY660" i="4"/>
  <c r="BR727" i="4"/>
  <c r="BA698" i="4"/>
  <c r="BI655" i="4"/>
  <c r="BB682" i="4"/>
  <c r="BK592" i="4"/>
  <c r="BJ697" i="4"/>
  <c r="BQ669" i="4"/>
  <c r="BI990" i="4"/>
  <c r="BB947" i="4"/>
  <c r="BM729" i="4"/>
  <c r="BC739" i="4"/>
  <c r="BJ997" i="4"/>
  <c r="BI686" i="4"/>
  <c r="BK878" i="4"/>
  <c r="BF810" i="4"/>
  <c r="BE881" i="4"/>
  <c r="BN595" i="4"/>
  <c r="BR651" i="4"/>
  <c r="BI609" i="4"/>
  <c r="BR531" i="4"/>
  <c r="BQ850" i="4"/>
  <c r="BQ719" i="4"/>
  <c r="BI705" i="4"/>
  <c r="BM672" i="4"/>
  <c r="AY622" i="4"/>
  <c r="BY900" i="4"/>
  <c r="BO652" i="4"/>
  <c r="BN525" i="4"/>
  <c r="BZ608" i="4"/>
  <c r="BY945" i="4"/>
  <c r="AY705" i="4"/>
  <c r="AY684" i="4"/>
  <c r="BY873" i="4"/>
  <c r="BU968" i="4"/>
  <c r="BN524" i="4"/>
  <c r="BA911" i="4"/>
  <c r="BY931" i="4"/>
  <c r="BJ921" i="4"/>
  <c r="BA978" i="4"/>
  <c r="BE701" i="4"/>
  <c r="BS648" i="4"/>
  <c r="BJ953" i="4"/>
  <c r="BF594" i="4"/>
  <c r="BG756" i="4"/>
  <c r="BU997" i="4"/>
  <c r="BM517" i="4"/>
  <c r="BR535" i="4"/>
  <c r="BO595" i="4"/>
  <c r="BY630" i="4"/>
  <c r="BF647" i="4"/>
  <c r="BJ610" i="4"/>
  <c r="BU870" i="4"/>
  <c r="BJ958" i="4"/>
  <c r="BI608" i="4"/>
  <c r="BF861" i="4"/>
  <c r="BU825" i="4"/>
  <c r="BI943" i="4"/>
  <c r="BZ781" i="4"/>
  <c r="CA646" i="4"/>
  <c r="CA544" i="4"/>
  <c r="BI879" i="4"/>
  <c r="BG557" i="4"/>
  <c r="BD826" i="4"/>
  <c r="AY797" i="4"/>
  <c r="BD601" i="4"/>
  <c r="BJ594" i="4"/>
  <c r="BG502" i="4"/>
  <c r="BP587" i="4"/>
  <c r="BF643" i="4"/>
  <c r="BA670" i="4"/>
  <c r="BN682" i="4"/>
  <c r="BR819" i="4"/>
  <c r="BA968" i="4"/>
  <c r="BI738" i="4"/>
  <c r="BN648" i="4"/>
  <c r="AY691" i="4"/>
  <c r="BA907" i="4"/>
  <c r="BL792" i="4"/>
  <c r="BK742" i="4"/>
  <c r="BJ543" i="4"/>
  <c r="BY841" i="4"/>
  <c r="BT749" i="4"/>
  <c r="BB905" i="4"/>
  <c r="BE674" i="4"/>
  <c r="BO675" i="4"/>
  <c r="BA672" i="4"/>
  <c r="AY895" i="4"/>
  <c r="BW524" i="4"/>
  <c r="BB946" i="4"/>
  <c r="BJ604" i="4"/>
  <c r="BX918" i="4"/>
  <c r="BT698" i="4"/>
  <c r="BJ892" i="4"/>
  <c r="BC817" i="4"/>
  <c r="BU554" i="4"/>
  <c r="AZ854" i="4"/>
  <c r="AY847" i="4"/>
  <c r="BG948" i="4"/>
  <c r="BL723" i="4"/>
  <c r="BV997" i="4"/>
  <c r="BI637" i="4"/>
  <c r="CA538" i="4"/>
  <c r="BP798" i="4"/>
  <c r="BQ849" i="4"/>
  <c r="BF530" i="4"/>
  <c r="BO927" i="4"/>
  <c r="BC557" i="4"/>
  <c r="AZ590" i="4"/>
  <c r="BH963" i="4"/>
  <c r="BK827" i="4"/>
  <c r="BJ759" i="4"/>
  <c r="BJ689" i="4"/>
  <c r="BN509" i="4"/>
  <c r="BZ974" i="4"/>
  <c r="BH552" i="4"/>
  <c r="BZ855" i="4"/>
  <c r="BA730" i="4"/>
  <c r="CA844" i="4"/>
  <c r="BS568" i="4"/>
  <c r="BG650" i="4"/>
  <c r="BX598" i="4"/>
  <c r="BA867" i="4"/>
  <c r="AZ525" i="4"/>
  <c r="BM858" i="4"/>
  <c r="BV953" i="4"/>
  <c r="BG636" i="4"/>
  <c r="BH901" i="4"/>
  <c r="BY751" i="4"/>
  <c r="BM683" i="4"/>
  <c r="BS977" i="4"/>
  <c r="BY980" i="4"/>
  <c r="BJ957" i="4"/>
  <c r="BB620" i="4"/>
  <c r="BG814" i="4"/>
  <c r="BP942" i="4"/>
  <c r="BU796" i="4"/>
  <c r="BC575" i="4"/>
  <c r="BA777" i="4"/>
  <c r="BN999" i="4"/>
  <c r="AZ1000" i="4"/>
  <c r="BB821" i="4"/>
  <c r="BB596" i="4"/>
  <c r="AY920" i="4"/>
  <c r="BZ976" i="4"/>
  <c r="BP779" i="4"/>
  <c r="BO956" i="4"/>
  <c r="BH711" i="4"/>
  <c r="BE506" i="4"/>
  <c r="BL964" i="4"/>
  <c r="BK671" i="4"/>
  <c r="AY575" i="4"/>
  <c r="BZ720" i="4"/>
  <c r="AY519" i="4"/>
  <c r="BN589" i="4"/>
  <c r="BY505" i="4"/>
  <c r="BP531" i="4"/>
  <c r="BS898" i="4"/>
  <c r="BC976" i="4"/>
  <c r="BQ843" i="4"/>
  <c r="BI658" i="4"/>
  <c r="BQ766" i="4"/>
  <c r="BA763" i="4"/>
  <c r="BA776" i="4"/>
  <c r="BG537" i="4"/>
  <c r="BZ786" i="4"/>
  <c r="BJ644" i="4"/>
  <c r="BV950" i="4"/>
  <c r="BR899" i="4"/>
  <c r="BI991" i="4"/>
  <c r="BB840" i="4"/>
  <c r="BT890" i="4"/>
  <c r="BD721" i="4"/>
  <c r="BS769" i="4"/>
  <c r="BK859" i="4"/>
  <c r="BH962" i="4"/>
  <c r="CA903" i="4"/>
  <c r="BG829" i="4"/>
  <c r="BA605" i="4"/>
  <c r="BC947" i="4"/>
  <c r="BW645" i="4"/>
  <c r="BG570" i="4"/>
  <c r="BH813" i="4"/>
  <c r="BE584" i="4"/>
  <c r="BJ941" i="4"/>
  <c r="BE563" i="4"/>
  <c r="BM943" i="4"/>
  <c r="BH717" i="4"/>
  <c r="BC550" i="4"/>
  <c r="BS542" i="4"/>
  <c r="BO789" i="4"/>
  <c r="AZ751" i="4"/>
  <c r="BQ827" i="4"/>
  <c r="BE974" i="4"/>
  <c r="BE871" i="4"/>
  <c r="BQ666" i="4"/>
  <c r="BP797" i="4"/>
  <c r="AZ617" i="4"/>
  <c r="BV821" i="4"/>
  <c r="BI580" i="4"/>
  <c r="BJ839" i="4"/>
  <c r="BI521" i="4"/>
  <c r="BQ792" i="4"/>
  <c r="BA885" i="4"/>
  <c r="BO571" i="4"/>
  <c r="BY534" i="4"/>
  <c r="BP816" i="4"/>
  <c r="BI528" i="4"/>
  <c r="BZ888" i="4"/>
  <c r="BY569" i="4"/>
  <c r="BZ534" i="4"/>
  <c r="BI709" i="4"/>
  <c r="BE601" i="4"/>
  <c r="BY670" i="4"/>
  <c r="BA898" i="4"/>
  <c r="BI758" i="4"/>
  <c r="BG908" i="4"/>
  <c r="BQ999" i="4"/>
  <c r="BK891" i="4"/>
  <c r="AY814" i="4"/>
  <c r="AY821" i="4"/>
  <c r="BC574" i="4"/>
  <c r="BN616" i="4"/>
  <c r="BW873" i="4"/>
  <c r="BX974" i="4"/>
  <c r="BF753" i="4"/>
  <c r="BI833" i="4"/>
  <c r="BN533" i="4"/>
  <c r="BQ957" i="4"/>
  <c r="BS526" i="4"/>
  <c r="BG733" i="4"/>
  <c r="BA864" i="4"/>
  <c r="BB755" i="4"/>
  <c r="AY667" i="4"/>
  <c r="BH611" i="4"/>
  <c r="BK870" i="4"/>
  <c r="BG692" i="4"/>
  <c r="BH782" i="4"/>
  <c r="BN862" i="4"/>
  <c r="AZ689" i="4"/>
  <c r="BA868" i="4"/>
  <c r="BJ802" i="4"/>
  <c r="BM732" i="4"/>
  <c r="BG572" i="4"/>
  <c r="BW766" i="4"/>
  <c r="BF626" i="4"/>
  <c r="BF661" i="4"/>
  <c r="BY983" i="4"/>
  <c r="BW838" i="4"/>
  <c r="BM572" i="4"/>
  <c r="BI791" i="4"/>
  <c r="BK724" i="4"/>
  <c r="BQ664" i="4"/>
  <c r="BV850" i="4"/>
  <c r="BU880" i="4"/>
  <c r="BR794" i="4"/>
  <c r="BE502" i="4"/>
  <c r="BH727" i="4"/>
  <c r="BB773" i="4"/>
  <c r="BU574" i="4"/>
  <c r="BI983" i="4"/>
  <c r="BK961" i="4"/>
  <c r="BR596" i="4"/>
  <c r="BQ604" i="4"/>
  <c r="BN885" i="4"/>
  <c r="AY515" i="4"/>
  <c r="BA940" i="4"/>
  <c r="BE676" i="4"/>
  <c r="BC803" i="4"/>
  <c r="BE776" i="4"/>
  <c r="BG853" i="4"/>
  <c r="BF801" i="4"/>
  <c r="BG781" i="4"/>
  <c r="CA800" i="4"/>
  <c r="BW589" i="4"/>
  <c r="AY548" i="4"/>
  <c r="BJ556" i="4"/>
  <c r="BM900" i="4"/>
  <c r="BH749" i="4"/>
  <c r="BJ939" i="4"/>
  <c r="BM520" i="4"/>
  <c r="BN787" i="4"/>
  <c r="BN675" i="4"/>
  <c r="BI821" i="4"/>
  <c r="BU786" i="4"/>
  <c r="BI563" i="4"/>
  <c r="BR681" i="4"/>
  <c r="BG921" i="4"/>
  <c r="BM878" i="4"/>
  <c r="BJ673" i="4"/>
  <c r="BQ964" i="4"/>
  <c r="BF714" i="4"/>
  <c r="BI969" i="4"/>
  <c r="BK641" i="4"/>
  <c r="BH909" i="4"/>
  <c r="BN832" i="4"/>
  <c r="BR685" i="4"/>
  <c r="BP821" i="4"/>
  <c r="BA794" i="4"/>
  <c r="BV566" i="4"/>
  <c r="BU627" i="4"/>
  <c r="BF524" i="4"/>
  <c r="BR634" i="4"/>
  <c r="BB574" i="4"/>
  <c r="BV824" i="4"/>
  <c r="BA786" i="4"/>
  <c r="BB707" i="4"/>
  <c r="BU854" i="4"/>
  <c r="BP539" i="4"/>
  <c r="BA735" i="4"/>
  <c r="BY612" i="4"/>
  <c r="AZ957" i="4"/>
  <c r="BN892" i="4"/>
  <c r="BI663" i="4"/>
  <c r="BM714" i="4"/>
  <c r="BM509" i="4"/>
  <c r="BW856" i="4"/>
  <c r="BY823" i="4"/>
  <c r="BZ682" i="4"/>
  <c r="BE713" i="4"/>
  <c r="BO725" i="4"/>
  <c r="BK816" i="4"/>
  <c r="BG821" i="4"/>
  <c r="BI522" i="4"/>
  <c r="BU876" i="4"/>
  <c r="BS649" i="4"/>
  <c r="BV656" i="4"/>
  <c r="BQ575" i="4"/>
  <c r="BW859" i="4"/>
  <c r="BB974" i="4"/>
  <c r="BV948" i="4"/>
  <c r="BP928" i="4"/>
  <c r="BA973" i="4"/>
  <c r="BJ975" i="4"/>
  <c r="BR503" i="4"/>
  <c r="BV531" i="4"/>
  <c r="BX999" i="4"/>
  <c r="BR782" i="4"/>
  <c r="CA741" i="4"/>
  <c r="BV627" i="4"/>
  <c r="BJ940" i="4"/>
  <c r="BT962" i="4"/>
  <c r="BO685" i="4"/>
  <c r="BN952" i="4"/>
  <c r="BK998" i="4"/>
  <c r="BI729" i="4"/>
  <c r="BQ550" i="4"/>
  <c r="BN673" i="4"/>
  <c r="BF794" i="4"/>
  <c r="BU935" i="4"/>
  <c r="BE694" i="4"/>
  <c r="BA685" i="4"/>
  <c r="BD788" i="4"/>
  <c r="BY713" i="4"/>
  <c r="BU666" i="4"/>
  <c r="BU688" i="4"/>
  <c r="BU526" i="4"/>
  <c r="BE879" i="4"/>
  <c r="BO887" i="4"/>
  <c r="BA649" i="4"/>
  <c r="BZ512" i="4"/>
  <c r="BM794" i="4"/>
  <c r="BK600" i="4"/>
  <c r="BN896" i="4"/>
  <c r="BW736" i="4"/>
  <c r="BA553" i="4"/>
  <c r="BM565" i="4"/>
  <c r="BV901" i="4"/>
  <c r="BV870" i="4"/>
  <c r="BV767" i="4"/>
  <c r="BB730" i="4"/>
  <c r="BU638" i="4"/>
  <c r="BE738" i="4"/>
  <c r="BQ645" i="4"/>
  <c r="BB576" i="4"/>
  <c r="BN759" i="4"/>
  <c r="BL958" i="4"/>
  <c r="BM573" i="4"/>
  <c r="BY960" i="4"/>
  <c r="BE855" i="4"/>
  <c r="BV736" i="4"/>
  <c r="BR849" i="4"/>
  <c r="AY719" i="4"/>
  <c r="BY528" i="4"/>
  <c r="BB932" i="4"/>
  <c r="BV872" i="4"/>
  <c r="BY806" i="4"/>
  <c r="BE577" i="4"/>
  <c r="BY532" i="4"/>
  <c r="BJ696" i="4"/>
  <c r="BC712" i="4"/>
  <c r="BU771" i="4"/>
  <c r="BU850" i="4"/>
  <c r="BN994" i="4"/>
  <c r="BE737" i="4"/>
  <c r="BF977" i="4"/>
  <c r="BB968" i="4"/>
  <c r="BB519" i="4"/>
  <c r="BY852" i="4"/>
  <c r="BM908" i="4"/>
  <c r="BF562" i="4"/>
  <c r="AY824" i="4"/>
  <c r="BJ659" i="4"/>
  <c r="BG743" i="4"/>
  <c r="BM564" i="4"/>
  <c r="BM821" i="4"/>
  <c r="BN875" i="4"/>
  <c r="BM835" i="4"/>
  <c r="BE976" i="4"/>
  <c r="BY959" i="4"/>
  <c r="BG894" i="4"/>
  <c r="BA961" i="4"/>
  <c r="BI841" i="4"/>
  <c r="BF710" i="4"/>
  <c r="BG652" i="4"/>
  <c r="BK926" i="4"/>
  <c r="BB948" i="4"/>
  <c r="BU647" i="4"/>
  <c r="BV633" i="4"/>
  <c r="BM887" i="4"/>
  <c r="BN968" i="4"/>
  <c r="BJ524" i="4"/>
  <c r="BE592" i="4"/>
  <c r="BM671" i="4"/>
  <c r="BC747" i="4"/>
  <c r="BJ718" i="4"/>
  <c r="BC608" i="4"/>
  <c r="BJ998" i="4"/>
  <c r="BJ612" i="4"/>
  <c r="BP787" i="4"/>
  <c r="BV558" i="4"/>
  <c r="BR715" i="4"/>
  <c r="BU678" i="4"/>
  <c r="BM805" i="4"/>
  <c r="BC632" i="4"/>
  <c r="BB686" i="4"/>
  <c r="BY864" i="4"/>
  <c r="BD883" i="4"/>
  <c r="CA985" i="4"/>
  <c r="BD724" i="4"/>
  <c r="BA508" i="4"/>
  <c r="BN665" i="4"/>
  <c r="BT606" i="4"/>
  <c r="BN815" i="4"/>
  <c r="BM616" i="4"/>
  <c r="BS916" i="4"/>
  <c r="BR964" i="4"/>
  <c r="BA773" i="4"/>
  <c r="BY776" i="4"/>
  <c r="BR851" i="4"/>
  <c r="BF995" i="4"/>
  <c r="BE800" i="4"/>
  <c r="BN960" i="4"/>
  <c r="BN549" i="4"/>
  <c r="BQ527" i="4"/>
  <c r="BL524" i="4"/>
  <c r="BY854" i="4"/>
  <c r="BQ768" i="4"/>
  <c r="BP675" i="4"/>
  <c r="BY992" i="4"/>
  <c r="BB842" i="4"/>
  <c r="BA796" i="4"/>
  <c r="BQ881" i="4"/>
  <c r="BM814" i="4"/>
  <c r="AY562" i="4"/>
  <c r="BK949" i="4"/>
  <c r="BK688" i="4"/>
  <c r="BE841" i="4"/>
  <c r="AY945" i="4"/>
  <c r="BF515" i="4"/>
  <c r="BZ959" i="4"/>
  <c r="BR958" i="4"/>
  <c r="BQ639" i="4"/>
  <c r="BI555" i="4"/>
  <c r="BY517" i="4"/>
  <c r="BU883" i="4"/>
  <c r="BB785" i="4"/>
  <c r="BV941" i="4"/>
  <c r="BB861" i="4"/>
  <c r="BN920" i="4"/>
  <c r="BR927" i="4"/>
  <c r="BY777" i="4"/>
  <c r="BE725" i="4"/>
  <c r="BB504" i="4"/>
  <c r="BF880" i="4"/>
  <c r="BQ657" i="4"/>
  <c r="BU899" i="4"/>
  <c r="BY626" i="4"/>
  <c r="BA815" i="4"/>
  <c r="BC624" i="4"/>
  <c r="BN590" i="4"/>
  <c r="BH609" i="4"/>
  <c r="AZ877" i="4"/>
  <c r="BH837" i="4"/>
  <c r="BV977" i="4"/>
  <c r="BR961" i="4"/>
  <c r="BN985" i="4"/>
  <c r="BY748" i="4"/>
  <c r="BA811" i="4"/>
  <c r="BI929" i="4"/>
  <c r="BY635" i="4"/>
  <c r="BJ553" i="4"/>
  <c r="BN746" i="4"/>
  <c r="BV984" i="4"/>
  <c r="BF826" i="4"/>
  <c r="BW912" i="4"/>
  <c r="BL961" i="4"/>
  <c r="BM581" i="4"/>
  <c r="BA921" i="4"/>
  <c r="BU798" i="4"/>
  <c r="BY757" i="4"/>
  <c r="BQ694" i="4"/>
  <c r="BQ810" i="4"/>
  <c r="BQ558" i="4"/>
  <c r="BM864" i="4"/>
  <c r="BO947" i="4"/>
  <c r="BL702" i="4"/>
  <c r="BB802" i="4"/>
  <c r="BV580" i="4"/>
  <c r="BG806" i="4"/>
  <c r="BJ817" i="4"/>
  <c r="BB506" i="4"/>
  <c r="BQ801" i="4"/>
  <c r="BU927" i="4"/>
  <c r="BN666" i="4"/>
  <c r="BR777" i="4"/>
  <c r="BN935" i="4"/>
  <c r="BA604" i="4"/>
  <c r="BQ537" i="4"/>
  <c r="BB717" i="4"/>
  <c r="BF672" i="4"/>
  <c r="BX836" i="4"/>
  <c r="BA619" i="4"/>
  <c r="BV804" i="4"/>
  <c r="BA551" i="4"/>
  <c r="BV597" i="4"/>
  <c r="BF738" i="4"/>
  <c r="BM872" i="4"/>
  <c r="BQ560" i="4"/>
  <c r="BN855" i="4"/>
  <c r="BI984" i="4"/>
  <c r="BM654" i="4"/>
  <c r="BY669" i="4"/>
  <c r="BB1000" i="4"/>
  <c r="BJ559" i="4"/>
  <c r="BS502" i="4"/>
  <c r="BM648" i="4"/>
  <c r="BU728" i="4"/>
  <c r="BZ571" i="4"/>
  <c r="BQ676" i="4"/>
  <c r="BY937" i="4"/>
  <c r="BW928" i="4"/>
  <c r="BY543" i="4"/>
  <c r="AY694" i="4"/>
  <c r="BQ830" i="4"/>
  <c r="BO701" i="4"/>
  <c r="BR516" i="4"/>
  <c r="BY580" i="4"/>
  <c r="BJ609" i="4"/>
  <c r="BZ586" i="4"/>
  <c r="BY623" i="4"/>
  <c r="AZ984" i="4"/>
  <c r="BD626" i="4"/>
  <c r="BD867" i="4"/>
  <c r="CA774" i="4"/>
  <c r="BA573" i="4"/>
  <c r="BJ633" i="4"/>
  <c r="BV598" i="4"/>
  <c r="BR588" i="4"/>
  <c r="BJ815" i="4"/>
  <c r="BJ884" i="4"/>
  <c r="AY663" i="4"/>
  <c r="BR813" i="4"/>
  <c r="BM545" i="4"/>
  <c r="BT715" i="4"/>
  <c r="BO903" i="4"/>
  <c r="BK785" i="4"/>
  <c r="CA593" i="4"/>
  <c r="BK713" i="4"/>
  <c r="BC549" i="4"/>
  <c r="BA578" i="4"/>
  <c r="BR988" i="4"/>
  <c r="BB770" i="4"/>
  <c r="BL700" i="4"/>
  <c r="BW981" i="4"/>
  <c r="BG564" i="4"/>
  <c r="BA990" i="4"/>
  <c r="BC848" i="4"/>
  <c r="BI503" i="4"/>
  <c r="CA901" i="4"/>
  <c r="BM837" i="4"/>
  <c r="BB572" i="4"/>
  <c r="BJ777" i="4"/>
  <c r="BG627" i="4"/>
  <c r="BE538" i="4"/>
  <c r="AZ917" i="4"/>
  <c r="AY673" i="4"/>
  <c r="BH823" i="4"/>
  <c r="BM680" i="4"/>
  <c r="BW620" i="4"/>
  <c r="BI996" i="4"/>
  <c r="BX586" i="4"/>
  <c r="BF760" i="4"/>
  <c r="BE766" i="4"/>
  <c r="BU858" i="4"/>
  <c r="BA996" i="4"/>
  <c r="BK695" i="4"/>
  <c r="BI905" i="4"/>
  <c r="AY955" i="4"/>
  <c r="BB763" i="4"/>
  <c r="AY676" i="4"/>
  <c r="BF942" i="4"/>
  <c r="BI527" i="4"/>
  <c r="BG975" i="4"/>
  <c r="BF781" i="4"/>
  <c r="AZ538" i="4"/>
  <c r="BU557" i="4"/>
  <c r="AZ955" i="4"/>
  <c r="BS599" i="4"/>
  <c r="BE639" i="4"/>
  <c r="BZ871" i="4"/>
  <c r="BI896" i="4"/>
  <c r="BI720" i="4"/>
  <c r="BM508" i="4"/>
  <c r="AY848" i="4"/>
  <c r="BQ580" i="4"/>
  <c r="BM785" i="4"/>
  <c r="BH941" i="4"/>
  <c r="BR529" i="4"/>
  <c r="AZ799" i="4"/>
  <c r="BZ521" i="4"/>
  <c r="BP896" i="4"/>
  <c r="BT685" i="4"/>
  <c r="BV517" i="4"/>
  <c r="BN995" i="4"/>
  <c r="BJ611" i="4"/>
  <c r="BX912" i="4"/>
  <c r="BH759" i="4"/>
  <c r="BC504" i="4"/>
  <c r="BJ863" i="4"/>
  <c r="BF545" i="4"/>
  <c r="BE787" i="4"/>
  <c r="BE820" i="4"/>
  <c r="BK747" i="4"/>
  <c r="BC965" i="4"/>
  <c r="BN742" i="4"/>
  <c r="BT526" i="4"/>
  <c r="BR731" i="4"/>
  <c r="BN510" i="4"/>
  <c r="BN697" i="4"/>
  <c r="BY797" i="4"/>
  <c r="BR579" i="4"/>
  <c r="BQ686" i="4"/>
  <c r="AY882" i="4"/>
  <c r="BK988" i="4"/>
  <c r="BT644" i="4"/>
  <c r="CA777" i="4"/>
  <c r="BX642" i="4"/>
  <c r="BA616" i="4"/>
  <c r="AZ592" i="4"/>
  <c r="BT718" i="4"/>
  <c r="BA701" i="4"/>
  <c r="BL972" i="4"/>
  <c r="BS523" i="4"/>
  <c r="BA880" i="4"/>
  <c r="BY865" i="4"/>
  <c r="BW628" i="4"/>
  <c r="BX571" i="4"/>
  <c r="BH577" i="4"/>
  <c r="BN974" i="4"/>
  <c r="BZ746" i="4"/>
  <c r="BY590" i="4"/>
  <c r="BY576" i="4"/>
  <c r="BN592" i="4"/>
  <c r="BU702" i="4"/>
  <c r="BZ615" i="4"/>
  <c r="BF944" i="4"/>
  <c r="BP633" i="4"/>
  <c r="BN534" i="4"/>
  <c r="BY619" i="4"/>
  <c r="BE515" i="4"/>
  <c r="BV664" i="4"/>
  <c r="BQ904" i="4"/>
  <c r="BU951" i="4"/>
  <c r="BQ731" i="4"/>
  <c r="BX911" i="4"/>
  <c r="AY723" i="4"/>
  <c r="BS777" i="4"/>
  <c r="BE617" i="4"/>
  <c r="BY741" i="4"/>
  <c r="BM954" i="4"/>
  <c r="BY976" i="4"/>
  <c r="BV945" i="4"/>
  <c r="BY857" i="4"/>
  <c r="BV823" i="4"/>
  <c r="AY781" i="4"/>
  <c r="BU752" i="4"/>
  <c r="BI967" i="4"/>
  <c r="BO980" i="4"/>
  <c r="BU582" i="4"/>
  <c r="BI574" i="4"/>
  <c r="AY757" i="4"/>
  <c r="BO941" i="4"/>
  <c r="BB867" i="4"/>
  <c r="BF696" i="4"/>
  <c r="BX966" i="4"/>
  <c r="AZ837" i="4"/>
  <c r="AZ628" i="4"/>
  <c r="BB986" i="4"/>
  <c r="BI511" i="4"/>
  <c r="BQ538" i="4"/>
  <c r="BV785" i="4"/>
  <c r="BR546" i="4"/>
  <c r="AZ899" i="4"/>
  <c r="BF688" i="4"/>
  <c r="BB827" i="4"/>
  <c r="BH505" i="4"/>
  <c r="BL913" i="4"/>
  <c r="BS647" i="4"/>
  <c r="BE696" i="4"/>
  <c r="BG909" i="4"/>
  <c r="BG1001" i="4"/>
  <c r="BV583" i="4"/>
  <c r="BE742" i="4"/>
  <c r="BN987" i="4"/>
  <c r="BK955" i="4"/>
  <c r="BO509" i="4"/>
  <c r="BC714" i="4"/>
  <c r="BO910" i="4"/>
  <c r="BH545" i="4"/>
  <c r="BB668" i="4"/>
  <c r="AZ949" i="4"/>
  <c r="BK814" i="4"/>
  <c r="BD1001" i="4"/>
  <c r="BH576" i="4"/>
  <c r="BD785" i="4"/>
  <c r="BC693" i="4"/>
  <c r="AY507" i="4"/>
  <c r="BY564" i="4"/>
  <c r="BU523" i="4"/>
  <c r="BQ913" i="4"/>
  <c r="BA627" i="4"/>
  <c r="BP668" i="4"/>
  <c r="BX780" i="4"/>
  <c r="BR606" i="4"/>
  <c r="BI520" i="4"/>
  <c r="BC858" i="4"/>
  <c r="BB653" i="4"/>
  <c r="BM655" i="4"/>
  <c r="BY835" i="4"/>
  <c r="BZ810" i="4"/>
  <c r="BY817" i="4"/>
  <c r="BG545" i="4"/>
  <c r="BG718" i="4"/>
  <c r="BU761" i="4"/>
  <c r="BK584" i="4"/>
  <c r="BP808" i="4"/>
  <c r="BR509" i="4"/>
  <c r="BC835" i="4"/>
  <c r="BR551" i="4"/>
  <c r="BY652" i="4"/>
  <c r="BE779" i="4"/>
  <c r="BJ789" i="4"/>
  <c r="BF645" i="4"/>
  <c r="BP651" i="4"/>
  <c r="BI585" i="4"/>
  <c r="BV957" i="4"/>
  <c r="BR822" i="4"/>
  <c r="BF915" i="4"/>
  <c r="BR571" i="4"/>
  <c r="BU679" i="4"/>
  <c r="BM528" i="4"/>
  <c r="BO988" i="4"/>
  <c r="BM925" i="4"/>
  <c r="BI680" i="4"/>
  <c r="BC527" i="4"/>
  <c r="BQ673" i="4"/>
  <c r="AZ885" i="4"/>
  <c r="BB539" i="4"/>
  <c r="BM587" i="4"/>
  <c r="BF719" i="4"/>
  <c r="AZ992" i="4"/>
  <c r="BR684" i="4"/>
  <c r="BF546" i="4"/>
  <c r="BJ796" i="4"/>
  <c r="BV791" i="4"/>
  <c r="BR908" i="4"/>
  <c r="BY747" i="4"/>
  <c r="BP952" i="4"/>
  <c r="BB765" i="4"/>
  <c r="BA699" i="4"/>
  <c r="BF922" i="4"/>
  <c r="BV855" i="4"/>
  <c r="BJ835" i="4"/>
  <c r="BJ993" i="4"/>
  <c r="BV965" i="4"/>
  <c r="BV607" i="4"/>
  <c r="BP939" i="4"/>
  <c r="BR758" i="4"/>
  <c r="BA843" i="4"/>
  <c r="BU808" i="4"/>
  <c r="BY742" i="4"/>
  <c r="BR764" i="4"/>
  <c r="BB694" i="4"/>
  <c r="BU695" i="4"/>
  <c r="BH536" i="4"/>
  <c r="BR740" i="4"/>
  <c r="BE950" i="4"/>
  <c r="BJ541" i="4"/>
  <c r="BM951" i="4"/>
  <c r="BU961" i="4"/>
  <c r="BE818" i="4"/>
  <c r="BK505" i="4"/>
  <c r="BJ812" i="4"/>
  <c r="BJ825" i="4"/>
  <c r="BI532" i="4"/>
  <c r="BV522" i="4"/>
  <c r="BW699" i="4"/>
  <c r="BN923" i="4"/>
  <c r="BV584" i="4"/>
  <c r="BB916" i="4"/>
  <c r="BP993" i="4"/>
  <c r="BB567" i="4"/>
  <c r="BR840" i="4"/>
  <c r="BF797" i="4"/>
  <c r="BF804" i="4"/>
  <c r="BM652" i="4"/>
  <c r="BY825" i="4"/>
  <c r="AY930" i="4"/>
  <c r="BB561" i="4"/>
  <c r="BE744" i="4"/>
  <c r="AY845" i="4"/>
  <c r="BY672" i="4"/>
  <c r="BG807" i="4"/>
  <c r="CA966" i="4"/>
  <c r="BM625" i="4"/>
  <c r="BN982" i="4"/>
  <c r="BA750" i="4"/>
  <c r="BR663" i="4"/>
  <c r="BB555" i="4"/>
  <c r="BU645" i="4"/>
  <c r="BB961" i="4"/>
  <c r="BR598" i="4"/>
  <c r="AY813" i="4"/>
  <c r="BY605" i="4"/>
  <c r="BM751" i="4"/>
  <c r="BO661" i="4"/>
  <c r="BG660" i="4"/>
  <c r="BW828" i="4"/>
  <c r="BV612" i="4"/>
  <c r="BW714" i="4"/>
  <c r="BR680" i="4"/>
  <c r="BQ942" i="4"/>
  <c r="BJ965" i="4"/>
  <c r="BF837" i="4"/>
  <c r="BA740" i="4"/>
  <c r="BJ801" i="4"/>
  <c r="BX560" i="4"/>
  <c r="BI993" i="4"/>
  <c r="BA770" i="4"/>
  <c r="BF716" i="4"/>
  <c r="BF842" i="4"/>
  <c r="BU905" i="4"/>
  <c r="BA544" i="4"/>
  <c r="BF650" i="4"/>
  <c r="BH603" i="4"/>
  <c r="BB797" i="4"/>
  <c r="BJ841" i="4"/>
  <c r="BQ503" i="4"/>
  <c r="BE936" i="4"/>
  <c r="BE550" i="4"/>
  <c r="AZ936" i="4"/>
  <c r="BV869" i="4"/>
  <c r="AY654" i="4"/>
  <c r="BJ937" i="4"/>
  <c r="BM927" i="4"/>
  <c r="BB818" i="4"/>
  <c r="BN1001" i="4"/>
  <c r="BB672" i="4"/>
  <c r="BL659" i="4"/>
  <c r="AZ625" i="4"/>
  <c r="BE762" i="4"/>
  <c r="BB743" i="4"/>
  <c r="BD779" i="4"/>
  <c r="BV542" i="4"/>
  <c r="BU863" i="4"/>
  <c r="BQ944" i="4"/>
  <c r="AY662" i="4"/>
  <c r="BY982" i="4"/>
  <c r="BE914" i="4"/>
  <c r="BN858" i="4"/>
  <c r="BH822" i="4"/>
  <c r="BR679" i="4"/>
  <c r="BN752" i="4"/>
  <c r="BO510" i="4"/>
  <c r="BQ511" i="4"/>
  <c r="BM967" i="4"/>
  <c r="BB673" i="4"/>
  <c r="BY978" i="4"/>
  <c r="BY809" i="4"/>
  <c r="BF742" i="4"/>
  <c r="BI888" i="4"/>
  <c r="BE866" i="4"/>
  <c r="BZ978" i="4"/>
  <c r="BZ833" i="4"/>
  <c r="BE527" i="4"/>
  <c r="BQ809" i="4"/>
  <c r="BE857" i="4"/>
  <c r="BW780" i="4"/>
  <c r="BE542" i="4"/>
  <c r="BN973" i="4"/>
  <c r="BR636" i="4"/>
  <c r="CA797" i="4"/>
  <c r="BM780" i="4"/>
  <c r="BP747" i="4"/>
  <c r="BW966" i="4"/>
  <c r="BV751" i="4"/>
  <c r="BI553" i="4"/>
  <c r="BQ715" i="4"/>
  <c r="BQ1000" i="4"/>
  <c r="AY683" i="4"/>
  <c r="BA892" i="4"/>
  <c r="BI785" i="4"/>
  <c r="BY514" i="4"/>
  <c r="BQ679" i="4"/>
  <c r="BC796" i="4"/>
  <c r="BA597" i="4"/>
  <c r="BI523" i="4"/>
  <c r="BI837" i="4"/>
  <c r="AZ804" i="4"/>
  <c r="BU952" i="4"/>
  <c r="BV786" i="4"/>
  <c r="BF901" i="4"/>
  <c r="BY860" i="4"/>
  <c r="BI545" i="4"/>
  <c r="BU824" i="4"/>
  <c r="BJ503" i="4"/>
  <c r="BU716" i="4"/>
  <c r="BI664" i="4"/>
  <c r="BY782" i="4"/>
  <c r="BJ949" i="4"/>
  <c r="BO660" i="4"/>
  <c r="BE528" i="4"/>
  <c r="BD851" i="4"/>
  <c r="BR647" i="4"/>
  <c r="BC528" i="4"/>
  <c r="BA775" i="4"/>
  <c r="BS941" i="4"/>
  <c r="AY952" i="4"/>
  <c r="BD899" i="4"/>
  <c r="BE573" i="4"/>
  <c r="BB646" i="4"/>
  <c r="BU990" i="4"/>
  <c r="BQ751" i="4"/>
  <c r="AY890" i="4"/>
  <c r="BJ739" i="4"/>
  <c r="BQ948" i="4"/>
  <c r="BI762" i="4"/>
  <c r="BA964" i="4"/>
  <c r="BQ793" i="4"/>
  <c r="BN576" i="4"/>
  <c r="BI682" i="4"/>
  <c r="BY610" i="4"/>
  <c r="BI703" i="4"/>
  <c r="BB909" i="4"/>
  <c r="BE956" i="4"/>
  <c r="BM718" i="4"/>
  <c r="BS617" i="4"/>
  <c r="BB662" i="4"/>
  <c r="AZ790" i="4"/>
  <c r="BU913" i="4"/>
  <c r="BR972" i="4"/>
  <c r="BF918" i="4"/>
  <c r="BB891" i="4"/>
  <c r="BM741" i="4"/>
  <c r="AZ585" i="4"/>
  <c r="BD618" i="4"/>
  <c r="BR754" i="4"/>
  <c r="BA612" i="4"/>
  <c r="BQ720" i="4"/>
  <c r="BL818" i="4"/>
  <c r="BR954" i="4"/>
  <c r="BI668" i="4"/>
  <c r="BI884" i="4"/>
  <c r="BN642" i="4"/>
  <c r="BI681" i="4"/>
  <c r="BK846" i="4"/>
  <c r="BI907" i="4"/>
  <c r="BE702" i="4"/>
  <c r="BV946" i="4"/>
  <c r="BY828" i="4"/>
  <c r="BI867" i="4"/>
  <c r="BE625" i="4"/>
  <c r="BQ854" i="4"/>
  <c r="BE745" i="4"/>
  <c r="BQ621" i="4"/>
  <c r="BR648" i="4"/>
  <c r="BM808" i="4"/>
  <c r="CA648" i="4"/>
  <c r="BI763" i="4"/>
  <c r="BR675" i="4"/>
  <c r="BQ617" i="4"/>
  <c r="BC897" i="4"/>
  <c r="BK908" i="4"/>
  <c r="BY736" i="4"/>
  <c r="BI688" i="4"/>
  <c r="BJ774" i="4"/>
  <c r="BB888" i="4"/>
  <c r="BE682" i="4"/>
  <c r="BN900" i="4"/>
  <c r="BA881" i="4"/>
  <c r="BF923" i="4"/>
  <c r="BB982" i="4"/>
  <c r="BI733" i="4"/>
  <c r="BA714" i="4"/>
  <c r="BR946" i="4"/>
  <c r="BZ801" i="4"/>
  <c r="CA971" i="4"/>
  <c r="BC763" i="4"/>
  <c r="BE708" i="4"/>
  <c r="BM651" i="4"/>
  <c r="BY792" i="4"/>
  <c r="BA761" i="4"/>
  <c r="BU981" i="4"/>
  <c r="BI683" i="4"/>
  <c r="BB911" i="4"/>
  <c r="BG594" i="4"/>
  <c r="CA535" i="4"/>
  <c r="BA762" i="4"/>
  <c r="BM593" i="4"/>
  <c r="BW558" i="4"/>
  <c r="BJ530" i="4"/>
  <c r="BI530" i="4"/>
  <c r="BC838" i="4"/>
  <c r="BN541" i="4"/>
  <c r="BL548" i="4"/>
  <c r="BI701" i="4"/>
  <c r="BR627" i="4"/>
  <c r="BK925" i="4"/>
  <c r="BM677" i="4"/>
  <c r="BM601" i="4"/>
  <c r="BB953" i="4"/>
  <c r="BR924" i="4"/>
  <c r="BM783" i="4"/>
  <c r="BL881" i="4"/>
  <c r="BJ742" i="4"/>
  <c r="BR892" i="4"/>
  <c r="BJ934" i="4"/>
  <c r="BF573" i="4"/>
  <c r="BH932" i="4"/>
  <c r="BE836" i="4"/>
  <c r="BS544" i="4"/>
  <c r="BN869" i="4"/>
  <c r="BF648" i="4"/>
  <c r="BN912" i="4"/>
  <c r="BA925" i="4"/>
  <c r="BK919" i="4"/>
  <c r="BO834" i="4"/>
  <c r="BJ623" i="4"/>
  <c r="CA794" i="4"/>
  <c r="BA800" i="4"/>
  <c r="BS868" i="4"/>
  <c r="BY522" i="4"/>
  <c r="CA826" i="4"/>
  <c r="BF866" i="4"/>
  <c r="BB780" i="4"/>
  <c r="BB575" i="4"/>
  <c r="BE700" i="4"/>
  <c r="BM638" i="4"/>
  <c r="BQ925" i="4"/>
  <c r="BW517" i="4"/>
  <c r="BG838" i="4"/>
  <c r="BD902" i="4"/>
  <c r="BM521" i="4"/>
  <c r="BM753" i="4"/>
  <c r="BZ541" i="4"/>
  <c r="BI556" i="4"/>
  <c r="BU758" i="4"/>
  <c r="BF721" i="4"/>
  <c r="BN555" i="4"/>
  <c r="BS768" i="4"/>
  <c r="BG795" i="4"/>
  <c r="BX684" i="4"/>
  <c r="BO620" i="4"/>
  <c r="BL738" i="4"/>
  <c r="BY947" i="4"/>
  <c r="BZ776" i="4"/>
  <c r="BB628" i="4"/>
  <c r="BH798" i="4"/>
  <c r="BU812" i="4"/>
  <c r="BL692" i="4"/>
  <c r="BQ709" i="4"/>
  <c r="BK942" i="4"/>
  <c r="BS962" i="4"/>
  <c r="BG932" i="4"/>
  <c r="BZ861" i="4"/>
  <c r="BL827" i="4"/>
  <c r="BV905" i="4"/>
  <c r="BR668" i="4"/>
  <c r="BC551" i="4"/>
  <c r="BV687" i="4"/>
  <c r="BF701" i="4"/>
  <c r="BQ803" i="4"/>
  <c r="BB609" i="4"/>
  <c r="BA589" i="4"/>
  <c r="BV810" i="4"/>
  <c r="BR815" i="4"/>
  <c r="BI696" i="4"/>
  <c r="BA965" i="4"/>
  <c r="BJ521" i="4"/>
  <c r="BN824" i="4"/>
  <c r="BN657" i="4"/>
  <c r="BG831" i="4"/>
  <c r="AY641" i="4"/>
  <c r="BQ735" i="4"/>
  <c r="BB971" i="4"/>
  <c r="BY657" i="4"/>
  <c r="BM917" i="4"/>
  <c r="BI902" i="4"/>
  <c r="AY580" i="4"/>
  <c r="BT734" i="4"/>
  <c r="BF729" i="4"/>
  <c r="CA998" i="4"/>
  <c r="BU528" i="4"/>
  <c r="BY592" i="4"/>
  <c r="BS555" i="4"/>
  <c r="BA950" i="4"/>
  <c r="BA648" i="4"/>
  <c r="BZ862" i="4"/>
  <c r="BF754" i="4"/>
  <c r="BH587" i="4"/>
  <c r="AY574" i="4"/>
  <c r="BP594" i="4"/>
  <c r="BM843" i="4"/>
  <c r="BY832" i="4"/>
  <c r="AZ981" i="4"/>
  <c r="BA571" i="4"/>
  <c r="BN536" i="4"/>
  <c r="BZ864" i="4"/>
  <c r="BH567" i="4"/>
  <c r="BY566" i="4"/>
  <c r="AY620" i="4"/>
  <c r="BO781" i="4"/>
  <c r="BC734" i="4"/>
  <c r="BV826" i="4"/>
  <c r="BN690" i="4"/>
  <c r="BN928" i="4"/>
  <c r="BB846" i="4"/>
  <c r="BU670" i="4"/>
  <c r="BJ785" i="4"/>
  <c r="BU624" i="4"/>
  <c r="BM590" i="4"/>
  <c r="BY681" i="4"/>
  <c r="BQ985" i="4"/>
  <c r="BJ945" i="4"/>
  <c r="BQ536" i="4"/>
  <c r="BJ893" i="4"/>
  <c r="BN854" i="4"/>
  <c r="BM812" i="4"/>
  <c r="BE980" i="4"/>
  <c r="BE610" i="4"/>
  <c r="BS624" i="4"/>
  <c r="BJ674" i="4"/>
  <c r="BB898" i="4"/>
  <c r="BB741" i="4"/>
  <c r="BM1000" i="4"/>
  <c r="BX886" i="4"/>
  <c r="BM615" i="4"/>
  <c r="BC518" i="4"/>
  <c r="BS582" i="4"/>
  <c r="BK623" i="4"/>
  <c r="BO619" i="4"/>
  <c r="BJ731" i="4"/>
  <c r="BW518" i="4"/>
  <c r="BW573" i="4"/>
  <c r="BL894" i="4"/>
  <c r="BU669" i="4"/>
  <c r="BB649" i="4"/>
  <c r="BS553" i="4"/>
  <c r="BP611" i="4"/>
  <c r="BT742" i="4"/>
  <c r="CA531" i="4"/>
  <c r="BH510" i="4"/>
  <c r="BV556" i="4"/>
  <c r="CA635" i="4"/>
  <c r="BN839" i="4"/>
  <c r="BT542" i="4"/>
  <c r="BI973" i="4"/>
  <c r="BI806" i="4"/>
  <c r="BV859" i="4"/>
  <c r="BC537" i="4"/>
  <c r="BR821" i="4"/>
  <c r="BM704" i="4"/>
  <c r="BM768" i="4"/>
  <c r="BQ652" i="4"/>
  <c r="BP827" i="4"/>
  <c r="BJ529" i="4"/>
  <c r="BC637" i="4"/>
  <c r="BT518" i="4"/>
  <c r="AY531" i="4"/>
  <c r="BX870" i="4"/>
  <c r="BD942" i="4"/>
  <c r="BU740" i="4"/>
  <c r="CA835" i="4"/>
  <c r="BN765" i="4"/>
  <c r="AY601" i="4"/>
  <c r="BG816" i="4"/>
  <c r="BO844" i="4"/>
  <c r="BI573" i="4"/>
  <c r="BA875" i="4"/>
  <c r="BR915" i="4"/>
  <c r="CA827" i="4"/>
  <c r="BU589" i="4"/>
  <c r="BR689" i="4"/>
  <c r="BE547" i="4"/>
  <c r="BT963" i="4"/>
  <c r="AY660" i="4"/>
  <c r="BM696" i="4"/>
  <c r="BK985" i="4"/>
  <c r="BF792" i="4"/>
  <c r="BB709" i="4"/>
  <c r="BJ847" i="4"/>
  <c r="BW653" i="4"/>
  <c r="BA795" i="4"/>
  <c r="BC701" i="4"/>
  <c r="BJ860" i="4"/>
  <c r="BC798" i="4"/>
  <c r="BF937" i="4"/>
  <c r="BB560" i="4"/>
  <c r="BT865" i="4"/>
  <c r="BO566" i="4"/>
  <c r="BR622" i="4"/>
  <c r="BJ695" i="4"/>
  <c r="BB738" i="4"/>
  <c r="BN807" i="4"/>
  <c r="BR802" i="4"/>
  <c r="BS844" i="4"/>
  <c r="BV593" i="4"/>
  <c r="BP891" i="4"/>
  <c r="BA792" i="4"/>
  <c r="BW627" i="4"/>
  <c r="BU726" i="4"/>
  <c r="BZ904" i="4"/>
  <c r="BW832" i="4"/>
  <c r="BZ842" i="4"/>
  <c r="BL833" i="4"/>
  <c r="BS899" i="4"/>
  <c r="BM846" i="4"/>
  <c r="BY655" i="4"/>
  <c r="BT605" i="4"/>
  <c r="BF538" i="4"/>
  <c r="BT666" i="4"/>
  <c r="BQ563" i="4"/>
  <c r="BV995" i="4"/>
  <c r="BN937" i="4"/>
  <c r="BC558" i="4"/>
  <c r="BU723" i="4"/>
  <c r="BM681" i="4"/>
  <c r="BW603" i="4"/>
  <c r="BC542" i="4"/>
  <c r="BB723" i="4"/>
  <c r="BP733" i="4"/>
  <c r="BQ728" i="4"/>
  <c r="BB704" i="4"/>
  <c r="BR930" i="4"/>
  <c r="BV979" i="4"/>
  <c r="BZ561" i="4"/>
  <c r="BI937" i="4"/>
  <c r="BB532" i="4"/>
  <c r="AY751" i="4"/>
  <c r="BI790" i="4"/>
  <c r="BA570" i="4"/>
  <c r="BV585" i="4"/>
  <c r="BU834" i="4"/>
  <c r="BI676" i="4"/>
  <c r="BM551" i="4"/>
  <c r="BI953" i="4"/>
  <c r="BJ643" i="4"/>
  <c r="BF597" i="4"/>
  <c r="CA859" i="4"/>
  <c r="BE567" i="4"/>
  <c r="BR941" i="4"/>
  <c r="BA524" i="4"/>
  <c r="BI621" i="4"/>
  <c r="BU998" i="4"/>
  <c r="BF531" i="4"/>
  <c r="BV502" i="4"/>
  <c r="BO738" i="4"/>
  <c r="BA639" i="4"/>
  <c r="BQ656" i="4"/>
  <c r="AY869" i="4"/>
  <c r="BN718" i="4"/>
  <c r="BV848" i="4"/>
  <c r="AZ657" i="4"/>
  <c r="BQ732" i="4"/>
  <c r="BD563" i="4"/>
  <c r="BF985" i="4"/>
  <c r="BA662" i="4"/>
  <c r="BC679" i="4"/>
  <c r="BH662" i="4"/>
  <c r="BA629" i="4"/>
  <c r="BI940" i="4"/>
  <c r="BI862" i="4"/>
  <c r="BY611" i="4"/>
  <c r="BA566" i="4"/>
  <c r="BL794" i="4"/>
  <c r="BJ549" i="4"/>
  <c r="BE921" i="4"/>
  <c r="BV951" i="4"/>
  <c r="BS520" i="4"/>
  <c r="BZ653" i="4"/>
  <c r="BV788" i="4"/>
  <c r="BI998" i="4"/>
  <c r="BA643" i="4"/>
  <c r="BR806" i="4"/>
  <c r="BM831" i="4"/>
  <c r="BN777" i="4"/>
  <c r="BA568" i="4"/>
  <c r="BJ757" i="4"/>
  <c r="BM851" i="4"/>
  <c r="BY538" i="4"/>
  <c r="BB957" i="4"/>
  <c r="BM828" i="4"/>
  <c r="BL835" i="4"/>
  <c r="BH658" i="4"/>
  <c r="BY906" i="4"/>
  <c r="BM716" i="4"/>
  <c r="BV696" i="4"/>
  <c r="BN504" i="4"/>
  <c r="BB744" i="4"/>
  <c r="BR893" i="4"/>
  <c r="BU776" i="4"/>
  <c r="BQ873" i="4"/>
  <c r="BG526" i="4"/>
  <c r="BI557" i="4"/>
  <c r="BE777" i="4"/>
  <c r="BK625" i="4"/>
  <c r="BZ991" i="4"/>
  <c r="BK894" i="4"/>
  <c r="BF732" i="4"/>
  <c r="BF660" i="4"/>
  <c r="BM802" i="4"/>
  <c r="BQ753" i="4"/>
  <c r="BS640" i="4"/>
  <c r="BF809" i="4"/>
  <c r="BJ827" i="4"/>
  <c r="BL763" i="4"/>
  <c r="BA705" i="4"/>
  <c r="BI549" i="4"/>
  <c r="AY651" i="4"/>
  <c r="BM559" i="4"/>
  <c r="BU535" i="4"/>
  <c r="BU508" i="4"/>
  <c r="BI731" i="4"/>
  <c r="BG826" i="4"/>
  <c r="BI880" i="4"/>
  <c r="BD747" i="4"/>
  <c r="AY864" i="4"/>
  <c r="BY695" i="4"/>
  <c r="BE672" i="4"/>
  <c r="BF823" i="4"/>
  <c r="BM902" i="4"/>
  <c r="BM636" i="4"/>
  <c r="BB949" i="4"/>
  <c r="CA808" i="4"/>
  <c r="AY963" i="4"/>
  <c r="BA624" i="4"/>
  <c r="BV658" i="4"/>
  <c r="BX935" i="4"/>
  <c r="BB505" i="4"/>
  <c r="BI769" i="4"/>
  <c r="BQ924" i="4"/>
  <c r="BN768" i="4"/>
  <c r="BO711" i="4"/>
  <c r="AY815" i="4"/>
  <c r="AZ791" i="4"/>
  <c r="BA807" i="4"/>
  <c r="BS504" i="4"/>
  <c r="BN542" i="4"/>
  <c r="BB595" i="4"/>
  <c r="BY816" i="4"/>
  <c r="BB858" i="4"/>
  <c r="BE749" i="4"/>
  <c r="BH815" i="4"/>
  <c r="BE509" i="4"/>
  <c r="BV761" i="4"/>
  <c r="BU703" i="4"/>
  <c r="BT954" i="4"/>
  <c r="BW958" i="4"/>
  <c r="BF778" i="4"/>
  <c r="BZ667" i="4"/>
  <c r="BU904" i="4"/>
  <c r="BU903" i="4"/>
  <c r="BH648" i="4"/>
  <c r="BY636" i="4"/>
  <c r="BR585" i="4"/>
  <c r="BW542" i="4"/>
  <c r="BY606" i="4"/>
  <c r="BN705" i="4"/>
  <c r="BQ632" i="4"/>
  <c r="BQ734" i="4"/>
  <c r="BU657" i="4"/>
  <c r="BB936" i="4"/>
  <c r="BQ988" i="4"/>
  <c r="BB776" i="4"/>
  <c r="BQ834" i="4"/>
  <c r="BF946" i="4"/>
  <c r="BR880" i="4"/>
  <c r="BE586" i="4"/>
  <c r="BF892" i="4"/>
  <c r="BO553" i="4"/>
  <c r="BQ934" i="4"/>
  <c r="BY510" i="4"/>
  <c r="BQ509" i="4"/>
  <c r="BK929" i="4"/>
  <c r="BU570" i="4"/>
  <c r="BJ636" i="4"/>
  <c r="BB608" i="4"/>
  <c r="BB829" i="4"/>
  <c r="BJ809" i="4"/>
  <c r="BU664" i="4"/>
  <c r="BO567" i="4"/>
  <c r="BI871" i="4"/>
  <c r="BK907" i="4"/>
  <c r="BZ1000" i="4"/>
  <c r="BQ613" i="4"/>
  <c r="BO966" i="4"/>
  <c r="BG958" i="4"/>
  <c r="BQ565" i="4"/>
  <c r="BB939" i="4"/>
  <c r="BV976" i="4"/>
  <c r="BY518" i="4"/>
  <c r="BO799" i="4"/>
  <c r="BA960" i="4"/>
  <c r="BY859" i="4"/>
  <c r="BI798" i="4"/>
  <c r="BA782" i="4"/>
  <c r="BJ665" i="4"/>
  <c r="BQ577" i="4"/>
  <c r="BO515" i="4"/>
  <c r="BD828" i="4"/>
  <c r="AY879" i="4"/>
  <c r="BF824" i="4"/>
  <c r="BM982" i="4"/>
  <c r="BK721" i="4"/>
  <c r="BF768" i="4"/>
  <c r="BY997" i="4"/>
  <c r="BU611" i="4"/>
  <c r="BB919" i="4"/>
  <c r="BN636" i="4"/>
  <c r="BC999" i="4"/>
  <c r="BF707" i="4"/>
  <c r="BY651" i="4"/>
  <c r="BC678" i="4"/>
  <c r="BF800" i="4"/>
  <c r="BY575" i="4"/>
  <c r="BJ582" i="4"/>
  <c r="CA950" i="4"/>
  <c r="AZ888" i="4"/>
  <c r="BQ826" i="4"/>
  <c r="BR739" i="4"/>
  <c r="BA824" i="4"/>
  <c r="BF990" i="4"/>
  <c r="BX528" i="4"/>
  <c r="BE917" i="4"/>
  <c r="BL556" i="4"/>
  <c r="BA719" i="4"/>
  <c r="BL870" i="4"/>
  <c r="BK680" i="4"/>
  <c r="BQ995" i="4"/>
  <c r="BM570" i="4"/>
  <c r="BU810" i="4"/>
  <c r="BE962" i="4"/>
  <c r="BH734" i="4"/>
  <c r="BJ668" i="4"/>
  <c r="BU613" i="4"/>
  <c r="BQ749" i="4"/>
  <c r="BB924" i="4"/>
  <c r="BY637" i="4"/>
  <c r="BJ916" i="4"/>
  <c r="BR925" i="4"/>
  <c r="BV982" i="4"/>
  <c r="BA842" i="4"/>
  <c r="AY770" i="4"/>
  <c r="BU606" i="4"/>
  <c r="BQ514" i="4"/>
  <c r="BL690" i="4"/>
  <c r="CA691" i="4"/>
  <c r="BV812" i="4"/>
  <c r="CA657" i="4"/>
  <c r="BS533" i="4"/>
  <c r="BV740" i="4"/>
  <c r="BW660" i="4"/>
  <c r="BZ687" i="4"/>
  <c r="BC688" i="4"/>
  <c r="BV649" i="4"/>
  <c r="BM554" i="4"/>
  <c r="BE718" i="4"/>
  <c r="BM771" i="4"/>
  <c r="BU910" i="4"/>
  <c r="BM811" i="4"/>
  <c r="BJ987" i="4"/>
  <c r="BR811" i="4"/>
  <c r="BF998" i="4"/>
  <c r="BU806" i="4"/>
  <c r="BE703" i="4"/>
  <c r="BE849" i="4"/>
  <c r="BS788" i="4"/>
  <c r="BU778" i="4"/>
  <c r="BB823" i="4"/>
  <c r="BJ857" i="4"/>
  <c r="BA585" i="4"/>
  <c r="BK532" i="4"/>
  <c r="BE926" i="4"/>
  <c r="BM941" i="4"/>
  <c r="BE999" i="4"/>
  <c r="BJ879" i="4"/>
  <c r="BU791" i="4"/>
  <c r="BW563" i="4"/>
  <c r="BY689" i="4"/>
  <c r="BN810" i="4"/>
  <c r="BB651" i="4"/>
  <c r="BN818" i="4"/>
  <c r="BK745" i="4"/>
  <c r="BU966" i="4"/>
  <c r="BI597" i="4"/>
  <c r="BV841" i="4"/>
  <c r="BI810" i="4"/>
  <c r="BJ805" i="4"/>
  <c r="BE630" i="4"/>
  <c r="BU734" i="4"/>
  <c r="BN669" i="4"/>
  <c r="BM962" i="4"/>
  <c r="BF705" i="4"/>
  <c r="BD612" i="4"/>
  <c r="BE757" i="4"/>
  <c r="BF574" i="4"/>
  <c r="BG933" i="4"/>
  <c r="BW968" i="4"/>
  <c r="BV711" i="4"/>
  <c r="CA540" i="4"/>
  <c r="BH806" i="4"/>
  <c r="CA762" i="4"/>
  <c r="BU909" i="4"/>
  <c r="AY906" i="4"/>
  <c r="BB830" i="4"/>
  <c r="BV571" i="4"/>
  <c r="BR696" i="4"/>
  <c r="AZ604" i="4"/>
  <c r="BQ703" i="4"/>
  <c r="BM834" i="4"/>
  <c r="BQ569" i="4"/>
  <c r="BM597" i="4"/>
  <c r="BF517" i="4"/>
  <c r="BR547" i="4"/>
  <c r="BD934" i="4"/>
  <c r="BY720" i="4"/>
  <c r="BN720" i="4"/>
  <c r="BI616" i="4"/>
  <c r="BY770" i="4"/>
  <c r="BB558" i="4"/>
  <c r="BS681" i="4"/>
  <c r="BJ754" i="4"/>
  <c r="BS948" i="4"/>
  <c r="BQ927" i="4"/>
  <c r="BN947" i="4"/>
  <c r="BQ596" i="4"/>
  <c r="BU887" i="4"/>
  <c r="BM847" i="4"/>
  <c r="BB714" i="4"/>
  <c r="BM759" i="4"/>
  <c r="BY523" i="4"/>
  <c r="BY621" i="4"/>
  <c r="BI648" i="4"/>
  <c r="BF929" i="4"/>
  <c r="BU591" i="4"/>
  <c r="BN954" i="4"/>
  <c r="AY830" i="4"/>
  <c r="BG926" i="4"/>
  <c r="BD764" i="4"/>
  <c r="BS747" i="4"/>
  <c r="BR643" i="4"/>
  <c r="BB881" i="4"/>
  <c r="BV680" i="4"/>
  <c r="BD715" i="4"/>
  <c r="BI504" i="4"/>
  <c r="BQ647" i="4"/>
  <c r="BM749" i="4"/>
  <c r="BN903" i="4"/>
  <c r="BB828" i="4"/>
  <c r="BI771" i="4"/>
  <c r="BX775" i="4"/>
  <c r="BG567" i="4"/>
  <c r="BF507" i="4"/>
  <c r="BR779" i="4"/>
  <c r="BJ772" i="4"/>
  <c r="BN581" i="4"/>
  <c r="BI924" i="4"/>
  <c r="BV880" i="4"/>
  <c r="BA726" i="4"/>
  <c r="BQ818" i="4"/>
  <c r="BA774" i="4"/>
  <c r="BT661" i="4"/>
  <c r="BM607" i="4"/>
  <c r="BN958" i="4"/>
  <c r="BQ587" i="4"/>
  <c r="BI921" i="4"/>
  <c r="BR709" i="4"/>
  <c r="BY910" i="4"/>
  <c r="BY663" i="4"/>
  <c r="BA525" i="4"/>
  <c r="BM909" i="4"/>
  <c r="BR804" i="4"/>
  <c r="BJ982" i="4"/>
  <c r="AY699" i="4"/>
  <c r="BJ637" i="4"/>
  <c r="BT557" i="4"/>
  <c r="CA704" i="4"/>
  <c r="BJ699" i="4"/>
  <c r="BM922" i="4"/>
  <c r="BV836" i="4"/>
  <c r="BB610" i="4"/>
  <c r="AZ960" i="4"/>
  <c r="BI605" i="4"/>
  <c r="BP541" i="4"/>
  <c r="BG719" i="4"/>
  <c r="BR884" i="4"/>
  <c r="AZ666" i="4"/>
  <c r="BV883" i="4"/>
  <c r="BC818" i="4"/>
  <c r="BN782" i="4"/>
  <c r="BJ950" i="4"/>
  <c r="BM871" i="4"/>
  <c r="BB766" i="4"/>
  <c r="BT757" i="4"/>
  <c r="BA642" i="4"/>
  <c r="BS811" i="4"/>
  <c r="BY691" i="4"/>
  <c r="BY971" i="4"/>
  <c r="BE919" i="4"/>
  <c r="BI671" i="4"/>
  <c r="BN567" i="4"/>
  <c r="BV947" i="4"/>
  <c r="BF713" i="4"/>
  <c r="BZ504" i="4"/>
  <c r="BY547" i="4"/>
  <c r="AZ546" i="4"/>
  <c r="BJ598" i="4"/>
  <c r="BA983" i="4"/>
  <c r="BM974" i="4"/>
  <c r="BB655" i="4"/>
  <c r="BR789" i="4"/>
  <c r="BK524" i="4"/>
  <c r="BQ791" i="4"/>
  <c r="BY584" i="4"/>
  <c r="BD846" i="4"/>
  <c r="BB687" i="4"/>
  <c r="BJ653" i="4"/>
  <c r="BB993" i="4"/>
  <c r="BU901" i="4"/>
  <c r="BS988" i="4"/>
  <c r="BA742" i="4"/>
  <c r="BV605" i="4"/>
  <c r="BU856" i="4"/>
  <c r="BS680" i="4"/>
  <c r="BN585" i="4"/>
  <c r="BR604" i="4"/>
  <c r="BA879" i="4"/>
  <c r="BR724" i="4"/>
  <c r="BF694" i="4"/>
  <c r="BY773" i="4"/>
  <c r="BL546" i="4"/>
  <c r="BP662" i="4"/>
  <c r="BI857" i="4"/>
  <c r="BE949" i="4"/>
  <c r="BU653" i="4"/>
  <c r="BY930" i="4"/>
  <c r="BT813" i="4"/>
  <c r="BQ787" i="4"/>
  <c r="BS956" i="4"/>
  <c r="BE819" i="4"/>
  <c r="BT559" i="4"/>
  <c r="AZ767" i="4"/>
  <c r="BJ675" i="4"/>
  <c r="BD907" i="4"/>
  <c r="BA962" i="4"/>
  <c r="BQ598" i="4"/>
  <c r="BV722" i="4"/>
  <c r="BD579" i="4"/>
  <c r="BR522" i="4"/>
  <c r="CA672" i="4"/>
  <c r="BA809" i="4"/>
  <c r="BV603" i="4"/>
  <c r="BA669" i="4"/>
  <c r="BK537" i="4"/>
  <c r="BR864" i="4"/>
  <c r="BV960" i="4"/>
  <c r="BG865" i="4"/>
  <c r="BA637" i="4"/>
  <c r="BA737" i="4"/>
  <c r="BO816" i="4"/>
  <c r="BV617" i="4"/>
  <c r="BF767" i="4"/>
  <c r="AZ774" i="4"/>
  <c r="BV700" i="4"/>
  <c r="BQ947" i="4"/>
  <c r="BB621" i="4"/>
  <c r="BI809" i="4"/>
  <c r="BC953" i="4"/>
  <c r="BR562" i="4"/>
  <c r="BV735" i="4"/>
  <c r="BE681" i="4"/>
  <c r="BR774" i="4"/>
  <c r="BB579" i="4"/>
  <c r="BQ782" i="4"/>
  <c r="BF598" i="4"/>
  <c r="BN890" i="4"/>
  <c r="BR765" i="4"/>
  <c r="BG774" i="4"/>
  <c r="BM733" i="4"/>
  <c r="BV1000" i="4"/>
  <c r="BJ652" i="4"/>
  <c r="BR695" i="4"/>
  <c r="BQ783" i="4"/>
  <c r="BN643" i="4"/>
  <c r="BV715" i="4"/>
  <c r="BE551" i="4"/>
  <c r="CA630" i="4"/>
  <c r="BF677" i="4"/>
  <c r="BV533" i="4"/>
  <c r="AZ681" i="4"/>
  <c r="BW944" i="4"/>
  <c r="BB839" i="4"/>
  <c r="BR512" i="4"/>
  <c r="BQ533" i="4"/>
  <c r="BM549" i="4"/>
  <c r="CA749" i="4"/>
  <c r="BD802" i="4"/>
  <c r="BW735" i="4"/>
  <c r="BV897" i="4"/>
  <c r="BQ836" i="4"/>
  <c r="CA840" i="4"/>
  <c r="BL889" i="4"/>
  <c r="BJ694" i="4"/>
  <c r="AZ775" i="4"/>
  <c r="BF662" i="4"/>
  <c r="BA579" i="4"/>
  <c r="BC721" i="4"/>
  <c r="BB952" i="4"/>
  <c r="BY511" i="4"/>
  <c r="BK877" i="4"/>
  <c r="BH680" i="4"/>
  <c r="BB822" i="4"/>
  <c r="BE790" i="4"/>
  <c r="BW905" i="4"/>
  <c r="BE992" i="4"/>
  <c r="BF812" i="4"/>
  <c r="BB927" i="4"/>
  <c r="BM697" i="4"/>
  <c r="BR833" i="4"/>
  <c r="BV861" i="4"/>
  <c r="BV745" i="4"/>
  <c r="BD891" i="4"/>
  <c r="CA870" i="4"/>
  <c r="BY702" i="4"/>
  <c r="CA869" i="4"/>
  <c r="BN760" i="4"/>
  <c r="BI714" i="4"/>
  <c r="BA917" i="4"/>
  <c r="BN538" i="4"/>
  <c r="BA652" i="4"/>
  <c r="BG644" i="4"/>
  <c r="BJ903" i="4"/>
  <c r="BI647" i="4"/>
  <c r="BE983" i="4"/>
  <c r="BL754" i="4"/>
  <c r="BM867" i="4"/>
  <c r="BQ716" i="4"/>
  <c r="BI536" i="4"/>
  <c r="BQ892" i="4"/>
  <c r="BN781" i="4"/>
  <c r="BA679" i="4"/>
  <c r="BR641" i="4"/>
  <c r="BN618" i="4"/>
  <c r="BQ862" i="4"/>
  <c r="BE735" i="4"/>
  <c r="BZ753" i="4"/>
  <c r="BN868" i="4"/>
  <c r="BE971" i="4"/>
  <c r="BI529" i="4"/>
  <c r="BA993" i="4"/>
  <c r="BJ908" i="4"/>
  <c r="BB502" i="4"/>
  <c r="BA531" i="4"/>
  <c r="BU682" i="4"/>
  <c r="BY996" i="4"/>
  <c r="BQ780" i="4"/>
  <c r="BI717" i="4"/>
  <c r="BJ931" i="4"/>
  <c r="BM524" i="4"/>
  <c r="BB724" i="4"/>
  <c r="BW965" i="4"/>
  <c r="BI656" i="4"/>
  <c r="AY553" i="4"/>
  <c r="BU687" i="4"/>
  <c r="BE968" i="4"/>
  <c r="BL646" i="4"/>
  <c r="BQ959" i="4"/>
  <c r="BP595" i="4"/>
  <c r="BN972" i="4"/>
  <c r="BI650" i="4"/>
  <c r="BU533" i="4"/>
  <c r="BY855" i="4"/>
  <c r="BG684" i="4"/>
  <c r="AZ823" i="4"/>
  <c r="BM642" i="4"/>
  <c r="BR692" i="4"/>
  <c r="BI748" i="4"/>
  <c r="BR619" i="4"/>
  <c r="BE537" i="4"/>
  <c r="BE986" i="4"/>
  <c r="BZ691" i="4"/>
  <c r="BV868" i="4"/>
  <c r="BH571" i="4"/>
  <c r="BB930" i="4"/>
  <c r="BI518" i="4"/>
  <c r="BV543" i="4"/>
  <c r="BZ850" i="4"/>
  <c r="BY666" i="4"/>
  <c r="BQ895" i="4"/>
  <c r="BE747" i="4"/>
  <c r="BB866" i="4"/>
  <c r="BR576" i="4"/>
  <c r="BJ701" i="4"/>
  <c r="BB793" i="4"/>
  <c r="BM604" i="4"/>
  <c r="BR991" i="4"/>
  <c r="BQ510" i="4"/>
  <c r="BP813" i="4"/>
  <c r="BJ753" i="4"/>
  <c r="BI981" i="4"/>
  <c r="BH885" i="4"/>
  <c r="BF576" i="4"/>
  <c r="BR876" i="4"/>
  <c r="BR701" i="4"/>
  <c r="BJ798" i="4"/>
  <c r="BB977" i="4"/>
  <c r="BI974" i="4"/>
  <c r="BY541" i="4"/>
  <c r="BR564" i="4"/>
  <c r="BF680" i="4"/>
  <c r="BB825" i="4"/>
  <c r="BV619" i="4"/>
  <c r="BP856" i="4"/>
  <c r="BR812" i="4"/>
  <c r="BA594" i="4"/>
  <c r="BR640" i="4"/>
  <c r="BA766" i="4"/>
  <c r="BB718" i="4"/>
  <c r="BU892" i="4"/>
  <c r="BA765" i="4"/>
  <c r="BJ684" i="4"/>
  <c r="BF932" i="4"/>
  <c r="BE896" i="4"/>
  <c r="BQ530" i="4"/>
  <c r="BG792" i="4"/>
  <c r="BE816" i="4"/>
  <c r="BZ533" i="4"/>
  <c r="AZ750" i="4"/>
  <c r="BA561" i="4"/>
  <c r="BB641" i="4"/>
  <c r="BN783" i="4"/>
  <c r="BY573" i="4"/>
  <c r="BN546" i="4"/>
  <c r="BV803" i="4"/>
  <c r="BO742" i="4"/>
  <c r="AY849" i="4"/>
  <c r="BE877" i="4"/>
  <c r="BV807" i="4"/>
  <c r="BQ725" i="4"/>
  <c r="BN516" i="4"/>
  <c r="BB791" i="4"/>
  <c r="BM620" i="4"/>
  <c r="BZ666" i="4"/>
  <c r="BB889" i="4"/>
  <c r="BE945" i="4"/>
  <c r="BM658" i="4"/>
  <c r="BN924" i="4"/>
  <c r="BB599" i="4"/>
  <c r="BQ640" i="4"/>
  <c r="BY587" i="4"/>
  <c r="BI877" i="4"/>
  <c r="BV671" i="4"/>
  <c r="BJ649" i="4"/>
  <c r="BU944" i="4"/>
  <c r="BE595" i="4"/>
  <c r="BM1001" i="4"/>
  <c r="BL579" i="4"/>
  <c r="BB554" i="4"/>
  <c r="BN898" i="4"/>
  <c r="BJ907" i="4"/>
  <c r="BW976" i="4"/>
  <c r="BQ951" i="4"/>
  <c r="BY718" i="4"/>
  <c r="BJ555" i="4"/>
  <c r="AZ758" i="4"/>
  <c r="BR710" i="4"/>
  <c r="BJ662" i="4"/>
  <c r="BQ745" i="4"/>
  <c r="BL771" i="4"/>
  <c r="BA539" i="4"/>
  <c r="BR984" i="4"/>
  <c r="CA571" i="4"/>
  <c r="BR720" i="4"/>
  <c r="BU592" i="4"/>
  <c r="BJ755" i="4"/>
  <c r="BO784" i="4"/>
  <c r="BJ864" i="4"/>
  <c r="BJ745" i="4"/>
  <c r="BE885" i="4"/>
  <c r="BI845" i="4"/>
  <c r="BQ631" i="4"/>
  <c r="BJ843" i="4"/>
  <c r="BU742" i="4"/>
  <c r="BU641" i="4"/>
  <c r="BE508" i="4"/>
  <c r="BR817" i="4"/>
  <c r="BP644" i="4"/>
  <c r="BZ626" i="4"/>
  <c r="BJ510" i="4"/>
  <c r="BU792" i="4"/>
  <c r="BU908" i="4"/>
  <c r="BK533" i="4"/>
  <c r="BE798" i="4"/>
  <c r="BU934" i="4"/>
  <c r="BC722" i="4"/>
  <c r="BF955" i="4"/>
  <c r="BU586" i="4"/>
  <c r="BG782" i="4"/>
  <c r="BA977" i="4"/>
  <c r="BY903" i="4"/>
  <c r="BU553" i="4"/>
  <c r="BV753" i="4"/>
  <c r="AY855" i="4"/>
  <c r="BY966" i="4"/>
  <c r="BU774" i="4"/>
  <c r="BE984" i="4"/>
  <c r="BF819" i="4"/>
  <c r="BK508" i="4"/>
  <c r="BR631" i="4"/>
  <c r="BR903" i="4"/>
  <c r="BI547" i="4"/>
  <c r="BZ761" i="4"/>
  <c r="BA567" i="4"/>
  <c r="BR558" i="4"/>
  <c r="AY804" i="4"/>
  <c r="BQ921" i="4"/>
  <c r="BB523" i="4"/>
  <c r="BM515" i="4"/>
  <c r="BK689" i="4"/>
  <c r="BY743" i="4"/>
  <c r="BI607" i="4"/>
  <c r="BA866" i="4"/>
  <c r="BQ636" i="4"/>
  <c r="BM907" i="4"/>
  <c r="AY511" i="4"/>
  <c r="BQ671" i="4"/>
  <c r="BB838" i="4"/>
  <c r="BA910" i="4"/>
  <c r="BV989" i="4"/>
  <c r="BF725" i="4"/>
  <c r="BI737" i="4"/>
  <c r="BN891" i="4"/>
  <c r="BE541" i="4"/>
  <c r="BZ697" i="4"/>
  <c r="BU840" i="4"/>
  <c r="BF724" i="4"/>
  <c r="BS565" i="4"/>
  <c r="BR823" i="4"/>
  <c r="BB845" i="4"/>
  <c r="BK1001" i="4"/>
  <c r="BJ898" i="4"/>
  <c r="BJ685" i="4"/>
  <c r="BB863" i="4"/>
  <c r="BH956" i="4"/>
  <c r="BF940" i="4"/>
  <c r="BQ973" i="4"/>
  <c r="BF658" i="4"/>
  <c r="BL569" i="4"/>
  <c r="BC695" i="4"/>
  <c r="BE801" i="4"/>
  <c r="BU729" i="4"/>
  <c r="BF770" i="4"/>
  <c r="BE863" i="4"/>
  <c r="BF616" i="4"/>
  <c r="BL998" i="4"/>
  <c r="BW767" i="4"/>
  <c r="BI799" i="4"/>
  <c r="BV920" i="4"/>
  <c r="BV732" i="4"/>
  <c r="BQ688" i="4"/>
  <c r="BR649" i="4"/>
  <c r="BQ779" i="4"/>
  <c r="BJ922" i="4"/>
  <c r="BR914" i="4"/>
  <c r="BF683" i="4"/>
  <c r="BN835" i="4"/>
  <c r="BB804" i="4"/>
  <c r="BF544" i="4"/>
  <c r="BY893" i="4"/>
  <c r="BF563" i="4"/>
  <c r="BY774" i="4"/>
  <c r="BJ538" i="4"/>
  <c r="BI939" i="4"/>
  <c r="BA682" i="4"/>
  <c r="BY975" i="4"/>
  <c r="BB507" i="4"/>
  <c r="BB769" i="4"/>
  <c r="BV518" i="4"/>
  <c r="BY682" i="4"/>
  <c r="BN679" i="4"/>
  <c r="BN866" i="4"/>
  <c r="BA710" i="4"/>
  <c r="BU617" i="4"/>
  <c r="BA772" i="4"/>
  <c r="BB854" i="4"/>
  <c r="BA530" i="4"/>
  <c r="BY697" i="4"/>
  <c r="BQ914" i="4"/>
  <c r="BB914" i="4"/>
  <c r="BY989" i="4"/>
  <c r="BE604" i="4"/>
  <c r="BN588" i="4"/>
  <c r="BF951" i="4"/>
  <c r="BM709" i="4"/>
  <c r="BF813" i="4"/>
  <c r="BA633" i="4"/>
  <c r="BZ930" i="4"/>
  <c r="BG750" i="4"/>
  <c r="BN895" i="4"/>
  <c r="BE599" i="4"/>
  <c r="BA954" i="4"/>
  <c r="AY943" i="4"/>
  <c r="BA746" i="4"/>
  <c r="BI586" i="4"/>
  <c r="BB512" i="4"/>
  <c r="BV582" i="4"/>
  <c r="BR973" i="4"/>
  <c r="BM701" i="4"/>
  <c r="BR797" i="4"/>
  <c r="BJ896" i="4"/>
  <c r="BB566" i="4"/>
  <c r="BY708" i="4"/>
  <c r="BE912" i="4"/>
  <c r="BU722" i="4"/>
  <c r="BA806" i="4"/>
  <c r="BB980" i="4"/>
  <c r="BV508" i="4"/>
  <c r="BK950" i="4"/>
  <c r="BF577" i="4"/>
  <c r="BR605" i="4"/>
  <c r="BG767" i="4"/>
  <c r="BB870" i="4"/>
  <c r="BM531" i="4"/>
  <c r="BK540" i="4"/>
  <c r="BU957" i="4"/>
  <c r="BA771" i="4"/>
  <c r="BJ539" i="4"/>
  <c r="BV755" i="4"/>
  <c r="BM544" i="4"/>
  <c r="BC930" i="4"/>
  <c r="BZ879" i="4"/>
  <c r="BR918" i="4"/>
  <c r="BA998" i="4"/>
  <c r="BE603" i="4"/>
  <c r="BL715" i="4"/>
  <c r="BU938" i="4"/>
  <c r="BR874" i="4"/>
  <c r="BI730" i="4"/>
  <c r="BB885" i="4"/>
  <c r="BO791" i="4"/>
  <c r="BV579" i="4"/>
  <c r="BM829" i="4"/>
  <c r="BQ678" i="4"/>
  <c r="BQ505" i="4"/>
  <c r="BY820" i="4"/>
  <c r="BN805" i="4"/>
  <c r="BB619" i="4"/>
  <c r="BU622" i="4"/>
  <c r="BZ738" i="4"/>
  <c r="BQ612" i="4"/>
  <c r="BJ615" i="4"/>
  <c r="BR528" i="4"/>
  <c r="BU552" i="4"/>
  <c r="BB826" i="4"/>
  <c r="BE675" i="4"/>
  <c r="BZ914" i="4"/>
  <c r="BI881" i="4"/>
  <c r="BQ960" i="4"/>
  <c r="BA675" i="4"/>
  <c r="BN904" i="4"/>
  <c r="BW848" i="4"/>
  <c r="BG658" i="4"/>
  <c r="BY881" i="4"/>
  <c r="BM983" i="4"/>
  <c r="BK694" i="4"/>
  <c r="BS999" i="4"/>
  <c r="BB739" i="4"/>
  <c r="BB872" i="4"/>
  <c r="AY986" i="4"/>
  <c r="BJ517" i="4"/>
  <c r="BU517" i="4"/>
  <c r="BR677" i="4"/>
  <c r="BR590" i="4"/>
  <c r="BM730" i="4"/>
  <c r="BF888" i="4"/>
  <c r="BC744" i="4"/>
  <c r="BR621" i="4"/>
  <c r="BG541" i="4"/>
  <c r="AY628" i="4"/>
  <c r="BR963" i="4"/>
  <c r="BJ702" i="4"/>
  <c r="BI970" i="4"/>
  <c r="BC584" i="4"/>
  <c r="BA883" i="4"/>
  <c r="BR886" i="4"/>
  <c r="BQ553" i="4"/>
  <c r="BA535" i="4"/>
  <c r="BR524" i="4"/>
  <c r="BI631" i="4"/>
  <c r="BS687" i="4"/>
  <c r="BC962" i="4"/>
  <c r="BF540" i="4"/>
  <c r="AY917" i="4"/>
  <c r="BP528" i="4"/>
  <c r="BV815" i="4"/>
  <c r="BQ966" i="4"/>
  <c r="BS688" i="4"/>
  <c r="BV778" i="4"/>
  <c r="BR934" i="4"/>
  <c r="BA559" i="4"/>
  <c r="BI827" i="4"/>
  <c r="BE822" i="4"/>
  <c r="BB654" i="4"/>
  <c r="BV739" i="4"/>
  <c r="BZ690" i="4"/>
  <c r="BU813" i="4"/>
  <c r="BC777" i="4"/>
  <c r="BE664" i="4"/>
  <c r="BV939" i="4"/>
  <c r="BU865" i="4"/>
  <c r="BC794" i="4"/>
  <c r="BQ989" i="4"/>
  <c r="BD558" i="4"/>
  <c r="BN877" i="4"/>
  <c r="BM738" i="4"/>
  <c r="BS641" i="4"/>
  <c r="CA846" i="4"/>
  <c r="BE963" i="4"/>
  <c r="BH612" i="4"/>
  <c r="BX621" i="4"/>
  <c r="BI661" i="4"/>
  <c r="BQ525" i="4"/>
  <c r="BD995" i="4"/>
  <c r="BU841" i="4"/>
  <c r="BF736" i="4"/>
  <c r="BN530" i="4"/>
  <c r="BI911" i="4"/>
  <c r="BN808" i="4"/>
  <c r="BU608" i="4"/>
  <c r="BA923" i="4"/>
  <c r="BE557" i="4"/>
  <c r="BS876" i="4"/>
  <c r="CA892" i="4"/>
  <c r="BV557" i="4"/>
  <c r="BY998" i="4"/>
  <c r="BV975" i="4"/>
  <c r="BF571" i="4"/>
  <c r="BF737" i="4"/>
  <c r="AY539" i="4"/>
  <c r="BV886" i="4"/>
  <c r="BF886" i="4"/>
  <c r="BQ608" i="4"/>
  <c r="BS633" i="4"/>
  <c r="BV623" i="4"/>
  <c r="CA865" i="4"/>
  <c r="BN758" i="4"/>
  <c r="BR860" i="4"/>
  <c r="BY545" i="4"/>
  <c r="BZ971" i="4"/>
  <c r="BD859" i="4"/>
  <c r="BJ877" i="4"/>
  <c r="BJ973" i="4"/>
  <c r="BQ601" i="4"/>
  <c r="BQ828" i="4"/>
  <c r="BI836" i="4"/>
  <c r="BM957" i="4"/>
  <c r="BN668" i="4"/>
  <c r="BO677" i="4"/>
  <c r="BT610" i="4"/>
  <c r="BR586" i="4"/>
  <c r="BL622" i="4"/>
  <c r="BV970" i="4"/>
  <c r="BJ951" i="4"/>
  <c r="BG620" i="4"/>
  <c r="BQ697" i="4"/>
  <c r="AZ711" i="4"/>
  <c r="BQ633" i="4"/>
  <c r="BG760" i="4"/>
  <c r="BV538" i="4"/>
  <c r="BV875" i="4"/>
  <c r="BR859" i="4"/>
  <c r="BY917" i="4"/>
  <c r="BA969" i="4"/>
  <c r="BS695" i="4"/>
  <c r="BR763" i="4"/>
  <c r="BB667" i="4"/>
  <c r="BD835" i="4"/>
  <c r="BN971" i="4"/>
  <c r="BN529" i="4"/>
  <c r="BY955" i="4"/>
  <c r="BB790" i="4"/>
  <c r="BQ747" i="4"/>
  <c r="BC654" i="4"/>
  <c r="BH520" i="4"/>
  <c r="BX539" i="4"/>
  <c r="BV768" i="4"/>
  <c r="BY738" i="4"/>
  <c r="BR771" i="4"/>
  <c r="BT779" i="4"/>
  <c r="BU874" i="4"/>
  <c r="BD694" i="4"/>
  <c r="BR609" i="4"/>
  <c r="BA845" i="4"/>
  <c r="BO829" i="4"/>
  <c r="BT798" i="4"/>
  <c r="BM921" i="4"/>
  <c r="BV980" i="4"/>
  <c r="BH521" i="4"/>
  <c r="BF758" i="4"/>
  <c r="BA967" i="4"/>
  <c r="BV590" i="4"/>
  <c r="BN754" i="4"/>
  <c r="BV983" i="4"/>
  <c r="BY551" i="4"/>
  <c r="AY913" i="4"/>
  <c r="BC896" i="4"/>
  <c r="BR718" i="4"/>
  <c r="BB678" i="4"/>
  <c r="BJ588" i="4"/>
  <c r="CA627" i="4"/>
  <c r="BE661" i="4"/>
  <c r="BE588" i="4"/>
  <c r="BV758" i="4"/>
  <c r="BJ883" i="4"/>
  <c r="BF671" i="4"/>
  <c r="BE859" i="4"/>
  <c r="BQ726" i="4"/>
  <c r="BX507" i="4"/>
  <c r="BH654" i="4"/>
  <c r="BE969" i="4"/>
  <c r="BI693" i="4"/>
  <c r="BB981" i="4"/>
  <c r="BI506" i="4"/>
  <c r="BV512" i="4"/>
  <c r="BL857" i="4"/>
  <c r="BA671" i="4"/>
  <c r="BM563" i="4"/>
  <c r="BM529" i="4"/>
  <c r="BM512" i="4"/>
  <c r="BQ746" i="4"/>
  <c r="BK787" i="4"/>
  <c r="BR900" i="4"/>
  <c r="BR508" i="4"/>
  <c r="BP616" i="4"/>
  <c r="BY794" i="4"/>
  <c r="BL921" i="4"/>
  <c r="BY787" i="4"/>
  <c r="BJ585" i="4"/>
  <c r="BE913" i="4"/>
  <c r="BF968" i="4"/>
  <c r="BB563" i="4"/>
  <c r="BM934" i="4"/>
  <c r="BN840" i="4"/>
  <c r="CA910" i="4"/>
  <c r="AZ965" i="4"/>
  <c r="BM815" i="4"/>
  <c r="BJ964" i="4"/>
  <c r="BJ971" i="4"/>
  <c r="BM669" i="4"/>
  <c r="BB910" i="4"/>
  <c r="BA663" i="4"/>
  <c r="BF771" i="4"/>
  <c r="BE613" i="4"/>
  <c r="BO839" i="4"/>
  <c r="BQ997" i="4"/>
  <c r="BM763" i="4"/>
  <c r="BE503" i="4"/>
  <c r="CA654" i="4"/>
  <c r="BY595" i="4"/>
  <c r="BA903" i="4"/>
  <c r="BM555" i="4"/>
  <c r="BV759" i="4"/>
  <c r="BF581" i="4"/>
  <c r="BF740" i="4"/>
  <c r="BN932" i="4"/>
  <c r="BE953" i="4"/>
  <c r="BN681" i="4"/>
  <c r="BA609" i="4"/>
  <c r="BM761" i="4"/>
  <c r="BX903" i="4"/>
  <c r="BS739" i="4"/>
  <c r="BM550" i="4"/>
  <c r="BF933" i="4"/>
  <c r="BA610" i="4"/>
  <c r="BR873" i="4"/>
  <c r="BA934" i="4"/>
  <c r="BB997" i="4"/>
  <c r="BV908" i="4"/>
  <c r="BA557" i="4"/>
  <c r="BB666" i="4"/>
  <c r="BN613" i="4"/>
  <c r="BJ929" i="4"/>
  <c r="BP757" i="4"/>
  <c r="BV847" i="4"/>
  <c r="BR580" i="4"/>
  <c r="BJ780" i="4"/>
  <c r="BE728" i="4"/>
  <c r="BF941" i="4"/>
  <c r="BF761" i="4"/>
  <c r="BS860" i="4"/>
  <c r="BQ991" i="4"/>
  <c r="BQ557" i="4"/>
  <c r="CA947" i="4"/>
  <c r="AZ572" i="4"/>
  <c r="BY778" i="4"/>
  <c r="BQ759" i="4"/>
  <c r="BB921" i="4"/>
  <c r="BV630" i="4"/>
  <c r="BQ811" i="4"/>
  <c r="BY924" i="4"/>
  <c r="BG867" i="4"/>
  <c r="BV659" i="4"/>
  <c r="BE763" i="4"/>
  <c r="BJ770" i="4"/>
  <c r="BZ777" i="4"/>
  <c r="BV955" i="4"/>
  <c r="BE954" i="4"/>
  <c r="BI874" i="4"/>
  <c r="BQ789" i="4"/>
  <c r="BZ764" i="4"/>
  <c r="BR554" i="4"/>
  <c r="BR865" i="4"/>
  <c r="BP976" i="4"/>
  <c r="BJ750" i="4"/>
  <c r="BF895" i="4"/>
  <c r="BB640" i="4"/>
  <c r="BV714" i="4"/>
  <c r="BJ546" i="4"/>
  <c r="BW523" i="4"/>
  <c r="BI897" i="4"/>
  <c r="BA860" i="4"/>
  <c r="BE907" i="4"/>
  <c r="BN753" i="4"/>
  <c r="BU969" i="4"/>
  <c r="AY579" i="4"/>
  <c r="BV856" i="4"/>
  <c r="BV949" i="4"/>
  <c r="BI722" i="4"/>
  <c r="BY698" i="4"/>
  <c r="BA723" i="4"/>
  <c r="BU680" i="4"/>
  <c r="BA736" i="4"/>
  <c r="BN953" i="4"/>
  <c r="BA849" i="4"/>
  <c r="BE966" i="4"/>
  <c r="BY613" i="4"/>
  <c r="BC809" i="4"/>
  <c r="BY970" i="4"/>
  <c r="BA855" i="4"/>
  <c r="BH949" i="4"/>
  <c r="BY844" i="4"/>
  <c r="BJ641" i="4"/>
  <c r="BN572" i="4"/>
  <c r="BE923" i="4"/>
  <c r="BL993" i="4"/>
  <c r="BE622" i="4"/>
  <c r="BV706" i="4"/>
  <c r="BM964" i="4"/>
  <c r="BF793" i="4"/>
  <c r="BV817" i="4"/>
  <c r="BU945" i="4"/>
  <c r="CA709" i="4"/>
  <c r="BY858" i="4"/>
  <c r="BV691" i="4"/>
  <c r="BB868" i="4"/>
  <c r="BK790" i="4"/>
  <c r="BA592" i="4"/>
  <c r="CA725" i="4"/>
  <c r="BA863" i="4"/>
  <c r="BF734" i="4"/>
  <c r="BF528" i="4"/>
  <c r="BJ816" i="4"/>
  <c r="BQ677" i="4"/>
  <c r="BS784" i="4"/>
  <c r="BV544" i="4"/>
  <c r="BD680" i="4"/>
  <c r="BI600" i="4"/>
  <c r="BO770" i="4"/>
  <c r="BR857" i="4"/>
  <c r="BT519" i="4"/>
  <c r="BG886" i="4"/>
  <c r="BF821" i="4"/>
  <c r="BN594" i="4"/>
  <c r="BI965" i="4"/>
  <c r="BF514" i="4"/>
  <c r="BA779" i="4"/>
  <c r="BR686" i="4"/>
  <c r="BF959" i="4"/>
  <c r="BF621" i="4"/>
  <c r="AY977" i="4"/>
  <c r="BF999" i="4"/>
  <c r="BM567" i="4"/>
  <c r="BJ813" i="4"/>
  <c r="BA542" i="4"/>
  <c r="BB700" i="4"/>
  <c r="BH838" i="4"/>
  <c r="BP608" i="4"/>
  <c r="BJ622" i="4"/>
  <c r="BQ531" i="4"/>
  <c r="BB591" i="4"/>
  <c r="BU600" i="4"/>
  <c r="BA554" i="4"/>
  <c r="BR987" i="4"/>
  <c r="BQ607" i="4"/>
  <c r="BN812" i="4"/>
  <c r="BN686" i="4"/>
  <c r="BM880" i="4"/>
  <c r="BD803" i="4"/>
  <c r="BJ948" i="4"/>
  <c r="BV938" i="4"/>
  <c r="BQ528" i="4"/>
  <c r="AY970" i="4"/>
  <c r="BE707" i="4"/>
  <c r="BJ655" i="4"/>
  <c r="BY986" i="4"/>
  <c r="BV748" i="4"/>
  <c r="BR917" i="4"/>
  <c r="BA617" i="4"/>
  <c r="BE808" i="4"/>
  <c r="BW743" i="4"/>
  <c r="BK664" i="4"/>
  <c r="BU733" i="4"/>
  <c r="AY799" i="4"/>
  <c r="BX813" i="4"/>
  <c r="BL966" i="4"/>
  <c r="BQ790" i="4"/>
  <c r="BM947" i="4"/>
  <c r="BJ811" i="4"/>
  <c r="BG895" i="4"/>
  <c r="BQ802" i="4"/>
  <c r="BF549" i="4"/>
  <c r="BJ660" i="4"/>
  <c r="BZ658" i="4"/>
  <c r="BM895" i="4"/>
  <c r="BQ658" i="4"/>
  <c r="BK648" i="4"/>
  <c r="BD795" i="4"/>
  <c r="BF579" i="4"/>
  <c r="BY712" i="4"/>
  <c r="BI1001" i="4"/>
  <c r="BM585" i="4"/>
  <c r="BI756" i="4"/>
  <c r="BV724" i="4"/>
  <c r="AZ665" i="4"/>
  <c r="BM848" i="4"/>
  <c r="BI778" i="4"/>
  <c r="AY619" i="4"/>
  <c r="BJ818" i="4"/>
  <c r="BZ841" i="4"/>
  <c r="BU632" i="4"/>
  <c r="CA537" i="4"/>
  <c r="BE799" i="4"/>
  <c r="BC937" i="4"/>
  <c r="BF836" i="4"/>
  <c r="BJ840" i="4"/>
  <c r="BI551" i="4"/>
  <c r="BV699" i="4"/>
  <c r="BN933" i="4"/>
  <c r="BS908" i="4"/>
  <c r="BP867" i="4"/>
  <c r="BX871" i="4"/>
  <c r="BU781" i="4"/>
  <c r="BE667" i="4"/>
  <c r="BN922" i="4"/>
  <c r="BR877" i="4"/>
  <c r="BU683" i="4"/>
  <c r="BQ522" i="4"/>
  <c r="BF516" i="4"/>
  <c r="BA922" i="4"/>
  <c r="BK910" i="4"/>
  <c r="BZ618" i="4"/>
  <c r="BE875" i="4"/>
  <c r="BR593" i="4"/>
  <c r="BD566" i="4"/>
  <c r="BR807" i="4"/>
  <c r="BI561" i="4"/>
  <c r="BY715" i="4"/>
  <c r="BI526" i="4"/>
  <c r="BB516" i="4"/>
  <c r="BF909" i="4"/>
  <c r="BN707" i="4"/>
  <c r="BB543" i="4"/>
  <c r="BI544" i="4"/>
  <c r="BU658" i="4"/>
  <c r="BM514" i="4"/>
  <c r="BF628" i="4"/>
  <c r="BY525" i="4"/>
  <c r="BN671" i="4"/>
  <c r="BB683" i="4"/>
  <c r="BZ927" i="4"/>
  <c r="BV648" i="4"/>
  <c r="BM757" i="4"/>
  <c r="BA595" i="4"/>
  <c r="BW668" i="4"/>
  <c r="BR595" i="4"/>
  <c r="BN637" i="4"/>
  <c r="BR975" i="4"/>
  <c r="BB937" i="4"/>
  <c r="BQ781" i="4"/>
  <c r="BA538" i="4"/>
  <c r="BB578" i="4"/>
  <c r="BV978" i="4"/>
  <c r="BM963" i="4"/>
  <c r="BS531" i="4"/>
  <c r="BM628" i="4"/>
  <c r="BQ738" i="4"/>
  <c r="BR879" i="4"/>
  <c r="BX653" i="4"/>
  <c r="BI933" i="4"/>
  <c r="BB895" i="4"/>
  <c r="BZ994" i="4"/>
  <c r="BU803" i="4"/>
  <c r="BY723" i="4"/>
  <c r="BI780" i="4"/>
  <c r="BQ566" i="4"/>
  <c r="BA666" i="4"/>
  <c r="BV779" i="4"/>
  <c r="BB632" i="4"/>
  <c r="BI588" i="4"/>
  <c r="BQ724" i="4"/>
  <c r="BM589" i="4"/>
  <c r="BR992" i="4"/>
  <c r="BU539" i="4"/>
  <c r="BE593" i="4"/>
  <c r="BY901" i="4"/>
  <c r="BB511" i="4"/>
  <c r="BA707" i="4"/>
  <c r="BH560" i="4"/>
  <c r="BB729" i="4"/>
  <c r="BN888" i="4"/>
  <c r="BF613" i="4"/>
  <c r="BM817" i="4"/>
  <c r="BI723" i="4"/>
  <c r="BA668" i="4"/>
  <c r="BE775" i="4"/>
  <c r="BK577" i="4"/>
  <c r="BM942" i="4"/>
  <c r="BM600" i="4"/>
  <c r="BA812" i="4"/>
  <c r="BR761" i="4"/>
  <c r="BR993" i="4"/>
  <c r="BQ592" i="4"/>
  <c r="BX699" i="4"/>
  <c r="BH626" i="4"/>
  <c r="BR989" i="4"/>
  <c r="BV871" i="4"/>
  <c r="BQ687" i="4"/>
  <c r="BD526" i="4"/>
  <c r="BO775" i="4"/>
  <c r="BE865" i="4"/>
  <c r="BU785" i="4"/>
  <c r="BA687" i="4"/>
  <c r="BE789" i="4"/>
  <c r="BI793" i="4"/>
  <c r="BN564" i="4"/>
  <c r="BN909" i="4"/>
  <c r="BF641" i="4"/>
  <c r="BR625" i="4"/>
  <c r="BN620" i="4"/>
  <c r="BJ919" i="4"/>
  <c r="BU911" i="4"/>
  <c r="BB669" i="4"/>
  <c r="BJ661" i="4"/>
  <c r="BB719" i="4"/>
  <c r="BV610" i="4"/>
  <c r="BY851" i="4"/>
  <c r="BF755" i="4"/>
  <c r="BK974" i="4"/>
  <c r="BR891" i="4"/>
  <c r="BL862" i="4"/>
  <c r="BR521" i="4"/>
  <c r="BU717" i="4"/>
  <c r="BB798" i="4"/>
  <c r="BR612" i="4"/>
  <c r="BQ772" i="4"/>
  <c r="BN943" i="4"/>
  <c r="BV879" i="4"/>
  <c r="BB685" i="4"/>
  <c r="BB956" i="4"/>
  <c r="BI932" i="4"/>
  <c r="BQ875" i="4"/>
  <c r="BS718" i="4"/>
  <c r="BA678" i="4"/>
  <c r="BB787" i="4"/>
  <c r="BR805" i="4"/>
  <c r="BV588" i="4"/>
  <c r="BJ572" i="4"/>
  <c r="BF633" i="4"/>
  <c r="BY850" i="4"/>
  <c r="BV670" i="4"/>
  <c r="BZ975" i="4"/>
  <c r="BL521" i="4"/>
  <c r="BJ614" i="4"/>
  <c r="BP904" i="4"/>
  <c r="BM728" i="4"/>
  <c r="BH933" i="4"/>
  <c r="BE943" i="4"/>
  <c r="BA895" i="4"/>
  <c r="AZ568" i="4"/>
  <c r="BQ627" i="4"/>
  <c r="BU925" i="4"/>
  <c r="BY700" i="4"/>
  <c r="BJ735" i="4"/>
  <c r="BY918" i="4"/>
  <c r="BY578" i="4"/>
  <c r="BR787" i="4"/>
  <c r="BC583" i="4"/>
  <c r="BB758" i="4"/>
  <c r="BY673" i="4"/>
  <c r="BJ703" i="4"/>
  <c r="BS833" i="4"/>
  <c r="BU972" i="4"/>
  <c r="BQ769" i="4"/>
  <c r="AZ697" i="4"/>
  <c r="BG775" i="4"/>
  <c r="BB908" i="4"/>
  <c r="BL846" i="4"/>
  <c r="BY781" i="4"/>
  <c r="BV770" i="4"/>
  <c r="BB972" i="4"/>
  <c r="BR620" i="4"/>
  <c r="BE530" i="4"/>
  <c r="BG595" i="4"/>
  <c r="BF854" i="4"/>
  <c r="BN748" i="4"/>
  <c r="BA851" i="4"/>
  <c r="BQ548" i="4"/>
  <c r="BN561" i="4"/>
  <c r="BH704" i="4"/>
  <c r="BA956" i="4"/>
  <c r="BB970" i="4"/>
  <c r="BZ642" i="4"/>
  <c r="BV677" i="4"/>
  <c r="BQ893" i="4"/>
  <c r="BK763" i="4"/>
  <c r="BR607" i="4"/>
  <c r="BD584" i="4"/>
  <c r="BC599" i="4"/>
  <c r="BE678" i="4"/>
  <c r="BE722" i="4"/>
  <c r="BB726" i="4"/>
  <c r="BJ569" i="4"/>
  <c r="BQ842" i="4"/>
  <c r="BD843" i="4"/>
  <c r="BY869" i="4"/>
  <c r="BR996" i="4"/>
  <c r="BV990" i="4"/>
  <c r="BX700" i="4"/>
  <c r="BB771" i="4"/>
  <c r="BO692" i="4"/>
  <c r="BW997" i="4"/>
  <c r="BJ726" i="4"/>
  <c r="BJ712" i="4"/>
  <c r="BH917" i="4"/>
  <c r="BM932" i="4"/>
  <c r="BI829" i="4"/>
  <c r="BA653" i="4"/>
  <c r="BR998" i="4"/>
  <c r="BU549" i="4"/>
  <c r="BM707" i="4"/>
  <c r="BU866" i="4"/>
  <c r="BR928" i="4"/>
  <c r="BB629" i="4"/>
  <c r="BI535" i="4"/>
  <c r="BU704" i="4"/>
  <c r="BQ667" i="4"/>
  <c r="BM881" i="4"/>
  <c r="BA532" i="4"/>
  <c r="BR713" i="4"/>
  <c r="BY507" i="4"/>
  <c r="BD662" i="4"/>
  <c r="BJ859" i="4"/>
  <c r="BE553" i="4"/>
  <c r="BJ631" i="4"/>
  <c r="CA579" i="4"/>
  <c r="BJ589" i="4"/>
  <c r="BR572" i="4"/>
  <c r="BM558" i="4"/>
  <c r="BB520" i="4"/>
  <c r="BU879" i="4"/>
  <c r="BA896" i="4"/>
  <c r="BS567" i="4"/>
  <c r="BF654" i="4"/>
  <c r="BX839" i="4"/>
  <c r="BY586" i="4"/>
  <c r="BY909" i="4"/>
  <c r="BF871" i="4"/>
  <c r="BE580" i="4"/>
  <c r="BP843" i="4"/>
  <c r="BR734" i="4"/>
  <c r="BE826" i="4"/>
  <c r="AZ577" i="4"/>
  <c r="BY861" i="4"/>
  <c r="BD862" i="4"/>
  <c r="BF505" i="4"/>
  <c r="BB664" i="4"/>
  <c r="BB614" i="4"/>
  <c r="BI890" i="4"/>
  <c r="CA862" i="4"/>
  <c r="BB702" i="4"/>
  <c r="BY665" i="4"/>
  <c r="BF911" i="4"/>
  <c r="BI782" i="4"/>
  <c r="BJ667" i="4"/>
  <c r="BA899" i="4"/>
  <c r="BF891" i="4"/>
  <c r="BO539" i="4"/>
  <c r="BU646" i="4"/>
  <c r="BY772" i="4"/>
  <c r="BH622" i="4"/>
  <c r="BA635" i="4"/>
  <c r="BY965" i="4"/>
  <c r="BU775" i="4"/>
  <c r="BK607" i="4"/>
  <c r="BF646" i="4"/>
  <c r="BB616" i="4"/>
  <c r="BD534" i="4"/>
  <c r="BI941" i="4"/>
  <c r="BQ517" i="4"/>
  <c r="BJ606" i="4"/>
  <c r="BW823" i="4"/>
  <c r="BR748" i="4"/>
  <c r="BQ950" i="4"/>
  <c r="BN883" i="4"/>
  <c r="BB600" i="4"/>
  <c r="BP509" i="4"/>
  <c r="BN751" i="4"/>
  <c r="BI900" i="4"/>
  <c r="BO950" i="4"/>
  <c r="BD921" i="4"/>
  <c r="BE688" i="4"/>
  <c r="BB607" i="4"/>
  <c r="BF884" i="4"/>
  <c r="BF559" i="4"/>
  <c r="BN820" i="4"/>
  <c r="BF699" i="4"/>
  <c r="BN551" i="4"/>
  <c r="BQ851" i="4"/>
  <c r="BW534" i="4"/>
  <c r="BU576" i="4"/>
  <c r="BU954" i="4"/>
  <c r="BU773" i="4"/>
  <c r="BE564" i="4"/>
  <c r="BO846" i="4"/>
  <c r="BV888" i="4"/>
  <c r="BC906" i="4"/>
  <c r="BB577" i="4"/>
  <c r="BE504" i="4"/>
  <c r="BF747" i="4"/>
  <c r="BR602" i="4"/>
  <c r="BA900" i="4"/>
  <c r="BE685" i="4"/>
  <c r="CA902" i="4"/>
  <c r="BR982" i="4"/>
  <c r="BG910" i="4"/>
  <c r="BK559" i="4"/>
  <c r="BM876" i="4"/>
  <c r="BD630" i="4"/>
  <c r="BV525" i="4"/>
  <c r="BG957" i="4"/>
  <c r="BE884" i="4"/>
  <c r="BM929" i="4"/>
  <c r="BU912" i="4"/>
  <c r="BU779" i="4"/>
  <c r="BW553" i="4"/>
  <c r="BF640" i="4"/>
  <c r="BT891" i="4"/>
  <c r="CA600" i="4"/>
  <c r="BI764" i="4"/>
  <c r="BB675" i="4"/>
  <c r="BR624" i="4"/>
  <c r="BJ904" i="4"/>
  <c r="BJ955" i="4"/>
  <c r="BB696" i="4"/>
  <c r="BI963" i="4"/>
  <c r="BP781" i="4"/>
  <c r="BM596" i="4"/>
  <c r="BX815" i="4"/>
  <c r="BF548" i="4"/>
  <c r="BR956" i="4"/>
  <c r="BF782" i="4"/>
  <c r="BA827" i="4"/>
  <c r="BV866" i="4"/>
  <c r="BF811" i="4"/>
  <c r="BQ975" i="4"/>
  <c r="BE832" i="4"/>
  <c r="BY821" i="4"/>
  <c r="BI697" i="4"/>
  <c r="BY814" i="4"/>
  <c r="BQ701" i="4"/>
  <c r="BR505" i="4"/>
  <c r="BW719" i="4"/>
  <c r="BV528" i="4"/>
  <c r="BE714" i="4"/>
  <c r="AY893" i="4"/>
  <c r="BS924" i="4"/>
  <c r="BU730" i="4"/>
  <c r="BR742" i="4"/>
  <c r="BE834" i="4"/>
  <c r="BY555" i="4"/>
  <c r="BE720" i="4"/>
  <c r="BG588" i="4"/>
  <c r="BR728" i="4"/>
  <c r="BQ967" i="4"/>
  <c r="BI807" i="4"/>
  <c r="AY547" i="4"/>
  <c r="BY730" i="4"/>
  <c r="BO934" i="4"/>
  <c r="BI632" i="4"/>
  <c r="BQ576" i="4"/>
  <c r="BM577" i="4"/>
  <c r="BM938" i="4"/>
  <c r="BV697" i="4"/>
  <c r="BJ787" i="4"/>
  <c r="BN853" i="4"/>
  <c r="BI923" i="4"/>
  <c r="BB592" i="4"/>
  <c r="BQ861" i="4"/>
  <c r="BN597" i="4"/>
  <c r="BR916" i="4"/>
  <c r="BS873" i="4"/>
  <c r="BA929" i="4"/>
  <c r="BU707" i="4"/>
  <c r="BZ919" i="4"/>
  <c r="AY564" i="4"/>
  <c r="AY735" i="4"/>
  <c r="BM782" i="4"/>
  <c r="BO783" i="4"/>
  <c r="BI581" i="4"/>
  <c r="BY884" i="4"/>
  <c r="BF996" i="4"/>
  <c r="BJ962" i="4"/>
  <c r="BM833" i="4"/>
  <c r="BS560" i="4"/>
  <c r="BU872" i="4"/>
  <c r="BY895" i="4"/>
  <c r="BE512" i="4"/>
  <c r="BI760" i="4"/>
  <c r="BP694" i="4"/>
  <c r="BF709" i="4"/>
  <c r="BE684" i="4"/>
  <c r="BN844" i="4"/>
  <c r="BN983" i="4"/>
  <c r="BI891" i="4"/>
  <c r="BR698" i="4"/>
  <c r="BV631" i="4"/>
  <c r="BE872" i="4"/>
  <c r="BI711" i="4"/>
  <c r="BA789" i="4"/>
  <c r="BB564" i="4"/>
  <c r="BB853" i="4"/>
  <c r="BJ878" i="4"/>
  <c r="BP667" i="4"/>
  <c r="BY842" i="4"/>
  <c r="BE517" i="4"/>
  <c r="BM915" i="4"/>
  <c r="BA660" i="4"/>
  <c r="BE734" i="4"/>
  <c r="BQ708" i="4"/>
  <c r="BR560" i="4"/>
  <c r="BB801" i="4"/>
  <c r="BE824" i="4"/>
  <c r="BH735" i="4"/>
  <c r="BQ723" i="4"/>
  <c r="BO518" i="4"/>
  <c r="BY546" i="4"/>
  <c r="BQ571" i="4"/>
  <c r="BU849" i="4"/>
  <c r="BJ994" i="4"/>
  <c r="BN770" i="4"/>
  <c r="BK696" i="4"/>
  <c r="BQ974" i="4"/>
  <c r="BF527" i="4"/>
  <c r="BI514" i="4"/>
  <c r="BZ698" i="4"/>
  <c r="BE663" i="4"/>
  <c r="BA933" i="4"/>
  <c r="BE929" i="4"/>
  <c r="BF635" i="4"/>
  <c r="BQ943" i="4"/>
  <c r="BF908" i="4"/>
  <c r="BI610" i="4"/>
  <c r="BN956" i="4"/>
  <c r="BU835" i="4"/>
  <c r="BY899" i="4"/>
  <c r="BV864" i="4"/>
  <c r="BV967" i="4"/>
  <c r="BB618" i="4"/>
  <c r="BF603" i="4"/>
  <c r="BI725" i="4"/>
  <c r="BK945" i="4"/>
  <c r="BI704" i="4"/>
  <c r="BF843" i="4"/>
  <c r="BI802" i="4"/>
  <c r="BE736" i="4"/>
  <c r="BI713" i="4"/>
  <c r="BC512" i="4"/>
  <c r="BI844" i="4"/>
  <c r="BI644" i="4"/>
  <c r="BJ882" i="4"/>
  <c r="BV521" i="4"/>
  <c r="BW925" i="4"/>
  <c r="BE942" i="4"/>
  <c r="BV621" i="4"/>
  <c r="BU932" i="4"/>
  <c r="BG565" i="4"/>
  <c r="BJ888" i="4"/>
  <c r="BI831" i="4"/>
  <c r="BY839" i="4"/>
  <c r="BN615" i="4"/>
  <c r="BU805" i="4"/>
  <c r="BI564" i="4"/>
  <c r="BV801" i="4"/>
  <c r="BE840" i="4"/>
  <c r="BI706" i="4"/>
  <c r="BU511" i="4"/>
  <c r="BU579" i="4"/>
  <c r="CA683" i="4"/>
  <c r="AY850" i="4"/>
  <c r="BV743" i="4"/>
  <c r="BE756" i="4"/>
  <c r="BP579" i="4"/>
  <c r="BU604" i="4"/>
  <c r="BR841" i="4"/>
  <c r="BB942" i="4"/>
  <c r="BJ865" i="4"/>
  <c r="BE548" i="4"/>
  <c r="BN507" i="4"/>
  <c r="BU699" i="4"/>
  <c r="BE562" i="4"/>
  <c r="BU994" i="4"/>
  <c r="BU659" i="4"/>
  <c r="BB967" i="4"/>
  <c r="BJ620" i="4"/>
  <c r="BC622" i="4"/>
  <c r="BK748" i="4"/>
  <c r="BQ819" i="4"/>
  <c r="BR897" i="4"/>
  <c r="BN729" i="4"/>
  <c r="BM643" i="4"/>
  <c r="BQ705" i="4"/>
  <c r="AZ602" i="4"/>
  <c r="BF916" i="4"/>
  <c r="BQ754" i="4"/>
  <c r="BG961" i="4"/>
  <c r="BJ747" i="4"/>
  <c r="BN659" i="4"/>
  <c r="AZ698" i="4"/>
  <c r="BE649" i="4"/>
  <c r="BA741" i="4"/>
  <c r="BA696" i="4"/>
  <c r="BD565" i="4"/>
  <c r="BF952" i="4"/>
  <c r="BU510" i="4"/>
  <c r="BF728" i="4"/>
  <c r="BG699" i="4"/>
  <c r="BI978" i="4"/>
  <c r="BF567" i="4"/>
  <c r="BA994" i="4"/>
  <c r="BV527" i="4"/>
  <c r="BU964" i="4"/>
  <c r="BA886" i="4"/>
  <c r="BY885" i="4"/>
  <c r="BH814" i="4"/>
  <c r="BA695" i="4"/>
  <c r="BJ918" i="4"/>
  <c r="BQ539" i="4"/>
  <c r="BF848" i="4"/>
  <c r="BQ591" i="4"/>
  <c r="BP859" i="4"/>
  <c r="BL667" i="4"/>
  <c r="BN837" i="4"/>
  <c r="AY643" i="4"/>
  <c r="AY836" i="4"/>
  <c r="BK915" i="4"/>
  <c r="BV923" i="4"/>
  <c r="BN925" i="4"/>
  <c r="BB999" i="4"/>
  <c r="BU706" i="4"/>
  <c r="AY678" i="4"/>
  <c r="BQ547" i="4"/>
  <c r="AY798" i="4"/>
  <c r="BT955" i="4"/>
  <c r="AY598" i="4"/>
  <c r="BF750" i="4"/>
  <c r="BJ564" i="4"/>
  <c r="BD648" i="4"/>
  <c r="BN984" i="4"/>
  <c r="BJ1000" i="4"/>
  <c r="BR936" i="4"/>
  <c r="BE944" i="4"/>
  <c r="BJ542" i="4"/>
  <c r="BM884" i="4"/>
  <c r="BI726" i="4"/>
  <c r="BU601" i="4"/>
  <c r="BM686" i="4"/>
  <c r="BI892" i="4"/>
  <c r="BQ931" i="4"/>
  <c r="BI774" i="4"/>
  <c r="BR980" i="4"/>
  <c r="BR995" i="4"/>
  <c r="BI749" i="4"/>
  <c r="BR791" i="4"/>
  <c r="BB767" i="4"/>
  <c r="BD811" i="4"/>
  <c r="BZ828" i="4"/>
  <c r="BW843" i="4"/>
  <c r="BK632" i="4"/>
  <c r="BV919" i="4"/>
  <c r="BJ518" i="4"/>
  <c r="BB820" i="4"/>
  <c r="BM857" i="4"/>
  <c r="BI570" i="4"/>
  <c r="BQ886" i="4"/>
  <c r="BR514" i="4"/>
  <c r="BS545" i="4"/>
  <c r="BE831" i="4"/>
  <c r="BR611" i="4"/>
  <c r="BK567" i="4"/>
  <c r="BN503" i="4"/>
  <c r="BQ758" i="4"/>
  <c r="BX984" i="4"/>
  <c r="BU692" i="4"/>
  <c r="BB989" i="4"/>
  <c r="BB831" i="4"/>
  <c r="BY932" i="4"/>
  <c r="BV663" i="4"/>
  <c r="BN731" i="4"/>
  <c r="BS704" i="4"/>
  <c r="BV762" i="4"/>
  <c r="BE803" i="4"/>
  <c r="BV896" i="4"/>
  <c r="BD886" i="4"/>
  <c r="BU991" i="4"/>
  <c r="BN806" i="4"/>
  <c r="BJ963" i="4"/>
  <c r="BP626" i="4"/>
  <c r="BI985" i="4"/>
  <c r="BI869" i="4"/>
  <c r="BY567" i="4"/>
  <c r="BJ778" i="4"/>
  <c r="BA727" i="4"/>
  <c r="BR872" i="4"/>
  <c r="BQ829" i="4"/>
  <c r="BU503" i="4"/>
  <c r="BN906" i="4"/>
  <c r="BJ853" i="4"/>
  <c r="BY536" i="4"/>
  <c r="BV646" i="4"/>
  <c r="BY789" i="4"/>
  <c r="BN553" i="4"/>
  <c r="BE518" i="4"/>
  <c r="BM870" i="4"/>
  <c r="BE774" i="4"/>
  <c r="BC631" i="4"/>
  <c r="BB674" i="4"/>
  <c r="BR577" i="4"/>
  <c r="BU618" i="4"/>
  <c r="BG891" i="4"/>
  <c r="BE852" i="4"/>
  <c r="BF978" i="4"/>
  <c r="BI955" i="4"/>
  <c r="BY831" i="4"/>
  <c r="BX828" i="4"/>
  <c r="BM518" i="4"/>
  <c r="BL953" i="4"/>
  <c r="BQ706" i="4"/>
  <c r="BM582" i="4"/>
  <c r="BE804" i="4"/>
  <c r="BY644" i="4"/>
  <c r="BP546" i="4"/>
  <c r="CA509" i="4"/>
  <c r="BN834" i="4"/>
  <c r="BI787" i="4"/>
  <c r="BN607" i="4"/>
  <c r="BU958" i="4"/>
  <c r="BR657" i="4"/>
  <c r="BU895" i="4"/>
  <c r="BK819" i="4"/>
  <c r="AY603" i="4"/>
  <c r="BA540" i="4"/>
  <c r="BI666" i="4"/>
  <c r="BM735" i="4"/>
  <c r="BA844" i="4"/>
  <c r="BM661" i="4"/>
  <c r="BR855" i="4"/>
  <c r="BJ906" i="4"/>
  <c r="BT866" i="4"/>
  <c r="BC853" i="4"/>
  <c r="BE656" i="4"/>
  <c r="BI956" i="4"/>
  <c r="BB733" i="4"/>
  <c r="BT781" i="4"/>
  <c r="BF743" i="4"/>
  <c r="BY648" i="4"/>
  <c r="BT764" i="4"/>
  <c r="AY587" i="4"/>
  <c r="BP580" i="4"/>
  <c r="BP1000" i="4"/>
  <c r="BO573" i="4"/>
  <c r="BY658" i="4"/>
  <c r="BF852" i="4"/>
  <c r="BU634" i="4"/>
  <c r="BI735" i="4"/>
  <c r="BM849" i="4"/>
  <c r="AZ673" i="4"/>
  <c r="BU789" i="4"/>
  <c r="BU984" i="4"/>
  <c r="BM731" i="4"/>
  <c r="BO628" i="4"/>
  <c r="BR747" i="4"/>
  <c r="BA781" i="4"/>
  <c r="CA576" i="4"/>
  <c r="CA927" i="4"/>
  <c r="BO797" i="4"/>
  <c r="BR543" i="4"/>
  <c r="BN860" i="4"/>
  <c r="BE846" i="4"/>
  <c r="BE520" i="4"/>
  <c r="BE920" i="4"/>
  <c r="BE665" i="4"/>
  <c r="BI910" i="4"/>
  <c r="BN790" i="4"/>
  <c r="BR974" i="4"/>
  <c r="BI781" i="4"/>
  <c r="BY631" i="4"/>
  <c r="BD772" i="4"/>
  <c r="BA503" i="4"/>
  <c r="CA942" i="4"/>
  <c r="BV667" i="4"/>
  <c r="BF971" i="4"/>
  <c r="BP530" i="4"/>
  <c r="BP627" i="4"/>
  <c r="BF708" i="4"/>
  <c r="BB631" i="4"/>
  <c r="AZ557" i="4"/>
  <c r="BB865" i="4"/>
  <c r="CA503" i="4"/>
  <c r="BQ939" i="4"/>
  <c r="CA667" i="4"/>
  <c r="BY633" i="4"/>
  <c r="BB590" i="4"/>
  <c r="BJ795" i="4"/>
  <c r="BN604" i="4"/>
  <c r="BY916" i="4"/>
  <c r="BQ882" i="4"/>
  <c r="BU690" i="4"/>
  <c r="BM969" i="4"/>
  <c r="BB978" i="4"/>
  <c r="BV986" i="4"/>
  <c r="BR904" i="4"/>
  <c r="BB747" i="4"/>
  <c r="BD518" i="4"/>
  <c r="BD627" i="4"/>
  <c r="BA909" i="4"/>
  <c r="BN880" i="4"/>
  <c r="BV692" i="4"/>
  <c r="BU577" i="4"/>
  <c r="BR674" i="4"/>
  <c r="AZ700" i="4"/>
  <c r="BO727" i="4"/>
  <c r="BO788" i="4"/>
  <c r="BM896" i="4"/>
  <c r="BX572" i="4"/>
  <c r="BU855" i="4"/>
  <c r="BE635" i="4"/>
  <c r="BV717" i="4"/>
  <c r="BG643" i="4"/>
  <c r="BD691" i="4"/>
  <c r="BF835" i="4"/>
  <c r="BV816" i="4"/>
  <c r="BE533" i="4"/>
  <c r="BO572" i="4"/>
  <c r="BF723" i="4"/>
  <c r="BK616" i="4"/>
  <c r="BC800" i="4"/>
  <c r="BA552" i="4"/>
  <c r="BM756" i="4"/>
  <c r="BR948" i="4"/>
  <c r="BJ862" i="4"/>
  <c r="BS820" i="4"/>
  <c r="BR1001" i="4"/>
  <c r="BY843" i="4"/>
  <c r="BE754" i="4"/>
  <c r="BB860" i="4"/>
  <c r="BU536" i="4"/>
  <c r="BF957" i="4"/>
  <c r="BY767" i="4"/>
  <c r="BW789" i="4"/>
  <c r="BZ847" i="4"/>
  <c r="BY650" i="4"/>
  <c r="BO826" i="4"/>
  <c r="BV907" i="4"/>
  <c r="BZ748" i="4"/>
  <c r="BW621" i="4"/>
  <c r="BQ748" i="4"/>
  <c r="BM637" i="4"/>
  <c r="BJ810" i="4"/>
  <c r="BM690" i="4"/>
  <c r="BE539" i="4"/>
  <c r="BV655" i="4"/>
  <c r="BQ564" i="4"/>
  <c r="BN557" i="4"/>
  <c r="BV594" i="4"/>
  <c r="BJ767" i="4"/>
  <c r="BE677" i="4"/>
  <c r="BZ740" i="4"/>
  <c r="BU749" i="4"/>
  <c r="BX635" i="4"/>
  <c r="BU626" i="4"/>
  <c r="BV559" i="4"/>
  <c r="BQ946" i="4"/>
  <c r="BU950" i="4"/>
  <c r="BW700" i="4"/>
  <c r="BV952" i="4"/>
  <c r="BJ760" i="4"/>
  <c r="BU556" i="4"/>
  <c r="BY994" i="4"/>
  <c r="CA773" i="4"/>
  <c r="BL969" i="4"/>
  <c r="BA826" i="4"/>
  <c r="BW800" i="4"/>
  <c r="BF690" i="4"/>
  <c r="BX536" i="4"/>
  <c r="BV609" i="4"/>
  <c r="BN550" i="4"/>
  <c r="BR519" i="4"/>
  <c r="BE709" i="4"/>
  <c r="BI669" i="4"/>
  <c r="BA715" i="4"/>
  <c r="BK981" i="4"/>
  <c r="BE835" i="4"/>
  <c r="BO636" i="4"/>
  <c r="BU777" i="4"/>
  <c r="BB623" i="4"/>
  <c r="BM542" i="4"/>
  <c r="AY540" i="4"/>
  <c r="BT820" i="4"/>
  <c r="BB677" i="4"/>
  <c r="BN914" i="4"/>
  <c r="BV645" i="4"/>
  <c r="BV885" i="4"/>
  <c r="BF882" i="4"/>
  <c r="BA780" i="4"/>
  <c r="BV529" i="4"/>
  <c r="BR836" i="4"/>
  <c r="BR665" i="4"/>
  <c r="BN979" i="4"/>
  <c r="BE861" i="4"/>
  <c r="BJ927" i="4"/>
  <c r="BH852" i="4"/>
  <c r="BF745" i="4"/>
  <c r="AY880" i="4"/>
  <c r="BB503" i="4"/>
  <c r="BF994" i="4"/>
  <c r="BD619" i="4"/>
  <c r="BN867" i="4"/>
  <c r="BZ793" i="4"/>
  <c r="BK673" i="4"/>
  <c r="BU833" i="4"/>
  <c r="BQ923" i="4"/>
  <c r="BU862" i="4"/>
  <c r="BY643" i="4"/>
  <c r="BN721" i="4"/>
  <c r="BU797" i="4"/>
  <c r="BM966" i="4"/>
  <c r="BC938" i="4"/>
  <c r="BU847" i="4"/>
  <c r="BJ771" i="4"/>
  <c r="BV613" i="4"/>
  <c r="BI859" i="4"/>
  <c r="BV930" i="4"/>
  <c r="BE706" i="4"/>
  <c r="BH718" i="4"/>
  <c r="BM873" i="4"/>
  <c r="BQ767" i="4"/>
  <c r="BI594" i="4"/>
  <c r="BN917" i="4"/>
  <c r="BE916" i="4"/>
  <c r="BY819" i="4"/>
  <c r="BY871" i="4"/>
  <c r="BE582" i="4"/>
  <c r="BP517" i="4"/>
  <c r="BR959" i="4"/>
  <c r="BN649" i="4"/>
  <c r="BI541" i="4"/>
  <c r="BM882" i="4"/>
  <c r="BV808" i="4"/>
  <c r="BE569" i="4"/>
  <c r="BR838" i="4"/>
  <c r="BV798" i="4"/>
  <c r="BN769" i="4"/>
  <c r="BP837" i="4"/>
  <c r="BU770" i="4"/>
  <c r="BA582" i="4"/>
  <c r="BA814" i="4"/>
  <c r="BM985" i="4"/>
  <c r="BF535" i="4"/>
  <c r="BE692" i="4"/>
  <c r="AZ814" i="4"/>
  <c r="BM583" i="4"/>
  <c r="BI805" i="4"/>
  <c r="BI550" i="4"/>
  <c r="BV576" i="4"/>
  <c r="BB781" i="4"/>
  <c r="BN554" i="4"/>
  <c r="BP971" i="4"/>
  <c r="BS577" i="4"/>
  <c r="BM859" i="4"/>
  <c r="BV922" i="4"/>
  <c r="BV690" i="4"/>
  <c r="BY926" i="4"/>
  <c r="BV833" i="4"/>
  <c r="BE619" i="4"/>
  <c r="BE637" i="4"/>
  <c r="BI876" i="4"/>
  <c r="BE934" i="4"/>
  <c r="CA813" i="4"/>
  <c r="BN602" i="4"/>
  <c r="BQ583" i="4"/>
  <c r="BN701" i="4"/>
  <c r="BI508" i="4"/>
  <c r="BE768" i="4"/>
  <c r="BV912" i="4"/>
  <c r="BJ599" i="4"/>
  <c r="BU868" i="4"/>
  <c r="BN527" i="4"/>
  <c r="BF975" i="4"/>
  <c r="BU746" i="4"/>
  <c r="BQ816" i="4"/>
  <c r="BO716" i="4"/>
  <c r="BN712" i="4"/>
  <c r="BB950" i="4"/>
  <c r="BV900" i="4"/>
  <c r="BC914" i="4"/>
  <c r="BB862" i="4"/>
  <c r="BN711" i="4"/>
  <c r="BQ775" i="4"/>
  <c r="BR829" i="4"/>
  <c r="BH553" i="4"/>
  <c r="BV882" i="4"/>
  <c r="BC592" i="4"/>
  <c r="BR852" i="4"/>
  <c r="AY831" i="4"/>
  <c r="BU643" i="4"/>
  <c r="BN506" i="4"/>
  <c r="BB617" i="4"/>
  <c r="BQ972" i="4"/>
  <c r="CA937" i="4"/>
  <c r="BE652" i="4"/>
  <c r="BV780" i="4"/>
  <c r="BI964" i="4"/>
  <c r="BN879" i="4"/>
  <c r="BA706" i="4"/>
  <c r="BA839" i="4"/>
  <c r="BM744" i="4"/>
  <c r="BR919" i="4"/>
  <c r="BV551" i="4"/>
  <c r="BB985" i="4"/>
  <c r="BR721" i="4"/>
  <c r="BY991" i="4"/>
  <c r="BY540" i="4"/>
  <c r="BY544" i="4"/>
  <c r="BR545" i="4"/>
  <c r="BR848" i="4"/>
  <c r="BQ839" i="4"/>
  <c r="BV511" i="4"/>
  <c r="BI906" i="4"/>
  <c r="BA680" i="4"/>
  <c r="BB585" i="4"/>
  <c r="BQ813" i="4"/>
  <c r="BF557" i="4"/>
  <c r="BY892" i="4"/>
  <c r="BU640" i="4"/>
  <c r="BJ723" i="4"/>
  <c r="BF684" i="4"/>
  <c r="BA734" i="4"/>
  <c r="BJ573" i="4"/>
  <c r="BO693" i="4"/>
  <c r="BK958" i="4"/>
  <c r="BQ756" i="4"/>
  <c r="BY661" i="4"/>
  <c r="BQ680" i="4"/>
  <c r="BV535" i="4"/>
  <c r="BM953" i="4"/>
  <c r="BA853" i="4"/>
  <c r="BJ926" i="4"/>
  <c r="BA871" i="4"/>
  <c r="BV956" i="4"/>
  <c r="BF586" i="4"/>
  <c r="BC600" i="4"/>
  <c r="BU827" i="4"/>
  <c r="BC536" i="4"/>
  <c r="BI546" i="4"/>
  <c r="BH948" i="4"/>
  <c r="BI916" i="4"/>
  <c r="BE905" i="4"/>
  <c r="BB518" i="4"/>
  <c r="BI894" i="4"/>
  <c r="BN660" i="4"/>
  <c r="BK529" i="4"/>
  <c r="CA730" i="4"/>
  <c r="BM692" i="4"/>
  <c r="AY516" i="4"/>
  <c r="BI775" i="4"/>
  <c r="BF855" i="4"/>
  <c r="BR847" i="4"/>
  <c r="BR943" i="4"/>
  <c r="BY761" i="4"/>
  <c r="BM992" i="4"/>
  <c r="BN624" i="4"/>
  <c r="BF887" i="4"/>
  <c r="BU807" i="4"/>
  <c r="BI828" i="4"/>
  <c r="BM776" i="4"/>
  <c r="BB788" i="4"/>
  <c r="BC911" i="4"/>
  <c r="CA776" i="4"/>
  <c r="BQ637" i="4"/>
  <c r="BP506" i="4"/>
  <c r="BJ506" i="4"/>
  <c r="BE594" i="4"/>
  <c r="BE792" i="4"/>
  <c r="BY804" i="4"/>
  <c r="BU790" i="4"/>
  <c r="BM657" i="4"/>
  <c r="BI912" i="4"/>
  <c r="BB772" i="4"/>
  <c r="BP955" i="4"/>
  <c r="BA541" i="4"/>
  <c r="BI976" i="4"/>
  <c r="BF845" i="4"/>
  <c r="BK752" i="4"/>
  <c r="BV771" i="4"/>
  <c r="BU757" i="4"/>
  <c r="BE655" i="4"/>
  <c r="BA957" i="4"/>
  <c r="BI558" i="4"/>
  <c r="BM924" i="4"/>
  <c r="AZ622" i="4"/>
  <c r="BP888" i="4"/>
  <c r="AY590" i="4"/>
  <c r="BV884" i="4"/>
  <c r="AZ735" i="4"/>
  <c r="BS756" i="4"/>
  <c r="BB931" i="4"/>
  <c r="CA837" i="4"/>
  <c r="BF806" i="4"/>
  <c r="BS826" i="4"/>
  <c r="BU616" i="4"/>
  <c r="BI766" i="4"/>
  <c r="BM717" i="4"/>
  <c r="BQ609" i="4"/>
  <c r="BY634" i="4"/>
  <c r="BJ621" i="4"/>
  <c r="BM609" i="4"/>
  <c r="BV575" i="4"/>
  <c r="BV654" i="4"/>
  <c r="BK875" i="4"/>
  <c r="AY725" i="4"/>
  <c r="BQ572" i="4"/>
  <c r="BP549" i="4"/>
  <c r="BF907" i="4"/>
  <c r="BS763" i="4"/>
  <c r="BV628" i="4"/>
  <c r="BF509" i="4"/>
  <c r="BD982" i="4"/>
  <c r="BA645" i="4"/>
  <c r="BR555" i="4"/>
  <c r="AZ609" i="4"/>
  <c r="BR517" i="4"/>
  <c r="BE638" i="4"/>
  <c r="BE807" i="4"/>
  <c r="BJ540" i="4"/>
  <c r="BE609" i="4"/>
  <c r="BJ822" i="4"/>
  <c r="BT805" i="4"/>
  <c r="BQ863" i="4"/>
  <c r="BV550" i="4"/>
  <c r="BE689" i="4"/>
  <c r="BY530" i="4"/>
  <c r="BZ601" i="4"/>
  <c r="BQ551" i="4"/>
  <c r="BT620" i="4"/>
  <c r="BK657" i="4"/>
  <c r="BB926" i="4"/>
  <c r="BM678" i="4"/>
  <c r="BB638" i="4"/>
  <c r="BV825" i="4"/>
  <c r="BR830" i="4"/>
  <c r="BY954" i="4"/>
  <c r="BW596" i="4"/>
  <c r="BG555" i="4"/>
  <c r="BR502" i="4"/>
  <c r="BZ882" i="4"/>
  <c r="BZ863" i="4"/>
  <c r="BC663" i="4"/>
  <c r="BB586" i="4"/>
  <c r="BB508" i="4"/>
  <c r="BU751" i="4"/>
  <c r="BG834" i="4"/>
  <c r="BU642" i="4"/>
  <c r="BH595" i="4"/>
  <c r="BN762" i="4"/>
  <c r="BV513" i="4"/>
  <c r="BY557" i="4"/>
  <c r="BU995" i="4"/>
  <c r="BF765" i="4"/>
  <c r="BU802" i="4"/>
  <c r="BR820" i="4"/>
  <c r="BY964" i="4"/>
  <c r="BV891" i="4"/>
  <c r="BJ557" i="4"/>
  <c r="BJ705" i="4"/>
  <c r="BI950" i="4"/>
  <c r="BA980" i="4"/>
  <c r="BA920" i="4"/>
  <c r="BN537" i="4"/>
  <c r="BM979" i="4"/>
  <c r="BB764" i="4"/>
  <c r="BQ534" i="4"/>
  <c r="BS985" i="4"/>
  <c r="BU609" i="4"/>
  <c r="BR854" i="4"/>
  <c r="BQ529" i="4"/>
  <c r="BU519" i="4"/>
  <c r="BF992" i="4"/>
  <c r="BI1000" i="4"/>
  <c r="BW991" i="4"/>
  <c r="BV996" i="4"/>
  <c r="BQ737" i="4"/>
  <c r="BA563" i="4"/>
  <c r="BI606" i="4"/>
  <c r="BJ713" i="4"/>
  <c r="BF666" i="4"/>
  <c r="BB814" i="4"/>
  <c r="BY645" i="4"/>
  <c r="BG990" i="4"/>
  <c r="BM998" i="4"/>
  <c r="BV988" i="4"/>
  <c r="BI772" i="4"/>
  <c r="BU584" i="4"/>
  <c r="BZ983" i="4"/>
  <c r="BI885" i="4"/>
  <c r="BL739" i="4"/>
  <c r="BO611" i="4"/>
  <c r="BI502" i="4"/>
  <c r="BQ774" i="4"/>
  <c r="BM665" i="4"/>
  <c r="BJ932" i="4"/>
  <c r="BU881" i="4"/>
  <c r="BR745" i="4"/>
  <c r="BY627" i="4"/>
  <c r="BM737" i="4"/>
  <c r="BQ556" i="4"/>
  <c r="BM659" i="4"/>
  <c r="BE657" i="4"/>
  <c r="BB800" i="4"/>
  <c r="BH783" i="4"/>
  <c r="BU585" i="4"/>
  <c r="BQ877" i="4"/>
  <c r="BV618" i="4"/>
  <c r="BU983" i="4"/>
  <c r="BI718" i="4"/>
  <c r="BM699" i="4"/>
  <c r="AY759" i="4"/>
  <c r="BB965" i="4"/>
  <c r="BB969" i="4"/>
  <c r="BR712" i="4"/>
  <c r="BY579" i="4"/>
  <c r="BF746" i="4"/>
  <c r="BG550" i="4"/>
  <c r="BY629" i="4"/>
  <c r="BI752" i="4"/>
  <c r="BJ782" i="4"/>
  <c r="BJ733" i="4"/>
  <c r="BU744" i="4"/>
  <c r="BB681" i="4"/>
  <c r="BB964" i="4"/>
  <c r="BG505" i="4"/>
  <c r="BJ823" i="4"/>
  <c r="BQ935" i="4"/>
  <c r="BM988" i="4"/>
  <c r="BQ684" i="4"/>
  <c r="BV839" i="4"/>
  <c r="BK656" i="4"/>
  <c r="BM641" i="4"/>
  <c r="BR780" i="4"/>
  <c r="BU831" i="4"/>
  <c r="BU787" i="4"/>
  <c r="BM610" i="4"/>
  <c r="BF537" i="4"/>
  <c r="BR618" i="4"/>
  <c r="BP982" i="4"/>
  <c r="BR633" i="4"/>
  <c r="BY894" i="4"/>
  <c r="BF543" i="4"/>
  <c r="BS576" i="4"/>
  <c r="BN568" i="4"/>
  <c r="BM670" i="4"/>
  <c r="BY740" i="4"/>
  <c r="BV570" i="4"/>
  <c r="BL942" i="4"/>
  <c r="AZ648" i="4"/>
  <c r="BM693" i="4"/>
  <c r="BR655" i="4"/>
  <c r="BJ911" i="4"/>
  <c r="BM626" i="4"/>
  <c r="BI660" i="4"/>
  <c r="BA745" i="4"/>
  <c r="BT573" i="4"/>
  <c r="AZ541" i="4"/>
  <c r="BQ526" i="4"/>
  <c r="BF814" i="4"/>
  <c r="BR800" i="4"/>
  <c r="BU504" i="4"/>
  <c r="BV510" i="4"/>
  <c r="BQ812" i="4"/>
  <c r="BJ688" i="4"/>
  <c r="BS959" i="4"/>
  <c r="BE778" i="4"/>
  <c r="BE842" i="4"/>
  <c r="BH908" i="4"/>
  <c r="BR793" i="4"/>
  <c r="BE546" i="4"/>
  <c r="BN964" i="4"/>
  <c r="BN871" i="4"/>
  <c r="BU566" i="4"/>
  <c r="BV811" i="4"/>
  <c r="BO975" i="4"/>
  <c r="BU700" i="4"/>
  <c r="BF825" i="4"/>
  <c r="BE791" i="4"/>
  <c r="BK862" i="4"/>
  <c r="BI633" i="4"/>
  <c r="BB991" i="4"/>
  <c r="BU731" i="4"/>
  <c r="BA748" i="4"/>
  <c r="BI946" i="4"/>
  <c r="BQ668" i="4"/>
  <c r="BR542" i="4"/>
  <c r="BJ749" i="4"/>
  <c r="BV601" i="4"/>
  <c r="BM635" i="4"/>
  <c r="BY801" i="4"/>
  <c r="BF578" i="4"/>
  <c r="BF981" i="4"/>
  <c r="BA999" i="4"/>
  <c r="BY972" i="4"/>
  <c r="BM533" i="4"/>
  <c r="BU705" i="4"/>
  <c r="BK564" i="4"/>
  <c r="BR785" i="4"/>
  <c r="BF830" i="4"/>
  <c r="BA560" i="4"/>
  <c r="BT773" i="4"/>
  <c r="BG815" i="4"/>
  <c r="BN856" i="4"/>
  <c r="BV853" i="4"/>
  <c r="BQ513" i="4"/>
  <c r="BC655" i="4"/>
  <c r="BQ955" i="4"/>
  <c r="BA791" i="4"/>
  <c r="BK755" i="4"/>
  <c r="BV526" i="4"/>
  <c r="BJ783" i="4"/>
  <c r="BU651" i="4"/>
  <c r="BB605" i="4"/>
  <c r="BV933" i="4"/>
  <c r="BM813" i="4"/>
  <c r="BU714" i="4"/>
  <c r="BR863" i="4"/>
  <c r="BF779" i="4"/>
  <c r="BG870" i="4"/>
  <c r="BJ800" i="4"/>
  <c r="BE848" i="4"/>
  <c r="BB583" i="4"/>
  <c r="BV640" i="4"/>
  <c r="BI537" i="4"/>
  <c r="BU769" i="4"/>
  <c r="BV782" i="4"/>
  <c r="BO894" i="4"/>
  <c r="BA838" i="4"/>
  <c r="BD854" i="4"/>
  <c r="BY589" i="4"/>
  <c r="BA852" i="4"/>
  <c r="BW804" i="4"/>
  <c r="BA817" i="4"/>
  <c r="BF831" i="4"/>
  <c r="BG542" i="4"/>
  <c r="BY923" i="4"/>
  <c r="BL786" i="4"/>
  <c r="BF541" i="4"/>
  <c r="AZ554" i="4"/>
  <c r="BU817" i="4"/>
  <c r="BJ968" i="4"/>
  <c r="BA618" i="4"/>
  <c r="BE845" i="4"/>
  <c r="BU860" i="4"/>
  <c r="BS819" i="4"/>
  <c r="BA756" i="4"/>
  <c r="BU521" i="4"/>
  <c r="BU667" i="4"/>
  <c r="BW937" i="4"/>
  <c r="BE600" i="4"/>
  <c r="BY526" i="4"/>
  <c r="BJ938" i="4"/>
  <c r="BR532" i="4"/>
  <c r="BM995" i="4"/>
  <c r="BN540" i="4"/>
  <c r="BF885" i="4"/>
  <c r="BG543" i="4"/>
  <c r="BJ959" i="4"/>
  <c r="BR741" i="4"/>
  <c r="BF585" i="4"/>
  <c r="BU530" i="4"/>
  <c r="BU896" i="4"/>
  <c r="BB955" i="4"/>
  <c r="BJ824" i="4"/>
  <c r="BB880" i="4"/>
  <c r="BB589" i="4"/>
  <c r="BB753" i="4"/>
  <c r="BU580" i="4"/>
  <c r="BJ946" i="4"/>
  <c r="BN621" i="4"/>
  <c r="BE596" i="4"/>
  <c r="BY733" i="4"/>
  <c r="AZ872" i="4"/>
  <c r="BU963" i="4"/>
  <c r="AY708" i="4"/>
  <c r="BZ946" i="4"/>
  <c r="BQ502" i="4"/>
  <c r="BA751" i="4"/>
  <c r="BB750" i="4"/>
  <c r="BF618" i="4"/>
  <c r="BJ741" i="4"/>
  <c r="BB594" i="4"/>
  <c r="BQ968" i="4"/>
  <c r="BN706" i="4"/>
  <c r="BC707" i="4"/>
  <c r="BS991" i="4"/>
  <c r="BI747" i="4"/>
  <c r="BG862" i="4"/>
  <c r="BV734" i="4"/>
  <c r="BL635" i="4"/>
  <c r="BB748" i="4"/>
  <c r="BE794" i="4"/>
  <c r="AZ726" i="4"/>
  <c r="BU940" i="4"/>
  <c r="AY577" i="4"/>
  <c r="BT684" i="4"/>
  <c r="BU671" i="4"/>
  <c r="BE978" i="4"/>
  <c r="BB540" i="4"/>
  <c r="BH860" i="4"/>
  <c r="BR889" i="4"/>
  <c r="BF876" i="4"/>
  <c r="BF988" i="4"/>
  <c r="BV626" i="4"/>
  <c r="BU920" i="4"/>
  <c r="BI750" i="4"/>
  <c r="BV674" i="4"/>
  <c r="BG918" i="4"/>
  <c r="BM526" i="4"/>
  <c r="BA927" i="4"/>
  <c r="BI626" i="4"/>
  <c r="BR845" i="4"/>
  <c r="BV519" i="4"/>
  <c r="BY562" i="4"/>
  <c r="BS869" i="4"/>
  <c r="BJ725" i="4"/>
  <c r="BD642" i="4"/>
  <c r="BB622" i="4"/>
  <c r="BA576" i="4"/>
  <c r="BU985" i="4"/>
  <c r="BU644" i="4"/>
  <c r="BB945" i="4"/>
  <c r="BE626" i="4"/>
  <c r="BA626" i="4"/>
  <c r="BI849" i="4"/>
  <c r="BH512" i="4"/>
  <c r="BJ797" i="4"/>
  <c r="BE752" i="4"/>
  <c r="BB857" i="4"/>
  <c r="BF676" i="4"/>
  <c r="BM676" i="4"/>
  <c r="BA924" i="4"/>
  <c r="BJ507" i="4"/>
  <c r="BU760" i="4"/>
  <c r="BN873" i="4"/>
  <c r="BU593" i="4"/>
  <c r="BU886" i="4"/>
  <c r="BA713" i="4"/>
  <c r="BJ978" i="4"/>
  <c r="BE899" i="4"/>
  <c r="BU747" i="4"/>
  <c r="BN730" i="4"/>
  <c r="BF525" i="4"/>
  <c r="BY506" i="4"/>
  <c r="BN709" i="4"/>
  <c r="BA625" i="4"/>
  <c r="BQ504" i="4"/>
  <c r="BD541" i="4"/>
  <c r="BF858" i="4"/>
  <c r="BM868" i="4"/>
  <c r="BO712" i="4"/>
  <c r="BY593" i="4"/>
  <c r="BZ603" i="4"/>
  <c r="BA858" i="4"/>
  <c r="BV608" i="4"/>
  <c r="BB762" i="4"/>
  <c r="BA790" i="4"/>
  <c r="BN962" i="4"/>
  <c r="BH544" i="4"/>
  <c r="BR905" i="4"/>
  <c r="BM578" i="4"/>
  <c r="BM552" i="4"/>
  <c r="BW872" i="4"/>
  <c r="BE958" i="4"/>
  <c r="BU543" i="4"/>
  <c r="BB988" i="4"/>
  <c r="BM629" i="4"/>
  <c r="BY675" i="4"/>
  <c r="BP598" i="4"/>
  <c r="BU529" i="4"/>
  <c r="BB761" i="4"/>
  <c r="BI617" i="4"/>
  <c r="BQ681" i="4"/>
  <c r="BA708" i="4"/>
  <c r="BF593" i="4"/>
  <c r="BJ970" i="4"/>
  <c r="BU884" i="4"/>
  <c r="BW604" i="4"/>
  <c r="BW775" i="4"/>
  <c r="BU628" i="4"/>
  <c r="BU936" i="4"/>
  <c r="BU987" i="4"/>
  <c r="BO957" i="4"/>
  <c r="BI742" i="4"/>
  <c r="BF763" i="4"/>
  <c r="BN722" i="4"/>
  <c r="BS851" i="4"/>
  <c r="BI591" i="4"/>
  <c r="BR534" i="4"/>
  <c r="BN716" i="4"/>
  <c r="BY710" i="4"/>
  <c r="BV562" i="4"/>
  <c r="BC989" i="4"/>
  <c r="BQ672" i="4"/>
  <c r="BV650" i="4"/>
  <c r="BJ837" i="4"/>
  <c r="BQ879" i="4"/>
  <c r="BV763" i="4"/>
  <c r="BU843" i="4"/>
  <c r="BR589" i="4"/>
  <c r="BK593" i="4"/>
  <c r="BE864" i="4"/>
  <c r="BJ738" i="4"/>
  <c r="BJ821" i="4"/>
  <c r="BB903" i="4"/>
  <c r="BJ850" i="4"/>
  <c r="BB559" i="4"/>
  <c r="BF903" i="4"/>
  <c r="BB535" i="4"/>
  <c r="BI732" i="4"/>
  <c r="BU569" i="4"/>
  <c r="BF739" i="4"/>
  <c r="BN809" i="4"/>
  <c r="BR952" i="4"/>
  <c r="BF766" i="4"/>
  <c r="BA783" i="4"/>
  <c r="BR912" i="4"/>
  <c r="BY677" i="4"/>
  <c r="BY727" i="4"/>
  <c r="BB721" i="4"/>
  <c r="BI639" i="4"/>
  <c r="BM891" i="4"/>
  <c r="BJ505" i="4"/>
  <c r="BY548" i="4"/>
  <c r="BV972" i="4"/>
  <c r="BY946" i="4"/>
  <c r="BC779" i="4"/>
  <c r="BI679" i="4"/>
  <c r="BJ744" i="4"/>
  <c r="BQ581" i="4"/>
  <c r="BJ709" i="4"/>
  <c r="BN975" i="4"/>
  <c r="BV964" i="4"/>
  <c r="BO534" i="4"/>
  <c r="BY737" i="4"/>
  <c r="BP875" i="4"/>
  <c r="BQ821" i="4"/>
  <c r="BB975" i="4"/>
  <c r="BM507" i="4"/>
  <c r="BI789" i="4"/>
  <c r="BV991" i="4"/>
  <c r="BA926" i="4"/>
  <c r="BN967" i="4"/>
  <c r="BR790" i="4"/>
  <c r="BU811" i="4"/>
  <c r="BC961" i="4"/>
  <c r="BQ727" i="4"/>
  <c r="BI565" i="4"/>
  <c r="BU1001" i="4"/>
  <c r="BJ600" i="4"/>
  <c r="BF551" i="4"/>
  <c r="BA647" i="4"/>
  <c r="BW636" i="4"/>
  <c r="BK855" i="4"/>
  <c r="BV681" i="4"/>
  <c r="BF772" i="4"/>
  <c r="BR563" i="4"/>
  <c r="BK617" i="4"/>
  <c r="BE653" i="4"/>
  <c r="BR736" i="4"/>
  <c r="BY788" i="4"/>
  <c r="BN614" i="4"/>
  <c r="BF790" i="4"/>
  <c r="BB680" i="4"/>
  <c r="BJ947" i="4"/>
  <c r="BA556" i="4"/>
  <c r="AY527" i="4"/>
  <c r="BW693" i="4"/>
  <c r="BN723" i="4"/>
  <c r="BB1001" i="4"/>
  <c r="BA513" i="4"/>
  <c r="BL574" i="4"/>
  <c r="BM613" i="4"/>
  <c r="BE668" i="4"/>
  <c r="BB929" i="4"/>
  <c r="BB665" i="4"/>
  <c r="BK977" i="4"/>
  <c r="BM667" i="4"/>
  <c r="BA586" i="4"/>
  <c r="BA526" i="4"/>
  <c r="BB737" i="4"/>
  <c r="BY785" i="4"/>
  <c r="BQ559" i="4"/>
  <c r="BG966" i="4"/>
  <c r="BA847" i="4"/>
  <c r="BH691" i="4"/>
  <c r="BA717" i="4"/>
  <c r="BO862" i="4"/>
  <c r="BB670" i="4"/>
  <c r="BW920" i="4"/>
  <c r="BO724" i="4"/>
  <c r="BN708" i="4"/>
  <c r="BQ806" i="4"/>
  <c r="AZ807" i="4"/>
  <c r="CA616" i="4"/>
  <c r="BM826" i="4"/>
  <c r="BU902" i="4"/>
  <c r="BK726" i="4"/>
  <c r="BU532" i="4"/>
  <c r="AY556" i="4"/>
  <c r="BK585" i="4"/>
  <c r="BG509" i="4"/>
  <c r="BO886" i="4"/>
  <c r="BB521" i="4"/>
  <c r="BQ615" i="4"/>
  <c r="BU571" i="4"/>
  <c r="BJ571" i="4"/>
  <c r="BE897" i="4"/>
  <c r="BY940" i="4"/>
  <c r="BR920" i="4"/>
  <c r="BK879" i="4"/>
  <c r="BN978" i="4"/>
  <c r="BN763" i="4"/>
  <c r="BH831" i="4"/>
  <c r="BC978" i="4"/>
  <c r="BL897" i="4"/>
  <c r="BE988" i="4"/>
  <c r="BR940" i="4"/>
  <c r="BQ788" i="4"/>
  <c r="BD502" i="4"/>
  <c r="BQ520" i="4"/>
  <c r="BY999" i="4"/>
  <c r="BY628" i="4"/>
  <c r="BP776" i="4"/>
  <c r="BA665" i="4"/>
  <c r="AZ743" i="4"/>
  <c r="BS787" i="4"/>
  <c r="BA580" i="4"/>
  <c r="BN645" i="4"/>
  <c r="BE755" i="4"/>
  <c r="BJ577" i="4"/>
  <c r="BN683" i="4"/>
  <c r="BA958" i="4"/>
  <c r="BR990" i="4"/>
  <c r="BM792" i="4"/>
  <c r="BB913" i="4"/>
  <c r="BM801" i="4"/>
  <c r="BG802" i="4"/>
  <c r="BR557" i="4"/>
  <c r="BB890" i="4"/>
  <c r="BQ910" i="4"/>
  <c r="BA636" i="4"/>
  <c r="BP907" i="4"/>
  <c r="BE673" i="4"/>
  <c r="BJ842" i="4"/>
  <c r="BS592" i="4"/>
  <c r="BY756" i="4"/>
  <c r="BK845" i="4"/>
  <c r="BZ640" i="4"/>
  <c r="BN693" i="4"/>
  <c r="BB701" i="4"/>
  <c r="BA802" i="4"/>
  <c r="BH774" i="4"/>
  <c r="BY793" i="4"/>
  <c r="BM803" i="4"/>
  <c r="BJ769" i="4"/>
  <c r="BN788" i="4"/>
  <c r="BA916" i="4"/>
  <c r="BE851" i="4"/>
  <c r="BV906" i="4"/>
  <c r="BN647" i="4"/>
  <c r="BY908" i="4"/>
  <c r="BN692" i="4"/>
  <c r="BV994" i="4"/>
  <c r="BQ582" i="4"/>
  <c r="BQ521" i="4"/>
  <c r="BU871" i="4"/>
  <c r="BN819" i="4"/>
  <c r="CA584" i="4"/>
  <c r="BY925" i="4"/>
  <c r="BQ561" i="4"/>
  <c r="BM566" i="4"/>
  <c r="BF519" i="4"/>
  <c r="BF900" i="4"/>
  <c r="BU755" i="4"/>
  <c r="BE979" i="4"/>
  <c r="BM977" i="4"/>
  <c r="BW746" i="4"/>
  <c r="BI649" i="4"/>
  <c r="BA904" i="4"/>
  <c r="BJ509" i="4"/>
  <c r="BU794" i="4"/>
  <c r="BB794" i="4"/>
  <c r="BJ913" i="4"/>
  <c r="BF681" i="4"/>
  <c r="BB809" i="4"/>
  <c r="BY904" i="4"/>
  <c r="BI619" i="4"/>
  <c r="BL730" i="4"/>
  <c r="BY822" i="4"/>
  <c r="BC994" i="4"/>
  <c r="BN845" i="4"/>
  <c r="BG902" i="4"/>
  <c r="BJ502" i="4"/>
  <c r="BI578" i="4"/>
  <c r="BP659" i="4"/>
  <c r="BU993" i="4"/>
  <c r="BM906" i="4"/>
  <c r="BY829" i="4"/>
  <c r="BA676" i="4"/>
  <c r="BY542" i="4"/>
  <c r="BI992" i="4"/>
  <c r="BV682" i="4"/>
  <c r="BF653" i="4"/>
  <c r="BU502" i="4"/>
  <c r="BF879" i="4"/>
  <c r="BY958" i="4"/>
  <c r="BE862" i="4"/>
  <c r="BM706" i="4"/>
  <c r="BF869" i="4"/>
  <c r="BM685" i="4"/>
  <c r="BA620" i="4"/>
  <c r="BL626" i="4"/>
  <c r="BE810" i="4"/>
  <c r="BU514" i="4"/>
  <c r="BQ858" i="4"/>
  <c r="BI602" i="4"/>
  <c r="BP840" i="4"/>
  <c r="BQ870" i="4"/>
  <c r="BJ645" i="4"/>
  <c r="BA564" i="4"/>
  <c r="BR911" i="4"/>
  <c r="BY502" i="4"/>
  <c r="BJ808" i="4"/>
  <c r="BV925" i="4"/>
  <c r="BJ851" i="4"/>
  <c r="BR671" i="4"/>
  <c r="BM503" i="4"/>
  <c r="BA689" i="4"/>
  <c r="BU631" i="4"/>
  <c r="BN836" i="4"/>
  <c r="BJ983" i="4"/>
  <c r="BR816" i="4"/>
  <c r="BA657" i="4"/>
  <c r="BS609" i="4"/>
  <c r="AZ641" i="4"/>
  <c r="BJ547" i="4"/>
  <c r="BF607" i="4"/>
  <c r="BI982" i="4"/>
  <c r="BQ920" i="4"/>
  <c r="BR933" i="4"/>
  <c r="BR922" i="4"/>
  <c r="BN921" i="4"/>
  <c r="BG700" i="4"/>
  <c r="BA600" i="4"/>
  <c r="BE605" i="4"/>
  <c r="BN655" i="4"/>
  <c r="BB542" i="4"/>
  <c r="BE796" i="4"/>
  <c r="BV506" i="4"/>
  <c r="BB571" i="4"/>
  <c r="BJ515" i="4"/>
  <c r="BU832" i="4"/>
  <c r="BD651" i="4"/>
  <c r="BI724" i="4"/>
  <c r="BR506" i="4"/>
  <c r="BY1000" i="4"/>
  <c r="BA1001" i="4"/>
  <c r="BB703" i="4"/>
  <c r="BM710" i="4"/>
  <c r="BO815" i="4"/>
  <c r="BF973" i="4"/>
  <c r="BN606" i="4"/>
  <c r="BQ901" i="4"/>
  <c r="BU976" i="4"/>
  <c r="BA1000" i="4"/>
  <c r="BV679" i="4"/>
  <c r="BA509" i="4"/>
  <c r="BF715" i="4"/>
  <c r="BI548" i="4"/>
  <c r="BE571" i="4"/>
  <c r="BR856" i="4"/>
  <c r="BY664" i="4"/>
  <c r="BI987" i="4"/>
  <c r="BV777" i="4"/>
  <c r="BR737" i="4"/>
  <c r="BI572" i="4"/>
  <c r="BM786" i="4"/>
  <c r="BE670" i="4"/>
  <c r="BB775" i="4"/>
  <c r="BZ570" i="4"/>
  <c r="BO831" i="4"/>
  <c r="BF939" i="4"/>
  <c r="BQ992" i="4"/>
  <c r="AY767" i="4"/>
  <c r="BE740" i="4"/>
  <c r="BB550" i="4"/>
  <c r="BF625" i="4"/>
  <c r="BY535" i="4"/>
  <c r="BF552" i="4"/>
  <c r="BR999" i="4"/>
  <c r="BY726" i="4"/>
  <c r="BR776" i="4"/>
  <c r="BN927" i="4"/>
  <c r="BJ803" i="4"/>
  <c r="BA510" i="4"/>
  <c r="BA577" i="4"/>
  <c r="BN795" i="4"/>
  <c r="BI568" i="4"/>
  <c r="BE730" i="4"/>
  <c r="BY692" i="4"/>
  <c r="BF580" i="4"/>
  <c r="BA533" i="4"/>
  <c r="BJ960" i="4"/>
  <c r="BN737" i="4"/>
  <c r="BL865" i="4"/>
  <c r="BR743" i="4"/>
  <c r="BM854" i="4"/>
  <c r="BI925" i="4"/>
  <c r="BI908" i="4"/>
  <c r="BI817" i="4"/>
  <c r="BK803" i="4"/>
  <c r="BZ818" i="4"/>
  <c r="BC623" i="4"/>
  <c r="BZ943" i="4"/>
  <c r="BQ977" i="4"/>
  <c r="BR646" i="4"/>
  <c r="BM913" i="4"/>
  <c r="BI994" i="4"/>
  <c r="BA804" i="4"/>
  <c r="BU894" i="4"/>
  <c r="BJ727" i="4"/>
  <c r="BM627" i="4"/>
  <c r="BY914" i="4"/>
  <c r="BN980" i="4"/>
  <c r="BY734" i="4"/>
  <c r="BZ699" i="4"/>
  <c r="BU809" i="4"/>
  <c r="BR1000" i="4"/>
  <c r="BE712" i="4"/>
  <c r="BV683" i="4"/>
  <c r="BJ856" i="4"/>
  <c r="BQ685" i="4"/>
  <c r="BI803" i="4"/>
  <c r="BU564" i="4"/>
  <c r="BQ784" i="4"/>
  <c r="BN791" i="4"/>
  <c r="BF896" i="4"/>
  <c r="BN772" i="4"/>
  <c r="BE839" i="4"/>
  <c r="BE889" i="4"/>
  <c r="BF773" i="4"/>
  <c r="AY911" i="4"/>
  <c r="BM863" i="4"/>
  <c r="BI768" i="4"/>
  <c r="BA931" i="4"/>
  <c r="BM993" i="4"/>
  <c r="BE771" i="4"/>
  <c r="BE698" i="4"/>
  <c r="CA878" i="4"/>
  <c r="BF587" i="4"/>
  <c r="BW510" i="4"/>
  <c r="BF943" i="4"/>
  <c r="BX600" i="4"/>
  <c r="BN511" i="4"/>
  <c r="BQ590" i="4"/>
  <c r="BN583" i="4"/>
  <c r="BV892" i="4"/>
  <c r="BE535" i="4"/>
  <c r="BA607" i="4"/>
  <c r="BA614" i="4"/>
  <c r="BF656" i="4"/>
  <c r="BR518" i="4"/>
  <c r="BV688" i="4"/>
  <c r="BR750" i="4"/>
  <c r="BE770" i="4"/>
  <c r="BO807" i="4"/>
  <c r="BN930" i="4"/>
  <c r="BC946" i="4"/>
  <c r="BI812" i="4"/>
  <c r="BA507" i="4"/>
  <c r="BM955" i="4"/>
  <c r="BT512" i="4"/>
  <c r="BU800" i="4"/>
  <c r="BB879" i="4"/>
  <c r="AZ909" i="4"/>
  <c r="BY913" i="4"/>
  <c r="BY725" i="4"/>
  <c r="BE814" i="4"/>
  <c r="BN887" i="4"/>
  <c r="BA893" i="4"/>
  <c r="BR565" i="4"/>
  <c r="CA975" i="4"/>
  <c r="BR526" i="4"/>
  <c r="BR792" i="4"/>
  <c r="BU816" i="4"/>
  <c r="BV553" i="4"/>
  <c r="BU596" i="4"/>
  <c r="BU971" i="4"/>
  <c r="BB530" i="4"/>
  <c r="BQ855" i="4"/>
  <c r="BA709" i="4"/>
  <c r="BI784" i="4"/>
  <c r="BI858" i="4"/>
  <c r="BM825" i="4"/>
  <c r="BI708" i="4"/>
  <c r="BB784" i="4"/>
  <c r="BE628" i="4"/>
  <c r="BM634" i="4"/>
  <c r="BS943" i="4"/>
  <c r="BJ545" i="4"/>
  <c r="BR584" i="4"/>
  <c r="BB918" i="4"/>
  <c r="BN828" i="4"/>
  <c r="BQ707" i="4"/>
  <c r="BO653" i="4"/>
  <c r="BF849" i="4"/>
  <c r="BN676" i="4"/>
  <c r="BU527" i="4"/>
  <c r="BM793" i="4"/>
  <c r="BR937" i="4"/>
  <c r="BF989" i="4"/>
  <c r="BM595" i="4"/>
  <c r="BM719" i="4"/>
  <c r="BJ977" i="4"/>
  <c r="BA591" i="4"/>
  <c r="BB873" i="4"/>
  <c r="BR711" i="4"/>
  <c r="BI761" i="4"/>
  <c r="BG759" i="4"/>
  <c r="BP538" i="4"/>
  <c r="BB751" i="4"/>
  <c r="BJ576" i="4"/>
  <c r="BV695" i="4"/>
  <c r="BO700" i="4"/>
  <c r="BI517" i="4"/>
  <c r="BF608" i="4"/>
  <c r="BV672" i="4"/>
  <c r="AZ869" i="4"/>
  <c r="BW839" i="4"/>
  <c r="BA738" i="4"/>
  <c r="CA675" i="4"/>
  <c r="BA521" i="4"/>
  <c r="BQ982" i="4"/>
  <c r="BA725" i="4"/>
  <c r="BU668" i="4"/>
  <c r="BK756" i="4"/>
  <c r="BG987" i="4"/>
  <c r="BI507" i="4"/>
  <c r="BA644" i="4"/>
  <c r="BE773" i="4"/>
  <c r="BN622" i="4"/>
  <c r="CA974" i="4"/>
  <c r="BM779" i="4"/>
  <c r="BA803" i="4"/>
  <c r="BE947" i="4"/>
  <c r="BJ923" i="4"/>
  <c r="BC715" i="4"/>
  <c r="BA797" i="4"/>
  <c r="BA889" i="4"/>
  <c r="BO580" i="4"/>
  <c r="AY783" i="4"/>
  <c r="BG770" i="4"/>
  <c r="BV809" i="4"/>
  <c r="BR582" i="4"/>
  <c r="BM923" i="4"/>
  <c r="BJ928" i="4"/>
  <c r="BE741" i="4"/>
  <c r="BM556" i="4"/>
  <c r="BY868" i="4"/>
  <c r="BW831" i="4"/>
  <c r="BI604" i="4"/>
  <c r="BQ543" i="4"/>
  <c r="BY503" i="4"/>
  <c r="BB513" i="4"/>
  <c r="BI886" i="4"/>
  <c r="BU506" i="4"/>
  <c r="BA902" i="4"/>
  <c r="BE837" i="4"/>
  <c r="BI765" i="4"/>
  <c r="BE659" i="4"/>
  <c r="BG751" i="4"/>
  <c r="AY652" i="4"/>
  <c r="BI599" i="4"/>
  <c r="BI583" i="4"/>
  <c r="BJ613" i="4"/>
  <c r="BA834" i="4"/>
  <c r="BN841" i="4"/>
  <c r="BU713" i="4"/>
  <c r="BZ820" i="4"/>
  <c r="BF695" i="4"/>
  <c r="BG934" i="4"/>
  <c r="BC850" i="4"/>
  <c r="BA602" i="4"/>
  <c r="BF980" i="4"/>
  <c r="BI795" i="4"/>
  <c r="BV858" i="4"/>
  <c r="BK784" i="4"/>
  <c r="BE833" i="4"/>
  <c r="BU977" i="4"/>
  <c r="BQ864" i="4"/>
  <c r="BR752" i="4"/>
  <c r="BN747" i="4"/>
  <c r="BB515" i="4"/>
  <c r="BN698" i="4"/>
  <c r="BU725" i="4"/>
  <c r="BE867" i="4"/>
  <c r="BI868" i="4"/>
  <c r="BI577" i="4"/>
  <c r="BE797" i="4"/>
  <c r="BN638" i="4"/>
  <c r="BI947" i="4"/>
  <c r="BO855" i="4"/>
  <c r="BV863" i="4"/>
  <c r="BI674" i="4"/>
  <c r="BU542" i="4"/>
  <c r="BE561" i="4"/>
  <c r="BA758" i="4"/>
  <c r="BU737" i="4"/>
  <c r="BY683" i="4"/>
  <c r="BB782" i="4"/>
  <c r="BV795" i="4"/>
  <c r="BJ944" i="4"/>
  <c r="BI825" i="4"/>
  <c r="CA643" i="4"/>
  <c r="BN556" i="4"/>
  <c r="BP658" i="4"/>
  <c r="BU715" i="4"/>
  <c r="BM621" i="4"/>
  <c r="BQ594" i="4"/>
  <c r="BH528" i="4"/>
  <c r="BA793" i="4"/>
  <c r="BV954" i="4"/>
  <c r="BR719" i="4"/>
  <c r="BN609" i="4"/>
  <c r="AZ893" i="4"/>
  <c r="BJ986" i="4"/>
  <c r="BR670" i="4"/>
  <c r="BF526" i="4"/>
  <c r="BI811" i="4"/>
  <c r="BM739" i="4"/>
  <c r="BN794" i="4"/>
  <c r="BS608" i="4"/>
  <c r="BA716" i="4"/>
  <c r="BJ833" i="4"/>
  <c r="AZ839" i="4"/>
  <c r="BU859" i="4"/>
  <c r="AY686" i="4"/>
  <c r="BJ834" i="4"/>
  <c r="BF935" i="4"/>
  <c r="BJ624" i="4"/>
  <c r="BS827" i="4"/>
  <c r="BK731" i="4"/>
  <c r="BU915" i="4"/>
  <c r="BC843" i="4"/>
  <c r="BG969" i="4"/>
  <c r="AY991" i="4"/>
  <c r="BA874" i="4"/>
  <c r="BR769" i="4"/>
  <c r="BI830" i="4"/>
  <c r="BU696" i="4"/>
  <c r="BI997" i="4"/>
  <c r="BV723" i="4"/>
  <c r="BO743" i="4"/>
  <c r="BF565" i="4"/>
  <c r="BP744" i="4"/>
  <c r="BN940" i="4"/>
  <c r="BQ750" i="4"/>
  <c r="BJ915" i="4"/>
  <c r="BI534" i="4"/>
  <c r="BQ733" i="4"/>
  <c r="BF924" i="4"/>
  <c r="BA878" i="4"/>
  <c r="BM630" i="4"/>
  <c r="BN684" i="4"/>
  <c r="BU595" i="4"/>
  <c r="BC855" i="4"/>
  <c r="BO892" i="4"/>
  <c r="BA769" i="4"/>
  <c r="BE895" i="4"/>
  <c r="BE991" i="4"/>
  <c r="BJ848" i="4"/>
  <c r="AZ853" i="4"/>
  <c r="BM633" i="4"/>
  <c r="BB544" i="4"/>
  <c r="BY719" i="4"/>
  <c r="BB884" i="4"/>
  <c r="BU712" i="4"/>
  <c r="BM971" i="4"/>
  <c r="BC742" i="4"/>
  <c r="BJ607" i="4"/>
  <c r="BZ724" i="4"/>
  <c r="BT874" i="4"/>
  <c r="BR645" i="4"/>
  <c r="BF639" i="4"/>
  <c r="AY532" i="4"/>
  <c r="BM931" i="4"/>
  <c r="BF588" i="4"/>
  <c r="BG998" i="4"/>
  <c r="BY745" i="4"/>
  <c r="BA505" i="4"/>
  <c r="BE516" i="4"/>
  <c r="BM766" i="4"/>
  <c r="AY866" i="4"/>
  <c r="BB663" i="4"/>
  <c r="BQ909" i="4"/>
  <c r="CA905" i="4"/>
  <c r="BF523" i="4"/>
  <c r="AZ831" i="4"/>
  <c r="BN505" i="4"/>
  <c r="BJ523" i="4"/>
  <c r="BY519" i="4"/>
  <c r="BQ524" i="4"/>
  <c r="BE522" i="4"/>
  <c r="BZ732" i="4"/>
  <c r="BO865" i="4"/>
  <c r="BM952" i="4"/>
  <c r="BR966" i="4"/>
  <c r="BU676" i="4"/>
  <c r="BF615" i="4"/>
  <c r="BQ635" i="4"/>
  <c r="BE972" i="4"/>
  <c r="BP931" i="4"/>
  <c r="BA733" i="4"/>
  <c r="BI899" i="4"/>
  <c r="BQ655" i="4"/>
  <c r="BF748" i="4"/>
  <c r="BQ852" i="4"/>
  <c r="BQ710" i="4"/>
  <c r="BC555" i="4"/>
  <c r="BW572" i="4"/>
  <c r="BP984" i="4"/>
  <c r="BJ866" i="4"/>
  <c r="BN714" i="4"/>
  <c r="BM516" i="4"/>
  <c r="BS969" i="4"/>
  <c r="BE960" i="4"/>
  <c r="BJ608" i="4"/>
  <c r="BC647" i="4"/>
  <c r="BC731" i="4"/>
  <c r="BE572" i="4"/>
  <c r="CA879" i="4"/>
  <c r="BG915" i="4"/>
  <c r="BQ695" i="4"/>
  <c r="BE727" i="4"/>
  <c r="BV653" i="4"/>
  <c r="BU684" i="4"/>
  <c r="BQ670" i="4"/>
  <c r="BG727" i="4"/>
  <c r="BY596" i="4"/>
  <c r="BG823" i="4"/>
  <c r="BH791" i="4"/>
  <c r="BQ887" i="4"/>
  <c r="BY755" i="4"/>
  <c r="BF749" i="4"/>
  <c r="BY847" i="4"/>
  <c r="BN582" i="4"/>
  <c r="BE860" i="4"/>
  <c r="BF877" i="4"/>
  <c r="BR969" i="4"/>
  <c r="BI620" i="4"/>
  <c r="BJ867" i="4"/>
  <c r="BJ897" i="4"/>
  <c r="BM546" i="4"/>
  <c r="BR887" i="4"/>
  <c r="BU636" i="4"/>
  <c r="BU540" i="4"/>
  <c r="BE928" i="4"/>
  <c r="BF960" i="4"/>
  <c r="BR608" i="4"/>
  <c r="BE519" i="4"/>
  <c r="BB807" i="4"/>
  <c r="BE721" i="4"/>
  <c r="BH660" i="4"/>
  <c r="BB698" i="4"/>
  <c r="BI757" i="4"/>
  <c r="BZ713" i="4"/>
  <c r="BB935" i="4"/>
  <c r="BR729" i="4"/>
  <c r="BJ672" i="4"/>
  <c r="BU620" i="4"/>
  <c r="BU738" i="4"/>
  <c r="BK563" i="4"/>
  <c r="BV552" i="4"/>
  <c r="BA854" i="4"/>
  <c r="BF558" i="4"/>
  <c r="BJ550" i="4"/>
  <c r="BJ728" i="4"/>
  <c r="BJ715" i="4"/>
  <c r="BJ597" i="4"/>
  <c r="BU610" i="4"/>
  <c r="BN911" i="4"/>
  <c r="BE581" i="4"/>
  <c r="BJ829" i="4"/>
  <c r="BU766" i="4"/>
  <c r="BQ841" i="4"/>
  <c r="BI642" i="4"/>
  <c r="BJ936" i="4"/>
  <c r="BY582" i="4"/>
  <c r="BB645" i="4"/>
  <c r="BI948" i="4"/>
  <c r="BE733" i="4"/>
  <c r="BF510" i="4"/>
  <c r="BF589" i="4"/>
  <c r="BB626" i="4"/>
  <c r="BJ592" i="4"/>
  <c r="BB602" i="4"/>
  <c r="BH981" i="4"/>
  <c r="BI710" i="4"/>
  <c r="BJ531" i="4"/>
  <c r="BM662" i="4"/>
  <c r="BU677" i="4"/>
  <c r="BZ887" i="4"/>
  <c r="BM684" i="4"/>
  <c r="AY521" i="4"/>
  <c r="BF898" i="4"/>
  <c r="BC764" i="4"/>
  <c r="BE510" i="4"/>
  <c r="BL668" i="4"/>
  <c r="BU756" i="4"/>
  <c r="BR541" i="4"/>
  <c r="BI861" i="4"/>
  <c r="BI623" i="4"/>
  <c r="BI770" i="4"/>
  <c r="BA938" i="4"/>
  <c r="BF930" i="4"/>
  <c r="BA655" i="4"/>
  <c r="BC544" i="4"/>
  <c r="BU522" i="4"/>
  <c r="BM823" i="4"/>
  <c r="BQ614" i="4"/>
  <c r="BE987" i="4"/>
  <c r="BN745" i="4"/>
  <c r="BD971" i="4"/>
  <c r="BL811" i="4"/>
  <c r="BM875" i="4"/>
  <c r="BA690" i="4"/>
  <c r="BH694" i="4"/>
  <c r="BA897" i="4"/>
  <c r="BB749" i="4"/>
  <c r="BJ887" i="4"/>
  <c r="BD931" i="4"/>
  <c r="BW652" i="4"/>
  <c r="BJ628" i="4"/>
  <c r="BA628" i="4"/>
  <c r="BU867" i="4"/>
  <c r="BM519" i="4"/>
  <c r="BA873" i="4"/>
  <c r="BJ640" i="4"/>
  <c r="CA533" i="4"/>
  <c r="BI971" i="4"/>
  <c r="BA700" i="4"/>
  <c r="BN793" i="4"/>
  <c r="AZ968" i="4"/>
  <c r="CA539" i="4"/>
  <c r="BJ746" i="4"/>
  <c r="BA640" i="4"/>
  <c r="BO900" i="4"/>
  <c r="BJ504" i="4"/>
  <c r="BF982" i="4"/>
  <c r="BD587" i="4"/>
  <c r="BJ781" i="4"/>
  <c r="BO949" i="4"/>
  <c r="BJ905" i="4"/>
  <c r="BB598" i="4"/>
  <c r="BE686" i="4"/>
  <c r="BU875" i="4"/>
  <c r="BM746" i="4"/>
  <c r="BB892" i="4"/>
  <c r="BQ541" i="4"/>
  <c r="BF841" i="4"/>
  <c r="AZ864" i="4"/>
  <c r="BI972" i="4"/>
  <c r="BQ740" i="4"/>
  <c r="BN908" i="4"/>
  <c r="BQ884" i="4"/>
  <c r="BI957" i="4"/>
  <c r="BI755" i="4"/>
  <c r="BA504" i="4"/>
  <c r="BQ713" i="4"/>
  <c r="BQ512" i="4"/>
  <c r="BI641" i="4"/>
  <c r="BX743" i="4"/>
  <c r="BA601" i="4"/>
  <c r="BU599" i="4"/>
  <c r="BJ1001" i="4"/>
  <c r="BB656" i="4"/>
  <c r="BP676" i="4"/>
  <c r="BV820" i="4"/>
  <c r="BA918" i="4"/>
  <c r="BY618" i="4"/>
  <c r="BM892" i="4"/>
  <c r="AY630" i="4"/>
  <c r="BU882" i="4"/>
  <c r="BM904" i="4"/>
  <c r="BR788" i="4"/>
  <c r="BN584" i="4"/>
  <c r="BE902" i="4"/>
  <c r="BD683" i="4"/>
  <c r="BN899" i="4"/>
  <c r="BO958" i="4"/>
  <c r="BM910" i="4"/>
  <c r="BM571" i="4"/>
  <c r="BV790" i="4"/>
  <c r="BJ533" i="4"/>
  <c r="BI788" i="4"/>
  <c r="BB556" i="4"/>
  <c r="BA887" i="4"/>
  <c r="BR550" i="4"/>
  <c r="BJ858" i="4"/>
  <c r="BW984" i="4"/>
  <c r="BY943" i="4"/>
  <c r="BN545" i="4"/>
  <c r="BU818" i="4"/>
  <c r="BB639" i="4"/>
  <c r="BV718" i="4"/>
  <c r="BZ693" i="4"/>
  <c r="BF685" i="4"/>
  <c r="BV730" i="4"/>
  <c r="BD963" i="4"/>
  <c r="BQ599" i="4"/>
  <c r="BQ908" i="4"/>
  <c r="BV639" i="4"/>
  <c r="BN755" i="4"/>
  <c r="BB524" i="4"/>
  <c r="BQ911" i="4"/>
  <c r="BG611" i="4"/>
  <c r="BB713" i="4"/>
  <c r="BR510" i="4"/>
  <c r="BV887" i="4"/>
  <c r="BE878" i="4"/>
  <c r="BL819" i="4"/>
  <c r="BQ742" i="4"/>
  <c r="BN630" i="4"/>
  <c r="BS843" i="4"/>
  <c r="BN562" i="4"/>
  <c r="BF883" i="4"/>
  <c r="BB547" i="4"/>
  <c r="BO605" i="4"/>
  <c r="BO854" i="4"/>
  <c r="BI513" i="4"/>
  <c r="BP963" i="4"/>
  <c r="BF803" i="4"/>
  <c r="BR896" i="4"/>
  <c r="BK535" i="4"/>
  <c r="BV624" i="4"/>
  <c r="BB659" i="4"/>
  <c r="BA677" i="4"/>
  <c r="BF815" i="4"/>
  <c r="BB643" i="4"/>
  <c r="BV616" i="4"/>
  <c r="BR809" i="4"/>
  <c r="BF798" i="4"/>
  <c r="BV895" i="4"/>
  <c r="BL643" i="4"/>
  <c r="BU826" i="4"/>
  <c r="BH988" i="4"/>
  <c r="BQ844" i="4"/>
  <c r="BY620" i="4"/>
  <c r="BE985" i="4"/>
  <c r="BF928" i="4"/>
  <c r="BW871" i="4"/>
  <c r="BQ983" i="4"/>
  <c r="BQ649" i="4"/>
  <c r="BR725" i="4"/>
  <c r="BQ797" i="4"/>
  <c r="BV860" i="4"/>
  <c r="BI949" i="4"/>
  <c r="BR616" i="4"/>
  <c r="BI743" i="4"/>
  <c r="BN882" i="4"/>
  <c r="BB722" i="4"/>
  <c r="BI917" i="4"/>
  <c r="AY675" i="4"/>
  <c r="BF503" i="4"/>
  <c r="BQ578" i="4"/>
  <c r="BV665" i="4"/>
  <c r="BJ943" i="4"/>
  <c r="BE898" i="4"/>
  <c r="BQ971" i="4"/>
  <c r="BU612" i="4"/>
  <c r="BE693" i="4"/>
  <c r="BV914" i="4"/>
  <c r="BE641" i="4"/>
  <c r="BM970" i="4"/>
  <c r="BM694" i="4"/>
  <c r="BF805" i="4"/>
  <c r="BI512" i="4"/>
  <c r="BU565" i="4"/>
  <c r="BC874" i="4"/>
  <c r="CA742" i="4"/>
  <c r="BV622" i="4"/>
  <c r="BM574" i="4"/>
  <c r="BY603" i="4"/>
  <c r="BM832" i="4"/>
  <c r="BY524" i="4"/>
  <c r="BQ970" i="4"/>
  <c r="BV708" i="4"/>
  <c r="BY552" i="4"/>
  <c r="BE549" i="4"/>
  <c r="BE660" i="4"/>
  <c r="BS782" i="4"/>
  <c r="BU754" i="4"/>
  <c r="CA821" i="4"/>
  <c r="BC559" i="4"/>
  <c r="BC704" i="4"/>
  <c r="BQ593" i="4"/>
  <c r="BI559" i="4"/>
  <c r="BJ634" i="4"/>
  <c r="BU974" i="4"/>
  <c r="BR846" i="4"/>
  <c r="BN872" i="4"/>
  <c r="BZ729" i="4"/>
  <c r="BQ965" i="4"/>
  <c r="BB553" i="4"/>
  <c r="BV666" i="4"/>
  <c r="BB695" i="4"/>
  <c r="BN596" i="4"/>
  <c r="BF925" i="4"/>
  <c r="BY659" i="4"/>
  <c r="BU750" i="4"/>
  <c r="BQ777" i="4"/>
  <c r="BA754" i="4"/>
  <c r="BR533" i="4"/>
  <c r="BJ890" i="4"/>
  <c r="BM980" i="4"/>
  <c r="BY571" i="4"/>
  <c r="BU762" i="4"/>
  <c r="BH710" i="4"/>
  <c r="BN548" i="4"/>
  <c r="BY653" i="4"/>
  <c r="BU673" i="4"/>
  <c r="BG675" i="4"/>
  <c r="BA506" i="4"/>
  <c r="BA562" i="4"/>
  <c r="BY815" i="4"/>
  <c r="BR760" i="4"/>
  <c r="BQ938" i="4"/>
  <c r="BB783" i="4"/>
  <c r="BB796" i="4"/>
  <c r="BY731" i="4"/>
  <c r="BU921" i="4"/>
  <c r="BJ575" i="4"/>
  <c r="BU711" i="4"/>
  <c r="BQ981" i="4"/>
  <c r="BF634" i="4"/>
  <c r="BM586" i="4"/>
  <c r="BF954" i="4"/>
  <c r="CA611" i="4"/>
  <c r="BF864" i="4"/>
  <c r="BN792" i="4"/>
  <c r="BA512" i="4"/>
  <c r="BF780" i="4"/>
  <c r="BY949" i="4"/>
  <c r="BY724" i="4"/>
  <c r="BS750" i="4"/>
  <c r="BA953" i="4"/>
  <c r="BU864" i="4"/>
  <c r="BJ920" i="4"/>
  <c r="BN617" i="4"/>
  <c r="BF917" i="4"/>
  <c r="BJ514" i="4"/>
  <c r="BF964" i="4"/>
  <c r="BZ796" i="4"/>
  <c r="BQ545" i="4"/>
  <c r="BI628" i="4"/>
  <c r="BY604" i="4"/>
  <c r="BY927" i="4"/>
  <c r="BF796" i="4"/>
  <c r="BI692" i="4"/>
  <c r="BR832" i="4"/>
  <c r="BE629" i="4"/>
  <c r="BN784" i="4"/>
  <c r="BE785" i="4"/>
  <c r="BY690" i="4"/>
  <c r="BY771" i="4"/>
  <c r="BG939" i="4"/>
  <c r="BF609" i="4"/>
  <c r="BU674" i="4"/>
  <c r="BY508" i="4"/>
  <c r="BB959" i="4"/>
  <c r="BV927" i="4"/>
  <c r="BJ579" i="4"/>
  <c r="BP789" i="4"/>
  <c r="BR662" i="4"/>
  <c r="BS512" i="4"/>
  <c r="BR639" i="4"/>
  <c r="BM700" i="4"/>
  <c r="BI863" i="4"/>
  <c r="BL722" i="4"/>
  <c r="BI889" i="4"/>
  <c r="BV534" i="4"/>
  <c r="BC840" i="4"/>
  <c r="BJ976" i="4"/>
  <c r="BU842" i="4"/>
  <c r="BN677" i="4"/>
  <c r="BI685" i="4"/>
  <c r="BV586" i="4"/>
  <c r="BE993" i="4"/>
  <c r="BE540" i="4"/>
  <c r="BN850" i="4"/>
  <c r="BK794" i="4"/>
  <c r="BR799" i="4"/>
  <c r="BA974" i="4"/>
  <c r="BN991" i="4"/>
  <c r="BE931" i="4"/>
  <c r="BN591" i="4"/>
  <c r="BR704" i="4"/>
  <c r="BY714" i="4"/>
  <c r="BN833" i="4"/>
  <c r="BI689" i="4"/>
  <c r="BK918" i="4"/>
  <c r="BV787" i="4"/>
  <c r="BN989" i="4"/>
  <c r="BN639" i="4"/>
  <c r="BY957" i="4"/>
  <c r="BO612" i="4"/>
  <c r="BE854" i="4"/>
  <c r="BR751" i="4"/>
  <c r="BE545" i="4"/>
  <c r="BF927" i="4"/>
  <c r="BN825" i="4"/>
  <c r="BD918" i="4"/>
  <c r="BR587" i="4"/>
  <c r="BS963" i="4"/>
  <c r="BY556" i="4"/>
  <c r="BS731" i="4"/>
  <c r="BP691" i="4"/>
  <c r="BV568" i="4"/>
  <c r="BN662" i="4"/>
  <c r="BF599" i="4"/>
  <c r="BV924" i="4"/>
  <c r="BQ554" i="4"/>
  <c r="BO905" i="4"/>
  <c r="BN522" i="4"/>
  <c r="BA908" i="4"/>
  <c r="BY509" i="4"/>
  <c r="BR951" i="4"/>
  <c r="BQ860" i="4"/>
  <c r="BE589" i="4"/>
  <c r="BY942" i="4"/>
  <c r="BJ656" i="4"/>
  <c r="BI618" i="4"/>
  <c r="BF682" i="4"/>
  <c r="BN654" i="4"/>
  <c r="BI727" i="4"/>
  <c r="BJ639" i="4"/>
  <c r="BR705" i="4"/>
  <c r="BE631" i="4"/>
  <c r="BO926" i="4"/>
  <c r="BV537" i="4"/>
  <c r="CA640" i="4"/>
  <c r="BE552" i="4"/>
  <c r="BQ665" i="4"/>
  <c r="BQ898" i="4"/>
  <c r="BF572" i="4"/>
  <c r="BI598" i="4"/>
  <c r="BA970" i="4"/>
  <c r="BQ822" i="4"/>
  <c r="BY667" i="4"/>
  <c r="BV643" i="4"/>
  <c r="BY866" i="4"/>
  <c r="BU783" i="4"/>
  <c r="BF542" i="4"/>
  <c r="BZ520" i="4"/>
  <c r="AZ742" i="4"/>
  <c r="BZ866" i="4"/>
  <c r="BN587" i="4"/>
  <c r="BI533" i="4"/>
  <c r="BB546" i="4"/>
  <c r="BE782" i="4"/>
  <c r="BE767" i="4"/>
  <c r="BM935" i="4"/>
  <c r="BR540" i="4"/>
  <c r="BY758" i="4"/>
  <c r="BM886" i="4"/>
  <c r="BA932" i="4"/>
  <c r="BB817" i="4"/>
  <c r="BM619" i="4"/>
  <c r="BA537" i="4"/>
  <c r="BF983" i="4"/>
  <c r="BB690" i="4"/>
  <c r="BQ702" i="4"/>
  <c r="BR861" i="4"/>
  <c r="BK556" i="4"/>
  <c r="BL571" i="4"/>
  <c r="BM961" i="4"/>
  <c r="BB710" i="4"/>
  <c r="BR525" i="4"/>
  <c r="BS552" i="4"/>
  <c r="BC851" i="4"/>
  <c r="BJ826" i="4"/>
  <c r="BY833" i="4"/>
  <c r="BI741" i="4"/>
  <c r="BE587" i="4"/>
  <c r="BF828" i="4"/>
  <c r="BU953" i="4"/>
  <c r="BJ881" i="4"/>
  <c r="BB836" i="4"/>
  <c r="BU623" i="4"/>
  <c r="BI538" i="4"/>
  <c r="AY874" i="4"/>
  <c r="BY874" i="4"/>
  <c r="BH892" i="4"/>
  <c r="BE890" i="4"/>
  <c r="BA764" i="4"/>
  <c r="BB900" i="4"/>
  <c r="BN532" i="4"/>
  <c r="BI698" i="4"/>
  <c r="BN863" i="4"/>
  <c r="BJ686" i="4"/>
  <c r="BV968" i="4"/>
  <c r="BM903" i="4"/>
  <c r="CA603" i="4"/>
  <c r="BL584" i="4"/>
  <c r="BY798" i="4"/>
  <c r="BB849" i="4"/>
  <c r="BO669" i="4"/>
  <c r="BI848" i="4"/>
  <c r="BQ807" i="4"/>
  <c r="BF703" i="4"/>
  <c r="BH651" i="4"/>
  <c r="BO621" i="4"/>
  <c r="BN514" i="4"/>
  <c r="BU956" i="4"/>
  <c r="BF663" i="4"/>
  <c r="BM762" i="4"/>
  <c r="BJ566" i="4"/>
  <c r="BI928" i="4"/>
  <c r="BA876" i="4"/>
  <c r="BH659" i="4"/>
  <c r="BS528" i="4"/>
  <c r="BN827" i="4"/>
  <c r="BY812" i="4"/>
  <c r="BJ651" i="4"/>
  <c r="AY834" i="4"/>
  <c r="BB774" i="4"/>
  <c r="BN941" i="4"/>
  <c r="BM548" i="4"/>
  <c r="BM711" i="4"/>
  <c r="BI814" i="4"/>
  <c r="BJ765" i="4"/>
  <c r="BU561" i="4"/>
  <c r="BU918" i="4"/>
  <c r="CA757" i="4"/>
  <c r="BN997" i="4"/>
  <c r="BW888" i="4"/>
  <c r="BM622" i="4"/>
  <c r="BN884" i="4"/>
  <c r="BV635" i="4"/>
  <c r="BU720" i="4"/>
  <c r="BF956" i="4"/>
  <c r="BU980" i="4"/>
  <c r="BY919" i="4"/>
  <c r="BA865" i="4"/>
  <c r="BL974" i="4"/>
  <c r="BB902" i="4"/>
  <c r="BI611" i="4"/>
  <c r="BR699" i="4"/>
  <c r="BJ914" i="4"/>
  <c r="BB894" i="4"/>
  <c r="BM594" i="4"/>
  <c r="BA830" i="4"/>
  <c r="BR687" i="4"/>
  <c r="BA959" i="4"/>
  <c r="BB990" i="4"/>
  <c r="BN970" i="4"/>
  <c r="BN852" i="4"/>
  <c r="BM736" i="4"/>
  <c r="BJ616" i="4"/>
  <c r="BQ648" i="4"/>
  <c r="BR825" i="4"/>
  <c r="BB658" i="4"/>
  <c r="BF938" i="4"/>
  <c r="BR895" i="4"/>
  <c r="BA914" i="4"/>
  <c r="BK771" i="4"/>
  <c r="BH972" i="4"/>
  <c r="BL762" i="4"/>
  <c r="BI596" i="4"/>
  <c r="BD939" i="4"/>
  <c r="BM580" i="4"/>
  <c r="BQ872" i="4"/>
  <c r="BN724" i="4"/>
  <c r="BF512" i="4"/>
  <c r="BE505" i="4"/>
  <c r="BA523" i="4"/>
  <c r="BR673" i="4"/>
  <c r="BC568" i="4"/>
  <c r="BU745" i="4"/>
  <c r="BH584" i="4"/>
  <c r="BY766" i="4"/>
  <c r="BR683" i="4"/>
  <c r="BR932" i="4"/>
  <c r="BE940" i="4"/>
  <c r="BR997" i="4"/>
  <c r="BI838" i="4"/>
  <c r="BM799" i="4"/>
  <c r="BQ833" i="4"/>
  <c r="BF706" i="4"/>
  <c r="BV611" i="4"/>
  <c r="BY887" i="4"/>
  <c r="BN959" i="4"/>
  <c r="BF596" i="4"/>
  <c r="BQ532" i="4"/>
  <c r="BQ990" i="4"/>
  <c r="BM844" i="4"/>
  <c r="BF605" i="4"/>
  <c r="BJ873" i="4"/>
  <c r="BM769" i="4"/>
  <c r="BY880" i="4"/>
  <c r="BY716" i="4"/>
  <c r="BR945" i="4"/>
  <c r="BE529" i="4"/>
  <c r="BV560" i="4"/>
  <c r="BM956" i="4"/>
  <c r="BB815" i="4"/>
  <c r="BF945" i="4"/>
  <c r="BW742" i="4"/>
  <c r="BI665" i="4"/>
  <c r="BE955" i="4"/>
  <c r="BE811" i="4"/>
  <c r="BJ912" i="4"/>
  <c r="BU567" i="4"/>
  <c r="BS903" i="4"/>
  <c r="BC672" i="4"/>
  <c r="BV999" i="4"/>
  <c r="BI966" i="4"/>
  <c r="BN694" i="4"/>
  <c r="BQ761" i="4"/>
  <c r="BA982" i="4"/>
  <c r="BI634" i="4"/>
  <c r="BK886" i="4"/>
  <c r="BI864" i="4"/>
  <c r="BO974" i="4"/>
  <c r="BS884" i="4"/>
  <c r="AZ861" i="4"/>
  <c r="BE990" i="4"/>
  <c r="BS795" i="4"/>
  <c r="BV705" i="4"/>
  <c r="BU602" i="4"/>
  <c r="BR569" i="4"/>
  <c r="BF860" i="4"/>
  <c r="BR676" i="4"/>
  <c r="BA759" i="4"/>
  <c r="BE894" i="4"/>
  <c r="BA664" i="4"/>
  <c r="BA681" i="4"/>
  <c r="BR630" i="4"/>
  <c r="BF698" i="4"/>
  <c r="BA985" i="4"/>
  <c r="BV911" i="4"/>
  <c r="BE590" i="4"/>
  <c r="BB983" i="4"/>
  <c r="BD875" i="4"/>
  <c r="BA801" i="4"/>
  <c r="BV737" i="4"/>
  <c r="BY572" i="4"/>
  <c r="BF722" i="4"/>
  <c r="BB934" i="4"/>
  <c r="BZ970" i="4"/>
  <c r="BV591" i="4"/>
  <c r="BB648" i="4"/>
  <c r="BU691" i="4"/>
  <c r="BS585" i="4"/>
  <c r="BV676" i="4"/>
  <c r="BY979" i="4"/>
  <c r="BV802" i="4"/>
  <c r="BJ872" i="4"/>
  <c r="BZ610" i="4"/>
  <c r="BT931" i="4"/>
  <c r="BW597" i="4"/>
  <c r="AZ928" i="4"/>
  <c r="BR878" i="4"/>
  <c r="BJ736" i="4"/>
  <c r="BU629" i="4"/>
  <c r="BE607" i="4"/>
  <c r="BB601" i="4"/>
  <c r="BY520" i="4"/>
  <c r="BB735" i="4"/>
  <c r="BJ793" i="4"/>
  <c r="BM511" i="4"/>
  <c r="BR798" i="4"/>
  <c r="BI979" i="4"/>
  <c r="BU955" i="4"/>
  <c r="BF789" i="4"/>
  <c r="BR808" i="4"/>
  <c r="BJ762" i="4"/>
  <c r="BQ815" i="4"/>
  <c r="BU978" i="4"/>
  <c r="BN513" i="4"/>
  <c r="BJ648" i="4"/>
  <c r="AY962" i="4"/>
  <c r="BI672" i="4"/>
  <c r="BR735" i="4"/>
  <c r="BN823" i="4"/>
  <c r="BZ898" i="4"/>
  <c r="BF829" i="4"/>
  <c r="BY516" i="4"/>
  <c r="BI700" i="4"/>
  <c r="BD740" i="4"/>
  <c r="BU930" i="4"/>
  <c r="BM781" i="4"/>
  <c r="BY693" i="4"/>
  <c r="BV710" i="4"/>
  <c r="BQ817" i="4"/>
  <c r="BQ804" i="4"/>
  <c r="BU782" i="4"/>
  <c r="BV742" i="4"/>
  <c r="BR659" i="4"/>
  <c r="BN957" i="4"/>
  <c r="BF619" i="4"/>
  <c r="BL505" i="4"/>
  <c r="BQ662" i="4"/>
  <c r="BM889" i="4"/>
  <c r="BR775" i="4"/>
  <c r="BN916" i="4"/>
  <c r="BU907" i="4"/>
  <c r="CA891" i="4"/>
  <c r="BI819" i="4"/>
  <c r="BR703" i="4"/>
  <c r="BU815" i="4"/>
  <c r="BA502" i="4"/>
  <c r="BD819" i="4"/>
  <c r="BM770" i="4"/>
  <c r="BQ896" i="4"/>
  <c r="BF863" i="4"/>
  <c r="BM816" i="4"/>
  <c r="BA828" i="4"/>
  <c r="BB933" i="4"/>
  <c r="BC560" i="4"/>
  <c r="BI922" i="4"/>
  <c r="BM743" i="4"/>
  <c r="BE645" i="4"/>
  <c r="BA572" i="4"/>
  <c r="AY961" i="4"/>
  <c r="BD836" i="4"/>
  <c r="BJ670" i="4"/>
  <c r="BA569" i="4"/>
  <c r="BX880" i="4"/>
  <c r="BO843" i="4"/>
  <c r="BF741" i="4"/>
  <c r="BL529" i="4"/>
  <c r="BQ796" i="4"/>
  <c r="BU660" i="4"/>
  <c r="BG604" i="4"/>
  <c r="BY911" i="4"/>
  <c r="BA760" i="4"/>
  <c r="BJ961" i="4"/>
  <c r="BF604" i="4"/>
  <c r="BB876" i="4"/>
  <c r="BM824" i="4"/>
  <c r="BV828" i="4"/>
  <c r="BR824" i="4"/>
  <c r="BS857" i="4"/>
  <c r="BU721" i="4"/>
  <c r="BO802" i="4"/>
  <c r="BH893" i="4"/>
  <c r="BF665" i="4"/>
  <c r="BQ717" i="4"/>
  <c r="BU648" i="4"/>
  <c r="BI592" i="4"/>
  <c r="BQ603" i="4"/>
  <c r="BQ755" i="4"/>
  <c r="BN775" i="4"/>
  <c r="BE597" i="4"/>
  <c r="BE559" i="4"/>
  <c r="BB711" i="4"/>
  <c r="BU625" i="4"/>
  <c r="BY938" i="4"/>
  <c r="BR783" i="4"/>
  <c r="BV523" i="4"/>
  <c r="BA511" i="4"/>
  <c r="BV592" i="4"/>
  <c r="BN508" i="4"/>
  <c r="BQ567" i="4"/>
  <c r="BI636" i="4"/>
  <c r="BV719" i="4"/>
  <c r="BA946" i="4"/>
  <c r="BI673" i="4"/>
  <c r="BF674" i="4"/>
  <c r="BV981" i="4"/>
  <c r="BM937" i="4"/>
  <c r="BE544" i="4"/>
  <c r="BF827" i="4"/>
  <c r="BU942" i="4"/>
  <c r="BV857" i="4"/>
  <c r="BI643" i="4"/>
  <c r="BQ689" i="4"/>
  <c r="BM606" i="4"/>
  <c r="BN695" i="4"/>
  <c r="BZ655" i="4"/>
  <c r="BB734" i="4"/>
  <c r="BI687" i="4"/>
  <c r="BM930" i="4"/>
  <c r="BY581" i="4"/>
  <c r="BV569" i="4"/>
  <c r="BV898" i="4"/>
  <c r="BE654" i="4"/>
  <c r="BL594" i="4"/>
  <c r="BY688" i="4"/>
  <c r="BU941" i="4"/>
  <c r="BA545" i="4"/>
  <c r="BI804" i="4"/>
  <c r="BJ678" i="4"/>
  <c r="BV830" i="4"/>
  <c r="BV573" i="4"/>
  <c r="BJ899" i="4"/>
  <c r="BY549" i="4"/>
  <c r="BN612" i="4"/>
  <c r="BF631" i="4"/>
  <c r="BB624" i="4"/>
  <c r="BM862" i="4"/>
  <c r="BJ587" i="4"/>
  <c r="BV545" i="4"/>
  <c r="CA828" i="4"/>
  <c r="BH767" i="4"/>
  <c r="BR688" i="4"/>
  <c r="BY640" i="4"/>
  <c r="BY674" i="4"/>
  <c r="BX796" i="4"/>
  <c r="BN559" i="4"/>
  <c r="BM797" i="4"/>
  <c r="BQ930" i="4"/>
  <c r="BJ838" i="4"/>
  <c r="BP736" i="4"/>
  <c r="BY656" i="4"/>
  <c r="BQ845" i="4"/>
  <c r="BJ768" i="4"/>
  <c r="BR732" i="4"/>
  <c r="BA529" i="4"/>
  <c r="BY678" i="4"/>
  <c r="BS632" i="4"/>
  <c r="BM547" i="4"/>
  <c r="BA972" i="4"/>
  <c r="BJ814" i="4"/>
  <c r="BY846" i="4"/>
  <c r="BI901" i="4"/>
  <c r="BR570" i="4"/>
  <c r="BV827" i="4"/>
  <c r="BL826" i="4"/>
  <c r="BM715" i="4"/>
  <c r="BN670" i="4"/>
  <c r="BU650" i="4"/>
  <c r="BP944" i="4"/>
  <c r="BB545" i="4"/>
  <c r="BR768" i="4"/>
  <c r="BY769" i="4"/>
  <c r="BI560" i="4"/>
  <c r="BY948" i="4"/>
  <c r="BY796" i="4"/>
  <c r="BU743" i="4"/>
  <c r="BQ848" i="4"/>
  <c r="BF726" i="4"/>
  <c r="BU652" i="4"/>
  <c r="BE930" i="4"/>
  <c r="BF689" i="4"/>
  <c r="BI716" i="4"/>
  <c r="BN779" i="4"/>
  <c r="BG667" i="4"/>
  <c r="BA943" i="4"/>
  <c r="BV940" i="4"/>
  <c r="BU829" i="4"/>
  <c r="BU559" i="4"/>
  <c r="BF568" i="4"/>
  <c r="BA945" i="4"/>
  <c r="AY938" i="4"/>
  <c r="BA623" i="4"/>
  <c r="CA656" i="4"/>
  <c r="BI893" i="4"/>
  <c r="BA785" i="4"/>
  <c r="BF595" i="4"/>
  <c r="BV561" i="4"/>
  <c r="BM722" i="4"/>
  <c r="BF675" i="4"/>
  <c r="BI968" i="4"/>
  <c r="BR702" i="4"/>
  <c r="AZ822" i="4"/>
  <c r="BR556" i="4"/>
  <c r="BJ580" i="4"/>
  <c r="BQ641" i="4"/>
  <c r="BU839" i="4"/>
  <c r="BN663" i="4"/>
  <c r="BE805" i="4"/>
  <c r="BQ704" i="4"/>
  <c r="BY890" i="4"/>
  <c r="BB634" i="4"/>
  <c r="BU583" i="4"/>
  <c r="BF764" i="4"/>
  <c r="BM883" i="4"/>
  <c r="BQ785" i="4"/>
  <c r="BV536" i="4"/>
  <c r="BB650" i="4"/>
  <c r="CA789" i="4"/>
  <c r="BO549" i="4"/>
  <c r="BR944" i="4"/>
  <c r="BR894" i="4"/>
  <c r="BJ632" i="4"/>
  <c r="BW778" i="4"/>
  <c r="BV959" i="4"/>
  <c r="BB756" i="4"/>
  <c r="BA919" i="4"/>
  <c r="BV747" i="4"/>
  <c r="BU594" i="4"/>
  <c r="BL611" i="4"/>
  <c r="BG612" i="4"/>
  <c r="BI525" i="4"/>
  <c r="BM541" i="4"/>
  <c r="BK649" i="4"/>
  <c r="BU546" i="4"/>
  <c r="BM840" i="4"/>
  <c r="BM778" i="4"/>
  <c r="BB799" i="4"/>
  <c r="BY565" i="4"/>
  <c r="BV578" i="4"/>
  <c r="BR581" i="4"/>
  <c r="BF555" i="4"/>
  <c r="BY684" i="4"/>
  <c r="BB727" i="4"/>
  <c r="BE643" i="4"/>
  <c r="BA870" i="4"/>
  <c r="AY509" i="4"/>
  <c r="BF511" i="4"/>
  <c r="BF844" i="4"/>
  <c r="BF560" i="4"/>
  <c r="BR530" i="4"/>
  <c r="BI612" i="4"/>
  <c r="BY830" i="4"/>
  <c r="BV701" i="4"/>
  <c r="BF657" i="4"/>
  <c r="BR575" i="4"/>
  <c r="BU929" i="4"/>
  <c r="BF718" i="4"/>
  <c r="BN598" i="4"/>
  <c r="BJ710" i="4"/>
  <c r="BQ644" i="4"/>
  <c r="BE574" i="4"/>
  <c r="BA986" i="4"/>
  <c r="BR678" i="4"/>
  <c r="BY559" i="4"/>
  <c r="BN803" i="4"/>
  <c r="BQ568" i="4"/>
  <c r="BO644" i="4"/>
  <c r="BI721" i="4"/>
  <c r="AZ601" i="4"/>
  <c r="BC882" i="4"/>
  <c r="AY949" i="4"/>
  <c r="BM960" i="4"/>
  <c r="BP880" i="4"/>
  <c r="BM598" i="4"/>
  <c r="BM691" i="4"/>
  <c r="BU619" i="4"/>
  <c r="BY928" i="4"/>
  <c r="BU537" i="4"/>
  <c r="BD787" i="4"/>
  <c r="BR881" i="4"/>
  <c r="BA536" i="4"/>
  <c r="BQ585" i="4"/>
  <c r="BB958" i="4"/>
  <c r="BV963" i="4"/>
  <c r="BN778" i="4"/>
  <c r="BM603" i="4"/>
  <c r="BY941" i="4"/>
  <c r="BQ786" i="4"/>
  <c r="BN719" i="4"/>
  <c r="BU923" i="4"/>
  <c r="AZ533" i="4"/>
  <c r="BY935" i="4"/>
  <c r="BL779" i="4"/>
  <c r="BY882" i="4"/>
  <c r="BB706" i="4"/>
  <c r="BV818" i="4"/>
  <c r="BE951" i="4"/>
  <c r="BR870" i="4"/>
  <c r="BE611" i="4"/>
  <c r="BI875" i="4"/>
  <c r="BL516" i="4"/>
  <c r="BY602" i="4"/>
  <c r="BA692" i="4"/>
  <c r="BR694" i="4"/>
  <c r="BF636" i="4"/>
  <c r="BM897" i="4"/>
  <c r="BV876" i="4"/>
  <c r="BY967" i="4"/>
  <c r="BR653" i="4"/>
  <c r="BA989" i="4"/>
  <c r="BU979" i="4"/>
  <c r="BK707" i="4"/>
  <c r="BE614" i="4"/>
  <c r="BV962" i="4"/>
  <c r="BN948" i="4"/>
  <c r="BM866" i="4"/>
  <c r="BJ717" i="4"/>
  <c r="BA836" i="4"/>
  <c r="BV932" i="4"/>
  <c r="BZ665" i="4"/>
  <c r="BV721" i="4"/>
  <c r="BV698" i="4"/>
  <c r="BF838" i="4"/>
  <c r="BS939" i="4"/>
  <c r="BI914" i="4"/>
  <c r="BC664" i="4"/>
  <c r="BV651" i="4"/>
  <c r="BB657" i="4"/>
  <c r="BQ638" i="4"/>
  <c r="BY944" i="4"/>
  <c r="BI918" i="4"/>
  <c r="BN946" i="4"/>
  <c r="BN876" i="4"/>
  <c r="BA599" i="4"/>
  <c r="BY676" i="4"/>
  <c r="BA739" i="4"/>
  <c r="BV844" i="4"/>
  <c r="BF612" i="4"/>
  <c r="BI846" i="4"/>
  <c r="BS673" i="4"/>
  <c r="BO918" i="4"/>
  <c r="BJ638" i="4"/>
  <c r="BF533" i="4"/>
  <c r="BB630" i="4"/>
  <c r="AZ654" i="4"/>
  <c r="BO637" i="4"/>
  <c r="BA821" i="4"/>
  <c r="BN913" i="4"/>
  <c r="BB893" i="4"/>
  <c r="BC746" i="4"/>
  <c r="BO977" i="4"/>
  <c r="BU520" i="4"/>
  <c r="BV845" i="4"/>
  <c r="BQ847" i="4"/>
  <c r="BJ516" i="4"/>
  <c r="BE627" i="4"/>
  <c r="BI870" i="4"/>
  <c r="BV641" i="4"/>
  <c r="BN715" i="4"/>
  <c r="BD804" i="4"/>
  <c r="BN543" i="4"/>
  <c r="BN732" i="4"/>
  <c r="BV642" i="4"/>
  <c r="BM614" i="4"/>
  <c r="BJ590" i="4"/>
  <c r="BZ737" i="4"/>
  <c r="BI915" i="4"/>
  <c r="BA906" i="4"/>
  <c r="BF536" i="4"/>
  <c r="BA641" i="4"/>
  <c r="BN740" i="4"/>
  <c r="BN756" i="4"/>
  <c r="BQ838" i="4"/>
  <c r="BU947" i="4"/>
  <c r="BA522" i="4"/>
  <c r="BV505" i="4"/>
  <c r="BR654" i="4"/>
  <c r="BA515" i="4"/>
  <c r="BM720" i="4"/>
  <c r="BM796" i="4"/>
  <c r="BN764" i="4"/>
  <c r="BA588" i="4"/>
  <c r="BJ619" i="4"/>
  <c r="BU534" i="4"/>
  <c r="BU675" i="4"/>
  <c r="BM976" i="4"/>
  <c r="BB705" i="4"/>
  <c r="BM557" i="4"/>
  <c r="BA798" i="4"/>
  <c r="BY704" i="4"/>
  <c r="BQ663" i="4"/>
  <c r="BR831" i="4"/>
  <c r="BI670" i="4"/>
  <c r="BV516" i="4"/>
  <c r="BZ809" i="4"/>
  <c r="BJ985" i="4"/>
  <c r="BR523" i="4"/>
  <c r="BU736" i="4"/>
  <c r="BQ606" i="4"/>
  <c r="BF822" i="4"/>
  <c r="BZ769" i="4"/>
  <c r="BT726" i="4"/>
  <c r="BN951" i="4"/>
  <c r="BL902" i="4"/>
  <c r="BY527" i="4"/>
  <c r="BE598" i="4"/>
  <c r="BQ919" i="4"/>
  <c r="BA829" i="4"/>
  <c r="BV973" i="4"/>
  <c r="BB987" i="4"/>
  <c r="BF976" i="4"/>
  <c r="BI934" i="4"/>
  <c r="BJ646" i="4"/>
  <c r="BI904" i="4"/>
  <c r="BA693" i="4"/>
  <c r="BD698" i="4"/>
  <c r="BE927" i="4"/>
  <c r="AY760" i="4"/>
  <c r="BQ952" i="4"/>
  <c r="BP920" i="4"/>
  <c r="BF868" i="4"/>
  <c r="BF575" i="4"/>
  <c r="BA631" i="4"/>
  <c r="BT637" i="4"/>
  <c r="BB533" i="4"/>
  <c r="BC776" i="4"/>
  <c r="BJ979" i="4"/>
  <c r="BV602" i="4"/>
  <c r="BO597" i="4"/>
  <c r="BL910" i="4"/>
  <c r="BJ681" i="4"/>
  <c r="BB847" i="4"/>
  <c r="BQ696" i="4"/>
  <c r="BE886" i="4"/>
  <c r="BU558" i="4"/>
  <c r="BY791" i="4"/>
  <c r="BB855" i="4"/>
  <c r="BR600" i="4"/>
  <c r="BU926" i="4"/>
  <c r="BU962" i="4"/>
  <c r="BF756" i="4"/>
  <c r="BL878" i="4"/>
  <c r="BO806" i="4"/>
  <c r="BV726" i="4"/>
  <c r="BF602" i="4"/>
  <c r="BP725" i="4"/>
  <c r="BR976" i="4"/>
  <c r="BI853" i="4"/>
  <c r="BV796" i="4"/>
  <c r="BN804" i="4"/>
  <c r="BB573" i="4"/>
  <c r="BJ900" i="4"/>
  <c r="BR853" i="4"/>
  <c r="BQ987" i="4"/>
  <c r="BE691" i="4"/>
  <c r="BU891" i="4"/>
  <c r="BO909" i="4"/>
  <c r="BF518" i="4"/>
  <c r="BH627" i="4"/>
  <c r="BA850" i="4"/>
  <c r="BI638" i="4"/>
  <c r="BR784" i="4"/>
  <c r="BV772" i="4"/>
  <c r="BF642" i="4"/>
  <c r="BN678" i="4"/>
  <c r="BM536" i="4"/>
  <c r="BV835" i="4"/>
  <c r="BF795" i="4"/>
  <c r="BM579" i="4"/>
  <c r="BM612" i="4"/>
  <c r="BQ962" i="4"/>
  <c r="BQ996" i="4"/>
  <c r="BV917" i="4"/>
  <c r="BQ654" i="4"/>
  <c r="CA680" i="4"/>
  <c r="BF692" i="4"/>
  <c r="BA724" i="4"/>
  <c r="BA747" i="4"/>
  <c r="BE870" i="4"/>
  <c r="BJ714" i="4"/>
  <c r="BB534" i="4"/>
  <c r="CA781" i="4"/>
  <c r="BR561" i="4"/>
  <c r="BR913" i="4"/>
  <c r="BR868" i="4"/>
  <c r="BF948" i="4"/>
  <c r="BJ794" i="4"/>
  <c r="BF673" i="4"/>
  <c r="BN802" i="4"/>
  <c r="BU851" i="4"/>
  <c r="BR599" i="4"/>
  <c r="BI601" i="4"/>
  <c r="BY705" i="4"/>
  <c r="BE606" i="4"/>
  <c r="BB841" i="4"/>
  <c r="BU967" i="4"/>
  <c r="BB951" i="4"/>
  <c r="BM827" i="4"/>
  <c r="BY701" i="4"/>
  <c r="BL929" i="4"/>
  <c r="BI796" i="4"/>
  <c r="BJ680" i="4"/>
  <c r="BF851" i="4"/>
  <c r="BR888" i="4"/>
  <c r="BU897" i="4"/>
  <c r="BA822" i="4"/>
  <c r="BJ707" i="4"/>
  <c r="BQ868" i="4"/>
  <c r="BU603" i="4"/>
  <c r="BY856" i="4"/>
  <c r="BY685" i="4"/>
  <c r="BD509" i="4"/>
  <c r="BR910" i="4"/>
  <c r="BG558" i="4"/>
  <c r="BY951" i="4"/>
  <c r="BO942" i="4"/>
  <c r="BU672" i="4"/>
  <c r="BE570" i="4"/>
  <c r="BJ683" i="4"/>
  <c r="BI843" i="4"/>
  <c r="BE786" i="4"/>
  <c r="BJ786" i="4"/>
  <c r="BB548" i="4"/>
  <c r="BF502" i="4"/>
  <c r="BJ784" i="4"/>
  <c r="BO982" i="4"/>
  <c r="BN579" i="4"/>
  <c r="BR632" i="4"/>
  <c r="BM918" i="4"/>
  <c r="BW521" i="4"/>
  <c r="BA534" i="4"/>
  <c r="BR614" i="4"/>
  <c r="BI566" i="4"/>
  <c r="BH619" i="4"/>
  <c r="BE997" i="4"/>
  <c r="AY922" i="4"/>
  <c r="BU857" i="4"/>
  <c r="BV713" i="4"/>
  <c r="BO719" i="4"/>
  <c r="BB510" i="4"/>
  <c r="BV750" i="4"/>
  <c r="BA661" i="4"/>
  <c r="BM926" i="4"/>
  <c r="BV822" i="4"/>
  <c r="BV916" i="4"/>
  <c r="BE939" i="4"/>
  <c r="BQ646" i="4"/>
  <c r="BQ978" i="4"/>
  <c r="BF919" i="4"/>
  <c r="BJ790" i="4"/>
  <c r="BZ874" i="4"/>
  <c r="BF504" i="4"/>
  <c r="BE568" i="4"/>
  <c r="BM646" i="4"/>
  <c r="BL616" i="4"/>
  <c r="BM818" i="4"/>
  <c r="BU689" i="4"/>
  <c r="BQ903" i="4"/>
  <c r="BA857" i="4"/>
  <c r="BE743" i="4"/>
  <c r="BN713" i="4"/>
  <c r="BN949" i="4"/>
  <c r="BQ771" i="4"/>
  <c r="BR814" i="4"/>
  <c r="BI883" i="4"/>
  <c r="BO604" i="4"/>
  <c r="BM675" i="4"/>
  <c r="BA913" i="4"/>
  <c r="BZ650" i="4"/>
  <c r="BE765" i="4"/>
  <c r="BI509" i="4"/>
  <c r="BR985" i="4"/>
  <c r="BI958" i="4"/>
  <c r="BY810" i="4"/>
  <c r="BQ823" i="4"/>
  <c r="BE937" i="4"/>
  <c r="BQ917" i="4"/>
  <c r="BJ565" i="4"/>
  <c r="BL747" i="4"/>
  <c r="BE961" i="4"/>
  <c r="BQ941" i="4"/>
  <c r="BE543" i="4"/>
  <c r="BM959" i="4"/>
  <c r="BB603" i="4"/>
  <c r="BX719" i="4"/>
  <c r="BZ509" i="4"/>
  <c r="BM645" i="4"/>
  <c r="BJ525" i="4"/>
  <c r="BQ906" i="4"/>
  <c r="BP899" i="4"/>
  <c r="BE750" i="4"/>
  <c r="BC710" i="4"/>
  <c r="BI851" i="4"/>
  <c r="BN761" i="4"/>
  <c r="BE924" i="4"/>
  <c r="BI539" i="4"/>
  <c r="BN528" i="4"/>
  <c r="BB887" i="4"/>
  <c r="BQ871" i="4"/>
  <c r="BZ745" i="4"/>
  <c r="BI657" i="4"/>
  <c r="BV874" i="4"/>
  <c r="BV707" i="4"/>
  <c r="BB813" i="4"/>
  <c r="BN519" i="4"/>
  <c r="BE769" i="4"/>
  <c r="BQ998" i="4"/>
  <c r="BY933" i="4"/>
  <c r="BJ584" i="4"/>
  <c r="BR644" i="4"/>
  <c r="BY780" i="4"/>
  <c r="BG783" i="4"/>
  <c r="BM747" i="4"/>
  <c r="BN817" i="4"/>
  <c r="BZ911" i="4"/>
  <c r="BC913" i="4"/>
  <c r="BM852" i="4"/>
  <c r="BV935" i="4"/>
  <c r="BW927" i="4"/>
  <c r="BO751" i="4"/>
  <c r="BS656" i="4"/>
  <c r="BF520" i="4"/>
  <c r="BB897" i="4"/>
  <c r="BU538" i="4"/>
  <c r="BE887" i="4"/>
  <c r="BU635" i="4"/>
  <c r="BG824" i="4"/>
  <c r="BU931" i="4"/>
  <c r="BV729" i="4"/>
  <c r="BJ737" i="4"/>
  <c r="BJ967" i="4"/>
  <c r="BF550" i="4"/>
  <c r="BW526" i="4"/>
  <c r="BN627" i="4"/>
  <c r="BZ594" i="4"/>
  <c r="BN574" i="4"/>
  <c r="BG518" i="4"/>
  <c r="BN986" i="4"/>
  <c r="BO676" i="4"/>
  <c r="BJ730" i="4"/>
  <c r="BM950" i="4"/>
  <c r="BV524" i="4"/>
  <c r="BJ722" i="4"/>
  <c r="BZ549" i="4"/>
  <c r="BR960" i="4"/>
  <c r="BE817" i="4"/>
  <c r="BY504" i="4"/>
  <c r="BF534" i="4"/>
  <c r="BL699" i="4"/>
  <c r="BN628" i="4"/>
  <c r="BI882" i="4"/>
  <c r="BL675" i="4"/>
  <c r="BQ562" i="4"/>
  <c r="BJ891" i="4"/>
  <c r="BJ704" i="4"/>
  <c r="BR664" i="4"/>
  <c r="BU996" i="4"/>
  <c r="BF627" i="4"/>
  <c r="BA951" i="4"/>
  <c r="BM673" i="4"/>
  <c r="BV540" i="4"/>
  <c r="BU655" i="4"/>
  <c r="BU649" i="4"/>
  <c r="BM721" i="4"/>
  <c r="BA547" i="4"/>
  <c r="BV943" i="4"/>
  <c r="BF649" i="4"/>
  <c r="BS723" i="4"/>
  <c r="BQ936" i="4"/>
  <c r="BV637" i="4"/>
  <c r="BF566" i="4"/>
  <c r="BK957" i="4"/>
  <c r="BA555" i="4"/>
  <c r="BE935" i="4"/>
  <c r="BB833" i="4"/>
  <c r="BI960" i="4"/>
  <c r="BN631" i="4"/>
  <c r="BU906" i="4"/>
  <c r="BY950" i="4"/>
  <c r="BU572" i="4"/>
  <c r="BQ546" i="4"/>
  <c r="BU939" i="4"/>
  <c r="BI944" i="4"/>
  <c r="BV504" i="4"/>
  <c r="BM996" i="4"/>
  <c r="BQ899" i="4"/>
  <c r="BE513" i="4"/>
  <c r="BO808" i="4"/>
  <c r="BA596" i="4"/>
  <c r="BE829" i="4"/>
  <c r="BK514" i="4"/>
  <c r="BA688" i="4"/>
  <c r="AY791" i="4"/>
  <c r="BI913" i="4"/>
  <c r="BZ528" i="4"/>
  <c r="BR983" i="4"/>
  <c r="BI653" i="4"/>
  <c r="BR691" i="4"/>
  <c r="BM702" i="4"/>
  <c r="BI794" i="4"/>
  <c r="BE922" i="4"/>
  <c r="BA905" i="4"/>
  <c r="BV852" i="4"/>
  <c r="BD974" i="4"/>
  <c r="BY721" i="4"/>
  <c r="BZ895" i="4"/>
  <c r="BV806" i="4"/>
  <c r="BI989" i="4"/>
  <c r="BE662" i="4"/>
  <c r="BB537" i="4"/>
  <c r="BM522" i="4"/>
  <c r="BE760" i="4"/>
  <c r="BS720" i="4"/>
  <c r="BA877" i="4"/>
  <c r="BM810" i="4"/>
  <c r="BM543" i="4"/>
  <c r="BF774" i="4"/>
  <c r="BB777" i="4"/>
  <c r="BB966" i="4"/>
  <c r="BF652" i="4"/>
  <c r="BF967" i="4"/>
  <c r="BE883" i="4"/>
  <c r="BB637" i="4"/>
  <c r="BN826" i="4"/>
  <c r="BQ519" i="4"/>
  <c r="BN996" i="4"/>
  <c r="BQ820" i="4"/>
  <c r="BM890" i="4"/>
  <c r="BN577" i="4"/>
  <c r="BM605" i="4"/>
  <c r="BW903" i="4"/>
  <c r="BQ765" i="4"/>
  <c r="BD987" i="4"/>
  <c r="AZ640" i="4"/>
  <c r="BS503" i="4"/>
  <c r="BE844" i="4"/>
  <c r="BB671" i="4"/>
  <c r="BJ581" i="4"/>
  <c r="BJ930" i="4"/>
  <c r="BY609" i="4"/>
  <c r="BM689" i="4"/>
  <c r="BN780" i="4"/>
  <c r="BQ922" i="4"/>
  <c r="BI695" i="4"/>
  <c r="BI854" i="4"/>
  <c r="BJ558" i="4"/>
  <c r="BF970" i="4"/>
  <c r="BQ516" i="4"/>
  <c r="BI575" i="4"/>
  <c r="BA732" i="4"/>
  <c r="BU719" i="4"/>
  <c r="BJ664" i="4"/>
  <c r="BB633" i="4"/>
  <c r="BI734" i="4"/>
  <c r="BQ625" i="4"/>
  <c r="AZ904" i="4"/>
  <c r="BE809" i="4"/>
  <c r="BW807" i="4"/>
  <c r="BF986" i="4"/>
  <c r="BY711" i="4"/>
  <c r="BF875" i="4"/>
  <c r="BA992" i="4"/>
  <c r="BF717" i="4"/>
  <c r="BV903" i="4"/>
  <c r="BX967" i="4"/>
  <c r="BR549" i="4"/>
  <c r="BN965" i="4"/>
  <c r="BY599" i="4"/>
  <c r="BN963" i="4"/>
  <c r="BN520" i="4"/>
  <c r="BA820" i="4"/>
  <c r="BA703" i="4"/>
  <c r="BK705" i="4"/>
  <c r="BN901" i="4"/>
  <c r="BZ669" i="4"/>
  <c r="BY763" i="4"/>
  <c r="BD708" i="4"/>
  <c r="BV632" i="4"/>
  <c r="CA524" i="4"/>
  <c r="BM618" i="4"/>
  <c r="BA935" i="4"/>
  <c r="BZ788" i="4"/>
  <c r="BI675" i="4"/>
  <c r="BJ792" i="4"/>
  <c r="BR574" i="4"/>
  <c r="BZ938" i="4"/>
  <c r="AY899" i="4"/>
  <c r="BV685" i="4"/>
  <c r="BM527" i="4"/>
  <c r="BO990" i="4"/>
  <c r="BR843" i="4"/>
  <c r="BF700" i="4"/>
  <c r="BY601" i="4"/>
  <c r="BS616" i="4"/>
  <c r="BN739" i="4"/>
  <c r="BY512" i="4"/>
  <c r="BQ616" i="4"/>
  <c r="BU545" i="4"/>
  <c r="BA991" i="4"/>
  <c r="BB844" i="4"/>
  <c r="BH924" i="4"/>
  <c r="BN691" i="4"/>
  <c r="BF847" i="4"/>
  <c r="BN848" i="4"/>
  <c r="BI515" i="4"/>
  <c r="BB693" i="4"/>
  <c r="BJ508" i="4"/>
  <c r="BQ878" i="4"/>
  <c r="BG635" i="4"/>
  <c r="BZ951" i="4"/>
  <c r="BJ995" i="4"/>
  <c r="BN938" i="4"/>
  <c r="BV819" i="4"/>
  <c r="BM712" i="4"/>
  <c r="BN874" i="4"/>
  <c r="BB943" i="4"/>
  <c r="BG603" i="4"/>
  <c r="BR858" i="4"/>
  <c r="BQ926" i="4"/>
  <c r="BM682" i="4"/>
  <c r="BR566" i="4"/>
  <c r="BR977" i="4"/>
  <c r="BK934" i="4"/>
  <c r="BB850" i="4"/>
  <c r="BF691" i="4"/>
  <c r="BJ773" i="4"/>
  <c r="BM568" i="4"/>
  <c r="BU513" i="4"/>
  <c r="BI988" i="4"/>
  <c r="BB925" i="4"/>
  <c r="BF914" i="4"/>
  <c r="BI625" i="4"/>
  <c r="BI753" i="4"/>
  <c r="BF610" i="4"/>
  <c r="BA673" i="4"/>
  <c r="BM916" i="4"/>
  <c r="BJ663" i="4"/>
  <c r="BM725" i="4"/>
  <c r="BB745" i="4"/>
  <c r="BM948" i="4"/>
  <c r="BY686" i="4"/>
  <c r="BJ605" i="4"/>
  <c r="BQ624" i="4"/>
  <c r="BJ776" i="4"/>
  <c r="BE620" i="4"/>
  <c r="BJ942" i="4"/>
  <c r="BJ527" i="4"/>
  <c r="BU937" i="4"/>
  <c r="BE711" i="4"/>
  <c r="BA743" i="4"/>
  <c r="BN535" i="4"/>
  <c r="BE514" i="4"/>
  <c r="BX952" i="4"/>
  <c r="BR942" i="4"/>
  <c r="BS816" i="4"/>
  <c r="BU765" i="4"/>
  <c r="BN735" i="4"/>
  <c r="BJ952" i="4"/>
  <c r="BE802" i="4"/>
  <c r="BK990" i="4"/>
  <c r="BE579" i="4"/>
  <c r="BS892" i="4"/>
  <c r="BA823" i="4"/>
  <c r="BY750" i="4"/>
  <c r="BU633" i="4"/>
  <c r="BN687" i="4"/>
  <c r="BU578" i="4"/>
  <c r="BR950" i="4"/>
  <c r="BV893" i="4"/>
  <c r="BF788" i="4"/>
  <c r="BR538" i="4"/>
  <c r="BN811" i="4"/>
  <c r="BO668" i="4"/>
  <c r="BV694" i="4"/>
  <c r="BB565" i="4"/>
  <c r="BW947" i="4"/>
  <c r="BI593" i="4"/>
  <c r="BE891" i="4"/>
  <c r="BY827" i="4"/>
  <c r="BB886" i="4"/>
  <c r="BF906" i="4"/>
  <c r="BI615" i="4"/>
  <c r="BY886" i="4"/>
  <c r="BG791" i="4"/>
  <c r="BA975" i="4"/>
  <c r="BF757" i="4"/>
  <c r="BV799" i="4"/>
  <c r="BA937" i="4"/>
  <c r="BN919" i="4"/>
  <c r="BE915" i="4"/>
  <c r="BJ563" i="4"/>
  <c r="BK531" i="4"/>
  <c r="BQ718" i="4"/>
  <c r="BM588" i="4"/>
  <c r="BQ814" i="4"/>
  <c r="BU587" i="4"/>
  <c r="BR801" i="4"/>
  <c r="BA593" i="4"/>
  <c r="BV520" i="4"/>
  <c r="BI652" i="4"/>
  <c r="BJ526" i="4"/>
  <c r="BB732" i="4"/>
  <c r="BR921" i="4"/>
  <c r="BM535" i="4"/>
  <c r="BU988" i="4"/>
  <c r="BB587" i="4"/>
  <c r="BN651" i="4"/>
  <c r="BE975" i="4"/>
  <c r="BF850" i="4"/>
  <c r="BY749" i="4"/>
  <c r="BY863" i="4"/>
  <c r="BE521" i="4"/>
  <c r="BW566" i="4"/>
  <c r="BU505" i="4"/>
  <c r="BN988" i="4"/>
  <c r="BQ579" i="4"/>
  <c r="BM773" i="4"/>
  <c r="BK503" i="4"/>
  <c r="BW629" i="4"/>
  <c r="BE636" i="4"/>
  <c r="BF592" i="4"/>
  <c r="BY879" i="4"/>
  <c r="BV766" i="4"/>
  <c r="BY795" i="4"/>
  <c r="AZ989" i="4"/>
  <c r="AY727" i="4"/>
  <c r="BZ756" i="4"/>
  <c r="BV890" i="4"/>
  <c r="BM765" i="4"/>
  <c r="BW711" i="4"/>
  <c r="BE621" i="4"/>
  <c r="BF564" i="4"/>
  <c r="AY983" i="4"/>
  <c r="BQ933" i="4"/>
  <c r="BV731" i="4"/>
  <c r="BV764" i="4"/>
  <c r="BE669" i="4"/>
  <c r="BE705" i="4"/>
  <c r="BG571" i="4"/>
  <c r="BO550" i="4"/>
  <c r="BF554" i="4"/>
  <c r="BV769" i="4"/>
  <c r="BA684" i="4"/>
  <c r="BE753" i="4"/>
  <c r="BM742" i="4"/>
  <c r="BR909" i="4"/>
  <c r="BA835" i="4"/>
  <c r="L1" i="6" l="1"/>
  <c r="M1" i="6"/>
  <c r="N1" i="6"/>
  <c r="O1" i="6"/>
  <c r="P1" i="6"/>
  <c r="Q1" i="6"/>
  <c r="R1" i="6"/>
  <c r="S1" i="6"/>
  <c r="T1" i="6"/>
  <c r="U1" i="6"/>
  <c r="V1" i="6"/>
  <c r="AX2" i="4"/>
  <c r="U2" i="4" l="1"/>
  <c r="U27" i="4" s="1"/>
  <c r="U31" i="4" s="1"/>
  <c r="Q2" i="4"/>
  <c r="Q27" i="4" s="1"/>
  <c r="Q31" i="4" s="1"/>
  <c r="X2" i="4"/>
  <c r="X27" i="4" s="1"/>
  <c r="X31" i="4" s="1"/>
  <c r="T2" i="4"/>
  <c r="T27" i="4" s="1"/>
  <c r="T31" i="4" s="1"/>
  <c r="P2" i="4"/>
  <c r="W2" i="4"/>
  <c r="W27" i="4" s="1"/>
  <c r="W31" i="4" s="1"/>
  <c r="S2" i="4"/>
  <c r="S27" i="4" s="1"/>
  <c r="S31" i="4" s="1"/>
  <c r="V2" i="4"/>
  <c r="V27" i="4" s="1"/>
  <c r="V31" i="4" s="1"/>
  <c r="R2" i="4"/>
  <c r="R27" i="4" s="1"/>
  <c r="R31" i="4" s="1"/>
  <c r="K1" i="6"/>
  <c r="AX776" i="4"/>
  <c r="AX545" i="4"/>
  <c r="AX883" i="4"/>
  <c r="AX876" i="4"/>
  <c r="AX765" i="4"/>
  <c r="AX553" i="4"/>
  <c r="AX693" i="4"/>
  <c r="AX770" i="4"/>
  <c r="AX762" i="4"/>
  <c r="AX982" i="4"/>
  <c r="AX748" i="4"/>
  <c r="AX541" i="4"/>
  <c r="AX517" i="4"/>
  <c r="AX594" i="4"/>
  <c r="AX848" i="4"/>
  <c r="AX905" i="4"/>
  <c r="AX890" i="4"/>
  <c r="AX824" i="4"/>
  <c r="AX919" i="4"/>
  <c r="AX610" i="4"/>
  <c r="AX967" i="4"/>
  <c r="AX928" i="4"/>
  <c r="AX587" i="4"/>
  <c r="AX842" i="4"/>
  <c r="AX508" i="4"/>
  <c r="AX698" i="4"/>
  <c r="AX969" i="4"/>
  <c r="AX747" i="4"/>
  <c r="AX665" i="4"/>
  <c r="AX821" i="4"/>
  <c r="AX671" i="4"/>
  <c r="AX653" i="4"/>
  <c r="AX582" i="4"/>
  <c r="AX922" i="4"/>
  <c r="AX952" i="4"/>
  <c r="AX873" i="4"/>
  <c r="AX840" i="4"/>
  <c r="AX1001" i="4"/>
  <c r="AX835" i="4"/>
  <c r="AX981" i="4"/>
  <c r="AX801" i="4"/>
  <c r="AX750" i="4"/>
  <c r="AX921" i="4"/>
  <c r="AX845" i="4"/>
  <c r="AX682" i="4"/>
  <c r="AX549" i="4"/>
  <c r="AX880" i="4"/>
  <c r="AX585" i="4"/>
  <c r="AX700" i="4"/>
  <c r="AX521" i="4"/>
  <c r="AX861" i="4"/>
  <c r="AX911" i="4"/>
  <c r="AX516" i="4"/>
  <c r="AX723" i="4"/>
  <c r="AX827" i="4"/>
  <c r="AX913" i="4"/>
  <c r="AX984" i="4"/>
  <c r="AX741" i="4"/>
  <c r="AX791" i="4"/>
  <c r="AX899" i="4"/>
  <c r="AX680" i="4"/>
  <c r="AX1000" i="4"/>
  <c r="AX820" i="4"/>
  <c r="AX627" i="4"/>
  <c r="AX561" i="4"/>
  <c r="AX689" i="4"/>
  <c r="AX867" i="4"/>
  <c r="AX829" i="4"/>
  <c r="AX709" i="4"/>
  <c r="AX942" i="4"/>
  <c r="AX581" i="4"/>
  <c r="AX996" i="4"/>
  <c r="AX606" i="4"/>
  <c r="AX664" i="4"/>
  <c r="AX560" i="4"/>
  <c r="AX673" i="4"/>
  <c r="AX947" i="4"/>
  <c r="AX804" i="4"/>
  <c r="AX902" i="4"/>
  <c r="AX642" i="4"/>
  <c r="AX825" i="4"/>
  <c r="AX934" i="4"/>
  <c r="AX916" i="4"/>
  <c r="AX647" i="4"/>
  <c r="AX691" i="4"/>
  <c r="AX635" i="4"/>
  <c r="AX950" i="4"/>
  <c r="AX998" i="4"/>
  <c r="AX721" i="4"/>
  <c r="AX943" i="4"/>
  <c r="AX912" i="4"/>
  <c r="AX753" i="4"/>
  <c r="AX909" i="4"/>
  <c r="AX917" i="4"/>
  <c r="AX588" i="4"/>
  <c r="AX778" i="4"/>
  <c r="AX618" i="4"/>
  <c r="AX620" i="4"/>
  <c r="AX703" i="4"/>
  <c r="AX735" i="4"/>
  <c r="AX839" i="4"/>
  <c r="AX857" i="4"/>
  <c r="AX805" i="4"/>
  <c r="AX531" i="4"/>
  <c r="AX978" i="4"/>
  <c r="AX836" i="4"/>
  <c r="AX577" i="4"/>
  <c r="AX807" i="4"/>
  <c r="AX985" i="4"/>
  <c r="AX802" i="4"/>
  <c r="AX809" i="4"/>
  <c r="AX537" i="4"/>
  <c r="AX615" i="4"/>
  <c r="AX798" i="4"/>
  <c r="AX646" i="4"/>
  <c r="AX580" i="4"/>
  <c r="AX543" i="4"/>
  <c r="AX974" i="4"/>
  <c r="AX904" i="4"/>
  <c r="AX786" i="4"/>
  <c r="AX714" i="4"/>
  <c r="AX611" i="4"/>
  <c r="AX655" i="4"/>
  <c r="AX838" i="4"/>
  <c r="AX851" i="4"/>
  <c r="AX557" i="4"/>
  <c r="AX650" i="4"/>
  <c r="AX760" i="4"/>
  <c r="AX901" i="4"/>
  <c r="AX783" i="4"/>
  <c r="AX674" i="4"/>
  <c r="AX940" i="4"/>
  <c r="AX945" i="4"/>
  <c r="AX711" i="4"/>
  <c r="AX514" i="4"/>
  <c r="AX889" i="4"/>
  <c r="AX534" i="4"/>
  <c r="AX749" i="4"/>
  <c r="AX946" i="4"/>
  <c r="AX599" i="4"/>
  <c r="AX963" i="4"/>
  <c r="AX570" i="4"/>
  <c r="AX718" i="4"/>
  <c r="AX683" i="4"/>
  <c r="AX755" i="4"/>
  <c r="AX619" i="4"/>
  <c r="AX781" i="4"/>
  <c r="AX878" i="4"/>
  <c r="AX784" i="4"/>
  <c r="AX595" i="4"/>
  <c r="AX710" i="4"/>
  <c r="AX684" i="4"/>
  <c r="AX914" i="4"/>
  <c r="AX719" i="4"/>
  <c r="AX638" i="4"/>
  <c r="AX626" i="4"/>
  <c r="AX856" i="4"/>
  <c r="AX992" i="4"/>
  <c r="AX583" i="4"/>
  <c r="AX866" i="4"/>
  <c r="AX822" i="4"/>
  <c r="AX965" i="4"/>
  <c r="AX858" i="4"/>
  <c r="AX796" i="4"/>
  <c r="AX872" i="4"/>
  <c r="AX622" i="4"/>
  <c r="AX818" i="4"/>
  <c r="AX997" i="4"/>
  <c r="AX823" i="4"/>
  <c r="AX510" i="4"/>
  <c r="AX973" i="4"/>
  <c r="AX568" i="4"/>
  <c r="AX679" i="4"/>
  <c r="AX575" i="4"/>
  <c r="AX937" i="4"/>
  <c r="AX669" i="4"/>
  <c r="AX994" i="4"/>
  <c r="AX888" i="4"/>
  <c r="AX863" i="4"/>
  <c r="AX850" i="4"/>
  <c r="AX652" i="4"/>
  <c r="AX843" i="4"/>
  <c r="AX720" i="4"/>
  <c r="AX763" i="4"/>
  <c r="AX895" i="4"/>
  <c r="AX990" i="4"/>
  <c r="AX930" i="4"/>
  <c r="AX637" i="4"/>
  <c r="AX779" i="4"/>
  <c r="AX816" i="4"/>
  <c r="AX636" i="4"/>
  <c r="AX503" i="4"/>
  <c r="AX668" i="4"/>
  <c r="AX564" i="4"/>
  <c r="AX803" i="4"/>
  <c r="AX742" i="4"/>
  <c r="AX651" i="4"/>
  <c r="AX915" i="4"/>
  <c r="AX864" i="4"/>
  <c r="AX686" i="4"/>
  <c r="AX968" i="4"/>
  <c r="AX634" i="4"/>
  <c r="AX550" i="4"/>
  <c r="AX520" i="4"/>
  <c r="AX885" i="4"/>
  <c r="AX759" i="4"/>
  <c r="AX567" i="4"/>
  <c r="AX645" i="4"/>
  <c r="AX597" i="4"/>
  <c r="AX643" i="4"/>
  <c r="AX704" i="4"/>
  <c r="AX812" i="4"/>
  <c r="AX705" i="4"/>
  <c r="AX522" i="4"/>
  <c r="AX999" i="4"/>
  <c r="AX844" i="4"/>
  <c r="AX727" i="4"/>
  <c r="AX740" i="4"/>
  <c r="AX688" i="4"/>
  <c r="AX563" i="4"/>
  <c r="AX515" i="4"/>
  <c r="AX768" i="4"/>
  <c r="AX751" i="4"/>
  <c r="AX608" i="4"/>
  <c r="AX579" i="4"/>
  <c r="AX761" i="4"/>
  <c r="AX780" i="4"/>
  <c r="AX777" i="4"/>
  <c r="AX639" i="4"/>
  <c r="AX903" i="4"/>
  <c r="AX631" i="4"/>
  <c r="AX649" i="4"/>
  <c r="AX907" i="4"/>
  <c r="AX884" i="4"/>
  <c r="AX603" i="4"/>
  <c r="AX629" i="4"/>
  <c r="AX871" i="4"/>
  <c r="AX644" i="4"/>
  <c r="AX892" i="4"/>
  <c r="AX609" i="4"/>
  <c r="AX837" i="4"/>
  <c r="AX670" i="4"/>
  <c r="AX815" i="4"/>
  <c r="AX678" i="4"/>
  <c r="AX875" i="4"/>
  <c r="AX737" i="4"/>
  <c r="AX504" i="4"/>
  <c r="AX923" i="4"/>
  <c r="AX897" i="4"/>
  <c r="AX584" i="4"/>
  <c r="AX661" i="4"/>
  <c r="AX882" i="4"/>
  <c r="AX900" i="4"/>
  <c r="AX782" i="4"/>
  <c r="AX633" i="4"/>
  <c r="AX554" i="4"/>
  <c r="AX734" i="4"/>
  <c r="AX817" i="4"/>
  <c r="AX596" i="4"/>
  <c r="AX771" i="4"/>
  <c r="AX977" i="4"/>
  <c r="AX879" i="4"/>
  <c r="AX707" i="4"/>
  <c r="AX799" i="4"/>
  <c r="AX738" i="4"/>
  <c r="AX625" i="4"/>
  <c r="AX529" i="4"/>
  <c r="AX744" i="4"/>
  <c r="AX793" i="4"/>
  <c r="AX951" i="4"/>
  <c r="AX887" i="4"/>
  <c r="AX558" i="4"/>
  <c r="AX555" i="4"/>
  <c r="AX513" i="4"/>
  <c r="AX548" i="4"/>
  <c r="AX811" i="4"/>
  <c r="AX702" i="4"/>
  <c r="AX569" i="4"/>
  <c r="AX592" i="4"/>
  <c r="AX846" i="4"/>
  <c r="AX894" i="4"/>
  <c r="AX666" i="4"/>
  <c r="AX960" i="4"/>
  <c r="AX814" i="4"/>
  <c r="AX979" i="4"/>
  <c r="AX663" i="4"/>
  <c r="AX787" i="4"/>
  <c r="AX662" i="4"/>
  <c r="AX600" i="4"/>
  <c r="AX831" i="4"/>
  <c r="AX767" i="4"/>
  <c r="AX632" i="4"/>
  <c r="AX576" i="4"/>
  <c r="AX962" i="4"/>
  <c r="AX648" i="4"/>
  <c r="AX556" i="4"/>
  <c r="AX676" i="4"/>
  <c r="AX724" i="4"/>
  <c r="AX726" i="4"/>
  <c r="AX699" i="4"/>
  <c r="AX758" i="4"/>
  <c r="AX956" i="4"/>
  <c r="AX533" i="4"/>
  <c r="AX659" i="4"/>
  <c r="AX961" i="4"/>
  <c r="AX506" i="4"/>
  <c r="AX745" i="4"/>
  <c r="AX547" i="4"/>
  <c r="AX773" i="4"/>
  <c r="AX852" i="4"/>
  <c r="AX640" i="4"/>
  <c r="AX542" i="4"/>
  <c r="AX764" i="4"/>
  <c r="AX898" i="4"/>
  <c r="AX966" i="4"/>
  <c r="AX728" i="4"/>
  <c r="AX769" i="4"/>
  <c r="AX566" i="4"/>
  <c r="AX733" i="4"/>
  <c r="AX964" i="4"/>
  <c r="AX924" i="4"/>
  <c r="AX526" i="4"/>
  <c r="AX530" i="4"/>
  <c r="AX654" i="4"/>
  <c r="AX908" i="4"/>
  <c r="AX933" i="4"/>
  <c r="AX868" i="4"/>
  <c r="AX527" i="4"/>
  <c r="AX841" i="4"/>
  <c r="AX959" i="4"/>
  <c r="AX931" i="4"/>
  <c r="AX509" i="4"/>
  <c r="AX657" i="4"/>
  <c r="AX559" i="4"/>
  <c r="AX729" i="4"/>
  <c r="AX546" i="4"/>
  <c r="AX572" i="4"/>
  <c r="AX630" i="4"/>
  <c r="AX954" i="4"/>
  <c r="AX869" i="4"/>
  <c r="AX739" i="4"/>
  <c r="AX696" i="4"/>
  <c r="AX808" i="4"/>
  <c r="AX604" i="4"/>
  <c r="AX854" i="4"/>
  <c r="AX593" i="4"/>
  <c r="AX785" i="4"/>
  <c r="AX794" i="4"/>
  <c r="AX617" i="4"/>
  <c r="AX865" i="4"/>
  <c r="AX591" i="4"/>
  <c r="AX565" i="4"/>
  <c r="AX602" i="4"/>
  <c r="AX716" i="4"/>
  <c r="AX573" i="4"/>
  <c r="AX730" i="4"/>
  <c r="AX616" i="4"/>
  <c r="AX953" i="4"/>
  <c r="AX987" i="4"/>
  <c r="AX855" i="4"/>
  <c r="AX925" i="4"/>
  <c r="AX877" i="4"/>
  <c r="AX614" i="4"/>
  <c r="AX819" i="4"/>
  <c r="AX853" i="4"/>
  <c r="AX932" i="4"/>
  <c r="AX746" i="4"/>
  <c r="AX957" i="4"/>
  <c r="AX505" i="4"/>
  <c r="AX692" i="4"/>
  <c r="AX790" i="4"/>
  <c r="AX539" i="4"/>
  <c r="AX621" i="4"/>
  <c r="AX641" i="4"/>
  <c r="AX690" i="4"/>
  <c r="AX975" i="4"/>
  <c r="AX949" i="4"/>
  <c r="AX826" i="4"/>
  <c r="AX552" i="4"/>
  <c r="AX743" i="4"/>
  <c r="AX795" i="4"/>
  <c r="AX502" i="4"/>
  <c r="AX849" i="4"/>
  <c r="AX834" i="4"/>
  <c r="AX792" i="4"/>
  <c r="AX766" i="4"/>
  <c r="AX893" i="4"/>
  <c r="AX941" i="4"/>
  <c r="AX859" i="4"/>
  <c r="AX991" i="4"/>
  <c r="AX918" i="4"/>
  <c r="AX833" i="4"/>
  <c r="AX525" i="4"/>
  <c r="AX524" i="4"/>
  <c r="AX948" i="4"/>
  <c r="AX523" i="4"/>
  <c r="AX806" i="4"/>
  <c r="AX590" i="4"/>
  <c r="AX512" i="4"/>
  <c r="AX813" i="4"/>
  <c r="AX757" i="4"/>
  <c r="AX971" i="4"/>
  <c r="AX586" i="4"/>
  <c r="AX722" i="4"/>
  <c r="AX881" i="4"/>
  <c r="AX752" i="4"/>
  <c r="AX754" i="4"/>
  <c r="AX675" i="4"/>
  <c r="AX694" i="4"/>
  <c r="AX538" i="4"/>
  <c r="AX601" i="4"/>
  <c r="AX697" i="4"/>
  <c r="AX958" i="4"/>
  <c r="AX540" i="4"/>
  <c r="AX672" i="4"/>
  <c r="AX983" i="4"/>
  <c r="AX800" i="4"/>
  <c r="AX988" i="4"/>
  <c r="AX598" i="4"/>
  <c r="AX788" i="4"/>
  <c r="AX906" i="4"/>
  <c r="AX511" i="4"/>
  <c r="AX725" i="4"/>
  <c r="AX756" i="4"/>
  <c r="AX532" i="4"/>
  <c r="AX986" i="4"/>
  <c r="AX677" i="4"/>
  <c r="AX660" i="4"/>
  <c r="AX920" i="4"/>
  <c r="AX589" i="4"/>
  <c r="AX810" i="4"/>
  <c r="AX736" i="4"/>
  <c r="AX536" i="4"/>
  <c r="AX860" i="4"/>
  <c r="AX667" i="4"/>
  <c r="AX847" i="4"/>
  <c r="AX715" i="4"/>
  <c r="AX624" i="4"/>
  <c r="AX995" i="4"/>
  <c r="AX896" i="4"/>
  <c r="AX708" i="4"/>
  <c r="AX939" i="4"/>
  <c r="AX832" i="4"/>
  <c r="AX562" i="4"/>
  <c r="AX989" i="4"/>
  <c r="AX701" i="4"/>
  <c r="AX713" i="4"/>
  <c r="AX607" i="4"/>
  <c r="AX706" i="4"/>
  <c r="AX535" i="4"/>
  <c r="AX936" i="4"/>
  <c r="AX571" i="4"/>
  <c r="AX929" i="4"/>
  <c r="AX612" i="4"/>
  <c r="AX681" i="4"/>
  <c r="AX774" i="4"/>
  <c r="AX551" i="4"/>
  <c r="AX870" i="4"/>
  <c r="AX687" i="4"/>
  <c r="AX731" i="4"/>
  <c r="AX926" i="4"/>
  <c r="AX518" i="4"/>
  <c r="AX886" i="4"/>
  <c r="AX712" i="4"/>
  <c r="AX874" i="4"/>
  <c r="AX656" i="4"/>
  <c r="AX623" i="4"/>
  <c r="AX830" i="4"/>
  <c r="AX574" i="4"/>
  <c r="AX862" i="4"/>
  <c r="AX544" i="4"/>
  <c r="AX927" i="4"/>
  <c r="AX685" i="4"/>
  <c r="AX993" i="4"/>
  <c r="AX910" i="4"/>
  <c r="AX938" i="4"/>
  <c r="AX658" i="4"/>
  <c r="AX628" i="4"/>
  <c r="AX695" i="4"/>
  <c r="AX891" i="4"/>
  <c r="AX797" i="4"/>
  <c r="AX828" i="4"/>
  <c r="AX976" i="4"/>
  <c r="AX528" i="4"/>
  <c r="AX970" i="4"/>
  <c r="AX972" i="4"/>
  <c r="AX717" i="4"/>
  <c r="AX980" i="4"/>
  <c r="AX578" i="4"/>
  <c r="AX955" i="4"/>
  <c r="AX507" i="4"/>
  <c r="AX519" i="4"/>
  <c r="AX613" i="4"/>
  <c r="AX789" i="4"/>
  <c r="AX772" i="4"/>
  <c r="AX732" i="4"/>
  <c r="AX944" i="4"/>
  <c r="AX935" i="4"/>
  <c r="AX775" i="4"/>
  <c r="AX605" i="4"/>
  <c r="P27" i="4" l="1"/>
  <c r="P31" i="4" s="1"/>
  <c r="AL30" i="5"/>
  <c r="AR30" i="5"/>
  <c r="AO30" i="5"/>
  <c r="AU10" i="5" l="1"/>
  <c r="AP10" i="5"/>
  <c r="AM10" i="5"/>
  <c r="AR10" i="5" l="1"/>
  <c r="DK1002" i="4"/>
  <c r="DL1002" i="4"/>
  <c r="DM1002" i="4"/>
  <c r="DN1002" i="4"/>
  <c r="DO1002" i="4"/>
  <c r="DP1002" i="4"/>
  <c r="DQ1002" i="4"/>
  <c r="DR1002" i="4"/>
  <c r="DS1002" i="4"/>
  <c r="DT1002" i="4"/>
  <c r="DU1002" i="4"/>
  <c r="DV1002" i="4"/>
  <c r="DW1002" i="4"/>
  <c r="DX1002" i="4"/>
  <c r="DY1002" i="4"/>
  <c r="DZ1002" i="4"/>
  <c r="EA1002" i="4"/>
  <c r="DK1003" i="4"/>
  <c r="DL1003" i="4"/>
  <c r="DM1003" i="4"/>
  <c r="DN1003" i="4"/>
  <c r="DO1003" i="4"/>
  <c r="DP1003" i="4"/>
  <c r="DQ1003" i="4"/>
  <c r="DR1003" i="4"/>
  <c r="DS1003" i="4"/>
  <c r="DT1003" i="4"/>
  <c r="DU1003" i="4"/>
  <c r="DV1003" i="4"/>
  <c r="DW1003" i="4"/>
  <c r="DX1003" i="4"/>
  <c r="DY1003" i="4"/>
  <c r="DZ1003" i="4"/>
  <c r="EA1003" i="4"/>
  <c r="EB1003" i="4" l="1"/>
  <c r="EB1002" i="4"/>
  <c r="AR4" i="4" l="1"/>
  <c r="O2" i="4" l="1"/>
  <c r="N2" i="4"/>
  <c r="M2" i="4"/>
  <c r="N27" i="4" l="1"/>
  <c r="O27" i="4"/>
  <c r="M27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3" i="4"/>
  <c r="AV4" i="4"/>
  <c r="AV5" i="4"/>
  <c r="AV6" i="4"/>
  <c r="AV7" i="4"/>
  <c r="AV8" i="4"/>
  <c r="AV9" i="4"/>
  <c r="AV10" i="4"/>
  <c r="AV11" i="4"/>
  <c r="AV12" i="4"/>
  <c r="AV13" i="4"/>
  <c r="AV14" i="4"/>
  <c r="AV15" i="4"/>
  <c r="AV16" i="4"/>
  <c r="AV17" i="4"/>
  <c r="AV18" i="4"/>
  <c r="AV19" i="4"/>
  <c r="AV20" i="4"/>
  <c r="AV21" i="4"/>
  <c r="AV22" i="4"/>
  <c r="AV23" i="4"/>
  <c r="AV24" i="4"/>
  <c r="AV25" i="4"/>
  <c r="AV26" i="4"/>
  <c r="AV27" i="4"/>
  <c r="AV28" i="4"/>
  <c r="AV29" i="4"/>
  <c r="AV30" i="4"/>
  <c r="AV31" i="4"/>
  <c r="AV32" i="4"/>
  <c r="AV33" i="4"/>
  <c r="AV34" i="4"/>
  <c r="AV35" i="4"/>
  <c r="AV36" i="4"/>
  <c r="AV37" i="4"/>
  <c r="AV38" i="4"/>
  <c r="AV39" i="4"/>
  <c r="AV40" i="4"/>
  <c r="AV41" i="4"/>
  <c r="AV42" i="4"/>
  <c r="AV43" i="4"/>
  <c r="AV44" i="4"/>
  <c r="AV45" i="4"/>
  <c r="AV46" i="4"/>
  <c r="AV47" i="4"/>
  <c r="AV48" i="4"/>
  <c r="AV49" i="4"/>
  <c r="AV50" i="4"/>
  <c r="AV51" i="4"/>
  <c r="AV52" i="4"/>
  <c r="AV53" i="4"/>
  <c r="AV54" i="4"/>
  <c r="AV55" i="4"/>
  <c r="AV56" i="4"/>
  <c r="AV57" i="4"/>
  <c r="AV58" i="4"/>
  <c r="AV59" i="4"/>
  <c r="AV60" i="4"/>
  <c r="AV61" i="4"/>
  <c r="AV62" i="4"/>
  <c r="AV63" i="4"/>
  <c r="AV64" i="4"/>
  <c r="AV65" i="4"/>
  <c r="AV66" i="4"/>
  <c r="AV67" i="4"/>
  <c r="AV68" i="4"/>
  <c r="AV69" i="4"/>
  <c r="AV70" i="4"/>
  <c r="AV71" i="4"/>
  <c r="AV72" i="4"/>
  <c r="AV73" i="4"/>
  <c r="AV74" i="4"/>
  <c r="AV75" i="4"/>
  <c r="AV76" i="4"/>
  <c r="AV77" i="4"/>
  <c r="AV78" i="4"/>
  <c r="AV79" i="4"/>
  <c r="AV80" i="4"/>
  <c r="AV81" i="4"/>
  <c r="AV82" i="4"/>
  <c r="AV83" i="4"/>
  <c r="AV84" i="4"/>
  <c r="AV85" i="4"/>
  <c r="AV86" i="4"/>
  <c r="AV87" i="4"/>
  <c r="AV88" i="4"/>
  <c r="AV89" i="4"/>
  <c r="AV90" i="4"/>
  <c r="AV91" i="4"/>
  <c r="AV92" i="4"/>
  <c r="AV93" i="4"/>
  <c r="AV94" i="4"/>
  <c r="AV95" i="4"/>
  <c r="AV96" i="4"/>
  <c r="AV97" i="4"/>
  <c r="AV98" i="4"/>
  <c r="AV99" i="4"/>
  <c r="AV100" i="4"/>
  <c r="AV101" i="4"/>
  <c r="AV102" i="4"/>
  <c r="AV103" i="4"/>
  <c r="AV104" i="4"/>
  <c r="AV105" i="4"/>
  <c r="AV106" i="4"/>
  <c r="AV107" i="4"/>
  <c r="AV108" i="4"/>
  <c r="AV109" i="4"/>
  <c r="AV110" i="4"/>
  <c r="AV111" i="4"/>
  <c r="AV112" i="4"/>
  <c r="AV113" i="4"/>
  <c r="AV114" i="4"/>
  <c r="AV115" i="4"/>
  <c r="AV116" i="4"/>
  <c r="AV117" i="4"/>
  <c r="AV118" i="4"/>
  <c r="AV119" i="4"/>
  <c r="AV120" i="4"/>
  <c r="AV121" i="4"/>
  <c r="AV122" i="4"/>
  <c r="AV123" i="4"/>
  <c r="AV124" i="4"/>
  <c r="AV125" i="4"/>
  <c r="AV126" i="4"/>
  <c r="AV127" i="4"/>
  <c r="AV128" i="4"/>
  <c r="AV129" i="4"/>
  <c r="AV130" i="4"/>
  <c r="AV131" i="4"/>
  <c r="AV132" i="4"/>
  <c r="AV133" i="4"/>
  <c r="AV134" i="4"/>
  <c r="AV135" i="4"/>
  <c r="AV136" i="4"/>
  <c r="AV137" i="4"/>
  <c r="AV138" i="4"/>
  <c r="AV139" i="4"/>
  <c r="AV140" i="4"/>
  <c r="AV141" i="4"/>
  <c r="AV142" i="4"/>
  <c r="AV143" i="4"/>
  <c r="AV144" i="4"/>
  <c r="AV145" i="4"/>
  <c r="AV146" i="4"/>
  <c r="AV147" i="4"/>
  <c r="AV148" i="4"/>
  <c r="AV149" i="4"/>
  <c r="AV150" i="4"/>
  <c r="AV151" i="4"/>
  <c r="AV152" i="4"/>
  <c r="AV153" i="4"/>
  <c r="AV154" i="4"/>
  <c r="AV155" i="4"/>
  <c r="AV156" i="4"/>
  <c r="AV157" i="4"/>
  <c r="AV158" i="4"/>
  <c r="AV159" i="4"/>
  <c r="AV160" i="4"/>
  <c r="AV161" i="4"/>
  <c r="AV162" i="4"/>
  <c r="AV163" i="4"/>
  <c r="AV164" i="4"/>
  <c r="AV165" i="4"/>
  <c r="AV166" i="4"/>
  <c r="AV167" i="4"/>
  <c r="AV168" i="4"/>
  <c r="AV169" i="4"/>
  <c r="AV170" i="4"/>
  <c r="AV171" i="4"/>
  <c r="AV172" i="4"/>
  <c r="AV173" i="4"/>
  <c r="AV174" i="4"/>
  <c r="AV175" i="4"/>
  <c r="AV176" i="4"/>
  <c r="AV177" i="4"/>
  <c r="AV178" i="4"/>
  <c r="AV179" i="4"/>
  <c r="AV180" i="4"/>
  <c r="AV181" i="4"/>
  <c r="AV182" i="4"/>
  <c r="AV183" i="4"/>
  <c r="AV184" i="4"/>
  <c r="AV185" i="4"/>
  <c r="AV186" i="4"/>
  <c r="AV187" i="4"/>
  <c r="AV188" i="4"/>
  <c r="AV189" i="4"/>
  <c r="AV190" i="4"/>
  <c r="AV191" i="4"/>
  <c r="AV192" i="4"/>
  <c r="AV193" i="4"/>
  <c r="AV194" i="4"/>
  <c r="AV195" i="4"/>
  <c r="AV196" i="4"/>
  <c r="AV197" i="4"/>
  <c r="AV198" i="4"/>
  <c r="AV199" i="4"/>
  <c r="AV200" i="4"/>
  <c r="AV201" i="4"/>
  <c r="AV202" i="4"/>
  <c r="AV203" i="4"/>
  <c r="AV204" i="4"/>
  <c r="AV205" i="4"/>
  <c r="AV206" i="4"/>
  <c r="AV207" i="4"/>
  <c r="AV208" i="4"/>
  <c r="AV209" i="4"/>
  <c r="AV210" i="4"/>
  <c r="AV211" i="4"/>
  <c r="AV212" i="4"/>
  <c r="AV213" i="4"/>
  <c r="AV214" i="4"/>
  <c r="AV215" i="4"/>
  <c r="AV216" i="4"/>
  <c r="AV217" i="4"/>
  <c r="AV218" i="4"/>
  <c r="AV219" i="4"/>
  <c r="AV220" i="4"/>
  <c r="AV221" i="4"/>
  <c r="AV222" i="4"/>
  <c r="AV223" i="4"/>
  <c r="AV224" i="4"/>
  <c r="AV225" i="4"/>
  <c r="AV226" i="4"/>
  <c r="AV227" i="4"/>
  <c r="AV228" i="4"/>
  <c r="AV229" i="4"/>
  <c r="AV230" i="4"/>
  <c r="AV231" i="4"/>
  <c r="AV232" i="4"/>
  <c r="AV233" i="4"/>
  <c r="AV234" i="4"/>
  <c r="AV235" i="4"/>
  <c r="AV236" i="4"/>
  <c r="AV237" i="4"/>
  <c r="AV238" i="4"/>
  <c r="AV239" i="4"/>
  <c r="AV240" i="4"/>
  <c r="AV241" i="4"/>
  <c r="AV242" i="4"/>
  <c r="AV243" i="4"/>
  <c r="AV244" i="4"/>
  <c r="AV245" i="4"/>
  <c r="AV246" i="4"/>
  <c r="AV247" i="4"/>
  <c r="AV248" i="4"/>
  <c r="AV249" i="4"/>
  <c r="AV250" i="4"/>
  <c r="AV251" i="4"/>
  <c r="AV252" i="4"/>
  <c r="AV253" i="4"/>
  <c r="AV254" i="4"/>
  <c r="AV255" i="4"/>
  <c r="AV256" i="4"/>
  <c r="AV257" i="4"/>
  <c r="AV258" i="4"/>
  <c r="AV259" i="4"/>
  <c r="AV260" i="4"/>
  <c r="AV261" i="4"/>
  <c r="AV262" i="4"/>
  <c r="AV263" i="4"/>
  <c r="AV264" i="4"/>
  <c r="AV265" i="4"/>
  <c r="AV266" i="4"/>
  <c r="AV267" i="4"/>
  <c r="AV268" i="4"/>
  <c r="AV269" i="4"/>
  <c r="AV270" i="4"/>
  <c r="AV271" i="4"/>
  <c r="AV272" i="4"/>
  <c r="AV273" i="4"/>
  <c r="AV274" i="4"/>
  <c r="AV275" i="4"/>
  <c r="AV276" i="4"/>
  <c r="AV277" i="4"/>
  <c r="AV278" i="4"/>
  <c r="AV279" i="4"/>
  <c r="AV280" i="4"/>
  <c r="AV281" i="4"/>
  <c r="AV282" i="4"/>
  <c r="AV283" i="4"/>
  <c r="AV284" i="4"/>
  <c r="AV285" i="4"/>
  <c r="AV286" i="4"/>
  <c r="AV287" i="4"/>
  <c r="AV288" i="4"/>
  <c r="AV289" i="4"/>
  <c r="AV290" i="4"/>
  <c r="AV291" i="4"/>
  <c r="AV292" i="4"/>
  <c r="AV293" i="4"/>
  <c r="AV294" i="4"/>
  <c r="AV295" i="4"/>
  <c r="AV296" i="4"/>
  <c r="AV297" i="4"/>
  <c r="AV298" i="4"/>
  <c r="AV299" i="4"/>
  <c r="AV300" i="4"/>
  <c r="AV301" i="4"/>
  <c r="AV302" i="4"/>
  <c r="AV303" i="4"/>
  <c r="AV304" i="4"/>
  <c r="AV305" i="4"/>
  <c r="AV306" i="4"/>
  <c r="AV307" i="4"/>
  <c r="AV308" i="4"/>
  <c r="AV309" i="4"/>
  <c r="AV310" i="4"/>
  <c r="AV311" i="4"/>
  <c r="AV312" i="4"/>
  <c r="AV313" i="4"/>
  <c r="AV314" i="4"/>
  <c r="AV315" i="4"/>
  <c r="AV316" i="4"/>
  <c r="AV317" i="4"/>
  <c r="AV318" i="4"/>
  <c r="AV319" i="4"/>
  <c r="AV320" i="4"/>
  <c r="AV321" i="4"/>
  <c r="AV322" i="4"/>
  <c r="AV323" i="4"/>
  <c r="AV324" i="4"/>
  <c r="AV325" i="4"/>
  <c r="AV326" i="4"/>
  <c r="AV327" i="4"/>
  <c r="AV328" i="4"/>
  <c r="AV329" i="4"/>
  <c r="AV330" i="4"/>
  <c r="AV331" i="4"/>
  <c r="AV332" i="4"/>
  <c r="AV333" i="4"/>
  <c r="AV334" i="4"/>
  <c r="AV335" i="4"/>
  <c r="AV336" i="4"/>
  <c r="AV337" i="4"/>
  <c r="AV338" i="4"/>
  <c r="AV339" i="4"/>
  <c r="AV340" i="4"/>
  <c r="AV341" i="4"/>
  <c r="AV342" i="4"/>
  <c r="AV343" i="4"/>
  <c r="AV344" i="4"/>
  <c r="AV345" i="4"/>
  <c r="AV346" i="4"/>
  <c r="AV347" i="4"/>
  <c r="AV348" i="4"/>
  <c r="AV349" i="4"/>
  <c r="AV350" i="4"/>
  <c r="AV351" i="4"/>
  <c r="AV352" i="4"/>
  <c r="AV353" i="4"/>
  <c r="AV354" i="4"/>
  <c r="AV355" i="4"/>
  <c r="AV356" i="4"/>
  <c r="AV357" i="4"/>
  <c r="AV358" i="4"/>
  <c r="AV359" i="4"/>
  <c r="AV360" i="4"/>
  <c r="AV361" i="4"/>
  <c r="AV362" i="4"/>
  <c r="AV363" i="4"/>
  <c r="AV364" i="4"/>
  <c r="AV365" i="4"/>
  <c r="AV366" i="4"/>
  <c r="AV367" i="4"/>
  <c r="AV368" i="4"/>
  <c r="AV369" i="4"/>
  <c r="AV370" i="4"/>
  <c r="AV371" i="4"/>
  <c r="AV372" i="4"/>
  <c r="AV373" i="4"/>
  <c r="AV374" i="4"/>
  <c r="AV375" i="4"/>
  <c r="AV376" i="4"/>
  <c r="AV377" i="4"/>
  <c r="AV378" i="4"/>
  <c r="AV379" i="4"/>
  <c r="AV380" i="4"/>
  <c r="AV381" i="4"/>
  <c r="AV382" i="4"/>
  <c r="AV383" i="4"/>
  <c r="AV384" i="4"/>
  <c r="AV385" i="4"/>
  <c r="AV386" i="4"/>
  <c r="AV387" i="4"/>
  <c r="AV388" i="4"/>
  <c r="AV389" i="4"/>
  <c r="AV390" i="4"/>
  <c r="AV391" i="4"/>
  <c r="AV392" i="4"/>
  <c r="AV393" i="4"/>
  <c r="AV394" i="4"/>
  <c r="AV395" i="4"/>
  <c r="AV396" i="4"/>
  <c r="AV397" i="4"/>
  <c r="AV398" i="4"/>
  <c r="AV399" i="4"/>
  <c r="AV400" i="4"/>
  <c r="AV401" i="4"/>
  <c r="AV402" i="4"/>
  <c r="AV403" i="4"/>
  <c r="AV404" i="4"/>
  <c r="AV405" i="4"/>
  <c r="AV406" i="4"/>
  <c r="AV407" i="4"/>
  <c r="AV408" i="4"/>
  <c r="AV409" i="4"/>
  <c r="AV410" i="4"/>
  <c r="AV411" i="4"/>
  <c r="AV412" i="4"/>
  <c r="AV413" i="4"/>
  <c r="AV414" i="4"/>
  <c r="AV415" i="4"/>
  <c r="AV416" i="4"/>
  <c r="AV417" i="4"/>
  <c r="AV418" i="4"/>
  <c r="AV419" i="4"/>
  <c r="AV420" i="4"/>
  <c r="AV421" i="4"/>
  <c r="AV422" i="4"/>
  <c r="AV423" i="4"/>
  <c r="AV424" i="4"/>
  <c r="AV425" i="4"/>
  <c r="AV426" i="4"/>
  <c r="AV427" i="4"/>
  <c r="AV428" i="4"/>
  <c r="AV429" i="4"/>
  <c r="AV430" i="4"/>
  <c r="AV431" i="4"/>
  <c r="AV432" i="4"/>
  <c r="AV433" i="4"/>
  <c r="AV434" i="4"/>
  <c r="AV435" i="4"/>
  <c r="AV436" i="4"/>
  <c r="AV437" i="4"/>
  <c r="AV438" i="4"/>
  <c r="AV439" i="4"/>
  <c r="AV440" i="4"/>
  <c r="AV441" i="4"/>
  <c r="AV442" i="4"/>
  <c r="AV443" i="4"/>
  <c r="AV444" i="4"/>
  <c r="AV445" i="4"/>
  <c r="AV446" i="4"/>
  <c r="AV447" i="4"/>
  <c r="AV448" i="4"/>
  <c r="AV449" i="4"/>
  <c r="AV450" i="4"/>
  <c r="AV451" i="4"/>
  <c r="AV452" i="4"/>
  <c r="AV453" i="4"/>
  <c r="AV454" i="4"/>
  <c r="AV455" i="4"/>
  <c r="AV456" i="4"/>
  <c r="AV457" i="4"/>
  <c r="AV458" i="4"/>
  <c r="AV459" i="4"/>
  <c r="AV460" i="4"/>
  <c r="AV461" i="4"/>
  <c r="AV462" i="4"/>
  <c r="AV463" i="4"/>
  <c r="AV464" i="4"/>
  <c r="AV465" i="4"/>
  <c r="AV466" i="4"/>
  <c r="AV467" i="4"/>
  <c r="AV468" i="4"/>
  <c r="AV469" i="4"/>
  <c r="AV470" i="4"/>
  <c r="AV471" i="4"/>
  <c r="AV472" i="4"/>
  <c r="AV473" i="4"/>
  <c r="AV474" i="4"/>
  <c r="AV475" i="4"/>
  <c r="AV476" i="4"/>
  <c r="AV477" i="4"/>
  <c r="AV478" i="4"/>
  <c r="AV479" i="4"/>
  <c r="AV480" i="4"/>
  <c r="AV481" i="4"/>
  <c r="AV482" i="4"/>
  <c r="AV483" i="4"/>
  <c r="AV484" i="4"/>
  <c r="AV485" i="4"/>
  <c r="AV486" i="4"/>
  <c r="AV487" i="4"/>
  <c r="AV488" i="4"/>
  <c r="AV489" i="4"/>
  <c r="AV490" i="4"/>
  <c r="AV491" i="4"/>
  <c r="AV492" i="4"/>
  <c r="AV493" i="4"/>
  <c r="AV494" i="4"/>
  <c r="AV495" i="4"/>
  <c r="AV496" i="4"/>
  <c r="AV497" i="4"/>
  <c r="AV498" i="4"/>
  <c r="AV499" i="4"/>
  <c r="AV500" i="4"/>
  <c r="AV501" i="4"/>
  <c r="AV502" i="4"/>
  <c r="AV503" i="4"/>
  <c r="AV504" i="4"/>
  <c r="AV505" i="4"/>
  <c r="AV506" i="4"/>
  <c r="AV507" i="4"/>
  <c r="AV508" i="4"/>
  <c r="AV509" i="4"/>
  <c r="AV510" i="4"/>
  <c r="AV511" i="4"/>
  <c r="AV512" i="4"/>
  <c r="AV513" i="4"/>
  <c r="AV514" i="4"/>
  <c r="AV515" i="4"/>
  <c r="AV516" i="4"/>
  <c r="AV517" i="4"/>
  <c r="AV518" i="4"/>
  <c r="AV519" i="4"/>
  <c r="AV520" i="4"/>
  <c r="AV521" i="4"/>
  <c r="AV522" i="4"/>
  <c r="AV523" i="4"/>
  <c r="AV524" i="4"/>
  <c r="AV525" i="4"/>
  <c r="AV526" i="4"/>
  <c r="AV527" i="4"/>
  <c r="AV528" i="4"/>
  <c r="AV529" i="4"/>
  <c r="AV530" i="4"/>
  <c r="AV531" i="4"/>
  <c r="AV532" i="4"/>
  <c r="AV533" i="4"/>
  <c r="AV534" i="4"/>
  <c r="AV535" i="4"/>
  <c r="AV536" i="4"/>
  <c r="AV537" i="4"/>
  <c r="AV538" i="4"/>
  <c r="AV539" i="4"/>
  <c r="AV540" i="4"/>
  <c r="AV541" i="4"/>
  <c r="AV542" i="4"/>
  <c r="AV543" i="4"/>
  <c r="AV544" i="4"/>
  <c r="AV545" i="4"/>
  <c r="AV546" i="4"/>
  <c r="AV547" i="4"/>
  <c r="AV548" i="4"/>
  <c r="AV549" i="4"/>
  <c r="AV550" i="4"/>
  <c r="AV551" i="4"/>
  <c r="AV552" i="4"/>
  <c r="AV553" i="4"/>
  <c r="AV554" i="4"/>
  <c r="AV555" i="4"/>
  <c r="AV556" i="4"/>
  <c r="AV557" i="4"/>
  <c r="AV558" i="4"/>
  <c r="AV559" i="4"/>
  <c r="AV560" i="4"/>
  <c r="AV561" i="4"/>
  <c r="AV562" i="4"/>
  <c r="AV563" i="4"/>
  <c r="AV564" i="4"/>
  <c r="AV565" i="4"/>
  <c r="AV566" i="4"/>
  <c r="AV567" i="4"/>
  <c r="AV568" i="4"/>
  <c r="AV569" i="4"/>
  <c r="AV570" i="4"/>
  <c r="AV571" i="4"/>
  <c r="AV572" i="4"/>
  <c r="AV573" i="4"/>
  <c r="AV574" i="4"/>
  <c r="AV575" i="4"/>
  <c r="AV576" i="4"/>
  <c r="AV577" i="4"/>
  <c r="AV578" i="4"/>
  <c r="AV579" i="4"/>
  <c r="AV580" i="4"/>
  <c r="AV581" i="4"/>
  <c r="AV582" i="4"/>
  <c r="AV583" i="4"/>
  <c r="AV584" i="4"/>
  <c r="AV585" i="4"/>
  <c r="AV586" i="4"/>
  <c r="AV587" i="4"/>
  <c r="AV588" i="4"/>
  <c r="AV589" i="4"/>
  <c r="AV590" i="4"/>
  <c r="AV591" i="4"/>
  <c r="AV592" i="4"/>
  <c r="AV593" i="4"/>
  <c r="AV594" i="4"/>
  <c r="AV595" i="4"/>
  <c r="AV596" i="4"/>
  <c r="AV597" i="4"/>
  <c r="AV598" i="4"/>
  <c r="AV599" i="4"/>
  <c r="AV600" i="4"/>
  <c r="AV601" i="4"/>
  <c r="AV602" i="4"/>
  <c r="AV603" i="4"/>
  <c r="AV604" i="4"/>
  <c r="AV605" i="4"/>
  <c r="AV606" i="4"/>
  <c r="AV607" i="4"/>
  <c r="AV608" i="4"/>
  <c r="AV609" i="4"/>
  <c r="AV610" i="4"/>
  <c r="AV611" i="4"/>
  <c r="AV612" i="4"/>
  <c r="AV613" i="4"/>
  <c r="AV614" i="4"/>
  <c r="AV615" i="4"/>
  <c r="AV616" i="4"/>
  <c r="AV617" i="4"/>
  <c r="AV618" i="4"/>
  <c r="AV619" i="4"/>
  <c r="AV620" i="4"/>
  <c r="AV621" i="4"/>
  <c r="AV622" i="4"/>
  <c r="AV623" i="4"/>
  <c r="AV624" i="4"/>
  <c r="AV625" i="4"/>
  <c r="AV626" i="4"/>
  <c r="AV627" i="4"/>
  <c r="AV628" i="4"/>
  <c r="AV629" i="4"/>
  <c r="AV630" i="4"/>
  <c r="AV631" i="4"/>
  <c r="AV632" i="4"/>
  <c r="AV633" i="4"/>
  <c r="AV634" i="4"/>
  <c r="AV635" i="4"/>
  <c r="AV636" i="4"/>
  <c r="AV637" i="4"/>
  <c r="AV638" i="4"/>
  <c r="AV639" i="4"/>
  <c r="AV640" i="4"/>
  <c r="AV641" i="4"/>
  <c r="AV642" i="4"/>
  <c r="AV643" i="4"/>
  <c r="AV644" i="4"/>
  <c r="AV645" i="4"/>
  <c r="AV646" i="4"/>
  <c r="AV647" i="4"/>
  <c r="AV648" i="4"/>
  <c r="AV649" i="4"/>
  <c r="AV650" i="4"/>
  <c r="AV651" i="4"/>
  <c r="AV652" i="4"/>
  <c r="AV653" i="4"/>
  <c r="AV654" i="4"/>
  <c r="AV655" i="4"/>
  <c r="AV656" i="4"/>
  <c r="AV657" i="4"/>
  <c r="AV658" i="4"/>
  <c r="AV659" i="4"/>
  <c r="AV660" i="4"/>
  <c r="AV661" i="4"/>
  <c r="AV662" i="4"/>
  <c r="AV663" i="4"/>
  <c r="AV664" i="4"/>
  <c r="AV665" i="4"/>
  <c r="AV666" i="4"/>
  <c r="AV667" i="4"/>
  <c r="AV668" i="4"/>
  <c r="AV669" i="4"/>
  <c r="AV670" i="4"/>
  <c r="AV671" i="4"/>
  <c r="AV672" i="4"/>
  <c r="AV673" i="4"/>
  <c r="AV674" i="4"/>
  <c r="AV675" i="4"/>
  <c r="AV676" i="4"/>
  <c r="AV677" i="4"/>
  <c r="AV678" i="4"/>
  <c r="AV679" i="4"/>
  <c r="AV680" i="4"/>
  <c r="AV681" i="4"/>
  <c r="AV682" i="4"/>
  <c r="AV683" i="4"/>
  <c r="AV684" i="4"/>
  <c r="AV685" i="4"/>
  <c r="AV686" i="4"/>
  <c r="AV687" i="4"/>
  <c r="AV688" i="4"/>
  <c r="AV689" i="4"/>
  <c r="AV690" i="4"/>
  <c r="AV691" i="4"/>
  <c r="AV692" i="4"/>
  <c r="AV693" i="4"/>
  <c r="AV694" i="4"/>
  <c r="AV695" i="4"/>
  <c r="AV696" i="4"/>
  <c r="AV697" i="4"/>
  <c r="AV698" i="4"/>
  <c r="AV699" i="4"/>
  <c r="AV700" i="4"/>
  <c r="AV701" i="4"/>
  <c r="AV702" i="4"/>
  <c r="AV703" i="4"/>
  <c r="AV704" i="4"/>
  <c r="AV705" i="4"/>
  <c r="AV706" i="4"/>
  <c r="AV707" i="4"/>
  <c r="AV708" i="4"/>
  <c r="AV709" i="4"/>
  <c r="AV710" i="4"/>
  <c r="AV711" i="4"/>
  <c r="AV712" i="4"/>
  <c r="AV713" i="4"/>
  <c r="AV714" i="4"/>
  <c r="AV715" i="4"/>
  <c r="AV716" i="4"/>
  <c r="AV717" i="4"/>
  <c r="AV718" i="4"/>
  <c r="AV719" i="4"/>
  <c r="AV720" i="4"/>
  <c r="AV721" i="4"/>
  <c r="AV722" i="4"/>
  <c r="AV723" i="4"/>
  <c r="AV724" i="4"/>
  <c r="AV725" i="4"/>
  <c r="AV726" i="4"/>
  <c r="AV727" i="4"/>
  <c r="AV728" i="4"/>
  <c r="AV729" i="4"/>
  <c r="AV730" i="4"/>
  <c r="AV731" i="4"/>
  <c r="AV732" i="4"/>
  <c r="AV733" i="4"/>
  <c r="AV734" i="4"/>
  <c r="AV735" i="4"/>
  <c r="AV736" i="4"/>
  <c r="AV737" i="4"/>
  <c r="AV738" i="4"/>
  <c r="AV739" i="4"/>
  <c r="AV740" i="4"/>
  <c r="AV741" i="4"/>
  <c r="AV742" i="4"/>
  <c r="AV743" i="4"/>
  <c r="AV744" i="4"/>
  <c r="AV745" i="4"/>
  <c r="AV746" i="4"/>
  <c r="AV747" i="4"/>
  <c r="AV748" i="4"/>
  <c r="AV749" i="4"/>
  <c r="AV750" i="4"/>
  <c r="AV751" i="4"/>
  <c r="AV752" i="4"/>
  <c r="AV753" i="4"/>
  <c r="AV754" i="4"/>
  <c r="AV755" i="4"/>
  <c r="AV756" i="4"/>
  <c r="AV757" i="4"/>
  <c r="AV758" i="4"/>
  <c r="AV759" i="4"/>
  <c r="AV760" i="4"/>
  <c r="AV761" i="4"/>
  <c r="AV762" i="4"/>
  <c r="AV763" i="4"/>
  <c r="AV764" i="4"/>
  <c r="AV765" i="4"/>
  <c r="AV766" i="4"/>
  <c r="AV767" i="4"/>
  <c r="AV768" i="4"/>
  <c r="AV769" i="4"/>
  <c r="AV770" i="4"/>
  <c r="AV771" i="4"/>
  <c r="AV772" i="4"/>
  <c r="AV773" i="4"/>
  <c r="AV774" i="4"/>
  <c r="AV775" i="4"/>
  <c r="AV776" i="4"/>
  <c r="AV777" i="4"/>
  <c r="AV778" i="4"/>
  <c r="AV779" i="4"/>
  <c r="AV780" i="4"/>
  <c r="AV781" i="4"/>
  <c r="AV782" i="4"/>
  <c r="AV783" i="4"/>
  <c r="AV784" i="4"/>
  <c r="AV785" i="4"/>
  <c r="AV786" i="4"/>
  <c r="AV787" i="4"/>
  <c r="AV788" i="4"/>
  <c r="AV789" i="4"/>
  <c r="AV790" i="4"/>
  <c r="AV791" i="4"/>
  <c r="AV792" i="4"/>
  <c r="AV793" i="4"/>
  <c r="AV794" i="4"/>
  <c r="AV795" i="4"/>
  <c r="AV796" i="4"/>
  <c r="AV797" i="4"/>
  <c r="AV798" i="4"/>
  <c r="AV799" i="4"/>
  <c r="AV800" i="4"/>
  <c r="AV801" i="4"/>
  <c r="AV802" i="4"/>
  <c r="AV803" i="4"/>
  <c r="AV804" i="4"/>
  <c r="AV805" i="4"/>
  <c r="AV806" i="4"/>
  <c r="AV807" i="4"/>
  <c r="AV808" i="4"/>
  <c r="AV809" i="4"/>
  <c r="AV810" i="4"/>
  <c r="AV811" i="4"/>
  <c r="AV812" i="4"/>
  <c r="AV813" i="4"/>
  <c r="AV814" i="4"/>
  <c r="AV815" i="4"/>
  <c r="AV816" i="4"/>
  <c r="AV817" i="4"/>
  <c r="AV818" i="4"/>
  <c r="AV819" i="4"/>
  <c r="AV820" i="4"/>
  <c r="AV821" i="4"/>
  <c r="AV822" i="4"/>
  <c r="AV823" i="4"/>
  <c r="AV824" i="4"/>
  <c r="AV825" i="4"/>
  <c r="AV826" i="4"/>
  <c r="AV827" i="4"/>
  <c r="AV828" i="4"/>
  <c r="AV829" i="4"/>
  <c r="AV830" i="4"/>
  <c r="AV831" i="4"/>
  <c r="AV832" i="4"/>
  <c r="AV833" i="4"/>
  <c r="AV834" i="4"/>
  <c r="AV835" i="4"/>
  <c r="AV836" i="4"/>
  <c r="AV837" i="4"/>
  <c r="AV838" i="4"/>
  <c r="AV839" i="4"/>
  <c r="AV840" i="4"/>
  <c r="AV841" i="4"/>
  <c r="AV842" i="4"/>
  <c r="AV843" i="4"/>
  <c r="AV844" i="4"/>
  <c r="AV845" i="4"/>
  <c r="AV846" i="4"/>
  <c r="AV847" i="4"/>
  <c r="AV848" i="4"/>
  <c r="AV849" i="4"/>
  <c r="AV850" i="4"/>
  <c r="AV851" i="4"/>
  <c r="AV852" i="4"/>
  <c r="AV853" i="4"/>
  <c r="AV854" i="4"/>
  <c r="AV855" i="4"/>
  <c r="AV856" i="4"/>
  <c r="AV857" i="4"/>
  <c r="AV858" i="4"/>
  <c r="AV859" i="4"/>
  <c r="AV860" i="4"/>
  <c r="AV861" i="4"/>
  <c r="AV862" i="4"/>
  <c r="AV863" i="4"/>
  <c r="AV864" i="4"/>
  <c r="AV865" i="4"/>
  <c r="AV866" i="4"/>
  <c r="AV867" i="4"/>
  <c r="AV868" i="4"/>
  <c r="AV869" i="4"/>
  <c r="AV870" i="4"/>
  <c r="AV871" i="4"/>
  <c r="AV872" i="4"/>
  <c r="AV873" i="4"/>
  <c r="AV874" i="4"/>
  <c r="AV875" i="4"/>
  <c r="AV876" i="4"/>
  <c r="AV877" i="4"/>
  <c r="AV878" i="4"/>
  <c r="AV879" i="4"/>
  <c r="AV880" i="4"/>
  <c r="AV881" i="4"/>
  <c r="AV882" i="4"/>
  <c r="AV883" i="4"/>
  <c r="AV884" i="4"/>
  <c r="AV885" i="4"/>
  <c r="AV886" i="4"/>
  <c r="AV887" i="4"/>
  <c r="AV888" i="4"/>
  <c r="AV889" i="4"/>
  <c r="AV890" i="4"/>
  <c r="AV891" i="4"/>
  <c r="AV892" i="4"/>
  <c r="AV893" i="4"/>
  <c r="AV894" i="4"/>
  <c r="AV895" i="4"/>
  <c r="AV896" i="4"/>
  <c r="AV897" i="4"/>
  <c r="AV898" i="4"/>
  <c r="AV899" i="4"/>
  <c r="AV900" i="4"/>
  <c r="AV901" i="4"/>
  <c r="AV902" i="4"/>
  <c r="AV903" i="4"/>
  <c r="AV904" i="4"/>
  <c r="AV905" i="4"/>
  <c r="AV906" i="4"/>
  <c r="AV907" i="4"/>
  <c r="AV908" i="4"/>
  <c r="AV909" i="4"/>
  <c r="AV910" i="4"/>
  <c r="AV911" i="4"/>
  <c r="AV912" i="4"/>
  <c r="AV913" i="4"/>
  <c r="AV914" i="4"/>
  <c r="AV915" i="4"/>
  <c r="AV916" i="4"/>
  <c r="AV917" i="4"/>
  <c r="AV918" i="4"/>
  <c r="AV919" i="4"/>
  <c r="AV920" i="4"/>
  <c r="AV921" i="4"/>
  <c r="AV922" i="4"/>
  <c r="AV923" i="4"/>
  <c r="AV924" i="4"/>
  <c r="AV925" i="4"/>
  <c r="AV926" i="4"/>
  <c r="AV927" i="4"/>
  <c r="AV928" i="4"/>
  <c r="AV929" i="4"/>
  <c r="AV930" i="4"/>
  <c r="AV931" i="4"/>
  <c r="AV932" i="4"/>
  <c r="AV933" i="4"/>
  <c r="AV934" i="4"/>
  <c r="AV935" i="4"/>
  <c r="AV936" i="4"/>
  <c r="AV937" i="4"/>
  <c r="AV938" i="4"/>
  <c r="AV939" i="4"/>
  <c r="AV940" i="4"/>
  <c r="AV941" i="4"/>
  <c r="AV942" i="4"/>
  <c r="AV943" i="4"/>
  <c r="AV944" i="4"/>
  <c r="AV945" i="4"/>
  <c r="AV946" i="4"/>
  <c r="AV947" i="4"/>
  <c r="AV948" i="4"/>
  <c r="AV949" i="4"/>
  <c r="AV950" i="4"/>
  <c r="AV951" i="4"/>
  <c r="AV952" i="4"/>
  <c r="AV953" i="4"/>
  <c r="AV954" i="4"/>
  <c r="AV955" i="4"/>
  <c r="AV956" i="4"/>
  <c r="AV957" i="4"/>
  <c r="AV958" i="4"/>
  <c r="AV959" i="4"/>
  <c r="AV960" i="4"/>
  <c r="AV961" i="4"/>
  <c r="AV962" i="4"/>
  <c r="AV963" i="4"/>
  <c r="AV964" i="4"/>
  <c r="AV965" i="4"/>
  <c r="AV966" i="4"/>
  <c r="AV967" i="4"/>
  <c r="AV968" i="4"/>
  <c r="AV969" i="4"/>
  <c r="AV970" i="4"/>
  <c r="AV971" i="4"/>
  <c r="AV972" i="4"/>
  <c r="AV973" i="4"/>
  <c r="AV974" i="4"/>
  <c r="AV975" i="4"/>
  <c r="AV976" i="4"/>
  <c r="AV977" i="4"/>
  <c r="AV978" i="4"/>
  <c r="AV979" i="4"/>
  <c r="AV980" i="4"/>
  <c r="AV981" i="4"/>
  <c r="AV982" i="4"/>
  <c r="AV983" i="4"/>
  <c r="AV984" i="4"/>
  <c r="AV985" i="4"/>
  <c r="AV986" i="4"/>
  <c r="AV987" i="4"/>
  <c r="AV988" i="4"/>
  <c r="AV989" i="4"/>
  <c r="AV990" i="4"/>
  <c r="AV991" i="4"/>
  <c r="AV992" i="4"/>
  <c r="AV993" i="4"/>
  <c r="AV994" i="4"/>
  <c r="AV995" i="4"/>
  <c r="AV996" i="4"/>
  <c r="AV997" i="4"/>
  <c r="AV998" i="4"/>
  <c r="AV999" i="4"/>
  <c r="AV1000" i="4"/>
  <c r="AV1001" i="4"/>
  <c r="AV3" i="4"/>
  <c r="M31" i="4" l="1"/>
  <c r="N31" i="4"/>
  <c r="AC6" i="5"/>
  <c r="O31" i="4"/>
  <c r="Z6" i="5"/>
  <c r="W6" i="5"/>
  <c r="H9" i="5"/>
  <c r="H8" i="5"/>
  <c r="H7" i="5"/>
  <c r="AE13" i="5" l="1"/>
  <c r="AB13" i="5"/>
  <c r="AH13" i="5"/>
  <c r="G10" i="5"/>
  <c r="F1" i="5" s="1"/>
  <c r="AH163" i="5"/>
  <c r="AF163" i="5"/>
  <c r="AD163" i="5"/>
  <c r="V163" i="5"/>
  <c r="AB163" i="5"/>
  <c r="Z163" i="5"/>
  <c r="R163" i="5"/>
  <c r="P163" i="5"/>
  <c r="X163" i="5"/>
  <c r="T163" i="5"/>
  <c r="N163" i="5"/>
  <c r="L4" i="4" l="1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3" i="4"/>
  <c r="U7" i="5" l="1"/>
  <c r="U9" i="5"/>
  <c r="U8" i="5"/>
  <c r="B23" i="5"/>
  <c r="B22" i="5"/>
  <c r="B21" i="5"/>
  <c r="B20" i="5"/>
  <c r="B19" i="5"/>
  <c r="B18" i="5"/>
  <c r="B17" i="5"/>
  <c r="B16" i="5"/>
  <c r="B15" i="5"/>
  <c r="B14" i="5"/>
  <c r="X15" i="5" l="1"/>
  <c r="J15" i="5"/>
  <c r="X19" i="5"/>
  <c r="J19" i="5"/>
  <c r="X23" i="5"/>
  <c r="J23" i="5"/>
  <c r="X16" i="5"/>
  <c r="J16" i="5"/>
  <c r="X20" i="5"/>
  <c r="J20" i="5"/>
  <c r="X17" i="5"/>
  <c r="J17" i="5"/>
  <c r="X21" i="5"/>
  <c r="J21" i="5"/>
  <c r="X14" i="5"/>
  <c r="J14" i="5"/>
  <c r="X18" i="5"/>
  <c r="J18" i="5"/>
  <c r="X22" i="5"/>
  <c r="J22" i="5"/>
  <c r="AL21" i="5"/>
  <c r="AL22" i="5"/>
  <c r="AR14" i="5"/>
  <c r="AL14" i="5"/>
  <c r="AU14" i="5"/>
  <c r="AU18" i="5"/>
  <c r="AR18" i="5"/>
  <c r="AL18" i="5"/>
  <c r="AU22" i="5"/>
  <c r="AR22" i="5"/>
  <c r="AU15" i="5"/>
  <c r="AR15" i="5"/>
  <c r="AL15" i="5"/>
  <c r="AU19" i="5"/>
  <c r="AR19" i="5"/>
  <c r="AL19" i="5"/>
  <c r="AU23" i="5"/>
  <c r="AR23" i="5"/>
  <c r="AL23" i="5"/>
  <c r="AL16" i="5"/>
  <c r="AU16" i="5"/>
  <c r="AR16" i="5"/>
  <c r="AL20" i="5"/>
  <c r="AU20" i="5"/>
  <c r="AR20" i="5"/>
  <c r="AR17" i="5"/>
  <c r="AL17" i="5"/>
  <c r="AU17" i="5"/>
  <c r="AR21" i="5"/>
  <c r="AU21" i="5"/>
  <c r="CR4" i="4"/>
  <c r="CS4" i="4"/>
  <c r="CT4" i="4"/>
  <c r="CV4" i="4"/>
  <c r="CW4" i="4"/>
  <c r="CX4" i="4"/>
  <c r="CY4" i="4"/>
  <c r="CZ4" i="4"/>
  <c r="DA4" i="4"/>
  <c r="DB4" i="4"/>
  <c r="DC4" i="4"/>
  <c r="DD4" i="4"/>
  <c r="DE4" i="4"/>
  <c r="DF4" i="4"/>
  <c r="DG4" i="4"/>
  <c r="DH4" i="4"/>
  <c r="CR5" i="4"/>
  <c r="CS5" i="4"/>
  <c r="CT5" i="4"/>
  <c r="CV5" i="4"/>
  <c r="CW5" i="4"/>
  <c r="CX5" i="4"/>
  <c r="CY5" i="4"/>
  <c r="CZ5" i="4"/>
  <c r="DA5" i="4"/>
  <c r="DB5" i="4"/>
  <c r="DC5" i="4"/>
  <c r="DD5" i="4"/>
  <c r="DE5" i="4"/>
  <c r="DF5" i="4"/>
  <c r="DG5" i="4"/>
  <c r="DH5" i="4"/>
  <c r="CR6" i="4"/>
  <c r="CS6" i="4"/>
  <c r="CT6" i="4"/>
  <c r="CV6" i="4"/>
  <c r="CW6" i="4"/>
  <c r="CX6" i="4"/>
  <c r="CY6" i="4"/>
  <c r="CZ6" i="4"/>
  <c r="DA6" i="4"/>
  <c r="DB6" i="4"/>
  <c r="DC6" i="4"/>
  <c r="DD6" i="4"/>
  <c r="DE6" i="4"/>
  <c r="DF6" i="4"/>
  <c r="DG6" i="4"/>
  <c r="DH6" i="4"/>
  <c r="CR7" i="4"/>
  <c r="CS7" i="4"/>
  <c r="CT7" i="4"/>
  <c r="CV7" i="4"/>
  <c r="CW7" i="4"/>
  <c r="CX7" i="4"/>
  <c r="CY7" i="4"/>
  <c r="CZ7" i="4"/>
  <c r="DA7" i="4"/>
  <c r="DB7" i="4"/>
  <c r="DC7" i="4"/>
  <c r="DD7" i="4"/>
  <c r="DE7" i="4"/>
  <c r="DF7" i="4"/>
  <c r="DG7" i="4"/>
  <c r="DH7" i="4"/>
  <c r="CR8" i="4"/>
  <c r="CS8" i="4"/>
  <c r="CT8" i="4"/>
  <c r="CV8" i="4"/>
  <c r="CW8" i="4"/>
  <c r="CX8" i="4"/>
  <c r="CY8" i="4"/>
  <c r="CZ8" i="4"/>
  <c r="DA8" i="4"/>
  <c r="DB8" i="4"/>
  <c r="DC8" i="4"/>
  <c r="DD8" i="4"/>
  <c r="DE8" i="4"/>
  <c r="DF8" i="4"/>
  <c r="DG8" i="4"/>
  <c r="DH8" i="4"/>
  <c r="CR9" i="4"/>
  <c r="CS9" i="4"/>
  <c r="CT9" i="4"/>
  <c r="CV9" i="4"/>
  <c r="CW9" i="4"/>
  <c r="CX9" i="4"/>
  <c r="CY9" i="4"/>
  <c r="CZ9" i="4"/>
  <c r="DA9" i="4"/>
  <c r="DB9" i="4"/>
  <c r="DC9" i="4"/>
  <c r="DD9" i="4"/>
  <c r="DE9" i="4"/>
  <c r="DF9" i="4"/>
  <c r="DG9" i="4"/>
  <c r="DH9" i="4"/>
  <c r="CR10" i="4"/>
  <c r="CS10" i="4"/>
  <c r="CT10" i="4"/>
  <c r="CV10" i="4"/>
  <c r="CW10" i="4"/>
  <c r="CX10" i="4"/>
  <c r="CY10" i="4"/>
  <c r="CZ10" i="4"/>
  <c r="DA10" i="4"/>
  <c r="DB10" i="4"/>
  <c r="DC10" i="4"/>
  <c r="DD10" i="4"/>
  <c r="DE10" i="4"/>
  <c r="DF10" i="4"/>
  <c r="DG10" i="4"/>
  <c r="DH10" i="4"/>
  <c r="CR11" i="4"/>
  <c r="AQ4" i="6" s="1"/>
  <c r="CS11" i="4"/>
  <c r="AS4" i="6" s="1"/>
  <c r="CT11" i="4"/>
  <c r="AU4" i="6" s="1"/>
  <c r="CV11" i="4"/>
  <c r="AW4" i="6" s="1"/>
  <c r="CW11" i="4"/>
  <c r="AY4" i="6" s="1"/>
  <c r="CX11" i="4"/>
  <c r="BA4" i="6" s="1"/>
  <c r="CY11" i="4"/>
  <c r="BC4" i="6" s="1"/>
  <c r="CZ11" i="4"/>
  <c r="BE4" i="6" s="1"/>
  <c r="DA11" i="4"/>
  <c r="BG4" i="6" s="1"/>
  <c r="DB11" i="4"/>
  <c r="BI4" i="6" s="1"/>
  <c r="DC11" i="4"/>
  <c r="BK4" i="6" s="1"/>
  <c r="DD11" i="4"/>
  <c r="BM4" i="6" s="1"/>
  <c r="DE11" i="4"/>
  <c r="BO4" i="6" s="1"/>
  <c r="DF11" i="4"/>
  <c r="BQ4" i="6" s="1"/>
  <c r="DG11" i="4"/>
  <c r="BS4" i="6" s="1"/>
  <c r="DH11" i="4"/>
  <c r="BU4" i="6" s="1"/>
  <c r="CR12" i="4"/>
  <c r="CS12" i="4"/>
  <c r="CT12" i="4"/>
  <c r="CV12" i="4"/>
  <c r="CW12" i="4"/>
  <c r="CX12" i="4"/>
  <c r="CY12" i="4"/>
  <c r="CZ12" i="4"/>
  <c r="DA12" i="4"/>
  <c r="DB12" i="4"/>
  <c r="DC12" i="4"/>
  <c r="DD12" i="4"/>
  <c r="DE12" i="4"/>
  <c r="DF12" i="4"/>
  <c r="DG12" i="4"/>
  <c r="DH12" i="4"/>
  <c r="CR13" i="4"/>
  <c r="AQ5" i="6" s="1"/>
  <c r="CS13" i="4"/>
  <c r="AS5" i="6" s="1"/>
  <c r="CT13" i="4"/>
  <c r="AU5" i="6" s="1"/>
  <c r="CV13" i="4"/>
  <c r="AW5" i="6" s="1"/>
  <c r="CW13" i="4"/>
  <c r="AY5" i="6" s="1"/>
  <c r="CX13" i="4"/>
  <c r="BA5" i="6" s="1"/>
  <c r="CY13" i="4"/>
  <c r="BC5" i="6" s="1"/>
  <c r="CZ13" i="4"/>
  <c r="BE5" i="6" s="1"/>
  <c r="DA13" i="4"/>
  <c r="BG5" i="6" s="1"/>
  <c r="DB13" i="4"/>
  <c r="BI5" i="6" s="1"/>
  <c r="DC13" i="4"/>
  <c r="BK5" i="6" s="1"/>
  <c r="DD13" i="4"/>
  <c r="BM5" i="6" s="1"/>
  <c r="DE13" i="4"/>
  <c r="BO5" i="6" s="1"/>
  <c r="DF13" i="4"/>
  <c r="BQ5" i="6" s="1"/>
  <c r="DG13" i="4"/>
  <c r="BS5" i="6" s="1"/>
  <c r="DH13" i="4"/>
  <c r="BU5" i="6" s="1"/>
  <c r="CR14" i="4"/>
  <c r="CS14" i="4"/>
  <c r="CT14" i="4"/>
  <c r="CV14" i="4"/>
  <c r="CW14" i="4"/>
  <c r="CX14" i="4"/>
  <c r="CY14" i="4"/>
  <c r="CZ14" i="4"/>
  <c r="DA14" i="4"/>
  <c r="DB14" i="4"/>
  <c r="DC14" i="4"/>
  <c r="DD14" i="4"/>
  <c r="DE14" i="4"/>
  <c r="DF14" i="4"/>
  <c r="DG14" i="4"/>
  <c r="DH14" i="4"/>
  <c r="CR15" i="4"/>
  <c r="CS15" i="4"/>
  <c r="CT15" i="4"/>
  <c r="CV15" i="4"/>
  <c r="CW15" i="4"/>
  <c r="CX15" i="4"/>
  <c r="CY15" i="4"/>
  <c r="CZ15" i="4"/>
  <c r="DA15" i="4"/>
  <c r="DB15" i="4"/>
  <c r="DC15" i="4"/>
  <c r="DD15" i="4"/>
  <c r="DE15" i="4"/>
  <c r="DF15" i="4"/>
  <c r="DG15" i="4"/>
  <c r="DH15" i="4"/>
  <c r="CR16" i="4"/>
  <c r="CS16" i="4"/>
  <c r="CT16" i="4"/>
  <c r="CV16" i="4"/>
  <c r="CW16" i="4"/>
  <c r="CX16" i="4"/>
  <c r="CY16" i="4"/>
  <c r="CZ16" i="4"/>
  <c r="DA16" i="4"/>
  <c r="DB16" i="4"/>
  <c r="DC16" i="4"/>
  <c r="DD16" i="4"/>
  <c r="DE16" i="4"/>
  <c r="DF16" i="4"/>
  <c r="DG16" i="4"/>
  <c r="DH16" i="4"/>
  <c r="CR17" i="4"/>
  <c r="CS17" i="4"/>
  <c r="CT17" i="4"/>
  <c r="CV17" i="4"/>
  <c r="CW17" i="4"/>
  <c r="CX17" i="4"/>
  <c r="CY17" i="4"/>
  <c r="CZ17" i="4"/>
  <c r="DA17" i="4"/>
  <c r="DB17" i="4"/>
  <c r="DC17" i="4"/>
  <c r="DD17" i="4"/>
  <c r="DE17" i="4"/>
  <c r="DF17" i="4"/>
  <c r="DG17" i="4"/>
  <c r="DH17" i="4"/>
  <c r="CR18" i="4"/>
  <c r="CS18" i="4"/>
  <c r="CT18" i="4"/>
  <c r="CV18" i="4"/>
  <c r="CW18" i="4"/>
  <c r="CX18" i="4"/>
  <c r="CY18" i="4"/>
  <c r="CZ18" i="4"/>
  <c r="DA18" i="4"/>
  <c r="DB18" i="4"/>
  <c r="DC18" i="4"/>
  <c r="DD18" i="4"/>
  <c r="DE18" i="4"/>
  <c r="DF18" i="4"/>
  <c r="DG18" i="4"/>
  <c r="DH18" i="4"/>
  <c r="CR19" i="4"/>
  <c r="CS19" i="4"/>
  <c r="CT19" i="4"/>
  <c r="CV19" i="4"/>
  <c r="CW19" i="4"/>
  <c r="CX19" i="4"/>
  <c r="CY19" i="4"/>
  <c r="CZ19" i="4"/>
  <c r="DA19" i="4"/>
  <c r="DB19" i="4"/>
  <c r="DC19" i="4"/>
  <c r="DD19" i="4"/>
  <c r="DE19" i="4"/>
  <c r="DF19" i="4"/>
  <c r="DG19" i="4"/>
  <c r="DH19" i="4"/>
  <c r="CR20" i="4"/>
  <c r="CS20" i="4"/>
  <c r="CT20" i="4"/>
  <c r="CV20" i="4"/>
  <c r="CW20" i="4"/>
  <c r="CX20" i="4"/>
  <c r="CY20" i="4"/>
  <c r="CZ20" i="4"/>
  <c r="DA20" i="4"/>
  <c r="DB20" i="4"/>
  <c r="DC20" i="4"/>
  <c r="DD20" i="4"/>
  <c r="DE20" i="4"/>
  <c r="DF20" i="4"/>
  <c r="DG20" i="4"/>
  <c r="DH20" i="4"/>
  <c r="CR21" i="4"/>
  <c r="AQ6" i="6" s="1"/>
  <c r="CS21" i="4"/>
  <c r="AS6" i="6" s="1"/>
  <c r="CT21" i="4"/>
  <c r="AU6" i="6" s="1"/>
  <c r="CV21" i="4"/>
  <c r="AW6" i="6" s="1"/>
  <c r="CW21" i="4"/>
  <c r="AY6" i="6" s="1"/>
  <c r="CX21" i="4"/>
  <c r="BA6" i="6" s="1"/>
  <c r="CY21" i="4"/>
  <c r="BC6" i="6" s="1"/>
  <c r="CZ21" i="4"/>
  <c r="BE6" i="6" s="1"/>
  <c r="DA21" i="4"/>
  <c r="BG6" i="6" s="1"/>
  <c r="DB21" i="4"/>
  <c r="BI6" i="6" s="1"/>
  <c r="DC21" i="4"/>
  <c r="BK6" i="6" s="1"/>
  <c r="DD21" i="4"/>
  <c r="BM6" i="6" s="1"/>
  <c r="DE21" i="4"/>
  <c r="BO6" i="6" s="1"/>
  <c r="DF21" i="4"/>
  <c r="BQ6" i="6" s="1"/>
  <c r="DG21" i="4"/>
  <c r="BS6" i="6" s="1"/>
  <c r="DH21" i="4"/>
  <c r="BU6" i="6" s="1"/>
  <c r="CR22" i="4"/>
  <c r="CS22" i="4"/>
  <c r="CT22" i="4"/>
  <c r="CV22" i="4"/>
  <c r="CW22" i="4"/>
  <c r="CX22" i="4"/>
  <c r="CY22" i="4"/>
  <c r="CZ22" i="4"/>
  <c r="DA22" i="4"/>
  <c r="DB22" i="4"/>
  <c r="DC22" i="4"/>
  <c r="DD22" i="4"/>
  <c r="DE22" i="4"/>
  <c r="DF22" i="4"/>
  <c r="DG22" i="4"/>
  <c r="DH22" i="4"/>
  <c r="CR23" i="4"/>
  <c r="CS23" i="4"/>
  <c r="CT23" i="4"/>
  <c r="CV23" i="4"/>
  <c r="CW23" i="4"/>
  <c r="CX23" i="4"/>
  <c r="CY23" i="4"/>
  <c r="CZ23" i="4"/>
  <c r="DA23" i="4"/>
  <c r="DB23" i="4"/>
  <c r="DC23" i="4"/>
  <c r="DD23" i="4"/>
  <c r="DE23" i="4"/>
  <c r="DF23" i="4"/>
  <c r="DG23" i="4"/>
  <c r="DH23" i="4"/>
  <c r="CR24" i="4"/>
  <c r="CS24" i="4"/>
  <c r="CT24" i="4"/>
  <c r="CV24" i="4"/>
  <c r="CW24" i="4"/>
  <c r="CX24" i="4"/>
  <c r="CY24" i="4"/>
  <c r="CZ24" i="4"/>
  <c r="DA24" i="4"/>
  <c r="DB24" i="4"/>
  <c r="DC24" i="4"/>
  <c r="DD24" i="4"/>
  <c r="DE24" i="4"/>
  <c r="DF24" i="4"/>
  <c r="DG24" i="4"/>
  <c r="DH24" i="4"/>
  <c r="CR25" i="4"/>
  <c r="CS25" i="4"/>
  <c r="CT25" i="4"/>
  <c r="CV25" i="4"/>
  <c r="CW25" i="4"/>
  <c r="CX25" i="4"/>
  <c r="CY25" i="4"/>
  <c r="CZ25" i="4"/>
  <c r="DA25" i="4"/>
  <c r="DB25" i="4"/>
  <c r="DC25" i="4"/>
  <c r="DD25" i="4"/>
  <c r="DE25" i="4"/>
  <c r="DF25" i="4"/>
  <c r="DG25" i="4"/>
  <c r="DH25" i="4"/>
  <c r="CR26" i="4"/>
  <c r="CS26" i="4"/>
  <c r="CT26" i="4"/>
  <c r="CV26" i="4"/>
  <c r="CW26" i="4"/>
  <c r="CX26" i="4"/>
  <c r="CY26" i="4"/>
  <c r="CZ26" i="4"/>
  <c r="DA26" i="4"/>
  <c r="DB26" i="4"/>
  <c r="DC26" i="4"/>
  <c r="DD26" i="4"/>
  <c r="DE26" i="4"/>
  <c r="DF26" i="4"/>
  <c r="DG26" i="4"/>
  <c r="DH26" i="4"/>
  <c r="CR27" i="4"/>
  <c r="CS27" i="4"/>
  <c r="CT27" i="4"/>
  <c r="CV27" i="4"/>
  <c r="CW27" i="4"/>
  <c r="CX27" i="4"/>
  <c r="CY27" i="4"/>
  <c r="CZ27" i="4"/>
  <c r="DA27" i="4"/>
  <c r="DB27" i="4"/>
  <c r="DC27" i="4"/>
  <c r="DD27" i="4"/>
  <c r="DE27" i="4"/>
  <c r="DF27" i="4"/>
  <c r="DG27" i="4"/>
  <c r="DH27" i="4"/>
  <c r="CR28" i="4"/>
  <c r="CS28" i="4"/>
  <c r="CT28" i="4"/>
  <c r="CV28" i="4"/>
  <c r="CW28" i="4"/>
  <c r="CX28" i="4"/>
  <c r="CY28" i="4"/>
  <c r="CZ28" i="4"/>
  <c r="DA28" i="4"/>
  <c r="DB28" i="4"/>
  <c r="DC28" i="4"/>
  <c r="DD28" i="4"/>
  <c r="DE28" i="4"/>
  <c r="DF28" i="4"/>
  <c r="DG28" i="4"/>
  <c r="DH28" i="4"/>
  <c r="CR29" i="4"/>
  <c r="CS29" i="4"/>
  <c r="CT29" i="4"/>
  <c r="CV29" i="4"/>
  <c r="CW29" i="4"/>
  <c r="CX29" i="4"/>
  <c r="CY29" i="4"/>
  <c r="CZ29" i="4"/>
  <c r="DA29" i="4"/>
  <c r="DB29" i="4"/>
  <c r="DC29" i="4"/>
  <c r="DD29" i="4"/>
  <c r="DE29" i="4"/>
  <c r="DF29" i="4"/>
  <c r="DG29" i="4"/>
  <c r="DH29" i="4"/>
  <c r="CR30" i="4"/>
  <c r="CS30" i="4"/>
  <c r="CT30" i="4"/>
  <c r="CV30" i="4"/>
  <c r="CW30" i="4"/>
  <c r="CX30" i="4"/>
  <c r="CY30" i="4"/>
  <c r="CZ30" i="4"/>
  <c r="DA30" i="4"/>
  <c r="DB30" i="4"/>
  <c r="DC30" i="4"/>
  <c r="DD30" i="4"/>
  <c r="DE30" i="4"/>
  <c r="DF30" i="4"/>
  <c r="DG30" i="4"/>
  <c r="DH30" i="4"/>
  <c r="CR31" i="4"/>
  <c r="CS31" i="4"/>
  <c r="CT31" i="4"/>
  <c r="CV31" i="4"/>
  <c r="CW31" i="4"/>
  <c r="CX31" i="4"/>
  <c r="CY31" i="4"/>
  <c r="CZ31" i="4"/>
  <c r="DA31" i="4"/>
  <c r="DB31" i="4"/>
  <c r="DC31" i="4"/>
  <c r="DD31" i="4"/>
  <c r="DE31" i="4"/>
  <c r="DF31" i="4"/>
  <c r="DG31" i="4"/>
  <c r="DH31" i="4"/>
  <c r="CR32" i="4"/>
  <c r="AQ7" i="6" s="1"/>
  <c r="CS32" i="4"/>
  <c r="AS7" i="6" s="1"/>
  <c r="CT32" i="4"/>
  <c r="AU7" i="6" s="1"/>
  <c r="CV32" i="4"/>
  <c r="AW7" i="6" s="1"/>
  <c r="CW32" i="4"/>
  <c r="AY7" i="6" s="1"/>
  <c r="CX32" i="4"/>
  <c r="BA7" i="6" s="1"/>
  <c r="CY32" i="4"/>
  <c r="BC7" i="6" s="1"/>
  <c r="CZ32" i="4"/>
  <c r="BE7" i="6" s="1"/>
  <c r="DA32" i="4"/>
  <c r="BG7" i="6" s="1"/>
  <c r="DB32" i="4"/>
  <c r="BI7" i="6" s="1"/>
  <c r="DC32" i="4"/>
  <c r="BK7" i="6" s="1"/>
  <c r="DD32" i="4"/>
  <c r="BM7" i="6" s="1"/>
  <c r="DE32" i="4"/>
  <c r="BO7" i="6" s="1"/>
  <c r="DF32" i="4"/>
  <c r="BQ7" i="6" s="1"/>
  <c r="DG32" i="4"/>
  <c r="BS7" i="6" s="1"/>
  <c r="DH32" i="4"/>
  <c r="BU7" i="6" s="1"/>
  <c r="CR33" i="4"/>
  <c r="CS33" i="4"/>
  <c r="CT33" i="4"/>
  <c r="CV33" i="4"/>
  <c r="CW33" i="4"/>
  <c r="CX33" i="4"/>
  <c r="CY33" i="4"/>
  <c r="CZ33" i="4"/>
  <c r="DA33" i="4"/>
  <c r="DB33" i="4"/>
  <c r="DC33" i="4"/>
  <c r="DD33" i="4"/>
  <c r="DE33" i="4"/>
  <c r="DF33" i="4"/>
  <c r="DG33" i="4"/>
  <c r="DH33" i="4"/>
  <c r="CR34" i="4"/>
  <c r="CS34" i="4"/>
  <c r="CT34" i="4"/>
  <c r="CV34" i="4"/>
  <c r="CW34" i="4"/>
  <c r="CX34" i="4"/>
  <c r="CY34" i="4"/>
  <c r="CZ34" i="4"/>
  <c r="DA34" i="4"/>
  <c r="DB34" i="4"/>
  <c r="DC34" i="4"/>
  <c r="DD34" i="4"/>
  <c r="DE34" i="4"/>
  <c r="DF34" i="4"/>
  <c r="DG34" i="4"/>
  <c r="DH34" i="4"/>
  <c r="CR35" i="4"/>
  <c r="CS35" i="4"/>
  <c r="CT35" i="4"/>
  <c r="CV35" i="4"/>
  <c r="CW35" i="4"/>
  <c r="CX35" i="4"/>
  <c r="CY35" i="4"/>
  <c r="CZ35" i="4"/>
  <c r="DA35" i="4"/>
  <c r="DB35" i="4"/>
  <c r="DC35" i="4"/>
  <c r="DD35" i="4"/>
  <c r="DE35" i="4"/>
  <c r="DF35" i="4"/>
  <c r="DG35" i="4"/>
  <c r="DH35" i="4"/>
  <c r="CR36" i="4"/>
  <c r="CS36" i="4"/>
  <c r="CT36" i="4"/>
  <c r="CV36" i="4"/>
  <c r="CW36" i="4"/>
  <c r="CX36" i="4"/>
  <c r="CY36" i="4"/>
  <c r="CZ36" i="4"/>
  <c r="DA36" i="4"/>
  <c r="DB36" i="4"/>
  <c r="DC36" i="4"/>
  <c r="DD36" i="4"/>
  <c r="DE36" i="4"/>
  <c r="DF36" i="4"/>
  <c r="DG36" i="4"/>
  <c r="DH36" i="4"/>
  <c r="CR37" i="4"/>
  <c r="CS37" i="4"/>
  <c r="CT37" i="4"/>
  <c r="CV37" i="4"/>
  <c r="CW37" i="4"/>
  <c r="CX37" i="4"/>
  <c r="CY37" i="4"/>
  <c r="CZ37" i="4"/>
  <c r="DA37" i="4"/>
  <c r="DB37" i="4"/>
  <c r="DC37" i="4"/>
  <c r="DD37" i="4"/>
  <c r="DE37" i="4"/>
  <c r="DF37" i="4"/>
  <c r="DG37" i="4"/>
  <c r="DH37" i="4"/>
  <c r="CR38" i="4"/>
  <c r="CS38" i="4"/>
  <c r="CT38" i="4"/>
  <c r="CV38" i="4"/>
  <c r="CW38" i="4"/>
  <c r="CX38" i="4"/>
  <c r="CY38" i="4"/>
  <c r="CZ38" i="4"/>
  <c r="DA38" i="4"/>
  <c r="DB38" i="4"/>
  <c r="DC38" i="4"/>
  <c r="DD38" i="4"/>
  <c r="DE38" i="4"/>
  <c r="DF38" i="4"/>
  <c r="DG38" i="4"/>
  <c r="DH38" i="4"/>
  <c r="CR39" i="4"/>
  <c r="CS39" i="4"/>
  <c r="CT39" i="4"/>
  <c r="CV39" i="4"/>
  <c r="CW39" i="4"/>
  <c r="CX39" i="4"/>
  <c r="CY39" i="4"/>
  <c r="CZ39" i="4"/>
  <c r="DA39" i="4"/>
  <c r="DB39" i="4"/>
  <c r="DC39" i="4"/>
  <c r="DD39" i="4"/>
  <c r="DE39" i="4"/>
  <c r="DF39" i="4"/>
  <c r="DG39" i="4"/>
  <c r="DH39" i="4"/>
  <c r="CR40" i="4"/>
  <c r="CS40" i="4"/>
  <c r="CT40" i="4"/>
  <c r="CV40" i="4"/>
  <c r="CW40" i="4"/>
  <c r="CX40" i="4"/>
  <c r="CY40" i="4"/>
  <c r="CZ40" i="4"/>
  <c r="DA40" i="4"/>
  <c r="DB40" i="4"/>
  <c r="DC40" i="4"/>
  <c r="DD40" i="4"/>
  <c r="DE40" i="4"/>
  <c r="DF40" i="4"/>
  <c r="DG40" i="4"/>
  <c r="DH40" i="4"/>
  <c r="CR41" i="4"/>
  <c r="CS41" i="4"/>
  <c r="CT41" i="4"/>
  <c r="CV41" i="4"/>
  <c r="CW41" i="4"/>
  <c r="CX41" i="4"/>
  <c r="CY41" i="4"/>
  <c r="CZ41" i="4"/>
  <c r="DA41" i="4"/>
  <c r="DB41" i="4"/>
  <c r="DC41" i="4"/>
  <c r="DD41" i="4"/>
  <c r="DE41" i="4"/>
  <c r="DF41" i="4"/>
  <c r="DG41" i="4"/>
  <c r="DH41" i="4"/>
  <c r="CR42" i="4"/>
  <c r="CS42" i="4"/>
  <c r="CT42" i="4"/>
  <c r="CV42" i="4"/>
  <c r="CW42" i="4"/>
  <c r="CX42" i="4"/>
  <c r="CY42" i="4"/>
  <c r="CZ42" i="4"/>
  <c r="DA42" i="4"/>
  <c r="DB42" i="4"/>
  <c r="DC42" i="4"/>
  <c r="DD42" i="4"/>
  <c r="DE42" i="4"/>
  <c r="DF42" i="4"/>
  <c r="DG42" i="4"/>
  <c r="DH42" i="4"/>
  <c r="CR43" i="4"/>
  <c r="CS43" i="4"/>
  <c r="CT43" i="4"/>
  <c r="CV43" i="4"/>
  <c r="CW43" i="4"/>
  <c r="CX43" i="4"/>
  <c r="CY43" i="4"/>
  <c r="CZ43" i="4"/>
  <c r="DA43" i="4"/>
  <c r="DB43" i="4"/>
  <c r="DC43" i="4"/>
  <c r="DD43" i="4"/>
  <c r="DE43" i="4"/>
  <c r="DF43" i="4"/>
  <c r="DG43" i="4"/>
  <c r="DH43" i="4"/>
  <c r="CR44" i="4"/>
  <c r="CS44" i="4"/>
  <c r="CT44" i="4"/>
  <c r="CV44" i="4"/>
  <c r="CW44" i="4"/>
  <c r="CX44" i="4"/>
  <c r="CY44" i="4"/>
  <c r="CZ44" i="4"/>
  <c r="DA44" i="4"/>
  <c r="DB44" i="4"/>
  <c r="DC44" i="4"/>
  <c r="DD44" i="4"/>
  <c r="DE44" i="4"/>
  <c r="DF44" i="4"/>
  <c r="DG44" i="4"/>
  <c r="DH44" i="4"/>
  <c r="CR45" i="4"/>
  <c r="CS45" i="4"/>
  <c r="CT45" i="4"/>
  <c r="CV45" i="4"/>
  <c r="CW45" i="4"/>
  <c r="CX45" i="4"/>
  <c r="CY45" i="4"/>
  <c r="CZ45" i="4"/>
  <c r="DA45" i="4"/>
  <c r="DB45" i="4"/>
  <c r="DC45" i="4"/>
  <c r="DD45" i="4"/>
  <c r="DE45" i="4"/>
  <c r="DF45" i="4"/>
  <c r="DG45" i="4"/>
  <c r="DH45" i="4"/>
  <c r="CR46" i="4"/>
  <c r="CS46" i="4"/>
  <c r="CT46" i="4"/>
  <c r="CV46" i="4"/>
  <c r="CW46" i="4"/>
  <c r="CX46" i="4"/>
  <c r="CY46" i="4"/>
  <c r="CZ46" i="4"/>
  <c r="DA46" i="4"/>
  <c r="DB46" i="4"/>
  <c r="DC46" i="4"/>
  <c r="DD46" i="4"/>
  <c r="DE46" i="4"/>
  <c r="DF46" i="4"/>
  <c r="DG46" i="4"/>
  <c r="DH46" i="4"/>
  <c r="CR47" i="4"/>
  <c r="CS47" i="4"/>
  <c r="CT47" i="4"/>
  <c r="CV47" i="4"/>
  <c r="CW47" i="4"/>
  <c r="CX47" i="4"/>
  <c r="CY47" i="4"/>
  <c r="CZ47" i="4"/>
  <c r="DA47" i="4"/>
  <c r="DB47" i="4"/>
  <c r="DC47" i="4"/>
  <c r="DD47" i="4"/>
  <c r="DE47" i="4"/>
  <c r="DF47" i="4"/>
  <c r="DG47" i="4"/>
  <c r="DH47" i="4"/>
  <c r="CR48" i="4"/>
  <c r="CS48" i="4"/>
  <c r="CT48" i="4"/>
  <c r="CV48" i="4"/>
  <c r="CW48" i="4"/>
  <c r="CX48" i="4"/>
  <c r="CY48" i="4"/>
  <c r="CZ48" i="4"/>
  <c r="DA48" i="4"/>
  <c r="DB48" i="4"/>
  <c r="DC48" i="4"/>
  <c r="DD48" i="4"/>
  <c r="DE48" i="4"/>
  <c r="DF48" i="4"/>
  <c r="DG48" i="4"/>
  <c r="DH48" i="4"/>
  <c r="CR49" i="4"/>
  <c r="CS49" i="4"/>
  <c r="CT49" i="4"/>
  <c r="CV49" i="4"/>
  <c r="CW49" i="4"/>
  <c r="CX49" i="4"/>
  <c r="CY49" i="4"/>
  <c r="CZ49" i="4"/>
  <c r="DA49" i="4"/>
  <c r="DB49" i="4"/>
  <c r="DC49" i="4"/>
  <c r="DD49" i="4"/>
  <c r="DE49" i="4"/>
  <c r="DF49" i="4"/>
  <c r="DG49" i="4"/>
  <c r="DH49" i="4"/>
  <c r="CR50" i="4"/>
  <c r="CS50" i="4"/>
  <c r="CT50" i="4"/>
  <c r="CV50" i="4"/>
  <c r="CW50" i="4"/>
  <c r="CX50" i="4"/>
  <c r="CY50" i="4"/>
  <c r="CZ50" i="4"/>
  <c r="DA50" i="4"/>
  <c r="DB50" i="4"/>
  <c r="DC50" i="4"/>
  <c r="DD50" i="4"/>
  <c r="DE50" i="4"/>
  <c r="DF50" i="4"/>
  <c r="DG50" i="4"/>
  <c r="DH50" i="4"/>
  <c r="CR51" i="4"/>
  <c r="CS51" i="4"/>
  <c r="CT51" i="4"/>
  <c r="CV51" i="4"/>
  <c r="CW51" i="4"/>
  <c r="CX51" i="4"/>
  <c r="CY51" i="4"/>
  <c r="CZ51" i="4"/>
  <c r="DA51" i="4"/>
  <c r="DB51" i="4"/>
  <c r="DC51" i="4"/>
  <c r="DD51" i="4"/>
  <c r="DE51" i="4"/>
  <c r="DF51" i="4"/>
  <c r="DG51" i="4"/>
  <c r="DH51" i="4"/>
  <c r="CR52" i="4"/>
  <c r="CS52" i="4"/>
  <c r="CT52" i="4"/>
  <c r="CV52" i="4"/>
  <c r="CW52" i="4"/>
  <c r="CX52" i="4"/>
  <c r="CY52" i="4"/>
  <c r="CZ52" i="4"/>
  <c r="DA52" i="4"/>
  <c r="DB52" i="4"/>
  <c r="DC52" i="4"/>
  <c r="DD52" i="4"/>
  <c r="DE52" i="4"/>
  <c r="DF52" i="4"/>
  <c r="DG52" i="4"/>
  <c r="DH52" i="4"/>
  <c r="CR53" i="4"/>
  <c r="CS53" i="4"/>
  <c r="CT53" i="4"/>
  <c r="CV53" i="4"/>
  <c r="CW53" i="4"/>
  <c r="CX53" i="4"/>
  <c r="CY53" i="4"/>
  <c r="CZ53" i="4"/>
  <c r="DA53" i="4"/>
  <c r="DB53" i="4"/>
  <c r="DC53" i="4"/>
  <c r="DD53" i="4"/>
  <c r="DE53" i="4"/>
  <c r="DF53" i="4"/>
  <c r="DG53" i="4"/>
  <c r="DH53" i="4"/>
  <c r="CR54" i="4"/>
  <c r="CS54" i="4"/>
  <c r="CT54" i="4"/>
  <c r="CV54" i="4"/>
  <c r="CW54" i="4"/>
  <c r="CX54" i="4"/>
  <c r="CY54" i="4"/>
  <c r="CZ54" i="4"/>
  <c r="DA54" i="4"/>
  <c r="DB54" i="4"/>
  <c r="DC54" i="4"/>
  <c r="DD54" i="4"/>
  <c r="DE54" i="4"/>
  <c r="DF54" i="4"/>
  <c r="DG54" i="4"/>
  <c r="DH54" i="4"/>
  <c r="CR55" i="4"/>
  <c r="CS55" i="4"/>
  <c r="CT55" i="4"/>
  <c r="CV55" i="4"/>
  <c r="CW55" i="4"/>
  <c r="CX55" i="4"/>
  <c r="CY55" i="4"/>
  <c r="CZ55" i="4"/>
  <c r="DA55" i="4"/>
  <c r="DB55" i="4"/>
  <c r="DC55" i="4"/>
  <c r="DD55" i="4"/>
  <c r="DE55" i="4"/>
  <c r="DF55" i="4"/>
  <c r="DG55" i="4"/>
  <c r="DH55" i="4"/>
  <c r="CR56" i="4"/>
  <c r="CS56" i="4"/>
  <c r="CT56" i="4"/>
  <c r="CV56" i="4"/>
  <c r="CW56" i="4"/>
  <c r="CX56" i="4"/>
  <c r="CY56" i="4"/>
  <c r="CZ56" i="4"/>
  <c r="DA56" i="4"/>
  <c r="DB56" i="4"/>
  <c r="DC56" i="4"/>
  <c r="DD56" i="4"/>
  <c r="DE56" i="4"/>
  <c r="DF56" i="4"/>
  <c r="DG56" i="4"/>
  <c r="DH56" i="4"/>
  <c r="CR57" i="4"/>
  <c r="CS57" i="4"/>
  <c r="CT57" i="4"/>
  <c r="CV57" i="4"/>
  <c r="CW57" i="4"/>
  <c r="CX57" i="4"/>
  <c r="CY57" i="4"/>
  <c r="CZ57" i="4"/>
  <c r="DA57" i="4"/>
  <c r="DB57" i="4"/>
  <c r="DC57" i="4"/>
  <c r="DD57" i="4"/>
  <c r="DE57" i="4"/>
  <c r="DF57" i="4"/>
  <c r="DG57" i="4"/>
  <c r="DH57" i="4"/>
  <c r="CR58" i="4"/>
  <c r="CS58" i="4"/>
  <c r="CT58" i="4"/>
  <c r="CV58" i="4"/>
  <c r="CW58" i="4"/>
  <c r="CX58" i="4"/>
  <c r="CY58" i="4"/>
  <c r="CZ58" i="4"/>
  <c r="DA58" i="4"/>
  <c r="DB58" i="4"/>
  <c r="DC58" i="4"/>
  <c r="DD58" i="4"/>
  <c r="DE58" i="4"/>
  <c r="DF58" i="4"/>
  <c r="DG58" i="4"/>
  <c r="DH58" i="4"/>
  <c r="CR59" i="4"/>
  <c r="CS59" i="4"/>
  <c r="CT59" i="4"/>
  <c r="CV59" i="4"/>
  <c r="CW59" i="4"/>
  <c r="CX59" i="4"/>
  <c r="CY59" i="4"/>
  <c r="CZ59" i="4"/>
  <c r="DA59" i="4"/>
  <c r="DB59" i="4"/>
  <c r="DC59" i="4"/>
  <c r="DD59" i="4"/>
  <c r="DE59" i="4"/>
  <c r="DF59" i="4"/>
  <c r="DG59" i="4"/>
  <c r="DH59" i="4"/>
  <c r="CR60" i="4"/>
  <c r="CS60" i="4"/>
  <c r="CT60" i="4"/>
  <c r="CV60" i="4"/>
  <c r="CW60" i="4"/>
  <c r="CX60" i="4"/>
  <c r="CY60" i="4"/>
  <c r="CZ60" i="4"/>
  <c r="DA60" i="4"/>
  <c r="DB60" i="4"/>
  <c r="DC60" i="4"/>
  <c r="DD60" i="4"/>
  <c r="DE60" i="4"/>
  <c r="DF60" i="4"/>
  <c r="DG60" i="4"/>
  <c r="DH60" i="4"/>
  <c r="CR61" i="4"/>
  <c r="CS61" i="4"/>
  <c r="CT61" i="4"/>
  <c r="CV61" i="4"/>
  <c r="CW61" i="4"/>
  <c r="CX61" i="4"/>
  <c r="CY61" i="4"/>
  <c r="CZ61" i="4"/>
  <c r="DA61" i="4"/>
  <c r="DB61" i="4"/>
  <c r="DC61" i="4"/>
  <c r="DD61" i="4"/>
  <c r="DE61" i="4"/>
  <c r="DF61" i="4"/>
  <c r="DG61" i="4"/>
  <c r="DH61" i="4"/>
  <c r="CR62" i="4"/>
  <c r="CS62" i="4"/>
  <c r="CT62" i="4"/>
  <c r="CV62" i="4"/>
  <c r="CW62" i="4"/>
  <c r="CX62" i="4"/>
  <c r="CY62" i="4"/>
  <c r="CZ62" i="4"/>
  <c r="DA62" i="4"/>
  <c r="DB62" i="4"/>
  <c r="DC62" i="4"/>
  <c r="DD62" i="4"/>
  <c r="DE62" i="4"/>
  <c r="DF62" i="4"/>
  <c r="DG62" i="4"/>
  <c r="DH62" i="4"/>
  <c r="CR63" i="4"/>
  <c r="CS63" i="4"/>
  <c r="CT63" i="4"/>
  <c r="CV63" i="4"/>
  <c r="CW63" i="4"/>
  <c r="CX63" i="4"/>
  <c r="CY63" i="4"/>
  <c r="CZ63" i="4"/>
  <c r="DA63" i="4"/>
  <c r="DB63" i="4"/>
  <c r="DC63" i="4"/>
  <c r="DD63" i="4"/>
  <c r="DE63" i="4"/>
  <c r="DF63" i="4"/>
  <c r="DG63" i="4"/>
  <c r="DH63" i="4"/>
  <c r="CR64" i="4"/>
  <c r="CS64" i="4"/>
  <c r="CT64" i="4"/>
  <c r="CV64" i="4"/>
  <c r="CW64" i="4"/>
  <c r="CX64" i="4"/>
  <c r="CY64" i="4"/>
  <c r="CZ64" i="4"/>
  <c r="DA64" i="4"/>
  <c r="DB64" i="4"/>
  <c r="DC64" i="4"/>
  <c r="DD64" i="4"/>
  <c r="DE64" i="4"/>
  <c r="DF64" i="4"/>
  <c r="DG64" i="4"/>
  <c r="DH64" i="4"/>
  <c r="CR65" i="4"/>
  <c r="CS65" i="4"/>
  <c r="CT65" i="4"/>
  <c r="CV65" i="4"/>
  <c r="CW65" i="4"/>
  <c r="CX65" i="4"/>
  <c r="CY65" i="4"/>
  <c r="CZ65" i="4"/>
  <c r="DA65" i="4"/>
  <c r="DB65" i="4"/>
  <c r="DC65" i="4"/>
  <c r="DD65" i="4"/>
  <c r="DE65" i="4"/>
  <c r="DF65" i="4"/>
  <c r="DG65" i="4"/>
  <c r="DH65" i="4"/>
  <c r="CR66" i="4"/>
  <c r="CS66" i="4"/>
  <c r="CT66" i="4"/>
  <c r="CV66" i="4"/>
  <c r="CW66" i="4"/>
  <c r="CX66" i="4"/>
  <c r="CY66" i="4"/>
  <c r="CZ66" i="4"/>
  <c r="DA66" i="4"/>
  <c r="DB66" i="4"/>
  <c r="DC66" i="4"/>
  <c r="DD66" i="4"/>
  <c r="DE66" i="4"/>
  <c r="DF66" i="4"/>
  <c r="DG66" i="4"/>
  <c r="DH66" i="4"/>
  <c r="CR67" i="4"/>
  <c r="CS67" i="4"/>
  <c r="CT67" i="4"/>
  <c r="CV67" i="4"/>
  <c r="CW67" i="4"/>
  <c r="CX67" i="4"/>
  <c r="CY67" i="4"/>
  <c r="CZ67" i="4"/>
  <c r="DA67" i="4"/>
  <c r="DB67" i="4"/>
  <c r="DC67" i="4"/>
  <c r="DD67" i="4"/>
  <c r="DE67" i="4"/>
  <c r="DF67" i="4"/>
  <c r="DG67" i="4"/>
  <c r="DH67" i="4"/>
  <c r="CR68" i="4"/>
  <c r="CS68" i="4"/>
  <c r="CT68" i="4"/>
  <c r="CV68" i="4"/>
  <c r="CW68" i="4"/>
  <c r="CX68" i="4"/>
  <c r="CY68" i="4"/>
  <c r="CZ68" i="4"/>
  <c r="DA68" i="4"/>
  <c r="DB68" i="4"/>
  <c r="DC68" i="4"/>
  <c r="DD68" i="4"/>
  <c r="DE68" i="4"/>
  <c r="DF68" i="4"/>
  <c r="DG68" i="4"/>
  <c r="DH68" i="4"/>
  <c r="CR69" i="4"/>
  <c r="CS69" i="4"/>
  <c r="CT69" i="4"/>
  <c r="CV69" i="4"/>
  <c r="CW69" i="4"/>
  <c r="CX69" i="4"/>
  <c r="CY69" i="4"/>
  <c r="CZ69" i="4"/>
  <c r="DA69" i="4"/>
  <c r="DB69" i="4"/>
  <c r="DC69" i="4"/>
  <c r="DD69" i="4"/>
  <c r="DE69" i="4"/>
  <c r="DF69" i="4"/>
  <c r="DG69" i="4"/>
  <c r="DH69" i="4"/>
  <c r="CR70" i="4"/>
  <c r="CS70" i="4"/>
  <c r="CT70" i="4"/>
  <c r="CV70" i="4"/>
  <c r="CW70" i="4"/>
  <c r="CX70" i="4"/>
  <c r="CY70" i="4"/>
  <c r="CZ70" i="4"/>
  <c r="DA70" i="4"/>
  <c r="DB70" i="4"/>
  <c r="DC70" i="4"/>
  <c r="DD70" i="4"/>
  <c r="DE70" i="4"/>
  <c r="DF70" i="4"/>
  <c r="DG70" i="4"/>
  <c r="DH70" i="4"/>
  <c r="CR71" i="4"/>
  <c r="CS71" i="4"/>
  <c r="CT71" i="4"/>
  <c r="CV71" i="4"/>
  <c r="CW71" i="4"/>
  <c r="CX71" i="4"/>
  <c r="CY71" i="4"/>
  <c r="CZ71" i="4"/>
  <c r="DA71" i="4"/>
  <c r="DB71" i="4"/>
  <c r="DC71" i="4"/>
  <c r="DD71" i="4"/>
  <c r="DE71" i="4"/>
  <c r="DF71" i="4"/>
  <c r="DG71" i="4"/>
  <c r="DH71" i="4"/>
  <c r="CR72" i="4"/>
  <c r="AQ9" i="6" s="1"/>
  <c r="CS72" i="4"/>
  <c r="AS9" i="6" s="1"/>
  <c r="CT72" i="4"/>
  <c r="AU9" i="6" s="1"/>
  <c r="CV72" i="4"/>
  <c r="AW9" i="6" s="1"/>
  <c r="CW72" i="4"/>
  <c r="AY9" i="6" s="1"/>
  <c r="CX72" i="4"/>
  <c r="BA9" i="6" s="1"/>
  <c r="CY72" i="4"/>
  <c r="BC9" i="6" s="1"/>
  <c r="CZ72" i="4"/>
  <c r="BE9" i="6" s="1"/>
  <c r="DA72" i="4"/>
  <c r="BG9" i="6" s="1"/>
  <c r="DB72" i="4"/>
  <c r="BI9" i="6" s="1"/>
  <c r="DC72" i="4"/>
  <c r="BK9" i="6" s="1"/>
  <c r="DD72" i="4"/>
  <c r="BM9" i="6" s="1"/>
  <c r="DE72" i="4"/>
  <c r="BO9" i="6" s="1"/>
  <c r="DF72" i="4"/>
  <c r="BQ9" i="6" s="1"/>
  <c r="DG72" i="4"/>
  <c r="BS9" i="6" s="1"/>
  <c r="DH72" i="4"/>
  <c r="BU9" i="6" s="1"/>
  <c r="CR73" i="4"/>
  <c r="CS73" i="4"/>
  <c r="CT73" i="4"/>
  <c r="CV73" i="4"/>
  <c r="CW73" i="4"/>
  <c r="CX73" i="4"/>
  <c r="CY73" i="4"/>
  <c r="CZ73" i="4"/>
  <c r="DA73" i="4"/>
  <c r="DB73" i="4"/>
  <c r="DC73" i="4"/>
  <c r="DD73" i="4"/>
  <c r="DE73" i="4"/>
  <c r="DF73" i="4"/>
  <c r="DG73" i="4"/>
  <c r="DH73" i="4"/>
  <c r="CR74" i="4"/>
  <c r="CS74" i="4"/>
  <c r="CT74" i="4"/>
  <c r="CV74" i="4"/>
  <c r="CW74" i="4"/>
  <c r="CX74" i="4"/>
  <c r="CY74" i="4"/>
  <c r="CZ74" i="4"/>
  <c r="DA74" i="4"/>
  <c r="DB74" i="4"/>
  <c r="DC74" i="4"/>
  <c r="DD74" i="4"/>
  <c r="DE74" i="4"/>
  <c r="DF74" i="4"/>
  <c r="DG74" i="4"/>
  <c r="DH74" i="4"/>
  <c r="CR75" i="4"/>
  <c r="CS75" i="4"/>
  <c r="CT75" i="4"/>
  <c r="CV75" i="4"/>
  <c r="CW75" i="4"/>
  <c r="CX75" i="4"/>
  <c r="CY75" i="4"/>
  <c r="CZ75" i="4"/>
  <c r="DA75" i="4"/>
  <c r="DB75" i="4"/>
  <c r="DC75" i="4"/>
  <c r="DD75" i="4"/>
  <c r="DE75" i="4"/>
  <c r="DF75" i="4"/>
  <c r="DG75" i="4"/>
  <c r="DH75" i="4"/>
  <c r="CR76" i="4"/>
  <c r="CS76" i="4"/>
  <c r="CT76" i="4"/>
  <c r="CV76" i="4"/>
  <c r="CW76" i="4"/>
  <c r="CX76" i="4"/>
  <c r="CY76" i="4"/>
  <c r="CZ76" i="4"/>
  <c r="DA76" i="4"/>
  <c r="DB76" i="4"/>
  <c r="DC76" i="4"/>
  <c r="DD76" i="4"/>
  <c r="DE76" i="4"/>
  <c r="DF76" i="4"/>
  <c r="DG76" i="4"/>
  <c r="DH76" i="4"/>
  <c r="CR77" i="4"/>
  <c r="CS77" i="4"/>
  <c r="CT77" i="4"/>
  <c r="CV77" i="4"/>
  <c r="CW77" i="4"/>
  <c r="CX77" i="4"/>
  <c r="CY77" i="4"/>
  <c r="CZ77" i="4"/>
  <c r="DA77" i="4"/>
  <c r="DB77" i="4"/>
  <c r="DC77" i="4"/>
  <c r="DD77" i="4"/>
  <c r="DE77" i="4"/>
  <c r="DF77" i="4"/>
  <c r="DG77" i="4"/>
  <c r="DH77" i="4"/>
  <c r="CR78" i="4"/>
  <c r="CS78" i="4"/>
  <c r="CT78" i="4"/>
  <c r="CV78" i="4"/>
  <c r="CW78" i="4"/>
  <c r="CX78" i="4"/>
  <c r="CY78" i="4"/>
  <c r="CZ78" i="4"/>
  <c r="DA78" i="4"/>
  <c r="DB78" i="4"/>
  <c r="DC78" i="4"/>
  <c r="DD78" i="4"/>
  <c r="DE78" i="4"/>
  <c r="DF78" i="4"/>
  <c r="DG78" i="4"/>
  <c r="DH78" i="4"/>
  <c r="CR79" i="4"/>
  <c r="CS79" i="4"/>
  <c r="CT79" i="4"/>
  <c r="CV79" i="4"/>
  <c r="CW79" i="4"/>
  <c r="CX79" i="4"/>
  <c r="CY79" i="4"/>
  <c r="CZ79" i="4"/>
  <c r="DA79" i="4"/>
  <c r="DB79" i="4"/>
  <c r="DC79" i="4"/>
  <c r="DD79" i="4"/>
  <c r="DE79" i="4"/>
  <c r="DF79" i="4"/>
  <c r="DG79" i="4"/>
  <c r="DH79" i="4"/>
  <c r="CR80" i="4"/>
  <c r="CS80" i="4"/>
  <c r="CT80" i="4"/>
  <c r="CV80" i="4"/>
  <c r="CW80" i="4"/>
  <c r="CX80" i="4"/>
  <c r="CY80" i="4"/>
  <c r="CZ80" i="4"/>
  <c r="DA80" i="4"/>
  <c r="DB80" i="4"/>
  <c r="DC80" i="4"/>
  <c r="DD80" i="4"/>
  <c r="DE80" i="4"/>
  <c r="DF80" i="4"/>
  <c r="DG80" i="4"/>
  <c r="DH80" i="4"/>
  <c r="CR81" i="4"/>
  <c r="CS81" i="4"/>
  <c r="CT81" i="4"/>
  <c r="CV81" i="4"/>
  <c r="CW81" i="4"/>
  <c r="CX81" i="4"/>
  <c r="CY81" i="4"/>
  <c r="CZ81" i="4"/>
  <c r="DA81" i="4"/>
  <c r="DB81" i="4"/>
  <c r="DC81" i="4"/>
  <c r="DD81" i="4"/>
  <c r="DE81" i="4"/>
  <c r="DF81" i="4"/>
  <c r="DG81" i="4"/>
  <c r="DH81" i="4"/>
  <c r="CR82" i="4"/>
  <c r="CS82" i="4"/>
  <c r="CT82" i="4"/>
  <c r="CV82" i="4"/>
  <c r="CW82" i="4"/>
  <c r="CX82" i="4"/>
  <c r="CY82" i="4"/>
  <c r="CZ82" i="4"/>
  <c r="DA82" i="4"/>
  <c r="DB82" i="4"/>
  <c r="DC82" i="4"/>
  <c r="DD82" i="4"/>
  <c r="DE82" i="4"/>
  <c r="DF82" i="4"/>
  <c r="DG82" i="4"/>
  <c r="DH82" i="4"/>
  <c r="CR83" i="4"/>
  <c r="CS83" i="4"/>
  <c r="CT83" i="4"/>
  <c r="CV83" i="4"/>
  <c r="CW83" i="4"/>
  <c r="CX83" i="4"/>
  <c r="CY83" i="4"/>
  <c r="CZ83" i="4"/>
  <c r="DA83" i="4"/>
  <c r="DB83" i="4"/>
  <c r="DC83" i="4"/>
  <c r="DD83" i="4"/>
  <c r="DE83" i="4"/>
  <c r="DF83" i="4"/>
  <c r="DG83" i="4"/>
  <c r="DH83" i="4"/>
  <c r="CR84" i="4"/>
  <c r="CS84" i="4"/>
  <c r="CT84" i="4"/>
  <c r="CV84" i="4"/>
  <c r="CW84" i="4"/>
  <c r="CX84" i="4"/>
  <c r="CY84" i="4"/>
  <c r="CZ84" i="4"/>
  <c r="DA84" i="4"/>
  <c r="DB84" i="4"/>
  <c r="DC84" i="4"/>
  <c r="DD84" i="4"/>
  <c r="DE84" i="4"/>
  <c r="DF84" i="4"/>
  <c r="DG84" i="4"/>
  <c r="DH84" i="4"/>
  <c r="CR85" i="4"/>
  <c r="CS85" i="4"/>
  <c r="CT85" i="4"/>
  <c r="CV85" i="4"/>
  <c r="CW85" i="4"/>
  <c r="CX85" i="4"/>
  <c r="CY85" i="4"/>
  <c r="CZ85" i="4"/>
  <c r="DA85" i="4"/>
  <c r="DB85" i="4"/>
  <c r="DC85" i="4"/>
  <c r="DD85" i="4"/>
  <c r="DE85" i="4"/>
  <c r="DF85" i="4"/>
  <c r="DG85" i="4"/>
  <c r="DH85" i="4"/>
  <c r="CR86" i="4"/>
  <c r="CS86" i="4"/>
  <c r="CT86" i="4"/>
  <c r="CV86" i="4"/>
  <c r="CW86" i="4"/>
  <c r="CX86" i="4"/>
  <c r="CY86" i="4"/>
  <c r="CZ86" i="4"/>
  <c r="DA86" i="4"/>
  <c r="DB86" i="4"/>
  <c r="DC86" i="4"/>
  <c r="DD86" i="4"/>
  <c r="DE86" i="4"/>
  <c r="DF86" i="4"/>
  <c r="DG86" i="4"/>
  <c r="DH86" i="4"/>
  <c r="CR87" i="4"/>
  <c r="CS87" i="4"/>
  <c r="CT87" i="4"/>
  <c r="CV87" i="4"/>
  <c r="CW87" i="4"/>
  <c r="CX87" i="4"/>
  <c r="CY87" i="4"/>
  <c r="CZ87" i="4"/>
  <c r="DA87" i="4"/>
  <c r="DB87" i="4"/>
  <c r="DC87" i="4"/>
  <c r="DD87" i="4"/>
  <c r="DE87" i="4"/>
  <c r="DF87" i="4"/>
  <c r="DG87" i="4"/>
  <c r="DH87" i="4"/>
  <c r="CR88" i="4"/>
  <c r="CS88" i="4"/>
  <c r="CT88" i="4"/>
  <c r="CV88" i="4"/>
  <c r="CW88" i="4"/>
  <c r="CX88" i="4"/>
  <c r="CY88" i="4"/>
  <c r="CZ88" i="4"/>
  <c r="DA88" i="4"/>
  <c r="DB88" i="4"/>
  <c r="DC88" i="4"/>
  <c r="DD88" i="4"/>
  <c r="DE88" i="4"/>
  <c r="DF88" i="4"/>
  <c r="DG88" i="4"/>
  <c r="DH88" i="4"/>
  <c r="CR89" i="4"/>
  <c r="CS89" i="4"/>
  <c r="CT89" i="4"/>
  <c r="CV89" i="4"/>
  <c r="CW89" i="4"/>
  <c r="CX89" i="4"/>
  <c r="CY89" i="4"/>
  <c r="CZ89" i="4"/>
  <c r="DA89" i="4"/>
  <c r="DB89" i="4"/>
  <c r="DC89" i="4"/>
  <c r="DD89" i="4"/>
  <c r="DE89" i="4"/>
  <c r="DF89" i="4"/>
  <c r="DG89" i="4"/>
  <c r="DH89" i="4"/>
  <c r="CR90" i="4"/>
  <c r="CS90" i="4"/>
  <c r="CT90" i="4"/>
  <c r="CV90" i="4"/>
  <c r="CW90" i="4"/>
  <c r="CX90" i="4"/>
  <c r="CY90" i="4"/>
  <c r="CZ90" i="4"/>
  <c r="DA90" i="4"/>
  <c r="DB90" i="4"/>
  <c r="DC90" i="4"/>
  <c r="DD90" i="4"/>
  <c r="DE90" i="4"/>
  <c r="DF90" i="4"/>
  <c r="DG90" i="4"/>
  <c r="DH90" i="4"/>
  <c r="CR91" i="4"/>
  <c r="CS91" i="4"/>
  <c r="CT91" i="4"/>
  <c r="CV91" i="4"/>
  <c r="CW91" i="4"/>
  <c r="CX91" i="4"/>
  <c r="CY91" i="4"/>
  <c r="CZ91" i="4"/>
  <c r="DA91" i="4"/>
  <c r="DB91" i="4"/>
  <c r="DC91" i="4"/>
  <c r="DD91" i="4"/>
  <c r="DE91" i="4"/>
  <c r="DF91" i="4"/>
  <c r="DG91" i="4"/>
  <c r="DH91" i="4"/>
  <c r="CR92" i="4"/>
  <c r="CS92" i="4"/>
  <c r="CT92" i="4"/>
  <c r="CV92" i="4"/>
  <c r="CW92" i="4"/>
  <c r="CX92" i="4"/>
  <c r="CY92" i="4"/>
  <c r="CZ92" i="4"/>
  <c r="DA92" i="4"/>
  <c r="DB92" i="4"/>
  <c r="DC92" i="4"/>
  <c r="DD92" i="4"/>
  <c r="DE92" i="4"/>
  <c r="DF92" i="4"/>
  <c r="DG92" i="4"/>
  <c r="DH92" i="4"/>
  <c r="CR93" i="4"/>
  <c r="CS93" i="4"/>
  <c r="CT93" i="4"/>
  <c r="CV93" i="4"/>
  <c r="CW93" i="4"/>
  <c r="CX93" i="4"/>
  <c r="CY93" i="4"/>
  <c r="CZ93" i="4"/>
  <c r="DA93" i="4"/>
  <c r="DB93" i="4"/>
  <c r="DC93" i="4"/>
  <c r="DD93" i="4"/>
  <c r="DE93" i="4"/>
  <c r="DF93" i="4"/>
  <c r="DG93" i="4"/>
  <c r="DH93" i="4"/>
  <c r="CR94" i="4"/>
  <c r="CS94" i="4"/>
  <c r="CT94" i="4"/>
  <c r="CV94" i="4"/>
  <c r="CW94" i="4"/>
  <c r="CX94" i="4"/>
  <c r="CY94" i="4"/>
  <c r="CZ94" i="4"/>
  <c r="DA94" i="4"/>
  <c r="DB94" i="4"/>
  <c r="DC94" i="4"/>
  <c r="DD94" i="4"/>
  <c r="DE94" i="4"/>
  <c r="DF94" i="4"/>
  <c r="DG94" i="4"/>
  <c r="DH94" i="4"/>
  <c r="CR95" i="4"/>
  <c r="CS95" i="4"/>
  <c r="CT95" i="4"/>
  <c r="CV95" i="4"/>
  <c r="CW95" i="4"/>
  <c r="CX95" i="4"/>
  <c r="CY95" i="4"/>
  <c r="CZ95" i="4"/>
  <c r="DA95" i="4"/>
  <c r="DB95" i="4"/>
  <c r="DC95" i="4"/>
  <c r="DD95" i="4"/>
  <c r="DE95" i="4"/>
  <c r="DF95" i="4"/>
  <c r="DG95" i="4"/>
  <c r="DH95" i="4"/>
  <c r="CR96" i="4"/>
  <c r="CS96" i="4"/>
  <c r="CT96" i="4"/>
  <c r="CV96" i="4"/>
  <c r="CW96" i="4"/>
  <c r="CX96" i="4"/>
  <c r="CY96" i="4"/>
  <c r="CZ96" i="4"/>
  <c r="DA96" i="4"/>
  <c r="DB96" i="4"/>
  <c r="DC96" i="4"/>
  <c r="DD96" i="4"/>
  <c r="DE96" i="4"/>
  <c r="DF96" i="4"/>
  <c r="DG96" i="4"/>
  <c r="DH96" i="4"/>
  <c r="CR97" i="4"/>
  <c r="CS97" i="4"/>
  <c r="CT97" i="4"/>
  <c r="CV97" i="4"/>
  <c r="CW97" i="4"/>
  <c r="CX97" i="4"/>
  <c r="CY97" i="4"/>
  <c r="CZ97" i="4"/>
  <c r="DA97" i="4"/>
  <c r="DB97" i="4"/>
  <c r="DC97" i="4"/>
  <c r="DD97" i="4"/>
  <c r="DE97" i="4"/>
  <c r="DF97" i="4"/>
  <c r="DG97" i="4"/>
  <c r="DH97" i="4"/>
  <c r="CR98" i="4"/>
  <c r="CS98" i="4"/>
  <c r="CT98" i="4"/>
  <c r="CV98" i="4"/>
  <c r="CW98" i="4"/>
  <c r="CX98" i="4"/>
  <c r="CY98" i="4"/>
  <c r="CZ98" i="4"/>
  <c r="DA98" i="4"/>
  <c r="DB98" i="4"/>
  <c r="DC98" i="4"/>
  <c r="DD98" i="4"/>
  <c r="DE98" i="4"/>
  <c r="DF98" i="4"/>
  <c r="DG98" i="4"/>
  <c r="DH98" i="4"/>
  <c r="CR99" i="4"/>
  <c r="CS99" i="4"/>
  <c r="CT99" i="4"/>
  <c r="CV99" i="4"/>
  <c r="CW99" i="4"/>
  <c r="CX99" i="4"/>
  <c r="CY99" i="4"/>
  <c r="CZ99" i="4"/>
  <c r="DA99" i="4"/>
  <c r="DB99" i="4"/>
  <c r="DC99" i="4"/>
  <c r="DD99" i="4"/>
  <c r="DE99" i="4"/>
  <c r="DF99" i="4"/>
  <c r="DG99" i="4"/>
  <c r="DH99" i="4"/>
  <c r="CR100" i="4"/>
  <c r="CS100" i="4"/>
  <c r="CT100" i="4"/>
  <c r="CV100" i="4"/>
  <c r="CW100" i="4"/>
  <c r="CX100" i="4"/>
  <c r="CY100" i="4"/>
  <c r="CZ100" i="4"/>
  <c r="DA100" i="4"/>
  <c r="DB100" i="4"/>
  <c r="DC100" i="4"/>
  <c r="DD100" i="4"/>
  <c r="DE100" i="4"/>
  <c r="DF100" i="4"/>
  <c r="DG100" i="4"/>
  <c r="DH100" i="4"/>
  <c r="CR101" i="4"/>
  <c r="CS101" i="4"/>
  <c r="CT101" i="4"/>
  <c r="CV101" i="4"/>
  <c r="CW101" i="4"/>
  <c r="CX101" i="4"/>
  <c r="CY101" i="4"/>
  <c r="CZ101" i="4"/>
  <c r="DA101" i="4"/>
  <c r="DB101" i="4"/>
  <c r="DC101" i="4"/>
  <c r="DD101" i="4"/>
  <c r="DE101" i="4"/>
  <c r="DF101" i="4"/>
  <c r="DG101" i="4"/>
  <c r="DH101" i="4"/>
  <c r="CR102" i="4"/>
  <c r="CS102" i="4"/>
  <c r="CT102" i="4"/>
  <c r="CV102" i="4"/>
  <c r="CW102" i="4"/>
  <c r="CX102" i="4"/>
  <c r="CY102" i="4"/>
  <c r="CZ102" i="4"/>
  <c r="DA102" i="4"/>
  <c r="DB102" i="4"/>
  <c r="DC102" i="4"/>
  <c r="DD102" i="4"/>
  <c r="DE102" i="4"/>
  <c r="DF102" i="4"/>
  <c r="DG102" i="4"/>
  <c r="DH102" i="4"/>
  <c r="CR103" i="4"/>
  <c r="CS103" i="4"/>
  <c r="CT103" i="4"/>
  <c r="CV103" i="4"/>
  <c r="CW103" i="4"/>
  <c r="CX103" i="4"/>
  <c r="CY103" i="4"/>
  <c r="CZ103" i="4"/>
  <c r="DA103" i="4"/>
  <c r="DB103" i="4"/>
  <c r="DC103" i="4"/>
  <c r="DD103" i="4"/>
  <c r="DE103" i="4"/>
  <c r="DF103" i="4"/>
  <c r="DG103" i="4"/>
  <c r="DH103" i="4"/>
  <c r="CR104" i="4"/>
  <c r="CS104" i="4"/>
  <c r="CT104" i="4"/>
  <c r="CV104" i="4"/>
  <c r="CW104" i="4"/>
  <c r="CX104" i="4"/>
  <c r="CY104" i="4"/>
  <c r="CZ104" i="4"/>
  <c r="DA104" i="4"/>
  <c r="DB104" i="4"/>
  <c r="DC104" i="4"/>
  <c r="DD104" i="4"/>
  <c r="DE104" i="4"/>
  <c r="DF104" i="4"/>
  <c r="DG104" i="4"/>
  <c r="DH104" i="4"/>
  <c r="CR105" i="4"/>
  <c r="CS105" i="4"/>
  <c r="CT105" i="4"/>
  <c r="CV105" i="4"/>
  <c r="CW105" i="4"/>
  <c r="CX105" i="4"/>
  <c r="CY105" i="4"/>
  <c r="CZ105" i="4"/>
  <c r="DA105" i="4"/>
  <c r="DB105" i="4"/>
  <c r="DC105" i="4"/>
  <c r="DD105" i="4"/>
  <c r="DE105" i="4"/>
  <c r="DF105" i="4"/>
  <c r="DG105" i="4"/>
  <c r="DH105" i="4"/>
  <c r="CR106" i="4"/>
  <c r="CS106" i="4"/>
  <c r="CT106" i="4"/>
  <c r="CV106" i="4"/>
  <c r="CW106" i="4"/>
  <c r="CX106" i="4"/>
  <c r="CY106" i="4"/>
  <c r="CZ106" i="4"/>
  <c r="DA106" i="4"/>
  <c r="DB106" i="4"/>
  <c r="DC106" i="4"/>
  <c r="DD106" i="4"/>
  <c r="DE106" i="4"/>
  <c r="DF106" i="4"/>
  <c r="DG106" i="4"/>
  <c r="DH106" i="4"/>
  <c r="CR107" i="4"/>
  <c r="CS107" i="4"/>
  <c r="CT107" i="4"/>
  <c r="CV107" i="4"/>
  <c r="CW107" i="4"/>
  <c r="CX107" i="4"/>
  <c r="CY107" i="4"/>
  <c r="CZ107" i="4"/>
  <c r="DA107" i="4"/>
  <c r="DB107" i="4"/>
  <c r="DC107" i="4"/>
  <c r="DD107" i="4"/>
  <c r="DE107" i="4"/>
  <c r="DF107" i="4"/>
  <c r="DG107" i="4"/>
  <c r="DH107" i="4"/>
  <c r="CR108" i="4"/>
  <c r="CS108" i="4"/>
  <c r="CT108" i="4"/>
  <c r="CV108" i="4"/>
  <c r="CW108" i="4"/>
  <c r="CX108" i="4"/>
  <c r="CY108" i="4"/>
  <c r="CZ108" i="4"/>
  <c r="DA108" i="4"/>
  <c r="DB108" i="4"/>
  <c r="DC108" i="4"/>
  <c r="DD108" i="4"/>
  <c r="DE108" i="4"/>
  <c r="DF108" i="4"/>
  <c r="DG108" i="4"/>
  <c r="DH108" i="4"/>
  <c r="CR109" i="4"/>
  <c r="CS109" i="4"/>
  <c r="CT109" i="4"/>
  <c r="CV109" i="4"/>
  <c r="CW109" i="4"/>
  <c r="CX109" i="4"/>
  <c r="CY109" i="4"/>
  <c r="CZ109" i="4"/>
  <c r="DA109" i="4"/>
  <c r="DB109" i="4"/>
  <c r="DC109" i="4"/>
  <c r="DD109" i="4"/>
  <c r="DE109" i="4"/>
  <c r="DF109" i="4"/>
  <c r="DG109" i="4"/>
  <c r="DH109" i="4"/>
  <c r="CR110" i="4"/>
  <c r="CS110" i="4"/>
  <c r="CT110" i="4"/>
  <c r="CV110" i="4"/>
  <c r="CW110" i="4"/>
  <c r="CX110" i="4"/>
  <c r="CY110" i="4"/>
  <c r="CZ110" i="4"/>
  <c r="DA110" i="4"/>
  <c r="DB110" i="4"/>
  <c r="DC110" i="4"/>
  <c r="DD110" i="4"/>
  <c r="DE110" i="4"/>
  <c r="DF110" i="4"/>
  <c r="DG110" i="4"/>
  <c r="DH110" i="4"/>
  <c r="CR111" i="4"/>
  <c r="CS111" i="4"/>
  <c r="CT111" i="4"/>
  <c r="CV111" i="4"/>
  <c r="CW111" i="4"/>
  <c r="CX111" i="4"/>
  <c r="CY111" i="4"/>
  <c r="CZ111" i="4"/>
  <c r="DA111" i="4"/>
  <c r="DB111" i="4"/>
  <c r="DC111" i="4"/>
  <c r="DD111" i="4"/>
  <c r="DE111" i="4"/>
  <c r="DF111" i="4"/>
  <c r="DG111" i="4"/>
  <c r="DH111" i="4"/>
  <c r="CR112" i="4"/>
  <c r="CS112" i="4"/>
  <c r="CT112" i="4"/>
  <c r="CV112" i="4"/>
  <c r="CW112" i="4"/>
  <c r="CX112" i="4"/>
  <c r="CY112" i="4"/>
  <c r="CZ112" i="4"/>
  <c r="DA112" i="4"/>
  <c r="DB112" i="4"/>
  <c r="DC112" i="4"/>
  <c r="DD112" i="4"/>
  <c r="DE112" i="4"/>
  <c r="DF112" i="4"/>
  <c r="DG112" i="4"/>
  <c r="DH112" i="4"/>
  <c r="CR113" i="4"/>
  <c r="CS113" i="4"/>
  <c r="CT113" i="4"/>
  <c r="CV113" i="4"/>
  <c r="CW113" i="4"/>
  <c r="CX113" i="4"/>
  <c r="CY113" i="4"/>
  <c r="CZ113" i="4"/>
  <c r="DA113" i="4"/>
  <c r="DB113" i="4"/>
  <c r="DC113" i="4"/>
  <c r="DD113" i="4"/>
  <c r="DE113" i="4"/>
  <c r="DF113" i="4"/>
  <c r="DG113" i="4"/>
  <c r="DH113" i="4"/>
  <c r="CR114" i="4"/>
  <c r="CS114" i="4"/>
  <c r="CT114" i="4"/>
  <c r="CV114" i="4"/>
  <c r="CW114" i="4"/>
  <c r="CX114" i="4"/>
  <c r="CY114" i="4"/>
  <c r="CZ114" i="4"/>
  <c r="DA114" i="4"/>
  <c r="DB114" i="4"/>
  <c r="DC114" i="4"/>
  <c r="DD114" i="4"/>
  <c r="DE114" i="4"/>
  <c r="DF114" i="4"/>
  <c r="DG114" i="4"/>
  <c r="DH114" i="4"/>
  <c r="CR115" i="4"/>
  <c r="AQ10" i="6" s="1"/>
  <c r="CS115" i="4"/>
  <c r="AS10" i="6" s="1"/>
  <c r="CT115" i="4"/>
  <c r="AU10" i="6" s="1"/>
  <c r="CV115" i="4"/>
  <c r="AW10" i="6" s="1"/>
  <c r="CW115" i="4"/>
  <c r="AY10" i="6" s="1"/>
  <c r="CX115" i="4"/>
  <c r="BA10" i="6" s="1"/>
  <c r="CY115" i="4"/>
  <c r="BC10" i="6" s="1"/>
  <c r="CZ115" i="4"/>
  <c r="BE10" i="6" s="1"/>
  <c r="DA115" i="4"/>
  <c r="BG10" i="6" s="1"/>
  <c r="DB115" i="4"/>
  <c r="BI10" i="6" s="1"/>
  <c r="DC115" i="4"/>
  <c r="BK10" i="6" s="1"/>
  <c r="DD115" i="4"/>
  <c r="BM10" i="6" s="1"/>
  <c r="DE115" i="4"/>
  <c r="BO10" i="6" s="1"/>
  <c r="DF115" i="4"/>
  <c r="BQ10" i="6" s="1"/>
  <c r="DG115" i="4"/>
  <c r="BS10" i="6" s="1"/>
  <c r="DH115" i="4"/>
  <c r="BU10" i="6" s="1"/>
  <c r="CR116" i="4"/>
  <c r="CS116" i="4"/>
  <c r="CT116" i="4"/>
  <c r="CV116" i="4"/>
  <c r="CW116" i="4"/>
  <c r="CX116" i="4"/>
  <c r="CY116" i="4"/>
  <c r="CZ116" i="4"/>
  <c r="DA116" i="4"/>
  <c r="DB116" i="4"/>
  <c r="DC116" i="4"/>
  <c r="DD116" i="4"/>
  <c r="DE116" i="4"/>
  <c r="DF116" i="4"/>
  <c r="DG116" i="4"/>
  <c r="DH116" i="4"/>
  <c r="CR117" i="4"/>
  <c r="CS117" i="4"/>
  <c r="CT117" i="4"/>
  <c r="CV117" i="4"/>
  <c r="CW117" i="4"/>
  <c r="CX117" i="4"/>
  <c r="CY117" i="4"/>
  <c r="CZ117" i="4"/>
  <c r="DA117" i="4"/>
  <c r="DB117" i="4"/>
  <c r="DC117" i="4"/>
  <c r="DD117" i="4"/>
  <c r="DE117" i="4"/>
  <c r="DF117" i="4"/>
  <c r="DG117" i="4"/>
  <c r="DH117" i="4"/>
  <c r="CR118" i="4"/>
  <c r="CS118" i="4"/>
  <c r="CT118" i="4"/>
  <c r="CV118" i="4"/>
  <c r="CW118" i="4"/>
  <c r="CX118" i="4"/>
  <c r="CY118" i="4"/>
  <c r="CZ118" i="4"/>
  <c r="DA118" i="4"/>
  <c r="DB118" i="4"/>
  <c r="DC118" i="4"/>
  <c r="DD118" i="4"/>
  <c r="DE118" i="4"/>
  <c r="DF118" i="4"/>
  <c r="DG118" i="4"/>
  <c r="DH118" i="4"/>
  <c r="CR119" i="4"/>
  <c r="CS119" i="4"/>
  <c r="CT119" i="4"/>
  <c r="CV119" i="4"/>
  <c r="CW119" i="4"/>
  <c r="CX119" i="4"/>
  <c r="CY119" i="4"/>
  <c r="CZ119" i="4"/>
  <c r="DA119" i="4"/>
  <c r="DB119" i="4"/>
  <c r="DC119" i="4"/>
  <c r="DD119" i="4"/>
  <c r="DE119" i="4"/>
  <c r="DF119" i="4"/>
  <c r="DG119" i="4"/>
  <c r="DH119" i="4"/>
  <c r="CR120" i="4"/>
  <c r="CS120" i="4"/>
  <c r="CT120" i="4"/>
  <c r="CV120" i="4"/>
  <c r="CW120" i="4"/>
  <c r="CX120" i="4"/>
  <c r="CY120" i="4"/>
  <c r="CZ120" i="4"/>
  <c r="DA120" i="4"/>
  <c r="DB120" i="4"/>
  <c r="DC120" i="4"/>
  <c r="DD120" i="4"/>
  <c r="DE120" i="4"/>
  <c r="DF120" i="4"/>
  <c r="DG120" i="4"/>
  <c r="DH120" i="4"/>
  <c r="CR121" i="4"/>
  <c r="CS121" i="4"/>
  <c r="CT121" i="4"/>
  <c r="CV121" i="4"/>
  <c r="CW121" i="4"/>
  <c r="CX121" i="4"/>
  <c r="CY121" i="4"/>
  <c r="CZ121" i="4"/>
  <c r="DA121" i="4"/>
  <c r="DB121" i="4"/>
  <c r="DC121" i="4"/>
  <c r="DD121" i="4"/>
  <c r="DE121" i="4"/>
  <c r="DF121" i="4"/>
  <c r="DG121" i="4"/>
  <c r="DH121" i="4"/>
  <c r="CR122" i="4"/>
  <c r="CS122" i="4"/>
  <c r="CT122" i="4"/>
  <c r="CV122" i="4"/>
  <c r="CW122" i="4"/>
  <c r="CX122" i="4"/>
  <c r="CY122" i="4"/>
  <c r="CZ122" i="4"/>
  <c r="DA122" i="4"/>
  <c r="DB122" i="4"/>
  <c r="DC122" i="4"/>
  <c r="DD122" i="4"/>
  <c r="DE122" i="4"/>
  <c r="DF122" i="4"/>
  <c r="DG122" i="4"/>
  <c r="DH122" i="4"/>
  <c r="CR123" i="4"/>
  <c r="CS123" i="4"/>
  <c r="CT123" i="4"/>
  <c r="CV123" i="4"/>
  <c r="CW123" i="4"/>
  <c r="CX123" i="4"/>
  <c r="CY123" i="4"/>
  <c r="CZ123" i="4"/>
  <c r="DA123" i="4"/>
  <c r="DB123" i="4"/>
  <c r="DC123" i="4"/>
  <c r="DD123" i="4"/>
  <c r="DE123" i="4"/>
  <c r="DF123" i="4"/>
  <c r="DG123" i="4"/>
  <c r="DH123" i="4"/>
  <c r="CR124" i="4"/>
  <c r="CS124" i="4"/>
  <c r="CT124" i="4"/>
  <c r="CV124" i="4"/>
  <c r="CW124" i="4"/>
  <c r="CX124" i="4"/>
  <c r="CY124" i="4"/>
  <c r="CZ124" i="4"/>
  <c r="DA124" i="4"/>
  <c r="DB124" i="4"/>
  <c r="DC124" i="4"/>
  <c r="DD124" i="4"/>
  <c r="DE124" i="4"/>
  <c r="DF124" i="4"/>
  <c r="DG124" i="4"/>
  <c r="DH124" i="4"/>
  <c r="CR125" i="4"/>
  <c r="CS125" i="4"/>
  <c r="CT125" i="4"/>
  <c r="CV125" i="4"/>
  <c r="CW125" i="4"/>
  <c r="CX125" i="4"/>
  <c r="CY125" i="4"/>
  <c r="CZ125" i="4"/>
  <c r="DA125" i="4"/>
  <c r="DB125" i="4"/>
  <c r="DC125" i="4"/>
  <c r="DD125" i="4"/>
  <c r="DE125" i="4"/>
  <c r="DF125" i="4"/>
  <c r="DG125" i="4"/>
  <c r="DH125" i="4"/>
  <c r="CR126" i="4"/>
  <c r="CS126" i="4"/>
  <c r="CT126" i="4"/>
  <c r="CV126" i="4"/>
  <c r="CW126" i="4"/>
  <c r="CX126" i="4"/>
  <c r="CY126" i="4"/>
  <c r="CZ126" i="4"/>
  <c r="DA126" i="4"/>
  <c r="DB126" i="4"/>
  <c r="DC126" i="4"/>
  <c r="DD126" i="4"/>
  <c r="DE126" i="4"/>
  <c r="DF126" i="4"/>
  <c r="DG126" i="4"/>
  <c r="DH126" i="4"/>
  <c r="CR127" i="4"/>
  <c r="CS127" i="4"/>
  <c r="CT127" i="4"/>
  <c r="CV127" i="4"/>
  <c r="CW127" i="4"/>
  <c r="CX127" i="4"/>
  <c r="CY127" i="4"/>
  <c r="CZ127" i="4"/>
  <c r="DA127" i="4"/>
  <c r="DB127" i="4"/>
  <c r="DC127" i="4"/>
  <c r="DD127" i="4"/>
  <c r="DE127" i="4"/>
  <c r="DF127" i="4"/>
  <c r="DG127" i="4"/>
  <c r="DH127" i="4"/>
  <c r="CR128" i="4"/>
  <c r="CS128" i="4"/>
  <c r="CT128" i="4"/>
  <c r="CV128" i="4"/>
  <c r="CW128" i="4"/>
  <c r="CX128" i="4"/>
  <c r="CY128" i="4"/>
  <c r="CZ128" i="4"/>
  <c r="DA128" i="4"/>
  <c r="DB128" i="4"/>
  <c r="DC128" i="4"/>
  <c r="DD128" i="4"/>
  <c r="DE128" i="4"/>
  <c r="DF128" i="4"/>
  <c r="DG128" i="4"/>
  <c r="DH128" i="4"/>
  <c r="CR129" i="4"/>
  <c r="CS129" i="4"/>
  <c r="CT129" i="4"/>
  <c r="CV129" i="4"/>
  <c r="CW129" i="4"/>
  <c r="CX129" i="4"/>
  <c r="CY129" i="4"/>
  <c r="CZ129" i="4"/>
  <c r="DA129" i="4"/>
  <c r="DB129" i="4"/>
  <c r="DC129" i="4"/>
  <c r="DD129" i="4"/>
  <c r="DE129" i="4"/>
  <c r="DF129" i="4"/>
  <c r="DG129" i="4"/>
  <c r="DH129" i="4"/>
  <c r="CR130" i="4"/>
  <c r="CS130" i="4"/>
  <c r="CT130" i="4"/>
  <c r="CV130" i="4"/>
  <c r="CW130" i="4"/>
  <c r="CX130" i="4"/>
  <c r="CY130" i="4"/>
  <c r="CZ130" i="4"/>
  <c r="DA130" i="4"/>
  <c r="DB130" i="4"/>
  <c r="DC130" i="4"/>
  <c r="DD130" i="4"/>
  <c r="DE130" i="4"/>
  <c r="DF130" i="4"/>
  <c r="DG130" i="4"/>
  <c r="DH130" i="4"/>
  <c r="CR131" i="4"/>
  <c r="CS131" i="4"/>
  <c r="CT131" i="4"/>
  <c r="CV131" i="4"/>
  <c r="CW131" i="4"/>
  <c r="CX131" i="4"/>
  <c r="CY131" i="4"/>
  <c r="CZ131" i="4"/>
  <c r="DA131" i="4"/>
  <c r="DB131" i="4"/>
  <c r="DC131" i="4"/>
  <c r="DD131" i="4"/>
  <c r="DE131" i="4"/>
  <c r="DF131" i="4"/>
  <c r="DG131" i="4"/>
  <c r="DH131" i="4"/>
  <c r="CR132" i="4"/>
  <c r="CS132" i="4"/>
  <c r="CT132" i="4"/>
  <c r="CV132" i="4"/>
  <c r="CW132" i="4"/>
  <c r="CX132" i="4"/>
  <c r="CY132" i="4"/>
  <c r="CZ132" i="4"/>
  <c r="DA132" i="4"/>
  <c r="DB132" i="4"/>
  <c r="DC132" i="4"/>
  <c r="DD132" i="4"/>
  <c r="DE132" i="4"/>
  <c r="DF132" i="4"/>
  <c r="DG132" i="4"/>
  <c r="DH132" i="4"/>
  <c r="CR133" i="4"/>
  <c r="CS133" i="4"/>
  <c r="CT133" i="4"/>
  <c r="CV133" i="4"/>
  <c r="CW133" i="4"/>
  <c r="CX133" i="4"/>
  <c r="CY133" i="4"/>
  <c r="CZ133" i="4"/>
  <c r="DA133" i="4"/>
  <c r="DB133" i="4"/>
  <c r="DC133" i="4"/>
  <c r="DD133" i="4"/>
  <c r="DE133" i="4"/>
  <c r="DF133" i="4"/>
  <c r="DG133" i="4"/>
  <c r="DH133" i="4"/>
  <c r="CR134" i="4"/>
  <c r="CS134" i="4"/>
  <c r="CT134" i="4"/>
  <c r="CV134" i="4"/>
  <c r="CW134" i="4"/>
  <c r="CX134" i="4"/>
  <c r="CY134" i="4"/>
  <c r="CZ134" i="4"/>
  <c r="DA134" i="4"/>
  <c r="DB134" i="4"/>
  <c r="DC134" i="4"/>
  <c r="DD134" i="4"/>
  <c r="DE134" i="4"/>
  <c r="DF134" i="4"/>
  <c r="DG134" i="4"/>
  <c r="DH134" i="4"/>
  <c r="CR135" i="4"/>
  <c r="CS135" i="4"/>
  <c r="CT135" i="4"/>
  <c r="CV135" i="4"/>
  <c r="CW135" i="4"/>
  <c r="CX135" i="4"/>
  <c r="CY135" i="4"/>
  <c r="CZ135" i="4"/>
  <c r="DA135" i="4"/>
  <c r="DB135" i="4"/>
  <c r="DC135" i="4"/>
  <c r="DD135" i="4"/>
  <c r="DE135" i="4"/>
  <c r="DF135" i="4"/>
  <c r="DG135" i="4"/>
  <c r="DH135" i="4"/>
  <c r="CR136" i="4"/>
  <c r="CS136" i="4"/>
  <c r="CT136" i="4"/>
  <c r="CV136" i="4"/>
  <c r="CW136" i="4"/>
  <c r="CX136" i="4"/>
  <c r="CY136" i="4"/>
  <c r="CZ136" i="4"/>
  <c r="DA136" i="4"/>
  <c r="DB136" i="4"/>
  <c r="DC136" i="4"/>
  <c r="DD136" i="4"/>
  <c r="DE136" i="4"/>
  <c r="DF136" i="4"/>
  <c r="DG136" i="4"/>
  <c r="DH136" i="4"/>
  <c r="CR137" i="4"/>
  <c r="CS137" i="4"/>
  <c r="CT137" i="4"/>
  <c r="CV137" i="4"/>
  <c r="CW137" i="4"/>
  <c r="CX137" i="4"/>
  <c r="CY137" i="4"/>
  <c r="CZ137" i="4"/>
  <c r="DA137" i="4"/>
  <c r="DB137" i="4"/>
  <c r="DC137" i="4"/>
  <c r="DD137" i="4"/>
  <c r="DE137" i="4"/>
  <c r="DF137" i="4"/>
  <c r="DG137" i="4"/>
  <c r="DH137" i="4"/>
  <c r="CR138" i="4"/>
  <c r="CS138" i="4"/>
  <c r="CT138" i="4"/>
  <c r="CV138" i="4"/>
  <c r="CW138" i="4"/>
  <c r="CX138" i="4"/>
  <c r="CY138" i="4"/>
  <c r="CZ138" i="4"/>
  <c r="DA138" i="4"/>
  <c r="DB138" i="4"/>
  <c r="DC138" i="4"/>
  <c r="DD138" i="4"/>
  <c r="DE138" i="4"/>
  <c r="DF138" i="4"/>
  <c r="DG138" i="4"/>
  <c r="DH138" i="4"/>
  <c r="CR139" i="4"/>
  <c r="CS139" i="4"/>
  <c r="CT139" i="4"/>
  <c r="CV139" i="4"/>
  <c r="CW139" i="4"/>
  <c r="CX139" i="4"/>
  <c r="CY139" i="4"/>
  <c r="CZ139" i="4"/>
  <c r="DA139" i="4"/>
  <c r="DB139" i="4"/>
  <c r="DC139" i="4"/>
  <c r="DD139" i="4"/>
  <c r="DE139" i="4"/>
  <c r="DF139" i="4"/>
  <c r="DG139" i="4"/>
  <c r="DH139" i="4"/>
  <c r="CR140" i="4"/>
  <c r="CS140" i="4"/>
  <c r="CT140" i="4"/>
  <c r="CV140" i="4"/>
  <c r="CW140" i="4"/>
  <c r="CX140" i="4"/>
  <c r="CY140" i="4"/>
  <c r="CZ140" i="4"/>
  <c r="DA140" i="4"/>
  <c r="DB140" i="4"/>
  <c r="DC140" i="4"/>
  <c r="DD140" i="4"/>
  <c r="DE140" i="4"/>
  <c r="DF140" i="4"/>
  <c r="DG140" i="4"/>
  <c r="DH140" i="4"/>
  <c r="CR141" i="4"/>
  <c r="CS141" i="4"/>
  <c r="CT141" i="4"/>
  <c r="CV141" i="4"/>
  <c r="CW141" i="4"/>
  <c r="CX141" i="4"/>
  <c r="CY141" i="4"/>
  <c r="CZ141" i="4"/>
  <c r="DA141" i="4"/>
  <c r="DB141" i="4"/>
  <c r="DC141" i="4"/>
  <c r="DD141" i="4"/>
  <c r="DE141" i="4"/>
  <c r="DF141" i="4"/>
  <c r="DG141" i="4"/>
  <c r="DH141" i="4"/>
  <c r="CR142" i="4"/>
  <c r="CS142" i="4"/>
  <c r="CT142" i="4"/>
  <c r="CV142" i="4"/>
  <c r="CW142" i="4"/>
  <c r="CX142" i="4"/>
  <c r="CY142" i="4"/>
  <c r="CZ142" i="4"/>
  <c r="DA142" i="4"/>
  <c r="DB142" i="4"/>
  <c r="DC142" i="4"/>
  <c r="DD142" i="4"/>
  <c r="DE142" i="4"/>
  <c r="DF142" i="4"/>
  <c r="DG142" i="4"/>
  <c r="DH142" i="4"/>
  <c r="CR143" i="4"/>
  <c r="CS143" i="4"/>
  <c r="CT143" i="4"/>
  <c r="CV143" i="4"/>
  <c r="CW143" i="4"/>
  <c r="CX143" i="4"/>
  <c r="CY143" i="4"/>
  <c r="CZ143" i="4"/>
  <c r="DA143" i="4"/>
  <c r="DB143" i="4"/>
  <c r="DC143" i="4"/>
  <c r="DD143" i="4"/>
  <c r="DE143" i="4"/>
  <c r="DF143" i="4"/>
  <c r="DG143" i="4"/>
  <c r="DH143" i="4"/>
  <c r="CR144" i="4"/>
  <c r="CS144" i="4"/>
  <c r="CT144" i="4"/>
  <c r="CV144" i="4"/>
  <c r="CW144" i="4"/>
  <c r="CX144" i="4"/>
  <c r="CY144" i="4"/>
  <c r="CZ144" i="4"/>
  <c r="DA144" i="4"/>
  <c r="DB144" i="4"/>
  <c r="DC144" i="4"/>
  <c r="DD144" i="4"/>
  <c r="DE144" i="4"/>
  <c r="DF144" i="4"/>
  <c r="DG144" i="4"/>
  <c r="DH144" i="4"/>
  <c r="CR145" i="4"/>
  <c r="CS145" i="4"/>
  <c r="CT145" i="4"/>
  <c r="CV145" i="4"/>
  <c r="CW145" i="4"/>
  <c r="CX145" i="4"/>
  <c r="CY145" i="4"/>
  <c r="CZ145" i="4"/>
  <c r="DA145" i="4"/>
  <c r="DB145" i="4"/>
  <c r="DC145" i="4"/>
  <c r="DD145" i="4"/>
  <c r="DE145" i="4"/>
  <c r="DF145" i="4"/>
  <c r="DG145" i="4"/>
  <c r="DH145" i="4"/>
  <c r="CR146" i="4"/>
  <c r="CS146" i="4"/>
  <c r="CT146" i="4"/>
  <c r="CV146" i="4"/>
  <c r="CW146" i="4"/>
  <c r="CX146" i="4"/>
  <c r="CY146" i="4"/>
  <c r="CZ146" i="4"/>
  <c r="DA146" i="4"/>
  <c r="DB146" i="4"/>
  <c r="DC146" i="4"/>
  <c r="DD146" i="4"/>
  <c r="DE146" i="4"/>
  <c r="DF146" i="4"/>
  <c r="DG146" i="4"/>
  <c r="DH146" i="4"/>
  <c r="CR147" i="4"/>
  <c r="CS147" i="4"/>
  <c r="CT147" i="4"/>
  <c r="CV147" i="4"/>
  <c r="CW147" i="4"/>
  <c r="CX147" i="4"/>
  <c r="CY147" i="4"/>
  <c r="CZ147" i="4"/>
  <c r="DA147" i="4"/>
  <c r="DB147" i="4"/>
  <c r="DC147" i="4"/>
  <c r="DD147" i="4"/>
  <c r="DE147" i="4"/>
  <c r="DF147" i="4"/>
  <c r="DG147" i="4"/>
  <c r="DH147" i="4"/>
  <c r="CR148" i="4"/>
  <c r="CS148" i="4"/>
  <c r="CT148" i="4"/>
  <c r="CV148" i="4"/>
  <c r="CW148" i="4"/>
  <c r="CX148" i="4"/>
  <c r="CY148" i="4"/>
  <c r="CZ148" i="4"/>
  <c r="DA148" i="4"/>
  <c r="DB148" i="4"/>
  <c r="DC148" i="4"/>
  <c r="DD148" i="4"/>
  <c r="DE148" i="4"/>
  <c r="DF148" i="4"/>
  <c r="DG148" i="4"/>
  <c r="DH148" i="4"/>
  <c r="CR149" i="4"/>
  <c r="CS149" i="4"/>
  <c r="CT149" i="4"/>
  <c r="CV149" i="4"/>
  <c r="CW149" i="4"/>
  <c r="CX149" i="4"/>
  <c r="CY149" i="4"/>
  <c r="CZ149" i="4"/>
  <c r="DA149" i="4"/>
  <c r="DB149" i="4"/>
  <c r="DC149" i="4"/>
  <c r="DD149" i="4"/>
  <c r="DE149" i="4"/>
  <c r="DF149" i="4"/>
  <c r="DG149" i="4"/>
  <c r="DH149" i="4"/>
  <c r="CR150" i="4"/>
  <c r="CS150" i="4"/>
  <c r="CT150" i="4"/>
  <c r="CV150" i="4"/>
  <c r="CW150" i="4"/>
  <c r="CX150" i="4"/>
  <c r="CY150" i="4"/>
  <c r="CZ150" i="4"/>
  <c r="DA150" i="4"/>
  <c r="DB150" i="4"/>
  <c r="DC150" i="4"/>
  <c r="DD150" i="4"/>
  <c r="DE150" i="4"/>
  <c r="DF150" i="4"/>
  <c r="DG150" i="4"/>
  <c r="DH150" i="4"/>
  <c r="CR151" i="4"/>
  <c r="CS151" i="4"/>
  <c r="CT151" i="4"/>
  <c r="CV151" i="4"/>
  <c r="CW151" i="4"/>
  <c r="CX151" i="4"/>
  <c r="CY151" i="4"/>
  <c r="CZ151" i="4"/>
  <c r="DA151" i="4"/>
  <c r="DB151" i="4"/>
  <c r="DC151" i="4"/>
  <c r="DD151" i="4"/>
  <c r="DE151" i="4"/>
  <c r="DF151" i="4"/>
  <c r="DG151" i="4"/>
  <c r="DH151" i="4"/>
  <c r="CR152" i="4"/>
  <c r="CS152" i="4"/>
  <c r="CT152" i="4"/>
  <c r="CV152" i="4"/>
  <c r="CW152" i="4"/>
  <c r="CX152" i="4"/>
  <c r="CY152" i="4"/>
  <c r="CZ152" i="4"/>
  <c r="DA152" i="4"/>
  <c r="DB152" i="4"/>
  <c r="DC152" i="4"/>
  <c r="DD152" i="4"/>
  <c r="DE152" i="4"/>
  <c r="DF152" i="4"/>
  <c r="DG152" i="4"/>
  <c r="DH152" i="4"/>
  <c r="CR153" i="4"/>
  <c r="CS153" i="4"/>
  <c r="CT153" i="4"/>
  <c r="CV153" i="4"/>
  <c r="CW153" i="4"/>
  <c r="CX153" i="4"/>
  <c r="CY153" i="4"/>
  <c r="CZ153" i="4"/>
  <c r="DA153" i="4"/>
  <c r="DB153" i="4"/>
  <c r="DC153" i="4"/>
  <c r="DD153" i="4"/>
  <c r="DE153" i="4"/>
  <c r="DF153" i="4"/>
  <c r="DG153" i="4"/>
  <c r="DH153" i="4"/>
  <c r="CR154" i="4"/>
  <c r="CS154" i="4"/>
  <c r="CT154" i="4"/>
  <c r="CV154" i="4"/>
  <c r="CW154" i="4"/>
  <c r="CX154" i="4"/>
  <c r="CY154" i="4"/>
  <c r="CZ154" i="4"/>
  <c r="DA154" i="4"/>
  <c r="DB154" i="4"/>
  <c r="DC154" i="4"/>
  <c r="DD154" i="4"/>
  <c r="DE154" i="4"/>
  <c r="DF154" i="4"/>
  <c r="DG154" i="4"/>
  <c r="DH154" i="4"/>
  <c r="CR155" i="4"/>
  <c r="CS155" i="4"/>
  <c r="CT155" i="4"/>
  <c r="CV155" i="4"/>
  <c r="CW155" i="4"/>
  <c r="CX155" i="4"/>
  <c r="CY155" i="4"/>
  <c r="CZ155" i="4"/>
  <c r="DA155" i="4"/>
  <c r="DB155" i="4"/>
  <c r="DC155" i="4"/>
  <c r="DD155" i="4"/>
  <c r="DE155" i="4"/>
  <c r="DF155" i="4"/>
  <c r="DG155" i="4"/>
  <c r="DH155" i="4"/>
  <c r="CR156" i="4"/>
  <c r="CS156" i="4"/>
  <c r="CT156" i="4"/>
  <c r="CV156" i="4"/>
  <c r="CW156" i="4"/>
  <c r="CX156" i="4"/>
  <c r="CY156" i="4"/>
  <c r="CZ156" i="4"/>
  <c r="DA156" i="4"/>
  <c r="DB156" i="4"/>
  <c r="DC156" i="4"/>
  <c r="DD156" i="4"/>
  <c r="DE156" i="4"/>
  <c r="DF156" i="4"/>
  <c r="DG156" i="4"/>
  <c r="DH156" i="4"/>
  <c r="CR157" i="4"/>
  <c r="CS157" i="4"/>
  <c r="CT157" i="4"/>
  <c r="CV157" i="4"/>
  <c r="CW157" i="4"/>
  <c r="CX157" i="4"/>
  <c r="CY157" i="4"/>
  <c r="CZ157" i="4"/>
  <c r="DA157" i="4"/>
  <c r="DB157" i="4"/>
  <c r="DC157" i="4"/>
  <c r="DD157" i="4"/>
  <c r="DE157" i="4"/>
  <c r="DF157" i="4"/>
  <c r="DG157" i="4"/>
  <c r="DH157" i="4"/>
  <c r="CR158" i="4"/>
  <c r="CS158" i="4"/>
  <c r="CT158" i="4"/>
  <c r="CV158" i="4"/>
  <c r="CW158" i="4"/>
  <c r="CX158" i="4"/>
  <c r="CY158" i="4"/>
  <c r="CZ158" i="4"/>
  <c r="DA158" i="4"/>
  <c r="DB158" i="4"/>
  <c r="DC158" i="4"/>
  <c r="DD158" i="4"/>
  <c r="DE158" i="4"/>
  <c r="DF158" i="4"/>
  <c r="DG158" i="4"/>
  <c r="DH158" i="4"/>
  <c r="CR159" i="4"/>
  <c r="CS159" i="4"/>
  <c r="CT159" i="4"/>
  <c r="CV159" i="4"/>
  <c r="CW159" i="4"/>
  <c r="CX159" i="4"/>
  <c r="CY159" i="4"/>
  <c r="CZ159" i="4"/>
  <c r="DA159" i="4"/>
  <c r="DB159" i="4"/>
  <c r="DC159" i="4"/>
  <c r="DD159" i="4"/>
  <c r="DE159" i="4"/>
  <c r="DF159" i="4"/>
  <c r="DG159" i="4"/>
  <c r="DH159" i="4"/>
  <c r="CR160" i="4"/>
  <c r="CS160" i="4"/>
  <c r="CT160" i="4"/>
  <c r="CV160" i="4"/>
  <c r="CW160" i="4"/>
  <c r="CX160" i="4"/>
  <c r="CY160" i="4"/>
  <c r="CZ160" i="4"/>
  <c r="DA160" i="4"/>
  <c r="DB160" i="4"/>
  <c r="DC160" i="4"/>
  <c r="DD160" i="4"/>
  <c r="DE160" i="4"/>
  <c r="DF160" i="4"/>
  <c r="DG160" i="4"/>
  <c r="DH160" i="4"/>
  <c r="CR161" i="4"/>
  <c r="CS161" i="4"/>
  <c r="CT161" i="4"/>
  <c r="CV161" i="4"/>
  <c r="CW161" i="4"/>
  <c r="CX161" i="4"/>
  <c r="CY161" i="4"/>
  <c r="CZ161" i="4"/>
  <c r="DA161" i="4"/>
  <c r="DB161" i="4"/>
  <c r="DC161" i="4"/>
  <c r="DD161" i="4"/>
  <c r="DE161" i="4"/>
  <c r="DF161" i="4"/>
  <c r="DG161" i="4"/>
  <c r="DH161" i="4"/>
  <c r="CR162" i="4"/>
  <c r="CS162" i="4"/>
  <c r="CT162" i="4"/>
  <c r="CV162" i="4"/>
  <c r="CW162" i="4"/>
  <c r="CX162" i="4"/>
  <c r="CY162" i="4"/>
  <c r="CZ162" i="4"/>
  <c r="DA162" i="4"/>
  <c r="DB162" i="4"/>
  <c r="DC162" i="4"/>
  <c r="DD162" i="4"/>
  <c r="DE162" i="4"/>
  <c r="DF162" i="4"/>
  <c r="DG162" i="4"/>
  <c r="DH162" i="4"/>
  <c r="CR163" i="4"/>
  <c r="CS163" i="4"/>
  <c r="CT163" i="4"/>
  <c r="CV163" i="4"/>
  <c r="CW163" i="4"/>
  <c r="CX163" i="4"/>
  <c r="CY163" i="4"/>
  <c r="CZ163" i="4"/>
  <c r="DA163" i="4"/>
  <c r="DB163" i="4"/>
  <c r="DC163" i="4"/>
  <c r="DD163" i="4"/>
  <c r="DE163" i="4"/>
  <c r="DF163" i="4"/>
  <c r="DG163" i="4"/>
  <c r="DH163" i="4"/>
  <c r="CR164" i="4"/>
  <c r="CS164" i="4"/>
  <c r="CT164" i="4"/>
  <c r="CV164" i="4"/>
  <c r="CW164" i="4"/>
  <c r="CX164" i="4"/>
  <c r="CY164" i="4"/>
  <c r="CZ164" i="4"/>
  <c r="DA164" i="4"/>
  <c r="DB164" i="4"/>
  <c r="DC164" i="4"/>
  <c r="DD164" i="4"/>
  <c r="DE164" i="4"/>
  <c r="DF164" i="4"/>
  <c r="DG164" i="4"/>
  <c r="DH164" i="4"/>
  <c r="CR165" i="4"/>
  <c r="CS165" i="4"/>
  <c r="CT165" i="4"/>
  <c r="CV165" i="4"/>
  <c r="CW165" i="4"/>
  <c r="CX165" i="4"/>
  <c r="CY165" i="4"/>
  <c r="CZ165" i="4"/>
  <c r="DA165" i="4"/>
  <c r="DB165" i="4"/>
  <c r="DC165" i="4"/>
  <c r="DD165" i="4"/>
  <c r="DE165" i="4"/>
  <c r="DF165" i="4"/>
  <c r="DG165" i="4"/>
  <c r="DH165" i="4"/>
  <c r="CR166" i="4"/>
  <c r="CS166" i="4"/>
  <c r="CT166" i="4"/>
  <c r="CV166" i="4"/>
  <c r="CW166" i="4"/>
  <c r="CX166" i="4"/>
  <c r="CY166" i="4"/>
  <c r="CZ166" i="4"/>
  <c r="DA166" i="4"/>
  <c r="DB166" i="4"/>
  <c r="DC166" i="4"/>
  <c r="DD166" i="4"/>
  <c r="DE166" i="4"/>
  <c r="DF166" i="4"/>
  <c r="DG166" i="4"/>
  <c r="DH166" i="4"/>
  <c r="CR167" i="4"/>
  <c r="CS167" i="4"/>
  <c r="CT167" i="4"/>
  <c r="CV167" i="4"/>
  <c r="CW167" i="4"/>
  <c r="CX167" i="4"/>
  <c r="CY167" i="4"/>
  <c r="CZ167" i="4"/>
  <c r="DA167" i="4"/>
  <c r="DB167" i="4"/>
  <c r="DC167" i="4"/>
  <c r="DD167" i="4"/>
  <c r="DE167" i="4"/>
  <c r="DF167" i="4"/>
  <c r="DG167" i="4"/>
  <c r="DH167" i="4"/>
  <c r="CR168" i="4"/>
  <c r="CS168" i="4"/>
  <c r="CT168" i="4"/>
  <c r="CV168" i="4"/>
  <c r="CW168" i="4"/>
  <c r="CX168" i="4"/>
  <c r="CY168" i="4"/>
  <c r="CZ168" i="4"/>
  <c r="DA168" i="4"/>
  <c r="DB168" i="4"/>
  <c r="DC168" i="4"/>
  <c r="DD168" i="4"/>
  <c r="DE168" i="4"/>
  <c r="DF168" i="4"/>
  <c r="DG168" i="4"/>
  <c r="DH168" i="4"/>
  <c r="CR169" i="4"/>
  <c r="CS169" i="4"/>
  <c r="CT169" i="4"/>
  <c r="CV169" i="4"/>
  <c r="CW169" i="4"/>
  <c r="CX169" i="4"/>
  <c r="CY169" i="4"/>
  <c r="CZ169" i="4"/>
  <c r="DA169" i="4"/>
  <c r="DB169" i="4"/>
  <c r="DC169" i="4"/>
  <c r="DD169" i="4"/>
  <c r="DE169" i="4"/>
  <c r="DF169" i="4"/>
  <c r="DG169" i="4"/>
  <c r="DH169" i="4"/>
  <c r="CR170" i="4"/>
  <c r="CS170" i="4"/>
  <c r="CT170" i="4"/>
  <c r="CV170" i="4"/>
  <c r="CW170" i="4"/>
  <c r="CX170" i="4"/>
  <c r="CY170" i="4"/>
  <c r="CZ170" i="4"/>
  <c r="DA170" i="4"/>
  <c r="DB170" i="4"/>
  <c r="DC170" i="4"/>
  <c r="DD170" i="4"/>
  <c r="DE170" i="4"/>
  <c r="DF170" i="4"/>
  <c r="DG170" i="4"/>
  <c r="DH170" i="4"/>
  <c r="CR171" i="4"/>
  <c r="CS171" i="4"/>
  <c r="CT171" i="4"/>
  <c r="CV171" i="4"/>
  <c r="CW171" i="4"/>
  <c r="CX171" i="4"/>
  <c r="CY171" i="4"/>
  <c r="CZ171" i="4"/>
  <c r="DA171" i="4"/>
  <c r="DB171" i="4"/>
  <c r="DC171" i="4"/>
  <c r="DD171" i="4"/>
  <c r="DE171" i="4"/>
  <c r="DF171" i="4"/>
  <c r="DG171" i="4"/>
  <c r="DH171" i="4"/>
  <c r="CR172" i="4"/>
  <c r="CS172" i="4"/>
  <c r="CT172" i="4"/>
  <c r="CV172" i="4"/>
  <c r="CW172" i="4"/>
  <c r="CX172" i="4"/>
  <c r="CY172" i="4"/>
  <c r="CZ172" i="4"/>
  <c r="DA172" i="4"/>
  <c r="DB172" i="4"/>
  <c r="DC172" i="4"/>
  <c r="DD172" i="4"/>
  <c r="DE172" i="4"/>
  <c r="DF172" i="4"/>
  <c r="DG172" i="4"/>
  <c r="DH172" i="4"/>
  <c r="CR173" i="4"/>
  <c r="CS173" i="4"/>
  <c r="CT173" i="4"/>
  <c r="CV173" i="4"/>
  <c r="CW173" i="4"/>
  <c r="CX173" i="4"/>
  <c r="CY173" i="4"/>
  <c r="CZ173" i="4"/>
  <c r="DA173" i="4"/>
  <c r="DB173" i="4"/>
  <c r="DC173" i="4"/>
  <c r="DD173" i="4"/>
  <c r="DE173" i="4"/>
  <c r="DF173" i="4"/>
  <c r="DG173" i="4"/>
  <c r="DH173" i="4"/>
  <c r="CR174" i="4"/>
  <c r="CS174" i="4"/>
  <c r="CT174" i="4"/>
  <c r="CV174" i="4"/>
  <c r="CW174" i="4"/>
  <c r="CX174" i="4"/>
  <c r="CY174" i="4"/>
  <c r="CZ174" i="4"/>
  <c r="DA174" i="4"/>
  <c r="DB174" i="4"/>
  <c r="DC174" i="4"/>
  <c r="DD174" i="4"/>
  <c r="DE174" i="4"/>
  <c r="DF174" i="4"/>
  <c r="DG174" i="4"/>
  <c r="DH174" i="4"/>
  <c r="CR175" i="4"/>
  <c r="CS175" i="4"/>
  <c r="CT175" i="4"/>
  <c r="CV175" i="4"/>
  <c r="CW175" i="4"/>
  <c r="CX175" i="4"/>
  <c r="CY175" i="4"/>
  <c r="CZ175" i="4"/>
  <c r="DA175" i="4"/>
  <c r="DB175" i="4"/>
  <c r="DC175" i="4"/>
  <c r="DD175" i="4"/>
  <c r="DE175" i="4"/>
  <c r="DF175" i="4"/>
  <c r="DG175" i="4"/>
  <c r="DH175" i="4"/>
  <c r="CR176" i="4"/>
  <c r="CS176" i="4"/>
  <c r="CT176" i="4"/>
  <c r="CV176" i="4"/>
  <c r="CW176" i="4"/>
  <c r="CX176" i="4"/>
  <c r="CY176" i="4"/>
  <c r="CZ176" i="4"/>
  <c r="DA176" i="4"/>
  <c r="DB176" i="4"/>
  <c r="DC176" i="4"/>
  <c r="DD176" i="4"/>
  <c r="DE176" i="4"/>
  <c r="DF176" i="4"/>
  <c r="DG176" i="4"/>
  <c r="DH176" i="4"/>
  <c r="CR177" i="4"/>
  <c r="CS177" i="4"/>
  <c r="CT177" i="4"/>
  <c r="CV177" i="4"/>
  <c r="CW177" i="4"/>
  <c r="CX177" i="4"/>
  <c r="CY177" i="4"/>
  <c r="CZ177" i="4"/>
  <c r="DA177" i="4"/>
  <c r="DB177" i="4"/>
  <c r="DC177" i="4"/>
  <c r="DD177" i="4"/>
  <c r="DE177" i="4"/>
  <c r="DF177" i="4"/>
  <c r="DG177" i="4"/>
  <c r="DH177" i="4"/>
  <c r="CR178" i="4"/>
  <c r="CS178" i="4"/>
  <c r="CT178" i="4"/>
  <c r="CV178" i="4"/>
  <c r="CW178" i="4"/>
  <c r="CX178" i="4"/>
  <c r="CY178" i="4"/>
  <c r="CZ178" i="4"/>
  <c r="DA178" i="4"/>
  <c r="DB178" i="4"/>
  <c r="DC178" i="4"/>
  <c r="DD178" i="4"/>
  <c r="DE178" i="4"/>
  <c r="DF178" i="4"/>
  <c r="DG178" i="4"/>
  <c r="DH178" i="4"/>
  <c r="CR179" i="4"/>
  <c r="CS179" i="4"/>
  <c r="CT179" i="4"/>
  <c r="CV179" i="4"/>
  <c r="CW179" i="4"/>
  <c r="CX179" i="4"/>
  <c r="CY179" i="4"/>
  <c r="CZ179" i="4"/>
  <c r="DA179" i="4"/>
  <c r="DB179" i="4"/>
  <c r="DC179" i="4"/>
  <c r="DD179" i="4"/>
  <c r="DE179" i="4"/>
  <c r="DF179" i="4"/>
  <c r="DG179" i="4"/>
  <c r="DH179" i="4"/>
  <c r="CR180" i="4"/>
  <c r="CS180" i="4"/>
  <c r="CT180" i="4"/>
  <c r="CV180" i="4"/>
  <c r="CW180" i="4"/>
  <c r="CX180" i="4"/>
  <c r="CY180" i="4"/>
  <c r="CZ180" i="4"/>
  <c r="DA180" i="4"/>
  <c r="DB180" i="4"/>
  <c r="DC180" i="4"/>
  <c r="DD180" i="4"/>
  <c r="DE180" i="4"/>
  <c r="DF180" i="4"/>
  <c r="DG180" i="4"/>
  <c r="DH180" i="4"/>
  <c r="CR181" i="4"/>
  <c r="CS181" i="4"/>
  <c r="CT181" i="4"/>
  <c r="CV181" i="4"/>
  <c r="CW181" i="4"/>
  <c r="CX181" i="4"/>
  <c r="CY181" i="4"/>
  <c r="CZ181" i="4"/>
  <c r="DA181" i="4"/>
  <c r="DB181" i="4"/>
  <c r="DC181" i="4"/>
  <c r="DD181" i="4"/>
  <c r="DE181" i="4"/>
  <c r="DF181" i="4"/>
  <c r="DG181" i="4"/>
  <c r="DH181" i="4"/>
  <c r="CR182" i="4"/>
  <c r="CS182" i="4"/>
  <c r="CT182" i="4"/>
  <c r="CV182" i="4"/>
  <c r="CW182" i="4"/>
  <c r="CX182" i="4"/>
  <c r="CY182" i="4"/>
  <c r="CZ182" i="4"/>
  <c r="DA182" i="4"/>
  <c r="DB182" i="4"/>
  <c r="DC182" i="4"/>
  <c r="DD182" i="4"/>
  <c r="DE182" i="4"/>
  <c r="DF182" i="4"/>
  <c r="DG182" i="4"/>
  <c r="DH182" i="4"/>
  <c r="CR183" i="4"/>
  <c r="CS183" i="4"/>
  <c r="CT183" i="4"/>
  <c r="CV183" i="4"/>
  <c r="CW183" i="4"/>
  <c r="CX183" i="4"/>
  <c r="CY183" i="4"/>
  <c r="CZ183" i="4"/>
  <c r="DA183" i="4"/>
  <c r="DB183" i="4"/>
  <c r="DC183" i="4"/>
  <c r="DD183" i="4"/>
  <c r="DE183" i="4"/>
  <c r="DF183" i="4"/>
  <c r="DG183" i="4"/>
  <c r="DH183" i="4"/>
  <c r="CR184" i="4"/>
  <c r="AQ11" i="6" s="1"/>
  <c r="CS184" i="4"/>
  <c r="AS11" i="6" s="1"/>
  <c r="CT184" i="4"/>
  <c r="AU11" i="6" s="1"/>
  <c r="CV184" i="4"/>
  <c r="AW11" i="6" s="1"/>
  <c r="CW184" i="4"/>
  <c r="AY11" i="6" s="1"/>
  <c r="CX184" i="4"/>
  <c r="BA11" i="6" s="1"/>
  <c r="CY184" i="4"/>
  <c r="BC11" i="6" s="1"/>
  <c r="CZ184" i="4"/>
  <c r="BE11" i="6" s="1"/>
  <c r="DA184" i="4"/>
  <c r="BG11" i="6" s="1"/>
  <c r="DB184" i="4"/>
  <c r="BI11" i="6" s="1"/>
  <c r="DC184" i="4"/>
  <c r="BK11" i="6" s="1"/>
  <c r="DD184" i="4"/>
  <c r="BM11" i="6" s="1"/>
  <c r="DE184" i="4"/>
  <c r="BO11" i="6" s="1"/>
  <c r="DF184" i="4"/>
  <c r="BQ11" i="6" s="1"/>
  <c r="DG184" i="4"/>
  <c r="BS11" i="6" s="1"/>
  <c r="DH184" i="4"/>
  <c r="BU11" i="6" s="1"/>
  <c r="CR185" i="4"/>
  <c r="CS185" i="4"/>
  <c r="CT185" i="4"/>
  <c r="CV185" i="4"/>
  <c r="CW185" i="4"/>
  <c r="CX185" i="4"/>
  <c r="CY185" i="4"/>
  <c r="CZ185" i="4"/>
  <c r="DA185" i="4"/>
  <c r="DB185" i="4"/>
  <c r="DC185" i="4"/>
  <c r="DD185" i="4"/>
  <c r="DE185" i="4"/>
  <c r="DF185" i="4"/>
  <c r="DG185" i="4"/>
  <c r="DH185" i="4"/>
  <c r="CR186" i="4"/>
  <c r="CS186" i="4"/>
  <c r="CT186" i="4"/>
  <c r="CV186" i="4"/>
  <c r="CW186" i="4"/>
  <c r="CX186" i="4"/>
  <c r="CY186" i="4"/>
  <c r="CZ186" i="4"/>
  <c r="DA186" i="4"/>
  <c r="DB186" i="4"/>
  <c r="DC186" i="4"/>
  <c r="DD186" i="4"/>
  <c r="DE186" i="4"/>
  <c r="DF186" i="4"/>
  <c r="DG186" i="4"/>
  <c r="DH186" i="4"/>
  <c r="CR187" i="4"/>
  <c r="CS187" i="4"/>
  <c r="CT187" i="4"/>
  <c r="CV187" i="4"/>
  <c r="CW187" i="4"/>
  <c r="CX187" i="4"/>
  <c r="CY187" i="4"/>
  <c r="CZ187" i="4"/>
  <c r="DA187" i="4"/>
  <c r="DB187" i="4"/>
  <c r="DC187" i="4"/>
  <c r="DD187" i="4"/>
  <c r="DE187" i="4"/>
  <c r="DF187" i="4"/>
  <c r="DG187" i="4"/>
  <c r="DH187" i="4"/>
  <c r="CR188" i="4"/>
  <c r="CS188" i="4"/>
  <c r="CT188" i="4"/>
  <c r="CV188" i="4"/>
  <c r="CW188" i="4"/>
  <c r="CX188" i="4"/>
  <c r="CY188" i="4"/>
  <c r="CZ188" i="4"/>
  <c r="DA188" i="4"/>
  <c r="DB188" i="4"/>
  <c r="DC188" i="4"/>
  <c r="DD188" i="4"/>
  <c r="DE188" i="4"/>
  <c r="DF188" i="4"/>
  <c r="DG188" i="4"/>
  <c r="DH188" i="4"/>
  <c r="CR189" i="4"/>
  <c r="CS189" i="4"/>
  <c r="CT189" i="4"/>
  <c r="CV189" i="4"/>
  <c r="CW189" i="4"/>
  <c r="CX189" i="4"/>
  <c r="CY189" i="4"/>
  <c r="CZ189" i="4"/>
  <c r="DA189" i="4"/>
  <c r="DB189" i="4"/>
  <c r="DC189" i="4"/>
  <c r="DD189" i="4"/>
  <c r="DE189" i="4"/>
  <c r="DF189" i="4"/>
  <c r="DG189" i="4"/>
  <c r="DH189" i="4"/>
  <c r="CR190" i="4"/>
  <c r="AQ12" i="6" s="1"/>
  <c r="CS190" i="4"/>
  <c r="AS12" i="6" s="1"/>
  <c r="CT190" i="4"/>
  <c r="AU12" i="6" s="1"/>
  <c r="CV190" i="4"/>
  <c r="AW12" i="6" s="1"/>
  <c r="CW190" i="4"/>
  <c r="AY12" i="6" s="1"/>
  <c r="CX190" i="4"/>
  <c r="BA12" i="6" s="1"/>
  <c r="CY190" i="4"/>
  <c r="BC12" i="6" s="1"/>
  <c r="CZ190" i="4"/>
  <c r="BE12" i="6" s="1"/>
  <c r="DA190" i="4"/>
  <c r="BG12" i="6" s="1"/>
  <c r="DB190" i="4"/>
  <c r="BI12" i="6" s="1"/>
  <c r="DC190" i="4"/>
  <c r="BK12" i="6" s="1"/>
  <c r="DD190" i="4"/>
  <c r="BM12" i="6" s="1"/>
  <c r="DE190" i="4"/>
  <c r="BO12" i="6" s="1"/>
  <c r="DF190" i="4"/>
  <c r="BQ12" i="6" s="1"/>
  <c r="DG190" i="4"/>
  <c r="BS12" i="6" s="1"/>
  <c r="DH190" i="4"/>
  <c r="BU12" i="6" s="1"/>
  <c r="CR191" i="4"/>
  <c r="CS191" i="4"/>
  <c r="CT191" i="4"/>
  <c r="CV191" i="4"/>
  <c r="CW191" i="4"/>
  <c r="CX191" i="4"/>
  <c r="CY191" i="4"/>
  <c r="CZ191" i="4"/>
  <c r="DA191" i="4"/>
  <c r="DB191" i="4"/>
  <c r="DC191" i="4"/>
  <c r="DD191" i="4"/>
  <c r="DE191" i="4"/>
  <c r="DF191" i="4"/>
  <c r="DG191" i="4"/>
  <c r="DH191" i="4"/>
  <c r="CR192" i="4"/>
  <c r="CS192" i="4"/>
  <c r="CT192" i="4"/>
  <c r="CV192" i="4"/>
  <c r="CW192" i="4"/>
  <c r="CX192" i="4"/>
  <c r="CY192" i="4"/>
  <c r="CZ192" i="4"/>
  <c r="DA192" i="4"/>
  <c r="DB192" i="4"/>
  <c r="DC192" i="4"/>
  <c r="DD192" i="4"/>
  <c r="DE192" i="4"/>
  <c r="DF192" i="4"/>
  <c r="DG192" i="4"/>
  <c r="DH192" i="4"/>
  <c r="CR193" i="4"/>
  <c r="CS193" i="4"/>
  <c r="CT193" i="4"/>
  <c r="CV193" i="4"/>
  <c r="CW193" i="4"/>
  <c r="CX193" i="4"/>
  <c r="CY193" i="4"/>
  <c r="CZ193" i="4"/>
  <c r="DA193" i="4"/>
  <c r="DB193" i="4"/>
  <c r="DC193" i="4"/>
  <c r="DD193" i="4"/>
  <c r="DE193" i="4"/>
  <c r="DF193" i="4"/>
  <c r="DG193" i="4"/>
  <c r="DH193" i="4"/>
  <c r="CR194" i="4"/>
  <c r="CS194" i="4"/>
  <c r="CT194" i="4"/>
  <c r="CV194" i="4"/>
  <c r="CW194" i="4"/>
  <c r="CX194" i="4"/>
  <c r="CY194" i="4"/>
  <c r="CZ194" i="4"/>
  <c r="DA194" i="4"/>
  <c r="DB194" i="4"/>
  <c r="DC194" i="4"/>
  <c r="DD194" i="4"/>
  <c r="DE194" i="4"/>
  <c r="DF194" i="4"/>
  <c r="DG194" i="4"/>
  <c r="DH194" i="4"/>
  <c r="CR195" i="4"/>
  <c r="CS195" i="4"/>
  <c r="CT195" i="4"/>
  <c r="CV195" i="4"/>
  <c r="CW195" i="4"/>
  <c r="CX195" i="4"/>
  <c r="CY195" i="4"/>
  <c r="CZ195" i="4"/>
  <c r="DA195" i="4"/>
  <c r="DB195" i="4"/>
  <c r="DC195" i="4"/>
  <c r="DD195" i="4"/>
  <c r="DE195" i="4"/>
  <c r="DF195" i="4"/>
  <c r="DG195" i="4"/>
  <c r="DH195" i="4"/>
  <c r="CR196" i="4"/>
  <c r="CS196" i="4"/>
  <c r="CT196" i="4"/>
  <c r="CV196" i="4"/>
  <c r="CW196" i="4"/>
  <c r="CX196" i="4"/>
  <c r="CY196" i="4"/>
  <c r="CZ196" i="4"/>
  <c r="DA196" i="4"/>
  <c r="DB196" i="4"/>
  <c r="DC196" i="4"/>
  <c r="DD196" i="4"/>
  <c r="DE196" i="4"/>
  <c r="DF196" i="4"/>
  <c r="DG196" i="4"/>
  <c r="DH196" i="4"/>
  <c r="CR197" i="4"/>
  <c r="CS197" i="4"/>
  <c r="CT197" i="4"/>
  <c r="CV197" i="4"/>
  <c r="CW197" i="4"/>
  <c r="CX197" i="4"/>
  <c r="CY197" i="4"/>
  <c r="CZ197" i="4"/>
  <c r="DA197" i="4"/>
  <c r="DB197" i="4"/>
  <c r="DC197" i="4"/>
  <c r="DD197" i="4"/>
  <c r="DE197" i="4"/>
  <c r="DF197" i="4"/>
  <c r="DG197" i="4"/>
  <c r="DH197" i="4"/>
  <c r="CR198" i="4"/>
  <c r="CS198" i="4"/>
  <c r="CT198" i="4"/>
  <c r="CV198" i="4"/>
  <c r="CW198" i="4"/>
  <c r="CX198" i="4"/>
  <c r="CY198" i="4"/>
  <c r="CZ198" i="4"/>
  <c r="DA198" i="4"/>
  <c r="DB198" i="4"/>
  <c r="DC198" i="4"/>
  <c r="DD198" i="4"/>
  <c r="DE198" i="4"/>
  <c r="DF198" i="4"/>
  <c r="DG198" i="4"/>
  <c r="DH198" i="4"/>
  <c r="CR199" i="4"/>
  <c r="CS199" i="4"/>
  <c r="CT199" i="4"/>
  <c r="CV199" i="4"/>
  <c r="CW199" i="4"/>
  <c r="CX199" i="4"/>
  <c r="CY199" i="4"/>
  <c r="CZ199" i="4"/>
  <c r="DA199" i="4"/>
  <c r="DB199" i="4"/>
  <c r="DC199" i="4"/>
  <c r="DD199" i="4"/>
  <c r="DE199" i="4"/>
  <c r="DF199" i="4"/>
  <c r="DG199" i="4"/>
  <c r="DH199" i="4"/>
  <c r="CR200" i="4"/>
  <c r="CS200" i="4"/>
  <c r="CT200" i="4"/>
  <c r="CV200" i="4"/>
  <c r="CW200" i="4"/>
  <c r="CX200" i="4"/>
  <c r="CY200" i="4"/>
  <c r="CZ200" i="4"/>
  <c r="DA200" i="4"/>
  <c r="DB200" i="4"/>
  <c r="DC200" i="4"/>
  <c r="DD200" i="4"/>
  <c r="DE200" i="4"/>
  <c r="DF200" i="4"/>
  <c r="DG200" i="4"/>
  <c r="DH200" i="4"/>
  <c r="CR201" i="4"/>
  <c r="CS201" i="4"/>
  <c r="CT201" i="4"/>
  <c r="CV201" i="4"/>
  <c r="CW201" i="4"/>
  <c r="CX201" i="4"/>
  <c r="CY201" i="4"/>
  <c r="CZ201" i="4"/>
  <c r="DA201" i="4"/>
  <c r="DB201" i="4"/>
  <c r="DC201" i="4"/>
  <c r="DD201" i="4"/>
  <c r="DE201" i="4"/>
  <c r="DF201" i="4"/>
  <c r="DG201" i="4"/>
  <c r="DH201" i="4"/>
  <c r="CR202" i="4"/>
  <c r="CS202" i="4"/>
  <c r="CT202" i="4"/>
  <c r="CV202" i="4"/>
  <c r="CW202" i="4"/>
  <c r="CX202" i="4"/>
  <c r="CY202" i="4"/>
  <c r="CZ202" i="4"/>
  <c r="DA202" i="4"/>
  <c r="DB202" i="4"/>
  <c r="DC202" i="4"/>
  <c r="DD202" i="4"/>
  <c r="DE202" i="4"/>
  <c r="DF202" i="4"/>
  <c r="DG202" i="4"/>
  <c r="DH202" i="4"/>
  <c r="CR203" i="4"/>
  <c r="CS203" i="4"/>
  <c r="CT203" i="4"/>
  <c r="CV203" i="4"/>
  <c r="CW203" i="4"/>
  <c r="CX203" i="4"/>
  <c r="CY203" i="4"/>
  <c r="CZ203" i="4"/>
  <c r="DA203" i="4"/>
  <c r="DB203" i="4"/>
  <c r="DC203" i="4"/>
  <c r="DD203" i="4"/>
  <c r="DE203" i="4"/>
  <c r="DF203" i="4"/>
  <c r="DG203" i="4"/>
  <c r="DH203" i="4"/>
  <c r="CR204" i="4"/>
  <c r="CS204" i="4"/>
  <c r="CT204" i="4"/>
  <c r="CV204" i="4"/>
  <c r="CW204" i="4"/>
  <c r="CX204" i="4"/>
  <c r="CY204" i="4"/>
  <c r="CZ204" i="4"/>
  <c r="DA204" i="4"/>
  <c r="DB204" i="4"/>
  <c r="DC204" i="4"/>
  <c r="DD204" i="4"/>
  <c r="DE204" i="4"/>
  <c r="DF204" i="4"/>
  <c r="DG204" i="4"/>
  <c r="DH204" i="4"/>
  <c r="CR205" i="4"/>
  <c r="CS205" i="4"/>
  <c r="CT205" i="4"/>
  <c r="CV205" i="4"/>
  <c r="CW205" i="4"/>
  <c r="CX205" i="4"/>
  <c r="CY205" i="4"/>
  <c r="CZ205" i="4"/>
  <c r="DA205" i="4"/>
  <c r="DB205" i="4"/>
  <c r="DC205" i="4"/>
  <c r="DD205" i="4"/>
  <c r="DE205" i="4"/>
  <c r="DF205" i="4"/>
  <c r="DG205" i="4"/>
  <c r="DH205" i="4"/>
  <c r="CR206" i="4"/>
  <c r="CS206" i="4"/>
  <c r="CT206" i="4"/>
  <c r="CV206" i="4"/>
  <c r="CW206" i="4"/>
  <c r="CX206" i="4"/>
  <c r="CY206" i="4"/>
  <c r="CZ206" i="4"/>
  <c r="DA206" i="4"/>
  <c r="DB206" i="4"/>
  <c r="DC206" i="4"/>
  <c r="DD206" i="4"/>
  <c r="DE206" i="4"/>
  <c r="DF206" i="4"/>
  <c r="DG206" i="4"/>
  <c r="DH206" i="4"/>
  <c r="CR207" i="4"/>
  <c r="CS207" i="4"/>
  <c r="CT207" i="4"/>
  <c r="CV207" i="4"/>
  <c r="CW207" i="4"/>
  <c r="CX207" i="4"/>
  <c r="CY207" i="4"/>
  <c r="CZ207" i="4"/>
  <c r="DA207" i="4"/>
  <c r="DB207" i="4"/>
  <c r="DC207" i="4"/>
  <c r="DD207" i="4"/>
  <c r="DE207" i="4"/>
  <c r="DF207" i="4"/>
  <c r="DG207" i="4"/>
  <c r="DH207" i="4"/>
  <c r="CR208" i="4"/>
  <c r="CS208" i="4"/>
  <c r="CT208" i="4"/>
  <c r="CV208" i="4"/>
  <c r="CW208" i="4"/>
  <c r="CX208" i="4"/>
  <c r="CY208" i="4"/>
  <c r="CZ208" i="4"/>
  <c r="DA208" i="4"/>
  <c r="DB208" i="4"/>
  <c r="DC208" i="4"/>
  <c r="DD208" i="4"/>
  <c r="DE208" i="4"/>
  <c r="DF208" i="4"/>
  <c r="DG208" i="4"/>
  <c r="DH208" i="4"/>
  <c r="CR209" i="4"/>
  <c r="CS209" i="4"/>
  <c r="CT209" i="4"/>
  <c r="CV209" i="4"/>
  <c r="CW209" i="4"/>
  <c r="CX209" i="4"/>
  <c r="CY209" i="4"/>
  <c r="CZ209" i="4"/>
  <c r="DA209" i="4"/>
  <c r="DB209" i="4"/>
  <c r="DC209" i="4"/>
  <c r="DD209" i="4"/>
  <c r="DE209" i="4"/>
  <c r="DF209" i="4"/>
  <c r="DG209" i="4"/>
  <c r="DH209" i="4"/>
  <c r="CR210" i="4"/>
  <c r="CS210" i="4"/>
  <c r="CT210" i="4"/>
  <c r="CV210" i="4"/>
  <c r="CW210" i="4"/>
  <c r="CX210" i="4"/>
  <c r="CY210" i="4"/>
  <c r="CZ210" i="4"/>
  <c r="DA210" i="4"/>
  <c r="DB210" i="4"/>
  <c r="DC210" i="4"/>
  <c r="DD210" i="4"/>
  <c r="DE210" i="4"/>
  <c r="DF210" i="4"/>
  <c r="DG210" i="4"/>
  <c r="DH210" i="4"/>
  <c r="CR211" i="4"/>
  <c r="CS211" i="4"/>
  <c r="CT211" i="4"/>
  <c r="CV211" i="4"/>
  <c r="CW211" i="4"/>
  <c r="CX211" i="4"/>
  <c r="CY211" i="4"/>
  <c r="CZ211" i="4"/>
  <c r="DA211" i="4"/>
  <c r="DB211" i="4"/>
  <c r="DC211" i="4"/>
  <c r="DD211" i="4"/>
  <c r="DE211" i="4"/>
  <c r="DF211" i="4"/>
  <c r="DG211" i="4"/>
  <c r="DH211" i="4"/>
  <c r="CR212" i="4"/>
  <c r="CS212" i="4"/>
  <c r="CT212" i="4"/>
  <c r="CV212" i="4"/>
  <c r="CW212" i="4"/>
  <c r="CX212" i="4"/>
  <c r="CY212" i="4"/>
  <c r="CZ212" i="4"/>
  <c r="DA212" i="4"/>
  <c r="DB212" i="4"/>
  <c r="DC212" i="4"/>
  <c r="DD212" i="4"/>
  <c r="DE212" i="4"/>
  <c r="DF212" i="4"/>
  <c r="DG212" i="4"/>
  <c r="DH212" i="4"/>
  <c r="CR213" i="4"/>
  <c r="CS213" i="4"/>
  <c r="CT213" i="4"/>
  <c r="CV213" i="4"/>
  <c r="CW213" i="4"/>
  <c r="CX213" i="4"/>
  <c r="CY213" i="4"/>
  <c r="CZ213" i="4"/>
  <c r="DA213" i="4"/>
  <c r="DB213" i="4"/>
  <c r="DC213" i="4"/>
  <c r="DD213" i="4"/>
  <c r="DE213" i="4"/>
  <c r="DF213" i="4"/>
  <c r="DG213" i="4"/>
  <c r="DH213" i="4"/>
  <c r="CR214" i="4"/>
  <c r="CS214" i="4"/>
  <c r="CT214" i="4"/>
  <c r="CV214" i="4"/>
  <c r="CW214" i="4"/>
  <c r="CX214" i="4"/>
  <c r="CY214" i="4"/>
  <c r="CZ214" i="4"/>
  <c r="DA214" i="4"/>
  <c r="DB214" i="4"/>
  <c r="DC214" i="4"/>
  <c r="DD214" i="4"/>
  <c r="DE214" i="4"/>
  <c r="DF214" i="4"/>
  <c r="DG214" i="4"/>
  <c r="DH214" i="4"/>
  <c r="CR215" i="4"/>
  <c r="CS215" i="4"/>
  <c r="CT215" i="4"/>
  <c r="CV215" i="4"/>
  <c r="CW215" i="4"/>
  <c r="CX215" i="4"/>
  <c r="CY215" i="4"/>
  <c r="CZ215" i="4"/>
  <c r="DA215" i="4"/>
  <c r="DB215" i="4"/>
  <c r="DC215" i="4"/>
  <c r="DD215" i="4"/>
  <c r="DE215" i="4"/>
  <c r="DF215" i="4"/>
  <c r="DG215" i="4"/>
  <c r="DH215" i="4"/>
  <c r="CR216" i="4"/>
  <c r="CS216" i="4"/>
  <c r="CT216" i="4"/>
  <c r="CV216" i="4"/>
  <c r="CW216" i="4"/>
  <c r="CX216" i="4"/>
  <c r="CY216" i="4"/>
  <c r="CZ216" i="4"/>
  <c r="DA216" i="4"/>
  <c r="DB216" i="4"/>
  <c r="DC216" i="4"/>
  <c r="DD216" i="4"/>
  <c r="DE216" i="4"/>
  <c r="DF216" i="4"/>
  <c r="DG216" i="4"/>
  <c r="DH216" i="4"/>
  <c r="CR217" i="4"/>
  <c r="CS217" i="4"/>
  <c r="CT217" i="4"/>
  <c r="CV217" i="4"/>
  <c r="CW217" i="4"/>
  <c r="CX217" i="4"/>
  <c r="CY217" i="4"/>
  <c r="CZ217" i="4"/>
  <c r="DA217" i="4"/>
  <c r="DB217" i="4"/>
  <c r="DC217" i="4"/>
  <c r="DD217" i="4"/>
  <c r="DE217" i="4"/>
  <c r="DF217" i="4"/>
  <c r="DG217" i="4"/>
  <c r="DH217" i="4"/>
  <c r="CR218" i="4"/>
  <c r="CS218" i="4"/>
  <c r="CT218" i="4"/>
  <c r="CV218" i="4"/>
  <c r="CW218" i="4"/>
  <c r="CX218" i="4"/>
  <c r="CY218" i="4"/>
  <c r="CZ218" i="4"/>
  <c r="DA218" i="4"/>
  <c r="DB218" i="4"/>
  <c r="DC218" i="4"/>
  <c r="DD218" i="4"/>
  <c r="DE218" i="4"/>
  <c r="DF218" i="4"/>
  <c r="DG218" i="4"/>
  <c r="DH218" i="4"/>
  <c r="CR219" i="4"/>
  <c r="CS219" i="4"/>
  <c r="CT219" i="4"/>
  <c r="CV219" i="4"/>
  <c r="CW219" i="4"/>
  <c r="CX219" i="4"/>
  <c r="CY219" i="4"/>
  <c r="CZ219" i="4"/>
  <c r="DA219" i="4"/>
  <c r="DB219" i="4"/>
  <c r="DC219" i="4"/>
  <c r="DD219" i="4"/>
  <c r="DE219" i="4"/>
  <c r="DF219" i="4"/>
  <c r="DG219" i="4"/>
  <c r="DH219" i="4"/>
  <c r="CR220" i="4"/>
  <c r="CS220" i="4"/>
  <c r="CT220" i="4"/>
  <c r="CV220" i="4"/>
  <c r="CW220" i="4"/>
  <c r="CX220" i="4"/>
  <c r="CY220" i="4"/>
  <c r="CZ220" i="4"/>
  <c r="DA220" i="4"/>
  <c r="DB220" i="4"/>
  <c r="DC220" i="4"/>
  <c r="DD220" i="4"/>
  <c r="DE220" i="4"/>
  <c r="DF220" i="4"/>
  <c r="DG220" i="4"/>
  <c r="DH220" i="4"/>
  <c r="CR221" i="4"/>
  <c r="CS221" i="4"/>
  <c r="CT221" i="4"/>
  <c r="CV221" i="4"/>
  <c r="CW221" i="4"/>
  <c r="CX221" i="4"/>
  <c r="CY221" i="4"/>
  <c r="CZ221" i="4"/>
  <c r="DA221" i="4"/>
  <c r="DB221" i="4"/>
  <c r="DC221" i="4"/>
  <c r="DD221" i="4"/>
  <c r="DE221" i="4"/>
  <c r="DF221" i="4"/>
  <c r="DG221" i="4"/>
  <c r="DH221" i="4"/>
  <c r="CR222" i="4"/>
  <c r="CS222" i="4"/>
  <c r="CT222" i="4"/>
  <c r="CV222" i="4"/>
  <c r="CW222" i="4"/>
  <c r="CX222" i="4"/>
  <c r="CY222" i="4"/>
  <c r="CZ222" i="4"/>
  <c r="DA222" i="4"/>
  <c r="DB222" i="4"/>
  <c r="DC222" i="4"/>
  <c r="DD222" i="4"/>
  <c r="DE222" i="4"/>
  <c r="DF222" i="4"/>
  <c r="DG222" i="4"/>
  <c r="DH222" i="4"/>
  <c r="CR223" i="4"/>
  <c r="CS223" i="4"/>
  <c r="CT223" i="4"/>
  <c r="CV223" i="4"/>
  <c r="CW223" i="4"/>
  <c r="CX223" i="4"/>
  <c r="CY223" i="4"/>
  <c r="CZ223" i="4"/>
  <c r="DA223" i="4"/>
  <c r="DB223" i="4"/>
  <c r="DC223" i="4"/>
  <c r="DD223" i="4"/>
  <c r="DE223" i="4"/>
  <c r="DF223" i="4"/>
  <c r="DG223" i="4"/>
  <c r="DH223" i="4"/>
  <c r="CR224" i="4"/>
  <c r="CS224" i="4"/>
  <c r="CT224" i="4"/>
  <c r="CV224" i="4"/>
  <c r="CW224" i="4"/>
  <c r="CX224" i="4"/>
  <c r="CY224" i="4"/>
  <c r="CZ224" i="4"/>
  <c r="DA224" i="4"/>
  <c r="DB224" i="4"/>
  <c r="DC224" i="4"/>
  <c r="DD224" i="4"/>
  <c r="DE224" i="4"/>
  <c r="DF224" i="4"/>
  <c r="DG224" i="4"/>
  <c r="DH224" i="4"/>
  <c r="CR225" i="4"/>
  <c r="CS225" i="4"/>
  <c r="CT225" i="4"/>
  <c r="CV225" i="4"/>
  <c r="CW225" i="4"/>
  <c r="CX225" i="4"/>
  <c r="CY225" i="4"/>
  <c r="CZ225" i="4"/>
  <c r="DA225" i="4"/>
  <c r="DB225" i="4"/>
  <c r="DC225" i="4"/>
  <c r="DD225" i="4"/>
  <c r="DE225" i="4"/>
  <c r="DF225" i="4"/>
  <c r="DG225" i="4"/>
  <c r="DH225" i="4"/>
  <c r="CR226" i="4"/>
  <c r="CS226" i="4"/>
  <c r="CT226" i="4"/>
  <c r="CV226" i="4"/>
  <c r="CW226" i="4"/>
  <c r="CX226" i="4"/>
  <c r="CY226" i="4"/>
  <c r="CZ226" i="4"/>
  <c r="DA226" i="4"/>
  <c r="DB226" i="4"/>
  <c r="DC226" i="4"/>
  <c r="DD226" i="4"/>
  <c r="DE226" i="4"/>
  <c r="DF226" i="4"/>
  <c r="DG226" i="4"/>
  <c r="DH226" i="4"/>
  <c r="CR227" i="4"/>
  <c r="CS227" i="4"/>
  <c r="CT227" i="4"/>
  <c r="CV227" i="4"/>
  <c r="CW227" i="4"/>
  <c r="CX227" i="4"/>
  <c r="CY227" i="4"/>
  <c r="CZ227" i="4"/>
  <c r="DA227" i="4"/>
  <c r="DB227" i="4"/>
  <c r="DC227" i="4"/>
  <c r="DD227" i="4"/>
  <c r="DE227" i="4"/>
  <c r="DF227" i="4"/>
  <c r="DG227" i="4"/>
  <c r="DH227" i="4"/>
  <c r="CR228" i="4"/>
  <c r="CS228" i="4"/>
  <c r="CT228" i="4"/>
  <c r="CV228" i="4"/>
  <c r="CW228" i="4"/>
  <c r="CX228" i="4"/>
  <c r="CY228" i="4"/>
  <c r="CZ228" i="4"/>
  <c r="DA228" i="4"/>
  <c r="DB228" i="4"/>
  <c r="DC228" i="4"/>
  <c r="DD228" i="4"/>
  <c r="DE228" i="4"/>
  <c r="DF228" i="4"/>
  <c r="DG228" i="4"/>
  <c r="DH228" i="4"/>
  <c r="CR229" i="4"/>
  <c r="CS229" i="4"/>
  <c r="CT229" i="4"/>
  <c r="CV229" i="4"/>
  <c r="CW229" i="4"/>
  <c r="CX229" i="4"/>
  <c r="CY229" i="4"/>
  <c r="CZ229" i="4"/>
  <c r="DA229" i="4"/>
  <c r="DB229" i="4"/>
  <c r="DC229" i="4"/>
  <c r="DD229" i="4"/>
  <c r="DE229" i="4"/>
  <c r="DF229" i="4"/>
  <c r="DG229" i="4"/>
  <c r="DH229" i="4"/>
  <c r="CR230" i="4"/>
  <c r="CS230" i="4"/>
  <c r="CT230" i="4"/>
  <c r="CV230" i="4"/>
  <c r="CW230" i="4"/>
  <c r="CX230" i="4"/>
  <c r="CY230" i="4"/>
  <c r="CZ230" i="4"/>
  <c r="DA230" i="4"/>
  <c r="DB230" i="4"/>
  <c r="DC230" i="4"/>
  <c r="DD230" i="4"/>
  <c r="DE230" i="4"/>
  <c r="DF230" i="4"/>
  <c r="DG230" i="4"/>
  <c r="DH230" i="4"/>
  <c r="CR231" i="4"/>
  <c r="AQ13" i="6" s="1"/>
  <c r="CS231" i="4"/>
  <c r="AS13" i="6" s="1"/>
  <c r="CT231" i="4"/>
  <c r="AU13" i="6" s="1"/>
  <c r="CV231" i="4"/>
  <c r="AW13" i="6" s="1"/>
  <c r="CW231" i="4"/>
  <c r="AY13" i="6" s="1"/>
  <c r="CX231" i="4"/>
  <c r="BA13" i="6" s="1"/>
  <c r="CY231" i="4"/>
  <c r="BC13" i="6" s="1"/>
  <c r="CZ231" i="4"/>
  <c r="BE13" i="6" s="1"/>
  <c r="DA231" i="4"/>
  <c r="BG13" i="6" s="1"/>
  <c r="DB231" i="4"/>
  <c r="BI13" i="6" s="1"/>
  <c r="DC231" i="4"/>
  <c r="BK13" i="6" s="1"/>
  <c r="DD231" i="4"/>
  <c r="BM13" i="6" s="1"/>
  <c r="DE231" i="4"/>
  <c r="BO13" i="6" s="1"/>
  <c r="DF231" i="4"/>
  <c r="BQ13" i="6" s="1"/>
  <c r="DG231" i="4"/>
  <c r="BS13" i="6" s="1"/>
  <c r="DH231" i="4"/>
  <c r="BU13" i="6" s="1"/>
  <c r="CR232" i="4"/>
  <c r="CS232" i="4"/>
  <c r="CT232" i="4"/>
  <c r="CV232" i="4"/>
  <c r="CW232" i="4"/>
  <c r="CX232" i="4"/>
  <c r="CY232" i="4"/>
  <c r="CZ232" i="4"/>
  <c r="DA232" i="4"/>
  <c r="DB232" i="4"/>
  <c r="DC232" i="4"/>
  <c r="DD232" i="4"/>
  <c r="DE232" i="4"/>
  <c r="DF232" i="4"/>
  <c r="DG232" i="4"/>
  <c r="DH232" i="4"/>
  <c r="CR233" i="4"/>
  <c r="CS233" i="4"/>
  <c r="CT233" i="4"/>
  <c r="CV233" i="4"/>
  <c r="CW233" i="4"/>
  <c r="CX233" i="4"/>
  <c r="CY233" i="4"/>
  <c r="CZ233" i="4"/>
  <c r="DA233" i="4"/>
  <c r="DB233" i="4"/>
  <c r="DC233" i="4"/>
  <c r="DD233" i="4"/>
  <c r="DE233" i="4"/>
  <c r="DF233" i="4"/>
  <c r="DG233" i="4"/>
  <c r="DH233" i="4"/>
  <c r="CR234" i="4"/>
  <c r="CS234" i="4"/>
  <c r="CT234" i="4"/>
  <c r="CV234" i="4"/>
  <c r="CW234" i="4"/>
  <c r="CX234" i="4"/>
  <c r="CY234" i="4"/>
  <c r="CZ234" i="4"/>
  <c r="DA234" i="4"/>
  <c r="DB234" i="4"/>
  <c r="DC234" i="4"/>
  <c r="DD234" i="4"/>
  <c r="DE234" i="4"/>
  <c r="DF234" i="4"/>
  <c r="DG234" i="4"/>
  <c r="DH234" i="4"/>
  <c r="CR235" i="4"/>
  <c r="CS235" i="4"/>
  <c r="CT235" i="4"/>
  <c r="CV235" i="4"/>
  <c r="CW235" i="4"/>
  <c r="CX235" i="4"/>
  <c r="CY235" i="4"/>
  <c r="CZ235" i="4"/>
  <c r="DA235" i="4"/>
  <c r="DB235" i="4"/>
  <c r="DC235" i="4"/>
  <c r="DD235" i="4"/>
  <c r="DE235" i="4"/>
  <c r="DF235" i="4"/>
  <c r="DG235" i="4"/>
  <c r="DH235" i="4"/>
  <c r="CR236" i="4"/>
  <c r="CS236" i="4"/>
  <c r="CT236" i="4"/>
  <c r="CV236" i="4"/>
  <c r="CW236" i="4"/>
  <c r="CX236" i="4"/>
  <c r="CY236" i="4"/>
  <c r="CZ236" i="4"/>
  <c r="DA236" i="4"/>
  <c r="DB236" i="4"/>
  <c r="DC236" i="4"/>
  <c r="DD236" i="4"/>
  <c r="DE236" i="4"/>
  <c r="DF236" i="4"/>
  <c r="DG236" i="4"/>
  <c r="DH236" i="4"/>
  <c r="CR237" i="4"/>
  <c r="CS237" i="4"/>
  <c r="CT237" i="4"/>
  <c r="CV237" i="4"/>
  <c r="CW237" i="4"/>
  <c r="CX237" i="4"/>
  <c r="CY237" i="4"/>
  <c r="CZ237" i="4"/>
  <c r="DA237" i="4"/>
  <c r="DB237" i="4"/>
  <c r="DC237" i="4"/>
  <c r="DD237" i="4"/>
  <c r="DE237" i="4"/>
  <c r="DF237" i="4"/>
  <c r="DG237" i="4"/>
  <c r="DH237" i="4"/>
  <c r="CR238" i="4"/>
  <c r="CS238" i="4"/>
  <c r="CT238" i="4"/>
  <c r="CV238" i="4"/>
  <c r="CW238" i="4"/>
  <c r="CX238" i="4"/>
  <c r="CY238" i="4"/>
  <c r="CZ238" i="4"/>
  <c r="DA238" i="4"/>
  <c r="DB238" i="4"/>
  <c r="DC238" i="4"/>
  <c r="DD238" i="4"/>
  <c r="DE238" i="4"/>
  <c r="DF238" i="4"/>
  <c r="DG238" i="4"/>
  <c r="DH238" i="4"/>
  <c r="CR239" i="4"/>
  <c r="CS239" i="4"/>
  <c r="CT239" i="4"/>
  <c r="CV239" i="4"/>
  <c r="CW239" i="4"/>
  <c r="CX239" i="4"/>
  <c r="CY239" i="4"/>
  <c r="CZ239" i="4"/>
  <c r="DA239" i="4"/>
  <c r="DB239" i="4"/>
  <c r="DC239" i="4"/>
  <c r="DD239" i="4"/>
  <c r="DE239" i="4"/>
  <c r="DF239" i="4"/>
  <c r="DG239" i="4"/>
  <c r="DH239" i="4"/>
  <c r="CR240" i="4"/>
  <c r="CS240" i="4"/>
  <c r="CT240" i="4"/>
  <c r="CV240" i="4"/>
  <c r="CW240" i="4"/>
  <c r="CX240" i="4"/>
  <c r="CY240" i="4"/>
  <c r="CZ240" i="4"/>
  <c r="DA240" i="4"/>
  <c r="DB240" i="4"/>
  <c r="DC240" i="4"/>
  <c r="DD240" i="4"/>
  <c r="DE240" i="4"/>
  <c r="DF240" i="4"/>
  <c r="DG240" i="4"/>
  <c r="DH240" i="4"/>
  <c r="CR241" i="4"/>
  <c r="CS241" i="4"/>
  <c r="CT241" i="4"/>
  <c r="CV241" i="4"/>
  <c r="CW241" i="4"/>
  <c r="CX241" i="4"/>
  <c r="CY241" i="4"/>
  <c r="CZ241" i="4"/>
  <c r="DA241" i="4"/>
  <c r="DB241" i="4"/>
  <c r="DC241" i="4"/>
  <c r="DD241" i="4"/>
  <c r="DE241" i="4"/>
  <c r="DF241" i="4"/>
  <c r="DG241" i="4"/>
  <c r="DH241" i="4"/>
  <c r="CR242" i="4"/>
  <c r="CS242" i="4"/>
  <c r="CT242" i="4"/>
  <c r="CV242" i="4"/>
  <c r="CW242" i="4"/>
  <c r="CX242" i="4"/>
  <c r="CY242" i="4"/>
  <c r="CZ242" i="4"/>
  <c r="DA242" i="4"/>
  <c r="DB242" i="4"/>
  <c r="DC242" i="4"/>
  <c r="DD242" i="4"/>
  <c r="DE242" i="4"/>
  <c r="DF242" i="4"/>
  <c r="DG242" i="4"/>
  <c r="DH242" i="4"/>
  <c r="CR243" i="4"/>
  <c r="CS243" i="4"/>
  <c r="CT243" i="4"/>
  <c r="CV243" i="4"/>
  <c r="CW243" i="4"/>
  <c r="CX243" i="4"/>
  <c r="CY243" i="4"/>
  <c r="CZ243" i="4"/>
  <c r="DA243" i="4"/>
  <c r="DB243" i="4"/>
  <c r="DC243" i="4"/>
  <c r="DD243" i="4"/>
  <c r="DE243" i="4"/>
  <c r="DF243" i="4"/>
  <c r="DG243" i="4"/>
  <c r="DH243" i="4"/>
  <c r="CR244" i="4"/>
  <c r="CS244" i="4"/>
  <c r="CT244" i="4"/>
  <c r="CV244" i="4"/>
  <c r="CW244" i="4"/>
  <c r="CX244" i="4"/>
  <c r="CY244" i="4"/>
  <c r="CZ244" i="4"/>
  <c r="DA244" i="4"/>
  <c r="DB244" i="4"/>
  <c r="DC244" i="4"/>
  <c r="DD244" i="4"/>
  <c r="DE244" i="4"/>
  <c r="DF244" i="4"/>
  <c r="DG244" i="4"/>
  <c r="DH244" i="4"/>
  <c r="CR245" i="4"/>
  <c r="CS245" i="4"/>
  <c r="CT245" i="4"/>
  <c r="CV245" i="4"/>
  <c r="CW245" i="4"/>
  <c r="CX245" i="4"/>
  <c r="CY245" i="4"/>
  <c r="CZ245" i="4"/>
  <c r="DA245" i="4"/>
  <c r="DB245" i="4"/>
  <c r="DC245" i="4"/>
  <c r="DD245" i="4"/>
  <c r="DE245" i="4"/>
  <c r="DF245" i="4"/>
  <c r="DG245" i="4"/>
  <c r="DH245" i="4"/>
  <c r="CR246" i="4"/>
  <c r="CS246" i="4"/>
  <c r="CT246" i="4"/>
  <c r="CV246" i="4"/>
  <c r="CW246" i="4"/>
  <c r="CX246" i="4"/>
  <c r="CY246" i="4"/>
  <c r="CZ246" i="4"/>
  <c r="DA246" i="4"/>
  <c r="DB246" i="4"/>
  <c r="DC246" i="4"/>
  <c r="DD246" i="4"/>
  <c r="DE246" i="4"/>
  <c r="DF246" i="4"/>
  <c r="DG246" i="4"/>
  <c r="DH246" i="4"/>
  <c r="CR247" i="4"/>
  <c r="CS247" i="4"/>
  <c r="CT247" i="4"/>
  <c r="CV247" i="4"/>
  <c r="CW247" i="4"/>
  <c r="CX247" i="4"/>
  <c r="CY247" i="4"/>
  <c r="CZ247" i="4"/>
  <c r="DA247" i="4"/>
  <c r="DB247" i="4"/>
  <c r="DC247" i="4"/>
  <c r="DD247" i="4"/>
  <c r="DE247" i="4"/>
  <c r="DF247" i="4"/>
  <c r="DG247" i="4"/>
  <c r="DH247" i="4"/>
  <c r="CR248" i="4"/>
  <c r="CS248" i="4"/>
  <c r="CT248" i="4"/>
  <c r="CV248" i="4"/>
  <c r="CW248" i="4"/>
  <c r="CX248" i="4"/>
  <c r="CY248" i="4"/>
  <c r="CZ248" i="4"/>
  <c r="DA248" i="4"/>
  <c r="DB248" i="4"/>
  <c r="DC248" i="4"/>
  <c r="DD248" i="4"/>
  <c r="DE248" i="4"/>
  <c r="DF248" i="4"/>
  <c r="DG248" i="4"/>
  <c r="DH248" i="4"/>
  <c r="CR249" i="4"/>
  <c r="CS249" i="4"/>
  <c r="CT249" i="4"/>
  <c r="CV249" i="4"/>
  <c r="CW249" i="4"/>
  <c r="CX249" i="4"/>
  <c r="CY249" i="4"/>
  <c r="CZ249" i="4"/>
  <c r="DA249" i="4"/>
  <c r="DB249" i="4"/>
  <c r="DC249" i="4"/>
  <c r="DD249" i="4"/>
  <c r="DE249" i="4"/>
  <c r="DF249" i="4"/>
  <c r="DG249" i="4"/>
  <c r="DH249" i="4"/>
  <c r="CR250" i="4"/>
  <c r="CS250" i="4"/>
  <c r="CT250" i="4"/>
  <c r="CV250" i="4"/>
  <c r="CW250" i="4"/>
  <c r="CX250" i="4"/>
  <c r="CY250" i="4"/>
  <c r="CZ250" i="4"/>
  <c r="DA250" i="4"/>
  <c r="DB250" i="4"/>
  <c r="DC250" i="4"/>
  <c r="DD250" i="4"/>
  <c r="DE250" i="4"/>
  <c r="DF250" i="4"/>
  <c r="DG250" i="4"/>
  <c r="DH250" i="4"/>
  <c r="CR251" i="4"/>
  <c r="CS251" i="4"/>
  <c r="CT251" i="4"/>
  <c r="CV251" i="4"/>
  <c r="CW251" i="4"/>
  <c r="CX251" i="4"/>
  <c r="CY251" i="4"/>
  <c r="CZ251" i="4"/>
  <c r="DA251" i="4"/>
  <c r="DB251" i="4"/>
  <c r="DC251" i="4"/>
  <c r="DD251" i="4"/>
  <c r="DE251" i="4"/>
  <c r="DF251" i="4"/>
  <c r="DG251" i="4"/>
  <c r="DH251" i="4"/>
  <c r="CR252" i="4"/>
  <c r="CS252" i="4"/>
  <c r="CT252" i="4"/>
  <c r="CV252" i="4"/>
  <c r="CW252" i="4"/>
  <c r="CX252" i="4"/>
  <c r="CY252" i="4"/>
  <c r="CZ252" i="4"/>
  <c r="DA252" i="4"/>
  <c r="DB252" i="4"/>
  <c r="DC252" i="4"/>
  <c r="DD252" i="4"/>
  <c r="DE252" i="4"/>
  <c r="DF252" i="4"/>
  <c r="DG252" i="4"/>
  <c r="DH252" i="4"/>
  <c r="CR253" i="4"/>
  <c r="CS253" i="4"/>
  <c r="CT253" i="4"/>
  <c r="CV253" i="4"/>
  <c r="CW253" i="4"/>
  <c r="CX253" i="4"/>
  <c r="CY253" i="4"/>
  <c r="CZ253" i="4"/>
  <c r="DA253" i="4"/>
  <c r="DB253" i="4"/>
  <c r="DC253" i="4"/>
  <c r="DD253" i="4"/>
  <c r="DE253" i="4"/>
  <c r="DF253" i="4"/>
  <c r="DG253" i="4"/>
  <c r="DH253" i="4"/>
  <c r="CR254" i="4"/>
  <c r="CS254" i="4"/>
  <c r="CT254" i="4"/>
  <c r="CV254" i="4"/>
  <c r="CW254" i="4"/>
  <c r="CX254" i="4"/>
  <c r="CY254" i="4"/>
  <c r="CZ254" i="4"/>
  <c r="DA254" i="4"/>
  <c r="DB254" i="4"/>
  <c r="DC254" i="4"/>
  <c r="DD254" i="4"/>
  <c r="DE254" i="4"/>
  <c r="DF254" i="4"/>
  <c r="DG254" i="4"/>
  <c r="DH254" i="4"/>
  <c r="CR255" i="4"/>
  <c r="CS255" i="4"/>
  <c r="CT255" i="4"/>
  <c r="CV255" i="4"/>
  <c r="CW255" i="4"/>
  <c r="CX255" i="4"/>
  <c r="CY255" i="4"/>
  <c r="CZ255" i="4"/>
  <c r="DA255" i="4"/>
  <c r="DB255" i="4"/>
  <c r="DC255" i="4"/>
  <c r="DD255" i="4"/>
  <c r="DE255" i="4"/>
  <c r="DF255" i="4"/>
  <c r="DG255" i="4"/>
  <c r="DH255" i="4"/>
  <c r="CR256" i="4"/>
  <c r="CS256" i="4"/>
  <c r="CT256" i="4"/>
  <c r="CV256" i="4"/>
  <c r="CW256" i="4"/>
  <c r="CX256" i="4"/>
  <c r="CY256" i="4"/>
  <c r="CZ256" i="4"/>
  <c r="DA256" i="4"/>
  <c r="DB256" i="4"/>
  <c r="DC256" i="4"/>
  <c r="DD256" i="4"/>
  <c r="DE256" i="4"/>
  <c r="DF256" i="4"/>
  <c r="DG256" i="4"/>
  <c r="DH256" i="4"/>
  <c r="CR257" i="4"/>
  <c r="CS257" i="4"/>
  <c r="CT257" i="4"/>
  <c r="CV257" i="4"/>
  <c r="CW257" i="4"/>
  <c r="CX257" i="4"/>
  <c r="CY257" i="4"/>
  <c r="CZ257" i="4"/>
  <c r="DA257" i="4"/>
  <c r="DB257" i="4"/>
  <c r="DC257" i="4"/>
  <c r="DD257" i="4"/>
  <c r="DE257" i="4"/>
  <c r="DF257" i="4"/>
  <c r="DG257" i="4"/>
  <c r="DH257" i="4"/>
  <c r="CR258" i="4"/>
  <c r="CS258" i="4"/>
  <c r="CT258" i="4"/>
  <c r="CV258" i="4"/>
  <c r="CW258" i="4"/>
  <c r="CX258" i="4"/>
  <c r="CY258" i="4"/>
  <c r="CZ258" i="4"/>
  <c r="DA258" i="4"/>
  <c r="DB258" i="4"/>
  <c r="DC258" i="4"/>
  <c r="DD258" i="4"/>
  <c r="DE258" i="4"/>
  <c r="DF258" i="4"/>
  <c r="DG258" i="4"/>
  <c r="DH258" i="4"/>
  <c r="CR259" i="4"/>
  <c r="CS259" i="4"/>
  <c r="CT259" i="4"/>
  <c r="CV259" i="4"/>
  <c r="CW259" i="4"/>
  <c r="CX259" i="4"/>
  <c r="CY259" i="4"/>
  <c r="CZ259" i="4"/>
  <c r="DA259" i="4"/>
  <c r="DB259" i="4"/>
  <c r="DC259" i="4"/>
  <c r="DD259" i="4"/>
  <c r="DE259" i="4"/>
  <c r="DF259" i="4"/>
  <c r="DG259" i="4"/>
  <c r="DH259" i="4"/>
  <c r="CR260" i="4"/>
  <c r="CS260" i="4"/>
  <c r="CT260" i="4"/>
  <c r="CV260" i="4"/>
  <c r="CW260" i="4"/>
  <c r="CX260" i="4"/>
  <c r="CY260" i="4"/>
  <c r="CZ260" i="4"/>
  <c r="DA260" i="4"/>
  <c r="DB260" i="4"/>
  <c r="DC260" i="4"/>
  <c r="DD260" i="4"/>
  <c r="DE260" i="4"/>
  <c r="DF260" i="4"/>
  <c r="DG260" i="4"/>
  <c r="DH260" i="4"/>
  <c r="CR261" i="4"/>
  <c r="CS261" i="4"/>
  <c r="CT261" i="4"/>
  <c r="CV261" i="4"/>
  <c r="CW261" i="4"/>
  <c r="CX261" i="4"/>
  <c r="CY261" i="4"/>
  <c r="CZ261" i="4"/>
  <c r="DA261" i="4"/>
  <c r="DB261" i="4"/>
  <c r="DC261" i="4"/>
  <c r="DD261" i="4"/>
  <c r="DE261" i="4"/>
  <c r="DF261" i="4"/>
  <c r="DG261" i="4"/>
  <c r="DH261" i="4"/>
  <c r="CR262" i="4"/>
  <c r="CS262" i="4"/>
  <c r="CT262" i="4"/>
  <c r="CV262" i="4"/>
  <c r="CW262" i="4"/>
  <c r="CX262" i="4"/>
  <c r="CY262" i="4"/>
  <c r="CZ262" i="4"/>
  <c r="DA262" i="4"/>
  <c r="DB262" i="4"/>
  <c r="DC262" i="4"/>
  <c r="DD262" i="4"/>
  <c r="DE262" i="4"/>
  <c r="DF262" i="4"/>
  <c r="DG262" i="4"/>
  <c r="DH262" i="4"/>
  <c r="CR263" i="4"/>
  <c r="CS263" i="4"/>
  <c r="CT263" i="4"/>
  <c r="CV263" i="4"/>
  <c r="CW263" i="4"/>
  <c r="CX263" i="4"/>
  <c r="CY263" i="4"/>
  <c r="CZ263" i="4"/>
  <c r="DA263" i="4"/>
  <c r="DB263" i="4"/>
  <c r="DC263" i="4"/>
  <c r="DD263" i="4"/>
  <c r="DE263" i="4"/>
  <c r="DF263" i="4"/>
  <c r="DG263" i="4"/>
  <c r="DH263" i="4"/>
  <c r="CR264" i="4"/>
  <c r="CS264" i="4"/>
  <c r="CT264" i="4"/>
  <c r="CV264" i="4"/>
  <c r="CW264" i="4"/>
  <c r="CX264" i="4"/>
  <c r="CY264" i="4"/>
  <c r="CZ264" i="4"/>
  <c r="DA264" i="4"/>
  <c r="DB264" i="4"/>
  <c r="DC264" i="4"/>
  <c r="DD264" i="4"/>
  <c r="DE264" i="4"/>
  <c r="DF264" i="4"/>
  <c r="DG264" i="4"/>
  <c r="DH264" i="4"/>
  <c r="CR265" i="4"/>
  <c r="CS265" i="4"/>
  <c r="CT265" i="4"/>
  <c r="CV265" i="4"/>
  <c r="CW265" i="4"/>
  <c r="CX265" i="4"/>
  <c r="CY265" i="4"/>
  <c r="CZ265" i="4"/>
  <c r="DA265" i="4"/>
  <c r="DB265" i="4"/>
  <c r="DC265" i="4"/>
  <c r="DD265" i="4"/>
  <c r="DE265" i="4"/>
  <c r="DF265" i="4"/>
  <c r="DG265" i="4"/>
  <c r="DH265" i="4"/>
  <c r="CR266" i="4"/>
  <c r="CS266" i="4"/>
  <c r="CT266" i="4"/>
  <c r="CV266" i="4"/>
  <c r="CW266" i="4"/>
  <c r="CX266" i="4"/>
  <c r="CY266" i="4"/>
  <c r="CZ266" i="4"/>
  <c r="DA266" i="4"/>
  <c r="DB266" i="4"/>
  <c r="DC266" i="4"/>
  <c r="DD266" i="4"/>
  <c r="DE266" i="4"/>
  <c r="DF266" i="4"/>
  <c r="DG266" i="4"/>
  <c r="DH266" i="4"/>
  <c r="CR267" i="4"/>
  <c r="CS267" i="4"/>
  <c r="CT267" i="4"/>
  <c r="CV267" i="4"/>
  <c r="CW267" i="4"/>
  <c r="CX267" i="4"/>
  <c r="CY267" i="4"/>
  <c r="CZ267" i="4"/>
  <c r="DA267" i="4"/>
  <c r="DB267" i="4"/>
  <c r="DC267" i="4"/>
  <c r="DD267" i="4"/>
  <c r="DE267" i="4"/>
  <c r="DF267" i="4"/>
  <c r="DG267" i="4"/>
  <c r="DH267" i="4"/>
  <c r="CR268" i="4"/>
  <c r="CS268" i="4"/>
  <c r="CT268" i="4"/>
  <c r="CV268" i="4"/>
  <c r="CW268" i="4"/>
  <c r="CX268" i="4"/>
  <c r="CY268" i="4"/>
  <c r="CZ268" i="4"/>
  <c r="DA268" i="4"/>
  <c r="DB268" i="4"/>
  <c r="DC268" i="4"/>
  <c r="DD268" i="4"/>
  <c r="DE268" i="4"/>
  <c r="DF268" i="4"/>
  <c r="DG268" i="4"/>
  <c r="DH268" i="4"/>
  <c r="CR269" i="4"/>
  <c r="CS269" i="4"/>
  <c r="CT269" i="4"/>
  <c r="CV269" i="4"/>
  <c r="CW269" i="4"/>
  <c r="CX269" i="4"/>
  <c r="CY269" i="4"/>
  <c r="CZ269" i="4"/>
  <c r="DA269" i="4"/>
  <c r="DB269" i="4"/>
  <c r="DC269" i="4"/>
  <c r="DD269" i="4"/>
  <c r="DE269" i="4"/>
  <c r="DF269" i="4"/>
  <c r="DG269" i="4"/>
  <c r="DH269" i="4"/>
  <c r="CR270" i="4"/>
  <c r="CS270" i="4"/>
  <c r="CT270" i="4"/>
  <c r="CV270" i="4"/>
  <c r="CW270" i="4"/>
  <c r="CX270" i="4"/>
  <c r="CY270" i="4"/>
  <c r="CZ270" i="4"/>
  <c r="DA270" i="4"/>
  <c r="DB270" i="4"/>
  <c r="DC270" i="4"/>
  <c r="DD270" i="4"/>
  <c r="DE270" i="4"/>
  <c r="DF270" i="4"/>
  <c r="DG270" i="4"/>
  <c r="DH270" i="4"/>
  <c r="CR271" i="4"/>
  <c r="CS271" i="4"/>
  <c r="CT271" i="4"/>
  <c r="CV271" i="4"/>
  <c r="CW271" i="4"/>
  <c r="CX271" i="4"/>
  <c r="CY271" i="4"/>
  <c r="CZ271" i="4"/>
  <c r="DA271" i="4"/>
  <c r="DB271" i="4"/>
  <c r="DC271" i="4"/>
  <c r="DD271" i="4"/>
  <c r="DE271" i="4"/>
  <c r="DF271" i="4"/>
  <c r="DG271" i="4"/>
  <c r="DH271" i="4"/>
  <c r="CR272" i="4"/>
  <c r="CS272" i="4"/>
  <c r="CT272" i="4"/>
  <c r="CV272" i="4"/>
  <c r="CW272" i="4"/>
  <c r="CX272" i="4"/>
  <c r="CY272" i="4"/>
  <c r="CZ272" i="4"/>
  <c r="DA272" i="4"/>
  <c r="DB272" i="4"/>
  <c r="DC272" i="4"/>
  <c r="DD272" i="4"/>
  <c r="DE272" i="4"/>
  <c r="DF272" i="4"/>
  <c r="DG272" i="4"/>
  <c r="DH272" i="4"/>
  <c r="CR273" i="4"/>
  <c r="AQ14" i="6" s="1"/>
  <c r="CS273" i="4"/>
  <c r="AS14" i="6" s="1"/>
  <c r="CT273" i="4"/>
  <c r="AU14" i="6" s="1"/>
  <c r="CV273" i="4"/>
  <c r="AW14" i="6" s="1"/>
  <c r="CW273" i="4"/>
  <c r="AY14" i="6" s="1"/>
  <c r="CX273" i="4"/>
  <c r="BA14" i="6" s="1"/>
  <c r="CY273" i="4"/>
  <c r="BC14" i="6" s="1"/>
  <c r="CZ273" i="4"/>
  <c r="BE14" i="6" s="1"/>
  <c r="DA273" i="4"/>
  <c r="BG14" i="6" s="1"/>
  <c r="DB273" i="4"/>
  <c r="BI14" i="6" s="1"/>
  <c r="DC273" i="4"/>
  <c r="BK14" i="6" s="1"/>
  <c r="DD273" i="4"/>
  <c r="BM14" i="6" s="1"/>
  <c r="DE273" i="4"/>
  <c r="BO14" i="6" s="1"/>
  <c r="DF273" i="4"/>
  <c r="BQ14" i="6" s="1"/>
  <c r="DG273" i="4"/>
  <c r="BS14" i="6" s="1"/>
  <c r="DH273" i="4"/>
  <c r="BU14" i="6" s="1"/>
  <c r="CR274" i="4"/>
  <c r="CS274" i="4"/>
  <c r="CT274" i="4"/>
  <c r="CV274" i="4"/>
  <c r="CW274" i="4"/>
  <c r="CX274" i="4"/>
  <c r="CY274" i="4"/>
  <c r="CZ274" i="4"/>
  <c r="DA274" i="4"/>
  <c r="DB274" i="4"/>
  <c r="DC274" i="4"/>
  <c r="DD274" i="4"/>
  <c r="DE274" i="4"/>
  <c r="DF274" i="4"/>
  <c r="DG274" i="4"/>
  <c r="DH274" i="4"/>
  <c r="CR275" i="4"/>
  <c r="AQ15" i="6" s="1"/>
  <c r="CS275" i="4"/>
  <c r="AS15" i="6" s="1"/>
  <c r="CT275" i="4"/>
  <c r="AU15" i="6" s="1"/>
  <c r="CV275" i="4"/>
  <c r="AW15" i="6" s="1"/>
  <c r="CW275" i="4"/>
  <c r="AY15" i="6" s="1"/>
  <c r="CX275" i="4"/>
  <c r="BA15" i="6" s="1"/>
  <c r="CY275" i="4"/>
  <c r="BC15" i="6" s="1"/>
  <c r="CZ275" i="4"/>
  <c r="BE15" i="6" s="1"/>
  <c r="DA275" i="4"/>
  <c r="BG15" i="6" s="1"/>
  <c r="DB275" i="4"/>
  <c r="BI15" i="6" s="1"/>
  <c r="DC275" i="4"/>
  <c r="BK15" i="6" s="1"/>
  <c r="DD275" i="4"/>
  <c r="BM15" i="6" s="1"/>
  <c r="DE275" i="4"/>
  <c r="BO15" i="6" s="1"/>
  <c r="DF275" i="4"/>
  <c r="BQ15" i="6" s="1"/>
  <c r="DG275" i="4"/>
  <c r="BS15" i="6" s="1"/>
  <c r="DH275" i="4"/>
  <c r="BU15" i="6" s="1"/>
  <c r="CR276" i="4"/>
  <c r="CS276" i="4"/>
  <c r="CT276" i="4"/>
  <c r="CV276" i="4"/>
  <c r="CW276" i="4"/>
  <c r="CX276" i="4"/>
  <c r="CY276" i="4"/>
  <c r="CZ276" i="4"/>
  <c r="DA276" i="4"/>
  <c r="DB276" i="4"/>
  <c r="DC276" i="4"/>
  <c r="DD276" i="4"/>
  <c r="DE276" i="4"/>
  <c r="DF276" i="4"/>
  <c r="DG276" i="4"/>
  <c r="DH276" i="4"/>
  <c r="CR277" i="4"/>
  <c r="CS277" i="4"/>
  <c r="CT277" i="4"/>
  <c r="CV277" i="4"/>
  <c r="CW277" i="4"/>
  <c r="CX277" i="4"/>
  <c r="CY277" i="4"/>
  <c r="CZ277" i="4"/>
  <c r="DA277" i="4"/>
  <c r="DB277" i="4"/>
  <c r="DC277" i="4"/>
  <c r="DD277" i="4"/>
  <c r="DE277" i="4"/>
  <c r="DF277" i="4"/>
  <c r="DG277" i="4"/>
  <c r="DH277" i="4"/>
  <c r="CR278" i="4"/>
  <c r="CS278" i="4"/>
  <c r="CT278" i="4"/>
  <c r="CV278" i="4"/>
  <c r="CW278" i="4"/>
  <c r="CX278" i="4"/>
  <c r="CY278" i="4"/>
  <c r="CZ278" i="4"/>
  <c r="DA278" i="4"/>
  <c r="DB278" i="4"/>
  <c r="DC278" i="4"/>
  <c r="DD278" i="4"/>
  <c r="DE278" i="4"/>
  <c r="DF278" i="4"/>
  <c r="DG278" i="4"/>
  <c r="DH278" i="4"/>
  <c r="CR279" i="4"/>
  <c r="CS279" i="4"/>
  <c r="CT279" i="4"/>
  <c r="CV279" i="4"/>
  <c r="CW279" i="4"/>
  <c r="CX279" i="4"/>
  <c r="CY279" i="4"/>
  <c r="CZ279" i="4"/>
  <c r="DA279" i="4"/>
  <c r="DB279" i="4"/>
  <c r="DC279" i="4"/>
  <c r="DD279" i="4"/>
  <c r="DE279" i="4"/>
  <c r="DF279" i="4"/>
  <c r="DG279" i="4"/>
  <c r="DH279" i="4"/>
  <c r="CR280" i="4"/>
  <c r="CS280" i="4"/>
  <c r="CT280" i="4"/>
  <c r="CV280" i="4"/>
  <c r="CW280" i="4"/>
  <c r="CX280" i="4"/>
  <c r="CY280" i="4"/>
  <c r="CZ280" i="4"/>
  <c r="DA280" i="4"/>
  <c r="DB280" i="4"/>
  <c r="DC280" i="4"/>
  <c r="DD280" i="4"/>
  <c r="DE280" i="4"/>
  <c r="DF280" i="4"/>
  <c r="DG280" i="4"/>
  <c r="DH280" i="4"/>
  <c r="CR281" i="4"/>
  <c r="CS281" i="4"/>
  <c r="CT281" i="4"/>
  <c r="CV281" i="4"/>
  <c r="CW281" i="4"/>
  <c r="CX281" i="4"/>
  <c r="CY281" i="4"/>
  <c r="CZ281" i="4"/>
  <c r="DA281" i="4"/>
  <c r="DB281" i="4"/>
  <c r="DC281" i="4"/>
  <c r="DD281" i="4"/>
  <c r="DE281" i="4"/>
  <c r="DF281" i="4"/>
  <c r="DG281" i="4"/>
  <c r="DH281" i="4"/>
  <c r="CR282" i="4"/>
  <c r="CS282" i="4"/>
  <c r="CT282" i="4"/>
  <c r="CV282" i="4"/>
  <c r="CW282" i="4"/>
  <c r="CX282" i="4"/>
  <c r="CY282" i="4"/>
  <c r="CZ282" i="4"/>
  <c r="DA282" i="4"/>
  <c r="DB282" i="4"/>
  <c r="DC282" i="4"/>
  <c r="DD282" i="4"/>
  <c r="DE282" i="4"/>
  <c r="DF282" i="4"/>
  <c r="DG282" i="4"/>
  <c r="DH282" i="4"/>
  <c r="CR283" i="4"/>
  <c r="AQ16" i="6" s="1"/>
  <c r="CS283" i="4"/>
  <c r="AS16" i="6" s="1"/>
  <c r="CT283" i="4"/>
  <c r="AU16" i="6" s="1"/>
  <c r="CV283" i="4"/>
  <c r="AW16" i="6" s="1"/>
  <c r="CW283" i="4"/>
  <c r="AY16" i="6" s="1"/>
  <c r="CX283" i="4"/>
  <c r="BA16" i="6" s="1"/>
  <c r="CY283" i="4"/>
  <c r="BC16" i="6" s="1"/>
  <c r="CZ283" i="4"/>
  <c r="BE16" i="6" s="1"/>
  <c r="DA283" i="4"/>
  <c r="BG16" i="6" s="1"/>
  <c r="DB283" i="4"/>
  <c r="BI16" i="6" s="1"/>
  <c r="DC283" i="4"/>
  <c r="BK16" i="6" s="1"/>
  <c r="DD283" i="4"/>
  <c r="BM16" i="6" s="1"/>
  <c r="DE283" i="4"/>
  <c r="BO16" i="6" s="1"/>
  <c r="DF283" i="4"/>
  <c r="BQ16" i="6" s="1"/>
  <c r="DG283" i="4"/>
  <c r="BS16" i="6" s="1"/>
  <c r="DH283" i="4"/>
  <c r="BU16" i="6" s="1"/>
  <c r="CR284" i="4"/>
  <c r="CS284" i="4"/>
  <c r="CT284" i="4"/>
  <c r="CV284" i="4"/>
  <c r="CW284" i="4"/>
  <c r="CX284" i="4"/>
  <c r="CY284" i="4"/>
  <c r="CZ284" i="4"/>
  <c r="DA284" i="4"/>
  <c r="DB284" i="4"/>
  <c r="DC284" i="4"/>
  <c r="DD284" i="4"/>
  <c r="DE284" i="4"/>
  <c r="DF284" i="4"/>
  <c r="DG284" i="4"/>
  <c r="DH284" i="4"/>
  <c r="CR285" i="4"/>
  <c r="CS285" i="4"/>
  <c r="CT285" i="4"/>
  <c r="CV285" i="4"/>
  <c r="CW285" i="4"/>
  <c r="CX285" i="4"/>
  <c r="CY285" i="4"/>
  <c r="CZ285" i="4"/>
  <c r="DA285" i="4"/>
  <c r="DB285" i="4"/>
  <c r="DC285" i="4"/>
  <c r="DD285" i="4"/>
  <c r="DE285" i="4"/>
  <c r="DF285" i="4"/>
  <c r="DG285" i="4"/>
  <c r="DH285" i="4"/>
  <c r="CR286" i="4"/>
  <c r="CS286" i="4"/>
  <c r="CT286" i="4"/>
  <c r="CV286" i="4"/>
  <c r="CW286" i="4"/>
  <c r="CX286" i="4"/>
  <c r="CY286" i="4"/>
  <c r="CZ286" i="4"/>
  <c r="DA286" i="4"/>
  <c r="DB286" i="4"/>
  <c r="DC286" i="4"/>
  <c r="DD286" i="4"/>
  <c r="DE286" i="4"/>
  <c r="DF286" i="4"/>
  <c r="DG286" i="4"/>
  <c r="DH286" i="4"/>
  <c r="CR287" i="4"/>
  <c r="CS287" i="4"/>
  <c r="CT287" i="4"/>
  <c r="CV287" i="4"/>
  <c r="CW287" i="4"/>
  <c r="CX287" i="4"/>
  <c r="CY287" i="4"/>
  <c r="CZ287" i="4"/>
  <c r="DA287" i="4"/>
  <c r="DB287" i="4"/>
  <c r="DC287" i="4"/>
  <c r="DD287" i="4"/>
  <c r="DE287" i="4"/>
  <c r="DF287" i="4"/>
  <c r="DG287" i="4"/>
  <c r="DH287" i="4"/>
  <c r="CR288" i="4"/>
  <c r="CS288" i="4"/>
  <c r="CT288" i="4"/>
  <c r="CV288" i="4"/>
  <c r="CW288" i="4"/>
  <c r="CX288" i="4"/>
  <c r="CY288" i="4"/>
  <c r="CZ288" i="4"/>
  <c r="DA288" i="4"/>
  <c r="DB288" i="4"/>
  <c r="DC288" i="4"/>
  <c r="DD288" i="4"/>
  <c r="DE288" i="4"/>
  <c r="DF288" i="4"/>
  <c r="DG288" i="4"/>
  <c r="DH288" i="4"/>
  <c r="CR289" i="4"/>
  <c r="AQ17" i="6" s="1"/>
  <c r="CS289" i="4"/>
  <c r="AS17" i="6" s="1"/>
  <c r="CT289" i="4"/>
  <c r="AU17" i="6" s="1"/>
  <c r="CV289" i="4"/>
  <c r="AW17" i="6" s="1"/>
  <c r="CW289" i="4"/>
  <c r="AY17" i="6" s="1"/>
  <c r="CX289" i="4"/>
  <c r="BA17" i="6" s="1"/>
  <c r="CY289" i="4"/>
  <c r="BC17" i="6" s="1"/>
  <c r="CZ289" i="4"/>
  <c r="BE17" i="6" s="1"/>
  <c r="DA289" i="4"/>
  <c r="BG17" i="6" s="1"/>
  <c r="DB289" i="4"/>
  <c r="BI17" i="6" s="1"/>
  <c r="DC289" i="4"/>
  <c r="BK17" i="6" s="1"/>
  <c r="DD289" i="4"/>
  <c r="BM17" i="6" s="1"/>
  <c r="DE289" i="4"/>
  <c r="BO17" i="6" s="1"/>
  <c r="DF289" i="4"/>
  <c r="BQ17" i="6" s="1"/>
  <c r="DG289" i="4"/>
  <c r="BS17" i="6" s="1"/>
  <c r="DH289" i="4"/>
  <c r="BU17" i="6" s="1"/>
  <c r="CR290" i="4"/>
  <c r="CS290" i="4"/>
  <c r="CT290" i="4"/>
  <c r="CV290" i="4"/>
  <c r="CW290" i="4"/>
  <c r="CX290" i="4"/>
  <c r="CY290" i="4"/>
  <c r="CZ290" i="4"/>
  <c r="DA290" i="4"/>
  <c r="DB290" i="4"/>
  <c r="DC290" i="4"/>
  <c r="DD290" i="4"/>
  <c r="DE290" i="4"/>
  <c r="DF290" i="4"/>
  <c r="DG290" i="4"/>
  <c r="DH290" i="4"/>
  <c r="CR291" i="4"/>
  <c r="CS291" i="4"/>
  <c r="CT291" i="4"/>
  <c r="CV291" i="4"/>
  <c r="CW291" i="4"/>
  <c r="CX291" i="4"/>
  <c r="CY291" i="4"/>
  <c r="CZ291" i="4"/>
  <c r="DA291" i="4"/>
  <c r="DB291" i="4"/>
  <c r="DC291" i="4"/>
  <c r="DD291" i="4"/>
  <c r="DE291" i="4"/>
  <c r="DF291" i="4"/>
  <c r="DG291" i="4"/>
  <c r="DH291" i="4"/>
  <c r="CR292" i="4"/>
  <c r="CS292" i="4"/>
  <c r="CT292" i="4"/>
  <c r="CV292" i="4"/>
  <c r="CW292" i="4"/>
  <c r="CX292" i="4"/>
  <c r="CY292" i="4"/>
  <c r="CZ292" i="4"/>
  <c r="DA292" i="4"/>
  <c r="DB292" i="4"/>
  <c r="DC292" i="4"/>
  <c r="DD292" i="4"/>
  <c r="DE292" i="4"/>
  <c r="DF292" i="4"/>
  <c r="DG292" i="4"/>
  <c r="DH292" i="4"/>
  <c r="CR293" i="4"/>
  <c r="AQ8" i="6" s="1"/>
  <c r="CS293" i="4"/>
  <c r="AS8" i="6" s="1"/>
  <c r="CT293" i="4"/>
  <c r="AU8" i="6" s="1"/>
  <c r="CV293" i="4"/>
  <c r="AW8" i="6" s="1"/>
  <c r="CW293" i="4"/>
  <c r="AY8" i="6" s="1"/>
  <c r="CX293" i="4"/>
  <c r="BA8" i="6" s="1"/>
  <c r="CY293" i="4"/>
  <c r="BC8" i="6" s="1"/>
  <c r="CZ293" i="4"/>
  <c r="BE8" i="6" s="1"/>
  <c r="DA293" i="4"/>
  <c r="BG8" i="6" s="1"/>
  <c r="DB293" i="4"/>
  <c r="BI8" i="6" s="1"/>
  <c r="DC293" i="4"/>
  <c r="BK8" i="6" s="1"/>
  <c r="DD293" i="4"/>
  <c r="BM8" i="6" s="1"/>
  <c r="DE293" i="4"/>
  <c r="BO8" i="6" s="1"/>
  <c r="DF293" i="4"/>
  <c r="BQ8" i="6" s="1"/>
  <c r="DG293" i="4"/>
  <c r="BS8" i="6" s="1"/>
  <c r="DH293" i="4"/>
  <c r="BU8" i="6" s="1"/>
  <c r="CR294" i="4"/>
  <c r="CS294" i="4"/>
  <c r="CT294" i="4"/>
  <c r="CV294" i="4"/>
  <c r="CW294" i="4"/>
  <c r="CX294" i="4"/>
  <c r="CY294" i="4"/>
  <c r="CZ294" i="4"/>
  <c r="DA294" i="4"/>
  <c r="DB294" i="4"/>
  <c r="DC294" i="4"/>
  <c r="DD294" i="4"/>
  <c r="DE294" i="4"/>
  <c r="DF294" i="4"/>
  <c r="DG294" i="4"/>
  <c r="DH294" i="4"/>
  <c r="CR295" i="4"/>
  <c r="CS295" i="4"/>
  <c r="CT295" i="4"/>
  <c r="CV295" i="4"/>
  <c r="CW295" i="4"/>
  <c r="CX295" i="4"/>
  <c r="CY295" i="4"/>
  <c r="CZ295" i="4"/>
  <c r="DA295" i="4"/>
  <c r="DB295" i="4"/>
  <c r="DC295" i="4"/>
  <c r="DD295" i="4"/>
  <c r="DE295" i="4"/>
  <c r="DF295" i="4"/>
  <c r="DG295" i="4"/>
  <c r="DH295" i="4"/>
  <c r="CR296" i="4"/>
  <c r="CS296" i="4"/>
  <c r="CT296" i="4"/>
  <c r="CV296" i="4"/>
  <c r="CW296" i="4"/>
  <c r="CX296" i="4"/>
  <c r="CY296" i="4"/>
  <c r="CZ296" i="4"/>
  <c r="DA296" i="4"/>
  <c r="DB296" i="4"/>
  <c r="DC296" i="4"/>
  <c r="DD296" i="4"/>
  <c r="DE296" i="4"/>
  <c r="DF296" i="4"/>
  <c r="DG296" i="4"/>
  <c r="DH296" i="4"/>
  <c r="CR297" i="4"/>
  <c r="CS297" i="4"/>
  <c r="CT297" i="4"/>
  <c r="CV297" i="4"/>
  <c r="CW297" i="4"/>
  <c r="CX297" i="4"/>
  <c r="CY297" i="4"/>
  <c r="CZ297" i="4"/>
  <c r="DA297" i="4"/>
  <c r="DB297" i="4"/>
  <c r="DC297" i="4"/>
  <c r="DD297" i="4"/>
  <c r="DE297" i="4"/>
  <c r="DF297" i="4"/>
  <c r="DG297" i="4"/>
  <c r="DH297" i="4"/>
  <c r="CR298" i="4"/>
  <c r="CS298" i="4"/>
  <c r="CT298" i="4"/>
  <c r="CV298" i="4"/>
  <c r="CW298" i="4"/>
  <c r="CX298" i="4"/>
  <c r="CY298" i="4"/>
  <c r="CZ298" i="4"/>
  <c r="DA298" i="4"/>
  <c r="DB298" i="4"/>
  <c r="DC298" i="4"/>
  <c r="DD298" i="4"/>
  <c r="DE298" i="4"/>
  <c r="DF298" i="4"/>
  <c r="DG298" i="4"/>
  <c r="DH298" i="4"/>
  <c r="CR299" i="4"/>
  <c r="CS299" i="4"/>
  <c r="CT299" i="4"/>
  <c r="CV299" i="4"/>
  <c r="CW299" i="4"/>
  <c r="CX299" i="4"/>
  <c r="CY299" i="4"/>
  <c r="CZ299" i="4"/>
  <c r="DA299" i="4"/>
  <c r="DB299" i="4"/>
  <c r="DC299" i="4"/>
  <c r="DD299" i="4"/>
  <c r="DE299" i="4"/>
  <c r="DF299" i="4"/>
  <c r="DG299" i="4"/>
  <c r="DH299" i="4"/>
  <c r="CR300" i="4"/>
  <c r="CS300" i="4"/>
  <c r="CT300" i="4"/>
  <c r="CV300" i="4"/>
  <c r="CW300" i="4"/>
  <c r="CX300" i="4"/>
  <c r="CY300" i="4"/>
  <c r="CZ300" i="4"/>
  <c r="DA300" i="4"/>
  <c r="DB300" i="4"/>
  <c r="DC300" i="4"/>
  <c r="DD300" i="4"/>
  <c r="DE300" i="4"/>
  <c r="DF300" i="4"/>
  <c r="DG300" i="4"/>
  <c r="DH300" i="4"/>
  <c r="CR301" i="4"/>
  <c r="CS301" i="4"/>
  <c r="CT301" i="4"/>
  <c r="CV301" i="4"/>
  <c r="CW301" i="4"/>
  <c r="CX301" i="4"/>
  <c r="CY301" i="4"/>
  <c r="CZ301" i="4"/>
  <c r="DA301" i="4"/>
  <c r="DB301" i="4"/>
  <c r="DC301" i="4"/>
  <c r="DD301" i="4"/>
  <c r="DE301" i="4"/>
  <c r="DF301" i="4"/>
  <c r="DG301" i="4"/>
  <c r="DH301" i="4"/>
  <c r="CR302" i="4"/>
  <c r="CS302" i="4"/>
  <c r="CT302" i="4"/>
  <c r="CV302" i="4"/>
  <c r="CW302" i="4"/>
  <c r="CX302" i="4"/>
  <c r="CY302" i="4"/>
  <c r="CZ302" i="4"/>
  <c r="DA302" i="4"/>
  <c r="DB302" i="4"/>
  <c r="DC302" i="4"/>
  <c r="DD302" i="4"/>
  <c r="DE302" i="4"/>
  <c r="DF302" i="4"/>
  <c r="DG302" i="4"/>
  <c r="DH302" i="4"/>
  <c r="CR303" i="4"/>
  <c r="CS303" i="4"/>
  <c r="CT303" i="4"/>
  <c r="CV303" i="4"/>
  <c r="CW303" i="4"/>
  <c r="CX303" i="4"/>
  <c r="CY303" i="4"/>
  <c r="CZ303" i="4"/>
  <c r="DA303" i="4"/>
  <c r="DB303" i="4"/>
  <c r="DC303" i="4"/>
  <c r="DD303" i="4"/>
  <c r="DE303" i="4"/>
  <c r="DF303" i="4"/>
  <c r="DG303" i="4"/>
  <c r="DH303" i="4"/>
  <c r="CR304" i="4"/>
  <c r="CS304" i="4"/>
  <c r="CT304" i="4"/>
  <c r="CV304" i="4"/>
  <c r="CW304" i="4"/>
  <c r="CX304" i="4"/>
  <c r="CY304" i="4"/>
  <c r="CZ304" i="4"/>
  <c r="DA304" i="4"/>
  <c r="DB304" i="4"/>
  <c r="DC304" i="4"/>
  <c r="DD304" i="4"/>
  <c r="DE304" i="4"/>
  <c r="DF304" i="4"/>
  <c r="DG304" i="4"/>
  <c r="DH304" i="4"/>
  <c r="CR305" i="4"/>
  <c r="CS305" i="4"/>
  <c r="CT305" i="4"/>
  <c r="CV305" i="4"/>
  <c r="CW305" i="4"/>
  <c r="CX305" i="4"/>
  <c r="CY305" i="4"/>
  <c r="CZ305" i="4"/>
  <c r="DA305" i="4"/>
  <c r="DB305" i="4"/>
  <c r="DC305" i="4"/>
  <c r="DD305" i="4"/>
  <c r="DE305" i="4"/>
  <c r="DF305" i="4"/>
  <c r="DG305" i="4"/>
  <c r="DH305" i="4"/>
  <c r="CR306" i="4"/>
  <c r="CS306" i="4"/>
  <c r="CT306" i="4"/>
  <c r="CV306" i="4"/>
  <c r="CW306" i="4"/>
  <c r="CX306" i="4"/>
  <c r="CY306" i="4"/>
  <c r="CZ306" i="4"/>
  <c r="DA306" i="4"/>
  <c r="DB306" i="4"/>
  <c r="DC306" i="4"/>
  <c r="DD306" i="4"/>
  <c r="DE306" i="4"/>
  <c r="DF306" i="4"/>
  <c r="DG306" i="4"/>
  <c r="DH306" i="4"/>
  <c r="CR307" i="4"/>
  <c r="CS307" i="4"/>
  <c r="CT307" i="4"/>
  <c r="CV307" i="4"/>
  <c r="CW307" i="4"/>
  <c r="CX307" i="4"/>
  <c r="CY307" i="4"/>
  <c r="CZ307" i="4"/>
  <c r="DA307" i="4"/>
  <c r="DB307" i="4"/>
  <c r="DC307" i="4"/>
  <c r="DD307" i="4"/>
  <c r="DE307" i="4"/>
  <c r="DF307" i="4"/>
  <c r="DG307" i="4"/>
  <c r="DH307" i="4"/>
  <c r="CR308" i="4"/>
  <c r="CS308" i="4"/>
  <c r="CT308" i="4"/>
  <c r="CV308" i="4"/>
  <c r="CW308" i="4"/>
  <c r="CX308" i="4"/>
  <c r="CY308" i="4"/>
  <c r="CZ308" i="4"/>
  <c r="DA308" i="4"/>
  <c r="DB308" i="4"/>
  <c r="DC308" i="4"/>
  <c r="DD308" i="4"/>
  <c r="DE308" i="4"/>
  <c r="DF308" i="4"/>
  <c r="DG308" i="4"/>
  <c r="DH308" i="4"/>
  <c r="CR309" i="4"/>
  <c r="CS309" i="4"/>
  <c r="CT309" i="4"/>
  <c r="CV309" i="4"/>
  <c r="CW309" i="4"/>
  <c r="CX309" i="4"/>
  <c r="CY309" i="4"/>
  <c r="CZ309" i="4"/>
  <c r="DA309" i="4"/>
  <c r="DB309" i="4"/>
  <c r="DC309" i="4"/>
  <c r="DD309" i="4"/>
  <c r="DE309" i="4"/>
  <c r="DF309" i="4"/>
  <c r="DG309" i="4"/>
  <c r="DH309" i="4"/>
  <c r="CR310" i="4"/>
  <c r="CS310" i="4"/>
  <c r="CT310" i="4"/>
  <c r="CV310" i="4"/>
  <c r="CW310" i="4"/>
  <c r="CX310" i="4"/>
  <c r="CY310" i="4"/>
  <c r="CZ310" i="4"/>
  <c r="DA310" i="4"/>
  <c r="DB310" i="4"/>
  <c r="DC310" i="4"/>
  <c r="DD310" i="4"/>
  <c r="DE310" i="4"/>
  <c r="DF310" i="4"/>
  <c r="DG310" i="4"/>
  <c r="DH310" i="4"/>
  <c r="CR311" i="4"/>
  <c r="CS311" i="4"/>
  <c r="CT311" i="4"/>
  <c r="CV311" i="4"/>
  <c r="CW311" i="4"/>
  <c r="CX311" i="4"/>
  <c r="CY311" i="4"/>
  <c r="CZ311" i="4"/>
  <c r="DA311" i="4"/>
  <c r="DB311" i="4"/>
  <c r="DC311" i="4"/>
  <c r="DD311" i="4"/>
  <c r="DE311" i="4"/>
  <c r="DF311" i="4"/>
  <c r="DG311" i="4"/>
  <c r="DH311" i="4"/>
  <c r="CR312" i="4"/>
  <c r="CS312" i="4"/>
  <c r="CT312" i="4"/>
  <c r="CV312" i="4"/>
  <c r="CW312" i="4"/>
  <c r="CX312" i="4"/>
  <c r="CY312" i="4"/>
  <c r="CZ312" i="4"/>
  <c r="DA312" i="4"/>
  <c r="DB312" i="4"/>
  <c r="DC312" i="4"/>
  <c r="DD312" i="4"/>
  <c r="DE312" i="4"/>
  <c r="DF312" i="4"/>
  <c r="DG312" i="4"/>
  <c r="DH312" i="4"/>
  <c r="CR313" i="4"/>
  <c r="CS313" i="4"/>
  <c r="CT313" i="4"/>
  <c r="CV313" i="4"/>
  <c r="CW313" i="4"/>
  <c r="CX313" i="4"/>
  <c r="CY313" i="4"/>
  <c r="CZ313" i="4"/>
  <c r="DA313" i="4"/>
  <c r="DB313" i="4"/>
  <c r="DC313" i="4"/>
  <c r="DD313" i="4"/>
  <c r="DE313" i="4"/>
  <c r="DF313" i="4"/>
  <c r="DG313" i="4"/>
  <c r="DH313" i="4"/>
  <c r="CR314" i="4"/>
  <c r="AQ18" i="6" s="1"/>
  <c r="CS314" i="4"/>
  <c r="AS18" i="6" s="1"/>
  <c r="CT314" i="4"/>
  <c r="AU18" i="6" s="1"/>
  <c r="CV314" i="4"/>
  <c r="AW18" i="6" s="1"/>
  <c r="CW314" i="4"/>
  <c r="AY18" i="6" s="1"/>
  <c r="CX314" i="4"/>
  <c r="BA18" i="6" s="1"/>
  <c r="CY314" i="4"/>
  <c r="BC18" i="6" s="1"/>
  <c r="CZ314" i="4"/>
  <c r="BE18" i="6" s="1"/>
  <c r="DA314" i="4"/>
  <c r="BG18" i="6" s="1"/>
  <c r="DB314" i="4"/>
  <c r="BI18" i="6" s="1"/>
  <c r="DC314" i="4"/>
  <c r="BK18" i="6" s="1"/>
  <c r="DD314" i="4"/>
  <c r="BM18" i="6" s="1"/>
  <c r="DE314" i="4"/>
  <c r="BO18" i="6" s="1"/>
  <c r="DF314" i="4"/>
  <c r="BQ18" i="6" s="1"/>
  <c r="DG314" i="4"/>
  <c r="BS18" i="6" s="1"/>
  <c r="DH314" i="4"/>
  <c r="BU18" i="6" s="1"/>
  <c r="CR315" i="4"/>
  <c r="CS315" i="4"/>
  <c r="CT315" i="4"/>
  <c r="CV315" i="4"/>
  <c r="CW315" i="4"/>
  <c r="CX315" i="4"/>
  <c r="CY315" i="4"/>
  <c r="CZ315" i="4"/>
  <c r="DA315" i="4"/>
  <c r="DB315" i="4"/>
  <c r="DC315" i="4"/>
  <c r="DD315" i="4"/>
  <c r="DE315" i="4"/>
  <c r="DF315" i="4"/>
  <c r="DG315" i="4"/>
  <c r="DH315" i="4"/>
  <c r="CR316" i="4"/>
  <c r="CS316" i="4"/>
  <c r="CT316" i="4"/>
  <c r="CV316" i="4"/>
  <c r="CW316" i="4"/>
  <c r="CX316" i="4"/>
  <c r="CY316" i="4"/>
  <c r="CZ316" i="4"/>
  <c r="DA316" i="4"/>
  <c r="DB316" i="4"/>
  <c r="DC316" i="4"/>
  <c r="DD316" i="4"/>
  <c r="DE316" i="4"/>
  <c r="DF316" i="4"/>
  <c r="DG316" i="4"/>
  <c r="DH316" i="4"/>
  <c r="CR317" i="4"/>
  <c r="CS317" i="4"/>
  <c r="CT317" i="4"/>
  <c r="CV317" i="4"/>
  <c r="CW317" i="4"/>
  <c r="CX317" i="4"/>
  <c r="CY317" i="4"/>
  <c r="CZ317" i="4"/>
  <c r="DA317" i="4"/>
  <c r="DB317" i="4"/>
  <c r="DC317" i="4"/>
  <c r="DD317" i="4"/>
  <c r="DE317" i="4"/>
  <c r="DF317" i="4"/>
  <c r="DG317" i="4"/>
  <c r="DH317" i="4"/>
  <c r="CR318" i="4"/>
  <c r="CS318" i="4"/>
  <c r="CT318" i="4"/>
  <c r="CV318" i="4"/>
  <c r="CW318" i="4"/>
  <c r="CX318" i="4"/>
  <c r="CY318" i="4"/>
  <c r="CZ318" i="4"/>
  <c r="DA318" i="4"/>
  <c r="DB318" i="4"/>
  <c r="DC318" i="4"/>
  <c r="DD318" i="4"/>
  <c r="DE318" i="4"/>
  <c r="DF318" i="4"/>
  <c r="DG318" i="4"/>
  <c r="DH318" i="4"/>
  <c r="CR319" i="4"/>
  <c r="CS319" i="4"/>
  <c r="CT319" i="4"/>
  <c r="CV319" i="4"/>
  <c r="CW319" i="4"/>
  <c r="CX319" i="4"/>
  <c r="CY319" i="4"/>
  <c r="CZ319" i="4"/>
  <c r="DA319" i="4"/>
  <c r="DB319" i="4"/>
  <c r="DC319" i="4"/>
  <c r="DD319" i="4"/>
  <c r="DE319" i="4"/>
  <c r="DF319" i="4"/>
  <c r="DG319" i="4"/>
  <c r="DH319" i="4"/>
  <c r="CR320" i="4"/>
  <c r="CS320" i="4"/>
  <c r="CT320" i="4"/>
  <c r="CV320" i="4"/>
  <c r="CW320" i="4"/>
  <c r="CX320" i="4"/>
  <c r="CY320" i="4"/>
  <c r="CZ320" i="4"/>
  <c r="DA320" i="4"/>
  <c r="DB320" i="4"/>
  <c r="DC320" i="4"/>
  <c r="DD320" i="4"/>
  <c r="DE320" i="4"/>
  <c r="DF320" i="4"/>
  <c r="DG320" i="4"/>
  <c r="DH320" i="4"/>
  <c r="CR321" i="4"/>
  <c r="CS321" i="4"/>
  <c r="CT321" i="4"/>
  <c r="CV321" i="4"/>
  <c r="CW321" i="4"/>
  <c r="CX321" i="4"/>
  <c r="CY321" i="4"/>
  <c r="CZ321" i="4"/>
  <c r="DA321" i="4"/>
  <c r="DB321" i="4"/>
  <c r="DC321" i="4"/>
  <c r="DD321" i="4"/>
  <c r="DE321" i="4"/>
  <c r="DF321" i="4"/>
  <c r="DG321" i="4"/>
  <c r="DH321" i="4"/>
  <c r="CR322" i="4"/>
  <c r="CS322" i="4"/>
  <c r="CT322" i="4"/>
  <c r="CV322" i="4"/>
  <c r="CW322" i="4"/>
  <c r="CX322" i="4"/>
  <c r="CY322" i="4"/>
  <c r="CZ322" i="4"/>
  <c r="DA322" i="4"/>
  <c r="DB322" i="4"/>
  <c r="DC322" i="4"/>
  <c r="DD322" i="4"/>
  <c r="DE322" i="4"/>
  <c r="DF322" i="4"/>
  <c r="DG322" i="4"/>
  <c r="DH322" i="4"/>
  <c r="CR323" i="4"/>
  <c r="CS323" i="4"/>
  <c r="CT323" i="4"/>
  <c r="CV323" i="4"/>
  <c r="CW323" i="4"/>
  <c r="CX323" i="4"/>
  <c r="CY323" i="4"/>
  <c r="CZ323" i="4"/>
  <c r="DA323" i="4"/>
  <c r="DB323" i="4"/>
  <c r="DC323" i="4"/>
  <c r="DD323" i="4"/>
  <c r="DE323" i="4"/>
  <c r="DF323" i="4"/>
  <c r="DG323" i="4"/>
  <c r="DH323" i="4"/>
  <c r="CR324" i="4"/>
  <c r="CS324" i="4"/>
  <c r="CT324" i="4"/>
  <c r="CV324" i="4"/>
  <c r="CW324" i="4"/>
  <c r="CX324" i="4"/>
  <c r="CY324" i="4"/>
  <c r="CZ324" i="4"/>
  <c r="DA324" i="4"/>
  <c r="DB324" i="4"/>
  <c r="DC324" i="4"/>
  <c r="DD324" i="4"/>
  <c r="DE324" i="4"/>
  <c r="DF324" i="4"/>
  <c r="DG324" i="4"/>
  <c r="DH324" i="4"/>
  <c r="CR325" i="4"/>
  <c r="CS325" i="4"/>
  <c r="CT325" i="4"/>
  <c r="CV325" i="4"/>
  <c r="CW325" i="4"/>
  <c r="CX325" i="4"/>
  <c r="CY325" i="4"/>
  <c r="CZ325" i="4"/>
  <c r="DA325" i="4"/>
  <c r="DB325" i="4"/>
  <c r="DC325" i="4"/>
  <c r="DD325" i="4"/>
  <c r="DE325" i="4"/>
  <c r="DF325" i="4"/>
  <c r="DG325" i="4"/>
  <c r="DH325" i="4"/>
  <c r="CR326" i="4"/>
  <c r="CS326" i="4"/>
  <c r="CT326" i="4"/>
  <c r="CV326" i="4"/>
  <c r="CW326" i="4"/>
  <c r="CX326" i="4"/>
  <c r="CY326" i="4"/>
  <c r="CZ326" i="4"/>
  <c r="DA326" i="4"/>
  <c r="DB326" i="4"/>
  <c r="DC326" i="4"/>
  <c r="DD326" i="4"/>
  <c r="DE326" i="4"/>
  <c r="DF326" i="4"/>
  <c r="DG326" i="4"/>
  <c r="DH326" i="4"/>
  <c r="CR327" i="4"/>
  <c r="CS327" i="4"/>
  <c r="CT327" i="4"/>
  <c r="CV327" i="4"/>
  <c r="CW327" i="4"/>
  <c r="CX327" i="4"/>
  <c r="CY327" i="4"/>
  <c r="CZ327" i="4"/>
  <c r="DA327" i="4"/>
  <c r="DB327" i="4"/>
  <c r="DC327" i="4"/>
  <c r="DD327" i="4"/>
  <c r="DE327" i="4"/>
  <c r="DF327" i="4"/>
  <c r="DG327" i="4"/>
  <c r="DH327" i="4"/>
  <c r="CR328" i="4"/>
  <c r="CS328" i="4"/>
  <c r="CT328" i="4"/>
  <c r="CV328" i="4"/>
  <c r="CW328" i="4"/>
  <c r="CX328" i="4"/>
  <c r="CY328" i="4"/>
  <c r="CZ328" i="4"/>
  <c r="DA328" i="4"/>
  <c r="DB328" i="4"/>
  <c r="DC328" i="4"/>
  <c r="DD328" i="4"/>
  <c r="DE328" i="4"/>
  <c r="DF328" i="4"/>
  <c r="DG328" i="4"/>
  <c r="DH328" i="4"/>
  <c r="CR329" i="4"/>
  <c r="CS329" i="4"/>
  <c r="CT329" i="4"/>
  <c r="CV329" i="4"/>
  <c r="CW329" i="4"/>
  <c r="CX329" i="4"/>
  <c r="CY329" i="4"/>
  <c r="CZ329" i="4"/>
  <c r="DA329" i="4"/>
  <c r="DB329" i="4"/>
  <c r="DC329" i="4"/>
  <c r="DD329" i="4"/>
  <c r="DE329" i="4"/>
  <c r="DF329" i="4"/>
  <c r="DG329" i="4"/>
  <c r="DH329" i="4"/>
  <c r="CR330" i="4"/>
  <c r="CS330" i="4"/>
  <c r="CT330" i="4"/>
  <c r="CV330" i="4"/>
  <c r="CW330" i="4"/>
  <c r="CX330" i="4"/>
  <c r="CY330" i="4"/>
  <c r="CZ330" i="4"/>
  <c r="DA330" i="4"/>
  <c r="DB330" i="4"/>
  <c r="DC330" i="4"/>
  <c r="DD330" i="4"/>
  <c r="DE330" i="4"/>
  <c r="DF330" i="4"/>
  <c r="DG330" i="4"/>
  <c r="DH330" i="4"/>
  <c r="CR331" i="4"/>
  <c r="CS331" i="4"/>
  <c r="CT331" i="4"/>
  <c r="CV331" i="4"/>
  <c r="CW331" i="4"/>
  <c r="CX331" i="4"/>
  <c r="CY331" i="4"/>
  <c r="CZ331" i="4"/>
  <c r="DA331" i="4"/>
  <c r="DB331" i="4"/>
  <c r="DC331" i="4"/>
  <c r="DD331" i="4"/>
  <c r="DE331" i="4"/>
  <c r="DF331" i="4"/>
  <c r="DG331" i="4"/>
  <c r="DH331" i="4"/>
  <c r="CR332" i="4"/>
  <c r="CS332" i="4"/>
  <c r="CT332" i="4"/>
  <c r="CV332" i="4"/>
  <c r="CW332" i="4"/>
  <c r="CX332" i="4"/>
  <c r="CY332" i="4"/>
  <c r="CZ332" i="4"/>
  <c r="DA332" i="4"/>
  <c r="DB332" i="4"/>
  <c r="DC332" i="4"/>
  <c r="DD332" i="4"/>
  <c r="DE332" i="4"/>
  <c r="DF332" i="4"/>
  <c r="DG332" i="4"/>
  <c r="DH332" i="4"/>
  <c r="CR333" i="4"/>
  <c r="CS333" i="4"/>
  <c r="CT333" i="4"/>
  <c r="CV333" i="4"/>
  <c r="CW333" i="4"/>
  <c r="CX333" i="4"/>
  <c r="CY333" i="4"/>
  <c r="CZ333" i="4"/>
  <c r="DA333" i="4"/>
  <c r="DB333" i="4"/>
  <c r="DC333" i="4"/>
  <c r="DD333" i="4"/>
  <c r="DE333" i="4"/>
  <c r="DF333" i="4"/>
  <c r="DG333" i="4"/>
  <c r="DH333" i="4"/>
  <c r="CR334" i="4"/>
  <c r="CS334" i="4"/>
  <c r="CT334" i="4"/>
  <c r="CV334" i="4"/>
  <c r="CW334" i="4"/>
  <c r="CX334" i="4"/>
  <c r="CY334" i="4"/>
  <c r="CZ334" i="4"/>
  <c r="DA334" i="4"/>
  <c r="DB334" i="4"/>
  <c r="DC334" i="4"/>
  <c r="DD334" i="4"/>
  <c r="DE334" i="4"/>
  <c r="DF334" i="4"/>
  <c r="DG334" i="4"/>
  <c r="DH334" i="4"/>
  <c r="CR335" i="4"/>
  <c r="CS335" i="4"/>
  <c r="CT335" i="4"/>
  <c r="CV335" i="4"/>
  <c r="CW335" i="4"/>
  <c r="CX335" i="4"/>
  <c r="CY335" i="4"/>
  <c r="CZ335" i="4"/>
  <c r="DA335" i="4"/>
  <c r="DB335" i="4"/>
  <c r="DC335" i="4"/>
  <c r="DD335" i="4"/>
  <c r="DE335" i="4"/>
  <c r="DF335" i="4"/>
  <c r="DG335" i="4"/>
  <c r="DH335" i="4"/>
  <c r="CR336" i="4"/>
  <c r="CS336" i="4"/>
  <c r="CT336" i="4"/>
  <c r="CV336" i="4"/>
  <c r="CW336" i="4"/>
  <c r="CX336" i="4"/>
  <c r="CY336" i="4"/>
  <c r="CZ336" i="4"/>
  <c r="DA336" i="4"/>
  <c r="DB336" i="4"/>
  <c r="DC336" i="4"/>
  <c r="DD336" i="4"/>
  <c r="DE336" i="4"/>
  <c r="DF336" i="4"/>
  <c r="DG336" i="4"/>
  <c r="DH336" i="4"/>
  <c r="CR337" i="4"/>
  <c r="CS337" i="4"/>
  <c r="CT337" i="4"/>
  <c r="CV337" i="4"/>
  <c r="CW337" i="4"/>
  <c r="CX337" i="4"/>
  <c r="CY337" i="4"/>
  <c r="CZ337" i="4"/>
  <c r="DA337" i="4"/>
  <c r="DB337" i="4"/>
  <c r="DC337" i="4"/>
  <c r="DD337" i="4"/>
  <c r="DE337" i="4"/>
  <c r="DF337" i="4"/>
  <c r="DG337" i="4"/>
  <c r="DH337" i="4"/>
  <c r="CR338" i="4"/>
  <c r="CS338" i="4"/>
  <c r="CT338" i="4"/>
  <c r="CV338" i="4"/>
  <c r="CW338" i="4"/>
  <c r="CX338" i="4"/>
  <c r="CY338" i="4"/>
  <c r="CZ338" i="4"/>
  <c r="DA338" i="4"/>
  <c r="DB338" i="4"/>
  <c r="DC338" i="4"/>
  <c r="DD338" i="4"/>
  <c r="DE338" i="4"/>
  <c r="DF338" i="4"/>
  <c r="DG338" i="4"/>
  <c r="DH338" i="4"/>
  <c r="CR339" i="4"/>
  <c r="CS339" i="4"/>
  <c r="CT339" i="4"/>
  <c r="CV339" i="4"/>
  <c r="CW339" i="4"/>
  <c r="CX339" i="4"/>
  <c r="CY339" i="4"/>
  <c r="CZ339" i="4"/>
  <c r="DA339" i="4"/>
  <c r="DB339" i="4"/>
  <c r="DC339" i="4"/>
  <c r="DD339" i="4"/>
  <c r="DE339" i="4"/>
  <c r="DF339" i="4"/>
  <c r="DG339" i="4"/>
  <c r="DH339" i="4"/>
  <c r="CR340" i="4"/>
  <c r="CS340" i="4"/>
  <c r="CT340" i="4"/>
  <c r="CV340" i="4"/>
  <c r="CW340" i="4"/>
  <c r="CX340" i="4"/>
  <c r="CY340" i="4"/>
  <c r="CZ340" i="4"/>
  <c r="DA340" i="4"/>
  <c r="DB340" i="4"/>
  <c r="DC340" i="4"/>
  <c r="DD340" i="4"/>
  <c r="DE340" i="4"/>
  <c r="DF340" i="4"/>
  <c r="DG340" i="4"/>
  <c r="DH340" i="4"/>
  <c r="CR341" i="4"/>
  <c r="CS341" i="4"/>
  <c r="CT341" i="4"/>
  <c r="CV341" i="4"/>
  <c r="CW341" i="4"/>
  <c r="CX341" i="4"/>
  <c r="CY341" i="4"/>
  <c r="CZ341" i="4"/>
  <c r="DA341" i="4"/>
  <c r="DB341" i="4"/>
  <c r="DC341" i="4"/>
  <c r="DD341" i="4"/>
  <c r="DE341" i="4"/>
  <c r="DF341" i="4"/>
  <c r="DG341" i="4"/>
  <c r="DH341" i="4"/>
  <c r="CR342" i="4"/>
  <c r="CS342" i="4"/>
  <c r="CT342" i="4"/>
  <c r="CV342" i="4"/>
  <c r="CW342" i="4"/>
  <c r="CX342" i="4"/>
  <c r="CY342" i="4"/>
  <c r="CZ342" i="4"/>
  <c r="DA342" i="4"/>
  <c r="DB342" i="4"/>
  <c r="DC342" i="4"/>
  <c r="DD342" i="4"/>
  <c r="DE342" i="4"/>
  <c r="DF342" i="4"/>
  <c r="DG342" i="4"/>
  <c r="DH342" i="4"/>
  <c r="CR343" i="4"/>
  <c r="CS343" i="4"/>
  <c r="CT343" i="4"/>
  <c r="CV343" i="4"/>
  <c r="CW343" i="4"/>
  <c r="CX343" i="4"/>
  <c r="CY343" i="4"/>
  <c r="CZ343" i="4"/>
  <c r="DA343" i="4"/>
  <c r="DB343" i="4"/>
  <c r="DC343" i="4"/>
  <c r="DD343" i="4"/>
  <c r="DE343" i="4"/>
  <c r="DF343" i="4"/>
  <c r="DG343" i="4"/>
  <c r="DH343" i="4"/>
  <c r="CR344" i="4"/>
  <c r="CS344" i="4"/>
  <c r="CT344" i="4"/>
  <c r="CV344" i="4"/>
  <c r="CW344" i="4"/>
  <c r="CX344" i="4"/>
  <c r="CY344" i="4"/>
  <c r="CZ344" i="4"/>
  <c r="DA344" i="4"/>
  <c r="DB344" i="4"/>
  <c r="DC344" i="4"/>
  <c r="DD344" i="4"/>
  <c r="DE344" i="4"/>
  <c r="DF344" i="4"/>
  <c r="DG344" i="4"/>
  <c r="DH344" i="4"/>
  <c r="CR345" i="4"/>
  <c r="CS345" i="4"/>
  <c r="CT345" i="4"/>
  <c r="CV345" i="4"/>
  <c r="CW345" i="4"/>
  <c r="CX345" i="4"/>
  <c r="CY345" i="4"/>
  <c r="CZ345" i="4"/>
  <c r="DA345" i="4"/>
  <c r="DB345" i="4"/>
  <c r="DC345" i="4"/>
  <c r="DD345" i="4"/>
  <c r="DE345" i="4"/>
  <c r="DF345" i="4"/>
  <c r="DG345" i="4"/>
  <c r="DH345" i="4"/>
  <c r="CR346" i="4"/>
  <c r="CS346" i="4"/>
  <c r="CT346" i="4"/>
  <c r="CV346" i="4"/>
  <c r="CW346" i="4"/>
  <c r="CX346" i="4"/>
  <c r="CY346" i="4"/>
  <c r="CZ346" i="4"/>
  <c r="DA346" i="4"/>
  <c r="DB346" i="4"/>
  <c r="DC346" i="4"/>
  <c r="DD346" i="4"/>
  <c r="DE346" i="4"/>
  <c r="DF346" i="4"/>
  <c r="DG346" i="4"/>
  <c r="DH346" i="4"/>
  <c r="CR347" i="4"/>
  <c r="CS347" i="4"/>
  <c r="CT347" i="4"/>
  <c r="CV347" i="4"/>
  <c r="CW347" i="4"/>
  <c r="CX347" i="4"/>
  <c r="CY347" i="4"/>
  <c r="CZ347" i="4"/>
  <c r="DA347" i="4"/>
  <c r="DB347" i="4"/>
  <c r="DC347" i="4"/>
  <c r="DD347" i="4"/>
  <c r="DE347" i="4"/>
  <c r="DF347" i="4"/>
  <c r="DG347" i="4"/>
  <c r="DH347" i="4"/>
  <c r="CR348" i="4"/>
  <c r="CS348" i="4"/>
  <c r="CT348" i="4"/>
  <c r="CV348" i="4"/>
  <c r="CW348" i="4"/>
  <c r="CX348" i="4"/>
  <c r="CY348" i="4"/>
  <c r="CZ348" i="4"/>
  <c r="DA348" i="4"/>
  <c r="DB348" i="4"/>
  <c r="DC348" i="4"/>
  <c r="DD348" i="4"/>
  <c r="DE348" i="4"/>
  <c r="DF348" i="4"/>
  <c r="DG348" i="4"/>
  <c r="DH348" i="4"/>
  <c r="CR349" i="4"/>
  <c r="CS349" i="4"/>
  <c r="CT349" i="4"/>
  <c r="CV349" i="4"/>
  <c r="CW349" i="4"/>
  <c r="CX349" i="4"/>
  <c r="CY349" i="4"/>
  <c r="CZ349" i="4"/>
  <c r="DA349" i="4"/>
  <c r="DB349" i="4"/>
  <c r="DC349" i="4"/>
  <c r="DD349" i="4"/>
  <c r="DE349" i="4"/>
  <c r="DF349" i="4"/>
  <c r="DG349" i="4"/>
  <c r="DH349" i="4"/>
  <c r="CR350" i="4"/>
  <c r="CS350" i="4"/>
  <c r="CT350" i="4"/>
  <c r="CV350" i="4"/>
  <c r="CW350" i="4"/>
  <c r="CX350" i="4"/>
  <c r="CY350" i="4"/>
  <c r="CZ350" i="4"/>
  <c r="DA350" i="4"/>
  <c r="DB350" i="4"/>
  <c r="DC350" i="4"/>
  <c r="DD350" i="4"/>
  <c r="DE350" i="4"/>
  <c r="DF350" i="4"/>
  <c r="DG350" i="4"/>
  <c r="DH350" i="4"/>
  <c r="CR351" i="4"/>
  <c r="CS351" i="4"/>
  <c r="CT351" i="4"/>
  <c r="CV351" i="4"/>
  <c r="CW351" i="4"/>
  <c r="CX351" i="4"/>
  <c r="CY351" i="4"/>
  <c r="CZ351" i="4"/>
  <c r="DA351" i="4"/>
  <c r="DB351" i="4"/>
  <c r="DC351" i="4"/>
  <c r="DD351" i="4"/>
  <c r="DE351" i="4"/>
  <c r="DF351" i="4"/>
  <c r="DG351" i="4"/>
  <c r="DH351" i="4"/>
  <c r="CR352" i="4"/>
  <c r="CS352" i="4"/>
  <c r="CT352" i="4"/>
  <c r="CV352" i="4"/>
  <c r="CW352" i="4"/>
  <c r="CX352" i="4"/>
  <c r="CY352" i="4"/>
  <c r="CZ352" i="4"/>
  <c r="DA352" i="4"/>
  <c r="DB352" i="4"/>
  <c r="DC352" i="4"/>
  <c r="DD352" i="4"/>
  <c r="DE352" i="4"/>
  <c r="DF352" i="4"/>
  <c r="DG352" i="4"/>
  <c r="DH352" i="4"/>
  <c r="CR353" i="4"/>
  <c r="CS353" i="4"/>
  <c r="CT353" i="4"/>
  <c r="CV353" i="4"/>
  <c r="CW353" i="4"/>
  <c r="CX353" i="4"/>
  <c r="CY353" i="4"/>
  <c r="CZ353" i="4"/>
  <c r="DA353" i="4"/>
  <c r="DB353" i="4"/>
  <c r="DC353" i="4"/>
  <c r="DD353" i="4"/>
  <c r="DE353" i="4"/>
  <c r="DF353" i="4"/>
  <c r="DG353" i="4"/>
  <c r="DH353" i="4"/>
  <c r="CR354" i="4"/>
  <c r="CS354" i="4"/>
  <c r="CT354" i="4"/>
  <c r="CV354" i="4"/>
  <c r="CW354" i="4"/>
  <c r="CX354" i="4"/>
  <c r="CY354" i="4"/>
  <c r="CZ354" i="4"/>
  <c r="DA354" i="4"/>
  <c r="DB354" i="4"/>
  <c r="DC354" i="4"/>
  <c r="DD354" i="4"/>
  <c r="DE354" i="4"/>
  <c r="DF354" i="4"/>
  <c r="DG354" i="4"/>
  <c r="DH354" i="4"/>
  <c r="CR355" i="4"/>
  <c r="CS355" i="4"/>
  <c r="CT355" i="4"/>
  <c r="CV355" i="4"/>
  <c r="CW355" i="4"/>
  <c r="CX355" i="4"/>
  <c r="CY355" i="4"/>
  <c r="CZ355" i="4"/>
  <c r="DA355" i="4"/>
  <c r="DB355" i="4"/>
  <c r="DC355" i="4"/>
  <c r="DD355" i="4"/>
  <c r="DE355" i="4"/>
  <c r="DF355" i="4"/>
  <c r="DG355" i="4"/>
  <c r="DH355" i="4"/>
  <c r="CR356" i="4"/>
  <c r="CS356" i="4"/>
  <c r="CT356" i="4"/>
  <c r="CV356" i="4"/>
  <c r="CW356" i="4"/>
  <c r="CX356" i="4"/>
  <c r="CY356" i="4"/>
  <c r="CZ356" i="4"/>
  <c r="DA356" i="4"/>
  <c r="DB356" i="4"/>
  <c r="DC356" i="4"/>
  <c r="DD356" i="4"/>
  <c r="DE356" i="4"/>
  <c r="DF356" i="4"/>
  <c r="DG356" i="4"/>
  <c r="DH356" i="4"/>
  <c r="CR357" i="4"/>
  <c r="CS357" i="4"/>
  <c r="CT357" i="4"/>
  <c r="CV357" i="4"/>
  <c r="CW357" i="4"/>
  <c r="CX357" i="4"/>
  <c r="CY357" i="4"/>
  <c r="CZ357" i="4"/>
  <c r="DA357" i="4"/>
  <c r="DB357" i="4"/>
  <c r="DC357" i="4"/>
  <c r="DD357" i="4"/>
  <c r="DE357" i="4"/>
  <c r="DF357" i="4"/>
  <c r="DG357" i="4"/>
  <c r="DH357" i="4"/>
  <c r="CR358" i="4"/>
  <c r="CS358" i="4"/>
  <c r="CT358" i="4"/>
  <c r="CV358" i="4"/>
  <c r="CW358" i="4"/>
  <c r="CX358" i="4"/>
  <c r="CY358" i="4"/>
  <c r="CZ358" i="4"/>
  <c r="DA358" i="4"/>
  <c r="DB358" i="4"/>
  <c r="DC358" i="4"/>
  <c r="DD358" i="4"/>
  <c r="DE358" i="4"/>
  <c r="DF358" i="4"/>
  <c r="DG358" i="4"/>
  <c r="DH358" i="4"/>
  <c r="CR359" i="4"/>
  <c r="CS359" i="4"/>
  <c r="CT359" i="4"/>
  <c r="CV359" i="4"/>
  <c r="CW359" i="4"/>
  <c r="CX359" i="4"/>
  <c r="CY359" i="4"/>
  <c r="CZ359" i="4"/>
  <c r="DA359" i="4"/>
  <c r="DB359" i="4"/>
  <c r="DC359" i="4"/>
  <c r="DD359" i="4"/>
  <c r="DE359" i="4"/>
  <c r="DF359" i="4"/>
  <c r="DG359" i="4"/>
  <c r="DH359" i="4"/>
  <c r="CR360" i="4"/>
  <c r="CS360" i="4"/>
  <c r="CT360" i="4"/>
  <c r="CV360" i="4"/>
  <c r="CW360" i="4"/>
  <c r="CX360" i="4"/>
  <c r="CY360" i="4"/>
  <c r="CZ360" i="4"/>
  <c r="DA360" i="4"/>
  <c r="DB360" i="4"/>
  <c r="DC360" i="4"/>
  <c r="DD360" i="4"/>
  <c r="DE360" i="4"/>
  <c r="DF360" i="4"/>
  <c r="DG360" i="4"/>
  <c r="DH360" i="4"/>
  <c r="CR361" i="4"/>
  <c r="CS361" i="4"/>
  <c r="CT361" i="4"/>
  <c r="CV361" i="4"/>
  <c r="CW361" i="4"/>
  <c r="CX361" i="4"/>
  <c r="CY361" i="4"/>
  <c r="CZ361" i="4"/>
  <c r="DA361" i="4"/>
  <c r="DB361" i="4"/>
  <c r="DC361" i="4"/>
  <c r="DD361" i="4"/>
  <c r="DE361" i="4"/>
  <c r="DF361" i="4"/>
  <c r="DG361" i="4"/>
  <c r="DH361" i="4"/>
  <c r="CR362" i="4"/>
  <c r="CS362" i="4"/>
  <c r="CT362" i="4"/>
  <c r="CV362" i="4"/>
  <c r="CW362" i="4"/>
  <c r="CX362" i="4"/>
  <c r="CY362" i="4"/>
  <c r="CZ362" i="4"/>
  <c r="DA362" i="4"/>
  <c r="DB362" i="4"/>
  <c r="DC362" i="4"/>
  <c r="DD362" i="4"/>
  <c r="DE362" i="4"/>
  <c r="DF362" i="4"/>
  <c r="DG362" i="4"/>
  <c r="DH362" i="4"/>
  <c r="CR363" i="4"/>
  <c r="CS363" i="4"/>
  <c r="CT363" i="4"/>
  <c r="CV363" i="4"/>
  <c r="CW363" i="4"/>
  <c r="CX363" i="4"/>
  <c r="CY363" i="4"/>
  <c r="CZ363" i="4"/>
  <c r="DA363" i="4"/>
  <c r="DB363" i="4"/>
  <c r="DC363" i="4"/>
  <c r="DD363" i="4"/>
  <c r="DE363" i="4"/>
  <c r="DF363" i="4"/>
  <c r="DG363" i="4"/>
  <c r="DH363" i="4"/>
  <c r="CR364" i="4"/>
  <c r="CS364" i="4"/>
  <c r="CT364" i="4"/>
  <c r="CV364" i="4"/>
  <c r="CW364" i="4"/>
  <c r="CX364" i="4"/>
  <c r="CY364" i="4"/>
  <c r="CZ364" i="4"/>
  <c r="DA364" i="4"/>
  <c r="DB364" i="4"/>
  <c r="DC364" i="4"/>
  <c r="DD364" i="4"/>
  <c r="DE364" i="4"/>
  <c r="DF364" i="4"/>
  <c r="DG364" i="4"/>
  <c r="DH364" i="4"/>
  <c r="CR365" i="4"/>
  <c r="CS365" i="4"/>
  <c r="CT365" i="4"/>
  <c r="CV365" i="4"/>
  <c r="CW365" i="4"/>
  <c r="CX365" i="4"/>
  <c r="CY365" i="4"/>
  <c r="CZ365" i="4"/>
  <c r="DA365" i="4"/>
  <c r="DB365" i="4"/>
  <c r="DC365" i="4"/>
  <c r="DD365" i="4"/>
  <c r="DE365" i="4"/>
  <c r="DF365" i="4"/>
  <c r="DG365" i="4"/>
  <c r="DH365" i="4"/>
  <c r="CR366" i="4"/>
  <c r="CS366" i="4"/>
  <c r="CT366" i="4"/>
  <c r="CV366" i="4"/>
  <c r="CW366" i="4"/>
  <c r="CX366" i="4"/>
  <c r="CY366" i="4"/>
  <c r="CZ366" i="4"/>
  <c r="DA366" i="4"/>
  <c r="DB366" i="4"/>
  <c r="DC366" i="4"/>
  <c r="DD366" i="4"/>
  <c r="DE366" i="4"/>
  <c r="DF366" i="4"/>
  <c r="DG366" i="4"/>
  <c r="DH366" i="4"/>
  <c r="CR367" i="4"/>
  <c r="CS367" i="4"/>
  <c r="CT367" i="4"/>
  <c r="CV367" i="4"/>
  <c r="CW367" i="4"/>
  <c r="CX367" i="4"/>
  <c r="CY367" i="4"/>
  <c r="CZ367" i="4"/>
  <c r="DA367" i="4"/>
  <c r="DB367" i="4"/>
  <c r="DC367" i="4"/>
  <c r="DD367" i="4"/>
  <c r="DE367" i="4"/>
  <c r="DF367" i="4"/>
  <c r="DG367" i="4"/>
  <c r="DH367" i="4"/>
  <c r="CR368" i="4"/>
  <c r="CS368" i="4"/>
  <c r="CT368" i="4"/>
  <c r="CV368" i="4"/>
  <c r="CW368" i="4"/>
  <c r="CX368" i="4"/>
  <c r="CY368" i="4"/>
  <c r="CZ368" i="4"/>
  <c r="DA368" i="4"/>
  <c r="DB368" i="4"/>
  <c r="DC368" i="4"/>
  <c r="DD368" i="4"/>
  <c r="DE368" i="4"/>
  <c r="DF368" i="4"/>
  <c r="DG368" i="4"/>
  <c r="DH368" i="4"/>
  <c r="CR369" i="4"/>
  <c r="CS369" i="4"/>
  <c r="CT369" i="4"/>
  <c r="CV369" i="4"/>
  <c r="CW369" i="4"/>
  <c r="CX369" i="4"/>
  <c r="CY369" i="4"/>
  <c r="CZ369" i="4"/>
  <c r="DA369" i="4"/>
  <c r="DB369" i="4"/>
  <c r="DC369" i="4"/>
  <c r="DD369" i="4"/>
  <c r="DE369" i="4"/>
  <c r="DF369" i="4"/>
  <c r="DG369" i="4"/>
  <c r="DH369" i="4"/>
  <c r="CR370" i="4"/>
  <c r="CS370" i="4"/>
  <c r="CT370" i="4"/>
  <c r="CV370" i="4"/>
  <c r="CW370" i="4"/>
  <c r="CX370" i="4"/>
  <c r="CY370" i="4"/>
  <c r="CZ370" i="4"/>
  <c r="DA370" i="4"/>
  <c r="DB370" i="4"/>
  <c r="DC370" i="4"/>
  <c r="DD370" i="4"/>
  <c r="DE370" i="4"/>
  <c r="DF370" i="4"/>
  <c r="DG370" i="4"/>
  <c r="DH370" i="4"/>
  <c r="CR371" i="4"/>
  <c r="CS371" i="4"/>
  <c r="CT371" i="4"/>
  <c r="CV371" i="4"/>
  <c r="CW371" i="4"/>
  <c r="CX371" i="4"/>
  <c r="CY371" i="4"/>
  <c r="CZ371" i="4"/>
  <c r="DA371" i="4"/>
  <c r="DB371" i="4"/>
  <c r="DC371" i="4"/>
  <c r="DD371" i="4"/>
  <c r="DE371" i="4"/>
  <c r="DF371" i="4"/>
  <c r="DG371" i="4"/>
  <c r="DH371" i="4"/>
  <c r="CR372" i="4"/>
  <c r="CS372" i="4"/>
  <c r="CT372" i="4"/>
  <c r="CV372" i="4"/>
  <c r="CW372" i="4"/>
  <c r="CX372" i="4"/>
  <c r="CY372" i="4"/>
  <c r="CZ372" i="4"/>
  <c r="DA372" i="4"/>
  <c r="DB372" i="4"/>
  <c r="DC372" i="4"/>
  <c r="DD372" i="4"/>
  <c r="DE372" i="4"/>
  <c r="DF372" i="4"/>
  <c r="DG372" i="4"/>
  <c r="DH372" i="4"/>
  <c r="CR373" i="4"/>
  <c r="CS373" i="4"/>
  <c r="CT373" i="4"/>
  <c r="CV373" i="4"/>
  <c r="CW373" i="4"/>
  <c r="CX373" i="4"/>
  <c r="CY373" i="4"/>
  <c r="CZ373" i="4"/>
  <c r="DA373" i="4"/>
  <c r="DB373" i="4"/>
  <c r="DC373" i="4"/>
  <c r="DD373" i="4"/>
  <c r="DE373" i="4"/>
  <c r="DF373" i="4"/>
  <c r="DG373" i="4"/>
  <c r="DH373" i="4"/>
  <c r="CR374" i="4"/>
  <c r="CS374" i="4"/>
  <c r="CT374" i="4"/>
  <c r="CV374" i="4"/>
  <c r="CW374" i="4"/>
  <c r="CX374" i="4"/>
  <c r="CY374" i="4"/>
  <c r="CZ374" i="4"/>
  <c r="DA374" i="4"/>
  <c r="DB374" i="4"/>
  <c r="DC374" i="4"/>
  <c r="DD374" i="4"/>
  <c r="DE374" i="4"/>
  <c r="DF374" i="4"/>
  <c r="DG374" i="4"/>
  <c r="DH374" i="4"/>
  <c r="CR375" i="4"/>
  <c r="CS375" i="4"/>
  <c r="CT375" i="4"/>
  <c r="CV375" i="4"/>
  <c r="CW375" i="4"/>
  <c r="CX375" i="4"/>
  <c r="CY375" i="4"/>
  <c r="CZ375" i="4"/>
  <c r="DA375" i="4"/>
  <c r="DB375" i="4"/>
  <c r="DC375" i="4"/>
  <c r="DD375" i="4"/>
  <c r="DE375" i="4"/>
  <c r="DF375" i="4"/>
  <c r="DG375" i="4"/>
  <c r="DH375" i="4"/>
  <c r="CR376" i="4"/>
  <c r="CS376" i="4"/>
  <c r="CT376" i="4"/>
  <c r="CV376" i="4"/>
  <c r="CW376" i="4"/>
  <c r="CX376" i="4"/>
  <c r="CY376" i="4"/>
  <c r="CZ376" i="4"/>
  <c r="DA376" i="4"/>
  <c r="DB376" i="4"/>
  <c r="DC376" i="4"/>
  <c r="DD376" i="4"/>
  <c r="DE376" i="4"/>
  <c r="DF376" i="4"/>
  <c r="DG376" i="4"/>
  <c r="DH376" i="4"/>
  <c r="CR377" i="4"/>
  <c r="CS377" i="4"/>
  <c r="CT377" i="4"/>
  <c r="CV377" i="4"/>
  <c r="CW377" i="4"/>
  <c r="CX377" i="4"/>
  <c r="CY377" i="4"/>
  <c r="CZ377" i="4"/>
  <c r="DA377" i="4"/>
  <c r="DB377" i="4"/>
  <c r="DC377" i="4"/>
  <c r="DD377" i="4"/>
  <c r="DE377" i="4"/>
  <c r="DF377" i="4"/>
  <c r="DG377" i="4"/>
  <c r="DH377" i="4"/>
  <c r="CR378" i="4"/>
  <c r="CS378" i="4"/>
  <c r="CT378" i="4"/>
  <c r="CV378" i="4"/>
  <c r="CW378" i="4"/>
  <c r="CX378" i="4"/>
  <c r="CY378" i="4"/>
  <c r="CZ378" i="4"/>
  <c r="DA378" i="4"/>
  <c r="DB378" i="4"/>
  <c r="DC378" i="4"/>
  <c r="DD378" i="4"/>
  <c r="DE378" i="4"/>
  <c r="DF378" i="4"/>
  <c r="DG378" i="4"/>
  <c r="DH378" i="4"/>
  <c r="CR379" i="4"/>
  <c r="CS379" i="4"/>
  <c r="CT379" i="4"/>
  <c r="CV379" i="4"/>
  <c r="CW379" i="4"/>
  <c r="CX379" i="4"/>
  <c r="CY379" i="4"/>
  <c r="CZ379" i="4"/>
  <c r="DA379" i="4"/>
  <c r="DB379" i="4"/>
  <c r="DC379" i="4"/>
  <c r="DD379" i="4"/>
  <c r="DE379" i="4"/>
  <c r="DF379" i="4"/>
  <c r="DG379" i="4"/>
  <c r="DH379" i="4"/>
  <c r="CR380" i="4"/>
  <c r="CS380" i="4"/>
  <c r="CT380" i="4"/>
  <c r="CV380" i="4"/>
  <c r="CW380" i="4"/>
  <c r="CX380" i="4"/>
  <c r="CY380" i="4"/>
  <c r="CZ380" i="4"/>
  <c r="DA380" i="4"/>
  <c r="DB380" i="4"/>
  <c r="DC380" i="4"/>
  <c r="DD380" i="4"/>
  <c r="DE380" i="4"/>
  <c r="DF380" i="4"/>
  <c r="DG380" i="4"/>
  <c r="DH380" i="4"/>
  <c r="CR381" i="4"/>
  <c r="CS381" i="4"/>
  <c r="CT381" i="4"/>
  <c r="CV381" i="4"/>
  <c r="CW381" i="4"/>
  <c r="CX381" i="4"/>
  <c r="CY381" i="4"/>
  <c r="CZ381" i="4"/>
  <c r="DA381" i="4"/>
  <c r="DB381" i="4"/>
  <c r="DC381" i="4"/>
  <c r="DD381" i="4"/>
  <c r="DE381" i="4"/>
  <c r="DF381" i="4"/>
  <c r="DG381" i="4"/>
  <c r="DH381" i="4"/>
  <c r="CR382" i="4"/>
  <c r="CS382" i="4"/>
  <c r="CT382" i="4"/>
  <c r="CV382" i="4"/>
  <c r="CW382" i="4"/>
  <c r="CX382" i="4"/>
  <c r="CY382" i="4"/>
  <c r="CZ382" i="4"/>
  <c r="DA382" i="4"/>
  <c r="DB382" i="4"/>
  <c r="DC382" i="4"/>
  <c r="DD382" i="4"/>
  <c r="DE382" i="4"/>
  <c r="DF382" i="4"/>
  <c r="DG382" i="4"/>
  <c r="DH382" i="4"/>
  <c r="CR383" i="4"/>
  <c r="CS383" i="4"/>
  <c r="CT383" i="4"/>
  <c r="CV383" i="4"/>
  <c r="CW383" i="4"/>
  <c r="CX383" i="4"/>
  <c r="CY383" i="4"/>
  <c r="CZ383" i="4"/>
  <c r="DA383" i="4"/>
  <c r="DB383" i="4"/>
  <c r="DC383" i="4"/>
  <c r="DD383" i="4"/>
  <c r="DE383" i="4"/>
  <c r="DF383" i="4"/>
  <c r="DG383" i="4"/>
  <c r="DH383" i="4"/>
  <c r="CR384" i="4"/>
  <c r="CS384" i="4"/>
  <c r="CT384" i="4"/>
  <c r="CV384" i="4"/>
  <c r="CW384" i="4"/>
  <c r="CX384" i="4"/>
  <c r="CY384" i="4"/>
  <c r="CZ384" i="4"/>
  <c r="DA384" i="4"/>
  <c r="DB384" i="4"/>
  <c r="DC384" i="4"/>
  <c r="DD384" i="4"/>
  <c r="DE384" i="4"/>
  <c r="DF384" i="4"/>
  <c r="DG384" i="4"/>
  <c r="DH384" i="4"/>
  <c r="CR385" i="4"/>
  <c r="CS385" i="4"/>
  <c r="CT385" i="4"/>
  <c r="CV385" i="4"/>
  <c r="CW385" i="4"/>
  <c r="CX385" i="4"/>
  <c r="CY385" i="4"/>
  <c r="CZ385" i="4"/>
  <c r="DA385" i="4"/>
  <c r="DB385" i="4"/>
  <c r="DC385" i="4"/>
  <c r="DD385" i="4"/>
  <c r="DE385" i="4"/>
  <c r="DF385" i="4"/>
  <c r="DG385" i="4"/>
  <c r="DH385" i="4"/>
  <c r="CR386" i="4"/>
  <c r="CS386" i="4"/>
  <c r="CT386" i="4"/>
  <c r="CV386" i="4"/>
  <c r="CW386" i="4"/>
  <c r="CX386" i="4"/>
  <c r="CY386" i="4"/>
  <c r="CZ386" i="4"/>
  <c r="DA386" i="4"/>
  <c r="DB386" i="4"/>
  <c r="DC386" i="4"/>
  <c r="DD386" i="4"/>
  <c r="DE386" i="4"/>
  <c r="DF386" i="4"/>
  <c r="DG386" i="4"/>
  <c r="DH386" i="4"/>
  <c r="CR387" i="4"/>
  <c r="CS387" i="4"/>
  <c r="CT387" i="4"/>
  <c r="CV387" i="4"/>
  <c r="CW387" i="4"/>
  <c r="CX387" i="4"/>
  <c r="CY387" i="4"/>
  <c r="CZ387" i="4"/>
  <c r="DA387" i="4"/>
  <c r="DB387" i="4"/>
  <c r="DC387" i="4"/>
  <c r="DD387" i="4"/>
  <c r="DE387" i="4"/>
  <c r="DF387" i="4"/>
  <c r="DG387" i="4"/>
  <c r="DH387" i="4"/>
  <c r="CR388" i="4"/>
  <c r="CS388" i="4"/>
  <c r="CT388" i="4"/>
  <c r="CV388" i="4"/>
  <c r="CW388" i="4"/>
  <c r="CX388" i="4"/>
  <c r="CY388" i="4"/>
  <c r="CZ388" i="4"/>
  <c r="DA388" i="4"/>
  <c r="DB388" i="4"/>
  <c r="DC388" i="4"/>
  <c r="DD388" i="4"/>
  <c r="DE388" i="4"/>
  <c r="DF388" i="4"/>
  <c r="DG388" i="4"/>
  <c r="DH388" i="4"/>
  <c r="CR389" i="4"/>
  <c r="CS389" i="4"/>
  <c r="CT389" i="4"/>
  <c r="CV389" i="4"/>
  <c r="CW389" i="4"/>
  <c r="CX389" i="4"/>
  <c r="CY389" i="4"/>
  <c r="CZ389" i="4"/>
  <c r="DA389" i="4"/>
  <c r="DB389" i="4"/>
  <c r="DC389" i="4"/>
  <c r="DD389" i="4"/>
  <c r="DE389" i="4"/>
  <c r="DF389" i="4"/>
  <c r="DG389" i="4"/>
  <c r="DH389" i="4"/>
  <c r="CR390" i="4"/>
  <c r="CS390" i="4"/>
  <c r="CT390" i="4"/>
  <c r="CV390" i="4"/>
  <c r="CW390" i="4"/>
  <c r="CX390" i="4"/>
  <c r="CY390" i="4"/>
  <c r="CZ390" i="4"/>
  <c r="DA390" i="4"/>
  <c r="DB390" i="4"/>
  <c r="DC390" i="4"/>
  <c r="DD390" i="4"/>
  <c r="DE390" i="4"/>
  <c r="DF390" i="4"/>
  <c r="DG390" i="4"/>
  <c r="DH390" i="4"/>
  <c r="CR391" i="4"/>
  <c r="CS391" i="4"/>
  <c r="CT391" i="4"/>
  <c r="CV391" i="4"/>
  <c r="CW391" i="4"/>
  <c r="CX391" i="4"/>
  <c r="CY391" i="4"/>
  <c r="CZ391" i="4"/>
  <c r="DA391" i="4"/>
  <c r="DB391" i="4"/>
  <c r="DC391" i="4"/>
  <c r="DD391" i="4"/>
  <c r="DE391" i="4"/>
  <c r="DF391" i="4"/>
  <c r="DG391" i="4"/>
  <c r="DH391" i="4"/>
  <c r="CR392" i="4"/>
  <c r="CS392" i="4"/>
  <c r="CT392" i="4"/>
  <c r="CV392" i="4"/>
  <c r="CW392" i="4"/>
  <c r="CX392" i="4"/>
  <c r="CY392" i="4"/>
  <c r="CZ392" i="4"/>
  <c r="DA392" i="4"/>
  <c r="DB392" i="4"/>
  <c r="DC392" i="4"/>
  <c r="DD392" i="4"/>
  <c r="DE392" i="4"/>
  <c r="DF392" i="4"/>
  <c r="DG392" i="4"/>
  <c r="DH392" i="4"/>
  <c r="CR393" i="4"/>
  <c r="CS393" i="4"/>
  <c r="CT393" i="4"/>
  <c r="CV393" i="4"/>
  <c r="CW393" i="4"/>
  <c r="CX393" i="4"/>
  <c r="CY393" i="4"/>
  <c r="CZ393" i="4"/>
  <c r="DA393" i="4"/>
  <c r="DB393" i="4"/>
  <c r="DC393" i="4"/>
  <c r="DD393" i="4"/>
  <c r="DE393" i="4"/>
  <c r="DF393" i="4"/>
  <c r="DG393" i="4"/>
  <c r="DH393" i="4"/>
  <c r="CR394" i="4"/>
  <c r="CS394" i="4"/>
  <c r="CT394" i="4"/>
  <c r="CV394" i="4"/>
  <c r="CW394" i="4"/>
  <c r="CX394" i="4"/>
  <c r="CY394" i="4"/>
  <c r="CZ394" i="4"/>
  <c r="DA394" i="4"/>
  <c r="DB394" i="4"/>
  <c r="DC394" i="4"/>
  <c r="DD394" i="4"/>
  <c r="DE394" i="4"/>
  <c r="DF394" i="4"/>
  <c r="DG394" i="4"/>
  <c r="DH394" i="4"/>
  <c r="CR395" i="4"/>
  <c r="CS395" i="4"/>
  <c r="CT395" i="4"/>
  <c r="CV395" i="4"/>
  <c r="CW395" i="4"/>
  <c r="CX395" i="4"/>
  <c r="CY395" i="4"/>
  <c r="CZ395" i="4"/>
  <c r="DA395" i="4"/>
  <c r="DB395" i="4"/>
  <c r="DC395" i="4"/>
  <c r="DD395" i="4"/>
  <c r="DE395" i="4"/>
  <c r="DF395" i="4"/>
  <c r="DG395" i="4"/>
  <c r="DH395" i="4"/>
  <c r="CR396" i="4"/>
  <c r="CS396" i="4"/>
  <c r="CT396" i="4"/>
  <c r="CV396" i="4"/>
  <c r="CW396" i="4"/>
  <c r="CX396" i="4"/>
  <c r="CY396" i="4"/>
  <c r="CZ396" i="4"/>
  <c r="DA396" i="4"/>
  <c r="DB396" i="4"/>
  <c r="DC396" i="4"/>
  <c r="DD396" i="4"/>
  <c r="DE396" i="4"/>
  <c r="DF396" i="4"/>
  <c r="DG396" i="4"/>
  <c r="DH396" i="4"/>
  <c r="CR397" i="4"/>
  <c r="AQ19" i="6" s="1"/>
  <c r="CS397" i="4"/>
  <c r="AS19" i="6" s="1"/>
  <c r="CT397" i="4"/>
  <c r="AU19" i="6" s="1"/>
  <c r="CV397" i="4"/>
  <c r="AW19" i="6" s="1"/>
  <c r="CW397" i="4"/>
  <c r="AY19" i="6" s="1"/>
  <c r="CX397" i="4"/>
  <c r="BA19" i="6" s="1"/>
  <c r="CY397" i="4"/>
  <c r="BC19" i="6" s="1"/>
  <c r="CZ397" i="4"/>
  <c r="BE19" i="6" s="1"/>
  <c r="DA397" i="4"/>
  <c r="BG19" i="6" s="1"/>
  <c r="DB397" i="4"/>
  <c r="BI19" i="6" s="1"/>
  <c r="DC397" i="4"/>
  <c r="BK19" i="6" s="1"/>
  <c r="DD397" i="4"/>
  <c r="BM19" i="6" s="1"/>
  <c r="DE397" i="4"/>
  <c r="BO19" i="6" s="1"/>
  <c r="DF397" i="4"/>
  <c r="BQ19" i="6" s="1"/>
  <c r="DG397" i="4"/>
  <c r="BS19" i="6" s="1"/>
  <c r="DH397" i="4"/>
  <c r="BU19" i="6" s="1"/>
  <c r="CR398" i="4"/>
  <c r="CS398" i="4"/>
  <c r="CT398" i="4"/>
  <c r="CV398" i="4"/>
  <c r="CW398" i="4"/>
  <c r="CX398" i="4"/>
  <c r="CY398" i="4"/>
  <c r="CZ398" i="4"/>
  <c r="DA398" i="4"/>
  <c r="DB398" i="4"/>
  <c r="DC398" i="4"/>
  <c r="DD398" i="4"/>
  <c r="DE398" i="4"/>
  <c r="DF398" i="4"/>
  <c r="DG398" i="4"/>
  <c r="DH398" i="4"/>
  <c r="DH3" i="4"/>
  <c r="DG3" i="4"/>
  <c r="DF3" i="4"/>
  <c r="DE3" i="4"/>
  <c r="DD3" i="4"/>
  <c r="DC3" i="4"/>
  <c r="DB3" i="4"/>
  <c r="DA3" i="4"/>
  <c r="CZ3" i="4"/>
  <c r="CY3" i="4"/>
  <c r="CX3" i="4"/>
  <c r="CW3" i="4"/>
  <c r="CV3" i="4"/>
  <c r="CM4" i="4"/>
  <c r="CN4" i="4"/>
  <c r="CO4" i="4"/>
  <c r="EU4" i="4" s="1"/>
  <c r="CM5" i="4"/>
  <c r="CN5" i="4"/>
  <c r="CO5" i="4"/>
  <c r="EU5" i="4" s="1"/>
  <c r="CM6" i="4"/>
  <c r="CN6" i="4"/>
  <c r="CO6" i="4"/>
  <c r="EU6" i="4" s="1"/>
  <c r="CM7" i="4"/>
  <c r="CN7" i="4"/>
  <c r="CO7" i="4"/>
  <c r="EU7" i="4" s="1"/>
  <c r="CM8" i="4"/>
  <c r="CN8" i="4"/>
  <c r="CO8" i="4"/>
  <c r="EU8" i="4" s="1"/>
  <c r="CM9" i="4"/>
  <c r="CN9" i="4"/>
  <c r="CO9" i="4"/>
  <c r="EU9" i="4" s="1"/>
  <c r="CM10" i="4"/>
  <c r="CN10" i="4"/>
  <c r="CO10" i="4"/>
  <c r="EU10" i="4" s="1"/>
  <c r="CM11" i="4"/>
  <c r="CN11" i="4"/>
  <c r="CO11" i="4"/>
  <c r="EU11" i="4" s="1"/>
  <c r="CM12" i="4"/>
  <c r="CN12" i="4"/>
  <c r="CO12" i="4"/>
  <c r="EU12" i="4" s="1"/>
  <c r="CM13" i="4"/>
  <c r="CN13" i="4"/>
  <c r="CO13" i="4"/>
  <c r="EU13" i="4" s="1"/>
  <c r="CM14" i="4"/>
  <c r="CN14" i="4"/>
  <c r="CO14" i="4"/>
  <c r="EU14" i="4" s="1"/>
  <c r="CM15" i="4"/>
  <c r="CN15" i="4"/>
  <c r="CO15" i="4"/>
  <c r="EU15" i="4" s="1"/>
  <c r="CM16" i="4"/>
  <c r="CN16" i="4"/>
  <c r="CO16" i="4"/>
  <c r="EU16" i="4" s="1"/>
  <c r="CM17" i="4"/>
  <c r="CN17" i="4"/>
  <c r="CO17" i="4"/>
  <c r="EU17" i="4" s="1"/>
  <c r="CM18" i="4"/>
  <c r="CN18" i="4"/>
  <c r="CO18" i="4"/>
  <c r="EU18" i="4" s="1"/>
  <c r="CM19" i="4"/>
  <c r="CN19" i="4"/>
  <c r="CO19" i="4"/>
  <c r="EU19" i="4" s="1"/>
  <c r="CM20" i="4"/>
  <c r="CN20" i="4"/>
  <c r="CO20" i="4"/>
  <c r="EU20" i="4" s="1"/>
  <c r="CM21" i="4"/>
  <c r="CN21" i="4"/>
  <c r="CO21" i="4"/>
  <c r="EU21" i="4" s="1"/>
  <c r="CM22" i="4"/>
  <c r="CN22" i="4"/>
  <c r="CO22" i="4"/>
  <c r="EU22" i="4" s="1"/>
  <c r="CM23" i="4"/>
  <c r="CN23" i="4"/>
  <c r="CO23" i="4"/>
  <c r="EU23" i="4" s="1"/>
  <c r="CM24" i="4"/>
  <c r="CN24" i="4"/>
  <c r="CO24" i="4"/>
  <c r="EU24" i="4" s="1"/>
  <c r="CM25" i="4"/>
  <c r="CN25" i="4"/>
  <c r="CO25" i="4"/>
  <c r="EU25" i="4" s="1"/>
  <c r="CM26" i="4"/>
  <c r="CN26" i="4"/>
  <c r="CO26" i="4"/>
  <c r="EU26" i="4" s="1"/>
  <c r="CM27" i="4"/>
  <c r="CN27" i="4"/>
  <c r="CO27" i="4"/>
  <c r="EU27" i="4" s="1"/>
  <c r="CM28" i="4"/>
  <c r="CN28" i="4"/>
  <c r="CO28" i="4"/>
  <c r="EU28" i="4" s="1"/>
  <c r="CM29" i="4"/>
  <c r="CN29" i="4"/>
  <c r="CO29" i="4"/>
  <c r="EU29" i="4" s="1"/>
  <c r="CM30" i="4"/>
  <c r="CN30" i="4"/>
  <c r="CO30" i="4"/>
  <c r="EU30" i="4" s="1"/>
  <c r="CM31" i="4"/>
  <c r="CN31" i="4"/>
  <c r="CO31" i="4"/>
  <c r="EU31" i="4" s="1"/>
  <c r="CM32" i="4"/>
  <c r="CN32" i="4"/>
  <c r="CO32" i="4"/>
  <c r="EU32" i="4" s="1"/>
  <c r="CM33" i="4"/>
  <c r="CN33" i="4"/>
  <c r="CO33" i="4"/>
  <c r="EU33" i="4" s="1"/>
  <c r="CM34" i="4"/>
  <c r="CN34" i="4"/>
  <c r="CO34" i="4"/>
  <c r="EU34" i="4" s="1"/>
  <c r="CM35" i="4"/>
  <c r="CN35" i="4"/>
  <c r="CO35" i="4"/>
  <c r="EU35" i="4" s="1"/>
  <c r="CM36" i="4"/>
  <c r="CN36" i="4"/>
  <c r="CO36" i="4"/>
  <c r="EU36" i="4" s="1"/>
  <c r="CM37" i="4"/>
  <c r="CN37" i="4"/>
  <c r="CO37" i="4"/>
  <c r="EU37" i="4" s="1"/>
  <c r="CM38" i="4"/>
  <c r="CN38" i="4"/>
  <c r="CO38" i="4"/>
  <c r="EU38" i="4" s="1"/>
  <c r="CM39" i="4"/>
  <c r="CN39" i="4"/>
  <c r="CO39" i="4"/>
  <c r="EU39" i="4" s="1"/>
  <c r="CM40" i="4"/>
  <c r="CN40" i="4"/>
  <c r="CO40" i="4"/>
  <c r="EU40" i="4" s="1"/>
  <c r="CM41" i="4"/>
  <c r="CN41" i="4"/>
  <c r="CO41" i="4"/>
  <c r="EU41" i="4" s="1"/>
  <c r="CM42" i="4"/>
  <c r="CN42" i="4"/>
  <c r="CO42" i="4"/>
  <c r="EU42" i="4" s="1"/>
  <c r="CM43" i="4"/>
  <c r="CN43" i="4"/>
  <c r="CO43" i="4"/>
  <c r="EU43" i="4" s="1"/>
  <c r="CM44" i="4"/>
  <c r="CN44" i="4"/>
  <c r="CO44" i="4"/>
  <c r="EU44" i="4" s="1"/>
  <c r="CM45" i="4"/>
  <c r="CN45" i="4"/>
  <c r="CO45" i="4"/>
  <c r="EU45" i="4" s="1"/>
  <c r="CM46" i="4"/>
  <c r="CN46" i="4"/>
  <c r="CO46" i="4"/>
  <c r="EU46" i="4" s="1"/>
  <c r="CM47" i="4"/>
  <c r="CN47" i="4"/>
  <c r="CO47" i="4"/>
  <c r="EU47" i="4" s="1"/>
  <c r="CM48" i="4"/>
  <c r="CN48" i="4"/>
  <c r="CO48" i="4"/>
  <c r="EU48" i="4" s="1"/>
  <c r="CM49" i="4"/>
  <c r="CN49" i="4"/>
  <c r="CO49" i="4"/>
  <c r="EU49" i="4" s="1"/>
  <c r="CM50" i="4"/>
  <c r="CN50" i="4"/>
  <c r="CO50" i="4"/>
  <c r="EU50" i="4" s="1"/>
  <c r="CM51" i="4"/>
  <c r="CN51" i="4"/>
  <c r="CO51" i="4"/>
  <c r="EU51" i="4" s="1"/>
  <c r="CM52" i="4"/>
  <c r="CN52" i="4"/>
  <c r="CO52" i="4"/>
  <c r="EU52" i="4" s="1"/>
  <c r="CM53" i="4"/>
  <c r="CN53" i="4"/>
  <c r="CO53" i="4"/>
  <c r="EU53" i="4" s="1"/>
  <c r="CM54" i="4"/>
  <c r="CN54" i="4"/>
  <c r="CO54" i="4"/>
  <c r="EU54" i="4" s="1"/>
  <c r="CM55" i="4"/>
  <c r="CN55" i="4"/>
  <c r="CO55" i="4"/>
  <c r="EU55" i="4" s="1"/>
  <c r="CM56" i="4"/>
  <c r="CN56" i="4"/>
  <c r="CO56" i="4"/>
  <c r="EU56" i="4" s="1"/>
  <c r="CM57" i="4"/>
  <c r="CN57" i="4"/>
  <c r="CO57" i="4"/>
  <c r="EU57" i="4" s="1"/>
  <c r="CM58" i="4"/>
  <c r="CN58" i="4"/>
  <c r="CO58" i="4"/>
  <c r="EU58" i="4" s="1"/>
  <c r="CM59" i="4"/>
  <c r="CN59" i="4"/>
  <c r="CO59" i="4"/>
  <c r="EU59" i="4" s="1"/>
  <c r="CM60" i="4"/>
  <c r="CN60" i="4"/>
  <c r="CO60" i="4"/>
  <c r="EU60" i="4" s="1"/>
  <c r="CM61" i="4"/>
  <c r="CN61" i="4"/>
  <c r="CO61" i="4"/>
  <c r="EU61" i="4" s="1"/>
  <c r="CM62" i="4"/>
  <c r="CN62" i="4"/>
  <c r="CO62" i="4"/>
  <c r="EU62" i="4" s="1"/>
  <c r="CM63" i="4"/>
  <c r="CN63" i="4"/>
  <c r="CO63" i="4"/>
  <c r="EU63" i="4" s="1"/>
  <c r="CM64" i="4"/>
  <c r="CN64" i="4"/>
  <c r="CO64" i="4"/>
  <c r="EU64" i="4" s="1"/>
  <c r="CM65" i="4"/>
  <c r="CN65" i="4"/>
  <c r="CO65" i="4"/>
  <c r="EU65" i="4" s="1"/>
  <c r="CM66" i="4"/>
  <c r="CN66" i="4"/>
  <c r="CO66" i="4"/>
  <c r="EU66" i="4" s="1"/>
  <c r="CM67" i="4"/>
  <c r="CN67" i="4"/>
  <c r="CO67" i="4"/>
  <c r="EU67" i="4" s="1"/>
  <c r="CM68" i="4"/>
  <c r="CN68" i="4"/>
  <c r="CO68" i="4"/>
  <c r="EU68" i="4" s="1"/>
  <c r="CM69" i="4"/>
  <c r="CN69" i="4"/>
  <c r="CO69" i="4"/>
  <c r="EU69" i="4" s="1"/>
  <c r="CM70" i="4"/>
  <c r="CN70" i="4"/>
  <c r="CO70" i="4"/>
  <c r="EU70" i="4" s="1"/>
  <c r="CM71" i="4"/>
  <c r="CN71" i="4"/>
  <c r="CO71" i="4"/>
  <c r="EU71" i="4" s="1"/>
  <c r="CM72" i="4"/>
  <c r="CN72" i="4"/>
  <c r="CO72" i="4"/>
  <c r="EU72" i="4" s="1"/>
  <c r="CM73" i="4"/>
  <c r="CN73" i="4"/>
  <c r="CO73" i="4"/>
  <c r="EU73" i="4" s="1"/>
  <c r="CM74" i="4"/>
  <c r="CN74" i="4"/>
  <c r="CO74" i="4"/>
  <c r="EU74" i="4" s="1"/>
  <c r="CM75" i="4"/>
  <c r="CN75" i="4"/>
  <c r="CO75" i="4"/>
  <c r="EU75" i="4" s="1"/>
  <c r="CM76" i="4"/>
  <c r="CN76" i="4"/>
  <c r="CO76" i="4"/>
  <c r="EU76" i="4" s="1"/>
  <c r="CM77" i="4"/>
  <c r="CN77" i="4"/>
  <c r="CO77" i="4"/>
  <c r="EU77" i="4" s="1"/>
  <c r="CM78" i="4"/>
  <c r="CN78" i="4"/>
  <c r="CO78" i="4"/>
  <c r="EU78" i="4" s="1"/>
  <c r="CM79" i="4"/>
  <c r="CN79" i="4"/>
  <c r="CO79" i="4"/>
  <c r="EU79" i="4" s="1"/>
  <c r="CM80" i="4"/>
  <c r="CN80" i="4"/>
  <c r="CO80" i="4"/>
  <c r="EU80" i="4" s="1"/>
  <c r="CM81" i="4"/>
  <c r="CN81" i="4"/>
  <c r="CO81" i="4"/>
  <c r="EU81" i="4" s="1"/>
  <c r="CM82" i="4"/>
  <c r="CN82" i="4"/>
  <c r="CO82" i="4"/>
  <c r="EU82" i="4" s="1"/>
  <c r="CM83" i="4"/>
  <c r="CN83" i="4"/>
  <c r="CO83" i="4"/>
  <c r="EU83" i="4" s="1"/>
  <c r="CM84" i="4"/>
  <c r="CN84" i="4"/>
  <c r="CO84" i="4"/>
  <c r="EU84" i="4" s="1"/>
  <c r="CM85" i="4"/>
  <c r="CN85" i="4"/>
  <c r="CO85" i="4"/>
  <c r="EU85" i="4" s="1"/>
  <c r="CM86" i="4"/>
  <c r="CN86" i="4"/>
  <c r="CO86" i="4"/>
  <c r="EU86" i="4" s="1"/>
  <c r="CM87" i="4"/>
  <c r="CN87" i="4"/>
  <c r="CO87" i="4"/>
  <c r="EU87" i="4" s="1"/>
  <c r="CM88" i="4"/>
  <c r="CN88" i="4"/>
  <c r="CO88" i="4"/>
  <c r="EU88" i="4" s="1"/>
  <c r="CM89" i="4"/>
  <c r="CN89" i="4"/>
  <c r="CO89" i="4"/>
  <c r="EU89" i="4" s="1"/>
  <c r="CM90" i="4"/>
  <c r="CN90" i="4"/>
  <c r="CO90" i="4"/>
  <c r="EU90" i="4" s="1"/>
  <c r="CM91" i="4"/>
  <c r="CN91" i="4"/>
  <c r="CO91" i="4"/>
  <c r="EU91" i="4" s="1"/>
  <c r="CM92" i="4"/>
  <c r="CN92" i="4"/>
  <c r="CO92" i="4"/>
  <c r="EU92" i="4" s="1"/>
  <c r="CM93" i="4"/>
  <c r="CN93" i="4"/>
  <c r="CO93" i="4"/>
  <c r="EU93" i="4" s="1"/>
  <c r="CM94" i="4"/>
  <c r="CN94" i="4"/>
  <c r="CO94" i="4"/>
  <c r="EU94" i="4" s="1"/>
  <c r="CM95" i="4"/>
  <c r="CN95" i="4"/>
  <c r="CO95" i="4"/>
  <c r="EU95" i="4" s="1"/>
  <c r="CM96" i="4"/>
  <c r="CN96" i="4"/>
  <c r="CO96" i="4"/>
  <c r="EU96" i="4" s="1"/>
  <c r="CM97" i="4"/>
  <c r="CN97" i="4"/>
  <c r="CO97" i="4"/>
  <c r="EU97" i="4" s="1"/>
  <c r="CM98" i="4"/>
  <c r="CN98" i="4"/>
  <c r="CO98" i="4"/>
  <c r="EU98" i="4" s="1"/>
  <c r="CM99" i="4"/>
  <c r="CN99" i="4"/>
  <c r="CO99" i="4"/>
  <c r="EU99" i="4" s="1"/>
  <c r="CM100" i="4"/>
  <c r="CN100" i="4"/>
  <c r="CO100" i="4"/>
  <c r="EU100" i="4" s="1"/>
  <c r="CM101" i="4"/>
  <c r="CN101" i="4"/>
  <c r="CO101" i="4"/>
  <c r="EU101" i="4" s="1"/>
  <c r="CM102" i="4"/>
  <c r="CN102" i="4"/>
  <c r="CO102" i="4"/>
  <c r="EU102" i="4" s="1"/>
  <c r="CM103" i="4"/>
  <c r="CN103" i="4"/>
  <c r="CO103" i="4"/>
  <c r="EU103" i="4" s="1"/>
  <c r="CM104" i="4"/>
  <c r="CN104" i="4"/>
  <c r="CO104" i="4"/>
  <c r="EU104" i="4" s="1"/>
  <c r="CM105" i="4"/>
  <c r="CN105" i="4"/>
  <c r="CO105" i="4"/>
  <c r="EU105" i="4" s="1"/>
  <c r="CM106" i="4"/>
  <c r="CN106" i="4"/>
  <c r="CO106" i="4"/>
  <c r="EU106" i="4" s="1"/>
  <c r="CM107" i="4"/>
  <c r="CN107" i="4"/>
  <c r="CO107" i="4"/>
  <c r="EU107" i="4" s="1"/>
  <c r="CM108" i="4"/>
  <c r="CN108" i="4"/>
  <c r="CO108" i="4"/>
  <c r="EU108" i="4" s="1"/>
  <c r="CM109" i="4"/>
  <c r="CN109" i="4"/>
  <c r="CO109" i="4"/>
  <c r="EU109" i="4" s="1"/>
  <c r="CM110" i="4"/>
  <c r="CN110" i="4"/>
  <c r="CO110" i="4"/>
  <c r="EU110" i="4" s="1"/>
  <c r="CM111" i="4"/>
  <c r="CN111" i="4"/>
  <c r="CO111" i="4"/>
  <c r="EU111" i="4" s="1"/>
  <c r="CM112" i="4"/>
  <c r="CN112" i="4"/>
  <c r="CO112" i="4"/>
  <c r="EU112" i="4" s="1"/>
  <c r="CM113" i="4"/>
  <c r="CN113" i="4"/>
  <c r="CO113" i="4"/>
  <c r="EU113" i="4" s="1"/>
  <c r="CM114" i="4"/>
  <c r="CN114" i="4"/>
  <c r="CO114" i="4"/>
  <c r="EU114" i="4" s="1"/>
  <c r="CM115" i="4"/>
  <c r="CN115" i="4"/>
  <c r="CO115" i="4"/>
  <c r="EU115" i="4" s="1"/>
  <c r="CM116" i="4"/>
  <c r="CN116" i="4"/>
  <c r="CO116" i="4"/>
  <c r="EU116" i="4" s="1"/>
  <c r="CM117" i="4"/>
  <c r="CN117" i="4"/>
  <c r="CO117" i="4"/>
  <c r="EU117" i="4" s="1"/>
  <c r="CM118" i="4"/>
  <c r="CN118" i="4"/>
  <c r="CO118" i="4"/>
  <c r="EU118" i="4" s="1"/>
  <c r="CM119" i="4"/>
  <c r="CN119" i="4"/>
  <c r="CO119" i="4"/>
  <c r="EU119" i="4" s="1"/>
  <c r="CM120" i="4"/>
  <c r="CN120" i="4"/>
  <c r="CO120" i="4"/>
  <c r="EU120" i="4" s="1"/>
  <c r="CM121" i="4"/>
  <c r="CN121" i="4"/>
  <c r="CO121" i="4"/>
  <c r="EU121" i="4" s="1"/>
  <c r="CM122" i="4"/>
  <c r="CN122" i="4"/>
  <c r="CO122" i="4"/>
  <c r="EU122" i="4" s="1"/>
  <c r="CM123" i="4"/>
  <c r="CN123" i="4"/>
  <c r="CO123" i="4"/>
  <c r="EU123" i="4" s="1"/>
  <c r="CM124" i="4"/>
  <c r="CN124" i="4"/>
  <c r="CO124" i="4"/>
  <c r="EU124" i="4" s="1"/>
  <c r="CM125" i="4"/>
  <c r="CN125" i="4"/>
  <c r="CO125" i="4"/>
  <c r="EU125" i="4" s="1"/>
  <c r="CM126" i="4"/>
  <c r="CN126" i="4"/>
  <c r="CO126" i="4"/>
  <c r="EU126" i="4" s="1"/>
  <c r="CM127" i="4"/>
  <c r="CN127" i="4"/>
  <c r="CO127" i="4"/>
  <c r="EU127" i="4" s="1"/>
  <c r="CM128" i="4"/>
  <c r="CN128" i="4"/>
  <c r="CO128" i="4"/>
  <c r="EU128" i="4" s="1"/>
  <c r="CM129" i="4"/>
  <c r="CN129" i="4"/>
  <c r="CO129" i="4"/>
  <c r="EU129" i="4" s="1"/>
  <c r="CM130" i="4"/>
  <c r="CN130" i="4"/>
  <c r="CO130" i="4"/>
  <c r="EU130" i="4" s="1"/>
  <c r="CM131" i="4"/>
  <c r="CN131" i="4"/>
  <c r="CO131" i="4"/>
  <c r="EU131" i="4" s="1"/>
  <c r="CM132" i="4"/>
  <c r="CN132" i="4"/>
  <c r="CO132" i="4"/>
  <c r="EU132" i="4" s="1"/>
  <c r="CM133" i="4"/>
  <c r="CN133" i="4"/>
  <c r="CO133" i="4"/>
  <c r="EU133" i="4" s="1"/>
  <c r="CM134" i="4"/>
  <c r="CN134" i="4"/>
  <c r="CO134" i="4"/>
  <c r="EU134" i="4" s="1"/>
  <c r="CM135" i="4"/>
  <c r="CN135" i="4"/>
  <c r="CO135" i="4"/>
  <c r="EU135" i="4" s="1"/>
  <c r="CM136" i="4"/>
  <c r="CN136" i="4"/>
  <c r="CO136" i="4"/>
  <c r="EU136" i="4" s="1"/>
  <c r="CM137" i="4"/>
  <c r="CN137" i="4"/>
  <c r="CO137" i="4"/>
  <c r="EU137" i="4" s="1"/>
  <c r="CM138" i="4"/>
  <c r="CN138" i="4"/>
  <c r="CO138" i="4"/>
  <c r="EU138" i="4" s="1"/>
  <c r="CM139" i="4"/>
  <c r="CN139" i="4"/>
  <c r="CO139" i="4"/>
  <c r="EU139" i="4" s="1"/>
  <c r="CM140" i="4"/>
  <c r="CN140" i="4"/>
  <c r="CO140" i="4"/>
  <c r="EU140" i="4" s="1"/>
  <c r="CM141" i="4"/>
  <c r="CN141" i="4"/>
  <c r="CO141" i="4"/>
  <c r="EU141" i="4" s="1"/>
  <c r="CM142" i="4"/>
  <c r="CN142" i="4"/>
  <c r="CO142" i="4"/>
  <c r="EU142" i="4" s="1"/>
  <c r="CM143" i="4"/>
  <c r="CN143" i="4"/>
  <c r="CO143" i="4"/>
  <c r="EU143" i="4" s="1"/>
  <c r="CM144" i="4"/>
  <c r="CN144" i="4"/>
  <c r="CO144" i="4"/>
  <c r="EU144" i="4" s="1"/>
  <c r="CM145" i="4"/>
  <c r="CN145" i="4"/>
  <c r="CO145" i="4"/>
  <c r="EU145" i="4" s="1"/>
  <c r="CM146" i="4"/>
  <c r="CN146" i="4"/>
  <c r="CO146" i="4"/>
  <c r="EU146" i="4" s="1"/>
  <c r="CM147" i="4"/>
  <c r="CN147" i="4"/>
  <c r="CO147" i="4"/>
  <c r="EU147" i="4" s="1"/>
  <c r="CM148" i="4"/>
  <c r="CN148" i="4"/>
  <c r="CO148" i="4"/>
  <c r="EU148" i="4" s="1"/>
  <c r="CM149" i="4"/>
  <c r="CN149" i="4"/>
  <c r="CO149" i="4"/>
  <c r="EU149" i="4" s="1"/>
  <c r="CM150" i="4"/>
  <c r="CN150" i="4"/>
  <c r="CO150" i="4"/>
  <c r="EU150" i="4" s="1"/>
  <c r="CM151" i="4"/>
  <c r="CN151" i="4"/>
  <c r="CO151" i="4"/>
  <c r="EU151" i="4" s="1"/>
  <c r="CM152" i="4"/>
  <c r="CN152" i="4"/>
  <c r="CO152" i="4"/>
  <c r="EU152" i="4" s="1"/>
  <c r="CM153" i="4"/>
  <c r="CN153" i="4"/>
  <c r="CO153" i="4"/>
  <c r="EU153" i="4" s="1"/>
  <c r="CM154" i="4"/>
  <c r="CN154" i="4"/>
  <c r="CO154" i="4"/>
  <c r="EU154" i="4" s="1"/>
  <c r="CM155" i="4"/>
  <c r="CN155" i="4"/>
  <c r="CO155" i="4"/>
  <c r="EU155" i="4" s="1"/>
  <c r="CM156" i="4"/>
  <c r="CN156" i="4"/>
  <c r="CO156" i="4"/>
  <c r="EU156" i="4" s="1"/>
  <c r="CM157" i="4"/>
  <c r="CN157" i="4"/>
  <c r="CO157" i="4"/>
  <c r="EU157" i="4" s="1"/>
  <c r="CM158" i="4"/>
  <c r="CN158" i="4"/>
  <c r="CO158" i="4"/>
  <c r="EU158" i="4" s="1"/>
  <c r="CM159" i="4"/>
  <c r="CN159" i="4"/>
  <c r="CO159" i="4"/>
  <c r="EU159" i="4" s="1"/>
  <c r="CM160" i="4"/>
  <c r="CN160" i="4"/>
  <c r="CO160" i="4"/>
  <c r="EU160" i="4" s="1"/>
  <c r="CM161" i="4"/>
  <c r="CN161" i="4"/>
  <c r="CO161" i="4"/>
  <c r="EU161" i="4" s="1"/>
  <c r="CM162" i="4"/>
  <c r="CN162" i="4"/>
  <c r="CO162" i="4"/>
  <c r="EU162" i="4" s="1"/>
  <c r="CM163" i="4"/>
  <c r="CN163" i="4"/>
  <c r="CO163" i="4"/>
  <c r="EU163" i="4" s="1"/>
  <c r="CM164" i="4"/>
  <c r="CN164" i="4"/>
  <c r="CO164" i="4"/>
  <c r="EU164" i="4" s="1"/>
  <c r="CM165" i="4"/>
  <c r="CN165" i="4"/>
  <c r="CO165" i="4"/>
  <c r="EU165" i="4" s="1"/>
  <c r="CM166" i="4"/>
  <c r="CN166" i="4"/>
  <c r="CO166" i="4"/>
  <c r="EU166" i="4" s="1"/>
  <c r="CM167" i="4"/>
  <c r="CN167" i="4"/>
  <c r="CO167" i="4"/>
  <c r="EU167" i="4" s="1"/>
  <c r="CM168" i="4"/>
  <c r="CN168" i="4"/>
  <c r="CO168" i="4"/>
  <c r="EU168" i="4" s="1"/>
  <c r="CM169" i="4"/>
  <c r="CN169" i="4"/>
  <c r="CO169" i="4"/>
  <c r="EU169" i="4" s="1"/>
  <c r="CM170" i="4"/>
  <c r="CN170" i="4"/>
  <c r="CO170" i="4"/>
  <c r="EU170" i="4" s="1"/>
  <c r="CM171" i="4"/>
  <c r="CN171" i="4"/>
  <c r="CO171" i="4"/>
  <c r="EU171" i="4" s="1"/>
  <c r="CM172" i="4"/>
  <c r="CN172" i="4"/>
  <c r="CO172" i="4"/>
  <c r="EU172" i="4" s="1"/>
  <c r="CM173" i="4"/>
  <c r="CN173" i="4"/>
  <c r="CO173" i="4"/>
  <c r="EU173" i="4" s="1"/>
  <c r="CM174" i="4"/>
  <c r="CN174" i="4"/>
  <c r="CO174" i="4"/>
  <c r="EU174" i="4" s="1"/>
  <c r="CM175" i="4"/>
  <c r="CN175" i="4"/>
  <c r="CO175" i="4"/>
  <c r="EU175" i="4" s="1"/>
  <c r="CM176" i="4"/>
  <c r="CN176" i="4"/>
  <c r="CO176" i="4"/>
  <c r="EU176" i="4" s="1"/>
  <c r="CM177" i="4"/>
  <c r="CN177" i="4"/>
  <c r="CO177" i="4"/>
  <c r="EU177" i="4" s="1"/>
  <c r="CM178" i="4"/>
  <c r="CN178" i="4"/>
  <c r="CO178" i="4"/>
  <c r="EU178" i="4" s="1"/>
  <c r="CM179" i="4"/>
  <c r="CN179" i="4"/>
  <c r="CO179" i="4"/>
  <c r="EU179" i="4" s="1"/>
  <c r="CM180" i="4"/>
  <c r="CN180" i="4"/>
  <c r="CO180" i="4"/>
  <c r="EU180" i="4" s="1"/>
  <c r="CM181" i="4"/>
  <c r="CN181" i="4"/>
  <c r="CO181" i="4"/>
  <c r="EU181" i="4" s="1"/>
  <c r="CM182" i="4"/>
  <c r="CN182" i="4"/>
  <c r="CO182" i="4"/>
  <c r="EU182" i="4" s="1"/>
  <c r="CM183" i="4"/>
  <c r="CN183" i="4"/>
  <c r="CO183" i="4"/>
  <c r="EU183" i="4" s="1"/>
  <c r="CM184" i="4"/>
  <c r="CN184" i="4"/>
  <c r="CO184" i="4"/>
  <c r="EU184" i="4" s="1"/>
  <c r="CM185" i="4"/>
  <c r="CN185" i="4"/>
  <c r="CO185" i="4"/>
  <c r="EU185" i="4" s="1"/>
  <c r="CM186" i="4"/>
  <c r="CN186" i="4"/>
  <c r="CO186" i="4"/>
  <c r="EU186" i="4" s="1"/>
  <c r="CM187" i="4"/>
  <c r="CN187" i="4"/>
  <c r="CO187" i="4"/>
  <c r="EU187" i="4" s="1"/>
  <c r="CM188" i="4"/>
  <c r="CN188" i="4"/>
  <c r="CO188" i="4"/>
  <c r="EU188" i="4" s="1"/>
  <c r="CM189" i="4"/>
  <c r="CN189" i="4"/>
  <c r="CO189" i="4"/>
  <c r="EU189" i="4" s="1"/>
  <c r="CM190" i="4"/>
  <c r="CN190" i="4"/>
  <c r="CO190" i="4"/>
  <c r="EU190" i="4" s="1"/>
  <c r="CM191" i="4"/>
  <c r="CN191" i="4"/>
  <c r="CO191" i="4"/>
  <c r="EU191" i="4" s="1"/>
  <c r="CM192" i="4"/>
  <c r="CN192" i="4"/>
  <c r="CO192" i="4"/>
  <c r="EU192" i="4" s="1"/>
  <c r="CM193" i="4"/>
  <c r="CN193" i="4"/>
  <c r="CO193" i="4"/>
  <c r="EU193" i="4" s="1"/>
  <c r="CM194" i="4"/>
  <c r="CN194" i="4"/>
  <c r="CO194" i="4"/>
  <c r="EU194" i="4" s="1"/>
  <c r="CM195" i="4"/>
  <c r="CN195" i="4"/>
  <c r="CO195" i="4"/>
  <c r="EU195" i="4" s="1"/>
  <c r="CM196" i="4"/>
  <c r="CN196" i="4"/>
  <c r="CO196" i="4"/>
  <c r="EU196" i="4" s="1"/>
  <c r="CM197" i="4"/>
  <c r="CN197" i="4"/>
  <c r="CO197" i="4"/>
  <c r="EU197" i="4" s="1"/>
  <c r="CM198" i="4"/>
  <c r="CN198" i="4"/>
  <c r="CO198" i="4"/>
  <c r="EU198" i="4" s="1"/>
  <c r="CM199" i="4"/>
  <c r="CN199" i="4"/>
  <c r="CO199" i="4"/>
  <c r="EU199" i="4" s="1"/>
  <c r="CM200" i="4"/>
  <c r="CN200" i="4"/>
  <c r="CO200" i="4"/>
  <c r="EU200" i="4" s="1"/>
  <c r="CM201" i="4"/>
  <c r="CN201" i="4"/>
  <c r="CO201" i="4"/>
  <c r="EU201" i="4" s="1"/>
  <c r="CM202" i="4"/>
  <c r="CN202" i="4"/>
  <c r="CO202" i="4"/>
  <c r="EU202" i="4" s="1"/>
  <c r="CM203" i="4"/>
  <c r="CN203" i="4"/>
  <c r="CO203" i="4"/>
  <c r="EU203" i="4" s="1"/>
  <c r="CM204" i="4"/>
  <c r="CN204" i="4"/>
  <c r="CO204" i="4"/>
  <c r="EU204" i="4" s="1"/>
  <c r="CM205" i="4"/>
  <c r="CN205" i="4"/>
  <c r="CO205" i="4"/>
  <c r="EU205" i="4" s="1"/>
  <c r="CM206" i="4"/>
  <c r="CN206" i="4"/>
  <c r="CO206" i="4"/>
  <c r="EU206" i="4" s="1"/>
  <c r="CM207" i="4"/>
  <c r="CN207" i="4"/>
  <c r="CO207" i="4"/>
  <c r="EU207" i="4" s="1"/>
  <c r="CM208" i="4"/>
  <c r="CN208" i="4"/>
  <c r="CO208" i="4"/>
  <c r="EU208" i="4" s="1"/>
  <c r="CM209" i="4"/>
  <c r="CN209" i="4"/>
  <c r="CO209" i="4"/>
  <c r="EU209" i="4" s="1"/>
  <c r="CM210" i="4"/>
  <c r="CN210" i="4"/>
  <c r="CO210" i="4"/>
  <c r="EU210" i="4" s="1"/>
  <c r="CM211" i="4"/>
  <c r="CN211" i="4"/>
  <c r="CO211" i="4"/>
  <c r="EU211" i="4" s="1"/>
  <c r="CM212" i="4"/>
  <c r="CN212" i="4"/>
  <c r="CO212" i="4"/>
  <c r="EU212" i="4" s="1"/>
  <c r="CM213" i="4"/>
  <c r="CN213" i="4"/>
  <c r="CO213" i="4"/>
  <c r="EU213" i="4" s="1"/>
  <c r="CM214" i="4"/>
  <c r="CN214" i="4"/>
  <c r="CO214" i="4"/>
  <c r="EU214" i="4" s="1"/>
  <c r="CM215" i="4"/>
  <c r="CN215" i="4"/>
  <c r="CO215" i="4"/>
  <c r="EU215" i="4" s="1"/>
  <c r="CM216" i="4"/>
  <c r="CN216" i="4"/>
  <c r="CO216" i="4"/>
  <c r="EU216" i="4" s="1"/>
  <c r="CM217" i="4"/>
  <c r="CN217" i="4"/>
  <c r="CO217" i="4"/>
  <c r="EU217" i="4" s="1"/>
  <c r="CM218" i="4"/>
  <c r="CN218" i="4"/>
  <c r="CO218" i="4"/>
  <c r="EU218" i="4" s="1"/>
  <c r="CM219" i="4"/>
  <c r="CN219" i="4"/>
  <c r="CO219" i="4"/>
  <c r="EU219" i="4" s="1"/>
  <c r="CM220" i="4"/>
  <c r="CN220" i="4"/>
  <c r="CO220" i="4"/>
  <c r="EU220" i="4" s="1"/>
  <c r="CM221" i="4"/>
  <c r="CN221" i="4"/>
  <c r="CO221" i="4"/>
  <c r="EU221" i="4" s="1"/>
  <c r="CM222" i="4"/>
  <c r="CN222" i="4"/>
  <c r="CO222" i="4"/>
  <c r="EU222" i="4" s="1"/>
  <c r="CM223" i="4"/>
  <c r="CN223" i="4"/>
  <c r="CO223" i="4"/>
  <c r="EU223" i="4" s="1"/>
  <c r="CM224" i="4"/>
  <c r="CN224" i="4"/>
  <c r="CO224" i="4"/>
  <c r="EU224" i="4" s="1"/>
  <c r="CM225" i="4"/>
  <c r="CN225" i="4"/>
  <c r="CO225" i="4"/>
  <c r="EU225" i="4" s="1"/>
  <c r="CM226" i="4"/>
  <c r="CN226" i="4"/>
  <c r="CO226" i="4"/>
  <c r="EU226" i="4" s="1"/>
  <c r="CM227" i="4"/>
  <c r="CN227" i="4"/>
  <c r="CO227" i="4"/>
  <c r="EU227" i="4" s="1"/>
  <c r="CM228" i="4"/>
  <c r="CN228" i="4"/>
  <c r="CO228" i="4"/>
  <c r="EU228" i="4" s="1"/>
  <c r="CM229" i="4"/>
  <c r="CN229" i="4"/>
  <c r="CO229" i="4"/>
  <c r="EU229" i="4" s="1"/>
  <c r="CM230" i="4"/>
  <c r="CN230" i="4"/>
  <c r="CO230" i="4"/>
  <c r="EU230" i="4" s="1"/>
  <c r="CM231" i="4"/>
  <c r="CN231" i="4"/>
  <c r="CO231" i="4"/>
  <c r="EU231" i="4" s="1"/>
  <c r="CM232" i="4"/>
  <c r="CN232" i="4"/>
  <c r="CO232" i="4"/>
  <c r="EU232" i="4" s="1"/>
  <c r="CM233" i="4"/>
  <c r="CN233" i="4"/>
  <c r="CO233" i="4"/>
  <c r="EU233" i="4" s="1"/>
  <c r="CM234" i="4"/>
  <c r="CN234" i="4"/>
  <c r="CO234" i="4"/>
  <c r="EU234" i="4" s="1"/>
  <c r="CM235" i="4"/>
  <c r="CN235" i="4"/>
  <c r="CO235" i="4"/>
  <c r="EU235" i="4" s="1"/>
  <c r="CM236" i="4"/>
  <c r="CN236" i="4"/>
  <c r="CO236" i="4"/>
  <c r="EU236" i="4" s="1"/>
  <c r="CM237" i="4"/>
  <c r="CN237" i="4"/>
  <c r="CO237" i="4"/>
  <c r="EU237" i="4" s="1"/>
  <c r="CM238" i="4"/>
  <c r="CN238" i="4"/>
  <c r="CO238" i="4"/>
  <c r="EU238" i="4" s="1"/>
  <c r="CM239" i="4"/>
  <c r="CN239" i="4"/>
  <c r="CO239" i="4"/>
  <c r="EU239" i="4" s="1"/>
  <c r="CM240" i="4"/>
  <c r="CN240" i="4"/>
  <c r="CO240" i="4"/>
  <c r="EU240" i="4" s="1"/>
  <c r="CM241" i="4"/>
  <c r="CN241" i="4"/>
  <c r="CO241" i="4"/>
  <c r="EU241" i="4" s="1"/>
  <c r="CM242" i="4"/>
  <c r="CN242" i="4"/>
  <c r="CO242" i="4"/>
  <c r="EU242" i="4" s="1"/>
  <c r="CM243" i="4"/>
  <c r="CN243" i="4"/>
  <c r="CO243" i="4"/>
  <c r="EU243" i="4" s="1"/>
  <c r="CM244" i="4"/>
  <c r="CN244" i="4"/>
  <c r="CO244" i="4"/>
  <c r="EU244" i="4" s="1"/>
  <c r="CM245" i="4"/>
  <c r="CN245" i="4"/>
  <c r="CO245" i="4"/>
  <c r="EU245" i="4" s="1"/>
  <c r="CM246" i="4"/>
  <c r="CN246" i="4"/>
  <c r="CO246" i="4"/>
  <c r="EU246" i="4" s="1"/>
  <c r="CM247" i="4"/>
  <c r="CN247" i="4"/>
  <c r="CO247" i="4"/>
  <c r="EU247" i="4" s="1"/>
  <c r="CM248" i="4"/>
  <c r="CN248" i="4"/>
  <c r="CO248" i="4"/>
  <c r="EU248" i="4" s="1"/>
  <c r="CM249" i="4"/>
  <c r="CN249" i="4"/>
  <c r="CO249" i="4"/>
  <c r="EU249" i="4" s="1"/>
  <c r="CM250" i="4"/>
  <c r="CN250" i="4"/>
  <c r="CO250" i="4"/>
  <c r="EU250" i="4" s="1"/>
  <c r="CM251" i="4"/>
  <c r="CN251" i="4"/>
  <c r="CO251" i="4"/>
  <c r="EU251" i="4" s="1"/>
  <c r="CM252" i="4"/>
  <c r="CN252" i="4"/>
  <c r="CO252" i="4"/>
  <c r="EU252" i="4" s="1"/>
  <c r="CM253" i="4"/>
  <c r="CN253" i="4"/>
  <c r="CO253" i="4"/>
  <c r="EU253" i="4" s="1"/>
  <c r="CM254" i="4"/>
  <c r="CN254" i="4"/>
  <c r="CO254" i="4"/>
  <c r="EU254" i="4" s="1"/>
  <c r="CM255" i="4"/>
  <c r="CN255" i="4"/>
  <c r="CO255" i="4"/>
  <c r="EU255" i="4" s="1"/>
  <c r="CM256" i="4"/>
  <c r="CN256" i="4"/>
  <c r="CO256" i="4"/>
  <c r="EU256" i="4" s="1"/>
  <c r="CM257" i="4"/>
  <c r="CN257" i="4"/>
  <c r="CO257" i="4"/>
  <c r="EU257" i="4" s="1"/>
  <c r="CM258" i="4"/>
  <c r="CN258" i="4"/>
  <c r="CO258" i="4"/>
  <c r="EU258" i="4" s="1"/>
  <c r="CM259" i="4"/>
  <c r="CN259" i="4"/>
  <c r="CO259" i="4"/>
  <c r="EU259" i="4" s="1"/>
  <c r="CM260" i="4"/>
  <c r="CN260" i="4"/>
  <c r="CO260" i="4"/>
  <c r="EU260" i="4" s="1"/>
  <c r="CM261" i="4"/>
  <c r="CN261" i="4"/>
  <c r="CO261" i="4"/>
  <c r="EU261" i="4" s="1"/>
  <c r="CM262" i="4"/>
  <c r="CN262" i="4"/>
  <c r="CO262" i="4"/>
  <c r="EU262" i="4" s="1"/>
  <c r="CM263" i="4"/>
  <c r="CN263" i="4"/>
  <c r="CO263" i="4"/>
  <c r="EU263" i="4" s="1"/>
  <c r="CM264" i="4"/>
  <c r="CN264" i="4"/>
  <c r="CO264" i="4"/>
  <c r="EU264" i="4" s="1"/>
  <c r="CM265" i="4"/>
  <c r="CN265" i="4"/>
  <c r="CO265" i="4"/>
  <c r="EU265" i="4" s="1"/>
  <c r="CM266" i="4"/>
  <c r="CN266" i="4"/>
  <c r="CO266" i="4"/>
  <c r="EU266" i="4" s="1"/>
  <c r="CM267" i="4"/>
  <c r="CN267" i="4"/>
  <c r="CO267" i="4"/>
  <c r="EU267" i="4" s="1"/>
  <c r="CM268" i="4"/>
  <c r="CN268" i="4"/>
  <c r="CO268" i="4"/>
  <c r="EU268" i="4" s="1"/>
  <c r="CM269" i="4"/>
  <c r="CN269" i="4"/>
  <c r="CO269" i="4"/>
  <c r="EU269" i="4" s="1"/>
  <c r="CM270" i="4"/>
  <c r="CN270" i="4"/>
  <c r="CO270" i="4"/>
  <c r="EU270" i="4" s="1"/>
  <c r="CM271" i="4"/>
  <c r="CN271" i="4"/>
  <c r="CO271" i="4"/>
  <c r="EU271" i="4" s="1"/>
  <c r="CM272" i="4"/>
  <c r="CN272" i="4"/>
  <c r="CO272" i="4"/>
  <c r="EU272" i="4" s="1"/>
  <c r="CM273" i="4"/>
  <c r="CN273" i="4"/>
  <c r="CO273" i="4"/>
  <c r="EU273" i="4" s="1"/>
  <c r="CM274" i="4"/>
  <c r="CN274" i="4"/>
  <c r="CO274" i="4"/>
  <c r="EU274" i="4" s="1"/>
  <c r="CM275" i="4"/>
  <c r="CN275" i="4"/>
  <c r="CO275" i="4"/>
  <c r="EU275" i="4" s="1"/>
  <c r="CM276" i="4"/>
  <c r="CN276" i="4"/>
  <c r="CO276" i="4"/>
  <c r="EU276" i="4" s="1"/>
  <c r="CM277" i="4"/>
  <c r="CN277" i="4"/>
  <c r="CO277" i="4"/>
  <c r="EU277" i="4" s="1"/>
  <c r="CM278" i="4"/>
  <c r="CN278" i="4"/>
  <c r="CO278" i="4"/>
  <c r="EU278" i="4" s="1"/>
  <c r="CM279" i="4"/>
  <c r="CN279" i="4"/>
  <c r="CO279" i="4"/>
  <c r="EU279" i="4" s="1"/>
  <c r="CM280" i="4"/>
  <c r="CN280" i="4"/>
  <c r="CO280" i="4"/>
  <c r="EU280" i="4" s="1"/>
  <c r="CM281" i="4"/>
  <c r="CN281" i="4"/>
  <c r="CO281" i="4"/>
  <c r="EU281" i="4" s="1"/>
  <c r="CM282" i="4"/>
  <c r="CN282" i="4"/>
  <c r="CO282" i="4"/>
  <c r="EU282" i="4" s="1"/>
  <c r="CM283" i="4"/>
  <c r="CN283" i="4"/>
  <c r="CO283" i="4"/>
  <c r="EU283" i="4" s="1"/>
  <c r="CM284" i="4"/>
  <c r="CN284" i="4"/>
  <c r="CO284" i="4"/>
  <c r="EU284" i="4" s="1"/>
  <c r="CM285" i="4"/>
  <c r="CN285" i="4"/>
  <c r="CO285" i="4"/>
  <c r="EU285" i="4" s="1"/>
  <c r="CM286" i="4"/>
  <c r="CN286" i="4"/>
  <c r="CO286" i="4"/>
  <c r="EU286" i="4" s="1"/>
  <c r="CM287" i="4"/>
  <c r="CN287" i="4"/>
  <c r="CO287" i="4"/>
  <c r="EU287" i="4" s="1"/>
  <c r="CM288" i="4"/>
  <c r="CN288" i="4"/>
  <c r="CO288" i="4"/>
  <c r="EU288" i="4" s="1"/>
  <c r="CM289" i="4"/>
  <c r="CN289" i="4"/>
  <c r="CO289" i="4"/>
  <c r="EU289" i="4" s="1"/>
  <c r="CM290" i="4"/>
  <c r="CN290" i="4"/>
  <c r="CO290" i="4"/>
  <c r="EU290" i="4" s="1"/>
  <c r="CM291" i="4"/>
  <c r="CN291" i="4"/>
  <c r="CO291" i="4"/>
  <c r="EU291" i="4" s="1"/>
  <c r="CM292" i="4"/>
  <c r="CN292" i="4"/>
  <c r="CO292" i="4"/>
  <c r="EU292" i="4" s="1"/>
  <c r="CM293" i="4"/>
  <c r="CN293" i="4"/>
  <c r="CO293" i="4"/>
  <c r="EU293" i="4" s="1"/>
  <c r="CM294" i="4"/>
  <c r="CN294" i="4"/>
  <c r="CO294" i="4"/>
  <c r="EU294" i="4" s="1"/>
  <c r="CM295" i="4"/>
  <c r="CN295" i="4"/>
  <c r="CO295" i="4"/>
  <c r="EU295" i="4" s="1"/>
  <c r="CM296" i="4"/>
  <c r="CN296" i="4"/>
  <c r="CO296" i="4"/>
  <c r="EU296" i="4" s="1"/>
  <c r="CM297" i="4"/>
  <c r="CN297" i="4"/>
  <c r="CO297" i="4"/>
  <c r="EU297" i="4" s="1"/>
  <c r="CM298" i="4"/>
  <c r="CN298" i="4"/>
  <c r="CO298" i="4"/>
  <c r="EU298" i="4" s="1"/>
  <c r="CM299" i="4"/>
  <c r="CN299" i="4"/>
  <c r="CO299" i="4"/>
  <c r="EU299" i="4" s="1"/>
  <c r="CM300" i="4"/>
  <c r="CN300" i="4"/>
  <c r="CO300" i="4"/>
  <c r="EU300" i="4" s="1"/>
  <c r="CM301" i="4"/>
  <c r="CN301" i="4"/>
  <c r="CO301" i="4"/>
  <c r="EU301" i="4" s="1"/>
  <c r="CM302" i="4"/>
  <c r="CN302" i="4"/>
  <c r="CO302" i="4"/>
  <c r="EU302" i="4" s="1"/>
  <c r="CM303" i="4"/>
  <c r="CN303" i="4"/>
  <c r="CO303" i="4"/>
  <c r="EU303" i="4" s="1"/>
  <c r="CM304" i="4"/>
  <c r="CN304" i="4"/>
  <c r="CO304" i="4"/>
  <c r="EU304" i="4" s="1"/>
  <c r="CM305" i="4"/>
  <c r="CN305" i="4"/>
  <c r="CO305" i="4"/>
  <c r="EU305" i="4" s="1"/>
  <c r="CM306" i="4"/>
  <c r="CN306" i="4"/>
  <c r="CO306" i="4"/>
  <c r="EU306" i="4" s="1"/>
  <c r="CM307" i="4"/>
  <c r="CN307" i="4"/>
  <c r="CO307" i="4"/>
  <c r="EU307" i="4" s="1"/>
  <c r="CM308" i="4"/>
  <c r="CN308" i="4"/>
  <c r="CO308" i="4"/>
  <c r="EU308" i="4" s="1"/>
  <c r="CM309" i="4"/>
  <c r="CN309" i="4"/>
  <c r="CO309" i="4"/>
  <c r="EU309" i="4" s="1"/>
  <c r="CM310" i="4"/>
  <c r="CN310" i="4"/>
  <c r="CO310" i="4"/>
  <c r="EU310" i="4" s="1"/>
  <c r="CM311" i="4"/>
  <c r="CN311" i="4"/>
  <c r="CO311" i="4"/>
  <c r="EU311" i="4" s="1"/>
  <c r="CM312" i="4"/>
  <c r="CN312" i="4"/>
  <c r="CO312" i="4"/>
  <c r="EU312" i="4" s="1"/>
  <c r="CM313" i="4"/>
  <c r="CN313" i="4"/>
  <c r="CO313" i="4"/>
  <c r="EU313" i="4" s="1"/>
  <c r="CM314" i="4"/>
  <c r="CN314" i="4"/>
  <c r="CO314" i="4"/>
  <c r="EU314" i="4" s="1"/>
  <c r="CM315" i="4"/>
  <c r="CN315" i="4"/>
  <c r="CO315" i="4"/>
  <c r="EU315" i="4" s="1"/>
  <c r="CM316" i="4"/>
  <c r="CN316" i="4"/>
  <c r="CO316" i="4"/>
  <c r="EU316" i="4" s="1"/>
  <c r="CM317" i="4"/>
  <c r="CN317" i="4"/>
  <c r="CO317" i="4"/>
  <c r="EU317" i="4" s="1"/>
  <c r="CM318" i="4"/>
  <c r="CN318" i="4"/>
  <c r="CO318" i="4"/>
  <c r="EU318" i="4" s="1"/>
  <c r="CM319" i="4"/>
  <c r="CN319" i="4"/>
  <c r="CO319" i="4"/>
  <c r="EU319" i="4" s="1"/>
  <c r="CM320" i="4"/>
  <c r="CN320" i="4"/>
  <c r="CO320" i="4"/>
  <c r="EU320" i="4" s="1"/>
  <c r="CM321" i="4"/>
  <c r="CN321" i="4"/>
  <c r="CO321" i="4"/>
  <c r="EU321" i="4" s="1"/>
  <c r="CM322" i="4"/>
  <c r="CN322" i="4"/>
  <c r="CO322" i="4"/>
  <c r="EU322" i="4" s="1"/>
  <c r="CM323" i="4"/>
  <c r="CN323" i="4"/>
  <c r="CO323" i="4"/>
  <c r="EU323" i="4" s="1"/>
  <c r="CM324" i="4"/>
  <c r="CN324" i="4"/>
  <c r="CO324" i="4"/>
  <c r="EU324" i="4" s="1"/>
  <c r="CM325" i="4"/>
  <c r="CN325" i="4"/>
  <c r="CO325" i="4"/>
  <c r="EU325" i="4" s="1"/>
  <c r="CM326" i="4"/>
  <c r="CN326" i="4"/>
  <c r="CO326" i="4"/>
  <c r="EU326" i="4" s="1"/>
  <c r="CM327" i="4"/>
  <c r="CN327" i="4"/>
  <c r="CO327" i="4"/>
  <c r="EU327" i="4" s="1"/>
  <c r="CM328" i="4"/>
  <c r="CN328" i="4"/>
  <c r="CO328" i="4"/>
  <c r="EU328" i="4" s="1"/>
  <c r="CM329" i="4"/>
  <c r="CN329" i="4"/>
  <c r="CO329" i="4"/>
  <c r="EU329" i="4" s="1"/>
  <c r="CM330" i="4"/>
  <c r="CN330" i="4"/>
  <c r="CO330" i="4"/>
  <c r="EU330" i="4" s="1"/>
  <c r="CM331" i="4"/>
  <c r="CN331" i="4"/>
  <c r="CO331" i="4"/>
  <c r="EU331" i="4" s="1"/>
  <c r="CM332" i="4"/>
  <c r="CN332" i="4"/>
  <c r="CO332" i="4"/>
  <c r="EU332" i="4" s="1"/>
  <c r="CM333" i="4"/>
  <c r="CN333" i="4"/>
  <c r="CO333" i="4"/>
  <c r="EU333" i="4" s="1"/>
  <c r="CM334" i="4"/>
  <c r="CN334" i="4"/>
  <c r="CO334" i="4"/>
  <c r="EU334" i="4" s="1"/>
  <c r="CM335" i="4"/>
  <c r="CN335" i="4"/>
  <c r="CO335" i="4"/>
  <c r="EU335" i="4" s="1"/>
  <c r="CM336" i="4"/>
  <c r="CN336" i="4"/>
  <c r="CO336" i="4"/>
  <c r="EU336" i="4" s="1"/>
  <c r="CM337" i="4"/>
  <c r="CN337" i="4"/>
  <c r="CO337" i="4"/>
  <c r="EU337" i="4" s="1"/>
  <c r="CM338" i="4"/>
  <c r="CN338" i="4"/>
  <c r="CO338" i="4"/>
  <c r="EU338" i="4" s="1"/>
  <c r="CM339" i="4"/>
  <c r="CN339" i="4"/>
  <c r="CO339" i="4"/>
  <c r="EU339" i="4" s="1"/>
  <c r="CM340" i="4"/>
  <c r="CN340" i="4"/>
  <c r="CO340" i="4"/>
  <c r="EU340" i="4" s="1"/>
  <c r="CM341" i="4"/>
  <c r="CN341" i="4"/>
  <c r="CO341" i="4"/>
  <c r="EU341" i="4" s="1"/>
  <c r="CM342" i="4"/>
  <c r="CN342" i="4"/>
  <c r="CO342" i="4"/>
  <c r="EU342" i="4" s="1"/>
  <c r="CM343" i="4"/>
  <c r="CN343" i="4"/>
  <c r="CO343" i="4"/>
  <c r="EU343" i="4" s="1"/>
  <c r="CM344" i="4"/>
  <c r="CN344" i="4"/>
  <c r="CO344" i="4"/>
  <c r="EU344" i="4" s="1"/>
  <c r="CM345" i="4"/>
  <c r="CN345" i="4"/>
  <c r="CO345" i="4"/>
  <c r="EU345" i="4" s="1"/>
  <c r="CM346" i="4"/>
  <c r="CN346" i="4"/>
  <c r="CO346" i="4"/>
  <c r="EU346" i="4" s="1"/>
  <c r="CM347" i="4"/>
  <c r="CN347" i="4"/>
  <c r="CO347" i="4"/>
  <c r="EU347" i="4" s="1"/>
  <c r="CM348" i="4"/>
  <c r="CN348" i="4"/>
  <c r="CO348" i="4"/>
  <c r="EU348" i="4" s="1"/>
  <c r="CM349" i="4"/>
  <c r="CN349" i="4"/>
  <c r="CO349" i="4"/>
  <c r="EU349" i="4" s="1"/>
  <c r="CM350" i="4"/>
  <c r="CN350" i="4"/>
  <c r="CO350" i="4"/>
  <c r="EU350" i="4" s="1"/>
  <c r="CM351" i="4"/>
  <c r="CN351" i="4"/>
  <c r="CO351" i="4"/>
  <c r="EU351" i="4" s="1"/>
  <c r="CM352" i="4"/>
  <c r="CN352" i="4"/>
  <c r="CO352" i="4"/>
  <c r="EU352" i="4" s="1"/>
  <c r="CM353" i="4"/>
  <c r="CN353" i="4"/>
  <c r="CO353" i="4"/>
  <c r="EU353" i="4" s="1"/>
  <c r="CM354" i="4"/>
  <c r="CN354" i="4"/>
  <c r="CO354" i="4"/>
  <c r="EU354" i="4" s="1"/>
  <c r="CM355" i="4"/>
  <c r="CN355" i="4"/>
  <c r="CO355" i="4"/>
  <c r="EU355" i="4" s="1"/>
  <c r="CM356" i="4"/>
  <c r="CN356" i="4"/>
  <c r="CO356" i="4"/>
  <c r="EU356" i="4" s="1"/>
  <c r="CM357" i="4"/>
  <c r="CN357" i="4"/>
  <c r="CO357" i="4"/>
  <c r="EU357" i="4" s="1"/>
  <c r="CM358" i="4"/>
  <c r="CN358" i="4"/>
  <c r="CO358" i="4"/>
  <c r="EU358" i="4" s="1"/>
  <c r="CM359" i="4"/>
  <c r="CN359" i="4"/>
  <c r="CO359" i="4"/>
  <c r="EU359" i="4" s="1"/>
  <c r="CM360" i="4"/>
  <c r="CN360" i="4"/>
  <c r="CO360" i="4"/>
  <c r="EU360" i="4" s="1"/>
  <c r="CM361" i="4"/>
  <c r="CN361" i="4"/>
  <c r="CO361" i="4"/>
  <c r="EU361" i="4" s="1"/>
  <c r="CM362" i="4"/>
  <c r="CN362" i="4"/>
  <c r="CO362" i="4"/>
  <c r="EU362" i="4" s="1"/>
  <c r="CM363" i="4"/>
  <c r="CN363" i="4"/>
  <c r="CO363" i="4"/>
  <c r="EU363" i="4" s="1"/>
  <c r="CM364" i="4"/>
  <c r="CN364" i="4"/>
  <c r="CO364" i="4"/>
  <c r="EU364" i="4" s="1"/>
  <c r="CM365" i="4"/>
  <c r="CN365" i="4"/>
  <c r="CO365" i="4"/>
  <c r="EU365" i="4" s="1"/>
  <c r="CM366" i="4"/>
  <c r="CN366" i="4"/>
  <c r="CO366" i="4"/>
  <c r="EU366" i="4" s="1"/>
  <c r="CM367" i="4"/>
  <c r="CN367" i="4"/>
  <c r="CO367" i="4"/>
  <c r="EU367" i="4" s="1"/>
  <c r="CM368" i="4"/>
  <c r="CN368" i="4"/>
  <c r="CO368" i="4"/>
  <c r="EU368" i="4" s="1"/>
  <c r="CM369" i="4"/>
  <c r="CN369" i="4"/>
  <c r="CO369" i="4"/>
  <c r="EU369" i="4" s="1"/>
  <c r="CM370" i="4"/>
  <c r="CN370" i="4"/>
  <c r="CO370" i="4"/>
  <c r="EU370" i="4" s="1"/>
  <c r="CM371" i="4"/>
  <c r="CN371" i="4"/>
  <c r="CO371" i="4"/>
  <c r="EU371" i="4" s="1"/>
  <c r="CM372" i="4"/>
  <c r="CN372" i="4"/>
  <c r="CO372" i="4"/>
  <c r="EU372" i="4" s="1"/>
  <c r="CM373" i="4"/>
  <c r="CN373" i="4"/>
  <c r="CO373" i="4"/>
  <c r="EU373" i="4" s="1"/>
  <c r="CM374" i="4"/>
  <c r="CN374" i="4"/>
  <c r="CO374" i="4"/>
  <c r="EU374" i="4" s="1"/>
  <c r="CM375" i="4"/>
  <c r="CN375" i="4"/>
  <c r="CO375" i="4"/>
  <c r="EU375" i="4" s="1"/>
  <c r="CM376" i="4"/>
  <c r="CN376" i="4"/>
  <c r="CO376" i="4"/>
  <c r="EU376" i="4" s="1"/>
  <c r="CM377" i="4"/>
  <c r="CN377" i="4"/>
  <c r="CO377" i="4"/>
  <c r="EU377" i="4" s="1"/>
  <c r="CM378" i="4"/>
  <c r="CN378" i="4"/>
  <c r="CO378" i="4"/>
  <c r="EU378" i="4" s="1"/>
  <c r="CM379" i="4"/>
  <c r="CN379" i="4"/>
  <c r="CO379" i="4"/>
  <c r="EU379" i="4" s="1"/>
  <c r="CM380" i="4"/>
  <c r="CN380" i="4"/>
  <c r="CO380" i="4"/>
  <c r="EU380" i="4" s="1"/>
  <c r="CM381" i="4"/>
  <c r="CN381" i="4"/>
  <c r="CO381" i="4"/>
  <c r="EU381" i="4" s="1"/>
  <c r="CM382" i="4"/>
  <c r="CN382" i="4"/>
  <c r="CO382" i="4"/>
  <c r="EU382" i="4" s="1"/>
  <c r="CM383" i="4"/>
  <c r="CN383" i="4"/>
  <c r="CO383" i="4"/>
  <c r="EU383" i="4" s="1"/>
  <c r="CM384" i="4"/>
  <c r="CN384" i="4"/>
  <c r="CO384" i="4"/>
  <c r="EU384" i="4" s="1"/>
  <c r="CM385" i="4"/>
  <c r="CN385" i="4"/>
  <c r="CO385" i="4"/>
  <c r="EU385" i="4" s="1"/>
  <c r="CM386" i="4"/>
  <c r="CN386" i="4"/>
  <c r="CO386" i="4"/>
  <c r="EU386" i="4" s="1"/>
  <c r="CM387" i="4"/>
  <c r="CN387" i="4"/>
  <c r="CO387" i="4"/>
  <c r="EU387" i="4" s="1"/>
  <c r="CM388" i="4"/>
  <c r="CN388" i="4"/>
  <c r="CO388" i="4"/>
  <c r="EU388" i="4" s="1"/>
  <c r="CM389" i="4"/>
  <c r="CN389" i="4"/>
  <c r="CO389" i="4"/>
  <c r="EU389" i="4" s="1"/>
  <c r="CM390" i="4"/>
  <c r="CN390" i="4"/>
  <c r="CO390" i="4"/>
  <c r="EU390" i="4" s="1"/>
  <c r="CM391" i="4"/>
  <c r="CN391" i="4"/>
  <c r="CO391" i="4"/>
  <c r="EU391" i="4" s="1"/>
  <c r="CM392" i="4"/>
  <c r="CN392" i="4"/>
  <c r="CO392" i="4"/>
  <c r="EU392" i="4" s="1"/>
  <c r="CM393" i="4"/>
  <c r="CN393" i="4"/>
  <c r="CO393" i="4"/>
  <c r="EU393" i="4" s="1"/>
  <c r="CM394" i="4"/>
  <c r="CN394" i="4"/>
  <c r="CO394" i="4"/>
  <c r="EU394" i="4" s="1"/>
  <c r="CM395" i="4"/>
  <c r="CN395" i="4"/>
  <c r="CO395" i="4"/>
  <c r="EU395" i="4" s="1"/>
  <c r="CM396" i="4"/>
  <c r="CN396" i="4"/>
  <c r="CO396" i="4"/>
  <c r="EU396" i="4" s="1"/>
  <c r="CM397" i="4"/>
  <c r="CN397" i="4"/>
  <c r="CO397" i="4"/>
  <c r="EU397" i="4" s="1"/>
  <c r="CM398" i="4"/>
  <c r="CN398" i="4"/>
  <c r="CO398" i="4"/>
  <c r="EU398" i="4" s="1"/>
  <c r="CT3" i="4"/>
  <c r="CS3" i="4"/>
  <c r="CR3" i="4"/>
  <c r="CO3" i="4"/>
  <c r="EU3" i="4" s="1"/>
  <c r="CN3" i="4"/>
  <c r="CM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3" i="4"/>
  <c r="CJ3" i="4" l="1"/>
  <c r="Z23" i="5"/>
  <c r="T95" i="5"/>
  <c r="P95" i="5"/>
  <c r="X95" i="5"/>
  <c r="AB95" i="5"/>
  <c r="L95" i="5"/>
  <c r="BU20" i="6"/>
  <c r="BM20" i="6"/>
  <c r="BE20" i="6"/>
  <c r="AW20" i="6"/>
  <c r="BS20" i="6"/>
  <c r="BK20" i="6"/>
  <c r="BC20" i="6"/>
  <c r="AU20" i="6"/>
  <c r="BQ20" i="6"/>
  <c r="BI20" i="6"/>
  <c r="BA20" i="6"/>
  <c r="AS20" i="6"/>
  <c r="BO20" i="6"/>
  <c r="BG20" i="6"/>
  <c r="AY20" i="6"/>
  <c r="AQ20" i="6"/>
  <c r="X81" i="5"/>
  <c r="X80" i="5"/>
  <c r="X82" i="5"/>
  <c r="X85" i="5"/>
  <c r="X94" i="5"/>
  <c r="X84" i="5"/>
  <c r="X93" i="5"/>
  <c r="X92" i="5"/>
  <c r="X91" i="5"/>
  <c r="X90" i="5"/>
  <c r="X89" i="5"/>
  <c r="X88" i="5"/>
  <c r="X87" i="5"/>
  <c r="X86" i="5"/>
  <c r="T84" i="5"/>
  <c r="T93" i="5"/>
  <c r="T90" i="5"/>
  <c r="T86" i="5"/>
  <c r="T83" i="5"/>
  <c r="T82" i="5"/>
  <c r="T81" i="5"/>
  <c r="T80" i="5"/>
  <c r="P94" i="5"/>
  <c r="P93" i="5"/>
  <c r="P88" i="5"/>
  <c r="P87" i="5"/>
  <c r="P85" i="5"/>
  <c r="P83" i="5"/>
  <c r="P82" i="5"/>
  <c r="P81" i="5"/>
  <c r="P80" i="5"/>
  <c r="AB94" i="5"/>
  <c r="L94" i="5"/>
  <c r="AB84" i="5"/>
  <c r="L84" i="5"/>
  <c r="AB93" i="5"/>
  <c r="L93" i="5"/>
  <c r="AB92" i="5"/>
  <c r="L92" i="5"/>
  <c r="AB91" i="5"/>
  <c r="L91" i="5"/>
  <c r="AB90" i="5"/>
  <c r="L90" i="5"/>
  <c r="AB89" i="5"/>
  <c r="L89" i="5"/>
  <c r="AB88" i="5"/>
  <c r="L88" i="5"/>
  <c r="AB87" i="5"/>
  <c r="L87" i="5"/>
  <c r="AB86" i="5"/>
  <c r="L86" i="5"/>
  <c r="AB85" i="5"/>
  <c r="L85" i="5"/>
  <c r="AB83" i="5"/>
  <c r="L83" i="5"/>
  <c r="AB82" i="5"/>
  <c r="L82" i="5"/>
  <c r="AB81" i="5"/>
  <c r="L81" i="5"/>
  <c r="T94" i="5"/>
  <c r="T92" i="5"/>
  <c r="T88" i="5"/>
  <c r="P84" i="5"/>
  <c r="P91" i="5"/>
  <c r="P90" i="5"/>
  <c r="T89" i="5"/>
  <c r="T91" i="5"/>
  <c r="P92" i="5"/>
  <c r="P89" i="5"/>
  <c r="P86" i="5"/>
  <c r="X83" i="5"/>
  <c r="T87" i="5"/>
  <c r="T85" i="5"/>
  <c r="BW19" i="6"/>
  <c r="BW18" i="6"/>
  <c r="BW8" i="6"/>
  <c r="BW17" i="6"/>
  <c r="BW16" i="6"/>
  <c r="BW14" i="6"/>
  <c r="BW13" i="6"/>
  <c r="BW12" i="6"/>
  <c r="BW11" i="6"/>
  <c r="BW10" i="6"/>
  <c r="BW9" i="6"/>
  <c r="BW7" i="6"/>
  <c r="BW6" i="6"/>
  <c r="BW5" i="6"/>
  <c r="BW4" i="6"/>
  <c r="BW15" i="6"/>
  <c r="AB80" i="5"/>
  <c r="L80" i="5"/>
  <c r="AR24" i="5"/>
  <c r="DI3" i="4"/>
  <c r="DJ3" i="4" s="1"/>
  <c r="DI398" i="4"/>
  <c r="DJ398" i="4" s="1"/>
  <c r="DI397" i="4"/>
  <c r="DJ397" i="4" s="1"/>
  <c r="DI396" i="4"/>
  <c r="DJ396" i="4" s="1"/>
  <c r="DI395" i="4"/>
  <c r="DJ395" i="4" s="1"/>
  <c r="DI394" i="4"/>
  <c r="DJ394" i="4" s="1"/>
  <c r="DI393" i="4"/>
  <c r="DJ393" i="4" s="1"/>
  <c r="DI392" i="4"/>
  <c r="DJ392" i="4" s="1"/>
  <c r="DI391" i="4"/>
  <c r="DJ391" i="4" s="1"/>
  <c r="DI390" i="4"/>
  <c r="DJ390" i="4" s="1"/>
  <c r="DI389" i="4"/>
  <c r="DJ389" i="4" s="1"/>
  <c r="DI388" i="4"/>
  <c r="DJ388" i="4" s="1"/>
  <c r="DI387" i="4"/>
  <c r="DJ387" i="4" s="1"/>
  <c r="DI386" i="4"/>
  <c r="DJ386" i="4" s="1"/>
  <c r="DI385" i="4"/>
  <c r="DJ385" i="4" s="1"/>
  <c r="DI384" i="4"/>
  <c r="DJ384" i="4" s="1"/>
  <c r="DI383" i="4"/>
  <c r="DJ383" i="4" s="1"/>
  <c r="DI382" i="4"/>
  <c r="DJ382" i="4" s="1"/>
  <c r="DI381" i="4"/>
  <c r="DJ381" i="4" s="1"/>
  <c r="DI380" i="4"/>
  <c r="DJ380" i="4" s="1"/>
  <c r="DI379" i="4"/>
  <c r="DJ379" i="4" s="1"/>
  <c r="DI378" i="4"/>
  <c r="DJ378" i="4" s="1"/>
  <c r="DI377" i="4"/>
  <c r="DJ377" i="4" s="1"/>
  <c r="DI376" i="4"/>
  <c r="DJ376" i="4" s="1"/>
  <c r="DI375" i="4"/>
  <c r="DJ375" i="4" s="1"/>
  <c r="DI374" i="4"/>
  <c r="DJ374" i="4" s="1"/>
  <c r="DI373" i="4"/>
  <c r="DJ373" i="4" s="1"/>
  <c r="DI372" i="4"/>
  <c r="DJ372" i="4" s="1"/>
  <c r="DI371" i="4"/>
  <c r="DJ371" i="4" s="1"/>
  <c r="DI370" i="4"/>
  <c r="DJ370" i="4" s="1"/>
  <c r="DI369" i="4"/>
  <c r="DJ369" i="4" s="1"/>
  <c r="DI368" i="4"/>
  <c r="DJ368" i="4" s="1"/>
  <c r="DI367" i="4"/>
  <c r="DJ367" i="4" s="1"/>
  <c r="DI366" i="4"/>
  <c r="DJ366" i="4" s="1"/>
  <c r="DI365" i="4"/>
  <c r="DJ365" i="4" s="1"/>
  <c r="DI364" i="4"/>
  <c r="DJ364" i="4" s="1"/>
  <c r="DI363" i="4"/>
  <c r="DJ363" i="4" s="1"/>
  <c r="DI362" i="4"/>
  <c r="DJ362" i="4" s="1"/>
  <c r="DI361" i="4"/>
  <c r="DJ361" i="4" s="1"/>
  <c r="DI360" i="4"/>
  <c r="DJ360" i="4" s="1"/>
  <c r="DI359" i="4"/>
  <c r="DJ359" i="4" s="1"/>
  <c r="DI358" i="4"/>
  <c r="DJ358" i="4" s="1"/>
  <c r="DI357" i="4"/>
  <c r="DJ357" i="4" s="1"/>
  <c r="DI356" i="4"/>
  <c r="DJ356" i="4" s="1"/>
  <c r="DI355" i="4"/>
  <c r="DJ355" i="4" s="1"/>
  <c r="DI354" i="4"/>
  <c r="DJ354" i="4" s="1"/>
  <c r="DI353" i="4"/>
  <c r="DJ353" i="4" s="1"/>
  <c r="DI352" i="4"/>
  <c r="DJ352" i="4" s="1"/>
  <c r="DI351" i="4"/>
  <c r="DJ351" i="4" s="1"/>
  <c r="DI350" i="4"/>
  <c r="DJ350" i="4" s="1"/>
  <c r="DI349" i="4"/>
  <c r="DJ349" i="4" s="1"/>
  <c r="DI348" i="4"/>
  <c r="DJ348" i="4" s="1"/>
  <c r="DI347" i="4"/>
  <c r="DJ347" i="4" s="1"/>
  <c r="DI346" i="4"/>
  <c r="DJ346" i="4" s="1"/>
  <c r="DI345" i="4"/>
  <c r="DJ345" i="4" s="1"/>
  <c r="DI344" i="4"/>
  <c r="DJ344" i="4" s="1"/>
  <c r="DI343" i="4"/>
  <c r="DJ343" i="4" s="1"/>
  <c r="DI342" i="4"/>
  <c r="DJ342" i="4" s="1"/>
  <c r="DI341" i="4"/>
  <c r="DJ341" i="4" s="1"/>
  <c r="DI340" i="4"/>
  <c r="DJ340" i="4" s="1"/>
  <c r="DI339" i="4"/>
  <c r="DJ339" i="4" s="1"/>
  <c r="DI338" i="4"/>
  <c r="DJ338" i="4" s="1"/>
  <c r="DI337" i="4"/>
  <c r="DJ337" i="4" s="1"/>
  <c r="DI336" i="4"/>
  <c r="DJ336" i="4" s="1"/>
  <c r="DI335" i="4"/>
  <c r="DJ335" i="4" s="1"/>
  <c r="DI334" i="4"/>
  <c r="DJ334" i="4" s="1"/>
  <c r="DI333" i="4"/>
  <c r="DJ333" i="4" s="1"/>
  <c r="DI332" i="4"/>
  <c r="DJ332" i="4" s="1"/>
  <c r="DI331" i="4"/>
  <c r="DJ331" i="4" s="1"/>
  <c r="DI330" i="4"/>
  <c r="DJ330" i="4" s="1"/>
  <c r="DI329" i="4"/>
  <c r="DJ329" i="4" s="1"/>
  <c r="DI328" i="4"/>
  <c r="DJ328" i="4" s="1"/>
  <c r="DI327" i="4"/>
  <c r="DJ327" i="4" s="1"/>
  <c r="DI326" i="4"/>
  <c r="DJ326" i="4" s="1"/>
  <c r="DI325" i="4"/>
  <c r="DJ325" i="4" s="1"/>
  <c r="DI324" i="4"/>
  <c r="DJ324" i="4" s="1"/>
  <c r="DI323" i="4"/>
  <c r="DJ323" i="4" s="1"/>
  <c r="DI322" i="4"/>
  <c r="DJ322" i="4" s="1"/>
  <c r="DI321" i="4"/>
  <c r="DJ321" i="4" s="1"/>
  <c r="DI320" i="4"/>
  <c r="DJ320" i="4" s="1"/>
  <c r="DI319" i="4"/>
  <c r="DJ319" i="4" s="1"/>
  <c r="DI318" i="4"/>
  <c r="DJ318" i="4" s="1"/>
  <c r="DI317" i="4"/>
  <c r="DJ317" i="4" s="1"/>
  <c r="DI316" i="4"/>
  <c r="DJ316" i="4" s="1"/>
  <c r="DI315" i="4"/>
  <c r="DJ315" i="4" s="1"/>
  <c r="DI314" i="4"/>
  <c r="DJ314" i="4" s="1"/>
  <c r="DI313" i="4"/>
  <c r="DJ313" i="4" s="1"/>
  <c r="DI312" i="4"/>
  <c r="DJ312" i="4" s="1"/>
  <c r="DI311" i="4"/>
  <c r="DJ311" i="4" s="1"/>
  <c r="DI310" i="4"/>
  <c r="DJ310" i="4" s="1"/>
  <c r="DI309" i="4"/>
  <c r="DJ309" i="4" s="1"/>
  <c r="DI308" i="4"/>
  <c r="DJ308" i="4" s="1"/>
  <c r="DI307" i="4"/>
  <c r="DJ307" i="4" s="1"/>
  <c r="DI306" i="4"/>
  <c r="DJ306" i="4" s="1"/>
  <c r="DI305" i="4"/>
  <c r="DJ305" i="4" s="1"/>
  <c r="DI304" i="4"/>
  <c r="DJ304" i="4" s="1"/>
  <c r="DI303" i="4"/>
  <c r="DJ303" i="4" s="1"/>
  <c r="DI302" i="4"/>
  <c r="DJ302" i="4" s="1"/>
  <c r="DI301" i="4"/>
  <c r="DJ301" i="4" s="1"/>
  <c r="DI300" i="4"/>
  <c r="DJ300" i="4" s="1"/>
  <c r="DI299" i="4"/>
  <c r="DJ299" i="4" s="1"/>
  <c r="DI298" i="4"/>
  <c r="DJ298" i="4" s="1"/>
  <c r="DI297" i="4"/>
  <c r="DJ297" i="4" s="1"/>
  <c r="DI296" i="4"/>
  <c r="DJ296" i="4" s="1"/>
  <c r="DI295" i="4"/>
  <c r="DJ295" i="4" s="1"/>
  <c r="DI294" i="4"/>
  <c r="DJ294" i="4" s="1"/>
  <c r="DI293" i="4"/>
  <c r="DJ293" i="4" s="1"/>
  <c r="DI292" i="4"/>
  <c r="DJ292" i="4" s="1"/>
  <c r="DI291" i="4"/>
  <c r="DJ291" i="4" s="1"/>
  <c r="DI290" i="4"/>
  <c r="DJ290" i="4" s="1"/>
  <c r="DI289" i="4"/>
  <c r="DJ289" i="4" s="1"/>
  <c r="DI288" i="4"/>
  <c r="DJ288" i="4" s="1"/>
  <c r="DI287" i="4"/>
  <c r="DJ287" i="4" s="1"/>
  <c r="DI286" i="4"/>
  <c r="DJ286" i="4" s="1"/>
  <c r="DI285" i="4"/>
  <c r="DJ285" i="4" s="1"/>
  <c r="DI284" i="4"/>
  <c r="DJ284" i="4" s="1"/>
  <c r="DI283" i="4"/>
  <c r="DJ283" i="4" s="1"/>
  <c r="DI282" i="4"/>
  <c r="DJ282" i="4" s="1"/>
  <c r="DI281" i="4"/>
  <c r="DJ281" i="4" s="1"/>
  <c r="DI280" i="4"/>
  <c r="DJ280" i="4" s="1"/>
  <c r="DI279" i="4"/>
  <c r="DJ279" i="4" s="1"/>
  <c r="DI278" i="4"/>
  <c r="DJ278" i="4" s="1"/>
  <c r="DI277" i="4"/>
  <c r="DJ277" i="4" s="1"/>
  <c r="DI276" i="4"/>
  <c r="DJ276" i="4" s="1"/>
  <c r="DI275" i="4"/>
  <c r="DJ275" i="4" s="1"/>
  <c r="DI274" i="4"/>
  <c r="DJ274" i="4" s="1"/>
  <c r="DI273" i="4"/>
  <c r="DJ273" i="4" s="1"/>
  <c r="DI272" i="4"/>
  <c r="DJ272" i="4" s="1"/>
  <c r="DI271" i="4"/>
  <c r="DJ271" i="4" s="1"/>
  <c r="DI270" i="4"/>
  <c r="DJ270" i="4" s="1"/>
  <c r="DI269" i="4"/>
  <c r="DJ269" i="4" s="1"/>
  <c r="DI268" i="4"/>
  <c r="DJ268" i="4" s="1"/>
  <c r="DI267" i="4"/>
  <c r="DJ267" i="4" s="1"/>
  <c r="DI266" i="4"/>
  <c r="DJ266" i="4" s="1"/>
  <c r="DI265" i="4"/>
  <c r="DJ265" i="4" s="1"/>
  <c r="DI264" i="4"/>
  <c r="DJ264" i="4" s="1"/>
  <c r="DI263" i="4"/>
  <c r="DJ263" i="4" s="1"/>
  <c r="DI262" i="4"/>
  <c r="DJ262" i="4" s="1"/>
  <c r="DI261" i="4"/>
  <c r="DJ261" i="4" s="1"/>
  <c r="DI260" i="4"/>
  <c r="DJ260" i="4" s="1"/>
  <c r="DI259" i="4"/>
  <c r="DJ259" i="4" s="1"/>
  <c r="DI258" i="4"/>
  <c r="DJ258" i="4" s="1"/>
  <c r="DI257" i="4"/>
  <c r="DJ257" i="4" s="1"/>
  <c r="DI256" i="4"/>
  <c r="DJ256" i="4" s="1"/>
  <c r="DI255" i="4"/>
  <c r="DJ255" i="4" s="1"/>
  <c r="DI254" i="4"/>
  <c r="DJ254" i="4" s="1"/>
  <c r="DI253" i="4"/>
  <c r="DJ253" i="4" s="1"/>
  <c r="DI252" i="4"/>
  <c r="DJ252" i="4" s="1"/>
  <c r="DI251" i="4"/>
  <c r="DJ251" i="4" s="1"/>
  <c r="DI250" i="4"/>
  <c r="DJ250" i="4" s="1"/>
  <c r="DI249" i="4"/>
  <c r="DJ249" i="4" s="1"/>
  <c r="DI248" i="4"/>
  <c r="DJ248" i="4" s="1"/>
  <c r="DI247" i="4"/>
  <c r="DJ247" i="4" s="1"/>
  <c r="DI246" i="4"/>
  <c r="DJ246" i="4" s="1"/>
  <c r="DI245" i="4"/>
  <c r="DJ245" i="4" s="1"/>
  <c r="DI244" i="4"/>
  <c r="DJ244" i="4" s="1"/>
  <c r="DI243" i="4"/>
  <c r="DJ243" i="4" s="1"/>
  <c r="DI242" i="4"/>
  <c r="DJ242" i="4" s="1"/>
  <c r="DI241" i="4"/>
  <c r="DJ241" i="4" s="1"/>
  <c r="DI240" i="4"/>
  <c r="DJ240" i="4" s="1"/>
  <c r="DI239" i="4"/>
  <c r="DJ239" i="4" s="1"/>
  <c r="DI238" i="4"/>
  <c r="DJ238" i="4" s="1"/>
  <c r="DI237" i="4"/>
  <c r="DJ237" i="4" s="1"/>
  <c r="DI236" i="4"/>
  <c r="DJ236" i="4" s="1"/>
  <c r="DI235" i="4"/>
  <c r="DJ235" i="4" s="1"/>
  <c r="DI234" i="4"/>
  <c r="DJ234" i="4" s="1"/>
  <c r="DI233" i="4"/>
  <c r="DJ233" i="4" s="1"/>
  <c r="DI232" i="4"/>
  <c r="DJ232" i="4" s="1"/>
  <c r="DI231" i="4"/>
  <c r="DJ231" i="4" s="1"/>
  <c r="DI230" i="4"/>
  <c r="DJ230" i="4" s="1"/>
  <c r="DI229" i="4"/>
  <c r="DJ229" i="4" s="1"/>
  <c r="DI228" i="4"/>
  <c r="DJ228" i="4" s="1"/>
  <c r="DI227" i="4"/>
  <c r="DJ227" i="4" s="1"/>
  <c r="DI226" i="4"/>
  <c r="DJ226" i="4" s="1"/>
  <c r="DI225" i="4"/>
  <c r="DJ225" i="4" s="1"/>
  <c r="DI224" i="4"/>
  <c r="DJ224" i="4" s="1"/>
  <c r="DI223" i="4"/>
  <c r="DJ223" i="4" s="1"/>
  <c r="DI222" i="4"/>
  <c r="DJ222" i="4" s="1"/>
  <c r="DI221" i="4"/>
  <c r="DJ221" i="4" s="1"/>
  <c r="DI220" i="4"/>
  <c r="DJ220" i="4" s="1"/>
  <c r="DI219" i="4"/>
  <c r="DJ219" i="4" s="1"/>
  <c r="DI218" i="4"/>
  <c r="DJ218" i="4" s="1"/>
  <c r="DI217" i="4"/>
  <c r="DJ217" i="4" s="1"/>
  <c r="DI216" i="4"/>
  <c r="DJ216" i="4" s="1"/>
  <c r="DI215" i="4"/>
  <c r="DJ215" i="4" s="1"/>
  <c r="DI214" i="4"/>
  <c r="DJ214" i="4" s="1"/>
  <c r="DI213" i="4"/>
  <c r="DJ213" i="4" s="1"/>
  <c r="DI212" i="4"/>
  <c r="DJ212" i="4" s="1"/>
  <c r="DI211" i="4"/>
  <c r="DJ211" i="4" s="1"/>
  <c r="DI210" i="4"/>
  <c r="DJ210" i="4" s="1"/>
  <c r="DI209" i="4"/>
  <c r="DJ209" i="4" s="1"/>
  <c r="DI208" i="4"/>
  <c r="DJ208" i="4" s="1"/>
  <c r="DI207" i="4"/>
  <c r="DJ207" i="4" s="1"/>
  <c r="DI206" i="4"/>
  <c r="DJ206" i="4" s="1"/>
  <c r="DI205" i="4"/>
  <c r="DJ205" i="4" s="1"/>
  <c r="DI204" i="4"/>
  <c r="DJ204" i="4" s="1"/>
  <c r="DI203" i="4"/>
  <c r="DJ203" i="4" s="1"/>
  <c r="DI202" i="4"/>
  <c r="DJ202" i="4" s="1"/>
  <c r="DI201" i="4"/>
  <c r="DJ201" i="4" s="1"/>
  <c r="DI200" i="4"/>
  <c r="DJ200" i="4" s="1"/>
  <c r="DI199" i="4"/>
  <c r="DJ199" i="4" s="1"/>
  <c r="DI198" i="4"/>
  <c r="DJ198" i="4" s="1"/>
  <c r="DI197" i="4"/>
  <c r="DJ197" i="4" s="1"/>
  <c r="DI196" i="4"/>
  <c r="DJ196" i="4" s="1"/>
  <c r="DI195" i="4"/>
  <c r="DJ195" i="4" s="1"/>
  <c r="DI194" i="4"/>
  <c r="DJ194" i="4" s="1"/>
  <c r="DI193" i="4"/>
  <c r="DJ193" i="4" s="1"/>
  <c r="DI192" i="4"/>
  <c r="DJ192" i="4" s="1"/>
  <c r="DI191" i="4"/>
  <c r="DJ191" i="4" s="1"/>
  <c r="DI190" i="4"/>
  <c r="DJ190" i="4" s="1"/>
  <c r="DI189" i="4"/>
  <c r="DJ189" i="4" s="1"/>
  <c r="DI188" i="4"/>
  <c r="DJ188" i="4" s="1"/>
  <c r="DI187" i="4"/>
  <c r="DJ187" i="4" s="1"/>
  <c r="DI186" i="4"/>
  <c r="DJ186" i="4" s="1"/>
  <c r="DI185" i="4"/>
  <c r="DJ185" i="4" s="1"/>
  <c r="DI184" i="4"/>
  <c r="DJ184" i="4" s="1"/>
  <c r="DI183" i="4"/>
  <c r="DJ183" i="4" s="1"/>
  <c r="DI182" i="4"/>
  <c r="DJ182" i="4" s="1"/>
  <c r="DI181" i="4"/>
  <c r="DJ181" i="4" s="1"/>
  <c r="DI180" i="4"/>
  <c r="DJ180" i="4" s="1"/>
  <c r="DI179" i="4"/>
  <c r="DJ179" i="4" s="1"/>
  <c r="DI178" i="4"/>
  <c r="DJ178" i="4" s="1"/>
  <c r="DI177" i="4"/>
  <c r="DJ177" i="4" s="1"/>
  <c r="DI176" i="4"/>
  <c r="DJ176" i="4" s="1"/>
  <c r="DI175" i="4"/>
  <c r="DJ175" i="4" s="1"/>
  <c r="DI174" i="4"/>
  <c r="DJ174" i="4" s="1"/>
  <c r="DI173" i="4"/>
  <c r="DJ173" i="4" s="1"/>
  <c r="DI172" i="4"/>
  <c r="DJ172" i="4" s="1"/>
  <c r="DI171" i="4"/>
  <c r="DJ171" i="4" s="1"/>
  <c r="DI170" i="4"/>
  <c r="DJ170" i="4" s="1"/>
  <c r="DI169" i="4"/>
  <c r="DJ169" i="4" s="1"/>
  <c r="DI168" i="4"/>
  <c r="DJ168" i="4" s="1"/>
  <c r="DI167" i="4"/>
  <c r="DJ167" i="4" s="1"/>
  <c r="DI166" i="4"/>
  <c r="DJ166" i="4" s="1"/>
  <c r="DI165" i="4"/>
  <c r="DJ165" i="4" s="1"/>
  <c r="DI164" i="4"/>
  <c r="DJ164" i="4" s="1"/>
  <c r="DI163" i="4"/>
  <c r="DJ163" i="4" s="1"/>
  <c r="DI162" i="4"/>
  <c r="DJ162" i="4" s="1"/>
  <c r="DI161" i="4"/>
  <c r="DJ161" i="4" s="1"/>
  <c r="DI160" i="4"/>
  <c r="DJ160" i="4" s="1"/>
  <c r="DI159" i="4"/>
  <c r="DJ159" i="4" s="1"/>
  <c r="DI158" i="4"/>
  <c r="DJ158" i="4" s="1"/>
  <c r="DI157" i="4"/>
  <c r="DJ157" i="4" s="1"/>
  <c r="DI156" i="4"/>
  <c r="DJ156" i="4" s="1"/>
  <c r="DI155" i="4"/>
  <c r="DJ155" i="4" s="1"/>
  <c r="DI154" i="4"/>
  <c r="DJ154" i="4" s="1"/>
  <c r="DI153" i="4"/>
  <c r="DJ153" i="4" s="1"/>
  <c r="DI152" i="4"/>
  <c r="DJ152" i="4" s="1"/>
  <c r="DI151" i="4"/>
  <c r="DJ151" i="4" s="1"/>
  <c r="DI150" i="4"/>
  <c r="DJ150" i="4" s="1"/>
  <c r="DI149" i="4"/>
  <c r="DJ149" i="4" s="1"/>
  <c r="DI148" i="4"/>
  <c r="DJ148" i="4" s="1"/>
  <c r="DI147" i="4"/>
  <c r="DJ147" i="4" s="1"/>
  <c r="DI146" i="4"/>
  <c r="DJ146" i="4" s="1"/>
  <c r="DI145" i="4"/>
  <c r="DJ145" i="4" s="1"/>
  <c r="DI144" i="4"/>
  <c r="DJ144" i="4" s="1"/>
  <c r="DI143" i="4"/>
  <c r="DJ143" i="4" s="1"/>
  <c r="DI142" i="4"/>
  <c r="DJ142" i="4" s="1"/>
  <c r="DI141" i="4"/>
  <c r="DJ141" i="4" s="1"/>
  <c r="DI140" i="4"/>
  <c r="DJ140" i="4" s="1"/>
  <c r="DI139" i="4"/>
  <c r="DJ139" i="4" s="1"/>
  <c r="DI138" i="4"/>
  <c r="DJ138" i="4" s="1"/>
  <c r="DI137" i="4"/>
  <c r="DJ137" i="4" s="1"/>
  <c r="DI136" i="4"/>
  <c r="DJ136" i="4" s="1"/>
  <c r="DI135" i="4"/>
  <c r="DJ135" i="4" s="1"/>
  <c r="DI134" i="4"/>
  <c r="DJ134" i="4" s="1"/>
  <c r="DI133" i="4"/>
  <c r="DJ133" i="4" s="1"/>
  <c r="DI132" i="4"/>
  <c r="DJ132" i="4" s="1"/>
  <c r="DI131" i="4"/>
  <c r="DJ131" i="4" s="1"/>
  <c r="DI130" i="4"/>
  <c r="DJ130" i="4" s="1"/>
  <c r="DI129" i="4"/>
  <c r="DJ129" i="4" s="1"/>
  <c r="DI128" i="4"/>
  <c r="DJ128" i="4" s="1"/>
  <c r="DI127" i="4"/>
  <c r="DJ127" i="4" s="1"/>
  <c r="DI126" i="4"/>
  <c r="DJ126" i="4" s="1"/>
  <c r="DI125" i="4"/>
  <c r="DJ125" i="4" s="1"/>
  <c r="DI124" i="4"/>
  <c r="DJ124" i="4" s="1"/>
  <c r="DI123" i="4"/>
  <c r="DJ123" i="4" s="1"/>
  <c r="DI122" i="4"/>
  <c r="DJ122" i="4" s="1"/>
  <c r="DI121" i="4"/>
  <c r="DJ121" i="4" s="1"/>
  <c r="DI120" i="4"/>
  <c r="DJ120" i="4" s="1"/>
  <c r="DI119" i="4"/>
  <c r="DJ119" i="4" s="1"/>
  <c r="DI118" i="4"/>
  <c r="DJ118" i="4" s="1"/>
  <c r="DI117" i="4"/>
  <c r="DJ117" i="4" s="1"/>
  <c r="DI116" i="4"/>
  <c r="DJ116" i="4" s="1"/>
  <c r="DI115" i="4"/>
  <c r="DJ115" i="4" s="1"/>
  <c r="DI114" i="4"/>
  <c r="DJ114" i="4" s="1"/>
  <c r="DI113" i="4"/>
  <c r="DJ113" i="4" s="1"/>
  <c r="DI112" i="4"/>
  <c r="DJ112" i="4" s="1"/>
  <c r="DI111" i="4"/>
  <c r="DJ111" i="4" s="1"/>
  <c r="DI110" i="4"/>
  <c r="DJ110" i="4" s="1"/>
  <c r="DI109" i="4"/>
  <c r="DJ109" i="4" s="1"/>
  <c r="DI108" i="4"/>
  <c r="DJ108" i="4" s="1"/>
  <c r="DI107" i="4"/>
  <c r="DJ107" i="4" s="1"/>
  <c r="DI106" i="4"/>
  <c r="DJ106" i="4" s="1"/>
  <c r="DI105" i="4"/>
  <c r="DJ105" i="4" s="1"/>
  <c r="DI104" i="4"/>
  <c r="DJ104" i="4" s="1"/>
  <c r="DI103" i="4"/>
  <c r="DJ103" i="4" s="1"/>
  <c r="DI102" i="4"/>
  <c r="DJ102" i="4" s="1"/>
  <c r="DI101" i="4"/>
  <c r="DJ101" i="4" s="1"/>
  <c r="DI100" i="4"/>
  <c r="DJ100" i="4" s="1"/>
  <c r="DI99" i="4"/>
  <c r="DJ99" i="4" s="1"/>
  <c r="DI98" i="4"/>
  <c r="DJ98" i="4" s="1"/>
  <c r="DI97" i="4"/>
  <c r="DJ97" i="4" s="1"/>
  <c r="DI96" i="4"/>
  <c r="DJ96" i="4" s="1"/>
  <c r="DI95" i="4"/>
  <c r="DJ95" i="4" s="1"/>
  <c r="DI94" i="4"/>
  <c r="DJ94" i="4" s="1"/>
  <c r="DI93" i="4"/>
  <c r="DJ93" i="4" s="1"/>
  <c r="DI92" i="4"/>
  <c r="DJ92" i="4" s="1"/>
  <c r="DI91" i="4"/>
  <c r="DJ91" i="4" s="1"/>
  <c r="DI90" i="4"/>
  <c r="DJ90" i="4" s="1"/>
  <c r="DI89" i="4"/>
  <c r="DJ89" i="4" s="1"/>
  <c r="DI88" i="4"/>
  <c r="DJ88" i="4" s="1"/>
  <c r="DI87" i="4"/>
  <c r="DJ87" i="4" s="1"/>
  <c r="DI86" i="4"/>
  <c r="DJ86" i="4" s="1"/>
  <c r="DI85" i="4"/>
  <c r="DJ85" i="4" s="1"/>
  <c r="DI84" i="4"/>
  <c r="DJ84" i="4" s="1"/>
  <c r="DI83" i="4"/>
  <c r="DJ83" i="4" s="1"/>
  <c r="DI82" i="4"/>
  <c r="DJ82" i="4" s="1"/>
  <c r="DI81" i="4"/>
  <c r="DJ81" i="4" s="1"/>
  <c r="DI80" i="4"/>
  <c r="DJ80" i="4" s="1"/>
  <c r="DI79" i="4"/>
  <c r="DJ79" i="4" s="1"/>
  <c r="DI78" i="4"/>
  <c r="DJ78" i="4" s="1"/>
  <c r="DI77" i="4"/>
  <c r="DJ77" i="4" s="1"/>
  <c r="DI76" i="4"/>
  <c r="DJ76" i="4" s="1"/>
  <c r="DI75" i="4"/>
  <c r="DJ75" i="4" s="1"/>
  <c r="DI74" i="4"/>
  <c r="DJ74" i="4" s="1"/>
  <c r="DI73" i="4"/>
  <c r="DJ73" i="4" s="1"/>
  <c r="DI72" i="4"/>
  <c r="DJ72" i="4" s="1"/>
  <c r="DI71" i="4"/>
  <c r="DJ71" i="4" s="1"/>
  <c r="DI70" i="4"/>
  <c r="DJ70" i="4" s="1"/>
  <c r="DI69" i="4"/>
  <c r="DJ69" i="4" s="1"/>
  <c r="DI68" i="4"/>
  <c r="DJ68" i="4" s="1"/>
  <c r="DI67" i="4"/>
  <c r="DJ67" i="4" s="1"/>
  <c r="DI66" i="4"/>
  <c r="DJ66" i="4" s="1"/>
  <c r="DI65" i="4"/>
  <c r="DJ65" i="4" s="1"/>
  <c r="DI64" i="4"/>
  <c r="DJ64" i="4" s="1"/>
  <c r="DI63" i="4"/>
  <c r="DJ63" i="4" s="1"/>
  <c r="DI62" i="4"/>
  <c r="DJ62" i="4" s="1"/>
  <c r="DI61" i="4"/>
  <c r="DJ61" i="4" s="1"/>
  <c r="DI60" i="4"/>
  <c r="DJ60" i="4" s="1"/>
  <c r="DI59" i="4"/>
  <c r="DJ59" i="4" s="1"/>
  <c r="DI58" i="4"/>
  <c r="DJ58" i="4" s="1"/>
  <c r="DI57" i="4"/>
  <c r="DJ57" i="4" s="1"/>
  <c r="DI56" i="4"/>
  <c r="DJ56" i="4" s="1"/>
  <c r="DI55" i="4"/>
  <c r="DJ55" i="4" s="1"/>
  <c r="DI54" i="4"/>
  <c r="DJ54" i="4" s="1"/>
  <c r="DI53" i="4"/>
  <c r="DJ53" i="4" s="1"/>
  <c r="DI52" i="4"/>
  <c r="DJ52" i="4" s="1"/>
  <c r="DI51" i="4"/>
  <c r="DJ51" i="4" s="1"/>
  <c r="DI50" i="4"/>
  <c r="DJ50" i="4" s="1"/>
  <c r="DI49" i="4"/>
  <c r="DJ49" i="4" s="1"/>
  <c r="DI48" i="4"/>
  <c r="DJ48" i="4" s="1"/>
  <c r="DI47" i="4"/>
  <c r="DJ47" i="4" s="1"/>
  <c r="DI46" i="4"/>
  <c r="DJ46" i="4" s="1"/>
  <c r="DI45" i="4"/>
  <c r="DJ45" i="4" s="1"/>
  <c r="DI44" i="4"/>
  <c r="DJ44" i="4" s="1"/>
  <c r="DI43" i="4"/>
  <c r="DJ43" i="4" s="1"/>
  <c r="DI42" i="4"/>
  <c r="DJ42" i="4" s="1"/>
  <c r="DI41" i="4"/>
  <c r="DJ41" i="4" s="1"/>
  <c r="DI40" i="4"/>
  <c r="DJ40" i="4" s="1"/>
  <c r="DI39" i="4"/>
  <c r="DJ39" i="4" s="1"/>
  <c r="DI38" i="4"/>
  <c r="DJ38" i="4" s="1"/>
  <c r="DI37" i="4"/>
  <c r="DJ37" i="4" s="1"/>
  <c r="DI36" i="4"/>
  <c r="DJ36" i="4" s="1"/>
  <c r="DI35" i="4"/>
  <c r="DJ35" i="4" s="1"/>
  <c r="DI34" i="4"/>
  <c r="DJ34" i="4" s="1"/>
  <c r="DI33" i="4"/>
  <c r="DJ33" i="4" s="1"/>
  <c r="DI32" i="4"/>
  <c r="DJ32" i="4" s="1"/>
  <c r="DI31" i="4"/>
  <c r="DJ31" i="4" s="1"/>
  <c r="DI30" i="4"/>
  <c r="DJ30" i="4" s="1"/>
  <c r="DI29" i="4"/>
  <c r="DJ29" i="4" s="1"/>
  <c r="DI28" i="4"/>
  <c r="DJ28" i="4" s="1"/>
  <c r="DI27" i="4"/>
  <c r="DJ27" i="4" s="1"/>
  <c r="DI26" i="4"/>
  <c r="DJ26" i="4" s="1"/>
  <c r="DI25" i="4"/>
  <c r="DJ25" i="4" s="1"/>
  <c r="DI24" i="4"/>
  <c r="DJ24" i="4" s="1"/>
  <c r="DI23" i="4"/>
  <c r="DJ23" i="4" s="1"/>
  <c r="DI22" i="4"/>
  <c r="DJ22" i="4" s="1"/>
  <c r="DI21" i="4"/>
  <c r="DJ21" i="4" s="1"/>
  <c r="DI20" i="4"/>
  <c r="DJ20" i="4" s="1"/>
  <c r="DI19" i="4"/>
  <c r="DJ19" i="4" s="1"/>
  <c r="DI18" i="4"/>
  <c r="DJ18" i="4" s="1"/>
  <c r="DI17" i="4"/>
  <c r="DJ17" i="4" s="1"/>
  <c r="DI16" i="4"/>
  <c r="DJ16" i="4" s="1"/>
  <c r="DI15" i="4"/>
  <c r="DJ15" i="4" s="1"/>
  <c r="DI14" i="4"/>
  <c r="DJ14" i="4" s="1"/>
  <c r="DI13" i="4"/>
  <c r="DJ13" i="4" s="1"/>
  <c r="DI12" i="4"/>
  <c r="DJ12" i="4" s="1"/>
  <c r="DI11" i="4"/>
  <c r="DJ11" i="4" s="1"/>
  <c r="DI10" i="4"/>
  <c r="DJ10" i="4" s="1"/>
  <c r="DI9" i="4"/>
  <c r="DJ9" i="4" s="1"/>
  <c r="DI8" i="4"/>
  <c r="DJ8" i="4" s="1"/>
  <c r="DI7" i="4"/>
  <c r="DJ7" i="4" s="1"/>
  <c r="DI6" i="4"/>
  <c r="DJ6" i="4" s="1"/>
  <c r="DI5" i="4"/>
  <c r="DJ5" i="4" s="1"/>
  <c r="DI4" i="4"/>
  <c r="DJ4" i="4" s="1"/>
  <c r="CC4" i="4"/>
  <c r="CC5" i="4"/>
  <c r="CC6" i="4"/>
  <c r="CC7" i="4"/>
  <c r="CC8" i="4"/>
  <c r="CC9" i="4"/>
  <c r="CC10" i="4"/>
  <c r="CC11" i="4"/>
  <c r="CC12" i="4"/>
  <c r="CC13" i="4"/>
  <c r="CC14" i="4"/>
  <c r="CC15" i="4"/>
  <c r="CC16" i="4"/>
  <c r="CC17" i="4"/>
  <c r="CC18" i="4"/>
  <c r="CC19" i="4"/>
  <c r="CC20" i="4"/>
  <c r="CC21" i="4"/>
  <c r="CC22" i="4"/>
  <c r="CC23" i="4"/>
  <c r="CC24" i="4"/>
  <c r="CC25" i="4"/>
  <c r="CC26" i="4"/>
  <c r="CC27" i="4"/>
  <c r="CC28" i="4"/>
  <c r="CC29" i="4"/>
  <c r="CC30" i="4"/>
  <c r="CC31" i="4"/>
  <c r="CC32" i="4"/>
  <c r="CC33" i="4"/>
  <c r="CC34" i="4"/>
  <c r="CC35" i="4"/>
  <c r="CC36" i="4"/>
  <c r="CC37" i="4"/>
  <c r="CC38" i="4"/>
  <c r="CC39" i="4"/>
  <c r="CC40" i="4"/>
  <c r="CC41" i="4"/>
  <c r="CC42" i="4"/>
  <c r="CC43" i="4"/>
  <c r="CC44" i="4"/>
  <c r="CC45" i="4"/>
  <c r="CC46" i="4"/>
  <c r="CC47" i="4"/>
  <c r="CC48" i="4"/>
  <c r="CC49" i="4"/>
  <c r="CC50" i="4"/>
  <c r="CC51" i="4"/>
  <c r="CC52" i="4"/>
  <c r="CC53" i="4"/>
  <c r="CC54" i="4"/>
  <c r="CC55" i="4"/>
  <c r="CC56" i="4"/>
  <c r="CC57" i="4"/>
  <c r="CC58" i="4"/>
  <c r="CC59" i="4"/>
  <c r="CC60" i="4"/>
  <c r="CC61" i="4"/>
  <c r="CC62" i="4"/>
  <c r="CC63" i="4"/>
  <c r="CC64" i="4"/>
  <c r="CC65" i="4"/>
  <c r="CC66" i="4"/>
  <c r="CC67" i="4"/>
  <c r="CC68" i="4"/>
  <c r="CC69" i="4"/>
  <c r="CC70" i="4"/>
  <c r="CC71" i="4"/>
  <c r="CC72" i="4"/>
  <c r="CC73" i="4"/>
  <c r="CC74" i="4"/>
  <c r="CC75" i="4"/>
  <c r="CC76" i="4"/>
  <c r="CC77" i="4"/>
  <c r="CC78" i="4"/>
  <c r="CC79" i="4"/>
  <c r="CC80" i="4"/>
  <c r="CC81" i="4"/>
  <c r="CC82" i="4"/>
  <c r="CC83" i="4"/>
  <c r="CC84" i="4"/>
  <c r="CC85" i="4"/>
  <c r="CC86" i="4"/>
  <c r="CC87" i="4"/>
  <c r="CC88" i="4"/>
  <c r="CC89" i="4"/>
  <c r="CC90" i="4"/>
  <c r="CC91" i="4"/>
  <c r="CC92" i="4"/>
  <c r="CC93" i="4"/>
  <c r="CC94" i="4"/>
  <c r="CC95" i="4"/>
  <c r="CC96" i="4"/>
  <c r="CC97" i="4"/>
  <c r="CC98" i="4"/>
  <c r="CC99" i="4"/>
  <c r="CC100" i="4"/>
  <c r="CC101" i="4"/>
  <c r="CC102" i="4"/>
  <c r="CC103" i="4"/>
  <c r="CC104" i="4"/>
  <c r="CC105" i="4"/>
  <c r="CC106" i="4"/>
  <c r="CC107" i="4"/>
  <c r="CC108" i="4"/>
  <c r="CC109" i="4"/>
  <c r="CC110" i="4"/>
  <c r="CC111" i="4"/>
  <c r="CC112" i="4"/>
  <c r="CC113" i="4"/>
  <c r="CC114" i="4"/>
  <c r="CC115" i="4"/>
  <c r="CC116" i="4"/>
  <c r="CC117" i="4"/>
  <c r="CC118" i="4"/>
  <c r="CC119" i="4"/>
  <c r="CC120" i="4"/>
  <c r="CC121" i="4"/>
  <c r="CC122" i="4"/>
  <c r="CC123" i="4"/>
  <c r="CC124" i="4"/>
  <c r="CC125" i="4"/>
  <c r="CC126" i="4"/>
  <c r="CC127" i="4"/>
  <c r="CC128" i="4"/>
  <c r="CC129" i="4"/>
  <c r="CC130" i="4"/>
  <c r="CC131" i="4"/>
  <c r="CC132" i="4"/>
  <c r="CC133" i="4"/>
  <c r="CC134" i="4"/>
  <c r="CC135" i="4"/>
  <c r="CC136" i="4"/>
  <c r="CC137" i="4"/>
  <c r="CC138" i="4"/>
  <c r="CC139" i="4"/>
  <c r="CC140" i="4"/>
  <c r="CC141" i="4"/>
  <c r="CC142" i="4"/>
  <c r="CC143" i="4"/>
  <c r="CC144" i="4"/>
  <c r="CC145" i="4"/>
  <c r="CC146" i="4"/>
  <c r="CC147" i="4"/>
  <c r="CC148" i="4"/>
  <c r="CC149" i="4"/>
  <c r="CC150" i="4"/>
  <c r="CC151" i="4"/>
  <c r="CC152" i="4"/>
  <c r="CC153" i="4"/>
  <c r="CC154" i="4"/>
  <c r="CC155" i="4"/>
  <c r="CC156" i="4"/>
  <c r="CC157" i="4"/>
  <c r="CC158" i="4"/>
  <c r="CC159" i="4"/>
  <c r="CC160" i="4"/>
  <c r="CC161" i="4"/>
  <c r="CC162" i="4"/>
  <c r="CC163" i="4"/>
  <c r="CC164" i="4"/>
  <c r="CC165" i="4"/>
  <c r="CC166" i="4"/>
  <c r="CC167" i="4"/>
  <c r="CC168" i="4"/>
  <c r="CC169" i="4"/>
  <c r="CC170" i="4"/>
  <c r="CC171" i="4"/>
  <c r="CC172" i="4"/>
  <c r="CC173" i="4"/>
  <c r="CC174" i="4"/>
  <c r="CC175" i="4"/>
  <c r="CC176" i="4"/>
  <c r="CC177" i="4"/>
  <c r="CC178" i="4"/>
  <c r="CC179" i="4"/>
  <c r="CC180" i="4"/>
  <c r="CC181" i="4"/>
  <c r="CC182" i="4"/>
  <c r="CC183" i="4"/>
  <c r="CC184" i="4"/>
  <c r="CC185" i="4"/>
  <c r="CC186" i="4"/>
  <c r="CC187" i="4"/>
  <c r="CC188" i="4"/>
  <c r="CC189" i="4"/>
  <c r="CC190" i="4"/>
  <c r="CC191" i="4"/>
  <c r="CC192" i="4"/>
  <c r="CC193" i="4"/>
  <c r="CC194" i="4"/>
  <c r="CC195" i="4"/>
  <c r="CC196" i="4"/>
  <c r="CC197" i="4"/>
  <c r="CC198" i="4"/>
  <c r="CC199" i="4"/>
  <c r="CC200" i="4"/>
  <c r="CC201" i="4"/>
  <c r="CC202" i="4"/>
  <c r="CC203" i="4"/>
  <c r="CC204" i="4"/>
  <c r="CC205" i="4"/>
  <c r="CC206" i="4"/>
  <c r="CC207" i="4"/>
  <c r="CC208" i="4"/>
  <c r="CC209" i="4"/>
  <c r="CC210" i="4"/>
  <c r="CC211" i="4"/>
  <c r="CC212" i="4"/>
  <c r="CC213" i="4"/>
  <c r="CC214" i="4"/>
  <c r="CC215" i="4"/>
  <c r="CC216" i="4"/>
  <c r="CC217" i="4"/>
  <c r="CC218" i="4"/>
  <c r="CC219" i="4"/>
  <c r="CC220" i="4"/>
  <c r="CC221" i="4"/>
  <c r="CC222" i="4"/>
  <c r="CC223" i="4"/>
  <c r="CC224" i="4"/>
  <c r="CC225" i="4"/>
  <c r="CC226" i="4"/>
  <c r="CC227" i="4"/>
  <c r="CC228" i="4"/>
  <c r="CC229" i="4"/>
  <c r="CC230" i="4"/>
  <c r="CC231" i="4"/>
  <c r="CC232" i="4"/>
  <c r="CC233" i="4"/>
  <c r="CC234" i="4"/>
  <c r="CC235" i="4"/>
  <c r="CC236" i="4"/>
  <c r="CC237" i="4"/>
  <c r="CC238" i="4"/>
  <c r="CC239" i="4"/>
  <c r="CC240" i="4"/>
  <c r="CC241" i="4"/>
  <c r="CC242" i="4"/>
  <c r="CC243" i="4"/>
  <c r="CC244" i="4"/>
  <c r="CC245" i="4"/>
  <c r="CC246" i="4"/>
  <c r="CC247" i="4"/>
  <c r="CC248" i="4"/>
  <c r="CC249" i="4"/>
  <c r="CC250" i="4"/>
  <c r="CC251" i="4"/>
  <c r="CC252" i="4"/>
  <c r="CC253" i="4"/>
  <c r="CC254" i="4"/>
  <c r="CC255" i="4"/>
  <c r="CC256" i="4"/>
  <c r="CC257" i="4"/>
  <c r="CC258" i="4"/>
  <c r="CC259" i="4"/>
  <c r="CC260" i="4"/>
  <c r="CC261" i="4"/>
  <c r="CC262" i="4"/>
  <c r="CC263" i="4"/>
  <c r="CC264" i="4"/>
  <c r="CC265" i="4"/>
  <c r="CC266" i="4"/>
  <c r="CC267" i="4"/>
  <c r="CC268" i="4"/>
  <c r="CC269" i="4"/>
  <c r="CC270" i="4"/>
  <c r="CC271" i="4"/>
  <c r="CC272" i="4"/>
  <c r="CC273" i="4"/>
  <c r="CC274" i="4"/>
  <c r="CC275" i="4"/>
  <c r="CC276" i="4"/>
  <c r="CC277" i="4"/>
  <c r="CC278" i="4"/>
  <c r="CC279" i="4"/>
  <c r="CC280" i="4"/>
  <c r="CC281" i="4"/>
  <c r="CC282" i="4"/>
  <c r="CC283" i="4"/>
  <c r="CC284" i="4"/>
  <c r="CC285" i="4"/>
  <c r="CC286" i="4"/>
  <c r="CC287" i="4"/>
  <c r="CC288" i="4"/>
  <c r="CC289" i="4"/>
  <c r="CC290" i="4"/>
  <c r="CC291" i="4"/>
  <c r="CC292" i="4"/>
  <c r="CC293" i="4"/>
  <c r="CC294" i="4"/>
  <c r="CC295" i="4"/>
  <c r="CC296" i="4"/>
  <c r="CC297" i="4"/>
  <c r="CC298" i="4"/>
  <c r="CC299" i="4"/>
  <c r="CC300" i="4"/>
  <c r="CC301" i="4"/>
  <c r="CC302" i="4"/>
  <c r="CC303" i="4"/>
  <c r="CC304" i="4"/>
  <c r="CC305" i="4"/>
  <c r="CC306" i="4"/>
  <c r="CC307" i="4"/>
  <c r="CC308" i="4"/>
  <c r="CC309" i="4"/>
  <c r="CC310" i="4"/>
  <c r="CC311" i="4"/>
  <c r="CC312" i="4"/>
  <c r="CC313" i="4"/>
  <c r="CC314" i="4"/>
  <c r="CC315" i="4"/>
  <c r="CC316" i="4"/>
  <c r="CC317" i="4"/>
  <c r="CC318" i="4"/>
  <c r="CC319" i="4"/>
  <c r="CC320" i="4"/>
  <c r="CC321" i="4"/>
  <c r="CC322" i="4"/>
  <c r="CC323" i="4"/>
  <c r="CC324" i="4"/>
  <c r="CC325" i="4"/>
  <c r="CC326" i="4"/>
  <c r="CC327" i="4"/>
  <c r="CC328" i="4"/>
  <c r="CC329" i="4"/>
  <c r="CC330" i="4"/>
  <c r="CC331" i="4"/>
  <c r="CC332" i="4"/>
  <c r="CC333" i="4"/>
  <c r="CC334" i="4"/>
  <c r="CC335" i="4"/>
  <c r="CC336" i="4"/>
  <c r="CC337" i="4"/>
  <c r="CC338" i="4"/>
  <c r="CC339" i="4"/>
  <c r="CC340" i="4"/>
  <c r="CC341" i="4"/>
  <c r="CC342" i="4"/>
  <c r="CC343" i="4"/>
  <c r="CC344" i="4"/>
  <c r="CC345" i="4"/>
  <c r="CC346" i="4"/>
  <c r="CC347" i="4"/>
  <c r="CC348" i="4"/>
  <c r="CC349" i="4"/>
  <c r="CC350" i="4"/>
  <c r="CC351" i="4"/>
  <c r="CC352" i="4"/>
  <c r="CC353" i="4"/>
  <c r="CC354" i="4"/>
  <c r="CC355" i="4"/>
  <c r="CC356" i="4"/>
  <c r="CC357" i="4"/>
  <c r="CC358" i="4"/>
  <c r="CC359" i="4"/>
  <c r="CC360" i="4"/>
  <c r="CC361" i="4"/>
  <c r="CC362" i="4"/>
  <c r="CC363" i="4"/>
  <c r="CC364" i="4"/>
  <c r="CC365" i="4"/>
  <c r="CC366" i="4"/>
  <c r="CC367" i="4"/>
  <c r="CC368" i="4"/>
  <c r="CC369" i="4"/>
  <c r="CC370" i="4"/>
  <c r="CC371" i="4"/>
  <c r="CC372" i="4"/>
  <c r="CC373" i="4"/>
  <c r="CC374" i="4"/>
  <c r="CC375" i="4"/>
  <c r="CC376" i="4"/>
  <c r="CC377" i="4"/>
  <c r="CC378" i="4"/>
  <c r="CC379" i="4"/>
  <c r="CC380" i="4"/>
  <c r="CC381" i="4"/>
  <c r="CC382" i="4"/>
  <c r="CC383" i="4"/>
  <c r="CC384" i="4"/>
  <c r="CC385" i="4"/>
  <c r="CC386" i="4"/>
  <c r="CC387" i="4"/>
  <c r="CC388" i="4"/>
  <c r="CC389" i="4"/>
  <c r="CC390" i="4"/>
  <c r="CC391" i="4"/>
  <c r="CC392" i="4"/>
  <c r="CC393" i="4"/>
  <c r="CC394" i="4"/>
  <c r="CC395" i="4"/>
  <c r="CC396" i="4"/>
  <c r="CC397" i="4"/>
  <c r="CC398" i="4"/>
  <c r="CC399" i="4"/>
  <c r="CC400" i="4"/>
  <c r="CC401" i="4"/>
  <c r="CC402" i="4"/>
  <c r="CC403" i="4"/>
  <c r="CC404" i="4"/>
  <c r="CC405" i="4"/>
  <c r="CC406" i="4"/>
  <c r="CC407" i="4"/>
  <c r="CC408" i="4"/>
  <c r="CC409" i="4"/>
  <c r="CC410" i="4"/>
  <c r="CC411" i="4"/>
  <c r="CC412" i="4"/>
  <c r="CC413" i="4"/>
  <c r="CC414" i="4"/>
  <c r="CC415" i="4"/>
  <c r="CC416" i="4"/>
  <c r="CC417" i="4"/>
  <c r="CC418" i="4"/>
  <c r="CC419" i="4"/>
  <c r="CC420" i="4"/>
  <c r="CC421" i="4"/>
  <c r="CC422" i="4"/>
  <c r="CC423" i="4"/>
  <c r="CC424" i="4"/>
  <c r="CC425" i="4"/>
  <c r="CC426" i="4"/>
  <c r="CC427" i="4"/>
  <c r="CC428" i="4"/>
  <c r="CC429" i="4"/>
  <c r="CC430" i="4"/>
  <c r="CC431" i="4"/>
  <c r="CC432" i="4"/>
  <c r="CC433" i="4"/>
  <c r="CC434" i="4"/>
  <c r="CC435" i="4"/>
  <c r="CC436" i="4"/>
  <c r="CC437" i="4"/>
  <c r="CC438" i="4"/>
  <c r="CC439" i="4"/>
  <c r="CC440" i="4"/>
  <c r="CC441" i="4"/>
  <c r="CC442" i="4"/>
  <c r="CC443" i="4"/>
  <c r="CC444" i="4"/>
  <c r="CC445" i="4"/>
  <c r="CC446" i="4"/>
  <c r="CC447" i="4"/>
  <c r="CC448" i="4"/>
  <c r="CC449" i="4"/>
  <c r="CC450" i="4"/>
  <c r="CC451" i="4"/>
  <c r="CC452" i="4"/>
  <c r="CC453" i="4"/>
  <c r="CC454" i="4"/>
  <c r="CC455" i="4"/>
  <c r="CC456" i="4"/>
  <c r="CC457" i="4"/>
  <c r="CC458" i="4"/>
  <c r="CC459" i="4"/>
  <c r="CC460" i="4"/>
  <c r="CC461" i="4"/>
  <c r="CC462" i="4"/>
  <c r="CC463" i="4"/>
  <c r="CC464" i="4"/>
  <c r="CC465" i="4"/>
  <c r="CC466" i="4"/>
  <c r="CC467" i="4"/>
  <c r="CC468" i="4"/>
  <c r="CC469" i="4"/>
  <c r="CC470" i="4"/>
  <c r="CC471" i="4"/>
  <c r="CC472" i="4"/>
  <c r="CC473" i="4"/>
  <c r="CC474" i="4"/>
  <c r="CC475" i="4"/>
  <c r="CC476" i="4"/>
  <c r="CC477" i="4"/>
  <c r="CC478" i="4"/>
  <c r="CC479" i="4"/>
  <c r="CC480" i="4"/>
  <c r="CC481" i="4"/>
  <c r="CC482" i="4"/>
  <c r="CC483" i="4"/>
  <c r="CC484" i="4"/>
  <c r="CC485" i="4"/>
  <c r="CC486" i="4"/>
  <c r="CC487" i="4"/>
  <c r="CC488" i="4"/>
  <c r="CC489" i="4"/>
  <c r="CC490" i="4"/>
  <c r="CC491" i="4"/>
  <c r="CC492" i="4"/>
  <c r="CC493" i="4"/>
  <c r="CC494" i="4"/>
  <c r="CC495" i="4"/>
  <c r="CC496" i="4"/>
  <c r="CC497" i="4"/>
  <c r="CC498" i="4"/>
  <c r="CC499" i="4"/>
  <c r="CC500" i="4"/>
  <c r="CC501" i="4"/>
  <c r="CC502" i="4"/>
  <c r="CC503" i="4"/>
  <c r="CC504" i="4"/>
  <c r="CC505" i="4"/>
  <c r="CC506" i="4"/>
  <c r="CC507" i="4"/>
  <c r="CC508" i="4"/>
  <c r="CC509" i="4"/>
  <c r="CC510" i="4"/>
  <c r="CC511" i="4"/>
  <c r="CC512" i="4"/>
  <c r="CC513" i="4"/>
  <c r="CC514" i="4"/>
  <c r="CC515" i="4"/>
  <c r="CC516" i="4"/>
  <c r="CC517" i="4"/>
  <c r="CC518" i="4"/>
  <c r="CC519" i="4"/>
  <c r="CC520" i="4"/>
  <c r="CC521" i="4"/>
  <c r="CC522" i="4"/>
  <c r="CC523" i="4"/>
  <c r="CC524" i="4"/>
  <c r="CC525" i="4"/>
  <c r="CC526" i="4"/>
  <c r="CC527" i="4"/>
  <c r="CC528" i="4"/>
  <c r="CC529" i="4"/>
  <c r="CC530" i="4"/>
  <c r="CC531" i="4"/>
  <c r="CC532" i="4"/>
  <c r="CC533" i="4"/>
  <c r="CC534" i="4"/>
  <c r="CC535" i="4"/>
  <c r="CC536" i="4"/>
  <c r="CC537" i="4"/>
  <c r="CC538" i="4"/>
  <c r="CC539" i="4"/>
  <c r="CC540" i="4"/>
  <c r="CC541" i="4"/>
  <c r="CC542" i="4"/>
  <c r="CC543" i="4"/>
  <c r="CC544" i="4"/>
  <c r="CC545" i="4"/>
  <c r="CC546" i="4"/>
  <c r="CC547" i="4"/>
  <c r="CC548" i="4"/>
  <c r="CC549" i="4"/>
  <c r="CC550" i="4"/>
  <c r="CC551" i="4"/>
  <c r="CC552" i="4"/>
  <c r="CC553" i="4"/>
  <c r="CC554" i="4"/>
  <c r="CC555" i="4"/>
  <c r="CC556" i="4"/>
  <c r="CC557" i="4"/>
  <c r="CC558" i="4"/>
  <c r="CC559" i="4"/>
  <c r="CC560" i="4"/>
  <c r="CC561" i="4"/>
  <c r="CC562" i="4"/>
  <c r="CC563" i="4"/>
  <c r="CC564" i="4"/>
  <c r="CC565" i="4"/>
  <c r="CC566" i="4"/>
  <c r="CC567" i="4"/>
  <c r="CC568" i="4"/>
  <c r="CC569" i="4"/>
  <c r="CC570" i="4"/>
  <c r="CC571" i="4"/>
  <c r="CC572" i="4"/>
  <c r="CC573" i="4"/>
  <c r="CC574" i="4"/>
  <c r="CC575" i="4"/>
  <c r="CC576" i="4"/>
  <c r="CC577" i="4"/>
  <c r="CC578" i="4"/>
  <c r="CC579" i="4"/>
  <c r="CC580" i="4"/>
  <c r="CC581" i="4"/>
  <c r="CC582" i="4"/>
  <c r="CC583" i="4"/>
  <c r="CC584" i="4"/>
  <c r="CC585" i="4"/>
  <c r="CC586" i="4"/>
  <c r="CC587" i="4"/>
  <c r="CC588" i="4"/>
  <c r="CC589" i="4"/>
  <c r="CC590" i="4"/>
  <c r="CC591" i="4"/>
  <c r="CC592" i="4"/>
  <c r="CC593" i="4"/>
  <c r="CC594" i="4"/>
  <c r="CC595" i="4"/>
  <c r="CC596" i="4"/>
  <c r="CC597" i="4"/>
  <c r="CC598" i="4"/>
  <c r="CC599" i="4"/>
  <c r="CC600" i="4"/>
  <c r="CC601" i="4"/>
  <c r="CC602" i="4"/>
  <c r="CC603" i="4"/>
  <c r="CC604" i="4"/>
  <c r="CC605" i="4"/>
  <c r="CC606" i="4"/>
  <c r="CC607" i="4"/>
  <c r="CC608" i="4"/>
  <c r="CC609" i="4"/>
  <c r="CC610" i="4"/>
  <c r="CC611" i="4"/>
  <c r="CC612" i="4"/>
  <c r="CC613" i="4"/>
  <c r="CC614" i="4"/>
  <c r="CC615" i="4"/>
  <c r="CC616" i="4"/>
  <c r="CC617" i="4"/>
  <c r="CC618" i="4"/>
  <c r="CC619" i="4"/>
  <c r="CC620" i="4"/>
  <c r="CC621" i="4"/>
  <c r="CC622" i="4"/>
  <c r="CC623" i="4"/>
  <c r="CC624" i="4"/>
  <c r="CC625" i="4"/>
  <c r="CC626" i="4"/>
  <c r="CC627" i="4"/>
  <c r="CC628" i="4"/>
  <c r="CC629" i="4"/>
  <c r="CC630" i="4"/>
  <c r="CC631" i="4"/>
  <c r="CC632" i="4"/>
  <c r="CC633" i="4"/>
  <c r="CC634" i="4"/>
  <c r="CC635" i="4"/>
  <c r="CC636" i="4"/>
  <c r="CC637" i="4"/>
  <c r="CC638" i="4"/>
  <c r="CC639" i="4"/>
  <c r="CC640" i="4"/>
  <c r="CC641" i="4"/>
  <c r="CC642" i="4"/>
  <c r="CC643" i="4"/>
  <c r="CC644" i="4"/>
  <c r="CC645" i="4"/>
  <c r="CC646" i="4"/>
  <c r="CC647" i="4"/>
  <c r="CC648" i="4"/>
  <c r="CC649" i="4"/>
  <c r="CC650" i="4"/>
  <c r="CC651" i="4"/>
  <c r="CC652" i="4"/>
  <c r="CC653" i="4"/>
  <c r="CC654" i="4"/>
  <c r="CC655" i="4"/>
  <c r="CC656" i="4"/>
  <c r="CC657" i="4"/>
  <c r="CC658" i="4"/>
  <c r="CC659" i="4"/>
  <c r="CC660" i="4"/>
  <c r="CC661" i="4"/>
  <c r="CC662" i="4"/>
  <c r="CC663" i="4"/>
  <c r="CC664" i="4"/>
  <c r="CC665" i="4"/>
  <c r="CC666" i="4"/>
  <c r="CC667" i="4"/>
  <c r="CC668" i="4"/>
  <c r="CC669" i="4"/>
  <c r="CC670" i="4"/>
  <c r="CC671" i="4"/>
  <c r="CC672" i="4"/>
  <c r="CC673" i="4"/>
  <c r="CC674" i="4"/>
  <c r="CC675" i="4"/>
  <c r="CC676" i="4"/>
  <c r="CC677" i="4"/>
  <c r="CC678" i="4"/>
  <c r="CC679" i="4"/>
  <c r="CC680" i="4"/>
  <c r="CC681" i="4"/>
  <c r="CC682" i="4"/>
  <c r="CC683" i="4"/>
  <c r="CC684" i="4"/>
  <c r="CC685" i="4"/>
  <c r="CC686" i="4"/>
  <c r="CC687" i="4"/>
  <c r="CC688" i="4"/>
  <c r="CC689" i="4"/>
  <c r="CC690" i="4"/>
  <c r="CC691" i="4"/>
  <c r="CC692" i="4"/>
  <c r="CC693" i="4"/>
  <c r="CC694" i="4"/>
  <c r="CC695" i="4"/>
  <c r="CC696" i="4"/>
  <c r="CC697" i="4"/>
  <c r="CC698" i="4"/>
  <c r="CC699" i="4"/>
  <c r="CC700" i="4"/>
  <c r="CC701" i="4"/>
  <c r="CC702" i="4"/>
  <c r="CC703" i="4"/>
  <c r="CC704" i="4"/>
  <c r="CC705" i="4"/>
  <c r="CC706" i="4"/>
  <c r="CC707" i="4"/>
  <c r="CC708" i="4"/>
  <c r="CC709" i="4"/>
  <c r="CC710" i="4"/>
  <c r="CC711" i="4"/>
  <c r="CC712" i="4"/>
  <c r="CC713" i="4"/>
  <c r="CC714" i="4"/>
  <c r="CC715" i="4"/>
  <c r="CC716" i="4"/>
  <c r="CC717" i="4"/>
  <c r="CC718" i="4"/>
  <c r="CC719" i="4"/>
  <c r="CC720" i="4"/>
  <c r="CC721" i="4"/>
  <c r="CC722" i="4"/>
  <c r="CC723" i="4"/>
  <c r="CC724" i="4"/>
  <c r="CC725" i="4"/>
  <c r="CC726" i="4"/>
  <c r="CC727" i="4"/>
  <c r="CC728" i="4"/>
  <c r="CC729" i="4"/>
  <c r="CC730" i="4"/>
  <c r="CC731" i="4"/>
  <c r="CC732" i="4"/>
  <c r="CC733" i="4"/>
  <c r="CC734" i="4"/>
  <c r="CC735" i="4"/>
  <c r="CC736" i="4"/>
  <c r="CC737" i="4"/>
  <c r="CC738" i="4"/>
  <c r="CC739" i="4"/>
  <c r="CC740" i="4"/>
  <c r="CC741" i="4"/>
  <c r="CC742" i="4"/>
  <c r="CC743" i="4"/>
  <c r="CC744" i="4"/>
  <c r="CC745" i="4"/>
  <c r="CC746" i="4"/>
  <c r="CC747" i="4"/>
  <c r="CC748" i="4"/>
  <c r="CC749" i="4"/>
  <c r="CC750" i="4"/>
  <c r="CC751" i="4"/>
  <c r="CC752" i="4"/>
  <c r="CC753" i="4"/>
  <c r="CC754" i="4"/>
  <c r="CC755" i="4"/>
  <c r="CC756" i="4"/>
  <c r="CC757" i="4"/>
  <c r="CC758" i="4"/>
  <c r="CC759" i="4"/>
  <c r="CC760" i="4"/>
  <c r="CC761" i="4"/>
  <c r="CC762" i="4"/>
  <c r="CC763" i="4"/>
  <c r="CC764" i="4"/>
  <c r="CC765" i="4"/>
  <c r="CC766" i="4"/>
  <c r="CC767" i="4"/>
  <c r="CC768" i="4"/>
  <c r="CC769" i="4"/>
  <c r="CC770" i="4"/>
  <c r="CC771" i="4"/>
  <c r="CC772" i="4"/>
  <c r="CC773" i="4"/>
  <c r="CC774" i="4"/>
  <c r="CC775" i="4"/>
  <c r="CC776" i="4"/>
  <c r="CC777" i="4"/>
  <c r="CC778" i="4"/>
  <c r="CC779" i="4"/>
  <c r="CC780" i="4"/>
  <c r="CC781" i="4"/>
  <c r="CC782" i="4"/>
  <c r="CC783" i="4"/>
  <c r="CC784" i="4"/>
  <c r="CC785" i="4"/>
  <c r="CC786" i="4"/>
  <c r="CC787" i="4"/>
  <c r="CC788" i="4"/>
  <c r="CC789" i="4"/>
  <c r="CC790" i="4"/>
  <c r="CC791" i="4"/>
  <c r="CC792" i="4"/>
  <c r="CC793" i="4"/>
  <c r="CC794" i="4"/>
  <c r="CC795" i="4"/>
  <c r="CC796" i="4"/>
  <c r="CC797" i="4"/>
  <c r="CC798" i="4"/>
  <c r="CC799" i="4"/>
  <c r="CC800" i="4"/>
  <c r="CC801" i="4"/>
  <c r="CC802" i="4"/>
  <c r="CC803" i="4"/>
  <c r="CC804" i="4"/>
  <c r="CC805" i="4"/>
  <c r="CC806" i="4"/>
  <c r="CC807" i="4"/>
  <c r="CC808" i="4"/>
  <c r="CC809" i="4"/>
  <c r="CC810" i="4"/>
  <c r="CC811" i="4"/>
  <c r="CC812" i="4"/>
  <c r="CC813" i="4"/>
  <c r="CC814" i="4"/>
  <c r="CC815" i="4"/>
  <c r="CC816" i="4"/>
  <c r="CC817" i="4"/>
  <c r="CC818" i="4"/>
  <c r="CC819" i="4"/>
  <c r="CC820" i="4"/>
  <c r="CC821" i="4"/>
  <c r="CC822" i="4"/>
  <c r="CC823" i="4"/>
  <c r="CC824" i="4"/>
  <c r="CC825" i="4"/>
  <c r="CC826" i="4"/>
  <c r="CC827" i="4"/>
  <c r="CC828" i="4"/>
  <c r="CC829" i="4"/>
  <c r="CC830" i="4"/>
  <c r="CC831" i="4"/>
  <c r="CC832" i="4"/>
  <c r="CC833" i="4"/>
  <c r="CC834" i="4"/>
  <c r="CC835" i="4"/>
  <c r="CC836" i="4"/>
  <c r="CC837" i="4"/>
  <c r="CC838" i="4"/>
  <c r="CC839" i="4"/>
  <c r="CC840" i="4"/>
  <c r="CC841" i="4"/>
  <c r="CC842" i="4"/>
  <c r="CC843" i="4"/>
  <c r="CC844" i="4"/>
  <c r="CC845" i="4"/>
  <c r="CC846" i="4"/>
  <c r="CC847" i="4"/>
  <c r="CC848" i="4"/>
  <c r="CC849" i="4"/>
  <c r="CC850" i="4"/>
  <c r="CC851" i="4"/>
  <c r="CC852" i="4"/>
  <c r="CC853" i="4"/>
  <c r="CC854" i="4"/>
  <c r="CC855" i="4"/>
  <c r="CC856" i="4"/>
  <c r="CC857" i="4"/>
  <c r="CC858" i="4"/>
  <c r="CC859" i="4"/>
  <c r="CC860" i="4"/>
  <c r="CC861" i="4"/>
  <c r="CC862" i="4"/>
  <c r="CC863" i="4"/>
  <c r="CC864" i="4"/>
  <c r="CC865" i="4"/>
  <c r="CC866" i="4"/>
  <c r="CC867" i="4"/>
  <c r="CC868" i="4"/>
  <c r="CC869" i="4"/>
  <c r="CC870" i="4"/>
  <c r="CC871" i="4"/>
  <c r="CC872" i="4"/>
  <c r="CC873" i="4"/>
  <c r="CC874" i="4"/>
  <c r="CC875" i="4"/>
  <c r="CC876" i="4"/>
  <c r="CC877" i="4"/>
  <c r="CC878" i="4"/>
  <c r="CC879" i="4"/>
  <c r="CC880" i="4"/>
  <c r="CC881" i="4"/>
  <c r="CC882" i="4"/>
  <c r="CC883" i="4"/>
  <c r="CC884" i="4"/>
  <c r="CC885" i="4"/>
  <c r="CC886" i="4"/>
  <c r="CC887" i="4"/>
  <c r="CC888" i="4"/>
  <c r="CC889" i="4"/>
  <c r="CC890" i="4"/>
  <c r="CC891" i="4"/>
  <c r="CC892" i="4"/>
  <c r="CC893" i="4"/>
  <c r="CC894" i="4"/>
  <c r="CC895" i="4"/>
  <c r="CC896" i="4"/>
  <c r="CC897" i="4"/>
  <c r="CC898" i="4"/>
  <c r="CC899" i="4"/>
  <c r="CC900" i="4"/>
  <c r="CC901" i="4"/>
  <c r="CC902" i="4"/>
  <c r="CC903" i="4"/>
  <c r="CC904" i="4"/>
  <c r="CC905" i="4"/>
  <c r="CC906" i="4"/>
  <c r="CC907" i="4"/>
  <c r="CC908" i="4"/>
  <c r="CC909" i="4"/>
  <c r="CC910" i="4"/>
  <c r="CC911" i="4"/>
  <c r="CC912" i="4"/>
  <c r="CC913" i="4"/>
  <c r="CC914" i="4"/>
  <c r="CC915" i="4"/>
  <c r="CC916" i="4"/>
  <c r="CC917" i="4"/>
  <c r="CC918" i="4"/>
  <c r="CC919" i="4"/>
  <c r="CC920" i="4"/>
  <c r="CC921" i="4"/>
  <c r="CC922" i="4"/>
  <c r="CC923" i="4"/>
  <c r="CC924" i="4"/>
  <c r="CC925" i="4"/>
  <c r="CC926" i="4"/>
  <c r="CC927" i="4"/>
  <c r="CC928" i="4"/>
  <c r="CC929" i="4"/>
  <c r="CC930" i="4"/>
  <c r="CC931" i="4"/>
  <c r="CC932" i="4"/>
  <c r="CC933" i="4"/>
  <c r="CC934" i="4"/>
  <c r="CC935" i="4"/>
  <c r="CC936" i="4"/>
  <c r="CC937" i="4"/>
  <c r="CC938" i="4"/>
  <c r="CC939" i="4"/>
  <c r="CC940" i="4"/>
  <c r="CC941" i="4"/>
  <c r="CC942" i="4"/>
  <c r="CC943" i="4"/>
  <c r="CC944" i="4"/>
  <c r="CC945" i="4"/>
  <c r="CC946" i="4"/>
  <c r="CC947" i="4"/>
  <c r="CC948" i="4"/>
  <c r="CC949" i="4"/>
  <c r="CC950" i="4"/>
  <c r="CC951" i="4"/>
  <c r="CC952" i="4"/>
  <c r="CC953" i="4"/>
  <c r="CC954" i="4"/>
  <c r="CC955" i="4"/>
  <c r="CC956" i="4"/>
  <c r="CC957" i="4"/>
  <c r="CC958" i="4"/>
  <c r="CC959" i="4"/>
  <c r="CC960" i="4"/>
  <c r="CC961" i="4"/>
  <c r="CC962" i="4"/>
  <c r="CC963" i="4"/>
  <c r="CC964" i="4"/>
  <c r="CC965" i="4"/>
  <c r="CC966" i="4"/>
  <c r="CC967" i="4"/>
  <c r="CC968" i="4"/>
  <c r="CC969" i="4"/>
  <c r="CC970" i="4"/>
  <c r="CC971" i="4"/>
  <c r="CC972" i="4"/>
  <c r="CC973" i="4"/>
  <c r="CC974" i="4"/>
  <c r="CC975" i="4"/>
  <c r="CC976" i="4"/>
  <c r="CC977" i="4"/>
  <c r="CC978" i="4"/>
  <c r="CC979" i="4"/>
  <c r="CC980" i="4"/>
  <c r="CC981" i="4"/>
  <c r="CC982" i="4"/>
  <c r="CC983" i="4"/>
  <c r="CC984" i="4"/>
  <c r="CC985" i="4"/>
  <c r="CC986" i="4"/>
  <c r="CC987" i="4"/>
  <c r="CC988" i="4"/>
  <c r="CC989" i="4"/>
  <c r="CC990" i="4"/>
  <c r="CC991" i="4"/>
  <c r="CC992" i="4"/>
  <c r="CC993" i="4"/>
  <c r="CC994" i="4"/>
  <c r="CC995" i="4"/>
  <c r="CC996" i="4"/>
  <c r="CC997" i="4"/>
  <c r="CC998" i="4"/>
  <c r="CC999" i="4"/>
  <c r="CC1000" i="4"/>
  <c r="CC1001" i="4"/>
  <c r="CC3" i="4"/>
  <c r="AQ4" i="4"/>
  <c r="CE4" i="4" s="1"/>
  <c r="AT4" i="4"/>
  <c r="AU4" i="4"/>
  <c r="AW4" i="4"/>
  <c r="AQ5" i="4"/>
  <c r="CE5" i="4" s="1"/>
  <c r="AR5" i="4"/>
  <c r="AS5" i="4" s="1"/>
  <c r="AT5" i="4"/>
  <c r="AU5" i="4"/>
  <c r="AW5" i="4"/>
  <c r="AQ6" i="4"/>
  <c r="CE6" i="4" s="1"/>
  <c r="AR6" i="4"/>
  <c r="AT6" i="4"/>
  <c r="AU6" i="4"/>
  <c r="AW6" i="4"/>
  <c r="AQ7" i="4"/>
  <c r="CE7" i="4" s="1"/>
  <c r="AR7" i="4"/>
  <c r="AT7" i="4"/>
  <c r="AU7" i="4"/>
  <c r="AW7" i="4"/>
  <c r="AQ8" i="4"/>
  <c r="CE8" i="4" s="1"/>
  <c r="AR8" i="4"/>
  <c r="AT8" i="4"/>
  <c r="AU8" i="4"/>
  <c r="AW8" i="4"/>
  <c r="AQ9" i="4"/>
  <c r="CE9" i="4" s="1"/>
  <c r="AR9" i="4"/>
  <c r="AT9" i="4"/>
  <c r="AU9" i="4"/>
  <c r="AW9" i="4"/>
  <c r="AQ10" i="4"/>
  <c r="CE10" i="4" s="1"/>
  <c r="AR10" i="4"/>
  <c r="AT10" i="4"/>
  <c r="AU10" i="4"/>
  <c r="AW10" i="4"/>
  <c r="AQ11" i="4"/>
  <c r="CE11" i="4" s="1"/>
  <c r="AR11" i="4"/>
  <c r="AT11" i="4"/>
  <c r="AU11" i="4"/>
  <c r="AW11" i="4"/>
  <c r="AQ12" i="4"/>
  <c r="CE12" i="4" s="1"/>
  <c r="AR12" i="4"/>
  <c r="AT12" i="4"/>
  <c r="AU12" i="4"/>
  <c r="AW12" i="4"/>
  <c r="AQ13" i="4"/>
  <c r="CE13" i="4" s="1"/>
  <c r="AR13" i="4"/>
  <c r="AT13" i="4"/>
  <c r="AU13" i="4"/>
  <c r="AW13" i="4"/>
  <c r="AQ14" i="4"/>
  <c r="CE14" i="4" s="1"/>
  <c r="AR14" i="4"/>
  <c r="AT14" i="4"/>
  <c r="AU14" i="4"/>
  <c r="AW14" i="4"/>
  <c r="AQ15" i="4"/>
  <c r="CE15" i="4" s="1"/>
  <c r="AR15" i="4"/>
  <c r="AT15" i="4"/>
  <c r="AU15" i="4"/>
  <c r="AW15" i="4"/>
  <c r="AQ16" i="4"/>
  <c r="CE16" i="4" s="1"/>
  <c r="AR16" i="4"/>
  <c r="AT16" i="4"/>
  <c r="AU16" i="4"/>
  <c r="AW16" i="4"/>
  <c r="AQ17" i="4"/>
  <c r="CE17" i="4" s="1"/>
  <c r="AR17" i="4"/>
  <c r="AT17" i="4"/>
  <c r="AU17" i="4"/>
  <c r="AW17" i="4"/>
  <c r="AQ18" i="4"/>
  <c r="CE18" i="4" s="1"/>
  <c r="AR18" i="4"/>
  <c r="AT18" i="4"/>
  <c r="AU18" i="4"/>
  <c r="AW18" i="4"/>
  <c r="AQ19" i="4"/>
  <c r="CE19" i="4" s="1"/>
  <c r="AR19" i="4"/>
  <c r="AT19" i="4"/>
  <c r="AU19" i="4"/>
  <c r="AW19" i="4"/>
  <c r="AQ20" i="4"/>
  <c r="CE20" i="4" s="1"/>
  <c r="AR20" i="4"/>
  <c r="AT20" i="4"/>
  <c r="AU20" i="4"/>
  <c r="AW20" i="4"/>
  <c r="AQ21" i="4"/>
  <c r="CE21" i="4" s="1"/>
  <c r="AR21" i="4"/>
  <c r="AT21" i="4"/>
  <c r="AU21" i="4"/>
  <c r="AW21" i="4"/>
  <c r="AQ22" i="4"/>
  <c r="CE22" i="4" s="1"/>
  <c r="AR22" i="4"/>
  <c r="AT22" i="4"/>
  <c r="AU22" i="4"/>
  <c r="AW22" i="4"/>
  <c r="AQ23" i="4"/>
  <c r="CE23" i="4" s="1"/>
  <c r="AR23" i="4"/>
  <c r="AT23" i="4"/>
  <c r="AU23" i="4"/>
  <c r="AW23" i="4"/>
  <c r="AQ24" i="4"/>
  <c r="CE24" i="4" s="1"/>
  <c r="AR24" i="4"/>
  <c r="AT24" i="4"/>
  <c r="AU24" i="4"/>
  <c r="AW24" i="4"/>
  <c r="AQ25" i="4"/>
  <c r="CE25" i="4" s="1"/>
  <c r="AR25" i="4"/>
  <c r="AT25" i="4"/>
  <c r="AU25" i="4"/>
  <c r="AW25" i="4"/>
  <c r="AQ26" i="4"/>
  <c r="CE26" i="4" s="1"/>
  <c r="AR26" i="4"/>
  <c r="AT26" i="4"/>
  <c r="AU26" i="4"/>
  <c r="AW26" i="4"/>
  <c r="AQ27" i="4"/>
  <c r="CE27" i="4" s="1"/>
  <c r="AR27" i="4"/>
  <c r="AT27" i="4"/>
  <c r="AU27" i="4"/>
  <c r="AW27" i="4"/>
  <c r="AQ28" i="4"/>
  <c r="CE28" i="4" s="1"/>
  <c r="AR28" i="4"/>
  <c r="AT28" i="4"/>
  <c r="AU28" i="4"/>
  <c r="AW28" i="4"/>
  <c r="AQ29" i="4"/>
  <c r="CE29" i="4" s="1"/>
  <c r="AR29" i="4"/>
  <c r="AT29" i="4"/>
  <c r="AU29" i="4"/>
  <c r="AW29" i="4"/>
  <c r="AQ30" i="4"/>
  <c r="CE30" i="4" s="1"/>
  <c r="AR30" i="4"/>
  <c r="AT30" i="4"/>
  <c r="AU30" i="4"/>
  <c r="AW30" i="4"/>
  <c r="AQ31" i="4"/>
  <c r="CE31" i="4" s="1"/>
  <c r="AR31" i="4"/>
  <c r="AT31" i="4"/>
  <c r="AU31" i="4"/>
  <c r="AW31" i="4"/>
  <c r="AQ32" i="4"/>
  <c r="CE32" i="4" s="1"/>
  <c r="AR32" i="4"/>
  <c r="AT32" i="4"/>
  <c r="AU32" i="4"/>
  <c r="AW32" i="4"/>
  <c r="AQ33" i="4"/>
  <c r="CE33" i="4" s="1"/>
  <c r="AR33" i="4"/>
  <c r="AT33" i="4"/>
  <c r="AU33" i="4"/>
  <c r="AW33" i="4"/>
  <c r="AQ34" i="4"/>
  <c r="CE34" i="4" s="1"/>
  <c r="AR34" i="4"/>
  <c r="AT34" i="4"/>
  <c r="AU34" i="4"/>
  <c r="AW34" i="4"/>
  <c r="AQ35" i="4"/>
  <c r="CE35" i="4" s="1"/>
  <c r="AR35" i="4"/>
  <c r="AT35" i="4"/>
  <c r="AU35" i="4"/>
  <c r="AW35" i="4"/>
  <c r="AQ36" i="4"/>
  <c r="CE36" i="4" s="1"/>
  <c r="AR36" i="4"/>
  <c r="AT36" i="4"/>
  <c r="AU36" i="4"/>
  <c r="AW36" i="4"/>
  <c r="AQ37" i="4"/>
  <c r="CE37" i="4" s="1"/>
  <c r="AR37" i="4"/>
  <c r="AT37" i="4"/>
  <c r="AU37" i="4"/>
  <c r="AW37" i="4"/>
  <c r="AQ38" i="4"/>
  <c r="CE38" i="4" s="1"/>
  <c r="AR38" i="4"/>
  <c r="AT38" i="4"/>
  <c r="AU38" i="4"/>
  <c r="AW38" i="4"/>
  <c r="AQ39" i="4"/>
  <c r="CE39" i="4" s="1"/>
  <c r="AR39" i="4"/>
  <c r="AT39" i="4"/>
  <c r="AU39" i="4"/>
  <c r="AW39" i="4"/>
  <c r="AQ40" i="4"/>
  <c r="CE40" i="4" s="1"/>
  <c r="AR40" i="4"/>
  <c r="AT40" i="4"/>
  <c r="AU40" i="4"/>
  <c r="AW40" i="4"/>
  <c r="AQ41" i="4"/>
  <c r="CE41" i="4" s="1"/>
  <c r="AR41" i="4"/>
  <c r="AT41" i="4"/>
  <c r="AU41" i="4"/>
  <c r="AW41" i="4"/>
  <c r="AQ42" i="4"/>
  <c r="CE42" i="4" s="1"/>
  <c r="AR42" i="4"/>
  <c r="AT42" i="4"/>
  <c r="AU42" i="4"/>
  <c r="AW42" i="4"/>
  <c r="AQ43" i="4"/>
  <c r="CE43" i="4" s="1"/>
  <c r="AR43" i="4"/>
  <c r="AT43" i="4"/>
  <c r="AU43" i="4"/>
  <c r="AW43" i="4"/>
  <c r="AQ44" i="4"/>
  <c r="CE44" i="4" s="1"/>
  <c r="AR44" i="4"/>
  <c r="AT44" i="4"/>
  <c r="AU44" i="4"/>
  <c r="AW44" i="4"/>
  <c r="AQ45" i="4"/>
  <c r="CE45" i="4" s="1"/>
  <c r="AR45" i="4"/>
  <c r="AT45" i="4"/>
  <c r="AU45" i="4"/>
  <c r="AW45" i="4"/>
  <c r="AQ46" i="4"/>
  <c r="CE46" i="4" s="1"/>
  <c r="AR46" i="4"/>
  <c r="AT46" i="4"/>
  <c r="AU46" i="4"/>
  <c r="AW46" i="4"/>
  <c r="AQ47" i="4"/>
  <c r="CE47" i="4" s="1"/>
  <c r="AR47" i="4"/>
  <c r="AT47" i="4"/>
  <c r="AU47" i="4"/>
  <c r="AW47" i="4"/>
  <c r="AQ48" i="4"/>
  <c r="CE48" i="4" s="1"/>
  <c r="AR48" i="4"/>
  <c r="AT48" i="4"/>
  <c r="AU48" i="4"/>
  <c r="AW48" i="4"/>
  <c r="AQ49" i="4"/>
  <c r="CE49" i="4" s="1"/>
  <c r="AR49" i="4"/>
  <c r="AT49" i="4"/>
  <c r="AU49" i="4"/>
  <c r="AW49" i="4"/>
  <c r="AQ50" i="4"/>
  <c r="CE50" i="4" s="1"/>
  <c r="AR50" i="4"/>
  <c r="AT50" i="4"/>
  <c r="AU50" i="4"/>
  <c r="AW50" i="4"/>
  <c r="AQ51" i="4"/>
  <c r="CE51" i="4" s="1"/>
  <c r="AR51" i="4"/>
  <c r="AT51" i="4"/>
  <c r="AU51" i="4"/>
  <c r="AW51" i="4"/>
  <c r="AQ52" i="4"/>
  <c r="CE52" i="4" s="1"/>
  <c r="AR52" i="4"/>
  <c r="AT52" i="4"/>
  <c r="AU52" i="4"/>
  <c r="AW52" i="4"/>
  <c r="AQ53" i="4"/>
  <c r="CE53" i="4" s="1"/>
  <c r="AR53" i="4"/>
  <c r="AT53" i="4"/>
  <c r="AU53" i="4"/>
  <c r="AW53" i="4"/>
  <c r="AQ54" i="4"/>
  <c r="CE54" i="4" s="1"/>
  <c r="AR54" i="4"/>
  <c r="AT54" i="4"/>
  <c r="AU54" i="4"/>
  <c r="AW54" i="4"/>
  <c r="AQ55" i="4"/>
  <c r="CE55" i="4" s="1"/>
  <c r="AR55" i="4"/>
  <c r="AT55" i="4"/>
  <c r="AU55" i="4"/>
  <c r="AW55" i="4"/>
  <c r="AQ56" i="4"/>
  <c r="CE56" i="4" s="1"/>
  <c r="AR56" i="4"/>
  <c r="AT56" i="4"/>
  <c r="AU56" i="4"/>
  <c r="AW56" i="4"/>
  <c r="AQ57" i="4"/>
  <c r="CE57" i="4" s="1"/>
  <c r="AR57" i="4"/>
  <c r="AT57" i="4"/>
  <c r="AU57" i="4"/>
  <c r="AW57" i="4"/>
  <c r="AQ58" i="4"/>
  <c r="CE58" i="4" s="1"/>
  <c r="AR58" i="4"/>
  <c r="AT58" i="4"/>
  <c r="AU58" i="4"/>
  <c r="AW58" i="4"/>
  <c r="AQ59" i="4"/>
  <c r="CE59" i="4" s="1"/>
  <c r="AR59" i="4"/>
  <c r="AT59" i="4"/>
  <c r="AU59" i="4"/>
  <c r="AW59" i="4"/>
  <c r="AQ60" i="4"/>
  <c r="CE60" i="4" s="1"/>
  <c r="AR60" i="4"/>
  <c r="AT60" i="4"/>
  <c r="AU60" i="4"/>
  <c r="AW60" i="4"/>
  <c r="AQ61" i="4"/>
  <c r="CE61" i="4" s="1"/>
  <c r="AR61" i="4"/>
  <c r="AT61" i="4"/>
  <c r="AU61" i="4"/>
  <c r="AW61" i="4"/>
  <c r="AQ62" i="4"/>
  <c r="CE62" i="4" s="1"/>
  <c r="AR62" i="4"/>
  <c r="AT62" i="4"/>
  <c r="AU62" i="4"/>
  <c r="AW62" i="4"/>
  <c r="AQ63" i="4"/>
  <c r="CE63" i="4" s="1"/>
  <c r="AR63" i="4"/>
  <c r="AT63" i="4"/>
  <c r="AU63" i="4"/>
  <c r="AW63" i="4"/>
  <c r="AQ64" i="4"/>
  <c r="CE64" i="4" s="1"/>
  <c r="AR64" i="4"/>
  <c r="AT64" i="4"/>
  <c r="AU64" i="4"/>
  <c r="AW64" i="4"/>
  <c r="AQ65" i="4"/>
  <c r="CE65" i="4" s="1"/>
  <c r="AR65" i="4"/>
  <c r="AT65" i="4"/>
  <c r="AU65" i="4"/>
  <c r="AW65" i="4"/>
  <c r="AQ66" i="4"/>
  <c r="CE66" i="4" s="1"/>
  <c r="AR66" i="4"/>
  <c r="AT66" i="4"/>
  <c r="AU66" i="4"/>
  <c r="AW66" i="4"/>
  <c r="AQ67" i="4"/>
  <c r="CE67" i="4" s="1"/>
  <c r="AR67" i="4"/>
  <c r="AT67" i="4"/>
  <c r="AU67" i="4"/>
  <c r="AW67" i="4"/>
  <c r="AQ68" i="4"/>
  <c r="CE68" i="4" s="1"/>
  <c r="AR68" i="4"/>
  <c r="AT68" i="4"/>
  <c r="AU68" i="4"/>
  <c r="AW68" i="4"/>
  <c r="AQ69" i="4"/>
  <c r="CE69" i="4" s="1"/>
  <c r="AR69" i="4"/>
  <c r="AT69" i="4"/>
  <c r="AU69" i="4"/>
  <c r="AW69" i="4"/>
  <c r="AQ70" i="4"/>
  <c r="CE70" i="4" s="1"/>
  <c r="AR70" i="4"/>
  <c r="AT70" i="4"/>
  <c r="AU70" i="4"/>
  <c r="AW70" i="4"/>
  <c r="AQ71" i="4"/>
  <c r="CE71" i="4" s="1"/>
  <c r="AR71" i="4"/>
  <c r="AT71" i="4"/>
  <c r="AU71" i="4"/>
  <c r="AW71" i="4"/>
  <c r="AQ72" i="4"/>
  <c r="CE72" i="4" s="1"/>
  <c r="AR72" i="4"/>
  <c r="AT72" i="4"/>
  <c r="AU72" i="4"/>
  <c r="AW72" i="4"/>
  <c r="AQ73" i="4"/>
  <c r="CE73" i="4" s="1"/>
  <c r="AR73" i="4"/>
  <c r="AT73" i="4"/>
  <c r="AU73" i="4"/>
  <c r="AW73" i="4"/>
  <c r="AQ74" i="4"/>
  <c r="CE74" i="4" s="1"/>
  <c r="AR74" i="4"/>
  <c r="AT74" i="4"/>
  <c r="AU74" i="4"/>
  <c r="AW74" i="4"/>
  <c r="AQ75" i="4"/>
  <c r="CE75" i="4" s="1"/>
  <c r="AR75" i="4"/>
  <c r="AT75" i="4"/>
  <c r="AU75" i="4"/>
  <c r="AW75" i="4"/>
  <c r="AQ76" i="4"/>
  <c r="CE76" i="4" s="1"/>
  <c r="AR76" i="4"/>
  <c r="AT76" i="4"/>
  <c r="AU76" i="4"/>
  <c r="AW76" i="4"/>
  <c r="AQ77" i="4"/>
  <c r="CE77" i="4" s="1"/>
  <c r="AR77" i="4"/>
  <c r="AT77" i="4"/>
  <c r="AU77" i="4"/>
  <c r="AW77" i="4"/>
  <c r="AQ78" i="4"/>
  <c r="CE78" i="4" s="1"/>
  <c r="AR78" i="4"/>
  <c r="AT78" i="4"/>
  <c r="AU78" i="4"/>
  <c r="AW78" i="4"/>
  <c r="AQ79" i="4"/>
  <c r="CE79" i="4" s="1"/>
  <c r="AR79" i="4"/>
  <c r="AT79" i="4"/>
  <c r="AU79" i="4"/>
  <c r="AW79" i="4"/>
  <c r="AQ80" i="4"/>
  <c r="CE80" i="4" s="1"/>
  <c r="AR80" i="4"/>
  <c r="AT80" i="4"/>
  <c r="AU80" i="4"/>
  <c r="AW80" i="4"/>
  <c r="AQ81" i="4"/>
  <c r="CE81" i="4" s="1"/>
  <c r="AR81" i="4"/>
  <c r="AT81" i="4"/>
  <c r="AU81" i="4"/>
  <c r="AW81" i="4"/>
  <c r="AQ82" i="4"/>
  <c r="CE82" i="4" s="1"/>
  <c r="AR82" i="4"/>
  <c r="AT82" i="4"/>
  <c r="AU82" i="4"/>
  <c r="AW82" i="4"/>
  <c r="AQ83" i="4"/>
  <c r="CE83" i="4" s="1"/>
  <c r="AR83" i="4"/>
  <c r="AT83" i="4"/>
  <c r="AU83" i="4"/>
  <c r="AW83" i="4"/>
  <c r="AQ84" i="4"/>
  <c r="CE84" i="4" s="1"/>
  <c r="AR84" i="4"/>
  <c r="AT84" i="4"/>
  <c r="AU84" i="4"/>
  <c r="AW84" i="4"/>
  <c r="AQ85" i="4"/>
  <c r="CE85" i="4" s="1"/>
  <c r="AR85" i="4"/>
  <c r="AT85" i="4"/>
  <c r="AU85" i="4"/>
  <c r="AW85" i="4"/>
  <c r="AQ86" i="4"/>
  <c r="CE86" i="4" s="1"/>
  <c r="AR86" i="4"/>
  <c r="AT86" i="4"/>
  <c r="AU86" i="4"/>
  <c r="AW86" i="4"/>
  <c r="AQ87" i="4"/>
  <c r="CE87" i="4" s="1"/>
  <c r="AR87" i="4"/>
  <c r="AT87" i="4"/>
  <c r="AU87" i="4"/>
  <c r="AW87" i="4"/>
  <c r="AQ88" i="4"/>
  <c r="CE88" i="4" s="1"/>
  <c r="AR88" i="4"/>
  <c r="AT88" i="4"/>
  <c r="AU88" i="4"/>
  <c r="AW88" i="4"/>
  <c r="AQ89" i="4"/>
  <c r="CE89" i="4" s="1"/>
  <c r="AR89" i="4"/>
  <c r="AT89" i="4"/>
  <c r="AU89" i="4"/>
  <c r="AW89" i="4"/>
  <c r="AQ90" i="4"/>
  <c r="CE90" i="4" s="1"/>
  <c r="AR90" i="4"/>
  <c r="AT90" i="4"/>
  <c r="AU90" i="4"/>
  <c r="AW90" i="4"/>
  <c r="AQ91" i="4"/>
  <c r="CE91" i="4" s="1"/>
  <c r="AR91" i="4"/>
  <c r="AT91" i="4"/>
  <c r="AU91" i="4"/>
  <c r="AW91" i="4"/>
  <c r="AQ92" i="4"/>
  <c r="CE92" i="4" s="1"/>
  <c r="AR92" i="4"/>
  <c r="AT92" i="4"/>
  <c r="AU92" i="4"/>
  <c r="AW92" i="4"/>
  <c r="AQ93" i="4"/>
  <c r="CE93" i="4" s="1"/>
  <c r="AR93" i="4"/>
  <c r="AT93" i="4"/>
  <c r="AU93" i="4"/>
  <c r="AW93" i="4"/>
  <c r="AQ94" i="4"/>
  <c r="CE94" i="4" s="1"/>
  <c r="AR94" i="4"/>
  <c r="AT94" i="4"/>
  <c r="AU94" i="4"/>
  <c r="AW94" i="4"/>
  <c r="AQ95" i="4"/>
  <c r="CE95" i="4" s="1"/>
  <c r="AR95" i="4"/>
  <c r="AT95" i="4"/>
  <c r="AU95" i="4"/>
  <c r="AW95" i="4"/>
  <c r="AQ96" i="4"/>
  <c r="CE96" i="4" s="1"/>
  <c r="AR96" i="4"/>
  <c r="AT96" i="4"/>
  <c r="AU96" i="4"/>
  <c r="AW96" i="4"/>
  <c r="AQ97" i="4"/>
  <c r="CE97" i="4" s="1"/>
  <c r="AR97" i="4"/>
  <c r="AT97" i="4"/>
  <c r="AU97" i="4"/>
  <c r="AW97" i="4"/>
  <c r="AQ98" i="4"/>
  <c r="CE98" i="4" s="1"/>
  <c r="AR98" i="4"/>
  <c r="AT98" i="4"/>
  <c r="AU98" i="4"/>
  <c r="AW98" i="4"/>
  <c r="AQ99" i="4"/>
  <c r="CE99" i="4" s="1"/>
  <c r="AR99" i="4"/>
  <c r="AT99" i="4"/>
  <c r="AU99" i="4"/>
  <c r="AW99" i="4"/>
  <c r="AQ100" i="4"/>
  <c r="CE100" i="4" s="1"/>
  <c r="AR100" i="4"/>
  <c r="AT100" i="4"/>
  <c r="AU100" i="4"/>
  <c r="AW100" i="4"/>
  <c r="AQ101" i="4"/>
  <c r="CE101" i="4" s="1"/>
  <c r="AR101" i="4"/>
  <c r="AT101" i="4"/>
  <c r="AU101" i="4"/>
  <c r="AW101" i="4"/>
  <c r="AQ102" i="4"/>
  <c r="CE102" i="4" s="1"/>
  <c r="AR102" i="4"/>
  <c r="AT102" i="4"/>
  <c r="AU102" i="4"/>
  <c r="AW102" i="4"/>
  <c r="AQ103" i="4"/>
  <c r="CE103" i="4" s="1"/>
  <c r="AR103" i="4"/>
  <c r="AT103" i="4"/>
  <c r="AU103" i="4"/>
  <c r="AW103" i="4"/>
  <c r="AQ104" i="4"/>
  <c r="CE104" i="4" s="1"/>
  <c r="AR104" i="4"/>
  <c r="AT104" i="4"/>
  <c r="AU104" i="4"/>
  <c r="AW104" i="4"/>
  <c r="AQ105" i="4"/>
  <c r="CE105" i="4" s="1"/>
  <c r="AR105" i="4"/>
  <c r="AT105" i="4"/>
  <c r="AU105" i="4"/>
  <c r="AW105" i="4"/>
  <c r="AQ106" i="4"/>
  <c r="CE106" i="4" s="1"/>
  <c r="AR106" i="4"/>
  <c r="AT106" i="4"/>
  <c r="AU106" i="4"/>
  <c r="AW106" i="4"/>
  <c r="AQ107" i="4"/>
  <c r="CE107" i="4" s="1"/>
  <c r="AR107" i="4"/>
  <c r="AT107" i="4"/>
  <c r="AU107" i="4"/>
  <c r="AW107" i="4"/>
  <c r="AQ108" i="4"/>
  <c r="CE108" i="4" s="1"/>
  <c r="AR108" i="4"/>
  <c r="AT108" i="4"/>
  <c r="AU108" i="4"/>
  <c r="AW108" i="4"/>
  <c r="AQ109" i="4"/>
  <c r="CE109" i="4" s="1"/>
  <c r="AR109" i="4"/>
  <c r="AT109" i="4"/>
  <c r="AU109" i="4"/>
  <c r="AW109" i="4"/>
  <c r="AQ110" i="4"/>
  <c r="CE110" i="4" s="1"/>
  <c r="AR110" i="4"/>
  <c r="AT110" i="4"/>
  <c r="AU110" i="4"/>
  <c r="AW110" i="4"/>
  <c r="AQ111" i="4"/>
  <c r="CE111" i="4" s="1"/>
  <c r="AR111" i="4"/>
  <c r="AT111" i="4"/>
  <c r="AU111" i="4"/>
  <c r="AW111" i="4"/>
  <c r="AQ112" i="4"/>
  <c r="CE112" i="4" s="1"/>
  <c r="AR112" i="4"/>
  <c r="AT112" i="4"/>
  <c r="AU112" i="4"/>
  <c r="AW112" i="4"/>
  <c r="AQ113" i="4"/>
  <c r="CE113" i="4" s="1"/>
  <c r="AR113" i="4"/>
  <c r="AT113" i="4"/>
  <c r="AU113" i="4"/>
  <c r="AW113" i="4"/>
  <c r="AQ114" i="4"/>
  <c r="CE114" i="4" s="1"/>
  <c r="AR114" i="4"/>
  <c r="AT114" i="4"/>
  <c r="AU114" i="4"/>
  <c r="AW114" i="4"/>
  <c r="AQ115" i="4"/>
  <c r="CE115" i="4" s="1"/>
  <c r="AR115" i="4"/>
  <c r="AT115" i="4"/>
  <c r="AU115" i="4"/>
  <c r="AW115" i="4"/>
  <c r="AQ116" i="4"/>
  <c r="CE116" i="4" s="1"/>
  <c r="AR116" i="4"/>
  <c r="AT116" i="4"/>
  <c r="AU116" i="4"/>
  <c r="AW116" i="4"/>
  <c r="AQ117" i="4"/>
  <c r="CE117" i="4" s="1"/>
  <c r="AR117" i="4"/>
  <c r="AT117" i="4"/>
  <c r="AU117" i="4"/>
  <c r="AW117" i="4"/>
  <c r="AQ118" i="4"/>
  <c r="CE118" i="4" s="1"/>
  <c r="AR118" i="4"/>
  <c r="AT118" i="4"/>
  <c r="AU118" i="4"/>
  <c r="AW118" i="4"/>
  <c r="AQ119" i="4"/>
  <c r="CE119" i="4" s="1"/>
  <c r="AR119" i="4"/>
  <c r="AT119" i="4"/>
  <c r="AU119" i="4"/>
  <c r="AW119" i="4"/>
  <c r="AQ120" i="4"/>
  <c r="CE120" i="4" s="1"/>
  <c r="AR120" i="4"/>
  <c r="AT120" i="4"/>
  <c r="AU120" i="4"/>
  <c r="AW120" i="4"/>
  <c r="AQ121" i="4"/>
  <c r="CE121" i="4" s="1"/>
  <c r="AR121" i="4"/>
  <c r="AT121" i="4"/>
  <c r="AU121" i="4"/>
  <c r="AW121" i="4"/>
  <c r="AQ122" i="4"/>
  <c r="CE122" i="4" s="1"/>
  <c r="AR122" i="4"/>
  <c r="AT122" i="4"/>
  <c r="AU122" i="4"/>
  <c r="AW122" i="4"/>
  <c r="AQ123" i="4"/>
  <c r="CE123" i="4" s="1"/>
  <c r="AR123" i="4"/>
  <c r="AT123" i="4"/>
  <c r="AU123" i="4"/>
  <c r="AW123" i="4"/>
  <c r="AQ124" i="4"/>
  <c r="CE124" i="4" s="1"/>
  <c r="AR124" i="4"/>
  <c r="AT124" i="4"/>
  <c r="AU124" i="4"/>
  <c r="AW124" i="4"/>
  <c r="AQ125" i="4"/>
  <c r="CE125" i="4" s="1"/>
  <c r="AR125" i="4"/>
  <c r="AT125" i="4"/>
  <c r="AU125" i="4"/>
  <c r="AW125" i="4"/>
  <c r="AQ126" i="4"/>
  <c r="CE126" i="4" s="1"/>
  <c r="AR126" i="4"/>
  <c r="AT126" i="4"/>
  <c r="AU126" i="4"/>
  <c r="AW126" i="4"/>
  <c r="AQ127" i="4"/>
  <c r="CE127" i="4" s="1"/>
  <c r="AR127" i="4"/>
  <c r="AT127" i="4"/>
  <c r="AU127" i="4"/>
  <c r="AW127" i="4"/>
  <c r="AQ128" i="4"/>
  <c r="CE128" i="4" s="1"/>
  <c r="AR128" i="4"/>
  <c r="AT128" i="4"/>
  <c r="AU128" i="4"/>
  <c r="AW128" i="4"/>
  <c r="AQ129" i="4"/>
  <c r="CE129" i="4" s="1"/>
  <c r="AR129" i="4"/>
  <c r="AT129" i="4"/>
  <c r="AU129" i="4"/>
  <c r="AW129" i="4"/>
  <c r="AQ130" i="4"/>
  <c r="CE130" i="4" s="1"/>
  <c r="AR130" i="4"/>
  <c r="AT130" i="4"/>
  <c r="AU130" i="4"/>
  <c r="AW130" i="4"/>
  <c r="AQ131" i="4"/>
  <c r="CE131" i="4" s="1"/>
  <c r="AR131" i="4"/>
  <c r="AT131" i="4"/>
  <c r="AU131" i="4"/>
  <c r="AW131" i="4"/>
  <c r="AQ132" i="4"/>
  <c r="CE132" i="4" s="1"/>
  <c r="AR132" i="4"/>
  <c r="AT132" i="4"/>
  <c r="AU132" i="4"/>
  <c r="AW132" i="4"/>
  <c r="AQ133" i="4"/>
  <c r="CE133" i="4" s="1"/>
  <c r="AR133" i="4"/>
  <c r="AT133" i="4"/>
  <c r="AU133" i="4"/>
  <c r="AW133" i="4"/>
  <c r="AQ134" i="4"/>
  <c r="CE134" i="4" s="1"/>
  <c r="AR134" i="4"/>
  <c r="AT134" i="4"/>
  <c r="AU134" i="4"/>
  <c r="AW134" i="4"/>
  <c r="AQ135" i="4"/>
  <c r="CE135" i="4" s="1"/>
  <c r="AR135" i="4"/>
  <c r="AT135" i="4"/>
  <c r="AU135" i="4"/>
  <c r="AW135" i="4"/>
  <c r="AQ136" i="4"/>
  <c r="CE136" i="4" s="1"/>
  <c r="AR136" i="4"/>
  <c r="AT136" i="4"/>
  <c r="AU136" i="4"/>
  <c r="AW136" i="4"/>
  <c r="AQ137" i="4"/>
  <c r="CE137" i="4" s="1"/>
  <c r="AR137" i="4"/>
  <c r="AT137" i="4"/>
  <c r="AU137" i="4"/>
  <c r="AW137" i="4"/>
  <c r="AQ138" i="4"/>
  <c r="CE138" i="4" s="1"/>
  <c r="AR138" i="4"/>
  <c r="AT138" i="4"/>
  <c r="AU138" i="4"/>
  <c r="AW138" i="4"/>
  <c r="AQ139" i="4"/>
  <c r="CE139" i="4" s="1"/>
  <c r="AR139" i="4"/>
  <c r="AT139" i="4"/>
  <c r="AU139" i="4"/>
  <c r="AW139" i="4"/>
  <c r="AQ140" i="4"/>
  <c r="CE140" i="4" s="1"/>
  <c r="AR140" i="4"/>
  <c r="AT140" i="4"/>
  <c r="AU140" i="4"/>
  <c r="AW140" i="4"/>
  <c r="AQ141" i="4"/>
  <c r="CE141" i="4" s="1"/>
  <c r="AR141" i="4"/>
  <c r="AT141" i="4"/>
  <c r="AU141" i="4"/>
  <c r="AW141" i="4"/>
  <c r="AQ142" i="4"/>
  <c r="CE142" i="4" s="1"/>
  <c r="AR142" i="4"/>
  <c r="AT142" i="4"/>
  <c r="AU142" i="4"/>
  <c r="AW142" i="4"/>
  <c r="AQ143" i="4"/>
  <c r="CE143" i="4" s="1"/>
  <c r="AR143" i="4"/>
  <c r="AT143" i="4"/>
  <c r="AU143" i="4"/>
  <c r="AW143" i="4"/>
  <c r="AQ144" i="4"/>
  <c r="CE144" i="4" s="1"/>
  <c r="AR144" i="4"/>
  <c r="AT144" i="4"/>
  <c r="AU144" i="4"/>
  <c r="AW144" i="4"/>
  <c r="AQ145" i="4"/>
  <c r="CE145" i="4" s="1"/>
  <c r="AR145" i="4"/>
  <c r="AT145" i="4"/>
  <c r="AU145" i="4"/>
  <c r="AW145" i="4"/>
  <c r="AQ146" i="4"/>
  <c r="CE146" i="4" s="1"/>
  <c r="AR146" i="4"/>
  <c r="AT146" i="4"/>
  <c r="AU146" i="4"/>
  <c r="AW146" i="4"/>
  <c r="AQ147" i="4"/>
  <c r="CE147" i="4" s="1"/>
  <c r="AR147" i="4"/>
  <c r="AT147" i="4"/>
  <c r="AU147" i="4"/>
  <c r="AW147" i="4"/>
  <c r="AQ148" i="4"/>
  <c r="CE148" i="4" s="1"/>
  <c r="AR148" i="4"/>
  <c r="AT148" i="4"/>
  <c r="AU148" i="4"/>
  <c r="AW148" i="4"/>
  <c r="AQ149" i="4"/>
  <c r="CE149" i="4" s="1"/>
  <c r="AR149" i="4"/>
  <c r="AT149" i="4"/>
  <c r="AU149" i="4"/>
  <c r="AW149" i="4"/>
  <c r="AQ150" i="4"/>
  <c r="CE150" i="4" s="1"/>
  <c r="AR150" i="4"/>
  <c r="AT150" i="4"/>
  <c r="AU150" i="4"/>
  <c r="AW150" i="4"/>
  <c r="AQ151" i="4"/>
  <c r="CE151" i="4" s="1"/>
  <c r="AR151" i="4"/>
  <c r="AT151" i="4"/>
  <c r="AU151" i="4"/>
  <c r="AW151" i="4"/>
  <c r="AQ152" i="4"/>
  <c r="CE152" i="4" s="1"/>
  <c r="AR152" i="4"/>
  <c r="AT152" i="4"/>
  <c r="AU152" i="4"/>
  <c r="AW152" i="4"/>
  <c r="AQ153" i="4"/>
  <c r="CE153" i="4" s="1"/>
  <c r="AR153" i="4"/>
  <c r="AT153" i="4"/>
  <c r="AU153" i="4"/>
  <c r="AW153" i="4"/>
  <c r="AQ154" i="4"/>
  <c r="CE154" i="4" s="1"/>
  <c r="AR154" i="4"/>
  <c r="AT154" i="4"/>
  <c r="AU154" i="4"/>
  <c r="AW154" i="4"/>
  <c r="AQ155" i="4"/>
  <c r="CE155" i="4" s="1"/>
  <c r="AR155" i="4"/>
  <c r="AT155" i="4"/>
  <c r="AU155" i="4"/>
  <c r="AW155" i="4"/>
  <c r="AQ156" i="4"/>
  <c r="CE156" i="4" s="1"/>
  <c r="AR156" i="4"/>
  <c r="AT156" i="4"/>
  <c r="AU156" i="4"/>
  <c r="AW156" i="4"/>
  <c r="AQ157" i="4"/>
  <c r="CE157" i="4" s="1"/>
  <c r="AR157" i="4"/>
  <c r="AT157" i="4"/>
  <c r="AU157" i="4"/>
  <c r="AW157" i="4"/>
  <c r="AQ158" i="4"/>
  <c r="CE158" i="4" s="1"/>
  <c r="AR158" i="4"/>
  <c r="AT158" i="4"/>
  <c r="AU158" i="4"/>
  <c r="AW158" i="4"/>
  <c r="AQ159" i="4"/>
  <c r="CE159" i="4" s="1"/>
  <c r="AR159" i="4"/>
  <c r="AT159" i="4"/>
  <c r="AU159" i="4"/>
  <c r="AW159" i="4"/>
  <c r="AQ160" i="4"/>
  <c r="CE160" i="4" s="1"/>
  <c r="AR160" i="4"/>
  <c r="AT160" i="4"/>
  <c r="AU160" i="4"/>
  <c r="AW160" i="4"/>
  <c r="AQ161" i="4"/>
  <c r="CE161" i="4" s="1"/>
  <c r="AR161" i="4"/>
  <c r="AT161" i="4"/>
  <c r="AU161" i="4"/>
  <c r="AW161" i="4"/>
  <c r="AQ162" i="4"/>
  <c r="CE162" i="4" s="1"/>
  <c r="AR162" i="4"/>
  <c r="AT162" i="4"/>
  <c r="AU162" i="4"/>
  <c r="AW162" i="4"/>
  <c r="AQ163" i="4"/>
  <c r="CE163" i="4" s="1"/>
  <c r="AR163" i="4"/>
  <c r="AT163" i="4"/>
  <c r="AU163" i="4"/>
  <c r="AW163" i="4"/>
  <c r="AQ164" i="4"/>
  <c r="CE164" i="4" s="1"/>
  <c r="AR164" i="4"/>
  <c r="AT164" i="4"/>
  <c r="AU164" i="4"/>
  <c r="AW164" i="4"/>
  <c r="AQ165" i="4"/>
  <c r="CE165" i="4" s="1"/>
  <c r="AR165" i="4"/>
  <c r="AT165" i="4"/>
  <c r="AU165" i="4"/>
  <c r="AW165" i="4"/>
  <c r="AQ166" i="4"/>
  <c r="CE166" i="4" s="1"/>
  <c r="AR166" i="4"/>
  <c r="AT166" i="4"/>
  <c r="AU166" i="4"/>
  <c r="AW166" i="4"/>
  <c r="AQ167" i="4"/>
  <c r="CE167" i="4" s="1"/>
  <c r="AR167" i="4"/>
  <c r="AT167" i="4"/>
  <c r="AU167" i="4"/>
  <c r="AW167" i="4"/>
  <c r="AQ168" i="4"/>
  <c r="CE168" i="4" s="1"/>
  <c r="AR168" i="4"/>
  <c r="AT168" i="4"/>
  <c r="AU168" i="4"/>
  <c r="AW168" i="4"/>
  <c r="AQ169" i="4"/>
  <c r="CE169" i="4" s="1"/>
  <c r="AR169" i="4"/>
  <c r="AT169" i="4"/>
  <c r="AU169" i="4"/>
  <c r="AW169" i="4"/>
  <c r="AQ170" i="4"/>
  <c r="CE170" i="4" s="1"/>
  <c r="AR170" i="4"/>
  <c r="AT170" i="4"/>
  <c r="AU170" i="4"/>
  <c r="AW170" i="4"/>
  <c r="AQ171" i="4"/>
  <c r="CE171" i="4" s="1"/>
  <c r="AR171" i="4"/>
  <c r="AT171" i="4"/>
  <c r="AU171" i="4"/>
  <c r="AW171" i="4"/>
  <c r="AQ172" i="4"/>
  <c r="CE172" i="4" s="1"/>
  <c r="AR172" i="4"/>
  <c r="AT172" i="4"/>
  <c r="AU172" i="4"/>
  <c r="AW172" i="4"/>
  <c r="AQ173" i="4"/>
  <c r="CE173" i="4" s="1"/>
  <c r="AR173" i="4"/>
  <c r="AT173" i="4"/>
  <c r="AU173" i="4"/>
  <c r="AW173" i="4"/>
  <c r="AQ174" i="4"/>
  <c r="CE174" i="4" s="1"/>
  <c r="AR174" i="4"/>
  <c r="AT174" i="4"/>
  <c r="AU174" i="4"/>
  <c r="AW174" i="4"/>
  <c r="AQ175" i="4"/>
  <c r="CE175" i="4" s="1"/>
  <c r="AR175" i="4"/>
  <c r="AT175" i="4"/>
  <c r="AU175" i="4"/>
  <c r="AW175" i="4"/>
  <c r="AQ176" i="4"/>
  <c r="CE176" i="4" s="1"/>
  <c r="AR176" i="4"/>
  <c r="AT176" i="4"/>
  <c r="AU176" i="4"/>
  <c r="AW176" i="4"/>
  <c r="AQ177" i="4"/>
  <c r="CE177" i="4" s="1"/>
  <c r="AR177" i="4"/>
  <c r="AT177" i="4"/>
  <c r="AU177" i="4"/>
  <c r="AW177" i="4"/>
  <c r="AQ178" i="4"/>
  <c r="CE178" i="4" s="1"/>
  <c r="AR178" i="4"/>
  <c r="AT178" i="4"/>
  <c r="AU178" i="4"/>
  <c r="AW178" i="4"/>
  <c r="AQ179" i="4"/>
  <c r="CE179" i="4" s="1"/>
  <c r="AR179" i="4"/>
  <c r="AT179" i="4"/>
  <c r="AU179" i="4"/>
  <c r="AW179" i="4"/>
  <c r="AQ180" i="4"/>
  <c r="CE180" i="4" s="1"/>
  <c r="AR180" i="4"/>
  <c r="AT180" i="4"/>
  <c r="AU180" i="4"/>
  <c r="AW180" i="4"/>
  <c r="AQ181" i="4"/>
  <c r="CE181" i="4" s="1"/>
  <c r="AR181" i="4"/>
  <c r="AT181" i="4"/>
  <c r="AU181" i="4"/>
  <c r="AW181" i="4"/>
  <c r="AQ182" i="4"/>
  <c r="CE182" i="4" s="1"/>
  <c r="AR182" i="4"/>
  <c r="AT182" i="4"/>
  <c r="AU182" i="4"/>
  <c r="AW182" i="4"/>
  <c r="AQ183" i="4"/>
  <c r="CE183" i="4" s="1"/>
  <c r="AR183" i="4"/>
  <c r="AT183" i="4"/>
  <c r="AU183" i="4"/>
  <c r="AW183" i="4"/>
  <c r="AQ184" i="4"/>
  <c r="CE184" i="4" s="1"/>
  <c r="AR184" i="4"/>
  <c r="AT184" i="4"/>
  <c r="AU184" i="4"/>
  <c r="AW184" i="4"/>
  <c r="AQ185" i="4"/>
  <c r="CE185" i="4" s="1"/>
  <c r="AR185" i="4"/>
  <c r="AT185" i="4"/>
  <c r="AU185" i="4"/>
  <c r="AW185" i="4"/>
  <c r="AQ186" i="4"/>
  <c r="CE186" i="4" s="1"/>
  <c r="AR186" i="4"/>
  <c r="AT186" i="4"/>
  <c r="AU186" i="4"/>
  <c r="AW186" i="4"/>
  <c r="AQ187" i="4"/>
  <c r="CE187" i="4" s="1"/>
  <c r="AR187" i="4"/>
  <c r="AT187" i="4"/>
  <c r="AU187" i="4"/>
  <c r="AW187" i="4"/>
  <c r="AQ188" i="4"/>
  <c r="CE188" i="4" s="1"/>
  <c r="AR188" i="4"/>
  <c r="AT188" i="4"/>
  <c r="AU188" i="4"/>
  <c r="AW188" i="4"/>
  <c r="AQ189" i="4"/>
  <c r="CE189" i="4" s="1"/>
  <c r="AR189" i="4"/>
  <c r="AT189" i="4"/>
  <c r="AU189" i="4"/>
  <c r="AW189" i="4"/>
  <c r="AQ190" i="4"/>
  <c r="CE190" i="4" s="1"/>
  <c r="AR190" i="4"/>
  <c r="AT190" i="4"/>
  <c r="AU190" i="4"/>
  <c r="AW190" i="4"/>
  <c r="AQ191" i="4"/>
  <c r="CE191" i="4" s="1"/>
  <c r="AR191" i="4"/>
  <c r="AT191" i="4"/>
  <c r="AU191" i="4"/>
  <c r="AW191" i="4"/>
  <c r="AQ192" i="4"/>
  <c r="CE192" i="4" s="1"/>
  <c r="AR192" i="4"/>
  <c r="AT192" i="4"/>
  <c r="AU192" i="4"/>
  <c r="AW192" i="4"/>
  <c r="AQ193" i="4"/>
  <c r="CE193" i="4" s="1"/>
  <c r="AR193" i="4"/>
  <c r="AT193" i="4"/>
  <c r="AU193" i="4"/>
  <c r="AW193" i="4"/>
  <c r="AQ194" i="4"/>
  <c r="CE194" i="4" s="1"/>
  <c r="AR194" i="4"/>
  <c r="AT194" i="4"/>
  <c r="AU194" i="4"/>
  <c r="AW194" i="4"/>
  <c r="AQ195" i="4"/>
  <c r="CE195" i="4" s="1"/>
  <c r="AR195" i="4"/>
  <c r="AT195" i="4"/>
  <c r="AU195" i="4"/>
  <c r="AW195" i="4"/>
  <c r="AQ196" i="4"/>
  <c r="CE196" i="4" s="1"/>
  <c r="AR196" i="4"/>
  <c r="AT196" i="4"/>
  <c r="AU196" i="4"/>
  <c r="AW196" i="4"/>
  <c r="AQ197" i="4"/>
  <c r="CE197" i="4" s="1"/>
  <c r="AR197" i="4"/>
  <c r="AT197" i="4"/>
  <c r="AU197" i="4"/>
  <c r="AW197" i="4"/>
  <c r="AQ198" i="4"/>
  <c r="CE198" i="4" s="1"/>
  <c r="AR198" i="4"/>
  <c r="AT198" i="4"/>
  <c r="AU198" i="4"/>
  <c r="AW198" i="4"/>
  <c r="AQ199" i="4"/>
  <c r="CE199" i="4" s="1"/>
  <c r="AR199" i="4"/>
  <c r="AT199" i="4"/>
  <c r="AU199" i="4"/>
  <c r="AW199" i="4"/>
  <c r="AQ200" i="4"/>
  <c r="CE200" i="4" s="1"/>
  <c r="AR200" i="4"/>
  <c r="AT200" i="4"/>
  <c r="AU200" i="4"/>
  <c r="AW200" i="4"/>
  <c r="AQ201" i="4"/>
  <c r="CE201" i="4" s="1"/>
  <c r="AR201" i="4"/>
  <c r="AT201" i="4"/>
  <c r="AU201" i="4"/>
  <c r="AW201" i="4"/>
  <c r="AQ202" i="4"/>
  <c r="CE202" i="4" s="1"/>
  <c r="AR202" i="4"/>
  <c r="AT202" i="4"/>
  <c r="AU202" i="4"/>
  <c r="AW202" i="4"/>
  <c r="AQ203" i="4"/>
  <c r="CE203" i="4" s="1"/>
  <c r="AR203" i="4"/>
  <c r="AT203" i="4"/>
  <c r="AU203" i="4"/>
  <c r="AW203" i="4"/>
  <c r="AQ204" i="4"/>
  <c r="CE204" i="4" s="1"/>
  <c r="AR204" i="4"/>
  <c r="AT204" i="4"/>
  <c r="AU204" i="4"/>
  <c r="AW204" i="4"/>
  <c r="AQ205" i="4"/>
  <c r="CE205" i="4" s="1"/>
  <c r="AR205" i="4"/>
  <c r="AT205" i="4"/>
  <c r="AU205" i="4"/>
  <c r="AW205" i="4"/>
  <c r="AQ206" i="4"/>
  <c r="CE206" i="4" s="1"/>
  <c r="AR206" i="4"/>
  <c r="AT206" i="4"/>
  <c r="AU206" i="4"/>
  <c r="AW206" i="4"/>
  <c r="AQ207" i="4"/>
  <c r="CE207" i="4" s="1"/>
  <c r="AR207" i="4"/>
  <c r="AT207" i="4"/>
  <c r="AU207" i="4"/>
  <c r="AW207" i="4"/>
  <c r="AQ208" i="4"/>
  <c r="CE208" i="4" s="1"/>
  <c r="AR208" i="4"/>
  <c r="AT208" i="4"/>
  <c r="AU208" i="4"/>
  <c r="AW208" i="4"/>
  <c r="AQ209" i="4"/>
  <c r="CE209" i="4" s="1"/>
  <c r="AR209" i="4"/>
  <c r="AT209" i="4"/>
  <c r="AU209" i="4"/>
  <c r="AW209" i="4"/>
  <c r="AQ210" i="4"/>
  <c r="CE210" i="4" s="1"/>
  <c r="AR210" i="4"/>
  <c r="AT210" i="4"/>
  <c r="AU210" i="4"/>
  <c r="AW210" i="4"/>
  <c r="AQ211" i="4"/>
  <c r="CE211" i="4" s="1"/>
  <c r="AR211" i="4"/>
  <c r="AT211" i="4"/>
  <c r="AU211" i="4"/>
  <c r="AW211" i="4"/>
  <c r="AQ212" i="4"/>
  <c r="CE212" i="4" s="1"/>
  <c r="AR212" i="4"/>
  <c r="AT212" i="4"/>
  <c r="AU212" i="4"/>
  <c r="AW212" i="4"/>
  <c r="AQ213" i="4"/>
  <c r="CE213" i="4" s="1"/>
  <c r="AR213" i="4"/>
  <c r="AT213" i="4"/>
  <c r="AU213" i="4"/>
  <c r="AW213" i="4"/>
  <c r="AQ214" i="4"/>
  <c r="CE214" i="4" s="1"/>
  <c r="AR214" i="4"/>
  <c r="AT214" i="4"/>
  <c r="AU214" i="4"/>
  <c r="AW214" i="4"/>
  <c r="AQ215" i="4"/>
  <c r="CE215" i="4" s="1"/>
  <c r="AR215" i="4"/>
  <c r="AT215" i="4"/>
  <c r="AU215" i="4"/>
  <c r="AW215" i="4"/>
  <c r="AQ216" i="4"/>
  <c r="CE216" i="4" s="1"/>
  <c r="AR216" i="4"/>
  <c r="AT216" i="4"/>
  <c r="AU216" i="4"/>
  <c r="AW216" i="4"/>
  <c r="AQ217" i="4"/>
  <c r="CE217" i="4" s="1"/>
  <c r="AR217" i="4"/>
  <c r="AT217" i="4"/>
  <c r="AU217" i="4"/>
  <c r="AW217" i="4"/>
  <c r="AQ218" i="4"/>
  <c r="CE218" i="4" s="1"/>
  <c r="AR218" i="4"/>
  <c r="AT218" i="4"/>
  <c r="AU218" i="4"/>
  <c r="AW218" i="4"/>
  <c r="AQ219" i="4"/>
  <c r="CE219" i="4" s="1"/>
  <c r="AR219" i="4"/>
  <c r="AT219" i="4"/>
  <c r="AU219" i="4"/>
  <c r="AW219" i="4"/>
  <c r="AQ220" i="4"/>
  <c r="CE220" i="4" s="1"/>
  <c r="AR220" i="4"/>
  <c r="AT220" i="4"/>
  <c r="AU220" i="4"/>
  <c r="AW220" i="4"/>
  <c r="AQ221" i="4"/>
  <c r="CE221" i="4" s="1"/>
  <c r="AR221" i="4"/>
  <c r="AT221" i="4"/>
  <c r="AU221" i="4"/>
  <c r="AW221" i="4"/>
  <c r="AQ222" i="4"/>
  <c r="CE222" i="4" s="1"/>
  <c r="AR222" i="4"/>
  <c r="AT222" i="4"/>
  <c r="AU222" i="4"/>
  <c r="AW222" i="4"/>
  <c r="AQ223" i="4"/>
  <c r="CE223" i="4" s="1"/>
  <c r="AR223" i="4"/>
  <c r="AT223" i="4"/>
  <c r="AU223" i="4"/>
  <c r="AW223" i="4"/>
  <c r="AQ224" i="4"/>
  <c r="CE224" i="4" s="1"/>
  <c r="AR224" i="4"/>
  <c r="AT224" i="4"/>
  <c r="AU224" i="4"/>
  <c r="AW224" i="4"/>
  <c r="AQ225" i="4"/>
  <c r="CE225" i="4" s="1"/>
  <c r="AR225" i="4"/>
  <c r="AT225" i="4"/>
  <c r="AU225" i="4"/>
  <c r="AW225" i="4"/>
  <c r="AQ226" i="4"/>
  <c r="CE226" i="4" s="1"/>
  <c r="AR226" i="4"/>
  <c r="AT226" i="4"/>
  <c r="AU226" i="4"/>
  <c r="AW226" i="4"/>
  <c r="AQ227" i="4"/>
  <c r="CE227" i="4" s="1"/>
  <c r="AR227" i="4"/>
  <c r="AT227" i="4"/>
  <c r="AU227" i="4"/>
  <c r="AW227" i="4"/>
  <c r="AQ228" i="4"/>
  <c r="CE228" i="4" s="1"/>
  <c r="AR228" i="4"/>
  <c r="AT228" i="4"/>
  <c r="AU228" i="4"/>
  <c r="AW228" i="4"/>
  <c r="AQ229" i="4"/>
  <c r="CE229" i="4" s="1"/>
  <c r="AR229" i="4"/>
  <c r="AT229" i="4"/>
  <c r="AU229" i="4"/>
  <c r="AW229" i="4"/>
  <c r="AQ230" i="4"/>
  <c r="CE230" i="4" s="1"/>
  <c r="AR230" i="4"/>
  <c r="AT230" i="4"/>
  <c r="AU230" i="4"/>
  <c r="AW230" i="4"/>
  <c r="AQ231" i="4"/>
  <c r="CE231" i="4" s="1"/>
  <c r="AR231" i="4"/>
  <c r="AT231" i="4"/>
  <c r="AU231" i="4"/>
  <c r="AW231" i="4"/>
  <c r="AQ232" i="4"/>
  <c r="CE232" i="4" s="1"/>
  <c r="AR232" i="4"/>
  <c r="AT232" i="4"/>
  <c r="AU232" i="4"/>
  <c r="AW232" i="4"/>
  <c r="AQ233" i="4"/>
  <c r="CE233" i="4" s="1"/>
  <c r="AR233" i="4"/>
  <c r="AT233" i="4"/>
  <c r="AU233" i="4"/>
  <c r="AW233" i="4"/>
  <c r="AQ234" i="4"/>
  <c r="CE234" i="4" s="1"/>
  <c r="AR234" i="4"/>
  <c r="AT234" i="4"/>
  <c r="AU234" i="4"/>
  <c r="AW234" i="4"/>
  <c r="AQ235" i="4"/>
  <c r="CE235" i="4" s="1"/>
  <c r="AR235" i="4"/>
  <c r="AT235" i="4"/>
  <c r="AU235" i="4"/>
  <c r="AW235" i="4"/>
  <c r="AQ236" i="4"/>
  <c r="CE236" i="4" s="1"/>
  <c r="AR236" i="4"/>
  <c r="AT236" i="4"/>
  <c r="AU236" i="4"/>
  <c r="AW236" i="4"/>
  <c r="AQ237" i="4"/>
  <c r="CE237" i="4" s="1"/>
  <c r="AR237" i="4"/>
  <c r="AT237" i="4"/>
  <c r="AU237" i="4"/>
  <c r="AW237" i="4"/>
  <c r="AQ238" i="4"/>
  <c r="CE238" i="4" s="1"/>
  <c r="AR238" i="4"/>
  <c r="AT238" i="4"/>
  <c r="AU238" i="4"/>
  <c r="AW238" i="4"/>
  <c r="AQ239" i="4"/>
  <c r="CE239" i="4" s="1"/>
  <c r="AR239" i="4"/>
  <c r="AT239" i="4"/>
  <c r="AU239" i="4"/>
  <c r="AW239" i="4"/>
  <c r="AQ240" i="4"/>
  <c r="CE240" i="4" s="1"/>
  <c r="AR240" i="4"/>
  <c r="AT240" i="4"/>
  <c r="AU240" i="4"/>
  <c r="AW240" i="4"/>
  <c r="AQ241" i="4"/>
  <c r="CE241" i="4" s="1"/>
  <c r="AR241" i="4"/>
  <c r="AT241" i="4"/>
  <c r="AU241" i="4"/>
  <c r="AW241" i="4"/>
  <c r="AQ242" i="4"/>
  <c r="CE242" i="4" s="1"/>
  <c r="AR242" i="4"/>
  <c r="AT242" i="4"/>
  <c r="AU242" i="4"/>
  <c r="AW242" i="4"/>
  <c r="AQ243" i="4"/>
  <c r="CE243" i="4" s="1"/>
  <c r="AR243" i="4"/>
  <c r="AT243" i="4"/>
  <c r="AU243" i="4"/>
  <c r="AW243" i="4"/>
  <c r="AQ244" i="4"/>
  <c r="CE244" i="4" s="1"/>
  <c r="AR244" i="4"/>
  <c r="AT244" i="4"/>
  <c r="AU244" i="4"/>
  <c r="AW244" i="4"/>
  <c r="AQ245" i="4"/>
  <c r="CE245" i="4" s="1"/>
  <c r="AR245" i="4"/>
  <c r="AT245" i="4"/>
  <c r="AU245" i="4"/>
  <c r="AW245" i="4"/>
  <c r="AQ246" i="4"/>
  <c r="CE246" i="4" s="1"/>
  <c r="AR246" i="4"/>
  <c r="AT246" i="4"/>
  <c r="AU246" i="4"/>
  <c r="AW246" i="4"/>
  <c r="AQ247" i="4"/>
  <c r="CE247" i="4" s="1"/>
  <c r="AR247" i="4"/>
  <c r="AT247" i="4"/>
  <c r="AU247" i="4"/>
  <c r="AW247" i="4"/>
  <c r="AQ248" i="4"/>
  <c r="CE248" i="4" s="1"/>
  <c r="AR248" i="4"/>
  <c r="AT248" i="4"/>
  <c r="AU248" i="4"/>
  <c r="AW248" i="4"/>
  <c r="AQ249" i="4"/>
  <c r="CE249" i="4" s="1"/>
  <c r="AR249" i="4"/>
  <c r="AT249" i="4"/>
  <c r="AU249" i="4"/>
  <c r="AW249" i="4"/>
  <c r="AQ250" i="4"/>
  <c r="CE250" i="4" s="1"/>
  <c r="AR250" i="4"/>
  <c r="AT250" i="4"/>
  <c r="AU250" i="4"/>
  <c r="AW250" i="4"/>
  <c r="AQ251" i="4"/>
  <c r="CE251" i="4" s="1"/>
  <c r="AR251" i="4"/>
  <c r="AT251" i="4"/>
  <c r="AU251" i="4"/>
  <c r="AW251" i="4"/>
  <c r="AQ252" i="4"/>
  <c r="CE252" i="4" s="1"/>
  <c r="AR252" i="4"/>
  <c r="AT252" i="4"/>
  <c r="AU252" i="4"/>
  <c r="AW252" i="4"/>
  <c r="AQ253" i="4"/>
  <c r="CE253" i="4" s="1"/>
  <c r="AR253" i="4"/>
  <c r="AT253" i="4"/>
  <c r="AU253" i="4"/>
  <c r="AW253" i="4"/>
  <c r="AQ254" i="4"/>
  <c r="CE254" i="4" s="1"/>
  <c r="AR254" i="4"/>
  <c r="AT254" i="4"/>
  <c r="AU254" i="4"/>
  <c r="AW254" i="4"/>
  <c r="AQ255" i="4"/>
  <c r="CE255" i="4" s="1"/>
  <c r="AR255" i="4"/>
  <c r="AT255" i="4"/>
  <c r="AU255" i="4"/>
  <c r="AW255" i="4"/>
  <c r="AQ256" i="4"/>
  <c r="CE256" i="4" s="1"/>
  <c r="AR256" i="4"/>
  <c r="AT256" i="4"/>
  <c r="AU256" i="4"/>
  <c r="AW256" i="4"/>
  <c r="AQ257" i="4"/>
  <c r="CE257" i="4" s="1"/>
  <c r="AR257" i="4"/>
  <c r="AT257" i="4"/>
  <c r="AU257" i="4"/>
  <c r="AW257" i="4"/>
  <c r="AQ258" i="4"/>
  <c r="CE258" i="4" s="1"/>
  <c r="AR258" i="4"/>
  <c r="AT258" i="4"/>
  <c r="AU258" i="4"/>
  <c r="AW258" i="4"/>
  <c r="AQ259" i="4"/>
  <c r="CE259" i="4" s="1"/>
  <c r="AR259" i="4"/>
  <c r="AT259" i="4"/>
  <c r="AU259" i="4"/>
  <c r="AW259" i="4"/>
  <c r="AQ260" i="4"/>
  <c r="CE260" i="4" s="1"/>
  <c r="AR260" i="4"/>
  <c r="AT260" i="4"/>
  <c r="AU260" i="4"/>
  <c r="AW260" i="4"/>
  <c r="AQ261" i="4"/>
  <c r="CE261" i="4" s="1"/>
  <c r="AR261" i="4"/>
  <c r="AT261" i="4"/>
  <c r="AU261" i="4"/>
  <c r="AW261" i="4"/>
  <c r="AQ262" i="4"/>
  <c r="CE262" i="4" s="1"/>
  <c r="AR262" i="4"/>
  <c r="AT262" i="4"/>
  <c r="AU262" i="4"/>
  <c r="AW262" i="4"/>
  <c r="AQ263" i="4"/>
  <c r="CE263" i="4" s="1"/>
  <c r="AR263" i="4"/>
  <c r="AT263" i="4"/>
  <c r="AU263" i="4"/>
  <c r="AW263" i="4"/>
  <c r="AQ264" i="4"/>
  <c r="CE264" i="4" s="1"/>
  <c r="AR264" i="4"/>
  <c r="AT264" i="4"/>
  <c r="AU264" i="4"/>
  <c r="AW264" i="4"/>
  <c r="AQ265" i="4"/>
  <c r="CE265" i="4" s="1"/>
  <c r="AR265" i="4"/>
  <c r="AT265" i="4"/>
  <c r="AU265" i="4"/>
  <c r="AW265" i="4"/>
  <c r="AQ266" i="4"/>
  <c r="CE266" i="4" s="1"/>
  <c r="AR266" i="4"/>
  <c r="AT266" i="4"/>
  <c r="AU266" i="4"/>
  <c r="AW266" i="4"/>
  <c r="AQ267" i="4"/>
  <c r="CE267" i="4" s="1"/>
  <c r="AR267" i="4"/>
  <c r="AT267" i="4"/>
  <c r="AU267" i="4"/>
  <c r="AW267" i="4"/>
  <c r="AQ268" i="4"/>
  <c r="CE268" i="4" s="1"/>
  <c r="AR268" i="4"/>
  <c r="AT268" i="4"/>
  <c r="AU268" i="4"/>
  <c r="AW268" i="4"/>
  <c r="AQ269" i="4"/>
  <c r="CE269" i="4" s="1"/>
  <c r="AR269" i="4"/>
  <c r="AT269" i="4"/>
  <c r="AU269" i="4"/>
  <c r="AW269" i="4"/>
  <c r="AQ270" i="4"/>
  <c r="CE270" i="4" s="1"/>
  <c r="AR270" i="4"/>
  <c r="AT270" i="4"/>
  <c r="AU270" i="4"/>
  <c r="AW270" i="4"/>
  <c r="AQ271" i="4"/>
  <c r="CE271" i="4" s="1"/>
  <c r="AR271" i="4"/>
  <c r="AT271" i="4"/>
  <c r="AU271" i="4"/>
  <c r="AW271" i="4"/>
  <c r="AQ272" i="4"/>
  <c r="CE272" i="4" s="1"/>
  <c r="AR272" i="4"/>
  <c r="AT272" i="4"/>
  <c r="AU272" i="4"/>
  <c r="AW272" i="4"/>
  <c r="AQ273" i="4"/>
  <c r="CE273" i="4" s="1"/>
  <c r="AR273" i="4"/>
  <c r="AT273" i="4"/>
  <c r="AU273" i="4"/>
  <c r="AW273" i="4"/>
  <c r="AQ274" i="4"/>
  <c r="CE274" i="4" s="1"/>
  <c r="AR274" i="4"/>
  <c r="AT274" i="4"/>
  <c r="AU274" i="4"/>
  <c r="AW274" i="4"/>
  <c r="AQ275" i="4"/>
  <c r="CE275" i="4" s="1"/>
  <c r="AR275" i="4"/>
  <c r="AT275" i="4"/>
  <c r="AU275" i="4"/>
  <c r="AW275" i="4"/>
  <c r="AQ276" i="4"/>
  <c r="CE276" i="4" s="1"/>
  <c r="AR276" i="4"/>
  <c r="AT276" i="4"/>
  <c r="AU276" i="4"/>
  <c r="AW276" i="4"/>
  <c r="AQ277" i="4"/>
  <c r="CE277" i="4" s="1"/>
  <c r="AR277" i="4"/>
  <c r="AT277" i="4"/>
  <c r="AU277" i="4"/>
  <c r="AW277" i="4"/>
  <c r="AQ278" i="4"/>
  <c r="CE278" i="4" s="1"/>
  <c r="AR278" i="4"/>
  <c r="AT278" i="4"/>
  <c r="AU278" i="4"/>
  <c r="AW278" i="4"/>
  <c r="AQ279" i="4"/>
  <c r="CE279" i="4" s="1"/>
  <c r="AR279" i="4"/>
  <c r="AT279" i="4"/>
  <c r="AU279" i="4"/>
  <c r="AW279" i="4"/>
  <c r="AQ280" i="4"/>
  <c r="CE280" i="4" s="1"/>
  <c r="AR280" i="4"/>
  <c r="AT280" i="4"/>
  <c r="AU280" i="4"/>
  <c r="AW280" i="4"/>
  <c r="AQ281" i="4"/>
  <c r="CE281" i="4" s="1"/>
  <c r="AR281" i="4"/>
  <c r="AT281" i="4"/>
  <c r="AU281" i="4"/>
  <c r="AW281" i="4"/>
  <c r="AQ282" i="4"/>
  <c r="CE282" i="4" s="1"/>
  <c r="AR282" i="4"/>
  <c r="AT282" i="4"/>
  <c r="AU282" i="4"/>
  <c r="AW282" i="4"/>
  <c r="AQ283" i="4"/>
  <c r="CE283" i="4" s="1"/>
  <c r="AR283" i="4"/>
  <c r="AT283" i="4"/>
  <c r="AU283" i="4"/>
  <c r="AW283" i="4"/>
  <c r="AQ284" i="4"/>
  <c r="CE284" i="4" s="1"/>
  <c r="AR284" i="4"/>
  <c r="AT284" i="4"/>
  <c r="AU284" i="4"/>
  <c r="AW284" i="4"/>
  <c r="AQ285" i="4"/>
  <c r="CE285" i="4" s="1"/>
  <c r="AR285" i="4"/>
  <c r="AT285" i="4"/>
  <c r="AU285" i="4"/>
  <c r="AW285" i="4"/>
  <c r="AQ286" i="4"/>
  <c r="CE286" i="4" s="1"/>
  <c r="AR286" i="4"/>
  <c r="AT286" i="4"/>
  <c r="AU286" i="4"/>
  <c r="AW286" i="4"/>
  <c r="AQ287" i="4"/>
  <c r="CE287" i="4" s="1"/>
  <c r="AR287" i="4"/>
  <c r="AT287" i="4"/>
  <c r="AU287" i="4"/>
  <c r="AW287" i="4"/>
  <c r="AQ288" i="4"/>
  <c r="CE288" i="4" s="1"/>
  <c r="AR288" i="4"/>
  <c r="AT288" i="4"/>
  <c r="AU288" i="4"/>
  <c r="AW288" i="4"/>
  <c r="AQ289" i="4"/>
  <c r="CE289" i="4" s="1"/>
  <c r="AR289" i="4"/>
  <c r="AT289" i="4"/>
  <c r="AU289" i="4"/>
  <c r="AW289" i="4"/>
  <c r="AQ290" i="4"/>
  <c r="CE290" i="4" s="1"/>
  <c r="AR290" i="4"/>
  <c r="AT290" i="4"/>
  <c r="AU290" i="4"/>
  <c r="AW290" i="4"/>
  <c r="AQ291" i="4"/>
  <c r="CE291" i="4" s="1"/>
  <c r="AR291" i="4"/>
  <c r="AT291" i="4"/>
  <c r="AU291" i="4"/>
  <c r="AW291" i="4"/>
  <c r="AQ292" i="4"/>
  <c r="CE292" i="4" s="1"/>
  <c r="AR292" i="4"/>
  <c r="AT292" i="4"/>
  <c r="AU292" i="4"/>
  <c r="AW292" i="4"/>
  <c r="AQ293" i="4"/>
  <c r="CE293" i="4" s="1"/>
  <c r="AR293" i="4"/>
  <c r="AT293" i="4"/>
  <c r="AU293" i="4"/>
  <c r="AW293" i="4"/>
  <c r="AQ294" i="4"/>
  <c r="CE294" i="4" s="1"/>
  <c r="AR294" i="4"/>
  <c r="AT294" i="4"/>
  <c r="AU294" i="4"/>
  <c r="AW294" i="4"/>
  <c r="AQ295" i="4"/>
  <c r="CE295" i="4" s="1"/>
  <c r="AR295" i="4"/>
  <c r="AT295" i="4"/>
  <c r="AU295" i="4"/>
  <c r="AW295" i="4"/>
  <c r="AQ296" i="4"/>
  <c r="CE296" i="4" s="1"/>
  <c r="AR296" i="4"/>
  <c r="AT296" i="4"/>
  <c r="AU296" i="4"/>
  <c r="AW296" i="4"/>
  <c r="AQ297" i="4"/>
  <c r="CE297" i="4" s="1"/>
  <c r="AR297" i="4"/>
  <c r="AT297" i="4"/>
  <c r="AU297" i="4"/>
  <c r="AW297" i="4"/>
  <c r="AQ298" i="4"/>
  <c r="CE298" i="4" s="1"/>
  <c r="AR298" i="4"/>
  <c r="AT298" i="4"/>
  <c r="AU298" i="4"/>
  <c r="AW298" i="4"/>
  <c r="AQ299" i="4"/>
  <c r="CE299" i="4" s="1"/>
  <c r="AR299" i="4"/>
  <c r="AT299" i="4"/>
  <c r="AU299" i="4"/>
  <c r="AW299" i="4"/>
  <c r="AQ300" i="4"/>
  <c r="CE300" i="4" s="1"/>
  <c r="AR300" i="4"/>
  <c r="AT300" i="4"/>
  <c r="AU300" i="4"/>
  <c r="AW300" i="4"/>
  <c r="AQ301" i="4"/>
  <c r="CE301" i="4" s="1"/>
  <c r="AR301" i="4"/>
  <c r="AT301" i="4"/>
  <c r="AU301" i="4"/>
  <c r="AW301" i="4"/>
  <c r="AQ302" i="4"/>
  <c r="CE302" i="4" s="1"/>
  <c r="AR302" i="4"/>
  <c r="AT302" i="4"/>
  <c r="AU302" i="4"/>
  <c r="AW302" i="4"/>
  <c r="AQ303" i="4"/>
  <c r="CE303" i="4" s="1"/>
  <c r="AR303" i="4"/>
  <c r="AT303" i="4"/>
  <c r="AU303" i="4"/>
  <c r="AW303" i="4"/>
  <c r="AQ304" i="4"/>
  <c r="CE304" i="4" s="1"/>
  <c r="AR304" i="4"/>
  <c r="AT304" i="4"/>
  <c r="AU304" i="4"/>
  <c r="AW304" i="4"/>
  <c r="AQ305" i="4"/>
  <c r="CE305" i="4" s="1"/>
  <c r="AR305" i="4"/>
  <c r="AT305" i="4"/>
  <c r="AU305" i="4"/>
  <c r="AW305" i="4"/>
  <c r="AQ306" i="4"/>
  <c r="CE306" i="4" s="1"/>
  <c r="AR306" i="4"/>
  <c r="AT306" i="4"/>
  <c r="AU306" i="4"/>
  <c r="AW306" i="4"/>
  <c r="AQ307" i="4"/>
  <c r="CE307" i="4" s="1"/>
  <c r="AR307" i="4"/>
  <c r="AT307" i="4"/>
  <c r="AU307" i="4"/>
  <c r="AW307" i="4"/>
  <c r="AQ308" i="4"/>
  <c r="CE308" i="4" s="1"/>
  <c r="AR308" i="4"/>
  <c r="AT308" i="4"/>
  <c r="AU308" i="4"/>
  <c r="AW308" i="4"/>
  <c r="AQ309" i="4"/>
  <c r="CE309" i="4" s="1"/>
  <c r="AR309" i="4"/>
  <c r="AT309" i="4"/>
  <c r="AU309" i="4"/>
  <c r="AW309" i="4"/>
  <c r="AQ310" i="4"/>
  <c r="CE310" i="4" s="1"/>
  <c r="AR310" i="4"/>
  <c r="AT310" i="4"/>
  <c r="AU310" i="4"/>
  <c r="AW310" i="4"/>
  <c r="AQ311" i="4"/>
  <c r="CE311" i="4" s="1"/>
  <c r="AR311" i="4"/>
  <c r="AT311" i="4"/>
  <c r="AU311" i="4"/>
  <c r="AW311" i="4"/>
  <c r="AQ312" i="4"/>
  <c r="CE312" i="4" s="1"/>
  <c r="AR312" i="4"/>
  <c r="AT312" i="4"/>
  <c r="AU312" i="4"/>
  <c r="AW312" i="4"/>
  <c r="AQ313" i="4"/>
  <c r="CE313" i="4" s="1"/>
  <c r="AR313" i="4"/>
  <c r="AT313" i="4"/>
  <c r="AU313" i="4"/>
  <c r="AW313" i="4"/>
  <c r="AQ314" i="4"/>
  <c r="CE314" i="4" s="1"/>
  <c r="AR314" i="4"/>
  <c r="AT314" i="4"/>
  <c r="AU314" i="4"/>
  <c r="AW314" i="4"/>
  <c r="AQ315" i="4"/>
  <c r="CE315" i="4" s="1"/>
  <c r="AR315" i="4"/>
  <c r="AT315" i="4"/>
  <c r="AU315" i="4"/>
  <c r="AW315" i="4"/>
  <c r="AQ316" i="4"/>
  <c r="CE316" i="4" s="1"/>
  <c r="AR316" i="4"/>
  <c r="AT316" i="4"/>
  <c r="AU316" i="4"/>
  <c r="AW316" i="4"/>
  <c r="AQ317" i="4"/>
  <c r="CE317" i="4" s="1"/>
  <c r="AR317" i="4"/>
  <c r="AT317" i="4"/>
  <c r="AU317" i="4"/>
  <c r="AW317" i="4"/>
  <c r="AQ318" i="4"/>
  <c r="CE318" i="4" s="1"/>
  <c r="AR318" i="4"/>
  <c r="AT318" i="4"/>
  <c r="AU318" i="4"/>
  <c r="AW318" i="4"/>
  <c r="AQ319" i="4"/>
  <c r="CE319" i="4" s="1"/>
  <c r="AR319" i="4"/>
  <c r="AT319" i="4"/>
  <c r="AU319" i="4"/>
  <c r="AW319" i="4"/>
  <c r="AQ320" i="4"/>
  <c r="CE320" i="4" s="1"/>
  <c r="AR320" i="4"/>
  <c r="AT320" i="4"/>
  <c r="AU320" i="4"/>
  <c r="AW320" i="4"/>
  <c r="AQ321" i="4"/>
  <c r="CE321" i="4" s="1"/>
  <c r="AR321" i="4"/>
  <c r="AT321" i="4"/>
  <c r="AU321" i="4"/>
  <c r="AW321" i="4"/>
  <c r="AQ322" i="4"/>
  <c r="CE322" i="4" s="1"/>
  <c r="AR322" i="4"/>
  <c r="AT322" i="4"/>
  <c r="AU322" i="4"/>
  <c r="AW322" i="4"/>
  <c r="AQ323" i="4"/>
  <c r="CE323" i="4" s="1"/>
  <c r="AR323" i="4"/>
  <c r="AT323" i="4"/>
  <c r="AU323" i="4"/>
  <c r="AW323" i="4"/>
  <c r="AQ324" i="4"/>
  <c r="CE324" i="4" s="1"/>
  <c r="AR324" i="4"/>
  <c r="AT324" i="4"/>
  <c r="AU324" i="4"/>
  <c r="AW324" i="4"/>
  <c r="AQ325" i="4"/>
  <c r="CE325" i="4" s="1"/>
  <c r="AR325" i="4"/>
  <c r="AT325" i="4"/>
  <c r="AU325" i="4"/>
  <c r="AW325" i="4"/>
  <c r="AQ326" i="4"/>
  <c r="CE326" i="4" s="1"/>
  <c r="AR326" i="4"/>
  <c r="AT326" i="4"/>
  <c r="AU326" i="4"/>
  <c r="AW326" i="4"/>
  <c r="AQ327" i="4"/>
  <c r="CE327" i="4" s="1"/>
  <c r="AR327" i="4"/>
  <c r="AT327" i="4"/>
  <c r="AU327" i="4"/>
  <c r="AW327" i="4"/>
  <c r="AQ328" i="4"/>
  <c r="CE328" i="4" s="1"/>
  <c r="AR328" i="4"/>
  <c r="AT328" i="4"/>
  <c r="AU328" i="4"/>
  <c r="AW328" i="4"/>
  <c r="AQ329" i="4"/>
  <c r="CE329" i="4" s="1"/>
  <c r="AR329" i="4"/>
  <c r="AT329" i="4"/>
  <c r="AU329" i="4"/>
  <c r="AW329" i="4"/>
  <c r="AQ330" i="4"/>
  <c r="CE330" i="4" s="1"/>
  <c r="AR330" i="4"/>
  <c r="AT330" i="4"/>
  <c r="AU330" i="4"/>
  <c r="AW330" i="4"/>
  <c r="AQ331" i="4"/>
  <c r="CE331" i="4" s="1"/>
  <c r="AR331" i="4"/>
  <c r="AT331" i="4"/>
  <c r="AU331" i="4"/>
  <c r="AW331" i="4"/>
  <c r="AQ332" i="4"/>
  <c r="CE332" i="4" s="1"/>
  <c r="AR332" i="4"/>
  <c r="AT332" i="4"/>
  <c r="AU332" i="4"/>
  <c r="AW332" i="4"/>
  <c r="AQ333" i="4"/>
  <c r="CE333" i="4" s="1"/>
  <c r="AR333" i="4"/>
  <c r="AT333" i="4"/>
  <c r="AU333" i="4"/>
  <c r="AW333" i="4"/>
  <c r="AQ334" i="4"/>
  <c r="CE334" i="4" s="1"/>
  <c r="AR334" i="4"/>
  <c r="AT334" i="4"/>
  <c r="AU334" i="4"/>
  <c r="AW334" i="4"/>
  <c r="AQ335" i="4"/>
  <c r="CE335" i="4" s="1"/>
  <c r="AR335" i="4"/>
  <c r="AT335" i="4"/>
  <c r="AU335" i="4"/>
  <c r="AW335" i="4"/>
  <c r="AQ336" i="4"/>
  <c r="CE336" i="4" s="1"/>
  <c r="AR336" i="4"/>
  <c r="AT336" i="4"/>
  <c r="AU336" i="4"/>
  <c r="AW336" i="4"/>
  <c r="AQ337" i="4"/>
  <c r="CE337" i="4" s="1"/>
  <c r="AR337" i="4"/>
  <c r="AT337" i="4"/>
  <c r="AU337" i="4"/>
  <c r="AW337" i="4"/>
  <c r="AQ338" i="4"/>
  <c r="CE338" i="4" s="1"/>
  <c r="AR338" i="4"/>
  <c r="AT338" i="4"/>
  <c r="AU338" i="4"/>
  <c r="AW338" i="4"/>
  <c r="AQ339" i="4"/>
  <c r="CE339" i="4" s="1"/>
  <c r="AR339" i="4"/>
  <c r="AT339" i="4"/>
  <c r="AU339" i="4"/>
  <c r="AW339" i="4"/>
  <c r="AQ340" i="4"/>
  <c r="CE340" i="4" s="1"/>
  <c r="AR340" i="4"/>
  <c r="AT340" i="4"/>
  <c r="AU340" i="4"/>
  <c r="AW340" i="4"/>
  <c r="AQ341" i="4"/>
  <c r="CE341" i="4" s="1"/>
  <c r="AR341" i="4"/>
  <c r="AT341" i="4"/>
  <c r="AU341" i="4"/>
  <c r="AW341" i="4"/>
  <c r="AQ342" i="4"/>
  <c r="CE342" i="4" s="1"/>
  <c r="AR342" i="4"/>
  <c r="AT342" i="4"/>
  <c r="AU342" i="4"/>
  <c r="AW342" i="4"/>
  <c r="AQ343" i="4"/>
  <c r="CE343" i="4" s="1"/>
  <c r="AR343" i="4"/>
  <c r="AT343" i="4"/>
  <c r="AU343" i="4"/>
  <c r="AW343" i="4"/>
  <c r="AQ344" i="4"/>
  <c r="CE344" i="4" s="1"/>
  <c r="AR344" i="4"/>
  <c r="AT344" i="4"/>
  <c r="AU344" i="4"/>
  <c r="AW344" i="4"/>
  <c r="AQ345" i="4"/>
  <c r="CE345" i="4" s="1"/>
  <c r="AR345" i="4"/>
  <c r="AT345" i="4"/>
  <c r="AU345" i="4"/>
  <c r="AW345" i="4"/>
  <c r="AQ346" i="4"/>
  <c r="CE346" i="4" s="1"/>
  <c r="AR346" i="4"/>
  <c r="AT346" i="4"/>
  <c r="AU346" i="4"/>
  <c r="AW346" i="4"/>
  <c r="AQ347" i="4"/>
  <c r="CE347" i="4" s="1"/>
  <c r="AR347" i="4"/>
  <c r="AT347" i="4"/>
  <c r="AU347" i="4"/>
  <c r="AW347" i="4"/>
  <c r="AQ348" i="4"/>
  <c r="CE348" i="4" s="1"/>
  <c r="AR348" i="4"/>
  <c r="AT348" i="4"/>
  <c r="AU348" i="4"/>
  <c r="AW348" i="4"/>
  <c r="AQ349" i="4"/>
  <c r="CE349" i="4" s="1"/>
  <c r="AR349" i="4"/>
  <c r="AT349" i="4"/>
  <c r="AU349" i="4"/>
  <c r="AW349" i="4"/>
  <c r="AQ350" i="4"/>
  <c r="CE350" i="4" s="1"/>
  <c r="AR350" i="4"/>
  <c r="AT350" i="4"/>
  <c r="AU350" i="4"/>
  <c r="AW350" i="4"/>
  <c r="AQ351" i="4"/>
  <c r="CE351" i="4" s="1"/>
  <c r="AR351" i="4"/>
  <c r="AT351" i="4"/>
  <c r="AU351" i="4"/>
  <c r="AW351" i="4"/>
  <c r="AQ352" i="4"/>
  <c r="CE352" i="4" s="1"/>
  <c r="AR352" i="4"/>
  <c r="AT352" i="4"/>
  <c r="AU352" i="4"/>
  <c r="AW352" i="4"/>
  <c r="AQ353" i="4"/>
  <c r="CE353" i="4" s="1"/>
  <c r="AR353" i="4"/>
  <c r="AT353" i="4"/>
  <c r="AU353" i="4"/>
  <c r="AW353" i="4"/>
  <c r="AQ354" i="4"/>
  <c r="CE354" i="4" s="1"/>
  <c r="AR354" i="4"/>
  <c r="AT354" i="4"/>
  <c r="AU354" i="4"/>
  <c r="AW354" i="4"/>
  <c r="AQ355" i="4"/>
  <c r="CE355" i="4" s="1"/>
  <c r="AR355" i="4"/>
  <c r="AT355" i="4"/>
  <c r="AU355" i="4"/>
  <c r="AW355" i="4"/>
  <c r="AQ356" i="4"/>
  <c r="CE356" i="4" s="1"/>
  <c r="AR356" i="4"/>
  <c r="AT356" i="4"/>
  <c r="AU356" i="4"/>
  <c r="AW356" i="4"/>
  <c r="AQ357" i="4"/>
  <c r="CE357" i="4" s="1"/>
  <c r="AR357" i="4"/>
  <c r="AT357" i="4"/>
  <c r="AU357" i="4"/>
  <c r="AW357" i="4"/>
  <c r="AQ358" i="4"/>
  <c r="CE358" i="4" s="1"/>
  <c r="AR358" i="4"/>
  <c r="AT358" i="4"/>
  <c r="AU358" i="4"/>
  <c r="AW358" i="4"/>
  <c r="AQ359" i="4"/>
  <c r="CE359" i="4" s="1"/>
  <c r="AR359" i="4"/>
  <c r="AT359" i="4"/>
  <c r="AU359" i="4"/>
  <c r="AW359" i="4"/>
  <c r="AQ360" i="4"/>
  <c r="CE360" i="4" s="1"/>
  <c r="AR360" i="4"/>
  <c r="AT360" i="4"/>
  <c r="AU360" i="4"/>
  <c r="AW360" i="4"/>
  <c r="AQ361" i="4"/>
  <c r="CE361" i="4" s="1"/>
  <c r="AR361" i="4"/>
  <c r="AT361" i="4"/>
  <c r="AU361" i="4"/>
  <c r="AW361" i="4"/>
  <c r="AQ362" i="4"/>
  <c r="CE362" i="4" s="1"/>
  <c r="AR362" i="4"/>
  <c r="AT362" i="4"/>
  <c r="AU362" i="4"/>
  <c r="AW362" i="4"/>
  <c r="AQ363" i="4"/>
  <c r="CE363" i="4" s="1"/>
  <c r="AR363" i="4"/>
  <c r="AT363" i="4"/>
  <c r="AU363" i="4"/>
  <c r="AW363" i="4"/>
  <c r="AQ364" i="4"/>
  <c r="CE364" i="4" s="1"/>
  <c r="AR364" i="4"/>
  <c r="AT364" i="4"/>
  <c r="AU364" i="4"/>
  <c r="AW364" i="4"/>
  <c r="AQ365" i="4"/>
  <c r="CE365" i="4" s="1"/>
  <c r="AR365" i="4"/>
  <c r="AT365" i="4"/>
  <c r="AU365" i="4"/>
  <c r="AW365" i="4"/>
  <c r="AQ366" i="4"/>
  <c r="CE366" i="4" s="1"/>
  <c r="AR366" i="4"/>
  <c r="AT366" i="4"/>
  <c r="AU366" i="4"/>
  <c r="AW366" i="4"/>
  <c r="AQ367" i="4"/>
  <c r="CE367" i="4" s="1"/>
  <c r="AR367" i="4"/>
  <c r="AT367" i="4"/>
  <c r="AU367" i="4"/>
  <c r="AW367" i="4"/>
  <c r="AQ368" i="4"/>
  <c r="CE368" i="4" s="1"/>
  <c r="AR368" i="4"/>
  <c r="AT368" i="4"/>
  <c r="AU368" i="4"/>
  <c r="AW368" i="4"/>
  <c r="AQ369" i="4"/>
  <c r="CE369" i="4" s="1"/>
  <c r="AR369" i="4"/>
  <c r="AT369" i="4"/>
  <c r="AU369" i="4"/>
  <c r="AW369" i="4"/>
  <c r="AQ370" i="4"/>
  <c r="CE370" i="4" s="1"/>
  <c r="AR370" i="4"/>
  <c r="AT370" i="4"/>
  <c r="AU370" i="4"/>
  <c r="AW370" i="4"/>
  <c r="AQ371" i="4"/>
  <c r="CE371" i="4" s="1"/>
  <c r="AR371" i="4"/>
  <c r="AT371" i="4"/>
  <c r="AU371" i="4"/>
  <c r="AW371" i="4"/>
  <c r="AQ372" i="4"/>
  <c r="CE372" i="4" s="1"/>
  <c r="AR372" i="4"/>
  <c r="AT372" i="4"/>
  <c r="AU372" i="4"/>
  <c r="AW372" i="4"/>
  <c r="AQ373" i="4"/>
  <c r="CE373" i="4" s="1"/>
  <c r="AR373" i="4"/>
  <c r="AT373" i="4"/>
  <c r="AU373" i="4"/>
  <c r="AW373" i="4"/>
  <c r="AQ374" i="4"/>
  <c r="CE374" i="4" s="1"/>
  <c r="AR374" i="4"/>
  <c r="AT374" i="4"/>
  <c r="AU374" i="4"/>
  <c r="AW374" i="4"/>
  <c r="AQ375" i="4"/>
  <c r="CE375" i="4" s="1"/>
  <c r="AR375" i="4"/>
  <c r="AT375" i="4"/>
  <c r="AU375" i="4"/>
  <c r="AW375" i="4"/>
  <c r="AQ376" i="4"/>
  <c r="CE376" i="4" s="1"/>
  <c r="AR376" i="4"/>
  <c r="AT376" i="4"/>
  <c r="AU376" i="4"/>
  <c r="AW376" i="4"/>
  <c r="AQ377" i="4"/>
  <c r="CE377" i="4" s="1"/>
  <c r="AR377" i="4"/>
  <c r="AT377" i="4"/>
  <c r="AU377" i="4"/>
  <c r="AW377" i="4"/>
  <c r="AQ378" i="4"/>
  <c r="CE378" i="4" s="1"/>
  <c r="AR378" i="4"/>
  <c r="AT378" i="4"/>
  <c r="AU378" i="4"/>
  <c r="AW378" i="4"/>
  <c r="AQ379" i="4"/>
  <c r="CE379" i="4" s="1"/>
  <c r="AR379" i="4"/>
  <c r="AT379" i="4"/>
  <c r="AU379" i="4"/>
  <c r="AW379" i="4"/>
  <c r="AQ380" i="4"/>
  <c r="CE380" i="4" s="1"/>
  <c r="AR380" i="4"/>
  <c r="AT380" i="4"/>
  <c r="AU380" i="4"/>
  <c r="AW380" i="4"/>
  <c r="AQ381" i="4"/>
  <c r="CE381" i="4" s="1"/>
  <c r="AR381" i="4"/>
  <c r="AT381" i="4"/>
  <c r="AU381" i="4"/>
  <c r="AW381" i="4"/>
  <c r="AQ382" i="4"/>
  <c r="CE382" i="4" s="1"/>
  <c r="AR382" i="4"/>
  <c r="AT382" i="4"/>
  <c r="AU382" i="4"/>
  <c r="AW382" i="4"/>
  <c r="AQ383" i="4"/>
  <c r="CE383" i="4" s="1"/>
  <c r="AR383" i="4"/>
  <c r="AT383" i="4"/>
  <c r="AU383" i="4"/>
  <c r="AW383" i="4"/>
  <c r="AQ384" i="4"/>
  <c r="CE384" i="4" s="1"/>
  <c r="AR384" i="4"/>
  <c r="AT384" i="4"/>
  <c r="AU384" i="4"/>
  <c r="AW384" i="4"/>
  <c r="AQ385" i="4"/>
  <c r="CE385" i="4" s="1"/>
  <c r="AR385" i="4"/>
  <c r="AT385" i="4"/>
  <c r="AU385" i="4"/>
  <c r="AW385" i="4"/>
  <c r="AQ386" i="4"/>
  <c r="CE386" i="4" s="1"/>
  <c r="AR386" i="4"/>
  <c r="AT386" i="4"/>
  <c r="AU386" i="4"/>
  <c r="AW386" i="4"/>
  <c r="AQ387" i="4"/>
  <c r="CE387" i="4" s="1"/>
  <c r="AR387" i="4"/>
  <c r="AT387" i="4"/>
  <c r="AU387" i="4"/>
  <c r="AW387" i="4"/>
  <c r="AQ388" i="4"/>
  <c r="CE388" i="4" s="1"/>
  <c r="AR388" i="4"/>
  <c r="AT388" i="4"/>
  <c r="AU388" i="4"/>
  <c r="AW388" i="4"/>
  <c r="AQ389" i="4"/>
  <c r="CE389" i="4" s="1"/>
  <c r="AR389" i="4"/>
  <c r="AT389" i="4"/>
  <c r="AU389" i="4"/>
  <c r="AW389" i="4"/>
  <c r="AQ390" i="4"/>
  <c r="CE390" i="4" s="1"/>
  <c r="AR390" i="4"/>
  <c r="AT390" i="4"/>
  <c r="AU390" i="4"/>
  <c r="AW390" i="4"/>
  <c r="AQ391" i="4"/>
  <c r="CE391" i="4" s="1"/>
  <c r="AR391" i="4"/>
  <c r="AT391" i="4"/>
  <c r="AU391" i="4"/>
  <c r="AW391" i="4"/>
  <c r="AQ392" i="4"/>
  <c r="CE392" i="4" s="1"/>
  <c r="AR392" i="4"/>
  <c r="AT392" i="4"/>
  <c r="AU392" i="4"/>
  <c r="AW392" i="4"/>
  <c r="AQ393" i="4"/>
  <c r="CE393" i="4" s="1"/>
  <c r="AR393" i="4"/>
  <c r="AT393" i="4"/>
  <c r="AU393" i="4"/>
  <c r="AW393" i="4"/>
  <c r="AQ394" i="4"/>
  <c r="CE394" i="4" s="1"/>
  <c r="AR394" i="4"/>
  <c r="AT394" i="4"/>
  <c r="AU394" i="4"/>
  <c r="AW394" i="4"/>
  <c r="AQ395" i="4"/>
  <c r="CE395" i="4" s="1"/>
  <c r="AR395" i="4"/>
  <c r="AT395" i="4"/>
  <c r="AU395" i="4"/>
  <c r="AW395" i="4"/>
  <c r="AQ396" i="4"/>
  <c r="CE396" i="4" s="1"/>
  <c r="AR396" i="4"/>
  <c r="AT396" i="4"/>
  <c r="AU396" i="4"/>
  <c r="AW396" i="4"/>
  <c r="AQ397" i="4"/>
  <c r="CE397" i="4" s="1"/>
  <c r="AR397" i="4"/>
  <c r="AT397" i="4"/>
  <c r="AU397" i="4"/>
  <c r="AW397" i="4"/>
  <c r="AQ398" i="4"/>
  <c r="CE398" i="4" s="1"/>
  <c r="AR398" i="4"/>
  <c r="AT398" i="4"/>
  <c r="AU398" i="4"/>
  <c r="AW398" i="4"/>
  <c r="AQ399" i="4"/>
  <c r="CE399" i="4" s="1"/>
  <c r="AR399" i="4"/>
  <c r="AT399" i="4"/>
  <c r="AU399" i="4"/>
  <c r="AW399" i="4"/>
  <c r="AQ400" i="4"/>
  <c r="CE400" i="4" s="1"/>
  <c r="AR400" i="4"/>
  <c r="AT400" i="4"/>
  <c r="AU400" i="4"/>
  <c r="AW400" i="4"/>
  <c r="AQ401" i="4"/>
  <c r="CE401" i="4" s="1"/>
  <c r="AR401" i="4"/>
  <c r="AT401" i="4"/>
  <c r="AU401" i="4"/>
  <c r="AW401" i="4"/>
  <c r="AQ402" i="4"/>
  <c r="CE402" i="4" s="1"/>
  <c r="AR402" i="4"/>
  <c r="AT402" i="4"/>
  <c r="AU402" i="4"/>
  <c r="AW402" i="4"/>
  <c r="AQ403" i="4"/>
  <c r="CE403" i="4" s="1"/>
  <c r="AR403" i="4"/>
  <c r="AT403" i="4"/>
  <c r="AU403" i="4"/>
  <c r="AW403" i="4"/>
  <c r="AQ404" i="4"/>
  <c r="CE404" i="4" s="1"/>
  <c r="AR404" i="4"/>
  <c r="AT404" i="4"/>
  <c r="AU404" i="4"/>
  <c r="AW404" i="4"/>
  <c r="AQ405" i="4"/>
  <c r="CE405" i="4" s="1"/>
  <c r="AR405" i="4"/>
  <c r="AT405" i="4"/>
  <c r="AU405" i="4"/>
  <c r="AW405" i="4"/>
  <c r="AQ406" i="4"/>
  <c r="CE406" i="4" s="1"/>
  <c r="AR406" i="4"/>
  <c r="AT406" i="4"/>
  <c r="AU406" i="4"/>
  <c r="AW406" i="4"/>
  <c r="AQ407" i="4"/>
  <c r="CE407" i="4" s="1"/>
  <c r="AR407" i="4"/>
  <c r="AT407" i="4"/>
  <c r="AU407" i="4"/>
  <c r="AW407" i="4"/>
  <c r="AQ408" i="4"/>
  <c r="CE408" i="4" s="1"/>
  <c r="AR408" i="4"/>
  <c r="AT408" i="4"/>
  <c r="AU408" i="4"/>
  <c r="AW408" i="4"/>
  <c r="AQ409" i="4"/>
  <c r="CE409" i="4" s="1"/>
  <c r="AR409" i="4"/>
  <c r="AT409" i="4"/>
  <c r="AU409" i="4"/>
  <c r="AW409" i="4"/>
  <c r="AQ410" i="4"/>
  <c r="CE410" i="4" s="1"/>
  <c r="AR410" i="4"/>
  <c r="AT410" i="4"/>
  <c r="AU410" i="4"/>
  <c r="AW410" i="4"/>
  <c r="AQ411" i="4"/>
  <c r="CE411" i="4" s="1"/>
  <c r="AR411" i="4"/>
  <c r="AT411" i="4"/>
  <c r="AU411" i="4"/>
  <c r="AW411" i="4"/>
  <c r="AQ412" i="4"/>
  <c r="CE412" i="4" s="1"/>
  <c r="AR412" i="4"/>
  <c r="AT412" i="4"/>
  <c r="AU412" i="4"/>
  <c r="AW412" i="4"/>
  <c r="AQ413" i="4"/>
  <c r="CE413" i="4" s="1"/>
  <c r="AR413" i="4"/>
  <c r="AT413" i="4"/>
  <c r="AU413" i="4"/>
  <c r="AW413" i="4"/>
  <c r="AQ414" i="4"/>
  <c r="CE414" i="4" s="1"/>
  <c r="AR414" i="4"/>
  <c r="AT414" i="4"/>
  <c r="AU414" i="4"/>
  <c r="AW414" i="4"/>
  <c r="AQ415" i="4"/>
  <c r="CE415" i="4" s="1"/>
  <c r="AR415" i="4"/>
  <c r="AT415" i="4"/>
  <c r="AU415" i="4"/>
  <c r="AW415" i="4"/>
  <c r="AQ416" i="4"/>
  <c r="CE416" i="4" s="1"/>
  <c r="AR416" i="4"/>
  <c r="AT416" i="4"/>
  <c r="AU416" i="4"/>
  <c r="AW416" i="4"/>
  <c r="AQ417" i="4"/>
  <c r="CE417" i="4" s="1"/>
  <c r="AR417" i="4"/>
  <c r="AT417" i="4"/>
  <c r="AU417" i="4"/>
  <c r="AW417" i="4"/>
  <c r="AQ418" i="4"/>
  <c r="CE418" i="4" s="1"/>
  <c r="AR418" i="4"/>
  <c r="AT418" i="4"/>
  <c r="AU418" i="4"/>
  <c r="AW418" i="4"/>
  <c r="AQ419" i="4"/>
  <c r="CE419" i="4" s="1"/>
  <c r="AR419" i="4"/>
  <c r="AT419" i="4"/>
  <c r="AU419" i="4"/>
  <c r="AW419" i="4"/>
  <c r="AQ420" i="4"/>
  <c r="CE420" i="4" s="1"/>
  <c r="AR420" i="4"/>
  <c r="AT420" i="4"/>
  <c r="AU420" i="4"/>
  <c r="AW420" i="4"/>
  <c r="AQ421" i="4"/>
  <c r="CE421" i="4" s="1"/>
  <c r="AR421" i="4"/>
  <c r="AT421" i="4"/>
  <c r="AU421" i="4"/>
  <c r="AW421" i="4"/>
  <c r="AQ422" i="4"/>
  <c r="CE422" i="4" s="1"/>
  <c r="AR422" i="4"/>
  <c r="AT422" i="4"/>
  <c r="AU422" i="4"/>
  <c r="AW422" i="4"/>
  <c r="AQ423" i="4"/>
  <c r="CE423" i="4" s="1"/>
  <c r="AR423" i="4"/>
  <c r="AT423" i="4"/>
  <c r="AU423" i="4"/>
  <c r="AW423" i="4"/>
  <c r="AQ424" i="4"/>
  <c r="CE424" i="4" s="1"/>
  <c r="AR424" i="4"/>
  <c r="AT424" i="4"/>
  <c r="AU424" i="4"/>
  <c r="AW424" i="4"/>
  <c r="AQ425" i="4"/>
  <c r="CE425" i="4" s="1"/>
  <c r="AR425" i="4"/>
  <c r="AT425" i="4"/>
  <c r="AU425" i="4"/>
  <c r="AW425" i="4"/>
  <c r="AQ426" i="4"/>
  <c r="CE426" i="4" s="1"/>
  <c r="AR426" i="4"/>
  <c r="AT426" i="4"/>
  <c r="AU426" i="4"/>
  <c r="AW426" i="4"/>
  <c r="AQ427" i="4"/>
  <c r="CE427" i="4" s="1"/>
  <c r="AR427" i="4"/>
  <c r="AT427" i="4"/>
  <c r="AU427" i="4"/>
  <c r="AW427" i="4"/>
  <c r="AQ428" i="4"/>
  <c r="CE428" i="4" s="1"/>
  <c r="AR428" i="4"/>
  <c r="AT428" i="4"/>
  <c r="AU428" i="4"/>
  <c r="AW428" i="4"/>
  <c r="AQ429" i="4"/>
  <c r="CE429" i="4" s="1"/>
  <c r="AR429" i="4"/>
  <c r="AT429" i="4"/>
  <c r="AU429" i="4"/>
  <c r="AW429" i="4"/>
  <c r="AQ430" i="4"/>
  <c r="CE430" i="4" s="1"/>
  <c r="AR430" i="4"/>
  <c r="AT430" i="4"/>
  <c r="AU430" i="4"/>
  <c r="AW430" i="4"/>
  <c r="AQ431" i="4"/>
  <c r="CE431" i="4" s="1"/>
  <c r="AR431" i="4"/>
  <c r="AT431" i="4"/>
  <c r="AU431" i="4"/>
  <c r="AW431" i="4"/>
  <c r="AQ432" i="4"/>
  <c r="CE432" i="4" s="1"/>
  <c r="AR432" i="4"/>
  <c r="AT432" i="4"/>
  <c r="AU432" i="4"/>
  <c r="AW432" i="4"/>
  <c r="AQ433" i="4"/>
  <c r="CE433" i="4" s="1"/>
  <c r="AR433" i="4"/>
  <c r="AT433" i="4"/>
  <c r="AU433" i="4"/>
  <c r="AW433" i="4"/>
  <c r="AQ434" i="4"/>
  <c r="CE434" i="4" s="1"/>
  <c r="AR434" i="4"/>
  <c r="AT434" i="4"/>
  <c r="AU434" i="4"/>
  <c r="AW434" i="4"/>
  <c r="AQ435" i="4"/>
  <c r="CE435" i="4" s="1"/>
  <c r="AR435" i="4"/>
  <c r="AT435" i="4"/>
  <c r="AU435" i="4"/>
  <c r="AW435" i="4"/>
  <c r="AQ436" i="4"/>
  <c r="CE436" i="4" s="1"/>
  <c r="AR436" i="4"/>
  <c r="AT436" i="4"/>
  <c r="AU436" i="4"/>
  <c r="AW436" i="4"/>
  <c r="AQ437" i="4"/>
  <c r="CE437" i="4" s="1"/>
  <c r="AR437" i="4"/>
  <c r="AT437" i="4"/>
  <c r="AU437" i="4"/>
  <c r="AW437" i="4"/>
  <c r="AQ438" i="4"/>
  <c r="CE438" i="4" s="1"/>
  <c r="AR438" i="4"/>
  <c r="AT438" i="4"/>
  <c r="AU438" i="4"/>
  <c r="AW438" i="4"/>
  <c r="AQ439" i="4"/>
  <c r="CE439" i="4" s="1"/>
  <c r="AR439" i="4"/>
  <c r="AT439" i="4"/>
  <c r="AU439" i="4"/>
  <c r="AW439" i="4"/>
  <c r="AQ440" i="4"/>
  <c r="CE440" i="4" s="1"/>
  <c r="AR440" i="4"/>
  <c r="AT440" i="4"/>
  <c r="AU440" i="4"/>
  <c r="AW440" i="4"/>
  <c r="AQ441" i="4"/>
  <c r="CE441" i="4" s="1"/>
  <c r="AR441" i="4"/>
  <c r="AT441" i="4"/>
  <c r="AU441" i="4"/>
  <c r="AW441" i="4"/>
  <c r="AQ442" i="4"/>
  <c r="CE442" i="4" s="1"/>
  <c r="AR442" i="4"/>
  <c r="AT442" i="4"/>
  <c r="AU442" i="4"/>
  <c r="AW442" i="4"/>
  <c r="AQ443" i="4"/>
  <c r="CE443" i="4" s="1"/>
  <c r="AR443" i="4"/>
  <c r="AT443" i="4"/>
  <c r="AU443" i="4"/>
  <c r="AW443" i="4"/>
  <c r="AQ444" i="4"/>
  <c r="CE444" i="4" s="1"/>
  <c r="AR444" i="4"/>
  <c r="AT444" i="4"/>
  <c r="AU444" i="4"/>
  <c r="AW444" i="4"/>
  <c r="AQ445" i="4"/>
  <c r="CE445" i="4" s="1"/>
  <c r="AR445" i="4"/>
  <c r="AT445" i="4"/>
  <c r="AU445" i="4"/>
  <c r="AW445" i="4"/>
  <c r="AQ446" i="4"/>
  <c r="CE446" i="4" s="1"/>
  <c r="AR446" i="4"/>
  <c r="AT446" i="4"/>
  <c r="AU446" i="4"/>
  <c r="AW446" i="4"/>
  <c r="AQ447" i="4"/>
  <c r="CE447" i="4" s="1"/>
  <c r="AR447" i="4"/>
  <c r="AT447" i="4"/>
  <c r="AU447" i="4"/>
  <c r="AW447" i="4"/>
  <c r="AQ448" i="4"/>
  <c r="CE448" i="4" s="1"/>
  <c r="AR448" i="4"/>
  <c r="AT448" i="4"/>
  <c r="AU448" i="4"/>
  <c r="AW448" i="4"/>
  <c r="AQ449" i="4"/>
  <c r="CE449" i="4" s="1"/>
  <c r="AR449" i="4"/>
  <c r="AT449" i="4"/>
  <c r="AU449" i="4"/>
  <c r="AW449" i="4"/>
  <c r="AQ450" i="4"/>
  <c r="CE450" i="4" s="1"/>
  <c r="AR450" i="4"/>
  <c r="AT450" i="4"/>
  <c r="AU450" i="4"/>
  <c r="AW450" i="4"/>
  <c r="AQ451" i="4"/>
  <c r="CE451" i="4" s="1"/>
  <c r="AR451" i="4"/>
  <c r="AT451" i="4"/>
  <c r="AU451" i="4"/>
  <c r="AW451" i="4"/>
  <c r="AQ452" i="4"/>
  <c r="CE452" i="4" s="1"/>
  <c r="AR452" i="4"/>
  <c r="AT452" i="4"/>
  <c r="AU452" i="4"/>
  <c r="AW452" i="4"/>
  <c r="AQ453" i="4"/>
  <c r="CE453" i="4" s="1"/>
  <c r="AR453" i="4"/>
  <c r="AT453" i="4"/>
  <c r="AU453" i="4"/>
  <c r="AW453" i="4"/>
  <c r="AQ454" i="4"/>
  <c r="CE454" i="4" s="1"/>
  <c r="AR454" i="4"/>
  <c r="AT454" i="4"/>
  <c r="AU454" i="4"/>
  <c r="AW454" i="4"/>
  <c r="AQ455" i="4"/>
  <c r="CE455" i="4" s="1"/>
  <c r="AR455" i="4"/>
  <c r="AT455" i="4"/>
  <c r="AU455" i="4"/>
  <c r="AW455" i="4"/>
  <c r="AQ456" i="4"/>
  <c r="CE456" i="4" s="1"/>
  <c r="AR456" i="4"/>
  <c r="AT456" i="4"/>
  <c r="AU456" i="4"/>
  <c r="AW456" i="4"/>
  <c r="AQ457" i="4"/>
  <c r="CE457" i="4" s="1"/>
  <c r="AR457" i="4"/>
  <c r="AT457" i="4"/>
  <c r="AU457" i="4"/>
  <c r="AW457" i="4"/>
  <c r="AQ458" i="4"/>
  <c r="CE458" i="4" s="1"/>
  <c r="AR458" i="4"/>
  <c r="AT458" i="4"/>
  <c r="AU458" i="4"/>
  <c r="AW458" i="4"/>
  <c r="AQ459" i="4"/>
  <c r="CE459" i="4" s="1"/>
  <c r="AR459" i="4"/>
  <c r="AT459" i="4"/>
  <c r="AU459" i="4"/>
  <c r="AW459" i="4"/>
  <c r="AQ460" i="4"/>
  <c r="CE460" i="4" s="1"/>
  <c r="AR460" i="4"/>
  <c r="AT460" i="4"/>
  <c r="AU460" i="4"/>
  <c r="AW460" i="4"/>
  <c r="AQ461" i="4"/>
  <c r="CE461" i="4" s="1"/>
  <c r="AR461" i="4"/>
  <c r="AT461" i="4"/>
  <c r="AU461" i="4"/>
  <c r="AW461" i="4"/>
  <c r="AQ462" i="4"/>
  <c r="CE462" i="4" s="1"/>
  <c r="AR462" i="4"/>
  <c r="AT462" i="4"/>
  <c r="AU462" i="4"/>
  <c r="AW462" i="4"/>
  <c r="AQ463" i="4"/>
  <c r="CE463" i="4" s="1"/>
  <c r="AR463" i="4"/>
  <c r="AT463" i="4"/>
  <c r="AU463" i="4"/>
  <c r="AW463" i="4"/>
  <c r="AQ464" i="4"/>
  <c r="CE464" i="4" s="1"/>
  <c r="AR464" i="4"/>
  <c r="AT464" i="4"/>
  <c r="AU464" i="4"/>
  <c r="AW464" i="4"/>
  <c r="AQ465" i="4"/>
  <c r="CE465" i="4" s="1"/>
  <c r="AR465" i="4"/>
  <c r="AT465" i="4"/>
  <c r="AU465" i="4"/>
  <c r="AW465" i="4"/>
  <c r="AQ466" i="4"/>
  <c r="CE466" i="4" s="1"/>
  <c r="AR466" i="4"/>
  <c r="AT466" i="4"/>
  <c r="AU466" i="4"/>
  <c r="AW466" i="4"/>
  <c r="AQ467" i="4"/>
  <c r="CE467" i="4" s="1"/>
  <c r="AR467" i="4"/>
  <c r="AT467" i="4"/>
  <c r="AU467" i="4"/>
  <c r="AW467" i="4"/>
  <c r="AQ468" i="4"/>
  <c r="CE468" i="4" s="1"/>
  <c r="AR468" i="4"/>
  <c r="AT468" i="4"/>
  <c r="AU468" i="4"/>
  <c r="AW468" i="4"/>
  <c r="AQ469" i="4"/>
  <c r="CE469" i="4" s="1"/>
  <c r="AR469" i="4"/>
  <c r="AT469" i="4"/>
  <c r="AU469" i="4"/>
  <c r="AW469" i="4"/>
  <c r="AQ470" i="4"/>
  <c r="CE470" i="4" s="1"/>
  <c r="AR470" i="4"/>
  <c r="AT470" i="4"/>
  <c r="AU470" i="4"/>
  <c r="AW470" i="4"/>
  <c r="AQ471" i="4"/>
  <c r="CE471" i="4" s="1"/>
  <c r="AR471" i="4"/>
  <c r="AT471" i="4"/>
  <c r="AU471" i="4"/>
  <c r="AW471" i="4"/>
  <c r="AQ472" i="4"/>
  <c r="CE472" i="4" s="1"/>
  <c r="AR472" i="4"/>
  <c r="AT472" i="4"/>
  <c r="AU472" i="4"/>
  <c r="AW472" i="4"/>
  <c r="AQ473" i="4"/>
  <c r="CE473" i="4" s="1"/>
  <c r="AR473" i="4"/>
  <c r="AT473" i="4"/>
  <c r="AU473" i="4"/>
  <c r="AW473" i="4"/>
  <c r="AQ474" i="4"/>
  <c r="CE474" i="4" s="1"/>
  <c r="AR474" i="4"/>
  <c r="AT474" i="4"/>
  <c r="AU474" i="4"/>
  <c r="AW474" i="4"/>
  <c r="AQ475" i="4"/>
  <c r="CE475" i="4" s="1"/>
  <c r="AR475" i="4"/>
  <c r="AT475" i="4"/>
  <c r="AU475" i="4"/>
  <c r="AW475" i="4"/>
  <c r="AQ476" i="4"/>
  <c r="CE476" i="4" s="1"/>
  <c r="AR476" i="4"/>
  <c r="AT476" i="4"/>
  <c r="AU476" i="4"/>
  <c r="AW476" i="4"/>
  <c r="AQ477" i="4"/>
  <c r="CE477" i="4" s="1"/>
  <c r="AR477" i="4"/>
  <c r="AT477" i="4"/>
  <c r="AU477" i="4"/>
  <c r="AW477" i="4"/>
  <c r="AQ478" i="4"/>
  <c r="CE478" i="4" s="1"/>
  <c r="AR478" i="4"/>
  <c r="AT478" i="4"/>
  <c r="AU478" i="4"/>
  <c r="AW478" i="4"/>
  <c r="AQ479" i="4"/>
  <c r="CE479" i="4" s="1"/>
  <c r="AR479" i="4"/>
  <c r="AT479" i="4"/>
  <c r="AU479" i="4"/>
  <c r="AW479" i="4"/>
  <c r="AQ480" i="4"/>
  <c r="CE480" i="4" s="1"/>
  <c r="AR480" i="4"/>
  <c r="AT480" i="4"/>
  <c r="AU480" i="4"/>
  <c r="AW480" i="4"/>
  <c r="AQ481" i="4"/>
  <c r="CE481" i="4" s="1"/>
  <c r="AR481" i="4"/>
  <c r="AT481" i="4"/>
  <c r="AU481" i="4"/>
  <c r="AW481" i="4"/>
  <c r="AQ482" i="4"/>
  <c r="CE482" i="4" s="1"/>
  <c r="AR482" i="4"/>
  <c r="AT482" i="4"/>
  <c r="AU482" i="4"/>
  <c r="AW482" i="4"/>
  <c r="AQ483" i="4"/>
  <c r="CE483" i="4" s="1"/>
  <c r="AR483" i="4"/>
  <c r="AT483" i="4"/>
  <c r="AU483" i="4"/>
  <c r="AW483" i="4"/>
  <c r="AQ484" i="4"/>
  <c r="CE484" i="4" s="1"/>
  <c r="AR484" i="4"/>
  <c r="AT484" i="4"/>
  <c r="AU484" i="4"/>
  <c r="AW484" i="4"/>
  <c r="AQ485" i="4"/>
  <c r="CE485" i="4" s="1"/>
  <c r="AR485" i="4"/>
  <c r="AT485" i="4"/>
  <c r="AU485" i="4"/>
  <c r="AW485" i="4"/>
  <c r="AQ486" i="4"/>
  <c r="CE486" i="4" s="1"/>
  <c r="AR486" i="4"/>
  <c r="AT486" i="4"/>
  <c r="AU486" i="4"/>
  <c r="AW486" i="4"/>
  <c r="AQ487" i="4"/>
  <c r="CE487" i="4" s="1"/>
  <c r="AR487" i="4"/>
  <c r="AT487" i="4"/>
  <c r="AU487" i="4"/>
  <c r="AW487" i="4"/>
  <c r="AQ488" i="4"/>
  <c r="CE488" i="4" s="1"/>
  <c r="AR488" i="4"/>
  <c r="AT488" i="4"/>
  <c r="AU488" i="4"/>
  <c r="AW488" i="4"/>
  <c r="AQ489" i="4"/>
  <c r="CE489" i="4" s="1"/>
  <c r="AR489" i="4"/>
  <c r="AT489" i="4"/>
  <c r="AU489" i="4"/>
  <c r="AW489" i="4"/>
  <c r="AQ490" i="4"/>
  <c r="CE490" i="4" s="1"/>
  <c r="AR490" i="4"/>
  <c r="AT490" i="4"/>
  <c r="AU490" i="4"/>
  <c r="AW490" i="4"/>
  <c r="AQ491" i="4"/>
  <c r="CE491" i="4" s="1"/>
  <c r="AR491" i="4"/>
  <c r="AT491" i="4"/>
  <c r="AU491" i="4"/>
  <c r="AW491" i="4"/>
  <c r="AQ492" i="4"/>
  <c r="CE492" i="4" s="1"/>
  <c r="AR492" i="4"/>
  <c r="AT492" i="4"/>
  <c r="AU492" i="4"/>
  <c r="AW492" i="4"/>
  <c r="AQ493" i="4"/>
  <c r="CE493" i="4" s="1"/>
  <c r="AR493" i="4"/>
  <c r="AT493" i="4"/>
  <c r="AU493" i="4"/>
  <c r="AW493" i="4"/>
  <c r="AQ494" i="4"/>
  <c r="CE494" i="4" s="1"/>
  <c r="AR494" i="4"/>
  <c r="AT494" i="4"/>
  <c r="AU494" i="4"/>
  <c r="AW494" i="4"/>
  <c r="AQ495" i="4"/>
  <c r="CE495" i="4" s="1"/>
  <c r="AR495" i="4"/>
  <c r="AT495" i="4"/>
  <c r="AU495" i="4"/>
  <c r="AW495" i="4"/>
  <c r="AQ496" i="4"/>
  <c r="CE496" i="4" s="1"/>
  <c r="AR496" i="4"/>
  <c r="AT496" i="4"/>
  <c r="AU496" i="4"/>
  <c r="AW496" i="4"/>
  <c r="AQ497" i="4"/>
  <c r="CE497" i="4" s="1"/>
  <c r="AR497" i="4"/>
  <c r="AT497" i="4"/>
  <c r="AU497" i="4"/>
  <c r="AW497" i="4"/>
  <c r="AQ498" i="4"/>
  <c r="CE498" i="4" s="1"/>
  <c r="AR498" i="4"/>
  <c r="AT498" i="4"/>
  <c r="AU498" i="4"/>
  <c r="AW498" i="4"/>
  <c r="AQ499" i="4"/>
  <c r="CE499" i="4" s="1"/>
  <c r="AR499" i="4"/>
  <c r="AT499" i="4"/>
  <c r="AU499" i="4"/>
  <c r="AW499" i="4"/>
  <c r="AQ500" i="4"/>
  <c r="CE500" i="4" s="1"/>
  <c r="AR500" i="4"/>
  <c r="AT500" i="4"/>
  <c r="AU500" i="4"/>
  <c r="AW500" i="4"/>
  <c r="AQ501" i="4"/>
  <c r="CE501" i="4" s="1"/>
  <c r="AR501" i="4"/>
  <c r="AT501" i="4"/>
  <c r="AU501" i="4"/>
  <c r="AW501" i="4"/>
  <c r="AQ502" i="4"/>
  <c r="CE502" i="4" s="1"/>
  <c r="AR502" i="4"/>
  <c r="AT502" i="4"/>
  <c r="AU502" i="4"/>
  <c r="AW502" i="4"/>
  <c r="AQ503" i="4"/>
  <c r="CE503" i="4" s="1"/>
  <c r="AR503" i="4"/>
  <c r="AT503" i="4"/>
  <c r="AU503" i="4"/>
  <c r="AW503" i="4"/>
  <c r="AQ504" i="4"/>
  <c r="CE504" i="4" s="1"/>
  <c r="AR504" i="4"/>
  <c r="AT504" i="4"/>
  <c r="AU504" i="4"/>
  <c r="AW504" i="4"/>
  <c r="AQ505" i="4"/>
  <c r="CE505" i="4" s="1"/>
  <c r="AR505" i="4"/>
  <c r="AT505" i="4"/>
  <c r="AU505" i="4"/>
  <c r="AW505" i="4"/>
  <c r="AQ506" i="4"/>
  <c r="CE506" i="4" s="1"/>
  <c r="AR506" i="4"/>
  <c r="AT506" i="4"/>
  <c r="AU506" i="4"/>
  <c r="AW506" i="4"/>
  <c r="AQ507" i="4"/>
  <c r="CE507" i="4" s="1"/>
  <c r="AR507" i="4"/>
  <c r="AT507" i="4"/>
  <c r="AU507" i="4"/>
  <c r="AW507" i="4"/>
  <c r="AQ508" i="4"/>
  <c r="CE508" i="4" s="1"/>
  <c r="AR508" i="4"/>
  <c r="AT508" i="4"/>
  <c r="AU508" i="4"/>
  <c r="AW508" i="4"/>
  <c r="AQ509" i="4"/>
  <c r="CE509" i="4" s="1"/>
  <c r="AR509" i="4"/>
  <c r="AT509" i="4"/>
  <c r="AU509" i="4"/>
  <c r="AW509" i="4"/>
  <c r="AQ510" i="4"/>
  <c r="CE510" i="4" s="1"/>
  <c r="AR510" i="4"/>
  <c r="AT510" i="4"/>
  <c r="AU510" i="4"/>
  <c r="AW510" i="4"/>
  <c r="AQ511" i="4"/>
  <c r="CE511" i="4" s="1"/>
  <c r="AR511" i="4"/>
  <c r="AT511" i="4"/>
  <c r="AU511" i="4"/>
  <c r="AW511" i="4"/>
  <c r="AQ512" i="4"/>
  <c r="CE512" i="4" s="1"/>
  <c r="AR512" i="4"/>
  <c r="AT512" i="4"/>
  <c r="AU512" i="4"/>
  <c r="AW512" i="4"/>
  <c r="AQ513" i="4"/>
  <c r="CE513" i="4" s="1"/>
  <c r="AR513" i="4"/>
  <c r="AT513" i="4"/>
  <c r="AU513" i="4"/>
  <c r="AW513" i="4"/>
  <c r="AQ514" i="4"/>
  <c r="CE514" i="4" s="1"/>
  <c r="AR514" i="4"/>
  <c r="AT514" i="4"/>
  <c r="AU514" i="4"/>
  <c r="AW514" i="4"/>
  <c r="AQ515" i="4"/>
  <c r="CE515" i="4" s="1"/>
  <c r="AR515" i="4"/>
  <c r="AT515" i="4"/>
  <c r="AU515" i="4"/>
  <c r="AW515" i="4"/>
  <c r="AQ516" i="4"/>
  <c r="CE516" i="4" s="1"/>
  <c r="AR516" i="4"/>
  <c r="AT516" i="4"/>
  <c r="AU516" i="4"/>
  <c r="AW516" i="4"/>
  <c r="AQ517" i="4"/>
  <c r="CE517" i="4" s="1"/>
  <c r="AR517" i="4"/>
  <c r="AT517" i="4"/>
  <c r="AU517" i="4"/>
  <c r="AW517" i="4"/>
  <c r="AQ518" i="4"/>
  <c r="CE518" i="4" s="1"/>
  <c r="AR518" i="4"/>
  <c r="AT518" i="4"/>
  <c r="AU518" i="4"/>
  <c r="AW518" i="4"/>
  <c r="AQ519" i="4"/>
  <c r="CE519" i="4" s="1"/>
  <c r="AR519" i="4"/>
  <c r="AT519" i="4"/>
  <c r="AU519" i="4"/>
  <c r="AW519" i="4"/>
  <c r="AQ520" i="4"/>
  <c r="CE520" i="4" s="1"/>
  <c r="AR520" i="4"/>
  <c r="AT520" i="4"/>
  <c r="AU520" i="4"/>
  <c r="AW520" i="4"/>
  <c r="AQ521" i="4"/>
  <c r="CE521" i="4" s="1"/>
  <c r="AR521" i="4"/>
  <c r="AT521" i="4"/>
  <c r="AU521" i="4"/>
  <c r="AW521" i="4"/>
  <c r="AQ522" i="4"/>
  <c r="CE522" i="4" s="1"/>
  <c r="AR522" i="4"/>
  <c r="AT522" i="4"/>
  <c r="AU522" i="4"/>
  <c r="AW522" i="4"/>
  <c r="AQ523" i="4"/>
  <c r="CE523" i="4" s="1"/>
  <c r="AR523" i="4"/>
  <c r="AT523" i="4"/>
  <c r="AU523" i="4"/>
  <c r="AW523" i="4"/>
  <c r="AQ524" i="4"/>
  <c r="CE524" i="4" s="1"/>
  <c r="AR524" i="4"/>
  <c r="AT524" i="4"/>
  <c r="AU524" i="4"/>
  <c r="AW524" i="4"/>
  <c r="AQ525" i="4"/>
  <c r="CE525" i="4" s="1"/>
  <c r="AR525" i="4"/>
  <c r="AT525" i="4"/>
  <c r="AU525" i="4"/>
  <c r="AW525" i="4"/>
  <c r="AQ526" i="4"/>
  <c r="CE526" i="4" s="1"/>
  <c r="AR526" i="4"/>
  <c r="AT526" i="4"/>
  <c r="AU526" i="4"/>
  <c r="AW526" i="4"/>
  <c r="AQ527" i="4"/>
  <c r="CE527" i="4" s="1"/>
  <c r="AR527" i="4"/>
  <c r="AT527" i="4"/>
  <c r="AU527" i="4"/>
  <c r="AW527" i="4"/>
  <c r="AQ528" i="4"/>
  <c r="CE528" i="4" s="1"/>
  <c r="AR528" i="4"/>
  <c r="AT528" i="4"/>
  <c r="AU528" i="4"/>
  <c r="AW528" i="4"/>
  <c r="AQ529" i="4"/>
  <c r="CE529" i="4" s="1"/>
  <c r="AR529" i="4"/>
  <c r="AT529" i="4"/>
  <c r="AU529" i="4"/>
  <c r="AW529" i="4"/>
  <c r="AQ530" i="4"/>
  <c r="CE530" i="4" s="1"/>
  <c r="AR530" i="4"/>
  <c r="AT530" i="4"/>
  <c r="AU530" i="4"/>
  <c r="AW530" i="4"/>
  <c r="AQ531" i="4"/>
  <c r="CE531" i="4" s="1"/>
  <c r="AR531" i="4"/>
  <c r="AT531" i="4"/>
  <c r="AU531" i="4"/>
  <c r="AW531" i="4"/>
  <c r="AQ532" i="4"/>
  <c r="CE532" i="4" s="1"/>
  <c r="AR532" i="4"/>
  <c r="AT532" i="4"/>
  <c r="AU532" i="4"/>
  <c r="AW532" i="4"/>
  <c r="AQ533" i="4"/>
  <c r="CE533" i="4" s="1"/>
  <c r="AR533" i="4"/>
  <c r="AT533" i="4"/>
  <c r="AU533" i="4"/>
  <c r="AW533" i="4"/>
  <c r="AQ534" i="4"/>
  <c r="CE534" i="4" s="1"/>
  <c r="AR534" i="4"/>
  <c r="AT534" i="4"/>
  <c r="AU534" i="4"/>
  <c r="AW534" i="4"/>
  <c r="AQ535" i="4"/>
  <c r="CE535" i="4" s="1"/>
  <c r="AR535" i="4"/>
  <c r="AT535" i="4"/>
  <c r="AU535" i="4"/>
  <c r="AW535" i="4"/>
  <c r="AQ536" i="4"/>
  <c r="CE536" i="4" s="1"/>
  <c r="AR536" i="4"/>
  <c r="AT536" i="4"/>
  <c r="AU536" i="4"/>
  <c r="AW536" i="4"/>
  <c r="AQ537" i="4"/>
  <c r="CE537" i="4" s="1"/>
  <c r="AR537" i="4"/>
  <c r="AT537" i="4"/>
  <c r="AU537" i="4"/>
  <c r="AW537" i="4"/>
  <c r="AQ538" i="4"/>
  <c r="CE538" i="4" s="1"/>
  <c r="AR538" i="4"/>
  <c r="AT538" i="4"/>
  <c r="AU538" i="4"/>
  <c r="AW538" i="4"/>
  <c r="AQ539" i="4"/>
  <c r="CE539" i="4" s="1"/>
  <c r="AR539" i="4"/>
  <c r="AT539" i="4"/>
  <c r="AU539" i="4"/>
  <c r="AW539" i="4"/>
  <c r="AQ540" i="4"/>
  <c r="CE540" i="4" s="1"/>
  <c r="AR540" i="4"/>
  <c r="AT540" i="4"/>
  <c r="AU540" i="4"/>
  <c r="AW540" i="4"/>
  <c r="AQ541" i="4"/>
  <c r="CE541" i="4" s="1"/>
  <c r="AR541" i="4"/>
  <c r="AT541" i="4"/>
  <c r="AU541" i="4"/>
  <c r="AW541" i="4"/>
  <c r="AQ542" i="4"/>
  <c r="CE542" i="4" s="1"/>
  <c r="AR542" i="4"/>
  <c r="AT542" i="4"/>
  <c r="AU542" i="4"/>
  <c r="AW542" i="4"/>
  <c r="AQ543" i="4"/>
  <c r="CE543" i="4" s="1"/>
  <c r="AR543" i="4"/>
  <c r="AT543" i="4"/>
  <c r="AU543" i="4"/>
  <c r="AW543" i="4"/>
  <c r="AQ544" i="4"/>
  <c r="CE544" i="4" s="1"/>
  <c r="AR544" i="4"/>
  <c r="AT544" i="4"/>
  <c r="AU544" i="4"/>
  <c r="AW544" i="4"/>
  <c r="AQ545" i="4"/>
  <c r="CE545" i="4" s="1"/>
  <c r="AR545" i="4"/>
  <c r="AT545" i="4"/>
  <c r="AU545" i="4"/>
  <c r="AW545" i="4"/>
  <c r="AQ546" i="4"/>
  <c r="CE546" i="4" s="1"/>
  <c r="AR546" i="4"/>
  <c r="AT546" i="4"/>
  <c r="AU546" i="4"/>
  <c r="AW546" i="4"/>
  <c r="AQ547" i="4"/>
  <c r="CE547" i="4" s="1"/>
  <c r="AR547" i="4"/>
  <c r="AT547" i="4"/>
  <c r="AU547" i="4"/>
  <c r="AW547" i="4"/>
  <c r="AQ548" i="4"/>
  <c r="CE548" i="4" s="1"/>
  <c r="AR548" i="4"/>
  <c r="AT548" i="4"/>
  <c r="AU548" i="4"/>
  <c r="AW548" i="4"/>
  <c r="AQ549" i="4"/>
  <c r="CE549" i="4" s="1"/>
  <c r="AR549" i="4"/>
  <c r="AT549" i="4"/>
  <c r="AU549" i="4"/>
  <c r="AW549" i="4"/>
  <c r="AQ550" i="4"/>
  <c r="CE550" i="4" s="1"/>
  <c r="AR550" i="4"/>
  <c r="AT550" i="4"/>
  <c r="AU550" i="4"/>
  <c r="AW550" i="4"/>
  <c r="AQ551" i="4"/>
  <c r="CE551" i="4" s="1"/>
  <c r="AR551" i="4"/>
  <c r="AT551" i="4"/>
  <c r="AU551" i="4"/>
  <c r="AW551" i="4"/>
  <c r="AQ552" i="4"/>
  <c r="CE552" i="4" s="1"/>
  <c r="AR552" i="4"/>
  <c r="AT552" i="4"/>
  <c r="AU552" i="4"/>
  <c r="AW552" i="4"/>
  <c r="AQ553" i="4"/>
  <c r="CE553" i="4" s="1"/>
  <c r="AR553" i="4"/>
  <c r="AT553" i="4"/>
  <c r="AU553" i="4"/>
  <c r="AW553" i="4"/>
  <c r="AQ554" i="4"/>
  <c r="CE554" i="4" s="1"/>
  <c r="AR554" i="4"/>
  <c r="AT554" i="4"/>
  <c r="AU554" i="4"/>
  <c r="AW554" i="4"/>
  <c r="AQ555" i="4"/>
  <c r="CE555" i="4" s="1"/>
  <c r="AR555" i="4"/>
  <c r="AT555" i="4"/>
  <c r="AU555" i="4"/>
  <c r="AW555" i="4"/>
  <c r="AQ556" i="4"/>
  <c r="CE556" i="4" s="1"/>
  <c r="AR556" i="4"/>
  <c r="AT556" i="4"/>
  <c r="AU556" i="4"/>
  <c r="AW556" i="4"/>
  <c r="AQ557" i="4"/>
  <c r="CE557" i="4" s="1"/>
  <c r="AR557" i="4"/>
  <c r="AT557" i="4"/>
  <c r="AU557" i="4"/>
  <c r="AW557" i="4"/>
  <c r="AQ558" i="4"/>
  <c r="CE558" i="4" s="1"/>
  <c r="AR558" i="4"/>
  <c r="AT558" i="4"/>
  <c r="AU558" i="4"/>
  <c r="AW558" i="4"/>
  <c r="AQ559" i="4"/>
  <c r="CE559" i="4" s="1"/>
  <c r="AR559" i="4"/>
  <c r="AT559" i="4"/>
  <c r="AU559" i="4"/>
  <c r="AW559" i="4"/>
  <c r="AQ560" i="4"/>
  <c r="CE560" i="4" s="1"/>
  <c r="AR560" i="4"/>
  <c r="AT560" i="4"/>
  <c r="AU560" i="4"/>
  <c r="AW560" i="4"/>
  <c r="AQ561" i="4"/>
  <c r="CE561" i="4" s="1"/>
  <c r="AR561" i="4"/>
  <c r="AT561" i="4"/>
  <c r="AU561" i="4"/>
  <c r="AW561" i="4"/>
  <c r="AQ562" i="4"/>
  <c r="CE562" i="4" s="1"/>
  <c r="AR562" i="4"/>
  <c r="AT562" i="4"/>
  <c r="AU562" i="4"/>
  <c r="AW562" i="4"/>
  <c r="AQ563" i="4"/>
  <c r="CE563" i="4" s="1"/>
  <c r="AR563" i="4"/>
  <c r="AT563" i="4"/>
  <c r="AU563" i="4"/>
  <c r="AW563" i="4"/>
  <c r="AQ564" i="4"/>
  <c r="CE564" i="4" s="1"/>
  <c r="AR564" i="4"/>
  <c r="AT564" i="4"/>
  <c r="AU564" i="4"/>
  <c r="AW564" i="4"/>
  <c r="AQ565" i="4"/>
  <c r="CE565" i="4" s="1"/>
  <c r="AR565" i="4"/>
  <c r="AT565" i="4"/>
  <c r="AU565" i="4"/>
  <c r="AW565" i="4"/>
  <c r="AQ566" i="4"/>
  <c r="CE566" i="4" s="1"/>
  <c r="AR566" i="4"/>
  <c r="AT566" i="4"/>
  <c r="AU566" i="4"/>
  <c r="AW566" i="4"/>
  <c r="AQ567" i="4"/>
  <c r="CE567" i="4" s="1"/>
  <c r="AR567" i="4"/>
  <c r="AT567" i="4"/>
  <c r="AU567" i="4"/>
  <c r="AW567" i="4"/>
  <c r="AQ568" i="4"/>
  <c r="CE568" i="4" s="1"/>
  <c r="AR568" i="4"/>
  <c r="AT568" i="4"/>
  <c r="AU568" i="4"/>
  <c r="AW568" i="4"/>
  <c r="AQ569" i="4"/>
  <c r="CE569" i="4" s="1"/>
  <c r="AR569" i="4"/>
  <c r="AT569" i="4"/>
  <c r="AU569" i="4"/>
  <c r="AW569" i="4"/>
  <c r="AQ570" i="4"/>
  <c r="CE570" i="4" s="1"/>
  <c r="AR570" i="4"/>
  <c r="AT570" i="4"/>
  <c r="AU570" i="4"/>
  <c r="AW570" i="4"/>
  <c r="AQ571" i="4"/>
  <c r="CE571" i="4" s="1"/>
  <c r="AR571" i="4"/>
  <c r="AT571" i="4"/>
  <c r="AU571" i="4"/>
  <c r="AW571" i="4"/>
  <c r="AQ572" i="4"/>
  <c r="CE572" i="4" s="1"/>
  <c r="AR572" i="4"/>
  <c r="AT572" i="4"/>
  <c r="AU572" i="4"/>
  <c r="AW572" i="4"/>
  <c r="AQ573" i="4"/>
  <c r="CE573" i="4" s="1"/>
  <c r="AR573" i="4"/>
  <c r="AT573" i="4"/>
  <c r="AU573" i="4"/>
  <c r="AW573" i="4"/>
  <c r="AQ574" i="4"/>
  <c r="CE574" i="4" s="1"/>
  <c r="AR574" i="4"/>
  <c r="AT574" i="4"/>
  <c r="AU574" i="4"/>
  <c r="AW574" i="4"/>
  <c r="AQ575" i="4"/>
  <c r="CE575" i="4" s="1"/>
  <c r="AR575" i="4"/>
  <c r="AT575" i="4"/>
  <c r="AU575" i="4"/>
  <c r="AW575" i="4"/>
  <c r="AQ576" i="4"/>
  <c r="CE576" i="4" s="1"/>
  <c r="AR576" i="4"/>
  <c r="AT576" i="4"/>
  <c r="AU576" i="4"/>
  <c r="AW576" i="4"/>
  <c r="AQ577" i="4"/>
  <c r="CE577" i="4" s="1"/>
  <c r="AR577" i="4"/>
  <c r="AT577" i="4"/>
  <c r="AU577" i="4"/>
  <c r="AW577" i="4"/>
  <c r="AQ578" i="4"/>
  <c r="CE578" i="4" s="1"/>
  <c r="AR578" i="4"/>
  <c r="AT578" i="4"/>
  <c r="AU578" i="4"/>
  <c r="AW578" i="4"/>
  <c r="AQ579" i="4"/>
  <c r="CE579" i="4" s="1"/>
  <c r="AR579" i="4"/>
  <c r="AT579" i="4"/>
  <c r="AU579" i="4"/>
  <c r="AW579" i="4"/>
  <c r="AQ580" i="4"/>
  <c r="CE580" i="4" s="1"/>
  <c r="AR580" i="4"/>
  <c r="AT580" i="4"/>
  <c r="AU580" i="4"/>
  <c r="AW580" i="4"/>
  <c r="AQ581" i="4"/>
  <c r="CE581" i="4" s="1"/>
  <c r="AR581" i="4"/>
  <c r="AT581" i="4"/>
  <c r="AU581" i="4"/>
  <c r="AW581" i="4"/>
  <c r="AQ582" i="4"/>
  <c r="CE582" i="4" s="1"/>
  <c r="AR582" i="4"/>
  <c r="AT582" i="4"/>
  <c r="AU582" i="4"/>
  <c r="AW582" i="4"/>
  <c r="AQ583" i="4"/>
  <c r="CE583" i="4" s="1"/>
  <c r="AR583" i="4"/>
  <c r="AT583" i="4"/>
  <c r="AU583" i="4"/>
  <c r="AW583" i="4"/>
  <c r="AQ584" i="4"/>
  <c r="CE584" i="4" s="1"/>
  <c r="AR584" i="4"/>
  <c r="AT584" i="4"/>
  <c r="AU584" i="4"/>
  <c r="AW584" i="4"/>
  <c r="AQ585" i="4"/>
  <c r="CE585" i="4" s="1"/>
  <c r="AR585" i="4"/>
  <c r="AT585" i="4"/>
  <c r="AU585" i="4"/>
  <c r="AW585" i="4"/>
  <c r="AQ586" i="4"/>
  <c r="CE586" i="4" s="1"/>
  <c r="AR586" i="4"/>
  <c r="AT586" i="4"/>
  <c r="AU586" i="4"/>
  <c r="AW586" i="4"/>
  <c r="AQ587" i="4"/>
  <c r="CE587" i="4" s="1"/>
  <c r="AR587" i="4"/>
  <c r="AT587" i="4"/>
  <c r="AU587" i="4"/>
  <c r="AW587" i="4"/>
  <c r="AQ588" i="4"/>
  <c r="CE588" i="4" s="1"/>
  <c r="AR588" i="4"/>
  <c r="AT588" i="4"/>
  <c r="AU588" i="4"/>
  <c r="AW588" i="4"/>
  <c r="AQ589" i="4"/>
  <c r="CE589" i="4" s="1"/>
  <c r="AR589" i="4"/>
  <c r="AT589" i="4"/>
  <c r="AU589" i="4"/>
  <c r="AW589" i="4"/>
  <c r="AQ590" i="4"/>
  <c r="CE590" i="4" s="1"/>
  <c r="AR590" i="4"/>
  <c r="AT590" i="4"/>
  <c r="AU590" i="4"/>
  <c r="AW590" i="4"/>
  <c r="AQ591" i="4"/>
  <c r="CE591" i="4" s="1"/>
  <c r="AR591" i="4"/>
  <c r="AT591" i="4"/>
  <c r="AU591" i="4"/>
  <c r="AW591" i="4"/>
  <c r="AQ592" i="4"/>
  <c r="CE592" i="4" s="1"/>
  <c r="AR592" i="4"/>
  <c r="AT592" i="4"/>
  <c r="AU592" i="4"/>
  <c r="AW592" i="4"/>
  <c r="AQ593" i="4"/>
  <c r="CE593" i="4" s="1"/>
  <c r="AR593" i="4"/>
  <c r="AT593" i="4"/>
  <c r="AU593" i="4"/>
  <c r="AW593" i="4"/>
  <c r="AQ594" i="4"/>
  <c r="CE594" i="4" s="1"/>
  <c r="AR594" i="4"/>
  <c r="AT594" i="4"/>
  <c r="AU594" i="4"/>
  <c r="AW594" i="4"/>
  <c r="AQ595" i="4"/>
  <c r="CE595" i="4" s="1"/>
  <c r="AR595" i="4"/>
  <c r="AT595" i="4"/>
  <c r="AU595" i="4"/>
  <c r="AW595" i="4"/>
  <c r="AQ596" i="4"/>
  <c r="CE596" i="4" s="1"/>
  <c r="AR596" i="4"/>
  <c r="AT596" i="4"/>
  <c r="AU596" i="4"/>
  <c r="AW596" i="4"/>
  <c r="AQ597" i="4"/>
  <c r="CE597" i="4" s="1"/>
  <c r="AR597" i="4"/>
  <c r="AT597" i="4"/>
  <c r="AU597" i="4"/>
  <c r="AW597" i="4"/>
  <c r="AQ598" i="4"/>
  <c r="CE598" i="4" s="1"/>
  <c r="AR598" i="4"/>
  <c r="AT598" i="4"/>
  <c r="AU598" i="4"/>
  <c r="AW598" i="4"/>
  <c r="AQ599" i="4"/>
  <c r="CE599" i="4" s="1"/>
  <c r="AR599" i="4"/>
  <c r="AT599" i="4"/>
  <c r="AU599" i="4"/>
  <c r="AW599" i="4"/>
  <c r="AQ600" i="4"/>
  <c r="CE600" i="4" s="1"/>
  <c r="AR600" i="4"/>
  <c r="AT600" i="4"/>
  <c r="AU600" i="4"/>
  <c r="AW600" i="4"/>
  <c r="AQ601" i="4"/>
  <c r="CE601" i="4" s="1"/>
  <c r="AR601" i="4"/>
  <c r="AT601" i="4"/>
  <c r="AU601" i="4"/>
  <c r="AW601" i="4"/>
  <c r="AQ602" i="4"/>
  <c r="CE602" i="4" s="1"/>
  <c r="AR602" i="4"/>
  <c r="AT602" i="4"/>
  <c r="AU602" i="4"/>
  <c r="AW602" i="4"/>
  <c r="AQ603" i="4"/>
  <c r="CE603" i="4" s="1"/>
  <c r="AR603" i="4"/>
  <c r="AT603" i="4"/>
  <c r="AU603" i="4"/>
  <c r="AW603" i="4"/>
  <c r="AQ604" i="4"/>
  <c r="CE604" i="4" s="1"/>
  <c r="AR604" i="4"/>
  <c r="AT604" i="4"/>
  <c r="AU604" i="4"/>
  <c r="AW604" i="4"/>
  <c r="AQ605" i="4"/>
  <c r="CE605" i="4" s="1"/>
  <c r="AR605" i="4"/>
  <c r="AT605" i="4"/>
  <c r="AU605" i="4"/>
  <c r="AW605" i="4"/>
  <c r="AQ606" i="4"/>
  <c r="CE606" i="4" s="1"/>
  <c r="AR606" i="4"/>
  <c r="AT606" i="4"/>
  <c r="AU606" i="4"/>
  <c r="AW606" i="4"/>
  <c r="AQ607" i="4"/>
  <c r="CE607" i="4" s="1"/>
  <c r="AR607" i="4"/>
  <c r="AT607" i="4"/>
  <c r="AU607" i="4"/>
  <c r="AW607" i="4"/>
  <c r="AQ608" i="4"/>
  <c r="CE608" i="4" s="1"/>
  <c r="AR608" i="4"/>
  <c r="AT608" i="4"/>
  <c r="AU608" i="4"/>
  <c r="AW608" i="4"/>
  <c r="AQ609" i="4"/>
  <c r="CE609" i="4" s="1"/>
  <c r="AR609" i="4"/>
  <c r="AT609" i="4"/>
  <c r="AU609" i="4"/>
  <c r="AW609" i="4"/>
  <c r="AQ610" i="4"/>
  <c r="CE610" i="4" s="1"/>
  <c r="AR610" i="4"/>
  <c r="AT610" i="4"/>
  <c r="AU610" i="4"/>
  <c r="AW610" i="4"/>
  <c r="AQ611" i="4"/>
  <c r="CE611" i="4" s="1"/>
  <c r="AR611" i="4"/>
  <c r="AT611" i="4"/>
  <c r="AU611" i="4"/>
  <c r="AW611" i="4"/>
  <c r="AQ612" i="4"/>
  <c r="CE612" i="4" s="1"/>
  <c r="AR612" i="4"/>
  <c r="AT612" i="4"/>
  <c r="AU612" i="4"/>
  <c r="AW612" i="4"/>
  <c r="AQ613" i="4"/>
  <c r="CE613" i="4" s="1"/>
  <c r="AR613" i="4"/>
  <c r="AT613" i="4"/>
  <c r="AU613" i="4"/>
  <c r="AW613" i="4"/>
  <c r="AQ614" i="4"/>
  <c r="CE614" i="4" s="1"/>
  <c r="AR614" i="4"/>
  <c r="AT614" i="4"/>
  <c r="AU614" i="4"/>
  <c r="AW614" i="4"/>
  <c r="AQ615" i="4"/>
  <c r="CE615" i="4" s="1"/>
  <c r="AR615" i="4"/>
  <c r="AT615" i="4"/>
  <c r="AU615" i="4"/>
  <c r="AW615" i="4"/>
  <c r="AQ616" i="4"/>
  <c r="CE616" i="4" s="1"/>
  <c r="AR616" i="4"/>
  <c r="AT616" i="4"/>
  <c r="AU616" i="4"/>
  <c r="AW616" i="4"/>
  <c r="AQ617" i="4"/>
  <c r="CE617" i="4" s="1"/>
  <c r="AR617" i="4"/>
  <c r="AT617" i="4"/>
  <c r="AU617" i="4"/>
  <c r="AW617" i="4"/>
  <c r="AQ618" i="4"/>
  <c r="CE618" i="4" s="1"/>
  <c r="AR618" i="4"/>
  <c r="AT618" i="4"/>
  <c r="AU618" i="4"/>
  <c r="AW618" i="4"/>
  <c r="AQ619" i="4"/>
  <c r="CE619" i="4" s="1"/>
  <c r="AR619" i="4"/>
  <c r="AT619" i="4"/>
  <c r="AU619" i="4"/>
  <c r="AW619" i="4"/>
  <c r="AQ620" i="4"/>
  <c r="CE620" i="4" s="1"/>
  <c r="AR620" i="4"/>
  <c r="AT620" i="4"/>
  <c r="AU620" i="4"/>
  <c r="AW620" i="4"/>
  <c r="AQ621" i="4"/>
  <c r="CE621" i="4" s="1"/>
  <c r="AR621" i="4"/>
  <c r="AT621" i="4"/>
  <c r="AU621" i="4"/>
  <c r="AW621" i="4"/>
  <c r="AQ622" i="4"/>
  <c r="CE622" i="4" s="1"/>
  <c r="AR622" i="4"/>
  <c r="AT622" i="4"/>
  <c r="AU622" i="4"/>
  <c r="AW622" i="4"/>
  <c r="AQ623" i="4"/>
  <c r="CE623" i="4" s="1"/>
  <c r="AR623" i="4"/>
  <c r="AT623" i="4"/>
  <c r="AU623" i="4"/>
  <c r="AW623" i="4"/>
  <c r="AQ624" i="4"/>
  <c r="CE624" i="4" s="1"/>
  <c r="AR624" i="4"/>
  <c r="AT624" i="4"/>
  <c r="AU624" i="4"/>
  <c r="AW624" i="4"/>
  <c r="AQ625" i="4"/>
  <c r="CE625" i="4" s="1"/>
  <c r="AR625" i="4"/>
  <c r="AT625" i="4"/>
  <c r="AU625" i="4"/>
  <c r="AW625" i="4"/>
  <c r="AQ626" i="4"/>
  <c r="CE626" i="4" s="1"/>
  <c r="AR626" i="4"/>
  <c r="AT626" i="4"/>
  <c r="AU626" i="4"/>
  <c r="AW626" i="4"/>
  <c r="AQ627" i="4"/>
  <c r="CE627" i="4" s="1"/>
  <c r="AR627" i="4"/>
  <c r="AT627" i="4"/>
  <c r="AU627" i="4"/>
  <c r="AW627" i="4"/>
  <c r="AQ628" i="4"/>
  <c r="CE628" i="4" s="1"/>
  <c r="AR628" i="4"/>
  <c r="AT628" i="4"/>
  <c r="AU628" i="4"/>
  <c r="AW628" i="4"/>
  <c r="AQ629" i="4"/>
  <c r="CE629" i="4" s="1"/>
  <c r="AR629" i="4"/>
  <c r="AT629" i="4"/>
  <c r="AU629" i="4"/>
  <c r="AW629" i="4"/>
  <c r="AQ630" i="4"/>
  <c r="CE630" i="4" s="1"/>
  <c r="AR630" i="4"/>
  <c r="AT630" i="4"/>
  <c r="AU630" i="4"/>
  <c r="AW630" i="4"/>
  <c r="AQ631" i="4"/>
  <c r="CE631" i="4" s="1"/>
  <c r="AR631" i="4"/>
  <c r="AT631" i="4"/>
  <c r="AU631" i="4"/>
  <c r="AW631" i="4"/>
  <c r="AQ632" i="4"/>
  <c r="CE632" i="4" s="1"/>
  <c r="AR632" i="4"/>
  <c r="AT632" i="4"/>
  <c r="AU632" i="4"/>
  <c r="AW632" i="4"/>
  <c r="AQ633" i="4"/>
  <c r="CE633" i="4" s="1"/>
  <c r="AR633" i="4"/>
  <c r="AT633" i="4"/>
  <c r="AU633" i="4"/>
  <c r="AW633" i="4"/>
  <c r="AQ634" i="4"/>
  <c r="CE634" i="4" s="1"/>
  <c r="AR634" i="4"/>
  <c r="AT634" i="4"/>
  <c r="AU634" i="4"/>
  <c r="AW634" i="4"/>
  <c r="AQ635" i="4"/>
  <c r="CE635" i="4" s="1"/>
  <c r="AR635" i="4"/>
  <c r="AT635" i="4"/>
  <c r="AU635" i="4"/>
  <c r="AW635" i="4"/>
  <c r="AQ636" i="4"/>
  <c r="CE636" i="4" s="1"/>
  <c r="AR636" i="4"/>
  <c r="AT636" i="4"/>
  <c r="AU636" i="4"/>
  <c r="AW636" i="4"/>
  <c r="AQ637" i="4"/>
  <c r="CE637" i="4" s="1"/>
  <c r="AR637" i="4"/>
  <c r="AT637" i="4"/>
  <c r="AU637" i="4"/>
  <c r="AW637" i="4"/>
  <c r="AQ638" i="4"/>
  <c r="CE638" i="4" s="1"/>
  <c r="AR638" i="4"/>
  <c r="AT638" i="4"/>
  <c r="AU638" i="4"/>
  <c r="AW638" i="4"/>
  <c r="AQ639" i="4"/>
  <c r="CE639" i="4" s="1"/>
  <c r="AR639" i="4"/>
  <c r="AT639" i="4"/>
  <c r="AU639" i="4"/>
  <c r="AW639" i="4"/>
  <c r="AQ640" i="4"/>
  <c r="CE640" i="4" s="1"/>
  <c r="AR640" i="4"/>
  <c r="AT640" i="4"/>
  <c r="AU640" i="4"/>
  <c r="AW640" i="4"/>
  <c r="AQ641" i="4"/>
  <c r="CE641" i="4" s="1"/>
  <c r="AR641" i="4"/>
  <c r="AT641" i="4"/>
  <c r="AU641" i="4"/>
  <c r="AW641" i="4"/>
  <c r="AQ642" i="4"/>
  <c r="CE642" i="4" s="1"/>
  <c r="AR642" i="4"/>
  <c r="AT642" i="4"/>
  <c r="AU642" i="4"/>
  <c r="AW642" i="4"/>
  <c r="AQ643" i="4"/>
  <c r="CE643" i="4" s="1"/>
  <c r="AR643" i="4"/>
  <c r="AT643" i="4"/>
  <c r="AU643" i="4"/>
  <c r="AW643" i="4"/>
  <c r="AQ644" i="4"/>
  <c r="CE644" i="4" s="1"/>
  <c r="AR644" i="4"/>
  <c r="AT644" i="4"/>
  <c r="AU644" i="4"/>
  <c r="AW644" i="4"/>
  <c r="AQ645" i="4"/>
  <c r="CE645" i="4" s="1"/>
  <c r="AR645" i="4"/>
  <c r="AT645" i="4"/>
  <c r="AU645" i="4"/>
  <c r="AW645" i="4"/>
  <c r="AQ646" i="4"/>
  <c r="CE646" i="4" s="1"/>
  <c r="AR646" i="4"/>
  <c r="AT646" i="4"/>
  <c r="AU646" i="4"/>
  <c r="AW646" i="4"/>
  <c r="AQ647" i="4"/>
  <c r="CE647" i="4" s="1"/>
  <c r="AR647" i="4"/>
  <c r="AT647" i="4"/>
  <c r="AU647" i="4"/>
  <c r="AW647" i="4"/>
  <c r="AQ648" i="4"/>
  <c r="CE648" i="4" s="1"/>
  <c r="AR648" i="4"/>
  <c r="AT648" i="4"/>
  <c r="AU648" i="4"/>
  <c r="AW648" i="4"/>
  <c r="AQ649" i="4"/>
  <c r="CE649" i="4" s="1"/>
  <c r="AR649" i="4"/>
  <c r="AT649" i="4"/>
  <c r="AU649" i="4"/>
  <c r="AW649" i="4"/>
  <c r="AQ650" i="4"/>
  <c r="CE650" i="4" s="1"/>
  <c r="AR650" i="4"/>
  <c r="AT650" i="4"/>
  <c r="AU650" i="4"/>
  <c r="AW650" i="4"/>
  <c r="AQ651" i="4"/>
  <c r="CE651" i="4" s="1"/>
  <c r="AR651" i="4"/>
  <c r="AT651" i="4"/>
  <c r="AU651" i="4"/>
  <c r="AW651" i="4"/>
  <c r="AQ652" i="4"/>
  <c r="CE652" i="4" s="1"/>
  <c r="AR652" i="4"/>
  <c r="AT652" i="4"/>
  <c r="AU652" i="4"/>
  <c r="AW652" i="4"/>
  <c r="AQ653" i="4"/>
  <c r="CE653" i="4" s="1"/>
  <c r="AR653" i="4"/>
  <c r="AT653" i="4"/>
  <c r="AU653" i="4"/>
  <c r="AW653" i="4"/>
  <c r="AQ654" i="4"/>
  <c r="CE654" i="4" s="1"/>
  <c r="AR654" i="4"/>
  <c r="AT654" i="4"/>
  <c r="AU654" i="4"/>
  <c r="AW654" i="4"/>
  <c r="AQ655" i="4"/>
  <c r="CE655" i="4" s="1"/>
  <c r="AR655" i="4"/>
  <c r="AT655" i="4"/>
  <c r="AU655" i="4"/>
  <c r="AW655" i="4"/>
  <c r="AQ656" i="4"/>
  <c r="CE656" i="4" s="1"/>
  <c r="AR656" i="4"/>
  <c r="AT656" i="4"/>
  <c r="AU656" i="4"/>
  <c r="AW656" i="4"/>
  <c r="AQ657" i="4"/>
  <c r="CE657" i="4" s="1"/>
  <c r="AR657" i="4"/>
  <c r="AT657" i="4"/>
  <c r="AU657" i="4"/>
  <c r="AW657" i="4"/>
  <c r="AQ658" i="4"/>
  <c r="CE658" i="4" s="1"/>
  <c r="AR658" i="4"/>
  <c r="AT658" i="4"/>
  <c r="AU658" i="4"/>
  <c r="AW658" i="4"/>
  <c r="AQ659" i="4"/>
  <c r="CE659" i="4" s="1"/>
  <c r="AR659" i="4"/>
  <c r="AT659" i="4"/>
  <c r="AU659" i="4"/>
  <c r="AW659" i="4"/>
  <c r="AQ660" i="4"/>
  <c r="CE660" i="4" s="1"/>
  <c r="AR660" i="4"/>
  <c r="AT660" i="4"/>
  <c r="AU660" i="4"/>
  <c r="AW660" i="4"/>
  <c r="AQ661" i="4"/>
  <c r="CE661" i="4" s="1"/>
  <c r="AR661" i="4"/>
  <c r="AT661" i="4"/>
  <c r="AU661" i="4"/>
  <c r="AW661" i="4"/>
  <c r="AQ662" i="4"/>
  <c r="CE662" i="4" s="1"/>
  <c r="AR662" i="4"/>
  <c r="AT662" i="4"/>
  <c r="AU662" i="4"/>
  <c r="AW662" i="4"/>
  <c r="AQ663" i="4"/>
  <c r="CE663" i="4" s="1"/>
  <c r="AR663" i="4"/>
  <c r="AT663" i="4"/>
  <c r="AU663" i="4"/>
  <c r="AW663" i="4"/>
  <c r="AQ664" i="4"/>
  <c r="CE664" i="4" s="1"/>
  <c r="AR664" i="4"/>
  <c r="AT664" i="4"/>
  <c r="AU664" i="4"/>
  <c r="AW664" i="4"/>
  <c r="AQ665" i="4"/>
  <c r="CE665" i="4" s="1"/>
  <c r="AR665" i="4"/>
  <c r="AT665" i="4"/>
  <c r="AU665" i="4"/>
  <c r="AW665" i="4"/>
  <c r="AQ666" i="4"/>
  <c r="CE666" i="4" s="1"/>
  <c r="AR666" i="4"/>
  <c r="AT666" i="4"/>
  <c r="AU666" i="4"/>
  <c r="AW666" i="4"/>
  <c r="AQ667" i="4"/>
  <c r="CE667" i="4" s="1"/>
  <c r="AR667" i="4"/>
  <c r="AT667" i="4"/>
  <c r="AU667" i="4"/>
  <c r="AW667" i="4"/>
  <c r="AQ668" i="4"/>
  <c r="CE668" i="4" s="1"/>
  <c r="AR668" i="4"/>
  <c r="AT668" i="4"/>
  <c r="AU668" i="4"/>
  <c r="AW668" i="4"/>
  <c r="AQ669" i="4"/>
  <c r="CE669" i="4" s="1"/>
  <c r="AR669" i="4"/>
  <c r="AT669" i="4"/>
  <c r="AU669" i="4"/>
  <c r="AW669" i="4"/>
  <c r="AQ670" i="4"/>
  <c r="CE670" i="4" s="1"/>
  <c r="AR670" i="4"/>
  <c r="AT670" i="4"/>
  <c r="AU670" i="4"/>
  <c r="AW670" i="4"/>
  <c r="AQ671" i="4"/>
  <c r="CE671" i="4" s="1"/>
  <c r="AR671" i="4"/>
  <c r="AT671" i="4"/>
  <c r="AU671" i="4"/>
  <c r="AW671" i="4"/>
  <c r="AQ672" i="4"/>
  <c r="CE672" i="4" s="1"/>
  <c r="AR672" i="4"/>
  <c r="AT672" i="4"/>
  <c r="AU672" i="4"/>
  <c r="AW672" i="4"/>
  <c r="AQ673" i="4"/>
  <c r="CE673" i="4" s="1"/>
  <c r="AR673" i="4"/>
  <c r="AT673" i="4"/>
  <c r="AU673" i="4"/>
  <c r="AW673" i="4"/>
  <c r="AQ674" i="4"/>
  <c r="CE674" i="4" s="1"/>
  <c r="AR674" i="4"/>
  <c r="AT674" i="4"/>
  <c r="AU674" i="4"/>
  <c r="AW674" i="4"/>
  <c r="AQ675" i="4"/>
  <c r="CE675" i="4" s="1"/>
  <c r="AR675" i="4"/>
  <c r="AT675" i="4"/>
  <c r="AU675" i="4"/>
  <c r="AW675" i="4"/>
  <c r="AQ676" i="4"/>
  <c r="CE676" i="4" s="1"/>
  <c r="AR676" i="4"/>
  <c r="AT676" i="4"/>
  <c r="AU676" i="4"/>
  <c r="AW676" i="4"/>
  <c r="AQ677" i="4"/>
  <c r="CE677" i="4" s="1"/>
  <c r="AR677" i="4"/>
  <c r="AT677" i="4"/>
  <c r="AU677" i="4"/>
  <c r="AW677" i="4"/>
  <c r="AQ678" i="4"/>
  <c r="CE678" i="4" s="1"/>
  <c r="AR678" i="4"/>
  <c r="AT678" i="4"/>
  <c r="AU678" i="4"/>
  <c r="AW678" i="4"/>
  <c r="AQ679" i="4"/>
  <c r="CE679" i="4" s="1"/>
  <c r="AR679" i="4"/>
  <c r="AT679" i="4"/>
  <c r="AU679" i="4"/>
  <c r="AW679" i="4"/>
  <c r="AQ680" i="4"/>
  <c r="CE680" i="4" s="1"/>
  <c r="AR680" i="4"/>
  <c r="AT680" i="4"/>
  <c r="AU680" i="4"/>
  <c r="AW680" i="4"/>
  <c r="AQ681" i="4"/>
  <c r="CE681" i="4" s="1"/>
  <c r="AR681" i="4"/>
  <c r="AT681" i="4"/>
  <c r="AU681" i="4"/>
  <c r="AW681" i="4"/>
  <c r="AQ682" i="4"/>
  <c r="CE682" i="4" s="1"/>
  <c r="AR682" i="4"/>
  <c r="AT682" i="4"/>
  <c r="AU682" i="4"/>
  <c r="AW682" i="4"/>
  <c r="AQ683" i="4"/>
  <c r="CE683" i="4" s="1"/>
  <c r="AR683" i="4"/>
  <c r="AT683" i="4"/>
  <c r="AU683" i="4"/>
  <c r="AW683" i="4"/>
  <c r="AQ684" i="4"/>
  <c r="CE684" i="4" s="1"/>
  <c r="AR684" i="4"/>
  <c r="AT684" i="4"/>
  <c r="AU684" i="4"/>
  <c r="AW684" i="4"/>
  <c r="AQ685" i="4"/>
  <c r="CE685" i="4" s="1"/>
  <c r="AR685" i="4"/>
  <c r="AT685" i="4"/>
  <c r="AU685" i="4"/>
  <c r="AW685" i="4"/>
  <c r="AQ686" i="4"/>
  <c r="CE686" i="4" s="1"/>
  <c r="AR686" i="4"/>
  <c r="AT686" i="4"/>
  <c r="AU686" i="4"/>
  <c r="AW686" i="4"/>
  <c r="AQ687" i="4"/>
  <c r="CE687" i="4" s="1"/>
  <c r="AR687" i="4"/>
  <c r="AT687" i="4"/>
  <c r="AU687" i="4"/>
  <c r="AW687" i="4"/>
  <c r="AQ688" i="4"/>
  <c r="CE688" i="4" s="1"/>
  <c r="AR688" i="4"/>
  <c r="AT688" i="4"/>
  <c r="AU688" i="4"/>
  <c r="AW688" i="4"/>
  <c r="AQ689" i="4"/>
  <c r="CE689" i="4" s="1"/>
  <c r="AR689" i="4"/>
  <c r="AT689" i="4"/>
  <c r="AU689" i="4"/>
  <c r="AW689" i="4"/>
  <c r="AQ690" i="4"/>
  <c r="CE690" i="4" s="1"/>
  <c r="AR690" i="4"/>
  <c r="AT690" i="4"/>
  <c r="AU690" i="4"/>
  <c r="AW690" i="4"/>
  <c r="AQ691" i="4"/>
  <c r="CE691" i="4" s="1"/>
  <c r="AR691" i="4"/>
  <c r="AT691" i="4"/>
  <c r="AU691" i="4"/>
  <c r="AW691" i="4"/>
  <c r="AQ692" i="4"/>
  <c r="CE692" i="4" s="1"/>
  <c r="AR692" i="4"/>
  <c r="AT692" i="4"/>
  <c r="AU692" i="4"/>
  <c r="AW692" i="4"/>
  <c r="AQ693" i="4"/>
  <c r="CE693" i="4" s="1"/>
  <c r="AR693" i="4"/>
  <c r="AT693" i="4"/>
  <c r="AU693" i="4"/>
  <c r="AW693" i="4"/>
  <c r="AQ694" i="4"/>
  <c r="CE694" i="4" s="1"/>
  <c r="AR694" i="4"/>
  <c r="AT694" i="4"/>
  <c r="AU694" i="4"/>
  <c r="AW694" i="4"/>
  <c r="AQ695" i="4"/>
  <c r="CE695" i="4" s="1"/>
  <c r="AR695" i="4"/>
  <c r="AT695" i="4"/>
  <c r="AU695" i="4"/>
  <c r="AW695" i="4"/>
  <c r="AQ696" i="4"/>
  <c r="CE696" i="4" s="1"/>
  <c r="AR696" i="4"/>
  <c r="AT696" i="4"/>
  <c r="AU696" i="4"/>
  <c r="AW696" i="4"/>
  <c r="AQ697" i="4"/>
  <c r="CE697" i="4" s="1"/>
  <c r="AR697" i="4"/>
  <c r="AT697" i="4"/>
  <c r="AU697" i="4"/>
  <c r="AW697" i="4"/>
  <c r="AQ698" i="4"/>
  <c r="CE698" i="4" s="1"/>
  <c r="AR698" i="4"/>
  <c r="AT698" i="4"/>
  <c r="AU698" i="4"/>
  <c r="AW698" i="4"/>
  <c r="AQ699" i="4"/>
  <c r="CE699" i="4" s="1"/>
  <c r="AR699" i="4"/>
  <c r="AT699" i="4"/>
  <c r="AU699" i="4"/>
  <c r="AW699" i="4"/>
  <c r="AQ700" i="4"/>
  <c r="CE700" i="4" s="1"/>
  <c r="AR700" i="4"/>
  <c r="AT700" i="4"/>
  <c r="AU700" i="4"/>
  <c r="AW700" i="4"/>
  <c r="AQ701" i="4"/>
  <c r="CE701" i="4" s="1"/>
  <c r="AR701" i="4"/>
  <c r="AT701" i="4"/>
  <c r="AU701" i="4"/>
  <c r="AW701" i="4"/>
  <c r="AQ702" i="4"/>
  <c r="CE702" i="4" s="1"/>
  <c r="AR702" i="4"/>
  <c r="AT702" i="4"/>
  <c r="AU702" i="4"/>
  <c r="AW702" i="4"/>
  <c r="AQ703" i="4"/>
  <c r="CE703" i="4" s="1"/>
  <c r="AR703" i="4"/>
  <c r="AT703" i="4"/>
  <c r="AU703" i="4"/>
  <c r="AW703" i="4"/>
  <c r="AQ704" i="4"/>
  <c r="CE704" i="4" s="1"/>
  <c r="AR704" i="4"/>
  <c r="AT704" i="4"/>
  <c r="AU704" i="4"/>
  <c r="AW704" i="4"/>
  <c r="AQ705" i="4"/>
  <c r="CE705" i="4" s="1"/>
  <c r="AR705" i="4"/>
  <c r="AT705" i="4"/>
  <c r="AU705" i="4"/>
  <c r="AW705" i="4"/>
  <c r="AQ706" i="4"/>
  <c r="CE706" i="4" s="1"/>
  <c r="AR706" i="4"/>
  <c r="AT706" i="4"/>
  <c r="AU706" i="4"/>
  <c r="AW706" i="4"/>
  <c r="AQ707" i="4"/>
  <c r="CE707" i="4" s="1"/>
  <c r="AR707" i="4"/>
  <c r="AT707" i="4"/>
  <c r="AU707" i="4"/>
  <c r="AW707" i="4"/>
  <c r="AQ708" i="4"/>
  <c r="CE708" i="4" s="1"/>
  <c r="AR708" i="4"/>
  <c r="AT708" i="4"/>
  <c r="AU708" i="4"/>
  <c r="AW708" i="4"/>
  <c r="AQ709" i="4"/>
  <c r="CE709" i="4" s="1"/>
  <c r="AR709" i="4"/>
  <c r="AT709" i="4"/>
  <c r="AU709" i="4"/>
  <c r="AW709" i="4"/>
  <c r="AQ710" i="4"/>
  <c r="CE710" i="4" s="1"/>
  <c r="AR710" i="4"/>
  <c r="AT710" i="4"/>
  <c r="AU710" i="4"/>
  <c r="AW710" i="4"/>
  <c r="AQ711" i="4"/>
  <c r="CE711" i="4" s="1"/>
  <c r="AR711" i="4"/>
  <c r="AT711" i="4"/>
  <c r="AU711" i="4"/>
  <c r="AW711" i="4"/>
  <c r="AQ712" i="4"/>
  <c r="CE712" i="4" s="1"/>
  <c r="AR712" i="4"/>
  <c r="AT712" i="4"/>
  <c r="AU712" i="4"/>
  <c r="AW712" i="4"/>
  <c r="AQ713" i="4"/>
  <c r="CE713" i="4" s="1"/>
  <c r="AR713" i="4"/>
  <c r="AT713" i="4"/>
  <c r="AU713" i="4"/>
  <c r="AW713" i="4"/>
  <c r="AQ714" i="4"/>
  <c r="CE714" i="4" s="1"/>
  <c r="AR714" i="4"/>
  <c r="AT714" i="4"/>
  <c r="AU714" i="4"/>
  <c r="AW714" i="4"/>
  <c r="AQ715" i="4"/>
  <c r="CE715" i="4" s="1"/>
  <c r="AR715" i="4"/>
  <c r="AT715" i="4"/>
  <c r="AU715" i="4"/>
  <c r="AW715" i="4"/>
  <c r="AQ716" i="4"/>
  <c r="CE716" i="4" s="1"/>
  <c r="AR716" i="4"/>
  <c r="AT716" i="4"/>
  <c r="AU716" i="4"/>
  <c r="AW716" i="4"/>
  <c r="AQ717" i="4"/>
  <c r="CE717" i="4" s="1"/>
  <c r="AR717" i="4"/>
  <c r="AT717" i="4"/>
  <c r="AU717" i="4"/>
  <c r="AW717" i="4"/>
  <c r="AQ718" i="4"/>
  <c r="CE718" i="4" s="1"/>
  <c r="AR718" i="4"/>
  <c r="AT718" i="4"/>
  <c r="AU718" i="4"/>
  <c r="AW718" i="4"/>
  <c r="AQ719" i="4"/>
  <c r="CE719" i="4" s="1"/>
  <c r="AR719" i="4"/>
  <c r="AT719" i="4"/>
  <c r="AU719" i="4"/>
  <c r="AW719" i="4"/>
  <c r="AQ720" i="4"/>
  <c r="CE720" i="4" s="1"/>
  <c r="AR720" i="4"/>
  <c r="AT720" i="4"/>
  <c r="AU720" i="4"/>
  <c r="AW720" i="4"/>
  <c r="AQ721" i="4"/>
  <c r="CE721" i="4" s="1"/>
  <c r="AR721" i="4"/>
  <c r="AT721" i="4"/>
  <c r="AU721" i="4"/>
  <c r="AW721" i="4"/>
  <c r="AQ722" i="4"/>
  <c r="CE722" i="4" s="1"/>
  <c r="AR722" i="4"/>
  <c r="AT722" i="4"/>
  <c r="AU722" i="4"/>
  <c r="AW722" i="4"/>
  <c r="AQ723" i="4"/>
  <c r="CE723" i="4" s="1"/>
  <c r="AR723" i="4"/>
  <c r="AT723" i="4"/>
  <c r="AU723" i="4"/>
  <c r="AW723" i="4"/>
  <c r="AQ724" i="4"/>
  <c r="CE724" i="4" s="1"/>
  <c r="AR724" i="4"/>
  <c r="AT724" i="4"/>
  <c r="AU724" i="4"/>
  <c r="AW724" i="4"/>
  <c r="AQ725" i="4"/>
  <c r="CE725" i="4" s="1"/>
  <c r="AR725" i="4"/>
  <c r="AT725" i="4"/>
  <c r="AU725" i="4"/>
  <c r="AW725" i="4"/>
  <c r="AQ726" i="4"/>
  <c r="CE726" i="4" s="1"/>
  <c r="AR726" i="4"/>
  <c r="AT726" i="4"/>
  <c r="AU726" i="4"/>
  <c r="AW726" i="4"/>
  <c r="AQ727" i="4"/>
  <c r="CE727" i="4" s="1"/>
  <c r="AR727" i="4"/>
  <c r="AT727" i="4"/>
  <c r="AU727" i="4"/>
  <c r="AW727" i="4"/>
  <c r="AQ728" i="4"/>
  <c r="CE728" i="4" s="1"/>
  <c r="AR728" i="4"/>
  <c r="AT728" i="4"/>
  <c r="AU728" i="4"/>
  <c r="AW728" i="4"/>
  <c r="AQ729" i="4"/>
  <c r="CE729" i="4" s="1"/>
  <c r="AR729" i="4"/>
  <c r="AT729" i="4"/>
  <c r="AU729" i="4"/>
  <c r="AW729" i="4"/>
  <c r="AQ730" i="4"/>
  <c r="CE730" i="4" s="1"/>
  <c r="AR730" i="4"/>
  <c r="AT730" i="4"/>
  <c r="AU730" i="4"/>
  <c r="AW730" i="4"/>
  <c r="AQ731" i="4"/>
  <c r="CE731" i="4" s="1"/>
  <c r="AR731" i="4"/>
  <c r="AT731" i="4"/>
  <c r="AU731" i="4"/>
  <c r="AW731" i="4"/>
  <c r="AQ732" i="4"/>
  <c r="CE732" i="4" s="1"/>
  <c r="AR732" i="4"/>
  <c r="AT732" i="4"/>
  <c r="AU732" i="4"/>
  <c r="AW732" i="4"/>
  <c r="AQ733" i="4"/>
  <c r="CE733" i="4" s="1"/>
  <c r="AR733" i="4"/>
  <c r="AT733" i="4"/>
  <c r="AU733" i="4"/>
  <c r="AW733" i="4"/>
  <c r="AQ734" i="4"/>
  <c r="CE734" i="4" s="1"/>
  <c r="AR734" i="4"/>
  <c r="AT734" i="4"/>
  <c r="AU734" i="4"/>
  <c r="AW734" i="4"/>
  <c r="AQ735" i="4"/>
  <c r="CE735" i="4" s="1"/>
  <c r="AR735" i="4"/>
  <c r="AT735" i="4"/>
  <c r="AU735" i="4"/>
  <c r="AW735" i="4"/>
  <c r="AQ736" i="4"/>
  <c r="CE736" i="4" s="1"/>
  <c r="AR736" i="4"/>
  <c r="AT736" i="4"/>
  <c r="AU736" i="4"/>
  <c r="AW736" i="4"/>
  <c r="AQ737" i="4"/>
  <c r="CE737" i="4" s="1"/>
  <c r="AR737" i="4"/>
  <c r="AT737" i="4"/>
  <c r="AU737" i="4"/>
  <c r="AW737" i="4"/>
  <c r="AQ738" i="4"/>
  <c r="CE738" i="4" s="1"/>
  <c r="AR738" i="4"/>
  <c r="AT738" i="4"/>
  <c r="AU738" i="4"/>
  <c r="AW738" i="4"/>
  <c r="AQ739" i="4"/>
  <c r="CE739" i="4" s="1"/>
  <c r="AR739" i="4"/>
  <c r="AT739" i="4"/>
  <c r="AU739" i="4"/>
  <c r="AW739" i="4"/>
  <c r="AQ740" i="4"/>
  <c r="CE740" i="4" s="1"/>
  <c r="AR740" i="4"/>
  <c r="AT740" i="4"/>
  <c r="AU740" i="4"/>
  <c r="AW740" i="4"/>
  <c r="AQ741" i="4"/>
  <c r="CE741" i="4" s="1"/>
  <c r="AR741" i="4"/>
  <c r="AT741" i="4"/>
  <c r="AU741" i="4"/>
  <c r="AW741" i="4"/>
  <c r="AQ742" i="4"/>
  <c r="CE742" i="4" s="1"/>
  <c r="AR742" i="4"/>
  <c r="AT742" i="4"/>
  <c r="AU742" i="4"/>
  <c r="AW742" i="4"/>
  <c r="AQ743" i="4"/>
  <c r="CE743" i="4" s="1"/>
  <c r="AR743" i="4"/>
  <c r="AT743" i="4"/>
  <c r="AU743" i="4"/>
  <c r="AW743" i="4"/>
  <c r="AQ744" i="4"/>
  <c r="CE744" i="4" s="1"/>
  <c r="AR744" i="4"/>
  <c r="AT744" i="4"/>
  <c r="AU744" i="4"/>
  <c r="AW744" i="4"/>
  <c r="AQ745" i="4"/>
  <c r="CE745" i="4" s="1"/>
  <c r="AR745" i="4"/>
  <c r="AT745" i="4"/>
  <c r="AU745" i="4"/>
  <c r="AW745" i="4"/>
  <c r="AQ746" i="4"/>
  <c r="CE746" i="4" s="1"/>
  <c r="AR746" i="4"/>
  <c r="AT746" i="4"/>
  <c r="AU746" i="4"/>
  <c r="AW746" i="4"/>
  <c r="AQ747" i="4"/>
  <c r="CE747" i="4" s="1"/>
  <c r="AR747" i="4"/>
  <c r="AT747" i="4"/>
  <c r="AU747" i="4"/>
  <c r="AW747" i="4"/>
  <c r="AQ748" i="4"/>
  <c r="CE748" i="4" s="1"/>
  <c r="AR748" i="4"/>
  <c r="AT748" i="4"/>
  <c r="AU748" i="4"/>
  <c r="AW748" i="4"/>
  <c r="AQ749" i="4"/>
  <c r="CE749" i="4" s="1"/>
  <c r="AR749" i="4"/>
  <c r="AT749" i="4"/>
  <c r="AU749" i="4"/>
  <c r="AW749" i="4"/>
  <c r="AQ750" i="4"/>
  <c r="CE750" i="4" s="1"/>
  <c r="AR750" i="4"/>
  <c r="AT750" i="4"/>
  <c r="AU750" i="4"/>
  <c r="AW750" i="4"/>
  <c r="AQ751" i="4"/>
  <c r="CE751" i="4" s="1"/>
  <c r="AR751" i="4"/>
  <c r="AT751" i="4"/>
  <c r="AU751" i="4"/>
  <c r="AW751" i="4"/>
  <c r="AQ752" i="4"/>
  <c r="CE752" i="4" s="1"/>
  <c r="AR752" i="4"/>
  <c r="AT752" i="4"/>
  <c r="AU752" i="4"/>
  <c r="AW752" i="4"/>
  <c r="AQ753" i="4"/>
  <c r="CE753" i="4" s="1"/>
  <c r="AR753" i="4"/>
  <c r="AT753" i="4"/>
  <c r="AU753" i="4"/>
  <c r="AW753" i="4"/>
  <c r="AQ754" i="4"/>
  <c r="CE754" i="4" s="1"/>
  <c r="AR754" i="4"/>
  <c r="AT754" i="4"/>
  <c r="AU754" i="4"/>
  <c r="AW754" i="4"/>
  <c r="AQ755" i="4"/>
  <c r="CE755" i="4" s="1"/>
  <c r="AR755" i="4"/>
  <c r="AT755" i="4"/>
  <c r="AU755" i="4"/>
  <c r="AW755" i="4"/>
  <c r="AQ756" i="4"/>
  <c r="CE756" i="4" s="1"/>
  <c r="AR756" i="4"/>
  <c r="AT756" i="4"/>
  <c r="AU756" i="4"/>
  <c r="AW756" i="4"/>
  <c r="AQ757" i="4"/>
  <c r="CE757" i="4" s="1"/>
  <c r="AR757" i="4"/>
  <c r="AT757" i="4"/>
  <c r="AU757" i="4"/>
  <c r="AW757" i="4"/>
  <c r="AQ758" i="4"/>
  <c r="CE758" i="4" s="1"/>
  <c r="AR758" i="4"/>
  <c r="AT758" i="4"/>
  <c r="AU758" i="4"/>
  <c r="AW758" i="4"/>
  <c r="AQ759" i="4"/>
  <c r="CE759" i="4" s="1"/>
  <c r="AR759" i="4"/>
  <c r="AT759" i="4"/>
  <c r="AU759" i="4"/>
  <c r="AW759" i="4"/>
  <c r="AQ760" i="4"/>
  <c r="CE760" i="4" s="1"/>
  <c r="AR760" i="4"/>
  <c r="AT760" i="4"/>
  <c r="AU760" i="4"/>
  <c r="AW760" i="4"/>
  <c r="AQ761" i="4"/>
  <c r="CE761" i="4" s="1"/>
  <c r="AR761" i="4"/>
  <c r="AT761" i="4"/>
  <c r="AU761" i="4"/>
  <c r="AW761" i="4"/>
  <c r="AQ762" i="4"/>
  <c r="CE762" i="4" s="1"/>
  <c r="AR762" i="4"/>
  <c r="AT762" i="4"/>
  <c r="AU762" i="4"/>
  <c r="AW762" i="4"/>
  <c r="AQ763" i="4"/>
  <c r="CE763" i="4" s="1"/>
  <c r="AR763" i="4"/>
  <c r="AT763" i="4"/>
  <c r="AU763" i="4"/>
  <c r="AW763" i="4"/>
  <c r="AQ764" i="4"/>
  <c r="CE764" i="4" s="1"/>
  <c r="AR764" i="4"/>
  <c r="AT764" i="4"/>
  <c r="AU764" i="4"/>
  <c r="AW764" i="4"/>
  <c r="AQ765" i="4"/>
  <c r="CE765" i="4" s="1"/>
  <c r="AR765" i="4"/>
  <c r="AT765" i="4"/>
  <c r="AU765" i="4"/>
  <c r="AW765" i="4"/>
  <c r="AQ766" i="4"/>
  <c r="CE766" i="4" s="1"/>
  <c r="AR766" i="4"/>
  <c r="AT766" i="4"/>
  <c r="AU766" i="4"/>
  <c r="AW766" i="4"/>
  <c r="AQ767" i="4"/>
  <c r="CE767" i="4" s="1"/>
  <c r="AR767" i="4"/>
  <c r="AT767" i="4"/>
  <c r="AU767" i="4"/>
  <c r="AW767" i="4"/>
  <c r="AQ768" i="4"/>
  <c r="CE768" i="4" s="1"/>
  <c r="AR768" i="4"/>
  <c r="AT768" i="4"/>
  <c r="AU768" i="4"/>
  <c r="AW768" i="4"/>
  <c r="AQ769" i="4"/>
  <c r="CE769" i="4" s="1"/>
  <c r="AR769" i="4"/>
  <c r="AT769" i="4"/>
  <c r="AU769" i="4"/>
  <c r="AW769" i="4"/>
  <c r="AQ770" i="4"/>
  <c r="CE770" i="4" s="1"/>
  <c r="AR770" i="4"/>
  <c r="AT770" i="4"/>
  <c r="AU770" i="4"/>
  <c r="AW770" i="4"/>
  <c r="AQ771" i="4"/>
  <c r="CE771" i="4" s="1"/>
  <c r="AR771" i="4"/>
  <c r="AT771" i="4"/>
  <c r="AU771" i="4"/>
  <c r="AW771" i="4"/>
  <c r="AQ772" i="4"/>
  <c r="CE772" i="4" s="1"/>
  <c r="AR772" i="4"/>
  <c r="AT772" i="4"/>
  <c r="AU772" i="4"/>
  <c r="AW772" i="4"/>
  <c r="AQ773" i="4"/>
  <c r="CE773" i="4" s="1"/>
  <c r="AR773" i="4"/>
  <c r="AT773" i="4"/>
  <c r="AU773" i="4"/>
  <c r="AW773" i="4"/>
  <c r="AQ774" i="4"/>
  <c r="CE774" i="4" s="1"/>
  <c r="AR774" i="4"/>
  <c r="AT774" i="4"/>
  <c r="AU774" i="4"/>
  <c r="AW774" i="4"/>
  <c r="AQ775" i="4"/>
  <c r="CE775" i="4" s="1"/>
  <c r="AR775" i="4"/>
  <c r="AT775" i="4"/>
  <c r="AU775" i="4"/>
  <c r="AW775" i="4"/>
  <c r="AQ776" i="4"/>
  <c r="CE776" i="4" s="1"/>
  <c r="AR776" i="4"/>
  <c r="AT776" i="4"/>
  <c r="AU776" i="4"/>
  <c r="AW776" i="4"/>
  <c r="AQ777" i="4"/>
  <c r="CE777" i="4" s="1"/>
  <c r="AR777" i="4"/>
  <c r="AT777" i="4"/>
  <c r="AU777" i="4"/>
  <c r="AW777" i="4"/>
  <c r="AQ778" i="4"/>
  <c r="CE778" i="4" s="1"/>
  <c r="AR778" i="4"/>
  <c r="AT778" i="4"/>
  <c r="AU778" i="4"/>
  <c r="AW778" i="4"/>
  <c r="AQ779" i="4"/>
  <c r="CE779" i="4" s="1"/>
  <c r="AR779" i="4"/>
  <c r="AT779" i="4"/>
  <c r="AU779" i="4"/>
  <c r="AW779" i="4"/>
  <c r="AQ780" i="4"/>
  <c r="CE780" i="4" s="1"/>
  <c r="AR780" i="4"/>
  <c r="AT780" i="4"/>
  <c r="AU780" i="4"/>
  <c r="AW780" i="4"/>
  <c r="AQ781" i="4"/>
  <c r="CE781" i="4" s="1"/>
  <c r="AR781" i="4"/>
  <c r="AT781" i="4"/>
  <c r="AU781" i="4"/>
  <c r="AW781" i="4"/>
  <c r="AQ782" i="4"/>
  <c r="CE782" i="4" s="1"/>
  <c r="AR782" i="4"/>
  <c r="AT782" i="4"/>
  <c r="AU782" i="4"/>
  <c r="AW782" i="4"/>
  <c r="AQ783" i="4"/>
  <c r="CE783" i="4" s="1"/>
  <c r="AR783" i="4"/>
  <c r="AT783" i="4"/>
  <c r="AU783" i="4"/>
  <c r="AW783" i="4"/>
  <c r="AQ784" i="4"/>
  <c r="CE784" i="4" s="1"/>
  <c r="AR784" i="4"/>
  <c r="AT784" i="4"/>
  <c r="AU784" i="4"/>
  <c r="AW784" i="4"/>
  <c r="AQ785" i="4"/>
  <c r="CE785" i="4" s="1"/>
  <c r="AR785" i="4"/>
  <c r="AT785" i="4"/>
  <c r="AU785" i="4"/>
  <c r="AW785" i="4"/>
  <c r="AQ786" i="4"/>
  <c r="CE786" i="4" s="1"/>
  <c r="AR786" i="4"/>
  <c r="AT786" i="4"/>
  <c r="AU786" i="4"/>
  <c r="AW786" i="4"/>
  <c r="AQ787" i="4"/>
  <c r="CE787" i="4" s="1"/>
  <c r="AR787" i="4"/>
  <c r="AT787" i="4"/>
  <c r="AU787" i="4"/>
  <c r="AW787" i="4"/>
  <c r="AQ788" i="4"/>
  <c r="CE788" i="4" s="1"/>
  <c r="AR788" i="4"/>
  <c r="AT788" i="4"/>
  <c r="AU788" i="4"/>
  <c r="AW788" i="4"/>
  <c r="AQ789" i="4"/>
  <c r="CE789" i="4" s="1"/>
  <c r="AR789" i="4"/>
  <c r="AT789" i="4"/>
  <c r="AU789" i="4"/>
  <c r="AW789" i="4"/>
  <c r="AQ790" i="4"/>
  <c r="CE790" i="4" s="1"/>
  <c r="AR790" i="4"/>
  <c r="AT790" i="4"/>
  <c r="AU790" i="4"/>
  <c r="AW790" i="4"/>
  <c r="AQ791" i="4"/>
  <c r="CE791" i="4" s="1"/>
  <c r="AR791" i="4"/>
  <c r="AT791" i="4"/>
  <c r="AU791" i="4"/>
  <c r="AW791" i="4"/>
  <c r="AQ792" i="4"/>
  <c r="CE792" i="4" s="1"/>
  <c r="AR792" i="4"/>
  <c r="AT792" i="4"/>
  <c r="AU792" i="4"/>
  <c r="AW792" i="4"/>
  <c r="AQ793" i="4"/>
  <c r="CE793" i="4" s="1"/>
  <c r="AR793" i="4"/>
  <c r="AT793" i="4"/>
  <c r="AU793" i="4"/>
  <c r="AW793" i="4"/>
  <c r="AQ794" i="4"/>
  <c r="CE794" i="4" s="1"/>
  <c r="AR794" i="4"/>
  <c r="AT794" i="4"/>
  <c r="AU794" i="4"/>
  <c r="AW794" i="4"/>
  <c r="AQ795" i="4"/>
  <c r="CE795" i="4" s="1"/>
  <c r="AR795" i="4"/>
  <c r="AT795" i="4"/>
  <c r="AU795" i="4"/>
  <c r="AW795" i="4"/>
  <c r="AQ796" i="4"/>
  <c r="CE796" i="4" s="1"/>
  <c r="AR796" i="4"/>
  <c r="AT796" i="4"/>
  <c r="AU796" i="4"/>
  <c r="AW796" i="4"/>
  <c r="AQ797" i="4"/>
  <c r="CE797" i="4" s="1"/>
  <c r="AR797" i="4"/>
  <c r="AT797" i="4"/>
  <c r="AU797" i="4"/>
  <c r="AW797" i="4"/>
  <c r="AQ798" i="4"/>
  <c r="CE798" i="4" s="1"/>
  <c r="AR798" i="4"/>
  <c r="AT798" i="4"/>
  <c r="AU798" i="4"/>
  <c r="AW798" i="4"/>
  <c r="AQ799" i="4"/>
  <c r="CE799" i="4" s="1"/>
  <c r="AR799" i="4"/>
  <c r="AT799" i="4"/>
  <c r="AU799" i="4"/>
  <c r="AW799" i="4"/>
  <c r="AQ800" i="4"/>
  <c r="CE800" i="4" s="1"/>
  <c r="AR800" i="4"/>
  <c r="AT800" i="4"/>
  <c r="AU800" i="4"/>
  <c r="AW800" i="4"/>
  <c r="AQ801" i="4"/>
  <c r="CE801" i="4" s="1"/>
  <c r="AR801" i="4"/>
  <c r="AT801" i="4"/>
  <c r="AU801" i="4"/>
  <c r="AW801" i="4"/>
  <c r="AQ802" i="4"/>
  <c r="CE802" i="4" s="1"/>
  <c r="AR802" i="4"/>
  <c r="AT802" i="4"/>
  <c r="AU802" i="4"/>
  <c r="AW802" i="4"/>
  <c r="AQ803" i="4"/>
  <c r="CE803" i="4" s="1"/>
  <c r="AR803" i="4"/>
  <c r="AT803" i="4"/>
  <c r="AU803" i="4"/>
  <c r="AW803" i="4"/>
  <c r="AQ804" i="4"/>
  <c r="CE804" i="4" s="1"/>
  <c r="AR804" i="4"/>
  <c r="AT804" i="4"/>
  <c r="AU804" i="4"/>
  <c r="AW804" i="4"/>
  <c r="AQ805" i="4"/>
  <c r="CE805" i="4" s="1"/>
  <c r="AR805" i="4"/>
  <c r="AT805" i="4"/>
  <c r="AU805" i="4"/>
  <c r="AW805" i="4"/>
  <c r="AQ806" i="4"/>
  <c r="CE806" i="4" s="1"/>
  <c r="AR806" i="4"/>
  <c r="AT806" i="4"/>
  <c r="AU806" i="4"/>
  <c r="AW806" i="4"/>
  <c r="AQ807" i="4"/>
  <c r="CE807" i="4" s="1"/>
  <c r="AR807" i="4"/>
  <c r="AT807" i="4"/>
  <c r="AU807" i="4"/>
  <c r="AW807" i="4"/>
  <c r="AQ808" i="4"/>
  <c r="CE808" i="4" s="1"/>
  <c r="AR808" i="4"/>
  <c r="AT808" i="4"/>
  <c r="AU808" i="4"/>
  <c r="AW808" i="4"/>
  <c r="AQ809" i="4"/>
  <c r="CE809" i="4" s="1"/>
  <c r="AR809" i="4"/>
  <c r="AT809" i="4"/>
  <c r="AU809" i="4"/>
  <c r="AW809" i="4"/>
  <c r="AQ810" i="4"/>
  <c r="CE810" i="4" s="1"/>
  <c r="AR810" i="4"/>
  <c r="AT810" i="4"/>
  <c r="AU810" i="4"/>
  <c r="AW810" i="4"/>
  <c r="AQ811" i="4"/>
  <c r="CE811" i="4" s="1"/>
  <c r="AR811" i="4"/>
  <c r="AT811" i="4"/>
  <c r="AU811" i="4"/>
  <c r="AW811" i="4"/>
  <c r="AQ812" i="4"/>
  <c r="CE812" i="4" s="1"/>
  <c r="AR812" i="4"/>
  <c r="AT812" i="4"/>
  <c r="AU812" i="4"/>
  <c r="AW812" i="4"/>
  <c r="AQ813" i="4"/>
  <c r="CE813" i="4" s="1"/>
  <c r="AR813" i="4"/>
  <c r="AT813" i="4"/>
  <c r="AU813" i="4"/>
  <c r="AW813" i="4"/>
  <c r="AQ814" i="4"/>
  <c r="CE814" i="4" s="1"/>
  <c r="AR814" i="4"/>
  <c r="AT814" i="4"/>
  <c r="AU814" i="4"/>
  <c r="AW814" i="4"/>
  <c r="AQ815" i="4"/>
  <c r="CE815" i="4" s="1"/>
  <c r="AR815" i="4"/>
  <c r="AT815" i="4"/>
  <c r="AU815" i="4"/>
  <c r="AW815" i="4"/>
  <c r="AQ816" i="4"/>
  <c r="CE816" i="4" s="1"/>
  <c r="AR816" i="4"/>
  <c r="AT816" i="4"/>
  <c r="AU816" i="4"/>
  <c r="AW816" i="4"/>
  <c r="AQ817" i="4"/>
  <c r="CE817" i="4" s="1"/>
  <c r="AR817" i="4"/>
  <c r="AT817" i="4"/>
  <c r="AU817" i="4"/>
  <c r="AW817" i="4"/>
  <c r="AQ818" i="4"/>
  <c r="CE818" i="4" s="1"/>
  <c r="AR818" i="4"/>
  <c r="AT818" i="4"/>
  <c r="AU818" i="4"/>
  <c r="AW818" i="4"/>
  <c r="AQ819" i="4"/>
  <c r="CE819" i="4" s="1"/>
  <c r="AR819" i="4"/>
  <c r="AT819" i="4"/>
  <c r="AU819" i="4"/>
  <c r="AW819" i="4"/>
  <c r="AQ820" i="4"/>
  <c r="CE820" i="4" s="1"/>
  <c r="AR820" i="4"/>
  <c r="AT820" i="4"/>
  <c r="AU820" i="4"/>
  <c r="AW820" i="4"/>
  <c r="AQ821" i="4"/>
  <c r="CE821" i="4" s="1"/>
  <c r="AR821" i="4"/>
  <c r="AT821" i="4"/>
  <c r="AU821" i="4"/>
  <c r="AW821" i="4"/>
  <c r="AQ822" i="4"/>
  <c r="CE822" i="4" s="1"/>
  <c r="AR822" i="4"/>
  <c r="AT822" i="4"/>
  <c r="AU822" i="4"/>
  <c r="AW822" i="4"/>
  <c r="AQ823" i="4"/>
  <c r="CE823" i="4" s="1"/>
  <c r="AR823" i="4"/>
  <c r="AT823" i="4"/>
  <c r="AU823" i="4"/>
  <c r="AW823" i="4"/>
  <c r="AQ824" i="4"/>
  <c r="CE824" i="4" s="1"/>
  <c r="AR824" i="4"/>
  <c r="AT824" i="4"/>
  <c r="AU824" i="4"/>
  <c r="AW824" i="4"/>
  <c r="AQ825" i="4"/>
  <c r="CE825" i="4" s="1"/>
  <c r="AR825" i="4"/>
  <c r="AT825" i="4"/>
  <c r="AU825" i="4"/>
  <c r="AW825" i="4"/>
  <c r="AQ826" i="4"/>
  <c r="CE826" i="4" s="1"/>
  <c r="AR826" i="4"/>
  <c r="AT826" i="4"/>
  <c r="AU826" i="4"/>
  <c r="AW826" i="4"/>
  <c r="AQ827" i="4"/>
  <c r="CE827" i="4" s="1"/>
  <c r="AR827" i="4"/>
  <c r="AT827" i="4"/>
  <c r="AU827" i="4"/>
  <c r="AW827" i="4"/>
  <c r="AQ828" i="4"/>
  <c r="CE828" i="4" s="1"/>
  <c r="AR828" i="4"/>
  <c r="AT828" i="4"/>
  <c r="AU828" i="4"/>
  <c r="AW828" i="4"/>
  <c r="AQ829" i="4"/>
  <c r="CE829" i="4" s="1"/>
  <c r="AR829" i="4"/>
  <c r="AT829" i="4"/>
  <c r="AU829" i="4"/>
  <c r="AW829" i="4"/>
  <c r="AQ830" i="4"/>
  <c r="CE830" i="4" s="1"/>
  <c r="AR830" i="4"/>
  <c r="AT830" i="4"/>
  <c r="AU830" i="4"/>
  <c r="AW830" i="4"/>
  <c r="AQ831" i="4"/>
  <c r="CE831" i="4" s="1"/>
  <c r="AR831" i="4"/>
  <c r="AT831" i="4"/>
  <c r="AU831" i="4"/>
  <c r="AW831" i="4"/>
  <c r="AQ832" i="4"/>
  <c r="CE832" i="4" s="1"/>
  <c r="AR832" i="4"/>
  <c r="AT832" i="4"/>
  <c r="AU832" i="4"/>
  <c r="AW832" i="4"/>
  <c r="AQ833" i="4"/>
  <c r="CE833" i="4" s="1"/>
  <c r="AR833" i="4"/>
  <c r="AT833" i="4"/>
  <c r="AU833" i="4"/>
  <c r="AW833" i="4"/>
  <c r="AQ834" i="4"/>
  <c r="CE834" i="4" s="1"/>
  <c r="AR834" i="4"/>
  <c r="AT834" i="4"/>
  <c r="AU834" i="4"/>
  <c r="AW834" i="4"/>
  <c r="AQ835" i="4"/>
  <c r="CE835" i="4" s="1"/>
  <c r="AR835" i="4"/>
  <c r="AT835" i="4"/>
  <c r="AU835" i="4"/>
  <c r="AW835" i="4"/>
  <c r="AQ836" i="4"/>
  <c r="CE836" i="4" s="1"/>
  <c r="AR836" i="4"/>
  <c r="AT836" i="4"/>
  <c r="AU836" i="4"/>
  <c r="AW836" i="4"/>
  <c r="AQ837" i="4"/>
  <c r="CE837" i="4" s="1"/>
  <c r="AR837" i="4"/>
  <c r="AT837" i="4"/>
  <c r="AU837" i="4"/>
  <c r="AW837" i="4"/>
  <c r="AQ838" i="4"/>
  <c r="CE838" i="4" s="1"/>
  <c r="AR838" i="4"/>
  <c r="AT838" i="4"/>
  <c r="AU838" i="4"/>
  <c r="AW838" i="4"/>
  <c r="AQ839" i="4"/>
  <c r="CE839" i="4" s="1"/>
  <c r="AR839" i="4"/>
  <c r="AT839" i="4"/>
  <c r="AU839" i="4"/>
  <c r="AW839" i="4"/>
  <c r="AQ840" i="4"/>
  <c r="CE840" i="4" s="1"/>
  <c r="AR840" i="4"/>
  <c r="AT840" i="4"/>
  <c r="AU840" i="4"/>
  <c r="AW840" i="4"/>
  <c r="AQ841" i="4"/>
  <c r="CE841" i="4" s="1"/>
  <c r="AR841" i="4"/>
  <c r="AT841" i="4"/>
  <c r="AU841" i="4"/>
  <c r="AW841" i="4"/>
  <c r="AQ842" i="4"/>
  <c r="CE842" i="4" s="1"/>
  <c r="AR842" i="4"/>
  <c r="AT842" i="4"/>
  <c r="AU842" i="4"/>
  <c r="AW842" i="4"/>
  <c r="AQ843" i="4"/>
  <c r="CE843" i="4" s="1"/>
  <c r="AR843" i="4"/>
  <c r="AT843" i="4"/>
  <c r="AU843" i="4"/>
  <c r="AW843" i="4"/>
  <c r="AQ844" i="4"/>
  <c r="CE844" i="4" s="1"/>
  <c r="AR844" i="4"/>
  <c r="AT844" i="4"/>
  <c r="AU844" i="4"/>
  <c r="AW844" i="4"/>
  <c r="AQ845" i="4"/>
  <c r="CE845" i="4" s="1"/>
  <c r="AR845" i="4"/>
  <c r="AT845" i="4"/>
  <c r="AU845" i="4"/>
  <c r="AW845" i="4"/>
  <c r="AQ846" i="4"/>
  <c r="CE846" i="4" s="1"/>
  <c r="AR846" i="4"/>
  <c r="AT846" i="4"/>
  <c r="AU846" i="4"/>
  <c r="AW846" i="4"/>
  <c r="AQ847" i="4"/>
  <c r="CE847" i="4" s="1"/>
  <c r="AR847" i="4"/>
  <c r="AT847" i="4"/>
  <c r="AU847" i="4"/>
  <c r="AW847" i="4"/>
  <c r="AQ848" i="4"/>
  <c r="CE848" i="4" s="1"/>
  <c r="AR848" i="4"/>
  <c r="AT848" i="4"/>
  <c r="AU848" i="4"/>
  <c r="AW848" i="4"/>
  <c r="AQ849" i="4"/>
  <c r="CE849" i="4" s="1"/>
  <c r="AR849" i="4"/>
  <c r="AT849" i="4"/>
  <c r="AU849" i="4"/>
  <c r="AW849" i="4"/>
  <c r="AQ850" i="4"/>
  <c r="CE850" i="4" s="1"/>
  <c r="AR850" i="4"/>
  <c r="AT850" i="4"/>
  <c r="AU850" i="4"/>
  <c r="AW850" i="4"/>
  <c r="AQ851" i="4"/>
  <c r="CE851" i="4" s="1"/>
  <c r="AR851" i="4"/>
  <c r="AT851" i="4"/>
  <c r="AU851" i="4"/>
  <c r="AW851" i="4"/>
  <c r="AQ852" i="4"/>
  <c r="CE852" i="4" s="1"/>
  <c r="AR852" i="4"/>
  <c r="AT852" i="4"/>
  <c r="AU852" i="4"/>
  <c r="AW852" i="4"/>
  <c r="AQ853" i="4"/>
  <c r="CE853" i="4" s="1"/>
  <c r="AR853" i="4"/>
  <c r="AT853" i="4"/>
  <c r="AU853" i="4"/>
  <c r="AW853" i="4"/>
  <c r="AQ854" i="4"/>
  <c r="CE854" i="4" s="1"/>
  <c r="AR854" i="4"/>
  <c r="AT854" i="4"/>
  <c r="AU854" i="4"/>
  <c r="AW854" i="4"/>
  <c r="AQ855" i="4"/>
  <c r="CE855" i="4" s="1"/>
  <c r="AR855" i="4"/>
  <c r="AT855" i="4"/>
  <c r="AU855" i="4"/>
  <c r="AW855" i="4"/>
  <c r="AQ856" i="4"/>
  <c r="CE856" i="4" s="1"/>
  <c r="AR856" i="4"/>
  <c r="AT856" i="4"/>
  <c r="AU856" i="4"/>
  <c r="AW856" i="4"/>
  <c r="AQ857" i="4"/>
  <c r="CE857" i="4" s="1"/>
  <c r="AR857" i="4"/>
  <c r="AT857" i="4"/>
  <c r="AU857" i="4"/>
  <c r="AW857" i="4"/>
  <c r="AQ858" i="4"/>
  <c r="CE858" i="4" s="1"/>
  <c r="AR858" i="4"/>
  <c r="AT858" i="4"/>
  <c r="AU858" i="4"/>
  <c r="AW858" i="4"/>
  <c r="AQ859" i="4"/>
  <c r="CE859" i="4" s="1"/>
  <c r="AR859" i="4"/>
  <c r="AT859" i="4"/>
  <c r="AU859" i="4"/>
  <c r="AW859" i="4"/>
  <c r="AQ860" i="4"/>
  <c r="CE860" i="4" s="1"/>
  <c r="AR860" i="4"/>
  <c r="AT860" i="4"/>
  <c r="AU860" i="4"/>
  <c r="AW860" i="4"/>
  <c r="AQ861" i="4"/>
  <c r="CE861" i="4" s="1"/>
  <c r="AR861" i="4"/>
  <c r="AT861" i="4"/>
  <c r="AU861" i="4"/>
  <c r="AW861" i="4"/>
  <c r="AQ862" i="4"/>
  <c r="CE862" i="4" s="1"/>
  <c r="AR862" i="4"/>
  <c r="AT862" i="4"/>
  <c r="AU862" i="4"/>
  <c r="AW862" i="4"/>
  <c r="AQ863" i="4"/>
  <c r="CE863" i="4" s="1"/>
  <c r="AR863" i="4"/>
  <c r="AT863" i="4"/>
  <c r="AU863" i="4"/>
  <c r="AW863" i="4"/>
  <c r="AQ864" i="4"/>
  <c r="CE864" i="4" s="1"/>
  <c r="AR864" i="4"/>
  <c r="AT864" i="4"/>
  <c r="AU864" i="4"/>
  <c r="AW864" i="4"/>
  <c r="AQ865" i="4"/>
  <c r="CE865" i="4" s="1"/>
  <c r="AR865" i="4"/>
  <c r="AT865" i="4"/>
  <c r="AU865" i="4"/>
  <c r="AW865" i="4"/>
  <c r="AQ866" i="4"/>
  <c r="CE866" i="4" s="1"/>
  <c r="AR866" i="4"/>
  <c r="AT866" i="4"/>
  <c r="AU866" i="4"/>
  <c r="AW866" i="4"/>
  <c r="AQ867" i="4"/>
  <c r="CE867" i="4" s="1"/>
  <c r="AR867" i="4"/>
  <c r="AT867" i="4"/>
  <c r="AU867" i="4"/>
  <c r="AW867" i="4"/>
  <c r="AQ868" i="4"/>
  <c r="CE868" i="4" s="1"/>
  <c r="AR868" i="4"/>
  <c r="AT868" i="4"/>
  <c r="AU868" i="4"/>
  <c r="AW868" i="4"/>
  <c r="AQ869" i="4"/>
  <c r="CE869" i="4" s="1"/>
  <c r="AR869" i="4"/>
  <c r="AT869" i="4"/>
  <c r="AU869" i="4"/>
  <c r="AW869" i="4"/>
  <c r="AQ870" i="4"/>
  <c r="CE870" i="4" s="1"/>
  <c r="AR870" i="4"/>
  <c r="AT870" i="4"/>
  <c r="AU870" i="4"/>
  <c r="AW870" i="4"/>
  <c r="AQ871" i="4"/>
  <c r="CE871" i="4" s="1"/>
  <c r="AR871" i="4"/>
  <c r="AT871" i="4"/>
  <c r="AU871" i="4"/>
  <c r="AW871" i="4"/>
  <c r="AQ872" i="4"/>
  <c r="CE872" i="4" s="1"/>
  <c r="AR872" i="4"/>
  <c r="AT872" i="4"/>
  <c r="AU872" i="4"/>
  <c r="AW872" i="4"/>
  <c r="AQ873" i="4"/>
  <c r="CE873" i="4" s="1"/>
  <c r="AR873" i="4"/>
  <c r="AT873" i="4"/>
  <c r="AU873" i="4"/>
  <c r="AW873" i="4"/>
  <c r="AQ874" i="4"/>
  <c r="CE874" i="4" s="1"/>
  <c r="AR874" i="4"/>
  <c r="AT874" i="4"/>
  <c r="AU874" i="4"/>
  <c r="AW874" i="4"/>
  <c r="AQ875" i="4"/>
  <c r="CE875" i="4" s="1"/>
  <c r="AR875" i="4"/>
  <c r="AT875" i="4"/>
  <c r="AU875" i="4"/>
  <c r="AW875" i="4"/>
  <c r="AQ876" i="4"/>
  <c r="CE876" i="4" s="1"/>
  <c r="AR876" i="4"/>
  <c r="AT876" i="4"/>
  <c r="AU876" i="4"/>
  <c r="AW876" i="4"/>
  <c r="AQ877" i="4"/>
  <c r="CE877" i="4" s="1"/>
  <c r="AR877" i="4"/>
  <c r="AT877" i="4"/>
  <c r="AU877" i="4"/>
  <c r="AW877" i="4"/>
  <c r="AQ878" i="4"/>
  <c r="CE878" i="4" s="1"/>
  <c r="AR878" i="4"/>
  <c r="AT878" i="4"/>
  <c r="AU878" i="4"/>
  <c r="AW878" i="4"/>
  <c r="AQ879" i="4"/>
  <c r="CE879" i="4" s="1"/>
  <c r="AR879" i="4"/>
  <c r="AT879" i="4"/>
  <c r="AU879" i="4"/>
  <c r="AW879" i="4"/>
  <c r="AQ880" i="4"/>
  <c r="CE880" i="4" s="1"/>
  <c r="AR880" i="4"/>
  <c r="AT880" i="4"/>
  <c r="AU880" i="4"/>
  <c r="AW880" i="4"/>
  <c r="AQ881" i="4"/>
  <c r="CE881" i="4" s="1"/>
  <c r="AR881" i="4"/>
  <c r="AT881" i="4"/>
  <c r="AU881" i="4"/>
  <c r="AW881" i="4"/>
  <c r="AQ882" i="4"/>
  <c r="CE882" i="4" s="1"/>
  <c r="AR882" i="4"/>
  <c r="AT882" i="4"/>
  <c r="AU882" i="4"/>
  <c r="AW882" i="4"/>
  <c r="AQ883" i="4"/>
  <c r="CE883" i="4" s="1"/>
  <c r="AR883" i="4"/>
  <c r="AT883" i="4"/>
  <c r="AU883" i="4"/>
  <c r="AW883" i="4"/>
  <c r="AQ884" i="4"/>
  <c r="CE884" i="4" s="1"/>
  <c r="AR884" i="4"/>
  <c r="AT884" i="4"/>
  <c r="AU884" i="4"/>
  <c r="AW884" i="4"/>
  <c r="AQ885" i="4"/>
  <c r="CE885" i="4" s="1"/>
  <c r="AR885" i="4"/>
  <c r="AT885" i="4"/>
  <c r="AU885" i="4"/>
  <c r="AW885" i="4"/>
  <c r="AQ886" i="4"/>
  <c r="CE886" i="4" s="1"/>
  <c r="AR886" i="4"/>
  <c r="AT886" i="4"/>
  <c r="AU886" i="4"/>
  <c r="AW886" i="4"/>
  <c r="AQ887" i="4"/>
  <c r="CE887" i="4" s="1"/>
  <c r="AR887" i="4"/>
  <c r="AT887" i="4"/>
  <c r="AU887" i="4"/>
  <c r="AW887" i="4"/>
  <c r="AQ888" i="4"/>
  <c r="CE888" i="4" s="1"/>
  <c r="AR888" i="4"/>
  <c r="AT888" i="4"/>
  <c r="AU888" i="4"/>
  <c r="AW888" i="4"/>
  <c r="AQ889" i="4"/>
  <c r="CE889" i="4" s="1"/>
  <c r="AR889" i="4"/>
  <c r="AT889" i="4"/>
  <c r="AU889" i="4"/>
  <c r="AW889" i="4"/>
  <c r="AQ890" i="4"/>
  <c r="CE890" i="4" s="1"/>
  <c r="AR890" i="4"/>
  <c r="AT890" i="4"/>
  <c r="AU890" i="4"/>
  <c r="AW890" i="4"/>
  <c r="AQ891" i="4"/>
  <c r="CE891" i="4" s="1"/>
  <c r="AR891" i="4"/>
  <c r="AT891" i="4"/>
  <c r="AU891" i="4"/>
  <c r="AW891" i="4"/>
  <c r="AQ892" i="4"/>
  <c r="CE892" i="4" s="1"/>
  <c r="AR892" i="4"/>
  <c r="AT892" i="4"/>
  <c r="AU892" i="4"/>
  <c r="AW892" i="4"/>
  <c r="AQ893" i="4"/>
  <c r="CE893" i="4" s="1"/>
  <c r="AR893" i="4"/>
  <c r="AT893" i="4"/>
  <c r="AU893" i="4"/>
  <c r="AW893" i="4"/>
  <c r="AQ894" i="4"/>
  <c r="CE894" i="4" s="1"/>
  <c r="AR894" i="4"/>
  <c r="AT894" i="4"/>
  <c r="AU894" i="4"/>
  <c r="AW894" i="4"/>
  <c r="AQ895" i="4"/>
  <c r="CE895" i="4" s="1"/>
  <c r="AR895" i="4"/>
  <c r="AT895" i="4"/>
  <c r="AU895" i="4"/>
  <c r="AW895" i="4"/>
  <c r="AQ896" i="4"/>
  <c r="CE896" i="4" s="1"/>
  <c r="AR896" i="4"/>
  <c r="AT896" i="4"/>
  <c r="AU896" i="4"/>
  <c r="AW896" i="4"/>
  <c r="AQ897" i="4"/>
  <c r="CE897" i="4" s="1"/>
  <c r="AR897" i="4"/>
  <c r="AT897" i="4"/>
  <c r="AU897" i="4"/>
  <c r="AW897" i="4"/>
  <c r="AQ898" i="4"/>
  <c r="CE898" i="4" s="1"/>
  <c r="AR898" i="4"/>
  <c r="AT898" i="4"/>
  <c r="AU898" i="4"/>
  <c r="AW898" i="4"/>
  <c r="AQ899" i="4"/>
  <c r="CE899" i="4" s="1"/>
  <c r="AR899" i="4"/>
  <c r="AT899" i="4"/>
  <c r="AU899" i="4"/>
  <c r="AW899" i="4"/>
  <c r="AQ900" i="4"/>
  <c r="CE900" i="4" s="1"/>
  <c r="AR900" i="4"/>
  <c r="AT900" i="4"/>
  <c r="AU900" i="4"/>
  <c r="AW900" i="4"/>
  <c r="AQ901" i="4"/>
  <c r="CE901" i="4" s="1"/>
  <c r="AR901" i="4"/>
  <c r="AT901" i="4"/>
  <c r="AU901" i="4"/>
  <c r="AW901" i="4"/>
  <c r="AQ902" i="4"/>
  <c r="CE902" i="4" s="1"/>
  <c r="AR902" i="4"/>
  <c r="AT902" i="4"/>
  <c r="AU902" i="4"/>
  <c r="AW902" i="4"/>
  <c r="AQ903" i="4"/>
  <c r="CE903" i="4" s="1"/>
  <c r="AR903" i="4"/>
  <c r="AT903" i="4"/>
  <c r="AU903" i="4"/>
  <c r="AW903" i="4"/>
  <c r="AQ904" i="4"/>
  <c r="CE904" i="4" s="1"/>
  <c r="AR904" i="4"/>
  <c r="AT904" i="4"/>
  <c r="AU904" i="4"/>
  <c r="AW904" i="4"/>
  <c r="AQ905" i="4"/>
  <c r="CE905" i="4" s="1"/>
  <c r="AR905" i="4"/>
  <c r="AT905" i="4"/>
  <c r="AU905" i="4"/>
  <c r="AW905" i="4"/>
  <c r="AQ906" i="4"/>
  <c r="CE906" i="4" s="1"/>
  <c r="AR906" i="4"/>
  <c r="AT906" i="4"/>
  <c r="AU906" i="4"/>
  <c r="AW906" i="4"/>
  <c r="AQ907" i="4"/>
  <c r="CE907" i="4" s="1"/>
  <c r="AR907" i="4"/>
  <c r="AT907" i="4"/>
  <c r="AU907" i="4"/>
  <c r="AW907" i="4"/>
  <c r="AQ908" i="4"/>
  <c r="CE908" i="4" s="1"/>
  <c r="AR908" i="4"/>
  <c r="AT908" i="4"/>
  <c r="AU908" i="4"/>
  <c r="AW908" i="4"/>
  <c r="AQ909" i="4"/>
  <c r="CE909" i="4" s="1"/>
  <c r="AR909" i="4"/>
  <c r="AT909" i="4"/>
  <c r="AU909" i="4"/>
  <c r="AW909" i="4"/>
  <c r="AQ910" i="4"/>
  <c r="CE910" i="4" s="1"/>
  <c r="AR910" i="4"/>
  <c r="AT910" i="4"/>
  <c r="AU910" i="4"/>
  <c r="AW910" i="4"/>
  <c r="AQ911" i="4"/>
  <c r="CE911" i="4" s="1"/>
  <c r="AR911" i="4"/>
  <c r="AT911" i="4"/>
  <c r="AU911" i="4"/>
  <c r="AW911" i="4"/>
  <c r="AQ912" i="4"/>
  <c r="CE912" i="4" s="1"/>
  <c r="AR912" i="4"/>
  <c r="AT912" i="4"/>
  <c r="AU912" i="4"/>
  <c r="AW912" i="4"/>
  <c r="AQ913" i="4"/>
  <c r="CE913" i="4" s="1"/>
  <c r="AR913" i="4"/>
  <c r="AT913" i="4"/>
  <c r="AU913" i="4"/>
  <c r="AW913" i="4"/>
  <c r="AQ914" i="4"/>
  <c r="CE914" i="4" s="1"/>
  <c r="AR914" i="4"/>
  <c r="AT914" i="4"/>
  <c r="AU914" i="4"/>
  <c r="AW914" i="4"/>
  <c r="AQ915" i="4"/>
  <c r="CE915" i="4" s="1"/>
  <c r="AR915" i="4"/>
  <c r="AT915" i="4"/>
  <c r="AU915" i="4"/>
  <c r="AW915" i="4"/>
  <c r="AQ916" i="4"/>
  <c r="CE916" i="4" s="1"/>
  <c r="AR916" i="4"/>
  <c r="AT916" i="4"/>
  <c r="AU916" i="4"/>
  <c r="AW916" i="4"/>
  <c r="AQ917" i="4"/>
  <c r="CE917" i="4" s="1"/>
  <c r="AR917" i="4"/>
  <c r="AT917" i="4"/>
  <c r="AU917" i="4"/>
  <c r="AW917" i="4"/>
  <c r="AQ918" i="4"/>
  <c r="CE918" i="4" s="1"/>
  <c r="AR918" i="4"/>
  <c r="AT918" i="4"/>
  <c r="AU918" i="4"/>
  <c r="AW918" i="4"/>
  <c r="AQ919" i="4"/>
  <c r="CE919" i="4" s="1"/>
  <c r="AR919" i="4"/>
  <c r="AT919" i="4"/>
  <c r="AU919" i="4"/>
  <c r="AW919" i="4"/>
  <c r="AQ920" i="4"/>
  <c r="CE920" i="4" s="1"/>
  <c r="AR920" i="4"/>
  <c r="AT920" i="4"/>
  <c r="AU920" i="4"/>
  <c r="AW920" i="4"/>
  <c r="AQ921" i="4"/>
  <c r="CE921" i="4" s="1"/>
  <c r="AR921" i="4"/>
  <c r="AT921" i="4"/>
  <c r="AU921" i="4"/>
  <c r="AW921" i="4"/>
  <c r="AQ922" i="4"/>
  <c r="CE922" i="4" s="1"/>
  <c r="AR922" i="4"/>
  <c r="AT922" i="4"/>
  <c r="AU922" i="4"/>
  <c r="AW922" i="4"/>
  <c r="AQ923" i="4"/>
  <c r="CE923" i="4" s="1"/>
  <c r="AR923" i="4"/>
  <c r="AT923" i="4"/>
  <c r="AU923" i="4"/>
  <c r="AW923" i="4"/>
  <c r="AQ924" i="4"/>
  <c r="CE924" i="4" s="1"/>
  <c r="AR924" i="4"/>
  <c r="AT924" i="4"/>
  <c r="AU924" i="4"/>
  <c r="AW924" i="4"/>
  <c r="AQ925" i="4"/>
  <c r="CE925" i="4" s="1"/>
  <c r="AR925" i="4"/>
  <c r="AT925" i="4"/>
  <c r="AU925" i="4"/>
  <c r="AW925" i="4"/>
  <c r="AQ926" i="4"/>
  <c r="CE926" i="4" s="1"/>
  <c r="AR926" i="4"/>
  <c r="AT926" i="4"/>
  <c r="AU926" i="4"/>
  <c r="AW926" i="4"/>
  <c r="AQ927" i="4"/>
  <c r="CE927" i="4" s="1"/>
  <c r="AR927" i="4"/>
  <c r="AT927" i="4"/>
  <c r="AU927" i="4"/>
  <c r="AW927" i="4"/>
  <c r="AQ928" i="4"/>
  <c r="CE928" i="4" s="1"/>
  <c r="AR928" i="4"/>
  <c r="AT928" i="4"/>
  <c r="AU928" i="4"/>
  <c r="AW928" i="4"/>
  <c r="AQ929" i="4"/>
  <c r="CE929" i="4" s="1"/>
  <c r="AR929" i="4"/>
  <c r="AT929" i="4"/>
  <c r="AU929" i="4"/>
  <c r="AW929" i="4"/>
  <c r="AQ930" i="4"/>
  <c r="CE930" i="4" s="1"/>
  <c r="AR930" i="4"/>
  <c r="AT930" i="4"/>
  <c r="AU930" i="4"/>
  <c r="AW930" i="4"/>
  <c r="AQ931" i="4"/>
  <c r="CE931" i="4" s="1"/>
  <c r="AR931" i="4"/>
  <c r="AT931" i="4"/>
  <c r="AU931" i="4"/>
  <c r="AW931" i="4"/>
  <c r="AQ932" i="4"/>
  <c r="CE932" i="4" s="1"/>
  <c r="AR932" i="4"/>
  <c r="AT932" i="4"/>
  <c r="AU932" i="4"/>
  <c r="AW932" i="4"/>
  <c r="AQ933" i="4"/>
  <c r="CE933" i="4" s="1"/>
  <c r="AR933" i="4"/>
  <c r="AT933" i="4"/>
  <c r="AU933" i="4"/>
  <c r="AW933" i="4"/>
  <c r="AQ934" i="4"/>
  <c r="CE934" i="4" s="1"/>
  <c r="AR934" i="4"/>
  <c r="AT934" i="4"/>
  <c r="AU934" i="4"/>
  <c r="AW934" i="4"/>
  <c r="AQ935" i="4"/>
  <c r="CE935" i="4" s="1"/>
  <c r="AR935" i="4"/>
  <c r="AT935" i="4"/>
  <c r="AU935" i="4"/>
  <c r="AW935" i="4"/>
  <c r="AQ936" i="4"/>
  <c r="CE936" i="4" s="1"/>
  <c r="AR936" i="4"/>
  <c r="AT936" i="4"/>
  <c r="AU936" i="4"/>
  <c r="AW936" i="4"/>
  <c r="AQ937" i="4"/>
  <c r="CE937" i="4" s="1"/>
  <c r="AR937" i="4"/>
  <c r="AT937" i="4"/>
  <c r="AU937" i="4"/>
  <c r="AW937" i="4"/>
  <c r="AQ938" i="4"/>
  <c r="CE938" i="4" s="1"/>
  <c r="AR938" i="4"/>
  <c r="AT938" i="4"/>
  <c r="AU938" i="4"/>
  <c r="AW938" i="4"/>
  <c r="AQ939" i="4"/>
  <c r="CE939" i="4" s="1"/>
  <c r="AR939" i="4"/>
  <c r="AT939" i="4"/>
  <c r="AU939" i="4"/>
  <c r="AW939" i="4"/>
  <c r="AQ940" i="4"/>
  <c r="CE940" i="4" s="1"/>
  <c r="AR940" i="4"/>
  <c r="AT940" i="4"/>
  <c r="AU940" i="4"/>
  <c r="AW940" i="4"/>
  <c r="AQ941" i="4"/>
  <c r="CE941" i="4" s="1"/>
  <c r="AR941" i="4"/>
  <c r="AT941" i="4"/>
  <c r="AU941" i="4"/>
  <c r="AW941" i="4"/>
  <c r="AQ942" i="4"/>
  <c r="CE942" i="4" s="1"/>
  <c r="AR942" i="4"/>
  <c r="AT942" i="4"/>
  <c r="AU942" i="4"/>
  <c r="AW942" i="4"/>
  <c r="AQ943" i="4"/>
  <c r="CE943" i="4" s="1"/>
  <c r="AR943" i="4"/>
  <c r="AT943" i="4"/>
  <c r="AU943" i="4"/>
  <c r="AW943" i="4"/>
  <c r="AQ944" i="4"/>
  <c r="CE944" i="4" s="1"/>
  <c r="AR944" i="4"/>
  <c r="AT944" i="4"/>
  <c r="AU944" i="4"/>
  <c r="AW944" i="4"/>
  <c r="AQ945" i="4"/>
  <c r="CE945" i="4" s="1"/>
  <c r="AR945" i="4"/>
  <c r="AT945" i="4"/>
  <c r="AU945" i="4"/>
  <c r="AW945" i="4"/>
  <c r="AQ946" i="4"/>
  <c r="CE946" i="4" s="1"/>
  <c r="AR946" i="4"/>
  <c r="AT946" i="4"/>
  <c r="AU946" i="4"/>
  <c r="AW946" i="4"/>
  <c r="AQ947" i="4"/>
  <c r="CE947" i="4" s="1"/>
  <c r="AR947" i="4"/>
  <c r="AT947" i="4"/>
  <c r="AU947" i="4"/>
  <c r="AW947" i="4"/>
  <c r="AQ948" i="4"/>
  <c r="CE948" i="4" s="1"/>
  <c r="AR948" i="4"/>
  <c r="AT948" i="4"/>
  <c r="AU948" i="4"/>
  <c r="AW948" i="4"/>
  <c r="AQ949" i="4"/>
  <c r="CE949" i="4" s="1"/>
  <c r="AR949" i="4"/>
  <c r="AT949" i="4"/>
  <c r="AU949" i="4"/>
  <c r="AW949" i="4"/>
  <c r="AQ950" i="4"/>
  <c r="CE950" i="4" s="1"/>
  <c r="AR950" i="4"/>
  <c r="AT950" i="4"/>
  <c r="AU950" i="4"/>
  <c r="AW950" i="4"/>
  <c r="AQ951" i="4"/>
  <c r="CE951" i="4" s="1"/>
  <c r="AR951" i="4"/>
  <c r="AT951" i="4"/>
  <c r="AU951" i="4"/>
  <c r="AW951" i="4"/>
  <c r="AQ952" i="4"/>
  <c r="CE952" i="4" s="1"/>
  <c r="AR952" i="4"/>
  <c r="AT952" i="4"/>
  <c r="AU952" i="4"/>
  <c r="AW952" i="4"/>
  <c r="AQ953" i="4"/>
  <c r="CE953" i="4" s="1"/>
  <c r="AR953" i="4"/>
  <c r="AT953" i="4"/>
  <c r="AU953" i="4"/>
  <c r="AW953" i="4"/>
  <c r="AQ954" i="4"/>
  <c r="CE954" i="4" s="1"/>
  <c r="AR954" i="4"/>
  <c r="AT954" i="4"/>
  <c r="AU954" i="4"/>
  <c r="AW954" i="4"/>
  <c r="AQ955" i="4"/>
  <c r="CE955" i="4" s="1"/>
  <c r="AR955" i="4"/>
  <c r="AT955" i="4"/>
  <c r="AU955" i="4"/>
  <c r="AW955" i="4"/>
  <c r="AQ956" i="4"/>
  <c r="CE956" i="4" s="1"/>
  <c r="AR956" i="4"/>
  <c r="AT956" i="4"/>
  <c r="AU956" i="4"/>
  <c r="AW956" i="4"/>
  <c r="AQ957" i="4"/>
  <c r="CE957" i="4" s="1"/>
  <c r="AR957" i="4"/>
  <c r="AT957" i="4"/>
  <c r="AU957" i="4"/>
  <c r="AW957" i="4"/>
  <c r="AQ958" i="4"/>
  <c r="CE958" i="4" s="1"/>
  <c r="AR958" i="4"/>
  <c r="AT958" i="4"/>
  <c r="AU958" i="4"/>
  <c r="AW958" i="4"/>
  <c r="AQ959" i="4"/>
  <c r="CE959" i="4" s="1"/>
  <c r="AR959" i="4"/>
  <c r="AT959" i="4"/>
  <c r="AU959" i="4"/>
  <c r="AW959" i="4"/>
  <c r="AQ960" i="4"/>
  <c r="CE960" i="4" s="1"/>
  <c r="AR960" i="4"/>
  <c r="AT960" i="4"/>
  <c r="AU960" i="4"/>
  <c r="AW960" i="4"/>
  <c r="AQ961" i="4"/>
  <c r="CE961" i="4" s="1"/>
  <c r="AR961" i="4"/>
  <c r="AT961" i="4"/>
  <c r="AU961" i="4"/>
  <c r="AW961" i="4"/>
  <c r="AQ962" i="4"/>
  <c r="CE962" i="4" s="1"/>
  <c r="AR962" i="4"/>
  <c r="AT962" i="4"/>
  <c r="AU962" i="4"/>
  <c r="AW962" i="4"/>
  <c r="AQ963" i="4"/>
  <c r="CE963" i="4" s="1"/>
  <c r="AR963" i="4"/>
  <c r="AT963" i="4"/>
  <c r="AU963" i="4"/>
  <c r="AW963" i="4"/>
  <c r="AQ964" i="4"/>
  <c r="CE964" i="4" s="1"/>
  <c r="AR964" i="4"/>
  <c r="AT964" i="4"/>
  <c r="AU964" i="4"/>
  <c r="AW964" i="4"/>
  <c r="AQ965" i="4"/>
  <c r="CE965" i="4" s="1"/>
  <c r="AR965" i="4"/>
  <c r="AT965" i="4"/>
  <c r="AU965" i="4"/>
  <c r="AW965" i="4"/>
  <c r="AQ966" i="4"/>
  <c r="CE966" i="4" s="1"/>
  <c r="AR966" i="4"/>
  <c r="AT966" i="4"/>
  <c r="AU966" i="4"/>
  <c r="AW966" i="4"/>
  <c r="AQ967" i="4"/>
  <c r="CE967" i="4" s="1"/>
  <c r="AR967" i="4"/>
  <c r="AT967" i="4"/>
  <c r="AU967" i="4"/>
  <c r="AW967" i="4"/>
  <c r="AQ968" i="4"/>
  <c r="CE968" i="4" s="1"/>
  <c r="AR968" i="4"/>
  <c r="AT968" i="4"/>
  <c r="AU968" i="4"/>
  <c r="AW968" i="4"/>
  <c r="AQ969" i="4"/>
  <c r="CE969" i="4" s="1"/>
  <c r="AR969" i="4"/>
  <c r="AT969" i="4"/>
  <c r="AU969" i="4"/>
  <c r="AW969" i="4"/>
  <c r="AQ970" i="4"/>
  <c r="CE970" i="4" s="1"/>
  <c r="AR970" i="4"/>
  <c r="AT970" i="4"/>
  <c r="AU970" i="4"/>
  <c r="AW970" i="4"/>
  <c r="AQ971" i="4"/>
  <c r="CE971" i="4" s="1"/>
  <c r="AR971" i="4"/>
  <c r="AT971" i="4"/>
  <c r="AU971" i="4"/>
  <c r="AW971" i="4"/>
  <c r="AQ972" i="4"/>
  <c r="CE972" i="4" s="1"/>
  <c r="AR972" i="4"/>
  <c r="AT972" i="4"/>
  <c r="AU972" i="4"/>
  <c r="AW972" i="4"/>
  <c r="AQ973" i="4"/>
  <c r="CE973" i="4" s="1"/>
  <c r="AR973" i="4"/>
  <c r="AT973" i="4"/>
  <c r="AU973" i="4"/>
  <c r="AW973" i="4"/>
  <c r="AQ974" i="4"/>
  <c r="CE974" i="4" s="1"/>
  <c r="AR974" i="4"/>
  <c r="AT974" i="4"/>
  <c r="AU974" i="4"/>
  <c r="AW974" i="4"/>
  <c r="AQ975" i="4"/>
  <c r="CE975" i="4" s="1"/>
  <c r="AR975" i="4"/>
  <c r="AT975" i="4"/>
  <c r="AU975" i="4"/>
  <c r="AW975" i="4"/>
  <c r="AQ976" i="4"/>
  <c r="CE976" i="4" s="1"/>
  <c r="AR976" i="4"/>
  <c r="AT976" i="4"/>
  <c r="AU976" i="4"/>
  <c r="AW976" i="4"/>
  <c r="AQ977" i="4"/>
  <c r="CE977" i="4" s="1"/>
  <c r="AR977" i="4"/>
  <c r="AT977" i="4"/>
  <c r="AU977" i="4"/>
  <c r="AW977" i="4"/>
  <c r="AQ978" i="4"/>
  <c r="CE978" i="4" s="1"/>
  <c r="AR978" i="4"/>
  <c r="AT978" i="4"/>
  <c r="AU978" i="4"/>
  <c r="AW978" i="4"/>
  <c r="AQ979" i="4"/>
  <c r="CE979" i="4" s="1"/>
  <c r="AR979" i="4"/>
  <c r="AT979" i="4"/>
  <c r="AU979" i="4"/>
  <c r="AW979" i="4"/>
  <c r="AQ980" i="4"/>
  <c r="CE980" i="4" s="1"/>
  <c r="AR980" i="4"/>
  <c r="AT980" i="4"/>
  <c r="AU980" i="4"/>
  <c r="AW980" i="4"/>
  <c r="AQ981" i="4"/>
  <c r="CE981" i="4" s="1"/>
  <c r="AR981" i="4"/>
  <c r="AT981" i="4"/>
  <c r="AU981" i="4"/>
  <c r="AW981" i="4"/>
  <c r="AQ982" i="4"/>
  <c r="CE982" i="4" s="1"/>
  <c r="AR982" i="4"/>
  <c r="AT982" i="4"/>
  <c r="AU982" i="4"/>
  <c r="AW982" i="4"/>
  <c r="AQ983" i="4"/>
  <c r="CE983" i="4" s="1"/>
  <c r="AR983" i="4"/>
  <c r="AT983" i="4"/>
  <c r="AU983" i="4"/>
  <c r="AW983" i="4"/>
  <c r="AQ984" i="4"/>
  <c r="CE984" i="4" s="1"/>
  <c r="AR984" i="4"/>
  <c r="AT984" i="4"/>
  <c r="AU984" i="4"/>
  <c r="AW984" i="4"/>
  <c r="AQ985" i="4"/>
  <c r="CE985" i="4" s="1"/>
  <c r="AR985" i="4"/>
  <c r="AT985" i="4"/>
  <c r="AU985" i="4"/>
  <c r="AW985" i="4"/>
  <c r="AQ986" i="4"/>
  <c r="CE986" i="4" s="1"/>
  <c r="AR986" i="4"/>
  <c r="AT986" i="4"/>
  <c r="AU986" i="4"/>
  <c r="AW986" i="4"/>
  <c r="AQ987" i="4"/>
  <c r="CE987" i="4" s="1"/>
  <c r="AR987" i="4"/>
  <c r="AT987" i="4"/>
  <c r="AU987" i="4"/>
  <c r="AW987" i="4"/>
  <c r="AQ988" i="4"/>
  <c r="CE988" i="4" s="1"/>
  <c r="AR988" i="4"/>
  <c r="AT988" i="4"/>
  <c r="AU988" i="4"/>
  <c r="AW988" i="4"/>
  <c r="AQ989" i="4"/>
  <c r="CE989" i="4" s="1"/>
  <c r="AR989" i="4"/>
  <c r="AT989" i="4"/>
  <c r="AU989" i="4"/>
  <c r="AW989" i="4"/>
  <c r="AQ990" i="4"/>
  <c r="CE990" i="4" s="1"/>
  <c r="AR990" i="4"/>
  <c r="AT990" i="4"/>
  <c r="AU990" i="4"/>
  <c r="AW990" i="4"/>
  <c r="AQ991" i="4"/>
  <c r="CE991" i="4" s="1"/>
  <c r="AR991" i="4"/>
  <c r="AT991" i="4"/>
  <c r="AU991" i="4"/>
  <c r="AW991" i="4"/>
  <c r="AQ992" i="4"/>
  <c r="CE992" i="4" s="1"/>
  <c r="AR992" i="4"/>
  <c r="AT992" i="4"/>
  <c r="AU992" i="4"/>
  <c r="AW992" i="4"/>
  <c r="AQ993" i="4"/>
  <c r="CE993" i="4" s="1"/>
  <c r="AR993" i="4"/>
  <c r="AT993" i="4"/>
  <c r="AU993" i="4"/>
  <c r="AW993" i="4"/>
  <c r="AQ994" i="4"/>
  <c r="CE994" i="4" s="1"/>
  <c r="AR994" i="4"/>
  <c r="AT994" i="4"/>
  <c r="AU994" i="4"/>
  <c r="AW994" i="4"/>
  <c r="AQ995" i="4"/>
  <c r="CE995" i="4" s="1"/>
  <c r="AR995" i="4"/>
  <c r="AT995" i="4"/>
  <c r="AU995" i="4"/>
  <c r="AW995" i="4"/>
  <c r="AQ996" i="4"/>
  <c r="CE996" i="4" s="1"/>
  <c r="AR996" i="4"/>
  <c r="AT996" i="4"/>
  <c r="AU996" i="4"/>
  <c r="AW996" i="4"/>
  <c r="AQ997" i="4"/>
  <c r="CE997" i="4" s="1"/>
  <c r="AR997" i="4"/>
  <c r="AT997" i="4"/>
  <c r="AU997" i="4"/>
  <c r="AW997" i="4"/>
  <c r="AQ998" i="4"/>
  <c r="CE998" i="4" s="1"/>
  <c r="AR998" i="4"/>
  <c r="AT998" i="4"/>
  <c r="AU998" i="4"/>
  <c r="AW998" i="4"/>
  <c r="AQ999" i="4"/>
  <c r="CE999" i="4" s="1"/>
  <c r="AR999" i="4"/>
  <c r="AT999" i="4"/>
  <c r="AU999" i="4"/>
  <c r="AW999" i="4"/>
  <c r="AQ1000" i="4"/>
  <c r="CE1000" i="4" s="1"/>
  <c r="AR1000" i="4"/>
  <c r="AT1000" i="4"/>
  <c r="AU1000" i="4"/>
  <c r="AW1000" i="4"/>
  <c r="AQ1001" i="4"/>
  <c r="CE1001" i="4" s="1"/>
  <c r="AR1001" i="4"/>
  <c r="AT1001" i="4"/>
  <c r="AU1001" i="4"/>
  <c r="AW1001" i="4"/>
  <c r="AW3" i="4"/>
  <c r="AU3" i="4"/>
  <c r="AT3" i="4"/>
  <c r="AR3" i="4"/>
  <c r="AQ3" i="4"/>
  <c r="EW501" i="4" l="1"/>
  <c r="EW500" i="4"/>
  <c r="EW499" i="4"/>
  <c r="EW498" i="4"/>
  <c r="EW497" i="4"/>
  <c r="EW496" i="4"/>
  <c r="EW494" i="4"/>
  <c r="EW495" i="4"/>
  <c r="EW493" i="4"/>
  <c r="EW492" i="4"/>
  <c r="EW491" i="4"/>
  <c r="EW490" i="4"/>
  <c r="AH88" i="5"/>
  <c r="AH93" i="5"/>
  <c r="AH81" i="5"/>
  <c r="AH85" i="5"/>
  <c r="AH89" i="5"/>
  <c r="AH94" i="5"/>
  <c r="AH84" i="5"/>
  <c r="AH82" i="5"/>
  <c r="AH86" i="5"/>
  <c r="AH91" i="5"/>
  <c r="AH95" i="5"/>
  <c r="AH80" i="5"/>
  <c r="AH90" i="5"/>
  <c r="AH83" i="5"/>
  <c r="AH87" i="5"/>
  <c r="AH92" i="5"/>
  <c r="EW488" i="4"/>
  <c r="EW487" i="4"/>
  <c r="EW486" i="4"/>
  <c r="EW489" i="4"/>
  <c r="EW484" i="4"/>
  <c r="EW485" i="4"/>
  <c r="EW483" i="4"/>
  <c r="EW480" i="4"/>
  <c r="EW482" i="4"/>
  <c r="EW478" i="4"/>
  <c r="EW479" i="4"/>
  <c r="EW481" i="4"/>
  <c r="EW477" i="4"/>
  <c r="EW473" i="4"/>
  <c r="EW465" i="4"/>
  <c r="EW457" i="4"/>
  <c r="EW449" i="4"/>
  <c r="EW441" i="4"/>
  <c r="EW437" i="4"/>
  <c r="EW429" i="4"/>
  <c r="EW421" i="4"/>
  <c r="EW413" i="4"/>
  <c r="EW405" i="4"/>
  <c r="EW397" i="4"/>
  <c r="EW389" i="4"/>
  <c r="EW385" i="4"/>
  <c r="EW377" i="4"/>
  <c r="EW369" i="4"/>
  <c r="EW365" i="4"/>
  <c r="EW357" i="4"/>
  <c r="EW349" i="4"/>
  <c r="EW345" i="4"/>
  <c r="EW337" i="4"/>
  <c r="EW325" i="4"/>
  <c r="EW317" i="4"/>
  <c r="EW305" i="4"/>
  <c r="EW293" i="4"/>
  <c r="EW285" i="4"/>
  <c r="EW281" i="4"/>
  <c r="EW273" i="4"/>
  <c r="EW265" i="4"/>
  <c r="EW253" i="4"/>
  <c r="EW245" i="4"/>
  <c r="EW237" i="4"/>
  <c r="EW229" i="4"/>
  <c r="EW221" i="4"/>
  <c r="EW213" i="4"/>
  <c r="EW205" i="4"/>
  <c r="EW197" i="4"/>
  <c r="EW189" i="4"/>
  <c r="EW181" i="4"/>
  <c r="EW173" i="4"/>
  <c r="EW165" i="4"/>
  <c r="EW157" i="4"/>
  <c r="EW149" i="4"/>
  <c r="EW141" i="4"/>
  <c r="EW133" i="4"/>
  <c r="EW125" i="4"/>
  <c r="EW117" i="4"/>
  <c r="EW109" i="4"/>
  <c r="EW101" i="4"/>
  <c r="EW93" i="4"/>
  <c r="EW81" i="4"/>
  <c r="EW73" i="4"/>
  <c r="EW65" i="4"/>
  <c r="EW57" i="4"/>
  <c r="EW49" i="4"/>
  <c r="EW41" i="4"/>
  <c r="EW33" i="4"/>
  <c r="EW25" i="4"/>
  <c r="EW17" i="4"/>
  <c r="EW5" i="4"/>
  <c r="EW476" i="4"/>
  <c r="EW472" i="4"/>
  <c r="EW468" i="4"/>
  <c r="EW464" i="4"/>
  <c r="EW460" i="4"/>
  <c r="EW456" i="4"/>
  <c r="EW452" i="4"/>
  <c r="EW448" i="4"/>
  <c r="EW444" i="4"/>
  <c r="EW440" i="4"/>
  <c r="EW436" i="4"/>
  <c r="EW432" i="4"/>
  <c r="EW428" i="4"/>
  <c r="EW424" i="4"/>
  <c r="EW420" i="4"/>
  <c r="EW416" i="4"/>
  <c r="EW412" i="4"/>
  <c r="EW408" i="4"/>
  <c r="EW404" i="4"/>
  <c r="EW400" i="4"/>
  <c r="EW396" i="4"/>
  <c r="EW392" i="4"/>
  <c r="EW388" i="4"/>
  <c r="EW384" i="4"/>
  <c r="EW380" i="4"/>
  <c r="EW376" i="4"/>
  <c r="EW372" i="4"/>
  <c r="EW368" i="4"/>
  <c r="EW364" i="4"/>
  <c r="EW360" i="4"/>
  <c r="EW356" i="4"/>
  <c r="EW352" i="4"/>
  <c r="EW348" i="4"/>
  <c r="EW344" i="4"/>
  <c r="EW340" i="4"/>
  <c r="EW336" i="4"/>
  <c r="EW332" i="4"/>
  <c r="EW328" i="4"/>
  <c r="EW324" i="4"/>
  <c r="EW320" i="4"/>
  <c r="EW316" i="4"/>
  <c r="EW312" i="4"/>
  <c r="EW308" i="4"/>
  <c r="EW304" i="4"/>
  <c r="EW300" i="4"/>
  <c r="EW296" i="4"/>
  <c r="EW292" i="4"/>
  <c r="EW288" i="4"/>
  <c r="EW284" i="4"/>
  <c r="EW280" i="4"/>
  <c r="EW276" i="4"/>
  <c r="EW272" i="4"/>
  <c r="EW268" i="4"/>
  <c r="EW264" i="4"/>
  <c r="EW260" i="4"/>
  <c r="EW256" i="4"/>
  <c r="EW252" i="4"/>
  <c r="EW248" i="4"/>
  <c r="EW244" i="4"/>
  <c r="EW240" i="4"/>
  <c r="EW236" i="4"/>
  <c r="EW232" i="4"/>
  <c r="EW228" i="4"/>
  <c r="EW224" i="4"/>
  <c r="EW220" i="4"/>
  <c r="EW216" i="4"/>
  <c r="EW212" i="4"/>
  <c r="EW208" i="4"/>
  <c r="EW204" i="4"/>
  <c r="EW200" i="4"/>
  <c r="EW196" i="4"/>
  <c r="EW192" i="4"/>
  <c r="EW188" i="4"/>
  <c r="EW184" i="4"/>
  <c r="EW180" i="4"/>
  <c r="EW176" i="4"/>
  <c r="EW172" i="4"/>
  <c r="EW168" i="4"/>
  <c r="EW164" i="4"/>
  <c r="EW160" i="4"/>
  <c r="EW156" i="4"/>
  <c r="EW152" i="4"/>
  <c r="EW148" i="4"/>
  <c r="EW144" i="4"/>
  <c r="EW140" i="4"/>
  <c r="EW136" i="4"/>
  <c r="EW132" i="4"/>
  <c r="EW128" i="4"/>
  <c r="EW124" i="4"/>
  <c r="EW120" i="4"/>
  <c r="EW116" i="4"/>
  <c r="EW112" i="4"/>
  <c r="EW108" i="4"/>
  <c r="EW104" i="4"/>
  <c r="EW100" i="4"/>
  <c r="EW96" i="4"/>
  <c r="EW92" i="4"/>
  <c r="EW88" i="4"/>
  <c r="EW84" i="4"/>
  <c r="EW80" i="4"/>
  <c r="EW76" i="4"/>
  <c r="EW72" i="4"/>
  <c r="EW68" i="4"/>
  <c r="EW64" i="4"/>
  <c r="EW60" i="4"/>
  <c r="EW56" i="4"/>
  <c r="EW52" i="4"/>
  <c r="EW48" i="4"/>
  <c r="EW44" i="4"/>
  <c r="EW40" i="4"/>
  <c r="EW36" i="4"/>
  <c r="EW32" i="4"/>
  <c r="EW28" i="4"/>
  <c r="EW24" i="4"/>
  <c r="EW20" i="4"/>
  <c r="EW16" i="4"/>
  <c r="EW12" i="4"/>
  <c r="EW8" i="4"/>
  <c r="EW4" i="4"/>
  <c r="EW469" i="4"/>
  <c r="EW461" i="4"/>
  <c r="EW453" i="4"/>
  <c r="EW445" i="4"/>
  <c r="EW433" i="4"/>
  <c r="EW425" i="4"/>
  <c r="EW417" i="4"/>
  <c r="EW409" i="4"/>
  <c r="EW401" i="4"/>
  <c r="EW393" i="4"/>
  <c r="EW381" i="4"/>
  <c r="EW373" i="4"/>
  <c r="EW361" i="4"/>
  <c r="EW353" i="4"/>
  <c r="EW341" i="4"/>
  <c r="EW333" i="4"/>
  <c r="EW329" i="4"/>
  <c r="EW321" i="4"/>
  <c r="EW313" i="4"/>
  <c r="EW309" i="4"/>
  <c r="EW301" i="4"/>
  <c r="EW297" i="4"/>
  <c r="EW289" i="4"/>
  <c r="EW277" i="4"/>
  <c r="EW269" i="4"/>
  <c r="EW261" i="4"/>
  <c r="EW257" i="4"/>
  <c r="EW249" i="4"/>
  <c r="EW241" i="4"/>
  <c r="EW233" i="4"/>
  <c r="EW225" i="4"/>
  <c r="EW217" i="4"/>
  <c r="EW209" i="4"/>
  <c r="EW201" i="4"/>
  <c r="EW193" i="4"/>
  <c r="EW185" i="4"/>
  <c r="EW177" i="4"/>
  <c r="EW169" i="4"/>
  <c r="EW161" i="4"/>
  <c r="EW153" i="4"/>
  <c r="EW145" i="4"/>
  <c r="EW137" i="4"/>
  <c r="EW129" i="4"/>
  <c r="EW121" i="4"/>
  <c r="EW113" i="4"/>
  <c r="EW105" i="4"/>
  <c r="EW97" i="4"/>
  <c r="EW89" i="4"/>
  <c r="EW85" i="4"/>
  <c r="EW77" i="4"/>
  <c r="EW69" i="4"/>
  <c r="EW61" i="4"/>
  <c r="EW53" i="4"/>
  <c r="EW45" i="4"/>
  <c r="EW37" i="4"/>
  <c r="EW29" i="4"/>
  <c r="EW21" i="4"/>
  <c r="EW13" i="4"/>
  <c r="EW9" i="4"/>
  <c r="EW475" i="4"/>
  <c r="EW471" i="4"/>
  <c r="EW467" i="4"/>
  <c r="EW463" i="4"/>
  <c r="EW459" i="4"/>
  <c r="EW455" i="4"/>
  <c r="EW451" i="4"/>
  <c r="EW447" i="4"/>
  <c r="EW443" i="4"/>
  <c r="EW439" i="4"/>
  <c r="EW435" i="4"/>
  <c r="EW431" i="4"/>
  <c r="EW427" i="4"/>
  <c r="EW423" i="4"/>
  <c r="EW419" i="4"/>
  <c r="EW415" i="4"/>
  <c r="EW411" i="4"/>
  <c r="EW407" i="4"/>
  <c r="EW403" i="4"/>
  <c r="EW399" i="4"/>
  <c r="EW395" i="4"/>
  <c r="EW391" i="4"/>
  <c r="EW387" i="4"/>
  <c r="EW383" i="4"/>
  <c r="EW379" i="4"/>
  <c r="EW375" i="4"/>
  <c r="EW371" i="4"/>
  <c r="EW367" i="4"/>
  <c r="EW363" i="4"/>
  <c r="EW359" i="4"/>
  <c r="EW355" i="4"/>
  <c r="EW351" i="4"/>
  <c r="EW347" i="4"/>
  <c r="EW343" i="4"/>
  <c r="EW339" i="4"/>
  <c r="EW335" i="4"/>
  <c r="EW331" i="4"/>
  <c r="EW327" i="4"/>
  <c r="EW323" i="4"/>
  <c r="EW319" i="4"/>
  <c r="EW315" i="4"/>
  <c r="EW311" i="4"/>
  <c r="EW307" i="4"/>
  <c r="EW303" i="4"/>
  <c r="EW299" i="4"/>
  <c r="EW295" i="4"/>
  <c r="EW291" i="4"/>
  <c r="EW287" i="4"/>
  <c r="EW283" i="4"/>
  <c r="EW279" i="4"/>
  <c r="EW275" i="4"/>
  <c r="EW271" i="4"/>
  <c r="EW267" i="4"/>
  <c r="EW263" i="4"/>
  <c r="EW259" i="4"/>
  <c r="EW255" i="4"/>
  <c r="EW251" i="4"/>
  <c r="EW247" i="4"/>
  <c r="EW243" i="4"/>
  <c r="EW239" i="4"/>
  <c r="EW235" i="4"/>
  <c r="EW231" i="4"/>
  <c r="EW227" i="4"/>
  <c r="EW223" i="4"/>
  <c r="EW219" i="4"/>
  <c r="EW215" i="4"/>
  <c r="EW211" i="4"/>
  <c r="EW207" i="4"/>
  <c r="EW203" i="4"/>
  <c r="EW199" i="4"/>
  <c r="EW195" i="4"/>
  <c r="EW191" i="4"/>
  <c r="EW187" i="4"/>
  <c r="EW183" i="4"/>
  <c r="EW179" i="4"/>
  <c r="EW175" i="4"/>
  <c r="EW171" i="4"/>
  <c r="EW167" i="4"/>
  <c r="EW163" i="4"/>
  <c r="EW159" i="4"/>
  <c r="EW155" i="4"/>
  <c r="EW151" i="4"/>
  <c r="EW147" i="4"/>
  <c r="EW143" i="4"/>
  <c r="EW139" i="4"/>
  <c r="EW135" i="4"/>
  <c r="EW131" i="4"/>
  <c r="EW127" i="4"/>
  <c r="EW123" i="4"/>
  <c r="EW119" i="4"/>
  <c r="EW115" i="4"/>
  <c r="EW111" i="4"/>
  <c r="EW107" i="4"/>
  <c r="EW103" i="4"/>
  <c r="EW99" i="4"/>
  <c r="EW95" i="4"/>
  <c r="EW91" i="4"/>
  <c r="EW87" i="4"/>
  <c r="EW83" i="4"/>
  <c r="EW79" i="4"/>
  <c r="EW75" i="4"/>
  <c r="EW71" i="4"/>
  <c r="EW67" i="4"/>
  <c r="EW63" i="4"/>
  <c r="EW59" i="4"/>
  <c r="EW55" i="4"/>
  <c r="EW51" i="4"/>
  <c r="EW47" i="4"/>
  <c r="EW43" i="4"/>
  <c r="EW39" i="4"/>
  <c r="EW35" i="4"/>
  <c r="EW31" i="4"/>
  <c r="EW27" i="4"/>
  <c r="EW23" i="4"/>
  <c r="EW19" i="4"/>
  <c r="EW15" i="4"/>
  <c r="EW11" i="4"/>
  <c r="EW7" i="4"/>
  <c r="EW3" i="4"/>
  <c r="EW474" i="4"/>
  <c r="EW470" i="4"/>
  <c r="EW466" i="4"/>
  <c r="EW462" i="4"/>
  <c r="EW458" i="4"/>
  <c r="EW454" i="4"/>
  <c r="EW450" i="4"/>
  <c r="EW446" i="4"/>
  <c r="EW442" i="4"/>
  <c r="EW438" i="4"/>
  <c r="EW434" i="4"/>
  <c r="EW430" i="4"/>
  <c r="EW426" i="4"/>
  <c r="EW422" i="4"/>
  <c r="EW418" i="4"/>
  <c r="EW414" i="4"/>
  <c r="EW410" i="4"/>
  <c r="EW406" i="4"/>
  <c r="EW402" i="4"/>
  <c r="EW398" i="4"/>
  <c r="EW394" i="4"/>
  <c r="EW390" i="4"/>
  <c r="EW386" i="4"/>
  <c r="EW382" i="4"/>
  <c r="EW378" i="4"/>
  <c r="EW374" i="4"/>
  <c r="EW370" i="4"/>
  <c r="EW366" i="4"/>
  <c r="EW362" i="4"/>
  <c r="EW358" i="4"/>
  <c r="EW354" i="4"/>
  <c r="EW350" i="4"/>
  <c r="EW346" i="4"/>
  <c r="EW342" i="4"/>
  <c r="EW338" i="4"/>
  <c r="EW334" i="4"/>
  <c r="EW330" i="4"/>
  <c r="EW326" i="4"/>
  <c r="EW322" i="4"/>
  <c r="EW318" i="4"/>
  <c r="EW314" i="4"/>
  <c r="EW310" i="4"/>
  <c r="EW306" i="4"/>
  <c r="EW302" i="4"/>
  <c r="EW298" i="4"/>
  <c r="EW294" i="4"/>
  <c r="EW290" i="4"/>
  <c r="EW286" i="4"/>
  <c r="EW282" i="4"/>
  <c r="EW278" i="4"/>
  <c r="EW274" i="4"/>
  <c r="EW270" i="4"/>
  <c r="EW266" i="4"/>
  <c r="EW262" i="4"/>
  <c r="EW258" i="4"/>
  <c r="EW254" i="4"/>
  <c r="EW250" i="4"/>
  <c r="EW246" i="4"/>
  <c r="EW242" i="4"/>
  <c r="EW238" i="4"/>
  <c r="EW234" i="4"/>
  <c r="EW230" i="4"/>
  <c r="EW226" i="4"/>
  <c r="EW222" i="4"/>
  <c r="EW218" i="4"/>
  <c r="EW214" i="4"/>
  <c r="EW210" i="4"/>
  <c r="EW206" i="4"/>
  <c r="EW202" i="4"/>
  <c r="EW198" i="4"/>
  <c r="EW194" i="4"/>
  <c r="EW190" i="4"/>
  <c r="EW186" i="4"/>
  <c r="EW182" i="4"/>
  <c r="EW178" i="4"/>
  <c r="EW174" i="4"/>
  <c r="EW170" i="4"/>
  <c r="EW166" i="4"/>
  <c r="EW162" i="4"/>
  <c r="EW158" i="4"/>
  <c r="EW154" i="4"/>
  <c r="EW150" i="4"/>
  <c r="EW146" i="4"/>
  <c r="EW142" i="4"/>
  <c r="EW138" i="4"/>
  <c r="EW134" i="4"/>
  <c r="EW130" i="4"/>
  <c r="EW126" i="4"/>
  <c r="EW122" i="4"/>
  <c r="EW118" i="4"/>
  <c r="EW114" i="4"/>
  <c r="EW110" i="4"/>
  <c r="EW106" i="4"/>
  <c r="EW102" i="4"/>
  <c r="EW98" i="4"/>
  <c r="EW94" i="4"/>
  <c r="EW90" i="4"/>
  <c r="EW86" i="4"/>
  <c r="EW82" i="4"/>
  <c r="EW78" i="4"/>
  <c r="EW74" i="4"/>
  <c r="EW70" i="4"/>
  <c r="EW66" i="4"/>
  <c r="EW62" i="4"/>
  <c r="EW58" i="4"/>
  <c r="EW54" i="4"/>
  <c r="EW50" i="4"/>
  <c r="EW46" i="4"/>
  <c r="EW42" i="4"/>
  <c r="EW38" i="4"/>
  <c r="EW34" i="4"/>
  <c r="EW30" i="4"/>
  <c r="EW26" i="4"/>
  <c r="EW22" i="4"/>
  <c r="EW18" i="4"/>
  <c r="EW14" i="4"/>
  <c r="EW10" i="4"/>
  <c r="EW6" i="4"/>
  <c r="EX997" i="4"/>
  <c r="EX993" i="4"/>
  <c r="EX989" i="4"/>
  <c r="EX985" i="4"/>
  <c r="EX981" i="4"/>
  <c r="EX977" i="4"/>
  <c r="EX973" i="4"/>
  <c r="EX969" i="4"/>
  <c r="EX965" i="4"/>
  <c r="EX961" i="4"/>
  <c r="EX957" i="4"/>
  <c r="EX953" i="4"/>
  <c r="EX949" i="4"/>
  <c r="EX945" i="4"/>
  <c r="EX941" i="4"/>
  <c r="EX937" i="4"/>
  <c r="EX933" i="4"/>
  <c r="EX929" i="4"/>
  <c r="EX925" i="4"/>
  <c r="EX921" i="4"/>
  <c r="EX917" i="4"/>
  <c r="EX913" i="4"/>
  <c r="EX909" i="4"/>
  <c r="EX905" i="4"/>
  <c r="EX901" i="4"/>
  <c r="EX897" i="4"/>
  <c r="EX893" i="4"/>
  <c r="EX889" i="4"/>
  <c r="EX885" i="4"/>
  <c r="EX881" i="4"/>
  <c r="EX877" i="4"/>
  <c r="EX873" i="4"/>
  <c r="EX869" i="4"/>
  <c r="EX865" i="4"/>
  <c r="EX861" i="4"/>
  <c r="EX857" i="4"/>
  <c r="EX853" i="4"/>
  <c r="EX849" i="4"/>
  <c r="EX845" i="4"/>
  <c r="EX841" i="4"/>
  <c r="EX837" i="4"/>
  <c r="EX833" i="4"/>
  <c r="EX829" i="4"/>
  <c r="EX825" i="4"/>
  <c r="EX821" i="4"/>
  <c r="EX817" i="4"/>
  <c r="EX813" i="4"/>
  <c r="EX809" i="4"/>
  <c r="EX805" i="4"/>
  <c r="EX801" i="4"/>
  <c r="EX797" i="4"/>
  <c r="EX793" i="4"/>
  <c r="EX789" i="4"/>
  <c r="EX785" i="4"/>
  <c r="EX781" i="4"/>
  <c r="EX777" i="4"/>
  <c r="EX773" i="4"/>
  <c r="EX769" i="4"/>
  <c r="EX765" i="4"/>
  <c r="EX761" i="4"/>
  <c r="EX757" i="4"/>
  <c r="EX753" i="4"/>
  <c r="EX749" i="4"/>
  <c r="EX745" i="4"/>
  <c r="EX741" i="4"/>
  <c r="EX737" i="4"/>
  <c r="EX733" i="4"/>
  <c r="EX729" i="4"/>
  <c r="EX725" i="4"/>
  <c r="EX721" i="4"/>
  <c r="EX717" i="4"/>
  <c r="EX713" i="4"/>
  <c r="EX709" i="4"/>
  <c r="EX705" i="4"/>
  <c r="EX701" i="4"/>
  <c r="EX697" i="4"/>
  <c r="EX693" i="4"/>
  <c r="EX689" i="4"/>
  <c r="EX685" i="4"/>
  <c r="EX681" i="4"/>
  <c r="EX677" i="4"/>
  <c r="EX673" i="4"/>
  <c r="EX669" i="4"/>
  <c r="EX665" i="4"/>
  <c r="EX661" i="4"/>
  <c r="EX657" i="4"/>
  <c r="EX653" i="4"/>
  <c r="EX649" i="4"/>
  <c r="EX645" i="4"/>
  <c r="EX641" i="4"/>
  <c r="EX637" i="4"/>
  <c r="EX633" i="4"/>
  <c r="EX629" i="4"/>
  <c r="EX625" i="4"/>
  <c r="EX621" i="4"/>
  <c r="EX617" i="4"/>
  <c r="EX613" i="4"/>
  <c r="EX609" i="4"/>
  <c r="EX605" i="4"/>
  <c r="EX601" i="4"/>
  <c r="EX597" i="4"/>
  <c r="EX593" i="4"/>
  <c r="EX589" i="4"/>
  <c r="EX585" i="4"/>
  <c r="EX581" i="4"/>
  <c r="EX577" i="4"/>
  <c r="EX573" i="4"/>
  <c r="EX569" i="4"/>
  <c r="EX565" i="4"/>
  <c r="EX561" i="4"/>
  <c r="EX557" i="4"/>
  <c r="EX553" i="4"/>
  <c r="EX549" i="4"/>
  <c r="EX545" i="4"/>
  <c r="EX541" i="4"/>
  <c r="EX537" i="4"/>
  <c r="EX533" i="4"/>
  <c r="EX529" i="4"/>
  <c r="EX525" i="4"/>
  <c r="EX521" i="4"/>
  <c r="EX517" i="4"/>
  <c r="EX513" i="4"/>
  <c r="EX509" i="4"/>
  <c r="EX505" i="4"/>
  <c r="EX501" i="4"/>
  <c r="EX497" i="4"/>
  <c r="EX493" i="4"/>
  <c r="EX489" i="4"/>
  <c r="EX485" i="4"/>
  <c r="EX481" i="4"/>
  <c r="EX477" i="4"/>
  <c r="EX473" i="4"/>
  <c r="EX1000" i="4"/>
  <c r="EX996" i="4"/>
  <c r="EX992" i="4"/>
  <c r="EX988" i="4"/>
  <c r="EX984" i="4"/>
  <c r="EX980" i="4"/>
  <c r="EX976" i="4"/>
  <c r="EX972" i="4"/>
  <c r="EX968" i="4"/>
  <c r="EX964" i="4"/>
  <c r="EX960" i="4"/>
  <c r="EX956" i="4"/>
  <c r="EX952" i="4"/>
  <c r="EX948" i="4"/>
  <c r="EX944" i="4"/>
  <c r="EX940" i="4"/>
  <c r="EX936" i="4"/>
  <c r="EX932" i="4"/>
  <c r="EX928" i="4"/>
  <c r="EX924" i="4"/>
  <c r="EX920" i="4"/>
  <c r="EX916" i="4"/>
  <c r="EX912" i="4"/>
  <c r="EX908" i="4"/>
  <c r="EX904" i="4"/>
  <c r="EX900" i="4"/>
  <c r="EX896" i="4"/>
  <c r="EX892" i="4"/>
  <c r="EX888" i="4"/>
  <c r="EX884" i="4"/>
  <c r="EX880" i="4"/>
  <c r="EX876" i="4"/>
  <c r="EX872" i="4"/>
  <c r="EX868" i="4"/>
  <c r="EX864" i="4"/>
  <c r="EX860" i="4"/>
  <c r="EX856" i="4"/>
  <c r="EX852" i="4"/>
  <c r="EX848" i="4"/>
  <c r="EX844" i="4"/>
  <c r="EX840" i="4"/>
  <c r="EX836" i="4"/>
  <c r="EX832" i="4"/>
  <c r="EX828" i="4"/>
  <c r="EX824" i="4"/>
  <c r="EX820" i="4"/>
  <c r="EX816" i="4"/>
  <c r="EX812" i="4"/>
  <c r="EX808" i="4"/>
  <c r="EX804" i="4"/>
  <c r="EX800" i="4"/>
  <c r="EX796" i="4"/>
  <c r="EX792" i="4"/>
  <c r="EX788" i="4"/>
  <c r="EX784" i="4"/>
  <c r="EX780" i="4"/>
  <c r="EX776" i="4"/>
  <c r="EX772" i="4"/>
  <c r="EX768" i="4"/>
  <c r="EX764" i="4"/>
  <c r="EX760" i="4"/>
  <c r="EX756" i="4"/>
  <c r="EX752" i="4"/>
  <c r="EX748" i="4"/>
  <c r="EX744" i="4"/>
  <c r="EX740" i="4"/>
  <c r="EX736" i="4"/>
  <c r="EX732" i="4"/>
  <c r="EX728" i="4"/>
  <c r="EX724" i="4"/>
  <c r="EX720" i="4"/>
  <c r="EX716" i="4"/>
  <c r="EX712" i="4"/>
  <c r="EX708" i="4"/>
  <c r="EX704" i="4"/>
  <c r="EX700" i="4"/>
  <c r="EX696" i="4"/>
  <c r="EX692" i="4"/>
  <c r="EX688" i="4"/>
  <c r="EX684" i="4"/>
  <c r="EX680" i="4"/>
  <c r="EX676" i="4"/>
  <c r="EX672" i="4"/>
  <c r="EX668" i="4"/>
  <c r="EX664" i="4"/>
  <c r="EX660" i="4"/>
  <c r="EX656" i="4"/>
  <c r="EX652" i="4"/>
  <c r="EX648" i="4"/>
  <c r="EX644" i="4"/>
  <c r="EX640" i="4"/>
  <c r="EX636" i="4"/>
  <c r="EX632" i="4"/>
  <c r="EX628" i="4"/>
  <c r="EX624" i="4"/>
  <c r="EX620" i="4"/>
  <c r="EX616" i="4"/>
  <c r="EX612" i="4"/>
  <c r="EX608" i="4"/>
  <c r="EX604" i="4"/>
  <c r="EX600" i="4"/>
  <c r="EX596" i="4"/>
  <c r="EX592" i="4"/>
  <c r="EX588" i="4"/>
  <c r="EX584" i="4"/>
  <c r="EX580" i="4"/>
  <c r="EX576" i="4"/>
  <c r="EX572" i="4"/>
  <c r="EX568" i="4"/>
  <c r="EX564" i="4"/>
  <c r="EX560" i="4"/>
  <c r="EX556" i="4"/>
  <c r="EX552" i="4"/>
  <c r="EX548" i="4"/>
  <c r="EX544" i="4"/>
  <c r="EX540" i="4"/>
  <c r="EX536" i="4"/>
  <c r="EX532" i="4"/>
  <c r="EX528" i="4"/>
  <c r="EX524" i="4"/>
  <c r="EX520" i="4"/>
  <c r="EX516" i="4"/>
  <c r="EX512" i="4"/>
  <c r="EX508" i="4"/>
  <c r="EX504" i="4"/>
  <c r="EX500" i="4"/>
  <c r="EX496" i="4"/>
  <c r="EX492" i="4"/>
  <c r="EX488" i="4"/>
  <c r="EX484" i="4"/>
  <c r="EX480" i="4"/>
  <c r="EX476" i="4"/>
  <c r="EX472" i="4"/>
  <c r="EX999" i="4"/>
  <c r="EX995" i="4"/>
  <c r="EX991" i="4"/>
  <c r="EX987" i="4"/>
  <c r="EX983" i="4"/>
  <c r="EX979" i="4"/>
  <c r="EX975" i="4"/>
  <c r="EX971" i="4"/>
  <c r="EX967" i="4"/>
  <c r="EX963" i="4"/>
  <c r="EX959" i="4"/>
  <c r="EX955" i="4"/>
  <c r="EX951" i="4"/>
  <c r="EX947" i="4"/>
  <c r="EX943" i="4"/>
  <c r="EX939" i="4"/>
  <c r="EX935" i="4"/>
  <c r="EX931" i="4"/>
  <c r="EX927" i="4"/>
  <c r="EX923" i="4"/>
  <c r="EX919" i="4"/>
  <c r="EX915" i="4"/>
  <c r="EX911" i="4"/>
  <c r="EX907" i="4"/>
  <c r="EX903" i="4"/>
  <c r="EX899" i="4"/>
  <c r="EX895" i="4"/>
  <c r="EX891" i="4"/>
  <c r="EX887" i="4"/>
  <c r="EX883" i="4"/>
  <c r="EX879" i="4"/>
  <c r="EX875" i="4"/>
  <c r="EX871" i="4"/>
  <c r="EX867" i="4"/>
  <c r="EX863" i="4"/>
  <c r="EX859" i="4"/>
  <c r="EX855" i="4"/>
  <c r="EX851" i="4"/>
  <c r="EX847" i="4"/>
  <c r="EX843" i="4"/>
  <c r="EX839" i="4"/>
  <c r="EX835" i="4"/>
  <c r="EX831" i="4"/>
  <c r="EX827" i="4"/>
  <c r="EX823" i="4"/>
  <c r="EX819" i="4"/>
  <c r="EX815" i="4"/>
  <c r="EX811" i="4"/>
  <c r="EX807" i="4"/>
  <c r="EX803" i="4"/>
  <c r="EX799" i="4"/>
  <c r="EX795" i="4"/>
  <c r="EX791" i="4"/>
  <c r="EX787" i="4"/>
  <c r="EX783" i="4"/>
  <c r="EX779" i="4"/>
  <c r="EX775" i="4"/>
  <c r="EX771" i="4"/>
  <c r="EX767" i="4"/>
  <c r="EX763" i="4"/>
  <c r="EX759" i="4"/>
  <c r="EX755" i="4"/>
  <c r="EX751" i="4"/>
  <c r="EX747" i="4"/>
  <c r="EX743" i="4"/>
  <c r="EX739" i="4"/>
  <c r="EX735" i="4"/>
  <c r="EX731" i="4"/>
  <c r="EX727" i="4"/>
  <c r="EX723" i="4"/>
  <c r="EX719" i="4"/>
  <c r="EX715" i="4"/>
  <c r="EX711" i="4"/>
  <c r="EX707" i="4"/>
  <c r="EX703" i="4"/>
  <c r="EX699" i="4"/>
  <c r="EX695" i="4"/>
  <c r="EX691" i="4"/>
  <c r="EX687" i="4"/>
  <c r="EX683" i="4"/>
  <c r="EX679" i="4"/>
  <c r="EX675" i="4"/>
  <c r="EX671" i="4"/>
  <c r="EX667" i="4"/>
  <c r="EX663" i="4"/>
  <c r="EX659" i="4"/>
  <c r="EX655" i="4"/>
  <c r="EX651" i="4"/>
  <c r="EX647" i="4"/>
  <c r="EX643" i="4"/>
  <c r="EX639" i="4"/>
  <c r="EX635" i="4"/>
  <c r="EX631" i="4"/>
  <c r="EX627" i="4"/>
  <c r="EX623" i="4"/>
  <c r="EX619" i="4"/>
  <c r="EX615" i="4"/>
  <c r="EX611" i="4"/>
  <c r="EX607" i="4"/>
  <c r="EX603" i="4"/>
  <c r="EX599" i="4"/>
  <c r="EX595" i="4"/>
  <c r="EX591" i="4"/>
  <c r="EX587" i="4"/>
  <c r="EX583" i="4"/>
  <c r="EX579" i="4"/>
  <c r="EX575" i="4"/>
  <c r="EX571" i="4"/>
  <c r="EX567" i="4"/>
  <c r="EX563" i="4"/>
  <c r="EX559" i="4"/>
  <c r="EX555" i="4"/>
  <c r="EX551" i="4"/>
  <c r="EX547" i="4"/>
  <c r="EX543" i="4"/>
  <c r="EX539" i="4"/>
  <c r="EX535" i="4"/>
  <c r="EX531" i="4"/>
  <c r="EX527" i="4"/>
  <c r="EX523" i="4"/>
  <c r="EX519" i="4"/>
  <c r="EX515" i="4"/>
  <c r="EX511" i="4"/>
  <c r="EX507" i="4"/>
  <c r="EX503" i="4"/>
  <c r="EX499" i="4"/>
  <c r="EX495" i="4"/>
  <c r="EX491" i="4"/>
  <c r="EX487" i="4"/>
  <c r="EX483" i="4"/>
  <c r="EX479" i="4"/>
  <c r="EX475" i="4"/>
  <c r="EX471" i="4"/>
  <c r="EX998" i="4"/>
  <c r="EX994" i="4"/>
  <c r="EX990" i="4"/>
  <c r="EX986" i="4"/>
  <c r="EX982" i="4"/>
  <c r="EX978" i="4"/>
  <c r="EX974" i="4"/>
  <c r="EX970" i="4"/>
  <c r="EX966" i="4"/>
  <c r="EX962" i="4"/>
  <c r="EX958" i="4"/>
  <c r="EX954" i="4"/>
  <c r="EX950" i="4"/>
  <c r="EX946" i="4"/>
  <c r="EX942" i="4"/>
  <c r="EX938" i="4"/>
  <c r="EX934" i="4"/>
  <c r="EX930" i="4"/>
  <c r="EX926" i="4"/>
  <c r="EX922" i="4"/>
  <c r="EX918" i="4"/>
  <c r="EX914" i="4"/>
  <c r="EX910" i="4"/>
  <c r="EX906" i="4"/>
  <c r="EX902" i="4"/>
  <c r="EX898" i="4"/>
  <c r="EX894" i="4"/>
  <c r="EX890" i="4"/>
  <c r="EX886" i="4"/>
  <c r="EX882" i="4"/>
  <c r="EX878" i="4"/>
  <c r="EX874" i="4"/>
  <c r="EX870" i="4"/>
  <c r="EX866" i="4"/>
  <c r="EX862" i="4"/>
  <c r="EX858" i="4"/>
  <c r="EX854" i="4"/>
  <c r="EX850" i="4"/>
  <c r="EX846" i="4"/>
  <c r="EX842" i="4"/>
  <c r="EX838" i="4"/>
  <c r="EX834" i="4"/>
  <c r="EX830" i="4"/>
  <c r="EX826" i="4"/>
  <c r="EX822" i="4"/>
  <c r="EX818" i="4"/>
  <c r="EX814" i="4"/>
  <c r="EX810" i="4"/>
  <c r="EX806" i="4"/>
  <c r="EX802" i="4"/>
  <c r="EX798" i="4"/>
  <c r="EX794" i="4"/>
  <c r="EX790" i="4"/>
  <c r="EX786" i="4"/>
  <c r="EX782" i="4"/>
  <c r="EX778" i="4"/>
  <c r="EX774" i="4"/>
  <c r="EX770" i="4"/>
  <c r="EX766" i="4"/>
  <c r="EX762" i="4"/>
  <c r="EX758" i="4"/>
  <c r="EX754" i="4"/>
  <c r="EX750" i="4"/>
  <c r="EX746" i="4"/>
  <c r="EX742" i="4"/>
  <c r="EX738" i="4"/>
  <c r="EX734" i="4"/>
  <c r="EX730" i="4"/>
  <c r="EX726" i="4"/>
  <c r="EX722" i="4"/>
  <c r="EX718" i="4"/>
  <c r="EX714" i="4"/>
  <c r="EX710" i="4"/>
  <c r="EX706" i="4"/>
  <c r="EX702" i="4"/>
  <c r="EX698" i="4"/>
  <c r="EX694" i="4"/>
  <c r="EX690" i="4"/>
  <c r="EX686" i="4"/>
  <c r="EX682" i="4"/>
  <c r="EX678" i="4"/>
  <c r="EX674" i="4"/>
  <c r="EX670" i="4"/>
  <c r="EX666" i="4"/>
  <c r="EX662" i="4"/>
  <c r="EX658" i="4"/>
  <c r="EX654" i="4"/>
  <c r="EX650" i="4"/>
  <c r="EX646" i="4"/>
  <c r="EX642" i="4"/>
  <c r="EX638" i="4"/>
  <c r="EX634" i="4"/>
  <c r="EX630" i="4"/>
  <c r="EX626" i="4"/>
  <c r="EX622" i="4"/>
  <c r="EX618" i="4"/>
  <c r="EX614" i="4"/>
  <c r="EX610" i="4"/>
  <c r="EX606" i="4"/>
  <c r="EX602" i="4"/>
  <c r="EX598" i="4"/>
  <c r="EX594" i="4"/>
  <c r="EX590" i="4"/>
  <c r="EX586" i="4"/>
  <c r="EX582" i="4"/>
  <c r="EX578" i="4"/>
  <c r="EX574" i="4"/>
  <c r="EX570" i="4"/>
  <c r="EX566" i="4"/>
  <c r="EX562" i="4"/>
  <c r="EX558" i="4"/>
  <c r="EX554" i="4"/>
  <c r="EX550" i="4"/>
  <c r="EX546" i="4"/>
  <c r="EX542" i="4"/>
  <c r="EX538" i="4"/>
  <c r="EX534" i="4"/>
  <c r="EX530" i="4"/>
  <c r="EX526" i="4"/>
  <c r="EX522" i="4"/>
  <c r="EX518" i="4"/>
  <c r="EX514" i="4"/>
  <c r="EX510" i="4"/>
  <c r="EX506" i="4"/>
  <c r="EX502" i="4"/>
  <c r="EX498" i="4"/>
  <c r="EX494" i="4"/>
  <c r="EX490" i="4"/>
  <c r="EX486" i="4"/>
  <c r="EX482" i="4"/>
  <c r="EX478" i="4"/>
  <c r="EX474" i="4"/>
  <c r="EX469" i="4"/>
  <c r="EX470" i="4"/>
  <c r="EX468" i="4"/>
  <c r="EX461" i="4"/>
  <c r="EX466" i="4"/>
  <c r="EX462" i="4"/>
  <c r="EX464" i="4"/>
  <c r="EX465" i="4"/>
  <c r="EX467" i="4"/>
  <c r="EX463" i="4"/>
  <c r="EX437" i="4"/>
  <c r="EX425" i="4"/>
  <c r="EX421" i="4"/>
  <c r="EX409" i="4"/>
  <c r="EX405" i="4"/>
  <c r="EX393" i="4"/>
  <c r="EX389" i="4"/>
  <c r="EX377" i="4"/>
  <c r="EX365" i="4"/>
  <c r="EX361" i="4"/>
  <c r="EX349" i="4"/>
  <c r="EX345" i="4"/>
  <c r="EX333" i="4"/>
  <c r="EX321" i="4"/>
  <c r="EX317" i="4"/>
  <c r="EX305" i="4"/>
  <c r="EX301" i="4"/>
  <c r="EX289" i="4"/>
  <c r="EX277" i="4"/>
  <c r="EX273" i="4"/>
  <c r="EX261" i="4"/>
  <c r="EX249" i="4"/>
  <c r="EX241" i="4"/>
  <c r="EX229" i="4"/>
  <c r="EX221" i="4"/>
  <c r="EX209" i="4"/>
  <c r="EX197" i="4"/>
  <c r="EX193" i="4"/>
  <c r="EX181" i="4"/>
  <c r="EX169" i="4"/>
  <c r="EX165" i="4"/>
  <c r="EX153" i="4"/>
  <c r="EX149" i="4"/>
  <c r="EX137" i="4"/>
  <c r="EX125" i="4"/>
  <c r="EX113" i="4"/>
  <c r="EX105" i="4"/>
  <c r="EX93" i="4"/>
  <c r="EX89" i="4"/>
  <c r="EX77" i="4"/>
  <c r="EX65" i="4"/>
  <c r="EX61" i="4"/>
  <c r="EX49" i="4"/>
  <c r="EX37" i="4"/>
  <c r="EX25" i="4"/>
  <c r="EX21" i="4"/>
  <c r="EX17" i="4"/>
  <c r="EX5" i="4"/>
  <c r="EX3" i="4"/>
  <c r="EX458" i="4"/>
  <c r="EX454" i="4"/>
  <c r="EX450" i="4"/>
  <c r="EX446" i="4"/>
  <c r="EX442" i="4"/>
  <c r="EX438" i="4"/>
  <c r="EX434" i="4"/>
  <c r="EX430" i="4"/>
  <c r="EX426" i="4"/>
  <c r="EX422" i="4"/>
  <c r="EX418" i="4"/>
  <c r="EX414" i="4"/>
  <c r="EX410" i="4"/>
  <c r="EX406" i="4"/>
  <c r="EX402" i="4"/>
  <c r="EX398" i="4"/>
  <c r="EX394" i="4"/>
  <c r="EX390" i="4"/>
  <c r="EX386" i="4"/>
  <c r="EX382" i="4"/>
  <c r="EX378" i="4"/>
  <c r="EX374" i="4"/>
  <c r="EX370" i="4"/>
  <c r="EX366" i="4"/>
  <c r="EX362" i="4"/>
  <c r="EX358" i="4"/>
  <c r="EX354" i="4"/>
  <c r="EX350" i="4"/>
  <c r="EX346" i="4"/>
  <c r="EX342" i="4"/>
  <c r="EX338" i="4"/>
  <c r="EX334" i="4"/>
  <c r="EX330" i="4"/>
  <c r="EX326" i="4"/>
  <c r="EX322" i="4"/>
  <c r="EX318" i="4"/>
  <c r="EX314" i="4"/>
  <c r="EX310" i="4"/>
  <c r="EX306" i="4"/>
  <c r="EX302" i="4"/>
  <c r="EX298" i="4"/>
  <c r="EX294" i="4"/>
  <c r="EX290" i="4"/>
  <c r="EX286" i="4"/>
  <c r="EX282" i="4"/>
  <c r="EX278" i="4"/>
  <c r="EX274" i="4"/>
  <c r="EX270" i="4"/>
  <c r="EX266" i="4"/>
  <c r="EX262" i="4"/>
  <c r="EX258" i="4"/>
  <c r="EX254" i="4"/>
  <c r="EX250" i="4"/>
  <c r="EX246" i="4"/>
  <c r="EX242" i="4"/>
  <c r="EX238" i="4"/>
  <c r="EX234" i="4"/>
  <c r="EX230" i="4"/>
  <c r="EX226" i="4"/>
  <c r="EX222" i="4"/>
  <c r="EX218" i="4"/>
  <c r="EX214" i="4"/>
  <c r="EX210" i="4"/>
  <c r="EX206" i="4"/>
  <c r="EX202" i="4"/>
  <c r="EX198" i="4"/>
  <c r="EX194" i="4"/>
  <c r="EX190" i="4"/>
  <c r="EX186" i="4"/>
  <c r="EX182" i="4"/>
  <c r="EX178" i="4"/>
  <c r="EX174" i="4"/>
  <c r="EX170" i="4"/>
  <c r="EX166" i="4"/>
  <c r="EX162" i="4"/>
  <c r="EX158" i="4"/>
  <c r="EX154" i="4"/>
  <c r="EX150" i="4"/>
  <c r="EX146" i="4"/>
  <c r="EX142" i="4"/>
  <c r="EX138" i="4"/>
  <c r="EX134" i="4"/>
  <c r="EX130" i="4"/>
  <c r="EX126" i="4"/>
  <c r="EX122" i="4"/>
  <c r="EX118" i="4"/>
  <c r="EX114" i="4"/>
  <c r="EX110" i="4"/>
  <c r="EX106" i="4"/>
  <c r="EX102" i="4"/>
  <c r="EX98" i="4"/>
  <c r="EX94" i="4"/>
  <c r="EX90" i="4"/>
  <c r="EX86" i="4"/>
  <c r="EX82" i="4"/>
  <c r="EX78" i="4"/>
  <c r="EX74" i="4"/>
  <c r="EX70" i="4"/>
  <c r="EX66" i="4"/>
  <c r="EX62" i="4"/>
  <c r="EX58" i="4"/>
  <c r="EX54" i="4"/>
  <c r="EX50" i="4"/>
  <c r="EX46" i="4"/>
  <c r="EX42" i="4"/>
  <c r="EX38" i="4"/>
  <c r="EX34" i="4"/>
  <c r="EX30" i="4"/>
  <c r="EX26" i="4"/>
  <c r="EX22" i="4"/>
  <c r="EX18" i="4"/>
  <c r="EX14" i="4"/>
  <c r="EX10" i="4"/>
  <c r="EX6" i="4"/>
  <c r="EX453" i="4"/>
  <c r="EX445" i="4"/>
  <c r="EX433" i="4"/>
  <c r="EX417" i="4"/>
  <c r="EX397" i="4"/>
  <c r="EX385" i="4"/>
  <c r="EX373" i="4"/>
  <c r="EX357" i="4"/>
  <c r="EX341" i="4"/>
  <c r="EX329" i="4"/>
  <c r="EX313" i="4"/>
  <c r="EX297" i="4"/>
  <c r="EX285" i="4"/>
  <c r="EX269" i="4"/>
  <c r="EX257" i="4"/>
  <c r="EX245" i="4"/>
  <c r="EX233" i="4"/>
  <c r="EX217" i="4"/>
  <c r="EX205" i="4"/>
  <c r="EX185" i="4"/>
  <c r="EX173" i="4"/>
  <c r="EX161" i="4"/>
  <c r="EX145" i="4"/>
  <c r="EX129" i="4"/>
  <c r="EX117" i="4"/>
  <c r="EX101" i="4"/>
  <c r="EX81" i="4"/>
  <c r="EX73" i="4"/>
  <c r="EX53" i="4"/>
  <c r="EX45" i="4"/>
  <c r="EX33" i="4"/>
  <c r="EX13" i="4"/>
  <c r="EX460" i="4"/>
  <c r="EX456" i="4"/>
  <c r="EX452" i="4"/>
  <c r="EX448" i="4"/>
  <c r="EX444" i="4"/>
  <c r="EX440" i="4"/>
  <c r="EX436" i="4"/>
  <c r="EX432" i="4"/>
  <c r="EX428" i="4"/>
  <c r="EX424" i="4"/>
  <c r="EX420" i="4"/>
  <c r="EX416" i="4"/>
  <c r="EX412" i="4"/>
  <c r="EX408" i="4"/>
  <c r="EX404" i="4"/>
  <c r="EX400" i="4"/>
  <c r="EX396" i="4"/>
  <c r="EX392" i="4"/>
  <c r="EX388" i="4"/>
  <c r="EX384" i="4"/>
  <c r="EX380" i="4"/>
  <c r="EX376" i="4"/>
  <c r="EX372" i="4"/>
  <c r="EX368" i="4"/>
  <c r="EX364" i="4"/>
  <c r="EX360" i="4"/>
  <c r="EX356" i="4"/>
  <c r="EX352" i="4"/>
  <c r="EX348" i="4"/>
  <c r="EX344" i="4"/>
  <c r="EX340" i="4"/>
  <c r="EX336" i="4"/>
  <c r="EX332" i="4"/>
  <c r="EX328" i="4"/>
  <c r="EX324" i="4"/>
  <c r="EX320" i="4"/>
  <c r="EX316" i="4"/>
  <c r="EX312" i="4"/>
  <c r="EX308" i="4"/>
  <c r="EX304" i="4"/>
  <c r="EX300" i="4"/>
  <c r="EX296" i="4"/>
  <c r="EX292" i="4"/>
  <c r="EX288" i="4"/>
  <c r="EX284" i="4"/>
  <c r="EX280" i="4"/>
  <c r="EX276" i="4"/>
  <c r="EX272" i="4"/>
  <c r="EX268" i="4"/>
  <c r="EX264" i="4"/>
  <c r="EX260" i="4"/>
  <c r="EX256" i="4"/>
  <c r="EX252" i="4"/>
  <c r="EX248" i="4"/>
  <c r="EX244" i="4"/>
  <c r="EX240" i="4"/>
  <c r="EX236" i="4"/>
  <c r="EX232" i="4"/>
  <c r="EX228" i="4"/>
  <c r="EX224" i="4"/>
  <c r="EX220" i="4"/>
  <c r="EX216" i="4"/>
  <c r="EX212" i="4"/>
  <c r="EX208" i="4"/>
  <c r="EX204" i="4"/>
  <c r="EX200" i="4"/>
  <c r="EX196" i="4"/>
  <c r="EX192" i="4"/>
  <c r="EX188" i="4"/>
  <c r="EX184" i="4"/>
  <c r="EX180" i="4"/>
  <c r="EX176" i="4"/>
  <c r="EX172" i="4"/>
  <c r="EX168" i="4"/>
  <c r="EX164" i="4"/>
  <c r="EX160" i="4"/>
  <c r="EX156" i="4"/>
  <c r="EX152" i="4"/>
  <c r="EX148" i="4"/>
  <c r="EX144" i="4"/>
  <c r="EX140" i="4"/>
  <c r="EX136" i="4"/>
  <c r="EX132" i="4"/>
  <c r="EX128" i="4"/>
  <c r="EX124" i="4"/>
  <c r="EX120" i="4"/>
  <c r="EX116" i="4"/>
  <c r="EX112" i="4"/>
  <c r="EX108" i="4"/>
  <c r="EX104" i="4"/>
  <c r="EX100" i="4"/>
  <c r="EX96" i="4"/>
  <c r="EX92" i="4"/>
  <c r="EX88" i="4"/>
  <c r="EX84" i="4"/>
  <c r="EX80" i="4"/>
  <c r="EX76" i="4"/>
  <c r="EX72" i="4"/>
  <c r="EX68" i="4"/>
  <c r="EX64" i="4"/>
  <c r="EX60" i="4"/>
  <c r="EX56" i="4"/>
  <c r="EX52" i="4"/>
  <c r="EX48" i="4"/>
  <c r="EX44" i="4"/>
  <c r="EX40" i="4"/>
  <c r="EX36" i="4"/>
  <c r="EX32" i="4"/>
  <c r="EX28" i="4"/>
  <c r="EX24" i="4"/>
  <c r="EX20" i="4"/>
  <c r="EX16" i="4"/>
  <c r="EX12" i="4"/>
  <c r="EX8" i="4"/>
  <c r="EX4" i="4"/>
  <c r="EX457" i="4"/>
  <c r="EX449" i="4"/>
  <c r="EX441" i="4"/>
  <c r="EX429" i="4"/>
  <c r="EX413" i="4"/>
  <c r="EX401" i="4"/>
  <c r="EX381" i="4"/>
  <c r="EX369" i="4"/>
  <c r="EX353" i="4"/>
  <c r="EX337" i="4"/>
  <c r="EX325" i="4"/>
  <c r="EX309" i="4"/>
  <c r="EX293" i="4"/>
  <c r="EX281" i="4"/>
  <c r="EX265" i="4"/>
  <c r="EX253" i="4"/>
  <c r="EX237" i="4"/>
  <c r="EX225" i="4"/>
  <c r="EX213" i="4"/>
  <c r="EX201" i="4"/>
  <c r="EX189" i="4"/>
  <c r="EX177" i="4"/>
  <c r="EX157" i="4"/>
  <c r="EX141" i="4"/>
  <c r="EX133" i="4"/>
  <c r="EX121" i="4"/>
  <c r="EX109" i="4"/>
  <c r="EX97" i="4"/>
  <c r="EX85" i="4"/>
  <c r="EX69" i="4"/>
  <c r="EX57" i="4"/>
  <c r="EX41" i="4"/>
  <c r="EX29" i="4"/>
  <c r="EX9" i="4"/>
  <c r="EX459" i="4"/>
  <c r="EX455" i="4"/>
  <c r="EX451" i="4"/>
  <c r="EX447" i="4"/>
  <c r="EX443" i="4"/>
  <c r="EX439" i="4"/>
  <c r="EX435" i="4"/>
  <c r="EX431" i="4"/>
  <c r="EX427" i="4"/>
  <c r="EX423" i="4"/>
  <c r="EX419" i="4"/>
  <c r="EX415" i="4"/>
  <c r="EX411" i="4"/>
  <c r="EX407" i="4"/>
  <c r="EX403" i="4"/>
  <c r="EX399" i="4"/>
  <c r="EX395" i="4"/>
  <c r="EX391" i="4"/>
  <c r="EX387" i="4"/>
  <c r="EX383" i="4"/>
  <c r="EX379" i="4"/>
  <c r="EX375" i="4"/>
  <c r="EX371" i="4"/>
  <c r="EX367" i="4"/>
  <c r="EX363" i="4"/>
  <c r="EX359" i="4"/>
  <c r="EX355" i="4"/>
  <c r="EX351" i="4"/>
  <c r="EX347" i="4"/>
  <c r="EX343" i="4"/>
  <c r="EX339" i="4"/>
  <c r="EX335" i="4"/>
  <c r="EX331" i="4"/>
  <c r="EX327" i="4"/>
  <c r="EX323" i="4"/>
  <c r="EX319" i="4"/>
  <c r="EX315" i="4"/>
  <c r="EX311" i="4"/>
  <c r="EX307" i="4"/>
  <c r="EX303" i="4"/>
  <c r="EX299" i="4"/>
  <c r="EX295" i="4"/>
  <c r="EX291" i="4"/>
  <c r="EX287" i="4"/>
  <c r="EX283" i="4"/>
  <c r="EX279" i="4"/>
  <c r="EX275" i="4"/>
  <c r="EX271" i="4"/>
  <c r="EX267" i="4"/>
  <c r="EX263" i="4"/>
  <c r="EX259" i="4"/>
  <c r="EX255" i="4"/>
  <c r="EX251" i="4"/>
  <c r="EX247" i="4"/>
  <c r="EX243" i="4"/>
  <c r="EX239" i="4"/>
  <c r="EX235" i="4"/>
  <c r="EX231" i="4"/>
  <c r="EX227" i="4"/>
  <c r="EX223" i="4"/>
  <c r="EX219" i="4"/>
  <c r="EX215" i="4"/>
  <c r="EX211" i="4"/>
  <c r="EX207" i="4"/>
  <c r="EX203" i="4"/>
  <c r="EX199" i="4"/>
  <c r="EX195" i="4"/>
  <c r="EX191" i="4"/>
  <c r="EX187" i="4"/>
  <c r="EX183" i="4"/>
  <c r="EX179" i="4"/>
  <c r="EX175" i="4"/>
  <c r="EX171" i="4"/>
  <c r="EX167" i="4"/>
  <c r="EX163" i="4"/>
  <c r="EX159" i="4"/>
  <c r="EX155" i="4"/>
  <c r="EX151" i="4"/>
  <c r="EX147" i="4"/>
  <c r="EX143" i="4"/>
  <c r="EX139" i="4"/>
  <c r="EX135" i="4"/>
  <c r="EX131" i="4"/>
  <c r="EX127" i="4"/>
  <c r="EX123" i="4"/>
  <c r="EX119" i="4"/>
  <c r="EX115" i="4"/>
  <c r="EX111" i="4"/>
  <c r="EX107" i="4"/>
  <c r="EX103" i="4"/>
  <c r="EX99" i="4"/>
  <c r="EX95" i="4"/>
  <c r="EX91" i="4"/>
  <c r="EX87" i="4"/>
  <c r="EX83" i="4"/>
  <c r="EX79" i="4"/>
  <c r="EX75" i="4"/>
  <c r="EX71" i="4"/>
  <c r="EX67" i="4"/>
  <c r="EX63" i="4"/>
  <c r="EX59" i="4"/>
  <c r="EX55" i="4"/>
  <c r="EX51" i="4"/>
  <c r="EX47" i="4"/>
  <c r="EX43" i="4"/>
  <c r="EX39" i="4"/>
  <c r="EX35" i="4"/>
  <c r="EX31" i="4"/>
  <c r="EX27" i="4"/>
  <c r="EX23" i="4"/>
  <c r="EX19" i="4"/>
  <c r="EX15" i="4"/>
  <c r="EX11" i="4"/>
  <c r="EX7" i="4"/>
  <c r="AB96" i="5"/>
  <c r="AB97" i="5" s="1"/>
  <c r="L96" i="5"/>
  <c r="L97" i="5" s="1"/>
  <c r="P96" i="5"/>
  <c r="P97" i="5" s="1"/>
  <c r="T96" i="5"/>
  <c r="T97" i="5" s="1"/>
  <c r="X96" i="5"/>
  <c r="X97" i="5" s="1"/>
  <c r="BW20" i="6"/>
  <c r="BY12" i="6"/>
  <c r="BY19" i="6"/>
  <c r="BY6" i="6"/>
  <c r="BY16" i="6"/>
  <c r="BY13" i="6"/>
  <c r="BY8" i="6"/>
  <c r="BY18" i="6"/>
  <c r="BY17" i="6"/>
  <c r="BY7" i="6"/>
  <c r="BY11" i="6"/>
  <c r="BY9" i="6"/>
  <c r="BY14" i="6"/>
  <c r="BY5" i="6"/>
  <c r="BY10" i="6"/>
  <c r="BY4" i="6"/>
  <c r="BY15" i="6"/>
  <c r="DN996" i="4"/>
  <c r="DR996" i="4"/>
  <c r="DV996" i="4"/>
  <c r="DZ996" i="4"/>
  <c r="DK996" i="4"/>
  <c r="DP996" i="4"/>
  <c r="DU996" i="4"/>
  <c r="EA996" i="4"/>
  <c r="DO996" i="4"/>
  <c r="DW996" i="4"/>
  <c r="DM996" i="4"/>
  <c r="DT996" i="4"/>
  <c r="DX996" i="4"/>
  <c r="DS996" i="4"/>
  <c r="DY996" i="4"/>
  <c r="DQ996" i="4"/>
  <c r="DL996" i="4"/>
  <c r="DN984" i="4"/>
  <c r="DR984" i="4"/>
  <c r="DV984" i="4"/>
  <c r="DZ984" i="4"/>
  <c r="DM984" i="4"/>
  <c r="DS984" i="4"/>
  <c r="DX984" i="4"/>
  <c r="DK984" i="4"/>
  <c r="DQ984" i="4"/>
  <c r="DY984" i="4"/>
  <c r="DP984" i="4"/>
  <c r="DW984" i="4"/>
  <c r="DL984" i="4"/>
  <c r="EA984" i="4"/>
  <c r="DU984" i="4"/>
  <c r="DO984" i="4"/>
  <c r="DT984" i="4"/>
  <c r="DN976" i="4"/>
  <c r="DR976" i="4"/>
  <c r="DV976" i="4"/>
  <c r="DZ976" i="4"/>
  <c r="DM976" i="4"/>
  <c r="DS976" i="4"/>
  <c r="DX976" i="4"/>
  <c r="DL976" i="4"/>
  <c r="DT976" i="4"/>
  <c r="EA976" i="4"/>
  <c r="DK976" i="4"/>
  <c r="DQ976" i="4"/>
  <c r="DY976" i="4"/>
  <c r="DO976" i="4"/>
  <c r="DW976" i="4"/>
  <c r="DP976" i="4"/>
  <c r="DU976" i="4"/>
  <c r="DM968" i="4"/>
  <c r="DQ968" i="4"/>
  <c r="DU968" i="4"/>
  <c r="DY968" i="4"/>
  <c r="DL968" i="4"/>
  <c r="DR968" i="4"/>
  <c r="DW968" i="4"/>
  <c r="DN968" i="4"/>
  <c r="DT968" i="4"/>
  <c r="EA968" i="4"/>
  <c r="DK968" i="4"/>
  <c r="DS968" i="4"/>
  <c r="DZ968" i="4"/>
  <c r="DV968" i="4"/>
  <c r="DP968" i="4"/>
  <c r="DO968" i="4"/>
  <c r="DX968" i="4"/>
  <c r="DM960" i="4"/>
  <c r="DQ960" i="4"/>
  <c r="DU960" i="4"/>
  <c r="DY960" i="4"/>
  <c r="DL960" i="4"/>
  <c r="DR960" i="4"/>
  <c r="DW960" i="4"/>
  <c r="DO960" i="4"/>
  <c r="DV960" i="4"/>
  <c r="DN960" i="4"/>
  <c r="DT960" i="4"/>
  <c r="EA960" i="4"/>
  <c r="DX960" i="4"/>
  <c r="DS960" i="4"/>
  <c r="DK960" i="4"/>
  <c r="DZ960" i="4"/>
  <c r="DP960" i="4"/>
  <c r="DM952" i="4"/>
  <c r="DQ952" i="4"/>
  <c r="DU952" i="4"/>
  <c r="DY952" i="4"/>
  <c r="DL952" i="4"/>
  <c r="DR952" i="4"/>
  <c r="DW952" i="4"/>
  <c r="DP952" i="4"/>
  <c r="DX952" i="4"/>
  <c r="DO952" i="4"/>
  <c r="DV952" i="4"/>
  <c r="DK952" i="4"/>
  <c r="DZ952" i="4"/>
  <c r="DT952" i="4"/>
  <c r="DN952" i="4"/>
  <c r="DS952" i="4"/>
  <c r="EA952" i="4"/>
  <c r="DM944" i="4"/>
  <c r="DQ944" i="4"/>
  <c r="DU944" i="4"/>
  <c r="DY944" i="4"/>
  <c r="DL944" i="4"/>
  <c r="DR944" i="4"/>
  <c r="DW944" i="4"/>
  <c r="DK944" i="4"/>
  <c r="DS944" i="4"/>
  <c r="DZ944" i="4"/>
  <c r="DP944" i="4"/>
  <c r="DX944" i="4"/>
  <c r="DN944" i="4"/>
  <c r="EA944" i="4"/>
  <c r="DV944" i="4"/>
  <c r="DO944" i="4"/>
  <c r="DT944" i="4"/>
  <c r="DM936" i="4"/>
  <c r="DQ936" i="4"/>
  <c r="DU936" i="4"/>
  <c r="DY936" i="4"/>
  <c r="DL936" i="4"/>
  <c r="DR936" i="4"/>
  <c r="DW936" i="4"/>
  <c r="DN936" i="4"/>
  <c r="DT936" i="4"/>
  <c r="EA936" i="4"/>
  <c r="DK936" i="4"/>
  <c r="DS936" i="4"/>
  <c r="DZ936" i="4"/>
  <c r="DO936" i="4"/>
  <c r="DX936" i="4"/>
  <c r="DP936" i="4"/>
  <c r="DV936" i="4"/>
  <c r="DM928" i="4"/>
  <c r="DQ928" i="4"/>
  <c r="DU928" i="4"/>
  <c r="DY928" i="4"/>
  <c r="DL928" i="4"/>
  <c r="DR928" i="4"/>
  <c r="DW928" i="4"/>
  <c r="DO928" i="4"/>
  <c r="DV928" i="4"/>
  <c r="DN928" i="4"/>
  <c r="DT928" i="4"/>
  <c r="EA928" i="4"/>
  <c r="DP928" i="4"/>
  <c r="DK928" i="4"/>
  <c r="DZ928" i="4"/>
  <c r="DS928" i="4"/>
  <c r="DX928" i="4"/>
  <c r="DK924" i="4"/>
  <c r="DO924" i="4"/>
  <c r="DS924" i="4"/>
  <c r="DP924" i="4"/>
  <c r="DU924" i="4"/>
  <c r="DY924" i="4"/>
  <c r="DM924" i="4"/>
  <c r="DT924" i="4"/>
  <c r="DZ924" i="4"/>
  <c r="DN924" i="4"/>
  <c r="DW924" i="4"/>
  <c r="DL924" i="4"/>
  <c r="DV924" i="4"/>
  <c r="DQ924" i="4"/>
  <c r="EA924" i="4"/>
  <c r="DX924" i="4"/>
  <c r="DR924" i="4"/>
  <c r="DK916" i="4"/>
  <c r="DO916" i="4"/>
  <c r="DS916" i="4"/>
  <c r="DW916" i="4"/>
  <c r="EA916" i="4"/>
  <c r="DP916" i="4"/>
  <c r="DU916" i="4"/>
  <c r="DZ916" i="4"/>
  <c r="DQ916" i="4"/>
  <c r="DX916" i="4"/>
  <c r="DN916" i="4"/>
  <c r="DV916" i="4"/>
  <c r="DL916" i="4"/>
  <c r="DY916" i="4"/>
  <c r="DT916" i="4"/>
  <c r="DR916" i="4"/>
  <c r="DM916" i="4"/>
  <c r="DK908" i="4"/>
  <c r="DO908" i="4"/>
  <c r="DS908" i="4"/>
  <c r="DW908" i="4"/>
  <c r="EA908" i="4"/>
  <c r="DP908" i="4"/>
  <c r="DU908" i="4"/>
  <c r="DZ908" i="4"/>
  <c r="DL908" i="4"/>
  <c r="DR908" i="4"/>
  <c r="DY908" i="4"/>
  <c r="DQ908" i="4"/>
  <c r="DX908" i="4"/>
  <c r="DM908" i="4"/>
  <c r="DV908" i="4"/>
  <c r="DT908" i="4"/>
  <c r="DN908" i="4"/>
  <c r="DN900" i="4"/>
  <c r="DR900" i="4"/>
  <c r="DV900" i="4"/>
  <c r="DZ900" i="4"/>
  <c r="DK900" i="4"/>
  <c r="DP900" i="4"/>
  <c r="DU900" i="4"/>
  <c r="EA900" i="4"/>
  <c r="DL900" i="4"/>
  <c r="DS900" i="4"/>
  <c r="DY900" i="4"/>
  <c r="DQ900" i="4"/>
  <c r="DO900" i="4"/>
  <c r="DX900" i="4"/>
  <c r="DW900" i="4"/>
  <c r="DT900" i="4"/>
  <c r="DM900" i="4"/>
  <c r="DN888" i="4"/>
  <c r="DR888" i="4"/>
  <c r="DV888" i="4"/>
  <c r="DZ888" i="4"/>
  <c r="DM888" i="4"/>
  <c r="DS888" i="4"/>
  <c r="DX888" i="4"/>
  <c r="DO888" i="4"/>
  <c r="DU888" i="4"/>
  <c r="DP888" i="4"/>
  <c r="DY888" i="4"/>
  <c r="DL888" i="4"/>
  <c r="DW888" i="4"/>
  <c r="DQ888" i="4"/>
  <c r="DK888" i="4"/>
  <c r="DT888" i="4"/>
  <c r="EA888" i="4"/>
  <c r="DN880" i="4"/>
  <c r="DR880" i="4"/>
  <c r="DV880" i="4"/>
  <c r="DZ880" i="4"/>
  <c r="DM880" i="4"/>
  <c r="DQ880" i="4"/>
  <c r="DU880" i="4"/>
  <c r="DY880" i="4"/>
  <c r="DS880" i="4"/>
  <c r="DL880" i="4"/>
  <c r="DO880" i="4"/>
  <c r="DP880" i="4"/>
  <c r="DX880" i="4"/>
  <c r="DK880" i="4"/>
  <c r="EA880" i="4"/>
  <c r="DT880" i="4"/>
  <c r="DW880" i="4"/>
  <c r="DN872" i="4"/>
  <c r="DR872" i="4"/>
  <c r="DV872" i="4"/>
  <c r="DZ872" i="4"/>
  <c r="DM872" i="4"/>
  <c r="DQ872" i="4"/>
  <c r="DU872" i="4"/>
  <c r="DY872" i="4"/>
  <c r="DK872" i="4"/>
  <c r="DL872" i="4"/>
  <c r="DO872" i="4"/>
  <c r="DP872" i="4"/>
  <c r="DX872" i="4"/>
  <c r="DS872" i="4"/>
  <c r="EA872" i="4"/>
  <c r="DT872" i="4"/>
  <c r="DW872" i="4"/>
  <c r="DN864" i="4"/>
  <c r="DR864" i="4"/>
  <c r="DV864" i="4"/>
  <c r="DZ864" i="4"/>
  <c r="DM864" i="4"/>
  <c r="DQ864" i="4"/>
  <c r="DU864" i="4"/>
  <c r="DY864" i="4"/>
  <c r="DS864" i="4"/>
  <c r="DT864" i="4"/>
  <c r="DO864" i="4"/>
  <c r="DP864" i="4"/>
  <c r="DX864" i="4"/>
  <c r="DK864" i="4"/>
  <c r="EA864" i="4"/>
  <c r="DL864" i="4"/>
  <c r="DW864" i="4"/>
  <c r="DN860" i="4"/>
  <c r="DR860" i="4"/>
  <c r="DV860" i="4"/>
  <c r="DZ860" i="4"/>
  <c r="DM860" i="4"/>
  <c r="DQ860" i="4"/>
  <c r="DU860" i="4"/>
  <c r="DY860" i="4"/>
  <c r="DK860" i="4"/>
  <c r="DT860" i="4"/>
  <c r="DO860" i="4"/>
  <c r="DP860" i="4"/>
  <c r="DX860" i="4"/>
  <c r="DS860" i="4"/>
  <c r="EA860" i="4"/>
  <c r="DL860" i="4"/>
  <c r="DW860" i="4"/>
  <c r="DN852" i="4"/>
  <c r="DR852" i="4"/>
  <c r="DV852" i="4"/>
  <c r="DZ852" i="4"/>
  <c r="DM852" i="4"/>
  <c r="DQ852" i="4"/>
  <c r="DU852" i="4"/>
  <c r="DY852" i="4"/>
  <c r="DK852" i="4"/>
  <c r="DL852" i="4"/>
  <c r="DW852" i="4"/>
  <c r="DP852" i="4"/>
  <c r="DX852" i="4"/>
  <c r="DS852" i="4"/>
  <c r="EA852" i="4"/>
  <c r="DT852" i="4"/>
  <c r="DO852" i="4"/>
  <c r="DN844" i="4"/>
  <c r="DR844" i="4"/>
  <c r="DV844" i="4"/>
  <c r="DZ844" i="4"/>
  <c r="DK844" i="4"/>
  <c r="DW844" i="4"/>
  <c r="DM844" i="4"/>
  <c r="DQ844" i="4"/>
  <c r="DU844" i="4"/>
  <c r="DY844" i="4"/>
  <c r="DO844" i="4"/>
  <c r="DS844" i="4"/>
  <c r="EA844" i="4"/>
  <c r="DP844" i="4"/>
  <c r="DT844" i="4"/>
  <c r="DX844" i="4"/>
  <c r="DL844" i="4"/>
  <c r="DN840" i="4"/>
  <c r="DR840" i="4"/>
  <c r="DV840" i="4"/>
  <c r="DZ840" i="4"/>
  <c r="DK840" i="4"/>
  <c r="DS840" i="4"/>
  <c r="EA840" i="4"/>
  <c r="DM840" i="4"/>
  <c r="DQ840" i="4"/>
  <c r="DU840" i="4"/>
  <c r="DY840" i="4"/>
  <c r="DO840" i="4"/>
  <c r="DW840" i="4"/>
  <c r="DP840" i="4"/>
  <c r="DX840" i="4"/>
  <c r="DL840" i="4"/>
  <c r="DT840" i="4"/>
  <c r="DN832" i="4"/>
  <c r="DR832" i="4"/>
  <c r="DV832" i="4"/>
  <c r="DZ832" i="4"/>
  <c r="DK832" i="4"/>
  <c r="DS832" i="4"/>
  <c r="EA832" i="4"/>
  <c r="DM832" i="4"/>
  <c r="DQ832" i="4"/>
  <c r="DU832" i="4"/>
  <c r="DY832" i="4"/>
  <c r="DO832" i="4"/>
  <c r="DW832" i="4"/>
  <c r="DP832" i="4"/>
  <c r="DT832" i="4"/>
  <c r="DL832" i="4"/>
  <c r="DX832" i="4"/>
  <c r="DN824" i="4"/>
  <c r="DR824" i="4"/>
  <c r="DV824" i="4"/>
  <c r="DZ824" i="4"/>
  <c r="DK824" i="4"/>
  <c r="DS824" i="4"/>
  <c r="EA824" i="4"/>
  <c r="DM824" i="4"/>
  <c r="DQ824" i="4"/>
  <c r="DU824" i="4"/>
  <c r="DY824" i="4"/>
  <c r="DO824" i="4"/>
  <c r="DW824" i="4"/>
  <c r="DX824" i="4"/>
  <c r="DL824" i="4"/>
  <c r="DP824" i="4"/>
  <c r="DT824" i="4"/>
  <c r="DN820" i="4"/>
  <c r="DR820" i="4"/>
  <c r="DV820" i="4"/>
  <c r="DZ820" i="4"/>
  <c r="DK820" i="4"/>
  <c r="DS820" i="4"/>
  <c r="EA820" i="4"/>
  <c r="DM820" i="4"/>
  <c r="DQ820" i="4"/>
  <c r="DU820" i="4"/>
  <c r="DY820" i="4"/>
  <c r="DO820" i="4"/>
  <c r="DW820" i="4"/>
  <c r="DL820" i="4"/>
  <c r="DP820" i="4"/>
  <c r="DT820" i="4"/>
  <c r="DX820" i="4"/>
  <c r="DN812" i="4"/>
  <c r="DR812" i="4"/>
  <c r="DV812" i="4"/>
  <c r="DZ812" i="4"/>
  <c r="DK812" i="4"/>
  <c r="DS812" i="4"/>
  <c r="EA812" i="4"/>
  <c r="DM812" i="4"/>
  <c r="DQ812" i="4"/>
  <c r="DU812" i="4"/>
  <c r="DY812" i="4"/>
  <c r="DO812" i="4"/>
  <c r="DW812" i="4"/>
  <c r="DL812" i="4"/>
  <c r="DP812" i="4"/>
  <c r="DT812" i="4"/>
  <c r="DX812" i="4"/>
  <c r="DN804" i="4"/>
  <c r="DR804" i="4"/>
  <c r="DV804" i="4"/>
  <c r="DZ804" i="4"/>
  <c r="DS804" i="4"/>
  <c r="EA804" i="4"/>
  <c r="DM804" i="4"/>
  <c r="DQ804" i="4"/>
  <c r="DU804" i="4"/>
  <c r="DY804" i="4"/>
  <c r="DK804" i="4"/>
  <c r="DO804" i="4"/>
  <c r="DW804" i="4"/>
  <c r="DX804" i="4"/>
  <c r="DL804" i="4"/>
  <c r="DT804" i="4"/>
  <c r="DP804" i="4"/>
  <c r="DN796" i="4"/>
  <c r="DR796" i="4"/>
  <c r="DV796" i="4"/>
  <c r="DZ796" i="4"/>
  <c r="DO796" i="4"/>
  <c r="DS796" i="4"/>
  <c r="EA796" i="4"/>
  <c r="DM796" i="4"/>
  <c r="DQ796" i="4"/>
  <c r="DU796" i="4"/>
  <c r="DY796" i="4"/>
  <c r="DK796" i="4"/>
  <c r="DW796" i="4"/>
  <c r="DX796" i="4"/>
  <c r="DL796" i="4"/>
  <c r="DP796" i="4"/>
  <c r="DT796" i="4"/>
  <c r="DN788" i="4"/>
  <c r="DR788" i="4"/>
  <c r="DV788" i="4"/>
  <c r="DZ788" i="4"/>
  <c r="DK788" i="4"/>
  <c r="DS788" i="4"/>
  <c r="EA788" i="4"/>
  <c r="DM788" i="4"/>
  <c r="DQ788" i="4"/>
  <c r="DU788" i="4"/>
  <c r="DY788" i="4"/>
  <c r="DO788" i="4"/>
  <c r="DW788" i="4"/>
  <c r="DX788" i="4"/>
  <c r="DT788" i="4"/>
  <c r="DL788" i="4"/>
  <c r="DP788" i="4"/>
  <c r="DN784" i="4"/>
  <c r="DR784" i="4"/>
  <c r="DV784" i="4"/>
  <c r="DZ784" i="4"/>
  <c r="DK784" i="4"/>
  <c r="DS784" i="4"/>
  <c r="EA784" i="4"/>
  <c r="DM784" i="4"/>
  <c r="DQ784" i="4"/>
  <c r="DU784" i="4"/>
  <c r="DY784" i="4"/>
  <c r="DO784" i="4"/>
  <c r="DW784" i="4"/>
  <c r="DP784" i="4"/>
  <c r="DL784" i="4"/>
  <c r="DT784" i="4"/>
  <c r="DX784" i="4"/>
  <c r="DN776" i="4"/>
  <c r="DR776" i="4"/>
  <c r="DV776" i="4"/>
  <c r="DZ776" i="4"/>
  <c r="DK776" i="4"/>
  <c r="DO776" i="4"/>
  <c r="DW776" i="4"/>
  <c r="EA776" i="4"/>
  <c r="DM776" i="4"/>
  <c r="DQ776" i="4"/>
  <c r="DU776" i="4"/>
  <c r="DY776" i="4"/>
  <c r="DS776" i="4"/>
  <c r="DP776" i="4"/>
  <c r="DX776" i="4"/>
  <c r="DL776" i="4"/>
  <c r="DT776" i="4"/>
  <c r="DN768" i="4"/>
  <c r="DR768" i="4"/>
  <c r="DV768" i="4"/>
  <c r="DZ768" i="4"/>
  <c r="DO768" i="4"/>
  <c r="DW768" i="4"/>
  <c r="DM768" i="4"/>
  <c r="DQ768" i="4"/>
  <c r="DU768" i="4"/>
  <c r="DY768" i="4"/>
  <c r="DK768" i="4"/>
  <c r="DS768" i="4"/>
  <c r="EA768" i="4"/>
  <c r="DP768" i="4"/>
  <c r="DT768" i="4"/>
  <c r="DL768" i="4"/>
  <c r="DX768" i="4"/>
  <c r="DN760" i="4"/>
  <c r="DR760" i="4"/>
  <c r="DV760" i="4"/>
  <c r="DZ760" i="4"/>
  <c r="DK760" i="4"/>
  <c r="DS760" i="4"/>
  <c r="EA760" i="4"/>
  <c r="DM760" i="4"/>
  <c r="DQ760" i="4"/>
  <c r="DU760" i="4"/>
  <c r="DY760" i="4"/>
  <c r="DO760" i="4"/>
  <c r="DW760" i="4"/>
  <c r="DP760" i="4"/>
  <c r="DT760" i="4"/>
  <c r="DX760" i="4"/>
  <c r="DL760" i="4"/>
  <c r="DN752" i="4"/>
  <c r="DR752" i="4"/>
  <c r="DV752" i="4"/>
  <c r="DZ752" i="4"/>
  <c r="DK752" i="4"/>
  <c r="DW752" i="4"/>
  <c r="DM752" i="4"/>
  <c r="DQ752" i="4"/>
  <c r="DU752" i="4"/>
  <c r="DY752" i="4"/>
  <c r="DO752" i="4"/>
  <c r="DS752" i="4"/>
  <c r="EA752" i="4"/>
  <c r="DP752" i="4"/>
  <c r="DL752" i="4"/>
  <c r="DT752" i="4"/>
  <c r="DX752" i="4"/>
  <c r="DN744" i="4"/>
  <c r="DR744" i="4"/>
  <c r="DV744" i="4"/>
  <c r="DZ744" i="4"/>
  <c r="DK744" i="4"/>
  <c r="DS744" i="4"/>
  <c r="EA744" i="4"/>
  <c r="DM744" i="4"/>
  <c r="DQ744" i="4"/>
  <c r="DU744" i="4"/>
  <c r="DY744" i="4"/>
  <c r="DO744" i="4"/>
  <c r="DW744" i="4"/>
  <c r="DP744" i="4"/>
  <c r="DT744" i="4"/>
  <c r="DX744" i="4"/>
  <c r="DL744" i="4"/>
  <c r="DN736" i="4"/>
  <c r="DR736" i="4"/>
  <c r="DV736" i="4"/>
  <c r="DZ736" i="4"/>
  <c r="DK736" i="4"/>
  <c r="DW736" i="4"/>
  <c r="DM736" i="4"/>
  <c r="DQ736" i="4"/>
  <c r="DU736" i="4"/>
  <c r="DY736" i="4"/>
  <c r="DO736" i="4"/>
  <c r="DS736" i="4"/>
  <c r="EA736" i="4"/>
  <c r="DP736" i="4"/>
  <c r="DT736" i="4"/>
  <c r="DL736" i="4"/>
  <c r="DX736" i="4"/>
  <c r="DN728" i="4"/>
  <c r="DR728" i="4"/>
  <c r="DV728" i="4"/>
  <c r="DZ728" i="4"/>
  <c r="DO728" i="4"/>
  <c r="DW728" i="4"/>
  <c r="DM728" i="4"/>
  <c r="DQ728" i="4"/>
  <c r="DU728" i="4"/>
  <c r="DY728" i="4"/>
  <c r="DK728" i="4"/>
  <c r="DS728" i="4"/>
  <c r="EA728" i="4"/>
  <c r="DP728" i="4"/>
  <c r="DX728" i="4"/>
  <c r="DL728" i="4"/>
  <c r="DT728" i="4"/>
  <c r="DN720" i="4"/>
  <c r="DR720" i="4"/>
  <c r="DV720" i="4"/>
  <c r="DZ720" i="4"/>
  <c r="DO720" i="4"/>
  <c r="DW720" i="4"/>
  <c r="EA720" i="4"/>
  <c r="DM720" i="4"/>
  <c r="DQ720" i="4"/>
  <c r="DU720" i="4"/>
  <c r="DY720" i="4"/>
  <c r="DK720" i="4"/>
  <c r="DS720" i="4"/>
  <c r="DP720" i="4"/>
  <c r="DL720" i="4"/>
  <c r="DT720" i="4"/>
  <c r="DX720" i="4"/>
  <c r="DN716" i="4"/>
  <c r="DR716" i="4"/>
  <c r="DV716" i="4"/>
  <c r="DZ716" i="4"/>
  <c r="DK716" i="4"/>
  <c r="DS716" i="4"/>
  <c r="DW716" i="4"/>
  <c r="DM716" i="4"/>
  <c r="DQ716" i="4"/>
  <c r="DU716" i="4"/>
  <c r="DY716" i="4"/>
  <c r="DO716" i="4"/>
  <c r="EA716" i="4"/>
  <c r="DX716" i="4"/>
  <c r="DL716" i="4"/>
  <c r="DP716" i="4"/>
  <c r="DT716" i="4"/>
  <c r="DN708" i="4"/>
  <c r="DR708" i="4"/>
  <c r="DV708" i="4"/>
  <c r="DZ708" i="4"/>
  <c r="DK708" i="4"/>
  <c r="DS708" i="4"/>
  <c r="EA708" i="4"/>
  <c r="DM708" i="4"/>
  <c r="DQ708" i="4"/>
  <c r="DU708" i="4"/>
  <c r="DY708" i="4"/>
  <c r="DO708" i="4"/>
  <c r="DW708" i="4"/>
  <c r="DX708" i="4"/>
  <c r="DT708" i="4"/>
  <c r="DL708" i="4"/>
  <c r="DP708" i="4"/>
  <c r="DN700" i="4"/>
  <c r="DR700" i="4"/>
  <c r="DV700" i="4"/>
  <c r="DZ700" i="4"/>
  <c r="DO700" i="4"/>
  <c r="DW700" i="4"/>
  <c r="DM700" i="4"/>
  <c r="DQ700" i="4"/>
  <c r="DU700" i="4"/>
  <c r="DY700" i="4"/>
  <c r="DK700" i="4"/>
  <c r="DS700" i="4"/>
  <c r="EA700" i="4"/>
  <c r="DX700" i="4"/>
  <c r="DL700" i="4"/>
  <c r="DP700" i="4"/>
  <c r="DT700" i="4"/>
  <c r="DN692" i="4"/>
  <c r="DR692" i="4"/>
  <c r="DV692" i="4"/>
  <c r="DZ692" i="4"/>
  <c r="DO692" i="4"/>
  <c r="EA692" i="4"/>
  <c r="DM692" i="4"/>
  <c r="DQ692" i="4"/>
  <c r="DU692" i="4"/>
  <c r="DY692" i="4"/>
  <c r="DK692" i="4"/>
  <c r="DS692" i="4"/>
  <c r="DW692" i="4"/>
  <c r="DX692" i="4"/>
  <c r="DT692" i="4"/>
  <c r="DL692" i="4"/>
  <c r="DP692" i="4"/>
  <c r="DN684" i="4"/>
  <c r="DR684" i="4"/>
  <c r="DV684" i="4"/>
  <c r="DZ684" i="4"/>
  <c r="DK684" i="4"/>
  <c r="DS684" i="4"/>
  <c r="EA684" i="4"/>
  <c r="DM684" i="4"/>
  <c r="DQ684" i="4"/>
  <c r="DU684" i="4"/>
  <c r="DY684" i="4"/>
  <c r="DO684" i="4"/>
  <c r="DW684" i="4"/>
  <c r="DX684" i="4"/>
  <c r="DP684" i="4"/>
  <c r="DT684" i="4"/>
  <c r="DL684" i="4"/>
  <c r="DN676" i="4"/>
  <c r="DR676" i="4"/>
  <c r="DV676" i="4"/>
  <c r="DZ676" i="4"/>
  <c r="DS676" i="4"/>
  <c r="EA676" i="4"/>
  <c r="DM676" i="4"/>
  <c r="DQ676" i="4"/>
  <c r="DU676" i="4"/>
  <c r="DY676" i="4"/>
  <c r="DK676" i="4"/>
  <c r="DO676" i="4"/>
  <c r="DW676" i="4"/>
  <c r="DX676" i="4"/>
  <c r="DL676" i="4"/>
  <c r="DP676" i="4"/>
  <c r="DT676" i="4"/>
  <c r="DN672" i="4"/>
  <c r="DR672" i="4"/>
  <c r="DV672" i="4"/>
  <c r="DZ672" i="4"/>
  <c r="DK672" i="4"/>
  <c r="DW672" i="4"/>
  <c r="EA672" i="4"/>
  <c r="DM672" i="4"/>
  <c r="DQ672" i="4"/>
  <c r="DU672" i="4"/>
  <c r="DY672" i="4"/>
  <c r="DO672" i="4"/>
  <c r="DS672" i="4"/>
  <c r="DP672" i="4"/>
  <c r="DT672" i="4"/>
  <c r="DX672" i="4"/>
  <c r="DL672" i="4"/>
  <c r="DN664" i="4"/>
  <c r="DR664" i="4"/>
  <c r="DV664" i="4"/>
  <c r="DZ664" i="4"/>
  <c r="DK664" i="4"/>
  <c r="DS664" i="4"/>
  <c r="EA664" i="4"/>
  <c r="DM664" i="4"/>
  <c r="DQ664" i="4"/>
  <c r="DU664" i="4"/>
  <c r="DY664" i="4"/>
  <c r="DO664" i="4"/>
  <c r="DW664" i="4"/>
  <c r="DP664" i="4"/>
  <c r="DX664" i="4"/>
  <c r="DL664" i="4"/>
  <c r="DT664" i="4"/>
  <c r="DN656" i="4"/>
  <c r="DR656" i="4"/>
  <c r="DV656" i="4"/>
  <c r="DZ656" i="4"/>
  <c r="DS656" i="4"/>
  <c r="EA656" i="4"/>
  <c r="DM656" i="4"/>
  <c r="DQ656" i="4"/>
  <c r="DU656" i="4"/>
  <c r="DY656" i="4"/>
  <c r="DK656" i="4"/>
  <c r="DO656" i="4"/>
  <c r="DW656" i="4"/>
  <c r="DP656" i="4"/>
  <c r="DL656" i="4"/>
  <c r="DT656" i="4"/>
  <c r="DX656" i="4"/>
  <c r="DN648" i="4"/>
  <c r="DR648" i="4"/>
  <c r="DV648" i="4"/>
  <c r="DZ648" i="4"/>
  <c r="DO648" i="4"/>
  <c r="DW648" i="4"/>
  <c r="EA648" i="4"/>
  <c r="DM648" i="4"/>
  <c r="DQ648" i="4"/>
  <c r="DU648" i="4"/>
  <c r="DY648" i="4"/>
  <c r="DK648" i="4"/>
  <c r="DS648" i="4"/>
  <c r="DP648" i="4"/>
  <c r="DT648" i="4"/>
  <c r="DL648" i="4"/>
  <c r="DX648" i="4"/>
  <c r="DN640" i="4"/>
  <c r="DR640" i="4"/>
  <c r="DV640" i="4"/>
  <c r="DZ640" i="4"/>
  <c r="DK640" i="4"/>
  <c r="DS640" i="4"/>
  <c r="EA640" i="4"/>
  <c r="DM640" i="4"/>
  <c r="DQ640" i="4"/>
  <c r="DU640" i="4"/>
  <c r="DY640" i="4"/>
  <c r="DO640" i="4"/>
  <c r="DW640" i="4"/>
  <c r="DP640" i="4"/>
  <c r="DL640" i="4"/>
  <c r="DT640" i="4"/>
  <c r="DX640" i="4"/>
  <c r="DN632" i="4"/>
  <c r="DR632" i="4"/>
  <c r="DV632" i="4"/>
  <c r="DZ632" i="4"/>
  <c r="DK632" i="4"/>
  <c r="DS632" i="4"/>
  <c r="EA632" i="4"/>
  <c r="DM632" i="4"/>
  <c r="DQ632" i="4"/>
  <c r="DU632" i="4"/>
  <c r="DY632" i="4"/>
  <c r="DO632" i="4"/>
  <c r="DW632" i="4"/>
  <c r="DP632" i="4"/>
  <c r="DT632" i="4"/>
  <c r="DX632" i="4"/>
  <c r="DL632" i="4"/>
  <c r="DN620" i="4"/>
  <c r="DR620" i="4"/>
  <c r="DV620" i="4"/>
  <c r="DZ620" i="4"/>
  <c r="DK620" i="4"/>
  <c r="DO620" i="4"/>
  <c r="DW620" i="4"/>
  <c r="DM620" i="4"/>
  <c r="DQ620" i="4"/>
  <c r="DU620" i="4"/>
  <c r="DY620" i="4"/>
  <c r="DS620" i="4"/>
  <c r="EA620" i="4"/>
  <c r="DX620" i="4"/>
  <c r="DL620" i="4"/>
  <c r="DP620" i="4"/>
  <c r="DT620" i="4"/>
  <c r="DN608" i="4"/>
  <c r="DR608" i="4"/>
  <c r="DV608" i="4"/>
  <c r="DZ608" i="4"/>
  <c r="DM608" i="4"/>
  <c r="DQ608" i="4"/>
  <c r="DU608" i="4"/>
  <c r="DY608" i="4"/>
  <c r="DK608" i="4"/>
  <c r="DS608" i="4"/>
  <c r="EA608" i="4"/>
  <c r="DL608" i="4"/>
  <c r="DP608" i="4"/>
  <c r="DX608" i="4"/>
  <c r="DT608" i="4"/>
  <c r="DW608" i="4"/>
  <c r="DO608" i="4"/>
  <c r="DN600" i="4"/>
  <c r="DR600" i="4"/>
  <c r="DV600" i="4"/>
  <c r="DZ600" i="4"/>
  <c r="DM600" i="4"/>
  <c r="DQ600" i="4"/>
  <c r="DU600" i="4"/>
  <c r="DY600" i="4"/>
  <c r="DK600" i="4"/>
  <c r="DS600" i="4"/>
  <c r="EA600" i="4"/>
  <c r="DT600" i="4"/>
  <c r="DP600" i="4"/>
  <c r="DX600" i="4"/>
  <c r="DL600" i="4"/>
  <c r="DO600" i="4"/>
  <c r="DW600" i="4"/>
  <c r="DN592" i="4"/>
  <c r="DR592" i="4"/>
  <c r="DV592" i="4"/>
  <c r="DZ592" i="4"/>
  <c r="DM592" i="4"/>
  <c r="DQ592" i="4"/>
  <c r="DU592" i="4"/>
  <c r="DY592" i="4"/>
  <c r="DK592" i="4"/>
  <c r="DS592" i="4"/>
  <c r="EA592" i="4"/>
  <c r="DT592" i="4"/>
  <c r="DP592" i="4"/>
  <c r="DX592" i="4"/>
  <c r="DL592" i="4"/>
  <c r="DW592" i="4"/>
  <c r="DO592" i="4"/>
  <c r="DN584" i="4"/>
  <c r="DR584" i="4"/>
  <c r="DV584" i="4"/>
  <c r="DZ584" i="4"/>
  <c r="DM584" i="4"/>
  <c r="DQ584" i="4"/>
  <c r="DU584" i="4"/>
  <c r="DY584" i="4"/>
  <c r="DK584" i="4"/>
  <c r="DS584" i="4"/>
  <c r="EA584" i="4"/>
  <c r="DT584" i="4"/>
  <c r="DP584" i="4"/>
  <c r="DX584" i="4"/>
  <c r="DL584" i="4"/>
  <c r="DO584" i="4"/>
  <c r="DW584" i="4"/>
  <c r="DN580" i="4"/>
  <c r="DR580" i="4"/>
  <c r="DV580" i="4"/>
  <c r="DZ580" i="4"/>
  <c r="DM580" i="4"/>
  <c r="DQ580" i="4"/>
  <c r="DU580" i="4"/>
  <c r="DY580" i="4"/>
  <c r="DK580" i="4"/>
  <c r="DS580" i="4"/>
  <c r="EA580" i="4"/>
  <c r="DL580" i="4"/>
  <c r="DP580" i="4"/>
  <c r="DX580" i="4"/>
  <c r="DT580" i="4"/>
  <c r="DO580" i="4"/>
  <c r="DW580" i="4"/>
  <c r="DN572" i="4"/>
  <c r="DR572" i="4"/>
  <c r="DV572" i="4"/>
  <c r="DZ572" i="4"/>
  <c r="DM572" i="4"/>
  <c r="DQ572" i="4"/>
  <c r="DU572" i="4"/>
  <c r="DY572" i="4"/>
  <c r="DK572" i="4"/>
  <c r="DS572" i="4"/>
  <c r="EA572" i="4"/>
  <c r="DL572" i="4"/>
  <c r="DP572" i="4"/>
  <c r="DX572" i="4"/>
  <c r="DT572" i="4"/>
  <c r="DO572" i="4"/>
  <c r="DW572" i="4"/>
  <c r="DN564" i="4"/>
  <c r="DR564" i="4"/>
  <c r="DV564" i="4"/>
  <c r="DZ564" i="4"/>
  <c r="DM564" i="4"/>
  <c r="DQ564" i="4"/>
  <c r="DU564" i="4"/>
  <c r="DY564" i="4"/>
  <c r="DK564" i="4"/>
  <c r="DS564" i="4"/>
  <c r="EA564" i="4"/>
  <c r="DL564" i="4"/>
  <c r="DP564" i="4"/>
  <c r="DX564" i="4"/>
  <c r="DT564" i="4"/>
  <c r="DO564" i="4"/>
  <c r="DW564" i="4"/>
  <c r="DN556" i="4"/>
  <c r="DR556" i="4"/>
  <c r="DV556" i="4"/>
  <c r="DZ556" i="4"/>
  <c r="DM556" i="4"/>
  <c r="DQ556" i="4"/>
  <c r="DU556" i="4"/>
  <c r="DY556" i="4"/>
  <c r="DK556" i="4"/>
  <c r="DS556" i="4"/>
  <c r="EA556" i="4"/>
  <c r="DL556" i="4"/>
  <c r="DP556" i="4"/>
  <c r="DX556" i="4"/>
  <c r="DT556" i="4"/>
  <c r="DO556" i="4"/>
  <c r="DW556" i="4"/>
  <c r="DN548" i="4"/>
  <c r="DR548" i="4"/>
  <c r="DV548" i="4"/>
  <c r="DZ548" i="4"/>
  <c r="DM548" i="4"/>
  <c r="DQ548" i="4"/>
  <c r="DU548" i="4"/>
  <c r="DY548" i="4"/>
  <c r="DK548" i="4"/>
  <c r="DS548" i="4"/>
  <c r="EA548" i="4"/>
  <c r="DT548" i="4"/>
  <c r="DP548" i="4"/>
  <c r="DX548" i="4"/>
  <c r="DL548" i="4"/>
  <c r="DO548" i="4"/>
  <c r="DW548" i="4"/>
  <c r="DN540" i="4"/>
  <c r="DR540" i="4"/>
  <c r="DV540" i="4"/>
  <c r="DZ540" i="4"/>
  <c r="DM540" i="4"/>
  <c r="DQ540" i="4"/>
  <c r="DU540" i="4"/>
  <c r="DY540" i="4"/>
  <c r="DK540" i="4"/>
  <c r="DS540" i="4"/>
  <c r="EA540" i="4"/>
  <c r="DL540" i="4"/>
  <c r="DP540" i="4"/>
  <c r="DX540" i="4"/>
  <c r="DT540" i="4"/>
  <c r="DW540" i="4"/>
  <c r="DO540" i="4"/>
  <c r="DN532" i="4"/>
  <c r="DR532" i="4"/>
  <c r="DV532" i="4"/>
  <c r="DZ532" i="4"/>
  <c r="DM532" i="4"/>
  <c r="DQ532" i="4"/>
  <c r="DU532" i="4"/>
  <c r="DY532" i="4"/>
  <c r="DK532" i="4"/>
  <c r="DS532" i="4"/>
  <c r="EA532" i="4"/>
  <c r="DL532" i="4"/>
  <c r="DP532" i="4"/>
  <c r="DX532" i="4"/>
  <c r="DT532" i="4"/>
  <c r="DO532" i="4"/>
  <c r="DW532" i="4"/>
  <c r="DN524" i="4"/>
  <c r="DR524" i="4"/>
  <c r="DV524" i="4"/>
  <c r="DZ524" i="4"/>
  <c r="DM524" i="4"/>
  <c r="DQ524" i="4"/>
  <c r="DU524" i="4"/>
  <c r="DY524" i="4"/>
  <c r="DK524" i="4"/>
  <c r="DS524" i="4"/>
  <c r="EA524" i="4"/>
  <c r="DT524" i="4"/>
  <c r="DP524" i="4"/>
  <c r="DX524" i="4"/>
  <c r="DL524" i="4"/>
  <c r="DO524" i="4"/>
  <c r="DW524" i="4"/>
  <c r="DN516" i="4"/>
  <c r="DR516" i="4"/>
  <c r="DV516" i="4"/>
  <c r="DZ516" i="4"/>
  <c r="DM516" i="4"/>
  <c r="DQ516" i="4"/>
  <c r="DU516" i="4"/>
  <c r="DY516" i="4"/>
  <c r="DK516" i="4"/>
  <c r="DS516" i="4"/>
  <c r="EA516" i="4"/>
  <c r="DT516" i="4"/>
  <c r="DP516" i="4"/>
  <c r="DX516" i="4"/>
  <c r="DL516" i="4"/>
  <c r="DO516" i="4"/>
  <c r="DW516" i="4"/>
  <c r="DN512" i="4"/>
  <c r="DR512" i="4"/>
  <c r="DV512" i="4"/>
  <c r="DZ512" i="4"/>
  <c r="DM512" i="4"/>
  <c r="DQ512" i="4"/>
  <c r="DU512" i="4"/>
  <c r="DY512" i="4"/>
  <c r="DK512" i="4"/>
  <c r="DS512" i="4"/>
  <c r="EA512" i="4"/>
  <c r="DL512" i="4"/>
  <c r="DP512" i="4"/>
  <c r="DX512" i="4"/>
  <c r="DT512" i="4"/>
  <c r="DW512" i="4"/>
  <c r="DO512" i="4"/>
  <c r="DN504" i="4"/>
  <c r="DR504" i="4"/>
  <c r="DV504" i="4"/>
  <c r="DZ504" i="4"/>
  <c r="DM504" i="4"/>
  <c r="DQ504" i="4"/>
  <c r="DU504" i="4"/>
  <c r="DY504" i="4"/>
  <c r="DK504" i="4"/>
  <c r="DS504" i="4"/>
  <c r="EA504" i="4"/>
  <c r="DL504" i="4"/>
  <c r="DP504" i="4"/>
  <c r="DX504" i="4"/>
  <c r="DT504" i="4"/>
  <c r="DO504" i="4"/>
  <c r="DW504" i="4"/>
  <c r="DN500" i="4"/>
  <c r="DR500" i="4"/>
  <c r="DV500" i="4"/>
  <c r="DZ500" i="4"/>
  <c r="DM500" i="4"/>
  <c r="DQ500" i="4"/>
  <c r="DU500" i="4"/>
  <c r="DY500" i="4"/>
  <c r="DK500" i="4"/>
  <c r="DS500" i="4"/>
  <c r="EA500" i="4"/>
  <c r="DL500" i="4"/>
  <c r="DP500" i="4"/>
  <c r="DX500" i="4"/>
  <c r="DT500" i="4"/>
  <c r="DO500" i="4"/>
  <c r="DW500" i="4"/>
  <c r="DN492" i="4"/>
  <c r="DR492" i="4"/>
  <c r="DV492" i="4"/>
  <c r="DZ492" i="4"/>
  <c r="DM492" i="4"/>
  <c r="DQ492" i="4"/>
  <c r="DU492" i="4"/>
  <c r="DY492" i="4"/>
  <c r="DK492" i="4"/>
  <c r="DS492" i="4"/>
  <c r="EA492" i="4"/>
  <c r="DT492" i="4"/>
  <c r="DP492" i="4"/>
  <c r="DX492" i="4"/>
  <c r="DL492" i="4"/>
  <c r="DO492" i="4"/>
  <c r="DW492" i="4"/>
  <c r="DN488" i="4"/>
  <c r="DR488" i="4"/>
  <c r="DV488" i="4"/>
  <c r="DZ488" i="4"/>
  <c r="DM488" i="4"/>
  <c r="DQ488" i="4"/>
  <c r="DU488" i="4"/>
  <c r="DY488" i="4"/>
  <c r="DK488" i="4"/>
  <c r="DS488" i="4"/>
  <c r="EA488" i="4"/>
  <c r="DT488" i="4"/>
  <c r="DP488" i="4"/>
  <c r="DX488" i="4"/>
  <c r="DL488" i="4"/>
  <c r="DO488" i="4"/>
  <c r="DW488" i="4"/>
  <c r="DN484" i="4"/>
  <c r="DR484" i="4"/>
  <c r="DV484" i="4"/>
  <c r="DZ484" i="4"/>
  <c r="DM484" i="4"/>
  <c r="DQ484" i="4"/>
  <c r="DU484" i="4"/>
  <c r="DY484" i="4"/>
  <c r="DK484" i="4"/>
  <c r="DS484" i="4"/>
  <c r="EA484" i="4"/>
  <c r="DT484" i="4"/>
  <c r="DP484" i="4"/>
  <c r="DX484" i="4"/>
  <c r="DL484" i="4"/>
  <c r="DO484" i="4"/>
  <c r="DW484" i="4"/>
  <c r="DN476" i="4"/>
  <c r="DR476" i="4"/>
  <c r="DV476" i="4"/>
  <c r="DZ476" i="4"/>
  <c r="DM476" i="4"/>
  <c r="DQ476" i="4"/>
  <c r="DU476" i="4"/>
  <c r="DY476" i="4"/>
  <c r="DK476" i="4"/>
  <c r="DS476" i="4"/>
  <c r="EA476" i="4"/>
  <c r="DT476" i="4"/>
  <c r="DP476" i="4"/>
  <c r="DX476" i="4"/>
  <c r="DL476" i="4"/>
  <c r="DW476" i="4"/>
  <c r="DO476" i="4"/>
  <c r="DN468" i="4"/>
  <c r="DR468" i="4"/>
  <c r="DV468" i="4"/>
  <c r="DZ468" i="4"/>
  <c r="DM468" i="4"/>
  <c r="DQ468" i="4"/>
  <c r="DU468" i="4"/>
  <c r="DY468" i="4"/>
  <c r="DK468" i="4"/>
  <c r="DS468" i="4"/>
  <c r="EA468" i="4"/>
  <c r="DL468" i="4"/>
  <c r="DP468" i="4"/>
  <c r="DX468" i="4"/>
  <c r="DT468" i="4"/>
  <c r="DO468" i="4"/>
  <c r="DW468" i="4"/>
  <c r="DL460" i="4"/>
  <c r="DP460" i="4"/>
  <c r="DT460" i="4"/>
  <c r="DX460" i="4"/>
  <c r="DK460" i="4"/>
  <c r="DO460" i="4"/>
  <c r="DS460" i="4"/>
  <c r="DW460" i="4"/>
  <c r="EA460" i="4"/>
  <c r="DQ460" i="4"/>
  <c r="DY460" i="4"/>
  <c r="DN460" i="4"/>
  <c r="DV460" i="4"/>
  <c r="DR460" i="4"/>
  <c r="DM460" i="4"/>
  <c r="DU460" i="4"/>
  <c r="DZ460" i="4"/>
  <c r="DL448" i="4"/>
  <c r="DP448" i="4"/>
  <c r="DT448" i="4"/>
  <c r="DX448" i="4"/>
  <c r="DK448" i="4"/>
  <c r="DO448" i="4"/>
  <c r="DS448" i="4"/>
  <c r="DW448" i="4"/>
  <c r="EA448" i="4"/>
  <c r="DQ448" i="4"/>
  <c r="DY448" i="4"/>
  <c r="DN448" i="4"/>
  <c r="DV448" i="4"/>
  <c r="DZ448" i="4"/>
  <c r="DM448" i="4"/>
  <c r="DU448" i="4"/>
  <c r="DR448" i="4"/>
  <c r="DL444" i="4"/>
  <c r="DP444" i="4"/>
  <c r="DT444" i="4"/>
  <c r="DX444" i="4"/>
  <c r="DK444" i="4"/>
  <c r="DO444" i="4"/>
  <c r="DS444" i="4"/>
  <c r="DW444" i="4"/>
  <c r="EA444" i="4"/>
  <c r="DQ444" i="4"/>
  <c r="DY444" i="4"/>
  <c r="DN444" i="4"/>
  <c r="DV444" i="4"/>
  <c r="DR444" i="4"/>
  <c r="DU444" i="4"/>
  <c r="DM444" i="4"/>
  <c r="DZ444" i="4"/>
  <c r="DL436" i="4"/>
  <c r="DP436" i="4"/>
  <c r="DT436" i="4"/>
  <c r="DX436" i="4"/>
  <c r="DK436" i="4"/>
  <c r="DO436" i="4"/>
  <c r="DS436" i="4"/>
  <c r="DW436" i="4"/>
  <c r="EA436" i="4"/>
  <c r="DQ436" i="4"/>
  <c r="DY436" i="4"/>
  <c r="DN436" i="4"/>
  <c r="DV436" i="4"/>
  <c r="DR436" i="4"/>
  <c r="DU436" i="4"/>
  <c r="DM436" i="4"/>
  <c r="DZ436" i="4"/>
  <c r="DL428" i="4"/>
  <c r="DP428" i="4"/>
  <c r="DT428" i="4"/>
  <c r="DX428" i="4"/>
  <c r="DK428" i="4"/>
  <c r="DO428" i="4"/>
  <c r="DS428" i="4"/>
  <c r="DW428" i="4"/>
  <c r="EA428" i="4"/>
  <c r="DQ428" i="4"/>
  <c r="DY428" i="4"/>
  <c r="DN428" i="4"/>
  <c r="DV428" i="4"/>
  <c r="DR428" i="4"/>
  <c r="DM428" i="4"/>
  <c r="DU428" i="4"/>
  <c r="DZ428" i="4"/>
  <c r="DL420" i="4"/>
  <c r="DP420" i="4"/>
  <c r="DT420" i="4"/>
  <c r="DX420" i="4"/>
  <c r="DK420" i="4"/>
  <c r="DO420" i="4"/>
  <c r="DS420" i="4"/>
  <c r="DW420" i="4"/>
  <c r="EA420" i="4"/>
  <c r="DQ420" i="4"/>
  <c r="DY420" i="4"/>
  <c r="DN420" i="4"/>
  <c r="DV420" i="4"/>
  <c r="DR420" i="4"/>
  <c r="DU420" i="4"/>
  <c r="DM420" i="4"/>
  <c r="DZ420" i="4"/>
  <c r="DL412" i="4"/>
  <c r="DP412" i="4"/>
  <c r="DT412" i="4"/>
  <c r="DX412" i="4"/>
  <c r="DK412" i="4"/>
  <c r="DO412" i="4"/>
  <c r="DS412" i="4"/>
  <c r="DW412" i="4"/>
  <c r="EA412" i="4"/>
  <c r="DQ412" i="4"/>
  <c r="DY412" i="4"/>
  <c r="DN412" i="4"/>
  <c r="DV412" i="4"/>
  <c r="DR412" i="4"/>
  <c r="DM412" i="4"/>
  <c r="DU412" i="4"/>
  <c r="DZ412" i="4"/>
  <c r="DL404" i="4"/>
  <c r="DP404" i="4"/>
  <c r="DT404" i="4"/>
  <c r="DX404" i="4"/>
  <c r="DK404" i="4"/>
  <c r="DO404" i="4"/>
  <c r="DS404" i="4"/>
  <c r="DW404" i="4"/>
  <c r="EA404" i="4"/>
  <c r="DQ404" i="4"/>
  <c r="DY404" i="4"/>
  <c r="DN404" i="4"/>
  <c r="DV404" i="4"/>
  <c r="DR404" i="4"/>
  <c r="DM404" i="4"/>
  <c r="DU404" i="4"/>
  <c r="DZ404" i="4"/>
  <c r="DL396" i="4"/>
  <c r="DP396" i="4"/>
  <c r="DT396" i="4"/>
  <c r="DX396" i="4"/>
  <c r="DK396" i="4"/>
  <c r="DO396" i="4"/>
  <c r="DS396" i="4"/>
  <c r="DW396" i="4"/>
  <c r="EA396" i="4"/>
  <c r="DQ396" i="4"/>
  <c r="DY396" i="4"/>
  <c r="DN396" i="4"/>
  <c r="DV396" i="4"/>
  <c r="DR396" i="4"/>
  <c r="DU396" i="4"/>
  <c r="DM396" i="4"/>
  <c r="DZ396" i="4"/>
  <c r="DL388" i="4"/>
  <c r="DP388" i="4"/>
  <c r="DT388" i="4"/>
  <c r="DX388" i="4"/>
  <c r="DK388" i="4"/>
  <c r="DO388" i="4"/>
  <c r="DS388" i="4"/>
  <c r="DW388" i="4"/>
  <c r="EA388" i="4"/>
  <c r="DQ388" i="4"/>
  <c r="DY388" i="4"/>
  <c r="DN388" i="4"/>
  <c r="DV388" i="4"/>
  <c r="DR388" i="4"/>
  <c r="DM388" i="4"/>
  <c r="DU388" i="4"/>
  <c r="DZ388" i="4"/>
  <c r="DL384" i="4"/>
  <c r="DP384" i="4"/>
  <c r="DT384" i="4"/>
  <c r="DX384" i="4"/>
  <c r="DK384" i="4"/>
  <c r="DO384" i="4"/>
  <c r="DS384" i="4"/>
  <c r="DW384" i="4"/>
  <c r="EA384" i="4"/>
  <c r="DQ384" i="4"/>
  <c r="DY384" i="4"/>
  <c r="DN384" i="4"/>
  <c r="DV384" i="4"/>
  <c r="DZ384" i="4"/>
  <c r="DU384" i="4"/>
  <c r="DM384" i="4"/>
  <c r="DR384" i="4"/>
  <c r="DL376" i="4"/>
  <c r="DP376" i="4"/>
  <c r="DT376" i="4"/>
  <c r="DX376" i="4"/>
  <c r="DK376" i="4"/>
  <c r="DO376" i="4"/>
  <c r="DS376" i="4"/>
  <c r="DW376" i="4"/>
  <c r="EA376" i="4"/>
  <c r="DQ376" i="4"/>
  <c r="DY376" i="4"/>
  <c r="DN376" i="4"/>
  <c r="DV376" i="4"/>
  <c r="DZ376" i="4"/>
  <c r="DM376" i="4"/>
  <c r="DU376" i="4"/>
  <c r="DR376" i="4"/>
  <c r="DL368" i="4"/>
  <c r="DP368" i="4"/>
  <c r="DT368" i="4"/>
  <c r="DX368" i="4"/>
  <c r="DK368" i="4"/>
  <c r="DO368" i="4"/>
  <c r="DS368" i="4"/>
  <c r="DW368" i="4"/>
  <c r="EA368" i="4"/>
  <c r="DQ368" i="4"/>
  <c r="DY368" i="4"/>
  <c r="DN368" i="4"/>
  <c r="DV368" i="4"/>
  <c r="DZ368" i="4"/>
  <c r="DU368" i="4"/>
  <c r="DM368" i="4"/>
  <c r="DR368" i="4"/>
  <c r="DL364" i="4"/>
  <c r="DP364" i="4"/>
  <c r="DT364" i="4"/>
  <c r="DX364" i="4"/>
  <c r="DK364" i="4"/>
  <c r="DO364" i="4"/>
  <c r="DS364" i="4"/>
  <c r="DW364" i="4"/>
  <c r="EA364" i="4"/>
  <c r="DQ364" i="4"/>
  <c r="DY364" i="4"/>
  <c r="DN364" i="4"/>
  <c r="DV364" i="4"/>
  <c r="DR364" i="4"/>
  <c r="DM364" i="4"/>
  <c r="DU364" i="4"/>
  <c r="DZ364" i="4"/>
  <c r="DL356" i="4"/>
  <c r="DP356" i="4"/>
  <c r="DT356" i="4"/>
  <c r="DX356" i="4"/>
  <c r="DK356" i="4"/>
  <c r="DO356" i="4"/>
  <c r="DS356" i="4"/>
  <c r="DW356" i="4"/>
  <c r="EA356" i="4"/>
  <c r="DQ356" i="4"/>
  <c r="DY356" i="4"/>
  <c r="DN356" i="4"/>
  <c r="DV356" i="4"/>
  <c r="DR356" i="4"/>
  <c r="DU356" i="4"/>
  <c r="DM356" i="4"/>
  <c r="DZ356" i="4"/>
  <c r="DL348" i="4"/>
  <c r="DP348" i="4"/>
  <c r="DT348" i="4"/>
  <c r="DX348" i="4"/>
  <c r="DK348" i="4"/>
  <c r="DO348" i="4"/>
  <c r="DS348" i="4"/>
  <c r="DW348" i="4"/>
  <c r="EA348" i="4"/>
  <c r="DQ348" i="4"/>
  <c r="DY348" i="4"/>
  <c r="DN348" i="4"/>
  <c r="DV348" i="4"/>
  <c r="DR348" i="4"/>
  <c r="DU348" i="4"/>
  <c r="DM348" i="4"/>
  <c r="DZ348" i="4"/>
  <c r="DL340" i="4"/>
  <c r="DP340" i="4"/>
  <c r="DT340" i="4"/>
  <c r="DX340" i="4"/>
  <c r="DK340" i="4"/>
  <c r="DO340" i="4"/>
  <c r="DS340" i="4"/>
  <c r="DW340" i="4"/>
  <c r="EA340" i="4"/>
  <c r="DQ340" i="4"/>
  <c r="DY340" i="4"/>
  <c r="DN340" i="4"/>
  <c r="DV340" i="4"/>
  <c r="DR340" i="4"/>
  <c r="DU340" i="4"/>
  <c r="DM340" i="4"/>
  <c r="DZ340" i="4"/>
  <c r="DL332" i="4"/>
  <c r="DP332" i="4"/>
  <c r="DT332" i="4"/>
  <c r="DX332" i="4"/>
  <c r="DK332" i="4"/>
  <c r="DO332" i="4"/>
  <c r="DS332" i="4"/>
  <c r="DW332" i="4"/>
  <c r="EA332" i="4"/>
  <c r="DQ332" i="4"/>
  <c r="DY332" i="4"/>
  <c r="DN332" i="4"/>
  <c r="DV332" i="4"/>
  <c r="DR332" i="4"/>
  <c r="DM332" i="4"/>
  <c r="DU332" i="4"/>
  <c r="DZ332" i="4"/>
  <c r="DL324" i="4"/>
  <c r="DP324" i="4"/>
  <c r="DT324" i="4"/>
  <c r="DX324" i="4"/>
  <c r="DK324" i="4"/>
  <c r="DO324" i="4"/>
  <c r="DS324" i="4"/>
  <c r="DW324" i="4"/>
  <c r="EA324" i="4"/>
  <c r="DQ324" i="4"/>
  <c r="DY324" i="4"/>
  <c r="DN324" i="4"/>
  <c r="DV324" i="4"/>
  <c r="DR324" i="4"/>
  <c r="DU324" i="4"/>
  <c r="DM324" i="4"/>
  <c r="DZ324" i="4"/>
  <c r="DL316" i="4"/>
  <c r="DP316" i="4"/>
  <c r="DT316" i="4"/>
  <c r="DX316" i="4"/>
  <c r="DK316" i="4"/>
  <c r="DO316" i="4"/>
  <c r="DS316" i="4"/>
  <c r="DW316" i="4"/>
  <c r="EA316" i="4"/>
  <c r="DQ316" i="4"/>
  <c r="DY316" i="4"/>
  <c r="DN316" i="4"/>
  <c r="DV316" i="4"/>
  <c r="DR316" i="4"/>
  <c r="DM316" i="4"/>
  <c r="DU316" i="4"/>
  <c r="DZ316" i="4"/>
  <c r="DL312" i="4"/>
  <c r="DP312" i="4"/>
  <c r="DT312" i="4"/>
  <c r="DX312" i="4"/>
  <c r="DK312" i="4"/>
  <c r="DO312" i="4"/>
  <c r="DS312" i="4"/>
  <c r="DW312" i="4"/>
  <c r="EA312" i="4"/>
  <c r="DQ312" i="4"/>
  <c r="DY312" i="4"/>
  <c r="DN312" i="4"/>
  <c r="DV312" i="4"/>
  <c r="DZ312" i="4"/>
  <c r="DM312" i="4"/>
  <c r="DU312" i="4"/>
  <c r="DR312" i="4"/>
  <c r="DL304" i="4"/>
  <c r="DP304" i="4"/>
  <c r="DT304" i="4"/>
  <c r="DX304" i="4"/>
  <c r="DK304" i="4"/>
  <c r="DO304" i="4"/>
  <c r="DS304" i="4"/>
  <c r="DW304" i="4"/>
  <c r="EA304" i="4"/>
  <c r="DQ304" i="4"/>
  <c r="DY304" i="4"/>
  <c r="DN304" i="4"/>
  <c r="DV304" i="4"/>
  <c r="DZ304" i="4"/>
  <c r="DU304" i="4"/>
  <c r="DM304" i="4"/>
  <c r="DR304" i="4"/>
  <c r="DL296" i="4"/>
  <c r="DP296" i="4"/>
  <c r="DT296" i="4"/>
  <c r="DX296" i="4"/>
  <c r="DK296" i="4"/>
  <c r="DO296" i="4"/>
  <c r="DS296" i="4"/>
  <c r="DW296" i="4"/>
  <c r="EA296" i="4"/>
  <c r="DQ296" i="4"/>
  <c r="DY296" i="4"/>
  <c r="DN296" i="4"/>
  <c r="DV296" i="4"/>
  <c r="DZ296" i="4"/>
  <c r="DM296" i="4"/>
  <c r="DU296" i="4"/>
  <c r="DR296" i="4"/>
  <c r="DL288" i="4"/>
  <c r="DP288" i="4"/>
  <c r="DT288" i="4"/>
  <c r="DX288" i="4"/>
  <c r="DK288" i="4"/>
  <c r="DO288" i="4"/>
  <c r="DS288" i="4"/>
  <c r="DW288" i="4"/>
  <c r="EA288" i="4"/>
  <c r="DQ288" i="4"/>
  <c r="DY288" i="4"/>
  <c r="DN288" i="4"/>
  <c r="DV288" i="4"/>
  <c r="DZ288" i="4"/>
  <c r="DM288" i="4"/>
  <c r="DU288" i="4"/>
  <c r="DR288" i="4"/>
  <c r="DL272" i="4"/>
  <c r="DP272" i="4"/>
  <c r="DT272" i="4"/>
  <c r="DX272" i="4"/>
  <c r="DK272" i="4"/>
  <c r="DO272" i="4"/>
  <c r="DS272" i="4"/>
  <c r="DW272" i="4"/>
  <c r="EA272" i="4"/>
  <c r="DQ272" i="4"/>
  <c r="DY272" i="4"/>
  <c r="DN272" i="4"/>
  <c r="DV272" i="4"/>
  <c r="DZ272" i="4"/>
  <c r="DM272" i="4"/>
  <c r="DU272" i="4"/>
  <c r="DR272" i="4"/>
  <c r="DL264" i="4"/>
  <c r="DP264" i="4"/>
  <c r="DT264" i="4"/>
  <c r="DX264" i="4"/>
  <c r="DK264" i="4"/>
  <c r="DO264" i="4"/>
  <c r="DS264" i="4"/>
  <c r="DW264" i="4"/>
  <c r="EA264" i="4"/>
  <c r="DQ264" i="4"/>
  <c r="DY264" i="4"/>
  <c r="DN264" i="4"/>
  <c r="DV264" i="4"/>
  <c r="DZ264" i="4"/>
  <c r="DU264" i="4"/>
  <c r="DM264" i="4"/>
  <c r="DR264" i="4"/>
  <c r="DL256" i="4"/>
  <c r="DP256" i="4"/>
  <c r="DT256" i="4"/>
  <c r="DX256" i="4"/>
  <c r="DK256" i="4"/>
  <c r="DO256" i="4"/>
  <c r="DS256" i="4"/>
  <c r="DW256" i="4"/>
  <c r="EA256" i="4"/>
  <c r="DQ256" i="4"/>
  <c r="DY256" i="4"/>
  <c r="DN256" i="4"/>
  <c r="DV256" i="4"/>
  <c r="DZ256" i="4"/>
  <c r="DM256" i="4"/>
  <c r="DU256" i="4"/>
  <c r="DR256" i="4"/>
  <c r="DL248" i="4"/>
  <c r="DP248" i="4"/>
  <c r="DT248" i="4"/>
  <c r="DX248" i="4"/>
  <c r="DK248" i="4"/>
  <c r="DO248" i="4"/>
  <c r="DS248" i="4"/>
  <c r="DW248" i="4"/>
  <c r="EA248" i="4"/>
  <c r="DQ248" i="4"/>
  <c r="DY248" i="4"/>
  <c r="DN248" i="4"/>
  <c r="DV248" i="4"/>
  <c r="DZ248" i="4"/>
  <c r="DU248" i="4"/>
  <c r="DM248" i="4"/>
  <c r="DR248" i="4"/>
  <c r="DL244" i="4"/>
  <c r="DP244" i="4"/>
  <c r="DT244" i="4"/>
  <c r="DX244" i="4"/>
  <c r="DK244" i="4"/>
  <c r="DO244" i="4"/>
  <c r="DS244" i="4"/>
  <c r="DW244" i="4"/>
  <c r="EA244" i="4"/>
  <c r="DQ244" i="4"/>
  <c r="DY244" i="4"/>
  <c r="DN244" i="4"/>
  <c r="DV244" i="4"/>
  <c r="DR244" i="4"/>
  <c r="DM244" i="4"/>
  <c r="DU244" i="4"/>
  <c r="DZ244" i="4"/>
  <c r="DL236" i="4"/>
  <c r="DP236" i="4"/>
  <c r="DT236" i="4"/>
  <c r="DX236" i="4"/>
  <c r="DK236" i="4"/>
  <c r="DO236" i="4"/>
  <c r="DS236" i="4"/>
  <c r="DW236" i="4"/>
  <c r="EA236" i="4"/>
  <c r="DM236" i="4"/>
  <c r="DU236" i="4"/>
  <c r="DR236" i="4"/>
  <c r="DZ236" i="4"/>
  <c r="DN236" i="4"/>
  <c r="DY236" i="4"/>
  <c r="DV236" i="4"/>
  <c r="DQ236" i="4"/>
  <c r="DL228" i="4"/>
  <c r="DP228" i="4"/>
  <c r="DT228" i="4"/>
  <c r="DX228" i="4"/>
  <c r="DK228" i="4"/>
  <c r="DO228" i="4"/>
  <c r="DS228" i="4"/>
  <c r="DW228" i="4"/>
  <c r="EA228" i="4"/>
  <c r="DM228" i="4"/>
  <c r="DU228" i="4"/>
  <c r="DR228" i="4"/>
  <c r="DZ228" i="4"/>
  <c r="DN228" i="4"/>
  <c r="DY228" i="4"/>
  <c r="DQ228" i="4"/>
  <c r="DV228" i="4"/>
  <c r="DL220" i="4"/>
  <c r="DP220" i="4"/>
  <c r="DT220" i="4"/>
  <c r="DX220" i="4"/>
  <c r="DK220" i="4"/>
  <c r="DO220" i="4"/>
  <c r="DS220" i="4"/>
  <c r="DW220" i="4"/>
  <c r="EA220" i="4"/>
  <c r="DM220" i="4"/>
  <c r="DU220" i="4"/>
  <c r="DR220" i="4"/>
  <c r="DZ220" i="4"/>
  <c r="DN220" i="4"/>
  <c r="DY220" i="4"/>
  <c r="DV220" i="4"/>
  <c r="DQ220" i="4"/>
  <c r="DL212" i="4"/>
  <c r="DP212" i="4"/>
  <c r="DT212" i="4"/>
  <c r="DX212" i="4"/>
  <c r="DK212" i="4"/>
  <c r="DO212" i="4"/>
  <c r="DS212" i="4"/>
  <c r="DW212" i="4"/>
  <c r="EA212" i="4"/>
  <c r="DM212" i="4"/>
  <c r="DU212" i="4"/>
  <c r="DR212" i="4"/>
  <c r="DZ212" i="4"/>
  <c r="DN212" i="4"/>
  <c r="DY212" i="4"/>
  <c r="DQ212" i="4"/>
  <c r="DV212" i="4"/>
  <c r="DL208" i="4"/>
  <c r="DP208" i="4"/>
  <c r="DT208" i="4"/>
  <c r="DX208" i="4"/>
  <c r="DK208" i="4"/>
  <c r="DO208" i="4"/>
  <c r="DS208" i="4"/>
  <c r="DW208" i="4"/>
  <c r="EA208" i="4"/>
  <c r="DM208" i="4"/>
  <c r="DU208" i="4"/>
  <c r="DR208" i="4"/>
  <c r="DZ208" i="4"/>
  <c r="DV208" i="4"/>
  <c r="DQ208" i="4"/>
  <c r="DY208" i="4"/>
  <c r="DN208" i="4"/>
  <c r="DL200" i="4"/>
  <c r="DP200" i="4"/>
  <c r="DT200" i="4"/>
  <c r="DX200" i="4"/>
  <c r="DK200" i="4"/>
  <c r="DO200" i="4"/>
  <c r="DS200" i="4"/>
  <c r="DW200" i="4"/>
  <c r="EA200" i="4"/>
  <c r="DM200" i="4"/>
  <c r="DU200" i="4"/>
  <c r="DR200" i="4"/>
  <c r="DZ200" i="4"/>
  <c r="DV200" i="4"/>
  <c r="DQ200" i="4"/>
  <c r="DN200" i="4"/>
  <c r="DY200" i="4"/>
  <c r="DL188" i="4"/>
  <c r="DP188" i="4"/>
  <c r="DT188" i="4"/>
  <c r="DX188" i="4"/>
  <c r="DK188" i="4"/>
  <c r="DO188" i="4"/>
  <c r="DS188" i="4"/>
  <c r="DW188" i="4"/>
  <c r="EA188" i="4"/>
  <c r="DM188" i="4"/>
  <c r="DU188" i="4"/>
  <c r="DR188" i="4"/>
  <c r="DZ188" i="4"/>
  <c r="DN188" i="4"/>
  <c r="DY188" i="4"/>
  <c r="DV188" i="4"/>
  <c r="DQ188" i="4"/>
  <c r="DL180" i="4"/>
  <c r="DP180" i="4"/>
  <c r="DT180" i="4"/>
  <c r="DX180" i="4"/>
  <c r="DK180" i="4"/>
  <c r="DO180" i="4"/>
  <c r="DS180" i="4"/>
  <c r="DW180" i="4"/>
  <c r="EA180" i="4"/>
  <c r="DM180" i="4"/>
  <c r="DU180" i="4"/>
  <c r="DR180" i="4"/>
  <c r="DZ180" i="4"/>
  <c r="DN180" i="4"/>
  <c r="DY180" i="4"/>
  <c r="DQ180" i="4"/>
  <c r="DV180" i="4"/>
  <c r="DL172" i="4"/>
  <c r="DP172" i="4"/>
  <c r="DT172" i="4"/>
  <c r="DX172" i="4"/>
  <c r="DK172" i="4"/>
  <c r="DO172" i="4"/>
  <c r="DS172" i="4"/>
  <c r="DW172" i="4"/>
  <c r="EA172" i="4"/>
  <c r="DM172" i="4"/>
  <c r="DU172" i="4"/>
  <c r="DR172" i="4"/>
  <c r="DZ172" i="4"/>
  <c r="DN172" i="4"/>
  <c r="DY172" i="4"/>
  <c r="DV172" i="4"/>
  <c r="DQ172" i="4"/>
  <c r="DL164" i="4"/>
  <c r="DP164" i="4"/>
  <c r="DT164" i="4"/>
  <c r="DX164" i="4"/>
  <c r="DK164" i="4"/>
  <c r="DO164" i="4"/>
  <c r="DS164" i="4"/>
  <c r="DW164" i="4"/>
  <c r="EA164" i="4"/>
  <c r="DM164" i="4"/>
  <c r="DU164" i="4"/>
  <c r="DR164" i="4"/>
  <c r="DZ164" i="4"/>
  <c r="DN164" i="4"/>
  <c r="DY164" i="4"/>
  <c r="DQ164" i="4"/>
  <c r="DV164" i="4"/>
  <c r="DL156" i="4"/>
  <c r="DP156" i="4"/>
  <c r="DT156" i="4"/>
  <c r="DX156" i="4"/>
  <c r="DK156" i="4"/>
  <c r="DO156" i="4"/>
  <c r="DS156" i="4"/>
  <c r="DW156" i="4"/>
  <c r="EA156" i="4"/>
  <c r="DQ156" i="4"/>
  <c r="DY156" i="4"/>
  <c r="DN156" i="4"/>
  <c r="DV156" i="4"/>
  <c r="DZ156" i="4"/>
  <c r="DU156" i="4"/>
  <c r="DM156" i="4"/>
  <c r="DR156" i="4"/>
  <c r="DL152" i="4"/>
  <c r="DP152" i="4"/>
  <c r="DT152" i="4"/>
  <c r="DX152" i="4"/>
  <c r="DK152" i="4"/>
  <c r="DO152" i="4"/>
  <c r="DS152" i="4"/>
  <c r="DW152" i="4"/>
  <c r="EA152" i="4"/>
  <c r="DQ152" i="4"/>
  <c r="DY152" i="4"/>
  <c r="DN152" i="4"/>
  <c r="DV152" i="4"/>
  <c r="DR152" i="4"/>
  <c r="DM152" i="4"/>
  <c r="DU152" i="4"/>
  <c r="DZ152" i="4"/>
  <c r="DL140" i="4"/>
  <c r="DP140" i="4"/>
  <c r="DT140" i="4"/>
  <c r="DX140" i="4"/>
  <c r="DK140" i="4"/>
  <c r="DO140" i="4"/>
  <c r="DS140" i="4"/>
  <c r="DW140" i="4"/>
  <c r="EA140" i="4"/>
  <c r="DQ140" i="4"/>
  <c r="DY140" i="4"/>
  <c r="DN140" i="4"/>
  <c r="DV140" i="4"/>
  <c r="DZ140" i="4"/>
  <c r="DU140" i="4"/>
  <c r="DM140" i="4"/>
  <c r="DR140" i="4"/>
  <c r="DL136" i="4"/>
  <c r="DP136" i="4"/>
  <c r="DT136" i="4"/>
  <c r="DX136" i="4"/>
  <c r="DK136" i="4"/>
  <c r="DO136" i="4"/>
  <c r="DS136" i="4"/>
  <c r="DW136" i="4"/>
  <c r="EA136" i="4"/>
  <c r="DQ136" i="4"/>
  <c r="DY136" i="4"/>
  <c r="DN136" i="4"/>
  <c r="DV136" i="4"/>
  <c r="DR136" i="4"/>
  <c r="DM136" i="4"/>
  <c r="DU136" i="4"/>
  <c r="DZ136" i="4"/>
  <c r="DL128" i="4"/>
  <c r="DP128" i="4"/>
  <c r="DT128" i="4"/>
  <c r="DX128" i="4"/>
  <c r="DK128" i="4"/>
  <c r="DO128" i="4"/>
  <c r="DS128" i="4"/>
  <c r="DW128" i="4"/>
  <c r="EA128" i="4"/>
  <c r="DQ128" i="4"/>
  <c r="DY128" i="4"/>
  <c r="DN128" i="4"/>
  <c r="DV128" i="4"/>
  <c r="DR128" i="4"/>
  <c r="DM128" i="4"/>
  <c r="DZ128" i="4"/>
  <c r="DU128" i="4"/>
  <c r="DL120" i="4"/>
  <c r="DP120" i="4"/>
  <c r="DT120" i="4"/>
  <c r="DX120" i="4"/>
  <c r="DK120" i="4"/>
  <c r="DO120" i="4"/>
  <c r="DS120" i="4"/>
  <c r="DW120" i="4"/>
  <c r="EA120" i="4"/>
  <c r="DQ120" i="4"/>
  <c r="DY120" i="4"/>
  <c r="DN120" i="4"/>
  <c r="DV120" i="4"/>
  <c r="DR120" i="4"/>
  <c r="DM120" i="4"/>
  <c r="DU120" i="4"/>
  <c r="DZ120" i="4"/>
  <c r="DL112" i="4"/>
  <c r="DP112" i="4"/>
  <c r="DT112" i="4"/>
  <c r="DX112" i="4"/>
  <c r="DK112" i="4"/>
  <c r="DO112" i="4"/>
  <c r="DS112" i="4"/>
  <c r="DW112" i="4"/>
  <c r="EA112" i="4"/>
  <c r="DQ112" i="4"/>
  <c r="DY112" i="4"/>
  <c r="DN112" i="4"/>
  <c r="DV112" i="4"/>
  <c r="DR112" i="4"/>
  <c r="DM112" i="4"/>
  <c r="DZ112" i="4"/>
  <c r="DU112" i="4"/>
  <c r="DL108" i="4"/>
  <c r="DP108" i="4"/>
  <c r="DT108" i="4"/>
  <c r="DX108" i="4"/>
  <c r="DK108" i="4"/>
  <c r="DO108" i="4"/>
  <c r="DS108" i="4"/>
  <c r="DW108" i="4"/>
  <c r="EA108" i="4"/>
  <c r="DQ108" i="4"/>
  <c r="DY108" i="4"/>
  <c r="DN108" i="4"/>
  <c r="DV108" i="4"/>
  <c r="DZ108" i="4"/>
  <c r="DU108" i="4"/>
  <c r="DM108" i="4"/>
  <c r="DR108" i="4"/>
  <c r="DL100" i="4"/>
  <c r="DP100" i="4"/>
  <c r="DT100" i="4"/>
  <c r="DX100" i="4"/>
  <c r="DK100" i="4"/>
  <c r="DO100" i="4"/>
  <c r="DS100" i="4"/>
  <c r="DW100" i="4"/>
  <c r="EA100" i="4"/>
  <c r="DQ100" i="4"/>
  <c r="DY100" i="4"/>
  <c r="DN100" i="4"/>
  <c r="DV100" i="4"/>
  <c r="DZ100" i="4"/>
  <c r="DU100" i="4"/>
  <c r="DR100" i="4"/>
  <c r="DM100" i="4"/>
  <c r="DL92" i="4"/>
  <c r="DP92" i="4"/>
  <c r="DT92" i="4"/>
  <c r="DX92" i="4"/>
  <c r="DK92" i="4"/>
  <c r="DO92" i="4"/>
  <c r="DS92" i="4"/>
  <c r="DW92" i="4"/>
  <c r="EA92" i="4"/>
  <c r="DQ92" i="4"/>
  <c r="DY92" i="4"/>
  <c r="DN92" i="4"/>
  <c r="DV92" i="4"/>
  <c r="DZ92" i="4"/>
  <c r="DU92" i="4"/>
  <c r="DM92" i="4"/>
  <c r="DR92" i="4"/>
  <c r="DL80" i="4"/>
  <c r="DP80" i="4"/>
  <c r="DT80" i="4"/>
  <c r="DX80" i="4"/>
  <c r="DK80" i="4"/>
  <c r="DO80" i="4"/>
  <c r="DS80" i="4"/>
  <c r="DW80" i="4"/>
  <c r="EA80" i="4"/>
  <c r="DQ80" i="4"/>
  <c r="DY80" i="4"/>
  <c r="DN80" i="4"/>
  <c r="DV80" i="4"/>
  <c r="DR80" i="4"/>
  <c r="DM80" i="4"/>
  <c r="DZ80" i="4"/>
  <c r="DU80" i="4"/>
  <c r="DL72" i="4"/>
  <c r="DP72" i="4"/>
  <c r="DT72" i="4"/>
  <c r="DX72" i="4"/>
  <c r="DK72" i="4"/>
  <c r="DO72" i="4"/>
  <c r="DS72" i="4"/>
  <c r="DW72" i="4"/>
  <c r="EA72" i="4"/>
  <c r="DQ72" i="4"/>
  <c r="DY72" i="4"/>
  <c r="DN72" i="4"/>
  <c r="DV72" i="4"/>
  <c r="DR72" i="4"/>
  <c r="DM72" i="4"/>
  <c r="DU72" i="4"/>
  <c r="DZ72" i="4"/>
  <c r="DL68" i="4"/>
  <c r="DP68" i="4"/>
  <c r="DT68" i="4"/>
  <c r="DX68" i="4"/>
  <c r="DK68" i="4"/>
  <c r="DO68" i="4"/>
  <c r="DS68" i="4"/>
  <c r="DW68" i="4"/>
  <c r="EA68" i="4"/>
  <c r="DQ68" i="4"/>
  <c r="DY68" i="4"/>
  <c r="DN68" i="4"/>
  <c r="DV68" i="4"/>
  <c r="DZ68" i="4"/>
  <c r="DU68" i="4"/>
  <c r="DR68" i="4"/>
  <c r="DM68" i="4"/>
  <c r="DL60" i="4"/>
  <c r="DP60" i="4"/>
  <c r="DT60" i="4"/>
  <c r="DX60" i="4"/>
  <c r="DM60" i="4"/>
  <c r="DR60" i="4"/>
  <c r="DW60" i="4"/>
  <c r="DK60" i="4"/>
  <c r="DQ60" i="4"/>
  <c r="DV60" i="4"/>
  <c r="EA60" i="4"/>
  <c r="DN60" i="4"/>
  <c r="DY60" i="4"/>
  <c r="DU60" i="4"/>
  <c r="DO60" i="4"/>
  <c r="DZ60" i="4"/>
  <c r="DS60" i="4"/>
  <c r="DL48" i="4"/>
  <c r="DP48" i="4"/>
  <c r="DT48" i="4"/>
  <c r="DX48" i="4"/>
  <c r="DO48" i="4"/>
  <c r="DU48" i="4"/>
  <c r="DZ48" i="4"/>
  <c r="DN48" i="4"/>
  <c r="DS48" i="4"/>
  <c r="DY48" i="4"/>
  <c r="DQ48" i="4"/>
  <c r="EA48" i="4"/>
  <c r="DM48" i="4"/>
  <c r="DW48" i="4"/>
  <c r="DR48" i="4"/>
  <c r="DK48" i="4"/>
  <c r="DV48" i="4"/>
  <c r="DM36" i="4"/>
  <c r="DQ36" i="4"/>
  <c r="DU36" i="4"/>
  <c r="DY36" i="4"/>
  <c r="DL36" i="4"/>
  <c r="DP36" i="4"/>
  <c r="DT36" i="4"/>
  <c r="DX36" i="4"/>
  <c r="DR36" i="4"/>
  <c r="DZ36" i="4"/>
  <c r="DO36" i="4"/>
  <c r="DW36" i="4"/>
  <c r="DS36" i="4"/>
  <c r="DN36" i="4"/>
  <c r="EA36" i="4"/>
  <c r="DV36" i="4"/>
  <c r="DK36" i="4"/>
  <c r="DM28" i="4"/>
  <c r="DQ28" i="4"/>
  <c r="DU28" i="4"/>
  <c r="DY28" i="4"/>
  <c r="DL28" i="4"/>
  <c r="DP28" i="4"/>
  <c r="DT28" i="4"/>
  <c r="DX28" i="4"/>
  <c r="DR28" i="4"/>
  <c r="DZ28" i="4"/>
  <c r="DO28" i="4"/>
  <c r="DW28" i="4"/>
  <c r="DS28" i="4"/>
  <c r="DN28" i="4"/>
  <c r="DV28" i="4"/>
  <c r="DK28" i="4"/>
  <c r="EA28" i="4"/>
  <c r="DM24" i="4"/>
  <c r="DQ24" i="4"/>
  <c r="DU24" i="4"/>
  <c r="DY24" i="4"/>
  <c r="DL24" i="4"/>
  <c r="DP24" i="4"/>
  <c r="DT24" i="4"/>
  <c r="DX24" i="4"/>
  <c r="DR24" i="4"/>
  <c r="DZ24" i="4"/>
  <c r="DO24" i="4"/>
  <c r="DW24" i="4"/>
  <c r="DK24" i="4"/>
  <c r="EA24" i="4"/>
  <c r="DV24" i="4"/>
  <c r="DS24" i="4"/>
  <c r="DN24" i="4"/>
  <c r="DM16" i="4"/>
  <c r="DQ16" i="4"/>
  <c r="DU16" i="4"/>
  <c r="DY16" i="4"/>
  <c r="DL16" i="4"/>
  <c r="DP16" i="4"/>
  <c r="DT16" i="4"/>
  <c r="DX16" i="4"/>
  <c r="DR16" i="4"/>
  <c r="DZ16" i="4"/>
  <c r="DO16" i="4"/>
  <c r="DW16" i="4"/>
  <c r="DK16" i="4"/>
  <c r="EA16" i="4"/>
  <c r="DV16" i="4"/>
  <c r="DN16" i="4"/>
  <c r="DS16" i="4"/>
  <c r="DK8" i="4"/>
  <c r="DO8" i="4"/>
  <c r="DS8" i="4"/>
  <c r="DW8" i="4"/>
  <c r="DN8" i="4"/>
  <c r="DT8" i="4"/>
  <c r="DY8" i="4"/>
  <c r="DM8" i="4"/>
  <c r="DR8" i="4"/>
  <c r="DX8" i="4"/>
  <c r="DP8" i="4"/>
  <c r="DZ8" i="4"/>
  <c r="DL8" i="4"/>
  <c r="DV8" i="4"/>
  <c r="EA8" i="4"/>
  <c r="DU8" i="4"/>
  <c r="DQ8" i="4"/>
  <c r="DN4" i="4"/>
  <c r="DR4" i="4"/>
  <c r="DV4" i="4"/>
  <c r="DZ4" i="4"/>
  <c r="DO4" i="4"/>
  <c r="DT4" i="4"/>
  <c r="DY4" i="4"/>
  <c r="DM4" i="4"/>
  <c r="DU4" i="4"/>
  <c r="DL4" i="4"/>
  <c r="DS4" i="4"/>
  <c r="EA4" i="4"/>
  <c r="DP4" i="4"/>
  <c r="DK4" i="4"/>
  <c r="DX4" i="4"/>
  <c r="DW4" i="4"/>
  <c r="DQ4" i="4"/>
  <c r="DL995" i="4"/>
  <c r="DP995" i="4"/>
  <c r="DT995" i="4"/>
  <c r="DX995" i="4"/>
  <c r="DM995" i="4"/>
  <c r="DR995" i="4"/>
  <c r="DW995" i="4"/>
  <c r="DK995" i="4"/>
  <c r="DS995" i="4"/>
  <c r="DZ995" i="4"/>
  <c r="DQ995" i="4"/>
  <c r="DY995" i="4"/>
  <c r="DN995" i="4"/>
  <c r="EA995" i="4"/>
  <c r="DV995" i="4"/>
  <c r="DO995" i="4"/>
  <c r="DU995" i="4"/>
  <c r="DL987" i="4"/>
  <c r="DP987" i="4"/>
  <c r="DT987" i="4"/>
  <c r="DX987" i="4"/>
  <c r="DM987" i="4"/>
  <c r="DR987" i="4"/>
  <c r="DW987" i="4"/>
  <c r="DN987" i="4"/>
  <c r="DU987" i="4"/>
  <c r="EA987" i="4"/>
  <c r="DK987" i="4"/>
  <c r="DS987" i="4"/>
  <c r="DZ987" i="4"/>
  <c r="DO987" i="4"/>
  <c r="DY987" i="4"/>
  <c r="DQ987" i="4"/>
  <c r="DV987" i="4"/>
  <c r="DL979" i="4"/>
  <c r="DP979" i="4"/>
  <c r="DT979" i="4"/>
  <c r="DX979" i="4"/>
  <c r="DM979" i="4"/>
  <c r="DR979" i="4"/>
  <c r="DW979" i="4"/>
  <c r="DO979" i="4"/>
  <c r="DV979" i="4"/>
  <c r="DN979" i="4"/>
  <c r="DU979" i="4"/>
  <c r="EA979" i="4"/>
  <c r="DQ979" i="4"/>
  <c r="DK979" i="4"/>
  <c r="DZ979" i="4"/>
  <c r="DS979" i="4"/>
  <c r="DY979" i="4"/>
  <c r="DL975" i="4"/>
  <c r="DP975" i="4"/>
  <c r="DT975" i="4"/>
  <c r="DX975" i="4"/>
  <c r="DO975" i="4"/>
  <c r="DU975" i="4"/>
  <c r="DZ975" i="4"/>
  <c r="DQ975" i="4"/>
  <c r="DW975" i="4"/>
  <c r="DN975" i="4"/>
  <c r="DV975" i="4"/>
  <c r="DR975" i="4"/>
  <c r="DM975" i="4"/>
  <c r="EA975" i="4"/>
  <c r="DY975" i="4"/>
  <c r="DS975" i="4"/>
  <c r="DK975" i="4"/>
  <c r="DK967" i="4"/>
  <c r="DO967" i="4"/>
  <c r="DS967" i="4"/>
  <c r="DW967" i="4"/>
  <c r="EA967" i="4"/>
  <c r="DN967" i="4"/>
  <c r="DT967" i="4"/>
  <c r="DY967" i="4"/>
  <c r="DQ967" i="4"/>
  <c r="DX967" i="4"/>
  <c r="DP967" i="4"/>
  <c r="DV967" i="4"/>
  <c r="DL967" i="4"/>
  <c r="DZ967" i="4"/>
  <c r="DU967" i="4"/>
  <c r="DR967" i="4"/>
  <c r="DM967" i="4"/>
  <c r="DK963" i="4"/>
  <c r="DO963" i="4"/>
  <c r="DS963" i="4"/>
  <c r="DW963" i="4"/>
  <c r="EA963" i="4"/>
  <c r="DL963" i="4"/>
  <c r="DQ963" i="4"/>
  <c r="DV963" i="4"/>
  <c r="DR963" i="4"/>
  <c r="DY963" i="4"/>
  <c r="DP963" i="4"/>
  <c r="DX963" i="4"/>
  <c r="DM963" i="4"/>
  <c r="DZ963" i="4"/>
  <c r="DU963" i="4"/>
  <c r="DN963" i="4"/>
  <c r="DT963" i="4"/>
  <c r="DK955" i="4"/>
  <c r="DO955" i="4"/>
  <c r="DS955" i="4"/>
  <c r="DW955" i="4"/>
  <c r="EA955" i="4"/>
  <c r="DL955" i="4"/>
  <c r="DQ955" i="4"/>
  <c r="DV955" i="4"/>
  <c r="DM955" i="4"/>
  <c r="DT955" i="4"/>
  <c r="DZ955" i="4"/>
  <c r="DR955" i="4"/>
  <c r="DY955" i="4"/>
  <c r="DN955" i="4"/>
  <c r="DX955" i="4"/>
  <c r="DP955" i="4"/>
  <c r="DU955" i="4"/>
  <c r="DK947" i="4"/>
  <c r="DO947" i="4"/>
  <c r="DS947" i="4"/>
  <c r="DW947" i="4"/>
  <c r="EA947" i="4"/>
  <c r="DL947" i="4"/>
  <c r="DQ947" i="4"/>
  <c r="DV947" i="4"/>
  <c r="DN947" i="4"/>
  <c r="DU947" i="4"/>
  <c r="DM947" i="4"/>
  <c r="DT947" i="4"/>
  <c r="DZ947" i="4"/>
  <c r="DP947" i="4"/>
  <c r="DY947" i="4"/>
  <c r="DR947" i="4"/>
  <c r="DX947" i="4"/>
  <c r="DK939" i="4"/>
  <c r="DO939" i="4"/>
  <c r="DS939" i="4"/>
  <c r="DW939" i="4"/>
  <c r="EA939" i="4"/>
  <c r="DL939" i="4"/>
  <c r="DQ939" i="4"/>
  <c r="DV939" i="4"/>
  <c r="DP939" i="4"/>
  <c r="DX939" i="4"/>
  <c r="DN939" i="4"/>
  <c r="DU939" i="4"/>
  <c r="DR939" i="4"/>
  <c r="DM939" i="4"/>
  <c r="DZ939" i="4"/>
  <c r="DT939" i="4"/>
  <c r="DY939" i="4"/>
  <c r="DK931" i="4"/>
  <c r="DO931" i="4"/>
  <c r="DS931" i="4"/>
  <c r="DW931" i="4"/>
  <c r="EA931" i="4"/>
  <c r="DL931" i="4"/>
  <c r="DQ931" i="4"/>
  <c r="DV931" i="4"/>
  <c r="DR931" i="4"/>
  <c r="DY931" i="4"/>
  <c r="DP931" i="4"/>
  <c r="DX931" i="4"/>
  <c r="DT931" i="4"/>
  <c r="DN931" i="4"/>
  <c r="DU931" i="4"/>
  <c r="DM931" i="4"/>
  <c r="DZ931" i="4"/>
  <c r="DM923" i="4"/>
  <c r="DQ923" i="4"/>
  <c r="DU923" i="4"/>
  <c r="DY923" i="4"/>
  <c r="DL923" i="4"/>
  <c r="DR923" i="4"/>
  <c r="DW923" i="4"/>
  <c r="DP923" i="4"/>
  <c r="DX923" i="4"/>
  <c r="DN923" i="4"/>
  <c r="DV923" i="4"/>
  <c r="DK923" i="4"/>
  <c r="DT923" i="4"/>
  <c r="DO923" i="4"/>
  <c r="EA923" i="4"/>
  <c r="DS923" i="4"/>
  <c r="DZ923" i="4"/>
  <c r="DM919" i="4"/>
  <c r="DQ919" i="4"/>
  <c r="DU919" i="4"/>
  <c r="DY919" i="4"/>
  <c r="DO919" i="4"/>
  <c r="DT919" i="4"/>
  <c r="DZ919" i="4"/>
  <c r="DL919" i="4"/>
  <c r="DS919" i="4"/>
  <c r="EA919" i="4"/>
  <c r="DK919" i="4"/>
  <c r="DR919" i="4"/>
  <c r="DX919" i="4"/>
  <c r="DN919" i="4"/>
  <c r="DW919" i="4"/>
  <c r="DV919" i="4"/>
  <c r="DP919" i="4"/>
  <c r="DM911" i="4"/>
  <c r="DQ911" i="4"/>
  <c r="DU911" i="4"/>
  <c r="DY911" i="4"/>
  <c r="DO911" i="4"/>
  <c r="DT911" i="4"/>
  <c r="DZ911" i="4"/>
  <c r="DN911" i="4"/>
  <c r="DV911" i="4"/>
  <c r="DL911" i="4"/>
  <c r="DS911" i="4"/>
  <c r="EA911" i="4"/>
  <c r="DP911" i="4"/>
  <c r="DK911" i="4"/>
  <c r="DX911" i="4"/>
  <c r="DW911" i="4"/>
  <c r="DR911" i="4"/>
  <c r="DM903" i="4"/>
  <c r="DQ903" i="4"/>
  <c r="DU903" i="4"/>
  <c r="DY903" i="4"/>
  <c r="DO903" i="4"/>
  <c r="DT903" i="4"/>
  <c r="DZ903" i="4"/>
  <c r="DP903" i="4"/>
  <c r="DW903" i="4"/>
  <c r="DN903" i="4"/>
  <c r="DV903" i="4"/>
  <c r="DR903" i="4"/>
  <c r="DL903" i="4"/>
  <c r="EA903" i="4"/>
  <c r="DX903" i="4"/>
  <c r="DK903" i="4"/>
  <c r="DS903" i="4"/>
  <c r="DL899" i="4"/>
  <c r="DP899" i="4"/>
  <c r="DT899" i="4"/>
  <c r="DX899" i="4"/>
  <c r="DM899" i="4"/>
  <c r="DR899" i="4"/>
  <c r="DW899" i="4"/>
  <c r="DO899" i="4"/>
  <c r="DV899" i="4"/>
  <c r="DQ899" i="4"/>
  <c r="DZ899" i="4"/>
  <c r="DN899" i="4"/>
  <c r="DY899" i="4"/>
  <c r="EA899" i="4"/>
  <c r="DU899" i="4"/>
  <c r="DK899" i="4"/>
  <c r="DS899" i="4"/>
  <c r="DL891" i="4"/>
  <c r="DP891" i="4"/>
  <c r="DT891" i="4"/>
  <c r="DX891" i="4"/>
  <c r="DM891" i="4"/>
  <c r="DR891" i="4"/>
  <c r="DW891" i="4"/>
  <c r="DQ891" i="4"/>
  <c r="DY891" i="4"/>
  <c r="DS891" i="4"/>
  <c r="EA891" i="4"/>
  <c r="DO891" i="4"/>
  <c r="DZ891" i="4"/>
  <c r="DU891" i="4"/>
  <c r="DN891" i="4"/>
  <c r="DK891" i="4"/>
  <c r="DV891" i="4"/>
  <c r="DL883" i="4"/>
  <c r="DP883" i="4"/>
  <c r="DT883" i="4"/>
  <c r="DX883" i="4"/>
  <c r="DM883" i="4"/>
  <c r="DR883" i="4"/>
  <c r="DW883" i="4"/>
  <c r="DK883" i="4"/>
  <c r="DS883" i="4"/>
  <c r="DZ883" i="4"/>
  <c r="DU883" i="4"/>
  <c r="DQ883" i="4"/>
  <c r="EA883" i="4"/>
  <c r="DN883" i="4"/>
  <c r="DY883" i="4"/>
  <c r="DV883" i="4"/>
  <c r="DO883" i="4"/>
  <c r="DL879" i="4"/>
  <c r="DP879" i="4"/>
  <c r="DT879" i="4"/>
  <c r="DX879" i="4"/>
  <c r="DK879" i="4"/>
  <c r="DO879" i="4"/>
  <c r="DS879" i="4"/>
  <c r="DW879" i="4"/>
  <c r="EA879" i="4"/>
  <c r="DN879" i="4"/>
  <c r="DQ879" i="4"/>
  <c r="DR879" i="4"/>
  <c r="DZ879" i="4"/>
  <c r="DM879" i="4"/>
  <c r="DU879" i="4"/>
  <c r="DV879" i="4"/>
  <c r="DY879" i="4"/>
  <c r="DL871" i="4"/>
  <c r="DP871" i="4"/>
  <c r="DT871" i="4"/>
  <c r="DX871" i="4"/>
  <c r="DK871" i="4"/>
  <c r="DO871" i="4"/>
  <c r="DS871" i="4"/>
  <c r="DW871" i="4"/>
  <c r="EA871" i="4"/>
  <c r="DQ871" i="4"/>
  <c r="DR871" i="4"/>
  <c r="DZ871" i="4"/>
  <c r="DM871" i="4"/>
  <c r="DU871" i="4"/>
  <c r="DN871" i="4"/>
  <c r="DV871" i="4"/>
  <c r="DY871" i="4"/>
  <c r="DL863" i="4"/>
  <c r="DP863" i="4"/>
  <c r="DT863" i="4"/>
  <c r="DX863" i="4"/>
  <c r="DK863" i="4"/>
  <c r="DO863" i="4"/>
  <c r="DS863" i="4"/>
  <c r="DW863" i="4"/>
  <c r="EA863" i="4"/>
  <c r="DN863" i="4"/>
  <c r="DQ863" i="4"/>
  <c r="DR863" i="4"/>
  <c r="DZ863" i="4"/>
  <c r="DM863" i="4"/>
  <c r="DU863" i="4"/>
  <c r="DV863" i="4"/>
  <c r="DY863" i="4"/>
  <c r="DL855" i="4"/>
  <c r="DP855" i="4"/>
  <c r="DT855" i="4"/>
  <c r="DX855" i="4"/>
  <c r="DK855" i="4"/>
  <c r="DO855" i="4"/>
  <c r="DS855" i="4"/>
  <c r="DW855" i="4"/>
  <c r="EA855" i="4"/>
  <c r="DU855" i="4"/>
  <c r="DN855" i="4"/>
  <c r="DV855" i="4"/>
  <c r="DY855" i="4"/>
  <c r="DR855" i="4"/>
  <c r="DZ855" i="4"/>
  <c r="DM855" i="4"/>
  <c r="DQ855" i="4"/>
  <c r="DL851" i="4"/>
  <c r="DP851" i="4"/>
  <c r="DT851" i="4"/>
  <c r="DX851" i="4"/>
  <c r="DK851" i="4"/>
  <c r="DO851" i="4"/>
  <c r="DS851" i="4"/>
  <c r="DW851" i="4"/>
  <c r="EA851" i="4"/>
  <c r="DN851" i="4"/>
  <c r="DY851" i="4"/>
  <c r="DR851" i="4"/>
  <c r="DZ851" i="4"/>
  <c r="DM851" i="4"/>
  <c r="DU851" i="4"/>
  <c r="DV851" i="4"/>
  <c r="DQ851" i="4"/>
  <c r="DL839" i="4"/>
  <c r="DP839" i="4"/>
  <c r="DT839" i="4"/>
  <c r="DX839" i="4"/>
  <c r="DM839" i="4"/>
  <c r="DU839" i="4"/>
  <c r="DK839" i="4"/>
  <c r="DO839" i="4"/>
  <c r="DS839" i="4"/>
  <c r="DW839" i="4"/>
  <c r="EA839" i="4"/>
  <c r="DQ839" i="4"/>
  <c r="DY839" i="4"/>
  <c r="DV839" i="4"/>
  <c r="DN839" i="4"/>
  <c r="DR839" i="4"/>
  <c r="DZ839" i="4"/>
  <c r="DL831" i="4"/>
  <c r="DP831" i="4"/>
  <c r="DT831" i="4"/>
  <c r="DX831" i="4"/>
  <c r="DM831" i="4"/>
  <c r="DU831" i="4"/>
  <c r="DK831" i="4"/>
  <c r="DO831" i="4"/>
  <c r="DS831" i="4"/>
  <c r="DW831" i="4"/>
  <c r="EA831" i="4"/>
  <c r="DQ831" i="4"/>
  <c r="DY831" i="4"/>
  <c r="DZ831" i="4"/>
  <c r="DN831" i="4"/>
  <c r="DR831" i="4"/>
  <c r="DV831" i="4"/>
  <c r="DL823" i="4"/>
  <c r="DP823" i="4"/>
  <c r="DT823" i="4"/>
  <c r="DX823" i="4"/>
  <c r="DM823" i="4"/>
  <c r="DU823" i="4"/>
  <c r="DK823" i="4"/>
  <c r="DO823" i="4"/>
  <c r="DS823" i="4"/>
  <c r="DW823" i="4"/>
  <c r="EA823" i="4"/>
  <c r="DQ823" i="4"/>
  <c r="DY823" i="4"/>
  <c r="DV823" i="4"/>
  <c r="DZ823" i="4"/>
  <c r="DN823" i="4"/>
  <c r="DR823" i="4"/>
  <c r="DL819" i="4"/>
  <c r="DP819" i="4"/>
  <c r="DT819" i="4"/>
  <c r="DX819" i="4"/>
  <c r="DM819" i="4"/>
  <c r="DU819" i="4"/>
  <c r="DK819" i="4"/>
  <c r="DO819" i="4"/>
  <c r="DS819" i="4"/>
  <c r="DW819" i="4"/>
  <c r="EA819" i="4"/>
  <c r="DQ819" i="4"/>
  <c r="DY819" i="4"/>
  <c r="DV819" i="4"/>
  <c r="DZ819" i="4"/>
  <c r="DN819" i="4"/>
  <c r="DR819" i="4"/>
  <c r="DL811" i="4"/>
  <c r="DP811" i="4"/>
  <c r="DT811" i="4"/>
  <c r="DX811" i="4"/>
  <c r="DQ811" i="4"/>
  <c r="DK811" i="4"/>
  <c r="DO811" i="4"/>
  <c r="DS811" i="4"/>
  <c r="DW811" i="4"/>
  <c r="EA811" i="4"/>
  <c r="DM811" i="4"/>
  <c r="DU811" i="4"/>
  <c r="DY811" i="4"/>
  <c r="DV811" i="4"/>
  <c r="DZ811" i="4"/>
  <c r="DN811" i="4"/>
  <c r="DR811" i="4"/>
  <c r="DL803" i="4"/>
  <c r="DP803" i="4"/>
  <c r="DT803" i="4"/>
  <c r="DX803" i="4"/>
  <c r="DQ803" i="4"/>
  <c r="DY803" i="4"/>
  <c r="DK803" i="4"/>
  <c r="DO803" i="4"/>
  <c r="DS803" i="4"/>
  <c r="DW803" i="4"/>
  <c r="EA803" i="4"/>
  <c r="DM803" i="4"/>
  <c r="DU803" i="4"/>
  <c r="DN803" i="4"/>
  <c r="DR803" i="4"/>
  <c r="DV803" i="4"/>
  <c r="DZ803" i="4"/>
  <c r="DL795" i="4"/>
  <c r="DP795" i="4"/>
  <c r="DT795" i="4"/>
  <c r="DX795" i="4"/>
  <c r="DQ795" i="4"/>
  <c r="DY795" i="4"/>
  <c r="DK795" i="4"/>
  <c r="DO795" i="4"/>
  <c r="DS795" i="4"/>
  <c r="DW795" i="4"/>
  <c r="EA795" i="4"/>
  <c r="DM795" i="4"/>
  <c r="DU795" i="4"/>
  <c r="DZ795" i="4"/>
  <c r="DV795" i="4"/>
  <c r="DN795" i="4"/>
  <c r="DR795" i="4"/>
  <c r="DL787" i="4"/>
  <c r="DP787" i="4"/>
  <c r="DT787" i="4"/>
  <c r="DX787" i="4"/>
  <c r="DM787" i="4"/>
  <c r="DU787" i="4"/>
  <c r="DK787" i="4"/>
  <c r="DO787" i="4"/>
  <c r="DS787" i="4"/>
  <c r="DW787" i="4"/>
  <c r="EA787" i="4"/>
  <c r="DQ787" i="4"/>
  <c r="DY787" i="4"/>
  <c r="DZ787" i="4"/>
  <c r="DN787" i="4"/>
  <c r="DR787" i="4"/>
  <c r="DV787" i="4"/>
  <c r="DL779" i="4"/>
  <c r="DP779" i="4"/>
  <c r="DT779" i="4"/>
  <c r="DX779" i="4"/>
  <c r="DM779" i="4"/>
  <c r="DU779" i="4"/>
  <c r="DK779" i="4"/>
  <c r="DO779" i="4"/>
  <c r="DS779" i="4"/>
  <c r="DW779" i="4"/>
  <c r="EA779" i="4"/>
  <c r="DQ779" i="4"/>
  <c r="DY779" i="4"/>
  <c r="DZ779" i="4"/>
  <c r="DV779" i="4"/>
  <c r="DN779" i="4"/>
  <c r="DR779" i="4"/>
  <c r="DL771" i="4"/>
  <c r="DP771" i="4"/>
  <c r="DT771" i="4"/>
  <c r="DX771" i="4"/>
  <c r="DQ771" i="4"/>
  <c r="DY771" i="4"/>
  <c r="DK771" i="4"/>
  <c r="DO771" i="4"/>
  <c r="DS771" i="4"/>
  <c r="DW771" i="4"/>
  <c r="EA771" i="4"/>
  <c r="DM771" i="4"/>
  <c r="DU771" i="4"/>
  <c r="DZ771" i="4"/>
  <c r="DR771" i="4"/>
  <c r="DV771" i="4"/>
  <c r="DN771" i="4"/>
  <c r="DL763" i="4"/>
  <c r="DP763" i="4"/>
  <c r="DT763" i="4"/>
  <c r="DX763" i="4"/>
  <c r="DM763" i="4"/>
  <c r="DU763" i="4"/>
  <c r="DK763" i="4"/>
  <c r="DO763" i="4"/>
  <c r="DS763" i="4"/>
  <c r="DW763" i="4"/>
  <c r="EA763" i="4"/>
  <c r="DQ763" i="4"/>
  <c r="DY763" i="4"/>
  <c r="DZ763" i="4"/>
  <c r="DN763" i="4"/>
  <c r="DV763" i="4"/>
  <c r="DR763" i="4"/>
  <c r="DL755" i="4"/>
  <c r="DP755" i="4"/>
  <c r="DT755" i="4"/>
  <c r="DX755" i="4"/>
  <c r="DM755" i="4"/>
  <c r="DY755" i="4"/>
  <c r="DK755" i="4"/>
  <c r="DO755" i="4"/>
  <c r="DS755" i="4"/>
  <c r="DW755" i="4"/>
  <c r="EA755" i="4"/>
  <c r="DQ755" i="4"/>
  <c r="DU755" i="4"/>
  <c r="DZ755" i="4"/>
  <c r="DN755" i="4"/>
  <c r="DR755" i="4"/>
  <c r="DV755" i="4"/>
  <c r="DL743" i="4"/>
  <c r="DP743" i="4"/>
  <c r="DT743" i="4"/>
  <c r="DX743" i="4"/>
  <c r="DM743" i="4"/>
  <c r="DU743" i="4"/>
  <c r="DK743" i="4"/>
  <c r="DO743" i="4"/>
  <c r="DS743" i="4"/>
  <c r="DW743" i="4"/>
  <c r="EA743" i="4"/>
  <c r="DQ743" i="4"/>
  <c r="DY743" i="4"/>
  <c r="DR743" i="4"/>
  <c r="DN743" i="4"/>
  <c r="DV743" i="4"/>
  <c r="DZ743" i="4"/>
  <c r="DL735" i="4"/>
  <c r="DP735" i="4"/>
  <c r="DT735" i="4"/>
  <c r="DX735" i="4"/>
  <c r="DM735" i="4"/>
  <c r="DU735" i="4"/>
  <c r="DK735" i="4"/>
  <c r="DO735" i="4"/>
  <c r="DS735" i="4"/>
  <c r="DW735" i="4"/>
  <c r="EA735" i="4"/>
  <c r="DQ735" i="4"/>
  <c r="DY735" i="4"/>
  <c r="DR735" i="4"/>
  <c r="DN735" i="4"/>
  <c r="DV735" i="4"/>
  <c r="DZ735" i="4"/>
  <c r="DL727" i="4"/>
  <c r="DP727" i="4"/>
  <c r="DT727" i="4"/>
  <c r="DX727" i="4"/>
  <c r="DM727" i="4"/>
  <c r="DY727" i="4"/>
  <c r="DK727" i="4"/>
  <c r="DO727" i="4"/>
  <c r="DS727" i="4"/>
  <c r="DW727" i="4"/>
  <c r="EA727" i="4"/>
  <c r="DQ727" i="4"/>
  <c r="DU727" i="4"/>
  <c r="DR727" i="4"/>
  <c r="DN727" i="4"/>
  <c r="DV727" i="4"/>
  <c r="DZ727" i="4"/>
  <c r="DL723" i="4"/>
  <c r="DP723" i="4"/>
  <c r="DT723" i="4"/>
  <c r="DX723" i="4"/>
  <c r="DQ723" i="4"/>
  <c r="DY723" i="4"/>
  <c r="DK723" i="4"/>
  <c r="DO723" i="4"/>
  <c r="DS723" i="4"/>
  <c r="DW723" i="4"/>
  <c r="EA723" i="4"/>
  <c r="DM723" i="4"/>
  <c r="DU723" i="4"/>
  <c r="DZ723" i="4"/>
  <c r="DN723" i="4"/>
  <c r="DV723" i="4"/>
  <c r="DR723" i="4"/>
  <c r="DL711" i="4"/>
  <c r="DP711" i="4"/>
  <c r="DT711" i="4"/>
  <c r="DX711" i="4"/>
  <c r="DM711" i="4"/>
  <c r="DU711" i="4"/>
  <c r="DK711" i="4"/>
  <c r="DO711" i="4"/>
  <c r="DS711" i="4"/>
  <c r="DW711" i="4"/>
  <c r="EA711" i="4"/>
  <c r="DQ711" i="4"/>
  <c r="DY711" i="4"/>
  <c r="DR711" i="4"/>
  <c r="DN711" i="4"/>
  <c r="DV711" i="4"/>
  <c r="DZ711" i="4"/>
  <c r="DL703" i="4"/>
  <c r="DP703" i="4"/>
  <c r="DT703" i="4"/>
  <c r="DX703" i="4"/>
  <c r="DQ703" i="4"/>
  <c r="DY703" i="4"/>
  <c r="DK703" i="4"/>
  <c r="DO703" i="4"/>
  <c r="DS703" i="4"/>
  <c r="DW703" i="4"/>
  <c r="EA703" i="4"/>
  <c r="DM703" i="4"/>
  <c r="DU703" i="4"/>
  <c r="DR703" i="4"/>
  <c r="DV703" i="4"/>
  <c r="DZ703" i="4"/>
  <c r="DN703" i="4"/>
  <c r="DL695" i="4"/>
  <c r="DP695" i="4"/>
  <c r="DT695" i="4"/>
  <c r="DX695" i="4"/>
  <c r="DQ695" i="4"/>
  <c r="DY695" i="4"/>
  <c r="DK695" i="4"/>
  <c r="DO695" i="4"/>
  <c r="DS695" i="4"/>
  <c r="DW695" i="4"/>
  <c r="EA695" i="4"/>
  <c r="DM695" i="4"/>
  <c r="DU695" i="4"/>
  <c r="DR695" i="4"/>
  <c r="DN695" i="4"/>
  <c r="DV695" i="4"/>
  <c r="DZ695" i="4"/>
  <c r="DL687" i="4"/>
  <c r="DP687" i="4"/>
  <c r="DT687" i="4"/>
  <c r="DX687" i="4"/>
  <c r="DQ687" i="4"/>
  <c r="DY687" i="4"/>
  <c r="DK687" i="4"/>
  <c r="DO687" i="4"/>
  <c r="DS687" i="4"/>
  <c r="DW687" i="4"/>
  <c r="EA687" i="4"/>
  <c r="DM687" i="4"/>
  <c r="DU687" i="4"/>
  <c r="DR687" i="4"/>
  <c r="DZ687" i="4"/>
  <c r="DN687" i="4"/>
  <c r="DV687" i="4"/>
  <c r="DL683" i="4"/>
  <c r="DP683" i="4"/>
  <c r="DT683" i="4"/>
  <c r="DX683" i="4"/>
  <c r="DM683" i="4"/>
  <c r="DU683" i="4"/>
  <c r="DK683" i="4"/>
  <c r="DO683" i="4"/>
  <c r="DS683" i="4"/>
  <c r="DW683" i="4"/>
  <c r="EA683" i="4"/>
  <c r="DQ683" i="4"/>
  <c r="DY683" i="4"/>
  <c r="DZ683" i="4"/>
  <c r="DN683" i="4"/>
  <c r="DV683" i="4"/>
  <c r="DR683" i="4"/>
  <c r="DL675" i="4"/>
  <c r="DP675" i="4"/>
  <c r="DT675" i="4"/>
  <c r="DX675" i="4"/>
  <c r="DM675" i="4"/>
  <c r="DU675" i="4"/>
  <c r="DY675" i="4"/>
  <c r="DK675" i="4"/>
  <c r="DO675" i="4"/>
  <c r="DS675" i="4"/>
  <c r="DW675" i="4"/>
  <c r="EA675" i="4"/>
  <c r="DQ675" i="4"/>
  <c r="DZ675" i="4"/>
  <c r="DV675" i="4"/>
  <c r="DN675" i="4"/>
  <c r="DR675" i="4"/>
  <c r="DL671" i="4"/>
  <c r="DP671" i="4"/>
  <c r="DT671" i="4"/>
  <c r="DX671" i="4"/>
  <c r="DM671" i="4"/>
  <c r="DU671" i="4"/>
  <c r="DK671" i="4"/>
  <c r="DO671" i="4"/>
  <c r="DS671" i="4"/>
  <c r="DW671" i="4"/>
  <c r="EA671" i="4"/>
  <c r="DQ671" i="4"/>
  <c r="DY671" i="4"/>
  <c r="DR671" i="4"/>
  <c r="DN671" i="4"/>
  <c r="DV671" i="4"/>
  <c r="DZ671" i="4"/>
  <c r="DL663" i="4"/>
  <c r="DP663" i="4"/>
  <c r="DT663" i="4"/>
  <c r="DX663" i="4"/>
  <c r="DQ663" i="4"/>
  <c r="DK663" i="4"/>
  <c r="DO663" i="4"/>
  <c r="DS663" i="4"/>
  <c r="DW663" i="4"/>
  <c r="EA663" i="4"/>
  <c r="DM663" i="4"/>
  <c r="DU663" i="4"/>
  <c r="DY663" i="4"/>
  <c r="DR663" i="4"/>
  <c r="DV663" i="4"/>
  <c r="DN663" i="4"/>
  <c r="DZ663" i="4"/>
  <c r="DL655" i="4"/>
  <c r="DP655" i="4"/>
  <c r="DT655" i="4"/>
  <c r="DX655" i="4"/>
  <c r="DQ655" i="4"/>
  <c r="DY655" i="4"/>
  <c r="DK655" i="4"/>
  <c r="DO655" i="4"/>
  <c r="DS655" i="4"/>
  <c r="DW655" i="4"/>
  <c r="EA655" i="4"/>
  <c r="DM655" i="4"/>
  <c r="DU655" i="4"/>
  <c r="DR655" i="4"/>
  <c r="DV655" i="4"/>
  <c r="DZ655" i="4"/>
  <c r="DN655" i="4"/>
  <c r="DL647" i="4"/>
  <c r="DP647" i="4"/>
  <c r="DT647" i="4"/>
  <c r="DX647" i="4"/>
  <c r="DQ647" i="4"/>
  <c r="DY647" i="4"/>
  <c r="DK647" i="4"/>
  <c r="DO647" i="4"/>
  <c r="DS647" i="4"/>
  <c r="DW647" i="4"/>
  <c r="EA647" i="4"/>
  <c r="DM647" i="4"/>
  <c r="DU647" i="4"/>
  <c r="DR647" i="4"/>
  <c r="DZ647" i="4"/>
  <c r="DN647" i="4"/>
  <c r="DV647" i="4"/>
  <c r="DL639" i="4"/>
  <c r="DP639" i="4"/>
  <c r="DT639" i="4"/>
  <c r="DX639" i="4"/>
  <c r="DM639" i="4"/>
  <c r="DU639" i="4"/>
  <c r="DK639" i="4"/>
  <c r="DO639" i="4"/>
  <c r="DS639" i="4"/>
  <c r="DW639" i="4"/>
  <c r="EA639" i="4"/>
  <c r="DQ639" i="4"/>
  <c r="DY639" i="4"/>
  <c r="DR639" i="4"/>
  <c r="DV639" i="4"/>
  <c r="DZ639" i="4"/>
  <c r="DN639" i="4"/>
  <c r="DL631" i="4"/>
  <c r="DP631" i="4"/>
  <c r="DT631" i="4"/>
  <c r="DX631" i="4"/>
  <c r="DM631" i="4"/>
  <c r="DU631" i="4"/>
  <c r="DK631" i="4"/>
  <c r="DO631" i="4"/>
  <c r="DS631" i="4"/>
  <c r="DW631" i="4"/>
  <c r="EA631" i="4"/>
  <c r="DQ631" i="4"/>
  <c r="DY631" i="4"/>
  <c r="DR631" i="4"/>
  <c r="DN631" i="4"/>
  <c r="DV631" i="4"/>
  <c r="DZ631" i="4"/>
  <c r="DL623" i="4"/>
  <c r="DP623" i="4"/>
  <c r="DT623" i="4"/>
  <c r="DX623" i="4"/>
  <c r="DQ623" i="4"/>
  <c r="DY623" i="4"/>
  <c r="DK623" i="4"/>
  <c r="DO623" i="4"/>
  <c r="DS623" i="4"/>
  <c r="DW623" i="4"/>
  <c r="EA623" i="4"/>
  <c r="DM623" i="4"/>
  <c r="DU623" i="4"/>
  <c r="DR623" i="4"/>
  <c r="DN623" i="4"/>
  <c r="DV623" i="4"/>
  <c r="DZ623" i="4"/>
  <c r="DL615" i="4"/>
  <c r="DP615" i="4"/>
  <c r="DT615" i="4"/>
  <c r="DX615" i="4"/>
  <c r="DK615" i="4"/>
  <c r="DO615" i="4"/>
  <c r="DS615" i="4"/>
  <c r="DW615" i="4"/>
  <c r="EA615" i="4"/>
  <c r="DM615" i="4"/>
  <c r="DU615" i="4"/>
  <c r="DV615" i="4"/>
  <c r="DR615" i="4"/>
  <c r="DZ615" i="4"/>
  <c r="DN615" i="4"/>
  <c r="DY615" i="4"/>
  <c r="DQ615" i="4"/>
  <c r="DL607" i="4"/>
  <c r="DP607" i="4"/>
  <c r="DT607" i="4"/>
  <c r="DX607" i="4"/>
  <c r="DK607" i="4"/>
  <c r="DO607" i="4"/>
  <c r="DS607" i="4"/>
  <c r="DW607" i="4"/>
  <c r="EA607" i="4"/>
  <c r="DM607" i="4"/>
  <c r="DU607" i="4"/>
  <c r="DR607" i="4"/>
  <c r="DZ607" i="4"/>
  <c r="DN607" i="4"/>
  <c r="DV607" i="4"/>
  <c r="DY607" i="4"/>
  <c r="DQ607" i="4"/>
  <c r="DL599" i="4"/>
  <c r="DP599" i="4"/>
  <c r="DT599" i="4"/>
  <c r="DX599" i="4"/>
  <c r="DK599" i="4"/>
  <c r="DO599" i="4"/>
  <c r="DS599" i="4"/>
  <c r="DW599" i="4"/>
  <c r="EA599" i="4"/>
  <c r="DM599" i="4"/>
  <c r="DU599" i="4"/>
  <c r="DV599" i="4"/>
  <c r="DR599" i="4"/>
  <c r="DZ599" i="4"/>
  <c r="DN599" i="4"/>
  <c r="DY599" i="4"/>
  <c r="DQ599" i="4"/>
  <c r="DL591" i="4"/>
  <c r="DP591" i="4"/>
  <c r="DT591" i="4"/>
  <c r="DX591" i="4"/>
  <c r="DK591" i="4"/>
  <c r="DO591" i="4"/>
  <c r="DS591" i="4"/>
  <c r="DW591" i="4"/>
  <c r="EA591" i="4"/>
  <c r="DM591" i="4"/>
  <c r="DU591" i="4"/>
  <c r="DV591" i="4"/>
  <c r="DR591" i="4"/>
  <c r="DZ591" i="4"/>
  <c r="DN591" i="4"/>
  <c r="DQ591" i="4"/>
  <c r="DY591" i="4"/>
  <c r="DL583" i="4"/>
  <c r="DP583" i="4"/>
  <c r="DT583" i="4"/>
  <c r="DX583" i="4"/>
  <c r="DK583" i="4"/>
  <c r="DO583" i="4"/>
  <c r="DS583" i="4"/>
  <c r="DW583" i="4"/>
  <c r="EA583" i="4"/>
  <c r="DM583" i="4"/>
  <c r="DU583" i="4"/>
  <c r="DV583" i="4"/>
  <c r="DR583" i="4"/>
  <c r="DZ583" i="4"/>
  <c r="DN583" i="4"/>
  <c r="DY583" i="4"/>
  <c r="DQ583" i="4"/>
  <c r="DL575" i="4"/>
  <c r="DP575" i="4"/>
  <c r="DT575" i="4"/>
  <c r="DX575" i="4"/>
  <c r="DK575" i="4"/>
  <c r="DO575" i="4"/>
  <c r="DS575" i="4"/>
  <c r="DW575" i="4"/>
  <c r="EA575" i="4"/>
  <c r="DM575" i="4"/>
  <c r="DU575" i="4"/>
  <c r="DR575" i="4"/>
  <c r="DZ575" i="4"/>
  <c r="DN575" i="4"/>
  <c r="DV575" i="4"/>
  <c r="DQ575" i="4"/>
  <c r="DY575" i="4"/>
  <c r="DL567" i="4"/>
  <c r="DP567" i="4"/>
  <c r="DT567" i="4"/>
  <c r="DX567" i="4"/>
  <c r="DK567" i="4"/>
  <c r="DO567" i="4"/>
  <c r="DS567" i="4"/>
  <c r="DW567" i="4"/>
  <c r="EA567" i="4"/>
  <c r="DM567" i="4"/>
  <c r="DU567" i="4"/>
  <c r="DV567" i="4"/>
  <c r="DR567" i="4"/>
  <c r="DZ567" i="4"/>
  <c r="DN567" i="4"/>
  <c r="DY567" i="4"/>
  <c r="DQ567" i="4"/>
  <c r="DL559" i="4"/>
  <c r="DP559" i="4"/>
  <c r="DT559" i="4"/>
  <c r="DX559" i="4"/>
  <c r="DK559" i="4"/>
  <c r="DO559" i="4"/>
  <c r="DS559" i="4"/>
  <c r="DW559" i="4"/>
  <c r="EA559" i="4"/>
  <c r="DM559" i="4"/>
  <c r="DU559" i="4"/>
  <c r="DV559" i="4"/>
  <c r="DR559" i="4"/>
  <c r="DZ559" i="4"/>
  <c r="DN559" i="4"/>
  <c r="DQ559" i="4"/>
  <c r="DY559" i="4"/>
  <c r="DL551" i="4"/>
  <c r="DP551" i="4"/>
  <c r="DT551" i="4"/>
  <c r="DX551" i="4"/>
  <c r="DK551" i="4"/>
  <c r="DO551" i="4"/>
  <c r="DS551" i="4"/>
  <c r="DW551" i="4"/>
  <c r="EA551" i="4"/>
  <c r="DM551" i="4"/>
  <c r="DU551" i="4"/>
  <c r="DN551" i="4"/>
  <c r="DR551" i="4"/>
  <c r="DZ551" i="4"/>
  <c r="DV551" i="4"/>
  <c r="DY551" i="4"/>
  <c r="DQ551" i="4"/>
  <c r="DL543" i="4"/>
  <c r="DP543" i="4"/>
  <c r="DT543" i="4"/>
  <c r="DX543" i="4"/>
  <c r="DK543" i="4"/>
  <c r="DO543" i="4"/>
  <c r="DS543" i="4"/>
  <c r="DW543" i="4"/>
  <c r="EA543" i="4"/>
  <c r="DM543" i="4"/>
  <c r="DU543" i="4"/>
  <c r="DN543" i="4"/>
  <c r="DR543" i="4"/>
  <c r="DZ543" i="4"/>
  <c r="DV543" i="4"/>
  <c r="DQ543" i="4"/>
  <c r="DY543" i="4"/>
  <c r="DL535" i="4"/>
  <c r="DP535" i="4"/>
  <c r="DT535" i="4"/>
  <c r="DX535" i="4"/>
  <c r="DK535" i="4"/>
  <c r="DO535" i="4"/>
  <c r="DS535" i="4"/>
  <c r="DW535" i="4"/>
  <c r="EA535" i="4"/>
  <c r="DM535" i="4"/>
  <c r="DU535" i="4"/>
  <c r="DV535" i="4"/>
  <c r="DR535" i="4"/>
  <c r="DZ535" i="4"/>
  <c r="DN535" i="4"/>
  <c r="DY535" i="4"/>
  <c r="DQ535" i="4"/>
  <c r="DL527" i="4"/>
  <c r="DP527" i="4"/>
  <c r="DT527" i="4"/>
  <c r="DX527" i="4"/>
  <c r="DK527" i="4"/>
  <c r="DO527" i="4"/>
  <c r="DS527" i="4"/>
  <c r="DW527" i="4"/>
  <c r="EA527" i="4"/>
  <c r="DM527" i="4"/>
  <c r="DU527" i="4"/>
  <c r="DN527" i="4"/>
  <c r="DR527" i="4"/>
  <c r="DZ527" i="4"/>
  <c r="DV527" i="4"/>
  <c r="DY527" i="4"/>
  <c r="DQ527" i="4"/>
  <c r="DL519" i="4"/>
  <c r="DP519" i="4"/>
  <c r="DT519" i="4"/>
  <c r="DX519" i="4"/>
  <c r="DK519" i="4"/>
  <c r="DO519" i="4"/>
  <c r="DS519" i="4"/>
  <c r="DW519" i="4"/>
  <c r="EA519" i="4"/>
  <c r="DM519" i="4"/>
  <c r="DU519" i="4"/>
  <c r="DN519" i="4"/>
  <c r="DR519" i="4"/>
  <c r="DZ519" i="4"/>
  <c r="DV519" i="4"/>
  <c r="DY519" i="4"/>
  <c r="DQ519" i="4"/>
  <c r="DL515" i="4"/>
  <c r="DP515" i="4"/>
  <c r="DT515" i="4"/>
  <c r="DX515" i="4"/>
  <c r="DK515" i="4"/>
  <c r="DO515" i="4"/>
  <c r="DS515" i="4"/>
  <c r="DW515" i="4"/>
  <c r="EA515" i="4"/>
  <c r="DM515" i="4"/>
  <c r="DU515" i="4"/>
  <c r="DV515" i="4"/>
  <c r="DR515" i="4"/>
  <c r="DZ515" i="4"/>
  <c r="DN515" i="4"/>
  <c r="DY515" i="4"/>
  <c r="DQ515" i="4"/>
  <c r="DL507" i="4"/>
  <c r="DP507" i="4"/>
  <c r="DT507" i="4"/>
  <c r="DX507" i="4"/>
  <c r="DK507" i="4"/>
  <c r="DO507" i="4"/>
  <c r="DS507" i="4"/>
  <c r="DW507" i="4"/>
  <c r="EA507" i="4"/>
  <c r="DM507" i="4"/>
  <c r="DU507" i="4"/>
  <c r="DV507" i="4"/>
  <c r="DR507" i="4"/>
  <c r="DZ507" i="4"/>
  <c r="DN507" i="4"/>
  <c r="DQ507" i="4"/>
  <c r="DY507" i="4"/>
  <c r="DL503" i="4"/>
  <c r="DP503" i="4"/>
  <c r="DT503" i="4"/>
  <c r="DX503" i="4"/>
  <c r="DK503" i="4"/>
  <c r="DO503" i="4"/>
  <c r="DS503" i="4"/>
  <c r="DW503" i="4"/>
  <c r="EA503" i="4"/>
  <c r="DM503" i="4"/>
  <c r="DU503" i="4"/>
  <c r="DN503" i="4"/>
  <c r="DR503" i="4"/>
  <c r="DZ503" i="4"/>
  <c r="DV503" i="4"/>
  <c r="DY503" i="4"/>
  <c r="DQ503" i="4"/>
  <c r="DL495" i="4"/>
  <c r="DP495" i="4"/>
  <c r="DT495" i="4"/>
  <c r="DX495" i="4"/>
  <c r="DK495" i="4"/>
  <c r="DO495" i="4"/>
  <c r="DS495" i="4"/>
  <c r="DW495" i="4"/>
  <c r="EA495" i="4"/>
  <c r="DM495" i="4"/>
  <c r="DU495" i="4"/>
  <c r="DN495" i="4"/>
  <c r="DR495" i="4"/>
  <c r="DZ495" i="4"/>
  <c r="DV495" i="4"/>
  <c r="DQ495" i="4"/>
  <c r="DY495" i="4"/>
  <c r="DL491" i="4"/>
  <c r="DP491" i="4"/>
  <c r="DT491" i="4"/>
  <c r="DX491" i="4"/>
  <c r="DK491" i="4"/>
  <c r="DO491" i="4"/>
  <c r="DS491" i="4"/>
  <c r="DW491" i="4"/>
  <c r="EA491" i="4"/>
  <c r="DM491" i="4"/>
  <c r="DU491" i="4"/>
  <c r="DN491" i="4"/>
  <c r="DV491" i="4"/>
  <c r="DR491" i="4"/>
  <c r="DZ491" i="4"/>
  <c r="DQ491" i="4"/>
  <c r="DY491" i="4"/>
  <c r="DL487" i="4"/>
  <c r="DP487" i="4"/>
  <c r="DT487" i="4"/>
  <c r="DX487" i="4"/>
  <c r="DK487" i="4"/>
  <c r="DO487" i="4"/>
  <c r="DS487" i="4"/>
  <c r="DW487" i="4"/>
  <c r="EA487" i="4"/>
  <c r="DM487" i="4"/>
  <c r="DU487" i="4"/>
  <c r="DV487" i="4"/>
  <c r="DR487" i="4"/>
  <c r="DZ487" i="4"/>
  <c r="DN487" i="4"/>
  <c r="DY487" i="4"/>
  <c r="DQ487" i="4"/>
  <c r="DL479" i="4"/>
  <c r="DP479" i="4"/>
  <c r="DT479" i="4"/>
  <c r="DX479" i="4"/>
  <c r="DK479" i="4"/>
  <c r="DO479" i="4"/>
  <c r="DS479" i="4"/>
  <c r="DW479" i="4"/>
  <c r="EA479" i="4"/>
  <c r="DM479" i="4"/>
  <c r="DU479" i="4"/>
  <c r="DN479" i="4"/>
  <c r="DR479" i="4"/>
  <c r="DZ479" i="4"/>
  <c r="DV479" i="4"/>
  <c r="DQ479" i="4"/>
  <c r="DY479" i="4"/>
  <c r="DL471" i="4"/>
  <c r="DP471" i="4"/>
  <c r="DT471" i="4"/>
  <c r="DX471" i="4"/>
  <c r="DK471" i="4"/>
  <c r="DO471" i="4"/>
  <c r="DS471" i="4"/>
  <c r="DW471" i="4"/>
  <c r="EA471" i="4"/>
  <c r="DM471" i="4"/>
  <c r="DU471" i="4"/>
  <c r="DR471" i="4"/>
  <c r="DZ471" i="4"/>
  <c r="DN471" i="4"/>
  <c r="DV471" i="4"/>
  <c r="DY471" i="4"/>
  <c r="DQ471" i="4"/>
  <c r="DN463" i="4"/>
  <c r="DR463" i="4"/>
  <c r="DV463" i="4"/>
  <c r="DZ463" i="4"/>
  <c r="DM463" i="4"/>
  <c r="DQ463" i="4"/>
  <c r="DU463" i="4"/>
  <c r="DY463" i="4"/>
  <c r="DK463" i="4"/>
  <c r="DS463" i="4"/>
  <c r="EA463" i="4"/>
  <c r="DP463" i="4"/>
  <c r="DX463" i="4"/>
  <c r="DL463" i="4"/>
  <c r="DO463" i="4"/>
  <c r="DW463" i="4"/>
  <c r="DT463" i="4"/>
  <c r="DN455" i="4"/>
  <c r="DR455" i="4"/>
  <c r="DV455" i="4"/>
  <c r="DZ455" i="4"/>
  <c r="DM455" i="4"/>
  <c r="DQ455" i="4"/>
  <c r="DU455" i="4"/>
  <c r="DY455" i="4"/>
  <c r="DK455" i="4"/>
  <c r="DS455" i="4"/>
  <c r="EA455" i="4"/>
  <c r="DP455" i="4"/>
  <c r="DX455" i="4"/>
  <c r="DL455" i="4"/>
  <c r="DO455" i="4"/>
  <c r="DW455" i="4"/>
  <c r="DT455" i="4"/>
  <c r="DN447" i="4"/>
  <c r="DR447" i="4"/>
  <c r="DV447" i="4"/>
  <c r="DZ447" i="4"/>
  <c r="DM447" i="4"/>
  <c r="DQ447" i="4"/>
  <c r="DU447" i="4"/>
  <c r="DY447" i="4"/>
  <c r="DK447" i="4"/>
  <c r="DS447" i="4"/>
  <c r="EA447" i="4"/>
  <c r="DP447" i="4"/>
  <c r="DX447" i="4"/>
  <c r="DL447" i="4"/>
  <c r="DW447" i="4"/>
  <c r="DO447" i="4"/>
  <c r="DT447" i="4"/>
  <c r="DN439" i="4"/>
  <c r="DR439" i="4"/>
  <c r="DV439" i="4"/>
  <c r="DZ439" i="4"/>
  <c r="DM439" i="4"/>
  <c r="DQ439" i="4"/>
  <c r="DU439" i="4"/>
  <c r="DY439" i="4"/>
  <c r="DK439" i="4"/>
  <c r="DS439" i="4"/>
  <c r="EA439" i="4"/>
  <c r="DP439" i="4"/>
  <c r="DX439" i="4"/>
  <c r="DL439" i="4"/>
  <c r="DO439" i="4"/>
  <c r="DW439" i="4"/>
  <c r="DT439" i="4"/>
  <c r="DN431" i="4"/>
  <c r="DR431" i="4"/>
  <c r="DV431" i="4"/>
  <c r="DZ431" i="4"/>
  <c r="DM431" i="4"/>
  <c r="DQ431" i="4"/>
  <c r="DU431" i="4"/>
  <c r="DY431" i="4"/>
  <c r="DK431" i="4"/>
  <c r="DS431" i="4"/>
  <c r="EA431" i="4"/>
  <c r="DP431" i="4"/>
  <c r="DX431" i="4"/>
  <c r="DL431" i="4"/>
  <c r="DO431" i="4"/>
  <c r="DW431" i="4"/>
  <c r="DT431" i="4"/>
  <c r="DN423" i="4"/>
  <c r="DR423" i="4"/>
  <c r="DV423" i="4"/>
  <c r="DZ423" i="4"/>
  <c r="DM423" i="4"/>
  <c r="DQ423" i="4"/>
  <c r="DU423" i="4"/>
  <c r="DY423" i="4"/>
  <c r="DK423" i="4"/>
  <c r="DS423" i="4"/>
  <c r="EA423" i="4"/>
  <c r="DP423" i="4"/>
  <c r="DX423" i="4"/>
  <c r="DL423" i="4"/>
  <c r="DW423" i="4"/>
  <c r="DO423" i="4"/>
  <c r="DT423" i="4"/>
  <c r="DN415" i="4"/>
  <c r="DR415" i="4"/>
  <c r="DV415" i="4"/>
  <c r="DZ415" i="4"/>
  <c r="DM415" i="4"/>
  <c r="DQ415" i="4"/>
  <c r="DU415" i="4"/>
  <c r="DY415" i="4"/>
  <c r="DK415" i="4"/>
  <c r="DS415" i="4"/>
  <c r="EA415" i="4"/>
  <c r="DP415" i="4"/>
  <c r="DX415" i="4"/>
  <c r="DL415" i="4"/>
  <c r="DO415" i="4"/>
  <c r="DW415" i="4"/>
  <c r="DT415" i="4"/>
  <c r="DN411" i="4"/>
  <c r="DR411" i="4"/>
  <c r="DV411" i="4"/>
  <c r="DZ411" i="4"/>
  <c r="DM411" i="4"/>
  <c r="DQ411" i="4"/>
  <c r="DU411" i="4"/>
  <c r="DY411" i="4"/>
  <c r="DK411" i="4"/>
  <c r="DS411" i="4"/>
  <c r="EA411" i="4"/>
  <c r="DP411" i="4"/>
  <c r="DX411" i="4"/>
  <c r="DT411" i="4"/>
  <c r="DW411" i="4"/>
  <c r="DO411" i="4"/>
  <c r="DL411" i="4"/>
  <c r="DN403" i="4"/>
  <c r="DR403" i="4"/>
  <c r="DV403" i="4"/>
  <c r="DZ403" i="4"/>
  <c r="DM403" i="4"/>
  <c r="DQ403" i="4"/>
  <c r="DU403" i="4"/>
  <c r="DY403" i="4"/>
  <c r="DK403" i="4"/>
  <c r="DS403" i="4"/>
  <c r="EA403" i="4"/>
  <c r="DP403" i="4"/>
  <c r="DX403" i="4"/>
  <c r="DT403" i="4"/>
  <c r="DW403" i="4"/>
  <c r="DO403" i="4"/>
  <c r="DL403" i="4"/>
  <c r="DN395" i="4"/>
  <c r="DR395" i="4"/>
  <c r="DV395" i="4"/>
  <c r="DZ395" i="4"/>
  <c r="DM395" i="4"/>
  <c r="DQ395" i="4"/>
  <c r="DU395" i="4"/>
  <c r="DY395" i="4"/>
  <c r="DK395" i="4"/>
  <c r="DS395" i="4"/>
  <c r="EA395" i="4"/>
  <c r="DP395" i="4"/>
  <c r="DX395" i="4"/>
  <c r="DT395" i="4"/>
  <c r="DO395" i="4"/>
  <c r="DW395" i="4"/>
  <c r="DL395" i="4"/>
  <c r="DN379" i="4"/>
  <c r="DR379" i="4"/>
  <c r="DV379" i="4"/>
  <c r="DZ379" i="4"/>
  <c r="DM379" i="4"/>
  <c r="DQ379" i="4"/>
  <c r="DU379" i="4"/>
  <c r="DY379" i="4"/>
  <c r="DK379" i="4"/>
  <c r="DS379" i="4"/>
  <c r="EA379" i="4"/>
  <c r="DP379" i="4"/>
  <c r="DX379" i="4"/>
  <c r="DT379" i="4"/>
  <c r="DW379" i="4"/>
  <c r="DO379" i="4"/>
  <c r="DL379" i="4"/>
  <c r="DN371" i="4"/>
  <c r="DR371" i="4"/>
  <c r="DV371" i="4"/>
  <c r="DZ371" i="4"/>
  <c r="DM371" i="4"/>
  <c r="DQ371" i="4"/>
  <c r="DU371" i="4"/>
  <c r="DY371" i="4"/>
  <c r="DK371" i="4"/>
  <c r="DS371" i="4"/>
  <c r="EA371" i="4"/>
  <c r="DP371" i="4"/>
  <c r="DX371" i="4"/>
  <c r="DT371" i="4"/>
  <c r="DO371" i="4"/>
  <c r="DW371" i="4"/>
  <c r="DL371" i="4"/>
  <c r="DN367" i="4"/>
  <c r="DR367" i="4"/>
  <c r="DV367" i="4"/>
  <c r="DZ367" i="4"/>
  <c r="DM367" i="4"/>
  <c r="DQ367" i="4"/>
  <c r="DU367" i="4"/>
  <c r="DY367" i="4"/>
  <c r="DK367" i="4"/>
  <c r="DS367" i="4"/>
  <c r="EA367" i="4"/>
  <c r="DP367" i="4"/>
  <c r="DX367" i="4"/>
  <c r="DL367" i="4"/>
  <c r="DO367" i="4"/>
  <c r="DW367" i="4"/>
  <c r="DT367" i="4"/>
  <c r="DN359" i="4"/>
  <c r="DR359" i="4"/>
  <c r="DV359" i="4"/>
  <c r="DZ359" i="4"/>
  <c r="DM359" i="4"/>
  <c r="DQ359" i="4"/>
  <c r="DU359" i="4"/>
  <c r="DY359" i="4"/>
  <c r="DK359" i="4"/>
  <c r="DS359" i="4"/>
  <c r="EA359" i="4"/>
  <c r="DP359" i="4"/>
  <c r="DX359" i="4"/>
  <c r="DL359" i="4"/>
  <c r="DW359" i="4"/>
  <c r="DO359" i="4"/>
  <c r="DT359" i="4"/>
  <c r="DN351" i="4"/>
  <c r="DR351" i="4"/>
  <c r="DV351" i="4"/>
  <c r="DZ351" i="4"/>
  <c r="DM351" i="4"/>
  <c r="DQ351" i="4"/>
  <c r="DU351" i="4"/>
  <c r="DY351" i="4"/>
  <c r="DK351" i="4"/>
  <c r="DS351" i="4"/>
  <c r="EA351" i="4"/>
  <c r="DP351" i="4"/>
  <c r="DX351" i="4"/>
  <c r="DL351" i="4"/>
  <c r="DO351" i="4"/>
  <c r="DW351" i="4"/>
  <c r="DT351" i="4"/>
  <c r="DN343" i="4"/>
  <c r="DR343" i="4"/>
  <c r="DV343" i="4"/>
  <c r="DZ343" i="4"/>
  <c r="DM343" i="4"/>
  <c r="DQ343" i="4"/>
  <c r="DU343" i="4"/>
  <c r="DY343" i="4"/>
  <c r="DK343" i="4"/>
  <c r="DS343" i="4"/>
  <c r="EA343" i="4"/>
  <c r="DP343" i="4"/>
  <c r="DX343" i="4"/>
  <c r="DL343" i="4"/>
  <c r="DW343" i="4"/>
  <c r="DO343" i="4"/>
  <c r="DT343" i="4"/>
  <c r="DN339" i="4"/>
  <c r="DR339" i="4"/>
  <c r="DV339" i="4"/>
  <c r="DZ339" i="4"/>
  <c r="DM339" i="4"/>
  <c r="DQ339" i="4"/>
  <c r="DU339" i="4"/>
  <c r="DY339" i="4"/>
  <c r="DK339" i="4"/>
  <c r="DS339" i="4"/>
  <c r="EA339" i="4"/>
  <c r="DP339" i="4"/>
  <c r="DX339" i="4"/>
  <c r="DT339" i="4"/>
  <c r="DO339" i="4"/>
  <c r="DW339" i="4"/>
  <c r="DL339" i="4"/>
  <c r="DN331" i="4"/>
  <c r="DR331" i="4"/>
  <c r="DV331" i="4"/>
  <c r="DZ331" i="4"/>
  <c r="DM331" i="4"/>
  <c r="DQ331" i="4"/>
  <c r="DU331" i="4"/>
  <c r="DY331" i="4"/>
  <c r="DK331" i="4"/>
  <c r="DS331" i="4"/>
  <c r="EA331" i="4"/>
  <c r="DP331" i="4"/>
  <c r="DX331" i="4"/>
  <c r="DT331" i="4"/>
  <c r="DW331" i="4"/>
  <c r="DO331" i="4"/>
  <c r="DL331" i="4"/>
  <c r="DN323" i="4"/>
  <c r="DR323" i="4"/>
  <c r="DV323" i="4"/>
  <c r="DZ323" i="4"/>
  <c r="DM323" i="4"/>
  <c r="DQ323" i="4"/>
  <c r="DU323" i="4"/>
  <c r="DY323" i="4"/>
  <c r="DK323" i="4"/>
  <c r="DS323" i="4"/>
  <c r="EA323" i="4"/>
  <c r="DP323" i="4"/>
  <c r="DX323" i="4"/>
  <c r="DT323" i="4"/>
  <c r="DO323" i="4"/>
  <c r="DW323" i="4"/>
  <c r="DL323" i="4"/>
  <c r="DN315" i="4"/>
  <c r="DR315" i="4"/>
  <c r="DV315" i="4"/>
  <c r="DZ315" i="4"/>
  <c r="DM315" i="4"/>
  <c r="DQ315" i="4"/>
  <c r="DU315" i="4"/>
  <c r="DY315" i="4"/>
  <c r="DK315" i="4"/>
  <c r="DS315" i="4"/>
  <c r="EA315" i="4"/>
  <c r="DP315" i="4"/>
  <c r="DX315" i="4"/>
  <c r="DT315" i="4"/>
  <c r="DW315" i="4"/>
  <c r="DO315" i="4"/>
  <c r="DL315" i="4"/>
  <c r="DN311" i="4"/>
  <c r="DR311" i="4"/>
  <c r="DV311" i="4"/>
  <c r="DZ311" i="4"/>
  <c r="DM311" i="4"/>
  <c r="DQ311" i="4"/>
  <c r="DU311" i="4"/>
  <c r="DY311" i="4"/>
  <c r="DK311" i="4"/>
  <c r="DS311" i="4"/>
  <c r="EA311" i="4"/>
  <c r="DP311" i="4"/>
  <c r="DX311" i="4"/>
  <c r="DL311" i="4"/>
  <c r="DW311" i="4"/>
  <c r="DO311" i="4"/>
  <c r="DT311" i="4"/>
  <c r="DN303" i="4"/>
  <c r="DR303" i="4"/>
  <c r="DV303" i="4"/>
  <c r="DZ303" i="4"/>
  <c r="DM303" i="4"/>
  <c r="DQ303" i="4"/>
  <c r="DU303" i="4"/>
  <c r="DY303" i="4"/>
  <c r="DK303" i="4"/>
  <c r="DS303" i="4"/>
  <c r="EA303" i="4"/>
  <c r="DP303" i="4"/>
  <c r="DX303" i="4"/>
  <c r="DL303" i="4"/>
  <c r="DO303" i="4"/>
  <c r="DW303" i="4"/>
  <c r="DT303" i="4"/>
  <c r="DN295" i="4"/>
  <c r="DR295" i="4"/>
  <c r="DV295" i="4"/>
  <c r="DZ295" i="4"/>
  <c r="DM295" i="4"/>
  <c r="DQ295" i="4"/>
  <c r="DU295" i="4"/>
  <c r="DY295" i="4"/>
  <c r="DK295" i="4"/>
  <c r="DS295" i="4"/>
  <c r="EA295" i="4"/>
  <c r="DP295" i="4"/>
  <c r="DX295" i="4"/>
  <c r="DL295" i="4"/>
  <c r="DW295" i="4"/>
  <c r="DO295" i="4"/>
  <c r="DT295" i="4"/>
  <c r="DN287" i="4"/>
  <c r="DR287" i="4"/>
  <c r="DV287" i="4"/>
  <c r="DZ287" i="4"/>
  <c r="DM287" i="4"/>
  <c r="DQ287" i="4"/>
  <c r="DU287" i="4"/>
  <c r="DY287" i="4"/>
  <c r="DK287" i="4"/>
  <c r="DS287" i="4"/>
  <c r="EA287" i="4"/>
  <c r="DP287" i="4"/>
  <c r="DX287" i="4"/>
  <c r="DL287" i="4"/>
  <c r="DW287" i="4"/>
  <c r="DO287" i="4"/>
  <c r="DT287" i="4"/>
  <c r="DN283" i="4"/>
  <c r="DR283" i="4"/>
  <c r="DV283" i="4"/>
  <c r="DZ283" i="4"/>
  <c r="DM283" i="4"/>
  <c r="DQ283" i="4"/>
  <c r="DU283" i="4"/>
  <c r="DY283" i="4"/>
  <c r="DK283" i="4"/>
  <c r="DS283" i="4"/>
  <c r="EA283" i="4"/>
  <c r="DP283" i="4"/>
  <c r="DX283" i="4"/>
  <c r="DT283" i="4"/>
  <c r="DO283" i="4"/>
  <c r="DW283" i="4"/>
  <c r="DL283" i="4"/>
  <c r="DN275" i="4"/>
  <c r="DR275" i="4"/>
  <c r="DV275" i="4"/>
  <c r="DZ275" i="4"/>
  <c r="DM275" i="4"/>
  <c r="DQ275" i="4"/>
  <c r="DU275" i="4"/>
  <c r="DY275" i="4"/>
  <c r="DK275" i="4"/>
  <c r="DS275" i="4"/>
  <c r="EA275" i="4"/>
  <c r="DP275" i="4"/>
  <c r="DX275" i="4"/>
  <c r="DT275" i="4"/>
  <c r="DW275" i="4"/>
  <c r="DO275" i="4"/>
  <c r="DL275" i="4"/>
  <c r="DN267" i="4"/>
  <c r="DR267" i="4"/>
  <c r="DV267" i="4"/>
  <c r="DZ267" i="4"/>
  <c r="DM267" i="4"/>
  <c r="DQ267" i="4"/>
  <c r="DU267" i="4"/>
  <c r="DY267" i="4"/>
  <c r="DK267" i="4"/>
  <c r="DS267" i="4"/>
  <c r="EA267" i="4"/>
  <c r="DP267" i="4"/>
  <c r="DX267" i="4"/>
  <c r="DT267" i="4"/>
  <c r="DO267" i="4"/>
  <c r="DW267" i="4"/>
  <c r="DL267" i="4"/>
  <c r="DN259" i="4"/>
  <c r="DR259" i="4"/>
  <c r="DV259" i="4"/>
  <c r="DZ259" i="4"/>
  <c r="DM259" i="4"/>
  <c r="DQ259" i="4"/>
  <c r="DU259" i="4"/>
  <c r="DY259" i="4"/>
  <c r="DK259" i="4"/>
  <c r="DS259" i="4"/>
  <c r="EA259" i="4"/>
  <c r="DP259" i="4"/>
  <c r="DX259" i="4"/>
  <c r="DT259" i="4"/>
  <c r="DW259" i="4"/>
  <c r="DO259" i="4"/>
  <c r="DL259" i="4"/>
  <c r="DN251" i="4"/>
  <c r="DR251" i="4"/>
  <c r="DV251" i="4"/>
  <c r="DZ251" i="4"/>
  <c r="DM251" i="4"/>
  <c r="DQ251" i="4"/>
  <c r="DU251" i="4"/>
  <c r="DY251" i="4"/>
  <c r="DK251" i="4"/>
  <c r="DS251" i="4"/>
  <c r="EA251" i="4"/>
  <c r="DP251" i="4"/>
  <c r="DX251" i="4"/>
  <c r="DT251" i="4"/>
  <c r="DO251" i="4"/>
  <c r="DW251" i="4"/>
  <c r="DL251" i="4"/>
  <c r="DN243" i="4"/>
  <c r="DR243" i="4"/>
  <c r="DV243" i="4"/>
  <c r="DZ243" i="4"/>
  <c r="DM243" i="4"/>
  <c r="DQ243" i="4"/>
  <c r="DU243" i="4"/>
  <c r="DY243" i="4"/>
  <c r="DK243" i="4"/>
  <c r="DS243" i="4"/>
  <c r="EA243" i="4"/>
  <c r="DP243" i="4"/>
  <c r="DX243" i="4"/>
  <c r="DT243" i="4"/>
  <c r="DW243" i="4"/>
  <c r="DO243" i="4"/>
  <c r="DL243" i="4"/>
  <c r="DN235" i="4"/>
  <c r="DR235" i="4"/>
  <c r="DV235" i="4"/>
  <c r="DZ235" i="4"/>
  <c r="DM235" i="4"/>
  <c r="DQ235" i="4"/>
  <c r="DU235" i="4"/>
  <c r="DY235" i="4"/>
  <c r="DO235" i="4"/>
  <c r="DW235" i="4"/>
  <c r="DL235" i="4"/>
  <c r="DT235" i="4"/>
  <c r="DP235" i="4"/>
  <c r="DK235" i="4"/>
  <c r="EA235" i="4"/>
  <c r="DS235" i="4"/>
  <c r="DX235" i="4"/>
  <c r="DN227" i="4"/>
  <c r="DR227" i="4"/>
  <c r="DV227" i="4"/>
  <c r="DZ227" i="4"/>
  <c r="DM227" i="4"/>
  <c r="DQ227" i="4"/>
  <c r="DU227" i="4"/>
  <c r="DY227" i="4"/>
  <c r="DO227" i="4"/>
  <c r="DW227" i="4"/>
  <c r="DL227" i="4"/>
  <c r="DT227" i="4"/>
  <c r="DP227" i="4"/>
  <c r="DK227" i="4"/>
  <c r="EA227" i="4"/>
  <c r="DX227" i="4"/>
  <c r="DS227" i="4"/>
  <c r="DN223" i="4"/>
  <c r="DR223" i="4"/>
  <c r="DV223" i="4"/>
  <c r="DZ223" i="4"/>
  <c r="DM223" i="4"/>
  <c r="DQ223" i="4"/>
  <c r="DU223" i="4"/>
  <c r="DY223" i="4"/>
  <c r="DO223" i="4"/>
  <c r="DW223" i="4"/>
  <c r="DL223" i="4"/>
  <c r="DT223" i="4"/>
  <c r="DX223" i="4"/>
  <c r="DS223" i="4"/>
  <c r="DK223" i="4"/>
  <c r="DP223" i="4"/>
  <c r="EA223" i="4"/>
  <c r="DN215" i="4"/>
  <c r="DR215" i="4"/>
  <c r="DV215" i="4"/>
  <c r="DZ215" i="4"/>
  <c r="DM215" i="4"/>
  <c r="DQ215" i="4"/>
  <c r="DU215" i="4"/>
  <c r="DY215" i="4"/>
  <c r="DO215" i="4"/>
  <c r="DW215" i="4"/>
  <c r="DL215" i="4"/>
  <c r="DT215" i="4"/>
  <c r="DX215" i="4"/>
  <c r="DS215" i="4"/>
  <c r="EA215" i="4"/>
  <c r="DP215" i="4"/>
  <c r="DK215" i="4"/>
  <c r="DN207" i="4"/>
  <c r="DR207" i="4"/>
  <c r="DV207" i="4"/>
  <c r="DZ207" i="4"/>
  <c r="DM207" i="4"/>
  <c r="DQ207" i="4"/>
  <c r="DU207" i="4"/>
  <c r="DY207" i="4"/>
  <c r="DO207" i="4"/>
  <c r="DW207" i="4"/>
  <c r="DL207" i="4"/>
  <c r="DT207" i="4"/>
  <c r="DX207" i="4"/>
  <c r="DS207" i="4"/>
  <c r="DK207" i="4"/>
  <c r="DP207" i="4"/>
  <c r="EA207" i="4"/>
  <c r="DN199" i="4"/>
  <c r="DR199" i="4"/>
  <c r="DV199" i="4"/>
  <c r="DZ199" i="4"/>
  <c r="DM199" i="4"/>
  <c r="DQ199" i="4"/>
  <c r="DU199" i="4"/>
  <c r="DY199" i="4"/>
  <c r="DO199" i="4"/>
  <c r="DW199" i="4"/>
  <c r="DL199" i="4"/>
  <c r="DT199" i="4"/>
  <c r="DX199" i="4"/>
  <c r="DS199" i="4"/>
  <c r="EA199" i="4"/>
  <c r="DP199" i="4"/>
  <c r="DK199" i="4"/>
  <c r="DN191" i="4"/>
  <c r="DR191" i="4"/>
  <c r="DV191" i="4"/>
  <c r="DZ191" i="4"/>
  <c r="DM191" i="4"/>
  <c r="DQ191" i="4"/>
  <c r="DU191" i="4"/>
  <c r="DY191" i="4"/>
  <c r="DO191" i="4"/>
  <c r="DW191" i="4"/>
  <c r="DL191" i="4"/>
  <c r="DT191" i="4"/>
  <c r="DX191" i="4"/>
  <c r="DS191" i="4"/>
  <c r="DK191" i="4"/>
  <c r="DP191" i="4"/>
  <c r="EA191" i="4"/>
  <c r="DN179" i="4"/>
  <c r="DR179" i="4"/>
  <c r="DV179" i="4"/>
  <c r="DZ179" i="4"/>
  <c r="DM179" i="4"/>
  <c r="DQ179" i="4"/>
  <c r="DU179" i="4"/>
  <c r="DY179" i="4"/>
  <c r="DO179" i="4"/>
  <c r="DW179" i="4"/>
  <c r="DL179" i="4"/>
  <c r="DT179" i="4"/>
  <c r="DP179" i="4"/>
  <c r="DK179" i="4"/>
  <c r="EA179" i="4"/>
  <c r="DX179" i="4"/>
  <c r="DS179" i="4"/>
  <c r="DN171" i="4"/>
  <c r="DR171" i="4"/>
  <c r="DV171" i="4"/>
  <c r="DZ171" i="4"/>
  <c r="DM171" i="4"/>
  <c r="DQ171" i="4"/>
  <c r="DU171" i="4"/>
  <c r="DY171" i="4"/>
  <c r="DO171" i="4"/>
  <c r="DW171" i="4"/>
  <c r="DL171" i="4"/>
  <c r="DT171" i="4"/>
  <c r="DP171" i="4"/>
  <c r="DK171" i="4"/>
  <c r="EA171" i="4"/>
  <c r="DS171" i="4"/>
  <c r="DX171" i="4"/>
  <c r="DN163" i="4"/>
  <c r="DM163" i="4"/>
  <c r="DQ163" i="4"/>
  <c r="DK163" i="4"/>
  <c r="DR163" i="4"/>
  <c r="DV163" i="4"/>
  <c r="DZ163" i="4"/>
  <c r="DP163" i="4"/>
  <c r="DU163" i="4"/>
  <c r="DY163" i="4"/>
  <c r="DL163" i="4"/>
  <c r="DW163" i="4"/>
  <c r="DT163" i="4"/>
  <c r="DO163" i="4"/>
  <c r="EA163" i="4"/>
  <c r="DX163" i="4"/>
  <c r="DS163" i="4"/>
  <c r="DN147" i="4"/>
  <c r="DR147" i="4"/>
  <c r="DV147" i="4"/>
  <c r="DZ147" i="4"/>
  <c r="DM147" i="4"/>
  <c r="DQ147" i="4"/>
  <c r="DU147" i="4"/>
  <c r="DY147" i="4"/>
  <c r="DK147" i="4"/>
  <c r="DS147" i="4"/>
  <c r="EA147" i="4"/>
  <c r="DP147" i="4"/>
  <c r="DX147" i="4"/>
  <c r="DL147" i="4"/>
  <c r="DW147" i="4"/>
  <c r="DO147" i="4"/>
  <c r="DT147" i="4"/>
  <c r="DN139" i="4"/>
  <c r="DR139" i="4"/>
  <c r="DV139" i="4"/>
  <c r="DZ139" i="4"/>
  <c r="DM139" i="4"/>
  <c r="DQ139" i="4"/>
  <c r="DU139" i="4"/>
  <c r="DY139" i="4"/>
  <c r="DK139" i="4"/>
  <c r="DS139" i="4"/>
  <c r="EA139" i="4"/>
  <c r="DP139" i="4"/>
  <c r="DX139" i="4"/>
  <c r="DL139" i="4"/>
  <c r="DW139" i="4"/>
  <c r="DT139" i="4"/>
  <c r="DO139" i="4"/>
  <c r="DN131" i="4"/>
  <c r="DR131" i="4"/>
  <c r="DV131" i="4"/>
  <c r="DZ131" i="4"/>
  <c r="DM131" i="4"/>
  <c r="DQ131" i="4"/>
  <c r="DU131" i="4"/>
  <c r="DY131" i="4"/>
  <c r="DK131" i="4"/>
  <c r="DS131" i="4"/>
  <c r="EA131" i="4"/>
  <c r="DP131" i="4"/>
  <c r="DX131" i="4"/>
  <c r="DL131" i="4"/>
  <c r="DW131" i="4"/>
  <c r="DO131" i="4"/>
  <c r="DT131" i="4"/>
  <c r="DN123" i="4"/>
  <c r="DR123" i="4"/>
  <c r="DV123" i="4"/>
  <c r="DZ123" i="4"/>
  <c r="DM123" i="4"/>
  <c r="DQ123" i="4"/>
  <c r="DU123" i="4"/>
  <c r="DY123" i="4"/>
  <c r="DK123" i="4"/>
  <c r="DS123" i="4"/>
  <c r="EA123" i="4"/>
  <c r="DP123" i="4"/>
  <c r="DX123" i="4"/>
  <c r="DL123" i="4"/>
  <c r="DW123" i="4"/>
  <c r="DT123" i="4"/>
  <c r="DO123" i="4"/>
  <c r="DN115" i="4"/>
  <c r="DR115" i="4"/>
  <c r="DV115" i="4"/>
  <c r="DZ115" i="4"/>
  <c r="DM115" i="4"/>
  <c r="DQ115" i="4"/>
  <c r="DU115" i="4"/>
  <c r="DY115" i="4"/>
  <c r="DK115" i="4"/>
  <c r="DS115" i="4"/>
  <c r="EA115" i="4"/>
  <c r="DP115" i="4"/>
  <c r="DX115" i="4"/>
  <c r="DL115" i="4"/>
  <c r="DW115" i="4"/>
  <c r="DO115" i="4"/>
  <c r="DT115" i="4"/>
  <c r="DN111" i="4"/>
  <c r="DR111" i="4"/>
  <c r="DV111" i="4"/>
  <c r="DZ111" i="4"/>
  <c r="DM111" i="4"/>
  <c r="DQ111" i="4"/>
  <c r="DU111" i="4"/>
  <c r="DY111" i="4"/>
  <c r="DK111" i="4"/>
  <c r="DS111" i="4"/>
  <c r="EA111" i="4"/>
  <c r="DP111" i="4"/>
  <c r="DX111" i="4"/>
  <c r="DT111" i="4"/>
  <c r="DO111" i="4"/>
  <c r="DW111" i="4"/>
  <c r="DL111" i="4"/>
  <c r="DN103" i="4"/>
  <c r="DR103" i="4"/>
  <c r="DV103" i="4"/>
  <c r="DZ103" i="4"/>
  <c r="DM103" i="4"/>
  <c r="DQ103" i="4"/>
  <c r="DU103" i="4"/>
  <c r="DY103" i="4"/>
  <c r="DK103" i="4"/>
  <c r="DS103" i="4"/>
  <c r="EA103" i="4"/>
  <c r="DP103" i="4"/>
  <c r="DX103" i="4"/>
  <c r="DT103" i="4"/>
  <c r="DO103" i="4"/>
  <c r="DW103" i="4"/>
  <c r="DL103" i="4"/>
  <c r="DN95" i="4"/>
  <c r="DR95" i="4"/>
  <c r="DV95" i="4"/>
  <c r="DZ95" i="4"/>
  <c r="DM95" i="4"/>
  <c r="DQ95" i="4"/>
  <c r="DU95" i="4"/>
  <c r="DY95" i="4"/>
  <c r="DK95" i="4"/>
  <c r="DS95" i="4"/>
  <c r="EA95" i="4"/>
  <c r="DP95" i="4"/>
  <c r="DX95" i="4"/>
  <c r="DT95" i="4"/>
  <c r="DO95" i="4"/>
  <c r="DW95" i="4"/>
  <c r="DL95" i="4"/>
  <c r="DN87" i="4"/>
  <c r="DR87" i="4"/>
  <c r="DV87" i="4"/>
  <c r="DZ87" i="4"/>
  <c r="DM87" i="4"/>
  <c r="DQ87" i="4"/>
  <c r="DU87" i="4"/>
  <c r="DY87" i="4"/>
  <c r="DK87" i="4"/>
  <c r="DS87" i="4"/>
  <c r="EA87" i="4"/>
  <c r="DP87" i="4"/>
  <c r="DX87" i="4"/>
  <c r="DT87" i="4"/>
  <c r="DO87" i="4"/>
  <c r="DL87" i="4"/>
  <c r="DW87" i="4"/>
  <c r="DN79" i="4"/>
  <c r="DR79" i="4"/>
  <c r="DV79" i="4"/>
  <c r="DZ79" i="4"/>
  <c r="DM79" i="4"/>
  <c r="DQ79" i="4"/>
  <c r="DU79" i="4"/>
  <c r="DY79" i="4"/>
  <c r="DK79" i="4"/>
  <c r="DS79" i="4"/>
  <c r="EA79" i="4"/>
  <c r="DP79" i="4"/>
  <c r="DX79" i="4"/>
  <c r="DT79" i="4"/>
  <c r="DO79" i="4"/>
  <c r="DW79" i="4"/>
  <c r="DL79" i="4"/>
  <c r="DN71" i="4"/>
  <c r="DR71" i="4"/>
  <c r="DV71" i="4"/>
  <c r="DZ71" i="4"/>
  <c r="DM71" i="4"/>
  <c r="DQ71" i="4"/>
  <c r="DU71" i="4"/>
  <c r="DY71" i="4"/>
  <c r="DK71" i="4"/>
  <c r="DS71" i="4"/>
  <c r="EA71" i="4"/>
  <c r="DP71" i="4"/>
  <c r="DX71" i="4"/>
  <c r="DT71" i="4"/>
  <c r="DO71" i="4"/>
  <c r="DW71" i="4"/>
  <c r="DL71" i="4"/>
  <c r="DN63" i="4"/>
  <c r="DR63" i="4"/>
  <c r="DV63" i="4"/>
  <c r="DZ63" i="4"/>
  <c r="DM63" i="4"/>
  <c r="DQ63" i="4"/>
  <c r="DU63" i="4"/>
  <c r="DY63" i="4"/>
  <c r="DK63" i="4"/>
  <c r="DS63" i="4"/>
  <c r="EA63" i="4"/>
  <c r="DP63" i="4"/>
  <c r="DX63" i="4"/>
  <c r="DT63" i="4"/>
  <c r="DO63" i="4"/>
  <c r="DW63" i="4"/>
  <c r="DL63" i="4"/>
  <c r="DN55" i="4"/>
  <c r="DR55" i="4"/>
  <c r="DV55" i="4"/>
  <c r="DZ55" i="4"/>
  <c r="DL55" i="4"/>
  <c r="DQ55" i="4"/>
  <c r="DW55" i="4"/>
  <c r="DK55" i="4"/>
  <c r="DP55" i="4"/>
  <c r="DU55" i="4"/>
  <c r="EA55" i="4"/>
  <c r="DS55" i="4"/>
  <c r="DO55" i="4"/>
  <c r="DY55" i="4"/>
  <c r="DT55" i="4"/>
  <c r="DM55" i="4"/>
  <c r="DX55" i="4"/>
  <c r="DN47" i="4"/>
  <c r="DR47" i="4"/>
  <c r="DV47" i="4"/>
  <c r="DZ47" i="4"/>
  <c r="DL47" i="4"/>
  <c r="DQ47" i="4"/>
  <c r="DW47" i="4"/>
  <c r="DK47" i="4"/>
  <c r="DP47" i="4"/>
  <c r="DU47" i="4"/>
  <c r="EA47" i="4"/>
  <c r="DM47" i="4"/>
  <c r="DX47" i="4"/>
  <c r="DT47" i="4"/>
  <c r="DO47" i="4"/>
  <c r="DS47" i="4"/>
  <c r="DY47" i="4"/>
  <c r="DK39" i="4"/>
  <c r="DO39" i="4"/>
  <c r="DS39" i="4"/>
  <c r="DW39" i="4"/>
  <c r="EA39" i="4"/>
  <c r="DN39" i="4"/>
  <c r="DR39" i="4"/>
  <c r="DV39" i="4"/>
  <c r="DZ39" i="4"/>
  <c r="DL39" i="4"/>
  <c r="DT39" i="4"/>
  <c r="DQ39" i="4"/>
  <c r="DY39" i="4"/>
  <c r="DM39" i="4"/>
  <c r="DX39" i="4"/>
  <c r="DP39" i="4"/>
  <c r="DU39" i="4"/>
  <c r="DK31" i="4"/>
  <c r="DO31" i="4"/>
  <c r="DS31" i="4"/>
  <c r="DW31" i="4"/>
  <c r="EA31" i="4"/>
  <c r="DN31" i="4"/>
  <c r="DR31" i="4"/>
  <c r="DV31" i="4"/>
  <c r="DZ31" i="4"/>
  <c r="DL31" i="4"/>
  <c r="DT31" i="4"/>
  <c r="DQ31" i="4"/>
  <c r="DY31" i="4"/>
  <c r="DM31" i="4"/>
  <c r="DX31" i="4"/>
  <c r="DU31" i="4"/>
  <c r="DP31" i="4"/>
  <c r="DK23" i="4"/>
  <c r="DO23" i="4"/>
  <c r="DS23" i="4"/>
  <c r="DW23" i="4"/>
  <c r="EA23" i="4"/>
  <c r="DN23" i="4"/>
  <c r="DR23" i="4"/>
  <c r="DV23" i="4"/>
  <c r="DZ23" i="4"/>
  <c r="DL23" i="4"/>
  <c r="DT23" i="4"/>
  <c r="DQ23" i="4"/>
  <c r="DY23" i="4"/>
  <c r="DM23" i="4"/>
  <c r="DX23" i="4"/>
  <c r="DP23" i="4"/>
  <c r="DU23" i="4"/>
  <c r="DK15" i="4"/>
  <c r="DO15" i="4"/>
  <c r="DS15" i="4"/>
  <c r="DW15" i="4"/>
  <c r="EA15" i="4"/>
  <c r="DN15" i="4"/>
  <c r="DR15" i="4"/>
  <c r="DV15" i="4"/>
  <c r="DZ15" i="4"/>
  <c r="DL15" i="4"/>
  <c r="DT15" i="4"/>
  <c r="DQ15" i="4"/>
  <c r="DY15" i="4"/>
  <c r="DM15" i="4"/>
  <c r="DX15" i="4"/>
  <c r="DU15" i="4"/>
  <c r="DP15" i="4"/>
  <c r="DM7" i="4"/>
  <c r="DQ7" i="4"/>
  <c r="DU7" i="4"/>
  <c r="DY7" i="4"/>
  <c r="DK7" i="4"/>
  <c r="DP7" i="4"/>
  <c r="DV7" i="4"/>
  <c r="EA7" i="4"/>
  <c r="DO7" i="4"/>
  <c r="DT7" i="4"/>
  <c r="DZ7" i="4"/>
  <c r="DL7" i="4"/>
  <c r="DW7" i="4"/>
  <c r="DS7" i="4"/>
  <c r="DX7" i="4"/>
  <c r="DR7" i="4"/>
  <c r="DN7" i="4"/>
  <c r="DL1001" i="4"/>
  <c r="DP1001" i="4"/>
  <c r="DT1001" i="4"/>
  <c r="DX1001" i="4"/>
  <c r="DK1001" i="4"/>
  <c r="DQ1001" i="4"/>
  <c r="DV1001" i="4"/>
  <c r="EA1001" i="4"/>
  <c r="DR1001" i="4"/>
  <c r="DY1001" i="4"/>
  <c r="DO1001" i="4"/>
  <c r="DW1001" i="4"/>
  <c r="DS1001" i="4"/>
  <c r="DN1001" i="4"/>
  <c r="DU1001" i="4"/>
  <c r="DM1001" i="4"/>
  <c r="DZ1001" i="4"/>
  <c r="DL997" i="4"/>
  <c r="DP997" i="4"/>
  <c r="DT997" i="4"/>
  <c r="DX997" i="4"/>
  <c r="DN997" i="4"/>
  <c r="DS997" i="4"/>
  <c r="DY997" i="4"/>
  <c r="DK997" i="4"/>
  <c r="DR997" i="4"/>
  <c r="DZ997" i="4"/>
  <c r="DQ997" i="4"/>
  <c r="DW997" i="4"/>
  <c r="DU997" i="4"/>
  <c r="DO997" i="4"/>
  <c r="EA997" i="4"/>
  <c r="DV997" i="4"/>
  <c r="DM997" i="4"/>
  <c r="DL993" i="4"/>
  <c r="DP993" i="4"/>
  <c r="DT993" i="4"/>
  <c r="DX993" i="4"/>
  <c r="DK993" i="4"/>
  <c r="DQ993" i="4"/>
  <c r="DV993" i="4"/>
  <c r="EA993" i="4"/>
  <c r="DM993" i="4"/>
  <c r="DS993" i="4"/>
  <c r="DZ993" i="4"/>
  <c r="DR993" i="4"/>
  <c r="DY993" i="4"/>
  <c r="DU993" i="4"/>
  <c r="DO993" i="4"/>
  <c r="DW993" i="4"/>
  <c r="DN993" i="4"/>
  <c r="DL989" i="4"/>
  <c r="DP989" i="4"/>
  <c r="DT989" i="4"/>
  <c r="DX989" i="4"/>
  <c r="DN989" i="4"/>
  <c r="DS989" i="4"/>
  <c r="DY989" i="4"/>
  <c r="DM989" i="4"/>
  <c r="DU989" i="4"/>
  <c r="EA989" i="4"/>
  <c r="DK989" i="4"/>
  <c r="DR989" i="4"/>
  <c r="DZ989" i="4"/>
  <c r="DV989" i="4"/>
  <c r="DQ989" i="4"/>
  <c r="DO989" i="4"/>
  <c r="DW989" i="4"/>
  <c r="DL985" i="4"/>
  <c r="DP985" i="4"/>
  <c r="DT985" i="4"/>
  <c r="DX985" i="4"/>
  <c r="DK985" i="4"/>
  <c r="DQ985" i="4"/>
  <c r="DV985" i="4"/>
  <c r="EA985" i="4"/>
  <c r="DN985" i="4"/>
  <c r="DU985" i="4"/>
  <c r="DM985" i="4"/>
  <c r="DS985" i="4"/>
  <c r="DZ985" i="4"/>
  <c r="DW985" i="4"/>
  <c r="DR985" i="4"/>
  <c r="DY985" i="4"/>
  <c r="DO985" i="4"/>
  <c r="DL981" i="4"/>
  <c r="DP981" i="4"/>
  <c r="DT981" i="4"/>
  <c r="DX981" i="4"/>
  <c r="DN981" i="4"/>
  <c r="DS981" i="4"/>
  <c r="DY981" i="4"/>
  <c r="DO981" i="4"/>
  <c r="DV981" i="4"/>
  <c r="DM981" i="4"/>
  <c r="DU981" i="4"/>
  <c r="EA981" i="4"/>
  <c r="DW981" i="4"/>
  <c r="DR981" i="4"/>
  <c r="DK981" i="4"/>
  <c r="DZ981" i="4"/>
  <c r="DQ981" i="4"/>
  <c r="DL977" i="4"/>
  <c r="DP977" i="4"/>
  <c r="DT977" i="4"/>
  <c r="DX977" i="4"/>
  <c r="DK977" i="4"/>
  <c r="DQ977" i="4"/>
  <c r="DV977" i="4"/>
  <c r="EA977" i="4"/>
  <c r="DO977" i="4"/>
  <c r="DW977" i="4"/>
  <c r="DN977" i="4"/>
  <c r="DU977" i="4"/>
  <c r="DY977" i="4"/>
  <c r="DS977" i="4"/>
  <c r="DZ977" i="4"/>
  <c r="DR977" i="4"/>
  <c r="DM977" i="4"/>
  <c r="DL973" i="4"/>
  <c r="DP973" i="4"/>
  <c r="DT973" i="4"/>
  <c r="DX973" i="4"/>
  <c r="DN973" i="4"/>
  <c r="DS973" i="4"/>
  <c r="DY973" i="4"/>
  <c r="DQ973" i="4"/>
  <c r="DW973" i="4"/>
  <c r="DO973" i="4"/>
  <c r="DV973" i="4"/>
  <c r="DK973" i="4"/>
  <c r="DZ973" i="4"/>
  <c r="DU973" i="4"/>
  <c r="DM973" i="4"/>
  <c r="DR973" i="4"/>
  <c r="EA973" i="4"/>
  <c r="DK969" i="4"/>
  <c r="DO969" i="4"/>
  <c r="DS969" i="4"/>
  <c r="DW969" i="4"/>
  <c r="EA969" i="4"/>
  <c r="DP969" i="4"/>
  <c r="DU969" i="4"/>
  <c r="DZ969" i="4"/>
  <c r="DQ969" i="4"/>
  <c r="DX969" i="4"/>
  <c r="DN969" i="4"/>
  <c r="DV969" i="4"/>
  <c r="DR969" i="4"/>
  <c r="DM969" i="4"/>
  <c r="DT969" i="4"/>
  <c r="DL969" i="4"/>
  <c r="DY969" i="4"/>
  <c r="DK965" i="4"/>
  <c r="DO965" i="4"/>
  <c r="DS965" i="4"/>
  <c r="DW965" i="4"/>
  <c r="EA965" i="4"/>
  <c r="DM965" i="4"/>
  <c r="DR965" i="4"/>
  <c r="DX965" i="4"/>
  <c r="DQ965" i="4"/>
  <c r="DY965" i="4"/>
  <c r="DP965" i="4"/>
  <c r="DV965" i="4"/>
  <c r="DT965" i="4"/>
  <c r="DN965" i="4"/>
  <c r="DZ965" i="4"/>
  <c r="DL965" i="4"/>
  <c r="DU965" i="4"/>
  <c r="DK961" i="4"/>
  <c r="DO961" i="4"/>
  <c r="DS961" i="4"/>
  <c r="DW961" i="4"/>
  <c r="EA961" i="4"/>
  <c r="DP961" i="4"/>
  <c r="DU961" i="4"/>
  <c r="DZ961" i="4"/>
  <c r="DL961" i="4"/>
  <c r="DR961" i="4"/>
  <c r="DY961" i="4"/>
  <c r="DQ961" i="4"/>
  <c r="DX961" i="4"/>
  <c r="DT961" i="4"/>
  <c r="DN961" i="4"/>
  <c r="DV961" i="4"/>
  <c r="DM961" i="4"/>
  <c r="DK957" i="4"/>
  <c r="DO957" i="4"/>
  <c r="DS957" i="4"/>
  <c r="DW957" i="4"/>
  <c r="EA957" i="4"/>
  <c r="DM957" i="4"/>
  <c r="DR957" i="4"/>
  <c r="DX957" i="4"/>
  <c r="DL957" i="4"/>
  <c r="DT957" i="4"/>
  <c r="DZ957" i="4"/>
  <c r="DQ957" i="4"/>
  <c r="DY957" i="4"/>
  <c r="DU957" i="4"/>
  <c r="DP957" i="4"/>
  <c r="DV957" i="4"/>
  <c r="DN957" i="4"/>
  <c r="DK953" i="4"/>
  <c r="DO953" i="4"/>
  <c r="DS953" i="4"/>
  <c r="DW953" i="4"/>
  <c r="EA953" i="4"/>
  <c r="DP953" i="4"/>
  <c r="DU953" i="4"/>
  <c r="DZ953" i="4"/>
  <c r="DM953" i="4"/>
  <c r="DT953" i="4"/>
  <c r="DL953" i="4"/>
  <c r="DR953" i="4"/>
  <c r="DY953" i="4"/>
  <c r="DV953" i="4"/>
  <c r="DQ953" i="4"/>
  <c r="DX953" i="4"/>
  <c r="DN953" i="4"/>
  <c r="DK949" i="4"/>
  <c r="DO949" i="4"/>
  <c r="DS949" i="4"/>
  <c r="DW949" i="4"/>
  <c r="EA949" i="4"/>
  <c r="DM949" i="4"/>
  <c r="DR949" i="4"/>
  <c r="DX949" i="4"/>
  <c r="DN949" i="4"/>
  <c r="DU949" i="4"/>
  <c r="DL949" i="4"/>
  <c r="DT949" i="4"/>
  <c r="DZ949" i="4"/>
  <c r="DV949" i="4"/>
  <c r="DQ949" i="4"/>
  <c r="DP949" i="4"/>
  <c r="DY949" i="4"/>
  <c r="DK945" i="4"/>
  <c r="DO945" i="4"/>
  <c r="DS945" i="4"/>
  <c r="DW945" i="4"/>
  <c r="EA945" i="4"/>
  <c r="DP945" i="4"/>
  <c r="DU945" i="4"/>
  <c r="DZ945" i="4"/>
  <c r="DN945" i="4"/>
  <c r="DV945" i="4"/>
  <c r="DM945" i="4"/>
  <c r="DT945" i="4"/>
  <c r="DX945" i="4"/>
  <c r="DR945" i="4"/>
  <c r="DY945" i="4"/>
  <c r="DQ945" i="4"/>
  <c r="DL945" i="4"/>
  <c r="DK941" i="4"/>
  <c r="DO941" i="4"/>
  <c r="DS941" i="4"/>
  <c r="DW941" i="4"/>
  <c r="EA941" i="4"/>
  <c r="DM941" i="4"/>
  <c r="DR941" i="4"/>
  <c r="DX941" i="4"/>
  <c r="DP941" i="4"/>
  <c r="DV941" i="4"/>
  <c r="DN941" i="4"/>
  <c r="DU941" i="4"/>
  <c r="DY941" i="4"/>
  <c r="DT941" i="4"/>
  <c r="DL941" i="4"/>
  <c r="DZ941" i="4"/>
  <c r="DQ941" i="4"/>
  <c r="DK937" i="4"/>
  <c r="DO937" i="4"/>
  <c r="DS937" i="4"/>
  <c r="DW937" i="4"/>
  <c r="EA937" i="4"/>
  <c r="DP937" i="4"/>
  <c r="DU937" i="4"/>
  <c r="DZ937" i="4"/>
  <c r="DQ937" i="4"/>
  <c r="DX937" i="4"/>
  <c r="DN937" i="4"/>
  <c r="DV937" i="4"/>
  <c r="DL937" i="4"/>
  <c r="DY937" i="4"/>
  <c r="DT937" i="4"/>
  <c r="DR937" i="4"/>
  <c r="DM937" i="4"/>
  <c r="DK933" i="4"/>
  <c r="DO933" i="4"/>
  <c r="DS933" i="4"/>
  <c r="DW933" i="4"/>
  <c r="EA933" i="4"/>
  <c r="DM933" i="4"/>
  <c r="DR933" i="4"/>
  <c r="DX933" i="4"/>
  <c r="DQ933" i="4"/>
  <c r="DY933" i="4"/>
  <c r="DP933" i="4"/>
  <c r="DV933" i="4"/>
  <c r="DL933" i="4"/>
  <c r="DZ933" i="4"/>
  <c r="DU933" i="4"/>
  <c r="DN933" i="4"/>
  <c r="DT933" i="4"/>
  <c r="DK929" i="4"/>
  <c r="DO929" i="4"/>
  <c r="DS929" i="4"/>
  <c r="DW929" i="4"/>
  <c r="EA929" i="4"/>
  <c r="DP929" i="4"/>
  <c r="DU929" i="4"/>
  <c r="DZ929" i="4"/>
  <c r="DL929" i="4"/>
  <c r="DR929" i="4"/>
  <c r="DY929" i="4"/>
  <c r="DQ929" i="4"/>
  <c r="DX929" i="4"/>
  <c r="DM929" i="4"/>
  <c r="DV929" i="4"/>
  <c r="DT929" i="4"/>
  <c r="DN929" i="4"/>
  <c r="DK925" i="4"/>
  <c r="DO925" i="4"/>
  <c r="DS925" i="4"/>
  <c r="DW925" i="4"/>
  <c r="EA925" i="4"/>
  <c r="DM925" i="4"/>
  <c r="DR925" i="4"/>
  <c r="DX925" i="4"/>
  <c r="DL925" i="4"/>
  <c r="DT925" i="4"/>
  <c r="DZ925" i="4"/>
  <c r="DQ925" i="4"/>
  <c r="DY925" i="4"/>
  <c r="DN925" i="4"/>
  <c r="DV925" i="4"/>
  <c r="DP925" i="4"/>
  <c r="DU925" i="4"/>
  <c r="DM921" i="4"/>
  <c r="DQ921" i="4"/>
  <c r="DU921" i="4"/>
  <c r="DY921" i="4"/>
  <c r="DK921" i="4"/>
  <c r="DP921" i="4"/>
  <c r="DV921" i="4"/>
  <c r="EA921" i="4"/>
  <c r="DR921" i="4"/>
  <c r="DX921" i="4"/>
  <c r="DL921" i="4"/>
  <c r="DT921" i="4"/>
  <c r="DS921" i="4"/>
  <c r="DN921" i="4"/>
  <c r="DZ921" i="4"/>
  <c r="DO921" i="4"/>
  <c r="DW921" i="4"/>
  <c r="DM917" i="4"/>
  <c r="DQ917" i="4"/>
  <c r="DU917" i="4"/>
  <c r="DY917" i="4"/>
  <c r="DN917" i="4"/>
  <c r="DS917" i="4"/>
  <c r="DX917" i="4"/>
  <c r="DL917" i="4"/>
  <c r="DT917" i="4"/>
  <c r="EA917" i="4"/>
  <c r="DK917" i="4"/>
  <c r="DR917" i="4"/>
  <c r="DZ917" i="4"/>
  <c r="DV917" i="4"/>
  <c r="DP917" i="4"/>
  <c r="DW917" i="4"/>
  <c r="DO917" i="4"/>
  <c r="DM913" i="4"/>
  <c r="DQ913" i="4"/>
  <c r="DU913" i="4"/>
  <c r="DY913" i="4"/>
  <c r="DK913" i="4"/>
  <c r="DP913" i="4"/>
  <c r="DV913" i="4"/>
  <c r="EA913" i="4"/>
  <c r="DN913" i="4"/>
  <c r="DT913" i="4"/>
  <c r="DL913" i="4"/>
  <c r="DS913" i="4"/>
  <c r="DZ913" i="4"/>
  <c r="DW913" i="4"/>
  <c r="DR913" i="4"/>
  <c r="DX913" i="4"/>
  <c r="DO913" i="4"/>
  <c r="DM909" i="4"/>
  <c r="DQ909" i="4"/>
  <c r="DU909" i="4"/>
  <c r="DY909" i="4"/>
  <c r="DN909" i="4"/>
  <c r="DS909" i="4"/>
  <c r="DX909" i="4"/>
  <c r="DO909" i="4"/>
  <c r="DV909" i="4"/>
  <c r="DL909" i="4"/>
  <c r="DT909" i="4"/>
  <c r="EA909" i="4"/>
  <c r="DW909" i="4"/>
  <c r="DR909" i="4"/>
  <c r="DK909" i="4"/>
  <c r="DP909" i="4"/>
  <c r="DZ909" i="4"/>
  <c r="DM905" i="4"/>
  <c r="DQ905" i="4"/>
  <c r="DU905" i="4"/>
  <c r="DY905" i="4"/>
  <c r="DK905" i="4"/>
  <c r="DP905" i="4"/>
  <c r="DV905" i="4"/>
  <c r="EA905" i="4"/>
  <c r="DO905" i="4"/>
  <c r="DW905" i="4"/>
  <c r="DN905" i="4"/>
  <c r="DT905" i="4"/>
  <c r="DX905" i="4"/>
  <c r="DS905" i="4"/>
  <c r="DZ905" i="4"/>
  <c r="DR905" i="4"/>
  <c r="DL905" i="4"/>
  <c r="DM901" i="4"/>
  <c r="DQ901" i="4"/>
  <c r="DU901" i="4"/>
  <c r="DY901" i="4"/>
  <c r="DN901" i="4"/>
  <c r="DS901" i="4"/>
  <c r="DX901" i="4"/>
  <c r="DP901" i="4"/>
  <c r="DW901" i="4"/>
  <c r="DO901" i="4"/>
  <c r="DV901" i="4"/>
  <c r="DK901" i="4"/>
  <c r="DZ901" i="4"/>
  <c r="DT901" i="4"/>
  <c r="DL901" i="4"/>
  <c r="EA901" i="4"/>
  <c r="DR901" i="4"/>
  <c r="DL897" i="4"/>
  <c r="DP897" i="4"/>
  <c r="DT897" i="4"/>
  <c r="DX897" i="4"/>
  <c r="DK897" i="4"/>
  <c r="DQ897" i="4"/>
  <c r="DV897" i="4"/>
  <c r="EA897" i="4"/>
  <c r="DO897" i="4"/>
  <c r="DW897" i="4"/>
  <c r="DN897" i="4"/>
  <c r="DY897" i="4"/>
  <c r="DM897" i="4"/>
  <c r="DU897" i="4"/>
  <c r="DZ897" i="4"/>
  <c r="DS897" i="4"/>
  <c r="DR897" i="4"/>
  <c r="DL893" i="4"/>
  <c r="DP893" i="4"/>
  <c r="DT893" i="4"/>
  <c r="DX893" i="4"/>
  <c r="DN893" i="4"/>
  <c r="DS893" i="4"/>
  <c r="DY893" i="4"/>
  <c r="DQ893" i="4"/>
  <c r="DW893" i="4"/>
  <c r="DK893" i="4"/>
  <c r="DU893" i="4"/>
  <c r="DR893" i="4"/>
  <c r="EA893" i="4"/>
  <c r="DV893" i="4"/>
  <c r="DO893" i="4"/>
  <c r="DZ893" i="4"/>
  <c r="DM893" i="4"/>
  <c r="DL889" i="4"/>
  <c r="DP889" i="4"/>
  <c r="DT889" i="4"/>
  <c r="DX889" i="4"/>
  <c r="DK889" i="4"/>
  <c r="DQ889" i="4"/>
  <c r="DV889" i="4"/>
  <c r="EA889" i="4"/>
  <c r="DR889" i="4"/>
  <c r="DY889" i="4"/>
  <c r="DO889" i="4"/>
  <c r="DZ889" i="4"/>
  <c r="DN889" i="4"/>
  <c r="DW889" i="4"/>
  <c r="DS889" i="4"/>
  <c r="DM889" i="4"/>
  <c r="DU889" i="4"/>
  <c r="DL885" i="4"/>
  <c r="DP885" i="4"/>
  <c r="DT885" i="4"/>
  <c r="DX885" i="4"/>
  <c r="DN885" i="4"/>
  <c r="DS885" i="4"/>
  <c r="DY885" i="4"/>
  <c r="DK885" i="4"/>
  <c r="DR885" i="4"/>
  <c r="DZ885" i="4"/>
  <c r="DM885" i="4"/>
  <c r="DV885" i="4"/>
  <c r="DU885" i="4"/>
  <c r="DO885" i="4"/>
  <c r="EA885" i="4"/>
  <c r="DW885" i="4"/>
  <c r="DQ885" i="4"/>
  <c r="DL881" i="4"/>
  <c r="DP881" i="4"/>
  <c r="DT881" i="4"/>
  <c r="DX881" i="4"/>
  <c r="DK881" i="4"/>
  <c r="DO881" i="4"/>
  <c r="DS881" i="4"/>
  <c r="DW881" i="4"/>
  <c r="EA881" i="4"/>
  <c r="DZ881" i="4"/>
  <c r="DU881" i="4"/>
  <c r="DN881" i="4"/>
  <c r="DV881" i="4"/>
  <c r="DQ881" i="4"/>
  <c r="DY881" i="4"/>
  <c r="DR881" i="4"/>
  <c r="DM881" i="4"/>
  <c r="DL877" i="4"/>
  <c r="DP877" i="4"/>
  <c r="DT877" i="4"/>
  <c r="DX877" i="4"/>
  <c r="DK877" i="4"/>
  <c r="DO877" i="4"/>
  <c r="DS877" i="4"/>
  <c r="DW877" i="4"/>
  <c r="EA877" i="4"/>
  <c r="DZ877" i="4"/>
  <c r="DU877" i="4"/>
  <c r="DN877" i="4"/>
  <c r="DV877" i="4"/>
  <c r="DQ877" i="4"/>
  <c r="DY877" i="4"/>
  <c r="DR877" i="4"/>
  <c r="DM877" i="4"/>
  <c r="DL873" i="4"/>
  <c r="DP873" i="4"/>
  <c r="DT873" i="4"/>
  <c r="DX873" i="4"/>
  <c r="DK873" i="4"/>
  <c r="DO873" i="4"/>
  <c r="DS873" i="4"/>
  <c r="DW873" i="4"/>
  <c r="EA873" i="4"/>
  <c r="DY873" i="4"/>
  <c r="DR873" i="4"/>
  <c r="DZ873" i="4"/>
  <c r="DM873" i="4"/>
  <c r="DN873" i="4"/>
  <c r="DV873" i="4"/>
  <c r="DQ873" i="4"/>
  <c r="DU873" i="4"/>
  <c r="DL869" i="4"/>
  <c r="DP869" i="4"/>
  <c r="DT869" i="4"/>
  <c r="DX869" i="4"/>
  <c r="DK869" i="4"/>
  <c r="DO869" i="4"/>
  <c r="DS869" i="4"/>
  <c r="DW869" i="4"/>
  <c r="EA869" i="4"/>
  <c r="DZ869" i="4"/>
  <c r="DU869" i="4"/>
  <c r="DN869" i="4"/>
  <c r="DV869" i="4"/>
  <c r="DQ869" i="4"/>
  <c r="DY869" i="4"/>
  <c r="DR869" i="4"/>
  <c r="DM869" i="4"/>
  <c r="DL865" i="4"/>
  <c r="DP865" i="4"/>
  <c r="DT865" i="4"/>
  <c r="DX865" i="4"/>
  <c r="DK865" i="4"/>
  <c r="DO865" i="4"/>
  <c r="DS865" i="4"/>
  <c r="DW865" i="4"/>
  <c r="EA865" i="4"/>
  <c r="DR865" i="4"/>
  <c r="DM865" i="4"/>
  <c r="DN865" i="4"/>
  <c r="DV865" i="4"/>
  <c r="DQ865" i="4"/>
  <c r="DY865" i="4"/>
  <c r="DZ865" i="4"/>
  <c r="DU865" i="4"/>
  <c r="DL861" i="4"/>
  <c r="DP861" i="4"/>
  <c r="DT861" i="4"/>
  <c r="DX861" i="4"/>
  <c r="DK861" i="4"/>
  <c r="DO861" i="4"/>
  <c r="DS861" i="4"/>
  <c r="DW861" i="4"/>
  <c r="EA861" i="4"/>
  <c r="DQ861" i="4"/>
  <c r="DR861" i="4"/>
  <c r="DM861" i="4"/>
  <c r="DN861" i="4"/>
  <c r="DV861" i="4"/>
  <c r="DY861" i="4"/>
  <c r="DZ861" i="4"/>
  <c r="DU861" i="4"/>
  <c r="DL857" i="4"/>
  <c r="DP857" i="4"/>
  <c r="DT857" i="4"/>
  <c r="DX857" i="4"/>
  <c r="DK857" i="4"/>
  <c r="DO857" i="4"/>
  <c r="DS857" i="4"/>
  <c r="DW857" i="4"/>
  <c r="EA857" i="4"/>
  <c r="DQ857" i="4"/>
  <c r="DR857" i="4"/>
  <c r="DU857" i="4"/>
  <c r="DN857" i="4"/>
  <c r="DV857" i="4"/>
  <c r="DY857" i="4"/>
  <c r="DZ857" i="4"/>
  <c r="DM857" i="4"/>
  <c r="DL853" i="4"/>
  <c r="DP853" i="4"/>
  <c r="DT853" i="4"/>
  <c r="DX853" i="4"/>
  <c r="DK853" i="4"/>
  <c r="DO853" i="4"/>
  <c r="DS853" i="4"/>
  <c r="DW853" i="4"/>
  <c r="EA853" i="4"/>
  <c r="DY853" i="4"/>
  <c r="DR853" i="4"/>
  <c r="DU853" i="4"/>
  <c r="DN853" i="4"/>
  <c r="DV853" i="4"/>
  <c r="DQ853" i="4"/>
  <c r="DZ853" i="4"/>
  <c r="DM853" i="4"/>
  <c r="DL849" i="4"/>
  <c r="DP849" i="4"/>
  <c r="DT849" i="4"/>
  <c r="DX849" i="4"/>
  <c r="DK849" i="4"/>
  <c r="DO849" i="4"/>
  <c r="DS849" i="4"/>
  <c r="DW849" i="4"/>
  <c r="EA849" i="4"/>
  <c r="DR849" i="4"/>
  <c r="DM849" i="4"/>
  <c r="DN849" i="4"/>
  <c r="DV849" i="4"/>
  <c r="DQ849" i="4"/>
  <c r="DY849" i="4"/>
  <c r="DZ849" i="4"/>
  <c r="DU849" i="4"/>
  <c r="DL845" i="4"/>
  <c r="DP845" i="4"/>
  <c r="DT845" i="4"/>
  <c r="DX845" i="4"/>
  <c r="DK845" i="4"/>
  <c r="DO845" i="4"/>
  <c r="DS845" i="4"/>
  <c r="DW845" i="4"/>
  <c r="EA845" i="4"/>
  <c r="DZ845" i="4"/>
  <c r="DU845" i="4"/>
  <c r="DN845" i="4"/>
  <c r="DV845" i="4"/>
  <c r="DQ845" i="4"/>
  <c r="DY845" i="4"/>
  <c r="DR845" i="4"/>
  <c r="DM845" i="4"/>
  <c r="DL841" i="4"/>
  <c r="DP841" i="4"/>
  <c r="DT841" i="4"/>
  <c r="DX841" i="4"/>
  <c r="DQ841" i="4"/>
  <c r="DY841" i="4"/>
  <c r="DK841" i="4"/>
  <c r="DO841" i="4"/>
  <c r="DS841" i="4"/>
  <c r="DW841" i="4"/>
  <c r="EA841" i="4"/>
  <c r="DM841" i="4"/>
  <c r="DU841" i="4"/>
  <c r="DZ841" i="4"/>
  <c r="DN841" i="4"/>
  <c r="DR841" i="4"/>
  <c r="DV841" i="4"/>
  <c r="DL837" i="4"/>
  <c r="DP837" i="4"/>
  <c r="DT837" i="4"/>
  <c r="DX837" i="4"/>
  <c r="DQ837" i="4"/>
  <c r="DY837" i="4"/>
  <c r="DK837" i="4"/>
  <c r="DO837" i="4"/>
  <c r="DS837" i="4"/>
  <c r="DW837" i="4"/>
  <c r="EA837" i="4"/>
  <c r="DM837" i="4"/>
  <c r="DU837" i="4"/>
  <c r="DZ837" i="4"/>
  <c r="DN837" i="4"/>
  <c r="DR837" i="4"/>
  <c r="DV837" i="4"/>
  <c r="DL833" i="4"/>
  <c r="DP833" i="4"/>
  <c r="DT833" i="4"/>
  <c r="DX833" i="4"/>
  <c r="DQ833" i="4"/>
  <c r="DY833" i="4"/>
  <c r="DK833" i="4"/>
  <c r="DO833" i="4"/>
  <c r="DS833" i="4"/>
  <c r="DW833" i="4"/>
  <c r="EA833" i="4"/>
  <c r="DM833" i="4"/>
  <c r="DU833" i="4"/>
  <c r="DV833" i="4"/>
  <c r="DZ833" i="4"/>
  <c r="DN833" i="4"/>
  <c r="DR833" i="4"/>
  <c r="DL829" i="4"/>
  <c r="DP829" i="4"/>
  <c r="DT829" i="4"/>
  <c r="DX829" i="4"/>
  <c r="DQ829" i="4"/>
  <c r="DY829" i="4"/>
  <c r="DK829" i="4"/>
  <c r="DO829" i="4"/>
  <c r="DS829" i="4"/>
  <c r="DW829" i="4"/>
  <c r="EA829" i="4"/>
  <c r="DM829" i="4"/>
  <c r="DU829" i="4"/>
  <c r="DR829" i="4"/>
  <c r="DV829" i="4"/>
  <c r="DZ829" i="4"/>
  <c r="DN829" i="4"/>
  <c r="DL825" i="4"/>
  <c r="DP825" i="4"/>
  <c r="DT825" i="4"/>
  <c r="DX825" i="4"/>
  <c r="DQ825" i="4"/>
  <c r="DY825" i="4"/>
  <c r="DK825" i="4"/>
  <c r="DO825" i="4"/>
  <c r="DS825" i="4"/>
  <c r="DW825" i="4"/>
  <c r="EA825" i="4"/>
  <c r="DM825" i="4"/>
  <c r="DU825" i="4"/>
  <c r="DN825" i="4"/>
  <c r="DR825" i="4"/>
  <c r="DZ825" i="4"/>
  <c r="DV825" i="4"/>
  <c r="DL821" i="4"/>
  <c r="DP821" i="4"/>
  <c r="DT821" i="4"/>
  <c r="DX821" i="4"/>
  <c r="DQ821" i="4"/>
  <c r="DY821" i="4"/>
  <c r="DK821" i="4"/>
  <c r="DO821" i="4"/>
  <c r="DS821" i="4"/>
  <c r="DW821" i="4"/>
  <c r="EA821" i="4"/>
  <c r="DM821" i="4"/>
  <c r="DU821" i="4"/>
  <c r="DZ821" i="4"/>
  <c r="DR821" i="4"/>
  <c r="DV821" i="4"/>
  <c r="DN821" i="4"/>
  <c r="DL817" i="4"/>
  <c r="DP817" i="4"/>
  <c r="DT817" i="4"/>
  <c r="DX817" i="4"/>
  <c r="DM817" i="4"/>
  <c r="DQ817" i="4"/>
  <c r="DY817" i="4"/>
  <c r="DK817" i="4"/>
  <c r="DO817" i="4"/>
  <c r="DS817" i="4"/>
  <c r="DW817" i="4"/>
  <c r="EA817" i="4"/>
  <c r="DU817" i="4"/>
  <c r="DZ817" i="4"/>
  <c r="DN817" i="4"/>
  <c r="DR817" i="4"/>
  <c r="DV817" i="4"/>
  <c r="DL813" i="4"/>
  <c r="DP813" i="4"/>
  <c r="DT813" i="4"/>
  <c r="DX813" i="4"/>
  <c r="DQ813" i="4"/>
  <c r="DY813" i="4"/>
  <c r="DK813" i="4"/>
  <c r="DO813" i="4"/>
  <c r="DS813" i="4"/>
  <c r="DW813" i="4"/>
  <c r="EA813" i="4"/>
  <c r="DM813" i="4"/>
  <c r="DU813" i="4"/>
  <c r="DV813" i="4"/>
  <c r="DN813" i="4"/>
  <c r="DR813" i="4"/>
  <c r="DZ813" i="4"/>
  <c r="DL809" i="4"/>
  <c r="DP809" i="4"/>
  <c r="DT809" i="4"/>
  <c r="DX809" i="4"/>
  <c r="DQ809" i="4"/>
  <c r="DK809" i="4"/>
  <c r="DO809" i="4"/>
  <c r="DS809" i="4"/>
  <c r="DW809" i="4"/>
  <c r="EA809" i="4"/>
  <c r="DM809" i="4"/>
  <c r="DU809" i="4"/>
  <c r="DY809" i="4"/>
  <c r="DV809" i="4"/>
  <c r="DZ809" i="4"/>
  <c r="DN809" i="4"/>
  <c r="DR809" i="4"/>
  <c r="DL805" i="4"/>
  <c r="DP805" i="4"/>
  <c r="DT805" i="4"/>
  <c r="DX805" i="4"/>
  <c r="DQ805" i="4"/>
  <c r="DY805" i="4"/>
  <c r="DK805" i="4"/>
  <c r="DO805" i="4"/>
  <c r="DS805" i="4"/>
  <c r="DW805" i="4"/>
  <c r="EA805" i="4"/>
  <c r="DM805" i="4"/>
  <c r="DU805" i="4"/>
  <c r="DZ805" i="4"/>
  <c r="DN805" i="4"/>
  <c r="DR805" i="4"/>
  <c r="DV805" i="4"/>
  <c r="DL801" i="4"/>
  <c r="DP801" i="4"/>
  <c r="DT801" i="4"/>
  <c r="DX801" i="4"/>
  <c r="DM801" i="4"/>
  <c r="DU801" i="4"/>
  <c r="DK801" i="4"/>
  <c r="DO801" i="4"/>
  <c r="DS801" i="4"/>
  <c r="DW801" i="4"/>
  <c r="EA801" i="4"/>
  <c r="DQ801" i="4"/>
  <c r="DY801" i="4"/>
  <c r="DN801" i="4"/>
  <c r="DV801" i="4"/>
  <c r="DZ801" i="4"/>
  <c r="DR801" i="4"/>
  <c r="DL797" i="4"/>
  <c r="DP797" i="4"/>
  <c r="DT797" i="4"/>
  <c r="DX797" i="4"/>
  <c r="DQ797" i="4"/>
  <c r="DY797" i="4"/>
  <c r="DK797" i="4"/>
  <c r="DO797" i="4"/>
  <c r="DS797" i="4"/>
  <c r="DW797" i="4"/>
  <c r="EA797" i="4"/>
  <c r="DM797" i="4"/>
  <c r="DU797" i="4"/>
  <c r="DV797" i="4"/>
  <c r="DZ797" i="4"/>
  <c r="DR797" i="4"/>
  <c r="DN797" i="4"/>
  <c r="DL793" i="4"/>
  <c r="DP793" i="4"/>
  <c r="DT793" i="4"/>
  <c r="DX793" i="4"/>
  <c r="DQ793" i="4"/>
  <c r="DY793" i="4"/>
  <c r="DK793" i="4"/>
  <c r="DO793" i="4"/>
  <c r="DS793" i="4"/>
  <c r="DW793" i="4"/>
  <c r="EA793" i="4"/>
  <c r="DM793" i="4"/>
  <c r="DU793" i="4"/>
  <c r="DZ793" i="4"/>
  <c r="DN793" i="4"/>
  <c r="DR793" i="4"/>
  <c r="DV793" i="4"/>
  <c r="DL789" i="4"/>
  <c r="DP789" i="4"/>
  <c r="DT789" i="4"/>
  <c r="DX789" i="4"/>
  <c r="DQ789" i="4"/>
  <c r="DY789" i="4"/>
  <c r="DK789" i="4"/>
  <c r="DO789" i="4"/>
  <c r="DS789" i="4"/>
  <c r="DW789" i="4"/>
  <c r="EA789" i="4"/>
  <c r="DM789" i="4"/>
  <c r="DU789" i="4"/>
  <c r="DV789" i="4"/>
  <c r="DN789" i="4"/>
  <c r="DR789" i="4"/>
  <c r="DZ789" i="4"/>
  <c r="DL785" i="4"/>
  <c r="DP785" i="4"/>
  <c r="DT785" i="4"/>
  <c r="DX785" i="4"/>
  <c r="DM785" i="4"/>
  <c r="DY785" i="4"/>
  <c r="DK785" i="4"/>
  <c r="DO785" i="4"/>
  <c r="DS785" i="4"/>
  <c r="DW785" i="4"/>
  <c r="EA785" i="4"/>
  <c r="DQ785" i="4"/>
  <c r="DU785" i="4"/>
  <c r="DN785" i="4"/>
  <c r="DR785" i="4"/>
  <c r="DV785" i="4"/>
  <c r="DZ785" i="4"/>
  <c r="DL781" i="4"/>
  <c r="DP781" i="4"/>
  <c r="DT781" i="4"/>
  <c r="DX781" i="4"/>
  <c r="DQ781" i="4"/>
  <c r="DY781" i="4"/>
  <c r="DK781" i="4"/>
  <c r="DO781" i="4"/>
  <c r="DS781" i="4"/>
  <c r="DW781" i="4"/>
  <c r="EA781" i="4"/>
  <c r="DM781" i="4"/>
  <c r="DU781" i="4"/>
  <c r="DV781" i="4"/>
  <c r="DZ781" i="4"/>
  <c r="DR781" i="4"/>
  <c r="DN781" i="4"/>
  <c r="DL777" i="4"/>
  <c r="DP777" i="4"/>
  <c r="DT777" i="4"/>
  <c r="DX777" i="4"/>
  <c r="DQ777" i="4"/>
  <c r="DY777" i="4"/>
  <c r="DK777" i="4"/>
  <c r="DO777" i="4"/>
  <c r="DS777" i="4"/>
  <c r="DW777" i="4"/>
  <c r="EA777" i="4"/>
  <c r="DM777" i="4"/>
  <c r="DU777" i="4"/>
  <c r="DN777" i="4"/>
  <c r="DR777" i="4"/>
  <c r="DZ777" i="4"/>
  <c r="DV777" i="4"/>
  <c r="DL773" i="4"/>
  <c r="DP773" i="4"/>
  <c r="DT773" i="4"/>
  <c r="DX773" i="4"/>
  <c r="DM773" i="4"/>
  <c r="DU773" i="4"/>
  <c r="DK773" i="4"/>
  <c r="DO773" i="4"/>
  <c r="DS773" i="4"/>
  <c r="DW773" i="4"/>
  <c r="EA773" i="4"/>
  <c r="DQ773" i="4"/>
  <c r="DY773" i="4"/>
  <c r="DV773" i="4"/>
  <c r="DZ773" i="4"/>
  <c r="DN773" i="4"/>
  <c r="DR773" i="4"/>
  <c r="DL769" i="4"/>
  <c r="DP769" i="4"/>
  <c r="DT769" i="4"/>
  <c r="DX769" i="4"/>
  <c r="DM769" i="4"/>
  <c r="DU769" i="4"/>
  <c r="DK769" i="4"/>
  <c r="DO769" i="4"/>
  <c r="DS769" i="4"/>
  <c r="DW769" i="4"/>
  <c r="EA769" i="4"/>
  <c r="DQ769" i="4"/>
  <c r="DY769" i="4"/>
  <c r="DN769" i="4"/>
  <c r="DV769" i="4"/>
  <c r="DZ769" i="4"/>
  <c r="DR769" i="4"/>
  <c r="DL765" i="4"/>
  <c r="DP765" i="4"/>
  <c r="DT765" i="4"/>
  <c r="DX765" i="4"/>
  <c r="DM765" i="4"/>
  <c r="DU765" i="4"/>
  <c r="DK765" i="4"/>
  <c r="DO765" i="4"/>
  <c r="DS765" i="4"/>
  <c r="DW765" i="4"/>
  <c r="EA765" i="4"/>
  <c r="DQ765" i="4"/>
  <c r="DY765" i="4"/>
  <c r="DV765" i="4"/>
  <c r="DR765" i="4"/>
  <c r="DZ765" i="4"/>
  <c r="DN765" i="4"/>
  <c r="DL761" i="4"/>
  <c r="DP761" i="4"/>
  <c r="DT761" i="4"/>
  <c r="DX761" i="4"/>
  <c r="DQ761" i="4"/>
  <c r="DY761" i="4"/>
  <c r="DK761" i="4"/>
  <c r="DO761" i="4"/>
  <c r="DS761" i="4"/>
  <c r="DW761" i="4"/>
  <c r="EA761" i="4"/>
  <c r="DM761" i="4"/>
  <c r="DU761" i="4"/>
  <c r="DN761" i="4"/>
  <c r="DZ761" i="4"/>
  <c r="DR761" i="4"/>
  <c r="DV761" i="4"/>
  <c r="DL757" i="4"/>
  <c r="DP757" i="4"/>
  <c r="DT757" i="4"/>
  <c r="DX757" i="4"/>
  <c r="DQ757" i="4"/>
  <c r="DY757" i="4"/>
  <c r="DK757" i="4"/>
  <c r="DO757" i="4"/>
  <c r="DS757" i="4"/>
  <c r="DW757" i="4"/>
  <c r="EA757" i="4"/>
  <c r="DM757" i="4"/>
  <c r="DU757" i="4"/>
  <c r="DV757" i="4"/>
  <c r="DN757" i="4"/>
  <c r="DR757" i="4"/>
  <c r="DZ757" i="4"/>
  <c r="DL753" i="4"/>
  <c r="DP753" i="4"/>
  <c r="DT753" i="4"/>
  <c r="DX753" i="4"/>
  <c r="DM753" i="4"/>
  <c r="DU753" i="4"/>
  <c r="DK753" i="4"/>
  <c r="DO753" i="4"/>
  <c r="DS753" i="4"/>
  <c r="DW753" i="4"/>
  <c r="EA753" i="4"/>
  <c r="DQ753" i="4"/>
  <c r="DY753" i="4"/>
  <c r="DN753" i="4"/>
  <c r="DR753" i="4"/>
  <c r="DV753" i="4"/>
  <c r="DZ753" i="4"/>
  <c r="DL749" i="4"/>
  <c r="DP749" i="4"/>
  <c r="DT749" i="4"/>
  <c r="DX749" i="4"/>
  <c r="DQ749" i="4"/>
  <c r="DY749" i="4"/>
  <c r="DK749" i="4"/>
  <c r="DO749" i="4"/>
  <c r="DS749" i="4"/>
  <c r="DW749" i="4"/>
  <c r="EA749" i="4"/>
  <c r="DM749" i="4"/>
  <c r="DU749" i="4"/>
  <c r="DV749" i="4"/>
  <c r="DZ749" i="4"/>
  <c r="DR749" i="4"/>
  <c r="DN749" i="4"/>
  <c r="DL745" i="4"/>
  <c r="DP745" i="4"/>
  <c r="DT745" i="4"/>
  <c r="DX745" i="4"/>
  <c r="DQ745" i="4"/>
  <c r="DU745" i="4"/>
  <c r="DK745" i="4"/>
  <c r="DO745" i="4"/>
  <c r="DS745" i="4"/>
  <c r="DW745" i="4"/>
  <c r="EA745" i="4"/>
  <c r="DM745" i="4"/>
  <c r="DY745" i="4"/>
  <c r="DN745" i="4"/>
  <c r="DZ745" i="4"/>
  <c r="DR745" i="4"/>
  <c r="DV745" i="4"/>
  <c r="DL741" i="4"/>
  <c r="DP741" i="4"/>
  <c r="DT741" i="4"/>
  <c r="DX741" i="4"/>
  <c r="DM741" i="4"/>
  <c r="DU741" i="4"/>
  <c r="DK741" i="4"/>
  <c r="DO741" i="4"/>
  <c r="DS741" i="4"/>
  <c r="DW741" i="4"/>
  <c r="EA741" i="4"/>
  <c r="DQ741" i="4"/>
  <c r="DY741" i="4"/>
  <c r="DV741" i="4"/>
  <c r="DN741" i="4"/>
  <c r="DR741" i="4"/>
  <c r="DZ741" i="4"/>
  <c r="DL737" i="4"/>
  <c r="DP737" i="4"/>
  <c r="DT737" i="4"/>
  <c r="DX737" i="4"/>
  <c r="DM737" i="4"/>
  <c r="DU737" i="4"/>
  <c r="DK737" i="4"/>
  <c r="DO737" i="4"/>
  <c r="DS737" i="4"/>
  <c r="DW737" i="4"/>
  <c r="EA737" i="4"/>
  <c r="DQ737" i="4"/>
  <c r="DY737" i="4"/>
  <c r="DN737" i="4"/>
  <c r="DV737" i="4"/>
  <c r="DZ737" i="4"/>
  <c r="DR737" i="4"/>
  <c r="DL733" i="4"/>
  <c r="DP733" i="4"/>
  <c r="DT733" i="4"/>
  <c r="DX733" i="4"/>
  <c r="DQ733" i="4"/>
  <c r="DY733" i="4"/>
  <c r="DK733" i="4"/>
  <c r="DO733" i="4"/>
  <c r="DS733" i="4"/>
  <c r="DW733" i="4"/>
  <c r="EA733" i="4"/>
  <c r="DM733" i="4"/>
  <c r="DU733" i="4"/>
  <c r="DV733" i="4"/>
  <c r="DN733" i="4"/>
  <c r="DR733" i="4"/>
  <c r="DZ733" i="4"/>
  <c r="DL729" i="4"/>
  <c r="DP729" i="4"/>
  <c r="DT729" i="4"/>
  <c r="DX729" i="4"/>
  <c r="DM729" i="4"/>
  <c r="DU729" i="4"/>
  <c r="DK729" i="4"/>
  <c r="DO729" i="4"/>
  <c r="DS729" i="4"/>
  <c r="DW729" i="4"/>
  <c r="EA729" i="4"/>
  <c r="DQ729" i="4"/>
  <c r="DY729" i="4"/>
  <c r="DN729" i="4"/>
  <c r="DR729" i="4"/>
  <c r="DZ729" i="4"/>
  <c r="DV729" i="4"/>
  <c r="DL725" i="4"/>
  <c r="DP725" i="4"/>
  <c r="DT725" i="4"/>
  <c r="DX725" i="4"/>
  <c r="DM725" i="4"/>
  <c r="DQ725" i="4"/>
  <c r="DY725" i="4"/>
  <c r="DK725" i="4"/>
  <c r="DO725" i="4"/>
  <c r="DS725" i="4"/>
  <c r="DW725" i="4"/>
  <c r="EA725" i="4"/>
  <c r="DU725" i="4"/>
  <c r="DV725" i="4"/>
  <c r="DN725" i="4"/>
  <c r="DR725" i="4"/>
  <c r="DZ725" i="4"/>
  <c r="DL721" i="4"/>
  <c r="DP721" i="4"/>
  <c r="DT721" i="4"/>
  <c r="DX721" i="4"/>
  <c r="DQ721" i="4"/>
  <c r="DY721" i="4"/>
  <c r="DK721" i="4"/>
  <c r="DO721" i="4"/>
  <c r="DS721" i="4"/>
  <c r="DW721" i="4"/>
  <c r="EA721" i="4"/>
  <c r="DM721" i="4"/>
  <c r="DU721" i="4"/>
  <c r="DN721" i="4"/>
  <c r="DR721" i="4"/>
  <c r="DZ721" i="4"/>
  <c r="DV721" i="4"/>
  <c r="DL717" i="4"/>
  <c r="DP717" i="4"/>
  <c r="DT717" i="4"/>
  <c r="DX717" i="4"/>
  <c r="DM717" i="4"/>
  <c r="DU717" i="4"/>
  <c r="DK717" i="4"/>
  <c r="DO717" i="4"/>
  <c r="DS717" i="4"/>
  <c r="DW717" i="4"/>
  <c r="EA717" i="4"/>
  <c r="DQ717" i="4"/>
  <c r="DY717" i="4"/>
  <c r="DV717" i="4"/>
  <c r="DZ717" i="4"/>
  <c r="DR717" i="4"/>
  <c r="DN717" i="4"/>
  <c r="DL713" i="4"/>
  <c r="DP713" i="4"/>
  <c r="DT713" i="4"/>
  <c r="DX713" i="4"/>
  <c r="DM713" i="4"/>
  <c r="DU713" i="4"/>
  <c r="DK713" i="4"/>
  <c r="DO713" i="4"/>
  <c r="DS713" i="4"/>
  <c r="DW713" i="4"/>
  <c r="EA713" i="4"/>
  <c r="DQ713" i="4"/>
  <c r="DY713" i="4"/>
  <c r="DN713" i="4"/>
  <c r="DZ713" i="4"/>
  <c r="DR713" i="4"/>
  <c r="DV713" i="4"/>
  <c r="DL709" i="4"/>
  <c r="DP709" i="4"/>
  <c r="DT709" i="4"/>
  <c r="DX709" i="4"/>
  <c r="DQ709" i="4"/>
  <c r="DY709" i="4"/>
  <c r="DK709" i="4"/>
  <c r="DO709" i="4"/>
  <c r="DS709" i="4"/>
  <c r="DW709" i="4"/>
  <c r="EA709" i="4"/>
  <c r="DM709" i="4"/>
  <c r="DU709" i="4"/>
  <c r="DV709" i="4"/>
  <c r="DN709" i="4"/>
  <c r="DR709" i="4"/>
  <c r="DZ709" i="4"/>
  <c r="DL705" i="4"/>
  <c r="DP705" i="4"/>
  <c r="DT705" i="4"/>
  <c r="DX705" i="4"/>
  <c r="DM705" i="4"/>
  <c r="DU705" i="4"/>
  <c r="DK705" i="4"/>
  <c r="DO705" i="4"/>
  <c r="DS705" i="4"/>
  <c r="DW705" i="4"/>
  <c r="EA705" i="4"/>
  <c r="DQ705" i="4"/>
  <c r="DY705" i="4"/>
  <c r="DN705" i="4"/>
  <c r="DR705" i="4"/>
  <c r="DV705" i="4"/>
  <c r="DZ705" i="4"/>
  <c r="DL701" i="4"/>
  <c r="DP701" i="4"/>
  <c r="DT701" i="4"/>
  <c r="DX701" i="4"/>
  <c r="DM701" i="4"/>
  <c r="DU701" i="4"/>
  <c r="DK701" i="4"/>
  <c r="DO701" i="4"/>
  <c r="DS701" i="4"/>
  <c r="DW701" i="4"/>
  <c r="EA701" i="4"/>
  <c r="DQ701" i="4"/>
  <c r="DY701" i="4"/>
  <c r="DV701" i="4"/>
  <c r="DZ701" i="4"/>
  <c r="DR701" i="4"/>
  <c r="DN701" i="4"/>
  <c r="DL697" i="4"/>
  <c r="DP697" i="4"/>
  <c r="DT697" i="4"/>
  <c r="DX697" i="4"/>
  <c r="DM697" i="4"/>
  <c r="DU697" i="4"/>
  <c r="DK697" i="4"/>
  <c r="DO697" i="4"/>
  <c r="DS697" i="4"/>
  <c r="DW697" i="4"/>
  <c r="EA697" i="4"/>
  <c r="DQ697" i="4"/>
  <c r="DY697" i="4"/>
  <c r="DN697" i="4"/>
  <c r="DZ697" i="4"/>
  <c r="DR697" i="4"/>
  <c r="DV697" i="4"/>
  <c r="DL693" i="4"/>
  <c r="DP693" i="4"/>
  <c r="DT693" i="4"/>
  <c r="DX693" i="4"/>
  <c r="DQ693" i="4"/>
  <c r="DY693" i="4"/>
  <c r="DK693" i="4"/>
  <c r="DO693" i="4"/>
  <c r="DS693" i="4"/>
  <c r="DW693" i="4"/>
  <c r="EA693" i="4"/>
  <c r="DM693" i="4"/>
  <c r="DU693" i="4"/>
  <c r="DV693" i="4"/>
  <c r="DN693" i="4"/>
  <c r="DR693" i="4"/>
  <c r="DZ693" i="4"/>
  <c r="DL689" i="4"/>
  <c r="DP689" i="4"/>
  <c r="DT689" i="4"/>
  <c r="DX689" i="4"/>
  <c r="DM689" i="4"/>
  <c r="DU689" i="4"/>
  <c r="DK689" i="4"/>
  <c r="DO689" i="4"/>
  <c r="DS689" i="4"/>
  <c r="DW689" i="4"/>
  <c r="EA689" i="4"/>
  <c r="DQ689" i="4"/>
  <c r="DY689" i="4"/>
  <c r="DN689" i="4"/>
  <c r="DR689" i="4"/>
  <c r="DV689" i="4"/>
  <c r="DZ689" i="4"/>
  <c r="DL685" i="4"/>
  <c r="DP685" i="4"/>
  <c r="DT685" i="4"/>
  <c r="DX685" i="4"/>
  <c r="DQ685" i="4"/>
  <c r="DY685" i="4"/>
  <c r="DK685" i="4"/>
  <c r="DO685" i="4"/>
  <c r="DS685" i="4"/>
  <c r="DW685" i="4"/>
  <c r="EA685" i="4"/>
  <c r="DM685" i="4"/>
  <c r="DU685" i="4"/>
  <c r="DV685" i="4"/>
  <c r="DR685" i="4"/>
  <c r="DZ685" i="4"/>
  <c r="DN685" i="4"/>
  <c r="DL681" i="4"/>
  <c r="DP681" i="4"/>
  <c r="DT681" i="4"/>
  <c r="DX681" i="4"/>
  <c r="DQ681" i="4"/>
  <c r="DY681" i="4"/>
  <c r="DK681" i="4"/>
  <c r="DO681" i="4"/>
  <c r="DS681" i="4"/>
  <c r="DW681" i="4"/>
  <c r="EA681" i="4"/>
  <c r="DM681" i="4"/>
  <c r="DU681" i="4"/>
  <c r="DN681" i="4"/>
  <c r="DR681" i="4"/>
  <c r="DZ681" i="4"/>
  <c r="DV681" i="4"/>
  <c r="DL677" i="4"/>
  <c r="DP677" i="4"/>
  <c r="DT677" i="4"/>
  <c r="DX677" i="4"/>
  <c r="DQ677" i="4"/>
  <c r="DY677" i="4"/>
  <c r="DK677" i="4"/>
  <c r="DO677" i="4"/>
  <c r="DS677" i="4"/>
  <c r="DW677" i="4"/>
  <c r="EA677" i="4"/>
  <c r="DM677" i="4"/>
  <c r="DU677" i="4"/>
  <c r="DV677" i="4"/>
  <c r="DZ677" i="4"/>
  <c r="DR677" i="4"/>
  <c r="DN677" i="4"/>
  <c r="DL673" i="4"/>
  <c r="DP673" i="4"/>
  <c r="DT673" i="4"/>
  <c r="DX673" i="4"/>
  <c r="DQ673" i="4"/>
  <c r="DY673" i="4"/>
  <c r="DK673" i="4"/>
  <c r="DO673" i="4"/>
  <c r="DS673" i="4"/>
  <c r="DW673" i="4"/>
  <c r="EA673" i="4"/>
  <c r="DM673" i="4"/>
  <c r="DU673" i="4"/>
  <c r="DN673" i="4"/>
  <c r="DZ673" i="4"/>
  <c r="DR673" i="4"/>
  <c r="DV673" i="4"/>
  <c r="DL669" i="4"/>
  <c r="DP669" i="4"/>
  <c r="DT669" i="4"/>
  <c r="DX669" i="4"/>
  <c r="DQ669" i="4"/>
  <c r="DY669" i="4"/>
  <c r="DK669" i="4"/>
  <c r="DO669" i="4"/>
  <c r="DS669" i="4"/>
  <c r="DW669" i="4"/>
  <c r="EA669" i="4"/>
  <c r="DM669" i="4"/>
  <c r="DU669" i="4"/>
  <c r="DV669" i="4"/>
  <c r="DN669" i="4"/>
  <c r="DR669" i="4"/>
  <c r="DZ669" i="4"/>
  <c r="DL665" i="4"/>
  <c r="DP665" i="4"/>
  <c r="DT665" i="4"/>
  <c r="DX665" i="4"/>
  <c r="DU665" i="4"/>
  <c r="DK665" i="4"/>
  <c r="DO665" i="4"/>
  <c r="DS665" i="4"/>
  <c r="DW665" i="4"/>
  <c r="EA665" i="4"/>
  <c r="DM665" i="4"/>
  <c r="DQ665" i="4"/>
  <c r="DY665" i="4"/>
  <c r="DN665" i="4"/>
  <c r="DR665" i="4"/>
  <c r="DZ665" i="4"/>
  <c r="DV665" i="4"/>
  <c r="DL661" i="4"/>
  <c r="DP661" i="4"/>
  <c r="DT661" i="4"/>
  <c r="DX661" i="4"/>
  <c r="DU661" i="4"/>
  <c r="DK661" i="4"/>
  <c r="DO661" i="4"/>
  <c r="DS661" i="4"/>
  <c r="DW661" i="4"/>
  <c r="EA661" i="4"/>
  <c r="DM661" i="4"/>
  <c r="DQ661" i="4"/>
  <c r="DY661" i="4"/>
  <c r="DV661" i="4"/>
  <c r="DZ661" i="4"/>
  <c r="DN661" i="4"/>
  <c r="DR661" i="4"/>
  <c r="DL657" i="4"/>
  <c r="DP657" i="4"/>
  <c r="DT657" i="4"/>
  <c r="DX657" i="4"/>
  <c r="DQ657" i="4"/>
  <c r="DY657" i="4"/>
  <c r="DK657" i="4"/>
  <c r="DO657" i="4"/>
  <c r="DS657" i="4"/>
  <c r="DW657" i="4"/>
  <c r="EA657" i="4"/>
  <c r="DM657" i="4"/>
  <c r="DU657" i="4"/>
  <c r="DN657" i="4"/>
  <c r="DR657" i="4"/>
  <c r="DV657" i="4"/>
  <c r="DZ657" i="4"/>
  <c r="DL653" i="4"/>
  <c r="DP653" i="4"/>
  <c r="DT653" i="4"/>
  <c r="DX653" i="4"/>
  <c r="DQ653" i="4"/>
  <c r="DY653" i="4"/>
  <c r="DK653" i="4"/>
  <c r="DO653" i="4"/>
  <c r="DS653" i="4"/>
  <c r="DW653" i="4"/>
  <c r="EA653" i="4"/>
  <c r="DM653" i="4"/>
  <c r="DU653" i="4"/>
  <c r="DV653" i="4"/>
  <c r="DZ653" i="4"/>
  <c r="DR653" i="4"/>
  <c r="DN653" i="4"/>
  <c r="DL649" i="4"/>
  <c r="DP649" i="4"/>
  <c r="DT649" i="4"/>
  <c r="DX649" i="4"/>
  <c r="DQ649" i="4"/>
  <c r="DY649" i="4"/>
  <c r="DK649" i="4"/>
  <c r="DO649" i="4"/>
  <c r="DS649" i="4"/>
  <c r="DW649" i="4"/>
  <c r="EA649" i="4"/>
  <c r="DM649" i="4"/>
  <c r="DU649" i="4"/>
  <c r="DN649" i="4"/>
  <c r="DR649" i="4"/>
  <c r="DZ649" i="4"/>
  <c r="DV649" i="4"/>
  <c r="DL645" i="4"/>
  <c r="DP645" i="4"/>
  <c r="DT645" i="4"/>
  <c r="DX645" i="4"/>
  <c r="DQ645" i="4"/>
  <c r="DY645" i="4"/>
  <c r="DK645" i="4"/>
  <c r="DO645" i="4"/>
  <c r="DS645" i="4"/>
  <c r="DW645" i="4"/>
  <c r="EA645" i="4"/>
  <c r="DM645" i="4"/>
  <c r="DU645" i="4"/>
  <c r="DV645" i="4"/>
  <c r="DZ645" i="4"/>
  <c r="DN645" i="4"/>
  <c r="DR645" i="4"/>
  <c r="DL641" i="4"/>
  <c r="DP641" i="4"/>
  <c r="DT641" i="4"/>
  <c r="DX641" i="4"/>
  <c r="DQ641" i="4"/>
  <c r="DY641" i="4"/>
  <c r="DK641" i="4"/>
  <c r="DO641" i="4"/>
  <c r="DS641" i="4"/>
  <c r="DW641" i="4"/>
  <c r="EA641" i="4"/>
  <c r="DM641" i="4"/>
  <c r="DU641" i="4"/>
  <c r="DN641" i="4"/>
  <c r="DR641" i="4"/>
  <c r="DV641" i="4"/>
  <c r="DZ641" i="4"/>
  <c r="DL637" i="4"/>
  <c r="DP637" i="4"/>
  <c r="DT637" i="4"/>
  <c r="DX637" i="4"/>
  <c r="DQ637" i="4"/>
  <c r="DY637" i="4"/>
  <c r="DK637" i="4"/>
  <c r="DO637" i="4"/>
  <c r="DS637" i="4"/>
  <c r="DW637" i="4"/>
  <c r="EA637" i="4"/>
  <c r="DM637" i="4"/>
  <c r="DU637" i="4"/>
  <c r="DV637" i="4"/>
  <c r="DZ637" i="4"/>
  <c r="DR637" i="4"/>
  <c r="DN637" i="4"/>
  <c r="DL633" i="4"/>
  <c r="DP633" i="4"/>
  <c r="DT633" i="4"/>
  <c r="DX633" i="4"/>
  <c r="DQ633" i="4"/>
  <c r="DK633" i="4"/>
  <c r="DO633" i="4"/>
  <c r="DS633" i="4"/>
  <c r="DW633" i="4"/>
  <c r="EA633" i="4"/>
  <c r="DM633" i="4"/>
  <c r="DU633" i="4"/>
  <c r="DY633" i="4"/>
  <c r="DN633" i="4"/>
  <c r="DZ633" i="4"/>
  <c r="DR633" i="4"/>
  <c r="DV633" i="4"/>
  <c r="DL629" i="4"/>
  <c r="DP629" i="4"/>
  <c r="DT629" i="4"/>
  <c r="DX629" i="4"/>
  <c r="DQ629" i="4"/>
  <c r="DY629" i="4"/>
  <c r="DK629" i="4"/>
  <c r="DO629" i="4"/>
  <c r="DS629" i="4"/>
  <c r="DW629" i="4"/>
  <c r="EA629" i="4"/>
  <c r="DM629" i="4"/>
  <c r="DU629" i="4"/>
  <c r="DV629" i="4"/>
  <c r="DZ629" i="4"/>
  <c r="DR629" i="4"/>
  <c r="DN629" i="4"/>
  <c r="DL625" i="4"/>
  <c r="DP625" i="4"/>
  <c r="DT625" i="4"/>
  <c r="DX625" i="4"/>
  <c r="DM625" i="4"/>
  <c r="DU625" i="4"/>
  <c r="DY625" i="4"/>
  <c r="DK625" i="4"/>
  <c r="DO625" i="4"/>
  <c r="DS625" i="4"/>
  <c r="DW625" i="4"/>
  <c r="EA625" i="4"/>
  <c r="DQ625" i="4"/>
  <c r="DN625" i="4"/>
  <c r="DZ625" i="4"/>
  <c r="DR625" i="4"/>
  <c r="DV625" i="4"/>
  <c r="DL621" i="4"/>
  <c r="DP621" i="4"/>
  <c r="DT621" i="4"/>
  <c r="DX621" i="4"/>
  <c r="DM621" i="4"/>
  <c r="DU621" i="4"/>
  <c r="DK621" i="4"/>
  <c r="DO621" i="4"/>
  <c r="DS621" i="4"/>
  <c r="DW621" i="4"/>
  <c r="EA621" i="4"/>
  <c r="DQ621" i="4"/>
  <c r="DY621" i="4"/>
  <c r="DV621" i="4"/>
  <c r="DR621" i="4"/>
  <c r="DZ621" i="4"/>
  <c r="DN621" i="4"/>
  <c r="DL617" i="4"/>
  <c r="DP617" i="4"/>
  <c r="DT617" i="4"/>
  <c r="DX617" i="4"/>
  <c r="DK617" i="4"/>
  <c r="DO617" i="4"/>
  <c r="DS617" i="4"/>
  <c r="DW617" i="4"/>
  <c r="EA617" i="4"/>
  <c r="DQ617" i="4"/>
  <c r="DY617" i="4"/>
  <c r="DR617" i="4"/>
  <c r="DN617" i="4"/>
  <c r="DV617" i="4"/>
  <c r="DZ617" i="4"/>
  <c r="DU617" i="4"/>
  <c r="DM617" i="4"/>
  <c r="DL613" i="4"/>
  <c r="DP613" i="4"/>
  <c r="DT613" i="4"/>
  <c r="DX613" i="4"/>
  <c r="DK613" i="4"/>
  <c r="DO613" i="4"/>
  <c r="DS613" i="4"/>
  <c r="DW613" i="4"/>
  <c r="EA613" i="4"/>
  <c r="DQ613" i="4"/>
  <c r="DY613" i="4"/>
  <c r="DZ613" i="4"/>
  <c r="DN613" i="4"/>
  <c r="DV613" i="4"/>
  <c r="DR613" i="4"/>
  <c r="DU613" i="4"/>
  <c r="DM613" i="4"/>
  <c r="DL609" i="4"/>
  <c r="DP609" i="4"/>
  <c r="DT609" i="4"/>
  <c r="DX609" i="4"/>
  <c r="DK609" i="4"/>
  <c r="DO609" i="4"/>
  <c r="DS609" i="4"/>
  <c r="DW609" i="4"/>
  <c r="EA609" i="4"/>
  <c r="DQ609" i="4"/>
  <c r="DY609" i="4"/>
  <c r="DR609" i="4"/>
  <c r="DN609" i="4"/>
  <c r="DV609" i="4"/>
  <c r="DZ609" i="4"/>
  <c r="DM609" i="4"/>
  <c r="DU609" i="4"/>
  <c r="DL605" i="4"/>
  <c r="DP605" i="4"/>
  <c r="DT605" i="4"/>
  <c r="DX605" i="4"/>
  <c r="DK605" i="4"/>
  <c r="DO605" i="4"/>
  <c r="DS605" i="4"/>
  <c r="DW605" i="4"/>
  <c r="EA605" i="4"/>
  <c r="DQ605" i="4"/>
  <c r="DY605" i="4"/>
  <c r="DZ605" i="4"/>
  <c r="DN605" i="4"/>
  <c r="DV605" i="4"/>
  <c r="DR605" i="4"/>
  <c r="DM605" i="4"/>
  <c r="DU605" i="4"/>
  <c r="DL601" i="4"/>
  <c r="DP601" i="4"/>
  <c r="DT601" i="4"/>
  <c r="DX601" i="4"/>
  <c r="DK601" i="4"/>
  <c r="DO601" i="4"/>
  <c r="DS601" i="4"/>
  <c r="DW601" i="4"/>
  <c r="EA601" i="4"/>
  <c r="DQ601" i="4"/>
  <c r="DY601" i="4"/>
  <c r="DZ601" i="4"/>
  <c r="DN601" i="4"/>
  <c r="DV601" i="4"/>
  <c r="DR601" i="4"/>
  <c r="DU601" i="4"/>
  <c r="DM601" i="4"/>
  <c r="DL597" i="4"/>
  <c r="DP597" i="4"/>
  <c r="DT597" i="4"/>
  <c r="DX597" i="4"/>
  <c r="DK597" i="4"/>
  <c r="DO597" i="4"/>
  <c r="DS597" i="4"/>
  <c r="DW597" i="4"/>
  <c r="EA597" i="4"/>
  <c r="DQ597" i="4"/>
  <c r="DY597" i="4"/>
  <c r="DZ597" i="4"/>
  <c r="DN597" i="4"/>
  <c r="DV597" i="4"/>
  <c r="DR597" i="4"/>
  <c r="DU597" i="4"/>
  <c r="DM597" i="4"/>
  <c r="DL593" i="4"/>
  <c r="DP593" i="4"/>
  <c r="DT593" i="4"/>
  <c r="DX593" i="4"/>
  <c r="DK593" i="4"/>
  <c r="DO593" i="4"/>
  <c r="DS593" i="4"/>
  <c r="DW593" i="4"/>
  <c r="EA593" i="4"/>
  <c r="DQ593" i="4"/>
  <c r="DY593" i="4"/>
  <c r="DR593" i="4"/>
  <c r="DN593" i="4"/>
  <c r="DV593" i="4"/>
  <c r="DZ593" i="4"/>
  <c r="DM593" i="4"/>
  <c r="DU593" i="4"/>
  <c r="DL589" i="4"/>
  <c r="DP589" i="4"/>
  <c r="DT589" i="4"/>
  <c r="DX589" i="4"/>
  <c r="DK589" i="4"/>
  <c r="DO589" i="4"/>
  <c r="DS589" i="4"/>
  <c r="DW589" i="4"/>
  <c r="EA589" i="4"/>
  <c r="DQ589" i="4"/>
  <c r="DY589" i="4"/>
  <c r="DR589" i="4"/>
  <c r="DN589" i="4"/>
  <c r="DV589" i="4"/>
  <c r="DZ589" i="4"/>
  <c r="DM589" i="4"/>
  <c r="DU589" i="4"/>
  <c r="DL585" i="4"/>
  <c r="DP585" i="4"/>
  <c r="DT585" i="4"/>
  <c r="DX585" i="4"/>
  <c r="DK585" i="4"/>
  <c r="DO585" i="4"/>
  <c r="DS585" i="4"/>
  <c r="DW585" i="4"/>
  <c r="EA585" i="4"/>
  <c r="DQ585" i="4"/>
  <c r="DY585" i="4"/>
  <c r="DR585" i="4"/>
  <c r="DZ585" i="4"/>
  <c r="DN585" i="4"/>
  <c r="DV585" i="4"/>
  <c r="DU585" i="4"/>
  <c r="DM585" i="4"/>
  <c r="DL581" i="4"/>
  <c r="DP581" i="4"/>
  <c r="DT581" i="4"/>
  <c r="DX581" i="4"/>
  <c r="DK581" i="4"/>
  <c r="DO581" i="4"/>
  <c r="DS581" i="4"/>
  <c r="DW581" i="4"/>
  <c r="EA581" i="4"/>
  <c r="DQ581" i="4"/>
  <c r="DY581" i="4"/>
  <c r="DZ581" i="4"/>
  <c r="DN581" i="4"/>
  <c r="DV581" i="4"/>
  <c r="DR581" i="4"/>
  <c r="DU581" i="4"/>
  <c r="DM581" i="4"/>
  <c r="DL577" i="4"/>
  <c r="DP577" i="4"/>
  <c r="DT577" i="4"/>
  <c r="DX577" i="4"/>
  <c r="DK577" i="4"/>
  <c r="DO577" i="4"/>
  <c r="DS577" i="4"/>
  <c r="DW577" i="4"/>
  <c r="EA577" i="4"/>
  <c r="DQ577" i="4"/>
  <c r="DY577" i="4"/>
  <c r="DZ577" i="4"/>
  <c r="DN577" i="4"/>
  <c r="DV577" i="4"/>
  <c r="DR577" i="4"/>
  <c r="DM577" i="4"/>
  <c r="DU577" i="4"/>
  <c r="DL573" i="4"/>
  <c r="DP573" i="4"/>
  <c r="DT573" i="4"/>
  <c r="DX573" i="4"/>
  <c r="DK573" i="4"/>
  <c r="DO573" i="4"/>
  <c r="DS573" i="4"/>
  <c r="DW573" i="4"/>
  <c r="EA573" i="4"/>
  <c r="DQ573" i="4"/>
  <c r="DY573" i="4"/>
  <c r="DZ573" i="4"/>
  <c r="DN573" i="4"/>
  <c r="DV573" i="4"/>
  <c r="DR573" i="4"/>
  <c r="DM573" i="4"/>
  <c r="DU573" i="4"/>
  <c r="DL569" i="4"/>
  <c r="DP569" i="4"/>
  <c r="DT569" i="4"/>
  <c r="DX569" i="4"/>
  <c r="DK569" i="4"/>
  <c r="DO569" i="4"/>
  <c r="DS569" i="4"/>
  <c r="DW569" i="4"/>
  <c r="EA569" i="4"/>
  <c r="DQ569" i="4"/>
  <c r="DY569" i="4"/>
  <c r="DR569" i="4"/>
  <c r="DN569" i="4"/>
  <c r="DV569" i="4"/>
  <c r="DZ569" i="4"/>
  <c r="DU569" i="4"/>
  <c r="DM569" i="4"/>
  <c r="DL565" i="4"/>
  <c r="DP565" i="4"/>
  <c r="DT565" i="4"/>
  <c r="DX565" i="4"/>
  <c r="DK565" i="4"/>
  <c r="DO565" i="4"/>
  <c r="DS565" i="4"/>
  <c r="DW565" i="4"/>
  <c r="EA565" i="4"/>
  <c r="DQ565" i="4"/>
  <c r="DY565" i="4"/>
  <c r="DZ565" i="4"/>
  <c r="DN565" i="4"/>
  <c r="DV565" i="4"/>
  <c r="DR565" i="4"/>
  <c r="DU565" i="4"/>
  <c r="DM565" i="4"/>
  <c r="DL561" i="4"/>
  <c r="DP561" i="4"/>
  <c r="DT561" i="4"/>
  <c r="DX561" i="4"/>
  <c r="DK561" i="4"/>
  <c r="DO561" i="4"/>
  <c r="DS561" i="4"/>
  <c r="DW561" i="4"/>
  <c r="EA561" i="4"/>
  <c r="DQ561" i="4"/>
  <c r="DY561" i="4"/>
  <c r="DR561" i="4"/>
  <c r="DN561" i="4"/>
  <c r="DV561" i="4"/>
  <c r="DZ561" i="4"/>
  <c r="DM561" i="4"/>
  <c r="DU561" i="4"/>
  <c r="DL557" i="4"/>
  <c r="DP557" i="4"/>
  <c r="DT557" i="4"/>
  <c r="DX557" i="4"/>
  <c r="DK557" i="4"/>
  <c r="DO557" i="4"/>
  <c r="DS557" i="4"/>
  <c r="DW557" i="4"/>
  <c r="EA557" i="4"/>
  <c r="DQ557" i="4"/>
  <c r="DY557" i="4"/>
  <c r="DZ557" i="4"/>
  <c r="DN557" i="4"/>
  <c r="DV557" i="4"/>
  <c r="DR557" i="4"/>
  <c r="DM557" i="4"/>
  <c r="DU557" i="4"/>
  <c r="DL553" i="4"/>
  <c r="DP553" i="4"/>
  <c r="DT553" i="4"/>
  <c r="DX553" i="4"/>
  <c r="DK553" i="4"/>
  <c r="DO553" i="4"/>
  <c r="DS553" i="4"/>
  <c r="DW553" i="4"/>
  <c r="EA553" i="4"/>
  <c r="DQ553" i="4"/>
  <c r="DY553" i="4"/>
  <c r="DR553" i="4"/>
  <c r="DN553" i="4"/>
  <c r="DV553" i="4"/>
  <c r="DZ553" i="4"/>
  <c r="DU553" i="4"/>
  <c r="DM553" i="4"/>
  <c r="DL549" i="4"/>
  <c r="DP549" i="4"/>
  <c r="DT549" i="4"/>
  <c r="DX549" i="4"/>
  <c r="DK549" i="4"/>
  <c r="DO549" i="4"/>
  <c r="DS549" i="4"/>
  <c r="DW549" i="4"/>
  <c r="EA549" i="4"/>
  <c r="DQ549" i="4"/>
  <c r="DY549" i="4"/>
  <c r="DR549" i="4"/>
  <c r="DN549" i="4"/>
  <c r="DV549" i="4"/>
  <c r="DZ549" i="4"/>
  <c r="DM549" i="4"/>
  <c r="DU549" i="4"/>
  <c r="DL545" i="4"/>
  <c r="DP545" i="4"/>
  <c r="DT545" i="4"/>
  <c r="DX545" i="4"/>
  <c r="DK545" i="4"/>
  <c r="DO545" i="4"/>
  <c r="DS545" i="4"/>
  <c r="DW545" i="4"/>
  <c r="EA545" i="4"/>
  <c r="DQ545" i="4"/>
  <c r="DY545" i="4"/>
  <c r="DZ545" i="4"/>
  <c r="DN545" i="4"/>
  <c r="DV545" i="4"/>
  <c r="DR545" i="4"/>
  <c r="DU545" i="4"/>
  <c r="DM545" i="4"/>
  <c r="DL541" i="4"/>
  <c r="DP541" i="4"/>
  <c r="DT541" i="4"/>
  <c r="DX541" i="4"/>
  <c r="DK541" i="4"/>
  <c r="DO541" i="4"/>
  <c r="DS541" i="4"/>
  <c r="DW541" i="4"/>
  <c r="EA541" i="4"/>
  <c r="DQ541" i="4"/>
  <c r="DY541" i="4"/>
  <c r="DZ541" i="4"/>
  <c r="DN541" i="4"/>
  <c r="DV541" i="4"/>
  <c r="DR541" i="4"/>
  <c r="DM541" i="4"/>
  <c r="DU541" i="4"/>
  <c r="DL537" i="4"/>
  <c r="DP537" i="4"/>
  <c r="DT537" i="4"/>
  <c r="DX537" i="4"/>
  <c r="DK537" i="4"/>
  <c r="DO537" i="4"/>
  <c r="DS537" i="4"/>
  <c r="DW537" i="4"/>
  <c r="EA537" i="4"/>
  <c r="DQ537" i="4"/>
  <c r="DY537" i="4"/>
  <c r="DR537" i="4"/>
  <c r="DN537" i="4"/>
  <c r="DV537" i="4"/>
  <c r="DZ537" i="4"/>
  <c r="DU537" i="4"/>
  <c r="DM537" i="4"/>
  <c r="DL533" i="4"/>
  <c r="DP533" i="4"/>
  <c r="DT533" i="4"/>
  <c r="DX533" i="4"/>
  <c r="DK533" i="4"/>
  <c r="DO533" i="4"/>
  <c r="DS533" i="4"/>
  <c r="DW533" i="4"/>
  <c r="EA533" i="4"/>
  <c r="DQ533" i="4"/>
  <c r="DY533" i="4"/>
  <c r="DZ533" i="4"/>
  <c r="DN533" i="4"/>
  <c r="DV533" i="4"/>
  <c r="DR533" i="4"/>
  <c r="DU533" i="4"/>
  <c r="DM533" i="4"/>
  <c r="DL529" i="4"/>
  <c r="DP529" i="4"/>
  <c r="DT529" i="4"/>
  <c r="DX529" i="4"/>
  <c r="DK529" i="4"/>
  <c r="DO529" i="4"/>
  <c r="DS529" i="4"/>
  <c r="DW529" i="4"/>
  <c r="EA529" i="4"/>
  <c r="DQ529" i="4"/>
  <c r="DY529" i="4"/>
  <c r="DZ529" i="4"/>
  <c r="DN529" i="4"/>
  <c r="DV529" i="4"/>
  <c r="DR529" i="4"/>
  <c r="DM529" i="4"/>
  <c r="DU529" i="4"/>
  <c r="DL525" i="4"/>
  <c r="DP525" i="4"/>
  <c r="DT525" i="4"/>
  <c r="DX525" i="4"/>
  <c r="DK525" i="4"/>
  <c r="DO525" i="4"/>
  <c r="DS525" i="4"/>
  <c r="DW525" i="4"/>
  <c r="EA525" i="4"/>
  <c r="DQ525" i="4"/>
  <c r="DY525" i="4"/>
  <c r="DR525" i="4"/>
  <c r="DN525" i="4"/>
  <c r="DV525" i="4"/>
  <c r="DZ525" i="4"/>
  <c r="DM525" i="4"/>
  <c r="DU525" i="4"/>
  <c r="DL521" i="4"/>
  <c r="DP521" i="4"/>
  <c r="DT521" i="4"/>
  <c r="DX521" i="4"/>
  <c r="DK521" i="4"/>
  <c r="DO521" i="4"/>
  <c r="DS521" i="4"/>
  <c r="DW521" i="4"/>
  <c r="EA521" i="4"/>
  <c r="DQ521" i="4"/>
  <c r="DY521" i="4"/>
  <c r="DR521" i="4"/>
  <c r="DN521" i="4"/>
  <c r="DV521" i="4"/>
  <c r="DZ521" i="4"/>
  <c r="DU521" i="4"/>
  <c r="DM521" i="4"/>
  <c r="DL517" i="4"/>
  <c r="DP517" i="4"/>
  <c r="DT517" i="4"/>
  <c r="DX517" i="4"/>
  <c r="DK517" i="4"/>
  <c r="DO517" i="4"/>
  <c r="DS517" i="4"/>
  <c r="DW517" i="4"/>
  <c r="EA517" i="4"/>
  <c r="DQ517" i="4"/>
  <c r="DY517" i="4"/>
  <c r="DR517" i="4"/>
  <c r="DN517" i="4"/>
  <c r="DV517" i="4"/>
  <c r="DZ517" i="4"/>
  <c r="DM517" i="4"/>
  <c r="DU517" i="4"/>
  <c r="DL513" i="4"/>
  <c r="DP513" i="4"/>
  <c r="DT513" i="4"/>
  <c r="DX513" i="4"/>
  <c r="DK513" i="4"/>
  <c r="DO513" i="4"/>
  <c r="DS513" i="4"/>
  <c r="DW513" i="4"/>
  <c r="EA513" i="4"/>
  <c r="DQ513" i="4"/>
  <c r="DY513" i="4"/>
  <c r="DZ513" i="4"/>
  <c r="DN513" i="4"/>
  <c r="DV513" i="4"/>
  <c r="DR513" i="4"/>
  <c r="DU513" i="4"/>
  <c r="DM513" i="4"/>
  <c r="DL509" i="4"/>
  <c r="DP509" i="4"/>
  <c r="DT509" i="4"/>
  <c r="DX509" i="4"/>
  <c r="DK509" i="4"/>
  <c r="DO509" i="4"/>
  <c r="DS509" i="4"/>
  <c r="DW509" i="4"/>
  <c r="EA509" i="4"/>
  <c r="DQ509" i="4"/>
  <c r="DY509" i="4"/>
  <c r="DR509" i="4"/>
  <c r="DN509" i="4"/>
  <c r="DV509" i="4"/>
  <c r="DZ509" i="4"/>
  <c r="DM509" i="4"/>
  <c r="DU509" i="4"/>
  <c r="DL505" i="4"/>
  <c r="DP505" i="4"/>
  <c r="DT505" i="4"/>
  <c r="DX505" i="4"/>
  <c r="DK505" i="4"/>
  <c r="DO505" i="4"/>
  <c r="DS505" i="4"/>
  <c r="DW505" i="4"/>
  <c r="EA505" i="4"/>
  <c r="DQ505" i="4"/>
  <c r="DY505" i="4"/>
  <c r="DZ505" i="4"/>
  <c r="DN505" i="4"/>
  <c r="DV505" i="4"/>
  <c r="DR505" i="4"/>
  <c r="DU505" i="4"/>
  <c r="DM505" i="4"/>
  <c r="DL501" i="4"/>
  <c r="DP501" i="4"/>
  <c r="DT501" i="4"/>
  <c r="DX501" i="4"/>
  <c r="DK501" i="4"/>
  <c r="DO501" i="4"/>
  <c r="DS501" i="4"/>
  <c r="DW501" i="4"/>
  <c r="EA501" i="4"/>
  <c r="DQ501" i="4"/>
  <c r="DY501" i="4"/>
  <c r="DZ501" i="4"/>
  <c r="DN501" i="4"/>
  <c r="DV501" i="4"/>
  <c r="DR501" i="4"/>
  <c r="DM501" i="4"/>
  <c r="DU501" i="4"/>
  <c r="DL497" i="4"/>
  <c r="DP497" i="4"/>
  <c r="DT497" i="4"/>
  <c r="DX497" i="4"/>
  <c r="DK497" i="4"/>
  <c r="DO497" i="4"/>
  <c r="DS497" i="4"/>
  <c r="DW497" i="4"/>
  <c r="EA497" i="4"/>
  <c r="DQ497" i="4"/>
  <c r="DY497" i="4"/>
  <c r="DZ497" i="4"/>
  <c r="DN497" i="4"/>
  <c r="DV497" i="4"/>
  <c r="DR497" i="4"/>
  <c r="DU497" i="4"/>
  <c r="DM497" i="4"/>
  <c r="DL493" i="4"/>
  <c r="DP493" i="4"/>
  <c r="DT493" i="4"/>
  <c r="DX493" i="4"/>
  <c r="DK493" i="4"/>
  <c r="DO493" i="4"/>
  <c r="DS493" i="4"/>
  <c r="DW493" i="4"/>
  <c r="EA493" i="4"/>
  <c r="DQ493" i="4"/>
  <c r="DY493" i="4"/>
  <c r="DR493" i="4"/>
  <c r="DN493" i="4"/>
  <c r="DV493" i="4"/>
  <c r="DZ493" i="4"/>
  <c r="DM493" i="4"/>
  <c r="DU493" i="4"/>
  <c r="DL489" i="4"/>
  <c r="DP489" i="4"/>
  <c r="DT489" i="4"/>
  <c r="DX489" i="4"/>
  <c r="DK489" i="4"/>
  <c r="DO489" i="4"/>
  <c r="DS489" i="4"/>
  <c r="DW489" i="4"/>
  <c r="EA489" i="4"/>
  <c r="DQ489" i="4"/>
  <c r="DY489" i="4"/>
  <c r="DR489" i="4"/>
  <c r="DN489" i="4"/>
  <c r="DV489" i="4"/>
  <c r="DZ489" i="4"/>
  <c r="DU489" i="4"/>
  <c r="DM489" i="4"/>
  <c r="DL485" i="4"/>
  <c r="DP485" i="4"/>
  <c r="DT485" i="4"/>
  <c r="DX485" i="4"/>
  <c r="DK485" i="4"/>
  <c r="DO485" i="4"/>
  <c r="DS485" i="4"/>
  <c r="DW485" i="4"/>
  <c r="EA485" i="4"/>
  <c r="DQ485" i="4"/>
  <c r="DY485" i="4"/>
  <c r="DR485" i="4"/>
  <c r="DZ485" i="4"/>
  <c r="DN485" i="4"/>
  <c r="DV485" i="4"/>
  <c r="DM485" i="4"/>
  <c r="DU485" i="4"/>
  <c r="DL481" i="4"/>
  <c r="DP481" i="4"/>
  <c r="DT481" i="4"/>
  <c r="DX481" i="4"/>
  <c r="DK481" i="4"/>
  <c r="DO481" i="4"/>
  <c r="DS481" i="4"/>
  <c r="DW481" i="4"/>
  <c r="EA481" i="4"/>
  <c r="DQ481" i="4"/>
  <c r="DY481" i="4"/>
  <c r="DZ481" i="4"/>
  <c r="DN481" i="4"/>
  <c r="DV481" i="4"/>
  <c r="DR481" i="4"/>
  <c r="DM481" i="4"/>
  <c r="DU481" i="4"/>
  <c r="DL477" i="4"/>
  <c r="DP477" i="4"/>
  <c r="DT477" i="4"/>
  <c r="DX477" i="4"/>
  <c r="DK477" i="4"/>
  <c r="DO477" i="4"/>
  <c r="DS477" i="4"/>
  <c r="DW477" i="4"/>
  <c r="EA477" i="4"/>
  <c r="DQ477" i="4"/>
  <c r="DY477" i="4"/>
  <c r="DR477" i="4"/>
  <c r="DN477" i="4"/>
  <c r="DV477" i="4"/>
  <c r="DZ477" i="4"/>
  <c r="DM477" i="4"/>
  <c r="DU477" i="4"/>
  <c r="DL473" i="4"/>
  <c r="DP473" i="4"/>
  <c r="DT473" i="4"/>
  <c r="DX473" i="4"/>
  <c r="DK473" i="4"/>
  <c r="DO473" i="4"/>
  <c r="DS473" i="4"/>
  <c r="DW473" i="4"/>
  <c r="EA473" i="4"/>
  <c r="DQ473" i="4"/>
  <c r="DY473" i="4"/>
  <c r="DZ473" i="4"/>
  <c r="DN473" i="4"/>
  <c r="DV473" i="4"/>
  <c r="DR473" i="4"/>
  <c r="DU473" i="4"/>
  <c r="DM473" i="4"/>
  <c r="DL469" i="4"/>
  <c r="DP469" i="4"/>
  <c r="DT469" i="4"/>
  <c r="DX469" i="4"/>
  <c r="DK469" i="4"/>
  <c r="DO469" i="4"/>
  <c r="DS469" i="4"/>
  <c r="DW469" i="4"/>
  <c r="EA469" i="4"/>
  <c r="DQ469" i="4"/>
  <c r="DY469" i="4"/>
  <c r="DZ469" i="4"/>
  <c r="DN469" i="4"/>
  <c r="DV469" i="4"/>
  <c r="DR469" i="4"/>
  <c r="DM469" i="4"/>
  <c r="DU469" i="4"/>
  <c r="DN465" i="4"/>
  <c r="DR465" i="4"/>
  <c r="DV465" i="4"/>
  <c r="DZ465" i="4"/>
  <c r="DM465" i="4"/>
  <c r="DQ465" i="4"/>
  <c r="DU465" i="4"/>
  <c r="DY465" i="4"/>
  <c r="DO465" i="4"/>
  <c r="DW465" i="4"/>
  <c r="DL465" i="4"/>
  <c r="DT465" i="4"/>
  <c r="DX465" i="4"/>
  <c r="EA465" i="4"/>
  <c r="DS465" i="4"/>
  <c r="DK465" i="4"/>
  <c r="DP465" i="4"/>
  <c r="DN461" i="4"/>
  <c r="DR461" i="4"/>
  <c r="DV461" i="4"/>
  <c r="DZ461" i="4"/>
  <c r="DM461" i="4"/>
  <c r="DQ461" i="4"/>
  <c r="DU461" i="4"/>
  <c r="DY461" i="4"/>
  <c r="DO461" i="4"/>
  <c r="DW461" i="4"/>
  <c r="DL461" i="4"/>
  <c r="DT461" i="4"/>
  <c r="DP461" i="4"/>
  <c r="DS461" i="4"/>
  <c r="DK461" i="4"/>
  <c r="EA461" i="4"/>
  <c r="DX461" i="4"/>
  <c r="DN457" i="4"/>
  <c r="DR457" i="4"/>
  <c r="DV457" i="4"/>
  <c r="DZ457" i="4"/>
  <c r="DM457" i="4"/>
  <c r="DQ457" i="4"/>
  <c r="DU457" i="4"/>
  <c r="DY457" i="4"/>
  <c r="DO457" i="4"/>
  <c r="DW457" i="4"/>
  <c r="DL457" i="4"/>
  <c r="DT457" i="4"/>
  <c r="DX457" i="4"/>
  <c r="EA457" i="4"/>
  <c r="DS457" i="4"/>
  <c r="DK457" i="4"/>
  <c r="DP457" i="4"/>
  <c r="DN453" i="4"/>
  <c r="DR453" i="4"/>
  <c r="DV453" i="4"/>
  <c r="DZ453" i="4"/>
  <c r="DM453" i="4"/>
  <c r="DQ453" i="4"/>
  <c r="DU453" i="4"/>
  <c r="DY453" i="4"/>
  <c r="DO453" i="4"/>
  <c r="DW453" i="4"/>
  <c r="DL453" i="4"/>
  <c r="DT453" i="4"/>
  <c r="DP453" i="4"/>
  <c r="DS453" i="4"/>
  <c r="DK453" i="4"/>
  <c r="EA453" i="4"/>
  <c r="DX453" i="4"/>
  <c r="DN449" i="4"/>
  <c r="DR449" i="4"/>
  <c r="DV449" i="4"/>
  <c r="DZ449" i="4"/>
  <c r="DM449" i="4"/>
  <c r="DQ449" i="4"/>
  <c r="DU449" i="4"/>
  <c r="DY449" i="4"/>
  <c r="DO449" i="4"/>
  <c r="DW449" i="4"/>
  <c r="DL449" i="4"/>
  <c r="DT449" i="4"/>
  <c r="DX449" i="4"/>
  <c r="EA449" i="4"/>
  <c r="DS449" i="4"/>
  <c r="DK449" i="4"/>
  <c r="DP449" i="4"/>
  <c r="DN445" i="4"/>
  <c r="DR445" i="4"/>
  <c r="DV445" i="4"/>
  <c r="DZ445" i="4"/>
  <c r="DM445" i="4"/>
  <c r="DQ445" i="4"/>
  <c r="DU445" i="4"/>
  <c r="DY445" i="4"/>
  <c r="DO445" i="4"/>
  <c r="DW445" i="4"/>
  <c r="DL445" i="4"/>
  <c r="DT445" i="4"/>
  <c r="DP445" i="4"/>
  <c r="DK445" i="4"/>
  <c r="EA445" i="4"/>
  <c r="DS445" i="4"/>
  <c r="DX445" i="4"/>
  <c r="DN441" i="4"/>
  <c r="DR441" i="4"/>
  <c r="DV441" i="4"/>
  <c r="DZ441" i="4"/>
  <c r="DM441" i="4"/>
  <c r="DQ441" i="4"/>
  <c r="DU441" i="4"/>
  <c r="DY441" i="4"/>
  <c r="DO441" i="4"/>
  <c r="DW441" i="4"/>
  <c r="DL441" i="4"/>
  <c r="DT441" i="4"/>
  <c r="DX441" i="4"/>
  <c r="EA441" i="4"/>
  <c r="DS441" i="4"/>
  <c r="DK441" i="4"/>
  <c r="DP441" i="4"/>
  <c r="DN437" i="4"/>
  <c r="DR437" i="4"/>
  <c r="DV437" i="4"/>
  <c r="DZ437" i="4"/>
  <c r="DM437" i="4"/>
  <c r="DQ437" i="4"/>
  <c r="DU437" i="4"/>
  <c r="DY437" i="4"/>
  <c r="DO437" i="4"/>
  <c r="DW437" i="4"/>
  <c r="DL437" i="4"/>
  <c r="DT437" i="4"/>
  <c r="DP437" i="4"/>
  <c r="DK437" i="4"/>
  <c r="EA437" i="4"/>
  <c r="DS437" i="4"/>
  <c r="DX437" i="4"/>
  <c r="DN433" i="4"/>
  <c r="DR433" i="4"/>
  <c r="DV433" i="4"/>
  <c r="DZ433" i="4"/>
  <c r="DM433" i="4"/>
  <c r="DQ433" i="4"/>
  <c r="DU433" i="4"/>
  <c r="DY433" i="4"/>
  <c r="DO433" i="4"/>
  <c r="DW433" i="4"/>
  <c r="DL433" i="4"/>
  <c r="DT433" i="4"/>
  <c r="DX433" i="4"/>
  <c r="DK433" i="4"/>
  <c r="DS433" i="4"/>
  <c r="EA433" i="4"/>
  <c r="DP433" i="4"/>
  <c r="DN429" i="4"/>
  <c r="DR429" i="4"/>
  <c r="DV429" i="4"/>
  <c r="DZ429" i="4"/>
  <c r="DM429" i="4"/>
  <c r="DQ429" i="4"/>
  <c r="DU429" i="4"/>
  <c r="DY429" i="4"/>
  <c r="DO429" i="4"/>
  <c r="DW429" i="4"/>
  <c r="DL429" i="4"/>
  <c r="DT429" i="4"/>
  <c r="DP429" i="4"/>
  <c r="DS429" i="4"/>
  <c r="DK429" i="4"/>
  <c r="EA429" i="4"/>
  <c r="DX429" i="4"/>
  <c r="DN425" i="4"/>
  <c r="DR425" i="4"/>
  <c r="DV425" i="4"/>
  <c r="DZ425" i="4"/>
  <c r="DM425" i="4"/>
  <c r="DQ425" i="4"/>
  <c r="DU425" i="4"/>
  <c r="DY425" i="4"/>
  <c r="DO425" i="4"/>
  <c r="DW425" i="4"/>
  <c r="DL425" i="4"/>
  <c r="DT425" i="4"/>
  <c r="DX425" i="4"/>
  <c r="EA425" i="4"/>
  <c r="DS425" i="4"/>
  <c r="DK425" i="4"/>
  <c r="DP425" i="4"/>
  <c r="DN421" i="4"/>
  <c r="DR421" i="4"/>
  <c r="DV421" i="4"/>
  <c r="DZ421" i="4"/>
  <c r="DM421" i="4"/>
  <c r="DQ421" i="4"/>
  <c r="DU421" i="4"/>
  <c r="DY421" i="4"/>
  <c r="DO421" i="4"/>
  <c r="DW421" i="4"/>
  <c r="DL421" i="4"/>
  <c r="DT421" i="4"/>
  <c r="DP421" i="4"/>
  <c r="DK421" i="4"/>
  <c r="EA421" i="4"/>
  <c r="DS421" i="4"/>
  <c r="DX421" i="4"/>
  <c r="DN417" i="4"/>
  <c r="DR417" i="4"/>
  <c r="DV417" i="4"/>
  <c r="DZ417" i="4"/>
  <c r="DM417" i="4"/>
  <c r="DQ417" i="4"/>
  <c r="DU417" i="4"/>
  <c r="DY417" i="4"/>
  <c r="DO417" i="4"/>
  <c r="DW417" i="4"/>
  <c r="DL417" i="4"/>
  <c r="DT417" i="4"/>
  <c r="DX417" i="4"/>
  <c r="DK417" i="4"/>
  <c r="DS417" i="4"/>
  <c r="EA417" i="4"/>
  <c r="DP417" i="4"/>
  <c r="DN413" i="4"/>
  <c r="DR413" i="4"/>
  <c r="DV413" i="4"/>
  <c r="DZ413" i="4"/>
  <c r="DM413" i="4"/>
  <c r="DQ413" i="4"/>
  <c r="DU413" i="4"/>
  <c r="DY413" i="4"/>
  <c r="DO413" i="4"/>
  <c r="DW413" i="4"/>
  <c r="DL413" i="4"/>
  <c r="DT413" i="4"/>
  <c r="DP413" i="4"/>
  <c r="DS413" i="4"/>
  <c r="DK413" i="4"/>
  <c r="EA413" i="4"/>
  <c r="DX413" i="4"/>
  <c r="DN409" i="4"/>
  <c r="DR409" i="4"/>
  <c r="DV409" i="4"/>
  <c r="DZ409" i="4"/>
  <c r="DM409" i="4"/>
  <c r="DQ409" i="4"/>
  <c r="DU409" i="4"/>
  <c r="DY409" i="4"/>
  <c r="DO409" i="4"/>
  <c r="DW409" i="4"/>
  <c r="DL409" i="4"/>
  <c r="DT409" i="4"/>
  <c r="DX409" i="4"/>
  <c r="DK409" i="4"/>
  <c r="DS409" i="4"/>
  <c r="EA409" i="4"/>
  <c r="DP409" i="4"/>
  <c r="DN405" i="4"/>
  <c r="DR405" i="4"/>
  <c r="DV405" i="4"/>
  <c r="DZ405" i="4"/>
  <c r="DM405" i="4"/>
  <c r="DQ405" i="4"/>
  <c r="DU405" i="4"/>
  <c r="DY405" i="4"/>
  <c r="DO405" i="4"/>
  <c r="DW405" i="4"/>
  <c r="DL405" i="4"/>
  <c r="DT405" i="4"/>
  <c r="DP405" i="4"/>
  <c r="DS405" i="4"/>
  <c r="DK405" i="4"/>
  <c r="EA405" i="4"/>
  <c r="DX405" i="4"/>
  <c r="DN401" i="4"/>
  <c r="DR401" i="4"/>
  <c r="DV401" i="4"/>
  <c r="DZ401" i="4"/>
  <c r="DM401" i="4"/>
  <c r="DQ401" i="4"/>
  <c r="DU401" i="4"/>
  <c r="DY401" i="4"/>
  <c r="DO401" i="4"/>
  <c r="DW401" i="4"/>
  <c r="DL401" i="4"/>
  <c r="DT401" i="4"/>
  <c r="DX401" i="4"/>
  <c r="EA401" i="4"/>
  <c r="DS401" i="4"/>
  <c r="DK401" i="4"/>
  <c r="DP401" i="4"/>
  <c r="DN397" i="4"/>
  <c r="DR397" i="4"/>
  <c r="DV397" i="4"/>
  <c r="DZ397" i="4"/>
  <c r="DM397" i="4"/>
  <c r="DQ397" i="4"/>
  <c r="DU397" i="4"/>
  <c r="DY397" i="4"/>
  <c r="DO397" i="4"/>
  <c r="DW397" i="4"/>
  <c r="DL397" i="4"/>
  <c r="DT397" i="4"/>
  <c r="DP397" i="4"/>
  <c r="DK397" i="4"/>
  <c r="EA397" i="4"/>
  <c r="DS397" i="4"/>
  <c r="DX397" i="4"/>
  <c r="DN393" i="4"/>
  <c r="DR393" i="4"/>
  <c r="DV393" i="4"/>
  <c r="DZ393" i="4"/>
  <c r="DM393" i="4"/>
  <c r="DQ393" i="4"/>
  <c r="DU393" i="4"/>
  <c r="DY393" i="4"/>
  <c r="DO393" i="4"/>
  <c r="DW393" i="4"/>
  <c r="DL393" i="4"/>
  <c r="DT393" i="4"/>
  <c r="DX393" i="4"/>
  <c r="DK393" i="4"/>
  <c r="DS393" i="4"/>
  <c r="EA393" i="4"/>
  <c r="DP393" i="4"/>
  <c r="DN389" i="4"/>
  <c r="DR389" i="4"/>
  <c r="DV389" i="4"/>
  <c r="DZ389" i="4"/>
  <c r="DM389" i="4"/>
  <c r="DQ389" i="4"/>
  <c r="DU389" i="4"/>
  <c r="DY389" i="4"/>
  <c r="DO389" i="4"/>
  <c r="DW389" i="4"/>
  <c r="DL389" i="4"/>
  <c r="DT389" i="4"/>
  <c r="DP389" i="4"/>
  <c r="DS389" i="4"/>
  <c r="DK389" i="4"/>
  <c r="EA389" i="4"/>
  <c r="DX389" i="4"/>
  <c r="DN385" i="4"/>
  <c r="DR385" i="4"/>
  <c r="DV385" i="4"/>
  <c r="DZ385" i="4"/>
  <c r="DM385" i="4"/>
  <c r="DQ385" i="4"/>
  <c r="DU385" i="4"/>
  <c r="DY385" i="4"/>
  <c r="DO385" i="4"/>
  <c r="DW385" i="4"/>
  <c r="DL385" i="4"/>
  <c r="DT385" i="4"/>
  <c r="DX385" i="4"/>
  <c r="EA385" i="4"/>
  <c r="DS385" i="4"/>
  <c r="DK385" i="4"/>
  <c r="DP385" i="4"/>
  <c r="DN381" i="4"/>
  <c r="DR381" i="4"/>
  <c r="DV381" i="4"/>
  <c r="DZ381" i="4"/>
  <c r="DM381" i="4"/>
  <c r="DQ381" i="4"/>
  <c r="DU381" i="4"/>
  <c r="DY381" i="4"/>
  <c r="DO381" i="4"/>
  <c r="DW381" i="4"/>
  <c r="DL381" i="4"/>
  <c r="DT381" i="4"/>
  <c r="DP381" i="4"/>
  <c r="DS381" i="4"/>
  <c r="DK381" i="4"/>
  <c r="EA381" i="4"/>
  <c r="DX381" i="4"/>
  <c r="DN377" i="4"/>
  <c r="DR377" i="4"/>
  <c r="DV377" i="4"/>
  <c r="DZ377" i="4"/>
  <c r="DM377" i="4"/>
  <c r="DQ377" i="4"/>
  <c r="DU377" i="4"/>
  <c r="DY377" i="4"/>
  <c r="DO377" i="4"/>
  <c r="DW377" i="4"/>
  <c r="DL377" i="4"/>
  <c r="DT377" i="4"/>
  <c r="DX377" i="4"/>
  <c r="EA377" i="4"/>
  <c r="DS377" i="4"/>
  <c r="DK377" i="4"/>
  <c r="DP377" i="4"/>
  <c r="DN373" i="4"/>
  <c r="DR373" i="4"/>
  <c r="DV373" i="4"/>
  <c r="DZ373" i="4"/>
  <c r="DM373" i="4"/>
  <c r="DQ373" i="4"/>
  <c r="DU373" i="4"/>
  <c r="DY373" i="4"/>
  <c r="DO373" i="4"/>
  <c r="DW373" i="4"/>
  <c r="DL373" i="4"/>
  <c r="DT373" i="4"/>
  <c r="DP373" i="4"/>
  <c r="DK373" i="4"/>
  <c r="EA373" i="4"/>
  <c r="DS373" i="4"/>
  <c r="DX373" i="4"/>
  <c r="DN369" i="4"/>
  <c r="DR369" i="4"/>
  <c r="DV369" i="4"/>
  <c r="DZ369" i="4"/>
  <c r="DM369" i="4"/>
  <c r="DQ369" i="4"/>
  <c r="DU369" i="4"/>
  <c r="DY369" i="4"/>
  <c r="DO369" i="4"/>
  <c r="DW369" i="4"/>
  <c r="DL369" i="4"/>
  <c r="DT369" i="4"/>
  <c r="DX369" i="4"/>
  <c r="DK369" i="4"/>
  <c r="DS369" i="4"/>
  <c r="EA369" i="4"/>
  <c r="DP369" i="4"/>
  <c r="DN365" i="4"/>
  <c r="DR365" i="4"/>
  <c r="DV365" i="4"/>
  <c r="DZ365" i="4"/>
  <c r="DM365" i="4"/>
  <c r="DQ365" i="4"/>
  <c r="DU365" i="4"/>
  <c r="DY365" i="4"/>
  <c r="DO365" i="4"/>
  <c r="DW365" i="4"/>
  <c r="DL365" i="4"/>
  <c r="DT365" i="4"/>
  <c r="DP365" i="4"/>
  <c r="DS365" i="4"/>
  <c r="DK365" i="4"/>
  <c r="EA365" i="4"/>
  <c r="DX365" i="4"/>
  <c r="DN361" i="4"/>
  <c r="DR361" i="4"/>
  <c r="DV361" i="4"/>
  <c r="DZ361" i="4"/>
  <c r="DM361" i="4"/>
  <c r="DQ361" i="4"/>
  <c r="DU361" i="4"/>
  <c r="DY361" i="4"/>
  <c r="DO361" i="4"/>
  <c r="DW361" i="4"/>
  <c r="DL361" i="4"/>
  <c r="DT361" i="4"/>
  <c r="DX361" i="4"/>
  <c r="EA361" i="4"/>
  <c r="DS361" i="4"/>
  <c r="DK361" i="4"/>
  <c r="DP361" i="4"/>
  <c r="DN357" i="4"/>
  <c r="DR357" i="4"/>
  <c r="DV357" i="4"/>
  <c r="DZ357" i="4"/>
  <c r="DM357" i="4"/>
  <c r="DQ357" i="4"/>
  <c r="DU357" i="4"/>
  <c r="DY357" i="4"/>
  <c r="DO357" i="4"/>
  <c r="DW357" i="4"/>
  <c r="DL357" i="4"/>
  <c r="DT357" i="4"/>
  <c r="DP357" i="4"/>
  <c r="DK357" i="4"/>
  <c r="EA357" i="4"/>
  <c r="DS357" i="4"/>
  <c r="DX357" i="4"/>
  <c r="DN353" i="4"/>
  <c r="DR353" i="4"/>
  <c r="DV353" i="4"/>
  <c r="DZ353" i="4"/>
  <c r="DM353" i="4"/>
  <c r="DQ353" i="4"/>
  <c r="DU353" i="4"/>
  <c r="DY353" i="4"/>
  <c r="DO353" i="4"/>
  <c r="DW353" i="4"/>
  <c r="DL353" i="4"/>
  <c r="DT353" i="4"/>
  <c r="DX353" i="4"/>
  <c r="DK353" i="4"/>
  <c r="DS353" i="4"/>
  <c r="EA353" i="4"/>
  <c r="DP353" i="4"/>
  <c r="DN349" i="4"/>
  <c r="DR349" i="4"/>
  <c r="DV349" i="4"/>
  <c r="DZ349" i="4"/>
  <c r="DM349" i="4"/>
  <c r="DQ349" i="4"/>
  <c r="DU349" i="4"/>
  <c r="DY349" i="4"/>
  <c r="DO349" i="4"/>
  <c r="DW349" i="4"/>
  <c r="DL349" i="4"/>
  <c r="DT349" i="4"/>
  <c r="DP349" i="4"/>
  <c r="DS349" i="4"/>
  <c r="DK349" i="4"/>
  <c r="EA349" i="4"/>
  <c r="DX349" i="4"/>
  <c r="DN345" i="4"/>
  <c r="DR345" i="4"/>
  <c r="DV345" i="4"/>
  <c r="DZ345" i="4"/>
  <c r="DM345" i="4"/>
  <c r="DQ345" i="4"/>
  <c r="DU345" i="4"/>
  <c r="DY345" i="4"/>
  <c r="DO345" i="4"/>
  <c r="DW345" i="4"/>
  <c r="DL345" i="4"/>
  <c r="DT345" i="4"/>
  <c r="DX345" i="4"/>
  <c r="EA345" i="4"/>
  <c r="DS345" i="4"/>
  <c r="DK345" i="4"/>
  <c r="DP345" i="4"/>
  <c r="DN341" i="4"/>
  <c r="DR341" i="4"/>
  <c r="DV341" i="4"/>
  <c r="DZ341" i="4"/>
  <c r="DM341" i="4"/>
  <c r="DQ341" i="4"/>
  <c r="DU341" i="4"/>
  <c r="DY341" i="4"/>
  <c r="DO341" i="4"/>
  <c r="DW341" i="4"/>
  <c r="DL341" i="4"/>
  <c r="DT341" i="4"/>
  <c r="DP341" i="4"/>
  <c r="DK341" i="4"/>
  <c r="EA341" i="4"/>
  <c r="DS341" i="4"/>
  <c r="DX341" i="4"/>
  <c r="DN337" i="4"/>
  <c r="DR337" i="4"/>
  <c r="DV337" i="4"/>
  <c r="DZ337" i="4"/>
  <c r="DM337" i="4"/>
  <c r="DQ337" i="4"/>
  <c r="DU337" i="4"/>
  <c r="DY337" i="4"/>
  <c r="DO337" i="4"/>
  <c r="DW337" i="4"/>
  <c r="DL337" i="4"/>
  <c r="DT337" i="4"/>
  <c r="DX337" i="4"/>
  <c r="DK337" i="4"/>
  <c r="DS337" i="4"/>
  <c r="EA337" i="4"/>
  <c r="DP337" i="4"/>
  <c r="DN333" i="4"/>
  <c r="DR333" i="4"/>
  <c r="DV333" i="4"/>
  <c r="DZ333" i="4"/>
  <c r="DM333" i="4"/>
  <c r="DQ333" i="4"/>
  <c r="DU333" i="4"/>
  <c r="DY333" i="4"/>
  <c r="DO333" i="4"/>
  <c r="DW333" i="4"/>
  <c r="DL333" i="4"/>
  <c r="DT333" i="4"/>
  <c r="DP333" i="4"/>
  <c r="DS333" i="4"/>
  <c r="DK333" i="4"/>
  <c r="EA333" i="4"/>
  <c r="DX333" i="4"/>
  <c r="DN329" i="4"/>
  <c r="DR329" i="4"/>
  <c r="DV329" i="4"/>
  <c r="DZ329" i="4"/>
  <c r="DM329" i="4"/>
  <c r="DQ329" i="4"/>
  <c r="DU329" i="4"/>
  <c r="DY329" i="4"/>
  <c r="DO329" i="4"/>
  <c r="DW329" i="4"/>
  <c r="DL329" i="4"/>
  <c r="DT329" i="4"/>
  <c r="DX329" i="4"/>
  <c r="EA329" i="4"/>
  <c r="DS329" i="4"/>
  <c r="DK329" i="4"/>
  <c r="DP329" i="4"/>
  <c r="DN325" i="4"/>
  <c r="DR325" i="4"/>
  <c r="DV325" i="4"/>
  <c r="DZ325" i="4"/>
  <c r="DM325" i="4"/>
  <c r="DQ325" i="4"/>
  <c r="DU325" i="4"/>
  <c r="DY325" i="4"/>
  <c r="DO325" i="4"/>
  <c r="DW325" i="4"/>
  <c r="DL325" i="4"/>
  <c r="DT325" i="4"/>
  <c r="DP325" i="4"/>
  <c r="DK325" i="4"/>
  <c r="EA325" i="4"/>
  <c r="DS325" i="4"/>
  <c r="DX325" i="4"/>
  <c r="DN321" i="4"/>
  <c r="DR321" i="4"/>
  <c r="DV321" i="4"/>
  <c r="DZ321" i="4"/>
  <c r="DM321" i="4"/>
  <c r="DQ321" i="4"/>
  <c r="DU321" i="4"/>
  <c r="DY321" i="4"/>
  <c r="DO321" i="4"/>
  <c r="DW321" i="4"/>
  <c r="DL321" i="4"/>
  <c r="DT321" i="4"/>
  <c r="DX321" i="4"/>
  <c r="DK321" i="4"/>
  <c r="DS321" i="4"/>
  <c r="EA321" i="4"/>
  <c r="DP321" i="4"/>
  <c r="DN317" i="4"/>
  <c r="DR317" i="4"/>
  <c r="DV317" i="4"/>
  <c r="DZ317" i="4"/>
  <c r="DM317" i="4"/>
  <c r="DQ317" i="4"/>
  <c r="DU317" i="4"/>
  <c r="DY317" i="4"/>
  <c r="DO317" i="4"/>
  <c r="DW317" i="4"/>
  <c r="DL317" i="4"/>
  <c r="DT317" i="4"/>
  <c r="DP317" i="4"/>
  <c r="DS317" i="4"/>
  <c r="DK317" i="4"/>
  <c r="EA317" i="4"/>
  <c r="DX317" i="4"/>
  <c r="DN313" i="4"/>
  <c r="DR313" i="4"/>
  <c r="DV313" i="4"/>
  <c r="DZ313" i="4"/>
  <c r="DM313" i="4"/>
  <c r="DQ313" i="4"/>
  <c r="DU313" i="4"/>
  <c r="DY313" i="4"/>
  <c r="DO313" i="4"/>
  <c r="DW313" i="4"/>
  <c r="DL313" i="4"/>
  <c r="DT313" i="4"/>
  <c r="DX313" i="4"/>
  <c r="EA313" i="4"/>
  <c r="DS313" i="4"/>
  <c r="DK313" i="4"/>
  <c r="DP313" i="4"/>
  <c r="DN309" i="4"/>
  <c r="DR309" i="4"/>
  <c r="DV309" i="4"/>
  <c r="DZ309" i="4"/>
  <c r="DM309" i="4"/>
  <c r="DQ309" i="4"/>
  <c r="DU309" i="4"/>
  <c r="DY309" i="4"/>
  <c r="DO309" i="4"/>
  <c r="DW309" i="4"/>
  <c r="DL309" i="4"/>
  <c r="DT309" i="4"/>
  <c r="DP309" i="4"/>
  <c r="DK309" i="4"/>
  <c r="EA309" i="4"/>
  <c r="DS309" i="4"/>
  <c r="DX309" i="4"/>
  <c r="DN305" i="4"/>
  <c r="DR305" i="4"/>
  <c r="DV305" i="4"/>
  <c r="DZ305" i="4"/>
  <c r="DM305" i="4"/>
  <c r="DQ305" i="4"/>
  <c r="DU305" i="4"/>
  <c r="DY305" i="4"/>
  <c r="DO305" i="4"/>
  <c r="DW305" i="4"/>
  <c r="DL305" i="4"/>
  <c r="DT305" i="4"/>
  <c r="DX305" i="4"/>
  <c r="DK305" i="4"/>
  <c r="DS305" i="4"/>
  <c r="EA305" i="4"/>
  <c r="DP305" i="4"/>
  <c r="DN301" i="4"/>
  <c r="DR301" i="4"/>
  <c r="DV301" i="4"/>
  <c r="DZ301" i="4"/>
  <c r="DM301" i="4"/>
  <c r="DQ301" i="4"/>
  <c r="DU301" i="4"/>
  <c r="DY301" i="4"/>
  <c r="DO301" i="4"/>
  <c r="DW301" i="4"/>
  <c r="DL301" i="4"/>
  <c r="DT301" i="4"/>
  <c r="DP301" i="4"/>
  <c r="DS301" i="4"/>
  <c r="DK301" i="4"/>
  <c r="EA301" i="4"/>
  <c r="DX301" i="4"/>
  <c r="DN297" i="4"/>
  <c r="DR297" i="4"/>
  <c r="DV297" i="4"/>
  <c r="DZ297" i="4"/>
  <c r="DM297" i="4"/>
  <c r="DQ297" i="4"/>
  <c r="DU297" i="4"/>
  <c r="DY297" i="4"/>
  <c r="DO297" i="4"/>
  <c r="DW297" i="4"/>
  <c r="DL297" i="4"/>
  <c r="DT297" i="4"/>
  <c r="DX297" i="4"/>
  <c r="EA297" i="4"/>
  <c r="DS297" i="4"/>
  <c r="DK297" i="4"/>
  <c r="DP297" i="4"/>
  <c r="DN293" i="4"/>
  <c r="DR293" i="4"/>
  <c r="DV293" i="4"/>
  <c r="DZ293" i="4"/>
  <c r="DM293" i="4"/>
  <c r="DQ293" i="4"/>
  <c r="DU293" i="4"/>
  <c r="DY293" i="4"/>
  <c r="DO293" i="4"/>
  <c r="DW293" i="4"/>
  <c r="DL293" i="4"/>
  <c r="DT293" i="4"/>
  <c r="DP293" i="4"/>
  <c r="DS293" i="4"/>
  <c r="DK293" i="4"/>
  <c r="EA293" i="4"/>
  <c r="DX293" i="4"/>
  <c r="DN289" i="4"/>
  <c r="DR289" i="4"/>
  <c r="DV289" i="4"/>
  <c r="DZ289" i="4"/>
  <c r="DM289" i="4"/>
  <c r="DQ289" i="4"/>
  <c r="DU289" i="4"/>
  <c r="DY289" i="4"/>
  <c r="DO289" i="4"/>
  <c r="DW289" i="4"/>
  <c r="DL289" i="4"/>
  <c r="DT289" i="4"/>
  <c r="DX289" i="4"/>
  <c r="EA289" i="4"/>
  <c r="DS289" i="4"/>
  <c r="DK289" i="4"/>
  <c r="DP289" i="4"/>
  <c r="DN285" i="4"/>
  <c r="DR285" i="4"/>
  <c r="DV285" i="4"/>
  <c r="DZ285" i="4"/>
  <c r="DM285" i="4"/>
  <c r="DQ285" i="4"/>
  <c r="DU285" i="4"/>
  <c r="DY285" i="4"/>
  <c r="DO285" i="4"/>
  <c r="DW285" i="4"/>
  <c r="DL285" i="4"/>
  <c r="DT285" i="4"/>
  <c r="DP285" i="4"/>
  <c r="DK285" i="4"/>
  <c r="EA285" i="4"/>
  <c r="DS285" i="4"/>
  <c r="DX285" i="4"/>
  <c r="DN281" i="4"/>
  <c r="DR281" i="4"/>
  <c r="DV281" i="4"/>
  <c r="DZ281" i="4"/>
  <c r="DM281" i="4"/>
  <c r="DQ281" i="4"/>
  <c r="DU281" i="4"/>
  <c r="DY281" i="4"/>
  <c r="DO281" i="4"/>
  <c r="DW281" i="4"/>
  <c r="DL281" i="4"/>
  <c r="DT281" i="4"/>
  <c r="DX281" i="4"/>
  <c r="DK281" i="4"/>
  <c r="DS281" i="4"/>
  <c r="EA281" i="4"/>
  <c r="DP281" i="4"/>
  <c r="DN277" i="4"/>
  <c r="DR277" i="4"/>
  <c r="DV277" i="4"/>
  <c r="DZ277" i="4"/>
  <c r="DM277" i="4"/>
  <c r="DQ277" i="4"/>
  <c r="DU277" i="4"/>
  <c r="DY277" i="4"/>
  <c r="DO277" i="4"/>
  <c r="DW277" i="4"/>
  <c r="DL277" i="4"/>
  <c r="DT277" i="4"/>
  <c r="DP277" i="4"/>
  <c r="DS277" i="4"/>
  <c r="DK277" i="4"/>
  <c r="EA277" i="4"/>
  <c r="DX277" i="4"/>
  <c r="DN273" i="4"/>
  <c r="DR273" i="4"/>
  <c r="DV273" i="4"/>
  <c r="DZ273" i="4"/>
  <c r="DM273" i="4"/>
  <c r="DQ273" i="4"/>
  <c r="DU273" i="4"/>
  <c r="DY273" i="4"/>
  <c r="DO273" i="4"/>
  <c r="DW273" i="4"/>
  <c r="DL273" i="4"/>
  <c r="DT273" i="4"/>
  <c r="DX273" i="4"/>
  <c r="EA273" i="4"/>
  <c r="DS273" i="4"/>
  <c r="DK273" i="4"/>
  <c r="DP273" i="4"/>
  <c r="DN269" i="4"/>
  <c r="DR269" i="4"/>
  <c r="DV269" i="4"/>
  <c r="DZ269" i="4"/>
  <c r="DM269" i="4"/>
  <c r="DQ269" i="4"/>
  <c r="DU269" i="4"/>
  <c r="DY269" i="4"/>
  <c r="DO269" i="4"/>
  <c r="DW269" i="4"/>
  <c r="DL269" i="4"/>
  <c r="DT269" i="4"/>
  <c r="DP269" i="4"/>
  <c r="DK269" i="4"/>
  <c r="EA269" i="4"/>
  <c r="DS269" i="4"/>
  <c r="DX269" i="4"/>
  <c r="DN265" i="4"/>
  <c r="DR265" i="4"/>
  <c r="DV265" i="4"/>
  <c r="DZ265" i="4"/>
  <c r="DM265" i="4"/>
  <c r="DQ265" i="4"/>
  <c r="DU265" i="4"/>
  <c r="DY265" i="4"/>
  <c r="DO265" i="4"/>
  <c r="DW265" i="4"/>
  <c r="DL265" i="4"/>
  <c r="DT265" i="4"/>
  <c r="DX265" i="4"/>
  <c r="DK265" i="4"/>
  <c r="DS265" i="4"/>
  <c r="EA265" i="4"/>
  <c r="DP265" i="4"/>
  <c r="DN261" i="4"/>
  <c r="DR261" i="4"/>
  <c r="DV261" i="4"/>
  <c r="DZ261" i="4"/>
  <c r="DM261" i="4"/>
  <c r="DQ261" i="4"/>
  <c r="DU261" i="4"/>
  <c r="DY261" i="4"/>
  <c r="DO261" i="4"/>
  <c r="DW261" i="4"/>
  <c r="DL261" i="4"/>
  <c r="DT261" i="4"/>
  <c r="DP261" i="4"/>
  <c r="DS261" i="4"/>
  <c r="DK261" i="4"/>
  <c r="EA261" i="4"/>
  <c r="DX261" i="4"/>
  <c r="DN257" i="4"/>
  <c r="DR257" i="4"/>
  <c r="DV257" i="4"/>
  <c r="DZ257" i="4"/>
  <c r="DM257" i="4"/>
  <c r="DQ257" i="4"/>
  <c r="DU257" i="4"/>
  <c r="DY257" i="4"/>
  <c r="DO257" i="4"/>
  <c r="DW257" i="4"/>
  <c r="DL257" i="4"/>
  <c r="DT257" i="4"/>
  <c r="DX257" i="4"/>
  <c r="EA257" i="4"/>
  <c r="DS257" i="4"/>
  <c r="DK257" i="4"/>
  <c r="DP257" i="4"/>
  <c r="DN253" i="4"/>
  <c r="DR253" i="4"/>
  <c r="DV253" i="4"/>
  <c r="DZ253" i="4"/>
  <c r="DM253" i="4"/>
  <c r="DQ253" i="4"/>
  <c r="DU253" i="4"/>
  <c r="DY253" i="4"/>
  <c r="DO253" i="4"/>
  <c r="DW253" i="4"/>
  <c r="DL253" i="4"/>
  <c r="DT253" i="4"/>
  <c r="DP253" i="4"/>
  <c r="DK253" i="4"/>
  <c r="EA253" i="4"/>
  <c r="DS253" i="4"/>
  <c r="DX253" i="4"/>
  <c r="DN249" i="4"/>
  <c r="DR249" i="4"/>
  <c r="DV249" i="4"/>
  <c r="DZ249" i="4"/>
  <c r="DM249" i="4"/>
  <c r="DQ249" i="4"/>
  <c r="DU249" i="4"/>
  <c r="DY249" i="4"/>
  <c r="DO249" i="4"/>
  <c r="DW249" i="4"/>
  <c r="DL249" i="4"/>
  <c r="DT249" i="4"/>
  <c r="DX249" i="4"/>
  <c r="DK249" i="4"/>
  <c r="DS249" i="4"/>
  <c r="EA249" i="4"/>
  <c r="DP249" i="4"/>
  <c r="DN245" i="4"/>
  <c r="DR245" i="4"/>
  <c r="DV245" i="4"/>
  <c r="DZ245" i="4"/>
  <c r="DM245" i="4"/>
  <c r="DQ245" i="4"/>
  <c r="DU245" i="4"/>
  <c r="DY245" i="4"/>
  <c r="DO245" i="4"/>
  <c r="DW245" i="4"/>
  <c r="DL245" i="4"/>
  <c r="DT245" i="4"/>
  <c r="DP245" i="4"/>
  <c r="DS245" i="4"/>
  <c r="DK245" i="4"/>
  <c r="EA245" i="4"/>
  <c r="DX245" i="4"/>
  <c r="DN241" i="4"/>
  <c r="DR241" i="4"/>
  <c r="DV241" i="4"/>
  <c r="DZ241" i="4"/>
  <c r="DM241" i="4"/>
  <c r="DQ241" i="4"/>
  <c r="DU241" i="4"/>
  <c r="DY241" i="4"/>
  <c r="DO241" i="4"/>
  <c r="DW241" i="4"/>
  <c r="DL241" i="4"/>
  <c r="DT241" i="4"/>
  <c r="DX241" i="4"/>
  <c r="EA241" i="4"/>
  <c r="DS241" i="4"/>
  <c r="DK241" i="4"/>
  <c r="DP241" i="4"/>
  <c r="DN237" i="4"/>
  <c r="DR237" i="4"/>
  <c r="DV237" i="4"/>
  <c r="DZ237" i="4"/>
  <c r="DM237" i="4"/>
  <c r="DQ237" i="4"/>
  <c r="DU237" i="4"/>
  <c r="DY237" i="4"/>
  <c r="DK237" i="4"/>
  <c r="DS237" i="4"/>
  <c r="EA237" i="4"/>
  <c r="DP237" i="4"/>
  <c r="DX237" i="4"/>
  <c r="DL237" i="4"/>
  <c r="DW237" i="4"/>
  <c r="DO237" i="4"/>
  <c r="DT237" i="4"/>
  <c r="DN233" i="4"/>
  <c r="DR233" i="4"/>
  <c r="DV233" i="4"/>
  <c r="DZ233" i="4"/>
  <c r="DM233" i="4"/>
  <c r="DQ233" i="4"/>
  <c r="DU233" i="4"/>
  <c r="DY233" i="4"/>
  <c r="DK233" i="4"/>
  <c r="DS233" i="4"/>
  <c r="EA233" i="4"/>
  <c r="DP233" i="4"/>
  <c r="DX233" i="4"/>
  <c r="DT233" i="4"/>
  <c r="DO233" i="4"/>
  <c r="DW233" i="4"/>
  <c r="DL233" i="4"/>
  <c r="DN229" i="4"/>
  <c r="DR229" i="4"/>
  <c r="DV229" i="4"/>
  <c r="DZ229" i="4"/>
  <c r="DM229" i="4"/>
  <c r="DQ229" i="4"/>
  <c r="DU229" i="4"/>
  <c r="DY229" i="4"/>
  <c r="DK229" i="4"/>
  <c r="DS229" i="4"/>
  <c r="EA229" i="4"/>
  <c r="DP229" i="4"/>
  <c r="DX229" i="4"/>
  <c r="DL229" i="4"/>
  <c r="DW229" i="4"/>
  <c r="DT229" i="4"/>
  <c r="DO229" i="4"/>
  <c r="DN225" i="4"/>
  <c r="DR225" i="4"/>
  <c r="DV225" i="4"/>
  <c r="DZ225" i="4"/>
  <c r="DM225" i="4"/>
  <c r="DQ225" i="4"/>
  <c r="DU225" i="4"/>
  <c r="DY225" i="4"/>
  <c r="DK225" i="4"/>
  <c r="DS225" i="4"/>
  <c r="EA225" i="4"/>
  <c r="DP225" i="4"/>
  <c r="DX225" i="4"/>
  <c r="DT225" i="4"/>
  <c r="DO225" i="4"/>
  <c r="DL225" i="4"/>
  <c r="DW225" i="4"/>
  <c r="DN221" i="4"/>
  <c r="DR221" i="4"/>
  <c r="DV221" i="4"/>
  <c r="DZ221" i="4"/>
  <c r="DM221" i="4"/>
  <c r="DQ221" i="4"/>
  <c r="DU221" i="4"/>
  <c r="DY221" i="4"/>
  <c r="DK221" i="4"/>
  <c r="DS221" i="4"/>
  <c r="EA221" i="4"/>
  <c r="DP221" i="4"/>
  <c r="DX221" i="4"/>
  <c r="DL221" i="4"/>
  <c r="DW221" i="4"/>
  <c r="DO221" i="4"/>
  <c r="DT221" i="4"/>
  <c r="DN217" i="4"/>
  <c r="DR217" i="4"/>
  <c r="DV217" i="4"/>
  <c r="DZ217" i="4"/>
  <c r="DM217" i="4"/>
  <c r="DQ217" i="4"/>
  <c r="DU217" i="4"/>
  <c r="DY217" i="4"/>
  <c r="DK217" i="4"/>
  <c r="DS217" i="4"/>
  <c r="EA217" i="4"/>
  <c r="DP217" i="4"/>
  <c r="DX217" i="4"/>
  <c r="DT217" i="4"/>
  <c r="DO217" i="4"/>
  <c r="DW217" i="4"/>
  <c r="DL217" i="4"/>
  <c r="DN213" i="4"/>
  <c r="DR213" i="4"/>
  <c r="DV213" i="4"/>
  <c r="DZ213" i="4"/>
  <c r="DM213" i="4"/>
  <c r="DQ213" i="4"/>
  <c r="DU213" i="4"/>
  <c r="DY213" i="4"/>
  <c r="DK213" i="4"/>
  <c r="DS213" i="4"/>
  <c r="EA213" i="4"/>
  <c r="DP213" i="4"/>
  <c r="DX213" i="4"/>
  <c r="DL213" i="4"/>
  <c r="DW213" i="4"/>
  <c r="DT213" i="4"/>
  <c r="DO213" i="4"/>
  <c r="DN209" i="4"/>
  <c r="DR209" i="4"/>
  <c r="DV209" i="4"/>
  <c r="DZ209" i="4"/>
  <c r="DM209" i="4"/>
  <c r="DQ209" i="4"/>
  <c r="DU209" i="4"/>
  <c r="DY209" i="4"/>
  <c r="DK209" i="4"/>
  <c r="DS209" i="4"/>
  <c r="EA209" i="4"/>
  <c r="DP209" i="4"/>
  <c r="DX209" i="4"/>
  <c r="DT209" i="4"/>
  <c r="DO209" i="4"/>
  <c r="DL209" i="4"/>
  <c r="DW209" i="4"/>
  <c r="DN205" i="4"/>
  <c r="DR205" i="4"/>
  <c r="DV205" i="4"/>
  <c r="DZ205" i="4"/>
  <c r="DM205" i="4"/>
  <c r="DQ205" i="4"/>
  <c r="DU205" i="4"/>
  <c r="DY205" i="4"/>
  <c r="DK205" i="4"/>
  <c r="DS205" i="4"/>
  <c r="EA205" i="4"/>
  <c r="DP205" i="4"/>
  <c r="DX205" i="4"/>
  <c r="DL205" i="4"/>
  <c r="DW205" i="4"/>
  <c r="DO205" i="4"/>
  <c r="DT205" i="4"/>
  <c r="DN201" i="4"/>
  <c r="DR201" i="4"/>
  <c r="DV201" i="4"/>
  <c r="DZ201" i="4"/>
  <c r="DM201" i="4"/>
  <c r="DQ201" i="4"/>
  <c r="DU201" i="4"/>
  <c r="DY201" i="4"/>
  <c r="DK201" i="4"/>
  <c r="DS201" i="4"/>
  <c r="EA201" i="4"/>
  <c r="DP201" i="4"/>
  <c r="DX201" i="4"/>
  <c r="DT201" i="4"/>
  <c r="DO201" i="4"/>
  <c r="DW201" i="4"/>
  <c r="DL201" i="4"/>
  <c r="DN197" i="4"/>
  <c r="DR197" i="4"/>
  <c r="DV197" i="4"/>
  <c r="DZ197" i="4"/>
  <c r="DM197" i="4"/>
  <c r="DQ197" i="4"/>
  <c r="DU197" i="4"/>
  <c r="DY197" i="4"/>
  <c r="DK197" i="4"/>
  <c r="DS197" i="4"/>
  <c r="EA197" i="4"/>
  <c r="DP197" i="4"/>
  <c r="DX197" i="4"/>
  <c r="DL197" i="4"/>
  <c r="DW197" i="4"/>
  <c r="DT197" i="4"/>
  <c r="DO197" i="4"/>
  <c r="DN193" i="4"/>
  <c r="DR193" i="4"/>
  <c r="DV193" i="4"/>
  <c r="DZ193" i="4"/>
  <c r="DM193" i="4"/>
  <c r="DQ193" i="4"/>
  <c r="DU193" i="4"/>
  <c r="DY193" i="4"/>
  <c r="DK193" i="4"/>
  <c r="DS193" i="4"/>
  <c r="EA193" i="4"/>
  <c r="DP193" i="4"/>
  <c r="DX193" i="4"/>
  <c r="DT193" i="4"/>
  <c r="DO193" i="4"/>
  <c r="DL193" i="4"/>
  <c r="DW193" i="4"/>
  <c r="DN189" i="4"/>
  <c r="DR189" i="4"/>
  <c r="DV189" i="4"/>
  <c r="DZ189" i="4"/>
  <c r="DM189" i="4"/>
  <c r="DQ189" i="4"/>
  <c r="DU189" i="4"/>
  <c r="DY189" i="4"/>
  <c r="DK189" i="4"/>
  <c r="DS189" i="4"/>
  <c r="EA189" i="4"/>
  <c r="DP189" i="4"/>
  <c r="DX189" i="4"/>
  <c r="DL189" i="4"/>
  <c r="DW189" i="4"/>
  <c r="DO189" i="4"/>
  <c r="DT189" i="4"/>
  <c r="DN185" i="4"/>
  <c r="DR185" i="4"/>
  <c r="DV185" i="4"/>
  <c r="DZ185" i="4"/>
  <c r="DM185" i="4"/>
  <c r="DQ185" i="4"/>
  <c r="DU185" i="4"/>
  <c r="DY185" i="4"/>
  <c r="DK185" i="4"/>
  <c r="DS185" i="4"/>
  <c r="EA185" i="4"/>
  <c r="DP185" i="4"/>
  <c r="DX185" i="4"/>
  <c r="DT185" i="4"/>
  <c r="DO185" i="4"/>
  <c r="DW185" i="4"/>
  <c r="DL185" i="4"/>
  <c r="DN181" i="4"/>
  <c r="DR181" i="4"/>
  <c r="DV181" i="4"/>
  <c r="DZ181" i="4"/>
  <c r="DM181" i="4"/>
  <c r="DQ181" i="4"/>
  <c r="DU181" i="4"/>
  <c r="DY181" i="4"/>
  <c r="DK181" i="4"/>
  <c r="DS181" i="4"/>
  <c r="EA181" i="4"/>
  <c r="DP181" i="4"/>
  <c r="DX181" i="4"/>
  <c r="DL181" i="4"/>
  <c r="DW181" i="4"/>
  <c r="DT181" i="4"/>
  <c r="DO181" i="4"/>
  <c r="DN177" i="4"/>
  <c r="DR177" i="4"/>
  <c r="DV177" i="4"/>
  <c r="DZ177" i="4"/>
  <c r="DM177" i="4"/>
  <c r="DQ177" i="4"/>
  <c r="DU177" i="4"/>
  <c r="DY177" i="4"/>
  <c r="DK177" i="4"/>
  <c r="DS177" i="4"/>
  <c r="EA177" i="4"/>
  <c r="DP177" i="4"/>
  <c r="DX177" i="4"/>
  <c r="DT177" i="4"/>
  <c r="DO177" i="4"/>
  <c r="DL177" i="4"/>
  <c r="DW177" i="4"/>
  <c r="DN173" i="4"/>
  <c r="DR173" i="4"/>
  <c r="DV173" i="4"/>
  <c r="DZ173" i="4"/>
  <c r="DM173" i="4"/>
  <c r="DQ173" i="4"/>
  <c r="DU173" i="4"/>
  <c r="DY173" i="4"/>
  <c r="DK173" i="4"/>
  <c r="DS173" i="4"/>
  <c r="EA173" i="4"/>
  <c r="DP173" i="4"/>
  <c r="DX173" i="4"/>
  <c r="DL173" i="4"/>
  <c r="DW173" i="4"/>
  <c r="DO173" i="4"/>
  <c r="DT173" i="4"/>
  <c r="DN169" i="4"/>
  <c r="DR169" i="4"/>
  <c r="DV169" i="4"/>
  <c r="DZ169" i="4"/>
  <c r="DM169" i="4"/>
  <c r="DQ169" i="4"/>
  <c r="DU169" i="4"/>
  <c r="DY169" i="4"/>
  <c r="DK169" i="4"/>
  <c r="DS169" i="4"/>
  <c r="EA169" i="4"/>
  <c r="DP169" i="4"/>
  <c r="DX169" i="4"/>
  <c r="DT169" i="4"/>
  <c r="DO169" i="4"/>
  <c r="DW169" i="4"/>
  <c r="DL169" i="4"/>
  <c r="DN165" i="4"/>
  <c r="DR165" i="4"/>
  <c r="DV165" i="4"/>
  <c r="DZ165" i="4"/>
  <c r="DM165" i="4"/>
  <c r="DQ165" i="4"/>
  <c r="DU165" i="4"/>
  <c r="DY165" i="4"/>
  <c r="DK165" i="4"/>
  <c r="DS165" i="4"/>
  <c r="EA165" i="4"/>
  <c r="DP165" i="4"/>
  <c r="DX165" i="4"/>
  <c r="DL165" i="4"/>
  <c r="DW165" i="4"/>
  <c r="DT165" i="4"/>
  <c r="DO165" i="4"/>
  <c r="DN161" i="4"/>
  <c r="DR161" i="4"/>
  <c r="DV161" i="4"/>
  <c r="DZ161" i="4"/>
  <c r="DM161" i="4"/>
  <c r="DQ161" i="4"/>
  <c r="DU161" i="4"/>
  <c r="DY161" i="4"/>
  <c r="DO161" i="4"/>
  <c r="DW161" i="4"/>
  <c r="DL161" i="4"/>
  <c r="DT161" i="4"/>
  <c r="DP161" i="4"/>
  <c r="DK161" i="4"/>
  <c r="EA161" i="4"/>
  <c r="DS161" i="4"/>
  <c r="DX161" i="4"/>
  <c r="DN157" i="4"/>
  <c r="DR157" i="4"/>
  <c r="DV157" i="4"/>
  <c r="DZ157" i="4"/>
  <c r="DM157" i="4"/>
  <c r="DQ157" i="4"/>
  <c r="DU157" i="4"/>
  <c r="DY157" i="4"/>
  <c r="DO157" i="4"/>
  <c r="DW157" i="4"/>
  <c r="DL157" i="4"/>
  <c r="DT157" i="4"/>
  <c r="DX157" i="4"/>
  <c r="DS157" i="4"/>
  <c r="EA157" i="4"/>
  <c r="DP157" i="4"/>
  <c r="DK157" i="4"/>
  <c r="DN153" i="4"/>
  <c r="DR153" i="4"/>
  <c r="DV153" i="4"/>
  <c r="DZ153" i="4"/>
  <c r="DM153" i="4"/>
  <c r="DQ153" i="4"/>
  <c r="DU153" i="4"/>
  <c r="DY153" i="4"/>
  <c r="DO153" i="4"/>
  <c r="DW153" i="4"/>
  <c r="DL153" i="4"/>
  <c r="DT153" i="4"/>
  <c r="DP153" i="4"/>
  <c r="DK153" i="4"/>
  <c r="EA153" i="4"/>
  <c r="DX153" i="4"/>
  <c r="DS153" i="4"/>
  <c r="DN149" i="4"/>
  <c r="DR149" i="4"/>
  <c r="DV149" i="4"/>
  <c r="DZ149" i="4"/>
  <c r="DM149" i="4"/>
  <c r="DQ149" i="4"/>
  <c r="DU149" i="4"/>
  <c r="DY149" i="4"/>
  <c r="DO149" i="4"/>
  <c r="DW149" i="4"/>
  <c r="DL149" i="4"/>
  <c r="DT149" i="4"/>
  <c r="DX149" i="4"/>
  <c r="DS149" i="4"/>
  <c r="DK149" i="4"/>
  <c r="EA149" i="4"/>
  <c r="DP149" i="4"/>
  <c r="DN145" i="4"/>
  <c r="DR145" i="4"/>
  <c r="DV145" i="4"/>
  <c r="DZ145" i="4"/>
  <c r="DM145" i="4"/>
  <c r="DQ145" i="4"/>
  <c r="DU145" i="4"/>
  <c r="DY145" i="4"/>
  <c r="DO145" i="4"/>
  <c r="DW145" i="4"/>
  <c r="DL145" i="4"/>
  <c r="DT145" i="4"/>
  <c r="DP145" i="4"/>
  <c r="DK145" i="4"/>
  <c r="EA145" i="4"/>
  <c r="DS145" i="4"/>
  <c r="DX145" i="4"/>
  <c r="DN141" i="4"/>
  <c r="DR141" i="4"/>
  <c r="DV141" i="4"/>
  <c r="DZ141" i="4"/>
  <c r="DM141" i="4"/>
  <c r="DQ141" i="4"/>
  <c r="DU141" i="4"/>
  <c r="DY141" i="4"/>
  <c r="DO141" i="4"/>
  <c r="DW141" i="4"/>
  <c r="DL141" i="4"/>
  <c r="DT141" i="4"/>
  <c r="DX141" i="4"/>
  <c r="DS141" i="4"/>
  <c r="EA141" i="4"/>
  <c r="DP141" i="4"/>
  <c r="DK141" i="4"/>
  <c r="DN137" i="4"/>
  <c r="DR137" i="4"/>
  <c r="DV137" i="4"/>
  <c r="DZ137" i="4"/>
  <c r="DM137" i="4"/>
  <c r="DQ137" i="4"/>
  <c r="DU137" i="4"/>
  <c r="DY137" i="4"/>
  <c r="DO137" i="4"/>
  <c r="DW137" i="4"/>
  <c r="DL137" i="4"/>
  <c r="DT137" i="4"/>
  <c r="DP137" i="4"/>
  <c r="DK137" i="4"/>
  <c r="EA137" i="4"/>
  <c r="DX137" i="4"/>
  <c r="DS137" i="4"/>
  <c r="DN133" i="4"/>
  <c r="DR133" i="4"/>
  <c r="DV133" i="4"/>
  <c r="DZ133" i="4"/>
  <c r="DM133" i="4"/>
  <c r="DQ133" i="4"/>
  <c r="DU133" i="4"/>
  <c r="DY133" i="4"/>
  <c r="DO133" i="4"/>
  <c r="DW133" i="4"/>
  <c r="DL133" i="4"/>
  <c r="DT133" i="4"/>
  <c r="DX133" i="4"/>
  <c r="DS133" i="4"/>
  <c r="DK133" i="4"/>
  <c r="DP133" i="4"/>
  <c r="EA133" i="4"/>
  <c r="DN129" i="4"/>
  <c r="DR129" i="4"/>
  <c r="DV129" i="4"/>
  <c r="DZ129" i="4"/>
  <c r="DM129" i="4"/>
  <c r="DQ129" i="4"/>
  <c r="DU129" i="4"/>
  <c r="DY129" i="4"/>
  <c r="DO129" i="4"/>
  <c r="DW129" i="4"/>
  <c r="DL129" i="4"/>
  <c r="DT129" i="4"/>
  <c r="DP129" i="4"/>
  <c r="DK129" i="4"/>
  <c r="EA129" i="4"/>
  <c r="DS129" i="4"/>
  <c r="DX129" i="4"/>
  <c r="DN125" i="4"/>
  <c r="DR125" i="4"/>
  <c r="DV125" i="4"/>
  <c r="DZ125" i="4"/>
  <c r="DM125" i="4"/>
  <c r="DQ125" i="4"/>
  <c r="DU125" i="4"/>
  <c r="DY125" i="4"/>
  <c r="DO125" i="4"/>
  <c r="DW125" i="4"/>
  <c r="DL125" i="4"/>
  <c r="DT125" i="4"/>
  <c r="DX125" i="4"/>
  <c r="DS125" i="4"/>
  <c r="EA125" i="4"/>
  <c r="DP125" i="4"/>
  <c r="DK125" i="4"/>
  <c r="DN121" i="4"/>
  <c r="DR121" i="4"/>
  <c r="DV121" i="4"/>
  <c r="DZ121" i="4"/>
  <c r="DM121" i="4"/>
  <c r="DQ121" i="4"/>
  <c r="DU121" i="4"/>
  <c r="DY121" i="4"/>
  <c r="DO121" i="4"/>
  <c r="DW121" i="4"/>
  <c r="DL121" i="4"/>
  <c r="DT121" i="4"/>
  <c r="DP121" i="4"/>
  <c r="DK121" i="4"/>
  <c r="EA121" i="4"/>
  <c r="DX121" i="4"/>
  <c r="DS121" i="4"/>
  <c r="DN117" i="4"/>
  <c r="DR117" i="4"/>
  <c r="DV117" i="4"/>
  <c r="DZ117" i="4"/>
  <c r="DM117" i="4"/>
  <c r="DQ117" i="4"/>
  <c r="DU117" i="4"/>
  <c r="DY117" i="4"/>
  <c r="DO117" i="4"/>
  <c r="DW117" i="4"/>
  <c r="DL117" i="4"/>
  <c r="DT117" i="4"/>
  <c r="DX117" i="4"/>
  <c r="DS117" i="4"/>
  <c r="DK117" i="4"/>
  <c r="EA117" i="4"/>
  <c r="DP117" i="4"/>
  <c r="DN113" i="4"/>
  <c r="DR113" i="4"/>
  <c r="DV113" i="4"/>
  <c r="DZ113" i="4"/>
  <c r="DM113" i="4"/>
  <c r="DQ113" i="4"/>
  <c r="DU113" i="4"/>
  <c r="DY113" i="4"/>
  <c r="DO113" i="4"/>
  <c r="DW113" i="4"/>
  <c r="DL113" i="4"/>
  <c r="DT113" i="4"/>
  <c r="DP113" i="4"/>
  <c r="DK113" i="4"/>
  <c r="EA113" i="4"/>
  <c r="DS113" i="4"/>
  <c r="DX113" i="4"/>
  <c r="DN109" i="4"/>
  <c r="DR109" i="4"/>
  <c r="DV109" i="4"/>
  <c r="DZ109" i="4"/>
  <c r="DM109" i="4"/>
  <c r="DQ109" i="4"/>
  <c r="DU109" i="4"/>
  <c r="DY109" i="4"/>
  <c r="DO109" i="4"/>
  <c r="DW109" i="4"/>
  <c r="DL109" i="4"/>
  <c r="DT109" i="4"/>
  <c r="DX109" i="4"/>
  <c r="DS109" i="4"/>
  <c r="EA109" i="4"/>
  <c r="DP109" i="4"/>
  <c r="DK109" i="4"/>
  <c r="DN105" i="4"/>
  <c r="DR105" i="4"/>
  <c r="DV105" i="4"/>
  <c r="DZ105" i="4"/>
  <c r="DM105" i="4"/>
  <c r="DQ105" i="4"/>
  <c r="DU105" i="4"/>
  <c r="DY105" i="4"/>
  <c r="DO105" i="4"/>
  <c r="DW105" i="4"/>
  <c r="DL105" i="4"/>
  <c r="DT105" i="4"/>
  <c r="DP105" i="4"/>
  <c r="DK105" i="4"/>
  <c r="EA105" i="4"/>
  <c r="DX105" i="4"/>
  <c r="DS105" i="4"/>
  <c r="DN101" i="4"/>
  <c r="DR101" i="4"/>
  <c r="DV101" i="4"/>
  <c r="DZ101" i="4"/>
  <c r="DM101" i="4"/>
  <c r="DQ101" i="4"/>
  <c r="DU101" i="4"/>
  <c r="DY101" i="4"/>
  <c r="DO101" i="4"/>
  <c r="DW101" i="4"/>
  <c r="DL101" i="4"/>
  <c r="DT101" i="4"/>
  <c r="DX101" i="4"/>
  <c r="DS101" i="4"/>
  <c r="DK101" i="4"/>
  <c r="DP101" i="4"/>
  <c r="EA101" i="4"/>
  <c r="DN97" i="4"/>
  <c r="DR97" i="4"/>
  <c r="DV97" i="4"/>
  <c r="DZ97" i="4"/>
  <c r="DM97" i="4"/>
  <c r="DQ97" i="4"/>
  <c r="DU97" i="4"/>
  <c r="DY97" i="4"/>
  <c r="DO97" i="4"/>
  <c r="DW97" i="4"/>
  <c r="DL97" i="4"/>
  <c r="DT97" i="4"/>
  <c r="DP97" i="4"/>
  <c r="DK97" i="4"/>
  <c r="EA97" i="4"/>
  <c r="DS97" i="4"/>
  <c r="DX97" i="4"/>
  <c r="DN93" i="4"/>
  <c r="DR93" i="4"/>
  <c r="DV93" i="4"/>
  <c r="DZ93" i="4"/>
  <c r="DM93" i="4"/>
  <c r="DQ93" i="4"/>
  <c r="DU93" i="4"/>
  <c r="DY93" i="4"/>
  <c r="DO93" i="4"/>
  <c r="DW93" i="4"/>
  <c r="DL93" i="4"/>
  <c r="DT93" i="4"/>
  <c r="DX93" i="4"/>
  <c r="DS93" i="4"/>
  <c r="EA93" i="4"/>
  <c r="DP93" i="4"/>
  <c r="DK93" i="4"/>
  <c r="DN89" i="4"/>
  <c r="DR89" i="4"/>
  <c r="DV89" i="4"/>
  <c r="DZ89" i="4"/>
  <c r="DM89" i="4"/>
  <c r="DQ89" i="4"/>
  <c r="DU89" i="4"/>
  <c r="DY89" i="4"/>
  <c r="DO89" i="4"/>
  <c r="DW89" i="4"/>
  <c r="DL89" i="4"/>
  <c r="DT89" i="4"/>
  <c r="DP89" i="4"/>
  <c r="DK89" i="4"/>
  <c r="EA89" i="4"/>
  <c r="DX89" i="4"/>
  <c r="DS89" i="4"/>
  <c r="DN85" i="4"/>
  <c r="DR85" i="4"/>
  <c r="DV85" i="4"/>
  <c r="DZ85" i="4"/>
  <c r="DM85" i="4"/>
  <c r="DQ85" i="4"/>
  <c r="DU85" i="4"/>
  <c r="DY85" i="4"/>
  <c r="DO85" i="4"/>
  <c r="DW85" i="4"/>
  <c r="DL85" i="4"/>
  <c r="DT85" i="4"/>
  <c r="DX85" i="4"/>
  <c r="DS85" i="4"/>
  <c r="DK85" i="4"/>
  <c r="EA85" i="4"/>
  <c r="DP85" i="4"/>
  <c r="DN81" i="4"/>
  <c r="DR81" i="4"/>
  <c r="DV81" i="4"/>
  <c r="DZ81" i="4"/>
  <c r="DM81" i="4"/>
  <c r="DQ81" i="4"/>
  <c r="DU81" i="4"/>
  <c r="DY81" i="4"/>
  <c r="DO81" i="4"/>
  <c r="DW81" i="4"/>
  <c r="DL81" i="4"/>
  <c r="DT81" i="4"/>
  <c r="DP81" i="4"/>
  <c r="DK81" i="4"/>
  <c r="EA81" i="4"/>
  <c r="DS81" i="4"/>
  <c r="DX81" i="4"/>
  <c r="DN77" i="4"/>
  <c r="DR77" i="4"/>
  <c r="DV77" i="4"/>
  <c r="DZ77" i="4"/>
  <c r="DM77" i="4"/>
  <c r="DQ77" i="4"/>
  <c r="DU77" i="4"/>
  <c r="DY77" i="4"/>
  <c r="DO77" i="4"/>
  <c r="DW77" i="4"/>
  <c r="DL77" i="4"/>
  <c r="DT77" i="4"/>
  <c r="DX77" i="4"/>
  <c r="DS77" i="4"/>
  <c r="EA77" i="4"/>
  <c r="DP77" i="4"/>
  <c r="DK77" i="4"/>
  <c r="DN73" i="4"/>
  <c r="DR73" i="4"/>
  <c r="DV73" i="4"/>
  <c r="DZ73" i="4"/>
  <c r="DM73" i="4"/>
  <c r="DQ73" i="4"/>
  <c r="DU73" i="4"/>
  <c r="DY73" i="4"/>
  <c r="DO73" i="4"/>
  <c r="DW73" i="4"/>
  <c r="DL73" i="4"/>
  <c r="DT73" i="4"/>
  <c r="DP73" i="4"/>
  <c r="DK73" i="4"/>
  <c r="EA73" i="4"/>
  <c r="DX73" i="4"/>
  <c r="DS73" i="4"/>
  <c r="DN69" i="4"/>
  <c r="DR69" i="4"/>
  <c r="DV69" i="4"/>
  <c r="DZ69" i="4"/>
  <c r="DM69" i="4"/>
  <c r="DQ69" i="4"/>
  <c r="DU69" i="4"/>
  <c r="DY69" i="4"/>
  <c r="DO69" i="4"/>
  <c r="DW69" i="4"/>
  <c r="DL69" i="4"/>
  <c r="DT69" i="4"/>
  <c r="DX69" i="4"/>
  <c r="DS69" i="4"/>
  <c r="DK69" i="4"/>
  <c r="DP69" i="4"/>
  <c r="EA69" i="4"/>
  <c r="DN65" i="4"/>
  <c r="DR65" i="4"/>
  <c r="DV65" i="4"/>
  <c r="DZ65" i="4"/>
  <c r="DM65" i="4"/>
  <c r="DQ65" i="4"/>
  <c r="DU65" i="4"/>
  <c r="DY65" i="4"/>
  <c r="DO65" i="4"/>
  <c r="DW65" i="4"/>
  <c r="DL65" i="4"/>
  <c r="DT65" i="4"/>
  <c r="DP65" i="4"/>
  <c r="DK65" i="4"/>
  <c r="EA65" i="4"/>
  <c r="DS65" i="4"/>
  <c r="DX65" i="4"/>
  <c r="DN61" i="4"/>
  <c r="DR61" i="4"/>
  <c r="DV61" i="4"/>
  <c r="DZ61" i="4"/>
  <c r="DK61" i="4"/>
  <c r="DP61" i="4"/>
  <c r="DU61" i="4"/>
  <c r="EA61" i="4"/>
  <c r="DO61" i="4"/>
  <c r="DT61" i="4"/>
  <c r="DY61" i="4"/>
  <c r="DQ61" i="4"/>
  <c r="DM61" i="4"/>
  <c r="DX61" i="4"/>
  <c r="DS61" i="4"/>
  <c r="DL61" i="4"/>
  <c r="DW61" i="4"/>
  <c r="DN57" i="4"/>
  <c r="DR57" i="4"/>
  <c r="DV57" i="4"/>
  <c r="DZ57" i="4"/>
  <c r="DM57" i="4"/>
  <c r="DS57" i="4"/>
  <c r="DX57" i="4"/>
  <c r="DL57" i="4"/>
  <c r="DQ57" i="4"/>
  <c r="DW57" i="4"/>
  <c r="DO57" i="4"/>
  <c r="DY57" i="4"/>
  <c r="DK57" i="4"/>
  <c r="DU57" i="4"/>
  <c r="EA57" i="4"/>
  <c r="DT57" i="4"/>
  <c r="DP57" i="4"/>
  <c r="DN53" i="4"/>
  <c r="DR53" i="4"/>
  <c r="DV53" i="4"/>
  <c r="DZ53" i="4"/>
  <c r="DK53" i="4"/>
  <c r="DP53" i="4"/>
  <c r="DU53" i="4"/>
  <c r="EA53" i="4"/>
  <c r="DO53" i="4"/>
  <c r="DT53" i="4"/>
  <c r="DY53" i="4"/>
  <c r="DL53" i="4"/>
  <c r="DW53" i="4"/>
  <c r="DS53" i="4"/>
  <c r="DM53" i="4"/>
  <c r="DX53" i="4"/>
  <c r="DQ53" i="4"/>
  <c r="DN49" i="4"/>
  <c r="DR49" i="4"/>
  <c r="DV49" i="4"/>
  <c r="DZ49" i="4"/>
  <c r="DM49" i="4"/>
  <c r="DS49" i="4"/>
  <c r="DX49" i="4"/>
  <c r="DL49" i="4"/>
  <c r="DQ49" i="4"/>
  <c r="DW49" i="4"/>
  <c r="DT49" i="4"/>
  <c r="DP49" i="4"/>
  <c r="EA49" i="4"/>
  <c r="DU49" i="4"/>
  <c r="DO49" i="4"/>
  <c r="DY49" i="4"/>
  <c r="DK49" i="4"/>
  <c r="DK45" i="4"/>
  <c r="DO45" i="4"/>
  <c r="DN45" i="4"/>
  <c r="DR45" i="4"/>
  <c r="DV45" i="4"/>
  <c r="DZ45" i="4"/>
  <c r="DP45" i="4"/>
  <c r="DU45" i="4"/>
  <c r="EA45" i="4"/>
  <c r="DM45" i="4"/>
  <c r="DT45" i="4"/>
  <c r="DY45" i="4"/>
  <c r="DQ45" i="4"/>
  <c r="DL45" i="4"/>
  <c r="DX45" i="4"/>
  <c r="DW45" i="4"/>
  <c r="DS45" i="4"/>
  <c r="DK41" i="4"/>
  <c r="DO41" i="4"/>
  <c r="DS41" i="4"/>
  <c r="DW41" i="4"/>
  <c r="EA41" i="4"/>
  <c r="DN41" i="4"/>
  <c r="DR41" i="4"/>
  <c r="DV41" i="4"/>
  <c r="DZ41" i="4"/>
  <c r="DP41" i="4"/>
  <c r="DX41" i="4"/>
  <c r="DM41" i="4"/>
  <c r="DU41" i="4"/>
  <c r="DY41" i="4"/>
  <c r="DT41" i="4"/>
  <c r="DL41" i="4"/>
  <c r="DQ41" i="4"/>
  <c r="DK37" i="4"/>
  <c r="DO37" i="4"/>
  <c r="DS37" i="4"/>
  <c r="DW37" i="4"/>
  <c r="EA37" i="4"/>
  <c r="DN37" i="4"/>
  <c r="DR37" i="4"/>
  <c r="DV37" i="4"/>
  <c r="DZ37" i="4"/>
  <c r="DP37" i="4"/>
  <c r="DX37" i="4"/>
  <c r="DM37" i="4"/>
  <c r="DU37" i="4"/>
  <c r="DQ37" i="4"/>
  <c r="DL37" i="4"/>
  <c r="DT37" i="4"/>
  <c r="DY37" i="4"/>
  <c r="DK33" i="4"/>
  <c r="DO33" i="4"/>
  <c r="DS33" i="4"/>
  <c r="DW33" i="4"/>
  <c r="EA33" i="4"/>
  <c r="DN33" i="4"/>
  <c r="DR33" i="4"/>
  <c r="DV33" i="4"/>
  <c r="DZ33" i="4"/>
  <c r="DP33" i="4"/>
  <c r="DX33" i="4"/>
  <c r="DM33" i="4"/>
  <c r="DU33" i="4"/>
  <c r="DY33" i="4"/>
  <c r="DT33" i="4"/>
  <c r="DQ33" i="4"/>
  <c r="DL33" i="4"/>
  <c r="DK29" i="4"/>
  <c r="DO29" i="4"/>
  <c r="DS29" i="4"/>
  <c r="DW29" i="4"/>
  <c r="EA29" i="4"/>
  <c r="DN29" i="4"/>
  <c r="DR29" i="4"/>
  <c r="DV29" i="4"/>
  <c r="DZ29" i="4"/>
  <c r="DP29" i="4"/>
  <c r="DX29" i="4"/>
  <c r="DM29" i="4"/>
  <c r="DU29" i="4"/>
  <c r="DQ29" i="4"/>
  <c r="DL29" i="4"/>
  <c r="DY29" i="4"/>
  <c r="DT29" i="4"/>
  <c r="DK25" i="4"/>
  <c r="DO25" i="4"/>
  <c r="DS25" i="4"/>
  <c r="DW25" i="4"/>
  <c r="EA25" i="4"/>
  <c r="DN25" i="4"/>
  <c r="DR25" i="4"/>
  <c r="DV25" i="4"/>
  <c r="DZ25" i="4"/>
  <c r="DP25" i="4"/>
  <c r="DX25" i="4"/>
  <c r="DM25" i="4"/>
  <c r="DU25" i="4"/>
  <c r="DY25" i="4"/>
  <c r="DT25" i="4"/>
  <c r="DL25" i="4"/>
  <c r="DQ25" i="4"/>
  <c r="DK21" i="4"/>
  <c r="DO21" i="4"/>
  <c r="DS21" i="4"/>
  <c r="DW21" i="4"/>
  <c r="EA21" i="4"/>
  <c r="DN21" i="4"/>
  <c r="DR21" i="4"/>
  <c r="DV21" i="4"/>
  <c r="DZ21" i="4"/>
  <c r="DP21" i="4"/>
  <c r="DX21" i="4"/>
  <c r="DM21" i="4"/>
  <c r="DU21" i="4"/>
  <c r="DQ21" i="4"/>
  <c r="DL21" i="4"/>
  <c r="DT21" i="4"/>
  <c r="DY21" i="4"/>
  <c r="DK17" i="4"/>
  <c r="DO17" i="4"/>
  <c r="DS17" i="4"/>
  <c r="DW17" i="4"/>
  <c r="EA17" i="4"/>
  <c r="DN17" i="4"/>
  <c r="DR17" i="4"/>
  <c r="DV17" i="4"/>
  <c r="DZ17" i="4"/>
  <c r="DP17" i="4"/>
  <c r="DX17" i="4"/>
  <c r="DM17" i="4"/>
  <c r="DU17" i="4"/>
  <c r="DY17" i="4"/>
  <c r="DT17" i="4"/>
  <c r="DQ17" i="4"/>
  <c r="DL17" i="4"/>
  <c r="DK13" i="4"/>
  <c r="DO13" i="4"/>
  <c r="DS13" i="4"/>
  <c r="DW13" i="4"/>
  <c r="EA13" i="4"/>
  <c r="DN13" i="4"/>
  <c r="DR13" i="4"/>
  <c r="DV13" i="4"/>
  <c r="DZ13" i="4"/>
  <c r="DP13" i="4"/>
  <c r="DX13" i="4"/>
  <c r="DM13" i="4"/>
  <c r="DU13" i="4"/>
  <c r="DQ13" i="4"/>
  <c r="DL13" i="4"/>
  <c r="DY13" i="4"/>
  <c r="DT13" i="4"/>
  <c r="DK9" i="4"/>
  <c r="DO9" i="4"/>
  <c r="DS9" i="4"/>
  <c r="DW9" i="4"/>
  <c r="EA9" i="4"/>
  <c r="DN9" i="4"/>
  <c r="DR9" i="4"/>
  <c r="DV9" i="4"/>
  <c r="DZ9" i="4"/>
  <c r="DP9" i="4"/>
  <c r="DX9" i="4"/>
  <c r="DM9" i="4"/>
  <c r="DU9" i="4"/>
  <c r="DY9" i="4"/>
  <c r="DT9" i="4"/>
  <c r="DL9" i="4"/>
  <c r="DQ9" i="4"/>
  <c r="DL5" i="4"/>
  <c r="DP5" i="4"/>
  <c r="DT5" i="4"/>
  <c r="DX5" i="4"/>
  <c r="DM5" i="4"/>
  <c r="DR5" i="4"/>
  <c r="DW5" i="4"/>
  <c r="DQ5" i="4"/>
  <c r="DY5" i="4"/>
  <c r="DO5" i="4"/>
  <c r="DV5" i="4"/>
  <c r="DK5" i="4"/>
  <c r="DZ5" i="4"/>
  <c r="DU5" i="4"/>
  <c r="DN5" i="4"/>
  <c r="EA5" i="4"/>
  <c r="DS5" i="4"/>
  <c r="DN1000" i="4"/>
  <c r="DR1000" i="4"/>
  <c r="DV1000" i="4"/>
  <c r="DZ1000" i="4"/>
  <c r="DM1000" i="4"/>
  <c r="DS1000" i="4"/>
  <c r="DX1000" i="4"/>
  <c r="DO1000" i="4"/>
  <c r="DU1000" i="4"/>
  <c r="DL1000" i="4"/>
  <c r="DT1000" i="4"/>
  <c r="EA1000" i="4"/>
  <c r="DW1000" i="4"/>
  <c r="DQ1000" i="4"/>
  <c r="DK1000" i="4"/>
  <c r="DY1000" i="4"/>
  <c r="DP1000" i="4"/>
  <c r="DN992" i="4"/>
  <c r="DR992" i="4"/>
  <c r="DV992" i="4"/>
  <c r="DZ992" i="4"/>
  <c r="DM992" i="4"/>
  <c r="DS992" i="4"/>
  <c r="DX992" i="4"/>
  <c r="DP992" i="4"/>
  <c r="DW992" i="4"/>
  <c r="DO992" i="4"/>
  <c r="DU992" i="4"/>
  <c r="DK992" i="4"/>
  <c r="DY992" i="4"/>
  <c r="DT992" i="4"/>
  <c r="DL992" i="4"/>
  <c r="DQ992" i="4"/>
  <c r="EA992" i="4"/>
  <c r="DN988" i="4"/>
  <c r="DR988" i="4"/>
  <c r="DV988" i="4"/>
  <c r="DZ988" i="4"/>
  <c r="DK988" i="4"/>
  <c r="DP988" i="4"/>
  <c r="DU988" i="4"/>
  <c r="EA988" i="4"/>
  <c r="DQ988" i="4"/>
  <c r="DX988" i="4"/>
  <c r="DO988" i="4"/>
  <c r="DW988" i="4"/>
  <c r="DL988" i="4"/>
  <c r="DY988" i="4"/>
  <c r="DT988" i="4"/>
  <c r="DS988" i="4"/>
  <c r="DM988" i="4"/>
  <c r="DN980" i="4"/>
  <c r="DR980" i="4"/>
  <c r="DV980" i="4"/>
  <c r="DZ980" i="4"/>
  <c r="DK980" i="4"/>
  <c r="DP980" i="4"/>
  <c r="DU980" i="4"/>
  <c r="EA980" i="4"/>
  <c r="DL980" i="4"/>
  <c r="DS980" i="4"/>
  <c r="DY980" i="4"/>
  <c r="DQ980" i="4"/>
  <c r="DX980" i="4"/>
  <c r="DM980" i="4"/>
  <c r="DW980" i="4"/>
  <c r="DT980" i="4"/>
  <c r="DO980" i="4"/>
  <c r="DN972" i="4"/>
  <c r="DR972" i="4"/>
  <c r="DV972" i="4"/>
  <c r="DZ972" i="4"/>
  <c r="DK972" i="4"/>
  <c r="DP972" i="4"/>
  <c r="DU972" i="4"/>
  <c r="EA972" i="4"/>
  <c r="DM972" i="4"/>
  <c r="DT972" i="4"/>
  <c r="DL972" i="4"/>
  <c r="DS972" i="4"/>
  <c r="DY972" i="4"/>
  <c r="DO972" i="4"/>
  <c r="DX972" i="4"/>
  <c r="DW972" i="4"/>
  <c r="DQ972" i="4"/>
  <c r="DM964" i="4"/>
  <c r="DQ964" i="4"/>
  <c r="DU964" i="4"/>
  <c r="DY964" i="4"/>
  <c r="DO964" i="4"/>
  <c r="DT964" i="4"/>
  <c r="DZ964" i="4"/>
  <c r="DN964" i="4"/>
  <c r="DV964" i="4"/>
  <c r="DL964" i="4"/>
  <c r="DS964" i="4"/>
  <c r="EA964" i="4"/>
  <c r="DW964" i="4"/>
  <c r="DR964" i="4"/>
  <c r="DX964" i="4"/>
  <c r="DP964" i="4"/>
  <c r="DK964" i="4"/>
  <c r="DM956" i="4"/>
  <c r="DQ956" i="4"/>
  <c r="DU956" i="4"/>
  <c r="DY956" i="4"/>
  <c r="DO956" i="4"/>
  <c r="DT956" i="4"/>
  <c r="DZ956" i="4"/>
  <c r="DP956" i="4"/>
  <c r="DW956" i="4"/>
  <c r="DN956" i="4"/>
  <c r="DV956" i="4"/>
  <c r="DK956" i="4"/>
  <c r="DX956" i="4"/>
  <c r="DS956" i="4"/>
  <c r="EA956" i="4"/>
  <c r="DR956" i="4"/>
  <c r="DL956" i="4"/>
  <c r="DM948" i="4"/>
  <c r="DQ948" i="4"/>
  <c r="DU948" i="4"/>
  <c r="DY948" i="4"/>
  <c r="DO948" i="4"/>
  <c r="DT948" i="4"/>
  <c r="DZ948" i="4"/>
  <c r="DK948" i="4"/>
  <c r="DR948" i="4"/>
  <c r="DX948" i="4"/>
  <c r="DP948" i="4"/>
  <c r="DW948" i="4"/>
  <c r="DL948" i="4"/>
  <c r="EA948" i="4"/>
  <c r="DV948" i="4"/>
  <c r="DS948" i="4"/>
  <c r="DN948" i="4"/>
  <c r="DM940" i="4"/>
  <c r="DQ940" i="4"/>
  <c r="DU940" i="4"/>
  <c r="DY940" i="4"/>
  <c r="DO940" i="4"/>
  <c r="DT940" i="4"/>
  <c r="DZ940" i="4"/>
  <c r="DL940" i="4"/>
  <c r="DS940" i="4"/>
  <c r="EA940" i="4"/>
  <c r="DK940" i="4"/>
  <c r="DR940" i="4"/>
  <c r="DX940" i="4"/>
  <c r="DN940" i="4"/>
  <c r="DW940" i="4"/>
  <c r="DV940" i="4"/>
  <c r="DP940" i="4"/>
  <c r="DM932" i="4"/>
  <c r="DQ932" i="4"/>
  <c r="DU932" i="4"/>
  <c r="DY932" i="4"/>
  <c r="DO932" i="4"/>
  <c r="DT932" i="4"/>
  <c r="DZ932" i="4"/>
  <c r="DN932" i="4"/>
  <c r="DV932" i="4"/>
  <c r="DL932" i="4"/>
  <c r="DS932" i="4"/>
  <c r="EA932" i="4"/>
  <c r="DP932" i="4"/>
  <c r="DK932" i="4"/>
  <c r="DX932" i="4"/>
  <c r="DW932" i="4"/>
  <c r="DR932" i="4"/>
  <c r="DK920" i="4"/>
  <c r="DO920" i="4"/>
  <c r="DS920" i="4"/>
  <c r="DW920" i="4"/>
  <c r="EA920" i="4"/>
  <c r="DM920" i="4"/>
  <c r="DR920" i="4"/>
  <c r="DX920" i="4"/>
  <c r="DN920" i="4"/>
  <c r="DU920" i="4"/>
  <c r="DT920" i="4"/>
  <c r="DQ920" i="4"/>
  <c r="DZ920" i="4"/>
  <c r="DL920" i="4"/>
  <c r="DY920" i="4"/>
  <c r="DV920" i="4"/>
  <c r="DP920" i="4"/>
  <c r="DK912" i="4"/>
  <c r="DO912" i="4"/>
  <c r="DS912" i="4"/>
  <c r="DW912" i="4"/>
  <c r="EA912" i="4"/>
  <c r="DM912" i="4"/>
  <c r="DR912" i="4"/>
  <c r="DX912" i="4"/>
  <c r="DQ912" i="4"/>
  <c r="DY912" i="4"/>
  <c r="DP912" i="4"/>
  <c r="DV912" i="4"/>
  <c r="DL912" i="4"/>
  <c r="DZ912" i="4"/>
  <c r="DU912" i="4"/>
  <c r="DN912" i="4"/>
  <c r="DT912" i="4"/>
  <c r="DK904" i="4"/>
  <c r="DO904" i="4"/>
  <c r="DS904" i="4"/>
  <c r="DW904" i="4"/>
  <c r="EA904" i="4"/>
  <c r="DM904" i="4"/>
  <c r="DR904" i="4"/>
  <c r="DX904" i="4"/>
  <c r="DL904" i="4"/>
  <c r="DT904" i="4"/>
  <c r="DZ904" i="4"/>
  <c r="DQ904" i="4"/>
  <c r="DY904" i="4"/>
  <c r="DN904" i="4"/>
  <c r="DV904" i="4"/>
  <c r="DP904" i="4"/>
  <c r="DU904" i="4"/>
  <c r="DN896" i="4"/>
  <c r="DR896" i="4"/>
  <c r="DV896" i="4"/>
  <c r="DZ896" i="4"/>
  <c r="DM896" i="4"/>
  <c r="DS896" i="4"/>
  <c r="DX896" i="4"/>
  <c r="DL896" i="4"/>
  <c r="DT896" i="4"/>
  <c r="EA896" i="4"/>
  <c r="DO896" i="4"/>
  <c r="DW896" i="4"/>
  <c r="DK896" i="4"/>
  <c r="DU896" i="4"/>
  <c r="DY896" i="4"/>
  <c r="DQ896" i="4"/>
  <c r="DP896" i="4"/>
  <c r="DN892" i="4"/>
  <c r="DR892" i="4"/>
  <c r="DV892" i="4"/>
  <c r="DZ892" i="4"/>
  <c r="DK892" i="4"/>
  <c r="DP892" i="4"/>
  <c r="DU892" i="4"/>
  <c r="EA892" i="4"/>
  <c r="DM892" i="4"/>
  <c r="DT892" i="4"/>
  <c r="DS892" i="4"/>
  <c r="DQ892" i="4"/>
  <c r="DY892" i="4"/>
  <c r="DW892" i="4"/>
  <c r="DO892" i="4"/>
  <c r="DX892" i="4"/>
  <c r="DL892" i="4"/>
  <c r="DN884" i="4"/>
  <c r="DR884" i="4"/>
  <c r="DV884" i="4"/>
  <c r="DZ884" i="4"/>
  <c r="DK884" i="4"/>
  <c r="DP884" i="4"/>
  <c r="DU884" i="4"/>
  <c r="EA884" i="4"/>
  <c r="DO884" i="4"/>
  <c r="DW884" i="4"/>
  <c r="DL884" i="4"/>
  <c r="DT884" i="4"/>
  <c r="DS884" i="4"/>
  <c r="DM884" i="4"/>
  <c r="DY884" i="4"/>
  <c r="DQ884" i="4"/>
  <c r="DX884" i="4"/>
  <c r="DN876" i="4"/>
  <c r="DR876" i="4"/>
  <c r="DV876" i="4"/>
  <c r="DZ876" i="4"/>
  <c r="DM876" i="4"/>
  <c r="DQ876" i="4"/>
  <c r="DU876" i="4"/>
  <c r="DY876" i="4"/>
  <c r="EA876" i="4"/>
  <c r="DL876" i="4"/>
  <c r="DW876" i="4"/>
  <c r="DP876" i="4"/>
  <c r="DX876" i="4"/>
  <c r="DK876" i="4"/>
  <c r="DS876" i="4"/>
  <c r="DT876" i="4"/>
  <c r="DO876" i="4"/>
  <c r="DN868" i="4"/>
  <c r="DR868" i="4"/>
  <c r="DV868" i="4"/>
  <c r="DZ868" i="4"/>
  <c r="DM868" i="4"/>
  <c r="DQ868" i="4"/>
  <c r="DU868" i="4"/>
  <c r="DY868" i="4"/>
  <c r="DS868" i="4"/>
  <c r="DL868" i="4"/>
  <c r="DW868" i="4"/>
  <c r="DP868" i="4"/>
  <c r="DX868" i="4"/>
  <c r="DK868" i="4"/>
  <c r="EA868" i="4"/>
  <c r="DT868" i="4"/>
  <c r="DO868" i="4"/>
  <c r="DN856" i="4"/>
  <c r="DR856" i="4"/>
  <c r="DV856" i="4"/>
  <c r="DZ856" i="4"/>
  <c r="DM856" i="4"/>
  <c r="DQ856" i="4"/>
  <c r="DU856" i="4"/>
  <c r="DY856" i="4"/>
  <c r="DT856" i="4"/>
  <c r="DW856" i="4"/>
  <c r="DP856" i="4"/>
  <c r="DX856" i="4"/>
  <c r="DK856" i="4"/>
  <c r="DS856" i="4"/>
  <c r="EA856" i="4"/>
  <c r="DL856" i="4"/>
  <c r="DO856" i="4"/>
  <c r="DN848" i="4"/>
  <c r="DR848" i="4"/>
  <c r="DV848" i="4"/>
  <c r="DZ848" i="4"/>
  <c r="DM848" i="4"/>
  <c r="DQ848" i="4"/>
  <c r="DU848" i="4"/>
  <c r="DY848" i="4"/>
  <c r="DK848" i="4"/>
  <c r="DT848" i="4"/>
  <c r="DO848" i="4"/>
  <c r="DP848" i="4"/>
  <c r="DX848" i="4"/>
  <c r="DS848" i="4"/>
  <c r="EA848" i="4"/>
  <c r="DL848" i="4"/>
  <c r="DW848" i="4"/>
  <c r="DN836" i="4"/>
  <c r="DR836" i="4"/>
  <c r="DV836" i="4"/>
  <c r="DZ836" i="4"/>
  <c r="DK836" i="4"/>
  <c r="DS836" i="4"/>
  <c r="EA836" i="4"/>
  <c r="DM836" i="4"/>
  <c r="DQ836" i="4"/>
  <c r="DU836" i="4"/>
  <c r="DY836" i="4"/>
  <c r="DO836" i="4"/>
  <c r="DW836" i="4"/>
  <c r="DL836" i="4"/>
  <c r="DT836" i="4"/>
  <c r="DX836" i="4"/>
  <c r="DP836" i="4"/>
  <c r="DN828" i="4"/>
  <c r="DR828" i="4"/>
  <c r="DV828" i="4"/>
  <c r="DZ828" i="4"/>
  <c r="DK828" i="4"/>
  <c r="DS828" i="4"/>
  <c r="EA828" i="4"/>
  <c r="DM828" i="4"/>
  <c r="DQ828" i="4"/>
  <c r="DU828" i="4"/>
  <c r="DY828" i="4"/>
  <c r="DO828" i="4"/>
  <c r="DW828" i="4"/>
  <c r="DX828" i="4"/>
  <c r="DP828" i="4"/>
  <c r="DT828" i="4"/>
  <c r="DL828" i="4"/>
  <c r="DN816" i="4"/>
  <c r="DR816" i="4"/>
  <c r="DV816" i="4"/>
  <c r="DZ816" i="4"/>
  <c r="DO816" i="4"/>
  <c r="DW816" i="4"/>
  <c r="DM816" i="4"/>
  <c r="DQ816" i="4"/>
  <c r="DU816" i="4"/>
  <c r="DY816" i="4"/>
  <c r="DK816" i="4"/>
  <c r="DS816" i="4"/>
  <c r="EA816" i="4"/>
  <c r="DP816" i="4"/>
  <c r="DT816" i="4"/>
  <c r="DX816" i="4"/>
  <c r="DL816" i="4"/>
  <c r="DN808" i="4"/>
  <c r="DR808" i="4"/>
  <c r="DV808" i="4"/>
  <c r="DZ808" i="4"/>
  <c r="DK808" i="4"/>
  <c r="DS808" i="4"/>
  <c r="EA808" i="4"/>
  <c r="DM808" i="4"/>
  <c r="DQ808" i="4"/>
  <c r="DU808" i="4"/>
  <c r="DY808" i="4"/>
  <c r="DO808" i="4"/>
  <c r="DW808" i="4"/>
  <c r="DP808" i="4"/>
  <c r="DT808" i="4"/>
  <c r="DX808" i="4"/>
  <c r="DL808" i="4"/>
  <c r="DN800" i="4"/>
  <c r="DR800" i="4"/>
  <c r="DV800" i="4"/>
  <c r="DZ800" i="4"/>
  <c r="DK800" i="4"/>
  <c r="DS800" i="4"/>
  <c r="DW800" i="4"/>
  <c r="DM800" i="4"/>
  <c r="DQ800" i="4"/>
  <c r="DU800" i="4"/>
  <c r="DY800" i="4"/>
  <c r="DO800" i="4"/>
  <c r="EA800" i="4"/>
  <c r="DP800" i="4"/>
  <c r="DL800" i="4"/>
  <c r="DT800" i="4"/>
  <c r="DX800" i="4"/>
  <c r="DN792" i="4"/>
  <c r="DR792" i="4"/>
  <c r="DV792" i="4"/>
  <c r="DZ792" i="4"/>
  <c r="DK792" i="4"/>
  <c r="DS792" i="4"/>
  <c r="EA792" i="4"/>
  <c r="DM792" i="4"/>
  <c r="DQ792" i="4"/>
  <c r="DU792" i="4"/>
  <c r="DY792" i="4"/>
  <c r="DO792" i="4"/>
  <c r="DW792" i="4"/>
  <c r="DP792" i="4"/>
  <c r="DT792" i="4"/>
  <c r="DX792" i="4"/>
  <c r="DL792" i="4"/>
  <c r="DN780" i="4"/>
  <c r="DR780" i="4"/>
  <c r="DV780" i="4"/>
  <c r="DZ780" i="4"/>
  <c r="DK780" i="4"/>
  <c r="DS780" i="4"/>
  <c r="EA780" i="4"/>
  <c r="DM780" i="4"/>
  <c r="DQ780" i="4"/>
  <c r="DU780" i="4"/>
  <c r="DY780" i="4"/>
  <c r="DO780" i="4"/>
  <c r="DW780" i="4"/>
  <c r="DX780" i="4"/>
  <c r="DL780" i="4"/>
  <c r="DP780" i="4"/>
  <c r="DT780" i="4"/>
  <c r="DN772" i="4"/>
  <c r="DR772" i="4"/>
  <c r="DV772" i="4"/>
  <c r="DZ772" i="4"/>
  <c r="DO772" i="4"/>
  <c r="DW772" i="4"/>
  <c r="DM772" i="4"/>
  <c r="DQ772" i="4"/>
  <c r="DU772" i="4"/>
  <c r="DY772" i="4"/>
  <c r="DK772" i="4"/>
  <c r="DS772" i="4"/>
  <c r="EA772" i="4"/>
  <c r="DX772" i="4"/>
  <c r="DL772" i="4"/>
  <c r="DT772" i="4"/>
  <c r="DP772" i="4"/>
  <c r="DN764" i="4"/>
  <c r="DR764" i="4"/>
  <c r="DV764" i="4"/>
  <c r="DZ764" i="4"/>
  <c r="DK764" i="4"/>
  <c r="DO764" i="4"/>
  <c r="DW764" i="4"/>
  <c r="DM764" i="4"/>
  <c r="DQ764" i="4"/>
  <c r="DU764" i="4"/>
  <c r="DY764" i="4"/>
  <c r="DS764" i="4"/>
  <c r="EA764" i="4"/>
  <c r="DX764" i="4"/>
  <c r="DP764" i="4"/>
  <c r="DT764" i="4"/>
  <c r="DL764" i="4"/>
  <c r="DN756" i="4"/>
  <c r="DR756" i="4"/>
  <c r="DV756" i="4"/>
  <c r="DZ756" i="4"/>
  <c r="DK756" i="4"/>
  <c r="DS756" i="4"/>
  <c r="EA756" i="4"/>
  <c r="DM756" i="4"/>
  <c r="DQ756" i="4"/>
  <c r="DU756" i="4"/>
  <c r="DY756" i="4"/>
  <c r="DO756" i="4"/>
  <c r="DW756" i="4"/>
  <c r="DX756" i="4"/>
  <c r="DT756" i="4"/>
  <c r="DL756" i="4"/>
  <c r="DP756" i="4"/>
  <c r="DN748" i="4"/>
  <c r="DR748" i="4"/>
  <c r="DV748" i="4"/>
  <c r="DZ748" i="4"/>
  <c r="DK748" i="4"/>
  <c r="DS748" i="4"/>
  <c r="EA748" i="4"/>
  <c r="DM748" i="4"/>
  <c r="DQ748" i="4"/>
  <c r="DU748" i="4"/>
  <c r="DY748" i="4"/>
  <c r="DO748" i="4"/>
  <c r="DW748" i="4"/>
  <c r="DX748" i="4"/>
  <c r="DL748" i="4"/>
  <c r="DP748" i="4"/>
  <c r="DT748" i="4"/>
  <c r="DN740" i="4"/>
  <c r="DR740" i="4"/>
  <c r="DV740" i="4"/>
  <c r="DZ740" i="4"/>
  <c r="DK740" i="4"/>
  <c r="DO740" i="4"/>
  <c r="DW740" i="4"/>
  <c r="DM740" i="4"/>
  <c r="DQ740" i="4"/>
  <c r="DU740" i="4"/>
  <c r="DY740" i="4"/>
  <c r="DS740" i="4"/>
  <c r="EA740" i="4"/>
  <c r="DX740" i="4"/>
  <c r="DL740" i="4"/>
  <c r="DT740" i="4"/>
  <c r="DP740" i="4"/>
  <c r="DN732" i="4"/>
  <c r="DR732" i="4"/>
  <c r="DV732" i="4"/>
  <c r="DZ732" i="4"/>
  <c r="DK732" i="4"/>
  <c r="DS732" i="4"/>
  <c r="EA732" i="4"/>
  <c r="DM732" i="4"/>
  <c r="DQ732" i="4"/>
  <c r="DU732" i="4"/>
  <c r="DY732" i="4"/>
  <c r="DO732" i="4"/>
  <c r="DW732" i="4"/>
  <c r="DX732" i="4"/>
  <c r="DT732" i="4"/>
  <c r="DL732" i="4"/>
  <c r="DP732" i="4"/>
  <c r="DN724" i="4"/>
  <c r="DR724" i="4"/>
  <c r="DV724" i="4"/>
  <c r="DZ724" i="4"/>
  <c r="DO724" i="4"/>
  <c r="DW724" i="4"/>
  <c r="DM724" i="4"/>
  <c r="DQ724" i="4"/>
  <c r="DU724" i="4"/>
  <c r="DY724" i="4"/>
  <c r="DK724" i="4"/>
  <c r="DS724" i="4"/>
  <c r="EA724" i="4"/>
  <c r="DX724" i="4"/>
  <c r="DP724" i="4"/>
  <c r="DT724" i="4"/>
  <c r="DL724" i="4"/>
  <c r="DN712" i="4"/>
  <c r="DR712" i="4"/>
  <c r="DV712" i="4"/>
  <c r="DZ712" i="4"/>
  <c r="DK712" i="4"/>
  <c r="DS712" i="4"/>
  <c r="DW712" i="4"/>
  <c r="DM712" i="4"/>
  <c r="DQ712" i="4"/>
  <c r="DU712" i="4"/>
  <c r="DY712" i="4"/>
  <c r="DO712" i="4"/>
  <c r="EA712" i="4"/>
  <c r="DP712" i="4"/>
  <c r="DT712" i="4"/>
  <c r="DX712" i="4"/>
  <c r="DL712" i="4"/>
  <c r="DN704" i="4"/>
  <c r="DR704" i="4"/>
  <c r="DV704" i="4"/>
  <c r="DZ704" i="4"/>
  <c r="DO704" i="4"/>
  <c r="DW704" i="4"/>
  <c r="DM704" i="4"/>
  <c r="DQ704" i="4"/>
  <c r="DU704" i="4"/>
  <c r="DY704" i="4"/>
  <c r="DK704" i="4"/>
  <c r="DS704" i="4"/>
  <c r="EA704" i="4"/>
  <c r="DP704" i="4"/>
  <c r="DL704" i="4"/>
  <c r="DT704" i="4"/>
  <c r="DX704" i="4"/>
  <c r="DN696" i="4"/>
  <c r="DR696" i="4"/>
  <c r="DV696" i="4"/>
  <c r="DZ696" i="4"/>
  <c r="DO696" i="4"/>
  <c r="DW696" i="4"/>
  <c r="DM696" i="4"/>
  <c r="DQ696" i="4"/>
  <c r="DU696" i="4"/>
  <c r="DY696" i="4"/>
  <c r="DK696" i="4"/>
  <c r="DS696" i="4"/>
  <c r="EA696" i="4"/>
  <c r="DP696" i="4"/>
  <c r="DT696" i="4"/>
  <c r="DX696" i="4"/>
  <c r="DL696" i="4"/>
  <c r="DN688" i="4"/>
  <c r="DR688" i="4"/>
  <c r="DV688" i="4"/>
  <c r="DZ688" i="4"/>
  <c r="DO688" i="4"/>
  <c r="DW688" i="4"/>
  <c r="DM688" i="4"/>
  <c r="DQ688" i="4"/>
  <c r="DU688" i="4"/>
  <c r="DY688" i="4"/>
  <c r="DK688" i="4"/>
  <c r="DS688" i="4"/>
  <c r="EA688" i="4"/>
  <c r="DP688" i="4"/>
  <c r="DL688" i="4"/>
  <c r="DT688" i="4"/>
  <c r="DX688" i="4"/>
  <c r="DN680" i="4"/>
  <c r="DR680" i="4"/>
  <c r="DV680" i="4"/>
  <c r="DZ680" i="4"/>
  <c r="DK680" i="4"/>
  <c r="DS680" i="4"/>
  <c r="EA680" i="4"/>
  <c r="DM680" i="4"/>
  <c r="DQ680" i="4"/>
  <c r="DU680" i="4"/>
  <c r="DY680" i="4"/>
  <c r="DO680" i="4"/>
  <c r="DW680" i="4"/>
  <c r="DP680" i="4"/>
  <c r="DL680" i="4"/>
  <c r="DT680" i="4"/>
  <c r="DX680" i="4"/>
  <c r="DN668" i="4"/>
  <c r="DR668" i="4"/>
  <c r="DV668" i="4"/>
  <c r="DZ668" i="4"/>
  <c r="DO668" i="4"/>
  <c r="DS668" i="4"/>
  <c r="EA668" i="4"/>
  <c r="DM668" i="4"/>
  <c r="DQ668" i="4"/>
  <c r="DU668" i="4"/>
  <c r="DY668" i="4"/>
  <c r="DK668" i="4"/>
  <c r="DW668" i="4"/>
  <c r="DX668" i="4"/>
  <c r="DP668" i="4"/>
  <c r="DT668" i="4"/>
  <c r="DL668" i="4"/>
  <c r="DN660" i="4"/>
  <c r="DR660" i="4"/>
  <c r="DV660" i="4"/>
  <c r="DZ660" i="4"/>
  <c r="DK660" i="4"/>
  <c r="DS660" i="4"/>
  <c r="EA660" i="4"/>
  <c r="DM660" i="4"/>
  <c r="DQ660" i="4"/>
  <c r="DU660" i="4"/>
  <c r="DY660" i="4"/>
  <c r="DO660" i="4"/>
  <c r="DW660" i="4"/>
  <c r="DX660" i="4"/>
  <c r="DL660" i="4"/>
  <c r="DT660" i="4"/>
  <c r="DP660" i="4"/>
  <c r="DN652" i="4"/>
  <c r="DR652" i="4"/>
  <c r="DV652" i="4"/>
  <c r="DZ652" i="4"/>
  <c r="DK652" i="4"/>
  <c r="DS652" i="4"/>
  <c r="EA652" i="4"/>
  <c r="DM652" i="4"/>
  <c r="DQ652" i="4"/>
  <c r="DU652" i="4"/>
  <c r="DY652" i="4"/>
  <c r="DO652" i="4"/>
  <c r="DW652" i="4"/>
  <c r="DX652" i="4"/>
  <c r="DP652" i="4"/>
  <c r="DT652" i="4"/>
  <c r="DL652" i="4"/>
  <c r="DN644" i="4"/>
  <c r="DR644" i="4"/>
  <c r="DV644" i="4"/>
  <c r="DZ644" i="4"/>
  <c r="DK644" i="4"/>
  <c r="DS644" i="4"/>
  <c r="EA644" i="4"/>
  <c r="DM644" i="4"/>
  <c r="DQ644" i="4"/>
  <c r="DU644" i="4"/>
  <c r="DY644" i="4"/>
  <c r="DO644" i="4"/>
  <c r="DW644" i="4"/>
  <c r="DX644" i="4"/>
  <c r="DT644" i="4"/>
  <c r="DL644" i="4"/>
  <c r="DP644" i="4"/>
  <c r="DN636" i="4"/>
  <c r="DR636" i="4"/>
  <c r="DV636" i="4"/>
  <c r="DZ636" i="4"/>
  <c r="DO636" i="4"/>
  <c r="DS636" i="4"/>
  <c r="EA636" i="4"/>
  <c r="DM636" i="4"/>
  <c r="DQ636" i="4"/>
  <c r="DU636" i="4"/>
  <c r="DY636" i="4"/>
  <c r="DK636" i="4"/>
  <c r="DW636" i="4"/>
  <c r="DX636" i="4"/>
  <c r="DL636" i="4"/>
  <c r="DP636" i="4"/>
  <c r="DT636" i="4"/>
  <c r="DN628" i="4"/>
  <c r="DR628" i="4"/>
  <c r="DV628" i="4"/>
  <c r="DZ628" i="4"/>
  <c r="DK628" i="4"/>
  <c r="DS628" i="4"/>
  <c r="EA628" i="4"/>
  <c r="DM628" i="4"/>
  <c r="DQ628" i="4"/>
  <c r="DU628" i="4"/>
  <c r="DY628" i="4"/>
  <c r="DO628" i="4"/>
  <c r="DW628" i="4"/>
  <c r="DX628" i="4"/>
  <c r="DL628" i="4"/>
  <c r="DP628" i="4"/>
  <c r="DT628" i="4"/>
  <c r="DN624" i="4"/>
  <c r="DR624" i="4"/>
  <c r="DV624" i="4"/>
  <c r="DZ624" i="4"/>
  <c r="DO624" i="4"/>
  <c r="DW624" i="4"/>
  <c r="DM624" i="4"/>
  <c r="DQ624" i="4"/>
  <c r="DU624" i="4"/>
  <c r="DY624" i="4"/>
  <c r="DK624" i="4"/>
  <c r="DS624" i="4"/>
  <c r="EA624" i="4"/>
  <c r="DP624" i="4"/>
  <c r="DT624" i="4"/>
  <c r="DX624" i="4"/>
  <c r="DL624" i="4"/>
  <c r="DN616" i="4"/>
  <c r="DR616" i="4"/>
  <c r="DV616" i="4"/>
  <c r="DZ616" i="4"/>
  <c r="DM616" i="4"/>
  <c r="DQ616" i="4"/>
  <c r="DU616" i="4"/>
  <c r="DY616" i="4"/>
  <c r="DK616" i="4"/>
  <c r="DS616" i="4"/>
  <c r="EA616" i="4"/>
  <c r="DT616" i="4"/>
  <c r="DP616" i="4"/>
  <c r="DX616" i="4"/>
  <c r="DL616" i="4"/>
  <c r="DO616" i="4"/>
  <c r="DW616" i="4"/>
  <c r="DN612" i="4"/>
  <c r="DR612" i="4"/>
  <c r="DV612" i="4"/>
  <c r="DZ612" i="4"/>
  <c r="DM612" i="4"/>
  <c r="DQ612" i="4"/>
  <c r="DU612" i="4"/>
  <c r="DY612" i="4"/>
  <c r="DK612" i="4"/>
  <c r="DS612" i="4"/>
  <c r="EA612" i="4"/>
  <c r="DL612" i="4"/>
  <c r="DP612" i="4"/>
  <c r="DX612" i="4"/>
  <c r="DT612" i="4"/>
  <c r="DO612" i="4"/>
  <c r="DW612" i="4"/>
  <c r="DN604" i="4"/>
  <c r="DR604" i="4"/>
  <c r="DV604" i="4"/>
  <c r="DZ604" i="4"/>
  <c r="DM604" i="4"/>
  <c r="DQ604" i="4"/>
  <c r="DU604" i="4"/>
  <c r="DY604" i="4"/>
  <c r="DK604" i="4"/>
  <c r="DS604" i="4"/>
  <c r="EA604" i="4"/>
  <c r="DL604" i="4"/>
  <c r="DP604" i="4"/>
  <c r="DX604" i="4"/>
  <c r="DT604" i="4"/>
  <c r="DO604" i="4"/>
  <c r="DW604" i="4"/>
  <c r="DN596" i="4"/>
  <c r="DR596" i="4"/>
  <c r="DV596" i="4"/>
  <c r="DZ596" i="4"/>
  <c r="DM596" i="4"/>
  <c r="DQ596" i="4"/>
  <c r="DU596" i="4"/>
  <c r="DY596" i="4"/>
  <c r="DK596" i="4"/>
  <c r="DS596" i="4"/>
  <c r="EA596" i="4"/>
  <c r="DL596" i="4"/>
  <c r="DP596" i="4"/>
  <c r="DX596" i="4"/>
  <c r="DT596" i="4"/>
  <c r="DO596" i="4"/>
  <c r="DW596" i="4"/>
  <c r="DN588" i="4"/>
  <c r="DR588" i="4"/>
  <c r="DV588" i="4"/>
  <c r="DZ588" i="4"/>
  <c r="DM588" i="4"/>
  <c r="DQ588" i="4"/>
  <c r="DU588" i="4"/>
  <c r="DY588" i="4"/>
  <c r="DK588" i="4"/>
  <c r="DS588" i="4"/>
  <c r="EA588" i="4"/>
  <c r="DT588" i="4"/>
  <c r="DP588" i="4"/>
  <c r="DX588" i="4"/>
  <c r="DL588" i="4"/>
  <c r="DO588" i="4"/>
  <c r="DW588" i="4"/>
  <c r="DN576" i="4"/>
  <c r="DR576" i="4"/>
  <c r="DV576" i="4"/>
  <c r="DZ576" i="4"/>
  <c r="DM576" i="4"/>
  <c r="DQ576" i="4"/>
  <c r="DU576" i="4"/>
  <c r="DY576" i="4"/>
  <c r="DK576" i="4"/>
  <c r="DS576" i="4"/>
  <c r="EA576" i="4"/>
  <c r="DL576" i="4"/>
  <c r="DP576" i="4"/>
  <c r="DX576" i="4"/>
  <c r="DT576" i="4"/>
  <c r="DW576" i="4"/>
  <c r="DO576" i="4"/>
  <c r="DN568" i="4"/>
  <c r="DR568" i="4"/>
  <c r="DV568" i="4"/>
  <c r="DZ568" i="4"/>
  <c r="DM568" i="4"/>
  <c r="DQ568" i="4"/>
  <c r="DU568" i="4"/>
  <c r="DY568" i="4"/>
  <c r="DK568" i="4"/>
  <c r="DS568" i="4"/>
  <c r="EA568" i="4"/>
  <c r="DT568" i="4"/>
  <c r="DP568" i="4"/>
  <c r="DX568" i="4"/>
  <c r="DL568" i="4"/>
  <c r="DO568" i="4"/>
  <c r="DW568" i="4"/>
  <c r="DN560" i="4"/>
  <c r="DR560" i="4"/>
  <c r="DV560" i="4"/>
  <c r="DZ560" i="4"/>
  <c r="DM560" i="4"/>
  <c r="DQ560" i="4"/>
  <c r="DU560" i="4"/>
  <c r="DY560" i="4"/>
  <c r="DK560" i="4"/>
  <c r="DS560" i="4"/>
  <c r="EA560" i="4"/>
  <c r="DT560" i="4"/>
  <c r="DP560" i="4"/>
  <c r="DX560" i="4"/>
  <c r="DL560" i="4"/>
  <c r="DW560" i="4"/>
  <c r="DO560" i="4"/>
  <c r="DN552" i="4"/>
  <c r="DR552" i="4"/>
  <c r="DV552" i="4"/>
  <c r="DZ552" i="4"/>
  <c r="DM552" i="4"/>
  <c r="DQ552" i="4"/>
  <c r="DU552" i="4"/>
  <c r="DY552" i="4"/>
  <c r="DK552" i="4"/>
  <c r="DS552" i="4"/>
  <c r="EA552" i="4"/>
  <c r="DT552" i="4"/>
  <c r="DP552" i="4"/>
  <c r="DX552" i="4"/>
  <c r="DL552" i="4"/>
  <c r="DO552" i="4"/>
  <c r="DW552" i="4"/>
  <c r="DN544" i="4"/>
  <c r="DR544" i="4"/>
  <c r="DV544" i="4"/>
  <c r="DZ544" i="4"/>
  <c r="DM544" i="4"/>
  <c r="DQ544" i="4"/>
  <c r="DU544" i="4"/>
  <c r="DY544" i="4"/>
  <c r="DK544" i="4"/>
  <c r="DS544" i="4"/>
  <c r="EA544" i="4"/>
  <c r="DP544" i="4"/>
  <c r="DX544" i="4"/>
  <c r="DL544" i="4"/>
  <c r="DT544" i="4"/>
  <c r="DW544" i="4"/>
  <c r="DO544" i="4"/>
  <c r="DN536" i="4"/>
  <c r="DR536" i="4"/>
  <c r="DV536" i="4"/>
  <c r="DZ536" i="4"/>
  <c r="DM536" i="4"/>
  <c r="DQ536" i="4"/>
  <c r="DU536" i="4"/>
  <c r="DY536" i="4"/>
  <c r="DK536" i="4"/>
  <c r="DS536" i="4"/>
  <c r="EA536" i="4"/>
  <c r="DT536" i="4"/>
  <c r="DP536" i="4"/>
  <c r="DX536" i="4"/>
  <c r="DL536" i="4"/>
  <c r="DO536" i="4"/>
  <c r="DW536" i="4"/>
  <c r="DN528" i="4"/>
  <c r="DR528" i="4"/>
  <c r="DV528" i="4"/>
  <c r="DZ528" i="4"/>
  <c r="DM528" i="4"/>
  <c r="DQ528" i="4"/>
  <c r="DU528" i="4"/>
  <c r="DY528" i="4"/>
  <c r="DK528" i="4"/>
  <c r="DS528" i="4"/>
  <c r="EA528" i="4"/>
  <c r="DL528" i="4"/>
  <c r="DP528" i="4"/>
  <c r="DX528" i="4"/>
  <c r="DT528" i="4"/>
  <c r="DW528" i="4"/>
  <c r="DO528" i="4"/>
  <c r="DN520" i="4"/>
  <c r="DR520" i="4"/>
  <c r="DV520" i="4"/>
  <c r="DZ520" i="4"/>
  <c r="DM520" i="4"/>
  <c r="DQ520" i="4"/>
  <c r="DU520" i="4"/>
  <c r="DY520" i="4"/>
  <c r="DK520" i="4"/>
  <c r="DS520" i="4"/>
  <c r="EA520" i="4"/>
  <c r="DL520" i="4"/>
  <c r="DT520" i="4"/>
  <c r="DP520" i="4"/>
  <c r="DX520" i="4"/>
  <c r="DW520" i="4"/>
  <c r="DO520" i="4"/>
  <c r="DN508" i="4"/>
  <c r="DR508" i="4"/>
  <c r="DV508" i="4"/>
  <c r="DZ508" i="4"/>
  <c r="DM508" i="4"/>
  <c r="DQ508" i="4"/>
  <c r="DU508" i="4"/>
  <c r="DY508" i="4"/>
  <c r="DK508" i="4"/>
  <c r="DS508" i="4"/>
  <c r="EA508" i="4"/>
  <c r="DT508" i="4"/>
  <c r="DP508" i="4"/>
  <c r="DX508" i="4"/>
  <c r="DL508" i="4"/>
  <c r="DW508" i="4"/>
  <c r="DO508" i="4"/>
  <c r="DN496" i="4"/>
  <c r="DR496" i="4"/>
  <c r="DV496" i="4"/>
  <c r="DZ496" i="4"/>
  <c r="DM496" i="4"/>
  <c r="DQ496" i="4"/>
  <c r="DU496" i="4"/>
  <c r="DY496" i="4"/>
  <c r="DK496" i="4"/>
  <c r="DS496" i="4"/>
  <c r="EA496" i="4"/>
  <c r="DL496" i="4"/>
  <c r="DP496" i="4"/>
  <c r="DX496" i="4"/>
  <c r="DT496" i="4"/>
  <c r="DW496" i="4"/>
  <c r="DO496" i="4"/>
  <c r="DN480" i="4"/>
  <c r="DR480" i="4"/>
  <c r="DV480" i="4"/>
  <c r="DZ480" i="4"/>
  <c r="DM480" i="4"/>
  <c r="DQ480" i="4"/>
  <c r="DU480" i="4"/>
  <c r="DY480" i="4"/>
  <c r="DK480" i="4"/>
  <c r="DS480" i="4"/>
  <c r="EA480" i="4"/>
  <c r="DL480" i="4"/>
  <c r="DP480" i="4"/>
  <c r="DX480" i="4"/>
  <c r="DT480" i="4"/>
  <c r="DW480" i="4"/>
  <c r="DO480" i="4"/>
  <c r="DN472" i="4"/>
  <c r="DR472" i="4"/>
  <c r="DV472" i="4"/>
  <c r="DZ472" i="4"/>
  <c r="DM472" i="4"/>
  <c r="DQ472" i="4"/>
  <c r="DU472" i="4"/>
  <c r="DY472" i="4"/>
  <c r="DK472" i="4"/>
  <c r="DS472" i="4"/>
  <c r="EA472" i="4"/>
  <c r="DL472" i="4"/>
  <c r="DP472" i="4"/>
  <c r="DX472" i="4"/>
  <c r="DT472" i="4"/>
  <c r="DW472" i="4"/>
  <c r="DO472" i="4"/>
  <c r="DL464" i="4"/>
  <c r="DP464" i="4"/>
  <c r="DT464" i="4"/>
  <c r="DX464" i="4"/>
  <c r="DK464" i="4"/>
  <c r="DO464" i="4"/>
  <c r="DS464" i="4"/>
  <c r="DW464" i="4"/>
  <c r="EA464" i="4"/>
  <c r="DQ464" i="4"/>
  <c r="DY464" i="4"/>
  <c r="DN464" i="4"/>
  <c r="DV464" i="4"/>
  <c r="DZ464" i="4"/>
  <c r="DM464" i="4"/>
  <c r="DU464" i="4"/>
  <c r="DR464" i="4"/>
  <c r="DL456" i="4"/>
  <c r="DP456" i="4"/>
  <c r="DT456" i="4"/>
  <c r="DX456" i="4"/>
  <c r="DK456" i="4"/>
  <c r="DO456" i="4"/>
  <c r="DS456" i="4"/>
  <c r="DW456" i="4"/>
  <c r="EA456" i="4"/>
  <c r="DQ456" i="4"/>
  <c r="DY456" i="4"/>
  <c r="DN456" i="4"/>
  <c r="DV456" i="4"/>
  <c r="DZ456" i="4"/>
  <c r="DM456" i="4"/>
  <c r="DU456" i="4"/>
  <c r="DR456" i="4"/>
  <c r="DL452" i="4"/>
  <c r="DP452" i="4"/>
  <c r="DT452" i="4"/>
  <c r="DX452" i="4"/>
  <c r="DK452" i="4"/>
  <c r="DO452" i="4"/>
  <c r="DS452" i="4"/>
  <c r="DW452" i="4"/>
  <c r="EA452" i="4"/>
  <c r="DQ452" i="4"/>
  <c r="DY452" i="4"/>
  <c r="DN452" i="4"/>
  <c r="DV452" i="4"/>
  <c r="DR452" i="4"/>
  <c r="DM452" i="4"/>
  <c r="DU452" i="4"/>
  <c r="DZ452" i="4"/>
  <c r="DL440" i="4"/>
  <c r="DP440" i="4"/>
  <c r="DT440" i="4"/>
  <c r="DX440" i="4"/>
  <c r="DK440" i="4"/>
  <c r="DO440" i="4"/>
  <c r="DS440" i="4"/>
  <c r="DW440" i="4"/>
  <c r="EA440" i="4"/>
  <c r="DQ440" i="4"/>
  <c r="DY440" i="4"/>
  <c r="DN440" i="4"/>
  <c r="DV440" i="4"/>
  <c r="DZ440" i="4"/>
  <c r="DM440" i="4"/>
  <c r="DU440" i="4"/>
  <c r="DR440" i="4"/>
  <c r="DL432" i="4"/>
  <c r="DP432" i="4"/>
  <c r="DT432" i="4"/>
  <c r="DX432" i="4"/>
  <c r="DK432" i="4"/>
  <c r="DO432" i="4"/>
  <c r="DS432" i="4"/>
  <c r="DW432" i="4"/>
  <c r="EA432" i="4"/>
  <c r="DQ432" i="4"/>
  <c r="DY432" i="4"/>
  <c r="DN432" i="4"/>
  <c r="DV432" i="4"/>
  <c r="DZ432" i="4"/>
  <c r="DU432" i="4"/>
  <c r="DM432" i="4"/>
  <c r="DR432" i="4"/>
  <c r="DL424" i="4"/>
  <c r="DP424" i="4"/>
  <c r="DT424" i="4"/>
  <c r="DX424" i="4"/>
  <c r="DK424" i="4"/>
  <c r="DO424" i="4"/>
  <c r="DS424" i="4"/>
  <c r="DW424" i="4"/>
  <c r="EA424" i="4"/>
  <c r="DQ424" i="4"/>
  <c r="DY424" i="4"/>
  <c r="DN424" i="4"/>
  <c r="DV424" i="4"/>
  <c r="DZ424" i="4"/>
  <c r="DM424" i="4"/>
  <c r="DU424" i="4"/>
  <c r="DR424" i="4"/>
  <c r="DL416" i="4"/>
  <c r="DP416" i="4"/>
  <c r="DT416" i="4"/>
  <c r="DX416" i="4"/>
  <c r="DK416" i="4"/>
  <c r="DO416" i="4"/>
  <c r="DS416" i="4"/>
  <c r="DW416" i="4"/>
  <c r="EA416" i="4"/>
  <c r="DQ416" i="4"/>
  <c r="DY416" i="4"/>
  <c r="DN416" i="4"/>
  <c r="DV416" i="4"/>
  <c r="DZ416" i="4"/>
  <c r="DU416" i="4"/>
  <c r="DM416" i="4"/>
  <c r="DR416" i="4"/>
  <c r="DL408" i="4"/>
  <c r="DP408" i="4"/>
  <c r="DT408" i="4"/>
  <c r="DX408" i="4"/>
  <c r="DK408" i="4"/>
  <c r="DO408" i="4"/>
  <c r="DS408" i="4"/>
  <c r="DW408" i="4"/>
  <c r="EA408" i="4"/>
  <c r="DQ408" i="4"/>
  <c r="DY408" i="4"/>
  <c r="DN408" i="4"/>
  <c r="DV408" i="4"/>
  <c r="DZ408" i="4"/>
  <c r="DU408" i="4"/>
  <c r="DM408" i="4"/>
  <c r="DR408" i="4"/>
  <c r="DL400" i="4"/>
  <c r="DP400" i="4"/>
  <c r="DT400" i="4"/>
  <c r="DX400" i="4"/>
  <c r="DK400" i="4"/>
  <c r="DO400" i="4"/>
  <c r="DS400" i="4"/>
  <c r="DW400" i="4"/>
  <c r="EA400" i="4"/>
  <c r="DQ400" i="4"/>
  <c r="DY400" i="4"/>
  <c r="DN400" i="4"/>
  <c r="DV400" i="4"/>
  <c r="DZ400" i="4"/>
  <c r="DM400" i="4"/>
  <c r="DU400" i="4"/>
  <c r="DR400" i="4"/>
  <c r="DL392" i="4"/>
  <c r="DP392" i="4"/>
  <c r="DT392" i="4"/>
  <c r="DX392" i="4"/>
  <c r="DK392" i="4"/>
  <c r="DO392" i="4"/>
  <c r="DS392" i="4"/>
  <c r="DW392" i="4"/>
  <c r="EA392" i="4"/>
  <c r="DQ392" i="4"/>
  <c r="DY392" i="4"/>
  <c r="DN392" i="4"/>
  <c r="DV392" i="4"/>
  <c r="DZ392" i="4"/>
  <c r="DU392" i="4"/>
  <c r="DM392" i="4"/>
  <c r="DR392" i="4"/>
  <c r="DL380" i="4"/>
  <c r="DP380" i="4"/>
  <c r="DT380" i="4"/>
  <c r="DX380" i="4"/>
  <c r="DK380" i="4"/>
  <c r="DO380" i="4"/>
  <c r="DS380" i="4"/>
  <c r="DW380" i="4"/>
  <c r="EA380" i="4"/>
  <c r="DQ380" i="4"/>
  <c r="DY380" i="4"/>
  <c r="DN380" i="4"/>
  <c r="DV380" i="4"/>
  <c r="DR380" i="4"/>
  <c r="DM380" i="4"/>
  <c r="DU380" i="4"/>
  <c r="DZ380" i="4"/>
  <c r="DL372" i="4"/>
  <c r="DP372" i="4"/>
  <c r="DT372" i="4"/>
  <c r="DX372" i="4"/>
  <c r="DK372" i="4"/>
  <c r="DO372" i="4"/>
  <c r="DS372" i="4"/>
  <c r="DW372" i="4"/>
  <c r="EA372" i="4"/>
  <c r="DQ372" i="4"/>
  <c r="DY372" i="4"/>
  <c r="DN372" i="4"/>
  <c r="DV372" i="4"/>
  <c r="DR372" i="4"/>
  <c r="DU372" i="4"/>
  <c r="DM372" i="4"/>
  <c r="DZ372" i="4"/>
  <c r="DL360" i="4"/>
  <c r="DP360" i="4"/>
  <c r="DT360" i="4"/>
  <c r="DX360" i="4"/>
  <c r="DK360" i="4"/>
  <c r="DO360" i="4"/>
  <c r="DS360" i="4"/>
  <c r="DW360" i="4"/>
  <c r="EA360" i="4"/>
  <c r="DQ360" i="4"/>
  <c r="DY360" i="4"/>
  <c r="DN360" i="4"/>
  <c r="DV360" i="4"/>
  <c r="DZ360" i="4"/>
  <c r="DM360" i="4"/>
  <c r="DU360" i="4"/>
  <c r="DR360" i="4"/>
  <c r="DL352" i="4"/>
  <c r="DP352" i="4"/>
  <c r="DT352" i="4"/>
  <c r="DX352" i="4"/>
  <c r="DK352" i="4"/>
  <c r="DO352" i="4"/>
  <c r="DS352" i="4"/>
  <c r="DW352" i="4"/>
  <c r="EA352" i="4"/>
  <c r="DQ352" i="4"/>
  <c r="DY352" i="4"/>
  <c r="DN352" i="4"/>
  <c r="DV352" i="4"/>
  <c r="DZ352" i="4"/>
  <c r="DU352" i="4"/>
  <c r="DM352" i="4"/>
  <c r="DR352" i="4"/>
  <c r="DL344" i="4"/>
  <c r="DP344" i="4"/>
  <c r="DT344" i="4"/>
  <c r="DX344" i="4"/>
  <c r="DK344" i="4"/>
  <c r="DO344" i="4"/>
  <c r="DS344" i="4"/>
  <c r="DW344" i="4"/>
  <c r="EA344" i="4"/>
  <c r="DQ344" i="4"/>
  <c r="DY344" i="4"/>
  <c r="DN344" i="4"/>
  <c r="DV344" i="4"/>
  <c r="DZ344" i="4"/>
  <c r="DM344" i="4"/>
  <c r="DU344" i="4"/>
  <c r="DR344" i="4"/>
  <c r="DL336" i="4"/>
  <c r="DP336" i="4"/>
  <c r="DT336" i="4"/>
  <c r="DX336" i="4"/>
  <c r="DK336" i="4"/>
  <c r="DO336" i="4"/>
  <c r="DS336" i="4"/>
  <c r="DW336" i="4"/>
  <c r="EA336" i="4"/>
  <c r="DQ336" i="4"/>
  <c r="DY336" i="4"/>
  <c r="DN336" i="4"/>
  <c r="DV336" i="4"/>
  <c r="DZ336" i="4"/>
  <c r="DU336" i="4"/>
  <c r="DM336" i="4"/>
  <c r="DR336" i="4"/>
  <c r="DL328" i="4"/>
  <c r="DP328" i="4"/>
  <c r="DT328" i="4"/>
  <c r="DX328" i="4"/>
  <c r="DK328" i="4"/>
  <c r="DO328" i="4"/>
  <c r="DS328" i="4"/>
  <c r="DW328" i="4"/>
  <c r="EA328" i="4"/>
  <c r="DQ328" i="4"/>
  <c r="DY328" i="4"/>
  <c r="DN328" i="4"/>
  <c r="DV328" i="4"/>
  <c r="DZ328" i="4"/>
  <c r="DM328" i="4"/>
  <c r="DU328" i="4"/>
  <c r="DR328" i="4"/>
  <c r="DL320" i="4"/>
  <c r="DP320" i="4"/>
  <c r="DT320" i="4"/>
  <c r="DX320" i="4"/>
  <c r="DK320" i="4"/>
  <c r="DO320" i="4"/>
  <c r="DS320" i="4"/>
  <c r="DW320" i="4"/>
  <c r="EA320" i="4"/>
  <c r="DQ320" i="4"/>
  <c r="DY320" i="4"/>
  <c r="DN320" i="4"/>
  <c r="DV320" i="4"/>
  <c r="DZ320" i="4"/>
  <c r="DU320" i="4"/>
  <c r="DM320" i="4"/>
  <c r="DR320" i="4"/>
  <c r="DL308" i="4"/>
  <c r="DP308" i="4"/>
  <c r="DT308" i="4"/>
  <c r="DX308" i="4"/>
  <c r="DK308" i="4"/>
  <c r="DO308" i="4"/>
  <c r="DS308" i="4"/>
  <c r="DW308" i="4"/>
  <c r="EA308" i="4"/>
  <c r="DQ308" i="4"/>
  <c r="DY308" i="4"/>
  <c r="DN308" i="4"/>
  <c r="DV308" i="4"/>
  <c r="DR308" i="4"/>
  <c r="DU308" i="4"/>
  <c r="DM308" i="4"/>
  <c r="DZ308" i="4"/>
  <c r="DL300" i="4"/>
  <c r="DP300" i="4"/>
  <c r="DT300" i="4"/>
  <c r="DX300" i="4"/>
  <c r="DK300" i="4"/>
  <c r="DO300" i="4"/>
  <c r="DS300" i="4"/>
  <c r="DW300" i="4"/>
  <c r="EA300" i="4"/>
  <c r="DQ300" i="4"/>
  <c r="DY300" i="4"/>
  <c r="DN300" i="4"/>
  <c r="DV300" i="4"/>
  <c r="DR300" i="4"/>
  <c r="DM300" i="4"/>
  <c r="DU300" i="4"/>
  <c r="DZ300" i="4"/>
  <c r="DL292" i="4"/>
  <c r="DP292" i="4"/>
  <c r="DT292" i="4"/>
  <c r="DX292" i="4"/>
  <c r="DK292" i="4"/>
  <c r="DO292" i="4"/>
  <c r="DS292" i="4"/>
  <c r="DW292" i="4"/>
  <c r="EA292" i="4"/>
  <c r="DQ292" i="4"/>
  <c r="DY292" i="4"/>
  <c r="DN292" i="4"/>
  <c r="DV292" i="4"/>
  <c r="DR292" i="4"/>
  <c r="DM292" i="4"/>
  <c r="DU292" i="4"/>
  <c r="DZ292" i="4"/>
  <c r="DL284" i="4"/>
  <c r="DP284" i="4"/>
  <c r="DT284" i="4"/>
  <c r="DX284" i="4"/>
  <c r="DK284" i="4"/>
  <c r="DO284" i="4"/>
  <c r="DS284" i="4"/>
  <c r="DW284" i="4"/>
  <c r="EA284" i="4"/>
  <c r="DQ284" i="4"/>
  <c r="DY284" i="4"/>
  <c r="DN284" i="4"/>
  <c r="DV284" i="4"/>
  <c r="DR284" i="4"/>
  <c r="DU284" i="4"/>
  <c r="DM284" i="4"/>
  <c r="DZ284" i="4"/>
  <c r="DL280" i="4"/>
  <c r="DP280" i="4"/>
  <c r="DT280" i="4"/>
  <c r="DX280" i="4"/>
  <c r="DK280" i="4"/>
  <c r="DO280" i="4"/>
  <c r="DS280" i="4"/>
  <c r="DW280" i="4"/>
  <c r="EA280" i="4"/>
  <c r="DQ280" i="4"/>
  <c r="DY280" i="4"/>
  <c r="DN280" i="4"/>
  <c r="DV280" i="4"/>
  <c r="DZ280" i="4"/>
  <c r="DU280" i="4"/>
  <c r="DM280" i="4"/>
  <c r="DR280" i="4"/>
  <c r="DL276" i="4"/>
  <c r="DP276" i="4"/>
  <c r="DT276" i="4"/>
  <c r="DX276" i="4"/>
  <c r="DK276" i="4"/>
  <c r="DO276" i="4"/>
  <c r="DS276" i="4"/>
  <c r="DW276" i="4"/>
  <c r="EA276" i="4"/>
  <c r="DQ276" i="4"/>
  <c r="DY276" i="4"/>
  <c r="DN276" i="4"/>
  <c r="DV276" i="4"/>
  <c r="DR276" i="4"/>
  <c r="DM276" i="4"/>
  <c r="DU276" i="4"/>
  <c r="DZ276" i="4"/>
  <c r="DL268" i="4"/>
  <c r="DP268" i="4"/>
  <c r="DT268" i="4"/>
  <c r="DX268" i="4"/>
  <c r="DK268" i="4"/>
  <c r="DO268" i="4"/>
  <c r="DS268" i="4"/>
  <c r="DW268" i="4"/>
  <c r="EA268" i="4"/>
  <c r="DQ268" i="4"/>
  <c r="DY268" i="4"/>
  <c r="DN268" i="4"/>
  <c r="DV268" i="4"/>
  <c r="DR268" i="4"/>
  <c r="DU268" i="4"/>
  <c r="DM268" i="4"/>
  <c r="DZ268" i="4"/>
  <c r="DL260" i="4"/>
  <c r="DP260" i="4"/>
  <c r="DT260" i="4"/>
  <c r="DX260" i="4"/>
  <c r="DK260" i="4"/>
  <c r="DO260" i="4"/>
  <c r="DS260" i="4"/>
  <c r="DW260" i="4"/>
  <c r="EA260" i="4"/>
  <c r="DQ260" i="4"/>
  <c r="DY260" i="4"/>
  <c r="DN260" i="4"/>
  <c r="DV260" i="4"/>
  <c r="DR260" i="4"/>
  <c r="DM260" i="4"/>
  <c r="DU260" i="4"/>
  <c r="DZ260" i="4"/>
  <c r="DL252" i="4"/>
  <c r="DP252" i="4"/>
  <c r="DT252" i="4"/>
  <c r="DX252" i="4"/>
  <c r="DK252" i="4"/>
  <c r="DO252" i="4"/>
  <c r="DS252" i="4"/>
  <c r="DW252" i="4"/>
  <c r="EA252" i="4"/>
  <c r="DQ252" i="4"/>
  <c r="DY252" i="4"/>
  <c r="DN252" i="4"/>
  <c r="DV252" i="4"/>
  <c r="DR252" i="4"/>
  <c r="DU252" i="4"/>
  <c r="DM252" i="4"/>
  <c r="DZ252" i="4"/>
  <c r="DL240" i="4"/>
  <c r="DP240" i="4"/>
  <c r="DT240" i="4"/>
  <c r="DX240" i="4"/>
  <c r="DK240" i="4"/>
  <c r="DO240" i="4"/>
  <c r="DS240" i="4"/>
  <c r="DW240" i="4"/>
  <c r="EA240" i="4"/>
  <c r="DQ240" i="4"/>
  <c r="DY240" i="4"/>
  <c r="DN240" i="4"/>
  <c r="DV240" i="4"/>
  <c r="DZ240" i="4"/>
  <c r="DM240" i="4"/>
  <c r="DU240" i="4"/>
  <c r="DR240" i="4"/>
  <c r="DL232" i="4"/>
  <c r="DP232" i="4"/>
  <c r="DT232" i="4"/>
  <c r="DX232" i="4"/>
  <c r="DK232" i="4"/>
  <c r="DO232" i="4"/>
  <c r="DS232" i="4"/>
  <c r="DW232" i="4"/>
  <c r="EA232" i="4"/>
  <c r="DM232" i="4"/>
  <c r="DU232" i="4"/>
  <c r="DR232" i="4"/>
  <c r="DZ232" i="4"/>
  <c r="DV232" i="4"/>
  <c r="DQ232" i="4"/>
  <c r="DN232" i="4"/>
  <c r="DY232" i="4"/>
  <c r="DL224" i="4"/>
  <c r="DP224" i="4"/>
  <c r="DT224" i="4"/>
  <c r="DX224" i="4"/>
  <c r="DK224" i="4"/>
  <c r="DO224" i="4"/>
  <c r="DS224" i="4"/>
  <c r="DW224" i="4"/>
  <c r="EA224" i="4"/>
  <c r="DM224" i="4"/>
  <c r="DU224" i="4"/>
  <c r="DR224" i="4"/>
  <c r="DZ224" i="4"/>
  <c r="DV224" i="4"/>
  <c r="DQ224" i="4"/>
  <c r="DY224" i="4"/>
  <c r="DN224" i="4"/>
  <c r="DL216" i="4"/>
  <c r="DP216" i="4"/>
  <c r="DT216" i="4"/>
  <c r="DX216" i="4"/>
  <c r="DK216" i="4"/>
  <c r="DO216" i="4"/>
  <c r="DS216" i="4"/>
  <c r="DW216" i="4"/>
  <c r="EA216" i="4"/>
  <c r="DM216" i="4"/>
  <c r="DU216" i="4"/>
  <c r="DR216" i="4"/>
  <c r="DZ216" i="4"/>
  <c r="DV216" i="4"/>
  <c r="DQ216" i="4"/>
  <c r="DN216" i="4"/>
  <c r="DY216" i="4"/>
  <c r="DL204" i="4"/>
  <c r="DP204" i="4"/>
  <c r="DT204" i="4"/>
  <c r="DX204" i="4"/>
  <c r="DK204" i="4"/>
  <c r="DO204" i="4"/>
  <c r="DS204" i="4"/>
  <c r="DW204" i="4"/>
  <c r="EA204" i="4"/>
  <c r="DM204" i="4"/>
  <c r="DU204" i="4"/>
  <c r="DR204" i="4"/>
  <c r="DZ204" i="4"/>
  <c r="DN204" i="4"/>
  <c r="DY204" i="4"/>
  <c r="DV204" i="4"/>
  <c r="DQ204" i="4"/>
  <c r="DL196" i="4"/>
  <c r="DP196" i="4"/>
  <c r="DT196" i="4"/>
  <c r="DX196" i="4"/>
  <c r="DK196" i="4"/>
  <c r="DO196" i="4"/>
  <c r="DS196" i="4"/>
  <c r="DW196" i="4"/>
  <c r="EA196" i="4"/>
  <c r="DM196" i="4"/>
  <c r="DU196" i="4"/>
  <c r="DR196" i="4"/>
  <c r="DZ196" i="4"/>
  <c r="DN196" i="4"/>
  <c r="DY196" i="4"/>
  <c r="DQ196" i="4"/>
  <c r="DV196" i="4"/>
  <c r="DL192" i="4"/>
  <c r="DP192" i="4"/>
  <c r="DT192" i="4"/>
  <c r="DX192" i="4"/>
  <c r="DK192" i="4"/>
  <c r="DO192" i="4"/>
  <c r="DS192" i="4"/>
  <c r="DW192" i="4"/>
  <c r="EA192" i="4"/>
  <c r="DM192" i="4"/>
  <c r="DU192" i="4"/>
  <c r="DR192" i="4"/>
  <c r="DZ192" i="4"/>
  <c r="DV192" i="4"/>
  <c r="DQ192" i="4"/>
  <c r="DY192" i="4"/>
  <c r="DN192" i="4"/>
  <c r="DL184" i="4"/>
  <c r="DP184" i="4"/>
  <c r="DT184" i="4"/>
  <c r="DX184" i="4"/>
  <c r="DK184" i="4"/>
  <c r="DO184" i="4"/>
  <c r="DS184" i="4"/>
  <c r="DW184" i="4"/>
  <c r="EA184" i="4"/>
  <c r="DM184" i="4"/>
  <c r="DU184" i="4"/>
  <c r="DR184" i="4"/>
  <c r="DZ184" i="4"/>
  <c r="DV184" i="4"/>
  <c r="DQ184" i="4"/>
  <c r="DN184" i="4"/>
  <c r="DY184" i="4"/>
  <c r="DL176" i="4"/>
  <c r="DP176" i="4"/>
  <c r="DT176" i="4"/>
  <c r="DX176" i="4"/>
  <c r="DK176" i="4"/>
  <c r="DO176" i="4"/>
  <c r="DS176" i="4"/>
  <c r="DW176" i="4"/>
  <c r="EA176" i="4"/>
  <c r="DM176" i="4"/>
  <c r="DU176" i="4"/>
  <c r="DR176" i="4"/>
  <c r="DZ176" i="4"/>
  <c r="DV176" i="4"/>
  <c r="DQ176" i="4"/>
  <c r="DY176" i="4"/>
  <c r="DN176" i="4"/>
  <c r="DL168" i="4"/>
  <c r="DP168" i="4"/>
  <c r="DT168" i="4"/>
  <c r="DX168" i="4"/>
  <c r="DK168" i="4"/>
  <c r="DO168" i="4"/>
  <c r="DS168" i="4"/>
  <c r="DW168" i="4"/>
  <c r="EA168" i="4"/>
  <c r="DM168" i="4"/>
  <c r="DU168" i="4"/>
  <c r="DR168" i="4"/>
  <c r="DZ168" i="4"/>
  <c r="DV168" i="4"/>
  <c r="DQ168" i="4"/>
  <c r="DN168" i="4"/>
  <c r="DY168" i="4"/>
  <c r="DL160" i="4"/>
  <c r="DP160" i="4"/>
  <c r="DT160" i="4"/>
  <c r="DX160" i="4"/>
  <c r="DK160" i="4"/>
  <c r="DO160" i="4"/>
  <c r="DS160" i="4"/>
  <c r="DW160" i="4"/>
  <c r="EA160" i="4"/>
  <c r="DQ160" i="4"/>
  <c r="DY160" i="4"/>
  <c r="DN160" i="4"/>
  <c r="DV160" i="4"/>
  <c r="DR160" i="4"/>
  <c r="DM160" i="4"/>
  <c r="DZ160" i="4"/>
  <c r="DU160" i="4"/>
  <c r="DL148" i="4"/>
  <c r="DP148" i="4"/>
  <c r="DT148" i="4"/>
  <c r="DX148" i="4"/>
  <c r="DK148" i="4"/>
  <c r="DO148" i="4"/>
  <c r="DS148" i="4"/>
  <c r="DW148" i="4"/>
  <c r="EA148" i="4"/>
  <c r="DQ148" i="4"/>
  <c r="DY148" i="4"/>
  <c r="DN148" i="4"/>
  <c r="DV148" i="4"/>
  <c r="DZ148" i="4"/>
  <c r="DU148" i="4"/>
  <c r="DR148" i="4"/>
  <c r="DM148" i="4"/>
  <c r="DL144" i="4"/>
  <c r="DP144" i="4"/>
  <c r="DT144" i="4"/>
  <c r="DX144" i="4"/>
  <c r="DK144" i="4"/>
  <c r="DO144" i="4"/>
  <c r="DS144" i="4"/>
  <c r="DW144" i="4"/>
  <c r="EA144" i="4"/>
  <c r="DQ144" i="4"/>
  <c r="DY144" i="4"/>
  <c r="DN144" i="4"/>
  <c r="DV144" i="4"/>
  <c r="DR144" i="4"/>
  <c r="DM144" i="4"/>
  <c r="DZ144" i="4"/>
  <c r="DU144" i="4"/>
  <c r="DL132" i="4"/>
  <c r="DP132" i="4"/>
  <c r="DT132" i="4"/>
  <c r="DX132" i="4"/>
  <c r="DK132" i="4"/>
  <c r="DO132" i="4"/>
  <c r="DS132" i="4"/>
  <c r="DW132" i="4"/>
  <c r="EA132" i="4"/>
  <c r="DQ132" i="4"/>
  <c r="DY132" i="4"/>
  <c r="DN132" i="4"/>
  <c r="DV132" i="4"/>
  <c r="DZ132" i="4"/>
  <c r="DU132" i="4"/>
  <c r="DR132" i="4"/>
  <c r="DM132" i="4"/>
  <c r="DL124" i="4"/>
  <c r="DP124" i="4"/>
  <c r="DT124" i="4"/>
  <c r="DX124" i="4"/>
  <c r="DK124" i="4"/>
  <c r="DO124" i="4"/>
  <c r="DS124" i="4"/>
  <c r="DW124" i="4"/>
  <c r="EA124" i="4"/>
  <c r="DQ124" i="4"/>
  <c r="DY124" i="4"/>
  <c r="DN124" i="4"/>
  <c r="DV124" i="4"/>
  <c r="DZ124" i="4"/>
  <c r="DU124" i="4"/>
  <c r="DM124" i="4"/>
  <c r="DR124" i="4"/>
  <c r="DL116" i="4"/>
  <c r="DP116" i="4"/>
  <c r="DT116" i="4"/>
  <c r="DX116" i="4"/>
  <c r="DK116" i="4"/>
  <c r="DO116" i="4"/>
  <c r="DS116" i="4"/>
  <c r="DW116" i="4"/>
  <c r="EA116" i="4"/>
  <c r="DQ116" i="4"/>
  <c r="DY116" i="4"/>
  <c r="DN116" i="4"/>
  <c r="DV116" i="4"/>
  <c r="DZ116" i="4"/>
  <c r="DU116" i="4"/>
  <c r="DR116" i="4"/>
  <c r="DM116" i="4"/>
  <c r="DL104" i="4"/>
  <c r="DP104" i="4"/>
  <c r="DT104" i="4"/>
  <c r="DX104" i="4"/>
  <c r="DK104" i="4"/>
  <c r="DO104" i="4"/>
  <c r="DS104" i="4"/>
  <c r="DW104" i="4"/>
  <c r="EA104" i="4"/>
  <c r="DQ104" i="4"/>
  <c r="DY104" i="4"/>
  <c r="DN104" i="4"/>
  <c r="DV104" i="4"/>
  <c r="DR104" i="4"/>
  <c r="DM104" i="4"/>
  <c r="DU104" i="4"/>
  <c r="DZ104" i="4"/>
  <c r="DL96" i="4"/>
  <c r="DP96" i="4"/>
  <c r="DT96" i="4"/>
  <c r="DX96" i="4"/>
  <c r="DK96" i="4"/>
  <c r="DO96" i="4"/>
  <c r="DS96" i="4"/>
  <c r="DW96" i="4"/>
  <c r="EA96" i="4"/>
  <c r="DQ96" i="4"/>
  <c r="DY96" i="4"/>
  <c r="DN96" i="4"/>
  <c r="DV96" i="4"/>
  <c r="DR96" i="4"/>
  <c r="DM96" i="4"/>
  <c r="DZ96" i="4"/>
  <c r="DU96" i="4"/>
  <c r="DL88" i="4"/>
  <c r="DP88" i="4"/>
  <c r="DT88" i="4"/>
  <c r="DX88" i="4"/>
  <c r="DK88" i="4"/>
  <c r="DO88" i="4"/>
  <c r="DS88" i="4"/>
  <c r="DW88" i="4"/>
  <c r="EA88" i="4"/>
  <c r="DQ88" i="4"/>
  <c r="DY88" i="4"/>
  <c r="DN88" i="4"/>
  <c r="DV88" i="4"/>
  <c r="DR88" i="4"/>
  <c r="DM88" i="4"/>
  <c r="DU88" i="4"/>
  <c r="DZ88" i="4"/>
  <c r="DL84" i="4"/>
  <c r="DP84" i="4"/>
  <c r="DT84" i="4"/>
  <c r="DX84" i="4"/>
  <c r="DK84" i="4"/>
  <c r="DO84" i="4"/>
  <c r="DS84" i="4"/>
  <c r="DW84" i="4"/>
  <c r="EA84" i="4"/>
  <c r="DQ84" i="4"/>
  <c r="DY84" i="4"/>
  <c r="DN84" i="4"/>
  <c r="DV84" i="4"/>
  <c r="DZ84" i="4"/>
  <c r="DU84" i="4"/>
  <c r="DR84" i="4"/>
  <c r="DM84" i="4"/>
  <c r="DL76" i="4"/>
  <c r="DP76" i="4"/>
  <c r="DT76" i="4"/>
  <c r="DX76" i="4"/>
  <c r="DK76" i="4"/>
  <c r="DO76" i="4"/>
  <c r="DS76" i="4"/>
  <c r="DW76" i="4"/>
  <c r="EA76" i="4"/>
  <c r="DQ76" i="4"/>
  <c r="DY76" i="4"/>
  <c r="DN76" i="4"/>
  <c r="DV76" i="4"/>
  <c r="DZ76" i="4"/>
  <c r="DU76" i="4"/>
  <c r="DM76" i="4"/>
  <c r="DR76" i="4"/>
  <c r="DL64" i="4"/>
  <c r="DP64" i="4"/>
  <c r="DT64" i="4"/>
  <c r="DX64" i="4"/>
  <c r="DK64" i="4"/>
  <c r="DO64" i="4"/>
  <c r="DS64" i="4"/>
  <c r="DW64" i="4"/>
  <c r="EA64" i="4"/>
  <c r="DQ64" i="4"/>
  <c r="DY64" i="4"/>
  <c r="DN64" i="4"/>
  <c r="DV64" i="4"/>
  <c r="DR64" i="4"/>
  <c r="DM64" i="4"/>
  <c r="DZ64" i="4"/>
  <c r="DU64" i="4"/>
  <c r="DL56" i="4"/>
  <c r="DP56" i="4"/>
  <c r="DT56" i="4"/>
  <c r="DX56" i="4"/>
  <c r="DO56" i="4"/>
  <c r="DU56" i="4"/>
  <c r="DZ56" i="4"/>
  <c r="DN56" i="4"/>
  <c r="DS56" i="4"/>
  <c r="DY56" i="4"/>
  <c r="DK56" i="4"/>
  <c r="DV56" i="4"/>
  <c r="DR56" i="4"/>
  <c r="DW56" i="4"/>
  <c r="DQ56" i="4"/>
  <c r="EA56" i="4"/>
  <c r="DM56" i="4"/>
  <c r="DL52" i="4"/>
  <c r="DP52" i="4"/>
  <c r="DT52" i="4"/>
  <c r="DX52" i="4"/>
  <c r="DM52" i="4"/>
  <c r="DR52" i="4"/>
  <c r="DW52" i="4"/>
  <c r="DK52" i="4"/>
  <c r="DQ52" i="4"/>
  <c r="DV52" i="4"/>
  <c r="EA52" i="4"/>
  <c r="DS52" i="4"/>
  <c r="DO52" i="4"/>
  <c r="DZ52" i="4"/>
  <c r="DY52" i="4"/>
  <c r="DN52" i="4"/>
  <c r="DU52" i="4"/>
  <c r="DM44" i="4"/>
  <c r="DQ44" i="4"/>
  <c r="DU44" i="4"/>
  <c r="DY44" i="4"/>
  <c r="DL44" i="4"/>
  <c r="DP44" i="4"/>
  <c r="DT44" i="4"/>
  <c r="DX44" i="4"/>
  <c r="DR44" i="4"/>
  <c r="DZ44" i="4"/>
  <c r="DO44" i="4"/>
  <c r="DW44" i="4"/>
  <c r="DS44" i="4"/>
  <c r="DN44" i="4"/>
  <c r="DV44" i="4"/>
  <c r="DK44" i="4"/>
  <c r="EA44" i="4"/>
  <c r="DM40" i="4"/>
  <c r="DQ40" i="4"/>
  <c r="DU40" i="4"/>
  <c r="DY40" i="4"/>
  <c r="DL40" i="4"/>
  <c r="DP40" i="4"/>
  <c r="DT40" i="4"/>
  <c r="DX40" i="4"/>
  <c r="DR40" i="4"/>
  <c r="DZ40" i="4"/>
  <c r="DO40" i="4"/>
  <c r="DW40" i="4"/>
  <c r="DK40" i="4"/>
  <c r="EA40" i="4"/>
  <c r="DV40" i="4"/>
  <c r="DS40" i="4"/>
  <c r="DN40" i="4"/>
  <c r="DM32" i="4"/>
  <c r="DQ32" i="4"/>
  <c r="DU32" i="4"/>
  <c r="DY32" i="4"/>
  <c r="DL32" i="4"/>
  <c r="DP32" i="4"/>
  <c r="DT32" i="4"/>
  <c r="DX32" i="4"/>
  <c r="DR32" i="4"/>
  <c r="DZ32" i="4"/>
  <c r="DO32" i="4"/>
  <c r="DW32" i="4"/>
  <c r="DK32" i="4"/>
  <c r="EA32" i="4"/>
  <c r="DV32" i="4"/>
  <c r="DN32" i="4"/>
  <c r="DS32" i="4"/>
  <c r="DM20" i="4"/>
  <c r="DQ20" i="4"/>
  <c r="DU20" i="4"/>
  <c r="DY20" i="4"/>
  <c r="DL20" i="4"/>
  <c r="DP20" i="4"/>
  <c r="DT20" i="4"/>
  <c r="DX20" i="4"/>
  <c r="DR20" i="4"/>
  <c r="DZ20" i="4"/>
  <c r="DO20" i="4"/>
  <c r="DW20" i="4"/>
  <c r="DS20" i="4"/>
  <c r="DN20" i="4"/>
  <c r="EA20" i="4"/>
  <c r="DK20" i="4"/>
  <c r="DV20" i="4"/>
  <c r="DM12" i="4"/>
  <c r="DQ12" i="4"/>
  <c r="DU12" i="4"/>
  <c r="DY12" i="4"/>
  <c r="DL12" i="4"/>
  <c r="DP12" i="4"/>
  <c r="DT12" i="4"/>
  <c r="DX12" i="4"/>
  <c r="DR12" i="4"/>
  <c r="DZ12" i="4"/>
  <c r="DO12" i="4"/>
  <c r="DW12" i="4"/>
  <c r="DS12" i="4"/>
  <c r="DN12" i="4"/>
  <c r="DV12" i="4"/>
  <c r="DK12" i="4"/>
  <c r="EA12" i="4"/>
  <c r="DL999" i="4"/>
  <c r="DP999" i="4"/>
  <c r="DT999" i="4"/>
  <c r="DX999" i="4"/>
  <c r="DO999" i="4"/>
  <c r="DU999" i="4"/>
  <c r="DZ999" i="4"/>
  <c r="DK999" i="4"/>
  <c r="DR999" i="4"/>
  <c r="DY999" i="4"/>
  <c r="DQ999" i="4"/>
  <c r="DW999" i="4"/>
  <c r="DM999" i="4"/>
  <c r="EA999" i="4"/>
  <c r="DV999" i="4"/>
  <c r="DS999" i="4"/>
  <c r="DN999" i="4"/>
  <c r="DL991" i="4"/>
  <c r="DP991" i="4"/>
  <c r="DT991" i="4"/>
  <c r="DX991" i="4"/>
  <c r="DO991" i="4"/>
  <c r="DU991" i="4"/>
  <c r="DZ991" i="4"/>
  <c r="DM991" i="4"/>
  <c r="DS991" i="4"/>
  <c r="EA991" i="4"/>
  <c r="DK991" i="4"/>
  <c r="DR991" i="4"/>
  <c r="DY991" i="4"/>
  <c r="DN991" i="4"/>
  <c r="DW991" i="4"/>
  <c r="DV991" i="4"/>
  <c r="DQ991" i="4"/>
  <c r="DL983" i="4"/>
  <c r="DP983" i="4"/>
  <c r="DT983" i="4"/>
  <c r="DX983" i="4"/>
  <c r="DO983" i="4"/>
  <c r="DU983" i="4"/>
  <c r="DZ983" i="4"/>
  <c r="DN983" i="4"/>
  <c r="DV983" i="4"/>
  <c r="DM983" i="4"/>
  <c r="DS983" i="4"/>
  <c r="EA983" i="4"/>
  <c r="DQ983" i="4"/>
  <c r="DK983" i="4"/>
  <c r="DY983" i="4"/>
  <c r="DW983" i="4"/>
  <c r="DR983" i="4"/>
  <c r="DK971" i="4"/>
  <c r="DO971" i="4"/>
  <c r="DS971" i="4"/>
  <c r="DW971" i="4"/>
  <c r="EA971" i="4"/>
  <c r="DL971" i="4"/>
  <c r="DQ971" i="4"/>
  <c r="DV971" i="4"/>
  <c r="DP971" i="4"/>
  <c r="DN971" i="4"/>
  <c r="DU971" i="4"/>
  <c r="DX971" i="4"/>
  <c r="DT971" i="4"/>
  <c r="DM971" i="4"/>
  <c r="DZ971" i="4"/>
  <c r="DR971" i="4"/>
  <c r="DY971" i="4"/>
  <c r="DK959" i="4"/>
  <c r="DO959" i="4"/>
  <c r="DS959" i="4"/>
  <c r="DW959" i="4"/>
  <c r="EA959" i="4"/>
  <c r="DN959" i="4"/>
  <c r="DT959" i="4"/>
  <c r="DY959" i="4"/>
  <c r="DL959" i="4"/>
  <c r="DR959" i="4"/>
  <c r="DZ959" i="4"/>
  <c r="DQ959" i="4"/>
  <c r="DX959" i="4"/>
  <c r="DM959" i="4"/>
  <c r="DV959" i="4"/>
  <c r="DU959" i="4"/>
  <c r="DP959" i="4"/>
  <c r="DK951" i="4"/>
  <c r="DO951" i="4"/>
  <c r="DS951" i="4"/>
  <c r="DW951" i="4"/>
  <c r="EA951" i="4"/>
  <c r="DN951" i="4"/>
  <c r="DT951" i="4"/>
  <c r="DY951" i="4"/>
  <c r="DM951" i="4"/>
  <c r="DU951" i="4"/>
  <c r="DL951" i="4"/>
  <c r="DR951" i="4"/>
  <c r="DZ951" i="4"/>
  <c r="DP951" i="4"/>
  <c r="DX951" i="4"/>
  <c r="DV951" i="4"/>
  <c r="DQ951" i="4"/>
  <c r="DK943" i="4"/>
  <c r="DO943" i="4"/>
  <c r="DS943" i="4"/>
  <c r="DW943" i="4"/>
  <c r="EA943" i="4"/>
  <c r="DN943" i="4"/>
  <c r="DT943" i="4"/>
  <c r="DY943" i="4"/>
  <c r="DP943" i="4"/>
  <c r="DV943" i="4"/>
  <c r="DM943" i="4"/>
  <c r="DU943" i="4"/>
  <c r="DQ943" i="4"/>
  <c r="DL943" i="4"/>
  <c r="DZ943" i="4"/>
  <c r="DX943" i="4"/>
  <c r="DR943" i="4"/>
  <c r="DK935" i="4"/>
  <c r="DO935" i="4"/>
  <c r="DS935" i="4"/>
  <c r="DW935" i="4"/>
  <c r="EA935" i="4"/>
  <c r="DN935" i="4"/>
  <c r="DT935" i="4"/>
  <c r="DY935" i="4"/>
  <c r="DQ935" i="4"/>
  <c r="DX935" i="4"/>
  <c r="DP935" i="4"/>
  <c r="DV935" i="4"/>
  <c r="DR935" i="4"/>
  <c r="DM935" i="4"/>
  <c r="DZ935" i="4"/>
  <c r="DU935" i="4"/>
  <c r="DL935" i="4"/>
  <c r="DK927" i="4"/>
  <c r="DO927" i="4"/>
  <c r="DS927" i="4"/>
  <c r="DW927" i="4"/>
  <c r="EA927" i="4"/>
  <c r="DN927" i="4"/>
  <c r="DT927" i="4"/>
  <c r="DY927" i="4"/>
  <c r="DL927" i="4"/>
  <c r="DR927" i="4"/>
  <c r="DZ927" i="4"/>
  <c r="DQ927" i="4"/>
  <c r="DX927" i="4"/>
  <c r="DU927" i="4"/>
  <c r="DP927" i="4"/>
  <c r="DM927" i="4"/>
  <c r="DV927" i="4"/>
  <c r="DM915" i="4"/>
  <c r="DQ915" i="4"/>
  <c r="DU915" i="4"/>
  <c r="DY915" i="4"/>
  <c r="DL915" i="4"/>
  <c r="DR915" i="4"/>
  <c r="DW915" i="4"/>
  <c r="DN915" i="4"/>
  <c r="DT915" i="4"/>
  <c r="EA915" i="4"/>
  <c r="DK915" i="4"/>
  <c r="DS915" i="4"/>
  <c r="DZ915" i="4"/>
  <c r="DO915" i="4"/>
  <c r="DX915" i="4"/>
  <c r="DP915" i="4"/>
  <c r="DV915" i="4"/>
  <c r="DM907" i="4"/>
  <c r="DQ907" i="4"/>
  <c r="DU907" i="4"/>
  <c r="DY907" i="4"/>
  <c r="DL907" i="4"/>
  <c r="DR907" i="4"/>
  <c r="DW907" i="4"/>
  <c r="DO907" i="4"/>
  <c r="DV907" i="4"/>
  <c r="DN907" i="4"/>
  <c r="DT907" i="4"/>
  <c r="EA907" i="4"/>
  <c r="DP907" i="4"/>
  <c r="DK907" i="4"/>
  <c r="DZ907" i="4"/>
  <c r="DS907" i="4"/>
  <c r="DX907" i="4"/>
  <c r="DL895" i="4"/>
  <c r="DP895" i="4"/>
  <c r="DT895" i="4"/>
  <c r="DX895" i="4"/>
  <c r="DO895" i="4"/>
  <c r="DU895" i="4"/>
  <c r="DZ895" i="4"/>
  <c r="DQ895" i="4"/>
  <c r="DW895" i="4"/>
  <c r="DM895" i="4"/>
  <c r="DV895" i="4"/>
  <c r="DK895" i="4"/>
  <c r="DS895" i="4"/>
  <c r="DY895" i="4"/>
  <c r="DR895" i="4"/>
  <c r="DN895" i="4"/>
  <c r="EA895" i="4"/>
  <c r="DL887" i="4"/>
  <c r="DP887" i="4"/>
  <c r="DT887" i="4"/>
  <c r="DX887" i="4"/>
  <c r="DO887" i="4"/>
  <c r="DU887" i="4"/>
  <c r="DZ887" i="4"/>
  <c r="DK887" i="4"/>
  <c r="DR887" i="4"/>
  <c r="DY887" i="4"/>
  <c r="DN887" i="4"/>
  <c r="DW887" i="4"/>
  <c r="DM887" i="4"/>
  <c r="DV887" i="4"/>
  <c r="DQ887" i="4"/>
  <c r="EA887" i="4"/>
  <c r="DS887" i="4"/>
  <c r="DL875" i="4"/>
  <c r="DP875" i="4"/>
  <c r="DT875" i="4"/>
  <c r="DX875" i="4"/>
  <c r="DK875" i="4"/>
  <c r="DO875" i="4"/>
  <c r="DS875" i="4"/>
  <c r="DW875" i="4"/>
  <c r="EA875" i="4"/>
  <c r="DU875" i="4"/>
  <c r="DY875" i="4"/>
  <c r="DR875" i="4"/>
  <c r="DZ875" i="4"/>
  <c r="DM875" i="4"/>
  <c r="DN875" i="4"/>
  <c r="DV875" i="4"/>
  <c r="DQ875" i="4"/>
  <c r="DL867" i="4"/>
  <c r="DP867" i="4"/>
  <c r="DT867" i="4"/>
  <c r="DX867" i="4"/>
  <c r="DK867" i="4"/>
  <c r="DO867" i="4"/>
  <c r="DS867" i="4"/>
  <c r="DW867" i="4"/>
  <c r="EA867" i="4"/>
  <c r="DN867" i="4"/>
  <c r="DY867" i="4"/>
  <c r="DR867" i="4"/>
  <c r="DZ867" i="4"/>
  <c r="DM867" i="4"/>
  <c r="DU867" i="4"/>
  <c r="DV867" i="4"/>
  <c r="DQ867" i="4"/>
  <c r="DL859" i="4"/>
  <c r="DP859" i="4"/>
  <c r="DT859" i="4"/>
  <c r="DX859" i="4"/>
  <c r="DK859" i="4"/>
  <c r="DO859" i="4"/>
  <c r="DS859" i="4"/>
  <c r="DW859" i="4"/>
  <c r="EA859" i="4"/>
  <c r="DV859" i="4"/>
  <c r="DQ859" i="4"/>
  <c r="DR859" i="4"/>
  <c r="DZ859" i="4"/>
  <c r="DM859" i="4"/>
  <c r="DU859" i="4"/>
  <c r="DN859" i="4"/>
  <c r="DY859" i="4"/>
  <c r="DL847" i="4"/>
  <c r="DP847" i="4"/>
  <c r="DT847" i="4"/>
  <c r="DX847" i="4"/>
  <c r="DK847" i="4"/>
  <c r="DO847" i="4"/>
  <c r="DS847" i="4"/>
  <c r="DW847" i="4"/>
  <c r="EA847" i="4"/>
  <c r="DV847" i="4"/>
  <c r="DQ847" i="4"/>
  <c r="DR847" i="4"/>
  <c r="DZ847" i="4"/>
  <c r="DM847" i="4"/>
  <c r="DU847" i="4"/>
  <c r="DN847" i="4"/>
  <c r="DY847" i="4"/>
  <c r="DL843" i="4"/>
  <c r="DP843" i="4"/>
  <c r="DT843" i="4"/>
  <c r="DX843" i="4"/>
  <c r="DM843" i="4"/>
  <c r="DU843" i="4"/>
  <c r="DK843" i="4"/>
  <c r="DO843" i="4"/>
  <c r="DS843" i="4"/>
  <c r="DW843" i="4"/>
  <c r="EA843" i="4"/>
  <c r="DQ843" i="4"/>
  <c r="DY843" i="4"/>
  <c r="DZ843" i="4"/>
  <c r="DN843" i="4"/>
  <c r="DV843" i="4"/>
  <c r="DR843" i="4"/>
  <c r="DL835" i="4"/>
  <c r="DP835" i="4"/>
  <c r="DT835" i="4"/>
  <c r="DX835" i="4"/>
  <c r="DM835" i="4"/>
  <c r="DU835" i="4"/>
  <c r="DK835" i="4"/>
  <c r="DO835" i="4"/>
  <c r="DS835" i="4"/>
  <c r="DW835" i="4"/>
  <c r="EA835" i="4"/>
  <c r="DQ835" i="4"/>
  <c r="DY835" i="4"/>
  <c r="DZ835" i="4"/>
  <c r="DR835" i="4"/>
  <c r="DV835" i="4"/>
  <c r="DN835" i="4"/>
  <c r="DL827" i="4"/>
  <c r="DP827" i="4"/>
  <c r="DT827" i="4"/>
  <c r="DX827" i="4"/>
  <c r="DM827" i="4"/>
  <c r="DU827" i="4"/>
  <c r="DK827" i="4"/>
  <c r="DO827" i="4"/>
  <c r="DS827" i="4"/>
  <c r="DW827" i="4"/>
  <c r="EA827" i="4"/>
  <c r="DQ827" i="4"/>
  <c r="DY827" i="4"/>
  <c r="DN827" i="4"/>
  <c r="DV827" i="4"/>
  <c r="DZ827" i="4"/>
  <c r="DR827" i="4"/>
  <c r="DL815" i="4"/>
  <c r="DP815" i="4"/>
  <c r="DT815" i="4"/>
  <c r="DX815" i="4"/>
  <c r="DQ815" i="4"/>
  <c r="DY815" i="4"/>
  <c r="DK815" i="4"/>
  <c r="DO815" i="4"/>
  <c r="DS815" i="4"/>
  <c r="DW815" i="4"/>
  <c r="EA815" i="4"/>
  <c r="DM815" i="4"/>
  <c r="DU815" i="4"/>
  <c r="DN815" i="4"/>
  <c r="DR815" i="4"/>
  <c r="DV815" i="4"/>
  <c r="DZ815" i="4"/>
  <c r="DL807" i="4"/>
  <c r="DP807" i="4"/>
  <c r="DT807" i="4"/>
  <c r="DX807" i="4"/>
  <c r="DQ807" i="4"/>
  <c r="DK807" i="4"/>
  <c r="DO807" i="4"/>
  <c r="DS807" i="4"/>
  <c r="DW807" i="4"/>
  <c r="EA807" i="4"/>
  <c r="DM807" i="4"/>
  <c r="DU807" i="4"/>
  <c r="DY807" i="4"/>
  <c r="DN807" i="4"/>
  <c r="DR807" i="4"/>
  <c r="DV807" i="4"/>
  <c r="DZ807" i="4"/>
  <c r="DL799" i="4"/>
  <c r="DP799" i="4"/>
  <c r="DT799" i="4"/>
  <c r="DX799" i="4"/>
  <c r="DM799" i="4"/>
  <c r="DU799" i="4"/>
  <c r="DK799" i="4"/>
  <c r="DO799" i="4"/>
  <c r="DS799" i="4"/>
  <c r="DW799" i="4"/>
  <c r="EA799" i="4"/>
  <c r="DQ799" i="4"/>
  <c r="DY799" i="4"/>
  <c r="DR799" i="4"/>
  <c r="DV799" i="4"/>
  <c r="DZ799" i="4"/>
  <c r="DN799" i="4"/>
  <c r="DL791" i="4"/>
  <c r="DP791" i="4"/>
  <c r="DT791" i="4"/>
  <c r="DX791" i="4"/>
  <c r="DU791" i="4"/>
  <c r="DK791" i="4"/>
  <c r="DO791" i="4"/>
  <c r="DS791" i="4"/>
  <c r="DW791" i="4"/>
  <c r="EA791" i="4"/>
  <c r="DM791" i="4"/>
  <c r="DQ791" i="4"/>
  <c r="DY791" i="4"/>
  <c r="DR791" i="4"/>
  <c r="DN791" i="4"/>
  <c r="DV791" i="4"/>
  <c r="DZ791" i="4"/>
  <c r="DL783" i="4"/>
  <c r="DP783" i="4"/>
  <c r="DT783" i="4"/>
  <c r="DX783" i="4"/>
  <c r="DM783" i="4"/>
  <c r="DU783" i="4"/>
  <c r="DK783" i="4"/>
  <c r="DO783" i="4"/>
  <c r="DS783" i="4"/>
  <c r="DW783" i="4"/>
  <c r="EA783" i="4"/>
  <c r="DQ783" i="4"/>
  <c r="DY783" i="4"/>
  <c r="DR783" i="4"/>
  <c r="DV783" i="4"/>
  <c r="DZ783" i="4"/>
  <c r="DN783" i="4"/>
  <c r="DL775" i="4"/>
  <c r="DP775" i="4"/>
  <c r="DT775" i="4"/>
  <c r="DX775" i="4"/>
  <c r="DM775" i="4"/>
  <c r="DU775" i="4"/>
  <c r="DK775" i="4"/>
  <c r="DO775" i="4"/>
  <c r="DS775" i="4"/>
  <c r="DW775" i="4"/>
  <c r="EA775" i="4"/>
  <c r="DQ775" i="4"/>
  <c r="DY775" i="4"/>
  <c r="DR775" i="4"/>
  <c r="DV775" i="4"/>
  <c r="DN775" i="4"/>
  <c r="DZ775" i="4"/>
  <c r="DL767" i="4"/>
  <c r="DP767" i="4"/>
  <c r="DT767" i="4"/>
  <c r="DX767" i="4"/>
  <c r="DM767" i="4"/>
  <c r="DU767" i="4"/>
  <c r="DY767" i="4"/>
  <c r="DK767" i="4"/>
  <c r="DO767" i="4"/>
  <c r="DS767" i="4"/>
  <c r="DW767" i="4"/>
  <c r="EA767" i="4"/>
  <c r="DQ767" i="4"/>
  <c r="DR767" i="4"/>
  <c r="DZ767" i="4"/>
  <c r="DN767" i="4"/>
  <c r="DV767" i="4"/>
  <c r="DL759" i="4"/>
  <c r="DP759" i="4"/>
  <c r="DT759" i="4"/>
  <c r="DX759" i="4"/>
  <c r="DM759" i="4"/>
  <c r="DU759" i="4"/>
  <c r="DK759" i="4"/>
  <c r="DO759" i="4"/>
  <c r="DS759" i="4"/>
  <c r="DW759" i="4"/>
  <c r="EA759" i="4"/>
  <c r="DQ759" i="4"/>
  <c r="DY759" i="4"/>
  <c r="DR759" i="4"/>
  <c r="DN759" i="4"/>
  <c r="DV759" i="4"/>
  <c r="DZ759" i="4"/>
  <c r="DL751" i="4"/>
  <c r="DP751" i="4"/>
  <c r="DT751" i="4"/>
  <c r="DX751" i="4"/>
  <c r="DM751" i="4"/>
  <c r="DU751" i="4"/>
  <c r="DK751" i="4"/>
  <c r="DO751" i="4"/>
  <c r="DS751" i="4"/>
  <c r="DW751" i="4"/>
  <c r="EA751" i="4"/>
  <c r="DQ751" i="4"/>
  <c r="DY751" i="4"/>
  <c r="DR751" i="4"/>
  <c r="DV751" i="4"/>
  <c r="DZ751" i="4"/>
  <c r="DN751" i="4"/>
  <c r="DL747" i="4"/>
  <c r="DP747" i="4"/>
  <c r="DT747" i="4"/>
  <c r="DX747" i="4"/>
  <c r="DM747" i="4"/>
  <c r="DU747" i="4"/>
  <c r="DK747" i="4"/>
  <c r="DO747" i="4"/>
  <c r="DS747" i="4"/>
  <c r="DW747" i="4"/>
  <c r="EA747" i="4"/>
  <c r="DQ747" i="4"/>
  <c r="DY747" i="4"/>
  <c r="DZ747" i="4"/>
  <c r="DV747" i="4"/>
  <c r="DN747" i="4"/>
  <c r="DR747" i="4"/>
  <c r="DL739" i="4"/>
  <c r="DP739" i="4"/>
  <c r="DT739" i="4"/>
  <c r="DX739" i="4"/>
  <c r="DU739" i="4"/>
  <c r="DK739" i="4"/>
  <c r="DO739" i="4"/>
  <c r="DS739" i="4"/>
  <c r="DW739" i="4"/>
  <c r="EA739" i="4"/>
  <c r="DM739" i="4"/>
  <c r="DQ739" i="4"/>
  <c r="DY739" i="4"/>
  <c r="DZ739" i="4"/>
  <c r="DR739" i="4"/>
  <c r="DV739" i="4"/>
  <c r="DN739" i="4"/>
  <c r="DL731" i="4"/>
  <c r="DP731" i="4"/>
  <c r="DT731" i="4"/>
  <c r="DX731" i="4"/>
  <c r="DM731" i="4"/>
  <c r="DU731" i="4"/>
  <c r="DK731" i="4"/>
  <c r="DO731" i="4"/>
  <c r="DS731" i="4"/>
  <c r="DW731" i="4"/>
  <c r="EA731" i="4"/>
  <c r="DQ731" i="4"/>
  <c r="DY731" i="4"/>
  <c r="DZ731" i="4"/>
  <c r="DN731" i="4"/>
  <c r="DR731" i="4"/>
  <c r="DV731" i="4"/>
  <c r="DL719" i="4"/>
  <c r="DP719" i="4"/>
  <c r="DT719" i="4"/>
  <c r="DX719" i="4"/>
  <c r="DQ719" i="4"/>
  <c r="DY719" i="4"/>
  <c r="DK719" i="4"/>
  <c r="DO719" i="4"/>
  <c r="DS719" i="4"/>
  <c r="DW719" i="4"/>
  <c r="EA719" i="4"/>
  <c r="DM719" i="4"/>
  <c r="DU719" i="4"/>
  <c r="DR719" i="4"/>
  <c r="DV719" i="4"/>
  <c r="DZ719" i="4"/>
  <c r="DN719" i="4"/>
  <c r="DL715" i="4"/>
  <c r="DP715" i="4"/>
  <c r="DT715" i="4"/>
  <c r="DX715" i="4"/>
  <c r="DM715" i="4"/>
  <c r="DU715" i="4"/>
  <c r="DK715" i="4"/>
  <c r="DO715" i="4"/>
  <c r="DS715" i="4"/>
  <c r="DW715" i="4"/>
  <c r="EA715" i="4"/>
  <c r="DQ715" i="4"/>
  <c r="DY715" i="4"/>
  <c r="DZ715" i="4"/>
  <c r="DV715" i="4"/>
  <c r="DN715" i="4"/>
  <c r="DR715" i="4"/>
  <c r="DL707" i="4"/>
  <c r="DP707" i="4"/>
  <c r="DT707" i="4"/>
  <c r="DX707" i="4"/>
  <c r="DM707" i="4"/>
  <c r="DU707" i="4"/>
  <c r="DK707" i="4"/>
  <c r="DO707" i="4"/>
  <c r="DS707" i="4"/>
  <c r="DW707" i="4"/>
  <c r="EA707" i="4"/>
  <c r="DQ707" i="4"/>
  <c r="DY707" i="4"/>
  <c r="DZ707" i="4"/>
  <c r="DN707" i="4"/>
  <c r="DR707" i="4"/>
  <c r="DV707" i="4"/>
  <c r="DL699" i="4"/>
  <c r="DP699" i="4"/>
  <c r="DT699" i="4"/>
  <c r="DX699" i="4"/>
  <c r="DM699" i="4"/>
  <c r="DU699" i="4"/>
  <c r="DY699" i="4"/>
  <c r="DK699" i="4"/>
  <c r="DO699" i="4"/>
  <c r="DS699" i="4"/>
  <c r="DW699" i="4"/>
  <c r="EA699" i="4"/>
  <c r="DQ699" i="4"/>
  <c r="DZ699" i="4"/>
  <c r="DV699" i="4"/>
  <c r="DN699" i="4"/>
  <c r="DR699" i="4"/>
  <c r="DL691" i="4"/>
  <c r="DP691" i="4"/>
  <c r="DT691" i="4"/>
  <c r="DX691" i="4"/>
  <c r="DQ691" i="4"/>
  <c r="DY691" i="4"/>
  <c r="DK691" i="4"/>
  <c r="DO691" i="4"/>
  <c r="DS691" i="4"/>
  <c r="DW691" i="4"/>
  <c r="EA691" i="4"/>
  <c r="DM691" i="4"/>
  <c r="DU691" i="4"/>
  <c r="DZ691" i="4"/>
  <c r="DN691" i="4"/>
  <c r="DR691" i="4"/>
  <c r="DV691" i="4"/>
  <c r="DL679" i="4"/>
  <c r="DP679" i="4"/>
  <c r="DT679" i="4"/>
  <c r="DX679" i="4"/>
  <c r="DM679" i="4"/>
  <c r="DU679" i="4"/>
  <c r="DK679" i="4"/>
  <c r="DO679" i="4"/>
  <c r="DS679" i="4"/>
  <c r="DW679" i="4"/>
  <c r="EA679" i="4"/>
  <c r="DQ679" i="4"/>
  <c r="DY679" i="4"/>
  <c r="DR679" i="4"/>
  <c r="DV679" i="4"/>
  <c r="DZ679" i="4"/>
  <c r="DN679" i="4"/>
  <c r="DL667" i="4"/>
  <c r="DP667" i="4"/>
  <c r="DT667" i="4"/>
  <c r="DX667" i="4"/>
  <c r="DQ667" i="4"/>
  <c r="DY667" i="4"/>
  <c r="DK667" i="4"/>
  <c r="DO667" i="4"/>
  <c r="DS667" i="4"/>
  <c r="DW667" i="4"/>
  <c r="EA667" i="4"/>
  <c r="DM667" i="4"/>
  <c r="DU667" i="4"/>
  <c r="DZ667" i="4"/>
  <c r="DN667" i="4"/>
  <c r="DV667" i="4"/>
  <c r="DR667" i="4"/>
  <c r="DL659" i="4"/>
  <c r="DP659" i="4"/>
  <c r="DT659" i="4"/>
  <c r="DX659" i="4"/>
  <c r="DM659" i="4"/>
  <c r="DU659" i="4"/>
  <c r="DK659" i="4"/>
  <c r="DO659" i="4"/>
  <c r="DS659" i="4"/>
  <c r="DW659" i="4"/>
  <c r="EA659" i="4"/>
  <c r="DQ659" i="4"/>
  <c r="DY659" i="4"/>
  <c r="DZ659" i="4"/>
  <c r="DR659" i="4"/>
  <c r="DV659" i="4"/>
  <c r="DN659" i="4"/>
  <c r="DL651" i="4"/>
  <c r="DP651" i="4"/>
  <c r="DT651" i="4"/>
  <c r="DX651" i="4"/>
  <c r="DQ651" i="4"/>
  <c r="DK651" i="4"/>
  <c r="DO651" i="4"/>
  <c r="DS651" i="4"/>
  <c r="DW651" i="4"/>
  <c r="EA651" i="4"/>
  <c r="DM651" i="4"/>
  <c r="DU651" i="4"/>
  <c r="DY651" i="4"/>
  <c r="DZ651" i="4"/>
  <c r="DN651" i="4"/>
  <c r="DV651" i="4"/>
  <c r="DR651" i="4"/>
  <c r="DL643" i="4"/>
  <c r="DP643" i="4"/>
  <c r="DT643" i="4"/>
  <c r="DX643" i="4"/>
  <c r="DM643" i="4"/>
  <c r="DU643" i="4"/>
  <c r="DK643" i="4"/>
  <c r="DO643" i="4"/>
  <c r="DS643" i="4"/>
  <c r="DW643" i="4"/>
  <c r="EA643" i="4"/>
  <c r="DQ643" i="4"/>
  <c r="DY643" i="4"/>
  <c r="DZ643" i="4"/>
  <c r="DN643" i="4"/>
  <c r="DR643" i="4"/>
  <c r="DV643" i="4"/>
  <c r="DL635" i="4"/>
  <c r="DP635" i="4"/>
  <c r="DT635" i="4"/>
  <c r="DX635" i="4"/>
  <c r="DQ635" i="4"/>
  <c r="DY635" i="4"/>
  <c r="DK635" i="4"/>
  <c r="DO635" i="4"/>
  <c r="DS635" i="4"/>
  <c r="DW635" i="4"/>
  <c r="EA635" i="4"/>
  <c r="DM635" i="4"/>
  <c r="DU635" i="4"/>
  <c r="DZ635" i="4"/>
  <c r="DV635" i="4"/>
  <c r="DN635" i="4"/>
  <c r="DR635" i="4"/>
  <c r="DL627" i="4"/>
  <c r="DP627" i="4"/>
  <c r="DT627" i="4"/>
  <c r="DX627" i="4"/>
  <c r="DM627" i="4"/>
  <c r="DU627" i="4"/>
  <c r="DK627" i="4"/>
  <c r="DO627" i="4"/>
  <c r="DS627" i="4"/>
  <c r="DW627" i="4"/>
  <c r="EA627" i="4"/>
  <c r="DQ627" i="4"/>
  <c r="DY627" i="4"/>
  <c r="DZ627" i="4"/>
  <c r="DN627" i="4"/>
  <c r="DV627" i="4"/>
  <c r="DR627" i="4"/>
  <c r="DL619" i="4"/>
  <c r="DP619" i="4"/>
  <c r="DT619" i="4"/>
  <c r="DX619" i="4"/>
  <c r="DU619" i="4"/>
  <c r="DK619" i="4"/>
  <c r="DO619" i="4"/>
  <c r="DS619" i="4"/>
  <c r="DW619" i="4"/>
  <c r="EA619" i="4"/>
  <c r="DM619" i="4"/>
  <c r="DQ619" i="4"/>
  <c r="DY619" i="4"/>
  <c r="DZ619" i="4"/>
  <c r="DV619" i="4"/>
  <c r="DN619" i="4"/>
  <c r="DR619" i="4"/>
  <c r="DL611" i="4"/>
  <c r="DP611" i="4"/>
  <c r="DT611" i="4"/>
  <c r="DX611" i="4"/>
  <c r="DK611" i="4"/>
  <c r="DO611" i="4"/>
  <c r="DS611" i="4"/>
  <c r="DW611" i="4"/>
  <c r="EA611" i="4"/>
  <c r="DM611" i="4"/>
  <c r="DU611" i="4"/>
  <c r="DN611" i="4"/>
  <c r="DR611" i="4"/>
  <c r="DZ611" i="4"/>
  <c r="DV611" i="4"/>
  <c r="DQ611" i="4"/>
  <c r="DY611" i="4"/>
  <c r="DL603" i="4"/>
  <c r="DP603" i="4"/>
  <c r="DT603" i="4"/>
  <c r="DX603" i="4"/>
  <c r="DK603" i="4"/>
  <c r="DO603" i="4"/>
  <c r="DS603" i="4"/>
  <c r="DW603" i="4"/>
  <c r="EA603" i="4"/>
  <c r="DM603" i="4"/>
  <c r="DU603" i="4"/>
  <c r="DN603" i="4"/>
  <c r="DR603" i="4"/>
  <c r="DZ603" i="4"/>
  <c r="DV603" i="4"/>
  <c r="DQ603" i="4"/>
  <c r="DY603" i="4"/>
  <c r="DL595" i="4"/>
  <c r="DP595" i="4"/>
  <c r="DT595" i="4"/>
  <c r="DX595" i="4"/>
  <c r="DK595" i="4"/>
  <c r="DO595" i="4"/>
  <c r="DS595" i="4"/>
  <c r="DW595" i="4"/>
  <c r="EA595" i="4"/>
  <c r="DM595" i="4"/>
  <c r="DU595" i="4"/>
  <c r="DN595" i="4"/>
  <c r="DR595" i="4"/>
  <c r="DZ595" i="4"/>
  <c r="DV595" i="4"/>
  <c r="DQ595" i="4"/>
  <c r="DY595" i="4"/>
  <c r="DL587" i="4"/>
  <c r="DP587" i="4"/>
  <c r="DT587" i="4"/>
  <c r="DX587" i="4"/>
  <c r="DK587" i="4"/>
  <c r="DO587" i="4"/>
  <c r="DS587" i="4"/>
  <c r="DW587" i="4"/>
  <c r="EA587" i="4"/>
  <c r="DM587" i="4"/>
  <c r="DU587" i="4"/>
  <c r="DV587" i="4"/>
  <c r="DR587" i="4"/>
  <c r="DZ587" i="4"/>
  <c r="DN587" i="4"/>
  <c r="DQ587" i="4"/>
  <c r="DY587" i="4"/>
  <c r="DL579" i="4"/>
  <c r="DP579" i="4"/>
  <c r="DT579" i="4"/>
  <c r="DX579" i="4"/>
  <c r="DK579" i="4"/>
  <c r="DO579" i="4"/>
  <c r="DS579" i="4"/>
  <c r="DW579" i="4"/>
  <c r="EA579" i="4"/>
  <c r="DM579" i="4"/>
  <c r="DU579" i="4"/>
  <c r="DR579" i="4"/>
  <c r="DZ579" i="4"/>
  <c r="DN579" i="4"/>
  <c r="DV579" i="4"/>
  <c r="DQ579" i="4"/>
  <c r="DY579" i="4"/>
  <c r="DL571" i="4"/>
  <c r="DP571" i="4"/>
  <c r="DT571" i="4"/>
  <c r="DX571" i="4"/>
  <c r="DK571" i="4"/>
  <c r="DO571" i="4"/>
  <c r="DS571" i="4"/>
  <c r="DW571" i="4"/>
  <c r="EA571" i="4"/>
  <c r="DM571" i="4"/>
  <c r="DU571" i="4"/>
  <c r="DN571" i="4"/>
  <c r="DR571" i="4"/>
  <c r="DZ571" i="4"/>
  <c r="DV571" i="4"/>
  <c r="DQ571" i="4"/>
  <c r="DY571" i="4"/>
  <c r="DL563" i="4"/>
  <c r="DP563" i="4"/>
  <c r="DT563" i="4"/>
  <c r="DX563" i="4"/>
  <c r="DK563" i="4"/>
  <c r="DO563" i="4"/>
  <c r="DS563" i="4"/>
  <c r="DW563" i="4"/>
  <c r="EA563" i="4"/>
  <c r="DM563" i="4"/>
  <c r="DU563" i="4"/>
  <c r="DN563" i="4"/>
  <c r="DR563" i="4"/>
  <c r="DZ563" i="4"/>
  <c r="DV563" i="4"/>
  <c r="DQ563" i="4"/>
  <c r="DY563" i="4"/>
  <c r="DL555" i="4"/>
  <c r="DP555" i="4"/>
  <c r="DT555" i="4"/>
  <c r="DX555" i="4"/>
  <c r="DK555" i="4"/>
  <c r="DO555" i="4"/>
  <c r="DS555" i="4"/>
  <c r="DW555" i="4"/>
  <c r="EA555" i="4"/>
  <c r="DM555" i="4"/>
  <c r="DU555" i="4"/>
  <c r="DN555" i="4"/>
  <c r="DR555" i="4"/>
  <c r="DZ555" i="4"/>
  <c r="DV555" i="4"/>
  <c r="DQ555" i="4"/>
  <c r="DY555" i="4"/>
  <c r="DL547" i="4"/>
  <c r="DP547" i="4"/>
  <c r="DT547" i="4"/>
  <c r="DX547" i="4"/>
  <c r="DK547" i="4"/>
  <c r="DO547" i="4"/>
  <c r="DS547" i="4"/>
  <c r="DW547" i="4"/>
  <c r="EA547" i="4"/>
  <c r="DM547" i="4"/>
  <c r="DU547" i="4"/>
  <c r="DV547" i="4"/>
  <c r="DR547" i="4"/>
  <c r="DZ547" i="4"/>
  <c r="DN547" i="4"/>
  <c r="DY547" i="4"/>
  <c r="DQ547" i="4"/>
  <c r="DL539" i="4"/>
  <c r="DP539" i="4"/>
  <c r="DT539" i="4"/>
  <c r="DX539" i="4"/>
  <c r="DK539" i="4"/>
  <c r="DO539" i="4"/>
  <c r="DS539" i="4"/>
  <c r="DW539" i="4"/>
  <c r="EA539" i="4"/>
  <c r="DM539" i="4"/>
  <c r="DU539" i="4"/>
  <c r="DN539" i="4"/>
  <c r="DR539" i="4"/>
  <c r="DZ539" i="4"/>
  <c r="DV539" i="4"/>
  <c r="DQ539" i="4"/>
  <c r="DY539" i="4"/>
  <c r="DL531" i="4"/>
  <c r="DP531" i="4"/>
  <c r="DT531" i="4"/>
  <c r="DX531" i="4"/>
  <c r="DK531" i="4"/>
  <c r="DO531" i="4"/>
  <c r="DS531" i="4"/>
  <c r="DW531" i="4"/>
  <c r="EA531" i="4"/>
  <c r="DM531" i="4"/>
  <c r="DU531" i="4"/>
  <c r="DN531" i="4"/>
  <c r="DR531" i="4"/>
  <c r="DZ531" i="4"/>
  <c r="DV531" i="4"/>
  <c r="DQ531" i="4"/>
  <c r="DY531" i="4"/>
  <c r="DL523" i="4"/>
  <c r="DP523" i="4"/>
  <c r="DT523" i="4"/>
  <c r="DX523" i="4"/>
  <c r="DK523" i="4"/>
  <c r="DO523" i="4"/>
  <c r="DS523" i="4"/>
  <c r="DW523" i="4"/>
  <c r="EA523" i="4"/>
  <c r="DM523" i="4"/>
  <c r="DU523" i="4"/>
  <c r="DN523" i="4"/>
  <c r="DV523" i="4"/>
  <c r="DR523" i="4"/>
  <c r="DZ523" i="4"/>
  <c r="DQ523" i="4"/>
  <c r="DY523" i="4"/>
  <c r="DL511" i="4"/>
  <c r="DP511" i="4"/>
  <c r="DT511" i="4"/>
  <c r="DX511" i="4"/>
  <c r="DK511" i="4"/>
  <c r="DO511" i="4"/>
  <c r="DS511" i="4"/>
  <c r="DW511" i="4"/>
  <c r="EA511" i="4"/>
  <c r="DM511" i="4"/>
  <c r="DU511" i="4"/>
  <c r="DN511" i="4"/>
  <c r="DR511" i="4"/>
  <c r="DZ511" i="4"/>
  <c r="DV511" i="4"/>
  <c r="DQ511" i="4"/>
  <c r="DY511" i="4"/>
  <c r="DL499" i="4"/>
  <c r="DP499" i="4"/>
  <c r="DT499" i="4"/>
  <c r="DX499" i="4"/>
  <c r="DK499" i="4"/>
  <c r="DO499" i="4"/>
  <c r="DS499" i="4"/>
  <c r="DW499" i="4"/>
  <c r="EA499" i="4"/>
  <c r="DM499" i="4"/>
  <c r="DU499" i="4"/>
  <c r="DN499" i="4"/>
  <c r="DR499" i="4"/>
  <c r="DZ499" i="4"/>
  <c r="DV499" i="4"/>
  <c r="DY499" i="4"/>
  <c r="DQ499" i="4"/>
  <c r="DL483" i="4"/>
  <c r="DP483" i="4"/>
  <c r="DT483" i="4"/>
  <c r="DX483" i="4"/>
  <c r="DK483" i="4"/>
  <c r="DO483" i="4"/>
  <c r="DS483" i="4"/>
  <c r="DW483" i="4"/>
  <c r="EA483" i="4"/>
  <c r="DM483" i="4"/>
  <c r="DU483" i="4"/>
  <c r="DV483" i="4"/>
  <c r="DR483" i="4"/>
  <c r="DZ483" i="4"/>
  <c r="DN483" i="4"/>
  <c r="DY483" i="4"/>
  <c r="DQ483" i="4"/>
  <c r="DL475" i="4"/>
  <c r="DP475" i="4"/>
  <c r="DT475" i="4"/>
  <c r="DX475" i="4"/>
  <c r="DK475" i="4"/>
  <c r="DO475" i="4"/>
  <c r="DS475" i="4"/>
  <c r="DW475" i="4"/>
  <c r="EA475" i="4"/>
  <c r="DM475" i="4"/>
  <c r="DU475" i="4"/>
  <c r="DV475" i="4"/>
  <c r="DR475" i="4"/>
  <c r="DZ475" i="4"/>
  <c r="DN475" i="4"/>
  <c r="DQ475" i="4"/>
  <c r="DY475" i="4"/>
  <c r="DL467" i="4"/>
  <c r="DP467" i="4"/>
  <c r="DT467" i="4"/>
  <c r="DX467" i="4"/>
  <c r="DK467" i="4"/>
  <c r="DO467" i="4"/>
  <c r="DS467" i="4"/>
  <c r="DW467" i="4"/>
  <c r="EA467" i="4"/>
  <c r="DM467" i="4"/>
  <c r="DU467" i="4"/>
  <c r="DN467" i="4"/>
  <c r="DR467" i="4"/>
  <c r="DZ467" i="4"/>
  <c r="DV467" i="4"/>
  <c r="DY467" i="4"/>
  <c r="DQ467" i="4"/>
  <c r="DN459" i="4"/>
  <c r="DR459" i="4"/>
  <c r="DV459" i="4"/>
  <c r="DZ459" i="4"/>
  <c r="DM459" i="4"/>
  <c r="DQ459" i="4"/>
  <c r="DU459" i="4"/>
  <c r="DY459" i="4"/>
  <c r="DK459" i="4"/>
  <c r="DS459" i="4"/>
  <c r="EA459" i="4"/>
  <c r="DP459" i="4"/>
  <c r="DX459" i="4"/>
  <c r="DT459" i="4"/>
  <c r="DW459" i="4"/>
  <c r="DO459" i="4"/>
  <c r="DL459" i="4"/>
  <c r="DN451" i="4"/>
  <c r="DR451" i="4"/>
  <c r="DV451" i="4"/>
  <c r="DZ451" i="4"/>
  <c r="DM451" i="4"/>
  <c r="DQ451" i="4"/>
  <c r="DU451" i="4"/>
  <c r="DY451" i="4"/>
  <c r="DK451" i="4"/>
  <c r="DS451" i="4"/>
  <c r="EA451" i="4"/>
  <c r="DP451" i="4"/>
  <c r="DX451" i="4"/>
  <c r="DT451" i="4"/>
  <c r="DW451" i="4"/>
  <c r="DO451" i="4"/>
  <c r="DL451" i="4"/>
  <c r="DN443" i="4"/>
  <c r="DR443" i="4"/>
  <c r="DV443" i="4"/>
  <c r="DZ443" i="4"/>
  <c r="DM443" i="4"/>
  <c r="DQ443" i="4"/>
  <c r="DU443" i="4"/>
  <c r="DY443" i="4"/>
  <c r="DK443" i="4"/>
  <c r="DS443" i="4"/>
  <c r="EA443" i="4"/>
  <c r="DP443" i="4"/>
  <c r="DX443" i="4"/>
  <c r="DT443" i="4"/>
  <c r="DO443" i="4"/>
  <c r="DW443" i="4"/>
  <c r="DL443" i="4"/>
  <c r="DN435" i="4"/>
  <c r="DR435" i="4"/>
  <c r="DV435" i="4"/>
  <c r="DZ435" i="4"/>
  <c r="DM435" i="4"/>
  <c r="DQ435" i="4"/>
  <c r="DU435" i="4"/>
  <c r="DY435" i="4"/>
  <c r="DK435" i="4"/>
  <c r="DS435" i="4"/>
  <c r="EA435" i="4"/>
  <c r="DP435" i="4"/>
  <c r="DX435" i="4"/>
  <c r="DT435" i="4"/>
  <c r="DO435" i="4"/>
  <c r="DW435" i="4"/>
  <c r="DL435" i="4"/>
  <c r="DN427" i="4"/>
  <c r="DR427" i="4"/>
  <c r="DV427" i="4"/>
  <c r="DZ427" i="4"/>
  <c r="DM427" i="4"/>
  <c r="DQ427" i="4"/>
  <c r="DU427" i="4"/>
  <c r="DY427" i="4"/>
  <c r="DK427" i="4"/>
  <c r="DS427" i="4"/>
  <c r="EA427" i="4"/>
  <c r="DP427" i="4"/>
  <c r="DX427" i="4"/>
  <c r="DT427" i="4"/>
  <c r="DW427" i="4"/>
  <c r="DO427" i="4"/>
  <c r="DL427" i="4"/>
  <c r="DN419" i="4"/>
  <c r="DR419" i="4"/>
  <c r="DV419" i="4"/>
  <c r="DZ419" i="4"/>
  <c r="DM419" i="4"/>
  <c r="DQ419" i="4"/>
  <c r="DU419" i="4"/>
  <c r="DY419" i="4"/>
  <c r="DK419" i="4"/>
  <c r="DS419" i="4"/>
  <c r="EA419" i="4"/>
  <c r="DP419" i="4"/>
  <c r="DX419" i="4"/>
  <c r="DT419" i="4"/>
  <c r="DO419" i="4"/>
  <c r="DW419" i="4"/>
  <c r="DL419" i="4"/>
  <c r="DN407" i="4"/>
  <c r="DR407" i="4"/>
  <c r="DV407" i="4"/>
  <c r="DZ407" i="4"/>
  <c r="DM407" i="4"/>
  <c r="DQ407" i="4"/>
  <c r="DU407" i="4"/>
  <c r="DY407" i="4"/>
  <c r="DK407" i="4"/>
  <c r="DS407" i="4"/>
  <c r="EA407" i="4"/>
  <c r="DP407" i="4"/>
  <c r="DX407" i="4"/>
  <c r="DL407" i="4"/>
  <c r="DO407" i="4"/>
  <c r="DW407" i="4"/>
  <c r="DT407" i="4"/>
  <c r="DN399" i="4"/>
  <c r="DR399" i="4"/>
  <c r="DV399" i="4"/>
  <c r="DZ399" i="4"/>
  <c r="DM399" i="4"/>
  <c r="DQ399" i="4"/>
  <c r="DU399" i="4"/>
  <c r="DY399" i="4"/>
  <c r="DK399" i="4"/>
  <c r="DS399" i="4"/>
  <c r="EA399" i="4"/>
  <c r="DP399" i="4"/>
  <c r="DX399" i="4"/>
  <c r="DL399" i="4"/>
  <c r="DW399" i="4"/>
  <c r="DO399" i="4"/>
  <c r="DT399" i="4"/>
  <c r="DN391" i="4"/>
  <c r="DR391" i="4"/>
  <c r="DV391" i="4"/>
  <c r="DZ391" i="4"/>
  <c r="DM391" i="4"/>
  <c r="DQ391" i="4"/>
  <c r="DU391" i="4"/>
  <c r="DY391" i="4"/>
  <c r="DK391" i="4"/>
  <c r="DS391" i="4"/>
  <c r="EA391" i="4"/>
  <c r="DP391" i="4"/>
  <c r="DX391" i="4"/>
  <c r="DL391" i="4"/>
  <c r="DO391" i="4"/>
  <c r="DW391" i="4"/>
  <c r="DT391" i="4"/>
  <c r="DN387" i="4"/>
  <c r="DR387" i="4"/>
  <c r="DV387" i="4"/>
  <c r="DZ387" i="4"/>
  <c r="DM387" i="4"/>
  <c r="DQ387" i="4"/>
  <c r="DU387" i="4"/>
  <c r="DY387" i="4"/>
  <c r="DK387" i="4"/>
  <c r="DS387" i="4"/>
  <c r="EA387" i="4"/>
  <c r="DP387" i="4"/>
  <c r="DX387" i="4"/>
  <c r="DT387" i="4"/>
  <c r="DW387" i="4"/>
  <c r="DO387" i="4"/>
  <c r="DL387" i="4"/>
  <c r="DN383" i="4"/>
  <c r="DR383" i="4"/>
  <c r="DV383" i="4"/>
  <c r="DZ383" i="4"/>
  <c r="DM383" i="4"/>
  <c r="DQ383" i="4"/>
  <c r="DU383" i="4"/>
  <c r="DY383" i="4"/>
  <c r="DK383" i="4"/>
  <c r="DS383" i="4"/>
  <c r="EA383" i="4"/>
  <c r="DP383" i="4"/>
  <c r="DX383" i="4"/>
  <c r="DL383" i="4"/>
  <c r="DO383" i="4"/>
  <c r="DW383" i="4"/>
  <c r="DT383" i="4"/>
  <c r="DN375" i="4"/>
  <c r="DR375" i="4"/>
  <c r="DV375" i="4"/>
  <c r="DZ375" i="4"/>
  <c r="DM375" i="4"/>
  <c r="DQ375" i="4"/>
  <c r="DU375" i="4"/>
  <c r="DY375" i="4"/>
  <c r="DK375" i="4"/>
  <c r="DS375" i="4"/>
  <c r="EA375" i="4"/>
  <c r="DP375" i="4"/>
  <c r="DX375" i="4"/>
  <c r="DL375" i="4"/>
  <c r="DW375" i="4"/>
  <c r="DO375" i="4"/>
  <c r="DT375" i="4"/>
  <c r="DN363" i="4"/>
  <c r="DR363" i="4"/>
  <c r="DV363" i="4"/>
  <c r="DZ363" i="4"/>
  <c r="DM363" i="4"/>
  <c r="DQ363" i="4"/>
  <c r="DU363" i="4"/>
  <c r="DY363" i="4"/>
  <c r="DK363" i="4"/>
  <c r="DS363" i="4"/>
  <c r="EA363" i="4"/>
  <c r="DP363" i="4"/>
  <c r="DX363" i="4"/>
  <c r="DT363" i="4"/>
  <c r="DW363" i="4"/>
  <c r="DO363" i="4"/>
  <c r="DL363" i="4"/>
  <c r="DN355" i="4"/>
  <c r="DR355" i="4"/>
  <c r="DV355" i="4"/>
  <c r="DZ355" i="4"/>
  <c r="DM355" i="4"/>
  <c r="DQ355" i="4"/>
  <c r="DU355" i="4"/>
  <c r="DY355" i="4"/>
  <c r="DK355" i="4"/>
  <c r="DS355" i="4"/>
  <c r="EA355" i="4"/>
  <c r="DP355" i="4"/>
  <c r="DX355" i="4"/>
  <c r="DT355" i="4"/>
  <c r="DO355" i="4"/>
  <c r="DW355" i="4"/>
  <c r="DL355" i="4"/>
  <c r="DN347" i="4"/>
  <c r="DR347" i="4"/>
  <c r="DV347" i="4"/>
  <c r="DZ347" i="4"/>
  <c r="DM347" i="4"/>
  <c r="DQ347" i="4"/>
  <c r="DU347" i="4"/>
  <c r="DY347" i="4"/>
  <c r="DK347" i="4"/>
  <c r="DS347" i="4"/>
  <c r="EA347" i="4"/>
  <c r="DP347" i="4"/>
  <c r="DX347" i="4"/>
  <c r="DT347" i="4"/>
  <c r="DW347" i="4"/>
  <c r="DO347" i="4"/>
  <c r="DL347" i="4"/>
  <c r="DN335" i="4"/>
  <c r="DR335" i="4"/>
  <c r="DV335" i="4"/>
  <c r="DZ335" i="4"/>
  <c r="DM335" i="4"/>
  <c r="DQ335" i="4"/>
  <c r="DU335" i="4"/>
  <c r="DY335" i="4"/>
  <c r="DK335" i="4"/>
  <c r="DS335" i="4"/>
  <c r="EA335" i="4"/>
  <c r="DP335" i="4"/>
  <c r="DX335" i="4"/>
  <c r="DL335" i="4"/>
  <c r="DO335" i="4"/>
  <c r="DW335" i="4"/>
  <c r="DT335" i="4"/>
  <c r="DN327" i="4"/>
  <c r="DR327" i="4"/>
  <c r="DV327" i="4"/>
  <c r="DZ327" i="4"/>
  <c r="DM327" i="4"/>
  <c r="DQ327" i="4"/>
  <c r="DU327" i="4"/>
  <c r="DY327" i="4"/>
  <c r="DK327" i="4"/>
  <c r="DS327" i="4"/>
  <c r="EA327" i="4"/>
  <c r="DP327" i="4"/>
  <c r="DX327" i="4"/>
  <c r="DL327" i="4"/>
  <c r="DW327" i="4"/>
  <c r="DO327" i="4"/>
  <c r="DT327" i="4"/>
  <c r="DN319" i="4"/>
  <c r="DR319" i="4"/>
  <c r="DV319" i="4"/>
  <c r="DZ319" i="4"/>
  <c r="DM319" i="4"/>
  <c r="DQ319" i="4"/>
  <c r="DU319" i="4"/>
  <c r="DY319" i="4"/>
  <c r="DK319" i="4"/>
  <c r="DS319" i="4"/>
  <c r="EA319" i="4"/>
  <c r="DP319" i="4"/>
  <c r="DX319" i="4"/>
  <c r="DL319" i="4"/>
  <c r="DO319" i="4"/>
  <c r="DW319" i="4"/>
  <c r="DT319" i="4"/>
  <c r="DN307" i="4"/>
  <c r="DR307" i="4"/>
  <c r="DV307" i="4"/>
  <c r="DZ307" i="4"/>
  <c r="DM307" i="4"/>
  <c r="DQ307" i="4"/>
  <c r="DU307" i="4"/>
  <c r="DY307" i="4"/>
  <c r="DK307" i="4"/>
  <c r="DS307" i="4"/>
  <c r="EA307" i="4"/>
  <c r="DP307" i="4"/>
  <c r="DX307" i="4"/>
  <c r="DT307" i="4"/>
  <c r="DO307" i="4"/>
  <c r="DW307" i="4"/>
  <c r="DL307" i="4"/>
  <c r="DN299" i="4"/>
  <c r="DR299" i="4"/>
  <c r="DV299" i="4"/>
  <c r="DZ299" i="4"/>
  <c r="DM299" i="4"/>
  <c r="DQ299" i="4"/>
  <c r="DU299" i="4"/>
  <c r="DY299" i="4"/>
  <c r="DK299" i="4"/>
  <c r="DS299" i="4"/>
  <c r="EA299" i="4"/>
  <c r="DP299" i="4"/>
  <c r="DX299" i="4"/>
  <c r="DT299" i="4"/>
  <c r="DW299" i="4"/>
  <c r="DO299" i="4"/>
  <c r="DL299" i="4"/>
  <c r="DN291" i="4"/>
  <c r="DR291" i="4"/>
  <c r="DV291" i="4"/>
  <c r="DZ291" i="4"/>
  <c r="DM291" i="4"/>
  <c r="DQ291" i="4"/>
  <c r="DU291" i="4"/>
  <c r="DY291" i="4"/>
  <c r="DK291" i="4"/>
  <c r="DS291" i="4"/>
  <c r="EA291" i="4"/>
  <c r="DP291" i="4"/>
  <c r="DX291" i="4"/>
  <c r="DT291" i="4"/>
  <c r="DW291" i="4"/>
  <c r="DO291" i="4"/>
  <c r="DL291" i="4"/>
  <c r="DN279" i="4"/>
  <c r="DR279" i="4"/>
  <c r="DV279" i="4"/>
  <c r="DZ279" i="4"/>
  <c r="DM279" i="4"/>
  <c r="DQ279" i="4"/>
  <c r="DU279" i="4"/>
  <c r="DY279" i="4"/>
  <c r="DK279" i="4"/>
  <c r="DS279" i="4"/>
  <c r="EA279" i="4"/>
  <c r="DP279" i="4"/>
  <c r="DX279" i="4"/>
  <c r="DL279" i="4"/>
  <c r="DO279" i="4"/>
  <c r="DW279" i="4"/>
  <c r="DT279" i="4"/>
  <c r="DN271" i="4"/>
  <c r="DR271" i="4"/>
  <c r="DV271" i="4"/>
  <c r="DZ271" i="4"/>
  <c r="DM271" i="4"/>
  <c r="DQ271" i="4"/>
  <c r="DU271" i="4"/>
  <c r="DY271" i="4"/>
  <c r="DK271" i="4"/>
  <c r="DS271" i="4"/>
  <c r="EA271" i="4"/>
  <c r="DP271" i="4"/>
  <c r="DX271" i="4"/>
  <c r="DL271" i="4"/>
  <c r="DW271" i="4"/>
  <c r="DO271" i="4"/>
  <c r="DT271" i="4"/>
  <c r="DN263" i="4"/>
  <c r="DR263" i="4"/>
  <c r="DV263" i="4"/>
  <c r="DZ263" i="4"/>
  <c r="DM263" i="4"/>
  <c r="DQ263" i="4"/>
  <c r="DU263" i="4"/>
  <c r="DY263" i="4"/>
  <c r="DK263" i="4"/>
  <c r="DS263" i="4"/>
  <c r="EA263" i="4"/>
  <c r="DP263" i="4"/>
  <c r="DX263" i="4"/>
  <c r="DL263" i="4"/>
  <c r="DO263" i="4"/>
  <c r="DW263" i="4"/>
  <c r="DT263" i="4"/>
  <c r="DN255" i="4"/>
  <c r="DR255" i="4"/>
  <c r="DV255" i="4"/>
  <c r="DZ255" i="4"/>
  <c r="DM255" i="4"/>
  <c r="DQ255" i="4"/>
  <c r="DU255" i="4"/>
  <c r="DY255" i="4"/>
  <c r="DK255" i="4"/>
  <c r="DS255" i="4"/>
  <c r="EA255" i="4"/>
  <c r="DP255" i="4"/>
  <c r="DX255" i="4"/>
  <c r="DL255" i="4"/>
  <c r="DW255" i="4"/>
  <c r="DO255" i="4"/>
  <c r="DT255" i="4"/>
  <c r="DN247" i="4"/>
  <c r="DR247" i="4"/>
  <c r="DV247" i="4"/>
  <c r="DZ247" i="4"/>
  <c r="DM247" i="4"/>
  <c r="DQ247" i="4"/>
  <c r="DU247" i="4"/>
  <c r="DY247" i="4"/>
  <c r="DK247" i="4"/>
  <c r="DS247" i="4"/>
  <c r="EA247" i="4"/>
  <c r="DP247" i="4"/>
  <c r="DX247" i="4"/>
  <c r="DL247" i="4"/>
  <c r="DO247" i="4"/>
  <c r="DW247" i="4"/>
  <c r="DT247" i="4"/>
  <c r="DM239" i="4"/>
  <c r="DN239" i="4"/>
  <c r="DR239" i="4"/>
  <c r="DV239" i="4"/>
  <c r="DZ239" i="4"/>
  <c r="DL239" i="4"/>
  <c r="DQ239" i="4"/>
  <c r="DU239" i="4"/>
  <c r="DY239" i="4"/>
  <c r="DS239" i="4"/>
  <c r="EA239" i="4"/>
  <c r="DP239" i="4"/>
  <c r="DX239" i="4"/>
  <c r="DK239" i="4"/>
  <c r="DW239" i="4"/>
  <c r="DO239" i="4"/>
  <c r="DT239" i="4"/>
  <c r="DN231" i="4"/>
  <c r="DR231" i="4"/>
  <c r="DV231" i="4"/>
  <c r="DZ231" i="4"/>
  <c r="DM231" i="4"/>
  <c r="DQ231" i="4"/>
  <c r="DU231" i="4"/>
  <c r="DY231" i="4"/>
  <c r="DO231" i="4"/>
  <c r="DW231" i="4"/>
  <c r="DL231" i="4"/>
  <c r="DT231" i="4"/>
  <c r="DX231" i="4"/>
  <c r="DS231" i="4"/>
  <c r="EA231" i="4"/>
  <c r="DP231" i="4"/>
  <c r="DK231" i="4"/>
  <c r="DN219" i="4"/>
  <c r="DR219" i="4"/>
  <c r="DV219" i="4"/>
  <c r="DZ219" i="4"/>
  <c r="DM219" i="4"/>
  <c r="DQ219" i="4"/>
  <c r="DU219" i="4"/>
  <c r="DY219" i="4"/>
  <c r="DO219" i="4"/>
  <c r="DW219" i="4"/>
  <c r="DL219" i="4"/>
  <c r="DT219" i="4"/>
  <c r="DP219" i="4"/>
  <c r="DK219" i="4"/>
  <c r="EA219" i="4"/>
  <c r="DS219" i="4"/>
  <c r="DX219" i="4"/>
  <c r="DN211" i="4"/>
  <c r="DR211" i="4"/>
  <c r="DV211" i="4"/>
  <c r="DZ211" i="4"/>
  <c r="DM211" i="4"/>
  <c r="DQ211" i="4"/>
  <c r="DU211" i="4"/>
  <c r="DY211" i="4"/>
  <c r="DO211" i="4"/>
  <c r="DW211" i="4"/>
  <c r="DL211" i="4"/>
  <c r="DT211" i="4"/>
  <c r="DP211" i="4"/>
  <c r="DK211" i="4"/>
  <c r="EA211" i="4"/>
  <c r="DX211" i="4"/>
  <c r="DS211" i="4"/>
  <c r="DN203" i="4"/>
  <c r="DR203" i="4"/>
  <c r="DV203" i="4"/>
  <c r="DZ203" i="4"/>
  <c r="DM203" i="4"/>
  <c r="DQ203" i="4"/>
  <c r="DU203" i="4"/>
  <c r="DY203" i="4"/>
  <c r="DO203" i="4"/>
  <c r="DW203" i="4"/>
  <c r="DL203" i="4"/>
  <c r="DT203" i="4"/>
  <c r="DP203" i="4"/>
  <c r="DK203" i="4"/>
  <c r="EA203" i="4"/>
  <c r="DS203" i="4"/>
  <c r="DX203" i="4"/>
  <c r="DN195" i="4"/>
  <c r="DR195" i="4"/>
  <c r="DV195" i="4"/>
  <c r="DZ195" i="4"/>
  <c r="DM195" i="4"/>
  <c r="DQ195" i="4"/>
  <c r="DU195" i="4"/>
  <c r="DY195" i="4"/>
  <c r="DO195" i="4"/>
  <c r="DW195" i="4"/>
  <c r="DL195" i="4"/>
  <c r="DT195" i="4"/>
  <c r="DP195" i="4"/>
  <c r="DK195" i="4"/>
  <c r="EA195" i="4"/>
  <c r="DX195" i="4"/>
  <c r="DS195" i="4"/>
  <c r="DN187" i="4"/>
  <c r="DR187" i="4"/>
  <c r="DV187" i="4"/>
  <c r="DZ187" i="4"/>
  <c r="DM187" i="4"/>
  <c r="DQ187" i="4"/>
  <c r="DU187" i="4"/>
  <c r="DY187" i="4"/>
  <c r="DO187" i="4"/>
  <c r="DW187" i="4"/>
  <c r="DL187" i="4"/>
  <c r="DT187" i="4"/>
  <c r="DP187" i="4"/>
  <c r="DK187" i="4"/>
  <c r="EA187" i="4"/>
  <c r="DS187" i="4"/>
  <c r="DX187" i="4"/>
  <c r="DN183" i="4"/>
  <c r="DR183" i="4"/>
  <c r="DV183" i="4"/>
  <c r="DZ183" i="4"/>
  <c r="DM183" i="4"/>
  <c r="DQ183" i="4"/>
  <c r="DU183" i="4"/>
  <c r="DY183" i="4"/>
  <c r="DO183" i="4"/>
  <c r="DW183" i="4"/>
  <c r="DL183" i="4"/>
  <c r="DT183" i="4"/>
  <c r="DX183" i="4"/>
  <c r="DS183" i="4"/>
  <c r="EA183" i="4"/>
  <c r="DP183" i="4"/>
  <c r="DK183" i="4"/>
  <c r="DN175" i="4"/>
  <c r="DR175" i="4"/>
  <c r="DV175" i="4"/>
  <c r="DZ175" i="4"/>
  <c r="DM175" i="4"/>
  <c r="DQ175" i="4"/>
  <c r="DU175" i="4"/>
  <c r="DY175" i="4"/>
  <c r="DO175" i="4"/>
  <c r="DW175" i="4"/>
  <c r="DL175" i="4"/>
  <c r="DT175" i="4"/>
  <c r="DX175" i="4"/>
  <c r="DS175" i="4"/>
  <c r="DK175" i="4"/>
  <c r="DP175" i="4"/>
  <c r="EA175" i="4"/>
  <c r="DN167" i="4"/>
  <c r="DR167" i="4"/>
  <c r="DV167" i="4"/>
  <c r="DZ167" i="4"/>
  <c r="DM167" i="4"/>
  <c r="DQ167" i="4"/>
  <c r="DU167" i="4"/>
  <c r="DY167" i="4"/>
  <c r="DO167" i="4"/>
  <c r="DW167" i="4"/>
  <c r="DL167" i="4"/>
  <c r="DT167" i="4"/>
  <c r="DX167" i="4"/>
  <c r="DS167" i="4"/>
  <c r="EA167" i="4"/>
  <c r="DP167" i="4"/>
  <c r="DK167" i="4"/>
  <c r="DN159" i="4"/>
  <c r="DR159" i="4"/>
  <c r="DV159" i="4"/>
  <c r="DZ159" i="4"/>
  <c r="DM159" i="4"/>
  <c r="DQ159" i="4"/>
  <c r="DU159" i="4"/>
  <c r="DY159" i="4"/>
  <c r="DK159" i="4"/>
  <c r="DS159" i="4"/>
  <c r="EA159" i="4"/>
  <c r="DP159" i="4"/>
  <c r="DX159" i="4"/>
  <c r="DT159" i="4"/>
  <c r="DO159" i="4"/>
  <c r="DW159" i="4"/>
  <c r="DL159" i="4"/>
  <c r="DN155" i="4"/>
  <c r="DR155" i="4"/>
  <c r="DV155" i="4"/>
  <c r="DZ155" i="4"/>
  <c r="DM155" i="4"/>
  <c r="DQ155" i="4"/>
  <c r="DU155" i="4"/>
  <c r="DY155" i="4"/>
  <c r="DK155" i="4"/>
  <c r="DS155" i="4"/>
  <c r="EA155" i="4"/>
  <c r="DP155" i="4"/>
  <c r="DX155" i="4"/>
  <c r="DL155" i="4"/>
  <c r="DW155" i="4"/>
  <c r="DT155" i="4"/>
  <c r="DO155" i="4"/>
  <c r="DN151" i="4"/>
  <c r="DR151" i="4"/>
  <c r="DV151" i="4"/>
  <c r="DZ151" i="4"/>
  <c r="DM151" i="4"/>
  <c r="DQ151" i="4"/>
  <c r="DU151" i="4"/>
  <c r="DY151" i="4"/>
  <c r="DK151" i="4"/>
  <c r="DS151" i="4"/>
  <c r="EA151" i="4"/>
  <c r="DP151" i="4"/>
  <c r="DX151" i="4"/>
  <c r="DT151" i="4"/>
  <c r="DO151" i="4"/>
  <c r="DL151" i="4"/>
  <c r="DW151" i="4"/>
  <c r="DN143" i="4"/>
  <c r="DR143" i="4"/>
  <c r="DV143" i="4"/>
  <c r="DZ143" i="4"/>
  <c r="DM143" i="4"/>
  <c r="DQ143" i="4"/>
  <c r="DU143" i="4"/>
  <c r="DY143" i="4"/>
  <c r="DK143" i="4"/>
  <c r="DS143" i="4"/>
  <c r="EA143" i="4"/>
  <c r="DP143" i="4"/>
  <c r="DX143" i="4"/>
  <c r="DT143" i="4"/>
  <c r="DO143" i="4"/>
  <c r="DW143" i="4"/>
  <c r="DL143" i="4"/>
  <c r="DN135" i="4"/>
  <c r="DR135" i="4"/>
  <c r="DV135" i="4"/>
  <c r="DZ135" i="4"/>
  <c r="DM135" i="4"/>
  <c r="DQ135" i="4"/>
  <c r="DU135" i="4"/>
  <c r="DY135" i="4"/>
  <c r="DK135" i="4"/>
  <c r="DS135" i="4"/>
  <c r="EA135" i="4"/>
  <c r="DP135" i="4"/>
  <c r="DX135" i="4"/>
  <c r="DT135" i="4"/>
  <c r="DO135" i="4"/>
  <c r="DW135" i="4"/>
  <c r="DL135" i="4"/>
  <c r="DN127" i="4"/>
  <c r="DR127" i="4"/>
  <c r="DV127" i="4"/>
  <c r="DZ127" i="4"/>
  <c r="DM127" i="4"/>
  <c r="DQ127" i="4"/>
  <c r="DU127" i="4"/>
  <c r="DY127" i="4"/>
  <c r="DK127" i="4"/>
  <c r="DS127" i="4"/>
  <c r="EA127" i="4"/>
  <c r="DP127" i="4"/>
  <c r="DX127" i="4"/>
  <c r="DT127" i="4"/>
  <c r="DO127" i="4"/>
  <c r="DW127" i="4"/>
  <c r="DL127" i="4"/>
  <c r="DN119" i="4"/>
  <c r="DR119" i="4"/>
  <c r="DV119" i="4"/>
  <c r="DZ119" i="4"/>
  <c r="DM119" i="4"/>
  <c r="DQ119" i="4"/>
  <c r="DU119" i="4"/>
  <c r="DY119" i="4"/>
  <c r="DK119" i="4"/>
  <c r="DS119" i="4"/>
  <c r="EA119" i="4"/>
  <c r="DP119" i="4"/>
  <c r="DX119" i="4"/>
  <c r="DT119" i="4"/>
  <c r="DO119" i="4"/>
  <c r="DL119" i="4"/>
  <c r="DW119" i="4"/>
  <c r="DN107" i="4"/>
  <c r="DR107" i="4"/>
  <c r="DV107" i="4"/>
  <c r="DZ107" i="4"/>
  <c r="DM107" i="4"/>
  <c r="DQ107" i="4"/>
  <c r="DU107" i="4"/>
  <c r="DY107" i="4"/>
  <c r="DK107" i="4"/>
  <c r="DS107" i="4"/>
  <c r="EA107" i="4"/>
  <c r="DP107" i="4"/>
  <c r="DX107" i="4"/>
  <c r="DL107" i="4"/>
  <c r="DW107" i="4"/>
  <c r="DT107" i="4"/>
  <c r="DO107" i="4"/>
  <c r="DN99" i="4"/>
  <c r="DR99" i="4"/>
  <c r="DV99" i="4"/>
  <c r="DZ99" i="4"/>
  <c r="DM99" i="4"/>
  <c r="DQ99" i="4"/>
  <c r="DU99" i="4"/>
  <c r="DY99" i="4"/>
  <c r="DK99" i="4"/>
  <c r="DS99" i="4"/>
  <c r="EA99" i="4"/>
  <c r="DP99" i="4"/>
  <c r="DX99" i="4"/>
  <c r="DL99" i="4"/>
  <c r="DW99" i="4"/>
  <c r="DO99" i="4"/>
  <c r="DT99" i="4"/>
  <c r="DN91" i="4"/>
  <c r="DR91" i="4"/>
  <c r="DV91" i="4"/>
  <c r="DZ91" i="4"/>
  <c r="DM91" i="4"/>
  <c r="DQ91" i="4"/>
  <c r="DU91" i="4"/>
  <c r="DY91" i="4"/>
  <c r="DK91" i="4"/>
  <c r="DS91" i="4"/>
  <c r="EA91" i="4"/>
  <c r="DP91" i="4"/>
  <c r="DX91" i="4"/>
  <c r="DL91" i="4"/>
  <c r="DW91" i="4"/>
  <c r="DT91" i="4"/>
  <c r="DO91" i="4"/>
  <c r="DN83" i="4"/>
  <c r="DR83" i="4"/>
  <c r="DV83" i="4"/>
  <c r="DZ83" i="4"/>
  <c r="DM83" i="4"/>
  <c r="DQ83" i="4"/>
  <c r="DU83" i="4"/>
  <c r="DY83" i="4"/>
  <c r="DK83" i="4"/>
  <c r="DS83" i="4"/>
  <c r="EA83" i="4"/>
  <c r="DP83" i="4"/>
  <c r="DX83" i="4"/>
  <c r="DL83" i="4"/>
  <c r="DW83" i="4"/>
  <c r="DO83" i="4"/>
  <c r="DT83" i="4"/>
  <c r="DN75" i="4"/>
  <c r="DR75" i="4"/>
  <c r="DV75" i="4"/>
  <c r="DZ75" i="4"/>
  <c r="DM75" i="4"/>
  <c r="DQ75" i="4"/>
  <c r="DU75" i="4"/>
  <c r="DY75" i="4"/>
  <c r="DK75" i="4"/>
  <c r="DS75" i="4"/>
  <c r="EA75" i="4"/>
  <c r="DP75" i="4"/>
  <c r="DX75" i="4"/>
  <c r="DL75" i="4"/>
  <c r="DW75" i="4"/>
  <c r="DT75" i="4"/>
  <c r="DO75" i="4"/>
  <c r="DN67" i="4"/>
  <c r="DR67" i="4"/>
  <c r="DV67" i="4"/>
  <c r="DZ67" i="4"/>
  <c r="DM67" i="4"/>
  <c r="DQ67" i="4"/>
  <c r="DU67" i="4"/>
  <c r="DY67" i="4"/>
  <c r="DK67" i="4"/>
  <c r="DS67" i="4"/>
  <c r="EA67" i="4"/>
  <c r="DP67" i="4"/>
  <c r="DX67" i="4"/>
  <c r="DL67" i="4"/>
  <c r="DW67" i="4"/>
  <c r="DO67" i="4"/>
  <c r="DT67" i="4"/>
  <c r="DN59" i="4"/>
  <c r="DR59" i="4"/>
  <c r="DV59" i="4"/>
  <c r="DZ59" i="4"/>
  <c r="DO59" i="4"/>
  <c r="DT59" i="4"/>
  <c r="DY59" i="4"/>
  <c r="DM59" i="4"/>
  <c r="DS59" i="4"/>
  <c r="DX59" i="4"/>
  <c r="DK59" i="4"/>
  <c r="DU59" i="4"/>
  <c r="DQ59" i="4"/>
  <c r="DL59" i="4"/>
  <c r="EA59" i="4"/>
  <c r="DP59" i="4"/>
  <c r="DW59" i="4"/>
  <c r="DN51" i="4"/>
  <c r="DR51" i="4"/>
  <c r="DV51" i="4"/>
  <c r="DZ51" i="4"/>
  <c r="DO51" i="4"/>
  <c r="DT51" i="4"/>
  <c r="DY51" i="4"/>
  <c r="DM51" i="4"/>
  <c r="DS51" i="4"/>
  <c r="DX51" i="4"/>
  <c r="DP51" i="4"/>
  <c r="EA51" i="4"/>
  <c r="DL51" i="4"/>
  <c r="DW51" i="4"/>
  <c r="DU51" i="4"/>
  <c r="DQ51" i="4"/>
  <c r="DK51" i="4"/>
  <c r="DK43" i="4"/>
  <c r="DO43" i="4"/>
  <c r="DS43" i="4"/>
  <c r="DW43" i="4"/>
  <c r="EA43" i="4"/>
  <c r="DN43" i="4"/>
  <c r="DR43" i="4"/>
  <c r="DV43" i="4"/>
  <c r="DZ43" i="4"/>
  <c r="DL43" i="4"/>
  <c r="DT43" i="4"/>
  <c r="DQ43" i="4"/>
  <c r="DY43" i="4"/>
  <c r="DU43" i="4"/>
  <c r="DP43" i="4"/>
  <c r="DX43" i="4"/>
  <c r="DM43" i="4"/>
  <c r="DK35" i="4"/>
  <c r="DO35" i="4"/>
  <c r="DS35" i="4"/>
  <c r="DW35" i="4"/>
  <c r="EA35" i="4"/>
  <c r="DN35" i="4"/>
  <c r="DR35" i="4"/>
  <c r="DV35" i="4"/>
  <c r="DZ35" i="4"/>
  <c r="DL35" i="4"/>
  <c r="DT35" i="4"/>
  <c r="DQ35" i="4"/>
  <c r="DY35" i="4"/>
  <c r="DU35" i="4"/>
  <c r="DP35" i="4"/>
  <c r="DX35" i="4"/>
  <c r="DM35" i="4"/>
  <c r="DK27" i="4"/>
  <c r="DO27" i="4"/>
  <c r="DS27" i="4"/>
  <c r="DW27" i="4"/>
  <c r="EA27" i="4"/>
  <c r="DN27" i="4"/>
  <c r="DR27" i="4"/>
  <c r="DV27" i="4"/>
  <c r="DZ27" i="4"/>
  <c r="DL27" i="4"/>
  <c r="DT27" i="4"/>
  <c r="DQ27" i="4"/>
  <c r="DY27" i="4"/>
  <c r="DU27" i="4"/>
  <c r="DP27" i="4"/>
  <c r="DM27" i="4"/>
  <c r="DX27" i="4"/>
  <c r="DK19" i="4"/>
  <c r="DO19" i="4"/>
  <c r="DS19" i="4"/>
  <c r="DW19" i="4"/>
  <c r="EA19" i="4"/>
  <c r="DN19" i="4"/>
  <c r="DR19" i="4"/>
  <c r="DV19" i="4"/>
  <c r="DZ19" i="4"/>
  <c r="DL19" i="4"/>
  <c r="DT19" i="4"/>
  <c r="DQ19" i="4"/>
  <c r="DY19" i="4"/>
  <c r="DU19" i="4"/>
  <c r="DP19" i="4"/>
  <c r="DX19" i="4"/>
  <c r="DM19" i="4"/>
  <c r="DK11" i="4"/>
  <c r="DO11" i="4"/>
  <c r="DS11" i="4"/>
  <c r="DW11" i="4"/>
  <c r="EA11" i="4"/>
  <c r="DN11" i="4"/>
  <c r="DR11" i="4"/>
  <c r="DV11" i="4"/>
  <c r="DZ11" i="4"/>
  <c r="DL11" i="4"/>
  <c r="DT11" i="4"/>
  <c r="DQ11" i="4"/>
  <c r="DY11" i="4"/>
  <c r="DU11" i="4"/>
  <c r="DP11" i="4"/>
  <c r="DX11" i="4"/>
  <c r="DM11" i="4"/>
  <c r="DO3" i="4"/>
  <c r="DS3" i="4"/>
  <c r="DW3" i="4"/>
  <c r="EA3" i="4"/>
  <c r="DN3" i="4"/>
  <c r="DR3" i="4"/>
  <c r="DV3" i="4"/>
  <c r="DZ3" i="4"/>
  <c r="DX3" i="4"/>
  <c r="DQ3" i="4"/>
  <c r="DT3" i="4"/>
  <c r="DM3" i="4"/>
  <c r="DU3" i="4"/>
  <c r="DK3" i="4"/>
  <c r="DP3" i="4"/>
  <c r="DY3" i="4"/>
  <c r="DL3" i="4"/>
  <c r="DN998" i="4"/>
  <c r="DR998" i="4"/>
  <c r="DV998" i="4"/>
  <c r="DZ998" i="4"/>
  <c r="DL998" i="4"/>
  <c r="DQ998" i="4"/>
  <c r="DW998" i="4"/>
  <c r="DO998" i="4"/>
  <c r="DU998" i="4"/>
  <c r="DM998" i="4"/>
  <c r="DT998" i="4"/>
  <c r="EA998" i="4"/>
  <c r="DP998" i="4"/>
  <c r="DK998" i="4"/>
  <c r="DY998" i="4"/>
  <c r="DS998" i="4"/>
  <c r="DX998" i="4"/>
  <c r="DN994" i="4"/>
  <c r="DR994" i="4"/>
  <c r="DV994" i="4"/>
  <c r="DZ994" i="4"/>
  <c r="DO994" i="4"/>
  <c r="DT994" i="4"/>
  <c r="DY994" i="4"/>
  <c r="DP994" i="4"/>
  <c r="DW994" i="4"/>
  <c r="DM994" i="4"/>
  <c r="DU994" i="4"/>
  <c r="DQ994" i="4"/>
  <c r="DL994" i="4"/>
  <c r="EA994" i="4"/>
  <c r="DX994" i="4"/>
  <c r="DS994" i="4"/>
  <c r="DK994" i="4"/>
  <c r="DN990" i="4"/>
  <c r="DR990" i="4"/>
  <c r="DV990" i="4"/>
  <c r="DZ990" i="4"/>
  <c r="DL990" i="4"/>
  <c r="DQ990" i="4"/>
  <c r="DW990" i="4"/>
  <c r="DP990" i="4"/>
  <c r="DX990" i="4"/>
  <c r="DO990" i="4"/>
  <c r="DU990" i="4"/>
  <c r="DS990" i="4"/>
  <c r="DM990" i="4"/>
  <c r="EA990" i="4"/>
  <c r="DT990" i="4"/>
  <c r="DK990" i="4"/>
  <c r="DY990" i="4"/>
  <c r="DN986" i="4"/>
  <c r="DR986" i="4"/>
  <c r="DV986" i="4"/>
  <c r="DZ986" i="4"/>
  <c r="DO986" i="4"/>
  <c r="DT986" i="4"/>
  <c r="DY986" i="4"/>
  <c r="DK986" i="4"/>
  <c r="DQ986" i="4"/>
  <c r="DX986" i="4"/>
  <c r="DP986" i="4"/>
  <c r="DW986" i="4"/>
  <c r="DS986" i="4"/>
  <c r="DM986" i="4"/>
  <c r="EA986" i="4"/>
  <c r="DL986" i="4"/>
  <c r="DU986" i="4"/>
  <c r="DN982" i="4"/>
  <c r="DR982" i="4"/>
  <c r="DV982" i="4"/>
  <c r="DZ982" i="4"/>
  <c r="DL982" i="4"/>
  <c r="DQ982" i="4"/>
  <c r="DW982" i="4"/>
  <c r="DK982" i="4"/>
  <c r="DS982" i="4"/>
  <c r="DY982" i="4"/>
  <c r="DP982" i="4"/>
  <c r="DX982" i="4"/>
  <c r="DT982" i="4"/>
  <c r="DO982" i="4"/>
  <c r="DU982" i="4"/>
  <c r="DM982" i="4"/>
  <c r="EA982" i="4"/>
  <c r="DN978" i="4"/>
  <c r="DR978" i="4"/>
  <c r="DV978" i="4"/>
  <c r="DZ978" i="4"/>
  <c r="DO978" i="4"/>
  <c r="DT978" i="4"/>
  <c r="DY978" i="4"/>
  <c r="DL978" i="4"/>
  <c r="DS978" i="4"/>
  <c r="EA978" i="4"/>
  <c r="DK978" i="4"/>
  <c r="DQ978" i="4"/>
  <c r="DX978" i="4"/>
  <c r="DU978" i="4"/>
  <c r="DP978" i="4"/>
  <c r="DW978" i="4"/>
  <c r="DM978" i="4"/>
  <c r="DN974" i="4"/>
  <c r="DR974" i="4"/>
  <c r="DV974" i="4"/>
  <c r="DZ974" i="4"/>
  <c r="DL974" i="4"/>
  <c r="DQ974" i="4"/>
  <c r="DW974" i="4"/>
  <c r="DM974" i="4"/>
  <c r="DT974" i="4"/>
  <c r="EA974" i="4"/>
  <c r="DK974" i="4"/>
  <c r="DS974" i="4"/>
  <c r="DY974" i="4"/>
  <c r="DU974" i="4"/>
  <c r="DP974" i="4"/>
  <c r="DX974" i="4"/>
  <c r="DO974" i="4"/>
  <c r="DM970" i="4"/>
  <c r="DQ970" i="4"/>
  <c r="DU970" i="4"/>
  <c r="DY970" i="4"/>
  <c r="DN970" i="4"/>
  <c r="DS970" i="4"/>
  <c r="DX970" i="4"/>
  <c r="DL970" i="4"/>
  <c r="DT970" i="4"/>
  <c r="EA970" i="4"/>
  <c r="DK970" i="4"/>
  <c r="DR970" i="4"/>
  <c r="DZ970" i="4"/>
  <c r="DO970" i="4"/>
  <c r="DW970" i="4"/>
  <c r="DV970" i="4"/>
  <c r="DP970" i="4"/>
  <c r="DM966" i="4"/>
  <c r="DQ966" i="4"/>
  <c r="DU966" i="4"/>
  <c r="DY966" i="4"/>
  <c r="DK966" i="4"/>
  <c r="DP966" i="4"/>
  <c r="DV966" i="4"/>
  <c r="EA966" i="4"/>
  <c r="DN966" i="4"/>
  <c r="DT966" i="4"/>
  <c r="DL966" i="4"/>
  <c r="DS966" i="4"/>
  <c r="DZ966" i="4"/>
  <c r="DO966" i="4"/>
  <c r="DX966" i="4"/>
  <c r="DR966" i="4"/>
  <c r="DW966" i="4"/>
  <c r="DM962" i="4"/>
  <c r="DQ962" i="4"/>
  <c r="DU962" i="4"/>
  <c r="DY962" i="4"/>
  <c r="DN962" i="4"/>
  <c r="DS962" i="4"/>
  <c r="DX962" i="4"/>
  <c r="DO962" i="4"/>
  <c r="DV962" i="4"/>
  <c r="DL962" i="4"/>
  <c r="DT962" i="4"/>
  <c r="EA962" i="4"/>
  <c r="DP962" i="4"/>
  <c r="DK962" i="4"/>
  <c r="DZ962" i="4"/>
  <c r="DW962" i="4"/>
  <c r="DR962" i="4"/>
  <c r="DM958" i="4"/>
  <c r="DQ958" i="4"/>
  <c r="DU958" i="4"/>
  <c r="DY958" i="4"/>
  <c r="DK958" i="4"/>
  <c r="DP958" i="4"/>
  <c r="DV958" i="4"/>
  <c r="EA958" i="4"/>
  <c r="DO958" i="4"/>
  <c r="DW958" i="4"/>
  <c r="DN958" i="4"/>
  <c r="DT958" i="4"/>
  <c r="DR958" i="4"/>
  <c r="DL958" i="4"/>
  <c r="DZ958" i="4"/>
  <c r="DS958" i="4"/>
  <c r="DX958" i="4"/>
  <c r="DM954" i="4"/>
  <c r="DQ954" i="4"/>
  <c r="DU954" i="4"/>
  <c r="DY954" i="4"/>
  <c r="DN954" i="4"/>
  <c r="DS954" i="4"/>
  <c r="DX954" i="4"/>
  <c r="DP954" i="4"/>
  <c r="DW954" i="4"/>
  <c r="DO954" i="4"/>
  <c r="DV954" i="4"/>
  <c r="DR954" i="4"/>
  <c r="DL954" i="4"/>
  <c r="EA954" i="4"/>
  <c r="DZ954" i="4"/>
  <c r="DT954" i="4"/>
  <c r="DK954" i="4"/>
  <c r="DM950" i="4"/>
  <c r="DQ950" i="4"/>
  <c r="DU950" i="4"/>
  <c r="DY950" i="4"/>
  <c r="DK950" i="4"/>
  <c r="DP950" i="4"/>
  <c r="DV950" i="4"/>
  <c r="EA950" i="4"/>
  <c r="DR950" i="4"/>
  <c r="DX950" i="4"/>
  <c r="DO950" i="4"/>
  <c r="DW950" i="4"/>
  <c r="DS950" i="4"/>
  <c r="DN950" i="4"/>
  <c r="DT950" i="4"/>
  <c r="DL950" i="4"/>
  <c r="DZ950" i="4"/>
  <c r="DM946" i="4"/>
  <c r="DQ946" i="4"/>
  <c r="DU946" i="4"/>
  <c r="DY946" i="4"/>
  <c r="DN946" i="4"/>
  <c r="DS946" i="4"/>
  <c r="DX946" i="4"/>
  <c r="DK946" i="4"/>
  <c r="DR946" i="4"/>
  <c r="DZ946" i="4"/>
  <c r="DP946" i="4"/>
  <c r="DW946" i="4"/>
  <c r="DT946" i="4"/>
  <c r="DO946" i="4"/>
  <c r="EA946" i="4"/>
  <c r="DL946" i="4"/>
  <c r="DV946" i="4"/>
  <c r="DM942" i="4"/>
  <c r="DQ942" i="4"/>
  <c r="DU942" i="4"/>
  <c r="DY942" i="4"/>
  <c r="DK942" i="4"/>
  <c r="DP942" i="4"/>
  <c r="DV942" i="4"/>
  <c r="EA942" i="4"/>
  <c r="DL942" i="4"/>
  <c r="DS942" i="4"/>
  <c r="DZ942" i="4"/>
  <c r="DR942" i="4"/>
  <c r="DX942" i="4"/>
  <c r="DT942" i="4"/>
  <c r="DO942" i="4"/>
  <c r="DW942" i="4"/>
  <c r="DN942" i="4"/>
  <c r="DM938" i="4"/>
  <c r="DQ938" i="4"/>
  <c r="DU938" i="4"/>
  <c r="DY938" i="4"/>
  <c r="DN938" i="4"/>
  <c r="DS938" i="4"/>
  <c r="DX938" i="4"/>
  <c r="DL938" i="4"/>
  <c r="DT938" i="4"/>
  <c r="EA938" i="4"/>
  <c r="DK938" i="4"/>
  <c r="DR938" i="4"/>
  <c r="DZ938" i="4"/>
  <c r="DV938" i="4"/>
  <c r="DP938" i="4"/>
  <c r="DW938" i="4"/>
  <c r="DO938" i="4"/>
  <c r="DM934" i="4"/>
  <c r="DQ934" i="4"/>
  <c r="DU934" i="4"/>
  <c r="DY934" i="4"/>
  <c r="DK934" i="4"/>
  <c r="DP934" i="4"/>
  <c r="DV934" i="4"/>
  <c r="EA934" i="4"/>
  <c r="DN934" i="4"/>
  <c r="DT934" i="4"/>
  <c r="DL934" i="4"/>
  <c r="DS934" i="4"/>
  <c r="DZ934" i="4"/>
  <c r="DW934" i="4"/>
  <c r="DR934" i="4"/>
  <c r="DX934" i="4"/>
  <c r="DO934" i="4"/>
  <c r="DM930" i="4"/>
  <c r="DQ930" i="4"/>
  <c r="DU930" i="4"/>
  <c r="DY930" i="4"/>
  <c r="DN930" i="4"/>
  <c r="DS930" i="4"/>
  <c r="DX930" i="4"/>
  <c r="DO930" i="4"/>
  <c r="DV930" i="4"/>
  <c r="DL930" i="4"/>
  <c r="DT930" i="4"/>
  <c r="EA930" i="4"/>
  <c r="DW930" i="4"/>
  <c r="DR930" i="4"/>
  <c r="DK930" i="4"/>
  <c r="DP930" i="4"/>
  <c r="DZ930" i="4"/>
  <c r="DM926" i="4"/>
  <c r="DQ926" i="4"/>
  <c r="DU926" i="4"/>
  <c r="DY926" i="4"/>
  <c r="DK926" i="4"/>
  <c r="DP926" i="4"/>
  <c r="DV926" i="4"/>
  <c r="EA926" i="4"/>
  <c r="DO926" i="4"/>
  <c r="DW926" i="4"/>
  <c r="DN926" i="4"/>
  <c r="DT926" i="4"/>
  <c r="DX926" i="4"/>
  <c r="DS926" i="4"/>
  <c r="DZ926" i="4"/>
  <c r="DR926" i="4"/>
  <c r="DL926" i="4"/>
  <c r="DK922" i="4"/>
  <c r="DO922" i="4"/>
  <c r="DS922" i="4"/>
  <c r="DW922" i="4"/>
  <c r="EA922" i="4"/>
  <c r="DN922" i="4"/>
  <c r="DT922" i="4"/>
  <c r="DY922" i="4"/>
  <c r="DM922" i="4"/>
  <c r="DU922" i="4"/>
  <c r="DL922" i="4"/>
  <c r="DV922" i="4"/>
  <c r="DR922" i="4"/>
  <c r="DP922" i="4"/>
  <c r="DZ922" i="4"/>
  <c r="DX922" i="4"/>
  <c r="DQ922" i="4"/>
  <c r="DK918" i="4"/>
  <c r="DO918" i="4"/>
  <c r="DS918" i="4"/>
  <c r="DW918" i="4"/>
  <c r="EA918" i="4"/>
  <c r="DL918" i="4"/>
  <c r="DQ918" i="4"/>
  <c r="DV918" i="4"/>
  <c r="DP918" i="4"/>
  <c r="DX918" i="4"/>
  <c r="DN918" i="4"/>
  <c r="DU918" i="4"/>
  <c r="DR918" i="4"/>
  <c r="DM918" i="4"/>
  <c r="DZ918" i="4"/>
  <c r="DT918" i="4"/>
  <c r="DY918" i="4"/>
  <c r="DK914" i="4"/>
  <c r="DO914" i="4"/>
  <c r="DS914" i="4"/>
  <c r="DW914" i="4"/>
  <c r="EA914" i="4"/>
  <c r="DN914" i="4"/>
  <c r="DT914" i="4"/>
  <c r="DY914" i="4"/>
  <c r="DQ914" i="4"/>
  <c r="DX914" i="4"/>
  <c r="DP914" i="4"/>
  <c r="DV914" i="4"/>
  <c r="DR914" i="4"/>
  <c r="DM914" i="4"/>
  <c r="DZ914" i="4"/>
  <c r="DU914" i="4"/>
  <c r="DL914" i="4"/>
  <c r="DK910" i="4"/>
  <c r="DO910" i="4"/>
  <c r="DS910" i="4"/>
  <c r="DW910" i="4"/>
  <c r="EA910" i="4"/>
  <c r="DL910" i="4"/>
  <c r="DQ910" i="4"/>
  <c r="DV910" i="4"/>
  <c r="DR910" i="4"/>
  <c r="DY910" i="4"/>
  <c r="DP910" i="4"/>
  <c r="DX910" i="4"/>
  <c r="DT910" i="4"/>
  <c r="DN910" i="4"/>
  <c r="DU910" i="4"/>
  <c r="DM910" i="4"/>
  <c r="DZ910" i="4"/>
  <c r="DK906" i="4"/>
  <c r="DO906" i="4"/>
  <c r="DS906" i="4"/>
  <c r="DW906" i="4"/>
  <c r="EA906" i="4"/>
  <c r="DN906" i="4"/>
  <c r="DT906" i="4"/>
  <c r="DY906" i="4"/>
  <c r="DL906" i="4"/>
  <c r="DR906" i="4"/>
  <c r="DZ906" i="4"/>
  <c r="DQ906" i="4"/>
  <c r="DX906" i="4"/>
  <c r="DU906" i="4"/>
  <c r="DP906" i="4"/>
  <c r="DM906" i="4"/>
  <c r="DV906" i="4"/>
  <c r="DK902" i="4"/>
  <c r="DO902" i="4"/>
  <c r="DS902" i="4"/>
  <c r="DW902" i="4"/>
  <c r="EA902" i="4"/>
  <c r="DL902" i="4"/>
  <c r="DQ902" i="4"/>
  <c r="DV902" i="4"/>
  <c r="DM902" i="4"/>
  <c r="DT902" i="4"/>
  <c r="DZ902" i="4"/>
  <c r="DR902" i="4"/>
  <c r="DY902" i="4"/>
  <c r="DU902" i="4"/>
  <c r="DP902" i="4"/>
  <c r="DX902" i="4"/>
  <c r="DN902" i="4"/>
  <c r="DN898" i="4"/>
  <c r="DR898" i="4"/>
  <c r="DV898" i="4"/>
  <c r="DZ898" i="4"/>
  <c r="DO898" i="4"/>
  <c r="DT898" i="4"/>
  <c r="DY898" i="4"/>
  <c r="DL898" i="4"/>
  <c r="DS898" i="4"/>
  <c r="EA898" i="4"/>
  <c r="DP898" i="4"/>
  <c r="DX898" i="4"/>
  <c r="DM898" i="4"/>
  <c r="DW898" i="4"/>
  <c r="DU898" i="4"/>
  <c r="DQ898" i="4"/>
  <c r="DK898" i="4"/>
  <c r="DN894" i="4"/>
  <c r="DR894" i="4"/>
  <c r="DV894" i="4"/>
  <c r="DZ894" i="4"/>
  <c r="DL894" i="4"/>
  <c r="DQ894" i="4"/>
  <c r="DW894" i="4"/>
  <c r="DM894" i="4"/>
  <c r="DT894" i="4"/>
  <c r="EA894" i="4"/>
  <c r="DK894" i="4"/>
  <c r="DU894" i="4"/>
  <c r="DS894" i="4"/>
  <c r="DX894" i="4"/>
  <c r="DP894" i="4"/>
  <c r="DY894" i="4"/>
  <c r="DO894" i="4"/>
  <c r="DN890" i="4"/>
  <c r="DR890" i="4"/>
  <c r="DV890" i="4"/>
  <c r="DZ890" i="4"/>
  <c r="DO890" i="4"/>
  <c r="DT890" i="4"/>
  <c r="DY890" i="4"/>
  <c r="DM890" i="4"/>
  <c r="DU890" i="4"/>
  <c r="DQ890" i="4"/>
  <c r="EA890" i="4"/>
  <c r="DP890" i="4"/>
  <c r="DX890" i="4"/>
  <c r="DS890" i="4"/>
  <c r="DL890" i="4"/>
  <c r="DW890" i="4"/>
  <c r="DK890" i="4"/>
  <c r="DN886" i="4"/>
  <c r="DR886" i="4"/>
  <c r="DV886" i="4"/>
  <c r="DZ886" i="4"/>
  <c r="DL886" i="4"/>
  <c r="DQ886" i="4"/>
  <c r="DW886" i="4"/>
  <c r="DO886" i="4"/>
  <c r="DU886" i="4"/>
  <c r="DM886" i="4"/>
  <c r="DX886" i="4"/>
  <c r="DK886" i="4"/>
  <c r="DT886" i="4"/>
  <c r="DP886" i="4"/>
  <c r="EA886" i="4"/>
  <c r="DS886" i="4"/>
  <c r="DY886" i="4"/>
  <c r="DN882" i="4"/>
  <c r="DR882" i="4"/>
  <c r="DV882" i="4"/>
  <c r="DZ882" i="4"/>
  <c r="DO882" i="4"/>
  <c r="DT882" i="4"/>
  <c r="DY882" i="4"/>
  <c r="DP882" i="4"/>
  <c r="DW882" i="4"/>
  <c r="DK882" i="4"/>
  <c r="DS882" i="4"/>
  <c r="DQ882" i="4"/>
  <c r="EA882" i="4"/>
  <c r="DL882" i="4"/>
  <c r="DX882" i="4"/>
  <c r="DM882" i="4"/>
  <c r="DU882" i="4"/>
  <c r="DN878" i="4"/>
  <c r="DR878" i="4"/>
  <c r="DV878" i="4"/>
  <c r="DZ878" i="4"/>
  <c r="DM878" i="4"/>
  <c r="DQ878" i="4"/>
  <c r="DU878" i="4"/>
  <c r="DY878" i="4"/>
  <c r="DW878" i="4"/>
  <c r="DS878" i="4"/>
  <c r="DL878" i="4"/>
  <c r="DT878" i="4"/>
  <c r="DO878" i="4"/>
  <c r="DP878" i="4"/>
  <c r="DX878" i="4"/>
  <c r="DK878" i="4"/>
  <c r="EA878" i="4"/>
  <c r="DN874" i="4"/>
  <c r="DR874" i="4"/>
  <c r="DV874" i="4"/>
  <c r="DZ874" i="4"/>
  <c r="DM874" i="4"/>
  <c r="DQ874" i="4"/>
  <c r="DU874" i="4"/>
  <c r="DY874" i="4"/>
  <c r="DX874" i="4"/>
  <c r="DK874" i="4"/>
  <c r="EA874" i="4"/>
  <c r="DL874" i="4"/>
  <c r="DT874" i="4"/>
  <c r="DO874" i="4"/>
  <c r="DW874" i="4"/>
  <c r="DP874" i="4"/>
  <c r="DS874" i="4"/>
  <c r="DN870" i="4"/>
  <c r="DR870" i="4"/>
  <c r="DV870" i="4"/>
  <c r="DZ870" i="4"/>
  <c r="DM870" i="4"/>
  <c r="DQ870" i="4"/>
  <c r="DU870" i="4"/>
  <c r="DY870" i="4"/>
  <c r="DO870" i="4"/>
  <c r="DX870" i="4"/>
  <c r="DS870" i="4"/>
  <c r="DL870" i="4"/>
  <c r="DT870" i="4"/>
  <c r="DW870" i="4"/>
  <c r="DP870" i="4"/>
  <c r="DK870" i="4"/>
  <c r="EA870" i="4"/>
  <c r="DN866" i="4"/>
  <c r="DR866" i="4"/>
  <c r="DV866" i="4"/>
  <c r="DZ866" i="4"/>
  <c r="DM866" i="4"/>
  <c r="DQ866" i="4"/>
  <c r="DU866" i="4"/>
  <c r="DY866" i="4"/>
  <c r="DO866" i="4"/>
  <c r="DP866" i="4"/>
  <c r="DK866" i="4"/>
  <c r="EA866" i="4"/>
  <c r="DL866" i="4"/>
  <c r="DT866" i="4"/>
  <c r="DW866" i="4"/>
  <c r="DX866" i="4"/>
  <c r="DS866" i="4"/>
  <c r="DN862" i="4"/>
  <c r="DR862" i="4"/>
  <c r="DV862" i="4"/>
  <c r="DZ862" i="4"/>
  <c r="DM862" i="4"/>
  <c r="DQ862" i="4"/>
  <c r="DU862" i="4"/>
  <c r="DY862" i="4"/>
  <c r="DW862" i="4"/>
  <c r="DP862" i="4"/>
  <c r="DK862" i="4"/>
  <c r="EA862" i="4"/>
  <c r="DL862" i="4"/>
  <c r="DT862" i="4"/>
  <c r="DO862" i="4"/>
  <c r="DX862" i="4"/>
  <c r="DS862" i="4"/>
  <c r="DN858" i="4"/>
  <c r="DR858" i="4"/>
  <c r="DV858" i="4"/>
  <c r="DZ858" i="4"/>
  <c r="DM858" i="4"/>
  <c r="DQ858" i="4"/>
  <c r="DU858" i="4"/>
  <c r="DY858" i="4"/>
  <c r="DO858" i="4"/>
  <c r="DP858" i="4"/>
  <c r="DS858" i="4"/>
  <c r="DL858" i="4"/>
  <c r="DT858" i="4"/>
  <c r="DW858" i="4"/>
  <c r="DX858" i="4"/>
  <c r="DK858" i="4"/>
  <c r="EA858" i="4"/>
  <c r="DN854" i="4"/>
  <c r="DR854" i="4"/>
  <c r="DV854" i="4"/>
  <c r="DZ854" i="4"/>
  <c r="DM854" i="4"/>
  <c r="DQ854" i="4"/>
  <c r="DU854" i="4"/>
  <c r="DY854" i="4"/>
  <c r="DP854" i="4"/>
  <c r="DS854" i="4"/>
  <c r="EA854" i="4"/>
  <c r="DL854" i="4"/>
  <c r="DT854" i="4"/>
  <c r="DO854" i="4"/>
  <c r="DW854" i="4"/>
  <c r="DX854" i="4"/>
  <c r="DK854" i="4"/>
  <c r="DN850" i="4"/>
  <c r="DR850" i="4"/>
  <c r="DV850" i="4"/>
  <c r="DZ850" i="4"/>
  <c r="DM850" i="4"/>
  <c r="DQ850" i="4"/>
  <c r="DU850" i="4"/>
  <c r="DY850" i="4"/>
  <c r="DO850" i="4"/>
  <c r="DP850" i="4"/>
  <c r="DK850" i="4"/>
  <c r="EA850" i="4"/>
  <c r="DL850" i="4"/>
  <c r="DT850" i="4"/>
  <c r="DW850" i="4"/>
  <c r="DX850" i="4"/>
  <c r="DS850" i="4"/>
  <c r="DN846" i="4"/>
  <c r="DR846" i="4"/>
  <c r="DV846" i="4"/>
  <c r="DZ846" i="4"/>
  <c r="DM846" i="4"/>
  <c r="DQ846" i="4"/>
  <c r="DU846" i="4"/>
  <c r="DY846" i="4"/>
  <c r="DO846" i="4"/>
  <c r="DX846" i="4"/>
  <c r="DS846" i="4"/>
  <c r="DL846" i="4"/>
  <c r="DT846" i="4"/>
  <c r="DW846" i="4"/>
  <c r="DP846" i="4"/>
  <c r="DK846" i="4"/>
  <c r="EA846" i="4"/>
  <c r="DN842" i="4"/>
  <c r="DR842" i="4"/>
  <c r="DV842" i="4"/>
  <c r="DZ842" i="4"/>
  <c r="DO842" i="4"/>
  <c r="DW842" i="4"/>
  <c r="DM842" i="4"/>
  <c r="DQ842" i="4"/>
  <c r="DU842" i="4"/>
  <c r="DY842" i="4"/>
  <c r="DK842" i="4"/>
  <c r="DS842" i="4"/>
  <c r="EA842" i="4"/>
  <c r="DP842" i="4"/>
  <c r="DT842" i="4"/>
  <c r="DX842" i="4"/>
  <c r="DL842" i="4"/>
  <c r="DN838" i="4"/>
  <c r="DR838" i="4"/>
  <c r="DV838" i="4"/>
  <c r="DZ838" i="4"/>
  <c r="DO838" i="4"/>
  <c r="DW838" i="4"/>
  <c r="DM838" i="4"/>
  <c r="DQ838" i="4"/>
  <c r="DU838" i="4"/>
  <c r="DY838" i="4"/>
  <c r="DK838" i="4"/>
  <c r="DS838" i="4"/>
  <c r="EA838" i="4"/>
  <c r="DP838" i="4"/>
  <c r="DT838" i="4"/>
  <c r="DX838" i="4"/>
  <c r="DL838" i="4"/>
  <c r="DN834" i="4"/>
  <c r="DR834" i="4"/>
  <c r="DV834" i="4"/>
  <c r="DZ834" i="4"/>
  <c r="DO834" i="4"/>
  <c r="DW834" i="4"/>
  <c r="DM834" i="4"/>
  <c r="DQ834" i="4"/>
  <c r="DU834" i="4"/>
  <c r="DY834" i="4"/>
  <c r="DK834" i="4"/>
  <c r="DS834" i="4"/>
  <c r="EA834" i="4"/>
  <c r="DP834" i="4"/>
  <c r="DX834" i="4"/>
  <c r="DL834" i="4"/>
  <c r="DT834" i="4"/>
  <c r="DN830" i="4"/>
  <c r="DR830" i="4"/>
  <c r="DV830" i="4"/>
  <c r="DZ830" i="4"/>
  <c r="DO830" i="4"/>
  <c r="DW830" i="4"/>
  <c r="DM830" i="4"/>
  <c r="DQ830" i="4"/>
  <c r="DU830" i="4"/>
  <c r="DY830" i="4"/>
  <c r="DK830" i="4"/>
  <c r="DS830" i="4"/>
  <c r="EA830" i="4"/>
  <c r="DX830" i="4"/>
  <c r="DL830" i="4"/>
  <c r="DP830" i="4"/>
  <c r="DT830" i="4"/>
  <c r="DN826" i="4"/>
  <c r="DR826" i="4"/>
  <c r="DV826" i="4"/>
  <c r="DZ826" i="4"/>
  <c r="DO826" i="4"/>
  <c r="DW826" i="4"/>
  <c r="DM826" i="4"/>
  <c r="DQ826" i="4"/>
  <c r="DU826" i="4"/>
  <c r="DY826" i="4"/>
  <c r="DK826" i="4"/>
  <c r="DS826" i="4"/>
  <c r="EA826" i="4"/>
  <c r="DT826" i="4"/>
  <c r="DX826" i="4"/>
  <c r="DL826" i="4"/>
  <c r="DP826" i="4"/>
  <c r="DN822" i="4"/>
  <c r="DR822" i="4"/>
  <c r="DV822" i="4"/>
  <c r="DZ822" i="4"/>
  <c r="DO822" i="4"/>
  <c r="DW822" i="4"/>
  <c r="DM822" i="4"/>
  <c r="DQ822" i="4"/>
  <c r="DU822" i="4"/>
  <c r="DY822" i="4"/>
  <c r="DK822" i="4"/>
  <c r="DS822" i="4"/>
  <c r="EA822" i="4"/>
  <c r="DT822" i="4"/>
  <c r="DL822" i="4"/>
  <c r="DP822" i="4"/>
  <c r="DX822" i="4"/>
  <c r="DN818" i="4"/>
  <c r="DR818" i="4"/>
  <c r="DV818" i="4"/>
  <c r="DZ818" i="4"/>
  <c r="DO818" i="4"/>
  <c r="DW818" i="4"/>
  <c r="DM818" i="4"/>
  <c r="DQ818" i="4"/>
  <c r="DU818" i="4"/>
  <c r="DY818" i="4"/>
  <c r="DK818" i="4"/>
  <c r="DS818" i="4"/>
  <c r="EA818" i="4"/>
  <c r="DP818" i="4"/>
  <c r="DT818" i="4"/>
  <c r="DX818" i="4"/>
  <c r="DL818" i="4"/>
  <c r="DN814" i="4"/>
  <c r="DR814" i="4"/>
  <c r="DV814" i="4"/>
  <c r="DZ814" i="4"/>
  <c r="DO814" i="4"/>
  <c r="DW814" i="4"/>
  <c r="EA814" i="4"/>
  <c r="DM814" i="4"/>
  <c r="DQ814" i="4"/>
  <c r="DU814" i="4"/>
  <c r="DY814" i="4"/>
  <c r="DK814" i="4"/>
  <c r="DS814" i="4"/>
  <c r="DX814" i="4"/>
  <c r="DP814" i="4"/>
  <c r="DT814" i="4"/>
  <c r="DL814" i="4"/>
  <c r="DN810" i="4"/>
  <c r="DR810" i="4"/>
  <c r="DV810" i="4"/>
  <c r="DZ810" i="4"/>
  <c r="DK810" i="4"/>
  <c r="DS810" i="4"/>
  <c r="EA810" i="4"/>
  <c r="DM810" i="4"/>
  <c r="DQ810" i="4"/>
  <c r="DU810" i="4"/>
  <c r="DY810" i="4"/>
  <c r="DO810" i="4"/>
  <c r="DW810" i="4"/>
  <c r="DP810" i="4"/>
  <c r="DX810" i="4"/>
  <c r="DL810" i="4"/>
  <c r="DT810" i="4"/>
  <c r="DN806" i="4"/>
  <c r="DR806" i="4"/>
  <c r="DV806" i="4"/>
  <c r="DZ806" i="4"/>
  <c r="DO806" i="4"/>
  <c r="DS806" i="4"/>
  <c r="EA806" i="4"/>
  <c r="DM806" i="4"/>
  <c r="DQ806" i="4"/>
  <c r="DU806" i="4"/>
  <c r="DY806" i="4"/>
  <c r="DK806" i="4"/>
  <c r="DW806" i="4"/>
  <c r="DX806" i="4"/>
  <c r="DP806" i="4"/>
  <c r="DT806" i="4"/>
  <c r="DL806" i="4"/>
  <c r="DN802" i="4"/>
  <c r="DR802" i="4"/>
  <c r="DV802" i="4"/>
  <c r="DZ802" i="4"/>
  <c r="DK802" i="4"/>
  <c r="DS802" i="4"/>
  <c r="EA802" i="4"/>
  <c r="DM802" i="4"/>
  <c r="DQ802" i="4"/>
  <c r="DU802" i="4"/>
  <c r="DY802" i="4"/>
  <c r="DO802" i="4"/>
  <c r="DW802" i="4"/>
  <c r="DL802" i="4"/>
  <c r="DP802" i="4"/>
  <c r="DX802" i="4"/>
  <c r="DT802" i="4"/>
  <c r="DN798" i="4"/>
  <c r="DR798" i="4"/>
  <c r="DV798" i="4"/>
  <c r="DZ798" i="4"/>
  <c r="DO798" i="4"/>
  <c r="DW798" i="4"/>
  <c r="DM798" i="4"/>
  <c r="DQ798" i="4"/>
  <c r="DU798" i="4"/>
  <c r="DY798" i="4"/>
  <c r="DK798" i="4"/>
  <c r="DS798" i="4"/>
  <c r="EA798" i="4"/>
  <c r="DT798" i="4"/>
  <c r="DL798" i="4"/>
  <c r="DP798" i="4"/>
  <c r="DX798" i="4"/>
  <c r="DN794" i="4"/>
  <c r="DR794" i="4"/>
  <c r="DV794" i="4"/>
  <c r="DZ794" i="4"/>
  <c r="DK794" i="4"/>
  <c r="DS794" i="4"/>
  <c r="EA794" i="4"/>
  <c r="DM794" i="4"/>
  <c r="DQ794" i="4"/>
  <c r="DU794" i="4"/>
  <c r="DY794" i="4"/>
  <c r="DO794" i="4"/>
  <c r="DW794" i="4"/>
  <c r="DL794" i="4"/>
  <c r="DP794" i="4"/>
  <c r="DT794" i="4"/>
  <c r="DX794" i="4"/>
  <c r="DN790" i="4"/>
  <c r="DR790" i="4"/>
  <c r="DV790" i="4"/>
  <c r="DZ790" i="4"/>
  <c r="DO790" i="4"/>
  <c r="DW790" i="4"/>
  <c r="EA790" i="4"/>
  <c r="DM790" i="4"/>
  <c r="DQ790" i="4"/>
  <c r="DU790" i="4"/>
  <c r="DY790" i="4"/>
  <c r="DK790" i="4"/>
  <c r="DS790" i="4"/>
  <c r="DT790" i="4"/>
  <c r="DX790" i="4"/>
  <c r="DP790" i="4"/>
  <c r="DL790" i="4"/>
  <c r="DN786" i="4"/>
  <c r="DR786" i="4"/>
  <c r="DV786" i="4"/>
  <c r="DZ786" i="4"/>
  <c r="DK786" i="4"/>
  <c r="DS786" i="4"/>
  <c r="EA786" i="4"/>
  <c r="DM786" i="4"/>
  <c r="DQ786" i="4"/>
  <c r="DU786" i="4"/>
  <c r="DY786" i="4"/>
  <c r="DO786" i="4"/>
  <c r="DW786" i="4"/>
  <c r="DL786" i="4"/>
  <c r="DX786" i="4"/>
  <c r="DP786" i="4"/>
  <c r="DT786" i="4"/>
  <c r="DN782" i="4"/>
  <c r="DR782" i="4"/>
  <c r="DV782" i="4"/>
  <c r="DZ782" i="4"/>
  <c r="DO782" i="4"/>
  <c r="DW782" i="4"/>
  <c r="DM782" i="4"/>
  <c r="DQ782" i="4"/>
  <c r="DU782" i="4"/>
  <c r="DY782" i="4"/>
  <c r="DK782" i="4"/>
  <c r="DS782" i="4"/>
  <c r="EA782" i="4"/>
  <c r="DT782" i="4"/>
  <c r="DL782" i="4"/>
  <c r="DP782" i="4"/>
  <c r="DX782" i="4"/>
  <c r="DN778" i="4"/>
  <c r="DR778" i="4"/>
  <c r="DV778" i="4"/>
  <c r="DZ778" i="4"/>
  <c r="DO778" i="4"/>
  <c r="DW778" i="4"/>
  <c r="DM778" i="4"/>
  <c r="DQ778" i="4"/>
  <c r="DU778" i="4"/>
  <c r="DY778" i="4"/>
  <c r="DK778" i="4"/>
  <c r="DS778" i="4"/>
  <c r="EA778" i="4"/>
  <c r="DL778" i="4"/>
  <c r="DP778" i="4"/>
  <c r="DT778" i="4"/>
  <c r="DX778" i="4"/>
  <c r="DN774" i="4"/>
  <c r="DR774" i="4"/>
  <c r="DV774" i="4"/>
  <c r="DZ774" i="4"/>
  <c r="DK774" i="4"/>
  <c r="DS774" i="4"/>
  <c r="DM774" i="4"/>
  <c r="DQ774" i="4"/>
  <c r="DU774" i="4"/>
  <c r="DY774" i="4"/>
  <c r="DO774" i="4"/>
  <c r="DW774" i="4"/>
  <c r="EA774" i="4"/>
  <c r="DT774" i="4"/>
  <c r="DP774" i="4"/>
  <c r="DX774" i="4"/>
  <c r="DL774" i="4"/>
  <c r="DN770" i="4"/>
  <c r="DR770" i="4"/>
  <c r="DV770" i="4"/>
  <c r="DZ770" i="4"/>
  <c r="DO770" i="4"/>
  <c r="DS770" i="4"/>
  <c r="EA770" i="4"/>
  <c r="DM770" i="4"/>
  <c r="DQ770" i="4"/>
  <c r="DU770" i="4"/>
  <c r="DY770" i="4"/>
  <c r="DK770" i="4"/>
  <c r="DW770" i="4"/>
  <c r="DL770" i="4"/>
  <c r="DP770" i="4"/>
  <c r="DT770" i="4"/>
  <c r="DX770" i="4"/>
  <c r="DN766" i="4"/>
  <c r="DR766" i="4"/>
  <c r="DV766" i="4"/>
  <c r="DZ766" i="4"/>
  <c r="DK766" i="4"/>
  <c r="DW766" i="4"/>
  <c r="DM766" i="4"/>
  <c r="DQ766" i="4"/>
  <c r="DU766" i="4"/>
  <c r="DY766" i="4"/>
  <c r="DO766" i="4"/>
  <c r="DS766" i="4"/>
  <c r="EA766" i="4"/>
  <c r="DT766" i="4"/>
  <c r="DX766" i="4"/>
  <c r="DL766" i="4"/>
  <c r="DP766" i="4"/>
  <c r="DN762" i="4"/>
  <c r="DR762" i="4"/>
  <c r="DV762" i="4"/>
  <c r="DZ762" i="4"/>
  <c r="DO762" i="4"/>
  <c r="DW762" i="4"/>
  <c r="DM762" i="4"/>
  <c r="DQ762" i="4"/>
  <c r="DU762" i="4"/>
  <c r="DY762" i="4"/>
  <c r="DK762" i="4"/>
  <c r="DS762" i="4"/>
  <c r="EA762" i="4"/>
  <c r="DL762" i="4"/>
  <c r="DP762" i="4"/>
  <c r="DT762" i="4"/>
  <c r="DX762" i="4"/>
  <c r="DN758" i="4"/>
  <c r="DR758" i="4"/>
  <c r="DV758" i="4"/>
  <c r="DZ758" i="4"/>
  <c r="DO758" i="4"/>
  <c r="DW758" i="4"/>
  <c r="DM758" i="4"/>
  <c r="DQ758" i="4"/>
  <c r="DU758" i="4"/>
  <c r="DY758" i="4"/>
  <c r="DK758" i="4"/>
  <c r="DS758" i="4"/>
  <c r="EA758" i="4"/>
  <c r="DT758" i="4"/>
  <c r="DX758" i="4"/>
  <c r="DP758" i="4"/>
  <c r="DL758" i="4"/>
  <c r="DN754" i="4"/>
  <c r="DR754" i="4"/>
  <c r="DV754" i="4"/>
  <c r="DZ754" i="4"/>
  <c r="DO754" i="4"/>
  <c r="DW754" i="4"/>
  <c r="DM754" i="4"/>
  <c r="DQ754" i="4"/>
  <c r="DU754" i="4"/>
  <c r="DY754" i="4"/>
  <c r="DK754" i="4"/>
  <c r="DS754" i="4"/>
  <c r="EA754" i="4"/>
  <c r="DL754" i="4"/>
  <c r="DX754" i="4"/>
  <c r="DP754" i="4"/>
  <c r="DT754" i="4"/>
  <c r="DN750" i="4"/>
  <c r="DR750" i="4"/>
  <c r="DV750" i="4"/>
  <c r="DZ750" i="4"/>
  <c r="DO750" i="4"/>
  <c r="DW750" i="4"/>
  <c r="DM750" i="4"/>
  <c r="DQ750" i="4"/>
  <c r="DU750" i="4"/>
  <c r="DY750" i="4"/>
  <c r="DK750" i="4"/>
  <c r="DS750" i="4"/>
  <c r="EA750" i="4"/>
  <c r="DT750" i="4"/>
  <c r="DL750" i="4"/>
  <c r="DP750" i="4"/>
  <c r="DX750" i="4"/>
  <c r="DN746" i="4"/>
  <c r="DR746" i="4"/>
  <c r="DV746" i="4"/>
  <c r="DZ746" i="4"/>
  <c r="DK746" i="4"/>
  <c r="DS746" i="4"/>
  <c r="DM746" i="4"/>
  <c r="DQ746" i="4"/>
  <c r="DU746" i="4"/>
  <c r="DY746" i="4"/>
  <c r="DO746" i="4"/>
  <c r="DW746" i="4"/>
  <c r="EA746" i="4"/>
  <c r="DL746" i="4"/>
  <c r="DP746" i="4"/>
  <c r="DT746" i="4"/>
  <c r="DX746" i="4"/>
  <c r="DN742" i="4"/>
  <c r="DR742" i="4"/>
  <c r="DV742" i="4"/>
  <c r="DZ742" i="4"/>
  <c r="DK742" i="4"/>
  <c r="DS742" i="4"/>
  <c r="DM742" i="4"/>
  <c r="DQ742" i="4"/>
  <c r="DU742" i="4"/>
  <c r="DY742" i="4"/>
  <c r="DO742" i="4"/>
  <c r="DW742" i="4"/>
  <c r="EA742" i="4"/>
  <c r="DT742" i="4"/>
  <c r="DX742" i="4"/>
  <c r="DP742" i="4"/>
  <c r="DL742" i="4"/>
  <c r="DN738" i="4"/>
  <c r="DR738" i="4"/>
  <c r="DV738" i="4"/>
  <c r="DZ738" i="4"/>
  <c r="DK738" i="4"/>
  <c r="DW738" i="4"/>
  <c r="EA738" i="4"/>
  <c r="DM738" i="4"/>
  <c r="DQ738" i="4"/>
  <c r="DU738" i="4"/>
  <c r="DY738" i="4"/>
  <c r="DO738" i="4"/>
  <c r="DS738" i="4"/>
  <c r="DL738" i="4"/>
  <c r="DP738" i="4"/>
  <c r="DX738" i="4"/>
  <c r="DT738" i="4"/>
  <c r="DN734" i="4"/>
  <c r="DR734" i="4"/>
  <c r="DV734" i="4"/>
  <c r="DZ734" i="4"/>
  <c r="DO734" i="4"/>
  <c r="DW734" i="4"/>
  <c r="DM734" i="4"/>
  <c r="DQ734" i="4"/>
  <c r="DU734" i="4"/>
  <c r="DY734" i="4"/>
  <c r="DK734" i="4"/>
  <c r="DS734" i="4"/>
  <c r="EA734" i="4"/>
  <c r="DT734" i="4"/>
  <c r="DX734" i="4"/>
  <c r="DP734" i="4"/>
  <c r="DL734" i="4"/>
  <c r="DN730" i="4"/>
  <c r="DR730" i="4"/>
  <c r="DV730" i="4"/>
  <c r="DZ730" i="4"/>
  <c r="DK730" i="4"/>
  <c r="DS730" i="4"/>
  <c r="DW730" i="4"/>
  <c r="DM730" i="4"/>
  <c r="DQ730" i="4"/>
  <c r="DU730" i="4"/>
  <c r="DY730" i="4"/>
  <c r="DO730" i="4"/>
  <c r="EA730" i="4"/>
  <c r="DL730" i="4"/>
  <c r="DX730" i="4"/>
  <c r="DP730" i="4"/>
  <c r="DT730" i="4"/>
  <c r="DN726" i="4"/>
  <c r="DR726" i="4"/>
  <c r="DV726" i="4"/>
  <c r="DZ726" i="4"/>
  <c r="DO726" i="4"/>
  <c r="DW726" i="4"/>
  <c r="DM726" i="4"/>
  <c r="DQ726" i="4"/>
  <c r="DU726" i="4"/>
  <c r="DY726" i="4"/>
  <c r="DK726" i="4"/>
  <c r="DS726" i="4"/>
  <c r="EA726" i="4"/>
  <c r="DT726" i="4"/>
  <c r="DX726" i="4"/>
  <c r="DP726" i="4"/>
  <c r="DL726" i="4"/>
  <c r="DN722" i="4"/>
  <c r="DR722" i="4"/>
  <c r="DV722" i="4"/>
  <c r="DZ722" i="4"/>
  <c r="DO722" i="4"/>
  <c r="DS722" i="4"/>
  <c r="EA722" i="4"/>
  <c r="DM722" i="4"/>
  <c r="DQ722" i="4"/>
  <c r="DU722" i="4"/>
  <c r="DY722" i="4"/>
  <c r="DK722" i="4"/>
  <c r="DW722" i="4"/>
  <c r="DL722" i="4"/>
  <c r="DT722" i="4"/>
  <c r="DX722" i="4"/>
  <c r="DP722" i="4"/>
  <c r="DN718" i="4"/>
  <c r="DR718" i="4"/>
  <c r="DV718" i="4"/>
  <c r="DZ718" i="4"/>
  <c r="DK718" i="4"/>
  <c r="DW718" i="4"/>
  <c r="EA718" i="4"/>
  <c r="DM718" i="4"/>
  <c r="DQ718" i="4"/>
  <c r="DU718" i="4"/>
  <c r="DY718" i="4"/>
  <c r="DO718" i="4"/>
  <c r="DS718" i="4"/>
  <c r="DT718" i="4"/>
  <c r="DL718" i="4"/>
  <c r="DP718" i="4"/>
  <c r="DX718" i="4"/>
  <c r="DN714" i="4"/>
  <c r="DR714" i="4"/>
  <c r="DV714" i="4"/>
  <c r="DZ714" i="4"/>
  <c r="DK714" i="4"/>
  <c r="DS714" i="4"/>
  <c r="DW714" i="4"/>
  <c r="DM714" i="4"/>
  <c r="DQ714" i="4"/>
  <c r="DU714" i="4"/>
  <c r="DY714" i="4"/>
  <c r="DO714" i="4"/>
  <c r="EA714" i="4"/>
  <c r="DL714" i="4"/>
  <c r="DP714" i="4"/>
  <c r="DT714" i="4"/>
  <c r="DX714" i="4"/>
  <c r="DN710" i="4"/>
  <c r="DR710" i="4"/>
  <c r="DV710" i="4"/>
  <c r="DZ710" i="4"/>
  <c r="DO710" i="4"/>
  <c r="DW710" i="4"/>
  <c r="DM710" i="4"/>
  <c r="DQ710" i="4"/>
  <c r="DU710" i="4"/>
  <c r="DY710" i="4"/>
  <c r="DK710" i="4"/>
  <c r="DS710" i="4"/>
  <c r="EA710" i="4"/>
  <c r="DT710" i="4"/>
  <c r="DX710" i="4"/>
  <c r="DP710" i="4"/>
  <c r="DL710" i="4"/>
  <c r="DN706" i="4"/>
  <c r="DR706" i="4"/>
  <c r="DV706" i="4"/>
  <c r="DZ706" i="4"/>
  <c r="DK706" i="4"/>
  <c r="DW706" i="4"/>
  <c r="DM706" i="4"/>
  <c r="DQ706" i="4"/>
  <c r="DU706" i="4"/>
  <c r="DY706" i="4"/>
  <c r="DO706" i="4"/>
  <c r="DS706" i="4"/>
  <c r="EA706" i="4"/>
  <c r="DL706" i="4"/>
  <c r="DX706" i="4"/>
  <c r="DP706" i="4"/>
  <c r="DT706" i="4"/>
  <c r="DN702" i="4"/>
  <c r="DR702" i="4"/>
  <c r="DV702" i="4"/>
  <c r="DZ702" i="4"/>
  <c r="DK702" i="4"/>
  <c r="DS702" i="4"/>
  <c r="EA702" i="4"/>
  <c r="DM702" i="4"/>
  <c r="DQ702" i="4"/>
  <c r="DU702" i="4"/>
  <c r="DY702" i="4"/>
  <c r="DO702" i="4"/>
  <c r="DW702" i="4"/>
  <c r="DT702" i="4"/>
  <c r="DL702" i="4"/>
  <c r="DP702" i="4"/>
  <c r="DX702" i="4"/>
  <c r="DN698" i="4"/>
  <c r="DR698" i="4"/>
  <c r="DV698" i="4"/>
  <c r="DZ698" i="4"/>
  <c r="DK698" i="4"/>
  <c r="DW698" i="4"/>
  <c r="EA698" i="4"/>
  <c r="DM698" i="4"/>
  <c r="DQ698" i="4"/>
  <c r="DU698" i="4"/>
  <c r="DY698" i="4"/>
  <c r="DO698" i="4"/>
  <c r="DS698" i="4"/>
  <c r="DL698" i="4"/>
  <c r="DP698" i="4"/>
  <c r="DT698" i="4"/>
  <c r="DX698" i="4"/>
  <c r="DN694" i="4"/>
  <c r="DR694" i="4"/>
  <c r="DV694" i="4"/>
  <c r="DZ694" i="4"/>
  <c r="DO694" i="4"/>
  <c r="DS694" i="4"/>
  <c r="EA694" i="4"/>
  <c r="DM694" i="4"/>
  <c r="DQ694" i="4"/>
  <c r="DU694" i="4"/>
  <c r="DY694" i="4"/>
  <c r="DK694" i="4"/>
  <c r="DW694" i="4"/>
  <c r="DT694" i="4"/>
  <c r="DX694" i="4"/>
  <c r="DP694" i="4"/>
  <c r="DL694" i="4"/>
  <c r="DN690" i="4"/>
  <c r="DR690" i="4"/>
  <c r="DV690" i="4"/>
  <c r="DZ690" i="4"/>
  <c r="DK690" i="4"/>
  <c r="DS690" i="4"/>
  <c r="EA690" i="4"/>
  <c r="DM690" i="4"/>
  <c r="DQ690" i="4"/>
  <c r="DU690" i="4"/>
  <c r="DY690" i="4"/>
  <c r="DO690" i="4"/>
  <c r="DW690" i="4"/>
  <c r="DL690" i="4"/>
  <c r="DX690" i="4"/>
  <c r="DP690" i="4"/>
  <c r="DT690" i="4"/>
  <c r="DN686" i="4"/>
  <c r="DR686" i="4"/>
  <c r="DV686" i="4"/>
  <c r="DZ686" i="4"/>
  <c r="DO686" i="4"/>
  <c r="DS686" i="4"/>
  <c r="EA686" i="4"/>
  <c r="DM686" i="4"/>
  <c r="DQ686" i="4"/>
  <c r="DU686" i="4"/>
  <c r="DY686" i="4"/>
  <c r="DK686" i="4"/>
  <c r="DW686" i="4"/>
  <c r="DT686" i="4"/>
  <c r="DX686" i="4"/>
  <c r="DL686" i="4"/>
  <c r="DP686" i="4"/>
  <c r="DN682" i="4"/>
  <c r="DR682" i="4"/>
  <c r="DV682" i="4"/>
  <c r="DZ682" i="4"/>
  <c r="DO682" i="4"/>
  <c r="DW682" i="4"/>
  <c r="DM682" i="4"/>
  <c r="DQ682" i="4"/>
  <c r="DU682" i="4"/>
  <c r="DY682" i="4"/>
  <c r="DK682" i="4"/>
  <c r="DS682" i="4"/>
  <c r="EA682" i="4"/>
  <c r="DL682" i="4"/>
  <c r="DT682" i="4"/>
  <c r="DX682" i="4"/>
  <c r="DP682" i="4"/>
  <c r="DN678" i="4"/>
  <c r="DR678" i="4"/>
  <c r="DV678" i="4"/>
  <c r="DZ678" i="4"/>
  <c r="DO678" i="4"/>
  <c r="DW678" i="4"/>
  <c r="DM678" i="4"/>
  <c r="DQ678" i="4"/>
  <c r="DU678" i="4"/>
  <c r="DY678" i="4"/>
  <c r="DK678" i="4"/>
  <c r="DS678" i="4"/>
  <c r="EA678" i="4"/>
  <c r="DT678" i="4"/>
  <c r="DL678" i="4"/>
  <c r="DP678" i="4"/>
  <c r="DX678" i="4"/>
  <c r="DN674" i="4"/>
  <c r="DR674" i="4"/>
  <c r="DV674" i="4"/>
  <c r="DZ674" i="4"/>
  <c r="DO674" i="4"/>
  <c r="DW674" i="4"/>
  <c r="DM674" i="4"/>
  <c r="DQ674" i="4"/>
  <c r="DU674" i="4"/>
  <c r="DY674" i="4"/>
  <c r="DK674" i="4"/>
  <c r="DS674" i="4"/>
  <c r="EA674" i="4"/>
  <c r="DL674" i="4"/>
  <c r="DP674" i="4"/>
  <c r="DT674" i="4"/>
  <c r="DX674" i="4"/>
  <c r="DN670" i="4"/>
  <c r="DR670" i="4"/>
  <c r="DV670" i="4"/>
  <c r="DZ670" i="4"/>
  <c r="DO670" i="4"/>
  <c r="DW670" i="4"/>
  <c r="DM670" i="4"/>
  <c r="DQ670" i="4"/>
  <c r="DU670" i="4"/>
  <c r="DY670" i="4"/>
  <c r="DK670" i="4"/>
  <c r="DS670" i="4"/>
  <c r="EA670" i="4"/>
  <c r="DT670" i="4"/>
  <c r="DX670" i="4"/>
  <c r="DP670" i="4"/>
  <c r="DL670" i="4"/>
  <c r="DN666" i="4"/>
  <c r="DR666" i="4"/>
  <c r="DV666" i="4"/>
  <c r="DZ666" i="4"/>
  <c r="DK666" i="4"/>
  <c r="DS666" i="4"/>
  <c r="EA666" i="4"/>
  <c r="DM666" i="4"/>
  <c r="DQ666" i="4"/>
  <c r="DU666" i="4"/>
  <c r="DY666" i="4"/>
  <c r="DO666" i="4"/>
  <c r="DW666" i="4"/>
  <c r="DL666" i="4"/>
  <c r="DT666" i="4"/>
  <c r="DX666" i="4"/>
  <c r="DP666" i="4"/>
  <c r="DN662" i="4"/>
  <c r="DR662" i="4"/>
  <c r="DV662" i="4"/>
  <c r="DZ662" i="4"/>
  <c r="DK662" i="4"/>
  <c r="DS662" i="4"/>
  <c r="EA662" i="4"/>
  <c r="DM662" i="4"/>
  <c r="DQ662" i="4"/>
  <c r="DU662" i="4"/>
  <c r="DY662" i="4"/>
  <c r="DO662" i="4"/>
  <c r="DW662" i="4"/>
  <c r="DT662" i="4"/>
  <c r="DP662" i="4"/>
  <c r="DX662" i="4"/>
  <c r="DL662" i="4"/>
  <c r="DN658" i="4"/>
  <c r="DR658" i="4"/>
  <c r="DV658" i="4"/>
  <c r="DZ658" i="4"/>
  <c r="DS658" i="4"/>
  <c r="EA658" i="4"/>
  <c r="DM658" i="4"/>
  <c r="DQ658" i="4"/>
  <c r="DU658" i="4"/>
  <c r="DY658" i="4"/>
  <c r="DK658" i="4"/>
  <c r="DO658" i="4"/>
  <c r="DW658" i="4"/>
  <c r="DL658" i="4"/>
  <c r="DP658" i="4"/>
  <c r="DX658" i="4"/>
  <c r="DT658" i="4"/>
  <c r="DN654" i="4"/>
  <c r="DR654" i="4"/>
  <c r="DV654" i="4"/>
  <c r="DZ654" i="4"/>
  <c r="DO654" i="4"/>
  <c r="DW654" i="4"/>
  <c r="EA654" i="4"/>
  <c r="DM654" i="4"/>
  <c r="DQ654" i="4"/>
  <c r="DU654" i="4"/>
  <c r="DY654" i="4"/>
  <c r="DK654" i="4"/>
  <c r="DS654" i="4"/>
  <c r="DT654" i="4"/>
  <c r="DP654" i="4"/>
  <c r="DX654" i="4"/>
  <c r="DL654" i="4"/>
  <c r="DN650" i="4"/>
  <c r="DR650" i="4"/>
  <c r="DV650" i="4"/>
  <c r="DZ650" i="4"/>
  <c r="DS650" i="4"/>
  <c r="EA650" i="4"/>
  <c r="DM650" i="4"/>
  <c r="DQ650" i="4"/>
  <c r="DU650" i="4"/>
  <c r="DY650" i="4"/>
  <c r="DK650" i="4"/>
  <c r="DO650" i="4"/>
  <c r="DW650" i="4"/>
  <c r="DL650" i="4"/>
  <c r="DT650" i="4"/>
  <c r="DX650" i="4"/>
  <c r="DP650" i="4"/>
  <c r="DN646" i="4"/>
  <c r="DR646" i="4"/>
  <c r="DV646" i="4"/>
  <c r="DZ646" i="4"/>
  <c r="DO646" i="4"/>
  <c r="EA646" i="4"/>
  <c r="DM646" i="4"/>
  <c r="DQ646" i="4"/>
  <c r="DU646" i="4"/>
  <c r="DY646" i="4"/>
  <c r="DK646" i="4"/>
  <c r="DS646" i="4"/>
  <c r="DW646" i="4"/>
  <c r="DT646" i="4"/>
  <c r="DL646" i="4"/>
  <c r="DP646" i="4"/>
  <c r="DX646" i="4"/>
  <c r="DN642" i="4"/>
  <c r="DR642" i="4"/>
  <c r="DV642" i="4"/>
  <c r="DZ642" i="4"/>
  <c r="DO642" i="4"/>
  <c r="DW642" i="4"/>
  <c r="DM642" i="4"/>
  <c r="DQ642" i="4"/>
  <c r="DU642" i="4"/>
  <c r="DY642" i="4"/>
  <c r="DK642" i="4"/>
  <c r="DS642" i="4"/>
  <c r="EA642" i="4"/>
  <c r="DL642" i="4"/>
  <c r="DX642" i="4"/>
  <c r="DP642" i="4"/>
  <c r="DT642" i="4"/>
  <c r="DN638" i="4"/>
  <c r="DR638" i="4"/>
  <c r="DV638" i="4"/>
  <c r="DZ638" i="4"/>
  <c r="DO638" i="4"/>
  <c r="DW638" i="4"/>
  <c r="DM638" i="4"/>
  <c r="DQ638" i="4"/>
  <c r="DU638" i="4"/>
  <c r="DY638" i="4"/>
  <c r="DK638" i="4"/>
  <c r="DS638" i="4"/>
  <c r="EA638" i="4"/>
  <c r="DT638" i="4"/>
  <c r="DL638" i="4"/>
  <c r="DP638" i="4"/>
  <c r="DX638" i="4"/>
  <c r="DN634" i="4"/>
  <c r="DR634" i="4"/>
  <c r="DV634" i="4"/>
  <c r="DZ634" i="4"/>
  <c r="DK634" i="4"/>
  <c r="DS634" i="4"/>
  <c r="EA634" i="4"/>
  <c r="DM634" i="4"/>
  <c r="DQ634" i="4"/>
  <c r="DU634" i="4"/>
  <c r="DY634" i="4"/>
  <c r="DO634" i="4"/>
  <c r="DW634" i="4"/>
  <c r="DL634" i="4"/>
  <c r="DP634" i="4"/>
  <c r="DT634" i="4"/>
  <c r="DX634" i="4"/>
  <c r="DN630" i="4"/>
  <c r="DR630" i="4"/>
  <c r="DV630" i="4"/>
  <c r="DZ630" i="4"/>
  <c r="DO630" i="4"/>
  <c r="DW630" i="4"/>
  <c r="DM630" i="4"/>
  <c r="DQ630" i="4"/>
  <c r="DU630" i="4"/>
  <c r="DY630" i="4"/>
  <c r="DK630" i="4"/>
  <c r="DS630" i="4"/>
  <c r="EA630" i="4"/>
  <c r="DT630" i="4"/>
  <c r="DP630" i="4"/>
  <c r="DX630" i="4"/>
  <c r="DL630" i="4"/>
  <c r="DN626" i="4"/>
  <c r="DR626" i="4"/>
  <c r="DV626" i="4"/>
  <c r="DZ626" i="4"/>
  <c r="DO626" i="4"/>
  <c r="DW626" i="4"/>
  <c r="DM626" i="4"/>
  <c r="DQ626" i="4"/>
  <c r="DU626" i="4"/>
  <c r="DY626" i="4"/>
  <c r="DK626" i="4"/>
  <c r="DS626" i="4"/>
  <c r="EA626" i="4"/>
  <c r="DL626" i="4"/>
  <c r="DT626" i="4"/>
  <c r="DX626" i="4"/>
  <c r="DP626" i="4"/>
  <c r="DN622" i="4"/>
  <c r="DR622" i="4"/>
  <c r="DV622" i="4"/>
  <c r="DZ622" i="4"/>
  <c r="DK622" i="4"/>
  <c r="DS622" i="4"/>
  <c r="EA622" i="4"/>
  <c r="DM622" i="4"/>
  <c r="DQ622" i="4"/>
  <c r="DU622" i="4"/>
  <c r="DY622" i="4"/>
  <c r="DO622" i="4"/>
  <c r="DW622" i="4"/>
  <c r="DT622" i="4"/>
  <c r="DX622" i="4"/>
  <c r="DL622" i="4"/>
  <c r="DP622" i="4"/>
  <c r="DN618" i="4"/>
  <c r="DR618" i="4"/>
  <c r="DV618" i="4"/>
  <c r="DM618" i="4"/>
  <c r="DQ618" i="4"/>
  <c r="DO618" i="4"/>
  <c r="DU618" i="4"/>
  <c r="DZ618" i="4"/>
  <c r="DP618" i="4"/>
  <c r="EA618" i="4"/>
  <c r="DL618" i="4"/>
  <c r="DT618" i="4"/>
  <c r="DY618" i="4"/>
  <c r="DW618" i="4"/>
  <c r="DK618" i="4"/>
  <c r="DS618" i="4"/>
  <c r="DX618" i="4"/>
  <c r="DN614" i="4"/>
  <c r="DR614" i="4"/>
  <c r="DV614" i="4"/>
  <c r="DZ614" i="4"/>
  <c r="DM614" i="4"/>
  <c r="DQ614" i="4"/>
  <c r="DU614" i="4"/>
  <c r="DY614" i="4"/>
  <c r="DO614" i="4"/>
  <c r="DW614" i="4"/>
  <c r="DX614" i="4"/>
  <c r="DL614" i="4"/>
  <c r="DT614" i="4"/>
  <c r="DP614" i="4"/>
  <c r="DK614" i="4"/>
  <c r="DS614" i="4"/>
  <c r="EA614" i="4"/>
  <c r="DN610" i="4"/>
  <c r="DR610" i="4"/>
  <c r="DV610" i="4"/>
  <c r="DZ610" i="4"/>
  <c r="DM610" i="4"/>
  <c r="DQ610" i="4"/>
  <c r="DU610" i="4"/>
  <c r="DY610" i="4"/>
  <c r="DO610" i="4"/>
  <c r="DW610" i="4"/>
  <c r="DP610" i="4"/>
  <c r="DL610" i="4"/>
  <c r="DT610" i="4"/>
  <c r="DX610" i="4"/>
  <c r="DS610" i="4"/>
  <c r="EA610" i="4"/>
  <c r="DK610" i="4"/>
  <c r="DN606" i="4"/>
  <c r="DR606" i="4"/>
  <c r="DV606" i="4"/>
  <c r="DZ606" i="4"/>
  <c r="DM606" i="4"/>
  <c r="DQ606" i="4"/>
  <c r="DU606" i="4"/>
  <c r="DY606" i="4"/>
  <c r="DO606" i="4"/>
  <c r="DW606" i="4"/>
  <c r="DX606" i="4"/>
  <c r="DL606" i="4"/>
  <c r="DT606" i="4"/>
  <c r="DP606" i="4"/>
  <c r="EA606" i="4"/>
  <c r="DS606" i="4"/>
  <c r="DK606" i="4"/>
  <c r="DN602" i="4"/>
  <c r="DR602" i="4"/>
  <c r="DV602" i="4"/>
  <c r="DZ602" i="4"/>
  <c r="DM602" i="4"/>
  <c r="DQ602" i="4"/>
  <c r="DU602" i="4"/>
  <c r="DY602" i="4"/>
  <c r="DO602" i="4"/>
  <c r="DW602" i="4"/>
  <c r="DP602" i="4"/>
  <c r="DL602" i="4"/>
  <c r="DT602" i="4"/>
  <c r="DX602" i="4"/>
  <c r="DK602" i="4"/>
  <c r="DS602" i="4"/>
  <c r="EA602" i="4"/>
  <c r="DN598" i="4"/>
  <c r="DR598" i="4"/>
  <c r="DV598" i="4"/>
  <c r="DZ598" i="4"/>
  <c r="DM598" i="4"/>
  <c r="DQ598" i="4"/>
  <c r="DU598" i="4"/>
  <c r="DY598" i="4"/>
  <c r="DO598" i="4"/>
  <c r="DW598" i="4"/>
  <c r="DX598" i="4"/>
  <c r="DL598" i="4"/>
  <c r="DT598" i="4"/>
  <c r="DP598" i="4"/>
  <c r="DK598" i="4"/>
  <c r="DS598" i="4"/>
  <c r="EA598" i="4"/>
  <c r="DN594" i="4"/>
  <c r="DR594" i="4"/>
  <c r="DV594" i="4"/>
  <c r="DZ594" i="4"/>
  <c r="DM594" i="4"/>
  <c r="DQ594" i="4"/>
  <c r="DU594" i="4"/>
  <c r="DY594" i="4"/>
  <c r="DO594" i="4"/>
  <c r="DW594" i="4"/>
  <c r="DP594" i="4"/>
  <c r="DL594" i="4"/>
  <c r="DT594" i="4"/>
  <c r="DX594" i="4"/>
  <c r="DS594" i="4"/>
  <c r="EA594" i="4"/>
  <c r="DK594" i="4"/>
  <c r="DN590" i="4"/>
  <c r="DR590" i="4"/>
  <c r="DV590" i="4"/>
  <c r="DZ590" i="4"/>
  <c r="DM590" i="4"/>
  <c r="DQ590" i="4"/>
  <c r="DU590" i="4"/>
  <c r="DY590" i="4"/>
  <c r="DO590" i="4"/>
  <c r="DW590" i="4"/>
  <c r="DX590" i="4"/>
  <c r="DL590" i="4"/>
  <c r="DT590" i="4"/>
  <c r="DP590" i="4"/>
  <c r="EA590" i="4"/>
  <c r="DS590" i="4"/>
  <c r="DK590" i="4"/>
  <c r="DN586" i="4"/>
  <c r="DR586" i="4"/>
  <c r="DV586" i="4"/>
  <c r="DZ586" i="4"/>
  <c r="DM586" i="4"/>
  <c r="DQ586" i="4"/>
  <c r="DU586" i="4"/>
  <c r="DY586" i="4"/>
  <c r="DO586" i="4"/>
  <c r="DW586" i="4"/>
  <c r="DX586" i="4"/>
  <c r="DL586" i="4"/>
  <c r="DT586" i="4"/>
  <c r="DP586" i="4"/>
  <c r="DS586" i="4"/>
  <c r="EA586" i="4"/>
  <c r="DK586" i="4"/>
  <c r="DN582" i="4"/>
  <c r="DR582" i="4"/>
  <c r="DV582" i="4"/>
  <c r="DZ582" i="4"/>
  <c r="DM582" i="4"/>
  <c r="DQ582" i="4"/>
  <c r="DU582" i="4"/>
  <c r="DY582" i="4"/>
  <c r="DO582" i="4"/>
  <c r="DW582" i="4"/>
  <c r="DX582" i="4"/>
  <c r="DL582" i="4"/>
  <c r="DT582" i="4"/>
  <c r="DP582" i="4"/>
  <c r="DK582" i="4"/>
  <c r="EA582" i="4"/>
  <c r="DS582" i="4"/>
  <c r="DN578" i="4"/>
  <c r="DR578" i="4"/>
  <c r="DV578" i="4"/>
  <c r="DZ578" i="4"/>
  <c r="DM578" i="4"/>
  <c r="DQ578" i="4"/>
  <c r="DU578" i="4"/>
  <c r="DY578" i="4"/>
  <c r="DO578" i="4"/>
  <c r="DW578" i="4"/>
  <c r="DX578" i="4"/>
  <c r="DL578" i="4"/>
  <c r="DT578" i="4"/>
  <c r="DP578" i="4"/>
  <c r="DS578" i="4"/>
  <c r="DK578" i="4"/>
  <c r="EA578" i="4"/>
  <c r="DN574" i="4"/>
  <c r="DR574" i="4"/>
  <c r="DV574" i="4"/>
  <c r="DZ574" i="4"/>
  <c r="DM574" i="4"/>
  <c r="DQ574" i="4"/>
  <c r="DU574" i="4"/>
  <c r="DY574" i="4"/>
  <c r="DO574" i="4"/>
  <c r="DW574" i="4"/>
  <c r="DX574" i="4"/>
  <c r="DL574" i="4"/>
  <c r="DT574" i="4"/>
  <c r="DP574" i="4"/>
  <c r="EA574" i="4"/>
  <c r="DS574" i="4"/>
  <c r="DK574" i="4"/>
  <c r="DN570" i="4"/>
  <c r="DR570" i="4"/>
  <c r="DV570" i="4"/>
  <c r="DZ570" i="4"/>
  <c r="DM570" i="4"/>
  <c r="DQ570" i="4"/>
  <c r="DU570" i="4"/>
  <c r="DY570" i="4"/>
  <c r="DO570" i="4"/>
  <c r="DW570" i="4"/>
  <c r="DP570" i="4"/>
  <c r="DL570" i="4"/>
  <c r="DT570" i="4"/>
  <c r="DX570" i="4"/>
  <c r="DS570" i="4"/>
  <c r="EA570" i="4"/>
  <c r="DK570" i="4"/>
  <c r="DN566" i="4"/>
  <c r="DR566" i="4"/>
  <c r="DV566" i="4"/>
  <c r="DZ566" i="4"/>
  <c r="DM566" i="4"/>
  <c r="DQ566" i="4"/>
  <c r="DU566" i="4"/>
  <c r="DY566" i="4"/>
  <c r="DO566" i="4"/>
  <c r="DW566" i="4"/>
  <c r="DX566" i="4"/>
  <c r="DL566" i="4"/>
  <c r="DT566" i="4"/>
  <c r="DP566" i="4"/>
  <c r="DK566" i="4"/>
  <c r="DS566" i="4"/>
  <c r="EA566" i="4"/>
  <c r="DN562" i="4"/>
  <c r="DR562" i="4"/>
  <c r="DV562" i="4"/>
  <c r="DZ562" i="4"/>
  <c r="DM562" i="4"/>
  <c r="DQ562" i="4"/>
  <c r="DU562" i="4"/>
  <c r="DY562" i="4"/>
  <c r="DO562" i="4"/>
  <c r="DW562" i="4"/>
  <c r="DP562" i="4"/>
  <c r="DL562" i="4"/>
  <c r="DT562" i="4"/>
  <c r="DX562" i="4"/>
  <c r="DS562" i="4"/>
  <c r="EA562" i="4"/>
  <c r="DK562" i="4"/>
  <c r="DN558" i="4"/>
  <c r="DR558" i="4"/>
  <c r="DV558" i="4"/>
  <c r="DZ558" i="4"/>
  <c r="DM558" i="4"/>
  <c r="DQ558" i="4"/>
  <c r="DU558" i="4"/>
  <c r="DY558" i="4"/>
  <c r="DO558" i="4"/>
  <c r="DW558" i="4"/>
  <c r="DX558" i="4"/>
  <c r="DL558" i="4"/>
  <c r="DT558" i="4"/>
  <c r="DP558" i="4"/>
  <c r="EA558" i="4"/>
  <c r="DS558" i="4"/>
  <c r="DK558" i="4"/>
  <c r="DN554" i="4"/>
  <c r="DR554" i="4"/>
  <c r="DV554" i="4"/>
  <c r="DZ554" i="4"/>
  <c r="DM554" i="4"/>
  <c r="DQ554" i="4"/>
  <c r="DU554" i="4"/>
  <c r="DY554" i="4"/>
  <c r="DO554" i="4"/>
  <c r="DW554" i="4"/>
  <c r="DP554" i="4"/>
  <c r="DL554" i="4"/>
  <c r="DT554" i="4"/>
  <c r="DX554" i="4"/>
  <c r="DK554" i="4"/>
  <c r="EA554" i="4"/>
  <c r="DS554" i="4"/>
  <c r="DN550" i="4"/>
  <c r="DR550" i="4"/>
  <c r="DV550" i="4"/>
  <c r="DZ550" i="4"/>
  <c r="DM550" i="4"/>
  <c r="DQ550" i="4"/>
  <c r="DU550" i="4"/>
  <c r="DY550" i="4"/>
  <c r="DO550" i="4"/>
  <c r="DW550" i="4"/>
  <c r="DP550" i="4"/>
  <c r="DL550" i="4"/>
  <c r="DT550" i="4"/>
  <c r="DX550" i="4"/>
  <c r="DK550" i="4"/>
  <c r="DS550" i="4"/>
  <c r="EA550" i="4"/>
  <c r="DN546" i="4"/>
  <c r="DR546" i="4"/>
  <c r="DV546" i="4"/>
  <c r="DZ546" i="4"/>
  <c r="DM546" i="4"/>
  <c r="DQ546" i="4"/>
  <c r="DU546" i="4"/>
  <c r="DY546" i="4"/>
  <c r="DO546" i="4"/>
  <c r="DW546" i="4"/>
  <c r="DX546" i="4"/>
  <c r="DL546" i="4"/>
  <c r="DT546" i="4"/>
  <c r="DP546" i="4"/>
  <c r="DS546" i="4"/>
  <c r="DK546" i="4"/>
  <c r="EA546" i="4"/>
  <c r="DN542" i="4"/>
  <c r="DR542" i="4"/>
  <c r="DV542" i="4"/>
  <c r="DZ542" i="4"/>
  <c r="DM542" i="4"/>
  <c r="DQ542" i="4"/>
  <c r="DU542" i="4"/>
  <c r="DY542" i="4"/>
  <c r="DO542" i="4"/>
  <c r="DW542" i="4"/>
  <c r="DP542" i="4"/>
  <c r="DL542" i="4"/>
  <c r="DT542" i="4"/>
  <c r="DX542" i="4"/>
  <c r="EA542" i="4"/>
  <c r="DK542" i="4"/>
  <c r="DS542" i="4"/>
  <c r="DN538" i="4"/>
  <c r="DR538" i="4"/>
  <c r="DV538" i="4"/>
  <c r="DZ538" i="4"/>
  <c r="DM538" i="4"/>
  <c r="DQ538" i="4"/>
  <c r="DU538" i="4"/>
  <c r="DY538" i="4"/>
  <c r="DO538" i="4"/>
  <c r="DW538" i="4"/>
  <c r="DP538" i="4"/>
  <c r="DL538" i="4"/>
  <c r="DT538" i="4"/>
  <c r="DX538" i="4"/>
  <c r="DK538" i="4"/>
  <c r="DS538" i="4"/>
  <c r="EA538" i="4"/>
  <c r="DN534" i="4"/>
  <c r="DR534" i="4"/>
  <c r="DV534" i="4"/>
  <c r="DZ534" i="4"/>
  <c r="DM534" i="4"/>
  <c r="DQ534" i="4"/>
  <c r="DU534" i="4"/>
  <c r="DY534" i="4"/>
  <c r="DO534" i="4"/>
  <c r="DW534" i="4"/>
  <c r="DX534" i="4"/>
  <c r="DL534" i="4"/>
  <c r="DT534" i="4"/>
  <c r="DP534" i="4"/>
  <c r="DK534" i="4"/>
  <c r="EA534" i="4"/>
  <c r="DS534" i="4"/>
  <c r="DN530" i="4"/>
  <c r="DR530" i="4"/>
  <c r="DV530" i="4"/>
  <c r="DZ530" i="4"/>
  <c r="DM530" i="4"/>
  <c r="DQ530" i="4"/>
  <c r="DU530" i="4"/>
  <c r="DY530" i="4"/>
  <c r="DO530" i="4"/>
  <c r="DW530" i="4"/>
  <c r="DP530" i="4"/>
  <c r="DL530" i="4"/>
  <c r="DT530" i="4"/>
  <c r="DX530" i="4"/>
  <c r="DS530" i="4"/>
  <c r="DK530" i="4"/>
  <c r="EA530" i="4"/>
  <c r="DN526" i="4"/>
  <c r="DR526" i="4"/>
  <c r="DV526" i="4"/>
  <c r="DZ526" i="4"/>
  <c r="DM526" i="4"/>
  <c r="DQ526" i="4"/>
  <c r="DU526" i="4"/>
  <c r="DY526" i="4"/>
  <c r="DO526" i="4"/>
  <c r="DW526" i="4"/>
  <c r="DP526" i="4"/>
  <c r="DL526" i="4"/>
  <c r="DT526" i="4"/>
  <c r="DX526" i="4"/>
  <c r="EA526" i="4"/>
  <c r="DS526" i="4"/>
  <c r="DK526" i="4"/>
  <c r="DN522" i="4"/>
  <c r="DR522" i="4"/>
  <c r="DV522" i="4"/>
  <c r="DZ522" i="4"/>
  <c r="DM522" i="4"/>
  <c r="DQ522" i="4"/>
  <c r="DU522" i="4"/>
  <c r="DY522" i="4"/>
  <c r="DO522" i="4"/>
  <c r="DW522" i="4"/>
  <c r="DP522" i="4"/>
  <c r="DL522" i="4"/>
  <c r="DT522" i="4"/>
  <c r="DX522" i="4"/>
  <c r="DK522" i="4"/>
  <c r="EA522" i="4"/>
  <c r="DS522" i="4"/>
  <c r="DN518" i="4"/>
  <c r="DR518" i="4"/>
  <c r="DV518" i="4"/>
  <c r="DZ518" i="4"/>
  <c r="DM518" i="4"/>
  <c r="DQ518" i="4"/>
  <c r="DU518" i="4"/>
  <c r="DY518" i="4"/>
  <c r="DO518" i="4"/>
  <c r="DW518" i="4"/>
  <c r="DP518" i="4"/>
  <c r="DL518" i="4"/>
  <c r="DT518" i="4"/>
  <c r="DX518" i="4"/>
  <c r="DK518" i="4"/>
  <c r="DS518" i="4"/>
  <c r="EA518" i="4"/>
  <c r="DN514" i="4"/>
  <c r="DR514" i="4"/>
  <c r="DV514" i="4"/>
  <c r="DZ514" i="4"/>
  <c r="DM514" i="4"/>
  <c r="DQ514" i="4"/>
  <c r="DU514" i="4"/>
  <c r="DY514" i="4"/>
  <c r="DO514" i="4"/>
  <c r="DW514" i="4"/>
  <c r="DX514" i="4"/>
  <c r="DL514" i="4"/>
  <c r="DT514" i="4"/>
  <c r="DP514" i="4"/>
  <c r="DS514" i="4"/>
  <c r="EA514" i="4"/>
  <c r="DK514" i="4"/>
  <c r="DN510" i="4"/>
  <c r="DR510" i="4"/>
  <c r="DV510" i="4"/>
  <c r="DZ510" i="4"/>
  <c r="DM510" i="4"/>
  <c r="DQ510" i="4"/>
  <c r="DU510" i="4"/>
  <c r="DY510" i="4"/>
  <c r="DO510" i="4"/>
  <c r="DW510" i="4"/>
  <c r="DP510" i="4"/>
  <c r="DL510" i="4"/>
  <c r="DT510" i="4"/>
  <c r="DX510" i="4"/>
  <c r="EA510" i="4"/>
  <c r="DK510" i="4"/>
  <c r="DS510" i="4"/>
  <c r="DN506" i="4"/>
  <c r="DR506" i="4"/>
  <c r="DV506" i="4"/>
  <c r="DZ506" i="4"/>
  <c r="DM506" i="4"/>
  <c r="DQ506" i="4"/>
  <c r="DU506" i="4"/>
  <c r="DY506" i="4"/>
  <c r="DO506" i="4"/>
  <c r="DW506" i="4"/>
  <c r="DX506" i="4"/>
  <c r="DL506" i="4"/>
  <c r="DT506" i="4"/>
  <c r="DP506" i="4"/>
  <c r="DS506" i="4"/>
  <c r="EA506" i="4"/>
  <c r="DK506" i="4"/>
  <c r="DN502" i="4"/>
  <c r="DR502" i="4"/>
  <c r="DV502" i="4"/>
  <c r="DZ502" i="4"/>
  <c r="DM502" i="4"/>
  <c r="DQ502" i="4"/>
  <c r="DU502" i="4"/>
  <c r="DY502" i="4"/>
  <c r="DO502" i="4"/>
  <c r="DW502" i="4"/>
  <c r="DL502" i="4"/>
  <c r="DT502" i="4"/>
  <c r="DP502" i="4"/>
  <c r="DX502" i="4"/>
  <c r="DK502" i="4"/>
  <c r="DS502" i="4"/>
  <c r="EA502" i="4"/>
  <c r="DN498" i="4"/>
  <c r="DR498" i="4"/>
  <c r="DV498" i="4"/>
  <c r="DZ498" i="4"/>
  <c r="DM498" i="4"/>
  <c r="DQ498" i="4"/>
  <c r="DU498" i="4"/>
  <c r="DY498" i="4"/>
  <c r="DO498" i="4"/>
  <c r="DW498" i="4"/>
  <c r="DX498" i="4"/>
  <c r="DL498" i="4"/>
  <c r="DT498" i="4"/>
  <c r="DP498" i="4"/>
  <c r="DS498" i="4"/>
  <c r="EA498" i="4"/>
  <c r="DK498" i="4"/>
  <c r="DN494" i="4"/>
  <c r="DR494" i="4"/>
  <c r="DV494" i="4"/>
  <c r="DZ494" i="4"/>
  <c r="DM494" i="4"/>
  <c r="DQ494" i="4"/>
  <c r="DU494" i="4"/>
  <c r="DY494" i="4"/>
  <c r="DO494" i="4"/>
  <c r="DW494" i="4"/>
  <c r="DP494" i="4"/>
  <c r="DL494" i="4"/>
  <c r="DT494" i="4"/>
  <c r="DX494" i="4"/>
  <c r="EA494" i="4"/>
  <c r="DK494" i="4"/>
  <c r="DS494" i="4"/>
  <c r="DN490" i="4"/>
  <c r="DR490" i="4"/>
  <c r="DV490" i="4"/>
  <c r="DZ490" i="4"/>
  <c r="DM490" i="4"/>
  <c r="DQ490" i="4"/>
  <c r="DU490" i="4"/>
  <c r="DY490" i="4"/>
  <c r="DO490" i="4"/>
  <c r="DW490" i="4"/>
  <c r="DP490" i="4"/>
  <c r="DL490" i="4"/>
  <c r="DT490" i="4"/>
  <c r="DX490" i="4"/>
  <c r="EA490" i="4"/>
  <c r="DK490" i="4"/>
  <c r="DS490" i="4"/>
  <c r="DN486" i="4"/>
  <c r="DR486" i="4"/>
  <c r="DV486" i="4"/>
  <c r="DZ486" i="4"/>
  <c r="DM486" i="4"/>
  <c r="DQ486" i="4"/>
  <c r="DU486" i="4"/>
  <c r="DY486" i="4"/>
  <c r="DO486" i="4"/>
  <c r="DW486" i="4"/>
  <c r="DX486" i="4"/>
  <c r="DL486" i="4"/>
  <c r="DT486" i="4"/>
  <c r="DP486" i="4"/>
  <c r="DK486" i="4"/>
  <c r="DS486" i="4"/>
  <c r="EA486" i="4"/>
  <c r="DN482" i="4"/>
  <c r="DR482" i="4"/>
  <c r="DV482" i="4"/>
  <c r="DZ482" i="4"/>
  <c r="DM482" i="4"/>
  <c r="DQ482" i="4"/>
  <c r="DU482" i="4"/>
  <c r="DY482" i="4"/>
  <c r="DO482" i="4"/>
  <c r="DW482" i="4"/>
  <c r="DX482" i="4"/>
  <c r="DL482" i="4"/>
  <c r="DT482" i="4"/>
  <c r="DP482" i="4"/>
  <c r="DS482" i="4"/>
  <c r="DK482" i="4"/>
  <c r="EA482" i="4"/>
  <c r="DN478" i="4"/>
  <c r="DR478" i="4"/>
  <c r="DV478" i="4"/>
  <c r="DZ478" i="4"/>
  <c r="DM478" i="4"/>
  <c r="DQ478" i="4"/>
  <c r="DU478" i="4"/>
  <c r="DY478" i="4"/>
  <c r="DO478" i="4"/>
  <c r="DW478" i="4"/>
  <c r="DP478" i="4"/>
  <c r="DL478" i="4"/>
  <c r="DT478" i="4"/>
  <c r="DX478" i="4"/>
  <c r="EA478" i="4"/>
  <c r="DK478" i="4"/>
  <c r="DS478" i="4"/>
  <c r="DN474" i="4"/>
  <c r="DR474" i="4"/>
  <c r="DV474" i="4"/>
  <c r="DZ474" i="4"/>
  <c r="DM474" i="4"/>
  <c r="DQ474" i="4"/>
  <c r="DU474" i="4"/>
  <c r="DY474" i="4"/>
  <c r="DO474" i="4"/>
  <c r="DW474" i="4"/>
  <c r="DX474" i="4"/>
  <c r="DL474" i="4"/>
  <c r="DT474" i="4"/>
  <c r="DP474" i="4"/>
  <c r="DK474" i="4"/>
  <c r="EA474" i="4"/>
  <c r="DS474" i="4"/>
  <c r="DN470" i="4"/>
  <c r="DR470" i="4"/>
  <c r="DV470" i="4"/>
  <c r="DZ470" i="4"/>
  <c r="DM470" i="4"/>
  <c r="DQ470" i="4"/>
  <c r="DU470" i="4"/>
  <c r="DY470" i="4"/>
  <c r="DO470" i="4"/>
  <c r="DW470" i="4"/>
  <c r="DX470" i="4"/>
  <c r="DL470" i="4"/>
  <c r="DT470" i="4"/>
  <c r="DP470" i="4"/>
  <c r="DK470" i="4"/>
  <c r="DS470" i="4"/>
  <c r="EA470" i="4"/>
  <c r="DL466" i="4"/>
  <c r="DP466" i="4"/>
  <c r="DT466" i="4"/>
  <c r="DK466" i="4"/>
  <c r="DO466" i="4"/>
  <c r="DS466" i="4"/>
  <c r="DW466" i="4"/>
  <c r="DM466" i="4"/>
  <c r="DU466" i="4"/>
  <c r="DZ466" i="4"/>
  <c r="DR466" i="4"/>
  <c r="DY466" i="4"/>
  <c r="DV466" i="4"/>
  <c r="DQ466" i="4"/>
  <c r="DX466" i="4"/>
  <c r="DN466" i="4"/>
  <c r="EA466" i="4"/>
  <c r="DL462" i="4"/>
  <c r="DP462" i="4"/>
  <c r="DT462" i="4"/>
  <c r="DX462" i="4"/>
  <c r="DK462" i="4"/>
  <c r="DO462" i="4"/>
  <c r="DS462" i="4"/>
  <c r="DW462" i="4"/>
  <c r="EA462" i="4"/>
  <c r="DM462" i="4"/>
  <c r="DU462" i="4"/>
  <c r="DR462" i="4"/>
  <c r="DZ462" i="4"/>
  <c r="DN462" i="4"/>
  <c r="DY462" i="4"/>
  <c r="DQ462" i="4"/>
  <c r="DV462" i="4"/>
  <c r="DL458" i="4"/>
  <c r="DP458" i="4"/>
  <c r="DT458" i="4"/>
  <c r="DX458" i="4"/>
  <c r="DK458" i="4"/>
  <c r="DO458" i="4"/>
  <c r="DS458" i="4"/>
  <c r="DW458" i="4"/>
  <c r="EA458" i="4"/>
  <c r="DM458" i="4"/>
  <c r="DU458" i="4"/>
  <c r="DR458" i="4"/>
  <c r="DZ458" i="4"/>
  <c r="DV458" i="4"/>
  <c r="DQ458" i="4"/>
  <c r="DY458" i="4"/>
  <c r="DN458" i="4"/>
  <c r="DL454" i="4"/>
  <c r="DP454" i="4"/>
  <c r="DT454" i="4"/>
  <c r="DX454" i="4"/>
  <c r="DK454" i="4"/>
  <c r="DO454" i="4"/>
  <c r="DS454" i="4"/>
  <c r="DW454" i="4"/>
  <c r="EA454" i="4"/>
  <c r="DM454" i="4"/>
  <c r="DU454" i="4"/>
  <c r="DR454" i="4"/>
  <c r="DZ454" i="4"/>
  <c r="DN454" i="4"/>
  <c r="DY454" i="4"/>
  <c r="DQ454" i="4"/>
  <c r="DV454" i="4"/>
  <c r="DL450" i="4"/>
  <c r="DP450" i="4"/>
  <c r="DT450" i="4"/>
  <c r="DX450" i="4"/>
  <c r="DK450" i="4"/>
  <c r="DO450" i="4"/>
  <c r="DS450" i="4"/>
  <c r="DW450" i="4"/>
  <c r="EA450" i="4"/>
  <c r="DM450" i="4"/>
  <c r="DU450" i="4"/>
  <c r="DR450" i="4"/>
  <c r="DZ450" i="4"/>
  <c r="DV450" i="4"/>
  <c r="DQ450" i="4"/>
  <c r="DY450" i="4"/>
  <c r="DN450" i="4"/>
  <c r="DL446" i="4"/>
  <c r="DP446" i="4"/>
  <c r="DT446" i="4"/>
  <c r="DX446" i="4"/>
  <c r="DK446" i="4"/>
  <c r="DO446" i="4"/>
  <c r="DS446" i="4"/>
  <c r="DW446" i="4"/>
  <c r="EA446" i="4"/>
  <c r="DM446" i="4"/>
  <c r="DU446" i="4"/>
  <c r="DR446" i="4"/>
  <c r="DZ446" i="4"/>
  <c r="DN446" i="4"/>
  <c r="DQ446" i="4"/>
  <c r="DY446" i="4"/>
  <c r="DV446" i="4"/>
  <c r="DL442" i="4"/>
  <c r="DP442" i="4"/>
  <c r="DT442" i="4"/>
  <c r="DX442" i="4"/>
  <c r="DK442" i="4"/>
  <c r="DO442" i="4"/>
  <c r="DS442" i="4"/>
  <c r="DW442" i="4"/>
  <c r="EA442" i="4"/>
  <c r="DM442" i="4"/>
  <c r="DU442" i="4"/>
  <c r="DR442" i="4"/>
  <c r="DZ442" i="4"/>
  <c r="DV442" i="4"/>
  <c r="DY442" i="4"/>
  <c r="DQ442" i="4"/>
  <c r="DN442" i="4"/>
  <c r="DL438" i="4"/>
  <c r="DP438" i="4"/>
  <c r="DT438" i="4"/>
  <c r="DX438" i="4"/>
  <c r="DK438" i="4"/>
  <c r="DO438" i="4"/>
  <c r="DS438" i="4"/>
  <c r="DW438" i="4"/>
  <c r="EA438" i="4"/>
  <c r="DM438" i="4"/>
  <c r="DU438" i="4"/>
  <c r="DR438" i="4"/>
  <c r="DZ438" i="4"/>
  <c r="DN438" i="4"/>
  <c r="DQ438" i="4"/>
  <c r="DY438" i="4"/>
  <c r="DV438" i="4"/>
  <c r="DL434" i="4"/>
  <c r="DP434" i="4"/>
  <c r="DT434" i="4"/>
  <c r="DX434" i="4"/>
  <c r="DK434" i="4"/>
  <c r="DO434" i="4"/>
  <c r="DS434" i="4"/>
  <c r="DW434" i="4"/>
  <c r="EA434" i="4"/>
  <c r="DM434" i="4"/>
  <c r="DU434" i="4"/>
  <c r="DR434" i="4"/>
  <c r="DZ434" i="4"/>
  <c r="DV434" i="4"/>
  <c r="DY434" i="4"/>
  <c r="DQ434" i="4"/>
  <c r="DN434" i="4"/>
  <c r="DL430" i="4"/>
  <c r="DP430" i="4"/>
  <c r="DT430" i="4"/>
  <c r="DX430" i="4"/>
  <c r="DK430" i="4"/>
  <c r="DO430" i="4"/>
  <c r="DS430" i="4"/>
  <c r="DW430" i="4"/>
  <c r="EA430" i="4"/>
  <c r="DM430" i="4"/>
  <c r="DU430" i="4"/>
  <c r="DR430" i="4"/>
  <c r="DZ430" i="4"/>
  <c r="DN430" i="4"/>
  <c r="DY430" i="4"/>
  <c r="DQ430" i="4"/>
  <c r="DV430" i="4"/>
  <c r="DL426" i="4"/>
  <c r="DP426" i="4"/>
  <c r="DT426" i="4"/>
  <c r="DX426" i="4"/>
  <c r="DK426" i="4"/>
  <c r="DO426" i="4"/>
  <c r="DS426" i="4"/>
  <c r="DW426" i="4"/>
  <c r="EA426" i="4"/>
  <c r="DM426" i="4"/>
  <c r="DU426" i="4"/>
  <c r="DR426" i="4"/>
  <c r="DZ426" i="4"/>
  <c r="DV426" i="4"/>
  <c r="DQ426" i="4"/>
  <c r="DY426" i="4"/>
  <c r="DN426" i="4"/>
  <c r="DL422" i="4"/>
  <c r="DP422" i="4"/>
  <c r="DT422" i="4"/>
  <c r="DX422" i="4"/>
  <c r="DK422" i="4"/>
  <c r="DO422" i="4"/>
  <c r="DS422" i="4"/>
  <c r="DW422" i="4"/>
  <c r="EA422" i="4"/>
  <c r="DM422" i="4"/>
  <c r="DU422" i="4"/>
  <c r="DR422" i="4"/>
  <c r="DZ422" i="4"/>
  <c r="DN422" i="4"/>
  <c r="DQ422" i="4"/>
  <c r="DY422" i="4"/>
  <c r="DV422" i="4"/>
  <c r="DL418" i="4"/>
  <c r="DP418" i="4"/>
  <c r="DT418" i="4"/>
  <c r="DX418" i="4"/>
  <c r="DK418" i="4"/>
  <c r="DO418" i="4"/>
  <c r="DS418" i="4"/>
  <c r="DW418" i="4"/>
  <c r="EA418" i="4"/>
  <c r="DM418" i="4"/>
  <c r="DU418" i="4"/>
  <c r="DR418" i="4"/>
  <c r="DZ418" i="4"/>
  <c r="DV418" i="4"/>
  <c r="DY418" i="4"/>
  <c r="DQ418" i="4"/>
  <c r="DN418" i="4"/>
  <c r="DL414" i="4"/>
  <c r="DP414" i="4"/>
  <c r="DT414" i="4"/>
  <c r="DX414" i="4"/>
  <c r="DK414" i="4"/>
  <c r="DO414" i="4"/>
  <c r="DS414" i="4"/>
  <c r="DW414" i="4"/>
  <c r="EA414" i="4"/>
  <c r="DM414" i="4"/>
  <c r="DU414" i="4"/>
  <c r="DR414" i="4"/>
  <c r="DZ414" i="4"/>
  <c r="DN414" i="4"/>
  <c r="DY414" i="4"/>
  <c r="DQ414" i="4"/>
  <c r="DV414" i="4"/>
  <c r="DL410" i="4"/>
  <c r="DP410" i="4"/>
  <c r="DT410" i="4"/>
  <c r="DX410" i="4"/>
  <c r="DK410" i="4"/>
  <c r="DO410" i="4"/>
  <c r="DS410" i="4"/>
  <c r="DW410" i="4"/>
  <c r="EA410" i="4"/>
  <c r="DM410" i="4"/>
  <c r="DU410" i="4"/>
  <c r="DR410" i="4"/>
  <c r="DZ410" i="4"/>
  <c r="DV410" i="4"/>
  <c r="DQ410" i="4"/>
  <c r="DY410" i="4"/>
  <c r="DN410" i="4"/>
  <c r="DL406" i="4"/>
  <c r="DP406" i="4"/>
  <c r="DT406" i="4"/>
  <c r="DX406" i="4"/>
  <c r="DK406" i="4"/>
  <c r="DO406" i="4"/>
  <c r="DS406" i="4"/>
  <c r="DW406" i="4"/>
  <c r="EA406" i="4"/>
  <c r="DM406" i="4"/>
  <c r="DU406" i="4"/>
  <c r="DR406" i="4"/>
  <c r="DZ406" i="4"/>
  <c r="DN406" i="4"/>
  <c r="DY406" i="4"/>
  <c r="DQ406" i="4"/>
  <c r="DV406" i="4"/>
  <c r="DL402" i="4"/>
  <c r="DP402" i="4"/>
  <c r="DT402" i="4"/>
  <c r="DX402" i="4"/>
  <c r="DK402" i="4"/>
  <c r="DO402" i="4"/>
  <c r="DS402" i="4"/>
  <c r="DW402" i="4"/>
  <c r="EA402" i="4"/>
  <c r="DM402" i="4"/>
  <c r="DU402" i="4"/>
  <c r="DR402" i="4"/>
  <c r="DZ402" i="4"/>
  <c r="DV402" i="4"/>
  <c r="DQ402" i="4"/>
  <c r="DY402" i="4"/>
  <c r="DN402" i="4"/>
  <c r="DL398" i="4"/>
  <c r="DP398" i="4"/>
  <c r="DT398" i="4"/>
  <c r="DX398" i="4"/>
  <c r="DK398" i="4"/>
  <c r="DO398" i="4"/>
  <c r="DS398" i="4"/>
  <c r="DW398" i="4"/>
  <c r="EA398" i="4"/>
  <c r="DM398" i="4"/>
  <c r="DU398" i="4"/>
  <c r="DR398" i="4"/>
  <c r="DZ398" i="4"/>
  <c r="DN398" i="4"/>
  <c r="DQ398" i="4"/>
  <c r="DY398" i="4"/>
  <c r="DV398" i="4"/>
  <c r="DL394" i="4"/>
  <c r="DP394" i="4"/>
  <c r="DT394" i="4"/>
  <c r="DX394" i="4"/>
  <c r="DK394" i="4"/>
  <c r="DO394" i="4"/>
  <c r="DS394" i="4"/>
  <c r="DW394" i="4"/>
  <c r="EA394" i="4"/>
  <c r="DM394" i="4"/>
  <c r="DU394" i="4"/>
  <c r="DR394" i="4"/>
  <c r="DZ394" i="4"/>
  <c r="DV394" i="4"/>
  <c r="DY394" i="4"/>
  <c r="DQ394" i="4"/>
  <c r="DN394" i="4"/>
  <c r="DL390" i="4"/>
  <c r="DP390" i="4"/>
  <c r="DT390" i="4"/>
  <c r="DX390" i="4"/>
  <c r="DK390" i="4"/>
  <c r="DO390" i="4"/>
  <c r="DS390" i="4"/>
  <c r="DW390" i="4"/>
  <c r="EA390" i="4"/>
  <c r="DM390" i="4"/>
  <c r="DU390" i="4"/>
  <c r="DR390" i="4"/>
  <c r="DZ390" i="4"/>
  <c r="DN390" i="4"/>
  <c r="DY390" i="4"/>
  <c r="DQ390" i="4"/>
  <c r="DV390" i="4"/>
  <c r="DL386" i="4"/>
  <c r="DP386" i="4"/>
  <c r="DT386" i="4"/>
  <c r="DX386" i="4"/>
  <c r="DK386" i="4"/>
  <c r="DO386" i="4"/>
  <c r="DS386" i="4"/>
  <c r="DW386" i="4"/>
  <c r="EA386" i="4"/>
  <c r="DM386" i="4"/>
  <c r="DU386" i="4"/>
  <c r="DR386" i="4"/>
  <c r="DZ386" i="4"/>
  <c r="DV386" i="4"/>
  <c r="DQ386" i="4"/>
  <c r="DY386" i="4"/>
  <c r="DN386" i="4"/>
  <c r="DL382" i="4"/>
  <c r="DP382" i="4"/>
  <c r="DT382" i="4"/>
  <c r="DX382" i="4"/>
  <c r="DK382" i="4"/>
  <c r="DO382" i="4"/>
  <c r="DS382" i="4"/>
  <c r="DW382" i="4"/>
  <c r="EA382" i="4"/>
  <c r="DM382" i="4"/>
  <c r="DU382" i="4"/>
  <c r="DR382" i="4"/>
  <c r="DZ382" i="4"/>
  <c r="DN382" i="4"/>
  <c r="DY382" i="4"/>
  <c r="DQ382" i="4"/>
  <c r="DV382" i="4"/>
  <c r="DL378" i="4"/>
  <c r="DP378" i="4"/>
  <c r="DT378" i="4"/>
  <c r="DX378" i="4"/>
  <c r="DK378" i="4"/>
  <c r="DO378" i="4"/>
  <c r="DS378" i="4"/>
  <c r="DW378" i="4"/>
  <c r="EA378" i="4"/>
  <c r="DM378" i="4"/>
  <c r="DU378" i="4"/>
  <c r="DR378" i="4"/>
  <c r="DZ378" i="4"/>
  <c r="DV378" i="4"/>
  <c r="DQ378" i="4"/>
  <c r="DY378" i="4"/>
  <c r="DN378" i="4"/>
  <c r="DL374" i="4"/>
  <c r="DP374" i="4"/>
  <c r="DT374" i="4"/>
  <c r="DX374" i="4"/>
  <c r="DK374" i="4"/>
  <c r="DO374" i="4"/>
  <c r="DS374" i="4"/>
  <c r="DW374" i="4"/>
  <c r="EA374" i="4"/>
  <c r="DM374" i="4"/>
  <c r="DU374" i="4"/>
  <c r="DR374" i="4"/>
  <c r="DZ374" i="4"/>
  <c r="DN374" i="4"/>
  <c r="DQ374" i="4"/>
  <c r="DY374" i="4"/>
  <c r="DV374" i="4"/>
  <c r="DL370" i="4"/>
  <c r="DP370" i="4"/>
  <c r="DT370" i="4"/>
  <c r="DX370" i="4"/>
  <c r="DK370" i="4"/>
  <c r="DO370" i="4"/>
  <c r="DS370" i="4"/>
  <c r="DW370" i="4"/>
  <c r="EA370" i="4"/>
  <c r="DM370" i="4"/>
  <c r="DU370" i="4"/>
  <c r="DR370" i="4"/>
  <c r="DZ370" i="4"/>
  <c r="DV370" i="4"/>
  <c r="DY370" i="4"/>
  <c r="DQ370" i="4"/>
  <c r="DN370" i="4"/>
  <c r="DL366" i="4"/>
  <c r="DP366" i="4"/>
  <c r="DT366" i="4"/>
  <c r="DX366" i="4"/>
  <c r="DK366" i="4"/>
  <c r="DO366" i="4"/>
  <c r="DS366" i="4"/>
  <c r="DW366" i="4"/>
  <c r="EA366" i="4"/>
  <c r="DM366" i="4"/>
  <c r="DU366" i="4"/>
  <c r="DR366" i="4"/>
  <c r="DZ366" i="4"/>
  <c r="DN366" i="4"/>
  <c r="DY366" i="4"/>
  <c r="DQ366" i="4"/>
  <c r="DV366" i="4"/>
  <c r="DL362" i="4"/>
  <c r="DP362" i="4"/>
  <c r="DT362" i="4"/>
  <c r="DX362" i="4"/>
  <c r="DK362" i="4"/>
  <c r="DO362" i="4"/>
  <c r="DS362" i="4"/>
  <c r="DW362" i="4"/>
  <c r="EA362" i="4"/>
  <c r="DM362" i="4"/>
  <c r="DU362" i="4"/>
  <c r="DR362" i="4"/>
  <c r="DZ362" i="4"/>
  <c r="DV362" i="4"/>
  <c r="DQ362" i="4"/>
  <c r="DY362" i="4"/>
  <c r="DN362" i="4"/>
  <c r="DL358" i="4"/>
  <c r="DP358" i="4"/>
  <c r="DT358" i="4"/>
  <c r="DX358" i="4"/>
  <c r="DK358" i="4"/>
  <c r="DO358" i="4"/>
  <c r="DS358" i="4"/>
  <c r="DW358" i="4"/>
  <c r="EA358" i="4"/>
  <c r="DM358" i="4"/>
  <c r="DU358" i="4"/>
  <c r="DR358" i="4"/>
  <c r="DZ358" i="4"/>
  <c r="DN358" i="4"/>
  <c r="DQ358" i="4"/>
  <c r="DY358" i="4"/>
  <c r="DV358" i="4"/>
  <c r="DL354" i="4"/>
  <c r="DP354" i="4"/>
  <c r="DT354" i="4"/>
  <c r="DX354" i="4"/>
  <c r="DK354" i="4"/>
  <c r="DO354" i="4"/>
  <c r="DS354" i="4"/>
  <c r="DW354" i="4"/>
  <c r="EA354" i="4"/>
  <c r="DM354" i="4"/>
  <c r="DU354" i="4"/>
  <c r="DR354" i="4"/>
  <c r="DZ354" i="4"/>
  <c r="DV354" i="4"/>
  <c r="DY354" i="4"/>
  <c r="DQ354" i="4"/>
  <c r="DN354" i="4"/>
  <c r="DL350" i="4"/>
  <c r="DP350" i="4"/>
  <c r="DT350" i="4"/>
  <c r="DX350" i="4"/>
  <c r="DK350" i="4"/>
  <c r="DO350" i="4"/>
  <c r="DS350" i="4"/>
  <c r="DW350" i="4"/>
  <c r="EA350" i="4"/>
  <c r="DM350" i="4"/>
  <c r="DU350" i="4"/>
  <c r="DR350" i="4"/>
  <c r="DZ350" i="4"/>
  <c r="DN350" i="4"/>
  <c r="DY350" i="4"/>
  <c r="DQ350" i="4"/>
  <c r="DV350" i="4"/>
  <c r="DL346" i="4"/>
  <c r="DP346" i="4"/>
  <c r="DT346" i="4"/>
  <c r="DX346" i="4"/>
  <c r="DK346" i="4"/>
  <c r="DO346" i="4"/>
  <c r="DS346" i="4"/>
  <c r="DW346" i="4"/>
  <c r="EA346" i="4"/>
  <c r="DM346" i="4"/>
  <c r="DU346" i="4"/>
  <c r="DR346" i="4"/>
  <c r="DZ346" i="4"/>
  <c r="DV346" i="4"/>
  <c r="DQ346" i="4"/>
  <c r="DY346" i="4"/>
  <c r="DN346" i="4"/>
  <c r="DL342" i="4"/>
  <c r="DP342" i="4"/>
  <c r="DT342" i="4"/>
  <c r="DX342" i="4"/>
  <c r="DK342" i="4"/>
  <c r="DO342" i="4"/>
  <c r="DS342" i="4"/>
  <c r="DW342" i="4"/>
  <c r="EA342" i="4"/>
  <c r="DM342" i="4"/>
  <c r="DU342" i="4"/>
  <c r="DR342" i="4"/>
  <c r="DZ342" i="4"/>
  <c r="DN342" i="4"/>
  <c r="DQ342" i="4"/>
  <c r="DY342" i="4"/>
  <c r="DV342" i="4"/>
  <c r="DL338" i="4"/>
  <c r="DP338" i="4"/>
  <c r="DT338" i="4"/>
  <c r="DX338" i="4"/>
  <c r="DK338" i="4"/>
  <c r="DO338" i="4"/>
  <c r="DS338" i="4"/>
  <c r="DW338" i="4"/>
  <c r="EA338" i="4"/>
  <c r="DM338" i="4"/>
  <c r="DU338" i="4"/>
  <c r="DR338" i="4"/>
  <c r="DZ338" i="4"/>
  <c r="DV338" i="4"/>
  <c r="DY338" i="4"/>
  <c r="DQ338" i="4"/>
  <c r="DN338" i="4"/>
  <c r="DL334" i="4"/>
  <c r="DP334" i="4"/>
  <c r="DT334" i="4"/>
  <c r="DX334" i="4"/>
  <c r="DK334" i="4"/>
  <c r="DO334" i="4"/>
  <c r="DS334" i="4"/>
  <c r="DW334" i="4"/>
  <c r="EA334" i="4"/>
  <c r="DM334" i="4"/>
  <c r="DU334" i="4"/>
  <c r="DR334" i="4"/>
  <c r="DZ334" i="4"/>
  <c r="DN334" i="4"/>
  <c r="DY334" i="4"/>
  <c r="DQ334" i="4"/>
  <c r="DV334" i="4"/>
  <c r="DL330" i="4"/>
  <c r="DP330" i="4"/>
  <c r="DT330" i="4"/>
  <c r="DX330" i="4"/>
  <c r="DK330" i="4"/>
  <c r="DO330" i="4"/>
  <c r="DS330" i="4"/>
  <c r="DW330" i="4"/>
  <c r="EA330" i="4"/>
  <c r="DM330" i="4"/>
  <c r="DU330" i="4"/>
  <c r="DR330" i="4"/>
  <c r="DZ330" i="4"/>
  <c r="DV330" i="4"/>
  <c r="DQ330" i="4"/>
  <c r="DY330" i="4"/>
  <c r="DN330" i="4"/>
  <c r="DL326" i="4"/>
  <c r="DP326" i="4"/>
  <c r="DT326" i="4"/>
  <c r="DX326" i="4"/>
  <c r="DK326" i="4"/>
  <c r="DO326" i="4"/>
  <c r="DS326" i="4"/>
  <c r="DW326" i="4"/>
  <c r="EA326" i="4"/>
  <c r="DM326" i="4"/>
  <c r="DU326" i="4"/>
  <c r="DR326" i="4"/>
  <c r="DZ326" i="4"/>
  <c r="DN326" i="4"/>
  <c r="DQ326" i="4"/>
  <c r="DY326" i="4"/>
  <c r="DV326" i="4"/>
  <c r="DL322" i="4"/>
  <c r="DP322" i="4"/>
  <c r="DT322" i="4"/>
  <c r="DX322" i="4"/>
  <c r="DK322" i="4"/>
  <c r="DO322" i="4"/>
  <c r="DS322" i="4"/>
  <c r="DW322" i="4"/>
  <c r="EA322" i="4"/>
  <c r="DM322" i="4"/>
  <c r="DU322" i="4"/>
  <c r="DR322" i="4"/>
  <c r="DZ322" i="4"/>
  <c r="DV322" i="4"/>
  <c r="DY322" i="4"/>
  <c r="DQ322" i="4"/>
  <c r="DN322" i="4"/>
  <c r="DL318" i="4"/>
  <c r="DP318" i="4"/>
  <c r="DT318" i="4"/>
  <c r="DX318" i="4"/>
  <c r="DK318" i="4"/>
  <c r="DO318" i="4"/>
  <c r="DS318" i="4"/>
  <c r="DW318" i="4"/>
  <c r="EA318" i="4"/>
  <c r="DM318" i="4"/>
  <c r="DU318" i="4"/>
  <c r="DR318" i="4"/>
  <c r="DZ318" i="4"/>
  <c r="DN318" i="4"/>
  <c r="DY318" i="4"/>
  <c r="DQ318" i="4"/>
  <c r="DV318" i="4"/>
  <c r="DL314" i="4"/>
  <c r="DP314" i="4"/>
  <c r="DT314" i="4"/>
  <c r="DX314" i="4"/>
  <c r="DK314" i="4"/>
  <c r="DO314" i="4"/>
  <c r="DS314" i="4"/>
  <c r="DW314" i="4"/>
  <c r="EA314" i="4"/>
  <c r="DM314" i="4"/>
  <c r="DU314" i="4"/>
  <c r="DR314" i="4"/>
  <c r="DZ314" i="4"/>
  <c r="DV314" i="4"/>
  <c r="DQ314" i="4"/>
  <c r="DY314" i="4"/>
  <c r="DN314" i="4"/>
  <c r="DL310" i="4"/>
  <c r="DP310" i="4"/>
  <c r="DT310" i="4"/>
  <c r="DX310" i="4"/>
  <c r="DK310" i="4"/>
  <c r="DO310" i="4"/>
  <c r="DS310" i="4"/>
  <c r="DW310" i="4"/>
  <c r="EA310" i="4"/>
  <c r="DM310" i="4"/>
  <c r="DU310" i="4"/>
  <c r="DR310" i="4"/>
  <c r="DZ310" i="4"/>
  <c r="DN310" i="4"/>
  <c r="DQ310" i="4"/>
  <c r="DY310" i="4"/>
  <c r="DV310" i="4"/>
  <c r="DL306" i="4"/>
  <c r="DP306" i="4"/>
  <c r="DT306" i="4"/>
  <c r="DX306" i="4"/>
  <c r="DK306" i="4"/>
  <c r="DO306" i="4"/>
  <c r="DS306" i="4"/>
  <c r="DW306" i="4"/>
  <c r="EA306" i="4"/>
  <c r="DM306" i="4"/>
  <c r="DU306" i="4"/>
  <c r="DR306" i="4"/>
  <c r="DZ306" i="4"/>
  <c r="DV306" i="4"/>
  <c r="DY306" i="4"/>
  <c r="DQ306" i="4"/>
  <c r="DN306" i="4"/>
  <c r="DL302" i="4"/>
  <c r="DP302" i="4"/>
  <c r="DT302" i="4"/>
  <c r="DX302" i="4"/>
  <c r="DK302" i="4"/>
  <c r="DO302" i="4"/>
  <c r="DS302" i="4"/>
  <c r="DW302" i="4"/>
  <c r="EA302" i="4"/>
  <c r="DM302" i="4"/>
  <c r="DU302" i="4"/>
  <c r="DR302" i="4"/>
  <c r="DZ302" i="4"/>
  <c r="DN302" i="4"/>
  <c r="DY302" i="4"/>
  <c r="DQ302" i="4"/>
  <c r="DV302" i="4"/>
  <c r="DL298" i="4"/>
  <c r="DP298" i="4"/>
  <c r="DT298" i="4"/>
  <c r="DX298" i="4"/>
  <c r="DK298" i="4"/>
  <c r="DO298" i="4"/>
  <c r="DS298" i="4"/>
  <c r="DW298" i="4"/>
  <c r="EA298" i="4"/>
  <c r="DM298" i="4"/>
  <c r="DU298" i="4"/>
  <c r="DR298" i="4"/>
  <c r="DZ298" i="4"/>
  <c r="DV298" i="4"/>
  <c r="DQ298" i="4"/>
  <c r="DY298" i="4"/>
  <c r="DN298" i="4"/>
  <c r="DL294" i="4"/>
  <c r="DP294" i="4"/>
  <c r="DT294" i="4"/>
  <c r="DX294" i="4"/>
  <c r="DK294" i="4"/>
  <c r="DO294" i="4"/>
  <c r="DS294" i="4"/>
  <c r="DW294" i="4"/>
  <c r="EA294" i="4"/>
  <c r="DM294" i="4"/>
  <c r="DU294" i="4"/>
  <c r="DR294" i="4"/>
  <c r="DZ294" i="4"/>
  <c r="DN294" i="4"/>
  <c r="DY294" i="4"/>
  <c r="DQ294" i="4"/>
  <c r="DV294" i="4"/>
  <c r="DL290" i="4"/>
  <c r="DP290" i="4"/>
  <c r="DT290" i="4"/>
  <c r="DX290" i="4"/>
  <c r="DK290" i="4"/>
  <c r="DO290" i="4"/>
  <c r="DS290" i="4"/>
  <c r="DW290" i="4"/>
  <c r="EA290" i="4"/>
  <c r="DM290" i="4"/>
  <c r="DU290" i="4"/>
  <c r="DR290" i="4"/>
  <c r="DZ290" i="4"/>
  <c r="DV290" i="4"/>
  <c r="DQ290" i="4"/>
  <c r="DY290" i="4"/>
  <c r="DN290" i="4"/>
  <c r="DL286" i="4"/>
  <c r="DP286" i="4"/>
  <c r="DT286" i="4"/>
  <c r="DX286" i="4"/>
  <c r="DK286" i="4"/>
  <c r="DO286" i="4"/>
  <c r="DS286" i="4"/>
  <c r="DW286" i="4"/>
  <c r="EA286" i="4"/>
  <c r="DM286" i="4"/>
  <c r="DU286" i="4"/>
  <c r="DR286" i="4"/>
  <c r="DZ286" i="4"/>
  <c r="DN286" i="4"/>
  <c r="DQ286" i="4"/>
  <c r="DY286" i="4"/>
  <c r="DV286" i="4"/>
  <c r="DL282" i="4"/>
  <c r="DP282" i="4"/>
  <c r="DT282" i="4"/>
  <c r="DX282" i="4"/>
  <c r="DK282" i="4"/>
  <c r="DO282" i="4"/>
  <c r="DS282" i="4"/>
  <c r="DW282" i="4"/>
  <c r="EA282" i="4"/>
  <c r="DM282" i="4"/>
  <c r="DU282" i="4"/>
  <c r="DR282" i="4"/>
  <c r="DZ282" i="4"/>
  <c r="DV282" i="4"/>
  <c r="DY282" i="4"/>
  <c r="DQ282" i="4"/>
  <c r="DN282" i="4"/>
  <c r="DL278" i="4"/>
  <c r="DP278" i="4"/>
  <c r="DT278" i="4"/>
  <c r="DX278" i="4"/>
  <c r="DK278" i="4"/>
  <c r="DO278" i="4"/>
  <c r="DS278" i="4"/>
  <c r="DW278" i="4"/>
  <c r="EA278" i="4"/>
  <c r="DM278" i="4"/>
  <c r="DU278" i="4"/>
  <c r="DR278" i="4"/>
  <c r="DZ278" i="4"/>
  <c r="DN278" i="4"/>
  <c r="DY278" i="4"/>
  <c r="DQ278" i="4"/>
  <c r="DV278" i="4"/>
  <c r="DL274" i="4"/>
  <c r="DP274" i="4"/>
  <c r="DT274" i="4"/>
  <c r="DX274" i="4"/>
  <c r="DK274" i="4"/>
  <c r="DO274" i="4"/>
  <c r="DS274" i="4"/>
  <c r="DW274" i="4"/>
  <c r="EA274" i="4"/>
  <c r="DM274" i="4"/>
  <c r="DU274" i="4"/>
  <c r="DR274" i="4"/>
  <c r="DZ274" i="4"/>
  <c r="DV274" i="4"/>
  <c r="DQ274" i="4"/>
  <c r="DY274" i="4"/>
  <c r="DN274" i="4"/>
  <c r="DL270" i="4"/>
  <c r="DP270" i="4"/>
  <c r="DT270" i="4"/>
  <c r="DX270" i="4"/>
  <c r="DK270" i="4"/>
  <c r="DO270" i="4"/>
  <c r="DS270" i="4"/>
  <c r="DW270" i="4"/>
  <c r="EA270" i="4"/>
  <c r="DM270" i="4"/>
  <c r="DU270" i="4"/>
  <c r="DR270" i="4"/>
  <c r="DZ270" i="4"/>
  <c r="DN270" i="4"/>
  <c r="DQ270" i="4"/>
  <c r="DY270" i="4"/>
  <c r="DV270" i="4"/>
  <c r="DL266" i="4"/>
  <c r="DP266" i="4"/>
  <c r="DT266" i="4"/>
  <c r="DX266" i="4"/>
  <c r="DK266" i="4"/>
  <c r="DO266" i="4"/>
  <c r="DS266" i="4"/>
  <c r="DW266" i="4"/>
  <c r="EA266" i="4"/>
  <c r="DM266" i="4"/>
  <c r="DU266" i="4"/>
  <c r="DR266" i="4"/>
  <c r="DZ266" i="4"/>
  <c r="DV266" i="4"/>
  <c r="DY266" i="4"/>
  <c r="DQ266" i="4"/>
  <c r="DN266" i="4"/>
  <c r="DL262" i="4"/>
  <c r="DP262" i="4"/>
  <c r="DT262" i="4"/>
  <c r="DX262" i="4"/>
  <c r="DK262" i="4"/>
  <c r="DO262" i="4"/>
  <c r="DS262" i="4"/>
  <c r="DW262" i="4"/>
  <c r="EA262" i="4"/>
  <c r="DM262" i="4"/>
  <c r="DU262" i="4"/>
  <c r="DR262" i="4"/>
  <c r="DZ262" i="4"/>
  <c r="DN262" i="4"/>
  <c r="DY262" i="4"/>
  <c r="DQ262" i="4"/>
  <c r="DV262" i="4"/>
  <c r="DL258" i="4"/>
  <c r="DP258" i="4"/>
  <c r="DT258" i="4"/>
  <c r="DX258" i="4"/>
  <c r="DK258" i="4"/>
  <c r="DO258" i="4"/>
  <c r="DS258" i="4"/>
  <c r="DW258" i="4"/>
  <c r="EA258" i="4"/>
  <c r="DM258" i="4"/>
  <c r="DU258" i="4"/>
  <c r="DR258" i="4"/>
  <c r="DZ258" i="4"/>
  <c r="DV258" i="4"/>
  <c r="DQ258" i="4"/>
  <c r="DY258" i="4"/>
  <c r="DN258" i="4"/>
  <c r="DL254" i="4"/>
  <c r="DP254" i="4"/>
  <c r="DT254" i="4"/>
  <c r="DX254" i="4"/>
  <c r="DK254" i="4"/>
  <c r="DO254" i="4"/>
  <c r="DS254" i="4"/>
  <c r="DW254" i="4"/>
  <c r="EA254" i="4"/>
  <c r="DM254" i="4"/>
  <c r="DU254" i="4"/>
  <c r="DR254" i="4"/>
  <c r="DZ254" i="4"/>
  <c r="DN254" i="4"/>
  <c r="DQ254" i="4"/>
  <c r="DY254" i="4"/>
  <c r="DV254" i="4"/>
  <c r="DL250" i="4"/>
  <c r="DP250" i="4"/>
  <c r="DT250" i="4"/>
  <c r="DX250" i="4"/>
  <c r="DK250" i="4"/>
  <c r="DO250" i="4"/>
  <c r="DS250" i="4"/>
  <c r="DW250" i="4"/>
  <c r="EA250" i="4"/>
  <c r="DM250" i="4"/>
  <c r="DU250" i="4"/>
  <c r="DR250" i="4"/>
  <c r="DZ250" i="4"/>
  <c r="DV250" i="4"/>
  <c r="DY250" i="4"/>
  <c r="DQ250" i="4"/>
  <c r="DN250" i="4"/>
  <c r="DL246" i="4"/>
  <c r="DP246" i="4"/>
  <c r="DT246" i="4"/>
  <c r="DX246" i="4"/>
  <c r="DK246" i="4"/>
  <c r="DO246" i="4"/>
  <c r="DS246" i="4"/>
  <c r="DW246" i="4"/>
  <c r="EA246" i="4"/>
  <c r="DM246" i="4"/>
  <c r="DU246" i="4"/>
  <c r="DR246" i="4"/>
  <c r="DZ246" i="4"/>
  <c r="DN246" i="4"/>
  <c r="DY246" i="4"/>
  <c r="DQ246" i="4"/>
  <c r="DV246" i="4"/>
  <c r="DL242" i="4"/>
  <c r="DP242" i="4"/>
  <c r="DT242" i="4"/>
  <c r="DX242" i="4"/>
  <c r="DK242" i="4"/>
  <c r="DO242" i="4"/>
  <c r="DS242" i="4"/>
  <c r="DW242" i="4"/>
  <c r="EA242" i="4"/>
  <c r="DM242" i="4"/>
  <c r="DU242" i="4"/>
  <c r="DR242" i="4"/>
  <c r="DZ242" i="4"/>
  <c r="DV242" i="4"/>
  <c r="DQ242" i="4"/>
  <c r="DY242" i="4"/>
  <c r="DN242" i="4"/>
  <c r="DL238" i="4"/>
  <c r="DP238" i="4"/>
  <c r="DT238" i="4"/>
  <c r="DX238" i="4"/>
  <c r="DK238" i="4"/>
  <c r="DO238" i="4"/>
  <c r="DS238" i="4"/>
  <c r="DW238" i="4"/>
  <c r="EA238" i="4"/>
  <c r="DQ238" i="4"/>
  <c r="DY238" i="4"/>
  <c r="DN238" i="4"/>
  <c r="DV238" i="4"/>
  <c r="DZ238" i="4"/>
  <c r="DU238" i="4"/>
  <c r="DR238" i="4"/>
  <c r="DM238" i="4"/>
  <c r="DL234" i="4"/>
  <c r="DP234" i="4"/>
  <c r="DT234" i="4"/>
  <c r="DX234" i="4"/>
  <c r="DK234" i="4"/>
  <c r="DO234" i="4"/>
  <c r="DS234" i="4"/>
  <c r="DW234" i="4"/>
  <c r="EA234" i="4"/>
  <c r="DQ234" i="4"/>
  <c r="DY234" i="4"/>
  <c r="DN234" i="4"/>
  <c r="DV234" i="4"/>
  <c r="DR234" i="4"/>
  <c r="DM234" i="4"/>
  <c r="DZ234" i="4"/>
  <c r="DU234" i="4"/>
  <c r="DL230" i="4"/>
  <c r="DP230" i="4"/>
  <c r="DT230" i="4"/>
  <c r="DX230" i="4"/>
  <c r="DK230" i="4"/>
  <c r="DO230" i="4"/>
  <c r="DS230" i="4"/>
  <c r="DW230" i="4"/>
  <c r="EA230" i="4"/>
  <c r="DQ230" i="4"/>
  <c r="DY230" i="4"/>
  <c r="DN230" i="4"/>
  <c r="DV230" i="4"/>
  <c r="DZ230" i="4"/>
  <c r="DU230" i="4"/>
  <c r="DM230" i="4"/>
  <c r="DR230" i="4"/>
  <c r="DL226" i="4"/>
  <c r="DP226" i="4"/>
  <c r="DT226" i="4"/>
  <c r="DX226" i="4"/>
  <c r="DK226" i="4"/>
  <c r="DO226" i="4"/>
  <c r="DS226" i="4"/>
  <c r="DW226" i="4"/>
  <c r="EA226" i="4"/>
  <c r="DQ226" i="4"/>
  <c r="DY226" i="4"/>
  <c r="DN226" i="4"/>
  <c r="DV226" i="4"/>
  <c r="DR226" i="4"/>
  <c r="DM226" i="4"/>
  <c r="DU226" i="4"/>
  <c r="DZ226" i="4"/>
  <c r="DL222" i="4"/>
  <c r="DP222" i="4"/>
  <c r="DT222" i="4"/>
  <c r="DX222" i="4"/>
  <c r="DK222" i="4"/>
  <c r="DO222" i="4"/>
  <c r="DS222" i="4"/>
  <c r="DW222" i="4"/>
  <c r="EA222" i="4"/>
  <c r="DQ222" i="4"/>
  <c r="DY222" i="4"/>
  <c r="DN222" i="4"/>
  <c r="DV222" i="4"/>
  <c r="DZ222" i="4"/>
  <c r="DU222" i="4"/>
  <c r="DR222" i="4"/>
  <c r="DM222" i="4"/>
  <c r="DL218" i="4"/>
  <c r="DP218" i="4"/>
  <c r="DT218" i="4"/>
  <c r="DX218" i="4"/>
  <c r="DK218" i="4"/>
  <c r="DO218" i="4"/>
  <c r="DS218" i="4"/>
  <c r="DW218" i="4"/>
  <c r="EA218" i="4"/>
  <c r="DQ218" i="4"/>
  <c r="DY218" i="4"/>
  <c r="DN218" i="4"/>
  <c r="DV218" i="4"/>
  <c r="DR218" i="4"/>
  <c r="DM218" i="4"/>
  <c r="DZ218" i="4"/>
  <c r="DU218" i="4"/>
  <c r="DL214" i="4"/>
  <c r="DP214" i="4"/>
  <c r="DT214" i="4"/>
  <c r="DX214" i="4"/>
  <c r="DK214" i="4"/>
  <c r="DO214" i="4"/>
  <c r="DS214" i="4"/>
  <c r="DW214" i="4"/>
  <c r="EA214" i="4"/>
  <c r="DQ214" i="4"/>
  <c r="DY214" i="4"/>
  <c r="DN214" i="4"/>
  <c r="DV214" i="4"/>
  <c r="DZ214" i="4"/>
  <c r="DU214" i="4"/>
  <c r="DM214" i="4"/>
  <c r="DR214" i="4"/>
  <c r="DL210" i="4"/>
  <c r="DP210" i="4"/>
  <c r="DT210" i="4"/>
  <c r="DX210" i="4"/>
  <c r="DK210" i="4"/>
  <c r="DO210" i="4"/>
  <c r="DS210" i="4"/>
  <c r="DW210" i="4"/>
  <c r="EA210" i="4"/>
  <c r="DQ210" i="4"/>
  <c r="DY210" i="4"/>
  <c r="DN210" i="4"/>
  <c r="DV210" i="4"/>
  <c r="DR210" i="4"/>
  <c r="DM210" i="4"/>
  <c r="DU210" i="4"/>
  <c r="DZ210" i="4"/>
  <c r="DL206" i="4"/>
  <c r="DP206" i="4"/>
  <c r="DT206" i="4"/>
  <c r="DX206" i="4"/>
  <c r="DK206" i="4"/>
  <c r="DO206" i="4"/>
  <c r="DS206" i="4"/>
  <c r="DW206" i="4"/>
  <c r="EA206" i="4"/>
  <c r="DQ206" i="4"/>
  <c r="DY206" i="4"/>
  <c r="DN206" i="4"/>
  <c r="DV206" i="4"/>
  <c r="DZ206" i="4"/>
  <c r="DU206" i="4"/>
  <c r="DR206" i="4"/>
  <c r="DM206" i="4"/>
  <c r="DL202" i="4"/>
  <c r="DP202" i="4"/>
  <c r="DT202" i="4"/>
  <c r="DX202" i="4"/>
  <c r="DK202" i="4"/>
  <c r="DO202" i="4"/>
  <c r="DS202" i="4"/>
  <c r="DW202" i="4"/>
  <c r="EA202" i="4"/>
  <c r="DQ202" i="4"/>
  <c r="DY202" i="4"/>
  <c r="DN202" i="4"/>
  <c r="DV202" i="4"/>
  <c r="DR202" i="4"/>
  <c r="DM202" i="4"/>
  <c r="DZ202" i="4"/>
  <c r="DU202" i="4"/>
  <c r="DL198" i="4"/>
  <c r="DP198" i="4"/>
  <c r="DT198" i="4"/>
  <c r="DX198" i="4"/>
  <c r="DK198" i="4"/>
  <c r="DO198" i="4"/>
  <c r="DS198" i="4"/>
  <c r="DW198" i="4"/>
  <c r="EA198" i="4"/>
  <c r="DQ198" i="4"/>
  <c r="DY198" i="4"/>
  <c r="DN198" i="4"/>
  <c r="DV198" i="4"/>
  <c r="DZ198" i="4"/>
  <c r="DU198" i="4"/>
  <c r="DM198" i="4"/>
  <c r="DR198" i="4"/>
  <c r="DL194" i="4"/>
  <c r="DP194" i="4"/>
  <c r="DT194" i="4"/>
  <c r="DX194" i="4"/>
  <c r="DK194" i="4"/>
  <c r="DO194" i="4"/>
  <c r="DS194" i="4"/>
  <c r="DW194" i="4"/>
  <c r="EA194" i="4"/>
  <c r="DQ194" i="4"/>
  <c r="DY194" i="4"/>
  <c r="DN194" i="4"/>
  <c r="DV194" i="4"/>
  <c r="DR194" i="4"/>
  <c r="DM194" i="4"/>
  <c r="DU194" i="4"/>
  <c r="DZ194" i="4"/>
  <c r="DL190" i="4"/>
  <c r="DP190" i="4"/>
  <c r="DT190" i="4"/>
  <c r="DX190" i="4"/>
  <c r="DK190" i="4"/>
  <c r="DO190" i="4"/>
  <c r="DS190" i="4"/>
  <c r="DW190" i="4"/>
  <c r="EA190" i="4"/>
  <c r="DQ190" i="4"/>
  <c r="DY190" i="4"/>
  <c r="DN190" i="4"/>
  <c r="DV190" i="4"/>
  <c r="DZ190" i="4"/>
  <c r="DU190" i="4"/>
  <c r="DR190" i="4"/>
  <c r="DM190" i="4"/>
  <c r="DL186" i="4"/>
  <c r="DP186" i="4"/>
  <c r="DT186" i="4"/>
  <c r="DX186" i="4"/>
  <c r="DK186" i="4"/>
  <c r="DO186" i="4"/>
  <c r="DS186" i="4"/>
  <c r="DW186" i="4"/>
  <c r="EA186" i="4"/>
  <c r="DQ186" i="4"/>
  <c r="DY186" i="4"/>
  <c r="DN186" i="4"/>
  <c r="DV186" i="4"/>
  <c r="DR186" i="4"/>
  <c r="DM186" i="4"/>
  <c r="DZ186" i="4"/>
  <c r="DU186" i="4"/>
  <c r="DL182" i="4"/>
  <c r="DP182" i="4"/>
  <c r="DT182" i="4"/>
  <c r="DX182" i="4"/>
  <c r="DK182" i="4"/>
  <c r="DO182" i="4"/>
  <c r="DS182" i="4"/>
  <c r="DW182" i="4"/>
  <c r="EA182" i="4"/>
  <c r="DQ182" i="4"/>
  <c r="DY182" i="4"/>
  <c r="DN182" i="4"/>
  <c r="DV182" i="4"/>
  <c r="DZ182" i="4"/>
  <c r="DU182" i="4"/>
  <c r="DM182" i="4"/>
  <c r="DR182" i="4"/>
  <c r="DL178" i="4"/>
  <c r="DP178" i="4"/>
  <c r="DT178" i="4"/>
  <c r="DX178" i="4"/>
  <c r="DK178" i="4"/>
  <c r="DO178" i="4"/>
  <c r="DS178" i="4"/>
  <c r="DW178" i="4"/>
  <c r="EA178" i="4"/>
  <c r="DQ178" i="4"/>
  <c r="DY178" i="4"/>
  <c r="DN178" i="4"/>
  <c r="DV178" i="4"/>
  <c r="DR178" i="4"/>
  <c r="DM178" i="4"/>
  <c r="DU178" i="4"/>
  <c r="DZ178" i="4"/>
  <c r="DL174" i="4"/>
  <c r="DP174" i="4"/>
  <c r="DT174" i="4"/>
  <c r="DX174" i="4"/>
  <c r="DK174" i="4"/>
  <c r="DO174" i="4"/>
  <c r="DS174" i="4"/>
  <c r="DW174" i="4"/>
  <c r="EA174" i="4"/>
  <c r="DQ174" i="4"/>
  <c r="DY174" i="4"/>
  <c r="DN174" i="4"/>
  <c r="DV174" i="4"/>
  <c r="DZ174" i="4"/>
  <c r="DU174" i="4"/>
  <c r="DR174" i="4"/>
  <c r="DM174" i="4"/>
  <c r="DL170" i="4"/>
  <c r="DP170" i="4"/>
  <c r="DT170" i="4"/>
  <c r="DX170" i="4"/>
  <c r="DK170" i="4"/>
  <c r="DO170" i="4"/>
  <c r="DS170" i="4"/>
  <c r="DW170" i="4"/>
  <c r="EA170" i="4"/>
  <c r="DQ170" i="4"/>
  <c r="DY170" i="4"/>
  <c r="DN170" i="4"/>
  <c r="DV170" i="4"/>
  <c r="DR170" i="4"/>
  <c r="DM170" i="4"/>
  <c r="DZ170" i="4"/>
  <c r="DU170" i="4"/>
  <c r="DL166" i="4"/>
  <c r="DP166" i="4"/>
  <c r="DT166" i="4"/>
  <c r="DX166" i="4"/>
  <c r="DK166" i="4"/>
  <c r="DO166" i="4"/>
  <c r="DS166" i="4"/>
  <c r="DW166" i="4"/>
  <c r="EA166" i="4"/>
  <c r="DQ166" i="4"/>
  <c r="DY166" i="4"/>
  <c r="DN166" i="4"/>
  <c r="DV166" i="4"/>
  <c r="DZ166" i="4"/>
  <c r="DU166" i="4"/>
  <c r="DM166" i="4"/>
  <c r="DR166" i="4"/>
  <c r="DL162" i="4"/>
  <c r="DP162" i="4"/>
  <c r="DT162" i="4"/>
  <c r="DX162" i="4"/>
  <c r="DK162" i="4"/>
  <c r="DO162" i="4"/>
  <c r="DS162" i="4"/>
  <c r="DW162" i="4"/>
  <c r="EA162" i="4"/>
  <c r="DM162" i="4"/>
  <c r="DU162" i="4"/>
  <c r="DR162" i="4"/>
  <c r="DZ162" i="4"/>
  <c r="DN162" i="4"/>
  <c r="DY162" i="4"/>
  <c r="DV162" i="4"/>
  <c r="DQ162" i="4"/>
  <c r="DL158" i="4"/>
  <c r="DP158" i="4"/>
  <c r="DT158" i="4"/>
  <c r="DX158" i="4"/>
  <c r="DK158" i="4"/>
  <c r="DO158" i="4"/>
  <c r="DS158" i="4"/>
  <c r="DW158" i="4"/>
  <c r="EA158" i="4"/>
  <c r="DM158" i="4"/>
  <c r="DU158" i="4"/>
  <c r="DR158" i="4"/>
  <c r="DZ158" i="4"/>
  <c r="DV158" i="4"/>
  <c r="DQ158" i="4"/>
  <c r="DN158" i="4"/>
  <c r="DY158" i="4"/>
  <c r="DL154" i="4"/>
  <c r="DP154" i="4"/>
  <c r="DT154" i="4"/>
  <c r="DX154" i="4"/>
  <c r="DK154" i="4"/>
  <c r="DO154" i="4"/>
  <c r="DS154" i="4"/>
  <c r="DW154" i="4"/>
  <c r="EA154" i="4"/>
  <c r="DM154" i="4"/>
  <c r="DU154" i="4"/>
  <c r="DR154" i="4"/>
  <c r="DZ154" i="4"/>
  <c r="DN154" i="4"/>
  <c r="DY154" i="4"/>
  <c r="DQ154" i="4"/>
  <c r="DV154" i="4"/>
  <c r="DL150" i="4"/>
  <c r="DP150" i="4"/>
  <c r="DT150" i="4"/>
  <c r="DX150" i="4"/>
  <c r="DK150" i="4"/>
  <c r="DO150" i="4"/>
  <c r="DS150" i="4"/>
  <c r="DW150" i="4"/>
  <c r="EA150" i="4"/>
  <c r="DM150" i="4"/>
  <c r="DU150" i="4"/>
  <c r="DR150" i="4"/>
  <c r="DZ150" i="4"/>
  <c r="DV150" i="4"/>
  <c r="DQ150" i="4"/>
  <c r="DY150" i="4"/>
  <c r="DN150" i="4"/>
  <c r="DL146" i="4"/>
  <c r="DP146" i="4"/>
  <c r="DT146" i="4"/>
  <c r="DX146" i="4"/>
  <c r="DK146" i="4"/>
  <c r="DO146" i="4"/>
  <c r="DS146" i="4"/>
  <c r="DW146" i="4"/>
  <c r="EA146" i="4"/>
  <c r="DM146" i="4"/>
  <c r="DU146" i="4"/>
  <c r="DR146" i="4"/>
  <c r="DZ146" i="4"/>
  <c r="DN146" i="4"/>
  <c r="DY146" i="4"/>
  <c r="DV146" i="4"/>
  <c r="DQ146" i="4"/>
  <c r="DL142" i="4"/>
  <c r="DP142" i="4"/>
  <c r="DT142" i="4"/>
  <c r="DX142" i="4"/>
  <c r="DK142" i="4"/>
  <c r="DO142" i="4"/>
  <c r="DS142" i="4"/>
  <c r="DW142" i="4"/>
  <c r="EA142" i="4"/>
  <c r="DM142" i="4"/>
  <c r="DU142" i="4"/>
  <c r="DR142" i="4"/>
  <c r="DZ142" i="4"/>
  <c r="DV142" i="4"/>
  <c r="DQ142" i="4"/>
  <c r="DY142" i="4"/>
  <c r="DN142" i="4"/>
  <c r="DL138" i="4"/>
  <c r="DP138" i="4"/>
  <c r="DT138" i="4"/>
  <c r="DX138" i="4"/>
  <c r="DK138" i="4"/>
  <c r="DO138" i="4"/>
  <c r="DS138" i="4"/>
  <c r="DW138" i="4"/>
  <c r="EA138" i="4"/>
  <c r="DM138" i="4"/>
  <c r="DU138" i="4"/>
  <c r="DR138" i="4"/>
  <c r="DZ138" i="4"/>
  <c r="DN138" i="4"/>
  <c r="DY138" i="4"/>
  <c r="DQ138" i="4"/>
  <c r="DV138" i="4"/>
  <c r="DL134" i="4"/>
  <c r="DP134" i="4"/>
  <c r="DT134" i="4"/>
  <c r="DX134" i="4"/>
  <c r="DK134" i="4"/>
  <c r="DO134" i="4"/>
  <c r="DS134" i="4"/>
  <c r="DW134" i="4"/>
  <c r="EA134" i="4"/>
  <c r="DM134" i="4"/>
  <c r="DU134" i="4"/>
  <c r="DR134" i="4"/>
  <c r="DZ134" i="4"/>
  <c r="DV134" i="4"/>
  <c r="DQ134" i="4"/>
  <c r="DY134" i="4"/>
  <c r="DN134" i="4"/>
  <c r="DL130" i="4"/>
  <c r="DP130" i="4"/>
  <c r="DT130" i="4"/>
  <c r="DX130" i="4"/>
  <c r="DK130" i="4"/>
  <c r="DO130" i="4"/>
  <c r="DS130" i="4"/>
  <c r="DW130" i="4"/>
  <c r="EA130" i="4"/>
  <c r="DM130" i="4"/>
  <c r="DU130" i="4"/>
  <c r="DR130" i="4"/>
  <c r="DZ130" i="4"/>
  <c r="DN130" i="4"/>
  <c r="DY130" i="4"/>
  <c r="DV130" i="4"/>
  <c r="DQ130" i="4"/>
  <c r="DL126" i="4"/>
  <c r="DP126" i="4"/>
  <c r="DT126" i="4"/>
  <c r="DX126" i="4"/>
  <c r="DK126" i="4"/>
  <c r="DO126" i="4"/>
  <c r="DS126" i="4"/>
  <c r="DW126" i="4"/>
  <c r="EA126" i="4"/>
  <c r="DM126" i="4"/>
  <c r="DU126" i="4"/>
  <c r="DR126" i="4"/>
  <c r="DZ126" i="4"/>
  <c r="DV126" i="4"/>
  <c r="DQ126" i="4"/>
  <c r="DN126" i="4"/>
  <c r="DY126" i="4"/>
  <c r="DL122" i="4"/>
  <c r="DP122" i="4"/>
  <c r="DT122" i="4"/>
  <c r="DX122" i="4"/>
  <c r="DK122" i="4"/>
  <c r="DO122" i="4"/>
  <c r="DS122" i="4"/>
  <c r="DW122" i="4"/>
  <c r="EA122" i="4"/>
  <c r="DM122" i="4"/>
  <c r="DU122" i="4"/>
  <c r="DR122" i="4"/>
  <c r="DZ122" i="4"/>
  <c r="DN122" i="4"/>
  <c r="DY122" i="4"/>
  <c r="DQ122" i="4"/>
  <c r="DV122" i="4"/>
  <c r="DL118" i="4"/>
  <c r="DP118" i="4"/>
  <c r="DT118" i="4"/>
  <c r="DX118" i="4"/>
  <c r="DK118" i="4"/>
  <c r="DO118" i="4"/>
  <c r="DS118" i="4"/>
  <c r="DW118" i="4"/>
  <c r="EA118" i="4"/>
  <c r="DM118" i="4"/>
  <c r="DU118" i="4"/>
  <c r="DR118" i="4"/>
  <c r="DZ118" i="4"/>
  <c r="DV118" i="4"/>
  <c r="DQ118" i="4"/>
  <c r="DY118" i="4"/>
  <c r="DN118" i="4"/>
  <c r="DL114" i="4"/>
  <c r="DP114" i="4"/>
  <c r="DT114" i="4"/>
  <c r="DX114" i="4"/>
  <c r="DK114" i="4"/>
  <c r="DO114" i="4"/>
  <c r="DS114" i="4"/>
  <c r="DW114" i="4"/>
  <c r="EA114" i="4"/>
  <c r="DM114" i="4"/>
  <c r="DU114" i="4"/>
  <c r="DR114" i="4"/>
  <c r="DZ114" i="4"/>
  <c r="DN114" i="4"/>
  <c r="DY114" i="4"/>
  <c r="DV114" i="4"/>
  <c r="DQ114" i="4"/>
  <c r="DL110" i="4"/>
  <c r="DP110" i="4"/>
  <c r="DT110" i="4"/>
  <c r="DX110" i="4"/>
  <c r="DK110" i="4"/>
  <c r="DO110" i="4"/>
  <c r="DS110" i="4"/>
  <c r="DW110" i="4"/>
  <c r="EA110" i="4"/>
  <c r="DM110" i="4"/>
  <c r="DU110" i="4"/>
  <c r="DR110" i="4"/>
  <c r="DZ110" i="4"/>
  <c r="DV110" i="4"/>
  <c r="DQ110" i="4"/>
  <c r="DY110" i="4"/>
  <c r="DN110" i="4"/>
  <c r="DL106" i="4"/>
  <c r="DP106" i="4"/>
  <c r="DT106" i="4"/>
  <c r="DX106" i="4"/>
  <c r="DK106" i="4"/>
  <c r="DO106" i="4"/>
  <c r="DS106" i="4"/>
  <c r="DW106" i="4"/>
  <c r="EA106" i="4"/>
  <c r="DM106" i="4"/>
  <c r="DU106" i="4"/>
  <c r="DR106" i="4"/>
  <c r="DZ106" i="4"/>
  <c r="DN106" i="4"/>
  <c r="DY106" i="4"/>
  <c r="DQ106" i="4"/>
  <c r="DV106" i="4"/>
  <c r="DL102" i="4"/>
  <c r="DP102" i="4"/>
  <c r="DT102" i="4"/>
  <c r="DX102" i="4"/>
  <c r="DK102" i="4"/>
  <c r="DO102" i="4"/>
  <c r="DS102" i="4"/>
  <c r="DW102" i="4"/>
  <c r="EA102" i="4"/>
  <c r="DM102" i="4"/>
  <c r="DU102" i="4"/>
  <c r="DR102" i="4"/>
  <c r="DZ102" i="4"/>
  <c r="DV102" i="4"/>
  <c r="DQ102" i="4"/>
  <c r="DY102" i="4"/>
  <c r="DN102" i="4"/>
  <c r="DL98" i="4"/>
  <c r="DP98" i="4"/>
  <c r="DT98" i="4"/>
  <c r="DX98" i="4"/>
  <c r="DK98" i="4"/>
  <c r="DO98" i="4"/>
  <c r="DS98" i="4"/>
  <c r="DW98" i="4"/>
  <c r="EA98" i="4"/>
  <c r="DM98" i="4"/>
  <c r="DU98" i="4"/>
  <c r="DR98" i="4"/>
  <c r="DZ98" i="4"/>
  <c r="DN98" i="4"/>
  <c r="DY98" i="4"/>
  <c r="DV98" i="4"/>
  <c r="DQ98" i="4"/>
  <c r="DL94" i="4"/>
  <c r="DP94" i="4"/>
  <c r="DT94" i="4"/>
  <c r="DX94" i="4"/>
  <c r="DK94" i="4"/>
  <c r="DO94" i="4"/>
  <c r="DS94" i="4"/>
  <c r="DW94" i="4"/>
  <c r="EA94" i="4"/>
  <c r="DM94" i="4"/>
  <c r="DU94" i="4"/>
  <c r="DR94" i="4"/>
  <c r="DZ94" i="4"/>
  <c r="DV94" i="4"/>
  <c r="DQ94" i="4"/>
  <c r="DN94" i="4"/>
  <c r="DY94" i="4"/>
  <c r="DL90" i="4"/>
  <c r="DP90" i="4"/>
  <c r="DT90" i="4"/>
  <c r="DX90" i="4"/>
  <c r="DK90" i="4"/>
  <c r="DO90" i="4"/>
  <c r="DS90" i="4"/>
  <c r="DW90" i="4"/>
  <c r="EA90" i="4"/>
  <c r="DM90" i="4"/>
  <c r="DU90" i="4"/>
  <c r="DR90" i="4"/>
  <c r="DZ90" i="4"/>
  <c r="DN90" i="4"/>
  <c r="DY90" i="4"/>
  <c r="DQ90" i="4"/>
  <c r="DV90" i="4"/>
  <c r="DL86" i="4"/>
  <c r="DP86" i="4"/>
  <c r="DT86" i="4"/>
  <c r="DX86" i="4"/>
  <c r="DK86" i="4"/>
  <c r="DO86" i="4"/>
  <c r="DS86" i="4"/>
  <c r="DW86" i="4"/>
  <c r="EA86" i="4"/>
  <c r="DM86" i="4"/>
  <c r="DU86" i="4"/>
  <c r="DR86" i="4"/>
  <c r="DZ86" i="4"/>
  <c r="DV86" i="4"/>
  <c r="DQ86" i="4"/>
  <c r="DY86" i="4"/>
  <c r="DN86" i="4"/>
  <c r="DL82" i="4"/>
  <c r="DP82" i="4"/>
  <c r="DT82" i="4"/>
  <c r="DX82" i="4"/>
  <c r="DK82" i="4"/>
  <c r="DO82" i="4"/>
  <c r="DS82" i="4"/>
  <c r="DW82" i="4"/>
  <c r="EA82" i="4"/>
  <c r="DM82" i="4"/>
  <c r="DU82" i="4"/>
  <c r="DR82" i="4"/>
  <c r="DZ82" i="4"/>
  <c r="DN82" i="4"/>
  <c r="DY82" i="4"/>
  <c r="DV82" i="4"/>
  <c r="DQ82" i="4"/>
  <c r="DL78" i="4"/>
  <c r="DP78" i="4"/>
  <c r="DT78" i="4"/>
  <c r="DX78" i="4"/>
  <c r="DK78" i="4"/>
  <c r="DO78" i="4"/>
  <c r="DS78" i="4"/>
  <c r="DW78" i="4"/>
  <c r="EA78" i="4"/>
  <c r="DM78" i="4"/>
  <c r="DU78" i="4"/>
  <c r="DR78" i="4"/>
  <c r="DZ78" i="4"/>
  <c r="DV78" i="4"/>
  <c r="DQ78" i="4"/>
  <c r="DY78" i="4"/>
  <c r="DN78" i="4"/>
  <c r="DL74" i="4"/>
  <c r="DP74" i="4"/>
  <c r="DT74" i="4"/>
  <c r="DX74" i="4"/>
  <c r="DK74" i="4"/>
  <c r="DO74" i="4"/>
  <c r="DS74" i="4"/>
  <c r="DW74" i="4"/>
  <c r="EA74" i="4"/>
  <c r="DM74" i="4"/>
  <c r="DU74" i="4"/>
  <c r="DR74" i="4"/>
  <c r="DZ74" i="4"/>
  <c r="DN74" i="4"/>
  <c r="DY74" i="4"/>
  <c r="DQ74" i="4"/>
  <c r="DV74" i="4"/>
  <c r="DL70" i="4"/>
  <c r="DP70" i="4"/>
  <c r="DT70" i="4"/>
  <c r="DX70" i="4"/>
  <c r="DK70" i="4"/>
  <c r="DO70" i="4"/>
  <c r="DS70" i="4"/>
  <c r="DW70" i="4"/>
  <c r="EA70" i="4"/>
  <c r="DM70" i="4"/>
  <c r="DU70" i="4"/>
  <c r="DR70" i="4"/>
  <c r="DZ70" i="4"/>
  <c r="DV70" i="4"/>
  <c r="DQ70" i="4"/>
  <c r="DY70" i="4"/>
  <c r="DN70" i="4"/>
  <c r="DL66" i="4"/>
  <c r="DP66" i="4"/>
  <c r="DT66" i="4"/>
  <c r="DX66" i="4"/>
  <c r="DK66" i="4"/>
  <c r="DO66" i="4"/>
  <c r="DS66" i="4"/>
  <c r="DW66" i="4"/>
  <c r="EA66" i="4"/>
  <c r="DM66" i="4"/>
  <c r="DU66" i="4"/>
  <c r="DR66" i="4"/>
  <c r="DZ66" i="4"/>
  <c r="DN66" i="4"/>
  <c r="DY66" i="4"/>
  <c r="DV66" i="4"/>
  <c r="DQ66" i="4"/>
  <c r="DL62" i="4"/>
  <c r="DP62" i="4"/>
  <c r="DT62" i="4"/>
  <c r="DN62" i="4"/>
  <c r="DS62" i="4"/>
  <c r="DX62" i="4"/>
  <c r="DM62" i="4"/>
  <c r="DR62" i="4"/>
  <c r="DW62" i="4"/>
  <c r="EA62" i="4"/>
  <c r="DU62" i="4"/>
  <c r="DQ62" i="4"/>
  <c r="DZ62" i="4"/>
  <c r="DV62" i="4"/>
  <c r="DO62" i="4"/>
  <c r="DK62" i="4"/>
  <c r="DY62" i="4"/>
  <c r="DL58" i="4"/>
  <c r="DP58" i="4"/>
  <c r="DT58" i="4"/>
  <c r="DX58" i="4"/>
  <c r="DK58" i="4"/>
  <c r="DQ58" i="4"/>
  <c r="DV58" i="4"/>
  <c r="EA58" i="4"/>
  <c r="DO58" i="4"/>
  <c r="DU58" i="4"/>
  <c r="DZ58" i="4"/>
  <c r="DR58" i="4"/>
  <c r="DN58" i="4"/>
  <c r="DY58" i="4"/>
  <c r="DW58" i="4"/>
  <c r="DS58" i="4"/>
  <c r="DM58" i="4"/>
  <c r="DL54" i="4"/>
  <c r="DP54" i="4"/>
  <c r="DT54" i="4"/>
  <c r="DX54" i="4"/>
  <c r="DN54" i="4"/>
  <c r="DS54" i="4"/>
  <c r="DY54" i="4"/>
  <c r="DM54" i="4"/>
  <c r="DR54" i="4"/>
  <c r="DW54" i="4"/>
  <c r="DO54" i="4"/>
  <c r="DZ54" i="4"/>
  <c r="DK54" i="4"/>
  <c r="DV54" i="4"/>
  <c r="DQ54" i="4"/>
  <c r="DU54" i="4"/>
  <c r="EA54" i="4"/>
  <c r="DL50" i="4"/>
  <c r="DP50" i="4"/>
  <c r="DT50" i="4"/>
  <c r="DX50" i="4"/>
  <c r="DK50" i="4"/>
  <c r="DQ50" i="4"/>
  <c r="DV50" i="4"/>
  <c r="EA50" i="4"/>
  <c r="DO50" i="4"/>
  <c r="DU50" i="4"/>
  <c r="DZ50" i="4"/>
  <c r="DM50" i="4"/>
  <c r="DW50" i="4"/>
  <c r="DS50" i="4"/>
  <c r="DY50" i="4"/>
  <c r="DR50" i="4"/>
  <c r="DN50" i="4"/>
  <c r="DL46" i="4"/>
  <c r="DP46" i="4"/>
  <c r="DT46" i="4"/>
  <c r="DX46" i="4"/>
  <c r="DN46" i="4"/>
  <c r="DS46" i="4"/>
  <c r="DY46" i="4"/>
  <c r="DM46" i="4"/>
  <c r="DR46" i="4"/>
  <c r="DW46" i="4"/>
  <c r="DU46" i="4"/>
  <c r="DQ46" i="4"/>
  <c r="EA46" i="4"/>
  <c r="DK46" i="4"/>
  <c r="DZ46" i="4"/>
  <c r="DV46" i="4"/>
  <c r="DO46" i="4"/>
  <c r="DM42" i="4"/>
  <c r="DQ42" i="4"/>
  <c r="DU42" i="4"/>
  <c r="DY42" i="4"/>
  <c r="DL42" i="4"/>
  <c r="DP42" i="4"/>
  <c r="DT42" i="4"/>
  <c r="DX42" i="4"/>
  <c r="DN42" i="4"/>
  <c r="DV42" i="4"/>
  <c r="DK42" i="4"/>
  <c r="DS42" i="4"/>
  <c r="EA42" i="4"/>
  <c r="DW42" i="4"/>
  <c r="DR42" i="4"/>
  <c r="DZ42" i="4"/>
  <c r="DO42" i="4"/>
  <c r="DM38" i="4"/>
  <c r="DQ38" i="4"/>
  <c r="DU38" i="4"/>
  <c r="DY38" i="4"/>
  <c r="DL38" i="4"/>
  <c r="DP38" i="4"/>
  <c r="DT38" i="4"/>
  <c r="DX38" i="4"/>
  <c r="DN38" i="4"/>
  <c r="DV38" i="4"/>
  <c r="DK38" i="4"/>
  <c r="DS38" i="4"/>
  <c r="EA38" i="4"/>
  <c r="DO38" i="4"/>
  <c r="DZ38" i="4"/>
  <c r="DW38" i="4"/>
  <c r="DR38" i="4"/>
  <c r="DM34" i="4"/>
  <c r="DQ34" i="4"/>
  <c r="DU34" i="4"/>
  <c r="DY34" i="4"/>
  <c r="DL34" i="4"/>
  <c r="DP34" i="4"/>
  <c r="DT34" i="4"/>
  <c r="DX34" i="4"/>
  <c r="DN34" i="4"/>
  <c r="DV34" i="4"/>
  <c r="DK34" i="4"/>
  <c r="DS34" i="4"/>
  <c r="EA34" i="4"/>
  <c r="DW34" i="4"/>
  <c r="DR34" i="4"/>
  <c r="DO34" i="4"/>
  <c r="DZ34" i="4"/>
  <c r="DM30" i="4"/>
  <c r="DQ30" i="4"/>
  <c r="DU30" i="4"/>
  <c r="DY30" i="4"/>
  <c r="DL30" i="4"/>
  <c r="DP30" i="4"/>
  <c r="DT30" i="4"/>
  <c r="DX30" i="4"/>
  <c r="DN30" i="4"/>
  <c r="DV30" i="4"/>
  <c r="DK30" i="4"/>
  <c r="DS30" i="4"/>
  <c r="EA30" i="4"/>
  <c r="DO30" i="4"/>
  <c r="DZ30" i="4"/>
  <c r="DR30" i="4"/>
  <c r="DW30" i="4"/>
  <c r="DM26" i="4"/>
  <c r="DQ26" i="4"/>
  <c r="DU26" i="4"/>
  <c r="DY26" i="4"/>
  <c r="DL26" i="4"/>
  <c r="DP26" i="4"/>
  <c r="DT26" i="4"/>
  <c r="DX26" i="4"/>
  <c r="DN26" i="4"/>
  <c r="DV26" i="4"/>
  <c r="DK26" i="4"/>
  <c r="DS26" i="4"/>
  <c r="EA26" i="4"/>
  <c r="DW26" i="4"/>
  <c r="DR26" i="4"/>
  <c r="DZ26" i="4"/>
  <c r="DO26" i="4"/>
  <c r="DM22" i="4"/>
  <c r="DQ22" i="4"/>
  <c r="DU22" i="4"/>
  <c r="DY22" i="4"/>
  <c r="DL22" i="4"/>
  <c r="DP22" i="4"/>
  <c r="DT22" i="4"/>
  <c r="DX22" i="4"/>
  <c r="DN22" i="4"/>
  <c r="DV22" i="4"/>
  <c r="DK22" i="4"/>
  <c r="DS22" i="4"/>
  <c r="EA22" i="4"/>
  <c r="DO22" i="4"/>
  <c r="DZ22" i="4"/>
  <c r="DW22" i="4"/>
  <c r="DR22" i="4"/>
  <c r="DM18" i="4"/>
  <c r="DQ18" i="4"/>
  <c r="DU18" i="4"/>
  <c r="DY18" i="4"/>
  <c r="DL18" i="4"/>
  <c r="DP18" i="4"/>
  <c r="DT18" i="4"/>
  <c r="DX18" i="4"/>
  <c r="DN18" i="4"/>
  <c r="DV18" i="4"/>
  <c r="DK18" i="4"/>
  <c r="DS18" i="4"/>
  <c r="EA18" i="4"/>
  <c r="DW18" i="4"/>
  <c r="DR18" i="4"/>
  <c r="DZ18" i="4"/>
  <c r="DO18" i="4"/>
  <c r="DM14" i="4"/>
  <c r="DQ14" i="4"/>
  <c r="DU14" i="4"/>
  <c r="DY14" i="4"/>
  <c r="DL14" i="4"/>
  <c r="DP14" i="4"/>
  <c r="DT14" i="4"/>
  <c r="DX14" i="4"/>
  <c r="DN14" i="4"/>
  <c r="DV14" i="4"/>
  <c r="DK14" i="4"/>
  <c r="DS14" i="4"/>
  <c r="EA14" i="4"/>
  <c r="DO14" i="4"/>
  <c r="DZ14" i="4"/>
  <c r="DR14" i="4"/>
  <c r="DW14" i="4"/>
  <c r="DM10" i="4"/>
  <c r="DQ10" i="4"/>
  <c r="DU10" i="4"/>
  <c r="DY10" i="4"/>
  <c r="DL10" i="4"/>
  <c r="DP10" i="4"/>
  <c r="DT10" i="4"/>
  <c r="DX10" i="4"/>
  <c r="DN10" i="4"/>
  <c r="DV10" i="4"/>
  <c r="DK10" i="4"/>
  <c r="DS10" i="4"/>
  <c r="EA10" i="4"/>
  <c r="DW10" i="4"/>
  <c r="DR10" i="4"/>
  <c r="DZ10" i="4"/>
  <c r="DO10" i="4"/>
  <c r="DK6" i="4"/>
  <c r="DO6" i="4"/>
  <c r="DS6" i="4"/>
  <c r="DW6" i="4"/>
  <c r="EA6" i="4"/>
  <c r="DM6" i="4"/>
  <c r="DR6" i="4"/>
  <c r="DX6" i="4"/>
  <c r="DL6" i="4"/>
  <c r="DQ6" i="4"/>
  <c r="DV6" i="4"/>
  <c r="DT6" i="4"/>
  <c r="DP6" i="4"/>
  <c r="DZ6" i="4"/>
  <c r="DU6" i="4"/>
  <c r="DN6" i="4"/>
  <c r="DY6" i="4"/>
  <c r="AS1000" i="4"/>
  <c r="AS996" i="4"/>
  <c r="AS992" i="4"/>
  <c r="AS988" i="4"/>
  <c r="AS984" i="4"/>
  <c r="AS980" i="4"/>
  <c r="AS976" i="4"/>
  <c r="AS972" i="4"/>
  <c r="AS968" i="4"/>
  <c r="AS964" i="4"/>
  <c r="AS960" i="4"/>
  <c r="AS956" i="4"/>
  <c r="AS952" i="4"/>
  <c r="AS948" i="4"/>
  <c r="AS944" i="4"/>
  <c r="AS940" i="4"/>
  <c r="AS936" i="4"/>
  <c r="AS932" i="4"/>
  <c r="AS928" i="4"/>
  <c r="AS924" i="4"/>
  <c r="AS920" i="4"/>
  <c r="AS916" i="4"/>
  <c r="AS912" i="4"/>
  <c r="AS908" i="4"/>
  <c r="AS904" i="4"/>
  <c r="AS900" i="4"/>
  <c r="AS896" i="4"/>
  <c r="AS892" i="4"/>
  <c r="AS888" i="4"/>
  <c r="AS884" i="4"/>
  <c r="AS880" i="4"/>
  <c r="AS876" i="4"/>
  <c r="AS872" i="4"/>
  <c r="AS868" i="4"/>
  <c r="AS864" i="4"/>
  <c r="AS860" i="4"/>
  <c r="AS856" i="4"/>
  <c r="AS852" i="4"/>
  <c r="AS848" i="4"/>
  <c r="AS844" i="4"/>
  <c r="AS840" i="4"/>
  <c r="AS836" i="4"/>
  <c r="AS832" i="4"/>
  <c r="AS828" i="4"/>
  <c r="AS824" i="4"/>
  <c r="AS820" i="4"/>
  <c r="AS816" i="4"/>
  <c r="AS812" i="4"/>
  <c r="AS808" i="4"/>
  <c r="AS804" i="4"/>
  <c r="AS800" i="4"/>
  <c r="AS796" i="4"/>
  <c r="AS792" i="4"/>
  <c r="AS788" i="4"/>
  <c r="AS784" i="4"/>
  <c r="AS780" i="4"/>
  <c r="AS776" i="4"/>
  <c r="AS772" i="4"/>
  <c r="AS768" i="4"/>
  <c r="AS764" i="4"/>
  <c r="AS760" i="4"/>
  <c r="AS756" i="4"/>
  <c r="AS752" i="4"/>
  <c r="AS748" i="4"/>
  <c r="AS744" i="4"/>
  <c r="AS740" i="4"/>
  <c r="AS736" i="4"/>
  <c r="AS732" i="4"/>
  <c r="AS728" i="4"/>
  <c r="AS724" i="4"/>
  <c r="AS720" i="4"/>
  <c r="AS716" i="4"/>
  <c r="AS712" i="4"/>
  <c r="AS708" i="4"/>
  <c r="AS704" i="4"/>
  <c r="AS700" i="4"/>
  <c r="AS696" i="4"/>
  <c r="AS692" i="4"/>
  <c r="AS688" i="4"/>
  <c r="AS684" i="4"/>
  <c r="AS680" i="4"/>
  <c r="AS676" i="4"/>
  <c r="AS672" i="4"/>
  <c r="AS668" i="4"/>
  <c r="AS664" i="4"/>
  <c r="AS660" i="4"/>
  <c r="AS656" i="4"/>
  <c r="AS652" i="4"/>
  <c r="AS648" i="4"/>
  <c r="AS644" i="4"/>
  <c r="AS640" i="4"/>
  <c r="AS636" i="4"/>
  <c r="AS632" i="4"/>
  <c r="AS628" i="4"/>
  <c r="AS624" i="4"/>
  <c r="AS620" i="4"/>
  <c r="AS616" i="4"/>
  <c r="AS612" i="4"/>
  <c r="AS608" i="4"/>
  <c r="AS604" i="4"/>
  <c r="AS600" i="4"/>
  <c r="AS596" i="4"/>
  <c r="AS592" i="4"/>
  <c r="AS588" i="4"/>
  <c r="AS584" i="4"/>
  <c r="AS580" i="4"/>
  <c r="AS576" i="4"/>
  <c r="AS572" i="4"/>
  <c r="AS568" i="4"/>
  <c r="AS564" i="4"/>
  <c r="AS560" i="4"/>
  <c r="AS556" i="4"/>
  <c r="AS552" i="4"/>
  <c r="AS548" i="4"/>
  <c r="AS544" i="4"/>
  <c r="AS540" i="4"/>
  <c r="AS536" i="4"/>
  <c r="AS532" i="4"/>
  <c r="AS528" i="4"/>
  <c r="AS524" i="4"/>
  <c r="AS520" i="4"/>
  <c r="AS516" i="4"/>
  <c r="AS512" i="4"/>
  <c r="AS508" i="4"/>
  <c r="AS504" i="4"/>
  <c r="AS500" i="4"/>
  <c r="AS496" i="4"/>
  <c r="AS492" i="4"/>
  <c r="AS488" i="4"/>
  <c r="AS998" i="4"/>
  <c r="AS994" i="4"/>
  <c r="AS990" i="4"/>
  <c r="AS986" i="4"/>
  <c r="AS982" i="4"/>
  <c r="AS978" i="4"/>
  <c r="AS974" i="4"/>
  <c r="AS970" i="4"/>
  <c r="AS966" i="4"/>
  <c r="AS962" i="4"/>
  <c r="AS958" i="4"/>
  <c r="AS954" i="4"/>
  <c r="AS950" i="4"/>
  <c r="AS946" i="4"/>
  <c r="AS942" i="4"/>
  <c r="AS938" i="4"/>
  <c r="AS934" i="4"/>
  <c r="AS930" i="4"/>
  <c r="AS926" i="4"/>
  <c r="AS922" i="4"/>
  <c r="AS918" i="4"/>
  <c r="AS914" i="4"/>
  <c r="AS910" i="4"/>
  <c r="AS906" i="4"/>
  <c r="AS902" i="4"/>
  <c r="AS898" i="4"/>
  <c r="AS894" i="4"/>
  <c r="AS890" i="4"/>
  <c r="AS886" i="4"/>
  <c r="AS882" i="4"/>
  <c r="AS878" i="4"/>
  <c r="AS874" i="4"/>
  <c r="AS870" i="4"/>
  <c r="AS866" i="4"/>
  <c r="AS862" i="4"/>
  <c r="AS858" i="4"/>
  <c r="AS854" i="4"/>
  <c r="AS850" i="4"/>
  <c r="AS846" i="4"/>
  <c r="AS842" i="4"/>
  <c r="AS838" i="4"/>
  <c r="AS834" i="4"/>
  <c r="AS830" i="4"/>
  <c r="AS826" i="4"/>
  <c r="AS822" i="4"/>
  <c r="AS818" i="4"/>
  <c r="AS814" i="4"/>
  <c r="AS810" i="4"/>
  <c r="AS806" i="4"/>
  <c r="AS802" i="4"/>
  <c r="AS798" i="4"/>
  <c r="AS794" i="4"/>
  <c r="AS790" i="4"/>
  <c r="AS786" i="4"/>
  <c r="AS782" i="4"/>
  <c r="AS778" i="4"/>
  <c r="AS774" i="4"/>
  <c r="AS770" i="4"/>
  <c r="AS766" i="4"/>
  <c r="AS762" i="4"/>
  <c r="AS758" i="4"/>
  <c r="AS754" i="4"/>
  <c r="AS750" i="4"/>
  <c r="AS746" i="4"/>
  <c r="AS742" i="4"/>
  <c r="AS738" i="4"/>
  <c r="AS734" i="4"/>
  <c r="AS730" i="4"/>
  <c r="AS726" i="4"/>
  <c r="AS722" i="4"/>
  <c r="AS718" i="4"/>
  <c r="AS714" i="4"/>
  <c r="AS710" i="4"/>
  <c r="AS706" i="4"/>
  <c r="AS702" i="4"/>
  <c r="AS698" i="4"/>
  <c r="AS694" i="4"/>
  <c r="AS690" i="4"/>
  <c r="AS686" i="4"/>
  <c r="AS682" i="4"/>
  <c r="AS678" i="4"/>
  <c r="AS674" i="4"/>
  <c r="AS670" i="4"/>
  <c r="AS666" i="4"/>
  <c r="AS662" i="4"/>
  <c r="AS658" i="4"/>
  <c r="AS654" i="4"/>
  <c r="AS650" i="4"/>
  <c r="AS646" i="4"/>
  <c r="AS642" i="4"/>
  <c r="AS638" i="4"/>
  <c r="AS634" i="4"/>
  <c r="AS630" i="4"/>
  <c r="AS626" i="4"/>
  <c r="AS622" i="4"/>
  <c r="AS618" i="4"/>
  <c r="AS614" i="4"/>
  <c r="AS610" i="4"/>
  <c r="AS606" i="4"/>
  <c r="AS602" i="4"/>
  <c r="AS598" i="4"/>
  <c r="AS594" i="4"/>
  <c r="AS590" i="4"/>
  <c r="AS586" i="4"/>
  <c r="AS582" i="4"/>
  <c r="AS578" i="4"/>
  <c r="AS574" i="4"/>
  <c r="AS570" i="4"/>
  <c r="AS566" i="4"/>
  <c r="AS562" i="4"/>
  <c r="AS558" i="4"/>
  <c r="AS554" i="4"/>
  <c r="AS550" i="4"/>
  <c r="AS546" i="4"/>
  <c r="AS542" i="4"/>
  <c r="AS538" i="4"/>
  <c r="AS534" i="4"/>
  <c r="AS530" i="4"/>
  <c r="AS526" i="4"/>
  <c r="AS522" i="4"/>
  <c r="AS518" i="4"/>
  <c r="AS514" i="4"/>
  <c r="AS510" i="4"/>
  <c r="AS506" i="4"/>
  <c r="AS502" i="4"/>
  <c r="AS498" i="4"/>
  <c r="AS494" i="4"/>
  <c r="AS490" i="4"/>
  <c r="AS486" i="4"/>
  <c r="AS482" i="4"/>
  <c r="AS478" i="4"/>
  <c r="AS474" i="4"/>
  <c r="AS470" i="4"/>
  <c r="AS466" i="4"/>
  <c r="AS462" i="4"/>
  <c r="AS458" i="4"/>
  <c r="AS454" i="4"/>
  <c r="AS450" i="4"/>
  <c r="AS446" i="4"/>
  <c r="AS442" i="4"/>
  <c r="AS438" i="4"/>
  <c r="AS434" i="4"/>
  <c r="AS430" i="4"/>
  <c r="AS426" i="4"/>
  <c r="AS422" i="4"/>
  <c r="AS418" i="4"/>
  <c r="AS414" i="4"/>
  <c r="AS410" i="4"/>
  <c r="AS406" i="4"/>
  <c r="AS402" i="4"/>
  <c r="AS398" i="4"/>
  <c r="AS394" i="4"/>
  <c r="AS390" i="4"/>
  <c r="AS386" i="4"/>
  <c r="AS382" i="4"/>
  <c r="AS378" i="4"/>
  <c r="AS374" i="4"/>
  <c r="AS370" i="4"/>
  <c r="AS366" i="4"/>
  <c r="AS362" i="4"/>
  <c r="AS358" i="4"/>
  <c r="AS354" i="4"/>
  <c r="AS350" i="4"/>
  <c r="AS346" i="4"/>
  <c r="AS342" i="4"/>
  <c r="AS338" i="4"/>
  <c r="AS334" i="4"/>
  <c r="AS330" i="4"/>
  <c r="AS326" i="4"/>
  <c r="AS322" i="4"/>
  <c r="AS318" i="4"/>
  <c r="AS314" i="4"/>
  <c r="AS310" i="4"/>
  <c r="AS306" i="4"/>
  <c r="AS302" i="4"/>
  <c r="AS298" i="4"/>
  <c r="AS294" i="4"/>
  <c r="AS290" i="4"/>
  <c r="AS286" i="4"/>
  <c r="AS282" i="4"/>
  <c r="AS278" i="4"/>
  <c r="AS274" i="4"/>
  <c r="AS270" i="4"/>
  <c r="AS266" i="4"/>
  <c r="AS262" i="4"/>
  <c r="AS258" i="4"/>
  <c r="AS254" i="4"/>
  <c r="AS250" i="4"/>
  <c r="AS246" i="4"/>
  <c r="AS242" i="4"/>
  <c r="AS238" i="4"/>
  <c r="AS234" i="4"/>
  <c r="AS230" i="4"/>
  <c r="AS226" i="4"/>
  <c r="AS222" i="4"/>
  <c r="AS218" i="4"/>
  <c r="AS214" i="4"/>
  <c r="AS210" i="4"/>
  <c r="AS206" i="4"/>
  <c r="AS202" i="4"/>
  <c r="AS198" i="4"/>
  <c r="AS194" i="4"/>
  <c r="AS190" i="4"/>
  <c r="AS186" i="4"/>
  <c r="AS182" i="4"/>
  <c r="AS178" i="4"/>
  <c r="AS174" i="4"/>
  <c r="AS170" i="4"/>
  <c r="AS166" i="4"/>
  <c r="AS162" i="4"/>
  <c r="AS158" i="4"/>
  <c r="AS154" i="4"/>
  <c r="AS150" i="4"/>
  <c r="AS146" i="4"/>
  <c r="AS142" i="4"/>
  <c r="AS138" i="4"/>
  <c r="AS134" i="4"/>
  <c r="AS130" i="4"/>
  <c r="AS126" i="4"/>
  <c r="AS122" i="4"/>
  <c r="AS118" i="4"/>
  <c r="AS114" i="4"/>
  <c r="AS110" i="4"/>
  <c r="AS106" i="4"/>
  <c r="AS102" i="4"/>
  <c r="AS98" i="4"/>
  <c r="AS94" i="4"/>
  <c r="AS90" i="4"/>
  <c r="AS86" i="4"/>
  <c r="AS82" i="4"/>
  <c r="AS78" i="4"/>
  <c r="AS74" i="4"/>
  <c r="AS70" i="4"/>
  <c r="AS66" i="4"/>
  <c r="AS62" i="4"/>
  <c r="AS58" i="4"/>
  <c r="AS54" i="4"/>
  <c r="AS50" i="4"/>
  <c r="AS46" i="4"/>
  <c r="AS42" i="4"/>
  <c r="AS38" i="4"/>
  <c r="AS34" i="4"/>
  <c r="AS30" i="4"/>
  <c r="AS26" i="4"/>
  <c r="AS22" i="4"/>
  <c r="AS18" i="4"/>
  <c r="AS14" i="4"/>
  <c r="AS10" i="4"/>
  <c r="AS6" i="4"/>
  <c r="AS484" i="4"/>
  <c r="AS480" i="4"/>
  <c r="AS476" i="4"/>
  <c r="AS472" i="4"/>
  <c r="AS468" i="4"/>
  <c r="AS464" i="4"/>
  <c r="AS460" i="4"/>
  <c r="AS456" i="4"/>
  <c r="AS452" i="4"/>
  <c r="AS448" i="4"/>
  <c r="AS444" i="4"/>
  <c r="AS440" i="4"/>
  <c r="AS436" i="4"/>
  <c r="AS432" i="4"/>
  <c r="AS428" i="4"/>
  <c r="AS424" i="4"/>
  <c r="AS420" i="4"/>
  <c r="AS416" i="4"/>
  <c r="AS412" i="4"/>
  <c r="AS408" i="4"/>
  <c r="AS404" i="4"/>
  <c r="AS400" i="4"/>
  <c r="AS396" i="4"/>
  <c r="AS392" i="4"/>
  <c r="AS388" i="4"/>
  <c r="AS384" i="4"/>
  <c r="AS380" i="4"/>
  <c r="AS376" i="4"/>
  <c r="AS372" i="4"/>
  <c r="AS368" i="4"/>
  <c r="AS364" i="4"/>
  <c r="AS360" i="4"/>
  <c r="AS356" i="4"/>
  <c r="AS352" i="4"/>
  <c r="AS348" i="4"/>
  <c r="AS344" i="4"/>
  <c r="AS340" i="4"/>
  <c r="AS336" i="4"/>
  <c r="AS332" i="4"/>
  <c r="AS328" i="4"/>
  <c r="AS324" i="4"/>
  <c r="AS320" i="4"/>
  <c r="AS316" i="4"/>
  <c r="AS312" i="4"/>
  <c r="AS308" i="4"/>
  <c r="AS304" i="4"/>
  <c r="AS300" i="4"/>
  <c r="AS296" i="4"/>
  <c r="AS292" i="4"/>
  <c r="AS288" i="4"/>
  <c r="AS284" i="4"/>
  <c r="AS280" i="4"/>
  <c r="AS276" i="4"/>
  <c r="AS272" i="4"/>
  <c r="AS268" i="4"/>
  <c r="AS264" i="4"/>
  <c r="AS260" i="4"/>
  <c r="AS256" i="4"/>
  <c r="AS252" i="4"/>
  <c r="AS248" i="4"/>
  <c r="AS244" i="4"/>
  <c r="AS240" i="4"/>
  <c r="AS236" i="4"/>
  <c r="AS232" i="4"/>
  <c r="AS228" i="4"/>
  <c r="AS224" i="4"/>
  <c r="AS220" i="4"/>
  <c r="AS216" i="4"/>
  <c r="AS212" i="4"/>
  <c r="AS208" i="4"/>
  <c r="AS204" i="4"/>
  <c r="AS200" i="4"/>
  <c r="AS196" i="4"/>
  <c r="AS192" i="4"/>
  <c r="AS188" i="4"/>
  <c r="AS184" i="4"/>
  <c r="AS180" i="4"/>
  <c r="AS176" i="4"/>
  <c r="AS172" i="4"/>
  <c r="AS168" i="4"/>
  <c r="AS164" i="4"/>
  <c r="AS160" i="4"/>
  <c r="AS156" i="4"/>
  <c r="AS152" i="4"/>
  <c r="AS148" i="4"/>
  <c r="AS144" i="4"/>
  <c r="AS140" i="4"/>
  <c r="AS136" i="4"/>
  <c r="AS132" i="4"/>
  <c r="AS128" i="4"/>
  <c r="AS124" i="4"/>
  <c r="AS120" i="4"/>
  <c r="AS116" i="4"/>
  <c r="AS112" i="4"/>
  <c r="AS108" i="4"/>
  <c r="AS104" i="4"/>
  <c r="AS100" i="4"/>
  <c r="AS96" i="4"/>
  <c r="AS92" i="4"/>
  <c r="AS88" i="4"/>
  <c r="AS84" i="4"/>
  <c r="AS80" i="4"/>
  <c r="AS76" i="4"/>
  <c r="AS72" i="4"/>
  <c r="AS68" i="4"/>
  <c r="AS64" i="4"/>
  <c r="AS60" i="4"/>
  <c r="AS56" i="4"/>
  <c r="AS52" i="4"/>
  <c r="AS48" i="4"/>
  <c r="AS44" i="4"/>
  <c r="AS40" i="4"/>
  <c r="AS36" i="4"/>
  <c r="AS32" i="4"/>
  <c r="AS28" i="4"/>
  <c r="AS24" i="4"/>
  <c r="AS20" i="4"/>
  <c r="AS16" i="4"/>
  <c r="AS12" i="4"/>
  <c r="AS8" i="4"/>
  <c r="AS1001" i="4"/>
  <c r="AS997" i="4"/>
  <c r="AS993" i="4"/>
  <c r="AS989" i="4"/>
  <c r="AS985" i="4"/>
  <c r="AS981" i="4"/>
  <c r="AS977" i="4"/>
  <c r="AS973" i="4"/>
  <c r="AS969" i="4"/>
  <c r="AS965" i="4"/>
  <c r="AS961" i="4"/>
  <c r="AS957" i="4"/>
  <c r="AS953" i="4"/>
  <c r="AS949" i="4"/>
  <c r="AS945" i="4"/>
  <c r="AS941" i="4"/>
  <c r="AS937" i="4"/>
  <c r="AS933" i="4"/>
  <c r="AS929" i="4"/>
  <c r="AS925" i="4"/>
  <c r="AS921" i="4"/>
  <c r="AS917" i="4"/>
  <c r="AS913" i="4"/>
  <c r="AS909" i="4"/>
  <c r="AS905" i="4"/>
  <c r="AS901" i="4"/>
  <c r="AS897" i="4"/>
  <c r="AS893" i="4"/>
  <c r="AS889" i="4"/>
  <c r="AS885" i="4"/>
  <c r="AS881" i="4"/>
  <c r="AS877" i="4"/>
  <c r="AS873" i="4"/>
  <c r="AS869" i="4"/>
  <c r="AS865" i="4"/>
  <c r="AS861" i="4"/>
  <c r="AS857" i="4"/>
  <c r="AS853" i="4"/>
  <c r="AS849" i="4"/>
  <c r="AS845" i="4"/>
  <c r="AS841" i="4"/>
  <c r="AS837" i="4"/>
  <c r="AS833" i="4"/>
  <c r="AS829" i="4"/>
  <c r="AS825" i="4"/>
  <c r="AS821" i="4"/>
  <c r="AS817" i="4"/>
  <c r="AS813" i="4"/>
  <c r="AS809" i="4"/>
  <c r="AS805" i="4"/>
  <c r="AS801" i="4"/>
  <c r="AS797" i="4"/>
  <c r="AS793" i="4"/>
  <c r="AS789" i="4"/>
  <c r="AS785" i="4"/>
  <c r="AS781" i="4"/>
  <c r="AS777" i="4"/>
  <c r="AS773" i="4"/>
  <c r="AS769" i="4"/>
  <c r="AS765" i="4"/>
  <c r="AS761" i="4"/>
  <c r="AS757" i="4"/>
  <c r="AS753" i="4"/>
  <c r="AS749" i="4"/>
  <c r="AS745" i="4"/>
  <c r="AS741" i="4"/>
  <c r="AS737" i="4"/>
  <c r="AS733" i="4"/>
  <c r="AS729" i="4"/>
  <c r="AS725" i="4"/>
  <c r="AS721" i="4"/>
  <c r="AS717" i="4"/>
  <c r="AS713" i="4"/>
  <c r="AS709" i="4"/>
  <c r="AS705" i="4"/>
  <c r="AS701" i="4"/>
  <c r="AS697" i="4"/>
  <c r="AS693" i="4"/>
  <c r="AS689" i="4"/>
  <c r="AS685" i="4"/>
  <c r="AS681" i="4"/>
  <c r="AS677" i="4"/>
  <c r="AS673" i="4"/>
  <c r="AS669" i="4"/>
  <c r="AS665" i="4"/>
  <c r="AS661" i="4"/>
  <c r="AS657" i="4"/>
  <c r="AS653" i="4"/>
  <c r="AS649" i="4"/>
  <c r="AS645" i="4"/>
  <c r="AS641" i="4"/>
  <c r="AS637" i="4"/>
  <c r="AS633" i="4"/>
  <c r="AS629" i="4"/>
  <c r="AS625" i="4"/>
  <c r="AS621" i="4"/>
  <c r="AS617" i="4"/>
  <c r="AS613" i="4"/>
  <c r="AS609" i="4"/>
  <c r="AS605" i="4"/>
  <c r="AS601" i="4"/>
  <c r="AS597" i="4"/>
  <c r="AS593" i="4"/>
  <c r="AS589" i="4"/>
  <c r="AS585" i="4"/>
  <c r="AS581" i="4"/>
  <c r="AS577" i="4"/>
  <c r="AS573" i="4"/>
  <c r="AS569" i="4"/>
  <c r="AS565" i="4"/>
  <c r="AS561" i="4"/>
  <c r="AS557" i="4"/>
  <c r="AS553" i="4"/>
  <c r="AS549" i="4"/>
  <c r="AS545" i="4"/>
  <c r="AS541" i="4"/>
  <c r="AS537" i="4"/>
  <c r="AS533" i="4"/>
  <c r="AS529" i="4"/>
  <c r="AS525" i="4"/>
  <c r="AS521" i="4"/>
  <c r="AS517" i="4"/>
  <c r="AS513" i="4"/>
  <c r="AS509" i="4"/>
  <c r="AS505" i="4"/>
  <c r="AS501" i="4"/>
  <c r="AS497" i="4"/>
  <c r="AS493" i="4"/>
  <c r="AS489" i="4"/>
  <c r="AS485" i="4"/>
  <c r="AS481" i="4"/>
  <c r="AS477" i="4"/>
  <c r="AS473" i="4"/>
  <c r="AS469" i="4"/>
  <c r="AS465" i="4"/>
  <c r="AS461" i="4"/>
  <c r="AS457" i="4"/>
  <c r="AS453" i="4"/>
  <c r="AS449" i="4"/>
  <c r="AS445" i="4"/>
  <c r="AS441" i="4"/>
  <c r="AS437" i="4"/>
  <c r="AS433" i="4"/>
  <c r="AS429" i="4"/>
  <c r="AS425" i="4"/>
  <c r="AS421" i="4"/>
  <c r="AS417" i="4"/>
  <c r="AS413" i="4"/>
  <c r="AS409" i="4"/>
  <c r="AS405" i="4"/>
  <c r="AS401" i="4"/>
  <c r="AS397" i="4"/>
  <c r="AS393" i="4"/>
  <c r="AS389" i="4"/>
  <c r="AS385" i="4"/>
  <c r="AS381" i="4"/>
  <c r="AS377" i="4"/>
  <c r="AS373" i="4"/>
  <c r="AS369" i="4"/>
  <c r="AS365" i="4"/>
  <c r="AS361" i="4"/>
  <c r="AS357" i="4"/>
  <c r="AS353" i="4"/>
  <c r="AS349" i="4"/>
  <c r="AS345" i="4"/>
  <c r="AS3" i="4"/>
  <c r="AS4" i="4"/>
  <c r="AS999" i="4"/>
  <c r="AS995" i="4"/>
  <c r="AS991" i="4"/>
  <c r="AS987" i="4"/>
  <c r="AS983" i="4"/>
  <c r="AS979" i="4"/>
  <c r="AS975" i="4"/>
  <c r="AS971" i="4"/>
  <c r="AS967" i="4"/>
  <c r="AS963" i="4"/>
  <c r="AS959" i="4"/>
  <c r="AS955" i="4"/>
  <c r="AS951" i="4"/>
  <c r="AS947" i="4"/>
  <c r="AS943" i="4"/>
  <c r="AS939" i="4"/>
  <c r="AS935" i="4"/>
  <c r="AS931" i="4"/>
  <c r="AS927" i="4"/>
  <c r="AS923" i="4"/>
  <c r="AS919" i="4"/>
  <c r="AS915" i="4"/>
  <c r="AS911" i="4"/>
  <c r="AS907" i="4"/>
  <c r="AS903" i="4"/>
  <c r="AS899" i="4"/>
  <c r="AS895" i="4"/>
  <c r="AS891" i="4"/>
  <c r="AS887" i="4"/>
  <c r="AS883" i="4"/>
  <c r="AS879" i="4"/>
  <c r="AS875" i="4"/>
  <c r="AS871" i="4"/>
  <c r="AS867" i="4"/>
  <c r="AS863" i="4"/>
  <c r="AS859" i="4"/>
  <c r="AS855" i="4"/>
  <c r="AS851" i="4"/>
  <c r="AS847" i="4"/>
  <c r="AS843" i="4"/>
  <c r="AS839" i="4"/>
  <c r="AS835" i="4"/>
  <c r="AS831" i="4"/>
  <c r="AS827" i="4"/>
  <c r="AS823" i="4"/>
  <c r="AS819" i="4"/>
  <c r="AS815" i="4"/>
  <c r="AS811" i="4"/>
  <c r="AS807" i="4"/>
  <c r="AS803" i="4"/>
  <c r="AS799" i="4"/>
  <c r="AS795" i="4"/>
  <c r="AS791" i="4"/>
  <c r="AS787" i="4"/>
  <c r="AS783" i="4"/>
  <c r="AS779" i="4"/>
  <c r="AS775" i="4"/>
  <c r="AS771" i="4"/>
  <c r="AS767" i="4"/>
  <c r="AS763" i="4"/>
  <c r="AS759" i="4"/>
  <c r="AS755" i="4"/>
  <c r="AS751" i="4"/>
  <c r="AS747" i="4"/>
  <c r="AS743" i="4"/>
  <c r="AS739" i="4"/>
  <c r="AS735" i="4"/>
  <c r="AS731" i="4"/>
  <c r="AS727" i="4"/>
  <c r="AS723" i="4"/>
  <c r="AS719" i="4"/>
  <c r="AS715" i="4"/>
  <c r="AS711" i="4"/>
  <c r="AS707" i="4"/>
  <c r="AS703" i="4"/>
  <c r="AS699" i="4"/>
  <c r="AS695" i="4"/>
  <c r="AS691" i="4"/>
  <c r="AS687" i="4"/>
  <c r="AS683" i="4"/>
  <c r="AS679" i="4"/>
  <c r="AS675" i="4"/>
  <c r="AS671" i="4"/>
  <c r="AS667" i="4"/>
  <c r="AS663" i="4"/>
  <c r="AS659" i="4"/>
  <c r="AS655" i="4"/>
  <c r="AS651" i="4"/>
  <c r="AS647" i="4"/>
  <c r="AS643" i="4"/>
  <c r="AS639" i="4"/>
  <c r="AS635" i="4"/>
  <c r="AS631" i="4"/>
  <c r="AS627" i="4"/>
  <c r="AS623" i="4"/>
  <c r="AS619" i="4"/>
  <c r="AS615" i="4"/>
  <c r="AS611" i="4"/>
  <c r="AS607" i="4"/>
  <c r="AS603" i="4"/>
  <c r="AS599" i="4"/>
  <c r="AS595" i="4"/>
  <c r="AS591" i="4"/>
  <c r="AS587" i="4"/>
  <c r="AS583" i="4"/>
  <c r="AS579" i="4"/>
  <c r="AS575" i="4"/>
  <c r="AS571" i="4"/>
  <c r="AS567" i="4"/>
  <c r="AS563" i="4"/>
  <c r="AS559" i="4"/>
  <c r="AS555" i="4"/>
  <c r="AS551" i="4"/>
  <c r="AS547" i="4"/>
  <c r="AS543" i="4"/>
  <c r="AS539" i="4"/>
  <c r="AS535" i="4"/>
  <c r="AS531" i="4"/>
  <c r="AS527" i="4"/>
  <c r="AS523" i="4"/>
  <c r="AS519" i="4"/>
  <c r="AS515" i="4"/>
  <c r="AS511" i="4"/>
  <c r="AS507" i="4"/>
  <c r="AS503" i="4"/>
  <c r="AS499" i="4"/>
  <c r="AS495" i="4"/>
  <c r="AS491" i="4"/>
  <c r="AS487" i="4"/>
  <c r="AS483" i="4"/>
  <c r="AS479" i="4"/>
  <c r="AS475" i="4"/>
  <c r="AS471" i="4"/>
  <c r="AS467" i="4"/>
  <c r="AS463" i="4"/>
  <c r="AS459" i="4"/>
  <c r="AS455" i="4"/>
  <c r="AS451" i="4"/>
  <c r="AS447" i="4"/>
  <c r="AS443" i="4"/>
  <c r="AS439" i="4"/>
  <c r="AS435" i="4"/>
  <c r="AS431" i="4"/>
  <c r="AS427" i="4"/>
  <c r="AS423" i="4"/>
  <c r="AS419" i="4"/>
  <c r="AS415" i="4"/>
  <c r="AS411" i="4"/>
  <c r="AS407" i="4"/>
  <c r="AS403" i="4"/>
  <c r="AS399" i="4"/>
  <c r="AS395" i="4"/>
  <c r="AS391" i="4"/>
  <c r="AS387" i="4"/>
  <c r="AS383" i="4"/>
  <c r="AS379" i="4"/>
  <c r="AS375" i="4"/>
  <c r="AS371" i="4"/>
  <c r="AS367" i="4"/>
  <c r="AS363" i="4"/>
  <c r="AS359" i="4"/>
  <c r="AS355" i="4"/>
  <c r="AS351" i="4"/>
  <c r="AS347" i="4"/>
  <c r="AS341" i="4"/>
  <c r="AS337" i="4"/>
  <c r="AS333" i="4"/>
  <c r="AS329" i="4"/>
  <c r="AS325" i="4"/>
  <c r="AS321" i="4"/>
  <c r="AS317" i="4"/>
  <c r="AS313" i="4"/>
  <c r="AS309" i="4"/>
  <c r="AS305" i="4"/>
  <c r="AS301" i="4"/>
  <c r="AS297" i="4"/>
  <c r="AS293" i="4"/>
  <c r="AS289" i="4"/>
  <c r="AS285" i="4"/>
  <c r="AS281" i="4"/>
  <c r="AS277" i="4"/>
  <c r="AS273" i="4"/>
  <c r="AS269" i="4"/>
  <c r="AS265" i="4"/>
  <c r="AS261" i="4"/>
  <c r="AS257" i="4"/>
  <c r="AS253" i="4"/>
  <c r="AS249" i="4"/>
  <c r="AS245" i="4"/>
  <c r="AS241" i="4"/>
  <c r="AS237" i="4"/>
  <c r="AS233" i="4"/>
  <c r="AS229" i="4"/>
  <c r="AS225" i="4"/>
  <c r="AS221" i="4"/>
  <c r="AS217" i="4"/>
  <c r="AS213" i="4"/>
  <c r="AS209" i="4"/>
  <c r="AS205" i="4"/>
  <c r="AS201" i="4"/>
  <c r="AS197" i="4"/>
  <c r="AS193" i="4"/>
  <c r="AS189" i="4"/>
  <c r="AS185" i="4"/>
  <c r="AS181" i="4"/>
  <c r="AS177" i="4"/>
  <c r="AS173" i="4"/>
  <c r="AS169" i="4"/>
  <c r="AS165" i="4"/>
  <c r="AS161" i="4"/>
  <c r="AS157" i="4"/>
  <c r="AS153" i="4"/>
  <c r="AS149" i="4"/>
  <c r="AS145" i="4"/>
  <c r="AS141" i="4"/>
  <c r="AS137" i="4"/>
  <c r="AS133" i="4"/>
  <c r="AS129" i="4"/>
  <c r="AS125" i="4"/>
  <c r="AS121" i="4"/>
  <c r="AS117" i="4"/>
  <c r="AS113" i="4"/>
  <c r="AS109" i="4"/>
  <c r="AS105" i="4"/>
  <c r="AS101" i="4"/>
  <c r="AS97" i="4"/>
  <c r="AS93" i="4"/>
  <c r="AS89" i="4"/>
  <c r="AS85" i="4"/>
  <c r="AS81" i="4"/>
  <c r="AS77" i="4"/>
  <c r="AS73" i="4"/>
  <c r="AS69" i="4"/>
  <c r="AS65" i="4"/>
  <c r="AS61" i="4"/>
  <c r="AS57" i="4"/>
  <c r="AS53" i="4"/>
  <c r="AS49" i="4"/>
  <c r="AS45" i="4"/>
  <c r="AS41" i="4"/>
  <c r="AS37" i="4"/>
  <c r="AS33" i="4"/>
  <c r="AS29" i="4"/>
  <c r="AS25" i="4"/>
  <c r="AS21" i="4"/>
  <c r="AS17" i="4"/>
  <c r="AS13" i="4"/>
  <c r="AS9" i="4"/>
  <c r="AS343" i="4"/>
  <c r="AS339" i="4"/>
  <c r="AS335" i="4"/>
  <c r="AS331" i="4"/>
  <c r="AS327" i="4"/>
  <c r="AS323" i="4"/>
  <c r="AS319" i="4"/>
  <c r="AS315" i="4"/>
  <c r="AS311" i="4"/>
  <c r="AS307" i="4"/>
  <c r="AS303" i="4"/>
  <c r="AS299" i="4"/>
  <c r="AS295" i="4"/>
  <c r="AS291" i="4"/>
  <c r="AS287" i="4"/>
  <c r="AS283" i="4"/>
  <c r="AS279" i="4"/>
  <c r="AS275" i="4"/>
  <c r="AS271" i="4"/>
  <c r="AS267" i="4"/>
  <c r="AS263" i="4"/>
  <c r="AS259" i="4"/>
  <c r="AS255" i="4"/>
  <c r="AS251" i="4"/>
  <c r="AS247" i="4"/>
  <c r="AS243" i="4"/>
  <c r="AS239" i="4"/>
  <c r="AS235" i="4"/>
  <c r="AS231" i="4"/>
  <c r="AS227" i="4"/>
  <c r="AS223" i="4"/>
  <c r="AS219" i="4"/>
  <c r="AS215" i="4"/>
  <c r="AS211" i="4"/>
  <c r="AS207" i="4"/>
  <c r="AS203" i="4"/>
  <c r="AS199" i="4"/>
  <c r="AS195" i="4"/>
  <c r="AS191" i="4"/>
  <c r="AS187" i="4"/>
  <c r="AS183" i="4"/>
  <c r="AS179" i="4"/>
  <c r="AS175" i="4"/>
  <c r="AS171" i="4"/>
  <c r="AS167" i="4"/>
  <c r="AS163" i="4"/>
  <c r="AS159" i="4"/>
  <c r="AS155" i="4"/>
  <c r="AS151" i="4"/>
  <c r="AS147" i="4"/>
  <c r="AS143" i="4"/>
  <c r="AS139" i="4"/>
  <c r="AS135" i="4"/>
  <c r="AS131" i="4"/>
  <c r="AS127" i="4"/>
  <c r="AS123" i="4"/>
  <c r="AS119" i="4"/>
  <c r="AS115" i="4"/>
  <c r="AS111" i="4"/>
  <c r="AS107" i="4"/>
  <c r="AS103" i="4"/>
  <c r="AS99" i="4"/>
  <c r="AS95" i="4"/>
  <c r="AS91" i="4"/>
  <c r="AS87" i="4"/>
  <c r="AS83" i="4"/>
  <c r="AS79" i="4"/>
  <c r="AS75" i="4"/>
  <c r="AS71" i="4"/>
  <c r="AS67" i="4"/>
  <c r="AS63" i="4"/>
  <c r="AS59" i="4"/>
  <c r="AS55" i="4"/>
  <c r="AS51" i="4"/>
  <c r="AS47" i="4"/>
  <c r="AS43" i="4"/>
  <c r="AS39" i="4"/>
  <c r="AS35" i="4"/>
  <c r="AS31" i="4"/>
  <c r="AS27" i="4"/>
  <c r="AS23" i="4"/>
  <c r="AS19" i="4"/>
  <c r="AS15" i="4"/>
  <c r="AS11" i="4"/>
  <c r="AS7" i="4"/>
  <c r="CE3" i="4"/>
  <c r="CF361" i="4" s="1"/>
  <c r="CI4" i="4"/>
  <c r="CI8" i="4"/>
  <c r="CI12" i="4"/>
  <c r="CI20" i="4"/>
  <c r="CI28" i="4"/>
  <c r="CI36" i="4"/>
  <c r="CI44" i="4"/>
  <c r="CI52" i="4"/>
  <c r="CI56" i="4"/>
  <c r="CI64" i="4"/>
  <c r="CI72" i="4"/>
  <c r="CI84" i="4"/>
  <c r="CI92" i="4"/>
  <c r="CI100" i="4"/>
  <c r="CI104" i="4"/>
  <c r="CI112" i="4"/>
  <c r="CI120" i="4"/>
  <c r="CI128" i="4"/>
  <c r="CI136" i="4"/>
  <c r="CI144" i="4"/>
  <c r="CI156" i="4"/>
  <c r="CI164" i="4"/>
  <c r="CI168" i="4"/>
  <c r="CI176" i="4"/>
  <c r="CI184" i="4"/>
  <c r="CI192" i="4"/>
  <c r="CI200" i="4"/>
  <c r="CI208" i="4"/>
  <c r="CI216" i="4"/>
  <c r="CI224" i="4"/>
  <c r="CI236" i="4"/>
  <c r="CI244" i="4"/>
  <c r="CI252" i="4"/>
  <c r="CI260" i="4"/>
  <c r="CI268" i="4"/>
  <c r="CI276" i="4"/>
  <c r="CI284" i="4"/>
  <c r="CI292" i="4"/>
  <c r="CI300" i="4"/>
  <c r="CI308" i="4"/>
  <c r="CI316" i="4"/>
  <c r="CI320" i="4"/>
  <c r="CI332" i="4"/>
  <c r="CI340" i="4"/>
  <c r="CI348" i="4"/>
  <c r="CI356" i="4"/>
  <c r="CI364" i="4"/>
  <c r="CI372" i="4"/>
  <c r="CI376" i="4"/>
  <c r="CI384" i="4"/>
  <c r="CI392" i="4"/>
  <c r="CI5" i="4"/>
  <c r="CI9" i="4"/>
  <c r="CI13" i="4"/>
  <c r="CI17" i="4"/>
  <c r="CI21" i="4"/>
  <c r="CI25" i="4"/>
  <c r="CI29" i="4"/>
  <c r="CI33" i="4"/>
  <c r="CI37" i="4"/>
  <c r="CI41" i="4"/>
  <c r="CI45" i="4"/>
  <c r="CI49" i="4"/>
  <c r="CI53" i="4"/>
  <c r="CI57" i="4"/>
  <c r="CI61" i="4"/>
  <c r="CI65" i="4"/>
  <c r="CI69" i="4"/>
  <c r="CI73" i="4"/>
  <c r="CI77" i="4"/>
  <c r="CI81" i="4"/>
  <c r="CI85" i="4"/>
  <c r="CI89" i="4"/>
  <c r="CI93" i="4"/>
  <c r="CI97" i="4"/>
  <c r="CI101" i="4"/>
  <c r="CI105" i="4"/>
  <c r="CI109" i="4"/>
  <c r="CI113" i="4"/>
  <c r="CI117" i="4"/>
  <c r="CI121" i="4"/>
  <c r="CI125" i="4"/>
  <c r="CI129" i="4"/>
  <c r="CI133" i="4"/>
  <c r="CI137" i="4"/>
  <c r="CI141" i="4"/>
  <c r="CI145" i="4"/>
  <c r="CI149" i="4"/>
  <c r="CI153" i="4"/>
  <c r="CI157" i="4"/>
  <c r="CI161" i="4"/>
  <c r="CI165" i="4"/>
  <c r="CI169" i="4"/>
  <c r="CI177" i="4"/>
  <c r="CI181" i="4"/>
  <c r="CI185" i="4"/>
  <c r="CI189" i="4"/>
  <c r="CI193" i="4"/>
  <c r="CI197" i="4"/>
  <c r="CI201" i="4"/>
  <c r="CI205" i="4"/>
  <c r="CI209" i="4"/>
  <c r="CI213" i="4"/>
  <c r="CI217" i="4"/>
  <c r="CI221" i="4"/>
  <c r="CI225" i="4"/>
  <c r="CI229" i="4"/>
  <c r="CI233" i="4"/>
  <c r="CI237" i="4"/>
  <c r="CI241" i="4"/>
  <c r="CI245" i="4"/>
  <c r="CI249" i="4"/>
  <c r="CI253" i="4"/>
  <c r="CI257" i="4"/>
  <c r="CI261" i="4"/>
  <c r="CI265" i="4"/>
  <c r="CI269" i="4"/>
  <c r="CI273" i="4"/>
  <c r="CI277" i="4"/>
  <c r="CI281" i="4"/>
  <c r="CI285" i="4"/>
  <c r="CI289" i="4"/>
  <c r="CI293" i="4"/>
  <c r="CI297" i="4"/>
  <c r="CI301" i="4"/>
  <c r="CI305" i="4"/>
  <c r="CI309" i="4"/>
  <c r="CI313" i="4"/>
  <c r="CI317" i="4"/>
  <c r="CI321" i="4"/>
  <c r="CI325" i="4"/>
  <c r="CI329" i="4"/>
  <c r="CI333" i="4"/>
  <c r="CI337" i="4"/>
  <c r="CI341" i="4"/>
  <c r="CI345" i="4"/>
  <c r="CI349" i="4"/>
  <c r="CI353" i="4"/>
  <c r="CI357" i="4"/>
  <c r="CI361" i="4"/>
  <c r="CI365" i="4"/>
  <c r="CI369" i="4"/>
  <c r="CI373" i="4"/>
  <c r="CI377" i="4"/>
  <c r="CI381" i="4"/>
  <c r="CI385" i="4"/>
  <c r="CI389" i="4"/>
  <c r="CI393" i="4"/>
  <c r="CI397" i="4"/>
  <c r="CI6" i="4"/>
  <c r="CI10" i="4"/>
  <c r="CI14" i="4"/>
  <c r="CI18" i="4"/>
  <c r="CI22" i="4"/>
  <c r="CI26" i="4"/>
  <c r="CI30" i="4"/>
  <c r="CI34" i="4"/>
  <c r="CI38" i="4"/>
  <c r="CI42" i="4"/>
  <c r="CI46" i="4"/>
  <c r="CI50" i="4"/>
  <c r="CI54" i="4"/>
  <c r="CI58" i="4"/>
  <c r="CI62" i="4"/>
  <c r="CI66" i="4"/>
  <c r="CI70" i="4"/>
  <c r="CI74" i="4"/>
  <c r="CI78" i="4"/>
  <c r="CI82" i="4"/>
  <c r="CI86" i="4"/>
  <c r="CI90" i="4"/>
  <c r="CI94" i="4"/>
  <c r="CI98" i="4"/>
  <c r="CI102" i="4"/>
  <c r="CI106" i="4"/>
  <c r="CI110" i="4"/>
  <c r="CI114" i="4"/>
  <c r="CI118" i="4"/>
  <c r="CI122" i="4"/>
  <c r="CI126" i="4"/>
  <c r="CI130" i="4"/>
  <c r="CI134" i="4"/>
  <c r="CI138" i="4"/>
  <c r="CI142" i="4"/>
  <c r="CI146" i="4"/>
  <c r="CI150" i="4"/>
  <c r="CI154" i="4"/>
  <c r="CI158" i="4"/>
  <c r="CI162" i="4"/>
  <c r="CI166" i="4"/>
  <c r="CI170" i="4"/>
  <c r="CI174" i="4"/>
  <c r="CI178" i="4"/>
  <c r="CI182" i="4"/>
  <c r="CI186" i="4"/>
  <c r="CI190" i="4"/>
  <c r="CI194" i="4"/>
  <c r="CI198" i="4"/>
  <c r="CI202" i="4"/>
  <c r="CI206" i="4"/>
  <c r="CI210" i="4"/>
  <c r="CI214" i="4"/>
  <c r="CI218" i="4"/>
  <c r="CI222" i="4"/>
  <c r="CI226" i="4"/>
  <c r="CI230" i="4"/>
  <c r="CI234" i="4"/>
  <c r="CI238" i="4"/>
  <c r="CI242" i="4"/>
  <c r="CI246" i="4"/>
  <c r="CI250" i="4"/>
  <c r="CI254" i="4"/>
  <c r="CI258" i="4"/>
  <c r="CI262" i="4"/>
  <c r="CI266" i="4"/>
  <c r="CI270" i="4"/>
  <c r="CI274" i="4"/>
  <c r="CI278" i="4"/>
  <c r="CI282" i="4"/>
  <c r="CI286" i="4"/>
  <c r="CI290" i="4"/>
  <c r="CI294" i="4"/>
  <c r="CI298" i="4"/>
  <c r="CI302" i="4"/>
  <c r="CI306" i="4"/>
  <c r="CI310" i="4"/>
  <c r="CI314" i="4"/>
  <c r="CI318" i="4"/>
  <c r="CI322" i="4"/>
  <c r="CI326" i="4"/>
  <c r="CI330" i="4"/>
  <c r="CI334" i="4"/>
  <c r="CI338" i="4"/>
  <c r="CI342" i="4"/>
  <c r="CI346" i="4"/>
  <c r="CI350" i="4"/>
  <c r="CI354" i="4"/>
  <c r="CI358" i="4"/>
  <c r="CI362" i="4"/>
  <c r="CI366" i="4"/>
  <c r="CI370" i="4"/>
  <c r="CI374" i="4"/>
  <c r="CI378" i="4"/>
  <c r="CI382" i="4"/>
  <c r="CI386" i="4"/>
  <c r="CI390" i="4"/>
  <c r="CI394" i="4"/>
  <c r="CI398" i="4"/>
  <c r="CI16" i="4"/>
  <c r="CI24" i="4"/>
  <c r="CI32" i="4"/>
  <c r="CI40" i="4"/>
  <c r="CI48" i="4"/>
  <c r="CI60" i="4"/>
  <c r="CI68" i="4"/>
  <c r="CI76" i="4"/>
  <c r="CI80" i="4"/>
  <c r="CI88" i="4"/>
  <c r="CI96" i="4"/>
  <c r="CI108" i="4"/>
  <c r="CI116" i="4"/>
  <c r="CI124" i="4"/>
  <c r="CI132" i="4"/>
  <c r="CI140" i="4"/>
  <c r="CI148" i="4"/>
  <c r="CI152" i="4"/>
  <c r="CI160" i="4"/>
  <c r="CI172" i="4"/>
  <c r="CI180" i="4"/>
  <c r="CI188" i="4"/>
  <c r="CI196" i="4"/>
  <c r="CI204" i="4"/>
  <c r="CI212" i="4"/>
  <c r="CI220" i="4"/>
  <c r="CI228" i="4"/>
  <c r="CI232" i="4"/>
  <c r="CI240" i="4"/>
  <c r="CI248" i="4"/>
  <c r="CI256" i="4"/>
  <c r="CI264" i="4"/>
  <c r="CI272" i="4"/>
  <c r="CI280" i="4"/>
  <c r="CI288" i="4"/>
  <c r="CI296" i="4"/>
  <c r="CI304" i="4"/>
  <c r="CI312" i="4"/>
  <c r="CI324" i="4"/>
  <c r="CI328" i="4"/>
  <c r="CI336" i="4"/>
  <c r="CI344" i="4"/>
  <c r="CI352" i="4"/>
  <c r="CI360" i="4"/>
  <c r="CI368" i="4"/>
  <c r="CI380" i="4"/>
  <c r="CI388" i="4"/>
  <c r="CI396" i="4"/>
  <c r="CI173" i="4"/>
  <c r="CI7" i="4"/>
  <c r="CI11" i="4"/>
  <c r="CI15" i="4"/>
  <c r="CI19" i="4"/>
  <c r="CI23" i="4"/>
  <c r="CI27" i="4"/>
  <c r="CI31" i="4"/>
  <c r="CI35" i="4"/>
  <c r="CI39" i="4"/>
  <c r="CI43" i="4"/>
  <c r="CI47" i="4"/>
  <c r="CI51" i="4"/>
  <c r="CI55" i="4"/>
  <c r="CI59" i="4"/>
  <c r="CI63" i="4"/>
  <c r="CI67" i="4"/>
  <c r="CI71" i="4"/>
  <c r="CI75" i="4"/>
  <c r="CI79" i="4"/>
  <c r="CI83" i="4"/>
  <c r="CI87" i="4"/>
  <c r="CI91" i="4"/>
  <c r="CI95" i="4"/>
  <c r="CI99" i="4"/>
  <c r="CI103" i="4"/>
  <c r="CI107" i="4"/>
  <c r="CI111" i="4"/>
  <c r="CI115" i="4"/>
  <c r="CI119" i="4"/>
  <c r="CI123" i="4"/>
  <c r="CI127" i="4"/>
  <c r="CI131" i="4"/>
  <c r="CI135" i="4"/>
  <c r="CI139" i="4"/>
  <c r="CI143" i="4"/>
  <c r="CI147" i="4"/>
  <c r="CI151" i="4"/>
  <c r="CI155" i="4"/>
  <c r="CI159" i="4"/>
  <c r="CI163" i="4"/>
  <c r="CI167" i="4"/>
  <c r="CI171" i="4"/>
  <c r="CI175" i="4"/>
  <c r="CI179" i="4"/>
  <c r="CI183" i="4"/>
  <c r="CI187" i="4"/>
  <c r="CI191" i="4"/>
  <c r="CI195" i="4"/>
  <c r="CI199" i="4"/>
  <c r="CI203" i="4"/>
  <c r="CI207" i="4"/>
  <c r="CI211" i="4"/>
  <c r="CI215" i="4"/>
  <c r="CI219" i="4"/>
  <c r="CI223" i="4"/>
  <c r="CI227" i="4"/>
  <c r="CI231" i="4"/>
  <c r="CI235" i="4"/>
  <c r="CI239" i="4"/>
  <c r="CI243" i="4"/>
  <c r="CI247" i="4"/>
  <c r="CI251" i="4"/>
  <c r="CI255" i="4"/>
  <c r="CI259" i="4"/>
  <c r="CI263" i="4"/>
  <c r="CI267" i="4"/>
  <c r="CI271" i="4"/>
  <c r="CI275" i="4"/>
  <c r="CI279" i="4"/>
  <c r="CI283" i="4"/>
  <c r="CI287" i="4"/>
  <c r="CI291" i="4"/>
  <c r="CI295" i="4"/>
  <c r="CI299" i="4"/>
  <c r="CI303" i="4"/>
  <c r="CI307" i="4"/>
  <c r="CI311" i="4"/>
  <c r="CI315" i="4"/>
  <c r="CI319" i="4"/>
  <c r="CI323" i="4"/>
  <c r="CI327" i="4"/>
  <c r="CI331" i="4"/>
  <c r="CI335" i="4"/>
  <c r="CI339" i="4"/>
  <c r="CI343" i="4"/>
  <c r="CI347" i="4"/>
  <c r="CI351" i="4"/>
  <c r="CI355" i="4"/>
  <c r="CI359" i="4"/>
  <c r="CI363" i="4"/>
  <c r="CI367" i="4"/>
  <c r="CI371" i="4"/>
  <c r="CI375" i="4"/>
  <c r="CI379" i="4"/>
  <c r="CI383" i="4"/>
  <c r="CI387" i="4"/>
  <c r="CI391" i="4"/>
  <c r="CI395" i="4"/>
  <c r="CI3" i="4"/>
  <c r="AB2" i="5"/>
  <c r="I27" i="4"/>
  <c r="F4" i="4"/>
  <c r="J4" i="4" s="1"/>
  <c r="F5" i="4"/>
  <c r="J5" i="4" s="1"/>
  <c r="F6" i="4"/>
  <c r="J6" i="4" s="1"/>
  <c r="F7" i="4"/>
  <c r="J7" i="4" s="1"/>
  <c r="F8" i="4"/>
  <c r="J8" i="4" s="1"/>
  <c r="F9" i="4"/>
  <c r="J9" i="4" s="1"/>
  <c r="F10" i="4"/>
  <c r="J10" i="4" s="1"/>
  <c r="F11" i="4"/>
  <c r="J11" i="4" s="1"/>
  <c r="F12" i="4"/>
  <c r="J12" i="4" s="1"/>
  <c r="F13" i="4"/>
  <c r="J13" i="4" s="1"/>
  <c r="F14" i="4"/>
  <c r="J14" i="4" s="1"/>
  <c r="F15" i="4"/>
  <c r="J15" i="4" s="1"/>
  <c r="F16" i="4"/>
  <c r="J16" i="4" s="1"/>
  <c r="F17" i="4"/>
  <c r="J17" i="4" s="1"/>
  <c r="F18" i="4"/>
  <c r="J18" i="4" s="1"/>
  <c r="F19" i="4"/>
  <c r="J19" i="4" s="1"/>
  <c r="F20" i="4"/>
  <c r="J20" i="4" s="1"/>
  <c r="F21" i="4"/>
  <c r="J21" i="4" s="1"/>
  <c r="F22" i="4"/>
  <c r="J22" i="4" s="1"/>
  <c r="F23" i="4"/>
  <c r="J23" i="4" s="1"/>
  <c r="F24" i="4"/>
  <c r="J24" i="4" s="1"/>
  <c r="F25" i="4"/>
  <c r="J25" i="4" s="1"/>
  <c r="F26" i="4"/>
  <c r="J26" i="4" s="1"/>
  <c r="F27" i="4"/>
  <c r="F3" i="4"/>
  <c r="J3" i="4" s="1"/>
  <c r="AJ90" i="5" l="1"/>
  <c r="AJ92" i="5"/>
  <c r="AJ84" i="5"/>
  <c r="AJ94" i="5"/>
  <c r="AJ82" i="5"/>
  <c r="AJ86" i="5"/>
  <c r="AJ89" i="5"/>
  <c r="AJ91" i="5"/>
  <c r="AJ80" i="5"/>
  <c r="AJ85" i="5"/>
  <c r="AJ93" i="5"/>
  <c r="AJ95" i="5"/>
  <c r="AJ81" i="5"/>
  <c r="AJ83" i="5"/>
  <c r="AJ88" i="5"/>
  <c r="AJ87" i="5"/>
  <c r="H23" i="5"/>
  <c r="H15" i="5"/>
  <c r="H21" i="5"/>
  <c r="H18" i="5"/>
  <c r="H14" i="5"/>
  <c r="H20" i="5"/>
  <c r="H17" i="5"/>
  <c r="H22" i="5"/>
  <c r="H19" i="5"/>
  <c r="H16" i="5"/>
  <c r="AN14" i="4"/>
  <c r="AN5" i="4"/>
  <c r="AN10" i="4"/>
  <c r="AN26" i="4"/>
  <c r="AN23" i="4"/>
  <c r="AN12" i="4"/>
  <c r="AN16" i="4"/>
  <c r="AN22" i="4"/>
  <c r="AN15" i="4"/>
  <c r="AN4" i="4"/>
  <c r="AN7" i="4"/>
  <c r="AN24" i="4"/>
  <c r="AN25" i="4"/>
  <c r="AN17" i="4"/>
  <c r="AN6" i="4"/>
  <c r="AN9" i="4"/>
  <c r="AN13" i="4"/>
  <c r="AN18" i="4"/>
  <c r="AN19" i="4"/>
  <c r="AN20" i="4"/>
  <c r="S23" i="5" s="1"/>
  <c r="AN21" i="4"/>
  <c r="S20" i="5" s="1"/>
  <c r="AN3" i="4"/>
  <c r="AN8" i="4"/>
  <c r="AN11" i="4"/>
  <c r="BY20" i="6"/>
  <c r="AH96" i="5"/>
  <c r="K165" i="5"/>
  <c r="K169" i="5"/>
  <c r="K173" i="5"/>
  <c r="K177" i="5"/>
  <c r="K181" i="5"/>
  <c r="K185" i="5"/>
  <c r="K189" i="5"/>
  <c r="K193" i="5"/>
  <c r="K197" i="5"/>
  <c r="K201" i="5"/>
  <c r="K205" i="5"/>
  <c r="K209" i="5"/>
  <c r="K213" i="5"/>
  <c r="K217" i="5"/>
  <c r="K221" i="5"/>
  <c r="H165" i="5"/>
  <c r="H169" i="5"/>
  <c r="H173" i="5"/>
  <c r="H177" i="5"/>
  <c r="H181" i="5"/>
  <c r="H185" i="5"/>
  <c r="H189" i="5"/>
  <c r="H193" i="5"/>
  <c r="H197" i="5"/>
  <c r="H201" i="5"/>
  <c r="H205" i="5"/>
  <c r="H209" i="5"/>
  <c r="H213" i="5"/>
  <c r="H217" i="5"/>
  <c r="H221" i="5"/>
  <c r="K166" i="5"/>
  <c r="K170" i="5"/>
  <c r="K174" i="5"/>
  <c r="K178" i="5"/>
  <c r="K182" i="5"/>
  <c r="K186" i="5"/>
  <c r="K190" i="5"/>
  <c r="K194" i="5"/>
  <c r="K198" i="5"/>
  <c r="K202" i="5"/>
  <c r="K206" i="5"/>
  <c r="K210" i="5"/>
  <c r="K214" i="5"/>
  <c r="K218" i="5"/>
  <c r="K222" i="5"/>
  <c r="H166" i="5"/>
  <c r="H170" i="5"/>
  <c r="H174" i="5"/>
  <c r="H178" i="5"/>
  <c r="H182" i="5"/>
  <c r="H186" i="5"/>
  <c r="H190" i="5"/>
  <c r="H194" i="5"/>
  <c r="H198" i="5"/>
  <c r="H202" i="5"/>
  <c r="H206" i="5"/>
  <c r="H210" i="5"/>
  <c r="H214" i="5"/>
  <c r="H218" i="5"/>
  <c r="H222" i="5"/>
  <c r="K167" i="5"/>
  <c r="K171" i="5"/>
  <c r="K175" i="5"/>
  <c r="K179" i="5"/>
  <c r="K183" i="5"/>
  <c r="K187" i="5"/>
  <c r="K191" i="5"/>
  <c r="K195" i="5"/>
  <c r="K199" i="5"/>
  <c r="K203" i="5"/>
  <c r="K207" i="5"/>
  <c r="K211" i="5"/>
  <c r="K215" i="5"/>
  <c r="K219" i="5"/>
  <c r="K223" i="5"/>
  <c r="H167" i="5"/>
  <c r="H171" i="5"/>
  <c r="H175" i="5"/>
  <c r="H179" i="5"/>
  <c r="H183" i="5"/>
  <c r="H187" i="5"/>
  <c r="H191" i="5"/>
  <c r="H195" i="5"/>
  <c r="H199" i="5"/>
  <c r="H203" i="5"/>
  <c r="K176" i="5"/>
  <c r="K192" i="5"/>
  <c r="K208" i="5"/>
  <c r="K164" i="5"/>
  <c r="H180" i="5"/>
  <c r="H196" i="5"/>
  <c r="H208" i="5"/>
  <c r="H216" i="5"/>
  <c r="H164" i="5"/>
  <c r="K180" i="5"/>
  <c r="K196" i="5"/>
  <c r="K212" i="5"/>
  <c r="H168" i="5"/>
  <c r="H184" i="5"/>
  <c r="H200" i="5"/>
  <c r="H211" i="5"/>
  <c r="H219" i="5"/>
  <c r="K168" i="5"/>
  <c r="K184" i="5"/>
  <c r="K200" i="5"/>
  <c r="K216" i="5"/>
  <c r="H172" i="5"/>
  <c r="H188" i="5"/>
  <c r="H204" i="5"/>
  <c r="H212" i="5"/>
  <c r="H220" i="5"/>
  <c r="K172" i="5"/>
  <c r="K188" i="5"/>
  <c r="K204" i="5"/>
  <c r="K220" i="5"/>
  <c r="H176" i="5"/>
  <c r="H192" i="5"/>
  <c r="H207" i="5"/>
  <c r="H215" i="5"/>
  <c r="H223" i="5"/>
  <c r="EB876" i="4"/>
  <c r="EB964" i="4"/>
  <c r="EB981" i="4"/>
  <c r="EB891" i="4"/>
  <c r="EB470" i="4"/>
  <c r="EB486" i="4"/>
  <c r="EB490" i="4"/>
  <c r="EB502" i="4"/>
  <c r="EB518" i="4"/>
  <c r="EB526" i="4"/>
  <c r="EB534" i="4"/>
  <c r="EB550" i="4"/>
  <c r="EB558" i="4"/>
  <c r="EB566" i="4"/>
  <c r="EB574" i="4"/>
  <c r="EB582" i="4"/>
  <c r="EB590" i="4"/>
  <c r="EB598" i="4"/>
  <c r="EB606" i="4"/>
  <c r="EB614" i="4"/>
  <c r="EB858" i="4"/>
  <c r="EB962" i="4"/>
  <c r="EB167" i="4"/>
  <c r="EB203" i="4"/>
  <c r="EB231" i="4"/>
  <c r="EB239" i="4"/>
  <c r="EB20" i="4"/>
  <c r="EB880" i="4"/>
  <c r="EB888" i="4"/>
  <c r="EB65" i="4"/>
  <c r="EB69" i="4"/>
  <c r="EB77" i="4"/>
  <c r="EB81" i="4"/>
  <c r="EB85" i="4"/>
  <c r="EB93" i="4"/>
  <c r="EB97" i="4"/>
  <c r="EB101" i="4"/>
  <c r="EB109" i="4"/>
  <c r="EB113" i="4"/>
  <c r="EB117" i="4"/>
  <c r="EB125" i="4"/>
  <c r="EB129" i="4"/>
  <c r="EB133" i="4"/>
  <c r="EB141" i="4"/>
  <c r="EB145" i="4"/>
  <c r="EB149" i="4"/>
  <c r="EB157" i="4"/>
  <c r="EB161" i="4"/>
  <c r="EB245" i="4"/>
  <c r="EB261" i="4"/>
  <c r="EB277" i="4"/>
  <c r="EB293" i="4"/>
  <c r="EB297" i="4"/>
  <c r="EB305" i="4"/>
  <c r="EB313" i="4"/>
  <c r="EB321" i="4"/>
  <c r="EB329" i="4"/>
  <c r="EB337" i="4"/>
  <c r="EB345" i="4"/>
  <c r="EB353" i="4"/>
  <c r="EB361" i="4"/>
  <c r="EB369" i="4"/>
  <c r="EB377" i="4"/>
  <c r="EB389" i="4"/>
  <c r="EB405" i="4"/>
  <c r="EB417" i="4"/>
  <c r="EB425" i="4"/>
  <c r="EB433" i="4"/>
  <c r="EB441" i="4"/>
  <c r="EB453" i="4"/>
  <c r="EB457" i="4"/>
  <c r="EB179" i="4"/>
  <c r="EB191" i="4"/>
  <c r="EB223" i="4"/>
  <c r="EB28" i="4"/>
  <c r="EB36" i="4"/>
  <c r="EB6" i="4"/>
  <c r="EB14" i="4"/>
  <c r="EB10" i="4"/>
  <c r="EB26" i="4"/>
  <c r="EB42" i="4"/>
  <c r="EB50" i="4"/>
  <c r="EB62" i="4"/>
  <c r="EB66" i="4"/>
  <c r="EB82" i="4"/>
  <c r="EB98" i="4"/>
  <c r="EB114" i="4"/>
  <c r="EB130" i="4"/>
  <c r="EB146" i="4"/>
  <c r="EB162" i="4"/>
  <c r="EB178" i="4"/>
  <c r="EB194" i="4"/>
  <c r="EB210" i="4"/>
  <c r="EB226" i="4"/>
  <c r="EB242" i="4"/>
  <c r="EB258" i="4"/>
  <c r="EB274" i="4"/>
  <c r="EB290" i="4"/>
  <c r="EB306" i="4"/>
  <c r="EB322" i="4"/>
  <c r="EB338" i="4"/>
  <c r="EB354" i="4"/>
  <c r="EB370" i="4"/>
  <c r="EB386" i="4"/>
  <c r="EB402" i="4"/>
  <c r="EB418" i="4"/>
  <c r="EB434" i="4"/>
  <c r="EB450" i="4"/>
  <c r="EB474" i="4"/>
  <c r="EB478" i="4"/>
  <c r="EB494" i="4"/>
  <c r="EB498" i="4"/>
  <c r="EB510" i="4"/>
  <c r="EB514" i="4"/>
  <c r="EB522" i="4"/>
  <c r="EB538" i="4"/>
  <c r="EB542" i="4"/>
  <c r="EB554" i="4"/>
  <c r="EB562" i="4"/>
  <c r="EB594" i="4"/>
  <c r="EB602" i="4"/>
  <c r="EB610" i="4"/>
  <c r="EB618" i="4"/>
  <c r="EB650" i="4"/>
  <c r="EB654" i="4"/>
  <c r="EB682" i="4"/>
  <c r="EB686" i="4"/>
  <c r="EB690" i="4"/>
  <c r="EB706" i="4"/>
  <c r="EB738" i="4"/>
  <c r="EB762" i="4"/>
  <c r="EB778" i="4"/>
  <c r="EB786" i="4"/>
  <c r="EB802" i="4"/>
  <c r="EB814" i="4"/>
  <c r="EB826" i="4"/>
  <c r="EB842" i="4"/>
  <c r="EB846" i="4"/>
  <c r="EB878" i="4"/>
  <c r="EB898" i="4"/>
  <c r="EB914" i="4"/>
  <c r="EB938" i="4"/>
  <c r="EB970" i="4"/>
  <c r="EB990" i="4"/>
  <c r="EB994" i="4"/>
  <c r="EB998" i="4"/>
  <c r="EB19" i="4"/>
  <c r="EB51" i="4"/>
  <c r="EB83" i="4"/>
  <c r="EB119" i="4"/>
  <c r="EB151" i="4"/>
  <c r="EB211" i="4"/>
  <c r="EB271" i="4"/>
  <c r="EB307" i="4"/>
  <c r="EB347" i="4"/>
  <c r="EB383" i="4"/>
  <c r="EB407" i="4"/>
  <c r="EB443" i="4"/>
  <c r="EB475" i="4"/>
  <c r="EB523" i="4"/>
  <c r="EB555" i="4"/>
  <c r="EB587" i="4"/>
  <c r="EB635" i="4"/>
  <c r="EB667" i="4"/>
  <c r="EB707" i="4"/>
  <c r="EB791" i="4"/>
  <c r="EB799" i="4"/>
  <c r="EB835" i="4"/>
  <c r="EB847" i="4"/>
  <c r="EB927" i="4"/>
  <c r="EB959" i="4"/>
  <c r="EB40" i="4"/>
  <c r="EB64" i="4"/>
  <c r="EB96" i="4"/>
  <c r="EB132" i="4"/>
  <c r="EB168" i="4"/>
  <c r="EB196" i="4"/>
  <c r="EB232" i="4"/>
  <c r="EB268" i="4"/>
  <c r="EB292" i="4"/>
  <c r="EB328" i="4"/>
  <c r="EB360" i="4"/>
  <c r="EB400" i="4"/>
  <c r="EB432" i="4"/>
  <c r="EB464" i="4"/>
  <c r="EB508" i="4"/>
  <c r="EB544" i="4"/>
  <c r="EB576" i="4"/>
  <c r="EB612" i="4"/>
  <c r="EB624" i="4"/>
  <c r="EB688" i="4"/>
  <c r="EB724" i="4"/>
  <c r="EB740" i="4"/>
  <c r="EB808" i="4"/>
  <c r="EB848" i="4"/>
  <c r="EB884" i="4"/>
  <c r="EB912" i="4"/>
  <c r="EB980" i="4"/>
  <c r="EB21" i="4"/>
  <c r="EB37" i="4"/>
  <c r="EB53" i="4"/>
  <c r="EB73" i="4"/>
  <c r="EB89" i="4"/>
  <c r="EB105" i="4"/>
  <c r="EB121" i="4"/>
  <c r="EB137" i="4"/>
  <c r="EB153" i="4"/>
  <c r="EB165" i="4"/>
  <c r="EB181" i="4"/>
  <c r="EB197" i="4"/>
  <c r="EB213" i="4"/>
  <c r="EB229" i="4"/>
  <c r="EB241" i="4"/>
  <c r="EB249" i="4"/>
  <c r="EB257" i="4"/>
  <c r="EB265" i="4"/>
  <c r="EB273" i="4"/>
  <c r="EB281" i="4"/>
  <c r="EB289" i="4"/>
  <c r="EB301" i="4"/>
  <c r="EB317" i="4"/>
  <c r="EB333" i="4"/>
  <c r="EB349" i="4"/>
  <c r="EB365" i="4"/>
  <c r="EB381" i="4"/>
  <c r="EB385" i="4"/>
  <c r="EB393" i="4"/>
  <c r="EB401" i="4"/>
  <c r="EB409" i="4"/>
  <c r="EB413" i="4"/>
  <c r="EB429" i="4"/>
  <c r="EB449" i="4"/>
  <c r="EB461" i="4"/>
  <c r="EB465" i="4"/>
  <c r="EB469" i="4"/>
  <c r="EB485" i="4"/>
  <c r="EB501" i="4"/>
  <c r="EB517" i="4"/>
  <c r="EB533" i="4"/>
  <c r="EB549" i="4"/>
  <c r="EB565" i="4"/>
  <c r="EB581" i="4"/>
  <c r="EB597" i="4"/>
  <c r="EB613" i="4"/>
  <c r="EB621" i="4"/>
  <c r="EB625" i="4"/>
  <c r="EB633" i="4"/>
  <c r="EB637" i="4"/>
  <c r="EB30" i="4"/>
  <c r="EB54" i="4"/>
  <c r="EB70" i="4"/>
  <c r="EB86" i="4"/>
  <c r="EB102" i="4"/>
  <c r="EB118" i="4"/>
  <c r="EB134" i="4"/>
  <c r="EB150" i="4"/>
  <c r="EB166" i="4"/>
  <c r="EB182" i="4"/>
  <c r="EB198" i="4"/>
  <c r="EB214" i="4"/>
  <c r="EB230" i="4"/>
  <c r="EB246" i="4"/>
  <c r="EB262" i="4"/>
  <c r="EB278" i="4"/>
  <c r="EB294" i="4"/>
  <c r="EB310" i="4"/>
  <c r="EB326" i="4"/>
  <c r="EB342" i="4"/>
  <c r="EB358" i="4"/>
  <c r="EB374" i="4"/>
  <c r="EB390" i="4"/>
  <c r="EB406" i="4"/>
  <c r="EB422" i="4"/>
  <c r="EB438" i="4"/>
  <c r="EB454" i="4"/>
  <c r="EB466" i="4"/>
  <c r="EB482" i="4"/>
  <c r="EB530" i="4"/>
  <c r="EB546" i="4"/>
  <c r="EB578" i="4"/>
  <c r="EB638" i="4"/>
  <c r="EB662" i="4"/>
  <c r="EB670" i="4"/>
  <c r="EB722" i="4"/>
  <c r="EB734" i="4"/>
  <c r="EB742" i="4"/>
  <c r="EB750" i="4"/>
  <c r="EB770" i="4"/>
  <c r="EB774" i="4"/>
  <c r="EB782" i="4"/>
  <c r="EB798" i="4"/>
  <c r="EB830" i="4"/>
  <c r="EB854" i="4"/>
  <c r="EB862" i="4"/>
  <c r="EB874" i="4"/>
  <c r="EB894" i="4"/>
  <c r="EB902" i="4"/>
  <c r="EB918" i="4"/>
  <c r="EB934" i="4"/>
  <c r="EB946" i="4"/>
  <c r="EB950" i="4"/>
  <c r="EB966" i="4"/>
  <c r="EB974" i="4"/>
  <c r="EB3" i="4"/>
  <c r="EB27" i="4"/>
  <c r="EB91" i="4"/>
  <c r="EB127" i="4"/>
  <c r="EB155" i="4"/>
  <c r="EB183" i="4"/>
  <c r="EB187" i="4"/>
  <c r="EB219" i="4"/>
  <c r="EB247" i="4"/>
  <c r="EB279" i="4"/>
  <c r="EB319" i="4"/>
  <c r="EB355" i="4"/>
  <c r="EB387" i="4"/>
  <c r="EB419" i="4"/>
  <c r="EB451" i="4"/>
  <c r="EB483" i="4"/>
  <c r="EB531" i="4"/>
  <c r="EB563" i="4"/>
  <c r="EB595" i="4"/>
  <c r="EB643" i="4"/>
  <c r="EB679" i="4"/>
  <c r="EB715" i="4"/>
  <c r="EB739" i="4"/>
  <c r="EB747" i="4"/>
  <c r="EB775" i="4"/>
  <c r="EB843" i="4"/>
  <c r="EB859" i="4"/>
  <c r="EB887" i="4"/>
  <c r="EB907" i="4"/>
  <c r="EB915" i="4"/>
  <c r="EB935" i="4"/>
  <c r="EB971" i="4"/>
  <c r="EB983" i="4"/>
  <c r="EB991" i="4"/>
  <c r="EB999" i="4"/>
  <c r="EB56" i="4"/>
  <c r="EB76" i="4"/>
  <c r="EB104" i="4"/>
  <c r="EB144" i="4"/>
  <c r="EB176" i="4"/>
  <c r="EB204" i="4"/>
  <c r="EB240" i="4"/>
  <c r="EB276" i="4"/>
  <c r="EB300" i="4"/>
  <c r="EB336" i="4"/>
  <c r="EB372" i="4"/>
  <c r="EB408" i="4"/>
  <c r="EB440" i="4"/>
  <c r="EB472" i="4"/>
  <c r="EB520" i="4"/>
  <c r="EB552" i="4"/>
  <c r="EB588" i="4"/>
  <c r="EB616" i="4"/>
  <c r="EB636" i="4"/>
  <c r="EB644" i="4"/>
  <c r="EB668" i="4"/>
  <c r="EB680" i="4"/>
  <c r="EB696" i="4"/>
  <c r="EB712" i="4"/>
  <c r="EB748" i="4"/>
  <c r="EB780" i="4"/>
  <c r="EB856" i="4"/>
  <c r="EB868" i="4"/>
  <c r="EB892" i="4"/>
  <c r="EB920" i="4"/>
  <c r="EB932" i="4"/>
  <c r="EB940" i="4"/>
  <c r="EB948" i="4"/>
  <c r="EB988" i="4"/>
  <c r="EB1000" i="4"/>
  <c r="EB5" i="4"/>
  <c r="EB9" i="4"/>
  <c r="EB25" i="4"/>
  <c r="EB41" i="4"/>
  <c r="EB57" i="4"/>
  <c r="EB169" i="4"/>
  <c r="EB185" i="4"/>
  <c r="EB201" i="4"/>
  <c r="EB217" i="4"/>
  <c r="EB233" i="4"/>
  <c r="EB253" i="4"/>
  <c r="EB269" i="4"/>
  <c r="EB285" i="4"/>
  <c r="EB397" i="4"/>
  <c r="EB445" i="4"/>
  <c r="EB473" i="4"/>
  <c r="EB489" i="4"/>
  <c r="EB505" i="4"/>
  <c r="EB521" i="4"/>
  <c r="EB537" i="4"/>
  <c r="EB553" i="4"/>
  <c r="EB569" i="4"/>
  <c r="EB585" i="4"/>
  <c r="EB601" i="4"/>
  <c r="EB617" i="4"/>
  <c r="EB641" i="4"/>
  <c r="EB18" i="4"/>
  <c r="EB34" i="4"/>
  <c r="EB46" i="4"/>
  <c r="EB58" i="4"/>
  <c r="EB74" i="4"/>
  <c r="EB90" i="4"/>
  <c r="EB106" i="4"/>
  <c r="EB122" i="4"/>
  <c r="EB138" i="4"/>
  <c r="EB154" i="4"/>
  <c r="EB170" i="4"/>
  <c r="EB186" i="4"/>
  <c r="EB202" i="4"/>
  <c r="EB218" i="4"/>
  <c r="EB234" i="4"/>
  <c r="EB250" i="4"/>
  <c r="EB266" i="4"/>
  <c r="EB282" i="4"/>
  <c r="EB298" i="4"/>
  <c r="EB314" i="4"/>
  <c r="EB330" i="4"/>
  <c r="EB346" i="4"/>
  <c r="EB362" i="4"/>
  <c r="EB378" i="4"/>
  <c r="EB394" i="4"/>
  <c r="EB410" i="4"/>
  <c r="EB426" i="4"/>
  <c r="EB442" i="4"/>
  <c r="EB458" i="4"/>
  <c r="EB506" i="4"/>
  <c r="EB570" i="4"/>
  <c r="EB586" i="4"/>
  <c r="EB626" i="4"/>
  <c r="EB634" i="4"/>
  <c r="EB642" i="4"/>
  <c r="EB658" i="4"/>
  <c r="EB666" i="4"/>
  <c r="EB674" i="4"/>
  <c r="EB694" i="4"/>
  <c r="EB698" i="4"/>
  <c r="EB714" i="4"/>
  <c r="EB730" i="4"/>
  <c r="EB746" i="4"/>
  <c r="EB754" i="4"/>
  <c r="EB790" i="4"/>
  <c r="EB794" i="4"/>
  <c r="EB806" i="4"/>
  <c r="EB810" i="4"/>
  <c r="EB818" i="4"/>
  <c r="EB834" i="4"/>
  <c r="EB850" i="4"/>
  <c r="EB866" i="4"/>
  <c r="EB870" i="4"/>
  <c r="EB886" i="4"/>
  <c r="EB890" i="4"/>
  <c r="EB906" i="4"/>
  <c r="EB922" i="4"/>
  <c r="EB930" i="4"/>
  <c r="EB954" i="4"/>
  <c r="EB978" i="4"/>
  <c r="EB982" i="4"/>
  <c r="EB35" i="4"/>
  <c r="EB67" i="4"/>
  <c r="EB99" i="4"/>
  <c r="EB135" i="4"/>
  <c r="EB159" i="4"/>
  <c r="EB175" i="4"/>
  <c r="EB195" i="4"/>
  <c r="EB255" i="4"/>
  <c r="EB291" i="4"/>
  <c r="EB327" i="4"/>
  <c r="EB363" i="4"/>
  <c r="EB391" i="4"/>
  <c r="EB427" i="4"/>
  <c r="EB459" i="4"/>
  <c r="EB499" i="4"/>
  <c r="EB539" i="4"/>
  <c r="EB571" i="4"/>
  <c r="EB603" i="4"/>
  <c r="EB691" i="4"/>
  <c r="EB699" i="4"/>
  <c r="EB719" i="4"/>
  <c r="EB751" i="4"/>
  <c r="EB783" i="4"/>
  <c r="EB807" i="4"/>
  <c r="EB815" i="4"/>
  <c r="EB867" i="4"/>
  <c r="EB895" i="4"/>
  <c r="EB943" i="4"/>
  <c r="EB12" i="4"/>
  <c r="EB44" i="4"/>
  <c r="EB84" i="4"/>
  <c r="EB116" i="4"/>
  <c r="EB148" i="4"/>
  <c r="EB184" i="4"/>
  <c r="EB216" i="4"/>
  <c r="EB252" i="4"/>
  <c r="EB280" i="4"/>
  <c r="EB308" i="4"/>
  <c r="EB344" i="4"/>
  <c r="EB380" i="4"/>
  <c r="EB416" i="4"/>
  <c r="EB452" i="4"/>
  <c r="EB480" i="4"/>
  <c r="EB528" i="4"/>
  <c r="EB560" i="4"/>
  <c r="EB596" i="4"/>
  <c r="EB652" i="4"/>
  <c r="EB704" i="4"/>
  <c r="EB756" i="4"/>
  <c r="EB772" i="4"/>
  <c r="EB792" i="4"/>
  <c r="EB828" i="4"/>
  <c r="EB896" i="4"/>
  <c r="EB956" i="4"/>
  <c r="EB13" i="4"/>
  <c r="EB29" i="4"/>
  <c r="EB45" i="4"/>
  <c r="EB61" i="4"/>
  <c r="EB173" i="4"/>
  <c r="EB189" i="4"/>
  <c r="EB205" i="4"/>
  <c r="EB221" i="4"/>
  <c r="EB237" i="4"/>
  <c r="EB477" i="4"/>
  <c r="EB493" i="4"/>
  <c r="EB509" i="4"/>
  <c r="EB525" i="4"/>
  <c r="EB541" i="4"/>
  <c r="EB557" i="4"/>
  <c r="EB573" i="4"/>
  <c r="EB589" i="4"/>
  <c r="EB605" i="4"/>
  <c r="EB629" i="4"/>
  <c r="EB645" i="4"/>
  <c r="EB677" i="4"/>
  <c r="EB693" i="4"/>
  <c r="EB709" i="4"/>
  <c r="EB22" i="4"/>
  <c r="EB38" i="4"/>
  <c r="EB78" i="4"/>
  <c r="EB94" i="4"/>
  <c r="EB110" i="4"/>
  <c r="EB126" i="4"/>
  <c r="EB142" i="4"/>
  <c r="EB158" i="4"/>
  <c r="EB174" i="4"/>
  <c r="EB190" i="4"/>
  <c r="EB206" i="4"/>
  <c r="EB222" i="4"/>
  <c r="EB238" i="4"/>
  <c r="EB254" i="4"/>
  <c r="EB270" i="4"/>
  <c r="EB286" i="4"/>
  <c r="EB302" i="4"/>
  <c r="EB318" i="4"/>
  <c r="EB334" i="4"/>
  <c r="EB350" i="4"/>
  <c r="EB366" i="4"/>
  <c r="EB382" i="4"/>
  <c r="EB398" i="4"/>
  <c r="EB414" i="4"/>
  <c r="EB430" i="4"/>
  <c r="EB446" i="4"/>
  <c r="EB462" i="4"/>
  <c r="EB622" i="4"/>
  <c r="EB630" i="4"/>
  <c r="EB646" i="4"/>
  <c r="EB678" i="4"/>
  <c r="EB702" i="4"/>
  <c r="EB710" i="4"/>
  <c r="EB718" i="4"/>
  <c r="EB726" i="4"/>
  <c r="EB758" i="4"/>
  <c r="EB766" i="4"/>
  <c r="EB822" i="4"/>
  <c r="EB838" i="4"/>
  <c r="EB882" i="4"/>
  <c r="EB910" i="4"/>
  <c r="EB926" i="4"/>
  <c r="EB942" i="4"/>
  <c r="EB958" i="4"/>
  <c r="EB986" i="4"/>
  <c r="EB11" i="4"/>
  <c r="EB43" i="4"/>
  <c r="EB59" i="4"/>
  <c r="EB75" i="4"/>
  <c r="EB107" i="4"/>
  <c r="EB143" i="4"/>
  <c r="EB263" i="4"/>
  <c r="EB299" i="4"/>
  <c r="EB335" i="4"/>
  <c r="EB375" i="4"/>
  <c r="EB399" i="4"/>
  <c r="EB435" i="4"/>
  <c r="EB467" i="4"/>
  <c r="EB511" i="4"/>
  <c r="EB547" i="4"/>
  <c r="EB579" i="4"/>
  <c r="EB611" i="4"/>
  <c r="EB619" i="4"/>
  <c r="EB627" i="4"/>
  <c r="EB651" i="4"/>
  <c r="EB659" i="4"/>
  <c r="EB731" i="4"/>
  <c r="EB759" i="4"/>
  <c r="EB767" i="4"/>
  <c r="EB827" i="4"/>
  <c r="EB875" i="4"/>
  <c r="EB951" i="4"/>
  <c r="EB32" i="4"/>
  <c r="EB52" i="4"/>
  <c r="EB88" i="4"/>
  <c r="EB124" i="4"/>
  <c r="EB160" i="4"/>
  <c r="EB192" i="4"/>
  <c r="EB224" i="4"/>
  <c r="EB260" i="4"/>
  <c r="EB284" i="4"/>
  <c r="EB320" i="4"/>
  <c r="EB352" i="4"/>
  <c r="EB392" i="4"/>
  <c r="EB424" i="4"/>
  <c r="EB456" i="4"/>
  <c r="EB496" i="4"/>
  <c r="EB536" i="4"/>
  <c r="EB568" i="4"/>
  <c r="EB604" i="4"/>
  <c r="EB628" i="4"/>
  <c r="EB660" i="4"/>
  <c r="EB732" i="4"/>
  <c r="EB764" i="4"/>
  <c r="EB800" i="4"/>
  <c r="EB816" i="4"/>
  <c r="EB836" i="4"/>
  <c r="EB904" i="4"/>
  <c r="EB972" i="4"/>
  <c r="EB992" i="4"/>
  <c r="EB17" i="4"/>
  <c r="EB33" i="4"/>
  <c r="EB49" i="4"/>
  <c r="EB177" i="4"/>
  <c r="EB193" i="4"/>
  <c r="EB209" i="4"/>
  <c r="EB225" i="4"/>
  <c r="EB309" i="4"/>
  <c r="EB325" i="4"/>
  <c r="EB341" i="4"/>
  <c r="EB357" i="4"/>
  <c r="EB373" i="4"/>
  <c r="EB421" i="4"/>
  <c r="EB437" i="4"/>
  <c r="EB481" i="4"/>
  <c r="EB497" i="4"/>
  <c r="EB513" i="4"/>
  <c r="EB529" i="4"/>
  <c r="EB545" i="4"/>
  <c r="EB561" i="4"/>
  <c r="EB577" i="4"/>
  <c r="EB593" i="4"/>
  <c r="EB609" i="4"/>
  <c r="EB649" i="4"/>
  <c r="EB653" i="4"/>
  <c r="EB665" i="4"/>
  <c r="EB669" i="4"/>
  <c r="EB685" i="4"/>
  <c r="EB701" i="4"/>
  <c r="EB717" i="4"/>
  <c r="EB733" i="4"/>
  <c r="EB749" i="4"/>
  <c r="EB765" i="4"/>
  <c r="EB781" i="4"/>
  <c r="EB797" i="4"/>
  <c r="EB809" i="4"/>
  <c r="EB813" i="4"/>
  <c r="EB817" i="4"/>
  <c r="EB829" i="4"/>
  <c r="EB853" i="4"/>
  <c r="EB869" i="4"/>
  <c r="EB909" i="4"/>
  <c r="EB933" i="4"/>
  <c r="EB949" i="4"/>
  <c r="EB965" i="4"/>
  <c r="EB989" i="4"/>
  <c r="EB23" i="4"/>
  <c r="EB47" i="4"/>
  <c r="EB87" i="4"/>
  <c r="EB115" i="4"/>
  <c r="EB147" i="4"/>
  <c r="EB207" i="4"/>
  <c r="EB227" i="4"/>
  <c r="EB251" i="4"/>
  <c r="EB283" i="4"/>
  <c r="EB311" i="4"/>
  <c r="EB339" i="4"/>
  <c r="EB367" i="4"/>
  <c r="EB403" i="4"/>
  <c r="EB431" i="4"/>
  <c r="EB463" i="4"/>
  <c r="EB491" i="4"/>
  <c r="EB515" i="4"/>
  <c r="EB543" i="4"/>
  <c r="EB575" i="4"/>
  <c r="EB607" i="4"/>
  <c r="EB623" i="4"/>
  <c r="EB655" i="4"/>
  <c r="EB683" i="4"/>
  <c r="EB711" i="4"/>
  <c r="EB743" i="4"/>
  <c r="EB779" i="4"/>
  <c r="EB839" i="4"/>
  <c r="EB855" i="4"/>
  <c r="EB903" i="4"/>
  <c r="EB939" i="4"/>
  <c r="EB967" i="4"/>
  <c r="EB4" i="4"/>
  <c r="EB24" i="4"/>
  <c r="EB48" i="4"/>
  <c r="EB92" i="4"/>
  <c r="EB120" i="4"/>
  <c r="EB152" i="4"/>
  <c r="EB180" i="4"/>
  <c r="EB212" i="4"/>
  <c r="EB244" i="4"/>
  <c r="EB272" i="4"/>
  <c r="EB312" i="4"/>
  <c r="EB340" i="4"/>
  <c r="EB368" i="4"/>
  <c r="EB396" i="4"/>
  <c r="EB428" i="4"/>
  <c r="EB460" i="4"/>
  <c r="EB488" i="4"/>
  <c r="EB512" i="4"/>
  <c r="EB540" i="4"/>
  <c r="EB572" i="4"/>
  <c r="EB600" i="4"/>
  <c r="EB640" i="4"/>
  <c r="EB656" i="4"/>
  <c r="EB672" i="4"/>
  <c r="EB720" i="4"/>
  <c r="EB760" i="4"/>
  <c r="EB788" i="4"/>
  <c r="EB804" i="4"/>
  <c r="EB820" i="4"/>
  <c r="EB844" i="4"/>
  <c r="EB872" i="4"/>
  <c r="EB908" i="4"/>
  <c r="EB657" i="4"/>
  <c r="EB673" i="4"/>
  <c r="EB689" i="4"/>
  <c r="EB705" i="4"/>
  <c r="EB721" i="4"/>
  <c r="EB725" i="4"/>
  <c r="EB737" i="4"/>
  <c r="EB753" i="4"/>
  <c r="EB769" i="4"/>
  <c r="EB785" i="4"/>
  <c r="EB801" i="4"/>
  <c r="EB833" i="4"/>
  <c r="EB857" i="4"/>
  <c r="EB873" i="4"/>
  <c r="EB885" i="4"/>
  <c r="EB889" i="4"/>
  <c r="EB893" i="4"/>
  <c r="EB901" i="4"/>
  <c r="EB905" i="4"/>
  <c r="EB921" i="4"/>
  <c r="EB937" i="4"/>
  <c r="EB953" i="4"/>
  <c r="EB969" i="4"/>
  <c r="EB985" i="4"/>
  <c r="EB997" i="4"/>
  <c r="EB1001" i="4"/>
  <c r="EB31" i="4"/>
  <c r="EB55" i="4"/>
  <c r="EB63" i="4"/>
  <c r="EB95" i="4"/>
  <c r="EB123" i="4"/>
  <c r="EB171" i="4"/>
  <c r="EB199" i="4"/>
  <c r="EB235" i="4"/>
  <c r="EB259" i="4"/>
  <c r="EB287" i="4"/>
  <c r="EB315" i="4"/>
  <c r="EB343" i="4"/>
  <c r="EB371" i="4"/>
  <c r="EB411" i="4"/>
  <c r="EB439" i="4"/>
  <c r="EB471" i="4"/>
  <c r="EB495" i="4"/>
  <c r="EB519" i="4"/>
  <c r="EB551" i="4"/>
  <c r="EB583" i="4"/>
  <c r="EB615" i="4"/>
  <c r="EB631" i="4"/>
  <c r="EB687" i="4"/>
  <c r="EB723" i="4"/>
  <c r="EB755" i="4"/>
  <c r="EB787" i="4"/>
  <c r="EB811" i="4"/>
  <c r="EB819" i="4"/>
  <c r="EB863" i="4"/>
  <c r="EB883" i="4"/>
  <c r="EB947" i="4"/>
  <c r="EB975" i="4"/>
  <c r="EB979" i="4"/>
  <c r="EB987" i="4"/>
  <c r="EB995" i="4"/>
  <c r="EB60" i="4"/>
  <c r="EB68" i="4"/>
  <c r="EB100" i="4"/>
  <c r="EB128" i="4"/>
  <c r="EB156" i="4"/>
  <c r="EB188" i="4"/>
  <c r="EB220" i="4"/>
  <c r="EB248" i="4"/>
  <c r="EB288" i="4"/>
  <c r="EB316" i="4"/>
  <c r="EB348" i="4"/>
  <c r="EB376" i="4"/>
  <c r="EB404" i="4"/>
  <c r="EB436" i="4"/>
  <c r="EB468" i="4"/>
  <c r="EB492" i="4"/>
  <c r="EB516" i="4"/>
  <c r="EB548" i="4"/>
  <c r="EB580" i="4"/>
  <c r="EB608" i="4"/>
  <c r="EB692" i="4"/>
  <c r="EB708" i="4"/>
  <c r="EB736" i="4"/>
  <c r="EB824" i="4"/>
  <c r="EB852" i="4"/>
  <c r="EB916" i="4"/>
  <c r="EB960" i="4"/>
  <c r="EB741" i="4"/>
  <c r="EB757" i="4"/>
  <c r="EB773" i="4"/>
  <c r="EB789" i="4"/>
  <c r="EB805" i="4"/>
  <c r="EB821" i="4"/>
  <c r="EB837" i="4"/>
  <c r="EB845" i="4"/>
  <c r="EB861" i="4"/>
  <c r="EB877" i="4"/>
  <c r="EB917" i="4"/>
  <c r="EB925" i="4"/>
  <c r="EB941" i="4"/>
  <c r="EB957" i="4"/>
  <c r="EB7" i="4"/>
  <c r="EB39" i="4"/>
  <c r="EB71" i="4"/>
  <c r="EB103" i="4"/>
  <c r="EB131" i="4"/>
  <c r="EB163" i="4"/>
  <c r="EB267" i="4"/>
  <c r="EB295" i="4"/>
  <c r="EB323" i="4"/>
  <c r="EB351" i="4"/>
  <c r="EB379" i="4"/>
  <c r="EB415" i="4"/>
  <c r="EB447" i="4"/>
  <c r="EB479" i="4"/>
  <c r="EB503" i="4"/>
  <c r="EB527" i="4"/>
  <c r="EB559" i="4"/>
  <c r="EB591" i="4"/>
  <c r="EB639" i="4"/>
  <c r="EB663" i="4"/>
  <c r="EB671" i="4"/>
  <c r="EB675" i="4"/>
  <c r="EB695" i="4"/>
  <c r="EB727" i="4"/>
  <c r="EB763" i="4"/>
  <c r="EB795" i="4"/>
  <c r="EB823" i="4"/>
  <c r="EB871" i="4"/>
  <c r="EB955" i="4"/>
  <c r="EB8" i="4"/>
  <c r="EB72" i="4"/>
  <c r="EB108" i="4"/>
  <c r="EB136" i="4"/>
  <c r="EB164" i="4"/>
  <c r="EB200" i="4"/>
  <c r="EB228" i="4"/>
  <c r="EB256" i="4"/>
  <c r="EB296" i="4"/>
  <c r="EB324" i="4"/>
  <c r="EB356" i="4"/>
  <c r="EB384" i="4"/>
  <c r="EB412" i="4"/>
  <c r="EB444" i="4"/>
  <c r="EB476" i="4"/>
  <c r="EB500" i="4"/>
  <c r="EB524" i="4"/>
  <c r="EB556" i="4"/>
  <c r="EB584" i="4"/>
  <c r="EB620" i="4"/>
  <c r="EB648" i="4"/>
  <c r="EB684" i="4"/>
  <c r="EB700" i="4"/>
  <c r="EB716" i="4"/>
  <c r="EB728" i="4"/>
  <c r="EB744" i="4"/>
  <c r="EB776" i="4"/>
  <c r="EB796" i="4"/>
  <c r="EB832" i="4"/>
  <c r="EB860" i="4"/>
  <c r="EB864" i="4"/>
  <c r="EB924" i="4"/>
  <c r="EB928" i="4"/>
  <c r="EB936" i="4"/>
  <c r="EB944" i="4"/>
  <c r="EB968" i="4"/>
  <c r="EB661" i="4"/>
  <c r="EB681" i="4"/>
  <c r="EB697" i="4"/>
  <c r="EB713" i="4"/>
  <c r="EB729" i="4"/>
  <c r="EB745" i="4"/>
  <c r="EB761" i="4"/>
  <c r="EB777" i="4"/>
  <c r="EB793" i="4"/>
  <c r="EB825" i="4"/>
  <c r="EB841" i="4"/>
  <c r="EB849" i="4"/>
  <c r="EB865" i="4"/>
  <c r="EB881" i="4"/>
  <c r="EB897" i="4"/>
  <c r="EB913" i="4"/>
  <c r="EB929" i="4"/>
  <c r="EB945" i="4"/>
  <c r="EB961" i="4"/>
  <c r="EB973" i="4"/>
  <c r="EB977" i="4"/>
  <c r="EB993" i="4"/>
  <c r="EB15" i="4"/>
  <c r="EB79" i="4"/>
  <c r="EB111" i="4"/>
  <c r="EB139" i="4"/>
  <c r="EB215" i="4"/>
  <c r="EB243" i="4"/>
  <c r="EB275" i="4"/>
  <c r="EB303" i="4"/>
  <c r="EB331" i="4"/>
  <c r="EB359" i="4"/>
  <c r="EB395" i="4"/>
  <c r="EB423" i="4"/>
  <c r="EB455" i="4"/>
  <c r="EB487" i="4"/>
  <c r="EB507" i="4"/>
  <c r="EB535" i="4"/>
  <c r="EB567" i="4"/>
  <c r="EB599" i="4"/>
  <c r="EB647" i="4"/>
  <c r="EB703" i="4"/>
  <c r="EB735" i="4"/>
  <c r="EB771" i="4"/>
  <c r="EB803" i="4"/>
  <c r="EB831" i="4"/>
  <c r="EB851" i="4"/>
  <c r="EB879" i="4"/>
  <c r="EB899" i="4"/>
  <c r="EB911" i="4"/>
  <c r="EB919" i="4"/>
  <c r="EB923" i="4"/>
  <c r="EB931" i="4"/>
  <c r="EB963" i="4"/>
  <c r="EB16" i="4"/>
  <c r="EB80" i="4"/>
  <c r="EB112" i="4"/>
  <c r="EB140" i="4"/>
  <c r="EB172" i="4"/>
  <c r="EB208" i="4"/>
  <c r="EB236" i="4"/>
  <c r="EB264" i="4"/>
  <c r="EB304" i="4"/>
  <c r="EB332" i="4"/>
  <c r="EB364" i="4"/>
  <c r="EB388" i="4"/>
  <c r="EB420" i="4"/>
  <c r="EB448" i="4"/>
  <c r="EB484" i="4"/>
  <c r="EB504" i="4"/>
  <c r="EB532" i="4"/>
  <c r="EB564" i="4"/>
  <c r="EB592" i="4"/>
  <c r="EB632" i="4"/>
  <c r="EB664" i="4"/>
  <c r="EB676" i="4"/>
  <c r="EB752" i="4"/>
  <c r="EB768" i="4"/>
  <c r="EB784" i="4"/>
  <c r="EB812" i="4"/>
  <c r="EB840" i="4"/>
  <c r="EB900" i="4"/>
  <c r="EB952" i="4"/>
  <c r="EB976" i="4"/>
  <c r="EB984" i="4"/>
  <c r="EB996" i="4"/>
  <c r="CF482" i="4"/>
  <c r="CF560" i="4"/>
  <c r="CF830" i="4"/>
  <c r="CF385" i="4"/>
  <c r="CF873" i="4"/>
  <c r="CF136" i="4"/>
  <c r="CF384" i="4"/>
  <c r="CF235" i="4"/>
  <c r="CF223" i="4"/>
  <c r="CF753" i="4"/>
  <c r="CF928" i="4"/>
  <c r="CF99" i="4"/>
  <c r="CF217" i="4"/>
  <c r="CF584" i="4"/>
  <c r="CF593" i="4"/>
  <c r="CF776" i="4"/>
  <c r="CF670" i="4"/>
  <c r="CF687" i="4"/>
  <c r="CF381" i="4"/>
  <c r="CF680" i="4"/>
  <c r="CF910" i="4"/>
  <c r="CF837" i="4"/>
  <c r="CF695" i="4"/>
  <c r="CF529" i="4"/>
  <c r="CF300" i="4"/>
  <c r="CF23" i="4"/>
  <c r="CF868" i="4"/>
  <c r="CF693" i="4"/>
  <c r="CF496" i="4"/>
  <c r="CF284" i="4"/>
  <c r="CF14" i="4"/>
  <c r="CF610" i="4"/>
  <c r="CF390" i="4"/>
  <c r="CF59" i="4"/>
  <c r="CF53" i="4"/>
  <c r="CF19" i="4"/>
  <c r="CF52" i="4"/>
  <c r="CF413" i="4"/>
  <c r="CF723" i="4"/>
  <c r="CF931" i="4"/>
  <c r="CF821" i="4"/>
  <c r="CF689" i="4"/>
  <c r="CF481" i="4"/>
  <c r="CF286" i="4"/>
  <c r="CF996" i="4"/>
  <c r="CF840" i="4"/>
  <c r="CF672" i="4"/>
  <c r="CF469" i="4"/>
  <c r="CF242" i="4"/>
  <c r="CF754" i="4"/>
  <c r="CF606" i="4"/>
  <c r="CF370" i="4"/>
  <c r="CF32" i="4"/>
  <c r="CF49" i="4"/>
  <c r="CF479" i="4"/>
  <c r="CF210" i="4"/>
  <c r="CF509" i="4"/>
  <c r="CF822" i="4"/>
  <c r="CF995" i="4"/>
  <c r="CF777" i="4"/>
  <c r="CF615" i="4"/>
  <c r="CF417" i="4"/>
  <c r="CF172" i="4"/>
  <c r="CF948" i="4"/>
  <c r="CF784" i="4"/>
  <c r="CF608" i="4"/>
  <c r="CF389" i="4"/>
  <c r="CF127" i="4"/>
  <c r="CF694" i="4"/>
  <c r="CF498" i="4"/>
  <c r="CF246" i="4"/>
  <c r="CF241" i="4"/>
  <c r="CF842" i="4"/>
  <c r="CF955" i="4"/>
  <c r="CF945" i="4"/>
  <c r="CF986" i="4"/>
  <c r="CF290" i="4"/>
  <c r="CF843" i="4"/>
  <c r="CF483" i="4"/>
  <c r="CF133" i="4"/>
  <c r="CF301" i="4"/>
  <c r="CF134" i="4"/>
  <c r="CF299" i="4"/>
  <c r="CF434" i="4"/>
  <c r="CF542" i="4"/>
  <c r="CF646" i="4"/>
  <c r="CF710" i="4"/>
  <c r="CF28" i="4"/>
  <c r="CF178" i="4"/>
  <c r="CF319" i="4"/>
  <c r="CF411" i="4"/>
  <c r="CF523" i="4"/>
  <c r="CF619" i="4"/>
  <c r="CF725" i="4"/>
  <c r="CF820" i="4"/>
  <c r="CF884" i="4"/>
  <c r="CF952" i="4"/>
  <c r="CF72" i="4"/>
  <c r="CF215" i="4"/>
  <c r="CF328" i="4"/>
  <c r="CF444" i="4"/>
  <c r="CF535" i="4"/>
  <c r="CF641" i="4"/>
  <c r="CF732" i="4"/>
  <c r="CF789" i="4"/>
  <c r="CF841" i="4"/>
  <c r="CF969" i="4"/>
  <c r="CF889" i="4"/>
  <c r="CF798" i="4"/>
  <c r="CF637" i="4"/>
  <c r="CF499" i="4"/>
  <c r="CF338" i="4"/>
  <c r="CF110" i="4"/>
  <c r="CF901" i="4"/>
  <c r="CF938" i="4"/>
  <c r="CF922" i="4"/>
  <c r="CF388" i="4"/>
  <c r="CF875" i="4"/>
  <c r="CF244" i="4"/>
  <c r="CF157" i="4"/>
  <c r="CF305" i="4"/>
  <c r="CF176" i="4"/>
  <c r="CF320" i="4"/>
  <c r="CF438" i="4"/>
  <c r="CF562" i="4"/>
  <c r="CF654" i="4"/>
  <c r="CF734" i="4"/>
  <c r="CF92" i="4"/>
  <c r="CF206" i="4"/>
  <c r="CF327" i="4"/>
  <c r="CF448" i="4"/>
  <c r="CF555" i="4"/>
  <c r="CF640" i="4"/>
  <c r="CF752" i="4"/>
  <c r="CF824" i="4"/>
  <c r="CF904" i="4"/>
  <c r="CF992" i="4"/>
  <c r="CF100" i="4"/>
  <c r="CF222" i="4"/>
  <c r="CF364" i="4"/>
  <c r="CF471" i="4"/>
  <c r="CF556" i="4"/>
  <c r="CF668" i="4"/>
  <c r="CF737" i="4"/>
  <c r="CF805" i="4"/>
  <c r="CF869" i="4"/>
  <c r="CF953" i="4"/>
  <c r="CF883" i="4"/>
  <c r="CF755" i="4"/>
  <c r="CF595" i="4"/>
  <c r="CF467" i="4"/>
  <c r="CF280" i="4"/>
  <c r="CF95" i="4"/>
  <c r="CF532" i="4"/>
  <c r="CF628" i="4"/>
  <c r="CF600" i="4"/>
  <c r="CF569" i="4"/>
  <c r="CF933" i="4"/>
  <c r="CF365" i="4"/>
  <c r="CF745" i="4"/>
  <c r="CF254" i="4"/>
  <c r="CF855" i="4"/>
  <c r="CF268" i="4"/>
  <c r="CF913" i="4"/>
  <c r="CF119" i="4"/>
  <c r="CF473" i="4"/>
  <c r="CF697" i="4"/>
  <c r="CF914" i="4"/>
  <c r="CF653" i="4"/>
  <c r="CF131" i="4"/>
  <c r="CF81" i="4"/>
  <c r="CF185" i="4"/>
  <c r="CF249" i="4"/>
  <c r="CF329" i="4"/>
  <c r="CF96" i="4"/>
  <c r="CF182" i="4"/>
  <c r="CF267" i="4"/>
  <c r="CF350" i="4"/>
  <c r="CF398" i="4"/>
  <c r="CF454" i="4"/>
  <c r="CF518" i="4"/>
  <c r="CF566" i="4"/>
  <c r="CF626" i="4"/>
  <c r="CF690" i="4"/>
  <c r="CF738" i="4"/>
  <c r="CF56" i="4"/>
  <c r="CF170" i="4"/>
  <c r="CF255" i="4"/>
  <c r="CF352" i="4"/>
  <c r="CF437" i="4"/>
  <c r="CF501" i="4"/>
  <c r="CF581" i="4"/>
  <c r="CF667" i="4"/>
  <c r="CF731" i="4"/>
  <c r="CF800" i="4"/>
  <c r="CF864" i="4"/>
  <c r="CF912" i="4"/>
  <c r="CF968" i="4"/>
  <c r="CF58" i="4"/>
  <c r="CF143" i="4"/>
  <c r="CF250" i="4"/>
  <c r="CF359" i="4"/>
  <c r="CF423" i="4"/>
  <c r="CF503" i="4"/>
  <c r="CF588" i="4"/>
  <c r="CF652" i="4"/>
  <c r="CF711" i="4"/>
  <c r="CF773" i="4"/>
  <c r="CF809" i="4"/>
  <c r="CF853" i="4"/>
  <c r="CF974" i="4"/>
  <c r="CF926" i="4"/>
  <c r="CF862" i="4"/>
  <c r="CF765" i="4"/>
  <c r="CF669" i="4"/>
  <c r="CF552" i="4"/>
  <c r="CF424" i="4"/>
  <c r="CF323" i="4"/>
  <c r="CF167" i="4"/>
  <c r="CF146" i="4"/>
  <c r="CF703" i="4"/>
  <c r="CF83" i="4"/>
  <c r="CF649" i="4"/>
  <c r="CF154" i="4"/>
  <c r="CF818" i="4"/>
  <c r="CF247" i="4"/>
  <c r="CF505" i="4"/>
  <c r="CF779" i="4"/>
  <c r="CF946" i="4"/>
  <c r="CF611" i="4"/>
  <c r="CF9" i="4"/>
  <c r="CF121" i="4"/>
  <c r="CF193" i="4"/>
  <c r="CF269" i="4"/>
  <c r="CF16" i="4"/>
  <c r="CF102" i="4"/>
  <c r="CF208" i="4"/>
  <c r="CF294" i="4"/>
  <c r="CF354" i="4"/>
  <c r="CF414" i="4"/>
  <c r="CF478" i="4"/>
  <c r="CF526" i="4"/>
  <c r="CF582" i="4"/>
  <c r="CF557" i="4"/>
  <c r="CF88" i="4"/>
  <c r="CF847" i="4"/>
  <c r="CF511" i="4"/>
  <c r="CF994" i="4"/>
  <c r="CF807" i="4"/>
  <c r="CF436" i="4"/>
  <c r="CF978" i="4"/>
  <c r="CF749" i="4"/>
  <c r="CF132" i="4"/>
  <c r="CF399" i="4"/>
  <c r="CF612" i="4"/>
  <c r="CF795" i="4"/>
  <c r="CF989" i="4"/>
  <c r="CF810" i="4"/>
  <c r="CF419" i="4"/>
  <c r="CF17" i="4"/>
  <c r="CF97" i="4"/>
  <c r="CF161" i="4"/>
  <c r="CF221" i="4"/>
  <c r="CF281" i="4"/>
  <c r="CF333" i="4"/>
  <c r="CF70" i="4"/>
  <c r="CF144" i="4"/>
  <c r="CF214" i="4"/>
  <c r="CF272" i="4"/>
  <c r="CF331" i="4"/>
  <c r="CF374" i="4"/>
  <c r="CF418" i="4"/>
  <c r="CF462" i="4"/>
  <c r="CF502" i="4"/>
  <c r="CF546" i="4"/>
  <c r="CF590" i="4"/>
  <c r="CF630" i="4"/>
  <c r="CF674" i="4"/>
  <c r="CF718" i="4"/>
  <c r="CF758" i="4"/>
  <c r="CF63" i="4"/>
  <c r="CF142" i="4"/>
  <c r="CF212" i="4"/>
  <c r="CF291" i="4"/>
  <c r="CF363" i="4"/>
  <c r="CF416" i="4"/>
  <c r="CF475" i="4"/>
  <c r="CF533" i="4"/>
  <c r="CF587" i="4"/>
  <c r="CF645" i="4"/>
  <c r="CF704" i="4"/>
  <c r="CF757" i="4"/>
  <c r="CF804" i="4"/>
  <c r="CF848" i="4"/>
  <c r="CF888" i="4"/>
  <c r="CF932" i="4"/>
  <c r="CF976" i="4"/>
  <c r="CF30" i="4"/>
  <c r="CF108" i="4"/>
  <c r="CF186" i="4"/>
  <c r="CF258" i="4"/>
  <c r="CF335" i="4"/>
  <c r="CF396" i="4"/>
  <c r="CF449" i="4"/>
  <c r="CF508" i="4"/>
  <c r="CF567" i="4"/>
  <c r="CF620" i="4"/>
  <c r="CF673" i="4"/>
  <c r="CF716" i="4"/>
  <c r="CF759" i="4"/>
  <c r="CF793" i="4"/>
  <c r="CF825" i="4"/>
  <c r="CF857" i="4"/>
  <c r="CF990" i="4"/>
  <c r="CF947" i="4"/>
  <c r="CF905" i="4"/>
  <c r="CF854" i="4"/>
  <c r="CF790" i="4"/>
  <c r="CF712" i="4"/>
  <c r="CF627" i="4"/>
  <c r="CF541" i="4"/>
  <c r="CF456" i="4"/>
  <c r="CF371" i="4"/>
  <c r="CF266" i="4"/>
  <c r="CF152" i="4"/>
  <c r="CF39" i="4"/>
  <c r="CF408" i="4"/>
  <c r="CF977" i="4"/>
  <c r="CF579" i="4"/>
  <c r="CF451" i="4"/>
  <c r="CF316" i="4"/>
  <c r="CF174" i="4"/>
  <c r="CF31" i="4"/>
  <c r="CF962" i="4"/>
  <c r="CF927" i="4"/>
  <c r="CF879" i="4"/>
  <c r="CF783" i="4"/>
  <c r="CF681" i="4"/>
  <c r="CF575" i="4"/>
  <c r="CF447" i="4"/>
  <c r="CF339" i="4"/>
  <c r="CF196" i="4"/>
  <c r="CF3" i="4"/>
  <c r="CF966" i="4"/>
  <c r="CF930" i="4"/>
  <c r="CF871" i="4"/>
  <c r="CF791" i="4"/>
  <c r="CF692" i="4"/>
  <c r="CF564" i="4"/>
  <c r="CF457" i="4"/>
  <c r="CF351" i="4"/>
  <c r="CF183" i="4"/>
  <c r="CF40" i="4"/>
  <c r="CF971" i="4"/>
  <c r="CF929" i="4"/>
  <c r="CF881" i="4"/>
  <c r="CF802" i="4"/>
  <c r="CF685" i="4"/>
  <c r="CF4" i="4"/>
  <c r="CF76" i="4"/>
  <c r="CF162" i="4"/>
  <c r="CF232" i="4"/>
  <c r="CF303" i="4"/>
  <c r="CF377" i="4"/>
  <c r="CF431" i="4"/>
  <c r="CF484" i="4"/>
  <c r="CF548" i="4"/>
  <c r="CF601" i="4"/>
  <c r="CF655" i="4"/>
  <c r="CF719" i="4"/>
  <c r="CF771" i="4"/>
  <c r="CF811" i="4"/>
  <c r="CF859" i="4"/>
  <c r="CF893" i="4"/>
  <c r="CF12" i="4"/>
  <c r="CF961" i="4"/>
  <c r="CF925" i="4"/>
  <c r="CF874" i="4"/>
  <c r="CF778" i="4"/>
  <c r="CF675" i="4"/>
  <c r="CF568" i="4"/>
  <c r="CF440" i="4"/>
  <c r="CF330" i="4"/>
  <c r="CF188" i="4"/>
  <c r="CF18" i="4"/>
  <c r="CF21" i="4"/>
  <c r="CF41" i="4"/>
  <c r="CF65" i="4"/>
  <c r="CF85" i="4"/>
  <c r="CF105" i="4"/>
  <c r="CF129" i="4"/>
  <c r="CF149" i="4"/>
  <c r="CF165" i="4"/>
  <c r="CF181" i="4"/>
  <c r="CF197" i="4"/>
  <c r="CF213" i="4"/>
  <c r="CF229" i="4"/>
  <c r="CF245" i="4"/>
  <c r="CF261" i="4"/>
  <c r="CF277" i="4"/>
  <c r="CF293" i="4"/>
  <c r="CF309" i="4"/>
  <c r="CF325" i="4"/>
  <c r="CF341" i="4"/>
  <c r="CF22" i="4"/>
  <c r="CF43" i="4"/>
  <c r="CF64" i="4"/>
  <c r="CF86" i="4"/>
  <c r="CF107" i="4"/>
  <c r="CF128" i="4"/>
  <c r="CF150" i="4"/>
  <c r="CF171" i="4"/>
  <c r="CF192" i="4"/>
  <c r="CF536" i="4"/>
  <c r="CF387" i="4"/>
  <c r="CF202" i="4"/>
  <c r="CF991" i="4"/>
  <c r="CF949" i="4"/>
  <c r="CF890" i="4"/>
  <c r="CF767" i="4"/>
  <c r="CF617" i="4"/>
  <c r="CF489" i="4"/>
  <c r="CF311" i="4"/>
  <c r="CF111" i="4"/>
  <c r="CF973" i="4"/>
  <c r="CF917" i="4"/>
  <c r="CF839" i="4"/>
  <c r="CF713" i="4"/>
  <c r="CF543" i="4"/>
  <c r="CF393" i="4"/>
  <c r="CF239" i="4"/>
  <c r="CF999" i="4"/>
  <c r="CF950" i="4"/>
  <c r="CF891" i="4"/>
  <c r="CF770" i="4"/>
  <c r="CF643" i="4"/>
  <c r="CF62" i="4"/>
  <c r="CF175" i="4"/>
  <c r="CF275" i="4"/>
  <c r="CF356" i="4"/>
  <c r="CF441" i="4"/>
  <c r="CF516" i="4"/>
  <c r="CF591" i="4"/>
  <c r="CF676" i="4"/>
  <c r="CF740" i="4"/>
  <c r="CF803" i="4"/>
  <c r="CF867" i="4"/>
  <c r="CF909" i="4"/>
  <c r="CF975" i="4"/>
  <c r="CF918" i="4"/>
  <c r="CF826" i="4"/>
  <c r="CF696" i="4"/>
  <c r="CF525" i="4"/>
  <c r="CF397" i="4"/>
  <c r="CF216" i="4"/>
  <c r="CF5" i="4"/>
  <c r="CF33" i="4"/>
  <c r="CF57" i="4"/>
  <c r="CF89" i="4"/>
  <c r="CF117" i="4"/>
  <c r="CF145" i="4"/>
  <c r="CF169" i="4"/>
  <c r="CF189" i="4"/>
  <c r="CF209" i="4"/>
  <c r="CF233" i="4"/>
  <c r="CF253" i="4"/>
  <c r="CF273" i="4"/>
  <c r="CF297" i="4"/>
  <c r="CF317" i="4"/>
  <c r="CF337" i="4"/>
  <c r="CF27" i="4"/>
  <c r="CF54" i="4"/>
  <c r="CF80" i="4"/>
  <c r="CF112" i="4"/>
  <c r="CF139" i="4"/>
  <c r="CF166" i="4"/>
  <c r="CF198" i="4"/>
  <c r="CF219" i="4"/>
  <c r="CF240" i="4"/>
  <c r="CF262" i="4"/>
  <c r="CF283" i="4"/>
  <c r="CF304" i="4"/>
  <c r="CF326" i="4"/>
  <c r="CF346" i="4"/>
  <c r="CF362" i="4"/>
  <c r="CF378" i="4"/>
  <c r="CF394" i="4"/>
  <c r="CF410" i="4"/>
  <c r="CF426" i="4"/>
  <c r="CF442" i="4"/>
  <c r="CF458" i="4"/>
  <c r="CF474" i="4"/>
  <c r="CF490" i="4"/>
  <c r="CF506" i="4"/>
  <c r="CF522" i="4"/>
  <c r="CF538" i="4"/>
  <c r="CF554" i="4"/>
  <c r="CF570" i="4"/>
  <c r="CF586" i="4"/>
  <c r="CF602" i="4"/>
  <c r="CF618" i="4"/>
  <c r="CF634" i="4"/>
  <c r="CF650" i="4"/>
  <c r="CF666" i="4"/>
  <c r="CF682" i="4"/>
  <c r="CF698" i="4"/>
  <c r="CF714" i="4"/>
  <c r="CF730" i="4"/>
  <c r="CF746" i="4"/>
  <c r="CF762" i="4"/>
  <c r="CF20" i="4"/>
  <c r="CF50" i="4"/>
  <c r="CF78" i="4"/>
  <c r="CF106" i="4"/>
  <c r="CF135" i="4"/>
  <c r="CF163" i="4"/>
  <c r="CF191" i="4"/>
  <c r="CF220" i="4"/>
  <c r="CF248" i="4"/>
  <c r="CF276" i="4"/>
  <c r="CF306" i="4"/>
  <c r="CF334" i="4"/>
  <c r="CF357" i="4"/>
  <c r="CF379" i="4"/>
  <c r="CF400" i="4"/>
  <c r="CF421" i="4"/>
  <c r="CF443" i="4"/>
  <c r="CF464" i="4"/>
  <c r="CF485" i="4"/>
  <c r="CF507" i="4"/>
  <c r="CF528" i="4"/>
  <c r="CF549" i="4"/>
  <c r="CF571" i="4"/>
  <c r="CF592" i="4"/>
  <c r="CF613" i="4"/>
  <c r="CF635" i="4"/>
  <c r="CF656" i="4"/>
  <c r="CF677" i="4"/>
  <c r="CF699" i="4"/>
  <c r="CF720" i="4"/>
  <c r="CF741" i="4"/>
  <c r="CF763" i="4"/>
  <c r="CF780" i="4"/>
  <c r="CF796" i="4"/>
  <c r="CF812" i="4"/>
  <c r="CF828" i="4"/>
  <c r="CF844" i="4"/>
  <c r="CF860" i="4"/>
  <c r="CF876" i="4"/>
  <c r="CF892" i="4"/>
  <c r="CF908" i="4"/>
  <c r="CF924" i="4"/>
  <c r="CF940" i="4"/>
  <c r="CF956" i="4"/>
  <c r="CF972" i="4"/>
  <c r="CF988" i="4"/>
  <c r="CF8" i="4"/>
  <c r="CF36" i="4"/>
  <c r="CF66" i="4"/>
  <c r="CF94" i="4"/>
  <c r="CF122" i="4"/>
  <c r="CF151" i="4"/>
  <c r="CF179" i="4"/>
  <c r="CF207" i="4"/>
  <c r="CF236" i="4"/>
  <c r="CF264" i="4"/>
  <c r="CF292" i="4"/>
  <c r="CF322" i="4"/>
  <c r="CF348" i="4"/>
  <c r="CF369" i="4"/>
  <c r="CF391" i="4"/>
  <c r="CF412" i="4"/>
  <c r="CF433" i="4"/>
  <c r="CF455" i="4"/>
  <c r="CF476" i="4"/>
  <c r="CF497" i="4"/>
  <c r="CF519" i="4"/>
  <c r="CF540" i="4"/>
  <c r="CF561" i="4"/>
  <c r="CF583" i="4"/>
  <c r="CF604" i="4"/>
  <c r="CF625" i="4"/>
  <c r="CF647" i="4"/>
  <c r="CF10" i="4"/>
  <c r="CF67" i="4"/>
  <c r="CF124" i="4"/>
  <c r="CF180" i="4"/>
  <c r="CF238" i="4"/>
  <c r="CF295" i="4"/>
  <c r="CF349" i="4"/>
  <c r="CF392" i="4"/>
  <c r="CF435" i="4"/>
  <c r="CF477" i="4"/>
  <c r="CF520" i="4"/>
  <c r="CF563" i="4"/>
  <c r="CF605" i="4"/>
  <c r="CF648" i="4"/>
  <c r="CF691" i="4"/>
  <c r="CF733" i="4"/>
  <c r="CF774" i="4"/>
  <c r="CF806" i="4"/>
  <c r="CF838" i="4"/>
  <c r="CF870" i="4"/>
  <c r="CF894" i="4"/>
  <c r="CF915" i="4"/>
  <c r="CF937" i="4"/>
  <c r="CF958" i="4"/>
  <c r="CF979" i="4"/>
  <c r="CF1001" i="4"/>
  <c r="CF865" i="4"/>
  <c r="CF849" i="4"/>
  <c r="CF833" i="4"/>
  <c r="CF817" i="4"/>
  <c r="CF801" i="4"/>
  <c r="CF785" i="4"/>
  <c r="CF769" i="4"/>
  <c r="CF748" i="4"/>
  <c r="CF727" i="4"/>
  <c r="CF705" i="4"/>
  <c r="CF684" i="4"/>
  <c r="CF663" i="4"/>
  <c r="CF636" i="4"/>
  <c r="CF609" i="4"/>
  <c r="CF577" i="4"/>
  <c r="CF551" i="4"/>
  <c r="CF524" i="4"/>
  <c r="CF492" i="4"/>
  <c r="CF465" i="4"/>
  <c r="CF439" i="4"/>
  <c r="CF407" i="4"/>
  <c r="CF380" i="4"/>
  <c r="CF353" i="4"/>
  <c r="CF314" i="4"/>
  <c r="CF279" i="4"/>
  <c r="CF243" i="4"/>
  <c r="CF200" i="4"/>
  <c r="CF164" i="4"/>
  <c r="CF130" i="4"/>
  <c r="CF87" i="4"/>
  <c r="CF51" i="4"/>
  <c r="CF15" i="4"/>
  <c r="CF984" i="4"/>
  <c r="CF964" i="4"/>
  <c r="CF944" i="4"/>
  <c r="CF920" i="4"/>
  <c r="CF900" i="4"/>
  <c r="CF880" i="4"/>
  <c r="CF856" i="4"/>
  <c r="CF836" i="4"/>
  <c r="CF816" i="4"/>
  <c r="CF792" i="4"/>
  <c r="CF772" i="4"/>
  <c r="CF747" i="4"/>
  <c r="CF715" i="4"/>
  <c r="CF688" i="4"/>
  <c r="CF661" i="4"/>
  <c r="CF629" i="4"/>
  <c r="CF603" i="4"/>
  <c r="CF576" i="4"/>
  <c r="CF544" i="4"/>
  <c r="CF517" i="4"/>
  <c r="CF491" i="4"/>
  <c r="CF459" i="4"/>
  <c r="CF432" i="4"/>
  <c r="CF405" i="4"/>
  <c r="CF373" i="4"/>
  <c r="CF347" i="4"/>
  <c r="CF312" i="4"/>
  <c r="CF270" i="4"/>
  <c r="CF234" i="4"/>
  <c r="CF199" i="4"/>
  <c r="CF156" i="4"/>
  <c r="CF120" i="4"/>
  <c r="CF84" i="4"/>
  <c r="CF42" i="4"/>
  <c r="CF7" i="4"/>
  <c r="CF750" i="4"/>
  <c r="CF726" i="4"/>
  <c r="CF706" i="4"/>
  <c r="CF686" i="4"/>
  <c r="CF662" i="4"/>
  <c r="CF642" i="4"/>
  <c r="CF622" i="4"/>
  <c r="CF598" i="4"/>
  <c r="CF578" i="4"/>
  <c r="CF558" i="4"/>
  <c r="CF534" i="4"/>
  <c r="CF514" i="4"/>
  <c r="CF494" i="4"/>
  <c r="CF470" i="4"/>
  <c r="CF450" i="4"/>
  <c r="CF430" i="4"/>
  <c r="CF406" i="4"/>
  <c r="CF386" i="4"/>
  <c r="CF366" i="4"/>
  <c r="CF342" i="4"/>
  <c r="CF315" i="4"/>
  <c r="CF288" i="4"/>
  <c r="CF256" i="4"/>
  <c r="CF230" i="4"/>
  <c r="CF203" i="4"/>
  <c r="CF160" i="4"/>
  <c r="CF123" i="4"/>
  <c r="CF91" i="4"/>
  <c r="CF48" i="4"/>
  <c r="CF11" i="4"/>
  <c r="CF321" i="4"/>
  <c r="CF289" i="4"/>
  <c r="CF265" i="4"/>
  <c r="CF237" i="4"/>
  <c r="CF205" i="4"/>
  <c r="CF177" i="4"/>
  <c r="CF153" i="4"/>
  <c r="CF113" i="4"/>
  <c r="CF73" i="4"/>
  <c r="CF37" i="4"/>
  <c r="CF74" i="4"/>
  <c r="CF302" i="4"/>
  <c r="CF504" i="4"/>
  <c r="CF739" i="4"/>
  <c r="CF886" i="4"/>
  <c r="CF954" i="4"/>
  <c r="CF898" i="4"/>
  <c r="CF835" i="4"/>
  <c r="CF761" i="4"/>
  <c r="CF644" i="4"/>
  <c r="CF559" i="4"/>
  <c r="CF463" i="4"/>
  <c r="CF345" i="4"/>
  <c r="CF218" i="4"/>
  <c r="CF104" i="4"/>
  <c r="CF664" i="4"/>
  <c r="CF834" i="4"/>
  <c r="CF943" i="4"/>
  <c r="CF68" i="4"/>
  <c r="CF296" i="4"/>
  <c r="CF521" i="4"/>
  <c r="CF735" i="4"/>
  <c r="CF895" i="4"/>
  <c r="CF959" i="4"/>
  <c r="CF140" i="4"/>
  <c r="CF404" i="4"/>
  <c r="CF596" i="4"/>
  <c r="CF815" i="4"/>
  <c r="CF919" i="4"/>
  <c r="CF983" i="4"/>
  <c r="CF259" i="4"/>
  <c r="CF472" i="4"/>
  <c r="CF24" i="4"/>
  <c r="CF82" i="4"/>
  <c r="CF138" i="4"/>
  <c r="CF195" i="4"/>
  <c r="CF252" i="4"/>
  <c r="CF308" i="4"/>
  <c r="CF360" i="4"/>
  <c r="CF403" i="4"/>
  <c r="CF445" i="4"/>
  <c r="CF488" i="4"/>
  <c r="CF531" i="4"/>
  <c r="CF573" i="4"/>
  <c r="CF616" i="4"/>
  <c r="CF659" i="4"/>
  <c r="CF701" i="4"/>
  <c r="CF744" i="4"/>
  <c r="CF782" i="4"/>
  <c r="CF814" i="4"/>
  <c r="CF846" i="4"/>
  <c r="CF878" i="4"/>
  <c r="CF899" i="4"/>
  <c r="CF921" i="4"/>
  <c r="CF942" i="4"/>
  <c r="CF963" i="4"/>
  <c r="CF985" i="4"/>
  <c r="CF877" i="4"/>
  <c r="CF861" i="4"/>
  <c r="CF845" i="4"/>
  <c r="CF829" i="4"/>
  <c r="CF813" i="4"/>
  <c r="CF797" i="4"/>
  <c r="CF781" i="4"/>
  <c r="CF764" i="4"/>
  <c r="CF743" i="4"/>
  <c r="CF721" i="4"/>
  <c r="CF700" i="4"/>
  <c r="CF679" i="4"/>
  <c r="CF657" i="4"/>
  <c r="CF631" i="4"/>
  <c r="CF599" i="4"/>
  <c r="CF572" i="4"/>
  <c r="CF545" i="4"/>
  <c r="CF513" i="4"/>
  <c r="CF487" i="4"/>
  <c r="CF460" i="4"/>
  <c r="CF428" i="4"/>
  <c r="CF401" i="4"/>
  <c r="CF375" i="4"/>
  <c r="CF343" i="4"/>
  <c r="CF307" i="4"/>
  <c r="CF271" i="4"/>
  <c r="CF228" i="4"/>
  <c r="CF194" i="4"/>
  <c r="CF158" i="4"/>
  <c r="CF115" i="4"/>
  <c r="CF79" i="4"/>
  <c r="CF44" i="4"/>
  <c r="CF1000" i="4"/>
  <c r="CF980" i="4"/>
  <c r="CF960" i="4"/>
  <c r="CF936" i="4"/>
  <c r="CF916" i="4"/>
  <c r="CF896" i="4"/>
  <c r="CF872" i="4"/>
  <c r="CF852" i="4"/>
  <c r="CF832" i="4"/>
  <c r="CF808" i="4"/>
  <c r="CF788" i="4"/>
  <c r="CF768" i="4"/>
  <c r="CF736" i="4"/>
  <c r="CF709" i="4"/>
  <c r="CF683" i="4"/>
  <c r="CF651" i="4"/>
  <c r="CF624" i="4"/>
  <c r="CF597" i="4"/>
  <c r="CF565" i="4"/>
  <c r="CF539" i="4"/>
  <c r="CF512" i="4"/>
  <c r="CF480" i="4"/>
  <c r="CF453" i="4"/>
  <c r="CF427" i="4"/>
  <c r="CF395" i="4"/>
  <c r="CF368" i="4"/>
  <c r="CF340" i="4"/>
  <c r="CF298" i="4"/>
  <c r="CF263" i="4"/>
  <c r="CF227" i="4"/>
  <c r="CF184" i="4"/>
  <c r="CF148" i="4"/>
  <c r="CF114" i="4"/>
  <c r="CF71" i="4"/>
  <c r="CF35" i="4"/>
  <c r="CF766" i="4"/>
  <c r="CF742" i="4"/>
  <c r="CF722" i="4"/>
  <c r="CF702" i="4"/>
  <c r="CF678" i="4"/>
  <c r="CF658" i="4"/>
  <c r="CF638" i="4"/>
  <c r="CF614" i="4"/>
  <c r="CF594" i="4"/>
  <c r="CF574" i="4"/>
  <c r="CF550" i="4"/>
  <c r="CF530" i="4"/>
  <c r="CF510" i="4"/>
  <c r="CF486" i="4"/>
  <c r="CF466" i="4"/>
  <c r="CF446" i="4"/>
  <c r="CF422" i="4"/>
  <c r="CF402" i="4"/>
  <c r="CF382" i="4"/>
  <c r="CF358" i="4"/>
  <c r="CF336" i="4"/>
  <c r="CF310" i="4"/>
  <c r="CF278" i="4"/>
  <c r="CF251" i="4"/>
  <c r="CF224" i="4"/>
  <c r="CF187" i="4"/>
  <c r="CF155" i="4"/>
  <c r="CF118" i="4"/>
  <c r="CF75" i="4"/>
  <c r="CF38" i="4"/>
  <c r="CF6" i="4"/>
  <c r="CF313" i="4"/>
  <c r="CF285" i="4"/>
  <c r="CF257" i="4"/>
  <c r="CF225" i="4"/>
  <c r="CF201" i="4"/>
  <c r="CF173" i="4"/>
  <c r="CF137" i="4"/>
  <c r="CF101" i="4"/>
  <c r="CF69" i="4"/>
  <c r="CF25" i="4"/>
  <c r="CF103" i="4"/>
  <c r="CF355" i="4"/>
  <c r="CF589" i="4"/>
  <c r="CF760" i="4"/>
  <c r="CF897" i="4"/>
  <c r="CF982" i="4"/>
  <c r="CF887" i="4"/>
  <c r="CF827" i="4"/>
  <c r="CF729" i="4"/>
  <c r="CF633" i="4"/>
  <c r="CF527" i="4"/>
  <c r="CF420" i="4"/>
  <c r="CF332" i="4"/>
  <c r="CF190" i="4"/>
  <c r="CF47" i="4"/>
  <c r="CF728" i="4"/>
  <c r="CF866" i="4"/>
  <c r="CF957" i="4"/>
  <c r="CF126" i="4"/>
  <c r="CF372" i="4"/>
  <c r="CF607" i="4"/>
  <c r="CF775" i="4"/>
  <c r="CF906" i="4"/>
  <c r="CF987" i="4"/>
  <c r="CF226" i="4"/>
  <c r="CF425" i="4"/>
  <c r="CF660" i="4"/>
  <c r="CF831" i="4"/>
  <c r="CF934" i="4"/>
  <c r="CF60" i="4"/>
  <c r="CF287" i="4"/>
  <c r="CF493" i="4"/>
  <c r="CF26" i="4"/>
  <c r="CF515" i="4"/>
  <c r="CF429" i="4"/>
  <c r="CF344" i="4"/>
  <c r="CF231" i="4"/>
  <c r="CF116" i="4"/>
  <c r="CF998" i="4"/>
  <c r="CF970" i="4"/>
  <c r="CF941" i="4"/>
  <c r="CF911" i="4"/>
  <c r="CF863" i="4"/>
  <c r="CF799" i="4"/>
  <c r="CF724" i="4"/>
  <c r="CF639" i="4"/>
  <c r="CF553" i="4"/>
  <c r="CF468" i="4"/>
  <c r="CF383" i="4"/>
  <c r="CF282" i="4"/>
  <c r="CF168" i="4"/>
  <c r="CF55" i="4"/>
  <c r="CF981" i="4"/>
  <c r="CF951" i="4"/>
  <c r="CF923" i="4"/>
  <c r="CF885" i="4"/>
  <c r="CF823" i="4"/>
  <c r="CF756" i="4"/>
  <c r="CF671" i="4"/>
  <c r="CF585" i="4"/>
  <c r="CF500" i="4"/>
  <c r="CF415" i="4"/>
  <c r="CF324" i="4"/>
  <c r="CF211" i="4"/>
  <c r="CF98" i="4"/>
  <c r="CF993" i="4"/>
  <c r="CF965" i="4"/>
  <c r="CF935" i="4"/>
  <c r="CF902" i="4"/>
  <c r="CF850" i="4"/>
  <c r="CF786" i="4"/>
  <c r="CF707" i="4"/>
  <c r="CF621" i="4"/>
  <c r="CF34" i="4"/>
  <c r="CF90" i="4"/>
  <c r="CF147" i="4"/>
  <c r="CF204" i="4"/>
  <c r="CF260" i="4"/>
  <c r="CF318" i="4"/>
  <c r="CF367" i="4"/>
  <c r="CF409" i="4"/>
  <c r="CF452" i="4"/>
  <c r="CF495" i="4"/>
  <c r="CF537" i="4"/>
  <c r="CF580" i="4"/>
  <c r="CF623" i="4"/>
  <c r="CF665" i="4"/>
  <c r="CF708" i="4"/>
  <c r="CF751" i="4"/>
  <c r="CF787" i="4"/>
  <c r="CF819" i="4"/>
  <c r="CF851" i="4"/>
  <c r="CF882" i="4"/>
  <c r="CF903" i="4"/>
  <c r="CF997" i="4"/>
  <c r="CF967" i="4"/>
  <c r="CF939" i="4"/>
  <c r="CF907" i="4"/>
  <c r="CF858" i="4"/>
  <c r="CF794" i="4"/>
  <c r="CF717" i="4"/>
  <c r="CF632" i="4"/>
  <c r="CF547" i="4"/>
  <c r="CF461" i="4"/>
  <c r="CF376" i="4"/>
  <c r="CF274" i="4"/>
  <c r="CF159" i="4"/>
  <c r="CF46" i="4"/>
  <c r="CF13" i="4"/>
  <c r="CF29" i="4"/>
  <c r="CF45" i="4"/>
  <c r="CF61" i="4"/>
  <c r="CF77" i="4"/>
  <c r="CF93" i="4"/>
  <c r="CF109" i="4"/>
  <c r="CF125" i="4"/>
  <c r="CF141" i="4"/>
  <c r="B164" i="5"/>
  <c r="B165" i="5"/>
  <c r="B166" i="5"/>
  <c r="B170" i="5"/>
  <c r="B174" i="5"/>
  <c r="B178" i="5"/>
  <c r="B182" i="5"/>
  <c r="B186" i="5"/>
  <c r="B190" i="5"/>
  <c r="B194" i="5"/>
  <c r="B198" i="5"/>
  <c r="B202" i="5"/>
  <c r="B206" i="5"/>
  <c r="B210" i="5"/>
  <c r="B214" i="5"/>
  <c r="B218" i="5"/>
  <c r="B222" i="5"/>
  <c r="B168" i="5"/>
  <c r="B172" i="5"/>
  <c r="B176" i="5"/>
  <c r="B180" i="5"/>
  <c r="B184" i="5"/>
  <c r="B188" i="5"/>
  <c r="B192" i="5"/>
  <c r="B196" i="5"/>
  <c r="B200" i="5"/>
  <c r="B204" i="5"/>
  <c r="B208" i="5"/>
  <c r="B212" i="5"/>
  <c r="B216" i="5"/>
  <c r="B220" i="5"/>
  <c r="B173" i="5"/>
  <c r="B181" i="5"/>
  <c r="B189" i="5"/>
  <c r="B197" i="5"/>
  <c r="B205" i="5"/>
  <c r="B213" i="5"/>
  <c r="B221" i="5"/>
  <c r="B167" i="5"/>
  <c r="B175" i="5"/>
  <c r="B183" i="5"/>
  <c r="B191" i="5"/>
  <c r="B199" i="5"/>
  <c r="B207" i="5"/>
  <c r="B215" i="5"/>
  <c r="B223" i="5"/>
  <c r="B179" i="5"/>
  <c r="B195" i="5"/>
  <c r="B211" i="5"/>
  <c r="B169" i="5"/>
  <c r="B185" i="5"/>
  <c r="B201" i="5"/>
  <c r="B217" i="5"/>
  <c r="B193" i="5"/>
  <c r="B177" i="5"/>
  <c r="B171" i="5"/>
  <c r="B203" i="5"/>
  <c r="B209" i="5"/>
  <c r="B219" i="5"/>
  <c r="B187" i="5"/>
  <c r="J27" i="4"/>
  <c r="AJ96" i="5" l="1"/>
  <c r="S17" i="5"/>
  <c r="S21" i="5"/>
  <c r="BA31" i="5"/>
  <c r="S15" i="5"/>
  <c r="S14" i="5"/>
  <c r="S19" i="5"/>
  <c r="S18" i="5"/>
  <c r="S16" i="5"/>
  <c r="S22" i="5"/>
  <c r="M40" i="6"/>
  <c r="Q40" i="6"/>
  <c r="U40" i="6"/>
  <c r="Y40" i="6"/>
  <c r="AC40" i="6"/>
  <c r="AG40" i="6"/>
  <c r="O40" i="6"/>
  <c r="T40" i="6"/>
  <c r="Z40" i="6"/>
  <c r="AE40" i="6"/>
  <c r="AJ40" i="6"/>
  <c r="K40" i="6"/>
  <c r="P40" i="6"/>
  <c r="V40" i="6"/>
  <c r="AA40" i="6"/>
  <c r="AF40" i="6"/>
  <c r="S40" i="6"/>
  <c r="AD40" i="6"/>
  <c r="L40" i="6"/>
  <c r="W40" i="6"/>
  <c r="AH40" i="6"/>
  <c r="N40" i="6"/>
  <c r="X40" i="6"/>
  <c r="AI40" i="6"/>
  <c r="R40" i="6"/>
  <c r="AB40" i="6"/>
  <c r="M42" i="6"/>
  <c r="Q42" i="6"/>
  <c r="U42" i="6"/>
  <c r="Y42" i="6"/>
  <c r="AC42" i="6"/>
  <c r="AG42" i="6"/>
  <c r="K42" i="6"/>
  <c r="P42" i="6"/>
  <c r="V42" i="6"/>
  <c r="AA42" i="6"/>
  <c r="AF42" i="6"/>
  <c r="L42" i="6"/>
  <c r="R42" i="6"/>
  <c r="W42" i="6"/>
  <c r="AB42" i="6"/>
  <c r="AH42" i="6"/>
  <c r="T42" i="6"/>
  <c r="AE42" i="6"/>
  <c r="N42" i="6"/>
  <c r="X42" i="6"/>
  <c r="AI42" i="6"/>
  <c r="O42" i="6"/>
  <c r="Z42" i="6"/>
  <c r="AJ42" i="6"/>
  <c r="S42" i="6"/>
  <c r="AD42" i="6"/>
  <c r="M38" i="6"/>
  <c r="Q38" i="6"/>
  <c r="U38" i="6"/>
  <c r="Y38" i="6"/>
  <c r="AC38" i="6"/>
  <c r="AG38" i="6"/>
  <c r="N38" i="6"/>
  <c r="S38" i="6"/>
  <c r="X38" i="6"/>
  <c r="AD38" i="6"/>
  <c r="AI38" i="6"/>
  <c r="O38" i="6"/>
  <c r="T38" i="6"/>
  <c r="Z38" i="6"/>
  <c r="AE38" i="6"/>
  <c r="AJ38" i="6"/>
  <c r="R38" i="6"/>
  <c r="AB38" i="6"/>
  <c r="K38" i="6"/>
  <c r="V38" i="6"/>
  <c r="AF38" i="6"/>
  <c r="L38" i="6"/>
  <c r="W38" i="6"/>
  <c r="AH38" i="6"/>
  <c r="P38" i="6"/>
  <c r="AA38" i="6"/>
  <c r="K48" i="6"/>
  <c r="O48" i="6"/>
  <c r="S48" i="6"/>
  <c r="W48" i="6"/>
  <c r="AA48" i="6"/>
  <c r="AE48" i="6"/>
  <c r="AI48" i="6"/>
  <c r="L48" i="6"/>
  <c r="P48" i="6"/>
  <c r="T48" i="6"/>
  <c r="X48" i="6"/>
  <c r="AB48" i="6"/>
  <c r="AF48" i="6"/>
  <c r="AJ48" i="6"/>
  <c r="N48" i="6"/>
  <c r="V48" i="6"/>
  <c r="AD48" i="6"/>
  <c r="Q48" i="6"/>
  <c r="Y48" i="6"/>
  <c r="AG48" i="6"/>
  <c r="R48" i="6"/>
  <c r="Z48" i="6"/>
  <c r="AH48" i="6"/>
  <c r="M48" i="6"/>
  <c r="U48" i="6"/>
  <c r="AC48" i="6"/>
  <c r="K41" i="6"/>
  <c r="O41" i="6"/>
  <c r="S41" i="6"/>
  <c r="W41" i="6"/>
  <c r="AA41" i="6"/>
  <c r="AE41" i="6"/>
  <c r="AI41" i="6"/>
  <c r="P41" i="6"/>
  <c r="U41" i="6"/>
  <c r="Z41" i="6"/>
  <c r="AF41" i="6"/>
  <c r="L41" i="6"/>
  <c r="Q41" i="6"/>
  <c r="V41" i="6"/>
  <c r="AB41" i="6"/>
  <c r="AG41" i="6"/>
  <c r="N41" i="6"/>
  <c r="Y41" i="6"/>
  <c r="AJ41" i="6"/>
  <c r="R41" i="6"/>
  <c r="AC41" i="6"/>
  <c r="T41" i="6"/>
  <c r="AD41" i="6"/>
  <c r="M41" i="6"/>
  <c r="X41" i="6"/>
  <c r="AH41" i="6"/>
  <c r="AH31" i="5"/>
  <c r="K37" i="6"/>
  <c r="O37" i="6"/>
  <c r="S37" i="6"/>
  <c r="W37" i="6"/>
  <c r="AA37" i="6"/>
  <c r="AE37" i="6"/>
  <c r="AI37" i="6"/>
  <c r="M37" i="6"/>
  <c r="R37" i="6"/>
  <c r="X37" i="6"/>
  <c r="AC37" i="6"/>
  <c r="AH37" i="6"/>
  <c r="N37" i="6"/>
  <c r="T37" i="6"/>
  <c r="Y37" i="6"/>
  <c r="AD37" i="6"/>
  <c r="AJ37" i="6"/>
  <c r="L37" i="6"/>
  <c r="V37" i="6"/>
  <c r="AG37" i="6"/>
  <c r="P37" i="6"/>
  <c r="Z37" i="6"/>
  <c r="Q37" i="6"/>
  <c r="AB37" i="6"/>
  <c r="U37" i="6"/>
  <c r="AF37" i="6"/>
  <c r="K43" i="6"/>
  <c r="O43" i="6"/>
  <c r="S43" i="6"/>
  <c r="W43" i="6"/>
  <c r="AA43" i="6"/>
  <c r="AE43" i="6"/>
  <c r="AI43" i="6"/>
  <c r="L43" i="6"/>
  <c r="Q43" i="6"/>
  <c r="V43" i="6"/>
  <c r="AB43" i="6"/>
  <c r="AG43" i="6"/>
  <c r="M43" i="6"/>
  <c r="R43" i="6"/>
  <c r="X43" i="6"/>
  <c r="AC43" i="6"/>
  <c r="AH43" i="6"/>
  <c r="P43" i="6"/>
  <c r="Z43" i="6"/>
  <c r="T43" i="6"/>
  <c r="AD43" i="6"/>
  <c r="U43" i="6"/>
  <c r="AF43" i="6"/>
  <c r="N43" i="6"/>
  <c r="Y43" i="6"/>
  <c r="AJ43" i="6"/>
  <c r="K39" i="6"/>
  <c r="O39" i="6"/>
  <c r="S39" i="6"/>
  <c r="W39" i="6"/>
  <c r="AA39" i="6"/>
  <c r="AE39" i="6"/>
  <c r="AI39" i="6"/>
  <c r="N39" i="6"/>
  <c r="T39" i="6"/>
  <c r="Y39" i="6"/>
  <c r="AD39" i="6"/>
  <c r="AJ39" i="6"/>
  <c r="P39" i="6"/>
  <c r="U39" i="6"/>
  <c r="Z39" i="6"/>
  <c r="AF39" i="6"/>
  <c r="M39" i="6"/>
  <c r="X39" i="6"/>
  <c r="AH39" i="6"/>
  <c r="Q39" i="6"/>
  <c r="AB39" i="6"/>
  <c r="R39" i="6"/>
  <c r="AC39" i="6"/>
  <c r="L39" i="6"/>
  <c r="V39" i="6"/>
  <c r="AG39" i="6"/>
  <c r="M45" i="6"/>
  <c r="Q45" i="6"/>
  <c r="U45" i="6"/>
  <c r="Y45" i="6"/>
  <c r="AC45" i="6"/>
  <c r="AG45" i="6"/>
  <c r="N45" i="6"/>
  <c r="R45" i="6"/>
  <c r="V45" i="6"/>
  <c r="Z45" i="6"/>
  <c r="AD45" i="6"/>
  <c r="AH45" i="6"/>
  <c r="L45" i="6"/>
  <c r="T45" i="6"/>
  <c r="AB45" i="6"/>
  <c r="AJ45" i="6"/>
  <c r="O45" i="6"/>
  <c r="W45" i="6"/>
  <c r="AE45" i="6"/>
  <c r="P45" i="6"/>
  <c r="X45" i="6"/>
  <c r="AF45" i="6"/>
  <c r="K45" i="6"/>
  <c r="S45" i="6"/>
  <c r="AA45" i="6"/>
  <c r="AI45" i="6"/>
  <c r="M47" i="6"/>
  <c r="Q47" i="6"/>
  <c r="U47" i="6"/>
  <c r="Y47" i="6"/>
  <c r="AC47" i="6"/>
  <c r="AG47" i="6"/>
  <c r="N47" i="6"/>
  <c r="R47" i="6"/>
  <c r="V47" i="6"/>
  <c r="Z47" i="6"/>
  <c r="AD47" i="6"/>
  <c r="AH47" i="6"/>
  <c r="P47" i="6"/>
  <c r="X47" i="6"/>
  <c r="AF47" i="6"/>
  <c r="K47" i="6"/>
  <c r="S47" i="6"/>
  <c r="AA47" i="6"/>
  <c r="AI47" i="6"/>
  <c r="L47" i="6"/>
  <c r="T47" i="6"/>
  <c r="AB47" i="6"/>
  <c r="AJ47" i="6"/>
  <c r="O47" i="6"/>
  <c r="W47" i="6"/>
  <c r="AE47" i="6"/>
  <c r="M44" i="6"/>
  <c r="Q44" i="6"/>
  <c r="U44" i="6"/>
  <c r="L44" i="6"/>
  <c r="R44" i="6"/>
  <c r="W44" i="6"/>
  <c r="AA44" i="6"/>
  <c r="AE44" i="6"/>
  <c r="AI44" i="6"/>
  <c r="N44" i="6"/>
  <c r="S44" i="6"/>
  <c r="X44" i="6"/>
  <c r="AB44" i="6"/>
  <c r="AF44" i="6"/>
  <c r="AJ44" i="6"/>
  <c r="K44" i="6"/>
  <c r="V44" i="6"/>
  <c r="AD44" i="6"/>
  <c r="O44" i="6"/>
  <c r="Y44" i="6"/>
  <c r="AG44" i="6"/>
  <c r="P44" i="6"/>
  <c r="Z44" i="6"/>
  <c r="AH44" i="6"/>
  <c r="T44" i="6"/>
  <c r="AC44" i="6"/>
  <c r="K46" i="6"/>
  <c r="O46" i="6"/>
  <c r="S46" i="6"/>
  <c r="W46" i="6"/>
  <c r="AA46" i="6"/>
  <c r="AE46" i="6"/>
  <c r="AI46" i="6"/>
  <c r="L46" i="6"/>
  <c r="P46" i="6"/>
  <c r="T46" i="6"/>
  <c r="X46" i="6"/>
  <c r="AB46" i="6"/>
  <c r="AF46" i="6"/>
  <c r="AJ46" i="6"/>
  <c r="R46" i="6"/>
  <c r="Z46" i="6"/>
  <c r="AH46" i="6"/>
  <c r="M46" i="6"/>
  <c r="U46" i="6"/>
  <c r="AC46" i="6"/>
  <c r="N46" i="6"/>
  <c r="V46" i="6"/>
  <c r="AD46" i="6"/>
  <c r="Q46" i="6"/>
  <c r="Y46" i="6"/>
  <c r="AG46" i="6"/>
  <c r="K50" i="6"/>
  <c r="O50" i="6"/>
  <c r="S50" i="6"/>
  <c r="W50" i="6"/>
  <c r="AA50" i="6"/>
  <c r="AE50" i="6"/>
  <c r="AI50" i="6"/>
  <c r="L50" i="6"/>
  <c r="P50" i="6"/>
  <c r="T50" i="6"/>
  <c r="X50" i="6"/>
  <c r="AB50" i="6"/>
  <c r="AF50" i="6"/>
  <c r="AJ50" i="6"/>
  <c r="R50" i="6"/>
  <c r="Z50" i="6"/>
  <c r="AH50" i="6"/>
  <c r="M50" i="6"/>
  <c r="U50" i="6"/>
  <c r="AC50" i="6"/>
  <c r="N50" i="6"/>
  <c r="V50" i="6"/>
  <c r="AD50" i="6"/>
  <c r="Q50" i="6"/>
  <c r="Y50" i="6"/>
  <c r="AG50" i="6"/>
  <c r="M49" i="6"/>
  <c r="Q49" i="6"/>
  <c r="U49" i="6"/>
  <c r="Y49" i="6"/>
  <c r="AC49" i="6"/>
  <c r="AG49" i="6"/>
  <c r="N49" i="6"/>
  <c r="R49" i="6"/>
  <c r="V49" i="6"/>
  <c r="Z49" i="6"/>
  <c r="AD49" i="6"/>
  <c r="AH49" i="6"/>
  <c r="L49" i="6"/>
  <c r="T49" i="6"/>
  <c r="AB49" i="6"/>
  <c r="AJ49" i="6"/>
  <c r="O49" i="6"/>
  <c r="W49" i="6"/>
  <c r="AE49" i="6"/>
  <c r="P49" i="6"/>
  <c r="X49" i="6"/>
  <c r="AF49" i="6"/>
  <c r="K49" i="6"/>
  <c r="S49" i="6"/>
  <c r="AA49" i="6"/>
  <c r="AI49" i="6"/>
  <c r="Q54" i="5"/>
  <c r="AC54" i="5"/>
  <c r="Q66" i="5"/>
  <c r="AC66" i="5"/>
  <c r="Q39" i="5"/>
  <c r="AC39" i="5"/>
  <c r="Q71" i="5"/>
  <c r="AC71" i="5"/>
  <c r="Q51" i="5"/>
  <c r="AC51" i="5"/>
  <c r="Q53" i="5"/>
  <c r="AC53" i="5"/>
  <c r="Q72" i="5"/>
  <c r="AC72" i="5"/>
  <c r="Q52" i="5"/>
  <c r="AC52" i="5"/>
  <c r="Q43" i="5"/>
  <c r="AC43" i="5"/>
  <c r="Q36" i="5"/>
  <c r="AC36" i="5"/>
  <c r="Q61" i="5"/>
  <c r="AC61" i="5"/>
  <c r="Q65" i="5"/>
  <c r="AC65" i="5"/>
  <c r="Q35" i="5"/>
  <c r="AC35" i="5"/>
  <c r="Q38" i="5"/>
  <c r="AC38" i="5"/>
  <c r="Q33" i="5"/>
  <c r="AC33" i="5"/>
  <c r="Q45" i="5"/>
  <c r="AC45" i="5"/>
  <c r="Q57" i="5"/>
  <c r="AC57" i="5"/>
  <c r="Q62" i="5"/>
  <c r="AC62" i="5"/>
  <c r="Q34" i="5"/>
  <c r="AC34" i="5"/>
  <c r="Q70" i="5"/>
  <c r="AC70" i="5"/>
  <c r="Q48" i="5"/>
  <c r="AC48" i="5"/>
  <c r="Q55" i="5"/>
  <c r="AC55" i="5"/>
  <c r="Q69" i="5"/>
  <c r="AC69" i="5"/>
  <c r="Q40" i="5"/>
  <c r="AC40" i="5"/>
  <c r="Q32" i="5"/>
  <c r="AC32" i="5"/>
  <c r="Q31" i="5"/>
  <c r="AC31" i="5"/>
  <c r="Q44" i="5"/>
  <c r="AC44" i="5"/>
  <c r="Q37" i="5"/>
  <c r="AC37" i="5"/>
  <c r="Q42" i="5"/>
  <c r="AC42" i="5"/>
  <c r="Q49" i="5"/>
  <c r="AC49" i="5"/>
  <c r="Q67" i="5"/>
  <c r="AC67" i="5"/>
  <c r="Q50" i="5"/>
  <c r="AC50" i="5"/>
  <c r="Q46" i="5"/>
  <c r="AC46" i="5"/>
  <c r="Q68" i="5"/>
  <c r="AC68" i="5"/>
  <c r="Q59" i="5"/>
  <c r="AC59" i="5"/>
  <c r="Q60" i="5"/>
  <c r="AC60" i="5"/>
  <c r="Q41" i="5"/>
  <c r="AC41" i="5"/>
  <c r="Q64" i="5"/>
  <c r="AC64" i="5"/>
  <c r="Q58" i="5"/>
  <c r="AC58" i="5"/>
  <c r="Q63" i="5"/>
  <c r="AC63" i="5"/>
  <c r="Q56" i="5"/>
  <c r="AC56" i="5"/>
  <c r="Q47" i="5"/>
  <c r="AC47" i="5"/>
  <c r="AJ97" i="5"/>
  <c r="AU62" i="5"/>
  <c r="AU34" i="5"/>
  <c r="AU69" i="5"/>
  <c r="AU31" i="5"/>
  <c r="AU37" i="5"/>
  <c r="AU42" i="5"/>
  <c r="AU41" i="5"/>
  <c r="AU54" i="5"/>
  <c r="AU66" i="5"/>
  <c r="AU39" i="5"/>
  <c r="AU64" i="5"/>
  <c r="AU71" i="5"/>
  <c r="AU49" i="5"/>
  <c r="AU67" i="5"/>
  <c r="AU58" i="5"/>
  <c r="AU51" i="5"/>
  <c r="AU57" i="5"/>
  <c r="AU70" i="5"/>
  <c r="AU40" i="5"/>
  <c r="AU32" i="5"/>
  <c r="AU44" i="5"/>
  <c r="AU53" i="5"/>
  <c r="AU52" i="5"/>
  <c r="AU43" i="5"/>
  <c r="AU36" i="5"/>
  <c r="AU61" i="5"/>
  <c r="AU50" i="5"/>
  <c r="AU46" i="5"/>
  <c r="AU68" i="5"/>
  <c r="AU59" i="5"/>
  <c r="AU60" i="5"/>
  <c r="AU48" i="5"/>
  <c r="AU55" i="5"/>
  <c r="AU63" i="5"/>
  <c r="AU65" i="5"/>
  <c r="AU35" i="5"/>
  <c r="AU38" i="5"/>
  <c r="AU33" i="5"/>
  <c r="AU45" i="5"/>
  <c r="AU56" i="5"/>
  <c r="AU47" i="5"/>
  <c r="E17" i="4"/>
  <c r="E5" i="4"/>
  <c r="AK41" i="4"/>
  <c r="AF41" i="4"/>
  <c r="AD41" i="4"/>
  <c r="AL41" i="4"/>
  <c r="AH41" i="4"/>
  <c r="AI41" i="4"/>
  <c r="AG41" i="4"/>
  <c r="AE41" i="4"/>
  <c r="AJ41" i="4"/>
  <c r="E19" i="4"/>
  <c r="E14" i="4"/>
  <c r="E26" i="4"/>
  <c r="E22" i="4"/>
  <c r="E18" i="4"/>
  <c r="E24" i="4"/>
  <c r="E25" i="4"/>
  <c r="BG41" i="5"/>
  <c r="BO41" i="5"/>
  <c r="BW41" i="5"/>
  <c r="CE41" i="5"/>
  <c r="BA41" i="5"/>
  <c r="BK41" i="5"/>
  <c r="BU41" i="5"/>
  <c r="CG41" i="5"/>
  <c r="BM41" i="5"/>
  <c r="CA41" i="5"/>
  <c r="BI41" i="5"/>
  <c r="CC41" i="5"/>
  <c r="BQ41" i="5"/>
  <c r="BE41" i="5"/>
  <c r="BS41" i="5"/>
  <c r="BY41" i="5"/>
  <c r="BC41" i="5"/>
  <c r="BC64" i="5"/>
  <c r="BK64" i="5"/>
  <c r="BS64" i="5"/>
  <c r="CA64" i="5"/>
  <c r="BI64" i="5"/>
  <c r="BU64" i="5"/>
  <c r="CE64" i="5"/>
  <c r="BA64" i="5"/>
  <c r="BM64" i="5"/>
  <c r="BW64" i="5"/>
  <c r="CG64" i="5"/>
  <c r="BQ64" i="5"/>
  <c r="BE64" i="5"/>
  <c r="BY64" i="5"/>
  <c r="BG64" i="5"/>
  <c r="CC64" i="5"/>
  <c r="BO64" i="5"/>
  <c r="BE53" i="5"/>
  <c r="BM53" i="5"/>
  <c r="BU53" i="5"/>
  <c r="CC53" i="5"/>
  <c r="BC53" i="5"/>
  <c r="BO53" i="5"/>
  <c r="BY53" i="5"/>
  <c r="BG53" i="5"/>
  <c r="BS53" i="5"/>
  <c r="CG53" i="5"/>
  <c r="BI53" i="5"/>
  <c r="BW53" i="5"/>
  <c r="BA53" i="5"/>
  <c r="CE53" i="5"/>
  <c r="BK53" i="5"/>
  <c r="BQ53" i="5"/>
  <c r="CA53" i="5"/>
  <c r="BG52" i="5"/>
  <c r="BO52" i="5"/>
  <c r="BW52" i="5"/>
  <c r="CE52" i="5"/>
  <c r="BE52" i="5"/>
  <c r="BQ52" i="5"/>
  <c r="CA52" i="5"/>
  <c r="BK52" i="5"/>
  <c r="BY52" i="5"/>
  <c r="BA52" i="5"/>
  <c r="BM52" i="5"/>
  <c r="CC52" i="5"/>
  <c r="BI52" i="5"/>
  <c r="BS52" i="5"/>
  <c r="BU52" i="5"/>
  <c r="BC52" i="5"/>
  <c r="CG52" i="5"/>
  <c r="BC43" i="5"/>
  <c r="BK43" i="5"/>
  <c r="BS43" i="5"/>
  <c r="CA43" i="5"/>
  <c r="BG43" i="5"/>
  <c r="BQ43" i="5"/>
  <c r="CC43" i="5"/>
  <c r="BA43" i="5"/>
  <c r="BO43" i="5"/>
  <c r="CE43" i="5"/>
  <c r="BU43" i="5"/>
  <c r="BE43" i="5"/>
  <c r="BW43" i="5"/>
  <c r="BM43" i="5"/>
  <c r="BY43" i="5"/>
  <c r="CG43" i="5"/>
  <c r="BI43" i="5"/>
  <c r="BA36" i="5"/>
  <c r="BI36" i="5"/>
  <c r="BQ36" i="5"/>
  <c r="BY36" i="5"/>
  <c r="CG36" i="5"/>
  <c r="BK36" i="5"/>
  <c r="BU36" i="5"/>
  <c r="CE36" i="5"/>
  <c r="BM36" i="5"/>
  <c r="CA36" i="5"/>
  <c r="BG36" i="5"/>
  <c r="CC36" i="5"/>
  <c r="BO36" i="5"/>
  <c r="BW36" i="5"/>
  <c r="BC36" i="5"/>
  <c r="BE36" i="5"/>
  <c r="BS36" i="5"/>
  <c r="BE61" i="5"/>
  <c r="BM61" i="5"/>
  <c r="BU61" i="5"/>
  <c r="CC61" i="5"/>
  <c r="BA61" i="5"/>
  <c r="BK61" i="5"/>
  <c r="BW61" i="5"/>
  <c r="CG61" i="5"/>
  <c r="BI61" i="5"/>
  <c r="BY61" i="5"/>
  <c r="BO61" i="5"/>
  <c r="CA61" i="5"/>
  <c r="BG61" i="5"/>
  <c r="BQ61" i="5"/>
  <c r="BS61" i="5"/>
  <c r="BC61" i="5"/>
  <c r="CE61" i="5"/>
  <c r="BE50" i="5"/>
  <c r="BM50" i="5"/>
  <c r="BU50" i="5"/>
  <c r="CC50" i="5"/>
  <c r="BC50" i="5"/>
  <c r="BO50" i="5"/>
  <c r="BY50" i="5"/>
  <c r="BG50" i="5"/>
  <c r="BS50" i="5"/>
  <c r="CG50" i="5"/>
  <c r="BI50" i="5"/>
  <c r="CA50" i="5"/>
  <c r="BK50" i="5"/>
  <c r="CE50" i="5"/>
  <c r="BA50" i="5"/>
  <c r="BQ50" i="5"/>
  <c r="BW50" i="5"/>
  <c r="BE46" i="5"/>
  <c r="BM46" i="5"/>
  <c r="BU46" i="5"/>
  <c r="CC46" i="5"/>
  <c r="BA46" i="5"/>
  <c r="BK46" i="5"/>
  <c r="BW46" i="5"/>
  <c r="CG46" i="5"/>
  <c r="BO46" i="5"/>
  <c r="CA46" i="5"/>
  <c r="BI46" i="5"/>
  <c r="CE46" i="5"/>
  <c r="BQ46" i="5"/>
  <c r="BY46" i="5"/>
  <c r="BC46" i="5"/>
  <c r="BG46" i="5"/>
  <c r="BS46" i="5"/>
  <c r="BC68" i="5"/>
  <c r="BK68" i="5"/>
  <c r="BS68" i="5"/>
  <c r="CA68" i="5"/>
  <c r="BA68" i="5"/>
  <c r="BM68" i="5"/>
  <c r="BW68" i="5"/>
  <c r="CG68" i="5"/>
  <c r="BE68" i="5"/>
  <c r="BO68" i="5"/>
  <c r="BY68" i="5"/>
  <c r="BI68" i="5"/>
  <c r="CE68" i="5"/>
  <c r="BQ68" i="5"/>
  <c r="BU68" i="5"/>
  <c r="BG68" i="5"/>
  <c r="CC68" i="5"/>
  <c r="BA59" i="5"/>
  <c r="BI59" i="5"/>
  <c r="BQ59" i="5"/>
  <c r="BY59" i="5"/>
  <c r="CG59" i="5"/>
  <c r="BE59" i="5"/>
  <c r="BO59" i="5"/>
  <c r="CA59" i="5"/>
  <c r="BG59" i="5"/>
  <c r="BC59" i="5"/>
  <c r="BU59" i="5"/>
  <c r="BK59" i="5"/>
  <c r="BW59" i="5"/>
  <c r="BS59" i="5"/>
  <c r="CC59" i="5"/>
  <c r="CE59" i="5"/>
  <c r="BM59" i="5"/>
  <c r="BG60" i="5"/>
  <c r="BO60" i="5"/>
  <c r="BW60" i="5"/>
  <c r="CE60" i="5"/>
  <c r="BC60" i="5"/>
  <c r="BM60" i="5"/>
  <c r="BY60" i="5"/>
  <c r="BA60" i="5"/>
  <c r="BQ60" i="5"/>
  <c r="CC60" i="5"/>
  <c r="BE60" i="5"/>
  <c r="BS60" i="5"/>
  <c r="CG60" i="5"/>
  <c r="BK60" i="5"/>
  <c r="BU60" i="5"/>
  <c r="CA60" i="5"/>
  <c r="BI60" i="5"/>
  <c r="BC54" i="5"/>
  <c r="BK54" i="5"/>
  <c r="BS54" i="5"/>
  <c r="CA54" i="5"/>
  <c r="BA54" i="5"/>
  <c r="BM54" i="5"/>
  <c r="BW54" i="5"/>
  <c r="CG54" i="5"/>
  <c r="BO54" i="5"/>
  <c r="CC54" i="5"/>
  <c r="BE54" i="5"/>
  <c r="BQ54" i="5"/>
  <c r="CE54" i="5"/>
  <c r="BY54" i="5"/>
  <c r="BG54" i="5"/>
  <c r="BI54" i="5"/>
  <c r="BU54" i="5"/>
  <c r="BC39" i="5"/>
  <c r="BK39" i="5"/>
  <c r="BS39" i="5"/>
  <c r="CA39" i="5"/>
  <c r="BE39" i="5"/>
  <c r="BO39" i="5"/>
  <c r="BY39" i="5"/>
  <c r="BI39" i="5"/>
  <c r="BW39" i="5"/>
  <c r="BA39" i="5"/>
  <c r="BU39" i="5"/>
  <c r="BG39" i="5"/>
  <c r="CC39" i="5"/>
  <c r="CG39" i="5"/>
  <c r="BM39" i="5"/>
  <c r="BQ39" i="5"/>
  <c r="CE39" i="5"/>
  <c r="BG49" i="5"/>
  <c r="BO49" i="5"/>
  <c r="BW49" i="5"/>
  <c r="CE49" i="5"/>
  <c r="BE49" i="5"/>
  <c r="BQ49" i="5"/>
  <c r="CA49" i="5"/>
  <c r="BK49" i="5"/>
  <c r="BY49" i="5"/>
  <c r="BC49" i="5"/>
  <c r="BU49" i="5"/>
  <c r="BI49" i="5"/>
  <c r="CC49" i="5"/>
  <c r="BA49" i="5"/>
  <c r="BM49" i="5"/>
  <c r="BS49" i="5"/>
  <c r="CG49" i="5"/>
  <c r="BC51" i="5"/>
  <c r="BK51" i="5"/>
  <c r="BS51" i="5"/>
  <c r="CA51" i="5"/>
  <c r="BA51" i="5"/>
  <c r="BM51" i="5"/>
  <c r="BW51" i="5"/>
  <c r="CG51" i="5"/>
  <c r="BO51" i="5"/>
  <c r="CC51" i="5"/>
  <c r="BI51" i="5"/>
  <c r="CE51" i="5"/>
  <c r="BQ51" i="5"/>
  <c r="BG51" i="5"/>
  <c r="BU51" i="5"/>
  <c r="BY51" i="5"/>
  <c r="BE51" i="5"/>
  <c r="BC72" i="5"/>
  <c r="BK72" i="5"/>
  <c r="BS72" i="5"/>
  <c r="CA72" i="5"/>
  <c r="BE72" i="5"/>
  <c r="BO72" i="5"/>
  <c r="BY72" i="5"/>
  <c r="BG72" i="5"/>
  <c r="BQ72" i="5"/>
  <c r="CC72" i="5"/>
  <c r="BA72" i="5"/>
  <c r="BW72" i="5"/>
  <c r="BI72" i="5"/>
  <c r="CE72" i="5"/>
  <c r="BM72" i="5"/>
  <c r="CG72" i="5"/>
  <c r="BU72" i="5"/>
  <c r="BE63" i="5"/>
  <c r="BM63" i="5"/>
  <c r="BU63" i="5"/>
  <c r="CC63" i="5"/>
  <c r="BA63" i="5"/>
  <c r="BK63" i="5"/>
  <c r="BW63" i="5"/>
  <c r="CG63" i="5"/>
  <c r="BC63" i="5"/>
  <c r="BO63" i="5"/>
  <c r="BY63" i="5"/>
  <c r="BI63" i="5"/>
  <c r="CE63" i="5"/>
  <c r="BQ63" i="5"/>
  <c r="BS63" i="5"/>
  <c r="BG63" i="5"/>
  <c r="CA63" i="5"/>
  <c r="BA65" i="5"/>
  <c r="BI65" i="5"/>
  <c r="BQ65" i="5"/>
  <c r="BY65" i="5"/>
  <c r="CG65" i="5"/>
  <c r="BG65" i="5"/>
  <c r="BS65" i="5"/>
  <c r="CC65" i="5"/>
  <c r="BK65" i="5"/>
  <c r="BU65" i="5"/>
  <c r="CE65" i="5"/>
  <c r="BE65" i="5"/>
  <c r="CA65" i="5"/>
  <c r="BM65" i="5"/>
  <c r="BO65" i="5"/>
  <c r="BC65" i="5"/>
  <c r="BW65" i="5"/>
  <c r="BC35" i="5"/>
  <c r="BK35" i="5"/>
  <c r="BS35" i="5"/>
  <c r="CA35" i="5"/>
  <c r="BA35" i="5"/>
  <c r="BM35" i="5"/>
  <c r="BW35" i="5"/>
  <c r="CG35" i="5"/>
  <c r="BE35" i="5"/>
  <c r="BQ35" i="5"/>
  <c r="CE35" i="5"/>
  <c r="BG35" i="5"/>
  <c r="BY35" i="5"/>
  <c r="BI35" i="5"/>
  <c r="CC35" i="5"/>
  <c r="BU35" i="5"/>
  <c r="BO35" i="5"/>
  <c r="BE38" i="5"/>
  <c r="BM38" i="5"/>
  <c r="BU38" i="5"/>
  <c r="CC38" i="5"/>
  <c r="BG38" i="5"/>
  <c r="BQ38" i="5"/>
  <c r="CA38" i="5"/>
  <c r="BA38" i="5"/>
  <c r="BO38" i="5"/>
  <c r="CE38" i="5"/>
  <c r="BS38" i="5"/>
  <c r="BC38" i="5"/>
  <c r="BW38" i="5"/>
  <c r="CG38" i="5"/>
  <c r="BI38" i="5"/>
  <c r="BK38" i="5"/>
  <c r="BY38" i="5"/>
  <c r="BG33" i="5"/>
  <c r="BO33" i="5"/>
  <c r="BW33" i="5"/>
  <c r="CE33" i="5"/>
  <c r="BE33" i="5"/>
  <c r="BQ33" i="5"/>
  <c r="CA33" i="5"/>
  <c r="BA33" i="5"/>
  <c r="BM33" i="5"/>
  <c r="CC33" i="5"/>
  <c r="BS33" i="5"/>
  <c r="BC33" i="5"/>
  <c r="BU33" i="5"/>
  <c r="BK33" i="5"/>
  <c r="BY33" i="5"/>
  <c r="CG33" i="5"/>
  <c r="BI33" i="5"/>
  <c r="BG45" i="5"/>
  <c r="BO45" i="5"/>
  <c r="BW45" i="5"/>
  <c r="CE45" i="5"/>
  <c r="BC45" i="5"/>
  <c r="BM45" i="5"/>
  <c r="BY45" i="5"/>
  <c r="BE45" i="5"/>
  <c r="BS45" i="5"/>
  <c r="CG45" i="5"/>
  <c r="BI45" i="5"/>
  <c r="CA45" i="5"/>
  <c r="BK45" i="5"/>
  <c r="CC45" i="5"/>
  <c r="BU45" i="5"/>
  <c r="BA45" i="5"/>
  <c r="BQ45" i="5"/>
  <c r="BG56" i="5"/>
  <c r="BO56" i="5"/>
  <c r="BW56" i="5"/>
  <c r="CE56" i="5"/>
  <c r="BI56" i="5"/>
  <c r="BS56" i="5"/>
  <c r="CC56" i="5"/>
  <c r="BC56" i="5"/>
  <c r="BQ56" i="5"/>
  <c r="CG56" i="5"/>
  <c r="BE56" i="5"/>
  <c r="BU56" i="5"/>
  <c r="BM56" i="5"/>
  <c r="BY56" i="5"/>
  <c r="BA56" i="5"/>
  <c r="CA56" i="5"/>
  <c r="BK56" i="5"/>
  <c r="BC47" i="5"/>
  <c r="BK47" i="5"/>
  <c r="BS47" i="5"/>
  <c r="CA47" i="5"/>
  <c r="BI47" i="5"/>
  <c r="BU47" i="5"/>
  <c r="CE47" i="5"/>
  <c r="BG47" i="5"/>
  <c r="BW47" i="5"/>
  <c r="BO47" i="5"/>
  <c r="CG47" i="5"/>
  <c r="BA47" i="5"/>
  <c r="BQ47" i="5"/>
  <c r="CC47" i="5"/>
  <c r="BE47" i="5"/>
  <c r="BM47" i="5"/>
  <c r="BY47" i="5"/>
  <c r="BG66" i="5"/>
  <c r="BO66" i="5"/>
  <c r="BW66" i="5"/>
  <c r="CE66" i="5"/>
  <c r="BE66" i="5"/>
  <c r="BQ66" i="5"/>
  <c r="CA66" i="5"/>
  <c r="BI66" i="5"/>
  <c r="BS66" i="5"/>
  <c r="CC66" i="5"/>
  <c r="BM66" i="5"/>
  <c r="BA66" i="5"/>
  <c r="BU66" i="5"/>
  <c r="BC66" i="5"/>
  <c r="BY66" i="5"/>
  <c r="BK66" i="5"/>
  <c r="CG66" i="5"/>
  <c r="BE71" i="5"/>
  <c r="BM71" i="5"/>
  <c r="BU71" i="5"/>
  <c r="CC71" i="5"/>
  <c r="BG71" i="5"/>
  <c r="BQ71" i="5"/>
  <c r="CA71" i="5"/>
  <c r="BI71" i="5"/>
  <c r="BS71" i="5"/>
  <c r="CE71" i="5"/>
  <c r="BO71" i="5"/>
  <c r="BA71" i="5"/>
  <c r="BW71" i="5"/>
  <c r="BC71" i="5"/>
  <c r="BY71" i="5"/>
  <c r="BK71" i="5"/>
  <c r="CG71" i="5"/>
  <c r="BE67" i="5"/>
  <c r="BM67" i="5"/>
  <c r="BU67" i="5"/>
  <c r="CC67" i="5"/>
  <c r="BC67" i="5"/>
  <c r="BO67" i="5"/>
  <c r="BY67" i="5"/>
  <c r="BG67" i="5"/>
  <c r="BQ67" i="5"/>
  <c r="CA67" i="5"/>
  <c r="BA67" i="5"/>
  <c r="BW67" i="5"/>
  <c r="BI67" i="5"/>
  <c r="CE67" i="5"/>
  <c r="BK67" i="5"/>
  <c r="CG67" i="5"/>
  <c r="BS67" i="5"/>
  <c r="BC58" i="5"/>
  <c r="BK58" i="5"/>
  <c r="BS58" i="5"/>
  <c r="CA58" i="5"/>
  <c r="BG58" i="5"/>
  <c r="BQ58" i="5"/>
  <c r="CC58" i="5"/>
  <c r="BI58" i="5"/>
  <c r="BU58" i="5"/>
  <c r="CE58" i="5"/>
  <c r="BO58" i="5"/>
  <c r="BA58" i="5"/>
  <c r="BW58" i="5"/>
  <c r="BE58" i="5"/>
  <c r="BM58" i="5"/>
  <c r="BY58" i="5"/>
  <c r="CG58" i="5"/>
  <c r="BE57" i="5"/>
  <c r="BM57" i="5"/>
  <c r="BU57" i="5"/>
  <c r="CC57" i="5"/>
  <c r="BI57" i="5"/>
  <c r="BS57" i="5"/>
  <c r="CE57" i="5"/>
  <c r="BA57" i="5"/>
  <c r="BK57" i="5"/>
  <c r="BW57" i="5"/>
  <c r="CG57" i="5"/>
  <c r="BG57" i="5"/>
  <c r="CA57" i="5"/>
  <c r="BO57" i="5"/>
  <c r="BQ57" i="5"/>
  <c r="BC57" i="5"/>
  <c r="BY57" i="5"/>
  <c r="BG62" i="5"/>
  <c r="BO62" i="5"/>
  <c r="BW62" i="5"/>
  <c r="CE62" i="5"/>
  <c r="BC62" i="5"/>
  <c r="BM62" i="5"/>
  <c r="BY62" i="5"/>
  <c r="BE62" i="5"/>
  <c r="BQ62" i="5"/>
  <c r="CA62" i="5"/>
  <c r="BA62" i="5"/>
  <c r="BU62" i="5"/>
  <c r="BI62" i="5"/>
  <c r="CC62" i="5"/>
  <c r="BK62" i="5"/>
  <c r="CG62" i="5"/>
  <c r="BS62" i="5"/>
  <c r="BE34" i="5"/>
  <c r="BM34" i="5"/>
  <c r="BU34" i="5"/>
  <c r="CC34" i="5"/>
  <c r="BC34" i="5"/>
  <c r="BO34" i="5"/>
  <c r="BY34" i="5"/>
  <c r="BI34" i="5"/>
  <c r="BW34" i="5"/>
  <c r="BA34" i="5"/>
  <c r="BS34" i="5"/>
  <c r="BG34" i="5"/>
  <c r="CA34" i="5"/>
  <c r="BQ34" i="5"/>
  <c r="CE34" i="5"/>
  <c r="CG34" i="5"/>
  <c r="BK34" i="5"/>
  <c r="BG70" i="5"/>
  <c r="BO70" i="5"/>
  <c r="BW70" i="5"/>
  <c r="CE70" i="5"/>
  <c r="BI70" i="5"/>
  <c r="BS70" i="5"/>
  <c r="CC70" i="5"/>
  <c r="BA70" i="5"/>
  <c r="BK70" i="5"/>
  <c r="BU70" i="5"/>
  <c r="CG70" i="5"/>
  <c r="BE70" i="5"/>
  <c r="CA70" i="5"/>
  <c r="BM70" i="5"/>
  <c r="BQ70" i="5"/>
  <c r="BC70" i="5"/>
  <c r="BY70" i="5"/>
  <c r="BA48" i="5"/>
  <c r="BI48" i="5"/>
  <c r="BQ48" i="5"/>
  <c r="BY48" i="5"/>
  <c r="CG48" i="5"/>
  <c r="BG48" i="5"/>
  <c r="BS48" i="5"/>
  <c r="CC48" i="5"/>
  <c r="BC48" i="5"/>
  <c r="BO48" i="5"/>
  <c r="CE48" i="5"/>
  <c r="BU48" i="5"/>
  <c r="BE48" i="5"/>
  <c r="BW48" i="5"/>
  <c r="BK48" i="5"/>
  <c r="BM48" i="5"/>
  <c r="CA48" i="5"/>
  <c r="BA55" i="5"/>
  <c r="BI55" i="5"/>
  <c r="BQ55" i="5"/>
  <c r="BY55" i="5"/>
  <c r="CG55" i="5"/>
  <c r="BK55" i="5"/>
  <c r="BU55" i="5"/>
  <c r="CE55" i="5"/>
  <c r="BG55" i="5"/>
  <c r="BW55" i="5"/>
  <c r="BM55" i="5"/>
  <c r="CA55" i="5"/>
  <c r="BS55" i="5"/>
  <c r="BC55" i="5"/>
  <c r="CC55" i="5"/>
  <c r="BE55" i="5"/>
  <c r="BO55" i="5"/>
  <c r="BA69" i="5"/>
  <c r="BI69" i="5"/>
  <c r="BQ69" i="5"/>
  <c r="BY69" i="5"/>
  <c r="CG69" i="5"/>
  <c r="BK69" i="5"/>
  <c r="BU69" i="5"/>
  <c r="CE69" i="5"/>
  <c r="BC69" i="5"/>
  <c r="BM69" i="5"/>
  <c r="BW69" i="5"/>
  <c r="BS69" i="5"/>
  <c r="BE69" i="5"/>
  <c r="CA69" i="5"/>
  <c r="BG69" i="5"/>
  <c r="CC69" i="5"/>
  <c r="BO69" i="5"/>
  <c r="BA40" i="5"/>
  <c r="BI40" i="5"/>
  <c r="BQ40" i="5"/>
  <c r="BY40" i="5"/>
  <c r="CG40" i="5"/>
  <c r="BC40" i="5"/>
  <c r="BM40" i="5"/>
  <c r="BW40" i="5"/>
  <c r="BE40" i="5"/>
  <c r="BS40" i="5"/>
  <c r="CE40" i="5"/>
  <c r="BG40" i="5"/>
  <c r="CA40" i="5"/>
  <c r="BK40" i="5"/>
  <c r="CC40" i="5"/>
  <c r="BO40" i="5"/>
  <c r="BU40" i="5"/>
  <c r="BA32" i="5"/>
  <c r="BI32" i="5"/>
  <c r="BQ32" i="5"/>
  <c r="BY32" i="5"/>
  <c r="CG32" i="5"/>
  <c r="BG32" i="5"/>
  <c r="BS32" i="5"/>
  <c r="CC32" i="5"/>
  <c r="BE32" i="5"/>
  <c r="BU32" i="5"/>
  <c r="BM32" i="5"/>
  <c r="CE32" i="5"/>
  <c r="BO32" i="5"/>
  <c r="BK32" i="5"/>
  <c r="BW32" i="5"/>
  <c r="CA32" i="5"/>
  <c r="BC32" i="5"/>
  <c r="BC31" i="5"/>
  <c r="BK31" i="5"/>
  <c r="BS31" i="5"/>
  <c r="CA31" i="5"/>
  <c r="BE31" i="5"/>
  <c r="BO31" i="5"/>
  <c r="BY31" i="5"/>
  <c r="BG31" i="5"/>
  <c r="BQ31" i="5"/>
  <c r="CC31" i="5"/>
  <c r="BM31" i="5"/>
  <c r="CG31" i="5"/>
  <c r="BU31" i="5"/>
  <c r="BW31" i="5"/>
  <c r="BI31" i="5"/>
  <c r="CE31" i="5"/>
  <c r="BA44" i="5"/>
  <c r="BI44" i="5"/>
  <c r="BQ44" i="5"/>
  <c r="BY44" i="5"/>
  <c r="CG44" i="5"/>
  <c r="BE44" i="5"/>
  <c r="BO44" i="5"/>
  <c r="CA44" i="5"/>
  <c r="BK44" i="5"/>
  <c r="BW44" i="5"/>
  <c r="BC44" i="5"/>
  <c r="BU44" i="5"/>
  <c r="BG44" i="5"/>
  <c r="CC44" i="5"/>
  <c r="BS44" i="5"/>
  <c r="CE44" i="5"/>
  <c r="BM44" i="5"/>
  <c r="BG37" i="5"/>
  <c r="BO37" i="5"/>
  <c r="BW37" i="5"/>
  <c r="CE37" i="5"/>
  <c r="BI37" i="5"/>
  <c r="BS37" i="5"/>
  <c r="CC37" i="5"/>
  <c r="BE37" i="5"/>
  <c r="BU37" i="5"/>
  <c r="BM37" i="5"/>
  <c r="CG37" i="5"/>
  <c r="BA37" i="5"/>
  <c r="BQ37" i="5"/>
  <c r="CA37" i="5"/>
  <c r="BC37" i="5"/>
  <c r="BK37" i="5"/>
  <c r="BY37" i="5"/>
  <c r="BE42" i="5"/>
  <c r="BM42" i="5"/>
  <c r="BU42" i="5"/>
  <c r="CC42" i="5"/>
  <c r="BI42" i="5"/>
  <c r="BS42" i="5"/>
  <c r="CE42" i="5"/>
  <c r="BG42" i="5"/>
  <c r="BW42" i="5"/>
  <c r="BO42" i="5"/>
  <c r="CG42" i="5"/>
  <c r="BA42" i="5"/>
  <c r="BQ42" i="5"/>
  <c r="BK42" i="5"/>
  <c r="BY42" i="5"/>
  <c r="CA42" i="5"/>
  <c r="BC42" i="5"/>
  <c r="E21" i="4"/>
  <c r="AN12" i="6"/>
  <c r="J12" i="6"/>
  <c r="AN25" i="6"/>
  <c r="J25" i="6"/>
  <c r="AN37" i="6"/>
  <c r="J37" i="6"/>
  <c r="AN10" i="6"/>
  <c r="J10" i="6"/>
  <c r="J35" i="6"/>
  <c r="AN35" i="6"/>
  <c r="AN42" i="6"/>
  <c r="J42" i="6"/>
  <c r="AN20" i="6"/>
  <c r="J20" i="6"/>
  <c r="AN38" i="6"/>
  <c r="J38" i="6"/>
  <c r="AN29" i="6"/>
  <c r="J29" i="6"/>
  <c r="J48" i="6"/>
  <c r="AN48" i="6"/>
  <c r="AN22" i="6"/>
  <c r="J22" i="6"/>
  <c r="AN24" i="6"/>
  <c r="J24" i="6"/>
  <c r="J47" i="6"/>
  <c r="AN47" i="6"/>
  <c r="AN14" i="6"/>
  <c r="J14" i="6"/>
  <c r="AN7" i="6"/>
  <c r="J7" i="6"/>
  <c r="AN32" i="6"/>
  <c r="J32" i="6"/>
  <c r="AN21" i="6"/>
  <c r="J21" i="6"/>
  <c r="AN17" i="6"/>
  <c r="J17" i="6"/>
  <c r="J39" i="6"/>
  <c r="AN39" i="6"/>
  <c r="AN30" i="6"/>
  <c r="J30" i="6"/>
  <c r="J31" i="6"/>
  <c r="AN31" i="6"/>
  <c r="J45" i="6"/>
  <c r="AN45" i="6"/>
  <c r="AN23" i="6"/>
  <c r="J23" i="6"/>
  <c r="AN46" i="6"/>
  <c r="J46" i="6"/>
  <c r="AN34" i="6"/>
  <c r="J34" i="6"/>
  <c r="AN50" i="6"/>
  <c r="AN9" i="6"/>
  <c r="J9" i="6"/>
  <c r="AN49" i="6"/>
  <c r="J49" i="6"/>
  <c r="AN4" i="6"/>
  <c r="J4" i="6"/>
  <c r="AN16" i="6"/>
  <c r="J16" i="6"/>
  <c r="J27" i="6"/>
  <c r="AN27" i="6"/>
  <c r="AN18" i="6"/>
  <c r="J18" i="6"/>
  <c r="J43" i="6"/>
  <c r="AN43" i="6"/>
  <c r="AN44" i="6"/>
  <c r="J44" i="6"/>
  <c r="AN36" i="6"/>
  <c r="J36" i="6"/>
  <c r="AN6" i="6"/>
  <c r="J6" i="6"/>
  <c r="AN28" i="6"/>
  <c r="J28" i="6"/>
  <c r="J33" i="6"/>
  <c r="AN33" i="6"/>
  <c r="AN5" i="6"/>
  <c r="J5" i="6"/>
  <c r="J41" i="6"/>
  <c r="AN41" i="6"/>
  <c r="AN19" i="6"/>
  <c r="J19" i="6"/>
  <c r="AN26" i="6"/>
  <c r="J26" i="6"/>
  <c r="AN40" i="6"/>
  <c r="J40" i="6"/>
  <c r="AN11" i="6"/>
  <c r="J11" i="6"/>
  <c r="AN3" i="6"/>
  <c r="J3" i="6"/>
  <c r="AN2" i="6"/>
  <c r="J2" i="6"/>
  <c r="AN15" i="6"/>
  <c r="J15" i="6"/>
  <c r="AN8" i="6"/>
  <c r="J8" i="6"/>
  <c r="AN13" i="6"/>
  <c r="J13" i="6"/>
  <c r="E23" i="4"/>
  <c r="E13" i="4"/>
  <c r="E11" i="4"/>
  <c r="E6" i="4"/>
  <c r="E20" i="4"/>
  <c r="P23" i="5" s="1"/>
  <c r="E12" i="4"/>
  <c r="E10" i="4"/>
  <c r="E16" i="4"/>
  <c r="E7" i="4"/>
  <c r="E15" i="4"/>
  <c r="E3" i="4"/>
  <c r="E9" i="4"/>
  <c r="E8" i="4"/>
  <c r="E4" i="4"/>
  <c r="AH53" i="5"/>
  <c r="M53" i="5"/>
  <c r="W53" i="5"/>
  <c r="W72" i="5"/>
  <c r="AH72" i="5"/>
  <c r="M72" i="5"/>
  <c r="AH61" i="5"/>
  <c r="M61" i="5"/>
  <c r="W61" i="5"/>
  <c r="AH46" i="5"/>
  <c r="M46" i="5"/>
  <c r="W46" i="5"/>
  <c r="W68" i="5"/>
  <c r="AH68" i="5"/>
  <c r="M68" i="5"/>
  <c r="W63" i="5"/>
  <c r="AH63" i="5"/>
  <c r="M63" i="5"/>
  <c r="W35" i="5"/>
  <c r="AH35" i="5"/>
  <c r="M35" i="5"/>
  <c r="AH45" i="5"/>
  <c r="M45" i="5"/>
  <c r="W45" i="5"/>
  <c r="W56" i="5"/>
  <c r="AH56" i="5"/>
  <c r="M56" i="5"/>
  <c r="AH57" i="5"/>
  <c r="M57" i="5"/>
  <c r="W57" i="5"/>
  <c r="AH62" i="5"/>
  <c r="M62" i="5"/>
  <c r="W62" i="5"/>
  <c r="AH34" i="5"/>
  <c r="M34" i="5"/>
  <c r="W34" i="5"/>
  <c r="AH70" i="5"/>
  <c r="M70" i="5"/>
  <c r="W70" i="5"/>
  <c r="W48" i="5"/>
  <c r="AH48" i="5"/>
  <c r="M48" i="5"/>
  <c r="W55" i="5"/>
  <c r="AH55" i="5"/>
  <c r="M55" i="5"/>
  <c r="AH69" i="5"/>
  <c r="M69" i="5"/>
  <c r="W69" i="5"/>
  <c r="W40" i="5"/>
  <c r="AH40" i="5"/>
  <c r="M40" i="5"/>
  <c r="W32" i="5"/>
  <c r="M32" i="5"/>
  <c r="AH32" i="5"/>
  <c r="M31" i="5"/>
  <c r="W31" i="5"/>
  <c r="W44" i="5"/>
  <c r="M44" i="5"/>
  <c r="AH44" i="5"/>
  <c r="AH37" i="5"/>
  <c r="M37" i="5"/>
  <c r="W37" i="5"/>
  <c r="AH42" i="5"/>
  <c r="M42" i="5"/>
  <c r="W42" i="5"/>
  <c r="W52" i="5"/>
  <c r="AH52" i="5"/>
  <c r="M52" i="5"/>
  <c r="W43" i="5"/>
  <c r="AH43" i="5"/>
  <c r="M43" i="5"/>
  <c r="W36" i="5"/>
  <c r="AH36" i="5"/>
  <c r="M36" i="5"/>
  <c r="AH50" i="5"/>
  <c r="M50" i="5"/>
  <c r="W50" i="5"/>
  <c r="W59" i="5"/>
  <c r="AH59" i="5"/>
  <c r="M59" i="5"/>
  <c r="W60" i="5"/>
  <c r="M60" i="5"/>
  <c r="AH60" i="5"/>
  <c r="AH65" i="5"/>
  <c r="M65" i="5"/>
  <c r="W65" i="5"/>
  <c r="AH38" i="5"/>
  <c r="M38" i="5"/>
  <c r="W38" i="5"/>
  <c r="AH33" i="5"/>
  <c r="M33" i="5"/>
  <c r="W33" i="5"/>
  <c r="W47" i="5"/>
  <c r="AH47" i="5"/>
  <c r="M47" i="5"/>
  <c r="AH41" i="5"/>
  <c r="M41" i="5"/>
  <c r="W41" i="5"/>
  <c r="AH54" i="5"/>
  <c r="M54" i="5"/>
  <c r="W54" i="5"/>
  <c r="AH66" i="5"/>
  <c r="M66" i="5"/>
  <c r="W66" i="5"/>
  <c r="W39" i="5"/>
  <c r="AH39" i="5"/>
  <c r="M39" i="5"/>
  <c r="W64" i="5"/>
  <c r="AH64" i="5"/>
  <c r="M64" i="5"/>
  <c r="W71" i="5"/>
  <c r="AH71" i="5"/>
  <c r="M71" i="5"/>
  <c r="AH49" i="5"/>
  <c r="M49" i="5"/>
  <c r="W49" i="5"/>
  <c r="W67" i="5"/>
  <c r="AH67" i="5"/>
  <c r="M67" i="5"/>
  <c r="AH58" i="5"/>
  <c r="M58" i="5"/>
  <c r="W58" i="5"/>
  <c r="W51" i="5"/>
  <c r="AH51" i="5"/>
  <c r="M51" i="5"/>
  <c r="B63" i="5"/>
  <c r="E63" i="5" s="1"/>
  <c r="H63" i="5"/>
  <c r="B65" i="5"/>
  <c r="E65" i="5" s="1"/>
  <c r="H65" i="5"/>
  <c r="B62" i="5"/>
  <c r="E62" i="5" s="1"/>
  <c r="H62" i="5"/>
  <c r="B70" i="5"/>
  <c r="E70" i="5" s="1"/>
  <c r="H70" i="5"/>
  <c r="B69" i="5"/>
  <c r="E69" i="5" s="1"/>
  <c r="H69" i="5"/>
  <c r="B66" i="5"/>
  <c r="E66" i="5" s="1"/>
  <c r="H66" i="5"/>
  <c r="B64" i="5"/>
  <c r="E64" i="5" s="1"/>
  <c r="H64" i="5"/>
  <c r="B71" i="5"/>
  <c r="E71" i="5" s="1"/>
  <c r="H71" i="5"/>
  <c r="B67" i="5"/>
  <c r="E67" i="5" s="1"/>
  <c r="H67" i="5"/>
  <c r="B72" i="5"/>
  <c r="H72" i="5"/>
  <c r="B61" i="5"/>
  <c r="E61" i="5" s="1"/>
  <c r="H61" i="5"/>
  <c r="B68" i="5"/>
  <c r="E68" i="5" s="1"/>
  <c r="H68" i="5"/>
  <c r="B35" i="5"/>
  <c r="E35" i="5" s="1"/>
  <c r="H35" i="5"/>
  <c r="B38" i="5"/>
  <c r="E38" i="5" s="1"/>
  <c r="H38" i="5"/>
  <c r="B33" i="5"/>
  <c r="E33" i="5" s="1"/>
  <c r="H33" i="5"/>
  <c r="B45" i="5"/>
  <c r="E45" i="5" s="1"/>
  <c r="H45" i="5"/>
  <c r="B56" i="5"/>
  <c r="E56" i="5" s="1"/>
  <c r="H56" i="5"/>
  <c r="B47" i="5"/>
  <c r="E47" i="5" s="1"/>
  <c r="H47" i="5"/>
  <c r="B57" i="5"/>
  <c r="E57" i="5" s="1"/>
  <c r="H57" i="5"/>
  <c r="B34" i="5"/>
  <c r="E34" i="5" s="1"/>
  <c r="H34" i="5"/>
  <c r="B48" i="5"/>
  <c r="E48" i="5" s="1"/>
  <c r="H48" i="5"/>
  <c r="B55" i="5"/>
  <c r="E55" i="5" s="1"/>
  <c r="H55" i="5"/>
  <c r="B40" i="5"/>
  <c r="E40" i="5" s="1"/>
  <c r="H40" i="5"/>
  <c r="B32" i="5"/>
  <c r="E32" i="5" s="1"/>
  <c r="H32" i="5"/>
  <c r="H31" i="5"/>
  <c r="B31" i="5"/>
  <c r="E31" i="5" s="1"/>
  <c r="B44" i="5"/>
  <c r="E44" i="5" s="1"/>
  <c r="H44" i="5"/>
  <c r="B37" i="5"/>
  <c r="E37" i="5" s="1"/>
  <c r="H37" i="5"/>
  <c r="B42" i="5"/>
  <c r="E42" i="5" s="1"/>
  <c r="H42" i="5"/>
  <c r="B41" i="5"/>
  <c r="E41" i="5" s="1"/>
  <c r="H41" i="5"/>
  <c r="B54" i="5"/>
  <c r="E54" i="5" s="1"/>
  <c r="H54" i="5"/>
  <c r="B39" i="5"/>
  <c r="E39" i="5" s="1"/>
  <c r="H39" i="5"/>
  <c r="B49" i="5"/>
  <c r="E49" i="5" s="1"/>
  <c r="H49" i="5"/>
  <c r="B58" i="5"/>
  <c r="E58" i="5" s="1"/>
  <c r="H58" i="5"/>
  <c r="B51" i="5"/>
  <c r="E51" i="5" s="1"/>
  <c r="H51" i="5"/>
  <c r="B53" i="5"/>
  <c r="E53" i="5" s="1"/>
  <c r="H53" i="5"/>
  <c r="B52" i="5"/>
  <c r="E52" i="5" s="1"/>
  <c r="H52" i="5"/>
  <c r="B43" i="5"/>
  <c r="E43" i="5" s="1"/>
  <c r="H43" i="5"/>
  <c r="B36" i="5"/>
  <c r="E36" i="5" s="1"/>
  <c r="H36" i="5"/>
  <c r="B50" i="5"/>
  <c r="E50" i="5" s="1"/>
  <c r="H50" i="5"/>
  <c r="B46" i="5"/>
  <c r="E46" i="5" s="1"/>
  <c r="H46" i="5"/>
  <c r="B59" i="5"/>
  <c r="E59" i="5" s="1"/>
  <c r="H59" i="5"/>
  <c r="B60" i="5"/>
  <c r="E60" i="5" s="1"/>
  <c r="H60" i="5"/>
  <c r="M22" i="5"/>
  <c r="O22" i="5" s="1"/>
  <c r="M23" i="5"/>
  <c r="O23" i="5" s="1"/>
  <c r="CJ364" i="4"/>
  <c r="CP364" i="4" s="1"/>
  <c r="CQ364" i="4" s="1"/>
  <c r="CJ108" i="4"/>
  <c r="CP108" i="4" s="1"/>
  <c r="CQ108" i="4" s="1"/>
  <c r="CJ235" i="4"/>
  <c r="CP235" i="4" s="1"/>
  <c r="CQ235" i="4" s="1"/>
  <c r="CJ20" i="4"/>
  <c r="CP20" i="4" s="1"/>
  <c r="CQ20" i="4" s="1"/>
  <c r="CJ8" i="4"/>
  <c r="CP8" i="4" s="1"/>
  <c r="CQ8" i="4" s="1"/>
  <c r="CJ176" i="4"/>
  <c r="CP176" i="4" s="1"/>
  <c r="CQ176" i="4" s="1"/>
  <c r="CJ304" i="4"/>
  <c r="CP304" i="4" s="1"/>
  <c r="CQ304" i="4" s="1"/>
  <c r="CJ212" i="4"/>
  <c r="CP212" i="4" s="1"/>
  <c r="CQ212" i="4" s="1"/>
  <c r="CJ162" i="4"/>
  <c r="CP162" i="4" s="1"/>
  <c r="CQ162" i="4" s="1"/>
  <c r="CJ124" i="4"/>
  <c r="CP124" i="4" s="1"/>
  <c r="CQ124" i="4" s="1"/>
  <c r="CJ90" i="4"/>
  <c r="CP90" i="4" s="1"/>
  <c r="CQ90" i="4" s="1"/>
  <c r="CJ61" i="4"/>
  <c r="CP61" i="4" s="1"/>
  <c r="CQ61" i="4" s="1"/>
  <c r="CJ33" i="4"/>
  <c r="CP33" i="4" s="1"/>
  <c r="CQ33" i="4" s="1"/>
  <c r="CJ12" i="4"/>
  <c r="CP12" i="4" s="1"/>
  <c r="CQ12" i="4" s="1"/>
  <c r="CJ302" i="4"/>
  <c r="CP302" i="4" s="1"/>
  <c r="CQ302" i="4" s="1"/>
  <c r="CJ210" i="4"/>
  <c r="CP210" i="4" s="1"/>
  <c r="CQ210" i="4" s="1"/>
  <c r="CJ160" i="4"/>
  <c r="CP160" i="4" s="1"/>
  <c r="CQ160" i="4" s="1"/>
  <c r="CJ122" i="4"/>
  <c r="CP122" i="4" s="1"/>
  <c r="CQ122" i="4" s="1"/>
  <c r="CJ88" i="4"/>
  <c r="CP88" i="4" s="1"/>
  <c r="CQ88" i="4" s="1"/>
  <c r="CJ60" i="4"/>
  <c r="CP60" i="4" s="1"/>
  <c r="CQ60" i="4" s="1"/>
  <c r="CJ32" i="4"/>
  <c r="CP32" i="4" s="1"/>
  <c r="CQ32" i="4" s="1"/>
  <c r="CJ10" i="4"/>
  <c r="CP10" i="4" s="1"/>
  <c r="CQ10" i="4" s="1"/>
  <c r="CJ296" i="4"/>
  <c r="CP296" i="4" s="1"/>
  <c r="CQ296" i="4" s="1"/>
  <c r="CJ205" i="4"/>
  <c r="CP205" i="4" s="1"/>
  <c r="CQ205" i="4" s="1"/>
  <c r="CJ157" i="4"/>
  <c r="CP157" i="4" s="1"/>
  <c r="CQ157" i="4" s="1"/>
  <c r="CJ120" i="4"/>
  <c r="CP120" i="4" s="1"/>
  <c r="CQ120" i="4" s="1"/>
  <c r="CJ86" i="4"/>
  <c r="CP86" i="4" s="1"/>
  <c r="CQ86" i="4" s="1"/>
  <c r="CJ24" i="4"/>
  <c r="CP24" i="4" s="1"/>
  <c r="CQ24" i="4" s="1"/>
  <c r="CJ85" i="4"/>
  <c r="CP85" i="4" s="1"/>
  <c r="CQ85" i="4" s="1"/>
  <c r="CJ283" i="4"/>
  <c r="CP283" i="4" s="1"/>
  <c r="CQ283" i="4" s="1"/>
  <c r="CJ37" i="4"/>
  <c r="CP37" i="4" s="1"/>
  <c r="CQ37" i="4" s="1"/>
  <c r="CJ128" i="4"/>
  <c r="CP128" i="4" s="1"/>
  <c r="CQ128" i="4" s="1"/>
  <c r="CJ104" i="4"/>
  <c r="CP104" i="4" s="1"/>
  <c r="CQ104" i="4" s="1"/>
  <c r="CJ133" i="4"/>
  <c r="CP133" i="4" s="1"/>
  <c r="CQ133" i="4" s="1"/>
  <c r="CJ161" i="4"/>
  <c r="CP161" i="4" s="1"/>
  <c r="CQ161" i="4" s="1"/>
  <c r="CJ197" i="4"/>
  <c r="CP197" i="4" s="1"/>
  <c r="CQ197" i="4" s="1"/>
  <c r="CJ248" i="4"/>
  <c r="CP248" i="4" s="1"/>
  <c r="CQ248" i="4" s="1"/>
  <c r="CJ342" i="4"/>
  <c r="CP342" i="4" s="1"/>
  <c r="CQ342" i="4" s="1"/>
  <c r="CJ46" i="4"/>
  <c r="CP46" i="4" s="1"/>
  <c r="CQ46" i="4" s="1"/>
  <c r="CJ68" i="4"/>
  <c r="CP68" i="4" s="1"/>
  <c r="CQ68" i="4" s="1"/>
  <c r="CJ89" i="4"/>
  <c r="CP89" i="4" s="1"/>
  <c r="CQ89" i="4" s="1"/>
  <c r="CJ110" i="4"/>
  <c r="CP110" i="4" s="1"/>
  <c r="CQ110" i="4" s="1"/>
  <c r="CJ132" i="4"/>
  <c r="CP132" i="4" s="1"/>
  <c r="CQ132" i="4" s="1"/>
  <c r="CJ153" i="4"/>
  <c r="CP153" i="4" s="1"/>
  <c r="CQ153" i="4" s="1"/>
  <c r="CJ178" i="4"/>
  <c r="CP178" i="4" s="1"/>
  <c r="CQ178" i="4" s="1"/>
  <c r="CJ206" i="4"/>
  <c r="CP206" i="4" s="1"/>
  <c r="CQ206" i="4" s="1"/>
  <c r="CJ243" i="4"/>
  <c r="CP243" i="4" s="1"/>
  <c r="CQ243" i="4" s="1"/>
  <c r="CJ312" i="4"/>
  <c r="CP312" i="4" s="1"/>
  <c r="CQ312" i="4" s="1"/>
  <c r="CJ166" i="4"/>
  <c r="CP166" i="4" s="1"/>
  <c r="CQ166" i="4" s="1"/>
  <c r="CJ188" i="4"/>
  <c r="CP188" i="4" s="1"/>
  <c r="CQ188" i="4" s="1"/>
  <c r="CJ209" i="4"/>
  <c r="CP209" i="4" s="1"/>
  <c r="CQ209" i="4" s="1"/>
  <c r="CJ236" i="4"/>
  <c r="CP236" i="4" s="1"/>
  <c r="CQ236" i="4" s="1"/>
  <c r="CJ280" i="4"/>
  <c r="CP280" i="4" s="1"/>
  <c r="CQ280" i="4" s="1"/>
  <c r="CJ338" i="4"/>
  <c r="CP338" i="4" s="1"/>
  <c r="CQ338" i="4" s="1"/>
  <c r="CJ7" i="4"/>
  <c r="CP7" i="4" s="1"/>
  <c r="CQ7" i="4" s="1"/>
  <c r="CJ23" i="4"/>
  <c r="CP23" i="4" s="1"/>
  <c r="CQ23" i="4" s="1"/>
  <c r="CJ39" i="4"/>
  <c r="CP39" i="4" s="1"/>
  <c r="CQ39" i="4" s="1"/>
  <c r="CJ55" i="4"/>
  <c r="CP55" i="4" s="1"/>
  <c r="CQ55" i="4" s="1"/>
  <c r="CJ71" i="4"/>
  <c r="CP71" i="4" s="1"/>
  <c r="CQ71" i="4" s="1"/>
  <c r="CJ87" i="4"/>
  <c r="CP87" i="4" s="1"/>
  <c r="CQ87" i="4" s="1"/>
  <c r="CJ103" i="4"/>
  <c r="CP103" i="4" s="1"/>
  <c r="CQ103" i="4" s="1"/>
  <c r="CJ119" i="4"/>
  <c r="CP119" i="4" s="1"/>
  <c r="CQ119" i="4" s="1"/>
  <c r="CJ135" i="4"/>
  <c r="CP135" i="4" s="1"/>
  <c r="CQ135" i="4" s="1"/>
  <c r="CJ151" i="4"/>
  <c r="CP151" i="4" s="1"/>
  <c r="CQ151" i="4" s="1"/>
  <c r="CJ167" i="4"/>
  <c r="CP167" i="4" s="1"/>
  <c r="CQ167" i="4" s="1"/>
  <c r="CJ183" i="4"/>
  <c r="CP183" i="4" s="1"/>
  <c r="CQ183" i="4" s="1"/>
  <c r="CJ199" i="4"/>
  <c r="CP199" i="4" s="1"/>
  <c r="CQ199" i="4" s="1"/>
  <c r="CJ216" i="4"/>
  <c r="CP216" i="4" s="1"/>
  <c r="CQ216" i="4" s="1"/>
  <c r="CJ238" i="4"/>
  <c r="CP238" i="4" s="1"/>
  <c r="CQ238" i="4" s="1"/>
  <c r="CJ267" i="4"/>
  <c r="CP267" i="4" s="1"/>
  <c r="CQ267" i="4" s="1"/>
  <c r="CJ310" i="4"/>
  <c r="CP310" i="4" s="1"/>
  <c r="CQ310" i="4" s="1"/>
  <c r="CJ360" i="4"/>
  <c r="CP360" i="4" s="1"/>
  <c r="CQ360" i="4" s="1"/>
  <c r="CJ244" i="4"/>
  <c r="CP244" i="4" s="1"/>
  <c r="CQ244" i="4" s="1"/>
  <c r="CJ266" i="4"/>
  <c r="CP266" i="4" s="1"/>
  <c r="CQ266" i="4" s="1"/>
  <c r="CJ287" i="4"/>
  <c r="CP287" i="4" s="1"/>
  <c r="CQ287" i="4" s="1"/>
  <c r="CJ308" i="4"/>
  <c r="CP308" i="4" s="1"/>
  <c r="CQ308" i="4" s="1"/>
  <c r="CJ330" i="4"/>
  <c r="CP330" i="4" s="1"/>
  <c r="CQ330" i="4" s="1"/>
  <c r="CJ358" i="4"/>
  <c r="CP358" i="4" s="1"/>
  <c r="CQ358" i="4" s="1"/>
  <c r="CJ386" i="4"/>
  <c r="CP386" i="4" s="1"/>
  <c r="CQ386" i="4" s="1"/>
  <c r="CJ279" i="4"/>
  <c r="CP279" i="4" s="1"/>
  <c r="CQ279" i="4" s="1"/>
  <c r="CJ300" i="4"/>
  <c r="CP300" i="4" s="1"/>
  <c r="CQ300" i="4" s="1"/>
  <c r="CJ322" i="4"/>
  <c r="CP322" i="4" s="1"/>
  <c r="CQ322" i="4" s="1"/>
  <c r="CJ348" i="4"/>
  <c r="CP348" i="4" s="1"/>
  <c r="CQ348" i="4" s="1"/>
  <c r="CJ376" i="4"/>
  <c r="CP376" i="4" s="1"/>
  <c r="CQ376" i="4" s="1"/>
  <c r="CJ213" i="4"/>
  <c r="CP213" i="4" s="1"/>
  <c r="CQ213" i="4" s="1"/>
  <c r="CJ229" i="4"/>
  <c r="CP229" i="4" s="1"/>
  <c r="CQ229" i="4" s="1"/>
  <c r="CJ245" i="4"/>
  <c r="CP245" i="4" s="1"/>
  <c r="CQ245" i="4" s="1"/>
  <c r="CJ261" i="4"/>
  <c r="CP261" i="4" s="1"/>
  <c r="CQ261" i="4" s="1"/>
  <c r="CJ277" i="4"/>
  <c r="CP277" i="4" s="1"/>
  <c r="CQ277" i="4" s="1"/>
  <c r="CJ293" i="4"/>
  <c r="CP293" i="4" s="1"/>
  <c r="CQ293" i="4" s="1"/>
  <c r="CJ309" i="4"/>
  <c r="CP309" i="4" s="1"/>
  <c r="CQ309" i="4" s="1"/>
  <c r="CJ325" i="4"/>
  <c r="CP325" i="4" s="1"/>
  <c r="CQ325" i="4" s="1"/>
  <c r="CJ345" i="4"/>
  <c r="CP345" i="4" s="1"/>
  <c r="CQ345" i="4" s="1"/>
  <c r="CJ366" i="4"/>
  <c r="CP366" i="4" s="1"/>
  <c r="CQ366" i="4" s="1"/>
  <c r="CJ388" i="4"/>
  <c r="CP388" i="4" s="1"/>
  <c r="CQ388" i="4" s="1"/>
  <c r="CJ335" i="4"/>
  <c r="CP335" i="4" s="1"/>
  <c r="CQ335" i="4" s="1"/>
  <c r="CJ351" i="4"/>
  <c r="CP351" i="4" s="1"/>
  <c r="CQ351" i="4" s="1"/>
  <c r="CJ367" i="4"/>
  <c r="CP367" i="4" s="1"/>
  <c r="CQ367" i="4" s="1"/>
  <c r="CJ383" i="4"/>
  <c r="CP383" i="4" s="1"/>
  <c r="CQ383" i="4" s="1"/>
  <c r="CJ18" i="4"/>
  <c r="CP18" i="4" s="1"/>
  <c r="CQ18" i="4" s="1"/>
  <c r="CJ42" i="4"/>
  <c r="CP42" i="4" s="1"/>
  <c r="CQ42" i="4" s="1"/>
  <c r="CJ9" i="4"/>
  <c r="CP9" i="4" s="1"/>
  <c r="CQ9" i="4" s="1"/>
  <c r="CJ58" i="4"/>
  <c r="CP58" i="4" s="1"/>
  <c r="CQ58" i="4" s="1"/>
  <c r="CJ29" i="4"/>
  <c r="CP29" i="4" s="1"/>
  <c r="CQ29" i="4" s="1"/>
  <c r="CP3" i="4"/>
  <c r="CQ3" i="4" s="1"/>
  <c r="CJ275" i="4"/>
  <c r="CP275" i="4" s="1"/>
  <c r="CQ275" i="4" s="1"/>
  <c r="CJ201" i="4"/>
  <c r="CP201" i="4" s="1"/>
  <c r="CQ201" i="4" s="1"/>
  <c r="CJ152" i="4"/>
  <c r="CP152" i="4" s="1"/>
  <c r="CQ152" i="4" s="1"/>
  <c r="CJ114" i="4"/>
  <c r="CP114" i="4" s="1"/>
  <c r="CQ114" i="4" s="1"/>
  <c r="CJ82" i="4"/>
  <c r="CP82" i="4" s="1"/>
  <c r="CQ82" i="4" s="1"/>
  <c r="CJ54" i="4"/>
  <c r="CP54" i="4" s="1"/>
  <c r="CQ54" i="4" s="1"/>
  <c r="CJ28" i="4"/>
  <c r="CP28" i="4" s="1"/>
  <c r="CQ28" i="4" s="1"/>
  <c r="CJ6" i="4"/>
  <c r="CP6" i="4" s="1"/>
  <c r="CQ6" i="4" s="1"/>
  <c r="CJ270" i="4"/>
  <c r="CP270" i="4" s="1"/>
  <c r="CQ270" i="4" s="1"/>
  <c r="CJ196" i="4"/>
  <c r="CP196" i="4" s="1"/>
  <c r="CQ196" i="4" s="1"/>
  <c r="CJ150" i="4"/>
  <c r="CP150" i="4" s="1"/>
  <c r="CQ150" i="4" s="1"/>
  <c r="CJ113" i="4"/>
  <c r="CP113" i="4" s="1"/>
  <c r="CQ113" i="4" s="1"/>
  <c r="CJ81" i="4"/>
  <c r="CP81" i="4" s="1"/>
  <c r="CQ81" i="4" s="1"/>
  <c r="CJ53" i="4"/>
  <c r="CP53" i="4" s="1"/>
  <c r="CQ53" i="4" s="1"/>
  <c r="CJ26" i="4"/>
  <c r="CP26" i="4" s="1"/>
  <c r="CQ26" i="4" s="1"/>
  <c r="CJ5" i="4"/>
  <c r="CP5" i="4" s="1"/>
  <c r="CQ5" i="4" s="1"/>
  <c r="CJ262" i="4"/>
  <c r="CP262" i="4" s="1"/>
  <c r="CQ262" i="4" s="1"/>
  <c r="CJ194" i="4"/>
  <c r="CP194" i="4" s="1"/>
  <c r="CQ194" i="4" s="1"/>
  <c r="CJ149" i="4"/>
  <c r="CP149" i="4" s="1"/>
  <c r="CQ149" i="4" s="1"/>
  <c r="CJ109" i="4"/>
  <c r="CP109" i="4" s="1"/>
  <c r="CQ109" i="4" s="1"/>
  <c r="CJ80" i="4"/>
  <c r="CP80" i="4" s="1"/>
  <c r="CQ80" i="4" s="1"/>
  <c r="CJ34" i="4"/>
  <c r="CP34" i="4" s="1"/>
  <c r="CQ34" i="4" s="1"/>
  <c r="CJ117" i="4"/>
  <c r="CP117" i="4" s="1"/>
  <c r="CQ117" i="4" s="1"/>
  <c r="CJ4" i="4"/>
  <c r="CP4" i="4" s="1"/>
  <c r="CQ4" i="4" s="1"/>
  <c r="CJ50" i="4"/>
  <c r="CP50" i="4" s="1"/>
  <c r="CQ50" i="4" s="1"/>
  <c r="CJ165" i="4"/>
  <c r="CP165" i="4" s="1"/>
  <c r="CQ165" i="4" s="1"/>
  <c r="CJ112" i="4"/>
  <c r="CP112" i="4" s="1"/>
  <c r="CQ112" i="4" s="1"/>
  <c r="CJ140" i="4"/>
  <c r="CP140" i="4" s="1"/>
  <c r="CQ140" i="4" s="1"/>
  <c r="CJ169" i="4"/>
  <c r="CP169" i="4" s="1"/>
  <c r="CQ169" i="4" s="1"/>
  <c r="CJ208" i="4"/>
  <c r="CP208" i="4" s="1"/>
  <c r="CQ208" i="4" s="1"/>
  <c r="CJ263" i="4"/>
  <c r="CP263" i="4" s="1"/>
  <c r="CQ263" i="4" s="1"/>
  <c r="CJ370" i="4"/>
  <c r="CP370" i="4" s="1"/>
  <c r="CQ370" i="4" s="1"/>
  <c r="CJ52" i="4"/>
  <c r="CP52" i="4" s="1"/>
  <c r="CQ52" i="4" s="1"/>
  <c r="CJ73" i="4"/>
  <c r="CP73" i="4" s="1"/>
  <c r="CQ73" i="4" s="1"/>
  <c r="CJ94" i="4"/>
  <c r="CP94" i="4" s="1"/>
  <c r="CQ94" i="4" s="1"/>
  <c r="CJ116" i="4"/>
  <c r="CP116" i="4" s="1"/>
  <c r="CQ116" i="4" s="1"/>
  <c r="CJ137" i="4"/>
  <c r="CP137" i="4" s="1"/>
  <c r="CQ137" i="4" s="1"/>
  <c r="CJ158" i="4"/>
  <c r="CP158" i="4" s="1"/>
  <c r="CQ158" i="4" s="1"/>
  <c r="CJ185" i="4"/>
  <c r="CP185" i="4" s="1"/>
  <c r="CQ185" i="4" s="1"/>
  <c r="CJ214" i="4"/>
  <c r="CP214" i="4" s="1"/>
  <c r="CQ214" i="4" s="1"/>
  <c r="CJ258" i="4"/>
  <c r="CP258" i="4" s="1"/>
  <c r="CQ258" i="4" s="1"/>
  <c r="CJ328" i="4"/>
  <c r="CP328" i="4" s="1"/>
  <c r="CQ328" i="4" s="1"/>
  <c r="CJ172" i="4"/>
  <c r="CP172" i="4" s="1"/>
  <c r="CQ172" i="4" s="1"/>
  <c r="CJ193" i="4"/>
  <c r="CP193" i="4" s="1"/>
  <c r="CQ193" i="4" s="1"/>
  <c r="CJ215" i="4"/>
  <c r="CP215" i="4" s="1"/>
  <c r="CQ215" i="4" s="1"/>
  <c r="CJ247" i="4"/>
  <c r="CP247" i="4" s="1"/>
  <c r="CQ247" i="4" s="1"/>
  <c r="CJ294" i="4"/>
  <c r="CP294" i="4" s="1"/>
  <c r="CQ294" i="4" s="1"/>
  <c r="CJ357" i="4"/>
  <c r="CP357" i="4" s="1"/>
  <c r="CQ357" i="4" s="1"/>
  <c r="CJ11" i="4"/>
  <c r="CP11" i="4" s="1"/>
  <c r="CQ11" i="4" s="1"/>
  <c r="CJ27" i="4"/>
  <c r="CP27" i="4" s="1"/>
  <c r="CQ27" i="4" s="1"/>
  <c r="CJ43" i="4"/>
  <c r="CP43" i="4" s="1"/>
  <c r="CQ43" i="4" s="1"/>
  <c r="CJ59" i="4"/>
  <c r="CP59" i="4" s="1"/>
  <c r="CQ59" i="4" s="1"/>
  <c r="CJ75" i="4"/>
  <c r="CP75" i="4" s="1"/>
  <c r="CQ75" i="4" s="1"/>
  <c r="CJ91" i="4"/>
  <c r="CP91" i="4" s="1"/>
  <c r="CQ91" i="4" s="1"/>
  <c r="CJ107" i="4"/>
  <c r="CP107" i="4" s="1"/>
  <c r="CQ107" i="4" s="1"/>
  <c r="CJ123" i="4"/>
  <c r="CP123" i="4" s="1"/>
  <c r="CQ123" i="4" s="1"/>
  <c r="CJ139" i="4"/>
  <c r="CP139" i="4" s="1"/>
  <c r="CQ139" i="4" s="1"/>
  <c r="CJ155" i="4"/>
  <c r="CP155" i="4" s="1"/>
  <c r="CQ155" i="4" s="1"/>
  <c r="CJ171" i="4"/>
  <c r="CP171" i="4" s="1"/>
  <c r="CQ171" i="4" s="1"/>
  <c r="CJ187" i="4"/>
  <c r="CP187" i="4" s="1"/>
  <c r="CQ187" i="4" s="1"/>
  <c r="CJ70" i="4"/>
  <c r="CP70" i="4" s="1"/>
  <c r="CQ70" i="4" s="1"/>
  <c r="CJ254" i="4"/>
  <c r="CP254" i="4" s="1"/>
  <c r="CQ254" i="4" s="1"/>
  <c r="CJ349" i="4"/>
  <c r="CP349" i="4" s="1"/>
  <c r="CQ349" i="4" s="1"/>
  <c r="CJ174" i="4"/>
  <c r="CP174" i="4" s="1"/>
  <c r="CQ174" i="4" s="1"/>
  <c r="CJ97" i="4"/>
  <c r="CP97" i="4" s="1"/>
  <c r="CQ97" i="4" s="1"/>
  <c r="CJ40" i="4"/>
  <c r="CP40" i="4" s="1"/>
  <c r="CQ40" i="4" s="1"/>
  <c r="CJ336" i="4"/>
  <c r="CP336" i="4" s="1"/>
  <c r="CQ336" i="4" s="1"/>
  <c r="CJ173" i="4"/>
  <c r="CP173" i="4" s="1"/>
  <c r="CQ173" i="4" s="1"/>
  <c r="CJ96" i="4"/>
  <c r="CP96" i="4" s="1"/>
  <c r="CQ96" i="4" s="1"/>
  <c r="CJ38" i="4"/>
  <c r="CP38" i="4" s="1"/>
  <c r="CQ38" i="4" s="1"/>
  <c r="CJ326" i="4"/>
  <c r="CP326" i="4" s="1"/>
  <c r="CQ326" i="4" s="1"/>
  <c r="CJ168" i="4"/>
  <c r="CP168" i="4" s="1"/>
  <c r="CQ168" i="4" s="1"/>
  <c r="CJ93" i="4"/>
  <c r="CP93" i="4" s="1"/>
  <c r="CQ93" i="4" s="1"/>
  <c r="CJ64" i="4"/>
  <c r="CP64" i="4" s="1"/>
  <c r="CQ64" i="4" s="1"/>
  <c r="CJ25" i="4"/>
  <c r="CP25" i="4" s="1"/>
  <c r="CQ25" i="4" s="1"/>
  <c r="CJ318" i="4"/>
  <c r="CP318" i="4" s="1"/>
  <c r="CQ318" i="4" s="1"/>
  <c r="CJ154" i="4"/>
  <c r="CP154" i="4" s="1"/>
  <c r="CQ154" i="4" s="1"/>
  <c r="CJ231" i="4"/>
  <c r="CP231" i="4" s="1"/>
  <c r="CQ231" i="4" s="1"/>
  <c r="CJ41" i="4"/>
  <c r="CP41" i="4" s="1"/>
  <c r="CQ41" i="4" s="1"/>
  <c r="CJ84" i="4"/>
  <c r="CP84" i="4" s="1"/>
  <c r="CQ84" i="4" s="1"/>
  <c r="CJ126" i="4"/>
  <c r="CP126" i="4" s="1"/>
  <c r="CQ126" i="4" s="1"/>
  <c r="CJ170" i="4"/>
  <c r="CP170" i="4" s="1"/>
  <c r="CQ170" i="4" s="1"/>
  <c r="CJ234" i="4"/>
  <c r="CP234" i="4" s="1"/>
  <c r="CQ234" i="4" s="1"/>
  <c r="CJ381" i="4"/>
  <c r="CP381" i="4" s="1"/>
  <c r="CQ381" i="4" s="1"/>
  <c r="CJ204" i="4"/>
  <c r="CP204" i="4" s="1"/>
  <c r="CQ204" i="4" s="1"/>
  <c r="CJ264" i="4"/>
  <c r="CP264" i="4" s="1"/>
  <c r="CQ264" i="4" s="1"/>
  <c r="CJ396" i="4"/>
  <c r="CP396" i="4" s="1"/>
  <c r="CQ396" i="4" s="1"/>
  <c r="CJ35" i="4"/>
  <c r="CP35" i="4" s="1"/>
  <c r="CQ35" i="4" s="1"/>
  <c r="CJ67" i="4"/>
  <c r="CP67" i="4" s="1"/>
  <c r="CQ67" i="4" s="1"/>
  <c r="CJ99" i="4"/>
  <c r="CP99" i="4" s="1"/>
  <c r="CQ99" i="4" s="1"/>
  <c r="CJ131" i="4"/>
  <c r="CP131" i="4" s="1"/>
  <c r="CQ131" i="4" s="1"/>
  <c r="CJ163" i="4"/>
  <c r="CP163" i="4" s="1"/>
  <c r="CQ163" i="4" s="1"/>
  <c r="CJ195" i="4"/>
  <c r="CP195" i="4" s="1"/>
  <c r="CQ195" i="4" s="1"/>
  <c r="CJ222" i="4"/>
  <c r="CP222" i="4" s="1"/>
  <c r="CQ222" i="4" s="1"/>
  <c r="CJ252" i="4"/>
  <c r="CP252" i="4" s="1"/>
  <c r="CQ252" i="4" s="1"/>
  <c r="CJ299" i="4"/>
  <c r="CP299" i="4" s="1"/>
  <c r="CQ299" i="4" s="1"/>
  <c r="CJ374" i="4"/>
  <c r="CP374" i="4" s="1"/>
  <c r="CQ374" i="4" s="1"/>
  <c r="CJ255" i="4"/>
  <c r="CP255" i="4" s="1"/>
  <c r="CQ255" i="4" s="1"/>
  <c r="CJ282" i="4"/>
  <c r="CP282" i="4" s="1"/>
  <c r="CQ282" i="4" s="1"/>
  <c r="CJ314" i="4"/>
  <c r="CP314" i="4" s="1"/>
  <c r="CQ314" i="4" s="1"/>
  <c r="CJ344" i="4"/>
  <c r="CP344" i="4" s="1"/>
  <c r="CQ344" i="4" s="1"/>
  <c r="CJ380" i="4"/>
  <c r="CP380" i="4" s="1"/>
  <c r="CQ380" i="4" s="1"/>
  <c r="CJ284" i="4"/>
  <c r="CP284" i="4" s="1"/>
  <c r="CQ284" i="4" s="1"/>
  <c r="CJ311" i="4"/>
  <c r="CP311" i="4" s="1"/>
  <c r="CQ311" i="4" s="1"/>
  <c r="CJ341" i="4"/>
  <c r="CP341" i="4" s="1"/>
  <c r="CQ341" i="4" s="1"/>
  <c r="CJ384" i="4"/>
  <c r="CP384" i="4" s="1"/>
  <c r="CQ384" i="4" s="1"/>
  <c r="CJ221" i="4"/>
  <c r="CP221" i="4" s="1"/>
  <c r="CQ221" i="4" s="1"/>
  <c r="CJ241" i="4"/>
  <c r="CP241" i="4" s="1"/>
  <c r="CQ241" i="4" s="1"/>
  <c r="CJ265" i="4"/>
  <c r="CP265" i="4" s="1"/>
  <c r="CQ265" i="4" s="1"/>
  <c r="CJ285" i="4"/>
  <c r="CP285" i="4" s="1"/>
  <c r="CQ285" i="4" s="1"/>
  <c r="CJ305" i="4"/>
  <c r="CP305" i="4" s="1"/>
  <c r="CQ305" i="4" s="1"/>
  <c r="CJ329" i="4"/>
  <c r="CP329" i="4" s="1"/>
  <c r="CQ329" i="4" s="1"/>
  <c r="CJ356" i="4"/>
  <c r="CP356" i="4" s="1"/>
  <c r="CQ356" i="4" s="1"/>
  <c r="CJ382" i="4"/>
  <c r="CP382" i="4" s="1"/>
  <c r="CQ382" i="4" s="1"/>
  <c r="CJ339" i="4"/>
  <c r="CP339" i="4" s="1"/>
  <c r="CQ339" i="4" s="1"/>
  <c r="CJ359" i="4"/>
  <c r="CP359" i="4" s="1"/>
  <c r="CQ359" i="4" s="1"/>
  <c r="CJ379" i="4"/>
  <c r="CP379" i="4" s="1"/>
  <c r="CQ379" i="4" s="1"/>
  <c r="CJ77" i="4"/>
  <c r="CP77" i="4" s="1"/>
  <c r="CQ77" i="4" s="1"/>
  <c r="CJ44" i="4"/>
  <c r="CP44" i="4" s="1"/>
  <c r="CQ44" i="4" s="1"/>
  <c r="CJ56" i="4"/>
  <c r="CP56" i="4" s="1"/>
  <c r="CQ56" i="4" s="1"/>
  <c r="CJ251" i="4"/>
  <c r="CP251" i="4" s="1"/>
  <c r="CQ251" i="4" s="1"/>
  <c r="CJ144" i="4"/>
  <c r="CP144" i="4" s="1"/>
  <c r="CQ144" i="4" s="1"/>
  <c r="CJ76" i="4"/>
  <c r="CP76" i="4" s="1"/>
  <c r="CQ76" i="4" s="1"/>
  <c r="CJ22" i="4"/>
  <c r="CP22" i="4" s="1"/>
  <c r="CQ22" i="4" s="1"/>
  <c r="CJ242" i="4"/>
  <c r="CP242" i="4" s="1"/>
  <c r="CQ242" i="4" s="1"/>
  <c r="CJ141" i="4"/>
  <c r="CP141" i="4" s="1"/>
  <c r="CQ141" i="4" s="1"/>
  <c r="CJ74" i="4"/>
  <c r="CP74" i="4" s="1"/>
  <c r="CQ74" i="4" s="1"/>
  <c r="CJ21" i="4"/>
  <c r="CP21" i="4" s="1"/>
  <c r="CQ21" i="4" s="1"/>
  <c r="CJ240" i="4"/>
  <c r="CP240" i="4" s="1"/>
  <c r="CQ240" i="4" s="1"/>
  <c r="CJ138" i="4"/>
  <c r="CP138" i="4" s="1"/>
  <c r="CQ138" i="4" s="1"/>
  <c r="CJ72" i="4"/>
  <c r="CP72" i="4" s="1"/>
  <c r="CQ72" i="4" s="1"/>
  <c r="CJ156" i="4"/>
  <c r="CP156" i="4" s="1"/>
  <c r="CQ156" i="4" s="1"/>
  <c r="CJ65" i="4"/>
  <c r="CP65" i="4" s="1"/>
  <c r="CQ65" i="4" s="1"/>
  <c r="CJ118" i="4"/>
  <c r="CP118" i="4" s="1"/>
  <c r="CQ118" i="4" s="1"/>
  <c r="CJ180" i="4"/>
  <c r="CP180" i="4" s="1"/>
  <c r="CQ180" i="4" s="1"/>
  <c r="CJ286" i="4"/>
  <c r="CP286" i="4" s="1"/>
  <c r="CQ286" i="4" s="1"/>
  <c r="CJ57" i="4"/>
  <c r="CP57" i="4" s="1"/>
  <c r="CQ57" i="4" s="1"/>
  <c r="CJ100" i="4"/>
  <c r="CP100" i="4" s="1"/>
  <c r="CQ100" i="4" s="1"/>
  <c r="CJ142" i="4"/>
  <c r="CP142" i="4" s="1"/>
  <c r="CQ142" i="4" s="1"/>
  <c r="CJ192" i="4"/>
  <c r="CP192" i="4" s="1"/>
  <c r="CQ192" i="4" s="1"/>
  <c r="CJ272" i="4"/>
  <c r="CP272" i="4" s="1"/>
  <c r="CQ272" i="4" s="1"/>
  <c r="CJ177" i="4"/>
  <c r="CP177" i="4" s="1"/>
  <c r="CQ177" i="4" s="1"/>
  <c r="CJ223" i="4"/>
  <c r="CP223" i="4" s="1"/>
  <c r="CQ223" i="4" s="1"/>
  <c r="CJ307" i="4"/>
  <c r="CP307" i="4" s="1"/>
  <c r="CQ307" i="4" s="1"/>
  <c r="CJ15" i="4"/>
  <c r="CP15" i="4" s="1"/>
  <c r="CQ15" i="4" s="1"/>
  <c r="CJ47" i="4"/>
  <c r="CP47" i="4" s="1"/>
  <c r="CQ47" i="4" s="1"/>
  <c r="CJ79" i="4"/>
  <c r="CP79" i="4" s="1"/>
  <c r="CQ79" i="4" s="1"/>
  <c r="CJ111" i="4"/>
  <c r="CP111" i="4" s="1"/>
  <c r="CQ111" i="4" s="1"/>
  <c r="CJ143" i="4"/>
  <c r="CP143" i="4" s="1"/>
  <c r="CQ143" i="4" s="1"/>
  <c r="CJ175" i="4"/>
  <c r="CP175" i="4" s="1"/>
  <c r="CQ175" i="4" s="1"/>
  <c r="CJ203" i="4"/>
  <c r="CP203" i="4" s="1"/>
  <c r="CQ203" i="4" s="1"/>
  <c r="CJ227" i="4"/>
  <c r="CP227" i="4" s="1"/>
  <c r="CQ227" i="4" s="1"/>
  <c r="CJ259" i="4"/>
  <c r="CP259" i="4" s="1"/>
  <c r="CQ259" i="4" s="1"/>
  <c r="CJ320" i="4"/>
  <c r="CP320" i="4" s="1"/>
  <c r="CQ320" i="4" s="1"/>
  <c r="CJ389" i="4"/>
  <c r="CP389" i="4" s="1"/>
  <c r="CQ389" i="4" s="1"/>
  <c r="CJ260" i="4"/>
  <c r="CP260" i="4" s="1"/>
  <c r="CQ260" i="4" s="1"/>
  <c r="CJ292" i="4"/>
  <c r="CP292" i="4" s="1"/>
  <c r="CQ292" i="4" s="1"/>
  <c r="CJ319" i="4"/>
  <c r="CP319" i="4" s="1"/>
  <c r="CQ319" i="4" s="1"/>
  <c r="CJ352" i="4"/>
  <c r="CP352" i="4" s="1"/>
  <c r="CQ352" i="4" s="1"/>
  <c r="CJ394" i="4"/>
  <c r="CP394" i="4" s="1"/>
  <c r="CQ394" i="4" s="1"/>
  <c r="CJ290" i="4"/>
  <c r="CP290" i="4" s="1"/>
  <c r="CQ290" i="4" s="1"/>
  <c r="CJ316" i="4"/>
  <c r="CP316" i="4" s="1"/>
  <c r="CQ316" i="4" s="1"/>
  <c r="CJ354" i="4"/>
  <c r="CP354" i="4" s="1"/>
  <c r="CQ354" i="4" s="1"/>
  <c r="CJ390" i="4"/>
  <c r="CP390" i="4" s="1"/>
  <c r="CQ390" i="4" s="1"/>
  <c r="CJ225" i="4"/>
  <c r="CP225" i="4" s="1"/>
  <c r="CQ225" i="4" s="1"/>
  <c r="CJ249" i="4"/>
  <c r="CP249" i="4" s="1"/>
  <c r="CQ249" i="4" s="1"/>
  <c r="CJ269" i="4"/>
  <c r="CP269" i="4" s="1"/>
  <c r="CQ269" i="4" s="1"/>
  <c r="CJ289" i="4"/>
  <c r="CP289" i="4" s="1"/>
  <c r="CQ289" i="4" s="1"/>
  <c r="CJ313" i="4"/>
  <c r="CP313" i="4" s="1"/>
  <c r="CQ313" i="4" s="1"/>
  <c r="CJ334" i="4"/>
  <c r="CP334" i="4" s="1"/>
  <c r="CQ334" i="4" s="1"/>
  <c r="CJ361" i="4"/>
  <c r="CP361" i="4" s="1"/>
  <c r="CQ361" i="4" s="1"/>
  <c r="CJ393" i="4"/>
  <c r="CP393" i="4" s="1"/>
  <c r="CQ393" i="4" s="1"/>
  <c r="CJ343" i="4"/>
  <c r="CP343" i="4" s="1"/>
  <c r="CQ343" i="4" s="1"/>
  <c r="CJ363" i="4"/>
  <c r="CP363" i="4" s="1"/>
  <c r="CQ363" i="4" s="1"/>
  <c r="CJ387" i="4"/>
  <c r="CP387" i="4" s="1"/>
  <c r="CQ387" i="4" s="1"/>
  <c r="CJ371" i="4"/>
  <c r="CP371" i="4" s="1"/>
  <c r="CQ371" i="4" s="1"/>
  <c r="CJ317" i="4"/>
  <c r="CP317" i="4" s="1"/>
  <c r="CQ317" i="4" s="1"/>
  <c r="CJ190" i="4"/>
  <c r="CP190" i="4" s="1"/>
  <c r="CQ190" i="4" s="1"/>
  <c r="CJ136" i="4"/>
  <c r="CP136" i="4" s="1"/>
  <c r="CQ136" i="4" s="1"/>
  <c r="CJ392" i="4"/>
  <c r="CP392" i="4" s="1"/>
  <c r="CQ392" i="4" s="1"/>
  <c r="CJ186" i="4"/>
  <c r="CP186" i="4" s="1"/>
  <c r="CQ186" i="4" s="1"/>
  <c r="CJ106" i="4"/>
  <c r="CP106" i="4" s="1"/>
  <c r="CQ106" i="4" s="1"/>
  <c r="CJ48" i="4"/>
  <c r="CP48" i="4" s="1"/>
  <c r="CQ48" i="4" s="1"/>
  <c r="CJ385" i="4"/>
  <c r="CP385" i="4" s="1"/>
  <c r="CQ385" i="4" s="1"/>
  <c r="CJ184" i="4"/>
  <c r="CP184" i="4" s="1"/>
  <c r="CQ184" i="4" s="1"/>
  <c r="CJ102" i="4"/>
  <c r="CP102" i="4" s="1"/>
  <c r="CQ102" i="4" s="1"/>
  <c r="CJ45" i="4"/>
  <c r="CP45" i="4" s="1"/>
  <c r="CQ45" i="4" s="1"/>
  <c r="CJ368" i="4"/>
  <c r="CP368" i="4" s="1"/>
  <c r="CQ368" i="4" s="1"/>
  <c r="CJ181" i="4"/>
  <c r="CP181" i="4" s="1"/>
  <c r="CQ181" i="4" s="1"/>
  <c r="CJ101" i="4"/>
  <c r="CP101" i="4" s="1"/>
  <c r="CQ101" i="4" s="1"/>
  <c r="CJ49" i="4"/>
  <c r="CP49" i="4" s="1"/>
  <c r="CQ49" i="4" s="1"/>
  <c r="CJ14" i="4"/>
  <c r="CP14" i="4" s="1"/>
  <c r="CQ14" i="4" s="1"/>
  <c r="CJ218" i="4"/>
  <c r="CP218" i="4" s="1"/>
  <c r="CQ218" i="4" s="1"/>
  <c r="CJ146" i="4"/>
  <c r="CP146" i="4" s="1"/>
  <c r="CQ146" i="4" s="1"/>
  <c r="CJ219" i="4"/>
  <c r="CP219" i="4" s="1"/>
  <c r="CQ219" i="4" s="1"/>
  <c r="CJ36" i="4"/>
  <c r="CP36" i="4" s="1"/>
  <c r="CQ36" i="4" s="1"/>
  <c r="CJ78" i="4"/>
  <c r="CP78" i="4" s="1"/>
  <c r="CQ78" i="4" s="1"/>
  <c r="CJ121" i="4"/>
  <c r="CP121" i="4" s="1"/>
  <c r="CQ121" i="4" s="1"/>
  <c r="CJ164" i="4"/>
  <c r="CP164" i="4" s="1"/>
  <c r="CQ164" i="4" s="1"/>
  <c r="CJ224" i="4"/>
  <c r="CP224" i="4" s="1"/>
  <c r="CQ224" i="4" s="1"/>
  <c r="CJ353" i="4"/>
  <c r="CP353" i="4" s="1"/>
  <c r="CQ353" i="4" s="1"/>
  <c r="CJ198" i="4"/>
  <c r="CP198" i="4" s="1"/>
  <c r="CQ198" i="4" s="1"/>
  <c r="CJ256" i="4"/>
  <c r="CP256" i="4" s="1"/>
  <c r="CQ256" i="4" s="1"/>
  <c r="CJ378" i="4"/>
  <c r="CP378" i="4" s="1"/>
  <c r="CQ378" i="4" s="1"/>
  <c r="CJ31" i="4"/>
  <c r="CP31" i="4" s="1"/>
  <c r="CQ31" i="4" s="1"/>
  <c r="CJ63" i="4"/>
  <c r="CP63" i="4" s="1"/>
  <c r="CQ63" i="4" s="1"/>
  <c r="CJ95" i="4"/>
  <c r="CP95" i="4" s="1"/>
  <c r="CQ95" i="4" s="1"/>
  <c r="CJ127" i="4"/>
  <c r="CP127" i="4" s="1"/>
  <c r="CQ127" i="4" s="1"/>
  <c r="CJ159" i="4"/>
  <c r="CP159" i="4" s="1"/>
  <c r="CQ159" i="4" s="1"/>
  <c r="CJ191" i="4"/>
  <c r="CP191" i="4" s="1"/>
  <c r="CQ191" i="4" s="1"/>
  <c r="CJ211" i="4"/>
  <c r="CP211" i="4" s="1"/>
  <c r="CQ211" i="4" s="1"/>
  <c r="CJ246" i="4"/>
  <c r="CP246" i="4" s="1"/>
  <c r="CQ246" i="4" s="1"/>
  <c r="CJ288" i="4"/>
  <c r="CP288" i="4" s="1"/>
  <c r="CQ288" i="4" s="1"/>
  <c r="CJ346" i="4"/>
  <c r="CP346" i="4" s="1"/>
  <c r="CQ346" i="4" s="1"/>
  <c r="CJ250" i="4"/>
  <c r="CP250" i="4" s="1"/>
  <c r="CQ250" i="4" s="1"/>
  <c r="CJ276" i="4"/>
  <c r="CP276" i="4" s="1"/>
  <c r="CQ276" i="4" s="1"/>
  <c r="CJ303" i="4"/>
  <c r="CP303" i="4" s="1"/>
  <c r="CQ303" i="4" s="1"/>
  <c r="CJ337" i="4"/>
  <c r="CP337" i="4" s="1"/>
  <c r="CQ337" i="4" s="1"/>
  <c r="CJ373" i="4"/>
  <c r="CP373" i="4" s="1"/>
  <c r="CQ373" i="4" s="1"/>
  <c r="CJ274" i="4"/>
  <c r="CP274" i="4" s="1"/>
  <c r="CQ274" i="4" s="1"/>
  <c r="CJ306" i="4"/>
  <c r="CP306" i="4" s="1"/>
  <c r="CQ306" i="4" s="1"/>
  <c r="CJ333" i="4"/>
  <c r="CP333" i="4" s="1"/>
  <c r="CQ333" i="4" s="1"/>
  <c r="CJ369" i="4"/>
  <c r="CP369" i="4" s="1"/>
  <c r="CQ369" i="4" s="1"/>
  <c r="CJ217" i="4"/>
  <c r="CP217" i="4" s="1"/>
  <c r="CQ217" i="4" s="1"/>
  <c r="CJ237" i="4"/>
  <c r="CP237" i="4" s="1"/>
  <c r="CQ237" i="4" s="1"/>
  <c r="CJ257" i="4"/>
  <c r="CP257" i="4" s="1"/>
  <c r="CQ257" i="4" s="1"/>
  <c r="CJ281" i="4"/>
  <c r="CP281" i="4" s="1"/>
  <c r="CQ281" i="4" s="1"/>
  <c r="CJ301" i="4"/>
  <c r="CP301" i="4" s="1"/>
  <c r="CQ301" i="4" s="1"/>
  <c r="CJ321" i="4"/>
  <c r="CP321" i="4" s="1"/>
  <c r="CQ321" i="4" s="1"/>
  <c r="CJ350" i="4"/>
  <c r="CP350" i="4" s="1"/>
  <c r="CQ350" i="4" s="1"/>
  <c r="CJ377" i="4"/>
  <c r="CP377" i="4" s="1"/>
  <c r="CQ377" i="4" s="1"/>
  <c r="CJ331" i="4"/>
  <c r="CP331" i="4" s="1"/>
  <c r="CQ331" i="4" s="1"/>
  <c r="CJ355" i="4"/>
  <c r="CP355" i="4" s="1"/>
  <c r="CQ355" i="4" s="1"/>
  <c r="CJ375" i="4"/>
  <c r="CP375" i="4" s="1"/>
  <c r="CQ375" i="4" s="1"/>
  <c r="CJ395" i="4"/>
  <c r="CP395" i="4" s="1"/>
  <c r="CQ395" i="4" s="1"/>
  <c r="CJ30" i="4"/>
  <c r="CP30" i="4" s="1"/>
  <c r="CQ30" i="4" s="1"/>
  <c r="CJ145" i="4"/>
  <c r="CP145" i="4" s="1"/>
  <c r="CQ145" i="4" s="1"/>
  <c r="CJ98" i="4"/>
  <c r="CP98" i="4" s="1"/>
  <c r="CQ98" i="4" s="1"/>
  <c r="CJ228" i="4"/>
  <c r="CP228" i="4" s="1"/>
  <c r="CQ228" i="4" s="1"/>
  <c r="CJ134" i="4"/>
  <c r="CP134" i="4" s="1"/>
  <c r="CQ134" i="4" s="1"/>
  <c r="CJ69" i="4"/>
  <c r="CP69" i="4" s="1"/>
  <c r="CQ69" i="4" s="1"/>
  <c r="CJ17" i="4"/>
  <c r="CP17" i="4" s="1"/>
  <c r="CQ17" i="4" s="1"/>
  <c r="CJ226" i="4"/>
  <c r="CP226" i="4" s="1"/>
  <c r="CQ226" i="4" s="1"/>
  <c r="CJ130" i="4"/>
  <c r="CP130" i="4" s="1"/>
  <c r="CQ130" i="4" s="1"/>
  <c r="CJ66" i="4"/>
  <c r="CP66" i="4" s="1"/>
  <c r="CQ66" i="4" s="1"/>
  <c r="CJ16" i="4"/>
  <c r="CP16" i="4" s="1"/>
  <c r="CQ16" i="4" s="1"/>
  <c r="CJ220" i="4"/>
  <c r="CP220" i="4" s="1"/>
  <c r="CQ220" i="4" s="1"/>
  <c r="CJ129" i="4"/>
  <c r="CP129" i="4" s="1"/>
  <c r="CQ129" i="4" s="1"/>
  <c r="CJ13" i="4"/>
  <c r="CP13" i="4" s="1"/>
  <c r="CQ13" i="4" s="1"/>
  <c r="CJ202" i="4"/>
  <c r="CP202" i="4" s="1"/>
  <c r="CQ202" i="4" s="1"/>
  <c r="CJ92" i="4"/>
  <c r="CP92" i="4" s="1"/>
  <c r="CQ92" i="4" s="1"/>
  <c r="CJ125" i="4"/>
  <c r="CP125" i="4" s="1"/>
  <c r="CQ125" i="4" s="1"/>
  <c r="CJ189" i="4"/>
  <c r="CP189" i="4" s="1"/>
  <c r="CQ189" i="4" s="1"/>
  <c r="CJ315" i="4"/>
  <c r="CP315" i="4" s="1"/>
  <c r="CQ315" i="4" s="1"/>
  <c r="CJ62" i="4"/>
  <c r="CP62" i="4" s="1"/>
  <c r="CQ62" i="4" s="1"/>
  <c r="CJ105" i="4"/>
  <c r="CP105" i="4" s="1"/>
  <c r="CQ105" i="4" s="1"/>
  <c r="CJ148" i="4"/>
  <c r="CP148" i="4" s="1"/>
  <c r="CQ148" i="4" s="1"/>
  <c r="CJ200" i="4"/>
  <c r="CP200" i="4" s="1"/>
  <c r="CQ200" i="4" s="1"/>
  <c r="CJ291" i="4"/>
  <c r="CP291" i="4" s="1"/>
  <c r="CQ291" i="4" s="1"/>
  <c r="CJ182" i="4"/>
  <c r="CP182" i="4" s="1"/>
  <c r="CQ182" i="4" s="1"/>
  <c r="CJ230" i="4"/>
  <c r="CP230" i="4" s="1"/>
  <c r="CQ230" i="4" s="1"/>
  <c r="CJ323" i="4"/>
  <c r="CP323" i="4" s="1"/>
  <c r="CQ323" i="4" s="1"/>
  <c r="CJ19" i="4"/>
  <c r="CP19" i="4" s="1"/>
  <c r="CQ19" i="4" s="1"/>
  <c r="CJ51" i="4"/>
  <c r="CP51" i="4" s="1"/>
  <c r="CQ51" i="4" s="1"/>
  <c r="CJ83" i="4"/>
  <c r="CP83" i="4" s="1"/>
  <c r="CQ83" i="4" s="1"/>
  <c r="CJ115" i="4"/>
  <c r="CP115" i="4" s="1"/>
  <c r="CQ115" i="4" s="1"/>
  <c r="CJ147" i="4"/>
  <c r="CP147" i="4" s="1"/>
  <c r="CQ147" i="4" s="1"/>
  <c r="CJ179" i="4"/>
  <c r="CP179" i="4" s="1"/>
  <c r="CQ179" i="4" s="1"/>
  <c r="CJ207" i="4"/>
  <c r="CP207" i="4" s="1"/>
  <c r="CQ207" i="4" s="1"/>
  <c r="CJ232" i="4"/>
  <c r="CP232" i="4" s="1"/>
  <c r="CQ232" i="4" s="1"/>
  <c r="CJ278" i="4"/>
  <c r="CP278" i="4" s="1"/>
  <c r="CQ278" i="4" s="1"/>
  <c r="CJ332" i="4"/>
  <c r="CP332" i="4" s="1"/>
  <c r="CQ332" i="4" s="1"/>
  <c r="CJ239" i="4"/>
  <c r="CP239" i="4" s="1"/>
  <c r="CQ239" i="4" s="1"/>
  <c r="CJ271" i="4"/>
  <c r="CP271" i="4" s="1"/>
  <c r="CQ271" i="4" s="1"/>
  <c r="CJ298" i="4"/>
  <c r="CP298" i="4" s="1"/>
  <c r="CQ298" i="4" s="1"/>
  <c r="CJ324" i="4"/>
  <c r="CP324" i="4" s="1"/>
  <c r="CQ324" i="4" s="1"/>
  <c r="CJ365" i="4"/>
  <c r="CP365" i="4" s="1"/>
  <c r="CQ365" i="4" s="1"/>
  <c r="CJ268" i="4"/>
  <c r="CP268" i="4" s="1"/>
  <c r="CQ268" i="4" s="1"/>
  <c r="CJ295" i="4"/>
  <c r="CP295" i="4" s="1"/>
  <c r="CQ295" i="4" s="1"/>
  <c r="CJ327" i="4"/>
  <c r="CP327" i="4" s="1"/>
  <c r="CQ327" i="4" s="1"/>
  <c r="CJ362" i="4"/>
  <c r="CP362" i="4" s="1"/>
  <c r="CQ362" i="4" s="1"/>
  <c r="CJ397" i="4"/>
  <c r="CP397" i="4" s="1"/>
  <c r="CQ397" i="4" s="1"/>
  <c r="CJ233" i="4"/>
  <c r="CP233" i="4" s="1"/>
  <c r="CQ233" i="4" s="1"/>
  <c r="CJ253" i="4"/>
  <c r="CP253" i="4" s="1"/>
  <c r="CQ253" i="4" s="1"/>
  <c r="CJ273" i="4"/>
  <c r="CP273" i="4" s="1"/>
  <c r="CQ273" i="4" s="1"/>
  <c r="CJ297" i="4"/>
  <c r="CP297" i="4" s="1"/>
  <c r="CQ297" i="4" s="1"/>
  <c r="CJ340" i="4"/>
  <c r="CP340" i="4" s="1"/>
  <c r="CQ340" i="4" s="1"/>
  <c r="CJ372" i="4"/>
  <c r="CP372" i="4" s="1"/>
  <c r="CQ372" i="4" s="1"/>
  <c r="CJ398" i="4"/>
  <c r="CP398" i="4" s="1"/>
  <c r="CQ398" i="4" s="1"/>
  <c r="CJ347" i="4"/>
  <c r="CP347" i="4" s="1"/>
  <c r="CQ347" i="4" s="1"/>
  <c r="CJ391" i="4"/>
  <c r="CP391" i="4" s="1"/>
  <c r="CQ391" i="4" s="1"/>
  <c r="AF187" i="5"/>
  <c r="R187" i="5"/>
  <c r="P187" i="5"/>
  <c r="X187" i="5"/>
  <c r="AB187" i="5"/>
  <c r="V187" i="5"/>
  <c r="Z187" i="5"/>
  <c r="AH187" i="5"/>
  <c r="AD187" i="5"/>
  <c r="T187" i="5"/>
  <c r="AH195" i="5"/>
  <c r="AD195" i="5"/>
  <c r="AF195" i="5"/>
  <c r="V195" i="5"/>
  <c r="X195" i="5"/>
  <c r="R195" i="5"/>
  <c r="T195" i="5"/>
  <c r="P195" i="5"/>
  <c r="Z195" i="5"/>
  <c r="AB195" i="5"/>
  <c r="AF175" i="5"/>
  <c r="AD175" i="5"/>
  <c r="X175" i="5"/>
  <c r="V175" i="5"/>
  <c r="R175" i="5"/>
  <c r="Z175" i="5"/>
  <c r="AB175" i="5"/>
  <c r="T175" i="5"/>
  <c r="P175" i="5"/>
  <c r="AH175" i="5"/>
  <c r="AH208" i="5"/>
  <c r="X208" i="5"/>
  <c r="R208" i="5"/>
  <c r="P208" i="5"/>
  <c r="AD208" i="5"/>
  <c r="Z208" i="5"/>
  <c r="AF208" i="5"/>
  <c r="T208" i="5"/>
  <c r="AB208" i="5"/>
  <c r="V208" i="5"/>
  <c r="AF176" i="5"/>
  <c r="AB176" i="5"/>
  <c r="R176" i="5"/>
  <c r="P176" i="5"/>
  <c r="T176" i="5"/>
  <c r="Z176" i="5"/>
  <c r="AH176" i="5"/>
  <c r="V176" i="5"/>
  <c r="X176" i="5"/>
  <c r="AD176" i="5"/>
  <c r="P202" i="5"/>
  <c r="V202" i="5"/>
  <c r="Z202" i="5"/>
  <c r="AB202" i="5"/>
  <c r="AF202" i="5"/>
  <c r="AD202" i="5"/>
  <c r="AH202" i="5"/>
  <c r="R202" i="5"/>
  <c r="T202" i="5"/>
  <c r="X202" i="5"/>
  <c r="Z186" i="5"/>
  <c r="V186" i="5"/>
  <c r="AF186" i="5"/>
  <c r="AB186" i="5"/>
  <c r="T186" i="5"/>
  <c r="X186" i="5"/>
  <c r="AD186" i="5"/>
  <c r="P186" i="5"/>
  <c r="R186" i="5"/>
  <c r="AH186" i="5"/>
  <c r="P219" i="5"/>
  <c r="Z219" i="5"/>
  <c r="AF219" i="5"/>
  <c r="AH219" i="5"/>
  <c r="R219" i="5"/>
  <c r="AB219" i="5"/>
  <c r="X219" i="5"/>
  <c r="V219" i="5"/>
  <c r="AD219" i="5"/>
  <c r="T219" i="5"/>
  <c r="Z185" i="5"/>
  <c r="AB185" i="5"/>
  <c r="AH185" i="5"/>
  <c r="AF185" i="5"/>
  <c r="R185" i="5"/>
  <c r="T185" i="5"/>
  <c r="AD185" i="5"/>
  <c r="P185" i="5"/>
  <c r="X185" i="5"/>
  <c r="V185" i="5"/>
  <c r="P199" i="5"/>
  <c r="V199" i="5"/>
  <c r="AB199" i="5"/>
  <c r="AF199" i="5"/>
  <c r="T199" i="5"/>
  <c r="AH199" i="5"/>
  <c r="Z199" i="5"/>
  <c r="R199" i="5"/>
  <c r="AD199" i="5"/>
  <c r="X199" i="5"/>
  <c r="V197" i="5"/>
  <c r="R197" i="5"/>
  <c r="AF197" i="5"/>
  <c r="P197" i="5"/>
  <c r="AD197" i="5"/>
  <c r="AB197" i="5"/>
  <c r="T197" i="5"/>
  <c r="AH197" i="5"/>
  <c r="Z197" i="5"/>
  <c r="X197" i="5"/>
  <c r="P204" i="5"/>
  <c r="Z204" i="5"/>
  <c r="R204" i="5"/>
  <c r="T204" i="5"/>
  <c r="V204" i="5"/>
  <c r="AD204" i="5"/>
  <c r="X204" i="5"/>
  <c r="AB204" i="5"/>
  <c r="AH204" i="5"/>
  <c r="AF204" i="5"/>
  <c r="P188" i="5"/>
  <c r="AF188" i="5"/>
  <c r="X188" i="5"/>
  <c r="AH188" i="5"/>
  <c r="V188" i="5"/>
  <c r="AD188" i="5"/>
  <c r="AB188" i="5"/>
  <c r="T188" i="5"/>
  <c r="Z188" i="5"/>
  <c r="R188" i="5"/>
  <c r="Z214" i="5"/>
  <c r="V214" i="5"/>
  <c r="T214" i="5"/>
  <c r="X214" i="5"/>
  <c r="R214" i="5"/>
  <c r="P214" i="5"/>
  <c r="AF214" i="5"/>
  <c r="AD214" i="5"/>
  <c r="AB214" i="5"/>
  <c r="AH214" i="5"/>
  <c r="X182" i="5"/>
  <c r="AD182" i="5"/>
  <c r="AF182" i="5"/>
  <c r="AB182" i="5"/>
  <c r="V182" i="5"/>
  <c r="P182" i="5"/>
  <c r="T182" i="5"/>
  <c r="Z182" i="5"/>
  <c r="R182" i="5"/>
  <c r="AH182" i="5"/>
  <c r="X209" i="5"/>
  <c r="R209" i="5"/>
  <c r="AF209" i="5"/>
  <c r="AH209" i="5"/>
  <c r="P209" i="5"/>
  <c r="V209" i="5"/>
  <c r="AD209" i="5"/>
  <c r="T209" i="5"/>
  <c r="Z209" i="5"/>
  <c r="AB209" i="5"/>
  <c r="AH193" i="5"/>
  <c r="AF193" i="5"/>
  <c r="T193" i="5"/>
  <c r="Z193" i="5"/>
  <c r="V193" i="5"/>
  <c r="P193" i="5"/>
  <c r="R193" i="5"/>
  <c r="AD193" i="5"/>
  <c r="X193" i="5"/>
  <c r="AB193" i="5"/>
  <c r="V169" i="5"/>
  <c r="Z169" i="5"/>
  <c r="AB169" i="5"/>
  <c r="R169" i="5"/>
  <c r="T169" i="5"/>
  <c r="AH169" i="5"/>
  <c r="AF169" i="5"/>
  <c r="X169" i="5"/>
  <c r="AD169" i="5"/>
  <c r="P169" i="5"/>
  <c r="AB223" i="5"/>
  <c r="P223" i="5"/>
  <c r="AH223" i="5"/>
  <c r="Z223" i="5"/>
  <c r="R223" i="5"/>
  <c r="V223" i="5"/>
  <c r="AD223" i="5"/>
  <c r="T223" i="5"/>
  <c r="AF223" i="5"/>
  <c r="X223" i="5"/>
  <c r="R191" i="5"/>
  <c r="AD191" i="5"/>
  <c r="Z191" i="5"/>
  <c r="T191" i="5"/>
  <c r="AH191" i="5"/>
  <c r="V191" i="5"/>
  <c r="X191" i="5"/>
  <c r="AB191" i="5"/>
  <c r="AF191" i="5"/>
  <c r="P191" i="5"/>
  <c r="V221" i="5"/>
  <c r="P221" i="5"/>
  <c r="AD221" i="5"/>
  <c r="X221" i="5"/>
  <c r="AH221" i="5"/>
  <c r="Z221" i="5"/>
  <c r="AB221" i="5"/>
  <c r="T221" i="5"/>
  <c r="R221" i="5"/>
  <c r="AF221" i="5"/>
  <c r="R189" i="5"/>
  <c r="P189" i="5"/>
  <c r="AD189" i="5"/>
  <c r="X189" i="5"/>
  <c r="AH189" i="5"/>
  <c r="T189" i="5"/>
  <c r="Z189" i="5"/>
  <c r="AB189" i="5"/>
  <c r="V189" i="5"/>
  <c r="AF189" i="5"/>
  <c r="AB216" i="5"/>
  <c r="R216" i="5"/>
  <c r="T216" i="5"/>
  <c r="V216" i="5"/>
  <c r="AD216" i="5"/>
  <c r="AF216" i="5"/>
  <c r="AH216" i="5"/>
  <c r="P216" i="5"/>
  <c r="Z216" i="5"/>
  <c r="X216" i="5"/>
  <c r="R200" i="5"/>
  <c r="T200" i="5"/>
  <c r="Z200" i="5"/>
  <c r="AH200" i="5"/>
  <c r="V200" i="5"/>
  <c r="AD200" i="5"/>
  <c r="X200" i="5"/>
  <c r="AF200" i="5"/>
  <c r="P200" i="5"/>
  <c r="AB200" i="5"/>
  <c r="AF184" i="5"/>
  <c r="T184" i="5"/>
  <c r="AD184" i="5"/>
  <c r="AH184" i="5"/>
  <c r="V184" i="5"/>
  <c r="Z184" i="5"/>
  <c r="R184" i="5"/>
  <c r="X184" i="5"/>
  <c r="AB184" i="5"/>
  <c r="P184" i="5"/>
  <c r="R168" i="5"/>
  <c r="Z168" i="5"/>
  <c r="AB168" i="5"/>
  <c r="V168" i="5"/>
  <c r="AD168" i="5"/>
  <c r="AF168" i="5"/>
  <c r="T168" i="5"/>
  <c r="AH168" i="5"/>
  <c r="P168" i="5"/>
  <c r="X168" i="5"/>
  <c r="T210" i="5"/>
  <c r="X210" i="5"/>
  <c r="AF210" i="5"/>
  <c r="AB210" i="5"/>
  <c r="AD210" i="5"/>
  <c r="P210" i="5"/>
  <c r="R210" i="5"/>
  <c r="AH210" i="5"/>
  <c r="V210" i="5"/>
  <c r="Z210" i="5"/>
  <c r="P194" i="5"/>
  <c r="Z194" i="5"/>
  <c r="AD194" i="5"/>
  <c r="AF194" i="5"/>
  <c r="X194" i="5"/>
  <c r="AB194" i="5"/>
  <c r="AH194" i="5"/>
  <c r="R194" i="5"/>
  <c r="V194" i="5"/>
  <c r="T194" i="5"/>
  <c r="V178" i="5"/>
  <c r="AD178" i="5"/>
  <c r="T178" i="5"/>
  <c r="Z178" i="5"/>
  <c r="AB178" i="5"/>
  <c r="AH178" i="5"/>
  <c r="AF178" i="5"/>
  <c r="R178" i="5"/>
  <c r="P178" i="5"/>
  <c r="X178" i="5"/>
  <c r="AD165" i="5"/>
  <c r="AF165" i="5"/>
  <c r="T165" i="5"/>
  <c r="P165" i="5"/>
  <c r="Z165" i="5"/>
  <c r="AB165" i="5"/>
  <c r="X165" i="5"/>
  <c r="AH165" i="5"/>
  <c r="R165" i="5"/>
  <c r="V165" i="5"/>
  <c r="AB171" i="5"/>
  <c r="V171" i="5"/>
  <c r="AH171" i="5"/>
  <c r="T171" i="5"/>
  <c r="P171" i="5"/>
  <c r="X171" i="5"/>
  <c r="R171" i="5"/>
  <c r="Z171" i="5"/>
  <c r="AD171" i="5"/>
  <c r="AF171" i="5"/>
  <c r="T201" i="5"/>
  <c r="Z201" i="5"/>
  <c r="AB201" i="5"/>
  <c r="V201" i="5"/>
  <c r="R201" i="5"/>
  <c r="AF201" i="5"/>
  <c r="X201" i="5"/>
  <c r="AD201" i="5"/>
  <c r="AH201" i="5"/>
  <c r="P201" i="5"/>
  <c r="Z207" i="5"/>
  <c r="AD207" i="5"/>
  <c r="AF207" i="5"/>
  <c r="AH207" i="5"/>
  <c r="AB207" i="5"/>
  <c r="T207" i="5"/>
  <c r="R207" i="5"/>
  <c r="P207" i="5"/>
  <c r="V207" i="5"/>
  <c r="X207" i="5"/>
  <c r="P205" i="5"/>
  <c r="AD205" i="5"/>
  <c r="T205" i="5"/>
  <c r="V205" i="5"/>
  <c r="Z205" i="5"/>
  <c r="AB205" i="5"/>
  <c r="X205" i="5"/>
  <c r="AF205" i="5"/>
  <c r="AH205" i="5"/>
  <c r="R205" i="5"/>
  <c r="P173" i="5"/>
  <c r="V173" i="5"/>
  <c r="AD173" i="5"/>
  <c r="X173" i="5"/>
  <c r="R173" i="5"/>
  <c r="Z173" i="5"/>
  <c r="AB173" i="5"/>
  <c r="AH173" i="5"/>
  <c r="T173" i="5"/>
  <c r="AF173" i="5"/>
  <c r="R192" i="5"/>
  <c r="AD192" i="5"/>
  <c r="T192" i="5"/>
  <c r="AF192" i="5"/>
  <c r="AH192" i="5"/>
  <c r="X192" i="5"/>
  <c r="P192" i="5"/>
  <c r="Z192" i="5"/>
  <c r="AB192" i="5"/>
  <c r="V192" i="5"/>
  <c r="R218" i="5"/>
  <c r="AD218" i="5"/>
  <c r="Z218" i="5"/>
  <c r="AF218" i="5"/>
  <c r="P218" i="5"/>
  <c r="X218" i="5"/>
  <c r="AB218" i="5"/>
  <c r="AH218" i="5"/>
  <c r="V218" i="5"/>
  <c r="T218" i="5"/>
  <c r="V170" i="5"/>
  <c r="R170" i="5"/>
  <c r="AD170" i="5"/>
  <c r="T170" i="5"/>
  <c r="Z170" i="5"/>
  <c r="AF170" i="5"/>
  <c r="P170" i="5"/>
  <c r="AH170" i="5"/>
  <c r="X170" i="5"/>
  <c r="AB170" i="5"/>
  <c r="AF177" i="5"/>
  <c r="AH177" i="5"/>
  <c r="P177" i="5"/>
  <c r="V177" i="5"/>
  <c r="AD177" i="5"/>
  <c r="X177" i="5"/>
  <c r="R177" i="5"/>
  <c r="Z177" i="5"/>
  <c r="T177" i="5"/>
  <c r="AB177" i="5"/>
  <c r="R179" i="5"/>
  <c r="Z179" i="5"/>
  <c r="AF179" i="5"/>
  <c r="T179" i="5"/>
  <c r="AD179" i="5"/>
  <c r="P179" i="5"/>
  <c r="X179" i="5"/>
  <c r="V179" i="5"/>
  <c r="AB179" i="5"/>
  <c r="AH179" i="5"/>
  <c r="AB167" i="5"/>
  <c r="V167" i="5"/>
  <c r="T167" i="5"/>
  <c r="AF167" i="5"/>
  <c r="X167" i="5"/>
  <c r="Z167" i="5"/>
  <c r="P167" i="5"/>
  <c r="AD167" i="5"/>
  <c r="AH167" i="5"/>
  <c r="R167" i="5"/>
  <c r="P220" i="5"/>
  <c r="V220" i="5"/>
  <c r="Z220" i="5"/>
  <c r="AH220" i="5"/>
  <c r="R220" i="5"/>
  <c r="T220" i="5"/>
  <c r="AF220" i="5"/>
  <c r="AD220" i="5"/>
  <c r="X220" i="5"/>
  <c r="AB220" i="5"/>
  <c r="P172" i="5"/>
  <c r="AH172" i="5"/>
  <c r="T172" i="5"/>
  <c r="AF172" i="5"/>
  <c r="X172" i="5"/>
  <c r="V172" i="5"/>
  <c r="AD172" i="5"/>
  <c r="R172" i="5"/>
  <c r="Z172" i="5"/>
  <c r="AB172" i="5"/>
  <c r="V198" i="5"/>
  <c r="AB198" i="5"/>
  <c r="Z198" i="5"/>
  <c r="X198" i="5"/>
  <c r="R198" i="5"/>
  <c r="AD198" i="5"/>
  <c r="P198" i="5"/>
  <c r="T198" i="5"/>
  <c r="AF198" i="5"/>
  <c r="AH198" i="5"/>
  <c r="T166" i="5"/>
  <c r="AF166" i="5"/>
  <c r="R166" i="5"/>
  <c r="Z166" i="5"/>
  <c r="AD166" i="5"/>
  <c r="X166" i="5"/>
  <c r="AB166" i="5"/>
  <c r="AH166" i="5"/>
  <c r="V166" i="5"/>
  <c r="P166" i="5"/>
  <c r="X203" i="5"/>
  <c r="Z203" i="5"/>
  <c r="AD203" i="5"/>
  <c r="AB203" i="5"/>
  <c r="T203" i="5"/>
  <c r="V203" i="5"/>
  <c r="R203" i="5"/>
  <c r="P203" i="5"/>
  <c r="AH203" i="5"/>
  <c r="AF203" i="5"/>
  <c r="T217" i="5"/>
  <c r="X217" i="5"/>
  <c r="Z217" i="5"/>
  <c r="AB217" i="5"/>
  <c r="R217" i="5"/>
  <c r="AF217" i="5"/>
  <c r="V217" i="5"/>
  <c r="P217" i="5"/>
  <c r="AD217" i="5"/>
  <c r="AH217" i="5"/>
  <c r="V211" i="5"/>
  <c r="Z211" i="5"/>
  <c r="R211" i="5"/>
  <c r="P211" i="5"/>
  <c r="AF211" i="5"/>
  <c r="AH211" i="5"/>
  <c r="AD211" i="5"/>
  <c r="T211" i="5"/>
  <c r="AB211" i="5"/>
  <c r="X211" i="5"/>
  <c r="T215" i="5"/>
  <c r="R215" i="5"/>
  <c r="AB215" i="5"/>
  <c r="Z215" i="5"/>
  <c r="P215" i="5"/>
  <c r="AF215" i="5"/>
  <c r="AH215" i="5"/>
  <c r="V215" i="5"/>
  <c r="AD215" i="5"/>
  <c r="X215" i="5"/>
  <c r="V183" i="5"/>
  <c r="T183" i="5"/>
  <c r="AH183" i="5"/>
  <c r="R183" i="5"/>
  <c r="P183" i="5"/>
  <c r="AD183" i="5"/>
  <c r="AF183" i="5"/>
  <c r="X183" i="5"/>
  <c r="Z183" i="5"/>
  <c r="AB183" i="5"/>
  <c r="X213" i="5"/>
  <c r="T213" i="5"/>
  <c r="AH213" i="5"/>
  <c r="P213" i="5"/>
  <c r="AD213" i="5"/>
  <c r="R213" i="5"/>
  <c r="AF213" i="5"/>
  <c r="V213" i="5"/>
  <c r="Z213" i="5"/>
  <c r="AB213" i="5"/>
  <c r="P181" i="5"/>
  <c r="R181" i="5"/>
  <c r="V181" i="5"/>
  <c r="AF181" i="5"/>
  <c r="AH181" i="5"/>
  <c r="AD181" i="5"/>
  <c r="AB181" i="5"/>
  <c r="Z181" i="5"/>
  <c r="X181" i="5"/>
  <c r="T181" i="5"/>
  <c r="AD212" i="5"/>
  <c r="V212" i="5"/>
  <c r="P212" i="5"/>
  <c r="X212" i="5"/>
  <c r="AH212" i="5"/>
  <c r="R212" i="5"/>
  <c r="Z212" i="5"/>
  <c r="AB212" i="5"/>
  <c r="AF212" i="5"/>
  <c r="T212" i="5"/>
  <c r="V196" i="5"/>
  <c r="X196" i="5"/>
  <c r="Z196" i="5"/>
  <c r="R196" i="5"/>
  <c r="AD196" i="5"/>
  <c r="P196" i="5"/>
  <c r="T196" i="5"/>
  <c r="AB196" i="5"/>
  <c r="AH196" i="5"/>
  <c r="AF196" i="5"/>
  <c r="V180" i="5"/>
  <c r="AB180" i="5"/>
  <c r="Z180" i="5"/>
  <c r="AF180" i="5"/>
  <c r="P180" i="5"/>
  <c r="R180" i="5"/>
  <c r="X180" i="5"/>
  <c r="AH180" i="5"/>
  <c r="T180" i="5"/>
  <c r="AD180" i="5"/>
  <c r="R222" i="5"/>
  <c r="P222" i="5"/>
  <c r="Z222" i="5"/>
  <c r="AH222" i="5"/>
  <c r="X222" i="5"/>
  <c r="AD222" i="5"/>
  <c r="AB222" i="5"/>
  <c r="T222" i="5"/>
  <c r="V222" i="5"/>
  <c r="AF222" i="5"/>
  <c r="T206" i="5"/>
  <c r="AB206" i="5"/>
  <c r="R206" i="5"/>
  <c r="AH206" i="5"/>
  <c r="P206" i="5"/>
  <c r="AD206" i="5"/>
  <c r="Z206" i="5"/>
  <c r="X206" i="5"/>
  <c r="V206" i="5"/>
  <c r="AF206" i="5"/>
  <c r="V190" i="5"/>
  <c r="P190" i="5"/>
  <c r="AD190" i="5"/>
  <c r="AH190" i="5"/>
  <c r="X190" i="5"/>
  <c r="T190" i="5"/>
  <c r="AB190" i="5"/>
  <c r="R190" i="5"/>
  <c r="Z190" i="5"/>
  <c r="AF190" i="5"/>
  <c r="AD174" i="5"/>
  <c r="AH174" i="5"/>
  <c r="V174" i="5"/>
  <c r="AF174" i="5"/>
  <c r="P174" i="5"/>
  <c r="Z174" i="5"/>
  <c r="AB174" i="5"/>
  <c r="R174" i="5"/>
  <c r="X174" i="5"/>
  <c r="T174" i="5"/>
  <c r="AD164" i="5"/>
  <c r="X164" i="5"/>
  <c r="AB164" i="5"/>
  <c r="T164" i="5"/>
  <c r="AH164" i="5"/>
  <c r="P164" i="5"/>
  <c r="Z164" i="5"/>
  <c r="AF164" i="5"/>
  <c r="R164" i="5"/>
  <c r="V164" i="5"/>
  <c r="K9" i="5"/>
  <c r="L9" i="5" s="1"/>
  <c r="K8" i="5"/>
  <c r="K7" i="5"/>
  <c r="AO68" i="5" l="1"/>
  <c r="AO66" i="5"/>
  <c r="AR67" i="5"/>
  <c r="AR69" i="5"/>
  <c r="AR68" i="5"/>
  <c r="AL71" i="5"/>
  <c r="V59" i="5"/>
  <c r="V57" i="5"/>
  <c r="Z16" i="5"/>
  <c r="P16" i="5"/>
  <c r="U16" i="5" s="1"/>
  <c r="Z17" i="5"/>
  <c r="P17" i="5"/>
  <c r="U17" i="5" s="1"/>
  <c r="Z19" i="5"/>
  <c r="P19" i="5"/>
  <c r="U19" i="5" s="1"/>
  <c r="Z18" i="5"/>
  <c r="P18" i="5"/>
  <c r="U18" i="5" s="1"/>
  <c r="Z14" i="5"/>
  <c r="P14" i="5"/>
  <c r="Z21" i="5"/>
  <c r="P21" i="5"/>
  <c r="U21" i="5" s="1"/>
  <c r="Z22" i="5"/>
  <c r="P22" i="5"/>
  <c r="U22" i="5" s="1"/>
  <c r="Z15" i="5"/>
  <c r="P15" i="5"/>
  <c r="U15" i="5" s="1"/>
  <c r="Z20" i="5"/>
  <c r="P20" i="5"/>
  <c r="U20" i="5" s="1"/>
  <c r="M20" i="5"/>
  <c r="O20" i="5" s="1"/>
  <c r="V67" i="5"/>
  <c r="V39" i="5"/>
  <c r="V54" i="5"/>
  <c r="V43" i="5"/>
  <c r="V42" i="5"/>
  <c r="V44" i="5"/>
  <c r="V56" i="5"/>
  <c r="V61" i="5"/>
  <c r="M19" i="5"/>
  <c r="O19" i="5" s="1"/>
  <c r="V33" i="5"/>
  <c r="M14" i="5"/>
  <c r="O14" i="5" s="1"/>
  <c r="M15" i="5"/>
  <c r="O15" i="5" s="1"/>
  <c r="M16" i="5"/>
  <c r="O16" i="5" s="1"/>
  <c r="M17" i="5"/>
  <c r="O17" i="5" s="1"/>
  <c r="J24" i="5"/>
  <c r="M21" i="5"/>
  <c r="O21" i="5" s="1"/>
  <c r="S24" i="5"/>
  <c r="V35" i="5"/>
  <c r="U23" i="5"/>
  <c r="V49" i="5"/>
  <c r="V64" i="5"/>
  <c r="V66" i="5"/>
  <c r="V36" i="5"/>
  <c r="V31" i="5"/>
  <c r="V40" i="5"/>
  <c r="V62" i="5"/>
  <c r="V68" i="5"/>
  <c r="V52" i="5"/>
  <c r="V55" i="5"/>
  <c r="V47" i="5"/>
  <c r="V38" i="5"/>
  <c r="V60" i="5"/>
  <c r="V50" i="5"/>
  <c r="AJ51" i="5"/>
  <c r="V51" i="5"/>
  <c r="AJ71" i="5"/>
  <c r="V71" i="5"/>
  <c r="AJ32" i="5"/>
  <c r="V32" i="5"/>
  <c r="AJ69" i="5"/>
  <c r="V69" i="5"/>
  <c r="AJ48" i="5"/>
  <c r="V48" i="5"/>
  <c r="AJ34" i="5"/>
  <c r="V34" i="5"/>
  <c r="AJ45" i="5"/>
  <c r="V45" i="5"/>
  <c r="AJ63" i="5"/>
  <c r="V63" i="5"/>
  <c r="AJ46" i="5"/>
  <c r="V46" i="5"/>
  <c r="AJ72" i="5"/>
  <c r="V72" i="5"/>
  <c r="AJ58" i="5"/>
  <c r="V58" i="5"/>
  <c r="AJ41" i="5"/>
  <c r="V41" i="5"/>
  <c r="AJ65" i="5"/>
  <c r="V65" i="5"/>
  <c r="AJ37" i="5"/>
  <c r="V37" i="5"/>
  <c r="AJ70" i="5"/>
  <c r="V70" i="5"/>
  <c r="AJ53" i="5"/>
  <c r="V53" i="5"/>
  <c r="AJ67" i="5"/>
  <c r="AJ49" i="5"/>
  <c r="AJ64" i="5"/>
  <c r="AJ66" i="5"/>
  <c r="AJ33" i="5"/>
  <c r="AJ36" i="5"/>
  <c r="AJ31" i="5"/>
  <c r="AJ40" i="5"/>
  <c r="AJ62" i="5"/>
  <c r="AJ56" i="5"/>
  <c r="AJ68" i="5"/>
  <c r="AJ61" i="5"/>
  <c r="AJ59" i="5"/>
  <c r="AJ52" i="5"/>
  <c r="AJ55" i="5"/>
  <c r="AJ35" i="5"/>
  <c r="AJ39" i="5"/>
  <c r="AJ54" i="5"/>
  <c r="AJ47" i="5"/>
  <c r="AJ38" i="5"/>
  <c r="AJ60" i="5"/>
  <c r="AJ50" i="5"/>
  <c r="AJ43" i="5"/>
  <c r="AJ42" i="5"/>
  <c r="AJ44" i="5"/>
  <c r="AJ57" i="5"/>
  <c r="T51" i="5"/>
  <c r="T71" i="5"/>
  <c r="T48" i="5"/>
  <c r="T63" i="5"/>
  <c r="T54" i="5"/>
  <c r="T38" i="5"/>
  <c r="T60" i="5"/>
  <c r="T50" i="5"/>
  <c r="T43" i="5"/>
  <c r="T42" i="5"/>
  <c r="T44" i="5"/>
  <c r="T49" i="5"/>
  <c r="T64" i="5"/>
  <c r="T66" i="5"/>
  <c r="T33" i="5"/>
  <c r="T36" i="5"/>
  <c r="T31" i="5"/>
  <c r="T40" i="5"/>
  <c r="T62" i="5"/>
  <c r="T56" i="5"/>
  <c r="T68" i="5"/>
  <c r="T61" i="5"/>
  <c r="T32" i="5"/>
  <c r="T34" i="5"/>
  <c r="T45" i="5"/>
  <c r="T46" i="5"/>
  <c r="T58" i="5"/>
  <c r="T41" i="5"/>
  <c r="T65" i="5"/>
  <c r="T59" i="5"/>
  <c r="T52" i="5"/>
  <c r="T37" i="5"/>
  <c r="T55" i="5"/>
  <c r="T70" i="5"/>
  <c r="T35" i="5"/>
  <c r="T53" i="5"/>
  <c r="T69" i="5"/>
  <c r="T72" i="5"/>
  <c r="T67" i="5"/>
  <c r="T39" i="5"/>
  <c r="T47" i="5"/>
  <c r="T57" i="5"/>
  <c r="AL69" i="5"/>
  <c r="AO67" i="5"/>
  <c r="AL67" i="5"/>
  <c r="AL70" i="5"/>
  <c r="AO71" i="5"/>
  <c r="AR72" i="5"/>
  <c r="AO69" i="5"/>
  <c r="AR66" i="5"/>
  <c r="AO70" i="5"/>
  <c r="AO72" i="5"/>
  <c r="AR70" i="5"/>
  <c r="AR71" i="5"/>
  <c r="AL72" i="5"/>
  <c r="AL66" i="5"/>
  <c r="AL68" i="5"/>
  <c r="O9" i="5"/>
  <c r="R9" i="5" s="1"/>
  <c r="O7" i="5"/>
  <c r="R7" i="5" s="1"/>
  <c r="F2" i="5"/>
  <c r="BU29" i="5"/>
  <c r="CC29" i="5"/>
  <c r="CG29" i="5"/>
  <c r="BI29" i="5"/>
  <c r="BS29" i="5"/>
  <c r="BQ29" i="5"/>
  <c r="BW29" i="5"/>
  <c r="BG29" i="5"/>
  <c r="BK29" i="5"/>
  <c r="BO29" i="5"/>
  <c r="BM29" i="5"/>
  <c r="BY29" i="5"/>
  <c r="BC29" i="5"/>
  <c r="BE29" i="5"/>
  <c r="CE29" i="5"/>
  <c r="CA29" i="5"/>
  <c r="BA29" i="5"/>
  <c r="O8" i="5"/>
  <c r="R8" i="5" s="1"/>
  <c r="Z38" i="5"/>
  <c r="Z66" i="5"/>
  <c r="Z50" i="5"/>
  <c r="Z48" i="5"/>
  <c r="Z47" i="5"/>
  <c r="Z45" i="5"/>
  <c r="Z65" i="5"/>
  <c r="Z46" i="5"/>
  <c r="Z64" i="5"/>
  <c r="Z41" i="5"/>
  <c r="Z31" i="5"/>
  <c r="Z55" i="5"/>
  <c r="Z36" i="5"/>
  <c r="Z33" i="5"/>
  <c r="Z39" i="5"/>
  <c r="Z42" i="5"/>
  <c r="Z40" i="5"/>
  <c r="Z70" i="5"/>
  <c r="Z62" i="5"/>
  <c r="Z52" i="5"/>
  <c r="Z60" i="5"/>
  <c r="Z58" i="5"/>
  <c r="Z67" i="5"/>
  <c r="Z49" i="5"/>
  <c r="Z37" i="5"/>
  <c r="Z44" i="5"/>
  <c r="Z69" i="5"/>
  <c r="Z57" i="5"/>
  <c r="Z59" i="5"/>
  <c r="Z61" i="5"/>
  <c r="Z56" i="5"/>
  <c r="Z35" i="5"/>
  <c r="Z63" i="5"/>
  <c r="Z68" i="5"/>
  <c r="Z43" i="5"/>
  <c r="Z51" i="5"/>
  <c r="Z71" i="5"/>
  <c r="Z54" i="5"/>
  <c r="Z32" i="5"/>
  <c r="Z34" i="5"/>
  <c r="Z72" i="5"/>
  <c r="Z53" i="5"/>
  <c r="M18" i="5"/>
  <c r="O18" i="5" s="1"/>
  <c r="CL20" i="4"/>
  <c r="CL364" i="4"/>
  <c r="CL372" i="4"/>
  <c r="CL327" i="4"/>
  <c r="CL332" i="4"/>
  <c r="CL51" i="4"/>
  <c r="CL105" i="4"/>
  <c r="CL129" i="4"/>
  <c r="CL134" i="4"/>
  <c r="CL331" i="4"/>
  <c r="CL217" i="4"/>
  <c r="CL276" i="4"/>
  <c r="CL127" i="4"/>
  <c r="CL224" i="4"/>
  <c r="CL368" i="4"/>
  <c r="CL392" i="4"/>
  <c r="CL393" i="4"/>
  <c r="CL390" i="4"/>
  <c r="CL394" i="4"/>
  <c r="CL227" i="4"/>
  <c r="CL192" i="4"/>
  <c r="CL156" i="4"/>
  <c r="CL22" i="4"/>
  <c r="CL359" i="4"/>
  <c r="CL241" i="4"/>
  <c r="CL314" i="4"/>
  <c r="CL163" i="4"/>
  <c r="CL381" i="4"/>
  <c r="CL318" i="4"/>
  <c r="CL173" i="4"/>
  <c r="CL187" i="4"/>
  <c r="CL59" i="4"/>
  <c r="CL193" i="4"/>
  <c r="CL116" i="4"/>
  <c r="CL140" i="4"/>
  <c r="CL109" i="4"/>
  <c r="CL6" i="4"/>
  <c r="CL114" i="4"/>
  <c r="CL42" i="4"/>
  <c r="CL345" i="4"/>
  <c r="CL213" i="4"/>
  <c r="CL330" i="4"/>
  <c r="CL238" i="4"/>
  <c r="CL103" i="4"/>
  <c r="CL166" i="4"/>
  <c r="CL89" i="4"/>
  <c r="CL104" i="4"/>
  <c r="CL157" i="4"/>
  <c r="CL160" i="4"/>
  <c r="CL33" i="4"/>
  <c r="CL8" i="4"/>
  <c r="CL391" i="4"/>
  <c r="CL233" i="4"/>
  <c r="CL298" i="4"/>
  <c r="CL147" i="4"/>
  <c r="CL291" i="4"/>
  <c r="CL92" i="4"/>
  <c r="CL226" i="4"/>
  <c r="CL395" i="4"/>
  <c r="CL281" i="4"/>
  <c r="CL373" i="4"/>
  <c r="CL211" i="4"/>
  <c r="CL256" i="4"/>
  <c r="CL219" i="4"/>
  <c r="CL45" i="4"/>
  <c r="CL136" i="4"/>
  <c r="CL361" i="4"/>
  <c r="CL354" i="4"/>
  <c r="CL389" i="4"/>
  <c r="CL79" i="4"/>
  <c r="CL142" i="4"/>
  <c r="CL72" i="4"/>
  <c r="CL76" i="4"/>
  <c r="CL339" i="4"/>
  <c r="CL221" i="4"/>
  <c r="CL282" i="4"/>
  <c r="CL131" i="4"/>
  <c r="CL41" i="4"/>
  <c r="CL326" i="4"/>
  <c r="CL349" i="4"/>
  <c r="CL107" i="4"/>
  <c r="CL294" i="4"/>
  <c r="CL185" i="4"/>
  <c r="CL263" i="4"/>
  <c r="CL117" i="4"/>
  <c r="CL26" i="4"/>
  <c r="CL28" i="4"/>
  <c r="CL29" i="4"/>
  <c r="CL335" i="4"/>
  <c r="CL261" i="4"/>
  <c r="CL279" i="4"/>
  <c r="CL360" i="4"/>
  <c r="CL151" i="4"/>
  <c r="CL23" i="4"/>
  <c r="CL312" i="4"/>
  <c r="CL68" i="4"/>
  <c r="CL128" i="4"/>
  <c r="CL205" i="4"/>
  <c r="CL61" i="4"/>
  <c r="CL347" i="4"/>
  <c r="CL297" i="4"/>
  <c r="CL397" i="4"/>
  <c r="CL268" i="4"/>
  <c r="CL271" i="4"/>
  <c r="CL232" i="4"/>
  <c r="CL115" i="4"/>
  <c r="CL323" i="4"/>
  <c r="CL200" i="4"/>
  <c r="CL315" i="4"/>
  <c r="CL202" i="4"/>
  <c r="CL16" i="4"/>
  <c r="CL17" i="4"/>
  <c r="CL98" i="4"/>
  <c r="CL253" i="4"/>
  <c r="CL324" i="4"/>
  <c r="CL179" i="4"/>
  <c r="CL182" i="4"/>
  <c r="CL125" i="4"/>
  <c r="CL130" i="4"/>
  <c r="CL30" i="4"/>
  <c r="CL301" i="4"/>
  <c r="CL274" i="4"/>
  <c r="CL246" i="4"/>
  <c r="CL378" i="4"/>
  <c r="CL36" i="4"/>
  <c r="CL14" i="4"/>
  <c r="CL385" i="4"/>
  <c r="CL371" i="4"/>
  <c r="CL289" i="4"/>
  <c r="CL260" i="4"/>
  <c r="CL111" i="4"/>
  <c r="CL307" i="4"/>
  <c r="CL286" i="4"/>
  <c r="CL21" i="4"/>
  <c r="CL56" i="4"/>
  <c r="CL329" i="4"/>
  <c r="CL311" i="4"/>
  <c r="CL299" i="4"/>
  <c r="CL35" i="4"/>
  <c r="CL84" i="4"/>
  <c r="CL168" i="4"/>
  <c r="CL174" i="4"/>
  <c r="CL123" i="4"/>
  <c r="CL357" i="4"/>
  <c r="CL214" i="4"/>
  <c r="CL370" i="4"/>
  <c r="CL4" i="4"/>
  <c r="CL5" i="4"/>
  <c r="CL113" i="4"/>
  <c r="CL3" i="4"/>
  <c r="CL351" i="4"/>
  <c r="CL277" i="4"/>
  <c r="CL300" i="4"/>
  <c r="CL244" i="4"/>
  <c r="CL167" i="4"/>
  <c r="CL39" i="4"/>
  <c r="CL280" i="4"/>
  <c r="CL178" i="4"/>
  <c r="CL248" i="4"/>
  <c r="CL85" i="4"/>
  <c r="CL32" i="4"/>
  <c r="CL162" i="4"/>
  <c r="CL340" i="4"/>
  <c r="CL295" i="4"/>
  <c r="CL278" i="4"/>
  <c r="CL19" i="4"/>
  <c r="CL62" i="4"/>
  <c r="CL220" i="4"/>
  <c r="CL228" i="4"/>
  <c r="CL377" i="4"/>
  <c r="CL369" i="4"/>
  <c r="CL250" i="4"/>
  <c r="CL95" i="4"/>
  <c r="CL164" i="4"/>
  <c r="CL49" i="4"/>
  <c r="CL48" i="4"/>
  <c r="CL387" i="4"/>
  <c r="CL269" i="4"/>
  <c r="CL352" i="4"/>
  <c r="CL203" i="4"/>
  <c r="CL223" i="4"/>
  <c r="CL180" i="4"/>
  <c r="CL74" i="4"/>
  <c r="CL44" i="4"/>
  <c r="CL305" i="4"/>
  <c r="CL284" i="4"/>
  <c r="CL252" i="4"/>
  <c r="CL396" i="4"/>
  <c r="CL234" i="4"/>
  <c r="CL25" i="4"/>
  <c r="CL336" i="4"/>
  <c r="CL171" i="4"/>
  <c r="CL43" i="4"/>
  <c r="CL172" i="4"/>
  <c r="CL94" i="4"/>
  <c r="CL112" i="4"/>
  <c r="CL149" i="4"/>
  <c r="CL150" i="4"/>
  <c r="CL152" i="4"/>
  <c r="CL18" i="4"/>
  <c r="CL325" i="4"/>
  <c r="CL376" i="4"/>
  <c r="CL308" i="4"/>
  <c r="CL216" i="4"/>
  <c r="CL87" i="4"/>
  <c r="CL236" i="4"/>
  <c r="CL153" i="4"/>
  <c r="CL197" i="4"/>
  <c r="CL24" i="4"/>
  <c r="CL60" i="4"/>
  <c r="CL210" i="4"/>
  <c r="CL212" i="4"/>
  <c r="CL375" i="4"/>
  <c r="CL350" i="4"/>
  <c r="CL257" i="4"/>
  <c r="CL333" i="4"/>
  <c r="CL337" i="4"/>
  <c r="CL346" i="4"/>
  <c r="CL191" i="4"/>
  <c r="CL63" i="4"/>
  <c r="CL198" i="4"/>
  <c r="CL121" i="4"/>
  <c r="CL146" i="4"/>
  <c r="CL101" i="4"/>
  <c r="CL102" i="4"/>
  <c r="CL106" i="4"/>
  <c r="CL190" i="4"/>
  <c r="CL363" i="4"/>
  <c r="CL334" i="4"/>
  <c r="CL249" i="4"/>
  <c r="CL316" i="4"/>
  <c r="CL319" i="4"/>
  <c r="CL320" i="4"/>
  <c r="CL175" i="4"/>
  <c r="CL47" i="4"/>
  <c r="CL177" i="4"/>
  <c r="CL100" i="4"/>
  <c r="CL118" i="4"/>
  <c r="CL138" i="4"/>
  <c r="CL141" i="4"/>
  <c r="CL144" i="4"/>
  <c r="CL77" i="4"/>
  <c r="CL382" i="4"/>
  <c r="CL285" i="4"/>
  <c r="CL384" i="4"/>
  <c r="CL380" i="4"/>
  <c r="CL255" i="4"/>
  <c r="CL222" i="4"/>
  <c r="CL99" i="4"/>
  <c r="CL264" i="4"/>
  <c r="CL170" i="4"/>
  <c r="CL231" i="4"/>
  <c r="CL64" i="4"/>
  <c r="CL38" i="4"/>
  <c r="CL40" i="4"/>
  <c r="CL254" i="4"/>
  <c r="CL155" i="4"/>
  <c r="CL91" i="4"/>
  <c r="CL27" i="4"/>
  <c r="CL247" i="4"/>
  <c r="CL328" i="4"/>
  <c r="CL158" i="4"/>
  <c r="CL73" i="4"/>
  <c r="CL208" i="4"/>
  <c r="CL165" i="4"/>
  <c r="CL34" i="4"/>
  <c r="CL194" i="4"/>
  <c r="CL53" i="4"/>
  <c r="CL196" i="4"/>
  <c r="CL54" i="4"/>
  <c r="CL201" i="4"/>
  <c r="CL58" i="4"/>
  <c r="CL383" i="4"/>
  <c r="CL388" i="4"/>
  <c r="CL309" i="4"/>
  <c r="CL245" i="4"/>
  <c r="CL348" i="4"/>
  <c r="CL386" i="4"/>
  <c r="CL287" i="4"/>
  <c r="CL310" i="4"/>
  <c r="CL199" i="4"/>
  <c r="CL135" i="4"/>
  <c r="CL71" i="4"/>
  <c r="CL7" i="4"/>
  <c r="CL209" i="4"/>
  <c r="CL243" i="4"/>
  <c r="CL132" i="4"/>
  <c r="CL46" i="4"/>
  <c r="CL161" i="4"/>
  <c r="CL37" i="4"/>
  <c r="CL86" i="4"/>
  <c r="CL296" i="4"/>
  <c r="CL88" i="4"/>
  <c r="CL302" i="4"/>
  <c r="CL90" i="4"/>
  <c r="CL304" i="4"/>
  <c r="CL235" i="4"/>
  <c r="CL398" i="4"/>
  <c r="CL273" i="4"/>
  <c r="CL362" i="4"/>
  <c r="CL365" i="4"/>
  <c r="CL239" i="4"/>
  <c r="CL207" i="4"/>
  <c r="CL83" i="4"/>
  <c r="CL230" i="4"/>
  <c r="CL148" i="4"/>
  <c r="CL189" i="4"/>
  <c r="CL13" i="4"/>
  <c r="CL66" i="4"/>
  <c r="CL69" i="4"/>
  <c r="CL145" i="4"/>
  <c r="CL355" i="4"/>
  <c r="CL321" i="4"/>
  <c r="CL237" i="4"/>
  <c r="CL306" i="4"/>
  <c r="CL303" i="4"/>
  <c r="CL288" i="4"/>
  <c r="CL159" i="4"/>
  <c r="CL31" i="4"/>
  <c r="CL353" i="4"/>
  <c r="CL78" i="4"/>
  <c r="CL218" i="4"/>
  <c r="CL181" i="4"/>
  <c r="CL184" i="4"/>
  <c r="CL186" i="4"/>
  <c r="CL317" i="4"/>
  <c r="CL343" i="4"/>
  <c r="CL313" i="4"/>
  <c r="CL225" i="4"/>
  <c r="CL290" i="4"/>
  <c r="CL292" i="4"/>
  <c r="CL259" i="4"/>
  <c r="CL143" i="4"/>
  <c r="CL15" i="4"/>
  <c r="CL272" i="4"/>
  <c r="CL57" i="4"/>
  <c r="CL65" i="4"/>
  <c r="CL240" i="4"/>
  <c r="CL242" i="4"/>
  <c r="CL251" i="4"/>
  <c r="CL379" i="4"/>
  <c r="CL356" i="4"/>
  <c r="CL265" i="4"/>
  <c r="CL341" i="4"/>
  <c r="CL344" i="4"/>
  <c r="CL374" i="4"/>
  <c r="CL195" i="4"/>
  <c r="CL67" i="4"/>
  <c r="CL204" i="4"/>
  <c r="CL126" i="4"/>
  <c r="CL154" i="4"/>
  <c r="CL93" i="4"/>
  <c r="CL96" i="4"/>
  <c r="CL97" i="4"/>
  <c r="CL70" i="4"/>
  <c r="CL139" i="4"/>
  <c r="CL75" i="4"/>
  <c r="CL11" i="4"/>
  <c r="CL215" i="4"/>
  <c r="CL258" i="4"/>
  <c r="CL137" i="4"/>
  <c r="CL52" i="4"/>
  <c r="CL169" i="4"/>
  <c r="CL50" i="4"/>
  <c r="CL80" i="4"/>
  <c r="CL262" i="4"/>
  <c r="CL81" i="4"/>
  <c r="CL270" i="4"/>
  <c r="CL82" i="4"/>
  <c r="CL275" i="4"/>
  <c r="CL9" i="4"/>
  <c r="CL367" i="4"/>
  <c r="CL366" i="4"/>
  <c r="CL293" i="4"/>
  <c r="CL229" i="4"/>
  <c r="CL322" i="4"/>
  <c r="CL358" i="4"/>
  <c r="CL266" i="4"/>
  <c r="CL267" i="4"/>
  <c r="CL183" i="4"/>
  <c r="CL119" i="4"/>
  <c r="CL55" i="4"/>
  <c r="CL338" i="4"/>
  <c r="CL188" i="4"/>
  <c r="CL206" i="4"/>
  <c r="CL110" i="4"/>
  <c r="CL342" i="4"/>
  <c r="CL133" i="4"/>
  <c r="CL283" i="4"/>
  <c r="CL120" i="4"/>
  <c r="CL10" i="4"/>
  <c r="CL122" i="4"/>
  <c r="CL12" i="4"/>
  <c r="CL124" i="4"/>
  <c r="CL176" i="4"/>
  <c r="CL108" i="4"/>
  <c r="N217" i="5"/>
  <c r="N179" i="5"/>
  <c r="N207" i="5"/>
  <c r="N201" i="5"/>
  <c r="N216" i="5"/>
  <c r="N191" i="5"/>
  <c r="N169" i="5"/>
  <c r="N214" i="5"/>
  <c r="N197" i="5"/>
  <c r="N185" i="5"/>
  <c r="N186" i="5"/>
  <c r="N164" i="5"/>
  <c r="N190" i="5"/>
  <c r="N222" i="5"/>
  <c r="N196" i="5"/>
  <c r="N213" i="5"/>
  <c r="N189" i="5"/>
  <c r="N176" i="5"/>
  <c r="N181" i="5"/>
  <c r="N167" i="5"/>
  <c r="N205" i="5"/>
  <c r="N194" i="5"/>
  <c r="N168" i="5"/>
  <c r="N209" i="5"/>
  <c r="N199" i="5"/>
  <c r="N219" i="5"/>
  <c r="N202" i="5"/>
  <c r="N187" i="5"/>
  <c r="N211" i="5"/>
  <c r="N203" i="5"/>
  <c r="N166" i="5"/>
  <c r="N165" i="5"/>
  <c r="N210" i="5"/>
  <c r="N184" i="5"/>
  <c r="N221" i="5"/>
  <c r="N223" i="5"/>
  <c r="N193" i="5"/>
  <c r="N182" i="5"/>
  <c r="N208" i="5"/>
  <c r="N195" i="5"/>
  <c r="N212" i="5"/>
  <c r="N183" i="5"/>
  <c r="N220" i="5"/>
  <c r="N177" i="5"/>
  <c r="N200" i="5"/>
  <c r="N204" i="5"/>
  <c r="N174" i="5"/>
  <c r="N206" i="5"/>
  <c r="N180" i="5"/>
  <c r="N215" i="5"/>
  <c r="N198" i="5"/>
  <c r="N172" i="5"/>
  <c r="N170" i="5"/>
  <c r="N218" i="5"/>
  <c r="N192" i="5"/>
  <c r="N173" i="5"/>
  <c r="N171" i="5"/>
  <c r="N178" i="5"/>
  <c r="N188" i="5"/>
  <c r="N175" i="5"/>
  <c r="L8" i="5"/>
  <c r="L7" i="5"/>
  <c r="Q2" i="5"/>
  <c r="AE53" i="5" l="1"/>
  <c r="AE54" i="5"/>
  <c r="AE68" i="5"/>
  <c r="AE61" i="5"/>
  <c r="AE44" i="5"/>
  <c r="AE58" i="5"/>
  <c r="AE70" i="5"/>
  <c r="AE33" i="5"/>
  <c r="AE41" i="5"/>
  <c r="AE45" i="5"/>
  <c r="AE66" i="5"/>
  <c r="AE72" i="5"/>
  <c r="AE71" i="5"/>
  <c r="AE63" i="5"/>
  <c r="AE59" i="5"/>
  <c r="AE37" i="5"/>
  <c r="AE60" i="5"/>
  <c r="AE40" i="5"/>
  <c r="AE36" i="5"/>
  <c r="AE64" i="5"/>
  <c r="AE47" i="5"/>
  <c r="AE38" i="5"/>
  <c r="AE34" i="5"/>
  <c r="AE51" i="5"/>
  <c r="AE35" i="5"/>
  <c r="AE57" i="5"/>
  <c r="AE49" i="5"/>
  <c r="AE52" i="5"/>
  <c r="AE42" i="5"/>
  <c r="AE55" i="5"/>
  <c r="AE46" i="5"/>
  <c r="AE48" i="5"/>
  <c r="AE32" i="5"/>
  <c r="AE43" i="5"/>
  <c r="AE56" i="5"/>
  <c r="AE69" i="5"/>
  <c r="AE67" i="5"/>
  <c r="AE62" i="5"/>
  <c r="AE39" i="5"/>
  <c r="AE31" i="5"/>
  <c r="AE65" i="5"/>
  <c r="AE50" i="5"/>
  <c r="U14" i="5"/>
  <c r="P24" i="5"/>
  <c r="V3" i="5"/>
  <c r="V2" i="5"/>
  <c r="R10" i="5"/>
  <c r="O10" i="5"/>
  <c r="H24" i="5"/>
  <c r="M24" i="5" s="1"/>
  <c r="X24" i="5"/>
  <c r="B112" i="5"/>
  <c r="I114" i="5"/>
  <c r="B117" i="5"/>
  <c r="I119" i="5"/>
  <c r="B120" i="5"/>
  <c r="I122" i="5"/>
  <c r="I112" i="5"/>
  <c r="B115" i="5"/>
  <c r="I117" i="5"/>
  <c r="B118" i="5"/>
  <c r="I120" i="5"/>
  <c r="B123" i="5"/>
  <c r="I113" i="5"/>
  <c r="I116" i="5"/>
  <c r="B119" i="5"/>
  <c r="B122" i="5"/>
  <c r="I115" i="5"/>
  <c r="I118" i="5"/>
  <c r="B121" i="5"/>
  <c r="B114" i="5"/>
  <c r="I121" i="5"/>
  <c r="B113" i="5"/>
  <c r="B116" i="5"/>
  <c r="I123" i="5"/>
  <c r="B108" i="5"/>
  <c r="I110" i="5"/>
  <c r="I111" i="5"/>
  <c r="I99" i="5"/>
  <c r="B99" i="5"/>
  <c r="I101" i="5"/>
  <c r="B101" i="5"/>
  <c r="B107" i="5"/>
  <c r="B100" i="5"/>
  <c r="B106" i="5"/>
  <c r="I108" i="5"/>
  <c r="B103" i="5"/>
  <c r="B104" i="5"/>
  <c r="I100" i="5"/>
  <c r="I107" i="5"/>
  <c r="I109" i="5"/>
  <c r="I105" i="5"/>
  <c r="B109" i="5"/>
  <c r="B110" i="5"/>
  <c r="I106" i="5"/>
  <c r="I98" i="5"/>
  <c r="B102" i="5"/>
  <c r="I102" i="5"/>
  <c r="B105" i="5"/>
  <c r="I103" i="5"/>
  <c r="B111" i="5"/>
  <c r="I104" i="5"/>
  <c r="U24" i="5" l="1"/>
  <c r="P31" i="6" l="1"/>
  <c r="AR60" i="5" s="1"/>
  <c r="AJ31" i="6"/>
  <c r="Z35" i="6"/>
  <c r="U35" i="6"/>
  <c r="U19" i="6"/>
  <c r="K27" i="6"/>
  <c r="AD30" i="6"/>
  <c r="X27" i="6"/>
  <c r="AC19" i="6"/>
  <c r="AE26" i="6"/>
  <c r="R34" i="6"/>
  <c r="AJ22" i="6"/>
  <c r="AE19" i="6"/>
  <c r="L23" i="6"/>
  <c r="X19" i="6"/>
  <c r="AH19" i="6"/>
  <c r="V18" i="6"/>
  <c r="P35" i="6"/>
  <c r="AR64" i="5" s="1"/>
  <c r="AA35" i="6"/>
  <c r="M19" i="6"/>
  <c r="Q23" i="6"/>
  <c r="AD19" i="6"/>
  <c r="AG35" i="6"/>
  <c r="O31" i="6"/>
  <c r="AO60" i="5" s="1"/>
  <c r="K35" i="6"/>
  <c r="AH23" i="6"/>
  <c r="AB27" i="6"/>
  <c r="X31" i="6"/>
  <c r="AB18" i="6"/>
  <c r="R30" i="6"/>
  <c r="AE27" i="6"/>
  <c r="V27" i="6"/>
  <c r="M30" i="6"/>
  <c r="R31" i="6"/>
  <c r="N23" i="6"/>
  <c r="AL52" i="5" s="1"/>
  <c r="O34" i="6"/>
  <c r="AO63" i="5" s="1"/>
  <c r="L22" i="6"/>
  <c r="Y30" i="6"/>
  <c r="N25" i="6"/>
  <c r="AL54" i="5" s="1"/>
  <c r="AJ19" i="6"/>
  <c r="AI35" i="6"/>
  <c r="AC23" i="6"/>
  <c r="AH18" i="6"/>
  <c r="AF30" i="6"/>
  <c r="N19" i="6"/>
  <c r="AL48" i="5" s="1"/>
  <c r="M26" i="6"/>
  <c r="K22" i="6"/>
  <c r="AA27" i="6"/>
  <c r="AD26" i="6"/>
  <c r="M27" i="6"/>
  <c r="N17" i="6"/>
  <c r="AG22" i="6"/>
  <c r="AE18" i="6"/>
  <c r="R23" i="6"/>
  <c r="AI22" i="6"/>
  <c r="T35" i="6"/>
  <c r="AB19" i="6"/>
  <c r="Y26" i="6"/>
  <c r="U23" i="6"/>
  <c r="AI30" i="6"/>
  <c r="S22" i="6"/>
  <c r="W30" i="6"/>
  <c r="K31" i="6"/>
  <c r="S26" i="6"/>
  <c r="AD27" i="6"/>
  <c r="Z27" i="6"/>
  <c r="Z34" i="6"/>
  <c r="AC27" i="6"/>
  <c r="V22" i="6"/>
  <c r="Q18" i="6"/>
  <c r="K26" i="6"/>
  <c r="AC18" i="6"/>
  <c r="T23" i="6"/>
  <c r="P19" i="6"/>
  <c r="AR48" i="5" s="1"/>
  <c r="X22" i="6"/>
  <c r="AE24" i="6"/>
  <c r="AA34" i="6"/>
  <c r="AA31" i="6"/>
  <c r="Y23" i="6"/>
  <c r="AE35" i="6"/>
  <c r="X30" i="6"/>
  <c r="AA26" i="6"/>
  <c r="AJ23" i="6"/>
  <c r="AB22" i="6"/>
  <c r="Z23" i="6"/>
  <c r="Y19" i="6"/>
  <c r="O22" i="6"/>
  <c r="AO51" i="5" s="1"/>
  <c r="Z30" i="6"/>
  <c r="L34" i="6"/>
  <c r="AI26" i="6"/>
  <c r="Q19" i="6"/>
  <c r="AG24" i="6"/>
  <c r="R19" i="6"/>
  <c r="W35" i="6"/>
  <c r="AE31" i="6"/>
  <c r="AF27" i="6"/>
  <c r="K30" i="6"/>
  <c r="P18" i="6"/>
  <c r="AR47" i="5" s="1"/>
  <c r="AB30" i="6"/>
  <c r="N22" i="6"/>
  <c r="AL51" i="5" s="1"/>
  <c r="Q35" i="6"/>
  <c r="S31" i="6"/>
  <c r="AC30" i="6"/>
  <c r="S35" i="6"/>
  <c r="V35" i="6"/>
  <c r="AJ34" i="6"/>
  <c r="T26" i="6"/>
  <c r="AG18" i="6"/>
  <c r="AI23" i="6"/>
  <c r="AA18" i="6"/>
  <c r="AA23" i="6"/>
  <c r="AH17" i="6"/>
  <c r="Z36" i="6"/>
  <c r="U34" i="6"/>
  <c r="W22" i="6"/>
  <c r="AE22" i="6"/>
  <c r="V34" i="6"/>
  <c r="X23" i="6"/>
  <c r="M22" i="6"/>
  <c r="W23" i="6"/>
  <c r="S19" i="6"/>
  <c r="T31" i="6"/>
  <c r="AA30" i="6"/>
  <c r="M23" i="6"/>
  <c r="Q31" i="6"/>
  <c r="P34" i="6"/>
  <c r="AR63" i="5" s="1"/>
  <c r="AD21" i="6"/>
  <c r="R36" i="6"/>
  <c r="AG31" i="6"/>
  <c r="L26" i="6"/>
  <c r="AA33" i="6"/>
  <c r="K25" i="6"/>
  <c r="AF31" i="6"/>
  <c r="AJ29" i="6"/>
  <c r="V21" i="6"/>
  <c r="P28" i="6"/>
  <c r="AR57" i="5" s="1"/>
  <c r="Y21" i="6"/>
  <c r="AD29" i="6"/>
  <c r="L18" i="6"/>
  <c r="AC34" i="6"/>
  <c r="AG19" i="6"/>
  <c r="P22" i="6"/>
  <c r="AR51" i="5" s="1"/>
  <c r="AI31" i="6"/>
  <c r="AC25" i="6"/>
  <c r="AI17" i="6"/>
  <c r="K19" i="6"/>
  <c r="O23" i="6"/>
  <c r="AO52" i="5" s="1"/>
  <c r="Y31" i="6"/>
  <c r="AB31" i="6"/>
  <c r="AI24" i="6"/>
  <c r="AG27" i="6"/>
  <c r="AF18" i="6"/>
  <c r="Y35" i="6"/>
  <c r="M31" i="6"/>
  <c r="AH35" i="6"/>
  <c r="Y18" i="6"/>
  <c r="AG34" i="6"/>
  <c r="R26" i="6"/>
  <c r="Y34" i="6"/>
  <c r="Q26" i="6"/>
  <c r="S23" i="6"/>
  <c r="S24" i="6"/>
  <c r="L19" i="6"/>
  <c r="V26" i="6"/>
  <c r="AC29" i="6"/>
  <c r="AI21" i="6"/>
  <c r="AF19" i="6"/>
  <c r="AI25" i="6"/>
  <c r="N31" i="6"/>
  <c r="AL60" i="5" s="1"/>
  <c r="L33" i="6"/>
  <c r="O20" i="6"/>
  <c r="AO49" i="5" s="1"/>
  <c r="L32" i="6"/>
  <c r="L17" i="6"/>
  <c r="X29" i="6"/>
  <c r="AF22" i="6"/>
  <c r="V19" i="6"/>
  <c r="AF35" i="6"/>
  <c r="AE30" i="6"/>
  <c r="T27" i="6"/>
  <c r="V33" i="6"/>
  <c r="S17" i="6"/>
  <c r="Q27" i="6"/>
  <c r="U31" i="6"/>
  <c r="AD31" i="6"/>
  <c r="M35" i="6"/>
  <c r="U29" i="6"/>
  <c r="AJ18" i="6"/>
  <c r="AE23" i="6"/>
  <c r="P23" i="6"/>
  <c r="AR52" i="5" s="1"/>
  <c r="AI19" i="6"/>
  <c r="O19" i="6"/>
  <c r="AO48" i="5" s="1"/>
  <c r="AD23" i="6"/>
  <c r="L31" i="6"/>
  <c r="AB23" i="6"/>
  <c r="W18" i="6"/>
  <c r="V23" i="6"/>
  <c r="Z19" i="6"/>
  <c r="AC35" i="6"/>
  <c r="Q17" i="6"/>
  <c r="W19" i="6"/>
  <c r="AH33" i="6"/>
  <c r="R17" i="6"/>
  <c r="AJ27" i="6"/>
  <c r="AG33" i="6"/>
  <c r="AG20" i="6"/>
  <c r="S30" i="6"/>
  <c r="X17" i="6"/>
  <c r="Z29" i="6"/>
  <c r="R22" i="6"/>
  <c r="U26" i="6"/>
  <c r="K33" i="6"/>
  <c r="N27" i="6"/>
  <c r="AL56" i="5" s="1"/>
  <c r="Z31" i="6"/>
  <c r="R35" i="6"/>
  <c r="AF26" i="6"/>
  <c r="AF23" i="6"/>
  <c r="O35" i="6"/>
  <c r="AO64" i="5" s="1"/>
  <c r="P21" i="6"/>
  <c r="AR50" i="5" s="1"/>
  <c r="Y25" i="6"/>
  <c r="U27" i="6"/>
  <c r="L27" i="6"/>
  <c r="T22" i="6"/>
  <c r="L35" i="6"/>
  <c r="S27" i="6"/>
  <c r="AJ35" i="6"/>
  <c r="W34" i="6"/>
  <c r="AB35" i="6"/>
  <c r="AD35" i="6"/>
  <c r="T19" i="6"/>
  <c r="N35" i="6"/>
  <c r="AL64" i="5" s="1"/>
  <c r="O29" i="6"/>
  <c r="AO58" i="5" s="1"/>
  <c r="AH25" i="6"/>
  <c r="AH30" i="6"/>
  <c r="X33" i="6"/>
  <c r="AH27" i="6"/>
  <c r="W17" i="6"/>
  <c r="P29" i="6"/>
  <c r="AR58" i="5" s="1"/>
  <c r="AF17" i="6"/>
  <c r="AF33" i="6"/>
  <c r="N20" i="6"/>
  <c r="AL49" i="5" s="1"/>
  <c r="L29" i="6"/>
  <c r="N30" i="6"/>
  <c r="AL59" i="5" s="1"/>
  <c r="AF34" i="6"/>
  <c r="AH31" i="6"/>
  <c r="O26" i="6"/>
  <c r="AO55" i="5" s="1"/>
  <c r="AI29" i="6"/>
  <c r="R21" i="6"/>
  <c r="AG23" i="6"/>
  <c r="O18" i="6"/>
  <c r="AO47" i="5" s="1"/>
  <c r="AE34" i="6"/>
  <c r="Z26" i="6"/>
  <c r="Q25" i="6"/>
  <c r="P27" i="6"/>
  <c r="AR56" i="5" s="1"/>
  <c r="R29" i="6"/>
  <c r="AJ25" i="6"/>
  <c r="Q21" i="6"/>
  <c r="AG32" i="6"/>
  <c r="AH24" i="6"/>
  <c r="P30" i="6"/>
  <c r="AR59" i="5" s="1"/>
  <c r="V31" i="6"/>
  <c r="K23" i="6"/>
  <c r="W31" i="6"/>
  <c r="AG26" i="6"/>
  <c r="AH29" i="6"/>
  <c r="AD34" i="6"/>
  <c r="W26" i="6"/>
  <c r="AA25" i="6"/>
  <c r="AD22" i="6"/>
  <c r="AG29" i="6"/>
  <c r="N32" i="6"/>
  <c r="AL61" i="5" s="1"/>
  <c r="AF20" i="6"/>
  <c r="AC33" i="6"/>
  <c r="U25" i="6"/>
  <c r="L36" i="6"/>
  <c r="R33" i="6"/>
  <c r="K34" i="6"/>
  <c r="U22" i="6"/>
  <c r="AA20" i="6"/>
  <c r="L28" i="6"/>
  <c r="O33" i="6"/>
  <c r="AO62" i="5" s="1"/>
  <c r="Y22" i="6"/>
  <c r="AG25" i="6"/>
  <c r="M25" i="6"/>
  <c r="U32" i="6"/>
  <c r="Y17" i="6"/>
  <c r="AC36" i="6"/>
  <c r="AB28" i="6"/>
  <c r="T30" i="6"/>
  <c r="S25" i="6"/>
  <c r="AC31" i="6"/>
  <c r="W27" i="6"/>
  <c r="X21" i="6"/>
  <c r="U30" i="6"/>
  <c r="S21" i="6"/>
  <c r="O32" i="6"/>
  <c r="AO61" i="5" s="1"/>
  <c r="AC20" i="6"/>
  <c r="Y27" i="6"/>
  <c r="X35" i="6"/>
  <c r="AI27" i="6"/>
  <c r="AG30" i="6"/>
  <c r="AH22" i="6"/>
  <c r="R27" i="6"/>
  <c r="X18" i="6"/>
  <c r="AE29" i="6"/>
  <c r="Q28" i="6"/>
  <c r="T20" i="6"/>
  <c r="AF21" i="6"/>
  <c r="Z33" i="6"/>
  <c r="P25" i="6"/>
  <c r="AR54" i="5" s="1"/>
  <c r="K28" i="6"/>
  <c r="AA21" i="6"/>
  <c r="O30" i="6"/>
  <c r="AO59" i="5" s="1"/>
  <c r="Z22" i="6"/>
  <c r="M34" i="6"/>
  <c r="N36" i="6"/>
  <c r="AL65" i="5" s="1"/>
  <c r="R32" i="6"/>
  <c r="S20" i="6"/>
  <c r="AD36" i="6"/>
  <c r="AG21" i="6"/>
  <c r="Z25" i="6"/>
  <c r="P17" i="6"/>
  <c r="O17" i="6"/>
  <c r="T36" i="6"/>
  <c r="V24" i="6"/>
  <c r="AB36" i="6"/>
  <c r="Q30" i="6"/>
  <c r="T18" i="6"/>
  <c r="AA17" i="6"/>
  <c r="AC26" i="6"/>
  <c r="Z18" i="6"/>
  <c r="Y33" i="6"/>
  <c r="W25" i="6"/>
  <c r="N18" i="6"/>
  <c r="AL47" i="5" s="1"/>
  <c r="AA19" i="6"/>
  <c r="AI18" i="6"/>
  <c r="O27" i="6"/>
  <c r="AO56" i="5" s="1"/>
  <c r="V30" i="6"/>
  <c r="AJ30" i="6"/>
  <c r="Q22" i="6"/>
  <c r="AJ28" i="6"/>
  <c r="T21" i="6"/>
  <c r="AH26" i="6"/>
  <c r="AC28" i="6"/>
  <c r="Y24" i="6"/>
  <c r="L24" i="6"/>
  <c r="Y32" i="6"/>
  <c r="Y20" i="6"/>
  <c r="K36" i="6"/>
  <c r="AC22" i="6"/>
  <c r="AB34" i="6"/>
  <c r="AB26" i="6"/>
  <c r="W32" i="6"/>
  <c r="M24" i="6"/>
  <c r="X36" i="6"/>
  <c r="AH36" i="6"/>
  <c r="R28" i="6"/>
  <c r="P26" i="6"/>
  <c r="AR55" i="5" s="1"/>
  <c r="R18" i="6"/>
  <c r="X34" i="6"/>
  <c r="AH28" i="6"/>
  <c r="U21" i="6"/>
  <c r="AH34" i="6"/>
  <c r="K18" i="6"/>
  <c r="AJ26" i="6"/>
  <c r="Q34" i="6"/>
  <c r="Q33" i="6"/>
  <c r="N34" i="6"/>
  <c r="AL63" i="5" s="1"/>
  <c r="N21" i="6"/>
  <c r="AL50" i="5" s="1"/>
  <c r="U18" i="6"/>
  <c r="S28" i="6"/>
  <c r="V32" i="6"/>
  <c r="AF36" i="6"/>
  <c r="U28" i="6"/>
  <c r="T34" i="6"/>
  <c r="AC21" i="6"/>
  <c r="AA22" i="6"/>
  <c r="AA32" i="6"/>
  <c r="AI28" i="6"/>
  <c r="W20" i="6"/>
  <c r="K24" i="6"/>
  <c r="P24" i="6"/>
  <c r="AR53" i="5" s="1"/>
  <c r="T33" i="6"/>
  <c r="S34" i="6"/>
  <c r="N26" i="6"/>
  <c r="AL55" i="5" s="1"/>
  <c r="M18" i="6"/>
  <c r="AA29" i="6"/>
  <c r="P20" i="6"/>
  <c r="AR49" i="5" s="1"/>
  <c r="AE36" i="6"/>
  <c r="O28" i="6"/>
  <c r="AO57" i="5" s="1"/>
  <c r="V29" i="6"/>
  <c r="AA24" i="6"/>
  <c r="AB17" i="6"/>
  <c r="AD18" i="6"/>
  <c r="AF29" i="6"/>
  <c r="X25" i="6"/>
  <c r="M29" i="6"/>
  <c r="AF24" i="6"/>
  <c r="P32" i="6"/>
  <c r="AR61" i="5" s="1"/>
  <c r="N29" i="6"/>
  <c r="AL58" i="5" s="1"/>
  <c r="AC32" i="6"/>
  <c r="AC17" i="6"/>
  <c r="V25" i="6"/>
  <c r="AJ36" i="6"/>
  <c r="S18" i="6"/>
  <c r="T17" i="6"/>
  <c r="W36" i="6"/>
  <c r="AG36" i="6"/>
  <c r="AI20" i="6"/>
  <c r="AD28" i="6"/>
  <c r="U20" i="6"/>
  <c r="U24" i="6"/>
  <c r="AE17" i="6"/>
  <c r="Q36" i="6"/>
  <c r="AB24" i="6"/>
  <c r="N33" i="6"/>
  <c r="AL62" i="5" s="1"/>
  <c r="AE25" i="6"/>
  <c r="AD17" i="6"/>
  <c r="AI36" i="6"/>
  <c r="AE33" i="6"/>
  <c r="T25" i="6"/>
  <c r="AI32" i="6"/>
  <c r="Q24" i="6"/>
  <c r="AB21" i="6"/>
  <c r="Q29" i="6"/>
  <c r="M21" i="6"/>
  <c r="T29" i="6"/>
  <c r="M32" i="6"/>
  <c r="S36" i="6"/>
  <c r="AD32" i="6"/>
  <c r="S29" i="6"/>
  <c r="K21" i="6"/>
  <c r="U33" i="6"/>
  <c r="AB25" i="6"/>
  <c r="L25" i="6"/>
  <c r="M17" i="6"/>
  <c r="AG28" i="6"/>
  <c r="AB20" i="6"/>
  <c r="V17" i="6"/>
  <c r="Y36" i="6"/>
  <c r="AF28" i="6"/>
  <c r="AI33" i="6"/>
  <c r="AJ20" i="6"/>
  <c r="AC24" i="6"/>
  <c r="AE28" i="6"/>
  <c r="R20" i="6"/>
  <c r="O36" i="6"/>
  <c r="AO65" i="5" s="1"/>
  <c r="Q32" i="6"/>
  <c r="AB32" i="6"/>
  <c r="AJ24" i="6"/>
  <c r="M36" i="6"/>
  <c r="Y29" i="6"/>
  <c r="T24" i="6"/>
  <c r="AJ21" i="6"/>
  <c r="AB29" i="6"/>
  <c r="R24" i="6"/>
  <c r="AH21" i="6"/>
  <c r="O24" i="6"/>
  <c r="AO53" i="5" s="1"/>
  <c r="AG17" i="6"/>
  <c r="AH32" i="6"/>
  <c r="S32" i="6"/>
  <c r="M20" i="6"/>
  <c r="Z17" i="6"/>
  <c r="AJ33" i="6"/>
  <c r="Z20" i="6"/>
  <c r="AA36" i="6"/>
  <c r="T28" i="6"/>
  <c r="AH20" i="6"/>
  <c r="X24" i="6"/>
  <c r="Z28" i="6"/>
  <c r="K20" i="6"/>
  <c r="AD33" i="6"/>
  <c r="AD25" i="6"/>
  <c r="W21" i="6"/>
  <c r="L30" i="6"/>
  <c r="N24" i="6"/>
  <c r="AL53" i="5" s="1"/>
  <c r="AJ17" i="6"/>
  <c r="W24" i="6"/>
  <c r="Y28" i="6"/>
  <c r="U17" i="6"/>
  <c r="X20" i="6"/>
  <c r="AA28" i="6"/>
  <c r="Z21" i="6"/>
  <c r="AE21" i="6"/>
  <c r="AF32" i="6"/>
  <c r="AB33" i="6"/>
  <c r="P36" i="6"/>
  <c r="AR65" i="5" s="1"/>
  <c r="M33" i="6"/>
  <c r="L20" i="6"/>
  <c r="T32" i="6"/>
  <c r="AE32" i="6"/>
  <c r="Z32" i="6"/>
  <c r="K32" i="6"/>
  <c r="X26" i="6"/>
  <c r="K17" i="6"/>
  <c r="AL46" i="5" s="1"/>
  <c r="S33" i="6"/>
  <c r="L21" i="6"/>
  <c r="Z24" i="6"/>
  <c r="AJ32" i="6"/>
  <c r="O21" i="6"/>
  <c r="AO50" i="5" s="1"/>
  <c r="K29" i="6"/>
  <c r="AI34" i="6"/>
  <c r="W29" i="6"/>
  <c r="X32" i="6"/>
  <c r="M28" i="6"/>
  <c r="AE20" i="6"/>
  <c r="U36" i="6"/>
  <c r="W28" i="6"/>
  <c r="V20" i="6"/>
  <c r="AF25" i="6"/>
  <c r="V36" i="6"/>
  <c r="N28" i="6"/>
  <c r="AL57" i="5" s="1"/>
  <c r="P33" i="6"/>
  <c r="AR62" i="5" s="1"/>
  <c r="W33" i="6"/>
  <c r="O25" i="6"/>
  <c r="AO54" i="5" s="1"/>
  <c r="R25" i="6"/>
  <c r="AD24" i="6"/>
  <c r="X28" i="6"/>
  <c r="Q20" i="6"/>
  <c r="V28" i="6"/>
  <c r="AD20" i="6"/>
  <c r="AR46" i="5"/>
  <c r="AO46" i="5" l="1"/>
  <c r="AX293" i="4"/>
  <c r="BI429" i="4"/>
  <c r="BU17" i="4"/>
  <c r="BT153" i="4"/>
  <c r="BB293" i="4"/>
  <c r="BQ429" i="4"/>
  <c r="BM17" i="4"/>
  <c r="BW202" i="4"/>
  <c r="BJ338" i="4"/>
  <c r="BQ474" i="4"/>
  <c r="BB17" i="4"/>
  <c r="BG153" i="4"/>
  <c r="BC338" i="4"/>
  <c r="BL474" i="4"/>
  <c r="BT17" i="4"/>
  <c r="BV202" i="4"/>
  <c r="BA350" i="4"/>
  <c r="BF486" i="4"/>
  <c r="BD21" i="4"/>
  <c r="BE161" i="4"/>
  <c r="BM350" i="4"/>
  <c r="BQ486" i="4"/>
  <c r="BU25" i="4"/>
  <c r="CA161" i="4"/>
  <c r="BG297" i="4"/>
  <c r="AX437" i="4"/>
  <c r="BI29" i="4"/>
  <c r="BT165" i="4"/>
  <c r="BU301" i="4"/>
  <c r="BY437" i="4"/>
  <c r="BU29" i="4"/>
  <c r="BI177" i="4"/>
  <c r="BQ301" i="4"/>
  <c r="BG437" i="4"/>
  <c r="BN41" i="4"/>
  <c r="BS177" i="4"/>
  <c r="BE313" i="4"/>
  <c r="BA449" i="4"/>
  <c r="BF86" i="4"/>
  <c r="AX177" i="4"/>
  <c r="AZ367" i="4"/>
  <c r="BK454" i="4"/>
  <c r="BZ218" i="4"/>
  <c r="AY55" i="4"/>
  <c r="AY305" i="4"/>
  <c r="BE490" i="4"/>
  <c r="AZ78" i="4"/>
  <c r="BI14" i="4"/>
  <c r="BA105" i="4"/>
  <c r="BK241" i="4"/>
  <c r="BU381" i="4"/>
  <c r="BN30" i="4"/>
  <c r="BO117" i="4"/>
  <c r="BM253" i="4"/>
  <c r="AZ389" i="4"/>
  <c r="BC222" i="4"/>
  <c r="BR362" i="4"/>
  <c r="BQ453" i="4"/>
  <c r="BV90" i="4"/>
  <c r="BG226" i="4"/>
  <c r="BZ362" i="4"/>
  <c r="BG48" i="4"/>
  <c r="BA86" i="4"/>
  <c r="BY87" i="4"/>
  <c r="AX125" i="4"/>
  <c r="BM261" i="4"/>
  <c r="CA397" i="4"/>
  <c r="BT34" i="4"/>
  <c r="BM125" i="4"/>
  <c r="BG261" i="4"/>
  <c r="BR401" i="4"/>
  <c r="BO38" i="4"/>
  <c r="BZ129" i="4"/>
  <c r="BC265" i="4"/>
  <c r="BV413" i="4"/>
  <c r="CA38" i="4"/>
  <c r="BF129" i="4"/>
  <c r="BU277" i="4"/>
  <c r="AZ413" i="4"/>
  <c r="BI13" i="4"/>
  <c r="BT149" i="4"/>
  <c r="AY285" i="4"/>
  <c r="BY77" i="4"/>
  <c r="BV13" i="4"/>
  <c r="BZ149" i="4"/>
  <c r="BU334" i="4"/>
  <c r="BU77" i="4"/>
  <c r="BZ213" i="4"/>
  <c r="BG349" i="4"/>
  <c r="BI489" i="4"/>
  <c r="BD81" i="4"/>
  <c r="BG217" i="4"/>
  <c r="BO353" i="4"/>
  <c r="BC489" i="4"/>
  <c r="BS81" i="4"/>
  <c r="BE217" i="4"/>
  <c r="BA353" i="4"/>
  <c r="AX493" i="4"/>
  <c r="BN93" i="4"/>
  <c r="BY229" i="4"/>
  <c r="BU365" i="4"/>
  <c r="AY501" i="4"/>
  <c r="BP138" i="4"/>
  <c r="BB303" i="4"/>
  <c r="BA439" i="4"/>
  <c r="BY493" i="4"/>
  <c r="BM130" i="4"/>
  <c r="CA266" i="4"/>
  <c r="BZ357" i="4"/>
  <c r="BG43" i="4"/>
  <c r="BJ134" i="4"/>
  <c r="BM241" i="4"/>
  <c r="BZ377" i="4"/>
  <c r="BF14" i="4"/>
  <c r="BP150" i="4"/>
  <c r="AX241" i="4"/>
  <c r="BI377" i="4"/>
  <c r="BY14" i="4"/>
  <c r="CA150" i="4"/>
  <c r="BJ278" i="4"/>
  <c r="BN414" i="4"/>
  <c r="CA6" i="4"/>
  <c r="BC142" i="4"/>
  <c r="AX282" i="4"/>
  <c r="BU418" i="4"/>
  <c r="BZ100" i="4"/>
  <c r="BK138" i="4"/>
  <c r="AZ249" i="4"/>
  <c r="BY389" i="4"/>
  <c r="BS34" i="4"/>
  <c r="BJ125" i="4"/>
  <c r="BF261" i="4"/>
  <c r="BZ397" i="4"/>
  <c r="BX34" i="4"/>
  <c r="BN125" i="4"/>
  <c r="BU261" i="4"/>
  <c r="BI397" i="4"/>
  <c r="BI83" i="4"/>
  <c r="BF125" i="4"/>
  <c r="BG306" i="4"/>
  <c r="BR446" i="4"/>
  <c r="BY83" i="4"/>
  <c r="BW125" i="4"/>
  <c r="BG273" i="4"/>
  <c r="BY409" i="4"/>
  <c r="BT91" i="4"/>
  <c r="BV129" i="4"/>
  <c r="BZ318" i="4"/>
  <c r="AZ454" i="4"/>
  <c r="BO42" i="4"/>
  <c r="BT129" i="4"/>
  <c r="AZ265" i="4"/>
  <c r="BS405" i="4"/>
  <c r="BT42" i="4"/>
  <c r="BV133" i="4"/>
  <c r="BI269" i="4"/>
  <c r="BV405" i="4"/>
  <c r="BP42" i="4"/>
  <c r="BW137" i="4"/>
  <c r="BZ269" i="4"/>
  <c r="BO405" i="4"/>
  <c r="BN46" i="4"/>
  <c r="BC145" i="4"/>
  <c r="BR281" i="4"/>
  <c r="AY417" i="4"/>
  <c r="BH54" i="4"/>
  <c r="BY194" i="4"/>
  <c r="BS355" i="4"/>
  <c r="AZ491" i="4"/>
  <c r="BG46" i="4"/>
  <c r="BS182" i="4"/>
  <c r="AX322" i="4"/>
  <c r="BD409" i="4"/>
  <c r="BC50" i="4"/>
  <c r="BE186" i="4"/>
  <c r="BW293" i="4"/>
  <c r="CA429" i="4"/>
  <c r="BE21" i="4"/>
  <c r="BL202" i="4"/>
  <c r="BM293" i="4"/>
  <c r="BN429" i="4"/>
  <c r="BV66" i="4"/>
  <c r="BE206" i="4"/>
  <c r="CA338" i="4"/>
  <c r="BT474" i="4"/>
  <c r="BN70" i="4"/>
  <c r="BY206" i="4"/>
  <c r="AY342" i="4"/>
  <c r="BZ478" i="4"/>
  <c r="CA115" i="4"/>
  <c r="BK202" i="4"/>
  <c r="BN305" i="4"/>
  <c r="BR441" i="4"/>
  <c r="BH41" i="4"/>
  <c r="BM177" i="4"/>
  <c r="BH313" i="4"/>
  <c r="AX453" i="4"/>
  <c r="BU41" i="4"/>
  <c r="BO177" i="4"/>
  <c r="BV313" i="4"/>
  <c r="BD449" i="4"/>
  <c r="BE90" i="4"/>
  <c r="BQ177" i="4"/>
  <c r="BN362" i="4"/>
  <c r="BB498" i="4"/>
  <c r="BB41" i="4"/>
  <c r="BC177" i="4"/>
  <c r="BJ325" i="4"/>
  <c r="CA461" i="4"/>
  <c r="BD98" i="4"/>
  <c r="BH181" i="4"/>
  <c r="BN374" i="4"/>
  <c r="BZ11" i="4"/>
  <c r="AY45" i="4"/>
  <c r="BP185" i="4"/>
  <c r="BV321" i="4"/>
  <c r="BJ457" i="4"/>
  <c r="BW49" i="4"/>
  <c r="BZ189" i="4"/>
  <c r="CA321" i="4"/>
  <c r="BD457" i="4"/>
  <c r="BM53" i="4"/>
  <c r="BB189" i="4"/>
  <c r="AZ321" i="4"/>
  <c r="BI461" i="4"/>
  <c r="BQ53" i="4"/>
  <c r="BN201" i="4"/>
  <c r="BL333" i="4"/>
  <c r="AX473" i="4"/>
  <c r="BQ110" i="4"/>
  <c r="BG246" i="4"/>
  <c r="BX407" i="4"/>
  <c r="BL44" i="4"/>
  <c r="BF110" i="4"/>
  <c r="BY246" i="4"/>
  <c r="BX382" i="4"/>
  <c r="BY473" i="4"/>
  <c r="BX110" i="4"/>
  <c r="BP246" i="4"/>
  <c r="BY349" i="4"/>
  <c r="BJ485" i="4"/>
  <c r="BH73" i="4"/>
  <c r="BA258" i="4"/>
  <c r="BP345" i="4"/>
  <c r="BS481" i="4"/>
  <c r="BR122" i="4"/>
  <c r="AZ258" i="4"/>
  <c r="BP399" i="4"/>
  <c r="BW36" i="4"/>
  <c r="BQ114" i="4"/>
  <c r="CA250" i="4"/>
  <c r="BH386" i="4"/>
  <c r="BZ23" i="4"/>
  <c r="BL159" i="4"/>
  <c r="BO246" i="4"/>
  <c r="BX75" i="4"/>
  <c r="BY113" i="4"/>
  <c r="BX249" i="4"/>
  <c r="BN389" i="4"/>
  <c r="CA22" i="4"/>
  <c r="BV113" i="4"/>
  <c r="BQ253" i="4"/>
  <c r="BI389" i="4"/>
  <c r="BT26" i="4"/>
  <c r="BC117" i="4"/>
  <c r="BX253" i="4"/>
  <c r="BT401" i="4"/>
  <c r="BU30" i="4"/>
  <c r="BV117" i="4"/>
  <c r="BX265" i="4"/>
  <c r="BS401" i="4"/>
  <c r="BN50" i="4"/>
  <c r="CA137" i="4"/>
  <c r="BY277" i="4"/>
  <c r="BD458" i="4"/>
  <c r="BY50" i="4"/>
  <c r="BT137" i="4"/>
  <c r="BT322" i="4"/>
  <c r="BX458" i="4"/>
  <c r="BJ50" i="4"/>
  <c r="BD137" i="4"/>
  <c r="BF277" i="4"/>
  <c r="BH458" i="4"/>
  <c r="BB50" i="4"/>
  <c r="BY141" i="4"/>
  <c r="BO322" i="4"/>
  <c r="BB462" i="4"/>
  <c r="BQ50" i="4"/>
  <c r="BD186" i="4"/>
  <c r="AY322" i="4"/>
  <c r="BH405" i="4"/>
  <c r="BT46" i="4"/>
  <c r="BP137" i="4"/>
  <c r="BG277" i="4"/>
  <c r="BQ413" i="4"/>
  <c r="BP299" i="4"/>
  <c r="BD298" i="4"/>
  <c r="BL481" i="4"/>
  <c r="BH118" i="4"/>
  <c r="AX258" i="4"/>
  <c r="BX345" i="4"/>
  <c r="BG31" i="4"/>
  <c r="BY122" i="4"/>
  <c r="BT229" i="4"/>
  <c r="BT365" i="4"/>
  <c r="BV501" i="4"/>
  <c r="BZ138" i="4"/>
  <c r="BC229" i="4"/>
  <c r="BX365" i="4"/>
  <c r="BO501" i="4"/>
  <c r="BB142" i="4"/>
  <c r="BD266" i="4"/>
  <c r="BD402" i="4"/>
  <c r="BO493" i="4"/>
  <c r="BU134" i="4"/>
  <c r="BF270" i="4"/>
  <c r="BB406" i="4"/>
  <c r="BF92" i="4"/>
  <c r="BI130" i="4"/>
  <c r="BI241" i="4"/>
  <c r="BY377" i="4"/>
  <c r="BI26" i="4"/>
  <c r="BA113" i="4"/>
  <c r="CA249" i="4"/>
  <c r="AX389" i="4"/>
  <c r="BU26" i="4"/>
  <c r="BN113" i="4"/>
  <c r="AY249" i="4"/>
  <c r="AZ385" i="4"/>
  <c r="BV71" i="4"/>
  <c r="BP113" i="4"/>
  <c r="BN298" i="4"/>
  <c r="BB434" i="4"/>
  <c r="BZ71" i="4"/>
  <c r="BO113" i="4"/>
  <c r="BS261" i="4"/>
  <c r="AY397" i="4"/>
  <c r="BU83" i="4"/>
  <c r="BG117" i="4"/>
  <c r="BI310" i="4"/>
  <c r="BJ446" i="4"/>
  <c r="BP83" i="4"/>
  <c r="BR121" i="4"/>
  <c r="BN257" i="4"/>
  <c r="BQ393" i="4"/>
  <c r="AX34" i="4"/>
  <c r="BY125" i="4"/>
  <c r="BL257" i="4"/>
  <c r="BH393" i="4"/>
  <c r="BR34" i="4"/>
  <c r="BC125" i="4"/>
  <c r="CA257" i="4"/>
  <c r="BM397" i="4"/>
  <c r="BL34" i="4"/>
  <c r="BB137" i="4"/>
  <c r="BV269" i="4"/>
  <c r="AX409" i="4"/>
  <c r="BJ46" i="4"/>
  <c r="BH182" i="4"/>
  <c r="AZ343" i="4"/>
  <c r="BD479" i="4"/>
  <c r="BO34" i="4"/>
  <c r="BR174" i="4"/>
  <c r="BP310" i="4"/>
  <c r="AY401" i="4"/>
  <c r="CA87" i="4"/>
  <c r="BX174" i="4"/>
  <c r="AZ285" i="4"/>
  <c r="BR421" i="4"/>
  <c r="AY9" i="4"/>
  <c r="BN194" i="4"/>
  <c r="BZ281" i="4"/>
  <c r="AZ417" i="4"/>
  <c r="BU58" i="4"/>
  <c r="BE194" i="4"/>
  <c r="BH318" i="4"/>
  <c r="BQ458" i="4"/>
  <c r="BR50" i="4"/>
  <c r="BO186" i="4"/>
  <c r="BK322" i="4"/>
  <c r="BG458" i="4"/>
  <c r="BC95" i="4"/>
  <c r="BG182" i="4"/>
  <c r="BT293" i="4"/>
  <c r="BG429" i="4"/>
  <c r="BI33" i="4"/>
  <c r="AY165" i="4"/>
  <c r="BM305" i="4"/>
  <c r="BK441" i="4"/>
  <c r="AY29" i="4"/>
  <c r="BH165" i="4"/>
  <c r="BR305" i="4"/>
  <c r="BU441" i="4"/>
  <c r="AY78" i="4"/>
  <c r="BL165" i="4"/>
  <c r="AY350" i="4"/>
  <c r="BX486" i="4"/>
  <c r="BP29" i="4"/>
  <c r="CA169" i="4"/>
  <c r="AZ313" i="4"/>
  <c r="BT449" i="4"/>
  <c r="BI90" i="4"/>
  <c r="BN173" i="4"/>
  <c r="BQ362" i="4"/>
  <c r="AZ498" i="4"/>
  <c r="BF37" i="4"/>
  <c r="BI173" i="4"/>
  <c r="BO309" i="4"/>
  <c r="CA445" i="4"/>
  <c r="BX37" i="4"/>
  <c r="AZ177" i="4"/>
  <c r="BI313" i="4"/>
  <c r="BQ449" i="4"/>
  <c r="AY41" i="4"/>
  <c r="BH177" i="4"/>
  <c r="BY313" i="4"/>
  <c r="BR449" i="4"/>
  <c r="BV41" i="4"/>
  <c r="BU189" i="4"/>
  <c r="BB325" i="4"/>
  <c r="AZ461" i="4"/>
  <c r="AY98" i="4"/>
  <c r="BH234" i="4"/>
  <c r="BI399" i="4"/>
  <c r="BN36" i="4"/>
  <c r="BY90" i="4"/>
  <c r="BV226" i="4"/>
  <c r="CA362" i="4"/>
  <c r="BA453" i="4"/>
  <c r="BA94" i="4"/>
  <c r="BR230" i="4"/>
  <c r="BS337" i="4"/>
  <c r="BM473" i="4"/>
  <c r="BW61" i="4"/>
  <c r="BI246" i="4"/>
  <c r="AX337" i="4"/>
  <c r="BE473" i="4"/>
  <c r="BL110" i="4"/>
  <c r="AZ246" i="4"/>
  <c r="BV382" i="4"/>
  <c r="CA19" i="4"/>
  <c r="BS110" i="4"/>
  <c r="AX250" i="4"/>
  <c r="BV386" i="4"/>
  <c r="BQ23" i="4"/>
  <c r="BF159" i="4"/>
  <c r="BH242" i="4"/>
  <c r="BE273" i="4"/>
  <c r="BA409" i="4"/>
  <c r="BZ46" i="4"/>
  <c r="BQ141" i="4"/>
  <c r="BV273" i="4"/>
  <c r="BZ409" i="4"/>
  <c r="BU50" i="4"/>
  <c r="BD141" i="4"/>
  <c r="AY277" i="4"/>
  <c r="BH413" i="4"/>
  <c r="BA17" i="4"/>
  <c r="BF153" i="4"/>
  <c r="BL277" i="4"/>
  <c r="BX413" i="4"/>
  <c r="BJ17" i="4"/>
  <c r="AX153" i="4"/>
  <c r="AZ297" i="4"/>
  <c r="BW433" i="4"/>
  <c r="BR74" i="4"/>
  <c r="CA210" i="4"/>
  <c r="BP297" i="4"/>
  <c r="BR437" i="4"/>
  <c r="BI74" i="4"/>
  <c r="BX161" i="4"/>
  <c r="BO297" i="4"/>
  <c r="AZ437" i="4"/>
  <c r="BE74" i="4"/>
  <c r="BT210" i="4"/>
  <c r="BB301" i="4"/>
  <c r="BF437" i="4"/>
  <c r="BB74" i="4"/>
  <c r="BO157" i="4"/>
  <c r="BV346" i="4"/>
  <c r="BC482" i="4"/>
  <c r="BJ21" i="4"/>
  <c r="BC157" i="4"/>
  <c r="BX297" i="4"/>
  <c r="BK433" i="4"/>
  <c r="BD25" i="4"/>
  <c r="AY173" i="4"/>
  <c r="BV451" i="4"/>
  <c r="BT88" i="4"/>
  <c r="BD150" i="4"/>
  <c r="AX290" i="4"/>
  <c r="BN426" i="4"/>
  <c r="BE18" i="4"/>
  <c r="AY154" i="4"/>
  <c r="BT290" i="4"/>
  <c r="AX309" i="4"/>
  <c r="BZ445" i="4"/>
  <c r="BU37" i="4"/>
  <c r="CA173" i="4"/>
  <c r="BS321" i="4"/>
  <c r="BK457" i="4"/>
  <c r="BN49" i="4"/>
  <c r="AZ230" i="4"/>
  <c r="BU426" i="4"/>
  <c r="BX63" i="4"/>
  <c r="BL154" i="4"/>
  <c r="BI294" i="4"/>
  <c r="BA430" i="4"/>
  <c r="BY67" i="4"/>
  <c r="BB203" i="4"/>
  <c r="BE290" i="4"/>
  <c r="BR38" i="4"/>
  <c r="BS137" i="4"/>
  <c r="AZ273" i="4"/>
  <c r="BM409" i="4"/>
  <c r="AX50" i="4"/>
  <c r="BL137" i="4"/>
  <c r="BU273" i="4"/>
  <c r="CA409" i="4"/>
  <c r="BW46" i="4"/>
  <c r="BT182" i="4"/>
  <c r="BN322" i="4"/>
  <c r="BF409" i="4"/>
  <c r="BM95" i="4"/>
  <c r="BV186" i="4"/>
  <c r="BJ273" i="4"/>
  <c r="BX409" i="4"/>
  <c r="BX58" i="4"/>
  <c r="BH194" i="4"/>
  <c r="BR334" i="4"/>
  <c r="BU417" i="4"/>
  <c r="BW58" i="4"/>
  <c r="AZ194" i="4"/>
  <c r="BK277" i="4"/>
  <c r="BA417" i="4"/>
  <c r="BE9" i="4"/>
  <c r="BQ145" i="4"/>
  <c r="BK281" i="4"/>
  <c r="BU421" i="4"/>
  <c r="BZ9" i="4"/>
  <c r="BX145" i="4"/>
  <c r="BR285" i="4"/>
  <c r="BC421" i="4"/>
  <c r="AX13" i="4"/>
  <c r="BY149" i="4"/>
  <c r="BM285" i="4"/>
  <c r="BI433" i="4"/>
  <c r="BL21" i="4"/>
  <c r="AY157" i="4"/>
  <c r="BN342" i="4"/>
  <c r="AZ478" i="4"/>
  <c r="BE62" i="4"/>
  <c r="BM13" i="4"/>
  <c r="CA194" i="4"/>
  <c r="BB334" i="4"/>
  <c r="BA470" i="4"/>
  <c r="BH13" i="4"/>
  <c r="AY198" i="4"/>
  <c r="BX334" i="4"/>
  <c r="BW33" i="4"/>
  <c r="BI169" i="4"/>
  <c r="BU305" i="4"/>
  <c r="BN490" i="4"/>
  <c r="CA33" i="4"/>
  <c r="BX169" i="4"/>
  <c r="BF354" i="4"/>
  <c r="BK490" i="4"/>
  <c r="BP478" i="4"/>
  <c r="BE25" i="4"/>
  <c r="BJ210" i="4"/>
  <c r="BI346" i="4"/>
  <c r="BD482" i="4"/>
  <c r="BA74" i="4"/>
  <c r="BK255" i="4"/>
  <c r="BQ342" i="4"/>
  <c r="BV53" i="4"/>
  <c r="BL189" i="4"/>
  <c r="BM329" i="4"/>
  <c r="BH461" i="4"/>
  <c r="BX53" i="4"/>
  <c r="BS193" i="4"/>
  <c r="BC325" i="4"/>
  <c r="BU465" i="4"/>
  <c r="BR102" i="4"/>
  <c r="BY238" i="4"/>
  <c r="BT374" i="4"/>
  <c r="AX465" i="4"/>
  <c r="BQ102" i="4"/>
  <c r="BJ238" i="4"/>
  <c r="BL325" i="4"/>
  <c r="BE465" i="4"/>
  <c r="BT110" i="4"/>
  <c r="BR250" i="4"/>
  <c r="BE386" i="4"/>
  <c r="BE469" i="4"/>
  <c r="BM114" i="4"/>
  <c r="BM250" i="4"/>
  <c r="BR333" i="4"/>
  <c r="BS469" i="4"/>
  <c r="BO61" i="4"/>
  <c r="AZ197" i="4"/>
  <c r="BJ337" i="4"/>
  <c r="AY473" i="4"/>
  <c r="BD61" i="4"/>
  <c r="BX197" i="4"/>
  <c r="BU337" i="4"/>
  <c r="AZ473" i="4"/>
  <c r="BF65" i="4"/>
  <c r="BV201" i="4"/>
  <c r="CA337" i="4"/>
  <c r="BB485" i="4"/>
  <c r="CA73" i="4"/>
  <c r="BE213" i="4"/>
  <c r="BH394" i="4"/>
  <c r="BK35" i="4"/>
  <c r="BN60" i="4"/>
  <c r="BT65" i="4"/>
  <c r="BJ250" i="4"/>
  <c r="CA386" i="4"/>
  <c r="AY23" i="4"/>
  <c r="BA69" i="4"/>
  <c r="BQ254" i="4"/>
  <c r="BQ390" i="4"/>
  <c r="BC85" i="4"/>
  <c r="BZ221" i="4"/>
  <c r="CA357" i="4"/>
  <c r="BH43" i="4"/>
  <c r="BG85" i="4"/>
  <c r="BW221" i="4"/>
  <c r="BW406" i="4"/>
  <c r="BX43" i="4"/>
  <c r="BJ35" i="4"/>
  <c r="BO77" i="4"/>
  <c r="BW262" i="4"/>
  <c r="BZ398" i="4"/>
  <c r="AX39" i="4"/>
  <c r="CA126" i="4"/>
  <c r="BA311" i="4"/>
  <c r="BD394" i="4"/>
  <c r="BI109" i="4"/>
  <c r="BI245" i="4"/>
  <c r="BZ381" i="4"/>
  <c r="BJ18" i="4"/>
  <c r="BL109" i="4"/>
  <c r="BY245" i="4"/>
  <c r="BQ381" i="4"/>
  <c r="BW18" i="4"/>
  <c r="BU154" i="4"/>
  <c r="AZ290" i="4"/>
  <c r="BT426" i="4"/>
  <c r="BF18" i="4"/>
  <c r="BC154" i="4"/>
  <c r="CA290" i="4"/>
  <c r="AZ381" i="4"/>
  <c r="BB18" i="4"/>
  <c r="AY321" i="4"/>
  <c r="CA457" i="4"/>
  <c r="BY98" i="4"/>
  <c r="BM234" i="4"/>
  <c r="BH321" i="4"/>
  <c r="BT457" i="4"/>
  <c r="BU98" i="4"/>
  <c r="BX185" i="4"/>
  <c r="BG321" i="4"/>
  <c r="BG457" i="4"/>
  <c r="CA98" i="4"/>
  <c r="AZ234" i="4"/>
  <c r="BP321" i="4"/>
  <c r="BR461" i="4"/>
  <c r="BA98" i="4"/>
  <c r="BB181" i="4"/>
  <c r="BZ370" i="4"/>
  <c r="AZ7" i="4"/>
  <c r="BB45" i="4"/>
  <c r="BO181" i="4"/>
  <c r="BB321" i="4"/>
  <c r="BM457" i="4"/>
  <c r="BC49" i="4"/>
  <c r="BU197" i="4"/>
  <c r="BA112" i="4"/>
  <c r="CA117" i="4"/>
  <c r="AY302" i="4"/>
  <c r="BK438" i="4"/>
  <c r="AX79" i="4"/>
  <c r="CA121" i="4"/>
  <c r="BV306" i="4"/>
  <c r="BF442" i="4"/>
  <c r="BG329" i="4"/>
  <c r="AX469" i="4"/>
  <c r="BM61" i="4"/>
  <c r="BI197" i="4"/>
  <c r="BJ345" i="4"/>
  <c r="BO481" i="4"/>
  <c r="BW69" i="4"/>
  <c r="AY254" i="4"/>
  <c r="BS95" i="4"/>
  <c r="BA141" i="4"/>
  <c r="BY326" i="4"/>
  <c r="BD462" i="4"/>
  <c r="BK50" i="4"/>
  <c r="BK190" i="4"/>
  <c r="BS371" i="4"/>
  <c r="BV458" i="4"/>
  <c r="BM25" i="4"/>
  <c r="BQ161" i="4"/>
  <c r="BH297" i="4"/>
  <c r="BL433" i="4"/>
  <c r="BZ25" i="4"/>
  <c r="BH161" i="4"/>
  <c r="BD297" i="4"/>
  <c r="BZ433" i="4"/>
  <c r="AZ70" i="4"/>
  <c r="AY206" i="4"/>
  <c r="BO346" i="4"/>
  <c r="CA433" i="4"/>
  <c r="BD70" i="4"/>
  <c r="AX210" i="4"/>
  <c r="BE297" i="4"/>
  <c r="BC433" i="4"/>
  <c r="BO82" i="4"/>
  <c r="BD218" i="4"/>
  <c r="BL354" i="4"/>
  <c r="BK437" i="4"/>
  <c r="BP82" i="4"/>
  <c r="CA218" i="4"/>
  <c r="BW301" i="4"/>
  <c r="BE441" i="4"/>
  <c r="BQ33" i="4"/>
  <c r="BK169" i="4"/>
  <c r="BX305" i="4"/>
  <c r="BF445" i="4"/>
  <c r="BF33" i="4"/>
  <c r="BA169" i="4"/>
  <c r="BR309" i="4"/>
  <c r="BV445" i="4"/>
  <c r="BK33" i="4"/>
  <c r="AX173" i="4"/>
  <c r="BN309" i="4"/>
  <c r="BS457" i="4"/>
  <c r="BV45" i="4"/>
  <c r="BV181" i="4"/>
  <c r="BM366" i="4"/>
  <c r="BX3" i="4"/>
  <c r="BE119" i="4"/>
  <c r="BJ181" i="4"/>
  <c r="BE366" i="4"/>
  <c r="BM3" i="4"/>
  <c r="BT45" i="4"/>
  <c r="BB185" i="4"/>
  <c r="BZ366" i="4"/>
  <c r="AY3" i="4"/>
  <c r="AX57" i="4"/>
  <c r="BM193" i="4"/>
  <c r="BE329" i="4"/>
  <c r="BM15" i="4"/>
  <c r="BN57" i="4"/>
  <c r="CA193" i="4"/>
  <c r="AZ378" i="4"/>
  <c r="BE15" i="4"/>
  <c r="BM94" i="4"/>
  <c r="BQ185" i="4"/>
  <c r="BB370" i="4"/>
  <c r="BE7" i="4"/>
  <c r="BQ98" i="4"/>
  <c r="BK234" i="4"/>
  <c r="BK415" i="4"/>
  <c r="BQ3" i="4"/>
  <c r="BK77" i="4"/>
  <c r="BH213" i="4"/>
  <c r="BV353" i="4"/>
  <c r="BS485" i="4"/>
  <c r="CA77" i="4"/>
  <c r="BX213" i="4"/>
  <c r="BV349" i="4"/>
  <c r="BK485" i="4"/>
  <c r="BB126" i="4"/>
  <c r="CA262" i="4"/>
  <c r="BV398" i="4"/>
  <c r="BG485" i="4"/>
  <c r="BM126" i="4"/>
  <c r="BJ262" i="4"/>
  <c r="BO349" i="4"/>
  <c r="BE489" i="4"/>
  <c r="AY134" i="4"/>
  <c r="BT270" i="4"/>
  <c r="BA410" i="4"/>
  <c r="BN493" i="4"/>
  <c r="AX138" i="4"/>
  <c r="BC274" i="4"/>
  <c r="BY357" i="4"/>
  <c r="BV493" i="4"/>
  <c r="BQ85" i="4"/>
  <c r="CA221" i="4"/>
  <c r="BT357" i="4"/>
  <c r="BH497" i="4"/>
  <c r="BK85" i="4"/>
  <c r="BH221" i="4"/>
  <c r="BD361" i="4"/>
  <c r="AZ497" i="4"/>
  <c r="BR89" i="4"/>
  <c r="BR225" i="4"/>
  <c r="BV361" i="4"/>
  <c r="BW10" i="4"/>
  <c r="BV97" i="4"/>
  <c r="BT233" i="4"/>
  <c r="CA418" i="4"/>
  <c r="BS55" i="4"/>
  <c r="BL321" i="4"/>
  <c r="BY225" i="4"/>
  <c r="BV410" i="4"/>
  <c r="BT47" i="4"/>
  <c r="BX89" i="4"/>
  <c r="BE229" i="4"/>
  <c r="BR414" i="4"/>
  <c r="BE51" i="4"/>
  <c r="CA109" i="4"/>
  <c r="BB245" i="4"/>
  <c r="BO381" i="4"/>
  <c r="BR67" i="4"/>
  <c r="BK109" i="4"/>
  <c r="CA245" i="4"/>
  <c r="BW430" i="4"/>
  <c r="BW67" i="4"/>
  <c r="BT146" i="4"/>
  <c r="CA237" i="4"/>
  <c r="BW422" i="4"/>
  <c r="BO59" i="4"/>
  <c r="BI150" i="4"/>
  <c r="BG286" i="4"/>
  <c r="BY471" i="4"/>
  <c r="BX55" i="4"/>
  <c r="AX133" i="4"/>
  <c r="BQ269" i="4"/>
  <c r="BI405" i="4"/>
  <c r="BD42" i="4"/>
  <c r="BA133" i="4"/>
  <c r="BO269" i="4"/>
  <c r="BX401" i="4"/>
  <c r="BR42" i="4"/>
  <c r="BA178" i="4"/>
  <c r="BK314" i="4"/>
  <c r="BZ450" i="4"/>
  <c r="BI42" i="4"/>
  <c r="BO178" i="4"/>
  <c r="BD314" i="4"/>
  <c r="BA405" i="4"/>
  <c r="BM42" i="4"/>
  <c r="BE190" i="4"/>
  <c r="BP326" i="4"/>
  <c r="BZ462" i="4"/>
  <c r="AZ266" i="4"/>
  <c r="BY190" i="4"/>
  <c r="BF326" i="4"/>
  <c r="BZ217" i="4"/>
  <c r="BI337" i="4"/>
  <c r="BU473" i="4"/>
  <c r="BY65" i="4"/>
  <c r="BH246" i="4"/>
  <c r="AX386" i="4"/>
  <c r="BI473" i="4"/>
  <c r="BJ110" i="4"/>
  <c r="BW246" i="4"/>
  <c r="BI341" i="4"/>
  <c r="BP19" i="4"/>
  <c r="BO110" i="4"/>
  <c r="BU205" i="4"/>
  <c r="BO341" i="4"/>
  <c r="BJ481" i="4"/>
  <c r="BN73" i="4"/>
  <c r="BZ209" i="4"/>
  <c r="BH357" i="4"/>
  <c r="BS223" i="4"/>
  <c r="BS277" i="4"/>
  <c r="BH462" i="4"/>
  <c r="BB9" i="4"/>
  <c r="BL145" i="4"/>
  <c r="BB281" i="4"/>
  <c r="BM466" i="4"/>
  <c r="BD58" i="4"/>
  <c r="AZ489" i="4"/>
  <c r="AZ81" i="4"/>
  <c r="BJ221" i="4"/>
  <c r="BX357" i="4"/>
  <c r="BU6" i="4"/>
  <c r="BH93" i="4"/>
  <c r="BV229" i="4"/>
  <c r="BD414" i="4"/>
  <c r="BR202" i="4"/>
  <c r="BY293" i="4"/>
  <c r="BH474" i="4"/>
  <c r="BD66" i="4"/>
  <c r="BT202" i="4"/>
  <c r="AX342" i="4"/>
  <c r="BJ24" i="4"/>
  <c r="BG62" i="4"/>
  <c r="BN10" i="4"/>
  <c r="BY101" i="4"/>
  <c r="BD237" i="4"/>
  <c r="BR377" i="4"/>
  <c r="BK10" i="4"/>
  <c r="BT101" i="4"/>
  <c r="BQ241" i="4"/>
  <c r="BH377" i="4"/>
  <c r="BW14" i="4"/>
  <c r="BI105" i="4"/>
  <c r="BB253" i="4"/>
  <c r="BO389" i="4"/>
  <c r="BU18" i="4"/>
  <c r="BF117" i="4"/>
  <c r="BE253" i="4"/>
  <c r="BM389" i="4"/>
  <c r="BB242" i="4"/>
  <c r="BI378" i="4"/>
  <c r="BK15" i="4"/>
  <c r="BH53" i="4"/>
  <c r="BP242" i="4"/>
  <c r="BZ378" i="4"/>
  <c r="BG461" i="4"/>
  <c r="AY57" i="4"/>
  <c r="BE193" i="4"/>
  <c r="BQ329" i="4"/>
  <c r="BS465" i="4"/>
  <c r="BH57" i="4"/>
  <c r="BN193" i="4"/>
  <c r="BS329" i="4"/>
  <c r="BI469" i="4"/>
  <c r="BS69" i="4"/>
  <c r="BL193" i="4"/>
  <c r="AX333" i="4"/>
  <c r="BU469" i="4"/>
  <c r="BZ69" i="4"/>
  <c r="AY205" i="4"/>
  <c r="BV341" i="4"/>
  <c r="BN27" i="4"/>
  <c r="BG69" i="4"/>
  <c r="BN279" i="4"/>
  <c r="BY333" i="4"/>
  <c r="BT15" i="4"/>
  <c r="BS61" i="4"/>
  <c r="CA197" i="4"/>
  <c r="BV333" i="4"/>
  <c r="BL19" i="4"/>
  <c r="BZ110" i="4"/>
  <c r="AX217" i="4"/>
  <c r="BI353" i="4"/>
  <c r="BJ489" i="4"/>
  <c r="BV126" i="4"/>
  <c r="BR217" i="4"/>
  <c r="BM353" i="4"/>
  <c r="BJ39" i="4"/>
  <c r="BT73" i="4"/>
  <c r="BH262" i="4"/>
  <c r="BK353" i="4"/>
  <c r="BS39" i="4"/>
  <c r="BV130" i="4"/>
  <c r="BO266" i="4"/>
  <c r="BE402" i="4"/>
  <c r="BG84" i="4"/>
  <c r="BI126" i="4"/>
  <c r="BZ237" i="4"/>
  <c r="BP373" i="4"/>
  <c r="BA14" i="4"/>
  <c r="BN101" i="4"/>
  <c r="BV237" i="4"/>
  <c r="BX373" i="4"/>
  <c r="BL10" i="4"/>
  <c r="BD146" i="4"/>
  <c r="BO286" i="4"/>
  <c r="BY422" i="4"/>
  <c r="BR59" i="4"/>
  <c r="BV101" i="4"/>
  <c r="BJ286" i="4"/>
  <c r="BI422" i="4"/>
  <c r="BS10" i="4"/>
  <c r="BF150" i="4"/>
  <c r="BX294" i="4"/>
  <c r="BL430" i="4"/>
  <c r="AZ71" i="4"/>
  <c r="BS105" i="4"/>
  <c r="AX298" i="4"/>
  <c r="BV434" i="4"/>
  <c r="BL18" i="4"/>
  <c r="BA109" i="4"/>
  <c r="BL245" i="4"/>
  <c r="BG381" i="4"/>
  <c r="CA18" i="4"/>
  <c r="BM113" i="4"/>
  <c r="BP245" i="4"/>
  <c r="BK381" i="4"/>
  <c r="BB22" i="4"/>
  <c r="BD121" i="4"/>
  <c r="BH249" i="4"/>
  <c r="BY385" i="4"/>
  <c r="BP22" i="4"/>
  <c r="BU125" i="4"/>
  <c r="BZ257" i="4"/>
  <c r="BX393" i="4"/>
  <c r="BV79" i="4"/>
  <c r="BC121" i="4"/>
  <c r="BZ331" i="4"/>
  <c r="BM393" i="4"/>
  <c r="BZ79" i="4"/>
  <c r="BT121" i="4"/>
  <c r="BY261" i="4"/>
  <c r="BH397" i="4"/>
  <c r="BN83" i="4"/>
  <c r="BW170" i="4"/>
  <c r="BU269" i="4"/>
  <c r="BD405" i="4"/>
  <c r="BX42" i="4"/>
  <c r="BA182" i="4"/>
  <c r="BL269" i="4"/>
  <c r="BL405" i="4"/>
  <c r="BJ91" i="4"/>
  <c r="BM129" i="4"/>
  <c r="BT306" i="4"/>
  <c r="BG397" i="4"/>
  <c r="BO83" i="4"/>
  <c r="BF174" i="4"/>
  <c r="BA310" i="4"/>
  <c r="BS446" i="4"/>
  <c r="BZ132" i="4"/>
  <c r="BI170" i="4"/>
  <c r="BT313" i="4"/>
  <c r="BI453" i="4"/>
  <c r="BJ53" i="4"/>
  <c r="BA189" i="4"/>
  <c r="BZ325" i="4"/>
  <c r="BK461" i="4"/>
  <c r="BT49" i="4"/>
  <c r="BJ189" i="4"/>
  <c r="BH325" i="4"/>
  <c r="BQ461" i="4"/>
  <c r="BL98" i="4"/>
  <c r="BR189" i="4"/>
  <c r="BW370" i="4"/>
  <c r="AZ11" i="4"/>
  <c r="BI53" i="4"/>
  <c r="BO189" i="4"/>
  <c r="BM337" i="4"/>
  <c r="BK473" i="4"/>
  <c r="BP110" i="4"/>
  <c r="BZ193" i="4"/>
  <c r="BO382" i="4"/>
  <c r="BO19" i="4"/>
  <c r="BE57" i="4"/>
  <c r="BT193" i="4"/>
  <c r="BZ329" i="4"/>
  <c r="BR469" i="4"/>
  <c r="BN61" i="4"/>
  <c r="BL197" i="4"/>
  <c r="BF333" i="4"/>
  <c r="BP469" i="4"/>
  <c r="CA61" i="4"/>
  <c r="BR201" i="4"/>
  <c r="AY333" i="4"/>
  <c r="BG469" i="4"/>
  <c r="BX61" i="4"/>
  <c r="BC209" i="4"/>
  <c r="BT345" i="4"/>
  <c r="BX481" i="4"/>
  <c r="BT118" i="4"/>
  <c r="BJ258" i="4"/>
  <c r="AZ427" i="4"/>
  <c r="BB40" i="4"/>
  <c r="BV127" i="4"/>
  <c r="BV263" i="4"/>
  <c r="CA399" i="4"/>
  <c r="BP473" i="4"/>
  <c r="BC114" i="4"/>
  <c r="BB250" i="4"/>
  <c r="AX277" i="4"/>
  <c r="BR413" i="4"/>
  <c r="BA5" i="4"/>
  <c r="BZ141" i="4"/>
  <c r="BZ289" i="4"/>
  <c r="AZ425" i="4"/>
  <c r="BR17" i="4"/>
  <c r="BZ198" i="4"/>
  <c r="CA394" i="4"/>
  <c r="CA31" i="4"/>
  <c r="BS122" i="4"/>
  <c r="BF262" i="4"/>
  <c r="BX398" i="4"/>
  <c r="BH35" i="4"/>
  <c r="BE171" i="4"/>
  <c r="BY258" i="4"/>
  <c r="BO293" i="4"/>
  <c r="BL429" i="4"/>
  <c r="BH25" i="4"/>
  <c r="BA161" i="4"/>
  <c r="BD293" i="4"/>
  <c r="BX429" i="4"/>
  <c r="BY25" i="4"/>
  <c r="BS161" i="4"/>
  <c r="AX301" i="4"/>
  <c r="BJ437" i="4"/>
  <c r="BG37" i="4"/>
  <c r="BC173" i="4"/>
  <c r="BR301" i="4"/>
  <c r="BZ437" i="4"/>
  <c r="BP37" i="4"/>
  <c r="BE173" i="4"/>
  <c r="BM321" i="4"/>
  <c r="BA457" i="4"/>
  <c r="BC94" i="4"/>
  <c r="BV385" i="4"/>
  <c r="BF321" i="4"/>
  <c r="BR457" i="4"/>
  <c r="BD245" i="4"/>
  <c r="BQ385" i="4"/>
  <c r="BI22" i="4"/>
  <c r="BJ113" i="4"/>
  <c r="BK249" i="4"/>
  <c r="BP389" i="4"/>
  <c r="BO22" i="4"/>
  <c r="BX113" i="4"/>
  <c r="BJ253" i="4"/>
  <c r="BX389" i="4"/>
  <c r="BM26" i="4"/>
  <c r="BL117" i="4"/>
  <c r="BA253" i="4"/>
  <c r="BZ401" i="4"/>
  <c r="AX38" i="4"/>
  <c r="BZ125" i="4"/>
  <c r="CA310" i="4"/>
  <c r="BX446" i="4"/>
  <c r="AZ471" i="4"/>
  <c r="AZ108" i="4"/>
  <c r="BW162" i="4"/>
  <c r="BJ302" i="4"/>
  <c r="BA438" i="4"/>
  <c r="BB30" i="4"/>
  <c r="BV166" i="4"/>
  <c r="BD302" i="4"/>
  <c r="BC38" i="4"/>
  <c r="BE137" i="4"/>
  <c r="BD273" i="4"/>
  <c r="BJ458" i="4"/>
  <c r="BC46" i="4"/>
  <c r="BR137" i="4"/>
  <c r="BQ322" i="4"/>
  <c r="BY458" i="4"/>
  <c r="BP446" i="4"/>
  <c r="BI87" i="4"/>
  <c r="BJ178" i="4"/>
  <c r="BL314" i="4"/>
  <c r="BO450" i="4"/>
  <c r="BC87" i="4"/>
  <c r="BK223" i="4"/>
  <c r="BE310" i="4"/>
  <c r="BZ21" i="4"/>
  <c r="CA157" i="4"/>
  <c r="BR297" i="4"/>
  <c r="BH429" i="4"/>
  <c r="BX21" i="4"/>
  <c r="BU161" i="4"/>
  <c r="AY293" i="4"/>
  <c r="BQ433" i="4"/>
  <c r="BI70" i="4"/>
  <c r="BI206" i="4"/>
  <c r="BZ342" i="4"/>
  <c r="AX433" i="4"/>
  <c r="BE70" i="4"/>
  <c r="BM206" i="4"/>
  <c r="BX293" i="4"/>
  <c r="BV433" i="4"/>
  <c r="BH78" i="4"/>
  <c r="BF218" i="4"/>
  <c r="BV354" i="4"/>
  <c r="BD437" i="4"/>
  <c r="BN82" i="4"/>
  <c r="BJ218" i="4"/>
  <c r="BN301" i="4"/>
  <c r="AY437" i="4"/>
  <c r="BL29" i="4"/>
  <c r="CA165" i="4"/>
  <c r="BB305" i="4"/>
  <c r="AY441" i="4"/>
  <c r="BX29" i="4"/>
  <c r="BX165" i="4"/>
  <c r="BC305" i="4"/>
  <c r="BP441" i="4"/>
  <c r="BE33" i="4"/>
  <c r="BV169" i="4"/>
  <c r="BZ305" i="4"/>
  <c r="BU453" i="4"/>
  <c r="BX41" i="4"/>
  <c r="BF181" i="4"/>
  <c r="BH362" i="4"/>
  <c r="BV3" i="4"/>
  <c r="BJ28" i="4"/>
  <c r="BB33" i="4"/>
  <c r="BA218" i="4"/>
  <c r="BI354" i="4"/>
  <c r="BG490" i="4"/>
  <c r="BC37" i="4"/>
  <c r="BE222" i="4"/>
  <c r="BE358" i="4"/>
  <c r="BD53" i="4"/>
  <c r="BT189" i="4"/>
  <c r="BK325" i="4"/>
  <c r="BJ11" i="4"/>
  <c r="AY53" i="4"/>
  <c r="AZ189" i="4"/>
  <c r="BX374" i="4"/>
  <c r="BD11" i="4"/>
  <c r="BY11" i="4"/>
  <c r="BO53" i="4"/>
  <c r="AZ238" i="4"/>
  <c r="AX378" i="4"/>
  <c r="BI15" i="4"/>
  <c r="BD102" i="4"/>
  <c r="BN287" i="4"/>
  <c r="BT370" i="4"/>
  <c r="BF77" i="4"/>
  <c r="BI213" i="4"/>
  <c r="BW349" i="4"/>
  <c r="BF485" i="4"/>
  <c r="BI77" i="4"/>
  <c r="BY213" i="4"/>
  <c r="BJ349" i="4"/>
  <c r="AZ485" i="4"/>
  <c r="BH122" i="4"/>
  <c r="BG258" i="4"/>
  <c r="BL394" i="4"/>
  <c r="BQ485" i="4"/>
  <c r="BC122" i="4"/>
  <c r="BD258" i="4"/>
  <c r="BU349" i="4"/>
  <c r="BO485" i="4"/>
  <c r="BN134" i="4"/>
  <c r="BA270" i="4"/>
  <c r="AY406" i="4"/>
  <c r="BK489" i="4"/>
  <c r="BW134" i="4"/>
  <c r="BK270" i="4"/>
  <c r="BN353" i="4"/>
  <c r="BG489" i="4"/>
  <c r="AX85" i="4"/>
  <c r="BR221" i="4"/>
  <c r="BW357" i="4"/>
  <c r="BQ497" i="4"/>
  <c r="BJ85" i="4"/>
  <c r="BS221" i="4"/>
  <c r="AZ357" i="4"/>
  <c r="BB497" i="4"/>
  <c r="BL85" i="4"/>
  <c r="BP221" i="4"/>
  <c r="BE361" i="4"/>
  <c r="BG6" i="4"/>
  <c r="BQ97" i="4"/>
  <c r="BH233" i="4"/>
  <c r="BI418" i="4"/>
  <c r="BA55" i="4"/>
  <c r="BX80" i="4"/>
  <c r="AY93" i="4"/>
  <c r="BD278" i="4"/>
  <c r="AX418" i="4"/>
  <c r="BY55" i="4"/>
  <c r="CA97" i="4"/>
  <c r="AZ282" i="4"/>
  <c r="BL418" i="4"/>
  <c r="BL105" i="4"/>
  <c r="BP241" i="4"/>
  <c r="BM381" i="4"/>
  <c r="BP63" i="4"/>
  <c r="BC109" i="4"/>
  <c r="BM245" i="4"/>
  <c r="BH426" i="4"/>
  <c r="BU67" i="4"/>
  <c r="AZ72" i="4"/>
  <c r="BB101" i="4"/>
  <c r="BW282" i="4"/>
  <c r="BE422" i="4"/>
  <c r="BY59" i="4"/>
  <c r="AX150" i="4"/>
  <c r="BI331" i="4"/>
  <c r="BN418" i="4"/>
  <c r="AX285" i="4"/>
  <c r="BI421" i="4"/>
  <c r="BB13" i="4"/>
  <c r="AY149" i="4"/>
  <c r="BJ285" i="4"/>
  <c r="BF421" i="4"/>
  <c r="BD13" i="4"/>
  <c r="BM153" i="4"/>
  <c r="BD289" i="4"/>
  <c r="BR425" i="4"/>
  <c r="BG25" i="4"/>
  <c r="BE165" i="4"/>
  <c r="BN289" i="4"/>
  <c r="BS425" i="4"/>
  <c r="BF29" i="4"/>
  <c r="BZ161" i="4"/>
  <c r="BB309" i="4"/>
  <c r="AZ445" i="4"/>
  <c r="CA82" i="4"/>
  <c r="BY222" i="4"/>
  <c r="BP309" i="4"/>
  <c r="BC445" i="4"/>
  <c r="BB86" i="4"/>
  <c r="BW173" i="4"/>
  <c r="BV309" i="4"/>
  <c r="BO445" i="4"/>
  <c r="BU86" i="4"/>
  <c r="BS222" i="4"/>
  <c r="BW309" i="4"/>
  <c r="BK445" i="4"/>
  <c r="BR86" i="4"/>
  <c r="BR169" i="4"/>
  <c r="BV358" i="4"/>
  <c r="BW494" i="4"/>
  <c r="BR33" i="4"/>
  <c r="BM169" i="4"/>
  <c r="BG309" i="4"/>
  <c r="BN445" i="4"/>
  <c r="BS37" i="4"/>
  <c r="BI185" i="4"/>
  <c r="BH434" i="4"/>
  <c r="BI438" i="4"/>
  <c r="BB154" i="4"/>
  <c r="BC290" i="4"/>
  <c r="BG426" i="4"/>
  <c r="BV18" i="4"/>
  <c r="BY158" i="4"/>
  <c r="BB294" i="4"/>
  <c r="BQ38" i="4"/>
  <c r="BA125" i="4"/>
  <c r="BW261" i="4"/>
  <c r="BD446" i="4"/>
  <c r="BE38" i="4"/>
  <c r="BS125" i="4"/>
  <c r="BX310" i="4"/>
  <c r="AY446" i="4"/>
  <c r="BQ438" i="4"/>
  <c r="BM75" i="4"/>
  <c r="BK166" i="4"/>
  <c r="BK302" i="4"/>
  <c r="AX442" i="4"/>
  <c r="BR79" i="4"/>
  <c r="BE215" i="4"/>
  <c r="AZ298" i="4"/>
  <c r="BU13" i="4"/>
  <c r="BN149" i="4"/>
  <c r="BG285" i="4"/>
  <c r="BO421" i="4"/>
  <c r="BY13" i="4"/>
  <c r="BO149" i="4"/>
  <c r="BE285" i="4"/>
  <c r="BN421" i="4"/>
  <c r="BE58" i="4"/>
  <c r="BG194" i="4"/>
  <c r="BT330" i="4"/>
  <c r="BM421" i="4"/>
  <c r="BG58" i="4"/>
  <c r="BW194" i="4"/>
  <c r="BN285" i="4"/>
  <c r="BB421" i="4"/>
  <c r="BL70" i="4"/>
  <c r="BZ206" i="4"/>
  <c r="CA342" i="4"/>
  <c r="BX425" i="4"/>
  <c r="BF70" i="4"/>
  <c r="BH206" i="4"/>
  <c r="BX289" i="4"/>
  <c r="CA425" i="4"/>
  <c r="AX21" i="4"/>
  <c r="BY157" i="4"/>
  <c r="BQ293" i="4"/>
  <c r="BE433" i="4"/>
  <c r="BN21" i="4"/>
  <c r="BF157" i="4"/>
  <c r="BK293" i="4"/>
  <c r="BR433" i="4"/>
  <c r="BG21" i="4"/>
  <c r="BW157" i="4"/>
  <c r="BI297" i="4"/>
  <c r="BC441" i="4"/>
  <c r="BN33" i="4"/>
  <c r="BP169" i="4"/>
  <c r="BG354" i="4"/>
  <c r="BP490" i="4"/>
  <c r="BG16" i="4"/>
  <c r="BP21" i="4"/>
  <c r="BK206" i="4"/>
  <c r="BL342" i="4"/>
  <c r="AX482" i="4"/>
  <c r="BI25" i="4"/>
  <c r="BC210" i="4"/>
  <c r="BE346" i="4"/>
  <c r="BW41" i="4"/>
  <c r="BD177" i="4"/>
  <c r="BU317" i="4"/>
  <c r="BH498" i="4"/>
  <c r="BE45" i="4"/>
  <c r="BK181" i="4"/>
  <c r="BC362" i="4"/>
  <c r="BR3" i="4"/>
  <c r="BI490" i="4"/>
  <c r="BN37" i="4"/>
  <c r="BC218" i="4"/>
  <c r="BD358" i="4"/>
  <c r="BA494" i="4"/>
  <c r="AX86" i="4"/>
  <c r="BY267" i="4"/>
  <c r="BU354" i="4"/>
  <c r="BR65" i="4"/>
  <c r="BT201" i="4"/>
  <c r="BT337" i="4"/>
  <c r="BH473" i="4"/>
  <c r="BL65" i="4"/>
  <c r="BP201" i="4"/>
  <c r="BE337" i="4"/>
  <c r="BX473" i="4"/>
  <c r="AY110" i="4"/>
  <c r="BT246" i="4"/>
  <c r="BR386" i="4"/>
  <c r="BG473" i="4"/>
  <c r="AX114" i="4"/>
  <c r="BU250" i="4"/>
  <c r="BK337" i="4"/>
  <c r="BD473" i="4"/>
  <c r="BK122" i="4"/>
  <c r="BO258" i="4"/>
  <c r="BA398" i="4"/>
  <c r="BQ481" i="4"/>
  <c r="BG122" i="4"/>
  <c r="BL258" i="4"/>
  <c r="BK341" i="4"/>
  <c r="BV481" i="4"/>
  <c r="BF73" i="4"/>
  <c r="BJ209" i="4"/>
  <c r="BL345" i="4"/>
  <c r="BV485" i="4"/>
  <c r="BI73" i="4"/>
  <c r="BK209" i="4"/>
  <c r="BM349" i="4"/>
  <c r="BD485" i="4"/>
  <c r="AX77" i="4"/>
  <c r="BU213" i="4"/>
  <c r="BI349" i="4"/>
  <c r="BA497" i="4"/>
  <c r="CA85" i="4"/>
  <c r="BG221" i="4"/>
  <c r="BX406" i="4"/>
  <c r="BT43" i="4"/>
  <c r="AZ68" i="4"/>
  <c r="BM77" i="4"/>
  <c r="CA258" i="4"/>
  <c r="BM398" i="4"/>
  <c r="BA35" i="4"/>
  <c r="AZ77" i="4"/>
  <c r="BV262" i="4"/>
  <c r="BP398" i="4"/>
  <c r="BF97" i="4"/>
  <c r="BF233" i="4"/>
  <c r="BC369" i="4"/>
  <c r="BZ55" i="4"/>
  <c r="BE97" i="4"/>
  <c r="BD233" i="4"/>
  <c r="BB418" i="4"/>
  <c r="BC55" i="4"/>
  <c r="BX51" i="4"/>
  <c r="BP97" i="4"/>
  <c r="BX282" i="4"/>
  <c r="BO418" i="4"/>
  <c r="BL55" i="4"/>
  <c r="BH146" i="4"/>
  <c r="AZ327" i="4"/>
  <c r="BS414" i="4"/>
  <c r="AZ305" i="4"/>
  <c r="AX445" i="4"/>
  <c r="BM37" i="4"/>
  <c r="BV173" i="4"/>
  <c r="BH309" i="4"/>
  <c r="BI445" i="4"/>
  <c r="BJ37" i="4"/>
  <c r="BB177" i="4"/>
  <c r="BM313" i="4"/>
  <c r="BI449" i="4"/>
  <c r="BS49" i="4"/>
  <c r="BM189" i="4"/>
  <c r="BC313" i="4"/>
  <c r="BY449" i="4"/>
  <c r="AZ49" i="4"/>
  <c r="BA185" i="4"/>
  <c r="BA333" i="4"/>
  <c r="BN469" i="4"/>
  <c r="BD106" i="4"/>
  <c r="BQ246" i="4"/>
  <c r="BQ333" i="4"/>
  <c r="AY469" i="4"/>
  <c r="BP106" i="4"/>
  <c r="BJ197" i="4"/>
  <c r="BM333" i="4"/>
  <c r="BA469" i="4"/>
  <c r="BO106" i="4"/>
  <c r="BR246" i="4"/>
  <c r="BO333" i="4"/>
  <c r="CA469" i="4"/>
  <c r="BE110" i="4"/>
  <c r="BB193" i="4"/>
  <c r="BR382" i="4"/>
  <c r="BA19" i="4"/>
  <c r="BP53" i="4"/>
  <c r="BA193" i="4"/>
  <c r="BE333" i="4"/>
  <c r="BY469" i="4"/>
  <c r="BJ61" i="4"/>
  <c r="BG209" i="4"/>
  <c r="BB124" i="4"/>
  <c r="BA137" i="4"/>
  <c r="BJ322" i="4"/>
  <c r="BO458" i="4"/>
  <c r="BE5" i="4"/>
  <c r="BJ141" i="4"/>
  <c r="BM326" i="4"/>
  <c r="BF462" i="4"/>
  <c r="BM341" i="4"/>
  <c r="BO477" i="4"/>
  <c r="BL69" i="4"/>
  <c r="BY209" i="4"/>
  <c r="BU357" i="4"/>
  <c r="BZ493" i="4"/>
  <c r="BW81" i="4"/>
  <c r="BJ266" i="4"/>
  <c r="BW50" i="4"/>
  <c r="BC141" i="4"/>
  <c r="BL326" i="4"/>
  <c r="BP462" i="4"/>
  <c r="BB54" i="4"/>
  <c r="AZ190" i="4"/>
  <c r="BN375" i="4"/>
  <c r="BC458" i="4"/>
  <c r="AX37" i="4"/>
  <c r="BF173" i="4"/>
  <c r="BQ309" i="4"/>
  <c r="BM445" i="4"/>
  <c r="BB37" i="4"/>
  <c r="BR173" i="4"/>
  <c r="BO305" i="4"/>
  <c r="BY445" i="4"/>
  <c r="BR82" i="4"/>
  <c r="BN218" i="4"/>
  <c r="BZ354" i="4"/>
  <c r="BD445" i="4"/>
  <c r="BW82" i="4"/>
  <c r="BS218" i="4"/>
  <c r="BE309" i="4"/>
  <c r="AY445" i="4"/>
  <c r="BV94" i="4"/>
  <c r="BC230" i="4"/>
  <c r="BC366" i="4"/>
  <c r="BW449" i="4"/>
  <c r="BW94" i="4"/>
  <c r="BM230" i="4"/>
  <c r="BU313" i="4"/>
  <c r="BZ449" i="4"/>
  <c r="BC41" i="4"/>
  <c r="AX181" i="4"/>
  <c r="BA317" i="4"/>
  <c r="AY453" i="4"/>
  <c r="AZ45" i="4"/>
  <c r="BA181" i="4"/>
  <c r="BW317" i="4"/>
  <c r="BU457" i="4"/>
  <c r="BH45" i="4"/>
  <c r="BD181" i="4"/>
  <c r="BK317" i="4"/>
  <c r="BG465" i="4"/>
  <c r="BI57" i="4"/>
  <c r="BI193" i="4"/>
  <c r="BH374" i="4"/>
  <c r="BU15" i="4"/>
  <c r="BC149" i="4"/>
  <c r="BT181" i="4"/>
  <c r="BT366" i="4"/>
  <c r="BC3" i="4"/>
  <c r="BM49" i="4"/>
  <c r="AZ185" i="4"/>
  <c r="BE370" i="4"/>
  <c r="BS7" i="4"/>
  <c r="BX65" i="4"/>
  <c r="BL201" i="4"/>
  <c r="BH341" i="4"/>
  <c r="BS23" i="4"/>
  <c r="BS65" i="4"/>
  <c r="BR205" i="4"/>
  <c r="BZ386" i="4"/>
  <c r="BK27" i="4"/>
  <c r="BJ106" i="4"/>
  <c r="BG197" i="4"/>
  <c r="BW378" i="4"/>
  <c r="BB19" i="4"/>
  <c r="BK106" i="4"/>
  <c r="AX246" i="4"/>
  <c r="BQ427" i="4"/>
  <c r="BB15" i="4"/>
  <c r="BD89" i="4"/>
  <c r="BG225" i="4"/>
  <c r="AZ361" i="4"/>
  <c r="BM497" i="4"/>
  <c r="BK89" i="4"/>
  <c r="BC225" i="4"/>
  <c r="BR361" i="4"/>
  <c r="BK497" i="4"/>
  <c r="BP134" i="4"/>
  <c r="BC270" i="4"/>
  <c r="AZ410" i="4"/>
  <c r="BC497" i="4"/>
  <c r="BC134" i="4"/>
  <c r="AX274" i="4"/>
  <c r="BQ361" i="4"/>
  <c r="CA497" i="4"/>
  <c r="CA146" i="4"/>
  <c r="BL282" i="4"/>
  <c r="BX418" i="4"/>
  <c r="BK501" i="4"/>
  <c r="BG146" i="4"/>
  <c r="BH282" i="4"/>
  <c r="AZ365" i="4"/>
  <c r="BA6" i="4"/>
  <c r="BD97" i="4"/>
  <c r="BN233" i="4"/>
  <c r="CA369" i="4"/>
  <c r="BJ10" i="4"/>
  <c r="BY97" i="4"/>
  <c r="BJ233" i="4"/>
  <c r="BQ373" i="4"/>
  <c r="BE10" i="4"/>
  <c r="BZ97" i="4"/>
  <c r="AX237" i="4"/>
  <c r="BF373" i="4"/>
  <c r="BF22" i="4"/>
  <c r="AY109" i="4"/>
  <c r="BC245" i="4"/>
  <c r="BD430" i="4"/>
  <c r="AZ67" i="4"/>
  <c r="BE183" i="4"/>
  <c r="BA237" i="4"/>
  <c r="BH418" i="4"/>
  <c r="BU59" i="4"/>
  <c r="AY101" i="4"/>
  <c r="BW237" i="4"/>
  <c r="BT422" i="4"/>
  <c r="BK59" i="4"/>
  <c r="AX121" i="4"/>
  <c r="BM257" i="4"/>
  <c r="BN393" i="4"/>
  <c r="CA79" i="4"/>
  <c r="BJ121" i="4"/>
  <c r="BG257" i="4"/>
  <c r="BP442" i="4"/>
  <c r="BJ79" i="4"/>
  <c r="BI158" i="4"/>
  <c r="BM249" i="4"/>
  <c r="BI434" i="4"/>
  <c r="BA71" i="4"/>
  <c r="BA162" i="4"/>
  <c r="BY298" i="4"/>
  <c r="CA479" i="4"/>
  <c r="BD67" i="4"/>
  <c r="BL141" i="4"/>
  <c r="BW277" i="4"/>
  <c r="BE417" i="4"/>
  <c r="BQ5" i="4"/>
  <c r="BV141" i="4"/>
  <c r="CA277" i="4"/>
  <c r="BA413" i="4"/>
  <c r="BX50" i="4"/>
  <c r="BM190" i="4"/>
  <c r="BB326" i="4"/>
  <c r="BO462" i="4"/>
  <c r="BD5" i="4"/>
  <c r="BR190" i="4"/>
  <c r="BG326" i="4"/>
  <c r="BO413" i="4"/>
  <c r="BN54" i="4"/>
  <c r="AZ493" i="4"/>
  <c r="BZ85" i="4"/>
  <c r="BT266" i="4"/>
  <c r="BQ406" i="4"/>
  <c r="BU493" i="4"/>
  <c r="CA130" i="4"/>
  <c r="BH266" i="4"/>
  <c r="BB357" i="4"/>
  <c r="BQ493" i="4"/>
  <c r="BM85" i="4"/>
  <c r="BW266" i="4"/>
  <c r="BJ406" i="4"/>
  <c r="BP493" i="4"/>
  <c r="BG130" i="4"/>
  <c r="BE270" i="4"/>
  <c r="BE353" i="4"/>
  <c r="BE43" i="4"/>
  <c r="BP130" i="4"/>
  <c r="BD213" i="4"/>
  <c r="BZ353" i="4"/>
  <c r="BR493" i="4"/>
  <c r="BE85" i="4"/>
  <c r="BM221" i="4"/>
  <c r="BR369" i="4"/>
  <c r="BK235" i="4"/>
  <c r="BJ289" i="4"/>
  <c r="BU474" i="4"/>
  <c r="BL17" i="4"/>
  <c r="BH153" i="4"/>
  <c r="BG293" i="4"/>
  <c r="BU478" i="4"/>
  <c r="CA66" i="4"/>
  <c r="BS501" i="4"/>
  <c r="BA93" i="4"/>
  <c r="BD229" i="4"/>
  <c r="BY369" i="4"/>
  <c r="BG18" i="4"/>
  <c r="BY105" i="4"/>
  <c r="BW241" i="4"/>
  <c r="BR426" i="4"/>
  <c r="BH218" i="4"/>
  <c r="BZ309" i="4"/>
  <c r="BX494" i="4"/>
  <c r="BN86" i="4"/>
  <c r="BJ222" i="4"/>
  <c r="BO358" i="4"/>
  <c r="BC44" i="4"/>
  <c r="BV82" i="4"/>
  <c r="AX197" i="4"/>
  <c r="BU333" i="4"/>
  <c r="BD469" i="4"/>
  <c r="BO57" i="4"/>
  <c r="BF197" i="4"/>
  <c r="BN333" i="4"/>
  <c r="BO465" i="4"/>
  <c r="BN106" i="4"/>
  <c r="BQ242" i="4"/>
  <c r="BV378" i="4"/>
  <c r="BS15" i="4"/>
  <c r="BP57" i="4"/>
  <c r="BX242" i="4"/>
  <c r="BK378" i="4"/>
  <c r="AZ469" i="4"/>
  <c r="BH106" i="4"/>
  <c r="BG254" i="4"/>
  <c r="BI390" i="4"/>
  <c r="BV27" i="4"/>
  <c r="BI65" i="4"/>
  <c r="BR254" i="4"/>
  <c r="BF390" i="4"/>
  <c r="BR473" i="4"/>
  <c r="BP65" i="4"/>
  <c r="BW201" i="4"/>
  <c r="AX341" i="4"/>
  <c r="AY477" i="4"/>
  <c r="AZ69" i="4"/>
  <c r="BN205" i="4"/>
  <c r="BF341" i="4"/>
  <c r="BT477" i="4"/>
  <c r="BU81" i="4"/>
  <c r="BY205" i="4"/>
  <c r="BC341" i="4"/>
  <c r="BX477" i="4"/>
  <c r="BF81" i="4"/>
  <c r="BY217" i="4"/>
  <c r="BQ353" i="4"/>
  <c r="BP35" i="4"/>
  <c r="AX81" i="4"/>
  <c r="BH287" i="4"/>
  <c r="BC349" i="4"/>
  <c r="BS35" i="4"/>
  <c r="BV81" i="4"/>
  <c r="BM217" i="4"/>
  <c r="CA353" i="4"/>
  <c r="BC39" i="4"/>
  <c r="BC130" i="4"/>
  <c r="AY225" i="4"/>
  <c r="BL361" i="4"/>
  <c r="BR501" i="4"/>
  <c r="BN138" i="4"/>
  <c r="BT225" i="4"/>
  <c r="BM365" i="4"/>
  <c r="BD47" i="4"/>
  <c r="BR85" i="4"/>
  <c r="BY266" i="4"/>
  <c r="BA357" i="4"/>
  <c r="BG39" i="4"/>
  <c r="BH130" i="4"/>
  <c r="BV266" i="4"/>
  <c r="AX406" i="4"/>
  <c r="BZ88" i="4"/>
  <c r="BH126" i="4"/>
  <c r="BQ249" i="4"/>
  <c r="BF385" i="4"/>
  <c r="BG22" i="4"/>
  <c r="BI113" i="4"/>
  <c r="BD249" i="4"/>
  <c r="BK385" i="4"/>
  <c r="BA22" i="4"/>
  <c r="BV158" i="4"/>
  <c r="BH294" i="4"/>
  <c r="AY430" i="4"/>
  <c r="BE71" i="4"/>
  <c r="BZ113" i="4"/>
  <c r="BV294" i="4"/>
  <c r="AX434" i="4"/>
  <c r="BE22" i="4"/>
  <c r="CA158" i="4"/>
  <c r="BX306" i="4"/>
  <c r="BL442" i="4"/>
  <c r="BH79" i="4"/>
  <c r="BT117" i="4"/>
  <c r="AZ306" i="4"/>
  <c r="BZ442" i="4"/>
  <c r="BH26" i="4"/>
  <c r="BA121" i="4"/>
  <c r="BA257" i="4"/>
  <c r="AY393" i="4"/>
  <c r="BZ30" i="4"/>
  <c r="AZ121" i="4"/>
  <c r="BJ257" i="4"/>
  <c r="BF393" i="4"/>
  <c r="BE34" i="4"/>
  <c r="BZ133" i="4"/>
  <c r="AZ257" i="4"/>
  <c r="AX397" i="4"/>
  <c r="BM34" i="4"/>
  <c r="BC133" i="4"/>
  <c r="BB269" i="4"/>
  <c r="BG405" i="4"/>
  <c r="BM91" i="4"/>
  <c r="BP133" i="4"/>
  <c r="BF457" i="4"/>
  <c r="BJ397" i="4"/>
  <c r="BP79" i="4"/>
  <c r="BE125" i="4"/>
  <c r="CA261" i="4"/>
  <c r="BK397" i="4"/>
  <c r="BL83" i="4"/>
  <c r="BM174" i="4"/>
  <c r="AX281" i="4"/>
  <c r="BB417" i="4"/>
  <c r="BU54" i="4"/>
  <c r="AY190" i="4"/>
  <c r="BM281" i="4"/>
  <c r="BG417" i="4"/>
  <c r="BC54" i="4"/>
  <c r="AZ137" i="4"/>
  <c r="BQ318" i="4"/>
  <c r="BU409" i="4"/>
  <c r="BU95" i="4"/>
  <c r="BD182" i="4"/>
  <c r="BF322" i="4"/>
  <c r="BU458" i="4"/>
  <c r="BK140" i="4"/>
  <c r="BE182" i="4"/>
  <c r="BO301" i="4"/>
  <c r="BW437" i="4"/>
  <c r="AZ29" i="4"/>
  <c r="BU165" i="4"/>
  <c r="BD301" i="4"/>
  <c r="BX437" i="4"/>
  <c r="BB29" i="4"/>
  <c r="BS210" i="4"/>
  <c r="BE350" i="4"/>
  <c r="BE486" i="4"/>
  <c r="BY29" i="4"/>
  <c r="BD165" i="4"/>
  <c r="BY350" i="4"/>
  <c r="BG486" i="4"/>
  <c r="CA29" i="4"/>
  <c r="BE214" i="4"/>
  <c r="CA358" i="4"/>
  <c r="BL494" i="4"/>
  <c r="BB402" i="4"/>
  <c r="AY402" i="4"/>
  <c r="AX362" i="4"/>
  <c r="BA498" i="4"/>
  <c r="BJ402" i="4"/>
  <c r="BD6" i="4"/>
  <c r="BT97" i="4"/>
  <c r="BC233" i="4"/>
  <c r="BR418" i="4"/>
  <c r="BP55" i="4"/>
  <c r="BE146" i="4"/>
  <c r="BY282" i="4"/>
  <c r="BF418" i="4"/>
  <c r="BX222" i="4"/>
  <c r="BN146" i="4"/>
  <c r="BM282" i="4"/>
  <c r="BH373" i="4"/>
  <c r="BH14" i="4"/>
  <c r="BW105" i="4"/>
  <c r="BE245" i="4"/>
  <c r="BS381" i="4"/>
  <c r="AY259" i="4"/>
  <c r="BC395" i="4"/>
  <c r="AY449" i="4"/>
  <c r="BT86" i="4"/>
  <c r="AX226" i="4"/>
  <c r="BO313" i="4"/>
  <c r="BD498" i="4"/>
  <c r="BQ90" i="4"/>
  <c r="BD22" i="4"/>
  <c r="AX117" i="4"/>
  <c r="BK253" i="4"/>
  <c r="CA389" i="4"/>
  <c r="BW38" i="4"/>
  <c r="BD129" i="4"/>
  <c r="BN265" i="4"/>
  <c r="BM401" i="4"/>
  <c r="BB234" i="4"/>
  <c r="BD370" i="4"/>
  <c r="BO461" i="4"/>
  <c r="BJ102" i="4"/>
  <c r="BR238" i="4"/>
  <c r="BB374" i="4"/>
  <c r="BJ60" i="4"/>
  <c r="BM98" i="4"/>
  <c r="BW5" i="4"/>
  <c r="BS133" i="4"/>
  <c r="BX269" i="4"/>
  <c r="BH409" i="4"/>
  <c r="BS46" i="4"/>
  <c r="BT133" i="4"/>
  <c r="BA273" i="4"/>
  <c r="BK409" i="4"/>
  <c r="AZ46" i="4"/>
  <c r="AX141" i="4"/>
  <c r="BN277" i="4"/>
  <c r="BU425" i="4"/>
  <c r="BF5" i="4"/>
  <c r="BN141" i="4"/>
  <c r="BK285" i="4"/>
  <c r="BV425" i="4"/>
  <c r="BS229" i="4"/>
  <c r="AY365" i="4"/>
  <c r="BQ51" i="4"/>
  <c r="AZ85" i="4"/>
  <c r="BY278" i="4"/>
  <c r="BW414" i="4"/>
  <c r="BI51" i="4"/>
  <c r="BE89" i="4"/>
  <c r="BF225" i="4"/>
  <c r="BN361" i="4"/>
  <c r="AX501" i="4"/>
  <c r="BB93" i="4"/>
  <c r="BS225" i="4"/>
  <c r="BP361" i="4"/>
  <c r="BM501" i="4"/>
  <c r="BC93" i="4"/>
  <c r="AZ225" i="4"/>
  <c r="BY365" i="4"/>
  <c r="BG501" i="4"/>
  <c r="BC105" i="4"/>
  <c r="BG237" i="4"/>
  <c r="AX377" i="4"/>
  <c r="BQ14" i="4"/>
  <c r="BK150" i="4"/>
  <c r="BH311" i="4"/>
  <c r="BD447" i="4"/>
  <c r="BC501" i="4"/>
  <c r="BV142" i="4"/>
  <c r="CA278" i="4"/>
  <c r="AY369" i="4"/>
  <c r="BQ55" i="4"/>
  <c r="CA142" i="4"/>
  <c r="BY253" i="4"/>
  <c r="BJ389" i="4"/>
  <c r="BW22" i="4"/>
  <c r="BI162" i="4"/>
  <c r="BO249" i="4"/>
  <c r="BS385" i="4"/>
  <c r="BY26" i="4"/>
  <c r="BP162" i="4"/>
  <c r="BD294" i="4"/>
  <c r="BM434" i="4"/>
  <c r="BJ26" i="4"/>
  <c r="BT162" i="4"/>
  <c r="BS298" i="4"/>
  <c r="BC434" i="4"/>
  <c r="BV120" i="4"/>
  <c r="BG158" i="4"/>
  <c r="BQ261" i="4"/>
  <c r="BV397" i="4"/>
  <c r="BM46" i="4"/>
  <c r="AY133" i="4"/>
  <c r="BF273" i="4"/>
  <c r="BJ409" i="4"/>
  <c r="BL46" i="4"/>
  <c r="BH133" i="4"/>
  <c r="BQ273" i="4"/>
  <c r="BQ409" i="4"/>
  <c r="BG91" i="4"/>
  <c r="BK133" i="4"/>
  <c r="AY318" i="4"/>
  <c r="BT454" i="4"/>
  <c r="AX95" i="4"/>
  <c r="BZ137" i="4"/>
  <c r="AZ281" i="4"/>
  <c r="BT417" i="4"/>
  <c r="BQ58" i="4"/>
  <c r="BU141" i="4"/>
  <c r="BJ330" i="4"/>
  <c r="BE466" i="4"/>
  <c r="BM5" i="4"/>
  <c r="BX141" i="4"/>
  <c r="BT277" i="4"/>
  <c r="BW413" i="4"/>
  <c r="BX5" i="4"/>
  <c r="BK145" i="4"/>
  <c r="BI281" i="4"/>
  <c r="BV417" i="4"/>
  <c r="BF9" i="4"/>
  <c r="CA145" i="4"/>
  <c r="BV281" i="4"/>
  <c r="BR417" i="4"/>
  <c r="BO9" i="4"/>
  <c r="BG157" i="4"/>
  <c r="BI293" i="4"/>
  <c r="BD429" i="4"/>
  <c r="BG66" i="4"/>
  <c r="AZ202" i="4"/>
  <c r="BE367" i="4"/>
  <c r="BN4" i="4"/>
  <c r="BN66" i="4"/>
  <c r="BD202" i="4"/>
  <c r="BL338" i="4"/>
  <c r="AY429" i="4"/>
  <c r="BQ70" i="4"/>
  <c r="BW206" i="4"/>
  <c r="BE305" i="4"/>
  <c r="BH441" i="4"/>
  <c r="BZ29" i="4"/>
  <c r="BG214" i="4"/>
  <c r="AX305" i="4"/>
  <c r="BA441" i="4"/>
  <c r="CA78" i="4"/>
  <c r="CA214" i="4"/>
  <c r="BY342" i="4"/>
  <c r="BQ478" i="4"/>
  <c r="BW70" i="4"/>
  <c r="CA206" i="4"/>
  <c r="AX346" i="4"/>
  <c r="BI482" i="4"/>
  <c r="BU119" i="4"/>
  <c r="BH202" i="4"/>
  <c r="BD85" i="4"/>
  <c r="BD221" i="4"/>
  <c r="BZ361" i="4"/>
  <c r="BH493" i="4"/>
  <c r="BP85" i="4"/>
  <c r="BB225" i="4"/>
  <c r="BG357" i="4"/>
  <c r="BN497" i="4"/>
  <c r="BA134" i="4"/>
  <c r="BR270" i="4"/>
  <c r="BL406" i="4"/>
  <c r="AX497" i="4"/>
  <c r="BQ134" i="4"/>
  <c r="BJ270" i="4"/>
  <c r="BK357" i="4"/>
  <c r="BV497" i="4"/>
  <c r="BL142" i="4"/>
  <c r="BN282" i="4"/>
  <c r="BP418" i="4"/>
  <c r="BN501" i="4"/>
  <c r="BJ146" i="4"/>
  <c r="BR282" i="4"/>
  <c r="BB365" i="4"/>
  <c r="BP501" i="4"/>
  <c r="BO93" i="4"/>
  <c r="BG229" i="4"/>
  <c r="BZ369" i="4"/>
  <c r="BH6" i="4"/>
  <c r="BD93" i="4"/>
  <c r="BX229" i="4"/>
  <c r="BO369" i="4"/>
  <c r="BW6" i="4"/>
  <c r="BR97" i="4"/>
  <c r="BV233" i="4"/>
  <c r="BP369" i="4"/>
  <c r="BY18" i="4"/>
  <c r="BT105" i="4"/>
  <c r="BR245" i="4"/>
  <c r="BD426" i="4"/>
  <c r="BB67" i="4"/>
  <c r="BT72" i="4"/>
  <c r="BU114" i="4"/>
  <c r="CA299" i="4"/>
  <c r="BE435" i="4"/>
  <c r="BC72" i="4"/>
  <c r="BI101" i="4"/>
  <c r="BY286" i="4"/>
  <c r="BR422" i="4"/>
  <c r="BM309" i="4"/>
  <c r="BW445" i="4"/>
  <c r="BD37" i="4"/>
  <c r="BJ177" i="4"/>
  <c r="BU325" i="4"/>
  <c r="BZ461" i="4"/>
  <c r="BK49" i="4"/>
  <c r="BO234" i="4"/>
  <c r="BL67" i="4"/>
  <c r="BG109" i="4"/>
  <c r="BG294" i="4"/>
  <c r="BP430" i="4"/>
  <c r="AX71" i="4"/>
  <c r="BP158" i="4"/>
  <c r="BF343" i="4"/>
  <c r="BS426" i="4"/>
  <c r="BF329" i="4"/>
  <c r="BL465" i="4"/>
  <c r="BV57" i="4"/>
  <c r="BK193" i="4"/>
  <c r="BB329" i="4"/>
  <c r="BY465" i="4"/>
  <c r="BX57" i="4"/>
  <c r="BM197" i="4"/>
  <c r="AZ333" i="4"/>
  <c r="BT469" i="4"/>
  <c r="BQ73" i="4"/>
  <c r="BU209" i="4"/>
  <c r="BC333" i="4"/>
  <c r="BH469" i="4"/>
  <c r="BE73" i="4"/>
  <c r="BV205" i="4"/>
  <c r="BC353" i="4"/>
  <c r="CA489" i="4"/>
  <c r="BN130" i="4"/>
  <c r="BX417" i="4"/>
  <c r="BW353" i="4"/>
  <c r="BT489" i="4"/>
  <c r="BU281" i="4"/>
  <c r="BZ417" i="4"/>
  <c r="BV9" i="4"/>
  <c r="AX149" i="4"/>
  <c r="BI285" i="4"/>
  <c r="BG421" i="4"/>
  <c r="BF13" i="4"/>
  <c r="BD149" i="4"/>
  <c r="BD285" i="4"/>
  <c r="BQ425" i="4"/>
  <c r="BW13" i="4"/>
  <c r="BW149" i="4"/>
  <c r="CA285" i="4"/>
  <c r="BS433" i="4"/>
  <c r="BJ25" i="4"/>
  <c r="BC161" i="4"/>
  <c r="BP342" i="4"/>
  <c r="AZ482" i="4"/>
  <c r="BH95" i="4"/>
  <c r="AZ149" i="4"/>
  <c r="AZ334" i="4"/>
  <c r="AY470" i="4"/>
  <c r="BV17" i="4"/>
  <c r="BR153" i="4"/>
  <c r="BI338" i="4"/>
  <c r="AZ474" i="4"/>
  <c r="BZ33" i="4"/>
  <c r="BO169" i="4"/>
  <c r="BY309" i="4"/>
  <c r="BD490" i="4"/>
  <c r="BP33" i="4"/>
  <c r="BQ173" i="4"/>
  <c r="BD354" i="4"/>
  <c r="BB494" i="4"/>
  <c r="BW74" i="4"/>
  <c r="BQ165" i="4"/>
  <c r="BW346" i="4"/>
  <c r="BR486" i="4"/>
  <c r="CA74" i="4"/>
  <c r="AX214" i="4"/>
  <c r="BF395" i="4"/>
  <c r="BQ482" i="4"/>
  <c r="BW57" i="4"/>
  <c r="BU193" i="4"/>
  <c r="AZ329" i="4"/>
  <c r="BM465" i="4"/>
  <c r="BY57" i="4"/>
  <c r="BO193" i="4"/>
  <c r="BR329" i="4"/>
  <c r="BX465" i="4"/>
  <c r="AZ102" i="4"/>
  <c r="BV238" i="4"/>
  <c r="BM378" i="4"/>
  <c r="CA465" i="4"/>
  <c r="BH102" i="4"/>
  <c r="AX242" i="4"/>
  <c r="BJ329" i="4"/>
  <c r="BD465" i="4"/>
  <c r="AZ114" i="4"/>
  <c r="BW250" i="4"/>
  <c r="BL386" i="4"/>
  <c r="BK469" i="4"/>
  <c r="BT114" i="4"/>
  <c r="BZ250" i="4"/>
  <c r="BW333" i="4"/>
  <c r="BA473" i="4"/>
  <c r="BC65" i="4"/>
  <c r="BY201" i="4"/>
  <c r="BC337" i="4"/>
  <c r="BF477" i="4"/>
  <c r="BU65" i="4"/>
  <c r="BF201" i="4"/>
  <c r="BY341" i="4"/>
  <c r="BQ477" i="4"/>
  <c r="BH65" i="4"/>
  <c r="AX205" i="4"/>
  <c r="BG341" i="4"/>
  <c r="BN489" i="4"/>
  <c r="BZ77" i="4"/>
  <c r="BL213" i="4"/>
  <c r="BN398" i="4"/>
  <c r="BO35" i="4"/>
  <c r="BJ151" i="4"/>
  <c r="BA205" i="4"/>
  <c r="BW386" i="4"/>
  <c r="BE27" i="4"/>
  <c r="CA69" i="4"/>
  <c r="BW205" i="4"/>
  <c r="BT390" i="4"/>
  <c r="BP27" i="4"/>
  <c r="AX89" i="4"/>
  <c r="BA225" i="4"/>
  <c r="AY361" i="4"/>
  <c r="BZ47" i="4"/>
  <c r="BN89" i="4"/>
  <c r="BV225" i="4"/>
  <c r="BO410" i="4"/>
  <c r="BM47" i="4"/>
  <c r="BK134" i="4"/>
  <c r="BW225" i="4"/>
  <c r="BR410" i="4"/>
  <c r="BP47" i="4"/>
  <c r="BB138" i="4"/>
  <c r="BY274" i="4"/>
  <c r="BD455" i="4"/>
  <c r="AZ43" i="4"/>
  <c r="BS109" i="4"/>
  <c r="BG245" i="4"/>
  <c r="BI385" i="4"/>
  <c r="AY18" i="4"/>
  <c r="BH109" i="4"/>
  <c r="BX245" i="4"/>
  <c r="BW381" i="4"/>
  <c r="BS18" i="4"/>
  <c r="AZ158" i="4"/>
  <c r="BJ294" i="4"/>
  <c r="BN430" i="4"/>
  <c r="BT18" i="4"/>
  <c r="BB158" i="4"/>
  <c r="BQ294" i="4"/>
  <c r="BP381" i="4"/>
  <c r="BJ22" i="4"/>
  <c r="BS166" i="4"/>
  <c r="BT302" i="4"/>
  <c r="BR442" i="4"/>
  <c r="BW26" i="4"/>
  <c r="AX170" i="4"/>
  <c r="BF306" i="4"/>
  <c r="BQ389" i="4"/>
  <c r="BO26" i="4"/>
  <c r="BD117" i="4"/>
  <c r="BO253" i="4"/>
  <c r="BT389" i="4"/>
  <c r="AY30" i="4"/>
  <c r="BW117" i="4"/>
  <c r="BH253" i="4"/>
  <c r="BU393" i="4"/>
  <c r="BC30" i="4"/>
  <c r="BU121" i="4"/>
  <c r="BQ257" i="4"/>
  <c r="BC393" i="4"/>
  <c r="BU42" i="4"/>
  <c r="BO129" i="4"/>
  <c r="BT265" i="4"/>
  <c r="BL450" i="4"/>
  <c r="BH87" i="4"/>
  <c r="BO203" i="4"/>
  <c r="BW265" i="4"/>
  <c r="BE450" i="4"/>
  <c r="BD87" i="4"/>
  <c r="BY133" i="4"/>
  <c r="AY269" i="4"/>
  <c r="BJ454" i="4"/>
  <c r="BP91" i="4"/>
  <c r="BM141" i="4"/>
  <c r="BB277" i="4"/>
  <c r="BT413" i="4"/>
  <c r="BE54" i="4"/>
  <c r="AY141" i="4"/>
  <c r="BD277" i="4"/>
  <c r="BN462" i="4"/>
  <c r="AX9" i="4"/>
  <c r="BK195" i="4"/>
  <c r="CA269" i="4"/>
  <c r="BU454" i="4"/>
  <c r="BK91" i="4"/>
  <c r="BF182" i="4"/>
  <c r="BT318" i="4"/>
  <c r="BE4" i="4"/>
  <c r="BP87" i="4"/>
  <c r="BT317" i="4"/>
  <c r="AZ453" i="4"/>
  <c r="BK45" i="4"/>
  <c r="BU185" i="4"/>
  <c r="AY317" i="4"/>
  <c r="BH453" i="4"/>
  <c r="BI49" i="4"/>
  <c r="BG185" i="4"/>
  <c r="BT321" i="4"/>
  <c r="AX461" i="4"/>
  <c r="BR61" i="4"/>
  <c r="BK197" i="4"/>
  <c r="BY325" i="4"/>
  <c r="BC461" i="4"/>
  <c r="BC61" i="4"/>
  <c r="BA197" i="4"/>
  <c r="AX345" i="4"/>
  <c r="BN481" i="4"/>
  <c r="BR118" i="4"/>
  <c r="BX254" i="4"/>
  <c r="BH345" i="4"/>
  <c r="BR481" i="4"/>
  <c r="BV118" i="4"/>
  <c r="AX209" i="4"/>
  <c r="AZ345" i="4"/>
  <c r="BA481" i="4"/>
  <c r="BG118" i="4"/>
  <c r="BS254" i="4"/>
  <c r="BR345" i="4"/>
  <c r="BH481" i="4"/>
  <c r="BK118" i="4"/>
  <c r="BX201" i="4"/>
  <c r="CA390" i="4"/>
  <c r="BX27" i="4"/>
  <c r="BO65" i="4"/>
  <c r="BH201" i="4"/>
  <c r="BW341" i="4"/>
  <c r="BC477" i="4"/>
  <c r="BO73" i="4"/>
  <c r="CA217" i="4"/>
  <c r="BK75" i="4"/>
  <c r="BE141" i="4"/>
  <c r="BX322" i="4"/>
  <c r="BI462" i="4"/>
  <c r="BV5" i="4"/>
  <c r="CA141" i="4"/>
  <c r="BS326" i="4"/>
  <c r="BV462" i="4"/>
  <c r="AX25" i="4"/>
  <c r="BV161" i="4"/>
  <c r="BY297" i="4"/>
  <c r="BM482" i="4"/>
  <c r="BB25" i="4"/>
  <c r="AY161" i="4"/>
  <c r="BM346" i="4"/>
  <c r="BF482" i="4"/>
  <c r="BB62" i="4"/>
  <c r="BC153" i="4"/>
  <c r="BE338" i="4"/>
  <c r="AY474" i="4"/>
  <c r="BI66" i="4"/>
  <c r="BB202" i="4"/>
  <c r="BX383" i="4"/>
  <c r="BZ470" i="4"/>
  <c r="BS45" i="4"/>
  <c r="BS181" i="4"/>
  <c r="BA321" i="4"/>
  <c r="BT453" i="4"/>
  <c r="BW45" i="4"/>
  <c r="BX181" i="4"/>
  <c r="BG317" i="4"/>
  <c r="BG453" i="4"/>
  <c r="AY94" i="4"/>
  <c r="BN230" i="4"/>
  <c r="BV366" i="4"/>
  <c r="BL453" i="4"/>
  <c r="BJ94" i="4"/>
  <c r="BU230" i="4"/>
  <c r="BS317" i="4"/>
  <c r="BN457" i="4"/>
  <c r="AY102" i="4"/>
  <c r="BT238" i="4"/>
  <c r="BO378" i="4"/>
  <c r="BU461" i="4"/>
  <c r="AX106" i="4"/>
  <c r="BR242" i="4"/>
  <c r="BR325" i="4"/>
  <c r="BA461" i="4"/>
  <c r="BA53" i="4"/>
  <c r="BV189" i="4"/>
  <c r="CA325" i="4"/>
  <c r="BK465" i="4"/>
  <c r="BK53" i="4"/>
  <c r="BG189" i="4"/>
  <c r="BY329" i="4"/>
  <c r="BC465" i="4"/>
  <c r="BU57" i="4"/>
  <c r="BR193" i="4"/>
  <c r="BL329" i="4"/>
  <c r="BV477" i="4"/>
  <c r="CA65" i="4"/>
  <c r="AZ201" i="4"/>
  <c r="AZ386" i="4"/>
  <c r="BD23" i="4"/>
  <c r="BK139" i="4"/>
  <c r="BQ193" i="4"/>
  <c r="BA378" i="4"/>
  <c r="BP15" i="4"/>
  <c r="BZ57" i="4"/>
  <c r="BE197" i="4"/>
  <c r="BE382" i="4"/>
  <c r="BN19" i="4"/>
  <c r="BP77" i="4"/>
  <c r="BB213" i="4"/>
  <c r="BH349" i="4"/>
  <c r="BX35" i="4"/>
  <c r="BG77" i="4"/>
  <c r="AZ213" i="4"/>
  <c r="BB398" i="4"/>
  <c r="BG35" i="4"/>
  <c r="BV114" i="4"/>
  <c r="BP205" i="4"/>
  <c r="BC390" i="4"/>
  <c r="BG27" i="4"/>
  <c r="BQ118" i="4"/>
  <c r="CA254" i="4"/>
  <c r="BF439" i="4"/>
  <c r="BV23" i="4"/>
  <c r="AX101" i="4"/>
  <c r="BN237" i="4"/>
  <c r="BR373" i="4"/>
  <c r="BD10" i="4"/>
  <c r="BJ101" i="4"/>
  <c r="BQ237" i="4"/>
  <c r="BX369" i="4"/>
  <c r="BY10" i="4"/>
  <c r="BB146" i="4"/>
  <c r="BV282" i="4"/>
  <c r="BZ418" i="4"/>
  <c r="BB10" i="4"/>
  <c r="BC146" i="4"/>
  <c r="BP282" i="4"/>
  <c r="BY373" i="4"/>
  <c r="BO10" i="4"/>
  <c r="BR158" i="4"/>
  <c r="BU294" i="4"/>
  <c r="BX430" i="4"/>
  <c r="BR14" i="4"/>
  <c r="BN158" i="4"/>
  <c r="BN294" i="4"/>
  <c r="BU377" i="4"/>
  <c r="AY14" i="4"/>
  <c r="BO105" i="4"/>
  <c r="AX245" i="4"/>
  <c r="BN381" i="4"/>
  <c r="BK18" i="4"/>
  <c r="BQ109" i="4"/>
  <c r="BO245" i="4"/>
  <c r="BX381" i="4"/>
  <c r="BR22" i="4"/>
  <c r="BR109" i="4"/>
  <c r="BT245" i="4"/>
  <c r="BD381" i="4"/>
  <c r="BV30" i="4"/>
  <c r="BW121" i="4"/>
  <c r="BR257" i="4"/>
  <c r="BL438" i="4"/>
  <c r="BQ79" i="4"/>
  <c r="BZ191" i="4"/>
  <c r="AZ245" i="4"/>
  <c r="BH430" i="4"/>
  <c r="BC67" i="4"/>
  <c r="BQ113" i="4"/>
  <c r="BW249" i="4"/>
  <c r="BJ434" i="4"/>
  <c r="BS71" i="4"/>
  <c r="AZ129" i="4"/>
  <c r="BL265" i="4"/>
  <c r="BY405" i="4"/>
  <c r="AZ87" i="4"/>
  <c r="BX129" i="4"/>
  <c r="BC269" i="4"/>
  <c r="BW450" i="4"/>
  <c r="BE91" i="4"/>
  <c r="BU178" i="4"/>
  <c r="BA269" i="4"/>
  <c r="BO454" i="4"/>
  <c r="BQ91" i="4"/>
  <c r="BZ178" i="4"/>
  <c r="BO318" i="4"/>
  <c r="CA499" i="4"/>
  <c r="BM87" i="4"/>
  <c r="CA477" i="4"/>
  <c r="BM69" i="4"/>
  <c r="BD205" i="4"/>
  <c r="BV345" i="4"/>
  <c r="BA477" i="4"/>
  <c r="BC69" i="4"/>
  <c r="BQ209" i="4"/>
  <c r="BK345" i="4"/>
  <c r="BD481" i="4"/>
  <c r="BX73" i="4"/>
  <c r="BC221" i="4"/>
  <c r="BV357" i="4"/>
  <c r="BP485" i="4"/>
  <c r="BA85" i="4"/>
  <c r="BE221" i="4"/>
  <c r="BN357" i="4"/>
  <c r="AX6" i="4"/>
  <c r="CA93" i="4"/>
  <c r="BN278" i="4"/>
  <c r="BX414" i="4"/>
  <c r="BF6" i="4"/>
  <c r="BT142" i="4"/>
  <c r="AY278" i="4"/>
  <c r="AX369" i="4"/>
  <c r="BI6" i="4"/>
  <c r="BT93" i="4"/>
  <c r="BE278" i="4"/>
  <c r="AY414" i="4"/>
  <c r="BM6" i="4"/>
  <c r="BI142" i="4"/>
  <c r="BZ278" i="4"/>
  <c r="BS361" i="4"/>
  <c r="BK51" i="4"/>
  <c r="BD142" i="4"/>
  <c r="BX225" i="4"/>
  <c r="BW361" i="4"/>
  <c r="BT501" i="4"/>
  <c r="BW93" i="4"/>
  <c r="BI233" i="4"/>
  <c r="BS377" i="4"/>
  <c r="BF247" i="4"/>
  <c r="BJ309" i="4"/>
  <c r="BG494" i="4"/>
  <c r="CA37" i="4"/>
  <c r="BS173" i="4"/>
  <c r="BS313" i="4"/>
  <c r="BP494" i="4"/>
  <c r="BE86" i="4"/>
  <c r="BM14" i="4"/>
  <c r="BP101" i="4"/>
  <c r="BD241" i="4"/>
  <c r="BW377" i="4"/>
  <c r="CA26" i="4"/>
  <c r="BD113" i="4"/>
  <c r="BS253" i="4"/>
  <c r="BK41" i="4"/>
  <c r="BO222" i="4"/>
  <c r="BB313" i="4"/>
  <c r="BY498" i="4"/>
  <c r="BS86" i="4"/>
  <c r="BU226" i="4"/>
  <c r="BE362" i="4"/>
  <c r="BG44" i="4"/>
  <c r="BJ86" i="4"/>
  <c r="BZ205" i="4"/>
  <c r="BL341" i="4"/>
  <c r="BG481" i="4"/>
  <c r="BU69" i="4"/>
  <c r="BH205" i="4"/>
  <c r="CA341" i="4"/>
  <c r="BW477" i="4"/>
  <c r="BW114" i="4"/>
  <c r="BE254" i="4"/>
  <c r="BE390" i="4"/>
  <c r="BU27" i="4"/>
  <c r="BJ69" i="4"/>
  <c r="BB254" i="4"/>
  <c r="BD390" i="4"/>
  <c r="AZ477" i="4"/>
  <c r="BF118" i="4"/>
  <c r="BC262" i="4"/>
  <c r="BH398" i="4"/>
  <c r="BA39" i="4"/>
  <c r="BZ73" i="4"/>
  <c r="AX266" i="4"/>
  <c r="BF402" i="4"/>
  <c r="BY485" i="4"/>
  <c r="BA77" i="4"/>
  <c r="BF213" i="4"/>
  <c r="AY349" i="4"/>
  <c r="BX485" i="4"/>
  <c r="BE81" i="4"/>
  <c r="BT213" i="4"/>
  <c r="BK349" i="4"/>
  <c r="BF489" i="4"/>
  <c r="BS89" i="4"/>
  <c r="BA217" i="4"/>
  <c r="BG353" i="4"/>
  <c r="BL489" i="4"/>
  <c r="BS93" i="4"/>
  <c r="BZ225" i="4"/>
  <c r="BX361" i="4"/>
  <c r="BL47" i="4"/>
  <c r="AZ89" i="4"/>
  <c r="BX285" i="4"/>
  <c r="BY353" i="4"/>
  <c r="BN39" i="4"/>
  <c r="BH81" i="4"/>
  <c r="BP217" i="4"/>
  <c r="BM357" i="4"/>
  <c r="BA43" i="4"/>
  <c r="BT130" i="4"/>
  <c r="BU237" i="4"/>
  <c r="BD373" i="4"/>
  <c r="CA10" i="4"/>
  <c r="BN150" i="4"/>
  <c r="BK237" i="4"/>
  <c r="BG373" i="4"/>
  <c r="BN59" i="4"/>
  <c r="BJ97" i="4"/>
  <c r="BT274" i="4"/>
  <c r="BG365" i="4"/>
  <c r="AZ51" i="4"/>
  <c r="BF142" i="4"/>
  <c r="BA278" i="4"/>
  <c r="BH414" i="4"/>
  <c r="BG100" i="4"/>
  <c r="BU138" i="4"/>
  <c r="AX261" i="4"/>
  <c r="BQ397" i="4"/>
  <c r="BI34" i="4"/>
  <c r="BH121" i="4"/>
  <c r="BR261" i="4"/>
  <c r="BU397" i="4"/>
  <c r="CA30" i="4"/>
  <c r="BP170" i="4"/>
  <c r="BB306" i="4"/>
  <c r="BK442" i="4"/>
  <c r="AY79" i="4"/>
  <c r="AY121" i="4"/>
  <c r="BK306" i="4"/>
  <c r="BG442" i="4"/>
  <c r="BU34" i="4"/>
  <c r="BV170" i="4"/>
  <c r="BJ318" i="4"/>
  <c r="BG454" i="4"/>
  <c r="BS91" i="4"/>
  <c r="BY129" i="4"/>
  <c r="BD318" i="4"/>
  <c r="BD454" i="4"/>
  <c r="BS38" i="4"/>
  <c r="BG129" i="4"/>
  <c r="CA265" i="4"/>
  <c r="AX405" i="4"/>
  <c r="BB42" i="4"/>
  <c r="BG133" i="4"/>
  <c r="BM269" i="4"/>
  <c r="BQ405" i="4"/>
  <c r="BH42" i="4"/>
  <c r="BU145" i="4"/>
  <c r="BY269" i="4"/>
  <c r="BZ405" i="4"/>
  <c r="BJ9" i="4"/>
  <c r="BE145" i="4"/>
  <c r="BA281" i="4"/>
  <c r="BI417" i="4"/>
  <c r="BS54" i="4"/>
  <c r="AX145" i="4"/>
  <c r="BS351" i="4"/>
  <c r="AY405" i="4"/>
  <c r="BZ91" i="4"/>
  <c r="BN137" i="4"/>
  <c r="BI273" i="4"/>
  <c r="BN409" i="4"/>
  <c r="BZ95" i="4"/>
  <c r="BY186" i="4"/>
  <c r="BK289" i="4"/>
  <c r="BK425" i="4"/>
  <c r="BY66" i="4"/>
  <c r="BY202" i="4"/>
  <c r="BP289" i="4"/>
  <c r="BR429" i="4"/>
  <c r="BR66" i="4"/>
  <c r="BB149" i="4"/>
  <c r="BZ330" i="4"/>
  <c r="BJ421" i="4"/>
  <c r="BC58" i="4"/>
  <c r="BJ194" i="4"/>
  <c r="BG330" i="4"/>
  <c r="AX470" i="4"/>
  <c r="BJ54" i="4"/>
  <c r="BN18" i="4"/>
  <c r="BL313" i="4"/>
  <c r="BJ449" i="4"/>
  <c r="BL37" i="4"/>
  <c r="BR177" i="4"/>
  <c r="BX313" i="4"/>
  <c r="BL449" i="4"/>
  <c r="BH37" i="4"/>
  <c r="BZ222" i="4"/>
  <c r="BG358" i="4"/>
  <c r="AY494" i="4"/>
  <c r="AZ37" i="4"/>
  <c r="BN177" i="4"/>
  <c r="AZ358" i="4"/>
  <c r="AX498" i="4"/>
  <c r="CA41" i="4"/>
  <c r="BE30" i="4"/>
  <c r="BI117" i="4"/>
  <c r="BG253" i="4"/>
  <c r="BO438" i="4"/>
  <c r="BP26" i="4"/>
  <c r="BZ117" i="4"/>
  <c r="CA302" i="4"/>
  <c r="BS438" i="4"/>
  <c r="BH75" i="4"/>
  <c r="BS117" i="4"/>
  <c r="BW253" i="4"/>
  <c r="BN438" i="4"/>
  <c r="AX30" i="4"/>
  <c r="BH117" i="4"/>
  <c r="BA302" i="4"/>
  <c r="BV438" i="4"/>
  <c r="BI30" i="4"/>
  <c r="BM166" i="4"/>
  <c r="BS302" i="4"/>
  <c r="BU385" i="4"/>
  <c r="BQ26" i="4"/>
  <c r="BA117" i="4"/>
  <c r="BP253" i="4"/>
  <c r="BE393" i="4"/>
  <c r="BE271" i="4"/>
  <c r="BI407" i="4"/>
  <c r="BM461" i="4"/>
  <c r="BW98" i="4"/>
  <c r="BX234" i="4"/>
  <c r="AZ325" i="4"/>
  <c r="BA11" i="4"/>
  <c r="BI102" i="4"/>
  <c r="BD34" i="4"/>
  <c r="AY125" i="4"/>
  <c r="BX261" i="4"/>
  <c r="BN401" i="4"/>
  <c r="BN5" i="4"/>
  <c r="BI141" i="4"/>
  <c r="BP273" i="4"/>
  <c r="BF413" i="4"/>
  <c r="BO254" i="4"/>
  <c r="BL390" i="4"/>
  <c r="AZ481" i="4"/>
  <c r="AX122" i="4"/>
  <c r="BF258" i="4"/>
  <c r="BP394" i="4"/>
  <c r="BD76" i="4"/>
  <c r="BX114" i="4"/>
  <c r="AZ217" i="4"/>
  <c r="BJ357" i="4"/>
  <c r="BW501" i="4"/>
  <c r="BQ93" i="4"/>
  <c r="AY229" i="4"/>
  <c r="BV365" i="4"/>
  <c r="BX501" i="4"/>
  <c r="BM93" i="4"/>
  <c r="BJ229" i="4"/>
  <c r="BI365" i="4"/>
  <c r="BF51" i="4"/>
  <c r="BF93" i="4"/>
  <c r="BO274" i="4"/>
  <c r="BJ414" i="4"/>
  <c r="BR51" i="4"/>
  <c r="BZ93" i="4"/>
  <c r="BG241" i="4"/>
  <c r="BA377" i="4"/>
  <c r="BT59" i="4"/>
  <c r="BG97" i="4"/>
  <c r="BL286" i="4"/>
  <c r="BP422" i="4"/>
  <c r="BN63" i="4"/>
  <c r="BO97" i="4"/>
  <c r="AZ233" i="4"/>
  <c r="BJ373" i="4"/>
  <c r="BZ10" i="4"/>
  <c r="AZ101" i="4"/>
  <c r="BI237" i="4"/>
  <c r="BW373" i="4"/>
  <c r="BC10" i="4"/>
  <c r="BM105" i="4"/>
  <c r="BL237" i="4"/>
  <c r="BO373" i="4"/>
  <c r="BU14" i="4"/>
  <c r="BL113" i="4"/>
  <c r="BV249" i="4"/>
  <c r="BX385" i="4"/>
  <c r="BT22" i="4"/>
  <c r="BJ162" i="4"/>
  <c r="BH323" i="4"/>
  <c r="BD459" i="4"/>
  <c r="BS22" i="4"/>
  <c r="AX162" i="4"/>
  <c r="BZ298" i="4"/>
  <c r="BU389" i="4"/>
  <c r="BD71" i="4"/>
  <c r="BD162" i="4"/>
  <c r="BP261" i="4"/>
  <c r="AZ397" i="4"/>
  <c r="BV34" i="4"/>
  <c r="BK170" i="4"/>
  <c r="BC261" i="4"/>
  <c r="BX397" i="4"/>
  <c r="BP34" i="4"/>
  <c r="BH174" i="4"/>
  <c r="BH298" i="4"/>
  <c r="BZ434" i="4"/>
  <c r="AY26" i="4"/>
  <c r="BI166" i="4"/>
  <c r="BH302" i="4"/>
  <c r="BY438" i="4"/>
  <c r="BA124" i="4"/>
  <c r="BB162" i="4"/>
  <c r="BN273" i="4"/>
  <c r="BO409" i="4"/>
  <c r="BH9" i="4"/>
  <c r="BY145" i="4"/>
  <c r="BH281" i="4"/>
  <c r="AX421" i="4"/>
  <c r="BY9" i="4"/>
  <c r="BV145" i="4"/>
  <c r="BX281" i="4"/>
  <c r="BD417" i="4"/>
  <c r="BM58" i="4"/>
  <c r="BF145" i="4"/>
  <c r="BN330" i="4"/>
  <c r="BJ466" i="4"/>
  <c r="BM9" i="4"/>
  <c r="BW145" i="4"/>
  <c r="BF293" i="4"/>
  <c r="BT429" i="4"/>
  <c r="BZ66" i="4"/>
  <c r="CA149" i="4"/>
  <c r="BB342" i="4"/>
  <c r="BJ478" i="4"/>
  <c r="BZ13" i="4"/>
  <c r="AY153" i="4"/>
  <c r="BC289" i="4"/>
  <c r="BJ425" i="4"/>
  <c r="BC17" i="4"/>
  <c r="BN157" i="4"/>
  <c r="CA289" i="4"/>
  <c r="BP425" i="4"/>
  <c r="BI21" i="4"/>
  <c r="BM157" i="4"/>
  <c r="BH289" i="4"/>
  <c r="BF429" i="4"/>
  <c r="CA21" i="4"/>
  <c r="BB169" i="4"/>
  <c r="BX301" i="4"/>
  <c r="AX441" i="4"/>
  <c r="BU78" i="4"/>
  <c r="BL214" i="4"/>
  <c r="BC387" i="4"/>
  <c r="BL94" i="4"/>
  <c r="BL66" i="4"/>
  <c r="BF206" i="4"/>
  <c r="BA342" i="4"/>
  <c r="BA433" i="4"/>
  <c r="BZ70" i="4"/>
  <c r="BV206" i="4"/>
  <c r="BY317" i="4"/>
  <c r="BW453" i="4"/>
  <c r="BJ41" i="4"/>
  <c r="BR226" i="4"/>
  <c r="BF313" i="4"/>
  <c r="AZ449" i="4"/>
  <c r="BM90" i="4"/>
  <c r="BQ226" i="4"/>
  <c r="CA350" i="4"/>
  <c r="BQ490" i="4"/>
  <c r="BQ82" i="4"/>
  <c r="AZ218" i="4"/>
  <c r="BO354" i="4"/>
  <c r="BO490" i="4"/>
  <c r="BD127" i="4"/>
  <c r="BI214" i="4"/>
  <c r="BT325" i="4"/>
  <c r="BS461" i="4"/>
  <c r="BQ65" i="4"/>
  <c r="BS197" i="4"/>
  <c r="BR337" i="4"/>
  <c r="BB473" i="4"/>
  <c r="BG61" i="4"/>
  <c r="BP197" i="4"/>
  <c r="BA337" i="4"/>
  <c r="BQ473" i="4"/>
  <c r="BB110" i="4"/>
  <c r="BO197" i="4"/>
  <c r="BW382" i="4"/>
  <c r="AY19" i="4"/>
  <c r="BV61" i="4"/>
  <c r="BM201" i="4"/>
  <c r="BG345" i="4"/>
  <c r="BT481" i="4"/>
  <c r="AZ122" i="4"/>
  <c r="CA39" i="4"/>
  <c r="BA394" i="4"/>
  <c r="BF31" i="4"/>
  <c r="BF39" i="4"/>
  <c r="BD39" i="4"/>
  <c r="BC129" i="4"/>
  <c r="BR269" i="4"/>
  <c r="BR405" i="4"/>
  <c r="BF91" i="4"/>
  <c r="BQ133" i="4"/>
  <c r="BE269" i="4"/>
  <c r="BH450" i="4"/>
  <c r="BQ137" i="4"/>
  <c r="BL178" i="4"/>
  <c r="BT314" i="4"/>
  <c r="BY454" i="4"/>
  <c r="BI137" i="4"/>
  <c r="BE277" i="4"/>
  <c r="BE413" i="4"/>
  <c r="BT5" i="4"/>
  <c r="BE153" i="4"/>
  <c r="BE431" i="4"/>
  <c r="AY68" i="4"/>
  <c r="BN122" i="4"/>
  <c r="BX258" i="4"/>
  <c r="BZ394" i="4"/>
  <c r="BC485" i="4"/>
  <c r="BL126" i="4"/>
  <c r="BQ262" i="4"/>
  <c r="BP285" i="4"/>
  <c r="BS421" i="4"/>
  <c r="BF17" i="4"/>
  <c r="BW153" i="4"/>
  <c r="BF301" i="4"/>
  <c r="BQ437" i="4"/>
  <c r="AZ25" i="4"/>
  <c r="BQ210" i="4"/>
  <c r="BR406" i="4"/>
  <c r="BD43" i="4"/>
  <c r="BT134" i="4"/>
  <c r="CA270" i="4"/>
  <c r="AX410" i="4"/>
  <c r="BR47" i="4"/>
  <c r="BF183" i="4"/>
  <c r="BZ266" i="4"/>
  <c r="BS305" i="4"/>
  <c r="BF441" i="4"/>
  <c r="BC33" i="4"/>
  <c r="BZ173" i="4"/>
  <c r="BD305" i="4"/>
  <c r="BG441" i="4"/>
  <c r="BL33" i="4"/>
  <c r="BK173" i="4"/>
  <c r="AY309" i="4"/>
  <c r="BT445" i="4"/>
  <c r="BE49" i="4"/>
  <c r="BF185" i="4"/>
  <c r="BL309" i="4"/>
  <c r="BX445" i="4"/>
  <c r="BP49" i="4"/>
  <c r="AX185" i="4"/>
  <c r="BY38" i="4"/>
  <c r="BC174" i="4"/>
  <c r="BZ310" i="4"/>
  <c r="BT393" i="4"/>
  <c r="BV83" i="4"/>
  <c r="BW174" i="4"/>
  <c r="BX257" i="4"/>
  <c r="BW393" i="4"/>
  <c r="BB34" i="4"/>
  <c r="CA125" i="4"/>
  <c r="BO261" i="4"/>
  <c r="BB401" i="4"/>
  <c r="BC34" i="4"/>
  <c r="BO125" i="4"/>
  <c r="BD261" i="4"/>
  <c r="BI401" i="4"/>
  <c r="AY34" i="4"/>
  <c r="BK125" i="4"/>
  <c r="BB265" i="4"/>
  <c r="BT409" i="4"/>
  <c r="CA46" i="4"/>
  <c r="BY137" i="4"/>
  <c r="BL322" i="4"/>
  <c r="BA458" i="4"/>
  <c r="BQ483" i="4"/>
  <c r="BC120" i="4"/>
  <c r="BB174" i="4"/>
  <c r="BL310" i="4"/>
  <c r="AX450" i="4"/>
  <c r="BD38" i="4"/>
  <c r="BI178" i="4"/>
  <c r="BJ314" i="4"/>
  <c r="BP9" i="4"/>
  <c r="BO145" i="4"/>
  <c r="BU285" i="4"/>
  <c r="BH466" i="4"/>
  <c r="BE13" i="4"/>
  <c r="BR149" i="4"/>
  <c r="BL330" i="4"/>
  <c r="BQ470" i="4"/>
  <c r="BK466" i="4"/>
  <c r="BA13" i="4"/>
  <c r="BM198" i="4"/>
  <c r="BW334" i="4"/>
  <c r="BO470" i="4"/>
  <c r="BA62" i="4"/>
  <c r="BD243" i="4"/>
  <c r="BY330" i="4"/>
  <c r="BT33" i="4"/>
  <c r="AY169" i="4"/>
  <c r="BT305" i="4"/>
  <c r="BM441" i="4"/>
  <c r="BS33" i="4"/>
  <c r="BW169" i="4"/>
  <c r="BY305" i="4"/>
  <c r="BZ441" i="4"/>
  <c r="BP78" i="4"/>
  <c r="BT214" i="4"/>
  <c r="BJ354" i="4"/>
  <c r="BD441" i="4"/>
  <c r="AX82" i="4"/>
  <c r="BR218" i="4"/>
  <c r="BW305" i="4"/>
  <c r="BW441" i="4"/>
  <c r="BS90" i="4"/>
  <c r="BO226" i="4"/>
  <c r="BN366" i="4"/>
  <c r="BE449" i="4"/>
  <c r="AZ90" i="4"/>
  <c r="BL226" i="4"/>
  <c r="BK309" i="4"/>
  <c r="BH449" i="4"/>
  <c r="BF41" i="4"/>
  <c r="BV177" i="4"/>
  <c r="BK313" i="4"/>
  <c r="BK453" i="4"/>
  <c r="BQ41" i="4"/>
  <c r="BL177" i="4"/>
  <c r="BI317" i="4"/>
  <c r="BB453" i="4"/>
  <c r="AX45" i="4"/>
  <c r="BN181" i="4"/>
  <c r="BQ317" i="4"/>
  <c r="BR465" i="4"/>
  <c r="BS53" i="4"/>
  <c r="BP189" i="4"/>
  <c r="BC374" i="4"/>
  <c r="BV11" i="4"/>
  <c r="BG36" i="4"/>
  <c r="BU53" i="4"/>
  <c r="BQ238" i="4"/>
  <c r="BR374" i="4"/>
  <c r="AY11" i="4"/>
  <c r="BQ57" i="4"/>
  <c r="CA238" i="4"/>
  <c r="BK374" i="4"/>
  <c r="BE65" i="4"/>
  <c r="BA201" i="4"/>
  <c r="BL337" i="4"/>
  <c r="BK23" i="4"/>
  <c r="BN65" i="4"/>
  <c r="BO201" i="4"/>
  <c r="BP386" i="4"/>
  <c r="BN23" i="4"/>
  <c r="BS11" i="4"/>
  <c r="BK57" i="4"/>
  <c r="BA242" i="4"/>
  <c r="BQ378" i="4"/>
  <c r="BV15" i="4"/>
  <c r="BE106" i="4"/>
  <c r="CA287" i="4"/>
  <c r="BU374" i="4"/>
  <c r="BM121" i="4"/>
  <c r="BI257" i="4"/>
  <c r="BP393" i="4"/>
  <c r="AZ30" i="4"/>
  <c r="BF121" i="4"/>
  <c r="BK257" i="4"/>
  <c r="BA393" i="4"/>
  <c r="BP30" i="4"/>
  <c r="BX166" i="4"/>
  <c r="BV302" i="4"/>
  <c r="BE442" i="4"/>
  <c r="BY30" i="4"/>
  <c r="BO166" i="4"/>
  <c r="AX306" i="4"/>
  <c r="BY393" i="4"/>
  <c r="BO30" i="4"/>
  <c r="BD178" i="4"/>
  <c r="BP314" i="4"/>
  <c r="BT450" i="4"/>
  <c r="BW34" i="4"/>
  <c r="BT178" i="4"/>
  <c r="CA314" i="4"/>
  <c r="BT397" i="4"/>
  <c r="BH38" i="4"/>
  <c r="BU129" i="4"/>
  <c r="BI265" i="4"/>
  <c r="BD401" i="4"/>
  <c r="BQ42" i="4"/>
  <c r="BA129" i="4"/>
  <c r="BH265" i="4"/>
  <c r="BJ405" i="4"/>
  <c r="AY5" i="4"/>
  <c r="CA129" i="4"/>
  <c r="AX269" i="4"/>
  <c r="BE405" i="4"/>
  <c r="BK5" i="4"/>
  <c r="BO141" i="4"/>
  <c r="BV277" i="4"/>
  <c r="BU462" i="4"/>
  <c r="BB5" i="4"/>
  <c r="AX199" i="4"/>
  <c r="BR286" i="4"/>
  <c r="BH467" i="4"/>
  <c r="AX108" i="4"/>
  <c r="BO133" i="4"/>
  <c r="BD269" i="4"/>
  <c r="BX454" i="4"/>
  <c r="BL91" i="4"/>
  <c r="BE481" i="4"/>
  <c r="BT69" i="4"/>
  <c r="BX209" i="4"/>
  <c r="BS345" i="4"/>
  <c r="BL493" i="4"/>
  <c r="CA81" i="4"/>
  <c r="BY221" i="4"/>
  <c r="BW402" i="4"/>
  <c r="BJ190" i="4"/>
  <c r="BL281" i="4"/>
  <c r="BB466" i="4"/>
  <c r="BG54" i="4"/>
  <c r="BU194" i="4"/>
  <c r="BB330" i="4"/>
  <c r="BV12" i="4"/>
  <c r="BA54" i="4"/>
  <c r="BW497" i="4"/>
  <c r="BO89" i="4"/>
  <c r="BA229" i="4"/>
  <c r="BD365" i="4"/>
  <c r="BI501" i="4"/>
  <c r="BU93" i="4"/>
  <c r="BM229" i="4"/>
  <c r="BB369" i="4"/>
  <c r="BK6" i="4"/>
  <c r="BP93" i="4"/>
  <c r="BC241" i="4"/>
  <c r="BA381" i="4"/>
  <c r="BE6" i="4"/>
  <c r="BU105" i="4"/>
  <c r="CA241" i="4"/>
  <c r="BM377" i="4"/>
  <c r="BF26" i="4"/>
  <c r="BQ117" i="4"/>
  <c r="BG298" i="4"/>
  <c r="BS41" i="4"/>
  <c r="BV26" i="4"/>
  <c r="BO162" i="4"/>
  <c r="BJ453" i="4"/>
  <c r="BI45" i="4"/>
  <c r="AY181" i="4"/>
  <c r="BC317" i="4"/>
  <c r="BX453" i="4"/>
  <c r="BU49" i="4"/>
  <c r="BC181" i="4"/>
  <c r="BD317" i="4"/>
  <c r="BL457" i="4"/>
  <c r="CA57" i="4"/>
  <c r="BR185" i="4"/>
  <c r="BR321" i="4"/>
  <c r="AY457" i="4"/>
  <c r="BY61" i="4"/>
  <c r="AY193" i="4"/>
  <c r="BP329" i="4"/>
  <c r="BC15" i="4"/>
  <c r="BD57" i="4"/>
  <c r="BK267" i="4"/>
  <c r="BJ321" i="4"/>
  <c r="BQ7" i="4"/>
  <c r="CA49" i="4"/>
  <c r="BD185" i="4"/>
  <c r="BI325" i="4"/>
  <c r="BU11" i="4"/>
  <c r="BP98" i="4"/>
  <c r="BQ205" i="4"/>
  <c r="BB341" i="4"/>
  <c r="BK477" i="4"/>
  <c r="BN118" i="4"/>
  <c r="AZ205" i="4"/>
  <c r="BD341" i="4"/>
  <c r="BA27" i="4"/>
  <c r="BM65" i="4"/>
  <c r="BZ242" i="4"/>
  <c r="BX333" i="4"/>
  <c r="BK19" i="4"/>
  <c r="BA110" i="4"/>
  <c r="BM246" i="4"/>
  <c r="BL382" i="4"/>
  <c r="BB68" i="4"/>
  <c r="AZ106" i="4"/>
  <c r="AX229" i="4"/>
  <c r="BA365" i="4"/>
  <c r="BB501" i="4"/>
  <c r="BP89" i="4"/>
  <c r="BR229" i="4"/>
  <c r="BF365" i="4"/>
  <c r="BO497" i="4"/>
  <c r="BI138" i="4"/>
  <c r="AY274" i="4"/>
  <c r="AY410" i="4"/>
  <c r="CA47" i="4"/>
  <c r="CA89" i="4"/>
  <c r="BB274" i="4"/>
  <c r="BK410" i="4"/>
  <c r="BJ501" i="4"/>
  <c r="BJ138" i="4"/>
  <c r="BB286" i="4"/>
  <c r="BG422" i="4"/>
  <c r="BS59" i="4"/>
  <c r="BA97" i="4"/>
  <c r="BU286" i="4"/>
  <c r="BA422" i="4"/>
  <c r="AZ6" i="4"/>
  <c r="BH97" i="4"/>
  <c r="CA233" i="4"/>
  <c r="AX373" i="4"/>
  <c r="BV10" i="4"/>
  <c r="BM101" i="4"/>
  <c r="BC237" i="4"/>
  <c r="BN373" i="4"/>
  <c r="BT10" i="4"/>
  <c r="AZ113" i="4"/>
  <c r="AZ237" i="4"/>
  <c r="AY373" i="4"/>
  <c r="BP10" i="4"/>
  <c r="BU113" i="4"/>
  <c r="BE249" i="4"/>
  <c r="BA385" i="4"/>
  <c r="BT67" i="4"/>
  <c r="AX113" i="4"/>
  <c r="BH319" i="4"/>
  <c r="BZ373" i="4"/>
  <c r="BV59" i="4"/>
  <c r="BH105" i="4"/>
  <c r="BH241" i="4"/>
  <c r="BN377" i="4"/>
  <c r="BY63" i="4"/>
  <c r="BD154" i="4"/>
  <c r="BS257" i="4"/>
  <c r="BS393" i="4"/>
  <c r="BQ34" i="4"/>
  <c r="BM170" i="4"/>
  <c r="BT257" i="4"/>
  <c r="BY397" i="4"/>
  <c r="BX79" i="4"/>
  <c r="AY117" i="4"/>
  <c r="BY306" i="4"/>
  <c r="BB397" i="4"/>
  <c r="BR83" i="4"/>
  <c r="BL170" i="4"/>
  <c r="BP306" i="4"/>
  <c r="BU446" i="4"/>
  <c r="BS128" i="4"/>
  <c r="BD166" i="4"/>
  <c r="BY281" i="4"/>
  <c r="BS417" i="4"/>
  <c r="BO5" i="4"/>
  <c r="BH145" i="4"/>
  <c r="BW281" i="4"/>
  <c r="BO417" i="4"/>
  <c r="BH5" i="4"/>
  <c r="BZ190" i="4"/>
  <c r="AZ326" i="4"/>
  <c r="AZ462" i="4"/>
  <c r="AZ5" i="4"/>
  <c r="BB145" i="4"/>
  <c r="BX326" i="4"/>
  <c r="AX466" i="4"/>
  <c r="BA9" i="4"/>
  <c r="BW190" i="4"/>
  <c r="BK338" i="4"/>
  <c r="BW474" i="4"/>
  <c r="BJ13" i="4"/>
  <c r="BG149" i="4"/>
  <c r="BH338" i="4"/>
  <c r="BZ474" i="4"/>
  <c r="BQ13" i="4"/>
  <c r="BS153" i="4"/>
  <c r="BM289" i="4"/>
  <c r="BB425" i="4"/>
  <c r="BS17" i="4"/>
  <c r="BO153" i="4"/>
  <c r="BB289" i="4"/>
  <c r="BM425" i="4"/>
  <c r="CA17" i="4"/>
  <c r="BC165" i="4"/>
  <c r="AZ289" i="4"/>
  <c r="AX429" i="4"/>
  <c r="BR29" i="4"/>
  <c r="BP165" i="4"/>
  <c r="BM301" i="4"/>
  <c r="BA437" i="4"/>
  <c r="BG74" i="4"/>
  <c r="BI165" i="4"/>
  <c r="BW375" i="4"/>
  <c r="BS437" i="4"/>
  <c r="BC74" i="4"/>
  <c r="BG165" i="4"/>
  <c r="BS301" i="4"/>
  <c r="BL441" i="4"/>
  <c r="BR78" i="4"/>
  <c r="BO214" i="4"/>
  <c r="AX313" i="4"/>
  <c r="BB449" i="4"/>
  <c r="BZ86" i="4"/>
  <c r="AZ222" i="4"/>
  <c r="AY313" i="4"/>
  <c r="BC449" i="4"/>
  <c r="BX86" i="4"/>
  <c r="BY402" i="4"/>
  <c r="BR494" i="4"/>
  <c r="CA441" i="4"/>
  <c r="BV78" i="4"/>
  <c r="AX218" i="4"/>
  <c r="BB354" i="4"/>
  <c r="BZ36" i="4"/>
  <c r="BT74" i="4"/>
  <c r="AX5" i="4"/>
  <c r="BV489" i="4"/>
  <c r="BX77" i="4"/>
  <c r="AY217" i="4"/>
  <c r="AZ353" i="4"/>
  <c r="BR489" i="4"/>
  <c r="BA81" i="4"/>
  <c r="BL217" i="4"/>
  <c r="BR357" i="4"/>
  <c r="BE493" i="4"/>
  <c r="BY85" i="4"/>
  <c r="BU233" i="4"/>
  <c r="BV369" i="4"/>
  <c r="CA493" i="4"/>
  <c r="AZ93" i="4"/>
  <c r="BQ233" i="4"/>
  <c r="BK365" i="4"/>
  <c r="BV14" i="4"/>
  <c r="BN105" i="4"/>
  <c r="BU290" i="4"/>
  <c r="BE426" i="4"/>
  <c r="BG14" i="4"/>
  <c r="BL150" i="4"/>
  <c r="BY290" i="4"/>
  <c r="BG377" i="4"/>
  <c r="BD14" i="4"/>
  <c r="BX105" i="4"/>
  <c r="BL290" i="4"/>
  <c r="BK426" i="4"/>
  <c r="BT14" i="4"/>
  <c r="BI154" i="4"/>
  <c r="BJ290" i="4"/>
  <c r="BI373" i="4"/>
  <c r="BQ63" i="4"/>
  <c r="BF154" i="4"/>
  <c r="BM237" i="4"/>
  <c r="BV373" i="4"/>
  <c r="BZ14" i="4"/>
  <c r="BQ105" i="4"/>
  <c r="BS241" i="4"/>
  <c r="BL389" i="4"/>
  <c r="BU117" i="4"/>
  <c r="BS309" i="4"/>
  <c r="BC494" i="4"/>
  <c r="BO41" i="4"/>
  <c r="BP177" i="4"/>
  <c r="BR313" i="4"/>
  <c r="BM498" i="4"/>
  <c r="BN90" i="4"/>
  <c r="BC193" i="4"/>
  <c r="BT329" i="4"/>
  <c r="BJ469" i="4"/>
  <c r="BQ106" i="4"/>
  <c r="AZ193" i="4"/>
  <c r="BB333" i="4"/>
  <c r="BW15" i="4"/>
  <c r="BN53" i="4"/>
  <c r="BF234" i="4"/>
  <c r="BN325" i="4"/>
  <c r="BC7" i="4"/>
  <c r="AZ98" i="4"/>
  <c r="BV234" i="4"/>
  <c r="AX374" i="4"/>
  <c r="BU56" i="4"/>
  <c r="BO94" i="4"/>
  <c r="BN217" i="4"/>
  <c r="BX353" i="4"/>
  <c r="BP489" i="4"/>
  <c r="BJ81" i="4"/>
  <c r="BW217" i="4"/>
  <c r="AY353" i="4"/>
  <c r="BO489" i="4"/>
  <c r="BN126" i="4"/>
  <c r="AZ262" i="4"/>
  <c r="AZ398" i="4"/>
  <c r="BR39" i="4"/>
  <c r="BQ81" i="4"/>
  <c r="BO262" i="4"/>
  <c r="AX402" i="4"/>
  <c r="AY489" i="4"/>
  <c r="BP126" i="4"/>
  <c r="BQ274" i="4"/>
  <c r="BI410" i="4"/>
  <c r="AZ47" i="4"/>
  <c r="BH85" i="4"/>
  <c r="BK274" i="4"/>
  <c r="BX410" i="4"/>
  <c r="BG493" i="4"/>
  <c r="BJ89" i="4"/>
  <c r="BU225" i="4"/>
  <c r="BY361" i="4"/>
  <c r="BZ497" i="4"/>
  <c r="BH89" i="4"/>
  <c r="BJ225" i="4"/>
  <c r="BU361" i="4"/>
  <c r="AZ501" i="4"/>
  <c r="BZ101" i="4"/>
  <c r="CA225" i="4"/>
  <c r="AX365" i="4"/>
  <c r="BY501" i="4"/>
  <c r="BK101" i="4"/>
  <c r="BF237" i="4"/>
  <c r="AZ373" i="4"/>
  <c r="BE59" i="4"/>
  <c r="BR101" i="4"/>
  <c r="BQ311" i="4"/>
  <c r="BQ365" i="4"/>
  <c r="BS47" i="4"/>
  <c r="BY93" i="4"/>
  <c r="BI229" i="4"/>
  <c r="BC365" i="4"/>
  <c r="BZ51" i="4"/>
  <c r="BM142" i="4"/>
  <c r="AX249" i="4"/>
  <c r="BB385" i="4"/>
  <c r="BC22" i="4"/>
  <c r="BL158" i="4"/>
  <c r="BU249" i="4"/>
  <c r="BJ385" i="4"/>
  <c r="BF71" i="4"/>
  <c r="BV105" i="4"/>
  <c r="BA286" i="4"/>
  <c r="BJ377" i="4"/>
  <c r="BC63" i="4"/>
  <c r="BS150" i="4"/>
  <c r="BA290" i="4"/>
  <c r="BJ426" i="4"/>
  <c r="BS108" i="4"/>
  <c r="BG150" i="4"/>
  <c r="AZ269" i="4"/>
  <c r="BK405" i="4"/>
  <c r="BY46" i="4"/>
  <c r="BU133" i="4"/>
  <c r="BG269" i="4"/>
  <c r="BX405" i="4"/>
  <c r="BZ42" i="4"/>
  <c r="CA178" i="4"/>
  <c r="CA318" i="4"/>
  <c r="BE454" i="4"/>
  <c r="BU91" i="4"/>
  <c r="BX133" i="4"/>
  <c r="BR318" i="4"/>
  <c r="BF454" i="4"/>
  <c r="BV42" i="4"/>
  <c r="BI182" i="4"/>
  <c r="BV326" i="4"/>
  <c r="BL462" i="4"/>
  <c r="BG9" i="4"/>
  <c r="BG137" i="4"/>
  <c r="AX330" i="4"/>
  <c r="BA466" i="4"/>
  <c r="BM50" i="4"/>
  <c r="BB141" i="4"/>
  <c r="BM277" i="4"/>
  <c r="AY413" i="4"/>
  <c r="BP5" i="4"/>
  <c r="BJ145" i="4"/>
  <c r="BC277" i="4"/>
  <c r="BC413" i="4"/>
  <c r="BR9" i="4"/>
  <c r="BZ153" i="4"/>
  <c r="BN281" i="4"/>
  <c r="BH417" i="4"/>
  <c r="BK17" i="4"/>
  <c r="BA157" i="4"/>
  <c r="BT289" i="4"/>
  <c r="BT425" i="4"/>
  <c r="BB66" i="4"/>
  <c r="BD153" i="4"/>
  <c r="BT363" i="4"/>
  <c r="BF417" i="4"/>
  <c r="BX54" i="4"/>
  <c r="BP145" i="4"/>
  <c r="BO281" i="4"/>
  <c r="BE421" i="4"/>
  <c r="BK58" i="4"/>
  <c r="BT194" i="4"/>
  <c r="BZ301" i="4"/>
  <c r="BE437" i="4"/>
  <c r="BO74" i="4"/>
  <c r="BB214" i="4"/>
  <c r="AY301" i="4"/>
  <c r="BL437" i="4"/>
  <c r="BE78" i="4"/>
  <c r="BJ161" i="4"/>
  <c r="BL346" i="4"/>
  <c r="CA437" i="4"/>
  <c r="BG78" i="4"/>
  <c r="BF214" i="4"/>
  <c r="BZ350" i="4"/>
  <c r="AZ486" i="4"/>
  <c r="BD74" i="4"/>
  <c r="BA30" i="4"/>
  <c r="BS101" i="4"/>
  <c r="BX237" i="4"/>
  <c r="BF377" i="4"/>
  <c r="BS14" i="4"/>
  <c r="BO101" i="4"/>
  <c r="BX241" i="4"/>
  <c r="AZ377" i="4"/>
  <c r="BK14" i="4"/>
  <c r="AX109" i="4"/>
  <c r="BS245" i="4"/>
  <c r="BB393" i="4"/>
  <c r="BI18" i="4"/>
  <c r="BF109" i="4"/>
  <c r="BD253" i="4"/>
  <c r="BG393" i="4"/>
  <c r="BA42" i="4"/>
  <c r="BR129" i="4"/>
  <c r="BV265" i="4"/>
  <c r="BM450" i="4"/>
  <c r="BU38" i="4"/>
  <c r="BH129" i="4"/>
  <c r="BH310" i="4"/>
  <c r="BU450" i="4"/>
  <c r="BU87" i="4"/>
  <c r="BJ129" i="4"/>
  <c r="BD265" i="4"/>
  <c r="BR450" i="4"/>
  <c r="BP38" i="4"/>
  <c r="BN129" i="4"/>
  <c r="BA314" i="4"/>
  <c r="AY450" i="4"/>
  <c r="BT38" i="4"/>
  <c r="BT174" i="4"/>
  <c r="BR314" i="4"/>
  <c r="BF397" i="4"/>
  <c r="BM38" i="4"/>
  <c r="BX125" i="4"/>
  <c r="BJ265" i="4"/>
  <c r="BH401" i="4"/>
  <c r="BH279" i="4"/>
  <c r="BD415" i="4"/>
  <c r="BB481" i="4"/>
  <c r="BS118" i="4"/>
  <c r="BI254" i="4"/>
  <c r="BU345" i="4"/>
  <c r="BQ31" i="4"/>
  <c r="BC118" i="4"/>
  <c r="BA46" i="4"/>
  <c r="BJ137" i="4"/>
  <c r="AY273" i="4"/>
  <c r="BZ413" i="4"/>
  <c r="BS13" i="4"/>
  <c r="BH149" i="4"/>
  <c r="BO285" i="4"/>
  <c r="AY421" i="4"/>
  <c r="BK254" i="4"/>
  <c r="BR394" i="4"/>
  <c r="BM485" i="4"/>
  <c r="BV122" i="4"/>
  <c r="BS258" i="4"/>
  <c r="BV394" i="4"/>
  <c r="BU80" i="4"/>
  <c r="BM118" i="4"/>
  <c r="BF229" i="4"/>
  <c r="BL365" i="4"/>
  <c r="BJ14" i="4"/>
  <c r="BC101" i="4"/>
  <c r="BF241" i="4"/>
  <c r="BO377" i="4"/>
  <c r="BP14" i="4"/>
  <c r="CA101" i="4"/>
  <c r="BY241" i="4"/>
  <c r="BV377" i="4"/>
  <c r="BW59" i="4"/>
  <c r="BG101" i="4"/>
  <c r="BF286" i="4"/>
  <c r="BH422" i="4"/>
  <c r="AX63" i="4"/>
  <c r="BE105" i="4"/>
  <c r="BZ249" i="4"/>
  <c r="BL385" i="4"/>
  <c r="BP71" i="4"/>
  <c r="BE109" i="4"/>
  <c r="BJ298" i="4"/>
  <c r="AZ434" i="4"/>
  <c r="BK71" i="4"/>
  <c r="BY109" i="4"/>
  <c r="BZ245" i="4"/>
  <c r="BH381" i="4"/>
  <c r="BU22" i="4"/>
  <c r="BH113" i="4"/>
  <c r="BI249" i="4"/>
  <c r="BO385" i="4"/>
  <c r="AZ22" i="4"/>
  <c r="BS113" i="4"/>
  <c r="BR249" i="4"/>
  <c r="BG385" i="4"/>
  <c r="AX26" i="4"/>
  <c r="BQ125" i="4"/>
  <c r="BK261" i="4"/>
  <c r="BN397" i="4"/>
  <c r="BK34" i="4"/>
  <c r="AZ170" i="4"/>
  <c r="BV343" i="4"/>
  <c r="BV470" i="4"/>
  <c r="BE26" i="4"/>
  <c r="BS162" i="4"/>
  <c r="BW298" i="4"/>
  <c r="BH389" i="4"/>
  <c r="BR75" i="4"/>
  <c r="BA166" i="4"/>
  <c r="BR273" i="4"/>
  <c r="AZ409" i="4"/>
  <c r="BQ46" i="4"/>
  <c r="BJ182" i="4"/>
  <c r="AX273" i="4"/>
  <c r="BP409" i="4"/>
  <c r="BB46" i="4"/>
  <c r="AZ182" i="4"/>
  <c r="BM310" i="4"/>
  <c r="BZ446" i="4"/>
  <c r="BZ38" i="4"/>
  <c r="BO174" i="4"/>
  <c r="AX314" i="4"/>
  <c r="BI450" i="4"/>
  <c r="BK132" i="4"/>
  <c r="BZ170" i="4"/>
  <c r="BT281" i="4"/>
  <c r="BP421" i="4"/>
  <c r="BY21" i="4"/>
  <c r="BB157" i="4"/>
  <c r="BZ293" i="4"/>
  <c r="BS429" i="4"/>
  <c r="BX17" i="4"/>
  <c r="BR157" i="4"/>
  <c r="BR293" i="4"/>
  <c r="BZ429" i="4"/>
  <c r="BC66" i="4"/>
  <c r="BJ157" i="4"/>
  <c r="BS338" i="4"/>
  <c r="BY478" i="4"/>
  <c r="BB21" i="4"/>
  <c r="BI157" i="4"/>
  <c r="BA305" i="4"/>
  <c r="BB441" i="4"/>
  <c r="BZ78" i="4"/>
  <c r="BK161" i="4"/>
  <c r="BL350" i="4"/>
  <c r="BP486" i="4"/>
  <c r="AY25" i="4"/>
  <c r="BL161" i="4"/>
  <c r="BZ297" i="4"/>
  <c r="BI437" i="4"/>
  <c r="BA29" i="4"/>
  <c r="AZ165" i="4"/>
  <c r="BJ301" i="4"/>
  <c r="BB437" i="4"/>
  <c r="BH29" i="4"/>
  <c r="BU169" i="4"/>
  <c r="BP301" i="4"/>
  <c r="BT437" i="4"/>
  <c r="BT29" i="4"/>
  <c r="AY177" i="4"/>
  <c r="BW313" i="4"/>
  <c r="BX449" i="4"/>
  <c r="BL86" i="4"/>
  <c r="BI226" i="4"/>
  <c r="BX387" i="4"/>
  <c r="BV24" i="4"/>
  <c r="BF78" i="4"/>
  <c r="BW214" i="4"/>
  <c r="AX354" i="4"/>
  <c r="BS441" i="4"/>
  <c r="BJ82" i="4"/>
  <c r="BV218" i="4"/>
  <c r="BS325" i="4"/>
  <c r="BL461" i="4"/>
  <c r="BB53" i="4"/>
  <c r="BC234" i="4"/>
  <c r="BF325" i="4"/>
  <c r="BV461" i="4"/>
  <c r="BZ98" i="4"/>
  <c r="BE238" i="4"/>
  <c r="AZ362" i="4"/>
  <c r="BZ498" i="4"/>
  <c r="BW90" i="4"/>
  <c r="BF230" i="4"/>
  <c r="BU366" i="4"/>
  <c r="BI3" i="4"/>
  <c r="BA139" i="4"/>
  <c r="BM226" i="4"/>
  <c r="AY337" i="4"/>
  <c r="BJ473" i="4"/>
  <c r="AY73" i="4"/>
  <c r="BA209" i="4"/>
  <c r="BC345" i="4"/>
  <c r="AX485" i="4"/>
  <c r="BB73" i="4"/>
  <c r="BD209" i="4"/>
  <c r="BZ345" i="4"/>
  <c r="BK481" i="4"/>
  <c r="BJ122" i="4"/>
  <c r="BM209" i="4"/>
  <c r="BU394" i="4"/>
  <c r="BU31" i="4"/>
  <c r="BY73" i="4"/>
  <c r="AY209" i="4"/>
  <c r="BI289" i="4"/>
  <c r="BW425" i="4"/>
  <c r="BZ62" i="4"/>
  <c r="BC198" i="4"/>
  <c r="BW289" i="4"/>
  <c r="BO425" i="4"/>
  <c r="BO62" i="4"/>
  <c r="BI153" i="4"/>
  <c r="BR289" i="4"/>
  <c r="BI425" i="4"/>
  <c r="CA62" i="4"/>
  <c r="AX202" i="4"/>
  <c r="BE289" i="4"/>
  <c r="BF425" i="4"/>
  <c r="BP62" i="4"/>
  <c r="BT145" i="4"/>
  <c r="BT334" i="4"/>
  <c r="BV474" i="4"/>
  <c r="BX9" i="4"/>
  <c r="BQ149" i="4"/>
  <c r="BS285" i="4"/>
  <c r="BX421" i="4"/>
  <c r="BO17" i="4"/>
  <c r="AX165" i="4"/>
  <c r="AZ439" i="4"/>
  <c r="BP76" i="4"/>
  <c r="BW130" i="4"/>
  <c r="BU270" i="4"/>
  <c r="BM406" i="4"/>
  <c r="BS497" i="4"/>
  <c r="CA134" i="4"/>
  <c r="AY270" i="4"/>
  <c r="BJ297" i="4"/>
  <c r="BF433" i="4"/>
  <c r="BC25" i="4"/>
  <c r="BM165" i="4"/>
  <c r="CA309" i="4"/>
  <c r="BN449" i="4"/>
  <c r="BR37" i="4"/>
  <c r="BQ222" i="4"/>
  <c r="BL422" i="4"/>
  <c r="BI63" i="4"/>
  <c r="BJ154" i="4"/>
  <c r="BK290" i="4"/>
  <c r="BZ426" i="4"/>
  <c r="AZ63" i="4"/>
  <c r="AZ199" i="4"/>
  <c r="BS286" i="4"/>
  <c r="BG26" i="4"/>
  <c r="BG125" i="4"/>
  <c r="BF265" i="4"/>
  <c r="BC397" i="4"/>
  <c r="BF38" i="4"/>
  <c r="BQ129" i="4"/>
  <c r="AZ261" i="4"/>
  <c r="BE401" i="4"/>
  <c r="BJ38" i="4"/>
  <c r="BK174" i="4"/>
  <c r="BG310" i="4"/>
  <c r="AX401" i="4"/>
  <c r="BK83" i="4"/>
  <c r="BU174" i="4"/>
  <c r="BV261" i="4"/>
  <c r="BG401" i="4"/>
  <c r="BX46" i="4"/>
  <c r="BF186" i="4"/>
  <c r="BZ322" i="4"/>
  <c r="BB405" i="4"/>
  <c r="CA95" i="4"/>
  <c r="BM186" i="4"/>
  <c r="BJ269" i="4"/>
  <c r="BT405" i="4"/>
  <c r="BC42" i="4"/>
  <c r="BD133" i="4"/>
  <c r="BY273" i="4"/>
  <c r="BG409" i="4"/>
  <c r="AY46" i="4"/>
  <c r="CA133" i="4"/>
  <c r="BX273" i="4"/>
  <c r="BS409" i="4"/>
  <c r="BI46" i="4"/>
  <c r="BF137" i="4"/>
  <c r="BS273" i="4"/>
  <c r="BZ421" i="4"/>
  <c r="BT9" i="4"/>
  <c r="BE149" i="4"/>
  <c r="BD330" i="4"/>
  <c r="BB470" i="4"/>
  <c r="BQ495" i="4"/>
  <c r="BY132" i="4"/>
  <c r="BC194" i="4"/>
  <c r="AY330" i="4"/>
  <c r="BZ466" i="4"/>
  <c r="BR13" i="4"/>
  <c r="BN198" i="4"/>
  <c r="BM334" i="4"/>
  <c r="BK21" i="4"/>
  <c r="BD157" i="4"/>
  <c r="BL293" i="4"/>
  <c r="BC478" i="4"/>
  <c r="BC21" i="4"/>
  <c r="BP157" i="4"/>
  <c r="BG342" i="4"/>
  <c r="AY478" i="4"/>
  <c r="BF470" i="4"/>
  <c r="BC13" i="4"/>
  <c r="BW198" i="4"/>
  <c r="BK334" i="4"/>
  <c r="AX474" i="4"/>
  <c r="BT62" i="4"/>
  <c r="BQ247" i="4"/>
  <c r="BH330" i="4"/>
  <c r="BU45" i="4"/>
  <c r="BY181" i="4"/>
  <c r="BZ317" i="4"/>
  <c r="BY453" i="4"/>
  <c r="BN45" i="4"/>
  <c r="BW181" i="4"/>
  <c r="AZ317" i="4"/>
  <c r="BM453" i="4"/>
  <c r="BC90" i="4"/>
  <c r="BW226" i="4"/>
  <c r="BL362" i="4"/>
  <c r="BP453" i="4"/>
  <c r="BD90" i="4"/>
  <c r="BP226" i="4"/>
  <c r="BN317" i="4"/>
  <c r="BV453" i="4"/>
  <c r="BN102" i="4"/>
  <c r="BA238" i="4"/>
  <c r="BZ374" i="4"/>
  <c r="BX457" i="4"/>
  <c r="CA102" i="4"/>
  <c r="BL238" i="4"/>
  <c r="BN321" i="4"/>
  <c r="BP457" i="4"/>
  <c r="AX53" i="4"/>
  <c r="BF189" i="4"/>
  <c r="BA325" i="4"/>
  <c r="BV465" i="4"/>
  <c r="BE53" i="4"/>
  <c r="BN189" i="4"/>
  <c r="BX325" i="4"/>
  <c r="BA465" i="4"/>
  <c r="BL53" i="4"/>
  <c r="BK189" i="4"/>
  <c r="BC329" i="4"/>
  <c r="BW473" i="4"/>
  <c r="BB65" i="4"/>
  <c r="BK201" i="4"/>
  <c r="BB386" i="4"/>
  <c r="BW23" i="4"/>
  <c r="BG230" i="4"/>
  <c r="BT53" i="4"/>
  <c r="BS238" i="4"/>
  <c r="BP374" i="4"/>
  <c r="AX15" i="4"/>
  <c r="BS57" i="4"/>
  <c r="BM242" i="4"/>
  <c r="BN378" i="4"/>
  <c r="BD73" i="4"/>
  <c r="BP209" i="4"/>
  <c r="BN349" i="4"/>
  <c r="BT31" i="4"/>
  <c r="BC77" i="4"/>
  <c r="BN213" i="4"/>
  <c r="BW394" i="4"/>
  <c r="BZ35" i="4"/>
  <c r="BE23" i="4"/>
  <c r="BB69" i="4"/>
  <c r="AY250" i="4"/>
  <c r="BV390" i="4"/>
  <c r="BI27" i="4"/>
  <c r="AX118" i="4"/>
  <c r="BB299" i="4"/>
  <c r="AY386" i="4"/>
  <c r="BI97" i="4"/>
  <c r="BX233" i="4"/>
  <c r="BT369" i="4"/>
  <c r="BB6" i="4"/>
  <c r="AZ97" i="4"/>
  <c r="BO233" i="4"/>
  <c r="BA369" i="4"/>
  <c r="BX6" i="4"/>
  <c r="AY142" i="4"/>
  <c r="BH278" i="4"/>
  <c r="AZ418" i="4"/>
  <c r="BZ6" i="4"/>
  <c r="AX146" i="4"/>
  <c r="BA282" i="4"/>
  <c r="BU369" i="4"/>
  <c r="BO6" i="4"/>
  <c r="AZ154" i="4"/>
  <c r="BW290" i="4"/>
  <c r="BB430" i="4"/>
  <c r="BY130" i="4"/>
  <c r="BH154" i="4"/>
  <c r="BH290" i="4"/>
  <c r="BP81" i="4"/>
  <c r="BT301" i="4"/>
  <c r="BO437" i="4"/>
  <c r="BK29" i="4"/>
  <c r="BN214" i="4"/>
  <c r="BX350" i="4"/>
  <c r="BC437" i="4"/>
  <c r="BJ78" i="4"/>
  <c r="BA214" i="4"/>
  <c r="AZ169" i="4"/>
  <c r="BA486" i="4"/>
  <c r="BI78" i="4"/>
  <c r="BY33" i="4"/>
  <c r="BC169" i="4"/>
  <c r="BC309" i="4"/>
  <c r="BH445" i="4"/>
  <c r="BY41" i="4"/>
  <c r="AY185" i="4"/>
  <c r="AY100" i="4"/>
  <c r="BJ109" i="4"/>
  <c r="AY290" i="4"/>
  <c r="BF430" i="4"/>
  <c r="BX67" i="4"/>
  <c r="BX109" i="4"/>
  <c r="BP294" i="4"/>
  <c r="BS430" i="4"/>
  <c r="BC321" i="4"/>
  <c r="BO457" i="4"/>
  <c r="BV49" i="4"/>
  <c r="BS185" i="4"/>
  <c r="BD333" i="4"/>
  <c r="BX469" i="4"/>
  <c r="BF61" i="4"/>
  <c r="CA242" i="4"/>
  <c r="BZ75" i="4"/>
  <c r="BO121" i="4"/>
  <c r="BE306" i="4"/>
  <c r="AZ442" i="4"/>
  <c r="BS79" i="4"/>
  <c r="BY170" i="4"/>
  <c r="BK351" i="4"/>
  <c r="BG438" i="4"/>
  <c r="BG337" i="4"/>
  <c r="AX477" i="4"/>
  <c r="BF69" i="4"/>
  <c r="BL205" i="4"/>
  <c r="BR341" i="4"/>
  <c r="BZ477" i="4"/>
  <c r="BR69" i="4"/>
  <c r="BB209" i="4"/>
  <c r="BI345" i="4"/>
  <c r="BF481" i="4"/>
  <c r="BO81" i="4"/>
  <c r="BA221" i="4"/>
  <c r="BD345" i="4"/>
  <c r="BM481" i="4"/>
  <c r="BK81" i="4"/>
  <c r="BV217" i="4"/>
  <c r="BP70" i="4"/>
  <c r="BT206" i="4"/>
  <c r="BA346" i="4"/>
  <c r="BV429" i="4"/>
  <c r="AX74" i="4"/>
  <c r="BF210" i="4"/>
  <c r="BU293" i="4"/>
  <c r="BC429" i="4"/>
  <c r="AZ21" i="4"/>
  <c r="BS157" i="4"/>
  <c r="CA293" i="4"/>
  <c r="BX433" i="4"/>
  <c r="BW21" i="4"/>
  <c r="BV157" i="4"/>
  <c r="AY297" i="4"/>
  <c r="AY433" i="4"/>
  <c r="BK25" i="4"/>
  <c r="BI161" i="4"/>
  <c r="BU297" i="4"/>
  <c r="BP445" i="4"/>
  <c r="AY33" i="4"/>
  <c r="BT169" i="4"/>
  <c r="BH354" i="4"/>
  <c r="BT490" i="4"/>
  <c r="BC107" i="4"/>
  <c r="BM161" i="4"/>
  <c r="CA346" i="4"/>
  <c r="AY482" i="4"/>
  <c r="BL25" i="4"/>
  <c r="BZ165" i="4"/>
  <c r="BB350" i="4"/>
  <c r="BB486" i="4"/>
  <c r="BY45" i="4"/>
  <c r="BI181" i="4"/>
  <c r="BP317" i="4"/>
  <c r="BP3" i="4"/>
  <c r="BG45" i="4"/>
  <c r="BP181" i="4"/>
  <c r="BX366" i="4"/>
  <c r="BA3" i="4"/>
  <c r="BH90" i="4"/>
  <c r="AZ181" i="4"/>
  <c r="CA366" i="4"/>
  <c r="AX7" i="4"/>
  <c r="BI94" i="4"/>
  <c r="BS230" i="4"/>
  <c r="BE415" i="4"/>
  <c r="BT498" i="4"/>
  <c r="AX69" i="4"/>
  <c r="BC205" i="4"/>
  <c r="BQ341" i="4"/>
  <c r="BI477" i="4"/>
  <c r="BI69" i="4"/>
  <c r="BJ205" i="4"/>
  <c r="BO337" i="4"/>
  <c r="BY477" i="4"/>
  <c r="BB114" i="4"/>
  <c r="AZ250" i="4"/>
  <c r="BD386" i="4"/>
  <c r="BM477" i="4"/>
  <c r="CA114" i="4"/>
  <c r="BO250" i="4"/>
  <c r="BE341" i="4"/>
  <c r="BP477" i="4"/>
  <c r="BU126" i="4"/>
  <c r="BR262" i="4"/>
  <c r="BT398" i="4"/>
  <c r="BW481" i="4"/>
  <c r="BD126" i="4"/>
  <c r="BA262" i="4"/>
  <c r="BY345" i="4"/>
  <c r="BP481" i="4"/>
  <c r="BK73" i="4"/>
  <c r="AX213" i="4"/>
  <c r="BB349" i="4"/>
  <c r="CA485" i="4"/>
  <c r="BB77" i="4"/>
  <c r="BM213" i="4"/>
  <c r="BX349" i="4"/>
  <c r="BH489" i="4"/>
  <c r="BW77" i="4"/>
  <c r="BP213" i="4"/>
  <c r="BL349" i="4"/>
  <c r="BG497" i="4"/>
  <c r="BA89" i="4"/>
  <c r="BQ225" i="4"/>
  <c r="BH406" i="4"/>
  <c r="BY47" i="4"/>
  <c r="BH159" i="4"/>
  <c r="BV221" i="4"/>
  <c r="BO406" i="4"/>
  <c r="AX47" i="4"/>
  <c r="BY89" i="4"/>
  <c r="BL225" i="4"/>
  <c r="BE410" i="4"/>
  <c r="AY47" i="4"/>
  <c r="BK97" i="4"/>
  <c r="BL233" i="4"/>
  <c r="BA373" i="4"/>
  <c r="BD55" i="4"/>
  <c r="BL97" i="4"/>
  <c r="BR237" i="4"/>
  <c r="BW418" i="4"/>
  <c r="BA59" i="4"/>
  <c r="BF138" i="4"/>
  <c r="BQ229" i="4"/>
  <c r="BW410" i="4"/>
  <c r="BD51" i="4"/>
  <c r="BG138" i="4"/>
  <c r="AX278" i="4"/>
  <c r="BZ459" i="4"/>
  <c r="BJ47" i="4"/>
  <c r="BD26" i="4"/>
  <c r="BB117" i="4"/>
  <c r="BN253" i="4"/>
  <c r="BS389" i="4"/>
  <c r="BM181" i="4"/>
  <c r="BF317" i="4"/>
  <c r="BS453" i="4"/>
  <c r="BO49" i="4"/>
  <c r="BK226" i="4"/>
  <c r="BF362" i="4"/>
  <c r="BD44" i="4"/>
  <c r="BX82" i="4"/>
  <c r="BU222" i="4"/>
  <c r="BM358" i="4"/>
  <c r="BS40" i="4"/>
  <c r="BL49" i="4"/>
  <c r="BQ201" i="4"/>
  <c r="BF337" i="4"/>
  <c r="BZ473" i="4"/>
  <c r="AY65" i="4"/>
  <c r="CA205" i="4"/>
  <c r="BS341" i="4"/>
  <c r="BM489" i="4"/>
  <c r="BD77" i="4"/>
  <c r="BS291" i="4"/>
  <c r="BY378" i="4"/>
  <c r="BU64" i="4"/>
  <c r="AY77" i="4"/>
  <c r="CA213" i="4"/>
  <c r="BB353" i="4"/>
  <c r="BL35" i="4"/>
  <c r="BI81" i="4"/>
  <c r="BP230" i="4"/>
  <c r="BI415" i="4"/>
  <c r="BR389" i="4"/>
  <c r="AZ26" i="4"/>
  <c r="AZ117" i="4"/>
  <c r="BF257" i="4"/>
  <c r="BV442" i="4"/>
  <c r="BD124" i="4"/>
  <c r="CA162" i="4"/>
  <c r="BU347" i="4"/>
  <c r="BR391" i="4"/>
  <c r="BU28" i="4"/>
  <c r="BK119" i="4"/>
  <c r="BW255" i="4"/>
  <c r="AZ391" i="4"/>
  <c r="BT28" i="4"/>
  <c r="BF168" i="4"/>
  <c r="BP304" i="4"/>
  <c r="BW454" i="4"/>
  <c r="BW91" i="4"/>
  <c r="BU477" i="4"/>
  <c r="BD114" i="4"/>
  <c r="BH250" i="4"/>
  <c r="BA390" i="4"/>
  <c r="BH23" i="4"/>
  <c r="BN159" i="4"/>
  <c r="BJ213" i="4"/>
  <c r="BQ398" i="4"/>
  <c r="BP420" i="4"/>
  <c r="CA135" i="4"/>
  <c r="BE275" i="4"/>
  <c r="BY411" i="4"/>
  <c r="AY237" i="4"/>
  <c r="BT373" i="4"/>
  <c r="BH10" i="4"/>
  <c r="BA150" i="4"/>
  <c r="BR233" i="4"/>
  <c r="BN369" i="4"/>
  <c r="BQ10" i="4"/>
  <c r="BH101" i="4"/>
  <c r="BX278" i="4"/>
  <c r="BC414" i="4"/>
  <c r="BQ100" i="4"/>
  <c r="BE138" i="4"/>
  <c r="BN274" i="4"/>
  <c r="BH410" i="4"/>
  <c r="BZ96" i="4"/>
  <c r="BL101" i="4"/>
  <c r="BZ253" i="4"/>
  <c r="BV389" i="4"/>
  <c r="BX26" i="4"/>
  <c r="BS121" i="4"/>
  <c r="BL261" i="4"/>
  <c r="BA397" i="4"/>
  <c r="BG42" i="4"/>
  <c r="BR133" i="4"/>
  <c r="BM355" i="4"/>
  <c r="BA442" i="4"/>
  <c r="BA7" i="4"/>
  <c r="BL121" i="4"/>
  <c r="BP257" i="4"/>
  <c r="BS397" i="4"/>
  <c r="AZ83" i="4"/>
  <c r="AZ125" i="4"/>
  <c r="BI286" i="4"/>
  <c r="BT467" i="4"/>
  <c r="AZ441" i="4"/>
  <c r="BY82" i="4"/>
  <c r="BU173" i="4"/>
  <c r="BT309" i="4"/>
  <c r="BD494" i="4"/>
  <c r="BI131" i="4"/>
  <c r="BM218" i="4"/>
  <c r="BH399" i="4"/>
  <c r="BZ4" i="4"/>
  <c r="BA144" i="4"/>
  <c r="BC231" i="4"/>
  <c r="AX371" i="4"/>
  <c r="BA8" i="4"/>
  <c r="AY95" i="4"/>
  <c r="BX280" i="4"/>
  <c r="BP416" i="4"/>
  <c r="BF476" i="4"/>
  <c r="BV207" i="4"/>
  <c r="BT30" i="4"/>
  <c r="BB170" i="4"/>
  <c r="BM306" i="4"/>
  <c r="AY442" i="4"/>
  <c r="AZ75" i="4"/>
  <c r="BL211" i="4"/>
  <c r="BZ273" i="4"/>
  <c r="BL458" i="4"/>
  <c r="BG302" i="4"/>
  <c r="BT438" i="4"/>
  <c r="BU79" i="4"/>
  <c r="BI374" i="4"/>
  <c r="BE11" i="4"/>
  <c r="BY53" i="4"/>
  <c r="BW234" i="4"/>
  <c r="BI321" i="4"/>
  <c r="BH457" i="4"/>
  <c r="AY49" i="4"/>
  <c r="BK185" i="4"/>
  <c r="BI366" i="4"/>
  <c r="BU3" i="4"/>
  <c r="BN139" i="4"/>
  <c r="BT275" i="4"/>
  <c r="BW411" i="4"/>
  <c r="BF498" i="4"/>
  <c r="AZ135" i="4"/>
  <c r="BH197" i="4"/>
  <c r="BY394" i="4"/>
  <c r="BZ31" i="4"/>
  <c r="AZ39" i="4"/>
  <c r="BF42" i="4"/>
  <c r="BH178" i="4"/>
  <c r="BS314" i="4"/>
  <c r="BK46" i="4"/>
  <c r="BO137" i="4"/>
  <c r="BJ435" i="4"/>
  <c r="CA72" i="4"/>
  <c r="BX155" i="4"/>
  <c r="AX295" i="4"/>
  <c r="AY431" i="4"/>
  <c r="CA481" i="4"/>
  <c r="BQ122" i="4"/>
  <c r="BA213" i="4"/>
  <c r="BF382" i="4"/>
  <c r="BR19" i="4"/>
  <c r="BI82" i="4"/>
  <c r="BL129" i="4"/>
  <c r="BY314" i="4"/>
  <c r="BU405" i="4"/>
  <c r="BW42" i="4"/>
  <c r="BY227" i="4"/>
  <c r="BU363" i="4"/>
  <c r="BB450" i="4"/>
  <c r="BW108" i="4"/>
  <c r="BX288" i="4"/>
  <c r="BN428" i="4"/>
  <c r="BR392" i="4"/>
  <c r="BT164" i="4"/>
  <c r="BW458" i="4"/>
  <c r="AZ95" i="4"/>
  <c r="BK231" i="4"/>
  <c r="BD367" i="4"/>
  <c r="AY171" i="4"/>
  <c r="BX307" i="4"/>
  <c r="BD217" i="4"/>
  <c r="BG402" i="4"/>
  <c r="BX39" i="4"/>
  <c r="CA175" i="4"/>
  <c r="BW307" i="4"/>
  <c r="BE334" i="4"/>
  <c r="BX489" i="4"/>
  <c r="AX130" i="4"/>
  <c r="BZ287" i="4"/>
  <c r="BA423" i="4"/>
  <c r="BT60" i="4"/>
  <c r="BD309" i="4"/>
  <c r="BS445" i="4"/>
  <c r="BQ37" i="4"/>
  <c r="BT173" i="4"/>
  <c r="BN358" i="4"/>
  <c r="BY494" i="4"/>
  <c r="BK37" i="4"/>
  <c r="BN222" i="4"/>
  <c r="BL426" i="4"/>
  <c r="AY63" i="4"/>
  <c r="BE203" i="4"/>
  <c r="BM339" i="4"/>
  <c r="BI475" i="4"/>
  <c r="BG59" i="4"/>
  <c r="BE389" i="4"/>
  <c r="AY241" i="4"/>
  <c r="AX87" i="4"/>
  <c r="BZ121" i="4"/>
  <c r="AY257" i="4"/>
  <c r="BE397" i="4"/>
  <c r="BG38" i="4"/>
  <c r="BP125" i="4"/>
  <c r="BO273" i="4"/>
  <c r="BJ413" i="4"/>
  <c r="BT487" i="4"/>
  <c r="BV124" i="4"/>
  <c r="BE211" i="4"/>
  <c r="BM347" i="4"/>
  <c r="BN483" i="4"/>
  <c r="BI38" i="4"/>
  <c r="AY174" i="4"/>
  <c r="AY265" i="4"/>
  <c r="BV426" i="4"/>
  <c r="BT63" i="4"/>
  <c r="BJ117" i="4"/>
  <c r="BP173" i="4"/>
  <c r="BZ358" i="4"/>
  <c r="BM449" i="4"/>
  <c r="BG86" i="4"/>
  <c r="BH271" i="4"/>
  <c r="AY407" i="4"/>
  <c r="BN494" i="4"/>
  <c r="BN131" i="4"/>
  <c r="BX175" i="4"/>
  <c r="BT311" i="4"/>
  <c r="BM451" i="4"/>
  <c r="BN88" i="4"/>
  <c r="BR179" i="4"/>
  <c r="BF315" i="4"/>
  <c r="BD496" i="4"/>
  <c r="BV276" i="4"/>
  <c r="BV295" i="4"/>
  <c r="BV431" i="4"/>
  <c r="BT261" i="4"/>
  <c r="BQ446" i="4"/>
  <c r="BH83" i="4"/>
  <c r="BT219" i="4"/>
  <c r="BC355" i="4"/>
  <c r="BB491" i="4"/>
  <c r="BF46" i="4"/>
  <c r="BU182" i="4"/>
  <c r="BK331" i="4"/>
  <c r="BU467" i="4"/>
  <c r="BC104" i="4"/>
  <c r="BW310" i="4"/>
  <c r="BB446" i="4"/>
  <c r="CA34" i="4"/>
  <c r="CA170" i="4"/>
  <c r="BB257" i="4"/>
  <c r="BJ393" i="4"/>
  <c r="BW30" i="4"/>
  <c r="BX121" i="4"/>
  <c r="BR302" i="4"/>
  <c r="BW438" i="4"/>
  <c r="BG75" i="4"/>
  <c r="BC211" i="4"/>
  <c r="BV347" i="4"/>
  <c r="BU434" i="4"/>
  <c r="BA120" i="4"/>
  <c r="BI125" i="4"/>
  <c r="BK330" i="4"/>
  <c r="BO466" i="4"/>
  <c r="BY5" i="4"/>
  <c r="BP141" i="4"/>
  <c r="CA281" i="4"/>
  <c r="BP417" i="4"/>
  <c r="BF21" i="4"/>
  <c r="AZ157" i="4"/>
  <c r="BL371" i="4"/>
  <c r="BR8" i="4"/>
  <c r="BE95" i="4"/>
  <c r="AX231" i="4"/>
  <c r="BM367" i="4"/>
  <c r="BJ429" i="4"/>
  <c r="BP66" i="4"/>
  <c r="BU157" i="4"/>
  <c r="BH306" i="4"/>
  <c r="BW446" i="4"/>
  <c r="BC128" i="4"/>
  <c r="BR57" i="4"/>
  <c r="AZ242" i="4"/>
  <c r="BG333" i="4"/>
  <c r="BB469" i="4"/>
  <c r="BA155" i="4"/>
  <c r="BJ291" i="4"/>
  <c r="BB378" i="4"/>
  <c r="BO60" i="4"/>
  <c r="BC127" i="4"/>
  <c r="BD263" i="4"/>
  <c r="AX403" i="4"/>
  <c r="BN40" i="4"/>
  <c r="BT127" i="4"/>
  <c r="AX267" i="4"/>
  <c r="AZ448" i="4"/>
  <c r="BM228" i="4"/>
  <c r="BL167" i="4"/>
  <c r="AZ303" i="4"/>
  <c r="BA145" i="4"/>
  <c r="BA330" i="4"/>
  <c r="BP466" i="4"/>
  <c r="BZ103" i="4"/>
  <c r="BO235" i="4"/>
  <c r="AY371" i="4"/>
  <c r="BC425" i="4"/>
  <c r="AX66" i="4"/>
  <c r="BT470" i="4"/>
  <c r="BW62" i="4"/>
  <c r="BE247" i="4"/>
  <c r="BA362" i="4"/>
  <c r="AY498" i="4"/>
  <c r="BP41" i="4"/>
  <c r="BA226" i="4"/>
  <c r="BI309" i="4"/>
  <c r="BE445" i="4"/>
  <c r="BT37" i="4"/>
  <c r="BU177" i="4"/>
  <c r="BY354" i="4"/>
  <c r="BZ490" i="4"/>
  <c r="AZ127" i="4"/>
  <c r="BO263" i="4"/>
  <c r="BH403" i="4"/>
  <c r="BS486" i="4"/>
  <c r="BL123" i="4"/>
  <c r="BX177" i="4"/>
  <c r="BP382" i="4"/>
  <c r="AX23" i="4"/>
  <c r="BC57" i="4"/>
  <c r="BZ197" i="4"/>
  <c r="BB337" i="4"/>
  <c r="BV473" i="4"/>
  <c r="BL73" i="4"/>
  <c r="AZ209" i="4"/>
  <c r="BK431" i="4"/>
  <c r="BG68" i="4"/>
  <c r="CA155" i="4"/>
  <c r="BE267" i="4"/>
  <c r="BQ403" i="4"/>
  <c r="BV490" i="4"/>
  <c r="BK127" i="4"/>
  <c r="BZ201" i="4"/>
  <c r="BV362" i="4"/>
  <c r="CA498" i="4"/>
  <c r="BA61" i="4"/>
  <c r="BW109" i="4"/>
  <c r="BE294" i="4"/>
  <c r="BN385" i="4"/>
  <c r="AY22" i="4"/>
  <c r="BG207" i="4"/>
  <c r="BL343" i="4"/>
  <c r="BM430" i="4"/>
  <c r="BU116" i="4"/>
  <c r="BT171" i="4"/>
  <c r="BD307" i="4"/>
  <c r="BE447" i="4"/>
  <c r="BR84" i="4"/>
  <c r="BU175" i="4"/>
  <c r="BM311" i="4"/>
  <c r="BH492" i="4"/>
  <c r="BQ147" i="4"/>
  <c r="BF171" i="4"/>
  <c r="BR307" i="4"/>
  <c r="BC197" i="4"/>
  <c r="BD382" i="4"/>
  <c r="BD19" i="4"/>
  <c r="BC155" i="4"/>
  <c r="BQ291" i="4"/>
  <c r="BA427" i="4"/>
  <c r="BU489" i="4"/>
  <c r="BA126" i="4"/>
  <c r="BR191" i="4"/>
  <c r="BB327" i="4"/>
  <c r="BS463" i="4"/>
  <c r="BP333" i="4"/>
  <c r="BL469" i="4"/>
  <c r="BB61" i="4"/>
  <c r="BB197" i="4"/>
  <c r="BM382" i="4"/>
  <c r="BF19" i="4"/>
  <c r="BQ61" i="4"/>
  <c r="BB246" i="4"/>
  <c r="BE79" i="4"/>
  <c r="BJ170" i="4"/>
  <c r="CA351" i="4"/>
  <c r="BD487" i="4"/>
  <c r="BN128" i="4"/>
  <c r="BQ166" i="4"/>
  <c r="AZ347" i="4"/>
  <c r="BC409" i="4"/>
  <c r="BK9" i="4"/>
  <c r="AY145" i="4"/>
  <c r="BD281" i="4"/>
  <c r="BQ421" i="4"/>
  <c r="BO13" i="4"/>
  <c r="BV149" i="4"/>
  <c r="BV297" i="4"/>
  <c r="BO433" i="4"/>
  <c r="BO99" i="4"/>
  <c r="AY186" i="4"/>
  <c r="BA371" i="4"/>
  <c r="BU8" i="4"/>
  <c r="BL13" i="4"/>
  <c r="BK149" i="4"/>
  <c r="BZ334" i="4"/>
  <c r="BZ425" i="4"/>
  <c r="BJ95" i="4"/>
  <c r="BG231" i="4"/>
  <c r="BK205" i="4"/>
  <c r="BZ341" i="4"/>
  <c r="BD27" i="4"/>
  <c r="BR73" i="4"/>
  <c r="BR258" i="4"/>
  <c r="BW439" i="4"/>
  <c r="BB27" i="4"/>
  <c r="BS163" i="4"/>
  <c r="AX479" i="4"/>
  <c r="BM116" i="4"/>
  <c r="BF162" i="4"/>
  <c r="BQ298" i="4"/>
  <c r="BO483" i="4"/>
  <c r="BM120" i="4"/>
  <c r="BV256" i="4"/>
  <c r="CA392" i="4"/>
  <c r="BJ96" i="4"/>
  <c r="BA232" i="4"/>
  <c r="AZ293" i="4"/>
  <c r="BO429" i="4"/>
  <c r="BU70" i="4"/>
  <c r="BJ206" i="4"/>
  <c r="AZ338" i="4"/>
  <c r="BG94" i="4"/>
  <c r="BA21" i="4"/>
  <c r="BQ206" i="4"/>
  <c r="BU136" i="4"/>
  <c r="BN227" i="4"/>
  <c r="BE363" i="4"/>
  <c r="BZ499" i="4"/>
  <c r="BM45" i="4"/>
  <c r="CA181" i="4"/>
  <c r="BX317" i="4"/>
  <c r="BO3" i="4"/>
  <c r="BL41" i="4"/>
  <c r="BA177" i="4"/>
  <c r="BE317" i="4"/>
  <c r="BN453" i="4"/>
  <c r="BS94" i="4"/>
  <c r="BL230" i="4"/>
  <c r="BA415" i="4"/>
  <c r="AZ52" i="4"/>
  <c r="BT90" i="4"/>
  <c r="BC226" i="4"/>
  <c r="BE198" i="4"/>
  <c r="AX457" i="4"/>
  <c r="BZ61" i="4"/>
  <c r="BV197" i="4"/>
  <c r="CA333" i="4"/>
  <c r="BF473" i="4"/>
  <c r="BY69" i="4"/>
  <c r="BE205" i="4"/>
  <c r="BD349" i="4"/>
  <c r="BA489" i="4"/>
  <c r="BY155" i="4"/>
  <c r="BD238" i="4"/>
  <c r="BK423" i="4"/>
  <c r="CA60" i="4"/>
  <c r="BZ65" i="4"/>
  <c r="BM205" i="4"/>
  <c r="BJ390" i="4"/>
  <c r="AX481" i="4"/>
  <c r="BR94" i="4"/>
  <c r="BC275" i="4"/>
  <c r="BS249" i="4"/>
  <c r="BA389" i="4"/>
  <c r="BH71" i="4"/>
  <c r="BE117" i="4"/>
  <c r="BN302" i="4"/>
  <c r="BH483" i="4"/>
  <c r="BC71" i="4"/>
  <c r="BW207" i="4"/>
  <c r="BB92" i="4"/>
  <c r="BM138" i="4"/>
  <c r="BJ274" i="4"/>
  <c r="BY410" i="4"/>
  <c r="BP96" i="4"/>
  <c r="BA187" i="4"/>
  <c r="BS368" i="4"/>
  <c r="AY148" i="4"/>
  <c r="AZ140" i="4"/>
  <c r="BR276" i="4"/>
  <c r="AZ337" i="4"/>
  <c r="BR477" i="4"/>
  <c r="BF114" i="4"/>
  <c r="BD250" i="4"/>
  <c r="AZ382" i="4"/>
  <c r="BN68" i="4"/>
  <c r="AZ73" i="4"/>
  <c r="BE258" i="4"/>
  <c r="BW118" i="4"/>
  <c r="BG350" i="4"/>
  <c r="AY486" i="4"/>
  <c r="BO29" i="4"/>
  <c r="BZ214" i="4"/>
  <c r="CA297" i="4"/>
  <c r="BD433" i="4"/>
  <c r="BN29" i="4"/>
  <c r="BN165" i="4"/>
  <c r="BK342" i="4"/>
  <c r="BY482" i="4"/>
  <c r="BD119" i="4"/>
  <c r="BA255" i="4"/>
  <c r="BZ391" i="4"/>
  <c r="BR478" i="4"/>
  <c r="BQ115" i="4"/>
  <c r="AX169" i="4"/>
  <c r="BY374" i="4"/>
  <c r="CA11" i="4"/>
  <c r="BD45" i="4"/>
  <c r="BH185" i="4"/>
  <c r="BV325" i="4"/>
  <c r="BD461" i="4"/>
  <c r="BP61" i="4"/>
  <c r="BB201" i="4"/>
  <c r="BK411" i="4"/>
  <c r="AY48" i="4"/>
  <c r="AY135" i="4"/>
  <c r="BV271" i="4"/>
  <c r="BC407" i="4"/>
  <c r="BO469" i="4"/>
  <c r="BM110" i="4"/>
  <c r="BJ201" i="4"/>
  <c r="BW350" i="4"/>
  <c r="CA486" i="4"/>
  <c r="BR41" i="4"/>
  <c r="BW101" i="4"/>
  <c r="CA282" i="4"/>
  <c r="CA373" i="4"/>
  <c r="BN14" i="4"/>
  <c r="BP195" i="4"/>
  <c r="AX335" i="4"/>
  <c r="BS418" i="4"/>
  <c r="AY104" i="4"/>
  <c r="BA171" i="4"/>
  <c r="BJ307" i="4"/>
  <c r="BV443" i="4"/>
  <c r="BV80" i="4"/>
  <c r="BB171" i="4"/>
  <c r="BO307" i="4"/>
  <c r="AY492" i="4"/>
  <c r="BH268" i="4"/>
  <c r="AZ208" i="4"/>
  <c r="BS344" i="4"/>
  <c r="CA189" i="4"/>
  <c r="BH370" i="4"/>
  <c r="CA7" i="4"/>
  <c r="BI147" i="4"/>
  <c r="BE279" i="4"/>
  <c r="BR415" i="4"/>
  <c r="BQ469" i="4"/>
  <c r="BZ106" i="4"/>
  <c r="BS187" i="4"/>
  <c r="BZ323" i="4"/>
  <c r="BY463" i="4"/>
  <c r="BY289" i="4"/>
  <c r="BY425" i="4"/>
  <c r="AZ13" i="4"/>
  <c r="BN153" i="4"/>
  <c r="AX338" i="4"/>
  <c r="BA474" i="4"/>
  <c r="BW17" i="4"/>
  <c r="BG198" i="4"/>
  <c r="BY398" i="4"/>
  <c r="BI35" i="4"/>
  <c r="BH171" i="4"/>
  <c r="BH307" i="4"/>
  <c r="BD443" i="4"/>
  <c r="BL31" i="4"/>
  <c r="BW167" i="4"/>
  <c r="AY221" i="4"/>
  <c r="BJ358" i="4"/>
  <c r="BV494" i="4"/>
  <c r="BV37" i="4"/>
  <c r="BO173" i="4"/>
  <c r="BU358" i="4"/>
  <c r="BH494" i="4"/>
  <c r="BJ33" i="4"/>
  <c r="BZ169" i="4"/>
  <c r="BF475" i="4"/>
  <c r="BR112" i="4"/>
  <c r="BJ199" i="4"/>
  <c r="BW389" i="4"/>
  <c r="BM438" i="4"/>
  <c r="BL14" i="4"/>
  <c r="BN154" i="4"/>
  <c r="BQ245" i="4"/>
  <c r="BT402" i="4"/>
  <c r="BQ43" i="4"/>
  <c r="AX105" i="4"/>
  <c r="BY153" i="4"/>
  <c r="BU338" i="4"/>
  <c r="BY429" i="4"/>
  <c r="BS66" i="4"/>
  <c r="BD251" i="4"/>
  <c r="BM387" i="4"/>
  <c r="BM474" i="4"/>
  <c r="BN111" i="4"/>
  <c r="BX470" i="4"/>
  <c r="AY62" i="4"/>
  <c r="BH243" i="4"/>
  <c r="BF383" i="4"/>
  <c r="BF474" i="4"/>
  <c r="BH111" i="4"/>
  <c r="BV247" i="4"/>
  <c r="BE84" i="4"/>
  <c r="BM283" i="4"/>
  <c r="AY419" i="4"/>
  <c r="BA241" i="4"/>
  <c r="BA426" i="4"/>
  <c r="BO63" i="4"/>
  <c r="BT199" i="4"/>
  <c r="BO331" i="4"/>
  <c r="BP467" i="4"/>
  <c r="BS30" i="4"/>
  <c r="BN170" i="4"/>
  <c r="BD299" i="4"/>
  <c r="BM439" i="4"/>
  <c r="BV76" i="4"/>
  <c r="AZ33" i="4"/>
  <c r="BD169" i="4"/>
  <c r="BF309" i="4"/>
  <c r="BH490" i="4"/>
  <c r="BC29" i="4"/>
  <c r="BW165" i="4"/>
  <c r="BL305" i="4"/>
  <c r="BO441" i="4"/>
  <c r="BV74" i="4"/>
  <c r="BK210" i="4"/>
  <c r="BL395" i="4"/>
  <c r="BW32" i="4"/>
  <c r="BG70" i="4"/>
  <c r="BY210" i="4"/>
  <c r="BX391" i="4"/>
  <c r="CA453" i="4"/>
  <c r="BZ49" i="4"/>
  <c r="AX189" i="4"/>
  <c r="BM325" i="4"/>
  <c r="BW461" i="4"/>
  <c r="BT57" i="4"/>
  <c r="BW193" i="4"/>
  <c r="BN341" i="4"/>
  <c r="BN477" i="4"/>
  <c r="AZ143" i="4"/>
  <c r="BB230" i="4"/>
  <c r="BL411" i="4"/>
  <c r="AX52" i="4"/>
  <c r="BM57" i="4"/>
  <c r="BH193" i="4"/>
  <c r="BJ378" i="4"/>
  <c r="BV469" i="4"/>
  <c r="BL90" i="4"/>
  <c r="BK275" i="4"/>
  <c r="BG249" i="4"/>
  <c r="BT385" i="4"/>
  <c r="BG71" i="4"/>
  <c r="BT113" i="4"/>
  <c r="BL298" i="4"/>
  <c r="BX483" i="4"/>
  <c r="BN71" i="4"/>
  <c r="BF207" i="4"/>
  <c r="BV88" i="4"/>
  <c r="BV134" i="4"/>
  <c r="BV270" i="4"/>
  <c r="BK406" i="4"/>
  <c r="BH92" i="4"/>
  <c r="BT183" i="4"/>
  <c r="BJ368" i="4"/>
  <c r="BC144" i="4"/>
  <c r="BV136" i="4"/>
  <c r="BO272" i="4"/>
  <c r="BN337" i="4"/>
  <c r="CA473" i="4"/>
  <c r="BH110" i="4"/>
  <c r="BF250" i="4"/>
  <c r="BI382" i="4"/>
  <c r="BM40" i="4"/>
  <c r="BU82" i="4"/>
  <c r="BX263" i="4"/>
  <c r="BJ118" i="4"/>
  <c r="BF254" i="4"/>
  <c r="AZ390" i="4"/>
  <c r="AY27" i="4"/>
  <c r="BB89" i="4"/>
  <c r="BN225" i="4"/>
  <c r="BF361" i="4"/>
  <c r="BI47" i="4"/>
  <c r="BN85" i="4"/>
  <c r="BL221" i="4"/>
  <c r="BC357" i="4"/>
  <c r="BE497" i="4"/>
  <c r="BQ138" i="4"/>
  <c r="BM274" i="4"/>
  <c r="BA459" i="4"/>
  <c r="BM96" i="4"/>
  <c r="BM134" i="4"/>
  <c r="BH270" i="4"/>
  <c r="BH366" i="4"/>
  <c r="BX497" i="4"/>
  <c r="BR105" i="4"/>
  <c r="BE241" i="4"/>
  <c r="CA377" i="4"/>
  <c r="BQ18" i="4"/>
  <c r="BZ109" i="4"/>
  <c r="BH245" i="4"/>
  <c r="BV393" i="4"/>
  <c r="BD30" i="4"/>
  <c r="BW195" i="4"/>
  <c r="BC282" i="4"/>
  <c r="BK467" i="4"/>
  <c r="BF104" i="4"/>
  <c r="BT109" i="4"/>
  <c r="BW245" i="4"/>
  <c r="BT430" i="4"/>
  <c r="BK22" i="4"/>
  <c r="AZ134" i="4"/>
  <c r="AY319" i="4"/>
  <c r="BV293" i="4"/>
  <c r="BK429" i="4"/>
  <c r="BS21" i="4"/>
  <c r="BR161" i="4"/>
  <c r="BU346" i="4"/>
  <c r="AZ28" i="4"/>
  <c r="BK66" i="4"/>
  <c r="BQ251" i="4"/>
  <c r="BH132" i="4"/>
  <c r="BG178" i="4"/>
  <c r="AX318" i="4"/>
  <c r="BM454" i="4"/>
  <c r="BF140" i="4"/>
  <c r="CA227" i="4"/>
  <c r="BL412" i="4"/>
  <c r="BV188" i="4"/>
  <c r="BJ216" i="4"/>
  <c r="BC352" i="4"/>
  <c r="BR381" i="4"/>
  <c r="BC18" i="4"/>
  <c r="BT154" i="4"/>
  <c r="BT294" i="4"/>
  <c r="BI426" i="4"/>
  <c r="BM112" i="4"/>
  <c r="BK117" i="4"/>
  <c r="BY302" i="4"/>
  <c r="BC256" i="4"/>
  <c r="BQ396" i="4"/>
  <c r="BI111" i="4"/>
  <c r="BB247" i="4"/>
  <c r="BD105" i="4"/>
  <c r="BU245" i="4"/>
  <c r="BE381" i="4"/>
  <c r="BM67" i="4"/>
  <c r="BF130" i="4"/>
  <c r="BQ29" i="4"/>
  <c r="BV165" i="4"/>
  <c r="BJ350" i="4"/>
  <c r="BM59" i="4"/>
  <c r="BK146" i="4"/>
  <c r="BH331" i="4"/>
  <c r="BZ467" i="4"/>
  <c r="CA104" i="4"/>
  <c r="BM146" i="4"/>
  <c r="AY327" i="4"/>
  <c r="BB381" i="4"/>
  <c r="BA382" i="4"/>
  <c r="BI19" i="4"/>
  <c r="AY61" i="4"/>
  <c r="BR197" i="4"/>
  <c r="BB382" i="4"/>
  <c r="BQ19" i="4"/>
  <c r="BJ57" i="4"/>
  <c r="BX193" i="4"/>
  <c r="BU128" i="4"/>
  <c r="BH166" i="4"/>
  <c r="BX347" i="4"/>
  <c r="AX487" i="4"/>
  <c r="BU124" i="4"/>
  <c r="BH137" i="4"/>
  <c r="BB322" i="4"/>
  <c r="BU413" i="4"/>
  <c r="BH63" i="4"/>
  <c r="BS203" i="4"/>
  <c r="BE177" i="4"/>
  <c r="BJ313" i="4"/>
  <c r="BJ498" i="4"/>
  <c r="BZ41" i="4"/>
  <c r="BT226" i="4"/>
  <c r="BQ411" i="4"/>
  <c r="BK494" i="4"/>
  <c r="BF135" i="4"/>
  <c r="BM271" i="4"/>
  <c r="BJ407" i="4"/>
  <c r="CA44" i="4"/>
  <c r="BA184" i="4"/>
  <c r="BZ230" i="4"/>
  <c r="BL366" i="4"/>
  <c r="BA52" i="4"/>
  <c r="BO139" i="4"/>
  <c r="BK495" i="4"/>
  <c r="BC132" i="4"/>
  <c r="BY265" i="4"/>
  <c r="BF401" i="4"/>
  <c r="BG87" i="4"/>
  <c r="BL174" i="4"/>
  <c r="BY310" i="4"/>
  <c r="BW491" i="4"/>
  <c r="BR46" i="4"/>
  <c r="BX182" i="4"/>
  <c r="AZ104" i="4"/>
  <c r="CA195" i="4"/>
  <c r="BD331" i="4"/>
  <c r="BM471" i="4"/>
  <c r="BA25" i="4"/>
  <c r="BB161" i="4"/>
  <c r="BS297" i="4"/>
  <c r="BN482" i="4"/>
  <c r="BU21" i="4"/>
  <c r="BQ157" i="4"/>
  <c r="BC293" i="4"/>
  <c r="BN433" i="4"/>
  <c r="BA66" i="4"/>
  <c r="BE202" i="4"/>
  <c r="BT383" i="4"/>
  <c r="BG20" i="4"/>
  <c r="BS62" i="4"/>
  <c r="AZ198" i="4"/>
  <c r="BL379" i="4"/>
  <c r="AZ433" i="4"/>
  <c r="BM41" i="4"/>
  <c r="BY177" i="4"/>
  <c r="BD313" i="4"/>
  <c r="BF453" i="4"/>
  <c r="BX45" i="4"/>
  <c r="BG181" i="4"/>
  <c r="BV329" i="4"/>
  <c r="BW465" i="4"/>
  <c r="AX143" i="4"/>
  <c r="BD226" i="4"/>
  <c r="BU411" i="4"/>
  <c r="BA198" i="4"/>
  <c r="BZ45" i="4"/>
  <c r="BL181" i="4"/>
  <c r="AY366" i="4"/>
  <c r="BW457" i="4"/>
  <c r="BV70" i="4"/>
  <c r="BU255" i="4"/>
  <c r="BU229" i="4"/>
  <c r="BO365" i="4"/>
  <c r="CA51" i="4"/>
  <c r="BS97" i="4"/>
  <c r="BE282" i="4"/>
  <c r="BH463" i="4"/>
  <c r="BW51" i="4"/>
  <c r="BU187" i="4"/>
  <c r="BK491" i="4"/>
  <c r="BT128" i="4"/>
  <c r="BP174" i="4"/>
  <c r="BC310" i="4"/>
  <c r="BZ495" i="4"/>
  <c r="AZ132" i="4"/>
  <c r="BF272" i="4"/>
  <c r="BA408" i="4"/>
  <c r="AY108" i="4"/>
  <c r="BN248" i="4"/>
  <c r="BV317" i="4"/>
  <c r="BC453" i="4"/>
  <c r="BX90" i="4"/>
  <c r="BY230" i="4"/>
  <c r="BI362" i="4"/>
  <c r="BY48" i="4"/>
  <c r="BH61" i="4"/>
  <c r="BN246" i="4"/>
  <c r="AY103" i="4"/>
  <c r="AY239" i="4"/>
  <c r="BQ379" i="4"/>
  <c r="BS16" i="4"/>
  <c r="BY249" i="4"/>
  <c r="BZ385" i="4"/>
  <c r="BH22" i="4"/>
  <c r="AY158" i="4"/>
  <c r="BN245" i="4"/>
  <c r="BJ381" i="4"/>
  <c r="BH18" i="4"/>
  <c r="AY113" i="4"/>
  <c r="BP290" i="4"/>
  <c r="BQ426" i="4"/>
  <c r="BX108" i="4"/>
  <c r="BX146" i="4"/>
  <c r="CA286" i="4"/>
  <c r="BQ422" i="4"/>
  <c r="BK104" i="4"/>
  <c r="BG121" i="4"/>
  <c r="BQ265" i="4"/>
  <c r="BJ401" i="4"/>
  <c r="BV38" i="4"/>
  <c r="BW129" i="4"/>
  <c r="BP269" i="4"/>
  <c r="BP405" i="4"/>
  <c r="BQ9" i="4"/>
  <c r="BK141" i="4"/>
  <c r="BO355" i="4"/>
  <c r="CA442" i="4"/>
  <c r="BI128" i="4"/>
  <c r="BM133" i="4"/>
  <c r="BK269" i="4"/>
  <c r="CA405" i="4"/>
  <c r="BH91" i="4"/>
  <c r="BU137" i="4"/>
  <c r="BU306" i="4"/>
  <c r="BS3" i="4"/>
  <c r="BP461" i="4"/>
  <c r="BS98" i="4"/>
  <c r="AX193" i="4"/>
  <c r="BN329" i="4"/>
  <c r="BH15" i="4"/>
  <c r="BN151" i="4"/>
  <c r="AX238" i="4"/>
  <c r="BX419" i="4"/>
  <c r="BI32" i="4"/>
  <c r="BI123" i="4"/>
  <c r="BT259" i="4"/>
  <c r="BO395" i="4"/>
  <c r="BY36" i="4"/>
  <c r="BZ123" i="4"/>
  <c r="BX308" i="4"/>
  <c r="BZ444" i="4"/>
  <c r="BC384" i="4"/>
  <c r="AX164" i="4"/>
  <c r="BR5" i="4"/>
  <c r="BW186" i="4"/>
  <c r="BI326" i="4"/>
  <c r="BE462" i="4"/>
  <c r="BK95" i="4"/>
  <c r="BA26" i="4"/>
  <c r="BQ277" i="4"/>
  <c r="BJ462" i="4"/>
  <c r="BB428" i="4"/>
  <c r="AY139" i="4"/>
  <c r="BM279" i="4"/>
  <c r="BU415" i="4"/>
  <c r="AZ301" i="4"/>
  <c r="BP437" i="4"/>
  <c r="BZ74" i="4"/>
  <c r="BS214" i="4"/>
  <c r="BQ297" i="4"/>
  <c r="BH433" i="4"/>
  <c r="BW25" i="4"/>
  <c r="BB165" i="4"/>
  <c r="BC350" i="4"/>
  <c r="BZ486" i="4"/>
  <c r="CA123" i="4"/>
  <c r="BN210" i="4"/>
  <c r="BP346" i="4"/>
  <c r="BS482" i="4"/>
  <c r="BA140" i="4"/>
  <c r="BM30" i="4"/>
  <c r="BG166" i="4"/>
  <c r="BF302" i="4"/>
  <c r="BK389" i="4"/>
  <c r="BC75" i="4"/>
  <c r="BE166" i="4"/>
  <c r="BN249" i="4"/>
  <c r="CA385" i="4"/>
  <c r="BY275" i="4"/>
  <c r="BA411" i="4"/>
  <c r="BN498" i="4"/>
  <c r="AX135" i="4"/>
  <c r="BU271" i="4"/>
  <c r="BO321" i="4"/>
  <c r="BH7" i="4"/>
  <c r="BR53" i="4"/>
  <c r="BL210" i="4"/>
  <c r="BV350" i="4"/>
  <c r="BT32" i="4"/>
  <c r="AZ23" i="4"/>
  <c r="AY163" i="4"/>
  <c r="BJ237" i="4"/>
  <c r="BL373" i="4"/>
  <c r="BF59" i="4"/>
  <c r="BN195" i="4"/>
  <c r="BQ282" i="4"/>
  <c r="BW463" i="4"/>
  <c r="AZ286" i="4"/>
  <c r="AY422" i="4"/>
  <c r="BU63" i="4"/>
  <c r="BA199" i="4"/>
  <c r="BB290" i="4"/>
  <c r="BO426" i="4"/>
  <c r="BS112" i="4"/>
  <c r="BZ199" i="4"/>
  <c r="BL11" i="4"/>
  <c r="BP147" i="4"/>
  <c r="BJ49" i="4"/>
  <c r="BR234" i="4"/>
  <c r="BQ370" i="4"/>
  <c r="BZ7" i="4"/>
  <c r="BT139" i="4"/>
  <c r="AY275" i="4"/>
  <c r="BK329" i="4"/>
  <c r="BN15" i="4"/>
  <c r="BI119" i="4"/>
  <c r="BM255" i="4"/>
  <c r="BN394" i="4"/>
  <c r="BT252" i="4"/>
  <c r="AX294" i="4"/>
  <c r="BJ430" i="4"/>
  <c r="BT13" i="4"/>
  <c r="BP149" i="4"/>
  <c r="BQ289" i="4"/>
  <c r="BT421" i="4"/>
  <c r="AY213" i="4"/>
  <c r="BS349" i="4"/>
  <c r="AY485" i="4"/>
  <c r="BG81" i="4"/>
  <c r="BN258" i="4"/>
  <c r="BX394" i="4"/>
  <c r="AX35" i="4"/>
  <c r="BS167" i="4"/>
  <c r="CA307" i="4"/>
  <c r="AY390" i="4"/>
  <c r="BN76" i="4"/>
  <c r="BZ81" i="4"/>
  <c r="BC286" i="4"/>
  <c r="AX426" i="4"/>
  <c r="AX10" i="4"/>
  <c r="BU101" i="4"/>
  <c r="BB241" i="4"/>
  <c r="BQ377" i="4"/>
  <c r="BB14" i="4"/>
  <c r="BW113" i="4"/>
  <c r="BF327" i="4"/>
  <c r="BI463" i="4"/>
  <c r="BJ51" i="4"/>
  <c r="BH187" i="4"/>
  <c r="CA323" i="4"/>
  <c r="BM385" i="4"/>
  <c r="BX71" i="4"/>
  <c r="BC113" i="4"/>
  <c r="BA266" i="4"/>
  <c r="BP402" i="4"/>
  <c r="BW88" i="4"/>
  <c r="AY13" i="4"/>
  <c r="BY198" i="4"/>
  <c r="BU289" i="4"/>
  <c r="BD425" i="4"/>
  <c r="CA111" i="4"/>
  <c r="BH247" i="4"/>
  <c r="BQ334" i="4"/>
  <c r="BF20" i="4"/>
  <c r="BP60" i="4"/>
  <c r="BX151" i="4"/>
  <c r="BR291" i="4"/>
  <c r="BN427" i="4"/>
  <c r="BN64" i="4"/>
  <c r="BK155" i="4"/>
  <c r="BT336" i="4"/>
  <c r="BN476" i="4"/>
  <c r="BN127" i="4"/>
  <c r="BU263" i="4"/>
  <c r="BD101" i="4"/>
  <c r="BQ286" i="4"/>
  <c r="BX422" i="4"/>
  <c r="CA59" i="4"/>
  <c r="BA195" i="4"/>
  <c r="BM331" i="4"/>
  <c r="BE385" i="4"/>
  <c r="BS67" i="4"/>
  <c r="BX171" i="4"/>
  <c r="BG307" i="4"/>
  <c r="BC443" i="4"/>
  <c r="BS318" i="4"/>
  <c r="AY454" i="4"/>
  <c r="BV46" i="4"/>
  <c r="BY182" i="4"/>
  <c r="BK265" i="4"/>
  <c r="BK401" i="4"/>
  <c r="CA42" i="4"/>
  <c r="BB133" i="4"/>
  <c r="BT310" i="4"/>
  <c r="BN450" i="4"/>
  <c r="BF87" i="4"/>
  <c r="BI223" i="4"/>
  <c r="BX359" i="4"/>
  <c r="BM446" i="4"/>
  <c r="BW128" i="4"/>
  <c r="AX137" i="4"/>
  <c r="BR342" i="4"/>
  <c r="BE478" i="4"/>
  <c r="BX13" i="4"/>
  <c r="BP153" i="4"/>
  <c r="BH293" i="4"/>
  <c r="BA429" i="4"/>
  <c r="BS29" i="4"/>
  <c r="BN169" i="4"/>
  <c r="BG387" i="4"/>
  <c r="AX28" i="4"/>
  <c r="BO111" i="4"/>
  <c r="BY49" i="4"/>
  <c r="CA94" i="4"/>
  <c r="BP429" i="4"/>
  <c r="BY70" i="4"/>
  <c r="AX161" i="4"/>
  <c r="BL318" i="4"/>
  <c r="CA454" i="4"/>
  <c r="BD17" i="4"/>
  <c r="BK69" i="4"/>
  <c r="BG250" i="4"/>
  <c r="BX341" i="4"/>
  <c r="BU481" i="4"/>
  <c r="BP163" i="4"/>
  <c r="AX303" i="4"/>
  <c r="BC386" i="4"/>
  <c r="BY72" i="4"/>
  <c r="BQ131" i="4"/>
  <c r="BR267" i="4"/>
  <c r="CA403" i="4"/>
  <c r="BT40" i="4"/>
  <c r="CA131" i="4"/>
  <c r="BC267" i="4"/>
  <c r="BJ452" i="4"/>
  <c r="BG64" i="4"/>
  <c r="BA243" i="4"/>
  <c r="BC379" i="4"/>
  <c r="BE157" i="4"/>
  <c r="BD338" i="4"/>
  <c r="BX474" i="4"/>
  <c r="BI115" i="4"/>
  <c r="BM247" i="4"/>
  <c r="BJ383" i="4"/>
  <c r="BU445" i="4"/>
  <c r="BZ82" i="4"/>
  <c r="BI474" i="4"/>
  <c r="BQ66" i="4"/>
  <c r="BG247" i="4"/>
  <c r="BO85" i="4"/>
  <c r="AZ221" i="4"/>
  <c r="BO361" i="4"/>
  <c r="BZ43" i="4"/>
  <c r="BM81" i="4"/>
  <c r="BC217" i="4"/>
  <c r="BF357" i="4"/>
  <c r="BB493" i="4"/>
  <c r="BT35" i="4"/>
  <c r="BS126" i="4"/>
  <c r="BB311" i="4"/>
  <c r="BU447" i="4"/>
  <c r="BJ84" i="4"/>
  <c r="BD122" i="4"/>
  <c r="BN307" i="4"/>
  <c r="BE369" i="4"/>
  <c r="BA130" i="4"/>
  <c r="BT81" i="4"/>
  <c r="BY165" i="4"/>
  <c r="BL301" i="4"/>
  <c r="BU486" i="4"/>
  <c r="AX33" i="4"/>
  <c r="BG33" i="4"/>
  <c r="BY173" i="4"/>
  <c r="BT104" i="4"/>
  <c r="BS142" i="4"/>
  <c r="BC327" i="4"/>
  <c r="CA463" i="4"/>
  <c r="BD100" i="4"/>
  <c r="BU109" i="4"/>
  <c r="BY294" i="4"/>
  <c r="AX385" i="4"/>
  <c r="BS51" i="4"/>
  <c r="BP187" i="4"/>
  <c r="BS250" i="4"/>
  <c r="BA301" i="4"/>
  <c r="BH482" i="4"/>
  <c r="BW29" i="4"/>
  <c r="BR214" i="4"/>
  <c r="BU399" i="4"/>
  <c r="BE36" i="4"/>
  <c r="AY119" i="4"/>
  <c r="BT231" i="4"/>
  <c r="BG460" i="4"/>
  <c r="BB240" i="4"/>
  <c r="BJ200" i="4"/>
  <c r="BU336" i="4"/>
  <c r="BF428" i="4"/>
  <c r="BH195" i="4"/>
  <c r="BK376" i="4"/>
  <c r="BE483" i="4"/>
  <c r="BX120" i="4"/>
  <c r="BP249" i="4"/>
  <c r="BF389" i="4"/>
  <c r="BW75" i="4"/>
  <c r="BK162" i="4"/>
  <c r="BC294" i="4"/>
  <c r="BM470" i="4"/>
  <c r="BB26" i="4"/>
  <c r="BQ162" i="4"/>
  <c r="BY92" i="4"/>
  <c r="BY183" i="4"/>
  <c r="BW319" i="4"/>
  <c r="BG455" i="4"/>
  <c r="BO345" i="4"/>
  <c r="BY481" i="4"/>
  <c r="BO69" i="4"/>
  <c r="BI209" i="4"/>
  <c r="BP390" i="4"/>
  <c r="AX31" i="4"/>
  <c r="BG73" i="4"/>
  <c r="AZ254" i="4"/>
  <c r="BO50" i="4"/>
  <c r="BX186" i="4"/>
  <c r="BV371" i="4"/>
  <c r="BL8" i="4"/>
  <c r="BF95" i="4"/>
  <c r="BQ186" i="4"/>
  <c r="BL26" i="4"/>
  <c r="BP413" i="4"/>
  <c r="AZ17" i="4"/>
  <c r="AX157" i="4"/>
  <c r="BJ293" i="4"/>
  <c r="BW429" i="4"/>
  <c r="BF25" i="4"/>
  <c r="BO161" i="4"/>
  <c r="BU309" i="4"/>
  <c r="BA445" i="4"/>
  <c r="BD111" i="4"/>
  <c r="BU198" i="4"/>
  <c r="BX379" i="4"/>
  <c r="AX20" i="4"/>
  <c r="BN25" i="4"/>
  <c r="BF161" i="4"/>
  <c r="BY346" i="4"/>
  <c r="BU437" i="4"/>
  <c r="BT50" i="4"/>
  <c r="BF235" i="4"/>
  <c r="BF209" i="4"/>
  <c r="BA345" i="4"/>
  <c r="BA31" i="4"/>
  <c r="BP73" i="4"/>
  <c r="BT258" i="4"/>
  <c r="BE443" i="4"/>
  <c r="BS27" i="4"/>
  <c r="BA167" i="4"/>
  <c r="BT479" i="4"/>
  <c r="BC116" i="4"/>
  <c r="BL162" i="4"/>
  <c r="AY298" i="4"/>
  <c r="AZ483" i="4"/>
  <c r="BZ120" i="4"/>
  <c r="BJ260" i="4"/>
  <c r="BB396" i="4"/>
  <c r="AZ96" i="4"/>
  <c r="BW232" i="4"/>
  <c r="BC297" i="4"/>
  <c r="BY433" i="4"/>
  <c r="CA70" i="4"/>
  <c r="BP206" i="4"/>
  <c r="BO342" i="4"/>
  <c r="BC24" i="4"/>
  <c r="BU33" i="4"/>
  <c r="AY214" i="4"/>
  <c r="CA136" i="4"/>
  <c r="BK227" i="4"/>
  <c r="BD363" i="4"/>
  <c r="BY4" i="4"/>
  <c r="BO21" i="4"/>
  <c r="BZ157" i="4"/>
  <c r="BA297" i="4"/>
  <c r="BH478" i="4"/>
  <c r="BI17" i="4"/>
  <c r="AZ153" i="4"/>
  <c r="BA293" i="4"/>
  <c r="BB429" i="4"/>
  <c r="BP470" i="4"/>
  <c r="BC62" i="4"/>
  <c r="AZ247" i="4"/>
  <c r="BI383" i="4"/>
  <c r="BI20" i="4"/>
  <c r="AY58" i="4"/>
  <c r="BY243" i="4"/>
  <c r="AX297" i="4"/>
  <c r="BZ37" i="4"/>
  <c r="BG173" i="4"/>
  <c r="BA313" i="4"/>
  <c r="BP449" i="4"/>
  <c r="BQ45" i="4"/>
  <c r="BR181" i="4"/>
  <c r="BW329" i="4"/>
  <c r="BJ465" i="4"/>
  <c r="BX40" i="4"/>
  <c r="BS78" i="4"/>
  <c r="BG263" i="4"/>
  <c r="BC399" i="4"/>
  <c r="BC36" i="4"/>
  <c r="BW53" i="4"/>
  <c r="BF238" i="4"/>
  <c r="BI329" i="4"/>
  <c r="BS478" i="4"/>
  <c r="BK115" i="4"/>
  <c r="BQ169" i="4"/>
  <c r="BN229" i="4"/>
  <c r="BD410" i="4"/>
  <c r="BH501" i="4"/>
  <c r="BA142" i="4"/>
  <c r="BX323" i="4"/>
  <c r="AX463" i="4"/>
  <c r="BK47" i="4"/>
  <c r="BW183" i="4"/>
  <c r="BY299" i="4"/>
  <c r="BW435" i="4"/>
  <c r="BP72" i="4"/>
  <c r="BV208" i="4"/>
  <c r="AZ299" i="4"/>
  <c r="BD435" i="4"/>
  <c r="BZ260" i="4"/>
  <c r="AY396" i="4"/>
  <c r="BR339" i="4"/>
  <c r="BZ177" i="4"/>
  <c r="BJ317" i="4"/>
  <c r="BX498" i="4"/>
  <c r="AY90" i="4"/>
  <c r="BV222" i="4"/>
  <c r="BQ407" i="4"/>
  <c r="BJ461" i="4"/>
  <c r="BE98" i="4"/>
  <c r="BJ230" i="4"/>
  <c r="BD366" i="4"/>
  <c r="BY3" i="4"/>
  <c r="BZ139" i="4"/>
  <c r="BC73" i="4"/>
  <c r="BO213" i="4"/>
  <c r="AZ349" i="4"/>
  <c r="BE35" i="4"/>
  <c r="BV69" i="4"/>
  <c r="BX205" i="4"/>
  <c r="BM345" i="4"/>
  <c r="BC481" i="4"/>
  <c r="BY27" i="4"/>
  <c r="BL114" i="4"/>
  <c r="BG299" i="4"/>
  <c r="BX435" i="4"/>
  <c r="BH72" i="4"/>
  <c r="BI114" i="4"/>
  <c r="BS295" i="4"/>
  <c r="BE349" i="4"/>
  <c r="AX93" i="4"/>
  <c r="BK229" i="4"/>
  <c r="BR365" i="4"/>
  <c r="BS6" i="4"/>
  <c r="BM97" i="4"/>
  <c r="BK233" i="4"/>
  <c r="BI381" i="4"/>
  <c r="AZ18" i="4"/>
  <c r="BR104" i="4"/>
  <c r="BR142" i="4"/>
  <c r="BU327" i="4"/>
  <c r="AZ435" i="4"/>
  <c r="AY72" i="4"/>
  <c r="BG114" i="4"/>
  <c r="BE299" i="4"/>
  <c r="BU373" i="4"/>
  <c r="AZ31" i="4"/>
  <c r="BG171" i="4"/>
  <c r="AX233" i="4"/>
  <c r="BC281" i="4"/>
  <c r="BN466" i="4"/>
  <c r="BW9" i="4"/>
  <c r="AY194" i="4"/>
  <c r="BF379" i="4"/>
  <c r="CA16" i="4"/>
  <c r="BI103" i="4"/>
  <c r="BQ239" i="4"/>
  <c r="BJ343" i="4"/>
  <c r="AY479" i="4"/>
  <c r="BK116" i="4"/>
  <c r="BB256" i="4"/>
  <c r="CA343" i="4"/>
  <c r="BS479" i="4"/>
  <c r="BG283" i="4"/>
  <c r="BE283" i="4"/>
  <c r="BM419" i="4"/>
  <c r="BM233" i="4"/>
  <c r="BF369" i="4"/>
  <c r="BJ55" i="4"/>
  <c r="AZ142" i="4"/>
  <c r="BM278" i="4"/>
  <c r="BP459" i="4"/>
  <c r="BZ22" i="4"/>
  <c r="BX158" i="4"/>
  <c r="BA495" i="4"/>
  <c r="BG132" i="4"/>
  <c r="BW223" i="4"/>
  <c r="BS359" i="4"/>
  <c r="BC6" i="4"/>
  <c r="BU97" i="4"/>
  <c r="BP229" i="4"/>
  <c r="BG369" i="4"/>
  <c r="BO51" i="4"/>
  <c r="BL93" i="4"/>
  <c r="BB233" i="4"/>
  <c r="BT414" i="4"/>
  <c r="BS202" i="4"/>
  <c r="AY338" i="4"/>
  <c r="BW24" i="4"/>
  <c r="BU62" i="4"/>
  <c r="BO198" i="4"/>
  <c r="BZ338" i="4"/>
  <c r="BE20" i="4"/>
  <c r="BI37" i="4"/>
  <c r="BK177" i="4"/>
  <c r="AX317" i="4"/>
  <c r="BE453" i="4"/>
  <c r="BC45" i="4"/>
  <c r="BV185" i="4"/>
  <c r="BW321" i="4"/>
  <c r="BZ469" i="4"/>
  <c r="BF57" i="4"/>
  <c r="BI271" i="4"/>
  <c r="BB358" i="4"/>
  <c r="AY40" i="4"/>
  <c r="BQ49" i="4"/>
  <c r="BY185" i="4"/>
  <c r="BY321" i="4"/>
  <c r="BD7" i="4"/>
  <c r="BX49" i="4"/>
  <c r="BT218" i="4"/>
  <c r="BA403" i="4"/>
  <c r="BP377" i="4"/>
  <c r="CA14" i="4"/>
  <c r="BP105" i="4"/>
  <c r="BT241" i="4"/>
  <c r="BC426" i="4"/>
  <c r="BX112" i="4"/>
  <c r="BX150" i="4"/>
  <c r="BI335" i="4"/>
  <c r="BI379" i="4"/>
  <c r="BR16" i="4"/>
  <c r="BE107" i="4"/>
  <c r="BZ243" i="4"/>
  <c r="BW379" i="4"/>
  <c r="BO16" i="4"/>
  <c r="AY156" i="4"/>
  <c r="BY292" i="4"/>
  <c r="BQ442" i="4"/>
  <c r="BL79" i="4"/>
  <c r="BB465" i="4"/>
  <c r="BV102" i="4"/>
  <c r="AY238" i="4"/>
  <c r="BF378" i="4"/>
  <c r="BB11" i="4"/>
  <c r="BN185" i="4"/>
  <c r="BV193" i="4"/>
  <c r="AZ374" i="4"/>
  <c r="BO408" i="4"/>
  <c r="BS123" i="4"/>
  <c r="BG259" i="4"/>
  <c r="BM399" i="4"/>
  <c r="BF217" i="4"/>
  <c r="BJ353" i="4"/>
  <c r="BY489" i="4"/>
  <c r="AZ126" i="4"/>
  <c r="BQ213" i="4"/>
  <c r="BF349" i="4"/>
  <c r="BL485" i="4"/>
  <c r="BB81" i="4"/>
  <c r="BM266" i="4"/>
  <c r="BQ402" i="4"/>
  <c r="BE88" i="4"/>
  <c r="BF126" i="4"/>
  <c r="BB262" i="4"/>
  <c r="BW398" i="4"/>
  <c r="BA334" i="4"/>
  <c r="BR81" i="4"/>
  <c r="BY233" i="4"/>
  <c r="BQ369" i="4"/>
  <c r="BP6" i="4"/>
  <c r="AY97" i="4"/>
  <c r="BP237" i="4"/>
  <c r="BK373" i="4"/>
  <c r="BX22" i="4"/>
  <c r="BP109" i="4"/>
  <c r="BS323" i="4"/>
  <c r="BN410" i="4"/>
  <c r="BH96" i="4"/>
  <c r="BX101" i="4"/>
  <c r="BY237" i="4"/>
  <c r="BC373" i="4"/>
  <c r="AY59" i="4"/>
  <c r="BB105" i="4"/>
  <c r="BP262" i="4"/>
  <c r="BO447" i="4"/>
  <c r="BV421" i="4"/>
  <c r="BV58" i="4"/>
  <c r="BX149" i="4"/>
  <c r="BV289" i="4"/>
  <c r="BE474" i="4"/>
  <c r="AX111" i="4"/>
  <c r="BZ194" i="4"/>
  <c r="CA379" i="4"/>
  <c r="BQ491" i="4"/>
  <c r="BA128" i="4"/>
  <c r="BK219" i="4"/>
  <c r="BH355" i="4"/>
  <c r="BO491" i="4"/>
  <c r="BI132" i="4"/>
  <c r="BD268" i="4"/>
  <c r="BF404" i="4"/>
  <c r="BO494" i="4"/>
  <c r="BL131" i="4"/>
  <c r="BM10" i="4"/>
  <c r="BV146" i="4"/>
  <c r="BG282" i="4"/>
  <c r="BO422" i="4"/>
  <c r="CA55" i="4"/>
  <c r="BJ191" i="4"/>
  <c r="BJ245" i="4"/>
  <c r="BG430" i="4"/>
  <c r="BI290" i="4"/>
  <c r="BJ65" i="4"/>
  <c r="AY201" i="4"/>
  <c r="BX337" i="4"/>
  <c r="BJ23" i="4"/>
  <c r="BE61" i="4"/>
  <c r="BQ197" i="4"/>
  <c r="BK333" i="4"/>
  <c r="BS473" i="4"/>
  <c r="BF15" i="4"/>
  <c r="BR106" i="4"/>
  <c r="AZ287" i="4"/>
  <c r="BD423" i="4"/>
  <c r="BM64" i="4"/>
  <c r="BY102" i="4"/>
  <c r="BS283" i="4"/>
  <c r="BW337" i="4"/>
  <c r="AY81" i="4"/>
  <c r="BQ217" i="4"/>
  <c r="BS353" i="4"/>
  <c r="BA493" i="4"/>
  <c r="BV85" i="4"/>
  <c r="BX221" i="4"/>
  <c r="BK369" i="4"/>
  <c r="BU10" i="4"/>
  <c r="BK84" i="4"/>
  <c r="BT122" i="4"/>
  <c r="BU307" i="4"/>
  <c r="BF443" i="4"/>
  <c r="BZ80" i="4"/>
  <c r="BN97" i="4"/>
  <c r="BK278" i="4"/>
  <c r="BL369" i="4"/>
  <c r="BP23" i="4"/>
  <c r="BG159" i="4"/>
  <c r="BR213" i="4"/>
  <c r="BT269" i="4"/>
  <c r="BC454" i="4"/>
  <c r="BO46" i="4"/>
  <c r="BO182" i="4"/>
  <c r="BO367" i="4"/>
  <c r="BS4" i="4"/>
  <c r="AZ91" i="4"/>
  <c r="AY227" i="4"/>
  <c r="BD339" i="4"/>
  <c r="BO479" i="4"/>
  <c r="BN116" i="4"/>
  <c r="BY252" i="4"/>
  <c r="BW343" i="4"/>
  <c r="BQ479" i="4"/>
  <c r="BN304" i="4"/>
  <c r="BW279" i="4"/>
  <c r="BZ415" i="4"/>
  <c r="BB221" i="4"/>
  <c r="BL357" i="4"/>
  <c r="BV43" i="4"/>
  <c r="BG134" i="4"/>
  <c r="BQ266" i="4"/>
  <c r="BA451" i="4"/>
  <c r="CA501" i="4"/>
  <c r="BY142" i="4"/>
  <c r="AY491" i="4"/>
  <c r="AX132" i="4"/>
  <c r="BB223" i="4"/>
  <c r="BQ359" i="4"/>
  <c r="AX325" i="4"/>
  <c r="BF461" i="4"/>
  <c r="BF49" i="4"/>
  <c r="BL185" i="4"/>
  <c r="BY370" i="4"/>
  <c r="BG7" i="4"/>
  <c r="BD49" i="4"/>
  <c r="BJ234" i="4"/>
  <c r="BZ67" i="4"/>
  <c r="BZ158" i="4"/>
  <c r="BB343" i="4"/>
  <c r="BB479" i="4"/>
  <c r="BA116" i="4"/>
  <c r="BG154" i="4"/>
  <c r="CA339" i="4"/>
  <c r="AX393" i="4"/>
  <c r="BO390" i="4"/>
  <c r="BL27" i="4"/>
  <c r="AY69" i="4"/>
  <c r="BN209" i="4"/>
  <c r="AX394" i="4"/>
  <c r="AY31" i="4"/>
  <c r="AZ65" i="4"/>
  <c r="BS205" i="4"/>
  <c r="BW99" i="4"/>
  <c r="BU186" i="4"/>
  <c r="BC367" i="4"/>
  <c r="BB75" i="4"/>
  <c r="BN75" i="4"/>
  <c r="BR141" i="4"/>
  <c r="BJ326" i="4"/>
  <c r="AX417" i="4"/>
  <c r="BD75" i="4"/>
  <c r="CA211" i="4"/>
  <c r="CA185" i="4"/>
  <c r="BE325" i="4"/>
  <c r="BO7" i="4"/>
  <c r="CA53" i="4"/>
  <c r="BM238" i="4"/>
  <c r="BH419" i="4"/>
  <c r="BN7" i="4"/>
  <c r="BX143" i="4"/>
  <c r="BQ283" i="4"/>
  <c r="BY419" i="4"/>
  <c r="BC56" i="4"/>
  <c r="BL192" i="4"/>
  <c r="BY234" i="4"/>
  <c r="BG370" i="4"/>
  <c r="BS52" i="4"/>
  <c r="BI143" i="4"/>
  <c r="BR499" i="4"/>
  <c r="BQ136" i="4"/>
  <c r="BL273" i="4"/>
  <c r="BI413" i="4"/>
  <c r="BG95" i="4"/>
  <c r="BL186" i="4"/>
  <c r="BV318" i="4"/>
  <c r="BI4" i="4"/>
  <c r="AY17" i="4"/>
  <c r="BP202" i="4"/>
  <c r="BB108" i="4"/>
  <c r="AY199" i="4"/>
  <c r="BB335" i="4"/>
  <c r="BG471" i="4"/>
  <c r="BB205" i="4"/>
  <c r="BP341" i="4"/>
  <c r="BL477" i="4"/>
  <c r="BI118" i="4"/>
  <c r="BE201" i="4"/>
  <c r="BD337" i="4"/>
  <c r="BJ477" i="4"/>
  <c r="BN69" i="4"/>
  <c r="BC246" i="4"/>
  <c r="BZ382" i="4"/>
  <c r="BY68" i="4"/>
  <c r="BF106" i="4"/>
  <c r="AY242" i="4"/>
  <c r="BH378" i="4"/>
  <c r="BI64" i="4"/>
  <c r="BV77" i="4"/>
  <c r="BF221" i="4"/>
  <c r="BO357" i="4"/>
  <c r="BX493" i="4"/>
  <c r="BF89" i="4"/>
  <c r="BL229" i="4"/>
  <c r="BJ365" i="4"/>
  <c r="BX10" i="4"/>
  <c r="BA101" i="4"/>
  <c r="BM315" i="4"/>
  <c r="BK398" i="4"/>
  <c r="BL84" i="4"/>
  <c r="BG89" i="4"/>
  <c r="BP225" i="4"/>
  <c r="BS365" i="4"/>
  <c r="BY51" i="4"/>
  <c r="BG93" i="4"/>
  <c r="BM262" i="4"/>
  <c r="BL443" i="4"/>
  <c r="CA417" i="4"/>
  <c r="BJ58" i="4"/>
  <c r="BJ149" i="4"/>
  <c r="BZ285" i="4"/>
  <c r="BN470" i="4"/>
  <c r="AY107" i="4"/>
  <c r="BB194" i="4"/>
  <c r="BX375" i="4"/>
  <c r="BX487" i="4"/>
  <c r="AZ124" i="4"/>
  <c r="BR219" i="4"/>
  <c r="BY355" i="4"/>
  <c r="BV491" i="4"/>
  <c r="BV128" i="4"/>
  <c r="BK264" i="4"/>
  <c r="BX400" i="4"/>
  <c r="AX486" i="4"/>
  <c r="BD123" i="4"/>
  <c r="BL6" i="4"/>
  <c r="BY146" i="4"/>
  <c r="BZ282" i="4"/>
  <c r="BG418" i="4"/>
  <c r="BP51" i="4"/>
  <c r="BJ163" i="4"/>
  <c r="BK250" i="4"/>
  <c r="BN435" i="4"/>
  <c r="BK286" i="4"/>
  <c r="AZ426" i="4"/>
  <c r="BA63" i="4"/>
  <c r="BR199" i="4"/>
  <c r="BO257" i="4"/>
  <c r="BD393" i="4"/>
  <c r="BF34" i="4"/>
  <c r="BT170" i="4"/>
  <c r="CA253" i="4"/>
  <c r="BC389" i="4"/>
  <c r="BQ30" i="4"/>
  <c r="BK121" i="4"/>
  <c r="BS306" i="4"/>
  <c r="BX442" i="4"/>
  <c r="BH128" i="4"/>
  <c r="AY166" i="4"/>
  <c r="BC302" i="4"/>
  <c r="BN442" i="4"/>
  <c r="BY7" i="4"/>
  <c r="BP121" i="4"/>
  <c r="CA273" i="4"/>
  <c r="AX413" i="4"/>
  <c r="BJ5" i="4"/>
  <c r="BH141" i="4"/>
  <c r="BE281" i="4"/>
  <c r="BM417" i="4"/>
  <c r="BH17" i="4"/>
  <c r="BA153" i="4"/>
  <c r="BV367" i="4"/>
  <c r="BB454" i="4"/>
  <c r="BT136" i="4"/>
  <c r="BS145" i="4"/>
  <c r="BQ281" i="4"/>
  <c r="BL417" i="4"/>
  <c r="AZ9" i="4"/>
  <c r="AZ145" i="4"/>
  <c r="BW306" i="4"/>
  <c r="BJ491" i="4"/>
  <c r="BQ465" i="4"/>
  <c r="BF102" i="4"/>
  <c r="BF193" i="4"/>
  <c r="BH329" i="4"/>
  <c r="BO15" i="4"/>
  <c r="AY151" i="4"/>
  <c r="BK238" i="4"/>
  <c r="BF423" i="4"/>
  <c r="AX36" i="4"/>
  <c r="BF127" i="4"/>
  <c r="BQ263" i="4"/>
  <c r="BO399" i="4"/>
  <c r="BS36" i="4"/>
  <c r="BY127" i="4"/>
  <c r="BB312" i="4"/>
  <c r="BE448" i="4"/>
  <c r="BU388" i="4"/>
  <c r="BL164" i="4"/>
  <c r="CA5" i="4"/>
  <c r="BB190" i="4"/>
  <c r="CA326" i="4"/>
  <c r="CA462" i="4"/>
  <c r="BJ99" i="4"/>
  <c r="BD235" i="4"/>
  <c r="BA289" i="4"/>
  <c r="BC470" i="4"/>
  <c r="BG428" i="4"/>
  <c r="BQ143" i="4"/>
  <c r="BV279" i="4"/>
  <c r="AZ415" i="4"/>
  <c r="BT141" i="4"/>
  <c r="BP277" i="4"/>
  <c r="CA413" i="4"/>
  <c r="BY54" i="4"/>
  <c r="BG266" i="4"/>
  <c r="AZ61" i="4"/>
  <c r="BU201" i="4"/>
  <c r="CA382" i="4"/>
  <c r="BZ182" i="4"/>
  <c r="BA318" i="4"/>
  <c r="BA4" i="4"/>
  <c r="BE140" i="4"/>
  <c r="BQ178" i="4"/>
  <c r="BO314" i="4"/>
  <c r="BJ499" i="4"/>
  <c r="BL5" i="4"/>
  <c r="BH51" i="4"/>
  <c r="BQ142" i="4"/>
  <c r="BW229" i="4"/>
  <c r="BI369" i="4"/>
  <c r="AX55" i="4"/>
  <c r="BV89" i="4"/>
  <c r="BK225" i="4"/>
  <c r="BH365" i="4"/>
  <c r="BN251" i="4"/>
  <c r="BC334" i="4"/>
  <c r="AZ20" i="4"/>
  <c r="BD33" i="4"/>
  <c r="BM173" i="4"/>
  <c r="AZ309" i="4"/>
  <c r="BM494" i="4"/>
  <c r="AY37" i="4"/>
  <c r="BC190" i="4"/>
  <c r="BZ371" i="4"/>
  <c r="CA345" i="4"/>
  <c r="BI485" i="4"/>
  <c r="BN77" i="4"/>
  <c r="BK213" i="4"/>
  <c r="BD398" i="4"/>
  <c r="BP80" i="4"/>
  <c r="BU122" i="4"/>
  <c r="BK303" i="4"/>
  <c r="BO126" i="4"/>
  <c r="BD262" i="4"/>
  <c r="BV402" i="4"/>
  <c r="BM39" i="4"/>
  <c r="AZ130" i="4"/>
  <c r="AY266" i="4"/>
  <c r="BO451" i="4"/>
  <c r="BF88" i="4"/>
  <c r="BV342" i="4"/>
  <c r="CA478" i="4"/>
  <c r="BG433" i="4"/>
  <c r="BQ74" i="4"/>
  <c r="BE210" i="4"/>
  <c r="BK346" i="4"/>
  <c r="BV478" i="4"/>
  <c r="BZ115" i="4"/>
  <c r="BH169" i="4"/>
  <c r="BA354" i="4"/>
  <c r="BI380" i="4"/>
  <c r="BM140" i="4"/>
  <c r="BR231" i="4"/>
  <c r="BZ367" i="4"/>
  <c r="BD193" i="4"/>
  <c r="BO329" i="4"/>
  <c r="BM469" i="4"/>
  <c r="AY106" i="4"/>
  <c r="BD189" i="4"/>
  <c r="BD325" i="4"/>
  <c r="BH465" i="4"/>
  <c r="BL57" i="4"/>
  <c r="BT234" i="4"/>
  <c r="BX370" i="4"/>
  <c r="BN56" i="4"/>
  <c r="BK94" i="4"/>
  <c r="BX230" i="4"/>
  <c r="BN370" i="4"/>
  <c r="BR52" i="4"/>
  <c r="BG57" i="4"/>
  <c r="CA209" i="4"/>
  <c r="AX349" i="4"/>
  <c r="BE485" i="4"/>
  <c r="BT77" i="4"/>
  <c r="BU217" i="4"/>
  <c r="BU353" i="4"/>
  <c r="BZ501" i="4"/>
  <c r="BQ89" i="4"/>
  <c r="BW311" i="4"/>
  <c r="BR398" i="4"/>
  <c r="AY334" i="4"/>
  <c r="BY81" i="4"/>
  <c r="BI217" i="4"/>
  <c r="BF353" i="4"/>
  <c r="BU39" i="4"/>
  <c r="BL81" i="4"/>
  <c r="BT242" i="4"/>
  <c r="BC427" i="4"/>
  <c r="BY401" i="4"/>
  <c r="BN38" i="4"/>
  <c r="AY129" i="4"/>
  <c r="BZ265" i="4"/>
  <c r="BD450" i="4"/>
  <c r="BE136" i="4"/>
  <c r="BN174" i="4"/>
  <c r="BN359" i="4"/>
  <c r="BK391" i="4"/>
  <c r="BO28" i="4"/>
  <c r="BR123" i="4"/>
  <c r="BI259" i="4"/>
  <c r="BN395" i="4"/>
  <c r="BN32" i="4"/>
  <c r="BT168" i="4"/>
  <c r="CA304" i="4"/>
  <c r="BA482" i="4"/>
  <c r="BT119" i="4"/>
  <c r="BQ489" i="4"/>
  <c r="BY126" i="4"/>
  <c r="BL262" i="4"/>
  <c r="BS398" i="4"/>
  <c r="BU35" i="4"/>
  <c r="BY171" i="4"/>
  <c r="BA233" i="4"/>
  <c r="AZ414" i="4"/>
  <c r="BB424" i="4"/>
  <c r="BV139" i="4"/>
  <c r="BZ275" i="4"/>
  <c r="BC330" i="4"/>
  <c r="BF466" i="4"/>
  <c r="CA9" i="4"/>
  <c r="BR194" i="4"/>
  <c r="AZ277" i="4"/>
  <c r="BB413" i="4"/>
  <c r="BC5" i="4"/>
  <c r="BM145" i="4"/>
  <c r="BR322" i="4"/>
  <c r="BZ458" i="4"/>
  <c r="BW95" i="4"/>
  <c r="BS231" i="4"/>
  <c r="BI371" i="4"/>
  <c r="BV454" i="4"/>
  <c r="BL140" i="4"/>
  <c r="BX153" i="4"/>
  <c r="BP350" i="4"/>
  <c r="AX490" i="4"/>
  <c r="BT25" i="4"/>
  <c r="BA165" i="4"/>
  <c r="BI305" i="4"/>
  <c r="BN441" i="4"/>
  <c r="BD41" i="4"/>
  <c r="CA177" i="4"/>
  <c r="BP391" i="4"/>
  <c r="BS28" i="4"/>
  <c r="BY115" i="4"/>
  <c r="BM251" i="4"/>
  <c r="CA387" i="4"/>
  <c r="BJ441" i="4"/>
  <c r="BD78" i="4"/>
  <c r="BS169" i="4"/>
  <c r="BR338" i="4"/>
  <c r="BO474" i="4"/>
  <c r="BR21" i="4"/>
  <c r="BT85" i="4"/>
  <c r="BL270" i="4"/>
  <c r="BK361" i="4"/>
  <c r="BT497" i="4"/>
  <c r="BH183" i="4"/>
  <c r="BK319" i="4"/>
  <c r="BT406" i="4"/>
  <c r="AX370" i="4"/>
  <c r="BB159" i="4"/>
  <c r="BO295" i="4"/>
  <c r="BA431" i="4"/>
  <c r="BT68" i="4"/>
  <c r="BJ159" i="4"/>
  <c r="BY295" i="4"/>
  <c r="BE480" i="4"/>
  <c r="BL256" i="4"/>
  <c r="BH196" i="4"/>
  <c r="BW332" i="4"/>
  <c r="BL173" i="4"/>
  <c r="BC358" i="4"/>
  <c r="BT494" i="4"/>
  <c r="BD131" i="4"/>
  <c r="BQ267" i="4"/>
  <c r="BH162" i="4"/>
  <c r="BV449" i="4"/>
  <c r="BW86" i="4"/>
  <c r="BM175" i="4"/>
  <c r="BO311" i="4"/>
  <c r="CA447" i="4"/>
  <c r="AY382" i="4"/>
  <c r="BW19" i="4"/>
  <c r="BL61" i="4"/>
  <c r="BL246" i="4"/>
  <c r="CA329" i="4"/>
  <c r="BP465" i="4"/>
  <c r="BI61" i="4"/>
  <c r="BN197" i="4"/>
  <c r="BH382" i="4"/>
  <c r="BB23" i="4"/>
  <c r="BO159" i="4"/>
  <c r="BF295" i="4"/>
  <c r="BI431" i="4"/>
  <c r="BE19" i="4"/>
  <c r="BL127" i="4"/>
  <c r="BU218" i="4"/>
  <c r="BV334" i="4"/>
  <c r="BL470" i="4"/>
  <c r="AX17" i="4"/>
  <c r="BQ153" i="4"/>
  <c r="BA338" i="4"/>
  <c r="BR474" i="4"/>
  <c r="BD9" i="4"/>
  <c r="BI149" i="4"/>
  <c r="BT443" i="4"/>
  <c r="BC80" i="4"/>
  <c r="BG167" i="4"/>
  <c r="AY303" i="4"/>
  <c r="BX439" i="4"/>
  <c r="BD493" i="4"/>
  <c r="BY134" i="4"/>
  <c r="AX225" i="4"/>
  <c r="BC382" i="4"/>
  <c r="BT19" i="4"/>
  <c r="BU73" i="4"/>
  <c r="BW150" i="4"/>
  <c r="BS331" i="4"/>
  <c r="BC405" i="4"/>
  <c r="BE46" i="4"/>
  <c r="BH227" i="4"/>
  <c r="AX367" i="4"/>
  <c r="BS450" i="4"/>
  <c r="BB136" i="4"/>
  <c r="BI458" i="4"/>
  <c r="BL95" i="4"/>
  <c r="BX231" i="4"/>
  <c r="BS367" i="4"/>
  <c r="BM462" i="4"/>
  <c r="AZ99" i="4"/>
  <c r="BU235" i="4"/>
  <c r="AZ371" i="4"/>
  <c r="BV183" i="4"/>
  <c r="BL319" i="4"/>
  <c r="BI221" i="4"/>
  <c r="BH402" i="4"/>
  <c r="BH39" i="4"/>
  <c r="BA179" i="4"/>
  <c r="BE311" i="4"/>
  <c r="BJ447" i="4"/>
  <c r="BE501" i="4"/>
  <c r="BW138" i="4"/>
  <c r="BC287" i="4"/>
  <c r="BX423" i="4"/>
  <c r="BY235" i="4"/>
  <c r="BJ103" i="4"/>
  <c r="BV239" i="4"/>
  <c r="BA424" i="4"/>
  <c r="BZ321" i="4"/>
  <c r="BY457" i="4"/>
  <c r="BL45" i="4"/>
  <c r="BJ185" i="4"/>
  <c r="BQ22" i="4"/>
  <c r="BO109" i="4"/>
  <c r="BC249" i="4"/>
  <c r="BH385" i="4"/>
  <c r="BQ430" i="4"/>
  <c r="BP67" i="4"/>
  <c r="BX203" i="4"/>
  <c r="BH339" i="4"/>
  <c r="BD475" i="4"/>
  <c r="BM63" i="4"/>
  <c r="BI199" i="4"/>
  <c r="BC253" i="4"/>
  <c r="BF50" i="4"/>
  <c r="BF133" i="4"/>
  <c r="BS269" i="4"/>
  <c r="BE409" i="4"/>
  <c r="BH46" i="4"/>
  <c r="BV137" i="4"/>
  <c r="BA285" i="4"/>
  <c r="CA421" i="4"/>
  <c r="BK499" i="4"/>
  <c r="BF136" i="4"/>
  <c r="BH219" i="4"/>
  <c r="AX359" i="4"/>
  <c r="BN495" i="4"/>
  <c r="BS9" i="4"/>
  <c r="BM194" i="4"/>
  <c r="BQ285" i="4"/>
  <c r="BX434" i="4"/>
  <c r="CA75" i="4"/>
  <c r="BV125" i="4"/>
  <c r="BO185" i="4"/>
  <c r="CA370" i="4"/>
  <c r="BY461" i="4"/>
  <c r="BG98" i="4"/>
  <c r="BZ283" i="4"/>
  <c r="BQ419" i="4"/>
  <c r="BJ7" i="4"/>
  <c r="BA143" i="4"/>
  <c r="BX187" i="4"/>
  <c r="BT323" i="4"/>
  <c r="BH459" i="4"/>
  <c r="BK100" i="4"/>
  <c r="BC187" i="4"/>
  <c r="BL323" i="4"/>
  <c r="CA148" i="4"/>
  <c r="BM288" i="4"/>
  <c r="BK295" i="4"/>
  <c r="BD431" i="4"/>
  <c r="BW273" i="4"/>
  <c r="BE458" i="4"/>
  <c r="BI95" i="4"/>
  <c r="AZ231" i="4"/>
  <c r="BS363" i="4"/>
  <c r="BO499" i="4"/>
  <c r="BK54" i="4"/>
  <c r="AX194" i="4"/>
  <c r="BU343" i="4"/>
  <c r="BE479" i="4"/>
  <c r="BZ116" i="4"/>
  <c r="BO33" i="4"/>
  <c r="BF169" i="4"/>
  <c r="BV305" i="4"/>
  <c r="BF490" i="4"/>
  <c r="BE29" i="4"/>
  <c r="BR165" i="4"/>
  <c r="BK301" i="4"/>
  <c r="BQ441" i="4"/>
  <c r="BV482" i="4"/>
  <c r="BU74" i="4"/>
  <c r="BO255" i="4"/>
  <c r="BL391" i="4"/>
  <c r="BA32" i="4"/>
  <c r="BB70" i="4"/>
  <c r="BP251" i="4"/>
  <c r="BK305" i="4"/>
  <c r="BA49" i="4"/>
  <c r="BC185" i="4"/>
  <c r="BK321" i="4"/>
  <c r="BN461" i="4"/>
  <c r="BC53" i="4"/>
  <c r="BX189" i="4"/>
  <c r="BZ337" i="4"/>
  <c r="BD477" i="4"/>
  <c r="BZ60" i="4"/>
  <c r="BH98" i="4"/>
  <c r="BJ283" i="4"/>
  <c r="BO230" i="4"/>
  <c r="AX234" i="4"/>
  <c r="AZ53" i="4"/>
  <c r="BG238" i="4"/>
  <c r="BU329" i="4"/>
  <c r="BJ490" i="4"/>
  <c r="CA127" i="4"/>
  <c r="BE189" i="4"/>
  <c r="BT237" i="4"/>
  <c r="BD422" i="4"/>
  <c r="AZ14" i="4"/>
  <c r="AY150" i="4"/>
  <c r="AY335" i="4"/>
  <c r="BT471" i="4"/>
  <c r="BQ59" i="4"/>
  <c r="BR195" i="4"/>
  <c r="BZ299" i="4"/>
  <c r="BC435" i="4"/>
  <c r="BA76" i="4"/>
  <c r="BK212" i="4"/>
  <c r="BO303" i="4"/>
  <c r="BQ439" i="4"/>
  <c r="BY100" i="4"/>
  <c r="BV187" i="4"/>
  <c r="AY411" i="4"/>
  <c r="BY189" i="4"/>
  <c r="AY325" i="4"/>
  <c r="BI11" i="4"/>
  <c r="BM102" i="4"/>
  <c r="BE234" i="4"/>
  <c r="BA419" i="4"/>
  <c r="BH477" i="4"/>
  <c r="BL118" i="4"/>
  <c r="BD230" i="4"/>
  <c r="BM370" i="4"/>
  <c r="BL7" i="4"/>
  <c r="BJ143" i="4"/>
  <c r="BB121" i="4"/>
  <c r="BY257" i="4"/>
  <c r="BK393" i="4"/>
  <c r="BY79" i="4"/>
  <c r="BY117" i="4"/>
  <c r="BI253" i="4"/>
  <c r="BG389" i="4"/>
  <c r="BJ30" i="4"/>
  <c r="BM162" i="4"/>
  <c r="BF298" i="4"/>
  <c r="AZ479" i="4"/>
  <c r="BH116" i="4"/>
  <c r="BU158" i="4"/>
  <c r="BF294" i="4"/>
  <c r="BK475" i="4"/>
  <c r="AY38" i="4"/>
  <c r="BS266" i="4"/>
  <c r="BX217" i="4"/>
  <c r="AX201" i="4"/>
  <c r="BQ337" i="4"/>
  <c r="BM23" i="4"/>
  <c r="BQ69" i="4"/>
  <c r="BF205" i="4"/>
  <c r="BB345" i="4"/>
  <c r="BT227" i="4"/>
  <c r="BC314" i="4"/>
  <c r="BG499" i="4"/>
  <c r="BJ136" i="4"/>
  <c r="BG141" i="4"/>
  <c r="BZ277" i="4"/>
  <c r="BX462" i="4"/>
  <c r="BU9" i="4"/>
  <c r="AY178" i="4"/>
  <c r="BG359" i="4"/>
  <c r="BT333" i="4"/>
  <c r="BC469" i="4"/>
  <c r="AX65" i="4"/>
  <c r="BI201" i="4"/>
  <c r="BU386" i="4"/>
  <c r="BW68" i="4"/>
  <c r="AX110" i="4"/>
  <c r="BG291" i="4"/>
  <c r="AY220" i="4"/>
  <c r="CA356" i="4"/>
  <c r="BY324" i="4"/>
  <c r="BB460" i="4"/>
  <c r="BA118" i="4"/>
  <c r="BZ254" i="4"/>
  <c r="BK439" i="4"/>
  <c r="BF76" i="4"/>
  <c r="CA330" i="4"/>
  <c r="BG466" i="4"/>
  <c r="BA421" i="4"/>
  <c r="BT58" i="4"/>
  <c r="BF198" i="4"/>
  <c r="BF334" i="4"/>
  <c r="BL466" i="4"/>
  <c r="BK13" i="4"/>
  <c r="BL149" i="4"/>
  <c r="BY334" i="4"/>
  <c r="BI368" i="4"/>
  <c r="BP144" i="4"/>
  <c r="BJ219" i="4"/>
  <c r="BB355" i="4"/>
  <c r="AX18" i="4"/>
  <c r="BK105" i="4"/>
  <c r="BJ241" i="4"/>
  <c r="BK377" i="4"/>
  <c r="BG63" i="4"/>
  <c r="AZ105" i="4"/>
  <c r="BO241" i="4"/>
  <c r="BP426" i="4"/>
  <c r="BL222" i="4"/>
  <c r="BW358" i="4"/>
  <c r="BA44" i="4"/>
  <c r="BT82" i="4"/>
  <c r="BP218" i="4"/>
  <c r="BC354" i="4"/>
  <c r="AZ162" i="4"/>
  <c r="BO37" i="4"/>
  <c r="AY189" i="4"/>
  <c r="BP325" i="4"/>
  <c r="BX461" i="4"/>
  <c r="BB57" i="4"/>
  <c r="BD197" i="4"/>
  <c r="BZ333" i="4"/>
  <c r="BS477" i="4"/>
  <c r="BH69" i="4"/>
  <c r="BY283" i="4"/>
  <c r="BK366" i="4"/>
  <c r="BJ52" i="4"/>
  <c r="AZ57" i="4"/>
  <c r="BP193" i="4"/>
  <c r="BJ333" i="4"/>
  <c r="BC19" i="4"/>
  <c r="BK61" i="4"/>
  <c r="BF222" i="4"/>
  <c r="BG403" i="4"/>
  <c r="BX377" i="4"/>
  <c r="BM18" i="4"/>
  <c r="BN109" i="4"/>
  <c r="BK245" i="4"/>
  <c r="BO430" i="4"/>
  <c r="BL112" i="4"/>
  <c r="BE154" i="4"/>
  <c r="BK335" i="4"/>
  <c r="BT379" i="4"/>
  <c r="AY16" i="4"/>
  <c r="AZ107" i="4"/>
  <c r="CA247" i="4"/>
  <c r="BW383" i="4"/>
  <c r="BN20" i="4"/>
  <c r="BX156" i="4"/>
  <c r="AY292" i="4"/>
  <c r="AX454" i="4"/>
  <c r="BI91" i="4"/>
  <c r="AZ465" i="4"/>
  <c r="BU106" i="4"/>
  <c r="BI242" i="4"/>
  <c r="BP378" i="4"/>
  <c r="BO11" i="4"/>
  <c r="BO147" i="4"/>
  <c r="BS201" i="4"/>
  <c r="BA386" i="4"/>
  <c r="BF412" i="4"/>
  <c r="BQ127" i="4"/>
  <c r="BR263" i="4"/>
  <c r="BG399" i="4"/>
  <c r="BA57" i="4"/>
  <c r="BY193" i="4"/>
  <c r="AY329" i="4"/>
  <c r="BY15" i="4"/>
  <c r="BF53" i="4"/>
  <c r="BQ189" i="4"/>
  <c r="BW325" i="4"/>
  <c r="BN465" i="4"/>
  <c r="BN98" i="4"/>
  <c r="BG234" i="4"/>
  <c r="CA415" i="4"/>
  <c r="BL52" i="4"/>
  <c r="BQ94" i="4"/>
  <c r="BI230" i="4"/>
  <c r="BS411" i="4"/>
  <c r="BZ465" i="4"/>
  <c r="BJ73" i="4"/>
  <c r="BH209" i="4"/>
  <c r="BN345" i="4"/>
  <c r="BN485" i="4"/>
  <c r="BS77" i="4"/>
  <c r="BG213" i="4"/>
  <c r="BM361" i="4"/>
  <c r="AY497" i="4"/>
  <c r="BV163" i="4"/>
  <c r="BP250" i="4"/>
  <c r="BY435" i="4"/>
  <c r="BF72" i="4"/>
  <c r="AY85" i="4"/>
  <c r="BE225" i="4"/>
  <c r="BP406" i="4"/>
  <c r="BD497" i="4"/>
  <c r="BX102" i="4"/>
  <c r="BP287" i="4"/>
  <c r="BI261" i="4"/>
  <c r="BO397" i="4"/>
  <c r="BS83" i="4"/>
  <c r="BB129" i="4"/>
  <c r="BN314" i="4"/>
  <c r="BS495" i="4"/>
  <c r="BE83" i="4"/>
  <c r="BD219" i="4"/>
  <c r="CA100" i="4"/>
  <c r="BZ146" i="4"/>
  <c r="AX286" i="4"/>
  <c r="BJ422" i="4"/>
  <c r="BR108" i="4"/>
  <c r="AY195" i="4"/>
  <c r="BX380" i="4"/>
  <c r="BD156" i="4"/>
  <c r="BA152" i="4"/>
  <c r="BI288" i="4"/>
  <c r="BR349" i="4"/>
  <c r="BH485" i="4"/>
  <c r="BX122" i="4"/>
  <c r="BY262" i="4"/>
  <c r="BO394" i="4"/>
  <c r="BR80" i="4"/>
  <c r="BB85" i="4"/>
  <c r="BS270" i="4"/>
  <c r="AY130" i="4"/>
  <c r="BX266" i="4"/>
  <c r="BC402" i="4"/>
  <c r="AX43" i="4"/>
  <c r="BD109" i="4"/>
  <c r="BF245" i="4"/>
  <c r="BC381" i="4"/>
  <c r="BV67" i="4"/>
  <c r="CA105" i="4"/>
  <c r="BU241" i="4"/>
  <c r="BF381" i="4"/>
  <c r="BO18" i="4"/>
  <c r="BB150" i="4"/>
  <c r="AY286" i="4"/>
  <c r="BN471" i="4"/>
  <c r="BF108" i="4"/>
  <c r="BA146" i="4"/>
  <c r="BT282" i="4"/>
  <c r="BJ467" i="4"/>
  <c r="AX22" i="4"/>
  <c r="BT125" i="4"/>
  <c r="BZ261" i="4"/>
  <c r="BP397" i="4"/>
  <c r="BB38" i="4"/>
  <c r="BE133" i="4"/>
  <c r="BN269" i="4"/>
  <c r="BS413" i="4"/>
  <c r="BI5" i="4"/>
  <c r="BD227" i="4"/>
  <c r="BU314" i="4"/>
  <c r="CA471" i="4"/>
  <c r="BM108" i="4"/>
  <c r="BY150" i="4"/>
  <c r="BN286" i="4"/>
  <c r="BC467" i="4"/>
  <c r="AX46" i="4"/>
  <c r="BM158" i="4"/>
  <c r="BC339" i="4"/>
  <c r="BG313" i="4"/>
  <c r="BR453" i="4"/>
  <c r="BR45" i="4"/>
  <c r="BZ181" i="4"/>
  <c r="BB366" i="4"/>
  <c r="BS48" i="4"/>
  <c r="BK90" i="4"/>
  <c r="BD271" i="4"/>
  <c r="BD54" i="4"/>
  <c r="BD190" i="4"/>
  <c r="BQ330" i="4"/>
  <c r="BU466" i="4"/>
  <c r="AZ103" i="4"/>
  <c r="AX243" i="4"/>
  <c r="CA424" i="4"/>
  <c r="BA204" i="4"/>
  <c r="BE330" i="4"/>
  <c r="BY466" i="4"/>
  <c r="BO401" i="4"/>
  <c r="BJ42" i="4"/>
  <c r="BN178" i="4"/>
  <c r="BH314" i="4"/>
  <c r="AZ446" i="4"/>
  <c r="BA132" i="4"/>
  <c r="BD145" i="4"/>
  <c r="BV330" i="4"/>
  <c r="BN272" i="4"/>
  <c r="BU408" i="4"/>
  <c r="BF123" i="4"/>
  <c r="BD259" i="4"/>
  <c r="BE129" i="4"/>
  <c r="BO265" i="4"/>
  <c r="BA401" i="4"/>
  <c r="BJ87" i="4"/>
  <c r="AX178" i="4"/>
  <c r="BG265" i="4"/>
  <c r="AZ401" i="4"/>
  <c r="BB238" i="4"/>
  <c r="BD374" i="4"/>
  <c r="BC11" i="4"/>
  <c r="BT147" i="4"/>
  <c r="BP283" i="4"/>
  <c r="AY370" i="4"/>
  <c r="BF56" i="4"/>
  <c r="BE69" i="4"/>
  <c r="BN62" i="4"/>
  <c r="BQ198" i="4"/>
  <c r="BW485" i="4"/>
  <c r="BH77" i="4"/>
  <c r="BS217" i="4"/>
  <c r="BL353" i="4"/>
  <c r="BC493" i="4"/>
  <c r="BJ93" i="4"/>
  <c r="BY307" i="4"/>
  <c r="BM443" i="4"/>
  <c r="BC31" i="4"/>
  <c r="AX167" i="4"/>
  <c r="BP303" i="4"/>
  <c r="BH353" i="4"/>
  <c r="BP39" i="4"/>
  <c r="BI85" i="4"/>
  <c r="BC254" i="4"/>
  <c r="BN390" i="4"/>
  <c r="BB302" i="4"/>
  <c r="BP46" i="4"/>
  <c r="BJ186" i="4"/>
  <c r="BI277" i="4"/>
  <c r="BG413" i="4"/>
  <c r="BQ99" i="4"/>
  <c r="BX235" i="4"/>
  <c r="BY322" i="4"/>
  <c r="BJ75" i="4"/>
  <c r="BH48" i="4"/>
  <c r="BG139" i="4"/>
  <c r="BR279" i="4"/>
  <c r="BV415" i="4"/>
  <c r="BN52" i="4"/>
  <c r="BO143" i="4"/>
  <c r="BG324" i="4"/>
  <c r="BT460" i="4"/>
  <c r="BC111" i="4"/>
  <c r="BY251" i="4"/>
  <c r="BT89" i="4"/>
  <c r="BI274" i="4"/>
  <c r="BQ410" i="4"/>
  <c r="BW47" i="4"/>
  <c r="BD179" i="4"/>
  <c r="BU321" i="4"/>
  <c r="CA361" i="4"/>
  <c r="BA47" i="4"/>
  <c r="BI159" i="4"/>
  <c r="BR295" i="4"/>
  <c r="CA431" i="4"/>
  <c r="BX298" i="4"/>
  <c r="AY434" i="4"/>
  <c r="BL22" i="4"/>
  <c r="BE162" i="4"/>
  <c r="AY245" i="4"/>
  <c r="BV381" i="4"/>
  <c r="BX18" i="4"/>
  <c r="BB113" i="4"/>
  <c r="BO298" i="4"/>
  <c r="BT434" i="4"/>
  <c r="BV75" i="4"/>
  <c r="BQ211" i="4"/>
  <c r="BJ347" i="4"/>
  <c r="BK430" i="4"/>
  <c r="BS470" i="4"/>
  <c r="BK113" i="4"/>
  <c r="BC318" i="4"/>
  <c r="AX458" i="4"/>
  <c r="AX42" i="4"/>
  <c r="BN133" i="4"/>
  <c r="BB273" i="4"/>
  <c r="BR409" i="4"/>
  <c r="BC9" i="4"/>
  <c r="BG145" i="4"/>
  <c r="BZ359" i="4"/>
  <c r="BR495" i="4"/>
  <c r="BA83" i="4"/>
  <c r="BM219" i="4"/>
  <c r="BF355" i="4"/>
  <c r="BI409" i="4"/>
  <c r="BA95" i="4"/>
  <c r="BK137" i="4"/>
  <c r="BI298" i="4"/>
  <c r="CA434" i="4"/>
  <c r="BE120" i="4"/>
  <c r="BO45" i="4"/>
  <c r="CA230" i="4"/>
  <c r="BE321" i="4"/>
  <c r="AZ457" i="4"/>
  <c r="BW143" i="4"/>
  <c r="BS279" i="4"/>
  <c r="BW366" i="4"/>
  <c r="BH52" i="4"/>
  <c r="BH115" i="4"/>
  <c r="BJ255" i="4"/>
  <c r="BI391" i="4"/>
  <c r="BV28" i="4"/>
  <c r="BA119" i="4"/>
  <c r="BT255" i="4"/>
  <c r="BI440" i="4"/>
  <c r="BH216" i="4"/>
  <c r="BN167" i="4"/>
  <c r="BE303" i="4"/>
  <c r="BL133" i="4"/>
  <c r="BN318" i="4"/>
  <c r="BH454" i="4"/>
  <c r="BD91" i="4"/>
  <c r="BF227" i="4"/>
  <c r="BA363" i="4"/>
  <c r="BQ417" i="4"/>
  <c r="BQ54" i="4"/>
  <c r="BG462" i="4"/>
  <c r="BX97" i="4"/>
  <c r="BP233" i="4"/>
  <c r="BE373" i="4"/>
  <c r="BW55" i="4"/>
  <c r="BV93" i="4"/>
  <c r="BH229" i="4"/>
  <c r="BM369" i="4"/>
  <c r="AY6" i="4"/>
  <c r="BV138" i="4"/>
  <c r="BG274" i="4"/>
  <c r="BS459" i="4"/>
  <c r="BO96" i="4"/>
  <c r="BX134" i="4"/>
  <c r="BZ274" i="4"/>
  <c r="BJ455" i="4"/>
  <c r="BR10" i="4"/>
  <c r="CA113" i="4"/>
  <c r="AX253" i="4"/>
  <c r="BB389" i="4"/>
  <c r="BZ26" i="4"/>
  <c r="BQ121" i="4"/>
  <c r="BV257" i="4"/>
  <c r="BF405" i="4"/>
  <c r="AZ42" i="4"/>
  <c r="BT207" i="4"/>
  <c r="BR294" i="4"/>
  <c r="BL475" i="4"/>
  <c r="AX116" i="4"/>
  <c r="BK129" i="4"/>
  <c r="BS265" i="4"/>
  <c r="BP450" i="4"/>
  <c r="BE42" i="4"/>
  <c r="AY146" i="4"/>
  <c r="BE331" i="4"/>
  <c r="BJ305" i="4"/>
  <c r="BI441" i="4"/>
  <c r="BH33" i="4"/>
  <c r="BL169" i="4"/>
  <c r="BS354" i="4"/>
  <c r="BR40" i="4"/>
  <c r="BA78" i="4"/>
  <c r="BA263" i="4"/>
  <c r="BV54" i="4"/>
  <c r="BF190" i="4"/>
  <c r="BO326" i="4"/>
  <c r="AY462" i="4"/>
  <c r="BB103" i="4"/>
  <c r="BN239" i="4"/>
  <c r="BF424" i="4"/>
  <c r="BX200" i="4"/>
  <c r="BJ228" i="4"/>
  <c r="BV364" i="4"/>
  <c r="BZ393" i="4"/>
  <c r="BR30" i="4"/>
  <c r="BW166" i="4"/>
  <c r="BL302" i="4"/>
  <c r="BB438" i="4"/>
  <c r="BH120" i="4"/>
  <c r="BI129" i="4"/>
  <c r="BD310" i="4"/>
  <c r="BC268" i="4"/>
  <c r="BL404" i="4"/>
  <c r="BP119" i="4"/>
  <c r="BC255" i="4"/>
  <c r="BS493" i="4"/>
  <c r="BX85" i="4"/>
  <c r="BN221" i="4"/>
  <c r="BE357" i="4"/>
  <c r="BF43" i="4"/>
  <c r="BU85" i="4"/>
  <c r="BQ221" i="4"/>
  <c r="BE406" i="4"/>
  <c r="BO194" i="4"/>
  <c r="BF330" i="4"/>
  <c r="BO12" i="4"/>
  <c r="CA50" i="4"/>
  <c r="BQ190" i="4"/>
  <c r="BN326" i="4"/>
  <c r="BK8" i="4"/>
  <c r="BG17" i="4"/>
  <c r="BJ63" i="4"/>
  <c r="BQ154" i="4"/>
  <c r="BV241" i="4"/>
  <c r="BC377" i="4"/>
  <c r="BS63" i="4"/>
  <c r="BF101" i="4"/>
  <c r="BS237" i="4"/>
  <c r="BB377" i="4"/>
  <c r="AX271" i="4"/>
  <c r="BK354" i="4"/>
  <c r="BG162" i="4"/>
  <c r="BY37" i="4"/>
  <c r="BD173" i="4"/>
  <c r="BX309" i="4"/>
  <c r="BS494" i="4"/>
  <c r="BE41" i="4"/>
  <c r="BD198" i="4"/>
  <c r="BZ383" i="4"/>
  <c r="BI357" i="4"/>
  <c r="AY493" i="4"/>
  <c r="BW85" i="4"/>
  <c r="BM225" i="4"/>
  <c r="CA410" i="4"/>
  <c r="BV92" i="4"/>
  <c r="BZ130" i="4"/>
  <c r="BA315" i="4"/>
  <c r="BQ130" i="4"/>
  <c r="BB266" i="4"/>
  <c r="BS402" i="4"/>
  <c r="BK39" i="4"/>
  <c r="BB134" i="4"/>
  <c r="BY270" i="4"/>
  <c r="BK451" i="4"/>
  <c r="BP88" i="4"/>
  <c r="AZ438" i="4"/>
  <c r="BO75" i="4"/>
  <c r="BQ445" i="4"/>
  <c r="AZ82" i="4"/>
  <c r="BL218" i="4"/>
  <c r="BY358" i="4"/>
  <c r="BY490" i="4"/>
  <c r="BA127" i="4"/>
  <c r="BI189" i="4"/>
  <c r="BA374" i="4"/>
  <c r="AY380" i="4"/>
  <c r="BE144" i="4"/>
  <c r="AX235" i="4"/>
  <c r="BT286" i="4"/>
  <c r="BK422" i="4"/>
  <c r="BC14" i="4"/>
  <c r="BO150" i="4"/>
  <c r="AY233" i="4"/>
  <c r="BD369" i="4"/>
  <c r="AY10" i="4"/>
  <c r="BQ101" i="4"/>
  <c r="BV278" i="4"/>
  <c r="BM418" i="4"/>
  <c r="BU55" i="4"/>
  <c r="BY191" i="4"/>
  <c r="BQ327" i="4"/>
  <c r="BU414" i="4"/>
  <c r="BK96" i="4"/>
  <c r="BE113" i="4"/>
  <c r="BJ310" i="4"/>
  <c r="BE446" i="4"/>
  <c r="BH30" i="4"/>
  <c r="BI121" i="4"/>
  <c r="BE261" i="4"/>
  <c r="BL397" i="4"/>
  <c r="AZ34" i="4"/>
  <c r="BM137" i="4"/>
  <c r="BG347" i="4"/>
  <c r="BT483" i="4"/>
  <c r="BW71" i="4"/>
  <c r="BH207" i="4"/>
  <c r="BK343" i="4"/>
  <c r="BD397" i="4"/>
  <c r="BX83" i="4"/>
  <c r="AX129" i="4"/>
  <c r="BZ294" i="4"/>
  <c r="BA434" i="4"/>
  <c r="BH470" i="4"/>
  <c r="BJ45" i="4"/>
  <c r="BZ226" i="4"/>
  <c r="AX321" i="4"/>
  <c r="BB457" i="4"/>
  <c r="BR143" i="4"/>
  <c r="BA279" i="4"/>
  <c r="AX366" i="4"/>
  <c r="BH198" i="4"/>
  <c r="BE115" i="4"/>
  <c r="BU251" i="4"/>
  <c r="BW387" i="4"/>
  <c r="BH24" i="4"/>
  <c r="BG115" i="4"/>
  <c r="BZ251" i="4"/>
  <c r="CA436" i="4"/>
  <c r="AZ212" i="4"/>
  <c r="BG155" i="4"/>
  <c r="BO291" i="4"/>
  <c r="AZ133" i="4"/>
  <c r="BG314" i="4"/>
  <c r="BR454" i="4"/>
  <c r="BB91" i="4"/>
  <c r="BQ223" i="4"/>
  <c r="BP335" i="4"/>
  <c r="BC422" i="4"/>
  <c r="BY108" i="4"/>
  <c r="BK458" i="4"/>
  <c r="BD95" i="4"/>
  <c r="BO231" i="4"/>
  <c r="BW342" i="4"/>
  <c r="BB478" i="4"/>
  <c r="BM21" i="4"/>
  <c r="BO202" i="4"/>
  <c r="BL289" i="4"/>
  <c r="BN425" i="4"/>
  <c r="BN17" i="4"/>
  <c r="CA153" i="4"/>
  <c r="BJ342" i="4"/>
  <c r="BD478" i="4"/>
  <c r="BT115" i="4"/>
  <c r="BL251" i="4"/>
  <c r="BZ387" i="4"/>
  <c r="CA474" i="4"/>
  <c r="AX49" i="4"/>
  <c r="BH157" i="4"/>
  <c r="BY362" i="4"/>
  <c r="BG498" i="4"/>
  <c r="BA37" i="4"/>
  <c r="BH173" i="4"/>
  <c r="CA313" i="4"/>
  <c r="BK449" i="4"/>
  <c r="BG53" i="4"/>
  <c r="BC189" i="4"/>
  <c r="BY403" i="4"/>
  <c r="BJ40" i="4"/>
  <c r="BX123" i="4"/>
  <c r="AX263" i="4"/>
  <c r="BB399" i="4"/>
  <c r="CA449" i="4"/>
  <c r="BO90" i="4"/>
  <c r="BE181" i="4"/>
  <c r="BX338" i="4"/>
  <c r="BO478" i="4"/>
  <c r="BG29" i="4"/>
  <c r="BW89" i="4"/>
  <c r="AZ274" i="4"/>
  <c r="BN365" i="4"/>
  <c r="BQ501" i="4"/>
  <c r="BQ187" i="4"/>
  <c r="BA323" i="4"/>
  <c r="BB410" i="4"/>
  <c r="BZ92" i="4"/>
  <c r="AY159" i="4"/>
  <c r="BW295" i="4"/>
  <c r="AX435" i="4"/>
  <c r="BN72" i="4"/>
  <c r="CA159" i="4"/>
  <c r="AX299" i="4"/>
  <c r="AZ480" i="4"/>
  <c r="BI260" i="4"/>
  <c r="BA200" i="4"/>
  <c r="BI336" i="4"/>
  <c r="BF177" i="4"/>
  <c r="BJ362" i="4"/>
  <c r="BP498" i="4"/>
  <c r="BC135" i="4"/>
  <c r="BL267" i="4"/>
  <c r="BZ403" i="4"/>
  <c r="BZ457" i="4"/>
  <c r="AX98" i="4"/>
  <c r="BW175" i="4"/>
  <c r="BE315" i="4"/>
  <c r="BC451" i="4"/>
  <c r="BL80" i="4"/>
  <c r="BN313" i="4"/>
  <c r="BG449" i="4"/>
  <c r="BI86" i="4"/>
  <c r="BK222" i="4"/>
  <c r="BB97" i="4"/>
  <c r="BW233" i="4"/>
  <c r="BS369" i="4"/>
  <c r="BV214" i="4"/>
  <c r="AY354" i="4"/>
  <c r="BR490" i="4"/>
  <c r="BI127" i="4"/>
  <c r="BF263" i="4"/>
  <c r="BQ350" i="4"/>
  <c r="BL32" i="4"/>
  <c r="AX41" i="4"/>
  <c r="BK38" i="4"/>
  <c r="BS174" i="4"/>
  <c r="BF314" i="4"/>
  <c r="BU401" i="4"/>
  <c r="BN87" i="4"/>
  <c r="BY178" i="4"/>
  <c r="BN261" i="4"/>
  <c r="BR397" i="4"/>
  <c r="BW283" i="4"/>
  <c r="BG419" i="4"/>
  <c r="BP7" i="4"/>
  <c r="BV143" i="4"/>
  <c r="BK279" i="4"/>
  <c r="AY341" i="4"/>
  <c r="BW27" i="4"/>
  <c r="BA73" i="4"/>
  <c r="AY222" i="4"/>
  <c r="BS358" i="4"/>
  <c r="BN44" i="4"/>
  <c r="BR18" i="4"/>
  <c r="BP154" i="4"/>
  <c r="BV245" i="4"/>
  <c r="BR385" i="4"/>
  <c r="BR71" i="4"/>
  <c r="AX207" i="4"/>
  <c r="BS290" i="4"/>
  <c r="BX475" i="4"/>
  <c r="BM298" i="4"/>
  <c r="BK434" i="4"/>
  <c r="CA71" i="4"/>
  <c r="BK207" i="4"/>
  <c r="BO302" i="4"/>
  <c r="BE438" i="4"/>
  <c r="BL120" i="4"/>
  <c r="BW211" i="4"/>
  <c r="AY15" i="4"/>
  <c r="BQ151" i="4"/>
  <c r="BU61" i="4"/>
  <c r="BG242" i="4"/>
  <c r="BT378" i="4"/>
  <c r="BM19" i="4"/>
  <c r="BB151" i="4"/>
  <c r="BM287" i="4"/>
  <c r="BA341" i="4"/>
  <c r="BJ27" i="4"/>
  <c r="BH127" i="4"/>
  <c r="BK263" i="4"/>
  <c r="BL403" i="4"/>
  <c r="BI278" i="4"/>
  <c r="BA414" i="4"/>
  <c r="BA501" i="4"/>
  <c r="BD138" i="4"/>
  <c r="BI225" i="4"/>
  <c r="BI361" i="4"/>
  <c r="BY497" i="4"/>
  <c r="AY89" i="4"/>
  <c r="BB270" i="4"/>
  <c r="BD406" i="4"/>
  <c r="BO43" i="4"/>
  <c r="AZ179" i="4"/>
  <c r="AY315" i="4"/>
  <c r="AZ402" i="4"/>
  <c r="BY88" i="4"/>
  <c r="BK93" i="4"/>
  <c r="BC298" i="4"/>
  <c r="BO434" i="4"/>
  <c r="BP18" i="4"/>
  <c r="BV109" i="4"/>
  <c r="BL249" i="4"/>
  <c r="BW385" i="4"/>
  <c r="BN26" i="4"/>
  <c r="BB125" i="4"/>
  <c r="BC347" i="4"/>
  <c r="BU483" i="4"/>
  <c r="BM71" i="4"/>
  <c r="BL421" i="4"/>
  <c r="BH425" i="4"/>
  <c r="BP385" i="4"/>
  <c r="BL71" i="4"/>
  <c r="BR117" i="4"/>
  <c r="BL274" i="4"/>
  <c r="BM414" i="4"/>
  <c r="BW96" i="4"/>
  <c r="BQ25" i="4"/>
  <c r="BR210" i="4"/>
  <c r="BG301" i="4"/>
  <c r="BN437" i="4"/>
  <c r="BY123" i="4"/>
  <c r="BW259" i="4"/>
  <c r="BF346" i="4"/>
  <c r="BH28" i="4"/>
  <c r="BB64" i="4"/>
  <c r="BF155" i="4"/>
  <c r="BW291" i="4"/>
  <c r="BH427" i="4"/>
  <c r="BI68" i="4"/>
  <c r="BW155" i="4"/>
  <c r="BJ340" i="4"/>
  <c r="BY24" i="4"/>
  <c r="BU155" i="4"/>
  <c r="BE291" i="4"/>
  <c r="BF113" i="4"/>
  <c r="BA298" i="4"/>
  <c r="BR434" i="4"/>
  <c r="BB71" i="4"/>
  <c r="AZ203" i="4"/>
  <c r="BV339" i="4"/>
  <c r="BL401" i="4"/>
  <c r="BQ87" i="4"/>
  <c r="BO171" i="4"/>
  <c r="BU311" i="4"/>
  <c r="BA447" i="4"/>
  <c r="BT41" i="4"/>
  <c r="BQ181" i="4"/>
  <c r="BR317" i="4"/>
  <c r="BZ3" i="4"/>
  <c r="BW37" i="4"/>
  <c r="BX173" i="4"/>
  <c r="BZ313" i="4"/>
  <c r="BS449" i="4"/>
  <c r="BI494" i="4"/>
  <c r="BS82" i="4"/>
  <c r="AY267" i="4"/>
  <c r="BE403" i="4"/>
  <c r="BC40" i="4"/>
  <c r="BM82" i="4"/>
  <c r="CA263" i="4"/>
  <c r="BQ325" i="4"/>
  <c r="AX61" i="4"/>
  <c r="AY197" i="4"/>
  <c r="BH333" i="4"/>
  <c r="BL473" i="4"/>
  <c r="BV65" i="4"/>
  <c r="BD201" i="4"/>
  <c r="BT349" i="4"/>
  <c r="BT485" i="4"/>
  <c r="BF64" i="4"/>
  <c r="BU102" i="4"/>
  <c r="BX283" i="4"/>
  <c r="AX423" i="4"/>
  <c r="BU60" i="4"/>
  <c r="BK65" i="4"/>
  <c r="BN250" i="4"/>
  <c r="AZ341" i="4"/>
  <c r="BM11" i="4"/>
  <c r="BF147" i="4"/>
  <c r="BH189" i="4"/>
  <c r="BD257" i="4"/>
  <c r="BI442" i="4"/>
  <c r="BA34" i="4"/>
  <c r="BO170" i="4"/>
  <c r="CA355" i="4"/>
  <c r="BZ491" i="4"/>
  <c r="BO79" i="4"/>
  <c r="BI457" i="4"/>
  <c r="BW327" i="4"/>
  <c r="BZ463" i="4"/>
  <c r="BM104" i="4"/>
  <c r="BJ240" i="4"/>
  <c r="AX331" i="4"/>
  <c r="BB467" i="4"/>
  <c r="BN292" i="4"/>
  <c r="BV267" i="4"/>
  <c r="BB403" i="4"/>
  <c r="BR209" i="4"/>
  <c r="BF345" i="4"/>
  <c r="BI31" i="4"/>
  <c r="BE122" i="4"/>
  <c r="BY254" i="4"/>
  <c r="BT435" i="4"/>
  <c r="BI481" i="4"/>
  <c r="BP118" i="4"/>
  <c r="BL479" i="4"/>
  <c r="AY116" i="4"/>
  <c r="AX211" i="4"/>
  <c r="BA347" i="4"/>
  <c r="BW97" i="4"/>
  <c r="BE233" i="4"/>
  <c r="AZ369" i="4"/>
  <c r="BB55" i="4"/>
  <c r="BR93" i="4"/>
  <c r="BB229" i="4"/>
  <c r="CA365" i="4"/>
  <c r="BQ6" i="4"/>
  <c r="BV55" i="4"/>
  <c r="BR146" i="4"/>
  <c r="BQ331" i="4"/>
  <c r="BI467" i="4"/>
  <c r="BP104" i="4"/>
  <c r="BW142" i="4"/>
  <c r="BH299" i="4"/>
  <c r="BX386" i="4"/>
  <c r="BF370" i="4"/>
  <c r="BU7" i="4"/>
  <c r="BB49" i="4"/>
  <c r="BW185" i="4"/>
  <c r="BP370" i="4"/>
  <c r="BX7" i="4"/>
  <c r="CA45" i="4"/>
  <c r="BE185" i="4"/>
  <c r="BG116" i="4"/>
  <c r="BV154" i="4"/>
  <c r="BU339" i="4"/>
  <c r="BN475" i="4"/>
  <c r="BU112" i="4"/>
  <c r="BP117" i="4"/>
  <c r="BZ302" i="4"/>
  <c r="CA393" i="4"/>
  <c r="BI55" i="4"/>
  <c r="BD191" i="4"/>
  <c r="AY210" i="4"/>
  <c r="AZ318" i="4"/>
  <c r="BG82" i="4"/>
  <c r="BM33" i="4"/>
  <c r="BY218" i="4"/>
  <c r="AY399" i="4"/>
  <c r="BV486" i="4"/>
  <c r="BM123" i="4"/>
  <c r="BT267" i="4"/>
  <c r="BF407" i="4"/>
  <c r="BU44" i="4"/>
  <c r="BO180" i="4"/>
  <c r="AY218" i="4"/>
  <c r="AX358" i="4"/>
  <c r="CA40" i="4"/>
  <c r="BB131" i="4"/>
  <c r="BL483" i="4"/>
  <c r="BM124" i="4"/>
  <c r="BU253" i="4"/>
  <c r="BD389" i="4"/>
  <c r="BE75" i="4"/>
  <c r="BF166" i="4"/>
  <c r="BR298" i="4"/>
  <c r="BB483" i="4"/>
  <c r="BH34" i="4"/>
  <c r="BA174" i="4"/>
  <c r="BS92" i="4"/>
  <c r="BX183" i="4"/>
  <c r="BE323" i="4"/>
  <c r="BJ31" i="4"/>
  <c r="BQ498" i="4"/>
  <c r="AY86" i="4"/>
  <c r="BZ271" i="4"/>
  <c r="AX357" i="4"/>
  <c r="BF493" i="4"/>
  <c r="BN81" i="4"/>
  <c r="BO217" i="4"/>
  <c r="BN9" i="4"/>
  <c r="BR145" i="4"/>
  <c r="BY285" i="4"/>
  <c r="BW421" i="4"/>
  <c r="BT54" i="4"/>
  <c r="BA190" i="4"/>
  <c r="BR375" i="4"/>
  <c r="BF12" i="4"/>
  <c r="BG50" i="4"/>
  <c r="BK186" i="4"/>
  <c r="BQ371" i="4"/>
  <c r="AX425" i="4"/>
  <c r="BD29" i="4"/>
  <c r="BK165" i="4"/>
  <c r="CA301" i="4"/>
  <c r="BX441" i="4"/>
  <c r="BE37" i="4"/>
  <c r="BA173" i="4"/>
  <c r="CA317" i="4"/>
  <c r="BV457" i="4"/>
  <c r="BV123" i="4"/>
  <c r="BD206" i="4"/>
  <c r="BV391" i="4"/>
  <c r="BG28" i="4"/>
  <c r="BF45" i="4"/>
  <c r="BU181" i="4"/>
  <c r="BY366" i="4"/>
  <c r="BE457" i="4"/>
  <c r="BV62" i="4"/>
  <c r="CA243" i="4"/>
  <c r="BK217" i="4"/>
  <c r="BQ357" i="4"/>
  <c r="BW39" i="4"/>
  <c r="BF85" i="4"/>
  <c r="BW270" i="4"/>
  <c r="BH451" i="4"/>
  <c r="BL39" i="4"/>
  <c r="BK175" i="4"/>
  <c r="BR491" i="4"/>
  <c r="BF128" i="4"/>
  <c r="BQ174" i="4"/>
  <c r="BF310" i="4"/>
  <c r="BB495" i="4"/>
  <c r="BM132" i="4"/>
  <c r="BG268" i="4"/>
  <c r="CA404" i="4"/>
  <c r="BU108" i="4"/>
  <c r="BF244" i="4"/>
  <c r="BG305" i="4"/>
  <c r="BR445" i="4"/>
  <c r="BE82" i="4"/>
  <c r="BW218" i="4"/>
  <c r="AZ350" i="4"/>
  <c r="BJ36" i="4"/>
  <c r="AZ41" i="4"/>
  <c r="BE226" i="4"/>
  <c r="BE103" i="4"/>
  <c r="BR239" i="4"/>
  <c r="BO375" i="4"/>
  <c r="BH12" i="4"/>
  <c r="BW65" i="4"/>
  <c r="CA201" i="4"/>
  <c r="BJ341" i="4"/>
  <c r="CA23" i="4"/>
  <c r="BT61" i="4"/>
  <c r="BT197" i="4"/>
  <c r="BV337" i="4"/>
  <c r="BC473" i="4"/>
  <c r="BV106" i="4"/>
  <c r="BO242" i="4"/>
  <c r="BZ427" i="4"/>
  <c r="BP64" i="4"/>
  <c r="BC102" i="4"/>
  <c r="BU242" i="4"/>
  <c r="BJ423" i="4"/>
  <c r="BG477" i="4"/>
  <c r="BC81" i="4"/>
  <c r="AX221" i="4"/>
  <c r="BS357" i="4"/>
  <c r="BW493" i="4"/>
  <c r="BU89" i="4"/>
  <c r="BH225" i="4"/>
  <c r="BM373" i="4"/>
  <c r="BA10" i="4"/>
  <c r="AY183" i="4"/>
  <c r="BM270" i="4"/>
  <c r="BQ455" i="4"/>
  <c r="BU370" i="4"/>
  <c r="BM89" i="4"/>
  <c r="BD225" i="4"/>
  <c r="BF410" i="4"/>
  <c r="BF501" i="4"/>
  <c r="BS114" i="4"/>
  <c r="BV299" i="4"/>
  <c r="BH273" i="4"/>
  <c r="BL409" i="4"/>
  <c r="BU46" i="4"/>
  <c r="BX137" i="4"/>
  <c r="BH322" i="4"/>
  <c r="BM8" i="4"/>
  <c r="CA91" i="4"/>
  <c r="BM231" i="4"/>
  <c r="BS104" i="4"/>
  <c r="BR150" i="4"/>
  <c r="BW286" i="4"/>
  <c r="BV422" i="4"/>
  <c r="BT108" i="4"/>
  <c r="BU199" i="4"/>
  <c r="BY384" i="4"/>
  <c r="BE160" i="4"/>
  <c r="BX152" i="4"/>
  <c r="BK288" i="4"/>
  <c r="BG361" i="4"/>
  <c r="BL497" i="4"/>
  <c r="BD134" i="4"/>
  <c r="BP270" i="4"/>
  <c r="BI406" i="4"/>
  <c r="CA88" i="4"/>
  <c r="BZ105" i="4"/>
  <c r="BV286" i="4"/>
  <c r="BX130" i="4"/>
  <c r="BQ270" i="4"/>
  <c r="BU406" i="4"/>
  <c r="BK43" i="4"/>
  <c r="BG289" i="4"/>
  <c r="BG425" i="4"/>
  <c r="AZ66" i="4"/>
  <c r="BN202" i="4"/>
  <c r="BW285" i="4"/>
  <c r="BH421" i="4"/>
  <c r="BY17" i="4"/>
  <c r="BK153" i="4"/>
  <c r="AZ330" i="4"/>
  <c r="BC466" i="4"/>
  <c r="BG103" i="4"/>
  <c r="BX190" i="4"/>
  <c r="BH326" i="4"/>
  <c r="BV466" i="4"/>
  <c r="BV25" i="4"/>
  <c r="BS165" i="4"/>
  <c r="BD353" i="4"/>
  <c r="BP353" i="4"/>
  <c r="BH369" i="4"/>
  <c r="BT6" i="4"/>
  <c r="BN91" i="4"/>
  <c r="BH237" i="4"/>
  <c r="BE377" i="4"/>
  <c r="AZ263" i="4"/>
  <c r="BJ399" i="4"/>
  <c r="BD486" i="4"/>
  <c r="BJ123" i="4"/>
  <c r="BB259" i="4"/>
  <c r="BQ313" i="4"/>
  <c r="BU498" i="4"/>
  <c r="BG41" i="4"/>
  <c r="BP190" i="4"/>
  <c r="BH346" i="4"/>
  <c r="BW4" i="4"/>
  <c r="BN6" i="4"/>
  <c r="BE142" i="4"/>
  <c r="BS233" i="4"/>
  <c r="BW369" i="4"/>
  <c r="BK55" i="4"/>
  <c r="AZ191" i="4"/>
  <c r="BP278" i="4"/>
  <c r="BN463" i="4"/>
  <c r="BN120" i="4"/>
  <c r="BE256" i="4"/>
  <c r="BS220" i="4"/>
  <c r="AY356" i="4"/>
  <c r="BF290" i="4"/>
  <c r="BB426" i="4"/>
  <c r="BO108" i="4"/>
  <c r="BB199" i="4"/>
  <c r="BG3" i="4"/>
  <c r="BH139" i="4"/>
  <c r="BP45" i="4"/>
  <c r="BH230" i="4"/>
  <c r="AZ366" i="4"/>
  <c r="BV7" i="4"/>
  <c r="BQ139" i="4"/>
  <c r="BS149" i="4"/>
  <c r="BQ321" i="4"/>
  <c r="BJ3" i="4"/>
  <c r="BM115" i="4"/>
  <c r="BX251" i="4"/>
  <c r="BO387" i="4"/>
  <c r="BR28" i="4"/>
  <c r="BF141" i="4"/>
  <c r="BA277" i="4"/>
  <c r="BM413" i="4"/>
  <c r="BP50" i="4"/>
  <c r="BT186" i="4"/>
  <c r="BR277" i="4"/>
  <c r="BN413" i="4"/>
  <c r="BT254" i="4"/>
  <c r="BE394" i="4"/>
  <c r="BN31" i="4"/>
  <c r="BT167" i="4"/>
  <c r="BR303" i="4"/>
  <c r="BB390" i="4"/>
  <c r="BP298" i="4"/>
  <c r="AX73" i="4"/>
  <c r="BR278" i="4"/>
  <c r="BY414" i="4"/>
  <c r="BR497" i="4"/>
  <c r="BC89" i="4"/>
  <c r="BO229" i="4"/>
  <c r="BW365" i="4"/>
  <c r="BL501" i="4"/>
  <c r="BJ105" i="4"/>
  <c r="BC315" i="4"/>
  <c r="CA451" i="4"/>
  <c r="AY39" i="4"/>
  <c r="BC175" i="4"/>
  <c r="BK311" i="4"/>
  <c r="BZ365" i="4"/>
  <c r="BV51" i="4"/>
  <c r="AX97" i="4"/>
  <c r="BH254" i="4"/>
  <c r="BS390" i="4"/>
  <c r="BY76" i="4"/>
  <c r="BU5" i="4"/>
  <c r="BG186" i="4"/>
  <c r="BX277" i="4"/>
  <c r="BN417" i="4"/>
  <c r="BT99" i="4"/>
  <c r="AX239" i="4"/>
  <c r="BG322" i="4"/>
  <c r="AY8" i="4"/>
  <c r="BU52" i="4"/>
  <c r="BB143" i="4"/>
  <c r="BD279" i="4"/>
  <c r="BX415" i="4"/>
  <c r="CA52" i="4"/>
  <c r="BP143" i="4"/>
  <c r="BS328" i="4"/>
  <c r="BM464" i="4"/>
  <c r="BQ123" i="4"/>
  <c r="BC259" i="4"/>
  <c r="BI93" i="4"/>
  <c r="BW274" i="4"/>
  <c r="BT410" i="4"/>
  <c r="BB51" i="4"/>
  <c r="BN183" i="4"/>
  <c r="BO319" i="4"/>
  <c r="BB373" i="4"/>
  <c r="BI59" i="4"/>
  <c r="AZ159" i="4"/>
  <c r="BZ295" i="4"/>
  <c r="BB435" i="4"/>
  <c r="BN371" i="4"/>
  <c r="BO225" i="4"/>
  <c r="BT361" i="4"/>
  <c r="BU501" i="4"/>
  <c r="AY138" i="4"/>
  <c r="BT221" i="4"/>
  <c r="BD357" i="4"/>
  <c r="BF497" i="4"/>
  <c r="BZ89" i="4"/>
  <c r="BP266" i="4"/>
  <c r="BX402" i="4"/>
  <c r="BB88" i="4"/>
  <c r="BX126" i="4"/>
  <c r="BG262" i="4"/>
  <c r="BN402" i="4"/>
  <c r="BN84" i="4"/>
  <c r="BL89" i="4"/>
  <c r="AZ241" i="4"/>
  <c r="AX381" i="4"/>
  <c r="BA18" i="4"/>
  <c r="BB109" i="4"/>
  <c r="BJ249" i="4"/>
  <c r="AY385" i="4"/>
  <c r="BJ34" i="4"/>
  <c r="BV121" i="4"/>
  <c r="BW335" i="4"/>
  <c r="BF422" i="4"/>
  <c r="BL104" i="4"/>
  <c r="BE121" i="4"/>
  <c r="BH257" i="4"/>
  <c r="AZ393" i="4"/>
  <c r="BM79" i="4"/>
  <c r="BD125" i="4"/>
  <c r="BX274" i="4"/>
  <c r="BF459" i="4"/>
  <c r="BU433" i="4"/>
  <c r="BT70" i="4"/>
  <c r="BP161" i="4"/>
  <c r="BT297" i="4"/>
  <c r="BG482" i="4"/>
  <c r="BX119" i="4"/>
  <c r="BL206" i="4"/>
  <c r="BM391" i="4"/>
  <c r="AX4" i="4"/>
  <c r="BS140" i="4"/>
  <c r="BQ231" i="4"/>
  <c r="BG367" i="4"/>
  <c r="CA4" i="4"/>
  <c r="BG140" i="4"/>
  <c r="BU280" i="4"/>
  <c r="BI416" i="4"/>
  <c r="BE498" i="4"/>
  <c r="BI135" i="4"/>
  <c r="BM22" i="4"/>
  <c r="BE158" i="4"/>
  <c r="BS294" i="4"/>
  <c r="CA430" i="4"/>
  <c r="BJ67" i="4"/>
  <c r="BM203" i="4"/>
  <c r="BU257" i="4"/>
  <c r="BX438" i="4"/>
  <c r="BM302" i="4"/>
  <c r="BF438" i="4"/>
  <c r="AY75" i="4"/>
  <c r="BK211" i="4"/>
  <c r="AY281" i="4"/>
  <c r="BJ417" i="4"/>
  <c r="BZ54" i="4"/>
  <c r="BS190" i="4"/>
  <c r="BH277" i="4"/>
  <c r="BD413" i="4"/>
  <c r="BS5" i="4"/>
  <c r="BN145" i="4"/>
  <c r="BU322" i="4"/>
  <c r="AZ458" i="4"/>
  <c r="BX140" i="4"/>
  <c r="BX178" i="4"/>
  <c r="BM318" i="4"/>
  <c r="BI454" i="4"/>
  <c r="BZ136" i="4"/>
  <c r="BI145" i="4"/>
  <c r="BF297" i="4"/>
  <c r="BJ433" i="4"/>
  <c r="BX25" i="4"/>
  <c r="AZ161" i="4"/>
  <c r="BC301" i="4"/>
  <c r="BH437" i="4"/>
  <c r="BA41" i="4"/>
  <c r="AZ173" i="4"/>
  <c r="AX399" i="4"/>
  <c r="BO482" i="4"/>
  <c r="BF144" i="4"/>
  <c r="BW182" i="4"/>
  <c r="BP318" i="4"/>
  <c r="BN458" i="4"/>
  <c r="AX222" i="4"/>
  <c r="BJ169" i="4"/>
  <c r="BC326" i="4"/>
  <c r="BS12" i="4"/>
  <c r="BA485" i="4"/>
  <c r="AY122" i="4"/>
  <c r="BV213" i="4"/>
  <c r="BR353" i="4"/>
  <c r="BQ39" i="4"/>
  <c r="AX175" i="4"/>
  <c r="BZ258" i="4"/>
  <c r="CA443" i="4"/>
  <c r="BE48" i="4"/>
  <c r="BE139" i="4"/>
  <c r="AZ275" i="4"/>
  <c r="BP411" i="4"/>
  <c r="BP48" i="4"/>
  <c r="BP139" i="4"/>
  <c r="BA324" i="4"/>
  <c r="BJ460" i="4"/>
  <c r="BW498" i="4"/>
  <c r="BX135" i="4"/>
  <c r="BM29" i="4"/>
  <c r="BZ210" i="4"/>
  <c r="BT346" i="4"/>
  <c r="BM486" i="4"/>
  <c r="BR119" i="4"/>
  <c r="BP255" i="4"/>
  <c r="BH317" i="4"/>
  <c r="BB3" i="4"/>
  <c r="BK440" i="4"/>
  <c r="BH155" i="4"/>
  <c r="BL291" i="4"/>
  <c r="BE301" i="4"/>
  <c r="BM437" i="4"/>
  <c r="BS25" i="4"/>
  <c r="BW161" i="4"/>
  <c r="BN346" i="4"/>
  <c r="BW482" i="4"/>
  <c r="CA25" i="4"/>
  <c r="BB210" i="4"/>
  <c r="AZ406" i="4"/>
  <c r="BB47" i="4"/>
  <c r="BR183" i="4"/>
  <c r="BQ319" i="4"/>
  <c r="BB455" i="4"/>
  <c r="BM43" i="4"/>
  <c r="BQ179" i="4"/>
  <c r="BN241" i="4"/>
  <c r="BP366" i="4"/>
  <c r="AZ109" i="4"/>
  <c r="BF249" i="4"/>
  <c r="BD385" i="4"/>
  <c r="BK26" i="4"/>
  <c r="BN117" i="4"/>
  <c r="BA265" i="4"/>
  <c r="BQ401" i="4"/>
  <c r="BG475" i="4"/>
  <c r="BK112" i="4"/>
  <c r="BD199" i="4"/>
  <c r="BS335" i="4"/>
  <c r="BX471" i="4"/>
  <c r="BC26" i="4"/>
  <c r="BY166" i="4"/>
  <c r="AX257" i="4"/>
  <c r="BS422" i="4"/>
  <c r="BR63" i="4"/>
  <c r="BF105" i="4"/>
  <c r="BB173" i="4"/>
  <c r="BW354" i="4"/>
  <c r="AX449" i="4"/>
  <c r="BM86" i="4"/>
  <c r="BQ271" i="4"/>
  <c r="BU407" i="4"/>
  <c r="AX494" i="4"/>
  <c r="BM117" i="4"/>
  <c r="BN175" i="4"/>
  <c r="BC311" i="4"/>
  <c r="BX447" i="4"/>
  <c r="BX84" i="4"/>
  <c r="BO175" i="4"/>
  <c r="BV311" i="4"/>
  <c r="BJ496" i="4"/>
  <c r="BD272" i="4"/>
  <c r="BV283" i="4"/>
  <c r="BP419" i="4"/>
  <c r="BB261" i="4"/>
  <c r="BH442" i="4"/>
  <c r="BQ83" i="4"/>
  <c r="BQ219" i="4"/>
  <c r="BZ351" i="4"/>
  <c r="BR7" i="4"/>
  <c r="BN34" i="4"/>
  <c r="BC170" i="4"/>
  <c r="BZ327" i="4"/>
  <c r="BP463" i="4"/>
  <c r="BJ104" i="4"/>
  <c r="BL9" i="4"/>
  <c r="BF149" i="4"/>
  <c r="BB285" i="4"/>
  <c r="BD470" i="4"/>
  <c r="BZ5" i="4"/>
  <c r="AZ141" i="4"/>
  <c r="BJ281" i="4"/>
  <c r="BK417" i="4"/>
  <c r="BU470" i="4"/>
  <c r="CA58" i="4"/>
  <c r="AY243" i="4"/>
  <c r="AY379" i="4"/>
  <c r="BH16" i="4"/>
  <c r="BP58" i="4"/>
  <c r="CA13" i="4"/>
  <c r="BT285" i="4"/>
  <c r="AX29" i="4"/>
  <c r="BJ165" i="4"/>
  <c r="BI301" i="4"/>
  <c r="BV441" i="4"/>
  <c r="BA33" i="4"/>
  <c r="BG169" i="4"/>
  <c r="BM317" i="4"/>
  <c r="BD453" i="4"/>
  <c r="BM32" i="4"/>
  <c r="BJ70" i="4"/>
  <c r="BH251" i="4"/>
  <c r="AX391" i="4"/>
  <c r="BY28" i="4"/>
  <c r="BX33" i="4"/>
  <c r="BB218" i="4"/>
  <c r="BA309" i="4"/>
  <c r="BX466" i="4"/>
  <c r="BR107" i="4"/>
  <c r="BK157" i="4"/>
  <c r="BJ217" i="4"/>
  <c r="BU402" i="4"/>
  <c r="BM493" i="4"/>
  <c r="BR130" i="4"/>
  <c r="BR315" i="4"/>
  <c r="BF451" i="4"/>
  <c r="BY39" i="4"/>
  <c r="BF175" i="4"/>
  <c r="BY287" i="4"/>
  <c r="BL423" i="4"/>
  <c r="AX64" i="4"/>
  <c r="BQ200" i="4"/>
  <c r="BG287" i="4"/>
  <c r="AX427" i="4"/>
  <c r="AX252" i="4"/>
  <c r="BK388" i="4"/>
  <c r="AZ335" i="4"/>
  <c r="BP182" i="4"/>
  <c r="BF305" i="4"/>
  <c r="BA490" i="4"/>
  <c r="BW78" i="4"/>
  <c r="BK214" i="4"/>
  <c r="BS395" i="4"/>
  <c r="BF449" i="4"/>
  <c r="BH86" i="4"/>
  <c r="BG218" i="4"/>
  <c r="BX354" i="4"/>
  <c r="BF269" i="4"/>
  <c r="AZ405" i="4"/>
  <c r="BS42" i="4"/>
  <c r="BR182" i="4"/>
  <c r="BR265" i="4"/>
  <c r="BC401" i="4"/>
  <c r="BN42" i="4"/>
  <c r="BI133" i="4"/>
  <c r="BQ310" i="4"/>
  <c r="BI446" i="4"/>
  <c r="BJ132" i="4"/>
  <c r="BU170" i="4"/>
  <c r="BJ306" i="4"/>
  <c r="BO442" i="4"/>
  <c r="BQ128" i="4"/>
  <c r="BW133" i="4"/>
  <c r="BV285" i="4"/>
  <c r="BD421" i="4"/>
  <c r="BP13" i="4"/>
  <c r="BB153" i="4"/>
  <c r="BE293" i="4"/>
  <c r="AZ429" i="4"/>
  <c r="BV29" i="4"/>
  <c r="BF165" i="4"/>
  <c r="BY379" i="4"/>
  <c r="BK462" i="4"/>
  <c r="AX103" i="4"/>
  <c r="BD161" i="4"/>
  <c r="BY301" i="4"/>
  <c r="BV437" i="4"/>
  <c r="BJ29" i="4"/>
  <c r="BO165" i="4"/>
  <c r="BB318" i="4"/>
  <c r="BW499" i="4"/>
  <c r="BO473" i="4"/>
  <c r="AY114" i="4"/>
  <c r="BO205" i="4"/>
  <c r="BT341" i="4"/>
  <c r="BQ27" i="4"/>
  <c r="BF163" i="4"/>
  <c r="BA250" i="4"/>
  <c r="BG431" i="4"/>
  <c r="BX44" i="4"/>
  <c r="BW135" i="4"/>
  <c r="AX275" i="4"/>
  <c r="BJ411" i="4"/>
  <c r="BI48" i="4"/>
  <c r="AX139" i="4"/>
  <c r="BC320" i="4"/>
  <c r="CA456" i="4"/>
  <c r="BT396" i="4"/>
  <c r="BI176" i="4"/>
  <c r="BE17" i="4"/>
  <c r="BF202" i="4"/>
  <c r="BM338" i="4"/>
  <c r="BK474" i="4"/>
  <c r="BT107" i="4"/>
  <c r="BS243" i="4"/>
  <c r="BL297" i="4"/>
  <c r="BB482" i="4"/>
  <c r="BN440" i="4"/>
  <c r="BJ155" i="4"/>
  <c r="CA291" i="4"/>
  <c r="BE427" i="4"/>
  <c r="BX117" i="4"/>
  <c r="BE257" i="4"/>
  <c r="AY389" i="4"/>
  <c r="BA75" i="4"/>
  <c r="BJ166" i="4"/>
  <c r="AZ253" i="4"/>
  <c r="BO393" i="4"/>
  <c r="BB226" i="4"/>
  <c r="BX362" i="4"/>
  <c r="AX3" i="4"/>
  <c r="BH135" i="4"/>
  <c r="CA275" i="4"/>
  <c r="AY358" i="4"/>
  <c r="AZ44" i="4"/>
  <c r="BG49" i="4"/>
  <c r="BE50" i="4"/>
  <c r="BS186" i="4"/>
  <c r="BW322" i="4"/>
  <c r="BY413" i="4"/>
  <c r="BZ50" i="4"/>
  <c r="BH186" i="4"/>
  <c r="BH269" i="4"/>
  <c r="BB409" i="4"/>
  <c r="BD303" i="4"/>
  <c r="BG439" i="4"/>
  <c r="BC27" i="4"/>
  <c r="AY253" i="4"/>
  <c r="BL253" i="4"/>
  <c r="BQ345" i="4"/>
  <c r="BM31" i="4"/>
  <c r="BS73" i="4"/>
  <c r="BI234" i="4"/>
  <c r="BI370" i="4"/>
  <c r="BQ56" i="4"/>
  <c r="BF30" i="4"/>
  <c r="BB166" i="4"/>
  <c r="BW257" i="4"/>
  <c r="BL393" i="4"/>
  <c r="BG79" i="4"/>
  <c r="BV215" i="4"/>
  <c r="BQ302" i="4"/>
  <c r="BY487" i="4"/>
  <c r="BT298" i="4"/>
  <c r="BJ438" i="4"/>
  <c r="BQ75" i="4"/>
  <c r="BI211" i="4"/>
  <c r="BP302" i="4"/>
  <c r="CA438" i="4"/>
  <c r="AY124" i="4"/>
  <c r="AX215" i="4"/>
  <c r="BM111" i="4"/>
  <c r="BA247" i="4"/>
  <c r="BD69" i="4"/>
  <c r="BJ254" i="4"/>
  <c r="BW390" i="4"/>
  <c r="BH27" i="4"/>
  <c r="BH163" i="4"/>
  <c r="BR299" i="4"/>
  <c r="BA361" i="4"/>
  <c r="BW43" i="4"/>
  <c r="BE131" i="4"/>
  <c r="BM267" i="4"/>
  <c r="BX403" i="4"/>
  <c r="BK42" i="4"/>
  <c r="AY137" i="4"/>
  <c r="BK273" i="4"/>
  <c r="BR458" i="4"/>
  <c r="BY42" i="4"/>
  <c r="BJ133" i="4"/>
  <c r="BW269" i="4"/>
  <c r="BV409" i="4"/>
  <c r="BF450" i="4"/>
  <c r="BZ87" i="4"/>
  <c r="BO223" i="4"/>
  <c r="BH359" i="4"/>
  <c r="BA499" i="4"/>
  <c r="CA83" i="4"/>
  <c r="AZ219" i="4"/>
  <c r="BG281" i="4"/>
  <c r="BZ17" i="4"/>
  <c r="BV153" i="4"/>
  <c r="AY289" i="4"/>
  <c r="BE429" i="4"/>
  <c r="BV21" i="4"/>
  <c r="BL157" i="4"/>
  <c r="CA305" i="4"/>
  <c r="BJ445" i="4"/>
  <c r="BU20" i="4"/>
  <c r="BA58" i="4"/>
  <c r="BM243" i="4"/>
  <c r="BU379" i="4"/>
  <c r="BQ16" i="4"/>
  <c r="BH21" i="4"/>
  <c r="BS206" i="4"/>
  <c r="BK297" i="4"/>
  <c r="AY466" i="4"/>
  <c r="BW103" i="4"/>
  <c r="BA149" i="4"/>
  <c r="BW213" i="4"/>
  <c r="BC398" i="4"/>
  <c r="BZ489" i="4"/>
  <c r="BT126" i="4"/>
  <c r="BX311" i="4"/>
  <c r="BK447" i="4"/>
  <c r="CA35" i="4"/>
  <c r="BC285" i="4"/>
  <c r="BF287" i="4"/>
  <c r="BQ423" i="4"/>
  <c r="BY60" i="4"/>
  <c r="BG196" i="4"/>
  <c r="BJ287" i="4"/>
  <c r="BW423" i="4"/>
  <c r="CA248" i="4"/>
  <c r="BG384" i="4"/>
  <c r="BJ327" i="4"/>
  <c r="BA463" i="4"/>
  <c r="BV301" i="4"/>
  <c r="BW486" i="4"/>
  <c r="BN78" i="4"/>
  <c r="BH259" i="4"/>
  <c r="BQ395" i="4"/>
  <c r="BP4" i="4"/>
  <c r="BQ95" i="4"/>
  <c r="BT354" i="4"/>
  <c r="BP260" i="4"/>
  <c r="BZ396" i="4"/>
  <c r="BN331" i="4"/>
  <c r="BZ53" i="4"/>
  <c r="BW189" i="4"/>
  <c r="BD329" i="4"/>
  <c r="BW11" i="4"/>
  <c r="BR49" i="4"/>
  <c r="BZ185" i="4"/>
  <c r="BG325" i="4"/>
  <c r="BB461" i="4"/>
  <c r="BK11" i="4"/>
  <c r="BP102" i="4"/>
  <c r="BO287" i="4"/>
  <c r="BB423" i="4"/>
  <c r="BV60" i="4"/>
  <c r="BK98" i="4"/>
  <c r="BM185" i="4"/>
  <c r="AX329" i="4"/>
  <c r="BX69" i="4"/>
  <c r="BG205" i="4"/>
  <c r="BE345" i="4"/>
  <c r="BZ481" i="4"/>
  <c r="BE77" i="4"/>
  <c r="BS213" i="4"/>
  <c r="BB361" i="4"/>
  <c r="BJ497" i="4"/>
  <c r="BO72" i="4"/>
  <c r="BG110" i="4"/>
  <c r="BL295" i="4"/>
  <c r="BS431" i="4"/>
  <c r="BC68" i="4"/>
  <c r="BR77" i="4"/>
  <c r="BE262" i="4"/>
  <c r="AX353" i="4"/>
  <c r="BP11" i="4"/>
  <c r="BS147" i="4"/>
  <c r="BG201" i="4"/>
  <c r="BA261" i="4"/>
  <c r="BD442" i="4"/>
  <c r="BZ34" i="4"/>
  <c r="BI174" i="4"/>
  <c r="BG355" i="4"/>
  <c r="AX495" i="4"/>
  <c r="BW79" i="4"/>
  <c r="BX215" i="4"/>
  <c r="CA331" i="4"/>
  <c r="BM467" i="4"/>
  <c r="BH104" i="4"/>
  <c r="BD240" i="4"/>
  <c r="AZ331" i="4"/>
  <c r="AZ467" i="4"/>
  <c r="BW292" i="4"/>
  <c r="BH267" i="4"/>
  <c r="BM407" i="4"/>
  <c r="BS209" i="4"/>
  <c r="BQ349" i="4"/>
  <c r="BV31" i="4"/>
  <c r="BW122" i="4"/>
  <c r="BW254" i="4"/>
  <c r="BB439" i="4"/>
  <c r="BI493" i="4"/>
  <c r="BE130" i="4"/>
  <c r="BJ483" i="4"/>
  <c r="BY120" i="4"/>
  <c r="BX211" i="4"/>
  <c r="BP347" i="4"/>
  <c r="AZ394" i="4"/>
  <c r="BD31" i="4"/>
  <c r="BW73" i="4"/>
  <c r="BI258" i="4"/>
  <c r="BS489" i="4"/>
  <c r="BJ493" i="4"/>
  <c r="BN405" i="4"/>
  <c r="BL42" i="4"/>
  <c r="BI386" i="4"/>
  <c r="BT23" i="4"/>
  <c r="BD159" i="4"/>
  <c r="AZ295" i="4"/>
  <c r="BA435" i="4"/>
  <c r="BX19" i="4"/>
  <c r="BS155" i="4"/>
  <c r="BO209" i="4"/>
  <c r="BJ346" i="4"/>
  <c r="BL482" i="4"/>
  <c r="BO25" i="4"/>
  <c r="BT161" i="4"/>
  <c r="BZ346" i="4"/>
  <c r="BT482" i="4"/>
  <c r="BT21" i="4"/>
  <c r="BN161" i="4"/>
  <c r="BC455" i="4"/>
  <c r="BO92" i="4"/>
  <c r="BW179" i="4"/>
  <c r="BU315" i="4"/>
  <c r="BU451" i="4"/>
  <c r="BE14" i="4"/>
  <c r="BC150" i="4"/>
  <c r="BL241" i="4"/>
  <c r="BQ394" i="4"/>
  <c r="BX31" i="4"/>
  <c r="BS85" i="4"/>
  <c r="BS141" i="4"/>
  <c r="BA326" i="4"/>
  <c r="BY417" i="4"/>
  <c r="BP54" i="4"/>
  <c r="BG239" i="4"/>
  <c r="BH375" i="4"/>
  <c r="BY462" i="4"/>
  <c r="BA99" i="4"/>
  <c r="BR470" i="4"/>
  <c r="BZ58" i="4"/>
  <c r="BE243" i="4"/>
  <c r="BD379" i="4"/>
  <c r="CA470" i="4"/>
  <c r="BX107" i="4"/>
  <c r="AX247" i="4"/>
  <c r="BM383" i="4"/>
  <c r="BM187" i="4"/>
  <c r="BK323" i="4"/>
  <c r="AZ229" i="4"/>
  <c r="BG414" i="4"/>
  <c r="AY51" i="4"/>
  <c r="BD187" i="4"/>
  <c r="BQ323" i="4"/>
  <c r="BB459" i="4"/>
  <c r="BO14" i="4"/>
  <c r="BJ150" i="4"/>
  <c r="BK299" i="4"/>
  <c r="BS435" i="4"/>
  <c r="BS72" i="4"/>
  <c r="AY83" i="4"/>
  <c r="BH125" i="4"/>
  <c r="BU265" i="4"/>
  <c r="BH446" i="4"/>
  <c r="BK30" i="4"/>
  <c r="BN121" i="4"/>
  <c r="BJ261" i="4"/>
  <c r="BW397" i="4"/>
  <c r="BP438" i="4"/>
  <c r="BN79" i="4"/>
  <c r="BY215" i="4"/>
  <c r="BI351" i="4"/>
  <c r="BI487" i="4"/>
  <c r="BF75" i="4"/>
  <c r="BN211" i="4"/>
  <c r="AX265" i="4"/>
  <c r="BG5" i="4"/>
  <c r="BW141" i="4"/>
  <c r="BF281" i="4"/>
  <c r="BW417" i="4"/>
  <c r="BN13" i="4"/>
  <c r="BM149" i="4"/>
  <c r="BW297" i="4"/>
  <c r="BM433" i="4"/>
  <c r="BL16" i="4"/>
  <c r="BF58" i="4"/>
  <c r="BX239" i="4"/>
  <c r="BR62" i="4"/>
  <c r="BQ62" i="4"/>
  <c r="BG13" i="4"/>
  <c r="BJ198" i="4"/>
  <c r="AX289" i="4"/>
  <c r="BT446" i="4"/>
  <c r="BD83" i="4"/>
  <c r="BZ145" i="4"/>
  <c r="BY197" i="4"/>
  <c r="BD378" i="4"/>
  <c r="BW469" i="4"/>
  <c r="BI110" i="4"/>
  <c r="BX291" i="4"/>
  <c r="AX431" i="4"/>
  <c r="AZ15" i="4"/>
  <c r="BH151" i="4"/>
  <c r="BA191" i="4"/>
  <c r="BO327" i="4"/>
  <c r="BR463" i="4"/>
  <c r="BO100" i="4"/>
  <c r="BB191" i="4"/>
  <c r="BY327" i="4"/>
  <c r="BD56" i="4"/>
  <c r="BY147" i="4"/>
  <c r="AY323" i="4"/>
  <c r="AY459" i="4"/>
  <c r="BF285" i="4"/>
  <c r="BW466" i="4"/>
  <c r="AZ58" i="4"/>
  <c r="BN243" i="4"/>
  <c r="BQ375" i="4"/>
  <c r="BY12" i="4"/>
  <c r="BX74" i="4"/>
  <c r="BG210" i="4"/>
  <c r="BO343" i="4"/>
  <c r="BC479" i="4"/>
  <c r="AX120" i="4"/>
  <c r="BQ77" i="4"/>
  <c r="BC213" i="4"/>
  <c r="CA349" i="4"/>
  <c r="BV35" i="4"/>
  <c r="BV73" i="4"/>
  <c r="BW209" i="4"/>
  <c r="BA349" i="4"/>
  <c r="BU485" i="4"/>
  <c r="BB118" i="4"/>
  <c r="BM254" i="4"/>
  <c r="BE439" i="4"/>
  <c r="BJ76" i="4"/>
  <c r="BE114" i="4"/>
  <c r="BT250" i="4"/>
  <c r="BR435" i="4"/>
  <c r="BU497" i="4"/>
  <c r="BX93" i="4"/>
  <c r="CA229" i="4"/>
  <c r="BP365" i="4"/>
  <c r="BV6" i="4"/>
  <c r="BE101" i="4"/>
  <c r="BE237" i="4"/>
  <c r="CA381" i="4"/>
  <c r="BV22" i="4"/>
  <c r="BK187" i="4"/>
  <c r="BD270" i="4"/>
  <c r="BO455" i="4"/>
  <c r="BP92" i="4"/>
  <c r="BC97" i="4"/>
  <c r="BO237" i="4"/>
  <c r="BM422" i="4"/>
  <c r="AX14" i="4"/>
  <c r="BR134" i="4"/>
  <c r="BX315" i="4"/>
  <c r="BO289" i="4"/>
  <c r="BM429" i="4"/>
  <c r="BQ21" i="4"/>
  <c r="BT157" i="4"/>
  <c r="BS342" i="4"/>
  <c r="BA28" i="4"/>
  <c r="BU66" i="4"/>
  <c r="BK247" i="4"/>
  <c r="BS132" i="4"/>
  <c r="BV178" i="4"/>
  <c r="BI314" i="4"/>
  <c r="CA450" i="4"/>
  <c r="BP136" i="4"/>
  <c r="BW227" i="4"/>
  <c r="BX408" i="4"/>
  <c r="BE188" i="4"/>
  <c r="BO212" i="4"/>
  <c r="BR352" i="4"/>
  <c r="BD377" i="4"/>
  <c r="BD18" i="4"/>
  <c r="CA154" i="4"/>
  <c r="BO290" i="4"/>
  <c r="CA422" i="4"/>
  <c r="BD438" i="4"/>
  <c r="AY105" i="4"/>
  <c r="BZ290" i="4"/>
  <c r="BJ256" i="4"/>
  <c r="BG392" i="4"/>
  <c r="BL107" i="4"/>
  <c r="BO243" i="4"/>
  <c r="BS129" i="4"/>
  <c r="BP265" i="4"/>
  <c r="BM405" i="4"/>
  <c r="BO87" i="4"/>
  <c r="BL125" i="4"/>
  <c r="BH261" i="4"/>
  <c r="BP401" i="4"/>
  <c r="BX38" i="4"/>
  <c r="AZ178" i="4"/>
  <c r="BX314" i="4"/>
  <c r="BD499" i="4"/>
  <c r="AZ136" i="4"/>
  <c r="BD174" i="4"/>
  <c r="BE314" i="4"/>
  <c r="BA471" i="4"/>
  <c r="BD59" i="4"/>
  <c r="BI43" i="4"/>
  <c r="BD130" i="4"/>
  <c r="BK221" i="4"/>
  <c r="BP357" i="4"/>
  <c r="BB43" i="4"/>
  <c r="BL77" i="4"/>
  <c r="BB217" i="4"/>
  <c r="BT353" i="4"/>
  <c r="BY239" i="4"/>
  <c r="BU326" i="4"/>
  <c r="AZ8" i="4"/>
  <c r="BQ17" i="4"/>
  <c r="BJ153" i="4"/>
  <c r="BF289" i="4"/>
  <c r="BJ474" i="4"/>
  <c r="BP17" i="4"/>
  <c r="BS178" i="4"/>
  <c r="BP363" i="4"/>
  <c r="BQ354" i="4"/>
  <c r="BL490" i="4"/>
  <c r="BG65" i="4"/>
  <c r="BC201" i="4"/>
  <c r="BS386" i="4"/>
  <c r="BI72" i="4"/>
  <c r="BD110" i="4"/>
  <c r="BN295" i="4"/>
  <c r="BY118" i="4"/>
  <c r="BN254" i="4"/>
  <c r="BU390" i="4"/>
  <c r="AZ27" i="4"/>
  <c r="CA118" i="4"/>
  <c r="BU258" i="4"/>
  <c r="BT439" i="4"/>
  <c r="BC76" i="4"/>
  <c r="BM342" i="4"/>
  <c r="BG478" i="4"/>
  <c r="BE425" i="4"/>
  <c r="BJ62" i="4"/>
  <c r="BX198" i="4"/>
  <c r="BL334" i="4"/>
  <c r="BI470" i="4"/>
  <c r="BY107" i="4"/>
  <c r="BY161" i="4"/>
  <c r="AZ342" i="4"/>
  <c r="BG368" i="4"/>
  <c r="BI148" i="4"/>
  <c r="BD254" i="4"/>
  <c r="BF40" i="4"/>
  <c r="BI122" i="4"/>
  <c r="BV258" i="4"/>
  <c r="BA443" i="4"/>
  <c r="CA112" i="4"/>
  <c r="BC328" i="4"/>
  <c r="BL464" i="4"/>
  <c r="BC278" i="4"/>
  <c r="BJ418" i="4"/>
  <c r="AZ100" i="4"/>
  <c r="AX142" i="4"/>
  <c r="BA249" i="4"/>
  <c r="BE434" i="4"/>
  <c r="BR26" i="4"/>
  <c r="BR162" i="4"/>
  <c r="BT372" i="4"/>
  <c r="BB152" i="4"/>
  <c r="BC223" i="4"/>
  <c r="AX363" i="4"/>
  <c r="BU43" i="4"/>
  <c r="AX134" i="4"/>
  <c r="BH315" i="4"/>
  <c r="BD451" i="4"/>
  <c r="AY42" i="4"/>
  <c r="BR95" i="4"/>
  <c r="BQ67" i="4"/>
  <c r="AY304" i="4"/>
  <c r="BA487" i="4"/>
  <c r="BI186" i="4"/>
  <c r="BI322" i="4"/>
  <c r="BW140" i="4"/>
  <c r="BO95" i="4"/>
  <c r="BR186" i="4"/>
  <c r="BV322" i="4"/>
  <c r="BZ303" i="4"/>
  <c r="BV392" i="4"/>
  <c r="BE280" i="4"/>
  <c r="BM191" i="4"/>
  <c r="BC272" i="4"/>
  <c r="BT24" i="4"/>
  <c r="BS164" i="4"/>
  <c r="BK348" i="4"/>
  <c r="AZ464" i="4"/>
  <c r="BZ440" i="4"/>
  <c r="AY460" i="4"/>
  <c r="BA396" i="4"/>
  <c r="CA196" i="4"/>
  <c r="BL254" i="4"/>
  <c r="BQ218" i="4"/>
  <c r="BJ267" i="4"/>
  <c r="BX344" i="4"/>
  <c r="BS255" i="4"/>
  <c r="BH395" i="4"/>
  <c r="BJ32" i="4"/>
  <c r="BV119" i="4"/>
  <c r="AZ210" i="4"/>
  <c r="BB346" i="4"/>
  <c r="BN271" i="4"/>
  <c r="BY388" i="4"/>
  <c r="BP152" i="4"/>
  <c r="BD392" i="4"/>
  <c r="CA500" i="4"/>
  <c r="AZ336" i="4"/>
  <c r="BB499" i="4"/>
  <c r="BG180" i="4"/>
  <c r="AX107" i="4"/>
  <c r="BF243" i="4"/>
  <c r="BL424" i="4"/>
  <c r="BR419" i="4"/>
  <c r="BS330" i="4"/>
  <c r="BS466" i="4"/>
  <c r="BY470" i="4"/>
  <c r="CA107" i="4"/>
  <c r="BI194" i="4"/>
  <c r="BR330" i="4"/>
  <c r="AZ421" i="4"/>
  <c r="BS58" i="4"/>
  <c r="BU153" i="4"/>
  <c r="BP334" i="4"/>
  <c r="BR368" i="4"/>
  <c r="BK99" i="4"/>
  <c r="BE170" i="4"/>
  <c r="BZ306" i="4"/>
  <c r="BC442" i="4"/>
  <c r="AZ79" i="4"/>
  <c r="BN219" i="4"/>
  <c r="BD355" i="4"/>
  <c r="BT177" i="4"/>
  <c r="BF271" i="4"/>
  <c r="BG271" i="4"/>
  <c r="BS483" i="4"/>
  <c r="BM420" i="4"/>
  <c r="BD82" i="4"/>
  <c r="BS144" i="4"/>
  <c r="CA280" i="4"/>
  <c r="BX490" i="4"/>
  <c r="AY82" i="4"/>
  <c r="BT283" i="4"/>
  <c r="BG468" i="4"/>
  <c r="BZ500" i="4"/>
  <c r="CA279" i="4"/>
  <c r="CA255" i="4"/>
  <c r="BF288" i="4"/>
  <c r="BA383" i="4"/>
  <c r="AX240" i="4"/>
  <c r="CA480" i="4"/>
  <c r="BQ236" i="4"/>
  <c r="AZ384" i="4"/>
  <c r="BN164" i="4"/>
  <c r="BM232" i="4"/>
  <c r="BL381" i="4"/>
  <c r="BF434" i="4"/>
  <c r="BF398" i="4"/>
  <c r="BC492" i="4"/>
  <c r="BM172" i="4"/>
  <c r="BI308" i="4"/>
  <c r="BA444" i="4"/>
  <c r="AZ392" i="4"/>
  <c r="BQ172" i="4"/>
  <c r="BJ382" i="4"/>
  <c r="BY19" i="4"/>
  <c r="BI196" i="4"/>
  <c r="BK444" i="4"/>
  <c r="BP175" i="4"/>
  <c r="BZ148" i="4"/>
  <c r="AX184" i="4"/>
  <c r="BG380" i="4"/>
  <c r="BH260" i="4"/>
  <c r="BC488" i="4"/>
  <c r="BM330" i="4"/>
  <c r="CA466" i="4"/>
  <c r="BX103" i="4"/>
  <c r="BS239" i="4"/>
  <c r="AX446" i="4"/>
  <c r="BF83" i="4"/>
  <c r="BX15" i="4"/>
  <c r="BV151" i="4"/>
  <c r="BC238" i="4"/>
  <c r="CA374" i="4"/>
  <c r="BT473" i="4"/>
  <c r="BR114" i="4"/>
  <c r="BI205" i="4"/>
  <c r="BR390" i="4"/>
  <c r="CA412" i="4"/>
  <c r="BV86" i="4"/>
  <c r="CA222" i="4"/>
  <c r="BL358" i="4"/>
  <c r="BI498" i="4"/>
  <c r="BD86" i="4"/>
  <c r="BY271" i="4"/>
  <c r="BZ407" i="4"/>
  <c r="BI393" i="4"/>
  <c r="BS387" i="4"/>
  <c r="BT391" i="4"/>
  <c r="BR152" i="4"/>
  <c r="AY219" i="4"/>
  <c r="BL355" i="4"/>
  <c r="BL491" i="4"/>
  <c r="BQ132" i="4"/>
  <c r="BU223" i="4"/>
  <c r="BB359" i="4"/>
  <c r="BR460" i="4"/>
  <c r="BP296" i="4"/>
  <c r="BI395" i="4"/>
  <c r="BX476" i="4"/>
  <c r="BY475" i="4"/>
  <c r="BV176" i="4"/>
  <c r="BZ171" i="4"/>
  <c r="BP488" i="4"/>
  <c r="BR200" i="4"/>
  <c r="BE219" i="4"/>
  <c r="BD68" i="4"/>
  <c r="CA308" i="4"/>
  <c r="BD352" i="4"/>
  <c r="BH49" i="4"/>
  <c r="BG147" i="4"/>
  <c r="AZ192" i="4"/>
  <c r="BH380" i="4"/>
  <c r="BV200" i="4"/>
  <c r="BZ235" i="4"/>
  <c r="BH371" i="4"/>
  <c r="BG8" i="4"/>
  <c r="BZ99" i="4"/>
  <c r="BG235" i="4"/>
  <c r="BF375" i="4"/>
  <c r="BZ176" i="4"/>
  <c r="BO368" i="4"/>
  <c r="BH363" i="4"/>
  <c r="BI171" i="4"/>
  <c r="BL180" i="4"/>
  <c r="BQ4" i="4"/>
  <c r="BY432" i="4"/>
  <c r="BR235" i="4"/>
  <c r="BC450" i="4"/>
  <c r="BX87" i="4"/>
  <c r="BE227" i="4"/>
  <c r="BM363" i="4"/>
  <c r="BR498" i="4"/>
  <c r="BU135" i="4"/>
  <c r="BG67" i="4"/>
  <c r="BQ207" i="4"/>
  <c r="BV290" i="4"/>
  <c r="AX430" i="4"/>
  <c r="BG30" i="4"/>
  <c r="AZ166" i="4"/>
  <c r="BC257" i="4"/>
  <c r="BM442" i="4"/>
  <c r="BW351" i="4"/>
  <c r="BF487" i="4"/>
  <c r="BT124" i="4"/>
  <c r="BS260" i="4"/>
  <c r="BH351" i="4"/>
  <c r="BJ487" i="4"/>
  <c r="BY312" i="4"/>
  <c r="BT448" i="4"/>
  <c r="BC106" i="4"/>
  <c r="BT78" i="4"/>
  <c r="BS127" i="4"/>
  <c r="BY495" i="4"/>
  <c r="BL331" i="4"/>
  <c r="AX471" i="4"/>
  <c r="CA108" i="4"/>
  <c r="BX195" i="4"/>
  <c r="BR335" i="4"/>
  <c r="AY471" i="4"/>
  <c r="BG260" i="4"/>
  <c r="AY228" i="4"/>
  <c r="BF411" i="4"/>
  <c r="BO88" i="4"/>
  <c r="BZ336" i="4"/>
  <c r="BS424" i="4"/>
  <c r="BJ419" i="4"/>
  <c r="BG391" i="4"/>
  <c r="BA244" i="4"/>
  <c r="BS412" i="4"/>
  <c r="BH484" i="4"/>
  <c r="BH263" i="4"/>
  <c r="BP332" i="4"/>
  <c r="BM265" i="4"/>
  <c r="CA363" i="4"/>
  <c r="BI210" i="4"/>
  <c r="BK304" i="4"/>
  <c r="BX436" i="4"/>
  <c r="BL336" i="4"/>
  <c r="BG472" i="4"/>
  <c r="BU424" i="4"/>
  <c r="BS200" i="4"/>
  <c r="BS410" i="4"/>
  <c r="BV47" i="4"/>
  <c r="BO448" i="4"/>
  <c r="BT204" i="4"/>
  <c r="CA491" i="4"/>
  <c r="BQ232" i="4"/>
  <c r="BP259" i="4"/>
  <c r="BG311" i="4"/>
  <c r="BP219" i="4"/>
  <c r="CA234" i="4"/>
  <c r="BA370" i="4"/>
  <c r="BD52" i="4"/>
  <c r="BL143" i="4"/>
  <c r="BG446" i="4"/>
  <c r="BZ83" i="4"/>
  <c r="BP322" i="4"/>
  <c r="BS458" i="4"/>
  <c r="BD144" i="4"/>
  <c r="CA182" i="4"/>
  <c r="BN293" i="4"/>
  <c r="BD474" i="4"/>
  <c r="AY21" i="4"/>
  <c r="BR206" i="4"/>
  <c r="AY484" i="4"/>
  <c r="BL199" i="4"/>
  <c r="BD335" i="4"/>
  <c r="BL471" i="4"/>
  <c r="BW83" i="4"/>
  <c r="BV174" i="4"/>
  <c r="BI359" i="4"/>
  <c r="BJ495" i="4"/>
  <c r="BE169" i="4"/>
  <c r="BW267" i="4"/>
  <c r="BQ462" i="4"/>
  <c r="BU12" i="4"/>
  <c r="BF316" i="4"/>
  <c r="BI324" i="4"/>
  <c r="BE460" i="4"/>
  <c r="BS408" i="4"/>
  <c r="BI188" i="4"/>
  <c r="AY447" i="4"/>
  <c r="BH84" i="4"/>
  <c r="BA267" i="4"/>
  <c r="BH167" i="4"/>
  <c r="BJ239" i="4"/>
  <c r="BM179" i="4"/>
  <c r="BJ427" i="4"/>
  <c r="BL339" i="4"/>
  <c r="BP228" i="4"/>
  <c r="BN491" i="4"/>
  <c r="BR172" i="4"/>
  <c r="BW123" i="4"/>
  <c r="BW359" i="4"/>
  <c r="BR56" i="4"/>
  <c r="BH420" i="4"/>
  <c r="BF426" i="4"/>
  <c r="BT386" i="4"/>
  <c r="BU439" i="4"/>
  <c r="BQ456" i="4"/>
  <c r="BL56" i="4"/>
  <c r="BH244" i="4"/>
  <c r="CA56" i="4"/>
  <c r="BH56" i="4"/>
  <c r="BA60" i="4"/>
  <c r="BF152" i="4"/>
  <c r="BW224" i="4"/>
  <c r="BA319" i="4"/>
  <c r="BD500" i="4"/>
  <c r="BZ280" i="4"/>
  <c r="BW380" i="4"/>
  <c r="BB416" i="4"/>
  <c r="BM88" i="4"/>
  <c r="BN332" i="4"/>
  <c r="BK326" i="4"/>
  <c r="BQ466" i="4"/>
  <c r="BM103" i="4"/>
  <c r="BZ239" i="4"/>
  <c r="BU442" i="4"/>
  <c r="BC79" i="4"/>
  <c r="BR15" i="4"/>
  <c r="BI151" i="4"/>
  <c r="BP234" i="4"/>
  <c r="BE374" i="4"/>
  <c r="BI465" i="4"/>
  <c r="BL102" i="4"/>
  <c r="BG193" i="4"/>
  <c r="BE378" i="4"/>
  <c r="BH408" i="4"/>
  <c r="BF74" i="4"/>
  <c r="BW210" i="4"/>
  <c r="BC346" i="4"/>
  <c r="BN486" i="4"/>
  <c r="BY78" i="4"/>
  <c r="CA259" i="4"/>
  <c r="BD395" i="4"/>
  <c r="BZ349" i="4"/>
  <c r="BX167" i="4"/>
  <c r="BW126" i="4"/>
  <c r="BY140" i="4"/>
  <c r="BS207" i="4"/>
  <c r="BR347" i="4"/>
  <c r="BF483" i="4"/>
  <c r="BF120" i="4"/>
  <c r="BB211" i="4"/>
  <c r="BE347" i="4"/>
  <c r="BT472" i="4"/>
  <c r="BE468" i="4"/>
  <c r="BR88" i="4"/>
  <c r="BS159" i="4"/>
  <c r="BE408" i="4"/>
  <c r="BL332" i="4"/>
  <c r="BM224" i="4"/>
  <c r="BY152" i="4"/>
  <c r="BB387" i="4"/>
  <c r="BB32" i="4"/>
  <c r="BR128" i="4"/>
  <c r="BT463" i="4"/>
  <c r="BK480" i="4"/>
  <c r="BI9" i="4"/>
  <c r="BB107" i="4"/>
  <c r="BO67" i="4"/>
  <c r="BX304" i="4"/>
  <c r="BC188" i="4"/>
  <c r="BN235" i="4"/>
  <c r="BF371" i="4"/>
  <c r="BF8" i="4"/>
  <c r="BF99" i="4"/>
  <c r="BJ235" i="4"/>
  <c r="BE371" i="4"/>
  <c r="BS303" i="4"/>
  <c r="AX244" i="4"/>
  <c r="BL296" i="4"/>
  <c r="BW191" i="4"/>
  <c r="BA296" i="4"/>
  <c r="BK196" i="4"/>
  <c r="BU304" i="4"/>
  <c r="BY351" i="4"/>
  <c r="BY442" i="4"/>
  <c r="BI79" i="4"/>
  <c r="BN215" i="4"/>
  <c r="BV351" i="4"/>
  <c r="BT486" i="4"/>
  <c r="BC123" i="4"/>
  <c r="BB59" i="4"/>
  <c r="BC195" i="4"/>
  <c r="BU282" i="4"/>
  <c r="BQ418" i="4"/>
  <c r="BZ18" i="4"/>
  <c r="BX154" i="4"/>
  <c r="BB249" i="4"/>
  <c r="BZ430" i="4"/>
  <c r="BK339" i="4"/>
  <c r="AY475" i="4"/>
  <c r="BC112" i="4"/>
  <c r="BS248" i="4"/>
  <c r="BO339" i="4"/>
  <c r="BT475" i="4"/>
  <c r="BS300" i="4"/>
  <c r="AZ436" i="4"/>
  <c r="BH62" i="4"/>
  <c r="BQ60" i="4"/>
  <c r="BY64" i="4"/>
  <c r="BP395" i="4"/>
  <c r="BV331" i="4"/>
  <c r="BQ467" i="4"/>
  <c r="BG104" i="4"/>
  <c r="BQ195" i="4"/>
  <c r="BC331" i="4"/>
  <c r="BW467" i="4"/>
  <c r="BF124" i="4"/>
  <c r="BI108" i="4"/>
  <c r="BT263" i="4"/>
  <c r="BS484" i="4"/>
  <c r="AX456" i="4"/>
  <c r="BX324" i="4"/>
  <c r="BG320" i="4"/>
  <c r="BD292" i="4"/>
  <c r="BL264" i="4"/>
  <c r="BN275" i="4"/>
  <c r="BI100" i="4"/>
  <c r="BR232" i="4"/>
  <c r="BP368" i="4"/>
  <c r="BU221" i="4"/>
  <c r="BR319" i="4"/>
  <c r="BU92" i="4"/>
  <c r="BH88" i="4"/>
  <c r="BU356" i="4"/>
  <c r="BM328" i="4"/>
  <c r="BX464" i="4"/>
  <c r="BY412" i="4"/>
  <c r="BP188" i="4"/>
  <c r="BU410" i="4"/>
  <c r="BN47" i="4"/>
  <c r="BY119" i="4"/>
  <c r="BL260" i="4"/>
  <c r="BK372" i="4"/>
  <c r="BH367" i="4"/>
  <c r="BT176" i="4"/>
  <c r="BR371" i="4"/>
  <c r="BQ436" i="4"/>
  <c r="BV448" i="4"/>
  <c r="BE494" i="4"/>
  <c r="BP86" i="4"/>
  <c r="BP267" i="4"/>
  <c r="BT403" i="4"/>
  <c r="BQ388" i="4"/>
  <c r="BG164" i="4"/>
  <c r="BF66" i="4"/>
  <c r="AY247" i="4"/>
  <c r="BN334" i="4"/>
  <c r="BG470" i="4"/>
  <c r="BH70" i="4"/>
  <c r="BA210" i="4"/>
  <c r="BH301" i="4"/>
  <c r="BJ486" i="4"/>
  <c r="BU440" i="4"/>
  <c r="BS102" i="4"/>
  <c r="BJ242" i="4"/>
  <c r="BG378" i="4"/>
  <c r="CA15" i="4"/>
  <c r="BL106" i="4"/>
  <c r="BU291" i="4"/>
  <c r="BV427" i="4"/>
  <c r="BO278" i="4"/>
  <c r="BQ250" i="4"/>
  <c r="BI299" i="4"/>
  <c r="BQ339" i="4"/>
  <c r="BG375" i="4"/>
  <c r="BC12" i="4"/>
  <c r="BY103" i="4"/>
  <c r="AZ239" i="4"/>
  <c r="BT375" i="4"/>
  <c r="BM16" i="4"/>
  <c r="BN448" i="4"/>
  <c r="BC228" i="4"/>
  <c r="BI232" i="4"/>
  <c r="BP380" i="4"/>
  <c r="BU68" i="4"/>
  <c r="BI212" i="4"/>
  <c r="BJ344" i="4"/>
  <c r="BN123" i="4"/>
  <c r="BF400" i="4"/>
  <c r="BE496" i="4"/>
  <c r="BA275" i="4"/>
  <c r="BN200" i="4"/>
  <c r="BB236" i="4"/>
  <c r="BP433" i="4"/>
  <c r="CA32" i="4"/>
  <c r="AX382" i="4"/>
  <c r="BA476" i="4"/>
  <c r="BV468" i="4"/>
  <c r="BR448" i="4"/>
  <c r="BH114" i="4"/>
  <c r="BA176" i="4"/>
  <c r="BS312" i="4"/>
  <c r="BY23" i="4"/>
  <c r="BJ114" i="4"/>
  <c r="BZ339" i="4"/>
  <c r="BX360" i="4"/>
  <c r="BT455" i="4"/>
  <c r="BE332" i="4"/>
  <c r="BU160" i="4"/>
  <c r="BG60" i="4"/>
  <c r="BK428" i="4"/>
  <c r="BM131" i="4"/>
  <c r="BX342" i="4"/>
  <c r="BX478" i="4"/>
  <c r="BX115" i="4"/>
  <c r="BB255" i="4"/>
  <c r="BB458" i="4"/>
  <c r="BN95" i="4"/>
  <c r="BW35" i="4"/>
  <c r="BB175" i="4"/>
  <c r="AY258" i="4"/>
  <c r="AX398" i="4"/>
  <c r="BJ6" i="4"/>
  <c r="BP142" i="4"/>
  <c r="BZ233" i="4"/>
  <c r="AY418" i="4"/>
  <c r="BZ432" i="4"/>
  <c r="BW56" i="4"/>
  <c r="BI204" i="4"/>
  <c r="BY340" i="4"/>
  <c r="AX308" i="4"/>
  <c r="BR444" i="4"/>
  <c r="BX343" i="4"/>
  <c r="BP479" i="4"/>
  <c r="BB477" i="4"/>
  <c r="AX44" i="4"/>
  <c r="BJ48" i="4"/>
  <c r="BZ179" i="4"/>
  <c r="BZ319" i="4"/>
  <c r="BN455" i="4"/>
  <c r="CA92" i="4"/>
  <c r="AX183" i="4"/>
  <c r="BV319" i="4"/>
  <c r="CA455" i="4"/>
  <c r="BY400" i="4"/>
  <c r="BY172" i="4"/>
  <c r="AX472" i="4"/>
  <c r="BF80" i="4"/>
  <c r="AZ228" i="4"/>
  <c r="BP367" i="4"/>
  <c r="BV456" i="4"/>
  <c r="BF323" i="4"/>
  <c r="BS287" i="4"/>
  <c r="BH147" i="4"/>
  <c r="BO463" i="4"/>
  <c r="BF215" i="4"/>
  <c r="BD428" i="4"/>
  <c r="BC137" i="4"/>
  <c r="BE235" i="4"/>
  <c r="AX422" i="4"/>
  <c r="BF471" i="4"/>
  <c r="BA312" i="4"/>
  <c r="BS443" i="4"/>
  <c r="AX84" i="4"/>
  <c r="BC171" i="4"/>
  <c r="BP307" i="4"/>
  <c r="BT394" i="4"/>
  <c r="BQ35" i="4"/>
  <c r="BM487" i="4"/>
  <c r="BV160" i="4"/>
  <c r="AX320" i="4"/>
  <c r="BM260" i="4"/>
  <c r="BA328" i="4"/>
  <c r="BP460" i="4"/>
  <c r="BJ20" i="4"/>
  <c r="BT411" i="4"/>
  <c r="BK62" i="4"/>
  <c r="BQ202" i="4"/>
  <c r="BV383" i="4"/>
  <c r="BH20" i="4"/>
  <c r="BL155" i="4"/>
  <c r="AY291" i="4"/>
  <c r="AX182" i="4"/>
  <c r="AZ363" i="4"/>
  <c r="BJ450" i="4"/>
  <c r="BR87" i="4"/>
  <c r="BD195" i="4"/>
  <c r="BP331" i="4"/>
  <c r="AY409" i="4"/>
  <c r="BO91" i="4"/>
  <c r="BQ8" i="4"/>
  <c r="BE99" i="4"/>
  <c r="BP280" i="4"/>
  <c r="BE420" i="4"/>
  <c r="BT8" i="4"/>
  <c r="BT144" i="4"/>
  <c r="AZ468" i="4"/>
  <c r="BM248" i="4"/>
  <c r="BH158" i="4"/>
  <c r="BO475" i="4"/>
  <c r="BW434" i="4"/>
  <c r="AY224" i="4"/>
  <c r="BZ456" i="4"/>
  <c r="BO232" i="4"/>
  <c r="AZ180" i="4"/>
  <c r="BD316" i="4"/>
  <c r="BO219" i="4"/>
  <c r="BW355" i="4"/>
  <c r="BM312" i="4"/>
  <c r="BW316" i="4"/>
  <c r="BN492" i="4"/>
  <c r="BI424" i="4"/>
  <c r="BS327" i="4"/>
  <c r="BK28" i="4"/>
  <c r="BH172" i="4"/>
  <c r="BQ159" i="4"/>
  <c r="BM388" i="4"/>
  <c r="BA488" i="4"/>
  <c r="BO476" i="4"/>
  <c r="BW212" i="4"/>
  <c r="BK192" i="4"/>
  <c r="BO317" i="4"/>
  <c r="BR54" i="4"/>
  <c r="AY54" i="4"/>
  <c r="BS87" i="4"/>
  <c r="BF444" i="4"/>
  <c r="BL220" i="4"/>
  <c r="BB172" i="4"/>
  <c r="BB308" i="4"/>
  <c r="BL207" i="4"/>
  <c r="BI347" i="4"/>
  <c r="BW204" i="4"/>
  <c r="BG371" i="4"/>
  <c r="BC99" i="4"/>
  <c r="BK215" i="4"/>
  <c r="BD320" i="4"/>
  <c r="CA203" i="4"/>
  <c r="BC92" i="4"/>
  <c r="BC500" i="4"/>
  <c r="BS68" i="4"/>
  <c r="BC110" i="4"/>
  <c r="BF246" i="4"/>
  <c r="AY427" i="4"/>
  <c r="BT64" i="4"/>
  <c r="BC196" i="4"/>
  <c r="BG332" i="4"/>
  <c r="BY226" i="4"/>
  <c r="BK407" i="4"/>
  <c r="BU494" i="4"/>
  <c r="BO131" i="4"/>
  <c r="BT230" i="4"/>
  <c r="AZ370" i="4"/>
  <c r="BE461" i="4"/>
  <c r="BV98" i="4"/>
  <c r="BS134" i="4"/>
  <c r="BR274" i="4"/>
  <c r="BJ410" i="4"/>
  <c r="BF47" i="4"/>
  <c r="BT138" i="4"/>
  <c r="BS274" i="4"/>
  <c r="BV459" i="4"/>
  <c r="BI96" i="4"/>
  <c r="BL370" i="4"/>
  <c r="BP274" i="4"/>
  <c r="BW323" i="4"/>
  <c r="BJ392" i="4"/>
  <c r="BW148" i="4"/>
  <c r="BG284" i="4"/>
  <c r="BJ236" i="4"/>
  <c r="BI372" i="4"/>
  <c r="BL271" i="4"/>
  <c r="BR411" i="4"/>
  <c r="AZ243" i="4"/>
  <c r="BE255" i="4"/>
  <c r="BJ280" i="4"/>
  <c r="BE192" i="4"/>
  <c r="AY160" i="4"/>
  <c r="BC436" i="4"/>
  <c r="BW364" i="4"/>
  <c r="BB352" i="4"/>
  <c r="BG176" i="4"/>
  <c r="BP124" i="4"/>
  <c r="BH144" i="4"/>
  <c r="BS88" i="4"/>
  <c r="BH464" i="4"/>
  <c r="BL30" i="4"/>
  <c r="BL351" i="4"/>
  <c r="BW302" i="4"/>
  <c r="CA391" i="4"/>
  <c r="BP196" i="4"/>
  <c r="BP336" i="4"/>
  <c r="BJ284" i="4"/>
  <c r="BU420" i="4"/>
  <c r="BR323" i="4"/>
  <c r="BQ459" i="4"/>
  <c r="BP376" i="4"/>
  <c r="AZ459" i="4"/>
  <c r="BW164" i="4"/>
  <c r="BE316" i="4"/>
  <c r="BK208" i="4"/>
  <c r="AX227" i="4"/>
  <c r="CA432" i="4"/>
  <c r="BL356" i="4"/>
  <c r="CA371" i="4"/>
  <c r="BQ12" i="4"/>
  <c r="BA148" i="4"/>
  <c r="BM472" i="4"/>
  <c r="BT248" i="4"/>
  <c r="BF187" i="4"/>
  <c r="BY323" i="4"/>
  <c r="BG278" i="4"/>
  <c r="BF463" i="4"/>
  <c r="BG47" i="4"/>
  <c r="BZ183" i="4"/>
  <c r="BE286" i="4"/>
  <c r="BZ422" i="4"/>
  <c r="BX14" i="4"/>
  <c r="AX154" i="4"/>
  <c r="BI250" i="4"/>
  <c r="BJ386" i="4"/>
  <c r="BL23" i="4"/>
  <c r="BC159" i="4"/>
  <c r="AX254" i="4"/>
  <c r="BY390" i="4"/>
  <c r="BW72" i="4"/>
  <c r="BM163" i="4"/>
  <c r="BA87" i="4"/>
  <c r="BI282" i="4"/>
  <c r="BA331" i="4"/>
  <c r="BC232" i="4"/>
  <c r="BO120" i="4"/>
  <c r="BC166" i="4"/>
  <c r="BB347" i="4"/>
  <c r="BP483" i="4"/>
  <c r="BL75" i="4"/>
  <c r="CA166" i="4"/>
  <c r="BS432" i="4"/>
  <c r="BN500" i="4"/>
  <c r="AX191" i="4"/>
  <c r="BP451" i="4"/>
  <c r="AY372" i="4"/>
  <c r="BI287" i="4"/>
  <c r="BZ147" i="4"/>
  <c r="BL463" i="4"/>
  <c r="BV420" i="4"/>
  <c r="BJ196" i="4"/>
  <c r="BY280" i="4"/>
  <c r="BT315" i="4"/>
  <c r="BF479" i="4"/>
  <c r="BU246" i="4"/>
  <c r="BU142" i="4"/>
  <c r="BE191" i="4"/>
  <c r="BP492" i="4"/>
  <c r="BN252" i="4"/>
  <c r="BI388" i="4"/>
  <c r="BX336" i="4"/>
  <c r="BW472" i="4"/>
  <c r="BZ375" i="4"/>
  <c r="BP12" i="4"/>
  <c r="BB320" i="4"/>
  <c r="BR135" i="4"/>
  <c r="AZ131" i="4"/>
  <c r="BU228" i="4"/>
  <c r="CA184" i="4"/>
  <c r="BJ432" i="4"/>
  <c r="BA355" i="4"/>
  <c r="BD456" i="4"/>
  <c r="BB28" i="4"/>
  <c r="BK78" i="4"/>
  <c r="BX214" i="4"/>
  <c r="BA399" i="4"/>
  <c r="BD36" i="4"/>
  <c r="BR171" i="4"/>
  <c r="AZ307" i="4"/>
  <c r="BG202" i="4"/>
  <c r="BF387" i="4"/>
  <c r="BP474" i="4"/>
  <c r="BY111" i="4"/>
  <c r="BO218" i="4"/>
  <c r="BQ358" i="4"/>
  <c r="BU449" i="4"/>
  <c r="BQ86" i="4"/>
  <c r="CA122" i="4"/>
  <c r="BC258" i="4"/>
  <c r="BI398" i="4"/>
  <c r="BF35" i="4"/>
  <c r="BJ126" i="4"/>
  <c r="BK262" i="4"/>
  <c r="BN447" i="4"/>
  <c r="BM84" i="4"/>
  <c r="BZ286" i="4"/>
  <c r="BB258" i="4"/>
  <c r="BZ307" i="4"/>
  <c r="BL348" i="4"/>
  <c r="BC496" i="4"/>
  <c r="BS272" i="4"/>
  <c r="AZ220" i="4"/>
  <c r="BR360" i="4"/>
  <c r="BZ259" i="4"/>
  <c r="AY395" i="4"/>
  <c r="BG200" i="4"/>
  <c r="BP360" i="4"/>
  <c r="BO264" i="4"/>
  <c r="BB395" i="4"/>
  <c r="BR212" i="4"/>
  <c r="BF435" i="4"/>
  <c r="BJ412" i="4"/>
  <c r="BO224" i="4"/>
  <c r="BD267" i="4"/>
  <c r="BU491" i="4"/>
  <c r="BU100" i="4"/>
  <c r="BM143" i="4"/>
  <c r="AX155" i="4"/>
  <c r="BB445" i="4"/>
  <c r="BT499" i="4"/>
  <c r="BD4" i="4"/>
  <c r="BD175" i="4"/>
  <c r="BI460" i="4"/>
  <c r="BU236" i="4"/>
  <c r="BK184" i="4"/>
  <c r="AX324" i="4"/>
  <c r="BV223" i="4"/>
  <c r="CA359" i="4"/>
  <c r="BF440" i="4"/>
  <c r="BH379" i="4"/>
  <c r="BE355" i="4"/>
  <c r="BP272" i="4"/>
  <c r="BR356" i="4"/>
  <c r="CA300" i="4"/>
  <c r="BG107" i="4"/>
  <c r="AX316" i="4"/>
  <c r="BP212" i="4"/>
  <c r="BU278" i="4"/>
  <c r="BQ414" i="4"/>
  <c r="BX96" i="4"/>
  <c r="BB187" i="4"/>
  <c r="BH411" i="4"/>
  <c r="BM258" i="4"/>
  <c r="BB394" i="4"/>
  <c r="BZ76" i="4"/>
  <c r="BE118" i="4"/>
  <c r="BE209" i="4"/>
  <c r="BH390" i="4"/>
  <c r="BR485" i="4"/>
  <c r="BF122" i="4"/>
  <c r="BP356" i="4"/>
  <c r="BF496" i="4"/>
  <c r="BA211" i="4"/>
  <c r="BY347" i="4"/>
  <c r="BQ434" i="4"/>
  <c r="BY71" i="4"/>
  <c r="BN207" i="4"/>
  <c r="BA343" i="4"/>
  <c r="BL413" i="4"/>
  <c r="AZ466" i="4"/>
  <c r="BO284" i="4"/>
  <c r="BJ243" i="4"/>
  <c r="BX172" i="4"/>
  <c r="BW308" i="4"/>
  <c r="BT444" i="4"/>
  <c r="BE396" i="4"/>
  <c r="BT172" i="4"/>
  <c r="BP431" i="4"/>
  <c r="BE72" i="4"/>
  <c r="BA203" i="4"/>
  <c r="BZ8" i="4"/>
  <c r="CA495" i="4"/>
  <c r="BA168" i="4"/>
  <c r="BE312" i="4"/>
  <c r="BY16" i="4"/>
  <c r="BI183" i="4"/>
  <c r="BR367" i="4"/>
  <c r="BW284" i="4"/>
  <c r="AZ368" i="4"/>
  <c r="BJ128" i="4"/>
  <c r="BB304" i="4"/>
  <c r="AX8" i="4"/>
  <c r="BK126" i="4"/>
  <c r="BA90" i="4"/>
  <c r="BF139" i="4"/>
  <c r="BN224" i="4"/>
  <c r="BZ452" i="4"/>
  <c r="BY232" i="4"/>
  <c r="BU180" i="4"/>
  <c r="BU316" i="4"/>
  <c r="BL166" i="4"/>
  <c r="BQ306" i="4"/>
  <c r="BF399" i="4"/>
  <c r="BA188" i="4"/>
  <c r="BT215" i="4"/>
  <c r="BU168" i="4"/>
  <c r="BE304" i="4"/>
  <c r="BM444" i="4"/>
  <c r="BF188" i="4"/>
  <c r="BK320" i="4"/>
  <c r="BC82" i="4"/>
  <c r="BA358" i="4"/>
  <c r="BW40" i="4"/>
  <c r="BV131" i="4"/>
  <c r="BN434" i="4"/>
  <c r="BU71" i="4"/>
  <c r="BI302" i="4"/>
  <c r="BZ438" i="4"/>
  <c r="AX124" i="4"/>
  <c r="AY162" i="4"/>
  <c r="AY261" i="4"/>
  <c r="BY446" i="4"/>
  <c r="AZ38" i="4"/>
  <c r="AZ174" i="4"/>
  <c r="BE472" i="4"/>
  <c r="BY187" i="4"/>
  <c r="BN323" i="4"/>
  <c r="BX459" i="4"/>
  <c r="BM55" i="4"/>
  <c r="BU146" i="4"/>
  <c r="BK327" i="4"/>
  <c r="AZ463" i="4"/>
  <c r="BX81" i="4"/>
  <c r="BC179" i="4"/>
  <c r="BO306" i="4"/>
  <c r="AY355" i="4"/>
  <c r="BB204" i="4"/>
  <c r="BI198" i="4"/>
  <c r="BS334" i="4"/>
  <c r="BW16" i="4"/>
  <c r="BY62" i="4"/>
  <c r="BS198" i="4"/>
  <c r="BD334" i="4"/>
  <c r="BL416" i="4"/>
  <c r="CA96" i="4"/>
  <c r="BB456" i="4"/>
  <c r="BP315" i="4"/>
  <c r="BU308" i="4"/>
  <c r="BT103" i="4"/>
  <c r="BL383" i="4"/>
  <c r="BY224" i="4"/>
  <c r="BJ424" i="4"/>
  <c r="BV227" i="4"/>
  <c r="BO492" i="4"/>
  <c r="BT307" i="4"/>
  <c r="AY455" i="4"/>
  <c r="BG338" i="4"/>
  <c r="BV111" i="4"/>
  <c r="BW107" i="4"/>
  <c r="BD388" i="4"/>
  <c r="BG496" i="4"/>
  <c r="BC276" i="4"/>
  <c r="BL224" i="4"/>
  <c r="BV360" i="4"/>
  <c r="BR222" i="4"/>
  <c r="BI358" i="4"/>
  <c r="BQ180" i="4"/>
  <c r="BZ84" i="4"/>
  <c r="BV340" i="4"/>
  <c r="BM375" i="4"/>
  <c r="BR192" i="4"/>
  <c r="BC351" i="4"/>
  <c r="BJ440" i="4"/>
  <c r="BJ204" i="4"/>
  <c r="BD483" i="4"/>
  <c r="BK120" i="4"/>
  <c r="BV260" i="4"/>
  <c r="BN396" i="4"/>
  <c r="BG55" i="4"/>
  <c r="BS191" i="4"/>
  <c r="AZ354" i="4"/>
  <c r="BC490" i="4"/>
  <c r="BQ78" i="4"/>
  <c r="BC214" i="4"/>
  <c r="BP313" i="4"/>
  <c r="BK498" i="4"/>
  <c r="BA45" i="4"/>
  <c r="BE230" i="4"/>
  <c r="BR103" i="4"/>
  <c r="BM239" i="4"/>
  <c r="BC375" i="4"/>
  <c r="BW12" i="4"/>
  <c r="BI54" i="4"/>
  <c r="BN190" i="4"/>
  <c r="BT371" i="4"/>
  <c r="BJ12" i="4"/>
  <c r="BM297" i="4"/>
  <c r="BR395" i="4"/>
  <c r="BF318" i="4"/>
  <c r="BA416" i="4"/>
  <c r="BI99" i="4"/>
  <c r="BQ340" i="4"/>
  <c r="BI476" i="4"/>
  <c r="BH424" i="4"/>
  <c r="BM204" i="4"/>
  <c r="BJ463" i="4"/>
  <c r="BL100" i="4"/>
  <c r="BF248" i="4"/>
  <c r="BJ271" i="4"/>
  <c r="AY480" i="4"/>
  <c r="BT440" i="4"/>
  <c r="BP172" i="4"/>
  <c r="BB232" i="4"/>
  <c r="BF491" i="4"/>
  <c r="BL399" i="4"/>
  <c r="BD404" i="4"/>
  <c r="AX192" i="4"/>
  <c r="BB480" i="4"/>
  <c r="BU396" i="4"/>
  <c r="BF236" i="4"/>
  <c r="BR55" i="4"/>
  <c r="BY174" i="4"/>
  <c r="AZ223" i="4"/>
  <c r="BD183" i="4"/>
  <c r="BT120" i="4"/>
  <c r="BG211" i="4"/>
  <c r="BD347" i="4"/>
  <c r="BC483" i="4"/>
  <c r="BN124" i="4"/>
  <c r="BQ215" i="4"/>
  <c r="BX159" i="4"/>
  <c r="BC220" i="4"/>
  <c r="BB160" i="4"/>
  <c r="BV388" i="4"/>
  <c r="BR428" i="4"/>
  <c r="BS427" i="4"/>
  <c r="BP435" i="4"/>
  <c r="BS440" i="4"/>
  <c r="BD480" i="4"/>
  <c r="BI488" i="4"/>
  <c r="BV384" i="4"/>
  <c r="BE152" i="4"/>
  <c r="BC273" i="4"/>
  <c r="BO200" i="4"/>
  <c r="BV228" i="4"/>
  <c r="BJ364" i="4"/>
  <c r="BK450" i="4"/>
  <c r="BW87" i="4"/>
  <c r="BJ174" i="4"/>
  <c r="BS310" i="4"/>
  <c r="BY421" i="4"/>
  <c r="BN58" i="4"/>
  <c r="BU149" i="4"/>
  <c r="BH334" i="4"/>
  <c r="BC487" i="4"/>
  <c r="BX124" i="4"/>
  <c r="BZ166" i="4"/>
  <c r="BX302" i="4"/>
  <c r="BJ442" i="4"/>
  <c r="BK79" i="4"/>
  <c r="BH215" i="4"/>
  <c r="AZ351" i="4"/>
  <c r="BC182" i="4"/>
  <c r="BP231" i="4"/>
  <c r="BR203" i="4"/>
  <c r="BX275" i="4"/>
  <c r="BR224" i="4"/>
  <c r="BM468" i="4"/>
  <c r="BU476" i="4"/>
  <c r="BN496" i="4"/>
  <c r="BB324" i="4"/>
  <c r="BG248" i="4"/>
  <c r="BD384" i="4"/>
  <c r="BO299" i="4"/>
  <c r="BB231" i="4"/>
  <c r="BO360" i="4"/>
  <c r="BV156" i="4"/>
  <c r="AY444" i="4"/>
  <c r="BU464" i="4"/>
  <c r="BV376" i="4"/>
  <c r="CA144" i="4"/>
  <c r="BD312" i="4"/>
  <c r="AZ291" i="4"/>
  <c r="AX360" i="4"/>
  <c r="BO488" i="4"/>
  <c r="BU341" i="4"/>
  <c r="BG390" i="4"/>
  <c r="CA354" i="4"/>
  <c r="BB452" i="4"/>
  <c r="BO140" i="4"/>
  <c r="BX427" i="4"/>
  <c r="BW64" i="4"/>
  <c r="BN155" i="4"/>
  <c r="BT291" i="4"/>
  <c r="BS378" i="4"/>
  <c r="BL15" i="4"/>
  <c r="BN132" i="4"/>
  <c r="BT384" i="4"/>
  <c r="BM452" i="4"/>
  <c r="BU159" i="4"/>
  <c r="BJ319" i="4"/>
  <c r="BQ52" i="4"/>
  <c r="CA251" i="4"/>
  <c r="BS228" i="4"/>
  <c r="BV288" i="4"/>
  <c r="AY424" i="4"/>
  <c r="BH343" i="4"/>
  <c r="BK479" i="4"/>
  <c r="CA3" i="4"/>
  <c r="CA139" i="4"/>
  <c r="BP94" i="4"/>
  <c r="BQ279" i="4"/>
  <c r="BD362" i="4"/>
  <c r="BF3" i="4"/>
  <c r="BN94" i="4"/>
  <c r="BW230" i="4"/>
  <c r="BX321" i="4"/>
  <c r="BT7" i="4"/>
  <c r="BJ66" i="4"/>
  <c r="BU202" i="4"/>
  <c r="BP338" i="4"/>
  <c r="BS474" i="4"/>
  <c r="BA70" i="4"/>
  <c r="BU206" i="4"/>
  <c r="BV387" i="4"/>
  <c r="BP24" i="4"/>
  <c r="BB362" i="4"/>
  <c r="AZ407" i="4"/>
  <c r="BL407" i="4"/>
  <c r="AX56" i="4"/>
  <c r="BO435" i="4"/>
  <c r="AX76" i="4"/>
  <c r="BR163" i="4"/>
  <c r="BC299" i="4"/>
  <c r="BJ394" i="4"/>
  <c r="BY31" i="4"/>
  <c r="BH199" i="4"/>
  <c r="BF143" i="4"/>
  <c r="BF391" i="4"/>
  <c r="AX336" i="4"/>
  <c r="BV147" i="4"/>
  <c r="BE423" i="4"/>
  <c r="BF240" i="4"/>
  <c r="BQ484" i="4"/>
  <c r="BT187" i="4"/>
  <c r="BC252" i="4"/>
  <c r="BR280" i="4"/>
  <c r="BF167" i="4"/>
  <c r="CA476" i="4"/>
  <c r="BN22" i="4"/>
  <c r="BQ120" i="4"/>
  <c r="BY35" i="4"/>
  <c r="BJ272" i="4"/>
  <c r="AZ152" i="4"/>
  <c r="BP476" i="4"/>
  <c r="BO142" i="4"/>
  <c r="BP204" i="4"/>
  <c r="BS340" i="4"/>
  <c r="BL51" i="4"/>
  <c r="BX142" i="4"/>
  <c r="CA452" i="4"/>
  <c r="BX272" i="4"/>
  <c r="BK456" i="4"/>
  <c r="AY352" i="4"/>
  <c r="BA380" i="4"/>
  <c r="BJ139" i="4"/>
  <c r="BX335" i="4"/>
  <c r="BD256" i="4"/>
  <c r="BN3" i="4"/>
  <c r="BZ90" i="4"/>
  <c r="BR275" i="4"/>
  <c r="BZ411" i="4"/>
  <c r="BL115" i="4"/>
  <c r="BS251" i="4"/>
  <c r="BO138" i="4"/>
  <c r="BI323" i="4"/>
  <c r="BM410" i="4"/>
  <c r="BO47" i="4"/>
  <c r="AZ146" i="4"/>
  <c r="BS282" i="4"/>
  <c r="AY377" i="4"/>
  <c r="BH59" i="4"/>
  <c r="BO118" i="4"/>
  <c r="BV254" i="4"/>
  <c r="AY394" i="4"/>
  <c r="BB31" i="4"/>
  <c r="BM122" i="4"/>
  <c r="BP258" i="4"/>
  <c r="BG443" i="4"/>
  <c r="BJ80" i="4"/>
  <c r="BP75" i="4"/>
  <c r="BD24" i="4"/>
  <c r="AY28" i="4"/>
  <c r="CA220" i="4"/>
  <c r="AX356" i="4"/>
  <c r="BQ492" i="4"/>
  <c r="BB440" i="4"/>
  <c r="BT216" i="4"/>
  <c r="BZ119" i="4"/>
  <c r="BD255" i="4"/>
  <c r="BA64" i="4"/>
  <c r="BL396" i="4"/>
  <c r="BS308" i="4"/>
  <c r="BA500" i="4"/>
  <c r="BI348" i="4"/>
  <c r="BU404" i="4"/>
  <c r="BE231" i="4"/>
  <c r="BM319" i="4"/>
  <c r="BU4" i="4"/>
  <c r="AX236" i="4"/>
  <c r="BG336" i="4"/>
  <c r="BR396" i="4"/>
  <c r="BM148" i="4"/>
  <c r="BS189" i="4"/>
  <c r="BT279" i="4"/>
  <c r="BB283" i="4"/>
  <c r="BN446" i="4"/>
  <c r="BI40" i="4"/>
  <c r="BO86" i="4"/>
  <c r="BF267" i="4"/>
  <c r="BN403" i="4"/>
  <c r="BZ494" i="4"/>
  <c r="AZ86" i="4"/>
  <c r="BN467" i="4"/>
  <c r="BZ316" i="4"/>
  <c r="BK136" i="4"/>
  <c r="BB340" i="4"/>
  <c r="BZ448" i="4"/>
  <c r="BE292" i="4"/>
  <c r="BK328" i="4"/>
  <c r="BX4" i="4"/>
  <c r="BY431" i="4"/>
  <c r="BL78" i="4"/>
  <c r="BM214" i="4"/>
  <c r="BX395" i="4"/>
  <c r="BP32" i="4"/>
  <c r="AY167" i="4"/>
  <c r="BM307" i="4"/>
  <c r="BF194" i="4"/>
  <c r="BK375" i="4"/>
  <c r="BA462" i="4"/>
  <c r="BG99" i="4"/>
  <c r="BT198" i="4"/>
  <c r="BY338" i="4"/>
  <c r="BU429" i="4"/>
  <c r="BH66" i="4"/>
  <c r="BT20" i="4"/>
  <c r="BQ111" i="4"/>
  <c r="BS296" i="4"/>
  <c r="BH432" i="4"/>
  <c r="AX24" i="4"/>
  <c r="BJ160" i="4"/>
  <c r="BB484" i="4"/>
  <c r="BT260" i="4"/>
  <c r="BL242" i="4"/>
  <c r="AZ214" i="4"/>
  <c r="BC263" i="4"/>
  <c r="BF336" i="4"/>
  <c r="BK468" i="4"/>
  <c r="BO244" i="4"/>
  <c r="AX196" i="4"/>
  <c r="BF332" i="4"/>
  <c r="AY231" i="4"/>
  <c r="BX367" i="4"/>
  <c r="AY235" i="4"/>
  <c r="BH8" i="4"/>
  <c r="AX379" i="4"/>
  <c r="BO412" i="4"/>
  <c r="BL328" i="4"/>
  <c r="BK455" i="4"/>
  <c r="AX168" i="4"/>
  <c r="BR283" i="4"/>
  <c r="BC472" i="4"/>
  <c r="BO220" i="4"/>
  <c r="AX475" i="4"/>
  <c r="BV204" i="4"/>
  <c r="BP403" i="4"/>
  <c r="BW401" i="4"/>
  <c r="BU391" i="4"/>
  <c r="BJ395" i="4"/>
  <c r="BA175" i="4"/>
  <c r="BH456" i="4"/>
  <c r="BI236" i="4"/>
  <c r="BB184" i="4"/>
  <c r="BQ320" i="4"/>
  <c r="BZ223" i="4"/>
  <c r="BY359" i="4"/>
  <c r="BO460" i="4"/>
  <c r="BA316" i="4"/>
  <c r="BN356" i="4"/>
  <c r="BI220" i="4"/>
  <c r="BA388" i="4"/>
  <c r="BB356" i="4"/>
  <c r="BG179" i="4"/>
  <c r="BC64" i="4"/>
  <c r="BL179" i="4"/>
  <c r="BV315" i="4"/>
  <c r="BV500" i="4"/>
  <c r="AY276" i="4"/>
  <c r="AY346" i="4"/>
  <c r="CA482" i="4"/>
  <c r="BF494" i="4"/>
  <c r="BA131" i="4"/>
  <c r="BI218" i="4"/>
  <c r="BN354" i="4"/>
  <c r="BT461" i="4"/>
  <c r="BK102" i="4"/>
  <c r="BJ193" i="4"/>
  <c r="BG374" i="4"/>
  <c r="BR32" i="4"/>
  <c r="BX70" i="4"/>
  <c r="BM210" i="4"/>
  <c r="BR346" i="4"/>
  <c r="BX482" i="4"/>
  <c r="BH74" i="4"/>
  <c r="BU259" i="4"/>
  <c r="BU395" i="4"/>
  <c r="BP305" i="4"/>
  <c r="BD50" i="4"/>
  <c r="BW54" i="4"/>
  <c r="BL108" i="4"/>
  <c r="BI207" i="4"/>
  <c r="BP343" i="4"/>
  <c r="BZ479" i="4"/>
  <c r="BX116" i="4"/>
  <c r="BO207" i="4"/>
  <c r="BT343" i="4"/>
  <c r="CA284" i="4"/>
  <c r="BY344" i="4"/>
  <c r="AX99" i="4"/>
  <c r="BW215" i="4"/>
  <c r="BL316" i="4"/>
  <c r="BN203" i="4"/>
  <c r="BW92" i="4"/>
  <c r="BR424" i="4"/>
  <c r="BG148" i="4"/>
  <c r="AX451" i="4"/>
  <c r="AZ420" i="4"/>
  <c r="BF455" i="4"/>
  <c r="BG232" i="4"/>
  <c r="AZ10" i="4"/>
  <c r="BB63" i="4"/>
  <c r="BM27" i="4"/>
  <c r="BB264" i="4"/>
  <c r="BI483" i="4"/>
  <c r="AZ380" i="4"/>
  <c r="BR147" i="4"/>
  <c r="BX147" i="4"/>
  <c r="BR196" i="4"/>
  <c r="AX188" i="4"/>
  <c r="BQ324" i="4"/>
  <c r="BL236" i="4"/>
  <c r="BE264" i="4"/>
  <c r="AZ408" i="4"/>
  <c r="BY364" i="4"/>
  <c r="BU488" i="4"/>
  <c r="BT312" i="4"/>
  <c r="BF228" i="4"/>
  <c r="AX404" i="4"/>
  <c r="BL498" i="4"/>
  <c r="BB90" i="4"/>
  <c r="BS271" i="4"/>
  <c r="BB411" i="4"/>
  <c r="BU115" i="4"/>
  <c r="BE251" i="4"/>
  <c r="BY138" i="4"/>
  <c r="AZ319" i="4"/>
  <c r="BN406" i="4"/>
  <c r="CA43" i="4"/>
  <c r="BL134" i="4"/>
  <c r="BE274" i="4"/>
  <c r="BE365" i="4"/>
  <c r="BU51" i="4"/>
  <c r="BX106" i="4"/>
  <c r="BE246" i="4"/>
  <c r="BN382" i="4"/>
  <c r="BV19" i="4"/>
  <c r="AZ110" i="4"/>
  <c r="BD246" i="4"/>
  <c r="BT431" i="4"/>
  <c r="BO68" i="4"/>
  <c r="BN35" i="4"/>
  <c r="BT303" i="4"/>
  <c r="BU266" i="4"/>
  <c r="BA208" i="4"/>
  <c r="BV344" i="4"/>
  <c r="BA480" i="4"/>
  <c r="BS428" i="4"/>
  <c r="BU208" i="4"/>
  <c r="BP107" i="4"/>
  <c r="BJ247" i="4"/>
  <c r="BF484" i="4"/>
  <c r="BG183" i="4"/>
  <c r="BE392" i="4"/>
  <c r="BB248" i="4"/>
  <c r="BT96" i="4"/>
  <c r="BI239" i="4"/>
  <c r="BH179" i="4"/>
  <c r="BL472" i="4"/>
  <c r="BG24" i="4"/>
  <c r="BG243" i="4"/>
  <c r="BX448" i="4"/>
  <c r="BJ415" i="4"/>
  <c r="BR208" i="4"/>
  <c r="BO190" i="4"/>
  <c r="BU243" i="4"/>
  <c r="BT203" i="4"/>
  <c r="BJ279" i="4"/>
  <c r="BX240" i="4"/>
  <c r="BX204" i="4"/>
  <c r="BC344" i="4"/>
  <c r="BP292" i="4"/>
  <c r="BU428" i="4"/>
  <c r="BX388" i="4"/>
  <c r="BL428" i="4"/>
  <c r="BY176" i="4"/>
  <c r="BP448" i="4"/>
  <c r="BR216" i="4"/>
  <c r="BW376" i="4"/>
  <c r="BT196" i="4"/>
  <c r="BG316" i="4"/>
  <c r="BV368" i="4"/>
  <c r="BJ215" i="4"/>
  <c r="BW66" i="4"/>
  <c r="AY202" i="4"/>
  <c r="BJ387" i="4"/>
  <c r="BX24" i="4"/>
  <c r="BR159" i="4"/>
  <c r="BQ295" i="4"/>
  <c r="BN182" i="4"/>
  <c r="BU367" i="4"/>
  <c r="BG450" i="4"/>
  <c r="AX91" i="4"/>
  <c r="BG190" i="4"/>
  <c r="BZ326" i="4"/>
  <c r="BC417" i="4"/>
  <c r="AX58" i="4"/>
  <c r="BB12" i="4"/>
  <c r="AY99" i="4"/>
  <c r="BU284" i="4"/>
  <c r="BK420" i="4"/>
  <c r="BN12" i="4"/>
  <c r="BB148" i="4"/>
  <c r="AZ472" i="4"/>
  <c r="AY248" i="4"/>
  <c r="BM202" i="4"/>
  <c r="BM106" i="4"/>
  <c r="BI155" i="4"/>
  <c r="CA236" i="4"/>
  <c r="AY464" i="4"/>
  <c r="BE244" i="4"/>
  <c r="BX192" i="4"/>
  <c r="BH328" i="4"/>
  <c r="BF231" i="4"/>
  <c r="BT367" i="4"/>
  <c r="BD291" i="4"/>
  <c r="BZ124" i="4"/>
  <c r="BX451" i="4"/>
  <c r="BB284" i="4"/>
  <c r="BQ307" i="4"/>
  <c r="BK160" i="4"/>
  <c r="BM156" i="4"/>
  <c r="BZ135" i="4"/>
  <c r="BG160" i="4"/>
  <c r="BW60" i="4"/>
  <c r="BD488" i="4"/>
  <c r="BO192" i="4"/>
  <c r="CA416" i="4"/>
  <c r="BJ361" i="4"/>
  <c r="BX179" i="4"/>
  <c r="BU130" i="4"/>
  <c r="CA99" i="4"/>
  <c r="AZ444" i="4"/>
  <c r="BI224" i="4"/>
  <c r="BC172" i="4"/>
  <c r="BG308" i="4"/>
  <c r="BM211" i="4"/>
  <c r="BW347" i="4"/>
  <c r="AX16" i="4"/>
  <c r="BH284" i="4"/>
  <c r="BQ487" i="4"/>
  <c r="BT195" i="4"/>
  <c r="BZ408" i="4"/>
  <c r="AZ184" i="4"/>
  <c r="BM72" i="4"/>
  <c r="CA360" i="4"/>
  <c r="BQ72" i="4"/>
  <c r="AZ118" i="4"/>
  <c r="BP254" i="4"/>
  <c r="BI439" i="4"/>
  <c r="BL76" i="4"/>
  <c r="BM200" i="4"/>
  <c r="AY336" i="4"/>
  <c r="BZ234" i="4"/>
  <c r="AZ419" i="4"/>
  <c r="BI7" i="4"/>
  <c r="BU143" i="4"/>
  <c r="BD242" i="4"/>
  <c r="BL378" i="4"/>
  <c r="BN473" i="4"/>
  <c r="BY110" i="4"/>
  <c r="BA138" i="4"/>
  <c r="BV274" i="4"/>
  <c r="BZ410" i="4"/>
  <c r="AX51" i="4"/>
  <c r="BG142" i="4"/>
  <c r="BF278" i="4"/>
  <c r="BL459" i="4"/>
  <c r="BA100" i="4"/>
  <c r="BZ414" i="4"/>
  <c r="BN386" i="4"/>
  <c r="BQ435" i="4"/>
  <c r="BC403" i="4"/>
  <c r="BK152" i="4"/>
  <c r="AY288" i="4"/>
  <c r="BZ236" i="4"/>
  <c r="BZ372" i="4"/>
  <c r="BG275" i="4"/>
  <c r="BD411" i="4"/>
  <c r="BK476" i="4"/>
  <c r="BK239" i="4"/>
  <c r="BJ100" i="4"/>
  <c r="BD280" i="4"/>
  <c r="AY495" i="4"/>
  <c r="BN320" i="4"/>
  <c r="BS447" i="4"/>
  <c r="BM236" i="4"/>
  <c r="BM60" i="4"/>
  <c r="BY472" i="4"/>
  <c r="BQ204" i="4"/>
  <c r="BO335" i="4"/>
  <c r="BD92" i="4"/>
  <c r="BK74" i="4"/>
  <c r="BC60" i="4"/>
  <c r="CA64" i="4"/>
  <c r="BE491" i="4"/>
  <c r="CA208" i="4"/>
  <c r="BG344" i="4"/>
  <c r="BB296" i="4"/>
  <c r="BA432" i="4"/>
  <c r="BW331" i="4"/>
  <c r="BU471" i="4"/>
  <c r="BG272" i="4"/>
  <c r="BR236" i="4"/>
  <c r="BW263" i="4"/>
  <c r="BB336" i="4"/>
  <c r="BM208" i="4"/>
  <c r="BL216" i="4"/>
  <c r="BE176" i="4"/>
  <c r="BI156" i="4"/>
  <c r="BS199" i="4"/>
  <c r="BJ15" i="4"/>
  <c r="BB106" i="4"/>
  <c r="BX287" i="4"/>
  <c r="BG423" i="4"/>
  <c r="BG127" i="4"/>
  <c r="BS263" i="4"/>
  <c r="BN162" i="4"/>
  <c r="BC343" i="4"/>
  <c r="BY430" i="4"/>
  <c r="CA67" i="4"/>
  <c r="BE178" i="4"/>
  <c r="BZ314" i="4"/>
  <c r="BW405" i="4"/>
  <c r="BR91" i="4"/>
  <c r="BD147" i="4"/>
  <c r="BF196" i="4"/>
  <c r="BG372" i="4"/>
  <c r="BV107" i="4"/>
  <c r="BW476" i="4"/>
  <c r="BU256" i="4"/>
  <c r="BV16" i="4"/>
  <c r="BK107" i="4"/>
  <c r="BP114" i="4"/>
  <c r="BC86" i="4"/>
  <c r="BL135" i="4"/>
  <c r="CA20" i="4"/>
  <c r="BK452" i="4"/>
  <c r="BX228" i="4"/>
  <c r="BR180" i="4"/>
  <c r="BR316" i="4"/>
  <c r="BY219" i="4"/>
  <c r="BJ355" i="4"/>
  <c r="BZ180" i="4"/>
  <c r="BM188" i="4"/>
  <c r="BJ108" i="4"/>
  <c r="BV164" i="4"/>
  <c r="BW264" i="4"/>
  <c r="BP192" i="4"/>
  <c r="BK403" i="4"/>
  <c r="AX272" i="4"/>
  <c r="BV460" i="4"/>
  <c r="BG312" i="4"/>
  <c r="AY256" i="4"/>
  <c r="BU455" i="4"/>
  <c r="BD495" i="4"/>
  <c r="BT273" i="4"/>
  <c r="BI484" i="4"/>
  <c r="BX59" i="4"/>
  <c r="AZ59" i="4"/>
  <c r="BP52" i="4"/>
  <c r="BJ98" i="4"/>
  <c r="BY279" i="4"/>
  <c r="BW415" i="4"/>
  <c r="AY7" i="4"/>
  <c r="BX98" i="4"/>
  <c r="AY436" i="4"/>
  <c r="BM431" i="4"/>
  <c r="AZ215" i="4"/>
  <c r="BB468" i="4"/>
  <c r="BG152" i="4"/>
  <c r="AY172" i="4"/>
  <c r="BP408" i="4"/>
  <c r="BT464" i="4"/>
  <c r="BC100" i="4"/>
  <c r="AY234" i="4"/>
  <c r="BK370" i="4"/>
  <c r="BI56" i="4"/>
  <c r="AY143" i="4"/>
  <c r="BM327" i="4"/>
  <c r="BC463" i="4"/>
  <c r="BT350" i="4"/>
  <c r="BR36" i="4"/>
  <c r="BP74" i="4"/>
  <c r="BF259" i="4"/>
  <c r="BJ231" i="4"/>
  <c r="BY441" i="4"/>
  <c r="BO78" i="4"/>
  <c r="BA231" i="4"/>
  <c r="BU480" i="4"/>
  <c r="BQ494" i="4"/>
  <c r="BJ131" i="4"/>
  <c r="BG267" i="4"/>
  <c r="BN407" i="4"/>
  <c r="BH232" i="4"/>
  <c r="BM368" i="4"/>
  <c r="BA245" i="4"/>
  <c r="AZ294" i="4"/>
  <c r="BD112" i="4"/>
  <c r="BS120" i="4"/>
  <c r="BM20" i="4"/>
  <c r="BJ268" i="4"/>
  <c r="BB404" i="4"/>
  <c r="BJ352" i="4"/>
  <c r="BQ488" i="4"/>
  <c r="BY391" i="4"/>
  <c r="BE28" i="4"/>
  <c r="BC124" i="4"/>
  <c r="BL280" i="4"/>
  <c r="BT284" i="4"/>
  <c r="BN439" i="4"/>
  <c r="BQ164" i="4"/>
  <c r="AZ80" i="4"/>
  <c r="BV268" i="4"/>
  <c r="BH440" i="4"/>
  <c r="AY280" i="4"/>
  <c r="BR252" i="4"/>
  <c r="BV300" i="4"/>
  <c r="BN327" i="4"/>
  <c r="BJ56" i="4"/>
  <c r="AZ3" i="4"/>
  <c r="BU190" i="4"/>
  <c r="BS194" i="4"/>
  <c r="AZ204" i="4"/>
  <c r="BZ340" i="4"/>
  <c r="BI480" i="4"/>
  <c r="AY428" i="4"/>
  <c r="BG204" i="4"/>
  <c r="BB58" i="4"/>
  <c r="BA194" i="4"/>
  <c r="BX292" i="4"/>
  <c r="BS280" i="4"/>
  <c r="CA440" i="4"/>
  <c r="BS212" i="4"/>
  <c r="BF356" i="4"/>
  <c r="BN360" i="4"/>
  <c r="BR300" i="4"/>
  <c r="BK360" i="4"/>
  <c r="BL240" i="4"/>
  <c r="BL278" i="4"/>
  <c r="CA414" i="4"/>
  <c r="BN100" i="4"/>
  <c r="BK316" i="4"/>
  <c r="BG452" i="4"/>
  <c r="BK258" i="4"/>
  <c r="BC394" i="4"/>
  <c r="BQ80" i="4"/>
  <c r="BX118" i="4"/>
  <c r="BT217" i="4"/>
  <c r="BR402" i="4"/>
  <c r="BT493" i="4"/>
  <c r="BZ134" i="4"/>
  <c r="BQ360" i="4"/>
  <c r="BX496" i="4"/>
  <c r="AY211" i="4"/>
  <c r="AY347" i="4"/>
  <c r="BW442" i="4"/>
  <c r="BT79" i="4"/>
  <c r="BF219" i="4"/>
  <c r="BU355" i="4"/>
  <c r="BC457" i="4"/>
  <c r="BN11" i="4"/>
  <c r="AX414" i="4"/>
  <c r="BD148" i="4"/>
  <c r="BJ188" i="4"/>
  <c r="AY320" i="4"/>
  <c r="BC456" i="4"/>
  <c r="AY404" i="4"/>
  <c r="BF184" i="4"/>
  <c r="BO443" i="4"/>
  <c r="BT80" i="4"/>
  <c r="BA192" i="4"/>
  <c r="BB412" i="4"/>
  <c r="CA448" i="4"/>
  <c r="AX268" i="4"/>
  <c r="BR340" i="4"/>
  <c r="BZ328" i="4"/>
  <c r="AX163" i="4"/>
  <c r="BH124" i="4"/>
  <c r="BZ252" i="4"/>
  <c r="BS416" i="4"/>
  <c r="BP207" i="4"/>
  <c r="BY368" i="4"/>
  <c r="AX195" i="4"/>
  <c r="BA170" i="4"/>
  <c r="BN487" i="4"/>
  <c r="BR438" i="4"/>
  <c r="BE236" i="4"/>
  <c r="BE456" i="4"/>
  <c r="AZ232" i="4"/>
  <c r="AY180" i="4"/>
  <c r="BI320" i="4"/>
  <c r="BP178" i="4"/>
  <c r="AZ314" i="4"/>
  <c r="BX196" i="4"/>
  <c r="CA164" i="4"/>
  <c r="BG92" i="4"/>
  <c r="BR416" i="4"/>
  <c r="BS388" i="4"/>
  <c r="BI28" i="4"/>
  <c r="BX384" i="4"/>
  <c r="BE376" i="4"/>
  <c r="BI222" i="4"/>
  <c r="BP358" i="4"/>
  <c r="BQ44" i="4"/>
  <c r="BH131" i="4"/>
  <c r="BS442" i="4"/>
  <c r="AX83" i="4"/>
  <c r="BK310" i="4"/>
  <c r="AZ450" i="4"/>
  <c r="BT132" i="4"/>
  <c r="AX174" i="4"/>
  <c r="BM273" i="4"/>
  <c r="BL454" i="4"/>
  <c r="BA50" i="4"/>
  <c r="BA186" i="4"/>
  <c r="BG480" i="4"/>
  <c r="BS195" i="4"/>
  <c r="BJ335" i="4"/>
  <c r="BS471" i="4"/>
  <c r="BH55" i="4"/>
  <c r="BW146" i="4"/>
  <c r="BF331" i="4"/>
  <c r="BX467" i="4"/>
  <c r="BR125" i="4"/>
  <c r="BF223" i="4"/>
  <c r="BV418" i="4"/>
  <c r="BV467" i="4"/>
  <c r="BL300" i="4"/>
  <c r="BJ202" i="4"/>
  <c r="BF338" i="4"/>
  <c r="BA20" i="4"/>
  <c r="BX62" i="4"/>
  <c r="BA202" i="4"/>
  <c r="BV338" i="4"/>
  <c r="BH324" i="4"/>
  <c r="BB272" i="4"/>
  <c r="BX259" i="4"/>
  <c r="BM199" i="4"/>
  <c r="BU76" i="4"/>
  <c r="BI244" i="4"/>
  <c r="BR488" i="4"/>
  <c r="AZ168" i="4"/>
  <c r="BQ400" i="4"/>
  <c r="BO184" i="4"/>
  <c r="BF204" i="4"/>
  <c r="BZ155" i="4"/>
  <c r="BI283" i="4"/>
  <c r="BT382" i="4"/>
  <c r="BW278" i="4"/>
  <c r="BP327" i="4"/>
  <c r="BN472" i="4"/>
  <c r="BX148" i="4"/>
  <c r="BX284" i="4"/>
  <c r="BC236" i="4"/>
  <c r="BS372" i="4"/>
  <c r="BW222" i="4"/>
  <c r="BK358" i="4"/>
  <c r="BS156" i="4"/>
  <c r="BG255" i="4"/>
  <c r="BX160" i="4"/>
  <c r="BG396" i="4"/>
  <c r="AY435" i="4"/>
  <c r="BN192" i="4"/>
  <c r="BI384" i="4"/>
  <c r="BJ494" i="4"/>
  <c r="BO208" i="4"/>
  <c r="BE250" i="4"/>
  <c r="BF386" i="4"/>
  <c r="BA72" i="4"/>
  <c r="BA159" i="4"/>
  <c r="BN343" i="4"/>
  <c r="BU238" i="4"/>
  <c r="BW374" i="4"/>
  <c r="AX60" i="4"/>
  <c r="BO98" i="4"/>
  <c r="BT205" i="4"/>
  <c r="BM390" i="4"/>
  <c r="AY481" i="4"/>
  <c r="AY118" i="4"/>
  <c r="BN234" i="4"/>
  <c r="BS370" i="4"/>
  <c r="AX11" i="4"/>
  <c r="BJ147" i="4"/>
  <c r="BE430" i="4"/>
  <c r="BE67" i="4"/>
  <c r="BK203" i="4"/>
  <c r="BX339" i="4"/>
  <c r="BS373" i="4"/>
  <c r="AZ422" i="4"/>
  <c r="BS394" i="4"/>
  <c r="CA492" i="4"/>
  <c r="BY144" i="4"/>
  <c r="BK308" i="4"/>
  <c r="BY444" i="4"/>
  <c r="BL392" i="4"/>
  <c r="BU172" i="4"/>
  <c r="BJ431" i="4"/>
  <c r="BV68" i="4"/>
  <c r="BE340" i="4"/>
  <c r="BX424" i="4"/>
  <c r="BY459" i="4"/>
  <c r="BN148" i="4"/>
  <c r="BO428" i="4"/>
  <c r="BG187" i="4"/>
  <c r="BF256" i="4"/>
  <c r="BP268" i="4"/>
  <c r="BA308" i="4"/>
  <c r="AX376" i="4"/>
  <c r="BU436" i="4"/>
  <c r="BJ144" i="4"/>
  <c r="BC216" i="4"/>
  <c r="BH82" i="4"/>
  <c r="AX140" i="4"/>
  <c r="BU144" i="4"/>
  <c r="BD16" i="4"/>
  <c r="BM215" i="4"/>
  <c r="BA351" i="4"/>
  <c r="BL487" i="4"/>
  <c r="BO124" i="4"/>
  <c r="BN166" i="4"/>
  <c r="BE302" i="4"/>
  <c r="AZ312" i="4"/>
  <c r="BD239" i="4"/>
  <c r="BF84" i="4"/>
  <c r="BR284" i="4"/>
  <c r="BL431" i="4"/>
  <c r="BV211" i="4"/>
  <c r="BF268" i="4"/>
  <c r="BT295" i="4"/>
  <c r="BD108" i="4"/>
  <c r="BX199" i="4"/>
  <c r="BL384" i="4"/>
  <c r="BG495" i="4"/>
  <c r="BQ175" i="4"/>
  <c r="BI311" i="4"/>
  <c r="BW426" i="4"/>
  <c r="AX67" i="4"/>
  <c r="BQ150" i="4"/>
  <c r="BH286" i="4"/>
  <c r="BT377" i="4"/>
  <c r="BV63" i="4"/>
  <c r="BM109" i="4"/>
  <c r="BL294" i="4"/>
  <c r="BW256" i="4"/>
  <c r="BT392" i="4"/>
  <c r="BY58" i="4"/>
  <c r="BQ194" i="4"/>
  <c r="BJ334" i="4"/>
  <c r="BJ470" i="4"/>
  <c r="BU107" i="4"/>
  <c r="BX243" i="4"/>
  <c r="BM54" i="4"/>
  <c r="BQ103" i="4"/>
  <c r="BS420" i="4"/>
  <c r="BB379" i="4"/>
  <c r="BP156" i="4"/>
  <c r="BN480" i="4"/>
  <c r="BE195" i="4"/>
  <c r="BN208" i="4"/>
  <c r="BM344" i="4"/>
  <c r="BX104" i="4"/>
  <c r="BI195" i="4"/>
  <c r="BT300" i="4"/>
  <c r="BT319" i="4"/>
  <c r="BP295" i="4"/>
  <c r="CA320" i="4"/>
  <c r="BK340" i="4"/>
  <c r="BV395" i="4"/>
  <c r="BV248" i="4"/>
  <c r="BG400" i="4"/>
  <c r="BI160" i="4"/>
  <c r="AZ443" i="4"/>
  <c r="BL340" i="4"/>
  <c r="AY391" i="4"/>
  <c r="BY244" i="4"/>
  <c r="BX262" i="4"/>
  <c r="BN226" i="4"/>
  <c r="BV324" i="4"/>
  <c r="AZ16" i="4"/>
  <c r="AZ264" i="4"/>
  <c r="BO400" i="4"/>
  <c r="BL352" i="4"/>
  <c r="BZ488" i="4"/>
  <c r="BW338" i="4"/>
  <c r="BG474" i="4"/>
  <c r="BY464" i="4"/>
  <c r="BF291" i="4"/>
  <c r="BY236" i="4"/>
  <c r="BH64" i="4"/>
  <c r="AY359" i="4"/>
  <c r="BC336" i="4"/>
  <c r="BW400" i="4"/>
  <c r="BN424" i="4"/>
  <c r="BY167" i="4"/>
  <c r="BC303" i="4"/>
  <c r="BY488" i="4"/>
  <c r="BS264" i="4"/>
  <c r="BO334" i="4"/>
  <c r="BE470" i="4"/>
  <c r="BK470" i="4"/>
  <c r="BK111" i="4"/>
  <c r="BL194" i="4"/>
  <c r="AX334" i="4"/>
  <c r="BB433" i="4"/>
  <c r="BS70" i="4"/>
  <c r="BG161" i="4"/>
  <c r="BQ346" i="4"/>
  <c r="BZ368" i="4"/>
  <c r="BA103" i="4"/>
  <c r="BC178" i="4"/>
  <c r="AY314" i="4"/>
  <c r="BA454" i="4"/>
  <c r="BX91" i="4"/>
  <c r="AZ227" i="4"/>
  <c r="BX363" i="4"/>
  <c r="BO221" i="4"/>
  <c r="AY360" i="4"/>
  <c r="BF446" i="4"/>
  <c r="AX499" i="4"/>
  <c r="BW420" i="4"/>
  <c r="BY94" i="4"/>
  <c r="BY148" i="4"/>
  <c r="BI284" i="4"/>
  <c r="BD3" i="4"/>
  <c r="BF94" i="4"/>
  <c r="BU495" i="4"/>
  <c r="BH448" i="4"/>
  <c r="BE372" i="4"/>
  <c r="BH488" i="4"/>
  <c r="BT364" i="4"/>
  <c r="BR332" i="4"/>
  <c r="BV444" i="4"/>
  <c r="BT484" i="4"/>
  <c r="BL92" i="4"/>
  <c r="BO356" i="4"/>
  <c r="BK143" i="4"/>
  <c r="BZ304" i="4"/>
  <c r="BL148" i="4"/>
  <c r="BL425" i="4"/>
  <c r="BW478" i="4"/>
  <c r="BU296" i="4"/>
  <c r="BP243" i="4"/>
  <c r="BQ184" i="4"/>
  <c r="BL308" i="4"/>
  <c r="BP444" i="4"/>
  <c r="BV396" i="4"/>
  <c r="BZ172" i="4"/>
  <c r="BK390" i="4"/>
  <c r="BE31" i="4"/>
  <c r="BZ484" i="4"/>
  <c r="BC8" i="4"/>
  <c r="BC304" i="4"/>
  <c r="BT351" i="4"/>
  <c r="BV408" i="4"/>
  <c r="AY132" i="4"/>
  <c r="BD400" i="4"/>
  <c r="BZ248" i="4"/>
  <c r="BI342" i="4"/>
  <c r="BA478" i="4"/>
  <c r="BF115" i="4"/>
  <c r="BC251" i="4"/>
  <c r="BS454" i="4"/>
  <c r="BV91" i="4"/>
  <c r="BF27" i="4"/>
  <c r="BB163" i="4"/>
  <c r="BY250" i="4"/>
  <c r="BQ386" i="4"/>
  <c r="BZ485" i="4"/>
  <c r="BP122" i="4"/>
  <c r="BH217" i="4"/>
  <c r="AY398" i="4"/>
  <c r="BQ424" i="4"/>
  <c r="BK86" i="4"/>
  <c r="BP222" i="4"/>
  <c r="BM362" i="4"/>
  <c r="BO498" i="4"/>
  <c r="BR90" i="4"/>
  <c r="BQ275" i="4"/>
  <c r="BX411" i="4"/>
  <c r="BT433" i="4"/>
  <c r="BM499" i="4"/>
  <c r="BM4" i="4"/>
  <c r="BI167" i="4"/>
  <c r="BY223" i="4"/>
  <c r="BR359" i="4"/>
  <c r="BI495" i="4"/>
  <c r="BD132" i="4"/>
  <c r="CA223" i="4"/>
  <c r="BT359" i="4"/>
  <c r="BV167" i="4"/>
  <c r="BZ379" i="4"/>
  <c r="BN355" i="4"/>
  <c r="BT100" i="4"/>
  <c r="BJ348" i="4"/>
  <c r="AX448" i="4"/>
  <c r="BV476" i="4"/>
  <c r="BI468" i="4"/>
  <c r="BV424" i="4"/>
  <c r="BK176" i="4"/>
  <c r="BJ207" i="4"/>
  <c r="BN136" i="4"/>
  <c r="BD348" i="4"/>
  <c r="BE93" i="4"/>
  <c r="BC191" i="4"/>
  <c r="BU310" i="4"/>
  <c r="BA359" i="4"/>
  <c r="BY300" i="4"/>
  <c r="BN247" i="4"/>
  <c r="AY383" i="4"/>
  <c r="BP20" i="4"/>
  <c r="BA111" i="4"/>
  <c r="BT247" i="4"/>
  <c r="BD383" i="4"/>
  <c r="BD416" i="4"/>
  <c r="BC96" i="4"/>
  <c r="BS236" i="4"/>
  <c r="BD315" i="4"/>
  <c r="BW156" i="4"/>
  <c r="AX128" i="4"/>
  <c r="BM76" i="4"/>
  <c r="BS444" i="4"/>
  <c r="CA483" i="4"/>
  <c r="BQ343" i="4"/>
  <c r="BY407" i="4"/>
  <c r="CA396" i="4"/>
  <c r="AZ176" i="4"/>
  <c r="BL74" i="4"/>
  <c r="BA259" i="4"/>
  <c r="AZ346" i="4"/>
  <c r="BR482" i="4"/>
  <c r="BG90" i="4"/>
  <c r="BQ230" i="4"/>
  <c r="BD321" i="4"/>
  <c r="BE3" i="4"/>
  <c r="AZ62" i="4"/>
  <c r="BL198" i="4"/>
  <c r="BN338" i="4"/>
  <c r="BN474" i="4"/>
  <c r="BX66" i="4"/>
  <c r="BC202" i="4"/>
  <c r="BU387" i="4"/>
  <c r="BQ24" i="4"/>
  <c r="BX318" i="4"/>
  <c r="BX290" i="4"/>
  <c r="BE343" i="4"/>
  <c r="BB351" i="4"/>
  <c r="BW367" i="4"/>
  <c r="BI367" i="4"/>
  <c r="BJ175" i="4"/>
  <c r="AY311" i="4"/>
  <c r="BX390" i="4"/>
  <c r="BO27" i="4"/>
  <c r="BG476" i="4"/>
  <c r="BJ416" i="4"/>
  <c r="BQ264" i="4"/>
  <c r="BA467" i="4"/>
  <c r="BK44" i="4"/>
  <c r="BR408" i="4"/>
  <c r="BV479" i="4"/>
  <c r="AY112" i="4"/>
  <c r="BD344" i="4"/>
  <c r="BG251" i="4"/>
  <c r="AZ211" i="4"/>
  <c r="BQ440" i="4"/>
  <c r="BQ84" i="4"/>
  <c r="BE477" i="4"/>
  <c r="BI76" i="4"/>
  <c r="BW490" i="4"/>
  <c r="BD228" i="4"/>
  <c r="BN484" i="4"/>
  <c r="BM100" i="4"/>
  <c r="BX138" i="4"/>
  <c r="AX327" i="4"/>
  <c r="AY463" i="4"/>
  <c r="BA51" i="4"/>
  <c r="BN142" i="4"/>
  <c r="BW432" i="4"/>
  <c r="BI471" i="4"/>
  <c r="BI435" i="4"/>
  <c r="BQ224" i="4"/>
  <c r="BV400" i="4"/>
  <c r="BP36" i="4"/>
  <c r="BN188" i="4"/>
  <c r="BY84" i="4"/>
  <c r="BA460" i="4"/>
  <c r="AY236" i="4"/>
  <c r="BF16" i="4"/>
  <c r="BM107" i="4"/>
  <c r="BP171" i="4"/>
  <c r="BR311" i="4"/>
  <c r="BE266" i="4"/>
  <c r="AZ447" i="4"/>
  <c r="BR35" i="4"/>
  <c r="BK171" i="4"/>
  <c r="BT262" i="4"/>
  <c r="CA402" i="4"/>
  <c r="BK493" i="4"/>
  <c r="BO130" i="4"/>
  <c r="BL234" i="4"/>
  <c r="BQ374" i="4"/>
  <c r="BQ11" i="4"/>
  <c r="BK147" i="4"/>
  <c r="BX238" i="4"/>
  <c r="BS374" i="4"/>
  <c r="BF60" i="4"/>
  <c r="AX151" i="4"/>
  <c r="BC498" i="4"/>
  <c r="AY44" i="4"/>
  <c r="BX232" i="4"/>
  <c r="BD120" i="4"/>
  <c r="BA108" i="4"/>
  <c r="BZ154" i="4"/>
  <c r="BF335" i="4"/>
  <c r="BB471" i="4"/>
  <c r="BD63" i="4"/>
  <c r="BY154" i="4"/>
  <c r="BY484" i="4"/>
  <c r="BQ176" i="4"/>
  <c r="BP404" i="4"/>
  <c r="AY367" i="4"/>
  <c r="BQ183" i="4"/>
  <c r="BV404" i="4"/>
  <c r="BW172" i="4"/>
  <c r="BL68" i="4"/>
  <c r="BU139" i="4"/>
  <c r="BN24" i="4"/>
  <c r="BK216" i="4"/>
  <c r="BU500" i="4"/>
  <c r="BD224" i="4"/>
  <c r="BT158" i="4"/>
  <c r="BO122" i="4"/>
  <c r="CA171" i="4"/>
  <c r="BF36" i="4"/>
  <c r="BS240" i="4"/>
  <c r="BR376" i="4"/>
  <c r="AZ324" i="4"/>
  <c r="BD460" i="4"/>
  <c r="BN363" i="4"/>
  <c r="BE499" i="4"/>
  <c r="BL28" i="4"/>
  <c r="BE208" i="4"/>
  <c r="BG404" i="4"/>
  <c r="BE276" i="4"/>
  <c r="BU183" i="4"/>
  <c r="BW235" i="4"/>
  <c r="BC423" i="4"/>
  <c r="BS160" i="4"/>
  <c r="AX88" i="4"/>
  <c r="BR126" i="4"/>
  <c r="BI262" i="4"/>
  <c r="BY447" i="4"/>
  <c r="BA84" i="4"/>
  <c r="BA287" i="4"/>
  <c r="BR423" i="4"/>
  <c r="BN310" i="4"/>
  <c r="BM495" i="4"/>
  <c r="BD79" i="4"/>
  <c r="BC215" i="4"/>
  <c r="BU318" i="4"/>
  <c r="BZ454" i="4"/>
  <c r="BD46" i="4"/>
  <c r="AX186" i="4"/>
  <c r="BQ290" i="4"/>
  <c r="BY426" i="4"/>
  <c r="CA63" i="4"/>
  <c r="CA199" i="4"/>
  <c r="BM294" i="4"/>
  <c r="BU430" i="4"/>
  <c r="BZ112" i="4"/>
  <c r="BJ320" i="4"/>
  <c r="BP166" i="4"/>
  <c r="AY70" i="4"/>
  <c r="BW168" i="4"/>
  <c r="BT288" i="4"/>
  <c r="BP164" i="4"/>
  <c r="BJ304" i="4"/>
  <c r="BF252" i="4"/>
  <c r="BH388" i="4"/>
  <c r="BK291" i="4"/>
  <c r="BU427" i="4"/>
  <c r="BR188" i="4"/>
  <c r="BI172" i="4"/>
  <c r="BU264" i="4"/>
  <c r="BQ431" i="4"/>
  <c r="AZ260" i="4"/>
  <c r="BJ195" i="4"/>
  <c r="BH204" i="4"/>
  <c r="BW348" i="4"/>
  <c r="BG383" i="4"/>
  <c r="BW500" i="4"/>
  <c r="BO328" i="4"/>
  <c r="BN92" i="4"/>
  <c r="BH32" i="4"/>
  <c r="BM374" i="4"/>
  <c r="BI419" i="4"/>
  <c r="BE419" i="4"/>
  <c r="BK64" i="4"/>
  <c r="BH439" i="4"/>
  <c r="AY76" i="4"/>
  <c r="BU167" i="4"/>
  <c r="BY303" i="4"/>
  <c r="BD439" i="4"/>
  <c r="BM80" i="4"/>
  <c r="BU203" i="4"/>
  <c r="BN143" i="4"/>
  <c r="BP423" i="4"/>
  <c r="AX340" i="4"/>
  <c r="AX248" i="4"/>
  <c r="BR480" i="4"/>
  <c r="BM336" i="4"/>
  <c r="BU152" i="4"/>
  <c r="BU200" i="4"/>
  <c r="BV246" i="4"/>
  <c r="BK382" i="4"/>
  <c r="BF68" i="4"/>
  <c r="AX159" i="4"/>
  <c r="BT339" i="4"/>
  <c r="AZ226" i="4"/>
  <c r="BW362" i="4"/>
  <c r="BU48" i="4"/>
  <c r="CA86" i="4"/>
  <c r="BT185" i="4"/>
  <c r="BR370" i="4"/>
  <c r="AY461" i="4"/>
  <c r="BB102" i="4"/>
  <c r="BU234" i="4"/>
  <c r="BO370" i="4"/>
  <c r="BF7" i="4"/>
  <c r="BE143" i="4"/>
  <c r="BN283" i="4"/>
  <c r="BF419" i="4"/>
  <c r="BB244" i="4"/>
  <c r="BM380" i="4"/>
  <c r="BX329" i="4"/>
  <c r="BQ382" i="4"/>
  <c r="BM354" i="4"/>
  <c r="BJ448" i="4"/>
  <c r="BB132" i="4"/>
  <c r="BN280" i="4"/>
  <c r="BN416" i="4"/>
  <c r="BC364" i="4"/>
  <c r="BS500" i="4"/>
  <c r="AZ403" i="4"/>
  <c r="BZ40" i="4"/>
  <c r="BR132" i="4"/>
  <c r="BM396" i="4"/>
  <c r="BY304" i="4"/>
  <c r="BD427" i="4"/>
  <c r="BP116" i="4"/>
  <c r="BO164" i="4"/>
  <c r="AZ251" i="4"/>
  <c r="BV380" i="4"/>
  <c r="BN220" i="4"/>
  <c r="BE116" i="4"/>
  <c r="BN364" i="4"/>
  <c r="BS475" i="4"/>
  <c r="BU376" i="4"/>
  <c r="BT87" i="4"/>
  <c r="BC28" i="4"/>
  <c r="AY32" i="4"/>
  <c r="AY300" i="4"/>
  <c r="BE356" i="4"/>
  <c r="BA492" i="4"/>
  <c r="BX440" i="4"/>
  <c r="AX220" i="4"/>
  <c r="BO70" i="4"/>
  <c r="BC206" i="4"/>
  <c r="AY64" i="4"/>
  <c r="BF292" i="4"/>
  <c r="BJ192" i="4"/>
  <c r="BL367" i="4"/>
  <c r="BG364" i="4"/>
  <c r="BB267" i="4"/>
  <c r="BY372" i="4"/>
  <c r="BZ355" i="4"/>
  <c r="BF351" i="4"/>
  <c r="BB487" i="4"/>
  <c r="BQ312" i="4"/>
  <c r="BB448" i="4"/>
  <c r="BU19" i="4"/>
  <c r="BR155" i="4"/>
  <c r="BD118" i="4"/>
  <c r="BU303" i="4"/>
  <c r="BK386" i="4"/>
  <c r="AX27" i="4"/>
  <c r="BF134" i="4"/>
  <c r="BX270" i="4"/>
  <c r="BH361" i="4"/>
  <c r="BU47" i="4"/>
  <c r="BT106" i="4"/>
  <c r="BV242" i="4"/>
  <c r="BX378" i="4"/>
  <c r="AX19" i="4"/>
  <c r="BR110" i="4"/>
  <c r="BJ246" i="4"/>
  <c r="BL427" i="4"/>
  <c r="BJ68" i="4"/>
  <c r="AY490" i="4"/>
  <c r="BC186" i="4"/>
  <c r="BH190" i="4"/>
  <c r="BH176" i="4"/>
  <c r="BG340" i="4"/>
  <c r="AZ476" i="4"/>
  <c r="BA428" i="4"/>
  <c r="BK204" i="4"/>
  <c r="BF107" i="4"/>
  <c r="BW243" i="4"/>
  <c r="BO444" i="4"/>
  <c r="CA219" i="4"/>
  <c r="BP344" i="4"/>
  <c r="BA364" i="4"/>
  <c r="BF216" i="4"/>
  <c r="BB464" i="4"/>
  <c r="CA420" i="4"/>
  <c r="BM127" i="4"/>
  <c r="BL288" i="4"/>
  <c r="BF319" i="4"/>
  <c r="BT328" i="4"/>
  <c r="BP200" i="4"/>
  <c r="BO288" i="4"/>
  <c r="BU150" i="4"/>
  <c r="BG199" i="4"/>
  <c r="AZ163" i="4"/>
  <c r="BJ400" i="4"/>
  <c r="BF283" i="4"/>
  <c r="BH283" i="4"/>
  <c r="BC283" i="4"/>
  <c r="BY332" i="4"/>
  <c r="BW160" i="4"/>
  <c r="BC356" i="4"/>
  <c r="BS492" i="4"/>
  <c r="AZ200" i="4"/>
  <c r="BE352" i="4"/>
  <c r="BL196" i="4"/>
  <c r="BP176" i="4"/>
  <c r="BV316" i="4"/>
  <c r="CA428" i="4"/>
  <c r="BJ124" i="4"/>
  <c r="BK383" i="4"/>
  <c r="BL122" i="4"/>
  <c r="AX262" i="4"/>
  <c r="BP443" i="4"/>
  <c r="BS80" i="4"/>
  <c r="BO283" i="4"/>
  <c r="BT419" i="4"/>
  <c r="AX310" i="4"/>
  <c r="BC491" i="4"/>
  <c r="BF79" i="4"/>
  <c r="BZ215" i="4"/>
  <c r="BD306" i="4"/>
  <c r="BT442" i="4"/>
  <c r="BA38" i="4"/>
  <c r="BE174" i="4"/>
  <c r="BS278" i="4"/>
  <c r="BV414" i="4"/>
  <c r="BE55" i="4"/>
  <c r="BQ191" i="4"/>
  <c r="BB282" i="4"/>
  <c r="BK418" i="4"/>
  <c r="BO104" i="4"/>
  <c r="CA316" i="4"/>
  <c r="BZ126" i="4"/>
  <c r="BQ443" i="4"/>
  <c r="BH447" i="4"/>
  <c r="BI276" i="4"/>
  <c r="BN156" i="4"/>
  <c r="BB292" i="4"/>
  <c r="AZ240" i="4"/>
  <c r="BS376" i="4"/>
  <c r="BC279" i="4"/>
  <c r="AY415" i="4"/>
  <c r="BH44" i="4"/>
  <c r="BP40" i="4"/>
  <c r="BJ376" i="4"/>
  <c r="BR244" i="4"/>
  <c r="BO452" i="4"/>
  <c r="AX219" i="4"/>
  <c r="BH148" i="4"/>
  <c r="BO464" i="4"/>
  <c r="AY284" i="4"/>
  <c r="BM276" i="4"/>
  <c r="BE223" i="4"/>
  <c r="AY439" i="4"/>
  <c r="AY147" i="4"/>
  <c r="BW330" i="4"/>
  <c r="BO294" i="4"/>
  <c r="BG343" i="4"/>
  <c r="BK52" i="4"/>
  <c r="AX439" i="4"/>
  <c r="BQ76" i="4"/>
  <c r="BG163" i="4"/>
  <c r="BW299" i="4"/>
  <c r="BJ439" i="4"/>
  <c r="BW76" i="4"/>
  <c r="AZ492" i="4"/>
  <c r="AX436" i="4"/>
  <c r="BW456" i="4"/>
  <c r="BS467" i="4"/>
  <c r="BT44" i="4"/>
  <c r="BA212" i="4"/>
  <c r="BJ479" i="4"/>
  <c r="BU103" i="4"/>
  <c r="BZ196" i="4"/>
  <c r="BN238" i="4"/>
  <c r="BV374" i="4"/>
  <c r="BG56" i="4"/>
  <c r="CA147" i="4"/>
  <c r="BH327" i="4"/>
  <c r="BP214" i="4"/>
  <c r="BR354" i="4"/>
  <c r="BO36" i="4"/>
  <c r="AX78" i="4"/>
  <c r="BW177" i="4"/>
  <c r="BH358" i="4"/>
  <c r="BO453" i="4"/>
  <c r="BJ90" i="4"/>
  <c r="BM222" i="4"/>
  <c r="BF358" i="4"/>
  <c r="AZ494" i="4"/>
  <c r="BC131" i="4"/>
  <c r="BT271" i="4"/>
  <c r="BO407" i="4"/>
  <c r="BS232" i="4"/>
  <c r="CA368" i="4"/>
  <c r="BL285" i="4"/>
  <c r="BB338" i="4"/>
  <c r="BC242" i="4"/>
  <c r="BK336" i="4"/>
  <c r="BV32" i="4"/>
  <c r="BT276" i="4"/>
  <c r="BT412" i="4"/>
  <c r="BE364" i="4"/>
  <c r="BF500" i="4"/>
  <c r="BX399" i="4"/>
  <c r="BO40" i="4"/>
  <c r="BM484" i="4"/>
  <c r="BA407" i="4"/>
  <c r="BD203" i="4"/>
  <c r="BS415" i="4"/>
  <c r="BQ391" i="4"/>
  <c r="BK20" i="4"/>
  <c r="AY168" i="4"/>
  <c r="BC459" i="4"/>
  <c r="BU412" i="4"/>
  <c r="BR308" i="4"/>
  <c r="BR387" i="4"/>
  <c r="BE104" i="4"/>
  <c r="BS472" i="4"/>
  <c r="BP43" i="4"/>
  <c r="BO315" i="4"/>
  <c r="BN266" i="4"/>
  <c r="BG216" i="4"/>
  <c r="BQ344" i="4"/>
  <c r="BT480" i="4"/>
  <c r="BV428" i="4"/>
  <c r="BY208" i="4"/>
  <c r="BT66" i="4"/>
  <c r="BX202" i="4"/>
  <c r="BW180" i="4"/>
  <c r="BZ160" i="4"/>
  <c r="BB99" i="4"/>
  <c r="BA96" i="4"/>
  <c r="BS192" i="4"/>
  <c r="BJ464" i="4"/>
  <c r="BO396" i="4"/>
  <c r="BV492" i="4"/>
  <c r="BO240" i="4"/>
  <c r="BM290" i="4"/>
  <c r="CA426" i="4"/>
  <c r="BE112" i="4"/>
  <c r="BR320" i="4"/>
  <c r="BA456" i="4"/>
  <c r="BI270" i="4"/>
  <c r="BC406" i="4"/>
  <c r="AX92" i="4"/>
  <c r="BB130" i="4"/>
  <c r="BZ229" i="4"/>
  <c r="BO414" i="4"/>
  <c r="BR6" i="4"/>
  <c r="BK142" i="4"/>
  <c r="BA372" i="4"/>
  <c r="BS148" i="4"/>
  <c r="BP223" i="4"/>
  <c r="BJ359" i="4"/>
  <c r="BO446" i="4"/>
  <c r="BB83" i="4"/>
  <c r="BC219" i="4"/>
  <c r="AZ355" i="4"/>
  <c r="BD501" i="4"/>
  <c r="BC51" i="4"/>
  <c r="BC23" i="4"/>
  <c r="BD260" i="4"/>
  <c r="BM475" i="4"/>
  <c r="BO320" i="4"/>
  <c r="BY460" i="4"/>
  <c r="BB408" i="4"/>
  <c r="BS184" i="4"/>
  <c r="BQ447" i="4"/>
  <c r="BB84" i="4"/>
  <c r="BB220" i="4"/>
  <c r="BZ264" i="4"/>
  <c r="BX28" i="4"/>
  <c r="BB392" i="4"/>
  <c r="BX396" i="4"/>
  <c r="BR240" i="4"/>
  <c r="BV307" i="4"/>
  <c r="BQ480" i="4"/>
  <c r="BP115" i="4"/>
  <c r="BW136" i="4"/>
  <c r="BO344" i="4"/>
  <c r="BZ111" i="4"/>
  <c r="BR156" i="4"/>
  <c r="BH210" i="4"/>
  <c r="BG106" i="4"/>
  <c r="AZ155" i="4"/>
  <c r="BS332" i="4"/>
  <c r="BG464" i="4"/>
  <c r="BU244" i="4"/>
  <c r="BG192" i="4"/>
  <c r="BD328" i="4"/>
  <c r="BM182" i="4"/>
  <c r="BI318" i="4"/>
  <c r="BI295" i="4"/>
  <c r="AX136" i="4"/>
  <c r="BC332" i="4"/>
  <c r="BX499" i="4"/>
  <c r="BB307" i="4"/>
  <c r="BP127" i="4"/>
  <c r="BK496" i="4"/>
  <c r="AZ50" i="4"/>
  <c r="BB100" i="4"/>
  <c r="BL138" i="4"/>
  <c r="CA274" i="4"/>
  <c r="BM459" i="4"/>
  <c r="BY96" i="4"/>
  <c r="BA299" i="4"/>
  <c r="BU435" i="4"/>
  <c r="BP330" i="4"/>
  <c r="BK16" i="4"/>
  <c r="BO54" i="4"/>
  <c r="BU239" i="4"/>
  <c r="BD346" i="4"/>
  <c r="BY486" i="4"/>
  <c r="BB78" i="4"/>
  <c r="BJ214" i="4"/>
  <c r="BU332" i="4"/>
  <c r="BG220" i="4"/>
  <c r="BL139" i="4"/>
  <c r="BO275" i="4"/>
  <c r="BD288" i="4"/>
  <c r="BK424" i="4"/>
  <c r="AZ139" i="4"/>
  <c r="BP434" i="4"/>
  <c r="BU254" i="4"/>
  <c r="BF226" i="4"/>
  <c r="BZ320" i="4"/>
  <c r="BZ315" i="4"/>
  <c r="BA264" i="4"/>
  <c r="AY400" i="4"/>
  <c r="AZ348" i="4"/>
  <c r="BV488" i="4"/>
  <c r="AZ387" i="4"/>
  <c r="AZ24" i="4"/>
  <c r="BI428" i="4"/>
  <c r="AX291" i="4"/>
  <c r="AY200" i="4"/>
  <c r="BZ56" i="4"/>
  <c r="BO347" i="4"/>
  <c r="AX200" i="4"/>
  <c r="BL188" i="4"/>
  <c r="BX428" i="4"/>
  <c r="BM372" i="4"/>
  <c r="BP227" i="4"/>
  <c r="BJ299" i="4"/>
  <c r="BL315" i="4"/>
  <c r="BH256" i="4"/>
  <c r="CA458" i="4"/>
  <c r="BL146" i="4"/>
  <c r="BE150" i="4"/>
  <c r="BB176" i="4"/>
  <c r="BD103" i="4"/>
  <c r="BH239" i="4"/>
  <c r="BN179" i="4"/>
  <c r="BB16" i="4"/>
  <c r="CA54" i="4"/>
  <c r="BV190" i="4"/>
  <c r="BI316" i="4"/>
  <c r="AX432" i="4"/>
  <c r="BE216" i="4"/>
  <c r="AY339" i="4"/>
  <c r="BP428" i="4"/>
  <c r="BP215" i="4"/>
  <c r="BU24" i="4"/>
  <c r="CA344" i="4"/>
  <c r="BP495" i="4"/>
  <c r="BA136" i="4"/>
  <c r="AY272" i="4"/>
  <c r="AY408" i="4"/>
  <c r="BE87" i="4"/>
  <c r="BJ223" i="4"/>
  <c r="BM386" i="4"/>
  <c r="BR23" i="4"/>
  <c r="BW106" i="4"/>
  <c r="BK246" i="4"/>
  <c r="BE354" i="4"/>
  <c r="BG40" i="4"/>
  <c r="BD65" i="4"/>
  <c r="BX250" i="4"/>
  <c r="BR167" i="4"/>
  <c r="BI303" i="4"/>
  <c r="CA439" i="4"/>
  <c r="BK76" i="4"/>
  <c r="BM167" i="4"/>
  <c r="BX303" i="4"/>
  <c r="BT488" i="4"/>
  <c r="BP264" i="4"/>
  <c r="BT381" i="4"/>
  <c r="BA479" i="4"/>
  <c r="BI252" i="4"/>
  <c r="BD207" i="4"/>
  <c r="BS360" i="4"/>
  <c r="BZ436" i="4"/>
  <c r="BW151" i="4"/>
  <c r="BF164" i="4"/>
  <c r="BX300" i="4"/>
  <c r="BX60" i="4"/>
  <c r="BS151" i="4"/>
  <c r="BH192" i="4"/>
  <c r="BQ384" i="4"/>
  <c r="BQ252" i="4"/>
  <c r="BC480" i="4"/>
  <c r="BN99" i="4"/>
  <c r="BH352" i="4"/>
  <c r="BJ492" i="4"/>
  <c r="BA404" i="4"/>
  <c r="BU344" i="4"/>
  <c r="BG172" i="4"/>
  <c r="BV152" i="4"/>
  <c r="BE359" i="4"/>
  <c r="BG224" i="4"/>
  <c r="BB94" i="4"/>
  <c r="BT326" i="4"/>
  <c r="BL375" i="4"/>
  <c r="AY223" i="4"/>
  <c r="BW152" i="4"/>
  <c r="BQ292" i="4"/>
  <c r="BM240" i="4"/>
  <c r="BF376" i="4"/>
  <c r="AY226" i="4"/>
  <c r="BT362" i="4"/>
  <c r="AY476" i="4"/>
  <c r="BF160" i="4"/>
  <c r="AX148" i="4"/>
  <c r="BQ36" i="4"/>
  <c r="BJ324" i="4"/>
  <c r="CA328" i="4"/>
  <c r="BU127" i="4"/>
  <c r="BN443" i="4"/>
  <c r="BH136" i="4"/>
  <c r="BU227" i="4"/>
  <c r="BK412" i="4"/>
  <c r="BT188" i="4"/>
  <c r="BB216" i="4"/>
  <c r="BM352" i="4"/>
  <c r="BI430" i="4"/>
  <c r="BF67" i="4"/>
  <c r="BM154" i="4"/>
  <c r="BN290" i="4"/>
  <c r="BZ389" i="4"/>
  <c r="BU75" i="4"/>
  <c r="BY121" i="4"/>
  <c r="AZ302" i="4"/>
  <c r="BA260" i="4"/>
  <c r="BJ396" i="4"/>
  <c r="AX70" i="4"/>
  <c r="BB206" i="4"/>
  <c r="BT342" i="4"/>
  <c r="BK478" i="4"/>
  <c r="BN119" i="4"/>
  <c r="BI255" i="4"/>
  <c r="BH94" i="4"/>
  <c r="BU147" i="4"/>
  <c r="BM51" i="4"/>
  <c r="BD284" i="4"/>
  <c r="BR168" i="4"/>
  <c r="BL492" i="4"/>
  <c r="BW203" i="4"/>
  <c r="BO216" i="4"/>
  <c r="BV352" i="4"/>
  <c r="BY116" i="4"/>
  <c r="BA207" i="4"/>
  <c r="BX255" i="4"/>
  <c r="AZ396" i="4"/>
  <c r="BW271" i="4"/>
  <c r="AX187" i="4"/>
  <c r="BR187" i="4"/>
  <c r="BJ375" i="4"/>
  <c r="BO372" i="4"/>
  <c r="BN28" i="4"/>
  <c r="BT332" i="4"/>
  <c r="BS204" i="4"/>
  <c r="BQ144" i="4"/>
  <c r="BO123" i="4"/>
  <c r="BV253" i="4"/>
  <c r="BI306" i="4"/>
  <c r="BK124" i="4"/>
  <c r="AY120" i="4"/>
  <c r="AX32" i="4"/>
  <c r="BA268" i="4"/>
  <c r="BI404" i="4"/>
  <c r="BG352" i="4"/>
  <c r="BK488" i="4"/>
  <c r="BR350" i="4"/>
  <c r="BI486" i="4"/>
  <c r="BD84" i="4"/>
  <c r="BC400" i="4"/>
  <c r="AZ496" i="4"/>
  <c r="BL496" i="4"/>
  <c r="BK272" i="4"/>
  <c r="BW176" i="4"/>
  <c r="BV483" i="4"/>
  <c r="BW440" i="4"/>
  <c r="BC167" i="4"/>
  <c r="AX307" i="4"/>
  <c r="AZ488" i="4"/>
  <c r="BI268" i="4"/>
  <c r="BH342" i="4"/>
  <c r="BE482" i="4"/>
  <c r="BP482" i="4"/>
  <c r="BG119" i="4"/>
  <c r="BA206" i="4"/>
  <c r="BD342" i="4"/>
  <c r="BT441" i="4"/>
  <c r="BF82" i="4"/>
  <c r="BJ173" i="4"/>
  <c r="BR358" i="4"/>
  <c r="BJ380" i="4"/>
  <c r="BO115" i="4"/>
  <c r="BQ182" i="4"/>
  <c r="BW318" i="4"/>
  <c r="BM458" i="4"/>
  <c r="BY95" i="4"/>
  <c r="BN231" i="4"/>
  <c r="BY367" i="4"/>
  <c r="BE265" i="4"/>
  <c r="BA472" i="4"/>
  <c r="BJ59" i="4"/>
  <c r="BL96" i="4"/>
  <c r="BX432" i="4"/>
  <c r="BT94" i="4"/>
  <c r="BL156" i="4"/>
  <c r="BM296" i="4"/>
  <c r="BB7" i="4"/>
  <c r="BD94" i="4"/>
  <c r="BL228" i="4"/>
  <c r="BN172" i="4"/>
  <c r="BM212" i="4"/>
  <c r="BR372" i="4"/>
  <c r="BK472" i="4"/>
  <c r="BR228" i="4"/>
  <c r="BU212" i="4"/>
  <c r="BO191" i="4"/>
  <c r="AY20" i="4"/>
  <c r="BB8" i="4"/>
  <c r="BW431" i="4"/>
  <c r="BZ348" i="4"/>
  <c r="BE167" i="4"/>
  <c r="BF469" i="4"/>
  <c r="BG19" i="4"/>
  <c r="BI414" i="4"/>
  <c r="BD152" i="4"/>
  <c r="BS268" i="4"/>
  <c r="BT320" i="4"/>
  <c r="BX456" i="4"/>
  <c r="AZ404" i="4"/>
  <c r="BY184" i="4"/>
  <c r="BI394" i="4"/>
  <c r="BP31" i="4"/>
  <c r="BN348" i="4"/>
  <c r="BC380" i="4"/>
  <c r="AX288" i="4"/>
  <c r="AY295" i="4"/>
  <c r="BG356" i="4"/>
  <c r="BP468" i="4"/>
  <c r="BQ163" i="4"/>
  <c r="BA391" i="4"/>
  <c r="BN108" i="4"/>
  <c r="AZ195" i="4"/>
  <c r="BD380" i="4"/>
  <c r="BR160" i="4"/>
  <c r="BX99" i="4"/>
  <c r="AZ235" i="4"/>
  <c r="BS406" i="4"/>
  <c r="BC47" i="4"/>
  <c r="BS130" i="4"/>
  <c r="AX270" i="4"/>
  <c r="BL377" i="4"/>
  <c r="BE63" i="4"/>
  <c r="BG105" i="4"/>
  <c r="BR290" i="4"/>
  <c r="CA375" i="4"/>
  <c r="BG12" i="4"/>
  <c r="AZ54" i="4"/>
  <c r="BL190" i="4"/>
  <c r="BO330" i="4"/>
  <c r="BD466" i="4"/>
  <c r="CA103" i="4"/>
  <c r="BQ243" i="4"/>
  <c r="BF10" i="4"/>
  <c r="BG108" i="4"/>
  <c r="BK31" i="4"/>
  <c r="BZ268" i="4"/>
  <c r="BC484" i="4"/>
  <c r="BT476" i="4"/>
  <c r="BK191" i="4"/>
  <c r="BR204" i="4"/>
  <c r="BW340" i="4"/>
  <c r="BB104" i="4"/>
  <c r="BL191" i="4"/>
  <c r="BO296" i="4"/>
  <c r="BT211" i="4"/>
  <c r="BK344" i="4"/>
  <c r="BP352" i="4"/>
  <c r="BS107" i="4"/>
  <c r="BT135" i="4"/>
  <c r="AY264" i="4"/>
  <c r="AY368" i="4"/>
  <c r="AZ183" i="4"/>
  <c r="BT308" i="4"/>
  <c r="BH140" i="4"/>
  <c r="BV332" i="4"/>
  <c r="BB388" i="4"/>
  <c r="BB222" i="4"/>
  <c r="BL182" i="4"/>
  <c r="BG280" i="4"/>
  <c r="BP311" i="4"/>
  <c r="BP383" i="4"/>
  <c r="BZ24" i="4"/>
  <c r="BT111" i="4"/>
  <c r="BX247" i="4"/>
  <c r="BQ338" i="4"/>
  <c r="BY474" i="4"/>
  <c r="AX300" i="4"/>
  <c r="BM192" i="4"/>
  <c r="BT240" i="4"/>
  <c r="BD407" i="4"/>
  <c r="BC240" i="4"/>
  <c r="BZ364" i="4"/>
  <c r="BU184" i="4"/>
  <c r="BQ328" i="4"/>
  <c r="BU482" i="4"/>
  <c r="BM74" i="4"/>
  <c r="BH255" i="4"/>
  <c r="BC391" i="4"/>
  <c r="BT492" i="4"/>
  <c r="BX207" i="4"/>
  <c r="AX54" i="4"/>
  <c r="BS235" i="4"/>
  <c r="BA322" i="4"/>
  <c r="BF458" i="4"/>
  <c r="BL50" i="4"/>
  <c r="AZ186" i="4"/>
  <c r="BS281" i="4"/>
  <c r="BT462" i="4"/>
  <c r="BQ428" i="4"/>
  <c r="CA90" i="4"/>
  <c r="AX230" i="4"/>
  <c r="BQ366" i="4"/>
  <c r="BH3" i="4"/>
  <c r="BE94" i="4"/>
  <c r="BF279" i="4"/>
  <c r="BQ415" i="4"/>
  <c r="BT190" i="4"/>
  <c r="BA12" i="4"/>
  <c r="BW470" i="4"/>
  <c r="BK36" i="4"/>
  <c r="BF363" i="4"/>
  <c r="BV499" i="4"/>
  <c r="BC136" i="4"/>
  <c r="BR227" i="4"/>
  <c r="BZ363" i="4"/>
  <c r="BC499" i="4"/>
  <c r="CA460" i="4"/>
  <c r="AX460" i="4"/>
  <c r="BK148" i="4"/>
  <c r="BR223" i="4"/>
  <c r="BH123" i="4"/>
  <c r="AY175" i="4"/>
  <c r="BY336" i="4"/>
  <c r="BA227" i="4"/>
  <c r="AY279" i="4"/>
  <c r="BS276" i="4"/>
  <c r="CA444" i="4"/>
  <c r="BF131" i="4"/>
  <c r="BC308" i="4"/>
  <c r="BP349" i="4"/>
  <c r="BT447" i="4"/>
  <c r="BK362" i="4"/>
  <c r="BM460" i="4"/>
  <c r="BF360" i="4"/>
  <c r="BR436" i="4"/>
  <c r="BC98" i="4"/>
  <c r="BD164" i="4"/>
  <c r="BE300" i="4"/>
  <c r="BF11" i="4"/>
  <c r="AX102" i="4"/>
  <c r="BK224" i="4"/>
  <c r="BG500" i="4"/>
  <c r="BE348" i="4"/>
  <c r="BG348" i="4"/>
  <c r="BD155" i="4"/>
  <c r="BS448" i="4"/>
  <c r="AY467" i="4"/>
  <c r="BD215" i="4"/>
  <c r="AX339" i="4"/>
  <c r="BJ475" i="4"/>
  <c r="BQ300" i="4"/>
  <c r="BK436" i="4"/>
  <c r="BW3" i="4"/>
  <c r="BW139" i="4"/>
  <c r="BF98" i="4"/>
  <c r="BX279" i="4"/>
  <c r="BJ366" i="4"/>
  <c r="BK3" i="4"/>
  <c r="BW102" i="4"/>
  <c r="BE242" i="4"/>
  <c r="BI333" i="4"/>
  <c r="BJ19" i="4"/>
  <c r="BS74" i="4"/>
  <c r="BQ214" i="4"/>
  <c r="BD350" i="4"/>
  <c r="BC486" i="4"/>
  <c r="BX78" i="4"/>
  <c r="BD214" i="4"/>
  <c r="BV399" i="4"/>
  <c r="BH36" i="4"/>
  <c r="BV406" i="4"/>
  <c r="BT140" i="4"/>
  <c r="BJ83" i="4"/>
  <c r="BQ68" i="4"/>
  <c r="BG447" i="4"/>
  <c r="BW84" i="4"/>
  <c r="BE175" i="4"/>
  <c r="BY311" i="4"/>
  <c r="BK402" i="4"/>
  <c r="BV39" i="4"/>
  <c r="BJ476" i="4"/>
  <c r="BN420" i="4"/>
  <c r="BE320" i="4"/>
  <c r="BI363" i="4"/>
  <c r="BL452" i="4"/>
  <c r="BZ399" i="4"/>
  <c r="BX216" i="4"/>
  <c r="BB368" i="4"/>
  <c r="BJ316" i="4"/>
  <c r="BN232" i="4"/>
  <c r="BK384" i="4"/>
  <c r="BY151" i="4"/>
  <c r="BT256" i="4"/>
  <c r="BD62" i="4"/>
  <c r="BB115" i="4"/>
  <c r="BU432" i="4"/>
  <c r="AX383" i="4"/>
  <c r="BT156" i="4"/>
  <c r="BJ480" i="4"/>
  <c r="BR154" i="4"/>
  <c r="BF208" i="4"/>
  <c r="BR344" i="4"/>
  <c r="BK63" i="4"/>
  <c r="BA154" i="4"/>
  <c r="BU224" i="4"/>
  <c r="BK232" i="4"/>
  <c r="AX176" i="4"/>
  <c r="BL176" i="4"/>
  <c r="BJ428" i="4"/>
  <c r="CA276" i="4"/>
  <c r="BO279" i="4"/>
  <c r="BM280" i="4"/>
  <c r="BG11" i="4"/>
  <c r="BZ102" i="4"/>
  <c r="BU287" i="4"/>
  <c r="BU423" i="4"/>
  <c r="BE127" i="4"/>
  <c r="BP263" i="4"/>
  <c r="BZ150" i="4"/>
  <c r="BU335" i="4"/>
  <c r="BD418" i="4"/>
  <c r="AX59" i="4"/>
  <c r="BJ158" i="4"/>
  <c r="CA294" i="4"/>
  <c r="BC385" i="4"/>
  <c r="BJ71" i="4"/>
  <c r="BZ122" i="4"/>
  <c r="BW258" i="4"/>
  <c r="BF394" i="4"/>
  <c r="BO31" i="4"/>
  <c r="AX126" i="4"/>
  <c r="BN262" i="4"/>
  <c r="BZ443" i="4"/>
  <c r="BH80" i="4"/>
  <c r="BN74" i="4"/>
  <c r="BY136" i="4"/>
  <c r="BC140" i="4"/>
  <c r="BW8" i="4"/>
  <c r="BJ356" i="4"/>
  <c r="BW492" i="4"/>
  <c r="BD440" i="4"/>
  <c r="BF220" i="4"/>
  <c r="BB123" i="4"/>
  <c r="BN259" i="4"/>
  <c r="BX364" i="4"/>
  <c r="BD236" i="4"/>
  <c r="BC244" i="4"/>
  <c r="BQ376" i="4"/>
  <c r="BR431" i="4"/>
  <c r="BH180" i="4"/>
  <c r="BQ420" i="4"/>
  <c r="BI263" i="4"/>
  <c r="BW111" i="4"/>
  <c r="BX260" i="4"/>
  <c r="BW460" i="4"/>
  <c r="BN199" i="4"/>
  <c r="BK408" i="4"/>
  <c r="BG233" i="4"/>
  <c r="BN372" i="4"/>
  <c r="BK446" i="4"/>
  <c r="BQ47" i="4"/>
  <c r="BE52" i="4"/>
  <c r="AZ94" i="4"/>
  <c r="BS275" i="4"/>
  <c r="AX415" i="4"/>
  <c r="BM7" i="4"/>
  <c r="BI98" i="4"/>
  <c r="BM168" i="4"/>
  <c r="BQ448" i="4"/>
  <c r="CA264" i="4"/>
  <c r="BP240" i="4"/>
  <c r="BB384" i="4"/>
  <c r="BC424" i="4"/>
  <c r="BC115" i="4"/>
  <c r="AZ484" i="4"/>
  <c r="BP135" i="4"/>
  <c r="BA147" i="4"/>
  <c r="BZ335" i="4"/>
  <c r="BS176" i="4"/>
  <c r="BI80" i="4"/>
  <c r="BD208" i="4"/>
  <c r="AX348" i="4"/>
  <c r="BZ246" i="4"/>
  <c r="BF431" i="4"/>
  <c r="BG15" i="4"/>
  <c r="AZ151" i="4"/>
  <c r="BS262" i="4"/>
  <c r="CA398" i="4"/>
  <c r="BD489" i="4"/>
  <c r="BK130" i="4"/>
  <c r="BQ234" i="4"/>
  <c r="BJ370" i="4"/>
  <c r="BK7" i="4"/>
  <c r="CA143" i="4"/>
  <c r="BI238" i="4"/>
  <c r="BJ374" i="4"/>
  <c r="BT56" i="4"/>
  <c r="BL147" i="4"/>
  <c r="BP458" i="4"/>
  <c r="BR430" i="4"/>
  <c r="BN479" i="4"/>
  <c r="BC415" i="4"/>
  <c r="BF4" i="4"/>
  <c r="BH150" i="4"/>
  <c r="BL292" i="4"/>
  <c r="BT4" i="4"/>
  <c r="BF63" i="4"/>
  <c r="AZ150" i="4"/>
  <c r="BG323" i="4"/>
  <c r="BJ292" i="4"/>
  <c r="BW276" i="4"/>
  <c r="BN347" i="4"/>
  <c r="BU359" i="4"/>
  <c r="BA387" i="4"/>
  <c r="AZ280" i="4"/>
  <c r="BK484" i="4"/>
  <c r="BS188" i="4"/>
  <c r="BX352" i="4"/>
  <c r="BY264" i="4"/>
  <c r="BZ108" i="4"/>
  <c r="BA135" i="4"/>
  <c r="BU118" i="4"/>
  <c r="BA82" i="4"/>
  <c r="BY131" i="4"/>
  <c r="AZ4" i="4"/>
  <c r="BE212" i="4"/>
  <c r="BF348" i="4"/>
  <c r="BH296" i="4"/>
  <c r="AY432" i="4"/>
  <c r="BY335" i="4"/>
  <c r="BJ471" i="4"/>
  <c r="BU460" i="4"/>
  <c r="BN80" i="4"/>
  <c r="BR215" i="4"/>
  <c r="BY164" i="4"/>
  <c r="AZ432" i="4"/>
  <c r="BE351" i="4"/>
  <c r="BD296" i="4"/>
  <c r="BE272" i="4"/>
  <c r="BA256" i="4"/>
  <c r="BZ272" i="4"/>
  <c r="BL408" i="4"/>
  <c r="BX139" i="4"/>
  <c r="BV430" i="4"/>
  <c r="AY67" i="4"/>
  <c r="CA298" i="4"/>
  <c r="AX438" i="4"/>
  <c r="BJ120" i="4"/>
  <c r="BO158" i="4"/>
  <c r="BT249" i="4"/>
  <c r="BL434" i="4"/>
  <c r="BS26" i="4"/>
  <c r="BU166" i="4"/>
  <c r="BW468" i="4"/>
  <c r="BS183" i="4"/>
  <c r="BG319" i="4"/>
  <c r="AX459" i="4"/>
  <c r="BS43" i="4"/>
  <c r="BI134" i="4"/>
  <c r="BB319" i="4"/>
  <c r="BV455" i="4"/>
  <c r="BI41" i="4"/>
  <c r="BM139" i="4"/>
  <c r="BX180" i="4"/>
  <c r="BH368" i="4"/>
  <c r="BB192" i="4"/>
  <c r="BZ186" i="4"/>
  <c r="BS322" i="4"/>
  <c r="BO4" i="4"/>
  <c r="AY50" i="4"/>
  <c r="AX190" i="4"/>
  <c r="BR326" i="4"/>
  <c r="CA364" i="4"/>
  <c r="BH200" i="4"/>
  <c r="BB363" i="4"/>
  <c r="BK180" i="4"/>
  <c r="BJ180" i="4"/>
  <c r="BB4" i="4"/>
  <c r="BR48" i="4"/>
  <c r="BI235" i="4"/>
  <c r="AX396" i="4"/>
  <c r="AY283" i="4"/>
  <c r="BP480" i="4"/>
  <c r="BB183" i="4"/>
  <c r="BW247" i="4"/>
  <c r="BB298" i="4"/>
  <c r="BH258" i="4"/>
  <c r="BF311" i="4"/>
  <c r="BA376" i="4"/>
  <c r="BB496" i="4"/>
  <c r="BW272" i="4"/>
  <c r="BB224" i="4"/>
  <c r="BJ360" i="4"/>
  <c r="BV210" i="4"/>
  <c r="BS346" i="4"/>
  <c r="BG296" i="4"/>
  <c r="BO132" i="4"/>
  <c r="BD231" i="4"/>
  <c r="BT395" i="4"/>
  <c r="AZ60" i="4"/>
  <c r="BZ435" i="4"/>
  <c r="BC439" i="4"/>
  <c r="BS436" i="4"/>
  <c r="BR483" i="4"/>
  <c r="BP120" i="4"/>
  <c r="BG256" i="4"/>
  <c r="BH392" i="4"/>
  <c r="BL43" i="4"/>
  <c r="BP179" i="4"/>
  <c r="BC342" i="4"/>
  <c r="BJ482" i="4"/>
  <c r="BO66" i="4"/>
  <c r="AX206" i="4"/>
  <c r="BQ305" i="4"/>
  <c r="BL486" i="4"/>
  <c r="BV33" i="4"/>
  <c r="BX218" i="4"/>
  <c r="BU156" i="4"/>
  <c r="BZ227" i="4"/>
  <c r="BF367" i="4"/>
  <c r="BJ4" i="4"/>
  <c r="BV50" i="4"/>
  <c r="CA186" i="4"/>
  <c r="BM371" i="4"/>
  <c r="BX8" i="4"/>
  <c r="BF253" i="4"/>
  <c r="BR351" i="4"/>
  <c r="BX206" i="4"/>
  <c r="BQ304" i="4"/>
  <c r="BT356" i="4"/>
  <c r="BV336" i="4"/>
  <c r="AY472" i="4"/>
  <c r="BM424" i="4"/>
  <c r="BB200" i="4"/>
  <c r="BO459" i="4"/>
  <c r="BF100" i="4"/>
  <c r="BL263" i="4"/>
  <c r="BC184" i="4"/>
  <c r="BO144" i="4"/>
  <c r="BA348" i="4"/>
  <c r="BJ44" i="4"/>
  <c r="BV284" i="4"/>
  <c r="BA180" i="4"/>
  <c r="BN423" i="4"/>
  <c r="AX428" i="4"/>
  <c r="BS247" i="4"/>
  <c r="BC340" i="4"/>
  <c r="BD327" i="4"/>
  <c r="BE296" i="4"/>
  <c r="BH11" i="4"/>
  <c r="BA56" i="4"/>
  <c r="BV244" i="4"/>
  <c r="BC83" i="4"/>
  <c r="BY112" i="4"/>
  <c r="BI203" i="4"/>
  <c r="BH335" i="4"/>
  <c r="BA475" i="4"/>
  <c r="BH112" i="4"/>
  <c r="BJ203" i="4"/>
  <c r="BL432" i="4"/>
  <c r="BY272" i="4"/>
  <c r="BF296" i="4"/>
  <c r="BR399" i="4"/>
  <c r="BT296" i="4"/>
  <c r="BM292" i="4"/>
  <c r="BT452" i="4"/>
  <c r="BK68" i="4"/>
  <c r="BU96" i="4"/>
  <c r="BE187" i="4"/>
  <c r="BX368" i="4"/>
  <c r="BU148" i="4"/>
  <c r="BM99" i="4"/>
  <c r="BA235" i="4"/>
  <c r="BU398" i="4"/>
  <c r="BM35" i="4"/>
  <c r="BA122" i="4"/>
  <c r="BQ258" i="4"/>
  <c r="AY357" i="4"/>
  <c r="BR43" i="4"/>
  <c r="BI89" i="4"/>
  <c r="BO270" i="4"/>
  <c r="BB179" i="4"/>
  <c r="BG315" i="4"/>
  <c r="BG451" i="4"/>
  <c r="AZ88" i="4"/>
  <c r="BS179" i="4"/>
  <c r="BW315" i="4"/>
  <c r="BQ500" i="4"/>
  <c r="BH276" i="4"/>
  <c r="AY465" i="4"/>
  <c r="BX64" i="4"/>
  <c r="BU490" i="4"/>
  <c r="AX228" i="4"/>
  <c r="BB472" i="4"/>
  <c r="BG448" i="4"/>
  <c r="BT163" i="4"/>
  <c r="AY176" i="4"/>
  <c r="BO312" i="4"/>
  <c r="BB76" i="4"/>
  <c r="BK163" i="4"/>
  <c r="BJ252" i="4"/>
  <c r="BE463" i="4"/>
  <c r="BE399" i="4"/>
  <c r="BI376" i="4"/>
  <c r="BL400" i="4"/>
  <c r="BP499" i="4"/>
  <c r="BI307" i="4"/>
  <c r="BR251" i="4"/>
  <c r="BV472" i="4"/>
  <c r="BY319" i="4"/>
  <c r="BE108" i="4"/>
  <c r="AY448" i="4"/>
  <c r="CA244" i="4"/>
  <c r="BR178" i="4"/>
  <c r="BJ74" i="4"/>
  <c r="BO168" i="4"/>
  <c r="BN311" i="4"/>
  <c r="BQ168" i="4"/>
  <c r="BT304" i="4"/>
  <c r="BV252" i="4"/>
  <c r="BC388" i="4"/>
  <c r="BY242" i="4"/>
  <c r="BU378" i="4"/>
  <c r="BZ416" i="4"/>
  <c r="BO20" i="4"/>
  <c r="BI264" i="4"/>
  <c r="BU431" i="4"/>
  <c r="BR272" i="4"/>
  <c r="BL195" i="4"/>
  <c r="AY426" i="4"/>
  <c r="BB383" i="4"/>
  <c r="BV20" i="4"/>
  <c r="BA160" i="4"/>
  <c r="AX484" i="4"/>
  <c r="BU260" i="4"/>
  <c r="AY187" i="4"/>
  <c r="BP323" i="4"/>
  <c r="BD290" i="4"/>
  <c r="BW471" i="4"/>
  <c r="BP59" i="4"/>
  <c r="BZ195" i="4"/>
  <c r="BA306" i="4"/>
  <c r="BB442" i="4"/>
  <c r="BG34" i="4"/>
  <c r="BH170" i="4"/>
  <c r="BB278" i="4"/>
  <c r="BF414" i="4"/>
  <c r="BG51" i="4"/>
  <c r="BN187" i="4"/>
  <c r="AZ278" i="4"/>
  <c r="BY418" i="4"/>
  <c r="BX100" i="4"/>
  <c r="AY191" i="4"/>
  <c r="BL82" i="4"/>
  <c r="AX326" i="4"/>
  <c r="BU375" i="4"/>
  <c r="BS244" i="4"/>
  <c r="BS152" i="4"/>
  <c r="CA288" i="4"/>
  <c r="BZ240" i="4"/>
  <c r="BL376" i="4"/>
  <c r="BU279" i="4"/>
  <c r="BB415" i="4"/>
  <c r="BQ460" i="4"/>
  <c r="BR364" i="4"/>
  <c r="BY156" i="4"/>
  <c r="BQ148" i="4"/>
  <c r="BR324" i="4"/>
  <c r="BN324" i="4"/>
  <c r="BB127" i="4"/>
  <c r="BI443" i="4"/>
  <c r="BK32" i="4"/>
  <c r="BO324" i="4"/>
  <c r="BY32" i="4"/>
  <c r="BV328" i="4"/>
  <c r="BB344" i="4"/>
  <c r="BX286" i="4"/>
  <c r="BC250" i="4"/>
  <c r="BL299" i="4"/>
  <c r="BQ347" i="4"/>
  <c r="BS252" i="4"/>
  <c r="BP388" i="4"/>
  <c r="BI340" i="4"/>
  <c r="BM476" i="4"/>
  <c r="BK379" i="4"/>
  <c r="BJ16" i="4"/>
  <c r="BQ496" i="4"/>
  <c r="BB436" i="4"/>
  <c r="BW120" i="4"/>
  <c r="BA400" i="4"/>
  <c r="BI240" i="4"/>
  <c r="BL368" i="4"/>
  <c r="BT331" i="4"/>
  <c r="CA180" i="4"/>
  <c r="BD234" i="4"/>
  <c r="BC370" i="4"/>
  <c r="BO56" i="4"/>
  <c r="BT143" i="4"/>
  <c r="BY43" i="4"/>
  <c r="BJ179" i="4"/>
  <c r="BF342" i="4"/>
  <c r="BT478" i="4"/>
  <c r="BE66" i="4"/>
  <c r="BI202" i="4"/>
  <c r="BP293" i="4"/>
  <c r="BF478" i="4"/>
  <c r="BR25" i="4"/>
  <c r="BO206" i="4"/>
  <c r="CA152" i="4"/>
  <c r="BJ227" i="4"/>
  <c r="BC363" i="4"/>
  <c r="AZ499" i="4"/>
  <c r="BK87" i="4"/>
  <c r="BB178" i="4"/>
  <c r="BC359" i="4"/>
  <c r="BW495" i="4"/>
  <c r="BL209" i="4"/>
  <c r="AY307" i="4"/>
  <c r="BG80" i="4"/>
  <c r="BP84" i="4"/>
  <c r="BE344" i="4"/>
  <c r="BT324" i="4"/>
  <c r="BF464" i="4"/>
  <c r="BI412" i="4"/>
  <c r="AY188" i="4"/>
  <c r="BJ451" i="4"/>
  <c r="BU88" i="4"/>
  <c r="BO128" i="4"/>
  <c r="BK156" i="4"/>
  <c r="AY260" i="4"/>
  <c r="BD200" i="4"/>
  <c r="BH468" i="4"/>
  <c r="CA340" i="4"/>
  <c r="BK200" i="4"/>
  <c r="AZ376" i="4"/>
  <c r="BI479" i="4"/>
  <c r="BN103" i="4"/>
  <c r="BI455" i="4"/>
  <c r="BP487" i="4"/>
  <c r="BQ92" i="4"/>
  <c r="BT466" i="4"/>
  <c r="BC430" i="4"/>
  <c r="BX479" i="4"/>
  <c r="BI71" i="4"/>
  <c r="BV108" i="4"/>
  <c r="BW199" i="4"/>
  <c r="BE335" i="4"/>
  <c r="BO471" i="4"/>
  <c r="BV112" i="4"/>
  <c r="BO199" i="4"/>
  <c r="BO323" i="4"/>
  <c r="BC432" i="4"/>
  <c r="AX480" i="4"/>
  <c r="BQ260" i="4"/>
  <c r="BX416" i="4"/>
  <c r="BM303" i="4"/>
  <c r="BL420" i="4"/>
  <c r="BP500" i="4"/>
  <c r="BT92" i="4"/>
  <c r="BK183" i="4"/>
  <c r="BU368" i="4"/>
  <c r="BL144" i="4"/>
  <c r="AY87" i="4"/>
  <c r="BH223" i="4"/>
  <c r="BO386" i="4"/>
  <c r="BO23" i="4"/>
  <c r="BU110" i="4"/>
  <c r="AY246" i="4"/>
  <c r="BW345" i="4"/>
  <c r="BH31" i="4"/>
  <c r="BJ77" i="4"/>
  <c r="AY262" i="4"/>
  <c r="AZ167" i="4"/>
  <c r="BV303" i="4"/>
  <c r="BJ443" i="4"/>
  <c r="BA80" i="4"/>
  <c r="AX171" i="4"/>
  <c r="BE307" i="4"/>
  <c r="CA488" i="4"/>
  <c r="BE268" i="4"/>
  <c r="AY425" i="4"/>
  <c r="BA24" i="4"/>
  <c r="AY378" i="4"/>
  <c r="BD472" i="4"/>
  <c r="BC376" i="4"/>
  <c r="BY448" i="4"/>
  <c r="BO163" i="4"/>
  <c r="BF176" i="4"/>
  <c r="BN312" i="4"/>
  <c r="BX72" i="4"/>
  <c r="BU163" i="4"/>
  <c r="AZ120" i="4"/>
  <c r="BE156" i="4"/>
  <c r="BA455" i="4"/>
  <c r="BU288" i="4"/>
  <c r="BA384" i="4"/>
  <c r="BB60" i="4"/>
  <c r="BH208" i="4"/>
  <c r="BZ284" i="4"/>
  <c r="CA224" i="4"/>
  <c r="BP300" i="4"/>
  <c r="BK352" i="4"/>
  <c r="BS488" i="4"/>
  <c r="BQ284" i="4"/>
  <c r="BH134" i="4"/>
  <c r="BL451" i="4"/>
  <c r="AY451" i="4"/>
  <c r="BH235" i="4"/>
  <c r="BA156" i="4"/>
  <c r="BU292" i="4"/>
  <c r="BW240" i="4"/>
  <c r="AX380" i="4"/>
  <c r="BZ238" i="4"/>
  <c r="BL374" i="4"/>
  <c r="BZ44" i="4"/>
  <c r="BR44" i="4"/>
  <c r="BD140" i="4"/>
  <c r="BU171" i="4"/>
  <c r="AZ300" i="4"/>
  <c r="BL436" i="4"/>
  <c r="BZ184" i="4"/>
  <c r="BM428" i="4"/>
  <c r="BQ140" i="4"/>
  <c r="BG227" i="4"/>
  <c r="BD412" i="4"/>
  <c r="BI192" i="4"/>
  <c r="CA216" i="4"/>
  <c r="BT352" i="4"/>
  <c r="AY438" i="4"/>
  <c r="BA79" i="4"/>
  <c r="BC162" i="4"/>
  <c r="AX302" i="4"/>
  <c r="BV401" i="4"/>
  <c r="BT83" i="4"/>
  <c r="BP129" i="4"/>
  <c r="BV314" i="4"/>
  <c r="AY268" i="4"/>
  <c r="BO404" i="4"/>
  <c r="BK70" i="4"/>
  <c r="BG206" i="4"/>
  <c r="BG346" i="4"/>
  <c r="BK482" i="4"/>
  <c r="BC119" i="4"/>
  <c r="AY255" i="4"/>
  <c r="BC138" i="4"/>
  <c r="BO187" i="4"/>
  <c r="BV159" i="4"/>
  <c r="BC396" i="4"/>
  <c r="BX168" i="4"/>
  <c r="BG492" i="4"/>
  <c r="BU207" i="4"/>
  <c r="BP220" i="4"/>
  <c r="BH356" i="4"/>
  <c r="CA116" i="4"/>
  <c r="BZ207" i="4"/>
  <c r="BZ352" i="4"/>
  <c r="BY436" i="4"/>
  <c r="BV419" i="4"/>
  <c r="BV236" i="4"/>
  <c r="BN316" i="4"/>
  <c r="AY24" i="4"/>
  <c r="BK252" i="4"/>
  <c r="BA163" i="4"/>
  <c r="BU140" i="4"/>
  <c r="BE184" i="4"/>
  <c r="BB476" i="4"/>
  <c r="BM324" i="4"/>
  <c r="BN297" i="4"/>
  <c r="BF350" i="4"/>
  <c r="BS242" i="4"/>
  <c r="BM340" i="4"/>
  <c r="BZ128" i="4"/>
  <c r="BP276" i="4"/>
  <c r="BP412" i="4"/>
  <c r="BB364" i="4"/>
  <c r="BE500" i="4"/>
  <c r="BO350" i="4"/>
  <c r="BK486" i="4"/>
  <c r="BK72" i="4"/>
  <c r="AZ123" i="4"/>
  <c r="BF264" i="4"/>
  <c r="BP415" i="4"/>
  <c r="BW391" i="4"/>
  <c r="BP108" i="4"/>
  <c r="CA312" i="4"/>
  <c r="BW63" i="4"/>
  <c r="BT495" i="4"/>
  <c r="BW132" i="4"/>
  <c r="CA268" i="4"/>
  <c r="BI408" i="4"/>
  <c r="BL59" i="4"/>
  <c r="BF195" i="4"/>
  <c r="BF366" i="4"/>
  <c r="BT3" i="4"/>
  <c r="BU90" i="4"/>
  <c r="CA226" i="4"/>
  <c r="BS333" i="4"/>
  <c r="BS19" i="4"/>
  <c r="BA65" i="4"/>
  <c r="BS246" i="4"/>
  <c r="BO103" i="4"/>
  <c r="BL239" i="4"/>
  <c r="BA379" i="4"/>
  <c r="BN16" i="4"/>
  <c r="BW392" i="4"/>
  <c r="BP168" i="4"/>
  <c r="BB447" i="4"/>
  <c r="BC84" i="4"/>
  <c r="BH337" i="4"/>
  <c r="CA435" i="4"/>
  <c r="AY362" i="4"/>
  <c r="AZ456" i="4"/>
  <c r="BG111" i="4"/>
  <c r="BF436" i="4"/>
  <c r="BR151" i="4"/>
  <c r="BC160" i="4"/>
  <c r="BA300" i="4"/>
  <c r="BH60" i="4"/>
  <c r="BG151" i="4"/>
  <c r="BS224" i="4"/>
  <c r="BC288" i="4"/>
  <c r="BJ263" i="4"/>
  <c r="BC348" i="4"/>
  <c r="AY155" i="4"/>
  <c r="BG363" i="4"/>
  <c r="CA467" i="4"/>
  <c r="BK56" i="4"/>
  <c r="BW372" i="4"/>
  <c r="BF111" i="4"/>
  <c r="BA468" i="4"/>
  <c r="BJ315" i="4"/>
  <c r="BB372" i="4"/>
  <c r="BI50" i="4"/>
  <c r="AY282" i="4"/>
  <c r="BX331" i="4"/>
  <c r="BM195" i="4"/>
  <c r="BF275" i="4"/>
  <c r="BE411" i="4"/>
  <c r="BD48" i="4"/>
  <c r="BB139" i="4"/>
  <c r="BJ226" i="4"/>
  <c r="BO362" i="4"/>
  <c r="BD452" i="4"/>
  <c r="BI352" i="4"/>
  <c r="BP199" i="4"/>
  <c r="AY92" i="4"/>
  <c r="BP375" i="4"/>
  <c r="BV287" i="4"/>
  <c r="BZ208" i="4"/>
  <c r="BX452" i="4"/>
  <c r="BH438" i="4"/>
  <c r="BT75" i="4"/>
  <c r="BH211" i="4"/>
  <c r="BU351" i="4"/>
  <c r="BO486" i="4"/>
  <c r="BG123" i="4"/>
  <c r="AZ55" i="4"/>
  <c r="BX191" i="4"/>
  <c r="BQ278" i="4"/>
  <c r="BP414" i="4"/>
  <c r="BZ27" i="4"/>
  <c r="BY163" i="4"/>
  <c r="BB237" i="4"/>
  <c r="BB422" i="4"/>
  <c r="BV335" i="4"/>
  <c r="BD471" i="4"/>
  <c r="BJ112" i="4"/>
  <c r="BJ248" i="4"/>
  <c r="BJ339" i="4"/>
  <c r="BE475" i="4"/>
  <c r="BK300" i="4"/>
  <c r="BE436" i="4"/>
  <c r="BY22" i="4"/>
  <c r="BA339" i="4"/>
  <c r="BK298" i="4"/>
  <c r="BR383" i="4"/>
  <c r="BX319" i="4"/>
  <c r="BZ455" i="4"/>
  <c r="BR96" i="4"/>
  <c r="BM183" i="4"/>
  <c r="BM323" i="4"/>
  <c r="BJ459" i="4"/>
  <c r="BH280" i="4"/>
  <c r="BH472" i="4"/>
  <c r="BR287" i="4"/>
  <c r="AY179" i="4"/>
  <c r="BL208" i="4"/>
  <c r="BS124" i="4"/>
  <c r="BL64" i="4"/>
  <c r="BV148" i="4"/>
  <c r="BF340" i="4"/>
  <c r="BZ127" i="4"/>
  <c r="BY443" i="4"/>
  <c r="BO211" i="4"/>
  <c r="BP387" i="4"/>
  <c r="BG177" i="4"/>
  <c r="BV275" i="4"/>
  <c r="BS462" i="4"/>
  <c r="BX12" i="4"/>
  <c r="BP340" i="4"/>
  <c r="BU324" i="4"/>
  <c r="BZ460" i="4"/>
  <c r="AX412" i="4"/>
  <c r="BD188" i="4"/>
  <c r="BJ398" i="4"/>
  <c r="BC35" i="4"/>
  <c r="BA304" i="4"/>
  <c r="BM404" i="4"/>
  <c r="BB239" i="4"/>
  <c r="BF179" i="4"/>
  <c r="BF427" i="4"/>
  <c r="BZ220" i="4"/>
  <c r="BE155" i="4"/>
  <c r="BS491" i="4"/>
  <c r="BZ482" i="4"/>
  <c r="AY74" i="4"/>
  <c r="BR259" i="4"/>
  <c r="BM395" i="4"/>
  <c r="BP384" i="4"/>
  <c r="BJ164" i="4"/>
  <c r="BL54" i="4"/>
  <c r="BE239" i="4"/>
  <c r="BC322" i="4"/>
  <c r="AX462" i="4"/>
  <c r="BF62" i="4"/>
  <c r="BV198" i="4"/>
  <c r="BS289" i="4"/>
  <c r="BB474" i="4"/>
  <c r="BC428" i="4"/>
  <c r="BG102" i="4"/>
  <c r="BO238" i="4"/>
  <c r="BO374" i="4"/>
  <c r="BD15" i="4"/>
  <c r="BA106" i="4"/>
  <c r="BD287" i="4"/>
  <c r="AZ423" i="4"/>
  <c r="BS234" i="4"/>
  <c r="BS138" i="4"/>
  <c r="CA187" i="4"/>
  <c r="CA48" i="4"/>
  <c r="AX375" i="4"/>
  <c r="BR12" i="4"/>
  <c r="BH99" i="4"/>
  <c r="BT235" i="4"/>
  <c r="AY375" i="4"/>
  <c r="CA12" i="4"/>
  <c r="BV99" i="4"/>
  <c r="BA464" i="4"/>
  <c r="BL247" i="4"/>
  <c r="BL132" i="4"/>
  <c r="BW416" i="4"/>
  <c r="BF448" i="4"/>
  <c r="AX355" i="4"/>
  <c r="BN196" i="4"/>
  <c r="BU268" i="4"/>
  <c r="AZ452" i="4"/>
  <c r="BH320" i="4"/>
  <c r="BN391" i="4"/>
  <c r="CA395" i="4"/>
  <c r="BR393" i="4"/>
  <c r="BA491" i="4"/>
  <c r="BO260" i="4"/>
  <c r="BJ211" i="4"/>
  <c r="BJ372" i="4"/>
  <c r="BT436" i="4"/>
  <c r="BV110" i="4"/>
  <c r="BC164" i="4"/>
  <c r="BW300" i="4"/>
  <c r="AZ19" i="4"/>
  <c r="BK110" i="4"/>
  <c r="BX252" i="4"/>
  <c r="BW384" i="4"/>
  <c r="BA484" i="4"/>
  <c r="BE328" i="4"/>
  <c r="BE135" i="4"/>
  <c r="BJ300" i="4"/>
  <c r="AY487" i="4"/>
  <c r="BJ156" i="4"/>
  <c r="BG339" i="4"/>
  <c r="AZ475" i="4"/>
  <c r="BD300" i="4"/>
  <c r="BH436" i="4"/>
  <c r="BZ15" i="4"/>
  <c r="BO151" i="4"/>
  <c r="BS106" i="4"/>
  <c r="BZ291" i="4"/>
  <c r="CA378" i="4"/>
  <c r="BA15" i="4"/>
  <c r="BZ114" i="4"/>
  <c r="BL250" i="4"/>
  <c r="AY345" i="4"/>
  <c r="CA27" i="4"/>
  <c r="BC78" i="4"/>
  <c r="BH214" i="4"/>
  <c r="BK350" i="4"/>
  <c r="BM490" i="4"/>
  <c r="BB82" i="4"/>
  <c r="BK218" i="4"/>
  <c r="BR403" i="4"/>
  <c r="BQ40" i="4"/>
  <c r="BL446" i="4"/>
  <c r="BQ146" i="4"/>
  <c r="BO146" i="4"/>
  <c r="AZ164" i="4"/>
  <c r="BB451" i="4"/>
  <c r="BJ88" i="4"/>
  <c r="AZ175" i="4"/>
  <c r="AZ311" i="4"/>
  <c r="BY406" i="4"/>
  <c r="BN43" i="4"/>
  <c r="BM316" i="4"/>
  <c r="BM403" i="4"/>
  <c r="BN464" i="4"/>
  <c r="AZ339" i="4"/>
  <c r="BT428" i="4"/>
  <c r="BZ424" i="4"/>
  <c r="BA327" i="4"/>
  <c r="AY344" i="4"/>
  <c r="BD96" i="4"/>
  <c r="BQ208" i="4"/>
  <c r="BN383" i="4"/>
  <c r="BH300" i="4"/>
  <c r="BS392" i="4"/>
  <c r="BY106" i="4"/>
  <c r="BP155" i="4"/>
  <c r="BT51" i="4"/>
  <c r="BN288" i="4"/>
  <c r="BN168" i="4"/>
  <c r="BB492" i="4"/>
  <c r="BW154" i="4"/>
  <c r="AY216" i="4"/>
  <c r="BS356" i="4"/>
  <c r="BK67" i="4"/>
  <c r="BO154" i="4"/>
  <c r="BK448" i="4"/>
  <c r="BO183" i="4"/>
  <c r="BO271" i="4"/>
  <c r="BC420" i="4"/>
  <c r="BZ187" i="4"/>
  <c r="BY375" i="4"/>
  <c r="BW320" i="4"/>
  <c r="BE459" i="4"/>
  <c r="BN454" i="4"/>
  <c r="BC91" i="4"/>
  <c r="BS227" i="4"/>
  <c r="BV363" i="4"/>
  <c r="BS498" i="4"/>
  <c r="BD135" i="4"/>
  <c r="BB79" i="4"/>
  <c r="AY215" i="4"/>
  <c r="BU302" i="4"/>
  <c r="BC438" i="4"/>
  <c r="BS50" i="4"/>
  <c r="BP186" i="4"/>
  <c r="BO277" i="4"/>
  <c r="BR462" i="4"/>
  <c r="BO48" i="4"/>
  <c r="BF90" i="4"/>
  <c r="BX226" i="4"/>
  <c r="BS362" i="4"/>
  <c r="BL3" i="4"/>
  <c r="AX94" i="4"/>
  <c r="BH275" i="4"/>
  <c r="BC411" i="4"/>
  <c r="BM150" i="4"/>
  <c r="BB122" i="4"/>
  <c r="BJ171" i="4"/>
  <c r="BJ8" i="4"/>
  <c r="BP359" i="4"/>
  <c r="AZ495" i="4"/>
  <c r="BM136" i="4"/>
  <c r="BD223" i="4"/>
  <c r="BY363" i="4"/>
  <c r="BF499" i="4"/>
  <c r="CA28" i="4"/>
  <c r="BI208" i="4"/>
  <c r="BM268" i="4"/>
  <c r="BW404" i="4"/>
  <c r="BA183" i="4"/>
  <c r="BL231" i="4"/>
  <c r="BJ208" i="4"/>
  <c r="AZ500" i="4"/>
  <c r="BG351" i="4"/>
  <c r="BK12" i="4"/>
  <c r="BE451" i="4"/>
  <c r="BF224" i="4"/>
  <c r="BK404" i="4"/>
  <c r="BH305" i="4"/>
  <c r="BW403" i="4"/>
  <c r="BD322" i="4"/>
  <c r="BT416" i="4"/>
  <c r="BJ107" i="4"/>
  <c r="AZ56" i="4"/>
  <c r="BB98" i="4"/>
  <c r="BU283" i="4"/>
  <c r="BN419" i="4"/>
  <c r="BW7" i="4"/>
  <c r="BR98" i="4"/>
  <c r="CA235" i="4"/>
  <c r="CA271" i="4"/>
  <c r="BO480" i="4"/>
  <c r="BJ367" i="4"/>
  <c r="BI272" i="4"/>
  <c r="AZ119" i="4"/>
  <c r="BI164" i="4"/>
  <c r="BH40" i="4"/>
  <c r="CA106" i="4"/>
  <c r="BK242" i="4"/>
  <c r="BY427" i="4"/>
  <c r="BZ64" i="4"/>
  <c r="BR243" i="4"/>
  <c r="BM379" i="4"/>
  <c r="BH222" i="4"/>
  <c r="BP407" i="4"/>
  <c r="BS490" i="4"/>
  <c r="BU131" i="4"/>
  <c r="BG222" i="4"/>
  <c r="BX358" i="4"/>
  <c r="BO449" i="4"/>
  <c r="AX90" i="4"/>
  <c r="BE126" i="4"/>
  <c r="BU262" i="4"/>
  <c r="BG398" i="4"/>
  <c r="AY35" i="4"/>
  <c r="BJ130" i="4"/>
  <c r="BI266" i="4"/>
  <c r="BZ447" i="4"/>
  <c r="CA84" i="4"/>
  <c r="BI330" i="4"/>
  <c r="BD99" i="4"/>
  <c r="BN107" i="4"/>
  <c r="BN380" i="4"/>
  <c r="AY496" i="4"/>
  <c r="BF276" i="4"/>
  <c r="BZ224" i="4"/>
  <c r="BL360" i="4"/>
  <c r="BZ263" i="4"/>
  <c r="BY399" i="4"/>
  <c r="BC176" i="4"/>
  <c r="BD424" i="4"/>
  <c r="BO252" i="4"/>
  <c r="BY339" i="4"/>
  <c r="BQ192" i="4"/>
  <c r="BA92" i="4"/>
  <c r="BL500" i="4"/>
  <c r="BC143" i="4"/>
  <c r="BQ412" i="4"/>
  <c r="BO467" i="4"/>
  <c r="BV359" i="4"/>
  <c r="BQ464" i="4"/>
  <c r="BW304" i="4"/>
  <c r="BB489" i="4"/>
  <c r="BV44" i="4"/>
  <c r="BZ48" i="4"/>
  <c r="BV379" i="4"/>
  <c r="BB196" i="4"/>
  <c r="BO332" i="4"/>
  <c r="BW280" i="4"/>
  <c r="AX420" i="4"/>
  <c r="BC319" i="4"/>
  <c r="BX455" i="4"/>
  <c r="BM408" i="4"/>
  <c r="CA252" i="4"/>
  <c r="AX468" i="4"/>
  <c r="BK80" i="4"/>
  <c r="BW219" i="4"/>
  <c r="AZ424" i="4"/>
  <c r="BJ456" i="4"/>
  <c r="AX296" i="4"/>
  <c r="BY371" i="4"/>
  <c r="BD8" i="4"/>
  <c r="AZ144" i="4"/>
  <c r="BS468" i="4"/>
  <c r="BI248" i="4"/>
  <c r="BG175" i="4"/>
  <c r="BL311" i="4"/>
  <c r="BK266" i="4"/>
  <c r="BW451" i="4"/>
  <c r="BB39" i="4"/>
  <c r="BI175" i="4"/>
  <c r="BD274" i="4"/>
  <c r="BL410" i="4"/>
  <c r="BY6" i="4"/>
  <c r="BJ142" i="4"/>
  <c r="CA246" i="4"/>
  <c r="BG382" i="4"/>
  <c r="BF23" i="4"/>
  <c r="BM159" i="4"/>
  <c r="BV250" i="4"/>
  <c r="BY386" i="4"/>
  <c r="BB72" i="4"/>
  <c r="BW159" i="4"/>
  <c r="AY43" i="4"/>
  <c r="BD170" i="4"/>
  <c r="BL219" i="4"/>
  <c r="BO136" i="4"/>
  <c r="BR120" i="4"/>
  <c r="BX162" i="4"/>
  <c r="BS343" i="4"/>
  <c r="BA483" i="4"/>
  <c r="BS75" i="4"/>
  <c r="BR166" i="4"/>
  <c r="AX443" i="4"/>
  <c r="BC204" i="4"/>
  <c r="BP464" i="4"/>
  <c r="BF388" i="4"/>
  <c r="AX496" i="4"/>
  <c r="BO160" i="4"/>
  <c r="BB400" i="4"/>
  <c r="BU240" i="4"/>
  <c r="BQ444" i="4"/>
  <c r="BG436" i="4"/>
  <c r="AY500" i="4"/>
  <c r="AX352" i="4"/>
  <c r="BA115" i="4"/>
  <c r="CA202" i="4"/>
  <c r="BS20" i="4"/>
  <c r="AZ470" i="4"/>
  <c r="BB48" i="4"/>
  <c r="BK240" i="4"/>
  <c r="BO376" i="4"/>
  <c r="BR328" i="4"/>
  <c r="BI464" i="4"/>
  <c r="BO363" i="4"/>
  <c r="BL4" i="4"/>
  <c r="BO364" i="4"/>
  <c r="BU191" i="4"/>
  <c r="AY244" i="4"/>
  <c r="BB252" i="4"/>
  <c r="BK159" i="4"/>
  <c r="BZ347" i="4"/>
  <c r="BX248" i="4"/>
  <c r="BB227" i="4"/>
  <c r="BX88" i="4"/>
  <c r="BR138" i="4"/>
  <c r="BU274" i="4"/>
  <c r="BS455" i="4"/>
  <c r="BX92" i="4"/>
  <c r="BH295" i="4"/>
  <c r="BG435" i="4"/>
  <c r="AZ322" i="4"/>
  <c r="BH4" i="4"/>
  <c r="BY91" i="4"/>
  <c r="BL227" i="4"/>
  <c r="BD326" i="4"/>
  <c r="BI466" i="4"/>
  <c r="BI58" i="4"/>
  <c r="BD194" i="4"/>
  <c r="BG290" i="4"/>
  <c r="BX426" i="4"/>
  <c r="BN67" i="4"/>
  <c r="BF203" i="4"/>
  <c r="AY294" i="4"/>
  <c r="AZ430" i="4"/>
  <c r="BQ116" i="4"/>
  <c r="BX328" i="4"/>
  <c r="BX210" i="4"/>
  <c r="BV182" i="4"/>
  <c r="BZ276" i="4"/>
  <c r="BN303" i="4"/>
  <c r="BZ168" i="4"/>
  <c r="AZ304" i="4"/>
  <c r="AZ252" i="4"/>
  <c r="BY392" i="4"/>
  <c r="BC291" i="4"/>
  <c r="BO427" i="4"/>
  <c r="BW296" i="4"/>
  <c r="CA163" i="4"/>
  <c r="BR331" i="4"/>
  <c r="BI420" i="4"/>
  <c r="BV144" i="4"/>
  <c r="BI343" i="4"/>
  <c r="BZ12" i="4"/>
  <c r="BU328" i="4"/>
  <c r="BK276" i="4"/>
  <c r="BJ251" i="4"/>
  <c r="BO440" i="4"/>
  <c r="BN240" i="4"/>
  <c r="BH348" i="4"/>
  <c r="BL414" i="4"/>
  <c r="BL103" i="4"/>
  <c r="BL87" i="4"/>
  <c r="BB164" i="4"/>
  <c r="BI451" i="4"/>
  <c r="BQ88" i="4"/>
  <c r="BZ175" i="4"/>
  <c r="BQ315" i="4"/>
  <c r="BZ451" i="4"/>
  <c r="BD88" i="4"/>
  <c r="BB432" i="4"/>
  <c r="BC372" i="4"/>
  <c r="BR220" i="4"/>
  <c r="BZ420" i="4"/>
  <c r="BO300" i="4"/>
  <c r="BK399" i="4"/>
  <c r="BS216" i="4"/>
  <c r="BP355" i="4"/>
  <c r="BH272" i="4"/>
  <c r="BH423" i="4"/>
  <c r="BL283" i="4"/>
  <c r="BH452" i="4"/>
  <c r="BY248" i="4"/>
  <c r="BG335" i="4"/>
  <c r="BH50" i="4"/>
  <c r="BQ48" i="4"/>
  <c r="BV52" i="4"/>
  <c r="AX395" i="4"/>
  <c r="BY200" i="4"/>
  <c r="BJ336" i="4"/>
  <c r="BK284" i="4"/>
  <c r="BG420" i="4"/>
  <c r="BF282" i="4"/>
  <c r="BE418" i="4"/>
  <c r="BO496" i="4"/>
  <c r="BT459" i="4"/>
  <c r="CA384" i="4"/>
  <c r="BR468" i="4"/>
  <c r="AX259" i="4"/>
  <c r="BM227" i="4"/>
  <c r="BV439" i="4"/>
  <c r="BD448" i="4"/>
  <c r="BM92" i="4"/>
  <c r="BU348" i="4"/>
  <c r="BX371" i="4"/>
  <c r="BX94" i="4"/>
  <c r="AY66" i="4"/>
  <c r="BQ119" i="4"/>
  <c r="BH491" i="4"/>
  <c r="BY331" i="4"/>
  <c r="BY467" i="4"/>
  <c r="BN104" i="4"/>
  <c r="BG195" i="4"/>
  <c r="BD286" i="4"/>
  <c r="BU422" i="4"/>
  <c r="BA395" i="4"/>
  <c r="BM160" i="4"/>
  <c r="BZ68" i="4"/>
  <c r="BZ439" i="4"/>
  <c r="BJ224" i="4"/>
  <c r="BR264" i="4"/>
  <c r="BR388" i="4"/>
  <c r="BN263" i="4"/>
  <c r="BK199" i="4"/>
  <c r="BF112" i="4"/>
  <c r="BV230" i="4"/>
  <c r="BZ202" i="4"/>
  <c r="BK251" i="4"/>
  <c r="BZ332" i="4"/>
  <c r="BO227" i="4"/>
  <c r="BW363" i="4"/>
  <c r="BL499" i="4"/>
  <c r="BR140" i="4"/>
  <c r="AY182" i="4"/>
  <c r="BK318" i="4"/>
  <c r="BO352" i="4"/>
  <c r="BY348" i="4"/>
  <c r="BV440" i="4"/>
  <c r="AY499" i="4"/>
  <c r="AY364" i="4"/>
  <c r="BT500" i="4"/>
  <c r="BN308" i="4"/>
  <c r="BA356" i="4"/>
  <c r="BC371" i="4"/>
  <c r="BX95" i="4"/>
  <c r="BI215" i="4"/>
  <c r="BH274" i="4"/>
  <c r="BX246" i="4"/>
  <c r="BG295" i="4"/>
  <c r="BM348" i="4"/>
  <c r="BJ259" i="4"/>
  <c r="BK395" i="4"/>
  <c r="BF32" i="4"/>
  <c r="BA123" i="4"/>
  <c r="BV259" i="4"/>
  <c r="BZ395" i="4"/>
  <c r="BJ332" i="4"/>
  <c r="AX276" i="4"/>
  <c r="BZ360" i="4"/>
  <c r="AY240" i="4"/>
  <c r="BJ168" i="4"/>
  <c r="BS180" i="4"/>
  <c r="BC404" i="4"/>
  <c r="BQ404" i="4"/>
  <c r="BG32" i="4"/>
  <c r="BE180" i="4"/>
  <c r="BA446" i="4"/>
  <c r="BK414" i="4"/>
  <c r="AX467" i="4"/>
  <c r="BF415" i="4"/>
  <c r="BD343" i="4"/>
  <c r="AX483" i="4"/>
  <c r="AZ116" i="4"/>
  <c r="BC207" i="4"/>
  <c r="BA392" i="4"/>
  <c r="BG168" i="4"/>
  <c r="BW444" i="4"/>
  <c r="BY196" i="4"/>
  <c r="BU416" i="4"/>
  <c r="BD128" i="4"/>
  <c r="AX323" i="4"/>
  <c r="BZ419" i="4"/>
  <c r="BQ408" i="4"/>
  <c r="BM335" i="4"/>
  <c r="BC152" i="4"/>
  <c r="BK324" i="4"/>
  <c r="BJ167" i="4"/>
  <c r="BB490" i="4"/>
  <c r="BF44" i="4"/>
  <c r="BU232" i="4"/>
  <c r="AX75" i="4"/>
  <c r="BE488" i="4"/>
  <c r="BT150" i="4"/>
  <c r="BC212" i="4"/>
  <c r="BP348" i="4"/>
  <c r="BZ63" i="4"/>
  <c r="BV150" i="4"/>
  <c r="BE471" i="4"/>
  <c r="BR176" i="4"/>
  <c r="BD396" i="4"/>
  <c r="BU360" i="4"/>
  <c r="BC296" i="4"/>
  <c r="BX224" i="4"/>
  <c r="BE368" i="4"/>
  <c r="BN140" i="4"/>
  <c r="BK178" i="4"/>
  <c r="BW288" i="4"/>
  <c r="BH476" i="4"/>
  <c r="BB36" i="4"/>
  <c r="BY240" i="4"/>
  <c r="BT376" i="4"/>
  <c r="CA324" i="4"/>
  <c r="BH460" i="4"/>
  <c r="BQ314" i="4"/>
  <c r="BQ450" i="4"/>
  <c r="BL200" i="4"/>
  <c r="BX348" i="4"/>
  <c r="BC300" i="4"/>
  <c r="AX368" i="4"/>
  <c r="BV240" i="4"/>
  <c r="BC292" i="4"/>
  <c r="BT423" i="4"/>
  <c r="BO107" i="4"/>
  <c r="BA224" i="4"/>
  <c r="BG120" i="4"/>
  <c r="BT222" i="4"/>
  <c r="BM392" i="4"/>
  <c r="BP203" i="4"/>
  <c r="BU443" i="4"/>
  <c r="BT420" i="4"/>
  <c r="BV220" i="4"/>
  <c r="AX492" i="4"/>
  <c r="BI216" i="4"/>
  <c r="BJ312" i="4"/>
  <c r="BW115" i="4"/>
  <c r="BN408" i="4"/>
  <c r="BF312" i="4"/>
  <c r="BH455" i="4"/>
  <c r="CA336" i="4"/>
  <c r="BQ212" i="4"/>
  <c r="BY352" i="4"/>
  <c r="BW496" i="4"/>
  <c r="BT348" i="4"/>
  <c r="BY207" i="4"/>
  <c r="BI344" i="4"/>
  <c r="BU496" i="4"/>
  <c r="BG445" i="4"/>
  <c r="CA494" i="4"/>
  <c r="BO398" i="4"/>
  <c r="BM496" i="4"/>
  <c r="BX184" i="4"/>
  <c r="BS439" i="4"/>
  <c r="BS76" i="4"/>
  <c r="BQ167" i="4"/>
  <c r="BF303" i="4"/>
  <c r="BK394" i="4"/>
  <c r="BW31" i="4"/>
  <c r="BH340" i="4"/>
  <c r="BO420" i="4"/>
  <c r="BL372" i="4"/>
  <c r="BP351" i="4"/>
  <c r="BN411" i="4"/>
  <c r="BK356" i="4"/>
  <c r="BN284" i="4"/>
  <c r="AY12" i="4"/>
  <c r="BO152" i="4"/>
  <c r="AZ395" i="4"/>
  <c r="BW489" i="4"/>
  <c r="BJ43" i="4"/>
  <c r="BQ15" i="4"/>
  <c r="BD248" i="4"/>
  <c r="BR471" i="4"/>
  <c r="AY443" i="4"/>
  <c r="BO80" i="4"/>
  <c r="BN171" i="4"/>
  <c r="BA307" i="4"/>
  <c r="BM447" i="4"/>
  <c r="BI84" i="4"/>
  <c r="BB268" i="4"/>
  <c r="BU419" i="4"/>
  <c r="BT184" i="4"/>
  <c r="BJ328" i="4"/>
  <c r="BP191" i="4"/>
  <c r="BC4" i="4"/>
  <c r="AZ440" i="4"/>
  <c r="BS304" i="4"/>
  <c r="AX384" i="4"/>
  <c r="BC126" i="4"/>
  <c r="BT175" i="4"/>
  <c r="BN147" i="4"/>
  <c r="BR384" i="4"/>
  <c r="BZ475" i="4"/>
  <c r="BP112" i="4"/>
  <c r="BQ158" i="4"/>
  <c r="BB339" i="4"/>
  <c r="BU475" i="4"/>
  <c r="BH67" i="4"/>
  <c r="BS158" i="4"/>
  <c r="BS316" i="4"/>
  <c r="BI251" i="4"/>
  <c r="BH500" i="4"/>
  <c r="BX460" i="4"/>
  <c r="AX408" i="4"/>
  <c r="BM256" i="4"/>
  <c r="BO336" i="4"/>
  <c r="BQ64" i="4"/>
  <c r="BQ104" i="4"/>
  <c r="BT272" i="4"/>
  <c r="BQ170" i="4"/>
  <c r="BS219" i="4"/>
  <c r="CA191" i="4"/>
  <c r="BN267" i="4"/>
  <c r="BY52" i="4"/>
  <c r="BO188" i="4"/>
  <c r="BC324" i="4"/>
  <c r="BM415" i="4"/>
  <c r="BF52" i="4"/>
  <c r="BM376" i="4"/>
  <c r="BZ152" i="4"/>
  <c r="BZ296" i="4"/>
  <c r="BI231" i="4"/>
  <c r="BJ303" i="4"/>
  <c r="BR412" i="4"/>
  <c r="BD324" i="4"/>
  <c r="BE360" i="4"/>
  <c r="BY199" i="4"/>
  <c r="BP208" i="4"/>
  <c r="BR296" i="4"/>
  <c r="BS293" i="4"/>
  <c r="BP132" i="4"/>
  <c r="BV87" i="4"/>
  <c r="BQ108" i="4"/>
  <c r="BB207" i="4"/>
  <c r="BR343" i="4"/>
  <c r="BR479" i="4"/>
  <c r="BW116" i="4"/>
  <c r="BF158" i="4"/>
  <c r="BW294" i="4"/>
  <c r="BJ436" i="4"/>
  <c r="BO431" i="4"/>
  <c r="BG223" i="4"/>
  <c r="AY4" i="4"/>
  <c r="BH360" i="4"/>
  <c r="BT220" i="4"/>
  <c r="BG4" i="4"/>
  <c r="BZ464" i="4"/>
  <c r="BC235" i="4"/>
  <c r="BD180" i="4"/>
  <c r="BJ388" i="4"/>
  <c r="BP337" i="4"/>
  <c r="BB167" i="4"/>
  <c r="BZ118" i="4"/>
  <c r="AY91" i="4"/>
  <c r="BE207" i="4"/>
  <c r="AY343" i="4"/>
  <c r="BH479" i="4"/>
  <c r="BO116" i="4"/>
  <c r="BU162" i="4"/>
  <c r="BV298" i="4"/>
  <c r="BV412" i="4"/>
  <c r="CA407" i="4"/>
  <c r="AZ196" i="4"/>
  <c r="BX488" i="4"/>
  <c r="BU323" i="4"/>
  <c r="BA368" i="4"/>
  <c r="BC32" i="4"/>
  <c r="BK283" i="4"/>
  <c r="BP25" i="4"/>
  <c r="BP123" i="4"/>
  <c r="BD139" i="4"/>
  <c r="BC360" i="4"/>
  <c r="BG188" i="4"/>
  <c r="BV235" i="4"/>
  <c r="BB371" i="4"/>
  <c r="BN384" i="4"/>
  <c r="BU99" i="4"/>
  <c r="BB235" i="4"/>
  <c r="BD371" i="4"/>
  <c r="BQ216" i="4"/>
  <c r="BM244" i="4"/>
  <c r="CA296" i="4"/>
  <c r="BN412" i="4"/>
  <c r="BD304" i="4"/>
  <c r="BW436" i="4"/>
  <c r="BS196" i="4"/>
  <c r="BK359" i="4"/>
  <c r="BV64" i="4"/>
  <c r="BV168" i="4"/>
  <c r="BM73" i="4"/>
  <c r="AZ171" i="4"/>
  <c r="BE298" i="4"/>
  <c r="BF347" i="4"/>
  <c r="BE204" i="4"/>
  <c r="BK194" i="4"/>
  <c r="BX330" i="4"/>
  <c r="BZ388" i="4"/>
  <c r="BH58" i="4"/>
  <c r="AX198" i="4"/>
  <c r="BI334" i="4"/>
  <c r="BI36" i="4"/>
  <c r="BL184" i="4"/>
  <c r="BS288" i="4"/>
  <c r="BX312" i="4"/>
  <c r="BW124" i="4"/>
  <c r="BW388" i="4"/>
  <c r="BQ199" i="4"/>
  <c r="BT155" i="4"/>
  <c r="BF447" i="4"/>
  <c r="BO127" i="4"/>
  <c r="BN340" i="4"/>
  <c r="BQ155" i="4"/>
  <c r="BP69" i="4"/>
  <c r="BK167" i="4"/>
  <c r="BA294" i="4"/>
  <c r="BZ343" i="4"/>
  <c r="BT200" i="4"/>
  <c r="BP235" i="4"/>
  <c r="BE375" i="4"/>
  <c r="BH384" i="4"/>
  <c r="BL99" i="4"/>
  <c r="BA239" i="4"/>
  <c r="BB375" i="4"/>
  <c r="BP184" i="4"/>
  <c r="BL172" i="4"/>
  <c r="BJ276" i="4"/>
  <c r="BQ171" i="4"/>
  <c r="BQ276" i="4"/>
  <c r="BJ176" i="4"/>
  <c r="BE147" i="4"/>
  <c r="BP456" i="4"/>
  <c r="BN459" i="4"/>
  <c r="BE248" i="4"/>
  <c r="BG113" i="4"/>
  <c r="BS211" i="4"/>
  <c r="BG406" i="4"/>
  <c r="AZ455" i="4"/>
  <c r="BG300" i="4"/>
  <c r="BR198" i="4"/>
  <c r="CA334" i="4"/>
  <c r="BW396" i="4"/>
  <c r="BI62" i="4"/>
  <c r="CA198" i="4"/>
  <c r="BG334" i="4"/>
  <c r="BL248" i="4"/>
  <c r="BG52" i="4"/>
  <c r="BM12" i="4"/>
  <c r="BS320" i="4"/>
  <c r="BK259" i="4"/>
  <c r="BK371" i="4"/>
  <c r="BL60" i="4"/>
  <c r="AY388" i="4"/>
  <c r="BA223" i="4"/>
  <c r="BR253" i="4"/>
  <c r="BI92" i="4"/>
  <c r="BC43" i="4"/>
  <c r="AX96" i="4"/>
  <c r="BC52" i="4"/>
  <c r="BS143" i="4"/>
  <c r="BZ279" i="4"/>
  <c r="BO415" i="4"/>
  <c r="BS56" i="4"/>
  <c r="AX147" i="4"/>
  <c r="BY492" i="4"/>
  <c r="BM180" i="4"/>
  <c r="BF116" i="4"/>
  <c r="BA164" i="4"/>
  <c r="BE384" i="4"/>
  <c r="BH103" i="4"/>
  <c r="BT151" i="4"/>
  <c r="BV475" i="4"/>
  <c r="BD168" i="4"/>
  <c r="BX132" i="4"/>
  <c r="BK24" i="4"/>
  <c r="BB297" i="4"/>
  <c r="BU111" i="4"/>
  <c r="BA91" i="4"/>
  <c r="BC59" i="4"/>
  <c r="BC203" i="4"/>
  <c r="BW339" i="4"/>
  <c r="BY479" i="4"/>
  <c r="BJ116" i="4"/>
  <c r="BC158" i="4"/>
  <c r="BU298" i="4"/>
  <c r="BO456" i="4"/>
  <c r="AY488" i="4"/>
  <c r="BP111" i="4"/>
  <c r="BP424" i="4"/>
  <c r="BW196" i="4"/>
  <c r="BH444" i="4"/>
  <c r="BE60" i="4"/>
  <c r="BV224" i="4"/>
  <c r="BL448" i="4"/>
  <c r="BF488" i="4"/>
  <c r="BF465" i="4"/>
  <c r="BZ28" i="4"/>
  <c r="AZ32" i="4"/>
  <c r="BI179" i="4"/>
  <c r="BS315" i="4"/>
  <c r="AX455" i="4"/>
  <c r="BE92" i="4"/>
  <c r="BO179" i="4"/>
  <c r="BL266" i="4"/>
  <c r="BA406" i="4"/>
  <c r="BY440" i="4"/>
  <c r="BH292" i="4"/>
  <c r="BN268" i="4"/>
  <c r="BF156" i="4"/>
  <c r="BV212" i="4"/>
  <c r="BU331" i="4"/>
  <c r="AY328" i="4"/>
  <c r="BB332" i="4"/>
  <c r="BI360" i="4"/>
  <c r="BU319" i="4"/>
  <c r="BY383" i="4"/>
  <c r="BG10" i="4"/>
  <c r="BT335" i="4"/>
  <c r="BP286" i="4"/>
  <c r="BU383" i="4"/>
  <c r="AX319" i="4"/>
  <c r="BM455" i="4"/>
  <c r="BJ92" i="4"/>
  <c r="BV179" i="4"/>
  <c r="BF274" i="4"/>
  <c r="BG410" i="4"/>
  <c r="BC280" i="4"/>
  <c r="BP216" i="4"/>
  <c r="BD283" i="4"/>
  <c r="BK179" i="4"/>
  <c r="BL272" i="4"/>
  <c r="BQ392" i="4"/>
  <c r="BV40" i="4"/>
  <c r="BT415" i="4"/>
  <c r="BW197" i="4"/>
  <c r="BB295" i="4"/>
  <c r="BG440" i="4"/>
  <c r="BS84" i="4"/>
  <c r="BN344" i="4"/>
  <c r="AX447" i="4"/>
  <c r="BO84" i="4"/>
  <c r="BD171" i="4"/>
  <c r="BC307" i="4"/>
  <c r="BO402" i="4"/>
  <c r="BI39" i="4"/>
  <c r="BO256" i="4"/>
  <c r="BM308" i="4"/>
  <c r="BV296" i="4"/>
  <c r="BG236" i="4"/>
  <c r="BQ308" i="4"/>
  <c r="BR487" i="4"/>
  <c r="BH435" i="4"/>
  <c r="BY404" i="4"/>
  <c r="BF380" i="4"/>
  <c r="BE179" i="4"/>
  <c r="BZ241" i="4"/>
  <c r="BP339" i="4"/>
  <c r="BB198" i="4"/>
  <c r="BO292" i="4"/>
  <c r="BX356" i="4"/>
  <c r="BU459" i="4"/>
  <c r="BF96" i="4"/>
  <c r="BI187" i="4"/>
  <c r="BJ323" i="4"/>
  <c r="BG427" i="4"/>
  <c r="BI144" i="4"/>
  <c r="BY480" i="4"/>
  <c r="BS267" i="4"/>
  <c r="BT179" i="4"/>
  <c r="BD264" i="4"/>
  <c r="BH431" i="4"/>
  <c r="CA207" i="4"/>
  <c r="BS154" i="4"/>
  <c r="BO58" i="4"/>
  <c r="BT152" i="4"/>
  <c r="BJ288" i="4"/>
  <c r="AX287" i="4"/>
  <c r="BY423" i="4"/>
  <c r="BR60" i="4"/>
  <c r="BC147" i="4"/>
  <c r="BF242" i="4"/>
  <c r="BR378" i="4"/>
  <c r="BY456" i="4"/>
  <c r="BX420" i="4"/>
  <c r="BA236" i="4"/>
  <c r="BW171" i="4"/>
  <c r="BR304" i="4"/>
  <c r="BP316" i="4"/>
  <c r="BS32" i="4"/>
  <c r="BQ332" i="4"/>
  <c r="BX392" i="4"/>
  <c r="BK296" i="4"/>
  <c r="BN212" i="4"/>
  <c r="BP198" i="4"/>
  <c r="BG170" i="4"/>
  <c r="BQ268" i="4"/>
  <c r="BS299" i="4"/>
  <c r="BY291" i="4"/>
  <c r="BM427" i="4"/>
  <c r="BD64" i="4"/>
  <c r="BM155" i="4"/>
  <c r="BH291" i="4"/>
  <c r="BT427" i="4"/>
  <c r="BN96" i="4"/>
  <c r="BQ228" i="4"/>
  <c r="AY340" i="4"/>
  <c r="BC448" i="4"/>
  <c r="BH119" i="4"/>
  <c r="AX152" i="4"/>
  <c r="BW483" i="4"/>
  <c r="BR472" i="4"/>
  <c r="BD12" i="4"/>
  <c r="BP281" i="4"/>
  <c r="BG379" i="4"/>
  <c r="BR306" i="4"/>
  <c r="BK400" i="4"/>
  <c r="BM144" i="4"/>
  <c r="BI459" i="4"/>
  <c r="BB96" i="4"/>
  <c r="CA183" i="4"/>
  <c r="BB323" i="4"/>
  <c r="BE414" i="4"/>
  <c r="BN51" i="4"/>
  <c r="BZ228" i="4"/>
  <c r="BD204" i="4"/>
  <c r="BF211" i="4"/>
  <c r="BG219" i="4"/>
  <c r="BM263" i="4"/>
  <c r="BQ124" i="4"/>
  <c r="BA288" i="4"/>
  <c r="AX160" i="4"/>
  <c r="BS131" i="4"/>
  <c r="BE172" i="4"/>
  <c r="BA329" i="4"/>
  <c r="BB427" i="4"/>
  <c r="BU350" i="4"/>
  <c r="BM448" i="4"/>
  <c r="BD107" i="4"/>
  <c r="BV56" i="4"/>
  <c r="BW147" i="4"/>
  <c r="AZ283" i="4"/>
  <c r="BS419" i="4"/>
  <c r="AY60" i="4"/>
  <c r="BF151" i="4"/>
  <c r="AY376" i="4"/>
  <c r="BI184" i="4"/>
  <c r="BD192" i="4"/>
  <c r="BK228" i="4"/>
  <c r="BV251" i="4"/>
  <c r="BE96" i="4"/>
  <c r="BX208" i="4"/>
  <c r="BX404" i="4"/>
  <c r="BR247" i="4"/>
  <c r="BI497" i="4"/>
  <c r="AY96" i="4"/>
  <c r="BH19" i="4"/>
  <c r="AZ256" i="4"/>
  <c r="BJ484" i="4"/>
  <c r="BS96" i="4"/>
  <c r="BZ142" i="4"/>
  <c r="AZ323" i="4"/>
  <c r="BW459" i="4"/>
  <c r="BF55" i="4"/>
  <c r="BH142" i="4"/>
  <c r="AX212" i="4"/>
  <c r="AY296" i="4"/>
  <c r="BM435" i="4"/>
  <c r="BL439" i="4"/>
  <c r="BE391" i="4"/>
  <c r="BX36" i="4"/>
  <c r="BT451" i="4"/>
  <c r="CA267" i="4"/>
  <c r="BS119" i="4"/>
  <c r="AX115" i="4"/>
  <c r="BZ59" i="4"/>
  <c r="BJ140" i="4"/>
  <c r="BB420" i="4"/>
  <c r="BK367" i="4"/>
  <c r="BG467" i="4"/>
  <c r="BA104" i="4"/>
  <c r="BY195" i="4"/>
  <c r="CA327" i="4"/>
  <c r="BD463" i="4"/>
  <c r="BI104" i="4"/>
  <c r="BB195" i="4"/>
  <c r="BG128" i="4"/>
  <c r="CA319" i="4"/>
  <c r="BU295" i="4"/>
  <c r="BO135" i="4"/>
  <c r="BY499" i="4"/>
  <c r="BX443" i="4"/>
  <c r="BF468" i="4"/>
  <c r="BN351" i="4"/>
  <c r="BK282" i="4"/>
  <c r="BU220" i="4"/>
  <c r="BR404" i="4"/>
  <c r="BC16" i="4"/>
  <c r="BI387" i="4"/>
  <c r="BI24" i="4"/>
  <c r="BX111" i="4"/>
  <c r="BO247" i="4"/>
  <c r="BU342" i="4"/>
  <c r="BI478" i="4"/>
  <c r="BK260" i="4"/>
  <c r="BC168" i="4"/>
  <c r="BX223" i="4"/>
  <c r="BC452" i="4"/>
  <c r="BX320" i="4"/>
  <c r="BJ232" i="4"/>
  <c r="BV416" i="4"/>
  <c r="BM384" i="4"/>
  <c r="BJ220" i="4"/>
  <c r="BL488" i="4"/>
  <c r="BJ277" i="4"/>
  <c r="AY326" i="4"/>
  <c r="BK230" i="4"/>
  <c r="BB328" i="4"/>
  <c r="BQ32" i="4"/>
  <c r="BT399" i="4"/>
  <c r="BA36" i="4"/>
  <c r="BR127" i="4"/>
  <c r="BE263" i="4"/>
  <c r="BS399" i="4"/>
  <c r="BT36" i="4"/>
  <c r="BW487" i="4"/>
  <c r="BG416" i="4"/>
  <c r="AY203" i="4"/>
  <c r="AZ379" i="4"/>
  <c r="BK355" i="4"/>
  <c r="BN296" i="4"/>
  <c r="AZ332" i="4"/>
  <c r="BL151" i="4"/>
  <c r="BM223" i="4"/>
  <c r="AX283" i="4"/>
  <c r="CA168" i="4"/>
  <c r="BS380" i="4"/>
  <c r="BL335" i="4"/>
  <c r="BU362" i="4"/>
  <c r="BA402" i="4"/>
  <c r="BC48" i="4"/>
  <c r="BT112" i="4"/>
  <c r="BO44" i="4"/>
  <c r="BE326" i="4"/>
  <c r="BD80" i="4"/>
  <c r="BP248" i="4"/>
  <c r="BJ408" i="4"/>
  <c r="BJ152" i="4"/>
  <c r="BI364" i="4"/>
  <c r="BR211" i="4"/>
  <c r="BR476" i="4"/>
  <c r="BC260" i="4"/>
  <c r="BS476" i="4"/>
  <c r="BF396" i="4"/>
  <c r="AZ244" i="4"/>
  <c r="BL363" i="4"/>
  <c r="BC224" i="4"/>
  <c r="AZ276" i="4"/>
  <c r="BW80" i="4"/>
  <c r="BH336" i="4"/>
  <c r="BU456" i="4"/>
  <c r="BQ368" i="4"/>
  <c r="BK271" i="4"/>
  <c r="BP320" i="4"/>
  <c r="BD160" i="4"/>
  <c r="BI140" i="4"/>
  <c r="BK103" i="4"/>
  <c r="BM423" i="4"/>
  <c r="BI190" i="4"/>
  <c r="BP90" i="4"/>
  <c r="BS139" i="4"/>
  <c r="BN236" i="4"/>
  <c r="BI227" i="4"/>
  <c r="BQ363" i="4"/>
  <c r="BU499" i="4"/>
  <c r="BX136" i="4"/>
  <c r="BK182" i="4"/>
  <c r="BE318" i="4"/>
  <c r="AZ268" i="4"/>
  <c r="AY164" i="4"/>
  <c r="BC471" i="4"/>
  <c r="BO432" i="4"/>
  <c r="BG240" i="4"/>
  <c r="BP436" i="4"/>
  <c r="BV104" i="4"/>
  <c r="BS256" i="4"/>
  <c r="BH487" i="4"/>
  <c r="BR164" i="4"/>
  <c r="BI136" i="4"/>
  <c r="BA234" i="4"/>
  <c r="BN206" i="4"/>
  <c r="BZ255" i="4"/>
  <c r="BQ336" i="4"/>
  <c r="BU231" i="4"/>
  <c r="BA367" i="4"/>
  <c r="BK4" i="4"/>
  <c r="BP140" i="4"/>
  <c r="BW231" i="4"/>
  <c r="CA367" i="4"/>
  <c r="BO236" i="4"/>
  <c r="BM411" i="4"/>
  <c r="BZ384" i="4"/>
  <c r="BL304" i="4"/>
  <c r="BN255" i="4"/>
  <c r="BQ152" i="4"/>
  <c r="BL124" i="4"/>
  <c r="BT380" i="4"/>
  <c r="BU176" i="4"/>
  <c r="BB317" i="4"/>
  <c r="BS366" i="4"/>
  <c r="BT338" i="4"/>
  <c r="BI436" i="4"/>
  <c r="AZ128" i="4"/>
  <c r="BQ399" i="4"/>
  <c r="AY36" i="4"/>
  <c r="AX127" i="4"/>
  <c r="BY263" i="4"/>
  <c r="BP354" i="4"/>
  <c r="CA490" i="4"/>
  <c r="BB212" i="4"/>
  <c r="BT123" i="4"/>
  <c r="BS496" i="4"/>
  <c r="BL476" i="4"/>
  <c r="BE452" i="4"/>
  <c r="BH108" i="4"/>
  <c r="BW479" i="4"/>
  <c r="BU372" i="4"/>
  <c r="CA260" i="4"/>
  <c r="BZ428" i="4"/>
  <c r="BC361" i="4"/>
  <c r="BB414" i="4"/>
  <c r="BG386" i="4"/>
  <c r="BX480" i="4"/>
  <c r="BK144" i="4"/>
  <c r="BW427" i="4"/>
  <c r="AX68" i="4"/>
  <c r="BO155" i="4"/>
  <c r="BP291" i="4"/>
  <c r="BN431" i="4"/>
  <c r="BE68" i="4"/>
  <c r="CA231" i="4"/>
  <c r="BP432" i="4"/>
  <c r="BD468" i="4"/>
  <c r="BG143" i="4"/>
  <c r="BF392" i="4"/>
  <c r="BK427" i="4"/>
  <c r="BE228" i="4"/>
  <c r="BZ200" i="4"/>
  <c r="BD356" i="4"/>
  <c r="BX30" i="4"/>
  <c r="BM83" i="4"/>
  <c r="BN55" i="4"/>
  <c r="AX292" i="4"/>
  <c r="BK483" i="4"/>
  <c r="BA16" i="4"/>
  <c r="BH152" i="4"/>
  <c r="BV243" i="4"/>
  <c r="BN379" i="4"/>
  <c r="BN204" i="4"/>
  <c r="BU340" i="4"/>
  <c r="BX236" i="4"/>
  <c r="AZ255" i="4"/>
  <c r="AX131" i="4"/>
  <c r="BY356" i="4"/>
  <c r="BE336" i="4"/>
  <c r="BW464" i="4"/>
  <c r="BR68" i="4"/>
  <c r="BP252" i="4"/>
  <c r="BX256" i="4"/>
  <c r="AZ388" i="4"/>
  <c r="BV95" i="4"/>
  <c r="BJ127" i="4"/>
  <c r="BI180" i="4"/>
  <c r="BN368" i="4"/>
  <c r="BU192" i="4"/>
  <c r="BB186" i="4"/>
  <c r="BE322" i="4"/>
  <c r="BJ384" i="4"/>
  <c r="BB95" i="4"/>
  <c r="BN186" i="4"/>
  <c r="BM322" i="4"/>
  <c r="BW216" i="4"/>
  <c r="BY468" i="4"/>
  <c r="AZ148" i="4"/>
  <c r="BM68" i="4"/>
  <c r="BE380" i="4"/>
  <c r="AX344" i="4"/>
  <c r="BY476" i="4"/>
  <c r="BZ300" i="4"/>
  <c r="BY318" i="4"/>
  <c r="BO424" i="4"/>
  <c r="BR256" i="4"/>
  <c r="BB376" i="4"/>
  <c r="BE259" i="4"/>
  <c r="BY395" i="4"/>
  <c r="BZ32" i="4"/>
  <c r="BO119" i="4"/>
  <c r="BY214" i="4"/>
  <c r="BI350" i="4"/>
  <c r="BE432" i="4"/>
  <c r="BV171" i="4"/>
  <c r="BP396" i="4"/>
  <c r="BM456" i="4"/>
  <c r="BI279" i="4"/>
  <c r="BC316" i="4"/>
  <c r="BC475" i="4"/>
  <c r="CA376" i="4"/>
  <c r="BW371" i="4"/>
  <c r="BU472" i="4"/>
  <c r="BG126" i="4"/>
  <c r="BP475" i="4"/>
  <c r="BZ167" i="4"/>
  <c r="BT407" i="4"/>
  <c r="BQ259" i="4"/>
  <c r="AZ188" i="4"/>
  <c r="BH228" i="4"/>
  <c r="BF191" i="4"/>
  <c r="BH412" i="4"/>
  <c r="BC460" i="4"/>
  <c r="AY204" i="4"/>
  <c r="BU312" i="4"/>
  <c r="BO280" i="4"/>
  <c r="BQ220" i="4"/>
  <c r="AY308" i="4"/>
  <c r="BG276" i="4"/>
  <c r="BB280" i="4"/>
  <c r="BZ404" i="4"/>
  <c r="BI280" i="4"/>
  <c r="AX80" i="4"/>
  <c r="BR148" i="4"/>
  <c r="BK82" i="4"/>
  <c r="BZ131" i="4"/>
  <c r="AZ35" i="4"/>
  <c r="CA272" i="4"/>
  <c r="CA475" i="4"/>
  <c r="BI112" i="4"/>
  <c r="BK154" i="4"/>
  <c r="CA335" i="4"/>
  <c r="BP471" i="4"/>
  <c r="BA67" i="4"/>
  <c r="AX158" i="4"/>
  <c r="BF432" i="4"/>
  <c r="BT232" i="4"/>
  <c r="BZ392" i="4"/>
  <c r="BE196" i="4"/>
  <c r="BD308" i="4"/>
  <c r="BZ496" i="4"/>
  <c r="BK315" i="4"/>
  <c r="BV232" i="4"/>
  <c r="BJ115" i="4"/>
  <c r="BK492" i="4"/>
  <c r="AY126" i="4"/>
  <c r="BY179" i="4"/>
  <c r="BA151" i="4"/>
  <c r="AX388" i="4"/>
  <c r="BU479" i="4"/>
  <c r="BI116" i="4"/>
  <c r="BR207" i="4"/>
  <c r="AX343" i="4"/>
  <c r="BM479" i="4"/>
  <c r="BS116" i="4"/>
  <c r="AZ207" i="4"/>
  <c r="BM164" i="4"/>
  <c r="BG331" i="4"/>
  <c r="BW252" i="4"/>
  <c r="BD364" i="4"/>
  <c r="BS384" i="4"/>
  <c r="BL252" i="4"/>
  <c r="BE40" i="4"/>
  <c r="AX372" i="4"/>
  <c r="BH499" i="4"/>
  <c r="BR266" i="4"/>
  <c r="BW238" i="4"/>
  <c r="BB287" i="4"/>
  <c r="BC335" i="4"/>
  <c r="BG252" i="4"/>
  <c r="BN388" i="4"/>
  <c r="BW336" i="4"/>
  <c r="AX476" i="4"/>
  <c r="BW326" i="4"/>
  <c r="BW462" i="4"/>
  <c r="BA240" i="4"/>
  <c r="CA167" i="4"/>
  <c r="AY131" i="4"/>
  <c r="BH231" i="4"/>
  <c r="BM351" i="4"/>
  <c r="BL116" i="4"/>
  <c r="BP232" i="4"/>
  <c r="BW244" i="4"/>
  <c r="CA228" i="4"/>
  <c r="BT287" i="4"/>
  <c r="BQ380" i="4"/>
  <c r="BO310" i="4"/>
  <c r="BJ282" i="4"/>
  <c r="BJ331" i="4"/>
  <c r="BS347" i="4"/>
  <c r="BR447" i="4"/>
  <c r="BV84" i="4"/>
  <c r="BR175" i="4"/>
  <c r="BJ311" i="4"/>
  <c r="BV496" i="4"/>
  <c r="BM272" i="4"/>
  <c r="AY56" i="4"/>
  <c r="BH252" i="4"/>
  <c r="BR111" i="4"/>
  <c r="BO248" i="4"/>
  <c r="BK151" i="4"/>
  <c r="BB348" i="4"/>
  <c r="BY228" i="4"/>
  <c r="BB288" i="4"/>
  <c r="BP236" i="4"/>
  <c r="BK172" i="4"/>
  <c r="BM478" i="4"/>
  <c r="BZ174" i="4"/>
  <c r="BM178" i="4"/>
  <c r="BN176" i="4"/>
  <c r="BF103" i="4"/>
  <c r="CA239" i="4"/>
  <c r="BV375" i="4"/>
  <c r="AZ12" i="4"/>
  <c r="BR58" i="4"/>
  <c r="BP194" i="4"/>
  <c r="BA412" i="4"/>
  <c r="BL183" i="4"/>
  <c r="BH496" i="4"/>
  <c r="BM400" i="4"/>
  <c r="BO436" i="4"/>
  <c r="BS259" i="4"/>
  <c r="BV199" i="4"/>
  <c r="BG304" i="4"/>
  <c r="BC148" i="4"/>
  <c r="BO384" i="4"/>
  <c r="BD232" i="4"/>
  <c r="BX23" i="4"/>
  <c r="BW303" i="4"/>
  <c r="BA254" i="4"/>
  <c r="BS208" i="4"/>
  <c r="BI107" i="4"/>
  <c r="BB243" i="4"/>
  <c r="BP379" i="4"/>
  <c r="BX16" i="4"/>
  <c r="BZ107" i="4"/>
  <c r="BT243" i="4"/>
  <c r="CA332" i="4"/>
  <c r="BY139" i="4"/>
  <c r="AZ372" i="4"/>
  <c r="BR131" i="4"/>
  <c r="BE260" i="4"/>
  <c r="CA204" i="4"/>
  <c r="BU215" i="4"/>
  <c r="BO176" i="4"/>
  <c r="BD210" i="4"/>
  <c r="AZ259" i="4"/>
  <c r="BP275" i="4"/>
  <c r="BM483" i="4"/>
  <c r="BD40" i="4"/>
  <c r="BG131" i="4"/>
  <c r="BU267" i="4"/>
  <c r="BU403" i="4"/>
  <c r="BB44" i="4"/>
  <c r="BW131" i="4"/>
  <c r="BH428" i="4"/>
  <c r="BN452" i="4"/>
  <c r="AZ375" i="4"/>
  <c r="BL243" i="4"/>
  <c r="BT264" i="4"/>
  <c r="BE324" i="4"/>
  <c r="CA347" i="4"/>
  <c r="BM359" i="4"/>
  <c r="BD368" i="4"/>
  <c r="BQ499" i="4"/>
  <c r="BY343" i="4"/>
  <c r="BT209" i="4"/>
  <c r="BY360" i="4"/>
  <c r="BG434" i="4"/>
  <c r="BY450" i="4"/>
  <c r="BF420" i="4"/>
  <c r="BJ135" i="4"/>
  <c r="BE148" i="4"/>
  <c r="BC284" i="4"/>
  <c r="BS44" i="4"/>
  <c r="BY135" i="4"/>
  <c r="BF495" i="4"/>
  <c r="CA283" i="4"/>
  <c r="BL359" i="4"/>
  <c r="BT368" i="4"/>
  <c r="BR310" i="4"/>
  <c r="BL244" i="4"/>
  <c r="BJ500" i="4"/>
  <c r="BE440" i="4"/>
  <c r="BW488" i="4"/>
  <c r="BV484" i="4"/>
  <c r="BB155" i="4"/>
  <c r="AZ320" i="4"/>
  <c r="BQ156" i="4"/>
  <c r="BV209" i="4"/>
  <c r="BG479" i="4"/>
  <c r="BY434" i="4"/>
  <c r="BL495" i="4"/>
  <c r="BM44" i="4"/>
  <c r="BB135" i="4"/>
  <c r="AZ267" i="4"/>
  <c r="AX407" i="4"/>
  <c r="BE44" i="4"/>
  <c r="BG135" i="4"/>
  <c r="BR459" i="4"/>
  <c r="BU36" i="4"/>
  <c r="BD136" i="4"/>
  <c r="BB228" i="4"/>
  <c r="BI403" i="4"/>
  <c r="BM176" i="4"/>
  <c r="BL312" i="4"/>
  <c r="BA360" i="4"/>
  <c r="BV184" i="4"/>
  <c r="BH475" i="4"/>
  <c r="BE464" i="4"/>
  <c r="BT253" i="4"/>
  <c r="BT468" i="4"/>
  <c r="BE47" i="4"/>
  <c r="BX47" i="4"/>
  <c r="BN432" i="4"/>
  <c r="BH143" i="4"/>
  <c r="BH156" i="4"/>
  <c r="BT292" i="4"/>
  <c r="BB56" i="4"/>
  <c r="BB147" i="4"/>
  <c r="BI392" i="4"/>
  <c r="BL171" i="4"/>
  <c r="BP372" i="4"/>
  <c r="BE123" i="4"/>
  <c r="BX412" i="4"/>
  <c r="BY455" i="4"/>
  <c r="BN260" i="4"/>
  <c r="BZ188" i="4"/>
  <c r="BW407" i="4"/>
  <c r="BS307" i="4"/>
  <c r="BD434" i="4"/>
  <c r="BL130" i="4"/>
  <c r="BO134" i="4"/>
  <c r="BU164" i="4"/>
  <c r="BY328" i="4"/>
  <c r="BV464" i="4"/>
  <c r="AZ412" i="4"/>
  <c r="BZ192" i="4"/>
  <c r="BS451" i="4"/>
  <c r="BC88" i="4"/>
  <c r="BL440" i="4"/>
  <c r="CA380" i="4"/>
  <c r="BW368" i="4"/>
  <c r="BN276" i="4"/>
  <c r="BP16" i="4"/>
  <c r="BL460" i="4"/>
  <c r="BW312" i="4"/>
  <c r="AX424" i="4"/>
  <c r="CA140" i="4"/>
  <c r="BY256" i="4"/>
  <c r="BG228" i="4"/>
  <c r="BL478" i="4"/>
  <c r="BF178" i="4"/>
  <c r="BW178" i="4"/>
  <c r="BD176" i="4"/>
  <c r="BV103" i="4"/>
  <c r="BO239" i="4"/>
  <c r="BJ379" i="4"/>
  <c r="BE16" i="4"/>
  <c r="BQ107" i="4"/>
  <c r="BK243" i="4"/>
  <c r="BZ164" i="4"/>
  <c r="BZ219" i="4"/>
  <c r="AZ344" i="4"/>
  <c r="CA388" i="4"/>
  <c r="AZ400" i="4"/>
  <c r="BK168" i="4"/>
  <c r="BA336" i="4"/>
  <c r="AX312" i="4"/>
  <c r="BX56" i="4"/>
  <c r="BW112" i="4"/>
  <c r="BT102" i="4"/>
  <c r="BY74" i="4"/>
  <c r="AY123" i="4"/>
  <c r="BL20" i="4"/>
  <c r="BP211" i="4"/>
  <c r="AX351" i="4"/>
  <c r="BU487" i="4"/>
  <c r="BI124" i="4"/>
  <c r="BF170" i="4"/>
  <c r="BN306" i="4"/>
  <c r="BM332" i="4"/>
  <c r="AX251" i="4"/>
  <c r="BX128" i="4"/>
  <c r="BY424" i="4"/>
  <c r="BA344" i="4"/>
  <c r="BU247" i="4"/>
  <c r="BY268" i="4"/>
  <c r="BM299" i="4"/>
  <c r="CA408" i="4"/>
  <c r="BG144" i="4"/>
  <c r="AZ315" i="4"/>
  <c r="BP146" i="4"/>
  <c r="BB475" i="4"/>
  <c r="BM426" i="4"/>
  <c r="AZ224" i="4"/>
  <c r="BV219" i="4"/>
  <c r="BQ355" i="4"/>
  <c r="BD491" i="4"/>
  <c r="AY128" i="4"/>
  <c r="BX219" i="4"/>
  <c r="BX355" i="4"/>
  <c r="BH308" i="4"/>
  <c r="BW412" i="4"/>
  <c r="BU380" i="4"/>
  <c r="BU72" i="4"/>
  <c r="BM220" i="4"/>
  <c r="BV372" i="4"/>
  <c r="BU299" i="4"/>
  <c r="BB24" i="4"/>
  <c r="BY337" i="4"/>
  <c r="BK419" i="4"/>
  <c r="BT408" i="4"/>
  <c r="AY136" i="4"/>
  <c r="BG444" i="4"/>
  <c r="BX220" i="4"/>
  <c r="BO172" i="4"/>
  <c r="BV308" i="4"/>
  <c r="BW158" i="4"/>
  <c r="BK294" i="4"/>
  <c r="BC412" i="4"/>
  <c r="BH407" i="4"/>
  <c r="BT316" i="4"/>
  <c r="BB276" i="4"/>
  <c r="BR400" i="4"/>
  <c r="BL275" i="4"/>
  <c r="BX188" i="4"/>
  <c r="BD492" i="4"/>
  <c r="AY468" i="4"/>
  <c r="BM488" i="4"/>
  <c r="AY252" i="4"/>
  <c r="AY381" i="4"/>
  <c r="BS375" i="4"/>
  <c r="BH383" i="4"/>
  <c r="BC103" i="4"/>
  <c r="BO215" i="4"/>
  <c r="BI355" i="4"/>
  <c r="BY491" i="4"/>
  <c r="BE128" i="4"/>
  <c r="BG174" i="4"/>
  <c r="BV96" i="4"/>
  <c r="BA196" i="4"/>
  <c r="AZ216" i="4"/>
  <c r="BY408" i="4"/>
  <c r="AZ40" i="4"/>
  <c r="BC192" i="4"/>
  <c r="BP455" i="4"/>
  <c r="BR241" i="4"/>
  <c r="BN339" i="4"/>
  <c r="BV194" i="4"/>
  <c r="BA292" i="4"/>
  <c r="BQ356" i="4"/>
  <c r="BL455" i="4"/>
  <c r="BK92" i="4"/>
  <c r="BJ183" i="4"/>
  <c r="BP319" i="4"/>
  <c r="BC410" i="4"/>
  <c r="BH47" i="4"/>
  <c r="BJ119" i="4"/>
  <c r="BV116" i="4"/>
  <c r="BG484" i="4"/>
  <c r="BU272" i="4"/>
  <c r="BV196" i="4"/>
  <c r="BJ371" i="4"/>
  <c r="AZ284" i="4"/>
  <c r="BL364" i="4"/>
  <c r="BW408" i="4"/>
  <c r="BN115" i="4"/>
  <c r="BH285" i="4"/>
  <c r="AZ383" i="4"/>
  <c r="AY306" i="4"/>
  <c r="BE404" i="4"/>
  <c r="BB144" i="4"/>
  <c r="BG459" i="4"/>
  <c r="AX100" i="4"/>
  <c r="BL187" i="4"/>
  <c r="BC323" i="4"/>
  <c r="BV463" i="4"/>
  <c r="BE100" i="4"/>
  <c r="BM252" i="4"/>
  <c r="BL303" i="4"/>
  <c r="AZ364" i="4"/>
  <c r="BK88" i="4"/>
  <c r="CA427" i="4"/>
  <c r="CA348" i="4"/>
  <c r="AX491" i="4"/>
  <c r="AZ156" i="4"/>
  <c r="BU492" i="4"/>
  <c r="BK421" i="4"/>
  <c r="BE487" i="4"/>
  <c r="BM491" i="4"/>
  <c r="BW163" i="4"/>
  <c r="BL456" i="4"/>
  <c r="BT236" i="4"/>
  <c r="BW184" i="4"/>
  <c r="BV320" i="4"/>
  <c r="BX170" i="4"/>
  <c r="BB310" i="4"/>
  <c r="BY451" i="4"/>
  <c r="BQ316" i="4"/>
  <c r="CA352" i="4"/>
  <c r="BV487" i="4"/>
  <c r="BE388" i="4"/>
  <c r="BN387" i="4"/>
  <c r="BE400" i="4"/>
  <c r="BQ256" i="4"/>
  <c r="BF328" i="4"/>
  <c r="BG488" i="4"/>
  <c r="BJ444" i="4"/>
  <c r="BT465" i="4"/>
  <c r="BX32" i="4"/>
  <c r="BM36" i="4"/>
  <c r="BL175" i="4"/>
  <c r="CA315" i="4"/>
  <c r="BN451" i="4"/>
  <c r="BG88" i="4"/>
  <c r="BU179" i="4"/>
  <c r="BG270" i="4"/>
  <c r="CA406" i="4"/>
  <c r="BX468" i="4"/>
  <c r="BS292" i="4"/>
  <c r="BK268" i="4"/>
  <c r="BP44" i="4"/>
  <c r="BX227" i="4"/>
  <c r="BP440" i="4"/>
  <c r="BE424" i="4"/>
  <c r="BM463" i="4"/>
  <c r="BQ372" i="4"/>
  <c r="BC183" i="4"/>
  <c r="BH138" i="4"/>
  <c r="BN110" i="4"/>
  <c r="BY159" i="4"/>
  <c r="BV4" i="4"/>
  <c r="BD359" i="4"/>
  <c r="BH495" i="4"/>
  <c r="CA132" i="4"/>
  <c r="BT223" i="4"/>
  <c r="AY310" i="4"/>
  <c r="BV446" i="4"/>
  <c r="BS464" i="4"/>
  <c r="BE295" i="4"/>
  <c r="BH168" i="4"/>
  <c r="BC208" i="4"/>
  <c r="BQ471" i="4"/>
  <c r="BJ351" i="4"/>
  <c r="AZ64" i="4"/>
  <c r="BY40" i="4"/>
  <c r="BA340" i="4"/>
  <c r="AZ111" i="4"/>
  <c r="BQ476" i="4"/>
  <c r="BB182" i="4"/>
  <c r="BO8" i="4"/>
  <c r="AY458" i="4"/>
  <c r="AZ36" i="4"/>
  <c r="BO359" i="4"/>
  <c r="BX495" i="4"/>
  <c r="BR136" i="4"/>
  <c r="BN223" i="4"/>
  <c r="BW314" i="4"/>
  <c r="BX450" i="4"/>
  <c r="BX127" i="4"/>
  <c r="BB168" i="4"/>
  <c r="BT148" i="4"/>
  <c r="BI396" i="4"/>
  <c r="BH240" i="4"/>
  <c r="BK287" i="4"/>
  <c r="BN376" i="4"/>
  <c r="BD276" i="4"/>
  <c r="BJ369" i="4"/>
  <c r="BR467" i="4"/>
  <c r="BW356" i="4"/>
  <c r="BO148" i="4"/>
  <c r="BW360" i="4"/>
  <c r="BP56" i="4"/>
  <c r="BA102" i="4"/>
  <c r="BA283" i="4"/>
  <c r="BO419" i="4"/>
  <c r="BT11" i="4"/>
  <c r="BO102" i="4"/>
  <c r="BT424" i="4"/>
  <c r="BM152" i="4"/>
  <c r="BH400" i="4"/>
  <c r="BF339" i="4"/>
  <c r="BA216" i="4"/>
  <c r="AY144" i="4"/>
  <c r="BO468" i="4"/>
  <c r="BF308" i="4"/>
  <c r="BU248" i="4"/>
  <c r="AX232" i="4"/>
  <c r="BK413" i="4"/>
  <c r="BI12" i="4"/>
  <c r="BO366" i="4"/>
  <c r="BR464" i="4"/>
  <c r="CA372" i="4"/>
  <c r="BJ72" i="4"/>
  <c r="BI163" i="4"/>
  <c r="CA295" i="4"/>
  <c r="AZ431" i="4"/>
  <c r="BD72" i="4"/>
  <c r="BL163" i="4"/>
  <c r="BQ272" i="4"/>
  <c r="CA232" i="4"/>
  <c r="BW480" i="4"/>
  <c r="BZ256" i="4"/>
  <c r="BD196" i="4"/>
  <c r="AZ147" i="4"/>
  <c r="BC408" i="4"/>
  <c r="BP28" i="4"/>
  <c r="BB20" i="4"/>
  <c r="BE327" i="4"/>
  <c r="BM412" i="4"/>
  <c r="AX179" i="4"/>
  <c r="BH184" i="4"/>
  <c r="BH203" i="4"/>
  <c r="BC312" i="4"/>
  <c r="BE476" i="4"/>
  <c r="BG424" i="4"/>
  <c r="BQ326" i="4"/>
  <c r="AY230" i="4"/>
  <c r="BW324" i="4"/>
  <c r="BE32" i="4"/>
  <c r="BW395" i="4"/>
  <c r="BD32" i="4"/>
  <c r="BU123" i="4"/>
  <c r="BO259" i="4"/>
  <c r="BS350" i="4"/>
  <c r="AZ490" i="4"/>
  <c r="BL388" i="4"/>
  <c r="AY416" i="4"/>
  <c r="BP167" i="4"/>
  <c r="BF352" i="4"/>
  <c r="BL324" i="4"/>
  <c r="CA179" i="4"/>
  <c r="AY483" i="4"/>
  <c r="BW447" i="4"/>
  <c r="BR271" i="4"/>
  <c r="BS339" i="4"/>
  <c r="BL317" i="4"/>
  <c r="BV370" i="4"/>
  <c r="BE342" i="4"/>
  <c r="BV436" i="4"/>
  <c r="BE132" i="4"/>
  <c r="BD399" i="4"/>
  <c r="BA40" i="4"/>
  <c r="AY127" i="4"/>
  <c r="AY263" i="4"/>
  <c r="BF403" i="4"/>
  <c r="BK40" i="4"/>
  <c r="BY160" i="4"/>
  <c r="BY259" i="4"/>
  <c r="AY208" i="4"/>
  <c r="BV203" i="4"/>
  <c r="BG72" i="4"/>
  <c r="AX332" i="4"/>
  <c r="AX328" i="4"/>
  <c r="BM356" i="4"/>
  <c r="BP284" i="4"/>
  <c r="BZ453" i="4"/>
  <c r="BX52" i="4"/>
  <c r="AX478" i="4"/>
  <c r="AY212" i="4"/>
  <c r="BF472" i="4"/>
  <c r="BP68" i="4"/>
  <c r="BO114" i="4"/>
  <c r="BX295" i="4"/>
  <c r="BZ431" i="4"/>
  <c r="BT27" i="4"/>
  <c r="BK114" i="4"/>
  <c r="BE339" i="4"/>
  <c r="BK364" i="4"/>
  <c r="BR492" i="4"/>
  <c r="BZ356" i="4"/>
  <c r="BW192" i="4"/>
  <c r="BZ232" i="4"/>
  <c r="AY316" i="4"/>
  <c r="AX387" i="4"/>
  <c r="BI327" i="4"/>
  <c r="AZ316" i="4"/>
  <c r="BP497" i="4"/>
  <c r="BQ96" i="4"/>
  <c r="BA23" i="4"/>
  <c r="AX260" i="4"/>
  <c r="BD484" i="4"/>
  <c r="BH100" i="4"/>
  <c r="BV191" i="4"/>
  <c r="BV327" i="4"/>
  <c r="BB463" i="4"/>
  <c r="BS100" i="4"/>
  <c r="BH191" i="4"/>
  <c r="BE220" i="4"/>
  <c r="AZ296" i="4"/>
  <c r="BZ492" i="4"/>
  <c r="BF212" i="4"/>
  <c r="BW428" i="4"/>
  <c r="BM128" i="4"/>
  <c r="BE76" i="4"/>
  <c r="BL72" i="4"/>
  <c r="BK236" i="4"/>
  <c r="BT166" i="4"/>
  <c r="BI219" i="4"/>
  <c r="BN191" i="4"/>
  <c r="BY428" i="4"/>
  <c r="BX48" i="4"/>
  <c r="BY188" i="4"/>
  <c r="BP324" i="4"/>
  <c r="AZ411" i="4"/>
  <c r="BB52" i="4"/>
  <c r="BY376" i="4"/>
  <c r="BI152" i="4"/>
  <c r="BC200" i="4"/>
  <c r="BE240" i="4"/>
  <c r="BA303" i="4"/>
  <c r="BL40" i="4"/>
  <c r="BG303" i="4"/>
  <c r="BS403" i="4"/>
  <c r="BN160" i="4"/>
  <c r="BL468" i="4"/>
  <c r="BT239" i="4"/>
  <c r="BX444" i="4"/>
  <c r="BY169" i="4"/>
  <c r="BZ267" i="4"/>
  <c r="BA271" i="4"/>
  <c r="BS434" i="4"/>
  <c r="BO416" i="4"/>
  <c r="BX131" i="4"/>
  <c r="BZ144" i="4"/>
  <c r="BT280" i="4"/>
  <c r="BY44" i="4"/>
  <c r="BK131" i="4"/>
  <c r="BA440" i="4"/>
  <c r="BQ468" i="4"/>
  <c r="BD375" i="4"/>
  <c r="BL279" i="4"/>
  <c r="BY212" i="4"/>
  <c r="BZ211" i="4"/>
  <c r="BK500" i="4"/>
  <c r="BB112" i="4"/>
  <c r="CA401" i="4"/>
  <c r="BQ454" i="4"/>
  <c r="BN392" i="4"/>
  <c r="BK188" i="4"/>
  <c r="BA172" i="4"/>
  <c r="BP427" i="4"/>
  <c r="BS64" i="4"/>
  <c r="BV155" i="4"/>
  <c r="BV291" i="4"/>
  <c r="BS382" i="4"/>
  <c r="BI23" i="4"/>
  <c r="BG212" i="4"/>
  <c r="BB444" i="4"/>
  <c r="CA311" i="4"/>
  <c r="BG244" i="4"/>
  <c r="AZ460" i="4"/>
  <c r="BO495" i="4"/>
  <c r="BE455" i="4"/>
  <c r="BI247" i="4"/>
  <c r="BT456" i="4"/>
  <c r="BR248" i="4"/>
  <c r="BE39" i="4"/>
  <c r="AZ271" i="4"/>
  <c r="BM135" i="4"/>
  <c r="BC468" i="4"/>
  <c r="BM284" i="4"/>
  <c r="BR184" i="4"/>
  <c r="BE492" i="4"/>
  <c r="BJ187" i="4"/>
  <c r="BW484" i="4"/>
  <c r="AX416" i="4"/>
  <c r="BA448" i="4"/>
  <c r="BF320" i="4"/>
  <c r="BC476" i="4"/>
  <c r="AX256" i="4"/>
  <c r="AX419" i="4"/>
  <c r="BE383" i="4"/>
  <c r="BM492" i="4"/>
  <c r="BW144" i="4"/>
  <c r="AY196" i="4"/>
  <c r="BH391" i="4"/>
  <c r="BT192" i="4"/>
  <c r="BA222" i="4"/>
  <c r="BQ126" i="4"/>
  <c r="BV175" i="4"/>
  <c r="BF48" i="4"/>
  <c r="CA240" i="4"/>
  <c r="BH376" i="4"/>
  <c r="BI328" i="4"/>
  <c r="BC464" i="4"/>
  <c r="CA322" i="4"/>
  <c r="BT458" i="4"/>
  <c r="BZ468" i="4"/>
  <c r="BI191" i="4"/>
  <c r="BC247" i="4"/>
  <c r="BE284" i="4"/>
  <c r="BT159" i="4"/>
  <c r="BW220" i="4"/>
  <c r="BL276" i="4"/>
  <c r="AX500" i="4"/>
  <c r="BJ420" i="4"/>
  <c r="BK220" i="4"/>
  <c r="BI496" i="4"/>
  <c r="BC266" i="4"/>
  <c r="BH238" i="4"/>
  <c r="BW287" i="4"/>
  <c r="BQ335" i="4"/>
  <c r="BO371" i="4"/>
  <c r="AX12" i="4"/>
  <c r="BS99" i="4"/>
  <c r="BL235" i="4"/>
  <c r="BU330" i="4"/>
  <c r="BR466" i="4"/>
  <c r="BU448" i="4"/>
  <c r="BY396" i="4"/>
  <c r="BQ296" i="4"/>
  <c r="AX364" i="4"/>
  <c r="BG463" i="4"/>
  <c r="BU320" i="4"/>
  <c r="BH415" i="4"/>
  <c r="BR452" i="4"/>
  <c r="BS136" i="4"/>
  <c r="BZ143" i="4"/>
  <c r="BZ402" i="4"/>
  <c r="BF374" i="4"/>
  <c r="BI423" i="4"/>
  <c r="BY104" i="4"/>
  <c r="BB271" i="4"/>
  <c r="BG407" i="4"/>
  <c r="BW44" i="4"/>
  <c r="BN135" i="4"/>
  <c r="BS226" i="4"/>
  <c r="BG362" i="4"/>
  <c r="BG156" i="4"/>
  <c r="BH312" i="4"/>
  <c r="BZ151" i="4"/>
  <c r="BV292" i="4"/>
  <c r="BX372" i="4"/>
  <c r="BI472" i="4"/>
  <c r="BF384" i="4"/>
  <c r="AY384" i="4"/>
  <c r="BJ403" i="4"/>
  <c r="BA291" i="4"/>
  <c r="BR420" i="4"/>
  <c r="BC446" i="4"/>
  <c r="BA418" i="4"/>
  <c r="BE467" i="4"/>
  <c r="BD464" i="4"/>
  <c r="AX347" i="4"/>
  <c r="BY483" i="4"/>
  <c r="BB120" i="4"/>
  <c r="AY207" i="4"/>
  <c r="AY392" i="4"/>
  <c r="AX172" i="4"/>
  <c r="BR336" i="4"/>
  <c r="BO196" i="4"/>
  <c r="BL255" i="4"/>
  <c r="BK347" i="4"/>
  <c r="BO308" i="4"/>
  <c r="AZ399" i="4"/>
  <c r="BI168" i="4"/>
  <c r="BK443" i="4"/>
  <c r="AX48" i="4"/>
  <c r="BC392" i="4"/>
  <c r="BM70" i="4"/>
  <c r="BV310" i="4"/>
  <c r="AZ359" i="4"/>
  <c r="BN244" i="4"/>
  <c r="BC271" i="4"/>
  <c r="BS407" i="4"/>
  <c r="BN48" i="4"/>
  <c r="BV135" i="4"/>
  <c r="BH226" i="4"/>
  <c r="BA366" i="4"/>
  <c r="BO388" i="4"/>
  <c r="BF200" i="4"/>
  <c r="BQ203" i="4"/>
  <c r="AZ92" i="4"/>
  <c r="BQ387" i="4"/>
  <c r="BE200" i="4"/>
  <c r="BD420" i="4"/>
  <c r="BG376" i="4"/>
  <c r="BX492" i="4"/>
  <c r="BL160" i="4"/>
  <c r="BL307" i="4"/>
  <c r="BN114" i="4"/>
  <c r="BO439" i="4"/>
  <c r="BL435" i="4"/>
  <c r="BQ227" i="4"/>
  <c r="AX279" i="4"/>
  <c r="BG415" i="4"/>
  <c r="AY52" i="4"/>
  <c r="BC139" i="4"/>
  <c r="BB279" i="4"/>
  <c r="BL415" i="4"/>
  <c r="BG328" i="4"/>
  <c r="BU484" i="4"/>
  <c r="BC495" i="4"/>
  <c r="BL48" i="4"/>
  <c r="BF299" i="4"/>
  <c r="BY231" i="4"/>
  <c r="BP100" i="4"/>
  <c r="BT12" i="4"/>
  <c r="BN350" i="4"/>
  <c r="BK460" i="4"/>
  <c r="BH288" i="4"/>
  <c r="BM52" i="4"/>
  <c r="BY316" i="4"/>
  <c r="BI452" i="4"/>
  <c r="CA400" i="4"/>
  <c r="BN180" i="4"/>
  <c r="BR439" i="4"/>
  <c r="CA76" i="4"/>
  <c r="BA496" i="4"/>
  <c r="BA436" i="4"/>
  <c r="BG408" i="4"/>
  <c r="BR380" i="4"/>
  <c r="BA220" i="4"/>
  <c r="BD252" i="4"/>
  <c r="BG487" i="4"/>
  <c r="BH160" i="4"/>
  <c r="BU276" i="4"/>
  <c r="CA464" i="4"/>
  <c r="BG136" i="4"/>
  <c r="BG394" i="4"/>
  <c r="BR496" i="4"/>
  <c r="BO71" i="4"/>
  <c r="BA68" i="4"/>
  <c r="BX316" i="4"/>
  <c r="BF456" i="4"/>
  <c r="BS404" i="4"/>
  <c r="BV180" i="4"/>
  <c r="BM402" i="4"/>
  <c r="BZ39" i="4"/>
  <c r="CA472" i="4"/>
  <c r="BS60" i="4"/>
  <c r="BQ452" i="4"/>
  <c r="BV172" i="4"/>
  <c r="BN216" i="4"/>
  <c r="BP447" i="4"/>
  <c r="BP8" i="4"/>
  <c r="BO228" i="4"/>
  <c r="CA200" i="4"/>
  <c r="BK280" i="4"/>
  <c r="BY124" i="4"/>
  <c r="BD216" i="4"/>
  <c r="BC20" i="4"/>
  <c r="BM394" i="4"/>
  <c r="BD116" i="4"/>
  <c r="BQ71" i="4"/>
  <c r="BO64" i="4"/>
  <c r="BH316" i="4"/>
  <c r="BP452" i="4"/>
  <c r="BN404" i="4"/>
  <c r="BC180" i="4"/>
  <c r="BR443" i="4"/>
  <c r="BY80" i="4"/>
  <c r="BX472" i="4"/>
  <c r="BZ412" i="4"/>
  <c r="BI427" i="4"/>
  <c r="BX296" i="4"/>
  <c r="BK432" i="4"/>
  <c r="BD336" i="4"/>
  <c r="BO472" i="4"/>
  <c r="BV348" i="4"/>
  <c r="BV192" i="4"/>
  <c r="BH304" i="4"/>
  <c r="AX216" i="4"/>
  <c r="BU438" i="4"/>
  <c r="BE134" i="4"/>
  <c r="CA138" i="4"/>
  <c r="BK164" i="4"/>
  <c r="BP328" i="4"/>
  <c r="BK464" i="4"/>
  <c r="BH416" i="4"/>
  <c r="BY192" i="4"/>
  <c r="BI402" i="4"/>
  <c r="BO39" i="4"/>
  <c r="BB251" i="4"/>
  <c r="BZ52" i="4"/>
  <c r="BX144" i="4"/>
  <c r="BS8" i="4"/>
  <c r="BX244" i="4"/>
  <c r="AX304" i="4"/>
  <c r="BL320" i="4"/>
  <c r="BS319" i="4"/>
  <c r="BF172" i="4"/>
  <c r="BI432" i="4"/>
  <c r="BT71" i="4"/>
  <c r="BN270" i="4"/>
  <c r="BN319" i="4"/>
  <c r="BF232" i="4"/>
  <c r="BR500" i="4"/>
  <c r="CA215" i="4"/>
  <c r="BT224" i="4"/>
  <c r="BU364" i="4"/>
  <c r="BR124" i="4"/>
  <c r="BB215" i="4"/>
  <c r="BE159" i="4"/>
  <c r="BH220" i="4"/>
  <c r="BX268" i="4"/>
  <c r="BC368" i="4"/>
  <c r="BO276" i="4"/>
  <c r="AX208" i="4"/>
  <c r="BD408" i="4"/>
  <c r="AX488" i="4"/>
  <c r="CA292" i="4"/>
  <c r="BD340" i="4"/>
  <c r="BZ471" i="4"/>
  <c r="BC70" i="4"/>
  <c r="BB314" i="4"/>
  <c r="BK363" i="4"/>
  <c r="BV195" i="4"/>
  <c r="BI275" i="4"/>
  <c r="BG411" i="4"/>
  <c r="BV48" i="4"/>
  <c r="BR139" i="4"/>
  <c r="BD275" i="4"/>
  <c r="BY415" i="4"/>
  <c r="BJ468" i="4"/>
  <c r="BW200" i="4"/>
  <c r="BW275" i="4"/>
  <c r="BG264" i="4"/>
  <c r="BY439" i="4"/>
  <c r="AX204" i="4"/>
  <c r="BZ312" i="4"/>
  <c r="BZ104" i="4"/>
  <c r="BJ148" i="4"/>
  <c r="BL347" i="4"/>
  <c r="BP238" i="4"/>
  <c r="BO210" i="4"/>
  <c r="BJ308" i="4"/>
  <c r="BN315" i="4"/>
  <c r="BQ383" i="4"/>
  <c r="BD20" i="4"/>
  <c r="BB111" i="4"/>
  <c r="BZ247" i="4"/>
  <c r="BO338" i="4"/>
  <c r="BC474" i="4"/>
  <c r="AY287" i="4"/>
  <c r="BE412" i="4"/>
  <c r="BQ244" i="4"/>
  <c r="AX411" i="4"/>
  <c r="BB380" i="4"/>
  <c r="BW100" i="4"/>
  <c r="AX464" i="4"/>
  <c r="BL232" i="4"/>
  <c r="CA151" i="4"/>
  <c r="BM24" i="4"/>
  <c r="AX224" i="4"/>
  <c r="BM286" i="4"/>
  <c r="BN112" i="4"/>
  <c r="BK108" i="4"/>
  <c r="BY20" i="4"/>
  <c r="BL387" i="4"/>
  <c r="BS24" i="4"/>
  <c r="AY115" i="4"/>
  <c r="AY251" i="4"/>
  <c r="BB391" i="4"/>
  <c r="BM28" i="4"/>
  <c r="AY440" i="4"/>
  <c r="BK435" i="4"/>
  <c r="BL223" i="4"/>
  <c r="BN367" i="4"/>
  <c r="BC156" i="4"/>
  <c r="BP99" i="4"/>
  <c r="BC440" i="4"/>
  <c r="BT116" i="4"/>
  <c r="BU23" i="4"/>
  <c r="BL419" i="4"/>
  <c r="BB188" i="4"/>
  <c r="BL204" i="4"/>
  <c r="BP103" i="4"/>
  <c r="BC239" i="4"/>
  <c r="BR379" i="4"/>
  <c r="BU16" i="4"/>
  <c r="BL58" i="4"/>
  <c r="BX194" i="4"/>
  <c r="BJ296" i="4"/>
  <c r="BF452" i="4"/>
  <c r="BH443" i="4"/>
  <c r="BT228" i="4"/>
  <c r="BQ248" i="4"/>
  <c r="AZ248" i="4"/>
  <c r="BH188" i="4"/>
  <c r="BC264" i="4"/>
  <c r="BQ416" i="4"/>
  <c r="BT76" i="4"/>
  <c r="BL344" i="4"/>
  <c r="BI67" i="4"/>
  <c r="BI16" i="4"/>
  <c r="BR20" i="4"/>
  <c r="BY220" i="4"/>
  <c r="AX119" i="4"/>
  <c r="BY255" i="4"/>
  <c r="BJ391" i="4"/>
  <c r="BQ28" i="4"/>
  <c r="BM291" i="4"/>
  <c r="AX444" i="4"/>
  <c r="BO500" i="4"/>
  <c r="BE319" i="4"/>
  <c r="BK128" i="4"/>
  <c r="BL467" i="4"/>
  <c r="BA280" i="4"/>
  <c r="BK392" i="4"/>
  <c r="BY381" i="4"/>
  <c r="BA375" i="4"/>
  <c r="BE379" i="4"/>
  <c r="BP148" i="4"/>
  <c r="BI448" i="4"/>
  <c r="BE224" i="4"/>
  <c r="CA172" i="4"/>
  <c r="BP308" i="4"/>
  <c r="BR170" i="4"/>
  <c r="BC306" i="4"/>
  <c r="BE24" i="4"/>
  <c r="BV432" i="4"/>
  <c r="BU300" i="4"/>
  <c r="BU195" i="4"/>
  <c r="CA256" i="4"/>
  <c r="BJ184" i="4"/>
  <c r="BV72" i="4"/>
  <c r="BO76" i="4"/>
  <c r="BO348" i="4"/>
  <c r="BS172" i="4"/>
  <c r="BM119" i="4"/>
  <c r="BA425" i="4"/>
  <c r="CA487" i="4"/>
  <c r="BG491" i="4"/>
  <c r="BX163" i="4"/>
  <c r="BU219" i="4"/>
  <c r="BT355" i="4"/>
  <c r="BT491" i="4"/>
  <c r="BL128" i="4"/>
  <c r="CA174" i="4"/>
  <c r="AZ310" i="4"/>
  <c r="BD167" i="4"/>
  <c r="BV140" i="4"/>
  <c r="BP371" i="4"/>
  <c r="BI300" i="4"/>
  <c r="BR268" i="4"/>
  <c r="BB367" i="4"/>
  <c r="BD432" i="4"/>
  <c r="BU444" i="4"/>
  <c r="BA332" i="4"/>
  <c r="BT404" i="4"/>
  <c r="BM62" i="4"/>
  <c r="BE124" i="4"/>
  <c r="BB128" i="4"/>
  <c r="BY8" i="4"/>
  <c r="AZ115" i="4"/>
  <c r="AX255" i="4"/>
  <c r="BD391" i="4"/>
  <c r="BD28" i="4"/>
  <c r="AZ74" i="4"/>
  <c r="BU210" i="4"/>
  <c r="BQ160" i="4"/>
  <c r="AY140" i="4"/>
  <c r="BI291" i="4"/>
  <c r="AX392" i="4"/>
  <c r="BP364" i="4"/>
  <c r="BX267" i="4"/>
  <c r="BV471" i="4"/>
  <c r="BD376" i="4"/>
  <c r="BU384" i="4"/>
  <c r="BF280" i="4"/>
  <c r="BS352" i="4"/>
  <c r="BI106" i="4"/>
  <c r="BM78" i="4"/>
  <c r="BW127" i="4"/>
  <c r="BQ20" i="4"/>
  <c r="BG215" i="4"/>
  <c r="AY351" i="4"/>
  <c r="AZ487" i="4"/>
  <c r="BY128" i="4"/>
  <c r="BL215" i="4"/>
  <c r="BR355" i="4"/>
  <c r="BH332" i="4"/>
  <c r="BS168" i="4"/>
  <c r="BH364" i="4"/>
  <c r="BO316" i="4"/>
  <c r="BX212" i="4"/>
  <c r="BB360" i="4"/>
  <c r="BP400" i="4"/>
  <c r="BR288" i="4"/>
  <c r="BF460" i="4"/>
  <c r="CA120" i="4"/>
  <c r="BA274" i="4"/>
  <c r="BA246" i="4"/>
  <c r="BM295" i="4"/>
  <c r="BR348" i="4"/>
  <c r="BQ255" i="4"/>
  <c r="BO391" i="4"/>
  <c r="BW28" i="4"/>
  <c r="BB119" i="4"/>
  <c r="BP210" i="4"/>
  <c r="BX346" i="4"/>
  <c r="BX271" i="4"/>
  <c r="BD244" i="4"/>
  <c r="BW187" i="4"/>
  <c r="BD372" i="4"/>
  <c r="BM196" i="4"/>
  <c r="AY192" i="4"/>
  <c r="BS499" i="4"/>
  <c r="BC163" i="4"/>
  <c r="BI312" i="4"/>
  <c r="BF344" i="4"/>
  <c r="BM440" i="4"/>
  <c r="BG318" i="4"/>
  <c r="BR99" i="4"/>
  <c r="BT95" i="4"/>
  <c r="BX376" i="4"/>
  <c r="BL259" i="4"/>
  <c r="BG395" i="4"/>
  <c r="BV36" i="4"/>
  <c r="BK123" i="4"/>
  <c r="BB263" i="4"/>
  <c r="BW399" i="4"/>
  <c r="AZ160" i="4"/>
  <c r="BF492" i="4"/>
  <c r="BG292" i="4"/>
  <c r="BU452" i="4"/>
  <c r="CA36" i="4"/>
  <c r="BW448" i="4"/>
  <c r="BW104" i="4"/>
  <c r="BK459" i="4"/>
  <c r="BI10" i="4"/>
  <c r="BI120" i="4"/>
  <c r="BE308" i="4"/>
  <c r="BO379" i="4"/>
  <c r="BU196" i="4"/>
  <c r="BX332" i="4"/>
  <c r="AX284" i="4"/>
  <c r="BY420" i="4"/>
  <c r="BZ270" i="4"/>
  <c r="BZ406" i="4"/>
  <c r="BR115" i="4"/>
  <c r="BD360" i="4"/>
  <c r="BI319" i="4"/>
  <c r="BU252" i="4"/>
  <c r="BX176" i="4"/>
  <c r="CA176" i="4"/>
  <c r="BT48" i="4"/>
  <c r="BS175" i="4"/>
  <c r="BV323" i="4"/>
  <c r="BK248" i="4"/>
  <c r="BL380" i="4"/>
  <c r="BF54" i="4"/>
  <c r="BW48" i="4"/>
  <c r="BW52" i="4"/>
  <c r="BE395" i="4"/>
  <c r="BL327" i="4"/>
  <c r="BX463" i="4"/>
  <c r="BU104" i="4"/>
  <c r="BT191" i="4"/>
  <c r="BO282" i="4"/>
  <c r="BT418" i="4"/>
  <c r="BQ188" i="4"/>
  <c r="BT340" i="4"/>
  <c r="BA276" i="4"/>
  <c r="BO484" i="4"/>
  <c r="CA212" i="4"/>
  <c r="BF148" i="4"/>
  <c r="BY143" i="4"/>
  <c r="BD211" i="4"/>
  <c r="BV100" i="4"/>
  <c r="BJ244" i="4"/>
  <c r="BM264" i="4"/>
  <c r="BW208" i="4"/>
  <c r="BY247" i="4"/>
  <c r="BF324" i="4"/>
  <c r="BQ135" i="4"/>
  <c r="BY315" i="4"/>
  <c r="BU371" i="4"/>
  <c r="BE80" i="4"/>
  <c r="BQ235" i="4"/>
  <c r="BR116" i="4"/>
  <c r="BC243" i="4"/>
  <c r="BU400" i="4"/>
  <c r="AY412" i="4"/>
  <c r="CA419" i="4"/>
  <c r="BC444" i="4"/>
  <c r="BY260" i="4"/>
  <c r="BK380" i="4"/>
  <c r="AX144" i="4"/>
  <c r="BX276" i="4"/>
  <c r="BW20" i="4"/>
  <c r="BY308" i="4"/>
  <c r="BD332" i="4"/>
  <c r="CA459" i="4"/>
  <c r="BN400" i="4"/>
  <c r="BO195" i="4"/>
  <c r="BK463" i="4"/>
  <c r="BV498" i="4"/>
  <c r="BV407" i="4"/>
  <c r="BA219" i="4"/>
  <c r="BD419" i="4"/>
  <c r="BN335" i="4"/>
  <c r="BG191" i="4"/>
  <c r="BP392" i="4"/>
  <c r="BW409" i="4"/>
  <c r="CA8" i="4"/>
  <c r="BR366" i="4"/>
  <c r="BS460" i="4"/>
  <c r="BF372" i="4"/>
  <c r="BH68" i="4"/>
  <c r="BY114" i="4"/>
  <c r="BJ295" i="4"/>
  <c r="BC431" i="4"/>
  <c r="BG23" i="4"/>
  <c r="BA114" i="4"/>
  <c r="BA272" i="4"/>
  <c r="BS480" i="4"/>
  <c r="BZ244" i="4"/>
  <c r="BN328" i="4"/>
  <c r="BS135" i="4"/>
  <c r="BS348" i="4"/>
  <c r="BX327" i="4"/>
  <c r="BM436" i="4"/>
  <c r="BZ376" i="4"/>
  <c r="BV356" i="4"/>
  <c r="BQ457" i="4"/>
  <c r="BY56" i="4"/>
  <c r="BN478" i="4"/>
  <c r="BY216" i="4"/>
  <c r="BZ472" i="4"/>
  <c r="BZ72" i="4"/>
  <c r="BE163" i="4"/>
  <c r="BN299" i="4"/>
  <c r="BV435" i="4"/>
  <c r="BR76" i="4"/>
  <c r="BD163" i="4"/>
  <c r="AY456" i="4"/>
  <c r="BM416" i="4"/>
  <c r="BA48" i="4"/>
  <c r="BF467" i="4"/>
  <c r="BJ363" i="4"/>
  <c r="BL480" i="4"/>
  <c r="BZ324" i="4"/>
  <c r="BK471" i="4"/>
  <c r="BS364" i="4"/>
  <c r="BZ94" i="4"/>
  <c r="BM66" i="4"/>
  <c r="BS115" i="4"/>
  <c r="BX491" i="4"/>
  <c r="BG208" i="4"/>
  <c r="BH344" i="4"/>
  <c r="BI296" i="4"/>
  <c r="BR432" i="4"/>
  <c r="BD282" i="4"/>
  <c r="BC418" i="4"/>
  <c r="BY416" i="4"/>
  <c r="BD212" i="4"/>
  <c r="BM480" i="4"/>
  <c r="BI52" i="4"/>
  <c r="BN488" i="4"/>
  <c r="BL203" i="4"/>
  <c r="BE428" i="4"/>
  <c r="BJ404" i="4"/>
  <c r="BB500" i="4"/>
  <c r="BO32" i="4"/>
  <c r="BU188" i="4"/>
  <c r="AZ138" i="4"/>
  <c r="BW110" i="4"/>
  <c r="BP159" i="4"/>
  <c r="BI8" i="4"/>
  <c r="BF359" i="4"/>
  <c r="BE495" i="4"/>
  <c r="BF132" i="4"/>
  <c r="AX223" i="4"/>
  <c r="BM314" i="4"/>
  <c r="BA450" i="4"/>
  <c r="BP491" i="4"/>
  <c r="BC295" i="4"/>
  <c r="BJ172" i="4"/>
  <c r="BW228" i="4"/>
  <c r="AX72" i="4"/>
  <c r="BS456" i="4"/>
  <c r="BE164" i="4"/>
  <c r="BZ308" i="4"/>
  <c r="BP128" i="4"/>
  <c r="BM275" i="4"/>
  <c r="CA306" i="4"/>
  <c r="BT278" i="4"/>
  <c r="BG327" i="4"/>
  <c r="BT347" i="4"/>
  <c r="BU468" i="4"/>
  <c r="BY296" i="4"/>
  <c r="BC419" i="4"/>
  <c r="BW419" i="4"/>
  <c r="BN444" i="4"/>
  <c r="BN256" i="4"/>
  <c r="BK48" i="4"/>
  <c r="CA192" i="4"/>
  <c r="BE111" i="4"/>
  <c r="BT400" i="4"/>
  <c r="BZ480" i="4"/>
  <c r="BV216" i="4"/>
  <c r="AY331" i="4"/>
  <c r="BK396" i="4"/>
  <c r="BO112" i="4"/>
  <c r="BR455" i="4"/>
  <c r="AY420" i="4"/>
  <c r="BH350" i="4"/>
  <c r="BO403" i="4"/>
  <c r="BB407" i="4"/>
  <c r="BO52" i="4"/>
  <c r="BB316" i="4"/>
  <c r="BW452" i="4"/>
  <c r="BS400" i="4"/>
  <c r="BY180" i="4"/>
  <c r="BZ390" i="4"/>
  <c r="BR27" i="4"/>
  <c r="BZ483" i="4"/>
  <c r="CA423" i="4"/>
  <c r="BT360" i="4"/>
  <c r="BI267" i="4"/>
  <c r="BT299" i="4"/>
  <c r="BH236" i="4"/>
  <c r="BZ288" i="4"/>
  <c r="BR144" i="4"/>
  <c r="BL38" i="4"/>
  <c r="BL136" i="4"/>
  <c r="BA107" i="4"/>
  <c r="AY324" i="4"/>
  <c r="AX156" i="4"/>
  <c r="BR100" i="4"/>
  <c r="BI146" i="4"/>
  <c r="BR327" i="4"/>
  <c r="BU463" i="4"/>
  <c r="BT55" i="4"/>
  <c r="BS146" i="4"/>
  <c r="BY452" i="4"/>
  <c r="BM304" i="4"/>
  <c r="BO351" i="4"/>
  <c r="BY284" i="4"/>
  <c r="BY380" i="4"/>
  <c r="BN264" i="4"/>
  <c r="BT160" i="4"/>
  <c r="AZ288" i="4"/>
  <c r="BZ20" i="4"/>
  <c r="BL445" i="4"/>
  <c r="CA496" i="4"/>
  <c r="BE8" i="4"/>
  <c r="BW475" i="4"/>
  <c r="BQ432" i="4"/>
  <c r="BG432" i="4"/>
  <c r="BH248" i="4"/>
  <c r="BY168" i="4"/>
  <c r="BL36" i="4"/>
  <c r="BN291" i="4"/>
  <c r="BF239" i="4"/>
  <c r="BU40" i="4"/>
  <c r="AX123" i="4"/>
  <c r="BW119" i="4"/>
  <c r="AX400" i="4"/>
  <c r="BB208" i="4"/>
  <c r="BQ348" i="4"/>
  <c r="BF260" i="4"/>
  <c r="BS487" i="4"/>
  <c r="BS103" i="4"/>
  <c r="BA420" i="4"/>
  <c r="BU204" i="4"/>
  <c r="BT358" i="4"/>
  <c r="BZ262" i="4"/>
  <c r="BZ311" i="4"/>
  <c r="BG388" i="4"/>
  <c r="BO267" i="4"/>
  <c r="AY403" i="4"/>
  <c r="BI44" i="4"/>
  <c r="BP131" i="4"/>
  <c r="BD222" i="4"/>
  <c r="BP362" i="4"/>
  <c r="BF28" i="4"/>
  <c r="CA188" i="4"/>
  <c r="BE407" i="4"/>
  <c r="BI375" i="4"/>
  <c r="BO304" i="4"/>
  <c r="BX340" i="4"/>
  <c r="BM500" i="4"/>
  <c r="BO392" i="4"/>
  <c r="BF119" i="4"/>
  <c r="BX351" i="4"/>
  <c r="BT131" i="4"/>
  <c r="BL402" i="4"/>
  <c r="AY374" i="4"/>
  <c r="BO423" i="4"/>
  <c r="BS452" i="4"/>
  <c r="AY271" i="4"/>
  <c r="BI411" i="4"/>
  <c r="BM48" i="4"/>
  <c r="BK135" i="4"/>
  <c r="BU275" i="4"/>
  <c r="BO411" i="4"/>
  <c r="AZ428" i="4"/>
  <c r="BF368" i="4"/>
  <c r="BD444" i="4"/>
  <c r="BS336" i="4"/>
  <c r="BM147" i="4"/>
  <c r="BH480" i="4"/>
  <c r="BB219" i="4"/>
  <c r="BD104" i="4"/>
  <c r="BP472" i="4"/>
  <c r="AX489" i="4"/>
  <c r="BT39" i="4"/>
  <c r="BX11" i="4"/>
  <c r="BC248" i="4"/>
  <c r="BH471" i="4"/>
  <c r="BP439" i="4"/>
  <c r="BB80" i="4"/>
  <c r="BO167" i="4"/>
  <c r="CA303" i="4"/>
  <c r="BE398" i="4"/>
  <c r="BB35" i="4"/>
  <c r="BN152" i="4"/>
  <c r="BI400" i="4"/>
  <c r="BT180" i="4"/>
  <c r="BB331" i="4"/>
  <c r="AZ356" i="4"/>
  <c r="BA320" i="4"/>
  <c r="BZ380" i="4"/>
  <c r="AZ272" i="4"/>
  <c r="BX484" i="4"/>
  <c r="BV403" i="4"/>
  <c r="BY34" i="4"/>
  <c r="BG83" i="4"/>
  <c r="BO55" i="4"/>
  <c r="BK292" i="4"/>
  <c r="BG483" i="4"/>
  <c r="BZ16" i="4"/>
  <c r="BL152" i="4"/>
  <c r="BI243" i="4"/>
  <c r="BS379" i="4"/>
  <c r="BY204" i="4"/>
  <c r="BO340" i="4"/>
  <c r="BI88" i="4"/>
  <c r="BK312" i="4"/>
  <c r="BI456" i="4"/>
  <c r="BK332" i="4"/>
  <c r="BG96" i="4"/>
  <c r="BK244" i="4"/>
  <c r="BO268" i="4"/>
  <c r="BJ212" i="4"/>
  <c r="BR407" i="4"/>
  <c r="BL153" i="4"/>
  <c r="BT251" i="4"/>
  <c r="CA446" i="4"/>
  <c r="BI499" i="4"/>
  <c r="AY312" i="4"/>
  <c r="BW443" i="4"/>
  <c r="AY80" i="4"/>
  <c r="BM171" i="4"/>
  <c r="BF307" i="4"/>
  <c r="BL398" i="4"/>
  <c r="BD35" i="4"/>
  <c r="AY184" i="4"/>
  <c r="AX180" i="4"/>
  <c r="BD172" i="4"/>
  <c r="BJ472" i="4"/>
  <c r="BM184" i="4"/>
  <c r="BW352" i="4"/>
  <c r="BT52" i="4"/>
  <c r="BV264" i="4"/>
  <c r="BT496" i="4"/>
  <c r="BT212" i="4"/>
  <c r="BE218" i="4"/>
  <c r="BQ299" i="4"/>
  <c r="AZ76" i="4"/>
  <c r="BG76" i="4"/>
  <c r="BT344" i="4"/>
  <c r="BC447" i="4"/>
  <c r="AY84" i="4"/>
  <c r="BY175" i="4"/>
  <c r="BD311" i="4"/>
  <c r="BR451" i="4"/>
  <c r="BA88" i="4"/>
  <c r="BQ240" i="4"/>
  <c r="BZ156" i="4"/>
  <c r="BZ344" i="4"/>
  <c r="BW239" i="4"/>
  <c r="BF24" i="4"/>
  <c r="AY387" i="4"/>
  <c r="BK416" i="4"/>
  <c r="BV452" i="4"/>
  <c r="BH486" i="4"/>
  <c r="AZ236" i="4"/>
  <c r="BW424" i="4"/>
  <c r="BU120" i="4"/>
  <c r="BP484" i="4"/>
  <c r="BC199" i="4"/>
  <c r="BL212" i="4"/>
  <c r="AY348" i="4"/>
  <c r="BQ112" i="4"/>
  <c r="AX203" i="4"/>
  <c r="BO204" i="4"/>
  <c r="BS324" i="4"/>
  <c r="BU392" i="4"/>
  <c r="BB260" i="4"/>
  <c r="BN468" i="4"/>
  <c r="BQ303" i="4"/>
  <c r="BY500" i="4"/>
  <c r="BN144" i="4"/>
  <c r="AX40" i="4"/>
  <c r="BN300" i="4"/>
  <c r="AY88" i="4"/>
  <c r="BS31" i="4"/>
  <c r="BD158" i="4"/>
  <c r="BU211" i="4"/>
  <c r="BB87" i="4"/>
  <c r="BJ488" i="4"/>
  <c r="BY162" i="4"/>
  <c r="BM216" i="4"/>
  <c r="BA352" i="4"/>
  <c r="AY71" i="4"/>
  <c r="BV162" i="4"/>
  <c r="AY452" i="4"/>
  <c r="BE232" i="4"/>
  <c r="BS215" i="4"/>
  <c r="BP288" i="4"/>
  <c r="BM360" i="4"/>
  <c r="BR475" i="4"/>
  <c r="BT327" i="4"/>
  <c r="BY496" i="4"/>
  <c r="BL484" i="4"/>
  <c r="BE484" i="4"/>
  <c r="BW188" i="4"/>
  <c r="BX164" i="4"/>
  <c r="BQ451" i="4"/>
  <c r="BR31" i="4"/>
  <c r="BK158" i="4"/>
  <c r="BM207" i="4"/>
  <c r="BV132" i="4"/>
  <c r="BB488" i="4"/>
  <c r="BG203" i="4"/>
  <c r="BU216" i="4"/>
  <c r="BQ352" i="4"/>
  <c r="BG112" i="4"/>
  <c r="BZ203" i="4"/>
  <c r="BA452" i="4"/>
  <c r="BB275" i="4"/>
  <c r="BE444" i="4"/>
  <c r="BD115" i="4"/>
  <c r="BF300" i="4"/>
  <c r="BG279" i="4"/>
  <c r="BI304" i="4"/>
  <c r="BV480" i="4"/>
  <c r="BJ264" i="4"/>
  <c r="AZ187" i="4"/>
  <c r="AX280" i="4"/>
  <c r="BI75" i="4"/>
  <c r="AZ270" i="4"/>
  <c r="BD319" i="4"/>
  <c r="BP183" i="4"/>
  <c r="BP95" i="4"/>
  <c r="BZ162" i="4"/>
  <c r="BA228" i="4"/>
  <c r="BF364" i="4"/>
  <c r="BY75" i="4"/>
  <c r="AX166" i="4"/>
  <c r="BQ280" i="4"/>
  <c r="BI500" i="4"/>
  <c r="BS383" i="4"/>
  <c r="BD436" i="4"/>
  <c r="BP279" i="4"/>
  <c r="BG360" i="4"/>
  <c r="AX452" i="4"/>
  <c r="BN228" i="4"/>
  <c r="BN352" i="4"/>
  <c r="BR113" i="4"/>
  <c r="BY211" i="4"/>
  <c r="BF406" i="4"/>
  <c r="BW455" i="4"/>
  <c r="BM300" i="4"/>
  <c r="BP247" i="4"/>
  <c r="BO383" i="4"/>
  <c r="BS396" i="4"/>
  <c r="BJ111" i="4"/>
  <c r="BD247" i="4"/>
  <c r="BC383" i="4"/>
  <c r="BR484" i="4"/>
  <c r="BL268" i="4"/>
  <c r="BE416" i="4"/>
  <c r="BP256" i="4"/>
  <c r="CA156" i="4"/>
  <c r="BR363" i="4"/>
  <c r="BH76" i="4"/>
  <c r="BD476" i="4"/>
  <c r="BE288" i="4"/>
  <c r="BZ163" i="4"/>
  <c r="BX157" i="4"/>
  <c r="BF255" i="4"/>
  <c r="BV450" i="4"/>
  <c r="BN499" i="4"/>
  <c r="BP312" i="4"/>
  <c r="BV447" i="4"/>
  <c r="BU84" i="4"/>
  <c r="BS171" i="4"/>
  <c r="AX311" i="4"/>
  <c r="BL447" i="4"/>
  <c r="AZ84" i="4"/>
  <c r="BF408" i="4"/>
  <c r="BB180" i="4"/>
  <c r="BY203" i="4"/>
  <c r="AY299" i="4"/>
  <c r="BT268" i="4"/>
  <c r="AX112" i="4"/>
  <c r="BV411" i="4"/>
  <c r="BI228" i="4"/>
  <c r="BE252" i="4"/>
  <c r="BO325" i="4"/>
  <c r="AY423" i="4"/>
  <c r="AX350" i="4"/>
  <c r="BL444" i="4"/>
  <c r="BH107" i="4"/>
  <c r="BE56" i="4"/>
  <c r="BT98" i="4"/>
  <c r="AZ279" i="4"/>
  <c r="BB419" i="4"/>
  <c r="BR11" i="4"/>
  <c r="BE102" i="4"/>
  <c r="BT244" i="4"/>
  <c r="BP180" i="4"/>
  <c r="BW268" i="4"/>
  <c r="BA248" i="4"/>
  <c r="BI492" i="4"/>
  <c r="BA335" i="4"/>
  <c r="BH404" i="4"/>
  <c r="BV280" i="4"/>
  <c r="BZ400" i="4"/>
  <c r="AY232" i="4"/>
  <c r="AX390" i="4"/>
  <c r="BD467" i="4"/>
  <c r="BW248" i="4"/>
  <c r="BE199" i="4"/>
  <c r="AZ360" i="4"/>
  <c r="BI60" i="4"/>
  <c r="BD151" i="4"/>
  <c r="BQ287" i="4"/>
  <c r="BV423" i="4"/>
  <c r="BK60" i="4"/>
  <c r="BC151" i="4"/>
  <c r="BD184" i="4"/>
  <c r="BO24" i="4"/>
  <c r="BA252" i="4"/>
  <c r="BO380" i="4"/>
  <c r="BN456" i="4"/>
  <c r="BN184" i="4"/>
  <c r="BD295" i="4"/>
  <c r="BH212" i="4"/>
  <c r="CA110" i="4"/>
  <c r="BV304" i="4"/>
  <c r="BI447" i="4"/>
  <c r="BV272" i="4"/>
  <c r="BJ275" i="4"/>
  <c r="CA411" i="4"/>
  <c r="AZ48" i="4"/>
  <c r="BI139" i="4"/>
  <c r="BA230" i="4"/>
  <c r="BG366" i="4"/>
  <c r="BZ476" i="4"/>
  <c r="BE168" i="4"/>
  <c r="BV495" i="4"/>
  <c r="BR72" i="4"/>
  <c r="AX315" i="4"/>
  <c r="BR92" i="4"/>
  <c r="BG184" i="4"/>
  <c r="BX500" i="4"/>
  <c r="BD403" i="4"/>
  <c r="BC416" i="4"/>
  <c r="BQ288" i="4"/>
  <c r="BA158" i="4"/>
  <c r="AX62" i="4"/>
  <c r="BB156" i="4"/>
  <c r="BP239" i="4"/>
  <c r="BL287" i="4"/>
  <c r="BZ423" i="4"/>
  <c r="BR64" i="4"/>
  <c r="BE151" i="4"/>
  <c r="BR255" i="4"/>
  <c r="BK256" i="4"/>
  <c r="BG412" i="4"/>
  <c r="BK368" i="4"/>
  <c r="BL284" i="4"/>
  <c r="BT84" i="4"/>
  <c r="AZ352" i="4"/>
  <c r="BQ463" i="4"/>
  <c r="BL63" i="4"/>
  <c r="BL12" i="4"/>
  <c r="BT16" i="4"/>
  <c r="BD220" i="4"/>
  <c r="BV115" i="4"/>
  <c r="BA251" i="4"/>
  <c r="BT387" i="4"/>
  <c r="CA24" i="4"/>
  <c r="BR70" i="4"/>
  <c r="AZ206" i="4"/>
  <c r="BY320" i="4"/>
  <c r="BP160" i="4"/>
  <c r="AY332" i="4"/>
  <c r="BS311" i="4"/>
  <c r="BF199" i="4"/>
  <c r="CA383" i="4"/>
  <c r="BD323" i="4"/>
  <c r="BC108" i="4"/>
  <c r="BR260" i="4"/>
  <c r="BM56" i="4"/>
  <c r="BI491" i="4"/>
  <c r="BL62" i="4"/>
  <c r="BG124" i="4"/>
  <c r="CA128" i="4"/>
  <c r="BN8" i="4"/>
  <c r="CA119" i="4"/>
  <c r="BV255" i="4"/>
  <c r="BS391" i="4"/>
  <c r="BU32" i="4"/>
  <c r="BL119" i="4"/>
  <c r="BM259" i="4"/>
  <c r="BN163" i="4"/>
  <c r="BO251" i="4"/>
  <c r="BH347" i="4"/>
  <c r="BW344" i="4"/>
  <c r="AZ292" i="4"/>
  <c r="BE64" i="4"/>
  <c r="BZ216" i="4"/>
  <c r="BU151" i="4"/>
  <c r="BK307" i="4"/>
  <c r="AZ451" i="4"/>
  <c r="BK198" i="4"/>
  <c r="AY170" i="4"/>
  <c r="BX264" i="4"/>
  <c r="BX299" i="4"/>
  <c r="BE287" i="4"/>
  <c r="BS423" i="4"/>
  <c r="BD60" i="4"/>
  <c r="BM151" i="4"/>
  <c r="BW242" i="4"/>
  <c r="BC378" i="4"/>
  <c r="BM432" i="4"/>
  <c r="BX20" i="4"/>
  <c r="AZ112" i="4"/>
  <c r="BR312" i="4"/>
  <c r="BL111" i="4"/>
  <c r="BF416" i="4"/>
  <c r="BQ475" i="4"/>
  <c r="BN415" i="4"/>
  <c r="BR440" i="4"/>
  <c r="BA284" i="4"/>
  <c r="BZ292" i="4"/>
  <c r="BN242" i="4"/>
  <c r="BU214" i="4"/>
  <c r="AZ308" i="4"/>
  <c r="BB315" i="4"/>
  <c r="BY387" i="4"/>
  <c r="BR24" i="4"/>
  <c r="BS111" i="4"/>
  <c r="BF251" i="4"/>
  <c r="BH387" i="4"/>
  <c r="BL24" i="4"/>
  <c r="BO156" i="4"/>
  <c r="BB300" i="4"/>
  <c r="AZ416" i="4"/>
  <c r="BK487" i="4"/>
  <c r="BQ364" i="4"/>
  <c r="BM235" i="4"/>
  <c r="BV8" i="4"/>
  <c r="BG456" i="4"/>
  <c r="BE12" i="4"/>
  <c r="AX361" i="4"/>
  <c r="BP410" i="4"/>
  <c r="BU382" i="4"/>
  <c r="BF480" i="4"/>
  <c r="BZ140" i="4"/>
  <c r="BR427" i="4"/>
  <c r="BJ64" i="4"/>
  <c r="BP151" i="4"/>
  <c r="BB291" i="4"/>
  <c r="BY382" i="4"/>
  <c r="BZ19" i="4"/>
  <c r="BF304" i="4"/>
  <c r="BI356" i="4"/>
  <c r="CA468" i="4"/>
  <c r="BH396" i="4"/>
  <c r="BI332" i="4"/>
  <c r="BL88" i="4"/>
  <c r="BH164" i="4"/>
  <c r="BE387" i="4"/>
  <c r="BY288" i="4"/>
  <c r="BV312" i="4"/>
  <c r="BN422" i="4"/>
  <c r="BP454" i="4"/>
  <c r="BF284" i="4"/>
  <c r="BV231" i="4"/>
  <c r="AZ172" i="4"/>
  <c r="BB431" i="4"/>
  <c r="CA68" i="4"/>
  <c r="BZ159" i="4"/>
  <c r="BA295" i="4"/>
  <c r="BX431" i="4"/>
  <c r="BX68" i="4"/>
  <c r="BZ212" i="4"/>
  <c r="BI292" i="4"/>
  <c r="BP224" i="4"/>
  <c r="BI200" i="4"/>
  <c r="BM364" i="4"/>
  <c r="BQ472" i="4"/>
  <c r="BN336" i="4"/>
  <c r="BT432" i="4"/>
  <c r="BF146" i="4"/>
  <c r="BI256" i="4"/>
  <c r="BI444" i="4"/>
  <c r="BH224" i="4"/>
  <c r="BA215" i="4"/>
  <c r="BQ351" i="4"/>
  <c r="BZ487" i="4"/>
  <c r="CA124" i="4"/>
  <c r="BS170" i="4"/>
  <c r="BL306" i="4"/>
  <c r="BN399" i="4"/>
  <c r="BH175" i="4"/>
  <c r="AY152" i="4"/>
  <c r="AX264" i="4"/>
  <c r="BL168" i="4"/>
  <c r="BR292" i="4"/>
  <c r="AY111" i="4"/>
  <c r="BD351" i="4"/>
  <c r="BF180" i="4"/>
  <c r="BI315" i="4"/>
  <c r="BW251" i="4"/>
  <c r="CA190" i="4"/>
  <c r="BU94" i="4"/>
  <c r="BD143" i="4"/>
  <c r="BW236" i="4"/>
  <c r="BC227" i="4"/>
  <c r="AY363" i="4"/>
  <c r="BR4" i="4"/>
  <c r="BB140" i="4"/>
  <c r="BZ231" i="4"/>
  <c r="BQ367" i="4"/>
  <c r="AZ340" i="4"/>
  <c r="BG288" i="4"/>
  <c r="BT208" i="4"/>
  <c r="BN436" i="4"/>
  <c r="BP271" i="4"/>
  <c r="CA80" i="4"/>
  <c r="BP244" i="4"/>
  <c r="BN460" i="4"/>
  <c r="BH264" i="4"/>
  <c r="BW328" i="4"/>
  <c r="BW260" i="4"/>
  <c r="BP496" i="4"/>
  <c r="CA484" i="4"/>
  <c r="BY86" i="4"/>
  <c r="BF266" i="4"/>
  <c r="BY276" i="4"/>
  <c r="BB443" i="4"/>
  <c r="BY99" i="4"/>
  <c r="BH303" i="4"/>
  <c r="BC462" i="4"/>
  <c r="BF192" i="4"/>
  <c r="BM320" i="4"/>
  <c r="BQ196" i="4"/>
  <c r="BO487" i="4"/>
  <c r="BB116" i="4"/>
  <c r="CA160" i="4"/>
  <c r="BV355" i="4"/>
  <c r="AX104" i="4"/>
  <c r="BT388" i="4"/>
  <c r="AZ328" i="4"/>
  <c r="BU352" i="4"/>
  <c r="BX76" i="4"/>
  <c r="BR456" i="4"/>
  <c r="BZ204" i="4"/>
  <c r="BH372" i="4"/>
  <c r="BM343" i="4"/>
  <c r="BK387" i="4"/>
  <c r="BI339" i="4"/>
  <c r="BU132" i="4"/>
  <c r="BS284" i="4"/>
  <c r="AX440" i="4"/>
  <c r="BD387" i="4"/>
  <c r="Q8" i="4" l="1"/>
  <c r="AB2" i="6"/>
  <c r="AD26" i="4"/>
  <c r="AD40" i="4" s="1"/>
  <c r="U14" i="4"/>
  <c r="AC11" i="6"/>
  <c r="AA15" i="4"/>
  <c r="AC18" i="4"/>
  <c r="AC37" i="4" s="1"/>
  <c r="AK13" i="4"/>
  <c r="Z26" i="4"/>
  <c r="Z40" i="4" s="1"/>
  <c r="X2" i="6"/>
  <c r="AF25" i="4"/>
  <c r="AF39" i="4" s="1"/>
  <c r="V6" i="6"/>
  <c r="S16" i="4"/>
  <c r="AA6" i="4"/>
  <c r="AI10" i="6"/>
  <c r="V7" i="6"/>
  <c r="AA14" i="6"/>
  <c r="V15" i="6"/>
  <c r="O3" i="6"/>
  <c r="AO32" i="5" s="1"/>
  <c r="AG25" i="4"/>
  <c r="AG39" i="4" s="1"/>
  <c r="W3" i="6"/>
  <c r="AJ21" i="4"/>
  <c r="AJ38" i="4" s="1"/>
  <c r="AG11" i="6"/>
  <c r="V14" i="6"/>
  <c r="K4" i="6"/>
  <c r="AH18" i="4"/>
  <c r="AH37" i="4" s="1"/>
  <c r="Z9" i="4"/>
  <c r="AD21" i="4"/>
  <c r="AD38" i="4" s="1"/>
  <c r="Z15" i="6"/>
  <c r="AF2" i="6"/>
  <c r="AH26" i="4"/>
  <c r="AH40" i="4" s="1"/>
  <c r="AL25" i="4"/>
  <c r="AL39" i="4" s="1"/>
  <c r="AC6" i="6"/>
  <c r="R10" i="6"/>
  <c r="O15" i="6"/>
  <c r="AA3" i="6"/>
  <c r="AH9" i="4"/>
  <c r="AE21" i="4"/>
  <c r="AE38" i="4" s="1"/>
  <c r="AI13" i="6"/>
  <c r="AG8" i="4"/>
  <c r="AF9" i="4"/>
  <c r="AK16" i="4"/>
  <c r="AL24" i="4"/>
  <c r="S7" i="6"/>
  <c r="AF14" i="6"/>
  <c r="O26" i="4"/>
  <c r="O40" i="4" s="1"/>
  <c r="AH22" i="5" s="1"/>
  <c r="M2" i="6"/>
  <c r="S20" i="4"/>
  <c r="S41" i="4" s="1"/>
  <c r="M21" i="4"/>
  <c r="M38" i="4" s="1"/>
  <c r="AB20" i="5" s="1"/>
  <c r="AG6" i="6"/>
  <c r="T6" i="6"/>
  <c r="R15" i="4"/>
  <c r="X24" i="4"/>
  <c r="Z21" i="4"/>
  <c r="Z38" i="4" s="1"/>
  <c r="AB15" i="6"/>
  <c r="AI8" i="4"/>
  <c r="K3" i="6"/>
  <c r="AE15" i="6"/>
  <c r="S18" i="4"/>
  <c r="S37" i="4" s="1"/>
  <c r="S8" i="4"/>
  <c r="AE11" i="6"/>
  <c r="V26" i="4"/>
  <c r="V40" i="4" s="1"/>
  <c r="T2" i="6"/>
  <c r="N11" i="6"/>
  <c r="AL40" i="5" s="1"/>
  <c r="P10" i="6"/>
  <c r="V20" i="4"/>
  <c r="V41" i="4" s="1"/>
  <c r="AK9" i="4"/>
  <c r="R21" i="4"/>
  <c r="R38" i="4" s="1"/>
  <c r="AG18" i="4"/>
  <c r="AG37" i="4" s="1"/>
  <c r="N21" i="4"/>
  <c r="N38" i="4" s="1"/>
  <c r="AE20" i="5" s="1"/>
  <c r="AC9" i="4"/>
  <c r="AC32" i="4" s="1"/>
  <c r="AJ24" i="4"/>
  <c r="AJ17" i="4"/>
  <c r="AJ36" i="4" s="1"/>
  <c r="R14" i="4"/>
  <c r="V11" i="6"/>
  <c r="K15" i="6"/>
  <c r="W20" i="4"/>
  <c r="W41" i="4" s="1"/>
  <c r="Z7" i="6"/>
  <c r="P24" i="4"/>
  <c r="R7" i="6"/>
  <c r="AB9" i="4"/>
  <c r="AB10" i="6"/>
  <c r="AC21" i="4"/>
  <c r="AC38" i="4" s="1"/>
  <c r="X15" i="6"/>
  <c r="AC12" i="6"/>
  <c r="AE7" i="6"/>
  <c r="M5" i="6"/>
  <c r="AC20" i="4"/>
  <c r="AC41" i="4" s="1"/>
  <c r="U10" i="6"/>
  <c r="T3" i="6"/>
  <c r="AK26" i="4"/>
  <c r="AK40" i="4" s="1"/>
  <c r="AI2" i="6"/>
  <c r="Z6" i="6"/>
  <c r="T26" i="4"/>
  <c r="T40" i="4" s="1"/>
  <c r="R2" i="6"/>
  <c r="AH7" i="6"/>
  <c r="K6" i="6"/>
  <c r="R16" i="4"/>
  <c r="N15" i="4"/>
  <c r="AK8" i="4"/>
  <c r="Z3" i="6"/>
  <c r="Q7" i="6"/>
  <c r="Q6" i="6"/>
  <c r="Q25" i="4"/>
  <c r="Q39" i="4" s="1"/>
  <c r="AC15" i="4"/>
  <c r="AJ26" i="4"/>
  <c r="AJ40" i="4" s="1"/>
  <c r="AH2" i="6"/>
  <c r="P18" i="4"/>
  <c r="P37" i="4" s="1"/>
  <c r="X21" i="4"/>
  <c r="X38" i="4" s="1"/>
  <c r="W25" i="4"/>
  <c r="W39" i="4" s="1"/>
  <c r="V9" i="4"/>
  <c r="V32" i="4" s="1"/>
  <c r="Q9" i="4"/>
  <c r="Q32" i="4" s="1"/>
  <c r="Y10" i="6"/>
  <c r="AK12" i="4"/>
  <c r="AJ3" i="6"/>
  <c r="W15" i="6"/>
  <c r="S10" i="6"/>
  <c r="Y9" i="4"/>
  <c r="Y32" i="4" s="1"/>
  <c r="AI12" i="4"/>
  <c r="AD14" i="6"/>
  <c r="U11" i="6"/>
  <c r="AI11" i="6"/>
  <c r="AA8" i="4"/>
  <c r="W13" i="4"/>
  <c r="AL18" i="4"/>
  <c r="AL37" i="4" s="1"/>
  <c r="AG14" i="4"/>
  <c r="U14" i="6"/>
  <c r="AH8" i="4"/>
  <c r="X8" i="4"/>
  <c r="X7" i="6"/>
  <c r="AE25" i="4"/>
  <c r="AE39" i="4" s="1"/>
  <c r="R25" i="4"/>
  <c r="R39" i="4" s="1"/>
  <c r="Q20" i="4"/>
  <c r="Q41" i="4" s="1"/>
  <c r="T18" i="4"/>
  <c r="T37" i="4" s="1"/>
  <c r="U21" i="4"/>
  <c r="AF11" i="6"/>
  <c r="AL13" i="4"/>
  <c r="AJ13" i="4"/>
  <c r="AF18" i="4"/>
  <c r="AF37" i="4" s="1"/>
  <c r="U2" i="6"/>
  <c r="W26" i="4"/>
  <c r="W40" i="4" s="1"/>
  <c r="AH14" i="6"/>
  <c r="W18" i="4"/>
  <c r="W37" i="4" s="1"/>
  <c r="AL26" i="4"/>
  <c r="AL40" i="4" s="1"/>
  <c r="AJ2" i="6"/>
  <c r="Y3" i="6"/>
  <c r="AD9" i="4"/>
  <c r="O16" i="4"/>
  <c r="W4" i="4"/>
  <c r="V12" i="6"/>
  <c r="N20" i="4"/>
  <c r="N41" i="4" s="1"/>
  <c r="AE23" i="5" s="1"/>
  <c r="AB24" i="4"/>
  <c r="Q16" i="4"/>
  <c r="AG15" i="4"/>
  <c r="R24" i="4"/>
  <c r="Y16" i="4"/>
  <c r="AE2" i="6"/>
  <c r="AG26" i="4"/>
  <c r="AG40" i="4" s="1"/>
  <c r="AF21" i="4"/>
  <c r="AF38" i="4" s="1"/>
  <c r="AA14" i="4"/>
  <c r="S3" i="6"/>
  <c r="AA24" i="4"/>
  <c r="L3" i="6"/>
  <c r="Y8" i="4"/>
  <c r="AK25" i="4"/>
  <c r="AK39" i="4" s="1"/>
  <c r="U8" i="4"/>
  <c r="R5" i="4"/>
  <c r="AJ16" i="4"/>
  <c r="AD8" i="4"/>
  <c r="AL8" i="4"/>
  <c r="X13" i="4"/>
  <c r="AB20" i="4"/>
  <c r="AB41" i="4" s="1"/>
  <c r="AD18" i="4"/>
  <c r="AD37" i="4" s="1"/>
  <c r="U15" i="6"/>
  <c r="AJ25" i="4"/>
  <c r="AJ39" i="4" s="1"/>
  <c r="Y5" i="4"/>
  <c r="AJ4" i="6"/>
  <c r="Z11" i="6"/>
  <c r="AH11" i="6"/>
  <c r="AJ11" i="6"/>
  <c r="K7" i="6"/>
  <c r="AB21" i="4"/>
  <c r="AB38" i="4" s="1"/>
  <c r="AI20" i="4"/>
  <c r="R3" i="6"/>
  <c r="O5" i="6"/>
  <c r="AO34" i="5" s="1"/>
  <c r="M16" i="4"/>
  <c r="P21" i="4"/>
  <c r="P38" i="4" s="1"/>
  <c r="O8" i="4"/>
  <c r="AG15" i="6"/>
  <c r="L14" i="6"/>
  <c r="Y14" i="6"/>
  <c r="U6" i="6"/>
  <c r="S24" i="4"/>
  <c r="AB11" i="6"/>
  <c r="Y18" i="4"/>
  <c r="Y37" i="4" s="1"/>
  <c r="AF8" i="4"/>
  <c r="O23" i="4"/>
  <c r="AD20" i="4"/>
  <c r="L15" i="6"/>
  <c r="K11" i="6"/>
  <c r="N5" i="4"/>
  <c r="Z14" i="4"/>
  <c r="O4" i="6"/>
  <c r="AO33" i="5" s="1"/>
  <c r="Y15" i="6"/>
  <c r="L11" i="6"/>
  <c r="X17" i="4"/>
  <c r="X36" i="4" s="1"/>
  <c r="X14" i="4"/>
  <c r="AF5" i="6"/>
  <c r="M15" i="6"/>
  <c r="AA13" i="4"/>
  <c r="S14" i="6"/>
  <c r="M10" i="6"/>
  <c r="AR39" i="5" s="1"/>
  <c r="AA3" i="4"/>
  <c r="S9" i="4"/>
  <c r="S32" i="4" s="1"/>
  <c r="AF13" i="6"/>
  <c r="Z24" i="4"/>
  <c r="O7" i="6"/>
  <c r="AH21" i="4"/>
  <c r="AH38" i="4" s="1"/>
  <c r="AC5" i="4"/>
  <c r="Z5" i="6"/>
  <c r="O25" i="4"/>
  <c r="O39" i="4" s="1"/>
  <c r="AH21" i="5" s="1"/>
  <c r="L2" i="6"/>
  <c r="N26" i="4"/>
  <c r="N40" i="4" s="1"/>
  <c r="AE22" i="5" s="1"/>
  <c r="T9" i="4"/>
  <c r="O4" i="4"/>
  <c r="N6" i="6"/>
  <c r="AL35" i="5" s="1"/>
  <c r="U24" i="4"/>
  <c r="AF6" i="6"/>
  <c r="AB16" i="4"/>
  <c r="T25" i="4"/>
  <c r="T39" i="4" s="1"/>
  <c r="AL21" i="4"/>
  <c r="AL38" i="4" s="1"/>
  <c r="AH4" i="4"/>
  <c r="AI3" i="4"/>
  <c r="AG10" i="6"/>
  <c r="AL6" i="4"/>
  <c r="R15" i="6"/>
  <c r="T7" i="6"/>
  <c r="AF3" i="6"/>
  <c r="R20" i="4"/>
  <c r="R41" i="4" s="1"/>
  <c r="AC15" i="6"/>
  <c r="AD16" i="4"/>
  <c r="R23" i="4"/>
  <c r="AE26" i="4"/>
  <c r="AE40" i="4" s="1"/>
  <c r="AC2" i="6"/>
  <c r="O20" i="4"/>
  <c r="O41" i="4" s="1"/>
  <c r="AH23" i="5" s="1"/>
  <c r="AA12" i="4"/>
  <c r="AJ10" i="6"/>
  <c r="M14" i="6"/>
  <c r="AD11" i="6"/>
  <c r="AA20" i="4"/>
  <c r="AA41" i="4" s="1"/>
  <c r="P15" i="4"/>
  <c r="AE16" i="4"/>
  <c r="N24" i="4"/>
  <c r="AC14" i="6"/>
  <c r="X20" i="4"/>
  <c r="X41" i="4" s="1"/>
  <c r="V24" i="4"/>
  <c r="AH5" i="6"/>
  <c r="AD15" i="6"/>
  <c r="AG5" i="4"/>
  <c r="N19" i="4"/>
  <c r="P25" i="4"/>
  <c r="P39" i="4" s="1"/>
  <c r="AK18" i="4"/>
  <c r="AK37" i="4" s="1"/>
  <c r="AA5" i="4"/>
  <c r="W21" i="4"/>
  <c r="W38" i="4" s="1"/>
  <c r="S13" i="4"/>
  <c r="O11" i="6"/>
  <c r="AO40" i="5" s="1"/>
  <c r="P20" i="4"/>
  <c r="P41" i="4" s="1"/>
  <c r="AH5" i="4"/>
  <c r="AK23" i="4"/>
  <c r="AK35" i="4" s="1"/>
  <c r="P9" i="4"/>
  <c r="V16" i="4"/>
  <c r="U6" i="4"/>
  <c r="AG23" i="4"/>
  <c r="Q4" i="6"/>
  <c r="AE9" i="4"/>
  <c r="AF24" i="4"/>
  <c r="AF20" i="4"/>
  <c r="AJ7" i="6"/>
  <c r="Z6" i="4"/>
  <c r="Y4" i="4"/>
  <c r="Z3" i="4"/>
  <c r="AL3" i="4"/>
  <c r="Y25" i="4"/>
  <c r="Y39" i="4" s="1"/>
  <c r="AH24" i="4"/>
  <c r="T15" i="6"/>
  <c r="P14" i="6"/>
  <c r="AR43" i="5" s="1"/>
  <c r="AI14" i="6"/>
  <c r="W3" i="4"/>
  <c r="AG7" i="6"/>
  <c r="AI9" i="4"/>
  <c r="AI32" i="4" s="1"/>
  <c r="AD17" i="4"/>
  <c r="AD36" i="4" s="1"/>
  <c r="T6" i="4"/>
  <c r="V4" i="4"/>
  <c r="AC13" i="4"/>
  <c r="M3" i="6"/>
  <c r="Y11" i="6"/>
  <c r="M11" i="6"/>
  <c r="X3" i="6"/>
  <c r="X15" i="4"/>
  <c r="Y7" i="6"/>
  <c r="X23" i="4"/>
  <c r="X35" i="4" s="1"/>
  <c r="U20" i="4"/>
  <c r="U41" i="4" s="1"/>
  <c r="W7" i="6"/>
  <c r="AG3" i="6"/>
  <c r="AC10" i="6"/>
  <c r="AI3" i="6"/>
  <c r="AE17" i="4"/>
  <c r="AE36" i="4" s="1"/>
  <c r="X11" i="6"/>
  <c r="Q21" i="4"/>
  <c r="AB25" i="4"/>
  <c r="AB39" i="4" s="1"/>
  <c r="Q16" i="6"/>
  <c r="AI7" i="6"/>
  <c r="AC14" i="4"/>
  <c r="AE5" i="4"/>
  <c r="S15" i="6"/>
  <c r="Z18" i="4"/>
  <c r="M9" i="6"/>
  <c r="M7" i="6"/>
  <c r="AL17" i="4"/>
  <c r="AL36" i="4" s="1"/>
  <c r="Y20" i="4"/>
  <c r="Y41" i="4" s="1"/>
  <c r="AH20" i="4"/>
  <c r="S15" i="4"/>
  <c r="P6" i="6"/>
  <c r="AF7" i="6"/>
  <c r="L5" i="6"/>
  <c r="M4" i="4"/>
  <c r="AJ4" i="4"/>
  <c r="Q24" i="4"/>
  <c r="Q26" i="4"/>
  <c r="Q40" i="4" s="1"/>
  <c r="O2" i="6"/>
  <c r="AO31" i="5" s="1"/>
  <c r="N7" i="6"/>
  <c r="AL36" i="5" s="1"/>
  <c r="AJ20" i="4"/>
  <c r="AH25" i="4"/>
  <c r="AH39" i="4" s="1"/>
  <c r="T8" i="4"/>
  <c r="AE8" i="4"/>
  <c r="AF15" i="6"/>
  <c r="Y24" i="4"/>
  <c r="AB18" i="4"/>
  <c r="AB37" i="4" s="1"/>
  <c r="AJ15" i="6"/>
  <c r="AJ23" i="4"/>
  <c r="AJ35" i="4" s="1"/>
  <c r="Z10" i="6"/>
  <c r="R14" i="6"/>
  <c r="AG20" i="4"/>
  <c r="AH15" i="6"/>
  <c r="S6" i="4"/>
  <c r="P13" i="6"/>
  <c r="AR42" i="5" s="1"/>
  <c r="X8" i="6"/>
  <c r="T14" i="4"/>
  <c r="AJ5" i="6"/>
  <c r="T3" i="4"/>
  <c r="T7" i="4"/>
  <c r="M24" i="4"/>
  <c r="V10" i="6"/>
  <c r="Z14" i="6"/>
  <c r="AB13" i="6"/>
  <c r="U3" i="6"/>
  <c r="W24" i="4"/>
  <c r="AH10" i="6"/>
  <c r="S3" i="4"/>
  <c r="K14" i="6"/>
  <c r="R18" i="4"/>
  <c r="AI21" i="4"/>
  <c r="AI38" i="4" s="1"/>
  <c r="AK6" i="4"/>
  <c r="T10" i="6"/>
  <c r="AA26" i="4"/>
  <c r="Y2" i="6"/>
  <c r="M20" i="4"/>
  <c r="M41" i="4" s="1"/>
  <c r="AB23" i="5" s="1"/>
  <c r="AA21" i="4"/>
  <c r="AA38" i="4" s="1"/>
  <c r="T23" i="4"/>
  <c r="W9" i="6"/>
  <c r="AE3" i="6"/>
  <c r="T20" i="4"/>
  <c r="T41" i="4" s="1"/>
  <c r="AA2" i="6"/>
  <c r="AC26" i="4"/>
  <c r="AC40" i="4" s="1"/>
  <c r="AG8" i="6"/>
  <c r="O3" i="4"/>
  <c r="AD3" i="6"/>
  <c r="AD9" i="6"/>
  <c r="P13" i="4"/>
  <c r="Y13" i="4"/>
  <c r="Y35" i="4" s="1"/>
  <c r="Q10" i="6"/>
  <c r="AA9" i="4"/>
  <c r="Q18" i="4"/>
  <c r="R6" i="6"/>
  <c r="L10" i="6"/>
  <c r="N18" i="4"/>
  <c r="N37" i="4" s="1"/>
  <c r="AE19" i="5" s="1"/>
  <c r="AF26" i="4"/>
  <c r="AF40" i="4" s="1"/>
  <c r="AD2" i="6"/>
  <c r="Q3" i="6"/>
  <c r="U13" i="4"/>
  <c r="R22" i="4"/>
  <c r="AL20" i="4"/>
  <c r="AE24" i="4"/>
  <c r="T21" i="4"/>
  <c r="T38" i="4" s="1"/>
  <c r="AJ14" i="4"/>
  <c r="AK4" i="4"/>
  <c r="Y13" i="6"/>
  <c r="AH3" i="6"/>
  <c r="Q6" i="4"/>
  <c r="S9" i="6"/>
  <c r="AI15" i="6"/>
  <c r="M25" i="4"/>
  <c r="M39" i="4" s="1"/>
  <c r="AB21" i="5" s="1"/>
  <c r="N13" i="4"/>
  <c r="U18" i="4"/>
  <c r="U37" i="4" s="1"/>
  <c r="V18" i="4"/>
  <c r="V37" i="4" s="1"/>
  <c r="T13" i="4"/>
  <c r="N15" i="6"/>
  <c r="AL44" i="5" s="1"/>
  <c r="AD7" i="6"/>
  <c r="X16" i="4"/>
  <c r="AC3" i="4"/>
  <c r="M18" i="4"/>
  <c r="M37" i="4" s="1"/>
  <c r="AB19" i="5" s="1"/>
  <c r="U3" i="4"/>
  <c r="AB3" i="6"/>
  <c r="AK20" i="4"/>
  <c r="Q13" i="4"/>
  <c r="AA11" i="6"/>
  <c r="AE13" i="4"/>
  <c r="P2" i="6"/>
  <c r="AR31" i="5" s="1"/>
  <c r="R26" i="4"/>
  <c r="R40" i="4" s="1"/>
  <c r="AJ10" i="4"/>
  <c r="AJ33" i="4" s="1"/>
  <c r="V3" i="6"/>
  <c r="S6" i="6"/>
  <c r="X13" i="6"/>
  <c r="P5" i="6"/>
  <c r="AR34" i="5" s="1"/>
  <c r="T11" i="6"/>
  <c r="AB7" i="6"/>
  <c r="AD15" i="4"/>
  <c r="AC16" i="4"/>
  <c r="AF15" i="4"/>
  <c r="S11" i="6"/>
  <c r="T12" i="4"/>
  <c r="AG14" i="6"/>
  <c r="AH6" i="6"/>
  <c r="P11" i="6"/>
  <c r="AR40" i="5" s="1"/>
  <c r="AG9" i="4"/>
  <c r="AC7" i="6"/>
  <c r="AA15" i="6"/>
  <c r="AE20" i="4"/>
  <c r="AG16" i="4"/>
  <c r="AE18" i="4"/>
  <c r="AE37" i="4" s="1"/>
  <c r="Y21" i="4"/>
  <c r="Y38" i="4" s="1"/>
  <c r="AL16" i="4"/>
  <c r="AH9" i="6"/>
  <c r="P15" i="6"/>
  <c r="AR44" i="5" s="1"/>
  <c r="N3" i="6"/>
  <c r="AL32" i="5" s="1"/>
  <c r="AA7" i="6"/>
  <c r="AD25" i="4"/>
  <c r="AD39" i="4" s="1"/>
  <c r="Z2" i="6"/>
  <c r="AB26" i="4"/>
  <c r="AB40" i="4" s="1"/>
  <c r="U16" i="4"/>
  <c r="AG24" i="4"/>
  <c r="R11" i="6"/>
  <c r="AC24" i="4"/>
  <c r="R9" i="6"/>
  <c r="AK24" i="4"/>
  <c r="AI25" i="4"/>
  <c r="AI39" i="4" s="1"/>
  <c r="N25" i="4"/>
  <c r="N39" i="4" s="1"/>
  <c r="AE21" i="5" s="1"/>
  <c r="Q15" i="6"/>
  <c r="AA6" i="6"/>
  <c r="T11" i="4"/>
  <c r="W10" i="6"/>
  <c r="AD24" i="4"/>
  <c r="AA18" i="4"/>
  <c r="AA37" i="4" s="1"/>
  <c r="AI24" i="4"/>
  <c r="W2" i="6"/>
  <c r="Y26" i="4"/>
  <c r="Y40" i="4" s="1"/>
  <c r="U26" i="4"/>
  <c r="U40" i="4" s="1"/>
  <c r="S2" i="6"/>
  <c r="M23" i="4"/>
  <c r="AJ9" i="4"/>
  <c r="AE13" i="6"/>
  <c r="AC3" i="6"/>
  <c r="Y6" i="6"/>
  <c r="V13" i="6"/>
  <c r="AB17" i="4"/>
  <c r="AB36" i="4" s="1"/>
  <c r="P3" i="6"/>
  <c r="AR32" i="5" s="1"/>
  <c r="O21" i="4"/>
  <c r="O38" i="4" s="1"/>
  <c r="AH20" i="5" s="1"/>
  <c r="P7" i="6"/>
  <c r="AR36" i="5" s="1"/>
  <c r="AG17" i="4"/>
  <c r="AG36" i="4" s="1"/>
  <c r="AH17" i="4"/>
  <c r="AH36" i="4" s="1"/>
  <c r="O14" i="6"/>
  <c r="AO43" i="5" s="1"/>
  <c r="O18" i="4"/>
  <c r="O37" i="4" s="1"/>
  <c r="AH19" i="5" s="1"/>
  <c r="S21" i="4"/>
  <c r="S38" i="4" s="1"/>
  <c r="AK21" i="4"/>
  <c r="AK38" i="4" s="1"/>
  <c r="N2" i="6"/>
  <c r="AL31" i="5" s="1"/>
  <c r="P26" i="4"/>
  <c r="P40" i="4" s="1"/>
  <c r="AJ5" i="4"/>
  <c r="Y5" i="6"/>
  <c r="Q5" i="4"/>
  <c r="AE19" i="4"/>
  <c r="X5" i="4"/>
  <c r="Q14" i="6"/>
  <c r="V21" i="4"/>
  <c r="V38" i="4" s="1"/>
  <c r="AH12" i="6"/>
  <c r="AL12" i="4"/>
  <c r="AL34" i="4" s="1"/>
  <c r="N16" i="4"/>
  <c r="AB10" i="4"/>
  <c r="AB33" i="4" s="1"/>
  <c r="AL22" i="4"/>
  <c r="V2" i="6"/>
  <c r="X26" i="4"/>
  <c r="X40" i="4" s="1"/>
  <c r="AF16" i="4"/>
  <c r="Z16" i="4"/>
  <c r="AD12" i="4"/>
  <c r="W8" i="6"/>
  <c r="AF4" i="6"/>
  <c r="V8" i="6"/>
  <c r="AH12" i="4"/>
  <c r="K10" i="6"/>
  <c r="W12" i="6"/>
  <c r="P10" i="4"/>
  <c r="P33" i="4" s="1"/>
  <c r="N14" i="6"/>
  <c r="AL43" i="5" s="1"/>
  <c r="AL5" i="4"/>
  <c r="W9" i="4"/>
  <c r="M3" i="4"/>
  <c r="AL9" i="4"/>
  <c r="AJ14" i="6"/>
  <c r="Y15" i="4"/>
  <c r="N5" i="6"/>
  <c r="Z8" i="6"/>
  <c r="V11" i="4"/>
  <c r="Z22" i="4"/>
  <c r="U10" i="4"/>
  <c r="U33" i="4" s="1"/>
  <c r="W11" i="6"/>
  <c r="K9" i="6"/>
  <c r="AG6" i="4"/>
  <c r="V25" i="4"/>
  <c r="V39" i="4" s="1"/>
  <c r="AB5" i="4"/>
  <c r="Q3" i="4"/>
  <c r="AJ13" i="6"/>
  <c r="Y11" i="4"/>
  <c r="Y22" i="4"/>
  <c r="X9" i="4"/>
  <c r="R13" i="6"/>
  <c r="AF13" i="4"/>
  <c r="AF35" i="4" s="1"/>
  <c r="AE14" i="4"/>
  <c r="S12" i="6"/>
  <c r="S19" i="4"/>
  <c r="AH16" i="6"/>
  <c r="X7" i="4"/>
  <c r="AC22" i="4"/>
  <c r="Y16" i="6"/>
  <c r="AE12" i="6"/>
  <c r="Y3" i="4"/>
  <c r="AH10" i="4"/>
  <c r="AH33" i="4" s="1"/>
  <c r="V3" i="4"/>
  <c r="AH13" i="6"/>
  <c r="O17" i="4"/>
  <c r="O36" i="4" s="1"/>
  <c r="AH18" i="5" s="1"/>
  <c r="Z5" i="4"/>
  <c r="Y12" i="6"/>
  <c r="AB13" i="4"/>
  <c r="AB35" i="4" s="1"/>
  <c r="S16" i="6"/>
  <c r="AJ8" i="6"/>
  <c r="AH19" i="4"/>
  <c r="O10" i="6"/>
  <c r="AO39" i="5" s="1"/>
  <c r="AE6" i="6"/>
  <c r="AF19" i="4"/>
  <c r="S8" i="6"/>
  <c r="M19" i="4"/>
  <c r="AD13" i="6"/>
  <c r="T16" i="4"/>
  <c r="AC25" i="4"/>
  <c r="AC39" i="4" s="1"/>
  <c r="V8" i="4"/>
  <c r="AG7" i="4"/>
  <c r="N8" i="4"/>
  <c r="AG12" i="4"/>
  <c r="V9" i="6"/>
  <c r="Z7" i="4"/>
  <c r="AD5" i="4"/>
  <c r="N16" i="6"/>
  <c r="AL45" i="5" s="1"/>
  <c r="AB4" i="4"/>
  <c r="AE5" i="6"/>
  <c r="R9" i="4"/>
  <c r="R32" i="4" s="1"/>
  <c r="AC13" i="6"/>
  <c r="X18" i="4"/>
  <c r="X37" i="4" s="1"/>
  <c r="P16" i="4"/>
  <c r="AD16" i="6"/>
  <c r="T13" i="6"/>
  <c r="AD13" i="4"/>
  <c r="AD35" i="4" s="1"/>
  <c r="Q14" i="4"/>
  <c r="L8" i="6"/>
  <c r="X19" i="4"/>
  <c r="AF9" i="6"/>
  <c r="AH6" i="4"/>
  <c r="Y6" i="4"/>
  <c r="U17" i="4"/>
  <c r="U36" i="4" s="1"/>
  <c r="U5" i="4"/>
  <c r="T19" i="4"/>
  <c r="AF8" i="6"/>
  <c r="AA11" i="4"/>
  <c r="M8" i="4"/>
  <c r="AA25" i="4"/>
  <c r="AA39" i="4" s="1"/>
  <c r="AK7" i="4"/>
  <c r="AF22" i="4"/>
  <c r="AE10" i="6"/>
  <c r="Z23" i="4"/>
  <c r="Y7" i="4"/>
  <c r="P8" i="6"/>
  <c r="AR37" i="5" s="1"/>
  <c r="AK17" i="4"/>
  <c r="AK36" i="4" s="1"/>
  <c r="T17" i="4"/>
  <c r="T36" i="4" s="1"/>
  <c r="AF17" i="4"/>
  <c r="AF36" i="4" s="1"/>
  <c r="M5" i="4"/>
  <c r="AF10" i="6"/>
  <c r="Q12" i="6"/>
  <c r="L12" i="6"/>
  <c r="W12" i="4"/>
  <c r="AD23" i="4"/>
  <c r="R4" i="4"/>
  <c r="V6" i="4"/>
  <c r="AA10" i="4"/>
  <c r="AA33" i="4" s="1"/>
  <c r="T14" i="6"/>
  <c r="AH14" i="4"/>
  <c r="Z25" i="4"/>
  <c r="Z39" i="4" s="1"/>
  <c r="W8" i="4"/>
  <c r="W5" i="6"/>
  <c r="S5" i="6"/>
  <c r="U11" i="4"/>
  <c r="AB14" i="6"/>
  <c r="O13" i="4"/>
  <c r="O35" i="4" s="1"/>
  <c r="AH17" i="5" s="1"/>
  <c r="AA16" i="4"/>
  <c r="AI16" i="4"/>
  <c r="AA10" i="6"/>
  <c r="X14" i="6"/>
  <c r="AB6" i="4"/>
  <c r="S25" i="4"/>
  <c r="S39" i="4" s="1"/>
  <c r="AF23" i="4"/>
  <c r="R16" i="6"/>
  <c r="AI4" i="4"/>
  <c r="Q8" i="6"/>
  <c r="X10" i="4"/>
  <c r="X33" i="4" s="1"/>
  <c r="T4" i="4"/>
  <c r="AL4" i="4"/>
  <c r="AG9" i="6"/>
  <c r="AG12" i="6"/>
  <c r="AH11" i="4"/>
  <c r="K5" i="6"/>
  <c r="AH13" i="4"/>
  <c r="AH35" i="4" s="1"/>
  <c r="R17" i="4"/>
  <c r="R36" i="4" s="1"/>
  <c r="AD4" i="6"/>
  <c r="AG13" i="4"/>
  <c r="AG35" i="4" s="1"/>
  <c r="W11" i="4"/>
  <c r="N14" i="4"/>
  <c r="Z9" i="6"/>
  <c r="W14" i="6"/>
  <c r="V14" i="4"/>
  <c r="T24" i="4"/>
  <c r="W6" i="6"/>
  <c r="AL15" i="4"/>
  <c r="AA22" i="4"/>
  <c r="AA34" i="4" s="1"/>
  <c r="AB22" i="4"/>
  <c r="AH15" i="4"/>
  <c r="P6" i="4"/>
  <c r="AI6" i="6"/>
  <c r="Y10" i="4"/>
  <c r="V7" i="4"/>
  <c r="AD19" i="4"/>
  <c r="AE14" i="6"/>
  <c r="M22" i="4"/>
  <c r="AC12" i="4"/>
  <c r="AC34" i="4" s="1"/>
  <c r="P8" i="4"/>
  <c r="L6" i="6"/>
  <c r="AF14" i="4"/>
  <c r="AK5" i="4"/>
  <c r="AA19" i="4"/>
  <c r="AA40" i="4" s="1"/>
  <c r="AC8" i="4"/>
  <c r="N8" i="6"/>
  <c r="AL37" i="5" s="1"/>
  <c r="V23" i="4"/>
  <c r="AB9" i="6"/>
  <c r="AB6" i="6"/>
  <c r="AD6" i="6"/>
  <c r="AH16" i="4"/>
  <c r="AB14" i="4"/>
  <c r="AA7" i="4"/>
  <c r="N10" i="6"/>
  <c r="AL39" i="5" s="1"/>
  <c r="Z8" i="4"/>
  <c r="M7" i="4"/>
  <c r="U16" i="6"/>
  <c r="AF11" i="4"/>
  <c r="R8" i="4"/>
  <c r="U12" i="4"/>
  <c r="X12" i="4"/>
  <c r="Z20" i="4"/>
  <c r="Z41" i="4" s="1"/>
  <c r="AJ18" i="4"/>
  <c r="AJ37" i="4" s="1"/>
  <c r="AI13" i="4"/>
  <c r="AI35" i="4" s="1"/>
  <c r="O8" i="6"/>
  <c r="AO37" i="5" s="1"/>
  <c r="U19" i="4"/>
  <c r="AC11" i="4"/>
  <c r="AI18" i="4"/>
  <c r="AI37" i="4" s="1"/>
  <c r="P14" i="4"/>
  <c r="AE10" i="4"/>
  <c r="AE33" i="4" s="1"/>
  <c r="Y23" i="4"/>
  <c r="AJ6" i="4"/>
  <c r="M9" i="4"/>
  <c r="M32" i="4" s="1"/>
  <c r="AB14" i="5" s="1"/>
  <c r="AA13" i="6"/>
  <c r="AH3" i="4"/>
  <c r="AJ15" i="4"/>
  <c r="X6" i="6"/>
  <c r="AJ6" i="6"/>
  <c r="X10" i="6"/>
  <c r="U9" i="4"/>
  <c r="U32" i="4" s="1"/>
  <c r="X9" i="6"/>
  <c r="W13" i="6"/>
  <c r="W6" i="4"/>
  <c r="K2" i="6"/>
  <c r="M26" i="4"/>
  <c r="M40" i="4" s="1"/>
  <c r="AB22" i="5" s="1"/>
  <c r="AF4" i="4"/>
  <c r="X4" i="4"/>
  <c r="AI23" i="4"/>
  <c r="R12" i="6"/>
  <c r="R19" i="4"/>
  <c r="U5" i="6"/>
  <c r="S11" i="4"/>
  <c r="AD6" i="4"/>
  <c r="AF5" i="4"/>
  <c r="U25" i="4"/>
  <c r="U39" i="4" s="1"/>
  <c r="U9" i="6"/>
  <c r="AI9" i="6"/>
  <c r="L7" i="6"/>
  <c r="AO36" i="5" s="1"/>
  <c r="N9" i="4"/>
  <c r="N32" i="4" s="1"/>
  <c r="AE14" i="5" s="1"/>
  <c r="M11" i="4"/>
  <c r="N4" i="6"/>
  <c r="AL33" i="5" s="1"/>
  <c r="AD3" i="4"/>
  <c r="AB8" i="4"/>
  <c r="V13" i="4"/>
  <c r="V35" i="4" s="1"/>
  <c r="Z10" i="4"/>
  <c r="Z33" i="4" s="1"/>
  <c r="AK10" i="4"/>
  <c r="Q2" i="6"/>
  <c r="S26" i="4"/>
  <c r="S40" i="4" s="1"/>
  <c r="U4" i="4"/>
  <c r="AH4" i="6"/>
  <c r="S4" i="4"/>
  <c r="U7" i="6"/>
  <c r="AJ8" i="4"/>
  <c r="AB23" i="4"/>
  <c r="AI5" i="6"/>
  <c r="O12" i="4"/>
  <c r="L13" i="6"/>
  <c r="P17" i="4"/>
  <c r="P36" i="4" s="1"/>
  <c r="O24" i="4"/>
  <c r="W15" i="4"/>
  <c r="M13" i="4"/>
  <c r="M35" i="4" s="1"/>
  <c r="AB17" i="5" s="1"/>
  <c r="AE22" i="4"/>
  <c r="Z17" i="4"/>
  <c r="Z36" i="4" s="1"/>
  <c r="O6" i="6"/>
  <c r="AO35" i="5" s="1"/>
  <c r="Q11" i="6"/>
  <c r="AA9" i="6"/>
  <c r="AI6" i="4"/>
  <c r="AI26" i="4"/>
  <c r="AI40" i="4" s="1"/>
  <c r="AG2" i="6"/>
  <c r="X25" i="4"/>
  <c r="X39" i="4" s="1"/>
  <c r="N6" i="4"/>
  <c r="Z13" i="4"/>
  <c r="Z35" i="4" s="1"/>
  <c r="AG21" i="4"/>
  <c r="AG38" i="4" s="1"/>
  <c r="AG4" i="4"/>
  <c r="O9" i="4"/>
  <c r="O32" i="4" s="1"/>
  <c r="AH14" i="5" s="1"/>
  <c r="S13" i="6"/>
  <c r="AJ3" i="4"/>
  <c r="AB15" i="4"/>
  <c r="R13" i="4"/>
  <c r="R35" i="4" s="1"/>
  <c r="Q9" i="6"/>
  <c r="Z4" i="6"/>
  <c r="T12" i="6"/>
  <c r="U4" i="6"/>
  <c r="AG13" i="6"/>
  <c r="P3" i="4"/>
  <c r="AE3" i="4"/>
  <c r="AG5" i="6"/>
  <c r="AI11" i="4"/>
  <c r="Q12" i="4"/>
  <c r="Q34" i="4" s="1"/>
  <c r="T15" i="4"/>
  <c r="AH23" i="4"/>
  <c r="U23" i="4"/>
  <c r="U35" i="4" s="1"/>
  <c r="R11" i="4"/>
  <c r="R37" i="4" s="1"/>
  <c r="O11" i="4"/>
  <c r="Q23" i="4"/>
  <c r="Q35" i="4" s="1"/>
  <c r="AE12" i="4"/>
  <c r="AE34" i="4" s="1"/>
  <c r="W17" i="4"/>
  <c r="W36" i="4" s="1"/>
  <c r="N17" i="4"/>
  <c r="N36" i="4" s="1"/>
  <c r="AE18" i="5" s="1"/>
  <c r="AD10" i="6"/>
  <c r="S17" i="4"/>
  <c r="S36" i="4" s="1"/>
  <c r="T10" i="4"/>
  <c r="T33" i="4" s="1"/>
  <c r="O6" i="4"/>
  <c r="X6" i="4"/>
  <c r="AF12" i="6"/>
  <c r="AF10" i="4"/>
  <c r="AF33" i="4" s="1"/>
  <c r="N12" i="4"/>
  <c r="N34" i="4" s="1"/>
  <c r="AE16" i="5" s="1"/>
  <c r="AB12" i="4"/>
  <c r="AB34" i="4" s="1"/>
  <c r="S12" i="4"/>
  <c r="S34" i="4" s="1"/>
  <c r="P12" i="4"/>
  <c r="P34" i="4" s="1"/>
  <c r="X3" i="4"/>
  <c r="AJ11" i="4"/>
  <c r="M6" i="4"/>
  <c r="W10" i="4"/>
  <c r="W33" i="4" s="1"/>
  <c r="U22" i="4"/>
  <c r="W22" i="4"/>
  <c r="W34" i="4" s="1"/>
  <c r="M17" i="4"/>
  <c r="M36" i="4" s="1"/>
  <c r="AB18" i="5" s="1"/>
  <c r="R6" i="4"/>
  <c r="M16" i="6"/>
  <c r="T8" i="6"/>
  <c r="L4" i="6"/>
  <c r="AB4" i="6"/>
  <c r="AC4" i="6"/>
  <c r="Z13" i="6"/>
  <c r="P9" i="6"/>
  <c r="AR38" i="5" s="1"/>
  <c r="AF6" i="4"/>
  <c r="O7" i="4"/>
  <c r="R8" i="6"/>
  <c r="AG19" i="4"/>
  <c r="AE4" i="6"/>
  <c r="AI4" i="6"/>
  <c r="AE9" i="6"/>
  <c r="V10" i="4"/>
  <c r="V33" i="4" s="1"/>
  <c r="AD22" i="4"/>
  <c r="AD34" i="4" s="1"/>
  <c r="AH22" i="4"/>
  <c r="AE15" i="4"/>
  <c r="W16" i="6"/>
  <c r="AB12" i="6"/>
  <c r="O16" i="6"/>
  <c r="AO45" i="5" s="1"/>
  <c r="Z4" i="4"/>
  <c r="AE7" i="4"/>
  <c r="AJ7" i="4"/>
  <c r="V16" i="6"/>
  <c r="AJ12" i="6"/>
  <c r="Q17" i="4"/>
  <c r="Q36" i="4" s="1"/>
  <c r="Y8" i="6"/>
  <c r="M15" i="4"/>
  <c r="AL11" i="4"/>
  <c r="N11" i="4"/>
  <c r="AA17" i="4"/>
  <c r="AA36" i="4" s="1"/>
  <c r="AG10" i="4"/>
  <c r="AG33" i="4" s="1"/>
  <c r="S5" i="4"/>
  <c r="N4" i="4"/>
  <c r="AB5" i="6"/>
  <c r="AD5" i="6"/>
  <c r="Q11" i="4"/>
  <c r="Q37" i="4" s="1"/>
  <c r="AC17" i="4"/>
  <c r="AC36" i="4" s="1"/>
  <c r="S22" i="4"/>
  <c r="W16" i="4"/>
  <c r="AC6" i="4"/>
  <c r="U7" i="4"/>
  <c r="AB7" i="4"/>
  <c r="AF7" i="4"/>
  <c r="AJ16" i="6"/>
  <c r="Y19" i="4"/>
  <c r="Y29" i="4" s="1"/>
  <c r="K13" i="6"/>
  <c r="L9" i="6"/>
  <c r="V17" i="4"/>
  <c r="V36" i="4" s="1"/>
  <c r="Q10" i="4"/>
  <c r="Q33" i="4" s="1"/>
  <c r="X22" i="4"/>
  <c r="X34" i="4" s="1"/>
  <c r="Z15" i="4"/>
  <c r="Q15" i="4"/>
  <c r="Q38" i="4" s="1"/>
  <c r="P5" i="4"/>
  <c r="AB19" i="4"/>
  <c r="AH7" i="4"/>
  <c r="Y4" i="6"/>
  <c r="S4" i="6"/>
  <c r="M14" i="4"/>
  <c r="M28" i="4" s="1"/>
  <c r="W7" i="5" s="1"/>
  <c r="AC9" i="6"/>
  <c r="T9" i="6"/>
  <c r="AL7" i="4"/>
  <c r="AG16" i="6"/>
  <c r="AI7" i="4"/>
  <c r="AC19" i="4"/>
  <c r="AK19" i="4"/>
  <c r="AF12" i="4"/>
  <c r="AF34" i="4" s="1"/>
  <c r="W23" i="4"/>
  <c r="W35" i="4" s="1"/>
  <c r="AC4" i="4"/>
  <c r="M12" i="4"/>
  <c r="M34" i="4" s="1"/>
  <c r="AB16" i="5" s="1"/>
  <c r="AB24" i="5" s="1"/>
  <c r="U15" i="4"/>
  <c r="U38" i="4" s="1"/>
  <c r="AC23" i="4"/>
  <c r="AC35" i="4" s="1"/>
  <c r="O5" i="4"/>
  <c r="AA4" i="6"/>
  <c r="O9" i="6"/>
  <c r="AO38" i="5" s="1"/>
  <c r="Q5" i="6"/>
  <c r="AD11" i="4"/>
  <c r="O10" i="4"/>
  <c r="O30" i="4" s="1"/>
  <c r="AC9" i="5" s="1"/>
  <c r="AL10" i="4"/>
  <c r="AL33" i="4" s="1"/>
  <c r="S10" i="4"/>
  <c r="S33" i="4" s="1"/>
  <c r="M10" i="4"/>
  <c r="M33" i="4" s="1"/>
  <c r="AB15" i="5" s="1"/>
  <c r="AG4" i="6"/>
  <c r="AJ12" i="4"/>
  <c r="AJ34" i="4" s="1"/>
  <c r="AE23" i="4"/>
  <c r="AE35" i="4" s="1"/>
  <c r="S7" i="4"/>
  <c r="AD7" i="4"/>
  <c r="AD29" i="4" s="1"/>
  <c r="AC16" i="6"/>
  <c r="AA16" i="6"/>
  <c r="AI12" i="6"/>
  <c r="Z19" i="4"/>
  <c r="K12" i="6"/>
  <c r="AA12" i="6"/>
  <c r="V19" i="4"/>
  <c r="U8" i="6"/>
  <c r="AG22" i="4"/>
  <c r="AG34" i="4" s="1"/>
  <c r="AK22" i="4"/>
  <c r="AK34" i="4" s="1"/>
  <c r="Y17" i="4"/>
  <c r="Y36" i="4" s="1"/>
  <c r="AI22" i="4"/>
  <c r="AI34" i="4" s="1"/>
  <c r="P16" i="6"/>
  <c r="AR45" i="5" s="1"/>
  <c r="T16" i="6"/>
  <c r="R7" i="4"/>
  <c r="Z16" i="6"/>
  <c r="Q7" i="4"/>
  <c r="K16" i="6"/>
  <c r="Q13" i="6"/>
  <c r="N13" i="6"/>
  <c r="AL42" i="5" s="1"/>
  <c r="Y9" i="6"/>
  <c r="V22" i="4"/>
  <c r="Q22" i="4"/>
  <c r="O15" i="4"/>
  <c r="O29" i="4" s="1"/>
  <c r="AC8" i="5" s="1"/>
  <c r="N23" i="4"/>
  <c r="N35" i="4" s="1"/>
  <c r="AE17" i="5" s="1"/>
  <c r="AK14" i="4"/>
  <c r="AK33" i="4" s="1"/>
  <c r="P19" i="4"/>
  <c r="AE16" i="6"/>
  <c r="P7" i="4"/>
  <c r="AF16" i="6"/>
  <c r="AE8" i="6"/>
  <c r="T5" i="4"/>
  <c r="T29" i="4" s="1"/>
  <c r="AC8" i="6"/>
  <c r="AL14" i="4"/>
  <c r="AD8" i="6"/>
  <c r="Q19" i="4"/>
  <c r="W14" i="4"/>
  <c r="AH8" i="6"/>
  <c r="AI14" i="4"/>
  <c r="M8" i="6"/>
  <c r="T22" i="4"/>
  <c r="T34" i="4" s="1"/>
  <c r="S23" i="4"/>
  <c r="S35" i="4" s="1"/>
  <c r="X16" i="6"/>
  <c r="P12" i="6"/>
  <c r="AR41" i="5" s="1"/>
  <c r="X12" i="6"/>
  <c r="Z12" i="6"/>
  <c r="Q4" i="4"/>
  <c r="R3" i="4"/>
  <c r="R28" i="4" s="1"/>
  <c r="R10" i="4"/>
  <c r="R33" i="4" s="1"/>
  <c r="Y14" i="4"/>
  <c r="Y33" i="4" s="1"/>
  <c r="AJ19" i="4"/>
  <c r="V12" i="4"/>
  <c r="V30" i="4" s="1"/>
  <c r="P4" i="4"/>
  <c r="AI5" i="4"/>
  <c r="N12" i="6"/>
  <c r="AL41" i="5" s="1"/>
  <c r="Z12" i="4"/>
  <c r="Z34" i="4" s="1"/>
  <c r="Y12" i="4"/>
  <c r="N9" i="6"/>
  <c r="AL38" i="5" s="1"/>
  <c r="V5" i="6"/>
  <c r="AG3" i="4"/>
  <c r="U13" i="6"/>
  <c r="AC5" i="6"/>
  <c r="AE11" i="4"/>
  <c r="AI17" i="4"/>
  <c r="AI36" i="4" s="1"/>
  <c r="AD10" i="4"/>
  <c r="AD33" i="4" s="1"/>
  <c r="AC10" i="4"/>
  <c r="AB11" i="4"/>
  <c r="AJ9" i="6"/>
  <c r="AG11" i="4"/>
  <c r="N10" i="4"/>
  <c r="N33" i="4" s="1"/>
  <c r="AE15" i="5" s="1"/>
  <c r="AE6" i="4"/>
  <c r="N7" i="4"/>
  <c r="N29" i="4" s="1"/>
  <c r="Z8" i="5" s="1"/>
  <c r="O12" i="6"/>
  <c r="AO41" i="5" s="1"/>
  <c r="O19" i="4"/>
  <c r="AD12" i="6"/>
  <c r="AL19" i="4"/>
  <c r="AL29" i="4" s="1"/>
  <c r="T4" i="6"/>
  <c r="X4" i="6"/>
  <c r="T5" i="6"/>
  <c r="AK3" i="4"/>
  <c r="AK28" i="4" s="1"/>
  <c r="AK11" i="4"/>
  <c r="R12" i="4"/>
  <c r="R34" i="4" s="1"/>
  <c r="AD4" i="4"/>
  <c r="AI15" i="4"/>
  <c r="AA23" i="4"/>
  <c r="AA35" i="4" s="1"/>
  <c r="AD14" i="4"/>
  <c r="W4" i="6"/>
  <c r="AA4" i="4"/>
  <c r="AA29" i="4" s="1"/>
  <c r="W7" i="4"/>
  <c r="M4" i="6"/>
  <c r="W19" i="4"/>
  <c r="AE4" i="4"/>
  <c r="AE29" i="4" s="1"/>
  <c r="O14" i="4"/>
  <c r="AL23" i="4"/>
  <c r="AL35" i="4" s="1"/>
  <c r="M12" i="6"/>
  <c r="U12" i="6"/>
  <c r="AI19" i="4"/>
  <c r="AI8" i="6"/>
  <c r="AA8" i="6"/>
  <c r="R4" i="6"/>
  <c r="AF3" i="4"/>
  <c r="AF28" i="4" s="1"/>
  <c r="N3" i="4"/>
  <c r="AB3" i="4"/>
  <c r="P11" i="4"/>
  <c r="Z11" i="4"/>
  <c r="Z37" i="4" s="1"/>
  <c r="AK15" i="4"/>
  <c r="W5" i="4"/>
  <c r="X5" i="6"/>
  <c r="AA5" i="6"/>
  <c r="X11" i="4"/>
  <c r="X29" i="4" s="1"/>
  <c r="P22" i="4"/>
  <c r="AJ22" i="4"/>
  <c r="P23" i="4"/>
  <c r="P35" i="4" s="1"/>
  <c r="M13" i="6"/>
  <c r="O22" i="4"/>
  <c r="AB8" i="6"/>
  <c r="S14" i="4"/>
  <c r="AB16" i="6"/>
  <c r="AI16" i="6"/>
  <c r="O13" i="6"/>
  <c r="AO42" i="5" s="1"/>
  <c r="M6" i="6"/>
  <c r="AR35" i="5" s="1"/>
  <c r="N22" i="4"/>
  <c r="V15" i="4"/>
  <c r="V5" i="4"/>
  <c r="V29" i="4" s="1"/>
  <c r="L16" i="6"/>
  <c r="AC7" i="4"/>
  <c r="AC29" i="4" s="1"/>
  <c r="K8" i="6"/>
  <c r="P4" i="6"/>
  <c r="AR33" i="5" s="1"/>
  <c r="V4" i="6"/>
  <c r="AI10" i="4"/>
  <c r="AI33" i="4" s="1"/>
  <c r="R5" i="6"/>
  <c r="N30" i="4"/>
  <c r="Z9" i="5" s="1"/>
  <c r="X28" i="4"/>
  <c r="AE28" i="4"/>
  <c r="U29" i="4"/>
  <c r="AH28" i="4"/>
  <c r="W32" i="4"/>
  <c r="U30" i="4"/>
  <c r="AL34" i="5"/>
  <c r="AA32" i="4"/>
  <c r="T32" i="4"/>
  <c r="AG32" i="4"/>
  <c r="AF32" i="4"/>
  <c r="S30" i="4"/>
  <c r="AJ32" i="4"/>
  <c r="T35" i="4"/>
  <c r="AO44" i="5"/>
  <c r="AH32" i="4"/>
  <c r="AH30" i="4"/>
  <c r="P32" i="4"/>
  <c r="Z28" i="4"/>
  <c r="AB32" i="4"/>
  <c r="AB30" i="4"/>
  <c r="AK32" i="4"/>
  <c r="AK30" i="4"/>
  <c r="Y28" i="4"/>
  <c r="X32" i="4"/>
  <c r="X30" i="4"/>
  <c r="AC28" i="4"/>
  <c r="AA28" i="4"/>
  <c r="Z32" i="4"/>
  <c r="AJ29" i="4" l="1"/>
  <c r="AB29" i="4"/>
  <c r="AI29" i="4"/>
  <c r="AK29" i="4"/>
  <c r="P30" i="4"/>
  <c r="T30" i="4"/>
  <c r="W30" i="4"/>
  <c r="AD28" i="4"/>
  <c r="O34" i="4"/>
  <c r="AH16" i="5" s="1"/>
  <c r="P28" i="4"/>
  <c r="AB28" i="4"/>
  <c r="S29" i="4"/>
  <c r="AJ30" i="4"/>
  <c r="AF30" i="4"/>
  <c r="R30" i="4"/>
  <c r="AG28" i="4"/>
  <c r="Z29" i="4"/>
  <c r="AG30" i="4"/>
  <c r="AA30" i="4"/>
  <c r="AE24" i="5"/>
  <c r="AH29" i="4"/>
  <c r="AH34" i="4"/>
  <c r="U34" i="4"/>
  <c r="M30" i="4"/>
  <c r="W9" i="5" s="1"/>
  <c r="AI28" i="4"/>
  <c r="Q30" i="4"/>
  <c r="O28" i="4"/>
  <c r="AC7" i="5" s="1"/>
  <c r="AC10" i="5" s="1"/>
  <c r="Z30" i="4"/>
  <c r="V34" i="4"/>
  <c r="AI30" i="4"/>
  <c r="O33" i="4"/>
  <c r="AH15" i="5" s="1"/>
  <c r="Y30" i="4"/>
  <c r="Y34" i="4"/>
  <c r="P29" i="4"/>
  <c r="AF29" i="4"/>
  <c r="AJ28" i="4"/>
  <c r="Q28" i="4"/>
  <c r="U28" i="4"/>
  <c r="W28" i="4"/>
  <c r="R29" i="4"/>
  <c r="AL32" i="4"/>
  <c r="AL30" i="4"/>
  <c r="S28" i="4"/>
  <c r="AE32" i="4"/>
  <c r="AE30" i="4"/>
  <c r="AD32" i="4"/>
  <c r="AD30" i="4"/>
  <c r="Q29" i="4"/>
  <c r="T28" i="4"/>
  <c r="AL28" i="4"/>
  <c r="N28" i="4"/>
  <c r="Z7" i="5" s="1"/>
  <c r="Z10" i="5" s="1"/>
  <c r="AC30" i="4"/>
  <c r="AC33" i="4"/>
  <c r="M29" i="4"/>
  <c r="W8" i="5" s="1"/>
  <c r="W10" i="5" s="1"/>
  <c r="AG29" i="4"/>
  <c r="V28" i="4"/>
  <c r="W29" i="4"/>
  <c r="AH24" i="5" l="1"/>
</calcChain>
</file>

<file path=xl/connections.xml><?xml version="1.0" encoding="utf-8"?>
<connections xmlns="http://schemas.openxmlformats.org/spreadsheetml/2006/main">
  <connection id="1" name="18.04.21" type="4" refreshedVersion="0" background="1">
    <webPr xml="1" sourceData="1" parsePre="1" consecutive="1" url="C:\Users\Asif\Desktop\20-04-21\PRODUCT_DATA\18.04.21.xml" htmlTables="1"/>
  </connection>
  <connection id="2" name="19.04.21" type="4" refreshedVersion="0" background="1">
    <webPr xml="1" sourceData="1" parsePre="1" consecutive="1" url="C:\Users\Asif\Desktop\20-04-21\PRODUCT_DATA\19.04.21.xml" htmlTables="1"/>
  </connection>
  <connection id="3" name="all_psale_depot" type="6" refreshedVersion="6" background="1" saveData="1">
    <textPr codePage="437" sourceFile="C:\Users\Asif\Desktop\06-05-21\all_psale_depot.txt">
      <textFields>
        <textField/>
      </textFields>
    </textPr>
  </connection>
  <connection id="4" name="sales_fmtp" type="4" refreshedVersion="0" background="1">
    <webPr xml="1" sourceData="1" parsePre="1" consecutive="1" url="C:\Users\Shihab\Downloads\FORMAT\sales_fmtp.xml" htmlTables="1"/>
  </connection>
</connections>
</file>

<file path=xl/sharedStrings.xml><?xml version="1.0" encoding="utf-8"?>
<sst xmlns="http://schemas.openxmlformats.org/spreadsheetml/2006/main" count="17483" uniqueCount="5213">
  <si>
    <t>BOG01174</t>
  </si>
  <si>
    <t>338, Segun Bagicha, Dhaka-1000</t>
  </si>
  <si>
    <t>CLL</t>
  </si>
  <si>
    <t>Kemiko Pharmaceuticals Ltd.</t>
  </si>
  <si>
    <t>BOG11101</t>
  </si>
  <si>
    <t>Faruk Hossain</t>
  </si>
  <si>
    <t>BOG-123</t>
  </si>
  <si>
    <t>BOG09204</t>
  </si>
  <si>
    <t>BOG09205</t>
  </si>
  <si>
    <t>BOG01176</t>
  </si>
  <si>
    <t>Chayan Kumar Sarkar</t>
  </si>
  <si>
    <t>BOG-102</t>
  </si>
  <si>
    <t>BOG09206</t>
  </si>
  <si>
    <t>Mohbbat Ali Mondal</t>
  </si>
  <si>
    <t>BOG-136</t>
  </si>
  <si>
    <t>BOG08201</t>
  </si>
  <si>
    <t>BOG11182</t>
  </si>
  <si>
    <t>Shahidul Islam</t>
  </si>
  <si>
    <t>BOG-127</t>
  </si>
  <si>
    <t>BOG03211</t>
  </si>
  <si>
    <t>Shameem Hossain</t>
  </si>
  <si>
    <t>BOG-101</t>
  </si>
  <si>
    <t>BOG04214</t>
  </si>
  <si>
    <t>BSL01211</t>
  </si>
  <si>
    <t>BSL02142</t>
  </si>
  <si>
    <t>BSL042112</t>
  </si>
  <si>
    <t>BSL01207</t>
  </si>
  <si>
    <t>BSL03194</t>
  </si>
  <si>
    <t>Siam Hossen</t>
  </si>
  <si>
    <t>BSL-150</t>
  </si>
  <si>
    <t>BSL12201</t>
  </si>
  <si>
    <t>BSL06172</t>
  </si>
  <si>
    <t>BSL03212</t>
  </si>
  <si>
    <t>BSL01212</t>
  </si>
  <si>
    <t>BSL07203</t>
  </si>
  <si>
    <t>BSL04211</t>
  </si>
  <si>
    <t>BSL08204</t>
  </si>
  <si>
    <t>BSL04111</t>
  </si>
  <si>
    <t>BSL02171</t>
  </si>
  <si>
    <t>BSL11209</t>
  </si>
  <si>
    <t>BSL01051</t>
  </si>
  <si>
    <t>BSL02212</t>
  </si>
  <si>
    <t>BSL05093</t>
  </si>
  <si>
    <t>BSL05133</t>
  </si>
  <si>
    <t>Maksudur Rahman</t>
  </si>
  <si>
    <t>BSL-124</t>
  </si>
  <si>
    <t>BSL01152</t>
  </si>
  <si>
    <t>BSL03176</t>
  </si>
  <si>
    <t>BSL01213</t>
  </si>
  <si>
    <t>BSL09201</t>
  </si>
  <si>
    <t>BSL07169</t>
  </si>
  <si>
    <t>BSL04214</t>
  </si>
  <si>
    <t>BSL04213</t>
  </si>
  <si>
    <t>BSL01205</t>
  </si>
  <si>
    <t>Samir Baul</t>
  </si>
  <si>
    <t>BSL-110</t>
  </si>
  <si>
    <t>BSL07131</t>
  </si>
  <si>
    <t>BSL04219</t>
  </si>
  <si>
    <t>BSL11207</t>
  </si>
  <si>
    <t>CML03114</t>
  </si>
  <si>
    <t>CML04213</t>
  </si>
  <si>
    <t>Amit Chandra Midak</t>
  </si>
  <si>
    <t>CML-146</t>
  </si>
  <si>
    <t>CML01192</t>
  </si>
  <si>
    <t>Borhan Uddin</t>
  </si>
  <si>
    <t>CML02071</t>
  </si>
  <si>
    <t>Shakil Hossain</t>
  </si>
  <si>
    <t>CML-132</t>
  </si>
  <si>
    <t>CML09172</t>
  </si>
  <si>
    <t>CML06165</t>
  </si>
  <si>
    <t>Golam Mostafa</t>
  </si>
  <si>
    <t>CML-119</t>
  </si>
  <si>
    <t>CML06164</t>
  </si>
  <si>
    <t>Muhammad Amin Miah</t>
  </si>
  <si>
    <t>CML-176</t>
  </si>
  <si>
    <t>CML03183</t>
  </si>
  <si>
    <t>CML07122</t>
  </si>
  <si>
    <t>CML09162</t>
  </si>
  <si>
    <t>CML-171</t>
  </si>
  <si>
    <t>Pradip Kumar Das</t>
  </si>
  <si>
    <t>CML-158</t>
  </si>
  <si>
    <t>CML07111</t>
  </si>
  <si>
    <t>CML02171</t>
  </si>
  <si>
    <t>CML10062</t>
  </si>
  <si>
    <t>Bishajit Sarker</t>
  </si>
  <si>
    <t>CML-153</t>
  </si>
  <si>
    <t>CML04211</t>
  </si>
  <si>
    <t>CML04131</t>
  </si>
  <si>
    <t>Sumon Saha</t>
  </si>
  <si>
    <t>CML-143</t>
  </si>
  <si>
    <t>CML01112</t>
  </si>
  <si>
    <t>CML12181</t>
  </si>
  <si>
    <t>CML01211</t>
  </si>
  <si>
    <t>CML07166</t>
  </si>
  <si>
    <t>CML11207</t>
  </si>
  <si>
    <t>Alamgir Hossain-2</t>
  </si>
  <si>
    <t>CML01081</t>
  </si>
  <si>
    <t>CML04202</t>
  </si>
  <si>
    <t>CML11204</t>
  </si>
  <si>
    <t>COX05151</t>
  </si>
  <si>
    <t>Jashim Uddin-1</t>
  </si>
  <si>
    <t>COX-103</t>
  </si>
  <si>
    <t>COX11111</t>
  </si>
  <si>
    <t>Kali Pada Paul</t>
  </si>
  <si>
    <t>COX-120</t>
  </si>
  <si>
    <t>COX03191</t>
  </si>
  <si>
    <t>COX03201</t>
  </si>
  <si>
    <t>COX03135</t>
  </si>
  <si>
    <t>COX03181</t>
  </si>
  <si>
    <t>Mohammad Shahajahan Mahamud</t>
  </si>
  <si>
    <t>COX-129</t>
  </si>
  <si>
    <t>COX09152</t>
  </si>
  <si>
    <t>COX11121</t>
  </si>
  <si>
    <t>COX03213</t>
  </si>
  <si>
    <t>COX03192</t>
  </si>
  <si>
    <t>COX03202</t>
  </si>
  <si>
    <t>Mohammad Abdur Rahman</t>
  </si>
  <si>
    <t>COX-110</t>
  </si>
  <si>
    <t>COX03211</t>
  </si>
  <si>
    <t>Mohammad Jahir Uddin</t>
  </si>
  <si>
    <t>COX-109</t>
  </si>
  <si>
    <t>COX10203</t>
  </si>
  <si>
    <t>Nurul Kabir Faruki</t>
  </si>
  <si>
    <t>COX-111</t>
  </si>
  <si>
    <t>COX03212</t>
  </si>
  <si>
    <t>COX05191</t>
  </si>
  <si>
    <t>COX04177</t>
  </si>
  <si>
    <t>COX09091</t>
  </si>
  <si>
    <t>Mohammed Yousuf-2</t>
  </si>
  <si>
    <t>COX-132</t>
  </si>
  <si>
    <t>COX01211</t>
  </si>
  <si>
    <t>COX10192</t>
  </si>
  <si>
    <t>COX08062</t>
  </si>
  <si>
    <t>Abul Kalam Azad</t>
  </si>
  <si>
    <t>COX-130</t>
  </si>
  <si>
    <t>COX03214</t>
  </si>
  <si>
    <t>Mohammad Ismail</t>
  </si>
  <si>
    <t>COX02211</t>
  </si>
  <si>
    <t>CTG09123</t>
  </si>
  <si>
    <t>CTG03214</t>
  </si>
  <si>
    <t>CTG03213</t>
  </si>
  <si>
    <t>CTG03212</t>
  </si>
  <si>
    <t>CTG07143</t>
  </si>
  <si>
    <t>Alak Kumar Dutta-2</t>
  </si>
  <si>
    <t>CTG-141</t>
  </si>
  <si>
    <t>CTG11183</t>
  </si>
  <si>
    <t>CTG09202</t>
  </si>
  <si>
    <t>CTG07152</t>
  </si>
  <si>
    <t>CTG07156</t>
  </si>
  <si>
    <t>CTG07192</t>
  </si>
  <si>
    <t>CTG04211</t>
  </si>
  <si>
    <t>CTG10063</t>
  </si>
  <si>
    <t>Kabir Hossain</t>
  </si>
  <si>
    <t>CTG-134</t>
  </si>
  <si>
    <t>CTG10123</t>
  </si>
  <si>
    <t>CTG07181</t>
  </si>
  <si>
    <t>Rezaul Karim</t>
  </si>
  <si>
    <t>CTG-147</t>
  </si>
  <si>
    <t>CTG08102</t>
  </si>
  <si>
    <t>CTG-109</t>
  </si>
  <si>
    <t>CTG07182</t>
  </si>
  <si>
    <t>CTG041120</t>
  </si>
  <si>
    <t>DHK011711</t>
  </si>
  <si>
    <t>Abdur Rab</t>
  </si>
  <si>
    <t>DHK-196</t>
  </si>
  <si>
    <t>DHK02066</t>
  </si>
  <si>
    <t>Abdus Shukkur</t>
  </si>
  <si>
    <t>DHK-194</t>
  </si>
  <si>
    <t>DHK01158</t>
  </si>
  <si>
    <t>DHK-195</t>
  </si>
  <si>
    <t>Nasir Uddin-2</t>
  </si>
  <si>
    <t>DHK-197</t>
  </si>
  <si>
    <t>DHK06077</t>
  </si>
  <si>
    <t>Saim Sarder</t>
  </si>
  <si>
    <t>DHK112022</t>
  </si>
  <si>
    <t>Zakaria Alom</t>
  </si>
  <si>
    <t>DHK-193</t>
  </si>
  <si>
    <t>DHK11185</t>
  </si>
  <si>
    <t>DHK02054</t>
  </si>
  <si>
    <t>Abdul Kader-2</t>
  </si>
  <si>
    <t>DHK-287</t>
  </si>
  <si>
    <t>DHK10207</t>
  </si>
  <si>
    <t>DHK02201</t>
  </si>
  <si>
    <t>DHK01155</t>
  </si>
  <si>
    <t>Shahidul Islam-9</t>
  </si>
  <si>
    <t>DHK-255</t>
  </si>
  <si>
    <t>DHK011230</t>
  </si>
  <si>
    <t>DHK021911</t>
  </si>
  <si>
    <t>DHK10171</t>
  </si>
  <si>
    <t>DHK02184</t>
  </si>
  <si>
    <t>DHK02218</t>
  </si>
  <si>
    <t>Abdur Rashid Mondal</t>
  </si>
  <si>
    <t>DHK-244</t>
  </si>
  <si>
    <t>DHK04118</t>
  </si>
  <si>
    <t>Rakibul Islam-2</t>
  </si>
  <si>
    <t>DHK-261</t>
  </si>
  <si>
    <t>DHK04211</t>
  </si>
  <si>
    <t>Saiful Islam-15</t>
  </si>
  <si>
    <t>DHK-247</t>
  </si>
  <si>
    <t>DHK04218</t>
  </si>
  <si>
    <t>Shah Alam-6</t>
  </si>
  <si>
    <t>DHK-246</t>
  </si>
  <si>
    <t>DHK01215</t>
  </si>
  <si>
    <t>DHK112014</t>
  </si>
  <si>
    <t>DHK02219</t>
  </si>
  <si>
    <t>DHK03212</t>
  </si>
  <si>
    <t>Mezbah Uddin-2</t>
  </si>
  <si>
    <t>DHK-342</t>
  </si>
  <si>
    <t>DHK04217</t>
  </si>
  <si>
    <t>DHK031928</t>
  </si>
  <si>
    <t>Raihanuzzaman (TM)</t>
  </si>
  <si>
    <t>DHK-307</t>
  </si>
  <si>
    <t>DHK09091</t>
  </si>
  <si>
    <t>DHK03085</t>
  </si>
  <si>
    <t>DHK102010</t>
  </si>
  <si>
    <t>Samidul Islam</t>
  </si>
  <si>
    <t>DHK-203</t>
  </si>
  <si>
    <t>DHK03202</t>
  </si>
  <si>
    <t>Shahin Sarder</t>
  </si>
  <si>
    <t>DHK-275</t>
  </si>
  <si>
    <t>DHK02128</t>
  </si>
  <si>
    <t>DHK042111</t>
  </si>
  <si>
    <t>DHK12201</t>
  </si>
  <si>
    <t>DHK05139</t>
  </si>
  <si>
    <t>DHK11203</t>
  </si>
  <si>
    <t>DHK051210</t>
  </si>
  <si>
    <t>DHK011410</t>
  </si>
  <si>
    <t>DHK071314</t>
  </si>
  <si>
    <t>DHK10141</t>
  </si>
  <si>
    <t>DHK12165</t>
  </si>
  <si>
    <t>DHK04219</t>
  </si>
  <si>
    <t>DHK08182</t>
  </si>
  <si>
    <t>DHK011233</t>
  </si>
  <si>
    <t>DHK06022</t>
  </si>
  <si>
    <t>Masudur Rahman-2</t>
  </si>
  <si>
    <t>DHK-209</t>
  </si>
  <si>
    <t>DHK062010</t>
  </si>
  <si>
    <t>Motahar Hossain</t>
  </si>
  <si>
    <t>DHK-220</t>
  </si>
  <si>
    <t>DHK042113</t>
  </si>
  <si>
    <t>Shagor Hossain-2</t>
  </si>
  <si>
    <t>DHK-216</t>
  </si>
  <si>
    <t>DHK022010</t>
  </si>
  <si>
    <t>Shahidul Islam-19</t>
  </si>
  <si>
    <t>DHK-218</t>
  </si>
  <si>
    <t>DHK02202</t>
  </si>
  <si>
    <t>DHK060912</t>
  </si>
  <si>
    <t>Jamal Hossain -2</t>
  </si>
  <si>
    <t>DHK-114</t>
  </si>
  <si>
    <t>DHK09154</t>
  </si>
  <si>
    <t>DHK06157</t>
  </si>
  <si>
    <t>Saurav Chandra Sarker</t>
  </si>
  <si>
    <t>DHK-109</t>
  </si>
  <si>
    <t>DHK05163</t>
  </si>
  <si>
    <t>DHK07051</t>
  </si>
  <si>
    <t>DHK03214</t>
  </si>
  <si>
    <t>Lutfar Rahman-4</t>
  </si>
  <si>
    <t>DHK-180</t>
  </si>
  <si>
    <t>DHK03215</t>
  </si>
  <si>
    <t>Noman Hossain</t>
  </si>
  <si>
    <t>DHK-176</t>
  </si>
  <si>
    <t>DHK02212</t>
  </si>
  <si>
    <t>Shahidul Islam-12</t>
  </si>
  <si>
    <t>DHK-177</t>
  </si>
  <si>
    <t>DHK01136</t>
  </si>
  <si>
    <t>DHK07074</t>
  </si>
  <si>
    <t>DHK121810</t>
  </si>
  <si>
    <t>DHK09169</t>
  </si>
  <si>
    <t>Md. Kuddus</t>
  </si>
  <si>
    <t>DHK-228</t>
  </si>
  <si>
    <t>DHK011612</t>
  </si>
  <si>
    <t>Rejaul Sikder</t>
  </si>
  <si>
    <t>DHK-101</t>
  </si>
  <si>
    <t>DHK05194</t>
  </si>
  <si>
    <t>DHK08062</t>
  </si>
  <si>
    <t>Lukman Hakhim</t>
  </si>
  <si>
    <t>DHK-190</t>
  </si>
  <si>
    <t>DHK112015</t>
  </si>
  <si>
    <t>DHK12188</t>
  </si>
  <si>
    <t>Paul dipu Mandal</t>
  </si>
  <si>
    <t>DHK-766</t>
  </si>
  <si>
    <t>DHK09201</t>
  </si>
  <si>
    <t>Sofirul Islam</t>
  </si>
  <si>
    <t>DHK-762</t>
  </si>
  <si>
    <t>DHK02214</t>
  </si>
  <si>
    <t>DHK02127</t>
  </si>
  <si>
    <t>DHK12131</t>
  </si>
  <si>
    <t>DHK06158</t>
  </si>
  <si>
    <t>DHK032110</t>
  </si>
  <si>
    <t>DHK01213</t>
  </si>
  <si>
    <t>DHK042110</t>
  </si>
  <si>
    <t>DHK062017</t>
  </si>
  <si>
    <t>DHK02213</t>
  </si>
  <si>
    <t>DHK05138</t>
  </si>
  <si>
    <t>Rabiul Islam-6</t>
  </si>
  <si>
    <t>DHK-259</t>
  </si>
  <si>
    <t>DHK01197</t>
  </si>
  <si>
    <t>Raju Jamaddar</t>
  </si>
  <si>
    <t>DHK-281</t>
  </si>
  <si>
    <t>DHK04212</t>
  </si>
  <si>
    <t>DHK112021</t>
  </si>
  <si>
    <t>DHK092032</t>
  </si>
  <si>
    <t>Bishajit Acharjee</t>
  </si>
  <si>
    <t>DHK-315</t>
  </si>
  <si>
    <t>DHK07202</t>
  </si>
  <si>
    <t>Kamrul Islam-1</t>
  </si>
  <si>
    <t>DHK-343</t>
  </si>
  <si>
    <t>DHK12106</t>
  </si>
  <si>
    <t>Rafiqul Islam Elias</t>
  </si>
  <si>
    <t>DHK-314</t>
  </si>
  <si>
    <t>DHK02096</t>
  </si>
  <si>
    <t>DHK012110</t>
  </si>
  <si>
    <t>DHK032112</t>
  </si>
  <si>
    <t>DHK04216</t>
  </si>
  <si>
    <t>DHK05165</t>
  </si>
  <si>
    <t>DHK01216</t>
  </si>
  <si>
    <t>DHK081912</t>
  </si>
  <si>
    <t>DHK02215</t>
  </si>
  <si>
    <t>DHK07136</t>
  </si>
  <si>
    <t>DHK111013</t>
  </si>
  <si>
    <t>DHK12193</t>
  </si>
  <si>
    <t>DHK08173</t>
  </si>
  <si>
    <t>DHK01162</t>
  </si>
  <si>
    <t>DHK01219</t>
  </si>
  <si>
    <t>DHK092019</t>
  </si>
  <si>
    <t>DHK121510</t>
  </si>
  <si>
    <t>DHK112034</t>
  </si>
  <si>
    <t>Abdul Ali</t>
  </si>
  <si>
    <t>DHK-347</t>
  </si>
  <si>
    <t>DHK042112</t>
  </si>
  <si>
    <t>Anik Pal</t>
  </si>
  <si>
    <t>DHK-332</t>
  </si>
  <si>
    <t>DHK06195</t>
  </si>
  <si>
    <t>DHK10191</t>
  </si>
  <si>
    <t>DHK062021</t>
  </si>
  <si>
    <t>DHK021914</t>
  </si>
  <si>
    <t>DHK03206</t>
  </si>
  <si>
    <t>DHK051912</t>
  </si>
  <si>
    <t>DHK081610</t>
  </si>
  <si>
    <t>DHK10181</t>
  </si>
  <si>
    <t>DHK02205</t>
  </si>
  <si>
    <t>DHK02176</t>
  </si>
  <si>
    <t>DHK04198</t>
  </si>
  <si>
    <t>DHK021713</t>
  </si>
  <si>
    <t>DHK04192</t>
  </si>
  <si>
    <t>DHK08204</t>
  </si>
  <si>
    <t>DHK03213</t>
  </si>
  <si>
    <t>DNJ01181</t>
  </si>
  <si>
    <t>DNJ04161</t>
  </si>
  <si>
    <t>DNJ112011</t>
  </si>
  <si>
    <t>DNJ04213</t>
  </si>
  <si>
    <t>DNJ112012</t>
  </si>
  <si>
    <t>DNJ02214</t>
  </si>
  <si>
    <t>DNJ03213</t>
  </si>
  <si>
    <t>DNJ04173</t>
  </si>
  <si>
    <t>DNJ02213</t>
  </si>
  <si>
    <t>DNJ10071</t>
  </si>
  <si>
    <t>DNJ05143</t>
  </si>
  <si>
    <t>DNJ02203</t>
  </si>
  <si>
    <t>DNJ06191</t>
  </si>
  <si>
    <t>DNJ10111</t>
  </si>
  <si>
    <t>DNJ10204</t>
  </si>
  <si>
    <t>DNJ02202</t>
  </si>
  <si>
    <t>DNJ09151</t>
  </si>
  <si>
    <t>DNJ03211</t>
  </si>
  <si>
    <t>DNJ11206</t>
  </si>
  <si>
    <t>DNJ06111</t>
  </si>
  <si>
    <t>DNJ04211</t>
  </si>
  <si>
    <t>DNJ03212</t>
  </si>
  <si>
    <t>DNJ02212</t>
  </si>
  <si>
    <t>DNJ11205</t>
  </si>
  <si>
    <t>DNJ04215</t>
  </si>
  <si>
    <t>DNJ04212</t>
  </si>
  <si>
    <t>DNJ12011</t>
  </si>
  <si>
    <t>DNJ11204</t>
  </si>
  <si>
    <t>DNJ04214</t>
  </si>
  <si>
    <t>DNJ11202</t>
  </si>
  <si>
    <t>Ripon</t>
  </si>
  <si>
    <t>DNJ-117</t>
  </si>
  <si>
    <t>DNJ11201</t>
  </si>
  <si>
    <t>DNJ02161</t>
  </si>
  <si>
    <t>DNJ01183</t>
  </si>
  <si>
    <t>FAR02041</t>
  </si>
  <si>
    <t>FAR10041</t>
  </si>
  <si>
    <t>FAR08101</t>
  </si>
  <si>
    <t>FAR08081</t>
  </si>
  <si>
    <t>Shah Md. Abu Jafor</t>
  </si>
  <si>
    <t>FAR-125</t>
  </si>
  <si>
    <t>FAR05122</t>
  </si>
  <si>
    <t>Shahidul Islam-2</t>
  </si>
  <si>
    <t>FAR-106</t>
  </si>
  <si>
    <t>FAR02131</t>
  </si>
  <si>
    <t>FAR06161</t>
  </si>
  <si>
    <t>FAR10204</t>
  </si>
  <si>
    <t>Sudangso Kumar Das</t>
  </si>
  <si>
    <t>FAR-161</t>
  </si>
  <si>
    <t>FAR11203</t>
  </si>
  <si>
    <t>FAR04211</t>
  </si>
  <si>
    <t>FAR02212</t>
  </si>
  <si>
    <t>FAR11201</t>
  </si>
  <si>
    <t>Ismail Fakir</t>
  </si>
  <si>
    <t>FAR-104</t>
  </si>
  <si>
    <t>FAR04091</t>
  </si>
  <si>
    <t>Nurul Amin</t>
  </si>
  <si>
    <t>FAR-110</t>
  </si>
  <si>
    <t>FAR091410</t>
  </si>
  <si>
    <t>FAR03143</t>
  </si>
  <si>
    <t>FAR02211</t>
  </si>
  <si>
    <t>JSR04214</t>
  </si>
  <si>
    <t>JSR02116</t>
  </si>
  <si>
    <t>JSR12164</t>
  </si>
  <si>
    <t>Ikramul Hossen</t>
  </si>
  <si>
    <t>JSR-110</t>
  </si>
  <si>
    <t>JSR04212</t>
  </si>
  <si>
    <t>Osman Gani</t>
  </si>
  <si>
    <t>JSR-104</t>
  </si>
  <si>
    <t>JSR04211</t>
  </si>
  <si>
    <t>JSR04113</t>
  </si>
  <si>
    <t>JSR03214</t>
  </si>
  <si>
    <t>Habibur Rahman</t>
  </si>
  <si>
    <t>JSR04215</t>
  </si>
  <si>
    <t>MYM021719</t>
  </si>
  <si>
    <t>MYM03219</t>
  </si>
  <si>
    <t>MYM03218</t>
  </si>
  <si>
    <t>MYM03217</t>
  </si>
  <si>
    <t>MYM03216</t>
  </si>
  <si>
    <t>MYM032110</t>
  </si>
  <si>
    <t>MYM01153</t>
  </si>
  <si>
    <t>MYM072011</t>
  </si>
  <si>
    <t>MYM092011</t>
  </si>
  <si>
    <t>MYM04211</t>
  </si>
  <si>
    <t>Rohul Amin-5</t>
  </si>
  <si>
    <t>MYM-111</t>
  </si>
  <si>
    <t>MYM04212</t>
  </si>
  <si>
    <t>MYM09206</t>
  </si>
  <si>
    <t>MYM11181</t>
  </si>
  <si>
    <t>MYM11208</t>
  </si>
  <si>
    <t>MYM03212</t>
  </si>
  <si>
    <t>MYM03064</t>
  </si>
  <si>
    <t>MYM092012</t>
  </si>
  <si>
    <t>MYM02218</t>
  </si>
  <si>
    <t>NOK04202</t>
  </si>
  <si>
    <t>NOK06062</t>
  </si>
  <si>
    <t>NOK06191</t>
  </si>
  <si>
    <t>NOK03213</t>
  </si>
  <si>
    <t>NOK06092</t>
  </si>
  <si>
    <t>NOK03214</t>
  </si>
  <si>
    <t>NOK05031</t>
  </si>
  <si>
    <t>NOK03215</t>
  </si>
  <si>
    <t>NOK02194</t>
  </si>
  <si>
    <t>Mohammed Abdul Momen Bhuiyan</t>
  </si>
  <si>
    <t>NOK-106</t>
  </si>
  <si>
    <t>NOK01212</t>
  </si>
  <si>
    <t>NOK05181</t>
  </si>
  <si>
    <t>Zahedul Islam</t>
  </si>
  <si>
    <t>NOK03103</t>
  </si>
  <si>
    <t>NOK04211</t>
  </si>
  <si>
    <t>NOK03173</t>
  </si>
  <si>
    <t>NOK01211</t>
  </si>
  <si>
    <t>NOK07195</t>
  </si>
  <si>
    <t>NOK06171</t>
  </si>
  <si>
    <t>NOK10081</t>
  </si>
  <si>
    <t>NOK02181</t>
  </si>
  <si>
    <t>NOK03212</t>
  </si>
  <si>
    <t>NOK09202</t>
  </si>
  <si>
    <t>NOK11149</t>
  </si>
  <si>
    <t>NOK03195</t>
  </si>
  <si>
    <t>NOK12194</t>
  </si>
  <si>
    <t>Md. Sajib Hossain</t>
  </si>
  <si>
    <t>NOK-116</t>
  </si>
  <si>
    <t>NOK11201</t>
  </si>
  <si>
    <t>NOK12052</t>
  </si>
  <si>
    <t>NOK10201</t>
  </si>
  <si>
    <t>NOK-129</t>
  </si>
  <si>
    <t>NOK10112</t>
  </si>
  <si>
    <t>NOK02163</t>
  </si>
  <si>
    <t>NOR101018</t>
  </si>
  <si>
    <t>NOR02174</t>
  </si>
  <si>
    <t>NOR03181</t>
  </si>
  <si>
    <t>NOR04211</t>
  </si>
  <si>
    <t>NOR12201</t>
  </si>
  <si>
    <t>NOR01092</t>
  </si>
  <si>
    <t>NOR08201</t>
  </si>
  <si>
    <t>NOR12131</t>
  </si>
  <si>
    <t>NOR09121</t>
  </si>
  <si>
    <t>NOR05161</t>
  </si>
  <si>
    <t>NOR11201</t>
  </si>
  <si>
    <t>NOR07101</t>
  </si>
  <si>
    <t>NOR12061</t>
  </si>
  <si>
    <t>Abul Kashem</t>
  </si>
  <si>
    <t>NOR-304</t>
  </si>
  <si>
    <t>NOR04134</t>
  </si>
  <si>
    <t>NOR03202</t>
  </si>
  <si>
    <t>Parvez Miah</t>
  </si>
  <si>
    <t>NOR-310</t>
  </si>
  <si>
    <t>NOR05106</t>
  </si>
  <si>
    <t>NOR10131</t>
  </si>
  <si>
    <t>NOR07113</t>
  </si>
  <si>
    <t>PAB05151</t>
  </si>
  <si>
    <t>PAB04111</t>
  </si>
  <si>
    <t>PAB01081</t>
  </si>
  <si>
    <t>PAB10121</t>
  </si>
  <si>
    <t>PAB08121</t>
  </si>
  <si>
    <t>PAB04192</t>
  </si>
  <si>
    <t>PAB02081</t>
  </si>
  <si>
    <t>PAB05141</t>
  </si>
  <si>
    <t>PAB05111</t>
  </si>
  <si>
    <t>PAB11051</t>
  </si>
  <si>
    <t>PAB02141</t>
  </si>
  <si>
    <t>PAB04211</t>
  </si>
  <si>
    <t>Abdur Rajjak</t>
  </si>
  <si>
    <t>RAJ-109</t>
  </si>
  <si>
    <t>RAJ01201</t>
  </si>
  <si>
    <t>RAJ06112</t>
  </si>
  <si>
    <t>Jahirul Islam</t>
  </si>
  <si>
    <t>RAJ-110</t>
  </si>
  <si>
    <t>RAJ05061</t>
  </si>
  <si>
    <t>RAJ04192</t>
  </si>
  <si>
    <t>Aktarul Hoque</t>
  </si>
  <si>
    <t>RAJ-105</t>
  </si>
  <si>
    <t>RAJ04191</t>
  </si>
  <si>
    <t>RAJ02142</t>
  </si>
  <si>
    <t>RAJ02192</t>
  </si>
  <si>
    <t>RAJ06111</t>
  </si>
  <si>
    <t>RAJ11171</t>
  </si>
  <si>
    <t>RAJ10191</t>
  </si>
  <si>
    <t>RAJ06081</t>
  </si>
  <si>
    <t>Jahangir Alam</t>
  </si>
  <si>
    <t>RAJ08061</t>
  </si>
  <si>
    <t>RAJ04091</t>
  </si>
  <si>
    <t>RAJ02091</t>
  </si>
  <si>
    <t>RAJ01102</t>
  </si>
  <si>
    <t>RNG01042</t>
  </si>
  <si>
    <t>RNG11092</t>
  </si>
  <si>
    <t>RNG12121</t>
  </si>
  <si>
    <t>RNG05116</t>
  </si>
  <si>
    <t>RNG01102</t>
  </si>
  <si>
    <t>RNG11091</t>
  </si>
  <si>
    <t>SYL03212</t>
  </si>
  <si>
    <t>SYL11144</t>
  </si>
  <si>
    <t>SYL11203</t>
  </si>
  <si>
    <t>SYL09171</t>
  </si>
  <si>
    <t>SYL10111</t>
  </si>
  <si>
    <t>SYL04212</t>
  </si>
  <si>
    <t>SYL02211</t>
  </si>
  <si>
    <t>SYL04211</t>
  </si>
  <si>
    <t>SYL11142</t>
  </si>
  <si>
    <t>SYL07201</t>
  </si>
  <si>
    <t>SYL09145</t>
  </si>
  <si>
    <t>SYL09192</t>
  </si>
  <si>
    <t>SYL04141</t>
  </si>
  <si>
    <t>SYL02041</t>
  </si>
  <si>
    <t>SYL11202</t>
  </si>
  <si>
    <t>SYL11141</t>
  </si>
  <si>
    <t>SYL10109</t>
  </si>
  <si>
    <t>SYL09072</t>
  </si>
  <si>
    <t>SYL03155</t>
  </si>
  <si>
    <t>SYL11103</t>
  </si>
  <si>
    <t>SYL07196</t>
  </si>
  <si>
    <t>SYL01053</t>
  </si>
  <si>
    <t>BSL042111</t>
  </si>
  <si>
    <t>BSL05201</t>
  </si>
  <si>
    <t>CML04071</t>
  </si>
  <si>
    <t>DHK12182</t>
  </si>
  <si>
    <t>DHK10183</t>
  </si>
  <si>
    <t>DHK021711</t>
  </si>
  <si>
    <t>DHK032111</t>
  </si>
  <si>
    <t>DHK021710</t>
  </si>
  <si>
    <t>DHK04214</t>
  </si>
  <si>
    <t>DHK04215</t>
  </si>
  <si>
    <t>Muhammad Sabbir Hussain</t>
  </si>
  <si>
    <t>DHK-175</t>
  </si>
  <si>
    <t>DHK01217</t>
  </si>
  <si>
    <t>DHK112028</t>
  </si>
  <si>
    <t>DHK11195</t>
  </si>
  <si>
    <t>DHK08091</t>
  </si>
  <si>
    <t>FAR06202</t>
  </si>
  <si>
    <t>FAR10173</t>
  </si>
  <si>
    <t>FAR11202</t>
  </si>
  <si>
    <t>NOR04212</t>
  </si>
  <si>
    <t>NOR04133</t>
  </si>
  <si>
    <t>BOG09209</t>
  </si>
  <si>
    <t>Sherpur (Tb)</t>
  </si>
  <si>
    <t>BOG-FM1</t>
  </si>
  <si>
    <t>Bogra Team-1</t>
  </si>
  <si>
    <t>Hayat Mamun</t>
  </si>
  <si>
    <t>BOG-FM3</t>
  </si>
  <si>
    <t>Joypurhat Team</t>
  </si>
  <si>
    <t>Panchbibi (Tb)</t>
  </si>
  <si>
    <t>Rabiul Islam</t>
  </si>
  <si>
    <t>Dhupchachia-1(Tb)</t>
  </si>
  <si>
    <t>BOG-FM4</t>
  </si>
  <si>
    <t>Naogaon Team</t>
  </si>
  <si>
    <t>Adamdighi (Tb)</t>
  </si>
  <si>
    <t>Dhupchachia(Tb)</t>
  </si>
  <si>
    <t>BSL03162</t>
  </si>
  <si>
    <t>Sarder Boni Amin</t>
  </si>
  <si>
    <t>Bankim Chandra Halder</t>
  </si>
  <si>
    <t>BSL-FM2</t>
  </si>
  <si>
    <t>Barisal Team-2</t>
  </si>
  <si>
    <t>Gouranadi -1 (Tb)</t>
  </si>
  <si>
    <t>Sowkat Hossen</t>
  </si>
  <si>
    <t>BSL-F14</t>
  </si>
  <si>
    <t>Charfashon Team</t>
  </si>
  <si>
    <t>Charfashon -1(Tb)</t>
  </si>
  <si>
    <t>BSL12181</t>
  </si>
  <si>
    <t>Reajul Karim</t>
  </si>
  <si>
    <t>Jasim Uddin Khan</t>
  </si>
  <si>
    <t>BSL-F10</t>
  </si>
  <si>
    <t>Barisal Team-4</t>
  </si>
  <si>
    <t>Babugonj -2 (Tb)</t>
  </si>
  <si>
    <t>CML05041</t>
  </si>
  <si>
    <t>Rajib Datta</t>
  </si>
  <si>
    <t>Jalil Miah</t>
  </si>
  <si>
    <t>Gouripur (Tb)</t>
  </si>
  <si>
    <t>CML-FM4</t>
  </si>
  <si>
    <t>Gouripur Team</t>
  </si>
  <si>
    <t>Magna (Tb)</t>
  </si>
  <si>
    <t>Jashim Uddin</t>
  </si>
  <si>
    <t>CML-FM6</t>
  </si>
  <si>
    <t>Comilla Team-2 (Cb)</t>
  </si>
  <si>
    <t>Charta (Cb)</t>
  </si>
  <si>
    <t>Shasongasa (Cb)</t>
  </si>
  <si>
    <t>Saleh Uddin</t>
  </si>
  <si>
    <t>Barura-2 (Tb)</t>
  </si>
  <si>
    <t>CML-FM8</t>
  </si>
  <si>
    <t>Barura Team</t>
  </si>
  <si>
    <t>Barura-1 (Tb)</t>
  </si>
  <si>
    <t>CML09203</t>
  </si>
  <si>
    <t>CML-FM7</t>
  </si>
  <si>
    <t>Laksham Team</t>
  </si>
  <si>
    <t>Nangalkot (Tb)</t>
  </si>
  <si>
    <t>Bangadda (Tb)</t>
  </si>
  <si>
    <t>COX03194</t>
  </si>
  <si>
    <t>Mahrab Hossain</t>
  </si>
  <si>
    <t>Blank FM (Mahrab Hossain)</t>
  </si>
  <si>
    <t>COX-FM3</t>
  </si>
  <si>
    <t>Cox'S Bazar Team</t>
  </si>
  <si>
    <t>Fuad Al Khatib Hos. (Cb)</t>
  </si>
  <si>
    <t>Matarbari</t>
  </si>
  <si>
    <t>COX-FM1</t>
  </si>
  <si>
    <t>Chakaria Team</t>
  </si>
  <si>
    <t>Md. Belal Uddin</t>
  </si>
  <si>
    <t>COX-FM2</t>
  </si>
  <si>
    <t>Amirabad Team</t>
  </si>
  <si>
    <t>Lohagara (Tb)</t>
  </si>
  <si>
    <t>Chonoti Bazar (Tb)</t>
  </si>
  <si>
    <t>Barahatia (Tb)</t>
  </si>
  <si>
    <t>COX-FM5</t>
  </si>
  <si>
    <t>Malumghat Team</t>
  </si>
  <si>
    <t>Malum Ghat (Tb)</t>
  </si>
  <si>
    <t>Eidgah</t>
  </si>
  <si>
    <t>Samsul Alam</t>
  </si>
  <si>
    <t>COX-FM4</t>
  </si>
  <si>
    <t>Ukhia Team</t>
  </si>
  <si>
    <t>Shapla Pur</t>
  </si>
  <si>
    <t>CTG02051</t>
  </si>
  <si>
    <t>Dipak Talukder</t>
  </si>
  <si>
    <t>Blank (Sitakunda Team)</t>
  </si>
  <si>
    <t>Naya Bazar (Cb)</t>
  </si>
  <si>
    <t>CFM-10</t>
  </si>
  <si>
    <t>Sitakundha/ Sandwip Team</t>
  </si>
  <si>
    <t>Golam Kabir</t>
  </si>
  <si>
    <t>Port Market (Cb)</t>
  </si>
  <si>
    <t>CTG-FM1</t>
  </si>
  <si>
    <t>Patenga Team</t>
  </si>
  <si>
    <t>Potenga (Cb)</t>
  </si>
  <si>
    <t>DHK03021</t>
  </si>
  <si>
    <t>Rafiqul Islam</t>
  </si>
  <si>
    <t>Blank (Tongi Team)</t>
  </si>
  <si>
    <t>Kaligonj-1 (Tb)</t>
  </si>
  <si>
    <t>DFM-30</t>
  </si>
  <si>
    <t>Tongi Team</t>
  </si>
  <si>
    <t>Tongi-2 (Cb)</t>
  </si>
  <si>
    <t>Tongi-1 (Cb)</t>
  </si>
  <si>
    <t>Muzammel Haque-2 (FM)</t>
  </si>
  <si>
    <t>DFM-29</t>
  </si>
  <si>
    <t>Gazipur Team-2</t>
  </si>
  <si>
    <t>Konabari-2 (Cb)</t>
  </si>
  <si>
    <t>Kaliakoir (Tb)</t>
  </si>
  <si>
    <t>DHK04083</t>
  </si>
  <si>
    <t>Abdul Kader Zilane</t>
  </si>
  <si>
    <t>Alomgir Hossain-3 (FM)</t>
  </si>
  <si>
    <t>Manikgonj-1 (Cb)</t>
  </si>
  <si>
    <t>SFM-25</t>
  </si>
  <si>
    <t>Manikgonj Team</t>
  </si>
  <si>
    <t>Saturia (Tb)</t>
  </si>
  <si>
    <t>Ghior (Tb)</t>
  </si>
  <si>
    <t>Shibaloya (Tb)</t>
  </si>
  <si>
    <t>Dhamrai (Cb)</t>
  </si>
  <si>
    <t>E.P.Z (Savar) (Tb)</t>
  </si>
  <si>
    <t>DHK03217</t>
  </si>
  <si>
    <t>Saiful Islam-3</t>
  </si>
  <si>
    <t>Zamgara-2 (Tb)</t>
  </si>
  <si>
    <t>SFM-26</t>
  </si>
  <si>
    <t>Savar Team-1</t>
  </si>
  <si>
    <t>Zamgara-1 (Tb)</t>
  </si>
  <si>
    <t>DHK09052</t>
  </si>
  <si>
    <t>Farid Ahmed</t>
  </si>
  <si>
    <t>Abu Hanif-1</t>
  </si>
  <si>
    <t>Mirpur-13, 14 (Cb)</t>
  </si>
  <si>
    <t>DFM-16</t>
  </si>
  <si>
    <t>Mirpur Team-3</t>
  </si>
  <si>
    <t>Ibrahimpur (Cb)</t>
  </si>
  <si>
    <t>Mirpur-10,11 (Cb)</t>
  </si>
  <si>
    <t>Mirpur-12 (Cb)</t>
  </si>
  <si>
    <t>Kachukhet (Cb)</t>
  </si>
  <si>
    <t>Ali Hossain</t>
  </si>
  <si>
    <t>DFM-13</t>
  </si>
  <si>
    <t>Mohammadpur Team</t>
  </si>
  <si>
    <t>Mohammadpur-2 (Cb)</t>
  </si>
  <si>
    <t>Shyamoli (Cb)</t>
  </si>
  <si>
    <t>D.S.H (Pb)</t>
  </si>
  <si>
    <t>Mohammadpur-1 (Cb)</t>
  </si>
  <si>
    <t>Anowar Hossain</t>
  </si>
  <si>
    <t>Gabtali (Cb)</t>
  </si>
  <si>
    <t>DFM-15</t>
  </si>
  <si>
    <t>Mirpur Team-2</t>
  </si>
  <si>
    <t>N.H.N/I.C.H. (Pb)</t>
  </si>
  <si>
    <t>N.H.F (Pb)</t>
  </si>
  <si>
    <t>DHK042114</t>
  </si>
  <si>
    <t>Nazrul Islam-2</t>
  </si>
  <si>
    <t>DFM-17</t>
  </si>
  <si>
    <t>Dhanmondi Team-2 (Ssh-2)</t>
  </si>
  <si>
    <t>Medinova (Lalmatia) (Pb)</t>
  </si>
  <si>
    <t>Hazaribagh (Cb)</t>
  </si>
  <si>
    <t>DHK111610</t>
  </si>
  <si>
    <t>Nasir Uddin Sarder</t>
  </si>
  <si>
    <t>Shohel Rana-2</t>
  </si>
  <si>
    <t>DFM-44</t>
  </si>
  <si>
    <t>Keraniganj</t>
  </si>
  <si>
    <t>Nimtali (Tb)</t>
  </si>
  <si>
    <t>Ruhitpur (Tb)</t>
  </si>
  <si>
    <t>DHK111616</t>
  </si>
  <si>
    <t>Saiful Islam</t>
  </si>
  <si>
    <t>Abul Bashar</t>
  </si>
  <si>
    <t>DFM-2</t>
  </si>
  <si>
    <t>Jatrabari Team</t>
  </si>
  <si>
    <t>Matuail (Cb)</t>
  </si>
  <si>
    <t>Konapara (Cb)</t>
  </si>
  <si>
    <t>DFM-6</t>
  </si>
  <si>
    <t>Basabo Team</t>
  </si>
  <si>
    <t>Manda (Cb)</t>
  </si>
  <si>
    <t>Madartek (Cb)</t>
  </si>
  <si>
    <t>Sector-4 (Uttara) (Cb)</t>
  </si>
  <si>
    <t>DFM-23</t>
  </si>
  <si>
    <t>Uttara Team-2</t>
  </si>
  <si>
    <t>Kamarpara (Cb)</t>
  </si>
  <si>
    <t>Khilkhet (Cb)</t>
  </si>
  <si>
    <t>U.A.M.C.H (Pb)</t>
  </si>
  <si>
    <t>DNJ08021</t>
  </si>
  <si>
    <t>Sahajahan Selim</t>
  </si>
  <si>
    <t>DNJ-FM3</t>
  </si>
  <si>
    <t>Thakurgaon Team</t>
  </si>
  <si>
    <t>Pirgonj</t>
  </si>
  <si>
    <t>FAR01128</t>
  </si>
  <si>
    <t>Blank (Faridpur Zone)</t>
  </si>
  <si>
    <t>Blank (Kushtia Team)</t>
  </si>
  <si>
    <t>FAR-FM9</t>
  </si>
  <si>
    <t>Kushtia Team</t>
  </si>
  <si>
    <t>Doulotpur-2 (Tb)</t>
  </si>
  <si>
    <t>Md.Bellal Hossain</t>
  </si>
  <si>
    <t>FAR-FM1</t>
  </si>
  <si>
    <t>Faridpur Team-1</t>
  </si>
  <si>
    <t>Bhanga-1 (Tb)</t>
  </si>
  <si>
    <t>Alfadanga (Tb)</t>
  </si>
  <si>
    <t>Sikder Monir Hossain</t>
  </si>
  <si>
    <t>FAR-FM2</t>
  </si>
  <si>
    <t>Faridpur Team-2</t>
  </si>
  <si>
    <t>Sadorpur (Tb)</t>
  </si>
  <si>
    <t>Shibchar-2 (Tb)</t>
  </si>
  <si>
    <t>JSR011211</t>
  </si>
  <si>
    <t>Firoj Hossain Khan</t>
  </si>
  <si>
    <t>JSR-FM2</t>
  </si>
  <si>
    <t>Jessore Team-2</t>
  </si>
  <si>
    <t>Sadar Hop. (Cb), Jes</t>
  </si>
  <si>
    <t>Keshabpur (Tb)</t>
  </si>
  <si>
    <t>MYM07141</t>
  </si>
  <si>
    <t>Blank (Kshoregonj Zone</t>
  </si>
  <si>
    <t>MYM101912</t>
  </si>
  <si>
    <t>Blank Mymensingh Zone</t>
  </si>
  <si>
    <t>S M Shofiqul Alam</t>
  </si>
  <si>
    <t>MYM-F15</t>
  </si>
  <si>
    <t>Mymensingh C.B Team-2</t>
  </si>
  <si>
    <t>Tarakanda</t>
  </si>
  <si>
    <t>MYM092014</t>
  </si>
  <si>
    <t>NOK01101</t>
  </si>
  <si>
    <t>Uttam Chandra Debnath</t>
  </si>
  <si>
    <t>Midul Mazumder</t>
  </si>
  <si>
    <t>NOK-FM4</t>
  </si>
  <si>
    <t>Maizdee Team-1</t>
  </si>
  <si>
    <t>Komol Nagar (Tb)</t>
  </si>
  <si>
    <t>NOK08053</t>
  </si>
  <si>
    <t>Sonjoy Kumar Sorma</t>
  </si>
  <si>
    <t>Abdul Mannan</t>
  </si>
  <si>
    <t>NOK-FM6</t>
  </si>
  <si>
    <t>Chatkhil Team</t>
  </si>
  <si>
    <t>Main Rd,Chat(Tb)</t>
  </si>
  <si>
    <t>Blank (Feni Team-2)</t>
  </si>
  <si>
    <t>Academy Road Cb)</t>
  </si>
  <si>
    <t>NOK-FM8</t>
  </si>
  <si>
    <t>Feni Team-2</t>
  </si>
  <si>
    <t>Shajhan (Rubel)</t>
  </si>
  <si>
    <t>NOK-FM7</t>
  </si>
  <si>
    <t>Feni Team-1</t>
  </si>
  <si>
    <t>NOR10101</t>
  </si>
  <si>
    <t>Asaduzzaman</t>
  </si>
  <si>
    <t>Shafiqul Islam</t>
  </si>
  <si>
    <t>Narayanpur (Tb)</t>
  </si>
  <si>
    <t>NOR-FM4</t>
  </si>
  <si>
    <t>Bhairab (Belabo) Team</t>
  </si>
  <si>
    <t>Shibpur (Tb)</t>
  </si>
  <si>
    <t>PAB12991</t>
  </si>
  <si>
    <t>Abdul Quader Khan</t>
  </si>
  <si>
    <t>RAJ04951</t>
  </si>
  <si>
    <t>Mahmudul Islam</t>
  </si>
  <si>
    <t>Godagari  (Tb)</t>
  </si>
  <si>
    <t>Dilip Kumar Mondol</t>
  </si>
  <si>
    <t>Thanapara (Cb)</t>
  </si>
  <si>
    <t>RAJ-FM2</t>
  </si>
  <si>
    <t>Natore Team</t>
  </si>
  <si>
    <t>Durgapur (Tb)</t>
  </si>
  <si>
    <t>RAJ-FM1</t>
  </si>
  <si>
    <t>Rajshahi Team-1</t>
  </si>
  <si>
    <t>RNG02203</t>
  </si>
  <si>
    <t>Mazedul Islam</t>
  </si>
  <si>
    <t>RNG-FM4</t>
  </si>
  <si>
    <t>Kurigram Team</t>
  </si>
  <si>
    <t>SYL01171</t>
  </si>
  <si>
    <t>Blank (Sylhet Zone-2)</t>
  </si>
  <si>
    <t>SYL031711</t>
  </si>
  <si>
    <t>Rajesh Chakraborty</t>
  </si>
  <si>
    <t>AMCODE</t>
  </si>
  <si>
    <t>AMNAME</t>
  </si>
  <si>
    <t>FMNAME</t>
  </si>
  <si>
    <t>FMCODE</t>
  </si>
  <si>
    <t>TERI_CODE</t>
  </si>
  <si>
    <t>SALESV1</t>
  </si>
  <si>
    <t>TERI</t>
  </si>
  <si>
    <t>FOCODE</t>
  </si>
  <si>
    <t>FONAME</t>
  </si>
  <si>
    <t>FOPIN</t>
  </si>
  <si>
    <t>TODAYSALE</t>
  </si>
  <si>
    <t>DISP</t>
  </si>
  <si>
    <t>RETV</t>
  </si>
  <si>
    <t>SALESV</t>
  </si>
  <si>
    <t>TOTEMP</t>
  </si>
  <si>
    <t>TOTCUST</t>
  </si>
  <si>
    <t>TOTINV</t>
  </si>
  <si>
    <t>CP_EMP</t>
  </si>
  <si>
    <t>CP_CUST</t>
  </si>
  <si>
    <t>CP_INV</t>
  </si>
  <si>
    <t>VCALC</t>
  </si>
  <si>
    <t>SN</t>
  </si>
  <si>
    <t>FOTERI</t>
  </si>
  <si>
    <t>TARGET</t>
  </si>
  <si>
    <t>SUMDISPPERAMCODE</t>
  </si>
  <si>
    <t>SUMRETVPERAMCODE</t>
  </si>
  <si>
    <t>SALESV_SUB</t>
  </si>
  <si>
    <t>SEMP</t>
  </si>
  <si>
    <t>SINV</t>
  </si>
  <si>
    <t>SCUST</t>
  </si>
  <si>
    <t>CP_SEMP</t>
  </si>
  <si>
    <t>CP_SCUST</t>
  </si>
  <si>
    <t>CP_SINV</t>
  </si>
  <si>
    <t>SCALC</t>
  </si>
  <si>
    <t>STODAYSALE</t>
  </si>
  <si>
    <t>TERINAME</t>
  </si>
  <si>
    <t>INV_AM</t>
  </si>
  <si>
    <t>AM_TARGET</t>
  </si>
  <si>
    <t>NAME</t>
  </si>
  <si>
    <t>ADDRESS</t>
  </si>
  <si>
    <t>ADD2</t>
  </si>
  <si>
    <t>CCODE</t>
  </si>
  <si>
    <t>SUMDISPPERREPORT</t>
  </si>
  <si>
    <t>SUMRETVPERREPORT</t>
  </si>
  <si>
    <t>GSALESV</t>
  </si>
  <si>
    <t>GTOTINV</t>
  </si>
  <si>
    <t>GTOTEMP</t>
  </si>
  <si>
    <t>GTOTCUST</t>
  </si>
  <si>
    <t>SUMCP_CUSTPERREPORT</t>
  </si>
  <si>
    <t>SUMCP_EMPPERREPORT</t>
  </si>
  <si>
    <t>SUMCP_INVPERREPORT</t>
  </si>
  <si>
    <t>CP_GEMP</t>
  </si>
  <si>
    <t>CP_GCUST</t>
  </si>
  <si>
    <t>CP_GINV</t>
  </si>
  <si>
    <t>GCALC</t>
  </si>
  <si>
    <t>GTODAYSALE</t>
  </si>
  <si>
    <t>ZMNAME</t>
  </si>
  <si>
    <t>INVSALES_R</t>
  </si>
  <si>
    <t>R_TARGET</t>
  </si>
  <si>
    <t>ZM CODE</t>
  </si>
  <si>
    <t>ZM NAME</t>
  </si>
  <si>
    <t>ASM NAME</t>
  </si>
  <si>
    <t>Mahmudul Islam Mamun</t>
  </si>
  <si>
    <t>Zahir Uddin Chowdhury</t>
  </si>
  <si>
    <t>Sirajul Islam</t>
  </si>
  <si>
    <t>ASMs</t>
  </si>
  <si>
    <t>MRD</t>
  </si>
  <si>
    <t>SALES</t>
  </si>
  <si>
    <t>ASM</t>
  </si>
  <si>
    <t>MAHMUDL ISLAM MAMUN</t>
  </si>
  <si>
    <t>SIRAJUL ISLAM</t>
  </si>
  <si>
    <t>ZAHIR UDDIN CHOW.</t>
  </si>
  <si>
    <t>SELECT ASM / ZM</t>
  </si>
  <si>
    <t>ACTIVE SALES</t>
  </si>
  <si>
    <t>ACTIVE MPO</t>
  </si>
  <si>
    <t>Name of ZM</t>
  </si>
  <si>
    <t>MPO</t>
  </si>
  <si>
    <t>FM</t>
  </si>
  <si>
    <t>TERRITORY</t>
  </si>
  <si>
    <t>CHEMIST</t>
  </si>
  <si>
    <t>DUMMY</t>
  </si>
  <si>
    <t>DUMMY 2</t>
  </si>
  <si>
    <t>DUMMY 3</t>
  </si>
  <si>
    <t>BLANK TEAM (FM1)</t>
  </si>
  <si>
    <t>BOG04183</t>
  </si>
  <si>
    <t>BSL08202</t>
  </si>
  <si>
    <t>CML04134</t>
  </si>
  <si>
    <t>COX12161</t>
  </si>
  <si>
    <t>DHK07147</t>
  </si>
  <si>
    <t>DHK-155</t>
  </si>
  <si>
    <t>DHK08165</t>
  </si>
  <si>
    <t>Miraz Ali</t>
  </si>
  <si>
    <t>Azimpur-2 (Cb)</t>
  </si>
  <si>
    <t>DNJ01131</t>
  </si>
  <si>
    <t>DNJ06192</t>
  </si>
  <si>
    <t>JSR03213</t>
  </si>
  <si>
    <t>MYM03213</t>
  </si>
  <si>
    <t>MYM03215</t>
  </si>
  <si>
    <t>NOK11183</t>
  </si>
  <si>
    <t>NOK02211</t>
  </si>
  <si>
    <t>NOR05163</t>
  </si>
  <si>
    <t>NOR02171</t>
  </si>
  <si>
    <t>NOR03201</t>
  </si>
  <si>
    <t>PAB11205</t>
  </si>
  <si>
    <t>RNG11203</t>
  </si>
  <si>
    <t>RNG11202</t>
  </si>
  <si>
    <t>RNG08141</t>
  </si>
  <si>
    <t>RNG02111</t>
  </si>
  <si>
    <t>RNG11204</t>
  </si>
  <si>
    <t>RNG09123</t>
  </si>
  <si>
    <t>SYL12172</t>
  </si>
  <si>
    <t>SYL03201</t>
  </si>
  <si>
    <t>EMPLOYECODE</t>
  </si>
  <si>
    <t>BSL042114</t>
  </si>
  <si>
    <t>CTG10191</t>
  </si>
  <si>
    <t>MYM05177</t>
  </si>
  <si>
    <t>RNG03152</t>
  </si>
  <si>
    <t>RNG09071</t>
  </si>
  <si>
    <t>S/N</t>
  </si>
  <si>
    <t>Name of Product</t>
  </si>
  <si>
    <t>Pack Size</t>
  </si>
  <si>
    <t>RP</t>
  </si>
  <si>
    <t>BOG</t>
  </si>
  <si>
    <t>BSL</t>
  </si>
  <si>
    <t>CML</t>
  </si>
  <si>
    <t>CNT</t>
  </si>
  <si>
    <t>COX</t>
  </si>
  <si>
    <t>CTG</t>
  </si>
  <si>
    <t>DHK</t>
  </si>
  <si>
    <t>DNJ</t>
  </si>
  <si>
    <t>FAR</t>
  </si>
  <si>
    <t>JSR</t>
  </si>
  <si>
    <t>MYM</t>
  </si>
  <si>
    <t>NOK</t>
  </si>
  <si>
    <t>NOR</t>
  </si>
  <si>
    <t>PAB</t>
  </si>
  <si>
    <t>RAJ</t>
  </si>
  <si>
    <t>RNG</t>
  </si>
  <si>
    <t>SYL</t>
  </si>
  <si>
    <t>Total   with  Value</t>
  </si>
  <si>
    <t>ADS5</t>
  </si>
  <si>
    <t>ADOCIL -500 CAPSULE</t>
  </si>
  <si>
    <t>5x4'S</t>
  </si>
  <si>
    <t>ADOCIL CAPSULE - 500MG</t>
  </si>
  <si>
    <t>ADS</t>
  </si>
  <si>
    <t>ADOCIL DRY SYRUP</t>
  </si>
  <si>
    <t>100ml</t>
  </si>
  <si>
    <t>ADC</t>
  </si>
  <si>
    <t>ADOCIL-500 CAPSULE</t>
  </si>
  <si>
    <t>5x4's</t>
  </si>
  <si>
    <t>AZRX</t>
  </si>
  <si>
    <t>ADZE -400 TABLET (EXP)</t>
  </si>
  <si>
    <t>50X1'S</t>
  </si>
  <si>
    <t>ADT</t>
  </si>
  <si>
    <t>ADZE TABLET-400mg</t>
  </si>
  <si>
    <t>50x1's</t>
  </si>
  <si>
    <t>ALS</t>
  </si>
  <si>
    <t>ALLERNIL SYRUP 5mg/5ml</t>
  </si>
  <si>
    <t>60ml</t>
  </si>
  <si>
    <t>ALNT1</t>
  </si>
  <si>
    <t>ALLERNIL TABLET - 10MG</t>
  </si>
  <si>
    <t>1x10's</t>
  </si>
  <si>
    <t>ALLERNIL TABLET - 10MG (EXP)</t>
  </si>
  <si>
    <t>ALLNX</t>
  </si>
  <si>
    <t>ALLERNIL TABLET 10gm (EXP)</t>
  </si>
  <si>
    <t>10x10's</t>
  </si>
  <si>
    <t>ALNT</t>
  </si>
  <si>
    <t>ALLERNIL TABLET-10mg</t>
  </si>
  <si>
    <t>ALNX</t>
  </si>
  <si>
    <t>ALONA -100 TABLET(EXP)</t>
  </si>
  <si>
    <t>5x10's</t>
  </si>
  <si>
    <t>ALO</t>
  </si>
  <si>
    <t>ALONA-100 TABLET</t>
  </si>
  <si>
    <t>AFT</t>
  </si>
  <si>
    <t>ALOTEN FORTE TABLET</t>
  </si>
  <si>
    <t>ATT</t>
  </si>
  <si>
    <t>ALOTEN TABLET 25mg/5mg</t>
  </si>
  <si>
    <t>ALTVX</t>
  </si>
  <si>
    <t>ALTIVER CAPSULE (EXP)</t>
  </si>
  <si>
    <t>ALC</t>
  </si>
  <si>
    <t>ALTIVER-60 CAPSULE</t>
  </si>
  <si>
    <t>ANS</t>
  </si>
  <si>
    <t>ANET SUSPENSION</t>
  </si>
  <si>
    <t>ANX</t>
  </si>
  <si>
    <t>ANET TABLET (EXP)</t>
  </si>
  <si>
    <t>ANT5</t>
  </si>
  <si>
    <t>ANET TABLET 10MG</t>
  </si>
  <si>
    <t>ANET TABLET 10MG (EXP)</t>
  </si>
  <si>
    <t>ANT</t>
  </si>
  <si>
    <t>ANET TABLET 10mg</t>
  </si>
  <si>
    <t>ANTSPX</t>
  </si>
  <si>
    <t>ANTEPSIN 1000 TABLET  (EXP)</t>
  </si>
  <si>
    <t>AST1</t>
  </si>
  <si>
    <t>ANTEPSIN TABLET-1000mg</t>
  </si>
  <si>
    <t>AST5</t>
  </si>
  <si>
    <t>ANTEPSIN TABLET-500mg</t>
  </si>
  <si>
    <t>AHS</t>
  </si>
  <si>
    <t>ANTI-HIST SYRUP 2mg/5ml</t>
  </si>
  <si>
    <t>AHT</t>
  </si>
  <si>
    <t>ANTI-HIST TABLET 4mg</t>
  </si>
  <si>
    <t>50x10's</t>
  </si>
  <si>
    <t>API</t>
  </si>
  <si>
    <t>APAIN INJECTION</t>
  </si>
  <si>
    <t>2x5Amp</t>
  </si>
  <si>
    <t>APPI</t>
  </si>
  <si>
    <t>APAIN PLUS INJECTION</t>
  </si>
  <si>
    <t>APT</t>
  </si>
  <si>
    <t>APAIN TABLET -50mg</t>
  </si>
  <si>
    <t>ATRX</t>
  </si>
  <si>
    <t>APAIN TR CAPSULE (EXP)</t>
  </si>
  <si>
    <t>5X10'S</t>
  </si>
  <si>
    <t>APMT</t>
  </si>
  <si>
    <t>APAIN-MS TABLET</t>
  </si>
  <si>
    <t>3x10's</t>
  </si>
  <si>
    <t>APTC</t>
  </si>
  <si>
    <t>APAIN-TR CAPSULE-100mg</t>
  </si>
  <si>
    <t>AST</t>
  </si>
  <si>
    <t>ASORIN-75 TABLET</t>
  </si>
  <si>
    <t>ASS</t>
  </si>
  <si>
    <t>ASPASOM -100ML SYRUP</t>
  </si>
  <si>
    <t>ASI</t>
  </si>
  <si>
    <t>ASPASOM INJECTION IM/IV</t>
  </si>
  <si>
    <t>2x5 Amp.</t>
  </si>
  <si>
    <t>5x2 Amp.</t>
  </si>
  <si>
    <t>ASPTX</t>
  </si>
  <si>
    <t>ASPASOM TABLET  (EXP)</t>
  </si>
  <si>
    <t>ASPT</t>
  </si>
  <si>
    <t>ASPASOM TABLET 50mg</t>
  </si>
  <si>
    <t>ATPE</t>
  </si>
  <si>
    <t>ATOPEN EXTEND TABLET</t>
  </si>
  <si>
    <t>APT1</t>
  </si>
  <si>
    <t>ATOPEN PLUS (TABLET)</t>
  </si>
  <si>
    <t>APT2</t>
  </si>
  <si>
    <t>ATOPEN PLUS TABLET</t>
  </si>
  <si>
    <t>20x10's</t>
  </si>
  <si>
    <t>ATPX</t>
  </si>
  <si>
    <t>ATOPEN PLUS TABLET (EXP)</t>
  </si>
  <si>
    <t>ATS</t>
  </si>
  <si>
    <t>ATOPEN SUSPENSION  60ml</t>
  </si>
  <si>
    <t>ATS1</t>
  </si>
  <si>
    <t>ATOPEN SUSPENSION 100ml</t>
  </si>
  <si>
    <t>ATT2</t>
  </si>
  <si>
    <t>ATOPEN TABLET (500mg)</t>
  </si>
  <si>
    <t>ATTPX</t>
  </si>
  <si>
    <t>ATOPEN TABLET (EXP)</t>
  </si>
  <si>
    <t>ATT4</t>
  </si>
  <si>
    <t>ATOPEN TABLET 500mg</t>
  </si>
  <si>
    <t>40x10's</t>
  </si>
  <si>
    <t>AXT</t>
  </si>
  <si>
    <t>ATOPEN-X TABLET</t>
  </si>
  <si>
    <t>2x10's</t>
  </si>
  <si>
    <t>ATPTX</t>
  </si>
  <si>
    <t>ATOPEN-X TABLET (EXP)</t>
  </si>
  <si>
    <t>AVT</t>
  </si>
  <si>
    <t>AVISTA TABLET</t>
  </si>
  <si>
    <t>30's</t>
  </si>
  <si>
    <t>BIV1</t>
  </si>
  <si>
    <t>BETANEM 1GM IV INJECTION</t>
  </si>
  <si>
    <t>1 COMBIPAC</t>
  </si>
  <si>
    <t>BIV5</t>
  </si>
  <si>
    <t>BETANEM 500 MG IV INJECTION</t>
  </si>
  <si>
    <t>BGT1</t>
  </si>
  <si>
    <t>BIOGEN TABLET 30 Tab.</t>
  </si>
  <si>
    <t>BGT</t>
  </si>
  <si>
    <t>BIOGEN TABLET 60 Tab.</t>
  </si>
  <si>
    <t>60's</t>
  </si>
  <si>
    <t>BGTX</t>
  </si>
  <si>
    <t>BIOGEN X TABLET 60 Tab.</t>
  </si>
  <si>
    <t>BOIGX</t>
  </si>
  <si>
    <t>BIOGEN-X 60 TABLET (EXP)</t>
  </si>
  <si>
    <t>1x60's</t>
  </si>
  <si>
    <t>BUT</t>
  </si>
  <si>
    <t>BUTYL-20mg TABLET</t>
  </si>
  <si>
    <t>BKT</t>
  </si>
  <si>
    <t>BUTYL-K-TABLET 10mg</t>
  </si>
  <si>
    <t>CNTX</t>
  </si>
  <si>
    <t>CANTINA -10 GM CREAM (EXP)</t>
  </si>
  <si>
    <t>1x10gm</t>
  </si>
  <si>
    <t>CTN</t>
  </si>
  <si>
    <t>CANTINA CREAM 10mg</t>
  </si>
  <si>
    <t>10gm</t>
  </si>
  <si>
    <t>CPC</t>
  </si>
  <si>
    <t>CAPTA CAPSULE 250mg</t>
  </si>
  <si>
    <t>CDT</t>
  </si>
  <si>
    <t>CASALT- D TABLET</t>
  </si>
  <si>
    <t>CDTX</t>
  </si>
  <si>
    <t>CASALT- D TABLET ( Exp.)</t>
  </si>
  <si>
    <t>CDT5</t>
  </si>
  <si>
    <t>CASALT- D TABLET (B)</t>
  </si>
  <si>
    <t>CDT6</t>
  </si>
  <si>
    <t>CASALT- D TABLET (Combodia Exp.)</t>
  </si>
  <si>
    <t>CAT</t>
  </si>
  <si>
    <t>CASALT-500 TABLET</t>
  </si>
  <si>
    <t>CLN</t>
  </si>
  <si>
    <t>CLONATE NN CREAM</t>
  </si>
  <si>
    <t>15gm</t>
  </si>
  <si>
    <t>CLO</t>
  </si>
  <si>
    <t>CLONATE OINTMENT 10gm</t>
  </si>
  <si>
    <t>COT6</t>
  </si>
  <si>
    <t>COXFREE -60mg TABLET</t>
  </si>
  <si>
    <t>COT9X</t>
  </si>
  <si>
    <t>COXFREE -90 TABLET (EXP)</t>
  </si>
  <si>
    <t>COT9</t>
  </si>
  <si>
    <t>COXFREE -90mg TABLET</t>
  </si>
  <si>
    <t>COT</t>
  </si>
  <si>
    <t>COXFREE-120mg TABLET</t>
  </si>
  <si>
    <t>DET</t>
  </si>
  <si>
    <t>DEEN TABLET</t>
  </si>
  <si>
    <t>DEX3</t>
  </si>
  <si>
    <t>DEEN TABLET  (EXP)</t>
  </si>
  <si>
    <t>DEXN</t>
  </si>
  <si>
    <t>DEEN TABLET (EXP)</t>
  </si>
  <si>
    <t>DENX1</t>
  </si>
  <si>
    <t>DEEN TEBLET ( EXP )</t>
  </si>
  <si>
    <t>DENX</t>
  </si>
  <si>
    <t>DEEN TEBLET (EXP)</t>
  </si>
  <si>
    <t>DRSN</t>
  </si>
  <si>
    <t>DERSON OINTMENT</t>
  </si>
  <si>
    <t>DRSN1</t>
  </si>
  <si>
    <t>DERSON-CL OINTMENT</t>
  </si>
  <si>
    <t>DIS</t>
  </si>
  <si>
    <t>DILATOL SYRUP 2mg/5ml</t>
  </si>
  <si>
    <t>DOC</t>
  </si>
  <si>
    <t>DOXIKEM CAPSULE 100mg</t>
  </si>
  <si>
    <t>ECC</t>
  </si>
  <si>
    <t>ECONAL CREAM</t>
  </si>
  <si>
    <t>ENC</t>
  </si>
  <si>
    <t>ENSO-15 CAPSULE</t>
  </si>
  <si>
    <t>ENC3</t>
  </si>
  <si>
    <t>ENSO-30 CAPSULE</t>
  </si>
  <si>
    <t>ENSX</t>
  </si>
  <si>
    <t>ENSO-30 CAPSULE (EXP)</t>
  </si>
  <si>
    <t>EZC6</t>
  </si>
  <si>
    <t>ERAZOLE -20 CAPSULE</t>
  </si>
  <si>
    <t>6x10's</t>
  </si>
  <si>
    <t>ERZLX</t>
  </si>
  <si>
    <t>ERAZOLE 20 CAPSULE  (EXP)</t>
  </si>
  <si>
    <t>5x6's</t>
  </si>
  <si>
    <t>EZC</t>
  </si>
  <si>
    <t>ERAZOLE-20 CAPSULE</t>
  </si>
  <si>
    <t>EZT</t>
  </si>
  <si>
    <t>ERAZOLE-20 TABLET</t>
  </si>
  <si>
    <t>EZT2</t>
  </si>
  <si>
    <t>ERAZOLE-20 TABLET 2x10's</t>
  </si>
  <si>
    <t>ERAZOLE-20 TABLET 2x10's (EXP)</t>
  </si>
  <si>
    <t>EZC4</t>
  </si>
  <si>
    <t>ERAZOLE-40 CAPSULE</t>
  </si>
  <si>
    <t>ERZX</t>
  </si>
  <si>
    <t>ERAZOLE-40 Capsule 5x4's (EXP)</t>
  </si>
  <si>
    <t>EZT4</t>
  </si>
  <si>
    <t>ERAZOLE-40 TABLET</t>
  </si>
  <si>
    <t>ERT</t>
  </si>
  <si>
    <t>EROM - 250 TABLET</t>
  </si>
  <si>
    <t>ERT5</t>
  </si>
  <si>
    <t>EROM - 500 TABLET</t>
  </si>
  <si>
    <t>EDS</t>
  </si>
  <si>
    <t>EROM DRY SYRUP</t>
  </si>
  <si>
    <t>FET</t>
  </si>
  <si>
    <t>FEMANOL TABLET</t>
  </si>
  <si>
    <t>FEMNX</t>
  </si>
  <si>
    <t>FEMANOL TABLET  (EXP)</t>
  </si>
  <si>
    <t>FENS</t>
  </si>
  <si>
    <t>FENASOL EYE DROPS</t>
  </si>
  <si>
    <t>1's</t>
  </si>
  <si>
    <t>FXS</t>
  </si>
  <si>
    <t>FENAXO  SUSPENSION</t>
  </si>
  <si>
    <t>50ml</t>
  </si>
  <si>
    <t>FXT6</t>
  </si>
  <si>
    <t>FENAXO- 60 TABLET</t>
  </si>
  <si>
    <t>FXT</t>
  </si>
  <si>
    <t>FENAXO-120 TABLET</t>
  </si>
  <si>
    <t>FXT8</t>
  </si>
  <si>
    <t>FENAXO-180 TABLET</t>
  </si>
  <si>
    <t>FEC</t>
  </si>
  <si>
    <t>FEOLET CAPSULE 200mg</t>
  </si>
  <si>
    <t>FPC</t>
  </si>
  <si>
    <t>FEOLET PLUS CAPSULE 150mg</t>
  </si>
  <si>
    <t>5x8's</t>
  </si>
  <si>
    <t>FTS</t>
  </si>
  <si>
    <t>FEOTON SYRUP 200mg/5ml</t>
  </si>
  <si>
    <t>200ml</t>
  </si>
  <si>
    <t>FLC</t>
  </si>
  <si>
    <t>FLU-K 250 CAPSULE</t>
  </si>
  <si>
    <t>10x6's</t>
  </si>
  <si>
    <t>FLC5</t>
  </si>
  <si>
    <t>FLU-K 500 CAPSULE</t>
  </si>
  <si>
    <t>FLC7</t>
  </si>
  <si>
    <t>FLU-K 500 CAPSULE 28's</t>
  </si>
  <si>
    <t>7x4's</t>
  </si>
  <si>
    <t>FDS</t>
  </si>
  <si>
    <t>FLU-K DRY SYRUP 125mg/5ml</t>
  </si>
  <si>
    <t>GND</t>
  </si>
  <si>
    <t>G-CON NASAL DROPS  0.025mg</t>
  </si>
  <si>
    <t>10ml</t>
  </si>
  <si>
    <t>GND5</t>
  </si>
  <si>
    <t>G-CON NASAL DROPS 0.05mg</t>
  </si>
  <si>
    <t>GBT</t>
  </si>
  <si>
    <t>GLUBAN TABLET 5mg</t>
  </si>
  <si>
    <t>GED</t>
  </si>
  <si>
    <t>GLUDEX EYE/EAR DROPS</t>
  </si>
  <si>
    <t>5ml</t>
  </si>
  <si>
    <t>GLI</t>
  </si>
  <si>
    <t>GLUDEX INJECTION</t>
  </si>
  <si>
    <t>GLT</t>
  </si>
  <si>
    <t>GLUDEX TABLET .5mg</t>
  </si>
  <si>
    <t>HND2</t>
  </si>
  <si>
    <t>HANDSAN 200 ml</t>
  </si>
  <si>
    <t>HND</t>
  </si>
  <si>
    <t>HANDSAN 30 ml</t>
  </si>
  <si>
    <t>30ml</t>
  </si>
  <si>
    <t>HYBRX</t>
  </si>
  <si>
    <t>HYBROX -15 ml Drops  (EXP)</t>
  </si>
  <si>
    <t>15ml</t>
  </si>
  <si>
    <t>HPD</t>
  </si>
  <si>
    <t>HYBROX PAEDIATRIC DROPS</t>
  </si>
  <si>
    <t>HYBX</t>
  </si>
  <si>
    <t>HYBROX PAEDIATRIC DROPS (EXP)</t>
  </si>
  <si>
    <t>HBS</t>
  </si>
  <si>
    <t>HYBROX SYRUP</t>
  </si>
  <si>
    <t>HBSX</t>
  </si>
  <si>
    <t>HYBROX SYRUP 100ML (EXP)</t>
  </si>
  <si>
    <t>IBT</t>
  </si>
  <si>
    <t>IBUTAB TABLET 40mg</t>
  </si>
  <si>
    <t>ICNX</t>
  </si>
  <si>
    <t>ICONAL CAPSULE</t>
  </si>
  <si>
    <t>3x4's</t>
  </si>
  <si>
    <t>ICC</t>
  </si>
  <si>
    <t>ICONAL CAPSULE (EXP)</t>
  </si>
  <si>
    <t>INT</t>
  </si>
  <si>
    <t>INFLECT-375 TAB.</t>
  </si>
  <si>
    <t>INT5</t>
  </si>
  <si>
    <t>INFLECT-500 TAB.</t>
  </si>
  <si>
    <t>KSF</t>
  </si>
  <si>
    <t>K-SALINE FRUITY</t>
  </si>
  <si>
    <t>1x20's</t>
  </si>
  <si>
    <t>KSN</t>
  </si>
  <si>
    <t>K-SALINE N</t>
  </si>
  <si>
    <t>KDT</t>
  </si>
  <si>
    <t>K-TRIM D.S TABLET</t>
  </si>
  <si>
    <t>10s10's</t>
  </si>
  <si>
    <t>KRS</t>
  </si>
  <si>
    <t>K-TRIM SUSPENSION 200mg/5ml</t>
  </si>
  <si>
    <t>KRT</t>
  </si>
  <si>
    <t>K-TRIM TABLET 400mg</t>
  </si>
  <si>
    <t>KDC</t>
  </si>
  <si>
    <t>KADOL CAPSULE 50mg</t>
  </si>
  <si>
    <t>KCC</t>
  </si>
  <si>
    <t>KAMOCILIN CAPSULE 250mg</t>
  </si>
  <si>
    <t>KCDS</t>
  </si>
  <si>
    <t>KAMOCILLIN D/S 125mg/5ml</t>
  </si>
  <si>
    <t>KAS</t>
  </si>
  <si>
    <t>KAMODROX SUSPENSION</t>
  </si>
  <si>
    <t>KAT</t>
  </si>
  <si>
    <t>KAMODROX TABLET 250mg</t>
  </si>
  <si>
    <t>KMT5</t>
  </si>
  <si>
    <t>KAMOMIDE TABLET 500mg</t>
  </si>
  <si>
    <t>KMX5X</t>
  </si>
  <si>
    <t>KAMOXY - 500 CAPSULE (EXP)</t>
  </si>
  <si>
    <t>10x8's</t>
  </si>
  <si>
    <t>KMX5</t>
  </si>
  <si>
    <t>KAMOXY -500 CAPSULE</t>
  </si>
  <si>
    <t>8X10'S</t>
  </si>
  <si>
    <t>KXC</t>
  </si>
  <si>
    <t>KAMOXY CAPSULE-250mg</t>
  </si>
  <si>
    <t>KMC5</t>
  </si>
  <si>
    <t>KAMOXY CAPSULE-500mg</t>
  </si>
  <si>
    <t>KXD</t>
  </si>
  <si>
    <t>KAMOXY DROPS-125mg/1.25ml</t>
  </si>
  <si>
    <t>KXDS</t>
  </si>
  <si>
    <t>KAMOXY DRY SYRUP</t>
  </si>
  <si>
    <t>KDPT</t>
  </si>
  <si>
    <t>KDROX PLUS TABLET</t>
  </si>
  <si>
    <t>KFM2</t>
  </si>
  <si>
    <t>KEFIM - 200 Capsule</t>
  </si>
  <si>
    <t>2x6's</t>
  </si>
  <si>
    <t>KFM4</t>
  </si>
  <si>
    <t>KEFIM - 400 Capsule</t>
  </si>
  <si>
    <t>2x4's</t>
  </si>
  <si>
    <t>KFM3</t>
  </si>
  <si>
    <t>KEFIM 37.5 ml SYRUP (EXP)</t>
  </si>
  <si>
    <t>1x37.5ml</t>
  </si>
  <si>
    <t>KFC1</t>
  </si>
  <si>
    <t>KEFIM CAPSULE (200mg)</t>
  </si>
  <si>
    <t>1x4's</t>
  </si>
  <si>
    <t>KFC2</t>
  </si>
  <si>
    <t>KEFIM CAPSULE 200mg</t>
  </si>
  <si>
    <t>KFC5</t>
  </si>
  <si>
    <t>KEFIM CAPSULE 200mg (Combodia Exp)</t>
  </si>
  <si>
    <t>KFMX</t>
  </si>
  <si>
    <t>KEFIM CAPSULE 200mg (EXP)</t>
  </si>
  <si>
    <t>KFC4</t>
  </si>
  <si>
    <t>KEFIM CAPSULE 400mg</t>
  </si>
  <si>
    <t>KDS</t>
  </si>
  <si>
    <t>KEFIM DRY SYRUP 37.5ml</t>
  </si>
  <si>
    <t>37.5ml</t>
  </si>
  <si>
    <t>KFMDX</t>
  </si>
  <si>
    <t>KEFIM DRY SYRUP 50ML (EXP)</t>
  </si>
  <si>
    <t>50ML</t>
  </si>
  <si>
    <t>KDS1</t>
  </si>
  <si>
    <t>KEFIM DRY SYRUP 50ml</t>
  </si>
  <si>
    <t>KSPN</t>
  </si>
  <si>
    <t>KEMET SUSPENSION (Exp.)</t>
  </si>
  <si>
    <t>KMS</t>
  </si>
  <si>
    <t>KEMET SUSPENSION 60ml</t>
  </si>
  <si>
    <t>KEMX</t>
  </si>
  <si>
    <t>KEMET TABLET (EXP)</t>
  </si>
  <si>
    <t>KMT4</t>
  </si>
  <si>
    <t>KEMET TABLET-400mg</t>
  </si>
  <si>
    <t>KGK</t>
  </si>
  <si>
    <t>KEMIKO GLUKOSE</t>
  </si>
  <si>
    <t>10x25gm</t>
  </si>
  <si>
    <t>KET5</t>
  </si>
  <si>
    <t>KEMIN-500mg TABLET</t>
  </si>
  <si>
    <t>KET8</t>
  </si>
  <si>
    <t>KEMIN-850mg TABLET</t>
  </si>
  <si>
    <t>KSRT</t>
  </si>
  <si>
    <t>KEMIN-SR TABLET</t>
  </si>
  <si>
    <t>KPL</t>
  </si>
  <si>
    <t>KEVIL PLUS TABLET</t>
  </si>
  <si>
    <t>3x10'S</t>
  </si>
  <si>
    <t>KLS</t>
  </si>
  <si>
    <t>KEVIL SUSPENSION 5mg/5ml</t>
  </si>
  <si>
    <t>KLT</t>
  </si>
  <si>
    <t>KEVIL TABLET</t>
  </si>
  <si>
    <t>KLT1</t>
  </si>
  <si>
    <t>KEVIL TABLET-1x10's (EXP)</t>
  </si>
  <si>
    <t>KZMT</t>
  </si>
  <si>
    <t>KEZID MR TABLET</t>
  </si>
  <si>
    <t>KZT</t>
  </si>
  <si>
    <t>KEZID TABLET</t>
  </si>
  <si>
    <t>CFT3</t>
  </si>
  <si>
    <t>KFORE  TABLET  250 mg</t>
  </si>
  <si>
    <t>3x6's</t>
  </si>
  <si>
    <t>KFRX</t>
  </si>
  <si>
    <t>KFORE -500 TABLET (EXP)</t>
  </si>
  <si>
    <t>KFDS</t>
  </si>
  <si>
    <t>KFORE DRY SYRUP 70ml</t>
  </si>
  <si>
    <t>70ml</t>
  </si>
  <si>
    <t>CFT</t>
  </si>
  <si>
    <t>KFORE- 250 TABLET</t>
  </si>
  <si>
    <t>4x4's</t>
  </si>
  <si>
    <t>CFT5</t>
  </si>
  <si>
    <t>KFORE- 500 TABLET</t>
  </si>
  <si>
    <t>KMI</t>
  </si>
  <si>
    <t>KMI TABLET</t>
  </si>
  <si>
    <t>2x3's</t>
  </si>
  <si>
    <t>KOS</t>
  </si>
  <si>
    <t>KOFSOL SYRUP</t>
  </si>
  <si>
    <t>KVN1</t>
  </si>
  <si>
    <t>KOVLON DISINFECTANT 1 LITER</t>
  </si>
  <si>
    <t>1 LITER</t>
  </si>
  <si>
    <t>KVN25</t>
  </si>
  <si>
    <t>KOVLON DISINFECTANT 25 Liter</t>
  </si>
  <si>
    <t>25 liter</t>
  </si>
  <si>
    <t>KVN5</t>
  </si>
  <si>
    <t>KOVLON DISINFECTANT 500ML</t>
  </si>
  <si>
    <t>500ML</t>
  </si>
  <si>
    <t>KVEG</t>
  </si>
  <si>
    <t>KOVLON VEGIKARE</t>
  </si>
  <si>
    <t>250ml</t>
  </si>
  <si>
    <t>KOVON DISINFECTION 1 LITER</t>
  </si>
  <si>
    <t>KOVON DISINFECTION 500ML</t>
  </si>
  <si>
    <t>KPT</t>
  </si>
  <si>
    <t>KPAM TABLET</t>
  </si>
  <si>
    <t>KTNS</t>
  </si>
  <si>
    <t>KTIN SYRUP  1mg/5ml</t>
  </si>
  <si>
    <t>KTNT</t>
  </si>
  <si>
    <t>KTIN TABLET 1mg</t>
  </si>
  <si>
    <t>5x10s</t>
  </si>
  <si>
    <t>KTX5</t>
  </si>
  <si>
    <t>KTX- 5 TABLET</t>
  </si>
  <si>
    <t>1x5's</t>
  </si>
  <si>
    <t>KTX</t>
  </si>
  <si>
    <t>KTX-10 TABLET</t>
  </si>
  <si>
    <t>KTX2</t>
  </si>
  <si>
    <t>KTX-20 TABLET</t>
  </si>
  <si>
    <t>KVT3X</t>
  </si>
  <si>
    <t>KVIT GOLD 30's  (EXP)</t>
  </si>
  <si>
    <t>KGT</t>
  </si>
  <si>
    <t>KVIT GOLD-15 TABLET</t>
  </si>
  <si>
    <t>15's</t>
  </si>
  <si>
    <t>KGT3</t>
  </si>
  <si>
    <t>KVIT GOLD-30 TABLET</t>
  </si>
  <si>
    <t>KSSX</t>
  </si>
  <si>
    <t>KVIT SEAS -100 ml (EXP)</t>
  </si>
  <si>
    <t>1x100ml</t>
  </si>
  <si>
    <t>KSSX2</t>
  </si>
  <si>
    <t>KVIT SEAS -200 ml (EXP)</t>
  </si>
  <si>
    <t>1x200ml</t>
  </si>
  <si>
    <t>KSS</t>
  </si>
  <si>
    <t>KVIT SEAS-100ml SYRUP</t>
  </si>
  <si>
    <t>KSS2</t>
  </si>
  <si>
    <t>KVIT SEAS-200ml SYRUP</t>
  </si>
  <si>
    <t>KBC</t>
  </si>
  <si>
    <t>KVIT-B CAPSULE</t>
  </si>
  <si>
    <t>KBI</t>
  </si>
  <si>
    <t>KVIT-B INJECTION</t>
  </si>
  <si>
    <t>2x5'Amp</t>
  </si>
  <si>
    <t>KBS</t>
  </si>
  <si>
    <t>KVIT-B SYRUP</t>
  </si>
  <si>
    <t>KBT</t>
  </si>
  <si>
    <t>KVIT-B TABLET</t>
  </si>
  <si>
    <t>45's</t>
  </si>
  <si>
    <t>KCT1</t>
  </si>
  <si>
    <t>KVIT-C TABLET</t>
  </si>
  <si>
    <t>KCT</t>
  </si>
  <si>
    <t>KVTCX</t>
  </si>
  <si>
    <t>KVIT-C TABLET (EXP)</t>
  </si>
  <si>
    <t>KDI</t>
  </si>
  <si>
    <t>KVIT-D INJECTION</t>
  </si>
  <si>
    <t>1'Amp</t>
  </si>
  <si>
    <t>KET</t>
  </si>
  <si>
    <t>KVIT-E TABLET</t>
  </si>
  <si>
    <t>20's</t>
  </si>
  <si>
    <t>KIC</t>
  </si>
  <si>
    <t>KVIT-I CAPSULE</t>
  </si>
  <si>
    <t>KMD</t>
  </si>
  <si>
    <t>KVIT-M DROPS</t>
  </si>
  <si>
    <t>KMT</t>
  </si>
  <si>
    <t>KVIT-M TABLET</t>
  </si>
  <si>
    <t>KINC</t>
  </si>
  <si>
    <t>KVIT-N INJECTION</t>
  </si>
  <si>
    <t>1x5'Amp</t>
  </si>
  <si>
    <t>KNI</t>
  </si>
  <si>
    <t>KNT</t>
  </si>
  <si>
    <t>KVIT-N TABLET</t>
  </si>
  <si>
    <t>KNT5</t>
  </si>
  <si>
    <t>KVIT-N TABLET (B)</t>
  </si>
  <si>
    <t>KVNX</t>
  </si>
  <si>
    <t>KVIT-N TABLET POT (EXP)</t>
  </si>
  <si>
    <t>KTT</t>
  </si>
  <si>
    <t>KVIT-TH TABLET</t>
  </si>
  <si>
    <t>KXT5</t>
  </si>
  <si>
    <t>KX- 50 TABLET</t>
  </si>
  <si>
    <t>KXT1</t>
  </si>
  <si>
    <t>KX-100 TABLET</t>
  </si>
  <si>
    <t>LAT</t>
  </si>
  <si>
    <t>LACTAB TABLET 300mg</t>
  </si>
  <si>
    <t>LVS</t>
  </si>
  <si>
    <t>LEVOAIR SYRUP 100ML</t>
  </si>
  <si>
    <t>100ML</t>
  </si>
  <si>
    <t>LMP</t>
  </si>
  <si>
    <t>LIMEP-1 TABLET</t>
  </si>
  <si>
    <t>LMP2</t>
  </si>
  <si>
    <t>LIMEP-2 TABLET</t>
  </si>
  <si>
    <t>LINX</t>
  </si>
  <si>
    <t>LIN -500 TABLET (EXP)</t>
  </si>
  <si>
    <t>LED</t>
  </si>
  <si>
    <t>LIN EYE DROPS 0.5%</t>
  </si>
  <si>
    <t>LIN</t>
  </si>
  <si>
    <t>LIN-250 TABLET</t>
  </si>
  <si>
    <t>LIN5</t>
  </si>
  <si>
    <t>LIN-500 TABLET</t>
  </si>
  <si>
    <t>LIT5</t>
  </si>
  <si>
    <t>LINTIN 5MG TABLET</t>
  </si>
  <si>
    <t>LTS</t>
  </si>
  <si>
    <t>LIVOTON SYRUP</t>
  </si>
  <si>
    <t>LTS1</t>
  </si>
  <si>
    <t>LIVOTON SYRUP 3.40gm</t>
  </si>
  <si>
    <t>LTS2</t>
  </si>
  <si>
    <t>LIVOTON SYRUP 3.40gm/5ml</t>
  </si>
  <si>
    <t>LGT</t>
  </si>
  <si>
    <t>LOGAT-400 TABLET</t>
  </si>
  <si>
    <t>LPT</t>
  </si>
  <si>
    <t>LOPLATE PLUS TABLET</t>
  </si>
  <si>
    <t>LTT</t>
  </si>
  <si>
    <t>LOPLATE TABLET</t>
  </si>
  <si>
    <t>LZT1</t>
  </si>
  <si>
    <t>LOZI-5 TABLET (Combodia Exp)</t>
  </si>
  <si>
    <t>LZT</t>
  </si>
  <si>
    <t>LOZIN TABLET</t>
  </si>
  <si>
    <t>LOZX</t>
  </si>
  <si>
    <t>LOZIN TABLET (EXP)</t>
  </si>
  <si>
    <t>LUS</t>
  </si>
  <si>
    <t>LUREX SYRUP</t>
  </si>
  <si>
    <t>MPS</t>
  </si>
  <si>
    <t>MAGAPLUS SUSPENSION</t>
  </si>
  <si>
    <t>MPX</t>
  </si>
  <si>
    <t>MAGAPLUS-X SUS. 100ml</t>
  </si>
  <si>
    <t>MPX2</t>
  </si>
  <si>
    <t>MAGAPLUS-X SUS. 200ml</t>
  </si>
  <si>
    <t>MPT</t>
  </si>
  <si>
    <t>MASO PLUS TABLET</t>
  </si>
  <si>
    <t>MAT</t>
  </si>
  <si>
    <t>MASO TABLET 500mg</t>
  </si>
  <si>
    <t>MGR</t>
  </si>
  <si>
    <t>MEGASTAR</t>
  </si>
  <si>
    <t>195gm</t>
  </si>
  <si>
    <t>MNC</t>
  </si>
  <si>
    <t>MENOPA-40 CAPSULE</t>
  </si>
  <si>
    <t>MTLNX</t>
  </si>
  <si>
    <t>METHOLON EYE DROPS (EXP)</t>
  </si>
  <si>
    <t>1x5'ml</t>
  </si>
  <si>
    <t>MELD</t>
  </si>
  <si>
    <t>METHOLONE EYE DROPS</t>
  </si>
  <si>
    <t>MLT</t>
  </si>
  <si>
    <t>MIL- 80 TABLET</t>
  </si>
  <si>
    <t>MKT4X</t>
  </si>
  <si>
    <t>MOLUKAT -4 TABLET (EXP)</t>
  </si>
  <si>
    <t>MKT</t>
  </si>
  <si>
    <t>MOLUKAT-(10) TABLET</t>
  </si>
  <si>
    <t>MKT2</t>
  </si>
  <si>
    <t>MOLUKAT-10 TABLET</t>
  </si>
  <si>
    <t>MKT4</t>
  </si>
  <si>
    <t>MOLUKAT-4 TABLET</t>
  </si>
  <si>
    <t>MKT5</t>
  </si>
  <si>
    <t>MOLUKAT-5 TABLET</t>
  </si>
  <si>
    <t>MED</t>
  </si>
  <si>
    <t>MOXIKEM EYE DROPS</t>
  </si>
  <si>
    <t>MKXIX</t>
  </si>
  <si>
    <t>MOXIKEM EYE DROPS  (EXP)</t>
  </si>
  <si>
    <t>NEEPX</t>
  </si>
  <si>
    <t>NEEPER -15 Cream  (EXP)</t>
  </si>
  <si>
    <t>NEC</t>
  </si>
  <si>
    <t>NEEPER CREAM-15gm</t>
  </si>
  <si>
    <t>NEC3</t>
  </si>
  <si>
    <t>NEEPER CREAM-30gm</t>
  </si>
  <si>
    <t>30gm</t>
  </si>
  <si>
    <t>NLT5</t>
  </si>
  <si>
    <t>NELOD - 5 TABLET</t>
  </si>
  <si>
    <t>NLODX</t>
  </si>
  <si>
    <t>NELOD - 5 TABLET  (EXP)</t>
  </si>
  <si>
    <t>NLT</t>
  </si>
  <si>
    <t>NELOD -10 TABLET</t>
  </si>
  <si>
    <t>5x10'S</t>
  </si>
  <si>
    <t>NLOD</t>
  </si>
  <si>
    <t>NELOD-5 TABLET (EXP)</t>
  </si>
  <si>
    <t>NBCX</t>
  </si>
  <si>
    <t>NEOBACIN - 20 GM (EXP)</t>
  </si>
  <si>
    <t>1X20GM</t>
  </si>
  <si>
    <t>NCO</t>
  </si>
  <si>
    <t>NEOBACIN-10gm OINTMENT</t>
  </si>
  <si>
    <t>10mg</t>
  </si>
  <si>
    <t>NCO2</t>
  </si>
  <si>
    <t>NEOBACIN-20gm OINTMENT</t>
  </si>
  <si>
    <t>20mg</t>
  </si>
  <si>
    <t>NODX</t>
  </si>
  <si>
    <t>NODEPRESS CAPSULE -20mg (EXP)</t>
  </si>
  <si>
    <t>NDPX</t>
  </si>
  <si>
    <t>NODEPRESS CAPSULE 20 MG</t>
  </si>
  <si>
    <t>NODEPRESS CAPSULE 20mg (EXP)</t>
  </si>
  <si>
    <t>NOD</t>
  </si>
  <si>
    <t>NODEPRESS CAPSULE-20mg</t>
  </si>
  <si>
    <t>NCI</t>
  </si>
  <si>
    <t>NORMACID INJECTION</t>
  </si>
  <si>
    <t>NCS</t>
  </si>
  <si>
    <t>NORMACID SYRUP</t>
  </si>
  <si>
    <t>NORMX</t>
  </si>
  <si>
    <t>NORMACID TABLET  (EXP)</t>
  </si>
  <si>
    <t>NCT2</t>
  </si>
  <si>
    <t>NORMACID TABLET-150 mg</t>
  </si>
  <si>
    <t>NORMACID TABLET-150 mg (EXP)</t>
  </si>
  <si>
    <t>NCT</t>
  </si>
  <si>
    <t>NORMACID TABLET-150mg</t>
  </si>
  <si>
    <t>NPT1</t>
  </si>
  <si>
    <t>NORPRESS TABLET-100mg</t>
  </si>
  <si>
    <t>NPT</t>
  </si>
  <si>
    <t>NORPRESS TABLET-50mg</t>
  </si>
  <si>
    <t>OFTX</t>
  </si>
  <si>
    <t>OFPAIN 30 INJECTION (EXP)</t>
  </si>
  <si>
    <t>1x1 amp</t>
  </si>
  <si>
    <t>OED</t>
  </si>
  <si>
    <t>OFPAIN EYE DROPS</t>
  </si>
  <si>
    <t>OFT</t>
  </si>
  <si>
    <t>OFPAIN TABLET</t>
  </si>
  <si>
    <t>OTFX</t>
  </si>
  <si>
    <t>OFPAIN TABLET (EXP)</t>
  </si>
  <si>
    <t>OFI</t>
  </si>
  <si>
    <t>OFPAIN-30 INJECTION</t>
  </si>
  <si>
    <t>1Amp</t>
  </si>
  <si>
    <t>OFI6</t>
  </si>
  <si>
    <t>OFPAIN-60 INJECTION</t>
  </si>
  <si>
    <t>OGT</t>
  </si>
  <si>
    <t>OGLI-15 TABLET</t>
  </si>
  <si>
    <t>OGT3</t>
  </si>
  <si>
    <t>OGLI-30 TABLET</t>
  </si>
  <si>
    <t>OLC5</t>
  </si>
  <si>
    <t>OLIF- 50 CAPSULE</t>
  </si>
  <si>
    <t>OLFX</t>
  </si>
  <si>
    <t>OLIF-150 CAPSULE</t>
  </si>
  <si>
    <t>OLC</t>
  </si>
  <si>
    <t>OLIF-150 CAPSULE  (EXP)</t>
  </si>
  <si>
    <t>ODED</t>
  </si>
  <si>
    <t>OLON-DS EYE DROPS</t>
  </si>
  <si>
    <t>OMC12</t>
  </si>
  <si>
    <t>OMEX -20 CAPSULE (BLISTER)</t>
  </si>
  <si>
    <t>12x10's</t>
  </si>
  <si>
    <t>OMXX</t>
  </si>
  <si>
    <t>OMEX -20 CAPSULE (EXP)</t>
  </si>
  <si>
    <t>OMC4X</t>
  </si>
  <si>
    <t>OMEX 40 Caps.(EXP)</t>
  </si>
  <si>
    <t>OMCX2</t>
  </si>
  <si>
    <t>OMEX-20 CAPSULE</t>
  </si>
  <si>
    <t>OMC</t>
  </si>
  <si>
    <t>OMEX-20 CAPSULE (Blister)</t>
  </si>
  <si>
    <t>OMEX-20 CAPSULE (EXP)</t>
  </si>
  <si>
    <t>OMC2</t>
  </si>
  <si>
    <t>OMEX-20 CAPSULE (Strip)</t>
  </si>
  <si>
    <t>OMC4</t>
  </si>
  <si>
    <t>OMEX-40 CAPSULE</t>
  </si>
  <si>
    <t>OMI</t>
  </si>
  <si>
    <t>OMEX-40 IV INJECTION</t>
  </si>
  <si>
    <t>40mg</t>
  </si>
  <si>
    <t>OCC</t>
  </si>
  <si>
    <t>OMNICLOX CAPSULE-500mg</t>
  </si>
  <si>
    <t>10x4's</t>
  </si>
  <si>
    <t>ODS</t>
  </si>
  <si>
    <t>OMNICLOX DRY SYRUP</t>
  </si>
  <si>
    <t>ONE8</t>
  </si>
  <si>
    <t>ONERON-8 TABLET</t>
  </si>
  <si>
    <t>3X10'S</t>
  </si>
  <si>
    <t>ORS</t>
  </si>
  <si>
    <t>ORNYS SUSPENSION</t>
  </si>
  <si>
    <t>12ml</t>
  </si>
  <si>
    <t>ORVX</t>
  </si>
  <si>
    <t>ORVATIN -10 TABLET</t>
  </si>
  <si>
    <t>ORVATIN -10 TABLET  (EXP)</t>
  </si>
  <si>
    <t>ORT</t>
  </si>
  <si>
    <t>ORVATIN-10 TABLET</t>
  </si>
  <si>
    <t>ORT2</t>
  </si>
  <si>
    <t>ORVATIN-20 TABLET</t>
  </si>
  <si>
    <t>PNTLX</t>
  </si>
  <si>
    <t>PAINTHOL 20GM (EXP)</t>
  </si>
  <si>
    <t>1x20gm</t>
  </si>
  <si>
    <t>PTO</t>
  </si>
  <si>
    <t>PAINTHOL OINTMENT</t>
  </si>
  <si>
    <t>20gm</t>
  </si>
  <si>
    <t>PVTX</t>
  </si>
  <si>
    <t>PAVITEX CAPSULE (EXP)</t>
  </si>
  <si>
    <t>PVC</t>
  </si>
  <si>
    <t>PAVITEX-500 CAPSULE</t>
  </si>
  <si>
    <t>PIT</t>
  </si>
  <si>
    <t>PINAM TABLET-200mg</t>
  </si>
  <si>
    <t>PZT</t>
  </si>
  <si>
    <t>PIZIDE-5mg TABLET</t>
  </si>
  <si>
    <t>PDS4</t>
  </si>
  <si>
    <t>PODO DRY SYRUP - 50ml</t>
  </si>
  <si>
    <t>PDS</t>
  </si>
  <si>
    <t>PODO DRY SYRUP 100ml</t>
  </si>
  <si>
    <t>PDT</t>
  </si>
  <si>
    <t>PODO-100 TABLET</t>
  </si>
  <si>
    <t>10x1'S</t>
  </si>
  <si>
    <t>POED</t>
  </si>
  <si>
    <t>POVILECT EYE DROPS</t>
  </si>
  <si>
    <t>PCT</t>
  </si>
  <si>
    <t>PROCALM TABLET</t>
  </si>
  <si>
    <t>PRCDX</t>
  </si>
  <si>
    <t>PROCIN -D EYE DROPS (EXP)</t>
  </si>
  <si>
    <t>PED</t>
  </si>
  <si>
    <t>PROCIN EYE DROPS</t>
  </si>
  <si>
    <t>PRS</t>
  </si>
  <si>
    <t>PROCIN SUSPENSION</t>
  </si>
  <si>
    <t>PRT</t>
  </si>
  <si>
    <t>PROCIN TABLET-250mg</t>
  </si>
  <si>
    <t>PRT2</t>
  </si>
  <si>
    <t>PROCIN TABLET-500 mg</t>
  </si>
  <si>
    <t>PROCIN TABLET-500 mg (EXP)</t>
  </si>
  <si>
    <t>PRT5</t>
  </si>
  <si>
    <t>PROCIN TABLET-500mg</t>
  </si>
  <si>
    <t>PRT7</t>
  </si>
  <si>
    <t>PROCIN TABLET-750mg</t>
  </si>
  <si>
    <t>PDED</t>
  </si>
  <si>
    <t>PROCIN-D EYE/EAR DROPS</t>
  </si>
  <si>
    <t>PVJ</t>
  </si>
  <si>
    <t>PROTIK VITALITY (Jr.)</t>
  </si>
  <si>
    <t>PVS</t>
  </si>
  <si>
    <t>PROTIK VITALITY (Sr.)</t>
  </si>
  <si>
    <t>PVD</t>
  </si>
  <si>
    <t>PROTIK VITALITY DIET</t>
  </si>
  <si>
    <t>PVJB</t>
  </si>
  <si>
    <t>PROTIK VITALITY Jr. (Bc)</t>
  </si>
  <si>
    <t>PVSB</t>
  </si>
  <si>
    <t>PROTIK VITALITY Sr. (Bc)</t>
  </si>
  <si>
    <t>PVJE</t>
  </si>
  <si>
    <t>PROTIK VITALITY-Jr. (Effer.)</t>
  </si>
  <si>
    <t>PVSE</t>
  </si>
  <si>
    <t>PROTIK VITALITY-Sr. (Effer.)</t>
  </si>
  <si>
    <t>RDED</t>
  </si>
  <si>
    <t>RAMDEX EYE DROPS</t>
  </si>
  <si>
    <t>RAMDX</t>
  </si>
  <si>
    <t>RAMDEX EYE DROPS (EXP)</t>
  </si>
  <si>
    <t>1x5 ml</t>
  </si>
  <si>
    <t>RMPMX</t>
  </si>
  <si>
    <t>RAMPHAEN EYE DROPS  (EXP)</t>
  </si>
  <si>
    <t>1X10ML</t>
  </si>
  <si>
    <t>RED</t>
  </si>
  <si>
    <t>RAMPHEN EYE/EAR DROPS 0.5</t>
  </si>
  <si>
    <t>RZT</t>
  </si>
  <si>
    <t>RAZOLE TABLET</t>
  </si>
  <si>
    <t>RAZX</t>
  </si>
  <si>
    <t>RAZOLE TABLET 5x10's (EXP)</t>
  </si>
  <si>
    <t>RZT1</t>
  </si>
  <si>
    <t>RAZOLE TABLET-1x10's</t>
  </si>
  <si>
    <t>RAZOLE TABLET-1x10's (EXP)</t>
  </si>
  <si>
    <t>RSNX</t>
  </si>
  <si>
    <t>RISON TABLET (EXP)</t>
  </si>
  <si>
    <t>RSTX</t>
  </si>
  <si>
    <t>RST</t>
  </si>
  <si>
    <t>RISON TABLET 50mg</t>
  </si>
  <si>
    <t>RIT1M</t>
  </si>
  <si>
    <t>RIT INJECTION 1gm IM</t>
  </si>
  <si>
    <t>RIT1V</t>
  </si>
  <si>
    <t>RIT INJECTION 1gm IV</t>
  </si>
  <si>
    <t>RIT2M</t>
  </si>
  <si>
    <t>RIT INJECTION 250mg IM</t>
  </si>
  <si>
    <t>RIT2V</t>
  </si>
  <si>
    <t>RIT INJECTION 250mg IV</t>
  </si>
  <si>
    <t>RIT</t>
  </si>
  <si>
    <t>RIT INJECTION 2gm IV</t>
  </si>
  <si>
    <t>RIT5M</t>
  </si>
  <si>
    <t>RIT INJECTION 500mg IM</t>
  </si>
  <si>
    <t>RIT5V</t>
  </si>
  <si>
    <t>RIT INJECTION 500mg IV</t>
  </si>
  <si>
    <t>RBT</t>
  </si>
  <si>
    <t>ROBINA- 25mg TABLET</t>
  </si>
  <si>
    <t>RBT1</t>
  </si>
  <si>
    <t>ROBINA-25mg TABLET</t>
  </si>
  <si>
    <t>RMT</t>
  </si>
  <si>
    <t>ROTOMYCIN-300mg TABLET</t>
  </si>
  <si>
    <t>RVT</t>
  </si>
  <si>
    <t>ROVA TABLET 40mg</t>
  </si>
  <si>
    <t>SAT</t>
  </si>
  <si>
    <t>SALOCIN TABLET</t>
  </si>
  <si>
    <t>SET</t>
  </si>
  <si>
    <t>SEOVIN TABLET 500mg</t>
  </si>
  <si>
    <t>SZC</t>
  </si>
  <si>
    <t>SILZIN CREAM</t>
  </si>
  <si>
    <t>25gm tube</t>
  </si>
  <si>
    <t>SKO</t>
  </si>
  <si>
    <t>SKINADERM OINTMENT</t>
  </si>
  <si>
    <t>SED</t>
  </si>
  <si>
    <t>SYSKEM EYE DROPS</t>
  </si>
  <si>
    <t>SYSKMX</t>
  </si>
  <si>
    <t>SYSKEM EYE DROPS (EXP)</t>
  </si>
  <si>
    <t>1x10'ml</t>
  </si>
  <si>
    <t>TRT</t>
  </si>
  <si>
    <t>TARAN - 25mg TABLET</t>
  </si>
  <si>
    <t>TRT5</t>
  </si>
  <si>
    <t>TARAN - 50mg TABLET</t>
  </si>
  <si>
    <t>TRN5X</t>
  </si>
  <si>
    <t>TARAN 50 TABLET  (EXP)</t>
  </si>
  <si>
    <t>TZT</t>
  </si>
  <si>
    <t>TAZONE-4mg TABLET</t>
  </si>
  <si>
    <t>TINCX</t>
  </si>
  <si>
    <t>TINACORT CREAM 10GM</t>
  </si>
  <si>
    <t>10GM</t>
  </si>
  <si>
    <t>TINACORT CREAM 10GM (EXP)</t>
  </si>
  <si>
    <t>TIC</t>
  </si>
  <si>
    <t>TINACORT CREAM 10gm</t>
  </si>
  <si>
    <t>TFT</t>
  </si>
  <si>
    <t>TOFA-250 TABLET</t>
  </si>
  <si>
    <t>TFT5</t>
  </si>
  <si>
    <t>TOFA-500 TABLET</t>
  </si>
  <si>
    <t>TMN</t>
  </si>
  <si>
    <t>TOMIN</t>
  </si>
  <si>
    <t>5 ml</t>
  </si>
  <si>
    <t>TOMIN EYE DROPS</t>
  </si>
  <si>
    <t>TMN1</t>
  </si>
  <si>
    <t>TOMIN-D</t>
  </si>
  <si>
    <t>TOMIN-D EYE DROPS</t>
  </si>
  <si>
    <t>TRI</t>
  </si>
  <si>
    <t>TRIACIN INJECTION IM/IA</t>
  </si>
  <si>
    <t>TRIV</t>
  </si>
  <si>
    <t>TRIACIN INJECTION IM/IA (VIAL)</t>
  </si>
  <si>
    <t>1 VIAL</t>
  </si>
  <si>
    <t>MAI</t>
  </si>
  <si>
    <t>TUPIME INJECTION</t>
  </si>
  <si>
    <t>VLX5</t>
  </si>
  <si>
    <t>VELOX -500 CAPSULE</t>
  </si>
  <si>
    <t>VELOX -500mg CAPSULE</t>
  </si>
  <si>
    <t>VEC</t>
  </si>
  <si>
    <t>VELOX CAPSULE-250mg</t>
  </si>
  <si>
    <t>VEC2</t>
  </si>
  <si>
    <t>VELOX CAPSULE-500 mg</t>
  </si>
  <si>
    <t>VELOX CAPSULE-500 mg (EXP)</t>
  </si>
  <si>
    <t>VEC5</t>
  </si>
  <si>
    <t>VELOX CAPSULE-500mg</t>
  </si>
  <si>
    <t>VED</t>
  </si>
  <si>
    <t>VELOX DROPS 125mg/1.25ml</t>
  </si>
  <si>
    <t>VDS</t>
  </si>
  <si>
    <t>VELOX DRY SYRUP</t>
  </si>
  <si>
    <t>VRX1</t>
  </si>
  <si>
    <t>VIRUXSAN 1Liter</t>
  </si>
  <si>
    <t>1Liter</t>
  </si>
  <si>
    <t>VRX2</t>
  </si>
  <si>
    <t>VIRUXSAN 200ml</t>
  </si>
  <si>
    <t>VRX</t>
  </si>
  <si>
    <t>VIRUXSAN 30ml</t>
  </si>
  <si>
    <t>VFC</t>
  </si>
  <si>
    <t>VITAFOL CAPSULE</t>
  </si>
  <si>
    <t>VRT</t>
  </si>
  <si>
    <t>VROOT TABLET</t>
  </si>
  <si>
    <t>WKS</t>
  </si>
  <si>
    <t>WORMIN-K SUSPENSION</t>
  </si>
  <si>
    <t>WKT</t>
  </si>
  <si>
    <t>WORMIN-K TABLET</t>
  </si>
  <si>
    <t>ZLT</t>
  </si>
  <si>
    <t>ZILED TABLET</t>
  </si>
  <si>
    <t>ZBSX</t>
  </si>
  <si>
    <t>ZISMO - B 100ml</t>
  </si>
  <si>
    <t>ZISMO - B 100ml (EXP)</t>
  </si>
  <si>
    <t>ZIS</t>
  </si>
  <si>
    <t>ZISMO SYRUP</t>
  </si>
  <si>
    <t>ZBS</t>
  </si>
  <si>
    <t>ZISMO-B SYRUP 100ml</t>
  </si>
  <si>
    <t>ZBS2</t>
  </si>
  <si>
    <t>ZISMO-B SYRUP 200ml</t>
  </si>
  <si>
    <t>ZT1X</t>
  </si>
  <si>
    <t>ZITA -15 ml DROPS (EXP)</t>
  </si>
  <si>
    <t>1x15's</t>
  </si>
  <si>
    <t>ZT5X</t>
  </si>
  <si>
    <t>ZITA -500 TABLET (EXP)</t>
  </si>
  <si>
    <t>ZTTXS</t>
  </si>
  <si>
    <t>ZITA 500 TABLET  (EXP)</t>
  </si>
  <si>
    <t>ZED</t>
  </si>
  <si>
    <t>ZITA EYE DROPS 1%</t>
  </si>
  <si>
    <t>2.5ml</t>
  </si>
  <si>
    <t>ZT3X</t>
  </si>
  <si>
    <t>ZITA SUS 30ml DROPS  (EXP)</t>
  </si>
  <si>
    <t>1x30ml</t>
  </si>
  <si>
    <t>ZTS</t>
  </si>
  <si>
    <t>ZITA SUSPENSION 15ml</t>
  </si>
  <si>
    <t>ZTS3</t>
  </si>
  <si>
    <t>ZITA SUSPENSION 30ml</t>
  </si>
  <si>
    <t>ZTS5</t>
  </si>
  <si>
    <t>ZITA SUSPENSION 50ml</t>
  </si>
  <si>
    <t>ZTT6</t>
  </si>
  <si>
    <t>ZITA TABLET (Combo.Exp)</t>
  </si>
  <si>
    <t>1x6's</t>
  </si>
  <si>
    <t>ZTT1</t>
  </si>
  <si>
    <t>ZITA-500 TABLET</t>
  </si>
  <si>
    <t>1x3's</t>
  </si>
  <si>
    <t>ZTT2</t>
  </si>
  <si>
    <t>ZTT4</t>
  </si>
  <si>
    <t>ZOP2</t>
  </si>
  <si>
    <t>ZOPAN - 40 TABLET</t>
  </si>
  <si>
    <t>ZOPAN - 40 TABLET (EXP)</t>
  </si>
  <si>
    <t>ZOP</t>
  </si>
  <si>
    <t>ZOPAN-20 TABLET</t>
  </si>
  <si>
    <t>ZOP2X</t>
  </si>
  <si>
    <t>ZOPAN-20 TABLET (EXP)</t>
  </si>
  <si>
    <t>ZOP4</t>
  </si>
  <si>
    <t>ZOPAN-40 TABLET</t>
  </si>
  <si>
    <t>ZOPN</t>
  </si>
  <si>
    <t>ZOPAN-40 TABLET (EXP)</t>
  </si>
  <si>
    <t>5x10'</t>
  </si>
  <si>
    <t>* All Values in lac</t>
  </si>
  <si>
    <t>DEPOT</t>
  </si>
  <si>
    <t>CODE</t>
  </si>
  <si>
    <t>PACK</t>
  </si>
  <si>
    <t>RANK</t>
  </si>
  <si>
    <t>Quantity</t>
  </si>
  <si>
    <t>Value</t>
  </si>
  <si>
    <t>SL</t>
  </si>
  <si>
    <t>ZM/RSM</t>
  </si>
  <si>
    <t>Average</t>
  </si>
  <si>
    <t>BOG10175</t>
  </si>
  <si>
    <t>CML07061</t>
  </si>
  <si>
    <t>CML06071</t>
  </si>
  <si>
    <t>MPO wise product sale</t>
  </si>
  <si>
    <t>User Total</t>
  </si>
  <si>
    <t xml:space="preserve"> Total</t>
  </si>
  <si>
    <t>PER MPO AVERAGE</t>
  </si>
  <si>
    <t>CML02211</t>
  </si>
  <si>
    <t>DHK08171</t>
  </si>
  <si>
    <t>PRODUCT NAME</t>
  </si>
  <si>
    <t>KCT1X</t>
  </si>
  <si>
    <t>10X10'S</t>
  </si>
  <si>
    <t>NAME OF ASM</t>
  </si>
  <si>
    <t>AVERAGE</t>
  </si>
  <si>
    <t>ZM / RSM</t>
  </si>
  <si>
    <t>USE THIS  -&gt;</t>
  </si>
  <si>
    <t>Product Name</t>
  </si>
  <si>
    <t>National Stock</t>
  </si>
  <si>
    <t>Chemist</t>
  </si>
  <si>
    <t>Rank-for_N</t>
  </si>
  <si>
    <t>Total</t>
  </si>
  <si>
    <t>STOCK VALUE</t>
  </si>
  <si>
    <t>CTG04161</t>
  </si>
  <si>
    <t>CML021717</t>
  </si>
  <si>
    <t>DHK09088</t>
  </si>
  <si>
    <t>FM SALES</t>
  </si>
  <si>
    <t>JSR04213</t>
  </si>
  <si>
    <t>Hisratul Islam</t>
  </si>
  <si>
    <t>BOG12201</t>
  </si>
  <si>
    <t>BSL05211</t>
  </si>
  <si>
    <t>CML05211</t>
  </si>
  <si>
    <t>RNG02174</t>
  </si>
  <si>
    <t>Sum of SOLDQ</t>
  </si>
  <si>
    <t>Column Labels</t>
  </si>
  <si>
    <t>Row Labels</t>
  </si>
  <si>
    <t>Grand Total</t>
  </si>
  <si>
    <t>CODE Product Name</t>
  </si>
  <si>
    <t>SALES (RP)</t>
  </si>
  <si>
    <t>COD SALES</t>
  </si>
  <si>
    <t>CREDIT SALES</t>
  </si>
  <si>
    <t>ALLERNIL</t>
  </si>
  <si>
    <t>ALONA</t>
  </si>
  <si>
    <t>ANET</t>
  </si>
  <si>
    <t>APAIN-TR</t>
  </si>
  <si>
    <t>ONERON</t>
  </si>
  <si>
    <t>DEEN</t>
  </si>
  <si>
    <t>GLUDEX</t>
  </si>
  <si>
    <t>KTIN</t>
  </si>
  <si>
    <t>KVIT GOLD</t>
  </si>
  <si>
    <t>LOZIN</t>
  </si>
  <si>
    <t>OFPAIN</t>
  </si>
  <si>
    <t>OFPAIN-30</t>
  </si>
  <si>
    <t>OMEX -20</t>
  </si>
  <si>
    <t>OMEX-40</t>
  </si>
  <si>
    <t>PROCIN</t>
  </si>
  <si>
    <t>ZOPAN-40</t>
  </si>
  <si>
    <t>ZOPAN-20</t>
  </si>
  <si>
    <t>BOG-122</t>
  </si>
  <si>
    <t>Nazmul Haque</t>
  </si>
  <si>
    <t>Joypurhat-2(Tb)</t>
  </si>
  <si>
    <t>Abdul Motaleb</t>
  </si>
  <si>
    <t>NOK08203</t>
  </si>
  <si>
    <t>(COD)</t>
  </si>
  <si>
    <t>COD</t>
  </si>
  <si>
    <t>Previous Month ZM Data</t>
  </si>
  <si>
    <t>RP SALES</t>
  </si>
  <si>
    <t>ZM/ RSM</t>
  </si>
  <si>
    <t>AVG</t>
  </si>
  <si>
    <t>BOG-124</t>
  </si>
  <si>
    <t>Abu Hanif(1)</t>
  </si>
  <si>
    <t>Akkelpur (Tb)</t>
  </si>
  <si>
    <t>BOG-121</t>
  </si>
  <si>
    <t>Rana Sarkar</t>
  </si>
  <si>
    <t>Joypurhat-1(Tb)</t>
  </si>
  <si>
    <t>Badiruzzaman Khan (Kowser)-02</t>
  </si>
  <si>
    <t>BSL04212</t>
  </si>
  <si>
    <t>BSL-FM1</t>
  </si>
  <si>
    <t>BSL-166</t>
  </si>
  <si>
    <t>Rajib Molla</t>
  </si>
  <si>
    <t>Nalcity -West (Tb)</t>
  </si>
  <si>
    <t>Barisal Team-1</t>
  </si>
  <si>
    <t>BSL-116</t>
  </si>
  <si>
    <t>Sham Sunder Saha</t>
  </si>
  <si>
    <t>Bakergonj (Tb)</t>
  </si>
  <si>
    <t>Zillur Rahman</t>
  </si>
  <si>
    <t>BSL04041</t>
  </si>
  <si>
    <t>BSL-FM5</t>
  </si>
  <si>
    <t>BSL-173</t>
  </si>
  <si>
    <t>Mohasin</t>
  </si>
  <si>
    <t>Borhanuddin West</t>
  </si>
  <si>
    <t>Bhola Team-2</t>
  </si>
  <si>
    <t>BSL-123</t>
  </si>
  <si>
    <t>Mohin</t>
  </si>
  <si>
    <t>Lalmohon -1(Tb)</t>
  </si>
  <si>
    <t>BSL-171</t>
  </si>
  <si>
    <t>Rasel</t>
  </si>
  <si>
    <t>Lord Hardinge,Lalmohon</t>
  </si>
  <si>
    <t>Arifuzzaman</t>
  </si>
  <si>
    <t>BSL04218</t>
  </si>
  <si>
    <t>BSL-FM6</t>
  </si>
  <si>
    <t>BSL-128</t>
  </si>
  <si>
    <t>BSL05212</t>
  </si>
  <si>
    <t>Tusher Saha</t>
  </si>
  <si>
    <t>Patuakhali -1(Cb)</t>
  </si>
  <si>
    <t>Patuakhali Team-1</t>
  </si>
  <si>
    <t>Mamun Laskar</t>
  </si>
  <si>
    <t>BSL062010</t>
  </si>
  <si>
    <t>BSL-FM9</t>
  </si>
  <si>
    <t>BSL-146</t>
  </si>
  <si>
    <t>Golam Kibria-2</t>
  </si>
  <si>
    <t>Nazirpur (Tb)</t>
  </si>
  <si>
    <t>Pirojpur Team</t>
  </si>
  <si>
    <t>CML-133</t>
  </si>
  <si>
    <t>Abu Eusuf</t>
  </si>
  <si>
    <t>Tomsom Bridge (Cb)</t>
  </si>
  <si>
    <t>Solaiman</t>
  </si>
  <si>
    <t>CML11205</t>
  </si>
  <si>
    <t>CML-FM3</t>
  </si>
  <si>
    <t>CML-163</t>
  </si>
  <si>
    <t>Abdullah Al Mamun</t>
  </si>
  <si>
    <t>Sengar Char (Tb)</t>
  </si>
  <si>
    <t>Chandpur Team</t>
  </si>
  <si>
    <t>CML-139</t>
  </si>
  <si>
    <t>Arman Hossain</t>
  </si>
  <si>
    <t>Hayemchor (Tb)</t>
  </si>
  <si>
    <t>COX-104</t>
  </si>
  <si>
    <t>Abdul Hakim</t>
  </si>
  <si>
    <t>Mohesh Khali (Tb)</t>
  </si>
  <si>
    <t>COX-117</t>
  </si>
  <si>
    <t>Gias Uddin</t>
  </si>
  <si>
    <t>Diabetic Hospital (Cb)</t>
  </si>
  <si>
    <t>COX-101</t>
  </si>
  <si>
    <t>Chiringa (Tb)</t>
  </si>
  <si>
    <t>COX-128</t>
  </si>
  <si>
    <t>Deloar Hossain-2</t>
  </si>
  <si>
    <t>Maa Moni Hospital (Tb)</t>
  </si>
  <si>
    <t>COX-127</t>
  </si>
  <si>
    <t>Khairul Amin</t>
  </si>
  <si>
    <t>Ukhiya (Tb)</t>
  </si>
  <si>
    <t>COX-119</t>
  </si>
  <si>
    <t>Miras Uddin</t>
  </si>
  <si>
    <t>Teknaf Sadar (Tb)</t>
  </si>
  <si>
    <t>CTG-148</t>
  </si>
  <si>
    <t>Suranjith Bardhan</t>
  </si>
  <si>
    <t>C E P Z (Cb)</t>
  </si>
  <si>
    <t>Jitu Dey</t>
  </si>
  <si>
    <t>CTG09125</t>
  </si>
  <si>
    <t>CFM-12</t>
  </si>
  <si>
    <t>CTG-165</t>
  </si>
  <si>
    <t>Montosh Kumar shil</t>
  </si>
  <si>
    <t>Gohira (Tb)</t>
  </si>
  <si>
    <t>Anowara Team</t>
  </si>
  <si>
    <t>Sajal Kumar Chowdhury</t>
  </si>
  <si>
    <t>CTG05191</t>
  </si>
  <si>
    <t>CFM-11</t>
  </si>
  <si>
    <t>CTG02143</t>
  </si>
  <si>
    <t>Hathazari Team</t>
  </si>
  <si>
    <t>Asaduzzaman- 1</t>
  </si>
  <si>
    <t>DHK04041</t>
  </si>
  <si>
    <t>DFM-28</t>
  </si>
  <si>
    <t>DHK-309</t>
  </si>
  <si>
    <t>Abdul Kadir-1</t>
  </si>
  <si>
    <t>Mowna C. Rasta (South) (Tb)</t>
  </si>
  <si>
    <t>Gazipur Team-1</t>
  </si>
  <si>
    <t>DHK-301</t>
  </si>
  <si>
    <t>Abul Kalam Azad-7</t>
  </si>
  <si>
    <t>Gazipur-1 (Cb)</t>
  </si>
  <si>
    <t>DHK-302</t>
  </si>
  <si>
    <t>Mahbubul Alom Bapary</t>
  </si>
  <si>
    <t>Gazipur-2 (Cb)</t>
  </si>
  <si>
    <t>DHK-305</t>
  </si>
  <si>
    <t>Rafiqul Islam-10</t>
  </si>
  <si>
    <t>Kapasia-2 (Tb)</t>
  </si>
  <si>
    <t>Mojibur Rahman</t>
  </si>
  <si>
    <t>DHK11032</t>
  </si>
  <si>
    <t>DFM-37</t>
  </si>
  <si>
    <t>DHK-352</t>
  </si>
  <si>
    <t>Al-Amin-7</t>
  </si>
  <si>
    <t>Barobari (Cb)</t>
  </si>
  <si>
    <t>Board Bazar Team</t>
  </si>
  <si>
    <t>DHK-354</t>
  </si>
  <si>
    <t>Md. Shahansha</t>
  </si>
  <si>
    <t>Ershadnagar (Cb)</t>
  </si>
  <si>
    <t>DHK-310</t>
  </si>
  <si>
    <t>Abdul Karim</t>
  </si>
  <si>
    <t>Shafipur (Tb)</t>
  </si>
  <si>
    <t>DHK-242</t>
  </si>
  <si>
    <t>Horirampur (Tb)</t>
  </si>
  <si>
    <t>DHK-267</t>
  </si>
  <si>
    <t>DHK031622</t>
  </si>
  <si>
    <t>Md. Younus-2</t>
  </si>
  <si>
    <t>Hemayetpur (Tb)</t>
  </si>
  <si>
    <t>DHK-250</t>
  </si>
  <si>
    <t>Nuralam Miah</t>
  </si>
  <si>
    <t>Savar-1 (Tb)</t>
  </si>
  <si>
    <t>DHK-179</t>
  </si>
  <si>
    <t>Belayet Hossain</t>
  </si>
  <si>
    <t>Shewrapara (Cb)</t>
  </si>
  <si>
    <t>DHK-182</t>
  </si>
  <si>
    <t>Al-Kayum</t>
  </si>
  <si>
    <t>Pallabi (Cb)</t>
  </si>
  <si>
    <t>DHK-284</t>
  </si>
  <si>
    <t>Mustak Ahmed</t>
  </si>
  <si>
    <t>Kidny Foundation (Pb)</t>
  </si>
  <si>
    <t>DFM-12</t>
  </si>
  <si>
    <t>Wari Team</t>
  </si>
  <si>
    <t>Mizanur Rahman-2</t>
  </si>
  <si>
    <t>DHK08067</t>
  </si>
  <si>
    <t>DFM-10</t>
  </si>
  <si>
    <t>DHK-159</t>
  </si>
  <si>
    <t>Abul Kalam Azad-6</t>
  </si>
  <si>
    <t>Kamrangirchar-2 (Cb)</t>
  </si>
  <si>
    <t>Mitford Team</t>
  </si>
  <si>
    <t>DHK-219</t>
  </si>
  <si>
    <t>Sabuj Kumar Mandol</t>
  </si>
  <si>
    <t>Shahidnagar (Cb)</t>
  </si>
  <si>
    <t>DHK-150</t>
  </si>
  <si>
    <t>Ali Noor Islam-2</t>
  </si>
  <si>
    <t>Rayer Bazar (Cb)</t>
  </si>
  <si>
    <t>DHK-202</t>
  </si>
  <si>
    <t>Sayem Sheik</t>
  </si>
  <si>
    <t>Ibn Sina (Dhanmondi) (Pb)</t>
  </si>
  <si>
    <t>Rajib Ahamed</t>
  </si>
  <si>
    <t>DHK12178</t>
  </si>
  <si>
    <t>DFM-7</t>
  </si>
  <si>
    <t>Kalabagan/Nicvd Team</t>
  </si>
  <si>
    <t>DHK-140</t>
  </si>
  <si>
    <t>Asadul Islam-2</t>
  </si>
  <si>
    <t>G. Super Market (Pb)</t>
  </si>
  <si>
    <t>DHK-131</t>
  </si>
  <si>
    <t>Kaniz Fatima</t>
  </si>
  <si>
    <t>Samarita Hosp. (Pb)</t>
  </si>
  <si>
    <t>Sumon Molla</t>
  </si>
  <si>
    <t>DHK111614</t>
  </si>
  <si>
    <t>DFM-04</t>
  </si>
  <si>
    <t>DHK-165</t>
  </si>
  <si>
    <t>Lab Aid-1, (Dhanmondi) (Pb)</t>
  </si>
  <si>
    <t>Holy Family Team</t>
  </si>
  <si>
    <t>DHK-765</t>
  </si>
  <si>
    <t>Farida Yeasmin</t>
  </si>
  <si>
    <t>Green Life Hos. (Pb)</t>
  </si>
  <si>
    <t>DHK-760</t>
  </si>
  <si>
    <t>Md. Asik Mahmud</t>
  </si>
  <si>
    <t>Lab Aid-3 (Pb)</t>
  </si>
  <si>
    <t>DHK-163</t>
  </si>
  <si>
    <t>Naznin Nahar</t>
  </si>
  <si>
    <t>Popular D/C. (Pb)</t>
  </si>
  <si>
    <t>DHK-149</t>
  </si>
  <si>
    <t>Tania Karim</t>
  </si>
  <si>
    <t>Central Hospital (Pb)</t>
  </si>
  <si>
    <t>Abdus Salam Howlader</t>
  </si>
  <si>
    <t>DHK10208</t>
  </si>
  <si>
    <t>DFM-24</t>
  </si>
  <si>
    <t>DHK-316</t>
  </si>
  <si>
    <t>Fathe Ali</t>
  </si>
  <si>
    <t>Pagla (Cb)</t>
  </si>
  <si>
    <t>Narayangonj Team-2</t>
  </si>
  <si>
    <t>Abu Hanif- 2</t>
  </si>
  <si>
    <t>DHK031711</t>
  </si>
  <si>
    <t>DFM-22</t>
  </si>
  <si>
    <t>DHK-650</t>
  </si>
  <si>
    <t>Md. Shajalal-5</t>
  </si>
  <si>
    <t>Mugrapara (Tb)</t>
  </si>
  <si>
    <t>Narayangonj Team-1</t>
  </si>
  <si>
    <t>Nurul Huda Chowdhury</t>
  </si>
  <si>
    <t>DHK041016</t>
  </si>
  <si>
    <t>DFM-34</t>
  </si>
  <si>
    <t>DHK-400</t>
  </si>
  <si>
    <t>Sabbir Ahmed Shuvo</t>
  </si>
  <si>
    <t>Sadar Road (Tb)</t>
  </si>
  <si>
    <t>Munshigonj Team</t>
  </si>
  <si>
    <t>DHK-333</t>
  </si>
  <si>
    <t>AL Amin Sheikh</t>
  </si>
  <si>
    <t>Zinzira (Cb)</t>
  </si>
  <si>
    <t>DHK-112</t>
  </si>
  <si>
    <t>Partha Roy</t>
  </si>
  <si>
    <t>I.C.M.H (Pb)</t>
  </si>
  <si>
    <t>DHK-118</t>
  </si>
  <si>
    <t>Saiful Islam Saeed</t>
  </si>
  <si>
    <t>Jurain (Cb)</t>
  </si>
  <si>
    <t>DHK-134</t>
  </si>
  <si>
    <t>Jahidul Islam-7</t>
  </si>
  <si>
    <t>Mugda Gen. Hosp. (Cb)</t>
  </si>
  <si>
    <t>DFM-21</t>
  </si>
  <si>
    <t>DHK-751</t>
  </si>
  <si>
    <t>Lab Aid D/C (Gulshan) (Pb)</t>
  </si>
  <si>
    <t>Gulshan-1</t>
  </si>
  <si>
    <t>DHK-214</t>
  </si>
  <si>
    <t>Zamal Uddin</t>
  </si>
  <si>
    <t>Al-Razi Hospital (Pb)</t>
  </si>
  <si>
    <t>Nayem Sarder</t>
  </si>
  <si>
    <t>DHK091515</t>
  </si>
  <si>
    <t>DFM-18</t>
  </si>
  <si>
    <t>DHK-222</t>
  </si>
  <si>
    <t>Imran Matubbar</t>
  </si>
  <si>
    <t>Popular (Uttara) (Cb)</t>
  </si>
  <si>
    <t>Uttara Team-1</t>
  </si>
  <si>
    <t>DHK-229</t>
  </si>
  <si>
    <t>Masudul Haque-2</t>
  </si>
  <si>
    <t>Faidabad-2 (Cb)</t>
  </si>
  <si>
    <t>DHK-213</t>
  </si>
  <si>
    <t>Mohammad Arif Uddin</t>
  </si>
  <si>
    <t>Faidabad-1 (Cb)</t>
  </si>
  <si>
    <t>DHK-207</t>
  </si>
  <si>
    <t>Shariful Islam-5</t>
  </si>
  <si>
    <t>Dakkhin Khan (Cb)</t>
  </si>
  <si>
    <t>Sahedur Rahman</t>
  </si>
  <si>
    <t>DHK111620</t>
  </si>
  <si>
    <t>DFM-19</t>
  </si>
  <si>
    <t>DHK-227</t>
  </si>
  <si>
    <t>Nihar Halder</t>
  </si>
  <si>
    <t>North Badda (Cb)</t>
  </si>
  <si>
    <t>Rampura Team</t>
  </si>
  <si>
    <t>DHK-225</t>
  </si>
  <si>
    <t>Rashed Ali</t>
  </si>
  <si>
    <t>Merul Badda (Cb)</t>
  </si>
  <si>
    <t>DHK-108</t>
  </si>
  <si>
    <t>Yeasmin Sultana</t>
  </si>
  <si>
    <t>Khidma Hospital (Pb)</t>
  </si>
  <si>
    <t>Sheikh Md. Kamruzzaman</t>
  </si>
  <si>
    <t>DHK12179</t>
  </si>
  <si>
    <t>DFM-25</t>
  </si>
  <si>
    <t>DHK-371</t>
  </si>
  <si>
    <t>Mahmudul Hasan-4</t>
  </si>
  <si>
    <t>Kalachandpur (Cb)</t>
  </si>
  <si>
    <t>Gulshan (Team-2)</t>
  </si>
  <si>
    <t>DHK-241</t>
  </si>
  <si>
    <t>Md. Rubel-2</t>
  </si>
  <si>
    <t>Shahjadpur (Cb)</t>
  </si>
  <si>
    <t>DHK-239</t>
  </si>
  <si>
    <t>Mostafizur Rahman-4</t>
  </si>
  <si>
    <t>Natun Bazar (Cb)</t>
  </si>
  <si>
    <t>Safiqul Islam</t>
  </si>
  <si>
    <t>DNJ03204</t>
  </si>
  <si>
    <t>DNJ-FM5</t>
  </si>
  <si>
    <t>DNJ-154</t>
  </si>
  <si>
    <t>Al Amin</t>
  </si>
  <si>
    <t>Jagdal</t>
  </si>
  <si>
    <t>Panchagor Team</t>
  </si>
  <si>
    <t>DNJ-138</t>
  </si>
  <si>
    <t>Jakirul Islam</t>
  </si>
  <si>
    <t>Tetulia</t>
  </si>
  <si>
    <t>DNJ-140</t>
  </si>
  <si>
    <t>Jyotish Chandra Roy</t>
  </si>
  <si>
    <t>Atowari</t>
  </si>
  <si>
    <t>DNJ-126</t>
  </si>
  <si>
    <t>Mrinal Roy</t>
  </si>
  <si>
    <t>Panchogor</t>
  </si>
  <si>
    <t>DNJ-129</t>
  </si>
  <si>
    <t>Rejaul Islam</t>
  </si>
  <si>
    <t>Boda</t>
  </si>
  <si>
    <t>DNJ-125</t>
  </si>
  <si>
    <t>Rubel Islam</t>
  </si>
  <si>
    <t>Dabigonj</t>
  </si>
  <si>
    <t>DNJ-157</t>
  </si>
  <si>
    <t>Imran Islam</t>
  </si>
  <si>
    <t>Goria</t>
  </si>
  <si>
    <t>DNJ-115</t>
  </si>
  <si>
    <t>Saha Jamal</t>
  </si>
  <si>
    <t>Ranisonkail</t>
  </si>
  <si>
    <t>Sawpon Kumar Roy</t>
  </si>
  <si>
    <t>DNJ06083</t>
  </si>
  <si>
    <t>DNJ-FM6</t>
  </si>
  <si>
    <t>DNJ-139</t>
  </si>
  <si>
    <t>Anarul Haque</t>
  </si>
  <si>
    <t>Nawtara</t>
  </si>
  <si>
    <t>Nilphamari Team</t>
  </si>
  <si>
    <t>Shah Md. Mohib Billah</t>
  </si>
  <si>
    <t>DNJ10194</t>
  </si>
  <si>
    <t>DNJ-FM7</t>
  </si>
  <si>
    <t>Phulbari Team</t>
  </si>
  <si>
    <t>Zahid Iqbal</t>
  </si>
  <si>
    <t>DNJ06164</t>
  </si>
  <si>
    <t>DNJ-FM4</t>
  </si>
  <si>
    <t>DNJ-118</t>
  </si>
  <si>
    <t>DNJ05211</t>
  </si>
  <si>
    <t>Manwar Hossain</t>
  </si>
  <si>
    <t>Zikrul Haque Road</t>
  </si>
  <si>
    <t>Saidpur Team</t>
  </si>
  <si>
    <t>FAR-160</t>
  </si>
  <si>
    <t>Shofiul Islam</t>
  </si>
  <si>
    <t>Doulotpur-1 (Tb)</t>
  </si>
  <si>
    <t>FAR-101</t>
  </si>
  <si>
    <t>Faridpur-1 (Cb)</t>
  </si>
  <si>
    <t>JSR-168</t>
  </si>
  <si>
    <t>Abdul Halim</t>
  </si>
  <si>
    <t>Eye Hosp.</t>
  </si>
  <si>
    <t>Kazi Mofakkharul Islam</t>
  </si>
  <si>
    <t>MYM06099</t>
  </si>
  <si>
    <t>MYM-FM5</t>
  </si>
  <si>
    <t>MYM-161</t>
  </si>
  <si>
    <t>Mofiz Uddin</t>
  </si>
  <si>
    <t>Fulbaria-2</t>
  </si>
  <si>
    <t>Bhaluka Team</t>
  </si>
  <si>
    <t>A.B.M Saifuddin</t>
  </si>
  <si>
    <t>NOK01104</t>
  </si>
  <si>
    <t>NOK-FM2</t>
  </si>
  <si>
    <t>NOK-140</t>
  </si>
  <si>
    <t>Abdun Noor</t>
  </si>
  <si>
    <t>West Bazar (Tb)</t>
  </si>
  <si>
    <t>Chandragonj Team</t>
  </si>
  <si>
    <t>NOK-139</t>
  </si>
  <si>
    <t>Khandokar Mostak</t>
  </si>
  <si>
    <t>Modda Bazar (Tb)</t>
  </si>
  <si>
    <t>NOK-143</t>
  </si>
  <si>
    <t>Md. Mohshin</t>
  </si>
  <si>
    <t>Dattapara (Tb)</t>
  </si>
  <si>
    <t>NOK-103</t>
  </si>
  <si>
    <t>Md. Omar Faruq</t>
  </si>
  <si>
    <t>Amishapara (Tb)</t>
  </si>
  <si>
    <t>NOK-138</t>
  </si>
  <si>
    <t>Rafique Ullah Khan</t>
  </si>
  <si>
    <t>East Bazar (Tb)</t>
  </si>
  <si>
    <t>Mashiur Rahman</t>
  </si>
  <si>
    <t>NOK04072</t>
  </si>
  <si>
    <t>NOK-FM5</t>
  </si>
  <si>
    <t>NOK-101</t>
  </si>
  <si>
    <t>Shajhahan-2</t>
  </si>
  <si>
    <t>Public Hall (Cb)</t>
  </si>
  <si>
    <t>Maizdee Team-2</t>
  </si>
  <si>
    <t>NOK-132</t>
  </si>
  <si>
    <t>Shimul Majumder</t>
  </si>
  <si>
    <t>Rajgonj, Maiz (Cb)</t>
  </si>
  <si>
    <t>Farooq Miah</t>
  </si>
  <si>
    <t>NOR01061</t>
  </si>
  <si>
    <t>NOR-FM3</t>
  </si>
  <si>
    <t>NOR-322</t>
  </si>
  <si>
    <t>AGM Abdullah</t>
  </si>
  <si>
    <t>Bhulta (Tb)</t>
  </si>
  <si>
    <t>Bhulta Team</t>
  </si>
  <si>
    <t>NOR-325</t>
  </si>
  <si>
    <t>Farid Ahmed-2</t>
  </si>
  <si>
    <t>Kanchon Bazar (Tb)</t>
  </si>
  <si>
    <t>Jaj Miah</t>
  </si>
  <si>
    <t>NOR05105</t>
  </si>
  <si>
    <t>NOR-FM2</t>
  </si>
  <si>
    <t>NOR-326</t>
  </si>
  <si>
    <t>Sarwar Hossain</t>
  </si>
  <si>
    <t>Hashimpur (Tb)</t>
  </si>
  <si>
    <t>Nor 100 Bed Hospital Team</t>
  </si>
  <si>
    <t>Jamal Uddin</t>
  </si>
  <si>
    <t>NOR01141</t>
  </si>
  <si>
    <t>NOR-FM1</t>
  </si>
  <si>
    <t>NOR-323</t>
  </si>
  <si>
    <t>Mahmudul Hasan</t>
  </si>
  <si>
    <t>Eye Hospital (Cb)</t>
  </si>
  <si>
    <t>Narsingdi Sadar Hos. Team</t>
  </si>
  <si>
    <t>NOR-336</t>
  </si>
  <si>
    <t>NOR05211</t>
  </si>
  <si>
    <t>Masud Mia</t>
  </si>
  <si>
    <t>S.J Pvt. Hosp. (Cb)</t>
  </si>
  <si>
    <t>Masum Md. Arif</t>
  </si>
  <si>
    <t>NOR10071</t>
  </si>
  <si>
    <t>NOR-312</t>
  </si>
  <si>
    <t>Al-Amin</t>
  </si>
  <si>
    <t>Gorashal (Tb)</t>
  </si>
  <si>
    <t>NOR-309</t>
  </si>
  <si>
    <t>Billal Hossain</t>
  </si>
  <si>
    <t>Monohordi (Tb)</t>
  </si>
  <si>
    <t>NOR-307</t>
  </si>
  <si>
    <t>Humayun Kabir</t>
  </si>
  <si>
    <t>Chalakchar (Tb)</t>
  </si>
  <si>
    <t>NOR-316</t>
  </si>
  <si>
    <t>Ruhul Amin</t>
  </si>
  <si>
    <t>Hatirdia (Tb)</t>
  </si>
  <si>
    <t>NOR-327</t>
  </si>
  <si>
    <t>Was Kuruni</t>
  </si>
  <si>
    <t>Belabo (Tb)</t>
  </si>
  <si>
    <t>Abdur Rahim Khan</t>
  </si>
  <si>
    <t>PAB04191</t>
  </si>
  <si>
    <t>PAB-FM5</t>
  </si>
  <si>
    <t>PAB-122</t>
  </si>
  <si>
    <t>Bodiuzzaman Khan</t>
  </si>
  <si>
    <t>Sirajgonj  (Cb)</t>
  </si>
  <si>
    <t>Sirajgonj Team</t>
  </si>
  <si>
    <t>PAB-117</t>
  </si>
  <si>
    <t>Abdul Based-1</t>
  </si>
  <si>
    <t>Dhanbandi (Tb)</t>
  </si>
  <si>
    <t>PAB-121</t>
  </si>
  <si>
    <t>Abdul Mozid</t>
  </si>
  <si>
    <t>Mujib Sarak (Tb)</t>
  </si>
  <si>
    <t>PAB-127</t>
  </si>
  <si>
    <t>Manik Kumar Sarker</t>
  </si>
  <si>
    <t>Tarash (Tb)</t>
  </si>
  <si>
    <t>PAB-124</t>
  </si>
  <si>
    <t>Mostafizur Rahman</t>
  </si>
  <si>
    <t>Roygonj (Tb)</t>
  </si>
  <si>
    <t>PAB-125</t>
  </si>
  <si>
    <t>Zahid Hasan</t>
  </si>
  <si>
    <t>Kazipur (Tb)</t>
  </si>
  <si>
    <t>Hedaitul Haque</t>
  </si>
  <si>
    <t>PAB04031</t>
  </si>
  <si>
    <t>PAB-FM3</t>
  </si>
  <si>
    <t>Chatmohor Team</t>
  </si>
  <si>
    <t>Kamrul Hasan-2</t>
  </si>
  <si>
    <t>PAB-110</t>
  </si>
  <si>
    <t>Romzan Ali</t>
  </si>
  <si>
    <t>Chatmohor (Tb)</t>
  </si>
  <si>
    <t>Afsar Hossain</t>
  </si>
  <si>
    <t>RAJ12891</t>
  </si>
  <si>
    <t>RAJ-FM3</t>
  </si>
  <si>
    <t>RAJ-115</t>
  </si>
  <si>
    <t>Kanshat (Tb)</t>
  </si>
  <si>
    <t>Chapai N. Gonj Team</t>
  </si>
  <si>
    <t>RAJ-117</t>
  </si>
  <si>
    <t>Rajebul Hoque</t>
  </si>
  <si>
    <t>Nachole (Tb)</t>
  </si>
  <si>
    <t>RAJ-111</t>
  </si>
  <si>
    <t>Shahin Kadir</t>
  </si>
  <si>
    <t>Boro Indiara (Cb)</t>
  </si>
  <si>
    <t>RAJ-118</t>
  </si>
  <si>
    <t>Kabatullah</t>
  </si>
  <si>
    <t>Tanore (Tb)</t>
  </si>
  <si>
    <t>RAJ-128</t>
  </si>
  <si>
    <t>Ashraful Islam-2</t>
  </si>
  <si>
    <t>Boraigram (Tb)</t>
  </si>
  <si>
    <t>RAJ-106</t>
  </si>
  <si>
    <t>Sumon Reza</t>
  </si>
  <si>
    <t>Nicha Bazar (Cb)</t>
  </si>
  <si>
    <t>RAJ-107</t>
  </si>
  <si>
    <t>Sushanto Kumar.</t>
  </si>
  <si>
    <t>Singra (Tb)</t>
  </si>
  <si>
    <t>RNG-139</t>
  </si>
  <si>
    <t>Kamruzzaman</t>
  </si>
  <si>
    <t>Rajarhat (T.B)</t>
  </si>
  <si>
    <t>Ashish Dey Chowdhury</t>
  </si>
  <si>
    <t>SYL08031</t>
  </si>
  <si>
    <t>SYL-FM5</t>
  </si>
  <si>
    <t>SYL-125</t>
  </si>
  <si>
    <t>Chapal Kanti Dey</t>
  </si>
  <si>
    <t>Chatul Bazar (Tb)</t>
  </si>
  <si>
    <t>Chattul Team</t>
  </si>
  <si>
    <t>SYL-121</t>
  </si>
  <si>
    <t>Shetendra Chandra Das</t>
  </si>
  <si>
    <t>Zokigonj (Tb)</t>
  </si>
  <si>
    <t>Blank (Sylhet City Team-1)</t>
  </si>
  <si>
    <t>SYL03205</t>
  </si>
  <si>
    <t>SYL-FM1</t>
  </si>
  <si>
    <t>SYL-107</t>
  </si>
  <si>
    <t>S.M Jubair Khan</t>
  </si>
  <si>
    <t>Shibgonj (Cb)</t>
  </si>
  <si>
    <t>Sylhet C.B Team-1</t>
  </si>
  <si>
    <t>Nazrul Islam</t>
  </si>
  <si>
    <t>SYL01193</t>
  </si>
  <si>
    <t>SYL-FM2</t>
  </si>
  <si>
    <t>SYL-103</t>
  </si>
  <si>
    <t>Chowhatta (Cb)</t>
  </si>
  <si>
    <t>Sylhet C.B Team-2</t>
  </si>
  <si>
    <t>SYL-105</t>
  </si>
  <si>
    <t>Ali Hussain</t>
  </si>
  <si>
    <t>W.M.C.H (Cb)</t>
  </si>
  <si>
    <t>SYL-136</t>
  </si>
  <si>
    <t>Khairul Islam</t>
  </si>
  <si>
    <t>Biswanath (Tb)</t>
  </si>
  <si>
    <t>SYL-108</t>
  </si>
  <si>
    <t>Mohsin Khan</t>
  </si>
  <si>
    <t>Stadium-1 (Cb)</t>
  </si>
  <si>
    <t>SYL-110</t>
  </si>
  <si>
    <t>Shamim Shaik</t>
  </si>
  <si>
    <t>Islampur (Cb)</t>
  </si>
  <si>
    <t>Kazi Ashrafuzzaman</t>
  </si>
  <si>
    <t>SYL031712</t>
  </si>
  <si>
    <t>SYL-FM3</t>
  </si>
  <si>
    <t>SYL-143</t>
  </si>
  <si>
    <t>Pronab Chandra Nath</t>
  </si>
  <si>
    <t>Jalalpur (Cb)</t>
  </si>
  <si>
    <t>Sylhet C.B Team-3</t>
  </si>
  <si>
    <t>Salehun Miah</t>
  </si>
  <si>
    <t>SYL11193</t>
  </si>
  <si>
    <t>SRE-FM2</t>
  </si>
  <si>
    <t>SRE-109</t>
  </si>
  <si>
    <t>Abu Hurayra Ahmed</t>
  </si>
  <si>
    <t>Baniachang (Tb)</t>
  </si>
  <si>
    <t>Habigonj-1</t>
  </si>
  <si>
    <t>SRE-112</t>
  </si>
  <si>
    <t>Sunilal M. Das (TM)</t>
  </si>
  <si>
    <t>Azmirigonj-1 (Tb)</t>
  </si>
  <si>
    <t>Wahab Ali</t>
  </si>
  <si>
    <t>SYL05051</t>
  </si>
  <si>
    <t>SYL-FM4</t>
  </si>
  <si>
    <t>SYL-116</t>
  </si>
  <si>
    <t>Iqbal Hossain</t>
  </si>
  <si>
    <t>Fenchugonj-1 (Tb)</t>
  </si>
  <si>
    <t>Golapgonj Team</t>
  </si>
  <si>
    <t>FM &amp; MPO</t>
  </si>
  <si>
    <t>COD &amp; CREDIT SALES &amp; CHEMIST COUNT</t>
  </si>
  <si>
    <t>TOTAL</t>
  </si>
  <si>
    <t>VALUE</t>
  </si>
  <si>
    <t>BSL-126</t>
  </si>
  <si>
    <t>Juran Chandra Shil</t>
  </si>
  <si>
    <t>Charfashon -3 (Tb)</t>
  </si>
  <si>
    <t>BSL-170</t>
  </si>
  <si>
    <t>Miraj</t>
  </si>
  <si>
    <t>Karamotgonj</t>
  </si>
  <si>
    <t>BSL-137</t>
  </si>
  <si>
    <t>Imran Gazi</t>
  </si>
  <si>
    <t>Galachipa -2 (Tb)</t>
  </si>
  <si>
    <t>Blank (Patuakhali Team-2)</t>
  </si>
  <si>
    <t>BSL02152</t>
  </si>
  <si>
    <t>BSL-F12</t>
  </si>
  <si>
    <t>BSL-129</t>
  </si>
  <si>
    <t>Shohanur Rahman</t>
  </si>
  <si>
    <t>Patuakhali -2 (Cb)</t>
  </si>
  <si>
    <t>Patuakhali Team-2</t>
  </si>
  <si>
    <t>Blank  (BSMMU TEAM)</t>
  </si>
  <si>
    <t>DHK03204</t>
  </si>
  <si>
    <t>DFM-8</t>
  </si>
  <si>
    <t>DHK-143</t>
  </si>
  <si>
    <t>Anamul Haque</t>
  </si>
  <si>
    <t>B.S.M.M.U-1 (Pb)</t>
  </si>
  <si>
    <t>Bsmmu Team</t>
  </si>
  <si>
    <t>DHK-173</t>
  </si>
  <si>
    <t>Md. Imran Hossain</t>
  </si>
  <si>
    <t>Narinda (Cb)</t>
  </si>
  <si>
    <t>DHK05072</t>
  </si>
  <si>
    <t>DFM-32</t>
  </si>
  <si>
    <t>DHK-328</t>
  </si>
  <si>
    <t>Abu Lyase</t>
  </si>
  <si>
    <t>Dakbangla Road (Tb)</t>
  </si>
  <si>
    <t>Joypara Team</t>
  </si>
  <si>
    <t>DHK-379</t>
  </si>
  <si>
    <t>Krishna Kanta Sarker</t>
  </si>
  <si>
    <t>Mukti Clinic, Nawabgonj</t>
  </si>
  <si>
    <t>DHK-324</t>
  </si>
  <si>
    <t>Ranjit Kumar Banik</t>
  </si>
  <si>
    <t>Sirajdikhan (Tb)</t>
  </si>
  <si>
    <t>DHK-269</t>
  </si>
  <si>
    <t>Habibur Rahman-9</t>
  </si>
  <si>
    <t>Shanir Akhra (Cb)</t>
  </si>
  <si>
    <t>DHK-113</t>
  </si>
  <si>
    <t>Abdul Kayum-2</t>
  </si>
  <si>
    <t>S. Faruk Road (Cb)</t>
  </si>
  <si>
    <t>DHK-235</t>
  </si>
  <si>
    <t>Gulshan (Cb)</t>
  </si>
  <si>
    <t>DHK-215</t>
  </si>
  <si>
    <t>Kuril (Cb)</t>
  </si>
  <si>
    <t>DHK-288</t>
  </si>
  <si>
    <t>Manindra Chandra Das</t>
  </si>
  <si>
    <t>Badda Gen (Pb)</t>
  </si>
  <si>
    <t>DNJ03041</t>
  </si>
  <si>
    <t>DNJ-FM2</t>
  </si>
  <si>
    <t>DNJ-159</t>
  </si>
  <si>
    <t>Abu Sayed Anowar</t>
  </si>
  <si>
    <t>Pirgonj Road, Birgonj.</t>
  </si>
  <si>
    <t>Dinajpur C.B. Team-2</t>
  </si>
  <si>
    <t>Armanul Alam Chow.</t>
  </si>
  <si>
    <t>DNJ06031</t>
  </si>
  <si>
    <t>DNJ-FM1</t>
  </si>
  <si>
    <t>Dinajpur C.B. Team-1</t>
  </si>
  <si>
    <t>DNJ-149</t>
  </si>
  <si>
    <t>Mantu Ram Ray</t>
  </si>
  <si>
    <t>Domer Bazar</t>
  </si>
  <si>
    <t>JSR-102</t>
  </si>
  <si>
    <t>Ziaur Rahman</t>
  </si>
  <si>
    <t>Nowapara-1 (Tb)</t>
  </si>
  <si>
    <t>MYM12034</t>
  </si>
  <si>
    <t>KIS-FM3</t>
  </si>
  <si>
    <t>KIS-118</t>
  </si>
  <si>
    <t>Jalal Uddin</t>
  </si>
  <si>
    <t>Ashugonj</t>
  </si>
  <si>
    <t>Bhagalpur Team</t>
  </si>
  <si>
    <t>Blank Phulpur</t>
  </si>
  <si>
    <t>MYM02191</t>
  </si>
  <si>
    <t>MYM-114</t>
  </si>
  <si>
    <t>MYM-184</t>
  </si>
  <si>
    <t>Abdullah Al Masum-2</t>
  </si>
  <si>
    <t>Dubaura-2</t>
  </si>
  <si>
    <t>Fulpur-1</t>
  </si>
  <si>
    <t>MYM07205</t>
  </si>
  <si>
    <t>MYM-141</t>
  </si>
  <si>
    <t>Shajahan Mia -3</t>
  </si>
  <si>
    <t>M.M.C.H-3</t>
  </si>
  <si>
    <t>NOK-127</t>
  </si>
  <si>
    <t>Md. Abdul Latif</t>
  </si>
  <si>
    <t>Poura Market, (Tb)</t>
  </si>
  <si>
    <t>Shanjit Chandra Shill</t>
  </si>
  <si>
    <t>NOK01105</t>
  </si>
  <si>
    <t>NOK-FM3</t>
  </si>
  <si>
    <t>NOK-121</t>
  </si>
  <si>
    <t>NOK05212</t>
  </si>
  <si>
    <t>Hemankar Majumder</t>
  </si>
  <si>
    <t>Sadar Hosp. (Cb)</t>
  </si>
  <si>
    <t>Laxmipur Team</t>
  </si>
  <si>
    <t>NOK-125</t>
  </si>
  <si>
    <t>NOK05213</t>
  </si>
  <si>
    <t>Tonmoy  Paul</t>
  </si>
  <si>
    <t>Dalal Bazar (Tb)</t>
  </si>
  <si>
    <t>NOK-149</t>
  </si>
  <si>
    <t>Thana Road (Tb)</t>
  </si>
  <si>
    <t>Mohammad Rasel-2</t>
  </si>
  <si>
    <t>NOK05145</t>
  </si>
  <si>
    <t>NOK-F10</t>
  </si>
  <si>
    <t>NOK-152</t>
  </si>
  <si>
    <t>Md. Kamruzzaman</t>
  </si>
  <si>
    <t>Dagonbhuiy-2 (Tb)</t>
  </si>
  <si>
    <t>NOR-311</t>
  </si>
  <si>
    <t>Raypura (Tb)</t>
  </si>
  <si>
    <t>NOR-333</t>
  </si>
  <si>
    <t>Unus Miah</t>
  </si>
  <si>
    <t>Bhairab (Cb)</t>
  </si>
  <si>
    <t>BLANK  TEAM ( SHAJADPUR )</t>
  </si>
  <si>
    <t>PAB10142</t>
  </si>
  <si>
    <t>PAB-FM2</t>
  </si>
  <si>
    <t>PAB-129</t>
  </si>
  <si>
    <t>Lutfiar Rahman</t>
  </si>
  <si>
    <t>Belkuchi-2 (Tb)</t>
  </si>
  <si>
    <t>Pabna Team</t>
  </si>
  <si>
    <t>Azibar Rahman</t>
  </si>
  <si>
    <t>RAJ05211</t>
  </si>
  <si>
    <t>RAJ-FM4</t>
  </si>
  <si>
    <t>Rajshahi City -2</t>
  </si>
  <si>
    <t>RNG-130</t>
  </si>
  <si>
    <t>Lutfor Rahman</t>
  </si>
  <si>
    <t>Bhurungamari (T.B)</t>
  </si>
  <si>
    <t>Abdul Khaleque</t>
  </si>
  <si>
    <t>SYL01206</t>
  </si>
  <si>
    <t>SRE-FM4</t>
  </si>
  <si>
    <t>SRE-123</t>
  </si>
  <si>
    <t>Alamgir Miah</t>
  </si>
  <si>
    <t>Mirpur (Tb)</t>
  </si>
  <si>
    <t>Shayistagonj</t>
  </si>
  <si>
    <t>dd</t>
  </si>
  <si>
    <t>DHK-370</t>
  </si>
  <si>
    <t>Amzad Hosan-2</t>
  </si>
  <si>
    <t>Gulshan Maa O Shishu Clinic (Cb)</t>
  </si>
  <si>
    <t>FAR05211</t>
  </si>
  <si>
    <t>FAR-108</t>
  </si>
  <si>
    <t>Gazi Younus Ali</t>
  </si>
  <si>
    <t>Faridpur-3 (Cb)</t>
  </si>
  <si>
    <t>PREVIOUS MONTH</t>
  </si>
  <si>
    <t>EMPLOYEE_CODE</t>
  </si>
  <si>
    <t>(Total RP)</t>
  </si>
  <si>
    <t>DEPOT WISE PRODUCT SALES</t>
  </si>
  <si>
    <t>STOCK</t>
  </si>
  <si>
    <t>UNIT</t>
  </si>
  <si>
    <t>code</t>
  </si>
  <si>
    <t>rp</t>
  </si>
  <si>
    <t>COX05195</t>
  </si>
  <si>
    <t>DNJ03202</t>
  </si>
  <si>
    <t>BSL-172</t>
  </si>
  <si>
    <t>Charfashon West</t>
  </si>
  <si>
    <t>BSL-109</t>
  </si>
  <si>
    <t>Bivuti Vusan Howlader</t>
  </si>
  <si>
    <t>Barisal -3 (Cb)</t>
  </si>
  <si>
    <t>COX-112</t>
  </si>
  <si>
    <t>Md. Sowkat Islam</t>
  </si>
  <si>
    <t>Karanihat (Tb)</t>
  </si>
  <si>
    <t>COX-122</t>
  </si>
  <si>
    <t>Mobarak Hossain</t>
  </si>
  <si>
    <t>Nillah</t>
  </si>
  <si>
    <t>CTG-167</t>
  </si>
  <si>
    <t>Musabbar Hossain</t>
  </si>
  <si>
    <t>Bandortila (Cb)</t>
  </si>
  <si>
    <t>DHK-360</t>
  </si>
  <si>
    <t>Abdur Rahim-3</t>
  </si>
  <si>
    <t>Victoriya Hos. (Cb)</t>
  </si>
  <si>
    <t>DHK-383</t>
  </si>
  <si>
    <t>Uzzal Hossain-3</t>
  </si>
  <si>
    <t>DNJ-152</t>
  </si>
  <si>
    <t>Sohel Rana-2</t>
  </si>
  <si>
    <t>Chirirbandar</t>
  </si>
  <si>
    <t>MYM-147</t>
  </si>
  <si>
    <t>Mostak Ahmmed-2</t>
  </si>
  <si>
    <t>Goforgoan</t>
  </si>
  <si>
    <t>NOK-161</t>
  </si>
  <si>
    <t>Din Islam</t>
  </si>
  <si>
    <t>Kabirhat (Tb)</t>
  </si>
  <si>
    <t>NOK-122</t>
  </si>
  <si>
    <t>Mugahaidul Islam</t>
  </si>
  <si>
    <t>College Road (Cb)</t>
  </si>
  <si>
    <t>NOK-124</t>
  </si>
  <si>
    <t>Susen Chandra Das</t>
  </si>
  <si>
    <t>Post O. Road (Tb)</t>
  </si>
  <si>
    <t>NOK-153</t>
  </si>
  <si>
    <t>S.M Yeashin</t>
  </si>
  <si>
    <t>Chagolnaiya-1(Tb)</t>
  </si>
  <si>
    <t>NOK-148</t>
  </si>
  <si>
    <t>Md. Hasan</t>
  </si>
  <si>
    <t>Main Road, Bos(Tb)</t>
  </si>
  <si>
    <t>NOK-141</t>
  </si>
  <si>
    <t>Md. Zziaur Rahman</t>
  </si>
  <si>
    <t>Dagonbhuiy-1 (Tb)</t>
  </si>
  <si>
    <t>DAY WISE DATA</t>
  </si>
  <si>
    <t>AVG/MPO</t>
  </si>
  <si>
    <t>TOTAL STOCK</t>
  </si>
  <si>
    <t>TOTAL SALES</t>
  </si>
  <si>
    <t>BSL-136</t>
  </si>
  <si>
    <t>BSL05213</t>
  </si>
  <si>
    <t>Rasel Hossen -2</t>
  </si>
  <si>
    <t>Galachipa -1 (Tb)</t>
  </si>
  <si>
    <t>BSL-164</t>
  </si>
  <si>
    <t>Hizla (Tb)</t>
  </si>
  <si>
    <t>Zakir Hossain</t>
  </si>
  <si>
    <t>BSL01063</t>
  </si>
  <si>
    <t>BSL-FM8</t>
  </si>
  <si>
    <t>BSL05214</t>
  </si>
  <si>
    <t>Barguna Team</t>
  </si>
  <si>
    <t>BSL-155</t>
  </si>
  <si>
    <t>Nashir Uddin-2</t>
  </si>
  <si>
    <t>Betagi (Tb)</t>
  </si>
  <si>
    <t>COX-114</t>
  </si>
  <si>
    <t>Shakawat Hossain</t>
  </si>
  <si>
    <t>Chainda (Cb)</t>
  </si>
  <si>
    <t>CTG05211</t>
  </si>
  <si>
    <t>DHK-283</t>
  </si>
  <si>
    <t>Milon Mia</t>
  </si>
  <si>
    <t>Zirani (Tb)</t>
  </si>
  <si>
    <t>DHK-320</t>
  </si>
  <si>
    <t>Harun- Ur-Rashid -5</t>
  </si>
  <si>
    <t>Chowdhurybari (Cb)</t>
  </si>
  <si>
    <t>DHK-339</t>
  </si>
  <si>
    <t>Mahabub Hasan-2</t>
  </si>
  <si>
    <t>Sonargaon (Cb)</t>
  </si>
  <si>
    <t>DHK-337</t>
  </si>
  <si>
    <t>Al -Amin Kazi</t>
  </si>
  <si>
    <t>Rikabi Bazar (Cb)</t>
  </si>
  <si>
    <t>DHK-336</t>
  </si>
  <si>
    <t>Moheb Billa</t>
  </si>
  <si>
    <t>Munshigonj (Tb)</t>
  </si>
  <si>
    <t>DNJ-121</t>
  </si>
  <si>
    <t>Golam Nur</t>
  </si>
  <si>
    <t>Parbotipur</t>
  </si>
  <si>
    <t>DNJ-135</t>
  </si>
  <si>
    <t>Sohel Rana-1</t>
  </si>
  <si>
    <t>Borobazar</t>
  </si>
  <si>
    <t>Mohammad Shahidul Islam-3</t>
  </si>
  <si>
    <t>MYM03214</t>
  </si>
  <si>
    <t>MYM-F13</t>
  </si>
  <si>
    <t>Modhupur Team</t>
  </si>
  <si>
    <t>NOK-123</t>
  </si>
  <si>
    <t>Uttam Kumar Dey</t>
  </si>
  <si>
    <t>Joksin (Tb)</t>
  </si>
  <si>
    <t>NOK05214</t>
  </si>
  <si>
    <t>NOK-113</t>
  </si>
  <si>
    <t>Morshed Alam</t>
  </si>
  <si>
    <t>Sonagazi-1 (Tb)</t>
  </si>
  <si>
    <t>RNG-FM3</t>
  </si>
  <si>
    <t>RNG-117</t>
  </si>
  <si>
    <t>Abdullah Miah</t>
  </si>
  <si>
    <t>Haker'S Market (T.B)</t>
  </si>
  <si>
    <t>Gaibandha Team</t>
  </si>
  <si>
    <t>RNG-116</t>
  </si>
  <si>
    <t>Nurul Haque</t>
  </si>
  <si>
    <t>Bonarpara (T.B)</t>
  </si>
  <si>
    <t>Central</t>
  </si>
  <si>
    <t>BOG05212</t>
  </si>
  <si>
    <t>S.M.Zafar Ahmed</t>
  </si>
  <si>
    <t>BSL-FM4</t>
  </si>
  <si>
    <t>Bhola Team-1</t>
  </si>
  <si>
    <t>Blank (Mathbaria Team)</t>
  </si>
  <si>
    <t>BSL011211</t>
  </si>
  <si>
    <t>BSL-FM7</t>
  </si>
  <si>
    <t>BSL-149</t>
  </si>
  <si>
    <t>BSL05215</t>
  </si>
  <si>
    <t>Ariful Islam-3</t>
  </si>
  <si>
    <t>Mathbaria -2 (Tb)</t>
  </si>
  <si>
    <t>Mathbaria Team</t>
  </si>
  <si>
    <t>CML-121</t>
  </si>
  <si>
    <t>Manik Chandra Paul</t>
  </si>
  <si>
    <t>Bijoypur (Tb)</t>
  </si>
  <si>
    <t>DHK05211</t>
  </si>
  <si>
    <t>DHK-252</t>
  </si>
  <si>
    <t>Mehadi Hassen-8</t>
  </si>
  <si>
    <t>Ashulia (Tb)</t>
  </si>
  <si>
    <t>DHK-346</t>
  </si>
  <si>
    <t>Abdur Rahim-2</t>
  </si>
  <si>
    <t>Nagbari (Cb)</t>
  </si>
  <si>
    <t>DHK-327</t>
  </si>
  <si>
    <t>Polash Sutradhar</t>
  </si>
  <si>
    <t>Joypara (Tb)</t>
  </si>
  <si>
    <t>DHK-326</t>
  </si>
  <si>
    <t>DHK05212</t>
  </si>
  <si>
    <t>Prokash Nandi</t>
  </si>
  <si>
    <t>Nawabgonj (Tb)</t>
  </si>
  <si>
    <t>DNJ-111</t>
  </si>
  <si>
    <t>Rafat Hossain</t>
  </si>
  <si>
    <t>Kalitola</t>
  </si>
  <si>
    <t>DNJ-131</t>
  </si>
  <si>
    <t>Siyedul Morsalin</t>
  </si>
  <si>
    <t>Fulbari</t>
  </si>
  <si>
    <t>DNJ05212</t>
  </si>
  <si>
    <t>FAR-109</t>
  </si>
  <si>
    <t>Mridha Tarikul Islam</t>
  </si>
  <si>
    <t>Faridpur-4 (Cb)</t>
  </si>
  <si>
    <t>MYM-163</t>
  </si>
  <si>
    <t>Mehadi Hassan -8</t>
  </si>
  <si>
    <t>Dhanbari</t>
  </si>
  <si>
    <t>NOR-303</t>
  </si>
  <si>
    <t>Zaidul Haque</t>
  </si>
  <si>
    <t>Araihazer (Tb)</t>
  </si>
  <si>
    <t>NOR-416</t>
  </si>
  <si>
    <t>Samir Kumer Ray</t>
  </si>
  <si>
    <t>Beloar Char</t>
  </si>
  <si>
    <t>NOR-305</t>
  </si>
  <si>
    <t>Naymur Rahman</t>
  </si>
  <si>
    <t>Palash (Cb)</t>
  </si>
  <si>
    <t>RAJ05215</t>
  </si>
  <si>
    <t>RAJ-130</t>
  </si>
  <si>
    <t>RAJ05214</t>
  </si>
  <si>
    <t>Shumon Ahamed</t>
  </si>
  <si>
    <t>Puthia (Tb)</t>
  </si>
  <si>
    <t>RAJ-125</t>
  </si>
  <si>
    <t>RAJ05217</t>
  </si>
  <si>
    <t>Mozibur Rahman</t>
  </si>
  <si>
    <t>Lalpur (Tb)</t>
  </si>
  <si>
    <t>RAJ05218</t>
  </si>
  <si>
    <t>SYL-133</t>
  </si>
  <si>
    <t>Brinta Chakraborty</t>
  </si>
  <si>
    <t>Kamal Bazar (Cb)</t>
  </si>
  <si>
    <t>BSL05216</t>
  </si>
  <si>
    <t>BSL-142</t>
  </si>
  <si>
    <t>Bamna (Tb)</t>
  </si>
  <si>
    <t>CML12191</t>
  </si>
  <si>
    <t>DHK-254</t>
  </si>
  <si>
    <t>Soriful Islam Saddam</t>
  </si>
  <si>
    <t>Singair (Tb)</t>
  </si>
  <si>
    <t>Blank (Wari Team)</t>
  </si>
  <si>
    <t>DHK032115</t>
  </si>
  <si>
    <t>KIS-112</t>
  </si>
  <si>
    <t>Rubel Mia-3</t>
  </si>
  <si>
    <t>Katiadi-1</t>
  </si>
  <si>
    <t>MYM12033</t>
  </si>
  <si>
    <t>NOK-134</t>
  </si>
  <si>
    <t>Riyadh Hossain</t>
  </si>
  <si>
    <t>Mother Hos.(Cb)</t>
  </si>
  <si>
    <t>NOK-118</t>
  </si>
  <si>
    <t>Arongozab Hossain</t>
  </si>
  <si>
    <t>Hospital Road, (Cb)</t>
  </si>
  <si>
    <t>NOK-108</t>
  </si>
  <si>
    <t>NOK05215</t>
  </si>
  <si>
    <t>Md. Imran Alam Shohagh</t>
  </si>
  <si>
    <t>Diabetic Hos-1 (Tb)</t>
  </si>
  <si>
    <t>RAJ-116</t>
  </si>
  <si>
    <t>Rofiqul Islam-1</t>
  </si>
  <si>
    <t>Rahanpur (Tb)</t>
  </si>
  <si>
    <t>RAJ05213</t>
  </si>
  <si>
    <t>RNG-129</t>
  </si>
  <si>
    <t>Tamanna-E-Yesmin</t>
  </si>
  <si>
    <t>Rmch (P.B)</t>
  </si>
  <si>
    <t>SYL-140</t>
  </si>
  <si>
    <t>Dulon Kumar Das</t>
  </si>
  <si>
    <t>Dhaka Dakkhin (Tb)</t>
  </si>
  <si>
    <t>BOG05215</t>
  </si>
  <si>
    <t>BSL-108</t>
  </si>
  <si>
    <t>Tapon Chandra Das</t>
  </si>
  <si>
    <t>Barisal -2 (Cb)</t>
  </si>
  <si>
    <t>MYM01215</t>
  </si>
  <si>
    <t>SYL-117</t>
  </si>
  <si>
    <t>Abdus Sattar-2</t>
  </si>
  <si>
    <t>Fenchugonj-2 (Tb)</t>
  </si>
  <si>
    <t>Zirani Team (Blank)</t>
  </si>
  <si>
    <t>DHK031915</t>
  </si>
  <si>
    <t>DFM-36</t>
  </si>
  <si>
    <t>Zirani Team</t>
  </si>
  <si>
    <t>DNJ-106</t>
  </si>
  <si>
    <t>Arman Ul Alam Chow. (Blank.FM)</t>
  </si>
  <si>
    <t>Fulbari Bus Stand</t>
  </si>
  <si>
    <t>NOK-112</t>
  </si>
  <si>
    <t>Roni Datta</t>
  </si>
  <si>
    <t>Fazil Pur (Tb)</t>
  </si>
  <si>
    <t>NOR-308</t>
  </si>
  <si>
    <t>Humayun Reza</t>
  </si>
  <si>
    <t>Raypura-2</t>
  </si>
  <si>
    <t>NOR-302</t>
  </si>
  <si>
    <t>Baniachal (Cb)</t>
  </si>
  <si>
    <t>COD CHEMIST COUNT</t>
  </si>
  <si>
    <t>EMP CODE</t>
  </si>
  <si>
    <t>T.Code</t>
  </si>
  <si>
    <t>% Achv</t>
  </si>
  <si>
    <t>SALES / CHEMIST</t>
  </si>
  <si>
    <t>SALES/
Chemist</t>
  </si>
  <si>
    <t>COD CHEMIST</t>
  </si>
  <si>
    <t>TARGET (TP)</t>
  </si>
  <si>
    <t>BSL-160</t>
  </si>
  <si>
    <t>Milon Hossain-02</t>
  </si>
  <si>
    <t>Patuakhali -4 (Cb)</t>
  </si>
  <si>
    <t>COX05211</t>
  </si>
  <si>
    <t>DHK-223</t>
  </si>
  <si>
    <t>Rampura-1 (Cb)</t>
  </si>
  <si>
    <t>DHK-142</t>
  </si>
  <si>
    <t>Kuntol Roy</t>
  </si>
  <si>
    <t>Goran (Cb)</t>
  </si>
  <si>
    <t>0</t>
  </si>
  <si>
    <t>DHK-135</t>
  </si>
  <si>
    <t>Bashabo (Cb)</t>
  </si>
  <si>
    <t>Ashraful Islam (FM)</t>
  </si>
  <si>
    <t>DHK05213</t>
  </si>
  <si>
    <t>mrd</t>
  </si>
  <si>
    <t>Blank</t>
  </si>
  <si>
    <t>promot</t>
  </si>
  <si>
    <t>RAJ-121</t>
  </si>
  <si>
    <t>Mahidul Islam</t>
  </si>
  <si>
    <t>Noldanga (Tb)</t>
  </si>
  <si>
    <t>DNJ05122</t>
  </si>
  <si>
    <t>DNJ06084</t>
  </si>
  <si>
    <t>Mohammad Sarower Alam</t>
  </si>
  <si>
    <t>CTG-103</t>
  </si>
  <si>
    <t>CTG01201</t>
  </si>
  <si>
    <t>Aman Bazar (Cb)</t>
  </si>
  <si>
    <t>BOG04217</t>
  </si>
  <si>
    <t>BSL02211</t>
  </si>
  <si>
    <t>BSL06211</t>
  </si>
  <si>
    <t>BSL06212</t>
  </si>
  <si>
    <t>BSL06213</t>
  </si>
  <si>
    <t>CML06211</t>
  </si>
  <si>
    <t>COX06211</t>
  </si>
  <si>
    <t>COX06212</t>
  </si>
  <si>
    <t>COX06213</t>
  </si>
  <si>
    <t>DHK03178</t>
  </si>
  <si>
    <t>DHK06211</t>
  </si>
  <si>
    <t>DNJ01081</t>
  </si>
  <si>
    <t>NOR06211</t>
  </si>
  <si>
    <t>BOG-132</t>
  </si>
  <si>
    <t>M. Ali Hospital -1(Cb)</t>
  </si>
  <si>
    <t>190000</t>
  </si>
  <si>
    <t>Shameem Hossain(Territory Change)</t>
  </si>
  <si>
    <t>BOG-138</t>
  </si>
  <si>
    <t>Abdul Alim</t>
  </si>
  <si>
    <t>Dhamurhat(Tb)</t>
  </si>
  <si>
    <t>230000</t>
  </si>
  <si>
    <t>BSL-115</t>
  </si>
  <si>
    <t>Manjurul Hasan (Sajib)</t>
  </si>
  <si>
    <t>Nolcity- East (Tb)</t>
  </si>
  <si>
    <t>BSL-165</t>
  </si>
  <si>
    <t>Jabed Kawshar-3</t>
  </si>
  <si>
    <t>Bhola-3 (Cb)</t>
  </si>
  <si>
    <t>Abdullah</t>
  </si>
  <si>
    <t>170000</t>
  </si>
  <si>
    <t>BSL-161</t>
  </si>
  <si>
    <t>Masum Billah -03</t>
  </si>
  <si>
    <t>Mathbaria -3 (Tb)</t>
  </si>
  <si>
    <t>Sumon Mia-2 (Ex)</t>
  </si>
  <si>
    <t>180000</t>
  </si>
  <si>
    <t>BSL-148</t>
  </si>
  <si>
    <t>Tanmay Bepari (Ex)</t>
  </si>
  <si>
    <t>Bhandaria-West (Tb)</t>
  </si>
  <si>
    <t>250000</t>
  </si>
  <si>
    <t>CML-135</t>
  </si>
  <si>
    <t>Abul Hassanat</t>
  </si>
  <si>
    <t>Kachua (Tb)</t>
  </si>
  <si>
    <t>150000</t>
  </si>
  <si>
    <t>COX-125</t>
  </si>
  <si>
    <t>Sowkat Osman</t>
  </si>
  <si>
    <t>Chakaria Sadar (Tb)</t>
  </si>
  <si>
    <t>COX-118</t>
  </si>
  <si>
    <t>Ramu (Tb)</t>
  </si>
  <si>
    <t>COX-131</t>
  </si>
  <si>
    <t>Hafezul Islam</t>
  </si>
  <si>
    <t>Teknaf-2</t>
  </si>
  <si>
    <t>COX-121</t>
  </si>
  <si>
    <t>Rashed Hasan Nishat</t>
  </si>
  <si>
    <t>Coart Bazar (Tb)</t>
  </si>
  <si>
    <t>Abdul Aziz-3</t>
  </si>
  <si>
    <t>185000</t>
  </si>
  <si>
    <t>175000</t>
  </si>
  <si>
    <t>210000</t>
  </si>
  <si>
    <t>30000</t>
  </si>
  <si>
    <t>55000</t>
  </si>
  <si>
    <t>DHK-334</t>
  </si>
  <si>
    <t>Nurul Huda Chowdhury (Blank)</t>
  </si>
  <si>
    <t>Tongibari (Tb)</t>
  </si>
  <si>
    <t>200000</t>
  </si>
  <si>
    <t>Habjur Rahman-2</t>
  </si>
  <si>
    <t>DHK-285</t>
  </si>
  <si>
    <t>DHK06212</t>
  </si>
  <si>
    <t>Chaitan Babu Das</t>
  </si>
  <si>
    <t>Korail (Cb)</t>
  </si>
  <si>
    <t>DHK06213</t>
  </si>
  <si>
    <t>Raju Ahmmed-3</t>
  </si>
  <si>
    <t>1700000</t>
  </si>
  <si>
    <t>DHK06214</t>
  </si>
  <si>
    <t>Hasan Al Mamun Siam</t>
  </si>
  <si>
    <t>Sahedur Rahman (Blank)</t>
  </si>
  <si>
    <t>70000</t>
  </si>
  <si>
    <t>DNJ-113</t>
  </si>
  <si>
    <t>Asaduzzaman-2</t>
  </si>
  <si>
    <t>Setabgonj</t>
  </si>
  <si>
    <t>270000</t>
  </si>
  <si>
    <t>320000</t>
  </si>
  <si>
    <t>MYM-136</t>
  </si>
  <si>
    <t>Jowel Rana-2</t>
  </si>
  <si>
    <t>Ghatail</t>
  </si>
  <si>
    <t>220000</t>
  </si>
  <si>
    <t>Sharif Miah-2</t>
  </si>
  <si>
    <t>400000</t>
  </si>
  <si>
    <t>Abdul Baten Chowdhury</t>
  </si>
  <si>
    <t>PAB10203</t>
  </si>
  <si>
    <t>PAB-104</t>
  </si>
  <si>
    <t>Kashinathpur (Tb)</t>
  </si>
  <si>
    <t>370000</t>
  </si>
  <si>
    <t>Sales of JUN'21</t>
  </si>
  <si>
    <t>COD  CHEMIST</t>
  </si>
  <si>
    <t>Muhammad Rayhan Ali Ripon</t>
  </si>
  <si>
    <t>BOG06215</t>
  </si>
  <si>
    <t>BOG-126</t>
  </si>
  <si>
    <t>Sanjib Kumar Roy</t>
  </si>
  <si>
    <t>Naogaon-1 (Cb)</t>
  </si>
  <si>
    <t>BSL-145</t>
  </si>
  <si>
    <t>BSL06214</t>
  </si>
  <si>
    <t>Litn Howlader</t>
  </si>
  <si>
    <t>Jhalokathi -1 (Cb)</t>
  </si>
  <si>
    <t>BSL-114</t>
  </si>
  <si>
    <t>Juwel Howlader</t>
  </si>
  <si>
    <t>Barisal -6 (Cb)</t>
  </si>
  <si>
    <t>BSL-125</t>
  </si>
  <si>
    <t>Shamim</t>
  </si>
  <si>
    <t>Charfashon -2 (Tb)</t>
  </si>
  <si>
    <t>BSL-135</t>
  </si>
  <si>
    <t>Partho Majihee</t>
  </si>
  <si>
    <t>Dashmina (Tb)</t>
  </si>
  <si>
    <t>CML-162</t>
  </si>
  <si>
    <t>Nuruzzaman</t>
  </si>
  <si>
    <t>Sholo Ghar (Cb)</t>
  </si>
  <si>
    <t>COX-108</t>
  </si>
  <si>
    <t>Md. Azizur Rahman</t>
  </si>
  <si>
    <t>Satkania (Tb)</t>
  </si>
  <si>
    <t>CTG-174</t>
  </si>
  <si>
    <t>Ansur Ali (Nasir)</t>
  </si>
  <si>
    <t>Banshkhali (Tb)</t>
  </si>
  <si>
    <t>CTG-184</t>
  </si>
  <si>
    <t>Tapan Kanti Datta</t>
  </si>
  <si>
    <t>Napura (Tb)</t>
  </si>
  <si>
    <t>Tapash Kanti Dey</t>
  </si>
  <si>
    <t>CTG02163</t>
  </si>
  <si>
    <t>CTG-FM7</t>
  </si>
  <si>
    <t>CTG-159</t>
  </si>
  <si>
    <t>Saddam Hossain</t>
  </si>
  <si>
    <t>Popular Lab (Pb)</t>
  </si>
  <si>
    <t>C.M.C.H (Promotion)</t>
  </si>
  <si>
    <t>CTG-150</t>
  </si>
  <si>
    <t>Utpal Sarker</t>
  </si>
  <si>
    <t>Reaz Uddin Bazar (Cb)</t>
  </si>
  <si>
    <t>DHK-266</t>
  </si>
  <si>
    <t>DHK11034</t>
  </si>
  <si>
    <t>Mojibur Rahman (Blank)</t>
  </si>
  <si>
    <t>Gazipur Chow-1 (Tb)</t>
  </si>
  <si>
    <t>DHK-306</t>
  </si>
  <si>
    <t>Mosharref Hossain-3</t>
  </si>
  <si>
    <t>Konabari-1 (Cb)</t>
  </si>
  <si>
    <t>DHK-278</t>
  </si>
  <si>
    <t>Monirul Islam</t>
  </si>
  <si>
    <t>Chakra Borti (Bexmico) (Tb)</t>
  </si>
  <si>
    <t>DHK-164</t>
  </si>
  <si>
    <t>Zahid Hasan-4</t>
  </si>
  <si>
    <t>B.S.M.M.U-5 (Pb)</t>
  </si>
  <si>
    <t>DHK-139</t>
  </si>
  <si>
    <t>Md. Amirul Huq</t>
  </si>
  <si>
    <t>Kalabagan (Pb)</t>
  </si>
  <si>
    <t>DHK-137</t>
  </si>
  <si>
    <t>Shafiqul Islam-11</t>
  </si>
  <si>
    <t>N.I.C.V.D-1 (Pb)</t>
  </si>
  <si>
    <t>DHK-338</t>
  </si>
  <si>
    <t>Abu Hanif-2 (Promoted)</t>
  </si>
  <si>
    <t>Modonpur (Cb)</t>
  </si>
  <si>
    <t>DNJ-155</t>
  </si>
  <si>
    <t>Anowar Hossain (Blank-FM)</t>
  </si>
  <si>
    <t>Kaharol Bazar</t>
  </si>
  <si>
    <t>DNJ-108</t>
  </si>
  <si>
    <t>Dmc Road</t>
  </si>
  <si>
    <t>DNJ-127</t>
  </si>
  <si>
    <t>Belal Haque</t>
  </si>
  <si>
    <t>Thakurgaon Road</t>
  </si>
  <si>
    <t>DNJ-163</t>
  </si>
  <si>
    <t>Sahab Uddin</t>
  </si>
  <si>
    <t>Thakurgaon Chowrasta</t>
  </si>
  <si>
    <t>DNJ-133</t>
  </si>
  <si>
    <t>Pran Gobindo Roy</t>
  </si>
  <si>
    <t>Baburhat</t>
  </si>
  <si>
    <t>DNJ-132</t>
  </si>
  <si>
    <t>Rostom Ali</t>
  </si>
  <si>
    <t>Jaldhaka</t>
  </si>
  <si>
    <t>DNJ-161</t>
  </si>
  <si>
    <t>Julfikar</t>
  </si>
  <si>
    <t>Birampur-2</t>
  </si>
  <si>
    <t>DNJ-120</t>
  </si>
  <si>
    <t>Karimul Islam</t>
  </si>
  <si>
    <t>Ambari Bazar</t>
  </si>
  <si>
    <t>DNJ-123</t>
  </si>
  <si>
    <t>Tohidul Islam</t>
  </si>
  <si>
    <t>Birampur</t>
  </si>
  <si>
    <t>DNJ-136</t>
  </si>
  <si>
    <t>Abdus Salam</t>
  </si>
  <si>
    <t>Chowrasta More</t>
  </si>
  <si>
    <t>DNJ-134</t>
  </si>
  <si>
    <t>Moklesur Rahman</t>
  </si>
  <si>
    <t>Kishoregonj</t>
  </si>
  <si>
    <t>DNJ-158</t>
  </si>
  <si>
    <t>Mosiar Rahman</t>
  </si>
  <si>
    <t>Thangonmari</t>
  </si>
  <si>
    <t>DNJ-141</t>
  </si>
  <si>
    <t>Bhabani Gonj</t>
  </si>
  <si>
    <t>DNJ-119</t>
  </si>
  <si>
    <t>Sazedur Rahman</t>
  </si>
  <si>
    <t>Dinajpur Road</t>
  </si>
  <si>
    <t>Blank (Ishwargonj Team</t>
  </si>
  <si>
    <t>MYM12153</t>
  </si>
  <si>
    <t>KIS-FM1</t>
  </si>
  <si>
    <t>KIS-108</t>
  </si>
  <si>
    <t>Sayedur Rahman-2</t>
  </si>
  <si>
    <t>Atharo Bari</t>
  </si>
  <si>
    <t>Nandail Team</t>
  </si>
  <si>
    <t>KIS-126</t>
  </si>
  <si>
    <t>MYM06211</t>
  </si>
  <si>
    <t>Mustakim -2</t>
  </si>
  <si>
    <t>Kuliarchar</t>
  </si>
  <si>
    <t>MYM-145</t>
  </si>
  <si>
    <t>Bhaluka-1</t>
  </si>
  <si>
    <t>NOK-126</t>
  </si>
  <si>
    <t>Shahedul Hasan</t>
  </si>
  <si>
    <t>Dattarhat (Tb)</t>
  </si>
  <si>
    <t>NOR-330</t>
  </si>
  <si>
    <t>Abdus Suban</t>
  </si>
  <si>
    <t>Madhabdi (Tb)</t>
  </si>
  <si>
    <t>RAJ-124</t>
  </si>
  <si>
    <t>Anwarul Islam</t>
  </si>
  <si>
    <t>Khaserhat (Tb)</t>
  </si>
  <si>
    <t>RAJ-102</t>
  </si>
  <si>
    <t>Amit Kumar Saha</t>
  </si>
  <si>
    <t>Jhautala (Cb)</t>
  </si>
  <si>
    <t>Blank (FM-Lalmonirhat)</t>
  </si>
  <si>
    <t>RNG06081</t>
  </si>
  <si>
    <t>RNG-FM5</t>
  </si>
  <si>
    <t>RNG-125</t>
  </si>
  <si>
    <t>Lalmonirhat (Tb)</t>
  </si>
  <si>
    <t>Lalmonirhat Team</t>
  </si>
  <si>
    <t>RNG-113</t>
  </si>
  <si>
    <t>Nurmohammad Sarker</t>
  </si>
  <si>
    <t>Badiakhali Road (T.B)</t>
  </si>
  <si>
    <t>RNG-118</t>
  </si>
  <si>
    <t>Nurnobi Sarker</t>
  </si>
  <si>
    <t>Poura Market (Kuri) Tb</t>
  </si>
  <si>
    <t>RNG-119</t>
  </si>
  <si>
    <t>Tazuddin Khondakar</t>
  </si>
  <si>
    <t>Hospital Rd (Tb)</t>
  </si>
  <si>
    <t>BOG06214</t>
  </si>
  <si>
    <t>BOG06213</t>
  </si>
  <si>
    <t>BOG06212</t>
  </si>
  <si>
    <t>CML06212</t>
  </si>
  <si>
    <t>Al-Mamun Hero</t>
  </si>
  <si>
    <t>BOG05218</t>
  </si>
  <si>
    <t>BOG-FM8</t>
  </si>
  <si>
    <t>BOG-163</t>
  </si>
  <si>
    <t>Ashikur Rahman</t>
  </si>
  <si>
    <t>Badolgashi(Tb)</t>
  </si>
  <si>
    <t>Naogaon Team -2</t>
  </si>
  <si>
    <t>BOG-114</t>
  </si>
  <si>
    <t>Masbahul Haq</t>
  </si>
  <si>
    <t>Sapahar (Tb)</t>
  </si>
  <si>
    <t>BOG-140</t>
  </si>
  <si>
    <t>Mohadevpur (Tb)</t>
  </si>
  <si>
    <t>BOG-105</t>
  </si>
  <si>
    <t>Mashidul Haque</t>
  </si>
  <si>
    <t>Sonatala (Tb)</t>
  </si>
  <si>
    <t>BSL-119</t>
  </si>
  <si>
    <t>Mosfiqur Rahman-2</t>
  </si>
  <si>
    <t>Bhola -1 (Cb)</t>
  </si>
  <si>
    <t>BSL-118</t>
  </si>
  <si>
    <t>Rajib</t>
  </si>
  <si>
    <t>Dawlatkhan (Tb)</t>
  </si>
  <si>
    <t>BSL-122</t>
  </si>
  <si>
    <t>Saiful Islam-5</t>
  </si>
  <si>
    <t>Bhola -2 (Cb)</t>
  </si>
  <si>
    <t>BSL-121</t>
  </si>
  <si>
    <t>Satyajit Dey</t>
  </si>
  <si>
    <t>Borhanuddin East</t>
  </si>
  <si>
    <t>BSL-141</t>
  </si>
  <si>
    <t>Horishankar Howlader</t>
  </si>
  <si>
    <t>Mirzagonj (Tb)</t>
  </si>
  <si>
    <t>CML-138</t>
  </si>
  <si>
    <t>Jakir Hossain-1</t>
  </si>
  <si>
    <t>Bancharam Pur (Tb)</t>
  </si>
  <si>
    <t>CML-117</t>
  </si>
  <si>
    <t>Manik Majumder</t>
  </si>
  <si>
    <t>Chandina (Tb)</t>
  </si>
  <si>
    <t>260000</t>
  </si>
  <si>
    <t>CML-118</t>
  </si>
  <si>
    <t>Shakil-2</t>
  </si>
  <si>
    <t>Homna (Tb)</t>
  </si>
  <si>
    <t>CML-126</t>
  </si>
  <si>
    <t>Ranir Bazar (Cb)</t>
  </si>
  <si>
    <t>Niamat Ullah</t>
  </si>
  <si>
    <t>CML10101</t>
  </si>
  <si>
    <t>CML-FM2</t>
  </si>
  <si>
    <t>CML-108</t>
  </si>
  <si>
    <t>Robel Miah-02</t>
  </si>
  <si>
    <t>Akhaura (Tb)</t>
  </si>
  <si>
    <t>Brahmonbaria Team-1</t>
  </si>
  <si>
    <t>CML-144</t>
  </si>
  <si>
    <t>Ruman Miah</t>
  </si>
  <si>
    <t>B. Baria City-2 (Cb)</t>
  </si>
  <si>
    <t>CML-166</t>
  </si>
  <si>
    <t>Kamrul Hasan Bhuiyan</t>
  </si>
  <si>
    <t>Nawabpur (Tb)</t>
  </si>
  <si>
    <t>CML-124</t>
  </si>
  <si>
    <t>Liton Chandra Paul</t>
  </si>
  <si>
    <t>Adda (Tb)</t>
  </si>
  <si>
    <t>CML-145</t>
  </si>
  <si>
    <t>Shahjahan-1</t>
  </si>
  <si>
    <t>Bizra (Tb)</t>
  </si>
  <si>
    <t>COX-105</t>
  </si>
  <si>
    <t>Mohammad Yousuf</t>
  </si>
  <si>
    <t>Pekua (Tb)</t>
  </si>
  <si>
    <t>CTG-101</t>
  </si>
  <si>
    <t>Colonel Hat (Cb)</t>
  </si>
  <si>
    <t>Shibbir Ahmed-2</t>
  </si>
  <si>
    <t>Mughaltoli (Cb)</t>
  </si>
  <si>
    <t>CTG-162</t>
  </si>
  <si>
    <t>Saifuddin-2</t>
  </si>
  <si>
    <t>Raozan (Tb)</t>
  </si>
  <si>
    <t>CTG-157</t>
  </si>
  <si>
    <t>Rasel Parvez-2</t>
  </si>
  <si>
    <t>Jamalkhan (Cb)</t>
  </si>
  <si>
    <t>DHK-248</t>
  </si>
  <si>
    <t>Nazrul Islam-10</t>
  </si>
  <si>
    <t>Zitka (Tb)</t>
  </si>
  <si>
    <t>Nadim Mollah</t>
  </si>
  <si>
    <t>DHK11209</t>
  </si>
  <si>
    <t>DFM-45</t>
  </si>
  <si>
    <t>DHK-405</t>
  </si>
  <si>
    <t>Lablu Mia</t>
  </si>
  <si>
    <t>Kalihati-2</t>
  </si>
  <si>
    <t>Tangail Team-2</t>
  </si>
  <si>
    <t>DHK-393</t>
  </si>
  <si>
    <t>Rasel Khan</t>
  </si>
  <si>
    <t>Basail</t>
  </si>
  <si>
    <t>DHK-392</t>
  </si>
  <si>
    <t>Shaha Alam-5</t>
  </si>
  <si>
    <t>Alenga</t>
  </si>
  <si>
    <t>DHK-120</t>
  </si>
  <si>
    <t>Jahid Hasan-3</t>
  </si>
  <si>
    <t>D.N.M.C.H (Pb)</t>
  </si>
  <si>
    <t>DHK-156</t>
  </si>
  <si>
    <t>Mohammad Zahir Hassan</t>
  </si>
  <si>
    <t>Lalbagh-1 (Cb)</t>
  </si>
  <si>
    <t>DHK-754</t>
  </si>
  <si>
    <t>Eunus Ali-2</t>
  </si>
  <si>
    <t>Clinipath, Life Care (Pb)</t>
  </si>
  <si>
    <t>DNJ-153</t>
  </si>
  <si>
    <t>Ariful Islam-1</t>
  </si>
  <si>
    <t>Pakerhat</t>
  </si>
  <si>
    <t>DNJ-104</t>
  </si>
  <si>
    <t>Rukunuzzaman</t>
  </si>
  <si>
    <t>Shikderhat</t>
  </si>
  <si>
    <t>DNJ-103</t>
  </si>
  <si>
    <t>Sahinuzzaman</t>
  </si>
  <si>
    <t>Hospital Road</t>
  </si>
  <si>
    <t>DNJ-128</t>
  </si>
  <si>
    <t>Juwel Islam</t>
  </si>
  <si>
    <t>Sodor Hospital</t>
  </si>
  <si>
    <t>DNJ-122</t>
  </si>
  <si>
    <t>Moshiur Rahman</t>
  </si>
  <si>
    <t>Boragari Bazar</t>
  </si>
  <si>
    <t>DNJ-151</t>
  </si>
  <si>
    <t>Sawpon Kumar Roy (Blank)</t>
  </si>
  <si>
    <t>Chapanirhat</t>
  </si>
  <si>
    <t>Saiful Islam (Blank)</t>
  </si>
  <si>
    <t>MYM-148</t>
  </si>
  <si>
    <t>Sojan Miah</t>
  </si>
  <si>
    <t>Bhaluka-2</t>
  </si>
  <si>
    <t>MYM-146</t>
  </si>
  <si>
    <t>Zakir Hossain (Sajib)-3</t>
  </si>
  <si>
    <t>Fulbaria-1</t>
  </si>
  <si>
    <t>MYM-165</t>
  </si>
  <si>
    <t>Mehedi Hasan -7</t>
  </si>
  <si>
    <t>Gopalpur</t>
  </si>
  <si>
    <t>MYM-176</t>
  </si>
  <si>
    <t>Tuzammel Haque</t>
  </si>
  <si>
    <t>Modhupur-2</t>
  </si>
  <si>
    <t>MYM-171</t>
  </si>
  <si>
    <t>Muktagacha-1</t>
  </si>
  <si>
    <t>MYM-143</t>
  </si>
  <si>
    <t>Saroar Jahan-2</t>
  </si>
  <si>
    <t>M.M.C.H-5</t>
  </si>
  <si>
    <t>NOK-119</t>
  </si>
  <si>
    <t>A.S.M. Sayem Bhuiyan</t>
  </si>
  <si>
    <t>Khilpara Rd (Tb)</t>
  </si>
  <si>
    <t>NOK-163</t>
  </si>
  <si>
    <t>Manna Lal Day</t>
  </si>
  <si>
    <t>Barayerhat (Tb)</t>
  </si>
  <si>
    <t>NOR-301</t>
  </si>
  <si>
    <t>Rakibul Islam</t>
  </si>
  <si>
    <t>N.S.D. Patpotty (Cb)</t>
  </si>
  <si>
    <t>NOR-332</t>
  </si>
  <si>
    <t>Nirmol Chandra paul</t>
  </si>
  <si>
    <t>Bhairab Bazar (Cb)</t>
  </si>
  <si>
    <t>RAJ-103</t>
  </si>
  <si>
    <t>Baneshore</t>
  </si>
  <si>
    <t>RNG-134</t>
  </si>
  <si>
    <t>Masudur Rahman</t>
  </si>
  <si>
    <t>Ulipur-2 (T.B)</t>
  </si>
  <si>
    <t>RNG-120</t>
  </si>
  <si>
    <t>Nageshwari (T.B)</t>
  </si>
  <si>
    <t>SYL-124</t>
  </si>
  <si>
    <t>Mohsin Uddin</t>
  </si>
  <si>
    <t>Gowainghat (Tb)</t>
  </si>
  <si>
    <t>SYL-123</t>
  </si>
  <si>
    <t>Nazrul Islam-1</t>
  </si>
  <si>
    <t>Beani Bazar (Tb)</t>
  </si>
  <si>
    <t>SYL-122</t>
  </si>
  <si>
    <t>Sajib Hossain</t>
  </si>
  <si>
    <t>Kanaighat (Tb)</t>
  </si>
  <si>
    <t>SYL-102</t>
  </si>
  <si>
    <t>Md. Mustofa</t>
  </si>
  <si>
    <t>Tuker Bazar (Cb)</t>
  </si>
  <si>
    <t>SRE-118</t>
  </si>
  <si>
    <t>Kabir Miah</t>
  </si>
  <si>
    <t>Bahuball (Tb)</t>
  </si>
  <si>
    <t>SYL-114</t>
  </si>
  <si>
    <t>Murshadul Islam</t>
  </si>
  <si>
    <t>Popular (Cb)</t>
  </si>
  <si>
    <t>BSL-106</t>
  </si>
  <si>
    <t>BSL09198</t>
  </si>
  <si>
    <t>Banaripara (Tb)</t>
  </si>
  <si>
    <t>BSL-151</t>
  </si>
  <si>
    <t>Nayan Saha</t>
  </si>
  <si>
    <t>Gouranadi -2 (Tb)</t>
  </si>
  <si>
    <t>CTG-121</t>
  </si>
  <si>
    <t>Zakir Ahmed</t>
  </si>
  <si>
    <t>Ctg University (Tb)</t>
  </si>
  <si>
    <t>DHK-160</t>
  </si>
  <si>
    <t>Zillur Rahman-4</t>
  </si>
  <si>
    <t>S.S.M.C.H-1 (Pb)</t>
  </si>
  <si>
    <t>DHK-206</t>
  </si>
  <si>
    <t>DHK091510</t>
  </si>
  <si>
    <t>Nayem Sarder (Promoted)</t>
  </si>
  <si>
    <t>Ashkona (Cb)</t>
  </si>
  <si>
    <t>FAR-156</t>
  </si>
  <si>
    <t>Jahangir Alom</t>
  </si>
  <si>
    <t>FAR-102</t>
  </si>
  <si>
    <t>Nazmul Hasan</t>
  </si>
  <si>
    <t>Faridpur-2 (Cb)</t>
  </si>
  <si>
    <t>FAR-131</t>
  </si>
  <si>
    <t>Waliar Rahman</t>
  </si>
  <si>
    <t>F.M.C.H (Cb)</t>
  </si>
  <si>
    <t>S.M Mosiour Rahman</t>
  </si>
  <si>
    <t>FAR10177</t>
  </si>
  <si>
    <t>FAR-FM3</t>
  </si>
  <si>
    <t>FAR-116</t>
  </si>
  <si>
    <t>Billal Hossian-2</t>
  </si>
  <si>
    <t>Tungipara (Tb)</t>
  </si>
  <si>
    <t>Gopalgonj Team</t>
  </si>
  <si>
    <t>FAR-114</t>
  </si>
  <si>
    <t>Dipu Ukil</t>
  </si>
  <si>
    <t>Gopalgonj-1 (Cb)</t>
  </si>
  <si>
    <t>FAR-117</t>
  </si>
  <si>
    <t>Harashit Barai</t>
  </si>
  <si>
    <t>Kotalipara-1 (Tb)</t>
  </si>
  <si>
    <t>FAR-133</t>
  </si>
  <si>
    <t>Sagar Biswas</t>
  </si>
  <si>
    <t>Kotalipara-2  (Tb)</t>
  </si>
  <si>
    <t>FAR-103</t>
  </si>
  <si>
    <t>Rezaul Karim-1</t>
  </si>
  <si>
    <t>Shibchar-1 (Tb)</t>
  </si>
  <si>
    <t>MYM-134</t>
  </si>
  <si>
    <t>Solaiman Kabir</t>
  </si>
  <si>
    <t>Modhupur-1</t>
  </si>
  <si>
    <t>NOK-115</t>
  </si>
  <si>
    <t>Abdul Awal</t>
  </si>
  <si>
    <t>Sonagazi-2 (Tb)</t>
  </si>
  <si>
    <t>PAB-102</t>
  </si>
  <si>
    <t>Abdullah  Al Mamun</t>
  </si>
  <si>
    <t>Muladuli (Tb)</t>
  </si>
  <si>
    <t>PAB-101</t>
  </si>
  <si>
    <t>Ashraful Zaman</t>
  </si>
  <si>
    <t>Ishwardhi (Tb)</t>
  </si>
  <si>
    <t>PAB-112</t>
  </si>
  <si>
    <t>Dalawer Hossain</t>
  </si>
  <si>
    <t>Bhangura (Tb)</t>
  </si>
  <si>
    <t>PAB-111</t>
  </si>
  <si>
    <t>Mahela (Tb)</t>
  </si>
  <si>
    <t>SYL-113</t>
  </si>
  <si>
    <t>SYL08193</t>
  </si>
  <si>
    <t>Mittun Datta</t>
  </si>
  <si>
    <t>Station Road (Cb)</t>
  </si>
  <si>
    <t>SYL-301</t>
  </si>
  <si>
    <t>Nantu Sutradhar</t>
  </si>
  <si>
    <t>O.M.C.H (Cb)</t>
  </si>
  <si>
    <t>SYL-119</t>
  </si>
  <si>
    <t>Golapgonj (Tb)</t>
  </si>
  <si>
    <t>COD Chemist 
10/06/2021</t>
  </si>
  <si>
    <t>Mustafijur Rahman</t>
  </si>
  <si>
    <t>CML-175</t>
  </si>
  <si>
    <t>Robal Miah</t>
  </si>
  <si>
    <t>B. Baria City-4 (C.B)</t>
  </si>
  <si>
    <t>CML-115</t>
  </si>
  <si>
    <t>Motlab (Tb)</t>
  </si>
  <si>
    <t>DHK-270</t>
  </si>
  <si>
    <t>DHK05073</t>
  </si>
  <si>
    <t>Shahidul Islam-2 (Blank)</t>
  </si>
  <si>
    <t>Meghula (Tb)</t>
  </si>
  <si>
    <t>Mostafa Molla</t>
  </si>
  <si>
    <t>JSR03174</t>
  </si>
  <si>
    <t>JSR-FM1</t>
  </si>
  <si>
    <t>JSR-113</t>
  </si>
  <si>
    <t>Narail-1 (Tb)</t>
  </si>
  <si>
    <t>Jessore Team-1</t>
  </si>
  <si>
    <t>NOK-131</t>
  </si>
  <si>
    <t>NOK06211</t>
  </si>
  <si>
    <t>Md. Nazrul Islam</t>
  </si>
  <si>
    <t>Char Jabbar (Tb)</t>
  </si>
  <si>
    <t>NOK-142</t>
  </si>
  <si>
    <t>NOK01142</t>
  </si>
  <si>
    <t>Sonjoy Kumar Sorma (Blank)</t>
  </si>
  <si>
    <t>Diabetic Hos-2(Cb)</t>
  </si>
  <si>
    <t>NOK-105</t>
  </si>
  <si>
    <t>Karuna Kanta Bhowmik</t>
  </si>
  <si>
    <t>Sebarhat (Tb)</t>
  </si>
  <si>
    <t>NOR-314</t>
  </si>
  <si>
    <t>NOR06212</t>
  </si>
  <si>
    <t>Blank Hasnabad</t>
  </si>
  <si>
    <t>Hasnabad (Tb)</t>
  </si>
  <si>
    <t>SRE-106</t>
  </si>
  <si>
    <t>SYL06211</t>
  </si>
  <si>
    <t>Salehun Miah (Blank)</t>
  </si>
  <si>
    <t>Habigonj-1 (Cb)</t>
  </si>
  <si>
    <t>88365.9</t>
  </si>
  <si>
    <t>2209.1475</t>
  </si>
  <si>
    <t>1636.405555555555556</t>
  </si>
  <si>
    <t>Shajin</t>
  </si>
  <si>
    <t>-15616.5</t>
  </si>
  <si>
    <t>BSL-112</t>
  </si>
  <si>
    <t>BSL06215</t>
  </si>
  <si>
    <t>Abul Khaer</t>
  </si>
  <si>
    <t>Barisal -4 (Cb)</t>
  </si>
  <si>
    <t>-14154.57</t>
  </si>
  <si>
    <t>CTG-145</t>
  </si>
  <si>
    <t>Hasan Howlader-2</t>
  </si>
  <si>
    <t>Pukuria (Tb)</t>
  </si>
  <si>
    <t>DHK-116</t>
  </si>
  <si>
    <t>Aminur Rahman Khan</t>
  </si>
  <si>
    <t>Shampur/Postagola (Cb)</t>
  </si>
  <si>
    <t>6116.94</t>
  </si>
  <si>
    <t>611.694</t>
  </si>
  <si>
    <t>JSR-101</t>
  </si>
  <si>
    <t>G.M.Jahid Hasan</t>
  </si>
  <si>
    <t>Jhekargacha (Tb)</t>
  </si>
  <si>
    <t>-.03</t>
  </si>
  <si>
    <t>-.015</t>
  </si>
  <si>
    <t>Shariful Islam-4</t>
  </si>
  <si>
    <t>MYM11201</t>
  </si>
  <si>
    <t>MYM-F10</t>
  </si>
  <si>
    <t>MYM-126</t>
  </si>
  <si>
    <t>Farman Ali</t>
  </si>
  <si>
    <t>Madargonj-1</t>
  </si>
  <si>
    <t>Jamalpur Team</t>
  </si>
  <si>
    <t>-45461.47</t>
  </si>
  <si>
    <t>-22730.735</t>
  </si>
  <si>
    <t>RNG06219</t>
  </si>
  <si>
    <t>RNG-FM9</t>
  </si>
  <si>
    <t>RNG-148</t>
  </si>
  <si>
    <t>RNG062111</t>
  </si>
  <si>
    <t>Rokonuzzaman</t>
  </si>
  <si>
    <t>Gongachara</t>
  </si>
  <si>
    <t>Rangpur Team-3</t>
  </si>
  <si>
    <t>RNG-108</t>
  </si>
  <si>
    <t>RNG06212</t>
  </si>
  <si>
    <t>A.K.M Riyad Rahman</t>
  </si>
  <si>
    <t>Mahigonj (T.B)</t>
  </si>
  <si>
    <t>RNG-124</t>
  </si>
  <si>
    <t>RNG06213</t>
  </si>
  <si>
    <t>Rohedul Islam</t>
  </si>
  <si>
    <t>Haragach (T.B)</t>
  </si>
  <si>
    <t>RNG-101</t>
  </si>
  <si>
    <t>RNG062117</t>
  </si>
  <si>
    <t>Sohel Rana</t>
  </si>
  <si>
    <t>Poura Market (Rng)-Cb</t>
  </si>
  <si>
    <t>BSL-111</t>
  </si>
  <si>
    <t>Mosiur Rahman-3</t>
  </si>
  <si>
    <t>Agailzara (Tb)</t>
  </si>
  <si>
    <t>BSL-138</t>
  </si>
  <si>
    <t>Abu Jafor</t>
  </si>
  <si>
    <t>Barguna -1 (Cb)</t>
  </si>
  <si>
    <t>CML-122</t>
  </si>
  <si>
    <t>Anowar Hossain-1</t>
  </si>
  <si>
    <t>Manohorgonj (Tb)</t>
  </si>
  <si>
    <t>Delowar Hosen-3</t>
  </si>
  <si>
    <t>RNG-145</t>
  </si>
  <si>
    <t>RNG062115</t>
  </si>
  <si>
    <t>Abdul High</t>
  </si>
  <si>
    <t>Rmch-4</t>
  </si>
  <si>
    <t>RNG-147</t>
  </si>
  <si>
    <t>RNG062112</t>
  </si>
  <si>
    <t>Altab Ali</t>
  </si>
  <si>
    <t>Rmch-6</t>
  </si>
  <si>
    <t>RNG-140</t>
  </si>
  <si>
    <t>RNG06211</t>
  </si>
  <si>
    <t>Atikur Rahman</t>
  </si>
  <si>
    <t>Pirgacha (Tb)</t>
  </si>
  <si>
    <t>RNG-142</t>
  </si>
  <si>
    <t>RNG06215</t>
  </si>
  <si>
    <t>Farhaduzzaman</t>
  </si>
  <si>
    <t>Popular ( C.B)</t>
  </si>
  <si>
    <t>RNG-105</t>
  </si>
  <si>
    <t>RNG06217</t>
  </si>
  <si>
    <t>Aminul Islam</t>
  </si>
  <si>
    <t>Dhap-2 (C.B)</t>
  </si>
  <si>
    <t>RNG-136</t>
  </si>
  <si>
    <t>Mosharraf Akanda</t>
  </si>
  <si>
    <t>Pirganj (T.B)</t>
  </si>
  <si>
    <t>RNG-149</t>
  </si>
  <si>
    <t>RNG062119</t>
  </si>
  <si>
    <t>Pirgonj-2</t>
  </si>
  <si>
    <t>RNG-110</t>
  </si>
  <si>
    <t>RNG062116</t>
  </si>
  <si>
    <t>Julfikar Habib</t>
  </si>
  <si>
    <t>Sunderganj (T.B)</t>
  </si>
  <si>
    <t>RNG-132</t>
  </si>
  <si>
    <t>Rana Miah</t>
  </si>
  <si>
    <t>Palas Bari (T.B)</t>
  </si>
  <si>
    <t>RNG062113</t>
  </si>
  <si>
    <t>RNG062114</t>
  </si>
  <si>
    <t>Bankim Chandra Halder (Blank)</t>
  </si>
  <si>
    <t>DHK-380</t>
  </si>
  <si>
    <t>DHK01184</t>
  </si>
  <si>
    <t>Mohidul Islam-2</t>
  </si>
  <si>
    <t>Bandar (N.Gonj)</t>
  </si>
  <si>
    <t>RNG-146</t>
  </si>
  <si>
    <t>Rakibul Hasan (Porag)</t>
  </si>
  <si>
    <t>Rmch-5</t>
  </si>
  <si>
    <t>RNG-144</t>
  </si>
  <si>
    <t>Sadikul Islam Readoy</t>
  </si>
  <si>
    <t>Rmch-3</t>
  </si>
  <si>
    <t>100837.83</t>
  </si>
  <si>
    <t>4583.537727272727273</t>
  </si>
  <si>
    <t>3055.691818181818182</t>
  </si>
  <si>
    <t>BSL-120</t>
  </si>
  <si>
    <t>BSL062011</t>
  </si>
  <si>
    <t>Abdul Malek -02</t>
  </si>
  <si>
    <t>Tajumoddin (Tb)</t>
  </si>
  <si>
    <t>100663.54</t>
  </si>
  <si>
    <t>2581.116410256410256</t>
  </si>
  <si>
    <t>1797.563214285714286</t>
  </si>
  <si>
    <t>CML-103</t>
  </si>
  <si>
    <t>Akter Hossain</t>
  </si>
  <si>
    <t>Sayedpur (Tb)</t>
  </si>
  <si>
    <t>CML-154</t>
  </si>
  <si>
    <t>Amran Hossain-1</t>
  </si>
  <si>
    <t>Rammohan (Tb)</t>
  </si>
  <si>
    <t>CTG-149</t>
  </si>
  <si>
    <t>Mohiuddin</t>
  </si>
  <si>
    <t>Rangamati (Tb)</t>
  </si>
  <si>
    <t>Mozammel Hossain</t>
  </si>
  <si>
    <t>DHK07971</t>
  </si>
  <si>
    <t>DFM-39</t>
  </si>
  <si>
    <t>45188.13</t>
  </si>
  <si>
    <t>DHK-759</t>
  </si>
  <si>
    <t>Jesmin Ferdausi</t>
  </si>
  <si>
    <t>22594.065</t>
  </si>
  <si>
    <t>Birdem-5 (Pb)</t>
  </si>
  <si>
    <t>100000</t>
  </si>
  <si>
    <t>Birdem Hospital Team</t>
  </si>
  <si>
    <t>11936.44</t>
  </si>
  <si>
    <t>628.2336842105263158</t>
  </si>
  <si>
    <t>497.3516666666666667</t>
  </si>
  <si>
    <t>55735.03</t>
  </si>
  <si>
    <t>2533.410454545454545</t>
  </si>
  <si>
    <t>1639.265588235294118</t>
  </si>
  <si>
    <t>Blank FM Maherpur</t>
  </si>
  <si>
    <t>JSR01172</t>
  </si>
  <si>
    <t>JSR-F10</t>
  </si>
  <si>
    <t>JSR-160</t>
  </si>
  <si>
    <t>Shafiullah Bin Samsul</t>
  </si>
  <si>
    <t>Gangni-2 (Tb)</t>
  </si>
  <si>
    <t>Meherpur Team</t>
  </si>
  <si>
    <t>RANGPUR ZONE Kamruzzaman(RSM)</t>
  </si>
  <si>
    <t>Khorshed Alom</t>
  </si>
  <si>
    <t>RNG062120</t>
  </si>
  <si>
    <t>114245.42</t>
  </si>
  <si>
    <t>3570.169375</t>
  </si>
  <si>
    <t>1904.090333333333333</t>
  </si>
  <si>
    <t>Shahalam-02</t>
  </si>
  <si>
    <t>BSL06216</t>
  </si>
  <si>
    <t>MYM06212</t>
  </si>
  <si>
    <t>CTG-156</t>
  </si>
  <si>
    <t>Shahadat Hossain-4</t>
  </si>
  <si>
    <t>Lalkhan Bazar (Cb)</t>
  </si>
  <si>
    <t>7846.13</t>
  </si>
  <si>
    <t>1961.5325</t>
  </si>
  <si>
    <t>980.76625</t>
  </si>
  <si>
    <t>18449.75</t>
  </si>
  <si>
    <t>1419.211538461538462</t>
  </si>
  <si>
    <t>1153.109375</t>
  </si>
  <si>
    <t>RAJ-112</t>
  </si>
  <si>
    <t>Ashraful Islam-1</t>
  </si>
  <si>
    <t>Fire Service More (Cb)</t>
  </si>
  <si>
    <t>Mahmdul Islam</t>
  </si>
  <si>
    <t>RNG062110</t>
  </si>
  <si>
    <t>RNG-FM1</t>
  </si>
  <si>
    <t>Rangpur C.B Team-1</t>
  </si>
  <si>
    <t>195046.6</t>
  </si>
  <si>
    <t>7801.864</t>
  </si>
  <si>
    <t>5271.529729729729730</t>
  </si>
  <si>
    <t>BOG06216</t>
  </si>
  <si>
    <t>BOG-112</t>
  </si>
  <si>
    <t>Shibgonj (Tb)</t>
  </si>
  <si>
    <t>89194.13</t>
  </si>
  <si>
    <t>2175.466585365853659</t>
  </si>
  <si>
    <t>1682.908113207547170</t>
  </si>
  <si>
    <t>70446.11</t>
  </si>
  <si>
    <t>5031.865</t>
  </si>
  <si>
    <t>2201.4409375</t>
  </si>
  <si>
    <t>226859.58</t>
  </si>
  <si>
    <t>4051.063928571428571</t>
  </si>
  <si>
    <t>3107.665479452054795</t>
  </si>
  <si>
    <t>42465.74</t>
  </si>
  <si>
    <t>1147.722702702702703</t>
  </si>
  <si>
    <t>732.1679310344827586</t>
  </si>
  <si>
    <t>661.58</t>
  </si>
  <si>
    <t>DHK-212</t>
  </si>
  <si>
    <t>DHK06215</t>
  </si>
  <si>
    <t>Tasmina Khatun</t>
  </si>
  <si>
    <t>Modern Hosp. (Pb)</t>
  </si>
  <si>
    <t>12766.39</t>
  </si>
  <si>
    <t>1160.580909090909091</t>
  </si>
  <si>
    <t>982.03</t>
  </si>
  <si>
    <t>Jahirul Islam-4 EX</t>
  </si>
  <si>
    <t>MYM-125</t>
  </si>
  <si>
    <t>Minhaz Uddin</t>
  </si>
  <si>
    <t>Jamalpur C.B-1</t>
  </si>
  <si>
    <t>-12801.16</t>
  </si>
  <si>
    <t>NOR-328</t>
  </si>
  <si>
    <t>Khurshed Alam Bhuiyan</t>
  </si>
  <si>
    <t>-6400.58</t>
  </si>
  <si>
    <t>-4267.05333333333333</t>
  </si>
  <si>
    <t>Sadar Hospital (Cb)</t>
  </si>
  <si>
    <t>170084.52</t>
  </si>
  <si>
    <t>5669.484</t>
  </si>
  <si>
    <t>3697.489565217391304</t>
  </si>
  <si>
    <t>231103.58</t>
  </si>
  <si>
    <t>5374.501860465116279</t>
  </si>
  <si>
    <t>2407.328958333333333</t>
  </si>
  <si>
    <t>96673.48</t>
  </si>
  <si>
    <t>6444.898666666666667</t>
  </si>
  <si>
    <t>4394.249090909090909</t>
  </si>
  <si>
    <t>86284.22</t>
  </si>
  <si>
    <t>5075.542352941176471</t>
  </si>
  <si>
    <t>1875.743913043478261</t>
  </si>
  <si>
    <t>88742.54</t>
  </si>
  <si>
    <t>103105.01</t>
  </si>
  <si>
    <t>2193.723617021276596</t>
  </si>
  <si>
    <t>1356.644868421052632</t>
  </si>
  <si>
    <t>32578.76</t>
  </si>
  <si>
    <t>3257.876</t>
  </si>
  <si>
    <t>2714.896666666666667</t>
  </si>
  <si>
    <t>DHK06201</t>
  </si>
  <si>
    <t>Jamshed Sarder (Mrd Sales Zone)</t>
  </si>
  <si>
    <t>MRD SALES TEAM</t>
  </si>
  <si>
    <t>DHK06202</t>
  </si>
  <si>
    <t>DHK-FM</t>
  </si>
  <si>
    <t>359.82</t>
  </si>
  <si>
    <t>DHK062014</t>
  </si>
  <si>
    <t>Md. Monirul Islam (Mrd)</t>
  </si>
  <si>
    <t>Dhaka Depot</t>
  </si>
  <si>
    <t>33053.7</t>
  </si>
  <si>
    <t>1944.335294117647059</t>
  </si>
  <si>
    <t>972.1676470588235294</t>
  </si>
  <si>
    <t>68330.26</t>
  </si>
  <si>
    <t>8541.2825</t>
  </si>
  <si>
    <t>3596.329473684210526</t>
  </si>
  <si>
    <t>19941.53</t>
  </si>
  <si>
    <t>6647.176666666666667</t>
  </si>
  <si>
    <t>3988.306</t>
  </si>
  <si>
    <t>13392.58</t>
  </si>
  <si>
    <t>4464.193333333333333</t>
  </si>
  <si>
    <t>2232.096666666666667</t>
  </si>
  <si>
    <t>37045.09</t>
  </si>
  <si>
    <t>3087.090833333333333</t>
  </si>
  <si>
    <t>1683.867727272727273</t>
  </si>
  <si>
    <t>105767.89</t>
  </si>
  <si>
    <t>2783.365526315789474</t>
  </si>
  <si>
    <t>1888.712321428571429</t>
  </si>
  <si>
    <t>47849.23</t>
  </si>
  <si>
    <t>1913.9692</t>
  </si>
  <si>
    <t>1259.190263157894737</t>
  </si>
  <si>
    <t>23224.59</t>
  </si>
  <si>
    <t>2903.07375</t>
  </si>
  <si>
    <t>1548.306</t>
  </si>
  <si>
    <t>RNG-123</t>
  </si>
  <si>
    <t>Enamul Haque</t>
  </si>
  <si>
    <t>Fulbari (T.B)</t>
  </si>
  <si>
    <t>254322.23</t>
  </si>
  <si>
    <t>9781.624230769230769</t>
  </si>
  <si>
    <t>3973.78484375</t>
  </si>
  <si>
    <t>92535.09</t>
  </si>
  <si>
    <t>4023.264782608695652</t>
  </si>
  <si>
    <t>2721.620294117647059</t>
  </si>
  <si>
    <t>56308.39</t>
  </si>
  <si>
    <t>5118.944545454545455</t>
  </si>
  <si>
    <t>2963.599473684210526</t>
  </si>
  <si>
    <t>43002.14</t>
  </si>
  <si>
    <t>2866.809333333333333</t>
  </si>
  <si>
    <t>2529.537647058823529</t>
  </si>
  <si>
    <t>BSL01125</t>
  </si>
  <si>
    <t>62480.49</t>
  </si>
  <si>
    <t>3905.030625</t>
  </si>
  <si>
    <t>2975.261428571428571</t>
  </si>
  <si>
    <t>BSL-163</t>
  </si>
  <si>
    <t>Zillur Rahman (Blank)</t>
  </si>
  <si>
    <t>Lalmohon -2 (Tb)</t>
  </si>
  <si>
    <t>44088.76</t>
  </si>
  <si>
    <t>1025.32</t>
  </si>
  <si>
    <t>831.8633962264150943</t>
  </si>
  <si>
    <t>46148.77</t>
  </si>
  <si>
    <t>1648.170357142857143</t>
  </si>
  <si>
    <t>1003.234130434782609</t>
  </si>
  <si>
    <t>23134.15</t>
  </si>
  <si>
    <t>4626.83</t>
  </si>
  <si>
    <t>2313.415</t>
  </si>
  <si>
    <t>22245.36</t>
  </si>
  <si>
    <t>5561.34</t>
  </si>
  <si>
    <t>3707.56</t>
  </si>
  <si>
    <t>83184.47</t>
  </si>
  <si>
    <t>20796.1175</t>
  </si>
  <si>
    <t>85305.52</t>
  </si>
  <si>
    <t>2751.790967741935484</t>
  </si>
  <si>
    <t>1609.538113207547170</t>
  </si>
  <si>
    <t>196544.01</t>
  </si>
  <si>
    <t>8189.33375</t>
  </si>
  <si>
    <t>2729.777916666666667</t>
  </si>
  <si>
    <t>71382.39</t>
  </si>
  <si>
    <t>1784.55975</t>
  </si>
  <si>
    <t>1151.328870967741935</t>
  </si>
  <si>
    <t>77937.89</t>
  </si>
  <si>
    <t>2783.496071428571429</t>
  </si>
  <si>
    <t>1417.052545454545455</t>
  </si>
  <si>
    <t>78769.2</t>
  </si>
  <si>
    <t>7160.836363636363636</t>
  </si>
  <si>
    <t>4145.747368421052632</t>
  </si>
  <si>
    <t>52267.37</t>
  </si>
  <si>
    <t>1802.323103448275862</t>
  </si>
  <si>
    <t>1375.457105263157895</t>
  </si>
  <si>
    <t>19383.26</t>
  </si>
  <si>
    <t>9691.63</t>
  </si>
  <si>
    <t>89182.54</t>
  </si>
  <si>
    <t>4459.127</t>
  </si>
  <si>
    <t>2123.393809523809524</t>
  </si>
  <si>
    <t>101499.37</t>
  </si>
  <si>
    <t>4059.9748</t>
  </si>
  <si>
    <t>2819.426944444444444</t>
  </si>
  <si>
    <t>127150.99</t>
  </si>
  <si>
    <t>6357.5495</t>
  </si>
  <si>
    <t>3027.404523809523810</t>
  </si>
  <si>
    <t>102916.97</t>
  </si>
  <si>
    <t>4678.044090909090909</t>
  </si>
  <si>
    <t>1774.430517241379310</t>
  </si>
  <si>
    <t>100030.35</t>
  </si>
  <si>
    <t>4546.834090909090909</t>
  </si>
  <si>
    <t>1695.429661016949153</t>
  </si>
  <si>
    <t>85876.93</t>
  </si>
  <si>
    <t>2094.559268292682927</t>
  </si>
  <si>
    <t>1363.125873015873016</t>
  </si>
  <si>
    <t>85298.62</t>
  </si>
  <si>
    <t>3280.716153846153846</t>
  </si>
  <si>
    <t>1777.054583333333333</t>
  </si>
  <si>
    <t>72101.95</t>
  </si>
  <si>
    <t>1442.039</t>
  </si>
  <si>
    <t>924.3839743589743590</t>
  </si>
  <si>
    <t>99542.36</t>
  </si>
  <si>
    <t>2073.799166666666667</t>
  </si>
  <si>
    <t>1508.217575757575758</t>
  </si>
  <si>
    <t>48994.49</t>
  </si>
  <si>
    <t>960.6762745098039216</t>
  </si>
  <si>
    <t>830.4150847457627119</t>
  </si>
  <si>
    <t>61925.77</t>
  </si>
  <si>
    <t>2135.371379310344828</t>
  </si>
  <si>
    <t>1769.307714285714286</t>
  </si>
  <si>
    <t>37624.09</t>
  </si>
  <si>
    <t>1710.185909090909091</t>
  </si>
  <si>
    <t>1106.590882352941176</t>
  </si>
  <si>
    <t>18837.48</t>
  </si>
  <si>
    <t>1883.748</t>
  </si>
  <si>
    <t>1177.3425</t>
  </si>
  <si>
    <t>KIS-101</t>
  </si>
  <si>
    <t>Azharul Islam Chakder</t>
  </si>
  <si>
    <t>Ishwargonj-1</t>
  </si>
  <si>
    <t>111471.1</t>
  </si>
  <si>
    <t>3012.732432432432432</t>
  </si>
  <si>
    <t>1663.747761194029851</t>
  </si>
  <si>
    <t>-14757.11</t>
  </si>
  <si>
    <t>-3689.2775</t>
  </si>
  <si>
    <t>-2951.422</t>
  </si>
  <si>
    <t>11243.6</t>
  </si>
  <si>
    <t>MYM-139</t>
  </si>
  <si>
    <t>S M Shofiqul Alam (Blank)</t>
  </si>
  <si>
    <t>M.M.C.H-1</t>
  </si>
  <si>
    <t>-5442.04</t>
  </si>
  <si>
    <t>MYM-140</t>
  </si>
  <si>
    <t>Saiful Islam -10 -EX</t>
  </si>
  <si>
    <t>M.M.C.H-2</t>
  </si>
  <si>
    <t>65278.58</t>
  </si>
  <si>
    <t>4662.755714285714286</t>
  </si>
  <si>
    <t>2105.760645161290323</t>
  </si>
  <si>
    <t>57455.06</t>
  </si>
  <si>
    <t>3191.947777777777778</t>
  </si>
  <si>
    <t>2051.966428571428571</t>
  </si>
  <si>
    <t>102045.7</t>
  </si>
  <si>
    <t>4251.904166666666667</t>
  </si>
  <si>
    <t>2373.155813953488372</t>
  </si>
  <si>
    <t>147619.18</t>
  </si>
  <si>
    <t>2838.830384615384615</t>
  </si>
  <si>
    <t>1845.23975</t>
  </si>
  <si>
    <t>Julhash Miah</t>
  </si>
  <si>
    <t>RNG062121</t>
  </si>
  <si>
    <t>42878.22</t>
  </si>
  <si>
    <t>2256.748421052631579</t>
  </si>
  <si>
    <t>1949.01</t>
  </si>
  <si>
    <t>SRE-122</t>
  </si>
  <si>
    <t>SYL06212</t>
  </si>
  <si>
    <t>Abdul Khaleque (Blank)</t>
  </si>
  <si>
    <t>Shayistagonj (Tb)</t>
  </si>
  <si>
    <t>85707.41</t>
  </si>
  <si>
    <t>1503.638771929824561</t>
  </si>
  <si>
    <t>1190.380694444444444</t>
  </si>
  <si>
    <t>86013.1</t>
  </si>
  <si>
    <t>1482.984482758620690</t>
  </si>
  <si>
    <t>1343.9546875</t>
  </si>
  <si>
    <t>121551.24</t>
  </si>
  <si>
    <t>3038.781</t>
  </si>
  <si>
    <t>1960.503870967741935</t>
  </si>
  <si>
    <t>85689</t>
  </si>
  <si>
    <t>4509.947368421052632</t>
  </si>
  <si>
    <t>100001.43</t>
  </si>
  <si>
    <t>5882.437058823529412</t>
  </si>
  <si>
    <t>2777.8175</t>
  </si>
  <si>
    <t>122169.56</t>
  </si>
  <si>
    <t>2181.599285714285714</t>
  </si>
  <si>
    <t>1650.94</t>
  </si>
  <si>
    <t>73174.47</t>
  </si>
  <si>
    <t>2217.408181818181818</t>
  </si>
  <si>
    <t>1493.356530612244898</t>
  </si>
  <si>
    <t>1323.16</t>
  </si>
  <si>
    <t>96218.05</t>
  </si>
  <si>
    <t>3563.631481481481481</t>
  </si>
  <si>
    <t>2186.773863636363636</t>
  </si>
  <si>
    <t>75792.22</t>
  </si>
  <si>
    <t>5052.814666666666667</t>
  </si>
  <si>
    <t>2613.524827586206897</t>
  </si>
  <si>
    <t>55630.08</t>
  </si>
  <si>
    <t>4279.236923076923077</t>
  </si>
  <si>
    <t>1918.278620689655172</t>
  </si>
  <si>
    <t>57324.75</t>
  </si>
  <si>
    <t>1637.85</t>
  </si>
  <si>
    <t>1169.892857142857143</t>
  </si>
  <si>
    <t>75236.35</t>
  </si>
  <si>
    <t>4702.271875</t>
  </si>
  <si>
    <t>3419.834090909090909</t>
  </si>
  <si>
    <t>Mithun Kumar Sikdar (LWP)</t>
  </si>
  <si>
    <t>9726.13</t>
  </si>
  <si>
    <t>972.613</t>
  </si>
  <si>
    <t>694.7235714285714286</t>
  </si>
  <si>
    <t>42990.04</t>
  </si>
  <si>
    <t>2388.335555555555556</t>
  </si>
  <si>
    <t>2262.633684210526316</t>
  </si>
  <si>
    <t>MYM-127</t>
  </si>
  <si>
    <t>MYM02219</t>
  </si>
  <si>
    <t>Shariful Islam (Blank Fm)</t>
  </si>
  <si>
    <t>Jamalpur C.B-2</t>
  </si>
  <si>
    <t>110900.83</t>
  </si>
  <si>
    <t>2843.611025641025641</t>
  </si>
  <si>
    <t>1478.677733333333333</t>
  </si>
  <si>
    <t>110218.92</t>
  </si>
  <si>
    <t>7872.78</t>
  </si>
  <si>
    <t>2624.26</t>
  </si>
  <si>
    <t>18872</t>
  </si>
  <si>
    <t>NOK-133</t>
  </si>
  <si>
    <t>NOK04013</t>
  </si>
  <si>
    <t>Uttam Chandra Deb Nath ( RSM)</t>
  </si>
  <si>
    <t>Prime Hosp. Maizdee (Cb)</t>
  </si>
  <si>
    <t>85246.89</t>
  </si>
  <si>
    <t>2367.969166666666667</t>
  </si>
  <si>
    <t>1739.732448979591837</t>
  </si>
  <si>
    <t>112699.16</t>
  </si>
  <si>
    <t>2253.9832</t>
  </si>
  <si>
    <t>1522.961621621621622</t>
  </si>
  <si>
    <t>96154.05</t>
  </si>
  <si>
    <t>3101.743548387096774</t>
  </si>
  <si>
    <t>54696.08</t>
  </si>
  <si>
    <t>2187.8432</t>
  </si>
  <si>
    <t>1886.071724137931034</t>
  </si>
  <si>
    <t>85510.96</t>
  </si>
  <si>
    <t>1449.338305084745763</t>
  </si>
  <si>
    <t>1357.316825396825397</t>
  </si>
  <si>
    <t>91276.33</t>
  </si>
  <si>
    <t>3380.604814814814815</t>
  </si>
  <si>
    <t>1342.298970588235294</t>
  </si>
  <si>
    <t>116604.42</t>
  </si>
  <si>
    <t>5300.200909090909091</t>
  </si>
  <si>
    <t>2989.856923076923077</t>
  </si>
  <si>
    <t>56426.71</t>
  </si>
  <si>
    <t>2089.878148148148148</t>
  </si>
  <si>
    <t>1410.66775</t>
  </si>
  <si>
    <t>95070.31</t>
  </si>
  <si>
    <t>3395.368214285714286</t>
  </si>
  <si>
    <t>2501.850263157894737</t>
  </si>
  <si>
    <t>85333.37</t>
  </si>
  <si>
    <t>6095.240714285714286</t>
  </si>
  <si>
    <t>3160.495185185185185</t>
  </si>
  <si>
    <t>100314.22</t>
  </si>
  <si>
    <t>4012.5688</t>
  </si>
  <si>
    <t>3039.824848484848485</t>
  </si>
  <si>
    <t>85895.64</t>
  </si>
  <si>
    <t>10736.955</t>
  </si>
  <si>
    <t>2770.827096774193548</t>
  </si>
  <si>
    <t>100008.78</t>
  </si>
  <si>
    <t>7143.484285714285714</t>
  </si>
  <si>
    <t>3333.626</t>
  </si>
  <si>
    <t>103378.07</t>
  </si>
  <si>
    <t>2404.141162790697674</t>
  </si>
  <si>
    <t>1752.170677966101695</t>
  </si>
  <si>
    <t>14140.18</t>
  </si>
  <si>
    <t>487.5924137931034483</t>
  </si>
  <si>
    <t>456.1348387096774194</t>
  </si>
  <si>
    <t>42795.72</t>
  </si>
  <si>
    <t>3890.52</t>
  </si>
  <si>
    <t>3056.837142857142857</t>
  </si>
  <si>
    <t>61502.5633333333333333333333333333333333</t>
  </si>
  <si>
    <t>4500.18756097560975609756097560975609756</t>
  </si>
  <si>
    <t>44008.29</t>
  </si>
  <si>
    <t>2750.518125</t>
  </si>
  <si>
    <t>1913.403913043478261</t>
  </si>
  <si>
    <t>66983.26</t>
  </si>
  <si>
    <t>1913.807428571428571</t>
  </si>
  <si>
    <t>1288.139615384615385</t>
  </si>
  <si>
    <t>65378.4</t>
  </si>
  <si>
    <t>2043.075</t>
  </si>
  <si>
    <t>1188.698181818181818</t>
  </si>
  <si>
    <t>42607.45</t>
  </si>
  <si>
    <t>4260.745</t>
  </si>
  <si>
    <t>2840.496666666666667</t>
  </si>
  <si>
    <t>27693.54</t>
  </si>
  <si>
    <t>748.4740540540540541</t>
  </si>
  <si>
    <t>553.8708</t>
  </si>
  <si>
    <t>38368.79</t>
  </si>
  <si>
    <t>834.1041304347826087</t>
  </si>
  <si>
    <t>609.0284126984126984</t>
  </si>
  <si>
    <t>83922.36</t>
  </si>
  <si>
    <t>1864.941333333333333</t>
  </si>
  <si>
    <t>1049.0295</t>
  </si>
  <si>
    <t>100968.44</t>
  </si>
  <si>
    <t>3606.015714285714286</t>
  </si>
  <si>
    <t>2060.580408163265306</t>
  </si>
  <si>
    <t>190231.23</t>
  </si>
  <si>
    <t>6136.491290322580645</t>
  </si>
  <si>
    <t>2319.893048780487805</t>
  </si>
  <si>
    <t>68109.27</t>
  </si>
  <si>
    <t>3783.848333333333333</t>
  </si>
  <si>
    <t>1840.791081081081081</t>
  </si>
  <si>
    <t>45006.24</t>
  </si>
  <si>
    <t>2250.312</t>
  </si>
  <si>
    <t>1363.825454545454545</t>
  </si>
  <si>
    <t>74147.02</t>
  </si>
  <si>
    <t>2391.839354838709677</t>
  </si>
  <si>
    <t>1901.205641025641026</t>
  </si>
  <si>
    <t>87541.63</t>
  </si>
  <si>
    <t>3018.676896551724138</t>
  </si>
  <si>
    <t>1306.591492537313433</t>
  </si>
  <si>
    <t>100314.76</t>
  </si>
  <si>
    <t>4012.5904</t>
  </si>
  <si>
    <t>2388.446666666666667</t>
  </si>
  <si>
    <t>94030.48</t>
  </si>
  <si>
    <t>2541.364324324324324</t>
  </si>
  <si>
    <t>1253.739733333333333</t>
  </si>
  <si>
    <t>64703.73</t>
  </si>
  <si>
    <t>1470.539318181818182</t>
  </si>
  <si>
    <t>886.3524657534246575</t>
  </si>
  <si>
    <t>110156.56</t>
  </si>
  <si>
    <t>4589.856666666666667</t>
  </si>
  <si>
    <t>1694.716307692307692</t>
  </si>
  <si>
    <t>25304.62</t>
  </si>
  <si>
    <t>8434.873333333333333</t>
  </si>
  <si>
    <t>5060.924</t>
  </si>
  <si>
    <t>130296.02</t>
  </si>
  <si>
    <t>4618.29</t>
  </si>
  <si>
    <t>2309.145</t>
  </si>
  <si>
    <t>48986.81</t>
  </si>
  <si>
    <t>2041.117083333333333</t>
  </si>
  <si>
    <t>1088.595777777777778</t>
  </si>
  <si>
    <t>210126.05</t>
  </si>
  <si>
    <t>4567.957608695652174</t>
  </si>
  <si>
    <t>2562.512804878048780</t>
  </si>
  <si>
    <t>210713.14</t>
  </si>
  <si>
    <t>7023.771333333333333</t>
  </si>
  <si>
    <t>3192.623333333333333</t>
  </si>
  <si>
    <t>180143.25</t>
  </si>
  <si>
    <t>3752.984375</t>
  </si>
  <si>
    <t>2001.591666666666667</t>
  </si>
  <si>
    <t>84986.77</t>
  </si>
  <si>
    <t>1603.523962264150943</t>
  </si>
  <si>
    <t>1214.096714285714286</t>
  </si>
  <si>
    <t>131906.12</t>
  </si>
  <si>
    <t>2586.394509803921569</t>
  </si>
  <si>
    <t>1806.933150684931507</t>
  </si>
  <si>
    <t>190116.64</t>
  </si>
  <si>
    <t>3802.3328</t>
  </si>
  <si>
    <t>2210.658604651162791</t>
  </si>
  <si>
    <t>50119.15</t>
  </si>
  <si>
    <t>2784.397222222222222</t>
  </si>
  <si>
    <t>1927.659615384615385</t>
  </si>
  <si>
    <t>93923.59</t>
  </si>
  <si>
    <t>1878.4718</t>
  </si>
  <si>
    <t>1490.850634920634921</t>
  </si>
  <si>
    <t>92819.9</t>
  </si>
  <si>
    <t>1894.283673469387755</t>
  </si>
  <si>
    <t>1427.998461538461538</t>
  </si>
  <si>
    <t>2111.43151515151515151515151515151515152</t>
  </si>
  <si>
    <t>85079.83</t>
  </si>
  <si>
    <t>1701.5966</t>
  </si>
  <si>
    <t>1090.767051282051282</t>
  </si>
  <si>
    <t>22578.5</t>
  </si>
  <si>
    <t>1612.75</t>
  </si>
  <si>
    <t>42583.67</t>
  </si>
  <si>
    <t>2027.793809523809524</t>
  </si>
  <si>
    <t>1703.3468</t>
  </si>
  <si>
    <t>86900.39</t>
  </si>
  <si>
    <t>3476.0156</t>
  </si>
  <si>
    <t>1498.282586206896552</t>
  </si>
  <si>
    <t>44568.21</t>
  </si>
  <si>
    <t>1857.00875</t>
  </si>
  <si>
    <t>795.8608928571428571</t>
  </si>
  <si>
    <t>2926.80584210526315789473684210526315790</t>
  </si>
  <si>
    <t>124336.08</t>
  </si>
  <si>
    <t>3767.76</t>
  </si>
  <si>
    <t>3032.587317073170732</t>
  </si>
  <si>
    <t>107116.16</t>
  </si>
  <si>
    <t>2186.044081632653061</t>
  </si>
  <si>
    <t>1756.002622950819672</t>
  </si>
  <si>
    <t>47696.59</t>
  </si>
  <si>
    <t>1538.599677419354839</t>
  </si>
  <si>
    <t>1324.905277777777778</t>
  </si>
  <si>
    <t>1842.22563758389261744966442953020134228</t>
  </si>
  <si>
    <t>79642.36</t>
  </si>
  <si>
    <t>1991.059</t>
  </si>
  <si>
    <t>1264.164444444444444</t>
  </si>
  <si>
    <t>44537.14</t>
  </si>
  <si>
    <t>1060.408095238095238</t>
  </si>
  <si>
    <t>908.9212244897959184</t>
  </si>
  <si>
    <t>61595.12</t>
  </si>
  <si>
    <t>1710.975555555555556</t>
  </si>
  <si>
    <t>1184.521538461538462</t>
  </si>
  <si>
    <t>2871.11582089552238805970149253731343284</t>
  </si>
  <si>
    <t>41946.06</t>
  </si>
  <si>
    <t>1553.557777777777778</t>
  </si>
  <si>
    <t>1075.54</t>
  </si>
  <si>
    <t>85250.22</t>
  </si>
  <si>
    <t>2583.34</t>
  </si>
  <si>
    <t>1776.04625</t>
  </si>
  <si>
    <t>100080.58</t>
  </si>
  <si>
    <t>4351.329565217391304</t>
  </si>
  <si>
    <t>2943.546470588235294</t>
  </si>
  <si>
    <t>114333.74</t>
  </si>
  <si>
    <t>4971.032173913043478</t>
  </si>
  <si>
    <t>3090.101081081081081</t>
  </si>
  <si>
    <t>108663.25</t>
  </si>
  <si>
    <t>5174.440476190476190</t>
  </si>
  <si>
    <t>3292.825757575757576</t>
  </si>
  <si>
    <t>85599.85</t>
  </si>
  <si>
    <t>3721.732608695652174</t>
  </si>
  <si>
    <t>2377.773611111111111</t>
  </si>
  <si>
    <t>88940.36</t>
  </si>
  <si>
    <t>8085.487272727272727</t>
  </si>
  <si>
    <t>3866.972173913043478</t>
  </si>
  <si>
    <t>85062.09</t>
  </si>
  <si>
    <t>2933.175517241379310</t>
  </si>
  <si>
    <t>1329.09515625</t>
  </si>
  <si>
    <t>115194.45</t>
  </si>
  <si>
    <t>3839.815</t>
  </si>
  <si>
    <t>2133.230555555555556</t>
  </si>
  <si>
    <t>86213.29</t>
  </si>
  <si>
    <t>2873.776333333333333</t>
  </si>
  <si>
    <t>1690.456666666666667</t>
  </si>
  <si>
    <t>92972.34</t>
  </si>
  <si>
    <t>2817.343636363636364</t>
  </si>
  <si>
    <t>2267.618048780487805</t>
  </si>
  <si>
    <t>86082.28</t>
  </si>
  <si>
    <t>5738.818666666666667</t>
  </si>
  <si>
    <t>4304.114</t>
  </si>
  <si>
    <t>100063.64</t>
  </si>
  <si>
    <t>2633.253684210526316</t>
  </si>
  <si>
    <t>1887.993207547169811</t>
  </si>
  <si>
    <t>88665.12</t>
  </si>
  <si>
    <t>2111.074285714285714</t>
  </si>
  <si>
    <t>1364.078769230769231</t>
  </si>
  <si>
    <t>85236.51</t>
  </si>
  <si>
    <t>1982.244418604651163</t>
  </si>
  <si>
    <t>1092.775769230769231</t>
  </si>
  <si>
    <t>131918.31</t>
  </si>
  <si>
    <t>2806.772553191489362</t>
  </si>
  <si>
    <t>1758.9108</t>
  </si>
  <si>
    <t>68809.11</t>
  </si>
  <si>
    <t>1404.267551020408163</t>
  </si>
  <si>
    <t>969.1423943661971831</t>
  </si>
  <si>
    <t>78415.07</t>
  </si>
  <si>
    <t>8712.785555555555556</t>
  </si>
  <si>
    <t>4612.651176470588235</t>
  </si>
  <si>
    <t>96740.63</t>
  </si>
  <si>
    <t>3120.665483870967742</t>
  </si>
  <si>
    <t>2845.312647058823529</t>
  </si>
  <si>
    <t>88035.66</t>
  </si>
  <si>
    <t>2445.435</t>
  </si>
  <si>
    <t>1913.818695652173913</t>
  </si>
  <si>
    <t>36312.05</t>
  </si>
  <si>
    <t>3026.004166666666667</t>
  </si>
  <si>
    <t>2269.503125</t>
  </si>
  <si>
    <t>137152.7</t>
  </si>
  <si>
    <t>2637.551923076923077</t>
  </si>
  <si>
    <t>1714.40875</t>
  </si>
  <si>
    <t>85831.77</t>
  </si>
  <si>
    <t>1788.161875</t>
  </si>
  <si>
    <t>1589.477222222222222</t>
  </si>
  <si>
    <t>2502.04042168674698795180722891566265060</t>
  </si>
  <si>
    <t>85519.33</t>
  </si>
  <si>
    <t>1900.429555555555556</t>
  </si>
  <si>
    <t>1336.23953125</t>
  </si>
  <si>
    <t>85548.3</t>
  </si>
  <si>
    <t>1859.745652173913043</t>
  </si>
  <si>
    <t>972.1397727272727273</t>
  </si>
  <si>
    <t>51617.47</t>
  </si>
  <si>
    <t>1779.912758620689655</t>
  </si>
  <si>
    <t>794.1149230769230769</t>
  </si>
  <si>
    <t>43835.15</t>
  </si>
  <si>
    <t>1623.524074074074074</t>
  </si>
  <si>
    <t>40162.52</t>
  </si>
  <si>
    <t>1673.438333333333333</t>
  </si>
  <si>
    <t>1056.908421052631579</t>
  </si>
  <si>
    <t>44152.63</t>
  </si>
  <si>
    <t>1839.692916666666667</t>
  </si>
  <si>
    <t>1103.81575</t>
  </si>
  <si>
    <t>103595.61</t>
  </si>
  <si>
    <t>3984.446538461538462</t>
  </si>
  <si>
    <t>1726.5935</t>
  </si>
  <si>
    <t>3595.175833333333333</t>
  </si>
  <si>
    <t>1797.587916666666667</t>
  </si>
  <si>
    <t>94440.45</t>
  </si>
  <si>
    <t>2421.55</t>
  </si>
  <si>
    <t>1409.558955223880597</t>
  </si>
  <si>
    <t>3015.24072847682119205298013245033112583</t>
  </si>
  <si>
    <t>120694.65</t>
  </si>
  <si>
    <t>2277.257547169811321</t>
  </si>
  <si>
    <t>1676.314583333333333</t>
  </si>
  <si>
    <t>47790.66</t>
  </si>
  <si>
    <t>1706.809285714285714</t>
  </si>
  <si>
    <t>1225.401538461538462</t>
  </si>
  <si>
    <t>87747.08</t>
  </si>
  <si>
    <t>3025.761379310344828</t>
  </si>
  <si>
    <t>1720.530980392156863</t>
  </si>
  <si>
    <t>76114.16</t>
  </si>
  <si>
    <t>2718.362857142857143</t>
  </si>
  <si>
    <t>1654.655652173913043</t>
  </si>
  <si>
    <t>127321.88</t>
  </si>
  <si>
    <t>4715.625185185185185</t>
  </si>
  <si>
    <t>1900.326567164179104</t>
  </si>
  <si>
    <t>1849.116346153846154</t>
  </si>
  <si>
    <t>86472.39</t>
  </si>
  <si>
    <t>2402.010833333333333</t>
  </si>
  <si>
    <t>1601.340555555555556</t>
  </si>
  <si>
    <t>90983.54</t>
  </si>
  <si>
    <t>2934.952903225806452</t>
  </si>
  <si>
    <t>2067.807727272727273</t>
  </si>
  <si>
    <t>110259.17</t>
  </si>
  <si>
    <t>2297.066041666666667</t>
  </si>
  <si>
    <t>1575.131</t>
  </si>
  <si>
    <t>87739.17</t>
  </si>
  <si>
    <t>2658.762727272727273</t>
  </si>
  <si>
    <t>86547.11</t>
  </si>
  <si>
    <t>1730.9422</t>
  </si>
  <si>
    <t>1095.533037974683544</t>
  </si>
  <si>
    <t>85578.5</t>
  </si>
  <si>
    <t>1645.740384615384615</t>
  </si>
  <si>
    <t>1018.791666666666667</t>
  </si>
  <si>
    <t>100018.69</t>
  </si>
  <si>
    <t>2000.3738</t>
  </si>
  <si>
    <t>1190.698690476190476</t>
  </si>
  <si>
    <t>231490.37</t>
  </si>
  <si>
    <t>5935.650512820512821</t>
  </si>
  <si>
    <t>1794.498992248062016</t>
  </si>
  <si>
    <t>91222.36</t>
  </si>
  <si>
    <t>4146.470909090909091</t>
  </si>
  <si>
    <t>1447.973968253968254</t>
  </si>
  <si>
    <t>44235.46</t>
  </si>
  <si>
    <t>1769.4184</t>
  </si>
  <si>
    <t>983.0102222222222222</t>
  </si>
  <si>
    <t>86033.64</t>
  </si>
  <si>
    <t>1870.296521739130435</t>
  </si>
  <si>
    <t>1162.616756756756757</t>
  </si>
  <si>
    <t>85373.26</t>
  </si>
  <si>
    <t>1673.985490196078431</t>
  </si>
  <si>
    <t>1376.988064516129032</t>
  </si>
  <si>
    <t>192286.3</t>
  </si>
  <si>
    <t>4091.197872340425532</t>
  </si>
  <si>
    <t>2185.071590909090909</t>
  </si>
  <si>
    <t>115193.29</t>
  </si>
  <si>
    <t>9599.440833333333333</t>
  </si>
  <si>
    <t>3972.182413793103448</t>
  </si>
  <si>
    <t>126011.69</t>
  </si>
  <si>
    <t>6000.556666666666667</t>
  </si>
  <si>
    <t>3405.721351351351351</t>
  </si>
  <si>
    <t>85588.64</t>
  </si>
  <si>
    <t>4075.649523809523810</t>
  </si>
  <si>
    <t>1528.368571428571429</t>
  </si>
  <si>
    <t>42897.33</t>
  </si>
  <si>
    <t>1865.101304347826087</t>
  </si>
  <si>
    <t>1340.5415625</t>
  </si>
  <si>
    <t>41838.17</t>
  </si>
  <si>
    <t>1442.695517241379310</t>
  </si>
  <si>
    <t>950.8675</t>
  </si>
  <si>
    <t>85165.95</t>
  </si>
  <si>
    <t>4482.418421052631579</t>
  </si>
  <si>
    <t>2183.742307692307692</t>
  </si>
  <si>
    <t>85179.74</t>
  </si>
  <si>
    <t>3042.133571428571429</t>
  </si>
  <si>
    <t>2241.572105263157895</t>
  </si>
  <si>
    <t>216737.18</t>
  </si>
  <si>
    <t>5703.61</t>
  </si>
  <si>
    <t>4168.022692307692308</t>
  </si>
  <si>
    <t>141249.39</t>
  </si>
  <si>
    <t>7062.4695</t>
  </si>
  <si>
    <t>4280.284545454545455</t>
  </si>
  <si>
    <t>100027.67</t>
  </si>
  <si>
    <t>3226.699032258064516</t>
  </si>
  <si>
    <t>1887.314528301886792</t>
  </si>
  <si>
    <t>85539.91</t>
  </si>
  <si>
    <t>4073.329047619047619</t>
  </si>
  <si>
    <t>2443.997428571428571</t>
  </si>
  <si>
    <t>85221.25</t>
  </si>
  <si>
    <t>2506.507352941176471</t>
  </si>
  <si>
    <t>1352.718253968253968</t>
  </si>
  <si>
    <t>190029.03</t>
  </si>
  <si>
    <t>6129.968709677419355</t>
  </si>
  <si>
    <t>2135.157640449438202</t>
  </si>
  <si>
    <t>112727.17</t>
  </si>
  <si>
    <t>2749.443170731707317</t>
  </si>
  <si>
    <t>1707.987424242424242</t>
  </si>
  <si>
    <t>97789.52</t>
  </si>
  <si>
    <t>7522.270769230769231</t>
  </si>
  <si>
    <t>3761.135384615384615</t>
  </si>
  <si>
    <t>85061.45</t>
  </si>
  <si>
    <t>1933.214772727272727</t>
  </si>
  <si>
    <t>1250.903676470588235</t>
  </si>
  <si>
    <t>2238.95359788359788359788359788359788360</t>
  </si>
  <si>
    <t>103035.9</t>
  </si>
  <si>
    <t>2192.253191489361702</t>
  </si>
  <si>
    <t>1661.869354838709677</t>
  </si>
  <si>
    <t>1975.00774647887323943661971830985915493</t>
  </si>
  <si>
    <t>88456.05</t>
  </si>
  <si>
    <t>2390.704054054054054</t>
  </si>
  <si>
    <t>1769.121</t>
  </si>
  <si>
    <t>69143.66</t>
  </si>
  <si>
    <t>3292.555238095238095</t>
  </si>
  <si>
    <t>3006.246086956521739</t>
  </si>
  <si>
    <t>53376.38</t>
  </si>
  <si>
    <t>2426.199090909090909</t>
  </si>
  <si>
    <t>1482.677222222222222</t>
  </si>
  <si>
    <t>72271.84</t>
  </si>
  <si>
    <t>2064.909714285714286</t>
  </si>
  <si>
    <t>1290.568571428571429</t>
  </si>
  <si>
    <t>45958.8</t>
  </si>
  <si>
    <t>2089.036363636363636</t>
  </si>
  <si>
    <t>999.1043478260869565</t>
  </si>
  <si>
    <t>102434.56</t>
  </si>
  <si>
    <t>2438.918095238095238</t>
  </si>
  <si>
    <t>1463.350857142857143</t>
  </si>
  <si>
    <t>71317.07</t>
  </si>
  <si>
    <t>1828.642820512820513</t>
  </si>
  <si>
    <t>1004.465774647887324</t>
  </si>
  <si>
    <t>62103.72</t>
  </si>
  <si>
    <t>3105.186</t>
  </si>
  <si>
    <t>2822.896363636363636</t>
  </si>
  <si>
    <t>55468.32</t>
  </si>
  <si>
    <t>956.3503448275862069</t>
  </si>
  <si>
    <t>596.4335483870967742</t>
  </si>
  <si>
    <t>39254.59</t>
  </si>
  <si>
    <t>2180.810555555555556</t>
  </si>
  <si>
    <t>1509.791923076923077</t>
  </si>
  <si>
    <t>50216.21</t>
  </si>
  <si>
    <t>5579.578888888888889</t>
  </si>
  <si>
    <t>2282.555</t>
  </si>
  <si>
    <t>5025.04897435897435897435897435897435897</t>
  </si>
  <si>
    <t>49183.75</t>
  </si>
  <si>
    <t>3278.916666666666667</t>
  </si>
  <si>
    <t>2235.625</t>
  </si>
  <si>
    <t>20796.43</t>
  </si>
  <si>
    <t>5199.1075</t>
  </si>
  <si>
    <t>2079.643</t>
  </si>
  <si>
    <t>121857.22</t>
  </si>
  <si>
    <t>2256.615185185185185</t>
  </si>
  <si>
    <t>1433.614352941176471</t>
  </si>
  <si>
    <t>87670.8</t>
  </si>
  <si>
    <t>1992.518181818181818</t>
  </si>
  <si>
    <t>1391.6</t>
  </si>
  <si>
    <t>3372.02</t>
  </si>
  <si>
    <t>562.0033333333333333</t>
  </si>
  <si>
    <t>421.5025</t>
  </si>
  <si>
    <t>101373.39</t>
  </si>
  <si>
    <t>1987.713529411764706</t>
  </si>
  <si>
    <t>1316.537532467532468</t>
  </si>
  <si>
    <t>100978.44</t>
  </si>
  <si>
    <t>4589.929090909090909</t>
  </si>
  <si>
    <t>2348.335813953488372</t>
  </si>
  <si>
    <t>49116.43</t>
  </si>
  <si>
    <t>2135.496956521739130</t>
  </si>
  <si>
    <t>1197.961707317073171</t>
  </si>
  <si>
    <t>105627.26</t>
  </si>
  <si>
    <t>1625.034769230769231</t>
  </si>
  <si>
    <t>567.8884946236559140</t>
  </si>
  <si>
    <t>60878.31</t>
  </si>
  <si>
    <t>1217.5662</t>
  </si>
  <si>
    <t>684.0259550561797753</t>
  </si>
  <si>
    <t>Asrafujjaman (Ex)</t>
  </si>
  <si>
    <t>913.2322916666666667</t>
  </si>
  <si>
    <t>42858.4</t>
  </si>
  <si>
    <t>1098.933333333333333</t>
  </si>
  <si>
    <t>779.2436363636363636</t>
  </si>
  <si>
    <t>107837.1</t>
  </si>
  <si>
    <t>2837.818421052631579</t>
  </si>
  <si>
    <t>1609.508955223880597</t>
  </si>
  <si>
    <t>38477.3</t>
  </si>
  <si>
    <t>2959.792307692307692</t>
  </si>
  <si>
    <t>2025.121052631578947</t>
  </si>
  <si>
    <t>46666.23</t>
  </si>
  <si>
    <t>3589.71</t>
  </si>
  <si>
    <t>1333.320857142857143</t>
  </si>
  <si>
    <t>55978.53</t>
  </si>
  <si>
    <t>1805.759032258064516</t>
  </si>
  <si>
    <t>1166.219375</t>
  </si>
  <si>
    <t>104217.251666666666666666666666666666667</t>
  </si>
  <si>
    <t>3635.48552325581395348837209302325581395</t>
  </si>
  <si>
    <t>45450.74</t>
  </si>
  <si>
    <t>2272.537</t>
  </si>
  <si>
    <t>1165.403589743589744</t>
  </si>
  <si>
    <t>101214.59</t>
  </si>
  <si>
    <t>2024.2918</t>
  </si>
  <si>
    <t>1204.935595238095238</t>
  </si>
  <si>
    <t>97394.15</t>
  </si>
  <si>
    <t>3043.5671875</t>
  </si>
  <si>
    <t>1453.644029850746269</t>
  </si>
  <si>
    <t>63849.69</t>
  </si>
  <si>
    <t>3192.4845</t>
  </si>
  <si>
    <t>1637.171538461538462</t>
  </si>
  <si>
    <t>201087.96</t>
  </si>
  <si>
    <t>1879.326728971962617</t>
  </si>
  <si>
    <t>995.4849504950495050</t>
  </si>
  <si>
    <t>63994.65</t>
  </si>
  <si>
    <t>2064.343548387096774</t>
  </si>
  <si>
    <t>1488.247674418604651</t>
  </si>
  <si>
    <t>4653.429285714285714</t>
  </si>
  <si>
    <t>1784.876986301369863</t>
  </si>
  <si>
    <t>87288.87</t>
  </si>
  <si>
    <t>6234.919285714285714</t>
  </si>
  <si>
    <t>3795.168260869565217</t>
  </si>
  <si>
    <t>107469.33</t>
  </si>
  <si>
    <t>5373.4665</t>
  </si>
  <si>
    <t>2066.717884615384615</t>
  </si>
  <si>
    <t>NOR-329</t>
  </si>
  <si>
    <t>Shagar</t>
  </si>
  <si>
    <t>Arai Hazar Bazar. (Tb)</t>
  </si>
  <si>
    <t>5708.86062827225130890052356020942408377</t>
  </si>
  <si>
    <t>196169.6</t>
  </si>
  <si>
    <t>4904.24</t>
  </si>
  <si>
    <t>2927.904477611940299</t>
  </si>
  <si>
    <t>84672.57</t>
  </si>
  <si>
    <t>4456.451052631578947</t>
  </si>
  <si>
    <t>2646.0178125</t>
  </si>
  <si>
    <t>163282.146666666666666666666666666666667</t>
  </si>
  <si>
    <t>3201.61071895424836601307189542483660131</t>
  </si>
  <si>
    <t>190582.01</t>
  </si>
  <si>
    <t>3811.6402</t>
  </si>
  <si>
    <t>2165.704659090909091</t>
  </si>
  <si>
    <t>210970.27</t>
  </si>
  <si>
    <t>5860.285277777777778</t>
  </si>
  <si>
    <t>2541.810481927710843</t>
  </si>
  <si>
    <t>55696.83</t>
  </si>
  <si>
    <t>3094.268333333333333</t>
  </si>
  <si>
    <t>2227.8732</t>
  </si>
  <si>
    <t>85102.28</t>
  </si>
  <si>
    <t>1702.0456</t>
  </si>
  <si>
    <t>1215.746857142857143</t>
  </si>
  <si>
    <t>85149.48</t>
  </si>
  <si>
    <t>1702.9896</t>
  </si>
  <si>
    <t>1120.387894736842105</t>
  </si>
  <si>
    <t>2084.42544554455445544554455445544554455</t>
  </si>
  <si>
    <t>85401.15</t>
  </si>
  <si>
    <t>1674.532352941176471</t>
  </si>
  <si>
    <t>1255.899264705882353</t>
  </si>
  <si>
    <t>43829.86</t>
  </si>
  <si>
    <t>2191.493</t>
  </si>
  <si>
    <t>1826.244166666666667</t>
  </si>
  <si>
    <t>44215.62</t>
  </si>
  <si>
    <t>1637.615555555555556</t>
  </si>
  <si>
    <t>1381.738125</t>
  </si>
  <si>
    <t>85393.71</t>
  </si>
  <si>
    <t>7763.064545454545455</t>
  </si>
  <si>
    <t>2668.5534375</t>
  </si>
  <si>
    <t>73395.03</t>
  </si>
  <si>
    <t>3669.7515</t>
  </si>
  <si>
    <t>2446.501</t>
  </si>
  <si>
    <t>44775.9266666666666666666666666666666667</t>
  </si>
  <si>
    <t>1460.08456521739130434782608695652173913</t>
  </si>
  <si>
    <t>91542.86</t>
  </si>
  <si>
    <t>2860.714375</t>
  </si>
  <si>
    <t>1868.221632653061224</t>
  </si>
  <si>
    <t>35690.75</t>
  </si>
  <si>
    <t>1622.306818181818182</t>
  </si>
  <si>
    <t>1372.721153846153846</t>
  </si>
  <si>
    <t>115689.7</t>
  </si>
  <si>
    <t>2570.882222222222222</t>
  </si>
  <si>
    <t>1361.055294117647059</t>
  </si>
  <si>
    <t>59302.16</t>
  </si>
  <si>
    <t>1446.394146341463415</t>
  </si>
  <si>
    <t>1005.121355932203390</t>
  </si>
  <si>
    <t>116263.673333333333333333333333333333333</t>
  </si>
  <si>
    <t>4009.09218390804597701149425287356321839</t>
  </si>
  <si>
    <t>93332.97</t>
  </si>
  <si>
    <t>2522.512702702702703</t>
  </si>
  <si>
    <t>1372.543676470588235</t>
  </si>
  <si>
    <t>5220.149411764705882</t>
  </si>
  <si>
    <t>3697.605833333333333</t>
  </si>
  <si>
    <t>85335.72</t>
  </si>
  <si>
    <t>4266.786</t>
  </si>
  <si>
    <t>2666.74125</t>
  </si>
  <si>
    <t>100826.94</t>
  </si>
  <si>
    <t>4201.1225</t>
  </si>
  <si>
    <t>2016.5388</t>
  </si>
  <si>
    <t>5130.19642105263157894736842105263157895</t>
  </si>
  <si>
    <t>86402.02</t>
  </si>
  <si>
    <t>3200.074814814814815</t>
  </si>
  <si>
    <t>2335.189729729729730</t>
  </si>
  <si>
    <t>84689.2</t>
  </si>
  <si>
    <t>4234.46</t>
  </si>
  <si>
    <t>2352.477777777777778</t>
  </si>
  <si>
    <t>100170.07</t>
  </si>
  <si>
    <t>3130.3146875</t>
  </si>
  <si>
    <t>1964.119019607843137</t>
  </si>
  <si>
    <t>84249.32</t>
  </si>
  <si>
    <t>CML-125</t>
  </si>
  <si>
    <t>Kingkor Shaha</t>
  </si>
  <si>
    <t>16849.864</t>
  </si>
  <si>
    <t>14041.55333333333333</t>
  </si>
  <si>
    <t>Laksham (Tb)</t>
  </si>
  <si>
    <t>100027.74</t>
  </si>
  <si>
    <t>4167.8225</t>
  </si>
  <si>
    <t>2041.382448979591837</t>
  </si>
  <si>
    <t>138710.91</t>
  </si>
  <si>
    <t>6935.5455</t>
  </si>
  <si>
    <t>3383.192926829268293</t>
  </si>
  <si>
    <t>85924.66</t>
  </si>
  <si>
    <t>3304.794615384615385</t>
  </si>
  <si>
    <t>2045.825238095238095</t>
  </si>
  <si>
    <t>100437.37</t>
  </si>
  <si>
    <t>3239.915161290322581</t>
  </si>
  <si>
    <t>1434.819571428571429</t>
  </si>
  <si>
    <t>5781.82819148936170212765957446808510638</t>
  </si>
  <si>
    <t>85702.62</t>
  </si>
  <si>
    <t>4510.664210526315789</t>
  </si>
  <si>
    <t>2764.600645161290323</t>
  </si>
  <si>
    <t>2582.63255813953488372093023255813953488</t>
  </si>
  <si>
    <t>101027.3</t>
  </si>
  <si>
    <t>2296.075</t>
  </si>
  <si>
    <t>1443.247142857142857</t>
  </si>
  <si>
    <t>123018.44</t>
  </si>
  <si>
    <t>2860.893953488372093</t>
  </si>
  <si>
    <t>2085.058305084745763</t>
  </si>
  <si>
    <t>83217.01</t>
  </si>
  <si>
    <t>1570.132264150943396</t>
  </si>
  <si>
    <t>904.5327173913043478</t>
  </si>
  <si>
    <t>53124.09</t>
  </si>
  <si>
    <t>1831.865172413793103</t>
  </si>
  <si>
    <t>1362.156153846153846</t>
  </si>
  <si>
    <t>2248.98942196531791907514450867052023121</t>
  </si>
  <si>
    <t>75089.3</t>
  </si>
  <si>
    <t>1532.434693877551020</t>
  </si>
  <si>
    <t>1001.190666666666667</t>
  </si>
  <si>
    <t>57560.48</t>
  </si>
  <si>
    <t>2502.629565217391304</t>
  </si>
  <si>
    <t>1555.688648648648649</t>
  </si>
  <si>
    <t>70005.81</t>
  </si>
  <si>
    <t>1458.454375</t>
  </si>
  <si>
    <t>833.4025</t>
  </si>
  <si>
    <t>53622.63</t>
  </si>
  <si>
    <t>1218.696136363636364</t>
  </si>
  <si>
    <t>714.9684</t>
  </si>
  <si>
    <t>44784.67</t>
  </si>
  <si>
    <t>2357.087894736842105</t>
  </si>
  <si>
    <t>1066.301666666666667</t>
  </si>
  <si>
    <t>27329.68</t>
  </si>
  <si>
    <t>1138.736666666666667</t>
  </si>
  <si>
    <t>759.1577777777777778</t>
  </si>
  <si>
    <t>1357.54409836065573770491803278688524590</t>
  </si>
  <si>
    <t>85377.56</t>
  </si>
  <si>
    <t>1707.5512</t>
  </si>
  <si>
    <t>959.2984269662921348</t>
  </si>
  <si>
    <t>2174.21963414634146341463414634146341463</t>
  </si>
  <si>
    <t>85415.81</t>
  </si>
  <si>
    <t>3882.536818181818182</t>
  </si>
  <si>
    <t>1856.865434782608696</t>
  </si>
  <si>
    <t>87062.53</t>
  </si>
  <si>
    <t>1612.269074074074074</t>
  </si>
  <si>
    <t>1102.057341772151899</t>
  </si>
  <si>
    <t>86322.35</t>
  </si>
  <si>
    <t>1370.196031746031746</t>
  </si>
  <si>
    <t>889.9211340206185567</t>
  </si>
  <si>
    <t>193655.77</t>
  </si>
  <si>
    <t>3521.014</t>
  </si>
  <si>
    <t>1793.108981481481481</t>
  </si>
  <si>
    <t>3173.05691358024691358024691358024691358</t>
  </si>
  <si>
    <t>68335.43</t>
  </si>
  <si>
    <t>1518.565111111111111</t>
  </si>
  <si>
    <t>936.1017808219178082</t>
  </si>
  <si>
    <t>42150.75</t>
  </si>
  <si>
    <t>1053.76875</t>
  </si>
  <si>
    <t>810.5913461538461538</t>
  </si>
  <si>
    <t>44514.12</t>
  </si>
  <si>
    <t>947.1089361702127660</t>
  </si>
  <si>
    <t>664.3898507462686567</t>
  </si>
  <si>
    <t>67113.34</t>
  </si>
  <si>
    <t>2237.111333333333333</t>
  </si>
  <si>
    <t>1016.868787878787879</t>
  </si>
  <si>
    <t>113970.96</t>
  </si>
  <si>
    <t>4955.259130434782609</t>
  </si>
  <si>
    <t>1187.1975</t>
  </si>
  <si>
    <t>85373.44</t>
  </si>
  <si>
    <t>3711.888695652173913</t>
  </si>
  <si>
    <t>1897.187555555555556</t>
  </si>
  <si>
    <t>85375.03</t>
  </si>
  <si>
    <t>2246.711315789473684</t>
  </si>
  <si>
    <t>1202.465211267605634</t>
  </si>
  <si>
    <t>85088.25</t>
  </si>
  <si>
    <t>4254.4125</t>
  </si>
  <si>
    <t>2181.75</t>
  </si>
  <si>
    <t>87772.85</t>
  </si>
  <si>
    <t>2507.795714285714286</t>
  </si>
  <si>
    <t>1310.042537313432836</t>
  </si>
  <si>
    <t>107930.56</t>
  </si>
  <si>
    <t>5680.555789473684211</t>
  </si>
  <si>
    <t>2632.452682926829268</t>
  </si>
  <si>
    <t>198936.54</t>
  </si>
  <si>
    <t>5235.172105263157895</t>
  </si>
  <si>
    <t>1950.358235294117647</t>
  </si>
  <si>
    <t>69931.4</t>
  </si>
  <si>
    <t>1226.866666666666667</t>
  </si>
  <si>
    <t>1092.678125</t>
  </si>
  <si>
    <t>2044.78285714285714285714285714285714286</t>
  </si>
  <si>
    <t>200857.85</t>
  </si>
  <si>
    <t>7173.494642857142857</t>
  </si>
  <si>
    <t>3862.650961538461538</t>
  </si>
  <si>
    <t>121281.32</t>
  </si>
  <si>
    <t>2756.393636363636364</t>
  </si>
  <si>
    <t>1378.196818181818182</t>
  </si>
  <si>
    <t>3935.28100840336134453781512605042016807</t>
  </si>
  <si>
    <t>73444.96</t>
  </si>
  <si>
    <t>2623.034285714285714</t>
  </si>
  <si>
    <t>1288.508070175438596</t>
  </si>
  <si>
    <t>78228.4</t>
  </si>
  <si>
    <t>3911.42</t>
  </si>
  <si>
    <t>2173.011111111111111</t>
  </si>
  <si>
    <t>85855.2</t>
  </si>
  <si>
    <t>3302.123076923076923</t>
  </si>
  <si>
    <t>1996.632558139534884</t>
  </si>
  <si>
    <t>62709.24</t>
  </si>
  <si>
    <t>3135.462</t>
  </si>
  <si>
    <t>1567.731</t>
  </si>
  <si>
    <t>106934.82</t>
  </si>
  <si>
    <t>2324.67</t>
  </si>
  <si>
    <t>1464.860547945205479</t>
  </si>
  <si>
    <t>190055.63</t>
  </si>
  <si>
    <t>3221.281864406779661</t>
  </si>
  <si>
    <t>2235.948588235294118</t>
  </si>
  <si>
    <t>69384.53</t>
  </si>
  <si>
    <t>1982.415142857142857</t>
  </si>
  <si>
    <t>1261.536909090909091</t>
  </si>
  <si>
    <t>91905.64</t>
  </si>
  <si>
    <t>2297.641</t>
  </si>
  <si>
    <t>1068.670232558139535</t>
  </si>
  <si>
    <t>79823.33</t>
  </si>
  <si>
    <t>4434.629444444444444</t>
  </si>
  <si>
    <t>2157.387297297297297</t>
  </si>
  <si>
    <t>Abu Hanif (Ex)</t>
  </si>
  <si>
    <t>266683.79</t>
  </si>
  <si>
    <t>5442.526326530612245</t>
  </si>
  <si>
    <t>2185.932704918032787</t>
  </si>
  <si>
    <t>125360.83</t>
  </si>
  <si>
    <t>4322.787241379310345</t>
  </si>
  <si>
    <t>2124.759830508474576</t>
  </si>
  <si>
    <t>5197.79518072289156626506024096385542169</t>
  </si>
  <si>
    <t>52531.73</t>
  </si>
  <si>
    <t>4775.611818181818182</t>
  </si>
  <si>
    <t>3502.115333333333333</t>
  </si>
  <si>
    <t>95291.08</t>
  </si>
  <si>
    <t>1905.8216</t>
  </si>
  <si>
    <t>1361.301142857142857</t>
  </si>
  <si>
    <t>103058.95</t>
  </si>
  <si>
    <t>4907.569047619047619</t>
  </si>
  <si>
    <t>2576.47375</t>
  </si>
  <si>
    <t>43295.33</t>
  </si>
  <si>
    <t>2546.784117647058824</t>
  </si>
  <si>
    <t>1967.969545454545455</t>
  </si>
  <si>
    <t>3013.72857142857142857142857142857142857</t>
  </si>
  <si>
    <t>99543.32</t>
  </si>
  <si>
    <t>3828.589230769230769</t>
  </si>
  <si>
    <t>1580.052698412698413</t>
  </si>
  <si>
    <t>181787.46</t>
  </si>
  <si>
    <t>3246.204642857142857</t>
  </si>
  <si>
    <t>1431.397322834645669</t>
  </si>
  <si>
    <t>3428.83300353356890459363957597173144876</t>
  </si>
  <si>
    <t>190273.9</t>
  </si>
  <si>
    <t>2606.491780821917808</t>
  </si>
  <si>
    <t>1761.795370370370370</t>
  </si>
  <si>
    <t>370100.53</t>
  </si>
  <si>
    <t>6381.043620689655172</t>
  </si>
  <si>
    <t>4158.432921348314607</t>
  </si>
  <si>
    <t>EZC6X</t>
  </si>
  <si>
    <t>ERAZOLE-20 CAPSULE (EXP)</t>
  </si>
  <si>
    <t>(blank)</t>
  </si>
  <si>
    <t>53235.62</t>
  </si>
  <si>
    <t>1438.800540540540541</t>
  </si>
  <si>
    <t>1330.8905</t>
  </si>
  <si>
    <t>6052.19481481481481481481481481481481482</t>
  </si>
  <si>
    <t>58841</t>
  </si>
  <si>
    <t>5349.181818181818182</t>
  </si>
  <si>
    <t>2029</t>
  </si>
  <si>
    <t>73911.4266666666666666666666666666666667</t>
  </si>
  <si>
    <t>3167.63257142857142857142857142857142857</t>
  </si>
  <si>
    <t>63492.27</t>
  </si>
  <si>
    <t>2442.010384615384615</t>
  </si>
  <si>
    <t>1244.946470588235294</t>
  </si>
  <si>
    <t>62464.94</t>
  </si>
  <si>
    <t>2230.890714285714286</t>
  </si>
  <si>
    <t>1388.109777777777778</t>
  </si>
  <si>
    <t>85370.15</t>
  </si>
  <si>
    <t>4065.245238095238095</t>
  </si>
  <si>
    <t>1552.184545454545455</t>
  </si>
  <si>
    <t>34376.8</t>
  </si>
  <si>
    <t>1074.275</t>
  </si>
  <si>
    <t>799.4604651162790698</t>
  </si>
  <si>
    <t>2789.81376068376068376068376068376068376</t>
  </si>
  <si>
    <t>85059.67</t>
  </si>
  <si>
    <t>4476.824736842105263</t>
  </si>
  <si>
    <t>1978.131860465116279</t>
  </si>
  <si>
    <t>114296.52</t>
  </si>
  <si>
    <t>2721.345714285714286</t>
  </si>
  <si>
    <t>1904.942</t>
  </si>
  <si>
    <t>16052.73</t>
  </si>
  <si>
    <t>1003.295625</t>
  </si>
  <si>
    <t>764.4157142857142857</t>
  </si>
  <si>
    <t>84758</t>
  </si>
  <si>
    <t>4237.9</t>
  </si>
  <si>
    <t>1513.535714285714286</t>
  </si>
  <si>
    <t>6240.98792079207920792079207920792079208</t>
  </si>
  <si>
    <t>93909.3</t>
  </si>
  <si>
    <t>2538.089189189189189</t>
  </si>
  <si>
    <t>1771.873584905660377</t>
  </si>
  <si>
    <t>113379.26</t>
  </si>
  <si>
    <t>4199.231851851851852</t>
  </si>
  <si>
    <t>2464.766521739130435</t>
  </si>
  <si>
    <t>4309.95703703703703703703703703703703704</t>
  </si>
  <si>
    <t>5196.69568345323741007194244604316546763</t>
  </si>
  <si>
    <t>6436.57134453781512605042016806722689076</t>
  </si>
  <si>
    <t>108901.138333333333333333333333333333333</t>
  </si>
  <si>
    <t>5185.76849206349206349206349206349206349</t>
  </si>
  <si>
    <t>85038.79</t>
  </si>
  <si>
    <t>4251.9395</t>
  </si>
  <si>
    <t>2125.96975</t>
  </si>
  <si>
    <t>100033.65</t>
  </si>
  <si>
    <t>3704.95</t>
  </si>
  <si>
    <t>1695.485593220338983</t>
  </si>
  <si>
    <t>84627.9</t>
  </si>
  <si>
    <t>CML-114</t>
  </si>
  <si>
    <t>Ariful Islam-2</t>
  </si>
  <si>
    <t>21156.975</t>
  </si>
  <si>
    <t>Hazigonj-1 (Tb)</t>
  </si>
  <si>
    <t>85112.73</t>
  </si>
  <si>
    <t>4052.987142857142857</t>
  </si>
  <si>
    <t>1850.276739130434783</t>
  </si>
  <si>
    <t>6492.62815789473684210526315789473684211</t>
  </si>
  <si>
    <t>110902.49</t>
  </si>
  <si>
    <t>4821.847391304347826</t>
  </si>
  <si>
    <t>1980.401607142857143</t>
  </si>
  <si>
    <t>2448.257142857142857</t>
  </si>
  <si>
    <t>4758.27016260162601626016260162601626016</t>
  </si>
  <si>
    <t>125255.82</t>
  </si>
  <si>
    <t>4175.194</t>
  </si>
  <si>
    <t>2783.462666666666667</t>
  </si>
  <si>
    <t>85897.76</t>
  </si>
  <si>
    <t>2526.404705882352941</t>
  </si>
  <si>
    <t>1301.481212121212121</t>
  </si>
  <si>
    <t>129865.148333333333333333333333333333333</t>
  </si>
  <si>
    <t>5059.68110389610389610389610389610389610</t>
  </si>
  <si>
    <t>129240</t>
  </si>
  <si>
    <t>5385</t>
  </si>
  <si>
    <t>2349.818181818181818</t>
  </si>
  <si>
    <t>190905.89</t>
  </si>
  <si>
    <t>4061.827446808510638</t>
  </si>
  <si>
    <t>1403.719779411764706</t>
  </si>
  <si>
    <t>4376.16951086956521739130434782608695652</t>
  </si>
  <si>
    <t>101031.77</t>
  </si>
  <si>
    <t>2806.438055555555556</t>
  </si>
  <si>
    <t>1530.784393939393939</t>
  </si>
  <si>
    <t>190716.38</t>
  </si>
  <si>
    <t>4146.008260869565217</t>
  </si>
  <si>
    <t>2028.897659574468085</t>
  </si>
  <si>
    <t>102474.73</t>
  </si>
  <si>
    <t>3415.824333333333333</t>
  </si>
  <si>
    <t>2627.557179487179487</t>
  </si>
  <si>
    <t>100050.87</t>
  </si>
  <si>
    <t>4002.0348</t>
  </si>
  <si>
    <t>2175.018913043478261</t>
  </si>
  <si>
    <t>4386.01933333333333333333333333333333333</t>
  </si>
  <si>
    <t>87697.58</t>
  </si>
  <si>
    <t>4872.087777777777778</t>
  </si>
  <si>
    <t>3812.938260869565217</t>
  </si>
  <si>
    <t>3328.19561538461538461538461538461538462</t>
  </si>
  <si>
    <t>85302.71</t>
  </si>
  <si>
    <t>1609.485094339622642</t>
  </si>
  <si>
    <t>1152.739324324324324</t>
  </si>
  <si>
    <t>96731.84</t>
  </si>
  <si>
    <t>4030.493333333333333</t>
  </si>
  <si>
    <t>2359.313170731707317</t>
  </si>
  <si>
    <t>144599.17</t>
  </si>
  <si>
    <t>3213.314888888888889</t>
  </si>
  <si>
    <t>2126.458382352941176</t>
  </si>
  <si>
    <t>3228.99789473684210526315789473684210526</t>
  </si>
  <si>
    <t>100206.81</t>
  </si>
  <si>
    <t>2505.17025</t>
  </si>
  <si>
    <t>1541.643230769230769</t>
  </si>
  <si>
    <t>94008.3633333333333333333333333333333333</t>
  </si>
  <si>
    <t>2877.80704081632653061224489795918367347</t>
  </si>
  <si>
    <t>3595.07985849056603773584905660377358491</t>
  </si>
  <si>
    <t>43975.74</t>
  </si>
  <si>
    <t>1832.3225</t>
  </si>
  <si>
    <t>1465.858</t>
  </si>
  <si>
    <t>2152.67868932038834951456310679611650485</t>
  </si>
  <si>
    <t>75591.95</t>
  </si>
  <si>
    <t>1399.850925925925926</t>
  </si>
  <si>
    <t>921.8530487804878049</t>
  </si>
  <si>
    <t>1693.14187817258883248730964467005076142</t>
  </si>
  <si>
    <t>60836.17</t>
  </si>
  <si>
    <t>1241.554489795918367</t>
  </si>
  <si>
    <t>790.0801298701298701</t>
  </si>
  <si>
    <t>54399.55</t>
  </si>
  <si>
    <t>1470.258108108108108</t>
  </si>
  <si>
    <t>1046.145192307692308</t>
  </si>
  <si>
    <t>4466.56636363636363636363636363636363636</t>
  </si>
  <si>
    <t>115734.19</t>
  </si>
  <si>
    <t>6429.677222222222222</t>
  </si>
  <si>
    <t>3214.838611111111111</t>
  </si>
  <si>
    <t>3103.66971962616822429906542056074766355</t>
  </si>
  <si>
    <t>84951.59</t>
  </si>
  <si>
    <t>2178.245897435897436</t>
  </si>
  <si>
    <t>1348.437936507936508</t>
  </si>
  <si>
    <t>48250.06</t>
  </si>
  <si>
    <t>4020.838333333333333</t>
  </si>
  <si>
    <t>1663.795172413793103</t>
  </si>
  <si>
    <t>4690.90282051282051282051282051282051282</t>
  </si>
  <si>
    <t>47003.01</t>
  </si>
  <si>
    <t>3357.357857142857143</t>
  </si>
  <si>
    <t>1342.943142857142857</t>
  </si>
  <si>
    <t>2409.23684931506849315068493150684931507</t>
  </si>
  <si>
    <t>85572.59</t>
  </si>
  <si>
    <t>3291.253461538461538</t>
  </si>
  <si>
    <t>1820.693404255319149</t>
  </si>
  <si>
    <t>66993.2266666666666666666666666666666667</t>
  </si>
  <si>
    <t>1620.80387096774193548387096774193548387</t>
  </si>
  <si>
    <t>81331.73</t>
  </si>
  <si>
    <t>1478.758727272727273</t>
  </si>
  <si>
    <t>789.6284466019417476</t>
  </si>
  <si>
    <t>86723.07</t>
  </si>
  <si>
    <t>2477.802</t>
  </si>
  <si>
    <t>1469.882542372881356</t>
  </si>
  <si>
    <t>3681.90965517241379310344827586206896552</t>
  </si>
  <si>
    <t>86039.47</t>
  </si>
  <si>
    <t>2688.7334375</t>
  </si>
  <si>
    <t>1792.488958333333333</t>
  </si>
  <si>
    <t>42675.52</t>
  </si>
  <si>
    <t>10668.88</t>
  </si>
  <si>
    <t>4741.724444444444444</t>
  </si>
  <si>
    <t>1719.60894117647058823529411764705882353</t>
  </si>
  <si>
    <t>63220.69</t>
  </si>
  <si>
    <t>1975.6465625</t>
  </si>
  <si>
    <t>943.5923880597014925</t>
  </si>
  <si>
    <t>35421.6</t>
  </si>
  <si>
    <t>1416.864</t>
  </si>
  <si>
    <t>770.0347826086956522</t>
  </si>
  <si>
    <t>84900.46</t>
  </si>
  <si>
    <t>1572.230740740740741</t>
  </si>
  <si>
    <t>731.9005172413793103</t>
  </si>
  <si>
    <t>34107.92</t>
  </si>
  <si>
    <t>1705.396</t>
  </si>
  <si>
    <t>897.5768421052631579</t>
  </si>
  <si>
    <t>1703.77345971563981042654028436018957346</t>
  </si>
  <si>
    <t>60769.49</t>
  </si>
  <si>
    <t>1240.193673469387755</t>
  </si>
  <si>
    <t>542.5847321428571429</t>
  </si>
  <si>
    <t>44314.36</t>
  </si>
  <si>
    <t>1641.272592592592593</t>
  </si>
  <si>
    <t>942.8587234042553191</t>
  </si>
  <si>
    <t>1837.64411764705882352941176470588235294</t>
  </si>
  <si>
    <t>39417.55</t>
  </si>
  <si>
    <t>1970.8775</t>
  </si>
  <si>
    <t>1159.339705882352941</t>
  </si>
  <si>
    <t>2127.82824786324786324786324786324786325</t>
  </si>
  <si>
    <t>147328.89</t>
  </si>
  <si>
    <t>2888.801764705882353</t>
  </si>
  <si>
    <t>1518.854536082474227</t>
  </si>
  <si>
    <t>105875.72</t>
  </si>
  <si>
    <t>1307.107654320987654</t>
  </si>
  <si>
    <t>945.3189285714285714</t>
  </si>
  <si>
    <t>63891.03</t>
  </si>
  <si>
    <t>1825.458</t>
  </si>
  <si>
    <t>1183.167222222222222</t>
  </si>
  <si>
    <t>70427.78</t>
  </si>
  <si>
    <t>1853.362631578947368</t>
  </si>
  <si>
    <t>1354.380384615384615</t>
  </si>
  <si>
    <t>52116.6</t>
  </si>
  <si>
    <t>1489.045714285714286</t>
  </si>
  <si>
    <t>883.3322033898305085</t>
  </si>
  <si>
    <t>1276.12874316939890710382513661202185792</t>
  </si>
  <si>
    <t>60694.7</t>
  </si>
  <si>
    <t>1291.376595744680851</t>
  </si>
  <si>
    <t>919.6166666666666667</t>
  </si>
  <si>
    <t>78544.32</t>
  </si>
  <si>
    <t>2122.819459459459459</t>
  </si>
  <si>
    <t>1090.893333333333333</t>
  </si>
  <si>
    <t>2873.62176100628930817610062893081761006</t>
  </si>
  <si>
    <t>102818.45</t>
  </si>
  <si>
    <t>6426.153125</t>
  </si>
  <si>
    <t>1869.426363636363636</t>
  </si>
  <si>
    <t>94934.42</t>
  </si>
  <si>
    <t>6781.03</t>
  </si>
  <si>
    <t>2712.412</t>
  </si>
  <si>
    <t>89240.9233333333333333333333333333333333</t>
  </si>
  <si>
    <t>2974.69744444444444444444444444444444444</t>
  </si>
  <si>
    <t>102258.5</t>
  </si>
  <si>
    <t>2763.743243243243243</t>
  </si>
  <si>
    <t>1381.871621621621622</t>
  </si>
  <si>
    <t>4193.27475862068965517241379310344827586</t>
  </si>
  <si>
    <t>86152.94</t>
  </si>
  <si>
    <t>2871.764666666666667</t>
  </si>
  <si>
    <t>1285.864776119402985</t>
  </si>
  <si>
    <t>86116.28</t>
  </si>
  <si>
    <t>2532.831764705882353</t>
  </si>
  <si>
    <t>1411.742295081967213</t>
  </si>
  <si>
    <t>5010.71619318181818181818181818181818182</t>
  </si>
  <si>
    <t>171556.15</t>
  </si>
  <si>
    <t>9530.897222222222222</t>
  </si>
  <si>
    <t>4398.875641025641026</t>
  </si>
  <si>
    <t>191276.96</t>
  </si>
  <si>
    <t>3135.687868852459016</t>
  </si>
  <si>
    <t>1663.277913043478261</t>
  </si>
  <si>
    <t>2429.42779874213836477987421383647798742</t>
  </si>
  <si>
    <t>60897.87</t>
  </si>
  <si>
    <t>1127.738333333333333</t>
  </si>
  <si>
    <t>708.1147674418604651</t>
  </si>
  <si>
    <t>49220.82</t>
  </si>
  <si>
    <t>5468.98</t>
  </si>
  <si>
    <t>2895.342352941176471</t>
  </si>
  <si>
    <t>2070.56535714285714285714285714285714286</t>
  </si>
  <si>
    <t>25506.69</t>
  </si>
  <si>
    <t>1500.393529411764706</t>
  </si>
  <si>
    <t>1214.604285714285714</t>
  </si>
  <si>
    <t>190650.19</t>
  </si>
  <si>
    <t>4236.670888888888889</t>
  </si>
  <si>
    <t>2166.479431818181818</t>
  </si>
  <si>
    <t>4986.63088888888888888888888888888888889</t>
  </si>
  <si>
    <t>66245.68</t>
  </si>
  <si>
    <t>1615.748292682926829</t>
  </si>
  <si>
    <t>895.2118918918918919</t>
  </si>
  <si>
    <t>45547.75</t>
  </si>
  <si>
    <t>1980.336956521739130</t>
  </si>
  <si>
    <t>1110.920731707317073</t>
  </si>
  <si>
    <t>26875.24</t>
  </si>
  <si>
    <t>Mohammad Shahidul Islam( Blank)</t>
  </si>
  <si>
    <t>5375.048</t>
  </si>
  <si>
    <t>2687.524</t>
  </si>
  <si>
    <t>52963.08</t>
  </si>
  <si>
    <t>980.7977777777777778</t>
  </si>
  <si>
    <t>854.2432258064516129</t>
  </si>
  <si>
    <t>47537.9933333333333333333333333333333333</t>
  </si>
  <si>
    <t>1901.51973333333333333333333333333333333</t>
  </si>
  <si>
    <t>5273.78298245614035087719298245614035088</t>
  </si>
  <si>
    <t>234445.92</t>
  </si>
  <si>
    <t>5718.193170731707317</t>
  </si>
  <si>
    <t>2112.125405405405405</t>
  </si>
  <si>
    <t>192875.45</t>
  </si>
  <si>
    <t>4704.279268292682927</t>
  </si>
  <si>
    <t>1948.236868686868687</t>
  </si>
  <si>
    <t>107673.81</t>
  </si>
  <si>
    <t>4894.264090909090909</t>
  </si>
  <si>
    <t>1957.705636363636364</t>
  </si>
  <si>
    <t>85354.87</t>
  </si>
  <si>
    <t>2943.271379310344828</t>
  </si>
  <si>
    <t>1202.181267605633803</t>
  </si>
  <si>
    <t>5066.78141304347826086956521739130434783</t>
  </si>
  <si>
    <t>89189.17</t>
  </si>
  <si>
    <t>2972.972333333333333</t>
  </si>
  <si>
    <t>1564.722280701754386</t>
  </si>
  <si>
    <t>89712.48</t>
  </si>
  <si>
    <t>4984.026666666666667</t>
  </si>
  <si>
    <t>2242.812</t>
  </si>
  <si>
    <t>56497.37</t>
  </si>
  <si>
    <t>2092.495185185185185</t>
  </si>
  <si>
    <t>1284.031136363636364</t>
  </si>
  <si>
    <t>87787.2</t>
  </si>
  <si>
    <t>4877.066666666666667</t>
  </si>
  <si>
    <t>2508.205714285714286</t>
  </si>
  <si>
    <t>3363.65434108527131782945736434108527132</t>
  </si>
  <si>
    <t>105761.42</t>
  </si>
  <si>
    <t>2711.831282051282051</t>
  </si>
  <si>
    <t>1322.01775</t>
  </si>
  <si>
    <t>102374.07</t>
  </si>
  <si>
    <t>6824.938</t>
  </si>
  <si>
    <t>3102.244545454545455</t>
  </si>
  <si>
    <t>5660.22644067796610169491525423728813559</t>
  </si>
  <si>
    <t>122864.57</t>
  </si>
  <si>
    <t>5341.937826086956522</t>
  </si>
  <si>
    <t>2614.139787234042553</t>
  </si>
  <si>
    <t>76181.06</t>
  </si>
  <si>
    <t>2720.752142857142857</t>
  </si>
  <si>
    <t>1554.715510204081633</t>
  </si>
  <si>
    <t>3685.07163636363636363636363636363636364</t>
  </si>
  <si>
    <t>89878.27</t>
  </si>
  <si>
    <t>2995.942333333333333</t>
  </si>
  <si>
    <t>1523.360508474576271</t>
  </si>
  <si>
    <t>120991.97</t>
  </si>
  <si>
    <t>3558.587352941176471</t>
  </si>
  <si>
    <t>1983.474918032786885</t>
  </si>
  <si>
    <t>3007.24915384615384615384615384615384615</t>
  </si>
  <si>
    <t>-38946.45</t>
  </si>
  <si>
    <t>-2434.153125</t>
  </si>
  <si>
    <t>-2163.69166666666667</t>
  </si>
  <si>
    <t>109950.26</t>
  </si>
  <si>
    <t>3435.945625</t>
  </si>
  <si>
    <t>2443.339111111111111</t>
  </si>
  <si>
    <t>4874.89201834862385321100917431192660551</t>
  </si>
  <si>
    <t>190155.92</t>
  </si>
  <si>
    <t>5433.026285714285714</t>
  </si>
  <si>
    <t>4225.687111111111111</t>
  </si>
  <si>
    <t>190356.62</t>
  </si>
  <si>
    <t>2928.563384615384615</t>
  </si>
  <si>
    <t>2115.073555555555556</t>
  </si>
  <si>
    <t>220198.53</t>
  </si>
  <si>
    <t>8155.501111111111111</t>
  </si>
  <si>
    <t>4685.075106382978723</t>
  </si>
  <si>
    <t>85753.66</t>
  </si>
  <si>
    <t>1750.074693877551020</t>
  </si>
  <si>
    <t>1361.169206349206349</t>
  </si>
  <si>
    <t>100038.08</t>
  </si>
  <si>
    <t>2326.466976744186047</t>
  </si>
  <si>
    <t>1471.148235294117647</t>
  </si>
  <si>
    <t>100032.66</t>
  </si>
  <si>
    <t>1961.424705882352941</t>
  </si>
  <si>
    <t>1449.748695652173913</t>
  </si>
  <si>
    <t>225242.41</t>
  </si>
  <si>
    <t>3883.489827586206897</t>
  </si>
  <si>
    <t>1425.584873417721519</t>
  </si>
  <si>
    <t>85932.8</t>
  </si>
  <si>
    <t>2772.025806451612903</t>
  </si>
  <si>
    <t>3257.44903225806451612903225806451612903</t>
  </si>
  <si>
    <t>87352.98</t>
  </si>
  <si>
    <t>3119.749285714285714</t>
  </si>
  <si>
    <t>1679.865</t>
  </si>
  <si>
    <t>1415.147903225806452</t>
  </si>
  <si>
    <t>2196.14186046511627906976744186046511628</t>
  </si>
  <si>
    <t>84952.11</t>
  </si>
  <si>
    <t>2740.390645161290323</t>
  </si>
  <si>
    <t>1517.001964285714286</t>
  </si>
  <si>
    <t>43271.28</t>
  </si>
  <si>
    <t>2277.435789473684211</t>
  </si>
  <si>
    <t>1169.494054054054054</t>
  </si>
  <si>
    <t>2406.67367346938775510204081632653061225</t>
  </si>
  <si>
    <t>42976.86</t>
  </si>
  <si>
    <t>3305.912307692307692</t>
  </si>
  <si>
    <t>1868.559130434782609</t>
  </si>
  <si>
    <t>42913.1</t>
  </si>
  <si>
    <t>1192.030555555555556</t>
  </si>
  <si>
    <t>875.7775510204081633</t>
  </si>
  <si>
    <t>16848.65</t>
  </si>
  <si>
    <t>3369.73</t>
  </si>
  <si>
    <t>2406.95</t>
  </si>
  <si>
    <t>80098.43</t>
  </si>
  <si>
    <t>3482.540434782608696</t>
  </si>
  <si>
    <t>1213.612575757575758</t>
  </si>
  <si>
    <t>100726.05</t>
  </si>
  <si>
    <t>2722.325675675675676</t>
  </si>
  <si>
    <t>1549.631538461538462</t>
  </si>
  <si>
    <t>88398.96</t>
  </si>
  <si>
    <t>1524.12</t>
  </si>
  <si>
    <t>1262.842285714285714</t>
  </si>
  <si>
    <t>85489.02</t>
  </si>
  <si>
    <t>1858.456956521739130</t>
  </si>
  <si>
    <t>1124.855526315789474</t>
  </si>
  <si>
    <t>85538.16</t>
  </si>
  <si>
    <t>1402.264918032786885</t>
  </si>
  <si>
    <t>1043.148292682926829</t>
  </si>
  <si>
    <t>31868.98</t>
  </si>
  <si>
    <t>2451.46</t>
  </si>
  <si>
    <t>1274.7592</t>
  </si>
  <si>
    <t>47410.1566666666666666666666666666666667</t>
  </si>
  <si>
    <t>2122.84283582089552238805970149253731343</t>
  </si>
  <si>
    <t>3434.46583528624037495815199196518245732</t>
  </si>
  <si>
    <t>35962.75</t>
  </si>
  <si>
    <t>2115.455882352941176</t>
  </si>
  <si>
    <t>1383.182692307692308</t>
  </si>
  <si>
    <t>3907.99554455445544554455445544554455446</t>
  </si>
  <si>
    <t>70973.49</t>
  </si>
  <si>
    <t>2289.467419354838710</t>
  </si>
  <si>
    <t>1223.680862068965517</t>
  </si>
  <si>
    <t>2023.03509433962264150943396226415094340</t>
  </si>
  <si>
    <t>42635.66</t>
  </si>
  <si>
    <t>2030.269523809523810</t>
  </si>
  <si>
    <t>1291.989696969696970</t>
  </si>
  <si>
    <t>3713.09576576576576576576576576576576577</t>
  </si>
  <si>
    <t>86725.65</t>
  </si>
  <si>
    <t>6194.689285714285714</t>
  </si>
  <si>
    <t>2628.05</t>
  </si>
  <si>
    <t>86124.21</t>
  </si>
  <si>
    <t>5066.13</t>
  </si>
  <si>
    <t>2778.200322580645161</t>
  </si>
  <si>
    <t>40839.87</t>
  </si>
  <si>
    <t>1276.2459375</t>
  </si>
  <si>
    <t>1166.853428571428571</t>
  </si>
  <si>
    <t>48074.92</t>
  </si>
  <si>
    <t>1550.803870967741935</t>
  </si>
  <si>
    <t>961.4984</t>
  </si>
  <si>
    <t>3006.10402777777777777777777777777777778</t>
  </si>
  <si>
    <t>69735.42</t>
  </si>
  <si>
    <t>2490.550714285714286</t>
  </si>
  <si>
    <t>1181.956271186440678</t>
  </si>
  <si>
    <t>4044.51165605095541401273885350318471338</t>
  </si>
  <si>
    <t>202525.48</t>
  </si>
  <si>
    <t>4050.5096</t>
  </si>
  <si>
    <t>2327.879080459770115</t>
  </si>
  <si>
    <t>131880.363333333333333333333333333333333</t>
  </si>
  <si>
    <t>3381.54777777777777777777777777777777778</t>
  </si>
  <si>
    <t>197223.21</t>
  </si>
  <si>
    <t>3721.192641509433962</t>
  </si>
  <si>
    <t>1896.377019230769231</t>
  </si>
  <si>
    <t>84895.71</t>
  </si>
  <si>
    <t>2294.478648648648649</t>
  </si>
  <si>
    <t>1515.994821428571429</t>
  </si>
  <si>
    <t>50045.27</t>
  </si>
  <si>
    <t>2383.108095238095238</t>
  </si>
  <si>
    <t>1087.940652173913043</t>
  </si>
  <si>
    <t>4167.77645833333333333333333333333333333</t>
  </si>
  <si>
    <t>4693.43157894736842105263157894736842105</t>
  </si>
  <si>
    <t>132032.06</t>
  </si>
  <si>
    <t>5281.2824</t>
  </si>
  <si>
    <t>3883.295882352941176</t>
  </si>
  <si>
    <t>7451.73818181818181818181818181818181818</t>
  </si>
  <si>
    <t>88762.85</t>
  </si>
  <si>
    <t>8069.35</t>
  </si>
  <si>
    <t>3413.955769230769231</t>
  </si>
  <si>
    <t>4580.36748344370860927152317880794701987</t>
  </si>
  <si>
    <t>194562.36</t>
  </si>
  <si>
    <t>5404.51</t>
  </si>
  <si>
    <t>2344.124819277108434</t>
  </si>
  <si>
    <t>194954.8</t>
  </si>
  <si>
    <t>4430.790909090909091</t>
  </si>
  <si>
    <t>2565.194736842105263</t>
  </si>
  <si>
    <t>96193.76</t>
  </si>
  <si>
    <t>3006.055</t>
  </si>
  <si>
    <t>1687.609824561403509</t>
  </si>
  <si>
    <t>3227.84969696969696969696969696969696970</t>
  </si>
  <si>
    <t>3038.98610526315789473684210526315789474</t>
  </si>
  <si>
    <t>69228.24</t>
  </si>
  <si>
    <t>2472.437142857142857</t>
  </si>
  <si>
    <t>975.0456338028169014</t>
  </si>
  <si>
    <t>58952.97</t>
  </si>
  <si>
    <t>1901.708709677419355</t>
  </si>
  <si>
    <t>775.6969736842105263</t>
  </si>
  <si>
    <t>152518.48</t>
  </si>
  <si>
    <t>6354.936666666666667</t>
  </si>
  <si>
    <t>2723.544285714285714</t>
  </si>
  <si>
    <t>7078.52538461538461538461538461538461539</t>
  </si>
  <si>
    <t>91926.46</t>
  </si>
  <si>
    <t>7071.266153846153846</t>
  </si>
  <si>
    <t>3677.0584</t>
  </si>
  <si>
    <t>56562.57</t>
  </si>
  <si>
    <t>3327.21</t>
  </si>
  <si>
    <t>1379.574878048780488</t>
  </si>
  <si>
    <t>105763.338333333333333333333333333333333</t>
  </si>
  <si>
    <t>4771.27842105263157894736842105263157895</t>
  </si>
  <si>
    <t>94277.4</t>
  </si>
  <si>
    <t>3142.58</t>
  </si>
  <si>
    <t>1428.445454545454545</t>
  </si>
  <si>
    <t>68838.45</t>
  </si>
  <si>
    <t>4302.403125</t>
  </si>
  <si>
    <t>1600.894186046511628</t>
  </si>
  <si>
    <t>190566.68</t>
  </si>
  <si>
    <t>4886.325128205128205</t>
  </si>
  <si>
    <t>3176.111333333333333</t>
  </si>
  <si>
    <t>101241.47</t>
  </si>
  <si>
    <t>4601.885</t>
  </si>
  <si>
    <t>2200.901521739130435</t>
  </si>
  <si>
    <t>224408.06</t>
  </si>
  <si>
    <t>6233.557222222222222</t>
  </si>
  <si>
    <t>2671.524523809523810</t>
  </si>
  <si>
    <t>6116.83333333333333333333333333333333333</t>
  </si>
  <si>
    <t>220633</t>
  </si>
  <si>
    <t>10028.77272727272727</t>
  </si>
  <si>
    <t>2121.471153846153846</t>
  </si>
  <si>
    <t>107431.19</t>
  </si>
  <si>
    <t>6714.449375</t>
  </si>
  <si>
    <t>1852.261896551724138</t>
  </si>
  <si>
    <t>95910.75</t>
  </si>
  <si>
    <t>3425.383928571428571</t>
  </si>
  <si>
    <t>1844.4375</t>
  </si>
  <si>
    <t>4115.06739130434782608695652173913043478</t>
  </si>
  <si>
    <t>47452.76</t>
  </si>
  <si>
    <t>1898.1104</t>
  </si>
  <si>
    <t>1031.581739130434783</t>
  </si>
  <si>
    <t>117434.86</t>
  </si>
  <si>
    <t>5592.136190476190476</t>
  </si>
  <si>
    <t>3262.079444444444444</t>
  </si>
  <si>
    <t>118363.984285714285714285714285714285714</t>
  </si>
  <si>
    <t>150090.41</t>
  </si>
  <si>
    <t>12507.53416666666667</t>
  </si>
  <si>
    <t>3126.883541666666667</t>
  </si>
  <si>
    <t>90728.24</t>
  </si>
  <si>
    <t>6480.588571428571429</t>
  </si>
  <si>
    <t>2668.477647058823529</t>
  </si>
  <si>
    <t>3409.39658333333333333333333333333333333</t>
  </si>
  <si>
    <t>73640.68</t>
  </si>
  <si>
    <t>1566.822978723404255</t>
  </si>
  <si>
    <t>1082.951176470588235</t>
  </si>
  <si>
    <t>95148.72</t>
  </si>
  <si>
    <t>1612.690169491525424</t>
  </si>
  <si>
    <t>1012.220425531914894</t>
  </si>
  <si>
    <t>2402.79404411764705882352941176470588235</t>
  </si>
  <si>
    <t>76498.06</t>
  </si>
  <si>
    <t>2637.864137931034483</t>
  </si>
  <si>
    <t>1318.932068965517241</t>
  </si>
  <si>
    <t>35008.9683333333333333333333333333333333</t>
  </si>
  <si>
    <t>2308.28362637362637362637362637362637363</t>
  </si>
  <si>
    <t>45866.88</t>
  </si>
  <si>
    <t>5733.36</t>
  </si>
  <si>
    <t>2184.137142857142857</t>
  </si>
  <si>
    <t>33976.9316666666666666666666666666666667</t>
  </si>
  <si>
    <t>2831.41097222222222222222222222222222222</t>
  </si>
  <si>
    <t>85219.54</t>
  </si>
  <si>
    <t>3277.674615384615385</t>
  </si>
  <si>
    <t>1469.302413793103448</t>
  </si>
  <si>
    <t>61073.1</t>
  </si>
  <si>
    <t>6107.31</t>
  </si>
  <si>
    <t>1970.1</t>
  </si>
  <si>
    <t>48929.59</t>
  </si>
  <si>
    <t>1164.990238095238095</t>
  </si>
  <si>
    <t>959.4037254901960784</t>
  </si>
  <si>
    <t>130675.13</t>
  </si>
  <si>
    <t>2903.891777777777778</t>
  </si>
  <si>
    <t>1574.399156626506024</t>
  </si>
  <si>
    <t>190027.69</t>
  </si>
  <si>
    <t>5000.728684210526316</t>
  </si>
  <si>
    <t>2754.024492753623188</t>
  </si>
  <si>
    <t>3683.20563909774436090225563909774436090</t>
  </si>
  <si>
    <t>400245.92</t>
  </si>
  <si>
    <t>7551.809811320754717</t>
  </si>
  <si>
    <t>2533.202025316455696</t>
  </si>
  <si>
    <t>4226.46122047244094488188976377952755906</t>
  </si>
  <si>
    <t>107077.09</t>
  </si>
  <si>
    <t>7138.472666666666667</t>
  </si>
  <si>
    <t>2817.818157894736842</t>
  </si>
  <si>
    <t>148642.328333333333333333333333333333333</t>
  </si>
  <si>
    <t>4246.92366666666666666666666666666666667</t>
  </si>
  <si>
    <t>1998.437209302325581</t>
  </si>
  <si>
    <t>4444.06897058823529411764705882352941177</t>
  </si>
  <si>
    <t>127213.21</t>
  </si>
  <si>
    <t>4711.600370370370370</t>
  </si>
  <si>
    <t>2231.810701754385965</t>
  </si>
  <si>
    <t>100102.04</t>
  </si>
  <si>
    <t>2275.046363636363636</t>
  </si>
  <si>
    <t>1564.094375</t>
  </si>
  <si>
    <t>3155.69940298507462686567164179104477612</t>
  </si>
  <si>
    <t>3972.83044303797468354430379746835443038</t>
  </si>
  <si>
    <t>69411.41</t>
  </si>
  <si>
    <t>1262.025636363636364</t>
  </si>
  <si>
    <t>1051.688030303030303</t>
  </si>
  <si>
    <t>104938.27</t>
  </si>
  <si>
    <t>3385.105483870967742</t>
  </si>
  <si>
    <t>1720.299508196721311</t>
  </si>
  <si>
    <t>50854.09</t>
  </si>
  <si>
    <t>1374.434864864864865</t>
  </si>
  <si>
    <t>876.7946551724137931</t>
  </si>
  <si>
    <t>1464.18629629629629629629629629629629630</t>
  </si>
  <si>
    <t>50052.49</t>
  </si>
  <si>
    <t>1925.095769230769231</t>
  </si>
  <si>
    <t>1283.397179487179487</t>
  </si>
  <si>
    <t>85928.5</t>
  </si>
  <si>
    <t>2685.265625</t>
  </si>
  <si>
    <t>1481.525862068965517</t>
  </si>
  <si>
    <t>112048.993333333333333333333333333333333</t>
  </si>
  <si>
    <t>4001.74976190476190476190476190476190476</t>
  </si>
  <si>
    <t>84938.42</t>
  </si>
  <si>
    <t>3539.100833333333333</t>
  </si>
  <si>
    <t>1572.933703703703704</t>
  </si>
  <si>
    <t>231622.27</t>
  </si>
  <si>
    <t>6617.779142857142857</t>
  </si>
  <si>
    <t>2545.299670329670330</t>
  </si>
  <si>
    <t>2924.80061818181818181818181818181818182</t>
  </si>
  <si>
    <t>192944.39</t>
  </si>
  <si>
    <t>2572.591866666666667</t>
  </si>
  <si>
    <t>1635.121949152542373</t>
  </si>
  <si>
    <t>3594.45907514450867052023121387283236994</t>
  </si>
  <si>
    <t>89295.86</t>
  </si>
  <si>
    <t>2480.440555555555556</t>
  </si>
  <si>
    <t>1488.264333333333333</t>
  </si>
  <si>
    <t>2303.32751515151515151515151515151515152</t>
  </si>
  <si>
    <t>85891.73</t>
  </si>
  <si>
    <t>2202.352051282051282</t>
  </si>
  <si>
    <t>1301.389848484848485</t>
  </si>
  <si>
    <t xml:space="preserve"> 7,06</t>
  </si>
  <si>
    <t>Kemiko Pha. Ltd. (ZM)</t>
  </si>
  <si>
    <t>4245.13052631578947368421052631578947368</t>
  </si>
  <si>
    <t>1585.83666666666666666666666666666666667</t>
  </si>
  <si>
    <t>4810.43666666666666666666666666666666667</t>
  </si>
  <si>
    <t>2405.21833333333333333333333333333333333</t>
  </si>
  <si>
    <t>11263.3714285714285714285714285714285714</t>
  </si>
  <si>
    <t>2604.30166666666666666666666666666666667</t>
  </si>
  <si>
    <t>8365.03272727272727272727272727272727273</t>
  </si>
  <si>
    <t>CHECK</t>
  </si>
  <si>
    <t>Column1</t>
  </si>
  <si>
    <t>Column2</t>
  </si>
  <si>
    <t>Sales of JUL'21</t>
  </si>
  <si>
    <t>COD PRODUCTS (1:1 &amp; 2:1 Bonus)</t>
  </si>
  <si>
    <t>SALES OF JUN'21</t>
  </si>
  <si>
    <t>PREVIOUS MONTH MPO SALES - JUN'21</t>
  </si>
  <si>
    <t>DATE AND TIME PULL TO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</si>
</sst>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_(* #,##0.0_);_(* \(#,##0.0\);_(* &quot;-&quot;_);_(@_)"/>
  </numFmts>
  <fonts count="3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3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 val="singleAccounting"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3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 val="singleAccounting"/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26">
    <xf numFmtId="0" fontId="0" fillId="0" borderId="0" xfId="0"/>
    <xf numFmtId="0" fontId="1" fillId="0" borderId="0" xfId="0" applyFont="1"/>
    <xf numFmtId="164" fontId="1" fillId="0" borderId="0" xfId="1" applyNumberFormat="1" applyFont="1"/>
    <xf numFmtId="41" fontId="1" fillId="0" borderId="0" xfId="2" applyFont="1"/>
    <xf numFmtId="49" fontId="1" fillId="0" borderId="0" xfId="0" applyNumberFormat="1" applyFont="1"/>
    <xf numFmtId="0" fontId="1" fillId="0" borderId="0" xfId="0" applyNumberFormat="1" applyFont="1"/>
    <xf numFmtId="0" fontId="4" fillId="0" borderId="0" xfId="0" applyFont="1"/>
    <xf numFmtId="0" fontId="0" fillId="0" borderId="0" xfId="0" applyFont="1"/>
    <xf numFmtId="41" fontId="1" fillId="0" borderId="3" xfId="2" applyFont="1" applyBorder="1"/>
    <xf numFmtId="41" fontId="1" fillId="0" borderId="4" xfId="2" applyFont="1" applyBorder="1"/>
    <xf numFmtId="41" fontId="1" fillId="0" borderId="5" xfId="2" applyFont="1" applyBorder="1"/>
    <xf numFmtId="41" fontId="1" fillId="0" borderId="6" xfId="2" applyFont="1" applyBorder="1"/>
    <xf numFmtId="0" fontId="1" fillId="0" borderId="0" xfId="0" applyFont="1" applyBorder="1"/>
    <xf numFmtId="0" fontId="1" fillId="0" borderId="3" xfId="0" applyFont="1" applyBorder="1"/>
    <xf numFmtId="0" fontId="1" fillId="0" borderId="5" xfId="0" applyFont="1" applyBorder="1"/>
    <xf numFmtId="0" fontId="1" fillId="0" borderId="8" xfId="0" applyFont="1" applyBorder="1"/>
    <xf numFmtId="41" fontId="5" fillId="0" borderId="0" xfId="2" applyFont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1" fillId="0" borderId="0" xfId="0" applyFont="1" applyAlignment="1"/>
    <xf numFmtId="14" fontId="1" fillId="0" borderId="0" xfId="0" applyNumberFormat="1" applyFont="1"/>
    <xf numFmtId="41" fontId="1" fillId="0" borderId="0" xfId="2" applyFont="1" applyBorder="1"/>
    <xf numFmtId="41" fontId="4" fillId="0" borderId="3" xfId="2" applyFont="1" applyBorder="1" applyAlignment="1">
      <alignment vertical="center"/>
    </xf>
    <xf numFmtId="41" fontId="4" fillId="0" borderId="0" xfId="2" applyFont="1" applyBorder="1" applyAlignment="1">
      <alignment vertical="center"/>
    </xf>
    <xf numFmtId="41" fontId="1" fillId="0" borderId="0" xfId="2" applyFont="1" applyAlignment="1">
      <alignment horizontal="center" vertical="center" wrapText="1"/>
    </xf>
    <xf numFmtId="41" fontId="1" fillId="0" borderId="0" xfId="2" applyFont="1" applyAlignment="1">
      <alignment vertical="center" wrapText="1"/>
    </xf>
    <xf numFmtId="41" fontId="1" fillId="0" borderId="0" xfId="2" applyFont="1" applyAlignment="1">
      <alignment horizontal="center" vertical="center" wrapText="1"/>
    </xf>
    <xf numFmtId="41" fontId="4" fillId="0" borderId="0" xfId="2" applyFont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41" fontId="11" fillId="0" borderId="0" xfId="2" applyFont="1" applyAlignment="1">
      <alignment horizontal="center" vertical="center" wrapText="1"/>
    </xf>
    <xf numFmtId="0" fontId="15" fillId="0" borderId="0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41" fontId="1" fillId="0" borderId="0" xfId="0" applyNumberFormat="1" applyFont="1" applyBorder="1" applyAlignment="1"/>
    <xf numFmtId="0" fontId="9" fillId="5" borderId="7" xfId="0" applyFont="1" applyFill="1" applyBorder="1" applyAlignment="1">
      <alignment vertical="center"/>
    </xf>
    <xf numFmtId="0" fontId="1" fillId="0" borderId="0" xfId="0" applyFont="1" applyAlignment="1">
      <alignment wrapText="1"/>
    </xf>
    <xf numFmtId="0" fontId="9" fillId="5" borderId="1" xfId="0" applyFont="1" applyFill="1" applyBorder="1" applyAlignment="1">
      <alignment vertical="center"/>
    </xf>
    <xf numFmtId="41" fontId="4" fillId="0" borderId="1" xfId="2" applyFont="1" applyBorder="1" applyAlignment="1">
      <alignment vertical="center"/>
    </xf>
    <xf numFmtId="41" fontId="4" fillId="0" borderId="7" xfId="2" applyFont="1" applyBorder="1" applyAlignment="1">
      <alignment vertical="center"/>
    </xf>
    <xf numFmtId="0" fontId="4" fillId="0" borderId="9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0" fontId="1" fillId="0" borderId="10" xfId="0" applyFont="1" applyBorder="1"/>
    <xf numFmtId="0" fontId="4" fillId="0" borderId="3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41" fontId="4" fillId="0" borderId="0" xfId="2" applyFont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41" fontId="4" fillId="0" borderId="0" xfId="2" applyNumberFormat="1" applyFont="1" applyFill="1" applyBorder="1" applyAlignment="1">
      <alignment horizontal="center" vertical="center"/>
    </xf>
    <xf numFmtId="41" fontId="4" fillId="0" borderId="0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0" fontId="4" fillId="0" borderId="8" xfId="0" applyFont="1" applyFill="1" applyBorder="1" applyAlignment="1">
      <alignment vertical="center"/>
    </xf>
    <xf numFmtId="14" fontId="15" fillId="0" borderId="0" xfId="0" applyNumberFormat="1" applyFont="1"/>
    <xf numFmtId="0" fontId="15" fillId="0" borderId="0" xfId="0" applyFont="1"/>
    <xf numFmtId="41" fontId="15" fillId="0" borderId="0" xfId="2" applyFont="1"/>
    <xf numFmtId="41" fontId="4" fillId="0" borderId="0" xfId="2" applyFont="1" applyFill="1" applyBorder="1" applyAlignment="1">
      <alignment horizontal="center" vertical="center"/>
    </xf>
    <xf numFmtId="41" fontId="4" fillId="0" borderId="0" xfId="2" applyFont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/>
    </xf>
    <xf numFmtId="41" fontId="10" fillId="0" borderId="0" xfId="2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41" fontId="0" fillId="0" borderId="0" xfId="2" applyNumberFormat="1" applyFont="1" applyFill="1" applyBorder="1" applyAlignment="1">
      <alignment horizontal="center" vertical="center"/>
    </xf>
    <xf numFmtId="41" fontId="4" fillId="0" borderId="0" xfId="0" applyNumberFormat="1" applyFont="1" applyBorder="1" applyAlignment="1">
      <alignment horizontal="center" vertical="center"/>
    </xf>
    <xf numFmtId="41" fontId="4" fillId="0" borderId="0" xfId="2" applyNumberFormat="1" applyFont="1" applyFill="1" applyBorder="1" applyAlignment="1">
      <alignment horizontal="center" vertical="center"/>
    </xf>
    <xf numFmtId="41" fontId="4" fillId="0" borderId="0" xfId="2" applyFont="1" applyBorder="1" applyAlignment="1">
      <alignment horizontal="center" vertical="center"/>
    </xf>
    <xf numFmtId="0" fontId="1" fillId="0" borderId="0" xfId="0" applyFont="1" applyFill="1"/>
    <xf numFmtId="41" fontId="20" fillId="4" borderId="0" xfId="2" applyFont="1" applyFill="1" applyAlignment="1"/>
    <xf numFmtId="0" fontId="11" fillId="4" borderId="0" xfId="0" applyFont="1" applyFill="1"/>
    <xf numFmtId="0" fontId="18" fillId="4" borderId="0" xfId="0" applyFont="1" applyFill="1" applyAlignment="1">
      <alignment vertical="center"/>
    </xf>
    <xf numFmtId="41" fontId="21" fillId="4" borderId="0" xfId="2" applyFont="1" applyFill="1" applyAlignment="1"/>
    <xf numFmtId="0" fontId="17" fillId="4" borderId="0" xfId="0" applyFont="1" applyFill="1" applyAlignment="1">
      <alignment vertical="center"/>
    </xf>
    <xf numFmtId="41" fontId="22" fillId="4" borderId="0" xfId="2" applyFont="1" applyFill="1" applyAlignment="1">
      <alignment horizontal="center"/>
    </xf>
    <xf numFmtId="41" fontId="16" fillId="4" borderId="0" xfId="2" applyFont="1" applyFill="1" applyAlignment="1">
      <alignment vertical="top"/>
    </xf>
    <xf numFmtId="0" fontId="11" fillId="0" borderId="0" xfId="0" applyFont="1" applyFill="1"/>
    <xf numFmtId="0" fontId="11" fillId="4" borderId="0" xfId="0" applyFont="1" applyFill="1" applyAlignment="1">
      <alignment horizontal="center"/>
    </xf>
    <xf numFmtId="0" fontId="23" fillId="7" borderId="7" xfId="0" applyFont="1" applyFill="1" applyBorder="1" applyAlignment="1">
      <alignment horizontal="center" vertical="center" wrapText="1"/>
    </xf>
    <xf numFmtId="0" fontId="23" fillId="7" borderId="8" xfId="0" applyFont="1" applyFill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/>
    </xf>
    <xf numFmtId="0" fontId="24" fillId="4" borderId="0" xfId="0" applyFont="1" applyFill="1" applyAlignment="1">
      <alignment vertical="center"/>
    </xf>
    <xf numFmtId="0" fontId="12" fillId="4" borderId="0" xfId="0" applyFont="1" applyFill="1"/>
    <xf numFmtId="0" fontId="0" fillId="0" borderId="0" xfId="0" applyFont="1" applyBorder="1"/>
    <xf numFmtId="14" fontId="4" fillId="0" borderId="0" xfId="0" applyNumberFormat="1" applyFont="1" applyBorder="1" applyAlignment="1">
      <alignment vertical="center"/>
    </xf>
    <xf numFmtId="0" fontId="0" fillId="0" borderId="0" xfId="0" applyFont="1" applyBorder="1" applyAlignment="1"/>
    <xf numFmtId="41" fontId="4" fillId="0" borderId="9" xfId="2" applyFont="1" applyBorder="1" applyAlignment="1">
      <alignment vertical="center"/>
    </xf>
    <xf numFmtId="0" fontId="1" fillId="0" borderId="3" xfId="0" applyFont="1" applyBorder="1" applyAlignment="1">
      <alignment vertical="center"/>
    </xf>
    <xf numFmtId="14" fontId="1" fillId="0" borderId="3" xfId="0" applyNumberFormat="1" applyFont="1" applyBorder="1" applyAlignment="1">
      <alignment vertical="center"/>
    </xf>
    <xf numFmtId="14" fontId="26" fillId="0" borderId="0" xfId="1" applyNumberFormat="1" applyFont="1" applyBorder="1" applyAlignment="1"/>
    <xf numFmtId="164" fontId="25" fillId="0" borderId="0" xfId="1" applyNumberFormat="1" applyFont="1" applyBorder="1" applyAlignment="1"/>
    <xf numFmtId="0" fontId="4" fillId="0" borderId="10" xfId="0" applyFont="1" applyBorder="1" applyAlignment="1">
      <alignment horizontal="center" vertical="center"/>
    </xf>
    <xf numFmtId="14" fontId="1" fillId="0" borderId="0" xfId="2" applyNumberFormat="1" applyFont="1"/>
    <xf numFmtId="0" fontId="3" fillId="0" borderId="0" xfId="0" applyFont="1" applyFill="1" applyBorder="1" applyAlignment="1"/>
    <xf numFmtId="0" fontId="15" fillId="0" borderId="7" xfId="0" applyFont="1" applyBorder="1"/>
    <xf numFmtId="0" fontId="15" fillId="0" borderId="0" xfId="0" applyFont="1" applyBorder="1"/>
    <xf numFmtId="0" fontId="15" fillId="0" borderId="8" xfId="0" applyFont="1" applyBorder="1"/>
    <xf numFmtId="41" fontId="13" fillId="0" borderId="8" xfId="2" applyFont="1" applyBorder="1" applyAlignment="1">
      <alignment horizontal="center" vertical="center"/>
    </xf>
    <xf numFmtId="0" fontId="0" fillId="0" borderId="10" xfId="0" applyFont="1" applyBorder="1"/>
    <xf numFmtId="41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41" fontId="14" fillId="0" borderId="0" xfId="2" applyFont="1" applyBorder="1" applyAlignment="1">
      <alignment horizontal="center" vertical="center"/>
    </xf>
    <xf numFmtId="41" fontId="4" fillId="0" borderId="0" xfId="2" applyFont="1" applyBorder="1" applyAlignment="1">
      <alignment horizontal="center" vertical="center"/>
    </xf>
    <xf numFmtId="41" fontId="14" fillId="0" borderId="0" xfId="0" applyNumberFormat="1" applyFont="1" applyBorder="1" applyAlignment="1">
      <alignment horizontal="center"/>
    </xf>
    <xf numFmtId="41" fontId="1" fillId="0" borderId="0" xfId="2" applyFont="1" applyAlignment="1">
      <alignment horizontal="center" vertical="center" wrapText="1"/>
    </xf>
    <xf numFmtId="0" fontId="7" fillId="0" borderId="0" xfId="0" applyFont="1" applyFill="1" applyBorder="1" applyAlignment="1"/>
    <xf numFmtId="0" fontId="4" fillId="0" borderId="10" xfId="0" applyFont="1" applyBorder="1" applyAlignment="1">
      <alignment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41" fontId="4" fillId="0" borderId="8" xfId="2" applyFont="1" applyBorder="1" applyAlignment="1">
      <alignment horizontal="center" vertical="center" wrapText="1"/>
    </xf>
    <xf numFmtId="0" fontId="4" fillId="0" borderId="8" xfId="0" applyFont="1" applyFill="1" applyBorder="1" applyAlignment="1">
      <alignment vertical="center" wrapText="1"/>
    </xf>
    <xf numFmtId="41" fontId="14" fillId="0" borderId="0" xfId="2" applyFont="1" applyBorder="1" applyAlignment="1">
      <alignment horizontal="center" vertical="center" wrapText="1"/>
    </xf>
    <xf numFmtId="41" fontId="14" fillId="0" borderId="0" xfId="2" applyNumberFormat="1" applyFont="1" applyFill="1" applyBorder="1" applyAlignment="1">
      <alignment horizontal="center" vertical="center" wrapText="1"/>
    </xf>
    <xf numFmtId="41" fontId="14" fillId="0" borderId="0" xfId="0" applyNumberFormat="1" applyFont="1" applyBorder="1" applyAlignment="1">
      <alignment horizontal="center" vertical="center" wrapText="1"/>
    </xf>
    <xf numFmtId="41" fontId="4" fillId="0" borderId="7" xfId="2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8" borderId="0" xfId="0" applyFont="1" applyFill="1" applyAlignment="1">
      <alignment vertical="center" wrapText="1"/>
    </xf>
    <xf numFmtId="0" fontId="15" fillId="0" borderId="0" xfId="0" applyFont="1" applyBorder="1" applyAlignment="1">
      <alignment horizontal="center"/>
    </xf>
    <xf numFmtId="41" fontId="13" fillId="0" borderId="0" xfId="2" applyFont="1" applyBorder="1" applyAlignment="1">
      <alignment horizontal="left" vertical="center" wrapText="1"/>
    </xf>
    <xf numFmtId="41" fontId="13" fillId="0" borderId="8" xfId="2" applyFont="1" applyBorder="1" applyAlignment="1">
      <alignment horizontal="left" vertical="center" wrapText="1"/>
    </xf>
    <xf numFmtId="41" fontId="1" fillId="0" borderId="0" xfId="0" applyNumberFormat="1" applyFont="1"/>
    <xf numFmtId="0" fontId="4" fillId="0" borderId="0" xfId="0" applyFont="1" applyAlignment="1">
      <alignment horizontal="center"/>
    </xf>
    <xf numFmtId="0" fontId="4" fillId="0" borderId="5" xfId="0" applyFont="1" applyBorder="1"/>
    <xf numFmtId="0" fontId="7" fillId="0" borderId="0" xfId="0" applyFont="1" applyFill="1" applyBorder="1" applyAlignment="1">
      <alignment horizontal="center"/>
    </xf>
    <xf numFmtId="41" fontId="15" fillId="0" borderId="0" xfId="2" applyFont="1" applyBorder="1" applyAlignment="1">
      <alignment vertical="center"/>
    </xf>
    <xf numFmtId="41" fontId="1" fillId="0" borderId="0" xfId="2" applyFont="1" applyFill="1" applyBorder="1" applyAlignment="1">
      <alignment horizontal="center"/>
    </xf>
    <xf numFmtId="0" fontId="4" fillId="0" borderId="0" xfId="0" applyFont="1" applyBorder="1" applyAlignment="1"/>
    <xf numFmtId="41" fontId="27" fillId="0" borderId="0" xfId="2" applyFont="1" applyBorder="1" applyAlignment="1">
      <alignment vertical="center"/>
    </xf>
    <xf numFmtId="0" fontId="11" fillId="0" borderId="3" xfId="0" applyFont="1" applyBorder="1"/>
    <xf numFmtId="0" fontId="11" fillId="0" borderId="5" xfId="0" applyFont="1" applyBorder="1"/>
    <xf numFmtId="0" fontId="28" fillId="0" borderId="0" xfId="0" applyFont="1" applyFill="1" applyBorder="1" applyAlignment="1"/>
    <xf numFmtId="41" fontId="13" fillId="0" borderId="3" xfId="2" applyFont="1" applyBorder="1" applyAlignment="1">
      <alignment horizontal="left" vertical="center"/>
    </xf>
    <xf numFmtId="41" fontId="13" fillId="0" borderId="5" xfId="2" applyFont="1" applyBorder="1" applyAlignment="1">
      <alignment horizontal="left" vertical="center"/>
    </xf>
    <xf numFmtId="41" fontId="4" fillId="0" borderId="10" xfId="2" applyFont="1" applyBorder="1" applyAlignment="1">
      <alignment horizontal="center" vertical="center" wrapText="1"/>
    </xf>
    <xf numFmtId="0" fontId="11" fillId="0" borderId="0" xfId="0" applyFont="1"/>
    <xf numFmtId="0" fontId="1" fillId="0" borderId="3" xfId="0" applyFont="1" applyBorder="1" applyAlignment="1">
      <alignment vertical="center"/>
    </xf>
    <xf numFmtId="164" fontId="27" fillId="0" borderId="0" xfId="1" applyNumberFormat="1" applyFont="1" applyBorder="1" applyAlignment="1">
      <alignment vertical="center" wrapText="1"/>
    </xf>
    <xf numFmtId="41" fontId="1" fillId="0" borderId="0" xfId="2" applyFont="1" applyFill="1" applyBorder="1" applyAlignment="1">
      <alignment horizontal="center"/>
    </xf>
    <xf numFmtId="41" fontId="13" fillId="0" borderId="0" xfId="2" applyFont="1" applyBorder="1" applyAlignment="1">
      <alignment horizontal="center" vertical="center" wrapText="1"/>
    </xf>
    <xf numFmtId="41" fontId="15" fillId="0" borderId="0" xfId="2" applyFont="1" applyBorder="1" applyAlignment="1">
      <alignment horizontal="center" vertical="center"/>
    </xf>
    <xf numFmtId="41" fontId="15" fillId="0" borderId="0" xfId="2" applyFont="1" applyBorder="1" applyAlignment="1">
      <alignment horizontal="center" vertical="center" wrapText="1"/>
    </xf>
    <xf numFmtId="41" fontId="13" fillId="0" borderId="0" xfId="2" applyFont="1" applyBorder="1" applyAlignment="1">
      <alignment horizontal="center" vertical="center"/>
    </xf>
    <xf numFmtId="41" fontId="15" fillId="0" borderId="0" xfId="2" applyFont="1" applyFill="1" applyBorder="1" applyAlignment="1">
      <alignment horizontal="center" vertical="center" wrapText="1"/>
    </xf>
    <xf numFmtId="41" fontId="13" fillId="0" borderId="0" xfId="2" applyFont="1" applyBorder="1" applyAlignment="1">
      <alignment horizontal="center" vertical="center"/>
    </xf>
    <xf numFmtId="41" fontId="0" fillId="0" borderId="4" xfId="2" applyNumberFormat="1" applyFont="1" applyFill="1" applyBorder="1" applyAlignment="1">
      <alignment vertical="center"/>
    </xf>
    <xf numFmtId="41" fontId="0" fillId="0" borderId="2" xfId="2" applyNumberFormat="1" applyFont="1" applyFill="1" applyBorder="1" applyAlignment="1">
      <alignment vertical="center"/>
    </xf>
    <xf numFmtId="41" fontId="0" fillId="0" borderId="6" xfId="2" applyNumberFormat="1" applyFont="1" applyFill="1" applyBorder="1" applyAlignment="1">
      <alignment vertical="center"/>
    </xf>
    <xf numFmtId="14" fontId="13" fillId="0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/>
    </xf>
    <xf numFmtId="41" fontId="13" fillId="0" borderId="1" xfId="2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41" fontId="1" fillId="0" borderId="0" xfId="2" applyFont="1" applyAlignment="1">
      <alignment horizontal="center" vertical="center" wrapText="1"/>
    </xf>
    <xf numFmtId="0" fontId="1" fillId="0" borderId="10" xfId="0" applyFont="1" applyBorder="1" applyAlignment="1">
      <alignment horizontal="center" wrapText="1"/>
    </xf>
    <xf numFmtId="0" fontId="11" fillId="11" borderId="0" xfId="0" applyFont="1" applyFill="1" applyAlignment="1">
      <alignment horizontal="center" vertical="center" wrapText="1"/>
    </xf>
    <xf numFmtId="0" fontId="11" fillId="11" borderId="0" xfId="0" applyFont="1" applyFill="1" applyAlignment="1">
      <alignment vertical="center"/>
    </xf>
    <xf numFmtId="0" fontId="11" fillId="11" borderId="0" xfId="0" applyFont="1" applyFill="1" applyAlignment="1">
      <alignment horizontal="center"/>
    </xf>
    <xf numFmtId="9" fontId="15" fillId="0" borderId="0" xfId="3" applyFont="1" applyBorder="1" applyAlignment="1">
      <alignment horizontal="center" vertical="center"/>
    </xf>
    <xf numFmtId="41" fontId="16" fillId="4" borderId="0" xfId="2" applyFont="1" applyFill="1" applyAlignment="1">
      <alignment vertical="top" wrapText="1"/>
    </xf>
    <xf numFmtId="0" fontId="11" fillId="4" borderId="0" xfId="0" applyFont="1" applyFill="1" applyAlignment="1">
      <alignment wrapText="1"/>
    </xf>
    <xf numFmtId="41" fontId="14" fillId="0" borderId="0" xfId="0" applyNumberFormat="1" applyFont="1" applyAlignment="1">
      <alignment horizontal="center" wrapText="1"/>
    </xf>
    <xf numFmtId="0" fontId="14" fillId="0" borderId="0" xfId="0" applyFont="1" applyAlignment="1">
      <alignment horizontal="center" wrapText="1"/>
    </xf>
    <xf numFmtId="0" fontId="1" fillId="0" borderId="0" xfId="0" applyFont="1" applyBorder="1" applyAlignment="1">
      <alignment wrapText="1"/>
    </xf>
    <xf numFmtId="41" fontId="4" fillId="0" borderId="0" xfId="2" applyFont="1" applyBorder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7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horizontal="center" wrapText="1"/>
    </xf>
    <xf numFmtId="41" fontId="1" fillId="0" borderId="0" xfId="2" applyFont="1" applyBorder="1" applyAlignment="1">
      <alignment wrapText="1"/>
    </xf>
    <xf numFmtId="14" fontId="11" fillId="11" borderId="0" xfId="0" applyNumberFormat="1" applyFont="1" applyFill="1" applyAlignment="1">
      <alignment horizontal="center" wrapText="1"/>
    </xf>
    <xf numFmtId="9" fontId="15" fillId="0" borderId="8" xfId="3" applyFont="1" applyBorder="1" applyAlignment="1">
      <alignment horizontal="center" vertical="center"/>
    </xf>
    <xf numFmtId="0" fontId="1" fillId="0" borderId="3" xfId="0" applyFont="1" applyBorder="1" applyAlignment="1">
      <alignment vertical="center"/>
    </xf>
    <xf numFmtId="41" fontId="1" fillId="0" borderId="0" xfId="2" applyFont="1" applyAlignment="1">
      <alignment horizontal="center" vertical="center" wrapText="1"/>
    </xf>
    <xf numFmtId="49" fontId="0" fillId="0" borderId="0" xfId="0" applyNumberFormat="1"/>
    <xf numFmtId="14" fontId="0" fillId="0" borderId="0" xfId="0" applyNumberFormat="1"/>
    <xf numFmtId="19" fontId="0" fillId="0" borderId="0" xfId="0" applyNumberFormat="1"/>
    <xf numFmtId="19" fontId="1" fillId="0" borderId="0" xfId="0" applyNumberFormat="1" applyFont="1"/>
    <xf numFmtId="0" fontId="9" fillId="9" borderId="0" xfId="0" applyFont="1" applyFill="1" applyAlignment="1">
      <alignment horizontal="center"/>
    </xf>
    <xf numFmtId="0" fontId="11" fillId="11" borderId="0" xfId="0" applyFont="1" applyFill="1" applyAlignment="1">
      <alignment horizontal="center"/>
    </xf>
    <xf numFmtId="41" fontId="4" fillId="0" borderId="0" xfId="2" applyFont="1" applyBorder="1" applyAlignment="1">
      <alignment horizontal="center" vertical="center"/>
    </xf>
    <xf numFmtId="164" fontId="1" fillId="0" borderId="0" xfId="1" applyNumberFormat="1" applyFont="1" applyFill="1" applyBorder="1" applyAlignment="1">
      <alignment horizontal="center" vertical="center"/>
    </xf>
    <xf numFmtId="41" fontId="1" fillId="0" borderId="0" xfId="2" applyFont="1" applyBorder="1" applyAlignment="1">
      <alignment horizontal="center" vertical="center"/>
    </xf>
    <xf numFmtId="41" fontId="1" fillId="0" borderId="4" xfId="2" applyFont="1" applyBorder="1" applyAlignment="1">
      <alignment horizontal="center" vertical="center"/>
    </xf>
    <xf numFmtId="41" fontId="1" fillId="0" borderId="3" xfId="2" applyFont="1" applyBorder="1" applyAlignment="1">
      <alignment horizontal="center"/>
    </xf>
    <xf numFmtId="41" fontId="1" fillId="0" borderId="0" xfId="2" applyFont="1" applyBorder="1" applyAlignment="1">
      <alignment horizontal="center"/>
    </xf>
    <xf numFmtId="164" fontId="1" fillId="0" borderId="3" xfId="1" applyNumberFormat="1" applyFont="1" applyBorder="1" applyAlignment="1">
      <alignment horizontal="center"/>
    </xf>
    <xf numFmtId="164" fontId="1" fillId="0" borderId="4" xfId="1" applyNumberFormat="1" applyFont="1" applyBorder="1" applyAlignment="1">
      <alignment horizontal="center"/>
    </xf>
    <xf numFmtId="41" fontId="1" fillId="0" borderId="3" xfId="2" applyFont="1" applyBorder="1" applyAlignment="1">
      <alignment horizontal="center" vertical="center"/>
    </xf>
    <xf numFmtId="41" fontId="4" fillId="0" borderId="7" xfId="2" applyFont="1" applyFill="1" applyBorder="1" applyAlignment="1">
      <alignment horizontal="center"/>
    </xf>
    <xf numFmtId="41" fontId="1" fillId="0" borderId="7" xfId="2" applyFont="1" applyFill="1" applyBorder="1" applyAlignment="1">
      <alignment horizontal="center"/>
    </xf>
    <xf numFmtId="164" fontId="1" fillId="0" borderId="3" xfId="1" applyNumberFormat="1" applyFont="1" applyBorder="1" applyAlignment="1">
      <alignment horizontal="center" vertical="center"/>
    </xf>
    <xf numFmtId="164" fontId="1" fillId="0" borderId="0" xfId="1" applyNumberFormat="1" applyFont="1" applyBorder="1" applyAlignment="1">
      <alignment horizontal="center" vertical="center"/>
    </xf>
    <xf numFmtId="41" fontId="1" fillId="0" borderId="0" xfId="2" applyFont="1" applyBorder="1" applyAlignment="1">
      <alignment horizontal="center" wrapText="1"/>
    </xf>
    <xf numFmtId="41" fontId="1" fillId="0" borderId="4" xfId="2" applyFont="1" applyBorder="1" applyAlignment="1">
      <alignment horizontal="center" wrapText="1"/>
    </xf>
    <xf numFmtId="41" fontId="1" fillId="0" borderId="0" xfId="2" applyFont="1" applyFill="1" applyBorder="1" applyAlignment="1">
      <alignment horizontal="center"/>
    </xf>
    <xf numFmtId="41" fontId="1" fillId="0" borderId="4" xfId="2" applyFont="1" applyFill="1" applyBorder="1" applyAlignment="1">
      <alignment horizontal="center"/>
    </xf>
    <xf numFmtId="41" fontId="1" fillId="0" borderId="3" xfId="2" applyFont="1" applyFill="1" applyBorder="1" applyAlignment="1">
      <alignment horizontal="center"/>
    </xf>
    <xf numFmtId="41" fontId="1" fillId="0" borderId="2" xfId="2" applyFont="1" applyFill="1" applyBorder="1" applyAlignment="1">
      <alignment horizontal="center"/>
    </xf>
    <xf numFmtId="41" fontId="1" fillId="0" borderId="1" xfId="2" applyFont="1" applyFill="1" applyBorder="1" applyAlignment="1">
      <alignment horizontal="center"/>
    </xf>
    <xf numFmtId="9" fontId="1" fillId="0" borderId="8" xfId="3" applyFont="1" applyBorder="1" applyAlignment="1">
      <alignment horizontal="center" vertical="center"/>
    </xf>
    <xf numFmtId="41" fontId="1" fillId="0" borderId="5" xfId="2" applyFont="1" applyBorder="1" applyAlignment="1">
      <alignment horizontal="center"/>
    </xf>
    <xf numFmtId="41" fontId="1" fillId="0" borderId="8" xfId="2" applyFont="1" applyBorder="1" applyAlignment="1">
      <alignment horizontal="center"/>
    </xf>
    <xf numFmtId="41" fontId="4" fillId="0" borderId="2" xfId="2" applyFont="1" applyFill="1" applyBorder="1" applyAlignment="1">
      <alignment horizontal="center"/>
    </xf>
    <xf numFmtId="41" fontId="4" fillId="0" borderId="1" xfId="2" applyFont="1" applyFill="1" applyBorder="1" applyAlignment="1">
      <alignment horizontal="center"/>
    </xf>
    <xf numFmtId="41" fontId="1" fillId="0" borderId="8" xfId="2" applyFont="1" applyFill="1" applyBorder="1" applyAlignment="1">
      <alignment horizontal="center"/>
    </xf>
    <xf numFmtId="41" fontId="1" fillId="0" borderId="6" xfId="2" applyFont="1" applyFill="1" applyBorder="1" applyAlignment="1">
      <alignment horizontal="center"/>
    </xf>
    <xf numFmtId="41" fontId="1" fillId="0" borderId="5" xfId="2" applyFont="1" applyFill="1" applyBorder="1" applyAlignment="1">
      <alignment horizontal="center"/>
    </xf>
    <xf numFmtId="166" fontId="27" fillId="0" borderId="0" xfId="2" applyNumberFormat="1" applyFont="1" applyBorder="1" applyAlignment="1">
      <alignment horizontal="center" vertical="center"/>
    </xf>
    <xf numFmtId="41" fontId="27" fillId="0" borderId="0" xfId="2" applyFont="1" applyBorder="1" applyAlignment="1">
      <alignment horizontal="center" vertical="center"/>
    </xf>
    <xf numFmtId="41" fontId="13" fillId="0" borderId="0" xfId="2" applyFont="1" applyBorder="1" applyAlignment="1">
      <alignment horizontal="center" vertical="center" wrapText="1"/>
    </xf>
    <xf numFmtId="41" fontId="15" fillId="0" borderId="0" xfId="2" applyFont="1" applyBorder="1" applyAlignment="1">
      <alignment horizontal="center" vertical="center" wrapText="1"/>
    </xf>
    <xf numFmtId="41" fontId="13" fillId="0" borderId="0" xfId="2" applyFont="1" applyBorder="1" applyAlignment="1">
      <alignment horizontal="center" vertical="center"/>
    </xf>
    <xf numFmtId="41" fontId="15" fillId="0" borderId="0" xfId="2" applyFont="1" applyBorder="1" applyAlignment="1">
      <alignment horizontal="center" vertical="center"/>
    </xf>
    <xf numFmtId="0" fontId="15" fillId="0" borderId="8" xfId="0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5" fillId="0" borderId="0" xfId="0" applyFont="1" applyBorder="1" applyAlignment="1">
      <alignment horizontal="center"/>
    </xf>
    <xf numFmtId="0" fontId="13" fillId="0" borderId="9" xfId="0" applyFont="1" applyFill="1" applyBorder="1" applyAlignment="1">
      <alignment horizontal="center" vertical="center"/>
    </xf>
    <xf numFmtId="0" fontId="13" fillId="0" borderId="10" xfId="0" applyFont="1" applyFill="1" applyBorder="1" applyAlignment="1">
      <alignment horizontal="center" vertical="center"/>
    </xf>
    <xf numFmtId="164" fontId="1" fillId="0" borderId="8" xfId="1" applyNumberFormat="1" applyFont="1" applyFill="1" applyBorder="1" applyAlignment="1">
      <alignment horizontal="center" vertical="center"/>
    </xf>
    <xf numFmtId="41" fontId="4" fillId="0" borderId="9" xfId="2" applyFont="1" applyFill="1" applyBorder="1" applyAlignment="1">
      <alignment horizontal="center"/>
    </xf>
    <xf numFmtId="41" fontId="4" fillId="0" borderId="10" xfId="2" applyFont="1" applyFill="1" applyBorder="1" applyAlignment="1">
      <alignment horizontal="center"/>
    </xf>
    <xf numFmtId="41" fontId="15" fillId="0" borderId="0" xfId="2" applyFont="1" applyFill="1" applyBorder="1" applyAlignment="1">
      <alignment horizontal="center" vertical="center" wrapText="1"/>
    </xf>
    <xf numFmtId="41" fontId="15" fillId="0" borderId="4" xfId="2" applyFont="1" applyFill="1" applyBorder="1" applyAlignment="1">
      <alignment horizontal="center" vertical="center" wrapText="1"/>
    </xf>
    <xf numFmtId="164" fontId="15" fillId="0" borderId="7" xfId="1" applyNumberFormat="1" applyFont="1" applyFill="1" applyBorder="1" applyAlignment="1">
      <alignment horizontal="center" vertical="center" wrapText="1"/>
    </xf>
    <xf numFmtId="164" fontId="1" fillId="0" borderId="5" xfId="1" applyNumberFormat="1" applyFont="1" applyBorder="1" applyAlignment="1">
      <alignment horizontal="center"/>
    </xf>
    <xf numFmtId="164" fontId="1" fillId="0" borderId="6" xfId="1" applyNumberFormat="1" applyFont="1" applyBorder="1" applyAlignment="1">
      <alignment horizontal="center"/>
    </xf>
    <xf numFmtId="0" fontId="9" fillId="10" borderId="8" xfId="0" applyFont="1" applyFill="1" applyBorder="1" applyAlignment="1">
      <alignment horizontal="center" vertical="center"/>
    </xf>
    <xf numFmtId="14" fontId="9" fillId="4" borderId="1" xfId="1" applyNumberFormat="1" applyFont="1" applyFill="1" applyBorder="1" applyAlignment="1">
      <alignment horizontal="center" vertical="center" wrapText="1"/>
    </xf>
    <xf numFmtId="14" fontId="9" fillId="4" borderId="2" xfId="1" applyNumberFormat="1" applyFont="1" applyFill="1" applyBorder="1" applyAlignment="1">
      <alignment horizontal="center" vertical="center" wrapText="1"/>
    </xf>
    <xf numFmtId="14" fontId="9" fillId="4" borderId="3" xfId="1" applyNumberFormat="1" applyFont="1" applyFill="1" applyBorder="1" applyAlignment="1">
      <alignment horizontal="center" vertical="center" wrapText="1"/>
    </xf>
    <xf numFmtId="14" fontId="9" fillId="4" borderId="4" xfId="1" applyNumberFormat="1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41" fontId="1" fillId="0" borderId="4" xfId="2" applyFont="1" applyBorder="1" applyAlignment="1">
      <alignment horizontal="center"/>
    </xf>
    <xf numFmtId="9" fontId="1" fillId="0" borderId="0" xfId="3" applyFont="1" applyBorder="1" applyAlignment="1">
      <alignment horizontal="center" vertical="center"/>
    </xf>
    <xf numFmtId="41" fontId="1" fillId="0" borderId="6" xfId="2" applyFont="1" applyBorder="1" applyAlignment="1">
      <alignment horizontal="center"/>
    </xf>
    <xf numFmtId="0" fontId="4" fillId="0" borderId="0" xfId="0" applyFont="1" applyBorder="1" applyAlignment="1">
      <alignment horizontal="center" wrapText="1"/>
    </xf>
    <xf numFmtId="41" fontId="4" fillId="0" borderId="11" xfId="2" applyFont="1" applyFill="1" applyBorder="1" applyAlignment="1">
      <alignment horizontal="center"/>
    </xf>
    <xf numFmtId="0" fontId="1" fillId="0" borderId="5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41" fontId="1" fillId="0" borderId="3" xfId="2" applyFont="1" applyBorder="1" applyAlignment="1">
      <alignment horizontal="center" wrapText="1"/>
    </xf>
    <xf numFmtId="41" fontId="4" fillId="0" borderId="0" xfId="2" applyFont="1" applyFill="1" applyBorder="1" applyAlignment="1">
      <alignment horizontal="center"/>
    </xf>
    <xf numFmtId="0" fontId="15" fillId="0" borderId="7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41" fontId="15" fillId="0" borderId="8" xfId="2" applyFont="1" applyFill="1" applyBorder="1" applyAlignment="1">
      <alignment horizontal="center" vertical="center" wrapText="1"/>
    </xf>
    <xf numFmtId="41" fontId="15" fillId="0" borderId="6" xfId="2" applyFont="1" applyFill="1" applyBorder="1" applyAlignment="1">
      <alignment horizontal="center" vertical="center" wrapText="1"/>
    </xf>
    <xf numFmtId="41" fontId="14" fillId="0" borderId="0" xfId="2" applyFont="1" applyBorder="1" applyAlignment="1">
      <alignment horizontal="center" vertical="center" wrapText="1"/>
    </xf>
    <xf numFmtId="41" fontId="14" fillId="0" borderId="0" xfId="2" applyFont="1" applyFill="1" applyBorder="1" applyAlignment="1">
      <alignment horizontal="center" vertical="center" wrapText="1"/>
    </xf>
    <xf numFmtId="14" fontId="4" fillId="0" borderId="10" xfId="1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41" fontId="1" fillId="0" borderId="8" xfId="2" applyFont="1" applyBorder="1" applyAlignment="1">
      <alignment horizontal="center" wrapText="1"/>
    </xf>
    <xf numFmtId="41" fontId="1" fillId="0" borderId="6" xfId="2" applyFont="1" applyBorder="1" applyAlignment="1">
      <alignment horizontal="center" wrapText="1"/>
    </xf>
    <xf numFmtId="41" fontId="1" fillId="0" borderId="8" xfId="2" applyFont="1" applyBorder="1" applyAlignment="1">
      <alignment horizontal="center" vertical="center"/>
    </xf>
    <xf numFmtId="41" fontId="1" fillId="0" borderId="6" xfId="2" applyFont="1" applyBorder="1" applyAlignment="1">
      <alignment horizontal="center" vertical="center"/>
    </xf>
    <xf numFmtId="41" fontId="1" fillId="0" borderId="5" xfId="2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7" xfId="0" applyFont="1" applyBorder="1" applyAlignment="1">
      <alignment horizontal="left" vertical="center"/>
    </xf>
    <xf numFmtId="41" fontId="15" fillId="0" borderId="7" xfId="2" applyFont="1" applyFill="1" applyBorder="1" applyAlignment="1">
      <alignment horizontal="center" vertical="center" wrapText="1"/>
    </xf>
    <xf numFmtId="41" fontId="15" fillId="0" borderId="2" xfId="2" applyFont="1" applyFill="1" applyBorder="1" applyAlignment="1">
      <alignment horizontal="center" vertical="center" wrapText="1"/>
    </xf>
    <xf numFmtId="164" fontId="15" fillId="0" borderId="0" xfId="1" applyNumberFormat="1" applyFont="1" applyFill="1" applyBorder="1" applyAlignment="1">
      <alignment horizontal="center" vertical="center" wrapText="1"/>
    </xf>
    <xf numFmtId="164" fontId="15" fillId="0" borderId="8" xfId="1" applyNumberFormat="1" applyFont="1" applyFill="1" applyBorder="1" applyAlignment="1">
      <alignment horizontal="center" vertical="center" wrapText="1"/>
    </xf>
    <xf numFmtId="41" fontId="1" fillId="0" borderId="5" xfId="2" applyFont="1" applyBorder="1" applyAlignment="1">
      <alignment horizontal="center" wrapText="1"/>
    </xf>
    <xf numFmtId="41" fontId="1" fillId="0" borderId="7" xfId="2" applyFont="1" applyBorder="1" applyAlignment="1">
      <alignment horizontal="center"/>
    </xf>
    <xf numFmtId="0" fontId="15" fillId="0" borderId="9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41" fontId="1" fillId="0" borderId="7" xfId="2" applyFont="1" applyBorder="1" applyAlignment="1">
      <alignment horizontal="center" wrapText="1"/>
    </xf>
    <xf numFmtId="165" fontId="1" fillId="0" borderId="10" xfId="1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41" fontId="15" fillId="0" borderId="13" xfId="2" applyFont="1" applyFill="1" applyBorder="1" applyAlignment="1">
      <alignment horizontal="center" vertical="center" wrapText="1"/>
    </xf>
    <xf numFmtId="41" fontId="4" fillId="0" borderId="8" xfId="2" applyFont="1" applyBorder="1" applyAlignment="1">
      <alignment horizontal="center" vertical="center"/>
    </xf>
    <xf numFmtId="41" fontId="4" fillId="0" borderId="6" xfId="2" applyFont="1" applyBorder="1" applyAlignment="1">
      <alignment horizontal="center" vertical="center"/>
    </xf>
    <xf numFmtId="41" fontId="14" fillId="0" borderId="7" xfId="0" applyNumberFormat="1" applyFont="1" applyBorder="1" applyAlignment="1">
      <alignment horizontal="center"/>
    </xf>
    <xf numFmtId="0" fontId="15" fillId="0" borderId="12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8" fillId="4" borderId="0" xfId="0" applyFont="1" applyFill="1" applyAlignment="1">
      <alignment horizontal="center" vertical="center"/>
    </xf>
    <xf numFmtId="41" fontId="16" fillId="4" borderId="0" xfId="2" applyFont="1" applyFill="1" applyAlignment="1">
      <alignment horizontal="center"/>
    </xf>
    <xf numFmtId="41" fontId="19" fillId="4" borderId="0" xfId="2" applyFont="1" applyFill="1" applyAlignment="1">
      <alignment horizontal="center"/>
    </xf>
    <xf numFmtId="0" fontId="9" fillId="5" borderId="7" xfId="0" applyFont="1" applyFill="1" applyBorder="1" applyAlignment="1">
      <alignment horizontal="center" vertical="center"/>
    </xf>
    <xf numFmtId="41" fontId="4" fillId="0" borderId="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4" fontId="4" fillId="0" borderId="9" xfId="0" applyNumberFormat="1" applyFont="1" applyBorder="1" applyAlignment="1">
      <alignment horizontal="center" vertical="center"/>
    </xf>
    <xf numFmtId="14" fontId="4" fillId="0" borderId="10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horizontal="center" wrapText="1"/>
    </xf>
    <xf numFmtId="0" fontId="1" fillId="0" borderId="11" xfId="0" applyFont="1" applyBorder="1" applyAlignment="1">
      <alignment horizontal="center" wrapText="1"/>
    </xf>
    <xf numFmtId="41" fontId="15" fillId="0" borderId="14" xfId="2" applyFont="1" applyFill="1" applyBorder="1" applyAlignment="1">
      <alignment horizontal="center" vertical="center" wrapText="1"/>
    </xf>
    <xf numFmtId="164" fontId="20" fillId="4" borderId="0" xfId="2" applyNumberFormat="1" applyFont="1" applyFill="1" applyAlignment="1">
      <alignment horizontal="center" vertical="center" wrapText="1"/>
    </xf>
    <xf numFmtId="41" fontId="1" fillId="0" borderId="3" xfId="2" applyNumberFormat="1" applyFont="1" applyFill="1" applyBorder="1" applyAlignment="1">
      <alignment horizontal="center" vertical="center"/>
    </xf>
    <xf numFmtId="41" fontId="1" fillId="0" borderId="0" xfId="2" applyNumberFormat="1" applyFont="1" applyFill="1" applyBorder="1" applyAlignment="1">
      <alignment horizontal="center" vertical="center"/>
    </xf>
    <xf numFmtId="41" fontId="4" fillId="0" borderId="11" xfId="2" applyFont="1" applyBorder="1" applyAlignment="1">
      <alignment horizontal="center" vertical="center"/>
    </xf>
    <xf numFmtId="41" fontId="4" fillId="0" borderId="10" xfId="2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41" fontId="4" fillId="0" borderId="3" xfId="2" applyFont="1" applyBorder="1" applyAlignment="1">
      <alignment horizontal="center" vertical="center"/>
    </xf>
    <xf numFmtId="41" fontId="4" fillId="0" borderId="4" xfId="2" applyFont="1" applyBorder="1" applyAlignment="1">
      <alignment horizontal="center" vertical="center"/>
    </xf>
    <xf numFmtId="41" fontId="4" fillId="0" borderId="5" xfId="2" applyFont="1" applyBorder="1" applyAlignment="1">
      <alignment horizontal="center" vertical="center"/>
    </xf>
    <xf numFmtId="41" fontId="4" fillId="0" borderId="8" xfId="0" applyNumberFormat="1" applyFont="1" applyBorder="1" applyAlignment="1">
      <alignment horizontal="center" vertical="center"/>
    </xf>
    <xf numFmtId="41" fontId="4" fillId="0" borderId="0" xfId="2" applyNumberFormat="1" applyFont="1" applyFill="1" applyBorder="1" applyAlignment="1">
      <alignment horizontal="center" vertical="center"/>
    </xf>
    <xf numFmtId="41" fontId="4" fillId="0" borderId="5" xfId="2" applyFont="1" applyFill="1" applyBorder="1" applyAlignment="1">
      <alignment horizontal="center" vertical="center"/>
    </xf>
    <xf numFmtId="41" fontId="4" fillId="0" borderId="8" xfId="2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41" fontId="9" fillId="2" borderId="3" xfId="2" applyFont="1" applyFill="1" applyBorder="1" applyAlignment="1">
      <alignment horizontal="center" vertical="center"/>
    </xf>
    <xf numFmtId="41" fontId="9" fillId="2" borderId="0" xfId="2" applyFont="1" applyFill="1" applyBorder="1" applyAlignment="1">
      <alignment horizontal="center" vertical="center"/>
    </xf>
    <xf numFmtId="41" fontId="9" fillId="2" borderId="8" xfId="2" applyFont="1" applyFill="1" applyBorder="1" applyAlignment="1">
      <alignment horizontal="center" vertical="center"/>
    </xf>
    <xf numFmtId="41" fontId="1" fillId="6" borderId="0" xfId="2" applyFont="1" applyFill="1" applyBorder="1" applyAlignment="1">
      <alignment horizontal="center" vertical="center" wrapText="1"/>
    </xf>
    <xf numFmtId="41" fontId="4" fillId="6" borderId="3" xfId="2" applyFont="1" applyFill="1" applyBorder="1" applyAlignment="1">
      <alignment horizontal="center" vertical="center" wrapText="1"/>
    </xf>
    <xf numFmtId="41" fontId="4" fillId="6" borderId="4" xfId="2" applyFont="1" applyFill="1" applyBorder="1" applyAlignment="1">
      <alignment horizontal="center" vertical="center" wrapText="1"/>
    </xf>
    <xf numFmtId="41" fontId="1" fillId="0" borderId="0" xfId="2" applyFont="1" applyAlignment="1">
      <alignment horizontal="left" vertical="center" wrapText="1"/>
    </xf>
    <xf numFmtId="41" fontId="4" fillId="0" borderId="0" xfId="2" applyFont="1" applyAlignment="1">
      <alignment horizontal="center" vertical="center" wrapText="1"/>
    </xf>
    <xf numFmtId="41" fontId="1" fillId="0" borderId="0" xfId="2" applyFont="1" applyBorder="1" applyAlignment="1">
      <alignment horizontal="left" vertical="center" wrapText="1"/>
    </xf>
    <xf numFmtId="41" fontId="13" fillId="0" borderId="8" xfId="2" applyFont="1" applyBorder="1" applyAlignment="1">
      <alignment horizontal="center" vertical="center" wrapText="1"/>
    </xf>
    <xf numFmtId="41" fontId="4" fillId="6" borderId="5" xfId="2" applyFont="1" applyFill="1" applyBorder="1" applyAlignment="1">
      <alignment horizontal="center" vertical="center" wrapText="1"/>
    </xf>
    <xf numFmtId="41" fontId="4" fillId="6" borderId="6" xfId="2" applyFont="1" applyFill="1" applyBorder="1" applyAlignment="1">
      <alignment horizontal="center" vertical="center" wrapText="1"/>
    </xf>
    <xf numFmtId="41" fontId="1" fillId="6" borderId="8" xfId="2" applyFont="1" applyFill="1" applyBorder="1" applyAlignment="1">
      <alignment horizontal="center" vertical="center" wrapText="1"/>
    </xf>
    <xf numFmtId="41" fontId="1" fillId="0" borderId="0" xfId="2" applyFont="1" applyAlignment="1">
      <alignment horizontal="center" vertical="center" wrapText="1"/>
    </xf>
    <xf numFmtId="0" fontId="11" fillId="4" borderId="0" xfId="0" applyFont="1" applyFill="1" applyAlignment="1">
      <alignment horizontal="center"/>
    </xf>
    <xf numFmtId="14" fontId="13" fillId="0" borderId="9" xfId="0" applyNumberFormat="1" applyFont="1" applyFill="1" applyBorder="1" applyAlignment="1">
      <alignment horizontal="center" vertical="center" wrapText="1"/>
    </xf>
    <xf numFmtId="14" fontId="13" fillId="0" borderId="10" xfId="0" applyNumberFormat="1" applyFont="1" applyFill="1" applyBorder="1" applyAlignment="1">
      <alignment horizontal="center" vertical="center" wrapText="1"/>
    </xf>
    <xf numFmtId="164" fontId="1" fillId="0" borderId="5" xfId="1" applyNumberFormat="1" applyFont="1" applyBorder="1" applyAlignment="1">
      <alignment horizontal="center" vertical="center"/>
    </xf>
    <xf numFmtId="164" fontId="1" fillId="0" borderId="8" xfId="1" applyNumberFormat="1" applyFont="1" applyBorder="1" applyAlignment="1">
      <alignment horizontal="center" vertical="center"/>
    </xf>
    <xf numFmtId="41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41" fontId="4" fillId="0" borderId="9" xfId="2" applyFont="1" applyBorder="1" applyAlignment="1">
      <alignment horizontal="center" vertical="center" wrapText="1"/>
    </xf>
    <xf numFmtId="41" fontId="4" fillId="0" borderId="10" xfId="2" applyFont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/>
    </xf>
    <xf numFmtId="0" fontId="3" fillId="10" borderId="8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41" fontId="1" fillId="0" borderId="7" xfId="2" applyFont="1" applyBorder="1" applyAlignment="1">
      <alignment horizontal="center" vertical="center"/>
    </xf>
    <xf numFmtId="41" fontId="4" fillId="0" borderId="8" xfId="2" applyNumberFormat="1" applyFont="1" applyFill="1" applyBorder="1" applyAlignment="1">
      <alignment horizontal="center" vertical="center"/>
    </xf>
    <xf numFmtId="41" fontId="1" fillId="0" borderId="4" xfId="2" applyNumberFormat="1" applyFont="1" applyFill="1" applyBorder="1" applyAlignment="1">
      <alignment horizontal="center" vertical="center"/>
    </xf>
    <xf numFmtId="0" fontId="6" fillId="7" borderId="9" xfId="0" applyFont="1" applyFill="1" applyBorder="1" applyAlignment="1">
      <alignment horizontal="center" vertical="center"/>
    </xf>
    <xf numFmtId="0" fontId="6" fillId="7" borderId="10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/>
    </xf>
    <xf numFmtId="0" fontId="23" fillId="7" borderId="1" xfId="0" applyFont="1" applyFill="1" applyBorder="1" applyAlignment="1">
      <alignment horizontal="center" vertical="center" wrapText="1"/>
    </xf>
    <xf numFmtId="0" fontId="23" fillId="7" borderId="7" xfId="0" applyFont="1" applyFill="1" applyBorder="1" applyAlignment="1">
      <alignment horizontal="center" vertical="center" wrapText="1"/>
    </xf>
    <xf numFmtId="0" fontId="23" fillId="7" borderId="3" xfId="0" applyFont="1" applyFill="1" applyBorder="1" applyAlignment="1">
      <alignment horizontal="center" vertical="center" wrapText="1"/>
    </xf>
    <xf numFmtId="0" fontId="23" fillId="7" borderId="0" xfId="0" applyFont="1" applyFill="1" applyBorder="1" applyAlignment="1">
      <alignment horizontal="center" vertical="center" wrapText="1"/>
    </xf>
    <xf numFmtId="0" fontId="4" fillId="7" borderId="5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4" fillId="7" borderId="6" xfId="0" applyFont="1" applyFill="1" applyBorder="1" applyAlignment="1">
      <alignment horizontal="center" vertical="center"/>
    </xf>
    <xf numFmtId="0" fontId="17" fillId="4" borderId="0" xfId="0" applyFont="1" applyFill="1" applyAlignment="1">
      <alignment horizontal="center" wrapText="1"/>
    </xf>
    <xf numFmtId="0" fontId="1" fillId="7" borderId="5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1" fillId="7" borderId="6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7" borderId="7" xfId="0" applyFont="1" applyFill="1" applyBorder="1" applyAlignment="1">
      <alignment horizontal="center" vertical="center" wrapText="1"/>
    </xf>
    <xf numFmtId="0" fontId="4" fillId="7" borderId="2" xfId="0" applyFont="1" applyFill="1" applyBorder="1" applyAlignment="1">
      <alignment horizontal="center" vertical="center" wrapText="1"/>
    </xf>
    <xf numFmtId="41" fontId="19" fillId="4" borderId="0" xfId="2" applyFont="1" applyFill="1" applyAlignment="1">
      <alignment horizontal="center" vertical="top"/>
    </xf>
    <xf numFmtId="164" fontId="1" fillId="0" borderId="4" xfId="1" applyNumberFormat="1" applyFont="1" applyBorder="1" applyAlignment="1">
      <alignment horizontal="center" vertical="center"/>
    </xf>
    <xf numFmtId="0" fontId="20" fillId="4" borderId="0" xfId="0" applyFont="1" applyFill="1" applyAlignment="1">
      <alignment horizontal="center"/>
    </xf>
    <xf numFmtId="164" fontId="1" fillId="0" borderId="6" xfId="1" applyNumberFormat="1" applyFont="1" applyBorder="1" applyAlignment="1">
      <alignment horizontal="center" vertical="center"/>
    </xf>
    <xf numFmtId="14" fontId="4" fillId="0" borderId="1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41" fontId="4" fillId="0" borderId="0" xfId="2" applyNumberFormat="1" applyFont="1" applyFill="1" applyBorder="1" applyAlignment="1">
      <alignment horizontal="center" vertical="center" wrapText="1"/>
    </xf>
    <xf numFmtId="41" fontId="15" fillId="0" borderId="0" xfId="2" applyFont="1" applyBorder="1" applyAlignment="1">
      <alignment horizontal="center"/>
    </xf>
    <xf numFmtId="41" fontId="15" fillId="0" borderId="4" xfId="2" applyFont="1" applyBorder="1" applyAlignment="1">
      <alignment horizontal="center"/>
    </xf>
    <xf numFmtId="41" fontId="4" fillId="0" borderId="0" xfId="0" applyNumberFormat="1" applyFont="1" applyBorder="1" applyAlignment="1">
      <alignment horizontal="center" vertical="center" wrapText="1"/>
    </xf>
    <xf numFmtId="41" fontId="4" fillId="0" borderId="4" xfId="0" applyNumberFormat="1" applyFont="1" applyBorder="1" applyAlignment="1">
      <alignment horizontal="center" vertical="center" wrapText="1"/>
    </xf>
    <xf numFmtId="41" fontId="4" fillId="0" borderId="8" xfId="2" applyNumberFormat="1" applyFont="1" applyFill="1" applyBorder="1" applyAlignment="1">
      <alignment horizontal="center" vertical="center" wrapText="1"/>
    </xf>
    <xf numFmtId="41" fontId="4" fillId="0" borderId="8" xfId="0" applyNumberFormat="1" applyFont="1" applyBorder="1" applyAlignment="1">
      <alignment horizontal="center" vertical="center" wrapText="1"/>
    </xf>
    <xf numFmtId="41" fontId="4" fillId="0" borderId="6" xfId="0" applyNumberFormat="1" applyFont="1" applyBorder="1" applyAlignment="1">
      <alignment horizontal="center" vertical="center" wrapText="1"/>
    </xf>
    <xf numFmtId="41" fontId="14" fillId="0" borderId="0" xfId="2" applyNumberFormat="1" applyFont="1" applyFill="1" applyBorder="1" applyAlignment="1">
      <alignment horizontal="center" vertical="center" wrapText="1"/>
    </xf>
    <xf numFmtId="41" fontId="14" fillId="0" borderId="0" xfId="0" applyNumberFormat="1" applyFont="1" applyBorder="1" applyAlignment="1">
      <alignment horizontal="center" vertical="center" wrapText="1"/>
    </xf>
    <xf numFmtId="14" fontId="4" fillId="0" borderId="9" xfId="1" applyNumberFormat="1" applyFont="1" applyBorder="1" applyAlignment="1">
      <alignment horizontal="center" vertical="center"/>
    </xf>
    <xf numFmtId="41" fontId="13" fillId="0" borderId="10" xfId="2" applyFont="1" applyFill="1" applyBorder="1" applyAlignment="1">
      <alignment horizontal="center" vertical="center" wrapText="1"/>
    </xf>
    <xf numFmtId="41" fontId="13" fillId="0" borderId="11" xfId="2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1" fontId="14" fillId="0" borderId="0" xfId="2" applyFont="1" applyBorder="1" applyAlignment="1">
      <alignment horizontal="center" vertical="center"/>
    </xf>
    <xf numFmtId="14" fontId="13" fillId="0" borderId="11" xfId="0" applyNumberFormat="1" applyFont="1" applyFill="1" applyBorder="1" applyAlignment="1">
      <alignment horizontal="center" vertical="center" wrapText="1"/>
    </xf>
    <xf numFmtId="41" fontId="1" fillId="0" borderId="1" xfId="2" applyFont="1" applyBorder="1" applyAlignment="1">
      <alignment horizontal="center" wrapText="1"/>
    </xf>
    <xf numFmtId="165" fontId="1" fillId="0" borderId="11" xfId="1" applyNumberFormat="1" applyFont="1" applyBorder="1" applyAlignment="1">
      <alignment horizontal="center"/>
    </xf>
    <xf numFmtId="0" fontId="1" fillId="0" borderId="10" xfId="0" applyFont="1" applyBorder="1" applyAlignment="1">
      <alignment horizontal="center" wrapText="1"/>
    </xf>
    <xf numFmtId="165" fontId="1" fillId="0" borderId="10" xfId="1" applyNumberFormat="1" applyFont="1" applyBorder="1" applyAlignment="1">
      <alignment horizontal="center" wrapText="1"/>
    </xf>
    <xf numFmtId="165" fontId="1" fillId="0" borderId="9" xfId="1" applyNumberFormat="1" applyFont="1" applyBorder="1" applyAlignment="1">
      <alignment horizontal="center" wrapText="1"/>
    </xf>
    <xf numFmtId="41" fontId="1" fillId="0" borderId="2" xfId="2" applyFont="1" applyBorder="1" applyAlignment="1">
      <alignment horizontal="center"/>
    </xf>
    <xf numFmtId="41" fontId="1" fillId="6" borderId="4" xfId="2" applyFont="1" applyFill="1" applyBorder="1" applyAlignment="1">
      <alignment horizontal="center" vertical="center" wrapText="1"/>
    </xf>
    <xf numFmtId="41" fontId="4" fillId="6" borderId="9" xfId="2" applyFont="1" applyFill="1" applyBorder="1" applyAlignment="1">
      <alignment horizontal="center" vertical="center" wrapText="1"/>
    </xf>
    <xf numFmtId="41" fontId="4" fillId="6" borderId="11" xfId="2" applyFont="1" applyFill="1" applyBorder="1" applyAlignment="1">
      <alignment horizontal="center" vertical="center" wrapText="1"/>
    </xf>
    <xf numFmtId="41" fontId="1" fillId="6" borderId="6" xfId="2" applyFont="1" applyFill="1" applyBorder="1" applyAlignment="1">
      <alignment horizontal="center" vertical="center" wrapText="1"/>
    </xf>
    <xf numFmtId="41" fontId="4" fillId="6" borderId="10" xfId="2" applyFont="1" applyFill="1" applyBorder="1" applyAlignment="1">
      <alignment horizontal="center" vertical="center" wrapText="1"/>
    </xf>
    <xf numFmtId="164" fontId="27" fillId="0" borderId="0" xfId="1" applyNumberFormat="1" applyFont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4" fillId="0" borderId="11" xfId="0" applyFont="1" applyBorder="1" applyAlignment="1">
      <alignment horizontal="center" vertical="center" wrapText="1"/>
    </xf>
    <xf numFmtId="164" fontId="1" fillId="0" borderId="1" xfId="1" applyNumberFormat="1" applyFont="1" applyBorder="1" applyAlignment="1">
      <alignment horizontal="center" vertical="center"/>
    </xf>
    <xf numFmtId="164" fontId="1" fillId="0" borderId="7" xfId="1" applyNumberFormat="1" applyFont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41" fontId="1" fillId="0" borderId="1" xfId="2" applyFont="1" applyFill="1" applyBorder="1" applyAlignment="1">
      <alignment horizontal="center" vertical="center"/>
    </xf>
    <xf numFmtId="41" fontId="1" fillId="0" borderId="7" xfId="2" applyFont="1" applyFill="1" applyBorder="1" applyAlignment="1">
      <alignment horizontal="center" vertical="center"/>
    </xf>
    <xf numFmtId="41" fontId="1" fillId="0" borderId="3" xfId="2" applyFont="1" applyFill="1" applyBorder="1" applyAlignment="1">
      <alignment horizontal="center" vertical="center"/>
    </xf>
    <xf numFmtId="41" fontId="1" fillId="0" borderId="0" xfId="2" applyFont="1" applyFill="1" applyBorder="1" applyAlignment="1">
      <alignment horizontal="center" vertical="center"/>
    </xf>
    <xf numFmtId="0" fontId="26" fillId="0" borderId="10" xfId="0" applyFont="1" applyBorder="1" applyAlignment="1">
      <alignment horizontal="center" vertical="center" wrapText="1"/>
    </xf>
    <xf numFmtId="0" fontId="26" fillId="0" borderId="11" xfId="0" applyFont="1" applyBorder="1" applyAlignment="1">
      <alignment horizontal="center" vertical="center" wrapText="1"/>
    </xf>
    <xf numFmtId="0" fontId="30" fillId="5" borderId="7" xfId="0" applyFont="1" applyFill="1" applyBorder="1" applyAlignment="1">
      <alignment horizontal="center" vertical="center" wrapText="1"/>
    </xf>
    <xf numFmtId="0" fontId="30" fillId="5" borderId="2" xfId="0" applyFont="1" applyFill="1" applyBorder="1" applyAlignment="1">
      <alignment horizontal="center" vertical="center" wrapText="1"/>
    </xf>
    <xf numFmtId="41" fontId="4" fillId="0" borderId="10" xfId="2" applyNumberFormat="1" applyFont="1" applyFill="1" applyBorder="1" applyAlignment="1">
      <alignment horizontal="center" vertical="center"/>
    </xf>
    <xf numFmtId="0" fontId="29" fillId="5" borderId="7" xfId="0" applyFont="1" applyFill="1" applyBorder="1" applyAlignment="1">
      <alignment horizontal="center" vertical="center" wrapText="1"/>
    </xf>
    <xf numFmtId="0" fontId="29" fillId="5" borderId="2" xfId="0" applyFont="1" applyFill="1" applyBorder="1" applyAlignment="1">
      <alignment horizontal="center" vertical="center" wrapText="1"/>
    </xf>
    <xf numFmtId="41" fontId="4" fillId="0" borderId="9" xfId="2" applyNumberFormat="1" applyFont="1" applyFill="1" applyBorder="1" applyAlignment="1">
      <alignment horizontal="center" vertical="center"/>
    </xf>
    <xf numFmtId="41" fontId="4" fillId="0" borderId="11" xfId="2" applyFont="1" applyBorder="1" applyAlignment="1">
      <alignment horizontal="center" vertical="center" wrapText="1"/>
    </xf>
    <xf numFmtId="41" fontId="4" fillId="0" borderId="11" xfId="2" applyNumberFormat="1" applyFont="1" applyFill="1" applyBorder="1" applyAlignment="1">
      <alignment horizontal="center" vertical="center"/>
    </xf>
    <xf numFmtId="41" fontId="1" fillId="0" borderId="5" xfId="2" applyFont="1" applyFill="1" applyBorder="1" applyAlignment="1">
      <alignment horizontal="center" vertical="center"/>
    </xf>
    <xf numFmtId="41" fontId="1" fillId="0" borderId="8" xfId="2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/>
    </xf>
    <xf numFmtId="41" fontId="1" fillId="0" borderId="5" xfId="2" applyNumberFormat="1" applyFont="1" applyFill="1" applyBorder="1" applyAlignment="1">
      <alignment horizontal="center" vertical="center"/>
    </xf>
    <xf numFmtId="41" fontId="1" fillId="0" borderId="8" xfId="2" applyNumberFormat="1" applyFont="1" applyFill="1" applyBorder="1" applyAlignment="1">
      <alignment horizontal="center" vertical="center"/>
    </xf>
    <xf numFmtId="41" fontId="9" fillId="5" borderId="7" xfId="2" applyFont="1" applyFill="1" applyBorder="1" applyAlignment="1">
      <alignment horizontal="center" vertical="center"/>
    </xf>
    <xf numFmtId="0" fontId="26" fillId="0" borderId="7" xfId="0" applyFont="1" applyBorder="1" applyAlignment="1">
      <alignment horizontal="center" vertical="center" wrapText="1"/>
    </xf>
    <xf numFmtId="0" fontId="26" fillId="0" borderId="2" xfId="0" applyFont="1" applyBorder="1" applyAlignment="1">
      <alignment horizontal="center" vertical="center" wrapText="1"/>
    </xf>
  </cellXfs>
  <cellStyles count="4">
    <cellStyle name="Comma" xfId="1" builtinId="3"/>
    <cellStyle name="Comma [0]" xfId="2" builtinId="6"/>
    <cellStyle name="Normal" xfId="0" builtinId="0"/>
    <cellStyle name="Percent" xfId="3" builtinId="5"/>
  </cellStyles>
  <dxfs count="13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2">
    <xsd:schema xmlns:xsd="http://www.w3.org/2001/XMLSchema" xmlns="">
      <xsd:element nillable="true" name="SALES_FM">
        <xsd:complexType>
          <xsd:sequence minOccurs="0">
            <xsd:element minOccurs="0" nillable="true" name="LIST_G_AMCODE" form="unqualified">
              <xsd:complexType>
                <xsd:sequence minOccurs="0">
                  <xsd:element minOccurs="0" maxOccurs="unbounded" nillable="true" name="G_AMCODE" form="unqualified">
                    <xsd:complexType>
                      <xsd:sequence minOccurs="0">
                        <xsd:element minOccurs="0" nillable="true" type="xsd:string" name="AMCODE" form="unqualified"/>
                        <xsd:element minOccurs="0" nillable="true" type="xsd:string" name="AMNAME" form="unqualified"/>
                        <xsd:element minOccurs="0" nillable="true" type="xsd:string" name="FMNAME" form="unqualified"/>
                        <xsd:element minOccurs="0" nillable="true" type="xsd:string" name="FMCODE" form="unqualified"/>
                        <xsd:element minOccurs="0" nillable="true" type="xsd:string" name="TERI_CODE" form="unqualified"/>
                        <xsd:element minOccurs="0" nillable="true" name="LIST_G_FMCODE" form="unqualified">
                          <xsd:complexType>
                            <xsd:sequence minOccurs="0">
                              <xsd:element minOccurs="0" maxOccurs="unbounded" nillable="true" name="G_FMCODE" form="unqualified">
                                <xsd:complexType>
                                  <xsd:sequence minOccurs="0">
                                    <xsd:element minOccurs="0" nillable="true" type="xsd:double" name="SALESV1" form="unqualified"/>
                                    <xsd:element minOccurs="0" nillable="true" type="xsd:string" name="TERI" form="unqualified"/>
                                    <xsd:element minOccurs="0" nillable="true" type="xsd:string" name="FOCODE" form="unqualified"/>
                                    <xsd:element minOccurs="0" nillable="true" type="xsd:string" name="FONAME" form="unqualified"/>
                                    <xsd:element minOccurs="0" nillable="true" type="xsd:string" name="FOPIN" form="unqualified"/>
                                    <xsd:element minOccurs="0" nillable="true" type="xsd:double" name="TODAYSALE" form="unqualified"/>
                                    <xsd:element minOccurs="0" nillable="true" type="xsd:double" name="DISP" form="unqualified"/>
                                    <xsd:element minOccurs="0" nillable="true" type="xsd:double" name="RETV" form="unqualified"/>
                                    <xsd:element minOccurs="0" nillable="true" type="xsd:double" name="SALESV" form="unqualified"/>
                                    <xsd:element minOccurs="0" nillable="true" type="xsd:integer" name="TOTEMP" form="unqualified"/>
                                    <xsd:element minOccurs="0" nillable="true" type="xsd:integer" name="TOTCUST" form="unqualified"/>
                                    <xsd:element minOccurs="0" nillable="true" type="xsd:integer" name="TOTINV" form="unqualified"/>
                                    <xsd:element minOccurs="0" nillable="true" type="xsd:double" name="CP_EMP" form="unqualified"/>
                                    <xsd:element minOccurs="0" nillable="true" type="xsd:double" name="CP_CUST" form="unqualified"/>
                                    <xsd:element minOccurs="0" nillable="true" type="xsd:double" name="CP_INV" form="unqualified"/>
                                    <xsd:element minOccurs="0" nillable="true" type="xsd:integer" name="VCALC" form="unqualified"/>
                                    <xsd:element minOccurs="0" nillable="true" type="xsd:integer" name="SN" form="unqualified"/>
                                    <xsd:element minOccurs="0" nillable="true" type="xsd:string" name="FOTERI" form="unqualified"/>
                                    <xsd:element minOccurs="0" nillable="true" type="xsd:integer" name="TARGET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type="xsd:double" name="SUMDISPPERAMCODE" form="unqualified"/>
                        <xsd:element minOccurs="0" nillable="true" type="xsd:double" name="SUMRETVPERAMCODE" form="unqualified"/>
                        <xsd:element minOccurs="0" nillable="true" type="xsd:double" name="SALESV_SUB" form="unqualified"/>
                        <xsd:element minOccurs="0" nillable="true" type="xsd:integer" name="SEMP" form="unqualified"/>
                        <xsd:element minOccurs="0" nillable="true" type="xsd:integer" name="SINV" form="unqualified"/>
                        <xsd:element minOccurs="0" nillable="true" type="xsd:integer" name="SCUST" form="unqualified"/>
                        <xsd:element minOccurs="0" nillable="true" type="xsd:double" name="CP_SEMP" form="unqualified"/>
                        <xsd:element minOccurs="0" nillable="true" type="xsd:double" name="CP_SCUST" form="unqualified"/>
                        <xsd:element minOccurs="0" nillable="true" type="xsd:double" name="CP_SINV" form="unqualified"/>
                        <xsd:element minOccurs="0" nillable="true" type="xsd:integer" name="SCALC" form="unqualified"/>
                        <xsd:element minOccurs="0" nillable="true" type="xsd:double" name="STODAYSALE" form="unqualified"/>
                        <xsd:element minOccurs="0" nillable="true" type="xsd:string" name="TERINAME" form="unqualified"/>
                        <xsd:element minOccurs="0" nillable="true" type="xsd:double" name="INV_AM" form="unqualified"/>
                        <xsd:element minOccurs="0" nillable="true" type="xsd:integer" name="AM_TARGET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name="LIST_G_NAME" form="unqualified">
              <xsd:complexType>
                <xsd:sequence minOccurs="0">
                  <xsd:element minOccurs="0" nillable="true" name="G_NAME" form="unqualified">
                    <xsd:complexType>
                      <xsd:sequence minOccurs="0">
                        <xsd:element minOccurs="0" nillable="true" type="xsd:string" name="NAME" form="unqualified"/>
                        <xsd:element minOccurs="0" nillable="true" type="xsd:string" name="ADDRESS" form="unqualified"/>
                        <xsd:element minOccurs="0" nillable="true" type="xsd:string" name="ADD2" form="unqualified"/>
                        <xsd:element minOccurs="0" nillable="true" type="xsd:string" name="CCODE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type="xsd:double" name="SUMDISPPERREPORT" form="unqualified"/>
            <xsd:element minOccurs="0" nillable="true" type="xsd:double" name="SUMRETVPERREPORT" form="unqualified"/>
            <xsd:element minOccurs="0" nillable="true" type="xsd:integer" name="GSALESV" form="unqualified"/>
            <xsd:element minOccurs="0" nillable="true" type="xsd:integer" name="GTOTINV" form="unqualified"/>
            <xsd:element minOccurs="0" nillable="true" type="xsd:integer" name="GTOTEMP" form="unqualified"/>
            <xsd:element minOccurs="0" nillable="true" type="xsd:integer" name="GTOTCUST" form="unqualified"/>
            <xsd:element minOccurs="0" nillable="true" type="xsd:double" name="SUMCP_CUSTPERREPORT" form="unqualified"/>
            <xsd:element minOccurs="0" nillable="true" type="xsd:double" name="SUMCP_EMPPERREPORT" form="unqualified"/>
            <xsd:element minOccurs="0" nillable="true" type="xsd:double" name="SUMCP_INVPERREPORT" form="unqualified"/>
            <xsd:element minOccurs="0" nillable="true" type="xsd:double" name="CP_GEMP" form="unqualified"/>
            <xsd:element minOccurs="0" nillable="true" type="xsd:double" name="CP_GCUST" form="unqualified"/>
            <xsd:element minOccurs="0" nillable="true" type="xsd:double" name="CP_GINV" form="unqualified"/>
            <xsd:element minOccurs="0" nillable="true" type="xsd:integer" name="GCALC" form="unqualified"/>
            <xsd:element minOccurs="0" nillable="true" type="xsd:double" name="GTODAYSALE" form="unqualified"/>
            <xsd:element minOccurs="0" nillable="true" type="xsd:string" name="ZMNAME" form="unqualified"/>
            <xsd:element minOccurs="0" nillable="true" type="xsd:double" name="INVSALES_R" form="unqualified"/>
            <xsd:element minOccurs="0" nillable="true" type="xsd:integer" name="R_TARGET" form="unqualified"/>
          </xsd:sequence>
        </xsd:complexType>
      </xsd:element>
    </xsd:schema>
  </Schema>
  <Schema ID="Schema3">
    <xsd:schema xmlns:xsd="http://www.w3.org/2001/XMLSchema" xmlns="">
      <xsd:element nillable="true" name="SALES_FM">
        <xsd:complexType>
          <xsd:sequence minOccurs="0">
            <xsd:element minOccurs="0" nillable="true" name="LIST_G_AMCODE" form="unqualified">
              <xsd:complexType>
                <xsd:sequence minOccurs="0">
                  <xsd:element minOccurs="0" maxOccurs="unbounded" nillable="true" name="G_AMCODE" form="unqualified">
                    <xsd:complexType>
                      <xsd:sequence minOccurs="0">
                        <xsd:element minOccurs="0" nillable="true" type="xsd:string" name="AMCODE" form="unqualified"/>
                        <xsd:element minOccurs="0" nillable="true" type="xsd:string" name="AMNAME" form="unqualified"/>
                        <xsd:element minOccurs="0" nillable="true" type="xsd:string" name="FMNAME" form="unqualified"/>
                        <xsd:element minOccurs="0" nillable="true" type="xsd:string" name="FMCODE" form="unqualified"/>
                        <xsd:element minOccurs="0" nillable="true" type="xsd:string" name="TERI_CODE" form="unqualified"/>
                        <xsd:element minOccurs="0" nillable="true" name="LIST_G_FMCODE" form="unqualified">
                          <xsd:complexType>
                            <xsd:sequence minOccurs="0">
                              <xsd:element minOccurs="0" maxOccurs="unbounded" nillable="true" name="G_FMCODE" form="unqualified">
                                <xsd:complexType>
                                  <xsd:sequence minOccurs="0">
                                    <xsd:element minOccurs="0" nillable="true" type="xsd:double" name="SALESV1" form="unqualified"/>
                                    <xsd:element minOccurs="0" nillable="true" type="xsd:string" name="TERI" form="unqualified"/>
                                    <xsd:element minOccurs="0" nillable="true" type="xsd:string" name="FOCODE" form="unqualified"/>
                                    <xsd:element minOccurs="0" nillable="true" type="xsd:string" name="FONAME" form="unqualified"/>
                                    <xsd:element minOccurs="0" nillable="true" type="xsd:string" name="FOPIN" form="unqualified"/>
                                    <xsd:element minOccurs="0" nillable="true" type="xsd:double" name="TODAYSALE" form="unqualified"/>
                                    <xsd:element minOccurs="0" nillable="true" type="xsd:double" name="DISP" form="unqualified"/>
                                    <xsd:element minOccurs="0" nillable="true" type="xsd:double" name="RETV" form="unqualified"/>
                                    <xsd:element minOccurs="0" nillable="true" type="xsd:double" name="SALESV" form="unqualified"/>
                                    <xsd:element minOccurs="0" nillable="true" type="xsd:integer" name="TOTEMP" form="unqualified"/>
                                    <xsd:element minOccurs="0" nillable="true" type="xsd:integer" name="TOTCUST" form="unqualified"/>
                                    <xsd:element minOccurs="0" nillable="true" type="xsd:integer" name="TOTINV" form="unqualified"/>
                                    <xsd:element minOccurs="0" nillable="true" type="xsd:double" name="CP_EMP" form="unqualified"/>
                                    <xsd:element minOccurs="0" nillable="true" type="xsd:double" name="CP_CUST" form="unqualified"/>
                                    <xsd:element minOccurs="0" nillable="true" type="xsd:double" name="CP_INV" form="unqualified"/>
                                    <xsd:element minOccurs="0" nillable="true" type="xsd:integer" name="VCALC" form="unqualified"/>
                                    <xsd:element minOccurs="0" nillable="true" type="xsd:integer" name="SN" form="unqualified"/>
                                    <xsd:element minOccurs="0" nillable="true" type="xsd:string" name="FOTERI" form="unqualified"/>
                                    <xsd:element minOccurs="0" nillable="true" type="xsd:integer" name="TARGET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type="xsd:double" name="SUMDISPPERAMCODE" form="unqualified"/>
                        <xsd:element minOccurs="0" nillable="true" type="xsd:double" name="SUMRETVPERAMCODE" form="unqualified"/>
                        <xsd:element minOccurs="0" nillable="true" type="xsd:double" name="SALESV_SUB" form="unqualified"/>
                        <xsd:element minOccurs="0" nillable="true" type="xsd:integer" name="SEMP" form="unqualified"/>
                        <xsd:element minOccurs="0" nillable="true" type="xsd:integer" name="SINV" form="unqualified"/>
                        <xsd:element minOccurs="0" nillable="true" type="xsd:integer" name="SCUST" form="unqualified"/>
                        <xsd:element minOccurs="0" nillable="true" type="xsd:double" name="CP_SEMP" form="unqualified"/>
                        <xsd:element minOccurs="0" nillable="true" type="xsd:double" name="CP_SCUST" form="unqualified"/>
                        <xsd:element minOccurs="0" nillable="true" type="xsd:double" name="CP_SINV" form="unqualified"/>
                        <xsd:element minOccurs="0" nillable="true" type="xsd:integer" name="SCALC" form="unqualified"/>
                        <xsd:element minOccurs="0" nillable="true" type="xsd:double" name="STODAYSALE" form="unqualified"/>
                        <xsd:element minOccurs="0" nillable="true" type="xsd:string" name="TERINAME" form="unqualified"/>
                        <xsd:element minOccurs="0" nillable="true" type="xsd:double" name="INV_AM" form="unqualified"/>
                        <xsd:element minOccurs="0" nillable="true" type="xsd:integer" name="AM_TARGET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name="LIST_G_NAME" form="unqualified">
              <xsd:complexType>
                <xsd:sequence minOccurs="0">
                  <xsd:element minOccurs="0" nillable="true" name="G_NAME" form="unqualified">
                    <xsd:complexType>
                      <xsd:sequence minOccurs="0">
                        <xsd:element minOccurs="0" nillable="true" type="xsd:string" name="NAME" form="unqualified"/>
                        <xsd:element minOccurs="0" nillable="true" type="xsd:string" name="ADDRESS" form="unqualified"/>
                        <xsd:element minOccurs="0" nillable="true" type="xsd:string" name="ADD2" form="unqualified"/>
                        <xsd:element minOccurs="0" nillable="true" type="xsd:string" name="CCODE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type="xsd:double" name="SUMDISPPERREPORT" form="unqualified"/>
            <xsd:element minOccurs="0" nillable="true" type="xsd:double" name="SUMRETVPERREPORT" form="unqualified"/>
            <xsd:element minOccurs="0" nillable="true" type="xsd:double" name="GSALESV" form="unqualified"/>
            <xsd:element minOccurs="0" nillable="true" type="xsd:integer" name="GTOTINV" form="unqualified"/>
            <xsd:element minOccurs="0" nillable="true" type="xsd:integer" name="GTOTEMP" form="unqualified"/>
            <xsd:element minOccurs="0" nillable="true" type="xsd:integer" name="GTOTCUST" form="unqualified"/>
            <xsd:element minOccurs="0" nillable="true" type="xsd:double" name="SUMCP_CUSTPERREPORT" form="unqualified"/>
            <xsd:element minOccurs="0" nillable="true" type="xsd:double" name="SUMCP_EMPPERREPORT" form="unqualified"/>
            <xsd:element minOccurs="0" nillable="true" type="xsd:double" name="SUMCP_INVPERREPORT" form="unqualified"/>
            <xsd:element minOccurs="0" nillable="true" type="xsd:double" name="CP_GEMP" form="unqualified"/>
            <xsd:element minOccurs="0" nillable="true" type="xsd:double" name="CP_GCUST" form="unqualified"/>
            <xsd:element minOccurs="0" nillable="true" type="xsd:double" name="CP_GINV" form="unqualified"/>
            <xsd:element minOccurs="0" nillable="true" type="xsd:integer" name="GCALC" form="unqualified"/>
            <xsd:element minOccurs="0" nillable="true" type="xsd:double" name="GTODAYSALE" form="unqualified"/>
            <xsd:element minOccurs="0" nillable="true" type="xsd:string" name="ZMNAME" form="unqualified"/>
            <xsd:element minOccurs="0" nillable="true" type="xsd:double" name="INVSALES_R" form="unqualified"/>
            <xsd:element minOccurs="0" nillable="true" type="xsd:integer" name="R_TARGET" form="unqualified"/>
          </xsd:sequence>
        </xsd:complexType>
      </xsd:element>
    </xsd:schema>
  </Schema>
  <Schema ID="Schema4">
    <xsd:schema xmlns:xsd="http://www.w3.org/2001/XMLSchema" xmlns="">
      <xsd:element nillable="true" name="SALES_FM">
        <xsd:complexType>
          <xsd:sequence minOccurs="0">
            <xsd:element minOccurs="0" nillable="true" name="LIST_G_AMCODE" form="unqualified">
              <xsd:complexType>
                <xsd:sequence minOccurs="0">
                  <xsd:element minOccurs="0" maxOccurs="unbounded" nillable="true" name="G_AMCODE" form="unqualified">
                    <xsd:complexType>
                      <xsd:sequence minOccurs="0">
                        <xsd:element minOccurs="0" nillable="true" type="xsd:string" name="AMCODE" form="unqualified"/>
                        <xsd:element minOccurs="0" nillable="true" type="xsd:string" name="AMNAME" form="unqualified"/>
                        <xsd:element minOccurs="0" nillable="true" type="xsd:string" name="FMNAME" form="unqualified"/>
                        <xsd:element minOccurs="0" nillable="true" type="xsd:string" name="FMCODE" form="unqualified"/>
                        <xsd:element minOccurs="0" nillable="true" type="xsd:string" name="TERI_CODE" form="unqualified"/>
                        <xsd:element minOccurs="0" nillable="true" name="LIST_G_FMCODE" form="unqualified">
                          <xsd:complexType>
                            <xsd:sequence minOccurs="0">
                              <xsd:element minOccurs="0" maxOccurs="unbounded" nillable="true" name="G_FMCODE" form="unqualified">
                                <xsd:complexType>
                                  <xsd:sequence minOccurs="0">
                                    <xsd:element minOccurs="0" nillable="true" type="xsd:string" name="SALESV1" form="unqualified"/>
                                    <xsd:element minOccurs="0" nillable="true" type="xsd:string" name="TERI" form="unqualified"/>
                                    <xsd:element minOccurs="0" nillable="true" type="xsd:string" name="FOCODE" form="unqualified"/>
                                    <xsd:element minOccurs="0" nillable="true" type="xsd:string" name="FONAME" form="unqualified"/>
                                    <xsd:element minOccurs="0" nillable="true" type="xsd:string" name="FOPIN" form="unqualified"/>
                                    <xsd:element minOccurs="0" nillable="true" type="xsd:double" name="TODAYSALE" form="unqualified"/>
                                    <xsd:element minOccurs="0" nillable="true" type="xsd:double" name="DISP" form="unqualified"/>
                                    <xsd:element minOccurs="0" nillable="true" type="xsd:double" name="RETV" form="unqualified"/>
                                    <xsd:element minOccurs="0" nillable="true" type="xsd:double" name="SALESV" form="unqualified"/>
                                    <xsd:element minOccurs="0" nillable="true" type="xsd:integer" name="TOTEMP" form="unqualified"/>
                                    <xsd:element minOccurs="0" nillable="true" type="xsd:integer" name="TOTCUST" form="unqualified"/>
                                    <xsd:element minOccurs="0" nillable="true" type="xsd:integer" name="TOTINV" form="unqualified"/>
                                    <xsd:element minOccurs="0" nillable="true" type="xsd:string" name="CP_EMP" form="unqualified"/>
                                    <xsd:element minOccurs="0" nillable="true" type="xsd:string" name="CP_CUST" form="unqualified"/>
                                    <xsd:element minOccurs="0" nillable="true" type="xsd:string" name="CP_INV" form="unqualified"/>
                                    <xsd:element minOccurs="0" nillable="true" type="xsd:integer" name="VCALC" form="unqualified"/>
                                    <xsd:element minOccurs="0" nillable="true" type="xsd:integer" name="SN" form="unqualified"/>
                                    <xsd:element minOccurs="0" nillable="true" type="xsd:string" name="FOTERI" form="unqualified"/>
                                    <xsd:element minOccurs="0" nillable="true" type="xsd:integer" name="TARGET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type="xsd:double" name="SUMDISPPERAMCODE" form="unqualified"/>
                        <xsd:element minOccurs="0" nillable="true" type="xsd:double" name="SUMRETVPERAMCODE" form="unqualified"/>
                        <xsd:element minOccurs="0" nillable="true" type="xsd:double" name="SALESV_SUB" form="unqualified"/>
                        <xsd:element minOccurs="0" nillable="true" type="xsd:integer" name="SEMP" form="unqualified"/>
                        <xsd:element minOccurs="0" nillable="true" type="xsd:integer" name="SINV" form="unqualified"/>
                        <xsd:element minOccurs="0" nillable="true" type="xsd:integer" name="SCUST" form="unqualified"/>
                        <xsd:element minOccurs="0" nillable="true" type="xsd:double" name="CP_SEMP" form="unqualified"/>
                        <xsd:element minOccurs="0" nillable="true" type="xsd:double" name="CP_SCUST" form="unqualified"/>
                        <xsd:element minOccurs="0" nillable="true" type="xsd:double" name="CP_SINV" form="unqualified"/>
                        <xsd:element minOccurs="0" nillable="true" type="xsd:integer" name="SCALC" form="unqualified"/>
                        <xsd:element minOccurs="0" nillable="true" type="xsd:double" name="STODAYSALE" form="unqualified"/>
                        <xsd:element minOccurs="0" nillable="true" type="xsd:string" name="TERINAME" form="unqualified"/>
                        <xsd:element minOccurs="0" nillable="true" type="xsd:double" name="INV_AM" form="unqualified"/>
                        <xsd:element minOccurs="0" nillable="true" type="xsd:integer" name="AM_TARGET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name="LIST_G_NAME" form="unqualified">
              <xsd:complexType>
                <xsd:sequence minOccurs="0">
                  <xsd:element minOccurs="0" nillable="true" name="G_NAME" form="unqualified">
                    <xsd:complexType>
                      <xsd:sequence minOccurs="0">
                        <xsd:element minOccurs="0" nillable="true" type="xsd:string" name="NAME" form="unqualified"/>
                        <xsd:element minOccurs="0" nillable="true" type="xsd:string" name="ADDRESS" form="unqualified"/>
                        <xsd:element minOccurs="0" nillable="true" type="xsd:string" name="ADD2" form="unqualified"/>
                        <xsd:element minOccurs="0" nillable="true" type="xsd:string" name="CCODE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type="xsd:double" name="SUMDISPPERREPORT" form="unqualified"/>
            <xsd:element minOccurs="0" nillable="true" type="xsd:integer" name="SUMRETVPERREPORT" form="unqualified"/>
            <xsd:element minOccurs="0" nillable="true" type="xsd:double" name="GSALESV" form="unqualified"/>
            <xsd:element minOccurs="0" nillable="true" type="xsd:integer" name="GTOTINV" form="unqualified"/>
            <xsd:element minOccurs="0" nillable="true" type="xsd:integer" name="GTOTEMP" form="unqualified"/>
            <xsd:element minOccurs="0" nillable="true" type="xsd:integer" name="GTOTCUST" form="unqualified"/>
            <xsd:element minOccurs="0" nillable="true" type="xsd:double" name="SUMCP_CUSTPERREPORT" form="unqualified"/>
            <xsd:element minOccurs="0" nillable="true" type="xsd:double" name="SUMCP_EMPPERREPORT" form="unqualified"/>
            <xsd:element minOccurs="0" nillable="true" type="xsd:double" name="SUMCP_INVPERREPORT" form="unqualified"/>
            <xsd:element minOccurs="0" nillable="true" type="xsd:double" name="CP_GEMP" form="unqualified"/>
            <xsd:element minOccurs="0" nillable="true" type="xsd:double" name="CP_GCUST" form="unqualified"/>
            <xsd:element minOccurs="0" nillable="true" type="xsd:double" name="CP_GINV" form="unqualified"/>
            <xsd:element minOccurs="0" nillable="true" type="xsd:integer" name="GCALC" form="unqualified"/>
            <xsd:element minOccurs="0" nillable="true" type="xsd:double" name="GTODAYSALE" form="unqualified"/>
            <xsd:element minOccurs="0" nillable="true" type="xsd:string" name="ZMNAME" form="unqualified"/>
            <xsd:element minOccurs="0" nillable="true" type="xsd:double" name="INVSALES_R" form="unqualified"/>
            <xsd:element minOccurs="0" nillable="true" type="xsd:integer" name="R_TARGET" form="unqualified"/>
          </xsd:sequence>
        </xsd:complexType>
      </xsd:element>
    </xsd:schema>
  </Schema>
  <Map ID="2" Name="SALES_FM_Map" RootElement="SALES_FM" SchemaID="Schema2" ShowImportExportValidationErrors="false" AutoFit="true" Append="false" PreserveSortAFLayout="true" PreserveFormat="true">
    <DataBinding FileBinding="true" ConnectionID="4" DataBindingLoadMode="1"/>
  </Map>
  <Map ID="3" Name="SALES_FM_Map1" RootElement="SALES_FM" SchemaID="Schema3" ShowImportExportValidationErrors="false" AutoFit="true" Append="false" PreserveSortAFLayout="true" PreserveFormat="true">
    <DataBinding FileBinding="true" ConnectionID="2" DataBindingLoadMode="1"/>
  </Map>
  <Map ID="4" Name="SALES_FM_Map2" RootElement="SALES_FM" SchemaID="Schema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Scroll" dx="22" fmlaLink="$AW$1" horiz="1" inc="3" max="20" page="0" val="3"/>
</file>

<file path=xl/ctrlProps/ctrlProp10.xml><?xml version="1.0" encoding="utf-8"?>
<formControlPr xmlns="http://schemas.microsoft.com/office/spreadsheetml/2009/9/main" objectType="Scroll" dx="22" fmlaLink="$AX$1" horiz="1" inc="10" max="22" page="0" val="0"/>
</file>

<file path=xl/ctrlProps/ctrlProp11.xml><?xml version="1.0" encoding="utf-8"?>
<formControlPr xmlns="http://schemas.microsoft.com/office/spreadsheetml/2009/9/main" objectType="Scroll" dx="22" fmlaLink="$AW$2" horiz="1" inc="3" max="24" page="0" val="0"/>
</file>

<file path=xl/ctrlProps/ctrlProp12.xml><?xml version="1.0" encoding="utf-8"?>
<formControlPr xmlns="http://schemas.microsoft.com/office/spreadsheetml/2009/9/main" objectType="Scroll" dx="22" fmlaLink="$AW$3" horiz="1" inc="3" max="26" page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95250</xdr:colOff>
          <xdr:row>1</xdr:row>
          <xdr:rowOff>66675</xdr:rowOff>
        </xdr:from>
        <xdr:to>
          <xdr:col>27</xdr:col>
          <xdr:colOff>0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Sales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95250</xdr:colOff>
          <xdr:row>4</xdr:row>
          <xdr:rowOff>47625</xdr:rowOff>
        </xdr:from>
        <xdr:to>
          <xdr:col>27</xdr:col>
          <xdr:colOff>0</xdr:colOff>
          <xdr:row>5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Yesterday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95250</xdr:colOff>
          <xdr:row>7</xdr:row>
          <xdr:rowOff>19050</xdr:rowOff>
        </xdr:from>
        <xdr:to>
          <xdr:col>27</xdr:col>
          <xdr:colOff>0</xdr:colOff>
          <xdr:row>8</xdr:row>
          <xdr:rowOff>104775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Stock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95250</xdr:colOff>
          <xdr:row>9</xdr:row>
          <xdr:rowOff>180975</xdr:rowOff>
        </xdr:from>
        <xdr:to>
          <xdr:col>27</xdr:col>
          <xdr:colOff>0</xdr:colOff>
          <xdr:row>11</xdr:row>
          <xdr:rowOff>76200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Depot 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95250</xdr:colOff>
          <xdr:row>12</xdr:row>
          <xdr:rowOff>161925</xdr:rowOff>
        </xdr:from>
        <xdr:to>
          <xdr:col>27</xdr:col>
          <xdr:colOff>0</xdr:colOff>
          <xdr:row>14</xdr:row>
          <xdr:rowOff>57150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ZM 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95250</xdr:colOff>
          <xdr:row>15</xdr:row>
          <xdr:rowOff>133350</xdr:rowOff>
        </xdr:from>
        <xdr:to>
          <xdr:col>27</xdr:col>
          <xdr:colOff>0</xdr:colOff>
          <xdr:row>17</xdr:row>
          <xdr:rowOff>28575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COD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95250</xdr:colOff>
          <xdr:row>24</xdr:row>
          <xdr:rowOff>180975</xdr:rowOff>
        </xdr:from>
        <xdr:to>
          <xdr:col>27</xdr:col>
          <xdr:colOff>0</xdr:colOff>
          <xdr:row>26</xdr:row>
          <xdr:rowOff>76200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95250</xdr:colOff>
          <xdr:row>18</xdr:row>
          <xdr:rowOff>133350</xdr:rowOff>
        </xdr:from>
        <xdr:to>
          <xdr:col>27</xdr:col>
          <xdr:colOff>0</xdr:colOff>
          <xdr:row>20</xdr:row>
          <xdr:rowOff>28575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Day Wise Sales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180975</xdr:colOff>
          <xdr:row>28</xdr:row>
          <xdr:rowOff>0</xdr:rowOff>
        </xdr:from>
        <xdr:to>
          <xdr:col>45</xdr:col>
          <xdr:colOff>295275</xdr:colOff>
          <xdr:row>29</xdr:row>
          <xdr:rowOff>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29</xdr:col>
          <xdr:colOff>123825</xdr:colOff>
          <xdr:row>4</xdr:row>
          <xdr:rowOff>0</xdr:rowOff>
        </xdr:from>
        <xdr:to>
          <xdr:col>31</xdr:col>
          <xdr:colOff>0</xdr:colOff>
          <xdr:row>4</xdr:row>
          <xdr:rowOff>180975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142875</xdr:colOff>
          <xdr:row>10</xdr:row>
          <xdr:rowOff>180975</xdr:rowOff>
        </xdr:from>
        <xdr:to>
          <xdr:col>36</xdr:col>
          <xdr:colOff>19050</xdr:colOff>
          <xdr:row>11</xdr:row>
          <xdr:rowOff>180975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9525</xdr:colOff>
          <xdr:row>75</xdr:row>
          <xdr:rowOff>0</xdr:rowOff>
        </xdr:from>
        <xdr:to>
          <xdr:col>31</xdr:col>
          <xdr:colOff>142875</xdr:colOff>
          <xdr:row>76</xdr:row>
          <xdr:rowOff>171450</xdr:rowOff>
        </xdr:to>
        <xdr:sp macro="" textlink="">
          <xdr:nvSpPr>
            <xdr:cNvPr id="1031" name="Scroll Ba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all_psale_depot" connectionId="3" autoFormatId="16" applyNumberFormats="0" applyBorderFormats="0" applyFontFormats="0" applyPatternFormats="0" applyAlignmentFormats="0" applyWidthHeightFormats="0"/>
</file>

<file path=xl/tables/table1.xml><?xml version="1.0" encoding="utf-8"?>
<table xmlns="http://schemas.openxmlformats.org/spreadsheetml/2006/main" id="2" name="Table13" displayName="Table13" ref="A1:BI71" totalsRowShown="0">
  <autoFilter ref="A1:BI71">
    <filterColumn colId="14">
      <filters>
        <filter val="0"/>
      </filters>
    </filterColumn>
    <filterColumn colId="15">
      <filters>
        <filter val="0"/>
      </filters>
    </filterColumn>
  </autoFilter>
  <tableColumns count="61">
    <tableColumn id="1" name="AMCODE"/>
    <tableColumn id="2" name="AMNAME"/>
    <tableColumn id="3" name="FMNAME"/>
    <tableColumn id="4" name="FMCODE"/>
    <tableColumn id="5" name="TERI_CODE"/>
    <tableColumn id="6" name="SALESV1"/>
    <tableColumn id="7" name="TERI"/>
    <tableColumn id="8" name="FOCODE"/>
    <tableColumn id="9" name="FONAME"/>
    <tableColumn id="10" name="FOPIN"/>
    <tableColumn id="11" name="TODAYSALE"/>
    <tableColumn id="12" name="DISP"/>
    <tableColumn id="13" name="RETV"/>
    <tableColumn id="14" name="SALESV"/>
    <tableColumn id="61" name="Column2" dataDxfId="12">
      <calculatedColumnFormula>IFERROR(VLOOKUP(Table13[[#This Row],[FOCODE]],day_wise_sales_data!$A$2:$AE$957,32,0),0)</calculatedColumnFormula>
    </tableColumn>
    <tableColumn id="60" name="Column1" dataDxfId="11">
      <calculatedColumnFormula>IFERROR(VLOOKUP(Table13[[#This Row],[FOCODE]],day_wise_sales_data!$A$2:$AD$957,32,0),0)</calculatedColumnFormula>
    </tableColumn>
    <tableColumn id="15" name="TOTEMP"/>
    <tableColumn id="16" name="TOTCUST"/>
    <tableColumn id="17" name="TOTINV"/>
    <tableColumn id="18" name="CP_EMP"/>
    <tableColumn id="19" name="CP_CUST"/>
    <tableColumn id="20" name="CP_INV"/>
    <tableColumn id="21" name="VCALC"/>
    <tableColumn id="22" name="SN"/>
    <tableColumn id="23" name="FOTERI"/>
    <tableColumn id="24" name="TARGET"/>
    <tableColumn id="25" name="SUMDISPPERAMCODE"/>
    <tableColumn id="26" name="SUMRETVPERAMCODE"/>
    <tableColumn id="27" name="SALESV_SUB"/>
    <tableColumn id="28" name="SEMP"/>
    <tableColumn id="29" name="SINV"/>
    <tableColumn id="30" name="SCUST"/>
    <tableColumn id="31" name="CP_SEMP"/>
    <tableColumn id="32" name="CP_SCUST"/>
    <tableColumn id="33" name="CP_SINV"/>
    <tableColumn id="34" name="SCALC"/>
    <tableColumn id="35" name="STODAYSALE"/>
    <tableColumn id="36" name="TERINAME"/>
    <tableColumn id="37" name="INV_AM"/>
    <tableColumn id="38" name="AM_TARGET"/>
    <tableColumn id="39" name="NAME"/>
    <tableColumn id="40" name="ADDRESS"/>
    <tableColumn id="41" name="ADD2"/>
    <tableColumn id="42" name="CCODE"/>
    <tableColumn id="43" name="SUMDISPPERREPORT"/>
    <tableColumn id="44" name="SUMRETVPERREPORT"/>
    <tableColumn id="45" name="GSALESV"/>
    <tableColumn id="46" name="GTOTINV"/>
    <tableColumn id="47" name="GTOTEMP"/>
    <tableColumn id="48" name="GTOTCUST"/>
    <tableColumn id="49" name="SUMCP_CUSTPERREPORT"/>
    <tableColumn id="50" name="SUMCP_EMPPERREPORT"/>
    <tableColumn id="51" name="SUMCP_INVPERREPORT"/>
    <tableColumn id="52" name="CP_GEMP"/>
    <tableColumn id="53" name="CP_GCUST"/>
    <tableColumn id="54" name="CP_GINV"/>
    <tableColumn id="55" name="GCALC"/>
    <tableColumn id="56" name="GTODAYSALE"/>
    <tableColumn id="57" name="ZMNAME"/>
    <tableColumn id="58" name="INVSALES_R"/>
    <tableColumn id="59" name="R_TARGE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G500"/>
  <sheetViews>
    <sheetView zoomScale="90" zoomScaleNormal="90" workbookViewId="0">
      <selection activeCell="AX3" sqref="AX3"/>
    </sheetView>
  </sheetViews>
  <sheetFormatPr defaultRowHeight="15" x14ac:dyDescent="0.25"/>
  <cols>
    <col min="1" max="1" width="11.42578125" bestFit="1" customWidth="1"/>
    <col min="2" max="2" width="26.85546875" bestFit="1" customWidth="1"/>
    <col min="3" max="3" width="30" bestFit="1" customWidth="1"/>
    <col min="4" max="4" width="11.42578125" bestFit="1" customWidth="1"/>
    <col min="5" max="5" width="12.85546875" bestFit="1" customWidth="1"/>
    <col min="6" max="6" width="10.7109375" bestFit="1" customWidth="1"/>
    <col min="7" max="7" width="9.140625" bestFit="1" customWidth="1"/>
    <col min="8" max="8" width="11.42578125" bestFit="1" customWidth="1"/>
    <col min="9" max="9" width="47.42578125" bestFit="1" customWidth="1"/>
    <col min="10" max="10" width="9.140625" bestFit="1" customWidth="1"/>
    <col min="11" max="11" width="13.5703125" bestFit="1" customWidth="1"/>
    <col min="12" max="12" width="10" bestFit="1" customWidth="1"/>
    <col min="13" max="13" width="9" bestFit="1" customWidth="1"/>
    <col min="14" max="14" width="10" bestFit="1" customWidth="1"/>
    <col min="15" max="15" width="10.7109375" bestFit="1" customWidth="1"/>
    <col min="16" max="16" width="11.28515625" bestFit="1" customWidth="1"/>
    <col min="17" max="17" width="10" bestFit="1" customWidth="1"/>
    <col min="18" max="18" width="10.5703125" bestFit="1" customWidth="1"/>
    <col min="19" max="20" width="12" bestFit="1" customWidth="1"/>
    <col min="21" max="21" width="9" bestFit="1" customWidth="1"/>
    <col min="22" max="22" width="5.7109375" bestFit="1" customWidth="1"/>
    <col min="23" max="23" width="30.5703125" bestFit="1" customWidth="1"/>
    <col min="24" max="24" width="10.140625" bestFit="1" customWidth="1"/>
    <col min="25" max="25" width="23.140625" bestFit="1" customWidth="1"/>
    <col min="26" max="26" width="23.7109375" bestFit="1" customWidth="1"/>
    <col min="27" max="27" width="14.28515625" bestFit="1" customWidth="1"/>
    <col min="28" max="28" width="8.28515625" bestFit="1" customWidth="1"/>
    <col min="29" max="29" width="7.5703125" bestFit="1" customWidth="1"/>
    <col min="30" max="30" width="8.85546875" bestFit="1" customWidth="1"/>
    <col min="31" max="32" width="41.5703125" bestFit="1" customWidth="1"/>
    <col min="33" max="33" width="12" bestFit="1" customWidth="1"/>
    <col min="34" max="34" width="8.7109375" bestFit="1" customWidth="1"/>
    <col min="35" max="35" width="14.5703125" bestFit="1" customWidth="1"/>
    <col min="36" max="36" width="25.5703125" bestFit="1" customWidth="1"/>
    <col min="37" max="37" width="10.7109375" bestFit="1" customWidth="1"/>
    <col min="38" max="38" width="14.28515625" bestFit="1" customWidth="1"/>
    <col min="39" max="39" width="26.85546875" bestFit="1" customWidth="1"/>
    <col min="40" max="40" width="29.28515625" bestFit="1" customWidth="1"/>
    <col min="41" max="41" width="8.140625" bestFit="1" customWidth="1"/>
    <col min="42" max="42" width="9.28515625" bestFit="1" customWidth="1"/>
    <col min="43" max="43" width="22" bestFit="1" customWidth="1"/>
    <col min="44" max="44" width="22.42578125" bestFit="1" customWidth="1"/>
    <col min="45" max="45" width="11.140625" bestFit="1" customWidth="1"/>
    <col min="46" max="46" width="11.42578125" bestFit="1" customWidth="1"/>
    <col min="47" max="47" width="12.140625" bestFit="1" customWidth="1"/>
    <col min="48" max="48" width="12.7109375" bestFit="1" customWidth="1"/>
    <col min="49" max="49" width="26" bestFit="1" customWidth="1"/>
    <col min="50" max="50" width="25.42578125" bestFit="1" customWidth="1"/>
    <col min="51" max="51" width="24.7109375" bestFit="1" customWidth="1"/>
    <col min="52" max="52" width="12" customWidth="1"/>
    <col min="53" max="53" width="41.5703125" bestFit="1" customWidth="1"/>
    <col min="54" max="54" width="12" customWidth="1"/>
    <col min="55" max="55" width="9.140625" bestFit="1" customWidth="1"/>
    <col min="56" max="56" width="15" bestFit="1" customWidth="1"/>
    <col min="57" max="57" width="11.7109375" bestFit="1" customWidth="1"/>
    <col min="58" max="58" width="13.85546875" bestFit="1" customWidth="1"/>
    <col min="59" max="59" width="12.28515625" bestFit="1" customWidth="1"/>
    <col min="69" max="69" width="40.140625" bestFit="1" customWidth="1"/>
    <col min="70" max="70" width="45.140625" bestFit="1" customWidth="1"/>
    <col min="71" max="71" width="34.5703125" bestFit="1" customWidth="1"/>
    <col min="72" max="72" width="39.5703125" bestFit="1" customWidth="1"/>
    <col min="73" max="73" width="34.5703125" bestFit="1" customWidth="1"/>
    <col min="74" max="74" width="39.5703125" bestFit="1" customWidth="1"/>
    <col min="75" max="75" width="34" bestFit="1" customWidth="1"/>
    <col min="76" max="76" width="39" bestFit="1" customWidth="1"/>
    <col min="77" max="77" width="33.28515625" bestFit="1" customWidth="1"/>
    <col min="78" max="78" width="38.42578125" bestFit="1" customWidth="1"/>
    <col min="79" max="79" width="40.42578125" bestFit="1" customWidth="1"/>
    <col min="80" max="80" width="45.42578125" bestFit="1" customWidth="1"/>
    <col min="85" max="85" width="38.85546875" bestFit="1" customWidth="1"/>
    <col min="86" max="86" width="38.42578125" bestFit="1" customWidth="1"/>
    <col min="87" max="87" width="28.85546875" bestFit="1" customWidth="1"/>
    <col min="88" max="88" width="32.140625" bestFit="1" customWidth="1"/>
    <col min="89" max="89" width="30.140625" bestFit="1" customWidth="1"/>
    <col min="90" max="90" width="29.42578125" bestFit="1" customWidth="1"/>
    <col min="91" max="91" width="10.7109375" bestFit="1" customWidth="1"/>
    <col min="92" max="92" width="15.7109375" bestFit="1" customWidth="1"/>
    <col min="93" max="93" width="24.140625" bestFit="1" customWidth="1"/>
    <col min="94" max="94" width="29.140625" bestFit="1" customWidth="1"/>
    <col min="95" max="95" width="23.5703125" bestFit="1" customWidth="1"/>
    <col min="96" max="96" width="28.5703125" bestFit="1" customWidth="1"/>
    <col min="97" max="97" width="23" bestFit="1" customWidth="1"/>
    <col min="98" max="98" width="28" bestFit="1" customWidth="1"/>
    <col min="99" max="99" width="20.28515625" bestFit="1" customWidth="1"/>
    <col min="100" max="100" width="25.28515625" bestFit="1" customWidth="1"/>
    <col min="101" max="101" width="20.7109375" bestFit="1" customWidth="1"/>
    <col min="102" max="102" width="25.85546875" bestFit="1" customWidth="1"/>
  </cols>
  <sheetData>
    <row r="1" spans="1:59" x14ac:dyDescent="0.25">
      <c r="A1" t="s">
        <v>832</v>
      </c>
      <c r="B1" t="s">
        <v>833</v>
      </c>
      <c r="C1" t="s">
        <v>834</v>
      </c>
      <c r="D1" t="s">
        <v>835</v>
      </c>
      <c r="E1" t="s">
        <v>836</v>
      </c>
      <c r="F1" t="s">
        <v>837</v>
      </c>
      <c r="G1" t="s">
        <v>838</v>
      </c>
      <c r="H1" t="s">
        <v>839</v>
      </c>
      <c r="I1" t="s">
        <v>840</v>
      </c>
      <c r="J1" t="s">
        <v>841</v>
      </c>
      <c r="K1" t="s">
        <v>842</v>
      </c>
      <c r="L1" t="s">
        <v>843</v>
      </c>
      <c r="M1" t="s">
        <v>844</v>
      </c>
      <c r="N1" t="s">
        <v>845</v>
      </c>
      <c r="O1" t="s">
        <v>846</v>
      </c>
      <c r="P1" t="s">
        <v>847</v>
      </c>
      <c r="Q1" t="s">
        <v>848</v>
      </c>
      <c r="R1" t="s">
        <v>849</v>
      </c>
      <c r="S1" t="s">
        <v>850</v>
      </c>
      <c r="T1" t="s">
        <v>851</v>
      </c>
      <c r="U1" t="s">
        <v>852</v>
      </c>
      <c r="V1" t="s">
        <v>853</v>
      </c>
      <c r="W1" t="s">
        <v>854</v>
      </c>
      <c r="X1" t="s">
        <v>855</v>
      </c>
      <c r="Y1" t="s">
        <v>856</v>
      </c>
      <c r="Z1" t="s">
        <v>857</v>
      </c>
      <c r="AA1" t="s">
        <v>858</v>
      </c>
      <c r="AB1" t="s">
        <v>859</v>
      </c>
      <c r="AC1" t="s">
        <v>860</v>
      </c>
      <c r="AD1" t="s">
        <v>861</v>
      </c>
      <c r="AE1" t="s">
        <v>862</v>
      </c>
      <c r="AF1" t="s">
        <v>863</v>
      </c>
      <c r="AG1" t="s">
        <v>864</v>
      </c>
      <c r="AH1" t="s">
        <v>865</v>
      </c>
      <c r="AI1" t="s">
        <v>866</v>
      </c>
      <c r="AJ1" t="s">
        <v>867</v>
      </c>
      <c r="AK1" t="s">
        <v>868</v>
      </c>
      <c r="AL1" t="s">
        <v>869</v>
      </c>
      <c r="AM1" t="s">
        <v>870</v>
      </c>
      <c r="AN1" t="s">
        <v>871</v>
      </c>
      <c r="AO1" t="s">
        <v>872</v>
      </c>
      <c r="AP1" t="s">
        <v>873</v>
      </c>
      <c r="AQ1" t="s">
        <v>874</v>
      </c>
      <c r="AR1" t="s">
        <v>875</v>
      </c>
      <c r="AS1" t="s">
        <v>876</v>
      </c>
      <c r="AT1" t="s">
        <v>877</v>
      </c>
      <c r="AU1" t="s">
        <v>878</v>
      </c>
      <c r="AV1" t="s">
        <v>879</v>
      </c>
      <c r="AW1" t="s">
        <v>880</v>
      </c>
      <c r="AX1" t="s">
        <v>881</v>
      </c>
      <c r="AY1" t="s">
        <v>882</v>
      </c>
      <c r="AZ1" t="s">
        <v>883</v>
      </c>
      <c r="BA1" t="s">
        <v>884</v>
      </c>
      <c r="BB1" t="s">
        <v>885</v>
      </c>
      <c r="BC1" t="s">
        <v>886</v>
      </c>
      <c r="BD1" t="s">
        <v>887</v>
      </c>
      <c r="BE1" t="s">
        <v>888</v>
      </c>
      <c r="BF1" t="s">
        <v>889</v>
      </c>
      <c r="BG1" t="s">
        <v>890</v>
      </c>
    </row>
    <row r="2" spans="1:59" x14ac:dyDescent="0.25">
      <c r="A2" s="168" t="s">
        <v>2733</v>
      </c>
      <c r="B2" s="168" t="s">
        <v>2734</v>
      </c>
      <c r="C2" s="168" t="s">
        <v>3126</v>
      </c>
      <c r="D2" s="168" t="s">
        <v>3127</v>
      </c>
      <c r="E2" s="168" t="s">
        <v>3128</v>
      </c>
      <c r="F2" s="168" t="s">
        <v>4980</v>
      </c>
      <c r="G2" s="168" t="s">
        <v>3129</v>
      </c>
      <c r="H2" s="168" t="s">
        <v>3122</v>
      </c>
      <c r="I2" s="168" t="s">
        <v>3130</v>
      </c>
      <c r="J2" s="168" t="s">
        <v>3129</v>
      </c>
      <c r="K2">
        <v>1574.2</v>
      </c>
      <c r="L2">
        <v>37431.449999999997</v>
      </c>
      <c r="M2">
        <v>0</v>
      </c>
      <c r="N2">
        <v>37431.449999999997</v>
      </c>
      <c r="O2">
        <v>1</v>
      </c>
      <c r="P2">
        <v>13</v>
      </c>
      <c r="Q2">
        <v>25</v>
      </c>
      <c r="R2" s="168" t="s">
        <v>4980</v>
      </c>
      <c r="S2" s="168" t="s">
        <v>4981</v>
      </c>
      <c r="T2" s="168" t="s">
        <v>4982</v>
      </c>
      <c r="U2">
        <v>0</v>
      </c>
      <c r="V2">
        <v>1</v>
      </c>
      <c r="W2" s="168" t="s">
        <v>3131</v>
      </c>
      <c r="X2" s="168" t="s">
        <v>2902</v>
      </c>
      <c r="Y2">
        <v>142230.47</v>
      </c>
      <c r="Z2">
        <v>0</v>
      </c>
      <c r="AA2">
        <v>142230.47</v>
      </c>
      <c r="AB2">
        <v>3</v>
      </c>
      <c r="AC2">
        <v>91</v>
      </c>
      <c r="AD2">
        <v>67</v>
      </c>
      <c r="AE2" t="s">
        <v>4983</v>
      </c>
      <c r="AF2" t="s">
        <v>4984</v>
      </c>
      <c r="AG2">
        <v>1562.9721978021978</v>
      </c>
      <c r="AH2">
        <v>0</v>
      </c>
      <c r="AI2">
        <v>5319.18</v>
      </c>
      <c r="AJ2" s="168" t="s">
        <v>3132</v>
      </c>
      <c r="AK2">
        <v>121067.35</v>
      </c>
      <c r="AL2">
        <v>570000</v>
      </c>
      <c r="AM2" s="168" t="s">
        <v>3</v>
      </c>
      <c r="AN2" s="168" t="s">
        <v>1</v>
      </c>
      <c r="AO2" s="168"/>
      <c r="AP2" s="168" t="s">
        <v>2</v>
      </c>
      <c r="AQ2">
        <v>51860435.149999999</v>
      </c>
      <c r="AR2">
        <v>566687.9</v>
      </c>
      <c r="AS2">
        <v>51293747.25</v>
      </c>
      <c r="AT2">
        <v>25855</v>
      </c>
      <c r="AU2">
        <v>499</v>
      </c>
      <c r="AV2">
        <v>14935</v>
      </c>
      <c r="AW2">
        <v>3649.8610901850875</v>
      </c>
      <c r="AX2">
        <v>43709863.640000001</v>
      </c>
      <c r="AY2">
        <v>928592.94587448286</v>
      </c>
      <c r="AZ2">
        <v>102793.08066132265</v>
      </c>
      <c r="BA2" t="s">
        <v>4985</v>
      </c>
      <c r="BB2">
        <v>1983.9004931347902</v>
      </c>
      <c r="BC2">
        <v>0</v>
      </c>
      <c r="BD2">
        <v>417844.54</v>
      </c>
      <c r="BE2" s="168"/>
      <c r="BF2">
        <v>43709863.640000001</v>
      </c>
      <c r="BG2">
        <v>83495000</v>
      </c>
    </row>
    <row r="3" spans="1:59" x14ac:dyDescent="0.25">
      <c r="A3" s="168" t="s">
        <v>2733</v>
      </c>
      <c r="B3" s="168" t="s">
        <v>2734</v>
      </c>
      <c r="C3" s="168" t="s">
        <v>3126</v>
      </c>
      <c r="D3" s="168" t="s">
        <v>3127</v>
      </c>
      <c r="E3" s="168" t="s">
        <v>3128</v>
      </c>
      <c r="F3" s="168" t="s">
        <v>4600</v>
      </c>
      <c r="G3" s="168" t="s">
        <v>3133</v>
      </c>
      <c r="H3" s="168" t="s">
        <v>2830</v>
      </c>
      <c r="I3" s="168" t="s">
        <v>3134</v>
      </c>
      <c r="J3" s="168" t="s">
        <v>3133</v>
      </c>
      <c r="K3">
        <v>2665.52</v>
      </c>
      <c r="L3">
        <v>62534.81</v>
      </c>
      <c r="M3">
        <v>0</v>
      </c>
      <c r="N3">
        <v>62534.81</v>
      </c>
      <c r="O3">
        <v>1</v>
      </c>
      <c r="P3">
        <v>37</v>
      </c>
      <c r="Q3">
        <v>40</v>
      </c>
      <c r="R3" s="168" t="s">
        <v>4600</v>
      </c>
      <c r="S3" s="168" t="s">
        <v>4601</v>
      </c>
      <c r="T3" s="168" t="s">
        <v>4602</v>
      </c>
      <c r="U3">
        <v>0</v>
      </c>
      <c r="V3">
        <v>2</v>
      </c>
      <c r="W3" s="168" t="s">
        <v>3135</v>
      </c>
      <c r="X3" s="168" t="s">
        <v>2902</v>
      </c>
      <c r="Y3">
        <v>142230.47</v>
      </c>
      <c r="Z3">
        <v>0</v>
      </c>
      <c r="AA3">
        <v>142230.47</v>
      </c>
      <c r="AB3">
        <v>3</v>
      </c>
      <c r="AC3">
        <v>91</v>
      </c>
      <c r="AD3">
        <v>67</v>
      </c>
      <c r="AE3" t="s">
        <v>4983</v>
      </c>
      <c r="AF3" t="s">
        <v>4984</v>
      </c>
      <c r="AG3">
        <v>1562.9721978021978</v>
      </c>
      <c r="AH3">
        <v>0</v>
      </c>
      <c r="AI3">
        <v>5319.18</v>
      </c>
      <c r="AJ3" s="168" t="s">
        <v>3132</v>
      </c>
      <c r="AK3">
        <v>121067.35</v>
      </c>
      <c r="AL3">
        <v>570000</v>
      </c>
      <c r="AM3" s="168" t="s">
        <v>3</v>
      </c>
      <c r="AN3" s="168" t="s">
        <v>1</v>
      </c>
      <c r="AO3" s="168"/>
      <c r="AP3" s="168" t="s">
        <v>2</v>
      </c>
      <c r="AQ3">
        <v>51860435.149999999</v>
      </c>
      <c r="AR3">
        <v>566687.9</v>
      </c>
      <c r="AS3">
        <v>51293747.25</v>
      </c>
      <c r="AT3">
        <v>25855</v>
      </c>
      <c r="AU3">
        <v>499</v>
      </c>
      <c r="AV3">
        <v>14935</v>
      </c>
      <c r="AW3">
        <v>3649.8610901850875</v>
      </c>
      <c r="AX3">
        <v>43709863.640000001</v>
      </c>
      <c r="AY3">
        <v>928592.94587448286</v>
      </c>
      <c r="AZ3">
        <v>102793.08066132265</v>
      </c>
      <c r="BA3" t="s">
        <v>4985</v>
      </c>
      <c r="BB3">
        <v>1983.9004931347902</v>
      </c>
      <c r="BC3">
        <v>0</v>
      </c>
      <c r="BD3">
        <v>417844.54</v>
      </c>
      <c r="BE3" s="168"/>
      <c r="BF3">
        <v>43709863.640000001</v>
      </c>
      <c r="BG3">
        <v>83495000</v>
      </c>
    </row>
    <row r="4" spans="1:59" x14ac:dyDescent="0.25">
      <c r="A4" s="168" t="s">
        <v>2733</v>
      </c>
      <c r="B4" s="168" t="s">
        <v>2734</v>
      </c>
      <c r="C4" s="168" t="s">
        <v>3126</v>
      </c>
      <c r="D4" s="168" t="s">
        <v>3127</v>
      </c>
      <c r="E4" s="168" t="s">
        <v>3128</v>
      </c>
      <c r="F4" s="168" t="s">
        <v>4986</v>
      </c>
      <c r="G4" s="168" t="s">
        <v>3136</v>
      </c>
      <c r="H4" s="168" t="s">
        <v>3123</v>
      </c>
      <c r="I4" s="168" t="s">
        <v>3368</v>
      </c>
      <c r="J4" s="168" t="s">
        <v>3136</v>
      </c>
      <c r="K4">
        <v>1079.46</v>
      </c>
      <c r="L4">
        <v>42264.21</v>
      </c>
      <c r="M4">
        <v>0</v>
      </c>
      <c r="N4">
        <v>42264.21</v>
      </c>
      <c r="O4">
        <v>1</v>
      </c>
      <c r="P4">
        <v>17</v>
      </c>
      <c r="Q4">
        <v>26</v>
      </c>
      <c r="R4" s="168" t="s">
        <v>4986</v>
      </c>
      <c r="S4" s="168" t="s">
        <v>4987</v>
      </c>
      <c r="T4" s="168" t="s">
        <v>4988</v>
      </c>
      <c r="U4">
        <v>0</v>
      </c>
      <c r="V4">
        <v>3</v>
      </c>
      <c r="W4" s="168" t="s">
        <v>3137</v>
      </c>
      <c r="X4" s="168" t="s">
        <v>2902</v>
      </c>
      <c r="Y4">
        <v>142230.47</v>
      </c>
      <c r="Z4">
        <v>0</v>
      </c>
      <c r="AA4">
        <v>142230.47</v>
      </c>
      <c r="AB4">
        <v>3</v>
      </c>
      <c r="AC4">
        <v>91</v>
      </c>
      <c r="AD4">
        <v>67</v>
      </c>
      <c r="AE4" t="s">
        <v>4983</v>
      </c>
      <c r="AF4" t="s">
        <v>4984</v>
      </c>
      <c r="AG4">
        <v>1562.9721978021978</v>
      </c>
      <c r="AH4">
        <v>0</v>
      </c>
      <c r="AI4">
        <v>5319.18</v>
      </c>
      <c r="AJ4" s="168" t="s">
        <v>3132</v>
      </c>
      <c r="AK4">
        <v>121067.35</v>
      </c>
      <c r="AL4">
        <v>570000</v>
      </c>
      <c r="AM4" s="168" t="s">
        <v>3</v>
      </c>
      <c r="AN4" s="168" t="s">
        <v>1</v>
      </c>
      <c r="AO4" s="168"/>
      <c r="AP4" s="168" t="s">
        <v>2</v>
      </c>
      <c r="AQ4">
        <v>51860435.149999999</v>
      </c>
      <c r="AR4">
        <v>566687.9</v>
      </c>
      <c r="AS4">
        <v>51293747.25</v>
      </c>
      <c r="AT4">
        <v>25855</v>
      </c>
      <c r="AU4">
        <v>499</v>
      </c>
      <c r="AV4">
        <v>14935</v>
      </c>
      <c r="AW4">
        <v>3649.8610901850875</v>
      </c>
      <c r="AX4">
        <v>43709863.640000001</v>
      </c>
      <c r="AY4">
        <v>928592.94587448286</v>
      </c>
      <c r="AZ4">
        <v>102793.08066132265</v>
      </c>
      <c r="BA4" t="s">
        <v>4985</v>
      </c>
      <c r="BB4">
        <v>1983.9004931347902</v>
      </c>
      <c r="BC4">
        <v>0</v>
      </c>
      <c r="BD4">
        <v>417844.54</v>
      </c>
      <c r="BE4" s="168"/>
      <c r="BF4">
        <v>43709863.640000001</v>
      </c>
      <c r="BG4">
        <v>83495000</v>
      </c>
    </row>
    <row r="5" spans="1:59" x14ac:dyDescent="0.25">
      <c r="A5" s="168" t="s">
        <v>2733</v>
      </c>
      <c r="B5" s="168" t="s">
        <v>2734</v>
      </c>
      <c r="C5" s="168" t="s">
        <v>915</v>
      </c>
      <c r="D5" s="168" t="s">
        <v>916</v>
      </c>
      <c r="E5" s="168" t="s">
        <v>583</v>
      </c>
      <c r="F5" s="168" t="s">
        <v>2870</v>
      </c>
      <c r="G5" s="168" t="s">
        <v>21</v>
      </c>
      <c r="H5" s="168" t="s">
        <v>22</v>
      </c>
      <c r="I5" s="168" t="s">
        <v>2903</v>
      </c>
      <c r="J5" s="168" t="s">
        <v>21</v>
      </c>
      <c r="K5">
        <v>0</v>
      </c>
      <c r="L5">
        <v>0</v>
      </c>
      <c r="M5">
        <v>0</v>
      </c>
      <c r="N5">
        <v>0</v>
      </c>
      <c r="O5">
        <v>1</v>
      </c>
      <c r="P5">
        <v>9</v>
      </c>
      <c r="Q5">
        <v>12</v>
      </c>
      <c r="R5" s="168" t="s">
        <v>2870</v>
      </c>
      <c r="S5" s="168" t="s">
        <v>2870</v>
      </c>
      <c r="T5" s="168" t="s">
        <v>2870</v>
      </c>
      <c r="U5">
        <v>0</v>
      </c>
      <c r="V5">
        <v>1</v>
      </c>
      <c r="W5" s="168" t="s">
        <v>582</v>
      </c>
      <c r="X5" s="168" t="s">
        <v>2902</v>
      </c>
      <c r="Y5">
        <v>0</v>
      </c>
      <c r="Z5">
        <v>0</v>
      </c>
      <c r="AA5">
        <v>0</v>
      </c>
      <c r="AB5">
        <v>1</v>
      </c>
      <c r="AC5">
        <v>12</v>
      </c>
      <c r="AD5">
        <v>9</v>
      </c>
      <c r="AE5">
        <v>0</v>
      </c>
      <c r="AF5">
        <v>0</v>
      </c>
      <c r="AG5">
        <v>0</v>
      </c>
      <c r="AH5">
        <v>0</v>
      </c>
      <c r="AI5">
        <v>0</v>
      </c>
      <c r="AJ5" s="168" t="s">
        <v>584</v>
      </c>
      <c r="AK5">
        <v>0</v>
      </c>
      <c r="AL5">
        <v>190000</v>
      </c>
      <c r="AM5" s="168" t="s">
        <v>3</v>
      </c>
      <c r="AN5" s="168" t="s">
        <v>1</v>
      </c>
      <c r="AO5" s="168"/>
      <c r="AP5" s="168" t="s">
        <v>2</v>
      </c>
      <c r="AQ5">
        <v>51860435.149999999</v>
      </c>
      <c r="AR5">
        <v>566687.9</v>
      </c>
      <c r="AS5">
        <v>51293747.25</v>
      </c>
      <c r="AT5">
        <v>25855</v>
      </c>
      <c r="AU5">
        <v>499</v>
      </c>
      <c r="AV5">
        <v>14935</v>
      </c>
      <c r="AW5">
        <v>3649.8610901850875</v>
      </c>
      <c r="AX5">
        <v>43709863.640000001</v>
      </c>
      <c r="AY5">
        <v>928592.94587448286</v>
      </c>
      <c r="AZ5">
        <v>102793.08066132265</v>
      </c>
      <c r="BA5" t="s">
        <v>4985</v>
      </c>
      <c r="BB5">
        <v>1983.9004931347902</v>
      </c>
      <c r="BC5">
        <v>0</v>
      </c>
      <c r="BD5">
        <v>417844.54</v>
      </c>
      <c r="BE5" s="168"/>
      <c r="BF5">
        <v>43709863.640000001</v>
      </c>
      <c r="BG5">
        <v>83495000</v>
      </c>
    </row>
    <row r="6" spans="1:59" x14ac:dyDescent="0.25">
      <c r="A6" s="168" t="s">
        <v>2733</v>
      </c>
      <c r="B6" s="168" t="s">
        <v>2734</v>
      </c>
      <c r="C6" s="168" t="s">
        <v>585</v>
      </c>
      <c r="D6" s="168" t="s">
        <v>0</v>
      </c>
      <c r="E6" s="168" t="s">
        <v>586</v>
      </c>
      <c r="F6" s="168" t="s">
        <v>3713</v>
      </c>
      <c r="G6" s="168" t="s">
        <v>2904</v>
      </c>
      <c r="H6" s="168" t="s">
        <v>1888</v>
      </c>
      <c r="I6" s="168" t="s">
        <v>2905</v>
      </c>
      <c r="J6" s="168" t="s">
        <v>2904</v>
      </c>
      <c r="K6">
        <v>0</v>
      </c>
      <c r="L6">
        <v>92228.19</v>
      </c>
      <c r="M6">
        <v>0</v>
      </c>
      <c r="N6">
        <v>92228.19</v>
      </c>
      <c r="O6">
        <v>1</v>
      </c>
      <c r="P6">
        <v>11</v>
      </c>
      <c r="Q6">
        <v>19</v>
      </c>
      <c r="R6" s="168" t="s">
        <v>3713</v>
      </c>
      <c r="S6" s="168" t="s">
        <v>3714</v>
      </c>
      <c r="T6" s="168" t="s">
        <v>3715</v>
      </c>
      <c r="U6">
        <v>0</v>
      </c>
      <c r="V6">
        <v>1</v>
      </c>
      <c r="W6" s="168" t="s">
        <v>2906</v>
      </c>
      <c r="X6" s="168" t="s">
        <v>2902</v>
      </c>
      <c r="Y6">
        <v>653637.04</v>
      </c>
      <c r="Z6">
        <v>0</v>
      </c>
      <c r="AA6">
        <v>653637.04</v>
      </c>
      <c r="AB6">
        <v>5</v>
      </c>
      <c r="AC6">
        <v>268</v>
      </c>
      <c r="AD6">
        <v>108</v>
      </c>
      <c r="AE6">
        <v>130727.408</v>
      </c>
      <c r="AF6" t="s">
        <v>4603</v>
      </c>
      <c r="AG6">
        <v>2438.9441791044778</v>
      </c>
      <c r="AH6">
        <v>0</v>
      </c>
      <c r="AI6">
        <v>7496.4</v>
      </c>
      <c r="AJ6" s="168" t="s">
        <v>587</v>
      </c>
      <c r="AK6">
        <v>556838.79</v>
      </c>
      <c r="AL6">
        <v>990000</v>
      </c>
      <c r="AM6" s="168" t="s">
        <v>3</v>
      </c>
      <c r="AN6" s="168" t="s">
        <v>1</v>
      </c>
      <c r="AO6" s="168"/>
      <c r="AP6" s="168" t="s">
        <v>2</v>
      </c>
      <c r="AQ6">
        <v>51860435.149999999</v>
      </c>
      <c r="AR6">
        <v>566687.9</v>
      </c>
      <c r="AS6">
        <v>51293747.25</v>
      </c>
      <c r="AT6">
        <v>25855</v>
      </c>
      <c r="AU6">
        <v>499</v>
      </c>
      <c r="AV6">
        <v>14935</v>
      </c>
      <c r="AW6">
        <v>3649.8610901850875</v>
      </c>
      <c r="AX6">
        <v>43709863.640000001</v>
      </c>
      <c r="AY6">
        <v>928592.94587448286</v>
      </c>
      <c r="AZ6">
        <v>102793.08066132265</v>
      </c>
      <c r="BA6" t="s">
        <v>4985</v>
      </c>
      <c r="BB6">
        <v>1983.9004931347902</v>
      </c>
      <c r="BC6">
        <v>0</v>
      </c>
      <c r="BD6">
        <v>417844.54</v>
      </c>
      <c r="BE6" s="168"/>
      <c r="BF6">
        <v>43709863.640000001</v>
      </c>
      <c r="BG6">
        <v>83495000</v>
      </c>
    </row>
    <row r="7" spans="1:59" x14ac:dyDescent="0.25">
      <c r="A7" s="168" t="s">
        <v>2733</v>
      </c>
      <c r="B7" s="168" t="s">
        <v>2734</v>
      </c>
      <c r="C7" s="168" t="s">
        <v>585</v>
      </c>
      <c r="D7" s="168" t="s">
        <v>0</v>
      </c>
      <c r="E7" s="168" t="s">
        <v>586</v>
      </c>
      <c r="F7" s="168" t="s">
        <v>4160</v>
      </c>
      <c r="G7" s="168" t="s">
        <v>1956</v>
      </c>
      <c r="H7" s="168" t="s">
        <v>4</v>
      </c>
      <c r="I7" s="168" t="s">
        <v>1957</v>
      </c>
      <c r="J7" s="168" t="s">
        <v>1956</v>
      </c>
      <c r="K7">
        <v>0</v>
      </c>
      <c r="L7">
        <v>272153.71999999997</v>
      </c>
      <c r="M7">
        <v>0</v>
      </c>
      <c r="N7">
        <v>272153.71999999997</v>
      </c>
      <c r="O7">
        <v>1</v>
      </c>
      <c r="P7">
        <v>39</v>
      </c>
      <c r="Q7">
        <v>129</v>
      </c>
      <c r="R7" s="168" t="s">
        <v>4160</v>
      </c>
      <c r="S7" s="168" t="s">
        <v>4161</v>
      </c>
      <c r="T7" s="168" t="s">
        <v>4162</v>
      </c>
      <c r="U7">
        <v>0</v>
      </c>
      <c r="V7">
        <v>2</v>
      </c>
      <c r="W7" s="168" t="s">
        <v>1958</v>
      </c>
      <c r="X7" s="168" t="s">
        <v>2907</v>
      </c>
      <c r="Y7">
        <v>653637.04</v>
      </c>
      <c r="Z7">
        <v>0</v>
      </c>
      <c r="AA7">
        <v>653637.04</v>
      </c>
      <c r="AB7">
        <v>5</v>
      </c>
      <c r="AC7">
        <v>268</v>
      </c>
      <c r="AD7">
        <v>108</v>
      </c>
      <c r="AE7">
        <v>130727.408</v>
      </c>
      <c r="AF7" t="s">
        <v>4603</v>
      </c>
      <c r="AG7">
        <v>2438.9441791044778</v>
      </c>
      <c r="AH7">
        <v>0</v>
      </c>
      <c r="AI7">
        <v>7496.4</v>
      </c>
      <c r="AJ7" s="168" t="s">
        <v>587</v>
      </c>
      <c r="AK7">
        <v>556838.79</v>
      </c>
      <c r="AL7">
        <v>990000</v>
      </c>
      <c r="AM7" s="168" t="s">
        <v>3</v>
      </c>
      <c r="AN7" s="168" t="s">
        <v>1</v>
      </c>
      <c r="AO7" s="168"/>
      <c r="AP7" s="168" t="s">
        <v>2</v>
      </c>
      <c r="AQ7">
        <v>51860435.149999999</v>
      </c>
      <c r="AR7">
        <v>566687.9</v>
      </c>
      <c r="AS7">
        <v>51293747.25</v>
      </c>
      <c r="AT7">
        <v>25855</v>
      </c>
      <c r="AU7">
        <v>499</v>
      </c>
      <c r="AV7">
        <v>14935</v>
      </c>
      <c r="AW7">
        <v>3649.8610901850875</v>
      </c>
      <c r="AX7">
        <v>43709863.640000001</v>
      </c>
      <c r="AY7">
        <v>928592.94587448286</v>
      </c>
      <c r="AZ7">
        <v>102793.08066132265</v>
      </c>
      <c r="BA7" t="s">
        <v>4985</v>
      </c>
      <c r="BB7">
        <v>1983.9004931347902</v>
      </c>
      <c r="BC7">
        <v>0</v>
      </c>
      <c r="BD7">
        <v>417844.54</v>
      </c>
      <c r="BE7" s="168"/>
      <c r="BF7">
        <v>43709863.640000001</v>
      </c>
      <c r="BG7">
        <v>83495000</v>
      </c>
    </row>
    <row r="8" spans="1:59" x14ac:dyDescent="0.25">
      <c r="A8" s="168" t="s">
        <v>2733</v>
      </c>
      <c r="B8" s="168" t="s">
        <v>2734</v>
      </c>
      <c r="C8" s="168" t="s">
        <v>585</v>
      </c>
      <c r="D8" s="168" t="s">
        <v>0</v>
      </c>
      <c r="E8" s="168" t="s">
        <v>586</v>
      </c>
      <c r="F8" s="168" t="s">
        <v>3510</v>
      </c>
      <c r="G8" s="168" t="s">
        <v>6</v>
      </c>
      <c r="H8" s="168" t="s">
        <v>7</v>
      </c>
      <c r="I8" s="168" t="s">
        <v>5</v>
      </c>
      <c r="J8" s="168" t="s">
        <v>6</v>
      </c>
      <c r="K8">
        <v>0</v>
      </c>
      <c r="L8">
        <v>118770.46</v>
      </c>
      <c r="M8">
        <v>0</v>
      </c>
      <c r="N8">
        <v>118770.46</v>
      </c>
      <c r="O8">
        <v>1</v>
      </c>
      <c r="P8">
        <v>22</v>
      </c>
      <c r="Q8">
        <v>33</v>
      </c>
      <c r="R8" s="168" t="s">
        <v>3510</v>
      </c>
      <c r="S8" s="168" t="s">
        <v>3511</v>
      </c>
      <c r="T8" s="168" t="s">
        <v>3512</v>
      </c>
      <c r="U8">
        <v>0</v>
      </c>
      <c r="V8">
        <v>3</v>
      </c>
      <c r="W8" s="168" t="s">
        <v>588</v>
      </c>
      <c r="X8" s="168" t="s">
        <v>2902</v>
      </c>
      <c r="Y8">
        <v>653637.04</v>
      </c>
      <c r="Z8">
        <v>0</v>
      </c>
      <c r="AA8">
        <v>653637.04</v>
      </c>
      <c r="AB8">
        <v>5</v>
      </c>
      <c r="AC8">
        <v>268</v>
      </c>
      <c r="AD8">
        <v>108</v>
      </c>
      <c r="AE8">
        <v>130727.408</v>
      </c>
      <c r="AF8" t="s">
        <v>4603</v>
      </c>
      <c r="AG8">
        <v>2438.9441791044778</v>
      </c>
      <c r="AH8">
        <v>0</v>
      </c>
      <c r="AI8">
        <v>7496.4</v>
      </c>
      <c r="AJ8" s="168" t="s">
        <v>587</v>
      </c>
      <c r="AK8">
        <v>556838.79</v>
      </c>
      <c r="AL8">
        <v>990000</v>
      </c>
      <c r="AM8" s="168" t="s">
        <v>3</v>
      </c>
      <c r="AN8" s="168" t="s">
        <v>1</v>
      </c>
      <c r="AO8" s="168"/>
      <c r="AP8" s="168" t="s">
        <v>2</v>
      </c>
      <c r="AQ8">
        <v>51860435.149999999</v>
      </c>
      <c r="AR8">
        <v>566687.9</v>
      </c>
      <c r="AS8">
        <v>51293747.25</v>
      </c>
      <c r="AT8">
        <v>25855</v>
      </c>
      <c r="AU8">
        <v>499</v>
      </c>
      <c r="AV8">
        <v>14935</v>
      </c>
      <c r="AW8">
        <v>3649.8610901850875</v>
      </c>
      <c r="AX8">
        <v>43709863.640000001</v>
      </c>
      <c r="AY8">
        <v>928592.94587448286</v>
      </c>
      <c r="AZ8">
        <v>102793.08066132265</v>
      </c>
      <c r="BA8" t="s">
        <v>4985</v>
      </c>
      <c r="BB8">
        <v>1983.9004931347902</v>
      </c>
      <c r="BC8">
        <v>0</v>
      </c>
      <c r="BD8">
        <v>417844.54</v>
      </c>
      <c r="BE8" s="168"/>
      <c r="BF8">
        <v>43709863.640000001</v>
      </c>
      <c r="BG8">
        <v>83495000</v>
      </c>
    </row>
    <row r="9" spans="1:59" x14ac:dyDescent="0.25">
      <c r="A9" s="168" t="s">
        <v>2733</v>
      </c>
      <c r="B9" s="168" t="s">
        <v>2734</v>
      </c>
      <c r="C9" s="168" t="s">
        <v>585</v>
      </c>
      <c r="D9" s="168" t="s">
        <v>0</v>
      </c>
      <c r="E9" s="168" t="s">
        <v>586</v>
      </c>
      <c r="F9" s="168" t="s">
        <v>4604</v>
      </c>
      <c r="G9" s="168" t="s">
        <v>1945</v>
      </c>
      <c r="H9" s="168" t="s">
        <v>1916</v>
      </c>
      <c r="I9" s="168" t="s">
        <v>1946</v>
      </c>
      <c r="J9" s="168" t="s">
        <v>1945</v>
      </c>
      <c r="K9">
        <v>7496.4</v>
      </c>
      <c r="L9">
        <v>68352.259999999995</v>
      </c>
      <c r="M9">
        <v>0</v>
      </c>
      <c r="N9">
        <v>68352.259999999995</v>
      </c>
      <c r="O9">
        <v>1</v>
      </c>
      <c r="P9">
        <v>11</v>
      </c>
      <c r="Q9">
        <v>29</v>
      </c>
      <c r="R9" s="168" t="s">
        <v>4604</v>
      </c>
      <c r="S9" s="168" t="s">
        <v>4605</v>
      </c>
      <c r="T9" s="168" t="s">
        <v>4606</v>
      </c>
      <c r="U9">
        <v>0</v>
      </c>
      <c r="V9">
        <v>4</v>
      </c>
      <c r="W9" s="168" t="s">
        <v>1947</v>
      </c>
      <c r="X9" s="168" t="s">
        <v>2902</v>
      </c>
      <c r="Y9">
        <v>653637.04</v>
      </c>
      <c r="Z9">
        <v>0</v>
      </c>
      <c r="AA9">
        <v>653637.04</v>
      </c>
      <c r="AB9">
        <v>5</v>
      </c>
      <c r="AC9">
        <v>268</v>
      </c>
      <c r="AD9">
        <v>108</v>
      </c>
      <c r="AE9">
        <v>130727.408</v>
      </c>
      <c r="AF9" t="s">
        <v>4603</v>
      </c>
      <c r="AG9">
        <v>2438.9441791044778</v>
      </c>
      <c r="AH9">
        <v>0</v>
      </c>
      <c r="AI9">
        <v>7496.4</v>
      </c>
      <c r="AJ9" s="168" t="s">
        <v>587</v>
      </c>
      <c r="AK9">
        <v>556838.79</v>
      </c>
      <c r="AL9">
        <v>990000</v>
      </c>
      <c r="AM9" s="168" t="s">
        <v>3</v>
      </c>
      <c r="AN9" s="168" t="s">
        <v>1</v>
      </c>
      <c r="AO9" s="168"/>
      <c r="AP9" s="168" t="s">
        <v>2</v>
      </c>
      <c r="AQ9">
        <v>51860435.149999999</v>
      </c>
      <c r="AR9">
        <v>566687.9</v>
      </c>
      <c r="AS9">
        <v>51293747.25</v>
      </c>
      <c r="AT9">
        <v>25855</v>
      </c>
      <c r="AU9">
        <v>499</v>
      </c>
      <c r="AV9">
        <v>14935</v>
      </c>
      <c r="AW9">
        <v>3649.8610901850875</v>
      </c>
      <c r="AX9">
        <v>43709863.640000001</v>
      </c>
      <c r="AY9">
        <v>928592.94587448286</v>
      </c>
      <c r="AZ9">
        <v>102793.08066132265</v>
      </c>
      <c r="BA9" t="s">
        <v>4985</v>
      </c>
      <c r="BB9">
        <v>1983.9004931347902</v>
      </c>
      <c r="BC9">
        <v>0</v>
      </c>
      <c r="BD9">
        <v>417844.54</v>
      </c>
      <c r="BE9" s="168"/>
      <c r="BF9">
        <v>43709863.640000001</v>
      </c>
      <c r="BG9">
        <v>83495000</v>
      </c>
    </row>
    <row r="10" spans="1:59" x14ac:dyDescent="0.25">
      <c r="A10" s="168" t="s">
        <v>2733</v>
      </c>
      <c r="B10" s="168" t="s">
        <v>2734</v>
      </c>
      <c r="C10" s="168" t="s">
        <v>585</v>
      </c>
      <c r="D10" s="168" t="s">
        <v>0</v>
      </c>
      <c r="E10" s="168" t="s">
        <v>586</v>
      </c>
      <c r="F10" s="168" t="s">
        <v>4001</v>
      </c>
      <c r="G10" s="168" t="s">
        <v>1959</v>
      </c>
      <c r="H10" s="168" t="s">
        <v>8</v>
      </c>
      <c r="I10" s="168" t="s">
        <v>1960</v>
      </c>
      <c r="J10" s="168" t="s">
        <v>1959</v>
      </c>
      <c r="K10">
        <v>0</v>
      </c>
      <c r="L10">
        <v>102132.41</v>
      </c>
      <c r="M10">
        <v>0</v>
      </c>
      <c r="N10">
        <v>102132.41</v>
      </c>
      <c r="O10">
        <v>1</v>
      </c>
      <c r="P10">
        <v>25</v>
      </c>
      <c r="Q10">
        <v>58</v>
      </c>
      <c r="R10" s="168" t="s">
        <v>4001</v>
      </c>
      <c r="S10" s="168" t="s">
        <v>4002</v>
      </c>
      <c r="T10" s="168" t="s">
        <v>4003</v>
      </c>
      <c r="U10">
        <v>0</v>
      </c>
      <c r="V10">
        <v>5</v>
      </c>
      <c r="W10" s="168" t="s">
        <v>1961</v>
      </c>
      <c r="X10" s="168" t="s">
        <v>2902</v>
      </c>
      <c r="Y10">
        <v>653637.04</v>
      </c>
      <c r="Z10">
        <v>0</v>
      </c>
      <c r="AA10">
        <v>653637.04</v>
      </c>
      <c r="AB10">
        <v>5</v>
      </c>
      <c r="AC10">
        <v>268</v>
      </c>
      <c r="AD10">
        <v>108</v>
      </c>
      <c r="AE10">
        <v>130727.408</v>
      </c>
      <c r="AF10" t="s">
        <v>4603</v>
      </c>
      <c r="AG10">
        <v>2438.9441791044778</v>
      </c>
      <c r="AH10">
        <v>0</v>
      </c>
      <c r="AI10">
        <v>7496.4</v>
      </c>
      <c r="AJ10" s="168" t="s">
        <v>587</v>
      </c>
      <c r="AK10">
        <v>556838.79</v>
      </c>
      <c r="AL10">
        <v>990000</v>
      </c>
      <c r="AM10" s="168" t="s">
        <v>3</v>
      </c>
      <c r="AN10" s="168" t="s">
        <v>1</v>
      </c>
      <c r="AO10" s="168"/>
      <c r="AP10" s="168" t="s">
        <v>2</v>
      </c>
      <c r="AQ10">
        <v>51860435.149999999</v>
      </c>
      <c r="AR10">
        <v>566687.9</v>
      </c>
      <c r="AS10">
        <v>51293747.25</v>
      </c>
      <c r="AT10">
        <v>25855</v>
      </c>
      <c r="AU10">
        <v>499</v>
      </c>
      <c r="AV10">
        <v>14935</v>
      </c>
      <c r="AW10">
        <v>3649.8610901850875</v>
      </c>
      <c r="AX10">
        <v>43709863.640000001</v>
      </c>
      <c r="AY10">
        <v>928592.94587448286</v>
      </c>
      <c r="AZ10">
        <v>102793.08066132265</v>
      </c>
      <c r="BA10" t="s">
        <v>4985</v>
      </c>
      <c r="BB10">
        <v>1983.9004931347902</v>
      </c>
      <c r="BC10">
        <v>0</v>
      </c>
      <c r="BD10">
        <v>417844.54</v>
      </c>
      <c r="BE10" s="168"/>
      <c r="BF10">
        <v>43709863.640000001</v>
      </c>
      <c r="BG10">
        <v>83495000</v>
      </c>
    </row>
    <row r="11" spans="1:59" x14ac:dyDescent="0.25">
      <c r="A11" s="168" t="s">
        <v>2733</v>
      </c>
      <c r="B11" s="168" t="s">
        <v>2734</v>
      </c>
      <c r="C11" s="168" t="s">
        <v>2980</v>
      </c>
      <c r="D11" s="168" t="s">
        <v>2981</v>
      </c>
      <c r="E11" s="168" t="s">
        <v>583</v>
      </c>
      <c r="F11" s="168" t="s">
        <v>3681</v>
      </c>
      <c r="G11" s="168" t="s">
        <v>3138</v>
      </c>
      <c r="H11" s="168" t="s">
        <v>3124</v>
      </c>
      <c r="I11" s="168" t="s">
        <v>3139</v>
      </c>
      <c r="J11" s="168" t="s">
        <v>3138</v>
      </c>
      <c r="K11">
        <v>0</v>
      </c>
      <c r="L11">
        <v>73619.05</v>
      </c>
      <c r="M11">
        <v>0</v>
      </c>
      <c r="N11">
        <v>73619.05</v>
      </c>
      <c r="O11">
        <v>1</v>
      </c>
      <c r="P11">
        <v>16</v>
      </c>
      <c r="Q11">
        <v>21</v>
      </c>
      <c r="R11" s="168" t="s">
        <v>3681</v>
      </c>
      <c r="S11" s="168" t="s">
        <v>3682</v>
      </c>
      <c r="T11" s="168" t="s">
        <v>3683</v>
      </c>
      <c r="U11">
        <v>0</v>
      </c>
      <c r="V11">
        <v>1</v>
      </c>
      <c r="W11" s="168" t="s">
        <v>3140</v>
      </c>
      <c r="X11" s="168" t="s">
        <v>2902</v>
      </c>
      <c r="Y11">
        <v>221734.28</v>
      </c>
      <c r="Z11">
        <v>0</v>
      </c>
      <c r="AA11">
        <v>221734.28</v>
      </c>
      <c r="AB11">
        <v>3</v>
      </c>
      <c r="AC11">
        <v>117</v>
      </c>
      <c r="AD11">
        <v>70</v>
      </c>
      <c r="AE11" t="s">
        <v>4607</v>
      </c>
      <c r="AF11" t="s">
        <v>4608</v>
      </c>
      <c r="AG11">
        <v>1895.1647863247863</v>
      </c>
      <c r="AH11">
        <v>0</v>
      </c>
      <c r="AI11">
        <v>1938.89</v>
      </c>
      <c r="AJ11" s="168" t="s">
        <v>584</v>
      </c>
      <c r="AK11">
        <v>188437.7</v>
      </c>
      <c r="AL11">
        <v>570000</v>
      </c>
      <c r="AM11" s="168" t="s">
        <v>3</v>
      </c>
      <c r="AN11" s="168" t="s">
        <v>1</v>
      </c>
      <c r="AO11" s="168"/>
      <c r="AP11" s="168" t="s">
        <v>2</v>
      </c>
      <c r="AQ11">
        <v>51860435.149999999</v>
      </c>
      <c r="AR11">
        <v>566687.9</v>
      </c>
      <c r="AS11">
        <v>51293747.25</v>
      </c>
      <c r="AT11">
        <v>25855</v>
      </c>
      <c r="AU11">
        <v>499</v>
      </c>
      <c r="AV11">
        <v>14935</v>
      </c>
      <c r="AW11">
        <v>3649.8610901850875</v>
      </c>
      <c r="AX11">
        <v>43709863.640000001</v>
      </c>
      <c r="AY11">
        <v>928592.94587448286</v>
      </c>
      <c r="AZ11">
        <v>102793.08066132265</v>
      </c>
      <c r="BA11" t="s">
        <v>4985</v>
      </c>
      <c r="BB11">
        <v>1983.9004931347902</v>
      </c>
      <c r="BC11">
        <v>0</v>
      </c>
      <c r="BD11">
        <v>417844.54</v>
      </c>
      <c r="BE11" s="168"/>
      <c r="BF11">
        <v>43709863.640000001</v>
      </c>
      <c r="BG11">
        <v>83495000</v>
      </c>
    </row>
    <row r="12" spans="1:59" x14ac:dyDescent="0.25">
      <c r="A12" s="168" t="s">
        <v>2733</v>
      </c>
      <c r="B12" s="168" t="s">
        <v>2734</v>
      </c>
      <c r="C12" s="168" t="s">
        <v>2980</v>
      </c>
      <c r="D12" s="168" t="s">
        <v>2981</v>
      </c>
      <c r="E12" s="168" t="s">
        <v>583</v>
      </c>
      <c r="F12" s="168" t="s">
        <v>4609</v>
      </c>
      <c r="G12" s="168" t="s">
        <v>3581</v>
      </c>
      <c r="H12" s="168" t="s">
        <v>3580</v>
      </c>
      <c r="I12" s="168" t="s">
        <v>156</v>
      </c>
      <c r="J12" s="168" t="s">
        <v>3581</v>
      </c>
      <c r="K12">
        <v>1938.89</v>
      </c>
      <c r="L12">
        <v>74663.94</v>
      </c>
      <c r="M12">
        <v>0</v>
      </c>
      <c r="N12">
        <v>74663.94</v>
      </c>
      <c r="O12">
        <v>1</v>
      </c>
      <c r="P12">
        <v>26</v>
      </c>
      <c r="Q12">
        <v>51</v>
      </c>
      <c r="R12" s="168" t="s">
        <v>4609</v>
      </c>
      <c r="S12" s="168" t="s">
        <v>4610</v>
      </c>
      <c r="T12" s="168" t="s">
        <v>4611</v>
      </c>
      <c r="U12">
        <v>0</v>
      </c>
      <c r="V12">
        <v>2</v>
      </c>
      <c r="W12" s="168" t="s">
        <v>3582</v>
      </c>
      <c r="X12" s="168" t="s">
        <v>2902</v>
      </c>
      <c r="Y12">
        <v>221734.28</v>
      </c>
      <c r="Z12">
        <v>0</v>
      </c>
      <c r="AA12">
        <v>221734.28</v>
      </c>
      <c r="AB12">
        <v>3</v>
      </c>
      <c r="AC12">
        <v>117</v>
      </c>
      <c r="AD12">
        <v>70</v>
      </c>
      <c r="AE12" t="s">
        <v>4607</v>
      </c>
      <c r="AF12" t="s">
        <v>4608</v>
      </c>
      <c r="AG12">
        <v>1895.1647863247863</v>
      </c>
      <c r="AH12">
        <v>0</v>
      </c>
      <c r="AI12">
        <v>1938.89</v>
      </c>
      <c r="AJ12" s="168" t="s">
        <v>584</v>
      </c>
      <c r="AK12">
        <v>188437.7</v>
      </c>
      <c r="AL12">
        <v>570000</v>
      </c>
      <c r="AM12" s="168" t="s">
        <v>3</v>
      </c>
      <c r="AN12" s="168" t="s">
        <v>1</v>
      </c>
      <c r="AO12" s="168"/>
      <c r="AP12" s="168" t="s">
        <v>2</v>
      </c>
      <c r="AQ12">
        <v>51860435.149999999</v>
      </c>
      <c r="AR12">
        <v>566687.9</v>
      </c>
      <c r="AS12">
        <v>51293747.25</v>
      </c>
      <c r="AT12">
        <v>25855</v>
      </c>
      <c r="AU12">
        <v>499</v>
      </c>
      <c r="AV12">
        <v>14935</v>
      </c>
      <c r="AW12">
        <v>3649.8610901850875</v>
      </c>
      <c r="AX12">
        <v>43709863.640000001</v>
      </c>
      <c r="AY12">
        <v>928592.94587448286</v>
      </c>
      <c r="AZ12">
        <v>102793.08066132265</v>
      </c>
      <c r="BA12" t="s">
        <v>4985</v>
      </c>
      <c r="BB12">
        <v>1983.9004931347902</v>
      </c>
      <c r="BC12">
        <v>0</v>
      </c>
      <c r="BD12">
        <v>417844.54</v>
      </c>
      <c r="BE12" s="168"/>
      <c r="BF12">
        <v>43709863.640000001</v>
      </c>
      <c r="BG12">
        <v>83495000</v>
      </c>
    </row>
    <row r="13" spans="1:59" x14ac:dyDescent="0.25">
      <c r="A13" s="168" t="s">
        <v>2733</v>
      </c>
      <c r="B13" s="168" t="s">
        <v>2734</v>
      </c>
      <c r="C13" s="168" t="s">
        <v>2980</v>
      </c>
      <c r="D13" s="168" t="s">
        <v>2981</v>
      </c>
      <c r="E13" s="168" t="s">
        <v>583</v>
      </c>
      <c r="F13" s="168" t="s">
        <v>4612</v>
      </c>
      <c r="G13" s="168" t="s">
        <v>2900</v>
      </c>
      <c r="H13" s="168" t="s">
        <v>2887</v>
      </c>
      <c r="I13" s="168" t="s">
        <v>20</v>
      </c>
      <c r="J13" s="168" t="s">
        <v>2900</v>
      </c>
      <c r="K13">
        <v>0</v>
      </c>
      <c r="L13">
        <v>73451.289999999994</v>
      </c>
      <c r="M13">
        <v>0</v>
      </c>
      <c r="N13">
        <v>73451.289999999994</v>
      </c>
      <c r="O13">
        <v>1</v>
      </c>
      <c r="P13">
        <v>28</v>
      </c>
      <c r="Q13">
        <v>45</v>
      </c>
      <c r="R13" s="168" t="s">
        <v>4612</v>
      </c>
      <c r="S13" s="168" t="s">
        <v>4613</v>
      </c>
      <c r="T13" s="168" t="s">
        <v>4614</v>
      </c>
      <c r="U13">
        <v>0</v>
      </c>
      <c r="V13">
        <v>3</v>
      </c>
      <c r="W13" s="168" t="s">
        <v>2901</v>
      </c>
      <c r="X13" s="168" t="s">
        <v>2902</v>
      </c>
      <c r="Y13">
        <v>221734.28</v>
      </c>
      <c r="Z13">
        <v>0</v>
      </c>
      <c r="AA13">
        <v>221734.28</v>
      </c>
      <c r="AB13">
        <v>3</v>
      </c>
      <c r="AC13">
        <v>117</v>
      </c>
      <c r="AD13">
        <v>70</v>
      </c>
      <c r="AE13" t="s">
        <v>4607</v>
      </c>
      <c r="AF13" t="s">
        <v>4608</v>
      </c>
      <c r="AG13">
        <v>1895.1647863247863</v>
      </c>
      <c r="AH13">
        <v>0</v>
      </c>
      <c r="AI13">
        <v>1938.89</v>
      </c>
      <c r="AJ13" s="168" t="s">
        <v>584</v>
      </c>
      <c r="AK13">
        <v>188437.7</v>
      </c>
      <c r="AL13">
        <v>570000</v>
      </c>
      <c r="AM13" s="168" t="s">
        <v>3</v>
      </c>
      <c r="AN13" s="168" t="s">
        <v>1</v>
      </c>
      <c r="AO13" s="168"/>
      <c r="AP13" s="168" t="s">
        <v>2</v>
      </c>
      <c r="AQ13">
        <v>51860435.149999999</v>
      </c>
      <c r="AR13">
        <v>566687.9</v>
      </c>
      <c r="AS13">
        <v>51293747.25</v>
      </c>
      <c r="AT13">
        <v>25855</v>
      </c>
      <c r="AU13">
        <v>499</v>
      </c>
      <c r="AV13">
        <v>14935</v>
      </c>
      <c r="AW13">
        <v>3649.8610901850875</v>
      </c>
      <c r="AX13">
        <v>43709863.640000001</v>
      </c>
      <c r="AY13">
        <v>928592.94587448286</v>
      </c>
      <c r="AZ13">
        <v>102793.08066132265</v>
      </c>
      <c r="BA13" t="s">
        <v>4985</v>
      </c>
      <c r="BB13">
        <v>1983.9004931347902</v>
      </c>
      <c r="BC13">
        <v>0</v>
      </c>
      <c r="BD13">
        <v>417844.54</v>
      </c>
      <c r="BE13" s="168"/>
      <c r="BF13">
        <v>43709863.640000001</v>
      </c>
      <c r="BG13">
        <v>83495000</v>
      </c>
    </row>
    <row r="14" spans="1:59" x14ac:dyDescent="0.25">
      <c r="A14" s="168" t="s">
        <v>2733</v>
      </c>
      <c r="B14" s="168" t="s">
        <v>2734</v>
      </c>
      <c r="C14" s="168" t="s">
        <v>589</v>
      </c>
      <c r="D14" s="168" t="s">
        <v>9</v>
      </c>
      <c r="E14" s="168" t="s">
        <v>591</v>
      </c>
      <c r="F14" s="168" t="s">
        <v>4615</v>
      </c>
      <c r="G14" s="168" t="s">
        <v>11</v>
      </c>
      <c r="H14" s="168" t="s">
        <v>12</v>
      </c>
      <c r="I14" s="168" t="s">
        <v>10</v>
      </c>
      <c r="J14" s="168" t="s">
        <v>11</v>
      </c>
      <c r="K14">
        <v>0</v>
      </c>
      <c r="L14">
        <v>100053.15</v>
      </c>
      <c r="M14">
        <v>0</v>
      </c>
      <c r="N14">
        <v>100053.15</v>
      </c>
      <c r="O14">
        <v>1</v>
      </c>
      <c r="P14">
        <v>21</v>
      </c>
      <c r="Q14">
        <v>55</v>
      </c>
      <c r="R14" s="168" t="s">
        <v>4615</v>
      </c>
      <c r="S14" s="168" t="s">
        <v>4616</v>
      </c>
      <c r="T14" s="168" t="s">
        <v>4617</v>
      </c>
      <c r="U14">
        <v>0</v>
      </c>
      <c r="V14">
        <v>1</v>
      </c>
      <c r="W14" s="168" t="s">
        <v>590</v>
      </c>
      <c r="X14" s="168" t="s">
        <v>2902</v>
      </c>
      <c r="Y14">
        <v>394707.55</v>
      </c>
      <c r="Z14">
        <v>0</v>
      </c>
      <c r="AA14">
        <v>394707.55</v>
      </c>
      <c r="AB14">
        <v>4</v>
      </c>
      <c r="AC14">
        <v>244</v>
      </c>
      <c r="AD14">
        <v>101</v>
      </c>
      <c r="AE14">
        <v>98676.887499999997</v>
      </c>
      <c r="AF14" t="s">
        <v>4989</v>
      </c>
      <c r="AG14">
        <v>1617.653893442623</v>
      </c>
      <c r="AH14">
        <v>0</v>
      </c>
      <c r="AI14">
        <v>4045.26</v>
      </c>
      <c r="AJ14" s="168" t="s">
        <v>592</v>
      </c>
      <c r="AK14">
        <v>338842.33</v>
      </c>
      <c r="AL14">
        <v>740000</v>
      </c>
      <c r="AM14" s="168" t="s">
        <v>3</v>
      </c>
      <c r="AN14" s="168" t="s">
        <v>1</v>
      </c>
      <c r="AO14" s="168"/>
      <c r="AP14" s="168" t="s">
        <v>2</v>
      </c>
      <c r="AQ14">
        <v>51860435.149999999</v>
      </c>
      <c r="AR14">
        <v>566687.9</v>
      </c>
      <c r="AS14">
        <v>51293747.25</v>
      </c>
      <c r="AT14">
        <v>25855</v>
      </c>
      <c r="AU14">
        <v>499</v>
      </c>
      <c r="AV14">
        <v>14935</v>
      </c>
      <c r="AW14">
        <v>3649.8610901850875</v>
      </c>
      <c r="AX14">
        <v>43709863.640000001</v>
      </c>
      <c r="AY14">
        <v>928592.94587448286</v>
      </c>
      <c r="AZ14">
        <v>102793.08066132265</v>
      </c>
      <c r="BA14" t="s">
        <v>4985</v>
      </c>
      <c r="BB14">
        <v>1983.9004931347902</v>
      </c>
      <c r="BC14">
        <v>0</v>
      </c>
      <c r="BD14">
        <v>417844.54</v>
      </c>
      <c r="BE14" s="168"/>
      <c r="BF14">
        <v>43709863.640000001</v>
      </c>
      <c r="BG14">
        <v>83495000</v>
      </c>
    </row>
    <row r="15" spans="1:59" x14ac:dyDescent="0.25">
      <c r="A15" s="168" t="s">
        <v>2733</v>
      </c>
      <c r="B15" s="168" t="s">
        <v>2734</v>
      </c>
      <c r="C15" s="168" t="s">
        <v>589</v>
      </c>
      <c r="D15" s="168" t="s">
        <v>9</v>
      </c>
      <c r="E15" s="168" t="s">
        <v>591</v>
      </c>
      <c r="F15" s="168" t="s">
        <v>3870</v>
      </c>
      <c r="G15" s="168" t="s">
        <v>14</v>
      </c>
      <c r="H15" s="168" t="s">
        <v>15</v>
      </c>
      <c r="I15" s="168" t="s">
        <v>13</v>
      </c>
      <c r="J15" s="168" t="s">
        <v>14</v>
      </c>
      <c r="K15">
        <v>0</v>
      </c>
      <c r="L15">
        <v>107309.52</v>
      </c>
      <c r="M15">
        <v>0</v>
      </c>
      <c r="N15">
        <v>107309.52</v>
      </c>
      <c r="O15">
        <v>1</v>
      </c>
      <c r="P15">
        <v>27</v>
      </c>
      <c r="Q15">
        <v>68</v>
      </c>
      <c r="R15" s="168" t="s">
        <v>3870</v>
      </c>
      <c r="S15" s="168" t="s">
        <v>3871</v>
      </c>
      <c r="T15" s="168" t="s">
        <v>3872</v>
      </c>
      <c r="U15">
        <v>0</v>
      </c>
      <c r="V15">
        <v>2</v>
      </c>
      <c r="W15" s="168" t="s">
        <v>593</v>
      </c>
      <c r="X15" s="168" t="s">
        <v>2902</v>
      </c>
      <c r="Y15">
        <v>394707.55</v>
      </c>
      <c r="Z15">
        <v>0</v>
      </c>
      <c r="AA15">
        <v>394707.55</v>
      </c>
      <c r="AB15">
        <v>4</v>
      </c>
      <c r="AC15">
        <v>244</v>
      </c>
      <c r="AD15">
        <v>101</v>
      </c>
      <c r="AE15">
        <v>98676.887499999997</v>
      </c>
      <c r="AF15" t="s">
        <v>4989</v>
      </c>
      <c r="AG15">
        <v>1617.653893442623</v>
      </c>
      <c r="AH15">
        <v>0</v>
      </c>
      <c r="AI15">
        <v>4045.26</v>
      </c>
      <c r="AJ15" s="168" t="s">
        <v>592</v>
      </c>
      <c r="AK15">
        <v>338842.33</v>
      </c>
      <c r="AL15">
        <v>740000</v>
      </c>
      <c r="AM15" s="168" t="s">
        <v>3</v>
      </c>
      <c r="AN15" s="168" t="s">
        <v>1</v>
      </c>
      <c r="AO15" s="168"/>
      <c r="AP15" s="168" t="s">
        <v>2</v>
      </c>
      <c r="AQ15">
        <v>51860435.149999999</v>
      </c>
      <c r="AR15">
        <v>566687.9</v>
      </c>
      <c r="AS15">
        <v>51293747.25</v>
      </c>
      <c r="AT15">
        <v>25855</v>
      </c>
      <c r="AU15">
        <v>499</v>
      </c>
      <c r="AV15">
        <v>14935</v>
      </c>
      <c r="AW15">
        <v>3649.8610901850875</v>
      </c>
      <c r="AX15">
        <v>43709863.640000001</v>
      </c>
      <c r="AY15">
        <v>928592.94587448286</v>
      </c>
      <c r="AZ15">
        <v>102793.08066132265</v>
      </c>
      <c r="BA15" t="s">
        <v>4985</v>
      </c>
      <c r="BB15">
        <v>1983.9004931347902</v>
      </c>
      <c r="BC15">
        <v>0</v>
      </c>
      <c r="BD15">
        <v>417844.54</v>
      </c>
      <c r="BE15" s="168"/>
      <c r="BF15">
        <v>43709863.640000001</v>
      </c>
      <c r="BG15">
        <v>83495000</v>
      </c>
    </row>
    <row r="16" spans="1:59" x14ac:dyDescent="0.25">
      <c r="A16" s="168" t="s">
        <v>2733</v>
      </c>
      <c r="B16" s="168" t="s">
        <v>2734</v>
      </c>
      <c r="C16" s="168" t="s">
        <v>589</v>
      </c>
      <c r="D16" s="168" t="s">
        <v>9</v>
      </c>
      <c r="E16" s="168" t="s">
        <v>591</v>
      </c>
      <c r="F16" s="168" t="s">
        <v>4990</v>
      </c>
      <c r="G16" s="168" t="s">
        <v>2982</v>
      </c>
      <c r="H16" s="168" t="s">
        <v>16</v>
      </c>
      <c r="I16" s="168" t="s">
        <v>2983</v>
      </c>
      <c r="J16" s="168" t="s">
        <v>2982</v>
      </c>
      <c r="K16">
        <v>4045.26</v>
      </c>
      <c r="L16">
        <v>83125.61</v>
      </c>
      <c r="M16">
        <v>0</v>
      </c>
      <c r="N16">
        <v>83125.61</v>
      </c>
      <c r="O16">
        <v>1</v>
      </c>
      <c r="P16">
        <v>31</v>
      </c>
      <c r="Q16">
        <v>58</v>
      </c>
      <c r="R16" s="168" t="s">
        <v>4990</v>
      </c>
      <c r="S16" s="168" t="s">
        <v>4991</v>
      </c>
      <c r="T16" s="168" t="s">
        <v>4992</v>
      </c>
      <c r="U16">
        <v>0</v>
      </c>
      <c r="V16">
        <v>3</v>
      </c>
      <c r="W16" s="168" t="s">
        <v>2984</v>
      </c>
      <c r="X16" s="168" t="s">
        <v>2915</v>
      </c>
      <c r="Y16">
        <v>394707.55</v>
      </c>
      <c r="Z16">
        <v>0</v>
      </c>
      <c r="AA16">
        <v>394707.55</v>
      </c>
      <c r="AB16">
        <v>4</v>
      </c>
      <c r="AC16">
        <v>244</v>
      </c>
      <c r="AD16">
        <v>101</v>
      </c>
      <c r="AE16">
        <v>98676.887499999997</v>
      </c>
      <c r="AF16" t="s">
        <v>4989</v>
      </c>
      <c r="AG16">
        <v>1617.653893442623</v>
      </c>
      <c r="AH16">
        <v>0</v>
      </c>
      <c r="AI16">
        <v>4045.26</v>
      </c>
      <c r="AJ16" s="168" t="s">
        <v>592</v>
      </c>
      <c r="AK16">
        <v>338842.33</v>
      </c>
      <c r="AL16">
        <v>740000</v>
      </c>
      <c r="AM16" s="168" t="s">
        <v>3</v>
      </c>
      <c r="AN16" s="168" t="s">
        <v>1</v>
      </c>
      <c r="AO16" s="168"/>
      <c r="AP16" s="168" t="s">
        <v>2</v>
      </c>
      <c r="AQ16">
        <v>51860435.149999999</v>
      </c>
      <c r="AR16">
        <v>566687.9</v>
      </c>
      <c r="AS16">
        <v>51293747.25</v>
      </c>
      <c r="AT16">
        <v>25855</v>
      </c>
      <c r="AU16">
        <v>499</v>
      </c>
      <c r="AV16">
        <v>14935</v>
      </c>
      <c r="AW16">
        <v>3649.8610901850875</v>
      </c>
      <c r="AX16">
        <v>43709863.640000001</v>
      </c>
      <c r="AY16">
        <v>928592.94587448286</v>
      </c>
      <c r="AZ16">
        <v>102793.08066132265</v>
      </c>
      <c r="BA16" t="s">
        <v>4985</v>
      </c>
      <c r="BB16">
        <v>1983.9004931347902</v>
      </c>
      <c r="BC16">
        <v>0</v>
      </c>
      <c r="BD16">
        <v>417844.54</v>
      </c>
      <c r="BE16" s="168"/>
      <c r="BF16">
        <v>43709863.640000001</v>
      </c>
      <c r="BG16">
        <v>83495000</v>
      </c>
    </row>
    <row r="17" spans="1:59" x14ac:dyDescent="0.25">
      <c r="A17" s="168" t="s">
        <v>2733</v>
      </c>
      <c r="B17" s="168" t="s">
        <v>2734</v>
      </c>
      <c r="C17" s="168" t="s">
        <v>589</v>
      </c>
      <c r="D17" s="168" t="s">
        <v>9</v>
      </c>
      <c r="E17" s="168" t="s">
        <v>591</v>
      </c>
      <c r="F17" s="168" t="s">
        <v>4163</v>
      </c>
      <c r="G17" s="168" t="s">
        <v>18</v>
      </c>
      <c r="H17" s="168" t="s">
        <v>19</v>
      </c>
      <c r="I17" s="168" t="s">
        <v>17</v>
      </c>
      <c r="J17" s="168" t="s">
        <v>18</v>
      </c>
      <c r="K17">
        <v>0</v>
      </c>
      <c r="L17">
        <v>104219.27</v>
      </c>
      <c r="M17">
        <v>0</v>
      </c>
      <c r="N17">
        <v>104219.27</v>
      </c>
      <c r="O17">
        <v>1</v>
      </c>
      <c r="P17">
        <v>22</v>
      </c>
      <c r="Q17">
        <v>63</v>
      </c>
      <c r="R17" s="168" t="s">
        <v>4163</v>
      </c>
      <c r="S17" s="168" t="s">
        <v>4164</v>
      </c>
      <c r="T17" s="168" t="s">
        <v>4165</v>
      </c>
      <c r="U17">
        <v>0</v>
      </c>
      <c r="V17">
        <v>4</v>
      </c>
      <c r="W17" s="168" t="s">
        <v>594</v>
      </c>
      <c r="X17" s="168" t="s">
        <v>2902</v>
      </c>
      <c r="Y17">
        <v>394707.55</v>
      </c>
      <c r="Z17">
        <v>0</v>
      </c>
      <c r="AA17">
        <v>394707.55</v>
      </c>
      <c r="AB17">
        <v>4</v>
      </c>
      <c r="AC17">
        <v>244</v>
      </c>
      <c r="AD17">
        <v>101</v>
      </c>
      <c r="AE17">
        <v>98676.887499999997</v>
      </c>
      <c r="AF17" t="s">
        <v>4989</v>
      </c>
      <c r="AG17">
        <v>1617.653893442623</v>
      </c>
      <c r="AH17">
        <v>0</v>
      </c>
      <c r="AI17">
        <v>4045.26</v>
      </c>
      <c r="AJ17" s="168" t="s">
        <v>592</v>
      </c>
      <c r="AK17">
        <v>338842.33</v>
      </c>
      <c r="AL17">
        <v>740000</v>
      </c>
      <c r="AM17" s="168" t="s">
        <v>3</v>
      </c>
      <c r="AN17" s="168" t="s">
        <v>1</v>
      </c>
      <c r="AO17" s="168"/>
      <c r="AP17" s="168" t="s">
        <v>2</v>
      </c>
      <c r="AQ17">
        <v>51860435.149999999</v>
      </c>
      <c r="AR17">
        <v>566687.9</v>
      </c>
      <c r="AS17">
        <v>51293747.25</v>
      </c>
      <c r="AT17">
        <v>25855</v>
      </c>
      <c r="AU17">
        <v>499</v>
      </c>
      <c r="AV17">
        <v>14935</v>
      </c>
      <c r="AW17">
        <v>3649.8610901850875</v>
      </c>
      <c r="AX17">
        <v>43709863.640000001</v>
      </c>
      <c r="AY17">
        <v>928592.94587448286</v>
      </c>
      <c r="AZ17">
        <v>102793.08066132265</v>
      </c>
      <c r="BA17" t="s">
        <v>4985</v>
      </c>
      <c r="BB17">
        <v>1983.9004931347902</v>
      </c>
      <c r="BC17">
        <v>0</v>
      </c>
      <c r="BD17">
        <v>417844.54</v>
      </c>
      <c r="BE17" s="168"/>
      <c r="BF17">
        <v>43709863.640000001</v>
      </c>
      <c r="BG17">
        <v>83495000</v>
      </c>
    </row>
    <row r="18" spans="1:59" x14ac:dyDescent="0.25">
      <c r="A18" s="168" t="s">
        <v>595</v>
      </c>
      <c r="B18" s="168" t="s">
        <v>596</v>
      </c>
      <c r="C18" s="168" t="s">
        <v>1962</v>
      </c>
      <c r="D18" s="168" t="s">
        <v>1963</v>
      </c>
      <c r="E18" s="168" t="s">
        <v>1964</v>
      </c>
      <c r="F18" s="168" t="s">
        <v>4618</v>
      </c>
      <c r="G18" s="168" t="s">
        <v>2985</v>
      </c>
      <c r="H18" s="168" t="s">
        <v>2986</v>
      </c>
      <c r="I18" s="168" t="s">
        <v>2987</v>
      </c>
      <c r="J18" s="168" t="s">
        <v>2985</v>
      </c>
      <c r="K18">
        <v>0</v>
      </c>
      <c r="L18">
        <v>40569.07</v>
      </c>
      <c r="M18">
        <v>202.86</v>
      </c>
      <c r="N18">
        <v>40366.21</v>
      </c>
      <c r="O18">
        <v>1</v>
      </c>
      <c r="P18">
        <v>32</v>
      </c>
      <c r="Q18">
        <v>43</v>
      </c>
      <c r="R18" s="168" t="s">
        <v>4618</v>
      </c>
      <c r="S18" s="168" t="s">
        <v>4619</v>
      </c>
      <c r="T18" s="168" t="s">
        <v>4620</v>
      </c>
      <c r="U18">
        <v>0</v>
      </c>
      <c r="V18">
        <v>1</v>
      </c>
      <c r="W18" s="168" t="s">
        <v>2988</v>
      </c>
      <c r="X18" s="168" t="s">
        <v>2870</v>
      </c>
      <c r="Y18">
        <v>327466.03000000003</v>
      </c>
      <c r="Z18">
        <v>1057.82</v>
      </c>
      <c r="AA18">
        <v>326408.21000000002</v>
      </c>
      <c r="AB18">
        <v>4</v>
      </c>
      <c r="AC18">
        <v>202</v>
      </c>
      <c r="AD18">
        <v>117</v>
      </c>
      <c r="AE18">
        <v>81602.052500000005</v>
      </c>
      <c r="AF18" t="s">
        <v>4621</v>
      </c>
      <c r="AG18">
        <v>1615.8822277227723</v>
      </c>
      <c r="AH18">
        <v>0</v>
      </c>
      <c r="AI18">
        <v>868.65</v>
      </c>
      <c r="AJ18" s="168" t="s">
        <v>1968</v>
      </c>
      <c r="AK18">
        <v>278301.2</v>
      </c>
      <c r="AL18">
        <v>570000</v>
      </c>
      <c r="AM18" s="168" t="s">
        <v>3</v>
      </c>
      <c r="AN18" s="168" t="s">
        <v>1</v>
      </c>
      <c r="AO18" s="168"/>
      <c r="AP18" s="168" t="s">
        <v>2</v>
      </c>
      <c r="AQ18">
        <v>51860435.149999999</v>
      </c>
      <c r="AR18">
        <v>566687.9</v>
      </c>
      <c r="AS18">
        <v>51293747.25</v>
      </c>
      <c r="AT18">
        <v>25855</v>
      </c>
      <c r="AU18">
        <v>499</v>
      </c>
      <c r="AV18">
        <v>14935</v>
      </c>
      <c r="AW18">
        <v>3649.8610901850875</v>
      </c>
      <c r="AX18">
        <v>43709863.640000001</v>
      </c>
      <c r="AY18">
        <v>928592.94587448286</v>
      </c>
      <c r="AZ18">
        <v>102793.08066132265</v>
      </c>
      <c r="BA18" t="s">
        <v>4985</v>
      </c>
      <c r="BB18">
        <v>1983.9004931347902</v>
      </c>
      <c r="BC18">
        <v>0</v>
      </c>
      <c r="BD18">
        <v>417844.54</v>
      </c>
      <c r="BE18" s="168"/>
      <c r="BF18">
        <v>43709863.640000001</v>
      </c>
      <c r="BG18">
        <v>83495000</v>
      </c>
    </row>
    <row r="19" spans="1:59" x14ac:dyDescent="0.25">
      <c r="A19" s="168" t="s">
        <v>595</v>
      </c>
      <c r="B19" s="168" t="s">
        <v>596</v>
      </c>
      <c r="C19" s="168" t="s">
        <v>1962</v>
      </c>
      <c r="D19" s="168" t="s">
        <v>1963</v>
      </c>
      <c r="E19" s="168" t="s">
        <v>1964</v>
      </c>
      <c r="F19" s="168" t="s">
        <v>4004</v>
      </c>
      <c r="G19" s="168" t="s">
        <v>2908</v>
      </c>
      <c r="H19" s="168" t="s">
        <v>2891</v>
      </c>
      <c r="I19" s="168" t="s">
        <v>2909</v>
      </c>
      <c r="J19" s="168" t="s">
        <v>2908</v>
      </c>
      <c r="K19">
        <v>0</v>
      </c>
      <c r="L19">
        <v>51805.440000000002</v>
      </c>
      <c r="M19">
        <v>176.53</v>
      </c>
      <c r="N19">
        <v>51628.91</v>
      </c>
      <c r="O19">
        <v>1</v>
      </c>
      <c r="P19">
        <v>24</v>
      </c>
      <c r="Q19">
        <v>56</v>
      </c>
      <c r="R19" s="168" t="s">
        <v>4004</v>
      </c>
      <c r="S19" s="168" t="s">
        <v>4005</v>
      </c>
      <c r="T19" s="168" t="s">
        <v>4006</v>
      </c>
      <c r="U19">
        <v>0</v>
      </c>
      <c r="V19">
        <v>2</v>
      </c>
      <c r="W19" s="168" t="s">
        <v>2910</v>
      </c>
      <c r="X19" s="168" t="s">
        <v>2902</v>
      </c>
      <c r="Y19">
        <v>327466.03000000003</v>
      </c>
      <c r="Z19">
        <v>1057.82</v>
      </c>
      <c r="AA19">
        <v>326408.21000000002</v>
      </c>
      <c r="AB19">
        <v>4</v>
      </c>
      <c r="AC19">
        <v>202</v>
      </c>
      <c r="AD19">
        <v>117</v>
      </c>
      <c r="AE19">
        <v>81602.052500000005</v>
      </c>
      <c r="AF19" t="s">
        <v>4621</v>
      </c>
      <c r="AG19">
        <v>1615.8822277227723</v>
      </c>
      <c r="AH19">
        <v>0</v>
      </c>
      <c r="AI19">
        <v>868.65</v>
      </c>
      <c r="AJ19" s="168" t="s">
        <v>1968</v>
      </c>
      <c r="AK19">
        <v>278301.2</v>
      </c>
      <c r="AL19">
        <v>570000</v>
      </c>
      <c r="AM19" s="168" t="s">
        <v>3</v>
      </c>
      <c r="AN19" s="168" t="s">
        <v>1</v>
      </c>
      <c r="AO19" s="168"/>
      <c r="AP19" s="168" t="s">
        <v>2</v>
      </c>
      <c r="AQ19">
        <v>51860435.149999999</v>
      </c>
      <c r="AR19">
        <v>566687.9</v>
      </c>
      <c r="AS19">
        <v>51293747.25</v>
      </c>
      <c r="AT19">
        <v>25855</v>
      </c>
      <c r="AU19">
        <v>499</v>
      </c>
      <c r="AV19">
        <v>14935</v>
      </c>
      <c r="AW19">
        <v>3649.8610901850875</v>
      </c>
      <c r="AX19">
        <v>43709863.640000001</v>
      </c>
      <c r="AY19">
        <v>928592.94587448286</v>
      </c>
      <c r="AZ19">
        <v>102793.08066132265</v>
      </c>
      <c r="BA19" t="s">
        <v>4985</v>
      </c>
      <c r="BB19">
        <v>1983.9004931347902</v>
      </c>
      <c r="BC19">
        <v>0</v>
      </c>
      <c r="BD19">
        <v>417844.54</v>
      </c>
      <c r="BE19" s="168"/>
      <c r="BF19">
        <v>43709863.640000001</v>
      </c>
      <c r="BG19">
        <v>83495000</v>
      </c>
    </row>
    <row r="20" spans="1:59" x14ac:dyDescent="0.25">
      <c r="A20" s="168" t="s">
        <v>595</v>
      </c>
      <c r="B20" s="168" t="s">
        <v>596</v>
      </c>
      <c r="C20" s="168" t="s">
        <v>1962</v>
      </c>
      <c r="D20" s="168" t="s">
        <v>1963</v>
      </c>
      <c r="E20" s="168" t="s">
        <v>1964</v>
      </c>
      <c r="F20" s="168" t="s">
        <v>4622</v>
      </c>
      <c r="G20" s="168" t="s">
        <v>1965</v>
      </c>
      <c r="H20" s="168" t="s">
        <v>38</v>
      </c>
      <c r="I20" s="168" t="s">
        <v>1966</v>
      </c>
      <c r="J20" s="168" t="s">
        <v>1965</v>
      </c>
      <c r="K20">
        <v>191.73</v>
      </c>
      <c r="L20">
        <v>100799.4</v>
      </c>
      <c r="M20">
        <v>678.43</v>
      </c>
      <c r="N20">
        <v>100120.97</v>
      </c>
      <c r="O20">
        <v>1</v>
      </c>
      <c r="P20">
        <v>19</v>
      </c>
      <c r="Q20">
        <v>43</v>
      </c>
      <c r="R20" s="168" t="s">
        <v>4622</v>
      </c>
      <c r="S20" s="168" t="s">
        <v>4623</v>
      </c>
      <c r="T20" s="168" t="s">
        <v>4624</v>
      </c>
      <c r="U20">
        <v>0</v>
      </c>
      <c r="V20">
        <v>3</v>
      </c>
      <c r="W20" s="168" t="s">
        <v>1967</v>
      </c>
      <c r="X20" s="168" t="s">
        <v>2902</v>
      </c>
      <c r="Y20">
        <v>327466.03000000003</v>
      </c>
      <c r="Z20">
        <v>1057.82</v>
      </c>
      <c r="AA20">
        <v>326408.21000000002</v>
      </c>
      <c r="AB20">
        <v>4</v>
      </c>
      <c r="AC20">
        <v>202</v>
      </c>
      <c r="AD20">
        <v>117</v>
      </c>
      <c r="AE20">
        <v>81602.052500000005</v>
      </c>
      <c r="AF20" t="s">
        <v>4621</v>
      </c>
      <c r="AG20">
        <v>1615.8822277227723</v>
      </c>
      <c r="AH20">
        <v>0</v>
      </c>
      <c r="AI20">
        <v>868.65</v>
      </c>
      <c r="AJ20" s="168" t="s">
        <v>1968</v>
      </c>
      <c r="AK20">
        <v>278301.2</v>
      </c>
      <c r="AL20">
        <v>570000</v>
      </c>
      <c r="AM20" s="168" t="s">
        <v>3</v>
      </c>
      <c r="AN20" s="168" t="s">
        <v>1</v>
      </c>
      <c r="AO20" s="168"/>
      <c r="AP20" s="168" t="s">
        <v>2</v>
      </c>
      <c r="AQ20">
        <v>51860435.149999999</v>
      </c>
      <c r="AR20">
        <v>566687.9</v>
      </c>
      <c r="AS20">
        <v>51293747.25</v>
      </c>
      <c r="AT20">
        <v>25855</v>
      </c>
      <c r="AU20">
        <v>499</v>
      </c>
      <c r="AV20">
        <v>14935</v>
      </c>
      <c r="AW20">
        <v>3649.8610901850875</v>
      </c>
      <c r="AX20">
        <v>43709863.640000001</v>
      </c>
      <c r="AY20">
        <v>928592.94587448286</v>
      </c>
      <c r="AZ20">
        <v>102793.08066132265</v>
      </c>
      <c r="BA20" t="s">
        <v>4985</v>
      </c>
      <c r="BB20">
        <v>1983.9004931347902</v>
      </c>
      <c r="BC20">
        <v>0</v>
      </c>
      <c r="BD20">
        <v>417844.54</v>
      </c>
      <c r="BE20" s="168"/>
      <c r="BF20">
        <v>43709863.640000001</v>
      </c>
      <c r="BG20">
        <v>83495000</v>
      </c>
    </row>
    <row r="21" spans="1:59" x14ac:dyDescent="0.25">
      <c r="A21" s="168" t="s">
        <v>595</v>
      </c>
      <c r="B21" s="168" t="s">
        <v>596</v>
      </c>
      <c r="C21" s="168" t="s">
        <v>1962</v>
      </c>
      <c r="D21" s="168" t="s">
        <v>1963</v>
      </c>
      <c r="E21" s="168" t="s">
        <v>1964</v>
      </c>
      <c r="F21" s="168" t="s">
        <v>4625</v>
      </c>
      <c r="G21" s="168" t="s">
        <v>1969</v>
      </c>
      <c r="H21" s="168" t="s">
        <v>40</v>
      </c>
      <c r="I21" s="168" t="s">
        <v>1970</v>
      </c>
      <c r="J21" s="168" t="s">
        <v>1969</v>
      </c>
      <c r="K21">
        <v>676.92</v>
      </c>
      <c r="L21">
        <v>134292.12</v>
      </c>
      <c r="M21">
        <v>0</v>
      </c>
      <c r="N21">
        <v>134292.12</v>
      </c>
      <c r="O21">
        <v>1</v>
      </c>
      <c r="P21">
        <v>42</v>
      </c>
      <c r="Q21">
        <v>60</v>
      </c>
      <c r="R21" s="168" t="s">
        <v>4625</v>
      </c>
      <c r="S21" s="168" t="s">
        <v>4626</v>
      </c>
      <c r="T21" s="168" t="s">
        <v>4627</v>
      </c>
      <c r="U21">
        <v>0</v>
      </c>
      <c r="V21">
        <v>4</v>
      </c>
      <c r="W21" s="168" t="s">
        <v>1971</v>
      </c>
      <c r="X21" s="168" t="s">
        <v>2902</v>
      </c>
      <c r="Y21">
        <v>327466.03000000003</v>
      </c>
      <c r="Z21">
        <v>1057.82</v>
      </c>
      <c r="AA21">
        <v>326408.21000000002</v>
      </c>
      <c r="AB21">
        <v>4</v>
      </c>
      <c r="AC21">
        <v>202</v>
      </c>
      <c r="AD21">
        <v>117</v>
      </c>
      <c r="AE21">
        <v>81602.052500000005</v>
      </c>
      <c r="AF21" t="s">
        <v>4621</v>
      </c>
      <c r="AG21">
        <v>1615.8822277227723</v>
      </c>
      <c r="AH21">
        <v>0</v>
      </c>
      <c r="AI21">
        <v>868.65</v>
      </c>
      <c r="AJ21" s="168" t="s">
        <v>1968</v>
      </c>
      <c r="AK21">
        <v>278301.2</v>
      </c>
      <c r="AL21">
        <v>570000</v>
      </c>
      <c r="AM21" s="168" t="s">
        <v>3</v>
      </c>
      <c r="AN21" s="168" t="s">
        <v>1</v>
      </c>
      <c r="AO21" s="168"/>
      <c r="AP21" s="168" t="s">
        <v>2</v>
      </c>
      <c r="AQ21">
        <v>51860435.149999999</v>
      </c>
      <c r="AR21">
        <v>566687.9</v>
      </c>
      <c r="AS21">
        <v>51293747.25</v>
      </c>
      <c r="AT21">
        <v>25855</v>
      </c>
      <c r="AU21">
        <v>499</v>
      </c>
      <c r="AV21">
        <v>14935</v>
      </c>
      <c r="AW21">
        <v>3649.8610901850875</v>
      </c>
      <c r="AX21">
        <v>43709863.640000001</v>
      </c>
      <c r="AY21">
        <v>928592.94587448286</v>
      </c>
      <c r="AZ21">
        <v>102793.08066132265</v>
      </c>
      <c r="BA21" t="s">
        <v>4985</v>
      </c>
      <c r="BB21">
        <v>1983.9004931347902</v>
      </c>
      <c r="BC21">
        <v>0</v>
      </c>
      <c r="BD21">
        <v>417844.54</v>
      </c>
      <c r="BE21" s="168"/>
      <c r="BF21">
        <v>43709863.640000001</v>
      </c>
      <c r="BG21">
        <v>83495000</v>
      </c>
    </row>
    <row r="22" spans="1:59" x14ac:dyDescent="0.25">
      <c r="A22" s="168" t="s">
        <v>595</v>
      </c>
      <c r="B22" s="168" t="s">
        <v>596</v>
      </c>
      <c r="C22" s="168" t="s">
        <v>597</v>
      </c>
      <c r="D22" s="168" t="s">
        <v>50</v>
      </c>
      <c r="E22" s="168" t="s">
        <v>598</v>
      </c>
      <c r="F22" s="168" t="s">
        <v>4628</v>
      </c>
      <c r="G22" s="168" t="s">
        <v>3298</v>
      </c>
      <c r="H22" s="168" t="s">
        <v>3299</v>
      </c>
      <c r="I22" s="168" t="s">
        <v>3499</v>
      </c>
      <c r="J22" s="168" t="s">
        <v>3298</v>
      </c>
      <c r="K22">
        <v>0</v>
      </c>
      <c r="L22">
        <v>18845.919999999998</v>
      </c>
      <c r="M22">
        <v>0</v>
      </c>
      <c r="N22">
        <v>18845.919999999998</v>
      </c>
      <c r="O22">
        <v>1</v>
      </c>
      <c r="P22">
        <v>16</v>
      </c>
      <c r="Q22">
        <v>21</v>
      </c>
      <c r="R22" s="168" t="s">
        <v>4628</v>
      </c>
      <c r="S22" s="168" t="s">
        <v>4629</v>
      </c>
      <c r="T22" s="168" t="s">
        <v>4630</v>
      </c>
      <c r="U22">
        <v>0</v>
      </c>
      <c r="V22">
        <v>1</v>
      </c>
      <c r="W22" s="168" t="s">
        <v>3300</v>
      </c>
      <c r="X22" s="168" t="s">
        <v>2870</v>
      </c>
      <c r="Y22">
        <v>322935.69</v>
      </c>
      <c r="Z22">
        <v>1273.1099999999999</v>
      </c>
      <c r="AA22">
        <v>321662.58</v>
      </c>
      <c r="AB22">
        <v>5</v>
      </c>
      <c r="AC22">
        <v>235</v>
      </c>
      <c r="AD22">
        <v>159</v>
      </c>
      <c r="AE22">
        <v>64332.516000000003</v>
      </c>
      <c r="AF22" t="s">
        <v>4993</v>
      </c>
      <c r="AG22">
        <v>1368.7769361702128</v>
      </c>
      <c r="AH22">
        <v>0</v>
      </c>
      <c r="AI22">
        <v>0</v>
      </c>
      <c r="AJ22" s="168" t="s">
        <v>599</v>
      </c>
      <c r="AK22">
        <v>274330.75</v>
      </c>
      <c r="AL22">
        <v>740000</v>
      </c>
      <c r="AM22" s="168" t="s">
        <v>3</v>
      </c>
      <c r="AN22" s="168" t="s">
        <v>1</v>
      </c>
      <c r="AO22" s="168"/>
      <c r="AP22" s="168" t="s">
        <v>2</v>
      </c>
      <c r="AQ22">
        <v>51860435.149999999</v>
      </c>
      <c r="AR22">
        <v>566687.9</v>
      </c>
      <c r="AS22">
        <v>51293747.25</v>
      </c>
      <c r="AT22">
        <v>25855</v>
      </c>
      <c r="AU22">
        <v>499</v>
      </c>
      <c r="AV22">
        <v>14935</v>
      </c>
      <c r="AW22">
        <v>3649.8610901850875</v>
      </c>
      <c r="AX22">
        <v>43709863.640000001</v>
      </c>
      <c r="AY22">
        <v>928592.94587448286</v>
      </c>
      <c r="AZ22">
        <v>102793.08066132265</v>
      </c>
      <c r="BA22" t="s">
        <v>4985</v>
      </c>
      <c r="BB22">
        <v>1983.9004931347902</v>
      </c>
      <c r="BC22">
        <v>0</v>
      </c>
      <c r="BD22">
        <v>417844.54</v>
      </c>
      <c r="BE22" s="168"/>
      <c r="BF22">
        <v>43709863.640000001</v>
      </c>
      <c r="BG22">
        <v>83495000</v>
      </c>
    </row>
    <row r="23" spans="1:59" x14ac:dyDescent="0.25">
      <c r="A23" s="168" t="s">
        <v>595</v>
      </c>
      <c r="B23" s="168" t="s">
        <v>596</v>
      </c>
      <c r="C23" s="168" t="s">
        <v>597</v>
      </c>
      <c r="D23" s="168" t="s">
        <v>50</v>
      </c>
      <c r="E23" s="168" t="s">
        <v>598</v>
      </c>
      <c r="F23" s="168" t="s">
        <v>4166</v>
      </c>
      <c r="G23" s="168" t="s">
        <v>2989</v>
      </c>
      <c r="H23" s="168" t="s">
        <v>51</v>
      </c>
      <c r="I23" s="168" t="s">
        <v>2990</v>
      </c>
      <c r="J23" s="168" t="s">
        <v>2989</v>
      </c>
      <c r="K23">
        <v>0</v>
      </c>
      <c r="L23">
        <v>51948.4</v>
      </c>
      <c r="M23">
        <v>0</v>
      </c>
      <c r="N23">
        <v>51948.4</v>
      </c>
      <c r="O23">
        <v>1</v>
      </c>
      <c r="P23">
        <v>25</v>
      </c>
      <c r="Q23">
        <v>45</v>
      </c>
      <c r="R23" s="168" t="s">
        <v>4166</v>
      </c>
      <c r="S23" s="168" t="s">
        <v>4167</v>
      </c>
      <c r="T23" s="168" t="s">
        <v>4168</v>
      </c>
      <c r="U23">
        <v>0</v>
      </c>
      <c r="V23">
        <v>2</v>
      </c>
      <c r="W23" s="168" t="s">
        <v>2991</v>
      </c>
      <c r="X23" s="168" t="s">
        <v>2902</v>
      </c>
      <c r="Y23">
        <v>322935.69</v>
      </c>
      <c r="Z23">
        <v>1273.1099999999999</v>
      </c>
      <c r="AA23">
        <v>321662.58</v>
      </c>
      <c r="AB23">
        <v>5</v>
      </c>
      <c r="AC23">
        <v>235</v>
      </c>
      <c r="AD23">
        <v>159</v>
      </c>
      <c r="AE23">
        <v>64332.516000000003</v>
      </c>
      <c r="AF23" t="s">
        <v>4993</v>
      </c>
      <c r="AG23">
        <v>1368.7769361702128</v>
      </c>
      <c r="AH23">
        <v>0</v>
      </c>
      <c r="AI23">
        <v>0</v>
      </c>
      <c r="AJ23" s="168" t="s">
        <v>599</v>
      </c>
      <c r="AK23">
        <v>274330.75</v>
      </c>
      <c r="AL23">
        <v>740000</v>
      </c>
      <c r="AM23" s="168" t="s">
        <v>3</v>
      </c>
      <c r="AN23" s="168" t="s">
        <v>1</v>
      </c>
      <c r="AO23" s="168"/>
      <c r="AP23" s="168" t="s">
        <v>2</v>
      </c>
      <c r="AQ23">
        <v>51860435.149999999</v>
      </c>
      <c r="AR23">
        <v>566687.9</v>
      </c>
      <c r="AS23">
        <v>51293747.25</v>
      </c>
      <c r="AT23">
        <v>25855</v>
      </c>
      <c r="AU23">
        <v>499</v>
      </c>
      <c r="AV23">
        <v>14935</v>
      </c>
      <c r="AW23">
        <v>3649.8610901850875</v>
      </c>
      <c r="AX23">
        <v>43709863.640000001</v>
      </c>
      <c r="AY23">
        <v>928592.94587448286</v>
      </c>
      <c r="AZ23">
        <v>102793.08066132265</v>
      </c>
      <c r="BA23" t="s">
        <v>4985</v>
      </c>
      <c r="BB23">
        <v>1983.9004931347902</v>
      </c>
      <c r="BC23">
        <v>0</v>
      </c>
      <c r="BD23">
        <v>417844.54</v>
      </c>
      <c r="BE23" s="168"/>
      <c r="BF23">
        <v>43709863.640000001</v>
      </c>
      <c r="BG23">
        <v>83495000</v>
      </c>
    </row>
    <row r="24" spans="1:59" x14ac:dyDescent="0.25">
      <c r="A24" s="168" t="s">
        <v>595</v>
      </c>
      <c r="B24" s="168" t="s">
        <v>596</v>
      </c>
      <c r="C24" s="168" t="s">
        <v>597</v>
      </c>
      <c r="D24" s="168" t="s">
        <v>50</v>
      </c>
      <c r="E24" s="168" t="s">
        <v>598</v>
      </c>
      <c r="F24" s="168" t="s">
        <v>4994</v>
      </c>
      <c r="G24" s="168" t="s">
        <v>3454</v>
      </c>
      <c r="H24" s="168" t="s">
        <v>52</v>
      </c>
      <c r="I24" s="168" t="s">
        <v>3455</v>
      </c>
      <c r="J24" s="168" t="s">
        <v>3454</v>
      </c>
      <c r="K24">
        <v>0</v>
      </c>
      <c r="L24">
        <v>50825.58</v>
      </c>
      <c r="M24">
        <v>756.85</v>
      </c>
      <c r="N24">
        <v>50068.73</v>
      </c>
      <c r="O24">
        <v>1</v>
      </c>
      <c r="P24">
        <v>21</v>
      </c>
      <c r="Q24">
        <v>33</v>
      </c>
      <c r="R24" s="168" t="s">
        <v>4994</v>
      </c>
      <c r="S24" s="168" t="s">
        <v>4995</v>
      </c>
      <c r="T24" s="168" t="s">
        <v>4996</v>
      </c>
      <c r="U24">
        <v>0</v>
      </c>
      <c r="V24">
        <v>3</v>
      </c>
      <c r="W24" s="168" t="s">
        <v>3456</v>
      </c>
      <c r="X24" s="168" t="s">
        <v>2902</v>
      </c>
      <c r="Y24">
        <v>322935.69</v>
      </c>
      <c r="Z24">
        <v>1273.1099999999999</v>
      </c>
      <c r="AA24">
        <v>321662.58</v>
      </c>
      <c r="AB24">
        <v>5</v>
      </c>
      <c r="AC24">
        <v>235</v>
      </c>
      <c r="AD24">
        <v>159</v>
      </c>
      <c r="AE24">
        <v>64332.516000000003</v>
      </c>
      <c r="AF24" t="s">
        <v>4993</v>
      </c>
      <c r="AG24">
        <v>1368.7769361702128</v>
      </c>
      <c r="AH24">
        <v>0</v>
      </c>
      <c r="AI24">
        <v>0</v>
      </c>
      <c r="AJ24" s="168" t="s">
        <v>599</v>
      </c>
      <c r="AK24">
        <v>274330.75</v>
      </c>
      <c r="AL24">
        <v>740000</v>
      </c>
      <c r="AM24" s="168" t="s">
        <v>3</v>
      </c>
      <c r="AN24" s="168" t="s">
        <v>1</v>
      </c>
      <c r="AO24" s="168"/>
      <c r="AP24" s="168" t="s">
        <v>2</v>
      </c>
      <c r="AQ24">
        <v>51860435.149999999</v>
      </c>
      <c r="AR24">
        <v>566687.9</v>
      </c>
      <c r="AS24">
        <v>51293747.25</v>
      </c>
      <c r="AT24">
        <v>25855</v>
      </c>
      <c r="AU24">
        <v>499</v>
      </c>
      <c r="AV24">
        <v>14935</v>
      </c>
      <c r="AW24">
        <v>3649.8610901850875</v>
      </c>
      <c r="AX24">
        <v>43709863.640000001</v>
      </c>
      <c r="AY24">
        <v>928592.94587448286</v>
      </c>
      <c r="AZ24">
        <v>102793.08066132265</v>
      </c>
      <c r="BA24" t="s">
        <v>4985</v>
      </c>
      <c r="BB24">
        <v>1983.9004931347902</v>
      </c>
      <c r="BC24">
        <v>0</v>
      </c>
      <c r="BD24">
        <v>417844.54</v>
      </c>
      <c r="BE24" s="168"/>
      <c r="BF24">
        <v>43709863.640000001</v>
      </c>
      <c r="BG24">
        <v>83495000</v>
      </c>
    </row>
    <row r="25" spans="1:59" x14ac:dyDescent="0.25">
      <c r="A25" s="168" t="s">
        <v>595</v>
      </c>
      <c r="B25" s="168" t="s">
        <v>596</v>
      </c>
      <c r="C25" s="168" t="s">
        <v>597</v>
      </c>
      <c r="D25" s="168" t="s">
        <v>50</v>
      </c>
      <c r="E25" s="168" t="s">
        <v>598</v>
      </c>
      <c r="F25" s="168" t="s">
        <v>4169</v>
      </c>
      <c r="G25" s="168" t="s">
        <v>3301</v>
      </c>
      <c r="H25" s="168" t="s">
        <v>53</v>
      </c>
      <c r="I25" s="168" t="s">
        <v>3302</v>
      </c>
      <c r="J25" s="168" t="s">
        <v>3301</v>
      </c>
      <c r="K25">
        <v>0</v>
      </c>
      <c r="L25">
        <v>100930.93</v>
      </c>
      <c r="M25">
        <v>516.26</v>
      </c>
      <c r="N25">
        <v>100414.67</v>
      </c>
      <c r="O25">
        <v>1</v>
      </c>
      <c r="P25">
        <v>46</v>
      </c>
      <c r="Q25">
        <v>74</v>
      </c>
      <c r="R25" s="168" t="s">
        <v>4169</v>
      </c>
      <c r="S25" s="168" t="s">
        <v>4170</v>
      </c>
      <c r="T25" s="168" t="s">
        <v>4171</v>
      </c>
      <c r="U25">
        <v>0</v>
      </c>
      <c r="V25">
        <v>4</v>
      </c>
      <c r="W25" s="168" t="s">
        <v>3303</v>
      </c>
      <c r="X25" s="168" t="s">
        <v>2915</v>
      </c>
      <c r="Y25">
        <v>322935.69</v>
      </c>
      <c r="Z25">
        <v>1273.1099999999999</v>
      </c>
      <c r="AA25">
        <v>321662.58</v>
      </c>
      <c r="AB25">
        <v>5</v>
      </c>
      <c r="AC25">
        <v>235</v>
      </c>
      <c r="AD25">
        <v>159</v>
      </c>
      <c r="AE25">
        <v>64332.516000000003</v>
      </c>
      <c r="AF25" t="s">
        <v>4993</v>
      </c>
      <c r="AG25">
        <v>1368.7769361702128</v>
      </c>
      <c r="AH25">
        <v>0</v>
      </c>
      <c r="AI25">
        <v>0</v>
      </c>
      <c r="AJ25" s="168" t="s">
        <v>599</v>
      </c>
      <c r="AK25">
        <v>274330.75</v>
      </c>
      <c r="AL25">
        <v>740000</v>
      </c>
      <c r="AM25" s="168" t="s">
        <v>3</v>
      </c>
      <c r="AN25" s="168" t="s">
        <v>1</v>
      </c>
      <c r="AO25" s="168"/>
      <c r="AP25" s="168" t="s">
        <v>2</v>
      </c>
      <c r="AQ25">
        <v>51860435.149999999</v>
      </c>
      <c r="AR25">
        <v>566687.9</v>
      </c>
      <c r="AS25">
        <v>51293747.25</v>
      </c>
      <c r="AT25">
        <v>25855</v>
      </c>
      <c r="AU25">
        <v>499</v>
      </c>
      <c r="AV25">
        <v>14935</v>
      </c>
      <c r="AW25">
        <v>3649.8610901850875</v>
      </c>
      <c r="AX25">
        <v>43709863.640000001</v>
      </c>
      <c r="AY25">
        <v>928592.94587448286</v>
      </c>
      <c r="AZ25">
        <v>102793.08066132265</v>
      </c>
      <c r="BA25" t="s">
        <v>4985</v>
      </c>
      <c r="BB25">
        <v>1983.9004931347902</v>
      </c>
      <c r="BC25">
        <v>0</v>
      </c>
      <c r="BD25">
        <v>417844.54</v>
      </c>
      <c r="BE25" s="168"/>
      <c r="BF25">
        <v>43709863.640000001</v>
      </c>
      <c r="BG25">
        <v>83495000</v>
      </c>
    </row>
    <row r="26" spans="1:59" x14ac:dyDescent="0.25">
      <c r="A26" s="168" t="s">
        <v>595</v>
      </c>
      <c r="B26" s="168" t="s">
        <v>596</v>
      </c>
      <c r="C26" s="168" t="s">
        <v>597</v>
      </c>
      <c r="D26" s="168" t="s">
        <v>50</v>
      </c>
      <c r="E26" s="168" t="s">
        <v>598</v>
      </c>
      <c r="F26" s="168" t="s">
        <v>4172</v>
      </c>
      <c r="G26" s="168" t="s">
        <v>55</v>
      </c>
      <c r="H26" s="168" t="s">
        <v>56</v>
      </c>
      <c r="I26" s="168" t="s">
        <v>54</v>
      </c>
      <c r="J26" s="168" t="s">
        <v>55</v>
      </c>
      <c r="K26">
        <v>0</v>
      </c>
      <c r="L26">
        <v>100384.86</v>
      </c>
      <c r="M26">
        <v>0</v>
      </c>
      <c r="N26">
        <v>100384.86</v>
      </c>
      <c r="O26">
        <v>1</v>
      </c>
      <c r="P26">
        <v>51</v>
      </c>
      <c r="Q26">
        <v>62</v>
      </c>
      <c r="R26" s="168" t="s">
        <v>4172</v>
      </c>
      <c r="S26" s="168" t="s">
        <v>4173</v>
      </c>
      <c r="T26" s="168" t="s">
        <v>4174</v>
      </c>
      <c r="U26">
        <v>0</v>
      </c>
      <c r="V26">
        <v>5</v>
      </c>
      <c r="W26" s="168" t="s">
        <v>600</v>
      </c>
      <c r="X26" s="168" t="s">
        <v>2902</v>
      </c>
      <c r="Y26">
        <v>322935.69</v>
      </c>
      <c r="Z26">
        <v>1273.1099999999999</v>
      </c>
      <c r="AA26">
        <v>321662.58</v>
      </c>
      <c r="AB26">
        <v>5</v>
      </c>
      <c r="AC26">
        <v>235</v>
      </c>
      <c r="AD26">
        <v>159</v>
      </c>
      <c r="AE26">
        <v>64332.516000000003</v>
      </c>
      <c r="AF26" t="s">
        <v>4993</v>
      </c>
      <c r="AG26">
        <v>1368.7769361702128</v>
      </c>
      <c r="AH26">
        <v>0</v>
      </c>
      <c r="AI26">
        <v>0</v>
      </c>
      <c r="AJ26" s="168" t="s">
        <v>599</v>
      </c>
      <c r="AK26">
        <v>274330.75</v>
      </c>
      <c r="AL26">
        <v>740000</v>
      </c>
      <c r="AM26" s="168" t="s">
        <v>3</v>
      </c>
      <c r="AN26" s="168" t="s">
        <v>1</v>
      </c>
      <c r="AO26" s="168"/>
      <c r="AP26" s="168" t="s">
        <v>2</v>
      </c>
      <c r="AQ26">
        <v>51860435.149999999</v>
      </c>
      <c r="AR26">
        <v>566687.9</v>
      </c>
      <c r="AS26">
        <v>51293747.25</v>
      </c>
      <c r="AT26">
        <v>25855</v>
      </c>
      <c r="AU26">
        <v>499</v>
      </c>
      <c r="AV26">
        <v>14935</v>
      </c>
      <c r="AW26">
        <v>3649.8610901850875</v>
      </c>
      <c r="AX26">
        <v>43709863.640000001</v>
      </c>
      <c r="AY26">
        <v>928592.94587448286</v>
      </c>
      <c r="AZ26">
        <v>102793.08066132265</v>
      </c>
      <c r="BA26" t="s">
        <v>4985</v>
      </c>
      <c r="BB26">
        <v>1983.9004931347902</v>
      </c>
      <c r="BC26">
        <v>0</v>
      </c>
      <c r="BD26">
        <v>417844.54</v>
      </c>
      <c r="BE26" s="168"/>
      <c r="BF26">
        <v>43709863.640000001</v>
      </c>
      <c r="BG26">
        <v>83495000</v>
      </c>
    </row>
    <row r="27" spans="1:59" x14ac:dyDescent="0.25">
      <c r="A27" s="168" t="s">
        <v>595</v>
      </c>
      <c r="B27" s="168" t="s">
        <v>596</v>
      </c>
      <c r="C27" s="168" t="s">
        <v>3558</v>
      </c>
      <c r="D27" s="168" t="s">
        <v>3559</v>
      </c>
      <c r="E27" s="168" t="s">
        <v>2735</v>
      </c>
      <c r="F27" s="168" t="s">
        <v>3625</v>
      </c>
      <c r="G27" s="168" t="s">
        <v>3513</v>
      </c>
      <c r="H27" s="168" t="s">
        <v>3514</v>
      </c>
      <c r="I27" s="168" t="s">
        <v>3515</v>
      </c>
      <c r="J27" s="168" t="s">
        <v>3513</v>
      </c>
      <c r="K27">
        <v>0</v>
      </c>
      <c r="L27">
        <v>104348.05</v>
      </c>
      <c r="M27">
        <v>0</v>
      </c>
      <c r="N27">
        <v>104348.05</v>
      </c>
      <c r="O27">
        <v>1</v>
      </c>
      <c r="P27">
        <v>17</v>
      </c>
      <c r="Q27">
        <v>24</v>
      </c>
      <c r="R27" s="168" t="s">
        <v>3625</v>
      </c>
      <c r="S27" s="168" t="s">
        <v>4402</v>
      </c>
      <c r="T27" s="168" t="s">
        <v>4403</v>
      </c>
      <c r="U27">
        <v>0</v>
      </c>
      <c r="V27">
        <v>1</v>
      </c>
      <c r="W27" s="168" t="s">
        <v>3516</v>
      </c>
      <c r="X27" s="168" t="s">
        <v>2870</v>
      </c>
      <c r="Y27">
        <v>412153.63</v>
      </c>
      <c r="Z27">
        <v>0</v>
      </c>
      <c r="AA27">
        <v>412153.63</v>
      </c>
      <c r="AB27">
        <v>5</v>
      </c>
      <c r="AC27">
        <v>173</v>
      </c>
      <c r="AD27">
        <v>111</v>
      </c>
      <c r="AE27">
        <v>82430.725999999995</v>
      </c>
      <c r="AF27" t="s">
        <v>4997</v>
      </c>
      <c r="AG27">
        <v>2382.3909248554914</v>
      </c>
      <c r="AH27">
        <v>0</v>
      </c>
      <c r="AI27">
        <v>0</v>
      </c>
      <c r="AJ27" s="168" t="s">
        <v>2736</v>
      </c>
      <c r="AK27">
        <v>350507.19</v>
      </c>
      <c r="AL27">
        <v>530000</v>
      </c>
      <c r="AM27" s="168" t="s">
        <v>3</v>
      </c>
      <c r="AN27" s="168" t="s">
        <v>1</v>
      </c>
      <c r="AO27" s="168"/>
      <c r="AP27" s="168" t="s">
        <v>2</v>
      </c>
      <c r="AQ27">
        <v>51860435.149999999</v>
      </c>
      <c r="AR27">
        <v>566687.9</v>
      </c>
      <c r="AS27">
        <v>51293747.25</v>
      </c>
      <c r="AT27">
        <v>25855</v>
      </c>
      <c r="AU27">
        <v>499</v>
      </c>
      <c r="AV27">
        <v>14935</v>
      </c>
      <c r="AW27">
        <v>3649.8610901850875</v>
      </c>
      <c r="AX27">
        <v>43709863.640000001</v>
      </c>
      <c r="AY27">
        <v>928592.94587448286</v>
      </c>
      <c r="AZ27">
        <v>102793.08066132265</v>
      </c>
      <c r="BA27" t="s">
        <v>4985</v>
      </c>
      <c r="BB27">
        <v>1983.9004931347902</v>
      </c>
      <c r="BC27">
        <v>0</v>
      </c>
      <c r="BD27">
        <v>417844.54</v>
      </c>
      <c r="BE27" s="168"/>
      <c r="BF27">
        <v>43709863.640000001</v>
      </c>
      <c r="BG27">
        <v>83495000</v>
      </c>
    </row>
    <row r="28" spans="1:59" x14ac:dyDescent="0.25">
      <c r="A28" s="168" t="s">
        <v>595</v>
      </c>
      <c r="B28" s="168" t="s">
        <v>596</v>
      </c>
      <c r="C28" s="168" t="s">
        <v>3558</v>
      </c>
      <c r="D28" s="168" t="s">
        <v>3559</v>
      </c>
      <c r="E28" s="168" t="s">
        <v>2735</v>
      </c>
      <c r="F28" s="168" t="s">
        <v>4998</v>
      </c>
      <c r="G28" s="168" t="s">
        <v>2911</v>
      </c>
      <c r="H28" s="168" t="s">
        <v>2890</v>
      </c>
      <c r="I28" s="168" t="s">
        <v>2912</v>
      </c>
      <c r="J28" s="168" t="s">
        <v>2911</v>
      </c>
      <c r="K28">
        <v>0</v>
      </c>
      <c r="L28">
        <v>102095.31</v>
      </c>
      <c r="M28">
        <v>0</v>
      </c>
      <c r="N28">
        <v>102095.31</v>
      </c>
      <c r="O28">
        <v>1</v>
      </c>
      <c r="P28">
        <v>14</v>
      </c>
      <c r="Q28">
        <v>33</v>
      </c>
      <c r="R28" s="168" t="s">
        <v>4998</v>
      </c>
      <c r="S28" s="168" t="s">
        <v>4999</v>
      </c>
      <c r="T28" s="168" t="s">
        <v>5000</v>
      </c>
      <c r="U28">
        <v>0</v>
      </c>
      <c r="V28">
        <v>2</v>
      </c>
      <c r="W28" s="168" t="s">
        <v>2913</v>
      </c>
      <c r="X28" s="168" t="s">
        <v>2915</v>
      </c>
      <c r="Y28">
        <v>412153.63</v>
      </c>
      <c r="Z28">
        <v>0</v>
      </c>
      <c r="AA28">
        <v>412153.63</v>
      </c>
      <c r="AB28">
        <v>5</v>
      </c>
      <c r="AC28">
        <v>173</v>
      </c>
      <c r="AD28">
        <v>111</v>
      </c>
      <c r="AE28">
        <v>82430.725999999995</v>
      </c>
      <c r="AF28" t="s">
        <v>4997</v>
      </c>
      <c r="AG28">
        <v>2382.3909248554914</v>
      </c>
      <c r="AH28">
        <v>0</v>
      </c>
      <c r="AI28">
        <v>0</v>
      </c>
      <c r="AJ28" s="168" t="s">
        <v>2736</v>
      </c>
      <c r="AK28">
        <v>350507.19</v>
      </c>
      <c r="AL28">
        <v>530000</v>
      </c>
      <c r="AM28" s="168" t="s">
        <v>3</v>
      </c>
      <c r="AN28" s="168" t="s">
        <v>1</v>
      </c>
      <c r="AO28" s="168"/>
      <c r="AP28" s="168" t="s">
        <v>2</v>
      </c>
      <c r="AQ28">
        <v>51860435.149999999</v>
      </c>
      <c r="AR28">
        <v>566687.9</v>
      </c>
      <c r="AS28">
        <v>51293747.25</v>
      </c>
      <c r="AT28">
        <v>25855</v>
      </c>
      <c r="AU28">
        <v>499</v>
      </c>
      <c r="AV28">
        <v>14935</v>
      </c>
      <c r="AW28">
        <v>3649.8610901850875</v>
      </c>
      <c r="AX28">
        <v>43709863.640000001</v>
      </c>
      <c r="AY28">
        <v>928592.94587448286</v>
      </c>
      <c r="AZ28">
        <v>102793.08066132265</v>
      </c>
      <c r="BA28" t="s">
        <v>4985</v>
      </c>
      <c r="BB28">
        <v>1983.9004931347902</v>
      </c>
      <c r="BC28">
        <v>0</v>
      </c>
      <c r="BD28">
        <v>417844.54</v>
      </c>
      <c r="BE28" s="168"/>
      <c r="BF28">
        <v>43709863.640000001</v>
      </c>
      <c r="BG28">
        <v>83495000</v>
      </c>
    </row>
    <row r="29" spans="1:59" x14ac:dyDescent="0.25">
      <c r="A29" s="168" t="s">
        <v>595</v>
      </c>
      <c r="B29" s="168" t="s">
        <v>596</v>
      </c>
      <c r="C29" s="168" t="s">
        <v>3558</v>
      </c>
      <c r="D29" s="168" t="s">
        <v>3559</v>
      </c>
      <c r="E29" s="168" t="s">
        <v>2735</v>
      </c>
      <c r="F29" s="168" t="s">
        <v>5001</v>
      </c>
      <c r="G29" s="168" t="s">
        <v>3141</v>
      </c>
      <c r="H29" s="168" t="s">
        <v>2797</v>
      </c>
      <c r="I29" s="168" t="s">
        <v>3142</v>
      </c>
      <c r="J29" s="168" t="s">
        <v>3141</v>
      </c>
      <c r="K29">
        <v>0</v>
      </c>
      <c r="L29">
        <v>101229.55</v>
      </c>
      <c r="M29">
        <v>0</v>
      </c>
      <c r="N29">
        <v>101229.55</v>
      </c>
      <c r="O29">
        <v>1</v>
      </c>
      <c r="P29">
        <v>17</v>
      </c>
      <c r="Q29">
        <v>31</v>
      </c>
      <c r="R29" s="168" t="s">
        <v>5001</v>
      </c>
      <c r="S29" s="168" t="s">
        <v>5002</v>
      </c>
      <c r="T29" s="168" t="s">
        <v>5003</v>
      </c>
      <c r="U29">
        <v>0</v>
      </c>
      <c r="V29">
        <v>3</v>
      </c>
      <c r="W29" s="168" t="s">
        <v>3143</v>
      </c>
      <c r="X29" s="168" t="s">
        <v>2870</v>
      </c>
      <c r="Y29">
        <v>412153.63</v>
      </c>
      <c r="Z29">
        <v>0</v>
      </c>
      <c r="AA29">
        <v>412153.63</v>
      </c>
      <c r="AB29">
        <v>5</v>
      </c>
      <c r="AC29">
        <v>173</v>
      </c>
      <c r="AD29">
        <v>111</v>
      </c>
      <c r="AE29">
        <v>82430.725999999995</v>
      </c>
      <c r="AF29" t="s">
        <v>4997</v>
      </c>
      <c r="AG29">
        <v>2382.3909248554914</v>
      </c>
      <c r="AH29">
        <v>0</v>
      </c>
      <c r="AI29">
        <v>0</v>
      </c>
      <c r="AJ29" s="168" t="s">
        <v>2736</v>
      </c>
      <c r="AK29">
        <v>350507.19</v>
      </c>
      <c r="AL29">
        <v>530000</v>
      </c>
      <c r="AM29" s="168" t="s">
        <v>3</v>
      </c>
      <c r="AN29" s="168" t="s">
        <v>1</v>
      </c>
      <c r="AO29" s="168"/>
      <c r="AP29" s="168" t="s">
        <v>2</v>
      </c>
      <c r="AQ29">
        <v>51860435.149999999</v>
      </c>
      <c r="AR29">
        <v>566687.9</v>
      </c>
      <c r="AS29">
        <v>51293747.25</v>
      </c>
      <c r="AT29">
        <v>25855</v>
      </c>
      <c r="AU29">
        <v>499</v>
      </c>
      <c r="AV29">
        <v>14935</v>
      </c>
      <c r="AW29">
        <v>3649.8610901850875</v>
      </c>
      <c r="AX29">
        <v>43709863.640000001</v>
      </c>
      <c r="AY29">
        <v>928592.94587448286</v>
      </c>
      <c r="AZ29">
        <v>102793.08066132265</v>
      </c>
      <c r="BA29" t="s">
        <v>4985</v>
      </c>
      <c r="BB29">
        <v>1983.9004931347902</v>
      </c>
      <c r="BC29">
        <v>0</v>
      </c>
      <c r="BD29">
        <v>417844.54</v>
      </c>
      <c r="BE29" s="168"/>
      <c r="BF29">
        <v>43709863.640000001</v>
      </c>
      <c r="BG29">
        <v>83495000</v>
      </c>
    </row>
    <row r="30" spans="1:59" x14ac:dyDescent="0.25">
      <c r="A30" s="168" t="s">
        <v>595</v>
      </c>
      <c r="B30" s="168" t="s">
        <v>596</v>
      </c>
      <c r="C30" s="168" t="s">
        <v>3558</v>
      </c>
      <c r="D30" s="168" t="s">
        <v>3559</v>
      </c>
      <c r="E30" s="168" t="s">
        <v>2735</v>
      </c>
      <c r="F30" s="168" t="s">
        <v>5004</v>
      </c>
      <c r="G30" s="168" t="s">
        <v>3144</v>
      </c>
      <c r="H30" s="168" t="s">
        <v>57</v>
      </c>
      <c r="I30" s="168" t="s">
        <v>3145</v>
      </c>
      <c r="J30" s="168" t="s">
        <v>3144</v>
      </c>
      <c r="K30">
        <v>0</v>
      </c>
      <c r="L30">
        <v>47997.2</v>
      </c>
      <c r="M30">
        <v>0</v>
      </c>
      <c r="N30">
        <v>47997.2</v>
      </c>
      <c r="O30">
        <v>1</v>
      </c>
      <c r="P30">
        <v>32</v>
      </c>
      <c r="Q30">
        <v>35</v>
      </c>
      <c r="R30" s="168" t="s">
        <v>5004</v>
      </c>
      <c r="S30" s="168" t="s">
        <v>5005</v>
      </c>
      <c r="T30" s="168" t="s">
        <v>5006</v>
      </c>
      <c r="U30">
        <v>0</v>
      </c>
      <c r="V30">
        <v>4</v>
      </c>
      <c r="W30" s="168" t="s">
        <v>3146</v>
      </c>
      <c r="X30" s="168" t="s">
        <v>2902</v>
      </c>
      <c r="Y30">
        <v>412153.63</v>
      </c>
      <c r="Z30">
        <v>0</v>
      </c>
      <c r="AA30">
        <v>412153.63</v>
      </c>
      <c r="AB30">
        <v>5</v>
      </c>
      <c r="AC30">
        <v>173</v>
      </c>
      <c r="AD30">
        <v>111</v>
      </c>
      <c r="AE30">
        <v>82430.725999999995</v>
      </c>
      <c r="AF30" t="s">
        <v>4997</v>
      </c>
      <c r="AG30">
        <v>2382.3909248554914</v>
      </c>
      <c r="AH30">
        <v>0</v>
      </c>
      <c r="AI30">
        <v>0</v>
      </c>
      <c r="AJ30" s="168" t="s">
        <v>2736</v>
      </c>
      <c r="AK30">
        <v>350507.19</v>
      </c>
      <c r="AL30">
        <v>530000</v>
      </c>
      <c r="AM30" s="168" t="s">
        <v>3</v>
      </c>
      <c r="AN30" s="168" t="s">
        <v>1</v>
      </c>
      <c r="AO30" s="168"/>
      <c r="AP30" s="168" t="s">
        <v>2</v>
      </c>
      <c r="AQ30">
        <v>51860435.149999999</v>
      </c>
      <c r="AR30">
        <v>566687.9</v>
      </c>
      <c r="AS30">
        <v>51293747.25</v>
      </c>
      <c r="AT30">
        <v>25855</v>
      </c>
      <c r="AU30">
        <v>499</v>
      </c>
      <c r="AV30">
        <v>14935</v>
      </c>
      <c r="AW30">
        <v>3649.8610901850875</v>
      </c>
      <c r="AX30">
        <v>43709863.640000001</v>
      </c>
      <c r="AY30">
        <v>928592.94587448286</v>
      </c>
      <c r="AZ30">
        <v>102793.08066132265</v>
      </c>
      <c r="BA30" t="s">
        <v>4985</v>
      </c>
      <c r="BB30">
        <v>1983.9004931347902</v>
      </c>
      <c r="BC30">
        <v>0</v>
      </c>
      <c r="BD30">
        <v>417844.54</v>
      </c>
      <c r="BE30" s="168"/>
      <c r="BF30">
        <v>43709863.640000001</v>
      </c>
      <c r="BG30">
        <v>83495000</v>
      </c>
    </row>
    <row r="31" spans="1:59" x14ac:dyDescent="0.25">
      <c r="A31" s="168" t="s">
        <v>595</v>
      </c>
      <c r="B31" s="168" t="s">
        <v>596</v>
      </c>
      <c r="C31" s="168" t="s">
        <v>3558</v>
      </c>
      <c r="D31" s="168" t="s">
        <v>3559</v>
      </c>
      <c r="E31" s="168" t="s">
        <v>2735</v>
      </c>
      <c r="F31" s="168" t="s">
        <v>5007</v>
      </c>
      <c r="G31" s="168" t="s">
        <v>3147</v>
      </c>
      <c r="H31" s="168" t="s">
        <v>58</v>
      </c>
      <c r="I31" s="168" t="s">
        <v>3148</v>
      </c>
      <c r="J31" s="168" t="s">
        <v>3147</v>
      </c>
      <c r="K31">
        <v>0</v>
      </c>
      <c r="L31">
        <v>56483.519999999997</v>
      </c>
      <c r="M31">
        <v>0</v>
      </c>
      <c r="N31">
        <v>56483.519999999997</v>
      </c>
      <c r="O31">
        <v>1</v>
      </c>
      <c r="P31">
        <v>31</v>
      </c>
      <c r="Q31">
        <v>50</v>
      </c>
      <c r="R31" s="168" t="s">
        <v>5007</v>
      </c>
      <c r="S31" s="168" t="s">
        <v>5008</v>
      </c>
      <c r="T31" s="168" t="s">
        <v>5009</v>
      </c>
      <c r="U31">
        <v>0</v>
      </c>
      <c r="V31">
        <v>5</v>
      </c>
      <c r="W31" s="168" t="s">
        <v>3149</v>
      </c>
      <c r="X31" s="168" t="s">
        <v>2915</v>
      </c>
      <c r="Y31">
        <v>412153.63</v>
      </c>
      <c r="Z31">
        <v>0</v>
      </c>
      <c r="AA31">
        <v>412153.63</v>
      </c>
      <c r="AB31">
        <v>5</v>
      </c>
      <c r="AC31">
        <v>173</v>
      </c>
      <c r="AD31">
        <v>111</v>
      </c>
      <c r="AE31">
        <v>82430.725999999995</v>
      </c>
      <c r="AF31" t="s">
        <v>4997</v>
      </c>
      <c r="AG31">
        <v>2382.3909248554914</v>
      </c>
      <c r="AH31">
        <v>0</v>
      </c>
      <c r="AI31">
        <v>0</v>
      </c>
      <c r="AJ31" s="168" t="s">
        <v>2736</v>
      </c>
      <c r="AK31">
        <v>350507.19</v>
      </c>
      <c r="AL31">
        <v>530000</v>
      </c>
      <c r="AM31" s="168" t="s">
        <v>3</v>
      </c>
      <c r="AN31" s="168" t="s">
        <v>1</v>
      </c>
      <c r="AO31" s="168"/>
      <c r="AP31" s="168" t="s">
        <v>2</v>
      </c>
      <c r="AQ31">
        <v>51860435.149999999</v>
      </c>
      <c r="AR31">
        <v>566687.9</v>
      </c>
      <c r="AS31">
        <v>51293747.25</v>
      </c>
      <c r="AT31">
        <v>25855</v>
      </c>
      <c r="AU31">
        <v>499</v>
      </c>
      <c r="AV31">
        <v>14935</v>
      </c>
      <c r="AW31">
        <v>3649.8610901850875</v>
      </c>
      <c r="AX31">
        <v>43709863.640000001</v>
      </c>
      <c r="AY31">
        <v>928592.94587448286</v>
      </c>
      <c r="AZ31">
        <v>102793.08066132265</v>
      </c>
      <c r="BA31" t="s">
        <v>4985</v>
      </c>
      <c r="BB31">
        <v>1983.9004931347902</v>
      </c>
      <c r="BC31">
        <v>0</v>
      </c>
      <c r="BD31">
        <v>417844.54</v>
      </c>
      <c r="BE31" s="168"/>
      <c r="BF31">
        <v>43709863.640000001</v>
      </c>
      <c r="BG31">
        <v>83495000</v>
      </c>
    </row>
    <row r="32" spans="1:59" x14ac:dyDescent="0.25">
      <c r="A32" s="168" t="s">
        <v>595</v>
      </c>
      <c r="B32" s="168" t="s">
        <v>596</v>
      </c>
      <c r="C32" s="168" t="s">
        <v>601</v>
      </c>
      <c r="D32" s="168" t="s">
        <v>42</v>
      </c>
      <c r="E32" s="168" t="s">
        <v>602</v>
      </c>
      <c r="F32" s="168" t="s">
        <v>3716</v>
      </c>
      <c r="G32" s="168" t="s">
        <v>2627</v>
      </c>
      <c r="H32" s="168" t="s">
        <v>2889</v>
      </c>
      <c r="I32" s="168" t="s">
        <v>2914</v>
      </c>
      <c r="J32" s="168" t="s">
        <v>2627</v>
      </c>
      <c r="K32">
        <v>0</v>
      </c>
      <c r="L32">
        <v>61398.66</v>
      </c>
      <c r="M32">
        <v>0</v>
      </c>
      <c r="N32">
        <v>61398.66</v>
      </c>
      <c r="O32">
        <v>1</v>
      </c>
      <c r="P32">
        <v>29</v>
      </c>
      <c r="Q32">
        <v>38</v>
      </c>
      <c r="R32" s="168" t="s">
        <v>3716</v>
      </c>
      <c r="S32" s="168" t="s">
        <v>3717</v>
      </c>
      <c r="T32" s="168" t="s">
        <v>3718</v>
      </c>
      <c r="U32">
        <v>0</v>
      </c>
      <c r="V32">
        <v>1</v>
      </c>
      <c r="W32" s="168" t="s">
        <v>2628</v>
      </c>
      <c r="X32" s="168" t="s">
        <v>2902</v>
      </c>
      <c r="Y32">
        <v>556093.11</v>
      </c>
      <c r="Z32">
        <v>0</v>
      </c>
      <c r="AA32">
        <v>556093.11</v>
      </c>
      <c r="AB32">
        <v>5</v>
      </c>
      <c r="AC32">
        <v>250</v>
      </c>
      <c r="AD32">
        <v>190</v>
      </c>
      <c r="AE32">
        <v>111218.622</v>
      </c>
      <c r="AF32" t="s">
        <v>4007</v>
      </c>
      <c r="AG32">
        <v>2224.3724400000001</v>
      </c>
      <c r="AH32">
        <v>0</v>
      </c>
      <c r="AI32">
        <v>0</v>
      </c>
      <c r="AJ32" s="168" t="s">
        <v>603</v>
      </c>
      <c r="AK32">
        <v>472749.05</v>
      </c>
      <c r="AL32">
        <v>910000</v>
      </c>
      <c r="AM32" s="168" t="s">
        <v>3</v>
      </c>
      <c r="AN32" s="168" t="s">
        <v>1</v>
      </c>
      <c r="AO32" s="168"/>
      <c r="AP32" s="168" t="s">
        <v>2</v>
      </c>
      <c r="AQ32">
        <v>51860435.149999999</v>
      </c>
      <c r="AR32">
        <v>566687.9</v>
      </c>
      <c r="AS32">
        <v>51293747.25</v>
      </c>
      <c r="AT32">
        <v>25855</v>
      </c>
      <c r="AU32">
        <v>499</v>
      </c>
      <c r="AV32">
        <v>14935</v>
      </c>
      <c r="AW32">
        <v>3649.8610901850875</v>
      </c>
      <c r="AX32">
        <v>43709863.640000001</v>
      </c>
      <c r="AY32">
        <v>928592.94587448286</v>
      </c>
      <c r="AZ32">
        <v>102793.08066132265</v>
      </c>
      <c r="BA32" t="s">
        <v>4985</v>
      </c>
      <c r="BB32">
        <v>1983.9004931347902</v>
      </c>
      <c r="BC32">
        <v>0</v>
      </c>
      <c r="BD32">
        <v>417844.54</v>
      </c>
      <c r="BE32" s="168"/>
      <c r="BF32">
        <v>43709863.640000001</v>
      </c>
      <c r="BG32">
        <v>83495000</v>
      </c>
    </row>
    <row r="33" spans="1:59" x14ac:dyDescent="0.25">
      <c r="A33" s="168" t="s">
        <v>595</v>
      </c>
      <c r="B33" s="168" t="s">
        <v>596</v>
      </c>
      <c r="C33" s="168" t="s">
        <v>601</v>
      </c>
      <c r="D33" s="168" t="s">
        <v>42</v>
      </c>
      <c r="E33" s="168" t="s">
        <v>602</v>
      </c>
      <c r="F33" s="168" t="s">
        <v>4008</v>
      </c>
      <c r="G33" s="168" t="s">
        <v>2476</v>
      </c>
      <c r="H33" s="168" t="s">
        <v>43</v>
      </c>
      <c r="I33" s="168" t="s">
        <v>2477</v>
      </c>
      <c r="J33" s="168" t="s">
        <v>2476</v>
      </c>
      <c r="K33">
        <v>0</v>
      </c>
      <c r="L33">
        <v>146965.23000000001</v>
      </c>
      <c r="M33">
        <v>0</v>
      </c>
      <c r="N33">
        <v>146965.23000000001</v>
      </c>
      <c r="O33">
        <v>1</v>
      </c>
      <c r="P33">
        <v>33</v>
      </c>
      <c r="Q33">
        <v>41</v>
      </c>
      <c r="R33" s="168" t="s">
        <v>4008</v>
      </c>
      <c r="S33" s="168" t="s">
        <v>4009</v>
      </c>
      <c r="T33" s="168" t="s">
        <v>4010</v>
      </c>
      <c r="U33">
        <v>0</v>
      </c>
      <c r="V33">
        <v>2</v>
      </c>
      <c r="W33" s="168" t="s">
        <v>2478</v>
      </c>
      <c r="X33" s="168" t="s">
        <v>2902</v>
      </c>
      <c r="Y33">
        <v>556093.11</v>
      </c>
      <c r="Z33">
        <v>0</v>
      </c>
      <c r="AA33">
        <v>556093.11</v>
      </c>
      <c r="AB33">
        <v>5</v>
      </c>
      <c r="AC33">
        <v>250</v>
      </c>
      <c r="AD33">
        <v>190</v>
      </c>
      <c r="AE33">
        <v>111218.622</v>
      </c>
      <c r="AF33" t="s">
        <v>4007</v>
      </c>
      <c r="AG33">
        <v>2224.3724400000001</v>
      </c>
      <c r="AH33">
        <v>0</v>
      </c>
      <c r="AI33">
        <v>0</v>
      </c>
      <c r="AJ33" s="168" t="s">
        <v>603</v>
      </c>
      <c r="AK33">
        <v>472749.05</v>
      </c>
      <c r="AL33">
        <v>910000</v>
      </c>
      <c r="AM33" s="168" t="s">
        <v>3</v>
      </c>
      <c r="AN33" s="168" t="s">
        <v>1</v>
      </c>
      <c r="AO33" s="168"/>
      <c r="AP33" s="168" t="s">
        <v>2</v>
      </c>
      <c r="AQ33">
        <v>51860435.149999999</v>
      </c>
      <c r="AR33">
        <v>566687.9</v>
      </c>
      <c r="AS33">
        <v>51293747.25</v>
      </c>
      <c r="AT33">
        <v>25855</v>
      </c>
      <c r="AU33">
        <v>499</v>
      </c>
      <c r="AV33">
        <v>14935</v>
      </c>
      <c r="AW33">
        <v>3649.8610901850875</v>
      </c>
      <c r="AX33">
        <v>43709863.640000001</v>
      </c>
      <c r="AY33">
        <v>928592.94587448286</v>
      </c>
      <c r="AZ33">
        <v>102793.08066132265</v>
      </c>
      <c r="BA33" t="s">
        <v>4985</v>
      </c>
      <c r="BB33">
        <v>1983.9004931347902</v>
      </c>
      <c r="BC33">
        <v>0</v>
      </c>
      <c r="BD33">
        <v>417844.54</v>
      </c>
      <c r="BE33" s="168"/>
      <c r="BF33">
        <v>43709863.640000001</v>
      </c>
      <c r="BG33">
        <v>83495000</v>
      </c>
    </row>
    <row r="34" spans="1:59" x14ac:dyDescent="0.25">
      <c r="A34" s="168" t="s">
        <v>595</v>
      </c>
      <c r="B34" s="168" t="s">
        <v>596</v>
      </c>
      <c r="C34" s="168" t="s">
        <v>601</v>
      </c>
      <c r="D34" s="168" t="s">
        <v>42</v>
      </c>
      <c r="E34" s="168" t="s">
        <v>602</v>
      </c>
      <c r="F34" s="168" t="s">
        <v>3403</v>
      </c>
      <c r="G34" s="168" t="s">
        <v>45</v>
      </c>
      <c r="H34" s="168" t="s">
        <v>46</v>
      </c>
      <c r="I34" s="168" t="s">
        <v>44</v>
      </c>
      <c r="J34" s="168" t="s">
        <v>45</v>
      </c>
      <c r="K34">
        <v>0</v>
      </c>
      <c r="L34">
        <v>103821.26</v>
      </c>
      <c r="M34">
        <v>0</v>
      </c>
      <c r="N34">
        <v>103821.26</v>
      </c>
      <c r="O34">
        <v>1</v>
      </c>
      <c r="P34">
        <v>40</v>
      </c>
      <c r="Q34">
        <v>54</v>
      </c>
      <c r="R34" s="168" t="s">
        <v>3403</v>
      </c>
      <c r="S34" s="168" t="s">
        <v>3404</v>
      </c>
      <c r="T34" s="168" t="s">
        <v>3405</v>
      </c>
      <c r="U34">
        <v>0</v>
      </c>
      <c r="V34">
        <v>3</v>
      </c>
      <c r="W34" s="168" t="s">
        <v>604</v>
      </c>
      <c r="X34" s="168" t="s">
        <v>2915</v>
      </c>
      <c r="Y34">
        <v>556093.11</v>
      </c>
      <c r="Z34">
        <v>0</v>
      </c>
      <c r="AA34">
        <v>556093.11</v>
      </c>
      <c r="AB34">
        <v>5</v>
      </c>
      <c r="AC34">
        <v>250</v>
      </c>
      <c r="AD34">
        <v>190</v>
      </c>
      <c r="AE34">
        <v>111218.622</v>
      </c>
      <c r="AF34" t="s">
        <v>4007</v>
      </c>
      <c r="AG34">
        <v>2224.3724400000001</v>
      </c>
      <c r="AH34">
        <v>0</v>
      </c>
      <c r="AI34">
        <v>0</v>
      </c>
      <c r="AJ34" s="168" t="s">
        <v>603</v>
      </c>
      <c r="AK34">
        <v>472749.05</v>
      </c>
      <c r="AL34">
        <v>910000</v>
      </c>
      <c r="AM34" s="168" t="s">
        <v>3</v>
      </c>
      <c r="AN34" s="168" t="s">
        <v>1</v>
      </c>
      <c r="AO34" s="168"/>
      <c r="AP34" s="168" t="s">
        <v>2</v>
      </c>
      <c r="AQ34">
        <v>51860435.149999999</v>
      </c>
      <c r="AR34">
        <v>566687.9</v>
      </c>
      <c r="AS34">
        <v>51293747.25</v>
      </c>
      <c r="AT34">
        <v>25855</v>
      </c>
      <c r="AU34">
        <v>499</v>
      </c>
      <c r="AV34">
        <v>14935</v>
      </c>
      <c r="AW34">
        <v>3649.8610901850875</v>
      </c>
      <c r="AX34">
        <v>43709863.640000001</v>
      </c>
      <c r="AY34">
        <v>928592.94587448286</v>
      </c>
      <c r="AZ34">
        <v>102793.08066132265</v>
      </c>
      <c r="BA34" t="s">
        <v>4985</v>
      </c>
      <c r="BB34">
        <v>1983.9004931347902</v>
      </c>
      <c r="BC34">
        <v>0</v>
      </c>
      <c r="BD34">
        <v>417844.54</v>
      </c>
      <c r="BE34" s="168"/>
      <c r="BF34">
        <v>43709863.640000001</v>
      </c>
      <c r="BG34">
        <v>83495000</v>
      </c>
    </row>
    <row r="35" spans="1:59" x14ac:dyDescent="0.25">
      <c r="A35" s="168" t="s">
        <v>595</v>
      </c>
      <c r="B35" s="168" t="s">
        <v>596</v>
      </c>
      <c r="C35" s="168" t="s">
        <v>601</v>
      </c>
      <c r="D35" s="168" t="s">
        <v>42</v>
      </c>
      <c r="E35" s="168" t="s">
        <v>602</v>
      </c>
      <c r="F35" s="168" t="s">
        <v>3517</v>
      </c>
      <c r="G35" s="168" t="s">
        <v>2479</v>
      </c>
      <c r="H35" s="168" t="s">
        <v>47</v>
      </c>
      <c r="I35" s="168" t="s">
        <v>2480</v>
      </c>
      <c r="J35" s="168" t="s">
        <v>2479</v>
      </c>
      <c r="K35">
        <v>0</v>
      </c>
      <c r="L35">
        <v>118431.48</v>
      </c>
      <c r="M35">
        <v>0</v>
      </c>
      <c r="N35">
        <v>118431.48</v>
      </c>
      <c r="O35">
        <v>1</v>
      </c>
      <c r="P35">
        <v>39</v>
      </c>
      <c r="Q35">
        <v>56</v>
      </c>
      <c r="R35" s="168" t="s">
        <v>3517</v>
      </c>
      <c r="S35" s="168" t="s">
        <v>3518</v>
      </c>
      <c r="T35" s="168" t="s">
        <v>3519</v>
      </c>
      <c r="U35">
        <v>0</v>
      </c>
      <c r="V35">
        <v>4</v>
      </c>
      <c r="W35" s="168" t="s">
        <v>2481</v>
      </c>
      <c r="X35" s="168" t="s">
        <v>2915</v>
      </c>
      <c r="Y35">
        <v>556093.11</v>
      </c>
      <c r="Z35">
        <v>0</v>
      </c>
      <c r="AA35">
        <v>556093.11</v>
      </c>
      <c r="AB35">
        <v>5</v>
      </c>
      <c r="AC35">
        <v>250</v>
      </c>
      <c r="AD35">
        <v>190</v>
      </c>
      <c r="AE35">
        <v>111218.622</v>
      </c>
      <c r="AF35" t="s">
        <v>4007</v>
      </c>
      <c r="AG35">
        <v>2224.3724400000001</v>
      </c>
      <c r="AH35">
        <v>0</v>
      </c>
      <c r="AI35">
        <v>0</v>
      </c>
      <c r="AJ35" s="168" t="s">
        <v>603</v>
      </c>
      <c r="AK35">
        <v>472749.05</v>
      </c>
      <c r="AL35">
        <v>910000</v>
      </c>
      <c r="AM35" s="168" t="s">
        <v>3</v>
      </c>
      <c r="AN35" s="168" t="s">
        <v>1</v>
      </c>
      <c r="AO35" s="168"/>
      <c r="AP35" s="168" t="s">
        <v>2</v>
      </c>
      <c r="AQ35">
        <v>51860435.149999999</v>
      </c>
      <c r="AR35">
        <v>566687.9</v>
      </c>
      <c r="AS35">
        <v>51293747.25</v>
      </c>
      <c r="AT35">
        <v>25855</v>
      </c>
      <c r="AU35">
        <v>499</v>
      </c>
      <c r="AV35">
        <v>14935</v>
      </c>
      <c r="AW35">
        <v>3649.8610901850875</v>
      </c>
      <c r="AX35">
        <v>43709863.640000001</v>
      </c>
      <c r="AY35">
        <v>928592.94587448286</v>
      </c>
      <c r="AZ35">
        <v>102793.08066132265</v>
      </c>
      <c r="BA35" t="s">
        <v>4985</v>
      </c>
      <c r="BB35">
        <v>1983.9004931347902</v>
      </c>
      <c r="BC35">
        <v>0</v>
      </c>
      <c r="BD35">
        <v>417844.54</v>
      </c>
      <c r="BE35" s="168"/>
      <c r="BF35">
        <v>43709863.640000001</v>
      </c>
      <c r="BG35">
        <v>83495000</v>
      </c>
    </row>
    <row r="36" spans="1:59" x14ac:dyDescent="0.25">
      <c r="A36" s="168" t="s">
        <v>595</v>
      </c>
      <c r="B36" s="168" t="s">
        <v>596</v>
      </c>
      <c r="C36" s="168" t="s">
        <v>601</v>
      </c>
      <c r="D36" s="168" t="s">
        <v>42</v>
      </c>
      <c r="E36" s="168" t="s">
        <v>602</v>
      </c>
      <c r="F36" s="168" t="s">
        <v>4011</v>
      </c>
      <c r="G36" s="168" t="s">
        <v>2992</v>
      </c>
      <c r="H36" s="168" t="s">
        <v>48</v>
      </c>
      <c r="I36" s="168" t="s">
        <v>2993</v>
      </c>
      <c r="J36" s="168" t="s">
        <v>2992</v>
      </c>
      <c r="K36">
        <v>0</v>
      </c>
      <c r="L36">
        <v>125476.48</v>
      </c>
      <c r="M36">
        <v>0</v>
      </c>
      <c r="N36">
        <v>125476.48</v>
      </c>
      <c r="O36">
        <v>1</v>
      </c>
      <c r="P36">
        <v>49</v>
      </c>
      <c r="Q36">
        <v>61</v>
      </c>
      <c r="R36" s="168" t="s">
        <v>4011</v>
      </c>
      <c r="S36" s="168" t="s">
        <v>4012</v>
      </c>
      <c r="T36" s="168" t="s">
        <v>4013</v>
      </c>
      <c r="U36">
        <v>0</v>
      </c>
      <c r="V36">
        <v>5</v>
      </c>
      <c r="W36" s="168" t="s">
        <v>2994</v>
      </c>
      <c r="X36" s="168" t="s">
        <v>2902</v>
      </c>
      <c r="Y36">
        <v>556093.11</v>
      </c>
      <c r="Z36">
        <v>0</v>
      </c>
      <c r="AA36">
        <v>556093.11</v>
      </c>
      <c r="AB36">
        <v>5</v>
      </c>
      <c r="AC36">
        <v>250</v>
      </c>
      <c r="AD36">
        <v>190</v>
      </c>
      <c r="AE36">
        <v>111218.622</v>
      </c>
      <c r="AF36" t="s">
        <v>4007</v>
      </c>
      <c r="AG36">
        <v>2224.3724400000001</v>
      </c>
      <c r="AH36">
        <v>0</v>
      </c>
      <c r="AI36">
        <v>0</v>
      </c>
      <c r="AJ36" s="168" t="s">
        <v>603</v>
      </c>
      <c r="AK36">
        <v>472749.05</v>
      </c>
      <c r="AL36">
        <v>910000</v>
      </c>
      <c r="AM36" s="168" t="s">
        <v>3</v>
      </c>
      <c r="AN36" s="168" t="s">
        <v>1</v>
      </c>
      <c r="AO36" s="168"/>
      <c r="AP36" s="168" t="s">
        <v>2</v>
      </c>
      <c r="AQ36">
        <v>51860435.149999999</v>
      </c>
      <c r="AR36">
        <v>566687.9</v>
      </c>
      <c r="AS36">
        <v>51293747.25</v>
      </c>
      <c r="AT36">
        <v>25855</v>
      </c>
      <c r="AU36">
        <v>499</v>
      </c>
      <c r="AV36">
        <v>14935</v>
      </c>
      <c r="AW36">
        <v>3649.8610901850875</v>
      </c>
      <c r="AX36">
        <v>43709863.640000001</v>
      </c>
      <c r="AY36">
        <v>928592.94587448286</v>
      </c>
      <c r="AZ36">
        <v>102793.08066132265</v>
      </c>
      <c r="BA36" t="s">
        <v>4985</v>
      </c>
      <c r="BB36">
        <v>1983.9004931347902</v>
      </c>
      <c r="BC36">
        <v>0</v>
      </c>
      <c r="BD36">
        <v>417844.54</v>
      </c>
      <c r="BE36" s="168"/>
      <c r="BF36">
        <v>43709863.640000001</v>
      </c>
      <c r="BG36">
        <v>83495000</v>
      </c>
    </row>
    <row r="37" spans="1:59" x14ac:dyDescent="0.25">
      <c r="A37" s="168" t="s">
        <v>595</v>
      </c>
      <c r="B37" s="168" t="s">
        <v>596</v>
      </c>
      <c r="C37" s="168" t="s">
        <v>1972</v>
      </c>
      <c r="D37" s="168" t="s">
        <v>1973</v>
      </c>
      <c r="E37" s="168" t="s">
        <v>1974</v>
      </c>
      <c r="F37" s="168" t="s">
        <v>4631</v>
      </c>
      <c r="G37" s="168" t="s">
        <v>1975</v>
      </c>
      <c r="H37" s="168" t="s">
        <v>34</v>
      </c>
      <c r="I37" s="168" t="s">
        <v>1976</v>
      </c>
      <c r="J37" s="168" t="s">
        <v>1975</v>
      </c>
      <c r="K37">
        <v>0</v>
      </c>
      <c r="L37">
        <v>100024.5</v>
      </c>
      <c r="M37">
        <v>0</v>
      </c>
      <c r="N37">
        <v>100024.5</v>
      </c>
      <c r="O37">
        <v>1</v>
      </c>
      <c r="P37">
        <v>20</v>
      </c>
      <c r="Q37">
        <v>56</v>
      </c>
      <c r="R37" s="168" t="s">
        <v>4631</v>
      </c>
      <c r="S37" s="168" t="s">
        <v>4632</v>
      </c>
      <c r="T37" s="168" t="s">
        <v>4633</v>
      </c>
      <c r="U37">
        <v>0</v>
      </c>
      <c r="V37">
        <v>1</v>
      </c>
      <c r="W37" s="168" t="s">
        <v>1977</v>
      </c>
      <c r="X37" s="168" t="s">
        <v>2902</v>
      </c>
      <c r="Y37">
        <v>630339.78</v>
      </c>
      <c r="Z37">
        <v>0</v>
      </c>
      <c r="AA37">
        <v>630339.78</v>
      </c>
      <c r="AB37">
        <v>5</v>
      </c>
      <c r="AC37">
        <v>212</v>
      </c>
      <c r="AD37">
        <v>101</v>
      </c>
      <c r="AE37">
        <v>126067.95600000001</v>
      </c>
      <c r="AF37" t="s">
        <v>4634</v>
      </c>
      <c r="AG37">
        <v>2973.300849056604</v>
      </c>
      <c r="AH37">
        <v>0</v>
      </c>
      <c r="AI37">
        <v>0</v>
      </c>
      <c r="AJ37" s="168" t="s">
        <v>1978</v>
      </c>
      <c r="AK37">
        <v>537632.54</v>
      </c>
      <c r="AL37">
        <v>760000</v>
      </c>
      <c r="AM37" s="168" t="s">
        <v>3</v>
      </c>
      <c r="AN37" s="168" t="s">
        <v>1</v>
      </c>
      <c r="AO37" s="168"/>
      <c r="AP37" s="168" t="s">
        <v>2</v>
      </c>
      <c r="AQ37">
        <v>51860435.149999999</v>
      </c>
      <c r="AR37">
        <v>566687.9</v>
      </c>
      <c r="AS37">
        <v>51293747.25</v>
      </c>
      <c r="AT37">
        <v>25855</v>
      </c>
      <c r="AU37">
        <v>499</v>
      </c>
      <c r="AV37">
        <v>14935</v>
      </c>
      <c r="AW37">
        <v>3649.8610901850875</v>
      </c>
      <c r="AX37">
        <v>43709863.640000001</v>
      </c>
      <c r="AY37">
        <v>928592.94587448286</v>
      </c>
      <c r="AZ37">
        <v>102793.08066132265</v>
      </c>
      <c r="BA37" t="s">
        <v>4985</v>
      </c>
      <c r="BB37">
        <v>1983.9004931347902</v>
      </c>
      <c r="BC37">
        <v>0</v>
      </c>
      <c r="BD37">
        <v>417844.54</v>
      </c>
      <c r="BE37" s="168"/>
      <c r="BF37">
        <v>43709863.640000001</v>
      </c>
      <c r="BG37">
        <v>83495000</v>
      </c>
    </row>
    <row r="38" spans="1:59" x14ac:dyDescent="0.25">
      <c r="A38" s="168" t="s">
        <v>595</v>
      </c>
      <c r="B38" s="168" t="s">
        <v>596</v>
      </c>
      <c r="C38" s="168" t="s">
        <v>1972</v>
      </c>
      <c r="D38" s="168" t="s">
        <v>1973</v>
      </c>
      <c r="E38" s="168" t="s">
        <v>1974</v>
      </c>
      <c r="F38" s="168" t="s">
        <v>4175</v>
      </c>
      <c r="G38" s="168" t="s">
        <v>1979</v>
      </c>
      <c r="H38" s="168" t="s">
        <v>35</v>
      </c>
      <c r="I38" s="168" t="s">
        <v>1980</v>
      </c>
      <c r="J38" s="168" t="s">
        <v>1979</v>
      </c>
      <c r="K38">
        <v>0</v>
      </c>
      <c r="L38">
        <v>225987.87</v>
      </c>
      <c r="M38">
        <v>0</v>
      </c>
      <c r="N38">
        <v>225987.87</v>
      </c>
      <c r="O38">
        <v>1</v>
      </c>
      <c r="P38">
        <v>47</v>
      </c>
      <c r="Q38">
        <v>88</v>
      </c>
      <c r="R38" s="168" t="s">
        <v>4175</v>
      </c>
      <c r="S38" s="168" t="s">
        <v>4176</v>
      </c>
      <c r="T38" s="168" t="s">
        <v>4177</v>
      </c>
      <c r="U38">
        <v>0</v>
      </c>
      <c r="V38">
        <v>2</v>
      </c>
      <c r="W38" s="168" t="s">
        <v>1981</v>
      </c>
      <c r="X38" s="168" t="s">
        <v>2902</v>
      </c>
      <c r="Y38">
        <v>630339.78</v>
      </c>
      <c r="Z38">
        <v>0</v>
      </c>
      <c r="AA38">
        <v>630339.78</v>
      </c>
      <c r="AB38">
        <v>5</v>
      </c>
      <c r="AC38">
        <v>212</v>
      </c>
      <c r="AD38">
        <v>101</v>
      </c>
      <c r="AE38">
        <v>126067.95600000001</v>
      </c>
      <c r="AF38" t="s">
        <v>4634</v>
      </c>
      <c r="AG38">
        <v>2973.300849056604</v>
      </c>
      <c r="AH38">
        <v>0</v>
      </c>
      <c r="AI38">
        <v>0</v>
      </c>
      <c r="AJ38" s="168" t="s">
        <v>1978</v>
      </c>
      <c r="AK38">
        <v>537632.54</v>
      </c>
      <c r="AL38">
        <v>760000</v>
      </c>
      <c r="AM38" s="168" t="s">
        <v>3</v>
      </c>
      <c r="AN38" s="168" t="s">
        <v>1</v>
      </c>
      <c r="AO38" s="168"/>
      <c r="AP38" s="168" t="s">
        <v>2</v>
      </c>
      <c r="AQ38">
        <v>51860435.149999999</v>
      </c>
      <c r="AR38">
        <v>566687.9</v>
      </c>
      <c r="AS38">
        <v>51293747.25</v>
      </c>
      <c r="AT38">
        <v>25855</v>
      </c>
      <c r="AU38">
        <v>499</v>
      </c>
      <c r="AV38">
        <v>14935</v>
      </c>
      <c r="AW38">
        <v>3649.8610901850875</v>
      </c>
      <c r="AX38">
        <v>43709863.640000001</v>
      </c>
      <c r="AY38">
        <v>928592.94587448286</v>
      </c>
      <c r="AZ38">
        <v>102793.08066132265</v>
      </c>
      <c r="BA38" t="s">
        <v>4985</v>
      </c>
      <c r="BB38">
        <v>1983.9004931347902</v>
      </c>
      <c r="BC38">
        <v>0</v>
      </c>
      <c r="BD38">
        <v>417844.54</v>
      </c>
      <c r="BE38" s="168"/>
      <c r="BF38">
        <v>43709863.640000001</v>
      </c>
      <c r="BG38">
        <v>83495000</v>
      </c>
    </row>
    <row r="39" spans="1:59" x14ac:dyDescent="0.25">
      <c r="A39" s="168" t="s">
        <v>595</v>
      </c>
      <c r="B39" s="168" t="s">
        <v>596</v>
      </c>
      <c r="C39" s="168" t="s">
        <v>1972</v>
      </c>
      <c r="D39" s="168" t="s">
        <v>1973</v>
      </c>
      <c r="E39" s="168" t="s">
        <v>1974</v>
      </c>
      <c r="F39" s="168" t="s">
        <v>4178</v>
      </c>
      <c r="G39" s="168" t="s">
        <v>1982</v>
      </c>
      <c r="H39" s="168" t="s">
        <v>36</v>
      </c>
      <c r="I39" s="168" t="s">
        <v>1983</v>
      </c>
      <c r="J39" s="168" t="s">
        <v>1982</v>
      </c>
      <c r="K39">
        <v>0</v>
      </c>
      <c r="L39">
        <v>133206.43</v>
      </c>
      <c r="M39">
        <v>0</v>
      </c>
      <c r="N39">
        <v>133206.43</v>
      </c>
      <c r="O39">
        <v>1</v>
      </c>
      <c r="P39">
        <v>12</v>
      </c>
      <c r="Q39">
        <v>29</v>
      </c>
      <c r="R39" s="168" t="s">
        <v>4178</v>
      </c>
      <c r="S39" s="168" t="s">
        <v>4179</v>
      </c>
      <c r="T39" s="168" t="s">
        <v>4180</v>
      </c>
      <c r="U39">
        <v>0</v>
      </c>
      <c r="V39">
        <v>3</v>
      </c>
      <c r="W39" s="168" t="s">
        <v>1984</v>
      </c>
      <c r="X39" s="168" t="s">
        <v>2902</v>
      </c>
      <c r="Y39">
        <v>630339.78</v>
      </c>
      <c r="Z39">
        <v>0</v>
      </c>
      <c r="AA39">
        <v>630339.78</v>
      </c>
      <c r="AB39">
        <v>5</v>
      </c>
      <c r="AC39">
        <v>212</v>
      </c>
      <c r="AD39">
        <v>101</v>
      </c>
      <c r="AE39">
        <v>126067.95600000001</v>
      </c>
      <c r="AF39" t="s">
        <v>4634</v>
      </c>
      <c r="AG39">
        <v>2973.300849056604</v>
      </c>
      <c r="AH39">
        <v>0</v>
      </c>
      <c r="AI39">
        <v>0</v>
      </c>
      <c r="AJ39" s="168" t="s">
        <v>1978</v>
      </c>
      <c r="AK39">
        <v>537632.54</v>
      </c>
      <c r="AL39">
        <v>760000</v>
      </c>
      <c r="AM39" s="168" t="s">
        <v>3</v>
      </c>
      <c r="AN39" s="168" t="s">
        <v>1</v>
      </c>
      <c r="AO39" s="168"/>
      <c r="AP39" s="168" t="s">
        <v>2</v>
      </c>
      <c r="AQ39">
        <v>51860435.149999999</v>
      </c>
      <c r="AR39">
        <v>566687.9</v>
      </c>
      <c r="AS39">
        <v>51293747.25</v>
      </c>
      <c r="AT39">
        <v>25855</v>
      </c>
      <c r="AU39">
        <v>499</v>
      </c>
      <c r="AV39">
        <v>14935</v>
      </c>
      <c r="AW39">
        <v>3649.8610901850875</v>
      </c>
      <c r="AX39">
        <v>43709863.640000001</v>
      </c>
      <c r="AY39">
        <v>928592.94587448286</v>
      </c>
      <c r="AZ39">
        <v>102793.08066132265</v>
      </c>
      <c r="BA39" t="s">
        <v>4985</v>
      </c>
      <c r="BB39">
        <v>1983.9004931347902</v>
      </c>
      <c r="BC39">
        <v>0</v>
      </c>
      <c r="BD39">
        <v>417844.54</v>
      </c>
      <c r="BE39" s="168"/>
      <c r="BF39">
        <v>43709863.640000001</v>
      </c>
      <c r="BG39">
        <v>83495000</v>
      </c>
    </row>
    <row r="40" spans="1:59" x14ac:dyDescent="0.25">
      <c r="A40" s="168" t="s">
        <v>595</v>
      </c>
      <c r="B40" s="168" t="s">
        <v>596</v>
      </c>
      <c r="C40" s="168" t="s">
        <v>1972</v>
      </c>
      <c r="D40" s="168" t="s">
        <v>1973</v>
      </c>
      <c r="E40" s="168" t="s">
        <v>1974</v>
      </c>
      <c r="F40" s="168" t="s">
        <v>4181</v>
      </c>
      <c r="G40" s="168" t="s">
        <v>3150</v>
      </c>
      <c r="H40" s="168" t="s">
        <v>37</v>
      </c>
      <c r="I40" s="168" t="s">
        <v>3151</v>
      </c>
      <c r="J40" s="168" t="s">
        <v>3150</v>
      </c>
      <c r="K40">
        <v>0</v>
      </c>
      <c r="L40">
        <v>148268.49</v>
      </c>
      <c r="M40">
        <v>0</v>
      </c>
      <c r="N40">
        <v>148268.49</v>
      </c>
      <c r="O40">
        <v>1</v>
      </c>
      <c r="P40">
        <v>21</v>
      </c>
      <c r="Q40">
        <v>37</v>
      </c>
      <c r="R40" s="168" t="s">
        <v>4181</v>
      </c>
      <c r="S40" s="168" t="s">
        <v>4182</v>
      </c>
      <c r="T40" s="168" t="s">
        <v>4183</v>
      </c>
      <c r="U40">
        <v>0</v>
      </c>
      <c r="V40">
        <v>4</v>
      </c>
      <c r="W40" s="168" t="s">
        <v>3152</v>
      </c>
      <c r="X40" s="168" t="s">
        <v>2902</v>
      </c>
      <c r="Y40">
        <v>630339.78</v>
      </c>
      <c r="Z40">
        <v>0</v>
      </c>
      <c r="AA40">
        <v>630339.78</v>
      </c>
      <c r="AB40">
        <v>5</v>
      </c>
      <c r="AC40">
        <v>212</v>
      </c>
      <c r="AD40">
        <v>101</v>
      </c>
      <c r="AE40">
        <v>126067.95600000001</v>
      </c>
      <c r="AF40" t="s">
        <v>4634</v>
      </c>
      <c r="AG40">
        <v>2973.300849056604</v>
      </c>
      <c r="AH40">
        <v>0</v>
      </c>
      <c r="AI40">
        <v>0</v>
      </c>
      <c r="AJ40" s="168" t="s">
        <v>1978</v>
      </c>
      <c r="AK40">
        <v>537632.54</v>
      </c>
      <c r="AL40">
        <v>760000</v>
      </c>
      <c r="AM40" s="168" t="s">
        <v>3</v>
      </c>
      <c r="AN40" s="168" t="s">
        <v>1</v>
      </c>
      <c r="AO40" s="168"/>
      <c r="AP40" s="168" t="s">
        <v>2</v>
      </c>
      <c r="AQ40">
        <v>51860435.149999999</v>
      </c>
      <c r="AR40">
        <v>566687.9</v>
      </c>
      <c r="AS40">
        <v>51293747.25</v>
      </c>
      <c r="AT40">
        <v>25855</v>
      </c>
      <c r="AU40">
        <v>499</v>
      </c>
      <c r="AV40">
        <v>14935</v>
      </c>
      <c r="AW40">
        <v>3649.8610901850875</v>
      </c>
      <c r="AX40">
        <v>43709863.640000001</v>
      </c>
      <c r="AY40">
        <v>928592.94587448286</v>
      </c>
      <c r="AZ40">
        <v>102793.08066132265</v>
      </c>
      <c r="BA40" t="s">
        <v>4985</v>
      </c>
      <c r="BB40">
        <v>1983.9004931347902</v>
      </c>
      <c r="BC40">
        <v>0</v>
      </c>
      <c r="BD40">
        <v>417844.54</v>
      </c>
      <c r="BE40" s="168"/>
      <c r="BF40">
        <v>43709863.640000001</v>
      </c>
      <c r="BG40">
        <v>83495000</v>
      </c>
    </row>
    <row r="41" spans="1:59" x14ac:dyDescent="0.25">
      <c r="A41" s="168" t="s">
        <v>595</v>
      </c>
      <c r="B41" s="168" t="s">
        <v>596</v>
      </c>
      <c r="C41" s="168" t="s">
        <v>1972</v>
      </c>
      <c r="D41" s="168" t="s">
        <v>1973</v>
      </c>
      <c r="E41" s="168" t="s">
        <v>1974</v>
      </c>
      <c r="F41" s="168" t="s">
        <v>3719</v>
      </c>
      <c r="G41" s="168" t="s">
        <v>3684</v>
      </c>
      <c r="H41" s="168" t="s">
        <v>3680</v>
      </c>
      <c r="I41" s="168" t="s">
        <v>3685</v>
      </c>
      <c r="J41" s="168" t="s">
        <v>3684</v>
      </c>
      <c r="K41">
        <v>0</v>
      </c>
      <c r="L41">
        <v>22852.49</v>
      </c>
      <c r="M41">
        <v>0</v>
      </c>
      <c r="N41">
        <v>22852.49</v>
      </c>
      <c r="O41">
        <v>1</v>
      </c>
      <c r="P41">
        <v>1</v>
      </c>
      <c r="Q41">
        <v>2</v>
      </c>
      <c r="R41" s="168" t="s">
        <v>3719</v>
      </c>
      <c r="S41" s="168" t="s">
        <v>3719</v>
      </c>
      <c r="T41" s="168" t="s">
        <v>3720</v>
      </c>
      <c r="U41">
        <v>0</v>
      </c>
      <c r="V41">
        <v>5</v>
      </c>
      <c r="W41" s="168" t="s">
        <v>3686</v>
      </c>
      <c r="X41" s="168" t="s">
        <v>2870</v>
      </c>
      <c r="Y41">
        <v>630339.78</v>
      </c>
      <c r="Z41">
        <v>0</v>
      </c>
      <c r="AA41">
        <v>630339.78</v>
      </c>
      <c r="AB41">
        <v>5</v>
      </c>
      <c r="AC41">
        <v>212</v>
      </c>
      <c r="AD41">
        <v>101</v>
      </c>
      <c r="AE41">
        <v>126067.95600000001</v>
      </c>
      <c r="AF41" t="s">
        <v>4634</v>
      </c>
      <c r="AG41">
        <v>2973.300849056604</v>
      </c>
      <c r="AH41">
        <v>0</v>
      </c>
      <c r="AI41">
        <v>0</v>
      </c>
      <c r="AJ41" s="168" t="s">
        <v>1978</v>
      </c>
      <c r="AK41">
        <v>537632.54</v>
      </c>
      <c r="AL41">
        <v>760000</v>
      </c>
      <c r="AM41" s="168" t="s">
        <v>3</v>
      </c>
      <c r="AN41" s="168" t="s">
        <v>1</v>
      </c>
      <c r="AO41" s="168"/>
      <c r="AP41" s="168" t="s">
        <v>2</v>
      </c>
      <c r="AQ41">
        <v>51860435.149999999</v>
      </c>
      <c r="AR41">
        <v>566687.9</v>
      </c>
      <c r="AS41">
        <v>51293747.25</v>
      </c>
      <c r="AT41">
        <v>25855</v>
      </c>
      <c r="AU41">
        <v>499</v>
      </c>
      <c r="AV41">
        <v>14935</v>
      </c>
      <c r="AW41">
        <v>3649.8610901850875</v>
      </c>
      <c r="AX41">
        <v>43709863.640000001</v>
      </c>
      <c r="AY41">
        <v>928592.94587448286</v>
      </c>
      <c r="AZ41">
        <v>102793.08066132265</v>
      </c>
      <c r="BA41" t="s">
        <v>4985</v>
      </c>
      <c r="BB41">
        <v>1983.9004931347902</v>
      </c>
      <c r="BC41">
        <v>0</v>
      </c>
      <c r="BD41">
        <v>417844.54</v>
      </c>
      <c r="BE41" s="168"/>
      <c r="BF41">
        <v>43709863.640000001</v>
      </c>
      <c r="BG41">
        <v>83495000</v>
      </c>
    </row>
    <row r="42" spans="1:59" x14ac:dyDescent="0.25">
      <c r="A42" s="168" t="s">
        <v>605</v>
      </c>
      <c r="B42" s="168" t="s">
        <v>606</v>
      </c>
      <c r="C42" s="168" t="s">
        <v>1985</v>
      </c>
      <c r="D42" s="168" t="s">
        <v>1986</v>
      </c>
      <c r="E42" s="168" t="s">
        <v>1987</v>
      </c>
      <c r="F42" s="168" t="s">
        <v>4014</v>
      </c>
      <c r="G42" s="168" t="s">
        <v>2482</v>
      </c>
      <c r="H42" s="168" t="s">
        <v>41</v>
      </c>
      <c r="I42" s="168" t="s">
        <v>2483</v>
      </c>
      <c r="J42" s="168" t="s">
        <v>2482</v>
      </c>
      <c r="K42">
        <v>0</v>
      </c>
      <c r="L42">
        <v>56039.22</v>
      </c>
      <c r="M42">
        <v>0</v>
      </c>
      <c r="N42">
        <v>56039.22</v>
      </c>
      <c r="O42">
        <v>1</v>
      </c>
      <c r="P42">
        <v>31</v>
      </c>
      <c r="Q42">
        <v>36</v>
      </c>
      <c r="R42" s="168" t="s">
        <v>4014</v>
      </c>
      <c r="S42" s="168" t="s">
        <v>4015</v>
      </c>
      <c r="T42" s="168" t="s">
        <v>4016</v>
      </c>
      <c r="U42">
        <v>0</v>
      </c>
      <c r="V42">
        <v>1</v>
      </c>
      <c r="W42" s="168" t="s">
        <v>2484</v>
      </c>
      <c r="X42" s="168" t="s">
        <v>2902</v>
      </c>
      <c r="Y42">
        <v>274491.62</v>
      </c>
      <c r="Z42">
        <v>0</v>
      </c>
      <c r="AA42">
        <v>274491.62</v>
      </c>
      <c r="AB42">
        <v>4</v>
      </c>
      <c r="AC42">
        <v>200</v>
      </c>
      <c r="AD42">
        <v>149</v>
      </c>
      <c r="AE42">
        <v>68622.904999999999</v>
      </c>
      <c r="AF42" t="s">
        <v>4017</v>
      </c>
      <c r="AG42">
        <v>1372.4581000000001</v>
      </c>
      <c r="AH42">
        <v>0</v>
      </c>
      <c r="AI42">
        <v>0</v>
      </c>
      <c r="AJ42" s="168" t="s">
        <v>1992</v>
      </c>
      <c r="AK42">
        <v>233471.21</v>
      </c>
      <c r="AL42">
        <v>550000</v>
      </c>
      <c r="AM42" s="168" t="s">
        <v>3</v>
      </c>
      <c r="AN42" s="168" t="s">
        <v>1</v>
      </c>
      <c r="AO42" s="168"/>
      <c r="AP42" s="168" t="s">
        <v>2</v>
      </c>
      <c r="AQ42">
        <v>51860435.149999999</v>
      </c>
      <c r="AR42">
        <v>566687.9</v>
      </c>
      <c r="AS42">
        <v>51293747.25</v>
      </c>
      <c r="AT42">
        <v>25855</v>
      </c>
      <c r="AU42">
        <v>499</v>
      </c>
      <c r="AV42">
        <v>14935</v>
      </c>
      <c r="AW42">
        <v>3649.8610901850875</v>
      </c>
      <c r="AX42">
        <v>43709863.640000001</v>
      </c>
      <c r="AY42">
        <v>928592.94587448286</v>
      </c>
      <c r="AZ42">
        <v>102793.08066132265</v>
      </c>
      <c r="BA42" t="s">
        <v>4985</v>
      </c>
      <c r="BB42">
        <v>1983.9004931347902</v>
      </c>
      <c r="BC42">
        <v>0</v>
      </c>
      <c r="BD42">
        <v>417844.54</v>
      </c>
      <c r="BE42" s="168"/>
      <c r="BF42">
        <v>43709863.640000001</v>
      </c>
      <c r="BG42">
        <v>83495000</v>
      </c>
    </row>
    <row r="43" spans="1:59" x14ac:dyDescent="0.25">
      <c r="A43" s="168" t="s">
        <v>605</v>
      </c>
      <c r="B43" s="168" t="s">
        <v>606</v>
      </c>
      <c r="C43" s="168" t="s">
        <v>1985</v>
      </c>
      <c r="D43" s="168" t="s">
        <v>1986</v>
      </c>
      <c r="E43" s="168" t="s">
        <v>1987</v>
      </c>
      <c r="F43" s="168" t="s">
        <v>4018</v>
      </c>
      <c r="G43" s="168" t="s">
        <v>2674</v>
      </c>
      <c r="H43" s="168" t="s">
        <v>2675</v>
      </c>
      <c r="I43" s="168" t="s">
        <v>2676</v>
      </c>
      <c r="J43" s="168" t="s">
        <v>2674</v>
      </c>
      <c r="K43">
        <v>0</v>
      </c>
      <c r="L43">
        <v>93737.2</v>
      </c>
      <c r="M43">
        <v>0</v>
      </c>
      <c r="N43">
        <v>93737.2</v>
      </c>
      <c r="O43">
        <v>1</v>
      </c>
      <c r="P43">
        <v>40</v>
      </c>
      <c r="Q43">
        <v>63</v>
      </c>
      <c r="R43" s="168" t="s">
        <v>4018</v>
      </c>
      <c r="S43" s="168" t="s">
        <v>4019</v>
      </c>
      <c r="T43" s="168" t="s">
        <v>4020</v>
      </c>
      <c r="U43">
        <v>0</v>
      </c>
      <c r="V43">
        <v>2</v>
      </c>
      <c r="W43" s="168" t="s">
        <v>2677</v>
      </c>
      <c r="X43" s="168" t="s">
        <v>2902</v>
      </c>
      <c r="Y43">
        <v>274491.62</v>
      </c>
      <c r="Z43">
        <v>0</v>
      </c>
      <c r="AA43">
        <v>274491.62</v>
      </c>
      <c r="AB43">
        <v>4</v>
      </c>
      <c r="AC43">
        <v>200</v>
      </c>
      <c r="AD43">
        <v>149</v>
      </c>
      <c r="AE43">
        <v>68622.904999999999</v>
      </c>
      <c r="AF43" t="s">
        <v>4017</v>
      </c>
      <c r="AG43">
        <v>1372.4581000000001</v>
      </c>
      <c r="AH43">
        <v>0</v>
      </c>
      <c r="AI43">
        <v>0</v>
      </c>
      <c r="AJ43" s="168" t="s">
        <v>1992</v>
      </c>
      <c r="AK43">
        <v>233471.21</v>
      </c>
      <c r="AL43">
        <v>550000</v>
      </c>
      <c r="AM43" s="168" t="s">
        <v>3</v>
      </c>
      <c r="AN43" s="168" t="s">
        <v>1</v>
      </c>
      <c r="AO43" s="168"/>
      <c r="AP43" s="168" t="s">
        <v>2</v>
      </c>
      <c r="AQ43">
        <v>51860435.149999999</v>
      </c>
      <c r="AR43">
        <v>566687.9</v>
      </c>
      <c r="AS43">
        <v>51293747.25</v>
      </c>
      <c r="AT43">
        <v>25855</v>
      </c>
      <c r="AU43">
        <v>499</v>
      </c>
      <c r="AV43">
        <v>14935</v>
      </c>
      <c r="AW43">
        <v>3649.8610901850875</v>
      </c>
      <c r="AX43">
        <v>43709863.640000001</v>
      </c>
      <c r="AY43">
        <v>928592.94587448286</v>
      </c>
      <c r="AZ43">
        <v>102793.08066132265</v>
      </c>
      <c r="BA43" t="s">
        <v>4985</v>
      </c>
      <c r="BB43">
        <v>1983.9004931347902</v>
      </c>
      <c r="BC43">
        <v>0</v>
      </c>
      <c r="BD43">
        <v>417844.54</v>
      </c>
      <c r="BE43" s="168"/>
      <c r="BF43">
        <v>43709863.640000001</v>
      </c>
      <c r="BG43">
        <v>83495000</v>
      </c>
    </row>
    <row r="44" spans="1:59" x14ac:dyDescent="0.25">
      <c r="A44" s="168" t="s">
        <v>605</v>
      </c>
      <c r="B44" s="168" t="s">
        <v>606</v>
      </c>
      <c r="C44" s="168" t="s">
        <v>1985</v>
      </c>
      <c r="D44" s="168" t="s">
        <v>1986</v>
      </c>
      <c r="E44" s="168" t="s">
        <v>1987</v>
      </c>
      <c r="F44" s="168" t="s">
        <v>4021</v>
      </c>
      <c r="G44" s="168" t="s">
        <v>2488</v>
      </c>
      <c r="H44" s="168" t="s">
        <v>33</v>
      </c>
      <c r="I44" s="168" t="s">
        <v>2489</v>
      </c>
      <c r="J44" s="168" t="s">
        <v>2488</v>
      </c>
      <c r="K44">
        <v>0</v>
      </c>
      <c r="L44">
        <v>52364.56</v>
      </c>
      <c r="M44">
        <v>0</v>
      </c>
      <c r="N44">
        <v>52364.56</v>
      </c>
      <c r="O44">
        <v>1</v>
      </c>
      <c r="P44">
        <v>42</v>
      </c>
      <c r="Q44">
        <v>49</v>
      </c>
      <c r="R44" s="168" t="s">
        <v>4021</v>
      </c>
      <c r="S44" s="168" t="s">
        <v>4022</v>
      </c>
      <c r="T44" s="168" t="s">
        <v>4023</v>
      </c>
      <c r="U44">
        <v>0</v>
      </c>
      <c r="V44">
        <v>3</v>
      </c>
      <c r="W44" s="168" t="s">
        <v>2490</v>
      </c>
      <c r="X44" s="168" t="s">
        <v>2915</v>
      </c>
      <c r="Y44">
        <v>274491.62</v>
      </c>
      <c r="Z44">
        <v>0</v>
      </c>
      <c r="AA44">
        <v>274491.62</v>
      </c>
      <c r="AB44">
        <v>4</v>
      </c>
      <c r="AC44">
        <v>200</v>
      </c>
      <c r="AD44">
        <v>149</v>
      </c>
      <c r="AE44">
        <v>68622.904999999999</v>
      </c>
      <c r="AF44" t="s">
        <v>4017</v>
      </c>
      <c r="AG44">
        <v>1372.4581000000001</v>
      </c>
      <c r="AH44">
        <v>0</v>
      </c>
      <c r="AI44">
        <v>0</v>
      </c>
      <c r="AJ44" s="168" t="s">
        <v>1992</v>
      </c>
      <c r="AK44">
        <v>233471.21</v>
      </c>
      <c r="AL44">
        <v>550000</v>
      </c>
      <c r="AM44" s="168" t="s">
        <v>3</v>
      </c>
      <c r="AN44" s="168" t="s">
        <v>1</v>
      </c>
      <c r="AO44" s="168"/>
      <c r="AP44" s="168" t="s">
        <v>2</v>
      </c>
      <c r="AQ44">
        <v>51860435.149999999</v>
      </c>
      <c r="AR44">
        <v>566687.9</v>
      </c>
      <c r="AS44">
        <v>51293747.25</v>
      </c>
      <c r="AT44">
        <v>25855</v>
      </c>
      <c r="AU44">
        <v>499</v>
      </c>
      <c r="AV44">
        <v>14935</v>
      </c>
      <c r="AW44">
        <v>3649.8610901850875</v>
      </c>
      <c r="AX44">
        <v>43709863.640000001</v>
      </c>
      <c r="AY44">
        <v>928592.94587448286</v>
      </c>
      <c r="AZ44">
        <v>102793.08066132265</v>
      </c>
      <c r="BA44" t="s">
        <v>4985</v>
      </c>
      <c r="BB44">
        <v>1983.9004931347902</v>
      </c>
      <c r="BC44">
        <v>0</v>
      </c>
      <c r="BD44">
        <v>417844.54</v>
      </c>
      <c r="BE44" s="168"/>
      <c r="BF44">
        <v>43709863.640000001</v>
      </c>
      <c r="BG44">
        <v>83495000</v>
      </c>
    </row>
    <row r="45" spans="1:59" x14ac:dyDescent="0.25">
      <c r="A45" s="168" t="s">
        <v>605</v>
      </c>
      <c r="B45" s="168" t="s">
        <v>606</v>
      </c>
      <c r="C45" s="168" t="s">
        <v>1985</v>
      </c>
      <c r="D45" s="168" t="s">
        <v>1986</v>
      </c>
      <c r="E45" s="168" t="s">
        <v>1987</v>
      </c>
      <c r="F45" s="168" t="s">
        <v>4024</v>
      </c>
      <c r="G45" s="168" t="s">
        <v>1988</v>
      </c>
      <c r="H45" s="168" t="s">
        <v>1989</v>
      </c>
      <c r="I45" s="168" t="s">
        <v>1990</v>
      </c>
      <c r="J45" s="168" t="s">
        <v>1988</v>
      </c>
      <c r="K45">
        <v>0</v>
      </c>
      <c r="L45">
        <v>72350.64</v>
      </c>
      <c r="M45">
        <v>0</v>
      </c>
      <c r="N45">
        <v>72350.64</v>
      </c>
      <c r="O45">
        <v>1</v>
      </c>
      <c r="P45">
        <v>36</v>
      </c>
      <c r="Q45">
        <v>52</v>
      </c>
      <c r="R45" s="168" t="s">
        <v>4024</v>
      </c>
      <c r="S45" s="168" t="s">
        <v>4025</v>
      </c>
      <c r="T45" s="168" t="s">
        <v>4026</v>
      </c>
      <c r="U45">
        <v>0</v>
      </c>
      <c r="V45">
        <v>4</v>
      </c>
      <c r="W45" s="168" t="s">
        <v>1991</v>
      </c>
      <c r="X45" s="168" t="s">
        <v>2870</v>
      </c>
      <c r="Y45">
        <v>274491.62</v>
      </c>
      <c r="Z45">
        <v>0</v>
      </c>
      <c r="AA45">
        <v>274491.62</v>
      </c>
      <c r="AB45">
        <v>4</v>
      </c>
      <c r="AC45">
        <v>200</v>
      </c>
      <c r="AD45">
        <v>149</v>
      </c>
      <c r="AE45">
        <v>68622.904999999999</v>
      </c>
      <c r="AF45" t="s">
        <v>4017</v>
      </c>
      <c r="AG45">
        <v>1372.4581000000001</v>
      </c>
      <c r="AH45">
        <v>0</v>
      </c>
      <c r="AI45">
        <v>0</v>
      </c>
      <c r="AJ45" s="168" t="s">
        <v>1992</v>
      </c>
      <c r="AK45">
        <v>233471.21</v>
      </c>
      <c r="AL45">
        <v>550000</v>
      </c>
      <c r="AM45" s="168" t="s">
        <v>3</v>
      </c>
      <c r="AN45" s="168" t="s">
        <v>1</v>
      </c>
      <c r="AO45" s="168"/>
      <c r="AP45" s="168" t="s">
        <v>2</v>
      </c>
      <c r="AQ45">
        <v>51860435.149999999</v>
      </c>
      <c r="AR45">
        <v>566687.9</v>
      </c>
      <c r="AS45">
        <v>51293747.25</v>
      </c>
      <c r="AT45">
        <v>25855</v>
      </c>
      <c r="AU45">
        <v>499</v>
      </c>
      <c r="AV45">
        <v>14935</v>
      </c>
      <c r="AW45">
        <v>3649.8610901850875</v>
      </c>
      <c r="AX45">
        <v>43709863.640000001</v>
      </c>
      <c r="AY45">
        <v>928592.94587448286</v>
      </c>
      <c r="AZ45">
        <v>102793.08066132265</v>
      </c>
      <c r="BA45" t="s">
        <v>4985</v>
      </c>
      <c r="BB45">
        <v>1983.9004931347902</v>
      </c>
      <c r="BC45">
        <v>0</v>
      </c>
      <c r="BD45">
        <v>417844.54</v>
      </c>
      <c r="BE45" s="168"/>
      <c r="BF45">
        <v>43709863.640000001</v>
      </c>
      <c r="BG45">
        <v>83495000</v>
      </c>
    </row>
    <row r="46" spans="1:59" x14ac:dyDescent="0.25">
      <c r="A46" s="168" t="s">
        <v>605</v>
      </c>
      <c r="B46" s="168" t="s">
        <v>606</v>
      </c>
      <c r="C46" s="168" t="s">
        <v>2737</v>
      </c>
      <c r="D46" s="168" t="s">
        <v>2738</v>
      </c>
      <c r="E46" s="168" t="s">
        <v>2739</v>
      </c>
      <c r="F46" s="168" t="s">
        <v>4184</v>
      </c>
      <c r="G46" s="168" t="s">
        <v>2740</v>
      </c>
      <c r="H46" s="168" t="s">
        <v>2741</v>
      </c>
      <c r="I46" s="168" t="s">
        <v>2742</v>
      </c>
      <c r="J46" s="168" t="s">
        <v>2740</v>
      </c>
      <c r="K46">
        <v>0</v>
      </c>
      <c r="L46">
        <v>114652.65</v>
      </c>
      <c r="M46">
        <v>12320</v>
      </c>
      <c r="N46">
        <v>102332.65</v>
      </c>
      <c r="O46">
        <v>1</v>
      </c>
      <c r="P46">
        <v>21</v>
      </c>
      <c r="Q46">
        <v>56</v>
      </c>
      <c r="R46" s="168" t="s">
        <v>4184</v>
      </c>
      <c r="S46" s="168" t="s">
        <v>4185</v>
      </c>
      <c r="T46" s="168" t="s">
        <v>4186</v>
      </c>
      <c r="U46">
        <v>0</v>
      </c>
      <c r="V46">
        <v>1</v>
      </c>
      <c r="W46" s="168" t="s">
        <v>2743</v>
      </c>
      <c r="X46" s="168" t="s">
        <v>2870</v>
      </c>
      <c r="Y46">
        <v>251163.27</v>
      </c>
      <c r="Z46">
        <v>34723.78</v>
      </c>
      <c r="AA46">
        <v>216439.49</v>
      </c>
      <c r="AB46">
        <v>4</v>
      </c>
      <c r="AC46">
        <v>148</v>
      </c>
      <c r="AD46">
        <v>72</v>
      </c>
      <c r="AE46">
        <v>54109.872499999998</v>
      </c>
      <c r="AF46" t="s">
        <v>5010</v>
      </c>
      <c r="AG46">
        <v>1462.4289864864866</v>
      </c>
      <c r="AH46">
        <v>0</v>
      </c>
      <c r="AI46">
        <v>225.64</v>
      </c>
      <c r="AJ46" s="168" t="s">
        <v>2744</v>
      </c>
      <c r="AK46">
        <v>182604.89</v>
      </c>
      <c r="AL46">
        <v>380000</v>
      </c>
      <c r="AM46" s="168" t="s">
        <v>3</v>
      </c>
      <c r="AN46" s="168" t="s">
        <v>1</v>
      </c>
      <c r="AO46" s="168"/>
      <c r="AP46" s="168" t="s">
        <v>2</v>
      </c>
      <c r="AQ46">
        <v>51860435.149999999</v>
      </c>
      <c r="AR46">
        <v>566687.9</v>
      </c>
      <c r="AS46">
        <v>51293747.25</v>
      </c>
      <c r="AT46">
        <v>25855</v>
      </c>
      <c r="AU46">
        <v>499</v>
      </c>
      <c r="AV46">
        <v>14935</v>
      </c>
      <c r="AW46">
        <v>3649.8610901850875</v>
      </c>
      <c r="AX46">
        <v>43709863.640000001</v>
      </c>
      <c r="AY46">
        <v>928592.94587448286</v>
      </c>
      <c r="AZ46">
        <v>102793.08066132265</v>
      </c>
      <c r="BA46" t="s">
        <v>4985</v>
      </c>
      <c r="BB46">
        <v>1983.9004931347902</v>
      </c>
      <c r="BC46">
        <v>0</v>
      </c>
      <c r="BD46">
        <v>417844.54</v>
      </c>
      <c r="BE46" s="168"/>
      <c r="BF46">
        <v>43709863.640000001</v>
      </c>
      <c r="BG46">
        <v>83495000</v>
      </c>
    </row>
    <row r="47" spans="1:59" x14ac:dyDescent="0.25">
      <c r="A47" s="168" t="s">
        <v>605</v>
      </c>
      <c r="B47" s="168" t="s">
        <v>606</v>
      </c>
      <c r="C47" s="168" t="s">
        <v>2737</v>
      </c>
      <c r="D47" s="168" t="s">
        <v>2738</v>
      </c>
      <c r="E47" s="168" t="s">
        <v>2739</v>
      </c>
      <c r="F47" s="168" t="s">
        <v>4187</v>
      </c>
      <c r="G47" s="168" t="s">
        <v>2916</v>
      </c>
      <c r="H47" s="168" t="s">
        <v>560</v>
      </c>
      <c r="I47" s="168" t="s">
        <v>2917</v>
      </c>
      <c r="J47" s="168" t="s">
        <v>2916</v>
      </c>
      <c r="K47">
        <v>0</v>
      </c>
      <c r="L47">
        <v>50471.82</v>
      </c>
      <c r="M47">
        <v>0</v>
      </c>
      <c r="N47">
        <v>50471.82</v>
      </c>
      <c r="O47">
        <v>1</v>
      </c>
      <c r="P47">
        <v>23</v>
      </c>
      <c r="Q47">
        <v>32</v>
      </c>
      <c r="R47" s="168" t="s">
        <v>4187</v>
      </c>
      <c r="S47" s="168" t="s">
        <v>4188</v>
      </c>
      <c r="T47" s="168" t="s">
        <v>4189</v>
      </c>
      <c r="U47">
        <v>0</v>
      </c>
      <c r="V47">
        <v>2</v>
      </c>
      <c r="W47" s="168" t="s">
        <v>2918</v>
      </c>
      <c r="X47" s="168" t="s">
        <v>2902</v>
      </c>
      <c r="Y47">
        <v>251163.27</v>
      </c>
      <c r="Z47">
        <v>34723.78</v>
      </c>
      <c r="AA47">
        <v>216439.49</v>
      </c>
      <c r="AB47">
        <v>4</v>
      </c>
      <c r="AC47">
        <v>148</v>
      </c>
      <c r="AD47">
        <v>72</v>
      </c>
      <c r="AE47">
        <v>54109.872499999998</v>
      </c>
      <c r="AF47" t="s">
        <v>5010</v>
      </c>
      <c r="AG47">
        <v>1462.4289864864866</v>
      </c>
      <c r="AH47">
        <v>0</v>
      </c>
      <c r="AI47">
        <v>225.64</v>
      </c>
      <c r="AJ47" s="168" t="s">
        <v>2744</v>
      </c>
      <c r="AK47">
        <v>182604.89</v>
      </c>
      <c r="AL47">
        <v>380000</v>
      </c>
      <c r="AM47" s="168" t="s">
        <v>3</v>
      </c>
      <c r="AN47" s="168" t="s">
        <v>1</v>
      </c>
      <c r="AO47" s="168"/>
      <c r="AP47" s="168" t="s">
        <v>2</v>
      </c>
      <c r="AQ47">
        <v>51860435.149999999</v>
      </c>
      <c r="AR47">
        <v>566687.9</v>
      </c>
      <c r="AS47">
        <v>51293747.25</v>
      </c>
      <c r="AT47">
        <v>25855</v>
      </c>
      <c r="AU47">
        <v>499</v>
      </c>
      <c r="AV47">
        <v>14935</v>
      </c>
      <c r="AW47">
        <v>3649.8610901850875</v>
      </c>
      <c r="AX47">
        <v>43709863.640000001</v>
      </c>
      <c r="AY47">
        <v>928592.94587448286</v>
      </c>
      <c r="AZ47">
        <v>102793.08066132265</v>
      </c>
      <c r="BA47" t="s">
        <v>4985</v>
      </c>
      <c r="BB47">
        <v>1983.9004931347902</v>
      </c>
      <c r="BC47">
        <v>0</v>
      </c>
      <c r="BD47">
        <v>417844.54</v>
      </c>
      <c r="BE47" s="168"/>
      <c r="BF47">
        <v>43709863.640000001</v>
      </c>
      <c r="BG47">
        <v>83495000</v>
      </c>
    </row>
    <row r="48" spans="1:59" x14ac:dyDescent="0.25">
      <c r="A48" s="168" t="s">
        <v>605</v>
      </c>
      <c r="B48" s="168" t="s">
        <v>606</v>
      </c>
      <c r="C48" s="168" t="s">
        <v>2737</v>
      </c>
      <c r="D48" s="168" t="s">
        <v>2738</v>
      </c>
      <c r="E48" s="168" t="s">
        <v>2739</v>
      </c>
      <c r="F48" s="168" t="s">
        <v>5011</v>
      </c>
      <c r="G48" s="168" t="s">
        <v>2798</v>
      </c>
      <c r="H48" s="168" t="s">
        <v>25</v>
      </c>
      <c r="I48" s="168" t="s">
        <v>3406</v>
      </c>
      <c r="J48" s="168" t="s">
        <v>2798</v>
      </c>
      <c r="K48">
        <v>225.64</v>
      </c>
      <c r="L48">
        <v>86038.8</v>
      </c>
      <c r="M48">
        <v>4070</v>
      </c>
      <c r="N48">
        <v>81968.800000000003</v>
      </c>
      <c r="O48">
        <v>1</v>
      </c>
      <c r="P48">
        <v>28</v>
      </c>
      <c r="Q48">
        <v>59</v>
      </c>
      <c r="R48" s="168" t="s">
        <v>5011</v>
      </c>
      <c r="S48" s="168" t="s">
        <v>5012</v>
      </c>
      <c r="T48" s="168" t="s">
        <v>5013</v>
      </c>
      <c r="U48">
        <v>0</v>
      </c>
      <c r="V48">
        <v>3</v>
      </c>
      <c r="W48" s="168" t="s">
        <v>2799</v>
      </c>
      <c r="X48" s="168" t="s">
        <v>2902</v>
      </c>
      <c r="Y48">
        <v>251163.27</v>
      </c>
      <c r="Z48">
        <v>34723.78</v>
      </c>
      <c r="AA48">
        <v>216439.49</v>
      </c>
      <c r="AB48">
        <v>4</v>
      </c>
      <c r="AC48">
        <v>148</v>
      </c>
      <c r="AD48">
        <v>72</v>
      </c>
      <c r="AE48">
        <v>54109.872499999998</v>
      </c>
      <c r="AF48" t="s">
        <v>5010</v>
      </c>
      <c r="AG48">
        <v>1462.4289864864866</v>
      </c>
      <c r="AH48">
        <v>0</v>
      </c>
      <c r="AI48">
        <v>225.64</v>
      </c>
      <c r="AJ48" s="168" t="s">
        <v>2744</v>
      </c>
      <c r="AK48">
        <v>182604.89</v>
      </c>
      <c r="AL48">
        <v>380000</v>
      </c>
      <c r="AM48" s="168" t="s">
        <v>3</v>
      </c>
      <c r="AN48" s="168" t="s">
        <v>1</v>
      </c>
      <c r="AO48" s="168"/>
      <c r="AP48" s="168" t="s">
        <v>2</v>
      </c>
      <c r="AQ48">
        <v>51860435.149999999</v>
      </c>
      <c r="AR48">
        <v>566687.9</v>
      </c>
      <c r="AS48">
        <v>51293747.25</v>
      </c>
      <c r="AT48">
        <v>25855</v>
      </c>
      <c r="AU48">
        <v>499</v>
      </c>
      <c r="AV48">
        <v>14935</v>
      </c>
      <c r="AW48">
        <v>3649.8610901850875</v>
      </c>
      <c r="AX48">
        <v>43709863.640000001</v>
      </c>
      <c r="AY48">
        <v>928592.94587448286</v>
      </c>
      <c r="AZ48">
        <v>102793.08066132265</v>
      </c>
      <c r="BA48" t="s">
        <v>4985</v>
      </c>
      <c r="BB48">
        <v>1983.9004931347902</v>
      </c>
      <c r="BC48">
        <v>0</v>
      </c>
      <c r="BD48">
        <v>417844.54</v>
      </c>
      <c r="BE48" s="168"/>
      <c r="BF48">
        <v>43709863.640000001</v>
      </c>
      <c r="BG48">
        <v>83495000</v>
      </c>
    </row>
    <row r="49" spans="1:59" x14ac:dyDescent="0.25">
      <c r="A49" s="168" t="s">
        <v>605</v>
      </c>
      <c r="B49" s="168" t="s">
        <v>606</v>
      </c>
      <c r="C49" s="168" t="s">
        <v>2737</v>
      </c>
      <c r="D49" s="168" t="s">
        <v>2738</v>
      </c>
      <c r="E49" s="168" t="s">
        <v>2739</v>
      </c>
      <c r="F49" s="168" t="s">
        <v>3407</v>
      </c>
      <c r="G49" s="168" t="s">
        <v>2798</v>
      </c>
      <c r="H49" s="168" t="s">
        <v>2888</v>
      </c>
      <c r="I49" s="168" t="s">
        <v>2919</v>
      </c>
      <c r="J49" s="168" t="s">
        <v>2798</v>
      </c>
      <c r="K49">
        <v>0</v>
      </c>
      <c r="L49">
        <v>0</v>
      </c>
      <c r="M49">
        <v>18333.78</v>
      </c>
      <c r="N49">
        <v>-18333.78</v>
      </c>
      <c r="O49">
        <v>1</v>
      </c>
      <c r="P49">
        <v>0</v>
      </c>
      <c r="Q49">
        <v>1</v>
      </c>
      <c r="R49" s="168" t="s">
        <v>3407</v>
      </c>
      <c r="S49" s="168" t="s">
        <v>5012</v>
      </c>
      <c r="T49" s="168" t="s">
        <v>3407</v>
      </c>
      <c r="U49">
        <v>0</v>
      </c>
      <c r="V49">
        <v>4</v>
      </c>
      <c r="W49" s="168" t="s">
        <v>2799</v>
      </c>
      <c r="X49" s="168" t="s">
        <v>2870</v>
      </c>
      <c r="Y49">
        <v>251163.27</v>
      </c>
      <c r="Z49">
        <v>34723.78</v>
      </c>
      <c r="AA49">
        <v>216439.49</v>
      </c>
      <c r="AB49">
        <v>4</v>
      </c>
      <c r="AC49">
        <v>148</v>
      </c>
      <c r="AD49">
        <v>72</v>
      </c>
      <c r="AE49">
        <v>54109.872499999998</v>
      </c>
      <c r="AF49" t="s">
        <v>5010</v>
      </c>
      <c r="AG49">
        <v>1462.4289864864866</v>
      </c>
      <c r="AH49">
        <v>0</v>
      </c>
      <c r="AI49">
        <v>225.64</v>
      </c>
      <c r="AJ49" s="168" t="s">
        <v>2744</v>
      </c>
      <c r="AK49">
        <v>182604.89</v>
      </c>
      <c r="AL49">
        <v>380000</v>
      </c>
      <c r="AM49" s="168" t="s">
        <v>3</v>
      </c>
      <c r="AN49" s="168" t="s">
        <v>1</v>
      </c>
      <c r="AO49" s="168"/>
      <c r="AP49" s="168" t="s">
        <v>2</v>
      </c>
      <c r="AQ49">
        <v>51860435.149999999</v>
      </c>
      <c r="AR49">
        <v>566687.9</v>
      </c>
      <c r="AS49">
        <v>51293747.25</v>
      </c>
      <c r="AT49">
        <v>25855</v>
      </c>
      <c r="AU49">
        <v>499</v>
      </c>
      <c r="AV49">
        <v>14935</v>
      </c>
      <c r="AW49">
        <v>3649.8610901850875</v>
      </c>
      <c r="AX49">
        <v>43709863.640000001</v>
      </c>
      <c r="AY49">
        <v>928592.94587448286</v>
      </c>
      <c r="AZ49">
        <v>102793.08066132265</v>
      </c>
      <c r="BA49" t="s">
        <v>4985</v>
      </c>
      <c r="BB49">
        <v>1983.9004931347902</v>
      </c>
      <c r="BC49">
        <v>0</v>
      </c>
      <c r="BD49">
        <v>417844.54</v>
      </c>
      <c r="BE49" s="168"/>
      <c r="BF49">
        <v>43709863.640000001</v>
      </c>
      <c r="BG49">
        <v>83495000</v>
      </c>
    </row>
    <row r="50" spans="1:59" x14ac:dyDescent="0.25">
      <c r="A50" s="168" t="s">
        <v>605</v>
      </c>
      <c r="B50" s="168" t="s">
        <v>606</v>
      </c>
      <c r="C50" s="168" t="s">
        <v>2485</v>
      </c>
      <c r="D50" s="168" t="s">
        <v>2486</v>
      </c>
      <c r="E50" s="168" t="s">
        <v>2487</v>
      </c>
      <c r="F50" s="168" t="s">
        <v>3804</v>
      </c>
      <c r="G50" s="168" t="s">
        <v>2861</v>
      </c>
      <c r="H50" s="168" t="s">
        <v>31</v>
      </c>
      <c r="I50" s="168" t="s">
        <v>2862</v>
      </c>
      <c r="J50" s="168" t="s">
        <v>2861</v>
      </c>
      <c r="K50">
        <v>0</v>
      </c>
      <c r="L50">
        <v>143062.98000000001</v>
      </c>
      <c r="M50">
        <v>0</v>
      </c>
      <c r="N50">
        <v>143062.98000000001</v>
      </c>
      <c r="O50">
        <v>1</v>
      </c>
      <c r="P50">
        <v>40</v>
      </c>
      <c r="Q50">
        <v>62</v>
      </c>
      <c r="R50" s="168" t="s">
        <v>3804</v>
      </c>
      <c r="S50" s="168" t="s">
        <v>3805</v>
      </c>
      <c r="T50" s="168" t="s">
        <v>3806</v>
      </c>
      <c r="U50">
        <v>0</v>
      </c>
      <c r="V50">
        <v>1</v>
      </c>
      <c r="W50" s="168" t="s">
        <v>2863</v>
      </c>
      <c r="X50" s="168" t="s">
        <v>2920</v>
      </c>
      <c r="Y50">
        <v>192364.76</v>
      </c>
      <c r="Z50">
        <v>0</v>
      </c>
      <c r="AA50">
        <v>192364.76</v>
      </c>
      <c r="AB50">
        <v>2</v>
      </c>
      <c r="AC50">
        <v>101</v>
      </c>
      <c r="AD50">
        <v>67</v>
      </c>
      <c r="AE50">
        <v>96182.38</v>
      </c>
      <c r="AF50" t="s">
        <v>4027</v>
      </c>
      <c r="AG50">
        <v>1904.6015841584158</v>
      </c>
      <c r="AH50">
        <v>0</v>
      </c>
      <c r="AI50">
        <v>0</v>
      </c>
      <c r="AJ50" s="168" t="s">
        <v>2491</v>
      </c>
      <c r="AK50">
        <v>163497.29999999999</v>
      </c>
      <c r="AL50">
        <v>370000</v>
      </c>
      <c r="AM50" s="168" t="s">
        <v>3</v>
      </c>
      <c r="AN50" s="168" t="s">
        <v>1</v>
      </c>
      <c r="AO50" s="168"/>
      <c r="AP50" s="168" t="s">
        <v>2</v>
      </c>
      <c r="AQ50">
        <v>51860435.149999999</v>
      </c>
      <c r="AR50">
        <v>566687.9</v>
      </c>
      <c r="AS50">
        <v>51293747.25</v>
      </c>
      <c r="AT50">
        <v>25855</v>
      </c>
      <c r="AU50">
        <v>499</v>
      </c>
      <c r="AV50">
        <v>14935</v>
      </c>
      <c r="AW50">
        <v>3649.8610901850875</v>
      </c>
      <c r="AX50">
        <v>43709863.640000001</v>
      </c>
      <c r="AY50">
        <v>928592.94587448286</v>
      </c>
      <c r="AZ50">
        <v>102793.08066132265</v>
      </c>
      <c r="BA50" t="s">
        <v>4985</v>
      </c>
      <c r="BB50">
        <v>1983.9004931347902</v>
      </c>
      <c r="BC50">
        <v>0</v>
      </c>
      <c r="BD50">
        <v>417844.54</v>
      </c>
      <c r="BE50" s="168"/>
      <c r="BF50">
        <v>43709863.640000001</v>
      </c>
      <c r="BG50">
        <v>83495000</v>
      </c>
    </row>
    <row r="51" spans="1:59" x14ac:dyDescent="0.25">
      <c r="A51" s="168" t="s">
        <v>605</v>
      </c>
      <c r="B51" s="168" t="s">
        <v>606</v>
      </c>
      <c r="C51" s="168" t="s">
        <v>2485</v>
      </c>
      <c r="D51" s="168" t="s">
        <v>2486</v>
      </c>
      <c r="E51" s="168" t="s">
        <v>2487</v>
      </c>
      <c r="F51" s="168" t="s">
        <v>4028</v>
      </c>
      <c r="G51" s="168" t="s">
        <v>2995</v>
      </c>
      <c r="H51" s="168" t="s">
        <v>32</v>
      </c>
      <c r="I51" s="168" t="s">
        <v>2996</v>
      </c>
      <c r="J51" s="168" t="s">
        <v>2995</v>
      </c>
      <c r="K51">
        <v>0</v>
      </c>
      <c r="L51">
        <v>49301.78</v>
      </c>
      <c r="M51">
        <v>0</v>
      </c>
      <c r="N51">
        <v>49301.78</v>
      </c>
      <c r="O51">
        <v>1</v>
      </c>
      <c r="P51">
        <v>27</v>
      </c>
      <c r="Q51">
        <v>39</v>
      </c>
      <c r="R51" s="168" t="s">
        <v>4028</v>
      </c>
      <c r="S51" s="168" t="s">
        <v>4029</v>
      </c>
      <c r="T51" s="168" t="s">
        <v>4030</v>
      </c>
      <c r="U51">
        <v>0</v>
      </c>
      <c r="V51">
        <v>2</v>
      </c>
      <c r="W51" s="168" t="s">
        <v>2997</v>
      </c>
      <c r="X51" s="168" t="s">
        <v>2902</v>
      </c>
      <c r="Y51">
        <v>192364.76</v>
      </c>
      <c r="Z51">
        <v>0</v>
      </c>
      <c r="AA51">
        <v>192364.76</v>
      </c>
      <c r="AB51">
        <v>2</v>
      </c>
      <c r="AC51">
        <v>101</v>
      </c>
      <c r="AD51">
        <v>67</v>
      </c>
      <c r="AE51">
        <v>96182.38</v>
      </c>
      <c r="AF51" t="s">
        <v>4027</v>
      </c>
      <c r="AG51">
        <v>1904.6015841584158</v>
      </c>
      <c r="AH51">
        <v>0</v>
      </c>
      <c r="AI51">
        <v>0</v>
      </c>
      <c r="AJ51" s="168" t="s">
        <v>2491</v>
      </c>
      <c r="AK51">
        <v>163497.29999999999</v>
      </c>
      <c r="AL51">
        <v>370000</v>
      </c>
      <c r="AM51" s="168" t="s">
        <v>3</v>
      </c>
      <c r="AN51" s="168" t="s">
        <v>1</v>
      </c>
      <c r="AO51" s="168"/>
      <c r="AP51" s="168" t="s">
        <v>2</v>
      </c>
      <c r="AQ51">
        <v>51860435.149999999</v>
      </c>
      <c r="AR51">
        <v>566687.9</v>
      </c>
      <c r="AS51">
        <v>51293747.25</v>
      </c>
      <c r="AT51">
        <v>25855</v>
      </c>
      <c r="AU51">
        <v>499</v>
      </c>
      <c r="AV51">
        <v>14935</v>
      </c>
      <c r="AW51">
        <v>3649.8610901850875</v>
      </c>
      <c r="AX51">
        <v>43709863.640000001</v>
      </c>
      <c r="AY51">
        <v>928592.94587448286</v>
      </c>
      <c r="AZ51">
        <v>102793.08066132265</v>
      </c>
      <c r="BA51" t="s">
        <v>4985</v>
      </c>
      <c r="BB51">
        <v>1983.9004931347902</v>
      </c>
      <c r="BC51">
        <v>0</v>
      </c>
      <c r="BD51">
        <v>417844.54</v>
      </c>
      <c r="BE51" s="168"/>
      <c r="BF51">
        <v>43709863.640000001</v>
      </c>
      <c r="BG51">
        <v>83495000</v>
      </c>
    </row>
    <row r="52" spans="1:59" x14ac:dyDescent="0.25">
      <c r="A52" s="168" t="s">
        <v>605</v>
      </c>
      <c r="B52" s="168" t="s">
        <v>606</v>
      </c>
      <c r="C52" s="168" t="s">
        <v>607</v>
      </c>
      <c r="D52" s="168" t="s">
        <v>26</v>
      </c>
      <c r="E52" s="168" t="s">
        <v>608</v>
      </c>
      <c r="F52" s="168" t="s">
        <v>4190</v>
      </c>
      <c r="G52" s="168" t="s">
        <v>3408</v>
      </c>
      <c r="H52" s="168" t="s">
        <v>3409</v>
      </c>
      <c r="I52" s="168" t="s">
        <v>3410</v>
      </c>
      <c r="J52" s="168" t="s">
        <v>3408</v>
      </c>
      <c r="K52">
        <v>0</v>
      </c>
      <c r="L52">
        <v>50715.199999999997</v>
      </c>
      <c r="M52">
        <v>1482.72</v>
      </c>
      <c r="N52">
        <v>49232.480000000003</v>
      </c>
      <c r="O52">
        <v>1</v>
      </c>
      <c r="P52">
        <v>29</v>
      </c>
      <c r="Q52">
        <v>44</v>
      </c>
      <c r="R52" s="168" t="s">
        <v>4190</v>
      </c>
      <c r="S52" s="168" t="s">
        <v>4191</v>
      </c>
      <c r="T52" s="168" t="s">
        <v>4192</v>
      </c>
      <c r="U52">
        <v>0</v>
      </c>
      <c r="V52">
        <v>1</v>
      </c>
      <c r="W52" s="168" t="s">
        <v>3411</v>
      </c>
      <c r="X52" s="168" t="s">
        <v>2870</v>
      </c>
      <c r="Y52">
        <v>646846.15</v>
      </c>
      <c r="Z52">
        <v>11857.82</v>
      </c>
      <c r="AA52">
        <v>634988.32999999996</v>
      </c>
      <c r="AB52">
        <v>5</v>
      </c>
      <c r="AC52">
        <v>262</v>
      </c>
      <c r="AD52">
        <v>157</v>
      </c>
      <c r="AE52">
        <v>126997.666</v>
      </c>
      <c r="AF52" t="s">
        <v>5014</v>
      </c>
      <c r="AG52">
        <v>2423.6195801526719</v>
      </c>
      <c r="AH52">
        <v>0</v>
      </c>
      <c r="AI52">
        <v>314.83999999999997</v>
      </c>
      <c r="AJ52" s="168" t="s">
        <v>609</v>
      </c>
      <c r="AK52">
        <v>540043.31999999995</v>
      </c>
      <c r="AL52">
        <v>720000</v>
      </c>
      <c r="AM52" s="168" t="s">
        <v>3</v>
      </c>
      <c r="AN52" s="168" t="s">
        <v>1</v>
      </c>
      <c r="AO52" s="168"/>
      <c r="AP52" s="168" t="s">
        <v>2</v>
      </c>
      <c r="AQ52">
        <v>51860435.149999999</v>
      </c>
      <c r="AR52">
        <v>566687.9</v>
      </c>
      <c r="AS52">
        <v>51293747.25</v>
      </c>
      <c r="AT52">
        <v>25855</v>
      </c>
      <c r="AU52">
        <v>499</v>
      </c>
      <c r="AV52">
        <v>14935</v>
      </c>
      <c r="AW52">
        <v>3649.8610901850875</v>
      </c>
      <c r="AX52">
        <v>43709863.640000001</v>
      </c>
      <c r="AY52">
        <v>928592.94587448286</v>
      </c>
      <c r="AZ52">
        <v>102793.08066132265</v>
      </c>
      <c r="BA52" t="s">
        <v>4985</v>
      </c>
      <c r="BB52">
        <v>1983.9004931347902</v>
      </c>
      <c r="BC52">
        <v>0</v>
      </c>
      <c r="BD52">
        <v>417844.54</v>
      </c>
      <c r="BE52" s="168"/>
      <c r="BF52">
        <v>43709863.640000001</v>
      </c>
      <c r="BG52">
        <v>83495000</v>
      </c>
    </row>
    <row r="53" spans="1:59" x14ac:dyDescent="0.25">
      <c r="A53" s="168" t="s">
        <v>605</v>
      </c>
      <c r="B53" s="168" t="s">
        <v>606</v>
      </c>
      <c r="C53" s="168" t="s">
        <v>607</v>
      </c>
      <c r="D53" s="168" t="s">
        <v>26</v>
      </c>
      <c r="E53" s="168" t="s">
        <v>608</v>
      </c>
      <c r="F53" s="168" t="s">
        <v>3873</v>
      </c>
      <c r="G53" s="168" t="s">
        <v>2678</v>
      </c>
      <c r="H53" s="168" t="s">
        <v>917</v>
      </c>
      <c r="I53" s="168" t="s">
        <v>2345</v>
      </c>
      <c r="J53" s="168" t="s">
        <v>2678</v>
      </c>
      <c r="K53">
        <v>0</v>
      </c>
      <c r="L53">
        <v>137422.95000000001</v>
      </c>
      <c r="M53">
        <v>387.33</v>
      </c>
      <c r="N53">
        <v>137035.62</v>
      </c>
      <c r="O53">
        <v>1</v>
      </c>
      <c r="P53">
        <v>22</v>
      </c>
      <c r="Q53">
        <v>39</v>
      </c>
      <c r="R53" s="168" t="s">
        <v>3873</v>
      </c>
      <c r="S53" s="168" t="s">
        <v>3874</v>
      </c>
      <c r="T53" s="168" t="s">
        <v>3875</v>
      </c>
      <c r="U53">
        <v>0</v>
      </c>
      <c r="V53">
        <v>2</v>
      </c>
      <c r="W53" s="168" t="s">
        <v>2679</v>
      </c>
      <c r="X53" s="168" t="s">
        <v>2902</v>
      </c>
      <c r="Y53">
        <v>646846.15</v>
      </c>
      <c r="Z53">
        <v>11857.82</v>
      </c>
      <c r="AA53">
        <v>634988.32999999996</v>
      </c>
      <c r="AB53">
        <v>5</v>
      </c>
      <c r="AC53">
        <v>262</v>
      </c>
      <c r="AD53">
        <v>157</v>
      </c>
      <c r="AE53">
        <v>126997.666</v>
      </c>
      <c r="AF53" t="s">
        <v>5014</v>
      </c>
      <c r="AG53">
        <v>2423.6195801526719</v>
      </c>
      <c r="AH53">
        <v>0</v>
      </c>
      <c r="AI53">
        <v>314.83999999999997</v>
      </c>
      <c r="AJ53" s="168" t="s">
        <v>609</v>
      </c>
      <c r="AK53">
        <v>540043.31999999995</v>
      </c>
      <c r="AL53">
        <v>720000</v>
      </c>
      <c r="AM53" s="168" t="s">
        <v>3</v>
      </c>
      <c r="AN53" s="168" t="s">
        <v>1</v>
      </c>
      <c r="AO53" s="168"/>
      <c r="AP53" s="168" t="s">
        <v>2</v>
      </c>
      <c r="AQ53">
        <v>51860435.149999999</v>
      </c>
      <c r="AR53">
        <v>566687.9</v>
      </c>
      <c r="AS53">
        <v>51293747.25</v>
      </c>
      <c r="AT53">
        <v>25855</v>
      </c>
      <c r="AU53">
        <v>499</v>
      </c>
      <c r="AV53">
        <v>14935</v>
      </c>
      <c r="AW53">
        <v>3649.8610901850875</v>
      </c>
      <c r="AX53">
        <v>43709863.640000001</v>
      </c>
      <c r="AY53">
        <v>928592.94587448286</v>
      </c>
      <c r="AZ53">
        <v>102793.08066132265</v>
      </c>
      <c r="BA53" t="s">
        <v>4985</v>
      </c>
      <c r="BB53">
        <v>1983.9004931347902</v>
      </c>
      <c r="BC53">
        <v>0</v>
      </c>
      <c r="BD53">
        <v>417844.54</v>
      </c>
      <c r="BE53" s="168"/>
      <c r="BF53">
        <v>43709863.640000001</v>
      </c>
      <c r="BG53">
        <v>83495000</v>
      </c>
    </row>
    <row r="54" spans="1:59" x14ac:dyDescent="0.25">
      <c r="A54" s="168" t="s">
        <v>605</v>
      </c>
      <c r="B54" s="168" t="s">
        <v>606</v>
      </c>
      <c r="C54" s="168" t="s">
        <v>607</v>
      </c>
      <c r="D54" s="168" t="s">
        <v>26</v>
      </c>
      <c r="E54" s="168" t="s">
        <v>608</v>
      </c>
      <c r="F54" s="168" t="s">
        <v>4193</v>
      </c>
      <c r="G54" s="168" t="s">
        <v>2629</v>
      </c>
      <c r="H54" s="168" t="s">
        <v>27</v>
      </c>
      <c r="I54" s="168" t="s">
        <v>2630</v>
      </c>
      <c r="J54" s="168" t="s">
        <v>2629</v>
      </c>
      <c r="K54">
        <v>0</v>
      </c>
      <c r="L54">
        <v>103542.89</v>
      </c>
      <c r="M54">
        <v>3387.54</v>
      </c>
      <c r="N54">
        <v>100155.35</v>
      </c>
      <c r="O54">
        <v>1</v>
      </c>
      <c r="P54">
        <v>19</v>
      </c>
      <c r="Q54">
        <v>39</v>
      </c>
      <c r="R54" s="168" t="s">
        <v>4193</v>
      </c>
      <c r="S54" s="168" t="s">
        <v>4194</v>
      </c>
      <c r="T54" s="168" t="s">
        <v>4195</v>
      </c>
      <c r="U54">
        <v>0</v>
      </c>
      <c r="V54">
        <v>3</v>
      </c>
      <c r="W54" s="168" t="s">
        <v>2631</v>
      </c>
      <c r="X54" s="168" t="s">
        <v>2915</v>
      </c>
      <c r="Y54">
        <v>646846.15</v>
      </c>
      <c r="Z54">
        <v>11857.82</v>
      </c>
      <c r="AA54">
        <v>634988.32999999996</v>
      </c>
      <c r="AB54">
        <v>5</v>
      </c>
      <c r="AC54">
        <v>262</v>
      </c>
      <c r="AD54">
        <v>157</v>
      </c>
      <c r="AE54">
        <v>126997.666</v>
      </c>
      <c r="AF54" t="s">
        <v>5014</v>
      </c>
      <c r="AG54">
        <v>2423.6195801526719</v>
      </c>
      <c r="AH54">
        <v>0</v>
      </c>
      <c r="AI54">
        <v>314.83999999999997</v>
      </c>
      <c r="AJ54" s="168" t="s">
        <v>609</v>
      </c>
      <c r="AK54">
        <v>540043.31999999995</v>
      </c>
      <c r="AL54">
        <v>720000</v>
      </c>
      <c r="AM54" s="168" t="s">
        <v>3</v>
      </c>
      <c r="AN54" s="168" t="s">
        <v>1</v>
      </c>
      <c r="AO54" s="168"/>
      <c r="AP54" s="168" t="s">
        <v>2</v>
      </c>
      <c r="AQ54">
        <v>51860435.149999999</v>
      </c>
      <c r="AR54">
        <v>566687.9</v>
      </c>
      <c r="AS54">
        <v>51293747.25</v>
      </c>
      <c r="AT54">
        <v>25855</v>
      </c>
      <c r="AU54">
        <v>499</v>
      </c>
      <c r="AV54">
        <v>14935</v>
      </c>
      <c r="AW54">
        <v>3649.8610901850875</v>
      </c>
      <c r="AX54">
        <v>43709863.640000001</v>
      </c>
      <c r="AY54">
        <v>928592.94587448286</v>
      </c>
      <c r="AZ54">
        <v>102793.08066132265</v>
      </c>
      <c r="BA54" t="s">
        <v>4985</v>
      </c>
      <c r="BB54">
        <v>1983.9004931347902</v>
      </c>
      <c r="BC54">
        <v>0</v>
      </c>
      <c r="BD54">
        <v>417844.54</v>
      </c>
      <c r="BE54" s="168"/>
      <c r="BF54">
        <v>43709863.640000001</v>
      </c>
      <c r="BG54">
        <v>83495000</v>
      </c>
    </row>
    <row r="55" spans="1:59" x14ac:dyDescent="0.25">
      <c r="A55" s="168" t="s">
        <v>605</v>
      </c>
      <c r="B55" s="168" t="s">
        <v>606</v>
      </c>
      <c r="C55" s="168" t="s">
        <v>607</v>
      </c>
      <c r="D55" s="168" t="s">
        <v>26</v>
      </c>
      <c r="E55" s="168" t="s">
        <v>608</v>
      </c>
      <c r="F55" s="168" t="s">
        <v>5015</v>
      </c>
      <c r="G55" s="168" t="s">
        <v>29</v>
      </c>
      <c r="H55" s="168" t="s">
        <v>30</v>
      </c>
      <c r="I55" s="168" t="s">
        <v>28</v>
      </c>
      <c r="J55" s="168" t="s">
        <v>29</v>
      </c>
      <c r="K55">
        <v>314.83999999999997</v>
      </c>
      <c r="L55">
        <v>244794.68</v>
      </c>
      <c r="M55">
        <v>6600.23</v>
      </c>
      <c r="N55">
        <v>238194.45</v>
      </c>
      <c r="O55">
        <v>1</v>
      </c>
      <c r="P55">
        <v>50</v>
      </c>
      <c r="Q55">
        <v>87</v>
      </c>
      <c r="R55" s="168" t="s">
        <v>5015</v>
      </c>
      <c r="S55" s="168" t="s">
        <v>5016</v>
      </c>
      <c r="T55" s="168" t="s">
        <v>5017</v>
      </c>
      <c r="U55">
        <v>0</v>
      </c>
      <c r="V55">
        <v>4</v>
      </c>
      <c r="W55" s="168" t="s">
        <v>610</v>
      </c>
      <c r="X55" s="168" t="s">
        <v>2902</v>
      </c>
      <c r="Y55">
        <v>646846.15</v>
      </c>
      <c r="Z55">
        <v>11857.82</v>
      </c>
      <c r="AA55">
        <v>634988.32999999996</v>
      </c>
      <c r="AB55">
        <v>5</v>
      </c>
      <c r="AC55">
        <v>262</v>
      </c>
      <c r="AD55">
        <v>157</v>
      </c>
      <c r="AE55">
        <v>126997.666</v>
      </c>
      <c r="AF55" t="s">
        <v>5014</v>
      </c>
      <c r="AG55">
        <v>2423.6195801526719</v>
      </c>
      <c r="AH55">
        <v>0</v>
      </c>
      <c r="AI55">
        <v>314.83999999999997</v>
      </c>
      <c r="AJ55" s="168" t="s">
        <v>609</v>
      </c>
      <c r="AK55">
        <v>540043.31999999995</v>
      </c>
      <c r="AL55">
        <v>720000</v>
      </c>
      <c r="AM55" s="168" t="s">
        <v>3</v>
      </c>
      <c r="AN55" s="168" t="s">
        <v>1</v>
      </c>
      <c r="AO55" s="168"/>
      <c r="AP55" s="168" t="s">
        <v>2</v>
      </c>
      <c r="AQ55">
        <v>51860435.149999999</v>
      </c>
      <c r="AR55">
        <v>566687.9</v>
      </c>
      <c r="AS55">
        <v>51293747.25</v>
      </c>
      <c r="AT55">
        <v>25855</v>
      </c>
      <c r="AU55">
        <v>499</v>
      </c>
      <c r="AV55">
        <v>14935</v>
      </c>
      <c r="AW55">
        <v>3649.8610901850875</v>
      </c>
      <c r="AX55">
        <v>43709863.640000001</v>
      </c>
      <c r="AY55">
        <v>928592.94587448286</v>
      </c>
      <c r="AZ55">
        <v>102793.08066132265</v>
      </c>
      <c r="BA55" t="s">
        <v>4985</v>
      </c>
      <c r="BB55">
        <v>1983.9004931347902</v>
      </c>
      <c r="BC55">
        <v>0</v>
      </c>
      <c r="BD55">
        <v>417844.54</v>
      </c>
      <c r="BE55" s="168"/>
      <c r="BF55">
        <v>43709863.640000001</v>
      </c>
      <c r="BG55">
        <v>83495000</v>
      </c>
    </row>
    <row r="56" spans="1:59" x14ac:dyDescent="0.25">
      <c r="A56" s="168" t="s">
        <v>605</v>
      </c>
      <c r="B56" s="168" t="s">
        <v>606</v>
      </c>
      <c r="C56" s="168" t="s">
        <v>607</v>
      </c>
      <c r="D56" s="168" t="s">
        <v>26</v>
      </c>
      <c r="E56" s="168" t="s">
        <v>608</v>
      </c>
      <c r="F56" s="168" t="s">
        <v>4635</v>
      </c>
      <c r="G56" s="168" t="s">
        <v>2831</v>
      </c>
      <c r="H56" s="168" t="s">
        <v>561</v>
      </c>
      <c r="I56" s="168" t="s">
        <v>2832</v>
      </c>
      <c r="J56" s="168" t="s">
        <v>2831</v>
      </c>
      <c r="K56">
        <v>0</v>
      </c>
      <c r="L56">
        <v>110370.43</v>
      </c>
      <c r="M56">
        <v>0</v>
      </c>
      <c r="N56">
        <v>110370.43</v>
      </c>
      <c r="O56">
        <v>1</v>
      </c>
      <c r="P56">
        <v>37</v>
      </c>
      <c r="Q56">
        <v>53</v>
      </c>
      <c r="R56" s="168" t="s">
        <v>4635</v>
      </c>
      <c r="S56" s="168" t="s">
        <v>4636</v>
      </c>
      <c r="T56" s="168" t="s">
        <v>4637</v>
      </c>
      <c r="U56">
        <v>0</v>
      </c>
      <c r="V56">
        <v>5</v>
      </c>
      <c r="W56" s="168" t="s">
        <v>2833</v>
      </c>
      <c r="X56" s="168" t="s">
        <v>2915</v>
      </c>
      <c r="Y56">
        <v>646846.15</v>
      </c>
      <c r="Z56">
        <v>11857.82</v>
      </c>
      <c r="AA56">
        <v>634988.32999999996</v>
      </c>
      <c r="AB56">
        <v>5</v>
      </c>
      <c r="AC56">
        <v>262</v>
      </c>
      <c r="AD56">
        <v>157</v>
      </c>
      <c r="AE56">
        <v>126997.666</v>
      </c>
      <c r="AF56" t="s">
        <v>5014</v>
      </c>
      <c r="AG56">
        <v>2423.6195801526719</v>
      </c>
      <c r="AH56">
        <v>0</v>
      </c>
      <c r="AI56">
        <v>314.83999999999997</v>
      </c>
      <c r="AJ56" s="168" t="s">
        <v>609</v>
      </c>
      <c r="AK56">
        <v>540043.31999999995</v>
      </c>
      <c r="AL56">
        <v>720000</v>
      </c>
      <c r="AM56" s="168" t="s">
        <v>3</v>
      </c>
      <c r="AN56" s="168" t="s">
        <v>1</v>
      </c>
      <c r="AO56" s="168"/>
      <c r="AP56" s="168" t="s">
        <v>2</v>
      </c>
      <c r="AQ56">
        <v>51860435.149999999</v>
      </c>
      <c r="AR56">
        <v>566687.9</v>
      </c>
      <c r="AS56">
        <v>51293747.25</v>
      </c>
      <c r="AT56">
        <v>25855</v>
      </c>
      <c r="AU56">
        <v>499</v>
      </c>
      <c r="AV56">
        <v>14935</v>
      </c>
      <c r="AW56">
        <v>3649.8610901850875</v>
      </c>
      <c r="AX56">
        <v>43709863.640000001</v>
      </c>
      <c r="AY56">
        <v>928592.94587448286</v>
      </c>
      <c r="AZ56">
        <v>102793.08066132265</v>
      </c>
      <c r="BA56" t="s">
        <v>4985</v>
      </c>
      <c r="BB56">
        <v>1983.9004931347902</v>
      </c>
      <c r="BC56">
        <v>0</v>
      </c>
      <c r="BD56">
        <v>417844.54</v>
      </c>
      <c r="BE56" s="168"/>
      <c r="BF56">
        <v>43709863.640000001</v>
      </c>
      <c r="BG56">
        <v>83495000</v>
      </c>
    </row>
    <row r="57" spans="1:59" x14ac:dyDescent="0.25">
      <c r="A57" s="168" t="s">
        <v>605</v>
      </c>
      <c r="B57" s="168" t="s">
        <v>606</v>
      </c>
      <c r="C57" s="168" t="s">
        <v>1993</v>
      </c>
      <c r="D57" s="168" t="s">
        <v>1994</v>
      </c>
      <c r="E57" s="168" t="s">
        <v>1995</v>
      </c>
      <c r="F57" s="168" t="s">
        <v>4638</v>
      </c>
      <c r="G57" s="168" t="s">
        <v>1996</v>
      </c>
      <c r="H57" s="168" t="s">
        <v>49</v>
      </c>
      <c r="I57" s="168" t="s">
        <v>1997</v>
      </c>
      <c r="J57" s="168" t="s">
        <v>1996</v>
      </c>
      <c r="K57">
        <v>0</v>
      </c>
      <c r="L57">
        <v>133211.42000000001</v>
      </c>
      <c r="M57">
        <v>0</v>
      </c>
      <c r="N57">
        <v>133211.42000000001</v>
      </c>
      <c r="O57">
        <v>1</v>
      </c>
      <c r="P57">
        <v>27</v>
      </c>
      <c r="Q57">
        <v>46</v>
      </c>
      <c r="R57" s="168" t="s">
        <v>4638</v>
      </c>
      <c r="S57" s="168" t="s">
        <v>4639</v>
      </c>
      <c r="T57" s="168" t="s">
        <v>4640</v>
      </c>
      <c r="U57">
        <v>0</v>
      </c>
      <c r="V57">
        <v>1</v>
      </c>
      <c r="W57" s="168" t="s">
        <v>1998</v>
      </c>
      <c r="X57" s="168" t="s">
        <v>2902</v>
      </c>
      <c r="Y57">
        <v>133211.42000000001</v>
      </c>
      <c r="Z57">
        <v>16842.580000000002</v>
      </c>
      <c r="AA57">
        <v>116368.84</v>
      </c>
      <c r="AB57">
        <v>2</v>
      </c>
      <c r="AC57">
        <v>47</v>
      </c>
      <c r="AD57">
        <v>27</v>
      </c>
      <c r="AE57">
        <v>58184.42</v>
      </c>
      <c r="AF57" t="s">
        <v>4641</v>
      </c>
      <c r="AG57">
        <v>2475.9327659574469</v>
      </c>
      <c r="AH57">
        <v>0</v>
      </c>
      <c r="AI57">
        <v>0</v>
      </c>
      <c r="AJ57" s="168" t="s">
        <v>1999</v>
      </c>
      <c r="AK57">
        <v>99224.69</v>
      </c>
      <c r="AL57">
        <v>380000</v>
      </c>
      <c r="AM57" s="168" t="s">
        <v>3</v>
      </c>
      <c r="AN57" s="168" t="s">
        <v>1</v>
      </c>
      <c r="AO57" s="168"/>
      <c r="AP57" s="168" t="s">
        <v>2</v>
      </c>
      <c r="AQ57">
        <v>51860435.149999999</v>
      </c>
      <c r="AR57">
        <v>566687.9</v>
      </c>
      <c r="AS57">
        <v>51293747.25</v>
      </c>
      <c r="AT57">
        <v>25855</v>
      </c>
      <c r="AU57">
        <v>499</v>
      </c>
      <c r="AV57">
        <v>14935</v>
      </c>
      <c r="AW57">
        <v>3649.8610901850875</v>
      </c>
      <c r="AX57">
        <v>43709863.640000001</v>
      </c>
      <c r="AY57">
        <v>928592.94587448286</v>
      </c>
      <c r="AZ57">
        <v>102793.08066132265</v>
      </c>
      <c r="BA57" t="s">
        <v>4985</v>
      </c>
      <c r="BB57">
        <v>1983.9004931347902</v>
      </c>
      <c r="BC57">
        <v>0</v>
      </c>
      <c r="BD57">
        <v>417844.54</v>
      </c>
      <c r="BE57" s="168"/>
      <c r="BF57">
        <v>43709863.640000001</v>
      </c>
      <c r="BG57">
        <v>83495000</v>
      </c>
    </row>
    <row r="58" spans="1:59" x14ac:dyDescent="0.25">
      <c r="A58" s="168" t="s">
        <v>605</v>
      </c>
      <c r="B58" s="168" t="s">
        <v>606</v>
      </c>
      <c r="C58" s="168" t="s">
        <v>1993</v>
      </c>
      <c r="D58" s="168" t="s">
        <v>1994</v>
      </c>
      <c r="E58" s="168" t="s">
        <v>1995</v>
      </c>
      <c r="F58" s="168" t="s">
        <v>3412</v>
      </c>
      <c r="G58" s="168" t="s">
        <v>2921</v>
      </c>
      <c r="H58" s="168" t="s">
        <v>945</v>
      </c>
      <c r="I58" s="168" t="s">
        <v>2922</v>
      </c>
      <c r="J58" s="168" t="s">
        <v>2921</v>
      </c>
      <c r="K58">
        <v>0</v>
      </c>
      <c r="L58">
        <v>0</v>
      </c>
      <c r="M58">
        <v>16842.580000000002</v>
      </c>
      <c r="N58">
        <v>-16842.580000000002</v>
      </c>
      <c r="O58">
        <v>1</v>
      </c>
      <c r="P58">
        <v>0</v>
      </c>
      <c r="Q58">
        <v>1</v>
      </c>
      <c r="R58" s="168" t="s">
        <v>3412</v>
      </c>
      <c r="S58" s="168" t="s">
        <v>4639</v>
      </c>
      <c r="T58" s="168" t="s">
        <v>3412</v>
      </c>
      <c r="U58">
        <v>0</v>
      </c>
      <c r="V58">
        <v>2</v>
      </c>
      <c r="W58" s="168" t="s">
        <v>2923</v>
      </c>
      <c r="X58" s="168" t="s">
        <v>2902</v>
      </c>
      <c r="Y58">
        <v>133211.42000000001</v>
      </c>
      <c r="Z58">
        <v>16842.580000000002</v>
      </c>
      <c r="AA58">
        <v>116368.84</v>
      </c>
      <c r="AB58">
        <v>2</v>
      </c>
      <c r="AC58">
        <v>47</v>
      </c>
      <c r="AD58">
        <v>27</v>
      </c>
      <c r="AE58">
        <v>58184.42</v>
      </c>
      <c r="AF58" t="s">
        <v>4641</v>
      </c>
      <c r="AG58">
        <v>2475.9327659574469</v>
      </c>
      <c r="AH58">
        <v>0</v>
      </c>
      <c r="AI58">
        <v>0</v>
      </c>
      <c r="AJ58" s="168" t="s">
        <v>1999</v>
      </c>
      <c r="AK58">
        <v>99224.69</v>
      </c>
      <c r="AL58">
        <v>380000</v>
      </c>
      <c r="AM58" s="168" t="s">
        <v>3</v>
      </c>
      <c r="AN58" s="168" t="s">
        <v>1</v>
      </c>
      <c r="AO58" s="168"/>
      <c r="AP58" s="168" t="s">
        <v>2</v>
      </c>
      <c r="AQ58">
        <v>51860435.149999999</v>
      </c>
      <c r="AR58">
        <v>566687.9</v>
      </c>
      <c r="AS58">
        <v>51293747.25</v>
      </c>
      <c r="AT58">
        <v>25855</v>
      </c>
      <c r="AU58">
        <v>499</v>
      </c>
      <c r="AV58">
        <v>14935</v>
      </c>
      <c r="AW58">
        <v>3649.8610901850875</v>
      </c>
      <c r="AX58">
        <v>43709863.640000001</v>
      </c>
      <c r="AY58">
        <v>928592.94587448286</v>
      </c>
      <c r="AZ58">
        <v>102793.08066132265</v>
      </c>
      <c r="BA58" t="s">
        <v>4985</v>
      </c>
      <c r="BB58">
        <v>1983.9004931347902</v>
      </c>
      <c r="BC58">
        <v>0</v>
      </c>
      <c r="BD58">
        <v>417844.54</v>
      </c>
      <c r="BE58" s="168"/>
      <c r="BF58">
        <v>43709863.640000001</v>
      </c>
      <c r="BG58">
        <v>83495000</v>
      </c>
    </row>
    <row r="59" spans="1:59" x14ac:dyDescent="0.25">
      <c r="A59" s="168" t="s">
        <v>605</v>
      </c>
      <c r="B59" s="168" t="s">
        <v>606</v>
      </c>
      <c r="C59" s="168" t="s">
        <v>2680</v>
      </c>
      <c r="D59" s="168" t="s">
        <v>2681</v>
      </c>
      <c r="E59" s="168" t="s">
        <v>2682</v>
      </c>
      <c r="F59" s="168" t="s">
        <v>3876</v>
      </c>
      <c r="G59" s="168" t="s">
        <v>3457</v>
      </c>
      <c r="H59" s="168" t="s">
        <v>2683</v>
      </c>
      <c r="I59" s="168" t="s">
        <v>3458</v>
      </c>
      <c r="J59" s="168" t="s">
        <v>3457</v>
      </c>
      <c r="K59">
        <v>0</v>
      </c>
      <c r="L59">
        <v>66332.13</v>
      </c>
      <c r="M59">
        <v>0</v>
      </c>
      <c r="N59">
        <v>66332.13</v>
      </c>
      <c r="O59">
        <v>1</v>
      </c>
      <c r="P59">
        <v>27</v>
      </c>
      <c r="Q59">
        <v>40</v>
      </c>
      <c r="R59" s="168" t="s">
        <v>3876</v>
      </c>
      <c r="S59" s="168" t="s">
        <v>3877</v>
      </c>
      <c r="T59" s="168" t="s">
        <v>3878</v>
      </c>
      <c r="U59">
        <v>0</v>
      </c>
      <c r="V59">
        <v>1</v>
      </c>
      <c r="W59" s="168" t="s">
        <v>3459</v>
      </c>
      <c r="X59" s="168" t="s">
        <v>2870</v>
      </c>
      <c r="Y59">
        <v>397841.09</v>
      </c>
      <c r="Z59">
        <v>2200</v>
      </c>
      <c r="AA59">
        <v>395641.09</v>
      </c>
      <c r="AB59">
        <v>3</v>
      </c>
      <c r="AC59">
        <v>200</v>
      </c>
      <c r="AD59">
        <v>117</v>
      </c>
      <c r="AE59" t="s">
        <v>5018</v>
      </c>
      <c r="AF59" t="s">
        <v>5019</v>
      </c>
      <c r="AG59">
        <v>1978.2054499999999</v>
      </c>
      <c r="AH59">
        <v>0</v>
      </c>
      <c r="AI59">
        <v>3808.4</v>
      </c>
      <c r="AJ59" s="168" t="s">
        <v>2684</v>
      </c>
      <c r="AK59">
        <v>338545.63</v>
      </c>
      <c r="AL59">
        <v>370000</v>
      </c>
      <c r="AM59" s="168" t="s">
        <v>3</v>
      </c>
      <c r="AN59" s="168" t="s">
        <v>1</v>
      </c>
      <c r="AO59" s="168"/>
      <c r="AP59" s="168" t="s">
        <v>2</v>
      </c>
      <c r="AQ59">
        <v>51860435.149999999</v>
      </c>
      <c r="AR59">
        <v>566687.9</v>
      </c>
      <c r="AS59">
        <v>51293747.25</v>
      </c>
      <c r="AT59">
        <v>25855</v>
      </c>
      <c r="AU59">
        <v>499</v>
      </c>
      <c r="AV59">
        <v>14935</v>
      </c>
      <c r="AW59">
        <v>3649.8610901850875</v>
      </c>
      <c r="AX59">
        <v>43709863.640000001</v>
      </c>
      <c r="AY59">
        <v>928592.94587448286</v>
      </c>
      <c r="AZ59">
        <v>102793.08066132265</v>
      </c>
      <c r="BA59" t="s">
        <v>4985</v>
      </c>
      <c r="BB59">
        <v>1983.9004931347902</v>
      </c>
      <c r="BC59">
        <v>0</v>
      </c>
      <c r="BD59">
        <v>417844.54</v>
      </c>
      <c r="BE59" s="168"/>
      <c r="BF59">
        <v>43709863.640000001</v>
      </c>
      <c r="BG59">
        <v>83495000</v>
      </c>
    </row>
    <row r="60" spans="1:59" x14ac:dyDescent="0.25">
      <c r="A60" s="168" t="s">
        <v>605</v>
      </c>
      <c r="B60" s="168" t="s">
        <v>606</v>
      </c>
      <c r="C60" s="168" t="s">
        <v>2680</v>
      </c>
      <c r="D60" s="168" t="s">
        <v>2681</v>
      </c>
      <c r="E60" s="168" t="s">
        <v>2682</v>
      </c>
      <c r="F60" s="168" t="s">
        <v>5020</v>
      </c>
      <c r="G60" s="168" t="s">
        <v>3153</v>
      </c>
      <c r="H60" s="168" t="s">
        <v>23</v>
      </c>
      <c r="I60" s="168" t="s">
        <v>3154</v>
      </c>
      <c r="J60" s="168" t="s">
        <v>3153</v>
      </c>
      <c r="K60">
        <v>0</v>
      </c>
      <c r="L60">
        <v>231321.51</v>
      </c>
      <c r="M60">
        <v>2200</v>
      </c>
      <c r="N60">
        <v>229121.51</v>
      </c>
      <c r="O60">
        <v>1</v>
      </c>
      <c r="P60">
        <v>53</v>
      </c>
      <c r="Q60">
        <v>104</v>
      </c>
      <c r="R60" s="168" t="s">
        <v>5020</v>
      </c>
      <c r="S60" s="168" t="s">
        <v>5021</v>
      </c>
      <c r="T60" s="168" t="s">
        <v>5022</v>
      </c>
      <c r="U60">
        <v>0</v>
      </c>
      <c r="V60">
        <v>2</v>
      </c>
      <c r="W60" s="168" t="s">
        <v>3155</v>
      </c>
      <c r="X60" s="168" t="s">
        <v>2902</v>
      </c>
      <c r="Y60">
        <v>397841.09</v>
      </c>
      <c r="Z60">
        <v>2200</v>
      </c>
      <c r="AA60">
        <v>395641.09</v>
      </c>
      <c r="AB60">
        <v>3</v>
      </c>
      <c r="AC60">
        <v>200</v>
      </c>
      <c r="AD60">
        <v>117</v>
      </c>
      <c r="AE60" t="s">
        <v>5018</v>
      </c>
      <c r="AF60" t="s">
        <v>5019</v>
      </c>
      <c r="AG60">
        <v>1978.2054499999999</v>
      </c>
      <c r="AH60">
        <v>0</v>
      </c>
      <c r="AI60">
        <v>3808.4</v>
      </c>
      <c r="AJ60" s="168" t="s">
        <v>2684</v>
      </c>
      <c r="AK60">
        <v>338545.63</v>
      </c>
      <c r="AL60">
        <v>370000</v>
      </c>
      <c r="AM60" s="168" t="s">
        <v>3</v>
      </c>
      <c r="AN60" s="168" t="s">
        <v>1</v>
      </c>
      <c r="AO60" s="168"/>
      <c r="AP60" s="168" t="s">
        <v>2</v>
      </c>
      <c r="AQ60">
        <v>51860435.149999999</v>
      </c>
      <c r="AR60">
        <v>566687.9</v>
      </c>
      <c r="AS60">
        <v>51293747.25</v>
      </c>
      <c r="AT60">
        <v>25855</v>
      </c>
      <c r="AU60">
        <v>499</v>
      </c>
      <c r="AV60">
        <v>14935</v>
      </c>
      <c r="AW60">
        <v>3649.8610901850875</v>
      </c>
      <c r="AX60">
        <v>43709863.640000001</v>
      </c>
      <c r="AY60">
        <v>928592.94587448286</v>
      </c>
      <c r="AZ60">
        <v>102793.08066132265</v>
      </c>
      <c r="BA60" t="s">
        <v>4985</v>
      </c>
      <c r="BB60">
        <v>1983.9004931347902</v>
      </c>
      <c r="BC60">
        <v>0</v>
      </c>
      <c r="BD60">
        <v>417844.54</v>
      </c>
      <c r="BE60" s="168"/>
      <c r="BF60">
        <v>43709863.640000001</v>
      </c>
      <c r="BG60">
        <v>83495000</v>
      </c>
    </row>
    <row r="61" spans="1:59" x14ac:dyDescent="0.25">
      <c r="A61" s="168" t="s">
        <v>605</v>
      </c>
      <c r="B61" s="168" t="s">
        <v>606</v>
      </c>
      <c r="C61" s="168" t="s">
        <v>2680</v>
      </c>
      <c r="D61" s="168" t="s">
        <v>2681</v>
      </c>
      <c r="E61" s="168" t="s">
        <v>2682</v>
      </c>
      <c r="F61" s="168" t="s">
        <v>5023</v>
      </c>
      <c r="G61" s="168" t="s">
        <v>2685</v>
      </c>
      <c r="H61" s="168" t="s">
        <v>24</v>
      </c>
      <c r="I61" s="168" t="s">
        <v>2686</v>
      </c>
      <c r="J61" s="168" t="s">
        <v>2685</v>
      </c>
      <c r="K61">
        <v>3808.4</v>
      </c>
      <c r="L61">
        <v>100187.45</v>
      </c>
      <c r="M61">
        <v>0</v>
      </c>
      <c r="N61">
        <v>100187.45</v>
      </c>
      <c r="O61">
        <v>1</v>
      </c>
      <c r="P61">
        <v>37</v>
      </c>
      <c r="Q61">
        <v>56</v>
      </c>
      <c r="R61" s="168" t="s">
        <v>5023</v>
      </c>
      <c r="S61" s="168" t="s">
        <v>5024</v>
      </c>
      <c r="T61" s="168" t="s">
        <v>5025</v>
      </c>
      <c r="U61">
        <v>0</v>
      </c>
      <c r="V61">
        <v>3</v>
      </c>
      <c r="W61" s="168" t="s">
        <v>2687</v>
      </c>
      <c r="X61" s="168" t="s">
        <v>2920</v>
      </c>
      <c r="Y61">
        <v>397841.09</v>
      </c>
      <c r="Z61">
        <v>2200</v>
      </c>
      <c r="AA61">
        <v>395641.09</v>
      </c>
      <c r="AB61">
        <v>3</v>
      </c>
      <c r="AC61">
        <v>200</v>
      </c>
      <c r="AD61">
        <v>117</v>
      </c>
      <c r="AE61" t="s">
        <v>5018</v>
      </c>
      <c r="AF61" t="s">
        <v>5019</v>
      </c>
      <c r="AG61">
        <v>1978.2054499999999</v>
      </c>
      <c r="AH61">
        <v>0</v>
      </c>
      <c r="AI61">
        <v>3808.4</v>
      </c>
      <c r="AJ61" s="168" t="s">
        <v>2684</v>
      </c>
      <c r="AK61">
        <v>338545.63</v>
      </c>
      <c r="AL61">
        <v>370000</v>
      </c>
      <c r="AM61" s="168" t="s">
        <v>3</v>
      </c>
      <c r="AN61" s="168" t="s">
        <v>1</v>
      </c>
      <c r="AO61" s="168"/>
      <c r="AP61" s="168" t="s">
        <v>2</v>
      </c>
      <c r="AQ61">
        <v>51860435.149999999</v>
      </c>
      <c r="AR61">
        <v>566687.9</v>
      </c>
      <c r="AS61">
        <v>51293747.25</v>
      </c>
      <c r="AT61">
        <v>25855</v>
      </c>
      <c r="AU61">
        <v>499</v>
      </c>
      <c r="AV61">
        <v>14935</v>
      </c>
      <c r="AW61">
        <v>3649.8610901850875</v>
      </c>
      <c r="AX61">
        <v>43709863.640000001</v>
      </c>
      <c r="AY61">
        <v>928592.94587448286</v>
      </c>
      <c r="AZ61">
        <v>102793.08066132265</v>
      </c>
      <c r="BA61" t="s">
        <v>4985</v>
      </c>
      <c r="BB61">
        <v>1983.9004931347902</v>
      </c>
      <c r="BC61">
        <v>0</v>
      </c>
      <c r="BD61">
        <v>417844.54</v>
      </c>
      <c r="BE61" s="168"/>
      <c r="BF61">
        <v>43709863.640000001</v>
      </c>
      <c r="BG61">
        <v>83495000</v>
      </c>
    </row>
    <row r="62" spans="1:59" x14ac:dyDescent="0.25">
      <c r="A62" s="168" t="s">
        <v>611</v>
      </c>
      <c r="B62" s="168" t="s">
        <v>612</v>
      </c>
      <c r="C62" s="168" t="s">
        <v>613</v>
      </c>
      <c r="D62" s="168" t="s">
        <v>69</v>
      </c>
      <c r="E62" s="168" t="s">
        <v>615</v>
      </c>
      <c r="F62" s="168" t="s">
        <v>4196</v>
      </c>
      <c r="G62" s="168" t="s">
        <v>71</v>
      </c>
      <c r="H62" s="168" t="s">
        <v>72</v>
      </c>
      <c r="I62" s="168" t="s">
        <v>70</v>
      </c>
      <c r="J62" s="168" t="s">
        <v>71</v>
      </c>
      <c r="K62">
        <v>0</v>
      </c>
      <c r="L62">
        <v>100555.36</v>
      </c>
      <c r="M62">
        <v>0</v>
      </c>
      <c r="N62">
        <v>100555.36</v>
      </c>
      <c r="O62">
        <v>1</v>
      </c>
      <c r="P62">
        <v>28</v>
      </c>
      <c r="Q62">
        <v>38</v>
      </c>
      <c r="R62" s="168" t="s">
        <v>4196</v>
      </c>
      <c r="S62" s="168" t="s">
        <v>4197</v>
      </c>
      <c r="T62" s="168" t="s">
        <v>4198</v>
      </c>
      <c r="U62">
        <v>0</v>
      </c>
      <c r="V62">
        <v>1</v>
      </c>
      <c r="W62" s="168" t="s">
        <v>614</v>
      </c>
      <c r="X62" s="168" t="s">
        <v>2902</v>
      </c>
      <c r="Y62">
        <v>722340.7</v>
      </c>
      <c r="Z62">
        <v>0</v>
      </c>
      <c r="AA62">
        <v>722340.7</v>
      </c>
      <c r="AB62">
        <v>5</v>
      </c>
      <c r="AC62">
        <v>203</v>
      </c>
      <c r="AD62">
        <v>139</v>
      </c>
      <c r="AE62">
        <v>144468.14000000001</v>
      </c>
      <c r="AF62" t="s">
        <v>4642</v>
      </c>
      <c r="AG62">
        <v>3558.3285714285716</v>
      </c>
      <c r="AH62">
        <v>0</v>
      </c>
      <c r="AI62">
        <v>0</v>
      </c>
      <c r="AJ62" s="168" t="s">
        <v>616</v>
      </c>
      <c r="AK62">
        <v>613752.25</v>
      </c>
      <c r="AL62">
        <v>980000</v>
      </c>
      <c r="AM62" s="168" t="s">
        <v>3</v>
      </c>
      <c r="AN62" s="168" t="s">
        <v>1</v>
      </c>
      <c r="AO62" s="168"/>
      <c r="AP62" s="168" t="s">
        <v>2</v>
      </c>
      <c r="AQ62">
        <v>51860435.149999999</v>
      </c>
      <c r="AR62">
        <v>566687.9</v>
      </c>
      <c r="AS62">
        <v>51293747.25</v>
      </c>
      <c r="AT62">
        <v>25855</v>
      </c>
      <c r="AU62">
        <v>499</v>
      </c>
      <c r="AV62">
        <v>14935</v>
      </c>
      <c r="AW62">
        <v>3649.8610901850875</v>
      </c>
      <c r="AX62">
        <v>43709863.640000001</v>
      </c>
      <c r="AY62">
        <v>928592.94587448286</v>
      </c>
      <c r="AZ62">
        <v>102793.08066132265</v>
      </c>
      <c r="BA62" t="s">
        <v>4985</v>
      </c>
      <c r="BB62">
        <v>1983.9004931347902</v>
      </c>
      <c r="BC62">
        <v>0</v>
      </c>
      <c r="BD62">
        <v>417844.54</v>
      </c>
      <c r="BE62" s="168"/>
      <c r="BF62">
        <v>43709863.640000001</v>
      </c>
      <c r="BG62">
        <v>83495000</v>
      </c>
    </row>
    <row r="63" spans="1:59" x14ac:dyDescent="0.25">
      <c r="A63" s="168" t="s">
        <v>611</v>
      </c>
      <c r="B63" s="168" t="s">
        <v>612</v>
      </c>
      <c r="C63" s="168" t="s">
        <v>613</v>
      </c>
      <c r="D63" s="168" t="s">
        <v>69</v>
      </c>
      <c r="E63" s="168" t="s">
        <v>615</v>
      </c>
      <c r="F63" s="168" t="s">
        <v>4199</v>
      </c>
      <c r="G63" s="168" t="s">
        <v>3156</v>
      </c>
      <c r="H63" s="168" t="s">
        <v>918</v>
      </c>
      <c r="I63" s="168" t="s">
        <v>3157</v>
      </c>
      <c r="J63" s="168" t="s">
        <v>3156</v>
      </c>
      <c r="K63">
        <v>0</v>
      </c>
      <c r="L63">
        <v>254598.91</v>
      </c>
      <c r="M63">
        <v>0</v>
      </c>
      <c r="N63">
        <v>254598.91</v>
      </c>
      <c r="O63">
        <v>1</v>
      </c>
      <c r="P63">
        <v>38</v>
      </c>
      <c r="Q63">
        <v>52</v>
      </c>
      <c r="R63" s="168" t="s">
        <v>4199</v>
      </c>
      <c r="S63" s="168" t="s">
        <v>4200</v>
      </c>
      <c r="T63" s="168" t="s">
        <v>4201</v>
      </c>
      <c r="U63">
        <v>0</v>
      </c>
      <c r="V63">
        <v>2</v>
      </c>
      <c r="W63" s="168" t="s">
        <v>3158</v>
      </c>
      <c r="X63" s="168" t="s">
        <v>2902</v>
      </c>
      <c r="Y63">
        <v>722340.7</v>
      </c>
      <c r="Z63">
        <v>0</v>
      </c>
      <c r="AA63">
        <v>722340.7</v>
      </c>
      <c r="AB63">
        <v>5</v>
      </c>
      <c r="AC63">
        <v>203</v>
      </c>
      <c r="AD63">
        <v>139</v>
      </c>
      <c r="AE63">
        <v>144468.14000000001</v>
      </c>
      <c r="AF63" t="s">
        <v>4642</v>
      </c>
      <c r="AG63">
        <v>3558.3285714285716</v>
      </c>
      <c r="AH63">
        <v>0</v>
      </c>
      <c r="AI63">
        <v>0</v>
      </c>
      <c r="AJ63" s="168" t="s">
        <v>616</v>
      </c>
      <c r="AK63">
        <v>613752.25</v>
      </c>
      <c r="AL63">
        <v>980000</v>
      </c>
      <c r="AM63" s="168" t="s">
        <v>3</v>
      </c>
      <c r="AN63" s="168" t="s">
        <v>1</v>
      </c>
      <c r="AO63" s="168"/>
      <c r="AP63" s="168" t="s">
        <v>2</v>
      </c>
      <c r="AQ63">
        <v>51860435.149999999</v>
      </c>
      <c r="AR63">
        <v>566687.9</v>
      </c>
      <c r="AS63">
        <v>51293747.25</v>
      </c>
      <c r="AT63">
        <v>25855</v>
      </c>
      <c r="AU63">
        <v>499</v>
      </c>
      <c r="AV63">
        <v>14935</v>
      </c>
      <c r="AW63">
        <v>3649.8610901850875</v>
      </c>
      <c r="AX63">
        <v>43709863.640000001</v>
      </c>
      <c r="AY63">
        <v>928592.94587448286</v>
      </c>
      <c r="AZ63">
        <v>102793.08066132265</v>
      </c>
      <c r="BA63" t="s">
        <v>4985</v>
      </c>
      <c r="BB63">
        <v>1983.9004931347902</v>
      </c>
      <c r="BC63">
        <v>0</v>
      </c>
      <c r="BD63">
        <v>417844.54</v>
      </c>
      <c r="BE63" s="168"/>
      <c r="BF63">
        <v>43709863.640000001</v>
      </c>
      <c r="BG63">
        <v>83495000</v>
      </c>
    </row>
    <row r="64" spans="1:59" x14ac:dyDescent="0.25">
      <c r="A64" s="168" t="s">
        <v>611</v>
      </c>
      <c r="B64" s="168" t="s">
        <v>612</v>
      </c>
      <c r="C64" s="168" t="s">
        <v>613</v>
      </c>
      <c r="D64" s="168" t="s">
        <v>69</v>
      </c>
      <c r="E64" s="168" t="s">
        <v>615</v>
      </c>
      <c r="F64" s="168" t="s">
        <v>4202</v>
      </c>
      <c r="G64" s="168" t="s">
        <v>3159</v>
      </c>
      <c r="H64" s="168" t="s">
        <v>562</v>
      </c>
      <c r="I64" s="168" t="s">
        <v>3160</v>
      </c>
      <c r="J64" s="168" t="s">
        <v>3159</v>
      </c>
      <c r="K64">
        <v>0</v>
      </c>
      <c r="L64">
        <v>166812.01</v>
      </c>
      <c r="M64">
        <v>0</v>
      </c>
      <c r="N64">
        <v>166812.01</v>
      </c>
      <c r="O64">
        <v>1</v>
      </c>
      <c r="P64">
        <v>20</v>
      </c>
      <c r="Q64">
        <v>33</v>
      </c>
      <c r="R64" s="168" t="s">
        <v>4202</v>
      </c>
      <c r="S64" s="168" t="s">
        <v>4203</v>
      </c>
      <c r="T64" s="168" t="s">
        <v>4204</v>
      </c>
      <c r="U64">
        <v>0</v>
      </c>
      <c r="V64">
        <v>3</v>
      </c>
      <c r="W64" s="168" t="s">
        <v>3161</v>
      </c>
      <c r="X64" s="168" t="s">
        <v>3162</v>
      </c>
      <c r="Y64">
        <v>722340.7</v>
      </c>
      <c r="Z64">
        <v>0</v>
      </c>
      <c r="AA64">
        <v>722340.7</v>
      </c>
      <c r="AB64">
        <v>5</v>
      </c>
      <c r="AC64">
        <v>203</v>
      </c>
      <c r="AD64">
        <v>139</v>
      </c>
      <c r="AE64">
        <v>144468.14000000001</v>
      </c>
      <c r="AF64" t="s">
        <v>4642</v>
      </c>
      <c r="AG64">
        <v>3558.3285714285716</v>
      </c>
      <c r="AH64">
        <v>0</v>
      </c>
      <c r="AI64">
        <v>0</v>
      </c>
      <c r="AJ64" s="168" t="s">
        <v>616</v>
      </c>
      <c r="AK64">
        <v>613752.25</v>
      </c>
      <c r="AL64">
        <v>980000</v>
      </c>
      <c r="AM64" s="168" t="s">
        <v>3</v>
      </c>
      <c r="AN64" s="168" t="s">
        <v>1</v>
      </c>
      <c r="AO64" s="168"/>
      <c r="AP64" s="168" t="s">
        <v>2</v>
      </c>
      <c r="AQ64">
        <v>51860435.149999999</v>
      </c>
      <c r="AR64">
        <v>566687.9</v>
      </c>
      <c r="AS64">
        <v>51293747.25</v>
      </c>
      <c r="AT64">
        <v>25855</v>
      </c>
      <c r="AU64">
        <v>499</v>
      </c>
      <c r="AV64">
        <v>14935</v>
      </c>
      <c r="AW64">
        <v>3649.8610901850875</v>
      </c>
      <c r="AX64">
        <v>43709863.640000001</v>
      </c>
      <c r="AY64">
        <v>928592.94587448286</v>
      </c>
      <c r="AZ64">
        <v>102793.08066132265</v>
      </c>
      <c r="BA64" t="s">
        <v>4985</v>
      </c>
      <c r="BB64">
        <v>1983.9004931347902</v>
      </c>
      <c r="BC64">
        <v>0</v>
      </c>
      <c r="BD64">
        <v>417844.54</v>
      </c>
      <c r="BE64" s="168"/>
      <c r="BF64">
        <v>43709863.640000001</v>
      </c>
      <c r="BG64">
        <v>83495000</v>
      </c>
    </row>
    <row r="65" spans="1:59" x14ac:dyDescent="0.25">
      <c r="A65" s="168" t="s">
        <v>611</v>
      </c>
      <c r="B65" s="168" t="s">
        <v>612</v>
      </c>
      <c r="C65" s="168" t="s">
        <v>613</v>
      </c>
      <c r="D65" s="168" t="s">
        <v>69</v>
      </c>
      <c r="E65" s="168" t="s">
        <v>615</v>
      </c>
      <c r="F65" s="168" t="s">
        <v>4404</v>
      </c>
      <c r="G65" s="168" t="s">
        <v>74</v>
      </c>
      <c r="H65" s="168" t="s">
        <v>75</v>
      </c>
      <c r="I65" s="168" t="s">
        <v>73</v>
      </c>
      <c r="J65" s="168" t="s">
        <v>74</v>
      </c>
      <c r="K65">
        <v>0</v>
      </c>
      <c r="L65">
        <v>100260.56</v>
      </c>
      <c r="M65">
        <v>0</v>
      </c>
      <c r="N65">
        <v>100260.56</v>
      </c>
      <c r="O65">
        <v>1</v>
      </c>
      <c r="P65">
        <v>20</v>
      </c>
      <c r="Q65">
        <v>32</v>
      </c>
      <c r="R65" s="168" t="s">
        <v>4404</v>
      </c>
      <c r="S65" s="168" t="s">
        <v>4405</v>
      </c>
      <c r="T65" s="168" t="s">
        <v>4406</v>
      </c>
      <c r="U65">
        <v>0</v>
      </c>
      <c r="V65">
        <v>4</v>
      </c>
      <c r="W65" s="168" t="s">
        <v>617</v>
      </c>
      <c r="X65" s="168" t="s">
        <v>2915</v>
      </c>
      <c r="Y65">
        <v>722340.7</v>
      </c>
      <c r="Z65">
        <v>0</v>
      </c>
      <c r="AA65">
        <v>722340.7</v>
      </c>
      <c r="AB65">
        <v>5</v>
      </c>
      <c r="AC65">
        <v>203</v>
      </c>
      <c r="AD65">
        <v>139</v>
      </c>
      <c r="AE65">
        <v>144468.14000000001</v>
      </c>
      <c r="AF65" t="s">
        <v>4642</v>
      </c>
      <c r="AG65">
        <v>3558.3285714285716</v>
      </c>
      <c r="AH65">
        <v>0</v>
      </c>
      <c r="AI65">
        <v>0</v>
      </c>
      <c r="AJ65" s="168" t="s">
        <v>616</v>
      </c>
      <c r="AK65">
        <v>613752.25</v>
      </c>
      <c r="AL65">
        <v>980000</v>
      </c>
      <c r="AM65" s="168" t="s">
        <v>3</v>
      </c>
      <c r="AN65" s="168" t="s">
        <v>1</v>
      </c>
      <c r="AO65" s="168"/>
      <c r="AP65" s="168" t="s">
        <v>2</v>
      </c>
      <c r="AQ65">
        <v>51860435.149999999</v>
      </c>
      <c r="AR65">
        <v>566687.9</v>
      </c>
      <c r="AS65">
        <v>51293747.25</v>
      </c>
      <c r="AT65">
        <v>25855</v>
      </c>
      <c r="AU65">
        <v>499</v>
      </c>
      <c r="AV65">
        <v>14935</v>
      </c>
      <c r="AW65">
        <v>3649.8610901850875</v>
      </c>
      <c r="AX65">
        <v>43709863.640000001</v>
      </c>
      <c r="AY65">
        <v>928592.94587448286</v>
      </c>
      <c r="AZ65">
        <v>102793.08066132265</v>
      </c>
      <c r="BA65" t="s">
        <v>4985</v>
      </c>
      <c r="BB65">
        <v>1983.9004931347902</v>
      </c>
      <c r="BC65">
        <v>0</v>
      </c>
      <c r="BD65">
        <v>417844.54</v>
      </c>
      <c r="BE65" s="168"/>
      <c r="BF65">
        <v>43709863.640000001</v>
      </c>
      <c r="BG65">
        <v>83495000</v>
      </c>
    </row>
    <row r="66" spans="1:59" x14ac:dyDescent="0.25">
      <c r="A66" s="168" t="s">
        <v>611</v>
      </c>
      <c r="B66" s="168" t="s">
        <v>612</v>
      </c>
      <c r="C66" s="168" t="s">
        <v>613</v>
      </c>
      <c r="D66" s="168" t="s">
        <v>69</v>
      </c>
      <c r="E66" s="168" t="s">
        <v>615</v>
      </c>
      <c r="F66" s="168" t="s">
        <v>4031</v>
      </c>
      <c r="G66" s="168" t="s">
        <v>3163</v>
      </c>
      <c r="H66" s="168" t="s">
        <v>2800</v>
      </c>
      <c r="I66" s="168" t="s">
        <v>3164</v>
      </c>
      <c r="J66" s="168" t="s">
        <v>3163</v>
      </c>
      <c r="K66">
        <v>0</v>
      </c>
      <c r="L66">
        <v>100113.86</v>
      </c>
      <c r="M66">
        <v>0</v>
      </c>
      <c r="N66">
        <v>100113.86</v>
      </c>
      <c r="O66">
        <v>1</v>
      </c>
      <c r="P66">
        <v>33</v>
      </c>
      <c r="Q66">
        <v>48</v>
      </c>
      <c r="R66" s="168" t="s">
        <v>4031</v>
      </c>
      <c r="S66" s="168" t="s">
        <v>4032</v>
      </c>
      <c r="T66" s="168" t="s">
        <v>4033</v>
      </c>
      <c r="U66">
        <v>0</v>
      </c>
      <c r="V66">
        <v>5</v>
      </c>
      <c r="W66" s="168" t="s">
        <v>3165</v>
      </c>
      <c r="X66" s="168" t="s">
        <v>2915</v>
      </c>
      <c r="Y66">
        <v>722340.7</v>
      </c>
      <c r="Z66">
        <v>0</v>
      </c>
      <c r="AA66">
        <v>722340.7</v>
      </c>
      <c r="AB66">
        <v>5</v>
      </c>
      <c r="AC66">
        <v>203</v>
      </c>
      <c r="AD66">
        <v>139</v>
      </c>
      <c r="AE66">
        <v>144468.14000000001</v>
      </c>
      <c r="AF66" t="s">
        <v>4642</v>
      </c>
      <c r="AG66">
        <v>3558.3285714285716</v>
      </c>
      <c r="AH66">
        <v>0</v>
      </c>
      <c r="AI66">
        <v>0</v>
      </c>
      <c r="AJ66" s="168" t="s">
        <v>616</v>
      </c>
      <c r="AK66">
        <v>613752.25</v>
      </c>
      <c r="AL66">
        <v>980000</v>
      </c>
      <c r="AM66" s="168" t="s">
        <v>3</v>
      </c>
      <c r="AN66" s="168" t="s">
        <v>1</v>
      </c>
      <c r="AO66" s="168"/>
      <c r="AP66" s="168" t="s">
        <v>2</v>
      </c>
      <c r="AQ66">
        <v>51860435.149999999</v>
      </c>
      <c r="AR66">
        <v>566687.9</v>
      </c>
      <c r="AS66">
        <v>51293747.25</v>
      </c>
      <c r="AT66">
        <v>25855</v>
      </c>
      <c r="AU66">
        <v>499</v>
      </c>
      <c r="AV66">
        <v>14935</v>
      </c>
      <c r="AW66">
        <v>3649.8610901850875</v>
      </c>
      <c r="AX66">
        <v>43709863.640000001</v>
      </c>
      <c r="AY66">
        <v>928592.94587448286</v>
      </c>
      <c r="AZ66">
        <v>102793.08066132265</v>
      </c>
      <c r="BA66" t="s">
        <v>4985</v>
      </c>
      <c r="BB66">
        <v>1983.9004931347902</v>
      </c>
      <c r="BC66">
        <v>0</v>
      </c>
      <c r="BD66">
        <v>417844.54</v>
      </c>
      <c r="BE66" s="168"/>
      <c r="BF66">
        <v>43709863.640000001</v>
      </c>
      <c r="BG66">
        <v>83495000</v>
      </c>
    </row>
    <row r="67" spans="1:59" x14ac:dyDescent="0.25">
      <c r="A67" s="168" t="s">
        <v>611</v>
      </c>
      <c r="B67" s="168" t="s">
        <v>612</v>
      </c>
      <c r="C67" s="168" t="s">
        <v>618</v>
      </c>
      <c r="D67" s="168" t="s">
        <v>59</v>
      </c>
      <c r="E67" s="168" t="s">
        <v>619</v>
      </c>
      <c r="F67" s="168" t="s">
        <v>5026</v>
      </c>
      <c r="G67" s="168" t="s">
        <v>2000</v>
      </c>
      <c r="H67" s="168" t="s">
        <v>60</v>
      </c>
      <c r="I67" s="168" t="s">
        <v>2001</v>
      </c>
      <c r="J67" s="168" t="s">
        <v>2000</v>
      </c>
      <c r="K67">
        <v>3735.62</v>
      </c>
      <c r="L67">
        <v>58899.03</v>
      </c>
      <c r="M67">
        <v>0</v>
      </c>
      <c r="N67">
        <v>58899.03</v>
      </c>
      <c r="O67">
        <v>1</v>
      </c>
      <c r="P67">
        <v>21</v>
      </c>
      <c r="Q67">
        <v>46</v>
      </c>
      <c r="R67" s="168" t="s">
        <v>5026</v>
      </c>
      <c r="S67" s="168" t="s">
        <v>5027</v>
      </c>
      <c r="T67" s="168" t="s">
        <v>5028</v>
      </c>
      <c r="U67">
        <v>0</v>
      </c>
      <c r="V67">
        <v>1</v>
      </c>
      <c r="W67" s="168" t="s">
        <v>2002</v>
      </c>
      <c r="X67" s="168" t="s">
        <v>2915</v>
      </c>
      <c r="Y67">
        <v>400106.54</v>
      </c>
      <c r="Z67">
        <v>0</v>
      </c>
      <c r="AA67">
        <v>400106.54</v>
      </c>
      <c r="AB67">
        <v>4</v>
      </c>
      <c r="AC67">
        <v>191</v>
      </c>
      <c r="AD67">
        <v>96</v>
      </c>
      <c r="AE67">
        <v>100026.63499999999</v>
      </c>
      <c r="AF67" t="s">
        <v>5029</v>
      </c>
      <c r="AG67">
        <v>2094.7986387434553</v>
      </c>
      <c r="AH67">
        <v>0</v>
      </c>
      <c r="AI67">
        <v>3735.62</v>
      </c>
      <c r="AJ67" s="168" t="s">
        <v>620</v>
      </c>
      <c r="AK67">
        <v>340082.42</v>
      </c>
      <c r="AL67">
        <v>720000</v>
      </c>
      <c r="AM67" s="168" t="s">
        <v>3</v>
      </c>
      <c r="AN67" s="168" t="s">
        <v>1</v>
      </c>
      <c r="AO67" s="168"/>
      <c r="AP67" s="168" t="s">
        <v>2</v>
      </c>
      <c r="AQ67">
        <v>51860435.149999999</v>
      </c>
      <c r="AR67">
        <v>566687.9</v>
      </c>
      <c r="AS67">
        <v>51293747.25</v>
      </c>
      <c r="AT67">
        <v>25855</v>
      </c>
      <c r="AU67">
        <v>499</v>
      </c>
      <c r="AV67">
        <v>14935</v>
      </c>
      <c r="AW67">
        <v>3649.8610901850875</v>
      </c>
      <c r="AX67">
        <v>43709863.640000001</v>
      </c>
      <c r="AY67">
        <v>928592.94587448286</v>
      </c>
      <c r="AZ67">
        <v>102793.08066132265</v>
      </c>
      <c r="BA67" t="s">
        <v>4985</v>
      </c>
      <c r="BB67">
        <v>1983.9004931347902</v>
      </c>
      <c r="BC67">
        <v>0</v>
      </c>
      <c r="BD67">
        <v>417844.54</v>
      </c>
      <c r="BE67" s="168"/>
      <c r="BF67">
        <v>43709863.640000001</v>
      </c>
      <c r="BG67">
        <v>83495000</v>
      </c>
    </row>
    <row r="68" spans="1:59" x14ac:dyDescent="0.25">
      <c r="A68" s="168" t="s">
        <v>611</v>
      </c>
      <c r="B68" s="168" t="s">
        <v>612</v>
      </c>
      <c r="C68" s="168" t="s">
        <v>618</v>
      </c>
      <c r="D68" s="168" t="s">
        <v>59</v>
      </c>
      <c r="E68" s="168" t="s">
        <v>619</v>
      </c>
      <c r="F68" s="168" t="s">
        <v>4205</v>
      </c>
      <c r="G68" s="168" t="s">
        <v>62</v>
      </c>
      <c r="H68" s="168" t="s">
        <v>63</v>
      </c>
      <c r="I68" s="168" t="s">
        <v>61</v>
      </c>
      <c r="J68" s="168" t="s">
        <v>62</v>
      </c>
      <c r="K68">
        <v>0</v>
      </c>
      <c r="L68">
        <v>117704.92</v>
      </c>
      <c r="M68">
        <v>0</v>
      </c>
      <c r="N68">
        <v>117704.92</v>
      </c>
      <c r="O68">
        <v>1</v>
      </c>
      <c r="P68">
        <v>31</v>
      </c>
      <c r="Q68">
        <v>53</v>
      </c>
      <c r="R68" s="168" t="s">
        <v>4205</v>
      </c>
      <c r="S68" s="168" t="s">
        <v>4206</v>
      </c>
      <c r="T68" s="168" t="s">
        <v>4207</v>
      </c>
      <c r="U68">
        <v>0</v>
      </c>
      <c r="V68">
        <v>2</v>
      </c>
      <c r="W68" s="168" t="s">
        <v>621</v>
      </c>
      <c r="X68" s="168" t="s">
        <v>2915</v>
      </c>
      <c r="Y68">
        <v>400106.54</v>
      </c>
      <c r="Z68">
        <v>0</v>
      </c>
      <c r="AA68">
        <v>400106.54</v>
      </c>
      <c r="AB68">
        <v>4</v>
      </c>
      <c r="AC68">
        <v>191</v>
      </c>
      <c r="AD68">
        <v>96</v>
      </c>
      <c r="AE68">
        <v>100026.63499999999</v>
      </c>
      <c r="AF68" t="s">
        <v>5029</v>
      </c>
      <c r="AG68">
        <v>2094.7986387434553</v>
      </c>
      <c r="AH68">
        <v>0</v>
      </c>
      <c r="AI68">
        <v>3735.62</v>
      </c>
      <c r="AJ68" s="168" t="s">
        <v>620</v>
      </c>
      <c r="AK68">
        <v>340082.42</v>
      </c>
      <c r="AL68">
        <v>720000</v>
      </c>
      <c r="AM68" s="168" t="s">
        <v>3</v>
      </c>
      <c r="AN68" s="168" t="s">
        <v>1</v>
      </c>
      <c r="AO68" s="168"/>
      <c r="AP68" s="168" t="s">
        <v>2</v>
      </c>
      <c r="AQ68">
        <v>51860435.149999999</v>
      </c>
      <c r="AR68">
        <v>566687.9</v>
      </c>
      <c r="AS68">
        <v>51293747.25</v>
      </c>
      <c r="AT68">
        <v>25855</v>
      </c>
      <c r="AU68">
        <v>499</v>
      </c>
      <c r="AV68">
        <v>14935</v>
      </c>
      <c r="AW68">
        <v>3649.8610901850875</v>
      </c>
      <c r="AX68">
        <v>43709863.640000001</v>
      </c>
      <c r="AY68">
        <v>928592.94587448286</v>
      </c>
      <c r="AZ68">
        <v>102793.08066132265</v>
      </c>
      <c r="BA68" t="s">
        <v>4985</v>
      </c>
      <c r="BB68">
        <v>1983.9004931347902</v>
      </c>
      <c r="BC68">
        <v>0</v>
      </c>
      <c r="BD68">
        <v>417844.54</v>
      </c>
      <c r="BE68" s="168"/>
      <c r="BF68">
        <v>43709863.640000001</v>
      </c>
      <c r="BG68">
        <v>83495000</v>
      </c>
    </row>
    <row r="69" spans="1:59" x14ac:dyDescent="0.25">
      <c r="A69" s="168" t="s">
        <v>611</v>
      </c>
      <c r="B69" s="168" t="s">
        <v>612</v>
      </c>
      <c r="C69" s="168" t="s">
        <v>618</v>
      </c>
      <c r="D69" s="168" t="s">
        <v>59</v>
      </c>
      <c r="E69" s="168" t="s">
        <v>619</v>
      </c>
      <c r="F69" s="168" t="s">
        <v>4407</v>
      </c>
      <c r="G69" s="168" t="s">
        <v>3166</v>
      </c>
      <c r="H69" s="168" t="s">
        <v>65</v>
      </c>
      <c r="I69" s="168" t="s">
        <v>64</v>
      </c>
      <c r="J69" s="168" t="s">
        <v>3166</v>
      </c>
      <c r="K69">
        <v>0</v>
      </c>
      <c r="L69">
        <v>118597.72</v>
      </c>
      <c r="M69">
        <v>0</v>
      </c>
      <c r="N69">
        <v>118597.72</v>
      </c>
      <c r="O69">
        <v>1</v>
      </c>
      <c r="P69">
        <v>24</v>
      </c>
      <c r="Q69">
        <v>50</v>
      </c>
      <c r="R69" s="168" t="s">
        <v>4407</v>
      </c>
      <c r="S69" s="168" t="s">
        <v>4408</v>
      </c>
      <c r="T69" s="168" t="s">
        <v>4409</v>
      </c>
      <c r="U69">
        <v>0</v>
      </c>
      <c r="V69">
        <v>3</v>
      </c>
      <c r="W69" s="168" t="s">
        <v>3167</v>
      </c>
      <c r="X69" s="168" t="s">
        <v>2943</v>
      </c>
      <c r="Y69">
        <v>400106.54</v>
      </c>
      <c r="Z69">
        <v>0</v>
      </c>
      <c r="AA69">
        <v>400106.54</v>
      </c>
      <c r="AB69">
        <v>4</v>
      </c>
      <c r="AC69">
        <v>191</v>
      </c>
      <c r="AD69">
        <v>96</v>
      </c>
      <c r="AE69">
        <v>100026.63499999999</v>
      </c>
      <c r="AF69" t="s">
        <v>5029</v>
      </c>
      <c r="AG69">
        <v>2094.7986387434553</v>
      </c>
      <c r="AH69">
        <v>0</v>
      </c>
      <c r="AI69">
        <v>3735.62</v>
      </c>
      <c r="AJ69" s="168" t="s">
        <v>620</v>
      </c>
      <c r="AK69">
        <v>340082.42</v>
      </c>
      <c r="AL69">
        <v>720000</v>
      </c>
      <c r="AM69" s="168" t="s">
        <v>3</v>
      </c>
      <c r="AN69" s="168" t="s">
        <v>1</v>
      </c>
      <c r="AO69" s="168"/>
      <c r="AP69" s="168" t="s">
        <v>2</v>
      </c>
      <c r="AQ69">
        <v>51860435.149999999</v>
      </c>
      <c r="AR69">
        <v>566687.9</v>
      </c>
      <c r="AS69">
        <v>51293747.25</v>
      </c>
      <c r="AT69">
        <v>25855</v>
      </c>
      <c r="AU69">
        <v>499</v>
      </c>
      <c r="AV69">
        <v>14935</v>
      </c>
      <c r="AW69">
        <v>3649.8610901850875</v>
      </c>
      <c r="AX69">
        <v>43709863.640000001</v>
      </c>
      <c r="AY69">
        <v>928592.94587448286</v>
      </c>
      <c r="AZ69">
        <v>102793.08066132265</v>
      </c>
      <c r="BA69" t="s">
        <v>4985</v>
      </c>
      <c r="BB69">
        <v>1983.9004931347902</v>
      </c>
      <c r="BC69">
        <v>0</v>
      </c>
      <c r="BD69">
        <v>417844.54</v>
      </c>
      <c r="BE69" s="168"/>
      <c r="BF69">
        <v>43709863.640000001</v>
      </c>
      <c r="BG69">
        <v>83495000</v>
      </c>
    </row>
    <row r="70" spans="1:59" x14ac:dyDescent="0.25">
      <c r="A70" s="168" t="s">
        <v>611</v>
      </c>
      <c r="B70" s="168" t="s">
        <v>612</v>
      </c>
      <c r="C70" s="168" t="s">
        <v>618</v>
      </c>
      <c r="D70" s="168" t="s">
        <v>59</v>
      </c>
      <c r="E70" s="168" t="s">
        <v>619</v>
      </c>
      <c r="F70" s="168" t="s">
        <v>3721</v>
      </c>
      <c r="G70" s="168" t="s">
        <v>67</v>
      </c>
      <c r="H70" s="168" t="s">
        <v>68</v>
      </c>
      <c r="I70" s="168" t="s">
        <v>66</v>
      </c>
      <c r="J70" s="168" t="s">
        <v>67</v>
      </c>
      <c r="K70">
        <v>0</v>
      </c>
      <c r="L70">
        <v>104904.87</v>
      </c>
      <c r="M70">
        <v>0</v>
      </c>
      <c r="N70">
        <v>104904.87</v>
      </c>
      <c r="O70">
        <v>1</v>
      </c>
      <c r="P70">
        <v>20</v>
      </c>
      <c r="Q70">
        <v>42</v>
      </c>
      <c r="R70" s="168" t="s">
        <v>3721</v>
      </c>
      <c r="S70" s="168" t="s">
        <v>3722</v>
      </c>
      <c r="T70" s="168" t="s">
        <v>3723</v>
      </c>
      <c r="U70">
        <v>0</v>
      </c>
      <c r="V70">
        <v>4</v>
      </c>
      <c r="W70" s="168" t="s">
        <v>622</v>
      </c>
      <c r="X70" s="168" t="s">
        <v>2915</v>
      </c>
      <c r="Y70">
        <v>400106.54</v>
      </c>
      <c r="Z70">
        <v>0</v>
      </c>
      <c r="AA70">
        <v>400106.54</v>
      </c>
      <c r="AB70">
        <v>4</v>
      </c>
      <c r="AC70">
        <v>191</v>
      </c>
      <c r="AD70">
        <v>96</v>
      </c>
      <c r="AE70">
        <v>100026.63499999999</v>
      </c>
      <c r="AF70" t="s">
        <v>5029</v>
      </c>
      <c r="AG70">
        <v>2094.7986387434553</v>
      </c>
      <c r="AH70">
        <v>0</v>
      </c>
      <c r="AI70">
        <v>3735.62</v>
      </c>
      <c r="AJ70" s="168" t="s">
        <v>620</v>
      </c>
      <c r="AK70">
        <v>340082.42</v>
      </c>
      <c r="AL70">
        <v>720000</v>
      </c>
      <c r="AM70" s="168" t="s">
        <v>3</v>
      </c>
      <c r="AN70" s="168" t="s">
        <v>1</v>
      </c>
      <c r="AO70" s="168"/>
      <c r="AP70" s="168" t="s">
        <v>2</v>
      </c>
      <c r="AQ70">
        <v>51860435.149999999</v>
      </c>
      <c r="AR70">
        <v>566687.9</v>
      </c>
      <c r="AS70">
        <v>51293747.25</v>
      </c>
      <c r="AT70">
        <v>25855</v>
      </c>
      <c r="AU70">
        <v>499</v>
      </c>
      <c r="AV70">
        <v>14935</v>
      </c>
      <c r="AW70">
        <v>3649.8610901850875</v>
      </c>
      <c r="AX70">
        <v>43709863.640000001</v>
      </c>
      <c r="AY70">
        <v>928592.94587448286</v>
      </c>
      <c r="AZ70">
        <v>102793.08066132265</v>
      </c>
      <c r="BA70" t="s">
        <v>4985</v>
      </c>
      <c r="BB70">
        <v>1983.9004931347902</v>
      </c>
      <c r="BC70">
        <v>0</v>
      </c>
      <c r="BD70">
        <v>417844.54</v>
      </c>
      <c r="BE70" s="168"/>
      <c r="BF70">
        <v>43709863.640000001</v>
      </c>
      <c r="BG70">
        <v>83495000</v>
      </c>
    </row>
    <row r="71" spans="1:59" x14ac:dyDescent="0.25">
      <c r="A71" s="168" t="s">
        <v>611</v>
      </c>
      <c r="B71" s="168" t="s">
        <v>612</v>
      </c>
      <c r="C71" s="168" t="s">
        <v>3168</v>
      </c>
      <c r="D71" s="168" t="s">
        <v>3169</v>
      </c>
      <c r="E71" s="168" t="s">
        <v>3170</v>
      </c>
      <c r="F71" s="168" t="s">
        <v>3724</v>
      </c>
      <c r="G71" s="168" t="s">
        <v>3520</v>
      </c>
      <c r="H71" s="168" t="s">
        <v>1895</v>
      </c>
      <c r="I71" s="168" t="s">
        <v>3521</v>
      </c>
      <c r="J71" s="168" t="s">
        <v>3520</v>
      </c>
      <c r="K71">
        <v>0</v>
      </c>
      <c r="L71">
        <v>119114.53</v>
      </c>
      <c r="M71">
        <v>0</v>
      </c>
      <c r="N71">
        <v>119114.53</v>
      </c>
      <c r="O71">
        <v>1</v>
      </c>
      <c r="P71">
        <v>25</v>
      </c>
      <c r="Q71">
        <v>36</v>
      </c>
      <c r="R71" s="168" t="s">
        <v>3724</v>
      </c>
      <c r="S71" s="168" t="s">
        <v>3725</v>
      </c>
      <c r="T71" s="168" t="s">
        <v>3726</v>
      </c>
      <c r="U71">
        <v>0</v>
      </c>
      <c r="V71">
        <v>1</v>
      </c>
      <c r="W71" s="168" t="s">
        <v>3522</v>
      </c>
      <c r="X71" s="168" t="s">
        <v>2902</v>
      </c>
      <c r="Y71">
        <v>487368.66</v>
      </c>
      <c r="Z71">
        <v>0</v>
      </c>
      <c r="AA71">
        <v>487368.66</v>
      </c>
      <c r="AB71">
        <v>4</v>
      </c>
      <c r="AC71">
        <v>149</v>
      </c>
      <c r="AD71">
        <v>95</v>
      </c>
      <c r="AE71">
        <v>121842.16499999999</v>
      </c>
      <c r="AF71" t="s">
        <v>4410</v>
      </c>
      <c r="AG71">
        <v>3270.9306040268457</v>
      </c>
      <c r="AH71">
        <v>0</v>
      </c>
      <c r="AI71">
        <v>0</v>
      </c>
      <c r="AJ71" s="168" t="s">
        <v>3174</v>
      </c>
      <c r="AK71">
        <v>415132.96</v>
      </c>
      <c r="AL71">
        <v>720000</v>
      </c>
      <c r="AM71" s="168" t="s">
        <v>3</v>
      </c>
      <c r="AN71" s="168" t="s">
        <v>1</v>
      </c>
      <c r="AO71" s="168"/>
      <c r="AP71" s="168" t="s">
        <v>2</v>
      </c>
      <c r="AQ71">
        <v>51860435.149999999</v>
      </c>
      <c r="AR71">
        <v>566687.9</v>
      </c>
      <c r="AS71">
        <v>51293747.25</v>
      </c>
      <c r="AT71">
        <v>25855</v>
      </c>
      <c r="AU71">
        <v>499</v>
      </c>
      <c r="AV71">
        <v>14935</v>
      </c>
      <c r="AW71">
        <v>3649.8610901850875</v>
      </c>
      <c r="AX71">
        <v>43709863.640000001</v>
      </c>
      <c r="AY71">
        <v>928592.94587448286</v>
      </c>
      <c r="AZ71">
        <v>102793.08066132265</v>
      </c>
      <c r="BA71" t="s">
        <v>4985</v>
      </c>
      <c r="BB71">
        <v>1983.9004931347902</v>
      </c>
      <c r="BC71">
        <v>0</v>
      </c>
      <c r="BD71">
        <v>417844.54</v>
      </c>
      <c r="BE71" s="168"/>
      <c r="BF71">
        <v>43709863.640000001</v>
      </c>
      <c r="BG71">
        <v>83495000</v>
      </c>
    </row>
    <row r="72" spans="1:59" x14ac:dyDescent="0.25">
      <c r="A72" s="168" t="s">
        <v>611</v>
      </c>
      <c r="B72" s="168" t="s">
        <v>612</v>
      </c>
      <c r="C72" s="168" t="s">
        <v>3168</v>
      </c>
      <c r="D72" s="168" t="s">
        <v>3169</v>
      </c>
      <c r="E72" s="168" t="s">
        <v>3170</v>
      </c>
      <c r="F72" s="168" t="s">
        <v>4034</v>
      </c>
      <c r="G72" s="168" t="s">
        <v>3369</v>
      </c>
      <c r="H72" s="168" t="s">
        <v>91</v>
      </c>
      <c r="I72" s="168" t="s">
        <v>3370</v>
      </c>
      <c r="J72" s="168" t="s">
        <v>3369</v>
      </c>
      <c r="K72">
        <v>0</v>
      </c>
      <c r="L72">
        <v>117350.38</v>
      </c>
      <c r="M72">
        <v>0</v>
      </c>
      <c r="N72">
        <v>117350.38</v>
      </c>
      <c r="O72">
        <v>1</v>
      </c>
      <c r="P72">
        <v>23</v>
      </c>
      <c r="Q72">
        <v>34</v>
      </c>
      <c r="R72" s="168" t="s">
        <v>4034</v>
      </c>
      <c r="S72" s="168" t="s">
        <v>4035</v>
      </c>
      <c r="T72" s="168" t="s">
        <v>4036</v>
      </c>
      <c r="U72">
        <v>0</v>
      </c>
      <c r="V72">
        <v>2</v>
      </c>
      <c r="W72" s="168" t="s">
        <v>3371</v>
      </c>
      <c r="X72" s="168" t="s">
        <v>2915</v>
      </c>
      <c r="Y72">
        <v>487368.66</v>
      </c>
      <c r="Z72">
        <v>0</v>
      </c>
      <c r="AA72">
        <v>487368.66</v>
      </c>
      <c r="AB72">
        <v>4</v>
      </c>
      <c r="AC72">
        <v>149</v>
      </c>
      <c r="AD72">
        <v>95</v>
      </c>
      <c r="AE72">
        <v>121842.16499999999</v>
      </c>
      <c r="AF72" t="s">
        <v>4410</v>
      </c>
      <c r="AG72">
        <v>3270.9306040268457</v>
      </c>
      <c r="AH72">
        <v>0</v>
      </c>
      <c r="AI72">
        <v>0</v>
      </c>
      <c r="AJ72" s="168" t="s">
        <v>3174</v>
      </c>
      <c r="AK72">
        <v>415132.96</v>
      </c>
      <c r="AL72">
        <v>720000</v>
      </c>
      <c r="AM72" s="168" t="s">
        <v>3</v>
      </c>
      <c r="AN72" s="168" t="s">
        <v>1</v>
      </c>
      <c r="AO72" s="168"/>
      <c r="AP72" s="168" t="s">
        <v>2</v>
      </c>
      <c r="AQ72">
        <v>51860435.149999999</v>
      </c>
      <c r="AR72">
        <v>566687.9</v>
      </c>
      <c r="AS72">
        <v>51293747.25</v>
      </c>
      <c r="AT72">
        <v>25855</v>
      </c>
      <c r="AU72">
        <v>499</v>
      </c>
      <c r="AV72">
        <v>14935</v>
      </c>
      <c r="AW72">
        <v>3649.8610901850875</v>
      </c>
      <c r="AX72">
        <v>43709863.640000001</v>
      </c>
      <c r="AY72">
        <v>928592.94587448286</v>
      </c>
      <c r="AZ72">
        <v>102793.08066132265</v>
      </c>
      <c r="BA72" t="s">
        <v>4985</v>
      </c>
      <c r="BB72">
        <v>1983.9004931347902</v>
      </c>
      <c r="BC72">
        <v>0</v>
      </c>
      <c r="BD72">
        <v>417844.54</v>
      </c>
      <c r="BE72" s="168"/>
      <c r="BF72">
        <v>43709863.640000001</v>
      </c>
      <c r="BG72">
        <v>83495000</v>
      </c>
    </row>
    <row r="73" spans="1:59" x14ac:dyDescent="0.25">
      <c r="A73" s="168" t="s">
        <v>611</v>
      </c>
      <c r="B73" s="168" t="s">
        <v>612</v>
      </c>
      <c r="C73" s="168" t="s">
        <v>3168</v>
      </c>
      <c r="D73" s="168" t="s">
        <v>3169</v>
      </c>
      <c r="E73" s="168" t="s">
        <v>3170</v>
      </c>
      <c r="F73" s="168" t="s">
        <v>4411</v>
      </c>
      <c r="G73" s="168" t="s">
        <v>3171</v>
      </c>
      <c r="H73" s="168" t="s">
        <v>92</v>
      </c>
      <c r="I73" s="168" t="s">
        <v>3172</v>
      </c>
      <c r="J73" s="168" t="s">
        <v>3171</v>
      </c>
      <c r="K73">
        <v>0</v>
      </c>
      <c r="L73">
        <v>101630.89</v>
      </c>
      <c r="M73">
        <v>0</v>
      </c>
      <c r="N73">
        <v>101630.89</v>
      </c>
      <c r="O73">
        <v>1</v>
      </c>
      <c r="P73">
        <v>27</v>
      </c>
      <c r="Q73">
        <v>37</v>
      </c>
      <c r="R73" s="168" t="s">
        <v>4411</v>
      </c>
      <c r="S73" s="168" t="s">
        <v>4412</v>
      </c>
      <c r="T73" s="168" t="s">
        <v>4413</v>
      </c>
      <c r="U73">
        <v>0</v>
      </c>
      <c r="V73">
        <v>3</v>
      </c>
      <c r="W73" s="168" t="s">
        <v>3173</v>
      </c>
      <c r="X73" s="168" t="s">
        <v>2902</v>
      </c>
      <c r="Y73">
        <v>487368.66</v>
      </c>
      <c r="Z73">
        <v>0</v>
      </c>
      <c r="AA73">
        <v>487368.66</v>
      </c>
      <c r="AB73">
        <v>4</v>
      </c>
      <c r="AC73">
        <v>149</v>
      </c>
      <c r="AD73">
        <v>95</v>
      </c>
      <c r="AE73">
        <v>121842.16499999999</v>
      </c>
      <c r="AF73" t="s">
        <v>4410</v>
      </c>
      <c r="AG73">
        <v>3270.9306040268457</v>
      </c>
      <c r="AH73">
        <v>0</v>
      </c>
      <c r="AI73">
        <v>0</v>
      </c>
      <c r="AJ73" s="168" t="s">
        <v>3174</v>
      </c>
      <c r="AK73">
        <v>415132.96</v>
      </c>
      <c r="AL73">
        <v>720000</v>
      </c>
      <c r="AM73" s="168" t="s">
        <v>3</v>
      </c>
      <c r="AN73" s="168" t="s">
        <v>1</v>
      </c>
      <c r="AO73" s="168"/>
      <c r="AP73" s="168" t="s">
        <v>2</v>
      </c>
      <c r="AQ73">
        <v>51860435.149999999</v>
      </c>
      <c r="AR73">
        <v>566687.9</v>
      </c>
      <c r="AS73">
        <v>51293747.25</v>
      </c>
      <c r="AT73">
        <v>25855</v>
      </c>
      <c r="AU73">
        <v>499</v>
      </c>
      <c r="AV73">
        <v>14935</v>
      </c>
      <c r="AW73">
        <v>3649.8610901850875</v>
      </c>
      <c r="AX73">
        <v>43709863.640000001</v>
      </c>
      <c r="AY73">
        <v>928592.94587448286</v>
      </c>
      <c r="AZ73">
        <v>102793.08066132265</v>
      </c>
      <c r="BA73" t="s">
        <v>4985</v>
      </c>
      <c r="BB73">
        <v>1983.9004931347902</v>
      </c>
      <c r="BC73">
        <v>0</v>
      </c>
      <c r="BD73">
        <v>417844.54</v>
      </c>
      <c r="BE73" s="168"/>
      <c r="BF73">
        <v>43709863.640000001</v>
      </c>
      <c r="BG73">
        <v>83495000</v>
      </c>
    </row>
    <row r="74" spans="1:59" x14ac:dyDescent="0.25">
      <c r="A74" s="168" t="s">
        <v>611</v>
      </c>
      <c r="B74" s="168" t="s">
        <v>612</v>
      </c>
      <c r="C74" s="168" t="s">
        <v>3168</v>
      </c>
      <c r="D74" s="168" t="s">
        <v>3169</v>
      </c>
      <c r="E74" s="168" t="s">
        <v>3170</v>
      </c>
      <c r="F74" s="168" t="s">
        <v>3727</v>
      </c>
      <c r="G74" s="168" t="s">
        <v>3175</v>
      </c>
      <c r="H74" s="168" t="s">
        <v>93</v>
      </c>
      <c r="I74" s="168" t="s">
        <v>3176</v>
      </c>
      <c r="J74" s="168" t="s">
        <v>3175</v>
      </c>
      <c r="K74">
        <v>0</v>
      </c>
      <c r="L74">
        <v>149272.85999999999</v>
      </c>
      <c r="M74">
        <v>0</v>
      </c>
      <c r="N74">
        <v>149272.85999999999</v>
      </c>
      <c r="O74">
        <v>1</v>
      </c>
      <c r="P74">
        <v>20</v>
      </c>
      <c r="Q74">
        <v>42</v>
      </c>
      <c r="R74" s="168" t="s">
        <v>3727</v>
      </c>
      <c r="S74" s="168" t="s">
        <v>3728</v>
      </c>
      <c r="T74" s="168" t="s">
        <v>3729</v>
      </c>
      <c r="U74">
        <v>0</v>
      </c>
      <c r="V74">
        <v>4</v>
      </c>
      <c r="W74" s="168" t="s">
        <v>3177</v>
      </c>
      <c r="X74" s="168" t="s">
        <v>2915</v>
      </c>
      <c r="Y74">
        <v>487368.66</v>
      </c>
      <c r="Z74">
        <v>0</v>
      </c>
      <c r="AA74">
        <v>487368.66</v>
      </c>
      <c r="AB74">
        <v>4</v>
      </c>
      <c r="AC74">
        <v>149</v>
      </c>
      <c r="AD74">
        <v>95</v>
      </c>
      <c r="AE74">
        <v>121842.16499999999</v>
      </c>
      <c r="AF74" t="s">
        <v>4410</v>
      </c>
      <c r="AG74">
        <v>3270.9306040268457</v>
      </c>
      <c r="AH74">
        <v>0</v>
      </c>
      <c r="AI74">
        <v>0</v>
      </c>
      <c r="AJ74" s="168" t="s">
        <v>3174</v>
      </c>
      <c r="AK74">
        <v>415132.96</v>
      </c>
      <c r="AL74">
        <v>720000</v>
      </c>
      <c r="AM74" s="168" t="s">
        <v>3</v>
      </c>
      <c r="AN74" s="168" t="s">
        <v>1</v>
      </c>
      <c r="AO74" s="168"/>
      <c r="AP74" s="168" t="s">
        <v>2</v>
      </c>
      <c r="AQ74">
        <v>51860435.149999999</v>
      </c>
      <c r="AR74">
        <v>566687.9</v>
      </c>
      <c r="AS74">
        <v>51293747.25</v>
      </c>
      <c r="AT74">
        <v>25855</v>
      </c>
      <c r="AU74">
        <v>499</v>
      </c>
      <c r="AV74">
        <v>14935</v>
      </c>
      <c r="AW74">
        <v>3649.8610901850875</v>
      </c>
      <c r="AX74">
        <v>43709863.640000001</v>
      </c>
      <c r="AY74">
        <v>928592.94587448286</v>
      </c>
      <c r="AZ74">
        <v>102793.08066132265</v>
      </c>
      <c r="BA74" t="s">
        <v>4985</v>
      </c>
      <c r="BB74">
        <v>1983.9004931347902</v>
      </c>
      <c r="BC74">
        <v>0</v>
      </c>
      <c r="BD74">
        <v>417844.54</v>
      </c>
      <c r="BE74" s="168"/>
      <c r="BF74">
        <v>43709863.640000001</v>
      </c>
      <c r="BG74">
        <v>83495000</v>
      </c>
    </row>
    <row r="75" spans="1:59" x14ac:dyDescent="0.25">
      <c r="A75" s="168" t="s">
        <v>611</v>
      </c>
      <c r="B75" s="168" t="s">
        <v>612</v>
      </c>
      <c r="C75" s="168" t="s">
        <v>623</v>
      </c>
      <c r="D75" s="168" t="s">
        <v>83</v>
      </c>
      <c r="E75" s="168" t="s">
        <v>625</v>
      </c>
      <c r="F75" s="168" t="s">
        <v>4414</v>
      </c>
      <c r="G75" s="168" t="s">
        <v>3523</v>
      </c>
      <c r="H75" s="168" t="s">
        <v>1911</v>
      </c>
      <c r="I75" s="168" t="s">
        <v>3524</v>
      </c>
      <c r="J75" s="168" t="s">
        <v>3523</v>
      </c>
      <c r="K75">
        <v>0</v>
      </c>
      <c r="L75">
        <v>100250.05</v>
      </c>
      <c r="M75">
        <v>0</v>
      </c>
      <c r="N75">
        <v>100250.05</v>
      </c>
      <c r="O75">
        <v>1</v>
      </c>
      <c r="P75">
        <v>20</v>
      </c>
      <c r="Q75">
        <v>36</v>
      </c>
      <c r="R75" s="168" t="s">
        <v>4414</v>
      </c>
      <c r="S75" s="168" t="s">
        <v>4415</v>
      </c>
      <c r="T75" s="168" t="s">
        <v>4416</v>
      </c>
      <c r="U75">
        <v>0</v>
      </c>
      <c r="V75">
        <v>1</v>
      </c>
      <c r="W75" s="168" t="s">
        <v>3525</v>
      </c>
      <c r="X75" s="168" t="s">
        <v>2915</v>
      </c>
      <c r="Y75">
        <v>765951.99</v>
      </c>
      <c r="Z75">
        <v>0</v>
      </c>
      <c r="AA75">
        <v>765951.99</v>
      </c>
      <c r="AB75">
        <v>5</v>
      </c>
      <c r="AC75">
        <v>233</v>
      </c>
      <c r="AD75">
        <v>119</v>
      </c>
      <c r="AE75">
        <v>153190.39799999999</v>
      </c>
      <c r="AF75" t="s">
        <v>4643</v>
      </c>
      <c r="AG75">
        <v>3287.3475965665234</v>
      </c>
      <c r="AH75">
        <v>0</v>
      </c>
      <c r="AI75">
        <v>0</v>
      </c>
      <c r="AJ75" s="168" t="s">
        <v>626</v>
      </c>
      <c r="AK75">
        <v>651332.44999999995</v>
      </c>
      <c r="AL75">
        <v>970000</v>
      </c>
      <c r="AM75" s="168" t="s">
        <v>3</v>
      </c>
      <c r="AN75" s="168" t="s">
        <v>1</v>
      </c>
      <c r="AO75" s="168"/>
      <c r="AP75" s="168" t="s">
        <v>2</v>
      </c>
      <c r="AQ75">
        <v>51860435.149999999</v>
      </c>
      <c r="AR75">
        <v>566687.9</v>
      </c>
      <c r="AS75">
        <v>51293747.25</v>
      </c>
      <c r="AT75">
        <v>25855</v>
      </c>
      <c r="AU75">
        <v>499</v>
      </c>
      <c r="AV75">
        <v>14935</v>
      </c>
      <c r="AW75">
        <v>3649.8610901850875</v>
      </c>
      <c r="AX75">
        <v>43709863.640000001</v>
      </c>
      <c r="AY75">
        <v>928592.94587448286</v>
      </c>
      <c r="AZ75">
        <v>102793.08066132265</v>
      </c>
      <c r="BA75" t="s">
        <v>4985</v>
      </c>
      <c r="BB75">
        <v>1983.9004931347902</v>
      </c>
      <c r="BC75">
        <v>0</v>
      </c>
      <c r="BD75">
        <v>417844.54</v>
      </c>
      <c r="BE75" s="168"/>
      <c r="BF75">
        <v>43709863.640000001</v>
      </c>
      <c r="BG75">
        <v>83495000</v>
      </c>
    </row>
    <row r="76" spans="1:59" x14ac:dyDescent="0.25">
      <c r="A76" s="168" t="s">
        <v>611</v>
      </c>
      <c r="B76" s="168" t="s">
        <v>612</v>
      </c>
      <c r="C76" s="168" t="s">
        <v>623</v>
      </c>
      <c r="D76" s="168" t="s">
        <v>83</v>
      </c>
      <c r="E76" s="168" t="s">
        <v>625</v>
      </c>
      <c r="F76" s="168" t="s">
        <v>3730</v>
      </c>
      <c r="G76" s="168" t="s">
        <v>85</v>
      </c>
      <c r="H76" s="168" t="s">
        <v>86</v>
      </c>
      <c r="I76" s="168" t="s">
        <v>84</v>
      </c>
      <c r="J76" s="168" t="s">
        <v>85</v>
      </c>
      <c r="K76">
        <v>0</v>
      </c>
      <c r="L76">
        <v>120772.18</v>
      </c>
      <c r="M76">
        <v>0</v>
      </c>
      <c r="N76">
        <v>120772.18</v>
      </c>
      <c r="O76">
        <v>1</v>
      </c>
      <c r="P76">
        <v>22</v>
      </c>
      <c r="Q76">
        <v>58</v>
      </c>
      <c r="R76" s="168" t="s">
        <v>3730</v>
      </c>
      <c r="S76" s="168" t="s">
        <v>3731</v>
      </c>
      <c r="T76" s="168" t="s">
        <v>3732</v>
      </c>
      <c r="U76">
        <v>0</v>
      </c>
      <c r="V76">
        <v>2</v>
      </c>
      <c r="W76" s="168" t="s">
        <v>624</v>
      </c>
      <c r="X76" s="168" t="s">
        <v>2915</v>
      </c>
      <c r="Y76">
        <v>765951.99</v>
      </c>
      <c r="Z76">
        <v>0</v>
      </c>
      <c r="AA76">
        <v>765951.99</v>
      </c>
      <c r="AB76">
        <v>5</v>
      </c>
      <c r="AC76">
        <v>233</v>
      </c>
      <c r="AD76">
        <v>119</v>
      </c>
      <c r="AE76">
        <v>153190.39799999999</v>
      </c>
      <c r="AF76" t="s">
        <v>4643</v>
      </c>
      <c r="AG76">
        <v>3287.3475965665234</v>
      </c>
      <c r="AH76">
        <v>0</v>
      </c>
      <c r="AI76">
        <v>0</v>
      </c>
      <c r="AJ76" s="168" t="s">
        <v>626</v>
      </c>
      <c r="AK76">
        <v>651332.44999999995</v>
      </c>
      <c r="AL76">
        <v>970000</v>
      </c>
      <c r="AM76" s="168" t="s">
        <v>3</v>
      </c>
      <c r="AN76" s="168" t="s">
        <v>1</v>
      </c>
      <c r="AO76" s="168"/>
      <c r="AP76" s="168" t="s">
        <v>2</v>
      </c>
      <c r="AQ76">
        <v>51860435.149999999</v>
      </c>
      <c r="AR76">
        <v>566687.9</v>
      </c>
      <c r="AS76">
        <v>51293747.25</v>
      </c>
      <c r="AT76">
        <v>25855</v>
      </c>
      <c r="AU76">
        <v>499</v>
      </c>
      <c r="AV76">
        <v>14935</v>
      </c>
      <c r="AW76">
        <v>3649.8610901850875</v>
      </c>
      <c r="AX76">
        <v>43709863.640000001</v>
      </c>
      <c r="AY76">
        <v>928592.94587448286</v>
      </c>
      <c r="AZ76">
        <v>102793.08066132265</v>
      </c>
      <c r="BA76" t="s">
        <v>4985</v>
      </c>
      <c r="BB76">
        <v>1983.9004931347902</v>
      </c>
      <c r="BC76">
        <v>0</v>
      </c>
      <c r="BD76">
        <v>417844.54</v>
      </c>
      <c r="BE76" s="168"/>
      <c r="BF76">
        <v>43709863.640000001</v>
      </c>
      <c r="BG76">
        <v>83495000</v>
      </c>
    </row>
    <row r="77" spans="1:59" x14ac:dyDescent="0.25">
      <c r="A77" s="168" t="s">
        <v>611</v>
      </c>
      <c r="B77" s="168" t="s">
        <v>612</v>
      </c>
      <c r="C77" s="168" t="s">
        <v>623</v>
      </c>
      <c r="D77" s="168" t="s">
        <v>83</v>
      </c>
      <c r="E77" s="168" t="s">
        <v>625</v>
      </c>
      <c r="F77" s="168" t="s">
        <v>3879</v>
      </c>
      <c r="G77" s="168" t="s">
        <v>3178</v>
      </c>
      <c r="H77" s="168" t="s">
        <v>87</v>
      </c>
      <c r="I77" s="168" t="s">
        <v>3179</v>
      </c>
      <c r="J77" s="168" t="s">
        <v>3178</v>
      </c>
      <c r="K77">
        <v>0</v>
      </c>
      <c r="L77">
        <v>111547.2</v>
      </c>
      <c r="M77">
        <v>0</v>
      </c>
      <c r="N77">
        <v>111547.2</v>
      </c>
      <c r="O77">
        <v>1</v>
      </c>
      <c r="P77">
        <v>28</v>
      </c>
      <c r="Q77">
        <v>38</v>
      </c>
      <c r="R77" s="168" t="s">
        <v>3879</v>
      </c>
      <c r="S77" s="168" t="s">
        <v>3880</v>
      </c>
      <c r="T77" s="168" t="s">
        <v>3881</v>
      </c>
      <c r="U77">
        <v>0</v>
      </c>
      <c r="V77">
        <v>3</v>
      </c>
      <c r="W77" s="168" t="s">
        <v>3180</v>
      </c>
      <c r="X77" s="168" t="s">
        <v>2902</v>
      </c>
      <c r="Y77">
        <v>765951.99</v>
      </c>
      <c r="Z77">
        <v>0</v>
      </c>
      <c r="AA77">
        <v>765951.99</v>
      </c>
      <c r="AB77">
        <v>5</v>
      </c>
      <c r="AC77">
        <v>233</v>
      </c>
      <c r="AD77">
        <v>119</v>
      </c>
      <c r="AE77">
        <v>153190.39799999999</v>
      </c>
      <c r="AF77" t="s">
        <v>4643</v>
      </c>
      <c r="AG77">
        <v>3287.3475965665234</v>
      </c>
      <c r="AH77">
        <v>0</v>
      </c>
      <c r="AI77">
        <v>0</v>
      </c>
      <c r="AJ77" s="168" t="s">
        <v>626</v>
      </c>
      <c r="AK77">
        <v>651332.44999999995</v>
      </c>
      <c r="AL77">
        <v>970000</v>
      </c>
      <c r="AM77" s="168" t="s">
        <v>3</v>
      </c>
      <c r="AN77" s="168" t="s">
        <v>1</v>
      </c>
      <c r="AO77" s="168"/>
      <c r="AP77" s="168" t="s">
        <v>2</v>
      </c>
      <c r="AQ77">
        <v>51860435.149999999</v>
      </c>
      <c r="AR77">
        <v>566687.9</v>
      </c>
      <c r="AS77">
        <v>51293747.25</v>
      </c>
      <c r="AT77">
        <v>25855</v>
      </c>
      <c r="AU77">
        <v>499</v>
      </c>
      <c r="AV77">
        <v>14935</v>
      </c>
      <c r="AW77">
        <v>3649.8610901850875</v>
      </c>
      <c r="AX77">
        <v>43709863.640000001</v>
      </c>
      <c r="AY77">
        <v>928592.94587448286</v>
      </c>
      <c r="AZ77">
        <v>102793.08066132265</v>
      </c>
      <c r="BA77" t="s">
        <v>4985</v>
      </c>
      <c r="BB77">
        <v>1983.9004931347902</v>
      </c>
      <c r="BC77">
        <v>0</v>
      </c>
      <c r="BD77">
        <v>417844.54</v>
      </c>
      <c r="BE77" s="168"/>
      <c r="BF77">
        <v>43709863.640000001</v>
      </c>
      <c r="BG77">
        <v>83495000</v>
      </c>
    </row>
    <row r="78" spans="1:59" x14ac:dyDescent="0.25">
      <c r="A78" s="168" t="s">
        <v>611</v>
      </c>
      <c r="B78" s="168" t="s">
        <v>612</v>
      </c>
      <c r="C78" s="168" t="s">
        <v>623</v>
      </c>
      <c r="D78" s="168" t="s">
        <v>83</v>
      </c>
      <c r="E78" s="168" t="s">
        <v>625</v>
      </c>
      <c r="F78" s="168" t="s">
        <v>4037</v>
      </c>
      <c r="G78" s="168" t="s">
        <v>3181</v>
      </c>
      <c r="H78" s="168" t="s">
        <v>3125</v>
      </c>
      <c r="I78" s="168" t="s">
        <v>3182</v>
      </c>
      <c r="J78" s="168" t="s">
        <v>3181</v>
      </c>
      <c r="K78">
        <v>0</v>
      </c>
      <c r="L78">
        <v>134382.37</v>
      </c>
      <c r="M78">
        <v>0</v>
      </c>
      <c r="N78">
        <v>134382.37</v>
      </c>
      <c r="O78">
        <v>1</v>
      </c>
      <c r="P78">
        <v>23</v>
      </c>
      <c r="Q78">
        <v>37</v>
      </c>
      <c r="R78" s="168" t="s">
        <v>4037</v>
      </c>
      <c r="S78" s="168" t="s">
        <v>4038</v>
      </c>
      <c r="T78" s="168" t="s">
        <v>4039</v>
      </c>
      <c r="U78">
        <v>0</v>
      </c>
      <c r="V78">
        <v>4</v>
      </c>
      <c r="W78" s="168" t="s">
        <v>3183</v>
      </c>
      <c r="X78" s="168" t="s">
        <v>2902</v>
      </c>
      <c r="Y78">
        <v>765951.99</v>
      </c>
      <c r="Z78">
        <v>0</v>
      </c>
      <c r="AA78">
        <v>765951.99</v>
      </c>
      <c r="AB78">
        <v>5</v>
      </c>
      <c r="AC78">
        <v>233</v>
      </c>
      <c r="AD78">
        <v>119</v>
      </c>
      <c r="AE78">
        <v>153190.39799999999</v>
      </c>
      <c r="AF78" t="s">
        <v>4643</v>
      </c>
      <c r="AG78">
        <v>3287.3475965665234</v>
      </c>
      <c r="AH78">
        <v>0</v>
      </c>
      <c r="AI78">
        <v>0</v>
      </c>
      <c r="AJ78" s="168" t="s">
        <v>626</v>
      </c>
      <c r="AK78">
        <v>651332.44999999995</v>
      </c>
      <c r="AL78">
        <v>970000</v>
      </c>
      <c r="AM78" s="168" t="s">
        <v>3</v>
      </c>
      <c r="AN78" s="168" t="s">
        <v>1</v>
      </c>
      <c r="AO78" s="168"/>
      <c r="AP78" s="168" t="s">
        <v>2</v>
      </c>
      <c r="AQ78">
        <v>51860435.149999999</v>
      </c>
      <c r="AR78">
        <v>566687.9</v>
      </c>
      <c r="AS78">
        <v>51293747.25</v>
      </c>
      <c r="AT78">
        <v>25855</v>
      </c>
      <c r="AU78">
        <v>499</v>
      </c>
      <c r="AV78">
        <v>14935</v>
      </c>
      <c r="AW78">
        <v>3649.8610901850875</v>
      </c>
      <c r="AX78">
        <v>43709863.640000001</v>
      </c>
      <c r="AY78">
        <v>928592.94587448286</v>
      </c>
      <c r="AZ78">
        <v>102793.08066132265</v>
      </c>
      <c r="BA78" t="s">
        <v>4985</v>
      </c>
      <c r="BB78">
        <v>1983.9004931347902</v>
      </c>
      <c r="BC78">
        <v>0</v>
      </c>
      <c r="BD78">
        <v>417844.54</v>
      </c>
      <c r="BE78" s="168"/>
      <c r="BF78">
        <v>43709863.640000001</v>
      </c>
      <c r="BG78">
        <v>83495000</v>
      </c>
    </row>
    <row r="79" spans="1:59" x14ac:dyDescent="0.25">
      <c r="A79" s="168" t="s">
        <v>611</v>
      </c>
      <c r="B79" s="168" t="s">
        <v>612</v>
      </c>
      <c r="C79" s="168" t="s">
        <v>623</v>
      </c>
      <c r="D79" s="168" t="s">
        <v>83</v>
      </c>
      <c r="E79" s="168" t="s">
        <v>625</v>
      </c>
      <c r="F79" s="168" t="s">
        <v>3668</v>
      </c>
      <c r="G79" s="168" t="s">
        <v>89</v>
      </c>
      <c r="H79" s="168" t="s">
        <v>90</v>
      </c>
      <c r="I79" s="168" t="s">
        <v>88</v>
      </c>
      <c r="J79" s="168" t="s">
        <v>89</v>
      </c>
      <c r="K79">
        <v>0</v>
      </c>
      <c r="L79">
        <v>299000.19</v>
      </c>
      <c r="M79">
        <v>0</v>
      </c>
      <c r="N79">
        <v>299000.19</v>
      </c>
      <c r="O79">
        <v>1</v>
      </c>
      <c r="P79">
        <v>26</v>
      </c>
      <c r="Q79">
        <v>64</v>
      </c>
      <c r="R79" s="168" t="s">
        <v>3668</v>
      </c>
      <c r="S79" s="168" t="s">
        <v>3669</v>
      </c>
      <c r="T79" s="168" t="s">
        <v>3670</v>
      </c>
      <c r="U79">
        <v>0</v>
      </c>
      <c r="V79">
        <v>5</v>
      </c>
      <c r="W79" s="168" t="s">
        <v>627</v>
      </c>
      <c r="X79" s="168" t="s">
        <v>2924</v>
      </c>
      <c r="Y79">
        <v>765951.99</v>
      </c>
      <c r="Z79">
        <v>0</v>
      </c>
      <c r="AA79">
        <v>765951.99</v>
      </c>
      <c r="AB79">
        <v>5</v>
      </c>
      <c r="AC79">
        <v>233</v>
      </c>
      <c r="AD79">
        <v>119</v>
      </c>
      <c r="AE79">
        <v>153190.39799999999</v>
      </c>
      <c r="AF79" t="s">
        <v>4643</v>
      </c>
      <c r="AG79">
        <v>3287.3475965665234</v>
      </c>
      <c r="AH79">
        <v>0</v>
      </c>
      <c r="AI79">
        <v>0</v>
      </c>
      <c r="AJ79" s="168" t="s">
        <v>626</v>
      </c>
      <c r="AK79">
        <v>651332.44999999995</v>
      </c>
      <c r="AL79">
        <v>970000</v>
      </c>
      <c r="AM79" s="168" t="s">
        <v>3</v>
      </c>
      <c r="AN79" s="168" t="s">
        <v>1</v>
      </c>
      <c r="AO79" s="168"/>
      <c r="AP79" s="168" t="s">
        <v>2</v>
      </c>
      <c r="AQ79">
        <v>51860435.149999999</v>
      </c>
      <c r="AR79">
        <v>566687.9</v>
      </c>
      <c r="AS79">
        <v>51293747.25</v>
      </c>
      <c r="AT79">
        <v>25855</v>
      </c>
      <c r="AU79">
        <v>499</v>
      </c>
      <c r="AV79">
        <v>14935</v>
      </c>
      <c r="AW79">
        <v>3649.8610901850875</v>
      </c>
      <c r="AX79">
        <v>43709863.640000001</v>
      </c>
      <c r="AY79">
        <v>928592.94587448286</v>
      </c>
      <c r="AZ79">
        <v>102793.08066132265</v>
      </c>
      <c r="BA79" t="s">
        <v>4985</v>
      </c>
      <c r="BB79">
        <v>1983.9004931347902</v>
      </c>
      <c r="BC79">
        <v>0</v>
      </c>
      <c r="BD79">
        <v>417844.54</v>
      </c>
      <c r="BE79" s="168"/>
      <c r="BF79">
        <v>43709863.640000001</v>
      </c>
      <c r="BG79">
        <v>83495000</v>
      </c>
    </row>
    <row r="80" spans="1:59" x14ac:dyDescent="0.25">
      <c r="A80" s="168" t="s">
        <v>611</v>
      </c>
      <c r="B80" s="168" t="s">
        <v>612</v>
      </c>
      <c r="C80" s="168" t="s">
        <v>2003</v>
      </c>
      <c r="D80" s="168" t="s">
        <v>2004</v>
      </c>
      <c r="E80" s="168" t="s">
        <v>2005</v>
      </c>
      <c r="F80" s="168" t="s">
        <v>4208</v>
      </c>
      <c r="G80" s="168" t="s">
        <v>2006</v>
      </c>
      <c r="H80" s="168" t="s">
        <v>94</v>
      </c>
      <c r="I80" s="168" t="s">
        <v>2007</v>
      </c>
      <c r="J80" s="168" t="s">
        <v>2006</v>
      </c>
      <c r="K80">
        <v>0</v>
      </c>
      <c r="L80">
        <v>100491.46</v>
      </c>
      <c r="M80">
        <v>0</v>
      </c>
      <c r="N80">
        <v>100491.46</v>
      </c>
      <c r="O80">
        <v>1</v>
      </c>
      <c r="P80">
        <v>21</v>
      </c>
      <c r="Q80">
        <v>35</v>
      </c>
      <c r="R80" s="168" t="s">
        <v>4208</v>
      </c>
      <c r="S80" s="168" t="s">
        <v>4209</v>
      </c>
      <c r="T80" s="168" t="s">
        <v>4210</v>
      </c>
      <c r="U80">
        <v>0</v>
      </c>
      <c r="V80">
        <v>1</v>
      </c>
      <c r="W80" s="168" t="s">
        <v>2008</v>
      </c>
      <c r="X80" s="168" t="s">
        <v>2902</v>
      </c>
      <c r="Y80">
        <v>653406.82999999996</v>
      </c>
      <c r="Z80">
        <v>0</v>
      </c>
      <c r="AA80">
        <v>653406.82999999996</v>
      </c>
      <c r="AB80">
        <v>6</v>
      </c>
      <c r="AC80">
        <v>248</v>
      </c>
      <c r="AD80">
        <v>126</v>
      </c>
      <c r="AE80" t="s">
        <v>4644</v>
      </c>
      <c r="AF80" t="s">
        <v>4645</v>
      </c>
      <c r="AG80">
        <v>2634.7049596774195</v>
      </c>
      <c r="AH80">
        <v>0</v>
      </c>
      <c r="AI80">
        <v>84627.9</v>
      </c>
      <c r="AJ80" s="168" t="s">
        <v>2009</v>
      </c>
      <c r="AK80">
        <v>555440.67000000004</v>
      </c>
      <c r="AL80">
        <v>1100000</v>
      </c>
      <c r="AM80" s="168" t="s">
        <v>3</v>
      </c>
      <c r="AN80" s="168" t="s">
        <v>1</v>
      </c>
      <c r="AO80" s="168"/>
      <c r="AP80" s="168" t="s">
        <v>2</v>
      </c>
      <c r="AQ80">
        <v>51860435.149999999</v>
      </c>
      <c r="AR80">
        <v>566687.9</v>
      </c>
      <c r="AS80">
        <v>51293747.25</v>
      </c>
      <c r="AT80">
        <v>25855</v>
      </c>
      <c r="AU80">
        <v>499</v>
      </c>
      <c r="AV80">
        <v>14935</v>
      </c>
      <c r="AW80">
        <v>3649.8610901850875</v>
      </c>
      <c r="AX80">
        <v>43709863.640000001</v>
      </c>
      <c r="AY80">
        <v>928592.94587448286</v>
      </c>
      <c r="AZ80">
        <v>102793.08066132265</v>
      </c>
      <c r="BA80" t="s">
        <v>4985</v>
      </c>
      <c r="BB80">
        <v>1983.9004931347902</v>
      </c>
      <c r="BC80">
        <v>0</v>
      </c>
      <c r="BD80">
        <v>417844.54</v>
      </c>
      <c r="BE80" s="168"/>
      <c r="BF80">
        <v>43709863.640000001</v>
      </c>
      <c r="BG80">
        <v>83495000</v>
      </c>
    </row>
    <row r="81" spans="1:59" x14ac:dyDescent="0.25">
      <c r="A81" s="168" t="s">
        <v>611</v>
      </c>
      <c r="B81" s="168" t="s">
        <v>612</v>
      </c>
      <c r="C81" s="168" t="s">
        <v>2003</v>
      </c>
      <c r="D81" s="168" t="s">
        <v>2004</v>
      </c>
      <c r="E81" s="168" t="s">
        <v>2005</v>
      </c>
      <c r="F81" s="168" t="s">
        <v>4646</v>
      </c>
      <c r="G81" s="168" t="s">
        <v>2925</v>
      </c>
      <c r="H81" s="168" t="s">
        <v>2892</v>
      </c>
      <c r="I81" s="168" t="s">
        <v>2926</v>
      </c>
      <c r="J81" s="168" t="s">
        <v>2925</v>
      </c>
      <c r="K81">
        <v>0</v>
      </c>
      <c r="L81">
        <v>100052.96</v>
      </c>
      <c r="M81">
        <v>0</v>
      </c>
      <c r="N81">
        <v>100052.96</v>
      </c>
      <c r="O81">
        <v>1</v>
      </c>
      <c r="P81">
        <v>20</v>
      </c>
      <c r="Q81">
        <v>40</v>
      </c>
      <c r="R81" s="168" t="s">
        <v>4646</v>
      </c>
      <c r="S81" s="168" t="s">
        <v>4647</v>
      </c>
      <c r="T81" s="168" t="s">
        <v>4648</v>
      </c>
      <c r="U81">
        <v>0</v>
      </c>
      <c r="V81">
        <v>2</v>
      </c>
      <c r="W81" s="168" t="s">
        <v>2927</v>
      </c>
      <c r="X81" s="168" t="s">
        <v>2902</v>
      </c>
      <c r="Y81">
        <v>653406.82999999996</v>
      </c>
      <c r="Z81">
        <v>0</v>
      </c>
      <c r="AA81">
        <v>653406.82999999996</v>
      </c>
      <c r="AB81">
        <v>6</v>
      </c>
      <c r="AC81">
        <v>248</v>
      </c>
      <c r="AD81">
        <v>126</v>
      </c>
      <c r="AE81" t="s">
        <v>4644</v>
      </c>
      <c r="AF81" t="s">
        <v>4645</v>
      </c>
      <c r="AG81">
        <v>2634.7049596774195</v>
      </c>
      <c r="AH81">
        <v>0</v>
      </c>
      <c r="AI81">
        <v>84627.9</v>
      </c>
      <c r="AJ81" s="168" t="s">
        <v>2009</v>
      </c>
      <c r="AK81">
        <v>555440.67000000004</v>
      </c>
      <c r="AL81">
        <v>1100000</v>
      </c>
      <c r="AM81" s="168" t="s">
        <v>3</v>
      </c>
      <c r="AN81" s="168" t="s">
        <v>1</v>
      </c>
      <c r="AO81" s="168"/>
      <c r="AP81" s="168" t="s">
        <v>2</v>
      </c>
      <c r="AQ81">
        <v>51860435.149999999</v>
      </c>
      <c r="AR81">
        <v>566687.9</v>
      </c>
      <c r="AS81">
        <v>51293747.25</v>
      </c>
      <c r="AT81">
        <v>25855</v>
      </c>
      <c r="AU81">
        <v>499</v>
      </c>
      <c r="AV81">
        <v>14935</v>
      </c>
      <c r="AW81">
        <v>3649.8610901850875</v>
      </c>
      <c r="AX81">
        <v>43709863.640000001</v>
      </c>
      <c r="AY81">
        <v>928592.94587448286</v>
      </c>
      <c r="AZ81">
        <v>102793.08066132265</v>
      </c>
      <c r="BA81" t="s">
        <v>4985</v>
      </c>
      <c r="BB81">
        <v>1983.9004931347902</v>
      </c>
      <c r="BC81">
        <v>0</v>
      </c>
      <c r="BD81">
        <v>417844.54</v>
      </c>
      <c r="BE81" s="168"/>
      <c r="BF81">
        <v>43709863.640000001</v>
      </c>
      <c r="BG81">
        <v>83495000</v>
      </c>
    </row>
    <row r="82" spans="1:59" x14ac:dyDescent="0.25">
      <c r="A82" s="168" t="s">
        <v>611</v>
      </c>
      <c r="B82" s="168" t="s">
        <v>612</v>
      </c>
      <c r="C82" s="168" t="s">
        <v>2003</v>
      </c>
      <c r="D82" s="168" t="s">
        <v>2004</v>
      </c>
      <c r="E82" s="168" t="s">
        <v>2005</v>
      </c>
      <c r="F82" s="168" t="s">
        <v>4649</v>
      </c>
      <c r="G82" s="168" t="s">
        <v>3372</v>
      </c>
      <c r="H82" s="168" t="s">
        <v>96</v>
      </c>
      <c r="I82" s="168" t="s">
        <v>95</v>
      </c>
      <c r="J82" s="168" t="s">
        <v>3372</v>
      </c>
      <c r="K82">
        <v>0</v>
      </c>
      <c r="L82">
        <v>117551.87</v>
      </c>
      <c r="M82">
        <v>0</v>
      </c>
      <c r="N82">
        <v>117551.87</v>
      </c>
      <c r="O82">
        <v>1</v>
      </c>
      <c r="P82">
        <v>27</v>
      </c>
      <c r="Q82">
        <v>59</v>
      </c>
      <c r="R82" s="168" t="s">
        <v>4649</v>
      </c>
      <c r="S82" s="168" t="s">
        <v>4650</v>
      </c>
      <c r="T82" s="168" t="s">
        <v>4651</v>
      </c>
      <c r="U82">
        <v>0</v>
      </c>
      <c r="V82">
        <v>3</v>
      </c>
      <c r="W82" s="168" t="s">
        <v>3373</v>
      </c>
      <c r="X82" s="168" t="s">
        <v>2902</v>
      </c>
      <c r="Y82">
        <v>653406.82999999996</v>
      </c>
      <c r="Z82">
        <v>0</v>
      </c>
      <c r="AA82">
        <v>653406.82999999996</v>
      </c>
      <c r="AB82">
        <v>6</v>
      </c>
      <c r="AC82">
        <v>248</v>
      </c>
      <c r="AD82">
        <v>126</v>
      </c>
      <c r="AE82" t="s">
        <v>4644</v>
      </c>
      <c r="AF82" t="s">
        <v>4645</v>
      </c>
      <c r="AG82">
        <v>2634.7049596774195</v>
      </c>
      <c r="AH82">
        <v>0</v>
      </c>
      <c r="AI82">
        <v>84627.9</v>
      </c>
      <c r="AJ82" s="168" t="s">
        <v>2009</v>
      </c>
      <c r="AK82">
        <v>555440.67000000004</v>
      </c>
      <c r="AL82">
        <v>1100000</v>
      </c>
      <c r="AM82" s="168" t="s">
        <v>3</v>
      </c>
      <c r="AN82" s="168" t="s">
        <v>1</v>
      </c>
      <c r="AO82" s="168"/>
      <c r="AP82" s="168" t="s">
        <v>2</v>
      </c>
      <c r="AQ82">
        <v>51860435.149999999</v>
      </c>
      <c r="AR82">
        <v>566687.9</v>
      </c>
      <c r="AS82">
        <v>51293747.25</v>
      </c>
      <c r="AT82">
        <v>25855</v>
      </c>
      <c r="AU82">
        <v>499</v>
      </c>
      <c r="AV82">
        <v>14935</v>
      </c>
      <c r="AW82">
        <v>3649.8610901850875</v>
      </c>
      <c r="AX82">
        <v>43709863.640000001</v>
      </c>
      <c r="AY82">
        <v>928592.94587448286</v>
      </c>
      <c r="AZ82">
        <v>102793.08066132265</v>
      </c>
      <c r="BA82" t="s">
        <v>4985</v>
      </c>
      <c r="BB82">
        <v>1983.9004931347902</v>
      </c>
      <c r="BC82">
        <v>0</v>
      </c>
      <c r="BD82">
        <v>417844.54</v>
      </c>
      <c r="BE82" s="168"/>
      <c r="BF82">
        <v>43709863.640000001</v>
      </c>
      <c r="BG82">
        <v>83495000</v>
      </c>
    </row>
    <row r="83" spans="1:59" x14ac:dyDescent="0.25">
      <c r="A83" s="168" t="s">
        <v>611</v>
      </c>
      <c r="B83" s="168" t="s">
        <v>612</v>
      </c>
      <c r="C83" s="168" t="s">
        <v>2003</v>
      </c>
      <c r="D83" s="168" t="s">
        <v>2004</v>
      </c>
      <c r="E83" s="168" t="s">
        <v>2005</v>
      </c>
      <c r="F83" s="168" t="s">
        <v>4652</v>
      </c>
      <c r="G83" s="168" t="s">
        <v>4653</v>
      </c>
      <c r="H83" s="168" t="s">
        <v>628</v>
      </c>
      <c r="I83" s="168" t="s">
        <v>4654</v>
      </c>
      <c r="J83" s="168" t="s">
        <v>4653</v>
      </c>
      <c r="K83">
        <v>84627.9</v>
      </c>
      <c r="L83">
        <v>100076.92</v>
      </c>
      <c r="M83">
        <v>0</v>
      </c>
      <c r="N83">
        <v>100076.92</v>
      </c>
      <c r="O83">
        <v>1</v>
      </c>
      <c r="P83">
        <v>4</v>
      </c>
      <c r="Q83">
        <v>4</v>
      </c>
      <c r="R83" s="168" t="s">
        <v>4652</v>
      </c>
      <c r="S83" s="168" t="s">
        <v>4655</v>
      </c>
      <c r="T83" s="168" t="s">
        <v>4655</v>
      </c>
      <c r="U83">
        <v>0</v>
      </c>
      <c r="V83">
        <v>4</v>
      </c>
      <c r="W83" s="168" t="s">
        <v>4656</v>
      </c>
      <c r="X83" s="168" t="s">
        <v>2902</v>
      </c>
      <c r="Y83">
        <v>653406.82999999996</v>
      </c>
      <c r="Z83">
        <v>0</v>
      </c>
      <c r="AA83">
        <v>653406.82999999996</v>
      </c>
      <c r="AB83">
        <v>6</v>
      </c>
      <c r="AC83">
        <v>248</v>
      </c>
      <c r="AD83">
        <v>126</v>
      </c>
      <c r="AE83" t="s">
        <v>4644</v>
      </c>
      <c r="AF83" t="s">
        <v>4645</v>
      </c>
      <c r="AG83">
        <v>2634.7049596774195</v>
      </c>
      <c r="AH83">
        <v>0</v>
      </c>
      <c r="AI83">
        <v>84627.9</v>
      </c>
      <c r="AJ83" s="168" t="s">
        <v>2009</v>
      </c>
      <c r="AK83">
        <v>555440.67000000004</v>
      </c>
      <c r="AL83">
        <v>1100000</v>
      </c>
      <c r="AM83" s="168" t="s">
        <v>3</v>
      </c>
      <c r="AN83" s="168" t="s">
        <v>1</v>
      </c>
      <c r="AO83" s="168"/>
      <c r="AP83" s="168" t="s">
        <v>2</v>
      </c>
      <c r="AQ83">
        <v>51860435.149999999</v>
      </c>
      <c r="AR83">
        <v>566687.9</v>
      </c>
      <c r="AS83">
        <v>51293747.25</v>
      </c>
      <c r="AT83">
        <v>25855</v>
      </c>
      <c r="AU83">
        <v>499</v>
      </c>
      <c r="AV83">
        <v>14935</v>
      </c>
      <c r="AW83">
        <v>3649.8610901850875</v>
      </c>
      <c r="AX83">
        <v>43709863.640000001</v>
      </c>
      <c r="AY83">
        <v>928592.94587448286</v>
      </c>
      <c r="AZ83">
        <v>102793.08066132265</v>
      </c>
      <c r="BA83" t="s">
        <v>4985</v>
      </c>
      <c r="BB83">
        <v>1983.9004931347902</v>
      </c>
      <c r="BC83">
        <v>0</v>
      </c>
      <c r="BD83">
        <v>417844.54</v>
      </c>
      <c r="BE83" s="168"/>
      <c r="BF83">
        <v>43709863.640000001</v>
      </c>
      <c r="BG83">
        <v>83495000</v>
      </c>
    </row>
    <row r="84" spans="1:59" x14ac:dyDescent="0.25">
      <c r="A84" s="168" t="s">
        <v>611</v>
      </c>
      <c r="B84" s="168" t="s">
        <v>612</v>
      </c>
      <c r="C84" s="168" t="s">
        <v>2003</v>
      </c>
      <c r="D84" s="168" t="s">
        <v>2004</v>
      </c>
      <c r="E84" s="168" t="s">
        <v>2005</v>
      </c>
      <c r="F84" s="168" t="s">
        <v>3733</v>
      </c>
      <c r="G84" s="168" t="s">
        <v>2010</v>
      </c>
      <c r="H84" s="168" t="s">
        <v>97</v>
      </c>
      <c r="I84" s="168" t="s">
        <v>2011</v>
      </c>
      <c r="J84" s="168" t="s">
        <v>2010</v>
      </c>
      <c r="K84">
        <v>0</v>
      </c>
      <c r="L84">
        <v>117612.98</v>
      </c>
      <c r="M84">
        <v>0</v>
      </c>
      <c r="N84">
        <v>117612.98</v>
      </c>
      <c r="O84">
        <v>1</v>
      </c>
      <c r="P84">
        <v>22</v>
      </c>
      <c r="Q84">
        <v>59</v>
      </c>
      <c r="R84" s="168" t="s">
        <v>3733</v>
      </c>
      <c r="S84" s="168" t="s">
        <v>3734</v>
      </c>
      <c r="T84" s="168" t="s">
        <v>3735</v>
      </c>
      <c r="U84">
        <v>0</v>
      </c>
      <c r="V84">
        <v>5</v>
      </c>
      <c r="W84" s="168" t="s">
        <v>2012</v>
      </c>
      <c r="X84" s="168" t="s">
        <v>2915</v>
      </c>
      <c r="Y84">
        <v>653406.82999999996</v>
      </c>
      <c r="Z84">
        <v>0</v>
      </c>
      <c r="AA84">
        <v>653406.82999999996</v>
      </c>
      <c r="AB84">
        <v>6</v>
      </c>
      <c r="AC84">
        <v>248</v>
      </c>
      <c r="AD84">
        <v>126</v>
      </c>
      <c r="AE84" t="s">
        <v>4644</v>
      </c>
      <c r="AF84" t="s">
        <v>4645</v>
      </c>
      <c r="AG84">
        <v>2634.7049596774195</v>
      </c>
      <c r="AH84">
        <v>0</v>
      </c>
      <c r="AI84">
        <v>84627.9</v>
      </c>
      <c r="AJ84" s="168" t="s">
        <v>2009</v>
      </c>
      <c r="AK84">
        <v>555440.67000000004</v>
      </c>
      <c r="AL84">
        <v>1100000</v>
      </c>
      <c r="AM84" s="168" t="s">
        <v>3</v>
      </c>
      <c r="AN84" s="168" t="s">
        <v>1</v>
      </c>
      <c r="AO84" s="168"/>
      <c r="AP84" s="168" t="s">
        <v>2</v>
      </c>
      <c r="AQ84">
        <v>51860435.149999999</v>
      </c>
      <c r="AR84">
        <v>566687.9</v>
      </c>
      <c r="AS84">
        <v>51293747.25</v>
      </c>
      <c r="AT84">
        <v>25855</v>
      </c>
      <c r="AU84">
        <v>499</v>
      </c>
      <c r="AV84">
        <v>14935</v>
      </c>
      <c r="AW84">
        <v>3649.8610901850875</v>
      </c>
      <c r="AX84">
        <v>43709863.640000001</v>
      </c>
      <c r="AY84">
        <v>928592.94587448286</v>
      </c>
      <c r="AZ84">
        <v>102793.08066132265</v>
      </c>
      <c r="BA84" t="s">
        <v>4985</v>
      </c>
      <c r="BB84">
        <v>1983.9004931347902</v>
      </c>
      <c r="BC84">
        <v>0</v>
      </c>
      <c r="BD84">
        <v>417844.54</v>
      </c>
      <c r="BE84" s="168"/>
      <c r="BF84">
        <v>43709863.640000001</v>
      </c>
      <c r="BG84">
        <v>83495000</v>
      </c>
    </row>
    <row r="85" spans="1:59" x14ac:dyDescent="0.25">
      <c r="A85" s="168" t="s">
        <v>611</v>
      </c>
      <c r="B85" s="168" t="s">
        <v>612</v>
      </c>
      <c r="C85" s="168" t="s">
        <v>2003</v>
      </c>
      <c r="D85" s="168" t="s">
        <v>2004</v>
      </c>
      <c r="E85" s="168" t="s">
        <v>2005</v>
      </c>
      <c r="F85" s="168" t="s">
        <v>4417</v>
      </c>
      <c r="G85" s="168" t="s">
        <v>2998</v>
      </c>
      <c r="H85" s="168" t="s">
        <v>98</v>
      </c>
      <c r="I85" s="168" t="s">
        <v>2999</v>
      </c>
      <c r="J85" s="168" t="s">
        <v>2998</v>
      </c>
      <c r="K85">
        <v>0</v>
      </c>
      <c r="L85">
        <v>117620.64</v>
      </c>
      <c r="M85">
        <v>0</v>
      </c>
      <c r="N85">
        <v>117620.64</v>
      </c>
      <c r="O85">
        <v>1</v>
      </c>
      <c r="P85">
        <v>32</v>
      </c>
      <c r="Q85">
        <v>51</v>
      </c>
      <c r="R85" s="168" t="s">
        <v>4417</v>
      </c>
      <c r="S85" s="168" t="s">
        <v>4418</v>
      </c>
      <c r="T85" s="168" t="s">
        <v>4419</v>
      </c>
      <c r="U85">
        <v>0</v>
      </c>
      <c r="V85">
        <v>6</v>
      </c>
      <c r="W85" s="168" t="s">
        <v>3000</v>
      </c>
      <c r="X85" s="168" t="s">
        <v>2915</v>
      </c>
      <c r="Y85">
        <v>653406.82999999996</v>
      </c>
      <c r="Z85">
        <v>0</v>
      </c>
      <c r="AA85">
        <v>653406.82999999996</v>
      </c>
      <c r="AB85">
        <v>6</v>
      </c>
      <c r="AC85">
        <v>248</v>
      </c>
      <c r="AD85">
        <v>126</v>
      </c>
      <c r="AE85" t="s">
        <v>4644</v>
      </c>
      <c r="AF85" t="s">
        <v>4645</v>
      </c>
      <c r="AG85">
        <v>2634.7049596774195</v>
      </c>
      <c r="AH85">
        <v>0</v>
      </c>
      <c r="AI85">
        <v>84627.9</v>
      </c>
      <c r="AJ85" s="168" t="s">
        <v>2009</v>
      </c>
      <c r="AK85">
        <v>555440.67000000004</v>
      </c>
      <c r="AL85">
        <v>1100000</v>
      </c>
      <c r="AM85" s="168" t="s">
        <v>3</v>
      </c>
      <c r="AN85" s="168" t="s">
        <v>1</v>
      </c>
      <c r="AO85" s="168"/>
      <c r="AP85" s="168" t="s">
        <v>2</v>
      </c>
      <c r="AQ85">
        <v>51860435.149999999</v>
      </c>
      <c r="AR85">
        <v>566687.9</v>
      </c>
      <c r="AS85">
        <v>51293747.25</v>
      </c>
      <c r="AT85">
        <v>25855</v>
      </c>
      <c r="AU85">
        <v>499</v>
      </c>
      <c r="AV85">
        <v>14935</v>
      </c>
      <c r="AW85">
        <v>3649.8610901850875</v>
      </c>
      <c r="AX85">
        <v>43709863.640000001</v>
      </c>
      <c r="AY85">
        <v>928592.94587448286</v>
      </c>
      <c r="AZ85">
        <v>102793.08066132265</v>
      </c>
      <c r="BA85" t="s">
        <v>4985</v>
      </c>
      <c r="BB85">
        <v>1983.9004931347902</v>
      </c>
      <c r="BC85">
        <v>0</v>
      </c>
      <c r="BD85">
        <v>417844.54</v>
      </c>
      <c r="BE85" s="168"/>
      <c r="BF85">
        <v>43709863.640000001</v>
      </c>
      <c r="BG85">
        <v>83495000</v>
      </c>
    </row>
    <row r="86" spans="1:59" x14ac:dyDescent="0.25">
      <c r="A86" s="168" t="s">
        <v>611</v>
      </c>
      <c r="B86" s="168" t="s">
        <v>612</v>
      </c>
      <c r="C86" s="168" t="s">
        <v>454</v>
      </c>
      <c r="D86" s="168" t="s">
        <v>76</v>
      </c>
      <c r="E86" s="168" t="s">
        <v>629</v>
      </c>
      <c r="F86" s="168" t="s">
        <v>4657</v>
      </c>
      <c r="G86" s="168" t="s">
        <v>78</v>
      </c>
      <c r="H86" s="168" t="s">
        <v>1918</v>
      </c>
      <c r="I86" s="168" t="s">
        <v>1948</v>
      </c>
      <c r="J86" s="168" t="s">
        <v>78</v>
      </c>
      <c r="K86">
        <v>172.79</v>
      </c>
      <c r="L86">
        <v>100048.05</v>
      </c>
      <c r="M86">
        <v>0</v>
      </c>
      <c r="N86">
        <v>100048.05</v>
      </c>
      <c r="O86">
        <v>1</v>
      </c>
      <c r="P86">
        <v>21</v>
      </c>
      <c r="Q86">
        <v>46</v>
      </c>
      <c r="R86" s="168" t="s">
        <v>4657</v>
      </c>
      <c r="S86" s="168" t="s">
        <v>4658</v>
      </c>
      <c r="T86" s="168" t="s">
        <v>4659</v>
      </c>
      <c r="U86">
        <v>0</v>
      </c>
      <c r="V86">
        <v>1</v>
      </c>
      <c r="W86" s="168" t="s">
        <v>631</v>
      </c>
      <c r="X86" s="168" t="s">
        <v>2870</v>
      </c>
      <c r="Y86">
        <v>740159.61</v>
      </c>
      <c r="Z86">
        <v>0</v>
      </c>
      <c r="AA86">
        <v>740159.61</v>
      </c>
      <c r="AB86">
        <v>6</v>
      </c>
      <c r="AC86">
        <v>231</v>
      </c>
      <c r="AD86">
        <v>114</v>
      </c>
      <c r="AE86">
        <v>123359.935</v>
      </c>
      <c r="AF86" t="s">
        <v>4660</v>
      </c>
      <c r="AG86">
        <v>3204.1541558441559</v>
      </c>
      <c r="AH86">
        <v>0</v>
      </c>
      <c r="AI86">
        <v>172.79</v>
      </c>
      <c r="AJ86" s="168" t="s">
        <v>630</v>
      </c>
      <c r="AK86">
        <v>627666.43999999994</v>
      </c>
      <c r="AL86">
        <v>950000</v>
      </c>
      <c r="AM86" s="168" t="s">
        <v>3</v>
      </c>
      <c r="AN86" s="168" t="s">
        <v>1</v>
      </c>
      <c r="AO86" s="168"/>
      <c r="AP86" s="168" t="s">
        <v>2</v>
      </c>
      <c r="AQ86">
        <v>51860435.149999999</v>
      </c>
      <c r="AR86">
        <v>566687.9</v>
      </c>
      <c r="AS86">
        <v>51293747.25</v>
      </c>
      <c r="AT86">
        <v>25855</v>
      </c>
      <c r="AU86">
        <v>499</v>
      </c>
      <c r="AV86">
        <v>14935</v>
      </c>
      <c r="AW86">
        <v>3649.8610901850875</v>
      </c>
      <c r="AX86">
        <v>43709863.640000001</v>
      </c>
      <c r="AY86">
        <v>928592.94587448286</v>
      </c>
      <c r="AZ86">
        <v>102793.08066132265</v>
      </c>
      <c r="BA86" t="s">
        <v>4985</v>
      </c>
      <c r="BB86">
        <v>1983.9004931347902</v>
      </c>
      <c r="BC86">
        <v>0</v>
      </c>
      <c r="BD86">
        <v>417844.54</v>
      </c>
      <c r="BE86" s="168"/>
      <c r="BF86">
        <v>43709863.640000001</v>
      </c>
      <c r="BG86">
        <v>83495000</v>
      </c>
    </row>
    <row r="87" spans="1:59" x14ac:dyDescent="0.25">
      <c r="A87" s="168" t="s">
        <v>611</v>
      </c>
      <c r="B87" s="168" t="s">
        <v>612</v>
      </c>
      <c r="C87" s="168" t="s">
        <v>454</v>
      </c>
      <c r="D87" s="168" t="s">
        <v>76</v>
      </c>
      <c r="E87" s="168" t="s">
        <v>629</v>
      </c>
      <c r="F87" s="168" t="s">
        <v>4040</v>
      </c>
      <c r="G87" s="168" t="s">
        <v>3460</v>
      </c>
      <c r="H87" s="168" t="s">
        <v>1889</v>
      </c>
      <c r="I87" s="168" t="s">
        <v>3461</v>
      </c>
      <c r="J87" s="168" t="s">
        <v>3460</v>
      </c>
      <c r="K87">
        <v>0</v>
      </c>
      <c r="L87">
        <v>127934.91</v>
      </c>
      <c r="M87">
        <v>0</v>
      </c>
      <c r="N87">
        <v>127934.91</v>
      </c>
      <c r="O87">
        <v>1</v>
      </c>
      <c r="P87">
        <v>21</v>
      </c>
      <c r="Q87">
        <v>33</v>
      </c>
      <c r="R87" s="168" t="s">
        <v>4040</v>
      </c>
      <c r="S87" s="168" t="s">
        <v>4041</v>
      </c>
      <c r="T87" s="168" t="s">
        <v>4042</v>
      </c>
      <c r="U87">
        <v>0</v>
      </c>
      <c r="V87">
        <v>2</v>
      </c>
      <c r="W87" s="168" t="s">
        <v>3462</v>
      </c>
      <c r="X87" s="168" t="s">
        <v>2902</v>
      </c>
      <c r="Y87">
        <v>740159.61</v>
      </c>
      <c r="Z87">
        <v>0</v>
      </c>
      <c r="AA87">
        <v>740159.61</v>
      </c>
      <c r="AB87">
        <v>6</v>
      </c>
      <c r="AC87">
        <v>231</v>
      </c>
      <c r="AD87">
        <v>114</v>
      </c>
      <c r="AE87">
        <v>123359.935</v>
      </c>
      <c r="AF87" t="s">
        <v>4660</v>
      </c>
      <c r="AG87">
        <v>3204.1541558441559</v>
      </c>
      <c r="AH87">
        <v>0</v>
      </c>
      <c r="AI87">
        <v>172.79</v>
      </c>
      <c r="AJ87" s="168" t="s">
        <v>630</v>
      </c>
      <c r="AK87">
        <v>627666.43999999994</v>
      </c>
      <c r="AL87">
        <v>950000</v>
      </c>
      <c r="AM87" s="168" t="s">
        <v>3</v>
      </c>
      <c r="AN87" s="168" t="s">
        <v>1</v>
      </c>
      <c r="AO87" s="168"/>
      <c r="AP87" s="168" t="s">
        <v>2</v>
      </c>
      <c r="AQ87">
        <v>51860435.149999999</v>
      </c>
      <c r="AR87">
        <v>566687.9</v>
      </c>
      <c r="AS87">
        <v>51293747.25</v>
      </c>
      <c r="AT87">
        <v>25855</v>
      </c>
      <c r="AU87">
        <v>499</v>
      </c>
      <c r="AV87">
        <v>14935</v>
      </c>
      <c r="AW87">
        <v>3649.8610901850875</v>
      </c>
      <c r="AX87">
        <v>43709863.640000001</v>
      </c>
      <c r="AY87">
        <v>928592.94587448286</v>
      </c>
      <c r="AZ87">
        <v>102793.08066132265</v>
      </c>
      <c r="BA87" t="s">
        <v>4985</v>
      </c>
      <c r="BB87">
        <v>1983.9004931347902</v>
      </c>
      <c r="BC87">
        <v>0</v>
      </c>
      <c r="BD87">
        <v>417844.54</v>
      </c>
      <c r="BE87" s="168"/>
      <c r="BF87">
        <v>43709863.640000001</v>
      </c>
      <c r="BG87">
        <v>83495000</v>
      </c>
    </row>
    <row r="88" spans="1:59" x14ac:dyDescent="0.25">
      <c r="A88" s="168" t="s">
        <v>611</v>
      </c>
      <c r="B88" s="168" t="s">
        <v>612</v>
      </c>
      <c r="C88" s="168" t="s">
        <v>454</v>
      </c>
      <c r="D88" s="168" t="s">
        <v>76</v>
      </c>
      <c r="E88" s="168" t="s">
        <v>629</v>
      </c>
      <c r="F88" s="168" t="s">
        <v>4420</v>
      </c>
      <c r="G88" s="168" t="s">
        <v>4421</v>
      </c>
      <c r="H88" s="168" t="s">
        <v>1890</v>
      </c>
      <c r="I88" s="168" t="s">
        <v>4422</v>
      </c>
      <c r="J88" s="168" t="s">
        <v>4421</v>
      </c>
      <c r="K88">
        <v>0</v>
      </c>
      <c r="L88">
        <v>100203.79</v>
      </c>
      <c r="M88">
        <v>0</v>
      </c>
      <c r="N88">
        <v>100203.79</v>
      </c>
      <c r="O88">
        <v>1</v>
      </c>
      <c r="P88">
        <v>5</v>
      </c>
      <c r="Q88">
        <v>6</v>
      </c>
      <c r="R88" s="168" t="s">
        <v>4420</v>
      </c>
      <c r="S88" s="168" t="s">
        <v>4423</v>
      </c>
      <c r="T88" s="168" t="s">
        <v>4424</v>
      </c>
      <c r="U88">
        <v>0</v>
      </c>
      <c r="V88">
        <v>3</v>
      </c>
      <c r="W88" s="168" t="s">
        <v>4425</v>
      </c>
      <c r="X88" s="168" t="s">
        <v>2902</v>
      </c>
      <c r="Y88">
        <v>740159.61</v>
      </c>
      <c r="Z88">
        <v>0</v>
      </c>
      <c r="AA88">
        <v>740159.61</v>
      </c>
      <c r="AB88">
        <v>6</v>
      </c>
      <c r="AC88">
        <v>231</v>
      </c>
      <c r="AD88">
        <v>114</v>
      </c>
      <c r="AE88">
        <v>123359.935</v>
      </c>
      <c r="AF88" t="s">
        <v>4660</v>
      </c>
      <c r="AG88">
        <v>3204.1541558441559</v>
      </c>
      <c r="AH88">
        <v>0</v>
      </c>
      <c r="AI88">
        <v>172.79</v>
      </c>
      <c r="AJ88" s="168" t="s">
        <v>630</v>
      </c>
      <c r="AK88">
        <v>627666.43999999994</v>
      </c>
      <c r="AL88">
        <v>950000</v>
      </c>
      <c r="AM88" s="168" t="s">
        <v>3</v>
      </c>
      <c r="AN88" s="168" t="s">
        <v>1</v>
      </c>
      <c r="AO88" s="168"/>
      <c r="AP88" s="168" t="s">
        <v>2</v>
      </c>
      <c r="AQ88">
        <v>51860435.149999999</v>
      </c>
      <c r="AR88">
        <v>566687.9</v>
      </c>
      <c r="AS88">
        <v>51293747.25</v>
      </c>
      <c r="AT88">
        <v>25855</v>
      </c>
      <c r="AU88">
        <v>499</v>
      </c>
      <c r="AV88">
        <v>14935</v>
      </c>
      <c r="AW88">
        <v>3649.8610901850875</v>
      </c>
      <c r="AX88">
        <v>43709863.640000001</v>
      </c>
      <c r="AY88">
        <v>928592.94587448286</v>
      </c>
      <c r="AZ88">
        <v>102793.08066132265</v>
      </c>
      <c r="BA88" t="s">
        <v>4985</v>
      </c>
      <c r="BB88">
        <v>1983.9004931347902</v>
      </c>
      <c r="BC88">
        <v>0</v>
      </c>
      <c r="BD88">
        <v>417844.54</v>
      </c>
      <c r="BE88" s="168"/>
      <c r="BF88">
        <v>43709863.640000001</v>
      </c>
      <c r="BG88">
        <v>83495000</v>
      </c>
    </row>
    <row r="89" spans="1:59" x14ac:dyDescent="0.25">
      <c r="A89" s="168" t="s">
        <v>611</v>
      </c>
      <c r="B89" s="168" t="s">
        <v>612</v>
      </c>
      <c r="C89" s="168" t="s">
        <v>454</v>
      </c>
      <c r="D89" s="168" t="s">
        <v>76</v>
      </c>
      <c r="E89" s="168" t="s">
        <v>629</v>
      </c>
      <c r="F89" s="168" t="s">
        <v>4661</v>
      </c>
      <c r="G89" s="168" t="s">
        <v>2745</v>
      </c>
      <c r="H89" s="168" t="s">
        <v>77</v>
      </c>
      <c r="I89" s="168" t="s">
        <v>2746</v>
      </c>
      <c r="J89" s="168" t="s">
        <v>2745</v>
      </c>
      <c r="K89">
        <v>0</v>
      </c>
      <c r="L89">
        <v>130488.95</v>
      </c>
      <c r="M89">
        <v>0</v>
      </c>
      <c r="N89">
        <v>130488.95</v>
      </c>
      <c r="O89">
        <v>1</v>
      </c>
      <c r="P89">
        <v>23</v>
      </c>
      <c r="Q89">
        <v>56</v>
      </c>
      <c r="R89" s="168" t="s">
        <v>4661</v>
      </c>
      <c r="S89" s="168" t="s">
        <v>4662</v>
      </c>
      <c r="T89" s="168" t="s">
        <v>4663</v>
      </c>
      <c r="U89">
        <v>0</v>
      </c>
      <c r="V89">
        <v>4</v>
      </c>
      <c r="W89" s="168" t="s">
        <v>2747</v>
      </c>
      <c r="X89" s="168" t="s">
        <v>2902</v>
      </c>
      <c r="Y89">
        <v>740159.61</v>
      </c>
      <c r="Z89">
        <v>0</v>
      </c>
      <c r="AA89">
        <v>740159.61</v>
      </c>
      <c r="AB89">
        <v>6</v>
      </c>
      <c r="AC89">
        <v>231</v>
      </c>
      <c r="AD89">
        <v>114</v>
      </c>
      <c r="AE89">
        <v>123359.935</v>
      </c>
      <c r="AF89" t="s">
        <v>4660</v>
      </c>
      <c r="AG89">
        <v>3204.1541558441559</v>
      </c>
      <c r="AH89">
        <v>0</v>
      </c>
      <c r="AI89">
        <v>172.79</v>
      </c>
      <c r="AJ89" s="168" t="s">
        <v>630</v>
      </c>
      <c r="AK89">
        <v>627666.43999999994</v>
      </c>
      <c r="AL89">
        <v>950000</v>
      </c>
      <c r="AM89" s="168" t="s">
        <v>3</v>
      </c>
      <c r="AN89" s="168" t="s">
        <v>1</v>
      </c>
      <c r="AO89" s="168"/>
      <c r="AP89" s="168" t="s">
        <v>2</v>
      </c>
      <c r="AQ89">
        <v>51860435.149999999</v>
      </c>
      <c r="AR89">
        <v>566687.9</v>
      </c>
      <c r="AS89">
        <v>51293747.25</v>
      </c>
      <c r="AT89">
        <v>25855</v>
      </c>
      <c r="AU89">
        <v>499</v>
      </c>
      <c r="AV89">
        <v>14935</v>
      </c>
      <c r="AW89">
        <v>3649.8610901850875</v>
      </c>
      <c r="AX89">
        <v>43709863.640000001</v>
      </c>
      <c r="AY89">
        <v>928592.94587448286</v>
      </c>
      <c r="AZ89">
        <v>102793.08066132265</v>
      </c>
      <c r="BA89" t="s">
        <v>4985</v>
      </c>
      <c r="BB89">
        <v>1983.9004931347902</v>
      </c>
      <c r="BC89">
        <v>0</v>
      </c>
      <c r="BD89">
        <v>417844.54</v>
      </c>
      <c r="BE89" s="168"/>
      <c r="BF89">
        <v>43709863.640000001</v>
      </c>
      <c r="BG89">
        <v>83495000</v>
      </c>
    </row>
    <row r="90" spans="1:59" x14ac:dyDescent="0.25">
      <c r="A90" s="168" t="s">
        <v>611</v>
      </c>
      <c r="B90" s="168" t="s">
        <v>612</v>
      </c>
      <c r="C90" s="168" t="s">
        <v>454</v>
      </c>
      <c r="D90" s="168" t="s">
        <v>76</v>
      </c>
      <c r="E90" s="168" t="s">
        <v>629</v>
      </c>
      <c r="F90" s="168" t="s">
        <v>4426</v>
      </c>
      <c r="G90" s="168" t="s">
        <v>80</v>
      </c>
      <c r="H90" s="168" t="s">
        <v>81</v>
      </c>
      <c r="I90" s="168" t="s">
        <v>79</v>
      </c>
      <c r="J90" s="168" t="s">
        <v>80</v>
      </c>
      <c r="K90">
        <v>0</v>
      </c>
      <c r="L90">
        <v>117736.64</v>
      </c>
      <c r="M90">
        <v>0</v>
      </c>
      <c r="N90">
        <v>117736.64</v>
      </c>
      <c r="O90">
        <v>1</v>
      </c>
      <c r="P90">
        <v>24</v>
      </c>
      <c r="Q90">
        <v>49</v>
      </c>
      <c r="R90" s="168" t="s">
        <v>4426</v>
      </c>
      <c r="S90" s="168" t="s">
        <v>4427</v>
      </c>
      <c r="T90" s="168" t="s">
        <v>4428</v>
      </c>
      <c r="U90">
        <v>0</v>
      </c>
      <c r="V90">
        <v>5</v>
      </c>
      <c r="W90" s="168" t="s">
        <v>632</v>
      </c>
      <c r="X90" s="168" t="s">
        <v>2902</v>
      </c>
      <c r="Y90">
        <v>740159.61</v>
      </c>
      <c r="Z90">
        <v>0</v>
      </c>
      <c r="AA90">
        <v>740159.61</v>
      </c>
      <c r="AB90">
        <v>6</v>
      </c>
      <c r="AC90">
        <v>231</v>
      </c>
      <c r="AD90">
        <v>114</v>
      </c>
      <c r="AE90">
        <v>123359.935</v>
      </c>
      <c r="AF90" t="s">
        <v>4660</v>
      </c>
      <c r="AG90">
        <v>3204.1541558441559</v>
      </c>
      <c r="AH90">
        <v>0</v>
      </c>
      <c r="AI90">
        <v>172.79</v>
      </c>
      <c r="AJ90" s="168" t="s">
        <v>630</v>
      </c>
      <c r="AK90">
        <v>627666.43999999994</v>
      </c>
      <c r="AL90">
        <v>950000</v>
      </c>
      <c r="AM90" s="168" t="s">
        <v>3</v>
      </c>
      <c r="AN90" s="168" t="s">
        <v>1</v>
      </c>
      <c r="AO90" s="168"/>
      <c r="AP90" s="168" t="s">
        <v>2</v>
      </c>
      <c r="AQ90">
        <v>51860435.149999999</v>
      </c>
      <c r="AR90">
        <v>566687.9</v>
      </c>
      <c r="AS90">
        <v>51293747.25</v>
      </c>
      <c r="AT90">
        <v>25855</v>
      </c>
      <c r="AU90">
        <v>499</v>
      </c>
      <c r="AV90">
        <v>14935</v>
      </c>
      <c r="AW90">
        <v>3649.8610901850875</v>
      </c>
      <c r="AX90">
        <v>43709863.640000001</v>
      </c>
      <c r="AY90">
        <v>928592.94587448286</v>
      </c>
      <c r="AZ90">
        <v>102793.08066132265</v>
      </c>
      <c r="BA90" t="s">
        <v>4985</v>
      </c>
      <c r="BB90">
        <v>1983.9004931347902</v>
      </c>
      <c r="BC90">
        <v>0</v>
      </c>
      <c r="BD90">
        <v>417844.54</v>
      </c>
      <c r="BE90" s="168"/>
      <c r="BF90">
        <v>43709863.640000001</v>
      </c>
      <c r="BG90">
        <v>83495000</v>
      </c>
    </row>
    <row r="91" spans="1:59" x14ac:dyDescent="0.25">
      <c r="A91" s="168" t="s">
        <v>611</v>
      </c>
      <c r="B91" s="168" t="s">
        <v>612</v>
      </c>
      <c r="C91" s="168" t="s">
        <v>454</v>
      </c>
      <c r="D91" s="168" t="s">
        <v>76</v>
      </c>
      <c r="E91" s="168" t="s">
        <v>629</v>
      </c>
      <c r="F91" s="168" t="s">
        <v>4429</v>
      </c>
      <c r="G91" s="168" t="s">
        <v>3184</v>
      </c>
      <c r="H91" s="168" t="s">
        <v>82</v>
      </c>
      <c r="I91" s="168" t="s">
        <v>3185</v>
      </c>
      <c r="J91" s="168" t="s">
        <v>3184</v>
      </c>
      <c r="K91">
        <v>0</v>
      </c>
      <c r="L91">
        <v>163747.26999999999</v>
      </c>
      <c r="M91">
        <v>0</v>
      </c>
      <c r="N91">
        <v>163747.26999999999</v>
      </c>
      <c r="O91">
        <v>1</v>
      </c>
      <c r="P91">
        <v>20</v>
      </c>
      <c r="Q91">
        <v>41</v>
      </c>
      <c r="R91" s="168" t="s">
        <v>4429</v>
      </c>
      <c r="S91" s="168" t="s">
        <v>4430</v>
      </c>
      <c r="T91" s="168" t="s">
        <v>4431</v>
      </c>
      <c r="U91">
        <v>0</v>
      </c>
      <c r="V91">
        <v>6</v>
      </c>
      <c r="W91" s="168" t="s">
        <v>3186</v>
      </c>
      <c r="X91" s="168" t="s">
        <v>2902</v>
      </c>
      <c r="Y91">
        <v>740159.61</v>
      </c>
      <c r="Z91">
        <v>0</v>
      </c>
      <c r="AA91">
        <v>740159.61</v>
      </c>
      <c r="AB91">
        <v>6</v>
      </c>
      <c r="AC91">
        <v>231</v>
      </c>
      <c r="AD91">
        <v>114</v>
      </c>
      <c r="AE91">
        <v>123359.935</v>
      </c>
      <c r="AF91" t="s">
        <v>4660</v>
      </c>
      <c r="AG91">
        <v>3204.1541558441559</v>
      </c>
      <c r="AH91">
        <v>0</v>
      </c>
      <c r="AI91">
        <v>172.79</v>
      </c>
      <c r="AJ91" s="168" t="s">
        <v>630</v>
      </c>
      <c r="AK91">
        <v>627666.43999999994</v>
      </c>
      <c r="AL91">
        <v>950000</v>
      </c>
      <c r="AM91" s="168" t="s">
        <v>3</v>
      </c>
      <c r="AN91" s="168" t="s">
        <v>1</v>
      </c>
      <c r="AO91" s="168"/>
      <c r="AP91" s="168" t="s">
        <v>2</v>
      </c>
      <c r="AQ91">
        <v>51860435.149999999</v>
      </c>
      <c r="AR91">
        <v>566687.9</v>
      </c>
      <c r="AS91">
        <v>51293747.25</v>
      </c>
      <c r="AT91">
        <v>25855</v>
      </c>
      <c r="AU91">
        <v>499</v>
      </c>
      <c r="AV91">
        <v>14935</v>
      </c>
      <c r="AW91">
        <v>3649.8610901850875</v>
      </c>
      <c r="AX91">
        <v>43709863.640000001</v>
      </c>
      <c r="AY91">
        <v>928592.94587448286</v>
      </c>
      <c r="AZ91">
        <v>102793.08066132265</v>
      </c>
      <c r="BA91" t="s">
        <v>4985</v>
      </c>
      <c r="BB91">
        <v>1983.9004931347902</v>
      </c>
      <c r="BC91">
        <v>0</v>
      </c>
      <c r="BD91">
        <v>417844.54</v>
      </c>
      <c r="BE91" s="168"/>
      <c r="BF91">
        <v>43709863.640000001</v>
      </c>
      <c r="BG91">
        <v>83495000</v>
      </c>
    </row>
    <row r="92" spans="1:59" x14ac:dyDescent="0.25">
      <c r="A92" s="168" t="s">
        <v>633</v>
      </c>
      <c r="B92" s="168" t="s">
        <v>634</v>
      </c>
      <c r="C92" s="168" t="s">
        <v>635</v>
      </c>
      <c r="D92" s="168" t="s">
        <v>106</v>
      </c>
      <c r="E92" s="168" t="s">
        <v>636</v>
      </c>
      <c r="F92" s="168" t="s">
        <v>4432</v>
      </c>
      <c r="G92" s="168" t="s">
        <v>2013</v>
      </c>
      <c r="H92" s="168" t="s">
        <v>107</v>
      </c>
      <c r="I92" s="168" t="s">
        <v>2014</v>
      </c>
      <c r="J92" s="168" t="s">
        <v>2013</v>
      </c>
      <c r="K92">
        <v>0</v>
      </c>
      <c r="L92">
        <v>100979.95</v>
      </c>
      <c r="M92">
        <v>0</v>
      </c>
      <c r="N92">
        <v>100979.95</v>
      </c>
      <c r="O92">
        <v>1</v>
      </c>
      <c r="P92">
        <v>26</v>
      </c>
      <c r="Q92">
        <v>42</v>
      </c>
      <c r="R92" s="168" t="s">
        <v>4432</v>
      </c>
      <c r="S92" s="168" t="s">
        <v>4433</v>
      </c>
      <c r="T92" s="168" t="s">
        <v>4434</v>
      </c>
      <c r="U92">
        <v>0</v>
      </c>
      <c r="V92">
        <v>1</v>
      </c>
      <c r="W92" s="168" t="s">
        <v>2015</v>
      </c>
      <c r="X92" s="168" t="s">
        <v>2902</v>
      </c>
      <c r="Y92">
        <v>356700.8</v>
      </c>
      <c r="Z92">
        <v>0</v>
      </c>
      <c r="AA92">
        <v>356700.8</v>
      </c>
      <c r="AB92">
        <v>4</v>
      </c>
      <c r="AC92">
        <v>114</v>
      </c>
      <c r="AD92">
        <v>76</v>
      </c>
      <c r="AE92">
        <v>89175.2</v>
      </c>
      <c r="AF92" t="s">
        <v>5030</v>
      </c>
      <c r="AG92">
        <v>3128.9543859649125</v>
      </c>
      <c r="AH92">
        <v>0</v>
      </c>
      <c r="AI92">
        <v>0</v>
      </c>
      <c r="AJ92" s="168" t="s">
        <v>637</v>
      </c>
      <c r="AK92">
        <v>303556.57</v>
      </c>
      <c r="AL92">
        <v>700000</v>
      </c>
      <c r="AM92" s="168" t="s">
        <v>3</v>
      </c>
      <c r="AN92" s="168" t="s">
        <v>1</v>
      </c>
      <c r="AO92" s="168"/>
      <c r="AP92" s="168" t="s">
        <v>2</v>
      </c>
      <c r="AQ92">
        <v>51860435.149999999</v>
      </c>
      <c r="AR92">
        <v>566687.9</v>
      </c>
      <c r="AS92">
        <v>51293747.25</v>
      </c>
      <c r="AT92">
        <v>25855</v>
      </c>
      <c r="AU92">
        <v>499</v>
      </c>
      <c r="AV92">
        <v>14935</v>
      </c>
      <c r="AW92">
        <v>3649.8610901850875</v>
      </c>
      <c r="AX92">
        <v>43709863.640000001</v>
      </c>
      <c r="AY92">
        <v>928592.94587448286</v>
      </c>
      <c r="AZ92">
        <v>102793.08066132265</v>
      </c>
      <c r="BA92" t="s">
        <v>4985</v>
      </c>
      <c r="BB92">
        <v>1983.9004931347902</v>
      </c>
      <c r="BC92">
        <v>0</v>
      </c>
      <c r="BD92">
        <v>417844.54</v>
      </c>
      <c r="BE92" s="168"/>
      <c r="BF92">
        <v>43709863.640000001</v>
      </c>
      <c r="BG92">
        <v>83495000</v>
      </c>
    </row>
    <row r="93" spans="1:59" x14ac:dyDescent="0.25">
      <c r="A93" s="168" t="s">
        <v>633</v>
      </c>
      <c r="B93" s="168" t="s">
        <v>634</v>
      </c>
      <c r="C93" s="168" t="s">
        <v>635</v>
      </c>
      <c r="D93" s="168" t="s">
        <v>106</v>
      </c>
      <c r="E93" s="168" t="s">
        <v>636</v>
      </c>
      <c r="F93" s="168" t="s">
        <v>4043</v>
      </c>
      <c r="G93" s="168" t="s">
        <v>2016</v>
      </c>
      <c r="H93" s="168" t="s">
        <v>108</v>
      </c>
      <c r="I93" s="168" t="s">
        <v>2017</v>
      </c>
      <c r="J93" s="168" t="s">
        <v>2016</v>
      </c>
      <c r="K93">
        <v>0</v>
      </c>
      <c r="L93">
        <v>100623.18</v>
      </c>
      <c r="M93">
        <v>0</v>
      </c>
      <c r="N93">
        <v>100623.18</v>
      </c>
      <c r="O93">
        <v>1</v>
      </c>
      <c r="P93">
        <v>23</v>
      </c>
      <c r="Q93">
        <v>36</v>
      </c>
      <c r="R93" s="168" t="s">
        <v>4043</v>
      </c>
      <c r="S93" s="168" t="s">
        <v>4044</v>
      </c>
      <c r="T93" s="168" t="s">
        <v>4045</v>
      </c>
      <c r="U93">
        <v>0</v>
      </c>
      <c r="V93">
        <v>2</v>
      </c>
      <c r="W93" s="168" t="s">
        <v>2018</v>
      </c>
      <c r="X93" s="168" t="s">
        <v>2928</v>
      </c>
      <c r="Y93">
        <v>356700.8</v>
      </c>
      <c r="Z93">
        <v>0</v>
      </c>
      <c r="AA93">
        <v>356700.8</v>
      </c>
      <c r="AB93">
        <v>4</v>
      </c>
      <c r="AC93">
        <v>114</v>
      </c>
      <c r="AD93">
        <v>76</v>
      </c>
      <c r="AE93">
        <v>89175.2</v>
      </c>
      <c r="AF93" t="s">
        <v>5030</v>
      </c>
      <c r="AG93">
        <v>3128.9543859649125</v>
      </c>
      <c r="AH93">
        <v>0</v>
      </c>
      <c r="AI93">
        <v>0</v>
      </c>
      <c r="AJ93" s="168" t="s">
        <v>637</v>
      </c>
      <c r="AK93">
        <v>303556.57</v>
      </c>
      <c r="AL93">
        <v>700000</v>
      </c>
      <c r="AM93" s="168" t="s">
        <v>3</v>
      </c>
      <c r="AN93" s="168" t="s">
        <v>1</v>
      </c>
      <c r="AO93" s="168"/>
      <c r="AP93" s="168" t="s">
        <v>2</v>
      </c>
      <c r="AQ93">
        <v>51860435.149999999</v>
      </c>
      <c r="AR93">
        <v>566687.9</v>
      </c>
      <c r="AS93">
        <v>51293747.25</v>
      </c>
      <c r="AT93">
        <v>25855</v>
      </c>
      <c r="AU93">
        <v>499</v>
      </c>
      <c r="AV93">
        <v>14935</v>
      </c>
      <c r="AW93">
        <v>3649.8610901850875</v>
      </c>
      <c r="AX93">
        <v>43709863.640000001</v>
      </c>
      <c r="AY93">
        <v>928592.94587448286</v>
      </c>
      <c r="AZ93">
        <v>102793.08066132265</v>
      </c>
      <c r="BA93" t="s">
        <v>4985</v>
      </c>
      <c r="BB93">
        <v>1983.9004931347902</v>
      </c>
      <c r="BC93">
        <v>0</v>
      </c>
      <c r="BD93">
        <v>417844.54</v>
      </c>
      <c r="BE93" s="168"/>
      <c r="BF93">
        <v>43709863.640000001</v>
      </c>
      <c r="BG93">
        <v>83495000</v>
      </c>
    </row>
    <row r="94" spans="1:59" x14ac:dyDescent="0.25">
      <c r="A94" s="168" t="s">
        <v>633</v>
      </c>
      <c r="B94" s="168" t="s">
        <v>634</v>
      </c>
      <c r="C94" s="168" t="s">
        <v>635</v>
      </c>
      <c r="D94" s="168" t="s">
        <v>106</v>
      </c>
      <c r="E94" s="168" t="s">
        <v>636</v>
      </c>
      <c r="F94" s="168" t="s">
        <v>5031</v>
      </c>
      <c r="G94" s="168" t="s">
        <v>110</v>
      </c>
      <c r="H94" s="168" t="s">
        <v>111</v>
      </c>
      <c r="I94" s="168" t="s">
        <v>109</v>
      </c>
      <c r="J94" s="168" t="s">
        <v>110</v>
      </c>
      <c r="K94">
        <v>0</v>
      </c>
      <c r="L94">
        <v>155097.67000000001</v>
      </c>
      <c r="M94">
        <v>0</v>
      </c>
      <c r="N94">
        <v>155097.67000000001</v>
      </c>
      <c r="O94">
        <v>1</v>
      </c>
      <c r="P94">
        <v>25</v>
      </c>
      <c r="Q94">
        <v>34</v>
      </c>
      <c r="R94" s="168" t="s">
        <v>5031</v>
      </c>
      <c r="S94" s="168" t="s">
        <v>5032</v>
      </c>
      <c r="T94" s="168" t="s">
        <v>5033</v>
      </c>
      <c r="U94">
        <v>0</v>
      </c>
      <c r="V94">
        <v>3</v>
      </c>
      <c r="W94" s="168" t="s">
        <v>638</v>
      </c>
      <c r="X94" s="168" t="s">
        <v>2915</v>
      </c>
      <c r="Y94">
        <v>356700.8</v>
      </c>
      <c r="Z94">
        <v>0</v>
      </c>
      <c r="AA94">
        <v>356700.8</v>
      </c>
      <c r="AB94">
        <v>4</v>
      </c>
      <c r="AC94">
        <v>114</v>
      </c>
      <c r="AD94">
        <v>76</v>
      </c>
      <c r="AE94">
        <v>89175.2</v>
      </c>
      <c r="AF94" t="s">
        <v>5030</v>
      </c>
      <c r="AG94">
        <v>3128.9543859649125</v>
      </c>
      <c r="AH94">
        <v>0</v>
      </c>
      <c r="AI94">
        <v>0</v>
      </c>
      <c r="AJ94" s="168" t="s">
        <v>637</v>
      </c>
      <c r="AK94">
        <v>303556.57</v>
      </c>
      <c r="AL94">
        <v>700000</v>
      </c>
      <c r="AM94" s="168" t="s">
        <v>3</v>
      </c>
      <c r="AN94" s="168" t="s">
        <v>1</v>
      </c>
      <c r="AO94" s="168"/>
      <c r="AP94" s="168" t="s">
        <v>2</v>
      </c>
      <c r="AQ94">
        <v>51860435.149999999</v>
      </c>
      <c r="AR94">
        <v>566687.9</v>
      </c>
      <c r="AS94">
        <v>51293747.25</v>
      </c>
      <c r="AT94">
        <v>25855</v>
      </c>
      <c r="AU94">
        <v>499</v>
      </c>
      <c r="AV94">
        <v>14935</v>
      </c>
      <c r="AW94">
        <v>3649.8610901850875</v>
      </c>
      <c r="AX94">
        <v>43709863.640000001</v>
      </c>
      <c r="AY94">
        <v>928592.94587448286</v>
      </c>
      <c r="AZ94">
        <v>102793.08066132265</v>
      </c>
      <c r="BA94" t="s">
        <v>4985</v>
      </c>
      <c r="BB94">
        <v>1983.9004931347902</v>
      </c>
      <c r="BC94">
        <v>0</v>
      </c>
      <c r="BD94">
        <v>417844.54</v>
      </c>
      <c r="BE94" s="168"/>
      <c r="BF94">
        <v>43709863.640000001</v>
      </c>
      <c r="BG94">
        <v>83495000</v>
      </c>
    </row>
    <row r="95" spans="1:59" x14ac:dyDescent="0.25">
      <c r="A95" s="168" t="s">
        <v>633</v>
      </c>
      <c r="B95" s="168" t="s">
        <v>634</v>
      </c>
      <c r="C95" s="168" t="s">
        <v>635</v>
      </c>
      <c r="D95" s="168" t="s">
        <v>106</v>
      </c>
      <c r="E95" s="168" t="s">
        <v>636</v>
      </c>
      <c r="F95" s="168" t="s">
        <v>2870</v>
      </c>
      <c r="G95" s="168" t="s">
        <v>2688</v>
      </c>
      <c r="H95" s="168" t="s">
        <v>112</v>
      </c>
      <c r="I95" s="168" t="s">
        <v>2689</v>
      </c>
      <c r="J95" s="168" t="s">
        <v>2688</v>
      </c>
      <c r="K95">
        <v>0</v>
      </c>
      <c r="L95">
        <v>0</v>
      </c>
      <c r="M95">
        <v>0</v>
      </c>
      <c r="N95">
        <v>0</v>
      </c>
      <c r="O95">
        <v>1</v>
      </c>
      <c r="P95">
        <v>2</v>
      </c>
      <c r="Q95">
        <v>2</v>
      </c>
      <c r="R95" s="168" t="s">
        <v>2870</v>
      </c>
      <c r="S95" s="168" t="s">
        <v>2870</v>
      </c>
      <c r="T95" s="168" t="s">
        <v>2870</v>
      </c>
      <c r="U95">
        <v>0</v>
      </c>
      <c r="V95">
        <v>4</v>
      </c>
      <c r="W95" s="168" t="s">
        <v>2690</v>
      </c>
      <c r="X95" s="168" t="s">
        <v>2902</v>
      </c>
      <c r="Y95">
        <v>356700.8</v>
      </c>
      <c r="Z95">
        <v>0</v>
      </c>
      <c r="AA95">
        <v>356700.8</v>
      </c>
      <c r="AB95">
        <v>4</v>
      </c>
      <c r="AC95">
        <v>114</v>
      </c>
      <c r="AD95">
        <v>76</v>
      </c>
      <c r="AE95">
        <v>89175.2</v>
      </c>
      <c r="AF95" t="s">
        <v>5030</v>
      </c>
      <c r="AG95">
        <v>3128.9543859649125</v>
      </c>
      <c r="AH95">
        <v>0</v>
      </c>
      <c r="AI95">
        <v>0</v>
      </c>
      <c r="AJ95" s="168" t="s">
        <v>637</v>
      </c>
      <c r="AK95">
        <v>303556.57</v>
      </c>
      <c r="AL95">
        <v>700000</v>
      </c>
      <c r="AM95" s="168" t="s">
        <v>3</v>
      </c>
      <c r="AN95" s="168" t="s">
        <v>1</v>
      </c>
      <c r="AO95" s="168"/>
      <c r="AP95" s="168" t="s">
        <v>2</v>
      </c>
      <c r="AQ95">
        <v>51860435.149999999</v>
      </c>
      <c r="AR95">
        <v>566687.9</v>
      </c>
      <c r="AS95">
        <v>51293747.25</v>
      </c>
      <c r="AT95">
        <v>25855</v>
      </c>
      <c r="AU95">
        <v>499</v>
      </c>
      <c r="AV95">
        <v>14935</v>
      </c>
      <c r="AW95">
        <v>3649.8610901850875</v>
      </c>
      <c r="AX95">
        <v>43709863.640000001</v>
      </c>
      <c r="AY95">
        <v>928592.94587448286</v>
      </c>
      <c r="AZ95">
        <v>102793.08066132265</v>
      </c>
      <c r="BA95" t="s">
        <v>4985</v>
      </c>
      <c r="BB95">
        <v>1983.9004931347902</v>
      </c>
      <c r="BC95">
        <v>0</v>
      </c>
      <c r="BD95">
        <v>417844.54</v>
      </c>
      <c r="BE95" s="168"/>
      <c r="BF95">
        <v>43709863.640000001</v>
      </c>
      <c r="BG95">
        <v>83495000</v>
      </c>
    </row>
    <row r="96" spans="1:59" x14ac:dyDescent="0.25">
      <c r="A96" s="168" t="s">
        <v>633</v>
      </c>
      <c r="B96" s="168" t="s">
        <v>634</v>
      </c>
      <c r="C96" s="168" t="s">
        <v>64</v>
      </c>
      <c r="D96" s="168" t="s">
        <v>132</v>
      </c>
      <c r="E96" s="168" t="s">
        <v>640</v>
      </c>
      <c r="F96" s="168" t="s">
        <v>3807</v>
      </c>
      <c r="G96" s="168" t="s">
        <v>134</v>
      </c>
      <c r="H96" s="168" t="s">
        <v>135</v>
      </c>
      <c r="I96" s="168" t="s">
        <v>133</v>
      </c>
      <c r="J96" s="168" t="s">
        <v>134</v>
      </c>
      <c r="K96">
        <v>0</v>
      </c>
      <c r="L96">
        <v>100742.05</v>
      </c>
      <c r="M96">
        <v>0</v>
      </c>
      <c r="N96">
        <v>100742.05</v>
      </c>
      <c r="O96">
        <v>1</v>
      </c>
      <c r="P96">
        <v>19</v>
      </c>
      <c r="Q96">
        <v>35</v>
      </c>
      <c r="R96" s="168" t="s">
        <v>3807</v>
      </c>
      <c r="S96" s="168" t="s">
        <v>3808</v>
      </c>
      <c r="T96" s="168" t="s">
        <v>4664</v>
      </c>
      <c r="U96">
        <v>0</v>
      </c>
      <c r="V96">
        <v>1</v>
      </c>
      <c r="W96" s="168" t="s">
        <v>639</v>
      </c>
      <c r="X96" s="168" t="s">
        <v>2902</v>
      </c>
      <c r="Y96">
        <v>409845.6</v>
      </c>
      <c r="Z96">
        <v>0</v>
      </c>
      <c r="AA96">
        <v>409845.6</v>
      </c>
      <c r="AB96">
        <v>4</v>
      </c>
      <c r="AC96">
        <v>111</v>
      </c>
      <c r="AD96">
        <v>55</v>
      </c>
      <c r="AE96">
        <v>102461.4</v>
      </c>
      <c r="AF96" t="s">
        <v>5034</v>
      </c>
      <c r="AG96">
        <v>3692.3027027027028</v>
      </c>
      <c r="AH96">
        <v>0</v>
      </c>
      <c r="AI96">
        <v>3463.24</v>
      </c>
      <c r="AJ96" s="168" t="s">
        <v>641</v>
      </c>
      <c r="AK96">
        <v>348725.58</v>
      </c>
      <c r="AL96">
        <v>760000</v>
      </c>
      <c r="AM96" s="168" t="s">
        <v>3</v>
      </c>
      <c r="AN96" s="168" t="s">
        <v>1</v>
      </c>
      <c r="AO96" s="168"/>
      <c r="AP96" s="168" t="s">
        <v>2</v>
      </c>
      <c r="AQ96">
        <v>51860435.149999999</v>
      </c>
      <c r="AR96">
        <v>566687.9</v>
      </c>
      <c r="AS96">
        <v>51293747.25</v>
      </c>
      <c r="AT96">
        <v>25855</v>
      </c>
      <c r="AU96">
        <v>499</v>
      </c>
      <c r="AV96">
        <v>14935</v>
      </c>
      <c r="AW96">
        <v>3649.8610901850875</v>
      </c>
      <c r="AX96">
        <v>43709863.640000001</v>
      </c>
      <c r="AY96">
        <v>928592.94587448286</v>
      </c>
      <c r="AZ96">
        <v>102793.08066132265</v>
      </c>
      <c r="BA96" t="s">
        <v>4985</v>
      </c>
      <c r="BB96">
        <v>1983.9004931347902</v>
      </c>
      <c r="BC96">
        <v>0</v>
      </c>
      <c r="BD96">
        <v>417844.54</v>
      </c>
      <c r="BE96" s="168"/>
      <c r="BF96">
        <v>43709863.640000001</v>
      </c>
      <c r="BG96">
        <v>83495000</v>
      </c>
    </row>
    <row r="97" spans="1:59" x14ac:dyDescent="0.25">
      <c r="A97" s="168" t="s">
        <v>633</v>
      </c>
      <c r="B97" s="168" t="s">
        <v>634</v>
      </c>
      <c r="C97" s="168" t="s">
        <v>64</v>
      </c>
      <c r="D97" s="168" t="s">
        <v>132</v>
      </c>
      <c r="E97" s="168" t="s">
        <v>640</v>
      </c>
      <c r="F97" s="168" t="s">
        <v>3882</v>
      </c>
      <c r="G97" s="168" t="s">
        <v>2019</v>
      </c>
      <c r="H97" s="168" t="s">
        <v>137</v>
      </c>
      <c r="I97" s="168" t="s">
        <v>136</v>
      </c>
      <c r="J97" s="168" t="s">
        <v>2019</v>
      </c>
      <c r="K97">
        <v>0</v>
      </c>
      <c r="L97">
        <v>100236.02</v>
      </c>
      <c r="M97">
        <v>0</v>
      </c>
      <c r="N97">
        <v>100236.02</v>
      </c>
      <c r="O97">
        <v>1</v>
      </c>
      <c r="P97">
        <v>14</v>
      </c>
      <c r="Q97">
        <v>27</v>
      </c>
      <c r="R97" s="168" t="s">
        <v>3882</v>
      </c>
      <c r="S97" s="168" t="s">
        <v>3883</v>
      </c>
      <c r="T97" s="168" t="s">
        <v>3884</v>
      </c>
      <c r="U97">
        <v>0</v>
      </c>
      <c r="V97">
        <v>2</v>
      </c>
      <c r="W97" s="168" t="s">
        <v>2020</v>
      </c>
      <c r="X97" s="168" t="s">
        <v>2902</v>
      </c>
      <c r="Y97">
        <v>409845.6</v>
      </c>
      <c r="Z97">
        <v>0</v>
      </c>
      <c r="AA97">
        <v>409845.6</v>
      </c>
      <c r="AB97">
        <v>4</v>
      </c>
      <c r="AC97">
        <v>111</v>
      </c>
      <c r="AD97">
        <v>55</v>
      </c>
      <c r="AE97">
        <v>102461.4</v>
      </c>
      <c r="AF97" t="s">
        <v>5034</v>
      </c>
      <c r="AG97">
        <v>3692.3027027027028</v>
      </c>
      <c r="AH97">
        <v>0</v>
      </c>
      <c r="AI97">
        <v>3463.24</v>
      </c>
      <c r="AJ97" s="168" t="s">
        <v>641</v>
      </c>
      <c r="AK97">
        <v>348725.58</v>
      </c>
      <c r="AL97">
        <v>760000</v>
      </c>
      <c r="AM97" s="168" t="s">
        <v>3</v>
      </c>
      <c r="AN97" s="168" t="s">
        <v>1</v>
      </c>
      <c r="AO97" s="168"/>
      <c r="AP97" s="168" t="s">
        <v>2</v>
      </c>
      <c r="AQ97">
        <v>51860435.149999999</v>
      </c>
      <c r="AR97">
        <v>566687.9</v>
      </c>
      <c r="AS97">
        <v>51293747.25</v>
      </c>
      <c r="AT97">
        <v>25855</v>
      </c>
      <c r="AU97">
        <v>499</v>
      </c>
      <c r="AV97">
        <v>14935</v>
      </c>
      <c r="AW97">
        <v>3649.8610901850875</v>
      </c>
      <c r="AX97">
        <v>43709863.640000001</v>
      </c>
      <c r="AY97">
        <v>928592.94587448286</v>
      </c>
      <c r="AZ97">
        <v>102793.08066132265</v>
      </c>
      <c r="BA97" t="s">
        <v>4985</v>
      </c>
      <c r="BB97">
        <v>1983.9004931347902</v>
      </c>
      <c r="BC97">
        <v>0</v>
      </c>
      <c r="BD97">
        <v>417844.54</v>
      </c>
      <c r="BE97" s="168"/>
      <c r="BF97">
        <v>43709863.640000001</v>
      </c>
      <c r="BG97">
        <v>83495000</v>
      </c>
    </row>
    <row r="98" spans="1:59" x14ac:dyDescent="0.25">
      <c r="A98" s="168" t="s">
        <v>633</v>
      </c>
      <c r="B98" s="168" t="s">
        <v>634</v>
      </c>
      <c r="C98" s="168" t="s">
        <v>64</v>
      </c>
      <c r="D98" s="168" t="s">
        <v>132</v>
      </c>
      <c r="E98" s="168" t="s">
        <v>640</v>
      </c>
      <c r="F98" s="168" t="s">
        <v>4046</v>
      </c>
      <c r="G98" s="168" t="s">
        <v>3187</v>
      </c>
      <c r="H98" s="168" t="s">
        <v>919</v>
      </c>
      <c r="I98" s="168" t="s">
        <v>3188</v>
      </c>
      <c r="J98" s="168" t="s">
        <v>3187</v>
      </c>
      <c r="K98">
        <v>0</v>
      </c>
      <c r="L98">
        <v>104595.33</v>
      </c>
      <c r="M98">
        <v>0</v>
      </c>
      <c r="N98">
        <v>104595.33</v>
      </c>
      <c r="O98">
        <v>1</v>
      </c>
      <c r="P98">
        <v>11</v>
      </c>
      <c r="Q98">
        <v>23</v>
      </c>
      <c r="R98" s="168" t="s">
        <v>4046</v>
      </c>
      <c r="S98" s="168" t="s">
        <v>4047</v>
      </c>
      <c r="T98" s="168" t="s">
        <v>4048</v>
      </c>
      <c r="U98">
        <v>0</v>
      </c>
      <c r="V98">
        <v>3</v>
      </c>
      <c r="W98" s="168" t="s">
        <v>3189</v>
      </c>
      <c r="X98" s="168" t="s">
        <v>2902</v>
      </c>
      <c r="Y98">
        <v>409845.6</v>
      </c>
      <c r="Z98">
        <v>0</v>
      </c>
      <c r="AA98">
        <v>409845.6</v>
      </c>
      <c r="AB98">
        <v>4</v>
      </c>
      <c r="AC98">
        <v>111</v>
      </c>
      <c r="AD98">
        <v>55</v>
      </c>
      <c r="AE98">
        <v>102461.4</v>
      </c>
      <c r="AF98" t="s">
        <v>5034</v>
      </c>
      <c r="AG98">
        <v>3692.3027027027028</v>
      </c>
      <c r="AH98">
        <v>0</v>
      </c>
      <c r="AI98">
        <v>3463.24</v>
      </c>
      <c r="AJ98" s="168" t="s">
        <v>641</v>
      </c>
      <c r="AK98">
        <v>348725.58</v>
      </c>
      <c r="AL98">
        <v>760000</v>
      </c>
      <c r="AM98" s="168" t="s">
        <v>3</v>
      </c>
      <c r="AN98" s="168" t="s">
        <v>1</v>
      </c>
      <c r="AO98" s="168"/>
      <c r="AP98" s="168" t="s">
        <v>2</v>
      </c>
      <c r="AQ98">
        <v>51860435.149999999</v>
      </c>
      <c r="AR98">
        <v>566687.9</v>
      </c>
      <c r="AS98">
        <v>51293747.25</v>
      </c>
      <c r="AT98">
        <v>25855</v>
      </c>
      <c r="AU98">
        <v>499</v>
      </c>
      <c r="AV98">
        <v>14935</v>
      </c>
      <c r="AW98">
        <v>3649.8610901850875</v>
      </c>
      <c r="AX98">
        <v>43709863.640000001</v>
      </c>
      <c r="AY98">
        <v>928592.94587448286</v>
      </c>
      <c r="AZ98">
        <v>102793.08066132265</v>
      </c>
      <c r="BA98" t="s">
        <v>4985</v>
      </c>
      <c r="BB98">
        <v>1983.9004931347902</v>
      </c>
      <c r="BC98">
        <v>0</v>
      </c>
      <c r="BD98">
        <v>417844.54</v>
      </c>
      <c r="BE98" s="168"/>
      <c r="BF98">
        <v>43709863.640000001</v>
      </c>
      <c r="BG98">
        <v>83495000</v>
      </c>
    </row>
    <row r="99" spans="1:59" x14ac:dyDescent="0.25">
      <c r="A99" s="168" t="s">
        <v>633</v>
      </c>
      <c r="B99" s="168" t="s">
        <v>634</v>
      </c>
      <c r="C99" s="168" t="s">
        <v>64</v>
      </c>
      <c r="D99" s="168" t="s">
        <v>132</v>
      </c>
      <c r="E99" s="168" t="s">
        <v>640</v>
      </c>
      <c r="F99" s="168" t="s">
        <v>5035</v>
      </c>
      <c r="G99" s="168" t="s">
        <v>2929</v>
      </c>
      <c r="H99" s="168" t="s">
        <v>2894</v>
      </c>
      <c r="I99" s="168" t="s">
        <v>2930</v>
      </c>
      <c r="J99" s="168" t="s">
        <v>2929</v>
      </c>
      <c r="K99">
        <v>3463.24</v>
      </c>
      <c r="L99">
        <v>104272.2</v>
      </c>
      <c r="M99">
        <v>0</v>
      </c>
      <c r="N99">
        <v>104272.2</v>
      </c>
      <c r="O99">
        <v>1</v>
      </c>
      <c r="P99">
        <v>11</v>
      </c>
      <c r="Q99">
        <v>26</v>
      </c>
      <c r="R99" s="168" t="s">
        <v>5035</v>
      </c>
      <c r="S99" s="168" t="s">
        <v>5036</v>
      </c>
      <c r="T99" s="168" t="s">
        <v>5037</v>
      </c>
      <c r="U99">
        <v>0</v>
      </c>
      <c r="V99">
        <v>4</v>
      </c>
      <c r="W99" s="168" t="s">
        <v>2931</v>
      </c>
      <c r="X99" s="168" t="s">
        <v>2902</v>
      </c>
      <c r="Y99">
        <v>409845.6</v>
      </c>
      <c r="Z99">
        <v>0</v>
      </c>
      <c r="AA99">
        <v>409845.6</v>
      </c>
      <c r="AB99">
        <v>4</v>
      </c>
      <c r="AC99">
        <v>111</v>
      </c>
      <c r="AD99">
        <v>55</v>
      </c>
      <c r="AE99">
        <v>102461.4</v>
      </c>
      <c r="AF99" t="s">
        <v>5034</v>
      </c>
      <c r="AG99">
        <v>3692.3027027027028</v>
      </c>
      <c r="AH99">
        <v>0</v>
      </c>
      <c r="AI99">
        <v>3463.24</v>
      </c>
      <c r="AJ99" s="168" t="s">
        <v>641</v>
      </c>
      <c r="AK99">
        <v>348725.58</v>
      </c>
      <c r="AL99">
        <v>760000</v>
      </c>
      <c r="AM99" s="168" t="s">
        <v>3</v>
      </c>
      <c r="AN99" s="168" t="s">
        <v>1</v>
      </c>
      <c r="AO99" s="168"/>
      <c r="AP99" s="168" t="s">
        <v>2</v>
      </c>
      <c r="AQ99">
        <v>51860435.149999999</v>
      </c>
      <c r="AR99">
        <v>566687.9</v>
      </c>
      <c r="AS99">
        <v>51293747.25</v>
      </c>
      <c r="AT99">
        <v>25855</v>
      </c>
      <c r="AU99">
        <v>499</v>
      </c>
      <c r="AV99">
        <v>14935</v>
      </c>
      <c r="AW99">
        <v>3649.8610901850875</v>
      </c>
      <c r="AX99">
        <v>43709863.640000001</v>
      </c>
      <c r="AY99">
        <v>928592.94587448286</v>
      </c>
      <c r="AZ99">
        <v>102793.08066132265</v>
      </c>
      <c r="BA99" t="s">
        <v>4985</v>
      </c>
      <c r="BB99">
        <v>1983.9004931347902</v>
      </c>
      <c r="BC99">
        <v>0</v>
      </c>
      <c r="BD99">
        <v>417844.54</v>
      </c>
      <c r="BE99" s="168"/>
      <c r="BF99">
        <v>43709863.640000001</v>
      </c>
      <c r="BG99">
        <v>83495000</v>
      </c>
    </row>
    <row r="100" spans="1:59" x14ac:dyDescent="0.25">
      <c r="A100" s="168" t="s">
        <v>633</v>
      </c>
      <c r="B100" s="168" t="s">
        <v>634</v>
      </c>
      <c r="C100" s="168" t="s">
        <v>642</v>
      </c>
      <c r="D100" s="168" t="s">
        <v>113</v>
      </c>
      <c r="E100" s="168" t="s">
        <v>643</v>
      </c>
      <c r="F100" s="168" t="s">
        <v>3885</v>
      </c>
      <c r="G100" s="168" t="s">
        <v>3001</v>
      </c>
      <c r="H100" s="168" t="s">
        <v>114</v>
      </c>
      <c r="I100" s="168" t="s">
        <v>3002</v>
      </c>
      <c r="J100" s="168" t="s">
        <v>3001</v>
      </c>
      <c r="K100">
        <v>0</v>
      </c>
      <c r="L100">
        <v>118089.81</v>
      </c>
      <c r="M100">
        <v>0</v>
      </c>
      <c r="N100">
        <v>118089.81</v>
      </c>
      <c r="O100">
        <v>1</v>
      </c>
      <c r="P100">
        <v>25</v>
      </c>
      <c r="Q100">
        <v>33</v>
      </c>
      <c r="R100" s="168" t="s">
        <v>3885</v>
      </c>
      <c r="S100" s="168" t="s">
        <v>3886</v>
      </c>
      <c r="T100" s="168" t="s">
        <v>3887</v>
      </c>
      <c r="U100">
        <v>0</v>
      </c>
      <c r="V100">
        <v>1</v>
      </c>
      <c r="W100" s="168" t="s">
        <v>3003</v>
      </c>
      <c r="X100" s="168" t="s">
        <v>2915</v>
      </c>
      <c r="Y100">
        <v>585267.23</v>
      </c>
      <c r="Z100">
        <v>0</v>
      </c>
      <c r="AA100">
        <v>585267.23</v>
      </c>
      <c r="AB100">
        <v>5</v>
      </c>
      <c r="AC100">
        <v>243</v>
      </c>
      <c r="AD100">
        <v>123</v>
      </c>
      <c r="AE100">
        <v>117053.446</v>
      </c>
      <c r="AF100" t="s">
        <v>4665</v>
      </c>
      <c r="AG100">
        <v>2408.5071193415638</v>
      </c>
      <c r="AH100">
        <v>0</v>
      </c>
      <c r="AI100">
        <v>0</v>
      </c>
      <c r="AJ100" s="168" t="s">
        <v>644</v>
      </c>
      <c r="AK100">
        <v>496965.14</v>
      </c>
      <c r="AL100">
        <v>890000</v>
      </c>
      <c r="AM100" s="168" t="s">
        <v>3</v>
      </c>
      <c r="AN100" s="168" t="s">
        <v>1</v>
      </c>
      <c r="AO100" s="168"/>
      <c r="AP100" s="168" t="s">
        <v>2</v>
      </c>
      <c r="AQ100">
        <v>51860435.149999999</v>
      </c>
      <c r="AR100">
        <v>566687.9</v>
      </c>
      <c r="AS100">
        <v>51293747.25</v>
      </c>
      <c r="AT100">
        <v>25855</v>
      </c>
      <c r="AU100">
        <v>499</v>
      </c>
      <c r="AV100">
        <v>14935</v>
      </c>
      <c r="AW100">
        <v>3649.8610901850875</v>
      </c>
      <c r="AX100">
        <v>43709863.640000001</v>
      </c>
      <c r="AY100">
        <v>928592.94587448286</v>
      </c>
      <c r="AZ100">
        <v>102793.08066132265</v>
      </c>
      <c r="BA100" t="s">
        <v>4985</v>
      </c>
      <c r="BB100">
        <v>1983.9004931347902</v>
      </c>
      <c r="BC100">
        <v>0</v>
      </c>
      <c r="BD100">
        <v>417844.54</v>
      </c>
      <c r="BE100" s="168"/>
      <c r="BF100">
        <v>43709863.640000001</v>
      </c>
      <c r="BG100">
        <v>83495000</v>
      </c>
    </row>
    <row r="101" spans="1:59" x14ac:dyDescent="0.25">
      <c r="A101" s="168" t="s">
        <v>633</v>
      </c>
      <c r="B101" s="168" t="s">
        <v>634</v>
      </c>
      <c r="C101" s="168" t="s">
        <v>642</v>
      </c>
      <c r="D101" s="168" t="s">
        <v>113</v>
      </c>
      <c r="E101" s="168" t="s">
        <v>643</v>
      </c>
      <c r="F101" s="168" t="s">
        <v>3888</v>
      </c>
      <c r="G101" s="168" t="s">
        <v>2632</v>
      </c>
      <c r="H101" s="168" t="s">
        <v>115</v>
      </c>
      <c r="I101" s="168" t="s">
        <v>2633</v>
      </c>
      <c r="J101" s="168" t="s">
        <v>2632</v>
      </c>
      <c r="K101">
        <v>0</v>
      </c>
      <c r="L101">
        <v>100897.81</v>
      </c>
      <c r="M101">
        <v>0</v>
      </c>
      <c r="N101">
        <v>100897.81</v>
      </c>
      <c r="O101">
        <v>1</v>
      </c>
      <c r="P101">
        <v>8</v>
      </c>
      <c r="Q101">
        <v>31</v>
      </c>
      <c r="R101" s="168" t="s">
        <v>3888</v>
      </c>
      <c r="S101" s="168" t="s">
        <v>3889</v>
      </c>
      <c r="T101" s="168" t="s">
        <v>3890</v>
      </c>
      <c r="U101">
        <v>0</v>
      </c>
      <c r="V101">
        <v>2</v>
      </c>
      <c r="W101" s="168" t="s">
        <v>2634</v>
      </c>
      <c r="X101" s="168" t="s">
        <v>2915</v>
      </c>
      <c r="Y101">
        <v>585267.23</v>
      </c>
      <c r="Z101">
        <v>0</v>
      </c>
      <c r="AA101">
        <v>585267.23</v>
      </c>
      <c r="AB101">
        <v>5</v>
      </c>
      <c r="AC101">
        <v>243</v>
      </c>
      <c r="AD101">
        <v>123</v>
      </c>
      <c r="AE101">
        <v>117053.446</v>
      </c>
      <c r="AF101" t="s">
        <v>4665</v>
      </c>
      <c r="AG101">
        <v>2408.5071193415638</v>
      </c>
      <c r="AH101">
        <v>0</v>
      </c>
      <c r="AI101">
        <v>0</v>
      </c>
      <c r="AJ101" s="168" t="s">
        <v>644</v>
      </c>
      <c r="AK101">
        <v>496965.14</v>
      </c>
      <c r="AL101">
        <v>890000</v>
      </c>
      <c r="AM101" s="168" t="s">
        <v>3</v>
      </c>
      <c r="AN101" s="168" t="s">
        <v>1</v>
      </c>
      <c r="AO101" s="168"/>
      <c r="AP101" s="168" t="s">
        <v>2</v>
      </c>
      <c r="AQ101">
        <v>51860435.149999999</v>
      </c>
      <c r="AR101">
        <v>566687.9</v>
      </c>
      <c r="AS101">
        <v>51293747.25</v>
      </c>
      <c r="AT101">
        <v>25855</v>
      </c>
      <c r="AU101">
        <v>499</v>
      </c>
      <c r="AV101">
        <v>14935</v>
      </c>
      <c r="AW101">
        <v>3649.8610901850875</v>
      </c>
      <c r="AX101">
        <v>43709863.640000001</v>
      </c>
      <c r="AY101">
        <v>928592.94587448286</v>
      </c>
      <c r="AZ101">
        <v>102793.08066132265</v>
      </c>
      <c r="BA101" t="s">
        <v>4985</v>
      </c>
      <c r="BB101">
        <v>1983.9004931347902</v>
      </c>
      <c r="BC101">
        <v>0</v>
      </c>
      <c r="BD101">
        <v>417844.54</v>
      </c>
      <c r="BE101" s="168"/>
      <c r="BF101">
        <v>43709863.640000001</v>
      </c>
      <c r="BG101">
        <v>83495000</v>
      </c>
    </row>
    <row r="102" spans="1:59" x14ac:dyDescent="0.25">
      <c r="A102" s="168" t="s">
        <v>633</v>
      </c>
      <c r="B102" s="168" t="s">
        <v>634</v>
      </c>
      <c r="C102" s="168" t="s">
        <v>642</v>
      </c>
      <c r="D102" s="168" t="s">
        <v>113</v>
      </c>
      <c r="E102" s="168" t="s">
        <v>643</v>
      </c>
      <c r="F102" s="168" t="s">
        <v>4049</v>
      </c>
      <c r="G102" s="168" t="s">
        <v>117</v>
      </c>
      <c r="H102" s="168" t="s">
        <v>118</v>
      </c>
      <c r="I102" s="168" t="s">
        <v>116</v>
      </c>
      <c r="J102" s="168" t="s">
        <v>117</v>
      </c>
      <c r="K102">
        <v>0</v>
      </c>
      <c r="L102">
        <v>100046.34</v>
      </c>
      <c r="M102">
        <v>0</v>
      </c>
      <c r="N102">
        <v>100046.34</v>
      </c>
      <c r="O102">
        <v>1</v>
      </c>
      <c r="P102">
        <v>29</v>
      </c>
      <c r="Q102">
        <v>64</v>
      </c>
      <c r="R102" s="168" t="s">
        <v>4049</v>
      </c>
      <c r="S102" s="168" t="s">
        <v>4050</v>
      </c>
      <c r="T102" s="168" t="s">
        <v>4051</v>
      </c>
      <c r="U102">
        <v>0</v>
      </c>
      <c r="V102">
        <v>3</v>
      </c>
      <c r="W102" s="168" t="s">
        <v>645</v>
      </c>
      <c r="X102" s="168" t="s">
        <v>2902</v>
      </c>
      <c r="Y102">
        <v>585267.23</v>
      </c>
      <c r="Z102">
        <v>0</v>
      </c>
      <c r="AA102">
        <v>585267.23</v>
      </c>
      <c r="AB102">
        <v>5</v>
      </c>
      <c r="AC102">
        <v>243</v>
      </c>
      <c r="AD102">
        <v>123</v>
      </c>
      <c r="AE102">
        <v>117053.446</v>
      </c>
      <c r="AF102" t="s">
        <v>4665</v>
      </c>
      <c r="AG102">
        <v>2408.5071193415638</v>
      </c>
      <c r="AH102">
        <v>0</v>
      </c>
      <c r="AI102">
        <v>0</v>
      </c>
      <c r="AJ102" s="168" t="s">
        <v>644</v>
      </c>
      <c r="AK102">
        <v>496965.14</v>
      </c>
      <c r="AL102">
        <v>890000</v>
      </c>
      <c r="AM102" s="168" t="s">
        <v>3</v>
      </c>
      <c r="AN102" s="168" t="s">
        <v>1</v>
      </c>
      <c r="AO102" s="168"/>
      <c r="AP102" s="168" t="s">
        <v>2</v>
      </c>
      <c r="AQ102">
        <v>51860435.149999999</v>
      </c>
      <c r="AR102">
        <v>566687.9</v>
      </c>
      <c r="AS102">
        <v>51293747.25</v>
      </c>
      <c r="AT102">
        <v>25855</v>
      </c>
      <c r="AU102">
        <v>499</v>
      </c>
      <c r="AV102">
        <v>14935</v>
      </c>
      <c r="AW102">
        <v>3649.8610901850875</v>
      </c>
      <c r="AX102">
        <v>43709863.640000001</v>
      </c>
      <c r="AY102">
        <v>928592.94587448286</v>
      </c>
      <c r="AZ102">
        <v>102793.08066132265</v>
      </c>
      <c r="BA102" t="s">
        <v>4985</v>
      </c>
      <c r="BB102">
        <v>1983.9004931347902</v>
      </c>
      <c r="BC102">
        <v>0</v>
      </c>
      <c r="BD102">
        <v>417844.54</v>
      </c>
      <c r="BE102" s="168"/>
      <c r="BF102">
        <v>43709863.640000001</v>
      </c>
      <c r="BG102">
        <v>83495000</v>
      </c>
    </row>
    <row r="103" spans="1:59" x14ac:dyDescent="0.25">
      <c r="A103" s="168" t="s">
        <v>633</v>
      </c>
      <c r="B103" s="168" t="s">
        <v>634</v>
      </c>
      <c r="C103" s="168" t="s">
        <v>642</v>
      </c>
      <c r="D103" s="168" t="s">
        <v>113</v>
      </c>
      <c r="E103" s="168" t="s">
        <v>643</v>
      </c>
      <c r="F103" s="168" t="s">
        <v>4666</v>
      </c>
      <c r="G103" s="168" t="s">
        <v>120</v>
      </c>
      <c r="H103" s="168" t="s">
        <v>121</v>
      </c>
      <c r="I103" s="168" t="s">
        <v>119</v>
      </c>
      <c r="J103" s="168" t="s">
        <v>120</v>
      </c>
      <c r="K103">
        <v>0</v>
      </c>
      <c r="L103">
        <v>148139.01999999999</v>
      </c>
      <c r="M103">
        <v>0</v>
      </c>
      <c r="N103">
        <v>148139.01999999999</v>
      </c>
      <c r="O103">
        <v>1</v>
      </c>
      <c r="P103">
        <v>30</v>
      </c>
      <c r="Q103">
        <v>45</v>
      </c>
      <c r="R103" s="168" t="s">
        <v>4666</v>
      </c>
      <c r="S103" s="168" t="s">
        <v>4667</v>
      </c>
      <c r="T103" s="168" t="s">
        <v>4668</v>
      </c>
      <c r="U103">
        <v>0</v>
      </c>
      <c r="V103">
        <v>4</v>
      </c>
      <c r="W103" s="168" t="s">
        <v>646</v>
      </c>
      <c r="X103" s="168" t="s">
        <v>2915</v>
      </c>
      <c r="Y103">
        <v>585267.23</v>
      </c>
      <c r="Z103">
        <v>0</v>
      </c>
      <c r="AA103">
        <v>585267.23</v>
      </c>
      <c r="AB103">
        <v>5</v>
      </c>
      <c r="AC103">
        <v>243</v>
      </c>
      <c r="AD103">
        <v>123</v>
      </c>
      <c r="AE103">
        <v>117053.446</v>
      </c>
      <c r="AF103" t="s">
        <v>4665</v>
      </c>
      <c r="AG103">
        <v>2408.5071193415638</v>
      </c>
      <c r="AH103">
        <v>0</v>
      </c>
      <c r="AI103">
        <v>0</v>
      </c>
      <c r="AJ103" s="168" t="s">
        <v>644</v>
      </c>
      <c r="AK103">
        <v>496965.14</v>
      </c>
      <c r="AL103">
        <v>890000</v>
      </c>
      <c r="AM103" s="168" t="s">
        <v>3</v>
      </c>
      <c r="AN103" s="168" t="s">
        <v>1</v>
      </c>
      <c r="AO103" s="168"/>
      <c r="AP103" s="168" t="s">
        <v>2</v>
      </c>
      <c r="AQ103">
        <v>51860435.149999999</v>
      </c>
      <c r="AR103">
        <v>566687.9</v>
      </c>
      <c r="AS103">
        <v>51293747.25</v>
      </c>
      <c r="AT103">
        <v>25855</v>
      </c>
      <c r="AU103">
        <v>499</v>
      </c>
      <c r="AV103">
        <v>14935</v>
      </c>
      <c r="AW103">
        <v>3649.8610901850875</v>
      </c>
      <c r="AX103">
        <v>43709863.640000001</v>
      </c>
      <c r="AY103">
        <v>928592.94587448286</v>
      </c>
      <c r="AZ103">
        <v>102793.08066132265</v>
      </c>
      <c r="BA103" t="s">
        <v>4985</v>
      </c>
      <c r="BB103">
        <v>1983.9004931347902</v>
      </c>
      <c r="BC103">
        <v>0</v>
      </c>
      <c r="BD103">
        <v>417844.54</v>
      </c>
      <c r="BE103" s="168"/>
      <c r="BF103">
        <v>43709863.640000001</v>
      </c>
      <c r="BG103">
        <v>83495000</v>
      </c>
    </row>
    <row r="104" spans="1:59" x14ac:dyDescent="0.25">
      <c r="A104" s="168" t="s">
        <v>633</v>
      </c>
      <c r="B104" s="168" t="s">
        <v>634</v>
      </c>
      <c r="C104" s="168" t="s">
        <v>642</v>
      </c>
      <c r="D104" s="168" t="s">
        <v>113</v>
      </c>
      <c r="E104" s="168" t="s">
        <v>643</v>
      </c>
      <c r="F104" s="168" t="s">
        <v>4435</v>
      </c>
      <c r="G104" s="168" t="s">
        <v>123</v>
      </c>
      <c r="H104" s="168" t="s">
        <v>124</v>
      </c>
      <c r="I104" s="168" t="s">
        <v>122</v>
      </c>
      <c r="J104" s="168" t="s">
        <v>123</v>
      </c>
      <c r="K104">
        <v>0</v>
      </c>
      <c r="L104">
        <v>118094.25</v>
      </c>
      <c r="M104">
        <v>0</v>
      </c>
      <c r="N104">
        <v>118094.25</v>
      </c>
      <c r="O104">
        <v>1</v>
      </c>
      <c r="P104">
        <v>31</v>
      </c>
      <c r="Q104">
        <v>70</v>
      </c>
      <c r="R104" s="168" t="s">
        <v>4435</v>
      </c>
      <c r="S104" s="168" t="s">
        <v>4436</v>
      </c>
      <c r="T104" s="168" t="s">
        <v>4437</v>
      </c>
      <c r="U104">
        <v>0</v>
      </c>
      <c r="V104">
        <v>5</v>
      </c>
      <c r="W104" s="168" t="s">
        <v>647</v>
      </c>
      <c r="X104" s="168" t="s">
        <v>2902</v>
      </c>
      <c r="Y104">
        <v>585267.23</v>
      </c>
      <c r="Z104">
        <v>0</v>
      </c>
      <c r="AA104">
        <v>585267.23</v>
      </c>
      <c r="AB104">
        <v>5</v>
      </c>
      <c r="AC104">
        <v>243</v>
      </c>
      <c r="AD104">
        <v>123</v>
      </c>
      <c r="AE104">
        <v>117053.446</v>
      </c>
      <c r="AF104" t="s">
        <v>4665</v>
      </c>
      <c r="AG104">
        <v>2408.5071193415638</v>
      </c>
      <c r="AH104">
        <v>0</v>
      </c>
      <c r="AI104">
        <v>0</v>
      </c>
      <c r="AJ104" s="168" t="s">
        <v>644</v>
      </c>
      <c r="AK104">
        <v>496965.14</v>
      </c>
      <c r="AL104">
        <v>890000</v>
      </c>
      <c r="AM104" s="168" t="s">
        <v>3</v>
      </c>
      <c r="AN104" s="168" t="s">
        <v>1</v>
      </c>
      <c r="AO104" s="168"/>
      <c r="AP104" s="168" t="s">
        <v>2</v>
      </c>
      <c r="AQ104">
        <v>51860435.149999999</v>
      </c>
      <c r="AR104">
        <v>566687.9</v>
      </c>
      <c r="AS104">
        <v>51293747.25</v>
      </c>
      <c r="AT104">
        <v>25855</v>
      </c>
      <c r="AU104">
        <v>499</v>
      </c>
      <c r="AV104">
        <v>14935</v>
      </c>
      <c r="AW104">
        <v>3649.8610901850875</v>
      </c>
      <c r="AX104">
        <v>43709863.640000001</v>
      </c>
      <c r="AY104">
        <v>928592.94587448286</v>
      </c>
      <c r="AZ104">
        <v>102793.08066132265</v>
      </c>
      <c r="BA104" t="s">
        <v>4985</v>
      </c>
      <c r="BB104">
        <v>1983.9004931347902</v>
      </c>
      <c r="BC104">
        <v>0</v>
      </c>
      <c r="BD104">
        <v>417844.54</v>
      </c>
      <c r="BE104" s="168"/>
      <c r="BF104">
        <v>43709863.640000001</v>
      </c>
      <c r="BG104">
        <v>83495000</v>
      </c>
    </row>
    <row r="105" spans="1:59" x14ac:dyDescent="0.25">
      <c r="A105" s="168" t="s">
        <v>633</v>
      </c>
      <c r="B105" s="168" t="s">
        <v>634</v>
      </c>
      <c r="C105" s="168" t="s">
        <v>2883</v>
      </c>
      <c r="D105" s="168" t="s">
        <v>2864</v>
      </c>
      <c r="E105" s="168" t="s">
        <v>648</v>
      </c>
      <c r="F105" s="168" t="s">
        <v>4052</v>
      </c>
      <c r="G105" s="168" t="s">
        <v>2021</v>
      </c>
      <c r="H105" s="168" t="s">
        <v>99</v>
      </c>
      <c r="I105" s="168" t="s">
        <v>2022</v>
      </c>
      <c r="J105" s="168" t="s">
        <v>2021</v>
      </c>
      <c r="K105">
        <v>0</v>
      </c>
      <c r="L105">
        <v>132858.31</v>
      </c>
      <c r="M105">
        <v>0</v>
      </c>
      <c r="N105">
        <v>132858.31</v>
      </c>
      <c r="O105">
        <v>1</v>
      </c>
      <c r="P105">
        <v>30</v>
      </c>
      <c r="Q105">
        <v>54</v>
      </c>
      <c r="R105" s="168" t="s">
        <v>4052</v>
      </c>
      <c r="S105" s="168" t="s">
        <v>4053</v>
      </c>
      <c r="T105" s="168" t="s">
        <v>4054</v>
      </c>
      <c r="U105">
        <v>0</v>
      </c>
      <c r="V105">
        <v>1</v>
      </c>
      <c r="W105" s="168" t="s">
        <v>2023</v>
      </c>
      <c r="X105" s="168" t="s">
        <v>2902</v>
      </c>
      <c r="Y105">
        <v>691635.49</v>
      </c>
      <c r="Z105">
        <v>0</v>
      </c>
      <c r="AA105">
        <v>691635.49</v>
      </c>
      <c r="AB105">
        <v>4</v>
      </c>
      <c r="AC105">
        <v>276</v>
      </c>
      <c r="AD105">
        <v>151</v>
      </c>
      <c r="AE105">
        <v>172908.8725</v>
      </c>
      <c r="AF105" t="s">
        <v>5038</v>
      </c>
      <c r="AG105">
        <v>2505.9256884057972</v>
      </c>
      <c r="AH105">
        <v>0</v>
      </c>
      <c r="AI105">
        <v>5667.12</v>
      </c>
      <c r="AJ105" s="168" t="s">
        <v>649</v>
      </c>
      <c r="AK105">
        <v>590588.54</v>
      </c>
      <c r="AL105">
        <v>760000</v>
      </c>
      <c r="AM105" s="168" t="s">
        <v>3</v>
      </c>
      <c r="AN105" s="168" t="s">
        <v>1</v>
      </c>
      <c r="AO105" s="168"/>
      <c r="AP105" s="168" t="s">
        <v>2</v>
      </c>
      <c r="AQ105">
        <v>51860435.149999999</v>
      </c>
      <c r="AR105">
        <v>566687.9</v>
      </c>
      <c r="AS105">
        <v>51293747.25</v>
      </c>
      <c r="AT105">
        <v>25855</v>
      </c>
      <c r="AU105">
        <v>499</v>
      </c>
      <c r="AV105">
        <v>14935</v>
      </c>
      <c r="AW105">
        <v>3649.8610901850875</v>
      </c>
      <c r="AX105">
        <v>43709863.640000001</v>
      </c>
      <c r="AY105">
        <v>928592.94587448286</v>
      </c>
      <c r="AZ105">
        <v>102793.08066132265</v>
      </c>
      <c r="BA105" t="s">
        <v>4985</v>
      </c>
      <c r="BB105">
        <v>1983.9004931347902</v>
      </c>
      <c r="BC105">
        <v>0</v>
      </c>
      <c r="BD105">
        <v>417844.54</v>
      </c>
      <c r="BE105" s="168"/>
      <c r="BF105">
        <v>43709863.640000001</v>
      </c>
      <c r="BG105">
        <v>83495000</v>
      </c>
    </row>
    <row r="106" spans="1:59" x14ac:dyDescent="0.25">
      <c r="A106" s="168" t="s">
        <v>633</v>
      </c>
      <c r="B106" s="168" t="s">
        <v>634</v>
      </c>
      <c r="C106" s="168" t="s">
        <v>2883</v>
      </c>
      <c r="D106" s="168" t="s">
        <v>2864</v>
      </c>
      <c r="E106" s="168" t="s">
        <v>648</v>
      </c>
      <c r="F106" s="168" t="s">
        <v>3736</v>
      </c>
      <c r="G106" s="168" t="s">
        <v>2932</v>
      </c>
      <c r="H106" s="168" t="s">
        <v>2895</v>
      </c>
      <c r="I106" s="168" t="s">
        <v>3463</v>
      </c>
      <c r="J106" s="168" t="s">
        <v>2932</v>
      </c>
      <c r="K106">
        <v>0</v>
      </c>
      <c r="L106">
        <v>100986.7</v>
      </c>
      <c r="M106">
        <v>0</v>
      </c>
      <c r="N106">
        <v>100986.7</v>
      </c>
      <c r="O106">
        <v>1</v>
      </c>
      <c r="P106">
        <v>41</v>
      </c>
      <c r="Q106">
        <v>63</v>
      </c>
      <c r="R106" s="168" t="s">
        <v>3736</v>
      </c>
      <c r="S106" s="168" t="s">
        <v>3737</v>
      </c>
      <c r="T106" s="168" t="s">
        <v>3738</v>
      </c>
      <c r="U106">
        <v>0</v>
      </c>
      <c r="V106">
        <v>2</v>
      </c>
      <c r="W106" s="168" t="s">
        <v>2933</v>
      </c>
      <c r="X106" s="168" t="s">
        <v>2902</v>
      </c>
      <c r="Y106">
        <v>691635.49</v>
      </c>
      <c r="Z106">
        <v>0</v>
      </c>
      <c r="AA106">
        <v>691635.49</v>
      </c>
      <c r="AB106">
        <v>4</v>
      </c>
      <c r="AC106">
        <v>276</v>
      </c>
      <c r="AD106">
        <v>151</v>
      </c>
      <c r="AE106">
        <v>172908.8725</v>
      </c>
      <c r="AF106" t="s">
        <v>5038</v>
      </c>
      <c r="AG106">
        <v>2505.9256884057972</v>
      </c>
      <c r="AH106">
        <v>0</v>
      </c>
      <c r="AI106">
        <v>5667.12</v>
      </c>
      <c r="AJ106" s="168" t="s">
        <v>649</v>
      </c>
      <c r="AK106">
        <v>590588.54</v>
      </c>
      <c r="AL106">
        <v>760000</v>
      </c>
      <c r="AM106" s="168" t="s">
        <v>3</v>
      </c>
      <c r="AN106" s="168" t="s">
        <v>1</v>
      </c>
      <c r="AO106" s="168"/>
      <c r="AP106" s="168" t="s">
        <v>2</v>
      </c>
      <c r="AQ106">
        <v>51860435.149999999</v>
      </c>
      <c r="AR106">
        <v>566687.9</v>
      </c>
      <c r="AS106">
        <v>51293747.25</v>
      </c>
      <c r="AT106">
        <v>25855</v>
      </c>
      <c r="AU106">
        <v>499</v>
      </c>
      <c r="AV106">
        <v>14935</v>
      </c>
      <c r="AW106">
        <v>3649.8610901850875</v>
      </c>
      <c r="AX106">
        <v>43709863.640000001</v>
      </c>
      <c r="AY106">
        <v>928592.94587448286</v>
      </c>
      <c r="AZ106">
        <v>102793.08066132265</v>
      </c>
      <c r="BA106" t="s">
        <v>4985</v>
      </c>
      <c r="BB106">
        <v>1983.9004931347902</v>
      </c>
      <c r="BC106">
        <v>0</v>
      </c>
      <c r="BD106">
        <v>417844.54</v>
      </c>
      <c r="BE106" s="168"/>
      <c r="BF106">
        <v>43709863.640000001</v>
      </c>
      <c r="BG106">
        <v>83495000</v>
      </c>
    </row>
    <row r="107" spans="1:59" x14ac:dyDescent="0.25">
      <c r="A107" s="168" t="s">
        <v>633</v>
      </c>
      <c r="B107" s="168" t="s">
        <v>634</v>
      </c>
      <c r="C107" s="168" t="s">
        <v>2883</v>
      </c>
      <c r="D107" s="168" t="s">
        <v>2864</v>
      </c>
      <c r="E107" s="168" t="s">
        <v>648</v>
      </c>
      <c r="F107" s="168" t="s">
        <v>5039</v>
      </c>
      <c r="G107" s="168" t="s">
        <v>101</v>
      </c>
      <c r="H107" s="168" t="s">
        <v>102</v>
      </c>
      <c r="I107" s="168" t="s">
        <v>100</v>
      </c>
      <c r="J107" s="168" t="s">
        <v>101</v>
      </c>
      <c r="K107">
        <v>2203.88</v>
      </c>
      <c r="L107">
        <v>228655.61</v>
      </c>
      <c r="M107">
        <v>0</v>
      </c>
      <c r="N107">
        <v>228655.61</v>
      </c>
      <c r="O107">
        <v>1</v>
      </c>
      <c r="P107">
        <v>36</v>
      </c>
      <c r="Q107">
        <v>83</v>
      </c>
      <c r="R107" s="168" t="s">
        <v>5039</v>
      </c>
      <c r="S107" s="168" t="s">
        <v>5040</v>
      </c>
      <c r="T107" s="168" t="s">
        <v>5041</v>
      </c>
      <c r="U107">
        <v>0</v>
      </c>
      <c r="V107">
        <v>3</v>
      </c>
      <c r="W107" s="168" t="s">
        <v>650</v>
      </c>
      <c r="X107" s="168" t="s">
        <v>2902</v>
      </c>
      <c r="Y107">
        <v>691635.49</v>
      </c>
      <c r="Z107">
        <v>0</v>
      </c>
      <c r="AA107">
        <v>691635.49</v>
      </c>
      <c r="AB107">
        <v>4</v>
      </c>
      <c r="AC107">
        <v>276</v>
      </c>
      <c r="AD107">
        <v>151</v>
      </c>
      <c r="AE107">
        <v>172908.8725</v>
      </c>
      <c r="AF107" t="s">
        <v>5038</v>
      </c>
      <c r="AG107">
        <v>2505.9256884057972</v>
      </c>
      <c r="AH107">
        <v>0</v>
      </c>
      <c r="AI107">
        <v>5667.12</v>
      </c>
      <c r="AJ107" s="168" t="s">
        <v>649</v>
      </c>
      <c r="AK107">
        <v>590588.54</v>
      </c>
      <c r="AL107">
        <v>760000</v>
      </c>
      <c r="AM107" s="168" t="s">
        <v>3</v>
      </c>
      <c r="AN107" s="168" t="s">
        <v>1</v>
      </c>
      <c r="AO107" s="168"/>
      <c r="AP107" s="168" t="s">
        <v>2</v>
      </c>
      <c r="AQ107">
        <v>51860435.149999999</v>
      </c>
      <c r="AR107">
        <v>566687.9</v>
      </c>
      <c r="AS107">
        <v>51293747.25</v>
      </c>
      <c r="AT107">
        <v>25855</v>
      </c>
      <c r="AU107">
        <v>499</v>
      </c>
      <c r="AV107">
        <v>14935</v>
      </c>
      <c r="AW107">
        <v>3649.8610901850875</v>
      </c>
      <c r="AX107">
        <v>43709863.640000001</v>
      </c>
      <c r="AY107">
        <v>928592.94587448286</v>
      </c>
      <c r="AZ107">
        <v>102793.08066132265</v>
      </c>
      <c r="BA107" t="s">
        <v>4985</v>
      </c>
      <c r="BB107">
        <v>1983.9004931347902</v>
      </c>
      <c r="BC107">
        <v>0</v>
      </c>
      <c r="BD107">
        <v>417844.54</v>
      </c>
      <c r="BE107" s="168"/>
      <c r="BF107">
        <v>43709863.640000001</v>
      </c>
      <c r="BG107">
        <v>83495000</v>
      </c>
    </row>
    <row r="108" spans="1:59" x14ac:dyDescent="0.25">
      <c r="A108" s="168" t="s">
        <v>633</v>
      </c>
      <c r="B108" s="168" t="s">
        <v>634</v>
      </c>
      <c r="C108" s="168" t="s">
        <v>2883</v>
      </c>
      <c r="D108" s="168" t="s">
        <v>2864</v>
      </c>
      <c r="E108" s="168" t="s">
        <v>648</v>
      </c>
      <c r="F108" s="168" t="s">
        <v>5042</v>
      </c>
      <c r="G108" s="168" t="s">
        <v>104</v>
      </c>
      <c r="H108" s="168" t="s">
        <v>105</v>
      </c>
      <c r="I108" s="168" t="s">
        <v>103</v>
      </c>
      <c r="J108" s="168" t="s">
        <v>104</v>
      </c>
      <c r="K108">
        <v>3463.24</v>
      </c>
      <c r="L108">
        <v>229134.87</v>
      </c>
      <c r="M108">
        <v>0</v>
      </c>
      <c r="N108">
        <v>229134.87</v>
      </c>
      <c r="O108">
        <v>1</v>
      </c>
      <c r="P108">
        <v>44</v>
      </c>
      <c r="Q108">
        <v>76</v>
      </c>
      <c r="R108" s="168" t="s">
        <v>5042</v>
      </c>
      <c r="S108" s="168" t="s">
        <v>5043</v>
      </c>
      <c r="T108" s="168" t="s">
        <v>5044</v>
      </c>
      <c r="U108">
        <v>0</v>
      </c>
      <c r="V108">
        <v>4</v>
      </c>
      <c r="W108" s="168" t="s">
        <v>651</v>
      </c>
      <c r="X108" s="168" t="s">
        <v>2902</v>
      </c>
      <c r="Y108">
        <v>691635.49</v>
      </c>
      <c r="Z108">
        <v>0</v>
      </c>
      <c r="AA108">
        <v>691635.49</v>
      </c>
      <c r="AB108">
        <v>4</v>
      </c>
      <c r="AC108">
        <v>276</v>
      </c>
      <c r="AD108">
        <v>151</v>
      </c>
      <c r="AE108">
        <v>172908.8725</v>
      </c>
      <c r="AF108" t="s">
        <v>5038</v>
      </c>
      <c r="AG108">
        <v>2505.9256884057972</v>
      </c>
      <c r="AH108">
        <v>0</v>
      </c>
      <c r="AI108">
        <v>5667.12</v>
      </c>
      <c r="AJ108" s="168" t="s">
        <v>649</v>
      </c>
      <c r="AK108">
        <v>590588.54</v>
      </c>
      <c r="AL108">
        <v>760000</v>
      </c>
      <c r="AM108" s="168" t="s">
        <v>3</v>
      </c>
      <c r="AN108" s="168" t="s">
        <v>1</v>
      </c>
      <c r="AO108" s="168"/>
      <c r="AP108" s="168" t="s">
        <v>2</v>
      </c>
      <c r="AQ108">
        <v>51860435.149999999</v>
      </c>
      <c r="AR108">
        <v>566687.9</v>
      </c>
      <c r="AS108">
        <v>51293747.25</v>
      </c>
      <c r="AT108">
        <v>25855</v>
      </c>
      <c r="AU108">
        <v>499</v>
      </c>
      <c r="AV108">
        <v>14935</v>
      </c>
      <c r="AW108">
        <v>3649.8610901850875</v>
      </c>
      <c r="AX108">
        <v>43709863.640000001</v>
      </c>
      <c r="AY108">
        <v>928592.94587448286</v>
      </c>
      <c r="AZ108">
        <v>102793.08066132265</v>
      </c>
      <c r="BA108" t="s">
        <v>4985</v>
      </c>
      <c r="BB108">
        <v>1983.9004931347902</v>
      </c>
      <c r="BC108">
        <v>0</v>
      </c>
      <c r="BD108">
        <v>417844.54</v>
      </c>
      <c r="BE108" s="168"/>
      <c r="BF108">
        <v>43709863.640000001</v>
      </c>
      <c r="BG108">
        <v>83495000</v>
      </c>
    </row>
    <row r="109" spans="1:59" x14ac:dyDescent="0.25">
      <c r="A109" s="168" t="s">
        <v>633</v>
      </c>
      <c r="B109" s="168" t="s">
        <v>634</v>
      </c>
      <c r="C109" s="168" t="s">
        <v>652</v>
      </c>
      <c r="D109" s="168" t="s">
        <v>125</v>
      </c>
      <c r="E109" s="168" t="s">
        <v>653</v>
      </c>
      <c r="F109" s="168" t="s">
        <v>4669</v>
      </c>
      <c r="G109" s="168" t="s">
        <v>2934</v>
      </c>
      <c r="H109" s="168" t="s">
        <v>2893</v>
      </c>
      <c r="I109" s="168" t="s">
        <v>2935</v>
      </c>
      <c r="J109" s="168" t="s">
        <v>2934</v>
      </c>
      <c r="K109">
        <v>0</v>
      </c>
      <c r="L109">
        <v>100854.19</v>
      </c>
      <c r="M109">
        <v>0</v>
      </c>
      <c r="N109">
        <v>100854.19</v>
      </c>
      <c r="O109">
        <v>1</v>
      </c>
      <c r="P109">
        <v>34</v>
      </c>
      <c r="Q109">
        <v>66</v>
      </c>
      <c r="R109" s="168" t="s">
        <v>4669</v>
      </c>
      <c r="S109" s="168" t="s">
        <v>4670</v>
      </c>
      <c r="T109" s="168" t="s">
        <v>4671</v>
      </c>
      <c r="U109">
        <v>0</v>
      </c>
      <c r="V109">
        <v>1</v>
      </c>
      <c r="W109" s="168" t="s">
        <v>2936</v>
      </c>
      <c r="X109" s="168" t="s">
        <v>2902</v>
      </c>
      <c r="Y109">
        <v>779190.89</v>
      </c>
      <c r="Z109">
        <v>0</v>
      </c>
      <c r="AA109">
        <v>779190.89</v>
      </c>
      <c r="AB109">
        <v>6</v>
      </c>
      <c r="AC109">
        <v>285</v>
      </c>
      <c r="AD109">
        <v>154</v>
      </c>
      <c r="AE109" t="s">
        <v>4672</v>
      </c>
      <c r="AF109" t="s">
        <v>4673</v>
      </c>
      <c r="AG109">
        <v>2734.0031228070175</v>
      </c>
      <c r="AH109">
        <v>0</v>
      </c>
      <c r="AI109">
        <v>0</v>
      </c>
      <c r="AJ109" s="168" t="s">
        <v>654</v>
      </c>
      <c r="AK109">
        <v>663057.42000000004</v>
      </c>
      <c r="AL109">
        <v>970000</v>
      </c>
      <c r="AM109" s="168" t="s">
        <v>3</v>
      </c>
      <c r="AN109" s="168" t="s">
        <v>1</v>
      </c>
      <c r="AO109" s="168"/>
      <c r="AP109" s="168" t="s">
        <v>2</v>
      </c>
      <c r="AQ109">
        <v>51860435.149999999</v>
      </c>
      <c r="AR109">
        <v>566687.9</v>
      </c>
      <c r="AS109">
        <v>51293747.25</v>
      </c>
      <c r="AT109">
        <v>25855</v>
      </c>
      <c r="AU109">
        <v>499</v>
      </c>
      <c r="AV109">
        <v>14935</v>
      </c>
      <c r="AW109">
        <v>3649.8610901850875</v>
      </c>
      <c r="AX109">
        <v>43709863.640000001</v>
      </c>
      <c r="AY109">
        <v>928592.94587448286</v>
      </c>
      <c r="AZ109">
        <v>102793.08066132265</v>
      </c>
      <c r="BA109" t="s">
        <v>4985</v>
      </c>
      <c r="BB109">
        <v>1983.9004931347902</v>
      </c>
      <c r="BC109">
        <v>0</v>
      </c>
      <c r="BD109">
        <v>417844.54</v>
      </c>
      <c r="BE109" s="168"/>
      <c r="BF109">
        <v>43709863.640000001</v>
      </c>
      <c r="BG109">
        <v>83495000</v>
      </c>
    </row>
    <row r="110" spans="1:59" x14ac:dyDescent="0.25">
      <c r="A110" s="168" t="s">
        <v>633</v>
      </c>
      <c r="B110" s="168" t="s">
        <v>634</v>
      </c>
      <c r="C110" s="168" t="s">
        <v>652</v>
      </c>
      <c r="D110" s="168" t="s">
        <v>125</v>
      </c>
      <c r="E110" s="168" t="s">
        <v>653</v>
      </c>
      <c r="F110" s="168" t="s">
        <v>3809</v>
      </c>
      <c r="G110" s="168" t="s">
        <v>2024</v>
      </c>
      <c r="H110" s="168" t="s">
        <v>126</v>
      </c>
      <c r="I110" s="168" t="s">
        <v>2025</v>
      </c>
      <c r="J110" s="168" t="s">
        <v>2024</v>
      </c>
      <c r="K110">
        <v>0</v>
      </c>
      <c r="L110">
        <v>117518.39999999999</v>
      </c>
      <c r="M110">
        <v>0</v>
      </c>
      <c r="N110">
        <v>117518.39999999999</v>
      </c>
      <c r="O110">
        <v>1</v>
      </c>
      <c r="P110">
        <v>17</v>
      </c>
      <c r="Q110">
        <v>36</v>
      </c>
      <c r="R110" s="168" t="s">
        <v>3809</v>
      </c>
      <c r="S110" s="168" t="s">
        <v>3810</v>
      </c>
      <c r="T110" s="168" t="s">
        <v>3811</v>
      </c>
      <c r="U110">
        <v>0</v>
      </c>
      <c r="V110">
        <v>2</v>
      </c>
      <c r="W110" s="168" t="s">
        <v>2026</v>
      </c>
      <c r="X110" s="168" t="s">
        <v>2902</v>
      </c>
      <c r="Y110">
        <v>779190.89</v>
      </c>
      <c r="Z110">
        <v>0</v>
      </c>
      <c r="AA110">
        <v>779190.89</v>
      </c>
      <c r="AB110">
        <v>6</v>
      </c>
      <c r="AC110">
        <v>285</v>
      </c>
      <c r="AD110">
        <v>154</v>
      </c>
      <c r="AE110" t="s">
        <v>4672</v>
      </c>
      <c r="AF110" t="s">
        <v>4673</v>
      </c>
      <c r="AG110">
        <v>2734.0031228070175</v>
      </c>
      <c r="AH110">
        <v>0</v>
      </c>
      <c r="AI110">
        <v>0</v>
      </c>
      <c r="AJ110" s="168" t="s">
        <v>654</v>
      </c>
      <c r="AK110">
        <v>663057.42000000004</v>
      </c>
      <c r="AL110">
        <v>970000</v>
      </c>
      <c r="AM110" s="168" t="s">
        <v>3</v>
      </c>
      <c r="AN110" s="168" t="s">
        <v>1</v>
      </c>
      <c r="AO110" s="168"/>
      <c r="AP110" s="168" t="s">
        <v>2</v>
      </c>
      <c r="AQ110">
        <v>51860435.149999999</v>
      </c>
      <c r="AR110">
        <v>566687.9</v>
      </c>
      <c r="AS110">
        <v>51293747.25</v>
      </c>
      <c r="AT110">
        <v>25855</v>
      </c>
      <c r="AU110">
        <v>499</v>
      </c>
      <c r="AV110">
        <v>14935</v>
      </c>
      <c r="AW110">
        <v>3649.8610901850875</v>
      </c>
      <c r="AX110">
        <v>43709863.640000001</v>
      </c>
      <c r="AY110">
        <v>928592.94587448286</v>
      </c>
      <c r="AZ110">
        <v>102793.08066132265</v>
      </c>
      <c r="BA110" t="s">
        <v>4985</v>
      </c>
      <c r="BB110">
        <v>1983.9004931347902</v>
      </c>
      <c r="BC110">
        <v>0</v>
      </c>
      <c r="BD110">
        <v>417844.54</v>
      </c>
      <c r="BE110" s="168"/>
      <c r="BF110">
        <v>43709863.640000001</v>
      </c>
      <c r="BG110">
        <v>83495000</v>
      </c>
    </row>
    <row r="111" spans="1:59" x14ac:dyDescent="0.25">
      <c r="A111" s="168" t="s">
        <v>633</v>
      </c>
      <c r="B111" s="168" t="s">
        <v>634</v>
      </c>
      <c r="C111" s="168" t="s">
        <v>652</v>
      </c>
      <c r="D111" s="168" t="s">
        <v>125</v>
      </c>
      <c r="E111" s="168" t="s">
        <v>653</v>
      </c>
      <c r="F111" s="168" t="s">
        <v>3613</v>
      </c>
      <c r="G111" s="168" t="s">
        <v>2027</v>
      </c>
      <c r="H111" s="168" t="s">
        <v>127</v>
      </c>
      <c r="I111" s="168" t="s">
        <v>2028</v>
      </c>
      <c r="J111" s="168" t="s">
        <v>2027</v>
      </c>
      <c r="K111">
        <v>0</v>
      </c>
      <c r="L111">
        <v>199900.32</v>
      </c>
      <c r="M111">
        <v>0</v>
      </c>
      <c r="N111">
        <v>199900.32</v>
      </c>
      <c r="O111">
        <v>1</v>
      </c>
      <c r="P111">
        <v>30</v>
      </c>
      <c r="Q111">
        <v>46</v>
      </c>
      <c r="R111" s="168" t="s">
        <v>3613</v>
      </c>
      <c r="S111" s="168" t="s">
        <v>3614</v>
      </c>
      <c r="T111" s="168" t="s">
        <v>3615</v>
      </c>
      <c r="U111">
        <v>0</v>
      </c>
      <c r="V111">
        <v>3</v>
      </c>
      <c r="W111" s="168" t="s">
        <v>2029</v>
      </c>
      <c r="X111" s="168" t="s">
        <v>2924</v>
      </c>
      <c r="Y111">
        <v>779190.89</v>
      </c>
      <c r="Z111">
        <v>0</v>
      </c>
      <c r="AA111">
        <v>779190.89</v>
      </c>
      <c r="AB111">
        <v>6</v>
      </c>
      <c r="AC111">
        <v>285</v>
      </c>
      <c r="AD111">
        <v>154</v>
      </c>
      <c r="AE111" t="s">
        <v>4672</v>
      </c>
      <c r="AF111" t="s">
        <v>4673</v>
      </c>
      <c r="AG111">
        <v>2734.0031228070175</v>
      </c>
      <c r="AH111">
        <v>0</v>
      </c>
      <c r="AI111">
        <v>0</v>
      </c>
      <c r="AJ111" s="168" t="s">
        <v>654</v>
      </c>
      <c r="AK111">
        <v>663057.42000000004</v>
      </c>
      <c r="AL111">
        <v>970000</v>
      </c>
      <c r="AM111" s="168" t="s">
        <v>3</v>
      </c>
      <c r="AN111" s="168" t="s">
        <v>1</v>
      </c>
      <c r="AO111" s="168"/>
      <c r="AP111" s="168" t="s">
        <v>2</v>
      </c>
      <c r="AQ111">
        <v>51860435.149999999</v>
      </c>
      <c r="AR111">
        <v>566687.9</v>
      </c>
      <c r="AS111">
        <v>51293747.25</v>
      </c>
      <c r="AT111">
        <v>25855</v>
      </c>
      <c r="AU111">
        <v>499</v>
      </c>
      <c r="AV111">
        <v>14935</v>
      </c>
      <c r="AW111">
        <v>3649.8610901850875</v>
      </c>
      <c r="AX111">
        <v>43709863.640000001</v>
      </c>
      <c r="AY111">
        <v>928592.94587448286</v>
      </c>
      <c r="AZ111">
        <v>102793.08066132265</v>
      </c>
      <c r="BA111" t="s">
        <v>4985</v>
      </c>
      <c r="BB111">
        <v>1983.9004931347902</v>
      </c>
      <c r="BC111">
        <v>0</v>
      </c>
      <c r="BD111">
        <v>417844.54</v>
      </c>
      <c r="BE111" s="168"/>
      <c r="BF111">
        <v>43709863.640000001</v>
      </c>
      <c r="BG111">
        <v>83495000</v>
      </c>
    </row>
    <row r="112" spans="1:59" x14ac:dyDescent="0.25">
      <c r="A112" s="168" t="s">
        <v>633</v>
      </c>
      <c r="B112" s="168" t="s">
        <v>634</v>
      </c>
      <c r="C112" s="168" t="s">
        <v>652</v>
      </c>
      <c r="D112" s="168" t="s">
        <v>125</v>
      </c>
      <c r="E112" s="168" t="s">
        <v>653</v>
      </c>
      <c r="F112" s="168" t="s">
        <v>3739</v>
      </c>
      <c r="G112" s="168" t="s">
        <v>2635</v>
      </c>
      <c r="H112" s="168" t="s">
        <v>2625</v>
      </c>
      <c r="I112" s="168" t="s">
        <v>2636</v>
      </c>
      <c r="J112" s="168" t="s">
        <v>2635</v>
      </c>
      <c r="K112">
        <v>0</v>
      </c>
      <c r="L112">
        <v>100140.09</v>
      </c>
      <c r="M112">
        <v>0</v>
      </c>
      <c r="N112">
        <v>100140.09</v>
      </c>
      <c r="O112">
        <v>1</v>
      </c>
      <c r="P112">
        <v>26</v>
      </c>
      <c r="Q112">
        <v>48</v>
      </c>
      <c r="R112" s="168" t="s">
        <v>3739</v>
      </c>
      <c r="S112" s="168" t="s">
        <v>3740</v>
      </c>
      <c r="T112" s="168" t="s">
        <v>3741</v>
      </c>
      <c r="U112">
        <v>0</v>
      </c>
      <c r="V112">
        <v>4</v>
      </c>
      <c r="W112" s="168" t="s">
        <v>2637</v>
      </c>
      <c r="X112" s="168" t="s">
        <v>2915</v>
      </c>
      <c r="Y112">
        <v>779190.89</v>
      </c>
      <c r="Z112">
        <v>0</v>
      </c>
      <c r="AA112">
        <v>779190.89</v>
      </c>
      <c r="AB112">
        <v>6</v>
      </c>
      <c r="AC112">
        <v>285</v>
      </c>
      <c r="AD112">
        <v>154</v>
      </c>
      <c r="AE112" t="s">
        <v>4672</v>
      </c>
      <c r="AF112" t="s">
        <v>4673</v>
      </c>
      <c r="AG112">
        <v>2734.0031228070175</v>
      </c>
      <c r="AH112">
        <v>0</v>
      </c>
      <c r="AI112">
        <v>0</v>
      </c>
      <c r="AJ112" s="168" t="s">
        <v>654</v>
      </c>
      <c r="AK112">
        <v>663057.42000000004</v>
      </c>
      <c r="AL112">
        <v>970000</v>
      </c>
      <c r="AM112" s="168" t="s">
        <v>3</v>
      </c>
      <c r="AN112" s="168" t="s">
        <v>1</v>
      </c>
      <c r="AO112" s="168"/>
      <c r="AP112" s="168" t="s">
        <v>2</v>
      </c>
      <c r="AQ112">
        <v>51860435.149999999</v>
      </c>
      <c r="AR112">
        <v>566687.9</v>
      </c>
      <c r="AS112">
        <v>51293747.25</v>
      </c>
      <c r="AT112">
        <v>25855</v>
      </c>
      <c r="AU112">
        <v>499</v>
      </c>
      <c r="AV112">
        <v>14935</v>
      </c>
      <c r="AW112">
        <v>3649.8610901850875</v>
      </c>
      <c r="AX112">
        <v>43709863.640000001</v>
      </c>
      <c r="AY112">
        <v>928592.94587448286</v>
      </c>
      <c r="AZ112">
        <v>102793.08066132265</v>
      </c>
      <c r="BA112" t="s">
        <v>4985</v>
      </c>
      <c r="BB112">
        <v>1983.9004931347902</v>
      </c>
      <c r="BC112">
        <v>0</v>
      </c>
      <c r="BD112">
        <v>417844.54</v>
      </c>
      <c r="BE112" s="168"/>
      <c r="BF112">
        <v>43709863.640000001</v>
      </c>
      <c r="BG112">
        <v>83495000</v>
      </c>
    </row>
    <row r="113" spans="1:59" x14ac:dyDescent="0.25">
      <c r="A113" s="168" t="s">
        <v>633</v>
      </c>
      <c r="B113" s="168" t="s">
        <v>634</v>
      </c>
      <c r="C113" s="168" t="s">
        <v>652</v>
      </c>
      <c r="D113" s="168" t="s">
        <v>125</v>
      </c>
      <c r="E113" s="168" t="s">
        <v>653</v>
      </c>
      <c r="F113" s="168" t="s">
        <v>3671</v>
      </c>
      <c r="G113" s="168" t="s">
        <v>129</v>
      </c>
      <c r="H113" s="168" t="s">
        <v>130</v>
      </c>
      <c r="I113" s="168" t="s">
        <v>128</v>
      </c>
      <c r="J113" s="168" t="s">
        <v>129</v>
      </c>
      <c r="K113">
        <v>0</v>
      </c>
      <c r="L113">
        <v>108785.21</v>
      </c>
      <c r="M113">
        <v>0</v>
      </c>
      <c r="N113">
        <v>108785.21</v>
      </c>
      <c r="O113">
        <v>1</v>
      </c>
      <c r="P113">
        <v>23</v>
      </c>
      <c r="Q113">
        <v>34</v>
      </c>
      <c r="R113" s="168" t="s">
        <v>3671</v>
      </c>
      <c r="S113" s="168" t="s">
        <v>3672</v>
      </c>
      <c r="T113" s="168" t="s">
        <v>3673</v>
      </c>
      <c r="U113">
        <v>0</v>
      </c>
      <c r="V113">
        <v>5</v>
      </c>
      <c r="W113" s="168" t="s">
        <v>655</v>
      </c>
      <c r="X113" s="168" t="s">
        <v>2870</v>
      </c>
      <c r="Y113">
        <v>779190.89</v>
      </c>
      <c r="Z113">
        <v>0</v>
      </c>
      <c r="AA113">
        <v>779190.89</v>
      </c>
      <c r="AB113">
        <v>6</v>
      </c>
      <c r="AC113">
        <v>285</v>
      </c>
      <c r="AD113">
        <v>154</v>
      </c>
      <c r="AE113" t="s">
        <v>4672</v>
      </c>
      <c r="AF113" t="s">
        <v>4673</v>
      </c>
      <c r="AG113">
        <v>2734.0031228070175</v>
      </c>
      <c r="AH113">
        <v>0</v>
      </c>
      <c r="AI113">
        <v>0</v>
      </c>
      <c r="AJ113" s="168" t="s">
        <v>654</v>
      </c>
      <c r="AK113">
        <v>663057.42000000004</v>
      </c>
      <c r="AL113">
        <v>970000</v>
      </c>
      <c r="AM113" s="168" t="s">
        <v>3</v>
      </c>
      <c r="AN113" s="168" t="s">
        <v>1</v>
      </c>
      <c r="AO113" s="168"/>
      <c r="AP113" s="168" t="s">
        <v>2</v>
      </c>
      <c r="AQ113">
        <v>51860435.149999999</v>
      </c>
      <c r="AR113">
        <v>566687.9</v>
      </c>
      <c r="AS113">
        <v>51293747.25</v>
      </c>
      <c r="AT113">
        <v>25855</v>
      </c>
      <c r="AU113">
        <v>499</v>
      </c>
      <c r="AV113">
        <v>14935</v>
      </c>
      <c r="AW113">
        <v>3649.8610901850875</v>
      </c>
      <c r="AX113">
        <v>43709863.640000001</v>
      </c>
      <c r="AY113">
        <v>928592.94587448286</v>
      </c>
      <c r="AZ113">
        <v>102793.08066132265</v>
      </c>
      <c r="BA113" t="s">
        <v>4985</v>
      </c>
      <c r="BB113">
        <v>1983.9004931347902</v>
      </c>
      <c r="BC113">
        <v>0</v>
      </c>
      <c r="BD113">
        <v>417844.54</v>
      </c>
      <c r="BE113" s="168"/>
      <c r="BF113">
        <v>43709863.640000001</v>
      </c>
      <c r="BG113">
        <v>83495000</v>
      </c>
    </row>
    <row r="114" spans="1:59" x14ac:dyDescent="0.25">
      <c r="A114" s="168" t="s">
        <v>633</v>
      </c>
      <c r="B114" s="168" t="s">
        <v>634</v>
      </c>
      <c r="C114" s="168" t="s">
        <v>652</v>
      </c>
      <c r="D114" s="168" t="s">
        <v>125</v>
      </c>
      <c r="E114" s="168" t="s">
        <v>653</v>
      </c>
      <c r="F114" s="168" t="s">
        <v>4674</v>
      </c>
      <c r="G114" s="168" t="s">
        <v>2937</v>
      </c>
      <c r="H114" s="168" t="s">
        <v>131</v>
      </c>
      <c r="I114" s="168" t="s">
        <v>2938</v>
      </c>
      <c r="J114" s="168" t="s">
        <v>2937</v>
      </c>
      <c r="K114">
        <v>0</v>
      </c>
      <c r="L114">
        <v>151992.68</v>
      </c>
      <c r="M114">
        <v>0</v>
      </c>
      <c r="N114">
        <v>151992.68</v>
      </c>
      <c r="O114">
        <v>1</v>
      </c>
      <c r="P114">
        <v>24</v>
      </c>
      <c r="Q114">
        <v>55</v>
      </c>
      <c r="R114" s="168" t="s">
        <v>4674</v>
      </c>
      <c r="S114" s="168" t="s">
        <v>4675</v>
      </c>
      <c r="T114" s="168" t="s">
        <v>4676</v>
      </c>
      <c r="U114">
        <v>0</v>
      </c>
      <c r="V114">
        <v>6</v>
      </c>
      <c r="W114" s="168" t="s">
        <v>2939</v>
      </c>
      <c r="X114" s="168" t="s">
        <v>2915</v>
      </c>
      <c r="Y114">
        <v>779190.89</v>
      </c>
      <c r="Z114">
        <v>0</v>
      </c>
      <c r="AA114">
        <v>779190.89</v>
      </c>
      <c r="AB114">
        <v>6</v>
      </c>
      <c r="AC114">
        <v>285</v>
      </c>
      <c r="AD114">
        <v>154</v>
      </c>
      <c r="AE114" t="s">
        <v>4672</v>
      </c>
      <c r="AF114" t="s">
        <v>4673</v>
      </c>
      <c r="AG114">
        <v>2734.0031228070175</v>
      </c>
      <c r="AH114">
        <v>0</v>
      </c>
      <c r="AI114">
        <v>0</v>
      </c>
      <c r="AJ114" s="168" t="s">
        <v>654</v>
      </c>
      <c r="AK114">
        <v>663057.42000000004</v>
      </c>
      <c r="AL114">
        <v>970000</v>
      </c>
      <c r="AM114" s="168" t="s">
        <v>3</v>
      </c>
      <c r="AN114" s="168" t="s">
        <v>1</v>
      </c>
      <c r="AO114" s="168"/>
      <c r="AP114" s="168" t="s">
        <v>2</v>
      </c>
      <c r="AQ114">
        <v>51860435.149999999</v>
      </c>
      <c r="AR114">
        <v>566687.9</v>
      </c>
      <c r="AS114">
        <v>51293747.25</v>
      </c>
      <c r="AT114">
        <v>25855</v>
      </c>
      <c r="AU114">
        <v>499</v>
      </c>
      <c r="AV114">
        <v>14935</v>
      </c>
      <c r="AW114">
        <v>3649.8610901850875</v>
      </c>
      <c r="AX114">
        <v>43709863.640000001</v>
      </c>
      <c r="AY114">
        <v>928592.94587448286</v>
      </c>
      <c r="AZ114">
        <v>102793.08066132265</v>
      </c>
      <c r="BA114" t="s">
        <v>4985</v>
      </c>
      <c r="BB114">
        <v>1983.9004931347902</v>
      </c>
      <c r="BC114">
        <v>0</v>
      </c>
      <c r="BD114">
        <v>417844.54</v>
      </c>
      <c r="BE114" s="168"/>
      <c r="BF114">
        <v>43709863.640000001</v>
      </c>
      <c r="BG114">
        <v>83495000</v>
      </c>
    </row>
    <row r="115" spans="1:59" x14ac:dyDescent="0.25">
      <c r="A115" s="168" t="s">
        <v>656</v>
      </c>
      <c r="B115" s="168" t="s">
        <v>657</v>
      </c>
      <c r="C115" s="168" t="s">
        <v>658</v>
      </c>
      <c r="D115" s="168" t="s">
        <v>142</v>
      </c>
      <c r="E115" s="168" t="s">
        <v>660</v>
      </c>
      <c r="F115" s="168" t="s">
        <v>5045</v>
      </c>
      <c r="G115" s="168" t="s">
        <v>144</v>
      </c>
      <c r="H115" s="168" t="s">
        <v>145</v>
      </c>
      <c r="I115" s="168" t="s">
        <v>143</v>
      </c>
      <c r="J115" s="168" t="s">
        <v>144</v>
      </c>
      <c r="K115">
        <v>374.82</v>
      </c>
      <c r="L115">
        <v>112712.98</v>
      </c>
      <c r="M115">
        <v>0</v>
      </c>
      <c r="N115">
        <v>112712.98</v>
      </c>
      <c r="O115">
        <v>1</v>
      </c>
      <c r="P115">
        <v>32</v>
      </c>
      <c r="Q115">
        <v>57</v>
      </c>
      <c r="R115" s="168" t="s">
        <v>5045</v>
      </c>
      <c r="S115" s="168" t="s">
        <v>5046</v>
      </c>
      <c r="T115" s="168" t="s">
        <v>5047</v>
      </c>
      <c r="U115">
        <v>0</v>
      </c>
      <c r="V115">
        <v>1</v>
      </c>
      <c r="W115" s="168" t="s">
        <v>659</v>
      </c>
      <c r="X115" s="168" t="s">
        <v>2915</v>
      </c>
      <c r="Y115">
        <v>213038.07999999999</v>
      </c>
      <c r="Z115">
        <v>0</v>
      </c>
      <c r="AA115">
        <v>213038.07999999999</v>
      </c>
      <c r="AB115">
        <v>2</v>
      </c>
      <c r="AC115">
        <v>120</v>
      </c>
      <c r="AD115">
        <v>66</v>
      </c>
      <c r="AE115">
        <v>106519.03999999999</v>
      </c>
      <c r="AF115" t="s">
        <v>5048</v>
      </c>
      <c r="AG115">
        <v>1775.3173333333334</v>
      </c>
      <c r="AH115">
        <v>0</v>
      </c>
      <c r="AI115">
        <v>374.82</v>
      </c>
      <c r="AJ115" s="168" t="s">
        <v>661</v>
      </c>
      <c r="AK115">
        <v>181415.01</v>
      </c>
      <c r="AL115">
        <v>340000</v>
      </c>
      <c r="AM115" s="168" t="s">
        <v>3</v>
      </c>
      <c r="AN115" s="168" t="s">
        <v>1</v>
      </c>
      <c r="AO115" s="168"/>
      <c r="AP115" s="168" t="s">
        <v>2</v>
      </c>
      <c r="AQ115">
        <v>51860435.149999999</v>
      </c>
      <c r="AR115">
        <v>566687.9</v>
      </c>
      <c r="AS115">
        <v>51293747.25</v>
      </c>
      <c r="AT115">
        <v>25855</v>
      </c>
      <c r="AU115">
        <v>499</v>
      </c>
      <c r="AV115">
        <v>14935</v>
      </c>
      <c r="AW115">
        <v>3649.8610901850875</v>
      </c>
      <c r="AX115">
        <v>43709863.640000001</v>
      </c>
      <c r="AY115">
        <v>928592.94587448286</v>
      </c>
      <c r="AZ115">
        <v>102793.08066132265</v>
      </c>
      <c r="BA115" t="s">
        <v>4985</v>
      </c>
      <c r="BB115">
        <v>1983.9004931347902</v>
      </c>
      <c r="BC115">
        <v>0</v>
      </c>
      <c r="BD115">
        <v>417844.54</v>
      </c>
      <c r="BE115" s="168"/>
      <c r="BF115">
        <v>43709863.640000001</v>
      </c>
      <c r="BG115">
        <v>83495000</v>
      </c>
    </row>
    <row r="116" spans="1:59" x14ac:dyDescent="0.25">
      <c r="A116" s="168" t="s">
        <v>656</v>
      </c>
      <c r="B116" s="168" t="s">
        <v>657</v>
      </c>
      <c r="C116" s="168" t="s">
        <v>658</v>
      </c>
      <c r="D116" s="168" t="s">
        <v>142</v>
      </c>
      <c r="E116" s="168" t="s">
        <v>660</v>
      </c>
      <c r="F116" s="168" t="s">
        <v>4211</v>
      </c>
      <c r="G116" s="168" t="s">
        <v>3190</v>
      </c>
      <c r="H116" s="168" t="s">
        <v>147</v>
      </c>
      <c r="I116" s="168" t="s">
        <v>2351</v>
      </c>
      <c r="J116" s="168" t="s">
        <v>3190</v>
      </c>
      <c r="K116">
        <v>0</v>
      </c>
      <c r="L116">
        <v>100325.1</v>
      </c>
      <c r="M116">
        <v>0</v>
      </c>
      <c r="N116">
        <v>100325.1</v>
      </c>
      <c r="O116">
        <v>1</v>
      </c>
      <c r="P116">
        <v>34</v>
      </c>
      <c r="Q116">
        <v>63</v>
      </c>
      <c r="R116" s="168" t="s">
        <v>4211</v>
      </c>
      <c r="S116" s="168" t="s">
        <v>4212</v>
      </c>
      <c r="T116" s="168" t="s">
        <v>4213</v>
      </c>
      <c r="U116">
        <v>0</v>
      </c>
      <c r="V116">
        <v>2</v>
      </c>
      <c r="W116" s="168" t="s">
        <v>3191</v>
      </c>
      <c r="X116" s="168" t="s">
        <v>2915</v>
      </c>
      <c r="Y116">
        <v>213038.07999999999</v>
      </c>
      <c r="Z116">
        <v>0</v>
      </c>
      <c r="AA116">
        <v>213038.07999999999</v>
      </c>
      <c r="AB116">
        <v>2</v>
      </c>
      <c r="AC116">
        <v>120</v>
      </c>
      <c r="AD116">
        <v>66</v>
      </c>
      <c r="AE116">
        <v>106519.03999999999</v>
      </c>
      <c r="AF116" t="s">
        <v>5048</v>
      </c>
      <c r="AG116">
        <v>1775.3173333333334</v>
      </c>
      <c r="AH116">
        <v>0</v>
      </c>
      <c r="AI116">
        <v>374.82</v>
      </c>
      <c r="AJ116" s="168" t="s">
        <v>661</v>
      </c>
      <c r="AK116">
        <v>181415.01</v>
      </c>
      <c r="AL116">
        <v>340000</v>
      </c>
      <c r="AM116" s="168" t="s">
        <v>3</v>
      </c>
      <c r="AN116" s="168" t="s">
        <v>1</v>
      </c>
      <c r="AO116" s="168"/>
      <c r="AP116" s="168" t="s">
        <v>2</v>
      </c>
      <c r="AQ116">
        <v>51860435.149999999</v>
      </c>
      <c r="AR116">
        <v>566687.9</v>
      </c>
      <c r="AS116">
        <v>51293747.25</v>
      </c>
      <c r="AT116">
        <v>25855</v>
      </c>
      <c r="AU116">
        <v>499</v>
      </c>
      <c r="AV116">
        <v>14935</v>
      </c>
      <c r="AW116">
        <v>3649.8610901850875</v>
      </c>
      <c r="AX116">
        <v>43709863.640000001</v>
      </c>
      <c r="AY116">
        <v>928592.94587448286</v>
      </c>
      <c r="AZ116">
        <v>102793.08066132265</v>
      </c>
      <c r="BA116" t="s">
        <v>4985</v>
      </c>
      <c r="BB116">
        <v>1983.9004931347902</v>
      </c>
      <c r="BC116">
        <v>0</v>
      </c>
      <c r="BD116">
        <v>417844.54</v>
      </c>
      <c r="BE116" s="168"/>
      <c r="BF116">
        <v>43709863.640000001</v>
      </c>
      <c r="BG116">
        <v>83495000</v>
      </c>
    </row>
    <row r="117" spans="1:59" x14ac:dyDescent="0.25">
      <c r="A117" s="168" t="s">
        <v>656</v>
      </c>
      <c r="B117" s="168" t="s">
        <v>657</v>
      </c>
      <c r="C117" s="168" t="s">
        <v>662</v>
      </c>
      <c r="D117" s="168" t="s">
        <v>151</v>
      </c>
      <c r="E117" s="168" t="s">
        <v>664</v>
      </c>
      <c r="F117" s="168" t="s">
        <v>4677</v>
      </c>
      <c r="G117" s="168" t="s">
        <v>153</v>
      </c>
      <c r="H117" s="168" t="s">
        <v>154</v>
      </c>
      <c r="I117" s="168" t="s">
        <v>152</v>
      </c>
      <c r="J117" s="168" t="s">
        <v>159</v>
      </c>
      <c r="K117">
        <v>0</v>
      </c>
      <c r="L117">
        <v>224813.55</v>
      </c>
      <c r="M117">
        <v>0</v>
      </c>
      <c r="N117">
        <v>224813.55</v>
      </c>
      <c r="O117">
        <v>1</v>
      </c>
      <c r="P117">
        <v>47</v>
      </c>
      <c r="Q117">
        <v>136</v>
      </c>
      <c r="R117" s="168" t="s">
        <v>4677</v>
      </c>
      <c r="S117" s="168" t="s">
        <v>4678</v>
      </c>
      <c r="T117" s="168" t="s">
        <v>4679</v>
      </c>
      <c r="U117">
        <v>0</v>
      </c>
      <c r="V117">
        <v>1</v>
      </c>
      <c r="W117" s="168" t="s">
        <v>663</v>
      </c>
      <c r="X117" s="168" t="s">
        <v>2902</v>
      </c>
      <c r="Y117">
        <v>805215.19</v>
      </c>
      <c r="Z117">
        <v>0</v>
      </c>
      <c r="AA117">
        <v>805215.19</v>
      </c>
      <c r="AB117">
        <v>5</v>
      </c>
      <c r="AC117">
        <v>381</v>
      </c>
      <c r="AD117">
        <v>184</v>
      </c>
      <c r="AE117">
        <v>161043.038</v>
      </c>
      <c r="AF117" t="s">
        <v>4680</v>
      </c>
      <c r="AG117">
        <v>2113.4256955380579</v>
      </c>
      <c r="AH117">
        <v>0</v>
      </c>
      <c r="AI117">
        <v>3140.88</v>
      </c>
      <c r="AJ117" s="168" t="s">
        <v>665</v>
      </c>
      <c r="AK117">
        <v>685179.64</v>
      </c>
      <c r="AL117">
        <v>910000</v>
      </c>
      <c r="AM117" s="168" t="s">
        <v>3</v>
      </c>
      <c r="AN117" s="168" t="s">
        <v>1</v>
      </c>
      <c r="AO117" s="168"/>
      <c r="AP117" s="168" t="s">
        <v>2</v>
      </c>
      <c r="AQ117">
        <v>51860435.149999999</v>
      </c>
      <c r="AR117">
        <v>566687.9</v>
      </c>
      <c r="AS117">
        <v>51293747.25</v>
      </c>
      <c r="AT117">
        <v>25855</v>
      </c>
      <c r="AU117">
        <v>499</v>
      </c>
      <c r="AV117">
        <v>14935</v>
      </c>
      <c r="AW117">
        <v>3649.8610901850875</v>
      </c>
      <c r="AX117">
        <v>43709863.640000001</v>
      </c>
      <c r="AY117">
        <v>928592.94587448286</v>
      </c>
      <c r="AZ117">
        <v>102793.08066132265</v>
      </c>
      <c r="BA117" t="s">
        <v>4985</v>
      </c>
      <c r="BB117">
        <v>1983.9004931347902</v>
      </c>
      <c r="BC117">
        <v>0</v>
      </c>
      <c r="BD117">
        <v>417844.54</v>
      </c>
      <c r="BE117" s="168"/>
      <c r="BF117">
        <v>43709863.640000001</v>
      </c>
      <c r="BG117">
        <v>83495000</v>
      </c>
    </row>
    <row r="118" spans="1:59" x14ac:dyDescent="0.25">
      <c r="A118" s="168" t="s">
        <v>656</v>
      </c>
      <c r="B118" s="168" t="s">
        <v>657</v>
      </c>
      <c r="C118" s="168" t="s">
        <v>662</v>
      </c>
      <c r="D118" s="168" t="s">
        <v>151</v>
      </c>
      <c r="E118" s="168" t="s">
        <v>664</v>
      </c>
      <c r="F118" s="168" t="s">
        <v>4681</v>
      </c>
      <c r="G118" s="168" t="s">
        <v>2638</v>
      </c>
      <c r="H118" s="168" t="s">
        <v>155</v>
      </c>
      <c r="I118" s="168" t="s">
        <v>2639</v>
      </c>
      <c r="J118" s="168" t="s">
        <v>2638</v>
      </c>
      <c r="K118">
        <v>0</v>
      </c>
      <c r="L118">
        <v>118342.54</v>
      </c>
      <c r="M118">
        <v>0</v>
      </c>
      <c r="N118">
        <v>118342.54</v>
      </c>
      <c r="O118">
        <v>1</v>
      </c>
      <c r="P118">
        <v>36</v>
      </c>
      <c r="Q118">
        <v>66</v>
      </c>
      <c r="R118" s="168" t="s">
        <v>4681</v>
      </c>
      <c r="S118" s="168" t="s">
        <v>4682</v>
      </c>
      <c r="T118" s="168" t="s">
        <v>4683</v>
      </c>
      <c r="U118">
        <v>0</v>
      </c>
      <c r="V118">
        <v>2</v>
      </c>
      <c r="W118" s="168" t="s">
        <v>2640</v>
      </c>
      <c r="X118" s="168" t="s">
        <v>2902</v>
      </c>
      <c r="Y118">
        <v>805215.19</v>
      </c>
      <c r="Z118">
        <v>0</v>
      </c>
      <c r="AA118">
        <v>805215.19</v>
      </c>
      <c r="AB118">
        <v>5</v>
      </c>
      <c r="AC118">
        <v>381</v>
      </c>
      <c r="AD118">
        <v>184</v>
      </c>
      <c r="AE118">
        <v>161043.038</v>
      </c>
      <c r="AF118" t="s">
        <v>4680</v>
      </c>
      <c r="AG118">
        <v>2113.4256955380579</v>
      </c>
      <c r="AH118">
        <v>0</v>
      </c>
      <c r="AI118">
        <v>3140.88</v>
      </c>
      <c r="AJ118" s="168" t="s">
        <v>665</v>
      </c>
      <c r="AK118">
        <v>685179.64</v>
      </c>
      <c r="AL118">
        <v>910000</v>
      </c>
      <c r="AM118" s="168" t="s">
        <v>3</v>
      </c>
      <c r="AN118" s="168" t="s">
        <v>1</v>
      </c>
      <c r="AO118" s="168"/>
      <c r="AP118" s="168" t="s">
        <v>2</v>
      </c>
      <c r="AQ118">
        <v>51860435.149999999</v>
      </c>
      <c r="AR118">
        <v>566687.9</v>
      </c>
      <c r="AS118">
        <v>51293747.25</v>
      </c>
      <c r="AT118">
        <v>25855</v>
      </c>
      <c r="AU118">
        <v>499</v>
      </c>
      <c r="AV118">
        <v>14935</v>
      </c>
      <c r="AW118">
        <v>3649.8610901850875</v>
      </c>
      <c r="AX118">
        <v>43709863.640000001</v>
      </c>
      <c r="AY118">
        <v>928592.94587448286</v>
      </c>
      <c r="AZ118">
        <v>102793.08066132265</v>
      </c>
      <c r="BA118" t="s">
        <v>4985</v>
      </c>
      <c r="BB118">
        <v>1983.9004931347902</v>
      </c>
      <c r="BC118">
        <v>0</v>
      </c>
      <c r="BD118">
        <v>417844.54</v>
      </c>
      <c r="BE118" s="168"/>
      <c r="BF118">
        <v>43709863.640000001</v>
      </c>
      <c r="BG118">
        <v>83495000</v>
      </c>
    </row>
    <row r="119" spans="1:59" x14ac:dyDescent="0.25">
      <c r="A119" s="168" t="s">
        <v>656</v>
      </c>
      <c r="B119" s="168" t="s">
        <v>657</v>
      </c>
      <c r="C119" s="168" t="s">
        <v>662</v>
      </c>
      <c r="D119" s="168" t="s">
        <v>151</v>
      </c>
      <c r="E119" s="168" t="s">
        <v>664</v>
      </c>
      <c r="F119" s="168" t="s">
        <v>4684</v>
      </c>
      <c r="G119" s="168" t="s">
        <v>157</v>
      </c>
      <c r="H119" s="168" t="s">
        <v>158</v>
      </c>
      <c r="I119" s="168" t="s">
        <v>156</v>
      </c>
      <c r="J119" s="168" t="s">
        <v>157</v>
      </c>
      <c r="K119">
        <v>0</v>
      </c>
      <c r="L119">
        <v>224081.13</v>
      </c>
      <c r="M119">
        <v>0</v>
      </c>
      <c r="N119">
        <v>224081.13</v>
      </c>
      <c r="O119">
        <v>1</v>
      </c>
      <c r="P119">
        <v>46</v>
      </c>
      <c r="Q119">
        <v>94</v>
      </c>
      <c r="R119" s="168" t="s">
        <v>4684</v>
      </c>
      <c r="S119" s="168" t="s">
        <v>4685</v>
      </c>
      <c r="T119" s="168" t="s">
        <v>4686</v>
      </c>
      <c r="U119">
        <v>0</v>
      </c>
      <c r="V119">
        <v>3</v>
      </c>
      <c r="W119" s="168" t="s">
        <v>666</v>
      </c>
      <c r="X119" s="168" t="s">
        <v>2902</v>
      </c>
      <c r="Y119">
        <v>805215.19</v>
      </c>
      <c r="Z119">
        <v>0</v>
      </c>
      <c r="AA119">
        <v>805215.19</v>
      </c>
      <c r="AB119">
        <v>5</v>
      </c>
      <c r="AC119">
        <v>381</v>
      </c>
      <c r="AD119">
        <v>184</v>
      </c>
      <c r="AE119">
        <v>161043.038</v>
      </c>
      <c r="AF119" t="s">
        <v>4680</v>
      </c>
      <c r="AG119">
        <v>2113.4256955380579</v>
      </c>
      <c r="AH119">
        <v>0</v>
      </c>
      <c r="AI119">
        <v>3140.88</v>
      </c>
      <c r="AJ119" s="168" t="s">
        <v>665</v>
      </c>
      <c r="AK119">
        <v>685179.64</v>
      </c>
      <c r="AL119">
        <v>910000</v>
      </c>
      <c r="AM119" s="168" t="s">
        <v>3</v>
      </c>
      <c r="AN119" s="168" t="s">
        <v>1</v>
      </c>
      <c r="AO119" s="168"/>
      <c r="AP119" s="168" t="s">
        <v>2</v>
      </c>
      <c r="AQ119">
        <v>51860435.149999999</v>
      </c>
      <c r="AR119">
        <v>566687.9</v>
      </c>
      <c r="AS119">
        <v>51293747.25</v>
      </c>
      <c r="AT119">
        <v>25855</v>
      </c>
      <c r="AU119">
        <v>499</v>
      </c>
      <c r="AV119">
        <v>14935</v>
      </c>
      <c r="AW119">
        <v>3649.8610901850875</v>
      </c>
      <c r="AX119">
        <v>43709863.640000001</v>
      </c>
      <c r="AY119">
        <v>928592.94587448286</v>
      </c>
      <c r="AZ119">
        <v>102793.08066132265</v>
      </c>
      <c r="BA119" t="s">
        <v>4985</v>
      </c>
      <c r="BB119">
        <v>1983.9004931347902</v>
      </c>
      <c r="BC119">
        <v>0</v>
      </c>
      <c r="BD119">
        <v>417844.54</v>
      </c>
      <c r="BE119" s="168"/>
      <c r="BF119">
        <v>43709863.640000001</v>
      </c>
      <c r="BG119">
        <v>83495000</v>
      </c>
    </row>
    <row r="120" spans="1:59" x14ac:dyDescent="0.25">
      <c r="A120" s="168" t="s">
        <v>656</v>
      </c>
      <c r="B120" s="168" t="s">
        <v>657</v>
      </c>
      <c r="C120" s="168" t="s">
        <v>662</v>
      </c>
      <c r="D120" s="168" t="s">
        <v>151</v>
      </c>
      <c r="E120" s="168" t="s">
        <v>664</v>
      </c>
      <c r="F120" s="168" t="s">
        <v>4687</v>
      </c>
      <c r="G120" s="168" t="s">
        <v>159</v>
      </c>
      <c r="H120" s="168" t="s">
        <v>160</v>
      </c>
      <c r="I120" s="168" t="s">
        <v>3192</v>
      </c>
      <c r="J120" s="168" t="s">
        <v>159</v>
      </c>
      <c r="K120">
        <v>2203.88</v>
      </c>
      <c r="L120">
        <v>120337.94</v>
      </c>
      <c r="M120">
        <v>0</v>
      </c>
      <c r="N120">
        <v>120337.94</v>
      </c>
      <c r="O120">
        <v>1</v>
      </c>
      <c r="P120">
        <v>30</v>
      </c>
      <c r="Q120">
        <v>39</v>
      </c>
      <c r="R120" s="168" t="s">
        <v>4687</v>
      </c>
      <c r="S120" s="168" t="s">
        <v>4688</v>
      </c>
      <c r="T120" s="168" t="s">
        <v>4689</v>
      </c>
      <c r="U120">
        <v>0</v>
      </c>
      <c r="V120">
        <v>4</v>
      </c>
      <c r="W120" s="168" t="s">
        <v>3193</v>
      </c>
      <c r="X120" s="168" t="s">
        <v>2915</v>
      </c>
      <c r="Y120">
        <v>805215.19</v>
      </c>
      <c r="Z120">
        <v>0</v>
      </c>
      <c r="AA120">
        <v>805215.19</v>
      </c>
      <c r="AB120">
        <v>5</v>
      </c>
      <c r="AC120">
        <v>381</v>
      </c>
      <c r="AD120">
        <v>184</v>
      </c>
      <c r="AE120">
        <v>161043.038</v>
      </c>
      <c r="AF120" t="s">
        <v>4680</v>
      </c>
      <c r="AG120">
        <v>2113.4256955380579</v>
      </c>
      <c r="AH120">
        <v>0</v>
      </c>
      <c r="AI120">
        <v>3140.88</v>
      </c>
      <c r="AJ120" s="168" t="s">
        <v>665</v>
      </c>
      <c r="AK120">
        <v>685179.64</v>
      </c>
      <c r="AL120">
        <v>910000</v>
      </c>
      <c r="AM120" s="168" t="s">
        <v>3</v>
      </c>
      <c r="AN120" s="168" t="s">
        <v>1</v>
      </c>
      <c r="AO120" s="168"/>
      <c r="AP120" s="168" t="s">
        <v>2</v>
      </c>
      <c r="AQ120">
        <v>51860435.149999999</v>
      </c>
      <c r="AR120">
        <v>566687.9</v>
      </c>
      <c r="AS120">
        <v>51293747.25</v>
      </c>
      <c r="AT120">
        <v>25855</v>
      </c>
      <c r="AU120">
        <v>499</v>
      </c>
      <c r="AV120">
        <v>14935</v>
      </c>
      <c r="AW120">
        <v>3649.8610901850875</v>
      </c>
      <c r="AX120">
        <v>43709863.640000001</v>
      </c>
      <c r="AY120">
        <v>928592.94587448286</v>
      </c>
      <c r="AZ120">
        <v>102793.08066132265</v>
      </c>
      <c r="BA120" t="s">
        <v>4985</v>
      </c>
      <c r="BB120">
        <v>1983.9004931347902</v>
      </c>
      <c r="BC120">
        <v>0</v>
      </c>
      <c r="BD120">
        <v>417844.54</v>
      </c>
      <c r="BE120" s="168"/>
      <c r="BF120">
        <v>43709863.640000001</v>
      </c>
      <c r="BG120">
        <v>83495000</v>
      </c>
    </row>
    <row r="121" spans="1:59" x14ac:dyDescent="0.25">
      <c r="A121" s="168" t="s">
        <v>656</v>
      </c>
      <c r="B121" s="168" t="s">
        <v>657</v>
      </c>
      <c r="C121" s="168" t="s">
        <v>662</v>
      </c>
      <c r="D121" s="168" t="s">
        <v>151</v>
      </c>
      <c r="E121" s="168" t="s">
        <v>664</v>
      </c>
      <c r="F121" s="168" t="s">
        <v>4690</v>
      </c>
      <c r="G121" s="168" t="s">
        <v>2030</v>
      </c>
      <c r="H121" s="168" t="s">
        <v>161</v>
      </c>
      <c r="I121" s="168" t="s">
        <v>2031</v>
      </c>
      <c r="J121" s="168" t="s">
        <v>2030</v>
      </c>
      <c r="K121">
        <v>937</v>
      </c>
      <c r="L121">
        <v>117640.03</v>
      </c>
      <c r="M121">
        <v>0</v>
      </c>
      <c r="N121">
        <v>117640.03</v>
      </c>
      <c r="O121">
        <v>1</v>
      </c>
      <c r="P121">
        <v>25</v>
      </c>
      <c r="Q121">
        <v>46</v>
      </c>
      <c r="R121" s="168" t="s">
        <v>4690</v>
      </c>
      <c r="S121" s="168" t="s">
        <v>4691</v>
      </c>
      <c r="T121" s="168" t="s">
        <v>4692</v>
      </c>
      <c r="U121">
        <v>0</v>
      </c>
      <c r="V121">
        <v>5</v>
      </c>
      <c r="W121" s="168" t="s">
        <v>2032</v>
      </c>
      <c r="X121" s="168" t="s">
        <v>2915</v>
      </c>
      <c r="Y121">
        <v>805215.19</v>
      </c>
      <c r="Z121">
        <v>0</v>
      </c>
      <c r="AA121">
        <v>805215.19</v>
      </c>
      <c r="AB121">
        <v>5</v>
      </c>
      <c r="AC121">
        <v>381</v>
      </c>
      <c r="AD121">
        <v>184</v>
      </c>
      <c r="AE121">
        <v>161043.038</v>
      </c>
      <c r="AF121" t="s">
        <v>4680</v>
      </c>
      <c r="AG121">
        <v>2113.4256955380579</v>
      </c>
      <c r="AH121">
        <v>0</v>
      </c>
      <c r="AI121">
        <v>3140.88</v>
      </c>
      <c r="AJ121" s="168" t="s">
        <v>665</v>
      </c>
      <c r="AK121">
        <v>685179.64</v>
      </c>
      <c r="AL121">
        <v>910000</v>
      </c>
      <c r="AM121" s="168" t="s">
        <v>3</v>
      </c>
      <c r="AN121" s="168" t="s">
        <v>1</v>
      </c>
      <c r="AO121" s="168"/>
      <c r="AP121" s="168" t="s">
        <v>2</v>
      </c>
      <c r="AQ121">
        <v>51860435.149999999</v>
      </c>
      <c r="AR121">
        <v>566687.9</v>
      </c>
      <c r="AS121">
        <v>51293747.25</v>
      </c>
      <c r="AT121">
        <v>25855</v>
      </c>
      <c r="AU121">
        <v>499</v>
      </c>
      <c r="AV121">
        <v>14935</v>
      </c>
      <c r="AW121">
        <v>3649.8610901850875</v>
      </c>
      <c r="AX121">
        <v>43709863.640000001</v>
      </c>
      <c r="AY121">
        <v>928592.94587448286</v>
      </c>
      <c r="AZ121">
        <v>102793.08066132265</v>
      </c>
      <c r="BA121" t="s">
        <v>4985</v>
      </c>
      <c r="BB121">
        <v>1983.9004931347902</v>
      </c>
      <c r="BC121">
        <v>0</v>
      </c>
      <c r="BD121">
        <v>417844.54</v>
      </c>
      <c r="BE121" s="168"/>
      <c r="BF121">
        <v>43709863.640000001</v>
      </c>
      <c r="BG121">
        <v>83495000</v>
      </c>
    </row>
    <row r="122" spans="1:59" x14ac:dyDescent="0.25">
      <c r="A122" s="168" t="s">
        <v>656</v>
      </c>
      <c r="B122" s="168" t="s">
        <v>657</v>
      </c>
      <c r="C122" s="168" t="s">
        <v>2033</v>
      </c>
      <c r="D122" s="168" t="s">
        <v>2034</v>
      </c>
      <c r="E122" s="168" t="s">
        <v>2035</v>
      </c>
      <c r="F122" s="168" t="s">
        <v>3891</v>
      </c>
      <c r="G122" s="168" t="s">
        <v>3004</v>
      </c>
      <c r="H122" s="168" t="s">
        <v>148</v>
      </c>
      <c r="I122" s="168" t="s">
        <v>3005</v>
      </c>
      <c r="J122" s="168" t="s">
        <v>3004</v>
      </c>
      <c r="K122">
        <v>0</v>
      </c>
      <c r="L122">
        <v>117885.21</v>
      </c>
      <c r="M122">
        <v>0</v>
      </c>
      <c r="N122">
        <v>117885.21</v>
      </c>
      <c r="O122">
        <v>1</v>
      </c>
      <c r="P122">
        <v>14</v>
      </c>
      <c r="Q122">
        <v>30</v>
      </c>
      <c r="R122" s="168" t="s">
        <v>3891</v>
      </c>
      <c r="S122" s="168" t="s">
        <v>3892</v>
      </c>
      <c r="T122" s="168" t="s">
        <v>3893</v>
      </c>
      <c r="U122">
        <v>0</v>
      </c>
      <c r="V122">
        <v>1</v>
      </c>
      <c r="W122" s="168" t="s">
        <v>3006</v>
      </c>
      <c r="X122" s="168" t="s">
        <v>2902</v>
      </c>
      <c r="Y122">
        <v>543491.85</v>
      </c>
      <c r="Z122">
        <v>0</v>
      </c>
      <c r="AA122">
        <v>543491.85</v>
      </c>
      <c r="AB122">
        <v>4</v>
      </c>
      <c r="AC122">
        <v>201</v>
      </c>
      <c r="AD122">
        <v>94</v>
      </c>
      <c r="AE122">
        <v>135872.96249999999</v>
      </c>
      <c r="AF122" t="s">
        <v>4438</v>
      </c>
      <c r="AG122">
        <v>2703.9395522388058</v>
      </c>
      <c r="AH122">
        <v>0</v>
      </c>
      <c r="AI122">
        <v>0</v>
      </c>
      <c r="AJ122" s="168" t="s">
        <v>2039</v>
      </c>
      <c r="AK122">
        <v>461953.72</v>
      </c>
      <c r="AL122">
        <v>740000</v>
      </c>
      <c r="AM122" s="168" t="s">
        <v>3</v>
      </c>
      <c r="AN122" s="168" t="s">
        <v>1</v>
      </c>
      <c r="AO122" s="168"/>
      <c r="AP122" s="168" t="s">
        <v>2</v>
      </c>
      <c r="AQ122">
        <v>51860435.149999999</v>
      </c>
      <c r="AR122">
        <v>566687.9</v>
      </c>
      <c r="AS122">
        <v>51293747.25</v>
      </c>
      <c r="AT122">
        <v>25855</v>
      </c>
      <c r="AU122">
        <v>499</v>
      </c>
      <c r="AV122">
        <v>14935</v>
      </c>
      <c r="AW122">
        <v>3649.8610901850875</v>
      </c>
      <c r="AX122">
        <v>43709863.640000001</v>
      </c>
      <c r="AY122">
        <v>928592.94587448286</v>
      </c>
      <c r="AZ122">
        <v>102793.08066132265</v>
      </c>
      <c r="BA122" t="s">
        <v>4985</v>
      </c>
      <c r="BB122">
        <v>1983.9004931347902</v>
      </c>
      <c r="BC122">
        <v>0</v>
      </c>
      <c r="BD122">
        <v>417844.54</v>
      </c>
      <c r="BE122" s="168"/>
      <c r="BF122">
        <v>43709863.640000001</v>
      </c>
      <c r="BG122">
        <v>83495000</v>
      </c>
    </row>
    <row r="123" spans="1:59" x14ac:dyDescent="0.25">
      <c r="A123" s="168" t="s">
        <v>656</v>
      </c>
      <c r="B123" s="168" t="s">
        <v>657</v>
      </c>
      <c r="C123" s="168" t="s">
        <v>2033</v>
      </c>
      <c r="D123" s="168" t="s">
        <v>2034</v>
      </c>
      <c r="E123" s="168" t="s">
        <v>2035</v>
      </c>
      <c r="F123" s="168" t="s">
        <v>4214</v>
      </c>
      <c r="G123" s="168" t="s">
        <v>3413</v>
      </c>
      <c r="H123" s="168" t="s">
        <v>149</v>
      </c>
      <c r="I123" s="168" t="s">
        <v>3414</v>
      </c>
      <c r="J123" s="168" t="s">
        <v>3413</v>
      </c>
      <c r="K123">
        <v>0</v>
      </c>
      <c r="L123">
        <v>223528.82</v>
      </c>
      <c r="M123">
        <v>0</v>
      </c>
      <c r="N123">
        <v>223528.82</v>
      </c>
      <c r="O123">
        <v>1</v>
      </c>
      <c r="P123">
        <v>31</v>
      </c>
      <c r="Q123">
        <v>89</v>
      </c>
      <c r="R123" s="168" t="s">
        <v>4214</v>
      </c>
      <c r="S123" s="168" t="s">
        <v>4215</v>
      </c>
      <c r="T123" s="168" t="s">
        <v>4216</v>
      </c>
      <c r="U123">
        <v>0</v>
      </c>
      <c r="V123">
        <v>2</v>
      </c>
      <c r="W123" s="168" t="s">
        <v>3415</v>
      </c>
      <c r="X123" s="168" t="s">
        <v>2915</v>
      </c>
      <c r="Y123">
        <v>543491.85</v>
      </c>
      <c r="Z123">
        <v>0</v>
      </c>
      <c r="AA123">
        <v>543491.85</v>
      </c>
      <c r="AB123">
        <v>4</v>
      </c>
      <c r="AC123">
        <v>201</v>
      </c>
      <c r="AD123">
        <v>94</v>
      </c>
      <c r="AE123">
        <v>135872.96249999999</v>
      </c>
      <c r="AF123" t="s">
        <v>4438</v>
      </c>
      <c r="AG123">
        <v>2703.9395522388058</v>
      </c>
      <c r="AH123">
        <v>0</v>
      </c>
      <c r="AI123">
        <v>0</v>
      </c>
      <c r="AJ123" s="168" t="s">
        <v>2039</v>
      </c>
      <c r="AK123">
        <v>461953.72</v>
      </c>
      <c r="AL123">
        <v>740000</v>
      </c>
      <c r="AM123" s="168" t="s">
        <v>3</v>
      </c>
      <c r="AN123" s="168" t="s">
        <v>1</v>
      </c>
      <c r="AO123" s="168"/>
      <c r="AP123" s="168" t="s">
        <v>2</v>
      </c>
      <c r="AQ123">
        <v>51860435.149999999</v>
      </c>
      <c r="AR123">
        <v>566687.9</v>
      </c>
      <c r="AS123">
        <v>51293747.25</v>
      </c>
      <c r="AT123">
        <v>25855</v>
      </c>
      <c r="AU123">
        <v>499</v>
      </c>
      <c r="AV123">
        <v>14935</v>
      </c>
      <c r="AW123">
        <v>3649.8610901850875</v>
      </c>
      <c r="AX123">
        <v>43709863.640000001</v>
      </c>
      <c r="AY123">
        <v>928592.94587448286</v>
      </c>
      <c r="AZ123">
        <v>102793.08066132265</v>
      </c>
      <c r="BA123" t="s">
        <v>4985</v>
      </c>
      <c r="BB123">
        <v>1983.9004931347902</v>
      </c>
      <c r="BC123">
        <v>0</v>
      </c>
      <c r="BD123">
        <v>417844.54</v>
      </c>
      <c r="BE123" s="168"/>
      <c r="BF123">
        <v>43709863.640000001</v>
      </c>
      <c r="BG123">
        <v>83495000</v>
      </c>
    </row>
    <row r="124" spans="1:59" x14ac:dyDescent="0.25">
      <c r="A124" s="168" t="s">
        <v>656</v>
      </c>
      <c r="B124" s="168" t="s">
        <v>657</v>
      </c>
      <c r="C124" s="168" t="s">
        <v>2033</v>
      </c>
      <c r="D124" s="168" t="s">
        <v>2034</v>
      </c>
      <c r="E124" s="168" t="s">
        <v>2035</v>
      </c>
      <c r="F124" s="168" t="s">
        <v>4055</v>
      </c>
      <c r="G124" s="168" t="s">
        <v>2036</v>
      </c>
      <c r="H124" s="168" t="s">
        <v>150</v>
      </c>
      <c r="I124" s="168" t="s">
        <v>2037</v>
      </c>
      <c r="J124" s="168" t="s">
        <v>2036</v>
      </c>
      <c r="K124">
        <v>0</v>
      </c>
      <c r="L124">
        <v>101265.71</v>
      </c>
      <c r="M124">
        <v>0</v>
      </c>
      <c r="N124">
        <v>101265.71</v>
      </c>
      <c r="O124">
        <v>1</v>
      </c>
      <c r="P124">
        <v>30</v>
      </c>
      <c r="Q124">
        <v>51</v>
      </c>
      <c r="R124" s="168" t="s">
        <v>4055</v>
      </c>
      <c r="S124" s="168" t="s">
        <v>4056</v>
      </c>
      <c r="T124" s="168" t="s">
        <v>4057</v>
      </c>
      <c r="U124">
        <v>0</v>
      </c>
      <c r="V124">
        <v>3</v>
      </c>
      <c r="W124" s="168" t="s">
        <v>2038</v>
      </c>
      <c r="X124" s="168" t="s">
        <v>2902</v>
      </c>
      <c r="Y124">
        <v>543491.85</v>
      </c>
      <c r="Z124">
        <v>0</v>
      </c>
      <c r="AA124">
        <v>543491.85</v>
      </c>
      <c r="AB124">
        <v>4</v>
      </c>
      <c r="AC124">
        <v>201</v>
      </c>
      <c r="AD124">
        <v>94</v>
      </c>
      <c r="AE124">
        <v>135872.96249999999</v>
      </c>
      <c r="AF124" t="s">
        <v>4438</v>
      </c>
      <c r="AG124">
        <v>2703.9395522388058</v>
      </c>
      <c r="AH124">
        <v>0</v>
      </c>
      <c r="AI124">
        <v>0</v>
      </c>
      <c r="AJ124" s="168" t="s">
        <v>2039</v>
      </c>
      <c r="AK124">
        <v>461953.72</v>
      </c>
      <c r="AL124">
        <v>740000</v>
      </c>
      <c r="AM124" s="168" t="s">
        <v>3</v>
      </c>
      <c r="AN124" s="168" t="s">
        <v>1</v>
      </c>
      <c r="AO124" s="168"/>
      <c r="AP124" s="168" t="s">
        <v>2</v>
      </c>
      <c r="AQ124">
        <v>51860435.149999999</v>
      </c>
      <c r="AR124">
        <v>566687.9</v>
      </c>
      <c r="AS124">
        <v>51293747.25</v>
      </c>
      <c r="AT124">
        <v>25855</v>
      </c>
      <c r="AU124">
        <v>499</v>
      </c>
      <c r="AV124">
        <v>14935</v>
      </c>
      <c r="AW124">
        <v>3649.8610901850875</v>
      </c>
      <c r="AX124">
        <v>43709863.640000001</v>
      </c>
      <c r="AY124">
        <v>928592.94587448286</v>
      </c>
      <c r="AZ124">
        <v>102793.08066132265</v>
      </c>
      <c r="BA124" t="s">
        <v>4985</v>
      </c>
      <c r="BB124">
        <v>1983.9004931347902</v>
      </c>
      <c r="BC124">
        <v>0</v>
      </c>
      <c r="BD124">
        <v>417844.54</v>
      </c>
      <c r="BE124" s="168"/>
      <c r="BF124">
        <v>43709863.640000001</v>
      </c>
      <c r="BG124">
        <v>83495000</v>
      </c>
    </row>
    <row r="125" spans="1:59" x14ac:dyDescent="0.25">
      <c r="A125" s="168" t="s">
        <v>656</v>
      </c>
      <c r="B125" s="168" t="s">
        <v>657</v>
      </c>
      <c r="C125" s="168" t="s">
        <v>2033</v>
      </c>
      <c r="D125" s="168" t="s">
        <v>2034</v>
      </c>
      <c r="E125" s="168" t="s">
        <v>2035</v>
      </c>
      <c r="F125" s="168" t="s">
        <v>4439</v>
      </c>
      <c r="G125" s="168" t="s">
        <v>3007</v>
      </c>
      <c r="H125" s="168" t="s">
        <v>2691</v>
      </c>
      <c r="I125" s="168" t="s">
        <v>3008</v>
      </c>
      <c r="J125" s="168" t="s">
        <v>3007</v>
      </c>
      <c r="K125">
        <v>0</v>
      </c>
      <c r="L125">
        <v>100812.11</v>
      </c>
      <c r="M125">
        <v>0</v>
      </c>
      <c r="N125">
        <v>100812.11</v>
      </c>
      <c r="O125">
        <v>1</v>
      </c>
      <c r="P125">
        <v>19</v>
      </c>
      <c r="Q125">
        <v>31</v>
      </c>
      <c r="R125" s="168" t="s">
        <v>4439</v>
      </c>
      <c r="S125" s="168" t="s">
        <v>4440</v>
      </c>
      <c r="T125" s="168" t="s">
        <v>4441</v>
      </c>
      <c r="U125">
        <v>0</v>
      </c>
      <c r="V125">
        <v>4</v>
      </c>
      <c r="W125" s="168" t="s">
        <v>3009</v>
      </c>
      <c r="X125" s="168" t="s">
        <v>2902</v>
      </c>
      <c r="Y125">
        <v>543491.85</v>
      </c>
      <c r="Z125">
        <v>0</v>
      </c>
      <c r="AA125">
        <v>543491.85</v>
      </c>
      <c r="AB125">
        <v>4</v>
      </c>
      <c r="AC125">
        <v>201</v>
      </c>
      <c r="AD125">
        <v>94</v>
      </c>
      <c r="AE125">
        <v>135872.96249999999</v>
      </c>
      <c r="AF125" t="s">
        <v>4438</v>
      </c>
      <c r="AG125">
        <v>2703.9395522388058</v>
      </c>
      <c r="AH125">
        <v>0</v>
      </c>
      <c r="AI125">
        <v>0</v>
      </c>
      <c r="AJ125" s="168" t="s">
        <v>2039</v>
      </c>
      <c r="AK125">
        <v>461953.72</v>
      </c>
      <c r="AL125">
        <v>740000</v>
      </c>
      <c r="AM125" s="168" t="s">
        <v>3</v>
      </c>
      <c r="AN125" s="168" t="s">
        <v>1</v>
      </c>
      <c r="AO125" s="168"/>
      <c r="AP125" s="168" t="s">
        <v>2</v>
      </c>
      <c r="AQ125">
        <v>51860435.149999999</v>
      </c>
      <c r="AR125">
        <v>566687.9</v>
      </c>
      <c r="AS125">
        <v>51293747.25</v>
      </c>
      <c r="AT125">
        <v>25855</v>
      </c>
      <c r="AU125">
        <v>499</v>
      </c>
      <c r="AV125">
        <v>14935</v>
      </c>
      <c r="AW125">
        <v>3649.8610901850875</v>
      </c>
      <c r="AX125">
        <v>43709863.640000001</v>
      </c>
      <c r="AY125">
        <v>928592.94587448286</v>
      </c>
      <c r="AZ125">
        <v>102793.08066132265</v>
      </c>
      <c r="BA125" t="s">
        <v>4985</v>
      </c>
      <c r="BB125">
        <v>1983.9004931347902</v>
      </c>
      <c r="BC125">
        <v>0</v>
      </c>
      <c r="BD125">
        <v>417844.54</v>
      </c>
      <c r="BE125" s="168"/>
      <c r="BF125">
        <v>43709863.640000001</v>
      </c>
      <c r="BG125">
        <v>83495000</v>
      </c>
    </row>
    <row r="126" spans="1:59" x14ac:dyDescent="0.25">
      <c r="A126" s="168" t="s">
        <v>656</v>
      </c>
      <c r="B126" s="168" t="s">
        <v>657</v>
      </c>
      <c r="C126" s="168" t="s">
        <v>2040</v>
      </c>
      <c r="D126" s="168" t="s">
        <v>2041</v>
      </c>
      <c r="E126" s="168" t="s">
        <v>2042</v>
      </c>
      <c r="F126" s="168" t="s">
        <v>4217</v>
      </c>
      <c r="G126" s="168" t="s">
        <v>2884</v>
      </c>
      <c r="H126" s="168" t="s">
        <v>2885</v>
      </c>
      <c r="I126" s="168" t="s">
        <v>2940</v>
      </c>
      <c r="J126" s="168" t="s">
        <v>2884</v>
      </c>
      <c r="K126">
        <v>0</v>
      </c>
      <c r="L126">
        <v>132599.23000000001</v>
      </c>
      <c r="M126">
        <v>0</v>
      </c>
      <c r="N126">
        <v>132599.23000000001</v>
      </c>
      <c r="O126">
        <v>1</v>
      </c>
      <c r="P126">
        <v>41</v>
      </c>
      <c r="Q126">
        <v>66</v>
      </c>
      <c r="R126" s="168" t="s">
        <v>4217</v>
      </c>
      <c r="S126" s="168" t="s">
        <v>4218</v>
      </c>
      <c r="T126" s="168" t="s">
        <v>4219</v>
      </c>
      <c r="U126">
        <v>0</v>
      </c>
      <c r="V126">
        <v>1</v>
      </c>
      <c r="W126" s="168" t="s">
        <v>2886</v>
      </c>
      <c r="X126" s="168" t="s">
        <v>2915</v>
      </c>
      <c r="Y126">
        <v>460532.03</v>
      </c>
      <c r="Z126">
        <v>0</v>
      </c>
      <c r="AA126">
        <v>460532.03</v>
      </c>
      <c r="AB126">
        <v>4</v>
      </c>
      <c r="AC126">
        <v>156</v>
      </c>
      <c r="AD126">
        <v>105</v>
      </c>
      <c r="AE126">
        <v>115133.00750000001</v>
      </c>
      <c r="AF126" t="s">
        <v>4693</v>
      </c>
      <c r="AG126">
        <v>2952.1283974358976</v>
      </c>
      <c r="AH126">
        <v>0</v>
      </c>
      <c r="AI126">
        <v>35.979999999999997</v>
      </c>
      <c r="AJ126" s="168" t="s">
        <v>2044</v>
      </c>
      <c r="AK126">
        <v>391186.61</v>
      </c>
      <c r="AL126">
        <v>700000</v>
      </c>
      <c r="AM126" s="168" t="s">
        <v>3</v>
      </c>
      <c r="AN126" s="168" t="s">
        <v>1</v>
      </c>
      <c r="AO126" s="168"/>
      <c r="AP126" s="168" t="s">
        <v>2</v>
      </c>
      <c r="AQ126">
        <v>51860435.149999999</v>
      </c>
      <c r="AR126">
        <v>566687.9</v>
      </c>
      <c r="AS126">
        <v>51293747.25</v>
      </c>
      <c r="AT126">
        <v>25855</v>
      </c>
      <c r="AU126">
        <v>499</v>
      </c>
      <c r="AV126">
        <v>14935</v>
      </c>
      <c r="AW126">
        <v>3649.8610901850875</v>
      </c>
      <c r="AX126">
        <v>43709863.640000001</v>
      </c>
      <c r="AY126">
        <v>928592.94587448286</v>
      </c>
      <c r="AZ126">
        <v>102793.08066132265</v>
      </c>
      <c r="BA126" t="s">
        <v>4985</v>
      </c>
      <c r="BB126">
        <v>1983.9004931347902</v>
      </c>
      <c r="BC126">
        <v>0</v>
      </c>
      <c r="BD126">
        <v>417844.54</v>
      </c>
      <c r="BE126" s="168"/>
      <c r="BF126">
        <v>43709863.640000001</v>
      </c>
      <c r="BG126">
        <v>83495000</v>
      </c>
    </row>
    <row r="127" spans="1:59" x14ac:dyDescent="0.25">
      <c r="A127" s="168" t="s">
        <v>656</v>
      </c>
      <c r="B127" s="168" t="s">
        <v>657</v>
      </c>
      <c r="C127" s="168" t="s">
        <v>2040</v>
      </c>
      <c r="D127" s="168" t="s">
        <v>2041</v>
      </c>
      <c r="E127" s="168" t="s">
        <v>2042</v>
      </c>
      <c r="F127" s="168" t="s">
        <v>4220</v>
      </c>
      <c r="G127" s="168" t="s">
        <v>3526</v>
      </c>
      <c r="H127" s="168" t="s">
        <v>140</v>
      </c>
      <c r="I127" s="168" t="s">
        <v>3527</v>
      </c>
      <c r="J127" s="168" t="s">
        <v>3526</v>
      </c>
      <c r="K127">
        <v>0</v>
      </c>
      <c r="L127">
        <v>114685.15</v>
      </c>
      <c r="M127">
        <v>0</v>
      </c>
      <c r="N127">
        <v>114685.15</v>
      </c>
      <c r="O127">
        <v>1</v>
      </c>
      <c r="P127">
        <v>13</v>
      </c>
      <c r="Q127">
        <v>26</v>
      </c>
      <c r="R127" s="168" t="s">
        <v>4220</v>
      </c>
      <c r="S127" s="168" t="s">
        <v>4221</v>
      </c>
      <c r="T127" s="168" t="s">
        <v>4222</v>
      </c>
      <c r="U127">
        <v>0</v>
      </c>
      <c r="V127">
        <v>2</v>
      </c>
      <c r="W127" s="168" t="s">
        <v>3528</v>
      </c>
      <c r="X127" s="168" t="s">
        <v>2915</v>
      </c>
      <c r="Y127">
        <v>460532.03</v>
      </c>
      <c r="Z127">
        <v>0</v>
      </c>
      <c r="AA127">
        <v>460532.03</v>
      </c>
      <c r="AB127">
        <v>4</v>
      </c>
      <c r="AC127">
        <v>156</v>
      </c>
      <c r="AD127">
        <v>105</v>
      </c>
      <c r="AE127">
        <v>115133.00750000001</v>
      </c>
      <c r="AF127" t="s">
        <v>4693</v>
      </c>
      <c r="AG127">
        <v>2952.1283974358976</v>
      </c>
      <c r="AH127">
        <v>0</v>
      </c>
      <c r="AI127">
        <v>35.979999999999997</v>
      </c>
      <c r="AJ127" s="168" t="s">
        <v>2044</v>
      </c>
      <c r="AK127">
        <v>391186.61</v>
      </c>
      <c r="AL127">
        <v>700000</v>
      </c>
      <c r="AM127" s="168" t="s">
        <v>3</v>
      </c>
      <c r="AN127" s="168" t="s">
        <v>1</v>
      </c>
      <c r="AO127" s="168"/>
      <c r="AP127" s="168" t="s">
        <v>2</v>
      </c>
      <c r="AQ127">
        <v>51860435.149999999</v>
      </c>
      <c r="AR127">
        <v>566687.9</v>
      </c>
      <c r="AS127">
        <v>51293747.25</v>
      </c>
      <c r="AT127">
        <v>25855</v>
      </c>
      <c r="AU127">
        <v>499</v>
      </c>
      <c r="AV127">
        <v>14935</v>
      </c>
      <c r="AW127">
        <v>3649.8610901850875</v>
      </c>
      <c r="AX127">
        <v>43709863.640000001</v>
      </c>
      <c r="AY127">
        <v>928592.94587448286</v>
      </c>
      <c r="AZ127">
        <v>102793.08066132265</v>
      </c>
      <c r="BA127" t="s">
        <v>4985</v>
      </c>
      <c r="BB127">
        <v>1983.9004931347902</v>
      </c>
      <c r="BC127">
        <v>0</v>
      </c>
      <c r="BD127">
        <v>417844.54</v>
      </c>
      <c r="BE127" s="168"/>
      <c r="BF127">
        <v>43709863.640000001</v>
      </c>
      <c r="BG127">
        <v>83495000</v>
      </c>
    </row>
    <row r="128" spans="1:59" x14ac:dyDescent="0.25">
      <c r="A128" s="168" t="s">
        <v>656</v>
      </c>
      <c r="B128" s="168" t="s">
        <v>657</v>
      </c>
      <c r="C128" s="168" t="s">
        <v>2040</v>
      </c>
      <c r="D128" s="168" t="s">
        <v>2041</v>
      </c>
      <c r="E128" s="168" t="s">
        <v>2042</v>
      </c>
      <c r="F128" s="168" t="s">
        <v>4694</v>
      </c>
      <c r="G128" s="168" t="s">
        <v>3194</v>
      </c>
      <c r="H128" s="168" t="s">
        <v>141</v>
      </c>
      <c r="I128" s="168" t="s">
        <v>3195</v>
      </c>
      <c r="J128" s="168" t="s">
        <v>3194</v>
      </c>
      <c r="K128">
        <v>35.979999999999997</v>
      </c>
      <c r="L128">
        <v>103082.28</v>
      </c>
      <c r="M128">
        <v>0</v>
      </c>
      <c r="N128">
        <v>103082.28</v>
      </c>
      <c r="O128">
        <v>1</v>
      </c>
      <c r="P128">
        <v>18</v>
      </c>
      <c r="Q128">
        <v>23</v>
      </c>
      <c r="R128" s="168" t="s">
        <v>4694</v>
      </c>
      <c r="S128" s="168" t="s">
        <v>4695</v>
      </c>
      <c r="T128" s="168" t="s">
        <v>4696</v>
      </c>
      <c r="U128">
        <v>0</v>
      </c>
      <c r="V128">
        <v>3</v>
      </c>
      <c r="W128" s="168" t="s">
        <v>3196</v>
      </c>
      <c r="X128" s="168" t="s">
        <v>2915</v>
      </c>
      <c r="Y128">
        <v>460532.03</v>
      </c>
      <c r="Z128">
        <v>0</v>
      </c>
      <c r="AA128">
        <v>460532.03</v>
      </c>
      <c r="AB128">
        <v>4</v>
      </c>
      <c r="AC128">
        <v>156</v>
      </c>
      <c r="AD128">
        <v>105</v>
      </c>
      <c r="AE128">
        <v>115133.00750000001</v>
      </c>
      <c r="AF128" t="s">
        <v>4693</v>
      </c>
      <c r="AG128">
        <v>2952.1283974358976</v>
      </c>
      <c r="AH128">
        <v>0</v>
      </c>
      <c r="AI128">
        <v>35.979999999999997</v>
      </c>
      <c r="AJ128" s="168" t="s">
        <v>2044</v>
      </c>
      <c r="AK128">
        <v>391186.61</v>
      </c>
      <c r="AL128">
        <v>700000</v>
      </c>
      <c r="AM128" s="168" t="s">
        <v>3</v>
      </c>
      <c r="AN128" s="168" t="s">
        <v>1</v>
      </c>
      <c r="AO128" s="168"/>
      <c r="AP128" s="168" t="s">
        <v>2</v>
      </c>
      <c r="AQ128">
        <v>51860435.149999999</v>
      </c>
      <c r="AR128">
        <v>566687.9</v>
      </c>
      <c r="AS128">
        <v>51293747.25</v>
      </c>
      <c r="AT128">
        <v>25855</v>
      </c>
      <c r="AU128">
        <v>499</v>
      </c>
      <c r="AV128">
        <v>14935</v>
      </c>
      <c r="AW128">
        <v>3649.8610901850875</v>
      </c>
      <c r="AX128">
        <v>43709863.640000001</v>
      </c>
      <c r="AY128">
        <v>928592.94587448286</v>
      </c>
      <c r="AZ128">
        <v>102793.08066132265</v>
      </c>
      <c r="BA128" t="s">
        <v>4985</v>
      </c>
      <c r="BB128">
        <v>1983.9004931347902</v>
      </c>
      <c r="BC128">
        <v>0</v>
      </c>
      <c r="BD128">
        <v>417844.54</v>
      </c>
      <c r="BE128" s="168"/>
      <c r="BF128">
        <v>43709863.640000001</v>
      </c>
      <c r="BG128">
        <v>83495000</v>
      </c>
    </row>
    <row r="129" spans="1:59" x14ac:dyDescent="0.25">
      <c r="A129" s="168" t="s">
        <v>656</v>
      </c>
      <c r="B129" s="168" t="s">
        <v>657</v>
      </c>
      <c r="C129" s="168" t="s">
        <v>2040</v>
      </c>
      <c r="D129" s="168" t="s">
        <v>2041</v>
      </c>
      <c r="E129" s="168" t="s">
        <v>2042</v>
      </c>
      <c r="F129" s="168" t="s">
        <v>4058</v>
      </c>
      <c r="G129" s="168" t="s">
        <v>3304</v>
      </c>
      <c r="H129" s="168" t="s">
        <v>2043</v>
      </c>
      <c r="I129" s="168" t="s">
        <v>3305</v>
      </c>
      <c r="J129" s="168" t="s">
        <v>3304</v>
      </c>
      <c r="K129">
        <v>0</v>
      </c>
      <c r="L129">
        <v>110165.37</v>
      </c>
      <c r="M129">
        <v>0</v>
      </c>
      <c r="N129">
        <v>110165.37</v>
      </c>
      <c r="O129">
        <v>1</v>
      </c>
      <c r="P129">
        <v>33</v>
      </c>
      <c r="Q129">
        <v>41</v>
      </c>
      <c r="R129" s="168" t="s">
        <v>4058</v>
      </c>
      <c r="S129" s="168" t="s">
        <v>4059</v>
      </c>
      <c r="T129" s="168" t="s">
        <v>4060</v>
      </c>
      <c r="U129">
        <v>0</v>
      </c>
      <c r="V129">
        <v>4</v>
      </c>
      <c r="W129" s="168" t="s">
        <v>3306</v>
      </c>
      <c r="X129" s="168" t="s">
        <v>2902</v>
      </c>
      <c r="Y129">
        <v>460532.03</v>
      </c>
      <c r="Z129">
        <v>0</v>
      </c>
      <c r="AA129">
        <v>460532.03</v>
      </c>
      <c r="AB129">
        <v>4</v>
      </c>
      <c r="AC129">
        <v>156</v>
      </c>
      <c r="AD129">
        <v>105</v>
      </c>
      <c r="AE129">
        <v>115133.00750000001</v>
      </c>
      <c r="AF129" t="s">
        <v>4693</v>
      </c>
      <c r="AG129">
        <v>2952.1283974358976</v>
      </c>
      <c r="AH129">
        <v>0</v>
      </c>
      <c r="AI129">
        <v>35.979999999999997</v>
      </c>
      <c r="AJ129" s="168" t="s">
        <v>2044</v>
      </c>
      <c r="AK129">
        <v>391186.61</v>
      </c>
      <c r="AL129">
        <v>700000</v>
      </c>
      <c r="AM129" s="168" t="s">
        <v>3</v>
      </c>
      <c r="AN129" s="168" t="s">
        <v>1</v>
      </c>
      <c r="AO129" s="168"/>
      <c r="AP129" s="168" t="s">
        <v>2</v>
      </c>
      <c r="AQ129">
        <v>51860435.149999999</v>
      </c>
      <c r="AR129">
        <v>566687.9</v>
      </c>
      <c r="AS129">
        <v>51293747.25</v>
      </c>
      <c r="AT129">
        <v>25855</v>
      </c>
      <c r="AU129">
        <v>499</v>
      </c>
      <c r="AV129">
        <v>14935</v>
      </c>
      <c r="AW129">
        <v>3649.8610901850875</v>
      </c>
      <c r="AX129">
        <v>43709863.640000001</v>
      </c>
      <c r="AY129">
        <v>928592.94587448286</v>
      </c>
      <c r="AZ129">
        <v>102793.08066132265</v>
      </c>
      <c r="BA129" t="s">
        <v>4985</v>
      </c>
      <c r="BB129">
        <v>1983.9004931347902</v>
      </c>
      <c r="BC129">
        <v>0</v>
      </c>
      <c r="BD129">
        <v>417844.54</v>
      </c>
      <c r="BE129" s="168"/>
      <c r="BF129">
        <v>43709863.640000001</v>
      </c>
      <c r="BG129">
        <v>83495000</v>
      </c>
    </row>
    <row r="130" spans="1:59" x14ac:dyDescent="0.25">
      <c r="A130" s="168" t="s">
        <v>656</v>
      </c>
      <c r="B130" s="168" t="s">
        <v>657</v>
      </c>
      <c r="C130" s="168" t="s">
        <v>3010</v>
      </c>
      <c r="D130" s="168" t="s">
        <v>3011</v>
      </c>
      <c r="E130" s="168" t="s">
        <v>3012</v>
      </c>
      <c r="F130" s="168" t="s">
        <v>4061</v>
      </c>
      <c r="G130" s="168" t="s">
        <v>3197</v>
      </c>
      <c r="H130" s="168" t="s">
        <v>138</v>
      </c>
      <c r="I130" s="168" t="s">
        <v>3198</v>
      </c>
      <c r="J130" s="168" t="s">
        <v>3197</v>
      </c>
      <c r="K130">
        <v>0</v>
      </c>
      <c r="L130">
        <v>100829.36</v>
      </c>
      <c r="M130">
        <v>0</v>
      </c>
      <c r="N130">
        <v>100829.36</v>
      </c>
      <c r="O130">
        <v>1</v>
      </c>
      <c r="P130">
        <v>15</v>
      </c>
      <c r="Q130">
        <v>20</v>
      </c>
      <c r="R130" s="168" t="s">
        <v>4061</v>
      </c>
      <c r="S130" s="168" t="s">
        <v>4062</v>
      </c>
      <c r="T130" s="168" t="s">
        <v>4063</v>
      </c>
      <c r="U130">
        <v>0</v>
      </c>
      <c r="V130">
        <v>1</v>
      </c>
      <c r="W130" s="168" t="s">
        <v>3199</v>
      </c>
      <c r="X130" s="168" t="s">
        <v>2915</v>
      </c>
      <c r="Y130">
        <v>432665.43</v>
      </c>
      <c r="Z130">
        <v>0</v>
      </c>
      <c r="AA130">
        <v>432665.43</v>
      </c>
      <c r="AB130">
        <v>4</v>
      </c>
      <c r="AC130">
        <v>188</v>
      </c>
      <c r="AD130">
        <v>130</v>
      </c>
      <c r="AE130">
        <v>108166.3575</v>
      </c>
      <c r="AF130" t="s">
        <v>4697</v>
      </c>
      <c r="AG130">
        <v>2301.4118617021277</v>
      </c>
      <c r="AH130">
        <v>0</v>
      </c>
      <c r="AI130">
        <v>0</v>
      </c>
      <c r="AJ130" s="168" t="s">
        <v>3016</v>
      </c>
      <c r="AK130">
        <v>368180.47</v>
      </c>
      <c r="AL130">
        <v>680000</v>
      </c>
      <c r="AM130" s="168" t="s">
        <v>3</v>
      </c>
      <c r="AN130" s="168" t="s">
        <v>1</v>
      </c>
      <c r="AO130" s="168"/>
      <c r="AP130" s="168" t="s">
        <v>2</v>
      </c>
      <c r="AQ130">
        <v>51860435.149999999</v>
      </c>
      <c r="AR130">
        <v>566687.9</v>
      </c>
      <c r="AS130">
        <v>51293747.25</v>
      </c>
      <c r="AT130">
        <v>25855</v>
      </c>
      <c r="AU130">
        <v>499</v>
      </c>
      <c r="AV130">
        <v>14935</v>
      </c>
      <c r="AW130">
        <v>3649.8610901850875</v>
      </c>
      <c r="AX130">
        <v>43709863.640000001</v>
      </c>
      <c r="AY130">
        <v>928592.94587448286</v>
      </c>
      <c r="AZ130">
        <v>102793.08066132265</v>
      </c>
      <c r="BA130" t="s">
        <v>4985</v>
      </c>
      <c r="BB130">
        <v>1983.9004931347902</v>
      </c>
      <c r="BC130">
        <v>0</v>
      </c>
      <c r="BD130">
        <v>417844.54</v>
      </c>
      <c r="BE130" s="168"/>
      <c r="BF130">
        <v>43709863.640000001</v>
      </c>
      <c r="BG130">
        <v>83495000</v>
      </c>
    </row>
    <row r="131" spans="1:59" x14ac:dyDescent="0.25">
      <c r="A131" s="168" t="s">
        <v>656</v>
      </c>
      <c r="B131" s="168" t="s">
        <v>657</v>
      </c>
      <c r="C131" s="168" t="s">
        <v>3010</v>
      </c>
      <c r="D131" s="168" t="s">
        <v>3011</v>
      </c>
      <c r="E131" s="168" t="s">
        <v>3012</v>
      </c>
      <c r="F131" s="168" t="s">
        <v>4698</v>
      </c>
      <c r="G131" s="168" t="s">
        <v>3013</v>
      </c>
      <c r="H131" s="168" t="s">
        <v>946</v>
      </c>
      <c r="I131" s="168" t="s">
        <v>3014</v>
      </c>
      <c r="J131" s="168" t="s">
        <v>3013</v>
      </c>
      <c r="K131">
        <v>0</v>
      </c>
      <c r="L131">
        <v>100312.77</v>
      </c>
      <c r="M131">
        <v>0</v>
      </c>
      <c r="N131">
        <v>100312.77</v>
      </c>
      <c r="O131">
        <v>1</v>
      </c>
      <c r="P131">
        <v>53</v>
      </c>
      <c r="Q131">
        <v>74</v>
      </c>
      <c r="R131" s="168" t="s">
        <v>4698</v>
      </c>
      <c r="S131" s="168" t="s">
        <v>4699</v>
      </c>
      <c r="T131" s="168" t="s">
        <v>4700</v>
      </c>
      <c r="U131">
        <v>0</v>
      </c>
      <c r="V131">
        <v>2</v>
      </c>
      <c r="W131" s="168" t="s">
        <v>3015</v>
      </c>
      <c r="X131" s="168" t="s">
        <v>2915</v>
      </c>
      <c r="Y131">
        <v>432665.43</v>
      </c>
      <c r="Z131">
        <v>0</v>
      </c>
      <c r="AA131">
        <v>432665.43</v>
      </c>
      <c r="AB131">
        <v>4</v>
      </c>
      <c r="AC131">
        <v>188</v>
      </c>
      <c r="AD131">
        <v>130</v>
      </c>
      <c r="AE131">
        <v>108166.3575</v>
      </c>
      <c r="AF131" t="s">
        <v>4697</v>
      </c>
      <c r="AG131">
        <v>2301.4118617021277</v>
      </c>
      <c r="AH131">
        <v>0</v>
      </c>
      <c r="AI131">
        <v>0</v>
      </c>
      <c r="AJ131" s="168" t="s">
        <v>3016</v>
      </c>
      <c r="AK131">
        <v>368180.47</v>
      </c>
      <c r="AL131">
        <v>680000</v>
      </c>
      <c r="AM131" s="168" t="s">
        <v>3</v>
      </c>
      <c r="AN131" s="168" t="s">
        <v>1</v>
      </c>
      <c r="AO131" s="168"/>
      <c r="AP131" s="168" t="s">
        <v>2</v>
      </c>
      <c r="AQ131">
        <v>51860435.149999999</v>
      </c>
      <c r="AR131">
        <v>566687.9</v>
      </c>
      <c r="AS131">
        <v>51293747.25</v>
      </c>
      <c r="AT131">
        <v>25855</v>
      </c>
      <c r="AU131">
        <v>499</v>
      </c>
      <c r="AV131">
        <v>14935</v>
      </c>
      <c r="AW131">
        <v>3649.8610901850875</v>
      </c>
      <c r="AX131">
        <v>43709863.640000001</v>
      </c>
      <c r="AY131">
        <v>928592.94587448286</v>
      </c>
      <c r="AZ131">
        <v>102793.08066132265</v>
      </c>
      <c r="BA131" t="s">
        <v>4985</v>
      </c>
      <c r="BB131">
        <v>1983.9004931347902</v>
      </c>
      <c r="BC131">
        <v>0</v>
      </c>
      <c r="BD131">
        <v>417844.54</v>
      </c>
      <c r="BE131" s="168"/>
      <c r="BF131">
        <v>43709863.640000001</v>
      </c>
      <c r="BG131">
        <v>83495000</v>
      </c>
    </row>
    <row r="132" spans="1:59" x14ac:dyDescent="0.25">
      <c r="A132" s="168" t="s">
        <v>656</v>
      </c>
      <c r="B132" s="168" t="s">
        <v>657</v>
      </c>
      <c r="C132" s="168" t="s">
        <v>3010</v>
      </c>
      <c r="D132" s="168" t="s">
        <v>3011</v>
      </c>
      <c r="E132" s="168" t="s">
        <v>3012</v>
      </c>
      <c r="F132" s="168" t="s">
        <v>4701</v>
      </c>
      <c r="G132" s="168" t="s">
        <v>3561</v>
      </c>
      <c r="H132" s="168" t="s">
        <v>139</v>
      </c>
      <c r="I132" s="168" t="s">
        <v>3562</v>
      </c>
      <c r="J132" s="168" t="s">
        <v>3561</v>
      </c>
      <c r="K132">
        <v>0</v>
      </c>
      <c r="L132">
        <v>113705.1</v>
      </c>
      <c r="M132">
        <v>0</v>
      </c>
      <c r="N132">
        <v>113705.1</v>
      </c>
      <c r="O132">
        <v>1</v>
      </c>
      <c r="P132">
        <v>24</v>
      </c>
      <c r="Q132">
        <v>41</v>
      </c>
      <c r="R132" s="168" t="s">
        <v>4701</v>
      </c>
      <c r="S132" s="168" t="s">
        <v>4702</v>
      </c>
      <c r="T132" s="168" t="s">
        <v>4703</v>
      </c>
      <c r="U132">
        <v>0</v>
      </c>
      <c r="V132">
        <v>3</v>
      </c>
      <c r="W132" s="168" t="s">
        <v>3563</v>
      </c>
      <c r="X132" s="168" t="s">
        <v>2915</v>
      </c>
      <c r="Y132">
        <v>432665.43</v>
      </c>
      <c r="Z132">
        <v>0</v>
      </c>
      <c r="AA132">
        <v>432665.43</v>
      </c>
      <c r="AB132">
        <v>4</v>
      </c>
      <c r="AC132">
        <v>188</v>
      </c>
      <c r="AD132">
        <v>130</v>
      </c>
      <c r="AE132">
        <v>108166.3575</v>
      </c>
      <c r="AF132" t="s">
        <v>4697</v>
      </c>
      <c r="AG132">
        <v>2301.4118617021277</v>
      </c>
      <c r="AH132">
        <v>0</v>
      </c>
      <c r="AI132">
        <v>0</v>
      </c>
      <c r="AJ132" s="168" t="s">
        <v>3016</v>
      </c>
      <c r="AK132">
        <v>368180.47</v>
      </c>
      <c r="AL132">
        <v>680000</v>
      </c>
      <c r="AM132" s="168" t="s">
        <v>3</v>
      </c>
      <c r="AN132" s="168" t="s">
        <v>1</v>
      </c>
      <c r="AO132" s="168"/>
      <c r="AP132" s="168" t="s">
        <v>2</v>
      </c>
      <c r="AQ132">
        <v>51860435.149999999</v>
      </c>
      <c r="AR132">
        <v>566687.9</v>
      </c>
      <c r="AS132">
        <v>51293747.25</v>
      </c>
      <c r="AT132">
        <v>25855</v>
      </c>
      <c r="AU132">
        <v>499</v>
      </c>
      <c r="AV132">
        <v>14935</v>
      </c>
      <c r="AW132">
        <v>3649.8610901850875</v>
      </c>
      <c r="AX132">
        <v>43709863.640000001</v>
      </c>
      <c r="AY132">
        <v>928592.94587448286</v>
      </c>
      <c r="AZ132">
        <v>102793.08066132265</v>
      </c>
      <c r="BA132" t="s">
        <v>4985</v>
      </c>
      <c r="BB132">
        <v>1983.9004931347902</v>
      </c>
      <c r="BC132">
        <v>0</v>
      </c>
      <c r="BD132">
        <v>417844.54</v>
      </c>
      <c r="BE132" s="168"/>
      <c r="BF132">
        <v>43709863.640000001</v>
      </c>
      <c r="BG132">
        <v>83495000</v>
      </c>
    </row>
    <row r="133" spans="1:59" x14ac:dyDescent="0.25">
      <c r="A133" s="168" t="s">
        <v>656</v>
      </c>
      <c r="B133" s="168" t="s">
        <v>657</v>
      </c>
      <c r="C133" s="168" t="s">
        <v>3010</v>
      </c>
      <c r="D133" s="168" t="s">
        <v>3011</v>
      </c>
      <c r="E133" s="168" t="s">
        <v>3012</v>
      </c>
      <c r="F133" s="168" t="s">
        <v>4064</v>
      </c>
      <c r="G133" s="168" t="s">
        <v>3017</v>
      </c>
      <c r="H133" s="168" t="s">
        <v>1910</v>
      </c>
      <c r="I133" s="168" t="s">
        <v>3018</v>
      </c>
      <c r="J133" s="168" t="s">
        <v>3017</v>
      </c>
      <c r="K133">
        <v>0</v>
      </c>
      <c r="L133">
        <v>117818.2</v>
      </c>
      <c r="M133">
        <v>0</v>
      </c>
      <c r="N133">
        <v>117818.2</v>
      </c>
      <c r="O133">
        <v>1</v>
      </c>
      <c r="P133">
        <v>38</v>
      </c>
      <c r="Q133">
        <v>53</v>
      </c>
      <c r="R133" s="168" t="s">
        <v>4064</v>
      </c>
      <c r="S133" s="168" t="s">
        <v>4065</v>
      </c>
      <c r="T133" s="168" t="s">
        <v>4066</v>
      </c>
      <c r="U133">
        <v>0</v>
      </c>
      <c r="V133">
        <v>4</v>
      </c>
      <c r="W133" s="168" t="s">
        <v>3019</v>
      </c>
      <c r="X133" s="168" t="s">
        <v>2915</v>
      </c>
      <c r="Y133">
        <v>432665.43</v>
      </c>
      <c r="Z133">
        <v>0</v>
      </c>
      <c r="AA133">
        <v>432665.43</v>
      </c>
      <c r="AB133">
        <v>4</v>
      </c>
      <c r="AC133">
        <v>188</v>
      </c>
      <c r="AD133">
        <v>130</v>
      </c>
      <c r="AE133">
        <v>108166.3575</v>
      </c>
      <c r="AF133" t="s">
        <v>4697</v>
      </c>
      <c r="AG133">
        <v>2301.4118617021277</v>
      </c>
      <c r="AH133">
        <v>0</v>
      </c>
      <c r="AI133">
        <v>0</v>
      </c>
      <c r="AJ133" s="168" t="s">
        <v>3016</v>
      </c>
      <c r="AK133">
        <v>368180.47</v>
      </c>
      <c r="AL133">
        <v>680000</v>
      </c>
      <c r="AM133" s="168" t="s">
        <v>3</v>
      </c>
      <c r="AN133" s="168" t="s">
        <v>1</v>
      </c>
      <c r="AO133" s="168"/>
      <c r="AP133" s="168" t="s">
        <v>2</v>
      </c>
      <c r="AQ133">
        <v>51860435.149999999</v>
      </c>
      <c r="AR133">
        <v>566687.9</v>
      </c>
      <c r="AS133">
        <v>51293747.25</v>
      </c>
      <c r="AT133">
        <v>25855</v>
      </c>
      <c r="AU133">
        <v>499</v>
      </c>
      <c r="AV133">
        <v>14935</v>
      </c>
      <c r="AW133">
        <v>3649.8610901850875</v>
      </c>
      <c r="AX133">
        <v>43709863.640000001</v>
      </c>
      <c r="AY133">
        <v>928592.94587448286</v>
      </c>
      <c r="AZ133">
        <v>102793.08066132265</v>
      </c>
      <c r="BA133" t="s">
        <v>4985</v>
      </c>
      <c r="BB133">
        <v>1983.9004931347902</v>
      </c>
      <c r="BC133">
        <v>0</v>
      </c>
      <c r="BD133">
        <v>417844.54</v>
      </c>
      <c r="BE133" s="168"/>
      <c r="BF133">
        <v>43709863.640000001</v>
      </c>
      <c r="BG133">
        <v>83495000</v>
      </c>
    </row>
    <row r="134" spans="1:59" x14ac:dyDescent="0.25">
      <c r="A134" s="168" t="s">
        <v>667</v>
      </c>
      <c r="B134" s="168" t="s">
        <v>668</v>
      </c>
      <c r="C134" s="168" t="s">
        <v>2045</v>
      </c>
      <c r="D134" s="168" t="s">
        <v>2046</v>
      </c>
      <c r="E134" s="168" t="s">
        <v>2047</v>
      </c>
      <c r="F134" s="168" t="s">
        <v>3894</v>
      </c>
      <c r="G134" s="168" t="s">
        <v>2048</v>
      </c>
      <c r="H134" s="168" t="s">
        <v>225</v>
      </c>
      <c r="I134" s="168" t="s">
        <v>2049</v>
      </c>
      <c r="J134" s="168" t="s">
        <v>2048</v>
      </c>
      <c r="K134">
        <v>0</v>
      </c>
      <c r="L134">
        <v>121489.91</v>
      </c>
      <c r="M134">
        <v>0</v>
      </c>
      <c r="N134">
        <v>121489.91</v>
      </c>
      <c r="O134">
        <v>1</v>
      </c>
      <c r="P134">
        <v>43</v>
      </c>
      <c r="Q134">
        <v>59</v>
      </c>
      <c r="R134" s="168" t="s">
        <v>3894</v>
      </c>
      <c r="S134" s="168" t="s">
        <v>3895</v>
      </c>
      <c r="T134" s="168" t="s">
        <v>3896</v>
      </c>
      <c r="U134">
        <v>0</v>
      </c>
      <c r="V134">
        <v>1</v>
      </c>
      <c r="W134" s="168" t="s">
        <v>2050</v>
      </c>
      <c r="X134" s="168" t="s">
        <v>2920</v>
      </c>
      <c r="Y134">
        <v>444212.8</v>
      </c>
      <c r="Z134">
        <v>0</v>
      </c>
      <c r="AA134">
        <v>444212.8</v>
      </c>
      <c r="AB134">
        <v>4</v>
      </c>
      <c r="AC134">
        <v>272</v>
      </c>
      <c r="AD134">
        <v>172</v>
      </c>
      <c r="AE134">
        <v>111053.2</v>
      </c>
      <c r="AF134" t="s">
        <v>4442</v>
      </c>
      <c r="AG134">
        <v>1633.1352941176472</v>
      </c>
      <c r="AH134">
        <v>0</v>
      </c>
      <c r="AI134">
        <v>0</v>
      </c>
      <c r="AJ134" s="168" t="s">
        <v>2051</v>
      </c>
      <c r="AK134">
        <v>378307</v>
      </c>
      <c r="AL134">
        <v>720000</v>
      </c>
      <c r="AM134" s="168" t="s">
        <v>3</v>
      </c>
      <c r="AN134" s="168" t="s">
        <v>1</v>
      </c>
      <c r="AO134" s="168"/>
      <c r="AP134" s="168" t="s">
        <v>2</v>
      </c>
      <c r="AQ134">
        <v>51860435.149999999</v>
      </c>
      <c r="AR134">
        <v>566687.9</v>
      </c>
      <c r="AS134">
        <v>51293747.25</v>
      </c>
      <c r="AT134">
        <v>25855</v>
      </c>
      <c r="AU134">
        <v>499</v>
      </c>
      <c r="AV134">
        <v>14935</v>
      </c>
      <c r="AW134">
        <v>3649.8610901850875</v>
      </c>
      <c r="AX134">
        <v>43709863.640000001</v>
      </c>
      <c r="AY134">
        <v>928592.94587448286</v>
      </c>
      <c r="AZ134">
        <v>102793.08066132265</v>
      </c>
      <c r="BA134" t="s">
        <v>4985</v>
      </c>
      <c r="BB134">
        <v>1983.9004931347902</v>
      </c>
      <c r="BC134">
        <v>0</v>
      </c>
      <c r="BD134">
        <v>417844.54</v>
      </c>
      <c r="BE134" s="168"/>
      <c r="BF134">
        <v>43709863.640000001</v>
      </c>
      <c r="BG134">
        <v>83495000</v>
      </c>
    </row>
    <row r="135" spans="1:59" x14ac:dyDescent="0.25">
      <c r="A135" s="168" t="s">
        <v>667</v>
      </c>
      <c r="B135" s="168" t="s">
        <v>668</v>
      </c>
      <c r="C135" s="168" t="s">
        <v>2045</v>
      </c>
      <c r="D135" s="168" t="s">
        <v>2046</v>
      </c>
      <c r="E135" s="168" t="s">
        <v>2047</v>
      </c>
      <c r="F135" s="168" t="s">
        <v>4443</v>
      </c>
      <c r="G135" s="168" t="s">
        <v>2052</v>
      </c>
      <c r="H135" s="168" t="s">
        <v>226</v>
      </c>
      <c r="I135" s="168" t="s">
        <v>2053</v>
      </c>
      <c r="J135" s="168" t="s">
        <v>2052</v>
      </c>
      <c r="K135">
        <v>0</v>
      </c>
      <c r="L135">
        <v>118288.47</v>
      </c>
      <c r="M135">
        <v>0</v>
      </c>
      <c r="N135">
        <v>118288.47</v>
      </c>
      <c r="O135">
        <v>1</v>
      </c>
      <c r="P135">
        <v>44</v>
      </c>
      <c r="Q135">
        <v>70</v>
      </c>
      <c r="R135" s="168" t="s">
        <v>4443</v>
      </c>
      <c r="S135" s="168" t="s">
        <v>4444</v>
      </c>
      <c r="T135" s="168" t="s">
        <v>4445</v>
      </c>
      <c r="U135">
        <v>0</v>
      </c>
      <c r="V135">
        <v>2</v>
      </c>
      <c r="W135" s="168" t="s">
        <v>2054</v>
      </c>
      <c r="X135" s="168" t="s">
        <v>2920</v>
      </c>
      <c r="Y135">
        <v>444212.8</v>
      </c>
      <c r="Z135">
        <v>0</v>
      </c>
      <c r="AA135">
        <v>444212.8</v>
      </c>
      <c r="AB135">
        <v>4</v>
      </c>
      <c r="AC135">
        <v>272</v>
      </c>
      <c r="AD135">
        <v>172</v>
      </c>
      <c r="AE135">
        <v>111053.2</v>
      </c>
      <c r="AF135" t="s">
        <v>4442</v>
      </c>
      <c r="AG135">
        <v>1633.1352941176472</v>
      </c>
      <c r="AH135">
        <v>0</v>
      </c>
      <c r="AI135">
        <v>0</v>
      </c>
      <c r="AJ135" s="168" t="s">
        <v>2051</v>
      </c>
      <c r="AK135">
        <v>378307</v>
      </c>
      <c r="AL135">
        <v>720000</v>
      </c>
      <c r="AM135" s="168" t="s">
        <v>3</v>
      </c>
      <c r="AN135" s="168" t="s">
        <v>1</v>
      </c>
      <c r="AO135" s="168"/>
      <c r="AP135" s="168" t="s">
        <v>2</v>
      </c>
      <c r="AQ135">
        <v>51860435.149999999</v>
      </c>
      <c r="AR135">
        <v>566687.9</v>
      </c>
      <c r="AS135">
        <v>51293747.25</v>
      </c>
      <c r="AT135">
        <v>25855</v>
      </c>
      <c r="AU135">
        <v>499</v>
      </c>
      <c r="AV135">
        <v>14935</v>
      </c>
      <c r="AW135">
        <v>3649.8610901850875</v>
      </c>
      <c r="AX135">
        <v>43709863.640000001</v>
      </c>
      <c r="AY135">
        <v>928592.94587448286</v>
      </c>
      <c r="AZ135">
        <v>102793.08066132265</v>
      </c>
      <c r="BA135" t="s">
        <v>4985</v>
      </c>
      <c r="BB135">
        <v>1983.9004931347902</v>
      </c>
      <c r="BC135">
        <v>0</v>
      </c>
      <c r="BD135">
        <v>417844.54</v>
      </c>
      <c r="BE135" s="168"/>
      <c r="BF135">
        <v>43709863.640000001</v>
      </c>
      <c r="BG135">
        <v>83495000</v>
      </c>
    </row>
    <row r="136" spans="1:59" x14ac:dyDescent="0.25">
      <c r="A136" s="168" t="s">
        <v>667</v>
      </c>
      <c r="B136" s="168" t="s">
        <v>668</v>
      </c>
      <c r="C136" s="168" t="s">
        <v>2045</v>
      </c>
      <c r="D136" s="168" t="s">
        <v>2046</v>
      </c>
      <c r="E136" s="168" t="s">
        <v>2047</v>
      </c>
      <c r="F136" s="168" t="s">
        <v>4067</v>
      </c>
      <c r="G136" s="168" t="s">
        <v>2055</v>
      </c>
      <c r="H136" s="168" t="s">
        <v>227</v>
      </c>
      <c r="I136" s="168" t="s">
        <v>2056</v>
      </c>
      <c r="J136" s="168" t="s">
        <v>2055</v>
      </c>
      <c r="K136">
        <v>0</v>
      </c>
      <c r="L136">
        <v>104233.35</v>
      </c>
      <c r="M136">
        <v>0</v>
      </c>
      <c r="N136">
        <v>104233.35</v>
      </c>
      <c r="O136">
        <v>1</v>
      </c>
      <c r="P136">
        <v>42</v>
      </c>
      <c r="Q136">
        <v>65</v>
      </c>
      <c r="R136" s="168" t="s">
        <v>4067</v>
      </c>
      <c r="S136" s="168" t="s">
        <v>4068</v>
      </c>
      <c r="T136" s="168" t="s">
        <v>4069</v>
      </c>
      <c r="U136">
        <v>0</v>
      </c>
      <c r="V136">
        <v>3</v>
      </c>
      <c r="W136" s="168" t="s">
        <v>2057</v>
      </c>
      <c r="X136" s="168" t="s">
        <v>2920</v>
      </c>
      <c r="Y136">
        <v>444212.8</v>
      </c>
      <c r="Z136">
        <v>0</v>
      </c>
      <c r="AA136">
        <v>444212.8</v>
      </c>
      <c r="AB136">
        <v>4</v>
      </c>
      <c r="AC136">
        <v>272</v>
      </c>
      <c r="AD136">
        <v>172</v>
      </c>
      <c r="AE136">
        <v>111053.2</v>
      </c>
      <c r="AF136" t="s">
        <v>4442</v>
      </c>
      <c r="AG136">
        <v>1633.1352941176472</v>
      </c>
      <c r="AH136">
        <v>0</v>
      </c>
      <c r="AI136">
        <v>0</v>
      </c>
      <c r="AJ136" s="168" t="s">
        <v>2051</v>
      </c>
      <c r="AK136">
        <v>378307</v>
      </c>
      <c r="AL136">
        <v>720000</v>
      </c>
      <c r="AM136" s="168" t="s">
        <v>3</v>
      </c>
      <c r="AN136" s="168" t="s">
        <v>1</v>
      </c>
      <c r="AO136" s="168"/>
      <c r="AP136" s="168" t="s">
        <v>2</v>
      </c>
      <c r="AQ136">
        <v>51860435.149999999</v>
      </c>
      <c r="AR136">
        <v>566687.9</v>
      </c>
      <c r="AS136">
        <v>51293747.25</v>
      </c>
      <c r="AT136">
        <v>25855</v>
      </c>
      <c r="AU136">
        <v>499</v>
      </c>
      <c r="AV136">
        <v>14935</v>
      </c>
      <c r="AW136">
        <v>3649.8610901850875</v>
      </c>
      <c r="AX136">
        <v>43709863.640000001</v>
      </c>
      <c r="AY136">
        <v>928592.94587448286</v>
      </c>
      <c r="AZ136">
        <v>102793.08066132265</v>
      </c>
      <c r="BA136" t="s">
        <v>4985</v>
      </c>
      <c r="BB136">
        <v>1983.9004931347902</v>
      </c>
      <c r="BC136">
        <v>0</v>
      </c>
      <c r="BD136">
        <v>417844.54</v>
      </c>
      <c r="BE136" s="168"/>
      <c r="BF136">
        <v>43709863.640000001</v>
      </c>
      <c r="BG136">
        <v>83495000</v>
      </c>
    </row>
    <row r="137" spans="1:59" x14ac:dyDescent="0.25">
      <c r="A137" s="168" t="s">
        <v>667</v>
      </c>
      <c r="B137" s="168" t="s">
        <v>668</v>
      </c>
      <c r="C137" s="168" t="s">
        <v>2045</v>
      </c>
      <c r="D137" s="168" t="s">
        <v>2046</v>
      </c>
      <c r="E137" s="168" t="s">
        <v>2047</v>
      </c>
      <c r="F137" s="168" t="s">
        <v>4070</v>
      </c>
      <c r="G137" s="168" t="s">
        <v>2058</v>
      </c>
      <c r="H137" s="168" t="s">
        <v>228</v>
      </c>
      <c r="I137" s="168" t="s">
        <v>2059</v>
      </c>
      <c r="J137" s="168" t="s">
        <v>2058</v>
      </c>
      <c r="K137">
        <v>0</v>
      </c>
      <c r="L137">
        <v>100201.07</v>
      </c>
      <c r="M137">
        <v>0</v>
      </c>
      <c r="N137">
        <v>100201.07</v>
      </c>
      <c r="O137">
        <v>1</v>
      </c>
      <c r="P137">
        <v>43</v>
      </c>
      <c r="Q137">
        <v>78</v>
      </c>
      <c r="R137" s="168" t="s">
        <v>4070</v>
      </c>
      <c r="S137" s="168" t="s">
        <v>4071</v>
      </c>
      <c r="T137" s="168" t="s">
        <v>4072</v>
      </c>
      <c r="U137">
        <v>0</v>
      </c>
      <c r="V137">
        <v>4</v>
      </c>
      <c r="W137" s="168" t="s">
        <v>2060</v>
      </c>
      <c r="X137" s="168" t="s">
        <v>2920</v>
      </c>
      <c r="Y137">
        <v>444212.8</v>
      </c>
      <c r="Z137">
        <v>0</v>
      </c>
      <c r="AA137">
        <v>444212.8</v>
      </c>
      <c r="AB137">
        <v>4</v>
      </c>
      <c r="AC137">
        <v>272</v>
      </c>
      <c r="AD137">
        <v>172</v>
      </c>
      <c r="AE137">
        <v>111053.2</v>
      </c>
      <c r="AF137" t="s">
        <v>4442</v>
      </c>
      <c r="AG137">
        <v>1633.1352941176472</v>
      </c>
      <c r="AH137">
        <v>0</v>
      </c>
      <c r="AI137">
        <v>0</v>
      </c>
      <c r="AJ137" s="168" t="s">
        <v>2051</v>
      </c>
      <c r="AK137">
        <v>378307</v>
      </c>
      <c r="AL137">
        <v>720000</v>
      </c>
      <c r="AM137" s="168" t="s">
        <v>3</v>
      </c>
      <c r="AN137" s="168" t="s">
        <v>1</v>
      </c>
      <c r="AO137" s="168"/>
      <c r="AP137" s="168" t="s">
        <v>2</v>
      </c>
      <c r="AQ137">
        <v>51860435.149999999</v>
      </c>
      <c r="AR137">
        <v>566687.9</v>
      </c>
      <c r="AS137">
        <v>51293747.25</v>
      </c>
      <c r="AT137">
        <v>25855</v>
      </c>
      <c r="AU137">
        <v>499</v>
      </c>
      <c r="AV137">
        <v>14935</v>
      </c>
      <c r="AW137">
        <v>3649.8610901850875</v>
      </c>
      <c r="AX137">
        <v>43709863.640000001</v>
      </c>
      <c r="AY137">
        <v>928592.94587448286</v>
      </c>
      <c r="AZ137">
        <v>102793.08066132265</v>
      </c>
      <c r="BA137" t="s">
        <v>4985</v>
      </c>
      <c r="BB137">
        <v>1983.9004931347902</v>
      </c>
      <c r="BC137">
        <v>0</v>
      </c>
      <c r="BD137">
        <v>417844.54</v>
      </c>
      <c r="BE137" s="168"/>
      <c r="BF137">
        <v>43709863.640000001</v>
      </c>
      <c r="BG137">
        <v>83495000</v>
      </c>
    </row>
    <row r="138" spans="1:59" x14ac:dyDescent="0.25">
      <c r="A138" s="168" t="s">
        <v>667</v>
      </c>
      <c r="B138" s="168" t="s">
        <v>668</v>
      </c>
      <c r="C138" s="168" t="s">
        <v>669</v>
      </c>
      <c r="D138" s="168" t="s">
        <v>301</v>
      </c>
      <c r="E138" s="168" t="s">
        <v>671</v>
      </c>
      <c r="F138" s="168" t="s">
        <v>4704</v>
      </c>
      <c r="G138" s="168" t="s">
        <v>303</v>
      </c>
      <c r="H138" s="168" t="s">
        <v>304</v>
      </c>
      <c r="I138" s="168" t="s">
        <v>302</v>
      </c>
      <c r="J138" s="168" t="s">
        <v>303</v>
      </c>
      <c r="K138">
        <v>0</v>
      </c>
      <c r="L138">
        <v>169760.51</v>
      </c>
      <c r="M138">
        <v>0</v>
      </c>
      <c r="N138">
        <v>169760.51</v>
      </c>
      <c r="O138">
        <v>1</v>
      </c>
      <c r="P138">
        <v>45</v>
      </c>
      <c r="Q138">
        <v>68</v>
      </c>
      <c r="R138" s="168" t="s">
        <v>4704</v>
      </c>
      <c r="S138" s="168" t="s">
        <v>4705</v>
      </c>
      <c r="T138" s="168" t="s">
        <v>4706</v>
      </c>
      <c r="U138">
        <v>0</v>
      </c>
      <c r="V138">
        <v>1</v>
      </c>
      <c r="W138" s="168" t="s">
        <v>670</v>
      </c>
      <c r="X138" s="168" t="s">
        <v>2902</v>
      </c>
      <c r="Y138">
        <v>432838.3</v>
      </c>
      <c r="Z138">
        <v>3381.58</v>
      </c>
      <c r="AA138">
        <v>429456.72</v>
      </c>
      <c r="AB138">
        <v>3</v>
      </c>
      <c r="AC138">
        <v>196</v>
      </c>
      <c r="AD138">
        <v>133</v>
      </c>
      <c r="AE138">
        <v>143152.24</v>
      </c>
      <c r="AF138" t="s">
        <v>4707</v>
      </c>
      <c r="AG138">
        <v>2191.1057142857144</v>
      </c>
      <c r="AH138">
        <v>0</v>
      </c>
      <c r="AI138">
        <v>0</v>
      </c>
      <c r="AJ138" s="168" t="s">
        <v>672</v>
      </c>
      <c r="AK138">
        <v>365711.61</v>
      </c>
      <c r="AL138">
        <v>625000</v>
      </c>
      <c r="AM138" s="168" t="s">
        <v>3</v>
      </c>
      <c r="AN138" s="168" t="s">
        <v>1</v>
      </c>
      <c r="AO138" s="168"/>
      <c r="AP138" s="168" t="s">
        <v>2</v>
      </c>
      <c r="AQ138">
        <v>51860435.149999999</v>
      </c>
      <c r="AR138">
        <v>566687.9</v>
      </c>
      <c r="AS138">
        <v>51293747.25</v>
      </c>
      <c r="AT138">
        <v>25855</v>
      </c>
      <c r="AU138">
        <v>499</v>
      </c>
      <c r="AV138">
        <v>14935</v>
      </c>
      <c r="AW138">
        <v>3649.8610901850875</v>
      </c>
      <c r="AX138">
        <v>43709863.640000001</v>
      </c>
      <c r="AY138">
        <v>928592.94587448286</v>
      </c>
      <c r="AZ138">
        <v>102793.08066132265</v>
      </c>
      <c r="BA138" t="s">
        <v>4985</v>
      </c>
      <c r="BB138">
        <v>1983.9004931347902</v>
      </c>
      <c r="BC138">
        <v>0</v>
      </c>
      <c r="BD138">
        <v>417844.54</v>
      </c>
      <c r="BE138" s="168"/>
      <c r="BF138">
        <v>43709863.640000001</v>
      </c>
      <c r="BG138">
        <v>83495000</v>
      </c>
    </row>
    <row r="139" spans="1:59" x14ac:dyDescent="0.25">
      <c r="A139" s="168" t="s">
        <v>667</v>
      </c>
      <c r="B139" s="168" t="s">
        <v>668</v>
      </c>
      <c r="C139" s="168" t="s">
        <v>669</v>
      </c>
      <c r="D139" s="168" t="s">
        <v>301</v>
      </c>
      <c r="E139" s="168" t="s">
        <v>671</v>
      </c>
      <c r="F139" s="168" t="s">
        <v>3583</v>
      </c>
      <c r="G139" s="168" t="s">
        <v>306</v>
      </c>
      <c r="H139" s="168" t="s">
        <v>307</v>
      </c>
      <c r="I139" s="168" t="s">
        <v>305</v>
      </c>
      <c r="J139" s="168" t="s">
        <v>306</v>
      </c>
      <c r="K139">
        <v>0</v>
      </c>
      <c r="L139">
        <v>106879.61</v>
      </c>
      <c r="M139">
        <v>2556.1</v>
      </c>
      <c r="N139">
        <v>104323.51</v>
      </c>
      <c r="O139">
        <v>1</v>
      </c>
      <c r="P139">
        <v>41</v>
      </c>
      <c r="Q139">
        <v>53</v>
      </c>
      <c r="R139" s="168" t="s">
        <v>3583</v>
      </c>
      <c r="S139" s="168" t="s">
        <v>3584</v>
      </c>
      <c r="T139" s="168" t="s">
        <v>3585</v>
      </c>
      <c r="U139">
        <v>0</v>
      </c>
      <c r="V139">
        <v>2</v>
      </c>
      <c r="W139" s="168" t="s">
        <v>673</v>
      </c>
      <c r="X139" s="168" t="s">
        <v>2941</v>
      </c>
      <c r="Y139">
        <v>432838.3</v>
      </c>
      <c r="Z139">
        <v>3381.58</v>
      </c>
      <c r="AA139">
        <v>429456.72</v>
      </c>
      <c r="AB139">
        <v>3</v>
      </c>
      <c r="AC139">
        <v>196</v>
      </c>
      <c r="AD139">
        <v>133</v>
      </c>
      <c r="AE139">
        <v>143152.24</v>
      </c>
      <c r="AF139" t="s">
        <v>4707</v>
      </c>
      <c r="AG139">
        <v>2191.1057142857144</v>
      </c>
      <c r="AH139">
        <v>0</v>
      </c>
      <c r="AI139">
        <v>0</v>
      </c>
      <c r="AJ139" s="168" t="s">
        <v>672</v>
      </c>
      <c r="AK139">
        <v>365711.61</v>
      </c>
      <c r="AL139">
        <v>625000</v>
      </c>
      <c r="AM139" s="168" t="s">
        <v>3</v>
      </c>
      <c r="AN139" s="168" t="s">
        <v>1</v>
      </c>
      <c r="AO139" s="168"/>
      <c r="AP139" s="168" t="s">
        <v>2</v>
      </c>
      <c r="AQ139">
        <v>51860435.149999999</v>
      </c>
      <c r="AR139">
        <v>566687.9</v>
      </c>
      <c r="AS139">
        <v>51293747.25</v>
      </c>
      <c r="AT139">
        <v>25855</v>
      </c>
      <c r="AU139">
        <v>499</v>
      </c>
      <c r="AV139">
        <v>14935</v>
      </c>
      <c r="AW139">
        <v>3649.8610901850875</v>
      </c>
      <c r="AX139">
        <v>43709863.640000001</v>
      </c>
      <c r="AY139">
        <v>928592.94587448286</v>
      </c>
      <c r="AZ139">
        <v>102793.08066132265</v>
      </c>
      <c r="BA139" t="s">
        <v>4985</v>
      </c>
      <c r="BB139">
        <v>1983.9004931347902</v>
      </c>
      <c r="BC139">
        <v>0</v>
      </c>
      <c r="BD139">
        <v>417844.54</v>
      </c>
      <c r="BE139" s="168"/>
      <c r="BF139">
        <v>43709863.640000001</v>
      </c>
      <c r="BG139">
        <v>83495000</v>
      </c>
    </row>
    <row r="140" spans="1:59" x14ac:dyDescent="0.25">
      <c r="A140" s="168" t="s">
        <v>667</v>
      </c>
      <c r="B140" s="168" t="s">
        <v>668</v>
      </c>
      <c r="C140" s="168" t="s">
        <v>669</v>
      </c>
      <c r="D140" s="168" t="s">
        <v>301</v>
      </c>
      <c r="E140" s="168" t="s">
        <v>671</v>
      </c>
      <c r="F140" s="168" t="s">
        <v>4073</v>
      </c>
      <c r="G140" s="168" t="s">
        <v>309</v>
      </c>
      <c r="H140" s="168" t="s">
        <v>310</v>
      </c>
      <c r="I140" s="168" t="s">
        <v>308</v>
      </c>
      <c r="J140" s="168" t="s">
        <v>309</v>
      </c>
      <c r="K140">
        <v>0</v>
      </c>
      <c r="L140">
        <v>156198.18</v>
      </c>
      <c r="M140">
        <v>825.48</v>
      </c>
      <c r="N140">
        <v>155372.70000000001</v>
      </c>
      <c r="O140">
        <v>1</v>
      </c>
      <c r="P140">
        <v>47</v>
      </c>
      <c r="Q140">
        <v>75</v>
      </c>
      <c r="R140" s="168" t="s">
        <v>4073</v>
      </c>
      <c r="S140" s="168" t="s">
        <v>4074</v>
      </c>
      <c r="T140" s="168" t="s">
        <v>4075</v>
      </c>
      <c r="U140">
        <v>0</v>
      </c>
      <c r="V140">
        <v>3</v>
      </c>
      <c r="W140" s="168" t="s">
        <v>674</v>
      </c>
      <c r="X140" s="168" t="s">
        <v>2924</v>
      </c>
      <c r="Y140">
        <v>432838.3</v>
      </c>
      <c r="Z140">
        <v>3381.58</v>
      </c>
      <c r="AA140">
        <v>429456.72</v>
      </c>
      <c r="AB140">
        <v>3</v>
      </c>
      <c r="AC140">
        <v>196</v>
      </c>
      <c r="AD140">
        <v>133</v>
      </c>
      <c r="AE140">
        <v>143152.24</v>
      </c>
      <c r="AF140" t="s">
        <v>4707</v>
      </c>
      <c r="AG140">
        <v>2191.1057142857144</v>
      </c>
      <c r="AH140">
        <v>0</v>
      </c>
      <c r="AI140">
        <v>0</v>
      </c>
      <c r="AJ140" s="168" t="s">
        <v>672</v>
      </c>
      <c r="AK140">
        <v>365711.61</v>
      </c>
      <c r="AL140">
        <v>625000</v>
      </c>
      <c r="AM140" s="168" t="s">
        <v>3</v>
      </c>
      <c r="AN140" s="168" t="s">
        <v>1</v>
      </c>
      <c r="AO140" s="168"/>
      <c r="AP140" s="168" t="s">
        <v>2</v>
      </c>
      <c r="AQ140">
        <v>51860435.149999999</v>
      </c>
      <c r="AR140">
        <v>566687.9</v>
      </c>
      <c r="AS140">
        <v>51293747.25</v>
      </c>
      <c r="AT140">
        <v>25855</v>
      </c>
      <c r="AU140">
        <v>499</v>
      </c>
      <c r="AV140">
        <v>14935</v>
      </c>
      <c r="AW140">
        <v>3649.8610901850875</v>
      </c>
      <c r="AX140">
        <v>43709863.640000001</v>
      </c>
      <c r="AY140">
        <v>928592.94587448286</v>
      </c>
      <c r="AZ140">
        <v>102793.08066132265</v>
      </c>
      <c r="BA140" t="s">
        <v>4985</v>
      </c>
      <c r="BB140">
        <v>1983.9004931347902</v>
      </c>
      <c r="BC140">
        <v>0</v>
      </c>
      <c r="BD140">
        <v>417844.54</v>
      </c>
      <c r="BE140" s="168"/>
      <c r="BF140">
        <v>43709863.640000001</v>
      </c>
      <c r="BG140">
        <v>83495000</v>
      </c>
    </row>
    <row r="141" spans="1:59" x14ac:dyDescent="0.25">
      <c r="A141" s="168" t="s">
        <v>667</v>
      </c>
      <c r="B141" s="168" t="s">
        <v>668</v>
      </c>
      <c r="C141" s="168" t="s">
        <v>2061</v>
      </c>
      <c r="D141" s="168" t="s">
        <v>2062</v>
      </c>
      <c r="E141" s="168" t="s">
        <v>2063</v>
      </c>
      <c r="F141" s="168" t="s">
        <v>4708</v>
      </c>
      <c r="G141" s="168" t="s">
        <v>2064</v>
      </c>
      <c r="H141" s="168" t="s">
        <v>316</v>
      </c>
      <c r="I141" s="168" t="s">
        <v>2065</v>
      </c>
      <c r="J141" s="168" t="s">
        <v>2064</v>
      </c>
      <c r="K141">
        <v>0</v>
      </c>
      <c r="L141">
        <v>117240.7</v>
      </c>
      <c r="M141">
        <v>0</v>
      </c>
      <c r="N141">
        <v>117240.7</v>
      </c>
      <c r="O141">
        <v>1</v>
      </c>
      <c r="P141">
        <v>40</v>
      </c>
      <c r="Q141">
        <v>65</v>
      </c>
      <c r="R141" s="168" t="s">
        <v>4708</v>
      </c>
      <c r="S141" s="168" t="s">
        <v>4709</v>
      </c>
      <c r="T141" s="168" t="s">
        <v>4710</v>
      </c>
      <c r="U141">
        <v>0</v>
      </c>
      <c r="V141">
        <v>1</v>
      </c>
      <c r="W141" s="168" t="s">
        <v>2066</v>
      </c>
      <c r="X141" s="168" t="s">
        <v>2915</v>
      </c>
      <c r="Y141">
        <v>282025.09000000003</v>
      </c>
      <c r="Z141">
        <v>0</v>
      </c>
      <c r="AA141">
        <v>282025.09000000003</v>
      </c>
      <c r="AB141">
        <v>3</v>
      </c>
      <c r="AC141">
        <v>153</v>
      </c>
      <c r="AD141">
        <v>98</v>
      </c>
      <c r="AE141" t="s">
        <v>4711</v>
      </c>
      <c r="AF141" t="s">
        <v>4712</v>
      </c>
      <c r="AG141">
        <v>1843.3012418300655</v>
      </c>
      <c r="AH141">
        <v>0</v>
      </c>
      <c r="AI141">
        <v>0</v>
      </c>
      <c r="AJ141" s="168" t="s">
        <v>2067</v>
      </c>
      <c r="AK141">
        <v>247430.99</v>
      </c>
      <c r="AL141">
        <v>340000</v>
      </c>
      <c r="AM141" s="168" t="s">
        <v>3</v>
      </c>
      <c r="AN141" s="168" t="s">
        <v>1</v>
      </c>
      <c r="AO141" s="168"/>
      <c r="AP141" s="168" t="s">
        <v>2</v>
      </c>
      <c r="AQ141">
        <v>51860435.149999999</v>
      </c>
      <c r="AR141">
        <v>566687.9</v>
      </c>
      <c r="AS141">
        <v>51293747.25</v>
      </c>
      <c r="AT141">
        <v>25855</v>
      </c>
      <c r="AU141">
        <v>499</v>
      </c>
      <c r="AV141">
        <v>14935</v>
      </c>
      <c r="AW141">
        <v>3649.8610901850875</v>
      </c>
      <c r="AX141">
        <v>43709863.640000001</v>
      </c>
      <c r="AY141">
        <v>928592.94587448286</v>
      </c>
      <c r="AZ141">
        <v>102793.08066132265</v>
      </c>
      <c r="BA141" t="s">
        <v>4985</v>
      </c>
      <c r="BB141">
        <v>1983.9004931347902</v>
      </c>
      <c r="BC141">
        <v>0</v>
      </c>
      <c r="BD141">
        <v>417844.54</v>
      </c>
      <c r="BE141" s="168"/>
      <c r="BF141">
        <v>43709863.640000001</v>
      </c>
      <c r="BG141">
        <v>83495000</v>
      </c>
    </row>
    <row r="142" spans="1:59" x14ac:dyDescent="0.25">
      <c r="A142" s="168" t="s">
        <v>667</v>
      </c>
      <c r="B142" s="168" t="s">
        <v>668</v>
      </c>
      <c r="C142" s="168" t="s">
        <v>2061</v>
      </c>
      <c r="D142" s="168" t="s">
        <v>2062</v>
      </c>
      <c r="E142" s="168" t="s">
        <v>2063</v>
      </c>
      <c r="F142" s="168" t="s">
        <v>4076</v>
      </c>
      <c r="G142" s="168" t="s">
        <v>2068</v>
      </c>
      <c r="H142" s="168" t="s">
        <v>317</v>
      </c>
      <c r="I142" s="168" t="s">
        <v>2069</v>
      </c>
      <c r="J142" s="168" t="s">
        <v>2068</v>
      </c>
      <c r="K142">
        <v>0</v>
      </c>
      <c r="L142">
        <v>80195.12</v>
      </c>
      <c r="M142">
        <v>0</v>
      </c>
      <c r="N142">
        <v>80195.12</v>
      </c>
      <c r="O142">
        <v>1</v>
      </c>
      <c r="P142">
        <v>49</v>
      </c>
      <c r="Q142">
        <v>71</v>
      </c>
      <c r="R142" s="168" t="s">
        <v>4076</v>
      </c>
      <c r="S142" s="168" t="s">
        <v>4077</v>
      </c>
      <c r="T142" s="168" t="s">
        <v>4078</v>
      </c>
      <c r="U142">
        <v>0</v>
      </c>
      <c r="V142">
        <v>2</v>
      </c>
      <c r="W142" s="168" t="s">
        <v>2070</v>
      </c>
      <c r="X142" s="168" t="s">
        <v>2915</v>
      </c>
      <c r="Y142">
        <v>282025.09000000003</v>
      </c>
      <c r="Z142">
        <v>0</v>
      </c>
      <c r="AA142">
        <v>282025.09000000003</v>
      </c>
      <c r="AB142">
        <v>3</v>
      </c>
      <c r="AC142">
        <v>153</v>
      </c>
      <c r="AD142">
        <v>98</v>
      </c>
      <c r="AE142" t="s">
        <v>4711</v>
      </c>
      <c r="AF142" t="s">
        <v>4712</v>
      </c>
      <c r="AG142">
        <v>1843.3012418300655</v>
      </c>
      <c r="AH142">
        <v>0</v>
      </c>
      <c r="AI142">
        <v>0</v>
      </c>
      <c r="AJ142" s="168" t="s">
        <v>2067</v>
      </c>
      <c r="AK142">
        <v>247430.99</v>
      </c>
      <c r="AL142">
        <v>340000</v>
      </c>
      <c r="AM142" s="168" t="s">
        <v>3</v>
      </c>
      <c r="AN142" s="168" t="s">
        <v>1</v>
      </c>
      <c r="AO142" s="168"/>
      <c r="AP142" s="168" t="s">
        <v>2</v>
      </c>
      <c r="AQ142">
        <v>51860435.149999999</v>
      </c>
      <c r="AR142">
        <v>566687.9</v>
      </c>
      <c r="AS142">
        <v>51293747.25</v>
      </c>
      <c r="AT142">
        <v>25855</v>
      </c>
      <c r="AU142">
        <v>499</v>
      </c>
      <c r="AV142">
        <v>14935</v>
      </c>
      <c r="AW142">
        <v>3649.8610901850875</v>
      </c>
      <c r="AX142">
        <v>43709863.640000001</v>
      </c>
      <c r="AY142">
        <v>928592.94587448286</v>
      </c>
      <c r="AZ142">
        <v>102793.08066132265</v>
      </c>
      <c r="BA142" t="s">
        <v>4985</v>
      </c>
      <c r="BB142">
        <v>1983.9004931347902</v>
      </c>
      <c r="BC142">
        <v>0</v>
      </c>
      <c r="BD142">
        <v>417844.54</v>
      </c>
      <c r="BE142" s="168"/>
      <c r="BF142">
        <v>43709863.640000001</v>
      </c>
      <c r="BG142">
        <v>83495000</v>
      </c>
    </row>
    <row r="143" spans="1:59" x14ac:dyDescent="0.25">
      <c r="A143" s="168" t="s">
        <v>667</v>
      </c>
      <c r="B143" s="168" t="s">
        <v>668</v>
      </c>
      <c r="C143" s="168" t="s">
        <v>2061</v>
      </c>
      <c r="D143" s="168" t="s">
        <v>2062</v>
      </c>
      <c r="E143" s="168" t="s">
        <v>2063</v>
      </c>
      <c r="F143" s="168" t="s">
        <v>4079</v>
      </c>
      <c r="G143" s="168" t="s">
        <v>3020</v>
      </c>
      <c r="H143" s="168" t="s">
        <v>3021</v>
      </c>
      <c r="I143" s="168" t="s">
        <v>3022</v>
      </c>
      <c r="J143" s="168" t="s">
        <v>3020</v>
      </c>
      <c r="K143">
        <v>0</v>
      </c>
      <c r="L143">
        <v>84589.27</v>
      </c>
      <c r="M143">
        <v>0</v>
      </c>
      <c r="N143">
        <v>84589.27</v>
      </c>
      <c r="O143">
        <v>1</v>
      </c>
      <c r="P143">
        <v>9</v>
      </c>
      <c r="Q143">
        <v>17</v>
      </c>
      <c r="R143" s="168" t="s">
        <v>4079</v>
      </c>
      <c r="S143" s="168" t="s">
        <v>4080</v>
      </c>
      <c r="T143" s="168" t="s">
        <v>4081</v>
      </c>
      <c r="U143">
        <v>0</v>
      </c>
      <c r="V143">
        <v>3</v>
      </c>
      <c r="W143" s="168" t="s">
        <v>3023</v>
      </c>
      <c r="X143" s="168" t="s">
        <v>2870</v>
      </c>
      <c r="Y143">
        <v>282025.09000000003</v>
      </c>
      <c r="Z143">
        <v>0</v>
      </c>
      <c r="AA143">
        <v>282025.09000000003</v>
      </c>
      <c r="AB143">
        <v>3</v>
      </c>
      <c r="AC143">
        <v>153</v>
      </c>
      <c r="AD143">
        <v>98</v>
      </c>
      <c r="AE143" t="s">
        <v>4711</v>
      </c>
      <c r="AF143" t="s">
        <v>4712</v>
      </c>
      <c r="AG143">
        <v>1843.3012418300655</v>
      </c>
      <c r="AH143">
        <v>0</v>
      </c>
      <c r="AI143">
        <v>0</v>
      </c>
      <c r="AJ143" s="168" t="s">
        <v>2067</v>
      </c>
      <c r="AK143">
        <v>247430.99</v>
      </c>
      <c r="AL143">
        <v>340000</v>
      </c>
      <c r="AM143" s="168" t="s">
        <v>3</v>
      </c>
      <c r="AN143" s="168" t="s">
        <v>1</v>
      </c>
      <c r="AO143" s="168"/>
      <c r="AP143" s="168" t="s">
        <v>2</v>
      </c>
      <c r="AQ143">
        <v>51860435.149999999</v>
      </c>
      <c r="AR143">
        <v>566687.9</v>
      </c>
      <c r="AS143">
        <v>51293747.25</v>
      </c>
      <c r="AT143">
        <v>25855</v>
      </c>
      <c r="AU143">
        <v>499</v>
      </c>
      <c r="AV143">
        <v>14935</v>
      </c>
      <c r="AW143">
        <v>3649.8610901850875</v>
      </c>
      <c r="AX143">
        <v>43709863.640000001</v>
      </c>
      <c r="AY143">
        <v>928592.94587448286</v>
      </c>
      <c r="AZ143">
        <v>102793.08066132265</v>
      </c>
      <c r="BA143" t="s">
        <v>4985</v>
      </c>
      <c r="BB143">
        <v>1983.9004931347902</v>
      </c>
      <c r="BC143">
        <v>0</v>
      </c>
      <c r="BD143">
        <v>417844.54</v>
      </c>
      <c r="BE143" s="168"/>
      <c r="BF143">
        <v>43709863.640000001</v>
      </c>
      <c r="BG143">
        <v>83495000</v>
      </c>
    </row>
    <row r="144" spans="1:59" x14ac:dyDescent="0.25">
      <c r="A144" s="168" t="s">
        <v>667</v>
      </c>
      <c r="B144" s="168" t="s">
        <v>668</v>
      </c>
      <c r="C144" s="168" t="s">
        <v>675</v>
      </c>
      <c r="D144" s="168" t="s">
        <v>204</v>
      </c>
      <c r="E144" s="168" t="s">
        <v>676</v>
      </c>
      <c r="F144" s="168" t="s">
        <v>4223</v>
      </c>
      <c r="G144" s="168" t="s">
        <v>2071</v>
      </c>
      <c r="H144" s="168" t="s">
        <v>205</v>
      </c>
      <c r="I144" s="168" t="s">
        <v>2072</v>
      </c>
      <c r="J144" s="168" t="s">
        <v>2071</v>
      </c>
      <c r="K144">
        <v>0</v>
      </c>
      <c r="L144">
        <v>100008.64</v>
      </c>
      <c r="M144">
        <v>0</v>
      </c>
      <c r="N144">
        <v>100008.64</v>
      </c>
      <c r="O144">
        <v>1</v>
      </c>
      <c r="P144">
        <v>44</v>
      </c>
      <c r="Q144">
        <v>68</v>
      </c>
      <c r="R144" s="168" t="s">
        <v>4223</v>
      </c>
      <c r="S144" s="168" t="s">
        <v>4224</v>
      </c>
      <c r="T144" s="168" t="s">
        <v>4225</v>
      </c>
      <c r="U144">
        <v>0</v>
      </c>
      <c r="V144">
        <v>1</v>
      </c>
      <c r="W144" s="168" t="s">
        <v>2073</v>
      </c>
      <c r="X144" s="168" t="s">
        <v>2902</v>
      </c>
      <c r="Y144">
        <v>425016.54</v>
      </c>
      <c r="Z144">
        <v>1854.31</v>
      </c>
      <c r="AA144">
        <v>423162.23</v>
      </c>
      <c r="AB144">
        <v>4</v>
      </c>
      <c r="AC144">
        <v>288</v>
      </c>
      <c r="AD144">
        <v>189</v>
      </c>
      <c r="AE144">
        <v>105790.5575</v>
      </c>
      <c r="AF144" t="s">
        <v>4226</v>
      </c>
      <c r="AG144">
        <v>1469.3132986111111</v>
      </c>
      <c r="AH144">
        <v>0</v>
      </c>
      <c r="AI144">
        <v>0</v>
      </c>
      <c r="AJ144" s="168" t="s">
        <v>677</v>
      </c>
      <c r="AK144">
        <v>359810.77</v>
      </c>
      <c r="AL144">
        <v>700000</v>
      </c>
      <c r="AM144" s="168" t="s">
        <v>3</v>
      </c>
      <c r="AN144" s="168" t="s">
        <v>1</v>
      </c>
      <c r="AO144" s="168"/>
      <c r="AP144" s="168" t="s">
        <v>2</v>
      </c>
      <c r="AQ144">
        <v>51860435.149999999</v>
      </c>
      <c r="AR144">
        <v>566687.9</v>
      </c>
      <c r="AS144">
        <v>51293747.25</v>
      </c>
      <c r="AT144">
        <v>25855</v>
      </c>
      <c r="AU144">
        <v>499</v>
      </c>
      <c r="AV144">
        <v>14935</v>
      </c>
      <c r="AW144">
        <v>3649.8610901850875</v>
      </c>
      <c r="AX144">
        <v>43709863.640000001</v>
      </c>
      <c r="AY144">
        <v>928592.94587448286</v>
      </c>
      <c r="AZ144">
        <v>102793.08066132265</v>
      </c>
      <c r="BA144" t="s">
        <v>4985</v>
      </c>
      <c r="BB144">
        <v>1983.9004931347902</v>
      </c>
      <c r="BC144">
        <v>0</v>
      </c>
      <c r="BD144">
        <v>417844.54</v>
      </c>
      <c r="BE144" s="168"/>
      <c r="BF144">
        <v>43709863.640000001</v>
      </c>
      <c r="BG144">
        <v>83495000</v>
      </c>
    </row>
    <row r="145" spans="1:59" x14ac:dyDescent="0.25">
      <c r="A145" s="168" t="s">
        <v>667</v>
      </c>
      <c r="B145" s="168" t="s">
        <v>668</v>
      </c>
      <c r="C145" s="168" t="s">
        <v>675</v>
      </c>
      <c r="D145" s="168" t="s">
        <v>204</v>
      </c>
      <c r="E145" s="168" t="s">
        <v>676</v>
      </c>
      <c r="F145" s="168" t="s">
        <v>3742</v>
      </c>
      <c r="G145" s="168" t="s">
        <v>207</v>
      </c>
      <c r="H145" s="168" t="s">
        <v>208</v>
      </c>
      <c r="I145" s="168" t="s">
        <v>206</v>
      </c>
      <c r="J145" s="168" t="s">
        <v>207</v>
      </c>
      <c r="K145">
        <v>0</v>
      </c>
      <c r="L145">
        <v>84769.41</v>
      </c>
      <c r="M145">
        <v>0</v>
      </c>
      <c r="N145">
        <v>84769.41</v>
      </c>
      <c r="O145">
        <v>1</v>
      </c>
      <c r="P145">
        <v>50</v>
      </c>
      <c r="Q145">
        <v>78</v>
      </c>
      <c r="R145" s="168" t="s">
        <v>3742</v>
      </c>
      <c r="S145" s="168" t="s">
        <v>3743</v>
      </c>
      <c r="T145" s="168" t="s">
        <v>3744</v>
      </c>
      <c r="U145">
        <v>0</v>
      </c>
      <c r="V145">
        <v>2</v>
      </c>
      <c r="W145" s="168" t="s">
        <v>678</v>
      </c>
      <c r="X145" s="168" t="s">
        <v>2915</v>
      </c>
      <c r="Y145">
        <v>425016.54</v>
      </c>
      <c r="Z145">
        <v>1854.31</v>
      </c>
      <c r="AA145">
        <v>423162.23</v>
      </c>
      <c r="AB145">
        <v>4</v>
      </c>
      <c r="AC145">
        <v>288</v>
      </c>
      <c r="AD145">
        <v>189</v>
      </c>
      <c r="AE145">
        <v>105790.5575</v>
      </c>
      <c r="AF145" t="s">
        <v>4226</v>
      </c>
      <c r="AG145">
        <v>1469.3132986111111</v>
      </c>
      <c r="AH145">
        <v>0</v>
      </c>
      <c r="AI145">
        <v>0</v>
      </c>
      <c r="AJ145" s="168" t="s">
        <v>677</v>
      </c>
      <c r="AK145">
        <v>359810.77</v>
      </c>
      <c r="AL145">
        <v>700000</v>
      </c>
      <c r="AM145" s="168" t="s">
        <v>3</v>
      </c>
      <c r="AN145" s="168" t="s">
        <v>1</v>
      </c>
      <c r="AO145" s="168"/>
      <c r="AP145" s="168" t="s">
        <v>2</v>
      </c>
      <c r="AQ145">
        <v>51860435.149999999</v>
      </c>
      <c r="AR145">
        <v>566687.9</v>
      </c>
      <c r="AS145">
        <v>51293747.25</v>
      </c>
      <c r="AT145">
        <v>25855</v>
      </c>
      <c r="AU145">
        <v>499</v>
      </c>
      <c r="AV145">
        <v>14935</v>
      </c>
      <c r="AW145">
        <v>3649.8610901850875</v>
      </c>
      <c r="AX145">
        <v>43709863.640000001</v>
      </c>
      <c r="AY145">
        <v>928592.94587448286</v>
      </c>
      <c r="AZ145">
        <v>102793.08066132265</v>
      </c>
      <c r="BA145" t="s">
        <v>4985</v>
      </c>
      <c r="BB145">
        <v>1983.9004931347902</v>
      </c>
      <c r="BC145">
        <v>0</v>
      </c>
      <c r="BD145">
        <v>417844.54</v>
      </c>
      <c r="BE145" s="168"/>
      <c r="BF145">
        <v>43709863.640000001</v>
      </c>
      <c r="BG145">
        <v>83495000</v>
      </c>
    </row>
    <row r="146" spans="1:59" x14ac:dyDescent="0.25">
      <c r="A146" s="168" t="s">
        <v>667</v>
      </c>
      <c r="B146" s="168" t="s">
        <v>668</v>
      </c>
      <c r="C146" s="168" t="s">
        <v>675</v>
      </c>
      <c r="D146" s="168" t="s">
        <v>204</v>
      </c>
      <c r="E146" s="168" t="s">
        <v>676</v>
      </c>
      <c r="F146" s="168" t="s">
        <v>3745</v>
      </c>
      <c r="G146" s="168" t="s">
        <v>3024</v>
      </c>
      <c r="H146" s="168" t="s">
        <v>209</v>
      </c>
      <c r="I146" s="168" t="s">
        <v>3025</v>
      </c>
      <c r="J146" s="168" t="s">
        <v>3024</v>
      </c>
      <c r="K146">
        <v>0</v>
      </c>
      <c r="L146">
        <v>117159.88</v>
      </c>
      <c r="M146">
        <v>0</v>
      </c>
      <c r="N146">
        <v>117159.88</v>
      </c>
      <c r="O146">
        <v>1</v>
      </c>
      <c r="P146">
        <v>48</v>
      </c>
      <c r="Q146">
        <v>66</v>
      </c>
      <c r="R146" s="168" t="s">
        <v>3745</v>
      </c>
      <c r="S146" s="168" t="s">
        <v>3746</v>
      </c>
      <c r="T146" s="168" t="s">
        <v>3747</v>
      </c>
      <c r="U146">
        <v>0</v>
      </c>
      <c r="V146">
        <v>3</v>
      </c>
      <c r="W146" s="168" t="s">
        <v>3026</v>
      </c>
      <c r="X146" s="168" t="s">
        <v>2915</v>
      </c>
      <c r="Y146">
        <v>425016.54</v>
      </c>
      <c r="Z146">
        <v>1854.31</v>
      </c>
      <c r="AA146">
        <v>423162.23</v>
      </c>
      <c r="AB146">
        <v>4</v>
      </c>
      <c r="AC146">
        <v>288</v>
      </c>
      <c r="AD146">
        <v>189</v>
      </c>
      <c r="AE146">
        <v>105790.5575</v>
      </c>
      <c r="AF146" t="s">
        <v>4226</v>
      </c>
      <c r="AG146">
        <v>1469.3132986111111</v>
      </c>
      <c r="AH146">
        <v>0</v>
      </c>
      <c r="AI146">
        <v>0</v>
      </c>
      <c r="AJ146" s="168" t="s">
        <v>677</v>
      </c>
      <c r="AK146">
        <v>359810.77</v>
      </c>
      <c r="AL146">
        <v>700000</v>
      </c>
      <c r="AM146" s="168" t="s">
        <v>3</v>
      </c>
      <c r="AN146" s="168" t="s">
        <v>1</v>
      </c>
      <c r="AO146" s="168"/>
      <c r="AP146" s="168" t="s">
        <v>2</v>
      </c>
      <c r="AQ146">
        <v>51860435.149999999</v>
      </c>
      <c r="AR146">
        <v>566687.9</v>
      </c>
      <c r="AS146">
        <v>51293747.25</v>
      </c>
      <c r="AT146">
        <v>25855</v>
      </c>
      <c r="AU146">
        <v>499</v>
      </c>
      <c r="AV146">
        <v>14935</v>
      </c>
      <c r="AW146">
        <v>3649.8610901850875</v>
      </c>
      <c r="AX146">
        <v>43709863.640000001</v>
      </c>
      <c r="AY146">
        <v>928592.94587448286</v>
      </c>
      <c r="AZ146">
        <v>102793.08066132265</v>
      </c>
      <c r="BA146" t="s">
        <v>4985</v>
      </c>
      <c r="BB146">
        <v>1983.9004931347902</v>
      </c>
      <c r="BC146">
        <v>0</v>
      </c>
      <c r="BD146">
        <v>417844.54</v>
      </c>
      <c r="BE146" s="168"/>
      <c r="BF146">
        <v>43709863.640000001</v>
      </c>
      <c r="BG146">
        <v>83495000</v>
      </c>
    </row>
    <row r="147" spans="1:59" x14ac:dyDescent="0.25">
      <c r="A147" s="168" t="s">
        <v>667</v>
      </c>
      <c r="B147" s="168" t="s">
        <v>668</v>
      </c>
      <c r="C147" s="168" t="s">
        <v>675</v>
      </c>
      <c r="D147" s="168" t="s">
        <v>204</v>
      </c>
      <c r="E147" s="168" t="s">
        <v>676</v>
      </c>
      <c r="F147" s="168" t="s">
        <v>3626</v>
      </c>
      <c r="G147" s="168" t="s">
        <v>211</v>
      </c>
      <c r="H147" s="168" t="s">
        <v>212</v>
      </c>
      <c r="I147" s="168" t="s">
        <v>210</v>
      </c>
      <c r="J147" s="168" t="s">
        <v>211</v>
      </c>
      <c r="K147">
        <v>0</v>
      </c>
      <c r="L147">
        <v>123078.61</v>
      </c>
      <c r="M147">
        <v>1854.31</v>
      </c>
      <c r="N147">
        <v>121224.3</v>
      </c>
      <c r="O147">
        <v>1</v>
      </c>
      <c r="P147">
        <v>47</v>
      </c>
      <c r="Q147">
        <v>76</v>
      </c>
      <c r="R147" s="168" t="s">
        <v>3626</v>
      </c>
      <c r="S147" s="168" t="s">
        <v>3627</v>
      </c>
      <c r="T147" s="168" t="s">
        <v>3628</v>
      </c>
      <c r="U147">
        <v>0</v>
      </c>
      <c r="V147">
        <v>4</v>
      </c>
      <c r="W147" s="168" t="s">
        <v>679</v>
      </c>
      <c r="X147" s="168" t="s">
        <v>2915</v>
      </c>
      <c r="Y147">
        <v>425016.54</v>
      </c>
      <c r="Z147">
        <v>1854.31</v>
      </c>
      <c r="AA147">
        <v>423162.23</v>
      </c>
      <c r="AB147">
        <v>4</v>
      </c>
      <c r="AC147">
        <v>288</v>
      </c>
      <c r="AD147">
        <v>189</v>
      </c>
      <c r="AE147">
        <v>105790.5575</v>
      </c>
      <c r="AF147" t="s">
        <v>4226</v>
      </c>
      <c r="AG147">
        <v>1469.3132986111111</v>
      </c>
      <c r="AH147">
        <v>0</v>
      </c>
      <c r="AI147">
        <v>0</v>
      </c>
      <c r="AJ147" s="168" t="s">
        <v>677</v>
      </c>
      <c r="AK147">
        <v>359810.77</v>
      </c>
      <c r="AL147">
        <v>700000</v>
      </c>
      <c r="AM147" s="168" t="s">
        <v>3</v>
      </c>
      <c r="AN147" s="168" t="s">
        <v>1</v>
      </c>
      <c r="AO147" s="168"/>
      <c r="AP147" s="168" t="s">
        <v>2</v>
      </c>
      <c r="AQ147">
        <v>51860435.149999999</v>
      </c>
      <c r="AR147">
        <v>566687.9</v>
      </c>
      <c r="AS147">
        <v>51293747.25</v>
      </c>
      <c r="AT147">
        <v>25855</v>
      </c>
      <c r="AU147">
        <v>499</v>
      </c>
      <c r="AV147">
        <v>14935</v>
      </c>
      <c r="AW147">
        <v>3649.8610901850875</v>
      </c>
      <c r="AX147">
        <v>43709863.640000001</v>
      </c>
      <c r="AY147">
        <v>928592.94587448286</v>
      </c>
      <c r="AZ147">
        <v>102793.08066132265</v>
      </c>
      <c r="BA147" t="s">
        <v>4985</v>
      </c>
      <c r="BB147">
        <v>1983.9004931347902</v>
      </c>
      <c r="BC147">
        <v>0</v>
      </c>
      <c r="BD147">
        <v>417844.54</v>
      </c>
      <c r="BE147" s="168"/>
      <c r="BF147">
        <v>43709863.640000001</v>
      </c>
      <c r="BG147">
        <v>83495000</v>
      </c>
    </row>
    <row r="148" spans="1:59" x14ac:dyDescent="0.25">
      <c r="A148" s="168" t="s">
        <v>680</v>
      </c>
      <c r="B148" s="168" t="s">
        <v>681</v>
      </c>
      <c r="C148" s="168" t="s">
        <v>682</v>
      </c>
      <c r="D148" s="168" t="s">
        <v>190</v>
      </c>
      <c r="E148" s="168" t="s">
        <v>684</v>
      </c>
      <c r="F148" s="168" t="s">
        <v>4227</v>
      </c>
      <c r="G148" s="168" t="s">
        <v>192</v>
      </c>
      <c r="H148" s="168" t="s">
        <v>193</v>
      </c>
      <c r="I148" s="168" t="s">
        <v>191</v>
      </c>
      <c r="J148" s="168" t="s">
        <v>192</v>
      </c>
      <c r="K148">
        <v>0</v>
      </c>
      <c r="L148">
        <v>124749.88</v>
      </c>
      <c r="M148">
        <v>3886.34</v>
      </c>
      <c r="N148">
        <v>120863.54</v>
      </c>
      <c r="O148">
        <v>1</v>
      </c>
      <c r="P148">
        <v>47</v>
      </c>
      <c r="Q148">
        <v>62</v>
      </c>
      <c r="R148" s="168" t="s">
        <v>4227</v>
      </c>
      <c r="S148" s="168" t="s">
        <v>4228</v>
      </c>
      <c r="T148" s="168" t="s">
        <v>4229</v>
      </c>
      <c r="U148">
        <v>0</v>
      </c>
      <c r="V148">
        <v>1</v>
      </c>
      <c r="W148" s="168" t="s">
        <v>683</v>
      </c>
      <c r="X148" s="168" t="s">
        <v>2942</v>
      </c>
      <c r="Y148">
        <v>446325.64</v>
      </c>
      <c r="Z148">
        <v>25648.99</v>
      </c>
      <c r="AA148">
        <v>420676.65</v>
      </c>
      <c r="AB148">
        <v>6</v>
      </c>
      <c r="AC148">
        <v>278</v>
      </c>
      <c r="AD148">
        <v>213</v>
      </c>
      <c r="AE148">
        <v>70112.774999999994</v>
      </c>
      <c r="AF148" t="s">
        <v>4230</v>
      </c>
      <c r="AG148">
        <v>1513.2253597122303</v>
      </c>
      <c r="AH148">
        <v>0</v>
      </c>
      <c r="AI148">
        <v>0</v>
      </c>
      <c r="AJ148" s="168" t="s">
        <v>685</v>
      </c>
      <c r="AK148">
        <v>362161.93</v>
      </c>
      <c r="AL148">
        <v>875000</v>
      </c>
      <c r="AM148" s="168" t="s">
        <v>3</v>
      </c>
      <c r="AN148" s="168" t="s">
        <v>1</v>
      </c>
      <c r="AO148" s="168"/>
      <c r="AP148" s="168" t="s">
        <v>2</v>
      </c>
      <c r="AQ148">
        <v>51860435.149999999</v>
      </c>
      <c r="AR148">
        <v>566687.9</v>
      </c>
      <c r="AS148">
        <v>51293747.25</v>
      </c>
      <c r="AT148">
        <v>25855</v>
      </c>
      <c r="AU148">
        <v>499</v>
      </c>
      <c r="AV148">
        <v>14935</v>
      </c>
      <c r="AW148">
        <v>3649.8610901850875</v>
      </c>
      <c r="AX148">
        <v>43709863.640000001</v>
      </c>
      <c r="AY148">
        <v>928592.94587448286</v>
      </c>
      <c r="AZ148">
        <v>102793.08066132265</v>
      </c>
      <c r="BA148" t="s">
        <v>4985</v>
      </c>
      <c r="BB148">
        <v>1983.9004931347902</v>
      </c>
      <c r="BC148">
        <v>0</v>
      </c>
      <c r="BD148">
        <v>417844.54</v>
      </c>
      <c r="BE148" s="168"/>
      <c r="BF148">
        <v>43709863.640000001</v>
      </c>
      <c r="BG148">
        <v>83495000</v>
      </c>
    </row>
    <row r="149" spans="1:59" x14ac:dyDescent="0.25">
      <c r="A149" s="168" t="s">
        <v>680</v>
      </c>
      <c r="B149" s="168" t="s">
        <v>681</v>
      </c>
      <c r="C149" s="168" t="s">
        <v>682</v>
      </c>
      <c r="D149" s="168" t="s">
        <v>190</v>
      </c>
      <c r="E149" s="168" t="s">
        <v>684</v>
      </c>
      <c r="F149" s="168" t="s">
        <v>3629</v>
      </c>
      <c r="G149" s="168" t="s">
        <v>3200</v>
      </c>
      <c r="H149" s="168" t="s">
        <v>2748</v>
      </c>
      <c r="I149" s="168" t="s">
        <v>3201</v>
      </c>
      <c r="J149" s="168" t="s">
        <v>3200</v>
      </c>
      <c r="K149">
        <v>0</v>
      </c>
      <c r="L149">
        <v>37518.74</v>
      </c>
      <c r="M149">
        <v>1390</v>
      </c>
      <c r="N149">
        <v>36128.74</v>
      </c>
      <c r="O149">
        <v>1</v>
      </c>
      <c r="P149">
        <v>10</v>
      </c>
      <c r="Q149">
        <v>12</v>
      </c>
      <c r="R149" s="168" t="s">
        <v>3629</v>
      </c>
      <c r="S149" s="168" t="s">
        <v>3630</v>
      </c>
      <c r="T149" s="168" t="s">
        <v>3631</v>
      </c>
      <c r="U149">
        <v>0</v>
      </c>
      <c r="V149">
        <v>2</v>
      </c>
      <c r="W149" s="168" t="s">
        <v>3202</v>
      </c>
      <c r="X149" s="168" t="s">
        <v>2870</v>
      </c>
      <c r="Y149">
        <v>446325.64</v>
      </c>
      <c r="Z149">
        <v>25648.99</v>
      </c>
      <c r="AA149">
        <v>420676.65</v>
      </c>
      <c r="AB149">
        <v>6</v>
      </c>
      <c r="AC149">
        <v>278</v>
      </c>
      <c r="AD149">
        <v>213</v>
      </c>
      <c r="AE149">
        <v>70112.774999999994</v>
      </c>
      <c r="AF149" t="s">
        <v>4230</v>
      </c>
      <c r="AG149">
        <v>1513.2253597122303</v>
      </c>
      <c r="AH149">
        <v>0</v>
      </c>
      <c r="AI149">
        <v>0</v>
      </c>
      <c r="AJ149" s="168" t="s">
        <v>685</v>
      </c>
      <c r="AK149">
        <v>362161.93</v>
      </c>
      <c r="AL149">
        <v>875000</v>
      </c>
      <c r="AM149" s="168" t="s">
        <v>3</v>
      </c>
      <c r="AN149" s="168" t="s">
        <v>1</v>
      </c>
      <c r="AO149" s="168"/>
      <c r="AP149" s="168" t="s">
        <v>2</v>
      </c>
      <c r="AQ149">
        <v>51860435.149999999</v>
      </c>
      <c r="AR149">
        <v>566687.9</v>
      </c>
      <c r="AS149">
        <v>51293747.25</v>
      </c>
      <c r="AT149">
        <v>25855</v>
      </c>
      <c r="AU149">
        <v>499</v>
      </c>
      <c r="AV149">
        <v>14935</v>
      </c>
      <c r="AW149">
        <v>3649.8610901850875</v>
      </c>
      <c r="AX149">
        <v>43709863.640000001</v>
      </c>
      <c r="AY149">
        <v>928592.94587448286</v>
      </c>
      <c r="AZ149">
        <v>102793.08066132265</v>
      </c>
      <c r="BA149" t="s">
        <v>4985</v>
      </c>
      <c r="BB149">
        <v>1983.9004931347902</v>
      </c>
      <c r="BC149">
        <v>0</v>
      </c>
      <c r="BD149">
        <v>417844.54</v>
      </c>
      <c r="BE149" s="168"/>
      <c r="BF149">
        <v>43709863.640000001</v>
      </c>
      <c r="BG149">
        <v>83495000</v>
      </c>
    </row>
    <row r="150" spans="1:59" x14ac:dyDescent="0.25">
      <c r="A150" s="168" t="s">
        <v>680</v>
      </c>
      <c r="B150" s="168" t="s">
        <v>681</v>
      </c>
      <c r="C150" s="168" t="s">
        <v>682</v>
      </c>
      <c r="D150" s="168" t="s">
        <v>190</v>
      </c>
      <c r="E150" s="168" t="s">
        <v>684</v>
      </c>
      <c r="F150" s="168" t="s">
        <v>3897</v>
      </c>
      <c r="G150" s="168" t="s">
        <v>195</v>
      </c>
      <c r="H150" s="168" t="s">
        <v>196</v>
      </c>
      <c r="I150" s="168" t="s">
        <v>194</v>
      </c>
      <c r="J150" s="168" t="s">
        <v>195</v>
      </c>
      <c r="K150">
        <v>0</v>
      </c>
      <c r="L150">
        <v>24582.48</v>
      </c>
      <c r="M150">
        <v>7952.12</v>
      </c>
      <c r="N150">
        <v>16630.36</v>
      </c>
      <c r="O150">
        <v>1</v>
      </c>
      <c r="P150">
        <v>29</v>
      </c>
      <c r="Q150">
        <v>31</v>
      </c>
      <c r="R150" s="168" t="s">
        <v>3897</v>
      </c>
      <c r="S150" s="168" t="s">
        <v>3898</v>
      </c>
      <c r="T150" s="168" t="s">
        <v>3899</v>
      </c>
      <c r="U150">
        <v>0</v>
      </c>
      <c r="V150">
        <v>3</v>
      </c>
      <c r="W150" s="168" t="s">
        <v>686</v>
      </c>
      <c r="X150" s="168" t="s">
        <v>2915</v>
      </c>
      <c r="Y150">
        <v>446325.64</v>
      </c>
      <c r="Z150">
        <v>25648.99</v>
      </c>
      <c r="AA150">
        <v>420676.65</v>
      </c>
      <c r="AB150">
        <v>6</v>
      </c>
      <c r="AC150">
        <v>278</v>
      </c>
      <c r="AD150">
        <v>213</v>
      </c>
      <c r="AE150">
        <v>70112.774999999994</v>
      </c>
      <c r="AF150" t="s">
        <v>4230</v>
      </c>
      <c r="AG150">
        <v>1513.2253597122303</v>
      </c>
      <c r="AH150">
        <v>0</v>
      </c>
      <c r="AI150">
        <v>0</v>
      </c>
      <c r="AJ150" s="168" t="s">
        <v>685</v>
      </c>
      <c r="AK150">
        <v>362161.93</v>
      </c>
      <c r="AL150">
        <v>875000</v>
      </c>
      <c r="AM150" s="168" t="s">
        <v>3</v>
      </c>
      <c r="AN150" s="168" t="s">
        <v>1</v>
      </c>
      <c r="AO150" s="168"/>
      <c r="AP150" s="168" t="s">
        <v>2</v>
      </c>
      <c r="AQ150">
        <v>51860435.149999999</v>
      </c>
      <c r="AR150">
        <v>566687.9</v>
      </c>
      <c r="AS150">
        <v>51293747.25</v>
      </c>
      <c r="AT150">
        <v>25855</v>
      </c>
      <c r="AU150">
        <v>499</v>
      </c>
      <c r="AV150">
        <v>14935</v>
      </c>
      <c r="AW150">
        <v>3649.8610901850875</v>
      </c>
      <c r="AX150">
        <v>43709863.640000001</v>
      </c>
      <c r="AY150">
        <v>928592.94587448286</v>
      </c>
      <c r="AZ150">
        <v>102793.08066132265</v>
      </c>
      <c r="BA150" t="s">
        <v>4985</v>
      </c>
      <c r="BB150">
        <v>1983.9004931347902</v>
      </c>
      <c r="BC150">
        <v>0</v>
      </c>
      <c r="BD150">
        <v>417844.54</v>
      </c>
      <c r="BE150" s="168"/>
      <c r="BF150">
        <v>43709863.640000001</v>
      </c>
      <c r="BG150">
        <v>83495000</v>
      </c>
    </row>
    <row r="151" spans="1:59" x14ac:dyDescent="0.25">
      <c r="A151" s="168" t="s">
        <v>680</v>
      </c>
      <c r="B151" s="168" t="s">
        <v>681</v>
      </c>
      <c r="C151" s="168" t="s">
        <v>682</v>
      </c>
      <c r="D151" s="168" t="s">
        <v>190</v>
      </c>
      <c r="E151" s="168" t="s">
        <v>684</v>
      </c>
      <c r="F151" s="168" t="s">
        <v>3687</v>
      </c>
      <c r="G151" s="168" t="s">
        <v>198</v>
      </c>
      <c r="H151" s="168" t="s">
        <v>199</v>
      </c>
      <c r="I151" s="168" t="s">
        <v>197</v>
      </c>
      <c r="J151" s="168" t="s">
        <v>198</v>
      </c>
      <c r="K151">
        <v>0</v>
      </c>
      <c r="L151">
        <v>57969.62</v>
      </c>
      <c r="M151">
        <v>6205.34</v>
      </c>
      <c r="N151">
        <v>51764.28</v>
      </c>
      <c r="O151">
        <v>1</v>
      </c>
      <c r="P151">
        <v>43</v>
      </c>
      <c r="Q151">
        <v>53</v>
      </c>
      <c r="R151" s="168" t="s">
        <v>3687</v>
      </c>
      <c r="S151" s="168" t="s">
        <v>3688</v>
      </c>
      <c r="T151" s="168" t="s">
        <v>3689</v>
      </c>
      <c r="U151">
        <v>0</v>
      </c>
      <c r="V151">
        <v>4</v>
      </c>
      <c r="W151" s="168" t="s">
        <v>687</v>
      </c>
      <c r="X151" s="168" t="s">
        <v>2915</v>
      </c>
      <c r="Y151">
        <v>446325.64</v>
      </c>
      <c r="Z151">
        <v>25648.99</v>
      </c>
      <c r="AA151">
        <v>420676.65</v>
      </c>
      <c r="AB151">
        <v>6</v>
      </c>
      <c r="AC151">
        <v>278</v>
      </c>
      <c r="AD151">
        <v>213</v>
      </c>
      <c r="AE151">
        <v>70112.774999999994</v>
      </c>
      <c r="AF151" t="s">
        <v>4230</v>
      </c>
      <c r="AG151">
        <v>1513.2253597122303</v>
      </c>
      <c r="AH151">
        <v>0</v>
      </c>
      <c r="AI151">
        <v>0</v>
      </c>
      <c r="AJ151" s="168" t="s">
        <v>685</v>
      </c>
      <c r="AK151">
        <v>362161.93</v>
      </c>
      <c r="AL151">
        <v>875000</v>
      </c>
      <c r="AM151" s="168" t="s">
        <v>3</v>
      </c>
      <c r="AN151" s="168" t="s">
        <v>1</v>
      </c>
      <c r="AO151" s="168"/>
      <c r="AP151" s="168" t="s">
        <v>2</v>
      </c>
      <c r="AQ151">
        <v>51860435.149999999</v>
      </c>
      <c r="AR151">
        <v>566687.9</v>
      </c>
      <c r="AS151">
        <v>51293747.25</v>
      </c>
      <c r="AT151">
        <v>25855</v>
      </c>
      <c r="AU151">
        <v>499</v>
      </c>
      <c r="AV151">
        <v>14935</v>
      </c>
      <c r="AW151">
        <v>3649.8610901850875</v>
      </c>
      <c r="AX151">
        <v>43709863.640000001</v>
      </c>
      <c r="AY151">
        <v>928592.94587448286</v>
      </c>
      <c r="AZ151">
        <v>102793.08066132265</v>
      </c>
      <c r="BA151" t="s">
        <v>4985</v>
      </c>
      <c r="BB151">
        <v>1983.9004931347902</v>
      </c>
      <c r="BC151">
        <v>0</v>
      </c>
      <c r="BD151">
        <v>417844.54</v>
      </c>
      <c r="BE151" s="168"/>
      <c r="BF151">
        <v>43709863.640000001</v>
      </c>
      <c r="BG151">
        <v>83495000</v>
      </c>
    </row>
    <row r="152" spans="1:59" x14ac:dyDescent="0.25">
      <c r="A152" s="168" t="s">
        <v>680</v>
      </c>
      <c r="B152" s="168" t="s">
        <v>681</v>
      </c>
      <c r="C152" s="168" t="s">
        <v>682</v>
      </c>
      <c r="D152" s="168" t="s">
        <v>190</v>
      </c>
      <c r="E152" s="168" t="s">
        <v>684</v>
      </c>
      <c r="F152" s="168" t="s">
        <v>3812</v>
      </c>
      <c r="G152" s="168" t="s">
        <v>201</v>
      </c>
      <c r="H152" s="168" t="s">
        <v>202</v>
      </c>
      <c r="I152" s="168" t="s">
        <v>200</v>
      </c>
      <c r="J152" s="168" t="s">
        <v>201</v>
      </c>
      <c r="K152">
        <v>0</v>
      </c>
      <c r="L152">
        <v>143014.56</v>
      </c>
      <c r="M152">
        <v>1987.85</v>
      </c>
      <c r="N152">
        <v>141026.71</v>
      </c>
      <c r="O152">
        <v>1</v>
      </c>
      <c r="P152">
        <v>56</v>
      </c>
      <c r="Q152">
        <v>74</v>
      </c>
      <c r="R152" s="168" t="s">
        <v>3812</v>
      </c>
      <c r="S152" s="168" t="s">
        <v>3813</v>
      </c>
      <c r="T152" s="168" t="s">
        <v>3814</v>
      </c>
      <c r="U152">
        <v>0</v>
      </c>
      <c r="V152">
        <v>5</v>
      </c>
      <c r="W152" s="168" t="s">
        <v>688</v>
      </c>
      <c r="X152" s="168" t="s">
        <v>2902</v>
      </c>
      <c r="Y152">
        <v>446325.64</v>
      </c>
      <c r="Z152">
        <v>25648.99</v>
      </c>
      <c r="AA152">
        <v>420676.65</v>
      </c>
      <c r="AB152">
        <v>6</v>
      </c>
      <c r="AC152">
        <v>278</v>
      </c>
      <c r="AD152">
        <v>213</v>
      </c>
      <c r="AE152">
        <v>70112.774999999994</v>
      </c>
      <c r="AF152" t="s">
        <v>4230</v>
      </c>
      <c r="AG152">
        <v>1513.2253597122303</v>
      </c>
      <c r="AH152">
        <v>0</v>
      </c>
      <c r="AI152">
        <v>0</v>
      </c>
      <c r="AJ152" s="168" t="s">
        <v>685</v>
      </c>
      <c r="AK152">
        <v>362161.93</v>
      </c>
      <c r="AL152">
        <v>875000</v>
      </c>
      <c r="AM152" s="168" t="s">
        <v>3</v>
      </c>
      <c r="AN152" s="168" t="s">
        <v>1</v>
      </c>
      <c r="AO152" s="168"/>
      <c r="AP152" s="168" t="s">
        <v>2</v>
      </c>
      <c r="AQ152">
        <v>51860435.149999999</v>
      </c>
      <c r="AR152">
        <v>566687.9</v>
      </c>
      <c r="AS152">
        <v>51293747.25</v>
      </c>
      <c r="AT152">
        <v>25855</v>
      </c>
      <c r="AU152">
        <v>499</v>
      </c>
      <c r="AV152">
        <v>14935</v>
      </c>
      <c r="AW152">
        <v>3649.8610901850875</v>
      </c>
      <c r="AX152">
        <v>43709863.640000001</v>
      </c>
      <c r="AY152">
        <v>928592.94587448286</v>
      </c>
      <c r="AZ152">
        <v>102793.08066132265</v>
      </c>
      <c r="BA152" t="s">
        <v>4985</v>
      </c>
      <c r="BB152">
        <v>1983.9004931347902</v>
      </c>
      <c r="BC152">
        <v>0</v>
      </c>
      <c r="BD152">
        <v>417844.54</v>
      </c>
      <c r="BE152" s="168"/>
      <c r="BF152">
        <v>43709863.640000001</v>
      </c>
      <c r="BG152">
        <v>83495000</v>
      </c>
    </row>
    <row r="153" spans="1:59" x14ac:dyDescent="0.25">
      <c r="A153" s="168" t="s">
        <v>680</v>
      </c>
      <c r="B153" s="168" t="s">
        <v>681</v>
      </c>
      <c r="C153" s="168" t="s">
        <v>682</v>
      </c>
      <c r="D153" s="168" t="s">
        <v>190</v>
      </c>
      <c r="E153" s="168" t="s">
        <v>684</v>
      </c>
      <c r="F153" s="168" t="s">
        <v>3690</v>
      </c>
      <c r="G153" s="168" t="s">
        <v>2074</v>
      </c>
      <c r="H153" s="168" t="s">
        <v>203</v>
      </c>
      <c r="I153" s="168" t="s">
        <v>88</v>
      </c>
      <c r="J153" s="168" t="s">
        <v>2074</v>
      </c>
      <c r="K153">
        <v>0</v>
      </c>
      <c r="L153">
        <v>58490.36</v>
      </c>
      <c r="M153">
        <v>4227.34</v>
      </c>
      <c r="N153">
        <v>54263.02</v>
      </c>
      <c r="O153">
        <v>1</v>
      </c>
      <c r="P153">
        <v>28</v>
      </c>
      <c r="Q153">
        <v>46</v>
      </c>
      <c r="R153" s="168" t="s">
        <v>3690</v>
      </c>
      <c r="S153" s="168" t="s">
        <v>3691</v>
      </c>
      <c r="T153" s="168" t="s">
        <v>3692</v>
      </c>
      <c r="U153">
        <v>0</v>
      </c>
      <c r="V153">
        <v>6</v>
      </c>
      <c r="W153" s="168" t="s">
        <v>2075</v>
      </c>
      <c r="X153" s="168" t="s">
        <v>2915</v>
      </c>
      <c r="Y153">
        <v>446325.64</v>
      </c>
      <c r="Z153">
        <v>25648.99</v>
      </c>
      <c r="AA153">
        <v>420676.65</v>
      </c>
      <c r="AB153">
        <v>6</v>
      </c>
      <c r="AC153">
        <v>278</v>
      </c>
      <c r="AD153">
        <v>213</v>
      </c>
      <c r="AE153">
        <v>70112.774999999994</v>
      </c>
      <c r="AF153" t="s">
        <v>4230</v>
      </c>
      <c r="AG153">
        <v>1513.2253597122303</v>
      </c>
      <c r="AH153">
        <v>0</v>
      </c>
      <c r="AI153">
        <v>0</v>
      </c>
      <c r="AJ153" s="168" t="s">
        <v>685</v>
      </c>
      <c r="AK153">
        <v>362161.93</v>
      </c>
      <c r="AL153">
        <v>875000</v>
      </c>
      <c r="AM153" s="168" t="s">
        <v>3</v>
      </c>
      <c r="AN153" s="168" t="s">
        <v>1</v>
      </c>
      <c r="AO153" s="168"/>
      <c r="AP153" s="168" t="s">
        <v>2</v>
      </c>
      <c r="AQ153">
        <v>51860435.149999999</v>
      </c>
      <c r="AR153">
        <v>566687.9</v>
      </c>
      <c r="AS153">
        <v>51293747.25</v>
      </c>
      <c r="AT153">
        <v>25855</v>
      </c>
      <c r="AU153">
        <v>499</v>
      </c>
      <c r="AV153">
        <v>14935</v>
      </c>
      <c r="AW153">
        <v>3649.8610901850875</v>
      </c>
      <c r="AX153">
        <v>43709863.640000001</v>
      </c>
      <c r="AY153">
        <v>928592.94587448286</v>
      </c>
      <c r="AZ153">
        <v>102793.08066132265</v>
      </c>
      <c r="BA153" t="s">
        <v>4985</v>
      </c>
      <c r="BB153">
        <v>1983.9004931347902</v>
      </c>
      <c r="BC153">
        <v>0</v>
      </c>
      <c r="BD153">
        <v>417844.54</v>
      </c>
      <c r="BE153" s="168"/>
      <c r="BF153">
        <v>43709863.640000001</v>
      </c>
      <c r="BG153">
        <v>83495000</v>
      </c>
    </row>
    <row r="154" spans="1:59" x14ac:dyDescent="0.25">
      <c r="A154" s="168" t="s">
        <v>680</v>
      </c>
      <c r="B154" s="168" t="s">
        <v>681</v>
      </c>
      <c r="C154" s="168" t="s">
        <v>3203</v>
      </c>
      <c r="D154" s="168" t="s">
        <v>3204</v>
      </c>
      <c r="E154" s="168" t="s">
        <v>3205</v>
      </c>
      <c r="F154" s="168" t="s">
        <v>3900</v>
      </c>
      <c r="G154" s="168" t="s">
        <v>3206</v>
      </c>
      <c r="H154" s="168" t="s">
        <v>691</v>
      </c>
      <c r="I154" s="168" t="s">
        <v>3207</v>
      </c>
      <c r="J154" s="168" t="s">
        <v>3206</v>
      </c>
      <c r="K154">
        <v>0</v>
      </c>
      <c r="L154">
        <v>51364.959999999999</v>
      </c>
      <c r="M154">
        <v>1060.28</v>
      </c>
      <c r="N154">
        <v>50304.68</v>
      </c>
      <c r="O154">
        <v>1</v>
      </c>
      <c r="P154">
        <v>11</v>
      </c>
      <c r="Q154">
        <v>14</v>
      </c>
      <c r="R154" s="168" t="s">
        <v>3900</v>
      </c>
      <c r="S154" s="168" t="s">
        <v>3901</v>
      </c>
      <c r="T154" s="168" t="s">
        <v>3902</v>
      </c>
      <c r="U154">
        <v>0</v>
      </c>
      <c r="V154">
        <v>1</v>
      </c>
      <c r="W154" s="168" t="s">
        <v>3208</v>
      </c>
      <c r="X154" s="168" t="s">
        <v>2870</v>
      </c>
      <c r="Y154">
        <v>185567.97</v>
      </c>
      <c r="Z154">
        <v>1060.28</v>
      </c>
      <c r="AA154">
        <v>184507.69</v>
      </c>
      <c r="AB154">
        <v>3</v>
      </c>
      <c r="AC154">
        <v>69</v>
      </c>
      <c r="AD154">
        <v>41</v>
      </c>
      <c r="AE154" t="s">
        <v>3903</v>
      </c>
      <c r="AF154" t="s">
        <v>3904</v>
      </c>
      <c r="AG154">
        <v>2674.0244927536232</v>
      </c>
      <c r="AH154">
        <v>0</v>
      </c>
      <c r="AI154">
        <v>0</v>
      </c>
      <c r="AJ154" s="168" t="s">
        <v>3209</v>
      </c>
      <c r="AK154">
        <v>157250.12</v>
      </c>
      <c r="AL154">
        <v>340000</v>
      </c>
      <c r="AM154" s="168" t="s">
        <v>3</v>
      </c>
      <c r="AN154" s="168" t="s">
        <v>1</v>
      </c>
      <c r="AO154" s="168"/>
      <c r="AP154" s="168" t="s">
        <v>2</v>
      </c>
      <c r="AQ154">
        <v>51860435.149999999</v>
      </c>
      <c r="AR154">
        <v>566687.9</v>
      </c>
      <c r="AS154">
        <v>51293747.25</v>
      </c>
      <c r="AT154">
        <v>25855</v>
      </c>
      <c r="AU154">
        <v>499</v>
      </c>
      <c r="AV154">
        <v>14935</v>
      </c>
      <c r="AW154">
        <v>3649.8610901850875</v>
      </c>
      <c r="AX154">
        <v>43709863.640000001</v>
      </c>
      <c r="AY154">
        <v>928592.94587448286</v>
      </c>
      <c r="AZ154">
        <v>102793.08066132265</v>
      </c>
      <c r="BA154" t="s">
        <v>4985</v>
      </c>
      <c r="BB154">
        <v>1983.9004931347902</v>
      </c>
      <c r="BC154">
        <v>0</v>
      </c>
      <c r="BD154">
        <v>417844.54</v>
      </c>
      <c r="BE154" s="168"/>
      <c r="BF154">
        <v>43709863.640000001</v>
      </c>
      <c r="BG154">
        <v>83495000</v>
      </c>
    </row>
    <row r="155" spans="1:59" x14ac:dyDescent="0.25">
      <c r="A155" s="168" t="s">
        <v>680</v>
      </c>
      <c r="B155" s="168" t="s">
        <v>681</v>
      </c>
      <c r="C155" s="168" t="s">
        <v>3203</v>
      </c>
      <c r="D155" s="168" t="s">
        <v>3204</v>
      </c>
      <c r="E155" s="168" t="s">
        <v>3205</v>
      </c>
      <c r="F155" s="168" t="s">
        <v>3905</v>
      </c>
      <c r="G155" s="168" t="s">
        <v>3210</v>
      </c>
      <c r="H155" s="168" t="s">
        <v>300</v>
      </c>
      <c r="I155" s="168" t="s">
        <v>3211</v>
      </c>
      <c r="J155" s="168" t="s">
        <v>3210</v>
      </c>
      <c r="K155">
        <v>0</v>
      </c>
      <c r="L155">
        <v>51566.44</v>
      </c>
      <c r="M155">
        <v>0</v>
      </c>
      <c r="N155">
        <v>51566.44</v>
      </c>
      <c r="O155">
        <v>1</v>
      </c>
      <c r="P155">
        <v>16</v>
      </c>
      <c r="Q155">
        <v>23</v>
      </c>
      <c r="R155" s="168" t="s">
        <v>3905</v>
      </c>
      <c r="S155" s="168" t="s">
        <v>3906</v>
      </c>
      <c r="T155" s="168" t="s">
        <v>3907</v>
      </c>
      <c r="U155">
        <v>0</v>
      </c>
      <c r="V155">
        <v>2</v>
      </c>
      <c r="W155" s="168" t="s">
        <v>3212</v>
      </c>
      <c r="X155" s="168" t="s">
        <v>2915</v>
      </c>
      <c r="Y155">
        <v>185567.97</v>
      </c>
      <c r="Z155">
        <v>1060.28</v>
      </c>
      <c r="AA155">
        <v>184507.69</v>
      </c>
      <c r="AB155">
        <v>3</v>
      </c>
      <c r="AC155">
        <v>69</v>
      </c>
      <c r="AD155">
        <v>41</v>
      </c>
      <c r="AE155" t="s">
        <v>3903</v>
      </c>
      <c r="AF155" t="s">
        <v>3904</v>
      </c>
      <c r="AG155">
        <v>2674.0244927536232</v>
      </c>
      <c r="AH155">
        <v>0</v>
      </c>
      <c r="AI155">
        <v>0</v>
      </c>
      <c r="AJ155" s="168" t="s">
        <v>3209</v>
      </c>
      <c r="AK155">
        <v>157250.12</v>
      </c>
      <c r="AL155">
        <v>340000</v>
      </c>
      <c r="AM155" s="168" t="s">
        <v>3</v>
      </c>
      <c r="AN155" s="168" t="s">
        <v>1</v>
      </c>
      <c r="AO155" s="168"/>
      <c r="AP155" s="168" t="s">
        <v>2</v>
      </c>
      <c r="AQ155">
        <v>51860435.149999999</v>
      </c>
      <c r="AR155">
        <v>566687.9</v>
      </c>
      <c r="AS155">
        <v>51293747.25</v>
      </c>
      <c r="AT155">
        <v>25855</v>
      </c>
      <c r="AU155">
        <v>499</v>
      </c>
      <c r="AV155">
        <v>14935</v>
      </c>
      <c r="AW155">
        <v>3649.8610901850875</v>
      </c>
      <c r="AX155">
        <v>43709863.640000001</v>
      </c>
      <c r="AY155">
        <v>928592.94587448286</v>
      </c>
      <c r="AZ155">
        <v>102793.08066132265</v>
      </c>
      <c r="BA155" t="s">
        <v>4985</v>
      </c>
      <c r="BB155">
        <v>1983.9004931347902</v>
      </c>
      <c r="BC155">
        <v>0</v>
      </c>
      <c r="BD155">
        <v>417844.54</v>
      </c>
      <c r="BE155" s="168"/>
      <c r="BF155">
        <v>43709863.640000001</v>
      </c>
      <c r="BG155">
        <v>83495000</v>
      </c>
    </row>
    <row r="156" spans="1:59" x14ac:dyDescent="0.25">
      <c r="A156" s="168" t="s">
        <v>680</v>
      </c>
      <c r="B156" s="168" t="s">
        <v>681</v>
      </c>
      <c r="C156" s="168" t="s">
        <v>3203</v>
      </c>
      <c r="D156" s="168" t="s">
        <v>3204</v>
      </c>
      <c r="E156" s="168" t="s">
        <v>3205</v>
      </c>
      <c r="F156" s="168" t="s">
        <v>3586</v>
      </c>
      <c r="G156" s="168" t="s">
        <v>3213</v>
      </c>
      <c r="H156" s="168" t="s">
        <v>324</v>
      </c>
      <c r="I156" s="168" t="s">
        <v>3214</v>
      </c>
      <c r="J156" s="168" t="s">
        <v>3213</v>
      </c>
      <c r="K156">
        <v>0</v>
      </c>
      <c r="L156">
        <v>82636.570000000007</v>
      </c>
      <c r="M156">
        <v>0</v>
      </c>
      <c r="N156">
        <v>82636.570000000007</v>
      </c>
      <c r="O156">
        <v>1</v>
      </c>
      <c r="P156">
        <v>14</v>
      </c>
      <c r="Q156">
        <v>32</v>
      </c>
      <c r="R156" s="168" t="s">
        <v>3586</v>
      </c>
      <c r="S156" s="168" t="s">
        <v>3587</v>
      </c>
      <c r="T156" s="168" t="s">
        <v>3588</v>
      </c>
      <c r="U156">
        <v>0</v>
      </c>
      <c r="V156">
        <v>3</v>
      </c>
      <c r="W156" s="168" t="s">
        <v>3215</v>
      </c>
      <c r="X156" s="168" t="s">
        <v>2915</v>
      </c>
      <c r="Y156">
        <v>185567.97</v>
      </c>
      <c r="Z156">
        <v>1060.28</v>
      </c>
      <c r="AA156">
        <v>184507.69</v>
      </c>
      <c r="AB156">
        <v>3</v>
      </c>
      <c r="AC156">
        <v>69</v>
      </c>
      <c r="AD156">
        <v>41</v>
      </c>
      <c r="AE156" t="s">
        <v>3903</v>
      </c>
      <c r="AF156" t="s">
        <v>3904</v>
      </c>
      <c r="AG156">
        <v>2674.0244927536232</v>
      </c>
      <c r="AH156">
        <v>0</v>
      </c>
      <c r="AI156">
        <v>0</v>
      </c>
      <c r="AJ156" s="168" t="s">
        <v>3209</v>
      </c>
      <c r="AK156">
        <v>157250.12</v>
      </c>
      <c r="AL156">
        <v>340000</v>
      </c>
      <c r="AM156" s="168" t="s">
        <v>3</v>
      </c>
      <c r="AN156" s="168" t="s">
        <v>1</v>
      </c>
      <c r="AO156" s="168"/>
      <c r="AP156" s="168" t="s">
        <v>2</v>
      </c>
      <c r="AQ156">
        <v>51860435.149999999</v>
      </c>
      <c r="AR156">
        <v>566687.9</v>
      </c>
      <c r="AS156">
        <v>51293747.25</v>
      </c>
      <c r="AT156">
        <v>25855</v>
      </c>
      <c r="AU156">
        <v>499</v>
      </c>
      <c r="AV156">
        <v>14935</v>
      </c>
      <c r="AW156">
        <v>3649.8610901850875</v>
      </c>
      <c r="AX156">
        <v>43709863.640000001</v>
      </c>
      <c r="AY156">
        <v>928592.94587448286</v>
      </c>
      <c r="AZ156">
        <v>102793.08066132265</v>
      </c>
      <c r="BA156" t="s">
        <v>4985</v>
      </c>
      <c r="BB156">
        <v>1983.9004931347902</v>
      </c>
      <c r="BC156">
        <v>0</v>
      </c>
      <c r="BD156">
        <v>417844.54</v>
      </c>
      <c r="BE156" s="168"/>
      <c r="BF156">
        <v>43709863.640000001</v>
      </c>
      <c r="BG156">
        <v>83495000</v>
      </c>
    </row>
    <row r="157" spans="1:59" x14ac:dyDescent="0.25">
      <c r="A157" s="168" t="s">
        <v>680</v>
      </c>
      <c r="B157" s="168" t="s">
        <v>681</v>
      </c>
      <c r="C157" s="168" t="s">
        <v>692</v>
      </c>
      <c r="D157" s="168" t="s">
        <v>178</v>
      </c>
      <c r="E157" s="168" t="s">
        <v>694</v>
      </c>
      <c r="F157" s="168" t="s">
        <v>4082</v>
      </c>
      <c r="G157" s="168" t="s">
        <v>180</v>
      </c>
      <c r="H157" s="168" t="s">
        <v>181</v>
      </c>
      <c r="I157" s="168" t="s">
        <v>179</v>
      </c>
      <c r="J157" s="168" t="s">
        <v>180</v>
      </c>
      <c r="K157">
        <v>0</v>
      </c>
      <c r="L157">
        <v>124347.44</v>
      </c>
      <c r="M157">
        <v>10560.71</v>
      </c>
      <c r="N157">
        <v>113786.73</v>
      </c>
      <c r="O157">
        <v>1</v>
      </c>
      <c r="P157">
        <v>31</v>
      </c>
      <c r="Q157">
        <v>34</v>
      </c>
      <c r="R157" s="168" t="s">
        <v>4082</v>
      </c>
      <c r="S157" s="168" t="s">
        <v>4083</v>
      </c>
      <c r="T157" s="168" t="s">
        <v>4084</v>
      </c>
      <c r="U157">
        <v>0</v>
      </c>
      <c r="V157">
        <v>1</v>
      </c>
      <c r="W157" s="168" t="s">
        <v>693</v>
      </c>
      <c r="X157" s="168" t="s">
        <v>2902</v>
      </c>
      <c r="Y157">
        <v>784442.25</v>
      </c>
      <c r="Z157">
        <v>22285.32</v>
      </c>
      <c r="AA157">
        <v>762156.93</v>
      </c>
      <c r="AB157">
        <v>6</v>
      </c>
      <c r="AC157">
        <v>269</v>
      </c>
      <c r="AD157">
        <v>212</v>
      </c>
      <c r="AE157">
        <v>127026.155</v>
      </c>
      <c r="AF157" t="s">
        <v>4713</v>
      </c>
      <c r="AG157">
        <v>2833.2971375464685</v>
      </c>
      <c r="AH157">
        <v>0</v>
      </c>
      <c r="AI157">
        <v>0</v>
      </c>
      <c r="AJ157" s="168" t="s">
        <v>695</v>
      </c>
      <c r="AK157">
        <v>648194.1</v>
      </c>
      <c r="AL157">
        <v>1120000</v>
      </c>
      <c r="AM157" s="168" t="s">
        <v>3</v>
      </c>
      <c r="AN157" s="168" t="s">
        <v>1</v>
      </c>
      <c r="AO157" s="168"/>
      <c r="AP157" s="168" t="s">
        <v>2</v>
      </c>
      <c r="AQ157">
        <v>51860435.149999999</v>
      </c>
      <c r="AR157">
        <v>566687.9</v>
      </c>
      <c r="AS157">
        <v>51293747.25</v>
      </c>
      <c r="AT157">
        <v>25855</v>
      </c>
      <c r="AU157">
        <v>499</v>
      </c>
      <c r="AV157">
        <v>14935</v>
      </c>
      <c r="AW157">
        <v>3649.8610901850875</v>
      </c>
      <c r="AX157">
        <v>43709863.640000001</v>
      </c>
      <c r="AY157">
        <v>928592.94587448286</v>
      </c>
      <c r="AZ157">
        <v>102793.08066132265</v>
      </c>
      <c r="BA157" t="s">
        <v>4985</v>
      </c>
      <c r="BB157">
        <v>1983.9004931347902</v>
      </c>
      <c r="BC157">
        <v>0</v>
      </c>
      <c r="BD157">
        <v>417844.54</v>
      </c>
      <c r="BE157" s="168"/>
      <c r="BF157">
        <v>43709863.640000001</v>
      </c>
      <c r="BG157">
        <v>83495000</v>
      </c>
    </row>
    <row r="158" spans="1:59" x14ac:dyDescent="0.25">
      <c r="A158" s="168" t="s">
        <v>680</v>
      </c>
      <c r="B158" s="168" t="s">
        <v>681</v>
      </c>
      <c r="C158" s="168" t="s">
        <v>692</v>
      </c>
      <c r="D158" s="168" t="s">
        <v>178</v>
      </c>
      <c r="E158" s="168" t="s">
        <v>694</v>
      </c>
      <c r="F158" s="168" t="s">
        <v>4714</v>
      </c>
      <c r="G158" s="168" t="s">
        <v>2076</v>
      </c>
      <c r="H158" s="168" t="s">
        <v>2077</v>
      </c>
      <c r="I158" s="168" t="s">
        <v>2078</v>
      </c>
      <c r="J158" s="168" t="s">
        <v>2076</v>
      </c>
      <c r="K158">
        <v>0</v>
      </c>
      <c r="L158">
        <v>51689.14</v>
      </c>
      <c r="M158">
        <v>0</v>
      </c>
      <c r="N158">
        <v>51689.14</v>
      </c>
      <c r="O158">
        <v>1</v>
      </c>
      <c r="P158">
        <v>24</v>
      </c>
      <c r="Q158">
        <v>30</v>
      </c>
      <c r="R158" s="168" t="s">
        <v>4714</v>
      </c>
      <c r="S158" s="168" t="s">
        <v>4715</v>
      </c>
      <c r="T158" s="168" t="s">
        <v>4716</v>
      </c>
      <c r="U158">
        <v>0</v>
      </c>
      <c r="V158">
        <v>2</v>
      </c>
      <c r="W158" s="168" t="s">
        <v>2079</v>
      </c>
      <c r="X158" s="168" t="s">
        <v>2915</v>
      </c>
      <c r="Y158">
        <v>784442.25</v>
      </c>
      <c r="Z158">
        <v>22285.32</v>
      </c>
      <c r="AA158">
        <v>762156.93</v>
      </c>
      <c r="AB158">
        <v>6</v>
      </c>
      <c r="AC158">
        <v>269</v>
      </c>
      <c r="AD158">
        <v>212</v>
      </c>
      <c r="AE158">
        <v>127026.155</v>
      </c>
      <c r="AF158" t="s">
        <v>4713</v>
      </c>
      <c r="AG158">
        <v>2833.2971375464685</v>
      </c>
      <c r="AH158">
        <v>0</v>
      </c>
      <c r="AI158">
        <v>0</v>
      </c>
      <c r="AJ158" s="168" t="s">
        <v>695</v>
      </c>
      <c r="AK158">
        <v>648194.1</v>
      </c>
      <c r="AL158">
        <v>1120000</v>
      </c>
      <c r="AM158" s="168" t="s">
        <v>3</v>
      </c>
      <c r="AN158" s="168" t="s">
        <v>1</v>
      </c>
      <c r="AO158" s="168"/>
      <c r="AP158" s="168" t="s">
        <v>2</v>
      </c>
      <c r="AQ158">
        <v>51860435.149999999</v>
      </c>
      <c r="AR158">
        <v>566687.9</v>
      </c>
      <c r="AS158">
        <v>51293747.25</v>
      </c>
      <c r="AT158">
        <v>25855</v>
      </c>
      <c r="AU158">
        <v>499</v>
      </c>
      <c r="AV158">
        <v>14935</v>
      </c>
      <c r="AW158">
        <v>3649.8610901850875</v>
      </c>
      <c r="AX158">
        <v>43709863.640000001</v>
      </c>
      <c r="AY158">
        <v>928592.94587448286</v>
      </c>
      <c r="AZ158">
        <v>102793.08066132265</v>
      </c>
      <c r="BA158" t="s">
        <v>4985</v>
      </c>
      <c r="BB158">
        <v>1983.9004931347902</v>
      </c>
      <c r="BC158">
        <v>0</v>
      </c>
      <c r="BD158">
        <v>417844.54</v>
      </c>
      <c r="BE158" s="168"/>
      <c r="BF158">
        <v>43709863.640000001</v>
      </c>
      <c r="BG158">
        <v>83495000</v>
      </c>
    </row>
    <row r="159" spans="1:59" x14ac:dyDescent="0.25">
      <c r="A159" s="168" t="s">
        <v>680</v>
      </c>
      <c r="B159" s="168" t="s">
        <v>681</v>
      </c>
      <c r="C159" s="168" t="s">
        <v>692</v>
      </c>
      <c r="D159" s="168" t="s">
        <v>178</v>
      </c>
      <c r="E159" s="168" t="s">
        <v>694</v>
      </c>
      <c r="F159" s="168" t="s">
        <v>4231</v>
      </c>
      <c r="G159" s="168" t="s">
        <v>2749</v>
      </c>
      <c r="H159" s="168" t="s">
        <v>182</v>
      </c>
      <c r="I159" s="168" t="s">
        <v>2750</v>
      </c>
      <c r="J159" s="168" t="s">
        <v>2749</v>
      </c>
      <c r="K159">
        <v>0</v>
      </c>
      <c r="L159">
        <v>110407.46</v>
      </c>
      <c r="M159">
        <v>6423.21</v>
      </c>
      <c r="N159">
        <v>103984.25</v>
      </c>
      <c r="O159">
        <v>1</v>
      </c>
      <c r="P159">
        <v>37</v>
      </c>
      <c r="Q159">
        <v>50</v>
      </c>
      <c r="R159" s="168" t="s">
        <v>4231</v>
      </c>
      <c r="S159" s="168" t="s">
        <v>4232</v>
      </c>
      <c r="T159" s="168" t="s">
        <v>4233</v>
      </c>
      <c r="U159">
        <v>0</v>
      </c>
      <c r="V159">
        <v>3</v>
      </c>
      <c r="W159" s="168" t="s">
        <v>2751</v>
      </c>
      <c r="X159" s="168" t="s">
        <v>2902</v>
      </c>
      <c r="Y159">
        <v>784442.25</v>
      </c>
      <c r="Z159">
        <v>22285.32</v>
      </c>
      <c r="AA159">
        <v>762156.93</v>
      </c>
      <c r="AB159">
        <v>6</v>
      </c>
      <c r="AC159">
        <v>269</v>
      </c>
      <c r="AD159">
        <v>212</v>
      </c>
      <c r="AE159">
        <v>127026.155</v>
      </c>
      <c r="AF159" t="s">
        <v>4713</v>
      </c>
      <c r="AG159">
        <v>2833.2971375464685</v>
      </c>
      <c r="AH159">
        <v>0</v>
      </c>
      <c r="AI159">
        <v>0</v>
      </c>
      <c r="AJ159" s="168" t="s">
        <v>695</v>
      </c>
      <c r="AK159">
        <v>648194.1</v>
      </c>
      <c r="AL159">
        <v>1120000</v>
      </c>
      <c r="AM159" s="168" t="s">
        <v>3</v>
      </c>
      <c r="AN159" s="168" t="s">
        <v>1</v>
      </c>
      <c r="AO159" s="168"/>
      <c r="AP159" s="168" t="s">
        <v>2</v>
      </c>
      <c r="AQ159">
        <v>51860435.149999999</v>
      </c>
      <c r="AR159">
        <v>566687.9</v>
      </c>
      <c r="AS159">
        <v>51293747.25</v>
      </c>
      <c r="AT159">
        <v>25855</v>
      </c>
      <c r="AU159">
        <v>499</v>
      </c>
      <c r="AV159">
        <v>14935</v>
      </c>
      <c r="AW159">
        <v>3649.8610901850875</v>
      </c>
      <c r="AX159">
        <v>43709863.640000001</v>
      </c>
      <c r="AY159">
        <v>928592.94587448286</v>
      </c>
      <c r="AZ159">
        <v>102793.08066132265</v>
      </c>
      <c r="BA159" t="s">
        <v>4985</v>
      </c>
      <c r="BB159">
        <v>1983.9004931347902</v>
      </c>
      <c r="BC159">
        <v>0</v>
      </c>
      <c r="BD159">
        <v>417844.54</v>
      </c>
      <c r="BE159" s="168"/>
      <c r="BF159">
        <v>43709863.640000001</v>
      </c>
      <c r="BG159">
        <v>83495000</v>
      </c>
    </row>
    <row r="160" spans="1:59" x14ac:dyDescent="0.25">
      <c r="A160" s="168" t="s">
        <v>680</v>
      </c>
      <c r="B160" s="168" t="s">
        <v>681</v>
      </c>
      <c r="C160" s="168" t="s">
        <v>692</v>
      </c>
      <c r="D160" s="168" t="s">
        <v>178</v>
      </c>
      <c r="E160" s="168" t="s">
        <v>694</v>
      </c>
      <c r="F160" s="168" t="s">
        <v>4446</v>
      </c>
      <c r="G160" s="168" t="s">
        <v>2080</v>
      </c>
      <c r="H160" s="168" t="s">
        <v>183</v>
      </c>
      <c r="I160" s="168" t="s">
        <v>2081</v>
      </c>
      <c r="J160" s="168" t="s">
        <v>2080</v>
      </c>
      <c r="K160">
        <v>0</v>
      </c>
      <c r="L160">
        <v>144263.69</v>
      </c>
      <c r="M160">
        <v>0</v>
      </c>
      <c r="N160">
        <v>144263.69</v>
      </c>
      <c r="O160">
        <v>1</v>
      </c>
      <c r="P160">
        <v>43</v>
      </c>
      <c r="Q160">
        <v>59</v>
      </c>
      <c r="R160" s="168" t="s">
        <v>4446</v>
      </c>
      <c r="S160" s="168" t="s">
        <v>4447</v>
      </c>
      <c r="T160" s="168" t="s">
        <v>4448</v>
      </c>
      <c r="U160">
        <v>0</v>
      </c>
      <c r="V160">
        <v>4</v>
      </c>
      <c r="W160" s="168" t="s">
        <v>2082</v>
      </c>
      <c r="X160" s="168" t="s">
        <v>2902</v>
      </c>
      <c r="Y160">
        <v>784442.25</v>
      </c>
      <c r="Z160">
        <v>22285.32</v>
      </c>
      <c r="AA160">
        <v>762156.93</v>
      </c>
      <c r="AB160">
        <v>6</v>
      </c>
      <c r="AC160">
        <v>269</v>
      </c>
      <c r="AD160">
        <v>212</v>
      </c>
      <c r="AE160">
        <v>127026.155</v>
      </c>
      <c r="AF160" t="s">
        <v>4713</v>
      </c>
      <c r="AG160">
        <v>2833.2971375464685</v>
      </c>
      <c r="AH160">
        <v>0</v>
      </c>
      <c r="AI160">
        <v>0</v>
      </c>
      <c r="AJ160" s="168" t="s">
        <v>695</v>
      </c>
      <c r="AK160">
        <v>648194.1</v>
      </c>
      <c r="AL160">
        <v>1120000</v>
      </c>
      <c r="AM160" s="168" t="s">
        <v>3</v>
      </c>
      <c r="AN160" s="168" t="s">
        <v>1</v>
      </c>
      <c r="AO160" s="168"/>
      <c r="AP160" s="168" t="s">
        <v>2</v>
      </c>
      <c r="AQ160">
        <v>51860435.149999999</v>
      </c>
      <c r="AR160">
        <v>566687.9</v>
      </c>
      <c r="AS160">
        <v>51293747.25</v>
      </c>
      <c r="AT160">
        <v>25855</v>
      </c>
      <c r="AU160">
        <v>499</v>
      </c>
      <c r="AV160">
        <v>14935</v>
      </c>
      <c r="AW160">
        <v>3649.8610901850875</v>
      </c>
      <c r="AX160">
        <v>43709863.640000001</v>
      </c>
      <c r="AY160">
        <v>928592.94587448286</v>
      </c>
      <c r="AZ160">
        <v>102793.08066132265</v>
      </c>
      <c r="BA160" t="s">
        <v>4985</v>
      </c>
      <c r="BB160">
        <v>1983.9004931347902</v>
      </c>
      <c r="BC160">
        <v>0</v>
      </c>
      <c r="BD160">
        <v>417844.54</v>
      </c>
      <c r="BE160" s="168"/>
      <c r="BF160">
        <v>43709863.640000001</v>
      </c>
      <c r="BG160">
        <v>83495000</v>
      </c>
    </row>
    <row r="161" spans="1:59" x14ac:dyDescent="0.25">
      <c r="A161" s="168" t="s">
        <v>680</v>
      </c>
      <c r="B161" s="168" t="s">
        <v>681</v>
      </c>
      <c r="C161" s="168" t="s">
        <v>692</v>
      </c>
      <c r="D161" s="168" t="s">
        <v>178</v>
      </c>
      <c r="E161" s="168" t="s">
        <v>694</v>
      </c>
      <c r="F161" s="168" t="s">
        <v>3589</v>
      </c>
      <c r="G161" s="168" t="s">
        <v>185</v>
      </c>
      <c r="H161" s="168" t="s">
        <v>186</v>
      </c>
      <c r="I161" s="168" t="s">
        <v>184</v>
      </c>
      <c r="J161" s="168" t="s">
        <v>185</v>
      </c>
      <c r="K161">
        <v>0</v>
      </c>
      <c r="L161">
        <v>267157.28999999998</v>
      </c>
      <c r="M161">
        <v>0</v>
      </c>
      <c r="N161">
        <v>267157.28999999998</v>
      </c>
      <c r="O161">
        <v>1</v>
      </c>
      <c r="P161">
        <v>56</v>
      </c>
      <c r="Q161">
        <v>73</v>
      </c>
      <c r="R161" s="168" t="s">
        <v>3589</v>
      </c>
      <c r="S161" s="168" t="s">
        <v>3590</v>
      </c>
      <c r="T161" s="168" t="s">
        <v>3591</v>
      </c>
      <c r="U161">
        <v>0</v>
      </c>
      <c r="V161">
        <v>5</v>
      </c>
      <c r="W161" s="168" t="s">
        <v>696</v>
      </c>
      <c r="X161" s="168" t="s">
        <v>2943</v>
      </c>
      <c r="Y161">
        <v>784442.25</v>
      </c>
      <c r="Z161">
        <v>22285.32</v>
      </c>
      <c r="AA161">
        <v>762156.93</v>
      </c>
      <c r="AB161">
        <v>6</v>
      </c>
      <c r="AC161">
        <v>269</v>
      </c>
      <c r="AD161">
        <v>212</v>
      </c>
      <c r="AE161">
        <v>127026.155</v>
      </c>
      <c r="AF161" t="s">
        <v>4713</v>
      </c>
      <c r="AG161">
        <v>2833.2971375464685</v>
      </c>
      <c r="AH161">
        <v>0</v>
      </c>
      <c r="AI161">
        <v>0</v>
      </c>
      <c r="AJ161" s="168" t="s">
        <v>695</v>
      </c>
      <c r="AK161">
        <v>648194.1</v>
      </c>
      <c r="AL161">
        <v>1120000</v>
      </c>
      <c r="AM161" s="168" t="s">
        <v>3</v>
      </c>
      <c r="AN161" s="168" t="s">
        <v>1</v>
      </c>
      <c r="AO161" s="168"/>
      <c r="AP161" s="168" t="s">
        <v>2</v>
      </c>
      <c r="AQ161">
        <v>51860435.149999999</v>
      </c>
      <c r="AR161">
        <v>566687.9</v>
      </c>
      <c r="AS161">
        <v>51293747.25</v>
      </c>
      <c r="AT161">
        <v>25855</v>
      </c>
      <c r="AU161">
        <v>499</v>
      </c>
      <c r="AV161">
        <v>14935</v>
      </c>
      <c r="AW161">
        <v>3649.8610901850875</v>
      </c>
      <c r="AX161">
        <v>43709863.640000001</v>
      </c>
      <c r="AY161">
        <v>928592.94587448286</v>
      </c>
      <c r="AZ161">
        <v>102793.08066132265</v>
      </c>
      <c r="BA161" t="s">
        <v>4985</v>
      </c>
      <c r="BB161">
        <v>1983.9004931347902</v>
      </c>
      <c r="BC161">
        <v>0</v>
      </c>
      <c r="BD161">
        <v>417844.54</v>
      </c>
      <c r="BE161" s="168"/>
      <c r="BF161">
        <v>43709863.640000001</v>
      </c>
      <c r="BG161">
        <v>83495000</v>
      </c>
    </row>
    <row r="162" spans="1:59" x14ac:dyDescent="0.25">
      <c r="A162" s="168" t="s">
        <v>680</v>
      </c>
      <c r="B162" s="168" t="s">
        <v>681</v>
      </c>
      <c r="C162" s="168" t="s">
        <v>692</v>
      </c>
      <c r="D162" s="168" t="s">
        <v>178</v>
      </c>
      <c r="E162" s="168" t="s">
        <v>694</v>
      </c>
      <c r="F162" s="168" t="s">
        <v>4234</v>
      </c>
      <c r="G162" s="168" t="s">
        <v>2801</v>
      </c>
      <c r="H162" s="168" t="s">
        <v>187</v>
      </c>
      <c r="I162" s="168" t="s">
        <v>2802</v>
      </c>
      <c r="J162" s="168" t="s">
        <v>2801</v>
      </c>
      <c r="K162">
        <v>0</v>
      </c>
      <c r="L162">
        <v>86577.23</v>
      </c>
      <c r="M162">
        <v>5301.4</v>
      </c>
      <c r="N162">
        <v>81275.83</v>
      </c>
      <c r="O162">
        <v>1</v>
      </c>
      <c r="P162">
        <v>21</v>
      </c>
      <c r="Q162">
        <v>23</v>
      </c>
      <c r="R162" s="168" t="s">
        <v>4234</v>
      </c>
      <c r="S162" s="168" t="s">
        <v>4235</v>
      </c>
      <c r="T162" s="168" t="s">
        <v>4236</v>
      </c>
      <c r="U162">
        <v>0</v>
      </c>
      <c r="V162">
        <v>6</v>
      </c>
      <c r="W162" s="168" t="s">
        <v>2803</v>
      </c>
      <c r="X162" s="168" t="s">
        <v>2915</v>
      </c>
      <c r="Y162">
        <v>784442.25</v>
      </c>
      <c r="Z162">
        <v>22285.32</v>
      </c>
      <c r="AA162">
        <v>762156.93</v>
      </c>
      <c r="AB162">
        <v>6</v>
      </c>
      <c r="AC162">
        <v>269</v>
      </c>
      <c r="AD162">
        <v>212</v>
      </c>
      <c r="AE162">
        <v>127026.155</v>
      </c>
      <c r="AF162" t="s">
        <v>4713</v>
      </c>
      <c r="AG162">
        <v>2833.2971375464685</v>
      </c>
      <c r="AH162">
        <v>0</v>
      </c>
      <c r="AI162">
        <v>0</v>
      </c>
      <c r="AJ162" s="168" t="s">
        <v>695</v>
      </c>
      <c r="AK162">
        <v>648194.1</v>
      </c>
      <c r="AL162">
        <v>1120000</v>
      </c>
      <c r="AM162" s="168" t="s">
        <v>3</v>
      </c>
      <c r="AN162" s="168" t="s">
        <v>1</v>
      </c>
      <c r="AO162" s="168"/>
      <c r="AP162" s="168" t="s">
        <v>2</v>
      </c>
      <c r="AQ162">
        <v>51860435.149999999</v>
      </c>
      <c r="AR162">
        <v>566687.9</v>
      </c>
      <c r="AS162">
        <v>51293747.25</v>
      </c>
      <c r="AT162">
        <v>25855</v>
      </c>
      <c r="AU162">
        <v>499</v>
      </c>
      <c r="AV162">
        <v>14935</v>
      </c>
      <c r="AW162">
        <v>3649.8610901850875</v>
      </c>
      <c r="AX162">
        <v>43709863.640000001</v>
      </c>
      <c r="AY162">
        <v>928592.94587448286</v>
      </c>
      <c r="AZ162">
        <v>102793.08066132265</v>
      </c>
      <c r="BA162" t="s">
        <v>4985</v>
      </c>
      <c r="BB162">
        <v>1983.9004931347902</v>
      </c>
      <c r="BC162">
        <v>0</v>
      </c>
      <c r="BD162">
        <v>417844.54</v>
      </c>
      <c r="BE162" s="168"/>
      <c r="BF162">
        <v>43709863.640000001</v>
      </c>
      <c r="BG162">
        <v>83495000</v>
      </c>
    </row>
    <row r="163" spans="1:59" x14ac:dyDescent="0.25">
      <c r="A163" s="168" t="s">
        <v>680</v>
      </c>
      <c r="B163" s="168" t="s">
        <v>681</v>
      </c>
      <c r="C163" s="168" t="s">
        <v>2838</v>
      </c>
      <c r="D163" s="168" t="s">
        <v>2839</v>
      </c>
      <c r="E163" s="168" t="s">
        <v>2840</v>
      </c>
      <c r="F163" s="168" t="s">
        <v>4237</v>
      </c>
      <c r="G163" s="168" t="s">
        <v>2692</v>
      </c>
      <c r="H163" s="168" t="s">
        <v>292</v>
      </c>
      <c r="I163" s="168" t="s">
        <v>2693</v>
      </c>
      <c r="J163" s="168" t="s">
        <v>2692</v>
      </c>
      <c r="K163">
        <v>0</v>
      </c>
      <c r="L163">
        <v>62773.73</v>
      </c>
      <c r="M163">
        <v>0</v>
      </c>
      <c r="N163">
        <v>62773.73</v>
      </c>
      <c r="O163">
        <v>1</v>
      </c>
      <c r="P163">
        <v>22</v>
      </c>
      <c r="Q163">
        <v>36</v>
      </c>
      <c r="R163" s="168" t="s">
        <v>4237</v>
      </c>
      <c r="S163" s="168" t="s">
        <v>4238</v>
      </c>
      <c r="T163" s="168" t="s">
        <v>4239</v>
      </c>
      <c r="U163">
        <v>0</v>
      </c>
      <c r="V163">
        <v>1</v>
      </c>
      <c r="W163" s="168" t="s">
        <v>2694</v>
      </c>
      <c r="X163" s="168" t="s">
        <v>2870</v>
      </c>
      <c r="Y163">
        <v>325018.38</v>
      </c>
      <c r="Z163">
        <v>5475.48</v>
      </c>
      <c r="AA163">
        <v>319542.90000000002</v>
      </c>
      <c r="AB163">
        <v>4</v>
      </c>
      <c r="AC163">
        <v>189</v>
      </c>
      <c r="AD163">
        <v>125</v>
      </c>
      <c r="AE163">
        <v>79885.725000000006</v>
      </c>
      <c r="AF163">
        <v>2556.3431999999998</v>
      </c>
      <c r="AG163">
        <v>1690.7031746031746</v>
      </c>
      <c r="AH163">
        <v>0</v>
      </c>
      <c r="AI163">
        <v>0</v>
      </c>
      <c r="AJ163" s="168" t="s">
        <v>2841</v>
      </c>
      <c r="AK163">
        <v>273773.7</v>
      </c>
      <c r="AL163">
        <v>550000</v>
      </c>
      <c r="AM163" s="168" t="s">
        <v>3</v>
      </c>
      <c r="AN163" s="168" t="s">
        <v>1</v>
      </c>
      <c r="AO163" s="168"/>
      <c r="AP163" s="168" t="s">
        <v>2</v>
      </c>
      <c r="AQ163">
        <v>51860435.149999999</v>
      </c>
      <c r="AR163">
        <v>566687.9</v>
      </c>
      <c r="AS163">
        <v>51293747.25</v>
      </c>
      <c r="AT163">
        <v>25855</v>
      </c>
      <c r="AU163">
        <v>499</v>
      </c>
      <c r="AV163">
        <v>14935</v>
      </c>
      <c r="AW163">
        <v>3649.8610901850875</v>
      </c>
      <c r="AX163">
        <v>43709863.640000001</v>
      </c>
      <c r="AY163">
        <v>928592.94587448286</v>
      </c>
      <c r="AZ163">
        <v>102793.08066132265</v>
      </c>
      <c r="BA163" t="s">
        <v>4985</v>
      </c>
      <c r="BB163">
        <v>1983.9004931347902</v>
      </c>
      <c r="BC163">
        <v>0</v>
      </c>
      <c r="BD163">
        <v>417844.54</v>
      </c>
      <c r="BE163" s="168"/>
      <c r="BF163">
        <v>43709863.640000001</v>
      </c>
      <c r="BG163">
        <v>83495000</v>
      </c>
    </row>
    <row r="164" spans="1:59" x14ac:dyDescent="0.25">
      <c r="A164" s="168" t="s">
        <v>680</v>
      </c>
      <c r="B164" s="168" t="s">
        <v>681</v>
      </c>
      <c r="C164" s="168" t="s">
        <v>2838</v>
      </c>
      <c r="D164" s="168" t="s">
        <v>2839</v>
      </c>
      <c r="E164" s="168" t="s">
        <v>2840</v>
      </c>
      <c r="F164" s="168" t="s">
        <v>3908</v>
      </c>
      <c r="G164" s="168" t="s">
        <v>3027</v>
      </c>
      <c r="H164" s="168" t="s">
        <v>293</v>
      </c>
      <c r="I164" s="168" t="s">
        <v>3028</v>
      </c>
      <c r="J164" s="168" t="s">
        <v>3027</v>
      </c>
      <c r="K164">
        <v>0</v>
      </c>
      <c r="L164">
        <v>76225.990000000005</v>
      </c>
      <c r="M164">
        <v>0</v>
      </c>
      <c r="N164">
        <v>76225.990000000005</v>
      </c>
      <c r="O164">
        <v>1</v>
      </c>
      <c r="P164">
        <v>35</v>
      </c>
      <c r="Q164">
        <v>52</v>
      </c>
      <c r="R164" s="168" t="s">
        <v>3908</v>
      </c>
      <c r="S164" s="168" t="s">
        <v>3909</v>
      </c>
      <c r="T164" s="168" t="s">
        <v>3910</v>
      </c>
      <c r="U164">
        <v>0</v>
      </c>
      <c r="V164">
        <v>2</v>
      </c>
      <c r="W164" s="168" t="s">
        <v>3029</v>
      </c>
      <c r="X164" s="168" t="s">
        <v>2902</v>
      </c>
      <c r="Y164">
        <v>325018.38</v>
      </c>
      <c r="Z164">
        <v>5475.48</v>
      </c>
      <c r="AA164">
        <v>319542.90000000002</v>
      </c>
      <c r="AB164">
        <v>4</v>
      </c>
      <c r="AC164">
        <v>189</v>
      </c>
      <c r="AD164">
        <v>125</v>
      </c>
      <c r="AE164">
        <v>79885.725000000006</v>
      </c>
      <c r="AF164">
        <v>2556.3431999999998</v>
      </c>
      <c r="AG164">
        <v>1690.7031746031746</v>
      </c>
      <c r="AH164">
        <v>0</v>
      </c>
      <c r="AI164">
        <v>0</v>
      </c>
      <c r="AJ164" s="168" t="s">
        <v>2841</v>
      </c>
      <c r="AK164">
        <v>273773.7</v>
      </c>
      <c r="AL164">
        <v>550000</v>
      </c>
      <c r="AM164" s="168" t="s">
        <v>3</v>
      </c>
      <c r="AN164" s="168" t="s">
        <v>1</v>
      </c>
      <c r="AO164" s="168"/>
      <c r="AP164" s="168" t="s">
        <v>2</v>
      </c>
      <c r="AQ164">
        <v>51860435.149999999</v>
      </c>
      <c r="AR164">
        <v>566687.9</v>
      </c>
      <c r="AS164">
        <v>51293747.25</v>
      </c>
      <c r="AT164">
        <v>25855</v>
      </c>
      <c r="AU164">
        <v>499</v>
      </c>
      <c r="AV164">
        <v>14935</v>
      </c>
      <c r="AW164">
        <v>3649.8610901850875</v>
      </c>
      <c r="AX164">
        <v>43709863.640000001</v>
      </c>
      <c r="AY164">
        <v>928592.94587448286</v>
      </c>
      <c r="AZ164">
        <v>102793.08066132265</v>
      </c>
      <c r="BA164" t="s">
        <v>4985</v>
      </c>
      <c r="BB164">
        <v>1983.9004931347902</v>
      </c>
      <c r="BC164">
        <v>0</v>
      </c>
      <c r="BD164">
        <v>417844.54</v>
      </c>
      <c r="BE164" s="168"/>
      <c r="BF164">
        <v>43709863.640000001</v>
      </c>
      <c r="BG164">
        <v>83495000</v>
      </c>
    </row>
    <row r="165" spans="1:59" x14ac:dyDescent="0.25">
      <c r="A165" s="168" t="s">
        <v>680</v>
      </c>
      <c r="B165" s="168" t="s">
        <v>681</v>
      </c>
      <c r="C165" s="168" t="s">
        <v>2838</v>
      </c>
      <c r="D165" s="168" t="s">
        <v>2839</v>
      </c>
      <c r="E165" s="168" t="s">
        <v>2840</v>
      </c>
      <c r="F165" s="168" t="s">
        <v>4085</v>
      </c>
      <c r="G165" s="168" t="s">
        <v>295</v>
      </c>
      <c r="H165" s="168" t="s">
        <v>296</v>
      </c>
      <c r="I165" s="168" t="s">
        <v>294</v>
      </c>
      <c r="J165" s="168" t="s">
        <v>295</v>
      </c>
      <c r="K165">
        <v>0</v>
      </c>
      <c r="L165">
        <v>103670.33</v>
      </c>
      <c r="M165">
        <v>0</v>
      </c>
      <c r="N165">
        <v>103670.33</v>
      </c>
      <c r="O165">
        <v>1</v>
      </c>
      <c r="P165">
        <v>36</v>
      </c>
      <c r="Q165">
        <v>46</v>
      </c>
      <c r="R165" s="168" t="s">
        <v>4085</v>
      </c>
      <c r="S165" s="168" t="s">
        <v>4086</v>
      </c>
      <c r="T165" s="168" t="s">
        <v>4087</v>
      </c>
      <c r="U165">
        <v>0</v>
      </c>
      <c r="V165">
        <v>3</v>
      </c>
      <c r="W165" s="168" t="s">
        <v>689</v>
      </c>
      <c r="X165" s="168" t="s">
        <v>2902</v>
      </c>
      <c r="Y165">
        <v>325018.38</v>
      </c>
      <c r="Z165">
        <v>5475.48</v>
      </c>
      <c r="AA165">
        <v>319542.90000000002</v>
      </c>
      <c r="AB165">
        <v>4</v>
      </c>
      <c r="AC165">
        <v>189</v>
      </c>
      <c r="AD165">
        <v>125</v>
      </c>
      <c r="AE165">
        <v>79885.725000000006</v>
      </c>
      <c r="AF165">
        <v>2556.3431999999998</v>
      </c>
      <c r="AG165">
        <v>1690.7031746031746</v>
      </c>
      <c r="AH165">
        <v>0</v>
      </c>
      <c r="AI165">
        <v>0</v>
      </c>
      <c r="AJ165" s="168" t="s">
        <v>2841</v>
      </c>
      <c r="AK165">
        <v>273773.7</v>
      </c>
      <c r="AL165">
        <v>550000</v>
      </c>
      <c r="AM165" s="168" t="s">
        <v>3</v>
      </c>
      <c r="AN165" s="168" t="s">
        <v>1</v>
      </c>
      <c r="AO165" s="168"/>
      <c r="AP165" s="168" t="s">
        <v>2</v>
      </c>
      <c r="AQ165">
        <v>51860435.149999999</v>
      </c>
      <c r="AR165">
        <v>566687.9</v>
      </c>
      <c r="AS165">
        <v>51293747.25</v>
      </c>
      <c r="AT165">
        <v>25855</v>
      </c>
      <c r="AU165">
        <v>499</v>
      </c>
      <c r="AV165">
        <v>14935</v>
      </c>
      <c r="AW165">
        <v>3649.8610901850875</v>
      </c>
      <c r="AX165">
        <v>43709863.640000001</v>
      </c>
      <c r="AY165">
        <v>928592.94587448286</v>
      </c>
      <c r="AZ165">
        <v>102793.08066132265</v>
      </c>
      <c r="BA165" t="s">
        <v>4985</v>
      </c>
      <c r="BB165">
        <v>1983.9004931347902</v>
      </c>
      <c r="BC165">
        <v>0</v>
      </c>
      <c r="BD165">
        <v>417844.54</v>
      </c>
      <c r="BE165" s="168"/>
      <c r="BF165">
        <v>43709863.640000001</v>
      </c>
      <c r="BG165">
        <v>83495000</v>
      </c>
    </row>
    <row r="166" spans="1:59" x14ac:dyDescent="0.25">
      <c r="A166" s="168" t="s">
        <v>680</v>
      </c>
      <c r="B166" s="168" t="s">
        <v>681</v>
      </c>
      <c r="C166" s="168" t="s">
        <v>2838</v>
      </c>
      <c r="D166" s="168" t="s">
        <v>2839</v>
      </c>
      <c r="E166" s="168" t="s">
        <v>2840</v>
      </c>
      <c r="F166" s="168" t="s">
        <v>3911</v>
      </c>
      <c r="G166" s="168" t="s">
        <v>298</v>
      </c>
      <c r="H166" s="168" t="s">
        <v>299</v>
      </c>
      <c r="I166" s="168" t="s">
        <v>297</v>
      </c>
      <c r="J166" s="168" t="s">
        <v>298</v>
      </c>
      <c r="K166">
        <v>0</v>
      </c>
      <c r="L166">
        <v>82348.33</v>
      </c>
      <c r="M166">
        <v>5475.48</v>
      </c>
      <c r="N166">
        <v>76872.850000000006</v>
      </c>
      <c r="O166">
        <v>1</v>
      </c>
      <c r="P166">
        <v>32</v>
      </c>
      <c r="Q166">
        <v>55</v>
      </c>
      <c r="R166" s="168" t="s">
        <v>3911</v>
      </c>
      <c r="S166" s="168" t="s">
        <v>3912</v>
      </c>
      <c r="T166" s="168" t="s">
        <v>3913</v>
      </c>
      <c r="U166">
        <v>0</v>
      </c>
      <c r="V166">
        <v>4</v>
      </c>
      <c r="W166" s="168" t="s">
        <v>690</v>
      </c>
      <c r="X166" s="168" t="s">
        <v>2915</v>
      </c>
      <c r="Y166">
        <v>325018.38</v>
      </c>
      <c r="Z166">
        <v>5475.48</v>
      </c>
      <c r="AA166">
        <v>319542.90000000002</v>
      </c>
      <c r="AB166">
        <v>4</v>
      </c>
      <c r="AC166">
        <v>189</v>
      </c>
      <c r="AD166">
        <v>125</v>
      </c>
      <c r="AE166">
        <v>79885.725000000006</v>
      </c>
      <c r="AF166">
        <v>2556.3431999999998</v>
      </c>
      <c r="AG166">
        <v>1690.7031746031746</v>
      </c>
      <c r="AH166">
        <v>0</v>
      </c>
      <c r="AI166">
        <v>0</v>
      </c>
      <c r="AJ166" s="168" t="s">
        <v>2841</v>
      </c>
      <c r="AK166">
        <v>273773.7</v>
      </c>
      <c r="AL166">
        <v>550000</v>
      </c>
      <c r="AM166" s="168" t="s">
        <v>3</v>
      </c>
      <c r="AN166" s="168" t="s">
        <v>1</v>
      </c>
      <c r="AO166" s="168"/>
      <c r="AP166" s="168" t="s">
        <v>2</v>
      </c>
      <c r="AQ166">
        <v>51860435.149999999</v>
      </c>
      <c r="AR166">
        <v>566687.9</v>
      </c>
      <c r="AS166">
        <v>51293747.25</v>
      </c>
      <c r="AT166">
        <v>25855</v>
      </c>
      <c r="AU166">
        <v>499</v>
      </c>
      <c r="AV166">
        <v>14935</v>
      </c>
      <c r="AW166">
        <v>3649.8610901850875</v>
      </c>
      <c r="AX166">
        <v>43709863.640000001</v>
      </c>
      <c r="AY166">
        <v>928592.94587448286</v>
      </c>
      <c r="AZ166">
        <v>102793.08066132265</v>
      </c>
      <c r="BA166" t="s">
        <v>4985</v>
      </c>
      <c r="BB166">
        <v>1983.9004931347902</v>
      </c>
      <c r="BC166">
        <v>0</v>
      </c>
      <c r="BD166">
        <v>417844.54</v>
      </c>
      <c r="BE166" s="168"/>
      <c r="BF166">
        <v>43709863.640000001</v>
      </c>
      <c r="BG166">
        <v>83495000</v>
      </c>
    </row>
    <row r="167" spans="1:59" x14ac:dyDescent="0.25">
      <c r="A167" s="168" t="s">
        <v>3632</v>
      </c>
      <c r="B167" s="168" t="s">
        <v>3633</v>
      </c>
      <c r="C167" s="168" t="s">
        <v>3634</v>
      </c>
      <c r="D167" s="168" t="s">
        <v>3635</v>
      </c>
      <c r="E167" s="168" t="s">
        <v>3636</v>
      </c>
      <c r="F167" s="168" t="s">
        <v>3637</v>
      </c>
      <c r="G167" s="168" t="s">
        <v>3636</v>
      </c>
      <c r="H167" s="168" t="s">
        <v>3638</v>
      </c>
      <c r="I167" s="168" t="s">
        <v>3639</v>
      </c>
      <c r="J167" s="168" t="s">
        <v>3636</v>
      </c>
      <c r="K167">
        <v>0</v>
      </c>
      <c r="L167">
        <v>422.43</v>
      </c>
      <c r="M167">
        <v>0</v>
      </c>
      <c r="N167">
        <v>422.43</v>
      </c>
      <c r="O167">
        <v>1</v>
      </c>
      <c r="P167">
        <v>1</v>
      </c>
      <c r="Q167">
        <v>1</v>
      </c>
      <c r="R167" s="168" t="s">
        <v>3637</v>
      </c>
      <c r="S167" s="168" t="s">
        <v>3637</v>
      </c>
      <c r="T167" s="168" t="s">
        <v>3637</v>
      </c>
      <c r="U167">
        <v>0</v>
      </c>
      <c r="V167">
        <v>1</v>
      </c>
      <c r="W167" s="168" t="s">
        <v>3640</v>
      </c>
      <c r="X167" s="168" t="s">
        <v>2870</v>
      </c>
      <c r="Y167">
        <v>422.43</v>
      </c>
      <c r="Z167">
        <v>0</v>
      </c>
      <c r="AA167">
        <v>422.43</v>
      </c>
      <c r="AB167">
        <v>1</v>
      </c>
      <c r="AC167">
        <v>1</v>
      </c>
      <c r="AD167">
        <v>1</v>
      </c>
      <c r="AE167">
        <v>422.43</v>
      </c>
      <c r="AF167">
        <v>422.43</v>
      </c>
      <c r="AG167">
        <v>422.43</v>
      </c>
      <c r="AH167">
        <v>0</v>
      </c>
      <c r="AI167">
        <v>0</v>
      </c>
      <c r="AJ167" s="168" t="s">
        <v>3640</v>
      </c>
      <c r="AK167">
        <v>359.82</v>
      </c>
      <c r="AL167">
        <v>0</v>
      </c>
      <c r="AM167" s="168" t="s">
        <v>3</v>
      </c>
      <c r="AN167" s="168" t="s">
        <v>1</v>
      </c>
      <c r="AO167" s="168"/>
      <c r="AP167" s="168" t="s">
        <v>2</v>
      </c>
      <c r="AQ167">
        <v>51860435.149999999</v>
      </c>
      <c r="AR167">
        <v>566687.9</v>
      </c>
      <c r="AS167">
        <v>51293747.25</v>
      </c>
      <c r="AT167">
        <v>25855</v>
      </c>
      <c r="AU167">
        <v>499</v>
      </c>
      <c r="AV167">
        <v>14935</v>
      </c>
      <c r="AW167">
        <v>3649.8610901850875</v>
      </c>
      <c r="AX167">
        <v>43709863.640000001</v>
      </c>
      <c r="AY167">
        <v>928592.94587448286</v>
      </c>
      <c r="AZ167">
        <v>102793.08066132265</v>
      </c>
      <c r="BA167" t="s">
        <v>4985</v>
      </c>
      <c r="BB167">
        <v>1983.9004931347902</v>
      </c>
      <c r="BC167">
        <v>0</v>
      </c>
      <c r="BD167">
        <v>417844.54</v>
      </c>
      <c r="BE167" s="168"/>
      <c r="BF167">
        <v>43709863.640000001</v>
      </c>
      <c r="BG167">
        <v>83495000</v>
      </c>
    </row>
    <row r="168" spans="1:59" x14ac:dyDescent="0.25">
      <c r="A168" s="168" t="s">
        <v>697</v>
      </c>
      <c r="B168" s="168" t="s">
        <v>698</v>
      </c>
      <c r="C168" s="168" t="s">
        <v>699</v>
      </c>
      <c r="D168" s="168" t="s">
        <v>162</v>
      </c>
      <c r="E168" s="168" t="s">
        <v>701</v>
      </c>
      <c r="F168" s="168" t="s">
        <v>4449</v>
      </c>
      <c r="G168" s="168" t="s">
        <v>164</v>
      </c>
      <c r="H168" s="168" t="s">
        <v>165</v>
      </c>
      <c r="I168" s="168" t="s">
        <v>163</v>
      </c>
      <c r="J168" s="168" t="s">
        <v>164</v>
      </c>
      <c r="K168">
        <v>0</v>
      </c>
      <c r="L168">
        <v>95423.48</v>
      </c>
      <c r="M168">
        <v>0</v>
      </c>
      <c r="N168">
        <v>95423.48</v>
      </c>
      <c r="O168">
        <v>1</v>
      </c>
      <c r="P168">
        <v>53</v>
      </c>
      <c r="Q168">
        <v>92</v>
      </c>
      <c r="R168" s="168" t="s">
        <v>4449</v>
      </c>
      <c r="S168" s="168" t="s">
        <v>4450</v>
      </c>
      <c r="T168" s="168" t="s">
        <v>4451</v>
      </c>
      <c r="U168">
        <v>0</v>
      </c>
      <c r="V168">
        <v>1</v>
      </c>
      <c r="W168" s="168" t="s">
        <v>700</v>
      </c>
      <c r="X168" s="168" t="s">
        <v>2915</v>
      </c>
      <c r="Y168">
        <v>444634.81</v>
      </c>
      <c r="Z168">
        <v>1183</v>
      </c>
      <c r="AA168">
        <v>443451.81</v>
      </c>
      <c r="AB168">
        <v>5</v>
      </c>
      <c r="AC168">
        <v>346</v>
      </c>
      <c r="AD168">
        <v>206</v>
      </c>
      <c r="AE168">
        <v>88690.361999999994</v>
      </c>
      <c r="AF168" t="s">
        <v>4717</v>
      </c>
      <c r="AG168">
        <v>1281.6526300578034</v>
      </c>
      <c r="AH168">
        <v>0</v>
      </c>
      <c r="AI168">
        <v>0</v>
      </c>
      <c r="AJ168" s="168" t="s">
        <v>702</v>
      </c>
      <c r="AK168">
        <v>379474.16</v>
      </c>
      <c r="AL168">
        <v>855000</v>
      </c>
      <c r="AM168" s="168" t="s">
        <v>3</v>
      </c>
      <c r="AN168" s="168" t="s">
        <v>1</v>
      </c>
      <c r="AO168" s="168"/>
      <c r="AP168" s="168" t="s">
        <v>2</v>
      </c>
      <c r="AQ168">
        <v>51860435.149999999</v>
      </c>
      <c r="AR168">
        <v>566687.9</v>
      </c>
      <c r="AS168">
        <v>51293747.25</v>
      </c>
      <c r="AT168">
        <v>25855</v>
      </c>
      <c r="AU168">
        <v>499</v>
      </c>
      <c r="AV168">
        <v>14935</v>
      </c>
      <c r="AW168">
        <v>3649.8610901850875</v>
      </c>
      <c r="AX168">
        <v>43709863.640000001</v>
      </c>
      <c r="AY168">
        <v>928592.94587448286</v>
      </c>
      <c r="AZ168">
        <v>102793.08066132265</v>
      </c>
      <c r="BA168" t="s">
        <v>4985</v>
      </c>
      <c r="BB168">
        <v>1983.9004931347902</v>
      </c>
      <c r="BC168">
        <v>0</v>
      </c>
      <c r="BD168">
        <v>417844.54</v>
      </c>
      <c r="BE168" s="168"/>
      <c r="BF168">
        <v>43709863.640000001</v>
      </c>
      <c r="BG168">
        <v>83495000</v>
      </c>
    </row>
    <row r="169" spans="1:59" x14ac:dyDescent="0.25">
      <c r="A169" s="168" t="s">
        <v>697</v>
      </c>
      <c r="B169" s="168" t="s">
        <v>698</v>
      </c>
      <c r="C169" s="168" t="s">
        <v>699</v>
      </c>
      <c r="D169" s="168" t="s">
        <v>162</v>
      </c>
      <c r="E169" s="168" t="s">
        <v>701</v>
      </c>
      <c r="F169" s="168" t="s">
        <v>4718</v>
      </c>
      <c r="G169" s="168" t="s">
        <v>167</v>
      </c>
      <c r="H169" s="168" t="s">
        <v>168</v>
      </c>
      <c r="I169" s="168" t="s">
        <v>166</v>
      </c>
      <c r="J169" s="168" t="s">
        <v>167</v>
      </c>
      <c r="K169">
        <v>0</v>
      </c>
      <c r="L169">
        <v>89489.93</v>
      </c>
      <c r="M169">
        <v>653.20000000000005</v>
      </c>
      <c r="N169">
        <v>88836.73</v>
      </c>
      <c r="O169">
        <v>1</v>
      </c>
      <c r="P169">
        <v>54</v>
      </c>
      <c r="Q169">
        <v>82</v>
      </c>
      <c r="R169" s="168" t="s">
        <v>4718</v>
      </c>
      <c r="S169" s="168" t="s">
        <v>4719</v>
      </c>
      <c r="T169" s="168" t="s">
        <v>4720</v>
      </c>
      <c r="U169">
        <v>0</v>
      </c>
      <c r="V169">
        <v>2</v>
      </c>
      <c r="W169" s="168" t="s">
        <v>703</v>
      </c>
      <c r="X169" s="168" t="s">
        <v>2915</v>
      </c>
      <c r="Y169">
        <v>444634.81</v>
      </c>
      <c r="Z169">
        <v>1183</v>
      </c>
      <c r="AA169">
        <v>443451.81</v>
      </c>
      <c r="AB169">
        <v>5</v>
      </c>
      <c r="AC169">
        <v>346</v>
      </c>
      <c r="AD169">
        <v>206</v>
      </c>
      <c r="AE169">
        <v>88690.361999999994</v>
      </c>
      <c r="AF169" t="s">
        <v>4717</v>
      </c>
      <c r="AG169">
        <v>1281.6526300578034</v>
      </c>
      <c r="AH169">
        <v>0</v>
      </c>
      <c r="AI169">
        <v>0</v>
      </c>
      <c r="AJ169" s="168" t="s">
        <v>702</v>
      </c>
      <c r="AK169">
        <v>379474.16</v>
      </c>
      <c r="AL169">
        <v>855000</v>
      </c>
      <c r="AM169" s="168" t="s">
        <v>3</v>
      </c>
      <c r="AN169" s="168" t="s">
        <v>1</v>
      </c>
      <c r="AO169" s="168"/>
      <c r="AP169" s="168" t="s">
        <v>2</v>
      </c>
      <c r="AQ169">
        <v>51860435.149999999</v>
      </c>
      <c r="AR169">
        <v>566687.9</v>
      </c>
      <c r="AS169">
        <v>51293747.25</v>
      </c>
      <c r="AT169">
        <v>25855</v>
      </c>
      <c r="AU169">
        <v>499</v>
      </c>
      <c r="AV169">
        <v>14935</v>
      </c>
      <c r="AW169">
        <v>3649.8610901850875</v>
      </c>
      <c r="AX169">
        <v>43709863.640000001</v>
      </c>
      <c r="AY169">
        <v>928592.94587448286</v>
      </c>
      <c r="AZ169">
        <v>102793.08066132265</v>
      </c>
      <c r="BA169" t="s">
        <v>4985</v>
      </c>
      <c r="BB169">
        <v>1983.9004931347902</v>
      </c>
      <c r="BC169">
        <v>0</v>
      </c>
      <c r="BD169">
        <v>417844.54</v>
      </c>
      <c r="BE169" s="168"/>
      <c r="BF169">
        <v>43709863.640000001</v>
      </c>
      <c r="BG169">
        <v>83495000</v>
      </c>
    </row>
    <row r="170" spans="1:59" x14ac:dyDescent="0.25">
      <c r="A170" s="168" t="s">
        <v>697</v>
      </c>
      <c r="B170" s="168" t="s">
        <v>698</v>
      </c>
      <c r="C170" s="168" t="s">
        <v>699</v>
      </c>
      <c r="D170" s="168" t="s">
        <v>162</v>
      </c>
      <c r="E170" s="168" t="s">
        <v>701</v>
      </c>
      <c r="F170" s="168" t="s">
        <v>4240</v>
      </c>
      <c r="G170" s="168" t="s">
        <v>171</v>
      </c>
      <c r="H170" s="168" t="s">
        <v>172</v>
      </c>
      <c r="I170" s="168" t="s">
        <v>170</v>
      </c>
      <c r="J170" s="168" t="s">
        <v>171</v>
      </c>
      <c r="K170">
        <v>0</v>
      </c>
      <c r="L170">
        <v>85507.71</v>
      </c>
      <c r="M170">
        <v>529.79999999999995</v>
      </c>
      <c r="N170">
        <v>84977.91</v>
      </c>
      <c r="O170">
        <v>1</v>
      </c>
      <c r="P170">
        <v>35</v>
      </c>
      <c r="Q170">
        <v>56</v>
      </c>
      <c r="R170" s="168" t="s">
        <v>4240</v>
      </c>
      <c r="S170" s="168" t="s">
        <v>4241</v>
      </c>
      <c r="T170" s="168" t="s">
        <v>4242</v>
      </c>
      <c r="U170">
        <v>0</v>
      </c>
      <c r="V170">
        <v>3</v>
      </c>
      <c r="W170" s="168" t="s">
        <v>705</v>
      </c>
      <c r="X170" s="168" t="s">
        <v>2915</v>
      </c>
      <c r="Y170">
        <v>444634.81</v>
      </c>
      <c r="Z170">
        <v>1183</v>
      </c>
      <c r="AA170">
        <v>443451.81</v>
      </c>
      <c r="AB170">
        <v>5</v>
      </c>
      <c r="AC170">
        <v>346</v>
      </c>
      <c r="AD170">
        <v>206</v>
      </c>
      <c r="AE170">
        <v>88690.361999999994</v>
      </c>
      <c r="AF170" t="s">
        <v>4717</v>
      </c>
      <c r="AG170">
        <v>1281.6526300578034</v>
      </c>
      <c r="AH170">
        <v>0</v>
      </c>
      <c r="AI170">
        <v>0</v>
      </c>
      <c r="AJ170" s="168" t="s">
        <v>702</v>
      </c>
      <c r="AK170">
        <v>379474.16</v>
      </c>
      <c r="AL170">
        <v>855000</v>
      </c>
      <c r="AM170" s="168" t="s">
        <v>3</v>
      </c>
      <c r="AN170" s="168" t="s">
        <v>1</v>
      </c>
      <c r="AO170" s="168"/>
      <c r="AP170" s="168" t="s">
        <v>2</v>
      </c>
      <c r="AQ170">
        <v>51860435.149999999</v>
      </c>
      <c r="AR170">
        <v>566687.9</v>
      </c>
      <c r="AS170">
        <v>51293747.25</v>
      </c>
      <c r="AT170">
        <v>25855</v>
      </c>
      <c r="AU170">
        <v>499</v>
      </c>
      <c r="AV170">
        <v>14935</v>
      </c>
      <c r="AW170">
        <v>3649.8610901850875</v>
      </c>
      <c r="AX170">
        <v>43709863.640000001</v>
      </c>
      <c r="AY170">
        <v>928592.94587448286</v>
      </c>
      <c r="AZ170">
        <v>102793.08066132265</v>
      </c>
      <c r="BA170" t="s">
        <v>4985</v>
      </c>
      <c r="BB170">
        <v>1983.9004931347902</v>
      </c>
      <c r="BC170">
        <v>0</v>
      </c>
      <c r="BD170">
        <v>417844.54</v>
      </c>
      <c r="BE170" s="168"/>
      <c r="BF170">
        <v>43709863.640000001</v>
      </c>
      <c r="BG170">
        <v>83495000</v>
      </c>
    </row>
    <row r="171" spans="1:59" x14ac:dyDescent="0.25">
      <c r="A171" s="168" t="s">
        <v>697</v>
      </c>
      <c r="B171" s="168" t="s">
        <v>698</v>
      </c>
      <c r="C171" s="168" t="s">
        <v>699</v>
      </c>
      <c r="D171" s="168" t="s">
        <v>162</v>
      </c>
      <c r="E171" s="168" t="s">
        <v>701</v>
      </c>
      <c r="F171" s="168" t="s">
        <v>4243</v>
      </c>
      <c r="G171" s="168" t="s">
        <v>169</v>
      </c>
      <c r="H171" s="168" t="s">
        <v>174</v>
      </c>
      <c r="I171" s="168" t="s">
        <v>173</v>
      </c>
      <c r="J171" s="168" t="s">
        <v>169</v>
      </c>
      <c r="K171">
        <v>0</v>
      </c>
      <c r="L171">
        <v>54033.760000000002</v>
      </c>
      <c r="M171">
        <v>0</v>
      </c>
      <c r="N171">
        <v>54033.760000000002</v>
      </c>
      <c r="O171">
        <v>1</v>
      </c>
      <c r="P171">
        <v>22</v>
      </c>
      <c r="Q171">
        <v>46</v>
      </c>
      <c r="R171" s="168" t="s">
        <v>4243</v>
      </c>
      <c r="S171" s="168" t="s">
        <v>4244</v>
      </c>
      <c r="T171" s="168" t="s">
        <v>4245</v>
      </c>
      <c r="U171">
        <v>0</v>
      </c>
      <c r="V171">
        <v>4</v>
      </c>
      <c r="W171" s="168" t="s">
        <v>704</v>
      </c>
      <c r="X171" s="168" t="s">
        <v>2915</v>
      </c>
      <c r="Y171">
        <v>444634.81</v>
      </c>
      <c r="Z171">
        <v>1183</v>
      </c>
      <c r="AA171">
        <v>443451.81</v>
      </c>
      <c r="AB171">
        <v>5</v>
      </c>
      <c r="AC171">
        <v>346</v>
      </c>
      <c r="AD171">
        <v>206</v>
      </c>
      <c r="AE171">
        <v>88690.361999999994</v>
      </c>
      <c r="AF171" t="s">
        <v>4717</v>
      </c>
      <c r="AG171">
        <v>1281.6526300578034</v>
      </c>
      <c r="AH171">
        <v>0</v>
      </c>
      <c r="AI171">
        <v>0</v>
      </c>
      <c r="AJ171" s="168" t="s">
        <v>702</v>
      </c>
      <c r="AK171">
        <v>379474.16</v>
      </c>
      <c r="AL171">
        <v>855000</v>
      </c>
      <c r="AM171" s="168" t="s">
        <v>3</v>
      </c>
      <c r="AN171" s="168" t="s">
        <v>1</v>
      </c>
      <c r="AO171" s="168"/>
      <c r="AP171" s="168" t="s">
        <v>2</v>
      </c>
      <c r="AQ171">
        <v>51860435.149999999</v>
      </c>
      <c r="AR171">
        <v>566687.9</v>
      </c>
      <c r="AS171">
        <v>51293747.25</v>
      </c>
      <c r="AT171">
        <v>25855</v>
      </c>
      <c r="AU171">
        <v>499</v>
      </c>
      <c r="AV171">
        <v>14935</v>
      </c>
      <c r="AW171">
        <v>3649.8610901850875</v>
      </c>
      <c r="AX171">
        <v>43709863.640000001</v>
      </c>
      <c r="AY171">
        <v>928592.94587448286</v>
      </c>
      <c r="AZ171">
        <v>102793.08066132265</v>
      </c>
      <c r="BA171" t="s">
        <v>4985</v>
      </c>
      <c r="BB171">
        <v>1983.9004931347902</v>
      </c>
      <c r="BC171">
        <v>0</v>
      </c>
      <c r="BD171">
        <v>417844.54</v>
      </c>
      <c r="BE171" s="168"/>
      <c r="BF171">
        <v>43709863.640000001</v>
      </c>
      <c r="BG171">
        <v>83495000</v>
      </c>
    </row>
    <row r="172" spans="1:59" x14ac:dyDescent="0.25">
      <c r="A172" s="168" t="s">
        <v>697</v>
      </c>
      <c r="B172" s="168" t="s">
        <v>698</v>
      </c>
      <c r="C172" s="168" t="s">
        <v>699</v>
      </c>
      <c r="D172" s="168" t="s">
        <v>162</v>
      </c>
      <c r="E172" s="168" t="s">
        <v>701</v>
      </c>
      <c r="F172" s="168" t="s">
        <v>4246</v>
      </c>
      <c r="G172" s="168" t="s">
        <v>176</v>
      </c>
      <c r="H172" s="168" t="s">
        <v>177</v>
      </c>
      <c r="I172" s="168" t="s">
        <v>175</v>
      </c>
      <c r="J172" s="168" t="s">
        <v>176</v>
      </c>
      <c r="K172">
        <v>0</v>
      </c>
      <c r="L172">
        <v>120179.93</v>
      </c>
      <c r="M172">
        <v>0</v>
      </c>
      <c r="N172">
        <v>120179.93</v>
      </c>
      <c r="O172">
        <v>1</v>
      </c>
      <c r="P172">
        <v>42</v>
      </c>
      <c r="Q172">
        <v>70</v>
      </c>
      <c r="R172" s="168" t="s">
        <v>4246</v>
      </c>
      <c r="S172" s="168" t="s">
        <v>4247</v>
      </c>
      <c r="T172" s="168" t="s">
        <v>4248</v>
      </c>
      <c r="U172">
        <v>0</v>
      </c>
      <c r="V172">
        <v>5</v>
      </c>
      <c r="W172" s="168" t="s">
        <v>706</v>
      </c>
      <c r="X172" s="168" t="s">
        <v>2942</v>
      </c>
      <c r="Y172">
        <v>444634.81</v>
      </c>
      <c r="Z172">
        <v>1183</v>
      </c>
      <c r="AA172">
        <v>443451.81</v>
      </c>
      <c r="AB172">
        <v>5</v>
      </c>
      <c r="AC172">
        <v>346</v>
      </c>
      <c r="AD172">
        <v>206</v>
      </c>
      <c r="AE172">
        <v>88690.361999999994</v>
      </c>
      <c r="AF172" t="s">
        <v>4717</v>
      </c>
      <c r="AG172">
        <v>1281.6526300578034</v>
      </c>
      <c r="AH172">
        <v>0</v>
      </c>
      <c r="AI172">
        <v>0</v>
      </c>
      <c r="AJ172" s="168" t="s">
        <v>702</v>
      </c>
      <c r="AK172">
        <v>379474.16</v>
      </c>
      <c r="AL172">
        <v>855000</v>
      </c>
      <c r="AM172" s="168" t="s">
        <v>3</v>
      </c>
      <c r="AN172" s="168" t="s">
        <v>1</v>
      </c>
      <c r="AO172" s="168"/>
      <c r="AP172" s="168" t="s">
        <v>2</v>
      </c>
      <c r="AQ172">
        <v>51860435.149999999</v>
      </c>
      <c r="AR172">
        <v>566687.9</v>
      </c>
      <c r="AS172">
        <v>51293747.25</v>
      </c>
      <c r="AT172">
        <v>25855</v>
      </c>
      <c r="AU172">
        <v>499</v>
      </c>
      <c r="AV172">
        <v>14935</v>
      </c>
      <c r="AW172">
        <v>3649.8610901850875</v>
      </c>
      <c r="AX172">
        <v>43709863.640000001</v>
      </c>
      <c r="AY172">
        <v>928592.94587448286</v>
      </c>
      <c r="AZ172">
        <v>102793.08066132265</v>
      </c>
      <c r="BA172" t="s">
        <v>4985</v>
      </c>
      <c r="BB172">
        <v>1983.9004931347902</v>
      </c>
      <c r="BC172">
        <v>0</v>
      </c>
      <c r="BD172">
        <v>417844.54</v>
      </c>
      <c r="BE172" s="168"/>
      <c r="BF172">
        <v>43709863.640000001</v>
      </c>
      <c r="BG172">
        <v>83495000</v>
      </c>
    </row>
    <row r="173" spans="1:59" x14ac:dyDescent="0.25">
      <c r="A173" s="168" t="s">
        <v>697</v>
      </c>
      <c r="B173" s="168" t="s">
        <v>698</v>
      </c>
      <c r="C173" s="168" t="s">
        <v>707</v>
      </c>
      <c r="D173" s="168" t="s">
        <v>254</v>
      </c>
      <c r="E173" s="168" t="s">
        <v>708</v>
      </c>
      <c r="F173" s="168" t="s">
        <v>4452</v>
      </c>
      <c r="G173" s="168" t="s">
        <v>2083</v>
      </c>
      <c r="H173" s="168" t="s">
        <v>255</v>
      </c>
      <c r="I173" s="168" t="s">
        <v>2084</v>
      </c>
      <c r="J173" s="168" t="s">
        <v>2083</v>
      </c>
      <c r="K173">
        <v>0</v>
      </c>
      <c r="L173">
        <v>62565.29</v>
      </c>
      <c r="M173">
        <v>0</v>
      </c>
      <c r="N173">
        <v>62565.29</v>
      </c>
      <c r="O173">
        <v>1</v>
      </c>
      <c r="P173">
        <v>29</v>
      </c>
      <c r="Q173">
        <v>39</v>
      </c>
      <c r="R173" s="168" t="s">
        <v>4452</v>
      </c>
      <c r="S173" s="168" t="s">
        <v>4453</v>
      </c>
      <c r="T173" s="168" t="s">
        <v>4454</v>
      </c>
      <c r="U173">
        <v>0</v>
      </c>
      <c r="V173">
        <v>1</v>
      </c>
      <c r="W173" s="168" t="s">
        <v>2085</v>
      </c>
      <c r="X173" s="168" t="s">
        <v>2915</v>
      </c>
      <c r="Y173">
        <v>394575.17</v>
      </c>
      <c r="Z173">
        <v>5500</v>
      </c>
      <c r="AA173">
        <v>389075.17</v>
      </c>
      <c r="AB173">
        <v>5</v>
      </c>
      <c r="AC173">
        <v>271</v>
      </c>
      <c r="AD173">
        <v>173</v>
      </c>
      <c r="AE173">
        <v>77815.034</v>
      </c>
      <c r="AF173" t="s">
        <v>4455</v>
      </c>
      <c r="AG173">
        <v>1435.7017343173432</v>
      </c>
      <c r="AH173">
        <v>0</v>
      </c>
      <c r="AI173">
        <v>0</v>
      </c>
      <c r="AJ173" s="168" t="s">
        <v>709</v>
      </c>
      <c r="AK173">
        <v>330265.40999999997</v>
      </c>
      <c r="AL173">
        <v>680000</v>
      </c>
      <c r="AM173" s="168" t="s">
        <v>3</v>
      </c>
      <c r="AN173" s="168" t="s">
        <v>1</v>
      </c>
      <c r="AO173" s="168"/>
      <c r="AP173" s="168" t="s">
        <v>2</v>
      </c>
      <c r="AQ173">
        <v>51860435.149999999</v>
      </c>
      <c r="AR173">
        <v>566687.9</v>
      </c>
      <c r="AS173">
        <v>51293747.25</v>
      </c>
      <c r="AT173">
        <v>25855</v>
      </c>
      <c r="AU173">
        <v>499</v>
      </c>
      <c r="AV173">
        <v>14935</v>
      </c>
      <c r="AW173">
        <v>3649.8610901850875</v>
      </c>
      <c r="AX173">
        <v>43709863.640000001</v>
      </c>
      <c r="AY173">
        <v>928592.94587448286</v>
      </c>
      <c r="AZ173">
        <v>102793.08066132265</v>
      </c>
      <c r="BA173" t="s">
        <v>4985</v>
      </c>
      <c r="BB173">
        <v>1983.9004931347902</v>
      </c>
      <c r="BC173">
        <v>0</v>
      </c>
      <c r="BD173">
        <v>417844.54</v>
      </c>
      <c r="BE173" s="168"/>
      <c r="BF173">
        <v>43709863.640000001</v>
      </c>
      <c r="BG173">
        <v>83495000</v>
      </c>
    </row>
    <row r="174" spans="1:59" x14ac:dyDescent="0.25">
      <c r="A174" s="168" t="s">
        <v>697</v>
      </c>
      <c r="B174" s="168" t="s">
        <v>698</v>
      </c>
      <c r="C174" s="168" t="s">
        <v>707</v>
      </c>
      <c r="D174" s="168" t="s">
        <v>254</v>
      </c>
      <c r="E174" s="168" t="s">
        <v>708</v>
      </c>
      <c r="F174" s="168" t="s">
        <v>3815</v>
      </c>
      <c r="G174" s="168" t="s">
        <v>257</v>
      </c>
      <c r="H174" s="168" t="s">
        <v>258</v>
      </c>
      <c r="I174" s="168" t="s">
        <v>256</v>
      </c>
      <c r="J174" s="168" t="s">
        <v>257</v>
      </c>
      <c r="K174">
        <v>0</v>
      </c>
      <c r="L174">
        <v>86264.29</v>
      </c>
      <c r="M174">
        <v>0</v>
      </c>
      <c r="N174">
        <v>86264.29</v>
      </c>
      <c r="O174">
        <v>1</v>
      </c>
      <c r="P174">
        <v>33</v>
      </c>
      <c r="Q174">
        <v>49</v>
      </c>
      <c r="R174" s="168" t="s">
        <v>3815</v>
      </c>
      <c r="S174" s="168" t="s">
        <v>3816</v>
      </c>
      <c r="T174" s="168" t="s">
        <v>3817</v>
      </c>
      <c r="U174">
        <v>0</v>
      </c>
      <c r="V174">
        <v>2</v>
      </c>
      <c r="W174" s="168" t="s">
        <v>710</v>
      </c>
      <c r="X174" s="168" t="s">
        <v>2915</v>
      </c>
      <c r="Y174">
        <v>394575.17</v>
      </c>
      <c r="Z174">
        <v>5500</v>
      </c>
      <c r="AA174">
        <v>389075.17</v>
      </c>
      <c r="AB174">
        <v>5</v>
      </c>
      <c r="AC174">
        <v>271</v>
      </c>
      <c r="AD174">
        <v>173</v>
      </c>
      <c r="AE174">
        <v>77815.034</v>
      </c>
      <c r="AF174" t="s">
        <v>4455</v>
      </c>
      <c r="AG174">
        <v>1435.7017343173432</v>
      </c>
      <c r="AH174">
        <v>0</v>
      </c>
      <c r="AI174">
        <v>0</v>
      </c>
      <c r="AJ174" s="168" t="s">
        <v>709</v>
      </c>
      <c r="AK174">
        <v>330265.40999999997</v>
      </c>
      <c r="AL174">
        <v>680000</v>
      </c>
      <c r="AM174" s="168" t="s">
        <v>3</v>
      </c>
      <c r="AN174" s="168" t="s">
        <v>1</v>
      </c>
      <c r="AO174" s="168"/>
      <c r="AP174" s="168" t="s">
        <v>2</v>
      </c>
      <c r="AQ174">
        <v>51860435.149999999</v>
      </c>
      <c r="AR174">
        <v>566687.9</v>
      </c>
      <c r="AS174">
        <v>51293747.25</v>
      </c>
      <c r="AT174">
        <v>25855</v>
      </c>
      <c r="AU174">
        <v>499</v>
      </c>
      <c r="AV174">
        <v>14935</v>
      </c>
      <c r="AW174">
        <v>3649.8610901850875</v>
      </c>
      <c r="AX174">
        <v>43709863.640000001</v>
      </c>
      <c r="AY174">
        <v>928592.94587448286</v>
      </c>
      <c r="AZ174">
        <v>102793.08066132265</v>
      </c>
      <c r="BA174" t="s">
        <v>4985</v>
      </c>
      <c r="BB174">
        <v>1983.9004931347902</v>
      </c>
      <c r="BC174">
        <v>0</v>
      </c>
      <c r="BD174">
        <v>417844.54</v>
      </c>
      <c r="BE174" s="168"/>
      <c r="BF174">
        <v>43709863.640000001</v>
      </c>
      <c r="BG174">
        <v>83495000</v>
      </c>
    </row>
    <row r="175" spans="1:59" x14ac:dyDescent="0.25">
      <c r="A175" s="168" t="s">
        <v>697</v>
      </c>
      <c r="B175" s="168" t="s">
        <v>698</v>
      </c>
      <c r="C175" s="168" t="s">
        <v>707</v>
      </c>
      <c r="D175" s="168" t="s">
        <v>254</v>
      </c>
      <c r="E175" s="168" t="s">
        <v>708</v>
      </c>
      <c r="F175" s="168" t="s">
        <v>4456</v>
      </c>
      <c r="G175" s="168" t="s">
        <v>571</v>
      </c>
      <c r="H175" s="168" t="s">
        <v>572</v>
      </c>
      <c r="I175" s="168" t="s">
        <v>570</v>
      </c>
      <c r="J175" s="168" t="s">
        <v>571</v>
      </c>
      <c r="K175">
        <v>0</v>
      </c>
      <c r="L175">
        <v>88645.41</v>
      </c>
      <c r="M175">
        <v>0</v>
      </c>
      <c r="N175">
        <v>88645.41</v>
      </c>
      <c r="O175">
        <v>1</v>
      </c>
      <c r="P175">
        <v>49</v>
      </c>
      <c r="Q175">
        <v>75</v>
      </c>
      <c r="R175" s="168" t="s">
        <v>4456</v>
      </c>
      <c r="S175" s="168" t="s">
        <v>4457</v>
      </c>
      <c r="T175" s="168" t="s">
        <v>4458</v>
      </c>
      <c r="U175">
        <v>0</v>
      </c>
      <c r="V175">
        <v>3</v>
      </c>
      <c r="W175" s="168" t="s">
        <v>711</v>
      </c>
      <c r="X175" s="168" t="s">
        <v>2915</v>
      </c>
      <c r="Y175">
        <v>394575.17</v>
      </c>
      <c r="Z175">
        <v>5500</v>
      </c>
      <c r="AA175">
        <v>389075.17</v>
      </c>
      <c r="AB175">
        <v>5</v>
      </c>
      <c r="AC175">
        <v>271</v>
      </c>
      <c r="AD175">
        <v>173</v>
      </c>
      <c r="AE175">
        <v>77815.034</v>
      </c>
      <c r="AF175" t="s">
        <v>4455</v>
      </c>
      <c r="AG175">
        <v>1435.7017343173432</v>
      </c>
      <c r="AH175">
        <v>0</v>
      </c>
      <c r="AI175">
        <v>0</v>
      </c>
      <c r="AJ175" s="168" t="s">
        <v>709</v>
      </c>
      <c r="AK175">
        <v>330265.40999999997</v>
      </c>
      <c r="AL175">
        <v>680000</v>
      </c>
      <c r="AM175" s="168" t="s">
        <v>3</v>
      </c>
      <c r="AN175" s="168" t="s">
        <v>1</v>
      </c>
      <c r="AO175" s="168"/>
      <c r="AP175" s="168" t="s">
        <v>2</v>
      </c>
      <c r="AQ175">
        <v>51860435.149999999</v>
      </c>
      <c r="AR175">
        <v>566687.9</v>
      </c>
      <c r="AS175">
        <v>51293747.25</v>
      </c>
      <c r="AT175">
        <v>25855</v>
      </c>
      <c r="AU175">
        <v>499</v>
      </c>
      <c r="AV175">
        <v>14935</v>
      </c>
      <c r="AW175">
        <v>3649.8610901850875</v>
      </c>
      <c r="AX175">
        <v>43709863.640000001</v>
      </c>
      <c r="AY175">
        <v>928592.94587448286</v>
      </c>
      <c r="AZ175">
        <v>102793.08066132265</v>
      </c>
      <c r="BA175" t="s">
        <v>4985</v>
      </c>
      <c r="BB175">
        <v>1983.9004931347902</v>
      </c>
      <c r="BC175">
        <v>0</v>
      </c>
      <c r="BD175">
        <v>417844.54</v>
      </c>
      <c r="BE175" s="168"/>
      <c r="BF175">
        <v>43709863.640000001</v>
      </c>
      <c r="BG175">
        <v>83495000</v>
      </c>
    </row>
    <row r="176" spans="1:59" x14ac:dyDescent="0.25">
      <c r="A176" s="168" t="s">
        <v>697</v>
      </c>
      <c r="B176" s="168" t="s">
        <v>698</v>
      </c>
      <c r="C176" s="168" t="s">
        <v>707</v>
      </c>
      <c r="D176" s="168" t="s">
        <v>254</v>
      </c>
      <c r="E176" s="168" t="s">
        <v>708</v>
      </c>
      <c r="F176" s="168" t="s">
        <v>4459</v>
      </c>
      <c r="G176" s="168" t="s">
        <v>260</v>
      </c>
      <c r="H176" s="168" t="s">
        <v>261</v>
      </c>
      <c r="I176" s="168" t="s">
        <v>259</v>
      </c>
      <c r="J176" s="168" t="s">
        <v>260</v>
      </c>
      <c r="K176">
        <v>0</v>
      </c>
      <c r="L176">
        <v>67738.19</v>
      </c>
      <c r="M176">
        <v>0</v>
      </c>
      <c r="N176">
        <v>67738.19</v>
      </c>
      <c r="O176">
        <v>1</v>
      </c>
      <c r="P176">
        <v>23</v>
      </c>
      <c r="Q176">
        <v>37</v>
      </c>
      <c r="R176" s="168" t="s">
        <v>4459</v>
      </c>
      <c r="S176" s="168" t="s">
        <v>4460</v>
      </c>
      <c r="T176" s="168" t="s">
        <v>4461</v>
      </c>
      <c r="U176">
        <v>0</v>
      </c>
      <c r="V176">
        <v>4</v>
      </c>
      <c r="W176" s="168" t="s">
        <v>712</v>
      </c>
      <c r="X176" s="168" t="s">
        <v>2870</v>
      </c>
      <c r="Y176">
        <v>394575.17</v>
      </c>
      <c r="Z176">
        <v>5500</v>
      </c>
      <c r="AA176">
        <v>389075.17</v>
      </c>
      <c r="AB176">
        <v>5</v>
      </c>
      <c r="AC176">
        <v>271</v>
      </c>
      <c r="AD176">
        <v>173</v>
      </c>
      <c r="AE176">
        <v>77815.034</v>
      </c>
      <c r="AF176" t="s">
        <v>4455</v>
      </c>
      <c r="AG176">
        <v>1435.7017343173432</v>
      </c>
      <c r="AH176">
        <v>0</v>
      </c>
      <c r="AI176">
        <v>0</v>
      </c>
      <c r="AJ176" s="168" t="s">
        <v>709</v>
      </c>
      <c r="AK176">
        <v>330265.40999999997</v>
      </c>
      <c r="AL176">
        <v>680000</v>
      </c>
      <c r="AM176" s="168" t="s">
        <v>3</v>
      </c>
      <c r="AN176" s="168" t="s">
        <v>1</v>
      </c>
      <c r="AO176" s="168"/>
      <c r="AP176" s="168" t="s">
        <v>2</v>
      </c>
      <c r="AQ176">
        <v>51860435.149999999</v>
      </c>
      <c r="AR176">
        <v>566687.9</v>
      </c>
      <c r="AS176">
        <v>51293747.25</v>
      </c>
      <c r="AT176">
        <v>25855</v>
      </c>
      <c r="AU176">
        <v>499</v>
      </c>
      <c r="AV176">
        <v>14935</v>
      </c>
      <c r="AW176">
        <v>3649.8610901850875</v>
      </c>
      <c r="AX176">
        <v>43709863.640000001</v>
      </c>
      <c r="AY176">
        <v>928592.94587448286</v>
      </c>
      <c r="AZ176">
        <v>102793.08066132265</v>
      </c>
      <c r="BA176" t="s">
        <v>4985</v>
      </c>
      <c r="BB176">
        <v>1983.9004931347902</v>
      </c>
      <c r="BC176">
        <v>0</v>
      </c>
      <c r="BD176">
        <v>417844.54</v>
      </c>
      <c r="BE176" s="168"/>
      <c r="BF176">
        <v>43709863.640000001</v>
      </c>
      <c r="BG176">
        <v>83495000</v>
      </c>
    </row>
    <row r="177" spans="1:59" x14ac:dyDescent="0.25">
      <c r="A177" s="168" t="s">
        <v>697</v>
      </c>
      <c r="B177" s="168" t="s">
        <v>698</v>
      </c>
      <c r="C177" s="168" t="s">
        <v>707</v>
      </c>
      <c r="D177" s="168" t="s">
        <v>254</v>
      </c>
      <c r="E177" s="168" t="s">
        <v>708</v>
      </c>
      <c r="F177" s="168" t="s">
        <v>4249</v>
      </c>
      <c r="G177" s="168" t="s">
        <v>263</v>
      </c>
      <c r="H177" s="168" t="s">
        <v>264</v>
      </c>
      <c r="I177" s="168" t="s">
        <v>262</v>
      </c>
      <c r="J177" s="168" t="s">
        <v>263</v>
      </c>
      <c r="K177">
        <v>0</v>
      </c>
      <c r="L177">
        <v>89361.99</v>
      </c>
      <c r="M177">
        <v>5500</v>
      </c>
      <c r="N177">
        <v>83861.990000000005</v>
      </c>
      <c r="O177">
        <v>1</v>
      </c>
      <c r="P177">
        <v>39</v>
      </c>
      <c r="Q177">
        <v>71</v>
      </c>
      <c r="R177" s="168" t="s">
        <v>4249</v>
      </c>
      <c r="S177" s="168" t="s">
        <v>4250</v>
      </c>
      <c r="T177" s="168" t="s">
        <v>4251</v>
      </c>
      <c r="U177">
        <v>0</v>
      </c>
      <c r="V177">
        <v>5</v>
      </c>
      <c r="W177" s="168" t="s">
        <v>713</v>
      </c>
      <c r="X177" s="168" t="s">
        <v>2915</v>
      </c>
      <c r="Y177">
        <v>394575.17</v>
      </c>
      <c r="Z177">
        <v>5500</v>
      </c>
      <c r="AA177">
        <v>389075.17</v>
      </c>
      <c r="AB177">
        <v>5</v>
      </c>
      <c r="AC177">
        <v>271</v>
      </c>
      <c r="AD177">
        <v>173</v>
      </c>
      <c r="AE177">
        <v>77815.034</v>
      </c>
      <c r="AF177" t="s">
        <v>4455</v>
      </c>
      <c r="AG177">
        <v>1435.7017343173432</v>
      </c>
      <c r="AH177">
        <v>0</v>
      </c>
      <c r="AI177">
        <v>0</v>
      </c>
      <c r="AJ177" s="168" t="s">
        <v>709</v>
      </c>
      <c r="AK177">
        <v>330265.40999999997</v>
      </c>
      <c r="AL177">
        <v>680000</v>
      </c>
      <c r="AM177" s="168" t="s">
        <v>3</v>
      </c>
      <c r="AN177" s="168" t="s">
        <v>1</v>
      </c>
      <c r="AO177" s="168"/>
      <c r="AP177" s="168" t="s">
        <v>2</v>
      </c>
      <c r="AQ177">
        <v>51860435.149999999</v>
      </c>
      <c r="AR177">
        <v>566687.9</v>
      </c>
      <c r="AS177">
        <v>51293747.25</v>
      </c>
      <c r="AT177">
        <v>25855</v>
      </c>
      <c r="AU177">
        <v>499</v>
      </c>
      <c r="AV177">
        <v>14935</v>
      </c>
      <c r="AW177">
        <v>3649.8610901850875</v>
      </c>
      <c r="AX177">
        <v>43709863.640000001</v>
      </c>
      <c r="AY177">
        <v>928592.94587448286</v>
      </c>
      <c r="AZ177">
        <v>102793.08066132265</v>
      </c>
      <c r="BA177" t="s">
        <v>4985</v>
      </c>
      <c r="BB177">
        <v>1983.9004931347902</v>
      </c>
      <c r="BC177">
        <v>0</v>
      </c>
      <c r="BD177">
        <v>417844.54</v>
      </c>
      <c r="BE177" s="168"/>
      <c r="BF177">
        <v>43709863.640000001</v>
      </c>
      <c r="BG177">
        <v>83495000</v>
      </c>
    </row>
    <row r="178" spans="1:59" x14ac:dyDescent="0.25">
      <c r="A178" s="168" t="s">
        <v>697</v>
      </c>
      <c r="B178" s="168" t="s">
        <v>698</v>
      </c>
      <c r="C178" s="168" t="s">
        <v>714</v>
      </c>
      <c r="D178" s="168" t="s">
        <v>274</v>
      </c>
      <c r="E178" s="168" t="s">
        <v>716</v>
      </c>
      <c r="F178" s="168" t="s">
        <v>4462</v>
      </c>
      <c r="G178" s="168" t="s">
        <v>2086</v>
      </c>
      <c r="H178" s="168" t="s">
        <v>920</v>
      </c>
      <c r="I178" s="168" t="s">
        <v>2087</v>
      </c>
      <c r="J178" s="168" t="s">
        <v>2086</v>
      </c>
      <c r="K178">
        <v>0</v>
      </c>
      <c r="L178">
        <v>82894.66</v>
      </c>
      <c r="M178">
        <v>529.79999999999995</v>
      </c>
      <c r="N178">
        <v>82364.86</v>
      </c>
      <c r="O178">
        <v>1</v>
      </c>
      <c r="P178">
        <v>48</v>
      </c>
      <c r="Q178">
        <v>84</v>
      </c>
      <c r="R178" s="168" t="s">
        <v>4462</v>
      </c>
      <c r="S178" s="168" t="s">
        <v>4463</v>
      </c>
      <c r="T178" s="168" t="s">
        <v>4464</v>
      </c>
      <c r="U178">
        <v>0</v>
      </c>
      <c r="V178">
        <v>1</v>
      </c>
      <c r="W178" s="168" t="s">
        <v>2088</v>
      </c>
      <c r="X178" s="168" t="s">
        <v>2915</v>
      </c>
      <c r="Y178">
        <v>337167.69</v>
      </c>
      <c r="Z178">
        <v>3618.74</v>
      </c>
      <c r="AA178">
        <v>333548.95</v>
      </c>
      <c r="AB178">
        <v>5</v>
      </c>
      <c r="AC178">
        <v>330</v>
      </c>
      <c r="AD178">
        <v>197</v>
      </c>
      <c r="AE178">
        <v>66709.789999999994</v>
      </c>
      <c r="AF178" t="s">
        <v>4721</v>
      </c>
      <c r="AG178">
        <v>1010.7543939393939</v>
      </c>
      <c r="AH178">
        <v>0</v>
      </c>
      <c r="AI178">
        <v>0</v>
      </c>
      <c r="AJ178" s="168" t="s">
        <v>717</v>
      </c>
      <c r="AK178">
        <v>283648.83</v>
      </c>
      <c r="AL178">
        <v>680000</v>
      </c>
      <c r="AM178" s="168" t="s">
        <v>3</v>
      </c>
      <c r="AN178" s="168" t="s">
        <v>1</v>
      </c>
      <c r="AO178" s="168"/>
      <c r="AP178" s="168" t="s">
        <v>2</v>
      </c>
      <c r="AQ178">
        <v>51860435.149999999</v>
      </c>
      <c r="AR178">
        <v>566687.9</v>
      </c>
      <c r="AS178">
        <v>51293747.25</v>
      </c>
      <c r="AT178">
        <v>25855</v>
      </c>
      <c r="AU178">
        <v>499</v>
      </c>
      <c r="AV178">
        <v>14935</v>
      </c>
      <c r="AW178">
        <v>3649.8610901850875</v>
      </c>
      <c r="AX178">
        <v>43709863.640000001</v>
      </c>
      <c r="AY178">
        <v>928592.94587448286</v>
      </c>
      <c r="AZ178">
        <v>102793.08066132265</v>
      </c>
      <c r="BA178" t="s">
        <v>4985</v>
      </c>
      <c r="BB178">
        <v>1983.9004931347902</v>
      </c>
      <c r="BC178">
        <v>0</v>
      </c>
      <c r="BD178">
        <v>417844.54</v>
      </c>
      <c r="BE178" s="168"/>
      <c r="BF178">
        <v>43709863.640000001</v>
      </c>
      <c r="BG178">
        <v>83495000</v>
      </c>
    </row>
    <row r="179" spans="1:59" x14ac:dyDescent="0.25">
      <c r="A179" s="168" t="s">
        <v>697</v>
      </c>
      <c r="B179" s="168" t="s">
        <v>698</v>
      </c>
      <c r="C179" s="168" t="s">
        <v>714</v>
      </c>
      <c r="D179" s="168" t="s">
        <v>274</v>
      </c>
      <c r="E179" s="168" t="s">
        <v>716</v>
      </c>
      <c r="F179" s="168" t="s">
        <v>4722</v>
      </c>
      <c r="G179" s="168" t="s">
        <v>276</v>
      </c>
      <c r="H179" s="168" t="s">
        <v>277</v>
      </c>
      <c r="I179" s="168" t="s">
        <v>275</v>
      </c>
      <c r="J179" s="168" t="s">
        <v>276</v>
      </c>
      <c r="K179">
        <v>0</v>
      </c>
      <c r="L179">
        <v>72550.350000000006</v>
      </c>
      <c r="M179">
        <v>1060.28</v>
      </c>
      <c r="N179">
        <v>71490.070000000007</v>
      </c>
      <c r="O179">
        <v>1</v>
      </c>
      <c r="P179">
        <v>49</v>
      </c>
      <c r="Q179">
        <v>77</v>
      </c>
      <c r="R179" s="168" t="s">
        <v>4722</v>
      </c>
      <c r="S179" s="168" t="s">
        <v>4723</v>
      </c>
      <c r="T179" s="168" t="s">
        <v>4724</v>
      </c>
      <c r="U179">
        <v>0</v>
      </c>
      <c r="V179">
        <v>2</v>
      </c>
      <c r="W179" s="168" t="s">
        <v>715</v>
      </c>
      <c r="X179" s="168" t="s">
        <v>2915</v>
      </c>
      <c r="Y179">
        <v>337167.69</v>
      </c>
      <c r="Z179">
        <v>3618.74</v>
      </c>
      <c r="AA179">
        <v>333548.95</v>
      </c>
      <c r="AB179">
        <v>5</v>
      </c>
      <c r="AC179">
        <v>330</v>
      </c>
      <c r="AD179">
        <v>197</v>
      </c>
      <c r="AE179">
        <v>66709.789999999994</v>
      </c>
      <c r="AF179" t="s">
        <v>4721</v>
      </c>
      <c r="AG179">
        <v>1010.7543939393939</v>
      </c>
      <c r="AH179">
        <v>0</v>
      </c>
      <c r="AI179">
        <v>0</v>
      </c>
      <c r="AJ179" s="168" t="s">
        <v>717</v>
      </c>
      <c r="AK179">
        <v>283648.83</v>
      </c>
      <c r="AL179">
        <v>680000</v>
      </c>
      <c r="AM179" s="168" t="s">
        <v>3</v>
      </c>
      <c r="AN179" s="168" t="s">
        <v>1</v>
      </c>
      <c r="AO179" s="168"/>
      <c r="AP179" s="168" t="s">
        <v>2</v>
      </c>
      <c r="AQ179">
        <v>51860435.149999999</v>
      </c>
      <c r="AR179">
        <v>566687.9</v>
      </c>
      <c r="AS179">
        <v>51293747.25</v>
      </c>
      <c r="AT179">
        <v>25855</v>
      </c>
      <c r="AU179">
        <v>499</v>
      </c>
      <c r="AV179">
        <v>14935</v>
      </c>
      <c r="AW179">
        <v>3649.8610901850875</v>
      </c>
      <c r="AX179">
        <v>43709863.640000001</v>
      </c>
      <c r="AY179">
        <v>928592.94587448286</v>
      </c>
      <c r="AZ179">
        <v>102793.08066132265</v>
      </c>
      <c r="BA179" t="s">
        <v>4985</v>
      </c>
      <c r="BB179">
        <v>1983.9004931347902</v>
      </c>
      <c r="BC179">
        <v>0</v>
      </c>
      <c r="BD179">
        <v>417844.54</v>
      </c>
      <c r="BE179" s="168"/>
      <c r="BF179">
        <v>43709863.640000001</v>
      </c>
      <c r="BG179">
        <v>83495000</v>
      </c>
    </row>
    <row r="180" spans="1:59" x14ac:dyDescent="0.25">
      <c r="A180" s="168" t="s">
        <v>697</v>
      </c>
      <c r="B180" s="168" t="s">
        <v>698</v>
      </c>
      <c r="C180" s="168" t="s">
        <v>714</v>
      </c>
      <c r="D180" s="168" t="s">
        <v>274</v>
      </c>
      <c r="E180" s="168" t="s">
        <v>716</v>
      </c>
      <c r="F180" s="168" t="s">
        <v>4465</v>
      </c>
      <c r="G180" s="168" t="s">
        <v>2089</v>
      </c>
      <c r="H180" s="168" t="s">
        <v>278</v>
      </c>
      <c r="I180" s="168" t="s">
        <v>2090</v>
      </c>
      <c r="J180" s="168" t="s">
        <v>2089</v>
      </c>
      <c r="K180">
        <v>0</v>
      </c>
      <c r="L180">
        <v>64023.58</v>
      </c>
      <c r="M180">
        <v>968.38</v>
      </c>
      <c r="N180">
        <v>63055.199999999997</v>
      </c>
      <c r="O180">
        <v>1</v>
      </c>
      <c r="P180">
        <v>44</v>
      </c>
      <c r="Q180">
        <v>75</v>
      </c>
      <c r="R180" s="168" t="s">
        <v>4465</v>
      </c>
      <c r="S180" s="168" t="s">
        <v>4466</v>
      </c>
      <c r="T180" s="168" t="s">
        <v>4467</v>
      </c>
      <c r="U180">
        <v>0</v>
      </c>
      <c r="V180">
        <v>3</v>
      </c>
      <c r="W180" s="168" t="s">
        <v>2091</v>
      </c>
      <c r="X180" s="168" t="s">
        <v>2915</v>
      </c>
      <c r="Y180">
        <v>337167.69</v>
      </c>
      <c r="Z180">
        <v>3618.74</v>
      </c>
      <c r="AA180">
        <v>333548.95</v>
      </c>
      <c r="AB180">
        <v>5</v>
      </c>
      <c r="AC180">
        <v>330</v>
      </c>
      <c r="AD180">
        <v>197</v>
      </c>
      <c r="AE180">
        <v>66709.789999999994</v>
      </c>
      <c r="AF180" t="s">
        <v>4721</v>
      </c>
      <c r="AG180">
        <v>1010.7543939393939</v>
      </c>
      <c r="AH180">
        <v>0</v>
      </c>
      <c r="AI180">
        <v>0</v>
      </c>
      <c r="AJ180" s="168" t="s">
        <v>717</v>
      </c>
      <c r="AK180">
        <v>283648.83</v>
      </c>
      <c r="AL180">
        <v>680000</v>
      </c>
      <c r="AM180" s="168" t="s">
        <v>3</v>
      </c>
      <c r="AN180" s="168" t="s">
        <v>1</v>
      </c>
      <c r="AO180" s="168"/>
      <c r="AP180" s="168" t="s">
        <v>2</v>
      </c>
      <c r="AQ180">
        <v>51860435.149999999</v>
      </c>
      <c r="AR180">
        <v>566687.9</v>
      </c>
      <c r="AS180">
        <v>51293747.25</v>
      </c>
      <c r="AT180">
        <v>25855</v>
      </c>
      <c r="AU180">
        <v>499</v>
      </c>
      <c r="AV180">
        <v>14935</v>
      </c>
      <c r="AW180">
        <v>3649.8610901850875</v>
      </c>
      <c r="AX180">
        <v>43709863.640000001</v>
      </c>
      <c r="AY180">
        <v>928592.94587448286</v>
      </c>
      <c r="AZ180">
        <v>102793.08066132265</v>
      </c>
      <c r="BA180" t="s">
        <v>4985</v>
      </c>
      <c r="BB180">
        <v>1983.9004931347902</v>
      </c>
      <c r="BC180">
        <v>0</v>
      </c>
      <c r="BD180">
        <v>417844.54</v>
      </c>
      <c r="BE180" s="168"/>
      <c r="BF180">
        <v>43709863.640000001</v>
      </c>
      <c r="BG180">
        <v>83495000</v>
      </c>
    </row>
    <row r="181" spans="1:59" x14ac:dyDescent="0.25">
      <c r="A181" s="168" t="s">
        <v>697</v>
      </c>
      <c r="B181" s="168" t="s">
        <v>698</v>
      </c>
      <c r="C181" s="168" t="s">
        <v>714</v>
      </c>
      <c r="D181" s="168" t="s">
        <v>274</v>
      </c>
      <c r="E181" s="168" t="s">
        <v>716</v>
      </c>
      <c r="F181" s="168" t="s">
        <v>4468</v>
      </c>
      <c r="G181" s="168" t="s">
        <v>280</v>
      </c>
      <c r="H181" s="168" t="s">
        <v>281</v>
      </c>
      <c r="I181" s="168" t="s">
        <v>279</v>
      </c>
      <c r="J181" s="168" t="s">
        <v>280</v>
      </c>
      <c r="K181">
        <v>0</v>
      </c>
      <c r="L181">
        <v>52673.19</v>
      </c>
      <c r="M181">
        <v>0</v>
      </c>
      <c r="N181">
        <v>52673.19</v>
      </c>
      <c r="O181">
        <v>1</v>
      </c>
      <c r="P181">
        <v>19</v>
      </c>
      <c r="Q181">
        <v>42</v>
      </c>
      <c r="R181" s="168" t="s">
        <v>4468</v>
      </c>
      <c r="S181" s="168" t="s">
        <v>4469</v>
      </c>
      <c r="T181" s="168" t="s">
        <v>4470</v>
      </c>
      <c r="U181">
        <v>0</v>
      </c>
      <c r="V181">
        <v>4</v>
      </c>
      <c r="W181" s="168" t="s">
        <v>718</v>
      </c>
      <c r="X181" s="168" t="s">
        <v>2915</v>
      </c>
      <c r="Y181">
        <v>337167.69</v>
      </c>
      <c r="Z181">
        <v>3618.74</v>
      </c>
      <c r="AA181">
        <v>333548.95</v>
      </c>
      <c r="AB181">
        <v>5</v>
      </c>
      <c r="AC181">
        <v>330</v>
      </c>
      <c r="AD181">
        <v>197</v>
      </c>
      <c r="AE181">
        <v>66709.789999999994</v>
      </c>
      <c r="AF181" t="s">
        <v>4721</v>
      </c>
      <c r="AG181">
        <v>1010.7543939393939</v>
      </c>
      <c r="AH181">
        <v>0</v>
      </c>
      <c r="AI181">
        <v>0</v>
      </c>
      <c r="AJ181" s="168" t="s">
        <v>717</v>
      </c>
      <c r="AK181">
        <v>283648.83</v>
      </c>
      <c r="AL181">
        <v>680000</v>
      </c>
      <c r="AM181" s="168" t="s">
        <v>3</v>
      </c>
      <c r="AN181" s="168" t="s">
        <v>1</v>
      </c>
      <c r="AO181" s="168"/>
      <c r="AP181" s="168" t="s">
        <v>2</v>
      </c>
      <c r="AQ181">
        <v>51860435.149999999</v>
      </c>
      <c r="AR181">
        <v>566687.9</v>
      </c>
      <c r="AS181">
        <v>51293747.25</v>
      </c>
      <c r="AT181">
        <v>25855</v>
      </c>
      <c r="AU181">
        <v>499</v>
      </c>
      <c r="AV181">
        <v>14935</v>
      </c>
      <c r="AW181">
        <v>3649.8610901850875</v>
      </c>
      <c r="AX181">
        <v>43709863.640000001</v>
      </c>
      <c r="AY181">
        <v>928592.94587448286</v>
      </c>
      <c r="AZ181">
        <v>102793.08066132265</v>
      </c>
      <c r="BA181" t="s">
        <v>4985</v>
      </c>
      <c r="BB181">
        <v>1983.9004931347902</v>
      </c>
      <c r="BC181">
        <v>0</v>
      </c>
      <c r="BD181">
        <v>417844.54</v>
      </c>
      <c r="BE181" s="168"/>
      <c r="BF181">
        <v>43709863.640000001</v>
      </c>
      <c r="BG181">
        <v>83495000</v>
      </c>
    </row>
    <row r="182" spans="1:59" x14ac:dyDescent="0.25">
      <c r="A182" s="168" t="s">
        <v>697</v>
      </c>
      <c r="B182" s="168" t="s">
        <v>698</v>
      </c>
      <c r="C182" s="168" t="s">
        <v>714</v>
      </c>
      <c r="D182" s="168" t="s">
        <v>274</v>
      </c>
      <c r="E182" s="168" t="s">
        <v>716</v>
      </c>
      <c r="F182" s="168" t="s">
        <v>4725</v>
      </c>
      <c r="G182" s="168" t="s">
        <v>283</v>
      </c>
      <c r="H182" s="168" t="s">
        <v>284</v>
      </c>
      <c r="I182" s="168" t="s">
        <v>282</v>
      </c>
      <c r="J182" s="168" t="s">
        <v>283</v>
      </c>
      <c r="K182">
        <v>0</v>
      </c>
      <c r="L182">
        <v>65025.91</v>
      </c>
      <c r="M182">
        <v>1060.28</v>
      </c>
      <c r="N182">
        <v>63965.63</v>
      </c>
      <c r="O182">
        <v>1</v>
      </c>
      <c r="P182">
        <v>37</v>
      </c>
      <c r="Q182">
        <v>52</v>
      </c>
      <c r="R182" s="168" t="s">
        <v>4725</v>
      </c>
      <c r="S182" s="168" t="s">
        <v>4726</v>
      </c>
      <c r="T182" s="168" t="s">
        <v>4727</v>
      </c>
      <c r="U182">
        <v>0</v>
      </c>
      <c r="V182">
        <v>5</v>
      </c>
      <c r="W182" s="168" t="s">
        <v>719</v>
      </c>
      <c r="X182" s="168" t="s">
        <v>2870</v>
      </c>
      <c r="Y182">
        <v>337167.69</v>
      </c>
      <c r="Z182">
        <v>3618.74</v>
      </c>
      <c r="AA182">
        <v>333548.95</v>
      </c>
      <c r="AB182">
        <v>5</v>
      </c>
      <c r="AC182">
        <v>330</v>
      </c>
      <c r="AD182">
        <v>197</v>
      </c>
      <c r="AE182">
        <v>66709.789999999994</v>
      </c>
      <c r="AF182" t="s">
        <v>4721</v>
      </c>
      <c r="AG182">
        <v>1010.7543939393939</v>
      </c>
      <c r="AH182">
        <v>0</v>
      </c>
      <c r="AI182">
        <v>0</v>
      </c>
      <c r="AJ182" s="168" t="s">
        <v>717</v>
      </c>
      <c r="AK182">
        <v>283648.83</v>
      </c>
      <c r="AL182">
        <v>680000</v>
      </c>
      <c r="AM182" s="168" t="s">
        <v>3</v>
      </c>
      <c r="AN182" s="168" t="s">
        <v>1</v>
      </c>
      <c r="AO182" s="168"/>
      <c r="AP182" s="168" t="s">
        <v>2</v>
      </c>
      <c r="AQ182">
        <v>51860435.149999999</v>
      </c>
      <c r="AR182">
        <v>566687.9</v>
      </c>
      <c r="AS182">
        <v>51293747.25</v>
      </c>
      <c r="AT182">
        <v>25855</v>
      </c>
      <c r="AU182">
        <v>499</v>
      </c>
      <c r="AV182">
        <v>14935</v>
      </c>
      <c r="AW182">
        <v>3649.8610901850875</v>
      </c>
      <c r="AX182">
        <v>43709863.640000001</v>
      </c>
      <c r="AY182">
        <v>928592.94587448286</v>
      </c>
      <c r="AZ182">
        <v>102793.08066132265</v>
      </c>
      <c r="BA182" t="s">
        <v>4985</v>
      </c>
      <c r="BB182">
        <v>1983.9004931347902</v>
      </c>
      <c r="BC182">
        <v>0</v>
      </c>
      <c r="BD182">
        <v>417844.54</v>
      </c>
      <c r="BE182" s="168"/>
      <c r="BF182">
        <v>43709863.640000001</v>
      </c>
      <c r="BG182">
        <v>83495000</v>
      </c>
    </row>
    <row r="183" spans="1:59" x14ac:dyDescent="0.25">
      <c r="A183" s="168" t="s">
        <v>697</v>
      </c>
      <c r="B183" s="168" t="s">
        <v>698</v>
      </c>
      <c r="C183" s="168" t="s">
        <v>2492</v>
      </c>
      <c r="D183" s="168" t="s">
        <v>2493</v>
      </c>
      <c r="E183" s="168" t="s">
        <v>2494</v>
      </c>
      <c r="F183" s="168" t="s">
        <v>4471</v>
      </c>
      <c r="G183" s="168" t="s">
        <v>2495</v>
      </c>
      <c r="H183" s="168" t="s">
        <v>223</v>
      </c>
      <c r="I183" s="168" t="s">
        <v>2496</v>
      </c>
      <c r="J183" s="168" t="s">
        <v>2495</v>
      </c>
      <c r="K183">
        <v>0</v>
      </c>
      <c r="L183">
        <v>32338.44</v>
      </c>
      <c r="M183">
        <v>0</v>
      </c>
      <c r="N183">
        <v>32338.44</v>
      </c>
      <c r="O183">
        <v>1</v>
      </c>
      <c r="P183">
        <v>24</v>
      </c>
      <c r="Q183">
        <v>36</v>
      </c>
      <c r="R183" s="168" t="s">
        <v>4471</v>
      </c>
      <c r="S183" s="168" t="s">
        <v>4472</v>
      </c>
      <c r="T183" s="168" t="s">
        <v>4473</v>
      </c>
      <c r="U183">
        <v>0</v>
      </c>
      <c r="V183">
        <v>1</v>
      </c>
      <c r="W183" s="168" t="s">
        <v>2497</v>
      </c>
      <c r="X183" s="168" t="s">
        <v>2915</v>
      </c>
      <c r="Y183">
        <v>82810.19</v>
      </c>
      <c r="Z183">
        <v>0</v>
      </c>
      <c r="AA183">
        <v>82810.19</v>
      </c>
      <c r="AB183">
        <v>2</v>
      </c>
      <c r="AC183">
        <v>94</v>
      </c>
      <c r="AD183">
        <v>61</v>
      </c>
      <c r="AE183">
        <v>41405.095000000001</v>
      </c>
      <c r="AF183" t="s">
        <v>4474</v>
      </c>
      <c r="AG183">
        <v>880.95946808510644</v>
      </c>
      <c r="AH183">
        <v>0</v>
      </c>
      <c r="AI183">
        <v>0</v>
      </c>
      <c r="AJ183" s="168" t="s">
        <v>2498</v>
      </c>
      <c r="AK183">
        <v>69795.42</v>
      </c>
      <c r="AL183">
        <v>340000</v>
      </c>
      <c r="AM183" s="168" t="s">
        <v>3</v>
      </c>
      <c r="AN183" s="168" t="s">
        <v>1</v>
      </c>
      <c r="AO183" s="168"/>
      <c r="AP183" s="168" t="s">
        <v>2</v>
      </c>
      <c r="AQ183">
        <v>51860435.149999999</v>
      </c>
      <c r="AR183">
        <v>566687.9</v>
      </c>
      <c r="AS183">
        <v>51293747.25</v>
      </c>
      <c r="AT183">
        <v>25855</v>
      </c>
      <c r="AU183">
        <v>499</v>
      </c>
      <c r="AV183">
        <v>14935</v>
      </c>
      <c r="AW183">
        <v>3649.8610901850875</v>
      </c>
      <c r="AX183">
        <v>43709863.640000001</v>
      </c>
      <c r="AY183">
        <v>928592.94587448286</v>
      </c>
      <c r="AZ183">
        <v>102793.08066132265</v>
      </c>
      <c r="BA183" t="s">
        <v>4985</v>
      </c>
      <c r="BB183">
        <v>1983.9004931347902</v>
      </c>
      <c r="BC183">
        <v>0</v>
      </c>
      <c r="BD183">
        <v>417844.54</v>
      </c>
      <c r="BE183" s="168"/>
      <c r="BF183">
        <v>43709863.640000001</v>
      </c>
      <c r="BG183">
        <v>83495000</v>
      </c>
    </row>
    <row r="184" spans="1:59" x14ac:dyDescent="0.25">
      <c r="A184" s="168" t="s">
        <v>697</v>
      </c>
      <c r="B184" s="168" t="s">
        <v>698</v>
      </c>
      <c r="C184" s="168" t="s">
        <v>2492</v>
      </c>
      <c r="D184" s="168" t="s">
        <v>2493</v>
      </c>
      <c r="E184" s="168" t="s">
        <v>2494</v>
      </c>
      <c r="F184" s="168" t="s">
        <v>3592</v>
      </c>
      <c r="G184" s="168" t="s">
        <v>3030</v>
      </c>
      <c r="H184" s="168" t="s">
        <v>224</v>
      </c>
      <c r="I184" s="168" t="s">
        <v>3031</v>
      </c>
      <c r="J184" s="168" t="s">
        <v>3030</v>
      </c>
      <c r="K184">
        <v>0</v>
      </c>
      <c r="L184">
        <v>50471.75</v>
      </c>
      <c r="M184">
        <v>0</v>
      </c>
      <c r="N184">
        <v>50471.75</v>
      </c>
      <c r="O184">
        <v>1</v>
      </c>
      <c r="P184">
        <v>37</v>
      </c>
      <c r="Q184">
        <v>58</v>
      </c>
      <c r="R184" s="168" t="s">
        <v>3592</v>
      </c>
      <c r="S184" s="168" t="s">
        <v>3593</v>
      </c>
      <c r="T184" s="168" t="s">
        <v>3594</v>
      </c>
      <c r="U184">
        <v>0</v>
      </c>
      <c r="V184">
        <v>2</v>
      </c>
      <c r="W184" s="168" t="s">
        <v>3032</v>
      </c>
      <c r="X184" s="168" t="s">
        <v>2915</v>
      </c>
      <c r="Y184">
        <v>82810.19</v>
      </c>
      <c r="Z184">
        <v>0</v>
      </c>
      <c r="AA184">
        <v>82810.19</v>
      </c>
      <c r="AB184">
        <v>2</v>
      </c>
      <c r="AC184">
        <v>94</v>
      </c>
      <c r="AD184">
        <v>61</v>
      </c>
      <c r="AE184">
        <v>41405.095000000001</v>
      </c>
      <c r="AF184" t="s">
        <v>4474</v>
      </c>
      <c r="AG184">
        <v>880.95946808510644</v>
      </c>
      <c r="AH184">
        <v>0</v>
      </c>
      <c r="AI184">
        <v>0</v>
      </c>
      <c r="AJ184" s="168" t="s">
        <v>2498</v>
      </c>
      <c r="AK184">
        <v>69795.42</v>
      </c>
      <c r="AL184">
        <v>340000</v>
      </c>
      <c r="AM184" s="168" t="s">
        <v>3</v>
      </c>
      <c r="AN184" s="168" t="s">
        <v>1</v>
      </c>
      <c r="AO184" s="168"/>
      <c r="AP184" s="168" t="s">
        <v>2</v>
      </c>
      <c r="AQ184">
        <v>51860435.149999999</v>
      </c>
      <c r="AR184">
        <v>566687.9</v>
      </c>
      <c r="AS184">
        <v>51293747.25</v>
      </c>
      <c r="AT184">
        <v>25855</v>
      </c>
      <c r="AU184">
        <v>499</v>
      </c>
      <c r="AV184">
        <v>14935</v>
      </c>
      <c r="AW184">
        <v>3649.8610901850875</v>
      </c>
      <c r="AX184">
        <v>43709863.640000001</v>
      </c>
      <c r="AY184">
        <v>928592.94587448286</v>
      </c>
      <c r="AZ184">
        <v>102793.08066132265</v>
      </c>
      <c r="BA184" t="s">
        <v>4985</v>
      </c>
      <c r="BB184">
        <v>1983.9004931347902</v>
      </c>
      <c r="BC184">
        <v>0</v>
      </c>
      <c r="BD184">
        <v>417844.54</v>
      </c>
      <c r="BE184" s="168"/>
      <c r="BF184">
        <v>43709863.640000001</v>
      </c>
      <c r="BG184">
        <v>83495000</v>
      </c>
    </row>
    <row r="185" spans="1:59" x14ac:dyDescent="0.25">
      <c r="A185" s="168" t="s">
        <v>697</v>
      </c>
      <c r="B185" s="168" t="s">
        <v>698</v>
      </c>
      <c r="C185" s="168" t="s">
        <v>2804</v>
      </c>
      <c r="D185" s="168" t="s">
        <v>2805</v>
      </c>
      <c r="E185" s="168" t="s">
        <v>2092</v>
      </c>
      <c r="F185" s="168" t="s">
        <v>4252</v>
      </c>
      <c r="G185" s="168" t="s">
        <v>3416</v>
      </c>
      <c r="H185" s="168" t="s">
        <v>344</v>
      </c>
      <c r="I185" s="168" t="s">
        <v>3417</v>
      </c>
      <c r="J185" s="168" t="s">
        <v>3416</v>
      </c>
      <c r="K185">
        <v>0</v>
      </c>
      <c r="L185">
        <v>73138.89</v>
      </c>
      <c r="M185">
        <v>0</v>
      </c>
      <c r="N185">
        <v>73138.89</v>
      </c>
      <c r="O185">
        <v>1</v>
      </c>
      <c r="P185">
        <v>20</v>
      </c>
      <c r="Q185">
        <v>22</v>
      </c>
      <c r="R185" s="168" t="s">
        <v>4252</v>
      </c>
      <c r="S185" s="168" t="s">
        <v>4253</v>
      </c>
      <c r="T185" s="168" t="s">
        <v>4254</v>
      </c>
      <c r="U185">
        <v>0</v>
      </c>
      <c r="V185">
        <v>1</v>
      </c>
      <c r="W185" s="168" t="s">
        <v>3418</v>
      </c>
      <c r="X185" s="168" t="s">
        <v>2915</v>
      </c>
      <c r="Y185">
        <v>245661.15</v>
      </c>
      <c r="Z185">
        <v>0</v>
      </c>
      <c r="AA185">
        <v>245661.15</v>
      </c>
      <c r="AB185">
        <v>3</v>
      </c>
      <c r="AC185">
        <v>92</v>
      </c>
      <c r="AD185">
        <v>55</v>
      </c>
      <c r="AE185">
        <v>81887.05</v>
      </c>
      <c r="AF185" t="s">
        <v>4728</v>
      </c>
      <c r="AG185">
        <v>2670.2298913043478</v>
      </c>
      <c r="AH185">
        <v>0</v>
      </c>
      <c r="AI185">
        <v>0</v>
      </c>
      <c r="AJ185" s="168" t="s">
        <v>2093</v>
      </c>
      <c r="AK185">
        <v>210891.61</v>
      </c>
      <c r="AL185">
        <v>510000</v>
      </c>
      <c r="AM185" s="168" t="s">
        <v>3</v>
      </c>
      <c r="AN185" s="168" t="s">
        <v>1</v>
      </c>
      <c r="AO185" s="168"/>
      <c r="AP185" s="168" t="s">
        <v>2</v>
      </c>
      <c r="AQ185">
        <v>51860435.149999999</v>
      </c>
      <c r="AR185">
        <v>566687.9</v>
      </c>
      <c r="AS185">
        <v>51293747.25</v>
      </c>
      <c r="AT185">
        <v>25855</v>
      </c>
      <c r="AU185">
        <v>499</v>
      </c>
      <c r="AV185">
        <v>14935</v>
      </c>
      <c r="AW185">
        <v>3649.8610901850875</v>
      </c>
      <c r="AX185">
        <v>43709863.640000001</v>
      </c>
      <c r="AY185">
        <v>928592.94587448286</v>
      </c>
      <c r="AZ185">
        <v>102793.08066132265</v>
      </c>
      <c r="BA185" t="s">
        <v>4985</v>
      </c>
      <c r="BB185">
        <v>1983.9004931347902</v>
      </c>
      <c r="BC185">
        <v>0</v>
      </c>
      <c r="BD185">
        <v>417844.54</v>
      </c>
      <c r="BE185" s="168"/>
      <c r="BF185">
        <v>43709863.640000001</v>
      </c>
      <c r="BG185">
        <v>83495000</v>
      </c>
    </row>
    <row r="186" spans="1:59" x14ac:dyDescent="0.25">
      <c r="A186" s="168" t="s">
        <v>697</v>
      </c>
      <c r="B186" s="168" t="s">
        <v>698</v>
      </c>
      <c r="C186" s="168" t="s">
        <v>2804</v>
      </c>
      <c r="D186" s="168" t="s">
        <v>2805</v>
      </c>
      <c r="E186" s="168" t="s">
        <v>2092</v>
      </c>
      <c r="F186" s="168" t="s">
        <v>4729</v>
      </c>
      <c r="G186" s="168" t="s">
        <v>3216</v>
      </c>
      <c r="H186" s="168" t="s">
        <v>345</v>
      </c>
      <c r="I186" s="168" t="s">
        <v>3217</v>
      </c>
      <c r="J186" s="168" t="s">
        <v>3216</v>
      </c>
      <c r="K186">
        <v>0</v>
      </c>
      <c r="L186">
        <v>133691.63</v>
      </c>
      <c r="M186">
        <v>0</v>
      </c>
      <c r="N186">
        <v>133691.63</v>
      </c>
      <c r="O186">
        <v>1</v>
      </c>
      <c r="P186">
        <v>18</v>
      </c>
      <c r="Q186">
        <v>36</v>
      </c>
      <c r="R186" s="168" t="s">
        <v>4729</v>
      </c>
      <c r="S186" s="168" t="s">
        <v>4730</v>
      </c>
      <c r="T186" s="168" t="s">
        <v>4731</v>
      </c>
      <c r="U186">
        <v>0</v>
      </c>
      <c r="V186">
        <v>2</v>
      </c>
      <c r="W186" s="168" t="s">
        <v>3218</v>
      </c>
      <c r="X186" s="168" t="s">
        <v>2915</v>
      </c>
      <c r="Y186">
        <v>245661.15</v>
      </c>
      <c r="Z186">
        <v>0</v>
      </c>
      <c r="AA186">
        <v>245661.15</v>
      </c>
      <c r="AB186">
        <v>3</v>
      </c>
      <c r="AC186">
        <v>92</v>
      </c>
      <c r="AD186">
        <v>55</v>
      </c>
      <c r="AE186">
        <v>81887.05</v>
      </c>
      <c r="AF186" t="s">
        <v>4728</v>
      </c>
      <c r="AG186">
        <v>2670.2298913043478</v>
      </c>
      <c r="AH186">
        <v>0</v>
      </c>
      <c r="AI186">
        <v>0</v>
      </c>
      <c r="AJ186" s="168" t="s">
        <v>2093</v>
      </c>
      <c r="AK186">
        <v>210891.61</v>
      </c>
      <c r="AL186">
        <v>510000</v>
      </c>
      <c r="AM186" s="168" t="s">
        <v>3</v>
      </c>
      <c r="AN186" s="168" t="s">
        <v>1</v>
      </c>
      <c r="AO186" s="168"/>
      <c r="AP186" s="168" t="s">
        <v>2</v>
      </c>
      <c r="AQ186">
        <v>51860435.149999999</v>
      </c>
      <c r="AR186">
        <v>566687.9</v>
      </c>
      <c r="AS186">
        <v>51293747.25</v>
      </c>
      <c r="AT186">
        <v>25855</v>
      </c>
      <c r="AU186">
        <v>499</v>
      </c>
      <c r="AV186">
        <v>14935</v>
      </c>
      <c r="AW186">
        <v>3649.8610901850875</v>
      </c>
      <c r="AX186">
        <v>43709863.640000001</v>
      </c>
      <c r="AY186">
        <v>928592.94587448286</v>
      </c>
      <c r="AZ186">
        <v>102793.08066132265</v>
      </c>
      <c r="BA186" t="s">
        <v>4985</v>
      </c>
      <c r="BB186">
        <v>1983.9004931347902</v>
      </c>
      <c r="BC186">
        <v>0</v>
      </c>
      <c r="BD186">
        <v>417844.54</v>
      </c>
      <c r="BE186" s="168"/>
      <c r="BF186">
        <v>43709863.640000001</v>
      </c>
      <c r="BG186">
        <v>83495000</v>
      </c>
    </row>
    <row r="187" spans="1:59" x14ac:dyDescent="0.25">
      <c r="A187" s="168" t="s">
        <v>697</v>
      </c>
      <c r="B187" s="168" t="s">
        <v>698</v>
      </c>
      <c r="C187" s="168" t="s">
        <v>2804</v>
      </c>
      <c r="D187" s="168" t="s">
        <v>2805</v>
      </c>
      <c r="E187" s="168" t="s">
        <v>2092</v>
      </c>
      <c r="F187" s="168" t="s">
        <v>3641</v>
      </c>
      <c r="G187" s="168" t="s">
        <v>2499</v>
      </c>
      <c r="H187" s="168" t="s">
        <v>346</v>
      </c>
      <c r="I187" s="168" t="s">
        <v>2500</v>
      </c>
      <c r="J187" s="168" t="s">
        <v>2499</v>
      </c>
      <c r="K187">
        <v>0</v>
      </c>
      <c r="L187">
        <v>38830.629999999997</v>
      </c>
      <c r="M187">
        <v>0</v>
      </c>
      <c r="N187">
        <v>38830.629999999997</v>
      </c>
      <c r="O187">
        <v>1</v>
      </c>
      <c r="P187">
        <v>17</v>
      </c>
      <c r="Q187">
        <v>34</v>
      </c>
      <c r="R187" s="168" t="s">
        <v>3641</v>
      </c>
      <c r="S187" s="168" t="s">
        <v>3642</v>
      </c>
      <c r="T187" s="168" t="s">
        <v>3643</v>
      </c>
      <c r="U187">
        <v>0</v>
      </c>
      <c r="V187">
        <v>3</v>
      </c>
      <c r="W187" s="168" t="s">
        <v>2501</v>
      </c>
      <c r="X187" s="168" t="s">
        <v>2915</v>
      </c>
      <c r="Y187">
        <v>245661.15</v>
      </c>
      <c r="Z187">
        <v>0</v>
      </c>
      <c r="AA187">
        <v>245661.15</v>
      </c>
      <c r="AB187">
        <v>3</v>
      </c>
      <c r="AC187">
        <v>92</v>
      </c>
      <c r="AD187">
        <v>55</v>
      </c>
      <c r="AE187">
        <v>81887.05</v>
      </c>
      <c r="AF187" t="s">
        <v>4728</v>
      </c>
      <c r="AG187">
        <v>2670.2298913043478</v>
      </c>
      <c r="AH187">
        <v>0</v>
      </c>
      <c r="AI187">
        <v>0</v>
      </c>
      <c r="AJ187" s="168" t="s">
        <v>2093</v>
      </c>
      <c r="AK187">
        <v>210891.61</v>
      </c>
      <c r="AL187">
        <v>510000</v>
      </c>
      <c r="AM187" s="168" t="s">
        <v>3</v>
      </c>
      <c r="AN187" s="168" t="s">
        <v>1</v>
      </c>
      <c r="AO187" s="168"/>
      <c r="AP187" s="168" t="s">
        <v>2</v>
      </c>
      <c r="AQ187">
        <v>51860435.149999999</v>
      </c>
      <c r="AR187">
        <v>566687.9</v>
      </c>
      <c r="AS187">
        <v>51293747.25</v>
      </c>
      <c r="AT187">
        <v>25855</v>
      </c>
      <c r="AU187">
        <v>499</v>
      </c>
      <c r="AV187">
        <v>14935</v>
      </c>
      <c r="AW187">
        <v>3649.8610901850875</v>
      </c>
      <c r="AX187">
        <v>43709863.640000001</v>
      </c>
      <c r="AY187">
        <v>928592.94587448286</v>
      </c>
      <c r="AZ187">
        <v>102793.08066132265</v>
      </c>
      <c r="BA187" t="s">
        <v>4985</v>
      </c>
      <c r="BB187">
        <v>1983.9004931347902</v>
      </c>
      <c r="BC187">
        <v>0</v>
      </c>
      <c r="BD187">
        <v>417844.54</v>
      </c>
      <c r="BE187" s="168"/>
      <c r="BF187">
        <v>43709863.640000001</v>
      </c>
      <c r="BG187">
        <v>83495000</v>
      </c>
    </row>
    <row r="188" spans="1:59" x14ac:dyDescent="0.25">
      <c r="A188" s="168" t="s">
        <v>697</v>
      </c>
      <c r="B188" s="168" t="s">
        <v>698</v>
      </c>
      <c r="C188" s="168" t="s">
        <v>2094</v>
      </c>
      <c r="D188" s="168" t="s">
        <v>2095</v>
      </c>
      <c r="E188" s="168" t="s">
        <v>2096</v>
      </c>
      <c r="F188" s="168" t="s">
        <v>4475</v>
      </c>
      <c r="G188" s="168" t="s">
        <v>2097</v>
      </c>
      <c r="H188" s="168" t="s">
        <v>285</v>
      </c>
      <c r="I188" s="168" t="s">
        <v>2098</v>
      </c>
      <c r="J188" s="168" t="s">
        <v>2097</v>
      </c>
      <c r="K188">
        <v>0</v>
      </c>
      <c r="L188">
        <v>102628.47</v>
      </c>
      <c r="M188">
        <v>2270.1</v>
      </c>
      <c r="N188">
        <v>100358.37</v>
      </c>
      <c r="O188">
        <v>1</v>
      </c>
      <c r="P188">
        <v>50</v>
      </c>
      <c r="Q188">
        <v>89</v>
      </c>
      <c r="R188" s="168" t="s">
        <v>4475</v>
      </c>
      <c r="S188" s="168" t="s">
        <v>4476</v>
      </c>
      <c r="T188" s="168" t="s">
        <v>4477</v>
      </c>
      <c r="U188">
        <v>0</v>
      </c>
      <c r="V188">
        <v>1</v>
      </c>
      <c r="W188" s="168" t="s">
        <v>2099</v>
      </c>
      <c r="X188" s="168" t="s">
        <v>2915</v>
      </c>
      <c r="Y188">
        <v>335067.90000000002</v>
      </c>
      <c r="Z188">
        <v>2975.24</v>
      </c>
      <c r="AA188">
        <v>332092.65999999997</v>
      </c>
      <c r="AB188">
        <v>4</v>
      </c>
      <c r="AC188">
        <v>186</v>
      </c>
      <c r="AD188">
        <v>107</v>
      </c>
      <c r="AE188">
        <v>83023.164999999994</v>
      </c>
      <c r="AF188" t="s">
        <v>4732</v>
      </c>
      <c r="AG188">
        <v>1785.4444086021506</v>
      </c>
      <c r="AH188">
        <v>0</v>
      </c>
      <c r="AI188">
        <v>0</v>
      </c>
      <c r="AJ188" s="168" t="s">
        <v>2100</v>
      </c>
      <c r="AK188">
        <v>281266.86</v>
      </c>
      <c r="AL188">
        <v>680000</v>
      </c>
      <c r="AM188" s="168" t="s">
        <v>3</v>
      </c>
      <c r="AN188" s="168" t="s">
        <v>1</v>
      </c>
      <c r="AO188" s="168"/>
      <c r="AP188" s="168" t="s">
        <v>2</v>
      </c>
      <c r="AQ188">
        <v>51860435.149999999</v>
      </c>
      <c r="AR188">
        <v>566687.9</v>
      </c>
      <c r="AS188">
        <v>51293747.25</v>
      </c>
      <c r="AT188">
        <v>25855</v>
      </c>
      <c r="AU188">
        <v>499</v>
      </c>
      <c r="AV188">
        <v>14935</v>
      </c>
      <c r="AW188">
        <v>3649.8610901850875</v>
      </c>
      <c r="AX188">
        <v>43709863.640000001</v>
      </c>
      <c r="AY188">
        <v>928592.94587448286</v>
      </c>
      <c r="AZ188">
        <v>102793.08066132265</v>
      </c>
      <c r="BA188" t="s">
        <v>4985</v>
      </c>
      <c r="BB188">
        <v>1983.9004931347902</v>
      </c>
      <c r="BC188">
        <v>0</v>
      </c>
      <c r="BD188">
        <v>417844.54</v>
      </c>
      <c r="BE188" s="168"/>
      <c r="BF188">
        <v>43709863.640000001</v>
      </c>
      <c r="BG188">
        <v>83495000</v>
      </c>
    </row>
    <row r="189" spans="1:59" x14ac:dyDescent="0.25">
      <c r="A189" s="168" t="s">
        <v>697</v>
      </c>
      <c r="B189" s="168" t="s">
        <v>698</v>
      </c>
      <c r="C189" s="168" t="s">
        <v>2094</v>
      </c>
      <c r="D189" s="168" t="s">
        <v>2095</v>
      </c>
      <c r="E189" s="168" t="s">
        <v>2096</v>
      </c>
      <c r="F189" s="168" t="s">
        <v>3914</v>
      </c>
      <c r="G189" s="168" t="s">
        <v>3219</v>
      </c>
      <c r="H189" s="168" t="s">
        <v>720</v>
      </c>
      <c r="I189" s="168" t="s">
        <v>3220</v>
      </c>
      <c r="J189" s="168" t="s">
        <v>3219</v>
      </c>
      <c r="K189">
        <v>0</v>
      </c>
      <c r="L189">
        <v>51024.57</v>
      </c>
      <c r="M189">
        <v>705.14</v>
      </c>
      <c r="N189">
        <v>50319.43</v>
      </c>
      <c r="O189">
        <v>1</v>
      </c>
      <c r="P189">
        <v>10</v>
      </c>
      <c r="Q189">
        <v>15</v>
      </c>
      <c r="R189" s="168" t="s">
        <v>3914</v>
      </c>
      <c r="S189" s="168" t="s">
        <v>3915</v>
      </c>
      <c r="T189" s="168" t="s">
        <v>3916</v>
      </c>
      <c r="U189">
        <v>0</v>
      </c>
      <c r="V189">
        <v>2</v>
      </c>
      <c r="W189" s="168" t="s">
        <v>3221</v>
      </c>
      <c r="X189" s="168" t="s">
        <v>2915</v>
      </c>
      <c r="Y189">
        <v>335067.90000000002</v>
      </c>
      <c r="Z189">
        <v>2975.24</v>
      </c>
      <c r="AA189">
        <v>332092.65999999997</v>
      </c>
      <c r="AB189">
        <v>4</v>
      </c>
      <c r="AC189">
        <v>186</v>
      </c>
      <c r="AD189">
        <v>107</v>
      </c>
      <c r="AE189">
        <v>83023.164999999994</v>
      </c>
      <c r="AF189" t="s">
        <v>4732</v>
      </c>
      <c r="AG189">
        <v>1785.4444086021506</v>
      </c>
      <c r="AH189">
        <v>0</v>
      </c>
      <c r="AI189">
        <v>0</v>
      </c>
      <c r="AJ189" s="168" t="s">
        <v>2100</v>
      </c>
      <c r="AK189">
        <v>281266.86</v>
      </c>
      <c r="AL189">
        <v>680000</v>
      </c>
      <c r="AM189" s="168" t="s">
        <v>3</v>
      </c>
      <c r="AN189" s="168" t="s">
        <v>1</v>
      </c>
      <c r="AO189" s="168"/>
      <c r="AP189" s="168" t="s">
        <v>2</v>
      </c>
      <c r="AQ189">
        <v>51860435.149999999</v>
      </c>
      <c r="AR189">
        <v>566687.9</v>
      </c>
      <c r="AS189">
        <v>51293747.25</v>
      </c>
      <c r="AT189">
        <v>25855</v>
      </c>
      <c r="AU189">
        <v>499</v>
      </c>
      <c r="AV189">
        <v>14935</v>
      </c>
      <c r="AW189">
        <v>3649.8610901850875</v>
      </c>
      <c r="AX189">
        <v>43709863.640000001</v>
      </c>
      <c r="AY189">
        <v>928592.94587448286</v>
      </c>
      <c r="AZ189">
        <v>102793.08066132265</v>
      </c>
      <c r="BA189" t="s">
        <v>4985</v>
      </c>
      <c r="BB189">
        <v>1983.9004931347902</v>
      </c>
      <c r="BC189">
        <v>0</v>
      </c>
      <c r="BD189">
        <v>417844.54</v>
      </c>
      <c r="BE189" s="168"/>
      <c r="BF189">
        <v>43709863.640000001</v>
      </c>
      <c r="BG189">
        <v>83495000</v>
      </c>
    </row>
    <row r="190" spans="1:59" x14ac:dyDescent="0.25">
      <c r="A190" s="168" t="s">
        <v>697</v>
      </c>
      <c r="B190" s="168" t="s">
        <v>698</v>
      </c>
      <c r="C190" s="168" t="s">
        <v>2094</v>
      </c>
      <c r="D190" s="168" t="s">
        <v>2095</v>
      </c>
      <c r="E190" s="168" t="s">
        <v>2096</v>
      </c>
      <c r="F190" s="168" t="s">
        <v>4733</v>
      </c>
      <c r="G190" s="168" t="s">
        <v>2101</v>
      </c>
      <c r="H190" s="168" t="s">
        <v>286</v>
      </c>
      <c r="I190" s="168" t="s">
        <v>2102</v>
      </c>
      <c r="J190" s="168" t="s">
        <v>2101</v>
      </c>
      <c r="K190">
        <v>0</v>
      </c>
      <c r="L190">
        <v>100325.55</v>
      </c>
      <c r="M190">
        <v>0</v>
      </c>
      <c r="N190">
        <v>100325.55</v>
      </c>
      <c r="O190">
        <v>1</v>
      </c>
      <c r="P190">
        <v>39</v>
      </c>
      <c r="Q190">
        <v>63</v>
      </c>
      <c r="R190" s="168" t="s">
        <v>4733</v>
      </c>
      <c r="S190" s="168" t="s">
        <v>4734</v>
      </c>
      <c r="T190" s="168" t="s">
        <v>4735</v>
      </c>
      <c r="U190">
        <v>0</v>
      </c>
      <c r="V190">
        <v>3</v>
      </c>
      <c r="W190" s="168" t="s">
        <v>2103</v>
      </c>
      <c r="X190" s="168" t="s">
        <v>2915</v>
      </c>
      <c r="Y190">
        <v>335067.90000000002</v>
      </c>
      <c r="Z190">
        <v>2975.24</v>
      </c>
      <c r="AA190">
        <v>332092.65999999997</v>
      </c>
      <c r="AB190">
        <v>4</v>
      </c>
      <c r="AC190">
        <v>186</v>
      </c>
      <c r="AD190">
        <v>107</v>
      </c>
      <c r="AE190">
        <v>83023.164999999994</v>
      </c>
      <c r="AF190" t="s">
        <v>4732</v>
      </c>
      <c r="AG190">
        <v>1785.4444086021506</v>
      </c>
      <c r="AH190">
        <v>0</v>
      </c>
      <c r="AI190">
        <v>0</v>
      </c>
      <c r="AJ190" s="168" t="s">
        <v>2100</v>
      </c>
      <c r="AK190">
        <v>281266.86</v>
      </c>
      <c r="AL190">
        <v>680000</v>
      </c>
      <c r="AM190" s="168" t="s">
        <v>3</v>
      </c>
      <c r="AN190" s="168" t="s">
        <v>1</v>
      </c>
      <c r="AO190" s="168"/>
      <c r="AP190" s="168" t="s">
        <v>2</v>
      </c>
      <c r="AQ190">
        <v>51860435.149999999</v>
      </c>
      <c r="AR190">
        <v>566687.9</v>
      </c>
      <c r="AS190">
        <v>51293747.25</v>
      </c>
      <c r="AT190">
        <v>25855</v>
      </c>
      <c r="AU190">
        <v>499</v>
      </c>
      <c r="AV190">
        <v>14935</v>
      </c>
      <c r="AW190">
        <v>3649.8610901850875</v>
      </c>
      <c r="AX190">
        <v>43709863.640000001</v>
      </c>
      <c r="AY190">
        <v>928592.94587448286</v>
      </c>
      <c r="AZ190">
        <v>102793.08066132265</v>
      </c>
      <c r="BA190" t="s">
        <v>4985</v>
      </c>
      <c r="BB190">
        <v>1983.9004931347902</v>
      </c>
      <c r="BC190">
        <v>0</v>
      </c>
      <c r="BD190">
        <v>417844.54</v>
      </c>
      <c r="BE190" s="168"/>
      <c r="BF190">
        <v>43709863.640000001</v>
      </c>
      <c r="BG190">
        <v>83495000</v>
      </c>
    </row>
    <row r="191" spans="1:59" x14ac:dyDescent="0.25">
      <c r="A191" s="168" t="s">
        <v>697</v>
      </c>
      <c r="B191" s="168" t="s">
        <v>698</v>
      </c>
      <c r="C191" s="168" t="s">
        <v>2094</v>
      </c>
      <c r="D191" s="168" t="s">
        <v>2095</v>
      </c>
      <c r="E191" s="168" t="s">
        <v>2096</v>
      </c>
      <c r="F191" s="168" t="s">
        <v>3644</v>
      </c>
      <c r="G191" s="168" t="s">
        <v>3307</v>
      </c>
      <c r="H191" s="168" t="s">
        <v>287</v>
      </c>
      <c r="I191" s="168" t="s">
        <v>3308</v>
      </c>
      <c r="J191" s="168" t="s">
        <v>3307</v>
      </c>
      <c r="K191">
        <v>0</v>
      </c>
      <c r="L191">
        <v>81089.31</v>
      </c>
      <c r="M191">
        <v>0</v>
      </c>
      <c r="N191">
        <v>81089.31</v>
      </c>
      <c r="O191">
        <v>1</v>
      </c>
      <c r="P191">
        <v>8</v>
      </c>
      <c r="Q191">
        <v>19</v>
      </c>
      <c r="R191" s="168" t="s">
        <v>3644</v>
      </c>
      <c r="S191" s="168" t="s">
        <v>3645</v>
      </c>
      <c r="T191" s="168" t="s">
        <v>3646</v>
      </c>
      <c r="U191">
        <v>0</v>
      </c>
      <c r="V191">
        <v>4</v>
      </c>
      <c r="W191" s="168" t="s">
        <v>3309</v>
      </c>
      <c r="X191" s="168" t="s">
        <v>2915</v>
      </c>
      <c r="Y191">
        <v>335067.90000000002</v>
      </c>
      <c r="Z191">
        <v>2975.24</v>
      </c>
      <c r="AA191">
        <v>332092.65999999997</v>
      </c>
      <c r="AB191">
        <v>4</v>
      </c>
      <c r="AC191">
        <v>186</v>
      </c>
      <c r="AD191">
        <v>107</v>
      </c>
      <c r="AE191">
        <v>83023.164999999994</v>
      </c>
      <c r="AF191" t="s">
        <v>4732</v>
      </c>
      <c r="AG191">
        <v>1785.4444086021506</v>
      </c>
      <c r="AH191">
        <v>0</v>
      </c>
      <c r="AI191">
        <v>0</v>
      </c>
      <c r="AJ191" s="168" t="s">
        <v>2100</v>
      </c>
      <c r="AK191">
        <v>281266.86</v>
      </c>
      <c r="AL191">
        <v>680000</v>
      </c>
      <c r="AM191" s="168" t="s">
        <v>3</v>
      </c>
      <c r="AN191" s="168" t="s">
        <v>1</v>
      </c>
      <c r="AO191" s="168"/>
      <c r="AP191" s="168" t="s">
        <v>2</v>
      </c>
      <c r="AQ191">
        <v>51860435.149999999</v>
      </c>
      <c r="AR191">
        <v>566687.9</v>
      </c>
      <c r="AS191">
        <v>51293747.25</v>
      </c>
      <c r="AT191">
        <v>25855</v>
      </c>
      <c r="AU191">
        <v>499</v>
      </c>
      <c r="AV191">
        <v>14935</v>
      </c>
      <c r="AW191">
        <v>3649.8610901850875</v>
      </c>
      <c r="AX191">
        <v>43709863.640000001</v>
      </c>
      <c r="AY191">
        <v>928592.94587448286</v>
      </c>
      <c r="AZ191">
        <v>102793.08066132265</v>
      </c>
      <c r="BA191" t="s">
        <v>4985</v>
      </c>
      <c r="BB191">
        <v>1983.9004931347902</v>
      </c>
      <c r="BC191">
        <v>0</v>
      </c>
      <c r="BD191">
        <v>417844.54</v>
      </c>
      <c r="BE191" s="168"/>
      <c r="BF191">
        <v>43709863.640000001</v>
      </c>
      <c r="BG191">
        <v>83495000</v>
      </c>
    </row>
    <row r="192" spans="1:59" x14ac:dyDescent="0.25">
      <c r="A192" s="168" t="s">
        <v>697</v>
      </c>
      <c r="B192" s="168" t="s">
        <v>698</v>
      </c>
      <c r="C192" s="168" t="s">
        <v>3529</v>
      </c>
      <c r="D192" s="168" t="s">
        <v>3530</v>
      </c>
      <c r="E192" s="168" t="s">
        <v>3531</v>
      </c>
      <c r="F192" s="168" t="s">
        <v>3532</v>
      </c>
      <c r="G192" s="168" t="s">
        <v>3533</v>
      </c>
      <c r="H192" s="168" t="s">
        <v>1896</v>
      </c>
      <c r="I192" s="168" t="s">
        <v>3534</v>
      </c>
      <c r="J192" s="168" t="s">
        <v>3533</v>
      </c>
      <c r="K192">
        <v>0</v>
      </c>
      <c r="L192">
        <v>53229.11</v>
      </c>
      <c r="M192">
        <v>0</v>
      </c>
      <c r="N192">
        <v>53229.11</v>
      </c>
      <c r="O192">
        <v>1</v>
      </c>
      <c r="P192">
        <v>1</v>
      </c>
      <c r="Q192">
        <v>2</v>
      </c>
      <c r="R192" s="168" t="s">
        <v>3532</v>
      </c>
      <c r="S192" s="168" t="s">
        <v>3532</v>
      </c>
      <c r="T192" s="168" t="s">
        <v>3535</v>
      </c>
      <c r="U192">
        <v>0</v>
      </c>
      <c r="V192">
        <v>1</v>
      </c>
      <c r="W192" s="168" t="s">
        <v>3536</v>
      </c>
      <c r="X192" s="168" t="s">
        <v>3537</v>
      </c>
      <c r="Y192">
        <v>53229.11</v>
      </c>
      <c r="Z192">
        <v>0</v>
      </c>
      <c r="AA192">
        <v>53229.11</v>
      </c>
      <c r="AB192">
        <v>1</v>
      </c>
      <c r="AC192">
        <v>2</v>
      </c>
      <c r="AD192">
        <v>1</v>
      </c>
      <c r="AE192">
        <v>53229.11</v>
      </c>
      <c r="AF192">
        <v>53229.11</v>
      </c>
      <c r="AG192">
        <v>26614.555</v>
      </c>
      <c r="AH192">
        <v>0</v>
      </c>
      <c r="AI192">
        <v>0</v>
      </c>
      <c r="AJ192" s="168" t="s">
        <v>3538</v>
      </c>
      <c r="AK192">
        <v>45188.13</v>
      </c>
      <c r="AL192">
        <v>100000</v>
      </c>
      <c r="AM192" s="168" t="s">
        <v>3</v>
      </c>
      <c r="AN192" s="168" t="s">
        <v>1</v>
      </c>
      <c r="AO192" s="168"/>
      <c r="AP192" s="168" t="s">
        <v>2</v>
      </c>
      <c r="AQ192">
        <v>51860435.149999999</v>
      </c>
      <c r="AR192">
        <v>566687.9</v>
      </c>
      <c r="AS192">
        <v>51293747.25</v>
      </c>
      <c r="AT192">
        <v>25855</v>
      </c>
      <c r="AU192">
        <v>499</v>
      </c>
      <c r="AV192">
        <v>14935</v>
      </c>
      <c r="AW192">
        <v>3649.8610901850875</v>
      </c>
      <c r="AX192">
        <v>43709863.640000001</v>
      </c>
      <c r="AY192">
        <v>928592.94587448286</v>
      </c>
      <c r="AZ192">
        <v>102793.08066132265</v>
      </c>
      <c r="BA192" t="s">
        <v>4985</v>
      </c>
      <c r="BB192">
        <v>1983.9004931347902</v>
      </c>
      <c r="BC192">
        <v>0</v>
      </c>
      <c r="BD192">
        <v>417844.54</v>
      </c>
      <c r="BE192" s="168"/>
      <c r="BF192">
        <v>43709863.640000001</v>
      </c>
      <c r="BG192">
        <v>83495000</v>
      </c>
    </row>
    <row r="193" spans="1:59" x14ac:dyDescent="0.25">
      <c r="A193" s="168" t="s">
        <v>697</v>
      </c>
      <c r="B193" s="168" t="s">
        <v>698</v>
      </c>
      <c r="C193" s="168" t="s">
        <v>721</v>
      </c>
      <c r="D193" s="168" t="s">
        <v>213</v>
      </c>
      <c r="E193" s="168" t="s">
        <v>722</v>
      </c>
      <c r="F193" s="168" t="s">
        <v>4255</v>
      </c>
      <c r="G193" s="168" t="s">
        <v>2104</v>
      </c>
      <c r="H193" s="168" t="s">
        <v>214</v>
      </c>
      <c r="I193" s="168" t="s">
        <v>2105</v>
      </c>
      <c r="J193" s="168" t="s">
        <v>2104</v>
      </c>
      <c r="K193">
        <v>0</v>
      </c>
      <c r="L193">
        <v>64888.959999999999</v>
      </c>
      <c r="M193">
        <v>0</v>
      </c>
      <c r="N193">
        <v>64888.959999999999</v>
      </c>
      <c r="O193">
        <v>1</v>
      </c>
      <c r="P193">
        <v>58</v>
      </c>
      <c r="Q193">
        <v>93</v>
      </c>
      <c r="R193" s="168" t="s">
        <v>4255</v>
      </c>
      <c r="S193" s="168" t="s">
        <v>4256</v>
      </c>
      <c r="T193" s="168" t="s">
        <v>4257</v>
      </c>
      <c r="U193">
        <v>0</v>
      </c>
      <c r="V193">
        <v>1</v>
      </c>
      <c r="W193" s="168" t="s">
        <v>2106</v>
      </c>
      <c r="X193" s="168" t="s">
        <v>2915</v>
      </c>
      <c r="Y193">
        <v>361312.72</v>
      </c>
      <c r="Z193">
        <v>4740.7</v>
      </c>
      <c r="AA193">
        <v>356572.02</v>
      </c>
      <c r="AB193">
        <v>5</v>
      </c>
      <c r="AC193">
        <v>260</v>
      </c>
      <c r="AD193">
        <v>164</v>
      </c>
      <c r="AE193">
        <v>71314.403999999995</v>
      </c>
      <c r="AF193" t="s">
        <v>4478</v>
      </c>
      <c r="AG193">
        <v>1371.4308461538462</v>
      </c>
      <c r="AH193">
        <v>0</v>
      </c>
      <c r="AI193">
        <v>0</v>
      </c>
      <c r="AJ193" s="168" t="s">
        <v>723</v>
      </c>
      <c r="AK193">
        <v>303513.3</v>
      </c>
      <c r="AL193">
        <v>850000</v>
      </c>
      <c r="AM193" s="168" t="s">
        <v>3</v>
      </c>
      <c r="AN193" s="168" t="s">
        <v>1</v>
      </c>
      <c r="AO193" s="168"/>
      <c r="AP193" s="168" t="s">
        <v>2</v>
      </c>
      <c r="AQ193">
        <v>51860435.149999999</v>
      </c>
      <c r="AR193">
        <v>566687.9</v>
      </c>
      <c r="AS193">
        <v>51293747.25</v>
      </c>
      <c r="AT193">
        <v>25855</v>
      </c>
      <c r="AU193">
        <v>499</v>
      </c>
      <c r="AV193">
        <v>14935</v>
      </c>
      <c r="AW193">
        <v>3649.8610901850875</v>
      </c>
      <c r="AX193">
        <v>43709863.640000001</v>
      </c>
      <c r="AY193">
        <v>928592.94587448286</v>
      </c>
      <c r="AZ193">
        <v>102793.08066132265</v>
      </c>
      <c r="BA193" t="s">
        <v>4985</v>
      </c>
      <c r="BB193">
        <v>1983.9004931347902</v>
      </c>
      <c r="BC193">
        <v>0</v>
      </c>
      <c r="BD193">
        <v>417844.54</v>
      </c>
      <c r="BE193" s="168"/>
      <c r="BF193">
        <v>43709863.640000001</v>
      </c>
      <c r="BG193">
        <v>83495000</v>
      </c>
    </row>
    <row r="194" spans="1:59" x14ac:dyDescent="0.25">
      <c r="A194" s="168" t="s">
        <v>697</v>
      </c>
      <c r="B194" s="168" t="s">
        <v>698</v>
      </c>
      <c r="C194" s="168" t="s">
        <v>721</v>
      </c>
      <c r="D194" s="168" t="s">
        <v>213</v>
      </c>
      <c r="E194" s="168" t="s">
        <v>722</v>
      </c>
      <c r="F194" s="168" t="s">
        <v>4479</v>
      </c>
      <c r="G194" s="168" t="s">
        <v>921</v>
      </c>
      <c r="H194" s="168" t="s">
        <v>922</v>
      </c>
      <c r="I194" s="168" t="s">
        <v>923</v>
      </c>
      <c r="J194" s="168" t="s">
        <v>921</v>
      </c>
      <c r="K194">
        <v>0</v>
      </c>
      <c r="L194">
        <v>104830.1</v>
      </c>
      <c r="M194">
        <v>4564.25</v>
      </c>
      <c r="N194">
        <v>100265.85</v>
      </c>
      <c r="O194">
        <v>1</v>
      </c>
      <c r="P194">
        <v>22</v>
      </c>
      <c r="Q194">
        <v>46</v>
      </c>
      <c r="R194" s="168" t="s">
        <v>4479</v>
      </c>
      <c r="S194" s="168" t="s">
        <v>4480</v>
      </c>
      <c r="T194" s="168" t="s">
        <v>4481</v>
      </c>
      <c r="U194">
        <v>0</v>
      </c>
      <c r="V194">
        <v>2</v>
      </c>
      <c r="W194" s="168" t="s">
        <v>924</v>
      </c>
      <c r="X194" s="168" t="s">
        <v>2915</v>
      </c>
      <c r="Y194">
        <v>361312.72</v>
      </c>
      <c r="Z194">
        <v>4740.7</v>
      </c>
      <c r="AA194">
        <v>356572.02</v>
      </c>
      <c r="AB194">
        <v>5</v>
      </c>
      <c r="AC194">
        <v>260</v>
      </c>
      <c r="AD194">
        <v>164</v>
      </c>
      <c r="AE194">
        <v>71314.403999999995</v>
      </c>
      <c r="AF194" t="s">
        <v>4478</v>
      </c>
      <c r="AG194">
        <v>1371.4308461538462</v>
      </c>
      <c r="AH194">
        <v>0</v>
      </c>
      <c r="AI194">
        <v>0</v>
      </c>
      <c r="AJ194" s="168" t="s">
        <v>723</v>
      </c>
      <c r="AK194">
        <v>303513.3</v>
      </c>
      <c r="AL194">
        <v>850000</v>
      </c>
      <c r="AM194" s="168" t="s">
        <v>3</v>
      </c>
      <c r="AN194" s="168" t="s">
        <v>1</v>
      </c>
      <c r="AO194" s="168"/>
      <c r="AP194" s="168" t="s">
        <v>2</v>
      </c>
      <c r="AQ194">
        <v>51860435.149999999</v>
      </c>
      <c r="AR194">
        <v>566687.9</v>
      </c>
      <c r="AS194">
        <v>51293747.25</v>
      </c>
      <c r="AT194">
        <v>25855</v>
      </c>
      <c r="AU194">
        <v>499</v>
      </c>
      <c r="AV194">
        <v>14935</v>
      </c>
      <c r="AW194">
        <v>3649.8610901850875</v>
      </c>
      <c r="AX194">
        <v>43709863.640000001</v>
      </c>
      <c r="AY194">
        <v>928592.94587448286</v>
      </c>
      <c r="AZ194">
        <v>102793.08066132265</v>
      </c>
      <c r="BA194" t="s">
        <v>4985</v>
      </c>
      <c r="BB194">
        <v>1983.9004931347902</v>
      </c>
      <c r="BC194">
        <v>0</v>
      </c>
      <c r="BD194">
        <v>417844.54</v>
      </c>
      <c r="BE194" s="168"/>
      <c r="BF194">
        <v>43709863.640000001</v>
      </c>
      <c r="BG194">
        <v>83495000</v>
      </c>
    </row>
    <row r="195" spans="1:59" x14ac:dyDescent="0.25">
      <c r="A195" s="168" t="s">
        <v>697</v>
      </c>
      <c r="B195" s="168" t="s">
        <v>698</v>
      </c>
      <c r="C195" s="168" t="s">
        <v>721</v>
      </c>
      <c r="D195" s="168" t="s">
        <v>213</v>
      </c>
      <c r="E195" s="168" t="s">
        <v>722</v>
      </c>
      <c r="F195" s="168" t="s">
        <v>4258</v>
      </c>
      <c r="G195" s="168" t="s">
        <v>216</v>
      </c>
      <c r="H195" s="168" t="s">
        <v>217</v>
      </c>
      <c r="I195" s="168" t="s">
        <v>215</v>
      </c>
      <c r="J195" s="168" t="s">
        <v>216</v>
      </c>
      <c r="K195">
        <v>0</v>
      </c>
      <c r="L195">
        <v>46082.98</v>
      </c>
      <c r="M195">
        <v>0</v>
      </c>
      <c r="N195">
        <v>46082.98</v>
      </c>
      <c r="O195">
        <v>1</v>
      </c>
      <c r="P195">
        <v>18</v>
      </c>
      <c r="Q195">
        <v>26</v>
      </c>
      <c r="R195" s="168" t="s">
        <v>4258</v>
      </c>
      <c r="S195" s="168" t="s">
        <v>4259</v>
      </c>
      <c r="T195" s="168" t="s">
        <v>4260</v>
      </c>
      <c r="U195">
        <v>0</v>
      </c>
      <c r="V195">
        <v>3</v>
      </c>
      <c r="W195" s="168" t="s">
        <v>724</v>
      </c>
      <c r="X195" s="168" t="s">
        <v>2915</v>
      </c>
      <c r="Y195">
        <v>361312.72</v>
      </c>
      <c r="Z195">
        <v>4740.7</v>
      </c>
      <c r="AA195">
        <v>356572.02</v>
      </c>
      <c r="AB195">
        <v>5</v>
      </c>
      <c r="AC195">
        <v>260</v>
      </c>
      <c r="AD195">
        <v>164</v>
      </c>
      <c r="AE195">
        <v>71314.403999999995</v>
      </c>
      <c r="AF195" t="s">
        <v>4478</v>
      </c>
      <c r="AG195">
        <v>1371.4308461538462</v>
      </c>
      <c r="AH195">
        <v>0</v>
      </c>
      <c r="AI195">
        <v>0</v>
      </c>
      <c r="AJ195" s="168" t="s">
        <v>723</v>
      </c>
      <c r="AK195">
        <v>303513.3</v>
      </c>
      <c r="AL195">
        <v>850000</v>
      </c>
      <c r="AM195" s="168" t="s">
        <v>3</v>
      </c>
      <c r="AN195" s="168" t="s">
        <v>1</v>
      </c>
      <c r="AO195" s="168"/>
      <c r="AP195" s="168" t="s">
        <v>2</v>
      </c>
      <c r="AQ195">
        <v>51860435.149999999</v>
      </c>
      <c r="AR195">
        <v>566687.9</v>
      </c>
      <c r="AS195">
        <v>51293747.25</v>
      </c>
      <c r="AT195">
        <v>25855</v>
      </c>
      <c r="AU195">
        <v>499</v>
      </c>
      <c r="AV195">
        <v>14935</v>
      </c>
      <c r="AW195">
        <v>3649.8610901850875</v>
      </c>
      <c r="AX195">
        <v>43709863.640000001</v>
      </c>
      <c r="AY195">
        <v>928592.94587448286</v>
      </c>
      <c r="AZ195">
        <v>102793.08066132265</v>
      </c>
      <c r="BA195" t="s">
        <v>4985</v>
      </c>
      <c r="BB195">
        <v>1983.9004931347902</v>
      </c>
      <c r="BC195">
        <v>0</v>
      </c>
      <c r="BD195">
        <v>417844.54</v>
      </c>
      <c r="BE195" s="168"/>
      <c r="BF195">
        <v>43709863.640000001</v>
      </c>
      <c r="BG195">
        <v>83495000</v>
      </c>
    </row>
    <row r="196" spans="1:59" x14ac:dyDescent="0.25">
      <c r="A196" s="168" t="s">
        <v>697</v>
      </c>
      <c r="B196" s="168" t="s">
        <v>698</v>
      </c>
      <c r="C196" s="168" t="s">
        <v>721</v>
      </c>
      <c r="D196" s="168" t="s">
        <v>213</v>
      </c>
      <c r="E196" s="168" t="s">
        <v>722</v>
      </c>
      <c r="F196" s="168" t="s">
        <v>4088</v>
      </c>
      <c r="G196" s="168" t="s">
        <v>2107</v>
      </c>
      <c r="H196" s="168" t="s">
        <v>564</v>
      </c>
      <c r="I196" s="168" t="s">
        <v>2108</v>
      </c>
      <c r="J196" s="168" t="s">
        <v>2107</v>
      </c>
      <c r="K196">
        <v>0</v>
      </c>
      <c r="L196">
        <v>43009.08</v>
      </c>
      <c r="M196">
        <v>0</v>
      </c>
      <c r="N196">
        <v>43009.08</v>
      </c>
      <c r="O196">
        <v>1</v>
      </c>
      <c r="P196">
        <v>12</v>
      </c>
      <c r="Q196">
        <v>16</v>
      </c>
      <c r="R196" s="168" t="s">
        <v>4088</v>
      </c>
      <c r="S196" s="168" t="s">
        <v>4089</v>
      </c>
      <c r="T196" s="168" t="s">
        <v>4090</v>
      </c>
      <c r="U196">
        <v>0</v>
      </c>
      <c r="V196">
        <v>4</v>
      </c>
      <c r="W196" s="168" t="s">
        <v>2109</v>
      </c>
      <c r="X196" s="168" t="s">
        <v>2915</v>
      </c>
      <c r="Y196">
        <v>361312.72</v>
      </c>
      <c r="Z196">
        <v>4740.7</v>
      </c>
      <c r="AA196">
        <v>356572.02</v>
      </c>
      <c r="AB196">
        <v>5</v>
      </c>
      <c r="AC196">
        <v>260</v>
      </c>
      <c r="AD196">
        <v>164</v>
      </c>
      <c r="AE196">
        <v>71314.403999999995</v>
      </c>
      <c r="AF196" t="s">
        <v>4478</v>
      </c>
      <c r="AG196">
        <v>1371.4308461538462</v>
      </c>
      <c r="AH196">
        <v>0</v>
      </c>
      <c r="AI196">
        <v>0</v>
      </c>
      <c r="AJ196" s="168" t="s">
        <v>723</v>
      </c>
      <c r="AK196">
        <v>303513.3</v>
      </c>
      <c r="AL196">
        <v>850000</v>
      </c>
      <c r="AM196" s="168" t="s">
        <v>3</v>
      </c>
      <c r="AN196" s="168" t="s">
        <v>1</v>
      </c>
      <c r="AO196" s="168"/>
      <c r="AP196" s="168" t="s">
        <v>2</v>
      </c>
      <c r="AQ196">
        <v>51860435.149999999</v>
      </c>
      <c r="AR196">
        <v>566687.9</v>
      </c>
      <c r="AS196">
        <v>51293747.25</v>
      </c>
      <c r="AT196">
        <v>25855</v>
      </c>
      <c r="AU196">
        <v>499</v>
      </c>
      <c r="AV196">
        <v>14935</v>
      </c>
      <c r="AW196">
        <v>3649.8610901850875</v>
      </c>
      <c r="AX196">
        <v>43709863.640000001</v>
      </c>
      <c r="AY196">
        <v>928592.94587448286</v>
      </c>
      <c r="AZ196">
        <v>102793.08066132265</v>
      </c>
      <c r="BA196" t="s">
        <v>4985</v>
      </c>
      <c r="BB196">
        <v>1983.9004931347902</v>
      </c>
      <c r="BC196">
        <v>0</v>
      </c>
      <c r="BD196">
        <v>417844.54</v>
      </c>
      <c r="BE196" s="168"/>
      <c r="BF196">
        <v>43709863.640000001</v>
      </c>
      <c r="BG196">
        <v>83495000</v>
      </c>
    </row>
    <row r="197" spans="1:59" x14ac:dyDescent="0.25">
      <c r="A197" s="168" t="s">
        <v>697</v>
      </c>
      <c r="B197" s="168" t="s">
        <v>698</v>
      </c>
      <c r="C197" s="168" t="s">
        <v>721</v>
      </c>
      <c r="D197" s="168" t="s">
        <v>213</v>
      </c>
      <c r="E197" s="168" t="s">
        <v>722</v>
      </c>
      <c r="F197" s="168" t="s">
        <v>4482</v>
      </c>
      <c r="G197" s="168" t="s">
        <v>219</v>
      </c>
      <c r="H197" s="168" t="s">
        <v>220</v>
      </c>
      <c r="I197" s="168" t="s">
        <v>218</v>
      </c>
      <c r="J197" s="168" t="s">
        <v>219</v>
      </c>
      <c r="K197">
        <v>0</v>
      </c>
      <c r="L197">
        <v>102501.6</v>
      </c>
      <c r="M197">
        <v>176.45</v>
      </c>
      <c r="N197">
        <v>102325.15</v>
      </c>
      <c r="O197">
        <v>1</v>
      </c>
      <c r="P197">
        <v>54</v>
      </c>
      <c r="Q197">
        <v>79</v>
      </c>
      <c r="R197" s="168" t="s">
        <v>4482</v>
      </c>
      <c r="S197" s="168" t="s">
        <v>4483</v>
      </c>
      <c r="T197" s="168" t="s">
        <v>4484</v>
      </c>
      <c r="U197">
        <v>0</v>
      </c>
      <c r="V197">
        <v>5</v>
      </c>
      <c r="W197" s="168" t="s">
        <v>725</v>
      </c>
      <c r="X197" s="168" t="s">
        <v>2915</v>
      </c>
      <c r="Y197">
        <v>361312.72</v>
      </c>
      <c r="Z197">
        <v>4740.7</v>
      </c>
      <c r="AA197">
        <v>356572.02</v>
      </c>
      <c r="AB197">
        <v>5</v>
      </c>
      <c r="AC197">
        <v>260</v>
      </c>
      <c r="AD197">
        <v>164</v>
      </c>
      <c r="AE197">
        <v>71314.403999999995</v>
      </c>
      <c r="AF197" t="s">
        <v>4478</v>
      </c>
      <c r="AG197">
        <v>1371.4308461538462</v>
      </c>
      <c r="AH197">
        <v>0</v>
      </c>
      <c r="AI197">
        <v>0</v>
      </c>
      <c r="AJ197" s="168" t="s">
        <v>723</v>
      </c>
      <c r="AK197">
        <v>303513.3</v>
      </c>
      <c r="AL197">
        <v>850000</v>
      </c>
      <c r="AM197" s="168" t="s">
        <v>3</v>
      </c>
      <c r="AN197" s="168" t="s">
        <v>1</v>
      </c>
      <c r="AO197" s="168"/>
      <c r="AP197" s="168" t="s">
        <v>2</v>
      </c>
      <c r="AQ197">
        <v>51860435.149999999</v>
      </c>
      <c r="AR197">
        <v>566687.9</v>
      </c>
      <c r="AS197">
        <v>51293747.25</v>
      </c>
      <c r="AT197">
        <v>25855</v>
      </c>
      <c r="AU197">
        <v>499</v>
      </c>
      <c r="AV197">
        <v>14935</v>
      </c>
      <c r="AW197">
        <v>3649.8610901850875</v>
      </c>
      <c r="AX197">
        <v>43709863.640000001</v>
      </c>
      <c r="AY197">
        <v>928592.94587448286</v>
      </c>
      <c r="AZ197">
        <v>102793.08066132265</v>
      </c>
      <c r="BA197" t="s">
        <v>4985</v>
      </c>
      <c r="BB197">
        <v>1983.9004931347902</v>
      </c>
      <c r="BC197">
        <v>0</v>
      </c>
      <c r="BD197">
        <v>417844.54</v>
      </c>
      <c r="BE197" s="168"/>
      <c r="BF197">
        <v>43709863.640000001</v>
      </c>
      <c r="BG197">
        <v>83495000</v>
      </c>
    </row>
    <row r="198" spans="1:59" x14ac:dyDescent="0.25">
      <c r="A198" s="168" t="s">
        <v>697</v>
      </c>
      <c r="B198" s="168" t="s">
        <v>698</v>
      </c>
      <c r="C198" s="168" t="s">
        <v>2110</v>
      </c>
      <c r="D198" s="168" t="s">
        <v>2111</v>
      </c>
      <c r="E198" s="168" t="s">
        <v>2112</v>
      </c>
      <c r="F198" s="168" t="s">
        <v>4261</v>
      </c>
      <c r="G198" s="168" t="s">
        <v>2114</v>
      </c>
      <c r="H198" s="168" t="s">
        <v>335</v>
      </c>
      <c r="I198" s="168" t="s">
        <v>2115</v>
      </c>
      <c r="J198" s="168" t="s">
        <v>2114</v>
      </c>
      <c r="K198">
        <v>0</v>
      </c>
      <c r="L198">
        <v>60931.03</v>
      </c>
      <c r="M198">
        <v>3711</v>
      </c>
      <c r="N198">
        <v>57220.03</v>
      </c>
      <c r="O198">
        <v>1</v>
      </c>
      <c r="P198">
        <v>9</v>
      </c>
      <c r="Q198">
        <v>22</v>
      </c>
      <c r="R198" s="168" t="s">
        <v>4261</v>
      </c>
      <c r="S198" s="168" t="s">
        <v>4262</v>
      </c>
      <c r="T198" s="168" t="s">
        <v>4263</v>
      </c>
      <c r="U198">
        <v>0</v>
      </c>
      <c r="V198">
        <v>1</v>
      </c>
      <c r="W198" s="168" t="s">
        <v>2116</v>
      </c>
      <c r="X198" s="168" t="s">
        <v>2915</v>
      </c>
      <c r="Y198">
        <v>199687.91</v>
      </c>
      <c r="Z198">
        <v>3711</v>
      </c>
      <c r="AA198">
        <v>195976.91</v>
      </c>
      <c r="AB198">
        <v>5</v>
      </c>
      <c r="AC198">
        <v>70</v>
      </c>
      <c r="AD198">
        <v>39</v>
      </c>
      <c r="AE198">
        <v>39195.381999999998</v>
      </c>
      <c r="AF198" t="s">
        <v>4264</v>
      </c>
      <c r="AG198">
        <v>2799.6701428571428</v>
      </c>
      <c r="AH198">
        <v>0</v>
      </c>
      <c r="AI198">
        <v>0</v>
      </c>
      <c r="AJ198" s="168" t="s">
        <v>2113</v>
      </c>
      <c r="AK198">
        <v>176973.04</v>
      </c>
      <c r="AL198">
        <v>540000</v>
      </c>
      <c r="AM198" s="168" t="s">
        <v>3</v>
      </c>
      <c r="AN198" s="168" t="s">
        <v>1</v>
      </c>
      <c r="AO198" s="168"/>
      <c r="AP198" s="168" t="s">
        <v>2</v>
      </c>
      <c r="AQ198">
        <v>51860435.149999999</v>
      </c>
      <c r="AR198">
        <v>566687.9</v>
      </c>
      <c r="AS198">
        <v>51293747.25</v>
      </c>
      <c r="AT198">
        <v>25855</v>
      </c>
      <c r="AU198">
        <v>499</v>
      </c>
      <c r="AV198">
        <v>14935</v>
      </c>
      <c r="AW198">
        <v>3649.8610901850875</v>
      </c>
      <c r="AX198">
        <v>43709863.640000001</v>
      </c>
      <c r="AY198">
        <v>928592.94587448286</v>
      </c>
      <c r="AZ198">
        <v>102793.08066132265</v>
      </c>
      <c r="BA198" t="s">
        <v>4985</v>
      </c>
      <c r="BB198">
        <v>1983.9004931347902</v>
      </c>
      <c r="BC198">
        <v>0</v>
      </c>
      <c r="BD198">
        <v>417844.54</v>
      </c>
      <c r="BE198" s="168"/>
      <c r="BF198">
        <v>43709863.640000001</v>
      </c>
      <c r="BG198">
        <v>83495000</v>
      </c>
    </row>
    <row r="199" spans="1:59" x14ac:dyDescent="0.25">
      <c r="A199" s="168" t="s">
        <v>697</v>
      </c>
      <c r="B199" s="168" t="s">
        <v>698</v>
      </c>
      <c r="C199" s="168" t="s">
        <v>2110</v>
      </c>
      <c r="D199" s="168" t="s">
        <v>2111</v>
      </c>
      <c r="E199" s="168" t="s">
        <v>2112</v>
      </c>
      <c r="F199" s="168" t="s">
        <v>3647</v>
      </c>
      <c r="G199" s="168" t="s">
        <v>2117</v>
      </c>
      <c r="H199" s="168" t="s">
        <v>336</v>
      </c>
      <c r="I199" s="168" t="s">
        <v>2118</v>
      </c>
      <c r="J199" s="168" t="s">
        <v>2117</v>
      </c>
      <c r="K199">
        <v>0</v>
      </c>
      <c r="L199">
        <v>22845.46</v>
      </c>
      <c r="M199">
        <v>0</v>
      </c>
      <c r="N199">
        <v>22845.46</v>
      </c>
      <c r="O199">
        <v>1</v>
      </c>
      <c r="P199">
        <v>3</v>
      </c>
      <c r="Q199">
        <v>5</v>
      </c>
      <c r="R199" s="168" t="s">
        <v>3647</v>
      </c>
      <c r="S199" s="168" t="s">
        <v>3648</v>
      </c>
      <c r="T199" s="168" t="s">
        <v>3649</v>
      </c>
      <c r="U199">
        <v>0</v>
      </c>
      <c r="V199">
        <v>2</v>
      </c>
      <c r="W199" s="168" t="s">
        <v>2119</v>
      </c>
      <c r="X199" s="168" t="s">
        <v>2944</v>
      </c>
      <c r="Y199">
        <v>199687.91</v>
      </c>
      <c r="Z199">
        <v>3711</v>
      </c>
      <c r="AA199">
        <v>195976.91</v>
      </c>
      <c r="AB199">
        <v>5</v>
      </c>
      <c r="AC199">
        <v>70</v>
      </c>
      <c r="AD199">
        <v>39</v>
      </c>
      <c r="AE199">
        <v>39195.381999999998</v>
      </c>
      <c r="AF199" t="s">
        <v>4264</v>
      </c>
      <c r="AG199">
        <v>2799.6701428571428</v>
      </c>
      <c r="AH199">
        <v>0</v>
      </c>
      <c r="AI199">
        <v>0</v>
      </c>
      <c r="AJ199" s="168" t="s">
        <v>2113</v>
      </c>
      <c r="AK199">
        <v>176973.04</v>
      </c>
      <c r="AL199">
        <v>540000</v>
      </c>
      <c r="AM199" s="168" t="s">
        <v>3</v>
      </c>
      <c r="AN199" s="168" t="s">
        <v>1</v>
      </c>
      <c r="AO199" s="168"/>
      <c r="AP199" s="168" t="s">
        <v>2</v>
      </c>
      <c r="AQ199">
        <v>51860435.149999999</v>
      </c>
      <c r="AR199">
        <v>566687.9</v>
      </c>
      <c r="AS199">
        <v>51293747.25</v>
      </c>
      <c r="AT199">
        <v>25855</v>
      </c>
      <c r="AU199">
        <v>499</v>
      </c>
      <c r="AV199">
        <v>14935</v>
      </c>
      <c r="AW199">
        <v>3649.8610901850875</v>
      </c>
      <c r="AX199">
        <v>43709863.640000001</v>
      </c>
      <c r="AY199">
        <v>928592.94587448286</v>
      </c>
      <c r="AZ199">
        <v>102793.08066132265</v>
      </c>
      <c r="BA199" t="s">
        <v>4985</v>
      </c>
      <c r="BB199">
        <v>1983.9004931347902</v>
      </c>
      <c r="BC199">
        <v>0</v>
      </c>
      <c r="BD199">
        <v>417844.54</v>
      </c>
      <c r="BE199" s="168"/>
      <c r="BF199">
        <v>43709863.640000001</v>
      </c>
      <c r="BG199">
        <v>83495000</v>
      </c>
    </row>
    <row r="200" spans="1:59" x14ac:dyDescent="0.25">
      <c r="A200" s="168" t="s">
        <v>697</v>
      </c>
      <c r="B200" s="168" t="s">
        <v>698</v>
      </c>
      <c r="C200" s="168" t="s">
        <v>2110</v>
      </c>
      <c r="D200" s="168" t="s">
        <v>2111</v>
      </c>
      <c r="E200" s="168" t="s">
        <v>2112</v>
      </c>
      <c r="F200" s="168" t="s">
        <v>4265</v>
      </c>
      <c r="G200" s="168" t="s">
        <v>3033</v>
      </c>
      <c r="H200" s="168" t="s">
        <v>337</v>
      </c>
      <c r="I200" s="168" t="s">
        <v>3034</v>
      </c>
      <c r="J200" s="168" t="s">
        <v>3033</v>
      </c>
      <c r="K200">
        <v>0</v>
      </c>
      <c r="L200">
        <v>56189.599999999999</v>
      </c>
      <c r="M200">
        <v>0</v>
      </c>
      <c r="N200">
        <v>56189.599999999999</v>
      </c>
      <c r="O200">
        <v>1</v>
      </c>
      <c r="P200">
        <v>15</v>
      </c>
      <c r="Q200">
        <v>22</v>
      </c>
      <c r="R200" s="168" t="s">
        <v>4265</v>
      </c>
      <c r="S200" s="168" t="s">
        <v>4266</v>
      </c>
      <c r="T200" s="168" t="s">
        <v>4267</v>
      </c>
      <c r="U200">
        <v>0</v>
      </c>
      <c r="V200">
        <v>3</v>
      </c>
      <c r="W200" s="168" t="s">
        <v>3035</v>
      </c>
      <c r="X200" s="168" t="s">
        <v>2915</v>
      </c>
      <c r="Y200">
        <v>199687.91</v>
      </c>
      <c r="Z200">
        <v>3711</v>
      </c>
      <c r="AA200">
        <v>195976.91</v>
      </c>
      <c r="AB200">
        <v>5</v>
      </c>
      <c r="AC200">
        <v>70</v>
      </c>
      <c r="AD200">
        <v>39</v>
      </c>
      <c r="AE200">
        <v>39195.381999999998</v>
      </c>
      <c r="AF200" t="s">
        <v>4264</v>
      </c>
      <c r="AG200">
        <v>2799.6701428571428</v>
      </c>
      <c r="AH200">
        <v>0</v>
      </c>
      <c r="AI200">
        <v>0</v>
      </c>
      <c r="AJ200" s="168" t="s">
        <v>2113</v>
      </c>
      <c r="AK200">
        <v>176973.04</v>
      </c>
      <c r="AL200">
        <v>540000</v>
      </c>
      <c r="AM200" s="168" t="s">
        <v>3</v>
      </c>
      <c r="AN200" s="168" t="s">
        <v>1</v>
      </c>
      <c r="AO200" s="168"/>
      <c r="AP200" s="168" t="s">
        <v>2</v>
      </c>
      <c r="AQ200">
        <v>51860435.149999999</v>
      </c>
      <c r="AR200">
        <v>566687.9</v>
      </c>
      <c r="AS200">
        <v>51293747.25</v>
      </c>
      <c r="AT200">
        <v>25855</v>
      </c>
      <c r="AU200">
        <v>499</v>
      </c>
      <c r="AV200">
        <v>14935</v>
      </c>
      <c r="AW200">
        <v>3649.8610901850875</v>
      </c>
      <c r="AX200">
        <v>43709863.640000001</v>
      </c>
      <c r="AY200">
        <v>928592.94587448286</v>
      </c>
      <c r="AZ200">
        <v>102793.08066132265</v>
      </c>
      <c r="BA200" t="s">
        <v>4985</v>
      </c>
      <c r="BB200">
        <v>1983.9004931347902</v>
      </c>
      <c r="BC200">
        <v>0</v>
      </c>
      <c r="BD200">
        <v>417844.54</v>
      </c>
      <c r="BE200" s="168"/>
      <c r="BF200">
        <v>43709863.640000001</v>
      </c>
      <c r="BG200">
        <v>83495000</v>
      </c>
    </row>
    <row r="201" spans="1:59" x14ac:dyDescent="0.25">
      <c r="A201" s="168" t="s">
        <v>697</v>
      </c>
      <c r="B201" s="168" t="s">
        <v>698</v>
      </c>
      <c r="C201" s="168" t="s">
        <v>2110</v>
      </c>
      <c r="D201" s="168" t="s">
        <v>2111</v>
      </c>
      <c r="E201" s="168" t="s">
        <v>2112</v>
      </c>
      <c r="F201" s="168" t="s">
        <v>3674</v>
      </c>
      <c r="G201" s="168" t="s">
        <v>3036</v>
      </c>
      <c r="H201" s="168" t="s">
        <v>338</v>
      </c>
      <c r="I201" s="168" t="s">
        <v>3037</v>
      </c>
      <c r="J201" s="168" t="s">
        <v>3036</v>
      </c>
      <c r="K201">
        <v>0</v>
      </c>
      <c r="L201">
        <v>58168.44</v>
      </c>
      <c r="M201">
        <v>0</v>
      </c>
      <c r="N201">
        <v>58168.44</v>
      </c>
      <c r="O201">
        <v>1</v>
      </c>
      <c r="P201">
        <v>11</v>
      </c>
      <c r="Q201">
        <v>19</v>
      </c>
      <c r="R201" s="168" t="s">
        <v>3674</v>
      </c>
      <c r="S201" s="168" t="s">
        <v>3675</v>
      </c>
      <c r="T201" s="168" t="s">
        <v>3676</v>
      </c>
      <c r="U201">
        <v>0</v>
      </c>
      <c r="V201">
        <v>4</v>
      </c>
      <c r="W201" s="168" t="s">
        <v>3038</v>
      </c>
      <c r="X201" s="168" t="s">
        <v>2915</v>
      </c>
      <c r="Y201">
        <v>199687.91</v>
      </c>
      <c r="Z201">
        <v>3711</v>
      </c>
      <c r="AA201">
        <v>195976.91</v>
      </c>
      <c r="AB201">
        <v>5</v>
      </c>
      <c r="AC201">
        <v>70</v>
      </c>
      <c r="AD201">
        <v>39</v>
      </c>
      <c r="AE201">
        <v>39195.381999999998</v>
      </c>
      <c r="AF201" t="s">
        <v>4264</v>
      </c>
      <c r="AG201">
        <v>2799.6701428571428</v>
      </c>
      <c r="AH201">
        <v>0</v>
      </c>
      <c r="AI201">
        <v>0</v>
      </c>
      <c r="AJ201" s="168" t="s">
        <v>2113</v>
      </c>
      <c r="AK201">
        <v>176973.04</v>
      </c>
      <c r="AL201">
        <v>540000</v>
      </c>
      <c r="AM201" s="168" t="s">
        <v>3</v>
      </c>
      <c r="AN201" s="168" t="s">
        <v>1</v>
      </c>
      <c r="AO201" s="168"/>
      <c r="AP201" s="168" t="s">
        <v>2</v>
      </c>
      <c r="AQ201">
        <v>51860435.149999999</v>
      </c>
      <c r="AR201">
        <v>566687.9</v>
      </c>
      <c r="AS201">
        <v>51293747.25</v>
      </c>
      <c r="AT201">
        <v>25855</v>
      </c>
      <c r="AU201">
        <v>499</v>
      </c>
      <c r="AV201">
        <v>14935</v>
      </c>
      <c r="AW201">
        <v>3649.8610901850875</v>
      </c>
      <c r="AX201">
        <v>43709863.640000001</v>
      </c>
      <c r="AY201">
        <v>928592.94587448286</v>
      </c>
      <c r="AZ201">
        <v>102793.08066132265</v>
      </c>
      <c r="BA201" t="s">
        <v>4985</v>
      </c>
      <c r="BB201">
        <v>1983.9004931347902</v>
      </c>
      <c r="BC201">
        <v>0</v>
      </c>
      <c r="BD201">
        <v>417844.54</v>
      </c>
      <c r="BE201" s="168"/>
      <c r="BF201">
        <v>43709863.640000001</v>
      </c>
      <c r="BG201">
        <v>83495000</v>
      </c>
    </row>
    <row r="202" spans="1:59" x14ac:dyDescent="0.25">
      <c r="A202" s="168" t="s">
        <v>697</v>
      </c>
      <c r="B202" s="168" t="s">
        <v>698</v>
      </c>
      <c r="C202" s="168" t="s">
        <v>2110</v>
      </c>
      <c r="D202" s="168" t="s">
        <v>2111</v>
      </c>
      <c r="E202" s="168" t="s">
        <v>2112</v>
      </c>
      <c r="F202" s="168" t="s">
        <v>3818</v>
      </c>
      <c r="G202" s="168" t="s">
        <v>3596</v>
      </c>
      <c r="H202" s="168" t="s">
        <v>3597</v>
      </c>
      <c r="I202" s="168" t="s">
        <v>3598</v>
      </c>
      <c r="J202" s="168" t="s">
        <v>3596</v>
      </c>
      <c r="K202">
        <v>0</v>
      </c>
      <c r="L202">
        <v>1553.38</v>
      </c>
      <c r="M202">
        <v>0</v>
      </c>
      <c r="N202">
        <v>1553.38</v>
      </c>
      <c r="O202">
        <v>1</v>
      </c>
      <c r="P202">
        <v>1</v>
      </c>
      <c r="Q202">
        <v>2</v>
      </c>
      <c r="R202" s="168" t="s">
        <v>3818</v>
      </c>
      <c r="S202" s="168" t="s">
        <v>3818</v>
      </c>
      <c r="T202" s="168" t="s">
        <v>3595</v>
      </c>
      <c r="U202">
        <v>0</v>
      </c>
      <c r="V202">
        <v>5</v>
      </c>
      <c r="W202" s="168" t="s">
        <v>3599</v>
      </c>
      <c r="X202" s="168" t="s">
        <v>2870</v>
      </c>
      <c r="Y202">
        <v>199687.91</v>
      </c>
      <c r="Z202">
        <v>3711</v>
      </c>
      <c r="AA202">
        <v>195976.91</v>
      </c>
      <c r="AB202">
        <v>5</v>
      </c>
      <c r="AC202">
        <v>70</v>
      </c>
      <c r="AD202">
        <v>39</v>
      </c>
      <c r="AE202">
        <v>39195.381999999998</v>
      </c>
      <c r="AF202" t="s">
        <v>4264</v>
      </c>
      <c r="AG202">
        <v>2799.6701428571428</v>
      </c>
      <c r="AH202">
        <v>0</v>
      </c>
      <c r="AI202">
        <v>0</v>
      </c>
      <c r="AJ202" s="168" t="s">
        <v>2113</v>
      </c>
      <c r="AK202">
        <v>176973.04</v>
      </c>
      <c r="AL202">
        <v>540000</v>
      </c>
      <c r="AM202" s="168" t="s">
        <v>3</v>
      </c>
      <c r="AN202" s="168" t="s">
        <v>1</v>
      </c>
      <c r="AO202" s="168"/>
      <c r="AP202" s="168" t="s">
        <v>2</v>
      </c>
      <c r="AQ202">
        <v>51860435.149999999</v>
      </c>
      <c r="AR202">
        <v>566687.9</v>
      </c>
      <c r="AS202">
        <v>51293747.25</v>
      </c>
      <c r="AT202">
        <v>25855</v>
      </c>
      <c r="AU202">
        <v>499</v>
      </c>
      <c r="AV202">
        <v>14935</v>
      </c>
      <c r="AW202">
        <v>3649.8610901850875</v>
      </c>
      <c r="AX202">
        <v>43709863.640000001</v>
      </c>
      <c r="AY202">
        <v>928592.94587448286</v>
      </c>
      <c r="AZ202">
        <v>102793.08066132265</v>
      </c>
      <c r="BA202" t="s">
        <v>4985</v>
      </c>
      <c r="BB202">
        <v>1983.9004931347902</v>
      </c>
      <c r="BC202">
        <v>0</v>
      </c>
      <c r="BD202">
        <v>417844.54</v>
      </c>
      <c r="BE202" s="168"/>
      <c r="BF202">
        <v>43709863.640000001</v>
      </c>
      <c r="BG202">
        <v>83495000</v>
      </c>
    </row>
    <row r="203" spans="1:59" x14ac:dyDescent="0.25">
      <c r="A203" s="168" t="s">
        <v>697</v>
      </c>
      <c r="B203" s="168" t="s">
        <v>698</v>
      </c>
      <c r="C203" s="168" t="s">
        <v>2120</v>
      </c>
      <c r="D203" s="168" t="s">
        <v>2121</v>
      </c>
      <c r="E203" s="168" t="s">
        <v>2122</v>
      </c>
      <c r="F203" s="168" t="s">
        <v>4736</v>
      </c>
      <c r="G203" s="168" t="s">
        <v>2123</v>
      </c>
      <c r="H203" s="168" t="s">
        <v>318</v>
      </c>
      <c r="I203" s="168" t="s">
        <v>2011</v>
      </c>
      <c r="J203" s="168" t="s">
        <v>2123</v>
      </c>
      <c r="K203">
        <v>0</v>
      </c>
      <c r="L203">
        <v>54114.21</v>
      </c>
      <c r="M203">
        <v>0</v>
      </c>
      <c r="N203">
        <v>54114.21</v>
      </c>
      <c r="O203">
        <v>1</v>
      </c>
      <c r="P203">
        <v>12</v>
      </c>
      <c r="Q203">
        <v>29</v>
      </c>
      <c r="R203" s="168" t="s">
        <v>4736</v>
      </c>
      <c r="S203" s="168" t="s">
        <v>4737</v>
      </c>
      <c r="T203" s="168" t="s">
        <v>4738</v>
      </c>
      <c r="U203">
        <v>0</v>
      </c>
      <c r="V203">
        <v>1</v>
      </c>
      <c r="W203" s="168" t="s">
        <v>2124</v>
      </c>
      <c r="X203" s="168" t="s">
        <v>2915</v>
      </c>
      <c r="Y203">
        <v>182945.21</v>
      </c>
      <c r="Z203">
        <v>0</v>
      </c>
      <c r="AA203">
        <v>182945.21</v>
      </c>
      <c r="AB203">
        <v>5</v>
      </c>
      <c r="AC203">
        <v>90</v>
      </c>
      <c r="AD203">
        <v>39</v>
      </c>
      <c r="AE203">
        <v>36589.042000000001</v>
      </c>
      <c r="AF203" t="s">
        <v>4739</v>
      </c>
      <c r="AG203">
        <v>2032.7245555555555</v>
      </c>
      <c r="AH203">
        <v>0</v>
      </c>
      <c r="AI203">
        <v>0</v>
      </c>
      <c r="AJ203" s="168" t="s">
        <v>2125</v>
      </c>
      <c r="AK203">
        <v>161429.01</v>
      </c>
      <c r="AL203">
        <v>365000</v>
      </c>
      <c r="AM203" s="168" t="s">
        <v>3</v>
      </c>
      <c r="AN203" s="168" t="s">
        <v>1</v>
      </c>
      <c r="AO203" s="168"/>
      <c r="AP203" s="168" t="s">
        <v>2</v>
      </c>
      <c r="AQ203">
        <v>51860435.149999999</v>
      </c>
      <c r="AR203">
        <v>566687.9</v>
      </c>
      <c r="AS203">
        <v>51293747.25</v>
      </c>
      <c r="AT203">
        <v>25855</v>
      </c>
      <c r="AU203">
        <v>499</v>
      </c>
      <c r="AV203">
        <v>14935</v>
      </c>
      <c r="AW203">
        <v>3649.8610901850875</v>
      </c>
      <c r="AX203">
        <v>43709863.640000001</v>
      </c>
      <c r="AY203">
        <v>928592.94587448286</v>
      </c>
      <c r="AZ203">
        <v>102793.08066132265</v>
      </c>
      <c r="BA203" t="s">
        <v>4985</v>
      </c>
      <c r="BB203">
        <v>1983.9004931347902</v>
      </c>
      <c r="BC203">
        <v>0</v>
      </c>
      <c r="BD203">
        <v>417844.54</v>
      </c>
      <c r="BE203" s="168"/>
      <c r="BF203">
        <v>43709863.640000001</v>
      </c>
      <c r="BG203">
        <v>83495000</v>
      </c>
    </row>
    <row r="204" spans="1:59" x14ac:dyDescent="0.25">
      <c r="A204" s="168" t="s">
        <v>697</v>
      </c>
      <c r="B204" s="168" t="s">
        <v>698</v>
      </c>
      <c r="C204" s="168" t="s">
        <v>2120</v>
      </c>
      <c r="D204" s="168" t="s">
        <v>2121</v>
      </c>
      <c r="E204" s="168" t="s">
        <v>2122</v>
      </c>
      <c r="F204" s="168" t="s">
        <v>4268</v>
      </c>
      <c r="G204" s="168" t="s">
        <v>2126</v>
      </c>
      <c r="H204" s="168" t="s">
        <v>319</v>
      </c>
      <c r="I204" s="168" t="s">
        <v>2127</v>
      </c>
      <c r="J204" s="168" t="s">
        <v>2126</v>
      </c>
      <c r="K204">
        <v>0</v>
      </c>
      <c r="L204">
        <v>23460.32</v>
      </c>
      <c r="M204">
        <v>0</v>
      </c>
      <c r="N204">
        <v>23460.32</v>
      </c>
      <c r="O204">
        <v>1</v>
      </c>
      <c r="P204">
        <v>4</v>
      </c>
      <c r="Q204">
        <v>10</v>
      </c>
      <c r="R204" s="168" t="s">
        <v>4268</v>
      </c>
      <c r="S204" s="168" t="s">
        <v>4269</v>
      </c>
      <c r="T204" s="168" t="s">
        <v>4270</v>
      </c>
      <c r="U204">
        <v>0</v>
      </c>
      <c r="V204">
        <v>2</v>
      </c>
      <c r="W204" s="168" t="s">
        <v>2128</v>
      </c>
      <c r="X204" s="168" t="s">
        <v>2945</v>
      </c>
      <c r="Y204">
        <v>182945.21</v>
      </c>
      <c r="Z204">
        <v>0</v>
      </c>
      <c r="AA204">
        <v>182945.21</v>
      </c>
      <c r="AB204">
        <v>5</v>
      </c>
      <c r="AC204">
        <v>90</v>
      </c>
      <c r="AD204">
        <v>39</v>
      </c>
      <c r="AE204">
        <v>36589.042000000001</v>
      </c>
      <c r="AF204" t="s">
        <v>4739</v>
      </c>
      <c r="AG204">
        <v>2032.7245555555555</v>
      </c>
      <c r="AH204">
        <v>0</v>
      </c>
      <c r="AI204">
        <v>0</v>
      </c>
      <c r="AJ204" s="168" t="s">
        <v>2125</v>
      </c>
      <c r="AK204">
        <v>161429.01</v>
      </c>
      <c r="AL204">
        <v>365000</v>
      </c>
      <c r="AM204" s="168" t="s">
        <v>3</v>
      </c>
      <c r="AN204" s="168" t="s">
        <v>1</v>
      </c>
      <c r="AO204" s="168"/>
      <c r="AP204" s="168" t="s">
        <v>2</v>
      </c>
      <c r="AQ204">
        <v>51860435.149999999</v>
      </c>
      <c r="AR204">
        <v>566687.9</v>
      </c>
      <c r="AS204">
        <v>51293747.25</v>
      </c>
      <c r="AT204">
        <v>25855</v>
      </c>
      <c r="AU204">
        <v>499</v>
      </c>
      <c r="AV204">
        <v>14935</v>
      </c>
      <c r="AW204">
        <v>3649.8610901850875</v>
      </c>
      <c r="AX204">
        <v>43709863.640000001</v>
      </c>
      <c r="AY204">
        <v>928592.94587448286</v>
      </c>
      <c r="AZ204">
        <v>102793.08066132265</v>
      </c>
      <c r="BA204" t="s">
        <v>4985</v>
      </c>
      <c r="BB204">
        <v>1983.9004931347902</v>
      </c>
      <c r="BC204">
        <v>0</v>
      </c>
      <c r="BD204">
        <v>417844.54</v>
      </c>
      <c r="BE204" s="168"/>
      <c r="BF204">
        <v>43709863.640000001</v>
      </c>
      <c r="BG204">
        <v>83495000</v>
      </c>
    </row>
    <row r="205" spans="1:59" x14ac:dyDescent="0.25">
      <c r="A205" s="168" t="s">
        <v>697</v>
      </c>
      <c r="B205" s="168" t="s">
        <v>698</v>
      </c>
      <c r="C205" s="168" t="s">
        <v>2120</v>
      </c>
      <c r="D205" s="168" t="s">
        <v>2121</v>
      </c>
      <c r="E205" s="168" t="s">
        <v>2122</v>
      </c>
      <c r="F205" s="168" t="s">
        <v>4740</v>
      </c>
      <c r="G205" s="168" t="s">
        <v>2129</v>
      </c>
      <c r="H205" s="168" t="s">
        <v>320</v>
      </c>
      <c r="I205" s="168" t="s">
        <v>2130</v>
      </c>
      <c r="J205" s="168" t="s">
        <v>2129</v>
      </c>
      <c r="K205">
        <v>0</v>
      </c>
      <c r="L205">
        <v>55184.62</v>
      </c>
      <c r="M205">
        <v>0</v>
      </c>
      <c r="N205">
        <v>55184.62</v>
      </c>
      <c r="O205">
        <v>1</v>
      </c>
      <c r="P205">
        <v>14</v>
      </c>
      <c r="Q205">
        <v>35</v>
      </c>
      <c r="R205" s="168" t="s">
        <v>4740</v>
      </c>
      <c r="S205" s="168" t="s">
        <v>4741</v>
      </c>
      <c r="T205" s="168" t="s">
        <v>4742</v>
      </c>
      <c r="U205">
        <v>0</v>
      </c>
      <c r="V205">
        <v>3</v>
      </c>
      <c r="W205" s="168" t="s">
        <v>2131</v>
      </c>
      <c r="X205" s="168" t="s">
        <v>2945</v>
      </c>
      <c r="Y205">
        <v>182945.21</v>
      </c>
      <c r="Z205">
        <v>0</v>
      </c>
      <c r="AA205">
        <v>182945.21</v>
      </c>
      <c r="AB205">
        <v>5</v>
      </c>
      <c r="AC205">
        <v>90</v>
      </c>
      <c r="AD205">
        <v>39</v>
      </c>
      <c r="AE205">
        <v>36589.042000000001</v>
      </c>
      <c r="AF205" t="s">
        <v>4739</v>
      </c>
      <c r="AG205">
        <v>2032.7245555555555</v>
      </c>
      <c r="AH205">
        <v>0</v>
      </c>
      <c r="AI205">
        <v>0</v>
      </c>
      <c r="AJ205" s="168" t="s">
        <v>2125</v>
      </c>
      <c r="AK205">
        <v>161429.01</v>
      </c>
      <c r="AL205">
        <v>365000</v>
      </c>
      <c r="AM205" s="168" t="s">
        <v>3</v>
      </c>
      <c r="AN205" s="168" t="s">
        <v>1</v>
      </c>
      <c r="AO205" s="168"/>
      <c r="AP205" s="168" t="s">
        <v>2</v>
      </c>
      <c r="AQ205">
        <v>51860435.149999999</v>
      </c>
      <c r="AR205">
        <v>566687.9</v>
      </c>
      <c r="AS205">
        <v>51293747.25</v>
      </c>
      <c r="AT205">
        <v>25855</v>
      </c>
      <c r="AU205">
        <v>499</v>
      </c>
      <c r="AV205">
        <v>14935</v>
      </c>
      <c r="AW205">
        <v>3649.8610901850875</v>
      </c>
      <c r="AX205">
        <v>43709863.640000001</v>
      </c>
      <c r="AY205">
        <v>928592.94587448286</v>
      </c>
      <c r="AZ205">
        <v>102793.08066132265</v>
      </c>
      <c r="BA205" t="s">
        <v>4985</v>
      </c>
      <c r="BB205">
        <v>1983.9004931347902</v>
      </c>
      <c r="BC205">
        <v>0</v>
      </c>
      <c r="BD205">
        <v>417844.54</v>
      </c>
      <c r="BE205" s="168"/>
      <c r="BF205">
        <v>43709863.640000001</v>
      </c>
      <c r="BG205">
        <v>83495000</v>
      </c>
    </row>
    <row r="206" spans="1:59" x14ac:dyDescent="0.25">
      <c r="A206" s="168" t="s">
        <v>697</v>
      </c>
      <c r="B206" s="168" t="s">
        <v>698</v>
      </c>
      <c r="C206" s="168" t="s">
        <v>2120</v>
      </c>
      <c r="D206" s="168" t="s">
        <v>2121</v>
      </c>
      <c r="E206" s="168" t="s">
        <v>2122</v>
      </c>
      <c r="F206" s="168" t="s">
        <v>3693</v>
      </c>
      <c r="G206" s="168" t="s">
        <v>2132</v>
      </c>
      <c r="H206" s="168" t="s">
        <v>321</v>
      </c>
      <c r="I206" s="168" t="s">
        <v>2133</v>
      </c>
      <c r="J206" s="168" t="s">
        <v>2132</v>
      </c>
      <c r="K206">
        <v>0</v>
      </c>
      <c r="L206">
        <v>27195.59</v>
      </c>
      <c r="M206">
        <v>0</v>
      </c>
      <c r="N206">
        <v>27195.59</v>
      </c>
      <c r="O206">
        <v>1</v>
      </c>
      <c r="P206">
        <v>5</v>
      </c>
      <c r="Q206">
        <v>10</v>
      </c>
      <c r="R206" s="168" t="s">
        <v>3693</v>
      </c>
      <c r="S206" s="168" t="s">
        <v>3694</v>
      </c>
      <c r="T206" s="168" t="s">
        <v>3695</v>
      </c>
      <c r="U206">
        <v>0</v>
      </c>
      <c r="V206">
        <v>4</v>
      </c>
      <c r="W206" s="168" t="s">
        <v>2134</v>
      </c>
      <c r="X206" s="168" t="s">
        <v>2945</v>
      </c>
      <c r="Y206">
        <v>182945.21</v>
      </c>
      <c r="Z206">
        <v>0</v>
      </c>
      <c r="AA206">
        <v>182945.21</v>
      </c>
      <c r="AB206">
        <v>5</v>
      </c>
      <c r="AC206">
        <v>90</v>
      </c>
      <c r="AD206">
        <v>39</v>
      </c>
      <c r="AE206">
        <v>36589.042000000001</v>
      </c>
      <c r="AF206" t="s">
        <v>4739</v>
      </c>
      <c r="AG206">
        <v>2032.7245555555555</v>
      </c>
      <c r="AH206">
        <v>0</v>
      </c>
      <c r="AI206">
        <v>0</v>
      </c>
      <c r="AJ206" s="168" t="s">
        <v>2125</v>
      </c>
      <c r="AK206">
        <v>161429.01</v>
      </c>
      <c r="AL206">
        <v>365000</v>
      </c>
      <c r="AM206" s="168" t="s">
        <v>3</v>
      </c>
      <c r="AN206" s="168" t="s">
        <v>1</v>
      </c>
      <c r="AO206" s="168"/>
      <c r="AP206" s="168" t="s">
        <v>2</v>
      </c>
      <c r="AQ206">
        <v>51860435.149999999</v>
      </c>
      <c r="AR206">
        <v>566687.9</v>
      </c>
      <c r="AS206">
        <v>51293747.25</v>
      </c>
      <c r="AT206">
        <v>25855</v>
      </c>
      <c r="AU206">
        <v>499</v>
      </c>
      <c r="AV206">
        <v>14935</v>
      </c>
      <c r="AW206">
        <v>3649.8610901850875</v>
      </c>
      <c r="AX206">
        <v>43709863.640000001</v>
      </c>
      <c r="AY206">
        <v>928592.94587448286</v>
      </c>
      <c r="AZ206">
        <v>102793.08066132265</v>
      </c>
      <c r="BA206" t="s">
        <v>4985</v>
      </c>
      <c r="BB206">
        <v>1983.9004931347902</v>
      </c>
      <c r="BC206">
        <v>0</v>
      </c>
      <c r="BD206">
        <v>417844.54</v>
      </c>
      <c r="BE206" s="168"/>
      <c r="BF206">
        <v>43709863.640000001</v>
      </c>
      <c r="BG206">
        <v>83495000</v>
      </c>
    </row>
    <row r="207" spans="1:59" x14ac:dyDescent="0.25">
      <c r="A207" s="168" t="s">
        <v>697</v>
      </c>
      <c r="B207" s="168" t="s">
        <v>698</v>
      </c>
      <c r="C207" s="168" t="s">
        <v>2120</v>
      </c>
      <c r="D207" s="168" t="s">
        <v>2121</v>
      </c>
      <c r="E207" s="168" t="s">
        <v>2122</v>
      </c>
      <c r="F207" s="168" t="s">
        <v>3696</v>
      </c>
      <c r="G207" s="168" t="s">
        <v>2135</v>
      </c>
      <c r="H207" s="168" t="s">
        <v>322</v>
      </c>
      <c r="I207" s="168" t="s">
        <v>2136</v>
      </c>
      <c r="J207" s="168" t="s">
        <v>2135</v>
      </c>
      <c r="K207">
        <v>0</v>
      </c>
      <c r="L207">
        <v>22990.47</v>
      </c>
      <c r="M207">
        <v>0</v>
      </c>
      <c r="N207">
        <v>22990.47</v>
      </c>
      <c r="O207">
        <v>1</v>
      </c>
      <c r="P207">
        <v>4</v>
      </c>
      <c r="Q207">
        <v>6</v>
      </c>
      <c r="R207" s="168" t="s">
        <v>3696</v>
      </c>
      <c r="S207" s="168" t="s">
        <v>3697</v>
      </c>
      <c r="T207" s="168" t="s">
        <v>3698</v>
      </c>
      <c r="U207">
        <v>0</v>
      </c>
      <c r="V207">
        <v>5</v>
      </c>
      <c r="W207" s="168" t="s">
        <v>2137</v>
      </c>
      <c r="X207" s="168" t="s">
        <v>2944</v>
      </c>
      <c r="Y207">
        <v>182945.21</v>
      </c>
      <c r="Z207">
        <v>0</v>
      </c>
      <c r="AA207">
        <v>182945.21</v>
      </c>
      <c r="AB207">
        <v>5</v>
      </c>
      <c r="AC207">
        <v>90</v>
      </c>
      <c r="AD207">
        <v>39</v>
      </c>
      <c r="AE207">
        <v>36589.042000000001</v>
      </c>
      <c r="AF207" t="s">
        <v>4739</v>
      </c>
      <c r="AG207">
        <v>2032.7245555555555</v>
      </c>
      <c r="AH207">
        <v>0</v>
      </c>
      <c r="AI207">
        <v>0</v>
      </c>
      <c r="AJ207" s="168" t="s">
        <v>2125</v>
      </c>
      <c r="AK207">
        <v>161429.01</v>
      </c>
      <c r="AL207">
        <v>365000</v>
      </c>
      <c r="AM207" s="168" t="s">
        <v>3</v>
      </c>
      <c r="AN207" s="168" t="s">
        <v>1</v>
      </c>
      <c r="AO207" s="168"/>
      <c r="AP207" s="168" t="s">
        <v>2</v>
      </c>
      <c r="AQ207">
        <v>51860435.149999999</v>
      </c>
      <c r="AR207">
        <v>566687.9</v>
      </c>
      <c r="AS207">
        <v>51293747.25</v>
      </c>
      <c r="AT207">
        <v>25855</v>
      </c>
      <c r="AU207">
        <v>499</v>
      </c>
      <c r="AV207">
        <v>14935</v>
      </c>
      <c r="AW207">
        <v>3649.8610901850875</v>
      </c>
      <c r="AX207">
        <v>43709863.640000001</v>
      </c>
      <c r="AY207">
        <v>928592.94587448286</v>
      </c>
      <c r="AZ207">
        <v>102793.08066132265</v>
      </c>
      <c r="BA207" t="s">
        <v>4985</v>
      </c>
      <c r="BB207">
        <v>1983.9004931347902</v>
      </c>
      <c r="BC207">
        <v>0</v>
      </c>
      <c r="BD207">
        <v>417844.54</v>
      </c>
      <c r="BE207" s="168"/>
      <c r="BF207">
        <v>43709863.640000001</v>
      </c>
      <c r="BG207">
        <v>83495000</v>
      </c>
    </row>
    <row r="208" spans="1:59" x14ac:dyDescent="0.25">
      <c r="A208" s="168" t="s">
        <v>726</v>
      </c>
      <c r="B208" s="168" t="s">
        <v>727</v>
      </c>
      <c r="C208" s="168" t="s">
        <v>2138</v>
      </c>
      <c r="D208" s="168" t="s">
        <v>2139</v>
      </c>
      <c r="E208" s="168" t="s">
        <v>2140</v>
      </c>
      <c r="F208" s="168" t="s">
        <v>3748</v>
      </c>
      <c r="G208" s="168" t="s">
        <v>2752</v>
      </c>
      <c r="H208" s="168" t="s">
        <v>311</v>
      </c>
      <c r="I208" s="168" t="s">
        <v>2753</v>
      </c>
      <c r="J208" s="168" t="s">
        <v>2752</v>
      </c>
      <c r="K208">
        <v>0</v>
      </c>
      <c r="L208">
        <v>90411.43</v>
      </c>
      <c r="M208">
        <v>32704.7</v>
      </c>
      <c r="N208">
        <v>57706.73</v>
      </c>
      <c r="O208">
        <v>1</v>
      </c>
      <c r="P208">
        <v>51</v>
      </c>
      <c r="Q208">
        <v>59</v>
      </c>
      <c r="R208" s="168" t="s">
        <v>3748</v>
      </c>
      <c r="S208" s="168" t="s">
        <v>3749</v>
      </c>
      <c r="T208" s="168" t="s">
        <v>3750</v>
      </c>
      <c r="U208">
        <v>0</v>
      </c>
      <c r="V208">
        <v>1</v>
      </c>
      <c r="W208" s="168" t="s">
        <v>2754</v>
      </c>
      <c r="X208" s="168" t="s">
        <v>2915</v>
      </c>
      <c r="Y208">
        <v>569520.96</v>
      </c>
      <c r="Z208">
        <v>41898.089999999997</v>
      </c>
      <c r="AA208">
        <v>527622.87</v>
      </c>
      <c r="AB208">
        <v>6</v>
      </c>
      <c r="AC208">
        <v>306</v>
      </c>
      <c r="AD208">
        <v>219</v>
      </c>
      <c r="AE208">
        <v>87937.145000000004</v>
      </c>
      <c r="AF208" t="s">
        <v>4743</v>
      </c>
      <c r="AG208">
        <v>1724.2577450980393</v>
      </c>
      <c r="AH208">
        <v>0</v>
      </c>
      <c r="AI208">
        <v>0</v>
      </c>
      <c r="AJ208" s="168" t="s">
        <v>2144</v>
      </c>
      <c r="AK208">
        <v>449023.01</v>
      </c>
      <c r="AL208">
        <v>910000</v>
      </c>
      <c r="AM208" s="168" t="s">
        <v>3</v>
      </c>
      <c r="AN208" s="168" t="s">
        <v>1</v>
      </c>
      <c r="AO208" s="168"/>
      <c r="AP208" s="168" t="s">
        <v>2</v>
      </c>
      <c r="AQ208">
        <v>51860435.149999999</v>
      </c>
      <c r="AR208">
        <v>566687.9</v>
      </c>
      <c r="AS208">
        <v>51293747.25</v>
      </c>
      <c r="AT208">
        <v>25855</v>
      </c>
      <c r="AU208">
        <v>499</v>
      </c>
      <c r="AV208">
        <v>14935</v>
      </c>
      <c r="AW208">
        <v>3649.8610901850875</v>
      </c>
      <c r="AX208">
        <v>43709863.640000001</v>
      </c>
      <c r="AY208">
        <v>928592.94587448286</v>
      </c>
      <c r="AZ208">
        <v>102793.08066132265</v>
      </c>
      <c r="BA208" t="s">
        <v>4985</v>
      </c>
      <c r="BB208">
        <v>1983.9004931347902</v>
      </c>
      <c r="BC208">
        <v>0</v>
      </c>
      <c r="BD208">
        <v>417844.54</v>
      </c>
      <c r="BE208" s="168"/>
      <c r="BF208">
        <v>43709863.640000001</v>
      </c>
      <c r="BG208">
        <v>83495000</v>
      </c>
    </row>
    <row r="209" spans="1:59" x14ac:dyDescent="0.25">
      <c r="A209" s="168" t="s">
        <v>726</v>
      </c>
      <c r="B209" s="168" t="s">
        <v>727</v>
      </c>
      <c r="C209" s="168" t="s">
        <v>2138</v>
      </c>
      <c r="D209" s="168" t="s">
        <v>2139</v>
      </c>
      <c r="E209" s="168" t="s">
        <v>2140</v>
      </c>
      <c r="F209" s="168" t="s">
        <v>3751</v>
      </c>
      <c r="G209" s="168" t="s">
        <v>2641</v>
      </c>
      <c r="H209" s="168" t="s">
        <v>312</v>
      </c>
      <c r="I209" s="168" t="s">
        <v>2642</v>
      </c>
      <c r="J209" s="168" t="s">
        <v>2641</v>
      </c>
      <c r="K209">
        <v>0</v>
      </c>
      <c r="L209">
        <v>74930.91</v>
      </c>
      <c r="M209">
        <v>2112.1</v>
      </c>
      <c r="N209">
        <v>72818.81</v>
      </c>
      <c r="O209">
        <v>1</v>
      </c>
      <c r="P209">
        <v>29</v>
      </c>
      <c r="Q209">
        <v>35</v>
      </c>
      <c r="R209" s="168" t="s">
        <v>3751</v>
      </c>
      <c r="S209" s="168" t="s">
        <v>3752</v>
      </c>
      <c r="T209" s="168" t="s">
        <v>3753</v>
      </c>
      <c r="U209">
        <v>0</v>
      </c>
      <c r="V209">
        <v>2</v>
      </c>
      <c r="W209" s="168" t="s">
        <v>2643</v>
      </c>
      <c r="X209" s="168" t="s">
        <v>2902</v>
      </c>
      <c r="Y209">
        <v>569520.96</v>
      </c>
      <c r="Z209">
        <v>41898.089999999997</v>
      </c>
      <c r="AA209">
        <v>527622.87</v>
      </c>
      <c r="AB209">
        <v>6</v>
      </c>
      <c r="AC209">
        <v>306</v>
      </c>
      <c r="AD209">
        <v>219</v>
      </c>
      <c r="AE209">
        <v>87937.145000000004</v>
      </c>
      <c r="AF209" t="s">
        <v>4743</v>
      </c>
      <c r="AG209">
        <v>1724.2577450980393</v>
      </c>
      <c r="AH209">
        <v>0</v>
      </c>
      <c r="AI209">
        <v>0</v>
      </c>
      <c r="AJ209" s="168" t="s">
        <v>2144</v>
      </c>
      <c r="AK209">
        <v>449023.01</v>
      </c>
      <c r="AL209">
        <v>910000</v>
      </c>
      <c r="AM209" s="168" t="s">
        <v>3</v>
      </c>
      <c r="AN209" s="168" t="s">
        <v>1</v>
      </c>
      <c r="AO209" s="168"/>
      <c r="AP209" s="168" t="s">
        <v>2</v>
      </c>
      <c r="AQ209">
        <v>51860435.149999999</v>
      </c>
      <c r="AR209">
        <v>566687.9</v>
      </c>
      <c r="AS209">
        <v>51293747.25</v>
      </c>
      <c r="AT209">
        <v>25855</v>
      </c>
      <c r="AU209">
        <v>499</v>
      </c>
      <c r="AV209">
        <v>14935</v>
      </c>
      <c r="AW209">
        <v>3649.8610901850875</v>
      </c>
      <c r="AX209">
        <v>43709863.640000001</v>
      </c>
      <c r="AY209">
        <v>928592.94587448286</v>
      </c>
      <c r="AZ209">
        <v>102793.08066132265</v>
      </c>
      <c r="BA209" t="s">
        <v>4985</v>
      </c>
      <c r="BB209">
        <v>1983.9004931347902</v>
      </c>
      <c r="BC209">
        <v>0</v>
      </c>
      <c r="BD209">
        <v>417844.54</v>
      </c>
      <c r="BE209" s="168"/>
      <c r="BF209">
        <v>43709863.640000001</v>
      </c>
      <c r="BG209">
        <v>83495000</v>
      </c>
    </row>
    <row r="210" spans="1:59" x14ac:dyDescent="0.25">
      <c r="A210" s="168" t="s">
        <v>726</v>
      </c>
      <c r="B210" s="168" t="s">
        <v>727</v>
      </c>
      <c r="C210" s="168" t="s">
        <v>2138</v>
      </c>
      <c r="D210" s="168" t="s">
        <v>2139</v>
      </c>
      <c r="E210" s="168" t="s">
        <v>2140</v>
      </c>
      <c r="F210" s="168" t="s">
        <v>3677</v>
      </c>
      <c r="G210" s="168" t="s">
        <v>2141</v>
      </c>
      <c r="H210" s="168" t="s">
        <v>313</v>
      </c>
      <c r="I210" s="168" t="s">
        <v>2142</v>
      </c>
      <c r="J210" s="168" t="s">
        <v>2141</v>
      </c>
      <c r="K210">
        <v>0</v>
      </c>
      <c r="L210">
        <v>50538.26</v>
      </c>
      <c r="M210">
        <v>0</v>
      </c>
      <c r="N210">
        <v>50538.26</v>
      </c>
      <c r="O210">
        <v>1</v>
      </c>
      <c r="P210">
        <v>15</v>
      </c>
      <c r="Q210">
        <v>17</v>
      </c>
      <c r="R210" s="168" t="s">
        <v>3677</v>
      </c>
      <c r="S210" s="168" t="s">
        <v>3678</v>
      </c>
      <c r="T210" s="168" t="s">
        <v>3679</v>
      </c>
      <c r="U210">
        <v>0</v>
      </c>
      <c r="V210">
        <v>3</v>
      </c>
      <c r="W210" s="168" t="s">
        <v>2143</v>
      </c>
      <c r="X210" s="168" t="s">
        <v>2902</v>
      </c>
      <c r="Y210">
        <v>569520.96</v>
      </c>
      <c r="Z210">
        <v>41898.089999999997</v>
      </c>
      <c r="AA210">
        <v>527622.87</v>
      </c>
      <c r="AB210">
        <v>6</v>
      </c>
      <c r="AC210">
        <v>306</v>
      </c>
      <c r="AD210">
        <v>219</v>
      </c>
      <c r="AE210">
        <v>87937.145000000004</v>
      </c>
      <c r="AF210" t="s">
        <v>4743</v>
      </c>
      <c r="AG210">
        <v>1724.2577450980393</v>
      </c>
      <c r="AH210">
        <v>0</v>
      </c>
      <c r="AI210">
        <v>0</v>
      </c>
      <c r="AJ210" s="168" t="s">
        <v>2144</v>
      </c>
      <c r="AK210">
        <v>449023.01</v>
      </c>
      <c r="AL210">
        <v>910000</v>
      </c>
      <c r="AM210" s="168" t="s">
        <v>3</v>
      </c>
      <c r="AN210" s="168" t="s">
        <v>1</v>
      </c>
      <c r="AO210" s="168"/>
      <c r="AP210" s="168" t="s">
        <v>2</v>
      </c>
      <c r="AQ210">
        <v>51860435.149999999</v>
      </c>
      <c r="AR210">
        <v>566687.9</v>
      </c>
      <c r="AS210">
        <v>51293747.25</v>
      </c>
      <c r="AT210">
        <v>25855</v>
      </c>
      <c r="AU210">
        <v>499</v>
      </c>
      <c r="AV210">
        <v>14935</v>
      </c>
      <c r="AW210">
        <v>3649.8610901850875</v>
      </c>
      <c r="AX210">
        <v>43709863.640000001</v>
      </c>
      <c r="AY210">
        <v>928592.94587448286</v>
      </c>
      <c r="AZ210">
        <v>102793.08066132265</v>
      </c>
      <c r="BA210" t="s">
        <v>4985</v>
      </c>
      <c r="BB210">
        <v>1983.9004931347902</v>
      </c>
      <c r="BC210">
        <v>0</v>
      </c>
      <c r="BD210">
        <v>417844.54</v>
      </c>
      <c r="BE210" s="168"/>
      <c r="BF210">
        <v>43709863.640000001</v>
      </c>
      <c r="BG210">
        <v>83495000</v>
      </c>
    </row>
    <row r="211" spans="1:59" x14ac:dyDescent="0.25">
      <c r="A211" s="168" t="s">
        <v>726</v>
      </c>
      <c r="B211" s="168" t="s">
        <v>727</v>
      </c>
      <c r="C211" s="168" t="s">
        <v>2138</v>
      </c>
      <c r="D211" s="168" t="s">
        <v>2139</v>
      </c>
      <c r="E211" s="168" t="s">
        <v>2140</v>
      </c>
      <c r="F211" s="168" t="s">
        <v>4271</v>
      </c>
      <c r="G211" s="168" t="s">
        <v>2695</v>
      </c>
      <c r="H211" s="168" t="s">
        <v>314</v>
      </c>
      <c r="I211" s="168" t="s">
        <v>2696</v>
      </c>
      <c r="J211" s="168" t="s">
        <v>2695</v>
      </c>
      <c r="K211">
        <v>0</v>
      </c>
      <c r="L211">
        <v>147614.71</v>
      </c>
      <c r="M211">
        <v>4431.59</v>
      </c>
      <c r="N211">
        <v>143183.12</v>
      </c>
      <c r="O211">
        <v>1</v>
      </c>
      <c r="P211">
        <v>54</v>
      </c>
      <c r="Q211">
        <v>85</v>
      </c>
      <c r="R211" s="168" t="s">
        <v>4271</v>
      </c>
      <c r="S211" s="168" t="s">
        <v>4272</v>
      </c>
      <c r="T211" s="168" t="s">
        <v>4273</v>
      </c>
      <c r="U211">
        <v>0</v>
      </c>
      <c r="V211">
        <v>4</v>
      </c>
      <c r="W211" s="168" t="s">
        <v>2697</v>
      </c>
      <c r="X211" s="168" t="s">
        <v>2902</v>
      </c>
      <c r="Y211">
        <v>569520.96</v>
      </c>
      <c r="Z211">
        <v>41898.089999999997</v>
      </c>
      <c r="AA211">
        <v>527622.87</v>
      </c>
      <c r="AB211">
        <v>6</v>
      </c>
      <c r="AC211">
        <v>306</v>
      </c>
      <c r="AD211">
        <v>219</v>
      </c>
      <c r="AE211">
        <v>87937.145000000004</v>
      </c>
      <c r="AF211" t="s">
        <v>4743</v>
      </c>
      <c r="AG211">
        <v>1724.2577450980393</v>
      </c>
      <c r="AH211">
        <v>0</v>
      </c>
      <c r="AI211">
        <v>0</v>
      </c>
      <c r="AJ211" s="168" t="s">
        <v>2144</v>
      </c>
      <c r="AK211">
        <v>449023.01</v>
      </c>
      <c r="AL211">
        <v>910000</v>
      </c>
      <c r="AM211" s="168" t="s">
        <v>3</v>
      </c>
      <c r="AN211" s="168" t="s">
        <v>1</v>
      </c>
      <c r="AO211" s="168"/>
      <c r="AP211" s="168" t="s">
        <v>2</v>
      </c>
      <c r="AQ211">
        <v>51860435.149999999</v>
      </c>
      <c r="AR211">
        <v>566687.9</v>
      </c>
      <c r="AS211">
        <v>51293747.25</v>
      </c>
      <c r="AT211">
        <v>25855</v>
      </c>
      <c r="AU211">
        <v>499</v>
      </c>
      <c r="AV211">
        <v>14935</v>
      </c>
      <c r="AW211">
        <v>3649.8610901850875</v>
      </c>
      <c r="AX211">
        <v>43709863.640000001</v>
      </c>
      <c r="AY211">
        <v>928592.94587448286</v>
      </c>
      <c r="AZ211">
        <v>102793.08066132265</v>
      </c>
      <c r="BA211" t="s">
        <v>4985</v>
      </c>
      <c r="BB211">
        <v>1983.9004931347902</v>
      </c>
      <c r="BC211">
        <v>0</v>
      </c>
      <c r="BD211">
        <v>417844.54</v>
      </c>
      <c r="BE211" s="168"/>
      <c r="BF211">
        <v>43709863.640000001</v>
      </c>
      <c r="BG211">
        <v>83495000</v>
      </c>
    </row>
    <row r="212" spans="1:59" x14ac:dyDescent="0.25">
      <c r="A212" s="168" t="s">
        <v>726</v>
      </c>
      <c r="B212" s="168" t="s">
        <v>727</v>
      </c>
      <c r="C212" s="168" t="s">
        <v>2138</v>
      </c>
      <c r="D212" s="168" t="s">
        <v>2139</v>
      </c>
      <c r="E212" s="168" t="s">
        <v>2140</v>
      </c>
      <c r="F212" s="168" t="s">
        <v>4274</v>
      </c>
      <c r="G212" s="168" t="s">
        <v>3500</v>
      </c>
      <c r="H212" s="168" t="s">
        <v>3501</v>
      </c>
      <c r="I212" s="168" t="s">
        <v>3502</v>
      </c>
      <c r="J212" s="168" t="s">
        <v>3500</v>
      </c>
      <c r="K212">
        <v>0</v>
      </c>
      <c r="L212">
        <v>103117.19</v>
      </c>
      <c r="M212">
        <v>0</v>
      </c>
      <c r="N212">
        <v>103117.19</v>
      </c>
      <c r="O212">
        <v>1</v>
      </c>
      <c r="P212">
        <v>44</v>
      </c>
      <c r="Q212">
        <v>63</v>
      </c>
      <c r="R212" s="168" t="s">
        <v>4274</v>
      </c>
      <c r="S212" s="168" t="s">
        <v>4275</v>
      </c>
      <c r="T212" s="168" t="s">
        <v>4276</v>
      </c>
      <c r="U212">
        <v>0</v>
      </c>
      <c r="V212">
        <v>5</v>
      </c>
      <c r="W212" s="168" t="s">
        <v>3503</v>
      </c>
      <c r="X212" s="168" t="s">
        <v>2915</v>
      </c>
      <c r="Y212">
        <v>569520.96</v>
      </c>
      <c r="Z212">
        <v>41898.089999999997</v>
      </c>
      <c r="AA212">
        <v>527622.87</v>
      </c>
      <c r="AB212">
        <v>6</v>
      </c>
      <c r="AC212">
        <v>306</v>
      </c>
      <c r="AD212">
        <v>219</v>
      </c>
      <c r="AE212">
        <v>87937.145000000004</v>
      </c>
      <c r="AF212" t="s">
        <v>4743</v>
      </c>
      <c r="AG212">
        <v>1724.2577450980393</v>
      </c>
      <c r="AH212">
        <v>0</v>
      </c>
      <c r="AI212">
        <v>0</v>
      </c>
      <c r="AJ212" s="168" t="s">
        <v>2144</v>
      </c>
      <c r="AK212">
        <v>449023.01</v>
      </c>
      <c r="AL212">
        <v>910000</v>
      </c>
      <c r="AM212" s="168" t="s">
        <v>3</v>
      </c>
      <c r="AN212" s="168" t="s">
        <v>1</v>
      </c>
      <c r="AO212" s="168"/>
      <c r="AP212" s="168" t="s">
        <v>2</v>
      </c>
      <c r="AQ212">
        <v>51860435.149999999</v>
      </c>
      <c r="AR212">
        <v>566687.9</v>
      </c>
      <c r="AS212">
        <v>51293747.25</v>
      </c>
      <c r="AT212">
        <v>25855</v>
      </c>
      <c r="AU212">
        <v>499</v>
      </c>
      <c r="AV212">
        <v>14935</v>
      </c>
      <c r="AW212">
        <v>3649.8610901850875</v>
      </c>
      <c r="AX212">
        <v>43709863.640000001</v>
      </c>
      <c r="AY212">
        <v>928592.94587448286</v>
      </c>
      <c r="AZ212">
        <v>102793.08066132265</v>
      </c>
      <c r="BA212" t="s">
        <v>4985</v>
      </c>
      <c r="BB212">
        <v>1983.9004931347902</v>
      </c>
      <c r="BC212">
        <v>0</v>
      </c>
      <c r="BD212">
        <v>417844.54</v>
      </c>
      <c r="BE212" s="168"/>
      <c r="BF212">
        <v>43709863.640000001</v>
      </c>
      <c r="BG212">
        <v>83495000</v>
      </c>
    </row>
    <row r="213" spans="1:59" x14ac:dyDescent="0.25">
      <c r="A213" s="168" t="s">
        <v>726</v>
      </c>
      <c r="B213" s="168" t="s">
        <v>727</v>
      </c>
      <c r="C213" s="168" t="s">
        <v>2138</v>
      </c>
      <c r="D213" s="168" t="s">
        <v>2139</v>
      </c>
      <c r="E213" s="168" t="s">
        <v>2140</v>
      </c>
      <c r="F213" s="168" t="s">
        <v>4744</v>
      </c>
      <c r="G213" s="168" t="s">
        <v>2644</v>
      </c>
      <c r="H213" s="168" t="s">
        <v>315</v>
      </c>
      <c r="I213" s="168" t="s">
        <v>2645</v>
      </c>
      <c r="J213" s="168" t="s">
        <v>2644</v>
      </c>
      <c r="K213">
        <v>0</v>
      </c>
      <c r="L213">
        <v>102908.46</v>
      </c>
      <c r="M213">
        <v>2649.7</v>
      </c>
      <c r="N213">
        <v>100258.76</v>
      </c>
      <c r="O213">
        <v>1</v>
      </c>
      <c r="P213">
        <v>26</v>
      </c>
      <c r="Q213">
        <v>47</v>
      </c>
      <c r="R213" s="168" t="s">
        <v>4744</v>
      </c>
      <c r="S213" s="168" t="s">
        <v>4745</v>
      </c>
      <c r="T213" s="168" t="s">
        <v>4746</v>
      </c>
      <c r="U213">
        <v>0</v>
      </c>
      <c r="V213">
        <v>6</v>
      </c>
      <c r="W213" s="168"/>
      <c r="X213" s="168" t="s">
        <v>2870</v>
      </c>
      <c r="Y213">
        <v>569520.96</v>
      </c>
      <c r="Z213">
        <v>41898.089999999997</v>
      </c>
      <c r="AA213">
        <v>527622.87</v>
      </c>
      <c r="AB213">
        <v>6</v>
      </c>
      <c r="AC213">
        <v>306</v>
      </c>
      <c r="AD213">
        <v>219</v>
      </c>
      <c r="AE213">
        <v>87937.145000000004</v>
      </c>
      <c r="AF213" t="s">
        <v>4743</v>
      </c>
      <c r="AG213">
        <v>1724.2577450980393</v>
      </c>
      <c r="AH213">
        <v>0</v>
      </c>
      <c r="AI213">
        <v>0</v>
      </c>
      <c r="AJ213" s="168" t="s">
        <v>2144</v>
      </c>
      <c r="AK213">
        <v>449023.01</v>
      </c>
      <c r="AL213">
        <v>910000</v>
      </c>
      <c r="AM213" s="168" t="s">
        <v>3</v>
      </c>
      <c r="AN213" s="168" t="s">
        <v>1</v>
      </c>
      <c r="AO213" s="168"/>
      <c r="AP213" s="168" t="s">
        <v>2</v>
      </c>
      <c r="AQ213">
        <v>51860435.149999999</v>
      </c>
      <c r="AR213">
        <v>566687.9</v>
      </c>
      <c r="AS213">
        <v>51293747.25</v>
      </c>
      <c r="AT213">
        <v>25855</v>
      </c>
      <c r="AU213">
        <v>499</v>
      </c>
      <c r="AV213">
        <v>14935</v>
      </c>
      <c r="AW213">
        <v>3649.8610901850875</v>
      </c>
      <c r="AX213">
        <v>43709863.640000001</v>
      </c>
      <c r="AY213">
        <v>928592.94587448286</v>
      </c>
      <c r="AZ213">
        <v>102793.08066132265</v>
      </c>
      <c r="BA213" t="s">
        <v>4985</v>
      </c>
      <c r="BB213">
        <v>1983.9004931347902</v>
      </c>
      <c r="BC213">
        <v>0</v>
      </c>
      <c r="BD213">
        <v>417844.54</v>
      </c>
      <c r="BE213" s="168"/>
      <c r="BF213">
        <v>43709863.640000001</v>
      </c>
      <c r="BG213">
        <v>83495000</v>
      </c>
    </row>
    <row r="214" spans="1:59" x14ac:dyDescent="0.25">
      <c r="A214" s="168" t="s">
        <v>726</v>
      </c>
      <c r="B214" s="168" t="s">
        <v>727</v>
      </c>
      <c r="C214" s="168" t="s">
        <v>2145</v>
      </c>
      <c r="D214" s="168" t="s">
        <v>2146</v>
      </c>
      <c r="E214" s="168" t="s">
        <v>2147</v>
      </c>
      <c r="F214" s="168" t="s">
        <v>4277</v>
      </c>
      <c r="G214" s="168" t="s">
        <v>3039</v>
      </c>
      <c r="H214" s="168" t="s">
        <v>1912</v>
      </c>
      <c r="I214" s="168" t="s">
        <v>3040</v>
      </c>
      <c r="J214" s="168" t="s">
        <v>3039</v>
      </c>
      <c r="K214">
        <v>0</v>
      </c>
      <c r="L214">
        <v>3958.75</v>
      </c>
      <c r="M214">
        <v>0</v>
      </c>
      <c r="N214">
        <v>3958.75</v>
      </c>
      <c r="O214">
        <v>1</v>
      </c>
      <c r="P214">
        <v>6</v>
      </c>
      <c r="Q214">
        <v>8</v>
      </c>
      <c r="R214" s="168" t="s">
        <v>4277</v>
      </c>
      <c r="S214" s="168" t="s">
        <v>4278</v>
      </c>
      <c r="T214" s="168" t="s">
        <v>4279</v>
      </c>
      <c r="U214">
        <v>0</v>
      </c>
      <c r="V214">
        <v>1</v>
      </c>
      <c r="W214" s="168" t="s">
        <v>3041</v>
      </c>
      <c r="X214" s="168" t="s">
        <v>2870</v>
      </c>
      <c r="Y214">
        <v>216313.22</v>
      </c>
      <c r="Z214">
        <v>15333.54</v>
      </c>
      <c r="AA214">
        <v>200979.68</v>
      </c>
      <c r="AB214">
        <v>3</v>
      </c>
      <c r="AC214">
        <v>208</v>
      </c>
      <c r="AD214">
        <v>124</v>
      </c>
      <c r="AE214" t="s">
        <v>4747</v>
      </c>
      <c r="AF214" t="s">
        <v>4748</v>
      </c>
      <c r="AG214">
        <v>966.24846153846158</v>
      </c>
      <c r="AH214">
        <v>0</v>
      </c>
      <c r="AI214">
        <v>0</v>
      </c>
      <c r="AJ214" s="168" t="s">
        <v>2151</v>
      </c>
      <c r="AK214">
        <v>171026.1</v>
      </c>
      <c r="AL214">
        <v>340000</v>
      </c>
      <c r="AM214" s="168" t="s">
        <v>3</v>
      </c>
      <c r="AN214" s="168" t="s">
        <v>1</v>
      </c>
      <c r="AO214" s="168"/>
      <c r="AP214" s="168" t="s">
        <v>2</v>
      </c>
      <c r="AQ214">
        <v>51860435.149999999</v>
      </c>
      <c r="AR214">
        <v>566687.9</v>
      </c>
      <c r="AS214">
        <v>51293747.25</v>
      </c>
      <c r="AT214">
        <v>25855</v>
      </c>
      <c r="AU214">
        <v>499</v>
      </c>
      <c r="AV214">
        <v>14935</v>
      </c>
      <c r="AW214">
        <v>3649.8610901850875</v>
      </c>
      <c r="AX214">
        <v>43709863.640000001</v>
      </c>
      <c r="AY214">
        <v>928592.94587448286</v>
      </c>
      <c r="AZ214">
        <v>102793.08066132265</v>
      </c>
      <c r="BA214" t="s">
        <v>4985</v>
      </c>
      <c r="BB214">
        <v>1983.9004931347902</v>
      </c>
      <c r="BC214">
        <v>0</v>
      </c>
      <c r="BD214">
        <v>417844.54</v>
      </c>
      <c r="BE214" s="168"/>
      <c r="BF214">
        <v>43709863.640000001</v>
      </c>
      <c r="BG214">
        <v>83495000</v>
      </c>
    </row>
    <row r="215" spans="1:59" x14ac:dyDescent="0.25">
      <c r="A215" s="168" t="s">
        <v>726</v>
      </c>
      <c r="B215" s="168" t="s">
        <v>727</v>
      </c>
      <c r="C215" s="168" t="s">
        <v>2145</v>
      </c>
      <c r="D215" s="168" t="s">
        <v>2146</v>
      </c>
      <c r="E215" s="168" t="s">
        <v>2147</v>
      </c>
      <c r="F215" s="168" t="s">
        <v>4485</v>
      </c>
      <c r="G215" s="168" t="s">
        <v>2698</v>
      </c>
      <c r="H215" s="168" t="s">
        <v>221</v>
      </c>
      <c r="I215" s="168" t="s">
        <v>2699</v>
      </c>
      <c r="J215" s="168" t="s">
        <v>2698</v>
      </c>
      <c r="K215">
        <v>0</v>
      </c>
      <c r="L215">
        <v>107228.64</v>
      </c>
      <c r="M215">
        <v>5820.81</v>
      </c>
      <c r="N215">
        <v>101407.83</v>
      </c>
      <c r="O215">
        <v>1</v>
      </c>
      <c r="P215">
        <v>63</v>
      </c>
      <c r="Q215">
        <v>97</v>
      </c>
      <c r="R215" s="168" t="s">
        <v>4485</v>
      </c>
      <c r="S215" s="168" t="s">
        <v>4486</v>
      </c>
      <c r="T215" s="168" t="s">
        <v>4487</v>
      </c>
      <c r="U215">
        <v>0</v>
      </c>
      <c r="V215">
        <v>2</v>
      </c>
      <c r="W215" s="168" t="s">
        <v>2700</v>
      </c>
      <c r="X215" s="168" t="s">
        <v>2915</v>
      </c>
      <c r="Y215">
        <v>216313.22</v>
      </c>
      <c r="Z215">
        <v>15333.54</v>
      </c>
      <c r="AA215">
        <v>200979.68</v>
      </c>
      <c r="AB215">
        <v>3</v>
      </c>
      <c r="AC215">
        <v>208</v>
      </c>
      <c r="AD215">
        <v>124</v>
      </c>
      <c r="AE215" t="s">
        <v>4747</v>
      </c>
      <c r="AF215" t="s">
        <v>4748</v>
      </c>
      <c r="AG215">
        <v>966.24846153846158</v>
      </c>
      <c r="AH215">
        <v>0</v>
      </c>
      <c r="AI215">
        <v>0</v>
      </c>
      <c r="AJ215" s="168" t="s">
        <v>2151</v>
      </c>
      <c r="AK215">
        <v>171026.1</v>
      </c>
      <c r="AL215">
        <v>340000</v>
      </c>
      <c r="AM215" s="168" t="s">
        <v>3</v>
      </c>
      <c r="AN215" s="168" t="s">
        <v>1</v>
      </c>
      <c r="AO215" s="168"/>
      <c r="AP215" s="168" t="s">
        <v>2</v>
      </c>
      <c r="AQ215">
        <v>51860435.149999999</v>
      </c>
      <c r="AR215">
        <v>566687.9</v>
      </c>
      <c r="AS215">
        <v>51293747.25</v>
      </c>
      <c r="AT215">
        <v>25855</v>
      </c>
      <c r="AU215">
        <v>499</v>
      </c>
      <c r="AV215">
        <v>14935</v>
      </c>
      <c r="AW215">
        <v>3649.8610901850875</v>
      </c>
      <c r="AX215">
        <v>43709863.640000001</v>
      </c>
      <c r="AY215">
        <v>928592.94587448286</v>
      </c>
      <c r="AZ215">
        <v>102793.08066132265</v>
      </c>
      <c r="BA215" t="s">
        <v>4985</v>
      </c>
      <c r="BB215">
        <v>1983.9004931347902</v>
      </c>
      <c r="BC215">
        <v>0</v>
      </c>
      <c r="BD215">
        <v>417844.54</v>
      </c>
      <c r="BE215" s="168"/>
      <c r="BF215">
        <v>43709863.640000001</v>
      </c>
      <c r="BG215">
        <v>83495000</v>
      </c>
    </row>
    <row r="216" spans="1:59" x14ac:dyDescent="0.25">
      <c r="A216" s="168" t="s">
        <v>726</v>
      </c>
      <c r="B216" s="168" t="s">
        <v>727</v>
      </c>
      <c r="C216" s="168" t="s">
        <v>2145</v>
      </c>
      <c r="D216" s="168" t="s">
        <v>2146</v>
      </c>
      <c r="E216" s="168" t="s">
        <v>2147</v>
      </c>
      <c r="F216" s="168" t="s">
        <v>4749</v>
      </c>
      <c r="G216" s="168" t="s">
        <v>2148</v>
      </c>
      <c r="H216" s="168" t="s">
        <v>222</v>
      </c>
      <c r="I216" s="168" t="s">
        <v>2149</v>
      </c>
      <c r="J216" s="168" t="s">
        <v>2148</v>
      </c>
      <c r="K216">
        <v>0</v>
      </c>
      <c r="L216">
        <v>105125.83</v>
      </c>
      <c r="M216">
        <v>9512.73</v>
      </c>
      <c r="N216">
        <v>95613.1</v>
      </c>
      <c r="O216">
        <v>1</v>
      </c>
      <c r="P216">
        <v>55</v>
      </c>
      <c r="Q216">
        <v>103</v>
      </c>
      <c r="R216" s="168" t="s">
        <v>4749</v>
      </c>
      <c r="S216" s="168" t="s">
        <v>4750</v>
      </c>
      <c r="T216" s="168" t="s">
        <v>4751</v>
      </c>
      <c r="U216">
        <v>0</v>
      </c>
      <c r="V216">
        <v>3</v>
      </c>
      <c r="W216" s="168" t="s">
        <v>2150</v>
      </c>
      <c r="X216" s="168" t="s">
        <v>2915</v>
      </c>
      <c r="Y216">
        <v>216313.22</v>
      </c>
      <c r="Z216">
        <v>15333.54</v>
      </c>
      <c r="AA216">
        <v>200979.68</v>
      </c>
      <c r="AB216">
        <v>3</v>
      </c>
      <c r="AC216">
        <v>208</v>
      </c>
      <c r="AD216">
        <v>124</v>
      </c>
      <c r="AE216" t="s">
        <v>4747</v>
      </c>
      <c r="AF216" t="s">
        <v>4748</v>
      </c>
      <c r="AG216">
        <v>966.24846153846158</v>
      </c>
      <c r="AH216">
        <v>0</v>
      </c>
      <c r="AI216">
        <v>0</v>
      </c>
      <c r="AJ216" s="168" t="s">
        <v>2151</v>
      </c>
      <c r="AK216">
        <v>171026.1</v>
      </c>
      <c r="AL216">
        <v>340000</v>
      </c>
      <c r="AM216" s="168" t="s">
        <v>3</v>
      </c>
      <c r="AN216" s="168" t="s">
        <v>1</v>
      </c>
      <c r="AO216" s="168"/>
      <c r="AP216" s="168" t="s">
        <v>2</v>
      </c>
      <c r="AQ216">
        <v>51860435.149999999</v>
      </c>
      <c r="AR216">
        <v>566687.9</v>
      </c>
      <c r="AS216">
        <v>51293747.25</v>
      </c>
      <c r="AT216">
        <v>25855</v>
      </c>
      <c r="AU216">
        <v>499</v>
      </c>
      <c r="AV216">
        <v>14935</v>
      </c>
      <c r="AW216">
        <v>3649.8610901850875</v>
      </c>
      <c r="AX216">
        <v>43709863.640000001</v>
      </c>
      <c r="AY216">
        <v>928592.94587448286</v>
      </c>
      <c r="AZ216">
        <v>102793.08066132265</v>
      </c>
      <c r="BA216" t="s">
        <v>4985</v>
      </c>
      <c r="BB216">
        <v>1983.9004931347902</v>
      </c>
      <c r="BC216">
        <v>0</v>
      </c>
      <c r="BD216">
        <v>417844.54</v>
      </c>
      <c r="BE216" s="168"/>
      <c r="BF216">
        <v>43709863.640000001</v>
      </c>
      <c r="BG216">
        <v>83495000</v>
      </c>
    </row>
    <row r="217" spans="1:59" x14ac:dyDescent="0.25">
      <c r="A217" s="168" t="s">
        <v>726</v>
      </c>
      <c r="B217" s="168" t="s">
        <v>727</v>
      </c>
      <c r="C217" s="168" t="s">
        <v>2152</v>
      </c>
      <c r="D217" s="168" t="s">
        <v>2153</v>
      </c>
      <c r="E217" s="168" t="s">
        <v>2154</v>
      </c>
      <c r="F217" s="168" t="s">
        <v>4488</v>
      </c>
      <c r="G217" s="168" t="s">
        <v>2701</v>
      </c>
      <c r="H217" s="168" t="s">
        <v>229</v>
      </c>
      <c r="I217" s="168" t="s">
        <v>2702</v>
      </c>
      <c r="J217" s="168" t="s">
        <v>2701</v>
      </c>
      <c r="K217">
        <v>0</v>
      </c>
      <c r="L217">
        <v>245938.2</v>
      </c>
      <c r="M217">
        <v>20857.04</v>
      </c>
      <c r="N217">
        <v>225081.16</v>
      </c>
      <c r="O217">
        <v>1</v>
      </c>
      <c r="P217">
        <v>55</v>
      </c>
      <c r="Q217">
        <v>108</v>
      </c>
      <c r="R217" s="168" t="s">
        <v>4488</v>
      </c>
      <c r="S217" s="168" t="s">
        <v>4489</v>
      </c>
      <c r="T217" s="168" t="s">
        <v>4490</v>
      </c>
      <c r="U217">
        <v>0</v>
      </c>
      <c r="V217">
        <v>1</v>
      </c>
      <c r="W217" s="168" t="s">
        <v>2703</v>
      </c>
      <c r="X217" s="168" t="s">
        <v>2902</v>
      </c>
      <c r="Y217">
        <v>555109.94999999995</v>
      </c>
      <c r="Z217">
        <v>41074.730000000003</v>
      </c>
      <c r="AA217">
        <v>514035.22</v>
      </c>
      <c r="AB217">
        <v>4</v>
      </c>
      <c r="AC217">
        <v>273</v>
      </c>
      <c r="AD217">
        <v>162</v>
      </c>
      <c r="AE217">
        <v>128508.80499999999</v>
      </c>
      <c r="AF217" t="s">
        <v>4491</v>
      </c>
      <c r="AG217">
        <v>1882.9128937728938</v>
      </c>
      <c r="AH217">
        <v>0</v>
      </c>
      <c r="AI217">
        <v>0</v>
      </c>
      <c r="AJ217" s="168" t="s">
        <v>2158</v>
      </c>
      <c r="AK217">
        <v>440027.99</v>
      </c>
      <c r="AL217">
        <v>530000</v>
      </c>
      <c r="AM217" s="168" t="s">
        <v>3</v>
      </c>
      <c r="AN217" s="168" t="s">
        <v>1</v>
      </c>
      <c r="AO217" s="168"/>
      <c r="AP217" s="168" t="s">
        <v>2</v>
      </c>
      <c r="AQ217">
        <v>51860435.149999999</v>
      </c>
      <c r="AR217">
        <v>566687.9</v>
      </c>
      <c r="AS217">
        <v>51293747.25</v>
      </c>
      <c r="AT217">
        <v>25855</v>
      </c>
      <c r="AU217">
        <v>499</v>
      </c>
      <c r="AV217">
        <v>14935</v>
      </c>
      <c r="AW217">
        <v>3649.8610901850875</v>
      </c>
      <c r="AX217">
        <v>43709863.640000001</v>
      </c>
      <c r="AY217">
        <v>928592.94587448286</v>
      </c>
      <c r="AZ217">
        <v>102793.08066132265</v>
      </c>
      <c r="BA217" t="s">
        <v>4985</v>
      </c>
      <c r="BB217">
        <v>1983.9004931347902</v>
      </c>
      <c r="BC217">
        <v>0</v>
      </c>
      <c r="BD217">
        <v>417844.54</v>
      </c>
      <c r="BE217" s="168"/>
      <c r="BF217">
        <v>43709863.640000001</v>
      </c>
      <c r="BG217">
        <v>83495000</v>
      </c>
    </row>
    <row r="218" spans="1:59" x14ac:dyDescent="0.25">
      <c r="A218" s="168" t="s">
        <v>726</v>
      </c>
      <c r="B218" s="168" t="s">
        <v>727</v>
      </c>
      <c r="C218" s="168" t="s">
        <v>2152</v>
      </c>
      <c r="D218" s="168" t="s">
        <v>2153</v>
      </c>
      <c r="E218" s="168" t="s">
        <v>2154</v>
      </c>
      <c r="F218" s="168" t="s">
        <v>4091</v>
      </c>
      <c r="G218" s="168" t="s">
        <v>2704</v>
      </c>
      <c r="H218" s="168" t="s">
        <v>230</v>
      </c>
      <c r="I218" s="168" t="s">
        <v>2705</v>
      </c>
      <c r="J218" s="168" t="s">
        <v>2704</v>
      </c>
      <c r="K218">
        <v>0</v>
      </c>
      <c r="L218">
        <v>171257.89</v>
      </c>
      <c r="M218">
        <v>10268.19</v>
      </c>
      <c r="N218">
        <v>160989.70000000001</v>
      </c>
      <c r="O218">
        <v>1</v>
      </c>
      <c r="P218">
        <v>52</v>
      </c>
      <c r="Q218">
        <v>80</v>
      </c>
      <c r="R218" s="168" t="s">
        <v>4091</v>
      </c>
      <c r="S218" s="168" t="s">
        <v>4092</v>
      </c>
      <c r="T218" s="168" t="s">
        <v>4093</v>
      </c>
      <c r="U218">
        <v>0</v>
      </c>
      <c r="V218">
        <v>2</v>
      </c>
      <c r="W218" s="168" t="s">
        <v>2706</v>
      </c>
      <c r="X218" s="168" t="s">
        <v>2915</v>
      </c>
      <c r="Y218">
        <v>555109.94999999995</v>
      </c>
      <c r="Z218">
        <v>41074.730000000003</v>
      </c>
      <c r="AA218">
        <v>514035.22</v>
      </c>
      <c r="AB218">
        <v>4</v>
      </c>
      <c r="AC218">
        <v>273</v>
      </c>
      <c r="AD218">
        <v>162</v>
      </c>
      <c r="AE218">
        <v>128508.80499999999</v>
      </c>
      <c r="AF218" t="s">
        <v>4491</v>
      </c>
      <c r="AG218">
        <v>1882.9128937728938</v>
      </c>
      <c r="AH218">
        <v>0</v>
      </c>
      <c r="AI218">
        <v>0</v>
      </c>
      <c r="AJ218" s="168" t="s">
        <v>2158</v>
      </c>
      <c r="AK218">
        <v>440027.99</v>
      </c>
      <c r="AL218">
        <v>530000</v>
      </c>
      <c r="AM218" s="168" t="s">
        <v>3</v>
      </c>
      <c r="AN218" s="168" t="s">
        <v>1</v>
      </c>
      <c r="AO218" s="168"/>
      <c r="AP218" s="168" t="s">
        <v>2</v>
      </c>
      <c r="AQ218">
        <v>51860435.149999999</v>
      </c>
      <c r="AR218">
        <v>566687.9</v>
      </c>
      <c r="AS218">
        <v>51293747.25</v>
      </c>
      <c r="AT218">
        <v>25855</v>
      </c>
      <c r="AU218">
        <v>499</v>
      </c>
      <c r="AV218">
        <v>14935</v>
      </c>
      <c r="AW218">
        <v>3649.8610901850875</v>
      </c>
      <c r="AX218">
        <v>43709863.640000001</v>
      </c>
      <c r="AY218">
        <v>928592.94587448286</v>
      </c>
      <c r="AZ218">
        <v>102793.08066132265</v>
      </c>
      <c r="BA218" t="s">
        <v>4985</v>
      </c>
      <c r="BB218">
        <v>1983.9004931347902</v>
      </c>
      <c r="BC218">
        <v>0</v>
      </c>
      <c r="BD218">
        <v>417844.54</v>
      </c>
      <c r="BE218" s="168"/>
      <c r="BF218">
        <v>43709863.640000001</v>
      </c>
      <c r="BG218">
        <v>83495000</v>
      </c>
    </row>
    <row r="219" spans="1:59" x14ac:dyDescent="0.25">
      <c r="A219" s="168" t="s">
        <v>726</v>
      </c>
      <c r="B219" s="168" t="s">
        <v>727</v>
      </c>
      <c r="C219" s="168" t="s">
        <v>2152</v>
      </c>
      <c r="D219" s="168" t="s">
        <v>2153</v>
      </c>
      <c r="E219" s="168" t="s">
        <v>2154</v>
      </c>
      <c r="F219" s="168" t="s">
        <v>3564</v>
      </c>
      <c r="G219" s="168" t="s">
        <v>2946</v>
      </c>
      <c r="H219" s="168" t="s">
        <v>565</v>
      </c>
      <c r="I219" s="168" t="s">
        <v>2947</v>
      </c>
      <c r="J219" s="168" t="s">
        <v>2946</v>
      </c>
      <c r="K219">
        <v>0</v>
      </c>
      <c r="L219">
        <v>10325.89</v>
      </c>
      <c r="M219">
        <v>1100.0999999999999</v>
      </c>
      <c r="N219">
        <v>9225.7900000000009</v>
      </c>
      <c r="O219">
        <v>1</v>
      </c>
      <c r="P219">
        <v>4</v>
      </c>
      <c r="Q219">
        <v>8</v>
      </c>
      <c r="R219" s="168" t="s">
        <v>3564</v>
      </c>
      <c r="S219" s="168" t="s">
        <v>3565</v>
      </c>
      <c r="T219" s="168" t="s">
        <v>3566</v>
      </c>
      <c r="U219">
        <v>0</v>
      </c>
      <c r="V219">
        <v>3</v>
      </c>
      <c r="W219" s="168" t="s">
        <v>2948</v>
      </c>
      <c r="X219" s="168" t="s">
        <v>2870</v>
      </c>
      <c r="Y219">
        <v>555109.94999999995</v>
      </c>
      <c r="Z219">
        <v>41074.730000000003</v>
      </c>
      <c r="AA219">
        <v>514035.22</v>
      </c>
      <c r="AB219">
        <v>4</v>
      </c>
      <c r="AC219">
        <v>273</v>
      </c>
      <c r="AD219">
        <v>162</v>
      </c>
      <c r="AE219">
        <v>128508.80499999999</v>
      </c>
      <c r="AF219" t="s">
        <v>4491</v>
      </c>
      <c r="AG219">
        <v>1882.9128937728938</v>
      </c>
      <c r="AH219">
        <v>0</v>
      </c>
      <c r="AI219">
        <v>0</v>
      </c>
      <c r="AJ219" s="168" t="s">
        <v>2158</v>
      </c>
      <c r="AK219">
        <v>440027.99</v>
      </c>
      <c r="AL219">
        <v>530000</v>
      </c>
      <c r="AM219" s="168" t="s">
        <v>3</v>
      </c>
      <c r="AN219" s="168" t="s">
        <v>1</v>
      </c>
      <c r="AO219" s="168"/>
      <c r="AP219" s="168" t="s">
        <v>2</v>
      </c>
      <c r="AQ219">
        <v>51860435.149999999</v>
      </c>
      <c r="AR219">
        <v>566687.9</v>
      </c>
      <c r="AS219">
        <v>51293747.25</v>
      </c>
      <c r="AT219">
        <v>25855</v>
      </c>
      <c r="AU219">
        <v>499</v>
      </c>
      <c r="AV219">
        <v>14935</v>
      </c>
      <c r="AW219">
        <v>3649.8610901850875</v>
      </c>
      <c r="AX219">
        <v>43709863.640000001</v>
      </c>
      <c r="AY219">
        <v>928592.94587448286</v>
      </c>
      <c r="AZ219">
        <v>102793.08066132265</v>
      </c>
      <c r="BA219" t="s">
        <v>4985</v>
      </c>
      <c r="BB219">
        <v>1983.9004931347902</v>
      </c>
      <c r="BC219">
        <v>0</v>
      </c>
      <c r="BD219">
        <v>417844.54</v>
      </c>
      <c r="BE219" s="168"/>
      <c r="BF219">
        <v>43709863.640000001</v>
      </c>
      <c r="BG219">
        <v>83495000</v>
      </c>
    </row>
    <row r="220" spans="1:59" x14ac:dyDescent="0.25">
      <c r="A220" s="168" t="s">
        <v>726</v>
      </c>
      <c r="B220" s="168" t="s">
        <v>727</v>
      </c>
      <c r="C220" s="168" t="s">
        <v>2152</v>
      </c>
      <c r="D220" s="168" t="s">
        <v>2153</v>
      </c>
      <c r="E220" s="168" t="s">
        <v>2154</v>
      </c>
      <c r="F220" s="168" t="s">
        <v>4280</v>
      </c>
      <c r="G220" s="168" t="s">
        <v>2155</v>
      </c>
      <c r="H220" s="168" t="s">
        <v>231</v>
      </c>
      <c r="I220" s="168" t="s">
        <v>2156</v>
      </c>
      <c r="J220" s="168" t="s">
        <v>2155</v>
      </c>
      <c r="K220">
        <v>0</v>
      </c>
      <c r="L220">
        <v>127587.97</v>
      </c>
      <c r="M220">
        <v>8849.4</v>
      </c>
      <c r="N220">
        <v>118738.57</v>
      </c>
      <c r="O220">
        <v>1</v>
      </c>
      <c r="P220">
        <v>51</v>
      </c>
      <c r="Q220">
        <v>77</v>
      </c>
      <c r="R220" s="168" t="s">
        <v>4280</v>
      </c>
      <c r="S220" s="168" t="s">
        <v>4281</v>
      </c>
      <c r="T220" s="168" t="s">
        <v>4282</v>
      </c>
      <c r="U220">
        <v>0</v>
      </c>
      <c r="V220">
        <v>4</v>
      </c>
      <c r="W220" s="168" t="s">
        <v>2157</v>
      </c>
      <c r="X220" s="168" t="s">
        <v>2915</v>
      </c>
      <c r="Y220">
        <v>555109.94999999995</v>
      </c>
      <c r="Z220">
        <v>41074.730000000003</v>
      </c>
      <c r="AA220">
        <v>514035.22</v>
      </c>
      <c r="AB220">
        <v>4</v>
      </c>
      <c r="AC220">
        <v>273</v>
      </c>
      <c r="AD220">
        <v>162</v>
      </c>
      <c r="AE220">
        <v>128508.80499999999</v>
      </c>
      <c r="AF220" t="s">
        <v>4491</v>
      </c>
      <c r="AG220">
        <v>1882.9128937728938</v>
      </c>
      <c r="AH220">
        <v>0</v>
      </c>
      <c r="AI220">
        <v>0</v>
      </c>
      <c r="AJ220" s="168" t="s">
        <v>2158</v>
      </c>
      <c r="AK220">
        <v>440027.99</v>
      </c>
      <c r="AL220">
        <v>530000</v>
      </c>
      <c r="AM220" s="168" t="s">
        <v>3</v>
      </c>
      <c r="AN220" s="168" t="s">
        <v>1</v>
      </c>
      <c r="AO220" s="168"/>
      <c r="AP220" s="168" t="s">
        <v>2</v>
      </c>
      <c r="AQ220">
        <v>51860435.149999999</v>
      </c>
      <c r="AR220">
        <v>566687.9</v>
      </c>
      <c r="AS220">
        <v>51293747.25</v>
      </c>
      <c r="AT220">
        <v>25855</v>
      </c>
      <c r="AU220">
        <v>499</v>
      </c>
      <c r="AV220">
        <v>14935</v>
      </c>
      <c r="AW220">
        <v>3649.8610901850875</v>
      </c>
      <c r="AX220">
        <v>43709863.640000001</v>
      </c>
      <c r="AY220">
        <v>928592.94587448286</v>
      </c>
      <c r="AZ220">
        <v>102793.08066132265</v>
      </c>
      <c r="BA220" t="s">
        <v>4985</v>
      </c>
      <c r="BB220">
        <v>1983.9004931347902</v>
      </c>
      <c r="BC220">
        <v>0</v>
      </c>
      <c r="BD220">
        <v>417844.54</v>
      </c>
      <c r="BE220" s="168"/>
      <c r="BF220">
        <v>43709863.640000001</v>
      </c>
      <c r="BG220">
        <v>83495000</v>
      </c>
    </row>
    <row r="221" spans="1:59" x14ac:dyDescent="0.25">
      <c r="A221" s="168" t="s">
        <v>726</v>
      </c>
      <c r="B221" s="168" t="s">
        <v>727</v>
      </c>
      <c r="C221" s="168" t="s">
        <v>389</v>
      </c>
      <c r="D221" s="168" t="s">
        <v>2502</v>
      </c>
      <c r="E221" s="168" t="s">
        <v>2503</v>
      </c>
      <c r="F221" s="168" t="s">
        <v>4752</v>
      </c>
      <c r="G221" s="168" t="s">
        <v>2504</v>
      </c>
      <c r="H221" s="168" t="s">
        <v>566</v>
      </c>
      <c r="I221" s="168" t="s">
        <v>2505</v>
      </c>
      <c r="J221" s="168" t="s">
        <v>2504</v>
      </c>
      <c r="K221">
        <v>0</v>
      </c>
      <c r="L221">
        <v>104841.3</v>
      </c>
      <c r="M221">
        <v>2894.36</v>
      </c>
      <c r="N221">
        <v>101946.94</v>
      </c>
      <c r="O221">
        <v>1</v>
      </c>
      <c r="P221">
        <v>35</v>
      </c>
      <c r="Q221">
        <v>59</v>
      </c>
      <c r="R221" s="168" t="s">
        <v>4752</v>
      </c>
      <c r="S221" s="168" t="s">
        <v>4753</v>
      </c>
      <c r="T221" s="168" t="s">
        <v>4754</v>
      </c>
      <c r="U221">
        <v>0</v>
      </c>
      <c r="V221">
        <v>1</v>
      </c>
      <c r="W221" s="168" t="s">
        <v>2506</v>
      </c>
      <c r="X221" s="168" t="s">
        <v>2902</v>
      </c>
      <c r="Y221">
        <v>438523.49</v>
      </c>
      <c r="Z221">
        <v>11421.97</v>
      </c>
      <c r="AA221">
        <v>427101.52</v>
      </c>
      <c r="AB221">
        <v>5</v>
      </c>
      <c r="AC221">
        <v>200</v>
      </c>
      <c r="AD221">
        <v>116</v>
      </c>
      <c r="AE221">
        <v>85420.304000000004</v>
      </c>
      <c r="AF221" t="s">
        <v>4755</v>
      </c>
      <c r="AG221">
        <v>2135.5075999999999</v>
      </c>
      <c r="AH221">
        <v>0</v>
      </c>
      <c r="AI221">
        <v>0</v>
      </c>
      <c r="AJ221" s="168" t="s">
        <v>2507</v>
      </c>
      <c r="AK221">
        <v>365532.93</v>
      </c>
      <c r="AL221">
        <v>760000</v>
      </c>
      <c r="AM221" s="168" t="s">
        <v>3</v>
      </c>
      <c r="AN221" s="168" t="s">
        <v>1</v>
      </c>
      <c r="AO221" s="168"/>
      <c r="AP221" s="168" t="s">
        <v>2</v>
      </c>
      <c r="AQ221">
        <v>51860435.149999999</v>
      </c>
      <c r="AR221">
        <v>566687.9</v>
      </c>
      <c r="AS221">
        <v>51293747.25</v>
      </c>
      <c r="AT221">
        <v>25855</v>
      </c>
      <c r="AU221">
        <v>499</v>
      </c>
      <c r="AV221">
        <v>14935</v>
      </c>
      <c r="AW221">
        <v>3649.8610901850875</v>
      </c>
      <c r="AX221">
        <v>43709863.640000001</v>
      </c>
      <c r="AY221">
        <v>928592.94587448286</v>
      </c>
      <c r="AZ221">
        <v>102793.08066132265</v>
      </c>
      <c r="BA221" t="s">
        <v>4985</v>
      </c>
      <c r="BB221">
        <v>1983.9004931347902</v>
      </c>
      <c r="BC221">
        <v>0</v>
      </c>
      <c r="BD221">
        <v>417844.54</v>
      </c>
      <c r="BE221" s="168"/>
      <c r="BF221">
        <v>43709863.640000001</v>
      </c>
      <c r="BG221">
        <v>83495000</v>
      </c>
    </row>
    <row r="222" spans="1:59" x14ac:dyDescent="0.25">
      <c r="A222" s="168" t="s">
        <v>726</v>
      </c>
      <c r="B222" s="168" t="s">
        <v>727</v>
      </c>
      <c r="C222" s="168" t="s">
        <v>389</v>
      </c>
      <c r="D222" s="168" t="s">
        <v>2502</v>
      </c>
      <c r="E222" s="168" t="s">
        <v>2503</v>
      </c>
      <c r="F222" s="168" t="s">
        <v>4756</v>
      </c>
      <c r="G222" s="168" t="s">
        <v>2508</v>
      </c>
      <c r="H222" s="168" t="s">
        <v>567</v>
      </c>
      <c r="I222" s="168" t="s">
        <v>2509</v>
      </c>
      <c r="J222" s="168" t="s">
        <v>2508</v>
      </c>
      <c r="K222">
        <v>0</v>
      </c>
      <c r="L222">
        <v>102373.44</v>
      </c>
      <c r="M222">
        <v>1060.28</v>
      </c>
      <c r="N222">
        <v>101313.16</v>
      </c>
      <c r="O222">
        <v>1</v>
      </c>
      <c r="P222">
        <v>32</v>
      </c>
      <c r="Q222">
        <v>48</v>
      </c>
      <c r="R222" s="168" t="s">
        <v>4756</v>
      </c>
      <c r="S222" s="168" t="s">
        <v>4757</v>
      </c>
      <c r="T222" s="168" t="s">
        <v>4758</v>
      </c>
      <c r="U222">
        <v>0</v>
      </c>
      <c r="V222">
        <v>2</v>
      </c>
      <c r="W222" s="168" t="s">
        <v>2510</v>
      </c>
      <c r="X222" s="168" t="s">
        <v>2920</v>
      </c>
      <c r="Y222">
        <v>438523.49</v>
      </c>
      <c r="Z222">
        <v>11421.97</v>
      </c>
      <c r="AA222">
        <v>427101.52</v>
      </c>
      <c r="AB222">
        <v>5</v>
      </c>
      <c r="AC222">
        <v>200</v>
      </c>
      <c r="AD222">
        <v>116</v>
      </c>
      <c r="AE222">
        <v>85420.304000000004</v>
      </c>
      <c r="AF222" t="s">
        <v>4755</v>
      </c>
      <c r="AG222">
        <v>2135.5075999999999</v>
      </c>
      <c r="AH222">
        <v>0</v>
      </c>
      <c r="AI222">
        <v>0</v>
      </c>
      <c r="AJ222" s="168" t="s">
        <v>2507</v>
      </c>
      <c r="AK222">
        <v>365532.93</v>
      </c>
      <c r="AL222">
        <v>760000</v>
      </c>
      <c r="AM222" s="168" t="s">
        <v>3</v>
      </c>
      <c r="AN222" s="168" t="s">
        <v>1</v>
      </c>
      <c r="AO222" s="168"/>
      <c r="AP222" s="168" t="s">
        <v>2</v>
      </c>
      <c r="AQ222">
        <v>51860435.149999999</v>
      </c>
      <c r="AR222">
        <v>566687.9</v>
      </c>
      <c r="AS222">
        <v>51293747.25</v>
      </c>
      <c r="AT222">
        <v>25855</v>
      </c>
      <c r="AU222">
        <v>499</v>
      </c>
      <c r="AV222">
        <v>14935</v>
      </c>
      <c r="AW222">
        <v>3649.8610901850875</v>
      </c>
      <c r="AX222">
        <v>43709863.640000001</v>
      </c>
      <c r="AY222">
        <v>928592.94587448286</v>
      </c>
      <c r="AZ222">
        <v>102793.08066132265</v>
      </c>
      <c r="BA222" t="s">
        <v>4985</v>
      </c>
      <c r="BB222">
        <v>1983.9004931347902</v>
      </c>
      <c r="BC222">
        <v>0</v>
      </c>
      <c r="BD222">
        <v>417844.54</v>
      </c>
      <c r="BE222" s="168"/>
      <c r="BF222">
        <v>43709863.640000001</v>
      </c>
      <c r="BG222">
        <v>83495000</v>
      </c>
    </row>
    <row r="223" spans="1:59" x14ac:dyDescent="0.25">
      <c r="A223" s="168" t="s">
        <v>726</v>
      </c>
      <c r="B223" s="168" t="s">
        <v>727</v>
      </c>
      <c r="C223" s="168" t="s">
        <v>389</v>
      </c>
      <c r="D223" s="168" t="s">
        <v>2502</v>
      </c>
      <c r="E223" s="168" t="s">
        <v>2503</v>
      </c>
      <c r="F223" s="168" t="s">
        <v>4283</v>
      </c>
      <c r="G223" s="168" t="s">
        <v>2755</v>
      </c>
      <c r="H223" s="168" t="s">
        <v>232</v>
      </c>
      <c r="I223" s="168" t="s">
        <v>2756</v>
      </c>
      <c r="J223" s="168" t="s">
        <v>2755</v>
      </c>
      <c r="K223">
        <v>0</v>
      </c>
      <c r="L223">
        <v>122235.71</v>
      </c>
      <c r="M223">
        <v>6407.05</v>
      </c>
      <c r="N223">
        <v>115828.66</v>
      </c>
      <c r="O223">
        <v>1</v>
      </c>
      <c r="P223">
        <v>22</v>
      </c>
      <c r="Q223">
        <v>43</v>
      </c>
      <c r="R223" s="168" t="s">
        <v>4283</v>
      </c>
      <c r="S223" s="168" t="s">
        <v>4284</v>
      </c>
      <c r="T223" s="168" t="s">
        <v>4285</v>
      </c>
      <c r="U223">
        <v>0</v>
      </c>
      <c r="V223">
        <v>3</v>
      </c>
      <c r="W223" s="168" t="s">
        <v>2757</v>
      </c>
      <c r="X223" s="168" t="s">
        <v>2949</v>
      </c>
      <c r="Y223">
        <v>438523.49</v>
      </c>
      <c r="Z223">
        <v>11421.97</v>
      </c>
      <c r="AA223">
        <v>427101.52</v>
      </c>
      <c r="AB223">
        <v>5</v>
      </c>
      <c r="AC223">
        <v>200</v>
      </c>
      <c r="AD223">
        <v>116</v>
      </c>
      <c r="AE223">
        <v>85420.304000000004</v>
      </c>
      <c r="AF223" t="s">
        <v>4755</v>
      </c>
      <c r="AG223">
        <v>2135.5075999999999</v>
      </c>
      <c r="AH223">
        <v>0</v>
      </c>
      <c r="AI223">
        <v>0</v>
      </c>
      <c r="AJ223" s="168" t="s">
        <v>2507</v>
      </c>
      <c r="AK223">
        <v>365532.93</v>
      </c>
      <c r="AL223">
        <v>760000</v>
      </c>
      <c r="AM223" s="168" t="s">
        <v>3</v>
      </c>
      <c r="AN223" s="168" t="s">
        <v>1</v>
      </c>
      <c r="AO223" s="168"/>
      <c r="AP223" s="168" t="s">
        <v>2</v>
      </c>
      <c r="AQ223">
        <v>51860435.149999999</v>
      </c>
      <c r="AR223">
        <v>566687.9</v>
      </c>
      <c r="AS223">
        <v>51293747.25</v>
      </c>
      <c r="AT223">
        <v>25855</v>
      </c>
      <c r="AU223">
        <v>499</v>
      </c>
      <c r="AV223">
        <v>14935</v>
      </c>
      <c r="AW223">
        <v>3649.8610901850875</v>
      </c>
      <c r="AX223">
        <v>43709863.640000001</v>
      </c>
      <c r="AY223">
        <v>928592.94587448286</v>
      </c>
      <c r="AZ223">
        <v>102793.08066132265</v>
      </c>
      <c r="BA223" t="s">
        <v>4985</v>
      </c>
      <c r="BB223">
        <v>1983.9004931347902</v>
      </c>
      <c r="BC223">
        <v>0</v>
      </c>
      <c r="BD223">
        <v>417844.54</v>
      </c>
      <c r="BE223" s="168"/>
      <c r="BF223">
        <v>43709863.640000001</v>
      </c>
      <c r="BG223">
        <v>83495000</v>
      </c>
    </row>
    <row r="224" spans="1:59" x14ac:dyDescent="0.25">
      <c r="A224" s="168" t="s">
        <v>726</v>
      </c>
      <c r="B224" s="168" t="s">
        <v>727</v>
      </c>
      <c r="C224" s="168" t="s">
        <v>389</v>
      </c>
      <c r="D224" s="168" t="s">
        <v>2502</v>
      </c>
      <c r="E224" s="168" t="s">
        <v>2503</v>
      </c>
      <c r="F224" s="168" t="s">
        <v>4286</v>
      </c>
      <c r="G224" s="168" t="s">
        <v>2758</v>
      </c>
      <c r="H224" s="168" t="s">
        <v>2759</v>
      </c>
      <c r="I224" s="168" t="s">
        <v>2760</v>
      </c>
      <c r="J224" s="168" t="s">
        <v>2758</v>
      </c>
      <c r="K224">
        <v>0</v>
      </c>
      <c r="L224">
        <v>58779.83</v>
      </c>
      <c r="M224">
        <v>1060.28</v>
      </c>
      <c r="N224">
        <v>57719.55</v>
      </c>
      <c r="O224">
        <v>1</v>
      </c>
      <c r="P224">
        <v>23</v>
      </c>
      <c r="Q224">
        <v>41</v>
      </c>
      <c r="R224" s="168" t="s">
        <v>4286</v>
      </c>
      <c r="S224" s="168" t="s">
        <v>4287</v>
      </c>
      <c r="T224" s="168" t="s">
        <v>4288</v>
      </c>
      <c r="U224">
        <v>0</v>
      </c>
      <c r="V224">
        <v>4</v>
      </c>
      <c r="W224" s="168" t="s">
        <v>2761</v>
      </c>
      <c r="X224" s="168" t="s">
        <v>2902</v>
      </c>
      <c r="Y224">
        <v>438523.49</v>
      </c>
      <c r="Z224">
        <v>11421.97</v>
      </c>
      <c r="AA224">
        <v>427101.52</v>
      </c>
      <c r="AB224">
        <v>5</v>
      </c>
      <c r="AC224">
        <v>200</v>
      </c>
      <c r="AD224">
        <v>116</v>
      </c>
      <c r="AE224">
        <v>85420.304000000004</v>
      </c>
      <c r="AF224" t="s">
        <v>4755</v>
      </c>
      <c r="AG224">
        <v>2135.5075999999999</v>
      </c>
      <c r="AH224">
        <v>0</v>
      </c>
      <c r="AI224">
        <v>0</v>
      </c>
      <c r="AJ224" s="168" t="s">
        <v>2507</v>
      </c>
      <c r="AK224">
        <v>365532.93</v>
      </c>
      <c r="AL224">
        <v>760000</v>
      </c>
      <c r="AM224" s="168" t="s">
        <v>3</v>
      </c>
      <c r="AN224" s="168" t="s">
        <v>1</v>
      </c>
      <c r="AO224" s="168"/>
      <c r="AP224" s="168" t="s">
        <v>2</v>
      </c>
      <c r="AQ224">
        <v>51860435.149999999</v>
      </c>
      <c r="AR224">
        <v>566687.9</v>
      </c>
      <c r="AS224">
        <v>51293747.25</v>
      </c>
      <c r="AT224">
        <v>25855</v>
      </c>
      <c r="AU224">
        <v>499</v>
      </c>
      <c r="AV224">
        <v>14935</v>
      </c>
      <c r="AW224">
        <v>3649.8610901850875</v>
      </c>
      <c r="AX224">
        <v>43709863.640000001</v>
      </c>
      <c r="AY224">
        <v>928592.94587448286</v>
      </c>
      <c r="AZ224">
        <v>102793.08066132265</v>
      </c>
      <c r="BA224" t="s">
        <v>4985</v>
      </c>
      <c r="BB224">
        <v>1983.9004931347902</v>
      </c>
      <c r="BC224">
        <v>0</v>
      </c>
      <c r="BD224">
        <v>417844.54</v>
      </c>
      <c r="BE224" s="168"/>
      <c r="BF224">
        <v>43709863.640000001</v>
      </c>
      <c r="BG224">
        <v>83495000</v>
      </c>
    </row>
    <row r="225" spans="1:59" x14ac:dyDescent="0.25">
      <c r="A225" s="168" t="s">
        <v>726</v>
      </c>
      <c r="B225" s="168" t="s">
        <v>727</v>
      </c>
      <c r="C225" s="168" t="s">
        <v>389</v>
      </c>
      <c r="D225" s="168" t="s">
        <v>2502</v>
      </c>
      <c r="E225" s="168" t="s">
        <v>2503</v>
      </c>
      <c r="F225" s="168" t="s">
        <v>4759</v>
      </c>
      <c r="G225" s="168" t="s">
        <v>3374</v>
      </c>
      <c r="H225" s="168" t="s">
        <v>3375</v>
      </c>
      <c r="I225" s="168" t="s">
        <v>3376</v>
      </c>
      <c r="J225" s="168" t="s">
        <v>3374</v>
      </c>
      <c r="K225">
        <v>0</v>
      </c>
      <c r="L225">
        <v>50293.21</v>
      </c>
      <c r="M225">
        <v>0</v>
      </c>
      <c r="N225">
        <v>50293.21</v>
      </c>
      <c r="O225">
        <v>1</v>
      </c>
      <c r="P225">
        <v>4</v>
      </c>
      <c r="Q225">
        <v>9</v>
      </c>
      <c r="R225" s="168" t="s">
        <v>4759</v>
      </c>
      <c r="S225" s="168" t="s">
        <v>4760</v>
      </c>
      <c r="T225" s="168" t="s">
        <v>4761</v>
      </c>
      <c r="U225">
        <v>0</v>
      </c>
      <c r="V225">
        <v>5</v>
      </c>
      <c r="W225" s="168" t="s">
        <v>3377</v>
      </c>
      <c r="X225" s="168" t="s">
        <v>2870</v>
      </c>
      <c r="Y225">
        <v>438523.49</v>
      </c>
      <c r="Z225">
        <v>11421.97</v>
      </c>
      <c r="AA225">
        <v>427101.52</v>
      </c>
      <c r="AB225">
        <v>5</v>
      </c>
      <c r="AC225">
        <v>200</v>
      </c>
      <c r="AD225">
        <v>116</v>
      </c>
      <c r="AE225">
        <v>85420.304000000004</v>
      </c>
      <c r="AF225" t="s">
        <v>4755</v>
      </c>
      <c r="AG225">
        <v>2135.5075999999999</v>
      </c>
      <c r="AH225">
        <v>0</v>
      </c>
      <c r="AI225">
        <v>0</v>
      </c>
      <c r="AJ225" s="168" t="s">
        <v>2507</v>
      </c>
      <c r="AK225">
        <v>365532.93</v>
      </c>
      <c r="AL225">
        <v>760000</v>
      </c>
      <c r="AM225" s="168" t="s">
        <v>3</v>
      </c>
      <c r="AN225" s="168" t="s">
        <v>1</v>
      </c>
      <c r="AO225" s="168"/>
      <c r="AP225" s="168" t="s">
        <v>2</v>
      </c>
      <c r="AQ225">
        <v>51860435.149999999</v>
      </c>
      <c r="AR225">
        <v>566687.9</v>
      </c>
      <c r="AS225">
        <v>51293747.25</v>
      </c>
      <c r="AT225">
        <v>25855</v>
      </c>
      <c r="AU225">
        <v>499</v>
      </c>
      <c r="AV225">
        <v>14935</v>
      </c>
      <c r="AW225">
        <v>3649.8610901850875</v>
      </c>
      <c r="AX225">
        <v>43709863.640000001</v>
      </c>
      <c r="AY225">
        <v>928592.94587448286</v>
      </c>
      <c r="AZ225">
        <v>102793.08066132265</v>
      </c>
      <c r="BA225" t="s">
        <v>4985</v>
      </c>
      <c r="BB225">
        <v>1983.9004931347902</v>
      </c>
      <c r="BC225">
        <v>0</v>
      </c>
      <c r="BD225">
        <v>417844.54</v>
      </c>
      <c r="BE225" s="168"/>
      <c r="BF225">
        <v>43709863.640000001</v>
      </c>
      <c r="BG225">
        <v>83495000</v>
      </c>
    </row>
    <row r="226" spans="1:59" x14ac:dyDescent="0.25">
      <c r="A226" s="168" t="s">
        <v>726</v>
      </c>
      <c r="B226" s="168" t="s">
        <v>727</v>
      </c>
      <c r="C226" s="168" t="s">
        <v>728</v>
      </c>
      <c r="D226" s="168" t="s">
        <v>325</v>
      </c>
      <c r="E226" s="168" t="s">
        <v>729</v>
      </c>
      <c r="F226" s="168" t="s">
        <v>4094</v>
      </c>
      <c r="G226" s="168" t="s">
        <v>2159</v>
      </c>
      <c r="H226" s="168" t="s">
        <v>326</v>
      </c>
      <c r="I226" s="168" t="s">
        <v>2160</v>
      </c>
      <c r="J226" s="168" t="s">
        <v>2159</v>
      </c>
      <c r="K226">
        <v>0</v>
      </c>
      <c r="L226">
        <v>100832.7</v>
      </c>
      <c r="M226">
        <v>0</v>
      </c>
      <c r="N226">
        <v>100832.7</v>
      </c>
      <c r="O226">
        <v>1</v>
      </c>
      <c r="P226">
        <v>48</v>
      </c>
      <c r="Q226">
        <v>54</v>
      </c>
      <c r="R226" s="168" t="s">
        <v>4094</v>
      </c>
      <c r="S226" s="168" t="s">
        <v>4095</v>
      </c>
      <c r="T226" s="168" t="s">
        <v>4096</v>
      </c>
      <c r="U226">
        <v>0</v>
      </c>
      <c r="V226">
        <v>1</v>
      </c>
      <c r="W226" s="168" t="s">
        <v>2161</v>
      </c>
      <c r="X226" s="168" t="s">
        <v>2915</v>
      </c>
      <c r="Y226">
        <v>417989.43</v>
      </c>
      <c r="Z226">
        <v>2650.72</v>
      </c>
      <c r="AA226">
        <v>415338.71</v>
      </c>
      <c r="AB226">
        <v>4</v>
      </c>
      <c r="AC226">
        <v>250</v>
      </c>
      <c r="AD226">
        <v>166</v>
      </c>
      <c r="AE226">
        <v>103834.67750000001</v>
      </c>
      <c r="AF226" t="s">
        <v>4097</v>
      </c>
      <c r="AG226">
        <v>1661.35484</v>
      </c>
      <c r="AH226">
        <v>0</v>
      </c>
      <c r="AI226">
        <v>0</v>
      </c>
      <c r="AJ226" s="168" t="s">
        <v>730</v>
      </c>
      <c r="AK226">
        <v>353117.45</v>
      </c>
      <c r="AL226">
        <v>700000</v>
      </c>
      <c r="AM226" s="168" t="s">
        <v>3</v>
      </c>
      <c r="AN226" s="168" t="s">
        <v>1</v>
      </c>
      <c r="AO226" s="168"/>
      <c r="AP226" s="168" t="s">
        <v>2</v>
      </c>
      <c r="AQ226">
        <v>51860435.149999999</v>
      </c>
      <c r="AR226">
        <v>566687.9</v>
      </c>
      <c r="AS226">
        <v>51293747.25</v>
      </c>
      <c r="AT226">
        <v>25855</v>
      </c>
      <c r="AU226">
        <v>499</v>
      </c>
      <c r="AV226">
        <v>14935</v>
      </c>
      <c r="AW226">
        <v>3649.8610901850875</v>
      </c>
      <c r="AX226">
        <v>43709863.640000001</v>
      </c>
      <c r="AY226">
        <v>928592.94587448286</v>
      </c>
      <c r="AZ226">
        <v>102793.08066132265</v>
      </c>
      <c r="BA226" t="s">
        <v>4985</v>
      </c>
      <c r="BB226">
        <v>1983.9004931347902</v>
      </c>
      <c r="BC226">
        <v>0</v>
      </c>
      <c r="BD226">
        <v>417844.54</v>
      </c>
      <c r="BE226" s="168"/>
      <c r="BF226">
        <v>43709863.640000001</v>
      </c>
      <c r="BG226">
        <v>83495000</v>
      </c>
    </row>
    <row r="227" spans="1:59" x14ac:dyDescent="0.25">
      <c r="A227" s="168" t="s">
        <v>726</v>
      </c>
      <c r="B227" s="168" t="s">
        <v>727</v>
      </c>
      <c r="C227" s="168" t="s">
        <v>728</v>
      </c>
      <c r="D227" s="168" t="s">
        <v>325</v>
      </c>
      <c r="E227" s="168" t="s">
        <v>729</v>
      </c>
      <c r="F227" s="168" t="s">
        <v>4098</v>
      </c>
      <c r="G227" s="168" t="s">
        <v>328</v>
      </c>
      <c r="H227" s="168" t="s">
        <v>329</v>
      </c>
      <c r="I227" s="168" t="s">
        <v>327</v>
      </c>
      <c r="J227" s="168" t="s">
        <v>328</v>
      </c>
      <c r="K227">
        <v>0</v>
      </c>
      <c r="L227">
        <v>100596.41</v>
      </c>
      <c r="M227">
        <v>0</v>
      </c>
      <c r="N227">
        <v>100596.41</v>
      </c>
      <c r="O227">
        <v>1</v>
      </c>
      <c r="P227">
        <v>45</v>
      </c>
      <c r="Q227">
        <v>64</v>
      </c>
      <c r="R227" s="168" t="s">
        <v>4098</v>
      </c>
      <c r="S227" s="168" t="s">
        <v>4099</v>
      </c>
      <c r="T227" s="168" t="s">
        <v>4100</v>
      </c>
      <c r="U227">
        <v>0</v>
      </c>
      <c r="V227">
        <v>2</v>
      </c>
      <c r="W227" s="168" t="s">
        <v>731</v>
      </c>
      <c r="X227" s="168" t="s">
        <v>2902</v>
      </c>
      <c r="Y227">
        <v>417989.43</v>
      </c>
      <c r="Z227">
        <v>2650.72</v>
      </c>
      <c r="AA227">
        <v>415338.71</v>
      </c>
      <c r="AB227">
        <v>4</v>
      </c>
      <c r="AC227">
        <v>250</v>
      </c>
      <c r="AD227">
        <v>166</v>
      </c>
      <c r="AE227">
        <v>103834.67750000001</v>
      </c>
      <c r="AF227" t="s">
        <v>4097</v>
      </c>
      <c r="AG227">
        <v>1661.35484</v>
      </c>
      <c r="AH227">
        <v>0</v>
      </c>
      <c r="AI227">
        <v>0</v>
      </c>
      <c r="AJ227" s="168" t="s">
        <v>730</v>
      </c>
      <c r="AK227">
        <v>353117.45</v>
      </c>
      <c r="AL227">
        <v>700000</v>
      </c>
      <c r="AM227" s="168" t="s">
        <v>3</v>
      </c>
      <c r="AN227" s="168" t="s">
        <v>1</v>
      </c>
      <c r="AO227" s="168"/>
      <c r="AP227" s="168" t="s">
        <v>2</v>
      </c>
      <c r="AQ227">
        <v>51860435.149999999</v>
      </c>
      <c r="AR227">
        <v>566687.9</v>
      </c>
      <c r="AS227">
        <v>51293747.25</v>
      </c>
      <c r="AT227">
        <v>25855</v>
      </c>
      <c r="AU227">
        <v>499</v>
      </c>
      <c r="AV227">
        <v>14935</v>
      </c>
      <c r="AW227">
        <v>3649.8610901850875</v>
      </c>
      <c r="AX227">
        <v>43709863.640000001</v>
      </c>
      <c r="AY227">
        <v>928592.94587448286</v>
      </c>
      <c r="AZ227">
        <v>102793.08066132265</v>
      </c>
      <c r="BA227" t="s">
        <v>4985</v>
      </c>
      <c r="BB227">
        <v>1983.9004931347902</v>
      </c>
      <c r="BC227">
        <v>0</v>
      </c>
      <c r="BD227">
        <v>417844.54</v>
      </c>
      <c r="BE227" s="168"/>
      <c r="BF227">
        <v>43709863.640000001</v>
      </c>
      <c r="BG227">
        <v>83495000</v>
      </c>
    </row>
    <row r="228" spans="1:59" x14ac:dyDescent="0.25">
      <c r="A228" s="168" t="s">
        <v>726</v>
      </c>
      <c r="B228" s="168" t="s">
        <v>727</v>
      </c>
      <c r="C228" s="168" t="s">
        <v>728</v>
      </c>
      <c r="D228" s="168" t="s">
        <v>325</v>
      </c>
      <c r="E228" s="168" t="s">
        <v>729</v>
      </c>
      <c r="F228" s="168" t="s">
        <v>4101</v>
      </c>
      <c r="G228" s="168" t="s">
        <v>331</v>
      </c>
      <c r="H228" s="168" t="s">
        <v>332</v>
      </c>
      <c r="I228" s="168" t="s">
        <v>330</v>
      </c>
      <c r="J228" s="168" t="s">
        <v>331</v>
      </c>
      <c r="K228">
        <v>0</v>
      </c>
      <c r="L228">
        <v>100664.96000000001</v>
      </c>
      <c r="M228">
        <v>0</v>
      </c>
      <c r="N228">
        <v>100664.96000000001</v>
      </c>
      <c r="O228">
        <v>1</v>
      </c>
      <c r="P228">
        <v>46</v>
      </c>
      <c r="Q228">
        <v>88</v>
      </c>
      <c r="R228" s="168" t="s">
        <v>4101</v>
      </c>
      <c r="S228" s="168" t="s">
        <v>4102</v>
      </c>
      <c r="T228" s="168" t="s">
        <v>4103</v>
      </c>
      <c r="U228">
        <v>0</v>
      </c>
      <c r="V228">
        <v>3</v>
      </c>
      <c r="W228" s="168" t="s">
        <v>732</v>
      </c>
      <c r="X228" s="168" t="s">
        <v>2915</v>
      </c>
      <c r="Y228">
        <v>417989.43</v>
      </c>
      <c r="Z228">
        <v>2650.72</v>
      </c>
      <c r="AA228">
        <v>415338.71</v>
      </c>
      <c r="AB228">
        <v>4</v>
      </c>
      <c r="AC228">
        <v>250</v>
      </c>
      <c r="AD228">
        <v>166</v>
      </c>
      <c r="AE228">
        <v>103834.67750000001</v>
      </c>
      <c r="AF228" t="s">
        <v>4097</v>
      </c>
      <c r="AG228">
        <v>1661.35484</v>
      </c>
      <c r="AH228">
        <v>0</v>
      </c>
      <c r="AI228">
        <v>0</v>
      </c>
      <c r="AJ228" s="168" t="s">
        <v>730</v>
      </c>
      <c r="AK228">
        <v>353117.45</v>
      </c>
      <c r="AL228">
        <v>700000</v>
      </c>
      <c r="AM228" s="168" t="s">
        <v>3</v>
      </c>
      <c r="AN228" s="168" t="s">
        <v>1</v>
      </c>
      <c r="AO228" s="168"/>
      <c r="AP228" s="168" t="s">
        <v>2</v>
      </c>
      <c r="AQ228">
        <v>51860435.149999999</v>
      </c>
      <c r="AR228">
        <v>566687.9</v>
      </c>
      <c r="AS228">
        <v>51293747.25</v>
      </c>
      <c r="AT228">
        <v>25855</v>
      </c>
      <c r="AU228">
        <v>499</v>
      </c>
      <c r="AV228">
        <v>14935</v>
      </c>
      <c r="AW228">
        <v>3649.8610901850875</v>
      </c>
      <c r="AX228">
        <v>43709863.640000001</v>
      </c>
      <c r="AY228">
        <v>928592.94587448286</v>
      </c>
      <c r="AZ228">
        <v>102793.08066132265</v>
      </c>
      <c r="BA228" t="s">
        <v>4985</v>
      </c>
      <c r="BB228">
        <v>1983.9004931347902</v>
      </c>
      <c r="BC228">
        <v>0</v>
      </c>
      <c r="BD228">
        <v>417844.54</v>
      </c>
      <c r="BE228" s="168"/>
      <c r="BF228">
        <v>43709863.640000001</v>
      </c>
      <c r="BG228">
        <v>83495000</v>
      </c>
    </row>
    <row r="229" spans="1:59" x14ac:dyDescent="0.25">
      <c r="A229" s="168" t="s">
        <v>726</v>
      </c>
      <c r="B229" s="168" t="s">
        <v>727</v>
      </c>
      <c r="C229" s="168" t="s">
        <v>728</v>
      </c>
      <c r="D229" s="168" t="s">
        <v>325</v>
      </c>
      <c r="E229" s="168" t="s">
        <v>729</v>
      </c>
      <c r="F229" s="168" t="s">
        <v>3819</v>
      </c>
      <c r="G229" s="168" t="s">
        <v>2511</v>
      </c>
      <c r="H229" s="168" t="s">
        <v>333</v>
      </c>
      <c r="I229" s="168" t="s">
        <v>2512</v>
      </c>
      <c r="J229" s="168" t="s">
        <v>2511</v>
      </c>
      <c r="K229">
        <v>0</v>
      </c>
      <c r="L229">
        <v>115895.36</v>
      </c>
      <c r="M229">
        <v>2650.72</v>
      </c>
      <c r="N229">
        <v>113244.64</v>
      </c>
      <c r="O229">
        <v>1</v>
      </c>
      <c r="P229">
        <v>27</v>
      </c>
      <c r="Q229">
        <v>44</v>
      </c>
      <c r="R229" s="168" t="s">
        <v>3819</v>
      </c>
      <c r="S229" s="168" t="s">
        <v>3820</v>
      </c>
      <c r="T229" s="168" t="s">
        <v>3821</v>
      </c>
      <c r="U229">
        <v>0</v>
      </c>
      <c r="V229">
        <v>4</v>
      </c>
      <c r="W229" s="168" t="s">
        <v>2513</v>
      </c>
      <c r="X229" s="168" t="s">
        <v>2915</v>
      </c>
      <c r="Y229">
        <v>417989.43</v>
      </c>
      <c r="Z229">
        <v>2650.72</v>
      </c>
      <c r="AA229">
        <v>415338.71</v>
      </c>
      <c r="AB229">
        <v>4</v>
      </c>
      <c r="AC229">
        <v>250</v>
      </c>
      <c r="AD229">
        <v>166</v>
      </c>
      <c r="AE229">
        <v>103834.67750000001</v>
      </c>
      <c r="AF229" t="s">
        <v>4097</v>
      </c>
      <c r="AG229">
        <v>1661.35484</v>
      </c>
      <c r="AH229">
        <v>0</v>
      </c>
      <c r="AI229">
        <v>0</v>
      </c>
      <c r="AJ229" s="168" t="s">
        <v>730</v>
      </c>
      <c r="AK229">
        <v>353117.45</v>
      </c>
      <c r="AL229">
        <v>700000</v>
      </c>
      <c r="AM229" s="168" t="s">
        <v>3</v>
      </c>
      <c r="AN229" s="168" t="s">
        <v>1</v>
      </c>
      <c r="AO229" s="168"/>
      <c r="AP229" s="168" t="s">
        <v>2</v>
      </c>
      <c r="AQ229">
        <v>51860435.149999999</v>
      </c>
      <c r="AR229">
        <v>566687.9</v>
      </c>
      <c r="AS229">
        <v>51293747.25</v>
      </c>
      <c r="AT229">
        <v>25855</v>
      </c>
      <c r="AU229">
        <v>499</v>
      </c>
      <c r="AV229">
        <v>14935</v>
      </c>
      <c r="AW229">
        <v>3649.8610901850875</v>
      </c>
      <c r="AX229">
        <v>43709863.640000001</v>
      </c>
      <c r="AY229">
        <v>928592.94587448286</v>
      </c>
      <c r="AZ229">
        <v>102793.08066132265</v>
      </c>
      <c r="BA229" t="s">
        <v>4985</v>
      </c>
      <c r="BB229">
        <v>1983.9004931347902</v>
      </c>
      <c r="BC229">
        <v>0</v>
      </c>
      <c r="BD229">
        <v>417844.54</v>
      </c>
      <c r="BE229" s="168"/>
      <c r="BF229">
        <v>43709863.640000001</v>
      </c>
      <c r="BG229">
        <v>83495000</v>
      </c>
    </row>
    <row r="230" spans="1:59" x14ac:dyDescent="0.25">
      <c r="A230" s="168" t="s">
        <v>733</v>
      </c>
      <c r="B230" s="168" t="s">
        <v>734</v>
      </c>
      <c r="C230" s="168" t="s">
        <v>735</v>
      </c>
      <c r="D230" s="168" t="s">
        <v>246</v>
      </c>
      <c r="E230" s="168" t="s">
        <v>736</v>
      </c>
      <c r="F230" s="168" t="s">
        <v>3917</v>
      </c>
      <c r="G230" s="168" t="s">
        <v>2514</v>
      </c>
      <c r="H230" s="168" t="s">
        <v>568</v>
      </c>
      <c r="I230" s="168" t="s">
        <v>2515</v>
      </c>
      <c r="J230" s="168" t="s">
        <v>2514</v>
      </c>
      <c r="K230">
        <v>0</v>
      </c>
      <c r="L230">
        <v>33901.42</v>
      </c>
      <c r="M230">
        <v>1366.46</v>
      </c>
      <c r="N230">
        <v>32534.959999999999</v>
      </c>
      <c r="O230">
        <v>1</v>
      </c>
      <c r="P230">
        <v>37</v>
      </c>
      <c r="Q230">
        <v>50</v>
      </c>
      <c r="R230" s="168" t="s">
        <v>3917</v>
      </c>
      <c r="S230" s="168" t="s">
        <v>3918</v>
      </c>
      <c r="T230" s="168" t="s">
        <v>3919</v>
      </c>
      <c r="U230">
        <v>0</v>
      </c>
      <c r="V230">
        <v>1</v>
      </c>
      <c r="W230" s="168" t="s">
        <v>2516</v>
      </c>
      <c r="X230" s="168" t="s">
        <v>2915</v>
      </c>
      <c r="Y230">
        <v>298332.87</v>
      </c>
      <c r="Z230">
        <v>5999.35</v>
      </c>
      <c r="AA230">
        <v>292333.52</v>
      </c>
      <c r="AB230">
        <v>5</v>
      </c>
      <c r="AC230">
        <v>313</v>
      </c>
      <c r="AD230">
        <v>170</v>
      </c>
      <c r="AE230">
        <v>58466.703999999998</v>
      </c>
      <c r="AF230" t="s">
        <v>4762</v>
      </c>
      <c r="AG230">
        <v>933.97290734824276</v>
      </c>
      <c r="AH230">
        <v>0</v>
      </c>
      <c r="AI230">
        <v>0</v>
      </c>
      <c r="AJ230" s="168" t="s">
        <v>737</v>
      </c>
      <c r="AK230">
        <v>248860.38</v>
      </c>
      <c r="AL230">
        <v>850000</v>
      </c>
      <c r="AM230" s="168" t="s">
        <v>3</v>
      </c>
      <c r="AN230" s="168" t="s">
        <v>1</v>
      </c>
      <c r="AO230" s="168"/>
      <c r="AP230" s="168" t="s">
        <v>2</v>
      </c>
      <c r="AQ230">
        <v>51860435.149999999</v>
      </c>
      <c r="AR230">
        <v>566687.9</v>
      </c>
      <c r="AS230">
        <v>51293747.25</v>
      </c>
      <c r="AT230">
        <v>25855</v>
      </c>
      <c r="AU230">
        <v>499</v>
      </c>
      <c r="AV230">
        <v>14935</v>
      </c>
      <c r="AW230">
        <v>3649.8610901850875</v>
      </c>
      <c r="AX230">
        <v>43709863.640000001</v>
      </c>
      <c r="AY230">
        <v>928592.94587448286</v>
      </c>
      <c r="AZ230">
        <v>102793.08066132265</v>
      </c>
      <c r="BA230" t="s">
        <v>4985</v>
      </c>
      <c r="BB230">
        <v>1983.9004931347902</v>
      </c>
      <c r="BC230">
        <v>0</v>
      </c>
      <c r="BD230">
        <v>417844.54</v>
      </c>
      <c r="BE230" s="168"/>
      <c r="BF230">
        <v>43709863.640000001</v>
      </c>
      <c r="BG230">
        <v>83495000</v>
      </c>
    </row>
    <row r="231" spans="1:59" x14ac:dyDescent="0.25">
      <c r="A231" s="168" t="s">
        <v>733</v>
      </c>
      <c r="B231" s="168" t="s">
        <v>734</v>
      </c>
      <c r="C231" s="168" t="s">
        <v>735</v>
      </c>
      <c r="D231" s="168" t="s">
        <v>246</v>
      </c>
      <c r="E231" s="168" t="s">
        <v>736</v>
      </c>
      <c r="F231" s="168" t="s">
        <v>4763</v>
      </c>
      <c r="G231" s="168" t="s">
        <v>248</v>
      </c>
      <c r="H231" s="168" t="s">
        <v>249</v>
      </c>
      <c r="I231" s="168" t="s">
        <v>247</v>
      </c>
      <c r="J231" s="168" t="s">
        <v>248</v>
      </c>
      <c r="K231">
        <v>0</v>
      </c>
      <c r="L231">
        <v>78213.45</v>
      </c>
      <c r="M231">
        <v>3932.15</v>
      </c>
      <c r="N231">
        <v>74281.3</v>
      </c>
      <c r="O231">
        <v>1</v>
      </c>
      <c r="P231">
        <v>32</v>
      </c>
      <c r="Q231">
        <v>67</v>
      </c>
      <c r="R231" s="168" t="s">
        <v>4763</v>
      </c>
      <c r="S231" s="168" t="s">
        <v>4764</v>
      </c>
      <c r="T231" s="168" t="s">
        <v>4765</v>
      </c>
      <c r="U231">
        <v>0</v>
      </c>
      <c r="V231">
        <v>2</v>
      </c>
      <c r="W231" s="168" t="s">
        <v>738</v>
      </c>
      <c r="X231" s="168" t="s">
        <v>2915</v>
      </c>
      <c r="Y231">
        <v>298332.87</v>
      </c>
      <c r="Z231">
        <v>5999.35</v>
      </c>
      <c r="AA231">
        <v>292333.52</v>
      </c>
      <c r="AB231">
        <v>5</v>
      </c>
      <c r="AC231">
        <v>313</v>
      </c>
      <c r="AD231">
        <v>170</v>
      </c>
      <c r="AE231">
        <v>58466.703999999998</v>
      </c>
      <c r="AF231" t="s">
        <v>4762</v>
      </c>
      <c r="AG231">
        <v>933.97290734824276</v>
      </c>
      <c r="AH231">
        <v>0</v>
      </c>
      <c r="AI231">
        <v>0</v>
      </c>
      <c r="AJ231" s="168" t="s">
        <v>737</v>
      </c>
      <c r="AK231">
        <v>248860.38</v>
      </c>
      <c r="AL231">
        <v>850000</v>
      </c>
      <c r="AM231" s="168" t="s">
        <v>3</v>
      </c>
      <c r="AN231" s="168" t="s">
        <v>1</v>
      </c>
      <c r="AO231" s="168"/>
      <c r="AP231" s="168" t="s">
        <v>2</v>
      </c>
      <c r="AQ231">
        <v>51860435.149999999</v>
      </c>
      <c r="AR231">
        <v>566687.9</v>
      </c>
      <c r="AS231">
        <v>51293747.25</v>
      </c>
      <c r="AT231">
        <v>25855</v>
      </c>
      <c r="AU231">
        <v>499</v>
      </c>
      <c r="AV231">
        <v>14935</v>
      </c>
      <c r="AW231">
        <v>3649.8610901850875</v>
      </c>
      <c r="AX231">
        <v>43709863.640000001</v>
      </c>
      <c r="AY231">
        <v>928592.94587448286</v>
      </c>
      <c r="AZ231">
        <v>102793.08066132265</v>
      </c>
      <c r="BA231" t="s">
        <v>4985</v>
      </c>
      <c r="BB231">
        <v>1983.9004931347902</v>
      </c>
      <c r="BC231">
        <v>0</v>
      </c>
      <c r="BD231">
        <v>417844.54</v>
      </c>
      <c r="BE231" s="168"/>
      <c r="BF231">
        <v>43709863.640000001</v>
      </c>
      <c r="BG231">
        <v>83495000</v>
      </c>
    </row>
    <row r="232" spans="1:59" x14ac:dyDescent="0.25">
      <c r="A232" s="168" t="s">
        <v>733</v>
      </c>
      <c r="B232" s="168" t="s">
        <v>734</v>
      </c>
      <c r="C232" s="168" t="s">
        <v>735</v>
      </c>
      <c r="D232" s="168" t="s">
        <v>246</v>
      </c>
      <c r="E232" s="168" t="s">
        <v>736</v>
      </c>
      <c r="F232" s="168" t="s">
        <v>4766</v>
      </c>
      <c r="G232" s="168" t="s">
        <v>2162</v>
      </c>
      <c r="H232" s="168" t="s">
        <v>569</v>
      </c>
      <c r="I232" s="168" t="s">
        <v>2163</v>
      </c>
      <c r="J232" s="168" t="s">
        <v>2162</v>
      </c>
      <c r="K232">
        <v>0</v>
      </c>
      <c r="L232">
        <v>41730.81</v>
      </c>
      <c r="M232">
        <v>0</v>
      </c>
      <c r="N232">
        <v>41730.81</v>
      </c>
      <c r="O232">
        <v>1</v>
      </c>
      <c r="P232">
        <v>25</v>
      </c>
      <c r="Q232">
        <v>46</v>
      </c>
      <c r="R232" s="168" t="s">
        <v>4766</v>
      </c>
      <c r="S232" s="168" t="s">
        <v>4767</v>
      </c>
      <c r="T232" s="168" t="s">
        <v>4768</v>
      </c>
      <c r="U232">
        <v>0</v>
      </c>
      <c r="V232">
        <v>3</v>
      </c>
      <c r="W232" s="168" t="s">
        <v>2164</v>
      </c>
      <c r="X232" s="168" t="s">
        <v>2915</v>
      </c>
      <c r="Y232">
        <v>298332.87</v>
      </c>
      <c r="Z232">
        <v>5999.35</v>
      </c>
      <c r="AA232">
        <v>292333.52</v>
      </c>
      <c r="AB232">
        <v>5</v>
      </c>
      <c r="AC232">
        <v>313</v>
      </c>
      <c r="AD232">
        <v>170</v>
      </c>
      <c r="AE232">
        <v>58466.703999999998</v>
      </c>
      <c r="AF232" t="s">
        <v>4762</v>
      </c>
      <c r="AG232">
        <v>933.97290734824276</v>
      </c>
      <c r="AH232">
        <v>0</v>
      </c>
      <c r="AI232">
        <v>0</v>
      </c>
      <c r="AJ232" s="168" t="s">
        <v>737</v>
      </c>
      <c r="AK232">
        <v>248860.38</v>
      </c>
      <c r="AL232">
        <v>850000</v>
      </c>
      <c r="AM232" s="168" t="s">
        <v>3</v>
      </c>
      <c r="AN232" s="168" t="s">
        <v>1</v>
      </c>
      <c r="AO232" s="168"/>
      <c r="AP232" s="168" t="s">
        <v>2</v>
      </c>
      <c r="AQ232">
        <v>51860435.149999999</v>
      </c>
      <c r="AR232">
        <v>566687.9</v>
      </c>
      <c r="AS232">
        <v>51293747.25</v>
      </c>
      <c r="AT232">
        <v>25855</v>
      </c>
      <c r="AU232">
        <v>499</v>
      </c>
      <c r="AV232">
        <v>14935</v>
      </c>
      <c r="AW232">
        <v>3649.8610901850875</v>
      </c>
      <c r="AX232">
        <v>43709863.640000001</v>
      </c>
      <c r="AY232">
        <v>928592.94587448286</v>
      </c>
      <c r="AZ232">
        <v>102793.08066132265</v>
      </c>
      <c r="BA232" t="s">
        <v>4985</v>
      </c>
      <c r="BB232">
        <v>1983.9004931347902</v>
      </c>
      <c r="BC232">
        <v>0</v>
      </c>
      <c r="BD232">
        <v>417844.54</v>
      </c>
      <c r="BE232" s="168"/>
      <c r="BF232">
        <v>43709863.640000001</v>
      </c>
      <c r="BG232">
        <v>83495000</v>
      </c>
    </row>
    <row r="233" spans="1:59" x14ac:dyDescent="0.25">
      <c r="A233" s="168" t="s">
        <v>733</v>
      </c>
      <c r="B233" s="168" t="s">
        <v>734</v>
      </c>
      <c r="C233" s="168" t="s">
        <v>735</v>
      </c>
      <c r="D233" s="168" t="s">
        <v>246</v>
      </c>
      <c r="E233" s="168" t="s">
        <v>736</v>
      </c>
      <c r="F233" s="168" t="s">
        <v>3754</v>
      </c>
      <c r="G233" s="168" t="s">
        <v>2165</v>
      </c>
      <c r="H233" s="168" t="s">
        <v>250</v>
      </c>
      <c r="I233" s="168" t="s">
        <v>2166</v>
      </c>
      <c r="J233" s="168" t="s">
        <v>2165</v>
      </c>
      <c r="K233">
        <v>0</v>
      </c>
      <c r="L233">
        <v>44381.98</v>
      </c>
      <c r="M233">
        <v>176.02</v>
      </c>
      <c r="N233">
        <v>44205.96</v>
      </c>
      <c r="O233">
        <v>1</v>
      </c>
      <c r="P233">
        <v>22</v>
      </c>
      <c r="Q233">
        <v>34</v>
      </c>
      <c r="R233" s="168" t="s">
        <v>3754</v>
      </c>
      <c r="S233" s="168" t="s">
        <v>3755</v>
      </c>
      <c r="T233" s="168" t="s">
        <v>3756</v>
      </c>
      <c r="U233">
        <v>0</v>
      </c>
      <c r="V233">
        <v>4</v>
      </c>
      <c r="W233" s="168" t="s">
        <v>2167</v>
      </c>
      <c r="X233" s="168" t="s">
        <v>2915</v>
      </c>
      <c r="Y233">
        <v>298332.87</v>
      </c>
      <c r="Z233">
        <v>5999.35</v>
      </c>
      <c r="AA233">
        <v>292333.52</v>
      </c>
      <c r="AB233">
        <v>5</v>
      </c>
      <c r="AC233">
        <v>313</v>
      </c>
      <c r="AD233">
        <v>170</v>
      </c>
      <c r="AE233">
        <v>58466.703999999998</v>
      </c>
      <c r="AF233" t="s">
        <v>4762</v>
      </c>
      <c r="AG233">
        <v>933.97290734824276</v>
      </c>
      <c r="AH233">
        <v>0</v>
      </c>
      <c r="AI233">
        <v>0</v>
      </c>
      <c r="AJ233" s="168" t="s">
        <v>737</v>
      </c>
      <c r="AK233">
        <v>248860.38</v>
      </c>
      <c r="AL233">
        <v>850000</v>
      </c>
      <c r="AM233" s="168" t="s">
        <v>3</v>
      </c>
      <c r="AN233" s="168" t="s">
        <v>1</v>
      </c>
      <c r="AO233" s="168"/>
      <c r="AP233" s="168" t="s">
        <v>2</v>
      </c>
      <c r="AQ233">
        <v>51860435.149999999</v>
      </c>
      <c r="AR233">
        <v>566687.9</v>
      </c>
      <c r="AS233">
        <v>51293747.25</v>
      </c>
      <c r="AT233">
        <v>25855</v>
      </c>
      <c r="AU233">
        <v>499</v>
      </c>
      <c r="AV233">
        <v>14935</v>
      </c>
      <c r="AW233">
        <v>3649.8610901850875</v>
      </c>
      <c r="AX233">
        <v>43709863.640000001</v>
      </c>
      <c r="AY233">
        <v>928592.94587448286</v>
      </c>
      <c r="AZ233">
        <v>102793.08066132265</v>
      </c>
      <c r="BA233" t="s">
        <v>4985</v>
      </c>
      <c r="BB233">
        <v>1983.9004931347902</v>
      </c>
      <c r="BC233">
        <v>0</v>
      </c>
      <c r="BD233">
        <v>417844.54</v>
      </c>
      <c r="BE233" s="168"/>
      <c r="BF233">
        <v>43709863.640000001</v>
      </c>
      <c r="BG233">
        <v>83495000</v>
      </c>
    </row>
    <row r="234" spans="1:59" x14ac:dyDescent="0.25">
      <c r="A234" s="168" t="s">
        <v>733</v>
      </c>
      <c r="B234" s="168" t="s">
        <v>734</v>
      </c>
      <c r="C234" s="168" t="s">
        <v>735</v>
      </c>
      <c r="D234" s="168" t="s">
        <v>246</v>
      </c>
      <c r="E234" s="168" t="s">
        <v>736</v>
      </c>
      <c r="F234" s="168" t="s">
        <v>4769</v>
      </c>
      <c r="G234" s="168" t="s">
        <v>252</v>
      </c>
      <c r="H234" s="168" t="s">
        <v>253</v>
      </c>
      <c r="I234" s="168" t="s">
        <v>251</v>
      </c>
      <c r="J234" s="168" t="s">
        <v>252</v>
      </c>
      <c r="K234">
        <v>0</v>
      </c>
      <c r="L234">
        <v>100105.21</v>
      </c>
      <c r="M234">
        <v>524.72</v>
      </c>
      <c r="N234">
        <v>99580.49</v>
      </c>
      <c r="O234">
        <v>1</v>
      </c>
      <c r="P234">
        <v>54</v>
      </c>
      <c r="Q234">
        <v>116</v>
      </c>
      <c r="R234" s="168" t="s">
        <v>4769</v>
      </c>
      <c r="S234" s="168" t="s">
        <v>4770</v>
      </c>
      <c r="T234" s="168" t="s">
        <v>4771</v>
      </c>
      <c r="U234">
        <v>0</v>
      </c>
      <c r="V234">
        <v>5</v>
      </c>
      <c r="W234" s="168" t="s">
        <v>739</v>
      </c>
      <c r="X234" s="168" t="s">
        <v>2915</v>
      </c>
      <c r="Y234">
        <v>298332.87</v>
      </c>
      <c r="Z234">
        <v>5999.35</v>
      </c>
      <c r="AA234">
        <v>292333.52</v>
      </c>
      <c r="AB234">
        <v>5</v>
      </c>
      <c r="AC234">
        <v>313</v>
      </c>
      <c r="AD234">
        <v>170</v>
      </c>
      <c r="AE234">
        <v>58466.703999999998</v>
      </c>
      <c r="AF234" t="s">
        <v>4762</v>
      </c>
      <c r="AG234">
        <v>933.97290734824276</v>
      </c>
      <c r="AH234">
        <v>0</v>
      </c>
      <c r="AI234">
        <v>0</v>
      </c>
      <c r="AJ234" s="168" t="s">
        <v>737</v>
      </c>
      <c r="AK234">
        <v>248860.38</v>
      </c>
      <c r="AL234">
        <v>850000</v>
      </c>
      <c r="AM234" s="168" t="s">
        <v>3</v>
      </c>
      <c r="AN234" s="168" t="s">
        <v>1</v>
      </c>
      <c r="AO234" s="168"/>
      <c r="AP234" s="168" t="s">
        <v>2</v>
      </c>
      <c r="AQ234">
        <v>51860435.149999999</v>
      </c>
      <c r="AR234">
        <v>566687.9</v>
      </c>
      <c r="AS234">
        <v>51293747.25</v>
      </c>
      <c r="AT234">
        <v>25855</v>
      </c>
      <c r="AU234">
        <v>499</v>
      </c>
      <c r="AV234">
        <v>14935</v>
      </c>
      <c r="AW234">
        <v>3649.8610901850875</v>
      </c>
      <c r="AX234">
        <v>43709863.640000001</v>
      </c>
      <c r="AY234">
        <v>928592.94587448286</v>
      </c>
      <c r="AZ234">
        <v>102793.08066132265</v>
      </c>
      <c r="BA234" t="s">
        <v>4985</v>
      </c>
      <c r="BB234">
        <v>1983.9004931347902</v>
      </c>
      <c r="BC234">
        <v>0</v>
      </c>
      <c r="BD234">
        <v>417844.54</v>
      </c>
      <c r="BE234" s="168"/>
      <c r="BF234">
        <v>43709863.640000001</v>
      </c>
      <c r="BG234">
        <v>83495000</v>
      </c>
    </row>
    <row r="235" spans="1:59" x14ac:dyDescent="0.25">
      <c r="A235" s="168" t="s">
        <v>733</v>
      </c>
      <c r="B235" s="168" t="s">
        <v>734</v>
      </c>
      <c r="C235" s="168" t="s">
        <v>95</v>
      </c>
      <c r="D235" s="168" t="s">
        <v>265</v>
      </c>
      <c r="E235" s="168" t="s">
        <v>740</v>
      </c>
      <c r="F235" s="168" t="s">
        <v>4772</v>
      </c>
      <c r="G235" s="168" t="s">
        <v>2517</v>
      </c>
      <c r="H235" s="168" t="s">
        <v>266</v>
      </c>
      <c r="I235" s="168" t="s">
        <v>2518</v>
      </c>
      <c r="J235" s="168" t="s">
        <v>2517</v>
      </c>
      <c r="K235">
        <v>0</v>
      </c>
      <c r="L235">
        <v>42178</v>
      </c>
      <c r="M235">
        <v>2090.52</v>
      </c>
      <c r="N235">
        <v>40087.480000000003</v>
      </c>
      <c r="O235">
        <v>1</v>
      </c>
      <c r="P235">
        <v>20</v>
      </c>
      <c r="Q235">
        <v>38</v>
      </c>
      <c r="R235" s="168" t="s">
        <v>4772</v>
      </c>
      <c r="S235" s="168" t="s">
        <v>4773</v>
      </c>
      <c r="T235" s="168" t="s">
        <v>4774</v>
      </c>
      <c r="U235">
        <v>0</v>
      </c>
      <c r="V235">
        <v>1</v>
      </c>
      <c r="W235" s="168" t="s">
        <v>2519</v>
      </c>
      <c r="X235" s="168"/>
      <c r="Y235">
        <v>370293.5</v>
      </c>
      <c r="Z235">
        <v>10797.3</v>
      </c>
      <c r="AA235">
        <v>359496.2</v>
      </c>
      <c r="AB235">
        <v>5</v>
      </c>
      <c r="AC235">
        <v>472</v>
      </c>
      <c r="AD235">
        <v>211</v>
      </c>
      <c r="AE235">
        <v>71899.240000000005</v>
      </c>
      <c r="AF235" t="s">
        <v>4775</v>
      </c>
      <c r="AG235">
        <v>761.64449152542375</v>
      </c>
      <c r="AH235">
        <v>0</v>
      </c>
      <c r="AI235">
        <v>0</v>
      </c>
      <c r="AJ235" s="168" t="s">
        <v>741</v>
      </c>
      <c r="AK235">
        <v>305697.34000000003</v>
      </c>
      <c r="AL235">
        <v>680000</v>
      </c>
      <c r="AM235" s="168" t="s">
        <v>3</v>
      </c>
      <c r="AN235" s="168" t="s">
        <v>1</v>
      </c>
      <c r="AO235" s="168"/>
      <c r="AP235" s="168" t="s">
        <v>2</v>
      </c>
      <c r="AQ235">
        <v>51860435.149999999</v>
      </c>
      <c r="AR235">
        <v>566687.9</v>
      </c>
      <c r="AS235">
        <v>51293747.25</v>
      </c>
      <c r="AT235">
        <v>25855</v>
      </c>
      <c r="AU235">
        <v>499</v>
      </c>
      <c r="AV235">
        <v>14935</v>
      </c>
      <c r="AW235">
        <v>3649.8610901850875</v>
      </c>
      <c r="AX235">
        <v>43709863.640000001</v>
      </c>
      <c r="AY235">
        <v>928592.94587448286</v>
      </c>
      <c r="AZ235">
        <v>102793.08066132265</v>
      </c>
      <c r="BA235" t="s">
        <v>4985</v>
      </c>
      <c r="BB235">
        <v>1983.9004931347902</v>
      </c>
      <c r="BC235">
        <v>0</v>
      </c>
      <c r="BD235">
        <v>417844.54</v>
      </c>
      <c r="BE235" s="168"/>
      <c r="BF235">
        <v>43709863.640000001</v>
      </c>
      <c r="BG235">
        <v>83495000</v>
      </c>
    </row>
    <row r="236" spans="1:59" x14ac:dyDescent="0.25">
      <c r="A236" s="168" t="s">
        <v>733</v>
      </c>
      <c r="B236" s="168" t="s">
        <v>734</v>
      </c>
      <c r="C236" s="168" t="s">
        <v>95</v>
      </c>
      <c r="D236" s="168" t="s">
        <v>265</v>
      </c>
      <c r="E236" s="168" t="s">
        <v>740</v>
      </c>
      <c r="F236" s="168" t="s">
        <v>4776</v>
      </c>
      <c r="G236" s="168" t="s">
        <v>2871</v>
      </c>
      <c r="H236" s="168" t="s">
        <v>2897</v>
      </c>
      <c r="I236" s="168" t="s">
        <v>2950</v>
      </c>
      <c r="J236" s="168" t="s">
        <v>2871</v>
      </c>
      <c r="K236">
        <v>0</v>
      </c>
      <c r="L236">
        <v>75858.39</v>
      </c>
      <c r="M236">
        <v>4434.83</v>
      </c>
      <c r="N236">
        <v>71423.56</v>
      </c>
      <c r="O236">
        <v>1</v>
      </c>
      <c r="P236">
        <v>49</v>
      </c>
      <c r="Q236">
        <v>112</v>
      </c>
      <c r="R236" s="168" t="s">
        <v>4776</v>
      </c>
      <c r="S236" s="168" t="s">
        <v>4777</v>
      </c>
      <c r="T236" s="168" t="s">
        <v>4778</v>
      </c>
      <c r="U236">
        <v>0</v>
      </c>
      <c r="V236">
        <v>2</v>
      </c>
      <c r="W236" s="168" t="s">
        <v>2872</v>
      </c>
      <c r="X236" s="168" t="s">
        <v>2915</v>
      </c>
      <c r="Y236">
        <v>370293.5</v>
      </c>
      <c r="Z236">
        <v>10797.3</v>
      </c>
      <c r="AA236">
        <v>359496.2</v>
      </c>
      <c r="AB236">
        <v>5</v>
      </c>
      <c r="AC236">
        <v>472</v>
      </c>
      <c r="AD236">
        <v>211</v>
      </c>
      <c r="AE236">
        <v>71899.240000000005</v>
      </c>
      <c r="AF236" t="s">
        <v>4775</v>
      </c>
      <c r="AG236">
        <v>761.64449152542375</v>
      </c>
      <c r="AH236">
        <v>0</v>
      </c>
      <c r="AI236">
        <v>0</v>
      </c>
      <c r="AJ236" s="168" t="s">
        <v>741</v>
      </c>
      <c r="AK236">
        <v>305697.34000000003</v>
      </c>
      <c r="AL236">
        <v>680000</v>
      </c>
      <c r="AM236" s="168" t="s">
        <v>3</v>
      </c>
      <c r="AN236" s="168" t="s">
        <v>1</v>
      </c>
      <c r="AO236" s="168"/>
      <c r="AP236" s="168" t="s">
        <v>2</v>
      </c>
      <c r="AQ236">
        <v>51860435.149999999</v>
      </c>
      <c r="AR236">
        <v>566687.9</v>
      </c>
      <c r="AS236">
        <v>51293747.25</v>
      </c>
      <c r="AT236">
        <v>25855</v>
      </c>
      <c r="AU236">
        <v>499</v>
      </c>
      <c r="AV236">
        <v>14935</v>
      </c>
      <c r="AW236">
        <v>3649.8610901850875</v>
      </c>
      <c r="AX236">
        <v>43709863.640000001</v>
      </c>
      <c r="AY236">
        <v>928592.94587448286</v>
      </c>
      <c r="AZ236">
        <v>102793.08066132265</v>
      </c>
      <c r="BA236" t="s">
        <v>4985</v>
      </c>
      <c r="BB236">
        <v>1983.9004931347902</v>
      </c>
      <c r="BC236">
        <v>0</v>
      </c>
      <c r="BD236">
        <v>417844.54</v>
      </c>
      <c r="BE236" s="168"/>
      <c r="BF236">
        <v>43709863.640000001</v>
      </c>
      <c r="BG236">
        <v>83495000</v>
      </c>
    </row>
    <row r="237" spans="1:59" x14ac:dyDescent="0.25">
      <c r="A237" s="168" t="s">
        <v>733</v>
      </c>
      <c r="B237" s="168" t="s">
        <v>734</v>
      </c>
      <c r="C237" s="168" t="s">
        <v>95</v>
      </c>
      <c r="D237" s="168" t="s">
        <v>265</v>
      </c>
      <c r="E237" s="168" t="s">
        <v>740</v>
      </c>
      <c r="F237" s="168" t="s">
        <v>4779</v>
      </c>
      <c r="G237" s="168" t="s">
        <v>2168</v>
      </c>
      <c r="H237" s="168" t="s">
        <v>267</v>
      </c>
      <c r="I237" s="168" t="s">
        <v>2169</v>
      </c>
      <c r="J237" s="168" t="s">
        <v>2168</v>
      </c>
      <c r="K237">
        <v>0</v>
      </c>
      <c r="L237">
        <v>53585.02</v>
      </c>
      <c r="M237">
        <v>1482.72</v>
      </c>
      <c r="N237">
        <v>52102.3</v>
      </c>
      <c r="O237">
        <v>1</v>
      </c>
      <c r="P237">
        <v>27</v>
      </c>
      <c r="Q237">
        <v>47</v>
      </c>
      <c r="R237" s="168" t="s">
        <v>4779</v>
      </c>
      <c r="S237" s="168" t="s">
        <v>4780</v>
      </c>
      <c r="T237" s="168" t="s">
        <v>4781</v>
      </c>
      <c r="U237">
        <v>0</v>
      </c>
      <c r="V237">
        <v>3</v>
      </c>
      <c r="W237" s="168" t="s">
        <v>2170</v>
      </c>
      <c r="X237" s="168" t="s">
        <v>2915</v>
      </c>
      <c r="Y237">
        <v>370293.5</v>
      </c>
      <c r="Z237">
        <v>10797.3</v>
      </c>
      <c r="AA237">
        <v>359496.2</v>
      </c>
      <c r="AB237">
        <v>5</v>
      </c>
      <c r="AC237">
        <v>472</v>
      </c>
      <c r="AD237">
        <v>211</v>
      </c>
      <c r="AE237">
        <v>71899.240000000005</v>
      </c>
      <c r="AF237" t="s">
        <v>4775</v>
      </c>
      <c r="AG237">
        <v>761.64449152542375</v>
      </c>
      <c r="AH237">
        <v>0</v>
      </c>
      <c r="AI237">
        <v>0</v>
      </c>
      <c r="AJ237" s="168" t="s">
        <v>741</v>
      </c>
      <c r="AK237">
        <v>305697.34000000003</v>
      </c>
      <c r="AL237">
        <v>680000</v>
      </c>
      <c r="AM237" s="168" t="s">
        <v>3</v>
      </c>
      <c r="AN237" s="168" t="s">
        <v>1</v>
      </c>
      <c r="AO237" s="168"/>
      <c r="AP237" s="168" t="s">
        <v>2</v>
      </c>
      <c r="AQ237">
        <v>51860435.149999999</v>
      </c>
      <c r="AR237">
        <v>566687.9</v>
      </c>
      <c r="AS237">
        <v>51293747.25</v>
      </c>
      <c r="AT237">
        <v>25855</v>
      </c>
      <c r="AU237">
        <v>499</v>
      </c>
      <c r="AV237">
        <v>14935</v>
      </c>
      <c r="AW237">
        <v>3649.8610901850875</v>
      </c>
      <c r="AX237">
        <v>43709863.640000001</v>
      </c>
      <c r="AY237">
        <v>928592.94587448286</v>
      </c>
      <c r="AZ237">
        <v>102793.08066132265</v>
      </c>
      <c r="BA237" t="s">
        <v>4985</v>
      </c>
      <c r="BB237">
        <v>1983.9004931347902</v>
      </c>
      <c r="BC237">
        <v>0</v>
      </c>
      <c r="BD237">
        <v>417844.54</v>
      </c>
      <c r="BE237" s="168"/>
      <c r="BF237">
        <v>43709863.640000001</v>
      </c>
      <c r="BG237">
        <v>83495000</v>
      </c>
    </row>
    <row r="238" spans="1:59" x14ac:dyDescent="0.25">
      <c r="A238" s="168" t="s">
        <v>733</v>
      </c>
      <c r="B238" s="168" t="s">
        <v>734</v>
      </c>
      <c r="C238" s="168" t="s">
        <v>95</v>
      </c>
      <c r="D238" s="168" t="s">
        <v>265</v>
      </c>
      <c r="E238" s="168" t="s">
        <v>740</v>
      </c>
      <c r="F238" s="168" t="s">
        <v>4289</v>
      </c>
      <c r="G238" s="168" t="s">
        <v>269</v>
      </c>
      <c r="H238" s="168" t="s">
        <v>270</v>
      </c>
      <c r="I238" s="168" t="s">
        <v>268</v>
      </c>
      <c r="J238" s="168" t="s">
        <v>269</v>
      </c>
      <c r="K238">
        <v>0</v>
      </c>
      <c r="L238">
        <v>125104.47</v>
      </c>
      <c r="M238">
        <v>894.62</v>
      </c>
      <c r="N238">
        <v>124209.85</v>
      </c>
      <c r="O238">
        <v>1</v>
      </c>
      <c r="P238">
        <v>65</v>
      </c>
      <c r="Q238">
        <v>186</v>
      </c>
      <c r="R238" s="168" t="s">
        <v>4289</v>
      </c>
      <c r="S238" s="168" t="s">
        <v>4290</v>
      </c>
      <c r="T238" s="168" t="s">
        <v>4291</v>
      </c>
      <c r="U238">
        <v>0</v>
      </c>
      <c r="V238">
        <v>4</v>
      </c>
      <c r="W238" s="168" t="s">
        <v>742</v>
      </c>
      <c r="X238" s="168" t="s">
        <v>2915</v>
      </c>
      <c r="Y238">
        <v>370293.5</v>
      </c>
      <c r="Z238">
        <v>10797.3</v>
      </c>
      <c r="AA238">
        <v>359496.2</v>
      </c>
      <c r="AB238">
        <v>5</v>
      </c>
      <c r="AC238">
        <v>472</v>
      </c>
      <c r="AD238">
        <v>211</v>
      </c>
      <c r="AE238">
        <v>71899.240000000005</v>
      </c>
      <c r="AF238" t="s">
        <v>4775</v>
      </c>
      <c r="AG238">
        <v>761.64449152542375</v>
      </c>
      <c r="AH238">
        <v>0</v>
      </c>
      <c r="AI238">
        <v>0</v>
      </c>
      <c r="AJ238" s="168" t="s">
        <v>741</v>
      </c>
      <c r="AK238">
        <v>305697.34000000003</v>
      </c>
      <c r="AL238">
        <v>680000</v>
      </c>
      <c r="AM238" s="168" t="s">
        <v>3</v>
      </c>
      <c r="AN238" s="168" t="s">
        <v>1</v>
      </c>
      <c r="AO238" s="168"/>
      <c r="AP238" s="168" t="s">
        <v>2</v>
      </c>
      <c r="AQ238">
        <v>51860435.149999999</v>
      </c>
      <c r="AR238">
        <v>566687.9</v>
      </c>
      <c r="AS238">
        <v>51293747.25</v>
      </c>
      <c r="AT238">
        <v>25855</v>
      </c>
      <c r="AU238">
        <v>499</v>
      </c>
      <c r="AV238">
        <v>14935</v>
      </c>
      <c r="AW238">
        <v>3649.8610901850875</v>
      </c>
      <c r="AX238">
        <v>43709863.640000001</v>
      </c>
      <c r="AY238">
        <v>928592.94587448286</v>
      </c>
      <c r="AZ238">
        <v>102793.08066132265</v>
      </c>
      <c r="BA238" t="s">
        <v>4985</v>
      </c>
      <c r="BB238">
        <v>1983.9004931347902</v>
      </c>
      <c r="BC238">
        <v>0</v>
      </c>
      <c r="BD238">
        <v>417844.54</v>
      </c>
      <c r="BE238" s="168"/>
      <c r="BF238">
        <v>43709863.640000001</v>
      </c>
      <c r="BG238">
        <v>83495000</v>
      </c>
    </row>
    <row r="239" spans="1:59" x14ac:dyDescent="0.25">
      <c r="A239" s="168" t="s">
        <v>733</v>
      </c>
      <c r="B239" s="168" t="s">
        <v>734</v>
      </c>
      <c r="C239" s="168" t="s">
        <v>95</v>
      </c>
      <c r="D239" s="168" t="s">
        <v>265</v>
      </c>
      <c r="E239" s="168" t="s">
        <v>740</v>
      </c>
      <c r="F239" s="168" t="s">
        <v>4292</v>
      </c>
      <c r="G239" s="168" t="s">
        <v>272</v>
      </c>
      <c r="H239" s="168" t="s">
        <v>273</v>
      </c>
      <c r="I239" s="168" t="s">
        <v>271</v>
      </c>
      <c r="J239" s="168" t="s">
        <v>272</v>
      </c>
      <c r="K239">
        <v>0</v>
      </c>
      <c r="L239">
        <v>73567.62</v>
      </c>
      <c r="M239">
        <v>1894.61</v>
      </c>
      <c r="N239">
        <v>71673.009999999995</v>
      </c>
      <c r="O239">
        <v>1</v>
      </c>
      <c r="P239">
        <v>50</v>
      </c>
      <c r="Q239">
        <v>89</v>
      </c>
      <c r="R239" s="168" t="s">
        <v>4292</v>
      </c>
      <c r="S239" s="168" t="s">
        <v>4293</v>
      </c>
      <c r="T239" s="168" t="s">
        <v>4294</v>
      </c>
      <c r="U239">
        <v>0</v>
      </c>
      <c r="V239">
        <v>5</v>
      </c>
      <c r="W239" s="168" t="s">
        <v>743</v>
      </c>
      <c r="X239" s="168" t="s">
        <v>2915</v>
      </c>
      <c r="Y239">
        <v>370293.5</v>
      </c>
      <c r="Z239">
        <v>10797.3</v>
      </c>
      <c r="AA239">
        <v>359496.2</v>
      </c>
      <c r="AB239">
        <v>5</v>
      </c>
      <c r="AC239">
        <v>472</v>
      </c>
      <c r="AD239">
        <v>211</v>
      </c>
      <c r="AE239">
        <v>71899.240000000005</v>
      </c>
      <c r="AF239" t="s">
        <v>4775</v>
      </c>
      <c r="AG239">
        <v>761.64449152542375</v>
      </c>
      <c r="AH239">
        <v>0</v>
      </c>
      <c r="AI239">
        <v>0</v>
      </c>
      <c r="AJ239" s="168" t="s">
        <v>741</v>
      </c>
      <c r="AK239">
        <v>305697.34000000003</v>
      </c>
      <c r="AL239">
        <v>680000</v>
      </c>
      <c r="AM239" s="168" t="s">
        <v>3</v>
      </c>
      <c r="AN239" s="168" t="s">
        <v>1</v>
      </c>
      <c r="AO239" s="168"/>
      <c r="AP239" s="168" t="s">
        <v>2</v>
      </c>
      <c r="AQ239">
        <v>51860435.149999999</v>
      </c>
      <c r="AR239">
        <v>566687.9</v>
      </c>
      <c r="AS239">
        <v>51293747.25</v>
      </c>
      <c r="AT239">
        <v>25855</v>
      </c>
      <c r="AU239">
        <v>499</v>
      </c>
      <c r="AV239">
        <v>14935</v>
      </c>
      <c r="AW239">
        <v>3649.8610901850875</v>
      </c>
      <c r="AX239">
        <v>43709863.640000001</v>
      </c>
      <c r="AY239">
        <v>928592.94587448286</v>
      </c>
      <c r="AZ239">
        <v>102793.08066132265</v>
      </c>
      <c r="BA239" t="s">
        <v>4985</v>
      </c>
      <c r="BB239">
        <v>1983.9004931347902</v>
      </c>
      <c r="BC239">
        <v>0</v>
      </c>
      <c r="BD239">
        <v>417844.54</v>
      </c>
      <c r="BE239" s="168"/>
      <c r="BF239">
        <v>43709863.640000001</v>
      </c>
      <c r="BG239">
        <v>83495000</v>
      </c>
    </row>
    <row r="240" spans="1:59" x14ac:dyDescent="0.25">
      <c r="A240" s="168" t="s">
        <v>733</v>
      </c>
      <c r="B240" s="168" t="s">
        <v>734</v>
      </c>
      <c r="C240" s="168" t="s">
        <v>2873</v>
      </c>
      <c r="D240" s="168" t="s">
        <v>2874</v>
      </c>
      <c r="E240" s="168" t="s">
        <v>2171</v>
      </c>
      <c r="F240" s="168" t="s">
        <v>3539</v>
      </c>
      <c r="G240" s="168" t="s">
        <v>2172</v>
      </c>
      <c r="H240" s="168" t="s">
        <v>563</v>
      </c>
      <c r="I240" s="168" t="s">
        <v>4295</v>
      </c>
      <c r="J240" s="168" t="s">
        <v>2172</v>
      </c>
      <c r="K240">
        <v>0</v>
      </c>
      <c r="L240">
        <v>17741.03</v>
      </c>
      <c r="M240">
        <v>3702.52</v>
      </c>
      <c r="N240">
        <v>14038.51</v>
      </c>
      <c r="O240">
        <v>1</v>
      </c>
      <c r="P240">
        <v>19</v>
      </c>
      <c r="Q240">
        <v>24</v>
      </c>
      <c r="R240" s="168" t="s">
        <v>3539</v>
      </c>
      <c r="S240" s="168" t="s">
        <v>3540</v>
      </c>
      <c r="T240" s="168" t="s">
        <v>3541</v>
      </c>
      <c r="U240">
        <v>0</v>
      </c>
      <c r="V240">
        <v>1</v>
      </c>
      <c r="W240" s="168" t="s">
        <v>2173</v>
      </c>
      <c r="X240" s="168" t="s">
        <v>2915</v>
      </c>
      <c r="Y240">
        <v>232094.17</v>
      </c>
      <c r="Z240">
        <v>13414.52</v>
      </c>
      <c r="AA240">
        <v>218679.65</v>
      </c>
      <c r="AB240">
        <v>5</v>
      </c>
      <c r="AC240">
        <v>209</v>
      </c>
      <c r="AD240">
        <v>119</v>
      </c>
      <c r="AE240">
        <v>43735.93</v>
      </c>
      <c r="AF240" t="s">
        <v>4782</v>
      </c>
      <c r="AG240">
        <v>1046.3141148325358</v>
      </c>
      <c r="AH240">
        <v>0</v>
      </c>
      <c r="AI240">
        <v>0</v>
      </c>
      <c r="AJ240" s="168" t="s">
        <v>2174</v>
      </c>
      <c r="AK240">
        <v>186969.13</v>
      </c>
      <c r="AL240">
        <v>2380000</v>
      </c>
      <c r="AM240" s="168" t="s">
        <v>3</v>
      </c>
      <c r="AN240" s="168" t="s">
        <v>1</v>
      </c>
      <c r="AO240" s="168"/>
      <c r="AP240" s="168" t="s">
        <v>2</v>
      </c>
      <c r="AQ240">
        <v>51860435.149999999</v>
      </c>
      <c r="AR240">
        <v>566687.9</v>
      </c>
      <c r="AS240">
        <v>51293747.25</v>
      </c>
      <c r="AT240">
        <v>25855</v>
      </c>
      <c r="AU240">
        <v>499</v>
      </c>
      <c r="AV240">
        <v>14935</v>
      </c>
      <c r="AW240">
        <v>3649.8610901850875</v>
      </c>
      <c r="AX240">
        <v>43709863.640000001</v>
      </c>
      <c r="AY240">
        <v>928592.94587448286</v>
      </c>
      <c r="AZ240">
        <v>102793.08066132265</v>
      </c>
      <c r="BA240" t="s">
        <v>4985</v>
      </c>
      <c r="BB240">
        <v>1983.9004931347902</v>
      </c>
      <c r="BC240">
        <v>0</v>
      </c>
      <c r="BD240">
        <v>417844.54</v>
      </c>
      <c r="BE240" s="168"/>
      <c r="BF240">
        <v>43709863.640000001</v>
      </c>
      <c r="BG240">
        <v>83495000</v>
      </c>
    </row>
    <row r="241" spans="1:59" x14ac:dyDescent="0.25">
      <c r="A241" s="168" t="s">
        <v>733</v>
      </c>
      <c r="B241" s="168" t="s">
        <v>734</v>
      </c>
      <c r="C241" s="168" t="s">
        <v>2873</v>
      </c>
      <c r="D241" s="168" t="s">
        <v>2874</v>
      </c>
      <c r="E241" s="168" t="s">
        <v>2171</v>
      </c>
      <c r="F241" s="168" t="s">
        <v>4104</v>
      </c>
      <c r="G241" s="168" t="s">
        <v>2951</v>
      </c>
      <c r="H241" s="168" t="s">
        <v>2952</v>
      </c>
      <c r="I241" s="168" t="s">
        <v>2953</v>
      </c>
      <c r="J241" s="168" t="s">
        <v>2951</v>
      </c>
      <c r="K241">
        <v>0</v>
      </c>
      <c r="L241">
        <v>62038.15</v>
      </c>
      <c r="M241">
        <v>1288.06</v>
      </c>
      <c r="N241">
        <v>60750.09</v>
      </c>
      <c r="O241">
        <v>1</v>
      </c>
      <c r="P241">
        <v>29</v>
      </c>
      <c r="Q241">
        <v>65</v>
      </c>
      <c r="R241" s="168" t="s">
        <v>4104</v>
      </c>
      <c r="S241" s="168" t="s">
        <v>4105</v>
      </c>
      <c r="T241" s="168" t="s">
        <v>4106</v>
      </c>
      <c r="U241">
        <v>0</v>
      </c>
      <c r="V241">
        <v>2</v>
      </c>
      <c r="W241" s="168" t="s">
        <v>2954</v>
      </c>
      <c r="X241" s="168" t="s">
        <v>2915</v>
      </c>
      <c r="Y241">
        <v>232094.17</v>
      </c>
      <c r="Z241">
        <v>13414.52</v>
      </c>
      <c r="AA241">
        <v>218679.65</v>
      </c>
      <c r="AB241">
        <v>5</v>
      </c>
      <c r="AC241">
        <v>209</v>
      </c>
      <c r="AD241">
        <v>119</v>
      </c>
      <c r="AE241">
        <v>43735.93</v>
      </c>
      <c r="AF241" t="s">
        <v>4782</v>
      </c>
      <c r="AG241">
        <v>1046.3141148325358</v>
      </c>
      <c r="AH241">
        <v>0</v>
      </c>
      <c r="AI241">
        <v>0</v>
      </c>
      <c r="AJ241" s="168" t="s">
        <v>2174</v>
      </c>
      <c r="AK241">
        <v>186969.13</v>
      </c>
      <c r="AL241">
        <v>2380000</v>
      </c>
      <c r="AM241" s="168" t="s">
        <v>3</v>
      </c>
      <c r="AN241" s="168" t="s">
        <v>1</v>
      </c>
      <c r="AO241" s="168"/>
      <c r="AP241" s="168" t="s">
        <v>2</v>
      </c>
      <c r="AQ241">
        <v>51860435.149999999</v>
      </c>
      <c r="AR241">
        <v>566687.9</v>
      </c>
      <c r="AS241">
        <v>51293747.25</v>
      </c>
      <c r="AT241">
        <v>25855</v>
      </c>
      <c r="AU241">
        <v>499</v>
      </c>
      <c r="AV241">
        <v>14935</v>
      </c>
      <c r="AW241">
        <v>3649.8610901850875</v>
      </c>
      <c r="AX241">
        <v>43709863.640000001</v>
      </c>
      <c r="AY241">
        <v>928592.94587448286</v>
      </c>
      <c r="AZ241">
        <v>102793.08066132265</v>
      </c>
      <c r="BA241" t="s">
        <v>4985</v>
      </c>
      <c r="BB241">
        <v>1983.9004931347902</v>
      </c>
      <c r="BC241">
        <v>0</v>
      </c>
      <c r="BD241">
        <v>417844.54</v>
      </c>
      <c r="BE241" s="168"/>
      <c r="BF241">
        <v>43709863.640000001</v>
      </c>
      <c r="BG241">
        <v>83495000</v>
      </c>
    </row>
    <row r="242" spans="1:59" x14ac:dyDescent="0.25">
      <c r="A242" s="168" t="s">
        <v>733</v>
      </c>
      <c r="B242" s="168" t="s">
        <v>734</v>
      </c>
      <c r="C242" s="168" t="s">
        <v>2873</v>
      </c>
      <c r="D242" s="168" t="s">
        <v>2874</v>
      </c>
      <c r="E242" s="168" t="s">
        <v>2171</v>
      </c>
      <c r="F242" s="168" t="s">
        <v>4783</v>
      </c>
      <c r="G242" s="168" t="s">
        <v>3222</v>
      </c>
      <c r="H242" s="168" t="s">
        <v>188</v>
      </c>
      <c r="I242" s="168" t="s">
        <v>3223</v>
      </c>
      <c r="J242" s="168" t="s">
        <v>3222</v>
      </c>
      <c r="K242">
        <v>0</v>
      </c>
      <c r="L242">
        <v>51298.53</v>
      </c>
      <c r="M242">
        <v>4928.3599999999997</v>
      </c>
      <c r="N242">
        <v>46370.17</v>
      </c>
      <c r="O242">
        <v>1</v>
      </c>
      <c r="P242">
        <v>20</v>
      </c>
      <c r="Q242">
        <v>34</v>
      </c>
      <c r="R242" s="168" t="s">
        <v>4783</v>
      </c>
      <c r="S242" s="168" t="s">
        <v>4784</v>
      </c>
      <c r="T242" s="168" t="s">
        <v>4785</v>
      </c>
      <c r="U242">
        <v>0</v>
      </c>
      <c r="V242">
        <v>3</v>
      </c>
      <c r="W242" s="168" t="s">
        <v>3224</v>
      </c>
      <c r="X242" s="168" t="s">
        <v>2915</v>
      </c>
      <c r="Y242">
        <v>232094.17</v>
      </c>
      <c r="Z242">
        <v>13414.52</v>
      </c>
      <c r="AA242">
        <v>218679.65</v>
      </c>
      <c r="AB242">
        <v>5</v>
      </c>
      <c r="AC242">
        <v>209</v>
      </c>
      <c r="AD242">
        <v>119</v>
      </c>
      <c r="AE242">
        <v>43735.93</v>
      </c>
      <c r="AF242" t="s">
        <v>4782</v>
      </c>
      <c r="AG242">
        <v>1046.3141148325358</v>
      </c>
      <c r="AH242">
        <v>0</v>
      </c>
      <c r="AI242">
        <v>0</v>
      </c>
      <c r="AJ242" s="168" t="s">
        <v>2174</v>
      </c>
      <c r="AK242">
        <v>186969.13</v>
      </c>
      <c r="AL242">
        <v>2380000</v>
      </c>
      <c r="AM242" s="168" t="s">
        <v>3</v>
      </c>
      <c r="AN242" s="168" t="s">
        <v>1</v>
      </c>
      <c r="AO242" s="168"/>
      <c r="AP242" s="168" t="s">
        <v>2</v>
      </c>
      <c r="AQ242">
        <v>51860435.149999999</v>
      </c>
      <c r="AR242">
        <v>566687.9</v>
      </c>
      <c r="AS242">
        <v>51293747.25</v>
      </c>
      <c r="AT242">
        <v>25855</v>
      </c>
      <c r="AU242">
        <v>499</v>
      </c>
      <c r="AV242">
        <v>14935</v>
      </c>
      <c r="AW242">
        <v>3649.8610901850875</v>
      </c>
      <c r="AX242">
        <v>43709863.640000001</v>
      </c>
      <c r="AY242">
        <v>928592.94587448286</v>
      </c>
      <c r="AZ242">
        <v>102793.08066132265</v>
      </c>
      <c r="BA242" t="s">
        <v>4985</v>
      </c>
      <c r="BB242">
        <v>1983.9004931347902</v>
      </c>
      <c r="BC242">
        <v>0</v>
      </c>
      <c r="BD242">
        <v>417844.54</v>
      </c>
      <c r="BE242" s="168"/>
      <c r="BF242">
        <v>43709863.640000001</v>
      </c>
      <c r="BG242">
        <v>83495000</v>
      </c>
    </row>
    <row r="243" spans="1:59" x14ac:dyDescent="0.25">
      <c r="A243" s="168" t="s">
        <v>733</v>
      </c>
      <c r="B243" s="168" t="s">
        <v>734</v>
      </c>
      <c r="C243" s="168" t="s">
        <v>2873</v>
      </c>
      <c r="D243" s="168" t="s">
        <v>2874</v>
      </c>
      <c r="E243" s="168" t="s">
        <v>2171</v>
      </c>
      <c r="F243" s="168" t="s">
        <v>4107</v>
      </c>
      <c r="G243" s="168" t="s">
        <v>2520</v>
      </c>
      <c r="H243" s="168" t="s">
        <v>2955</v>
      </c>
      <c r="I243" s="168" t="s">
        <v>2956</v>
      </c>
      <c r="J243" s="168" t="s">
        <v>2520</v>
      </c>
      <c r="K243">
        <v>0</v>
      </c>
      <c r="L243">
        <v>51198.94</v>
      </c>
      <c r="M243">
        <v>844.86</v>
      </c>
      <c r="N243">
        <v>50354.080000000002</v>
      </c>
      <c r="O243">
        <v>1</v>
      </c>
      <c r="P243">
        <v>27</v>
      </c>
      <c r="Q243">
        <v>48</v>
      </c>
      <c r="R243" s="168" t="s">
        <v>4107</v>
      </c>
      <c r="S243" s="168" t="s">
        <v>4108</v>
      </c>
      <c r="T243" s="168" t="s">
        <v>4296</v>
      </c>
      <c r="U243">
        <v>0</v>
      </c>
      <c r="V243">
        <v>4</v>
      </c>
      <c r="W243" s="168" t="s">
        <v>2521</v>
      </c>
      <c r="X243" s="168" t="s">
        <v>2915</v>
      </c>
      <c r="Y243">
        <v>232094.17</v>
      </c>
      <c r="Z243">
        <v>13414.52</v>
      </c>
      <c r="AA243">
        <v>218679.65</v>
      </c>
      <c r="AB243">
        <v>5</v>
      </c>
      <c r="AC243">
        <v>209</v>
      </c>
      <c r="AD243">
        <v>119</v>
      </c>
      <c r="AE243">
        <v>43735.93</v>
      </c>
      <c r="AF243" t="s">
        <v>4782</v>
      </c>
      <c r="AG243">
        <v>1046.3141148325358</v>
      </c>
      <c r="AH243">
        <v>0</v>
      </c>
      <c r="AI243">
        <v>0</v>
      </c>
      <c r="AJ243" s="168" t="s">
        <v>2174</v>
      </c>
      <c r="AK243">
        <v>186969.13</v>
      </c>
      <c r="AL243">
        <v>2380000</v>
      </c>
      <c r="AM243" s="168" t="s">
        <v>3</v>
      </c>
      <c r="AN243" s="168" t="s">
        <v>1</v>
      </c>
      <c r="AO243" s="168"/>
      <c r="AP243" s="168" t="s">
        <v>2</v>
      </c>
      <c r="AQ243">
        <v>51860435.149999999</v>
      </c>
      <c r="AR243">
        <v>566687.9</v>
      </c>
      <c r="AS243">
        <v>51293747.25</v>
      </c>
      <c r="AT243">
        <v>25855</v>
      </c>
      <c r="AU243">
        <v>499</v>
      </c>
      <c r="AV243">
        <v>14935</v>
      </c>
      <c r="AW243">
        <v>3649.8610901850875</v>
      </c>
      <c r="AX243">
        <v>43709863.640000001</v>
      </c>
      <c r="AY243">
        <v>928592.94587448286</v>
      </c>
      <c r="AZ243">
        <v>102793.08066132265</v>
      </c>
      <c r="BA243" t="s">
        <v>4985</v>
      </c>
      <c r="BB243">
        <v>1983.9004931347902</v>
      </c>
      <c r="BC243">
        <v>0</v>
      </c>
      <c r="BD243">
        <v>417844.54</v>
      </c>
      <c r="BE243" s="168"/>
      <c r="BF243">
        <v>43709863.640000001</v>
      </c>
      <c r="BG243">
        <v>83495000</v>
      </c>
    </row>
    <row r="244" spans="1:59" x14ac:dyDescent="0.25">
      <c r="A244" s="168" t="s">
        <v>733</v>
      </c>
      <c r="B244" s="168" t="s">
        <v>734</v>
      </c>
      <c r="C244" s="168" t="s">
        <v>2873</v>
      </c>
      <c r="D244" s="168" t="s">
        <v>2874</v>
      </c>
      <c r="E244" s="168" t="s">
        <v>2171</v>
      </c>
      <c r="F244" s="168" t="s">
        <v>4109</v>
      </c>
      <c r="G244" s="168" t="s">
        <v>2175</v>
      </c>
      <c r="H244" s="168" t="s">
        <v>189</v>
      </c>
      <c r="I244" s="168" t="s">
        <v>2176</v>
      </c>
      <c r="J244" s="168" t="s">
        <v>2175</v>
      </c>
      <c r="K244">
        <v>0</v>
      </c>
      <c r="L244">
        <v>49817.52</v>
      </c>
      <c r="M244">
        <v>2650.72</v>
      </c>
      <c r="N244">
        <v>47166.8</v>
      </c>
      <c r="O244">
        <v>1</v>
      </c>
      <c r="P244">
        <v>24</v>
      </c>
      <c r="Q244">
        <v>38</v>
      </c>
      <c r="R244" s="168" t="s">
        <v>4109</v>
      </c>
      <c r="S244" s="168" t="s">
        <v>4110</v>
      </c>
      <c r="T244" s="168" t="s">
        <v>4111</v>
      </c>
      <c r="U244">
        <v>0</v>
      </c>
      <c r="V244">
        <v>5</v>
      </c>
      <c r="W244" s="168" t="s">
        <v>2177</v>
      </c>
      <c r="X244" s="168" t="s">
        <v>2957</v>
      </c>
      <c r="Y244">
        <v>232094.17</v>
      </c>
      <c r="Z244">
        <v>13414.52</v>
      </c>
      <c r="AA244">
        <v>218679.65</v>
      </c>
      <c r="AB244">
        <v>5</v>
      </c>
      <c r="AC244">
        <v>209</v>
      </c>
      <c r="AD244">
        <v>119</v>
      </c>
      <c r="AE244">
        <v>43735.93</v>
      </c>
      <c r="AF244" t="s">
        <v>4782</v>
      </c>
      <c r="AG244">
        <v>1046.3141148325358</v>
      </c>
      <c r="AH244">
        <v>0</v>
      </c>
      <c r="AI244">
        <v>0</v>
      </c>
      <c r="AJ244" s="168" t="s">
        <v>2174</v>
      </c>
      <c r="AK244">
        <v>186969.13</v>
      </c>
      <c r="AL244">
        <v>2380000</v>
      </c>
      <c r="AM244" s="168" t="s">
        <v>3</v>
      </c>
      <c r="AN244" s="168" t="s">
        <v>1</v>
      </c>
      <c r="AO244" s="168"/>
      <c r="AP244" s="168" t="s">
        <v>2</v>
      </c>
      <c r="AQ244">
        <v>51860435.149999999</v>
      </c>
      <c r="AR244">
        <v>566687.9</v>
      </c>
      <c r="AS244">
        <v>51293747.25</v>
      </c>
      <c r="AT244">
        <v>25855</v>
      </c>
      <c r="AU244">
        <v>499</v>
      </c>
      <c r="AV244">
        <v>14935</v>
      </c>
      <c r="AW244">
        <v>3649.8610901850875</v>
      </c>
      <c r="AX244">
        <v>43709863.640000001</v>
      </c>
      <c r="AY244">
        <v>928592.94587448286</v>
      </c>
      <c r="AZ244">
        <v>102793.08066132265</v>
      </c>
      <c r="BA244" t="s">
        <v>4985</v>
      </c>
      <c r="BB244">
        <v>1983.9004931347902</v>
      </c>
      <c r="BC244">
        <v>0</v>
      </c>
      <c r="BD244">
        <v>417844.54</v>
      </c>
      <c r="BE244" s="168"/>
      <c r="BF244">
        <v>43709863.640000001</v>
      </c>
      <c r="BG244">
        <v>83495000</v>
      </c>
    </row>
    <row r="245" spans="1:59" x14ac:dyDescent="0.25">
      <c r="A245" s="168" t="s">
        <v>733</v>
      </c>
      <c r="B245" s="168" t="s">
        <v>734</v>
      </c>
      <c r="C245" s="168" t="s">
        <v>419</v>
      </c>
      <c r="D245" s="168" t="s">
        <v>233</v>
      </c>
      <c r="E245" s="168" t="s">
        <v>745</v>
      </c>
      <c r="F245" s="168" t="s">
        <v>3542</v>
      </c>
      <c r="G245" s="168" t="s">
        <v>2522</v>
      </c>
      <c r="H245" s="168" t="s">
        <v>2958</v>
      </c>
      <c r="I245" s="168" t="s">
        <v>2959</v>
      </c>
      <c r="J245" s="168" t="s">
        <v>2522</v>
      </c>
      <c r="K245">
        <v>0</v>
      </c>
      <c r="L245">
        <v>65628.98</v>
      </c>
      <c r="M245">
        <v>369.62</v>
      </c>
      <c r="N245">
        <v>65259.360000000001</v>
      </c>
      <c r="O245">
        <v>1</v>
      </c>
      <c r="P245">
        <v>22</v>
      </c>
      <c r="Q245">
        <v>34</v>
      </c>
      <c r="R245" s="168" t="s">
        <v>3542</v>
      </c>
      <c r="S245" s="168" t="s">
        <v>3543</v>
      </c>
      <c r="T245" s="168" t="s">
        <v>3544</v>
      </c>
      <c r="U245">
        <v>0</v>
      </c>
      <c r="V245">
        <v>1</v>
      </c>
      <c r="W245" s="168" t="s">
        <v>2523</v>
      </c>
      <c r="X245" s="168" t="s">
        <v>2915</v>
      </c>
      <c r="Y245">
        <v>498545.45</v>
      </c>
      <c r="Z245">
        <v>633.64</v>
      </c>
      <c r="AA245">
        <v>497911.81</v>
      </c>
      <c r="AB245">
        <v>5</v>
      </c>
      <c r="AC245">
        <v>370</v>
      </c>
      <c r="AD245">
        <v>234</v>
      </c>
      <c r="AE245">
        <v>99582.361999999994</v>
      </c>
      <c r="AF245" t="s">
        <v>4786</v>
      </c>
      <c r="AG245">
        <v>1345.7075945945946</v>
      </c>
      <c r="AH245">
        <v>0</v>
      </c>
      <c r="AI245">
        <v>0</v>
      </c>
      <c r="AJ245" s="168" t="s">
        <v>746</v>
      </c>
      <c r="AK245">
        <v>441166.1</v>
      </c>
      <c r="AL245">
        <v>850000</v>
      </c>
      <c r="AM245" s="168" t="s">
        <v>3</v>
      </c>
      <c r="AN245" s="168" t="s">
        <v>1</v>
      </c>
      <c r="AO245" s="168"/>
      <c r="AP245" s="168" t="s">
        <v>2</v>
      </c>
      <c r="AQ245">
        <v>51860435.149999999</v>
      </c>
      <c r="AR245">
        <v>566687.9</v>
      </c>
      <c r="AS245">
        <v>51293747.25</v>
      </c>
      <c r="AT245">
        <v>25855</v>
      </c>
      <c r="AU245">
        <v>499</v>
      </c>
      <c r="AV245">
        <v>14935</v>
      </c>
      <c r="AW245">
        <v>3649.8610901850875</v>
      </c>
      <c r="AX245">
        <v>43709863.640000001</v>
      </c>
      <c r="AY245">
        <v>928592.94587448286</v>
      </c>
      <c r="AZ245">
        <v>102793.08066132265</v>
      </c>
      <c r="BA245" t="s">
        <v>4985</v>
      </c>
      <c r="BB245">
        <v>1983.9004931347902</v>
      </c>
      <c r="BC245">
        <v>0</v>
      </c>
      <c r="BD245">
        <v>417844.54</v>
      </c>
      <c r="BE245" s="168"/>
      <c r="BF245">
        <v>43709863.640000001</v>
      </c>
      <c r="BG245">
        <v>83495000</v>
      </c>
    </row>
    <row r="246" spans="1:59" x14ac:dyDescent="0.25">
      <c r="A246" s="168" t="s">
        <v>733</v>
      </c>
      <c r="B246" s="168" t="s">
        <v>734</v>
      </c>
      <c r="C246" s="168" t="s">
        <v>419</v>
      </c>
      <c r="D246" s="168" t="s">
        <v>233</v>
      </c>
      <c r="E246" s="168" t="s">
        <v>745</v>
      </c>
      <c r="F246" s="168" t="s">
        <v>4787</v>
      </c>
      <c r="G246" s="168" t="s">
        <v>235</v>
      </c>
      <c r="H246" s="168" t="s">
        <v>236</v>
      </c>
      <c r="I246" s="168" t="s">
        <v>234</v>
      </c>
      <c r="J246" s="168" t="s">
        <v>235</v>
      </c>
      <c r="K246">
        <v>0</v>
      </c>
      <c r="L246">
        <v>159479.6</v>
      </c>
      <c r="M246">
        <v>264.02</v>
      </c>
      <c r="N246">
        <v>159215.57999999999</v>
      </c>
      <c r="O246">
        <v>1</v>
      </c>
      <c r="P246">
        <v>51</v>
      </c>
      <c r="Q246">
        <v>97</v>
      </c>
      <c r="R246" s="168" t="s">
        <v>4787</v>
      </c>
      <c r="S246" s="168" t="s">
        <v>4788</v>
      </c>
      <c r="T246" s="168" t="s">
        <v>4789</v>
      </c>
      <c r="U246">
        <v>0</v>
      </c>
      <c r="V246">
        <v>2</v>
      </c>
      <c r="W246" s="168" t="s">
        <v>744</v>
      </c>
      <c r="X246" s="168" t="s">
        <v>2915</v>
      </c>
      <c r="Y246">
        <v>498545.45</v>
      </c>
      <c r="Z246">
        <v>633.64</v>
      </c>
      <c r="AA246">
        <v>497911.81</v>
      </c>
      <c r="AB246">
        <v>5</v>
      </c>
      <c r="AC246">
        <v>370</v>
      </c>
      <c r="AD246">
        <v>234</v>
      </c>
      <c r="AE246">
        <v>99582.361999999994</v>
      </c>
      <c r="AF246" t="s">
        <v>4786</v>
      </c>
      <c r="AG246">
        <v>1345.7075945945946</v>
      </c>
      <c r="AH246">
        <v>0</v>
      </c>
      <c r="AI246">
        <v>0</v>
      </c>
      <c r="AJ246" s="168" t="s">
        <v>746</v>
      </c>
      <c r="AK246">
        <v>441166.1</v>
      </c>
      <c r="AL246">
        <v>850000</v>
      </c>
      <c r="AM246" s="168" t="s">
        <v>3</v>
      </c>
      <c r="AN246" s="168" t="s">
        <v>1</v>
      </c>
      <c r="AO246" s="168"/>
      <c r="AP246" s="168" t="s">
        <v>2</v>
      </c>
      <c r="AQ246">
        <v>51860435.149999999</v>
      </c>
      <c r="AR246">
        <v>566687.9</v>
      </c>
      <c r="AS246">
        <v>51293747.25</v>
      </c>
      <c r="AT246">
        <v>25855</v>
      </c>
      <c r="AU246">
        <v>499</v>
      </c>
      <c r="AV246">
        <v>14935</v>
      </c>
      <c r="AW246">
        <v>3649.8610901850875</v>
      </c>
      <c r="AX246">
        <v>43709863.640000001</v>
      </c>
      <c r="AY246">
        <v>928592.94587448286</v>
      </c>
      <c r="AZ246">
        <v>102793.08066132265</v>
      </c>
      <c r="BA246" t="s">
        <v>4985</v>
      </c>
      <c r="BB246">
        <v>1983.9004931347902</v>
      </c>
      <c r="BC246">
        <v>0</v>
      </c>
      <c r="BD246">
        <v>417844.54</v>
      </c>
      <c r="BE246" s="168"/>
      <c r="BF246">
        <v>43709863.640000001</v>
      </c>
      <c r="BG246">
        <v>83495000</v>
      </c>
    </row>
    <row r="247" spans="1:59" x14ac:dyDescent="0.25">
      <c r="A247" s="168" t="s">
        <v>733</v>
      </c>
      <c r="B247" s="168" t="s">
        <v>734</v>
      </c>
      <c r="C247" s="168" t="s">
        <v>419</v>
      </c>
      <c r="D247" s="168" t="s">
        <v>233</v>
      </c>
      <c r="E247" s="168" t="s">
        <v>745</v>
      </c>
      <c r="F247" s="168" t="s">
        <v>4790</v>
      </c>
      <c r="G247" s="168" t="s">
        <v>238</v>
      </c>
      <c r="H247" s="168" t="s">
        <v>239</v>
      </c>
      <c r="I247" s="168" t="s">
        <v>237</v>
      </c>
      <c r="J247" s="168" t="s">
        <v>238</v>
      </c>
      <c r="K247">
        <v>0</v>
      </c>
      <c r="L247">
        <v>121225.29</v>
      </c>
      <c r="M247">
        <v>0</v>
      </c>
      <c r="N247">
        <v>121225.29</v>
      </c>
      <c r="O247">
        <v>1</v>
      </c>
      <c r="P247">
        <v>81</v>
      </c>
      <c r="Q247">
        <v>112</v>
      </c>
      <c r="R247" s="168" t="s">
        <v>4790</v>
      </c>
      <c r="S247" s="168" t="s">
        <v>4791</v>
      </c>
      <c r="T247" s="168" t="s">
        <v>4792</v>
      </c>
      <c r="U247">
        <v>0</v>
      </c>
      <c r="V247">
        <v>3</v>
      </c>
      <c r="W247" s="168" t="s">
        <v>747</v>
      </c>
      <c r="X247" s="168" t="s">
        <v>2915</v>
      </c>
      <c r="Y247">
        <v>498545.45</v>
      </c>
      <c r="Z247">
        <v>633.64</v>
      </c>
      <c r="AA247">
        <v>497911.81</v>
      </c>
      <c r="AB247">
        <v>5</v>
      </c>
      <c r="AC247">
        <v>370</v>
      </c>
      <c r="AD247">
        <v>234</v>
      </c>
      <c r="AE247">
        <v>99582.361999999994</v>
      </c>
      <c r="AF247" t="s">
        <v>4786</v>
      </c>
      <c r="AG247">
        <v>1345.7075945945946</v>
      </c>
      <c r="AH247">
        <v>0</v>
      </c>
      <c r="AI247">
        <v>0</v>
      </c>
      <c r="AJ247" s="168" t="s">
        <v>746</v>
      </c>
      <c r="AK247">
        <v>441166.1</v>
      </c>
      <c r="AL247">
        <v>850000</v>
      </c>
      <c r="AM247" s="168" t="s">
        <v>3</v>
      </c>
      <c r="AN247" s="168" t="s">
        <v>1</v>
      </c>
      <c r="AO247" s="168"/>
      <c r="AP247" s="168" t="s">
        <v>2</v>
      </c>
      <c r="AQ247">
        <v>51860435.149999999</v>
      </c>
      <c r="AR247">
        <v>566687.9</v>
      </c>
      <c r="AS247">
        <v>51293747.25</v>
      </c>
      <c r="AT247">
        <v>25855</v>
      </c>
      <c r="AU247">
        <v>499</v>
      </c>
      <c r="AV247">
        <v>14935</v>
      </c>
      <c r="AW247">
        <v>3649.8610901850875</v>
      </c>
      <c r="AX247">
        <v>43709863.640000001</v>
      </c>
      <c r="AY247">
        <v>928592.94587448286</v>
      </c>
      <c r="AZ247">
        <v>102793.08066132265</v>
      </c>
      <c r="BA247" t="s">
        <v>4985</v>
      </c>
      <c r="BB247">
        <v>1983.9004931347902</v>
      </c>
      <c r="BC247">
        <v>0</v>
      </c>
      <c r="BD247">
        <v>417844.54</v>
      </c>
      <c r="BE247" s="168"/>
      <c r="BF247">
        <v>43709863.640000001</v>
      </c>
      <c r="BG247">
        <v>83495000</v>
      </c>
    </row>
    <row r="248" spans="1:59" x14ac:dyDescent="0.25">
      <c r="A248" s="168" t="s">
        <v>733</v>
      </c>
      <c r="B248" s="168" t="s">
        <v>734</v>
      </c>
      <c r="C248" s="168" t="s">
        <v>419</v>
      </c>
      <c r="D248" s="168" t="s">
        <v>233</v>
      </c>
      <c r="E248" s="168" t="s">
        <v>745</v>
      </c>
      <c r="F248" s="168" t="s">
        <v>4492</v>
      </c>
      <c r="G248" s="168" t="s">
        <v>241</v>
      </c>
      <c r="H248" s="168" t="s">
        <v>242</v>
      </c>
      <c r="I248" s="168" t="s">
        <v>240</v>
      </c>
      <c r="J248" s="168" t="s">
        <v>241</v>
      </c>
      <c r="K248">
        <v>0</v>
      </c>
      <c r="L248">
        <v>80065.539999999994</v>
      </c>
      <c r="M248">
        <v>0</v>
      </c>
      <c r="N248">
        <v>80065.539999999994</v>
      </c>
      <c r="O248">
        <v>1</v>
      </c>
      <c r="P248">
        <v>45</v>
      </c>
      <c r="Q248">
        <v>73</v>
      </c>
      <c r="R248" s="168" t="s">
        <v>4492</v>
      </c>
      <c r="S248" s="168" t="s">
        <v>4493</v>
      </c>
      <c r="T248" s="168" t="s">
        <v>4494</v>
      </c>
      <c r="U248">
        <v>0</v>
      </c>
      <c r="V248">
        <v>4</v>
      </c>
      <c r="W248" s="168" t="s">
        <v>748</v>
      </c>
      <c r="X248" s="168" t="s">
        <v>2915</v>
      </c>
      <c r="Y248">
        <v>498545.45</v>
      </c>
      <c r="Z248">
        <v>633.64</v>
      </c>
      <c r="AA248">
        <v>497911.81</v>
      </c>
      <c r="AB248">
        <v>5</v>
      </c>
      <c r="AC248">
        <v>370</v>
      </c>
      <c r="AD248">
        <v>234</v>
      </c>
      <c r="AE248">
        <v>99582.361999999994</v>
      </c>
      <c r="AF248" t="s">
        <v>4786</v>
      </c>
      <c r="AG248">
        <v>1345.7075945945946</v>
      </c>
      <c r="AH248">
        <v>0</v>
      </c>
      <c r="AI248">
        <v>0</v>
      </c>
      <c r="AJ248" s="168" t="s">
        <v>746</v>
      </c>
      <c r="AK248">
        <v>441166.1</v>
      </c>
      <c r="AL248">
        <v>850000</v>
      </c>
      <c r="AM248" s="168" t="s">
        <v>3</v>
      </c>
      <c r="AN248" s="168" t="s">
        <v>1</v>
      </c>
      <c r="AO248" s="168"/>
      <c r="AP248" s="168" t="s">
        <v>2</v>
      </c>
      <c r="AQ248">
        <v>51860435.149999999</v>
      </c>
      <c r="AR248">
        <v>566687.9</v>
      </c>
      <c r="AS248">
        <v>51293747.25</v>
      </c>
      <c r="AT248">
        <v>25855</v>
      </c>
      <c r="AU248">
        <v>499</v>
      </c>
      <c r="AV248">
        <v>14935</v>
      </c>
      <c r="AW248">
        <v>3649.8610901850875</v>
      </c>
      <c r="AX248">
        <v>43709863.640000001</v>
      </c>
      <c r="AY248">
        <v>928592.94587448286</v>
      </c>
      <c r="AZ248">
        <v>102793.08066132265</v>
      </c>
      <c r="BA248" t="s">
        <v>4985</v>
      </c>
      <c r="BB248">
        <v>1983.9004931347902</v>
      </c>
      <c r="BC248">
        <v>0</v>
      </c>
      <c r="BD248">
        <v>417844.54</v>
      </c>
      <c r="BE248" s="168"/>
      <c r="BF248">
        <v>43709863.640000001</v>
      </c>
      <c r="BG248">
        <v>83495000</v>
      </c>
    </row>
    <row r="249" spans="1:59" x14ac:dyDescent="0.25">
      <c r="A249" s="168" t="s">
        <v>733</v>
      </c>
      <c r="B249" s="168" t="s">
        <v>734</v>
      </c>
      <c r="C249" s="168" t="s">
        <v>419</v>
      </c>
      <c r="D249" s="168" t="s">
        <v>233</v>
      </c>
      <c r="E249" s="168" t="s">
        <v>745</v>
      </c>
      <c r="F249" s="168" t="s">
        <v>4793</v>
      </c>
      <c r="G249" s="168" t="s">
        <v>244</v>
      </c>
      <c r="H249" s="168" t="s">
        <v>245</v>
      </c>
      <c r="I249" s="168" t="s">
        <v>243</v>
      </c>
      <c r="J249" s="168" t="s">
        <v>244</v>
      </c>
      <c r="K249">
        <v>0</v>
      </c>
      <c r="L249">
        <v>72146.039999999994</v>
      </c>
      <c r="M249">
        <v>0</v>
      </c>
      <c r="N249">
        <v>72146.039999999994</v>
      </c>
      <c r="O249">
        <v>1</v>
      </c>
      <c r="P249">
        <v>35</v>
      </c>
      <c r="Q249">
        <v>54</v>
      </c>
      <c r="R249" s="168" t="s">
        <v>4793</v>
      </c>
      <c r="S249" s="168" t="s">
        <v>4794</v>
      </c>
      <c r="T249" s="168" t="s">
        <v>4795</v>
      </c>
      <c r="U249">
        <v>0</v>
      </c>
      <c r="V249">
        <v>5</v>
      </c>
      <c r="W249" s="168" t="s">
        <v>749</v>
      </c>
      <c r="X249" s="168" t="s">
        <v>2915</v>
      </c>
      <c r="Y249">
        <v>498545.45</v>
      </c>
      <c r="Z249">
        <v>633.64</v>
      </c>
      <c r="AA249">
        <v>497911.81</v>
      </c>
      <c r="AB249">
        <v>5</v>
      </c>
      <c r="AC249">
        <v>370</v>
      </c>
      <c r="AD249">
        <v>234</v>
      </c>
      <c r="AE249">
        <v>99582.361999999994</v>
      </c>
      <c r="AF249" t="s">
        <v>4786</v>
      </c>
      <c r="AG249">
        <v>1345.7075945945946</v>
      </c>
      <c r="AH249">
        <v>0</v>
      </c>
      <c r="AI249">
        <v>0</v>
      </c>
      <c r="AJ249" s="168" t="s">
        <v>746</v>
      </c>
      <c r="AK249">
        <v>441166.1</v>
      </c>
      <c r="AL249">
        <v>850000</v>
      </c>
      <c r="AM249" s="168" t="s">
        <v>3</v>
      </c>
      <c r="AN249" s="168" t="s">
        <v>1</v>
      </c>
      <c r="AO249" s="168"/>
      <c r="AP249" s="168" t="s">
        <v>2</v>
      </c>
      <c r="AQ249">
        <v>51860435.149999999</v>
      </c>
      <c r="AR249">
        <v>566687.9</v>
      </c>
      <c r="AS249">
        <v>51293747.25</v>
      </c>
      <c r="AT249">
        <v>25855</v>
      </c>
      <c r="AU249">
        <v>499</v>
      </c>
      <c r="AV249">
        <v>14935</v>
      </c>
      <c r="AW249">
        <v>3649.8610901850875</v>
      </c>
      <c r="AX249">
        <v>43709863.640000001</v>
      </c>
      <c r="AY249">
        <v>928592.94587448286</v>
      </c>
      <c r="AZ249">
        <v>102793.08066132265</v>
      </c>
      <c r="BA249" t="s">
        <v>4985</v>
      </c>
      <c r="BB249">
        <v>1983.9004931347902</v>
      </c>
      <c r="BC249">
        <v>0</v>
      </c>
      <c r="BD249">
        <v>417844.54</v>
      </c>
      <c r="BE249" s="168"/>
      <c r="BF249">
        <v>43709863.640000001</v>
      </c>
      <c r="BG249">
        <v>83495000</v>
      </c>
    </row>
    <row r="250" spans="1:59" x14ac:dyDescent="0.25">
      <c r="A250" s="168" t="s">
        <v>733</v>
      </c>
      <c r="B250" s="168" t="s">
        <v>734</v>
      </c>
      <c r="C250" s="168" t="s">
        <v>2178</v>
      </c>
      <c r="D250" s="168" t="s">
        <v>2179</v>
      </c>
      <c r="E250" s="168" t="s">
        <v>2180</v>
      </c>
      <c r="F250" s="168" t="s">
        <v>4796</v>
      </c>
      <c r="G250" s="168" t="s">
        <v>2181</v>
      </c>
      <c r="H250" s="168" t="s">
        <v>288</v>
      </c>
      <c r="I250" s="168" t="s">
        <v>2182</v>
      </c>
      <c r="J250" s="168" t="s">
        <v>2181</v>
      </c>
      <c r="K250">
        <v>0</v>
      </c>
      <c r="L250">
        <v>78453.72</v>
      </c>
      <c r="M250">
        <v>530.14</v>
      </c>
      <c r="N250">
        <v>77923.58</v>
      </c>
      <c r="O250">
        <v>1</v>
      </c>
      <c r="P250">
        <v>38</v>
      </c>
      <c r="Q250">
        <v>52</v>
      </c>
      <c r="R250" s="168" t="s">
        <v>4796</v>
      </c>
      <c r="S250" s="168" t="s">
        <v>4797</v>
      </c>
      <c r="T250" s="168" t="s">
        <v>4798</v>
      </c>
      <c r="U250">
        <v>0</v>
      </c>
      <c r="V250">
        <v>1</v>
      </c>
      <c r="W250" s="168" t="s">
        <v>2183</v>
      </c>
      <c r="X250" s="168" t="s">
        <v>2915</v>
      </c>
      <c r="Y250">
        <v>324286.78000000003</v>
      </c>
      <c r="Z250">
        <v>1760.28</v>
      </c>
      <c r="AA250">
        <v>322526.5</v>
      </c>
      <c r="AB250">
        <v>5</v>
      </c>
      <c r="AC250">
        <v>243</v>
      </c>
      <c r="AD250">
        <v>160</v>
      </c>
      <c r="AE250">
        <v>64505.3</v>
      </c>
      <c r="AF250">
        <v>2015.7906250000001</v>
      </c>
      <c r="AG250">
        <v>1327.2695473251028</v>
      </c>
      <c r="AH250">
        <v>0</v>
      </c>
      <c r="AI250">
        <v>0</v>
      </c>
      <c r="AJ250" s="168" t="s">
        <v>2184</v>
      </c>
      <c r="AK250">
        <v>279356.82</v>
      </c>
      <c r="AL250">
        <v>510000</v>
      </c>
      <c r="AM250" s="168" t="s">
        <v>3</v>
      </c>
      <c r="AN250" s="168" t="s">
        <v>1</v>
      </c>
      <c r="AO250" s="168"/>
      <c r="AP250" s="168" t="s">
        <v>2</v>
      </c>
      <c r="AQ250">
        <v>51860435.149999999</v>
      </c>
      <c r="AR250">
        <v>566687.9</v>
      </c>
      <c r="AS250">
        <v>51293747.25</v>
      </c>
      <c r="AT250">
        <v>25855</v>
      </c>
      <c r="AU250">
        <v>499</v>
      </c>
      <c r="AV250">
        <v>14935</v>
      </c>
      <c r="AW250">
        <v>3649.8610901850875</v>
      </c>
      <c r="AX250">
        <v>43709863.640000001</v>
      </c>
      <c r="AY250">
        <v>928592.94587448286</v>
      </c>
      <c r="AZ250">
        <v>102793.08066132265</v>
      </c>
      <c r="BA250" t="s">
        <v>4985</v>
      </c>
      <c r="BB250">
        <v>1983.9004931347902</v>
      </c>
      <c r="BC250">
        <v>0</v>
      </c>
      <c r="BD250">
        <v>417844.54</v>
      </c>
      <c r="BE250" s="168"/>
      <c r="BF250">
        <v>43709863.640000001</v>
      </c>
      <c r="BG250">
        <v>83495000</v>
      </c>
    </row>
    <row r="251" spans="1:59" x14ac:dyDescent="0.25">
      <c r="A251" s="168" t="s">
        <v>733</v>
      </c>
      <c r="B251" s="168" t="s">
        <v>734</v>
      </c>
      <c r="C251" s="168" t="s">
        <v>2178</v>
      </c>
      <c r="D251" s="168" t="s">
        <v>2179</v>
      </c>
      <c r="E251" s="168" t="s">
        <v>2180</v>
      </c>
      <c r="F251" s="168" t="s">
        <v>4297</v>
      </c>
      <c r="G251" s="168" t="s">
        <v>2185</v>
      </c>
      <c r="H251" s="168" t="s">
        <v>289</v>
      </c>
      <c r="I251" s="168" t="s">
        <v>2186</v>
      </c>
      <c r="J251" s="168" t="s">
        <v>2185</v>
      </c>
      <c r="K251">
        <v>0</v>
      </c>
      <c r="L251">
        <v>50882.55</v>
      </c>
      <c r="M251">
        <v>530.14</v>
      </c>
      <c r="N251">
        <v>50352.41</v>
      </c>
      <c r="O251">
        <v>1</v>
      </c>
      <c r="P251">
        <v>39</v>
      </c>
      <c r="Q251">
        <v>55</v>
      </c>
      <c r="R251" s="168" t="s">
        <v>4297</v>
      </c>
      <c r="S251" s="168" t="s">
        <v>4298</v>
      </c>
      <c r="T251" s="168" t="s">
        <v>4299</v>
      </c>
      <c r="U251">
        <v>0</v>
      </c>
      <c r="V251">
        <v>2</v>
      </c>
      <c r="W251" s="168" t="s">
        <v>2187</v>
      </c>
      <c r="X251" s="168" t="s">
        <v>2870</v>
      </c>
      <c r="Y251">
        <v>324286.78000000003</v>
      </c>
      <c r="Z251">
        <v>1760.28</v>
      </c>
      <c r="AA251">
        <v>322526.5</v>
      </c>
      <c r="AB251">
        <v>5</v>
      </c>
      <c r="AC251">
        <v>243</v>
      </c>
      <c r="AD251">
        <v>160</v>
      </c>
      <c r="AE251">
        <v>64505.3</v>
      </c>
      <c r="AF251">
        <v>2015.7906250000001</v>
      </c>
      <c r="AG251">
        <v>1327.2695473251028</v>
      </c>
      <c r="AH251">
        <v>0</v>
      </c>
      <c r="AI251">
        <v>0</v>
      </c>
      <c r="AJ251" s="168" t="s">
        <v>2184</v>
      </c>
      <c r="AK251">
        <v>279356.82</v>
      </c>
      <c r="AL251">
        <v>510000</v>
      </c>
      <c r="AM251" s="168" t="s">
        <v>3</v>
      </c>
      <c r="AN251" s="168" t="s">
        <v>1</v>
      </c>
      <c r="AO251" s="168"/>
      <c r="AP251" s="168" t="s">
        <v>2</v>
      </c>
      <c r="AQ251">
        <v>51860435.149999999</v>
      </c>
      <c r="AR251">
        <v>566687.9</v>
      </c>
      <c r="AS251">
        <v>51293747.25</v>
      </c>
      <c r="AT251">
        <v>25855</v>
      </c>
      <c r="AU251">
        <v>499</v>
      </c>
      <c r="AV251">
        <v>14935</v>
      </c>
      <c r="AW251">
        <v>3649.8610901850875</v>
      </c>
      <c r="AX251">
        <v>43709863.640000001</v>
      </c>
      <c r="AY251">
        <v>928592.94587448286</v>
      </c>
      <c r="AZ251">
        <v>102793.08066132265</v>
      </c>
      <c r="BA251" t="s">
        <v>4985</v>
      </c>
      <c r="BB251">
        <v>1983.9004931347902</v>
      </c>
      <c r="BC251">
        <v>0</v>
      </c>
      <c r="BD251">
        <v>417844.54</v>
      </c>
      <c r="BE251" s="168"/>
      <c r="BF251">
        <v>43709863.640000001</v>
      </c>
      <c r="BG251">
        <v>83495000</v>
      </c>
    </row>
    <row r="252" spans="1:59" x14ac:dyDescent="0.25">
      <c r="A252" s="168" t="s">
        <v>733</v>
      </c>
      <c r="B252" s="168" t="s">
        <v>734</v>
      </c>
      <c r="C252" s="168" t="s">
        <v>2178</v>
      </c>
      <c r="D252" s="168" t="s">
        <v>2179</v>
      </c>
      <c r="E252" s="168" t="s">
        <v>2180</v>
      </c>
      <c r="F252" s="168" t="s">
        <v>4799</v>
      </c>
      <c r="G252" s="168" t="s">
        <v>2188</v>
      </c>
      <c r="H252" s="168" t="s">
        <v>290</v>
      </c>
      <c r="I252" s="168" t="s">
        <v>2189</v>
      </c>
      <c r="J252" s="168" t="s">
        <v>2188</v>
      </c>
      <c r="K252">
        <v>0</v>
      </c>
      <c r="L252">
        <v>60609.05</v>
      </c>
      <c r="M252">
        <v>0</v>
      </c>
      <c r="N252">
        <v>60609.05</v>
      </c>
      <c r="O252">
        <v>1</v>
      </c>
      <c r="P252">
        <v>35</v>
      </c>
      <c r="Q252">
        <v>59</v>
      </c>
      <c r="R252" s="168" t="s">
        <v>4799</v>
      </c>
      <c r="S252" s="168" t="s">
        <v>4800</v>
      </c>
      <c r="T252" s="168" t="s">
        <v>4801</v>
      </c>
      <c r="U252">
        <v>0</v>
      </c>
      <c r="V252">
        <v>3</v>
      </c>
      <c r="W252" s="168" t="s">
        <v>2190</v>
      </c>
      <c r="X252" s="168" t="s">
        <v>2915</v>
      </c>
      <c r="Y252">
        <v>324286.78000000003</v>
      </c>
      <c r="Z252">
        <v>1760.28</v>
      </c>
      <c r="AA252">
        <v>322526.5</v>
      </c>
      <c r="AB252">
        <v>5</v>
      </c>
      <c r="AC252">
        <v>243</v>
      </c>
      <c r="AD252">
        <v>160</v>
      </c>
      <c r="AE252">
        <v>64505.3</v>
      </c>
      <c r="AF252">
        <v>2015.7906250000001</v>
      </c>
      <c r="AG252">
        <v>1327.2695473251028</v>
      </c>
      <c r="AH252">
        <v>0</v>
      </c>
      <c r="AI252">
        <v>0</v>
      </c>
      <c r="AJ252" s="168" t="s">
        <v>2184</v>
      </c>
      <c r="AK252">
        <v>279356.82</v>
      </c>
      <c r="AL252">
        <v>510000</v>
      </c>
      <c r="AM252" s="168" t="s">
        <v>3</v>
      </c>
      <c r="AN252" s="168" t="s">
        <v>1</v>
      </c>
      <c r="AO252" s="168"/>
      <c r="AP252" s="168" t="s">
        <v>2</v>
      </c>
      <c r="AQ252">
        <v>51860435.149999999</v>
      </c>
      <c r="AR252">
        <v>566687.9</v>
      </c>
      <c r="AS252">
        <v>51293747.25</v>
      </c>
      <c r="AT252">
        <v>25855</v>
      </c>
      <c r="AU252">
        <v>499</v>
      </c>
      <c r="AV252">
        <v>14935</v>
      </c>
      <c r="AW252">
        <v>3649.8610901850875</v>
      </c>
      <c r="AX252">
        <v>43709863.640000001</v>
      </c>
      <c r="AY252">
        <v>928592.94587448286</v>
      </c>
      <c r="AZ252">
        <v>102793.08066132265</v>
      </c>
      <c r="BA252" t="s">
        <v>4985</v>
      </c>
      <c r="BB252">
        <v>1983.9004931347902</v>
      </c>
      <c r="BC252">
        <v>0</v>
      </c>
      <c r="BD252">
        <v>417844.54</v>
      </c>
      <c r="BE252" s="168"/>
      <c r="BF252">
        <v>43709863.640000001</v>
      </c>
      <c r="BG252">
        <v>83495000</v>
      </c>
    </row>
    <row r="253" spans="1:59" x14ac:dyDescent="0.25">
      <c r="A253" s="168" t="s">
        <v>733</v>
      </c>
      <c r="B253" s="168" t="s">
        <v>734</v>
      </c>
      <c r="C253" s="168" t="s">
        <v>2178</v>
      </c>
      <c r="D253" s="168" t="s">
        <v>2179</v>
      </c>
      <c r="E253" s="168" t="s">
        <v>2180</v>
      </c>
      <c r="F253" s="168" t="s">
        <v>3419</v>
      </c>
      <c r="G253" s="168" t="s">
        <v>3310</v>
      </c>
      <c r="H253" s="168" t="s">
        <v>3311</v>
      </c>
      <c r="I253" s="168" t="s">
        <v>3312</v>
      </c>
      <c r="J253" s="168" t="s">
        <v>3310</v>
      </c>
      <c r="K253">
        <v>0</v>
      </c>
      <c r="L253">
        <v>7181.31</v>
      </c>
      <c r="M253">
        <v>0</v>
      </c>
      <c r="N253">
        <v>7181.31</v>
      </c>
      <c r="O253">
        <v>1</v>
      </c>
      <c r="P253">
        <v>10</v>
      </c>
      <c r="Q253">
        <v>10</v>
      </c>
      <c r="R253" s="168" t="s">
        <v>3419</v>
      </c>
      <c r="S253" s="168" t="s">
        <v>3420</v>
      </c>
      <c r="T253" s="168" t="s">
        <v>3420</v>
      </c>
      <c r="U253">
        <v>0</v>
      </c>
      <c r="V253">
        <v>4</v>
      </c>
      <c r="W253" s="168" t="s">
        <v>3313</v>
      </c>
      <c r="X253" s="168" t="s">
        <v>2870</v>
      </c>
      <c r="Y253">
        <v>324286.78000000003</v>
      </c>
      <c r="Z253">
        <v>1760.28</v>
      </c>
      <c r="AA253">
        <v>322526.5</v>
      </c>
      <c r="AB253">
        <v>5</v>
      </c>
      <c r="AC253">
        <v>243</v>
      </c>
      <c r="AD253">
        <v>160</v>
      </c>
      <c r="AE253">
        <v>64505.3</v>
      </c>
      <c r="AF253">
        <v>2015.7906250000001</v>
      </c>
      <c r="AG253">
        <v>1327.2695473251028</v>
      </c>
      <c r="AH253">
        <v>0</v>
      </c>
      <c r="AI253">
        <v>0</v>
      </c>
      <c r="AJ253" s="168" t="s">
        <v>2184</v>
      </c>
      <c r="AK253">
        <v>279356.82</v>
      </c>
      <c r="AL253">
        <v>510000</v>
      </c>
      <c r="AM253" s="168" t="s">
        <v>3</v>
      </c>
      <c r="AN253" s="168" t="s">
        <v>1</v>
      </c>
      <c r="AO253" s="168"/>
      <c r="AP253" s="168" t="s">
        <v>2</v>
      </c>
      <c r="AQ253">
        <v>51860435.149999999</v>
      </c>
      <c r="AR253">
        <v>566687.9</v>
      </c>
      <c r="AS253">
        <v>51293747.25</v>
      </c>
      <c r="AT253">
        <v>25855</v>
      </c>
      <c r="AU253">
        <v>499</v>
      </c>
      <c r="AV253">
        <v>14935</v>
      </c>
      <c r="AW253">
        <v>3649.8610901850875</v>
      </c>
      <c r="AX253">
        <v>43709863.640000001</v>
      </c>
      <c r="AY253">
        <v>928592.94587448286</v>
      </c>
      <c r="AZ253">
        <v>102793.08066132265</v>
      </c>
      <c r="BA253" t="s">
        <v>4985</v>
      </c>
      <c r="BB253">
        <v>1983.9004931347902</v>
      </c>
      <c r="BC253">
        <v>0</v>
      </c>
      <c r="BD253">
        <v>417844.54</v>
      </c>
      <c r="BE253" s="168"/>
      <c r="BF253">
        <v>43709863.640000001</v>
      </c>
      <c r="BG253">
        <v>83495000</v>
      </c>
    </row>
    <row r="254" spans="1:59" x14ac:dyDescent="0.25">
      <c r="A254" s="168" t="s">
        <v>733</v>
      </c>
      <c r="B254" s="168" t="s">
        <v>734</v>
      </c>
      <c r="C254" s="168" t="s">
        <v>2178</v>
      </c>
      <c r="D254" s="168" t="s">
        <v>2179</v>
      </c>
      <c r="E254" s="168" t="s">
        <v>2180</v>
      </c>
      <c r="F254" s="168" t="s">
        <v>4300</v>
      </c>
      <c r="G254" s="168" t="s">
        <v>2191</v>
      </c>
      <c r="H254" s="168" t="s">
        <v>291</v>
      </c>
      <c r="I254" s="168" t="s">
        <v>2192</v>
      </c>
      <c r="J254" s="168" t="s">
        <v>2191</v>
      </c>
      <c r="K254">
        <v>0</v>
      </c>
      <c r="L254">
        <v>127160.15</v>
      </c>
      <c r="M254">
        <v>700</v>
      </c>
      <c r="N254">
        <v>126460.15</v>
      </c>
      <c r="O254">
        <v>1</v>
      </c>
      <c r="P254">
        <v>38</v>
      </c>
      <c r="Q254">
        <v>67</v>
      </c>
      <c r="R254" s="168" t="s">
        <v>4300</v>
      </c>
      <c r="S254" s="168" t="s">
        <v>4301</v>
      </c>
      <c r="T254" s="168" t="s">
        <v>4302</v>
      </c>
      <c r="U254">
        <v>0</v>
      </c>
      <c r="V254">
        <v>5</v>
      </c>
      <c r="W254" s="168" t="s">
        <v>2193</v>
      </c>
      <c r="X254" s="168" t="s">
        <v>2915</v>
      </c>
      <c r="Y254">
        <v>324286.78000000003</v>
      </c>
      <c r="Z254">
        <v>1760.28</v>
      </c>
      <c r="AA254">
        <v>322526.5</v>
      </c>
      <c r="AB254">
        <v>5</v>
      </c>
      <c r="AC254">
        <v>243</v>
      </c>
      <c r="AD254">
        <v>160</v>
      </c>
      <c r="AE254">
        <v>64505.3</v>
      </c>
      <c r="AF254">
        <v>2015.7906250000001</v>
      </c>
      <c r="AG254">
        <v>1327.2695473251028</v>
      </c>
      <c r="AH254">
        <v>0</v>
      </c>
      <c r="AI254">
        <v>0</v>
      </c>
      <c r="AJ254" s="168" t="s">
        <v>2184</v>
      </c>
      <c r="AK254">
        <v>279356.82</v>
      </c>
      <c r="AL254">
        <v>510000</v>
      </c>
      <c r="AM254" s="168" t="s">
        <v>3</v>
      </c>
      <c r="AN254" s="168" t="s">
        <v>1</v>
      </c>
      <c r="AO254" s="168"/>
      <c r="AP254" s="168" t="s">
        <v>2</v>
      </c>
      <c r="AQ254">
        <v>51860435.149999999</v>
      </c>
      <c r="AR254">
        <v>566687.9</v>
      </c>
      <c r="AS254">
        <v>51293747.25</v>
      </c>
      <c r="AT254">
        <v>25855</v>
      </c>
      <c r="AU254">
        <v>499</v>
      </c>
      <c r="AV254">
        <v>14935</v>
      </c>
      <c r="AW254">
        <v>3649.8610901850875</v>
      </c>
      <c r="AX254">
        <v>43709863.640000001</v>
      </c>
      <c r="AY254">
        <v>928592.94587448286</v>
      </c>
      <c r="AZ254">
        <v>102793.08066132265</v>
      </c>
      <c r="BA254" t="s">
        <v>4985</v>
      </c>
      <c r="BB254">
        <v>1983.9004931347902</v>
      </c>
      <c r="BC254">
        <v>0</v>
      </c>
      <c r="BD254">
        <v>417844.54</v>
      </c>
      <c r="BE254" s="168"/>
      <c r="BF254">
        <v>43709863.640000001</v>
      </c>
      <c r="BG254">
        <v>83495000</v>
      </c>
    </row>
    <row r="255" spans="1:59" x14ac:dyDescent="0.25">
      <c r="A255" s="168" t="s">
        <v>733</v>
      </c>
      <c r="B255" s="168" t="s">
        <v>734</v>
      </c>
      <c r="C255" s="168" t="s">
        <v>2194</v>
      </c>
      <c r="D255" s="168" t="s">
        <v>2195</v>
      </c>
      <c r="E255" s="168" t="s">
        <v>2196</v>
      </c>
      <c r="F255" s="168" t="s">
        <v>4495</v>
      </c>
      <c r="G255" s="168" t="s">
        <v>2867</v>
      </c>
      <c r="H255" s="168" t="s">
        <v>573</v>
      </c>
      <c r="I255" s="168" t="s">
        <v>2868</v>
      </c>
      <c r="J255" s="168" t="s">
        <v>2867</v>
      </c>
      <c r="K255">
        <v>0</v>
      </c>
      <c r="L255">
        <v>49289.7</v>
      </c>
      <c r="M255">
        <v>0</v>
      </c>
      <c r="N255">
        <v>49289.7</v>
      </c>
      <c r="O255">
        <v>1</v>
      </c>
      <c r="P255">
        <v>40</v>
      </c>
      <c r="Q255">
        <v>52</v>
      </c>
      <c r="R255" s="168" t="s">
        <v>4495</v>
      </c>
      <c r="S255" s="168" t="s">
        <v>4496</v>
      </c>
      <c r="T255" s="168" t="s">
        <v>4497</v>
      </c>
      <c r="U255">
        <v>0</v>
      </c>
      <c r="V255">
        <v>1</v>
      </c>
      <c r="W255" s="168" t="s">
        <v>2869</v>
      </c>
      <c r="X255" s="168" t="s">
        <v>2915</v>
      </c>
      <c r="Y255">
        <v>248135.25</v>
      </c>
      <c r="Z255">
        <v>14603.69</v>
      </c>
      <c r="AA255">
        <v>233531.56</v>
      </c>
      <c r="AB255">
        <v>5</v>
      </c>
      <c r="AC255">
        <v>254</v>
      </c>
      <c r="AD255">
        <v>183</v>
      </c>
      <c r="AE255">
        <v>46706.311999999998</v>
      </c>
      <c r="AF255" t="s">
        <v>4802</v>
      </c>
      <c r="AG255">
        <v>919.41559055118114</v>
      </c>
      <c r="AH255">
        <v>0</v>
      </c>
      <c r="AI255">
        <v>0</v>
      </c>
      <c r="AJ255" s="168" t="s">
        <v>2200</v>
      </c>
      <c r="AK255">
        <v>199120.94</v>
      </c>
      <c r="AL255">
        <v>580000</v>
      </c>
      <c r="AM255" s="168" t="s">
        <v>3</v>
      </c>
      <c r="AN255" s="168" t="s">
        <v>1</v>
      </c>
      <c r="AO255" s="168"/>
      <c r="AP255" s="168" t="s">
        <v>2</v>
      </c>
      <c r="AQ255">
        <v>51860435.149999999</v>
      </c>
      <c r="AR255">
        <v>566687.9</v>
      </c>
      <c r="AS255">
        <v>51293747.25</v>
      </c>
      <c r="AT255">
        <v>25855</v>
      </c>
      <c r="AU255">
        <v>499</v>
      </c>
      <c r="AV255">
        <v>14935</v>
      </c>
      <c r="AW255">
        <v>3649.8610901850875</v>
      </c>
      <c r="AX255">
        <v>43709863.640000001</v>
      </c>
      <c r="AY255">
        <v>928592.94587448286</v>
      </c>
      <c r="AZ255">
        <v>102793.08066132265</v>
      </c>
      <c r="BA255" t="s">
        <v>4985</v>
      </c>
      <c r="BB255">
        <v>1983.9004931347902</v>
      </c>
      <c r="BC255">
        <v>0</v>
      </c>
      <c r="BD255">
        <v>417844.54</v>
      </c>
      <c r="BE255" s="168"/>
      <c r="BF255">
        <v>43709863.640000001</v>
      </c>
      <c r="BG255">
        <v>83495000</v>
      </c>
    </row>
    <row r="256" spans="1:59" x14ac:dyDescent="0.25">
      <c r="A256" s="168" t="s">
        <v>733</v>
      </c>
      <c r="B256" s="168" t="s">
        <v>734</v>
      </c>
      <c r="C256" s="168" t="s">
        <v>2194</v>
      </c>
      <c r="D256" s="168" t="s">
        <v>2195</v>
      </c>
      <c r="E256" s="168" t="s">
        <v>2196</v>
      </c>
      <c r="F256" s="168" t="s">
        <v>4803</v>
      </c>
      <c r="G256" s="168" t="s">
        <v>2197</v>
      </c>
      <c r="H256" s="168" t="s">
        <v>574</v>
      </c>
      <c r="I256" s="168" t="s">
        <v>2198</v>
      </c>
      <c r="J256" s="168" t="s">
        <v>2197</v>
      </c>
      <c r="K256">
        <v>0</v>
      </c>
      <c r="L256">
        <v>81957.399999999994</v>
      </c>
      <c r="M256">
        <v>10719.28</v>
      </c>
      <c r="N256">
        <v>71238.12</v>
      </c>
      <c r="O256">
        <v>1</v>
      </c>
      <c r="P256">
        <v>47</v>
      </c>
      <c r="Q256">
        <v>66</v>
      </c>
      <c r="R256" s="168" t="s">
        <v>4803</v>
      </c>
      <c r="S256" s="168" t="s">
        <v>4804</v>
      </c>
      <c r="T256" s="168" t="s">
        <v>4805</v>
      </c>
      <c r="U256">
        <v>0</v>
      </c>
      <c r="V256">
        <v>2</v>
      </c>
      <c r="W256" s="168" t="s">
        <v>2199</v>
      </c>
      <c r="X256" s="168" t="s">
        <v>2915</v>
      </c>
      <c r="Y256">
        <v>248135.25</v>
      </c>
      <c r="Z256">
        <v>14603.69</v>
      </c>
      <c r="AA256">
        <v>233531.56</v>
      </c>
      <c r="AB256">
        <v>5</v>
      </c>
      <c r="AC256">
        <v>254</v>
      </c>
      <c r="AD256">
        <v>183</v>
      </c>
      <c r="AE256">
        <v>46706.311999999998</v>
      </c>
      <c r="AF256" t="s">
        <v>4802</v>
      </c>
      <c r="AG256">
        <v>919.41559055118114</v>
      </c>
      <c r="AH256">
        <v>0</v>
      </c>
      <c r="AI256">
        <v>0</v>
      </c>
      <c r="AJ256" s="168" t="s">
        <v>2200</v>
      </c>
      <c r="AK256">
        <v>199120.94</v>
      </c>
      <c r="AL256">
        <v>580000</v>
      </c>
      <c r="AM256" s="168" t="s">
        <v>3</v>
      </c>
      <c r="AN256" s="168" t="s">
        <v>1</v>
      </c>
      <c r="AO256" s="168"/>
      <c r="AP256" s="168" t="s">
        <v>2</v>
      </c>
      <c r="AQ256">
        <v>51860435.149999999</v>
      </c>
      <c r="AR256">
        <v>566687.9</v>
      </c>
      <c r="AS256">
        <v>51293747.25</v>
      </c>
      <c r="AT256">
        <v>25855</v>
      </c>
      <c r="AU256">
        <v>499</v>
      </c>
      <c r="AV256">
        <v>14935</v>
      </c>
      <c r="AW256">
        <v>3649.8610901850875</v>
      </c>
      <c r="AX256">
        <v>43709863.640000001</v>
      </c>
      <c r="AY256">
        <v>928592.94587448286</v>
      </c>
      <c r="AZ256">
        <v>102793.08066132265</v>
      </c>
      <c r="BA256" t="s">
        <v>4985</v>
      </c>
      <c r="BB256">
        <v>1983.9004931347902</v>
      </c>
      <c r="BC256">
        <v>0</v>
      </c>
      <c r="BD256">
        <v>417844.54</v>
      </c>
      <c r="BE256" s="168"/>
      <c r="BF256">
        <v>43709863.640000001</v>
      </c>
      <c r="BG256">
        <v>83495000</v>
      </c>
    </row>
    <row r="257" spans="1:59" x14ac:dyDescent="0.25">
      <c r="A257" s="168" t="s">
        <v>733</v>
      </c>
      <c r="B257" s="168" t="s">
        <v>734</v>
      </c>
      <c r="C257" s="168" t="s">
        <v>2194</v>
      </c>
      <c r="D257" s="168" t="s">
        <v>2195</v>
      </c>
      <c r="E257" s="168" t="s">
        <v>2196</v>
      </c>
      <c r="F257" s="168" t="s">
        <v>4498</v>
      </c>
      <c r="G257" s="168" t="s">
        <v>2201</v>
      </c>
      <c r="H257" s="168" t="s">
        <v>323</v>
      </c>
      <c r="I257" s="168" t="s">
        <v>2202</v>
      </c>
      <c r="J257" s="168" t="s">
        <v>2201</v>
      </c>
      <c r="K257">
        <v>0</v>
      </c>
      <c r="L257">
        <v>55223.12</v>
      </c>
      <c r="M257">
        <v>2824.12</v>
      </c>
      <c r="N257">
        <v>52399</v>
      </c>
      <c r="O257">
        <v>1</v>
      </c>
      <c r="P257">
        <v>47</v>
      </c>
      <c r="Q257">
        <v>67</v>
      </c>
      <c r="R257" s="168" t="s">
        <v>4498</v>
      </c>
      <c r="S257" s="168" t="s">
        <v>4499</v>
      </c>
      <c r="T257" s="168" t="s">
        <v>4500</v>
      </c>
      <c r="U257">
        <v>0</v>
      </c>
      <c r="V257">
        <v>3</v>
      </c>
      <c r="W257" s="168" t="s">
        <v>2203</v>
      </c>
      <c r="X257" s="168" t="s">
        <v>2915</v>
      </c>
      <c r="Y257">
        <v>248135.25</v>
      </c>
      <c r="Z257">
        <v>14603.69</v>
      </c>
      <c r="AA257">
        <v>233531.56</v>
      </c>
      <c r="AB257">
        <v>5</v>
      </c>
      <c r="AC257">
        <v>254</v>
      </c>
      <c r="AD257">
        <v>183</v>
      </c>
      <c r="AE257">
        <v>46706.311999999998</v>
      </c>
      <c r="AF257" t="s">
        <v>4802</v>
      </c>
      <c r="AG257">
        <v>919.41559055118114</v>
      </c>
      <c r="AH257">
        <v>0</v>
      </c>
      <c r="AI257">
        <v>0</v>
      </c>
      <c r="AJ257" s="168" t="s">
        <v>2200</v>
      </c>
      <c r="AK257">
        <v>199120.94</v>
      </c>
      <c r="AL257">
        <v>580000</v>
      </c>
      <c r="AM257" s="168" t="s">
        <v>3</v>
      </c>
      <c r="AN257" s="168" t="s">
        <v>1</v>
      </c>
      <c r="AO257" s="168"/>
      <c r="AP257" s="168" t="s">
        <v>2</v>
      </c>
      <c r="AQ257">
        <v>51860435.149999999</v>
      </c>
      <c r="AR257">
        <v>566687.9</v>
      </c>
      <c r="AS257">
        <v>51293747.25</v>
      </c>
      <c r="AT257">
        <v>25855</v>
      </c>
      <c r="AU257">
        <v>499</v>
      </c>
      <c r="AV257">
        <v>14935</v>
      </c>
      <c r="AW257">
        <v>3649.8610901850875</v>
      </c>
      <c r="AX257">
        <v>43709863.640000001</v>
      </c>
      <c r="AY257">
        <v>928592.94587448286</v>
      </c>
      <c r="AZ257">
        <v>102793.08066132265</v>
      </c>
      <c r="BA257" t="s">
        <v>4985</v>
      </c>
      <c r="BB257">
        <v>1983.9004931347902</v>
      </c>
      <c r="BC257">
        <v>0</v>
      </c>
      <c r="BD257">
        <v>417844.54</v>
      </c>
      <c r="BE257" s="168"/>
      <c r="BF257">
        <v>43709863.640000001</v>
      </c>
      <c r="BG257">
        <v>83495000</v>
      </c>
    </row>
    <row r="258" spans="1:59" x14ac:dyDescent="0.25">
      <c r="A258" s="168" t="s">
        <v>733</v>
      </c>
      <c r="B258" s="168" t="s">
        <v>734</v>
      </c>
      <c r="C258" s="168" t="s">
        <v>2194</v>
      </c>
      <c r="D258" s="168" t="s">
        <v>2195</v>
      </c>
      <c r="E258" s="168" t="s">
        <v>2196</v>
      </c>
      <c r="F258" s="168" t="s">
        <v>3920</v>
      </c>
      <c r="G258" s="168" t="s">
        <v>2865</v>
      </c>
      <c r="H258" s="168" t="s">
        <v>2896</v>
      </c>
      <c r="I258" s="168" t="s">
        <v>2960</v>
      </c>
      <c r="J258" s="168" t="s">
        <v>2865</v>
      </c>
      <c r="K258">
        <v>0</v>
      </c>
      <c r="L258">
        <v>45871.38</v>
      </c>
      <c r="M258">
        <v>1060.29</v>
      </c>
      <c r="N258">
        <v>44811.09</v>
      </c>
      <c r="O258">
        <v>1</v>
      </c>
      <c r="P258">
        <v>46</v>
      </c>
      <c r="Q258">
        <v>63</v>
      </c>
      <c r="R258" s="168" t="s">
        <v>3920</v>
      </c>
      <c r="S258" s="168" t="s">
        <v>3921</v>
      </c>
      <c r="T258" s="168" t="s">
        <v>3922</v>
      </c>
      <c r="U258">
        <v>0</v>
      </c>
      <c r="V258">
        <v>4</v>
      </c>
      <c r="W258" s="168" t="s">
        <v>2866</v>
      </c>
      <c r="X258" s="168" t="s">
        <v>2870</v>
      </c>
      <c r="Y258">
        <v>248135.25</v>
      </c>
      <c r="Z258">
        <v>14603.69</v>
      </c>
      <c r="AA258">
        <v>233531.56</v>
      </c>
      <c r="AB258">
        <v>5</v>
      </c>
      <c r="AC258">
        <v>254</v>
      </c>
      <c r="AD258">
        <v>183</v>
      </c>
      <c r="AE258">
        <v>46706.311999999998</v>
      </c>
      <c r="AF258" t="s">
        <v>4802</v>
      </c>
      <c r="AG258">
        <v>919.41559055118114</v>
      </c>
      <c r="AH258">
        <v>0</v>
      </c>
      <c r="AI258">
        <v>0</v>
      </c>
      <c r="AJ258" s="168" t="s">
        <v>2200</v>
      </c>
      <c r="AK258">
        <v>199120.94</v>
      </c>
      <c r="AL258">
        <v>580000</v>
      </c>
      <c r="AM258" s="168" t="s">
        <v>3</v>
      </c>
      <c r="AN258" s="168" t="s">
        <v>1</v>
      </c>
      <c r="AO258" s="168"/>
      <c r="AP258" s="168" t="s">
        <v>2</v>
      </c>
      <c r="AQ258">
        <v>51860435.149999999</v>
      </c>
      <c r="AR258">
        <v>566687.9</v>
      </c>
      <c r="AS258">
        <v>51293747.25</v>
      </c>
      <c r="AT258">
        <v>25855</v>
      </c>
      <c r="AU258">
        <v>499</v>
      </c>
      <c r="AV258">
        <v>14935</v>
      </c>
      <c r="AW258">
        <v>3649.8610901850875</v>
      </c>
      <c r="AX258">
        <v>43709863.640000001</v>
      </c>
      <c r="AY258">
        <v>928592.94587448286</v>
      </c>
      <c r="AZ258">
        <v>102793.08066132265</v>
      </c>
      <c r="BA258" t="s">
        <v>4985</v>
      </c>
      <c r="BB258">
        <v>1983.9004931347902</v>
      </c>
      <c r="BC258">
        <v>0</v>
      </c>
      <c r="BD258">
        <v>417844.54</v>
      </c>
      <c r="BE258" s="168"/>
      <c r="BF258">
        <v>43709863.640000001</v>
      </c>
      <c r="BG258">
        <v>83495000</v>
      </c>
    </row>
    <row r="259" spans="1:59" x14ac:dyDescent="0.25">
      <c r="A259" s="168" t="s">
        <v>733</v>
      </c>
      <c r="B259" s="168" t="s">
        <v>734</v>
      </c>
      <c r="C259" s="168" t="s">
        <v>2194</v>
      </c>
      <c r="D259" s="168" t="s">
        <v>2195</v>
      </c>
      <c r="E259" s="168" t="s">
        <v>2196</v>
      </c>
      <c r="F259" s="168" t="s">
        <v>3650</v>
      </c>
      <c r="G259" s="168" t="s">
        <v>2204</v>
      </c>
      <c r="H259" s="168" t="s">
        <v>575</v>
      </c>
      <c r="I259" s="168" t="s">
        <v>2205</v>
      </c>
      <c r="J259" s="168" t="s">
        <v>2204</v>
      </c>
      <c r="K259">
        <v>0</v>
      </c>
      <c r="L259">
        <v>15793.65</v>
      </c>
      <c r="M259">
        <v>0</v>
      </c>
      <c r="N259">
        <v>15793.65</v>
      </c>
      <c r="O259">
        <v>1</v>
      </c>
      <c r="P259">
        <v>3</v>
      </c>
      <c r="Q259">
        <v>6</v>
      </c>
      <c r="R259" s="168" t="s">
        <v>3650</v>
      </c>
      <c r="S259" s="168" t="s">
        <v>3651</v>
      </c>
      <c r="T259" s="168" t="s">
        <v>3652</v>
      </c>
      <c r="U259">
        <v>0</v>
      </c>
      <c r="V259">
        <v>5</v>
      </c>
      <c r="W259" s="168" t="s">
        <v>2206</v>
      </c>
      <c r="X259" s="168" t="s">
        <v>2961</v>
      </c>
      <c r="Y259">
        <v>248135.25</v>
      </c>
      <c r="Z259">
        <v>14603.69</v>
      </c>
      <c r="AA259">
        <v>233531.56</v>
      </c>
      <c r="AB259">
        <v>5</v>
      </c>
      <c r="AC259">
        <v>254</v>
      </c>
      <c r="AD259">
        <v>183</v>
      </c>
      <c r="AE259">
        <v>46706.311999999998</v>
      </c>
      <c r="AF259" t="s">
        <v>4802</v>
      </c>
      <c r="AG259">
        <v>919.41559055118114</v>
      </c>
      <c r="AH259">
        <v>0</v>
      </c>
      <c r="AI259">
        <v>0</v>
      </c>
      <c r="AJ259" s="168" t="s">
        <v>2200</v>
      </c>
      <c r="AK259">
        <v>199120.94</v>
      </c>
      <c r="AL259">
        <v>580000</v>
      </c>
      <c r="AM259" s="168" t="s">
        <v>3</v>
      </c>
      <c r="AN259" s="168" t="s">
        <v>1</v>
      </c>
      <c r="AO259" s="168"/>
      <c r="AP259" s="168" t="s">
        <v>2</v>
      </c>
      <c r="AQ259">
        <v>51860435.149999999</v>
      </c>
      <c r="AR259">
        <v>566687.9</v>
      </c>
      <c r="AS259">
        <v>51293747.25</v>
      </c>
      <c r="AT259">
        <v>25855</v>
      </c>
      <c r="AU259">
        <v>499</v>
      </c>
      <c r="AV259">
        <v>14935</v>
      </c>
      <c r="AW259">
        <v>3649.8610901850875</v>
      </c>
      <c r="AX259">
        <v>43709863.640000001</v>
      </c>
      <c r="AY259">
        <v>928592.94587448286</v>
      </c>
      <c r="AZ259">
        <v>102793.08066132265</v>
      </c>
      <c r="BA259" t="s">
        <v>4985</v>
      </c>
      <c r="BB259">
        <v>1983.9004931347902</v>
      </c>
      <c r="BC259">
        <v>0</v>
      </c>
      <c r="BD259">
        <v>417844.54</v>
      </c>
      <c r="BE259" s="168"/>
      <c r="BF259">
        <v>43709863.640000001</v>
      </c>
      <c r="BG259">
        <v>83495000</v>
      </c>
    </row>
    <row r="260" spans="1:59" x14ac:dyDescent="0.25">
      <c r="A260" s="168" t="s">
        <v>733</v>
      </c>
      <c r="B260" s="168" t="s">
        <v>734</v>
      </c>
      <c r="C260" s="168" t="s">
        <v>2207</v>
      </c>
      <c r="D260" s="168" t="s">
        <v>2208</v>
      </c>
      <c r="E260" s="168" t="s">
        <v>2209</v>
      </c>
      <c r="F260" s="168" t="s">
        <v>4806</v>
      </c>
      <c r="G260" s="168" t="s">
        <v>2610</v>
      </c>
      <c r="H260" s="168" t="s">
        <v>339</v>
      </c>
      <c r="I260" s="168" t="s">
        <v>2611</v>
      </c>
      <c r="J260" s="168" t="s">
        <v>2610</v>
      </c>
      <c r="K260">
        <v>0</v>
      </c>
      <c r="L260">
        <v>93698.19</v>
      </c>
      <c r="M260">
        <v>1374.2</v>
      </c>
      <c r="N260">
        <v>92323.99</v>
      </c>
      <c r="O260">
        <v>1</v>
      </c>
      <c r="P260">
        <v>37</v>
      </c>
      <c r="Q260">
        <v>72</v>
      </c>
      <c r="R260" s="168" t="s">
        <v>4806</v>
      </c>
      <c r="S260" s="168" t="s">
        <v>4807</v>
      </c>
      <c r="T260" s="168" t="s">
        <v>4808</v>
      </c>
      <c r="U260">
        <v>0</v>
      </c>
      <c r="V260">
        <v>1</v>
      </c>
      <c r="W260" s="168" t="s">
        <v>2612</v>
      </c>
      <c r="X260" s="168" t="s">
        <v>2915</v>
      </c>
      <c r="Y260">
        <v>461598.87</v>
      </c>
      <c r="Z260">
        <v>4693.01</v>
      </c>
      <c r="AA260">
        <v>456905.86</v>
      </c>
      <c r="AB260">
        <v>5</v>
      </c>
      <c r="AC260">
        <v>354</v>
      </c>
      <c r="AD260">
        <v>159</v>
      </c>
      <c r="AE260">
        <v>91381.172000000006</v>
      </c>
      <c r="AF260" t="s">
        <v>4809</v>
      </c>
      <c r="AG260">
        <v>1290.6945197740113</v>
      </c>
      <c r="AH260">
        <v>0</v>
      </c>
      <c r="AI260">
        <v>0</v>
      </c>
      <c r="AJ260" s="168" t="s">
        <v>2213</v>
      </c>
      <c r="AK260">
        <v>387703.61</v>
      </c>
      <c r="AL260">
        <v>850000</v>
      </c>
      <c r="AM260" s="168" t="s">
        <v>3</v>
      </c>
      <c r="AN260" s="168" t="s">
        <v>1</v>
      </c>
      <c r="AO260" s="168"/>
      <c r="AP260" s="168" t="s">
        <v>2</v>
      </c>
      <c r="AQ260">
        <v>51860435.149999999</v>
      </c>
      <c r="AR260">
        <v>566687.9</v>
      </c>
      <c r="AS260">
        <v>51293747.25</v>
      </c>
      <c r="AT260">
        <v>25855</v>
      </c>
      <c r="AU260">
        <v>499</v>
      </c>
      <c r="AV260">
        <v>14935</v>
      </c>
      <c r="AW260">
        <v>3649.8610901850875</v>
      </c>
      <c r="AX260">
        <v>43709863.640000001</v>
      </c>
      <c r="AY260">
        <v>928592.94587448286</v>
      </c>
      <c r="AZ260">
        <v>102793.08066132265</v>
      </c>
      <c r="BA260" t="s">
        <v>4985</v>
      </c>
      <c r="BB260">
        <v>1983.9004931347902</v>
      </c>
      <c r="BC260">
        <v>0</v>
      </c>
      <c r="BD260">
        <v>417844.54</v>
      </c>
      <c r="BE260" s="168"/>
      <c r="BF260">
        <v>43709863.640000001</v>
      </c>
      <c r="BG260">
        <v>83495000</v>
      </c>
    </row>
    <row r="261" spans="1:59" x14ac:dyDescent="0.25">
      <c r="A261" s="168" t="s">
        <v>733</v>
      </c>
      <c r="B261" s="168" t="s">
        <v>734</v>
      </c>
      <c r="C261" s="168" t="s">
        <v>2207</v>
      </c>
      <c r="D261" s="168" t="s">
        <v>2208</v>
      </c>
      <c r="E261" s="168" t="s">
        <v>2209</v>
      </c>
      <c r="F261" s="168" t="s">
        <v>4501</v>
      </c>
      <c r="G261" s="168" t="s">
        <v>2210</v>
      </c>
      <c r="H261" s="168" t="s">
        <v>340</v>
      </c>
      <c r="I261" s="168" t="s">
        <v>2211</v>
      </c>
      <c r="J261" s="168" t="s">
        <v>2210</v>
      </c>
      <c r="K261">
        <v>0</v>
      </c>
      <c r="L261">
        <v>81069.8</v>
      </c>
      <c r="M261">
        <v>1941.75</v>
      </c>
      <c r="N261">
        <v>79128.05</v>
      </c>
      <c r="O261">
        <v>1</v>
      </c>
      <c r="P261">
        <v>30</v>
      </c>
      <c r="Q261">
        <v>66</v>
      </c>
      <c r="R261" s="168" t="s">
        <v>4501</v>
      </c>
      <c r="S261" s="168" t="s">
        <v>4502</v>
      </c>
      <c r="T261" s="168" t="s">
        <v>4503</v>
      </c>
      <c r="U261">
        <v>0</v>
      </c>
      <c r="V261">
        <v>2</v>
      </c>
      <c r="W261" s="168" t="s">
        <v>2212</v>
      </c>
      <c r="X261" s="168" t="s">
        <v>2915</v>
      </c>
      <c r="Y261">
        <v>461598.87</v>
      </c>
      <c r="Z261">
        <v>4693.01</v>
      </c>
      <c r="AA261">
        <v>456905.86</v>
      </c>
      <c r="AB261">
        <v>5</v>
      </c>
      <c r="AC261">
        <v>354</v>
      </c>
      <c r="AD261">
        <v>159</v>
      </c>
      <c r="AE261">
        <v>91381.172000000006</v>
      </c>
      <c r="AF261" t="s">
        <v>4809</v>
      </c>
      <c r="AG261">
        <v>1290.6945197740113</v>
      </c>
      <c r="AH261">
        <v>0</v>
      </c>
      <c r="AI261">
        <v>0</v>
      </c>
      <c r="AJ261" s="168" t="s">
        <v>2213</v>
      </c>
      <c r="AK261">
        <v>387703.61</v>
      </c>
      <c r="AL261">
        <v>850000</v>
      </c>
      <c r="AM261" s="168" t="s">
        <v>3</v>
      </c>
      <c r="AN261" s="168" t="s">
        <v>1</v>
      </c>
      <c r="AO261" s="168"/>
      <c r="AP261" s="168" t="s">
        <v>2</v>
      </c>
      <c r="AQ261">
        <v>51860435.149999999</v>
      </c>
      <c r="AR261">
        <v>566687.9</v>
      </c>
      <c r="AS261">
        <v>51293747.25</v>
      </c>
      <c r="AT261">
        <v>25855</v>
      </c>
      <c r="AU261">
        <v>499</v>
      </c>
      <c r="AV261">
        <v>14935</v>
      </c>
      <c r="AW261">
        <v>3649.8610901850875</v>
      </c>
      <c r="AX261">
        <v>43709863.640000001</v>
      </c>
      <c r="AY261">
        <v>928592.94587448286</v>
      </c>
      <c r="AZ261">
        <v>102793.08066132265</v>
      </c>
      <c r="BA261" t="s">
        <v>4985</v>
      </c>
      <c r="BB261">
        <v>1983.9004931347902</v>
      </c>
      <c r="BC261">
        <v>0</v>
      </c>
      <c r="BD261">
        <v>417844.54</v>
      </c>
      <c r="BE261" s="168"/>
      <c r="BF261">
        <v>43709863.640000001</v>
      </c>
      <c r="BG261">
        <v>83495000</v>
      </c>
    </row>
    <row r="262" spans="1:59" x14ac:dyDescent="0.25">
      <c r="A262" s="168" t="s">
        <v>733</v>
      </c>
      <c r="B262" s="168" t="s">
        <v>734</v>
      </c>
      <c r="C262" s="168" t="s">
        <v>2207</v>
      </c>
      <c r="D262" s="168" t="s">
        <v>2208</v>
      </c>
      <c r="E262" s="168" t="s">
        <v>2209</v>
      </c>
      <c r="F262" s="168" t="s">
        <v>4112</v>
      </c>
      <c r="G262" s="168" t="s">
        <v>2524</v>
      </c>
      <c r="H262" s="168" t="s">
        <v>341</v>
      </c>
      <c r="I262" s="168" t="s">
        <v>2525</v>
      </c>
      <c r="J262" s="168" t="s">
        <v>2524</v>
      </c>
      <c r="K262">
        <v>0</v>
      </c>
      <c r="L262">
        <v>51976.62</v>
      </c>
      <c r="M262">
        <v>0</v>
      </c>
      <c r="N262">
        <v>51976.62</v>
      </c>
      <c r="O262">
        <v>1</v>
      </c>
      <c r="P262">
        <v>24</v>
      </c>
      <c r="Q262">
        <v>40</v>
      </c>
      <c r="R262" s="168" t="s">
        <v>4112</v>
      </c>
      <c r="S262" s="168" t="s">
        <v>4113</v>
      </c>
      <c r="T262" s="168" t="s">
        <v>4114</v>
      </c>
      <c r="U262">
        <v>0</v>
      </c>
      <c r="V262">
        <v>3</v>
      </c>
      <c r="W262" s="168" t="s">
        <v>2526</v>
      </c>
      <c r="X262" s="168" t="s">
        <v>2915</v>
      </c>
      <c r="Y262">
        <v>461598.87</v>
      </c>
      <c r="Z262">
        <v>4693.01</v>
      </c>
      <c r="AA262">
        <v>456905.86</v>
      </c>
      <c r="AB262">
        <v>5</v>
      </c>
      <c r="AC262">
        <v>354</v>
      </c>
      <c r="AD262">
        <v>159</v>
      </c>
      <c r="AE262">
        <v>91381.172000000006</v>
      </c>
      <c r="AF262" t="s">
        <v>4809</v>
      </c>
      <c r="AG262">
        <v>1290.6945197740113</v>
      </c>
      <c r="AH262">
        <v>0</v>
      </c>
      <c r="AI262">
        <v>0</v>
      </c>
      <c r="AJ262" s="168" t="s">
        <v>2213</v>
      </c>
      <c r="AK262">
        <v>387703.61</v>
      </c>
      <c r="AL262">
        <v>850000</v>
      </c>
      <c r="AM262" s="168" t="s">
        <v>3</v>
      </c>
      <c r="AN262" s="168" t="s">
        <v>1</v>
      </c>
      <c r="AO262" s="168"/>
      <c r="AP262" s="168" t="s">
        <v>2</v>
      </c>
      <c r="AQ262">
        <v>51860435.149999999</v>
      </c>
      <c r="AR262">
        <v>566687.9</v>
      </c>
      <c r="AS262">
        <v>51293747.25</v>
      </c>
      <c r="AT262">
        <v>25855</v>
      </c>
      <c r="AU262">
        <v>499</v>
      </c>
      <c r="AV262">
        <v>14935</v>
      </c>
      <c r="AW262">
        <v>3649.8610901850875</v>
      </c>
      <c r="AX262">
        <v>43709863.640000001</v>
      </c>
      <c r="AY262">
        <v>928592.94587448286</v>
      </c>
      <c r="AZ262">
        <v>102793.08066132265</v>
      </c>
      <c r="BA262" t="s">
        <v>4985</v>
      </c>
      <c r="BB262">
        <v>1983.9004931347902</v>
      </c>
      <c r="BC262">
        <v>0</v>
      </c>
      <c r="BD262">
        <v>417844.54</v>
      </c>
      <c r="BE262" s="168"/>
      <c r="BF262">
        <v>43709863.640000001</v>
      </c>
      <c r="BG262">
        <v>83495000</v>
      </c>
    </row>
    <row r="263" spans="1:59" x14ac:dyDescent="0.25">
      <c r="A263" s="168" t="s">
        <v>733</v>
      </c>
      <c r="B263" s="168" t="s">
        <v>734</v>
      </c>
      <c r="C263" s="168" t="s">
        <v>2207</v>
      </c>
      <c r="D263" s="168" t="s">
        <v>2208</v>
      </c>
      <c r="E263" s="168" t="s">
        <v>2209</v>
      </c>
      <c r="F263" s="168" t="s">
        <v>3923</v>
      </c>
      <c r="G263" s="168" t="s">
        <v>2214</v>
      </c>
      <c r="H263" s="168" t="s">
        <v>342</v>
      </c>
      <c r="I263" s="168" t="s">
        <v>2215</v>
      </c>
      <c r="J263" s="168" t="s">
        <v>2214</v>
      </c>
      <c r="K263">
        <v>0</v>
      </c>
      <c r="L263">
        <v>100144.4</v>
      </c>
      <c r="M263">
        <v>1377.06</v>
      </c>
      <c r="N263">
        <v>98767.34</v>
      </c>
      <c r="O263">
        <v>1</v>
      </c>
      <c r="P263">
        <v>45</v>
      </c>
      <c r="Q263">
        <v>80</v>
      </c>
      <c r="R263" s="168" t="s">
        <v>3923</v>
      </c>
      <c r="S263" s="168" t="s">
        <v>3924</v>
      </c>
      <c r="T263" s="168" t="s">
        <v>3925</v>
      </c>
      <c r="U263">
        <v>0</v>
      </c>
      <c r="V263">
        <v>4</v>
      </c>
      <c r="W263" s="168" t="s">
        <v>2216</v>
      </c>
      <c r="X263" s="168" t="s">
        <v>2915</v>
      </c>
      <c r="Y263">
        <v>461598.87</v>
      </c>
      <c r="Z263">
        <v>4693.01</v>
      </c>
      <c r="AA263">
        <v>456905.86</v>
      </c>
      <c r="AB263">
        <v>5</v>
      </c>
      <c r="AC263">
        <v>354</v>
      </c>
      <c r="AD263">
        <v>159</v>
      </c>
      <c r="AE263">
        <v>91381.172000000006</v>
      </c>
      <c r="AF263" t="s">
        <v>4809</v>
      </c>
      <c r="AG263">
        <v>1290.6945197740113</v>
      </c>
      <c r="AH263">
        <v>0</v>
      </c>
      <c r="AI263">
        <v>0</v>
      </c>
      <c r="AJ263" s="168" t="s">
        <v>2213</v>
      </c>
      <c r="AK263">
        <v>387703.61</v>
      </c>
      <c r="AL263">
        <v>850000</v>
      </c>
      <c r="AM263" s="168" t="s">
        <v>3</v>
      </c>
      <c r="AN263" s="168" t="s">
        <v>1</v>
      </c>
      <c r="AO263" s="168"/>
      <c r="AP263" s="168" t="s">
        <v>2</v>
      </c>
      <c r="AQ263">
        <v>51860435.149999999</v>
      </c>
      <c r="AR263">
        <v>566687.9</v>
      </c>
      <c r="AS263">
        <v>51293747.25</v>
      </c>
      <c r="AT263">
        <v>25855</v>
      </c>
      <c r="AU263">
        <v>499</v>
      </c>
      <c r="AV263">
        <v>14935</v>
      </c>
      <c r="AW263">
        <v>3649.8610901850875</v>
      </c>
      <c r="AX263">
        <v>43709863.640000001</v>
      </c>
      <c r="AY263">
        <v>928592.94587448286</v>
      </c>
      <c r="AZ263">
        <v>102793.08066132265</v>
      </c>
      <c r="BA263" t="s">
        <v>4985</v>
      </c>
      <c r="BB263">
        <v>1983.9004931347902</v>
      </c>
      <c r="BC263">
        <v>0</v>
      </c>
      <c r="BD263">
        <v>417844.54</v>
      </c>
      <c r="BE263" s="168"/>
      <c r="BF263">
        <v>43709863.640000001</v>
      </c>
      <c r="BG263">
        <v>83495000</v>
      </c>
    </row>
    <row r="264" spans="1:59" x14ac:dyDescent="0.25">
      <c r="A264" s="168" t="s">
        <v>733</v>
      </c>
      <c r="B264" s="168" t="s">
        <v>734</v>
      </c>
      <c r="C264" s="168" t="s">
        <v>2207</v>
      </c>
      <c r="D264" s="168" t="s">
        <v>2208</v>
      </c>
      <c r="E264" s="168" t="s">
        <v>2209</v>
      </c>
      <c r="F264" s="168" t="s">
        <v>4504</v>
      </c>
      <c r="G264" s="168" t="s">
        <v>2217</v>
      </c>
      <c r="H264" s="168" t="s">
        <v>343</v>
      </c>
      <c r="I264" s="168" t="s">
        <v>2218</v>
      </c>
      <c r="J264" s="168" t="s">
        <v>2217</v>
      </c>
      <c r="K264">
        <v>0</v>
      </c>
      <c r="L264">
        <v>134709.85999999999</v>
      </c>
      <c r="M264">
        <v>0</v>
      </c>
      <c r="N264">
        <v>134709.85999999999</v>
      </c>
      <c r="O264">
        <v>1</v>
      </c>
      <c r="P264">
        <v>23</v>
      </c>
      <c r="Q264">
        <v>96</v>
      </c>
      <c r="R264" s="168" t="s">
        <v>4504</v>
      </c>
      <c r="S264" s="168" t="s">
        <v>4505</v>
      </c>
      <c r="T264" s="168" t="s">
        <v>4506</v>
      </c>
      <c r="U264">
        <v>0</v>
      </c>
      <c r="V264">
        <v>5</v>
      </c>
      <c r="W264" s="168" t="s">
        <v>2219</v>
      </c>
      <c r="X264" s="168" t="s">
        <v>2915</v>
      </c>
      <c r="Y264">
        <v>461598.87</v>
      </c>
      <c r="Z264">
        <v>4693.01</v>
      </c>
      <c r="AA264">
        <v>456905.86</v>
      </c>
      <c r="AB264">
        <v>5</v>
      </c>
      <c r="AC264">
        <v>354</v>
      </c>
      <c r="AD264">
        <v>159</v>
      </c>
      <c r="AE264">
        <v>91381.172000000006</v>
      </c>
      <c r="AF264" t="s">
        <v>4809</v>
      </c>
      <c r="AG264">
        <v>1290.6945197740113</v>
      </c>
      <c r="AH264">
        <v>0</v>
      </c>
      <c r="AI264">
        <v>0</v>
      </c>
      <c r="AJ264" s="168" t="s">
        <v>2213</v>
      </c>
      <c r="AK264">
        <v>387703.61</v>
      </c>
      <c r="AL264">
        <v>850000</v>
      </c>
      <c r="AM264" s="168" t="s">
        <v>3</v>
      </c>
      <c r="AN264" s="168" t="s">
        <v>1</v>
      </c>
      <c r="AO264" s="168"/>
      <c r="AP264" s="168" t="s">
        <v>2</v>
      </c>
      <c r="AQ264">
        <v>51860435.149999999</v>
      </c>
      <c r="AR264">
        <v>566687.9</v>
      </c>
      <c r="AS264">
        <v>51293747.25</v>
      </c>
      <c r="AT264">
        <v>25855</v>
      </c>
      <c r="AU264">
        <v>499</v>
      </c>
      <c r="AV264">
        <v>14935</v>
      </c>
      <c r="AW264">
        <v>3649.8610901850875</v>
      </c>
      <c r="AX264">
        <v>43709863.640000001</v>
      </c>
      <c r="AY264">
        <v>928592.94587448286</v>
      </c>
      <c r="AZ264">
        <v>102793.08066132265</v>
      </c>
      <c r="BA264" t="s">
        <v>4985</v>
      </c>
      <c r="BB264">
        <v>1983.9004931347902</v>
      </c>
      <c r="BC264">
        <v>0</v>
      </c>
      <c r="BD264">
        <v>417844.54</v>
      </c>
      <c r="BE264" s="168"/>
      <c r="BF264">
        <v>43709863.640000001</v>
      </c>
      <c r="BG264">
        <v>83495000</v>
      </c>
    </row>
    <row r="265" spans="1:59" x14ac:dyDescent="0.25">
      <c r="A265" s="168" t="s">
        <v>750</v>
      </c>
      <c r="B265" s="168" t="s">
        <v>527</v>
      </c>
      <c r="C265" s="168" t="s">
        <v>714</v>
      </c>
      <c r="D265" s="168" t="s">
        <v>2527</v>
      </c>
      <c r="E265" s="168" t="s">
        <v>2528</v>
      </c>
      <c r="F265" s="168" t="s">
        <v>4115</v>
      </c>
      <c r="G265" s="168" t="s">
        <v>2529</v>
      </c>
      <c r="H265" s="168" t="s">
        <v>347</v>
      </c>
      <c r="I265" s="168" t="s">
        <v>2530</v>
      </c>
      <c r="J265" s="168" t="s">
        <v>2529</v>
      </c>
      <c r="K265">
        <v>0</v>
      </c>
      <c r="L265">
        <v>116880.16</v>
      </c>
      <c r="M265">
        <v>0</v>
      </c>
      <c r="N265">
        <v>116880.16</v>
      </c>
      <c r="O265">
        <v>1</v>
      </c>
      <c r="P265">
        <v>26</v>
      </c>
      <c r="Q265">
        <v>60</v>
      </c>
      <c r="R265" s="168" t="s">
        <v>4115</v>
      </c>
      <c r="S265" s="168" t="s">
        <v>4116</v>
      </c>
      <c r="T265" s="168" t="s">
        <v>4117</v>
      </c>
      <c r="U265">
        <v>0</v>
      </c>
      <c r="V265">
        <v>1</v>
      </c>
      <c r="W265" s="168" t="s">
        <v>2531</v>
      </c>
      <c r="X265" s="168" t="s">
        <v>2902</v>
      </c>
      <c r="Y265">
        <v>300048.78000000003</v>
      </c>
      <c r="Z265">
        <v>11345.1</v>
      </c>
      <c r="AA265">
        <v>288703.68</v>
      </c>
      <c r="AB265">
        <v>4</v>
      </c>
      <c r="AC265">
        <v>223</v>
      </c>
      <c r="AD265">
        <v>95</v>
      </c>
      <c r="AE265">
        <v>72175.92</v>
      </c>
      <c r="AF265" t="s">
        <v>5049</v>
      </c>
      <c r="AG265">
        <v>1294.63533632287</v>
      </c>
      <c r="AH265">
        <v>0</v>
      </c>
      <c r="AI265">
        <v>3994.8</v>
      </c>
      <c r="AJ265" s="168" t="s">
        <v>2532</v>
      </c>
      <c r="AK265">
        <v>250614.3</v>
      </c>
      <c r="AL265">
        <v>530000</v>
      </c>
      <c r="AM265" s="168" t="s">
        <v>3</v>
      </c>
      <c r="AN265" s="168" t="s">
        <v>1</v>
      </c>
      <c r="AO265" s="168"/>
      <c r="AP265" s="168" t="s">
        <v>2</v>
      </c>
      <c r="AQ265">
        <v>51860435.149999999</v>
      </c>
      <c r="AR265">
        <v>566687.9</v>
      </c>
      <c r="AS265">
        <v>51293747.25</v>
      </c>
      <c r="AT265">
        <v>25855</v>
      </c>
      <c r="AU265">
        <v>499</v>
      </c>
      <c r="AV265">
        <v>14935</v>
      </c>
      <c r="AW265">
        <v>3649.8610901850875</v>
      </c>
      <c r="AX265">
        <v>43709863.640000001</v>
      </c>
      <c r="AY265">
        <v>928592.94587448286</v>
      </c>
      <c r="AZ265">
        <v>102793.08066132265</v>
      </c>
      <c r="BA265" t="s">
        <v>4985</v>
      </c>
      <c r="BB265">
        <v>1983.9004931347902</v>
      </c>
      <c r="BC265">
        <v>0</v>
      </c>
      <c r="BD265">
        <v>417844.54</v>
      </c>
      <c r="BE265" s="168"/>
      <c r="BF265">
        <v>43709863.640000001</v>
      </c>
      <c r="BG265">
        <v>83495000</v>
      </c>
    </row>
    <row r="266" spans="1:59" x14ac:dyDescent="0.25">
      <c r="A266" s="168" t="s">
        <v>750</v>
      </c>
      <c r="B266" s="168" t="s">
        <v>527</v>
      </c>
      <c r="C266" s="168" t="s">
        <v>714</v>
      </c>
      <c r="D266" s="168" t="s">
        <v>2527</v>
      </c>
      <c r="E266" s="168" t="s">
        <v>2528</v>
      </c>
      <c r="F266" s="168" t="s">
        <v>3757</v>
      </c>
      <c r="G266" s="168" t="s">
        <v>3042</v>
      </c>
      <c r="H266" s="168" t="s">
        <v>2881</v>
      </c>
      <c r="I266" s="168" t="s">
        <v>3043</v>
      </c>
      <c r="J266" s="168" t="s">
        <v>3042</v>
      </c>
      <c r="K266">
        <v>0</v>
      </c>
      <c r="L266">
        <v>22136.52</v>
      </c>
      <c r="M266">
        <v>0</v>
      </c>
      <c r="N266">
        <v>22136.52</v>
      </c>
      <c r="O266">
        <v>1</v>
      </c>
      <c r="P266">
        <v>10</v>
      </c>
      <c r="Q266">
        <v>16</v>
      </c>
      <c r="R266" s="168" t="s">
        <v>3757</v>
      </c>
      <c r="S266" s="168" t="s">
        <v>3758</v>
      </c>
      <c r="T266" s="168" t="s">
        <v>3759</v>
      </c>
      <c r="U266">
        <v>0</v>
      </c>
      <c r="V266">
        <v>2</v>
      </c>
      <c r="W266" s="168" t="s">
        <v>3044</v>
      </c>
      <c r="X266" s="168" t="s">
        <v>2870</v>
      </c>
      <c r="Y266">
        <v>300048.78000000003</v>
      </c>
      <c r="Z266">
        <v>11345.1</v>
      </c>
      <c r="AA266">
        <v>288703.68</v>
      </c>
      <c r="AB266">
        <v>4</v>
      </c>
      <c r="AC266">
        <v>223</v>
      </c>
      <c r="AD266">
        <v>95</v>
      </c>
      <c r="AE266">
        <v>72175.92</v>
      </c>
      <c r="AF266" t="s">
        <v>5049</v>
      </c>
      <c r="AG266">
        <v>1294.63533632287</v>
      </c>
      <c r="AH266">
        <v>0</v>
      </c>
      <c r="AI266">
        <v>3994.8</v>
      </c>
      <c r="AJ266" s="168" t="s">
        <v>2532</v>
      </c>
      <c r="AK266">
        <v>250614.3</v>
      </c>
      <c r="AL266">
        <v>530000</v>
      </c>
      <c r="AM266" s="168" t="s">
        <v>3</v>
      </c>
      <c r="AN266" s="168" t="s">
        <v>1</v>
      </c>
      <c r="AO266" s="168"/>
      <c r="AP266" s="168" t="s">
        <v>2</v>
      </c>
      <c r="AQ266">
        <v>51860435.149999999</v>
      </c>
      <c r="AR266">
        <v>566687.9</v>
      </c>
      <c r="AS266">
        <v>51293747.25</v>
      </c>
      <c r="AT266">
        <v>25855</v>
      </c>
      <c r="AU266">
        <v>499</v>
      </c>
      <c r="AV266">
        <v>14935</v>
      </c>
      <c r="AW266">
        <v>3649.8610901850875</v>
      </c>
      <c r="AX266">
        <v>43709863.640000001</v>
      </c>
      <c r="AY266">
        <v>928592.94587448286</v>
      </c>
      <c r="AZ266">
        <v>102793.08066132265</v>
      </c>
      <c r="BA266" t="s">
        <v>4985</v>
      </c>
      <c r="BB266">
        <v>1983.9004931347902</v>
      </c>
      <c r="BC266">
        <v>0</v>
      </c>
      <c r="BD266">
        <v>417844.54</v>
      </c>
      <c r="BE266" s="168"/>
      <c r="BF266">
        <v>43709863.640000001</v>
      </c>
      <c r="BG266">
        <v>83495000</v>
      </c>
    </row>
    <row r="267" spans="1:59" x14ac:dyDescent="0.25">
      <c r="A267" s="168" t="s">
        <v>750</v>
      </c>
      <c r="B267" s="168" t="s">
        <v>527</v>
      </c>
      <c r="C267" s="168" t="s">
        <v>714</v>
      </c>
      <c r="D267" s="168" t="s">
        <v>2527</v>
      </c>
      <c r="E267" s="168" t="s">
        <v>2528</v>
      </c>
      <c r="F267" s="168" t="s">
        <v>5050</v>
      </c>
      <c r="G267" s="168" t="s">
        <v>3045</v>
      </c>
      <c r="H267" s="168" t="s">
        <v>348</v>
      </c>
      <c r="I267" s="168" t="s">
        <v>2348</v>
      </c>
      <c r="J267" s="168" t="s">
        <v>3045</v>
      </c>
      <c r="K267">
        <v>3807.4</v>
      </c>
      <c r="L267">
        <v>85361.32</v>
      </c>
      <c r="M267">
        <v>4547.3599999999997</v>
      </c>
      <c r="N267">
        <v>80813.960000000006</v>
      </c>
      <c r="O267">
        <v>1</v>
      </c>
      <c r="P267">
        <v>28</v>
      </c>
      <c r="Q267">
        <v>71</v>
      </c>
      <c r="R267" s="168" t="s">
        <v>5050</v>
      </c>
      <c r="S267" s="168" t="s">
        <v>5051</v>
      </c>
      <c r="T267" s="168" t="s">
        <v>5052</v>
      </c>
      <c r="U267">
        <v>0</v>
      </c>
      <c r="V267">
        <v>3</v>
      </c>
      <c r="W267" s="168" t="s">
        <v>3046</v>
      </c>
      <c r="X267" s="168" t="s">
        <v>2915</v>
      </c>
      <c r="Y267">
        <v>300048.78000000003</v>
      </c>
      <c r="Z267">
        <v>11345.1</v>
      </c>
      <c r="AA267">
        <v>288703.68</v>
      </c>
      <c r="AB267">
        <v>4</v>
      </c>
      <c r="AC267">
        <v>223</v>
      </c>
      <c r="AD267">
        <v>95</v>
      </c>
      <c r="AE267">
        <v>72175.92</v>
      </c>
      <c r="AF267" t="s">
        <v>5049</v>
      </c>
      <c r="AG267">
        <v>1294.63533632287</v>
      </c>
      <c r="AH267">
        <v>0</v>
      </c>
      <c r="AI267">
        <v>3994.8</v>
      </c>
      <c r="AJ267" s="168" t="s">
        <v>2532</v>
      </c>
      <c r="AK267">
        <v>250614.3</v>
      </c>
      <c r="AL267">
        <v>530000</v>
      </c>
      <c r="AM267" s="168" t="s">
        <v>3</v>
      </c>
      <c r="AN267" s="168" t="s">
        <v>1</v>
      </c>
      <c r="AO267" s="168"/>
      <c r="AP267" s="168" t="s">
        <v>2</v>
      </c>
      <c r="AQ267">
        <v>51860435.149999999</v>
      </c>
      <c r="AR267">
        <v>566687.9</v>
      </c>
      <c r="AS267">
        <v>51293747.25</v>
      </c>
      <c r="AT267">
        <v>25855</v>
      </c>
      <c r="AU267">
        <v>499</v>
      </c>
      <c r="AV267">
        <v>14935</v>
      </c>
      <c r="AW267">
        <v>3649.8610901850875</v>
      </c>
      <c r="AX267">
        <v>43709863.640000001</v>
      </c>
      <c r="AY267">
        <v>928592.94587448286</v>
      </c>
      <c r="AZ267">
        <v>102793.08066132265</v>
      </c>
      <c r="BA267" t="s">
        <v>4985</v>
      </c>
      <c r="BB267">
        <v>1983.9004931347902</v>
      </c>
      <c r="BC267">
        <v>0</v>
      </c>
      <c r="BD267">
        <v>417844.54</v>
      </c>
      <c r="BE267" s="168"/>
      <c r="BF267">
        <v>43709863.640000001</v>
      </c>
      <c r="BG267">
        <v>83495000</v>
      </c>
    </row>
    <row r="268" spans="1:59" x14ac:dyDescent="0.25">
      <c r="A268" s="168" t="s">
        <v>750</v>
      </c>
      <c r="B268" s="168" t="s">
        <v>527</v>
      </c>
      <c r="C268" s="168" t="s">
        <v>714</v>
      </c>
      <c r="D268" s="168" t="s">
        <v>2527</v>
      </c>
      <c r="E268" s="168" t="s">
        <v>2528</v>
      </c>
      <c r="F268" s="168" t="s">
        <v>5053</v>
      </c>
      <c r="G268" s="168" t="s">
        <v>2762</v>
      </c>
      <c r="H268" s="168" t="s">
        <v>349</v>
      </c>
      <c r="I268" s="168" t="s">
        <v>2763</v>
      </c>
      <c r="J268" s="168" t="s">
        <v>2762</v>
      </c>
      <c r="K268">
        <v>187.4</v>
      </c>
      <c r="L268">
        <v>75670.78</v>
      </c>
      <c r="M268">
        <v>6797.74</v>
      </c>
      <c r="N268">
        <v>68873.039999999994</v>
      </c>
      <c r="O268">
        <v>1</v>
      </c>
      <c r="P268">
        <v>31</v>
      </c>
      <c r="Q268">
        <v>76</v>
      </c>
      <c r="R268" s="168" t="s">
        <v>5053</v>
      </c>
      <c r="S268" s="168" t="s">
        <v>5054</v>
      </c>
      <c r="T268" s="168" t="s">
        <v>5055</v>
      </c>
      <c r="U268">
        <v>0</v>
      </c>
      <c r="V268">
        <v>4</v>
      </c>
      <c r="W268" s="168" t="s">
        <v>2764</v>
      </c>
      <c r="X268" s="168" t="s">
        <v>2915</v>
      </c>
      <c r="Y268">
        <v>300048.78000000003</v>
      </c>
      <c r="Z268">
        <v>11345.1</v>
      </c>
      <c r="AA268">
        <v>288703.68</v>
      </c>
      <c r="AB268">
        <v>4</v>
      </c>
      <c r="AC268">
        <v>223</v>
      </c>
      <c r="AD268">
        <v>95</v>
      </c>
      <c r="AE268">
        <v>72175.92</v>
      </c>
      <c r="AF268" t="s">
        <v>5049</v>
      </c>
      <c r="AG268">
        <v>1294.63533632287</v>
      </c>
      <c r="AH268">
        <v>0</v>
      </c>
      <c r="AI268">
        <v>3994.8</v>
      </c>
      <c r="AJ268" s="168" t="s">
        <v>2532</v>
      </c>
      <c r="AK268">
        <v>250614.3</v>
      </c>
      <c r="AL268">
        <v>530000</v>
      </c>
      <c r="AM268" s="168" t="s">
        <v>3</v>
      </c>
      <c r="AN268" s="168" t="s">
        <v>1</v>
      </c>
      <c r="AO268" s="168"/>
      <c r="AP268" s="168" t="s">
        <v>2</v>
      </c>
      <c r="AQ268">
        <v>51860435.149999999</v>
      </c>
      <c r="AR268">
        <v>566687.9</v>
      </c>
      <c r="AS268">
        <v>51293747.25</v>
      </c>
      <c r="AT268">
        <v>25855</v>
      </c>
      <c r="AU268">
        <v>499</v>
      </c>
      <c r="AV268">
        <v>14935</v>
      </c>
      <c r="AW268">
        <v>3649.8610901850875</v>
      </c>
      <c r="AX268">
        <v>43709863.640000001</v>
      </c>
      <c r="AY268">
        <v>928592.94587448286</v>
      </c>
      <c r="AZ268">
        <v>102793.08066132265</v>
      </c>
      <c r="BA268" t="s">
        <v>4985</v>
      </c>
      <c r="BB268">
        <v>1983.9004931347902</v>
      </c>
      <c r="BC268">
        <v>0</v>
      </c>
      <c r="BD268">
        <v>417844.54</v>
      </c>
      <c r="BE268" s="168"/>
      <c r="BF268">
        <v>43709863.640000001</v>
      </c>
      <c r="BG268">
        <v>83495000</v>
      </c>
    </row>
    <row r="269" spans="1:59" x14ac:dyDescent="0.25">
      <c r="A269" s="168" t="s">
        <v>750</v>
      </c>
      <c r="B269" s="168" t="s">
        <v>527</v>
      </c>
      <c r="C269" s="168" t="s">
        <v>2533</v>
      </c>
      <c r="D269" s="168" t="s">
        <v>2534</v>
      </c>
      <c r="E269" s="168" t="s">
        <v>2535</v>
      </c>
      <c r="F269" s="168" t="s">
        <v>5056</v>
      </c>
      <c r="G269" s="168" t="s">
        <v>3225</v>
      </c>
      <c r="H269" s="168" t="s">
        <v>356</v>
      </c>
      <c r="I269" s="168" t="s">
        <v>3226</v>
      </c>
      <c r="J269" s="168" t="s">
        <v>3225</v>
      </c>
      <c r="K269">
        <v>5198.92</v>
      </c>
      <c r="L269">
        <v>179595.5</v>
      </c>
      <c r="M269">
        <v>0</v>
      </c>
      <c r="N269">
        <v>179595.5</v>
      </c>
      <c r="O269">
        <v>1</v>
      </c>
      <c r="P269">
        <v>24</v>
      </c>
      <c r="Q269">
        <v>56</v>
      </c>
      <c r="R269" s="168" t="s">
        <v>5056</v>
      </c>
      <c r="S269" s="168" t="s">
        <v>5057</v>
      </c>
      <c r="T269" s="168" t="s">
        <v>5058</v>
      </c>
      <c r="U269">
        <v>0</v>
      </c>
      <c r="V269">
        <v>1</v>
      </c>
      <c r="W269" s="168" t="s">
        <v>3227</v>
      </c>
      <c r="X269" s="168" t="s">
        <v>2943</v>
      </c>
      <c r="Y269">
        <v>552124.98</v>
      </c>
      <c r="Z269">
        <v>0</v>
      </c>
      <c r="AA269">
        <v>552124.98</v>
      </c>
      <c r="AB269">
        <v>5</v>
      </c>
      <c r="AC269">
        <v>171</v>
      </c>
      <c r="AD269">
        <v>78</v>
      </c>
      <c r="AE269">
        <v>110424.996</v>
      </c>
      <c r="AF269" t="s">
        <v>5059</v>
      </c>
      <c r="AG269">
        <v>3228.8010526315788</v>
      </c>
      <c r="AH269">
        <v>0</v>
      </c>
      <c r="AI269">
        <v>12195.41</v>
      </c>
      <c r="AJ269" s="168" t="s">
        <v>2536</v>
      </c>
      <c r="AK269">
        <v>469565.42</v>
      </c>
      <c r="AL269">
        <v>740000</v>
      </c>
      <c r="AM269" s="168" t="s">
        <v>3</v>
      </c>
      <c r="AN269" s="168" t="s">
        <v>1</v>
      </c>
      <c r="AO269" s="168"/>
      <c r="AP269" s="168" t="s">
        <v>2</v>
      </c>
      <c r="AQ269">
        <v>51860435.149999999</v>
      </c>
      <c r="AR269">
        <v>566687.9</v>
      </c>
      <c r="AS269">
        <v>51293747.25</v>
      </c>
      <c r="AT269">
        <v>25855</v>
      </c>
      <c r="AU269">
        <v>499</v>
      </c>
      <c r="AV269">
        <v>14935</v>
      </c>
      <c r="AW269">
        <v>3649.8610901850875</v>
      </c>
      <c r="AX269">
        <v>43709863.640000001</v>
      </c>
      <c r="AY269">
        <v>928592.94587448286</v>
      </c>
      <c r="AZ269">
        <v>102793.08066132265</v>
      </c>
      <c r="BA269" t="s">
        <v>4985</v>
      </c>
      <c r="BB269">
        <v>1983.9004931347902</v>
      </c>
      <c r="BC269">
        <v>0</v>
      </c>
      <c r="BD269">
        <v>417844.54</v>
      </c>
      <c r="BE269" s="168"/>
      <c r="BF269">
        <v>43709863.640000001</v>
      </c>
      <c r="BG269">
        <v>83495000</v>
      </c>
    </row>
    <row r="270" spans="1:59" x14ac:dyDescent="0.25">
      <c r="A270" s="168" t="s">
        <v>750</v>
      </c>
      <c r="B270" s="168" t="s">
        <v>527</v>
      </c>
      <c r="C270" s="168" t="s">
        <v>2533</v>
      </c>
      <c r="D270" s="168" t="s">
        <v>2534</v>
      </c>
      <c r="E270" s="168" t="s">
        <v>2535</v>
      </c>
      <c r="F270" s="168" t="s">
        <v>3699</v>
      </c>
      <c r="G270" s="168" t="s">
        <v>2842</v>
      </c>
      <c r="H270" s="168" t="s">
        <v>925</v>
      </c>
      <c r="I270" s="168" t="s">
        <v>2843</v>
      </c>
      <c r="J270" s="168" t="s">
        <v>2842</v>
      </c>
      <c r="K270">
        <v>0</v>
      </c>
      <c r="L270">
        <v>97967.46</v>
      </c>
      <c r="M270">
        <v>0</v>
      </c>
      <c r="N270">
        <v>97967.46</v>
      </c>
      <c r="O270">
        <v>1</v>
      </c>
      <c r="P270">
        <v>1</v>
      </c>
      <c r="Q270">
        <v>4</v>
      </c>
      <c r="R270" s="168" t="s">
        <v>3699</v>
      </c>
      <c r="S270" s="168" t="s">
        <v>3699</v>
      </c>
      <c r="T270" s="168" t="s">
        <v>3700</v>
      </c>
      <c r="U270">
        <v>0</v>
      </c>
      <c r="V270">
        <v>2</v>
      </c>
      <c r="W270" s="168" t="s">
        <v>2844</v>
      </c>
      <c r="X270" s="168" t="s">
        <v>2870</v>
      </c>
      <c r="Y270">
        <v>552124.98</v>
      </c>
      <c r="Z270">
        <v>0</v>
      </c>
      <c r="AA270">
        <v>552124.98</v>
      </c>
      <c r="AB270">
        <v>5</v>
      </c>
      <c r="AC270">
        <v>171</v>
      </c>
      <c r="AD270">
        <v>78</v>
      </c>
      <c r="AE270">
        <v>110424.996</v>
      </c>
      <c r="AF270" t="s">
        <v>5059</v>
      </c>
      <c r="AG270">
        <v>3228.8010526315788</v>
      </c>
      <c r="AH270">
        <v>0</v>
      </c>
      <c r="AI270">
        <v>12195.41</v>
      </c>
      <c r="AJ270" s="168" t="s">
        <v>2536</v>
      </c>
      <c r="AK270">
        <v>469565.42</v>
      </c>
      <c r="AL270">
        <v>740000</v>
      </c>
      <c r="AM270" s="168" t="s">
        <v>3</v>
      </c>
      <c r="AN270" s="168" t="s">
        <v>1</v>
      </c>
      <c r="AO270" s="168"/>
      <c r="AP270" s="168" t="s">
        <v>2</v>
      </c>
      <c r="AQ270">
        <v>51860435.149999999</v>
      </c>
      <c r="AR270">
        <v>566687.9</v>
      </c>
      <c r="AS270">
        <v>51293747.25</v>
      </c>
      <c r="AT270">
        <v>25855</v>
      </c>
      <c r="AU270">
        <v>499</v>
      </c>
      <c r="AV270">
        <v>14935</v>
      </c>
      <c r="AW270">
        <v>3649.8610901850875</v>
      </c>
      <c r="AX270">
        <v>43709863.640000001</v>
      </c>
      <c r="AY270">
        <v>928592.94587448286</v>
      </c>
      <c r="AZ270">
        <v>102793.08066132265</v>
      </c>
      <c r="BA270" t="s">
        <v>4985</v>
      </c>
      <c r="BB270">
        <v>1983.9004931347902</v>
      </c>
      <c r="BC270">
        <v>0</v>
      </c>
      <c r="BD270">
        <v>417844.54</v>
      </c>
      <c r="BE270" s="168"/>
      <c r="BF270">
        <v>43709863.640000001</v>
      </c>
      <c r="BG270">
        <v>83495000</v>
      </c>
    </row>
    <row r="271" spans="1:59" x14ac:dyDescent="0.25">
      <c r="A271" s="168" t="s">
        <v>750</v>
      </c>
      <c r="B271" s="168" t="s">
        <v>527</v>
      </c>
      <c r="C271" s="168" t="s">
        <v>2533</v>
      </c>
      <c r="D271" s="168" t="s">
        <v>2534</v>
      </c>
      <c r="E271" s="168" t="s">
        <v>2535</v>
      </c>
      <c r="F271" s="168" t="s">
        <v>5060</v>
      </c>
      <c r="G271" s="168" t="s">
        <v>2962</v>
      </c>
      <c r="H271" s="168" t="s">
        <v>2898</v>
      </c>
      <c r="I271" s="168" t="s">
        <v>2963</v>
      </c>
      <c r="J271" s="168" t="s">
        <v>2962</v>
      </c>
      <c r="K271">
        <v>6544.92</v>
      </c>
      <c r="L271">
        <v>108230.94</v>
      </c>
      <c r="M271">
        <v>0</v>
      </c>
      <c r="N271">
        <v>108230.94</v>
      </c>
      <c r="O271">
        <v>1</v>
      </c>
      <c r="P271">
        <v>13</v>
      </c>
      <c r="Q271">
        <v>25</v>
      </c>
      <c r="R271" s="168" t="s">
        <v>5060</v>
      </c>
      <c r="S271" s="168" t="s">
        <v>5061</v>
      </c>
      <c r="T271" s="168" t="s">
        <v>5062</v>
      </c>
      <c r="U271">
        <v>0</v>
      </c>
      <c r="V271">
        <v>3</v>
      </c>
      <c r="W271" s="168" t="s">
        <v>2964</v>
      </c>
      <c r="X271" s="168" t="s">
        <v>2915</v>
      </c>
      <c r="Y271">
        <v>552124.98</v>
      </c>
      <c r="Z271">
        <v>0</v>
      </c>
      <c r="AA271">
        <v>552124.98</v>
      </c>
      <c r="AB271">
        <v>5</v>
      </c>
      <c r="AC271">
        <v>171</v>
      </c>
      <c r="AD271">
        <v>78</v>
      </c>
      <c r="AE271">
        <v>110424.996</v>
      </c>
      <c r="AF271" t="s">
        <v>5059</v>
      </c>
      <c r="AG271">
        <v>3228.8010526315788</v>
      </c>
      <c r="AH271">
        <v>0</v>
      </c>
      <c r="AI271">
        <v>12195.41</v>
      </c>
      <c r="AJ271" s="168" t="s">
        <v>2536</v>
      </c>
      <c r="AK271">
        <v>469565.42</v>
      </c>
      <c r="AL271">
        <v>740000</v>
      </c>
      <c r="AM271" s="168" t="s">
        <v>3</v>
      </c>
      <c r="AN271" s="168" t="s">
        <v>1</v>
      </c>
      <c r="AO271" s="168"/>
      <c r="AP271" s="168" t="s">
        <v>2</v>
      </c>
      <c r="AQ271">
        <v>51860435.149999999</v>
      </c>
      <c r="AR271">
        <v>566687.9</v>
      </c>
      <c r="AS271">
        <v>51293747.25</v>
      </c>
      <c r="AT271">
        <v>25855</v>
      </c>
      <c r="AU271">
        <v>499</v>
      </c>
      <c r="AV271">
        <v>14935</v>
      </c>
      <c r="AW271">
        <v>3649.8610901850875</v>
      </c>
      <c r="AX271">
        <v>43709863.640000001</v>
      </c>
      <c r="AY271">
        <v>928592.94587448286</v>
      </c>
      <c r="AZ271">
        <v>102793.08066132265</v>
      </c>
      <c r="BA271" t="s">
        <v>4985</v>
      </c>
      <c r="BB271">
        <v>1983.9004931347902</v>
      </c>
      <c r="BC271">
        <v>0</v>
      </c>
      <c r="BD271">
        <v>417844.54</v>
      </c>
      <c r="BE271" s="168"/>
      <c r="BF271">
        <v>43709863.640000001</v>
      </c>
      <c r="BG271">
        <v>83495000</v>
      </c>
    </row>
    <row r="272" spans="1:59" x14ac:dyDescent="0.25">
      <c r="A272" s="168" t="s">
        <v>750</v>
      </c>
      <c r="B272" s="168" t="s">
        <v>527</v>
      </c>
      <c r="C272" s="168" t="s">
        <v>2533</v>
      </c>
      <c r="D272" s="168" t="s">
        <v>2534</v>
      </c>
      <c r="E272" s="168" t="s">
        <v>2535</v>
      </c>
      <c r="F272" s="168" t="s">
        <v>4507</v>
      </c>
      <c r="G272" s="168" t="s">
        <v>3228</v>
      </c>
      <c r="H272" s="168" t="s">
        <v>357</v>
      </c>
      <c r="I272" s="168" t="s">
        <v>3229</v>
      </c>
      <c r="J272" s="168" t="s">
        <v>3228</v>
      </c>
      <c r="K272">
        <v>0</v>
      </c>
      <c r="L272">
        <v>100382.53</v>
      </c>
      <c r="M272">
        <v>0</v>
      </c>
      <c r="N272">
        <v>100382.53</v>
      </c>
      <c r="O272">
        <v>1</v>
      </c>
      <c r="P272">
        <v>23</v>
      </c>
      <c r="Q272">
        <v>45</v>
      </c>
      <c r="R272" s="168" t="s">
        <v>4507</v>
      </c>
      <c r="S272" s="168" t="s">
        <v>4508</v>
      </c>
      <c r="T272" s="168" t="s">
        <v>4509</v>
      </c>
      <c r="U272">
        <v>0</v>
      </c>
      <c r="V272">
        <v>4</v>
      </c>
      <c r="W272" s="168" t="s">
        <v>3230</v>
      </c>
      <c r="X272" s="168" t="s">
        <v>2902</v>
      </c>
      <c r="Y272">
        <v>552124.98</v>
      </c>
      <c r="Z272">
        <v>0</v>
      </c>
      <c r="AA272">
        <v>552124.98</v>
      </c>
      <c r="AB272">
        <v>5</v>
      </c>
      <c r="AC272">
        <v>171</v>
      </c>
      <c r="AD272">
        <v>78</v>
      </c>
      <c r="AE272">
        <v>110424.996</v>
      </c>
      <c r="AF272" t="s">
        <v>5059</v>
      </c>
      <c r="AG272">
        <v>3228.8010526315788</v>
      </c>
      <c r="AH272">
        <v>0</v>
      </c>
      <c r="AI272">
        <v>12195.41</v>
      </c>
      <c r="AJ272" s="168" t="s">
        <v>2536</v>
      </c>
      <c r="AK272">
        <v>469565.42</v>
      </c>
      <c r="AL272">
        <v>740000</v>
      </c>
      <c r="AM272" s="168" t="s">
        <v>3</v>
      </c>
      <c r="AN272" s="168" t="s">
        <v>1</v>
      </c>
      <c r="AO272" s="168"/>
      <c r="AP272" s="168" t="s">
        <v>2</v>
      </c>
      <c r="AQ272">
        <v>51860435.149999999</v>
      </c>
      <c r="AR272">
        <v>566687.9</v>
      </c>
      <c r="AS272">
        <v>51293747.25</v>
      </c>
      <c r="AT272">
        <v>25855</v>
      </c>
      <c r="AU272">
        <v>499</v>
      </c>
      <c r="AV272">
        <v>14935</v>
      </c>
      <c r="AW272">
        <v>3649.8610901850875</v>
      </c>
      <c r="AX272">
        <v>43709863.640000001</v>
      </c>
      <c r="AY272">
        <v>928592.94587448286</v>
      </c>
      <c r="AZ272">
        <v>102793.08066132265</v>
      </c>
      <c r="BA272" t="s">
        <v>4985</v>
      </c>
      <c r="BB272">
        <v>1983.9004931347902</v>
      </c>
      <c r="BC272">
        <v>0</v>
      </c>
      <c r="BD272">
        <v>417844.54</v>
      </c>
      <c r="BE272" s="168"/>
      <c r="BF272">
        <v>43709863.640000001</v>
      </c>
      <c r="BG272">
        <v>83495000</v>
      </c>
    </row>
    <row r="273" spans="1:59" x14ac:dyDescent="0.25">
      <c r="A273" s="168" t="s">
        <v>750</v>
      </c>
      <c r="B273" s="168" t="s">
        <v>527</v>
      </c>
      <c r="C273" s="168" t="s">
        <v>2533</v>
      </c>
      <c r="D273" s="168" t="s">
        <v>2534</v>
      </c>
      <c r="E273" s="168" t="s">
        <v>2535</v>
      </c>
      <c r="F273" s="168" t="s">
        <v>5063</v>
      </c>
      <c r="G273" s="168" t="s">
        <v>3231</v>
      </c>
      <c r="H273" s="168" t="s">
        <v>358</v>
      </c>
      <c r="I273" s="168" t="s">
        <v>3232</v>
      </c>
      <c r="J273" s="168" t="s">
        <v>3231</v>
      </c>
      <c r="K273">
        <v>451.57</v>
      </c>
      <c r="L273">
        <v>65948.55</v>
      </c>
      <c r="M273">
        <v>0</v>
      </c>
      <c r="N273">
        <v>65948.55</v>
      </c>
      <c r="O273">
        <v>1</v>
      </c>
      <c r="P273">
        <v>17</v>
      </c>
      <c r="Q273">
        <v>41</v>
      </c>
      <c r="R273" s="168" t="s">
        <v>5063</v>
      </c>
      <c r="S273" s="168" t="s">
        <v>5064</v>
      </c>
      <c r="T273" s="168" t="s">
        <v>5065</v>
      </c>
      <c r="U273">
        <v>0</v>
      </c>
      <c r="V273">
        <v>5</v>
      </c>
      <c r="W273" s="168" t="s">
        <v>3233</v>
      </c>
      <c r="X273" s="168" t="s">
        <v>2915</v>
      </c>
      <c r="Y273">
        <v>552124.98</v>
      </c>
      <c r="Z273">
        <v>0</v>
      </c>
      <c r="AA273">
        <v>552124.98</v>
      </c>
      <c r="AB273">
        <v>5</v>
      </c>
      <c r="AC273">
        <v>171</v>
      </c>
      <c r="AD273">
        <v>78</v>
      </c>
      <c r="AE273">
        <v>110424.996</v>
      </c>
      <c r="AF273" t="s">
        <v>5059</v>
      </c>
      <c r="AG273">
        <v>3228.8010526315788</v>
      </c>
      <c r="AH273">
        <v>0</v>
      </c>
      <c r="AI273">
        <v>12195.41</v>
      </c>
      <c r="AJ273" s="168" t="s">
        <v>2536</v>
      </c>
      <c r="AK273">
        <v>469565.42</v>
      </c>
      <c r="AL273">
        <v>740000</v>
      </c>
      <c r="AM273" s="168" t="s">
        <v>3</v>
      </c>
      <c r="AN273" s="168" t="s">
        <v>1</v>
      </c>
      <c r="AO273" s="168"/>
      <c r="AP273" s="168" t="s">
        <v>2</v>
      </c>
      <c r="AQ273">
        <v>51860435.149999999</v>
      </c>
      <c r="AR273">
        <v>566687.9</v>
      </c>
      <c r="AS273">
        <v>51293747.25</v>
      </c>
      <c r="AT273">
        <v>25855</v>
      </c>
      <c r="AU273">
        <v>499</v>
      </c>
      <c r="AV273">
        <v>14935</v>
      </c>
      <c r="AW273">
        <v>3649.8610901850875</v>
      </c>
      <c r="AX273">
        <v>43709863.640000001</v>
      </c>
      <c r="AY273">
        <v>928592.94587448286</v>
      </c>
      <c r="AZ273">
        <v>102793.08066132265</v>
      </c>
      <c r="BA273" t="s">
        <v>4985</v>
      </c>
      <c r="BB273">
        <v>1983.9004931347902</v>
      </c>
      <c r="BC273">
        <v>0</v>
      </c>
      <c r="BD273">
        <v>417844.54</v>
      </c>
      <c r="BE273" s="168"/>
      <c r="BF273">
        <v>43709863.640000001</v>
      </c>
      <c r="BG273">
        <v>83495000</v>
      </c>
    </row>
    <row r="274" spans="1:59" x14ac:dyDescent="0.25">
      <c r="A274" s="168" t="s">
        <v>750</v>
      </c>
      <c r="B274" s="168" t="s">
        <v>527</v>
      </c>
      <c r="C274" s="168" t="s">
        <v>2220</v>
      </c>
      <c r="D274" s="168" t="s">
        <v>2221</v>
      </c>
      <c r="E274" s="168" t="s">
        <v>2222</v>
      </c>
      <c r="F274" s="168" t="s">
        <v>4303</v>
      </c>
      <c r="G274" s="168" t="s">
        <v>2223</v>
      </c>
      <c r="H274" s="168" t="s">
        <v>350</v>
      </c>
      <c r="I274" s="168" t="s">
        <v>2224</v>
      </c>
      <c r="J274" s="168" t="s">
        <v>2223</v>
      </c>
      <c r="K274">
        <v>0</v>
      </c>
      <c r="L274">
        <v>45244.56</v>
      </c>
      <c r="M274">
        <v>0</v>
      </c>
      <c r="N274">
        <v>45244.56</v>
      </c>
      <c r="O274">
        <v>1</v>
      </c>
      <c r="P274">
        <v>13</v>
      </c>
      <c r="Q274">
        <v>19</v>
      </c>
      <c r="R274" s="168" t="s">
        <v>4303</v>
      </c>
      <c r="S274" s="168" t="s">
        <v>4304</v>
      </c>
      <c r="T274" s="168" t="s">
        <v>4305</v>
      </c>
      <c r="U274">
        <v>0</v>
      </c>
      <c r="V274">
        <v>1</v>
      </c>
      <c r="W274" s="168" t="s">
        <v>2225</v>
      </c>
      <c r="X274" s="168" t="s">
        <v>2902</v>
      </c>
      <c r="Y274">
        <v>634880.15</v>
      </c>
      <c r="Z274">
        <v>300.12</v>
      </c>
      <c r="AA274">
        <v>634580.03</v>
      </c>
      <c r="AB274">
        <v>6</v>
      </c>
      <c r="AC274">
        <v>269</v>
      </c>
      <c r="AD274">
        <v>133</v>
      </c>
      <c r="AE274" t="s">
        <v>5066</v>
      </c>
      <c r="AF274" t="s">
        <v>5067</v>
      </c>
      <c r="AG274">
        <v>2359.033568773234</v>
      </c>
      <c r="AH274">
        <v>0</v>
      </c>
      <c r="AI274">
        <v>7261.79</v>
      </c>
      <c r="AJ274" s="168" t="s">
        <v>2226</v>
      </c>
      <c r="AK274">
        <v>540067.53</v>
      </c>
      <c r="AL274">
        <v>1120000</v>
      </c>
      <c r="AM274" s="168" t="s">
        <v>3</v>
      </c>
      <c r="AN274" s="168" t="s">
        <v>1</v>
      </c>
      <c r="AO274" s="168"/>
      <c r="AP274" s="168" t="s">
        <v>2</v>
      </c>
      <c r="AQ274">
        <v>51860435.149999999</v>
      </c>
      <c r="AR274">
        <v>566687.9</v>
      </c>
      <c r="AS274">
        <v>51293747.25</v>
      </c>
      <c r="AT274">
        <v>25855</v>
      </c>
      <c r="AU274">
        <v>499</v>
      </c>
      <c r="AV274">
        <v>14935</v>
      </c>
      <c r="AW274">
        <v>3649.8610901850875</v>
      </c>
      <c r="AX274">
        <v>43709863.640000001</v>
      </c>
      <c r="AY274">
        <v>928592.94587448286</v>
      </c>
      <c r="AZ274">
        <v>102793.08066132265</v>
      </c>
      <c r="BA274" t="s">
        <v>4985</v>
      </c>
      <c r="BB274">
        <v>1983.9004931347902</v>
      </c>
      <c r="BC274">
        <v>0</v>
      </c>
      <c r="BD274">
        <v>417844.54</v>
      </c>
      <c r="BE274" s="168"/>
      <c r="BF274">
        <v>43709863.640000001</v>
      </c>
      <c r="BG274">
        <v>83495000</v>
      </c>
    </row>
    <row r="275" spans="1:59" x14ac:dyDescent="0.25">
      <c r="A275" s="168" t="s">
        <v>750</v>
      </c>
      <c r="B275" s="168" t="s">
        <v>527</v>
      </c>
      <c r="C275" s="168" t="s">
        <v>2220</v>
      </c>
      <c r="D275" s="168" t="s">
        <v>2221</v>
      </c>
      <c r="E275" s="168" t="s">
        <v>2222</v>
      </c>
      <c r="F275" s="168" t="s">
        <v>5068</v>
      </c>
      <c r="G275" s="168" t="s">
        <v>2227</v>
      </c>
      <c r="H275" s="168" t="s">
        <v>351</v>
      </c>
      <c r="I275" s="168" t="s">
        <v>2228</v>
      </c>
      <c r="J275" s="168" t="s">
        <v>2227</v>
      </c>
      <c r="K275">
        <v>4108.84</v>
      </c>
      <c r="L275">
        <v>110339.07</v>
      </c>
      <c r="M275">
        <v>0</v>
      </c>
      <c r="N275">
        <v>110339.07</v>
      </c>
      <c r="O275">
        <v>1</v>
      </c>
      <c r="P275">
        <v>30</v>
      </c>
      <c r="Q275">
        <v>66</v>
      </c>
      <c r="R275" s="168" t="s">
        <v>5068</v>
      </c>
      <c r="S275" s="168" t="s">
        <v>5069</v>
      </c>
      <c r="T275" s="168" t="s">
        <v>5070</v>
      </c>
      <c r="U275">
        <v>0</v>
      </c>
      <c r="V275">
        <v>2</v>
      </c>
      <c r="W275" s="168" t="s">
        <v>2229</v>
      </c>
      <c r="X275" s="168" t="s">
        <v>2902</v>
      </c>
      <c r="Y275">
        <v>634880.15</v>
      </c>
      <c r="Z275">
        <v>300.12</v>
      </c>
      <c r="AA275">
        <v>634580.03</v>
      </c>
      <c r="AB275">
        <v>6</v>
      </c>
      <c r="AC275">
        <v>269</v>
      </c>
      <c r="AD275">
        <v>133</v>
      </c>
      <c r="AE275" t="s">
        <v>5066</v>
      </c>
      <c r="AF275" t="s">
        <v>5067</v>
      </c>
      <c r="AG275">
        <v>2359.033568773234</v>
      </c>
      <c r="AH275">
        <v>0</v>
      </c>
      <c r="AI275">
        <v>7261.79</v>
      </c>
      <c r="AJ275" s="168" t="s">
        <v>2226</v>
      </c>
      <c r="AK275">
        <v>540067.53</v>
      </c>
      <c r="AL275">
        <v>1120000</v>
      </c>
      <c r="AM275" s="168" t="s">
        <v>3</v>
      </c>
      <c r="AN275" s="168" t="s">
        <v>1</v>
      </c>
      <c r="AO275" s="168"/>
      <c r="AP275" s="168" t="s">
        <v>2</v>
      </c>
      <c r="AQ275">
        <v>51860435.149999999</v>
      </c>
      <c r="AR275">
        <v>566687.9</v>
      </c>
      <c r="AS275">
        <v>51293747.25</v>
      </c>
      <c r="AT275">
        <v>25855</v>
      </c>
      <c r="AU275">
        <v>499</v>
      </c>
      <c r="AV275">
        <v>14935</v>
      </c>
      <c r="AW275">
        <v>3649.8610901850875</v>
      </c>
      <c r="AX275">
        <v>43709863.640000001</v>
      </c>
      <c r="AY275">
        <v>928592.94587448286</v>
      </c>
      <c r="AZ275">
        <v>102793.08066132265</v>
      </c>
      <c r="BA275" t="s">
        <v>4985</v>
      </c>
      <c r="BB275">
        <v>1983.9004931347902</v>
      </c>
      <c r="BC275">
        <v>0</v>
      </c>
      <c r="BD275">
        <v>417844.54</v>
      </c>
      <c r="BE275" s="168"/>
      <c r="BF275">
        <v>43709863.640000001</v>
      </c>
      <c r="BG275">
        <v>83495000</v>
      </c>
    </row>
    <row r="276" spans="1:59" x14ac:dyDescent="0.25">
      <c r="A276" s="168" t="s">
        <v>750</v>
      </c>
      <c r="B276" s="168" t="s">
        <v>527</v>
      </c>
      <c r="C276" s="168" t="s">
        <v>2220</v>
      </c>
      <c r="D276" s="168" t="s">
        <v>2221</v>
      </c>
      <c r="E276" s="168" t="s">
        <v>2222</v>
      </c>
      <c r="F276" s="168" t="s">
        <v>5071</v>
      </c>
      <c r="G276" s="168" t="s">
        <v>2230</v>
      </c>
      <c r="H276" s="168" t="s">
        <v>352</v>
      </c>
      <c r="I276" s="168" t="s">
        <v>2231</v>
      </c>
      <c r="J276" s="168" t="s">
        <v>2230</v>
      </c>
      <c r="K276">
        <v>2837.21</v>
      </c>
      <c r="L276">
        <v>80756.98</v>
      </c>
      <c r="M276">
        <v>0</v>
      </c>
      <c r="N276">
        <v>80756.98</v>
      </c>
      <c r="O276">
        <v>1</v>
      </c>
      <c r="P276">
        <v>16</v>
      </c>
      <c r="Q276">
        <v>43</v>
      </c>
      <c r="R276" s="168" t="s">
        <v>5071</v>
      </c>
      <c r="S276" s="168" t="s">
        <v>5072</v>
      </c>
      <c r="T276" s="168" t="s">
        <v>5073</v>
      </c>
      <c r="U276">
        <v>0</v>
      </c>
      <c r="V276">
        <v>3</v>
      </c>
      <c r="W276" s="168" t="s">
        <v>2232</v>
      </c>
      <c r="X276" s="168" t="s">
        <v>2902</v>
      </c>
      <c r="Y276">
        <v>634880.15</v>
      </c>
      <c r="Z276">
        <v>300.12</v>
      </c>
      <c r="AA276">
        <v>634580.03</v>
      </c>
      <c r="AB276">
        <v>6</v>
      </c>
      <c r="AC276">
        <v>269</v>
      </c>
      <c r="AD276">
        <v>133</v>
      </c>
      <c r="AE276" t="s">
        <v>5066</v>
      </c>
      <c r="AF276" t="s">
        <v>5067</v>
      </c>
      <c r="AG276">
        <v>2359.033568773234</v>
      </c>
      <c r="AH276">
        <v>0</v>
      </c>
      <c r="AI276">
        <v>7261.79</v>
      </c>
      <c r="AJ276" s="168" t="s">
        <v>2226</v>
      </c>
      <c r="AK276">
        <v>540067.53</v>
      </c>
      <c r="AL276">
        <v>1120000</v>
      </c>
      <c r="AM276" s="168" t="s">
        <v>3</v>
      </c>
      <c r="AN276" s="168" t="s">
        <v>1</v>
      </c>
      <c r="AO276" s="168"/>
      <c r="AP276" s="168" t="s">
        <v>2</v>
      </c>
      <c r="AQ276">
        <v>51860435.149999999</v>
      </c>
      <c r="AR276">
        <v>566687.9</v>
      </c>
      <c r="AS276">
        <v>51293747.25</v>
      </c>
      <c r="AT276">
        <v>25855</v>
      </c>
      <c r="AU276">
        <v>499</v>
      </c>
      <c r="AV276">
        <v>14935</v>
      </c>
      <c r="AW276">
        <v>3649.8610901850875</v>
      </c>
      <c r="AX276">
        <v>43709863.640000001</v>
      </c>
      <c r="AY276">
        <v>928592.94587448286</v>
      </c>
      <c r="AZ276">
        <v>102793.08066132265</v>
      </c>
      <c r="BA276" t="s">
        <v>4985</v>
      </c>
      <c r="BB276">
        <v>1983.9004931347902</v>
      </c>
      <c r="BC276">
        <v>0</v>
      </c>
      <c r="BD276">
        <v>417844.54</v>
      </c>
      <c r="BE276" s="168"/>
      <c r="BF276">
        <v>43709863.640000001</v>
      </c>
      <c r="BG276">
        <v>83495000</v>
      </c>
    </row>
    <row r="277" spans="1:59" x14ac:dyDescent="0.25">
      <c r="A277" s="168" t="s">
        <v>750</v>
      </c>
      <c r="B277" s="168" t="s">
        <v>527</v>
      </c>
      <c r="C277" s="168" t="s">
        <v>2220</v>
      </c>
      <c r="D277" s="168" t="s">
        <v>2221</v>
      </c>
      <c r="E277" s="168" t="s">
        <v>2222</v>
      </c>
      <c r="F277" s="168" t="s">
        <v>4306</v>
      </c>
      <c r="G277" s="168" t="s">
        <v>2233</v>
      </c>
      <c r="H277" s="168" t="s">
        <v>353</v>
      </c>
      <c r="I277" s="168" t="s">
        <v>2234</v>
      </c>
      <c r="J277" s="168" t="s">
        <v>2233</v>
      </c>
      <c r="K277">
        <v>0</v>
      </c>
      <c r="L277">
        <v>54925.03</v>
      </c>
      <c r="M277">
        <v>0</v>
      </c>
      <c r="N277">
        <v>54925.03</v>
      </c>
      <c r="O277">
        <v>1</v>
      </c>
      <c r="P277">
        <v>13</v>
      </c>
      <c r="Q277">
        <v>35</v>
      </c>
      <c r="R277" s="168" t="s">
        <v>4306</v>
      </c>
      <c r="S277" s="168" t="s">
        <v>4307</v>
      </c>
      <c r="T277" s="168" t="s">
        <v>4308</v>
      </c>
      <c r="U277">
        <v>0</v>
      </c>
      <c r="V277">
        <v>4</v>
      </c>
      <c r="W277" s="168" t="s">
        <v>2235</v>
      </c>
      <c r="X277" s="168" t="s">
        <v>2915</v>
      </c>
      <c r="Y277">
        <v>634880.15</v>
      </c>
      <c r="Z277">
        <v>300.12</v>
      </c>
      <c r="AA277">
        <v>634580.03</v>
      </c>
      <c r="AB277">
        <v>6</v>
      </c>
      <c r="AC277">
        <v>269</v>
      </c>
      <c r="AD277">
        <v>133</v>
      </c>
      <c r="AE277" t="s">
        <v>5066</v>
      </c>
      <c r="AF277" t="s">
        <v>5067</v>
      </c>
      <c r="AG277">
        <v>2359.033568773234</v>
      </c>
      <c r="AH277">
        <v>0</v>
      </c>
      <c r="AI277">
        <v>7261.79</v>
      </c>
      <c r="AJ277" s="168" t="s">
        <v>2226</v>
      </c>
      <c r="AK277">
        <v>540067.53</v>
      </c>
      <c r="AL277">
        <v>1120000</v>
      </c>
      <c r="AM277" s="168" t="s">
        <v>3</v>
      </c>
      <c r="AN277" s="168" t="s">
        <v>1</v>
      </c>
      <c r="AO277" s="168"/>
      <c r="AP277" s="168" t="s">
        <v>2</v>
      </c>
      <c r="AQ277">
        <v>51860435.149999999</v>
      </c>
      <c r="AR277">
        <v>566687.9</v>
      </c>
      <c r="AS277">
        <v>51293747.25</v>
      </c>
      <c r="AT277">
        <v>25855</v>
      </c>
      <c r="AU277">
        <v>499</v>
      </c>
      <c r="AV277">
        <v>14935</v>
      </c>
      <c r="AW277">
        <v>3649.8610901850875</v>
      </c>
      <c r="AX277">
        <v>43709863.640000001</v>
      </c>
      <c r="AY277">
        <v>928592.94587448286</v>
      </c>
      <c r="AZ277">
        <v>102793.08066132265</v>
      </c>
      <c r="BA277" t="s">
        <v>4985</v>
      </c>
      <c r="BB277">
        <v>1983.9004931347902</v>
      </c>
      <c r="BC277">
        <v>0</v>
      </c>
      <c r="BD277">
        <v>417844.54</v>
      </c>
      <c r="BE277" s="168"/>
      <c r="BF277">
        <v>43709863.640000001</v>
      </c>
      <c r="BG277">
        <v>83495000</v>
      </c>
    </row>
    <row r="278" spans="1:59" x14ac:dyDescent="0.25">
      <c r="A278" s="168" t="s">
        <v>750</v>
      </c>
      <c r="B278" s="168" t="s">
        <v>527</v>
      </c>
      <c r="C278" s="168" t="s">
        <v>2220</v>
      </c>
      <c r="D278" s="168" t="s">
        <v>2221</v>
      </c>
      <c r="E278" s="168" t="s">
        <v>2222</v>
      </c>
      <c r="F278" s="168" t="s">
        <v>5074</v>
      </c>
      <c r="G278" s="168" t="s">
        <v>2236</v>
      </c>
      <c r="H278" s="168" t="s">
        <v>354</v>
      </c>
      <c r="I278" s="168" t="s">
        <v>2237</v>
      </c>
      <c r="J278" s="168" t="s">
        <v>2236</v>
      </c>
      <c r="K278">
        <v>315.74</v>
      </c>
      <c r="L278">
        <v>224250.86</v>
      </c>
      <c r="M278">
        <v>0</v>
      </c>
      <c r="N278">
        <v>224250.86</v>
      </c>
      <c r="O278">
        <v>1</v>
      </c>
      <c r="P278">
        <v>39</v>
      </c>
      <c r="Q278">
        <v>60</v>
      </c>
      <c r="R278" s="168" t="s">
        <v>5074</v>
      </c>
      <c r="S278" s="168" t="s">
        <v>5075</v>
      </c>
      <c r="T278" s="168" t="s">
        <v>5076</v>
      </c>
      <c r="U278">
        <v>0</v>
      </c>
      <c r="V278">
        <v>5</v>
      </c>
      <c r="W278" s="168" t="s">
        <v>2238</v>
      </c>
      <c r="X278" s="168" t="s">
        <v>2902</v>
      </c>
      <c r="Y278">
        <v>634880.15</v>
      </c>
      <c r="Z278">
        <v>300.12</v>
      </c>
      <c r="AA278">
        <v>634580.03</v>
      </c>
      <c r="AB278">
        <v>6</v>
      </c>
      <c r="AC278">
        <v>269</v>
      </c>
      <c r="AD278">
        <v>133</v>
      </c>
      <c r="AE278" t="s">
        <v>5066</v>
      </c>
      <c r="AF278" t="s">
        <v>5067</v>
      </c>
      <c r="AG278">
        <v>2359.033568773234</v>
      </c>
      <c r="AH278">
        <v>0</v>
      </c>
      <c r="AI278">
        <v>7261.79</v>
      </c>
      <c r="AJ278" s="168" t="s">
        <v>2226</v>
      </c>
      <c r="AK278">
        <v>540067.53</v>
      </c>
      <c r="AL278">
        <v>1120000</v>
      </c>
      <c r="AM278" s="168" t="s">
        <v>3</v>
      </c>
      <c r="AN278" s="168" t="s">
        <v>1</v>
      </c>
      <c r="AO278" s="168"/>
      <c r="AP278" s="168" t="s">
        <v>2</v>
      </c>
      <c r="AQ278">
        <v>51860435.149999999</v>
      </c>
      <c r="AR278">
        <v>566687.9</v>
      </c>
      <c r="AS278">
        <v>51293747.25</v>
      </c>
      <c r="AT278">
        <v>25855</v>
      </c>
      <c r="AU278">
        <v>499</v>
      </c>
      <c r="AV278">
        <v>14935</v>
      </c>
      <c r="AW278">
        <v>3649.8610901850875</v>
      </c>
      <c r="AX278">
        <v>43709863.640000001</v>
      </c>
      <c r="AY278">
        <v>928592.94587448286</v>
      </c>
      <c r="AZ278">
        <v>102793.08066132265</v>
      </c>
      <c r="BA278" t="s">
        <v>4985</v>
      </c>
      <c r="BB278">
        <v>1983.9004931347902</v>
      </c>
      <c r="BC278">
        <v>0</v>
      </c>
      <c r="BD278">
        <v>417844.54</v>
      </c>
      <c r="BE278" s="168"/>
      <c r="BF278">
        <v>43709863.640000001</v>
      </c>
      <c r="BG278">
        <v>83495000</v>
      </c>
    </row>
    <row r="279" spans="1:59" x14ac:dyDescent="0.25">
      <c r="A279" s="168" t="s">
        <v>750</v>
      </c>
      <c r="B279" s="168" t="s">
        <v>527</v>
      </c>
      <c r="C279" s="168" t="s">
        <v>2220</v>
      </c>
      <c r="D279" s="168" t="s">
        <v>2221</v>
      </c>
      <c r="E279" s="168" t="s">
        <v>2222</v>
      </c>
      <c r="F279" s="168" t="s">
        <v>5077</v>
      </c>
      <c r="G279" s="168" t="s">
        <v>2239</v>
      </c>
      <c r="H279" s="168" t="s">
        <v>355</v>
      </c>
      <c r="I279" s="168" t="s">
        <v>2240</v>
      </c>
      <c r="J279" s="168" t="s">
        <v>2239</v>
      </c>
      <c r="K279">
        <v>0</v>
      </c>
      <c r="L279">
        <v>119363.65</v>
      </c>
      <c r="M279">
        <v>300.12</v>
      </c>
      <c r="N279">
        <v>119063.53</v>
      </c>
      <c r="O279">
        <v>1</v>
      </c>
      <c r="P279">
        <v>22</v>
      </c>
      <c r="Q279">
        <v>46</v>
      </c>
      <c r="R279" s="168" t="s">
        <v>5077</v>
      </c>
      <c r="S279" s="168" t="s">
        <v>5078</v>
      </c>
      <c r="T279" s="168" t="s">
        <v>5079</v>
      </c>
      <c r="U279">
        <v>0</v>
      </c>
      <c r="V279">
        <v>6</v>
      </c>
      <c r="W279" s="168" t="s">
        <v>2241</v>
      </c>
      <c r="X279" s="168" t="s">
        <v>2902</v>
      </c>
      <c r="Y279">
        <v>634880.15</v>
      </c>
      <c r="Z279">
        <v>300.12</v>
      </c>
      <c r="AA279">
        <v>634580.03</v>
      </c>
      <c r="AB279">
        <v>6</v>
      </c>
      <c r="AC279">
        <v>269</v>
      </c>
      <c r="AD279">
        <v>133</v>
      </c>
      <c r="AE279" t="s">
        <v>5066</v>
      </c>
      <c r="AF279" t="s">
        <v>5067</v>
      </c>
      <c r="AG279">
        <v>2359.033568773234</v>
      </c>
      <c r="AH279">
        <v>0</v>
      </c>
      <c r="AI279">
        <v>7261.79</v>
      </c>
      <c r="AJ279" s="168" t="s">
        <v>2226</v>
      </c>
      <c r="AK279">
        <v>540067.53</v>
      </c>
      <c r="AL279">
        <v>1120000</v>
      </c>
      <c r="AM279" s="168" t="s">
        <v>3</v>
      </c>
      <c r="AN279" s="168" t="s">
        <v>1</v>
      </c>
      <c r="AO279" s="168"/>
      <c r="AP279" s="168" t="s">
        <v>2</v>
      </c>
      <c r="AQ279">
        <v>51860435.149999999</v>
      </c>
      <c r="AR279">
        <v>566687.9</v>
      </c>
      <c r="AS279">
        <v>51293747.25</v>
      </c>
      <c r="AT279">
        <v>25855</v>
      </c>
      <c r="AU279">
        <v>499</v>
      </c>
      <c r="AV279">
        <v>14935</v>
      </c>
      <c r="AW279">
        <v>3649.8610901850875</v>
      </c>
      <c r="AX279">
        <v>43709863.640000001</v>
      </c>
      <c r="AY279">
        <v>928592.94587448286</v>
      </c>
      <c r="AZ279">
        <v>102793.08066132265</v>
      </c>
      <c r="BA279" t="s">
        <v>4985</v>
      </c>
      <c r="BB279">
        <v>1983.9004931347902</v>
      </c>
      <c r="BC279">
        <v>0</v>
      </c>
      <c r="BD279">
        <v>417844.54</v>
      </c>
      <c r="BE279" s="168"/>
      <c r="BF279">
        <v>43709863.640000001</v>
      </c>
      <c r="BG279">
        <v>83495000</v>
      </c>
    </row>
    <row r="280" spans="1:59" x14ac:dyDescent="0.25">
      <c r="A280" s="168" t="s">
        <v>750</v>
      </c>
      <c r="B280" s="168" t="s">
        <v>527</v>
      </c>
      <c r="C280" s="168" t="s">
        <v>751</v>
      </c>
      <c r="D280" s="168" t="s">
        <v>373</v>
      </c>
      <c r="E280" s="168" t="s">
        <v>752</v>
      </c>
      <c r="F280" s="168" t="s">
        <v>4309</v>
      </c>
      <c r="G280" s="168" t="s">
        <v>3047</v>
      </c>
      <c r="H280" s="168" t="s">
        <v>374</v>
      </c>
      <c r="I280" s="168" t="s">
        <v>3048</v>
      </c>
      <c r="J280" s="168" t="s">
        <v>3047</v>
      </c>
      <c r="K280">
        <v>0</v>
      </c>
      <c r="L280">
        <v>65741.88</v>
      </c>
      <c r="M280">
        <v>0</v>
      </c>
      <c r="N280">
        <v>65741.88</v>
      </c>
      <c r="O280">
        <v>1</v>
      </c>
      <c r="P280">
        <v>31</v>
      </c>
      <c r="Q280">
        <v>48</v>
      </c>
      <c r="R280" s="168" t="s">
        <v>4309</v>
      </c>
      <c r="S280" s="168" t="s">
        <v>4310</v>
      </c>
      <c r="T280" s="168" t="s">
        <v>4311</v>
      </c>
      <c r="U280">
        <v>0</v>
      </c>
      <c r="V280">
        <v>1</v>
      </c>
      <c r="W280" s="168" t="s">
        <v>3049</v>
      </c>
      <c r="X280" s="168" t="s">
        <v>2915</v>
      </c>
      <c r="Y280">
        <v>627415.65</v>
      </c>
      <c r="Z280">
        <v>2112.14</v>
      </c>
      <c r="AA280">
        <v>625303.51</v>
      </c>
      <c r="AB280">
        <v>6</v>
      </c>
      <c r="AC280">
        <v>324</v>
      </c>
      <c r="AD280">
        <v>172</v>
      </c>
      <c r="AE280" t="s">
        <v>4312</v>
      </c>
      <c r="AF280" t="s">
        <v>4313</v>
      </c>
      <c r="AG280">
        <v>1929.9491049382716</v>
      </c>
      <c r="AH280">
        <v>0</v>
      </c>
      <c r="AI280">
        <v>0</v>
      </c>
      <c r="AJ280" s="168" t="s">
        <v>753</v>
      </c>
      <c r="AK280">
        <v>530888.62</v>
      </c>
      <c r="AL280">
        <v>1080000</v>
      </c>
      <c r="AM280" s="168" t="s">
        <v>3</v>
      </c>
      <c r="AN280" s="168" t="s">
        <v>1</v>
      </c>
      <c r="AO280" s="168"/>
      <c r="AP280" s="168" t="s">
        <v>2</v>
      </c>
      <c r="AQ280">
        <v>51860435.149999999</v>
      </c>
      <c r="AR280">
        <v>566687.9</v>
      </c>
      <c r="AS280">
        <v>51293747.25</v>
      </c>
      <c r="AT280">
        <v>25855</v>
      </c>
      <c r="AU280">
        <v>499</v>
      </c>
      <c r="AV280">
        <v>14935</v>
      </c>
      <c r="AW280">
        <v>3649.8610901850875</v>
      </c>
      <c r="AX280">
        <v>43709863.640000001</v>
      </c>
      <c r="AY280">
        <v>928592.94587448286</v>
      </c>
      <c r="AZ280">
        <v>102793.08066132265</v>
      </c>
      <c r="BA280" t="s">
        <v>4985</v>
      </c>
      <c r="BB280">
        <v>1983.9004931347902</v>
      </c>
      <c r="BC280">
        <v>0</v>
      </c>
      <c r="BD280">
        <v>417844.54</v>
      </c>
      <c r="BE280" s="168"/>
      <c r="BF280">
        <v>43709863.640000001</v>
      </c>
      <c r="BG280">
        <v>83495000</v>
      </c>
    </row>
    <row r="281" spans="1:59" x14ac:dyDescent="0.25">
      <c r="A281" s="168" t="s">
        <v>750</v>
      </c>
      <c r="B281" s="168" t="s">
        <v>527</v>
      </c>
      <c r="C281" s="168" t="s">
        <v>751</v>
      </c>
      <c r="D281" s="168" t="s">
        <v>373</v>
      </c>
      <c r="E281" s="168" t="s">
        <v>752</v>
      </c>
      <c r="F281" s="168" t="s">
        <v>3653</v>
      </c>
      <c r="G281" s="168" t="s">
        <v>2242</v>
      </c>
      <c r="H281" s="168" t="s">
        <v>375</v>
      </c>
      <c r="I281" s="168" t="s">
        <v>2243</v>
      </c>
      <c r="J281" s="168" t="s">
        <v>2242</v>
      </c>
      <c r="K281">
        <v>0</v>
      </c>
      <c r="L281">
        <v>43505.13</v>
      </c>
      <c r="M281">
        <v>0</v>
      </c>
      <c r="N281">
        <v>43505.13</v>
      </c>
      <c r="O281">
        <v>1</v>
      </c>
      <c r="P281">
        <v>12</v>
      </c>
      <c r="Q281">
        <v>22</v>
      </c>
      <c r="R281" s="168" t="s">
        <v>3653</v>
      </c>
      <c r="S281" s="168" t="s">
        <v>3654</v>
      </c>
      <c r="T281" s="168" t="s">
        <v>3655</v>
      </c>
      <c r="U281">
        <v>0</v>
      </c>
      <c r="V281">
        <v>2</v>
      </c>
      <c r="W281" s="168" t="s">
        <v>2244</v>
      </c>
      <c r="X281" s="168" t="s">
        <v>2902</v>
      </c>
      <c r="Y281">
        <v>627415.65</v>
      </c>
      <c r="Z281">
        <v>2112.14</v>
      </c>
      <c r="AA281">
        <v>625303.51</v>
      </c>
      <c r="AB281">
        <v>6</v>
      </c>
      <c r="AC281">
        <v>324</v>
      </c>
      <c r="AD281">
        <v>172</v>
      </c>
      <c r="AE281" t="s">
        <v>4312</v>
      </c>
      <c r="AF281" t="s">
        <v>4313</v>
      </c>
      <c r="AG281">
        <v>1929.9491049382716</v>
      </c>
      <c r="AH281">
        <v>0</v>
      </c>
      <c r="AI281">
        <v>0</v>
      </c>
      <c r="AJ281" s="168" t="s">
        <v>753</v>
      </c>
      <c r="AK281">
        <v>530888.62</v>
      </c>
      <c r="AL281">
        <v>1080000</v>
      </c>
      <c r="AM281" s="168" t="s">
        <v>3</v>
      </c>
      <c r="AN281" s="168" t="s">
        <v>1</v>
      </c>
      <c r="AO281" s="168"/>
      <c r="AP281" s="168" t="s">
        <v>2</v>
      </c>
      <c r="AQ281">
        <v>51860435.149999999</v>
      </c>
      <c r="AR281">
        <v>566687.9</v>
      </c>
      <c r="AS281">
        <v>51293747.25</v>
      </c>
      <c r="AT281">
        <v>25855</v>
      </c>
      <c r="AU281">
        <v>499</v>
      </c>
      <c r="AV281">
        <v>14935</v>
      </c>
      <c r="AW281">
        <v>3649.8610901850875</v>
      </c>
      <c r="AX281">
        <v>43709863.640000001</v>
      </c>
      <c r="AY281">
        <v>928592.94587448286</v>
      </c>
      <c r="AZ281">
        <v>102793.08066132265</v>
      </c>
      <c r="BA281" t="s">
        <v>4985</v>
      </c>
      <c r="BB281">
        <v>1983.9004931347902</v>
      </c>
      <c r="BC281">
        <v>0</v>
      </c>
      <c r="BD281">
        <v>417844.54</v>
      </c>
      <c r="BE281" s="168"/>
      <c r="BF281">
        <v>43709863.640000001</v>
      </c>
      <c r="BG281">
        <v>83495000</v>
      </c>
    </row>
    <row r="282" spans="1:59" x14ac:dyDescent="0.25">
      <c r="A282" s="168" t="s">
        <v>750</v>
      </c>
      <c r="B282" s="168" t="s">
        <v>527</v>
      </c>
      <c r="C282" s="168" t="s">
        <v>751</v>
      </c>
      <c r="D282" s="168" t="s">
        <v>373</v>
      </c>
      <c r="E282" s="168" t="s">
        <v>752</v>
      </c>
      <c r="F282" s="168" t="s">
        <v>4314</v>
      </c>
      <c r="G282" s="168" t="s">
        <v>3234</v>
      </c>
      <c r="H282" s="168" t="s">
        <v>376</v>
      </c>
      <c r="I282" s="168" t="s">
        <v>3235</v>
      </c>
      <c r="J282" s="168" t="s">
        <v>3234</v>
      </c>
      <c r="K282">
        <v>0</v>
      </c>
      <c r="L282">
        <v>55456.26</v>
      </c>
      <c r="M282">
        <v>2112.14</v>
      </c>
      <c r="N282">
        <v>53344.12</v>
      </c>
      <c r="O282">
        <v>1</v>
      </c>
      <c r="P282">
        <v>20</v>
      </c>
      <c r="Q282">
        <v>39</v>
      </c>
      <c r="R282" s="168" t="s">
        <v>4314</v>
      </c>
      <c r="S282" s="168" t="s">
        <v>4315</v>
      </c>
      <c r="T282" s="168" t="s">
        <v>4316</v>
      </c>
      <c r="U282">
        <v>0</v>
      </c>
      <c r="V282">
        <v>3</v>
      </c>
      <c r="W282" s="168" t="s">
        <v>3236</v>
      </c>
      <c r="X282" s="168" t="s">
        <v>2915</v>
      </c>
      <c r="Y282">
        <v>627415.65</v>
      </c>
      <c r="Z282">
        <v>2112.14</v>
      </c>
      <c r="AA282">
        <v>625303.51</v>
      </c>
      <c r="AB282">
        <v>6</v>
      </c>
      <c r="AC282">
        <v>324</v>
      </c>
      <c r="AD282">
        <v>172</v>
      </c>
      <c r="AE282" t="s">
        <v>4312</v>
      </c>
      <c r="AF282" t="s">
        <v>4313</v>
      </c>
      <c r="AG282">
        <v>1929.9491049382716</v>
      </c>
      <c r="AH282">
        <v>0</v>
      </c>
      <c r="AI282">
        <v>0</v>
      </c>
      <c r="AJ282" s="168" t="s">
        <v>753</v>
      </c>
      <c r="AK282">
        <v>530888.62</v>
      </c>
      <c r="AL282">
        <v>1080000</v>
      </c>
      <c r="AM282" s="168" t="s">
        <v>3</v>
      </c>
      <c r="AN282" s="168" t="s">
        <v>1</v>
      </c>
      <c r="AO282" s="168"/>
      <c r="AP282" s="168" t="s">
        <v>2</v>
      </c>
      <c r="AQ282">
        <v>51860435.149999999</v>
      </c>
      <c r="AR282">
        <v>566687.9</v>
      </c>
      <c r="AS282">
        <v>51293747.25</v>
      </c>
      <c r="AT282">
        <v>25855</v>
      </c>
      <c r="AU282">
        <v>499</v>
      </c>
      <c r="AV282">
        <v>14935</v>
      </c>
      <c r="AW282">
        <v>3649.8610901850875</v>
      </c>
      <c r="AX282">
        <v>43709863.640000001</v>
      </c>
      <c r="AY282">
        <v>928592.94587448286</v>
      </c>
      <c r="AZ282">
        <v>102793.08066132265</v>
      </c>
      <c r="BA282" t="s">
        <v>4985</v>
      </c>
      <c r="BB282">
        <v>1983.9004931347902</v>
      </c>
      <c r="BC282">
        <v>0</v>
      </c>
      <c r="BD282">
        <v>417844.54</v>
      </c>
      <c r="BE282" s="168"/>
      <c r="BF282">
        <v>43709863.640000001</v>
      </c>
      <c r="BG282">
        <v>83495000</v>
      </c>
    </row>
    <row r="283" spans="1:59" x14ac:dyDescent="0.25">
      <c r="A283" s="168" t="s">
        <v>750</v>
      </c>
      <c r="B283" s="168" t="s">
        <v>527</v>
      </c>
      <c r="C283" s="168" t="s">
        <v>751</v>
      </c>
      <c r="D283" s="168" t="s">
        <v>373</v>
      </c>
      <c r="E283" s="168" t="s">
        <v>752</v>
      </c>
      <c r="F283" s="168" t="s">
        <v>3926</v>
      </c>
      <c r="G283" s="168" t="s">
        <v>378</v>
      </c>
      <c r="H283" s="168" t="s">
        <v>379</v>
      </c>
      <c r="I283" s="168" t="s">
        <v>377</v>
      </c>
      <c r="J283" s="168" t="s">
        <v>378</v>
      </c>
      <c r="K283">
        <v>0</v>
      </c>
      <c r="L283">
        <v>118728.75</v>
      </c>
      <c r="M283">
        <v>0</v>
      </c>
      <c r="N283">
        <v>118728.75</v>
      </c>
      <c r="O283">
        <v>1</v>
      </c>
      <c r="P283">
        <v>28</v>
      </c>
      <c r="Q283">
        <v>49</v>
      </c>
      <c r="R283" s="168" t="s">
        <v>3926</v>
      </c>
      <c r="S283" s="168" t="s">
        <v>3927</v>
      </c>
      <c r="T283" s="168" t="s">
        <v>3928</v>
      </c>
      <c r="U283">
        <v>0</v>
      </c>
      <c r="V283">
        <v>4</v>
      </c>
      <c r="W283" s="168" t="s">
        <v>754</v>
      </c>
      <c r="X283" s="168" t="s">
        <v>2902</v>
      </c>
      <c r="Y283">
        <v>627415.65</v>
      </c>
      <c r="Z283">
        <v>2112.14</v>
      </c>
      <c r="AA283">
        <v>625303.51</v>
      </c>
      <c r="AB283">
        <v>6</v>
      </c>
      <c r="AC283">
        <v>324</v>
      </c>
      <c r="AD283">
        <v>172</v>
      </c>
      <c r="AE283" t="s">
        <v>4312</v>
      </c>
      <c r="AF283" t="s">
        <v>4313</v>
      </c>
      <c r="AG283">
        <v>1929.9491049382716</v>
      </c>
      <c r="AH283">
        <v>0</v>
      </c>
      <c r="AI283">
        <v>0</v>
      </c>
      <c r="AJ283" s="168" t="s">
        <v>753</v>
      </c>
      <c r="AK283">
        <v>530888.62</v>
      </c>
      <c r="AL283">
        <v>1080000</v>
      </c>
      <c r="AM283" s="168" t="s">
        <v>3</v>
      </c>
      <c r="AN283" s="168" t="s">
        <v>1</v>
      </c>
      <c r="AO283" s="168"/>
      <c r="AP283" s="168" t="s">
        <v>2</v>
      </c>
      <c r="AQ283">
        <v>51860435.149999999</v>
      </c>
      <c r="AR283">
        <v>566687.9</v>
      </c>
      <c r="AS283">
        <v>51293747.25</v>
      </c>
      <c r="AT283">
        <v>25855</v>
      </c>
      <c r="AU283">
        <v>499</v>
      </c>
      <c r="AV283">
        <v>14935</v>
      </c>
      <c r="AW283">
        <v>3649.8610901850875</v>
      </c>
      <c r="AX283">
        <v>43709863.640000001</v>
      </c>
      <c r="AY283">
        <v>928592.94587448286</v>
      </c>
      <c r="AZ283">
        <v>102793.08066132265</v>
      </c>
      <c r="BA283" t="s">
        <v>4985</v>
      </c>
      <c r="BB283">
        <v>1983.9004931347902</v>
      </c>
      <c r="BC283">
        <v>0</v>
      </c>
      <c r="BD283">
        <v>417844.54</v>
      </c>
      <c r="BE283" s="168"/>
      <c r="BF283">
        <v>43709863.640000001</v>
      </c>
      <c r="BG283">
        <v>83495000</v>
      </c>
    </row>
    <row r="284" spans="1:59" x14ac:dyDescent="0.25">
      <c r="A284" s="168" t="s">
        <v>750</v>
      </c>
      <c r="B284" s="168" t="s">
        <v>527</v>
      </c>
      <c r="C284" s="168" t="s">
        <v>751</v>
      </c>
      <c r="D284" s="168" t="s">
        <v>373</v>
      </c>
      <c r="E284" s="168" t="s">
        <v>752</v>
      </c>
      <c r="F284" s="168" t="s">
        <v>3929</v>
      </c>
      <c r="G284" s="168" t="s">
        <v>2245</v>
      </c>
      <c r="H284" s="168" t="s">
        <v>380</v>
      </c>
      <c r="I284" s="168" t="s">
        <v>2246</v>
      </c>
      <c r="J284" s="168" t="s">
        <v>2245</v>
      </c>
      <c r="K284">
        <v>0</v>
      </c>
      <c r="L284">
        <v>225122.15</v>
      </c>
      <c r="M284">
        <v>0</v>
      </c>
      <c r="N284">
        <v>225122.15</v>
      </c>
      <c r="O284">
        <v>1</v>
      </c>
      <c r="P284">
        <v>31</v>
      </c>
      <c r="Q284">
        <v>82</v>
      </c>
      <c r="R284" s="168" t="s">
        <v>3929</v>
      </c>
      <c r="S284" s="168" t="s">
        <v>3930</v>
      </c>
      <c r="T284" s="168" t="s">
        <v>3931</v>
      </c>
      <c r="U284">
        <v>0</v>
      </c>
      <c r="V284">
        <v>5</v>
      </c>
      <c r="W284" s="168" t="s">
        <v>2247</v>
      </c>
      <c r="X284" s="168" t="s">
        <v>2902</v>
      </c>
      <c r="Y284">
        <v>627415.65</v>
      </c>
      <c r="Z284">
        <v>2112.14</v>
      </c>
      <c r="AA284">
        <v>625303.51</v>
      </c>
      <c r="AB284">
        <v>6</v>
      </c>
      <c r="AC284">
        <v>324</v>
      </c>
      <c r="AD284">
        <v>172</v>
      </c>
      <c r="AE284" t="s">
        <v>4312</v>
      </c>
      <c r="AF284" t="s">
        <v>4313</v>
      </c>
      <c r="AG284">
        <v>1929.9491049382716</v>
      </c>
      <c r="AH284">
        <v>0</v>
      </c>
      <c r="AI284">
        <v>0</v>
      </c>
      <c r="AJ284" s="168" t="s">
        <v>753</v>
      </c>
      <c r="AK284">
        <v>530888.62</v>
      </c>
      <c r="AL284">
        <v>1080000</v>
      </c>
      <c r="AM284" s="168" t="s">
        <v>3</v>
      </c>
      <c r="AN284" s="168" t="s">
        <v>1</v>
      </c>
      <c r="AO284" s="168"/>
      <c r="AP284" s="168" t="s">
        <v>2</v>
      </c>
      <c r="AQ284">
        <v>51860435.149999999</v>
      </c>
      <c r="AR284">
        <v>566687.9</v>
      </c>
      <c r="AS284">
        <v>51293747.25</v>
      </c>
      <c r="AT284">
        <v>25855</v>
      </c>
      <c r="AU284">
        <v>499</v>
      </c>
      <c r="AV284">
        <v>14935</v>
      </c>
      <c r="AW284">
        <v>3649.8610901850875</v>
      </c>
      <c r="AX284">
        <v>43709863.640000001</v>
      </c>
      <c r="AY284">
        <v>928592.94587448286</v>
      </c>
      <c r="AZ284">
        <v>102793.08066132265</v>
      </c>
      <c r="BA284" t="s">
        <v>4985</v>
      </c>
      <c r="BB284">
        <v>1983.9004931347902</v>
      </c>
      <c r="BC284">
        <v>0</v>
      </c>
      <c r="BD284">
        <v>417844.54</v>
      </c>
      <c r="BE284" s="168"/>
      <c r="BF284">
        <v>43709863.640000001</v>
      </c>
      <c r="BG284">
        <v>83495000</v>
      </c>
    </row>
    <row r="285" spans="1:59" x14ac:dyDescent="0.25">
      <c r="A285" s="168" t="s">
        <v>750</v>
      </c>
      <c r="B285" s="168" t="s">
        <v>527</v>
      </c>
      <c r="C285" s="168" t="s">
        <v>751</v>
      </c>
      <c r="D285" s="168" t="s">
        <v>373</v>
      </c>
      <c r="E285" s="168" t="s">
        <v>752</v>
      </c>
      <c r="F285" s="168" t="s">
        <v>4317</v>
      </c>
      <c r="G285" s="168" t="s">
        <v>3050</v>
      </c>
      <c r="H285" s="168" t="s">
        <v>381</v>
      </c>
      <c r="I285" s="168" t="s">
        <v>3051</v>
      </c>
      <c r="J285" s="168" t="s">
        <v>3050</v>
      </c>
      <c r="K285">
        <v>0</v>
      </c>
      <c r="L285">
        <v>118861.48</v>
      </c>
      <c r="M285">
        <v>0</v>
      </c>
      <c r="N285">
        <v>118861.48</v>
      </c>
      <c r="O285">
        <v>1</v>
      </c>
      <c r="P285">
        <v>50</v>
      </c>
      <c r="Q285">
        <v>84</v>
      </c>
      <c r="R285" s="168" t="s">
        <v>4317</v>
      </c>
      <c r="S285" s="168" t="s">
        <v>4318</v>
      </c>
      <c r="T285" s="168" t="s">
        <v>4319</v>
      </c>
      <c r="U285">
        <v>0</v>
      </c>
      <c r="V285">
        <v>6</v>
      </c>
      <c r="W285" s="168" t="s">
        <v>3052</v>
      </c>
      <c r="X285" s="168" t="s">
        <v>2915</v>
      </c>
      <c r="Y285">
        <v>627415.65</v>
      </c>
      <c r="Z285">
        <v>2112.14</v>
      </c>
      <c r="AA285">
        <v>625303.51</v>
      </c>
      <c r="AB285">
        <v>6</v>
      </c>
      <c r="AC285">
        <v>324</v>
      </c>
      <c r="AD285">
        <v>172</v>
      </c>
      <c r="AE285" t="s">
        <v>4312</v>
      </c>
      <c r="AF285" t="s">
        <v>4313</v>
      </c>
      <c r="AG285">
        <v>1929.9491049382716</v>
      </c>
      <c r="AH285">
        <v>0</v>
      </c>
      <c r="AI285">
        <v>0</v>
      </c>
      <c r="AJ285" s="168" t="s">
        <v>753</v>
      </c>
      <c r="AK285">
        <v>530888.62</v>
      </c>
      <c r="AL285">
        <v>1080000</v>
      </c>
      <c r="AM285" s="168" t="s">
        <v>3</v>
      </c>
      <c r="AN285" s="168" t="s">
        <v>1</v>
      </c>
      <c r="AO285" s="168"/>
      <c r="AP285" s="168" t="s">
        <v>2</v>
      </c>
      <c r="AQ285">
        <v>51860435.149999999</v>
      </c>
      <c r="AR285">
        <v>566687.9</v>
      </c>
      <c r="AS285">
        <v>51293747.25</v>
      </c>
      <c r="AT285">
        <v>25855</v>
      </c>
      <c r="AU285">
        <v>499</v>
      </c>
      <c r="AV285">
        <v>14935</v>
      </c>
      <c r="AW285">
        <v>3649.8610901850875</v>
      </c>
      <c r="AX285">
        <v>43709863.640000001</v>
      </c>
      <c r="AY285">
        <v>928592.94587448286</v>
      </c>
      <c r="AZ285">
        <v>102793.08066132265</v>
      </c>
      <c r="BA285" t="s">
        <v>4985</v>
      </c>
      <c r="BB285">
        <v>1983.9004931347902</v>
      </c>
      <c r="BC285">
        <v>0</v>
      </c>
      <c r="BD285">
        <v>417844.54</v>
      </c>
      <c r="BE285" s="168"/>
      <c r="BF285">
        <v>43709863.640000001</v>
      </c>
      <c r="BG285">
        <v>83495000</v>
      </c>
    </row>
    <row r="286" spans="1:59" x14ac:dyDescent="0.25">
      <c r="A286" s="168" t="s">
        <v>750</v>
      </c>
      <c r="B286" s="168" t="s">
        <v>527</v>
      </c>
      <c r="C286" s="168" t="s">
        <v>2248</v>
      </c>
      <c r="D286" s="168" t="s">
        <v>2249</v>
      </c>
      <c r="E286" s="168" t="s">
        <v>2250</v>
      </c>
      <c r="F286" s="168" t="s">
        <v>5080</v>
      </c>
      <c r="G286" s="168" t="s">
        <v>2251</v>
      </c>
      <c r="H286" s="168" t="s">
        <v>359</v>
      </c>
      <c r="I286" s="168" t="s">
        <v>2252</v>
      </c>
      <c r="J286" s="168" t="s">
        <v>2251</v>
      </c>
      <c r="K286">
        <v>1902.8</v>
      </c>
      <c r="L286">
        <v>264432.99</v>
      </c>
      <c r="M286">
        <v>0</v>
      </c>
      <c r="N286">
        <v>264432.99</v>
      </c>
      <c r="O286">
        <v>1</v>
      </c>
      <c r="P286">
        <v>36</v>
      </c>
      <c r="Q286">
        <v>84</v>
      </c>
      <c r="R286" s="168" t="s">
        <v>5080</v>
      </c>
      <c r="S286" s="168" t="s">
        <v>5081</v>
      </c>
      <c r="T286" s="168" t="s">
        <v>5082</v>
      </c>
      <c r="U286">
        <v>0</v>
      </c>
      <c r="V286">
        <v>1</v>
      </c>
      <c r="W286" s="168" t="s">
        <v>2253</v>
      </c>
      <c r="X286" s="168" t="s">
        <v>2915</v>
      </c>
      <c r="Y286">
        <v>881124.12</v>
      </c>
      <c r="Z286">
        <v>300.12</v>
      </c>
      <c r="AA286">
        <v>880824</v>
      </c>
      <c r="AB286">
        <v>6</v>
      </c>
      <c r="AC286">
        <v>364</v>
      </c>
      <c r="AD286">
        <v>144</v>
      </c>
      <c r="AE286">
        <v>146804</v>
      </c>
      <c r="AF286" t="s">
        <v>5083</v>
      </c>
      <c r="AG286">
        <v>2419.8461538461538</v>
      </c>
      <c r="AH286">
        <v>0</v>
      </c>
      <c r="AI286">
        <v>21369.48</v>
      </c>
      <c r="AJ286" s="168" t="s">
        <v>2254</v>
      </c>
      <c r="AK286">
        <v>746454.91</v>
      </c>
      <c r="AL286">
        <v>920000</v>
      </c>
      <c r="AM286" s="168" t="s">
        <v>3</v>
      </c>
      <c r="AN286" s="168" t="s">
        <v>1</v>
      </c>
      <c r="AO286" s="168"/>
      <c r="AP286" s="168" t="s">
        <v>2</v>
      </c>
      <c r="AQ286">
        <v>51860435.149999999</v>
      </c>
      <c r="AR286">
        <v>566687.9</v>
      </c>
      <c r="AS286">
        <v>51293747.25</v>
      </c>
      <c r="AT286">
        <v>25855</v>
      </c>
      <c r="AU286">
        <v>499</v>
      </c>
      <c r="AV286">
        <v>14935</v>
      </c>
      <c r="AW286">
        <v>3649.8610901850875</v>
      </c>
      <c r="AX286">
        <v>43709863.640000001</v>
      </c>
      <c r="AY286">
        <v>928592.94587448286</v>
      </c>
      <c r="AZ286">
        <v>102793.08066132265</v>
      </c>
      <c r="BA286" t="s">
        <v>4985</v>
      </c>
      <c r="BB286">
        <v>1983.9004931347902</v>
      </c>
      <c r="BC286">
        <v>0</v>
      </c>
      <c r="BD286">
        <v>417844.54</v>
      </c>
      <c r="BE286" s="168"/>
      <c r="BF286">
        <v>43709863.640000001</v>
      </c>
      <c r="BG286">
        <v>83495000</v>
      </c>
    </row>
    <row r="287" spans="1:59" x14ac:dyDescent="0.25">
      <c r="A287" s="168" t="s">
        <v>750</v>
      </c>
      <c r="B287" s="168" t="s">
        <v>527</v>
      </c>
      <c r="C287" s="168" t="s">
        <v>2248</v>
      </c>
      <c r="D287" s="168" t="s">
        <v>2249</v>
      </c>
      <c r="E287" s="168" t="s">
        <v>2250</v>
      </c>
      <c r="F287" s="168" t="s">
        <v>5084</v>
      </c>
      <c r="G287" s="168" t="s">
        <v>2537</v>
      </c>
      <c r="H287" s="168" t="s">
        <v>360</v>
      </c>
      <c r="I287" s="168" t="s">
        <v>2538</v>
      </c>
      <c r="J287" s="168" t="s">
        <v>2537</v>
      </c>
      <c r="K287">
        <v>4124.46</v>
      </c>
      <c r="L287">
        <v>260102.91</v>
      </c>
      <c r="M287">
        <v>300.12</v>
      </c>
      <c r="N287">
        <v>259802.79</v>
      </c>
      <c r="O287">
        <v>1</v>
      </c>
      <c r="P287">
        <v>22</v>
      </c>
      <c r="Q287">
        <v>104</v>
      </c>
      <c r="R287" s="168" t="s">
        <v>5084</v>
      </c>
      <c r="S287" s="168" t="s">
        <v>5085</v>
      </c>
      <c r="T287" s="168" t="s">
        <v>5086</v>
      </c>
      <c r="U287">
        <v>0</v>
      </c>
      <c r="V287">
        <v>2</v>
      </c>
      <c r="W287" s="168" t="s">
        <v>2539</v>
      </c>
      <c r="X287" s="168" t="s">
        <v>2949</v>
      </c>
      <c r="Y287">
        <v>881124.12</v>
      </c>
      <c r="Z287">
        <v>300.12</v>
      </c>
      <c r="AA287">
        <v>880824</v>
      </c>
      <c r="AB287">
        <v>6</v>
      </c>
      <c r="AC287">
        <v>364</v>
      </c>
      <c r="AD287">
        <v>144</v>
      </c>
      <c r="AE287">
        <v>146804</v>
      </c>
      <c r="AF287" t="s">
        <v>5083</v>
      </c>
      <c r="AG287">
        <v>2419.8461538461538</v>
      </c>
      <c r="AH287">
        <v>0</v>
      </c>
      <c r="AI287">
        <v>21369.48</v>
      </c>
      <c r="AJ287" s="168" t="s">
        <v>2254</v>
      </c>
      <c r="AK287">
        <v>746454.91</v>
      </c>
      <c r="AL287">
        <v>920000</v>
      </c>
      <c r="AM287" s="168" t="s">
        <v>3</v>
      </c>
      <c r="AN287" s="168" t="s">
        <v>1</v>
      </c>
      <c r="AO287" s="168"/>
      <c r="AP287" s="168" t="s">
        <v>2</v>
      </c>
      <c r="AQ287">
        <v>51860435.149999999</v>
      </c>
      <c r="AR287">
        <v>566687.9</v>
      </c>
      <c r="AS287">
        <v>51293747.25</v>
      </c>
      <c r="AT287">
        <v>25855</v>
      </c>
      <c r="AU287">
        <v>499</v>
      </c>
      <c r="AV287">
        <v>14935</v>
      </c>
      <c r="AW287">
        <v>3649.8610901850875</v>
      </c>
      <c r="AX287">
        <v>43709863.640000001</v>
      </c>
      <c r="AY287">
        <v>928592.94587448286</v>
      </c>
      <c r="AZ287">
        <v>102793.08066132265</v>
      </c>
      <c r="BA287" t="s">
        <v>4985</v>
      </c>
      <c r="BB287">
        <v>1983.9004931347902</v>
      </c>
      <c r="BC287">
        <v>0</v>
      </c>
      <c r="BD287">
        <v>417844.54</v>
      </c>
      <c r="BE287" s="168"/>
      <c r="BF287">
        <v>43709863.640000001</v>
      </c>
      <c r="BG287">
        <v>83495000</v>
      </c>
    </row>
    <row r="288" spans="1:59" x14ac:dyDescent="0.25">
      <c r="A288" s="168" t="s">
        <v>750</v>
      </c>
      <c r="B288" s="168" t="s">
        <v>527</v>
      </c>
      <c r="C288" s="168" t="s">
        <v>2248</v>
      </c>
      <c r="D288" s="168" t="s">
        <v>2249</v>
      </c>
      <c r="E288" s="168" t="s">
        <v>2250</v>
      </c>
      <c r="F288" s="168" t="s">
        <v>5087</v>
      </c>
      <c r="G288" s="168" t="s">
        <v>3237</v>
      </c>
      <c r="H288" s="168" t="s">
        <v>2626</v>
      </c>
      <c r="I288" s="168" t="s">
        <v>3238</v>
      </c>
      <c r="J288" s="168" t="s">
        <v>3237</v>
      </c>
      <c r="K288">
        <v>12541.16</v>
      </c>
      <c r="L288">
        <v>127771.74</v>
      </c>
      <c r="M288">
        <v>0</v>
      </c>
      <c r="N288">
        <v>127771.74</v>
      </c>
      <c r="O288">
        <v>1</v>
      </c>
      <c r="P288">
        <v>16</v>
      </c>
      <c r="Q288">
        <v>58</v>
      </c>
      <c r="R288" s="168" t="s">
        <v>5087</v>
      </c>
      <c r="S288" s="168" t="s">
        <v>5088</v>
      </c>
      <c r="T288" s="168" t="s">
        <v>5089</v>
      </c>
      <c r="U288">
        <v>0</v>
      </c>
      <c r="V288">
        <v>3</v>
      </c>
      <c r="W288" s="168" t="s">
        <v>3239</v>
      </c>
      <c r="X288" s="168" t="s">
        <v>2902</v>
      </c>
      <c r="Y288">
        <v>881124.12</v>
      </c>
      <c r="Z288">
        <v>300.12</v>
      </c>
      <c r="AA288">
        <v>880824</v>
      </c>
      <c r="AB288">
        <v>6</v>
      </c>
      <c r="AC288">
        <v>364</v>
      </c>
      <c r="AD288">
        <v>144</v>
      </c>
      <c r="AE288">
        <v>146804</v>
      </c>
      <c r="AF288" t="s">
        <v>5083</v>
      </c>
      <c r="AG288">
        <v>2419.8461538461538</v>
      </c>
      <c r="AH288">
        <v>0</v>
      </c>
      <c r="AI288">
        <v>21369.48</v>
      </c>
      <c r="AJ288" s="168" t="s">
        <v>2254</v>
      </c>
      <c r="AK288">
        <v>746454.91</v>
      </c>
      <c r="AL288">
        <v>920000</v>
      </c>
      <c r="AM288" s="168" t="s">
        <v>3</v>
      </c>
      <c r="AN288" s="168" t="s">
        <v>1</v>
      </c>
      <c r="AO288" s="168"/>
      <c r="AP288" s="168" t="s">
        <v>2</v>
      </c>
      <c r="AQ288">
        <v>51860435.149999999</v>
      </c>
      <c r="AR288">
        <v>566687.9</v>
      </c>
      <c r="AS288">
        <v>51293747.25</v>
      </c>
      <c r="AT288">
        <v>25855</v>
      </c>
      <c r="AU288">
        <v>499</v>
      </c>
      <c r="AV288">
        <v>14935</v>
      </c>
      <c r="AW288">
        <v>3649.8610901850875</v>
      </c>
      <c r="AX288">
        <v>43709863.640000001</v>
      </c>
      <c r="AY288">
        <v>928592.94587448286</v>
      </c>
      <c r="AZ288">
        <v>102793.08066132265</v>
      </c>
      <c r="BA288" t="s">
        <v>4985</v>
      </c>
      <c r="BB288">
        <v>1983.9004931347902</v>
      </c>
      <c r="BC288">
        <v>0</v>
      </c>
      <c r="BD288">
        <v>417844.54</v>
      </c>
      <c r="BE288" s="168"/>
      <c r="BF288">
        <v>43709863.640000001</v>
      </c>
      <c r="BG288">
        <v>83495000</v>
      </c>
    </row>
    <row r="289" spans="1:59" x14ac:dyDescent="0.25">
      <c r="A289" s="168" t="s">
        <v>750</v>
      </c>
      <c r="B289" s="168" t="s">
        <v>527</v>
      </c>
      <c r="C289" s="168" t="s">
        <v>2248</v>
      </c>
      <c r="D289" s="168" t="s">
        <v>2249</v>
      </c>
      <c r="E289" s="168" t="s">
        <v>2250</v>
      </c>
      <c r="F289" s="168" t="s">
        <v>5090</v>
      </c>
      <c r="G289" s="168" t="s">
        <v>3053</v>
      </c>
      <c r="H289" s="168" t="s">
        <v>361</v>
      </c>
      <c r="I289" s="168" t="s">
        <v>3054</v>
      </c>
      <c r="J289" s="168" t="s">
        <v>3053</v>
      </c>
      <c r="K289">
        <v>2801.06</v>
      </c>
      <c r="L289">
        <v>113521.83</v>
      </c>
      <c r="M289">
        <v>0</v>
      </c>
      <c r="N289">
        <v>113521.83</v>
      </c>
      <c r="O289">
        <v>1</v>
      </c>
      <c r="P289">
        <v>28</v>
      </c>
      <c r="Q289">
        <v>52</v>
      </c>
      <c r="R289" s="168" t="s">
        <v>5090</v>
      </c>
      <c r="S289" s="168" t="s">
        <v>5091</v>
      </c>
      <c r="T289" s="168" t="s">
        <v>5092</v>
      </c>
      <c r="U289">
        <v>0</v>
      </c>
      <c r="V289">
        <v>4</v>
      </c>
      <c r="W289" s="168" t="s">
        <v>3055</v>
      </c>
      <c r="X289" s="168" t="s">
        <v>2902</v>
      </c>
      <c r="Y289">
        <v>881124.12</v>
      </c>
      <c r="Z289">
        <v>300.12</v>
      </c>
      <c r="AA289">
        <v>880824</v>
      </c>
      <c r="AB289">
        <v>6</v>
      </c>
      <c r="AC289">
        <v>364</v>
      </c>
      <c r="AD289">
        <v>144</v>
      </c>
      <c r="AE289">
        <v>146804</v>
      </c>
      <c r="AF289" t="s">
        <v>5083</v>
      </c>
      <c r="AG289">
        <v>2419.8461538461538</v>
      </c>
      <c r="AH289">
        <v>0</v>
      </c>
      <c r="AI289">
        <v>21369.48</v>
      </c>
      <c r="AJ289" s="168" t="s">
        <v>2254</v>
      </c>
      <c r="AK289">
        <v>746454.91</v>
      </c>
      <c r="AL289">
        <v>920000</v>
      </c>
      <c r="AM289" s="168" t="s">
        <v>3</v>
      </c>
      <c r="AN289" s="168" t="s">
        <v>1</v>
      </c>
      <c r="AO289" s="168"/>
      <c r="AP289" s="168" t="s">
        <v>2</v>
      </c>
      <c r="AQ289">
        <v>51860435.149999999</v>
      </c>
      <c r="AR289">
        <v>566687.9</v>
      </c>
      <c r="AS289">
        <v>51293747.25</v>
      </c>
      <c r="AT289">
        <v>25855</v>
      </c>
      <c r="AU289">
        <v>499</v>
      </c>
      <c r="AV289">
        <v>14935</v>
      </c>
      <c r="AW289">
        <v>3649.8610901850875</v>
      </c>
      <c r="AX289">
        <v>43709863.640000001</v>
      </c>
      <c r="AY289">
        <v>928592.94587448286</v>
      </c>
      <c r="AZ289">
        <v>102793.08066132265</v>
      </c>
      <c r="BA289" t="s">
        <v>4985</v>
      </c>
      <c r="BB289">
        <v>1983.9004931347902</v>
      </c>
      <c r="BC289">
        <v>0</v>
      </c>
      <c r="BD289">
        <v>417844.54</v>
      </c>
      <c r="BE289" s="168"/>
      <c r="BF289">
        <v>43709863.640000001</v>
      </c>
      <c r="BG289">
        <v>83495000</v>
      </c>
    </row>
    <row r="290" spans="1:59" x14ac:dyDescent="0.25">
      <c r="A290" s="168" t="s">
        <v>750</v>
      </c>
      <c r="B290" s="168" t="s">
        <v>527</v>
      </c>
      <c r="C290" s="168" t="s">
        <v>2248</v>
      </c>
      <c r="D290" s="168" t="s">
        <v>2249</v>
      </c>
      <c r="E290" s="168" t="s">
        <v>2250</v>
      </c>
      <c r="F290" s="168" t="s">
        <v>3701</v>
      </c>
      <c r="G290" s="168" t="s">
        <v>3056</v>
      </c>
      <c r="H290" s="168" t="s">
        <v>362</v>
      </c>
      <c r="I290" s="168" t="s">
        <v>3057</v>
      </c>
      <c r="J290" s="168" t="s">
        <v>3056</v>
      </c>
      <c r="K290">
        <v>0</v>
      </c>
      <c r="L290">
        <v>100282.44</v>
      </c>
      <c r="M290">
        <v>0</v>
      </c>
      <c r="N290">
        <v>100282.44</v>
      </c>
      <c r="O290">
        <v>1</v>
      </c>
      <c r="P290">
        <v>31</v>
      </c>
      <c r="Q290">
        <v>53</v>
      </c>
      <c r="R290" s="168" t="s">
        <v>3701</v>
      </c>
      <c r="S290" s="168" t="s">
        <v>3702</v>
      </c>
      <c r="T290" s="168" t="s">
        <v>3703</v>
      </c>
      <c r="U290">
        <v>0</v>
      </c>
      <c r="V290">
        <v>5</v>
      </c>
      <c r="W290" s="168" t="s">
        <v>3058</v>
      </c>
      <c r="X290" s="168" t="s">
        <v>2915</v>
      </c>
      <c r="Y290">
        <v>881124.12</v>
      </c>
      <c r="Z290">
        <v>300.12</v>
      </c>
      <c r="AA290">
        <v>880824</v>
      </c>
      <c r="AB290">
        <v>6</v>
      </c>
      <c r="AC290">
        <v>364</v>
      </c>
      <c r="AD290">
        <v>144</v>
      </c>
      <c r="AE290">
        <v>146804</v>
      </c>
      <c r="AF290" t="s">
        <v>5083</v>
      </c>
      <c r="AG290">
        <v>2419.8461538461538</v>
      </c>
      <c r="AH290">
        <v>0</v>
      </c>
      <c r="AI290">
        <v>21369.48</v>
      </c>
      <c r="AJ290" s="168" t="s">
        <v>2254</v>
      </c>
      <c r="AK290">
        <v>746454.91</v>
      </c>
      <c r="AL290">
        <v>920000</v>
      </c>
      <c r="AM290" s="168" t="s">
        <v>3</v>
      </c>
      <c r="AN290" s="168" t="s">
        <v>1</v>
      </c>
      <c r="AO290" s="168"/>
      <c r="AP290" s="168" t="s">
        <v>2</v>
      </c>
      <c r="AQ290">
        <v>51860435.149999999</v>
      </c>
      <c r="AR290">
        <v>566687.9</v>
      </c>
      <c r="AS290">
        <v>51293747.25</v>
      </c>
      <c r="AT290">
        <v>25855</v>
      </c>
      <c r="AU290">
        <v>499</v>
      </c>
      <c r="AV290">
        <v>14935</v>
      </c>
      <c r="AW290">
        <v>3649.8610901850875</v>
      </c>
      <c r="AX290">
        <v>43709863.640000001</v>
      </c>
      <c r="AY290">
        <v>928592.94587448286</v>
      </c>
      <c r="AZ290">
        <v>102793.08066132265</v>
      </c>
      <c r="BA290" t="s">
        <v>4985</v>
      </c>
      <c r="BB290">
        <v>1983.9004931347902</v>
      </c>
      <c r="BC290">
        <v>0</v>
      </c>
      <c r="BD290">
        <v>417844.54</v>
      </c>
      <c r="BE290" s="168"/>
      <c r="BF290">
        <v>43709863.640000001</v>
      </c>
      <c r="BG290">
        <v>83495000</v>
      </c>
    </row>
    <row r="291" spans="1:59" x14ac:dyDescent="0.25">
      <c r="A291" s="168" t="s">
        <v>750</v>
      </c>
      <c r="B291" s="168" t="s">
        <v>527</v>
      </c>
      <c r="C291" s="168" t="s">
        <v>2248</v>
      </c>
      <c r="D291" s="168" t="s">
        <v>2249</v>
      </c>
      <c r="E291" s="168" t="s">
        <v>2250</v>
      </c>
      <c r="F291" s="168" t="s">
        <v>3600</v>
      </c>
      <c r="G291" s="168" t="s">
        <v>3240</v>
      </c>
      <c r="H291" s="168" t="s">
        <v>2882</v>
      </c>
      <c r="I291" s="168" t="s">
        <v>3241</v>
      </c>
      <c r="J291" s="168" t="s">
        <v>3240</v>
      </c>
      <c r="K291">
        <v>0</v>
      </c>
      <c r="L291">
        <v>15012.21</v>
      </c>
      <c r="M291">
        <v>0</v>
      </c>
      <c r="N291">
        <v>15012.21</v>
      </c>
      <c r="O291">
        <v>1</v>
      </c>
      <c r="P291">
        <v>11</v>
      </c>
      <c r="Q291">
        <v>13</v>
      </c>
      <c r="R291" s="168" t="s">
        <v>3600</v>
      </c>
      <c r="S291" s="168" t="s">
        <v>3601</v>
      </c>
      <c r="T291" s="168" t="s">
        <v>3602</v>
      </c>
      <c r="U291">
        <v>0</v>
      </c>
      <c r="V291">
        <v>6</v>
      </c>
      <c r="W291" s="168" t="s">
        <v>3242</v>
      </c>
      <c r="X291" s="168" t="s">
        <v>2870</v>
      </c>
      <c r="Y291">
        <v>881124.12</v>
      </c>
      <c r="Z291">
        <v>300.12</v>
      </c>
      <c r="AA291">
        <v>880824</v>
      </c>
      <c r="AB291">
        <v>6</v>
      </c>
      <c r="AC291">
        <v>364</v>
      </c>
      <c r="AD291">
        <v>144</v>
      </c>
      <c r="AE291">
        <v>146804</v>
      </c>
      <c r="AF291" t="s">
        <v>5083</v>
      </c>
      <c r="AG291">
        <v>2419.8461538461538</v>
      </c>
      <c r="AH291">
        <v>0</v>
      </c>
      <c r="AI291">
        <v>21369.48</v>
      </c>
      <c r="AJ291" s="168" t="s">
        <v>2254</v>
      </c>
      <c r="AK291">
        <v>746454.91</v>
      </c>
      <c r="AL291">
        <v>920000</v>
      </c>
      <c r="AM291" s="168" t="s">
        <v>3</v>
      </c>
      <c r="AN291" s="168" t="s">
        <v>1</v>
      </c>
      <c r="AO291" s="168"/>
      <c r="AP291" s="168" t="s">
        <v>2</v>
      </c>
      <c r="AQ291">
        <v>51860435.149999999</v>
      </c>
      <c r="AR291">
        <v>566687.9</v>
      </c>
      <c r="AS291">
        <v>51293747.25</v>
      </c>
      <c r="AT291">
        <v>25855</v>
      </c>
      <c r="AU291">
        <v>499</v>
      </c>
      <c r="AV291">
        <v>14935</v>
      </c>
      <c r="AW291">
        <v>3649.8610901850875</v>
      </c>
      <c r="AX291">
        <v>43709863.640000001</v>
      </c>
      <c r="AY291">
        <v>928592.94587448286</v>
      </c>
      <c r="AZ291">
        <v>102793.08066132265</v>
      </c>
      <c r="BA291" t="s">
        <v>4985</v>
      </c>
      <c r="BB291">
        <v>1983.9004931347902</v>
      </c>
      <c r="BC291">
        <v>0</v>
      </c>
      <c r="BD291">
        <v>417844.54</v>
      </c>
      <c r="BE291" s="168"/>
      <c r="BF291">
        <v>43709863.640000001</v>
      </c>
      <c r="BG291">
        <v>83495000</v>
      </c>
    </row>
    <row r="292" spans="1:59" x14ac:dyDescent="0.25">
      <c r="A292" s="168" t="s">
        <v>750</v>
      </c>
      <c r="B292" s="168" t="s">
        <v>527</v>
      </c>
      <c r="C292" s="168" t="s">
        <v>2255</v>
      </c>
      <c r="D292" s="168" t="s">
        <v>2256</v>
      </c>
      <c r="E292" s="168" t="s">
        <v>2257</v>
      </c>
      <c r="F292" s="168" t="s">
        <v>3622</v>
      </c>
      <c r="G292" s="168" t="s">
        <v>2707</v>
      </c>
      <c r="H292" s="168" t="s">
        <v>368</v>
      </c>
      <c r="I292" s="168" t="s">
        <v>2708</v>
      </c>
      <c r="J292" s="168" t="s">
        <v>2707</v>
      </c>
      <c r="K292">
        <v>0</v>
      </c>
      <c r="L292">
        <v>103405.75999999999</v>
      </c>
      <c r="M292">
        <v>1854.75</v>
      </c>
      <c r="N292">
        <v>101551.01</v>
      </c>
      <c r="O292">
        <v>1</v>
      </c>
      <c r="P292">
        <v>24</v>
      </c>
      <c r="Q292">
        <v>48</v>
      </c>
      <c r="R292" s="168" t="s">
        <v>3622</v>
      </c>
      <c r="S292" s="168" t="s">
        <v>4118</v>
      </c>
      <c r="T292" s="168" t="s">
        <v>4119</v>
      </c>
      <c r="U292">
        <v>0</v>
      </c>
      <c r="V292">
        <v>1</v>
      </c>
      <c r="W292" s="168" t="s">
        <v>2709</v>
      </c>
      <c r="X292" s="168" t="s">
        <v>2902</v>
      </c>
      <c r="Y292">
        <v>569734.05000000005</v>
      </c>
      <c r="Z292">
        <v>1854.75</v>
      </c>
      <c r="AA292">
        <v>567879.30000000005</v>
      </c>
      <c r="AB292">
        <v>6</v>
      </c>
      <c r="AC292">
        <v>288</v>
      </c>
      <c r="AD292">
        <v>138</v>
      </c>
      <c r="AE292">
        <v>94646.55</v>
      </c>
      <c r="AF292" t="s">
        <v>5093</v>
      </c>
      <c r="AG292">
        <v>1971.8031249999999</v>
      </c>
      <c r="AH292">
        <v>0</v>
      </c>
      <c r="AI292">
        <v>0</v>
      </c>
      <c r="AJ292" s="168" t="s">
        <v>2258</v>
      </c>
      <c r="AK292">
        <v>482810.93</v>
      </c>
      <c r="AL292">
        <v>1140000</v>
      </c>
      <c r="AM292" s="168" t="s">
        <v>3</v>
      </c>
      <c r="AN292" s="168" t="s">
        <v>1</v>
      </c>
      <c r="AO292" s="168"/>
      <c r="AP292" s="168" t="s">
        <v>2</v>
      </c>
      <c r="AQ292">
        <v>51860435.149999999</v>
      </c>
      <c r="AR292">
        <v>566687.9</v>
      </c>
      <c r="AS292">
        <v>51293747.25</v>
      </c>
      <c r="AT292">
        <v>25855</v>
      </c>
      <c r="AU292">
        <v>499</v>
      </c>
      <c r="AV292">
        <v>14935</v>
      </c>
      <c r="AW292">
        <v>3649.8610901850875</v>
      </c>
      <c r="AX292">
        <v>43709863.640000001</v>
      </c>
      <c r="AY292">
        <v>928592.94587448286</v>
      </c>
      <c r="AZ292">
        <v>102793.08066132265</v>
      </c>
      <c r="BA292" t="s">
        <v>4985</v>
      </c>
      <c r="BB292">
        <v>1983.9004931347902</v>
      </c>
      <c r="BC292">
        <v>0</v>
      </c>
      <c r="BD292">
        <v>417844.54</v>
      </c>
      <c r="BE292" s="168"/>
      <c r="BF292">
        <v>43709863.640000001</v>
      </c>
      <c r="BG292">
        <v>83495000</v>
      </c>
    </row>
    <row r="293" spans="1:59" x14ac:dyDescent="0.25">
      <c r="A293" s="168" t="s">
        <v>750</v>
      </c>
      <c r="B293" s="168" t="s">
        <v>527</v>
      </c>
      <c r="C293" s="168" t="s">
        <v>2255</v>
      </c>
      <c r="D293" s="168" t="s">
        <v>2256</v>
      </c>
      <c r="E293" s="168" t="s">
        <v>2257</v>
      </c>
      <c r="F293" s="168" t="s">
        <v>4510</v>
      </c>
      <c r="G293" s="168" t="s">
        <v>3059</v>
      </c>
      <c r="H293" s="168" t="s">
        <v>369</v>
      </c>
      <c r="I293" s="168" t="s">
        <v>3060</v>
      </c>
      <c r="J293" s="168" t="s">
        <v>3059</v>
      </c>
      <c r="K293">
        <v>0</v>
      </c>
      <c r="L293">
        <v>100331.86</v>
      </c>
      <c r="M293">
        <v>0</v>
      </c>
      <c r="N293">
        <v>100331.86</v>
      </c>
      <c r="O293">
        <v>1</v>
      </c>
      <c r="P293">
        <v>38</v>
      </c>
      <c r="Q293">
        <v>71</v>
      </c>
      <c r="R293" s="168" t="s">
        <v>4510</v>
      </c>
      <c r="S293" s="168" t="s">
        <v>4511</v>
      </c>
      <c r="T293" s="168" t="s">
        <v>4512</v>
      </c>
      <c r="U293">
        <v>0</v>
      </c>
      <c r="V293">
        <v>2</v>
      </c>
      <c r="W293" s="168" t="s">
        <v>3061</v>
      </c>
      <c r="X293" s="168" t="s">
        <v>2902</v>
      </c>
      <c r="Y293">
        <v>569734.05000000005</v>
      </c>
      <c r="Z293">
        <v>1854.75</v>
      </c>
      <c r="AA293">
        <v>567879.30000000005</v>
      </c>
      <c r="AB293">
        <v>6</v>
      </c>
      <c r="AC293">
        <v>288</v>
      </c>
      <c r="AD293">
        <v>138</v>
      </c>
      <c r="AE293">
        <v>94646.55</v>
      </c>
      <c r="AF293" t="s">
        <v>5093</v>
      </c>
      <c r="AG293">
        <v>1971.8031249999999</v>
      </c>
      <c r="AH293">
        <v>0</v>
      </c>
      <c r="AI293">
        <v>0</v>
      </c>
      <c r="AJ293" s="168" t="s">
        <v>2258</v>
      </c>
      <c r="AK293">
        <v>482810.93</v>
      </c>
      <c r="AL293">
        <v>1140000</v>
      </c>
      <c r="AM293" s="168" t="s">
        <v>3</v>
      </c>
      <c r="AN293" s="168" t="s">
        <v>1</v>
      </c>
      <c r="AO293" s="168"/>
      <c r="AP293" s="168" t="s">
        <v>2</v>
      </c>
      <c r="AQ293">
        <v>51860435.149999999</v>
      </c>
      <c r="AR293">
        <v>566687.9</v>
      </c>
      <c r="AS293">
        <v>51293747.25</v>
      </c>
      <c r="AT293">
        <v>25855</v>
      </c>
      <c r="AU293">
        <v>499</v>
      </c>
      <c r="AV293">
        <v>14935</v>
      </c>
      <c r="AW293">
        <v>3649.8610901850875</v>
      </c>
      <c r="AX293">
        <v>43709863.640000001</v>
      </c>
      <c r="AY293">
        <v>928592.94587448286</v>
      </c>
      <c r="AZ293">
        <v>102793.08066132265</v>
      </c>
      <c r="BA293" t="s">
        <v>4985</v>
      </c>
      <c r="BB293">
        <v>1983.9004931347902</v>
      </c>
      <c r="BC293">
        <v>0</v>
      </c>
      <c r="BD293">
        <v>417844.54</v>
      </c>
      <c r="BE293" s="168"/>
      <c r="BF293">
        <v>43709863.640000001</v>
      </c>
      <c r="BG293">
        <v>83495000</v>
      </c>
    </row>
    <row r="294" spans="1:59" x14ac:dyDescent="0.25">
      <c r="A294" s="168" t="s">
        <v>750</v>
      </c>
      <c r="B294" s="168" t="s">
        <v>527</v>
      </c>
      <c r="C294" s="168" t="s">
        <v>2255</v>
      </c>
      <c r="D294" s="168" t="s">
        <v>2256</v>
      </c>
      <c r="E294" s="168" t="s">
        <v>2257</v>
      </c>
      <c r="F294" s="168" t="s">
        <v>4810</v>
      </c>
      <c r="G294" s="168" t="s">
        <v>3062</v>
      </c>
      <c r="H294" s="168" t="s">
        <v>370</v>
      </c>
      <c r="I294" s="168" t="s">
        <v>3063</v>
      </c>
      <c r="J294" s="168" t="s">
        <v>3062</v>
      </c>
      <c r="K294">
        <v>0</v>
      </c>
      <c r="L294">
        <v>120875.83</v>
      </c>
      <c r="M294">
        <v>0</v>
      </c>
      <c r="N294">
        <v>120875.83</v>
      </c>
      <c r="O294">
        <v>1</v>
      </c>
      <c r="P294">
        <v>16</v>
      </c>
      <c r="Q294">
        <v>55</v>
      </c>
      <c r="R294" s="168" t="s">
        <v>4810</v>
      </c>
      <c r="S294" s="168" t="s">
        <v>4811</v>
      </c>
      <c r="T294" s="168" t="s">
        <v>4812</v>
      </c>
      <c r="U294">
        <v>0</v>
      </c>
      <c r="V294">
        <v>3</v>
      </c>
      <c r="W294" s="168" t="s">
        <v>3064</v>
      </c>
      <c r="X294" s="168" t="s">
        <v>2902</v>
      </c>
      <c r="Y294">
        <v>569734.05000000005</v>
      </c>
      <c r="Z294">
        <v>1854.75</v>
      </c>
      <c r="AA294">
        <v>567879.30000000005</v>
      </c>
      <c r="AB294">
        <v>6</v>
      </c>
      <c r="AC294">
        <v>288</v>
      </c>
      <c r="AD294">
        <v>138</v>
      </c>
      <c r="AE294">
        <v>94646.55</v>
      </c>
      <c r="AF294" t="s">
        <v>5093</v>
      </c>
      <c r="AG294">
        <v>1971.8031249999999</v>
      </c>
      <c r="AH294">
        <v>0</v>
      </c>
      <c r="AI294">
        <v>0</v>
      </c>
      <c r="AJ294" s="168" t="s">
        <v>2258</v>
      </c>
      <c r="AK294">
        <v>482810.93</v>
      </c>
      <c r="AL294">
        <v>1140000</v>
      </c>
      <c r="AM294" s="168" t="s">
        <v>3</v>
      </c>
      <c r="AN294" s="168" t="s">
        <v>1</v>
      </c>
      <c r="AO294" s="168"/>
      <c r="AP294" s="168" t="s">
        <v>2</v>
      </c>
      <c r="AQ294">
        <v>51860435.149999999</v>
      </c>
      <c r="AR294">
        <v>566687.9</v>
      </c>
      <c r="AS294">
        <v>51293747.25</v>
      </c>
      <c r="AT294">
        <v>25855</v>
      </c>
      <c r="AU294">
        <v>499</v>
      </c>
      <c r="AV294">
        <v>14935</v>
      </c>
      <c r="AW294">
        <v>3649.8610901850875</v>
      </c>
      <c r="AX294">
        <v>43709863.640000001</v>
      </c>
      <c r="AY294">
        <v>928592.94587448286</v>
      </c>
      <c r="AZ294">
        <v>102793.08066132265</v>
      </c>
      <c r="BA294" t="s">
        <v>4985</v>
      </c>
      <c r="BB294">
        <v>1983.9004931347902</v>
      </c>
      <c r="BC294">
        <v>0</v>
      </c>
      <c r="BD294">
        <v>417844.54</v>
      </c>
      <c r="BE294" s="168"/>
      <c r="BF294">
        <v>43709863.640000001</v>
      </c>
      <c r="BG294">
        <v>83495000</v>
      </c>
    </row>
    <row r="295" spans="1:59" x14ac:dyDescent="0.25">
      <c r="A295" s="168" t="s">
        <v>750</v>
      </c>
      <c r="B295" s="168" t="s">
        <v>527</v>
      </c>
      <c r="C295" s="168" t="s">
        <v>2255</v>
      </c>
      <c r="D295" s="168" t="s">
        <v>2256</v>
      </c>
      <c r="E295" s="168" t="s">
        <v>2257</v>
      </c>
      <c r="F295" s="168" t="s">
        <v>5094</v>
      </c>
      <c r="G295" s="168" t="s">
        <v>2765</v>
      </c>
      <c r="H295" s="168" t="s">
        <v>371</v>
      </c>
      <c r="I295" s="168" t="s">
        <v>2766</v>
      </c>
      <c r="J295" s="168" t="s">
        <v>2765</v>
      </c>
      <c r="K295">
        <v>0</v>
      </c>
      <c r="L295">
        <v>55786.13</v>
      </c>
      <c r="M295">
        <v>0</v>
      </c>
      <c r="N295">
        <v>55786.13</v>
      </c>
      <c r="O295">
        <v>1</v>
      </c>
      <c r="P295">
        <v>25</v>
      </c>
      <c r="Q295">
        <v>46</v>
      </c>
      <c r="R295" s="168" t="s">
        <v>5094</v>
      </c>
      <c r="S295" s="168" t="s">
        <v>5095</v>
      </c>
      <c r="T295" s="168" t="s">
        <v>5096</v>
      </c>
      <c r="U295">
        <v>0</v>
      </c>
      <c r="V295">
        <v>4</v>
      </c>
      <c r="W295" s="168" t="s">
        <v>2767</v>
      </c>
      <c r="X295" s="168" t="s">
        <v>2902</v>
      </c>
      <c r="Y295">
        <v>569734.05000000005</v>
      </c>
      <c r="Z295">
        <v>1854.75</v>
      </c>
      <c r="AA295">
        <v>567879.30000000005</v>
      </c>
      <c r="AB295">
        <v>6</v>
      </c>
      <c r="AC295">
        <v>288</v>
      </c>
      <c r="AD295">
        <v>138</v>
      </c>
      <c r="AE295">
        <v>94646.55</v>
      </c>
      <c r="AF295" t="s">
        <v>5093</v>
      </c>
      <c r="AG295">
        <v>1971.8031249999999</v>
      </c>
      <c r="AH295">
        <v>0</v>
      </c>
      <c r="AI295">
        <v>0</v>
      </c>
      <c r="AJ295" s="168" t="s">
        <v>2258</v>
      </c>
      <c r="AK295">
        <v>482810.93</v>
      </c>
      <c r="AL295">
        <v>1140000</v>
      </c>
      <c r="AM295" s="168" t="s">
        <v>3</v>
      </c>
      <c r="AN295" s="168" t="s">
        <v>1</v>
      </c>
      <c r="AO295" s="168"/>
      <c r="AP295" s="168" t="s">
        <v>2</v>
      </c>
      <c r="AQ295">
        <v>51860435.149999999</v>
      </c>
      <c r="AR295">
        <v>566687.9</v>
      </c>
      <c r="AS295">
        <v>51293747.25</v>
      </c>
      <c r="AT295">
        <v>25855</v>
      </c>
      <c r="AU295">
        <v>499</v>
      </c>
      <c r="AV295">
        <v>14935</v>
      </c>
      <c r="AW295">
        <v>3649.8610901850875</v>
      </c>
      <c r="AX295">
        <v>43709863.640000001</v>
      </c>
      <c r="AY295">
        <v>928592.94587448286</v>
      </c>
      <c r="AZ295">
        <v>102793.08066132265</v>
      </c>
      <c r="BA295" t="s">
        <v>4985</v>
      </c>
      <c r="BB295">
        <v>1983.9004931347902</v>
      </c>
      <c r="BC295">
        <v>0</v>
      </c>
      <c r="BD295">
        <v>417844.54</v>
      </c>
      <c r="BE295" s="168"/>
      <c r="BF295">
        <v>43709863.640000001</v>
      </c>
      <c r="BG295">
        <v>83495000</v>
      </c>
    </row>
    <row r="296" spans="1:59" x14ac:dyDescent="0.25">
      <c r="A296" s="168" t="s">
        <v>750</v>
      </c>
      <c r="B296" s="168" t="s">
        <v>527</v>
      </c>
      <c r="C296" s="168" t="s">
        <v>2255</v>
      </c>
      <c r="D296" s="168" t="s">
        <v>2256</v>
      </c>
      <c r="E296" s="168" t="s">
        <v>2257</v>
      </c>
      <c r="F296" s="168" t="s">
        <v>3822</v>
      </c>
      <c r="G296" s="168" t="s">
        <v>2646</v>
      </c>
      <c r="H296" s="168" t="s">
        <v>372</v>
      </c>
      <c r="I296" s="168" t="s">
        <v>2647</v>
      </c>
      <c r="J296" s="168" t="s">
        <v>2646</v>
      </c>
      <c r="K296">
        <v>0</v>
      </c>
      <c r="L296">
        <v>89222.44</v>
      </c>
      <c r="M296">
        <v>0</v>
      </c>
      <c r="N296">
        <v>89222.44</v>
      </c>
      <c r="O296">
        <v>1</v>
      </c>
      <c r="P296">
        <v>15</v>
      </c>
      <c r="Q296">
        <v>29</v>
      </c>
      <c r="R296" s="168" t="s">
        <v>3822</v>
      </c>
      <c r="S296" s="168" t="s">
        <v>3823</v>
      </c>
      <c r="T296" s="168" t="s">
        <v>3824</v>
      </c>
      <c r="U296">
        <v>0</v>
      </c>
      <c r="V296">
        <v>5</v>
      </c>
      <c r="W296" s="168" t="s">
        <v>2648</v>
      </c>
      <c r="X296" s="168" t="s">
        <v>2902</v>
      </c>
      <c r="Y296">
        <v>569734.05000000005</v>
      </c>
      <c r="Z296">
        <v>1854.75</v>
      </c>
      <c r="AA296">
        <v>567879.30000000005</v>
      </c>
      <c r="AB296">
        <v>6</v>
      </c>
      <c r="AC296">
        <v>288</v>
      </c>
      <c r="AD296">
        <v>138</v>
      </c>
      <c r="AE296">
        <v>94646.55</v>
      </c>
      <c r="AF296" t="s">
        <v>5093</v>
      </c>
      <c r="AG296">
        <v>1971.8031249999999</v>
      </c>
      <c r="AH296">
        <v>0</v>
      </c>
      <c r="AI296">
        <v>0</v>
      </c>
      <c r="AJ296" s="168" t="s">
        <v>2258</v>
      </c>
      <c r="AK296">
        <v>482810.93</v>
      </c>
      <c r="AL296">
        <v>1140000</v>
      </c>
      <c r="AM296" s="168" t="s">
        <v>3</v>
      </c>
      <c r="AN296" s="168" t="s">
        <v>1</v>
      </c>
      <c r="AO296" s="168"/>
      <c r="AP296" s="168" t="s">
        <v>2</v>
      </c>
      <c r="AQ296">
        <v>51860435.149999999</v>
      </c>
      <c r="AR296">
        <v>566687.9</v>
      </c>
      <c r="AS296">
        <v>51293747.25</v>
      </c>
      <c r="AT296">
        <v>25855</v>
      </c>
      <c r="AU296">
        <v>499</v>
      </c>
      <c r="AV296">
        <v>14935</v>
      </c>
      <c r="AW296">
        <v>3649.8610901850875</v>
      </c>
      <c r="AX296">
        <v>43709863.640000001</v>
      </c>
      <c r="AY296">
        <v>928592.94587448286</v>
      </c>
      <c r="AZ296">
        <v>102793.08066132265</v>
      </c>
      <c r="BA296" t="s">
        <v>4985</v>
      </c>
      <c r="BB296">
        <v>1983.9004931347902</v>
      </c>
      <c r="BC296">
        <v>0</v>
      </c>
      <c r="BD296">
        <v>417844.54</v>
      </c>
      <c r="BE296" s="168"/>
      <c r="BF296">
        <v>43709863.640000001</v>
      </c>
      <c r="BG296">
        <v>83495000</v>
      </c>
    </row>
    <row r="297" spans="1:59" x14ac:dyDescent="0.25">
      <c r="A297" s="168" t="s">
        <v>750</v>
      </c>
      <c r="B297" s="168" t="s">
        <v>527</v>
      </c>
      <c r="C297" s="168" t="s">
        <v>2255</v>
      </c>
      <c r="D297" s="168" t="s">
        <v>2256</v>
      </c>
      <c r="E297" s="168" t="s">
        <v>2257</v>
      </c>
      <c r="F297" s="168" t="s">
        <v>4513</v>
      </c>
      <c r="G297" s="168" t="s">
        <v>3065</v>
      </c>
      <c r="H297" s="168" t="s">
        <v>2768</v>
      </c>
      <c r="I297" s="168" t="s">
        <v>3066</v>
      </c>
      <c r="J297" s="168" t="s">
        <v>3065</v>
      </c>
      <c r="K297">
        <v>0</v>
      </c>
      <c r="L297">
        <v>100112.03</v>
      </c>
      <c r="M297">
        <v>0</v>
      </c>
      <c r="N297">
        <v>100112.03</v>
      </c>
      <c r="O297">
        <v>1</v>
      </c>
      <c r="P297">
        <v>20</v>
      </c>
      <c r="Q297">
        <v>39</v>
      </c>
      <c r="R297" s="168" t="s">
        <v>4513</v>
      </c>
      <c r="S297" s="168" t="s">
        <v>4514</v>
      </c>
      <c r="T297" s="168" t="s">
        <v>4515</v>
      </c>
      <c r="U297">
        <v>0</v>
      </c>
      <c r="V297">
        <v>6</v>
      </c>
      <c r="W297" s="168" t="s">
        <v>3067</v>
      </c>
      <c r="X297" s="168" t="s">
        <v>2902</v>
      </c>
      <c r="Y297">
        <v>569734.05000000005</v>
      </c>
      <c r="Z297">
        <v>1854.75</v>
      </c>
      <c r="AA297">
        <v>567879.30000000005</v>
      </c>
      <c r="AB297">
        <v>6</v>
      </c>
      <c r="AC297">
        <v>288</v>
      </c>
      <c r="AD297">
        <v>138</v>
      </c>
      <c r="AE297">
        <v>94646.55</v>
      </c>
      <c r="AF297" t="s">
        <v>5093</v>
      </c>
      <c r="AG297">
        <v>1971.8031249999999</v>
      </c>
      <c r="AH297">
        <v>0</v>
      </c>
      <c r="AI297">
        <v>0</v>
      </c>
      <c r="AJ297" s="168" t="s">
        <v>2258</v>
      </c>
      <c r="AK297">
        <v>482810.93</v>
      </c>
      <c r="AL297">
        <v>1140000</v>
      </c>
      <c r="AM297" s="168" t="s">
        <v>3</v>
      </c>
      <c r="AN297" s="168" t="s">
        <v>1</v>
      </c>
      <c r="AO297" s="168"/>
      <c r="AP297" s="168" t="s">
        <v>2</v>
      </c>
      <c r="AQ297">
        <v>51860435.149999999</v>
      </c>
      <c r="AR297">
        <v>566687.9</v>
      </c>
      <c r="AS297">
        <v>51293747.25</v>
      </c>
      <c r="AT297">
        <v>25855</v>
      </c>
      <c r="AU297">
        <v>499</v>
      </c>
      <c r="AV297">
        <v>14935</v>
      </c>
      <c r="AW297">
        <v>3649.8610901850875</v>
      </c>
      <c r="AX297">
        <v>43709863.640000001</v>
      </c>
      <c r="AY297">
        <v>928592.94587448286</v>
      </c>
      <c r="AZ297">
        <v>102793.08066132265</v>
      </c>
      <c r="BA297" t="s">
        <v>4985</v>
      </c>
      <c r="BB297">
        <v>1983.9004931347902</v>
      </c>
      <c r="BC297">
        <v>0</v>
      </c>
      <c r="BD297">
        <v>417844.54</v>
      </c>
      <c r="BE297" s="168"/>
      <c r="BF297">
        <v>43709863.640000001</v>
      </c>
      <c r="BG297">
        <v>83495000</v>
      </c>
    </row>
    <row r="298" spans="1:59" x14ac:dyDescent="0.25">
      <c r="A298" s="168" t="s">
        <v>750</v>
      </c>
      <c r="B298" s="168" t="s">
        <v>527</v>
      </c>
      <c r="C298" s="168" t="s">
        <v>2259</v>
      </c>
      <c r="D298" s="168" t="s">
        <v>2260</v>
      </c>
      <c r="E298" s="168" t="s">
        <v>2261</v>
      </c>
      <c r="F298" s="168" t="s">
        <v>5097</v>
      </c>
      <c r="G298" s="168" t="s">
        <v>3068</v>
      </c>
      <c r="H298" s="168" t="s">
        <v>363</v>
      </c>
      <c r="I298" s="168" t="s">
        <v>3069</v>
      </c>
      <c r="J298" s="168" t="s">
        <v>3068</v>
      </c>
      <c r="K298">
        <v>48326.63</v>
      </c>
      <c r="L298">
        <v>137945.54</v>
      </c>
      <c r="M298">
        <v>0</v>
      </c>
      <c r="N298">
        <v>137945.54</v>
      </c>
      <c r="O298">
        <v>1</v>
      </c>
      <c r="P298">
        <v>21</v>
      </c>
      <c r="Q298">
        <v>36</v>
      </c>
      <c r="R298" s="168" t="s">
        <v>5097</v>
      </c>
      <c r="S298" s="168" t="s">
        <v>5098</v>
      </c>
      <c r="T298" s="168" t="s">
        <v>5099</v>
      </c>
      <c r="U298">
        <v>0</v>
      </c>
      <c r="V298">
        <v>1</v>
      </c>
      <c r="W298" s="168" t="s">
        <v>3070</v>
      </c>
      <c r="X298" s="168" t="s">
        <v>2915</v>
      </c>
      <c r="Y298">
        <v>828547.89</v>
      </c>
      <c r="Z298">
        <v>0</v>
      </c>
      <c r="AA298">
        <v>828547.89</v>
      </c>
      <c r="AB298">
        <v>7</v>
      </c>
      <c r="AC298">
        <v>290</v>
      </c>
      <c r="AD298">
        <v>128</v>
      </c>
      <c r="AE298" t="s">
        <v>5100</v>
      </c>
      <c r="AF298">
        <v>6473.0303906250001</v>
      </c>
      <c r="AG298">
        <v>2857.0616896551724</v>
      </c>
      <c r="AH298">
        <v>0</v>
      </c>
      <c r="AI298">
        <v>67098.69</v>
      </c>
      <c r="AJ298" s="168" t="s">
        <v>2266</v>
      </c>
      <c r="AK298">
        <v>704521.42</v>
      </c>
      <c r="AL298">
        <v>1250000</v>
      </c>
      <c r="AM298" s="168" t="s">
        <v>3</v>
      </c>
      <c r="AN298" s="168" t="s">
        <v>1</v>
      </c>
      <c r="AO298" s="168"/>
      <c r="AP298" s="168" t="s">
        <v>2</v>
      </c>
      <c r="AQ298">
        <v>51860435.149999999</v>
      </c>
      <c r="AR298">
        <v>566687.9</v>
      </c>
      <c r="AS298">
        <v>51293747.25</v>
      </c>
      <c r="AT298">
        <v>25855</v>
      </c>
      <c r="AU298">
        <v>499</v>
      </c>
      <c r="AV298">
        <v>14935</v>
      </c>
      <c r="AW298">
        <v>3649.8610901850875</v>
      </c>
      <c r="AX298">
        <v>43709863.640000001</v>
      </c>
      <c r="AY298">
        <v>928592.94587448286</v>
      </c>
      <c r="AZ298">
        <v>102793.08066132265</v>
      </c>
      <c r="BA298" t="s">
        <v>4985</v>
      </c>
      <c r="BB298">
        <v>1983.9004931347902</v>
      </c>
      <c r="BC298">
        <v>0</v>
      </c>
      <c r="BD298">
        <v>417844.54</v>
      </c>
      <c r="BE298" s="168"/>
      <c r="BF298">
        <v>43709863.640000001</v>
      </c>
      <c r="BG298">
        <v>83495000</v>
      </c>
    </row>
    <row r="299" spans="1:59" x14ac:dyDescent="0.25">
      <c r="A299" s="168" t="s">
        <v>750</v>
      </c>
      <c r="B299" s="168" t="s">
        <v>527</v>
      </c>
      <c r="C299" s="168" t="s">
        <v>2259</v>
      </c>
      <c r="D299" s="168" t="s">
        <v>2260</v>
      </c>
      <c r="E299" s="168" t="s">
        <v>2261</v>
      </c>
      <c r="F299" s="168" t="s">
        <v>3825</v>
      </c>
      <c r="G299" s="168" t="s">
        <v>2262</v>
      </c>
      <c r="H299" s="168" t="s">
        <v>2263</v>
      </c>
      <c r="I299" s="168" t="s">
        <v>2264</v>
      </c>
      <c r="J299" s="168" t="s">
        <v>2262</v>
      </c>
      <c r="K299">
        <v>0</v>
      </c>
      <c r="L299">
        <v>65444</v>
      </c>
      <c r="M299">
        <v>0</v>
      </c>
      <c r="N299">
        <v>65444</v>
      </c>
      <c r="O299">
        <v>1</v>
      </c>
      <c r="P299">
        <v>13</v>
      </c>
      <c r="Q299">
        <v>29</v>
      </c>
      <c r="R299" s="168" t="s">
        <v>3825</v>
      </c>
      <c r="S299" s="168" t="s">
        <v>3826</v>
      </c>
      <c r="T299" s="168" t="s">
        <v>3827</v>
      </c>
      <c r="U299">
        <v>0</v>
      </c>
      <c r="V299">
        <v>2</v>
      </c>
      <c r="W299" s="168" t="s">
        <v>2265</v>
      </c>
      <c r="X299" s="168" t="s">
        <v>2915</v>
      </c>
      <c r="Y299">
        <v>828547.89</v>
      </c>
      <c r="Z299">
        <v>0</v>
      </c>
      <c r="AA299">
        <v>828547.89</v>
      </c>
      <c r="AB299">
        <v>7</v>
      </c>
      <c r="AC299">
        <v>290</v>
      </c>
      <c r="AD299">
        <v>128</v>
      </c>
      <c r="AE299" t="s">
        <v>5100</v>
      </c>
      <c r="AF299">
        <v>6473.0303906250001</v>
      </c>
      <c r="AG299">
        <v>2857.0616896551724</v>
      </c>
      <c r="AH299">
        <v>0</v>
      </c>
      <c r="AI299">
        <v>67098.69</v>
      </c>
      <c r="AJ299" s="168" t="s">
        <v>2266</v>
      </c>
      <c r="AK299">
        <v>704521.42</v>
      </c>
      <c r="AL299">
        <v>1250000</v>
      </c>
      <c r="AM299" s="168" t="s">
        <v>3</v>
      </c>
      <c r="AN299" s="168" t="s">
        <v>1</v>
      </c>
      <c r="AO299" s="168"/>
      <c r="AP299" s="168" t="s">
        <v>2</v>
      </c>
      <c r="AQ299">
        <v>51860435.149999999</v>
      </c>
      <c r="AR299">
        <v>566687.9</v>
      </c>
      <c r="AS299">
        <v>51293747.25</v>
      </c>
      <c r="AT299">
        <v>25855</v>
      </c>
      <c r="AU299">
        <v>499</v>
      </c>
      <c r="AV299">
        <v>14935</v>
      </c>
      <c r="AW299">
        <v>3649.8610901850875</v>
      </c>
      <c r="AX299">
        <v>43709863.640000001</v>
      </c>
      <c r="AY299">
        <v>928592.94587448286</v>
      </c>
      <c r="AZ299">
        <v>102793.08066132265</v>
      </c>
      <c r="BA299" t="s">
        <v>4985</v>
      </c>
      <c r="BB299">
        <v>1983.9004931347902</v>
      </c>
      <c r="BC299">
        <v>0</v>
      </c>
      <c r="BD299">
        <v>417844.54</v>
      </c>
      <c r="BE299" s="168"/>
      <c r="BF299">
        <v>43709863.640000001</v>
      </c>
      <c r="BG299">
        <v>83495000</v>
      </c>
    </row>
    <row r="300" spans="1:59" x14ac:dyDescent="0.25">
      <c r="A300" s="168" t="s">
        <v>750</v>
      </c>
      <c r="B300" s="168" t="s">
        <v>527</v>
      </c>
      <c r="C300" s="168" t="s">
        <v>2259</v>
      </c>
      <c r="D300" s="168" t="s">
        <v>2260</v>
      </c>
      <c r="E300" s="168" t="s">
        <v>2261</v>
      </c>
      <c r="F300" s="168" t="s">
        <v>4813</v>
      </c>
      <c r="G300" s="168" t="s">
        <v>3071</v>
      </c>
      <c r="H300" s="168" t="s">
        <v>364</v>
      </c>
      <c r="I300" s="168" t="s">
        <v>3072</v>
      </c>
      <c r="J300" s="168" t="s">
        <v>3071</v>
      </c>
      <c r="K300">
        <v>0</v>
      </c>
      <c r="L300">
        <v>111689.68</v>
      </c>
      <c r="M300">
        <v>0</v>
      </c>
      <c r="N300">
        <v>111689.68</v>
      </c>
      <c r="O300">
        <v>1</v>
      </c>
      <c r="P300">
        <v>14</v>
      </c>
      <c r="Q300">
        <v>35</v>
      </c>
      <c r="R300" s="168" t="s">
        <v>4813</v>
      </c>
      <c r="S300" s="168" t="s">
        <v>4814</v>
      </c>
      <c r="T300" s="168" t="s">
        <v>4815</v>
      </c>
      <c r="U300">
        <v>0</v>
      </c>
      <c r="V300">
        <v>3</v>
      </c>
      <c r="W300" s="168" t="s">
        <v>3073</v>
      </c>
      <c r="X300" s="168" t="s">
        <v>2902</v>
      </c>
      <c r="Y300">
        <v>828547.89</v>
      </c>
      <c r="Z300">
        <v>0</v>
      </c>
      <c r="AA300">
        <v>828547.89</v>
      </c>
      <c r="AB300">
        <v>7</v>
      </c>
      <c r="AC300">
        <v>290</v>
      </c>
      <c r="AD300">
        <v>128</v>
      </c>
      <c r="AE300" t="s">
        <v>5100</v>
      </c>
      <c r="AF300">
        <v>6473.0303906250001</v>
      </c>
      <c r="AG300">
        <v>2857.0616896551724</v>
      </c>
      <c r="AH300">
        <v>0</v>
      </c>
      <c r="AI300">
        <v>67098.69</v>
      </c>
      <c r="AJ300" s="168" t="s">
        <v>2266</v>
      </c>
      <c r="AK300">
        <v>704521.42</v>
      </c>
      <c r="AL300">
        <v>1250000</v>
      </c>
      <c r="AM300" s="168" t="s">
        <v>3</v>
      </c>
      <c r="AN300" s="168" t="s">
        <v>1</v>
      </c>
      <c r="AO300" s="168"/>
      <c r="AP300" s="168" t="s">
        <v>2</v>
      </c>
      <c r="AQ300">
        <v>51860435.149999999</v>
      </c>
      <c r="AR300">
        <v>566687.9</v>
      </c>
      <c r="AS300">
        <v>51293747.25</v>
      </c>
      <c r="AT300">
        <v>25855</v>
      </c>
      <c r="AU300">
        <v>499</v>
      </c>
      <c r="AV300">
        <v>14935</v>
      </c>
      <c r="AW300">
        <v>3649.8610901850875</v>
      </c>
      <c r="AX300">
        <v>43709863.640000001</v>
      </c>
      <c r="AY300">
        <v>928592.94587448286</v>
      </c>
      <c r="AZ300">
        <v>102793.08066132265</v>
      </c>
      <c r="BA300" t="s">
        <v>4985</v>
      </c>
      <c r="BB300">
        <v>1983.9004931347902</v>
      </c>
      <c r="BC300">
        <v>0</v>
      </c>
      <c r="BD300">
        <v>417844.54</v>
      </c>
      <c r="BE300" s="168"/>
      <c r="BF300">
        <v>43709863.640000001</v>
      </c>
      <c r="BG300">
        <v>83495000</v>
      </c>
    </row>
    <row r="301" spans="1:59" x14ac:dyDescent="0.25">
      <c r="A301" s="168" t="s">
        <v>750</v>
      </c>
      <c r="B301" s="168" t="s">
        <v>527</v>
      </c>
      <c r="C301" s="168" t="s">
        <v>2259</v>
      </c>
      <c r="D301" s="168" t="s">
        <v>2260</v>
      </c>
      <c r="E301" s="168" t="s">
        <v>2261</v>
      </c>
      <c r="F301" s="168" t="s">
        <v>5101</v>
      </c>
      <c r="G301" s="168" t="s">
        <v>3074</v>
      </c>
      <c r="H301" s="168" t="s">
        <v>365</v>
      </c>
      <c r="I301" s="168" t="s">
        <v>3075</v>
      </c>
      <c r="J301" s="168" t="s">
        <v>3074</v>
      </c>
      <c r="K301">
        <v>13213.54</v>
      </c>
      <c r="L301">
        <v>176456.31</v>
      </c>
      <c r="M301">
        <v>0</v>
      </c>
      <c r="N301">
        <v>176456.31</v>
      </c>
      <c r="O301">
        <v>1</v>
      </c>
      <c r="P301">
        <v>12</v>
      </c>
      <c r="Q301">
        <v>48</v>
      </c>
      <c r="R301" s="168" t="s">
        <v>5101</v>
      </c>
      <c r="S301" s="168" t="s">
        <v>5102</v>
      </c>
      <c r="T301" s="168" t="s">
        <v>5103</v>
      </c>
      <c r="U301">
        <v>0</v>
      </c>
      <c r="V301">
        <v>4</v>
      </c>
      <c r="W301" s="168" t="s">
        <v>3076</v>
      </c>
      <c r="X301" s="168" t="s">
        <v>2902</v>
      </c>
      <c r="Y301">
        <v>828547.89</v>
      </c>
      <c r="Z301">
        <v>0</v>
      </c>
      <c r="AA301">
        <v>828547.89</v>
      </c>
      <c r="AB301">
        <v>7</v>
      </c>
      <c r="AC301">
        <v>290</v>
      </c>
      <c r="AD301">
        <v>128</v>
      </c>
      <c r="AE301" t="s">
        <v>5100</v>
      </c>
      <c r="AF301">
        <v>6473.0303906250001</v>
      </c>
      <c r="AG301">
        <v>2857.0616896551724</v>
      </c>
      <c r="AH301">
        <v>0</v>
      </c>
      <c r="AI301">
        <v>67098.69</v>
      </c>
      <c r="AJ301" s="168" t="s">
        <v>2266</v>
      </c>
      <c r="AK301">
        <v>704521.42</v>
      </c>
      <c r="AL301">
        <v>1250000</v>
      </c>
      <c r="AM301" s="168" t="s">
        <v>3</v>
      </c>
      <c r="AN301" s="168" t="s">
        <v>1</v>
      </c>
      <c r="AO301" s="168"/>
      <c r="AP301" s="168" t="s">
        <v>2</v>
      </c>
      <c r="AQ301">
        <v>51860435.149999999</v>
      </c>
      <c r="AR301">
        <v>566687.9</v>
      </c>
      <c r="AS301">
        <v>51293747.25</v>
      </c>
      <c r="AT301">
        <v>25855</v>
      </c>
      <c r="AU301">
        <v>499</v>
      </c>
      <c r="AV301">
        <v>14935</v>
      </c>
      <c r="AW301">
        <v>3649.8610901850875</v>
      </c>
      <c r="AX301">
        <v>43709863.640000001</v>
      </c>
      <c r="AY301">
        <v>928592.94587448286</v>
      </c>
      <c r="AZ301">
        <v>102793.08066132265</v>
      </c>
      <c r="BA301" t="s">
        <v>4985</v>
      </c>
      <c r="BB301">
        <v>1983.9004931347902</v>
      </c>
      <c r="BC301">
        <v>0</v>
      </c>
      <c r="BD301">
        <v>417844.54</v>
      </c>
      <c r="BE301" s="168"/>
      <c r="BF301">
        <v>43709863.640000001</v>
      </c>
      <c r="BG301">
        <v>83495000</v>
      </c>
    </row>
    <row r="302" spans="1:59" x14ac:dyDescent="0.25">
      <c r="A302" s="168" t="s">
        <v>750</v>
      </c>
      <c r="B302" s="168" t="s">
        <v>527</v>
      </c>
      <c r="C302" s="168" t="s">
        <v>2259</v>
      </c>
      <c r="D302" s="168" t="s">
        <v>2260</v>
      </c>
      <c r="E302" s="168" t="s">
        <v>2261</v>
      </c>
      <c r="F302" s="168" t="s">
        <v>4516</v>
      </c>
      <c r="G302" s="168" t="s">
        <v>3077</v>
      </c>
      <c r="H302" s="168" t="s">
        <v>926</v>
      </c>
      <c r="I302" s="168" t="s">
        <v>156</v>
      </c>
      <c r="J302" s="168" t="s">
        <v>3077</v>
      </c>
      <c r="K302">
        <v>0</v>
      </c>
      <c r="L302">
        <v>103153.63</v>
      </c>
      <c r="M302">
        <v>0</v>
      </c>
      <c r="N302">
        <v>103153.63</v>
      </c>
      <c r="O302">
        <v>1</v>
      </c>
      <c r="P302">
        <v>35</v>
      </c>
      <c r="Q302">
        <v>67</v>
      </c>
      <c r="R302" s="168" t="s">
        <v>4516</v>
      </c>
      <c r="S302" s="168" t="s">
        <v>4517</v>
      </c>
      <c r="T302" s="168" t="s">
        <v>4518</v>
      </c>
      <c r="U302">
        <v>0</v>
      </c>
      <c r="V302">
        <v>5</v>
      </c>
      <c r="W302" s="168" t="s">
        <v>3078</v>
      </c>
      <c r="X302" s="168" t="s">
        <v>2915</v>
      </c>
      <c r="Y302">
        <v>828547.89</v>
      </c>
      <c r="Z302">
        <v>0</v>
      </c>
      <c r="AA302">
        <v>828547.89</v>
      </c>
      <c r="AB302">
        <v>7</v>
      </c>
      <c r="AC302">
        <v>290</v>
      </c>
      <c r="AD302">
        <v>128</v>
      </c>
      <c r="AE302" t="s">
        <v>5100</v>
      </c>
      <c r="AF302">
        <v>6473.0303906250001</v>
      </c>
      <c r="AG302">
        <v>2857.0616896551724</v>
      </c>
      <c r="AH302">
        <v>0</v>
      </c>
      <c r="AI302">
        <v>67098.69</v>
      </c>
      <c r="AJ302" s="168" t="s">
        <v>2266</v>
      </c>
      <c r="AK302">
        <v>704521.42</v>
      </c>
      <c r="AL302">
        <v>1250000</v>
      </c>
      <c r="AM302" s="168" t="s">
        <v>3</v>
      </c>
      <c r="AN302" s="168" t="s">
        <v>1</v>
      </c>
      <c r="AO302" s="168"/>
      <c r="AP302" s="168" t="s">
        <v>2</v>
      </c>
      <c r="AQ302">
        <v>51860435.149999999</v>
      </c>
      <c r="AR302">
        <v>566687.9</v>
      </c>
      <c r="AS302">
        <v>51293747.25</v>
      </c>
      <c r="AT302">
        <v>25855</v>
      </c>
      <c r="AU302">
        <v>499</v>
      </c>
      <c r="AV302">
        <v>14935</v>
      </c>
      <c r="AW302">
        <v>3649.8610901850875</v>
      </c>
      <c r="AX302">
        <v>43709863.640000001</v>
      </c>
      <c r="AY302">
        <v>928592.94587448286</v>
      </c>
      <c r="AZ302">
        <v>102793.08066132265</v>
      </c>
      <c r="BA302" t="s">
        <v>4985</v>
      </c>
      <c r="BB302">
        <v>1983.9004931347902</v>
      </c>
      <c r="BC302">
        <v>0</v>
      </c>
      <c r="BD302">
        <v>417844.54</v>
      </c>
      <c r="BE302" s="168"/>
      <c r="BF302">
        <v>43709863.640000001</v>
      </c>
      <c r="BG302">
        <v>83495000</v>
      </c>
    </row>
    <row r="303" spans="1:59" x14ac:dyDescent="0.25">
      <c r="A303" s="168" t="s">
        <v>750</v>
      </c>
      <c r="B303" s="168" t="s">
        <v>527</v>
      </c>
      <c r="C303" s="168" t="s">
        <v>2259</v>
      </c>
      <c r="D303" s="168" t="s">
        <v>2260</v>
      </c>
      <c r="E303" s="168" t="s">
        <v>2261</v>
      </c>
      <c r="F303" s="168" t="s">
        <v>4519</v>
      </c>
      <c r="G303" s="168" t="s">
        <v>3079</v>
      </c>
      <c r="H303" s="168" t="s">
        <v>366</v>
      </c>
      <c r="I303" s="168" t="s">
        <v>3080</v>
      </c>
      <c r="J303" s="168" t="s">
        <v>3079</v>
      </c>
      <c r="K303">
        <v>0</v>
      </c>
      <c r="L303">
        <v>126895.13</v>
      </c>
      <c r="M303">
        <v>0</v>
      </c>
      <c r="N303">
        <v>126895.13</v>
      </c>
      <c r="O303">
        <v>1</v>
      </c>
      <c r="P303">
        <v>19</v>
      </c>
      <c r="Q303">
        <v>41</v>
      </c>
      <c r="R303" s="168" t="s">
        <v>4519</v>
      </c>
      <c r="S303" s="168" t="s">
        <v>4520</v>
      </c>
      <c r="T303" s="168" t="s">
        <v>4521</v>
      </c>
      <c r="U303">
        <v>0</v>
      </c>
      <c r="V303">
        <v>6</v>
      </c>
      <c r="W303" s="168" t="s">
        <v>3081</v>
      </c>
      <c r="X303" s="168" t="s">
        <v>2902</v>
      </c>
      <c r="Y303">
        <v>828547.89</v>
      </c>
      <c r="Z303">
        <v>0</v>
      </c>
      <c r="AA303">
        <v>828547.89</v>
      </c>
      <c r="AB303">
        <v>7</v>
      </c>
      <c r="AC303">
        <v>290</v>
      </c>
      <c r="AD303">
        <v>128</v>
      </c>
      <c r="AE303" t="s">
        <v>5100</v>
      </c>
      <c r="AF303">
        <v>6473.0303906250001</v>
      </c>
      <c r="AG303">
        <v>2857.0616896551724</v>
      </c>
      <c r="AH303">
        <v>0</v>
      </c>
      <c r="AI303">
        <v>67098.69</v>
      </c>
      <c r="AJ303" s="168" t="s">
        <v>2266</v>
      </c>
      <c r="AK303">
        <v>704521.42</v>
      </c>
      <c r="AL303">
        <v>1250000</v>
      </c>
      <c r="AM303" s="168" t="s">
        <v>3</v>
      </c>
      <c r="AN303" s="168" t="s">
        <v>1</v>
      </c>
      <c r="AO303" s="168"/>
      <c r="AP303" s="168" t="s">
        <v>2</v>
      </c>
      <c r="AQ303">
        <v>51860435.149999999</v>
      </c>
      <c r="AR303">
        <v>566687.9</v>
      </c>
      <c r="AS303">
        <v>51293747.25</v>
      </c>
      <c r="AT303">
        <v>25855</v>
      </c>
      <c r="AU303">
        <v>499</v>
      </c>
      <c r="AV303">
        <v>14935</v>
      </c>
      <c r="AW303">
        <v>3649.8610901850875</v>
      </c>
      <c r="AX303">
        <v>43709863.640000001</v>
      </c>
      <c r="AY303">
        <v>928592.94587448286</v>
      </c>
      <c r="AZ303">
        <v>102793.08066132265</v>
      </c>
      <c r="BA303" t="s">
        <v>4985</v>
      </c>
      <c r="BB303">
        <v>1983.9004931347902</v>
      </c>
      <c r="BC303">
        <v>0</v>
      </c>
      <c r="BD303">
        <v>417844.54</v>
      </c>
      <c r="BE303" s="168"/>
      <c r="BF303">
        <v>43709863.640000001</v>
      </c>
      <c r="BG303">
        <v>83495000</v>
      </c>
    </row>
    <row r="304" spans="1:59" x14ac:dyDescent="0.25">
      <c r="A304" s="168" t="s">
        <v>750</v>
      </c>
      <c r="B304" s="168" t="s">
        <v>527</v>
      </c>
      <c r="C304" s="168" t="s">
        <v>2259</v>
      </c>
      <c r="D304" s="168" t="s">
        <v>2260</v>
      </c>
      <c r="E304" s="168" t="s">
        <v>2261</v>
      </c>
      <c r="F304" s="168" t="s">
        <v>5104</v>
      </c>
      <c r="G304" s="168" t="s">
        <v>2710</v>
      </c>
      <c r="H304" s="168" t="s">
        <v>367</v>
      </c>
      <c r="I304" s="168" t="s">
        <v>2711</v>
      </c>
      <c r="J304" s="168" t="s">
        <v>2710</v>
      </c>
      <c r="K304">
        <v>5558.52</v>
      </c>
      <c r="L304">
        <v>106963.6</v>
      </c>
      <c r="M304">
        <v>0</v>
      </c>
      <c r="N304">
        <v>106963.6</v>
      </c>
      <c r="O304">
        <v>1</v>
      </c>
      <c r="P304">
        <v>14</v>
      </c>
      <c r="Q304">
        <v>34</v>
      </c>
      <c r="R304" s="168" t="s">
        <v>5104</v>
      </c>
      <c r="S304" s="168" t="s">
        <v>5105</v>
      </c>
      <c r="T304" s="168" t="s">
        <v>5106</v>
      </c>
      <c r="U304">
        <v>0</v>
      </c>
      <c r="V304">
        <v>7</v>
      </c>
      <c r="W304" s="168" t="s">
        <v>2712</v>
      </c>
      <c r="X304" s="168" t="s">
        <v>2915</v>
      </c>
      <c r="Y304">
        <v>828547.89</v>
      </c>
      <c r="Z304">
        <v>0</v>
      </c>
      <c r="AA304">
        <v>828547.89</v>
      </c>
      <c r="AB304">
        <v>7</v>
      </c>
      <c r="AC304">
        <v>290</v>
      </c>
      <c r="AD304">
        <v>128</v>
      </c>
      <c r="AE304" t="s">
        <v>5100</v>
      </c>
      <c r="AF304">
        <v>6473.0303906250001</v>
      </c>
      <c r="AG304">
        <v>2857.0616896551724</v>
      </c>
      <c r="AH304">
        <v>0</v>
      </c>
      <c r="AI304">
        <v>67098.69</v>
      </c>
      <c r="AJ304" s="168" t="s">
        <v>2266</v>
      </c>
      <c r="AK304">
        <v>704521.42</v>
      </c>
      <c r="AL304">
        <v>1250000</v>
      </c>
      <c r="AM304" s="168" t="s">
        <v>3</v>
      </c>
      <c r="AN304" s="168" t="s">
        <v>1</v>
      </c>
      <c r="AO304" s="168"/>
      <c r="AP304" s="168" t="s">
        <v>2</v>
      </c>
      <c r="AQ304">
        <v>51860435.149999999</v>
      </c>
      <c r="AR304">
        <v>566687.9</v>
      </c>
      <c r="AS304">
        <v>51293747.25</v>
      </c>
      <c r="AT304">
        <v>25855</v>
      </c>
      <c r="AU304">
        <v>499</v>
      </c>
      <c r="AV304">
        <v>14935</v>
      </c>
      <c r="AW304">
        <v>3649.8610901850875</v>
      </c>
      <c r="AX304">
        <v>43709863.640000001</v>
      </c>
      <c r="AY304">
        <v>928592.94587448286</v>
      </c>
      <c r="AZ304">
        <v>102793.08066132265</v>
      </c>
      <c r="BA304" t="s">
        <v>4985</v>
      </c>
      <c r="BB304">
        <v>1983.9004931347902</v>
      </c>
      <c r="BC304">
        <v>0</v>
      </c>
      <c r="BD304">
        <v>417844.54</v>
      </c>
      <c r="BE304" s="168"/>
      <c r="BF304">
        <v>43709863.640000001</v>
      </c>
      <c r="BG304">
        <v>83495000</v>
      </c>
    </row>
    <row r="305" spans="1:59" x14ac:dyDescent="0.25">
      <c r="A305" s="168" t="s">
        <v>755</v>
      </c>
      <c r="B305" s="168" t="s">
        <v>756</v>
      </c>
      <c r="C305" s="168" t="s">
        <v>757</v>
      </c>
      <c r="D305" s="168" t="s">
        <v>392</v>
      </c>
      <c r="E305" s="168" t="s">
        <v>758</v>
      </c>
      <c r="F305" s="168" t="s">
        <v>3828</v>
      </c>
      <c r="G305" s="168" t="s">
        <v>3314</v>
      </c>
      <c r="H305" s="168" t="s">
        <v>576</v>
      </c>
      <c r="I305" s="168" t="s">
        <v>3315</v>
      </c>
      <c r="J305" s="168" t="s">
        <v>3314</v>
      </c>
      <c r="K305">
        <v>0</v>
      </c>
      <c r="L305">
        <v>67439.66</v>
      </c>
      <c r="M305">
        <v>0</v>
      </c>
      <c r="N305">
        <v>67439.66</v>
      </c>
      <c r="O305">
        <v>1</v>
      </c>
      <c r="P305">
        <v>35</v>
      </c>
      <c r="Q305">
        <v>49</v>
      </c>
      <c r="R305" s="168" t="s">
        <v>3828</v>
      </c>
      <c r="S305" s="168" t="s">
        <v>3829</v>
      </c>
      <c r="T305" s="168" t="s">
        <v>3830</v>
      </c>
      <c r="U305">
        <v>0</v>
      </c>
      <c r="V305">
        <v>1</v>
      </c>
      <c r="W305" s="168" t="s">
        <v>2607</v>
      </c>
      <c r="X305" s="168" t="s">
        <v>2902</v>
      </c>
      <c r="Y305">
        <v>267722.77</v>
      </c>
      <c r="Z305">
        <v>0</v>
      </c>
      <c r="AA305">
        <v>267722.77</v>
      </c>
      <c r="AB305">
        <v>3</v>
      </c>
      <c r="AC305">
        <v>160</v>
      </c>
      <c r="AD305">
        <v>90</v>
      </c>
      <c r="AE305" t="s">
        <v>4816</v>
      </c>
      <c r="AF305" t="s">
        <v>4817</v>
      </c>
      <c r="AG305">
        <v>1673.2673124999999</v>
      </c>
      <c r="AH305">
        <v>0</v>
      </c>
      <c r="AI305">
        <v>1574.2</v>
      </c>
      <c r="AJ305" s="168" t="s">
        <v>759</v>
      </c>
      <c r="AK305">
        <v>227692.52</v>
      </c>
      <c r="AL305">
        <v>570000</v>
      </c>
      <c r="AM305" s="168" t="s">
        <v>3</v>
      </c>
      <c r="AN305" s="168" t="s">
        <v>1</v>
      </c>
      <c r="AO305" s="168"/>
      <c r="AP305" s="168" t="s">
        <v>2</v>
      </c>
      <c r="AQ305">
        <v>51860435.149999999</v>
      </c>
      <c r="AR305">
        <v>566687.9</v>
      </c>
      <c r="AS305">
        <v>51293747.25</v>
      </c>
      <c r="AT305">
        <v>25855</v>
      </c>
      <c r="AU305">
        <v>499</v>
      </c>
      <c r="AV305">
        <v>14935</v>
      </c>
      <c r="AW305">
        <v>3649.8610901850875</v>
      </c>
      <c r="AX305">
        <v>43709863.640000001</v>
      </c>
      <c r="AY305">
        <v>928592.94587448286</v>
      </c>
      <c r="AZ305">
        <v>102793.08066132265</v>
      </c>
      <c r="BA305" t="s">
        <v>4985</v>
      </c>
      <c r="BB305">
        <v>1983.9004931347902</v>
      </c>
      <c r="BC305">
        <v>0</v>
      </c>
      <c r="BD305">
        <v>417844.54</v>
      </c>
      <c r="BE305" s="168"/>
      <c r="BF305">
        <v>43709863.640000001</v>
      </c>
      <c r="BG305">
        <v>83495000</v>
      </c>
    </row>
    <row r="306" spans="1:59" x14ac:dyDescent="0.25">
      <c r="A306" s="168" t="s">
        <v>755</v>
      </c>
      <c r="B306" s="168" t="s">
        <v>756</v>
      </c>
      <c r="C306" s="168" t="s">
        <v>757</v>
      </c>
      <c r="D306" s="168" t="s">
        <v>392</v>
      </c>
      <c r="E306" s="168" t="s">
        <v>758</v>
      </c>
      <c r="F306" s="168" t="s">
        <v>3932</v>
      </c>
      <c r="G306" s="168" t="s">
        <v>2267</v>
      </c>
      <c r="H306" s="168" t="s">
        <v>393</v>
      </c>
      <c r="I306" s="168" t="s">
        <v>2268</v>
      </c>
      <c r="J306" s="168" t="s">
        <v>2267</v>
      </c>
      <c r="K306">
        <v>0</v>
      </c>
      <c r="L306">
        <v>79988.03</v>
      </c>
      <c r="M306">
        <v>0</v>
      </c>
      <c r="N306">
        <v>79988.03</v>
      </c>
      <c r="O306">
        <v>1</v>
      </c>
      <c r="P306">
        <v>18</v>
      </c>
      <c r="Q306">
        <v>37</v>
      </c>
      <c r="R306" s="168" t="s">
        <v>3932</v>
      </c>
      <c r="S306" s="168" t="s">
        <v>3933</v>
      </c>
      <c r="T306" s="168" t="s">
        <v>3934</v>
      </c>
      <c r="U306">
        <v>0</v>
      </c>
      <c r="V306">
        <v>2</v>
      </c>
      <c r="W306" s="168" t="s">
        <v>2269</v>
      </c>
      <c r="X306" s="168" t="s">
        <v>2902</v>
      </c>
      <c r="Y306">
        <v>267722.77</v>
      </c>
      <c r="Z306">
        <v>0</v>
      </c>
      <c r="AA306">
        <v>267722.77</v>
      </c>
      <c r="AB306">
        <v>3</v>
      </c>
      <c r="AC306">
        <v>160</v>
      </c>
      <c r="AD306">
        <v>90</v>
      </c>
      <c r="AE306" t="s">
        <v>4816</v>
      </c>
      <c r="AF306" t="s">
        <v>4817</v>
      </c>
      <c r="AG306">
        <v>1673.2673124999999</v>
      </c>
      <c r="AH306">
        <v>0</v>
      </c>
      <c r="AI306">
        <v>1574.2</v>
      </c>
      <c r="AJ306" s="168" t="s">
        <v>759</v>
      </c>
      <c r="AK306">
        <v>227692.52</v>
      </c>
      <c r="AL306">
        <v>570000</v>
      </c>
      <c r="AM306" s="168" t="s">
        <v>3</v>
      </c>
      <c r="AN306" s="168" t="s">
        <v>1</v>
      </c>
      <c r="AO306" s="168"/>
      <c r="AP306" s="168" t="s">
        <v>2</v>
      </c>
      <c r="AQ306">
        <v>51860435.149999999</v>
      </c>
      <c r="AR306">
        <v>566687.9</v>
      </c>
      <c r="AS306">
        <v>51293747.25</v>
      </c>
      <c r="AT306">
        <v>25855</v>
      </c>
      <c r="AU306">
        <v>499</v>
      </c>
      <c r="AV306">
        <v>14935</v>
      </c>
      <c r="AW306">
        <v>3649.8610901850875</v>
      </c>
      <c r="AX306">
        <v>43709863.640000001</v>
      </c>
      <c r="AY306">
        <v>928592.94587448286</v>
      </c>
      <c r="AZ306">
        <v>102793.08066132265</v>
      </c>
      <c r="BA306" t="s">
        <v>4985</v>
      </c>
      <c r="BB306">
        <v>1983.9004931347902</v>
      </c>
      <c r="BC306">
        <v>0</v>
      </c>
      <c r="BD306">
        <v>417844.54</v>
      </c>
      <c r="BE306" s="168"/>
      <c r="BF306">
        <v>43709863.640000001</v>
      </c>
      <c r="BG306">
        <v>83495000</v>
      </c>
    </row>
    <row r="307" spans="1:59" x14ac:dyDescent="0.25">
      <c r="A307" s="168" t="s">
        <v>755</v>
      </c>
      <c r="B307" s="168" t="s">
        <v>756</v>
      </c>
      <c r="C307" s="168" t="s">
        <v>757</v>
      </c>
      <c r="D307" s="168" t="s">
        <v>392</v>
      </c>
      <c r="E307" s="168" t="s">
        <v>758</v>
      </c>
      <c r="F307" s="168" t="s">
        <v>4818</v>
      </c>
      <c r="G307" s="168" t="s">
        <v>395</v>
      </c>
      <c r="H307" s="168" t="s">
        <v>396</v>
      </c>
      <c r="I307" s="168" t="s">
        <v>394</v>
      </c>
      <c r="J307" s="168" t="s">
        <v>395</v>
      </c>
      <c r="K307">
        <v>1574.2</v>
      </c>
      <c r="L307">
        <v>120295.08</v>
      </c>
      <c r="M307">
        <v>0</v>
      </c>
      <c r="N307">
        <v>120295.08</v>
      </c>
      <c r="O307">
        <v>1</v>
      </c>
      <c r="P307">
        <v>37</v>
      </c>
      <c r="Q307">
        <v>74</v>
      </c>
      <c r="R307" s="168" t="s">
        <v>4818</v>
      </c>
      <c r="S307" s="168" t="s">
        <v>4819</v>
      </c>
      <c r="T307" s="168" t="s">
        <v>4820</v>
      </c>
      <c r="U307">
        <v>0</v>
      </c>
      <c r="V307">
        <v>3</v>
      </c>
      <c r="W307" s="168" t="s">
        <v>760</v>
      </c>
      <c r="X307" s="168" t="s">
        <v>2902</v>
      </c>
      <c r="Y307">
        <v>267722.77</v>
      </c>
      <c r="Z307">
        <v>0</v>
      </c>
      <c r="AA307">
        <v>267722.77</v>
      </c>
      <c r="AB307">
        <v>3</v>
      </c>
      <c r="AC307">
        <v>160</v>
      </c>
      <c r="AD307">
        <v>90</v>
      </c>
      <c r="AE307" t="s">
        <v>4816</v>
      </c>
      <c r="AF307" t="s">
        <v>4817</v>
      </c>
      <c r="AG307">
        <v>1673.2673124999999</v>
      </c>
      <c r="AH307">
        <v>0</v>
      </c>
      <c r="AI307">
        <v>1574.2</v>
      </c>
      <c r="AJ307" s="168" t="s">
        <v>759</v>
      </c>
      <c r="AK307">
        <v>227692.52</v>
      </c>
      <c r="AL307">
        <v>570000</v>
      </c>
      <c r="AM307" s="168" t="s">
        <v>3</v>
      </c>
      <c r="AN307" s="168" t="s">
        <v>1</v>
      </c>
      <c r="AO307" s="168"/>
      <c r="AP307" s="168" t="s">
        <v>2</v>
      </c>
      <c r="AQ307">
        <v>51860435.149999999</v>
      </c>
      <c r="AR307">
        <v>566687.9</v>
      </c>
      <c r="AS307">
        <v>51293747.25</v>
      </c>
      <c r="AT307">
        <v>25855</v>
      </c>
      <c r="AU307">
        <v>499</v>
      </c>
      <c r="AV307">
        <v>14935</v>
      </c>
      <c r="AW307">
        <v>3649.8610901850875</v>
      </c>
      <c r="AX307">
        <v>43709863.640000001</v>
      </c>
      <c r="AY307">
        <v>928592.94587448286</v>
      </c>
      <c r="AZ307">
        <v>102793.08066132265</v>
      </c>
      <c r="BA307" t="s">
        <v>4985</v>
      </c>
      <c r="BB307">
        <v>1983.9004931347902</v>
      </c>
      <c r="BC307">
        <v>0</v>
      </c>
      <c r="BD307">
        <v>417844.54</v>
      </c>
      <c r="BE307" s="168"/>
      <c r="BF307">
        <v>43709863.640000001</v>
      </c>
      <c r="BG307">
        <v>83495000</v>
      </c>
    </row>
    <row r="308" spans="1:59" x14ac:dyDescent="0.25">
      <c r="A308" s="168" t="s">
        <v>755</v>
      </c>
      <c r="B308" s="168" t="s">
        <v>756</v>
      </c>
      <c r="C308" s="168" t="s">
        <v>761</v>
      </c>
      <c r="D308" s="168" t="s">
        <v>399</v>
      </c>
      <c r="E308" s="168" t="s">
        <v>762</v>
      </c>
      <c r="F308" s="168" t="s">
        <v>3704</v>
      </c>
      <c r="G308" s="168" t="s">
        <v>401</v>
      </c>
      <c r="H308" s="168" t="s">
        <v>402</v>
      </c>
      <c r="I308" s="168" t="s">
        <v>400</v>
      </c>
      <c r="J308" s="168" t="s">
        <v>401</v>
      </c>
      <c r="K308">
        <v>0</v>
      </c>
      <c r="L308">
        <v>231995.46</v>
      </c>
      <c r="M308">
        <v>0</v>
      </c>
      <c r="N308">
        <v>231995.46</v>
      </c>
      <c r="O308">
        <v>1</v>
      </c>
      <c r="P308">
        <v>24</v>
      </c>
      <c r="Q308">
        <v>72</v>
      </c>
      <c r="R308" s="168" t="s">
        <v>3704</v>
      </c>
      <c r="S308" s="168" t="s">
        <v>3705</v>
      </c>
      <c r="T308" s="168" t="s">
        <v>3706</v>
      </c>
      <c r="U308">
        <v>0</v>
      </c>
      <c r="V308">
        <v>1</v>
      </c>
      <c r="W308" s="168" t="s">
        <v>764</v>
      </c>
      <c r="X308" s="168" t="s">
        <v>2902</v>
      </c>
      <c r="Y308">
        <v>608024.84</v>
      </c>
      <c r="Z308">
        <v>0</v>
      </c>
      <c r="AA308">
        <v>608024.84</v>
      </c>
      <c r="AB308">
        <v>5</v>
      </c>
      <c r="AC308">
        <v>306</v>
      </c>
      <c r="AD308">
        <v>145</v>
      </c>
      <c r="AE308">
        <v>121604.96799999999</v>
      </c>
      <c r="AF308" t="s">
        <v>4821</v>
      </c>
      <c r="AG308">
        <v>1987.0092810457515</v>
      </c>
      <c r="AH308">
        <v>0</v>
      </c>
      <c r="AI308">
        <v>0</v>
      </c>
      <c r="AJ308" s="168" t="s">
        <v>763</v>
      </c>
      <c r="AK308">
        <v>519537.79</v>
      </c>
      <c r="AL308">
        <v>910000</v>
      </c>
      <c r="AM308" s="168" t="s">
        <v>3</v>
      </c>
      <c r="AN308" s="168" t="s">
        <v>1</v>
      </c>
      <c r="AO308" s="168"/>
      <c r="AP308" s="168" t="s">
        <v>2</v>
      </c>
      <c r="AQ308">
        <v>51860435.149999999</v>
      </c>
      <c r="AR308">
        <v>566687.9</v>
      </c>
      <c r="AS308">
        <v>51293747.25</v>
      </c>
      <c r="AT308">
        <v>25855</v>
      </c>
      <c r="AU308">
        <v>499</v>
      </c>
      <c r="AV308">
        <v>14935</v>
      </c>
      <c r="AW308">
        <v>3649.8610901850875</v>
      </c>
      <c r="AX308">
        <v>43709863.640000001</v>
      </c>
      <c r="AY308">
        <v>928592.94587448286</v>
      </c>
      <c r="AZ308">
        <v>102793.08066132265</v>
      </c>
      <c r="BA308" t="s">
        <v>4985</v>
      </c>
      <c r="BB308">
        <v>1983.9004931347902</v>
      </c>
      <c r="BC308">
        <v>0</v>
      </c>
      <c r="BD308">
        <v>417844.54</v>
      </c>
      <c r="BE308" s="168"/>
      <c r="BF308">
        <v>43709863.640000001</v>
      </c>
      <c r="BG308">
        <v>83495000</v>
      </c>
    </row>
    <row r="309" spans="1:59" x14ac:dyDescent="0.25">
      <c r="A309" s="168" t="s">
        <v>755</v>
      </c>
      <c r="B309" s="168" t="s">
        <v>756</v>
      </c>
      <c r="C309" s="168" t="s">
        <v>761</v>
      </c>
      <c r="D309" s="168" t="s">
        <v>399</v>
      </c>
      <c r="E309" s="168" t="s">
        <v>762</v>
      </c>
      <c r="F309" s="168" t="s">
        <v>4822</v>
      </c>
      <c r="G309" s="168" t="s">
        <v>3316</v>
      </c>
      <c r="H309" s="168" t="s">
        <v>578</v>
      </c>
      <c r="I309" s="168" t="s">
        <v>3317</v>
      </c>
      <c r="J309" s="168" t="s">
        <v>3316</v>
      </c>
      <c r="K309">
        <v>0</v>
      </c>
      <c r="L309">
        <v>101481.09</v>
      </c>
      <c r="M309">
        <v>0</v>
      </c>
      <c r="N309">
        <v>101481.09</v>
      </c>
      <c r="O309">
        <v>1</v>
      </c>
      <c r="P309">
        <v>30</v>
      </c>
      <c r="Q309">
        <v>67</v>
      </c>
      <c r="R309" s="168" t="s">
        <v>4822</v>
      </c>
      <c r="S309" s="168" t="s">
        <v>4823</v>
      </c>
      <c r="T309" s="168" t="s">
        <v>4824</v>
      </c>
      <c r="U309">
        <v>0</v>
      </c>
      <c r="V309">
        <v>2</v>
      </c>
      <c r="W309" s="168" t="s">
        <v>3318</v>
      </c>
      <c r="X309" s="168" t="s">
        <v>2915</v>
      </c>
      <c r="Y309">
        <v>608024.84</v>
      </c>
      <c r="Z309">
        <v>0</v>
      </c>
      <c r="AA309">
        <v>608024.84</v>
      </c>
      <c r="AB309">
        <v>5</v>
      </c>
      <c r="AC309">
        <v>306</v>
      </c>
      <c r="AD309">
        <v>145</v>
      </c>
      <c r="AE309">
        <v>121604.96799999999</v>
      </c>
      <c r="AF309" t="s">
        <v>4821</v>
      </c>
      <c r="AG309">
        <v>1987.0092810457515</v>
      </c>
      <c r="AH309">
        <v>0</v>
      </c>
      <c r="AI309">
        <v>0</v>
      </c>
      <c r="AJ309" s="168" t="s">
        <v>763</v>
      </c>
      <c r="AK309">
        <v>519537.79</v>
      </c>
      <c r="AL309">
        <v>910000</v>
      </c>
      <c r="AM309" s="168" t="s">
        <v>3</v>
      </c>
      <c r="AN309" s="168" t="s">
        <v>1</v>
      </c>
      <c r="AO309" s="168"/>
      <c r="AP309" s="168" t="s">
        <v>2</v>
      </c>
      <c r="AQ309">
        <v>51860435.149999999</v>
      </c>
      <c r="AR309">
        <v>566687.9</v>
      </c>
      <c r="AS309">
        <v>51293747.25</v>
      </c>
      <c r="AT309">
        <v>25855</v>
      </c>
      <c r="AU309">
        <v>499</v>
      </c>
      <c r="AV309">
        <v>14935</v>
      </c>
      <c r="AW309">
        <v>3649.8610901850875</v>
      </c>
      <c r="AX309">
        <v>43709863.640000001</v>
      </c>
      <c r="AY309">
        <v>928592.94587448286</v>
      </c>
      <c r="AZ309">
        <v>102793.08066132265</v>
      </c>
      <c r="BA309" t="s">
        <v>4985</v>
      </c>
      <c r="BB309">
        <v>1983.9004931347902</v>
      </c>
      <c r="BC309">
        <v>0</v>
      </c>
      <c r="BD309">
        <v>417844.54</v>
      </c>
      <c r="BE309" s="168"/>
      <c r="BF309">
        <v>43709863.640000001</v>
      </c>
      <c r="BG309">
        <v>83495000</v>
      </c>
    </row>
    <row r="310" spans="1:59" x14ac:dyDescent="0.25">
      <c r="A310" s="168" t="s">
        <v>755</v>
      </c>
      <c r="B310" s="168" t="s">
        <v>756</v>
      </c>
      <c r="C310" s="168" t="s">
        <v>761</v>
      </c>
      <c r="D310" s="168" t="s">
        <v>399</v>
      </c>
      <c r="E310" s="168" t="s">
        <v>762</v>
      </c>
      <c r="F310" s="168" t="s">
        <v>4120</v>
      </c>
      <c r="G310" s="168" t="s">
        <v>404</v>
      </c>
      <c r="H310" s="168" t="s">
        <v>405</v>
      </c>
      <c r="I310" s="168" t="s">
        <v>403</v>
      </c>
      <c r="J310" s="168" t="s">
        <v>404</v>
      </c>
      <c r="K310">
        <v>0</v>
      </c>
      <c r="L310">
        <v>109260.61</v>
      </c>
      <c r="M310">
        <v>0</v>
      </c>
      <c r="N310">
        <v>109260.61</v>
      </c>
      <c r="O310">
        <v>1</v>
      </c>
      <c r="P310">
        <v>39</v>
      </c>
      <c r="Q310">
        <v>67</v>
      </c>
      <c r="R310" s="168" t="s">
        <v>4120</v>
      </c>
      <c r="S310" s="168" t="s">
        <v>4121</v>
      </c>
      <c r="T310" s="168" t="s">
        <v>4122</v>
      </c>
      <c r="U310">
        <v>0</v>
      </c>
      <c r="V310">
        <v>3</v>
      </c>
      <c r="W310" s="168" t="s">
        <v>765</v>
      </c>
      <c r="X310" s="168" t="s">
        <v>2902</v>
      </c>
      <c r="Y310">
        <v>608024.84</v>
      </c>
      <c r="Z310">
        <v>0</v>
      </c>
      <c r="AA310">
        <v>608024.84</v>
      </c>
      <c r="AB310">
        <v>5</v>
      </c>
      <c r="AC310">
        <v>306</v>
      </c>
      <c r="AD310">
        <v>145</v>
      </c>
      <c r="AE310">
        <v>121604.96799999999</v>
      </c>
      <c r="AF310" t="s">
        <v>4821</v>
      </c>
      <c r="AG310">
        <v>1987.0092810457515</v>
      </c>
      <c r="AH310">
        <v>0</v>
      </c>
      <c r="AI310">
        <v>0</v>
      </c>
      <c r="AJ310" s="168" t="s">
        <v>763</v>
      </c>
      <c r="AK310">
        <v>519537.79</v>
      </c>
      <c r="AL310">
        <v>910000</v>
      </c>
      <c r="AM310" s="168" t="s">
        <v>3</v>
      </c>
      <c r="AN310" s="168" t="s">
        <v>1</v>
      </c>
      <c r="AO310" s="168"/>
      <c r="AP310" s="168" t="s">
        <v>2</v>
      </c>
      <c r="AQ310">
        <v>51860435.149999999</v>
      </c>
      <c r="AR310">
        <v>566687.9</v>
      </c>
      <c r="AS310">
        <v>51293747.25</v>
      </c>
      <c r="AT310">
        <v>25855</v>
      </c>
      <c r="AU310">
        <v>499</v>
      </c>
      <c r="AV310">
        <v>14935</v>
      </c>
      <c r="AW310">
        <v>3649.8610901850875</v>
      </c>
      <c r="AX310">
        <v>43709863.640000001</v>
      </c>
      <c r="AY310">
        <v>928592.94587448286</v>
      </c>
      <c r="AZ310">
        <v>102793.08066132265</v>
      </c>
      <c r="BA310" t="s">
        <v>4985</v>
      </c>
      <c r="BB310">
        <v>1983.9004931347902</v>
      </c>
      <c r="BC310">
        <v>0</v>
      </c>
      <c r="BD310">
        <v>417844.54</v>
      </c>
      <c r="BE310" s="168"/>
      <c r="BF310">
        <v>43709863.640000001</v>
      </c>
      <c r="BG310">
        <v>83495000</v>
      </c>
    </row>
    <row r="311" spans="1:59" x14ac:dyDescent="0.25">
      <c r="A311" s="168" t="s">
        <v>755</v>
      </c>
      <c r="B311" s="168" t="s">
        <v>756</v>
      </c>
      <c r="C311" s="168" t="s">
        <v>761</v>
      </c>
      <c r="D311" s="168" t="s">
        <v>399</v>
      </c>
      <c r="E311" s="168" t="s">
        <v>762</v>
      </c>
      <c r="F311" s="168" t="s">
        <v>4320</v>
      </c>
      <c r="G311" s="168" t="s">
        <v>2270</v>
      </c>
      <c r="H311" s="168" t="s">
        <v>406</v>
      </c>
      <c r="I311" s="168" t="s">
        <v>194</v>
      </c>
      <c r="J311" s="168" t="s">
        <v>2270</v>
      </c>
      <c r="K311">
        <v>0</v>
      </c>
      <c r="L311">
        <v>114539.73</v>
      </c>
      <c r="M311">
        <v>0</v>
      </c>
      <c r="N311">
        <v>114539.73</v>
      </c>
      <c r="O311">
        <v>1</v>
      </c>
      <c r="P311">
        <v>32</v>
      </c>
      <c r="Q311">
        <v>67</v>
      </c>
      <c r="R311" s="168" t="s">
        <v>4320</v>
      </c>
      <c r="S311" s="168" t="s">
        <v>4321</v>
      </c>
      <c r="T311" s="168" t="s">
        <v>4322</v>
      </c>
      <c r="U311">
        <v>0</v>
      </c>
      <c r="V311">
        <v>4</v>
      </c>
      <c r="W311" s="168" t="s">
        <v>2271</v>
      </c>
      <c r="X311" s="168" t="s">
        <v>2915</v>
      </c>
      <c r="Y311">
        <v>608024.84</v>
      </c>
      <c r="Z311">
        <v>0</v>
      </c>
      <c r="AA311">
        <v>608024.84</v>
      </c>
      <c r="AB311">
        <v>5</v>
      </c>
      <c r="AC311">
        <v>306</v>
      </c>
      <c r="AD311">
        <v>145</v>
      </c>
      <c r="AE311">
        <v>121604.96799999999</v>
      </c>
      <c r="AF311" t="s">
        <v>4821</v>
      </c>
      <c r="AG311">
        <v>1987.0092810457515</v>
      </c>
      <c r="AH311">
        <v>0</v>
      </c>
      <c r="AI311">
        <v>0</v>
      </c>
      <c r="AJ311" s="168" t="s">
        <v>763</v>
      </c>
      <c r="AK311">
        <v>519537.79</v>
      </c>
      <c r="AL311">
        <v>910000</v>
      </c>
      <c r="AM311" s="168" t="s">
        <v>3</v>
      </c>
      <c r="AN311" s="168" t="s">
        <v>1</v>
      </c>
      <c r="AO311" s="168"/>
      <c r="AP311" s="168" t="s">
        <v>2</v>
      </c>
      <c r="AQ311">
        <v>51860435.149999999</v>
      </c>
      <c r="AR311">
        <v>566687.9</v>
      </c>
      <c r="AS311">
        <v>51293747.25</v>
      </c>
      <c r="AT311">
        <v>25855</v>
      </c>
      <c r="AU311">
        <v>499</v>
      </c>
      <c r="AV311">
        <v>14935</v>
      </c>
      <c r="AW311">
        <v>3649.8610901850875</v>
      </c>
      <c r="AX311">
        <v>43709863.640000001</v>
      </c>
      <c r="AY311">
        <v>928592.94587448286</v>
      </c>
      <c r="AZ311">
        <v>102793.08066132265</v>
      </c>
      <c r="BA311" t="s">
        <v>4985</v>
      </c>
      <c r="BB311">
        <v>1983.9004931347902</v>
      </c>
      <c r="BC311">
        <v>0</v>
      </c>
      <c r="BD311">
        <v>417844.54</v>
      </c>
      <c r="BE311" s="168"/>
      <c r="BF311">
        <v>43709863.640000001</v>
      </c>
      <c r="BG311">
        <v>83495000</v>
      </c>
    </row>
    <row r="312" spans="1:59" x14ac:dyDescent="0.25">
      <c r="A312" s="168" t="s">
        <v>755</v>
      </c>
      <c r="B312" s="168" t="s">
        <v>756</v>
      </c>
      <c r="C312" s="168" t="s">
        <v>761</v>
      </c>
      <c r="D312" s="168" t="s">
        <v>399</v>
      </c>
      <c r="E312" s="168" t="s">
        <v>762</v>
      </c>
      <c r="F312" s="168" t="s">
        <v>3935</v>
      </c>
      <c r="G312" s="168" t="s">
        <v>3319</v>
      </c>
      <c r="H312" s="168" t="s">
        <v>407</v>
      </c>
      <c r="I312" s="168" t="s">
        <v>3320</v>
      </c>
      <c r="J312" s="168" t="s">
        <v>3319</v>
      </c>
      <c r="K312">
        <v>0</v>
      </c>
      <c r="L312">
        <v>50747.95</v>
      </c>
      <c r="M312">
        <v>0</v>
      </c>
      <c r="N312">
        <v>50747.95</v>
      </c>
      <c r="O312">
        <v>1</v>
      </c>
      <c r="P312">
        <v>20</v>
      </c>
      <c r="Q312">
        <v>33</v>
      </c>
      <c r="R312" s="168" t="s">
        <v>3935</v>
      </c>
      <c r="S312" s="168" t="s">
        <v>3936</v>
      </c>
      <c r="T312" s="168" t="s">
        <v>3937</v>
      </c>
      <c r="U312">
        <v>0</v>
      </c>
      <c r="V312">
        <v>5</v>
      </c>
      <c r="W312" s="168" t="s">
        <v>3321</v>
      </c>
      <c r="X312" s="168" t="s">
        <v>2902</v>
      </c>
      <c r="Y312">
        <v>608024.84</v>
      </c>
      <c r="Z312">
        <v>0</v>
      </c>
      <c r="AA312">
        <v>608024.84</v>
      </c>
      <c r="AB312">
        <v>5</v>
      </c>
      <c r="AC312">
        <v>306</v>
      </c>
      <c r="AD312">
        <v>145</v>
      </c>
      <c r="AE312">
        <v>121604.96799999999</v>
      </c>
      <c r="AF312" t="s">
        <v>4821</v>
      </c>
      <c r="AG312">
        <v>1987.0092810457515</v>
      </c>
      <c r="AH312">
        <v>0</v>
      </c>
      <c r="AI312">
        <v>0</v>
      </c>
      <c r="AJ312" s="168" t="s">
        <v>763</v>
      </c>
      <c r="AK312">
        <v>519537.79</v>
      </c>
      <c r="AL312">
        <v>910000</v>
      </c>
      <c r="AM312" s="168" t="s">
        <v>3</v>
      </c>
      <c r="AN312" s="168" t="s">
        <v>1</v>
      </c>
      <c r="AO312" s="168"/>
      <c r="AP312" s="168" t="s">
        <v>2</v>
      </c>
      <c r="AQ312">
        <v>51860435.149999999</v>
      </c>
      <c r="AR312">
        <v>566687.9</v>
      </c>
      <c r="AS312">
        <v>51293747.25</v>
      </c>
      <c r="AT312">
        <v>25855</v>
      </c>
      <c r="AU312">
        <v>499</v>
      </c>
      <c r="AV312">
        <v>14935</v>
      </c>
      <c r="AW312">
        <v>3649.8610901850875</v>
      </c>
      <c r="AX312">
        <v>43709863.640000001</v>
      </c>
      <c r="AY312">
        <v>928592.94587448286</v>
      </c>
      <c r="AZ312">
        <v>102793.08066132265</v>
      </c>
      <c r="BA312" t="s">
        <v>4985</v>
      </c>
      <c r="BB312">
        <v>1983.9004931347902</v>
      </c>
      <c r="BC312">
        <v>0</v>
      </c>
      <c r="BD312">
        <v>417844.54</v>
      </c>
      <c r="BE312" s="168"/>
      <c r="BF312">
        <v>43709863.640000001</v>
      </c>
      <c r="BG312">
        <v>83495000</v>
      </c>
    </row>
    <row r="313" spans="1:59" x14ac:dyDescent="0.25">
      <c r="A313" s="168" t="s">
        <v>755</v>
      </c>
      <c r="B313" s="168" t="s">
        <v>756</v>
      </c>
      <c r="C313" s="168" t="s">
        <v>3322</v>
      </c>
      <c r="D313" s="168" t="s">
        <v>3323</v>
      </c>
      <c r="E313" s="168" t="s">
        <v>3324</v>
      </c>
      <c r="F313" s="168" t="s">
        <v>3938</v>
      </c>
      <c r="G313" s="168" t="s">
        <v>3325</v>
      </c>
      <c r="H313" s="168" t="s">
        <v>397</v>
      </c>
      <c r="I313" s="168" t="s">
        <v>3326</v>
      </c>
      <c r="J313" s="168" t="s">
        <v>3325</v>
      </c>
      <c r="K313">
        <v>0</v>
      </c>
      <c r="L313">
        <v>87213.5</v>
      </c>
      <c r="M313">
        <v>0</v>
      </c>
      <c r="N313">
        <v>87213.5</v>
      </c>
      <c r="O313">
        <v>1</v>
      </c>
      <c r="P313">
        <v>31</v>
      </c>
      <c r="Q313">
        <v>39</v>
      </c>
      <c r="R313" s="168" t="s">
        <v>3938</v>
      </c>
      <c r="S313" s="168" t="s">
        <v>3939</v>
      </c>
      <c r="T313" s="168" t="s">
        <v>3940</v>
      </c>
      <c r="U313">
        <v>0</v>
      </c>
      <c r="V313">
        <v>1</v>
      </c>
      <c r="W313" s="168" t="s">
        <v>3327</v>
      </c>
      <c r="X313" s="168" t="s">
        <v>2902</v>
      </c>
      <c r="Y313">
        <v>455301.35</v>
      </c>
      <c r="Z313">
        <v>0</v>
      </c>
      <c r="AA313">
        <v>455301.35</v>
      </c>
      <c r="AB313">
        <v>4</v>
      </c>
      <c r="AC313">
        <v>234</v>
      </c>
      <c r="AD313">
        <v>151</v>
      </c>
      <c r="AE313">
        <v>113825.33749999999</v>
      </c>
      <c r="AF313" t="s">
        <v>4123</v>
      </c>
      <c r="AG313">
        <v>1945.732264957265</v>
      </c>
      <c r="AH313">
        <v>0</v>
      </c>
      <c r="AI313">
        <v>0</v>
      </c>
      <c r="AJ313" s="168" t="s">
        <v>3328</v>
      </c>
      <c r="AK313">
        <v>388151.19</v>
      </c>
      <c r="AL313">
        <v>740000</v>
      </c>
      <c r="AM313" s="168" t="s">
        <v>3</v>
      </c>
      <c r="AN313" s="168" t="s">
        <v>1</v>
      </c>
      <c r="AO313" s="168"/>
      <c r="AP313" s="168" t="s">
        <v>2</v>
      </c>
      <c r="AQ313">
        <v>51860435.149999999</v>
      </c>
      <c r="AR313">
        <v>566687.9</v>
      </c>
      <c r="AS313">
        <v>51293747.25</v>
      </c>
      <c r="AT313">
        <v>25855</v>
      </c>
      <c r="AU313">
        <v>499</v>
      </c>
      <c r="AV313">
        <v>14935</v>
      </c>
      <c r="AW313">
        <v>3649.8610901850875</v>
      </c>
      <c r="AX313">
        <v>43709863.640000001</v>
      </c>
      <c r="AY313">
        <v>928592.94587448286</v>
      </c>
      <c r="AZ313">
        <v>102793.08066132265</v>
      </c>
      <c r="BA313" t="s">
        <v>4985</v>
      </c>
      <c r="BB313">
        <v>1983.9004931347902</v>
      </c>
      <c r="BC313">
        <v>0</v>
      </c>
      <c r="BD313">
        <v>417844.54</v>
      </c>
      <c r="BE313" s="168"/>
      <c r="BF313">
        <v>43709863.640000001</v>
      </c>
      <c r="BG313">
        <v>83495000</v>
      </c>
    </row>
    <row r="314" spans="1:59" x14ac:dyDescent="0.25">
      <c r="A314" s="168" t="s">
        <v>755</v>
      </c>
      <c r="B314" s="168" t="s">
        <v>756</v>
      </c>
      <c r="C314" s="168" t="s">
        <v>3322</v>
      </c>
      <c r="D314" s="168" t="s">
        <v>3323</v>
      </c>
      <c r="E314" s="168" t="s">
        <v>3324</v>
      </c>
      <c r="F314" s="168" t="s">
        <v>3941</v>
      </c>
      <c r="G314" s="168" t="s">
        <v>3329</v>
      </c>
      <c r="H314" s="168" t="s">
        <v>398</v>
      </c>
      <c r="I314" s="168" t="s">
        <v>3330</v>
      </c>
      <c r="J314" s="168" t="s">
        <v>3329</v>
      </c>
      <c r="K314">
        <v>0</v>
      </c>
      <c r="L314">
        <v>102953.97</v>
      </c>
      <c r="M314">
        <v>0</v>
      </c>
      <c r="N314">
        <v>102953.97</v>
      </c>
      <c r="O314">
        <v>1</v>
      </c>
      <c r="P314">
        <v>29</v>
      </c>
      <c r="Q314">
        <v>67</v>
      </c>
      <c r="R314" s="168" t="s">
        <v>3941</v>
      </c>
      <c r="S314" s="168" t="s">
        <v>3942</v>
      </c>
      <c r="T314" s="168" t="s">
        <v>3943</v>
      </c>
      <c r="U314">
        <v>0</v>
      </c>
      <c r="V314">
        <v>2</v>
      </c>
      <c r="W314" s="168" t="s">
        <v>3331</v>
      </c>
      <c r="X314" s="168" t="s">
        <v>2915</v>
      </c>
      <c r="Y314">
        <v>455301.35</v>
      </c>
      <c r="Z314">
        <v>0</v>
      </c>
      <c r="AA314">
        <v>455301.35</v>
      </c>
      <c r="AB314">
        <v>4</v>
      </c>
      <c r="AC314">
        <v>234</v>
      </c>
      <c r="AD314">
        <v>151</v>
      </c>
      <c r="AE314">
        <v>113825.33749999999</v>
      </c>
      <c r="AF314" t="s">
        <v>4123</v>
      </c>
      <c r="AG314">
        <v>1945.732264957265</v>
      </c>
      <c r="AH314">
        <v>0</v>
      </c>
      <c r="AI314">
        <v>0</v>
      </c>
      <c r="AJ314" s="168" t="s">
        <v>3328</v>
      </c>
      <c r="AK314">
        <v>388151.19</v>
      </c>
      <c r="AL314">
        <v>740000</v>
      </c>
      <c r="AM314" s="168" t="s">
        <v>3</v>
      </c>
      <c r="AN314" s="168" t="s">
        <v>1</v>
      </c>
      <c r="AO314" s="168"/>
      <c r="AP314" s="168" t="s">
        <v>2</v>
      </c>
      <c r="AQ314">
        <v>51860435.149999999</v>
      </c>
      <c r="AR314">
        <v>566687.9</v>
      </c>
      <c r="AS314">
        <v>51293747.25</v>
      </c>
      <c r="AT314">
        <v>25855</v>
      </c>
      <c r="AU314">
        <v>499</v>
      </c>
      <c r="AV314">
        <v>14935</v>
      </c>
      <c r="AW314">
        <v>3649.8610901850875</v>
      </c>
      <c r="AX314">
        <v>43709863.640000001</v>
      </c>
      <c r="AY314">
        <v>928592.94587448286</v>
      </c>
      <c r="AZ314">
        <v>102793.08066132265</v>
      </c>
      <c r="BA314" t="s">
        <v>4985</v>
      </c>
      <c r="BB314">
        <v>1983.9004931347902</v>
      </c>
      <c r="BC314">
        <v>0</v>
      </c>
      <c r="BD314">
        <v>417844.54</v>
      </c>
      <c r="BE314" s="168"/>
      <c r="BF314">
        <v>43709863.640000001</v>
      </c>
      <c r="BG314">
        <v>83495000</v>
      </c>
    </row>
    <row r="315" spans="1:59" x14ac:dyDescent="0.25">
      <c r="A315" s="168" t="s">
        <v>755</v>
      </c>
      <c r="B315" s="168" t="s">
        <v>756</v>
      </c>
      <c r="C315" s="168" t="s">
        <v>3322</v>
      </c>
      <c r="D315" s="168" t="s">
        <v>3323</v>
      </c>
      <c r="E315" s="168" t="s">
        <v>3324</v>
      </c>
      <c r="F315" s="168" t="s">
        <v>3656</v>
      </c>
      <c r="G315" s="168" t="s">
        <v>3332</v>
      </c>
      <c r="H315" s="168" t="s">
        <v>577</v>
      </c>
      <c r="I315" s="168" t="s">
        <v>3333</v>
      </c>
      <c r="J315" s="168" t="s">
        <v>3332</v>
      </c>
      <c r="K315">
        <v>0</v>
      </c>
      <c r="L315">
        <v>124581.91</v>
      </c>
      <c r="M315">
        <v>0</v>
      </c>
      <c r="N315">
        <v>124581.91</v>
      </c>
      <c r="O315">
        <v>1</v>
      </c>
      <c r="P315">
        <v>38</v>
      </c>
      <c r="Q315">
        <v>56</v>
      </c>
      <c r="R315" s="168" t="s">
        <v>3656</v>
      </c>
      <c r="S315" s="168" t="s">
        <v>3657</v>
      </c>
      <c r="T315" s="168" t="s">
        <v>3658</v>
      </c>
      <c r="U315">
        <v>0</v>
      </c>
      <c r="V315">
        <v>3</v>
      </c>
      <c r="W315" s="168" t="s">
        <v>3334</v>
      </c>
      <c r="X315" s="168" t="s">
        <v>2902</v>
      </c>
      <c r="Y315">
        <v>455301.35</v>
      </c>
      <c r="Z315">
        <v>0</v>
      </c>
      <c r="AA315">
        <v>455301.35</v>
      </c>
      <c r="AB315">
        <v>4</v>
      </c>
      <c r="AC315">
        <v>234</v>
      </c>
      <c r="AD315">
        <v>151</v>
      </c>
      <c r="AE315">
        <v>113825.33749999999</v>
      </c>
      <c r="AF315" t="s">
        <v>4123</v>
      </c>
      <c r="AG315">
        <v>1945.732264957265</v>
      </c>
      <c r="AH315">
        <v>0</v>
      </c>
      <c r="AI315">
        <v>0</v>
      </c>
      <c r="AJ315" s="168" t="s">
        <v>3328</v>
      </c>
      <c r="AK315">
        <v>388151.19</v>
      </c>
      <c r="AL315">
        <v>740000</v>
      </c>
      <c r="AM315" s="168" t="s">
        <v>3</v>
      </c>
      <c r="AN315" s="168" t="s">
        <v>1</v>
      </c>
      <c r="AO315" s="168"/>
      <c r="AP315" s="168" t="s">
        <v>2</v>
      </c>
      <c r="AQ315">
        <v>51860435.149999999</v>
      </c>
      <c r="AR315">
        <v>566687.9</v>
      </c>
      <c r="AS315">
        <v>51293747.25</v>
      </c>
      <c r="AT315">
        <v>25855</v>
      </c>
      <c r="AU315">
        <v>499</v>
      </c>
      <c r="AV315">
        <v>14935</v>
      </c>
      <c r="AW315">
        <v>3649.8610901850875</v>
      </c>
      <c r="AX315">
        <v>43709863.640000001</v>
      </c>
      <c r="AY315">
        <v>928592.94587448286</v>
      </c>
      <c r="AZ315">
        <v>102793.08066132265</v>
      </c>
      <c r="BA315" t="s">
        <v>4985</v>
      </c>
      <c r="BB315">
        <v>1983.9004931347902</v>
      </c>
      <c r="BC315">
        <v>0</v>
      </c>
      <c r="BD315">
        <v>417844.54</v>
      </c>
      <c r="BE315" s="168"/>
      <c r="BF315">
        <v>43709863.640000001</v>
      </c>
      <c r="BG315">
        <v>83495000</v>
      </c>
    </row>
    <row r="316" spans="1:59" x14ac:dyDescent="0.25">
      <c r="A316" s="168" t="s">
        <v>755</v>
      </c>
      <c r="B316" s="168" t="s">
        <v>756</v>
      </c>
      <c r="C316" s="168" t="s">
        <v>3322</v>
      </c>
      <c r="D316" s="168" t="s">
        <v>3323</v>
      </c>
      <c r="E316" s="168" t="s">
        <v>3324</v>
      </c>
      <c r="F316" s="168" t="s">
        <v>4124</v>
      </c>
      <c r="G316" s="168" t="s">
        <v>3335</v>
      </c>
      <c r="H316" s="168" t="s">
        <v>2613</v>
      </c>
      <c r="I316" s="168" t="s">
        <v>3336</v>
      </c>
      <c r="J316" s="168" t="s">
        <v>3335</v>
      </c>
      <c r="K316">
        <v>0</v>
      </c>
      <c r="L316">
        <v>140551.97</v>
      </c>
      <c r="M316">
        <v>0</v>
      </c>
      <c r="N316">
        <v>140551.97</v>
      </c>
      <c r="O316">
        <v>1</v>
      </c>
      <c r="P316">
        <v>53</v>
      </c>
      <c r="Q316">
        <v>72</v>
      </c>
      <c r="R316" s="168" t="s">
        <v>4124</v>
      </c>
      <c r="S316" s="168" t="s">
        <v>4125</v>
      </c>
      <c r="T316" s="168" t="s">
        <v>4126</v>
      </c>
      <c r="U316">
        <v>0</v>
      </c>
      <c r="V316">
        <v>4</v>
      </c>
      <c r="W316" s="168" t="s">
        <v>3337</v>
      </c>
      <c r="X316" s="168" t="s">
        <v>2902</v>
      </c>
      <c r="Y316">
        <v>455301.35</v>
      </c>
      <c r="Z316">
        <v>0</v>
      </c>
      <c r="AA316">
        <v>455301.35</v>
      </c>
      <c r="AB316">
        <v>4</v>
      </c>
      <c r="AC316">
        <v>234</v>
      </c>
      <c r="AD316">
        <v>151</v>
      </c>
      <c r="AE316">
        <v>113825.33749999999</v>
      </c>
      <c r="AF316" t="s">
        <v>4123</v>
      </c>
      <c r="AG316">
        <v>1945.732264957265</v>
      </c>
      <c r="AH316">
        <v>0</v>
      </c>
      <c r="AI316">
        <v>0</v>
      </c>
      <c r="AJ316" s="168" t="s">
        <v>3328</v>
      </c>
      <c r="AK316">
        <v>388151.19</v>
      </c>
      <c r="AL316">
        <v>740000</v>
      </c>
      <c r="AM316" s="168" t="s">
        <v>3</v>
      </c>
      <c r="AN316" s="168" t="s">
        <v>1</v>
      </c>
      <c r="AO316" s="168"/>
      <c r="AP316" s="168" t="s">
        <v>2</v>
      </c>
      <c r="AQ316">
        <v>51860435.149999999</v>
      </c>
      <c r="AR316">
        <v>566687.9</v>
      </c>
      <c r="AS316">
        <v>51293747.25</v>
      </c>
      <c r="AT316">
        <v>25855</v>
      </c>
      <c r="AU316">
        <v>499</v>
      </c>
      <c r="AV316">
        <v>14935</v>
      </c>
      <c r="AW316">
        <v>3649.8610901850875</v>
      </c>
      <c r="AX316">
        <v>43709863.640000001</v>
      </c>
      <c r="AY316">
        <v>928592.94587448286</v>
      </c>
      <c r="AZ316">
        <v>102793.08066132265</v>
      </c>
      <c r="BA316" t="s">
        <v>4985</v>
      </c>
      <c r="BB316">
        <v>1983.9004931347902</v>
      </c>
      <c r="BC316">
        <v>0</v>
      </c>
      <c r="BD316">
        <v>417844.54</v>
      </c>
      <c r="BE316" s="168"/>
      <c r="BF316">
        <v>43709863.640000001</v>
      </c>
      <c r="BG316">
        <v>83495000</v>
      </c>
    </row>
    <row r="317" spans="1:59" x14ac:dyDescent="0.25">
      <c r="A317" s="168" t="s">
        <v>755</v>
      </c>
      <c r="B317" s="168" t="s">
        <v>756</v>
      </c>
      <c r="C317" s="168" t="s">
        <v>766</v>
      </c>
      <c r="D317" s="168" t="s">
        <v>382</v>
      </c>
      <c r="E317" s="168" t="s">
        <v>767</v>
      </c>
      <c r="F317" s="168" t="s">
        <v>4825</v>
      </c>
      <c r="G317" s="168" t="s">
        <v>2614</v>
      </c>
      <c r="H317" s="168" t="s">
        <v>383</v>
      </c>
      <c r="I317" s="168" t="s">
        <v>2615</v>
      </c>
      <c r="J317" s="168" t="s">
        <v>2614</v>
      </c>
      <c r="K317">
        <v>0</v>
      </c>
      <c r="L317">
        <v>100460.97</v>
      </c>
      <c r="M317">
        <v>0</v>
      </c>
      <c r="N317">
        <v>100460.97</v>
      </c>
      <c r="O317">
        <v>1</v>
      </c>
      <c r="P317">
        <v>34</v>
      </c>
      <c r="Q317">
        <v>61</v>
      </c>
      <c r="R317" s="168" t="s">
        <v>4825</v>
      </c>
      <c r="S317" s="168" t="s">
        <v>4826</v>
      </c>
      <c r="T317" s="168" t="s">
        <v>4827</v>
      </c>
      <c r="U317">
        <v>0</v>
      </c>
      <c r="V317">
        <v>1</v>
      </c>
      <c r="W317" s="168" t="s">
        <v>2616</v>
      </c>
      <c r="X317" s="168" t="s">
        <v>2915</v>
      </c>
      <c r="Y317">
        <v>881886.05</v>
      </c>
      <c r="Z317">
        <v>0</v>
      </c>
      <c r="AA317">
        <v>881886.05</v>
      </c>
      <c r="AB317">
        <v>5</v>
      </c>
      <c r="AC317">
        <v>359</v>
      </c>
      <c r="AD317">
        <v>176</v>
      </c>
      <c r="AE317">
        <v>176377.21</v>
      </c>
      <c r="AF317" t="s">
        <v>4828</v>
      </c>
      <c r="AG317">
        <v>2456.507103064067</v>
      </c>
      <c r="AH317">
        <v>0</v>
      </c>
      <c r="AI317">
        <v>475.7</v>
      </c>
      <c r="AJ317" s="168" t="s">
        <v>768</v>
      </c>
      <c r="AK317">
        <v>748200.69</v>
      </c>
      <c r="AL317">
        <v>1210000</v>
      </c>
      <c r="AM317" s="168" t="s">
        <v>3</v>
      </c>
      <c r="AN317" s="168" t="s">
        <v>1</v>
      </c>
      <c r="AO317" s="168"/>
      <c r="AP317" s="168" t="s">
        <v>2</v>
      </c>
      <c r="AQ317">
        <v>51860435.149999999</v>
      </c>
      <c r="AR317">
        <v>566687.9</v>
      </c>
      <c r="AS317">
        <v>51293747.25</v>
      </c>
      <c r="AT317">
        <v>25855</v>
      </c>
      <c r="AU317">
        <v>499</v>
      </c>
      <c r="AV317">
        <v>14935</v>
      </c>
      <c r="AW317">
        <v>3649.8610901850875</v>
      </c>
      <c r="AX317">
        <v>43709863.640000001</v>
      </c>
      <c r="AY317">
        <v>928592.94587448286</v>
      </c>
      <c r="AZ317">
        <v>102793.08066132265</v>
      </c>
      <c r="BA317" t="s">
        <v>4985</v>
      </c>
      <c r="BB317">
        <v>1983.9004931347902</v>
      </c>
      <c r="BC317">
        <v>0</v>
      </c>
      <c r="BD317">
        <v>417844.54</v>
      </c>
      <c r="BE317" s="168"/>
      <c r="BF317">
        <v>43709863.640000001</v>
      </c>
      <c r="BG317">
        <v>83495000</v>
      </c>
    </row>
    <row r="318" spans="1:59" x14ac:dyDescent="0.25">
      <c r="A318" s="168" t="s">
        <v>755</v>
      </c>
      <c r="B318" s="168" t="s">
        <v>756</v>
      </c>
      <c r="C318" s="168" t="s">
        <v>766</v>
      </c>
      <c r="D318" s="168" t="s">
        <v>382</v>
      </c>
      <c r="E318" s="168" t="s">
        <v>767</v>
      </c>
      <c r="F318" s="168" t="s">
        <v>4829</v>
      </c>
      <c r="G318" s="168" t="s">
        <v>2769</v>
      </c>
      <c r="H318" s="168" t="s">
        <v>384</v>
      </c>
      <c r="I318" s="168" t="s">
        <v>2770</v>
      </c>
      <c r="J318" s="168" t="s">
        <v>2769</v>
      </c>
      <c r="K318">
        <v>475.7</v>
      </c>
      <c r="L318">
        <v>203730.44</v>
      </c>
      <c r="M318">
        <v>0</v>
      </c>
      <c r="N318">
        <v>203730.44</v>
      </c>
      <c r="O318">
        <v>1</v>
      </c>
      <c r="P318">
        <v>18</v>
      </c>
      <c r="Q318">
        <v>39</v>
      </c>
      <c r="R318" s="168" t="s">
        <v>4829</v>
      </c>
      <c r="S318" s="168" t="s">
        <v>4830</v>
      </c>
      <c r="T318" s="168" t="s">
        <v>4831</v>
      </c>
      <c r="U318">
        <v>0</v>
      </c>
      <c r="V318">
        <v>2</v>
      </c>
      <c r="W318" s="168" t="s">
        <v>2771</v>
      </c>
      <c r="X318" s="168" t="s">
        <v>2965</v>
      </c>
      <c r="Y318">
        <v>881886.05</v>
      </c>
      <c r="Z318">
        <v>0</v>
      </c>
      <c r="AA318">
        <v>881886.05</v>
      </c>
      <c r="AB318">
        <v>5</v>
      </c>
      <c r="AC318">
        <v>359</v>
      </c>
      <c r="AD318">
        <v>176</v>
      </c>
      <c r="AE318">
        <v>176377.21</v>
      </c>
      <c r="AF318" t="s">
        <v>4828</v>
      </c>
      <c r="AG318">
        <v>2456.507103064067</v>
      </c>
      <c r="AH318">
        <v>0</v>
      </c>
      <c r="AI318">
        <v>475.7</v>
      </c>
      <c r="AJ318" s="168" t="s">
        <v>768</v>
      </c>
      <c r="AK318">
        <v>748200.69</v>
      </c>
      <c r="AL318">
        <v>1210000</v>
      </c>
      <c r="AM318" s="168" t="s">
        <v>3</v>
      </c>
      <c r="AN318" s="168" t="s">
        <v>1</v>
      </c>
      <c r="AO318" s="168"/>
      <c r="AP318" s="168" t="s">
        <v>2</v>
      </c>
      <c r="AQ318">
        <v>51860435.149999999</v>
      </c>
      <c r="AR318">
        <v>566687.9</v>
      </c>
      <c r="AS318">
        <v>51293747.25</v>
      </c>
      <c r="AT318">
        <v>25855</v>
      </c>
      <c r="AU318">
        <v>499</v>
      </c>
      <c r="AV318">
        <v>14935</v>
      </c>
      <c r="AW318">
        <v>3649.8610901850875</v>
      </c>
      <c r="AX318">
        <v>43709863.640000001</v>
      </c>
      <c r="AY318">
        <v>928592.94587448286</v>
      </c>
      <c r="AZ318">
        <v>102793.08066132265</v>
      </c>
      <c r="BA318" t="s">
        <v>4985</v>
      </c>
      <c r="BB318">
        <v>1983.9004931347902</v>
      </c>
      <c r="BC318">
        <v>0</v>
      </c>
      <c r="BD318">
        <v>417844.54</v>
      </c>
      <c r="BE318" s="168"/>
      <c r="BF318">
        <v>43709863.640000001</v>
      </c>
      <c r="BG318">
        <v>83495000</v>
      </c>
    </row>
    <row r="319" spans="1:59" x14ac:dyDescent="0.25">
      <c r="A319" s="168" t="s">
        <v>755</v>
      </c>
      <c r="B319" s="168" t="s">
        <v>756</v>
      </c>
      <c r="C319" s="168" t="s">
        <v>766</v>
      </c>
      <c r="D319" s="168" t="s">
        <v>382</v>
      </c>
      <c r="E319" s="168" t="s">
        <v>767</v>
      </c>
      <c r="F319" s="168" t="s">
        <v>3944</v>
      </c>
      <c r="G319" s="168" t="s">
        <v>3338</v>
      </c>
      <c r="H319" s="168" t="s">
        <v>385</v>
      </c>
      <c r="I319" s="168" t="s">
        <v>3339</v>
      </c>
      <c r="J319" s="168" t="s">
        <v>3338</v>
      </c>
      <c r="K319">
        <v>0</v>
      </c>
      <c r="L319">
        <v>117852.31</v>
      </c>
      <c r="M319">
        <v>0</v>
      </c>
      <c r="N319">
        <v>117852.31</v>
      </c>
      <c r="O319">
        <v>1</v>
      </c>
      <c r="P319">
        <v>25</v>
      </c>
      <c r="Q319">
        <v>42</v>
      </c>
      <c r="R319" s="168" t="s">
        <v>3944</v>
      </c>
      <c r="S319" s="168" t="s">
        <v>3945</v>
      </c>
      <c r="T319" s="168" t="s">
        <v>3946</v>
      </c>
      <c r="U319">
        <v>0</v>
      </c>
      <c r="V319">
        <v>3</v>
      </c>
      <c r="W319" s="168" t="s">
        <v>3340</v>
      </c>
      <c r="X319" s="168" t="s">
        <v>3162</v>
      </c>
      <c r="Y319">
        <v>881886.05</v>
      </c>
      <c r="Z319">
        <v>0</v>
      </c>
      <c r="AA319">
        <v>881886.05</v>
      </c>
      <c r="AB319">
        <v>5</v>
      </c>
      <c r="AC319">
        <v>359</v>
      </c>
      <c r="AD319">
        <v>176</v>
      </c>
      <c r="AE319">
        <v>176377.21</v>
      </c>
      <c r="AF319" t="s">
        <v>4828</v>
      </c>
      <c r="AG319">
        <v>2456.507103064067</v>
      </c>
      <c r="AH319">
        <v>0</v>
      </c>
      <c r="AI319">
        <v>475.7</v>
      </c>
      <c r="AJ319" s="168" t="s">
        <v>768</v>
      </c>
      <c r="AK319">
        <v>748200.69</v>
      </c>
      <c r="AL319">
        <v>1210000</v>
      </c>
      <c r="AM319" s="168" t="s">
        <v>3</v>
      </c>
      <c r="AN319" s="168" t="s">
        <v>1</v>
      </c>
      <c r="AO319" s="168"/>
      <c r="AP319" s="168" t="s">
        <v>2</v>
      </c>
      <c r="AQ319">
        <v>51860435.149999999</v>
      </c>
      <c r="AR319">
        <v>566687.9</v>
      </c>
      <c r="AS319">
        <v>51293747.25</v>
      </c>
      <c r="AT319">
        <v>25855</v>
      </c>
      <c r="AU319">
        <v>499</v>
      </c>
      <c r="AV319">
        <v>14935</v>
      </c>
      <c r="AW319">
        <v>3649.8610901850875</v>
      </c>
      <c r="AX319">
        <v>43709863.640000001</v>
      </c>
      <c r="AY319">
        <v>928592.94587448286</v>
      </c>
      <c r="AZ319">
        <v>102793.08066132265</v>
      </c>
      <c r="BA319" t="s">
        <v>4985</v>
      </c>
      <c r="BB319">
        <v>1983.9004931347902</v>
      </c>
      <c r="BC319">
        <v>0</v>
      </c>
      <c r="BD319">
        <v>417844.54</v>
      </c>
      <c r="BE319" s="168"/>
      <c r="BF319">
        <v>43709863.640000001</v>
      </c>
      <c r="BG319">
        <v>83495000</v>
      </c>
    </row>
    <row r="320" spans="1:59" x14ac:dyDescent="0.25">
      <c r="A320" s="168" t="s">
        <v>755</v>
      </c>
      <c r="B320" s="168" t="s">
        <v>756</v>
      </c>
      <c r="C320" s="168" t="s">
        <v>766</v>
      </c>
      <c r="D320" s="168" t="s">
        <v>382</v>
      </c>
      <c r="E320" s="168" t="s">
        <v>767</v>
      </c>
      <c r="F320" s="168" t="s">
        <v>4832</v>
      </c>
      <c r="G320" s="168" t="s">
        <v>387</v>
      </c>
      <c r="H320" s="168" t="s">
        <v>388</v>
      </c>
      <c r="I320" s="168" t="s">
        <v>386</v>
      </c>
      <c r="J320" s="168" t="s">
        <v>387</v>
      </c>
      <c r="K320">
        <v>0</v>
      </c>
      <c r="L320">
        <v>225792.37</v>
      </c>
      <c r="M320">
        <v>0</v>
      </c>
      <c r="N320">
        <v>225792.37</v>
      </c>
      <c r="O320">
        <v>1</v>
      </c>
      <c r="P320">
        <v>61</v>
      </c>
      <c r="Q320">
        <v>115</v>
      </c>
      <c r="R320" s="168" t="s">
        <v>4832</v>
      </c>
      <c r="S320" s="168" t="s">
        <v>4833</v>
      </c>
      <c r="T320" s="168" t="s">
        <v>4834</v>
      </c>
      <c r="U320">
        <v>0</v>
      </c>
      <c r="V320">
        <v>4</v>
      </c>
      <c r="W320" s="168" t="s">
        <v>769</v>
      </c>
      <c r="X320" s="168" t="s">
        <v>2902</v>
      </c>
      <c r="Y320">
        <v>881886.05</v>
      </c>
      <c r="Z320">
        <v>0</v>
      </c>
      <c r="AA320">
        <v>881886.05</v>
      </c>
      <c r="AB320">
        <v>5</v>
      </c>
      <c r="AC320">
        <v>359</v>
      </c>
      <c r="AD320">
        <v>176</v>
      </c>
      <c r="AE320">
        <v>176377.21</v>
      </c>
      <c r="AF320" t="s">
        <v>4828</v>
      </c>
      <c r="AG320">
        <v>2456.507103064067</v>
      </c>
      <c r="AH320">
        <v>0</v>
      </c>
      <c r="AI320">
        <v>475.7</v>
      </c>
      <c r="AJ320" s="168" t="s">
        <v>768</v>
      </c>
      <c r="AK320">
        <v>748200.69</v>
      </c>
      <c r="AL320">
        <v>1210000</v>
      </c>
      <c r="AM320" s="168" t="s">
        <v>3</v>
      </c>
      <c r="AN320" s="168" t="s">
        <v>1</v>
      </c>
      <c r="AO320" s="168"/>
      <c r="AP320" s="168" t="s">
        <v>2</v>
      </c>
      <c r="AQ320">
        <v>51860435.149999999</v>
      </c>
      <c r="AR320">
        <v>566687.9</v>
      </c>
      <c r="AS320">
        <v>51293747.25</v>
      </c>
      <c r="AT320">
        <v>25855</v>
      </c>
      <c r="AU320">
        <v>499</v>
      </c>
      <c r="AV320">
        <v>14935</v>
      </c>
      <c r="AW320">
        <v>3649.8610901850875</v>
      </c>
      <c r="AX320">
        <v>43709863.640000001</v>
      </c>
      <c r="AY320">
        <v>928592.94587448286</v>
      </c>
      <c r="AZ320">
        <v>102793.08066132265</v>
      </c>
      <c r="BA320" t="s">
        <v>4985</v>
      </c>
      <c r="BB320">
        <v>1983.9004931347902</v>
      </c>
      <c r="BC320">
        <v>0</v>
      </c>
      <c r="BD320">
        <v>417844.54</v>
      </c>
      <c r="BE320" s="168"/>
      <c r="BF320">
        <v>43709863.640000001</v>
      </c>
      <c r="BG320">
        <v>83495000</v>
      </c>
    </row>
    <row r="321" spans="1:59" x14ac:dyDescent="0.25">
      <c r="A321" s="168" t="s">
        <v>755</v>
      </c>
      <c r="B321" s="168" t="s">
        <v>756</v>
      </c>
      <c r="C321" s="168" t="s">
        <v>766</v>
      </c>
      <c r="D321" s="168" t="s">
        <v>382</v>
      </c>
      <c r="E321" s="168" t="s">
        <v>767</v>
      </c>
      <c r="F321" s="168" t="s">
        <v>4522</v>
      </c>
      <c r="G321" s="168" t="s">
        <v>390</v>
      </c>
      <c r="H321" s="168" t="s">
        <v>391</v>
      </c>
      <c r="I321" s="168" t="s">
        <v>389</v>
      </c>
      <c r="J321" s="168" t="s">
        <v>390</v>
      </c>
      <c r="K321">
        <v>0</v>
      </c>
      <c r="L321">
        <v>234049.96</v>
      </c>
      <c r="M321">
        <v>0</v>
      </c>
      <c r="N321">
        <v>234049.96</v>
      </c>
      <c r="O321">
        <v>1</v>
      </c>
      <c r="P321">
        <v>38</v>
      </c>
      <c r="Q321">
        <v>102</v>
      </c>
      <c r="R321" s="168" t="s">
        <v>4522</v>
      </c>
      <c r="S321" s="168" t="s">
        <v>4523</v>
      </c>
      <c r="T321" s="168" t="s">
        <v>4524</v>
      </c>
      <c r="U321">
        <v>0</v>
      </c>
      <c r="V321">
        <v>5</v>
      </c>
      <c r="W321" s="168" t="s">
        <v>770</v>
      </c>
      <c r="X321" s="168" t="s">
        <v>2966</v>
      </c>
      <c r="Y321">
        <v>881886.05</v>
      </c>
      <c r="Z321">
        <v>0</v>
      </c>
      <c r="AA321">
        <v>881886.05</v>
      </c>
      <c r="AB321">
        <v>5</v>
      </c>
      <c r="AC321">
        <v>359</v>
      </c>
      <c r="AD321">
        <v>176</v>
      </c>
      <c r="AE321">
        <v>176377.21</v>
      </c>
      <c r="AF321" t="s">
        <v>4828</v>
      </c>
      <c r="AG321">
        <v>2456.507103064067</v>
      </c>
      <c r="AH321">
        <v>0</v>
      </c>
      <c r="AI321">
        <v>475.7</v>
      </c>
      <c r="AJ321" s="168" t="s">
        <v>768</v>
      </c>
      <c r="AK321">
        <v>748200.69</v>
      </c>
      <c r="AL321">
        <v>1210000</v>
      </c>
      <c r="AM321" s="168" t="s">
        <v>3</v>
      </c>
      <c r="AN321" s="168" t="s">
        <v>1</v>
      </c>
      <c r="AO321" s="168"/>
      <c r="AP321" s="168" t="s">
        <v>2</v>
      </c>
      <c r="AQ321">
        <v>51860435.149999999</v>
      </c>
      <c r="AR321">
        <v>566687.9</v>
      </c>
      <c r="AS321">
        <v>51293747.25</v>
      </c>
      <c r="AT321">
        <v>25855</v>
      </c>
      <c r="AU321">
        <v>499</v>
      </c>
      <c r="AV321">
        <v>14935</v>
      </c>
      <c r="AW321">
        <v>3649.8610901850875</v>
      </c>
      <c r="AX321">
        <v>43709863.640000001</v>
      </c>
      <c r="AY321">
        <v>928592.94587448286</v>
      </c>
      <c r="AZ321">
        <v>102793.08066132265</v>
      </c>
      <c r="BA321" t="s">
        <v>4985</v>
      </c>
      <c r="BB321">
        <v>1983.9004931347902</v>
      </c>
      <c r="BC321">
        <v>0</v>
      </c>
      <c r="BD321">
        <v>417844.54</v>
      </c>
      <c r="BE321" s="168"/>
      <c r="BF321">
        <v>43709863.640000001</v>
      </c>
      <c r="BG321">
        <v>83495000</v>
      </c>
    </row>
    <row r="322" spans="1:59" x14ac:dyDescent="0.25">
      <c r="A322" s="168" t="s">
        <v>1914</v>
      </c>
      <c r="B322" s="168" t="s">
        <v>1915</v>
      </c>
      <c r="C322" s="168" t="s">
        <v>3545</v>
      </c>
      <c r="D322" s="168" t="s">
        <v>3546</v>
      </c>
      <c r="E322" s="168" t="s">
        <v>3547</v>
      </c>
      <c r="F322" s="168" t="s">
        <v>3831</v>
      </c>
      <c r="G322" s="168" t="s">
        <v>3548</v>
      </c>
      <c r="H322" s="168" t="s">
        <v>408</v>
      </c>
      <c r="I322" s="168" t="s">
        <v>3549</v>
      </c>
      <c r="J322" s="168" t="s">
        <v>3548</v>
      </c>
      <c r="K322">
        <v>0</v>
      </c>
      <c r="L322">
        <v>88487.47</v>
      </c>
      <c r="M322">
        <v>0</v>
      </c>
      <c r="N322">
        <v>88487.47</v>
      </c>
      <c r="O322">
        <v>1</v>
      </c>
      <c r="P322">
        <v>16</v>
      </c>
      <c r="Q322">
        <v>22</v>
      </c>
      <c r="R322" s="168" t="s">
        <v>3831</v>
      </c>
      <c r="S322" s="168" t="s">
        <v>3832</v>
      </c>
      <c r="T322" s="168" t="s">
        <v>3833</v>
      </c>
      <c r="U322">
        <v>0</v>
      </c>
      <c r="V322">
        <v>1</v>
      </c>
      <c r="W322" s="168" t="s">
        <v>3550</v>
      </c>
      <c r="X322" s="168" t="s">
        <v>2902</v>
      </c>
      <c r="Y322">
        <v>88487.47</v>
      </c>
      <c r="Z322">
        <v>0</v>
      </c>
      <c r="AA322">
        <v>88487.47</v>
      </c>
      <c r="AB322">
        <v>1</v>
      </c>
      <c r="AC322">
        <v>22</v>
      </c>
      <c r="AD322">
        <v>16</v>
      </c>
      <c r="AE322">
        <v>88487.47</v>
      </c>
      <c r="AF322">
        <v>5530.4668750000001</v>
      </c>
      <c r="AG322">
        <v>4022.1577272727272</v>
      </c>
      <c r="AH322">
        <v>0</v>
      </c>
      <c r="AI322">
        <v>0</v>
      </c>
      <c r="AJ322" s="168" t="s">
        <v>3551</v>
      </c>
      <c r="AK322">
        <v>75236.350000000006</v>
      </c>
      <c r="AL322">
        <v>190000</v>
      </c>
      <c r="AM322" s="168" t="s">
        <v>3</v>
      </c>
      <c r="AN322" s="168" t="s">
        <v>1</v>
      </c>
      <c r="AO322" s="168"/>
      <c r="AP322" s="168" t="s">
        <v>2</v>
      </c>
      <c r="AQ322">
        <v>51860435.149999999</v>
      </c>
      <c r="AR322">
        <v>566687.9</v>
      </c>
      <c r="AS322">
        <v>51293747.25</v>
      </c>
      <c r="AT322">
        <v>25855</v>
      </c>
      <c r="AU322">
        <v>499</v>
      </c>
      <c r="AV322">
        <v>14935</v>
      </c>
      <c r="AW322">
        <v>3649.8610901850875</v>
      </c>
      <c r="AX322">
        <v>43709863.640000001</v>
      </c>
      <c r="AY322">
        <v>928592.94587448286</v>
      </c>
      <c r="AZ322">
        <v>102793.08066132265</v>
      </c>
      <c r="BA322" t="s">
        <v>4985</v>
      </c>
      <c r="BB322">
        <v>1983.9004931347902</v>
      </c>
      <c r="BC322">
        <v>0</v>
      </c>
      <c r="BD322">
        <v>417844.54</v>
      </c>
      <c r="BE322" s="168"/>
      <c r="BF322">
        <v>43709863.640000001</v>
      </c>
      <c r="BG322">
        <v>83495000</v>
      </c>
    </row>
    <row r="323" spans="1:59" x14ac:dyDescent="0.25">
      <c r="A323" s="168" t="s">
        <v>1914</v>
      </c>
      <c r="B323" s="168" t="s">
        <v>1915</v>
      </c>
      <c r="C323" s="168" t="s">
        <v>772</v>
      </c>
      <c r="D323" s="168" t="s">
        <v>409</v>
      </c>
      <c r="E323" s="168" t="s">
        <v>773</v>
      </c>
      <c r="F323" s="168" t="s">
        <v>3947</v>
      </c>
      <c r="G323" s="168" t="s">
        <v>2272</v>
      </c>
      <c r="H323" s="168" t="s">
        <v>410</v>
      </c>
      <c r="I323" s="168" t="s">
        <v>2273</v>
      </c>
      <c r="J323" s="168" t="s">
        <v>2272</v>
      </c>
      <c r="K323">
        <v>0</v>
      </c>
      <c r="L323">
        <v>110801.15</v>
      </c>
      <c r="M323">
        <v>494</v>
      </c>
      <c r="N323">
        <v>110307.15</v>
      </c>
      <c r="O323">
        <v>1</v>
      </c>
      <c r="P323">
        <v>37</v>
      </c>
      <c r="Q323">
        <v>75</v>
      </c>
      <c r="R323" s="168" t="s">
        <v>3947</v>
      </c>
      <c r="S323" s="168" t="s">
        <v>3948</v>
      </c>
      <c r="T323" s="168" t="s">
        <v>3949</v>
      </c>
      <c r="U323">
        <v>0</v>
      </c>
      <c r="V323">
        <v>1</v>
      </c>
      <c r="W323" s="168" t="s">
        <v>2274</v>
      </c>
      <c r="X323" s="168" t="s">
        <v>2902</v>
      </c>
      <c r="Y323">
        <v>389147.02</v>
      </c>
      <c r="Z323">
        <v>2868</v>
      </c>
      <c r="AA323">
        <v>386279.02</v>
      </c>
      <c r="AB323">
        <v>4</v>
      </c>
      <c r="AC323">
        <v>299</v>
      </c>
      <c r="AD323">
        <v>159</v>
      </c>
      <c r="AE323">
        <v>96569.755000000005</v>
      </c>
      <c r="AF323" t="s">
        <v>4835</v>
      </c>
      <c r="AG323">
        <v>1291.9030769230769</v>
      </c>
      <c r="AH323">
        <v>0</v>
      </c>
      <c r="AI323">
        <v>0</v>
      </c>
      <c r="AJ323" s="168" t="s">
        <v>774</v>
      </c>
      <c r="AK323">
        <v>329788.64</v>
      </c>
      <c r="AL323">
        <v>760000</v>
      </c>
      <c r="AM323" s="168" t="s">
        <v>3</v>
      </c>
      <c r="AN323" s="168" t="s">
        <v>1</v>
      </c>
      <c r="AO323" s="168"/>
      <c r="AP323" s="168" t="s">
        <v>2</v>
      </c>
      <c r="AQ323">
        <v>51860435.149999999</v>
      </c>
      <c r="AR323">
        <v>566687.9</v>
      </c>
      <c r="AS323">
        <v>51293747.25</v>
      </c>
      <c r="AT323">
        <v>25855</v>
      </c>
      <c r="AU323">
        <v>499</v>
      </c>
      <c r="AV323">
        <v>14935</v>
      </c>
      <c r="AW323">
        <v>3649.8610901850875</v>
      </c>
      <c r="AX323">
        <v>43709863.640000001</v>
      </c>
      <c r="AY323">
        <v>928592.94587448286</v>
      </c>
      <c r="AZ323">
        <v>102793.08066132265</v>
      </c>
      <c r="BA323" t="s">
        <v>4985</v>
      </c>
      <c r="BB323">
        <v>1983.9004931347902</v>
      </c>
      <c r="BC323">
        <v>0</v>
      </c>
      <c r="BD323">
        <v>417844.54</v>
      </c>
      <c r="BE323" s="168"/>
      <c r="BF323">
        <v>43709863.640000001</v>
      </c>
      <c r="BG323">
        <v>83495000</v>
      </c>
    </row>
    <row r="324" spans="1:59" x14ac:dyDescent="0.25">
      <c r="A324" s="168" t="s">
        <v>1914</v>
      </c>
      <c r="B324" s="168" t="s">
        <v>1915</v>
      </c>
      <c r="C324" s="168" t="s">
        <v>772</v>
      </c>
      <c r="D324" s="168" t="s">
        <v>409</v>
      </c>
      <c r="E324" s="168" t="s">
        <v>773</v>
      </c>
      <c r="F324" s="168" t="s">
        <v>4836</v>
      </c>
      <c r="G324" s="168" t="s">
        <v>412</v>
      </c>
      <c r="H324" s="168" t="s">
        <v>413</v>
      </c>
      <c r="I324" s="168" t="s">
        <v>411</v>
      </c>
      <c r="J324" s="168" t="s">
        <v>412</v>
      </c>
      <c r="K324">
        <v>0</v>
      </c>
      <c r="L324">
        <v>71358.649999999994</v>
      </c>
      <c r="M324">
        <v>830</v>
      </c>
      <c r="N324">
        <v>70528.649999999994</v>
      </c>
      <c r="O324">
        <v>1</v>
      </c>
      <c r="P324">
        <v>54</v>
      </c>
      <c r="Q324">
        <v>86</v>
      </c>
      <c r="R324" s="168" t="s">
        <v>4836</v>
      </c>
      <c r="S324" s="168" t="s">
        <v>4837</v>
      </c>
      <c r="T324" s="168" t="s">
        <v>4838</v>
      </c>
      <c r="U324">
        <v>0</v>
      </c>
      <c r="V324">
        <v>2</v>
      </c>
      <c r="W324" s="168" t="s">
        <v>775</v>
      </c>
      <c r="X324" s="168" t="s">
        <v>2902</v>
      </c>
      <c r="Y324">
        <v>389147.02</v>
      </c>
      <c r="Z324">
        <v>2868</v>
      </c>
      <c r="AA324">
        <v>386279.02</v>
      </c>
      <c r="AB324">
        <v>4</v>
      </c>
      <c r="AC324">
        <v>299</v>
      </c>
      <c r="AD324">
        <v>159</v>
      </c>
      <c r="AE324">
        <v>96569.755000000005</v>
      </c>
      <c r="AF324" t="s">
        <v>4835</v>
      </c>
      <c r="AG324">
        <v>1291.9030769230769</v>
      </c>
      <c r="AH324">
        <v>0</v>
      </c>
      <c r="AI324">
        <v>0</v>
      </c>
      <c r="AJ324" s="168" t="s">
        <v>774</v>
      </c>
      <c r="AK324">
        <v>329788.64</v>
      </c>
      <c r="AL324">
        <v>760000</v>
      </c>
      <c r="AM324" s="168" t="s">
        <v>3</v>
      </c>
      <c r="AN324" s="168" t="s">
        <v>1</v>
      </c>
      <c r="AO324" s="168"/>
      <c r="AP324" s="168" t="s">
        <v>2</v>
      </c>
      <c r="AQ324">
        <v>51860435.149999999</v>
      </c>
      <c r="AR324">
        <v>566687.9</v>
      </c>
      <c r="AS324">
        <v>51293747.25</v>
      </c>
      <c r="AT324">
        <v>25855</v>
      </c>
      <c r="AU324">
        <v>499</v>
      </c>
      <c r="AV324">
        <v>14935</v>
      </c>
      <c r="AW324">
        <v>3649.8610901850875</v>
      </c>
      <c r="AX324">
        <v>43709863.640000001</v>
      </c>
      <c r="AY324">
        <v>928592.94587448286</v>
      </c>
      <c r="AZ324">
        <v>102793.08066132265</v>
      </c>
      <c r="BA324" t="s">
        <v>4985</v>
      </c>
      <c r="BB324">
        <v>1983.9004931347902</v>
      </c>
      <c r="BC324">
        <v>0</v>
      </c>
      <c r="BD324">
        <v>417844.54</v>
      </c>
      <c r="BE324" s="168"/>
      <c r="BF324">
        <v>43709863.640000001</v>
      </c>
      <c r="BG324">
        <v>83495000</v>
      </c>
    </row>
    <row r="325" spans="1:59" x14ac:dyDescent="0.25">
      <c r="A325" s="168" t="s">
        <v>1914</v>
      </c>
      <c r="B325" s="168" t="s">
        <v>1915</v>
      </c>
      <c r="C325" s="168" t="s">
        <v>772</v>
      </c>
      <c r="D325" s="168" t="s">
        <v>409</v>
      </c>
      <c r="E325" s="168" t="s">
        <v>773</v>
      </c>
      <c r="F325" s="168" t="s">
        <v>3950</v>
      </c>
      <c r="G325" s="168" t="s">
        <v>415</v>
      </c>
      <c r="H325" s="168" t="s">
        <v>416</v>
      </c>
      <c r="I325" s="168" t="s">
        <v>414</v>
      </c>
      <c r="J325" s="168" t="s">
        <v>415</v>
      </c>
      <c r="K325">
        <v>0</v>
      </c>
      <c r="L325">
        <v>76160.44</v>
      </c>
      <c r="M325">
        <v>0</v>
      </c>
      <c r="N325">
        <v>76160.44</v>
      </c>
      <c r="O325">
        <v>1</v>
      </c>
      <c r="P325">
        <v>44</v>
      </c>
      <c r="Q325">
        <v>73</v>
      </c>
      <c r="R325" s="168" t="s">
        <v>3950</v>
      </c>
      <c r="S325" s="168" t="s">
        <v>3951</v>
      </c>
      <c r="T325" s="168" t="s">
        <v>3952</v>
      </c>
      <c r="U325">
        <v>0</v>
      </c>
      <c r="V325">
        <v>3</v>
      </c>
      <c r="W325" s="168" t="s">
        <v>776</v>
      </c>
      <c r="X325" s="168" t="s">
        <v>2902</v>
      </c>
      <c r="Y325">
        <v>389147.02</v>
      </c>
      <c r="Z325">
        <v>2868</v>
      </c>
      <c r="AA325">
        <v>386279.02</v>
      </c>
      <c r="AB325">
        <v>4</v>
      </c>
      <c r="AC325">
        <v>299</v>
      </c>
      <c r="AD325">
        <v>159</v>
      </c>
      <c r="AE325">
        <v>96569.755000000005</v>
      </c>
      <c r="AF325" t="s">
        <v>4835</v>
      </c>
      <c r="AG325">
        <v>1291.9030769230769</v>
      </c>
      <c r="AH325">
        <v>0</v>
      </c>
      <c r="AI325">
        <v>0</v>
      </c>
      <c r="AJ325" s="168" t="s">
        <v>774</v>
      </c>
      <c r="AK325">
        <v>329788.64</v>
      </c>
      <c r="AL325">
        <v>760000</v>
      </c>
      <c r="AM325" s="168" t="s">
        <v>3</v>
      </c>
      <c r="AN325" s="168" t="s">
        <v>1</v>
      </c>
      <c r="AO325" s="168"/>
      <c r="AP325" s="168" t="s">
        <v>2</v>
      </c>
      <c r="AQ325">
        <v>51860435.149999999</v>
      </c>
      <c r="AR325">
        <v>566687.9</v>
      </c>
      <c r="AS325">
        <v>51293747.25</v>
      </c>
      <c r="AT325">
        <v>25855</v>
      </c>
      <c r="AU325">
        <v>499</v>
      </c>
      <c r="AV325">
        <v>14935</v>
      </c>
      <c r="AW325">
        <v>3649.8610901850875</v>
      </c>
      <c r="AX325">
        <v>43709863.640000001</v>
      </c>
      <c r="AY325">
        <v>928592.94587448286</v>
      </c>
      <c r="AZ325">
        <v>102793.08066132265</v>
      </c>
      <c r="BA325" t="s">
        <v>4985</v>
      </c>
      <c r="BB325">
        <v>1983.9004931347902</v>
      </c>
      <c r="BC325">
        <v>0</v>
      </c>
      <c r="BD325">
        <v>417844.54</v>
      </c>
      <c r="BE325" s="168"/>
      <c r="BF325">
        <v>43709863.640000001</v>
      </c>
      <c r="BG325">
        <v>83495000</v>
      </c>
    </row>
    <row r="326" spans="1:59" x14ac:dyDescent="0.25">
      <c r="A326" s="168" t="s">
        <v>1914</v>
      </c>
      <c r="B326" s="168" t="s">
        <v>1915</v>
      </c>
      <c r="C326" s="168" t="s">
        <v>772</v>
      </c>
      <c r="D326" s="168" t="s">
        <v>409</v>
      </c>
      <c r="E326" s="168" t="s">
        <v>773</v>
      </c>
      <c r="F326" s="168" t="s">
        <v>3953</v>
      </c>
      <c r="G326" s="168" t="s">
        <v>2540</v>
      </c>
      <c r="H326" s="168" t="s">
        <v>417</v>
      </c>
      <c r="I326" s="168" t="s">
        <v>2541</v>
      </c>
      <c r="J326" s="168" t="s">
        <v>2540</v>
      </c>
      <c r="K326">
        <v>0</v>
      </c>
      <c r="L326">
        <v>130826.78</v>
      </c>
      <c r="M326">
        <v>1544</v>
      </c>
      <c r="N326">
        <v>129282.78</v>
      </c>
      <c r="O326">
        <v>1</v>
      </c>
      <c r="P326">
        <v>24</v>
      </c>
      <c r="Q326">
        <v>65</v>
      </c>
      <c r="R326" s="168" t="s">
        <v>3953</v>
      </c>
      <c r="S326" s="168" t="s">
        <v>3954</v>
      </c>
      <c r="T326" s="168" t="s">
        <v>3955</v>
      </c>
      <c r="U326">
        <v>0</v>
      </c>
      <c r="V326">
        <v>4</v>
      </c>
      <c r="W326" s="168" t="s">
        <v>2542</v>
      </c>
      <c r="X326" s="168" t="s">
        <v>2902</v>
      </c>
      <c r="Y326">
        <v>389147.02</v>
      </c>
      <c r="Z326">
        <v>2868</v>
      </c>
      <c r="AA326">
        <v>386279.02</v>
      </c>
      <c r="AB326">
        <v>4</v>
      </c>
      <c r="AC326">
        <v>299</v>
      </c>
      <c r="AD326">
        <v>159</v>
      </c>
      <c r="AE326">
        <v>96569.755000000005</v>
      </c>
      <c r="AF326" t="s">
        <v>4835</v>
      </c>
      <c r="AG326">
        <v>1291.9030769230769</v>
      </c>
      <c r="AH326">
        <v>0</v>
      </c>
      <c r="AI326">
        <v>0</v>
      </c>
      <c r="AJ326" s="168" t="s">
        <v>774</v>
      </c>
      <c r="AK326">
        <v>329788.64</v>
      </c>
      <c r="AL326">
        <v>760000</v>
      </c>
      <c r="AM326" s="168" t="s">
        <v>3</v>
      </c>
      <c r="AN326" s="168" t="s">
        <v>1</v>
      </c>
      <c r="AO326" s="168"/>
      <c r="AP326" s="168" t="s">
        <v>2</v>
      </c>
      <c r="AQ326">
        <v>51860435.149999999</v>
      </c>
      <c r="AR326">
        <v>566687.9</v>
      </c>
      <c r="AS326">
        <v>51293747.25</v>
      </c>
      <c r="AT326">
        <v>25855</v>
      </c>
      <c r="AU326">
        <v>499</v>
      </c>
      <c r="AV326">
        <v>14935</v>
      </c>
      <c r="AW326">
        <v>3649.8610901850875</v>
      </c>
      <c r="AX326">
        <v>43709863.640000001</v>
      </c>
      <c r="AY326">
        <v>928592.94587448286</v>
      </c>
      <c r="AZ326">
        <v>102793.08066132265</v>
      </c>
      <c r="BA326" t="s">
        <v>4985</v>
      </c>
      <c r="BB326">
        <v>1983.9004931347902</v>
      </c>
      <c r="BC326">
        <v>0</v>
      </c>
      <c r="BD326">
        <v>417844.54</v>
      </c>
      <c r="BE326" s="168"/>
      <c r="BF326">
        <v>43709863.640000001</v>
      </c>
      <c r="BG326">
        <v>83495000</v>
      </c>
    </row>
    <row r="327" spans="1:59" x14ac:dyDescent="0.25">
      <c r="A327" s="168" t="s">
        <v>1914</v>
      </c>
      <c r="B327" s="168" t="s">
        <v>1915</v>
      </c>
      <c r="C327" s="168" t="s">
        <v>3378</v>
      </c>
      <c r="D327" s="168" t="s">
        <v>3379</v>
      </c>
      <c r="E327" s="168" t="s">
        <v>3380</v>
      </c>
      <c r="F327" s="168" t="s">
        <v>4839</v>
      </c>
      <c r="G327" s="168" t="s">
        <v>3421</v>
      </c>
      <c r="H327" s="168" t="s">
        <v>418</v>
      </c>
      <c r="I327" s="168" t="s">
        <v>3422</v>
      </c>
      <c r="J327" s="168" t="s">
        <v>3421</v>
      </c>
      <c r="K327">
        <v>3646.05</v>
      </c>
      <c r="L327">
        <v>57975.83</v>
      </c>
      <c r="M327">
        <v>0</v>
      </c>
      <c r="N327">
        <v>57975.83</v>
      </c>
      <c r="O327">
        <v>1</v>
      </c>
      <c r="P327">
        <v>9</v>
      </c>
      <c r="Q327">
        <v>17</v>
      </c>
      <c r="R327" s="168" t="s">
        <v>4839</v>
      </c>
      <c r="S327" s="168" t="s">
        <v>4840</v>
      </c>
      <c r="T327" s="168" t="s">
        <v>4841</v>
      </c>
      <c r="U327">
        <v>0</v>
      </c>
      <c r="V327">
        <v>1</v>
      </c>
      <c r="W327" s="168" t="s">
        <v>3423</v>
      </c>
      <c r="X327" s="168" t="s">
        <v>2902</v>
      </c>
      <c r="Y327">
        <v>57975.83</v>
      </c>
      <c r="Z327">
        <v>0</v>
      </c>
      <c r="AA327">
        <v>57975.83</v>
      </c>
      <c r="AB327">
        <v>2</v>
      </c>
      <c r="AC327">
        <v>46</v>
      </c>
      <c r="AD327">
        <v>28</v>
      </c>
      <c r="AE327">
        <v>28987.915000000001</v>
      </c>
      <c r="AF327" t="s">
        <v>4842</v>
      </c>
      <c r="AG327">
        <v>1260.3441304347825</v>
      </c>
      <c r="AH327">
        <v>0</v>
      </c>
      <c r="AI327">
        <v>3646.05</v>
      </c>
      <c r="AJ327" s="168" t="s">
        <v>3383</v>
      </c>
      <c r="AK327">
        <v>49220.82</v>
      </c>
      <c r="AL327">
        <v>380000</v>
      </c>
      <c r="AM327" s="168" t="s">
        <v>3</v>
      </c>
      <c r="AN327" s="168" t="s">
        <v>1</v>
      </c>
      <c r="AO327" s="168"/>
      <c r="AP327" s="168" t="s">
        <v>2</v>
      </c>
      <c r="AQ327">
        <v>51860435.149999999</v>
      </c>
      <c r="AR327">
        <v>566687.9</v>
      </c>
      <c r="AS327">
        <v>51293747.25</v>
      </c>
      <c r="AT327">
        <v>25855</v>
      </c>
      <c r="AU327">
        <v>499</v>
      </c>
      <c r="AV327">
        <v>14935</v>
      </c>
      <c r="AW327">
        <v>3649.8610901850875</v>
      </c>
      <c r="AX327">
        <v>43709863.640000001</v>
      </c>
      <c r="AY327">
        <v>928592.94587448286</v>
      </c>
      <c r="AZ327">
        <v>102793.08066132265</v>
      </c>
      <c r="BA327" t="s">
        <v>4985</v>
      </c>
      <c r="BB327">
        <v>1983.9004931347902</v>
      </c>
      <c r="BC327">
        <v>0</v>
      </c>
      <c r="BD327">
        <v>417844.54</v>
      </c>
      <c r="BE327" s="168"/>
      <c r="BF327">
        <v>43709863.640000001</v>
      </c>
      <c r="BG327">
        <v>83495000</v>
      </c>
    </row>
    <row r="328" spans="1:59" x14ac:dyDescent="0.25">
      <c r="A328" s="168" t="s">
        <v>1914</v>
      </c>
      <c r="B328" s="168" t="s">
        <v>1915</v>
      </c>
      <c r="C328" s="168" t="s">
        <v>3378</v>
      </c>
      <c r="D328" s="168" t="s">
        <v>3379</v>
      </c>
      <c r="E328" s="168" t="s">
        <v>3380</v>
      </c>
      <c r="F328" s="168" t="s">
        <v>2870</v>
      </c>
      <c r="G328" s="168" t="s">
        <v>3381</v>
      </c>
      <c r="H328" s="168" t="s">
        <v>927</v>
      </c>
      <c r="I328" s="168" t="s">
        <v>3834</v>
      </c>
      <c r="J328" s="168" t="s">
        <v>3381</v>
      </c>
      <c r="K328">
        <v>0</v>
      </c>
      <c r="L328">
        <v>0</v>
      </c>
      <c r="M328">
        <v>0</v>
      </c>
      <c r="N328">
        <v>0</v>
      </c>
      <c r="O328">
        <v>1</v>
      </c>
      <c r="P328">
        <v>19</v>
      </c>
      <c r="Q328">
        <v>29</v>
      </c>
      <c r="R328" s="168" t="s">
        <v>2870</v>
      </c>
      <c r="S328" s="168" t="s">
        <v>2870</v>
      </c>
      <c r="T328" s="168" t="s">
        <v>2870</v>
      </c>
      <c r="U328">
        <v>0</v>
      </c>
      <c r="V328">
        <v>2</v>
      </c>
      <c r="W328" s="168" t="s">
        <v>3382</v>
      </c>
      <c r="X328" s="168" t="s">
        <v>2902</v>
      </c>
      <c r="Y328">
        <v>57975.83</v>
      </c>
      <c r="Z328">
        <v>0</v>
      </c>
      <c r="AA328">
        <v>57975.83</v>
      </c>
      <c r="AB328">
        <v>2</v>
      </c>
      <c r="AC328">
        <v>46</v>
      </c>
      <c r="AD328">
        <v>28</v>
      </c>
      <c r="AE328">
        <v>28987.915000000001</v>
      </c>
      <c r="AF328" t="s">
        <v>4842</v>
      </c>
      <c r="AG328">
        <v>1260.3441304347825</v>
      </c>
      <c r="AH328">
        <v>0</v>
      </c>
      <c r="AI328">
        <v>3646.05</v>
      </c>
      <c r="AJ328" s="168" t="s">
        <v>3383</v>
      </c>
      <c r="AK328">
        <v>49220.82</v>
      </c>
      <c r="AL328">
        <v>380000</v>
      </c>
      <c r="AM328" s="168" t="s">
        <v>3</v>
      </c>
      <c r="AN328" s="168" t="s">
        <v>1</v>
      </c>
      <c r="AO328" s="168"/>
      <c r="AP328" s="168" t="s">
        <v>2</v>
      </c>
      <c r="AQ328">
        <v>51860435.149999999</v>
      </c>
      <c r="AR328">
        <v>566687.9</v>
      </c>
      <c r="AS328">
        <v>51293747.25</v>
      </c>
      <c r="AT328">
        <v>25855</v>
      </c>
      <c r="AU328">
        <v>499</v>
      </c>
      <c r="AV328">
        <v>14935</v>
      </c>
      <c r="AW328">
        <v>3649.8610901850875</v>
      </c>
      <c r="AX328">
        <v>43709863.640000001</v>
      </c>
      <c r="AY328">
        <v>928592.94587448286</v>
      </c>
      <c r="AZ328">
        <v>102793.08066132265</v>
      </c>
      <c r="BA328" t="s">
        <v>4985</v>
      </c>
      <c r="BB328">
        <v>1983.9004931347902</v>
      </c>
      <c r="BC328">
        <v>0</v>
      </c>
      <c r="BD328">
        <v>417844.54</v>
      </c>
      <c r="BE328" s="168"/>
      <c r="BF328">
        <v>43709863.640000001</v>
      </c>
      <c r="BG328">
        <v>83495000</v>
      </c>
    </row>
    <row r="329" spans="1:59" x14ac:dyDescent="0.25">
      <c r="A329" s="168" t="s">
        <v>777</v>
      </c>
      <c r="B329" s="168" t="s">
        <v>778</v>
      </c>
      <c r="C329" s="168" t="s">
        <v>3082</v>
      </c>
      <c r="D329" s="168" t="s">
        <v>3083</v>
      </c>
      <c r="E329" s="168" t="s">
        <v>3084</v>
      </c>
      <c r="F329" s="168" t="s">
        <v>4525</v>
      </c>
      <c r="G329" s="168" t="s">
        <v>3760</v>
      </c>
      <c r="H329" s="168" t="s">
        <v>439</v>
      </c>
      <c r="I329" s="168" t="s">
        <v>3761</v>
      </c>
      <c r="J329" s="168" t="s">
        <v>3760</v>
      </c>
      <c r="K329">
        <v>0</v>
      </c>
      <c r="L329">
        <v>82245.279999999999</v>
      </c>
      <c r="M329">
        <v>0</v>
      </c>
      <c r="N329">
        <v>82245.279999999999</v>
      </c>
      <c r="O329">
        <v>1</v>
      </c>
      <c r="P329">
        <v>57</v>
      </c>
      <c r="Q329">
        <v>64</v>
      </c>
      <c r="R329" s="168" t="s">
        <v>4525</v>
      </c>
      <c r="S329" s="168" t="s">
        <v>4526</v>
      </c>
      <c r="T329" s="168" t="s">
        <v>4527</v>
      </c>
      <c r="U329">
        <v>0</v>
      </c>
      <c r="V329">
        <v>1</v>
      </c>
      <c r="W329" s="168" t="s">
        <v>3762</v>
      </c>
      <c r="X329" s="168" t="s">
        <v>2902</v>
      </c>
      <c r="Y329">
        <v>157448.28</v>
      </c>
      <c r="Z329">
        <v>0</v>
      </c>
      <c r="AA329">
        <v>157448.28</v>
      </c>
      <c r="AB329">
        <v>2</v>
      </c>
      <c r="AC329">
        <v>103</v>
      </c>
      <c r="AD329">
        <v>77</v>
      </c>
      <c r="AE329">
        <v>78724.14</v>
      </c>
      <c r="AF329" t="s">
        <v>4528</v>
      </c>
      <c r="AG329">
        <v>1528.6240776699028</v>
      </c>
      <c r="AH329">
        <v>0</v>
      </c>
      <c r="AI329">
        <v>0</v>
      </c>
      <c r="AJ329" s="168" t="s">
        <v>3088</v>
      </c>
      <c r="AK329">
        <v>133781.09</v>
      </c>
      <c r="AL329">
        <v>380000</v>
      </c>
      <c r="AM329" s="168" t="s">
        <v>3</v>
      </c>
      <c r="AN329" s="168" t="s">
        <v>1</v>
      </c>
      <c r="AO329" s="168"/>
      <c r="AP329" s="168" t="s">
        <v>2</v>
      </c>
      <c r="AQ329">
        <v>51860435.149999999</v>
      </c>
      <c r="AR329">
        <v>566687.9</v>
      </c>
      <c r="AS329">
        <v>51293747.25</v>
      </c>
      <c r="AT329">
        <v>25855</v>
      </c>
      <c r="AU329">
        <v>499</v>
      </c>
      <c r="AV329">
        <v>14935</v>
      </c>
      <c r="AW329">
        <v>3649.8610901850875</v>
      </c>
      <c r="AX329">
        <v>43709863.640000001</v>
      </c>
      <c r="AY329">
        <v>928592.94587448286</v>
      </c>
      <c r="AZ329">
        <v>102793.08066132265</v>
      </c>
      <c r="BA329" t="s">
        <v>4985</v>
      </c>
      <c r="BB329">
        <v>1983.9004931347902</v>
      </c>
      <c r="BC329">
        <v>0</v>
      </c>
      <c r="BD329">
        <v>417844.54</v>
      </c>
      <c r="BE329" s="168"/>
      <c r="BF329">
        <v>43709863.640000001</v>
      </c>
      <c r="BG329">
        <v>83495000</v>
      </c>
    </row>
    <row r="330" spans="1:59" x14ac:dyDescent="0.25">
      <c r="A330" s="168" t="s">
        <v>777</v>
      </c>
      <c r="B330" s="168" t="s">
        <v>778</v>
      </c>
      <c r="C330" s="168" t="s">
        <v>3082</v>
      </c>
      <c r="D330" s="168" t="s">
        <v>3083</v>
      </c>
      <c r="E330" s="168" t="s">
        <v>3084</v>
      </c>
      <c r="F330" s="168" t="s">
        <v>4323</v>
      </c>
      <c r="G330" s="168" t="s">
        <v>3085</v>
      </c>
      <c r="H330" s="168" t="s">
        <v>440</v>
      </c>
      <c r="I330" s="168" t="s">
        <v>3086</v>
      </c>
      <c r="J330" s="168" t="s">
        <v>3085</v>
      </c>
      <c r="K330">
        <v>0</v>
      </c>
      <c r="L330">
        <v>75203</v>
      </c>
      <c r="M330">
        <v>0</v>
      </c>
      <c r="N330">
        <v>75203</v>
      </c>
      <c r="O330">
        <v>1</v>
      </c>
      <c r="P330">
        <v>20</v>
      </c>
      <c r="Q330">
        <v>39</v>
      </c>
      <c r="R330" s="168" t="s">
        <v>4323</v>
      </c>
      <c r="S330" s="168" t="s">
        <v>4324</v>
      </c>
      <c r="T330" s="168" t="s">
        <v>4325</v>
      </c>
      <c r="U330">
        <v>0</v>
      </c>
      <c r="V330">
        <v>2</v>
      </c>
      <c r="W330" s="168" t="s">
        <v>3087</v>
      </c>
      <c r="X330" s="168" t="s">
        <v>2902</v>
      </c>
      <c r="Y330">
        <v>157448.28</v>
      </c>
      <c r="Z330">
        <v>0</v>
      </c>
      <c r="AA330">
        <v>157448.28</v>
      </c>
      <c r="AB330">
        <v>2</v>
      </c>
      <c r="AC330">
        <v>103</v>
      </c>
      <c r="AD330">
        <v>77</v>
      </c>
      <c r="AE330">
        <v>78724.14</v>
      </c>
      <c r="AF330" t="s">
        <v>4528</v>
      </c>
      <c r="AG330">
        <v>1528.6240776699028</v>
      </c>
      <c r="AH330">
        <v>0</v>
      </c>
      <c r="AI330">
        <v>0</v>
      </c>
      <c r="AJ330" s="168" t="s">
        <v>3088</v>
      </c>
      <c r="AK330">
        <v>133781.09</v>
      </c>
      <c r="AL330">
        <v>380000</v>
      </c>
      <c r="AM330" s="168" t="s">
        <v>3</v>
      </c>
      <c r="AN330" s="168" t="s">
        <v>1</v>
      </c>
      <c r="AO330" s="168"/>
      <c r="AP330" s="168" t="s">
        <v>2</v>
      </c>
      <c r="AQ330">
        <v>51860435.149999999</v>
      </c>
      <c r="AR330">
        <v>566687.9</v>
      </c>
      <c r="AS330">
        <v>51293747.25</v>
      </c>
      <c r="AT330">
        <v>25855</v>
      </c>
      <c r="AU330">
        <v>499</v>
      </c>
      <c r="AV330">
        <v>14935</v>
      </c>
      <c r="AW330">
        <v>3649.8610901850875</v>
      </c>
      <c r="AX330">
        <v>43709863.640000001</v>
      </c>
      <c r="AY330">
        <v>928592.94587448286</v>
      </c>
      <c r="AZ330">
        <v>102793.08066132265</v>
      </c>
      <c r="BA330" t="s">
        <v>4985</v>
      </c>
      <c r="BB330">
        <v>1983.9004931347902</v>
      </c>
      <c r="BC330">
        <v>0</v>
      </c>
      <c r="BD330">
        <v>417844.54</v>
      </c>
      <c r="BE330" s="168"/>
      <c r="BF330">
        <v>43709863.640000001</v>
      </c>
      <c r="BG330">
        <v>83495000</v>
      </c>
    </row>
    <row r="331" spans="1:59" x14ac:dyDescent="0.25">
      <c r="A331" s="168" t="s">
        <v>777</v>
      </c>
      <c r="B331" s="168" t="s">
        <v>778</v>
      </c>
      <c r="C331" s="168" t="s">
        <v>734</v>
      </c>
      <c r="D331" s="168" t="s">
        <v>2543</v>
      </c>
      <c r="E331" s="168" t="s">
        <v>2544</v>
      </c>
      <c r="F331" s="168" t="s">
        <v>4529</v>
      </c>
      <c r="G331" s="168" t="s">
        <v>2545</v>
      </c>
      <c r="H331" s="168" t="s">
        <v>438</v>
      </c>
      <c r="I331" s="168" t="s">
        <v>2546</v>
      </c>
      <c r="J331" s="168" t="s">
        <v>2545</v>
      </c>
      <c r="K331">
        <v>0</v>
      </c>
      <c r="L331">
        <v>236413.39</v>
      </c>
      <c r="M331">
        <v>0</v>
      </c>
      <c r="N331">
        <v>236413.39</v>
      </c>
      <c r="O331">
        <v>1</v>
      </c>
      <c r="P331">
        <v>28</v>
      </c>
      <c r="Q331">
        <v>52</v>
      </c>
      <c r="R331" s="168" t="s">
        <v>4529</v>
      </c>
      <c r="S331" s="168" t="s">
        <v>4530</v>
      </c>
      <c r="T331" s="168" t="s">
        <v>4531</v>
      </c>
      <c r="U331">
        <v>0</v>
      </c>
      <c r="V331">
        <v>1</v>
      </c>
      <c r="W331" s="168" t="s">
        <v>2547</v>
      </c>
      <c r="X331" s="168" t="s">
        <v>2949</v>
      </c>
      <c r="Y331">
        <v>410009.59</v>
      </c>
      <c r="Z331">
        <v>882</v>
      </c>
      <c r="AA331">
        <v>409127.59</v>
      </c>
      <c r="AB331">
        <v>4</v>
      </c>
      <c r="AC331">
        <v>180</v>
      </c>
      <c r="AD331">
        <v>120</v>
      </c>
      <c r="AE331">
        <v>102281.89750000001</v>
      </c>
      <c r="AF331" t="s">
        <v>5107</v>
      </c>
      <c r="AG331">
        <v>2272.9310555555558</v>
      </c>
      <c r="AH331">
        <v>0</v>
      </c>
      <c r="AI331">
        <v>314.83999999999997</v>
      </c>
      <c r="AJ331" s="168" t="s">
        <v>2548</v>
      </c>
      <c r="AK331">
        <v>347795.88</v>
      </c>
      <c r="AL331">
        <v>200000</v>
      </c>
      <c r="AM331" s="168" t="s">
        <v>3</v>
      </c>
      <c r="AN331" s="168" t="s">
        <v>1</v>
      </c>
      <c r="AO331" s="168"/>
      <c r="AP331" s="168" t="s">
        <v>2</v>
      </c>
      <c r="AQ331">
        <v>51860435.149999999</v>
      </c>
      <c r="AR331">
        <v>566687.9</v>
      </c>
      <c r="AS331">
        <v>51293747.25</v>
      </c>
      <c r="AT331">
        <v>25855</v>
      </c>
      <c r="AU331">
        <v>499</v>
      </c>
      <c r="AV331">
        <v>14935</v>
      </c>
      <c r="AW331">
        <v>3649.8610901850875</v>
      </c>
      <c r="AX331">
        <v>43709863.640000001</v>
      </c>
      <c r="AY331">
        <v>928592.94587448286</v>
      </c>
      <c r="AZ331">
        <v>102793.08066132265</v>
      </c>
      <c r="BA331" t="s">
        <v>4985</v>
      </c>
      <c r="BB331">
        <v>1983.9004931347902</v>
      </c>
      <c r="BC331">
        <v>0</v>
      </c>
      <c r="BD331">
        <v>417844.54</v>
      </c>
      <c r="BE331" s="168"/>
      <c r="BF331">
        <v>43709863.640000001</v>
      </c>
      <c r="BG331">
        <v>83495000</v>
      </c>
    </row>
    <row r="332" spans="1:59" x14ac:dyDescent="0.25">
      <c r="A332" s="168" t="s">
        <v>777</v>
      </c>
      <c r="B332" s="168" t="s">
        <v>778</v>
      </c>
      <c r="C332" s="168" t="s">
        <v>734</v>
      </c>
      <c r="D332" s="168" t="s">
        <v>2543</v>
      </c>
      <c r="E332" s="168" t="s">
        <v>2544</v>
      </c>
      <c r="F332" s="168" t="s">
        <v>4127</v>
      </c>
      <c r="G332" s="168" t="s">
        <v>3089</v>
      </c>
      <c r="H332" s="168" t="s">
        <v>3090</v>
      </c>
      <c r="I332" s="168" t="s">
        <v>3091</v>
      </c>
      <c r="J332" s="168" t="s">
        <v>3089</v>
      </c>
      <c r="K332">
        <v>0</v>
      </c>
      <c r="L332">
        <v>56123.28</v>
      </c>
      <c r="M332">
        <v>0</v>
      </c>
      <c r="N332">
        <v>56123.28</v>
      </c>
      <c r="O332">
        <v>1</v>
      </c>
      <c r="P332">
        <v>28</v>
      </c>
      <c r="Q332">
        <v>39</v>
      </c>
      <c r="R332" s="168" t="s">
        <v>4127</v>
      </c>
      <c r="S332" s="168" t="s">
        <v>4128</v>
      </c>
      <c r="T332" s="168" t="s">
        <v>4129</v>
      </c>
      <c r="U332">
        <v>0</v>
      </c>
      <c r="V332">
        <v>2</v>
      </c>
      <c r="W332" s="168" t="s">
        <v>3092</v>
      </c>
      <c r="X332" s="168" t="s">
        <v>2870</v>
      </c>
      <c r="Y332">
        <v>410009.59</v>
      </c>
      <c r="Z332">
        <v>882</v>
      </c>
      <c r="AA332">
        <v>409127.59</v>
      </c>
      <c r="AB332">
        <v>4</v>
      </c>
      <c r="AC332">
        <v>180</v>
      </c>
      <c r="AD332">
        <v>120</v>
      </c>
      <c r="AE332">
        <v>102281.89750000001</v>
      </c>
      <c r="AF332" t="s">
        <v>5107</v>
      </c>
      <c r="AG332">
        <v>2272.9310555555558</v>
      </c>
      <c r="AH332">
        <v>0</v>
      </c>
      <c r="AI332">
        <v>314.83999999999997</v>
      </c>
      <c r="AJ332" s="168" t="s">
        <v>2548</v>
      </c>
      <c r="AK332">
        <v>347795.88</v>
      </c>
      <c r="AL332">
        <v>200000</v>
      </c>
      <c r="AM332" s="168" t="s">
        <v>3</v>
      </c>
      <c r="AN332" s="168" t="s">
        <v>1</v>
      </c>
      <c r="AO332" s="168"/>
      <c r="AP332" s="168" t="s">
        <v>2</v>
      </c>
      <c r="AQ332">
        <v>51860435.149999999</v>
      </c>
      <c r="AR332">
        <v>566687.9</v>
      </c>
      <c r="AS332">
        <v>51293747.25</v>
      </c>
      <c r="AT332">
        <v>25855</v>
      </c>
      <c r="AU332">
        <v>499</v>
      </c>
      <c r="AV332">
        <v>14935</v>
      </c>
      <c r="AW332">
        <v>3649.8610901850875</v>
      </c>
      <c r="AX332">
        <v>43709863.640000001</v>
      </c>
      <c r="AY332">
        <v>928592.94587448286</v>
      </c>
      <c r="AZ332">
        <v>102793.08066132265</v>
      </c>
      <c r="BA332" t="s">
        <v>4985</v>
      </c>
      <c r="BB332">
        <v>1983.9004931347902</v>
      </c>
      <c r="BC332">
        <v>0</v>
      </c>
      <c r="BD332">
        <v>417844.54</v>
      </c>
      <c r="BE332" s="168"/>
      <c r="BF332">
        <v>43709863.640000001</v>
      </c>
      <c r="BG332">
        <v>83495000</v>
      </c>
    </row>
    <row r="333" spans="1:59" x14ac:dyDescent="0.25">
      <c r="A333" s="168" t="s">
        <v>777</v>
      </c>
      <c r="B333" s="168" t="s">
        <v>778</v>
      </c>
      <c r="C333" s="168" t="s">
        <v>734</v>
      </c>
      <c r="D333" s="168" t="s">
        <v>2543</v>
      </c>
      <c r="E333" s="168" t="s">
        <v>2544</v>
      </c>
      <c r="F333" s="168" t="s">
        <v>5108</v>
      </c>
      <c r="G333" s="168" t="s">
        <v>2806</v>
      </c>
      <c r="H333" s="168" t="s">
        <v>928</v>
      </c>
      <c r="I333" s="168" t="s">
        <v>2807</v>
      </c>
      <c r="J333" s="168" t="s">
        <v>2806</v>
      </c>
      <c r="K333">
        <v>314.83999999999997</v>
      </c>
      <c r="L333">
        <v>87442.92</v>
      </c>
      <c r="M333">
        <v>882</v>
      </c>
      <c r="N333">
        <v>86560.92</v>
      </c>
      <c r="O333">
        <v>1</v>
      </c>
      <c r="P333">
        <v>47</v>
      </c>
      <c r="Q333">
        <v>68</v>
      </c>
      <c r="R333" s="168" t="s">
        <v>5108</v>
      </c>
      <c r="S333" s="168" t="s">
        <v>5109</v>
      </c>
      <c r="T333" s="168" t="s">
        <v>5110</v>
      </c>
      <c r="U333">
        <v>0</v>
      </c>
      <c r="V333">
        <v>3</v>
      </c>
      <c r="W333" s="168" t="s">
        <v>2808</v>
      </c>
      <c r="X333" s="168" t="s">
        <v>2870</v>
      </c>
      <c r="Y333">
        <v>410009.59</v>
      </c>
      <c r="Z333">
        <v>882</v>
      </c>
      <c r="AA333">
        <v>409127.59</v>
      </c>
      <c r="AB333">
        <v>4</v>
      </c>
      <c r="AC333">
        <v>180</v>
      </c>
      <c r="AD333">
        <v>120</v>
      </c>
      <c r="AE333">
        <v>102281.89750000001</v>
      </c>
      <c r="AF333" t="s">
        <v>5107</v>
      </c>
      <c r="AG333">
        <v>2272.9310555555558</v>
      </c>
      <c r="AH333">
        <v>0</v>
      </c>
      <c r="AI333">
        <v>314.83999999999997</v>
      </c>
      <c r="AJ333" s="168" t="s">
        <v>2548</v>
      </c>
      <c r="AK333">
        <v>347795.88</v>
      </c>
      <c r="AL333">
        <v>200000</v>
      </c>
      <c r="AM333" s="168" t="s">
        <v>3</v>
      </c>
      <c r="AN333" s="168" t="s">
        <v>1</v>
      </c>
      <c r="AO333" s="168"/>
      <c r="AP333" s="168" t="s">
        <v>2</v>
      </c>
      <c r="AQ333">
        <v>51860435.149999999</v>
      </c>
      <c r="AR333">
        <v>566687.9</v>
      </c>
      <c r="AS333">
        <v>51293747.25</v>
      </c>
      <c r="AT333">
        <v>25855</v>
      </c>
      <c r="AU333">
        <v>499</v>
      </c>
      <c r="AV333">
        <v>14935</v>
      </c>
      <c r="AW333">
        <v>3649.8610901850875</v>
      </c>
      <c r="AX333">
        <v>43709863.640000001</v>
      </c>
      <c r="AY333">
        <v>928592.94587448286</v>
      </c>
      <c r="AZ333">
        <v>102793.08066132265</v>
      </c>
      <c r="BA333" t="s">
        <v>4985</v>
      </c>
      <c r="BB333">
        <v>1983.9004931347902</v>
      </c>
      <c r="BC333">
        <v>0</v>
      </c>
      <c r="BD333">
        <v>417844.54</v>
      </c>
      <c r="BE333" s="168"/>
      <c r="BF333">
        <v>43709863.640000001</v>
      </c>
      <c r="BG333">
        <v>83495000</v>
      </c>
    </row>
    <row r="334" spans="1:59" x14ac:dyDescent="0.25">
      <c r="A334" s="168" t="s">
        <v>777</v>
      </c>
      <c r="B334" s="168" t="s">
        <v>778</v>
      </c>
      <c r="C334" s="168" t="s">
        <v>734</v>
      </c>
      <c r="D334" s="168" t="s">
        <v>2543</v>
      </c>
      <c r="E334" s="168" t="s">
        <v>2544</v>
      </c>
      <c r="F334" s="168" t="s">
        <v>4843</v>
      </c>
      <c r="G334" s="168" t="s">
        <v>2544</v>
      </c>
      <c r="H334" s="168" t="s">
        <v>2809</v>
      </c>
      <c r="I334" s="168" t="s">
        <v>3243</v>
      </c>
      <c r="J334" s="168" t="s">
        <v>2544</v>
      </c>
      <c r="K334">
        <v>0</v>
      </c>
      <c r="L334">
        <v>30030</v>
      </c>
      <c r="M334">
        <v>0</v>
      </c>
      <c r="N334">
        <v>30030</v>
      </c>
      <c r="O334">
        <v>1</v>
      </c>
      <c r="P334">
        <v>17</v>
      </c>
      <c r="Q334">
        <v>21</v>
      </c>
      <c r="R334" s="168" t="s">
        <v>4843</v>
      </c>
      <c r="S334" s="168" t="s">
        <v>4844</v>
      </c>
      <c r="T334" s="168" t="s">
        <v>4845</v>
      </c>
      <c r="U334">
        <v>0</v>
      </c>
      <c r="V334">
        <v>4</v>
      </c>
      <c r="W334" s="168" t="s">
        <v>2548</v>
      </c>
      <c r="X334" s="168" t="s">
        <v>2870</v>
      </c>
      <c r="Y334">
        <v>410009.59</v>
      </c>
      <c r="Z334">
        <v>882</v>
      </c>
      <c r="AA334">
        <v>409127.59</v>
      </c>
      <c r="AB334">
        <v>4</v>
      </c>
      <c r="AC334">
        <v>180</v>
      </c>
      <c r="AD334">
        <v>120</v>
      </c>
      <c r="AE334">
        <v>102281.89750000001</v>
      </c>
      <c r="AF334" t="s">
        <v>5107</v>
      </c>
      <c r="AG334">
        <v>2272.9310555555558</v>
      </c>
      <c r="AH334">
        <v>0</v>
      </c>
      <c r="AI334">
        <v>314.83999999999997</v>
      </c>
      <c r="AJ334" s="168" t="s">
        <v>2548</v>
      </c>
      <c r="AK334">
        <v>347795.88</v>
      </c>
      <c r="AL334">
        <v>200000</v>
      </c>
      <c r="AM334" s="168" t="s">
        <v>3</v>
      </c>
      <c r="AN334" s="168" t="s">
        <v>1</v>
      </c>
      <c r="AO334" s="168"/>
      <c r="AP334" s="168" t="s">
        <v>2</v>
      </c>
      <c r="AQ334">
        <v>51860435.149999999</v>
      </c>
      <c r="AR334">
        <v>566687.9</v>
      </c>
      <c r="AS334">
        <v>51293747.25</v>
      </c>
      <c r="AT334">
        <v>25855</v>
      </c>
      <c r="AU334">
        <v>499</v>
      </c>
      <c r="AV334">
        <v>14935</v>
      </c>
      <c r="AW334">
        <v>3649.8610901850875</v>
      </c>
      <c r="AX334">
        <v>43709863.640000001</v>
      </c>
      <c r="AY334">
        <v>928592.94587448286</v>
      </c>
      <c r="AZ334">
        <v>102793.08066132265</v>
      </c>
      <c r="BA334" t="s">
        <v>4985</v>
      </c>
      <c r="BB334">
        <v>1983.9004931347902</v>
      </c>
      <c r="BC334">
        <v>0</v>
      </c>
      <c r="BD334">
        <v>417844.54</v>
      </c>
      <c r="BE334" s="168"/>
      <c r="BF334">
        <v>43709863.640000001</v>
      </c>
      <c r="BG334">
        <v>83495000</v>
      </c>
    </row>
    <row r="335" spans="1:59" x14ac:dyDescent="0.25">
      <c r="A335" s="168" t="s">
        <v>779</v>
      </c>
      <c r="B335" s="168" t="s">
        <v>780</v>
      </c>
      <c r="C335" s="168" t="s">
        <v>2549</v>
      </c>
      <c r="D335" s="168" t="s">
        <v>2550</v>
      </c>
      <c r="E335" s="168" t="s">
        <v>2551</v>
      </c>
      <c r="F335" s="168" t="s">
        <v>4846</v>
      </c>
      <c r="G335" s="168" t="s">
        <v>2552</v>
      </c>
      <c r="H335" s="168" t="s">
        <v>421</v>
      </c>
      <c r="I335" s="168" t="s">
        <v>2553</v>
      </c>
      <c r="J335" s="168" t="s">
        <v>2552</v>
      </c>
      <c r="K335">
        <v>0</v>
      </c>
      <c r="L335">
        <v>235755.26</v>
      </c>
      <c r="M335">
        <v>11356.87</v>
      </c>
      <c r="N335">
        <v>224398.39</v>
      </c>
      <c r="O335">
        <v>1</v>
      </c>
      <c r="P335">
        <v>45</v>
      </c>
      <c r="Q335">
        <v>88</v>
      </c>
      <c r="R335" s="168" t="s">
        <v>4846</v>
      </c>
      <c r="S335" s="168" t="s">
        <v>4847</v>
      </c>
      <c r="T335" s="168" t="s">
        <v>4848</v>
      </c>
      <c r="U335">
        <v>0</v>
      </c>
      <c r="V335">
        <v>1</v>
      </c>
      <c r="W335" s="168" t="s">
        <v>2554</v>
      </c>
      <c r="X335" s="168" t="s">
        <v>2902</v>
      </c>
      <c r="Y335">
        <v>235755.26</v>
      </c>
      <c r="Z335">
        <v>11356.87</v>
      </c>
      <c r="AA335">
        <v>224398.39</v>
      </c>
      <c r="AB335">
        <v>1</v>
      </c>
      <c r="AC335">
        <v>88</v>
      </c>
      <c r="AD335">
        <v>45</v>
      </c>
      <c r="AE335">
        <v>224398.39</v>
      </c>
      <c r="AF335" t="s">
        <v>4849</v>
      </c>
      <c r="AG335">
        <v>2549.9817045454547</v>
      </c>
      <c r="AH335">
        <v>0</v>
      </c>
      <c r="AI335">
        <v>0</v>
      </c>
      <c r="AJ335" s="168" t="s">
        <v>2555</v>
      </c>
      <c r="AK335">
        <v>190650.19</v>
      </c>
      <c r="AL335">
        <v>190000</v>
      </c>
      <c r="AM335" s="168" t="s">
        <v>3</v>
      </c>
      <c r="AN335" s="168" t="s">
        <v>1</v>
      </c>
      <c r="AO335" s="168"/>
      <c r="AP335" s="168" t="s">
        <v>2</v>
      </c>
      <c r="AQ335">
        <v>51860435.149999999</v>
      </c>
      <c r="AR335">
        <v>566687.9</v>
      </c>
      <c r="AS335">
        <v>51293747.25</v>
      </c>
      <c r="AT335">
        <v>25855</v>
      </c>
      <c r="AU335">
        <v>499</v>
      </c>
      <c r="AV335">
        <v>14935</v>
      </c>
      <c r="AW335">
        <v>3649.8610901850875</v>
      </c>
      <c r="AX335">
        <v>43709863.640000001</v>
      </c>
      <c r="AY335">
        <v>928592.94587448286</v>
      </c>
      <c r="AZ335">
        <v>102793.08066132265</v>
      </c>
      <c r="BA335" t="s">
        <v>4985</v>
      </c>
      <c r="BB335">
        <v>1983.9004931347902</v>
      </c>
      <c r="BC335">
        <v>0</v>
      </c>
      <c r="BD335">
        <v>417844.54</v>
      </c>
      <c r="BE335" s="168"/>
      <c r="BF335">
        <v>43709863.640000001</v>
      </c>
      <c r="BG335">
        <v>83495000</v>
      </c>
    </row>
    <row r="336" spans="1:59" x14ac:dyDescent="0.25">
      <c r="A336" s="168" t="s">
        <v>779</v>
      </c>
      <c r="B336" s="168" t="s">
        <v>780</v>
      </c>
      <c r="C336" s="168" t="s">
        <v>2275</v>
      </c>
      <c r="D336" s="168" t="s">
        <v>2276</v>
      </c>
      <c r="E336" s="168" t="s">
        <v>2277</v>
      </c>
      <c r="F336" s="168" t="s">
        <v>5111</v>
      </c>
      <c r="G336" s="168" t="s">
        <v>3093</v>
      </c>
      <c r="H336" s="168" t="s">
        <v>426</v>
      </c>
      <c r="I336" s="168" t="s">
        <v>152</v>
      </c>
      <c r="J336" s="168" t="s">
        <v>3093</v>
      </c>
      <c r="K336">
        <v>0</v>
      </c>
      <c r="L336">
        <v>119748.44</v>
      </c>
      <c r="M336">
        <v>8009.86</v>
      </c>
      <c r="N336">
        <v>111738.58</v>
      </c>
      <c r="O336">
        <v>1</v>
      </c>
      <c r="P336">
        <v>59</v>
      </c>
      <c r="Q336">
        <v>94</v>
      </c>
      <c r="R336" s="168" t="s">
        <v>5111</v>
      </c>
      <c r="S336" s="168" t="s">
        <v>5112</v>
      </c>
      <c r="T336" s="168" t="s">
        <v>5113</v>
      </c>
      <c r="U336">
        <v>0</v>
      </c>
      <c r="V336">
        <v>1</v>
      </c>
      <c r="W336" s="168" t="s">
        <v>3094</v>
      </c>
      <c r="X336" s="168" t="s">
        <v>2870</v>
      </c>
      <c r="Y336">
        <v>682373.81</v>
      </c>
      <c r="Z336">
        <v>28813.83</v>
      </c>
      <c r="AA336">
        <v>653559.98</v>
      </c>
      <c r="AB336">
        <v>5</v>
      </c>
      <c r="AC336">
        <v>483</v>
      </c>
      <c r="AD336">
        <v>272</v>
      </c>
      <c r="AE336">
        <v>130711.996</v>
      </c>
      <c r="AF336" t="s">
        <v>5114</v>
      </c>
      <c r="AG336">
        <v>1353.1262525879918</v>
      </c>
      <c r="AH336">
        <v>0</v>
      </c>
      <c r="AI336">
        <v>1743.48</v>
      </c>
      <c r="AJ336" s="168" t="s">
        <v>2281</v>
      </c>
      <c r="AK336">
        <v>555588.23</v>
      </c>
      <c r="AL336">
        <v>780000</v>
      </c>
      <c r="AM336" s="168" t="s">
        <v>3</v>
      </c>
      <c r="AN336" s="168" t="s">
        <v>1</v>
      </c>
      <c r="AO336" s="168"/>
      <c r="AP336" s="168" t="s">
        <v>2</v>
      </c>
      <c r="AQ336">
        <v>51860435.149999999</v>
      </c>
      <c r="AR336">
        <v>566687.9</v>
      </c>
      <c r="AS336">
        <v>51293747.25</v>
      </c>
      <c r="AT336">
        <v>25855</v>
      </c>
      <c r="AU336">
        <v>499</v>
      </c>
      <c r="AV336">
        <v>14935</v>
      </c>
      <c r="AW336">
        <v>3649.8610901850875</v>
      </c>
      <c r="AX336">
        <v>43709863.640000001</v>
      </c>
      <c r="AY336">
        <v>928592.94587448286</v>
      </c>
      <c r="AZ336">
        <v>102793.08066132265</v>
      </c>
      <c r="BA336" t="s">
        <v>4985</v>
      </c>
      <c r="BB336">
        <v>1983.9004931347902</v>
      </c>
      <c r="BC336">
        <v>0</v>
      </c>
      <c r="BD336">
        <v>417844.54</v>
      </c>
      <c r="BE336" s="168"/>
      <c r="BF336">
        <v>43709863.640000001</v>
      </c>
      <c r="BG336">
        <v>83495000</v>
      </c>
    </row>
    <row r="337" spans="1:59" x14ac:dyDescent="0.25">
      <c r="A337" s="168" t="s">
        <v>779</v>
      </c>
      <c r="B337" s="168" t="s">
        <v>780</v>
      </c>
      <c r="C337" s="168" t="s">
        <v>2275</v>
      </c>
      <c r="D337" s="168" t="s">
        <v>2276</v>
      </c>
      <c r="E337" s="168" t="s">
        <v>2277</v>
      </c>
      <c r="F337" s="168" t="s">
        <v>3763</v>
      </c>
      <c r="G337" s="168" t="s">
        <v>2278</v>
      </c>
      <c r="H337" s="168" t="s">
        <v>427</v>
      </c>
      <c r="I337" s="168" t="s">
        <v>2279</v>
      </c>
      <c r="J337" s="168" t="s">
        <v>2278</v>
      </c>
      <c r="K337">
        <v>0</v>
      </c>
      <c r="L337">
        <v>131305.62</v>
      </c>
      <c r="M337">
        <v>0</v>
      </c>
      <c r="N337">
        <v>131305.62</v>
      </c>
      <c r="O337">
        <v>1</v>
      </c>
      <c r="P337">
        <v>37</v>
      </c>
      <c r="Q337">
        <v>67</v>
      </c>
      <c r="R337" s="168" t="s">
        <v>3763</v>
      </c>
      <c r="S337" s="168" t="s">
        <v>3764</v>
      </c>
      <c r="T337" s="168" t="s">
        <v>3765</v>
      </c>
      <c r="U337">
        <v>0</v>
      </c>
      <c r="V337">
        <v>2</v>
      </c>
      <c r="W337" s="168" t="s">
        <v>2280</v>
      </c>
      <c r="X337" s="168" t="s">
        <v>2949</v>
      </c>
      <c r="Y337">
        <v>682373.81</v>
      </c>
      <c r="Z337">
        <v>28813.83</v>
      </c>
      <c r="AA337">
        <v>653559.98</v>
      </c>
      <c r="AB337">
        <v>5</v>
      </c>
      <c r="AC337">
        <v>483</v>
      </c>
      <c r="AD337">
        <v>272</v>
      </c>
      <c r="AE337">
        <v>130711.996</v>
      </c>
      <c r="AF337" t="s">
        <v>5114</v>
      </c>
      <c r="AG337">
        <v>1353.1262525879918</v>
      </c>
      <c r="AH337">
        <v>0</v>
      </c>
      <c r="AI337">
        <v>1743.48</v>
      </c>
      <c r="AJ337" s="168" t="s">
        <v>2281</v>
      </c>
      <c r="AK337">
        <v>555588.23</v>
      </c>
      <c r="AL337">
        <v>780000</v>
      </c>
      <c r="AM337" s="168" t="s">
        <v>3</v>
      </c>
      <c r="AN337" s="168" t="s">
        <v>1</v>
      </c>
      <c r="AO337" s="168"/>
      <c r="AP337" s="168" t="s">
        <v>2</v>
      </c>
      <c r="AQ337">
        <v>51860435.149999999</v>
      </c>
      <c r="AR337">
        <v>566687.9</v>
      </c>
      <c r="AS337">
        <v>51293747.25</v>
      </c>
      <c r="AT337">
        <v>25855</v>
      </c>
      <c r="AU337">
        <v>499</v>
      </c>
      <c r="AV337">
        <v>14935</v>
      </c>
      <c r="AW337">
        <v>3649.8610901850875</v>
      </c>
      <c r="AX337">
        <v>43709863.640000001</v>
      </c>
      <c r="AY337">
        <v>928592.94587448286</v>
      </c>
      <c r="AZ337">
        <v>102793.08066132265</v>
      </c>
      <c r="BA337" t="s">
        <v>4985</v>
      </c>
      <c r="BB337">
        <v>1983.9004931347902</v>
      </c>
      <c r="BC337">
        <v>0</v>
      </c>
      <c r="BD337">
        <v>417844.54</v>
      </c>
      <c r="BE337" s="168"/>
      <c r="BF337">
        <v>43709863.640000001</v>
      </c>
      <c r="BG337">
        <v>83495000</v>
      </c>
    </row>
    <row r="338" spans="1:59" x14ac:dyDescent="0.25">
      <c r="A338" s="168" t="s">
        <v>779</v>
      </c>
      <c r="B338" s="168" t="s">
        <v>780</v>
      </c>
      <c r="C338" s="168" t="s">
        <v>2275</v>
      </c>
      <c r="D338" s="168" t="s">
        <v>2276</v>
      </c>
      <c r="E338" s="168" t="s">
        <v>2277</v>
      </c>
      <c r="F338" s="168" t="s">
        <v>4326</v>
      </c>
      <c r="G338" s="168" t="s">
        <v>2649</v>
      </c>
      <c r="H338" s="168" t="s">
        <v>428</v>
      </c>
      <c r="I338" s="168" t="s">
        <v>2650</v>
      </c>
      <c r="J338" s="168" t="s">
        <v>2649</v>
      </c>
      <c r="K338">
        <v>0</v>
      </c>
      <c r="L338">
        <v>249713.36</v>
      </c>
      <c r="M338">
        <v>13058.31</v>
      </c>
      <c r="N338">
        <v>236655.05</v>
      </c>
      <c r="O338">
        <v>1</v>
      </c>
      <c r="P338">
        <v>107</v>
      </c>
      <c r="Q338">
        <v>202</v>
      </c>
      <c r="R338" s="168" t="s">
        <v>4326</v>
      </c>
      <c r="S338" s="168" t="s">
        <v>4327</v>
      </c>
      <c r="T338" s="168" t="s">
        <v>4328</v>
      </c>
      <c r="U338">
        <v>0</v>
      </c>
      <c r="V338">
        <v>3</v>
      </c>
      <c r="W338" s="168" t="s">
        <v>2651</v>
      </c>
      <c r="X338" s="168" t="s">
        <v>2949</v>
      </c>
      <c r="Y338">
        <v>682373.81</v>
      </c>
      <c r="Z338">
        <v>28813.83</v>
      </c>
      <c r="AA338">
        <v>653559.98</v>
      </c>
      <c r="AB338">
        <v>5</v>
      </c>
      <c r="AC338">
        <v>483</v>
      </c>
      <c r="AD338">
        <v>272</v>
      </c>
      <c r="AE338">
        <v>130711.996</v>
      </c>
      <c r="AF338" t="s">
        <v>5114</v>
      </c>
      <c r="AG338">
        <v>1353.1262525879918</v>
      </c>
      <c r="AH338">
        <v>0</v>
      </c>
      <c r="AI338">
        <v>1743.48</v>
      </c>
      <c r="AJ338" s="168" t="s">
        <v>2281</v>
      </c>
      <c r="AK338">
        <v>555588.23</v>
      </c>
      <c r="AL338">
        <v>780000</v>
      </c>
      <c r="AM338" s="168" t="s">
        <v>3</v>
      </c>
      <c r="AN338" s="168" t="s">
        <v>1</v>
      </c>
      <c r="AO338" s="168"/>
      <c r="AP338" s="168" t="s">
        <v>2</v>
      </c>
      <c r="AQ338">
        <v>51860435.149999999</v>
      </c>
      <c r="AR338">
        <v>566687.9</v>
      </c>
      <c r="AS338">
        <v>51293747.25</v>
      </c>
      <c r="AT338">
        <v>25855</v>
      </c>
      <c r="AU338">
        <v>499</v>
      </c>
      <c r="AV338">
        <v>14935</v>
      </c>
      <c r="AW338">
        <v>3649.8610901850875</v>
      </c>
      <c r="AX338">
        <v>43709863.640000001</v>
      </c>
      <c r="AY338">
        <v>928592.94587448286</v>
      </c>
      <c r="AZ338">
        <v>102793.08066132265</v>
      </c>
      <c r="BA338" t="s">
        <v>4985</v>
      </c>
      <c r="BB338">
        <v>1983.9004931347902</v>
      </c>
      <c r="BC338">
        <v>0</v>
      </c>
      <c r="BD338">
        <v>417844.54</v>
      </c>
      <c r="BE338" s="168"/>
      <c r="BF338">
        <v>43709863.640000001</v>
      </c>
      <c r="BG338">
        <v>83495000</v>
      </c>
    </row>
    <row r="339" spans="1:59" x14ac:dyDescent="0.25">
      <c r="A339" s="168" t="s">
        <v>779</v>
      </c>
      <c r="B339" s="168" t="s">
        <v>780</v>
      </c>
      <c r="C339" s="168" t="s">
        <v>2275</v>
      </c>
      <c r="D339" s="168" t="s">
        <v>2276</v>
      </c>
      <c r="E339" s="168" t="s">
        <v>2277</v>
      </c>
      <c r="F339" s="168" t="s">
        <v>5115</v>
      </c>
      <c r="G339" s="168" t="s">
        <v>3244</v>
      </c>
      <c r="H339" s="168" t="s">
        <v>947</v>
      </c>
      <c r="I339" s="168" t="s">
        <v>3245</v>
      </c>
      <c r="J339" s="168" t="s">
        <v>3244</v>
      </c>
      <c r="K339">
        <v>1743.48</v>
      </c>
      <c r="L339">
        <v>94700.25</v>
      </c>
      <c r="M339">
        <v>4739.0600000000004</v>
      </c>
      <c r="N339">
        <v>89961.19</v>
      </c>
      <c r="O339">
        <v>1</v>
      </c>
      <c r="P339">
        <v>29</v>
      </c>
      <c r="Q339">
        <v>58</v>
      </c>
      <c r="R339" s="168" t="s">
        <v>5115</v>
      </c>
      <c r="S339" s="168" t="s">
        <v>5116</v>
      </c>
      <c r="T339" s="168" t="s">
        <v>5117</v>
      </c>
      <c r="U339">
        <v>0</v>
      </c>
      <c r="V339">
        <v>4</v>
      </c>
      <c r="W339" s="168" t="s">
        <v>3246</v>
      </c>
      <c r="X339" s="168" t="s">
        <v>2902</v>
      </c>
      <c r="Y339">
        <v>682373.81</v>
      </c>
      <c r="Z339">
        <v>28813.83</v>
      </c>
      <c r="AA339">
        <v>653559.98</v>
      </c>
      <c r="AB339">
        <v>5</v>
      </c>
      <c r="AC339">
        <v>483</v>
      </c>
      <c r="AD339">
        <v>272</v>
      </c>
      <c r="AE339">
        <v>130711.996</v>
      </c>
      <c r="AF339" t="s">
        <v>5114</v>
      </c>
      <c r="AG339">
        <v>1353.1262525879918</v>
      </c>
      <c r="AH339">
        <v>0</v>
      </c>
      <c r="AI339">
        <v>1743.48</v>
      </c>
      <c r="AJ339" s="168" t="s">
        <v>2281</v>
      </c>
      <c r="AK339">
        <v>555588.23</v>
      </c>
      <c r="AL339">
        <v>780000</v>
      </c>
      <c r="AM339" s="168" t="s">
        <v>3</v>
      </c>
      <c r="AN339" s="168" t="s">
        <v>1</v>
      </c>
      <c r="AO339" s="168"/>
      <c r="AP339" s="168" t="s">
        <v>2</v>
      </c>
      <c r="AQ339">
        <v>51860435.149999999</v>
      </c>
      <c r="AR339">
        <v>566687.9</v>
      </c>
      <c r="AS339">
        <v>51293747.25</v>
      </c>
      <c r="AT339">
        <v>25855</v>
      </c>
      <c r="AU339">
        <v>499</v>
      </c>
      <c r="AV339">
        <v>14935</v>
      </c>
      <c r="AW339">
        <v>3649.8610901850875</v>
      </c>
      <c r="AX339">
        <v>43709863.640000001</v>
      </c>
      <c r="AY339">
        <v>928592.94587448286</v>
      </c>
      <c r="AZ339">
        <v>102793.08066132265</v>
      </c>
      <c r="BA339" t="s">
        <v>4985</v>
      </c>
      <c r="BB339">
        <v>1983.9004931347902</v>
      </c>
      <c r="BC339">
        <v>0</v>
      </c>
      <c r="BD339">
        <v>417844.54</v>
      </c>
      <c r="BE339" s="168"/>
      <c r="BF339">
        <v>43709863.640000001</v>
      </c>
      <c r="BG339">
        <v>83495000</v>
      </c>
    </row>
    <row r="340" spans="1:59" x14ac:dyDescent="0.25">
      <c r="A340" s="168" t="s">
        <v>779</v>
      </c>
      <c r="B340" s="168" t="s">
        <v>780</v>
      </c>
      <c r="C340" s="168" t="s">
        <v>2275</v>
      </c>
      <c r="D340" s="168" t="s">
        <v>2276</v>
      </c>
      <c r="E340" s="168" t="s">
        <v>2277</v>
      </c>
      <c r="F340" s="168" t="s">
        <v>3707</v>
      </c>
      <c r="G340" s="168" t="s">
        <v>3247</v>
      </c>
      <c r="H340" s="168" t="s">
        <v>2556</v>
      </c>
      <c r="I340" s="168" t="s">
        <v>3248</v>
      </c>
      <c r="J340" s="168" t="s">
        <v>3247</v>
      </c>
      <c r="K340">
        <v>0</v>
      </c>
      <c r="L340">
        <v>86906.14</v>
      </c>
      <c r="M340">
        <v>3006.6</v>
      </c>
      <c r="N340">
        <v>83899.54</v>
      </c>
      <c r="O340">
        <v>1</v>
      </c>
      <c r="P340">
        <v>40</v>
      </c>
      <c r="Q340">
        <v>62</v>
      </c>
      <c r="R340" s="168" t="s">
        <v>3707</v>
      </c>
      <c r="S340" s="168" t="s">
        <v>3708</v>
      </c>
      <c r="T340" s="168" t="s">
        <v>3709</v>
      </c>
      <c r="U340">
        <v>0</v>
      </c>
      <c r="V340">
        <v>5</v>
      </c>
      <c r="W340" s="168" t="s">
        <v>3249</v>
      </c>
      <c r="X340" s="168" t="s">
        <v>2902</v>
      </c>
      <c r="Y340">
        <v>682373.81</v>
      </c>
      <c r="Z340">
        <v>28813.83</v>
      </c>
      <c r="AA340">
        <v>653559.98</v>
      </c>
      <c r="AB340">
        <v>5</v>
      </c>
      <c r="AC340">
        <v>483</v>
      </c>
      <c r="AD340">
        <v>272</v>
      </c>
      <c r="AE340">
        <v>130711.996</v>
      </c>
      <c r="AF340" t="s">
        <v>5114</v>
      </c>
      <c r="AG340">
        <v>1353.1262525879918</v>
      </c>
      <c r="AH340">
        <v>0</v>
      </c>
      <c r="AI340">
        <v>1743.48</v>
      </c>
      <c r="AJ340" s="168" t="s">
        <v>2281</v>
      </c>
      <c r="AK340">
        <v>555588.23</v>
      </c>
      <c r="AL340">
        <v>780000</v>
      </c>
      <c r="AM340" s="168" t="s">
        <v>3</v>
      </c>
      <c r="AN340" s="168" t="s">
        <v>1</v>
      </c>
      <c r="AO340" s="168"/>
      <c r="AP340" s="168" t="s">
        <v>2</v>
      </c>
      <c r="AQ340">
        <v>51860435.149999999</v>
      </c>
      <c r="AR340">
        <v>566687.9</v>
      </c>
      <c r="AS340">
        <v>51293747.25</v>
      </c>
      <c r="AT340">
        <v>25855</v>
      </c>
      <c r="AU340">
        <v>499</v>
      </c>
      <c r="AV340">
        <v>14935</v>
      </c>
      <c r="AW340">
        <v>3649.8610901850875</v>
      </c>
      <c r="AX340">
        <v>43709863.640000001</v>
      </c>
      <c r="AY340">
        <v>928592.94587448286</v>
      </c>
      <c r="AZ340">
        <v>102793.08066132265</v>
      </c>
      <c r="BA340" t="s">
        <v>4985</v>
      </c>
      <c r="BB340">
        <v>1983.9004931347902</v>
      </c>
      <c r="BC340">
        <v>0</v>
      </c>
      <c r="BD340">
        <v>417844.54</v>
      </c>
      <c r="BE340" s="168"/>
      <c r="BF340">
        <v>43709863.640000001</v>
      </c>
      <c r="BG340">
        <v>83495000</v>
      </c>
    </row>
    <row r="341" spans="1:59" x14ac:dyDescent="0.25">
      <c r="A341" s="168" t="s">
        <v>779</v>
      </c>
      <c r="B341" s="168" t="s">
        <v>780</v>
      </c>
      <c r="C341" s="168" t="s">
        <v>2713</v>
      </c>
      <c r="D341" s="168" t="s">
        <v>2714</v>
      </c>
      <c r="E341" s="168" t="s">
        <v>2715</v>
      </c>
      <c r="F341" s="168" t="s">
        <v>4850</v>
      </c>
      <c r="G341" s="168" t="s">
        <v>2772</v>
      </c>
      <c r="H341" s="168" t="s">
        <v>422</v>
      </c>
      <c r="I341" s="168" t="s">
        <v>2773</v>
      </c>
      <c r="J341" s="168" t="s">
        <v>2772</v>
      </c>
      <c r="K341">
        <v>0</v>
      </c>
      <c r="L341">
        <v>79800.02</v>
      </c>
      <c r="M341">
        <v>2410.6</v>
      </c>
      <c r="N341">
        <v>77389.42</v>
      </c>
      <c r="O341">
        <v>1</v>
      </c>
      <c r="P341">
        <v>41</v>
      </c>
      <c r="Q341">
        <v>74</v>
      </c>
      <c r="R341" s="168" t="s">
        <v>4850</v>
      </c>
      <c r="S341" s="168" t="s">
        <v>4851</v>
      </c>
      <c r="T341" s="168" t="s">
        <v>4852</v>
      </c>
      <c r="U341">
        <v>0</v>
      </c>
      <c r="V341">
        <v>1</v>
      </c>
      <c r="W341" s="168" t="s">
        <v>2774</v>
      </c>
      <c r="X341" s="168" t="s">
        <v>2902</v>
      </c>
      <c r="Y341">
        <v>254440.75</v>
      </c>
      <c r="Z341">
        <v>44386.94</v>
      </c>
      <c r="AA341">
        <v>210053.81</v>
      </c>
      <c r="AB341">
        <v>6</v>
      </c>
      <c r="AC341">
        <v>165</v>
      </c>
      <c r="AD341">
        <v>91</v>
      </c>
      <c r="AE341" t="s">
        <v>5118</v>
      </c>
      <c r="AF341" t="s">
        <v>5119</v>
      </c>
      <c r="AG341">
        <v>1273.053393939394</v>
      </c>
      <c r="AH341">
        <v>0</v>
      </c>
      <c r="AI341">
        <v>10118.56</v>
      </c>
      <c r="AJ341" s="168" t="s">
        <v>2716</v>
      </c>
      <c r="AK341">
        <v>179504.57</v>
      </c>
      <c r="AL341">
        <v>570000</v>
      </c>
      <c r="AM341" s="168" t="s">
        <v>3</v>
      </c>
      <c r="AN341" s="168" t="s">
        <v>1</v>
      </c>
      <c r="AO341" s="168"/>
      <c r="AP341" s="168" t="s">
        <v>2</v>
      </c>
      <c r="AQ341">
        <v>51860435.149999999</v>
      </c>
      <c r="AR341">
        <v>566687.9</v>
      </c>
      <c r="AS341">
        <v>51293747.25</v>
      </c>
      <c r="AT341">
        <v>25855</v>
      </c>
      <c r="AU341">
        <v>499</v>
      </c>
      <c r="AV341">
        <v>14935</v>
      </c>
      <c r="AW341">
        <v>3649.8610901850875</v>
      </c>
      <c r="AX341">
        <v>43709863.640000001</v>
      </c>
      <c r="AY341">
        <v>928592.94587448286</v>
      </c>
      <c r="AZ341">
        <v>102793.08066132265</v>
      </c>
      <c r="BA341" t="s">
        <v>4985</v>
      </c>
      <c r="BB341">
        <v>1983.9004931347902</v>
      </c>
      <c r="BC341">
        <v>0</v>
      </c>
      <c r="BD341">
        <v>417844.54</v>
      </c>
      <c r="BE341" s="168"/>
      <c r="BF341">
        <v>43709863.640000001</v>
      </c>
      <c r="BG341">
        <v>83495000</v>
      </c>
    </row>
    <row r="342" spans="1:59" x14ac:dyDescent="0.25">
      <c r="A342" s="168" t="s">
        <v>779</v>
      </c>
      <c r="B342" s="168" t="s">
        <v>780</v>
      </c>
      <c r="C342" s="168" t="s">
        <v>2713</v>
      </c>
      <c r="D342" s="168" t="s">
        <v>2714</v>
      </c>
      <c r="E342" s="168" t="s">
        <v>2715</v>
      </c>
      <c r="F342" s="168" t="s">
        <v>5120</v>
      </c>
      <c r="G342" s="168" t="s">
        <v>2967</v>
      </c>
      <c r="H342" s="168" t="s">
        <v>423</v>
      </c>
      <c r="I342" s="168" t="s">
        <v>2968</v>
      </c>
      <c r="J342" s="168" t="s">
        <v>2967</v>
      </c>
      <c r="K342">
        <v>10118.56</v>
      </c>
      <c r="L342">
        <v>53918.89</v>
      </c>
      <c r="M342">
        <v>0</v>
      </c>
      <c r="N342">
        <v>53918.89</v>
      </c>
      <c r="O342">
        <v>1</v>
      </c>
      <c r="P342">
        <v>8</v>
      </c>
      <c r="Q342">
        <v>21</v>
      </c>
      <c r="R342" s="168" t="s">
        <v>5120</v>
      </c>
      <c r="S342" s="168" t="s">
        <v>5121</v>
      </c>
      <c r="T342" s="168" t="s">
        <v>5122</v>
      </c>
      <c r="U342">
        <v>0</v>
      </c>
      <c r="V342">
        <v>2</v>
      </c>
      <c r="W342" s="168" t="s">
        <v>2969</v>
      </c>
      <c r="X342" s="168" t="s">
        <v>2870</v>
      </c>
      <c r="Y342">
        <v>254440.75</v>
      </c>
      <c r="Z342">
        <v>44386.94</v>
      </c>
      <c r="AA342">
        <v>210053.81</v>
      </c>
      <c r="AB342">
        <v>6</v>
      </c>
      <c r="AC342">
        <v>165</v>
      </c>
      <c r="AD342">
        <v>91</v>
      </c>
      <c r="AE342" t="s">
        <v>5118</v>
      </c>
      <c r="AF342" t="s">
        <v>5119</v>
      </c>
      <c r="AG342">
        <v>1273.053393939394</v>
      </c>
      <c r="AH342">
        <v>0</v>
      </c>
      <c r="AI342">
        <v>10118.56</v>
      </c>
      <c r="AJ342" s="168" t="s">
        <v>2716</v>
      </c>
      <c r="AK342">
        <v>179504.57</v>
      </c>
      <c r="AL342">
        <v>570000</v>
      </c>
      <c r="AM342" s="168" t="s">
        <v>3</v>
      </c>
      <c r="AN342" s="168" t="s">
        <v>1</v>
      </c>
      <c r="AO342" s="168"/>
      <c r="AP342" s="168" t="s">
        <v>2</v>
      </c>
      <c r="AQ342">
        <v>51860435.149999999</v>
      </c>
      <c r="AR342">
        <v>566687.9</v>
      </c>
      <c r="AS342">
        <v>51293747.25</v>
      </c>
      <c r="AT342">
        <v>25855</v>
      </c>
      <c r="AU342">
        <v>499</v>
      </c>
      <c r="AV342">
        <v>14935</v>
      </c>
      <c r="AW342">
        <v>3649.8610901850875</v>
      </c>
      <c r="AX342">
        <v>43709863.640000001</v>
      </c>
      <c r="AY342">
        <v>928592.94587448286</v>
      </c>
      <c r="AZ342">
        <v>102793.08066132265</v>
      </c>
      <c r="BA342" t="s">
        <v>4985</v>
      </c>
      <c r="BB342">
        <v>1983.9004931347902</v>
      </c>
      <c r="BC342">
        <v>0</v>
      </c>
      <c r="BD342">
        <v>417844.54</v>
      </c>
      <c r="BE342" s="168"/>
      <c r="BF342">
        <v>43709863.640000001</v>
      </c>
      <c r="BG342">
        <v>83495000</v>
      </c>
    </row>
    <row r="343" spans="1:59" x14ac:dyDescent="0.25">
      <c r="A343" s="168" t="s">
        <v>779</v>
      </c>
      <c r="B343" s="168" t="s">
        <v>780</v>
      </c>
      <c r="C343" s="168" t="s">
        <v>2713</v>
      </c>
      <c r="D343" s="168" t="s">
        <v>2714</v>
      </c>
      <c r="E343" s="168" t="s">
        <v>2715</v>
      </c>
      <c r="F343" s="168" t="s">
        <v>4853</v>
      </c>
      <c r="G343" s="168" t="s">
        <v>3250</v>
      </c>
      <c r="H343" s="168" t="s">
        <v>424</v>
      </c>
      <c r="I343" s="168" t="s">
        <v>3251</v>
      </c>
      <c r="J343" s="168" t="s">
        <v>3250</v>
      </c>
      <c r="K343">
        <v>0</v>
      </c>
      <c r="L343">
        <v>53721.95</v>
      </c>
      <c r="M343">
        <v>265</v>
      </c>
      <c r="N343">
        <v>53456.95</v>
      </c>
      <c r="O343">
        <v>1</v>
      </c>
      <c r="P343">
        <v>23</v>
      </c>
      <c r="Q343">
        <v>41</v>
      </c>
      <c r="R343" s="168" t="s">
        <v>4853</v>
      </c>
      <c r="S343" s="168" t="s">
        <v>4854</v>
      </c>
      <c r="T343" s="168" t="s">
        <v>4855</v>
      </c>
      <c r="U343">
        <v>0</v>
      </c>
      <c r="V343">
        <v>3</v>
      </c>
      <c r="W343" s="168" t="s">
        <v>3252</v>
      </c>
      <c r="X343" s="168" t="s">
        <v>2902</v>
      </c>
      <c r="Y343">
        <v>254440.75</v>
      </c>
      <c r="Z343">
        <v>44386.94</v>
      </c>
      <c r="AA343">
        <v>210053.81</v>
      </c>
      <c r="AB343">
        <v>6</v>
      </c>
      <c r="AC343">
        <v>165</v>
      </c>
      <c r="AD343">
        <v>91</v>
      </c>
      <c r="AE343" t="s">
        <v>5118</v>
      </c>
      <c r="AF343" t="s">
        <v>5119</v>
      </c>
      <c r="AG343">
        <v>1273.053393939394</v>
      </c>
      <c r="AH343">
        <v>0</v>
      </c>
      <c r="AI343">
        <v>10118.56</v>
      </c>
      <c r="AJ343" s="168" t="s">
        <v>2716</v>
      </c>
      <c r="AK343">
        <v>179504.57</v>
      </c>
      <c r="AL343">
        <v>570000</v>
      </c>
      <c r="AM343" s="168" t="s">
        <v>3</v>
      </c>
      <c r="AN343" s="168" t="s">
        <v>1</v>
      </c>
      <c r="AO343" s="168"/>
      <c r="AP343" s="168" t="s">
        <v>2</v>
      </c>
      <c r="AQ343">
        <v>51860435.149999999</v>
      </c>
      <c r="AR343">
        <v>566687.9</v>
      </c>
      <c r="AS343">
        <v>51293747.25</v>
      </c>
      <c r="AT343">
        <v>25855</v>
      </c>
      <c r="AU343">
        <v>499</v>
      </c>
      <c r="AV343">
        <v>14935</v>
      </c>
      <c r="AW343">
        <v>3649.8610901850875</v>
      </c>
      <c r="AX343">
        <v>43709863.640000001</v>
      </c>
      <c r="AY343">
        <v>928592.94587448286</v>
      </c>
      <c r="AZ343">
        <v>102793.08066132265</v>
      </c>
      <c r="BA343" t="s">
        <v>4985</v>
      </c>
      <c r="BB343">
        <v>1983.9004931347902</v>
      </c>
      <c r="BC343">
        <v>0</v>
      </c>
      <c r="BD343">
        <v>417844.54</v>
      </c>
      <c r="BE343" s="168"/>
      <c r="BF343">
        <v>43709863.640000001</v>
      </c>
      <c r="BG343">
        <v>83495000</v>
      </c>
    </row>
    <row r="344" spans="1:59" x14ac:dyDescent="0.25">
      <c r="A344" s="168" t="s">
        <v>779</v>
      </c>
      <c r="B344" s="168" t="s">
        <v>780</v>
      </c>
      <c r="C344" s="168" t="s">
        <v>2713</v>
      </c>
      <c r="D344" s="168" t="s">
        <v>2714</v>
      </c>
      <c r="E344" s="168" t="s">
        <v>2715</v>
      </c>
      <c r="F344" s="168" t="s">
        <v>4856</v>
      </c>
      <c r="G344" s="168" t="s">
        <v>3341</v>
      </c>
      <c r="H344" s="168" t="s">
        <v>3560</v>
      </c>
      <c r="I344" s="168" t="s">
        <v>4857</v>
      </c>
      <c r="J344" s="168" t="s">
        <v>3341</v>
      </c>
      <c r="K344">
        <v>0</v>
      </c>
      <c r="L344">
        <v>31464.85</v>
      </c>
      <c r="M344">
        <v>0</v>
      </c>
      <c r="N344">
        <v>31464.85</v>
      </c>
      <c r="O344">
        <v>1</v>
      </c>
      <c r="P344">
        <v>5</v>
      </c>
      <c r="Q344">
        <v>10</v>
      </c>
      <c r="R344" s="168" t="s">
        <v>4856</v>
      </c>
      <c r="S344" s="168" t="s">
        <v>4858</v>
      </c>
      <c r="T344" s="168" t="s">
        <v>4859</v>
      </c>
      <c r="U344">
        <v>0</v>
      </c>
      <c r="V344">
        <v>4</v>
      </c>
      <c r="W344" s="168" t="s">
        <v>3343</v>
      </c>
      <c r="X344" s="168" t="s">
        <v>2870</v>
      </c>
      <c r="Y344">
        <v>254440.75</v>
      </c>
      <c r="Z344">
        <v>44386.94</v>
      </c>
      <c r="AA344">
        <v>210053.81</v>
      </c>
      <c r="AB344">
        <v>6</v>
      </c>
      <c r="AC344">
        <v>165</v>
      </c>
      <c r="AD344">
        <v>91</v>
      </c>
      <c r="AE344" t="s">
        <v>5118</v>
      </c>
      <c r="AF344" t="s">
        <v>5119</v>
      </c>
      <c r="AG344">
        <v>1273.053393939394</v>
      </c>
      <c r="AH344">
        <v>0</v>
      </c>
      <c r="AI344">
        <v>10118.56</v>
      </c>
      <c r="AJ344" s="168" t="s">
        <v>2716</v>
      </c>
      <c r="AK344">
        <v>179504.57</v>
      </c>
      <c r="AL344">
        <v>570000</v>
      </c>
      <c r="AM344" s="168" t="s">
        <v>3</v>
      </c>
      <c r="AN344" s="168" t="s">
        <v>1</v>
      </c>
      <c r="AO344" s="168"/>
      <c r="AP344" s="168" t="s">
        <v>2</v>
      </c>
      <c r="AQ344">
        <v>51860435.149999999</v>
      </c>
      <c r="AR344">
        <v>566687.9</v>
      </c>
      <c r="AS344">
        <v>51293747.25</v>
      </c>
      <c r="AT344">
        <v>25855</v>
      </c>
      <c r="AU344">
        <v>499</v>
      </c>
      <c r="AV344">
        <v>14935</v>
      </c>
      <c r="AW344">
        <v>3649.8610901850875</v>
      </c>
      <c r="AX344">
        <v>43709863.640000001</v>
      </c>
      <c r="AY344">
        <v>928592.94587448286</v>
      </c>
      <c r="AZ344">
        <v>102793.08066132265</v>
      </c>
      <c r="BA344" t="s">
        <v>4985</v>
      </c>
      <c r="BB344">
        <v>1983.9004931347902</v>
      </c>
      <c r="BC344">
        <v>0</v>
      </c>
      <c r="BD344">
        <v>417844.54</v>
      </c>
      <c r="BE344" s="168"/>
      <c r="BF344">
        <v>43709863.640000001</v>
      </c>
      <c r="BG344">
        <v>83495000</v>
      </c>
    </row>
    <row r="345" spans="1:59" x14ac:dyDescent="0.25">
      <c r="A345" s="168" t="s">
        <v>779</v>
      </c>
      <c r="B345" s="168" t="s">
        <v>780</v>
      </c>
      <c r="C345" s="168" t="s">
        <v>2713</v>
      </c>
      <c r="D345" s="168" t="s">
        <v>2714</v>
      </c>
      <c r="E345" s="168" t="s">
        <v>2715</v>
      </c>
      <c r="F345" s="168" t="s">
        <v>3766</v>
      </c>
      <c r="G345" s="168" t="s">
        <v>3341</v>
      </c>
      <c r="H345" s="168" t="s">
        <v>929</v>
      </c>
      <c r="I345" s="168" t="s">
        <v>3342</v>
      </c>
      <c r="J345" s="168" t="s">
        <v>3341</v>
      </c>
      <c r="K345">
        <v>0</v>
      </c>
      <c r="L345">
        <v>13783.72</v>
      </c>
      <c r="M345">
        <v>31108.48</v>
      </c>
      <c r="N345">
        <v>-17324.759999999998</v>
      </c>
      <c r="O345">
        <v>1</v>
      </c>
      <c r="P345">
        <v>4</v>
      </c>
      <c r="Q345">
        <v>5</v>
      </c>
      <c r="R345" s="168" t="s">
        <v>3766</v>
      </c>
      <c r="S345" s="168" t="s">
        <v>3767</v>
      </c>
      <c r="T345" s="168" t="s">
        <v>3768</v>
      </c>
      <c r="U345">
        <v>0</v>
      </c>
      <c r="V345">
        <v>5</v>
      </c>
      <c r="W345" s="168" t="s">
        <v>3343</v>
      </c>
      <c r="X345" s="168" t="s">
        <v>2870</v>
      </c>
      <c r="Y345">
        <v>254440.75</v>
      </c>
      <c r="Z345">
        <v>44386.94</v>
      </c>
      <c r="AA345">
        <v>210053.81</v>
      </c>
      <c r="AB345">
        <v>6</v>
      </c>
      <c r="AC345">
        <v>165</v>
      </c>
      <c r="AD345">
        <v>91</v>
      </c>
      <c r="AE345" t="s">
        <v>5118</v>
      </c>
      <c r="AF345" t="s">
        <v>5119</v>
      </c>
      <c r="AG345">
        <v>1273.053393939394</v>
      </c>
      <c r="AH345">
        <v>0</v>
      </c>
      <c r="AI345">
        <v>10118.56</v>
      </c>
      <c r="AJ345" s="168" t="s">
        <v>2716</v>
      </c>
      <c r="AK345">
        <v>179504.57</v>
      </c>
      <c r="AL345">
        <v>570000</v>
      </c>
      <c r="AM345" s="168" t="s">
        <v>3</v>
      </c>
      <c r="AN345" s="168" t="s">
        <v>1</v>
      </c>
      <c r="AO345" s="168"/>
      <c r="AP345" s="168" t="s">
        <v>2</v>
      </c>
      <c r="AQ345">
        <v>51860435.149999999</v>
      </c>
      <c r="AR345">
        <v>566687.9</v>
      </c>
      <c r="AS345">
        <v>51293747.25</v>
      </c>
      <c r="AT345">
        <v>25855</v>
      </c>
      <c r="AU345">
        <v>499</v>
      </c>
      <c r="AV345">
        <v>14935</v>
      </c>
      <c r="AW345">
        <v>3649.8610901850875</v>
      </c>
      <c r="AX345">
        <v>43709863.640000001</v>
      </c>
      <c r="AY345">
        <v>928592.94587448286</v>
      </c>
      <c r="AZ345">
        <v>102793.08066132265</v>
      </c>
      <c r="BA345" t="s">
        <v>4985</v>
      </c>
      <c r="BB345">
        <v>1983.9004931347902</v>
      </c>
      <c r="BC345">
        <v>0</v>
      </c>
      <c r="BD345">
        <v>417844.54</v>
      </c>
      <c r="BE345" s="168"/>
      <c r="BF345">
        <v>43709863.640000001</v>
      </c>
      <c r="BG345">
        <v>83495000</v>
      </c>
    </row>
    <row r="346" spans="1:59" x14ac:dyDescent="0.25">
      <c r="A346" s="168" t="s">
        <v>779</v>
      </c>
      <c r="B346" s="168" t="s">
        <v>780</v>
      </c>
      <c r="C346" s="168" t="s">
        <v>2713</v>
      </c>
      <c r="D346" s="168" t="s">
        <v>2714</v>
      </c>
      <c r="E346" s="168" t="s">
        <v>2715</v>
      </c>
      <c r="F346" s="168" t="s">
        <v>3835</v>
      </c>
      <c r="G346" s="168" t="s">
        <v>3253</v>
      </c>
      <c r="H346" s="168" t="s">
        <v>425</v>
      </c>
      <c r="I346" s="168" t="s">
        <v>3254</v>
      </c>
      <c r="J346" s="168" t="s">
        <v>3253</v>
      </c>
      <c r="K346">
        <v>0</v>
      </c>
      <c r="L346">
        <v>21751.32</v>
      </c>
      <c r="M346">
        <v>10602.86</v>
      </c>
      <c r="N346">
        <v>11148.46</v>
      </c>
      <c r="O346">
        <v>1</v>
      </c>
      <c r="P346">
        <v>10</v>
      </c>
      <c r="Q346">
        <v>14</v>
      </c>
      <c r="R346" s="168" t="s">
        <v>3835</v>
      </c>
      <c r="S346" s="168" t="s">
        <v>3836</v>
      </c>
      <c r="T346" s="168" t="s">
        <v>3837</v>
      </c>
      <c r="U346">
        <v>0</v>
      </c>
      <c r="V346">
        <v>6</v>
      </c>
      <c r="W346" s="168" t="s">
        <v>3255</v>
      </c>
      <c r="X346" s="168" t="s">
        <v>2902</v>
      </c>
      <c r="Y346">
        <v>254440.75</v>
      </c>
      <c r="Z346">
        <v>44386.94</v>
      </c>
      <c r="AA346">
        <v>210053.81</v>
      </c>
      <c r="AB346">
        <v>6</v>
      </c>
      <c r="AC346">
        <v>165</v>
      </c>
      <c r="AD346">
        <v>91</v>
      </c>
      <c r="AE346" t="s">
        <v>5118</v>
      </c>
      <c r="AF346" t="s">
        <v>5119</v>
      </c>
      <c r="AG346">
        <v>1273.053393939394</v>
      </c>
      <c r="AH346">
        <v>0</v>
      </c>
      <c r="AI346">
        <v>10118.56</v>
      </c>
      <c r="AJ346" s="168" t="s">
        <v>2716</v>
      </c>
      <c r="AK346">
        <v>179504.57</v>
      </c>
      <c r="AL346">
        <v>570000</v>
      </c>
      <c r="AM346" s="168" t="s">
        <v>3</v>
      </c>
      <c r="AN346" s="168" t="s">
        <v>1</v>
      </c>
      <c r="AO346" s="168"/>
      <c r="AP346" s="168" t="s">
        <v>2</v>
      </c>
      <c r="AQ346">
        <v>51860435.149999999</v>
      </c>
      <c r="AR346">
        <v>566687.9</v>
      </c>
      <c r="AS346">
        <v>51293747.25</v>
      </c>
      <c r="AT346">
        <v>25855</v>
      </c>
      <c r="AU346">
        <v>499</v>
      </c>
      <c r="AV346">
        <v>14935</v>
      </c>
      <c r="AW346">
        <v>3649.8610901850875</v>
      </c>
      <c r="AX346">
        <v>43709863.640000001</v>
      </c>
      <c r="AY346">
        <v>928592.94587448286</v>
      </c>
      <c r="AZ346">
        <v>102793.08066132265</v>
      </c>
      <c r="BA346" t="s">
        <v>4985</v>
      </c>
      <c r="BB346">
        <v>1983.9004931347902</v>
      </c>
      <c r="BC346">
        <v>0</v>
      </c>
      <c r="BD346">
        <v>417844.54</v>
      </c>
      <c r="BE346" s="168"/>
      <c r="BF346">
        <v>43709863.640000001</v>
      </c>
      <c r="BG346">
        <v>83495000</v>
      </c>
    </row>
    <row r="347" spans="1:59" x14ac:dyDescent="0.25">
      <c r="A347" s="168" t="s">
        <v>779</v>
      </c>
      <c r="B347" s="168" t="s">
        <v>780</v>
      </c>
      <c r="C347" s="168" t="s">
        <v>781</v>
      </c>
      <c r="D347" s="168" t="s">
        <v>429</v>
      </c>
      <c r="E347" s="168" t="s">
        <v>782</v>
      </c>
      <c r="F347" s="168" t="s">
        <v>3424</v>
      </c>
      <c r="G347" s="168" t="s">
        <v>3256</v>
      </c>
      <c r="H347" s="168" t="s">
        <v>430</v>
      </c>
      <c r="I347" s="168" t="s">
        <v>3603</v>
      </c>
      <c r="J347" s="168" t="s">
        <v>3256</v>
      </c>
      <c r="K347">
        <v>0</v>
      </c>
      <c r="L347">
        <v>2149.4699999999998</v>
      </c>
      <c r="M347">
        <v>2149.4699999999998</v>
      </c>
      <c r="N347">
        <v>0</v>
      </c>
      <c r="O347">
        <v>1</v>
      </c>
      <c r="P347">
        <v>1</v>
      </c>
      <c r="Q347">
        <v>2</v>
      </c>
      <c r="R347" s="168" t="s">
        <v>3424</v>
      </c>
      <c r="S347" s="168" t="s">
        <v>3424</v>
      </c>
      <c r="T347" s="168" t="s">
        <v>3425</v>
      </c>
      <c r="U347">
        <v>0</v>
      </c>
      <c r="V347">
        <v>1</v>
      </c>
      <c r="W347" s="168" t="s">
        <v>3257</v>
      </c>
      <c r="X347" s="168" t="s">
        <v>2870</v>
      </c>
      <c r="Y347">
        <v>220672.29</v>
      </c>
      <c r="Z347">
        <v>16810.7</v>
      </c>
      <c r="AA347">
        <v>203861.59</v>
      </c>
      <c r="AB347">
        <v>6</v>
      </c>
      <c r="AC347">
        <v>121</v>
      </c>
      <c r="AD347">
        <v>72</v>
      </c>
      <c r="AE347" t="s">
        <v>5123</v>
      </c>
      <c r="AF347" t="s">
        <v>5124</v>
      </c>
      <c r="AG347">
        <v>1684.8065289256199</v>
      </c>
      <c r="AH347">
        <v>0</v>
      </c>
      <c r="AI347">
        <v>1190.5</v>
      </c>
      <c r="AJ347" s="168" t="s">
        <v>783</v>
      </c>
      <c r="AK347">
        <v>173465.47</v>
      </c>
      <c r="AL347">
        <v>700000</v>
      </c>
      <c r="AM347" s="168" t="s">
        <v>3</v>
      </c>
      <c r="AN347" s="168" t="s">
        <v>1</v>
      </c>
      <c r="AO347" s="168"/>
      <c r="AP347" s="168" t="s">
        <v>2</v>
      </c>
      <c r="AQ347">
        <v>51860435.149999999</v>
      </c>
      <c r="AR347">
        <v>566687.9</v>
      </c>
      <c r="AS347">
        <v>51293747.25</v>
      </c>
      <c r="AT347">
        <v>25855</v>
      </c>
      <c r="AU347">
        <v>499</v>
      </c>
      <c r="AV347">
        <v>14935</v>
      </c>
      <c r="AW347">
        <v>3649.8610901850875</v>
      </c>
      <c r="AX347">
        <v>43709863.640000001</v>
      </c>
      <c r="AY347">
        <v>928592.94587448286</v>
      </c>
      <c r="AZ347">
        <v>102793.08066132265</v>
      </c>
      <c r="BA347" t="s">
        <v>4985</v>
      </c>
      <c r="BB347">
        <v>1983.9004931347902</v>
      </c>
      <c r="BC347">
        <v>0</v>
      </c>
      <c r="BD347">
        <v>417844.54</v>
      </c>
      <c r="BE347" s="168"/>
      <c r="BF347">
        <v>43709863.640000001</v>
      </c>
      <c r="BG347">
        <v>83495000</v>
      </c>
    </row>
    <row r="348" spans="1:59" x14ac:dyDescent="0.25">
      <c r="A348" s="168" t="s">
        <v>779</v>
      </c>
      <c r="B348" s="168" t="s">
        <v>780</v>
      </c>
      <c r="C348" s="168" t="s">
        <v>781</v>
      </c>
      <c r="D348" s="168" t="s">
        <v>429</v>
      </c>
      <c r="E348" s="168" t="s">
        <v>782</v>
      </c>
      <c r="F348" s="168" t="s">
        <v>4329</v>
      </c>
      <c r="G348" s="168" t="s">
        <v>432</v>
      </c>
      <c r="H348" s="168" t="s">
        <v>433</v>
      </c>
      <c r="I348" s="168" t="s">
        <v>431</v>
      </c>
      <c r="J348" s="168" t="s">
        <v>432</v>
      </c>
      <c r="K348">
        <v>0</v>
      </c>
      <c r="L348">
        <v>75223.759999999995</v>
      </c>
      <c r="M348">
        <v>0</v>
      </c>
      <c r="N348">
        <v>75223.759999999995</v>
      </c>
      <c r="O348">
        <v>1</v>
      </c>
      <c r="P348">
        <v>31</v>
      </c>
      <c r="Q348">
        <v>43</v>
      </c>
      <c r="R348" s="168" t="s">
        <v>4329</v>
      </c>
      <c r="S348" s="168" t="s">
        <v>4330</v>
      </c>
      <c r="T348" s="168" t="s">
        <v>4331</v>
      </c>
      <c r="U348">
        <v>0</v>
      </c>
      <c r="V348">
        <v>2</v>
      </c>
      <c r="W348" s="168" t="s">
        <v>784</v>
      </c>
      <c r="X348" s="168" t="s">
        <v>2902</v>
      </c>
      <c r="Y348">
        <v>220672.29</v>
      </c>
      <c r="Z348">
        <v>16810.7</v>
      </c>
      <c r="AA348">
        <v>203861.59</v>
      </c>
      <c r="AB348">
        <v>6</v>
      </c>
      <c r="AC348">
        <v>121</v>
      </c>
      <c r="AD348">
        <v>72</v>
      </c>
      <c r="AE348" t="s">
        <v>5123</v>
      </c>
      <c r="AF348" t="s">
        <v>5124</v>
      </c>
      <c r="AG348">
        <v>1684.8065289256199</v>
      </c>
      <c r="AH348">
        <v>0</v>
      </c>
      <c r="AI348">
        <v>1190.5</v>
      </c>
      <c r="AJ348" s="168" t="s">
        <v>783</v>
      </c>
      <c r="AK348">
        <v>173465.47</v>
      </c>
      <c r="AL348">
        <v>700000</v>
      </c>
      <c r="AM348" s="168" t="s">
        <v>3</v>
      </c>
      <c r="AN348" s="168" t="s">
        <v>1</v>
      </c>
      <c r="AO348" s="168"/>
      <c r="AP348" s="168" t="s">
        <v>2</v>
      </c>
      <c r="AQ348">
        <v>51860435.149999999</v>
      </c>
      <c r="AR348">
        <v>566687.9</v>
      </c>
      <c r="AS348">
        <v>51293747.25</v>
      </c>
      <c r="AT348">
        <v>25855</v>
      </c>
      <c r="AU348">
        <v>499</v>
      </c>
      <c r="AV348">
        <v>14935</v>
      </c>
      <c r="AW348">
        <v>3649.8610901850875</v>
      </c>
      <c r="AX348">
        <v>43709863.640000001</v>
      </c>
      <c r="AY348">
        <v>928592.94587448286</v>
      </c>
      <c r="AZ348">
        <v>102793.08066132265</v>
      </c>
      <c r="BA348" t="s">
        <v>4985</v>
      </c>
      <c r="BB348">
        <v>1983.9004931347902</v>
      </c>
      <c r="BC348">
        <v>0</v>
      </c>
      <c r="BD348">
        <v>417844.54</v>
      </c>
      <c r="BE348" s="168"/>
      <c r="BF348">
        <v>43709863.640000001</v>
      </c>
      <c r="BG348">
        <v>83495000</v>
      </c>
    </row>
    <row r="349" spans="1:59" x14ac:dyDescent="0.25">
      <c r="A349" s="168" t="s">
        <v>779</v>
      </c>
      <c r="B349" s="168" t="s">
        <v>780</v>
      </c>
      <c r="C349" s="168" t="s">
        <v>781</v>
      </c>
      <c r="D349" s="168" t="s">
        <v>429</v>
      </c>
      <c r="E349" s="168" t="s">
        <v>782</v>
      </c>
      <c r="F349" s="168" t="s">
        <v>3769</v>
      </c>
      <c r="G349" s="168" t="s">
        <v>3770</v>
      </c>
      <c r="H349" s="168" t="s">
        <v>2834</v>
      </c>
      <c r="I349" s="168" t="s">
        <v>3771</v>
      </c>
      <c r="J349" s="168" t="s">
        <v>3770</v>
      </c>
      <c r="K349">
        <v>0</v>
      </c>
      <c r="L349">
        <v>13199.99</v>
      </c>
      <c r="M349">
        <v>0</v>
      </c>
      <c r="N349">
        <v>13199.99</v>
      </c>
      <c r="O349">
        <v>1</v>
      </c>
      <c r="P349">
        <v>1</v>
      </c>
      <c r="Q349">
        <v>1</v>
      </c>
      <c r="R349" s="168" t="s">
        <v>3769</v>
      </c>
      <c r="S349" s="168" t="s">
        <v>3769</v>
      </c>
      <c r="T349" s="168" t="s">
        <v>3769</v>
      </c>
      <c r="U349">
        <v>0</v>
      </c>
      <c r="V349">
        <v>3</v>
      </c>
      <c r="W349" s="168" t="s">
        <v>3772</v>
      </c>
      <c r="X349" s="168" t="s">
        <v>2870</v>
      </c>
      <c r="Y349">
        <v>220672.29</v>
      </c>
      <c r="Z349">
        <v>16810.7</v>
      </c>
      <c r="AA349">
        <v>203861.59</v>
      </c>
      <c r="AB349">
        <v>6</v>
      </c>
      <c r="AC349">
        <v>121</v>
      </c>
      <c r="AD349">
        <v>72</v>
      </c>
      <c r="AE349" t="s">
        <v>5123</v>
      </c>
      <c r="AF349" t="s">
        <v>5124</v>
      </c>
      <c r="AG349">
        <v>1684.8065289256199</v>
      </c>
      <c r="AH349">
        <v>0</v>
      </c>
      <c r="AI349">
        <v>1190.5</v>
      </c>
      <c r="AJ349" s="168" t="s">
        <v>783</v>
      </c>
      <c r="AK349">
        <v>173465.47</v>
      </c>
      <c r="AL349">
        <v>700000</v>
      </c>
      <c r="AM349" s="168" t="s">
        <v>3</v>
      </c>
      <c r="AN349" s="168" t="s">
        <v>1</v>
      </c>
      <c r="AO349" s="168"/>
      <c r="AP349" s="168" t="s">
        <v>2</v>
      </c>
      <c r="AQ349">
        <v>51860435.149999999</v>
      </c>
      <c r="AR349">
        <v>566687.9</v>
      </c>
      <c r="AS349">
        <v>51293747.25</v>
      </c>
      <c r="AT349">
        <v>25855</v>
      </c>
      <c r="AU349">
        <v>499</v>
      </c>
      <c r="AV349">
        <v>14935</v>
      </c>
      <c r="AW349">
        <v>3649.8610901850875</v>
      </c>
      <c r="AX349">
        <v>43709863.640000001</v>
      </c>
      <c r="AY349">
        <v>928592.94587448286</v>
      </c>
      <c r="AZ349">
        <v>102793.08066132265</v>
      </c>
      <c r="BA349" t="s">
        <v>4985</v>
      </c>
      <c r="BB349">
        <v>1983.9004931347902</v>
      </c>
      <c r="BC349">
        <v>0</v>
      </c>
      <c r="BD349">
        <v>417844.54</v>
      </c>
      <c r="BE349" s="168"/>
      <c r="BF349">
        <v>43709863.640000001</v>
      </c>
      <c r="BG349">
        <v>83495000</v>
      </c>
    </row>
    <row r="350" spans="1:59" x14ac:dyDescent="0.25">
      <c r="A350" s="168" t="s">
        <v>779</v>
      </c>
      <c r="B350" s="168" t="s">
        <v>780</v>
      </c>
      <c r="C350" s="168" t="s">
        <v>781</v>
      </c>
      <c r="D350" s="168" t="s">
        <v>429</v>
      </c>
      <c r="E350" s="168" t="s">
        <v>782</v>
      </c>
      <c r="F350" s="168" t="s">
        <v>3773</v>
      </c>
      <c r="G350" s="168" t="s">
        <v>3774</v>
      </c>
      <c r="H350" s="168" t="s">
        <v>434</v>
      </c>
      <c r="I350" s="168" t="s">
        <v>3775</v>
      </c>
      <c r="J350" s="168" t="s">
        <v>3774</v>
      </c>
      <c r="K350">
        <v>0</v>
      </c>
      <c r="L350">
        <v>0</v>
      </c>
      <c r="M350">
        <v>6388.96</v>
      </c>
      <c r="N350">
        <v>-6388.96</v>
      </c>
      <c r="O350">
        <v>1</v>
      </c>
      <c r="P350">
        <v>0</v>
      </c>
      <c r="Q350">
        <v>1</v>
      </c>
      <c r="R350" s="168" t="s">
        <v>3773</v>
      </c>
      <c r="S350" s="168" t="s">
        <v>3769</v>
      </c>
      <c r="T350" s="168" t="s">
        <v>3773</v>
      </c>
      <c r="U350">
        <v>0</v>
      </c>
      <c r="V350">
        <v>4</v>
      </c>
      <c r="W350" s="168" t="s">
        <v>3776</v>
      </c>
      <c r="X350" s="168" t="s">
        <v>2915</v>
      </c>
      <c r="Y350">
        <v>220672.29</v>
      </c>
      <c r="Z350">
        <v>16810.7</v>
      </c>
      <c r="AA350">
        <v>203861.59</v>
      </c>
      <c r="AB350">
        <v>6</v>
      </c>
      <c r="AC350">
        <v>121</v>
      </c>
      <c r="AD350">
        <v>72</v>
      </c>
      <c r="AE350" t="s">
        <v>5123</v>
      </c>
      <c r="AF350" t="s">
        <v>5124</v>
      </c>
      <c r="AG350">
        <v>1684.8065289256199</v>
      </c>
      <c r="AH350">
        <v>0</v>
      </c>
      <c r="AI350">
        <v>1190.5</v>
      </c>
      <c r="AJ350" s="168" t="s">
        <v>783</v>
      </c>
      <c r="AK350">
        <v>173465.47</v>
      </c>
      <c r="AL350">
        <v>700000</v>
      </c>
      <c r="AM350" s="168" t="s">
        <v>3</v>
      </c>
      <c r="AN350" s="168" t="s">
        <v>1</v>
      </c>
      <c r="AO350" s="168"/>
      <c r="AP350" s="168" t="s">
        <v>2</v>
      </c>
      <c r="AQ350">
        <v>51860435.149999999</v>
      </c>
      <c r="AR350">
        <v>566687.9</v>
      </c>
      <c r="AS350">
        <v>51293747.25</v>
      </c>
      <c r="AT350">
        <v>25855</v>
      </c>
      <c r="AU350">
        <v>499</v>
      </c>
      <c r="AV350">
        <v>14935</v>
      </c>
      <c r="AW350">
        <v>3649.8610901850875</v>
      </c>
      <c r="AX350">
        <v>43709863.640000001</v>
      </c>
      <c r="AY350">
        <v>928592.94587448286</v>
      </c>
      <c r="AZ350">
        <v>102793.08066132265</v>
      </c>
      <c r="BA350" t="s">
        <v>4985</v>
      </c>
      <c r="BB350">
        <v>1983.9004931347902</v>
      </c>
      <c r="BC350">
        <v>0</v>
      </c>
      <c r="BD350">
        <v>417844.54</v>
      </c>
      <c r="BE350" s="168"/>
      <c r="BF350">
        <v>43709863.640000001</v>
      </c>
      <c r="BG350">
        <v>83495000</v>
      </c>
    </row>
    <row r="351" spans="1:59" x14ac:dyDescent="0.25">
      <c r="A351" s="168" t="s">
        <v>779</v>
      </c>
      <c r="B351" s="168" t="s">
        <v>780</v>
      </c>
      <c r="C351" s="168" t="s">
        <v>781</v>
      </c>
      <c r="D351" s="168" t="s">
        <v>429</v>
      </c>
      <c r="E351" s="168" t="s">
        <v>782</v>
      </c>
      <c r="F351" s="168" t="s">
        <v>3567</v>
      </c>
      <c r="G351" s="168" t="s">
        <v>3258</v>
      </c>
      <c r="H351" s="168" t="s">
        <v>785</v>
      </c>
      <c r="I351" s="168" t="s">
        <v>3259</v>
      </c>
      <c r="J351" s="168" t="s">
        <v>3258</v>
      </c>
      <c r="K351">
        <v>0</v>
      </c>
      <c r="L351">
        <v>23780.55</v>
      </c>
      <c r="M351">
        <v>2120.56</v>
      </c>
      <c r="N351">
        <v>21659.99</v>
      </c>
      <c r="O351">
        <v>1</v>
      </c>
      <c r="P351">
        <v>13</v>
      </c>
      <c r="Q351">
        <v>16</v>
      </c>
      <c r="R351" s="168" t="s">
        <v>3567</v>
      </c>
      <c r="S351" s="168" t="s">
        <v>3568</v>
      </c>
      <c r="T351" s="168" t="s">
        <v>3569</v>
      </c>
      <c r="U351">
        <v>0</v>
      </c>
      <c r="V351">
        <v>5</v>
      </c>
      <c r="W351" s="168" t="s">
        <v>3260</v>
      </c>
      <c r="X351" s="168" t="s">
        <v>2915</v>
      </c>
      <c r="Y351">
        <v>220672.29</v>
      </c>
      <c r="Z351">
        <v>16810.7</v>
      </c>
      <c r="AA351">
        <v>203861.59</v>
      </c>
      <c r="AB351">
        <v>6</v>
      </c>
      <c r="AC351">
        <v>121</v>
      </c>
      <c r="AD351">
        <v>72</v>
      </c>
      <c r="AE351" t="s">
        <v>5123</v>
      </c>
      <c r="AF351" t="s">
        <v>5124</v>
      </c>
      <c r="AG351">
        <v>1684.8065289256199</v>
      </c>
      <c r="AH351">
        <v>0</v>
      </c>
      <c r="AI351">
        <v>1190.5</v>
      </c>
      <c r="AJ351" s="168" t="s">
        <v>783</v>
      </c>
      <c r="AK351">
        <v>173465.47</v>
      </c>
      <c r="AL351">
        <v>700000</v>
      </c>
      <c r="AM351" s="168" t="s">
        <v>3</v>
      </c>
      <c r="AN351" s="168" t="s">
        <v>1</v>
      </c>
      <c r="AO351" s="168"/>
      <c r="AP351" s="168" t="s">
        <v>2</v>
      </c>
      <c r="AQ351">
        <v>51860435.149999999</v>
      </c>
      <c r="AR351">
        <v>566687.9</v>
      </c>
      <c r="AS351">
        <v>51293747.25</v>
      </c>
      <c r="AT351">
        <v>25855</v>
      </c>
      <c r="AU351">
        <v>499</v>
      </c>
      <c r="AV351">
        <v>14935</v>
      </c>
      <c r="AW351">
        <v>3649.8610901850875</v>
      </c>
      <c r="AX351">
        <v>43709863.640000001</v>
      </c>
      <c r="AY351">
        <v>928592.94587448286</v>
      </c>
      <c r="AZ351">
        <v>102793.08066132265</v>
      </c>
      <c r="BA351" t="s">
        <v>4985</v>
      </c>
      <c r="BB351">
        <v>1983.9004931347902</v>
      </c>
      <c r="BC351">
        <v>0</v>
      </c>
      <c r="BD351">
        <v>417844.54</v>
      </c>
      <c r="BE351" s="168"/>
      <c r="BF351">
        <v>43709863.640000001</v>
      </c>
      <c r="BG351">
        <v>83495000</v>
      </c>
    </row>
    <row r="352" spans="1:59" x14ac:dyDescent="0.25">
      <c r="A352" s="168" t="s">
        <v>779</v>
      </c>
      <c r="B352" s="168" t="s">
        <v>780</v>
      </c>
      <c r="C352" s="168" t="s">
        <v>781</v>
      </c>
      <c r="D352" s="168" t="s">
        <v>429</v>
      </c>
      <c r="E352" s="168" t="s">
        <v>782</v>
      </c>
      <c r="F352" s="168" t="s">
        <v>5125</v>
      </c>
      <c r="G352" s="168" t="s">
        <v>2557</v>
      </c>
      <c r="H352" s="168" t="s">
        <v>435</v>
      </c>
      <c r="I352" s="168" t="s">
        <v>2558</v>
      </c>
      <c r="J352" s="168" t="s">
        <v>2557</v>
      </c>
      <c r="K352">
        <v>1190.5</v>
      </c>
      <c r="L352">
        <v>106318.52</v>
      </c>
      <c r="M352">
        <v>6151.71</v>
      </c>
      <c r="N352">
        <v>100166.81</v>
      </c>
      <c r="O352">
        <v>1</v>
      </c>
      <c r="P352">
        <v>26</v>
      </c>
      <c r="Q352">
        <v>58</v>
      </c>
      <c r="R352" s="168" t="s">
        <v>5125</v>
      </c>
      <c r="S352" s="168" t="s">
        <v>5126</v>
      </c>
      <c r="T352" s="168" t="s">
        <v>5127</v>
      </c>
      <c r="U352">
        <v>0</v>
      </c>
      <c r="V352">
        <v>6</v>
      </c>
      <c r="W352" s="168" t="s">
        <v>2559</v>
      </c>
      <c r="X352" s="168" t="s">
        <v>2915</v>
      </c>
      <c r="Y352">
        <v>220672.29</v>
      </c>
      <c r="Z352">
        <v>16810.7</v>
      </c>
      <c r="AA352">
        <v>203861.59</v>
      </c>
      <c r="AB352">
        <v>6</v>
      </c>
      <c r="AC352">
        <v>121</v>
      </c>
      <c r="AD352">
        <v>72</v>
      </c>
      <c r="AE352" t="s">
        <v>5123</v>
      </c>
      <c r="AF352" t="s">
        <v>5124</v>
      </c>
      <c r="AG352">
        <v>1684.8065289256199</v>
      </c>
      <c r="AH352">
        <v>0</v>
      </c>
      <c r="AI352">
        <v>1190.5</v>
      </c>
      <c r="AJ352" s="168" t="s">
        <v>783</v>
      </c>
      <c r="AK352">
        <v>173465.47</v>
      </c>
      <c r="AL352">
        <v>700000</v>
      </c>
      <c r="AM352" s="168" t="s">
        <v>3</v>
      </c>
      <c r="AN352" s="168" t="s">
        <v>1</v>
      </c>
      <c r="AO352" s="168"/>
      <c r="AP352" s="168" t="s">
        <v>2</v>
      </c>
      <c r="AQ352">
        <v>51860435.149999999</v>
      </c>
      <c r="AR352">
        <v>566687.9</v>
      </c>
      <c r="AS352">
        <v>51293747.25</v>
      </c>
      <c r="AT352">
        <v>25855</v>
      </c>
      <c r="AU352">
        <v>499</v>
      </c>
      <c r="AV352">
        <v>14935</v>
      </c>
      <c r="AW352">
        <v>3649.8610901850875</v>
      </c>
      <c r="AX352">
        <v>43709863.640000001</v>
      </c>
      <c r="AY352">
        <v>928592.94587448286</v>
      </c>
      <c r="AZ352">
        <v>102793.08066132265</v>
      </c>
      <c r="BA352" t="s">
        <v>4985</v>
      </c>
      <c r="BB352">
        <v>1983.9004931347902</v>
      </c>
      <c r="BC352">
        <v>0</v>
      </c>
      <c r="BD352">
        <v>417844.54</v>
      </c>
      <c r="BE352" s="168"/>
      <c r="BF352">
        <v>43709863.640000001</v>
      </c>
      <c r="BG352">
        <v>83495000</v>
      </c>
    </row>
    <row r="353" spans="1:59" x14ac:dyDescent="0.25">
      <c r="A353" s="168" t="s">
        <v>779</v>
      </c>
      <c r="B353" s="168" t="s">
        <v>780</v>
      </c>
      <c r="C353" s="168" t="s">
        <v>3426</v>
      </c>
      <c r="D353" s="168" t="s">
        <v>3427</v>
      </c>
      <c r="E353" s="168" t="s">
        <v>3428</v>
      </c>
      <c r="F353" s="168" t="s">
        <v>4860</v>
      </c>
      <c r="G353" s="168" t="s">
        <v>3429</v>
      </c>
      <c r="H353" s="168" t="s">
        <v>436</v>
      </c>
      <c r="I353" s="168" t="s">
        <v>3430</v>
      </c>
      <c r="J353" s="168" t="s">
        <v>3429</v>
      </c>
      <c r="K353">
        <v>0</v>
      </c>
      <c r="L353">
        <v>71966.12</v>
      </c>
      <c r="M353">
        <v>9787.49</v>
      </c>
      <c r="N353">
        <v>62178.63</v>
      </c>
      <c r="O353">
        <v>1</v>
      </c>
      <c r="P353">
        <v>54</v>
      </c>
      <c r="Q353">
        <v>62</v>
      </c>
      <c r="R353" s="168" t="s">
        <v>4860</v>
      </c>
      <c r="S353" s="168" t="s">
        <v>4861</v>
      </c>
      <c r="T353" s="168" t="s">
        <v>4862</v>
      </c>
      <c r="U353">
        <v>0</v>
      </c>
      <c r="V353">
        <v>1</v>
      </c>
      <c r="W353" s="168" t="s">
        <v>3431</v>
      </c>
      <c r="X353" s="168" t="s">
        <v>2902</v>
      </c>
      <c r="Y353">
        <v>152401.47</v>
      </c>
      <c r="Z353">
        <v>9787.49</v>
      </c>
      <c r="AA353">
        <v>142613.98000000001</v>
      </c>
      <c r="AB353">
        <v>3</v>
      </c>
      <c r="AC353">
        <v>86</v>
      </c>
      <c r="AD353">
        <v>75</v>
      </c>
      <c r="AE353" t="s">
        <v>4863</v>
      </c>
      <c r="AF353" t="s">
        <v>4864</v>
      </c>
      <c r="AG353">
        <v>1658.3020930232558</v>
      </c>
      <c r="AH353">
        <v>0</v>
      </c>
      <c r="AI353">
        <v>0</v>
      </c>
      <c r="AJ353" s="168" t="s">
        <v>3432</v>
      </c>
      <c r="AK353">
        <v>121257.74</v>
      </c>
      <c r="AL353">
        <v>190000</v>
      </c>
      <c r="AM353" s="168" t="s">
        <v>3</v>
      </c>
      <c r="AN353" s="168" t="s">
        <v>1</v>
      </c>
      <c r="AO353" s="168"/>
      <c r="AP353" s="168" t="s">
        <v>2</v>
      </c>
      <c r="AQ353">
        <v>51860435.149999999</v>
      </c>
      <c r="AR353">
        <v>566687.9</v>
      </c>
      <c r="AS353">
        <v>51293747.25</v>
      </c>
      <c r="AT353">
        <v>25855</v>
      </c>
      <c r="AU353">
        <v>499</v>
      </c>
      <c r="AV353">
        <v>14935</v>
      </c>
      <c r="AW353">
        <v>3649.8610901850875</v>
      </c>
      <c r="AX353">
        <v>43709863.640000001</v>
      </c>
      <c r="AY353">
        <v>928592.94587448286</v>
      </c>
      <c r="AZ353">
        <v>102793.08066132265</v>
      </c>
      <c r="BA353" t="s">
        <v>4985</v>
      </c>
      <c r="BB353">
        <v>1983.9004931347902</v>
      </c>
      <c r="BC353">
        <v>0</v>
      </c>
      <c r="BD353">
        <v>417844.54</v>
      </c>
      <c r="BE353" s="168"/>
      <c r="BF353">
        <v>43709863.640000001</v>
      </c>
      <c r="BG353">
        <v>83495000</v>
      </c>
    </row>
    <row r="354" spans="1:59" x14ac:dyDescent="0.25">
      <c r="A354" s="168" t="s">
        <v>779</v>
      </c>
      <c r="B354" s="168" t="s">
        <v>780</v>
      </c>
      <c r="C354" s="168" t="s">
        <v>3426</v>
      </c>
      <c r="D354" s="168" t="s">
        <v>3427</v>
      </c>
      <c r="E354" s="168" t="s">
        <v>3428</v>
      </c>
      <c r="F354" s="168" t="s">
        <v>3838</v>
      </c>
      <c r="G354" s="168" t="s">
        <v>3604</v>
      </c>
      <c r="H354" s="168" t="s">
        <v>437</v>
      </c>
      <c r="I354" s="168" t="s">
        <v>3605</v>
      </c>
      <c r="J354" s="168" t="s">
        <v>3604</v>
      </c>
      <c r="K354">
        <v>0</v>
      </c>
      <c r="L354">
        <v>50662.57</v>
      </c>
      <c r="M354">
        <v>0</v>
      </c>
      <c r="N354">
        <v>50662.57</v>
      </c>
      <c r="O354">
        <v>1</v>
      </c>
      <c r="P354">
        <v>18</v>
      </c>
      <c r="Q354">
        <v>19</v>
      </c>
      <c r="R354" s="168" t="s">
        <v>3838</v>
      </c>
      <c r="S354" s="168" t="s">
        <v>3839</v>
      </c>
      <c r="T354" s="168" t="s">
        <v>3840</v>
      </c>
      <c r="U354">
        <v>0</v>
      </c>
      <c r="V354">
        <v>2</v>
      </c>
      <c r="W354" s="168" t="s">
        <v>3606</v>
      </c>
      <c r="X354" s="168" t="s">
        <v>2870</v>
      </c>
      <c r="Y354">
        <v>152401.47</v>
      </c>
      <c r="Z354">
        <v>9787.49</v>
      </c>
      <c r="AA354">
        <v>142613.98000000001</v>
      </c>
      <c r="AB354">
        <v>3</v>
      </c>
      <c r="AC354">
        <v>86</v>
      </c>
      <c r="AD354">
        <v>75</v>
      </c>
      <c r="AE354" t="s">
        <v>4863</v>
      </c>
      <c r="AF354" t="s">
        <v>4864</v>
      </c>
      <c r="AG354">
        <v>1658.3020930232558</v>
      </c>
      <c r="AH354">
        <v>0</v>
      </c>
      <c r="AI354">
        <v>0</v>
      </c>
      <c r="AJ354" s="168" t="s">
        <v>3432</v>
      </c>
      <c r="AK354">
        <v>121257.74</v>
      </c>
      <c r="AL354">
        <v>190000</v>
      </c>
      <c r="AM354" s="168" t="s">
        <v>3</v>
      </c>
      <c r="AN354" s="168" t="s">
        <v>1</v>
      </c>
      <c r="AO354" s="168"/>
      <c r="AP354" s="168" t="s">
        <v>2</v>
      </c>
      <c r="AQ354">
        <v>51860435.149999999</v>
      </c>
      <c r="AR354">
        <v>566687.9</v>
      </c>
      <c r="AS354">
        <v>51293747.25</v>
      </c>
      <c r="AT354">
        <v>25855</v>
      </c>
      <c r="AU354">
        <v>499</v>
      </c>
      <c r="AV354">
        <v>14935</v>
      </c>
      <c r="AW354">
        <v>3649.8610901850875</v>
      </c>
      <c r="AX354">
        <v>43709863.640000001</v>
      </c>
      <c r="AY354">
        <v>928592.94587448286</v>
      </c>
      <c r="AZ354">
        <v>102793.08066132265</v>
      </c>
      <c r="BA354" t="s">
        <v>4985</v>
      </c>
      <c r="BB354">
        <v>1983.9004931347902</v>
      </c>
      <c r="BC354">
        <v>0</v>
      </c>
      <c r="BD354">
        <v>417844.54</v>
      </c>
      <c r="BE354" s="168"/>
      <c r="BF354">
        <v>43709863.640000001</v>
      </c>
      <c r="BG354">
        <v>83495000</v>
      </c>
    </row>
    <row r="355" spans="1:59" x14ac:dyDescent="0.25">
      <c r="A355" s="168" t="s">
        <v>779</v>
      </c>
      <c r="B355" s="168" t="s">
        <v>780</v>
      </c>
      <c r="C355" s="168" t="s">
        <v>3426</v>
      </c>
      <c r="D355" s="168" t="s">
        <v>3427</v>
      </c>
      <c r="E355" s="168" t="s">
        <v>3428</v>
      </c>
      <c r="F355" s="168" t="s">
        <v>3956</v>
      </c>
      <c r="G355" s="168" t="s">
        <v>3841</v>
      </c>
      <c r="H355" s="168" t="s">
        <v>3842</v>
      </c>
      <c r="I355" s="168" t="s">
        <v>3843</v>
      </c>
      <c r="J355" s="168" t="s">
        <v>3841</v>
      </c>
      <c r="K355">
        <v>0</v>
      </c>
      <c r="L355">
        <v>29772.78</v>
      </c>
      <c r="M355">
        <v>0</v>
      </c>
      <c r="N355">
        <v>29772.78</v>
      </c>
      <c r="O355">
        <v>1</v>
      </c>
      <c r="P355">
        <v>3</v>
      </c>
      <c r="Q355">
        <v>5</v>
      </c>
      <c r="R355" s="168" t="s">
        <v>3956</v>
      </c>
      <c r="S355" s="168" t="s">
        <v>3957</v>
      </c>
      <c r="T355" s="168" t="s">
        <v>3958</v>
      </c>
      <c r="U355">
        <v>0</v>
      </c>
      <c r="V355">
        <v>3</v>
      </c>
      <c r="W355" s="168" t="s">
        <v>3844</v>
      </c>
      <c r="X355" s="168" t="s">
        <v>2870</v>
      </c>
      <c r="Y355">
        <v>152401.47</v>
      </c>
      <c r="Z355">
        <v>9787.49</v>
      </c>
      <c r="AA355">
        <v>142613.98000000001</v>
      </c>
      <c r="AB355">
        <v>3</v>
      </c>
      <c r="AC355">
        <v>86</v>
      </c>
      <c r="AD355">
        <v>75</v>
      </c>
      <c r="AE355" t="s">
        <v>4863</v>
      </c>
      <c r="AF355" t="s">
        <v>4864</v>
      </c>
      <c r="AG355">
        <v>1658.3020930232558</v>
      </c>
      <c r="AH355">
        <v>0</v>
      </c>
      <c r="AI355">
        <v>0</v>
      </c>
      <c r="AJ355" s="168" t="s">
        <v>3432</v>
      </c>
      <c r="AK355">
        <v>121257.74</v>
      </c>
      <c r="AL355">
        <v>190000</v>
      </c>
      <c r="AM355" s="168" t="s">
        <v>3</v>
      </c>
      <c r="AN355" s="168" t="s">
        <v>1</v>
      </c>
      <c r="AO355" s="168"/>
      <c r="AP355" s="168" t="s">
        <v>2</v>
      </c>
      <c r="AQ355">
        <v>51860435.149999999</v>
      </c>
      <c r="AR355">
        <v>566687.9</v>
      </c>
      <c r="AS355">
        <v>51293747.25</v>
      </c>
      <c r="AT355">
        <v>25855</v>
      </c>
      <c r="AU355">
        <v>499</v>
      </c>
      <c r="AV355">
        <v>14935</v>
      </c>
      <c r="AW355">
        <v>3649.8610901850875</v>
      </c>
      <c r="AX355">
        <v>43709863.640000001</v>
      </c>
      <c r="AY355">
        <v>928592.94587448286</v>
      </c>
      <c r="AZ355">
        <v>102793.08066132265</v>
      </c>
      <c r="BA355" t="s">
        <v>4985</v>
      </c>
      <c r="BB355">
        <v>1983.9004931347902</v>
      </c>
      <c r="BC355">
        <v>0</v>
      </c>
      <c r="BD355">
        <v>417844.54</v>
      </c>
      <c r="BE355" s="168"/>
      <c r="BF355">
        <v>43709863.640000001</v>
      </c>
      <c r="BG355">
        <v>83495000</v>
      </c>
    </row>
    <row r="356" spans="1:59" x14ac:dyDescent="0.25">
      <c r="A356" s="168" t="s">
        <v>786</v>
      </c>
      <c r="B356" s="168" t="s">
        <v>787</v>
      </c>
      <c r="C356" s="168" t="s">
        <v>2282</v>
      </c>
      <c r="D356" s="168" t="s">
        <v>2283</v>
      </c>
      <c r="E356" s="168" t="s">
        <v>2284</v>
      </c>
      <c r="F356" s="168" t="s">
        <v>3959</v>
      </c>
      <c r="G356" s="168" t="s">
        <v>2285</v>
      </c>
      <c r="H356" s="168" t="s">
        <v>441</v>
      </c>
      <c r="I356" s="168" t="s">
        <v>2286</v>
      </c>
      <c r="J356" s="168" t="s">
        <v>2285</v>
      </c>
      <c r="K356">
        <v>0</v>
      </c>
      <c r="L356">
        <v>149517.79</v>
      </c>
      <c r="M356">
        <v>0</v>
      </c>
      <c r="N356">
        <v>149517.79</v>
      </c>
      <c r="O356">
        <v>1</v>
      </c>
      <c r="P356">
        <v>28</v>
      </c>
      <c r="Q356">
        <v>73</v>
      </c>
      <c r="R356" s="168" t="s">
        <v>3959</v>
      </c>
      <c r="S356" s="168" t="s">
        <v>4332</v>
      </c>
      <c r="T356" s="168" t="s">
        <v>4333</v>
      </c>
      <c r="U356">
        <v>0</v>
      </c>
      <c r="V356">
        <v>1</v>
      </c>
      <c r="W356" s="168" t="s">
        <v>2287</v>
      </c>
      <c r="X356" s="168" t="s">
        <v>2902</v>
      </c>
      <c r="Y356">
        <v>901816.89</v>
      </c>
      <c r="Z356">
        <v>0</v>
      </c>
      <c r="AA356">
        <v>901816.89</v>
      </c>
      <c r="AB356">
        <v>5</v>
      </c>
      <c r="AC356">
        <v>413</v>
      </c>
      <c r="AD356">
        <v>171</v>
      </c>
      <c r="AE356">
        <v>180363.378</v>
      </c>
      <c r="AF356" t="s">
        <v>4865</v>
      </c>
      <c r="AG356">
        <v>2183.576004842615</v>
      </c>
      <c r="AH356">
        <v>0</v>
      </c>
      <c r="AI356">
        <v>0</v>
      </c>
      <c r="AJ356" s="168" t="s">
        <v>2288</v>
      </c>
      <c r="AK356">
        <v>776192.03</v>
      </c>
      <c r="AL356">
        <v>990000</v>
      </c>
      <c r="AM356" s="168" t="s">
        <v>3</v>
      </c>
      <c r="AN356" s="168" t="s">
        <v>1</v>
      </c>
      <c r="AO356" s="168"/>
      <c r="AP356" s="168" t="s">
        <v>2</v>
      </c>
      <c r="AQ356">
        <v>51860435.149999999</v>
      </c>
      <c r="AR356">
        <v>566687.9</v>
      </c>
      <c r="AS356">
        <v>51293747.25</v>
      </c>
      <c r="AT356">
        <v>25855</v>
      </c>
      <c r="AU356">
        <v>499</v>
      </c>
      <c r="AV356">
        <v>14935</v>
      </c>
      <c r="AW356">
        <v>3649.8610901850875</v>
      </c>
      <c r="AX356">
        <v>43709863.640000001</v>
      </c>
      <c r="AY356">
        <v>928592.94587448286</v>
      </c>
      <c r="AZ356">
        <v>102793.08066132265</v>
      </c>
      <c r="BA356" t="s">
        <v>4985</v>
      </c>
      <c r="BB356">
        <v>1983.9004931347902</v>
      </c>
      <c r="BC356">
        <v>0</v>
      </c>
      <c r="BD356">
        <v>417844.54</v>
      </c>
      <c r="BE356" s="168"/>
      <c r="BF356">
        <v>43709863.640000001</v>
      </c>
      <c r="BG356">
        <v>83495000</v>
      </c>
    </row>
    <row r="357" spans="1:59" x14ac:dyDescent="0.25">
      <c r="A357" s="168" t="s">
        <v>786</v>
      </c>
      <c r="B357" s="168" t="s">
        <v>787</v>
      </c>
      <c r="C357" s="168" t="s">
        <v>2282</v>
      </c>
      <c r="D357" s="168" t="s">
        <v>2283</v>
      </c>
      <c r="E357" s="168" t="s">
        <v>2284</v>
      </c>
      <c r="F357" s="168" t="s">
        <v>4866</v>
      </c>
      <c r="G357" s="168" t="s">
        <v>2289</v>
      </c>
      <c r="H357" s="168" t="s">
        <v>442</v>
      </c>
      <c r="I357" s="168" t="s">
        <v>2290</v>
      </c>
      <c r="J357" s="168" t="s">
        <v>2289</v>
      </c>
      <c r="K357">
        <v>0</v>
      </c>
      <c r="L357">
        <v>273692.07</v>
      </c>
      <c r="M357">
        <v>0</v>
      </c>
      <c r="N357">
        <v>273692.07</v>
      </c>
      <c r="O357">
        <v>1</v>
      </c>
      <c r="P357">
        <v>41</v>
      </c>
      <c r="Q357">
        <v>111</v>
      </c>
      <c r="R357" s="168" t="s">
        <v>4866</v>
      </c>
      <c r="S357" s="168" t="s">
        <v>4867</v>
      </c>
      <c r="T357" s="168" t="s">
        <v>4868</v>
      </c>
      <c r="U357">
        <v>0</v>
      </c>
      <c r="V357">
        <v>2</v>
      </c>
      <c r="W357" s="168" t="s">
        <v>2291</v>
      </c>
      <c r="X357" s="168" t="s">
        <v>2907</v>
      </c>
      <c r="Y357">
        <v>901816.89</v>
      </c>
      <c r="Z357">
        <v>0</v>
      </c>
      <c r="AA357">
        <v>901816.89</v>
      </c>
      <c r="AB357">
        <v>5</v>
      </c>
      <c r="AC357">
        <v>413</v>
      </c>
      <c r="AD357">
        <v>171</v>
      </c>
      <c r="AE357">
        <v>180363.378</v>
      </c>
      <c r="AF357" t="s">
        <v>4865</v>
      </c>
      <c r="AG357">
        <v>2183.576004842615</v>
      </c>
      <c r="AH357">
        <v>0</v>
      </c>
      <c r="AI357">
        <v>0</v>
      </c>
      <c r="AJ357" s="168" t="s">
        <v>2288</v>
      </c>
      <c r="AK357">
        <v>776192.03</v>
      </c>
      <c r="AL357">
        <v>990000</v>
      </c>
      <c r="AM357" s="168" t="s">
        <v>3</v>
      </c>
      <c r="AN357" s="168" t="s">
        <v>1</v>
      </c>
      <c r="AO357" s="168"/>
      <c r="AP357" s="168" t="s">
        <v>2</v>
      </c>
      <c r="AQ357">
        <v>51860435.149999999</v>
      </c>
      <c r="AR357">
        <v>566687.9</v>
      </c>
      <c r="AS357">
        <v>51293747.25</v>
      </c>
      <c r="AT357">
        <v>25855</v>
      </c>
      <c r="AU357">
        <v>499</v>
      </c>
      <c r="AV357">
        <v>14935</v>
      </c>
      <c r="AW357">
        <v>3649.8610901850875</v>
      </c>
      <c r="AX357">
        <v>43709863.640000001</v>
      </c>
      <c r="AY357">
        <v>928592.94587448286</v>
      </c>
      <c r="AZ357">
        <v>102793.08066132265</v>
      </c>
      <c r="BA357" t="s">
        <v>4985</v>
      </c>
      <c r="BB357">
        <v>1983.9004931347902</v>
      </c>
      <c r="BC357">
        <v>0</v>
      </c>
      <c r="BD357">
        <v>417844.54</v>
      </c>
      <c r="BE357" s="168"/>
      <c r="BF357">
        <v>43709863.640000001</v>
      </c>
      <c r="BG357">
        <v>83495000</v>
      </c>
    </row>
    <row r="358" spans="1:59" x14ac:dyDescent="0.25">
      <c r="A358" s="168" t="s">
        <v>786</v>
      </c>
      <c r="B358" s="168" t="s">
        <v>787</v>
      </c>
      <c r="C358" s="168" t="s">
        <v>2282</v>
      </c>
      <c r="D358" s="168" t="s">
        <v>2283</v>
      </c>
      <c r="E358" s="168" t="s">
        <v>2284</v>
      </c>
      <c r="F358" s="168" t="s">
        <v>3845</v>
      </c>
      <c r="G358" s="168" t="s">
        <v>2292</v>
      </c>
      <c r="H358" s="168" t="s">
        <v>443</v>
      </c>
      <c r="I358" s="168" t="s">
        <v>2293</v>
      </c>
      <c r="J358" s="168" t="s">
        <v>2292</v>
      </c>
      <c r="K358">
        <v>0</v>
      </c>
      <c r="L358">
        <v>127918.47</v>
      </c>
      <c r="M358">
        <v>0</v>
      </c>
      <c r="N358">
        <v>127918.47</v>
      </c>
      <c r="O358">
        <v>1</v>
      </c>
      <c r="P358">
        <v>39</v>
      </c>
      <c r="Q358">
        <v>75</v>
      </c>
      <c r="R358" s="168" t="s">
        <v>3845</v>
      </c>
      <c r="S358" s="168" t="s">
        <v>3846</v>
      </c>
      <c r="T358" s="168" t="s">
        <v>3847</v>
      </c>
      <c r="U358">
        <v>0</v>
      </c>
      <c r="V358">
        <v>3</v>
      </c>
      <c r="W358" s="168" t="s">
        <v>2294</v>
      </c>
      <c r="X358" s="168" t="s">
        <v>2902</v>
      </c>
      <c r="Y358">
        <v>901816.89</v>
      </c>
      <c r="Z358">
        <v>0</v>
      </c>
      <c r="AA358">
        <v>901816.89</v>
      </c>
      <c r="AB358">
        <v>5</v>
      </c>
      <c r="AC358">
        <v>413</v>
      </c>
      <c r="AD358">
        <v>171</v>
      </c>
      <c r="AE358">
        <v>180363.378</v>
      </c>
      <c r="AF358" t="s">
        <v>4865</v>
      </c>
      <c r="AG358">
        <v>2183.576004842615</v>
      </c>
      <c r="AH358">
        <v>0</v>
      </c>
      <c r="AI358">
        <v>0</v>
      </c>
      <c r="AJ358" s="168" t="s">
        <v>2288</v>
      </c>
      <c r="AK358">
        <v>776192.03</v>
      </c>
      <c r="AL358">
        <v>990000</v>
      </c>
      <c r="AM358" s="168" t="s">
        <v>3</v>
      </c>
      <c r="AN358" s="168" t="s">
        <v>1</v>
      </c>
      <c r="AO358" s="168"/>
      <c r="AP358" s="168" t="s">
        <v>2</v>
      </c>
      <c r="AQ358">
        <v>51860435.149999999</v>
      </c>
      <c r="AR358">
        <v>566687.9</v>
      </c>
      <c r="AS358">
        <v>51293747.25</v>
      </c>
      <c r="AT358">
        <v>25855</v>
      </c>
      <c r="AU358">
        <v>499</v>
      </c>
      <c r="AV358">
        <v>14935</v>
      </c>
      <c r="AW358">
        <v>3649.8610901850875</v>
      </c>
      <c r="AX358">
        <v>43709863.640000001</v>
      </c>
      <c r="AY358">
        <v>928592.94587448286</v>
      </c>
      <c r="AZ358">
        <v>102793.08066132265</v>
      </c>
      <c r="BA358" t="s">
        <v>4985</v>
      </c>
      <c r="BB358">
        <v>1983.9004931347902</v>
      </c>
      <c r="BC358">
        <v>0</v>
      </c>
      <c r="BD358">
        <v>417844.54</v>
      </c>
      <c r="BE358" s="168"/>
      <c r="BF358">
        <v>43709863.640000001</v>
      </c>
      <c r="BG358">
        <v>83495000</v>
      </c>
    </row>
    <row r="359" spans="1:59" x14ac:dyDescent="0.25">
      <c r="A359" s="168" t="s">
        <v>786</v>
      </c>
      <c r="B359" s="168" t="s">
        <v>787</v>
      </c>
      <c r="C359" s="168" t="s">
        <v>2282</v>
      </c>
      <c r="D359" s="168" t="s">
        <v>2283</v>
      </c>
      <c r="E359" s="168" t="s">
        <v>2284</v>
      </c>
      <c r="F359" s="168" t="s">
        <v>4869</v>
      </c>
      <c r="G359" s="168" t="s">
        <v>2295</v>
      </c>
      <c r="H359" s="168" t="s">
        <v>444</v>
      </c>
      <c r="I359" s="168" t="s">
        <v>2296</v>
      </c>
      <c r="J359" s="168" t="s">
        <v>2295</v>
      </c>
      <c r="K359">
        <v>0</v>
      </c>
      <c r="L359">
        <v>224135.76</v>
      </c>
      <c r="M359">
        <v>0</v>
      </c>
      <c r="N359">
        <v>224135.76</v>
      </c>
      <c r="O359">
        <v>1</v>
      </c>
      <c r="P359">
        <v>41</v>
      </c>
      <c r="Q359">
        <v>99</v>
      </c>
      <c r="R359" s="168" t="s">
        <v>4869</v>
      </c>
      <c r="S359" s="168" t="s">
        <v>4870</v>
      </c>
      <c r="T359" s="168" t="s">
        <v>4871</v>
      </c>
      <c r="U359">
        <v>0</v>
      </c>
      <c r="V359">
        <v>4</v>
      </c>
      <c r="W359" s="168" t="s">
        <v>2297</v>
      </c>
      <c r="X359" s="168" t="s">
        <v>2902</v>
      </c>
      <c r="Y359">
        <v>901816.89</v>
      </c>
      <c r="Z359">
        <v>0</v>
      </c>
      <c r="AA359">
        <v>901816.89</v>
      </c>
      <c r="AB359">
        <v>5</v>
      </c>
      <c r="AC359">
        <v>413</v>
      </c>
      <c r="AD359">
        <v>171</v>
      </c>
      <c r="AE359">
        <v>180363.378</v>
      </c>
      <c r="AF359" t="s">
        <v>4865</v>
      </c>
      <c r="AG359">
        <v>2183.576004842615</v>
      </c>
      <c r="AH359">
        <v>0</v>
      </c>
      <c r="AI359">
        <v>0</v>
      </c>
      <c r="AJ359" s="168" t="s">
        <v>2288</v>
      </c>
      <c r="AK359">
        <v>776192.03</v>
      </c>
      <c r="AL359">
        <v>990000</v>
      </c>
      <c r="AM359" s="168" t="s">
        <v>3</v>
      </c>
      <c r="AN359" s="168" t="s">
        <v>1</v>
      </c>
      <c r="AO359" s="168"/>
      <c r="AP359" s="168" t="s">
        <v>2</v>
      </c>
      <c r="AQ359">
        <v>51860435.149999999</v>
      </c>
      <c r="AR359">
        <v>566687.9</v>
      </c>
      <c r="AS359">
        <v>51293747.25</v>
      </c>
      <c r="AT359">
        <v>25855</v>
      </c>
      <c r="AU359">
        <v>499</v>
      </c>
      <c r="AV359">
        <v>14935</v>
      </c>
      <c r="AW359">
        <v>3649.8610901850875</v>
      </c>
      <c r="AX359">
        <v>43709863.640000001</v>
      </c>
      <c r="AY359">
        <v>928592.94587448286</v>
      </c>
      <c r="AZ359">
        <v>102793.08066132265</v>
      </c>
      <c r="BA359" t="s">
        <v>4985</v>
      </c>
      <c r="BB359">
        <v>1983.9004931347902</v>
      </c>
      <c r="BC359">
        <v>0</v>
      </c>
      <c r="BD359">
        <v>417844.54</v>
      </c>
      <c r="BE359" s="168"/>
      <c r="BF359">
        <v>43709863.640000001</v>
      </c>
      <c r="BG359">
        <v>83495000</v>
      </c>
    </row>
    <row r="360" spans="1:59" x14ac:dyDescent="0.25">
      <c r="A360" s="168" t="s">
        <v>786</v>
      </c>
      <c r="B360" s="168" t="s">
        <v>787</v>
      </c>
      <c r="C360" s="168" t="s">
        <v>2282</v>
      </c>
      <c r="D360" s="168" t="s">
        <v>2283</v>
      </c>
      <c r="E360" s="168" t="s">
        <v>2284</v>
      </c>
      <c r="F360" s="168" t="s">
        <v>4872</v>
      </c>
      <c r="G360" s="168" t="s">
        <v>2298</v>
      </c>
      <c r="H360" s="168" t="s">
        <v>445</v>
      </c>
      <c r="I360" s="168" t="s">
        <v>2299</v>
      </c>
      <c r="J360" s="168" t="s">
        <v>2298</v>
      </c>
      <c r="K360">
        <v>0</v>
      </c>
      <c r="L360">
        <v>126552.8</v>
      </c>
      <c r="M360">
        <v>0</v>
      </c>
      <c r="N360">
        <v>126552.8</v>
      </c>
      <c r="O360">
        <v>1</v>
      </c>
      <c r="P360">
        <v>22</v>
      </c>
      <c r="Q360">
        <v>55</v>
      </c>
      <c r="R360" s="168" t="s">
        <v>4872</v>
      </c>
      <c r="S360" s="168" t="s">
        <v>4873</v>
      </c>
      <c r="T360" s="168" t="s">
        <v>4874</v>
      </c>
      <c r="U360">
        <v>0</v>
      </c>
      <c r="V360">
        <v>5</v>
      </c>
      <c r="W360" s="168" t="s">
        <v>2300</v>
      </c>
      <c r="X360" s="168" t="s">
        <v>2902</v>
      </c>
      <c r="Y360">
        <v>901816.89</v>
      </c>
      <c r="Z360">
        <v>0</v>
      </c>
      <c r="AA360">
        <v>901816.89</v>
      </c>
      <c r="AB360">
        <v>5</v>
      </c>
      <c r="AC360">
        <v>413</v>
      </c>
      <c r="AD360">
        <v>171</v>
      </c>
      <c r="AE360">
        <v>180363.378</v>
      </c>
      <c r="AF360" t="s">
        <v>4865</v>
      </c>
      <c r="AG360">
        <v>2183.576004842615</v>
      </c>
      <c r="AH360">
        <v>0</v>
      </c>
      <c r="AI360">
        <v>0</v>
      </c>
      <c r="AJ360" s="168" t="s">
        <v>2288</v>
      </c>
      <c r="AK360">
        <v>776192.03</v>
      </c>
      <c r="AL360">
        <v>990000</v>
      </c>
      <c r="AM360" s="168" t="s">
        <v>3</v>
      </c>
      <c r="AN360" s="168" t="s">
        <v>1</v>
      </c>
      <c r="AO360" s="168"/>
      <c r="AP360" s="168" t="s">
        <v>2</v>
      </c>
      <c r="AQ360">
        <v>51860435.149999999</v>
      </c>
      <c r="AR360">
        <v>566687.9</v>
      </c>
      <c r="AS360">
        <v>51293747.25</v>
      </c>
      <c r="AT360">
        <v>25855</v>
      </c>
      <c r="AU360">
        <v>499</v>
      </c>
      <c r="AV360">
        <v>14935</v>
      </c>
      <c r="AW360">
        <v>3649.8610901850875</v>
      </c>
      <c r="AX360">
        <v>43709863.640000001</v>
      </c>
      <c r="AY360">
        <v>928592.94587448286</v>
      </c>
      <c r="AZ360">
        <v>102793.08066132265</v>
      </c>
      <c r="BA360" t="s">
        <v>4985</v>
      </c>
      <c r="BB360">
        <v>1983.9004931347902</v>
      </c>
      <c r="BC360">
        <v>0</v>
      </c>
      <c r="BD360">
        <v>417844.54</v>
      </c>
      <c r="BE360" s="168"/>
      <c r="BF360">
        <v>43709863.640000001</v>
      </c>
      <c r="BG360">
        <v>83495000</v>
      </c>
    </row>
    <row r="361" spans="1:59" x14ac:dyDescent="0.25">
      <c r="A361" s="168" t="s">
        <v>786</v>
      </c>
      <c r="B361" s="168" t="s">
        <v>787</v>
      </c>
      <c r="C361" s="168" t="s">
        <v>2301</v>
      </c>
      <c r="D361" s="168" t="s">
        <v>2302</v>
      </c>
      <c r="E361" s="168" t="s">
        <v>2303</v>
      </c>
      <c r="F361" s="168" t="s">
        <v>4875</v>
      </c>
      <c r="G361" s="168" t="s">
        <v>2652</v>
      </c>
      <c r="H361" s="168" t="s">
        <v>459</v>
      </c>
      <c r="I361" s="168" t="s">
        <v>2653</v>
      </c>
      <c r="J361" s="168" t="s">
        <v>2652</v>
      </c>
      <c r="K361">
        <v>0</v>
      </c>
      <c r="L361">
        <v>100152.88</v>
      </c>
      <c r="M361">
        <v>0</v>
      </c>
      <c r="N361">
        <v>100152.88</v>
      </c>
      <c r="O361">
        <v>1</v>
      </c>
      <c r="P361">
        <v>29</v>
      </c>
      <c r="Q361">
        <v>71</v>
      </c>
      <c r="R361" s="168" t="s">
        <v>4875</v>
      </c>
      <c r="S361" s="168" t="s">
        <v>4876</v>
      </c>
      <c r="T361" s="168" t="s">
        <v>4877</v>
      </c>
      <c r="U361">
        <v>0</v>
      </c>
      <c r="V361">
        <v>1</v>
      </c>
      <c r="W361" s="168" t="s">
        <v>2654</v>
      </c>
      <c r="X361" s="168" t="s">
        <v>2902</v>
      </c>
      <c r="Y361">
        <v>466143.89</v>
      </c>
      <c r="Z361">
        <v>0</v>
      </c>
      <c r="AA361">
        <v>466143.89</v>
      </c>
      <c r="AB361">
        <v>5</v>
      </c>
      <c r="AC361">
        <v>211</v>
      </c>
      <c r="AD361">
        <v>92</v>
      </c>
      <c r="AE361">
        <v>93228.778000000006</v>
      </c>
      <c r="AF361" t="s">
        <v>4878</v>
      </c>
      <c r="AG361">
        <v>2209.2127488151659</v>
      </c>
      <c r="AH361">
        <v>0</v>
      </c>
      <c r="AI361">
        <v>845.2</v>
      </c>
      <c r="AJ361" s="168" t="s">
        <v>2307</v>
      </c>
      <c r="AK361">
        <v>393347.44</v>
      </c>
      <c r="AL361">
        <v>720000</v>
      </c>
      <c r="AM361" s="168" t="s">
        <v>3</v>
      </c>
      <c r="AN361" s="168" t="s">
        <v>1</v>
      </c>
      <c r="AO361" s="168"/>
      <c r="AP361" s="168" t="s">
        <v>2</v>
      </c>
      <c r="AQ361">
        <v>51860435.149999999</v>
      </c>
      <c r="AR361">
        <v>566687.9</v>
      </c>
      <c r="AS361">
        <v>51293747.25</v>
      </c>
      <c r="AT361">
        <v>25855</v>
      </c>
      <c r="AU361">
        <v>499</v>
      </c>
      <c r="AV361">
        <v>14935</v>
      </c>
      <c r="AW361">
        <v>3649.8610901850875</v>
      </c>
      <c r="AX361">
        <v>43709863.640000001</v>
      </c>
      <c r="AY361">
        <v>928592.94587448286</v>
      </c>
      <c r="AZ361">
        <v>102793.08066132265</v>
      </c>
      <c r="BA361" t="s">
        <v>4985</v>
      </c>
      <c r="BB361">
        <v>1983.9004931347902</v>
      </c>
      <c r="BC361">
        <v>0</v>
      </c>
      <c r="BD361">
        <v>417844.54</v>
      </c>
      <c r="BE361" s="168"/>
      <c r="BF361">
        <v>43709863.640000001</v>
      </c>
      <c r="BG361">
        <v>83495000</v>
      </c>
    </row>
    <row r="362" spans="1:59" x14ac:dyDescent="0.25">
      <c r="A362" s="168" t="s">
        <v>786</v>
      </c>
      <c r="B362" s="168" t="s">
        <v>787</v>
      </c>
      <c r="C362" s="168" t="s">
        <v>2301</v>
      </c>
      <c r="D362" s="168" t="s">
        <v>2302</v>
      </c>
      <c r="E362" s="168" t="s">
        <v>2303</v>
      </c>
      <c r="F362" s="168" t="s">
        <v>4879</v>
      </c>
      <c r="G362" s="168" t="s">
        <v>2810</v>
      </c>
      <c r="H362" s="168" t="s">
        <v>460</v>
      </c>
      <c r="I362" s="168" t="s">
        <v>2811</v>
      </c>
      <c r="J362" s="168" t="s">
        <v>2810</v>
      </c>
      <c r="K362">
        <v>845.2</v>
      </c>
      <c r="L362">
        <v>103892.86</v>
      </c>
      <c r="M362">
        <v>0</v>
      </c>
      <c r="N362">
        <v>103892.86</v>
      </c>
      <c r="O362">
        <v>1</v>
      </c>
      <c r="P362">
        <v>30</v>
      </c>
      <c r="Q362">
        <v>57</v>
      </c>
      <c r="R362" s="168" t="s">
        <v>4879</v>
      </c>
      <c r="S362" s="168" t="s">
        <v>4880</v>
      </c>
      <c r="T362" s="168" t="s">
        <v>4881</v>
      </c>
      <c r="U362">
        <v>0</v>
      </c>
      <c r="V362">
        <v>2</v>
      </c>
      <c r="W362" s="168" t="s">
        <v>2812</v>
      </c>
      <c r="X362" s="168" t="s">
        <v>2915</v>
      </c>
      <c r="Y362">
        <v>466143.89</v>
      </c>
      <c r="Z362">
        <v>0</v>
      </c>
      <c r="AA362">
        <v>466143.89</v>
      </c>
      <c r="AB362">
        <v>5</v>
      </c>
      <c r="AC362">
        <v>211</v>
      </c>
      <c r="AD362">
        <v>92</v>
      </c>
      <c r="AE362">
        <v>93228.778000000006</v>
      </c>
      <c r="AF362" t="s">
        <v>4878</v>
      </c>
      <c r="AG362">
        <v>2209.2127488151659</v>
      </c>
      <c r="AH362">
        <v>0</v>
      </c>
      <c r="AI362">
        <v>845.2</v>
      </c>
      <c r="AJ362" s="168" t="s">
        <v>2307</v>
      </c>
      <c r="AK362">
        <v>393347.44</v>
      </c>
      <c r="AL362">
        <v>720000</v>
      </c>
      <c r="AM362" s="168" t="s">
        <v>3</v>
      </c>
      <c r="AN362" s="168" t="s">
        <v>1</v>
      </c>
      <c r="AO362" s="168"/>
      <c r="AP362" s="168" t="s">
        <v>2</v>
      </c>
      <c r="AQ362">
        <v>51860435.149999999</v>
      </c>
      <c r="AR362">
        <v>566687.9</v>
      </c>
      <c r="AS362">
        <v>51293747.25</v>
      </c>
      <c r="AT362">
        <v>25855</v>
      </c>
      <c r="AU362">
        <v>499</v>
      </c>
      <c r="AV362">
        <v>14935</v>
      </c>
      <c r="AW362">
        <v>3649.8610901850875</v>
      </c>
      <c r="AX362">
        <v>43709863.640000001</v>
      </c>
      <c r="AY362">
        <v>928592.94587448286</v>
      </c>
      <c r="AZ362">
        <v>102793.08066132265</v>
      </c>
      <c r="BA362" t="s">
        <v>4985</v>
      </c>
      <c r="BB362">
        <v>1983.9004931347902</v>
      </c>
      <c r="BC362">
        <v>0</v>
      </c>
      <c r="BD362">
        <v>417844.54</v>
      </c>
      <c r="BE362" s="168"/>
      <c r="BF362">
        <v>43709863.640000001</v>
      </c>
      <c r="BG362">
        <v>83495000</v>
      </c>
    </row>
    <row r="363" spans="1:59" x14ac:dyDescent="0.25">
      <c r="A363" s="168" t="s">
        <v>786</v>
      </c>
      <c r="B363" s="168" t="s">
        <v>787</v>
      </c>
      <c r="C363" s="168" t="s">
        <v>2301</v>
      </c>
      <c r="D363" s="168" t="s">
        <v>2302</v>
      </c>
      <c r="E363" s="168" t="s">
        <v>2303</v>
      </c>
      <c r="F363" s="168" t="s">
        <v>4882</v>
      </c>
      <c r="G363" s="168" t="s">
        <v>3095</v>
      </c>
      <c r="H363" s="168" t="s">
        <v>461</v>
      </c>
      <c r="I363" s="168" t="s">
        <v>3096</v>
      </c>
      <c r="J363" s="168" t="s">
        <v>3095</v>
      </c>
      <c r="K363">
        <v>0</v>
      </c>
      <c r="L363">
        <v>105519.89</v>
      </c>
      <c r="M363">
        <v>0</v>
      </c>
      <c r="N363">
        <v>105519.89</v>
      </c>
      <c r="O363">
        <v>1</v>
      </c>
      <c r="P363">
        <v>18</v>
      </c>
      <c r="Q363">
        <v>40</v>
      </c>
      <c r="R363" s="168" t="s">
        <v>4882</v>
      </c>
      <c r="S363" s="168" t="s">
        <v>4883</v>
      </c>
      <c r="T363" s="168" t="s">
        <v>4884</v>
      </c>
      <c r="U363">
        <v>0</v>
      </c>
      <c r="V363">
        <v>3</v>
      </c>
      <c r="W363" s="168" t="s">
        <v>3097</v>
      </c>
      <c r="X363" s="168" t="s">
        <v>2902</v>
      </c>
      <c r="Y363">
        <v>466143.89</v>
      </c>
      <c r="Z363">
        <v>0</v>
      </c>
      <c r="AA363">
        <v>466143.89</v>
      </c>
      <c r="AB363">
        <v>5</v>
      </c>
      <c r="AC363">
        <v>211</v>
      </c>
      <c r="AD363">
        <v>92</v>
      </c>
      <c r="AE363">
        <v>93228.778000000006</v>
      </c>
      <c r="AF363" t="s">
        <v>4878</v>
      </c>
      <c r="AG363">
        <v>2209.2127488151659</v>
      </c>
      <c r="AH363">
        <v>0</v>
      </c>
      <c r="AI363">
        <v>845.2</v>
      </c>
      <c r="AJ363" s="168" t="s">
        <v>2307</v>
      </c>
      <c r="AK363">
        <v>393347.44</v>
      </c>
      <c r="AL363">
        <v>720000</v>
      </c>
      <c r="AM363" s="168" t="s">
        <v>3</v>
      </c>
      <c r="AN363" s="168" t="s">
        <v>1</v>
      </c>
      <c r="AO363" s="168"/>
      <c r="AP363" s="168" t="s">
        <v>2</v>
      </c>
      <c r="AQ363">
        <v>51860435.149999999</v>
      </c>
      <c r="AR363">
        <v>566687.9</v>
      </c>
      <c r="AS363">
        <v>51293747.25</v>
      </c>
      <c r="AT363">
        <v>25855</v>
      </c>
      <c r="AU363">
        <v>499</v>
      </c>
      <c r="AV363">
        <v>14935</v>
      </c>
      <c r="AW363">
        <v>3649.8610901850875</v>
      </c>
      <c r="AX363">
        <v>43709863.640000001</v>
      </c>
      <c r="AY363">
        <v>928592.94587448286</v>
      </c>
      <c r="AZ363">
        <v>102793.08066132265</v>
      </c>
      <c r="BA363" t="s">
        <v>4985</v>
      </c>
      <c r="BB363">
        <v>1983.9004931347902</v>
      </c>
      <c r="BC363">
        <v>0</v>
      </c>
      <c r="BD363">
        <v>417844.54</v>
      </c>
      <c r="BE363" s="168"/>
      <c r="BF363">
        <v>43709863.640000001</v>
      </c>
      <c r="BG363">
        <v>83495000</v>
      </c>
    </row>
    <row r="364" spans="1:59" x14ac:dyDescent="0.25">
      <c r="A364" s="168" t="s">
        <v>786</v>
      </c>
      <c r="B364" s="168" t="s">
        <v>787</v>
      </c>
      <c r="C364" s="168" t="s">
        <v>2301</v>
      </c>
      <c r="D364" s="168" t="s">
        <v>2302</v>
      </c>
      <c r="E364" s="168" t="s">
        <v>2303</v>
      </c>
      <c r="F364" s="168" t="s">
        <v>3848</v>
      </c>
      <c r="G364" s="168" t="s">
        <v>2304</v>
      </c>
      <c r="H364" s="168" t="s">
        <v>462</v>
      </c>
      <c r="I364" s="168" t="s">
        <v>2305</v>
      </c>
      <c r="J364" s="168" t="s">
        <v>2304</v>
      </c>
      <c r="K364">
        <v>0</v>
      </c>
      <c r="L364">
        <v>128575.52</v>
      </c>
      <c r="M364">
        <v>0</v>
      </c>
      <c r="N364">
        <v>128575.52</v>
      </c>
      <c r="O364">
        <v>1</v>
      </c>
      <c r="P364">
        <v>14</v>
      </c>
      <c r="Q364">
        <v>42</v>
      </c>
      <c r="R364" s="168" t="s">
        <v>3848</v>
      </c>
      <c r="S364" s="168" t="s">
        <v>3849</v>
      </c>
      <c r="T364" s="168" t="s">
        <v>3850</v>
      </c>
      <c r="U364">
        <v>0</v>
      </c>
      <c r="V364">
        <v>4</v>
      </c>
      <c r="W364" s="168" t="s">
        <v>2306</v>
      </c>
      <c r="X364" s="168" t="s">
        <v>2915</v>
      </c>
      <c r="Y364">
        <v>466143.89</v>
      </c>
      <c r="Z364">
        <v>0</v>
      </c>
      <c r="AA364">
        <v>466143.89</v>
      </c>
      <c r="AB364">
        <v>5</v>
      </c>
      <c r="AC364">
        <v>211</v>
      </c>
      <c r="AD364">
        <v>92</v>
      </c>
      <c r="AE364">
        <v>93228.778000000006</v>
      </c>
      <c r="AF364" t="s">
        <v>4878</v>
      </c>
      <c r="AG364">
        <v>2209.2127488151659</v>
      </c>
      <c r="AH364">
        <v>0</v>
      </c>
      <c r="AI364">
        <v>845.2</v>
      </c>
      <c r="AJ364" s="168" t="s">
        <v>2307</v>
      </c>
      <c r="AK364">
        <v>393347.44</v>
      </c>
      <c r="AL364">
        <v>720000</v>
      </c>
      <c r="AM364" s="168" t="s">
        <v>3</v>
      </c>
      <c r="AN364" s="168" t="s">
        <v>1</v>
      </c>
      <c r="AO364" s="168"/>
      <c r="AP364" s="168" t="s">
        <v>2</v>
      </c>
      <c r="AQ364">
        <v>51860435.149999999</v>
      </c>
      <c r="AR364">
        <v>566687.9</v>
      </c>
      <c r="AS364">
        <v>51293747.25</v>
      </c>
      <c r="AT364">
        <v>25855</v>
      </c>
      <c r="AU364">
        <v>499</v>
      </c>
      <c r="AV364">
        <v>14935</v>
      </c>
      <c r="AW364">
        <v>3649.8610901850875</v>
      </c>
      <c r="AX364">
        <v>43709863.640000001</v>
      </c>
      <c r="AY364">
        <v>928592.94587448286</v>
      </c>
      <c r="AZ364">
        <v>102793.08066132265</v>
      </c>
      <c r="BA364" t="s">
        <v>4985</v>
      </c>
      <c r="BB364">
        <v>1983.9004931347902</v>
      </c>
      <c r="BC364">
        <v>0</v>
      </c>
      <c r="BD364">
        <v>417844.54</v>
      </c>
      <c r="BE364" s="168"/>
      <c r="BF364">
        <v>43709863.640000001</v>
      </c>
      <c r="BG364">
        <v>83495000</v>
      </c>
    </row>
    <row r="365" spans="1:59" x14ac:dyDescent="0.25">
      <c r="A365" s="168" t="s">
        <v>786</v>
      </c>
      <c r="B365" s="168" t="s">
        <v>787</v>
      </c>
      <c r="C365" s="168" t="s">
        <v>2301</v>
      </c>
      <c r="D365" s="168" t="s">
        <v>2302</v>
      </c>
      <c r="E365" s="168" t="s">
        <v>2303</v>
      </c>
      <c r="F365" s="168" t="s">
        <v>3851</v>
      </c>
      <c r="G365" s="168" t="s">
        <v>3852</v>
      </c>
      <c r="H365" s="168" t="s">
        <v>3853</v>
      </c>
      <c r="I365" s="168" t="s">
        <v>3854</v>
      </c>
      <c r="J365" s="168" t="s">
        <v>3852</v>
      </c>
      <c r="K365">
        <v>0</v>
      </c>
      <c r="L365">
        <v>28002.74</v>
      </c>
      <c r="M365">
        <v>0</v>
      </c>
      <c r="N365">
        <v>28002.74</v>
      </c>
      <c r="O365">
        <v>1</v>
      </c>
      <c r="P365">
        <v>1</v>
      </c>
      <c r="Q365">
        <v>1</v>
      </c>
      <c r="R365" s="168" t="s">
        <v>3851</v>
      </c>
      <c r="S365" s="168" t="s">
        <v>3851</v>
      </c>
      <c r="T365" s="168" t="s">
        <v>3851</v>
      </c>
      <c r="U365">
        <v>0</v>
      </c>
      <c r="V365">
        <v>5</v>
      </c>
      <c r="W365" s="168" t="s">
        <v>3855</v>
      </c>
      <c r="X365" s="168" t="s">
        <v>2870</v>
      </c>
      <c r="Y365">
        <v>466143.89</v>
      </c>
      <c r="Z365">
        <v>0</v>
      </c>
      <c r="AA365">
        <v>466143.89</v>
      </c>
      <c r="AB365">
        <v>5</v>
      </c>
      <c r="AC365">
        <v>211</v>
      </c>
      <c r="AD365">
        <v>92</v>
      </c>
      <c r="AE365">
        <v>93228.778000000006</v>
      </c>
      <c r="AF365" t="s">
        <v>4878</v>
      </c>
      <c r="AG365">
        <v>2209.2127488151659</v>
      </c>
      <c r="AH365">
        <v>0</v>
      </c>
      <c r="AI365">
        <v>845.2</v>
      </c>
      <c r="AJ365" s="168" t="s">
        <v>2307</v>
      </c>
      <c r="AK365">
        <v>393347.44</v>
      </c>
      <c r="AL365">
        <v>720000</v>
      </c>
      <c r="AM365" s="168" t="s">
        <v>3</v>
      </c>
      <c r="AN365" s="168" t="s">
        <v>1</v>
      </c>
      <c r="AO365" s="168"/>
      <c r="AP365" s="168" t="s">
        <v>2</v>
      </c>
      <c r="AQ365">
        <v>51860435.149999999</v>
      </c>
      <c r="AR365">
        <v>566687.9</v>
      </c>
      <c r="AS365">
        <v>51293747.25</v>
      </c>
      <c r="AT365">
        <v>25855</v>
      </c>
      <c r="AU365">
        <v>499</v>
      </c>
      <c r="AV365">
        <v>14935</v>
      </c>
      <c r="AW365">
        <v>3649.8610901850875</v>
      </c>
      <c r="AX365">
        <v>43709863.640000001</v>
      </c>
      <c r="AY365">
        <v>928592.94587448286</v>
      </c>
      <c r="AZ365">
        <v>102793.08066132265</v>
      </c>
      <c r="BA365" t="s">
        <v>4985</v>
      </c>
      <c r="BB365">
        <v>1983.9004931347902</v>
      </c>
      <c r="BC365">
        <v>0</v>
      </c>
      <c r="BD365">
        <v>417844.54</v>
      </c>
      <c r="BE365" s="168"/>
      <c r="BF365">
        <v>43709863.640000001</v>
      </c>
      <c r="BG365">
        <v>83495000</v>
      </c>
    </row>
    <row r="366" spans="1:59" x14ac:dyDescent="0.25">
      <c r="A366" s="168" t="s">
        <v>786</v>
      </c>
      <c r="B366" s="168" t="s">
        <v>787</v>
      </c>
      <c r="C366" s="168" t="s">
        <v>788</v>
      </c>
      <c r="D366" s="168" t="s">
        <v>471</v>
      </c>
      <c r="E366" s="168" t="s">
        <v>789</v>
      </c>
      <c r="F366" s="168" t="s">
        <v>3856</v>
      </c>
      <c r="G366" s="168" t="s">
        <v>2560</v>
      </c>
      <c r="H366" s="168" t="s">
        <v>472</v>
      </c>
      <c r="I366" s="168" t="s">
        <v>2561</v>
      </c>
      <c r="J366" s="168" t="s">
        <v>2560</v>
      </c>
      <c r="K366">
        <v>0</v>
      </c>
      <c r="L366">
        <v>100182.54</v>
      </c>
      <c r="M366">
        <v>0</v>
      </c>
      <c r="N366">
        <v>100182.54</v>
      </c>
      <c r="O366">
        <v>1</v>
      </c>
      <c r="P366">
        <v>36</v>
      </c>
      <c r="Q366">
        <v>49</v>
      </c>
      <c r="R366" s="168" t="s">
        <v>3856</v>
      </c>
      <c r="S366" s="168" t="s">
        <v>3857</v>
      </c>
      <c r="T366" s="168" t="s">
        <v>3858</v>
      </c>
      <c r="U366">
        <v>0</v>
      </c>
      <c r="V366">
        <v>1</v>
      </c>
      <c r="W366" s="168" t="s">
        <v>2562</v>
      </c>
      <c r="X366" s="168" t="s">
        <v>2902</v>
      </c>
      <c r="Y366">
        <v>413557.93</v>
      </c>
      <c r="Z366">
        <v>0</v>
      </c>
      <c r="AA366">
        <v>413557.93</v>
      </c>
      <c r="AB366">
        <v>4</v>
      </c>
      <c r="AC366">
        <v>216</v>
      </c>
      <c r="AD366">
        <v>125</v>
      </c>
      <c r="AE366">
        <v>103389.4825</v>
      </c>
      <c r="AF366">
        <v>3308.46344</v>
      </c>
      <c r="AG366">
        <v>1914.6200462962963</v>
      </c>
      <c r="AH366">
        <v>0</v>
      </c>
      <c r="AI366">
        <v>0</v>
      </c>
      <c r="AJ366" s="168" t="s">
        <v>790</v>
      </c>
      <c r="AK366">
        <v>350812.78</v>
      </c>
      <c r="AL366">
        <v>740000</v>
      </c>
      <c r="AM366" s="168" t="s">
        <v>3</v>
      </c>
      <c r="AN366" s="168" t="s">
        <v>1</v>
      </c>
      <c r="AO366" s="168"/>
      <c r="AP366" s="168" t="s">
        <v>2</v>
      </c>
      <c r="AQ366">
        <v>51860435.149999999</v>
      </c>
      <c r="AR366">
        <v>566687.9</v>
      </c>
      <c r="AS366">
        <v>51293747.25</v>
      </c>
      <c r="AT366">
        <v>25855</v>
      </c>
      <c r="AU366">
        <v>499</v>
      </c>
      <c r="AV366">
        <v>14935</v>
      </c>
      <c r="AW366">
        <v>3649.8610901850875</v>
      </c>
      <c r="AX366">
        <v>43709863.640000001</v>
      </c>
      <c r="AY366">
        <v>928592.94587448286</v>
      </c>
      <c r="AZ366">
        <v>102793.08066132265</v>
      </c>
      <c r="BA366" t="s">
        <v>4985</v>
      </c>
      <c r="BB366">
        <v>1983.9004931347902</v>
      </c>
      <c r="BC366">
        <v>0</v>
      </c>
      <c r="BD366">
        <v>417844.54</v>
      </c>
      <c r="BE366" s="168"/>
      <c r="BF366">
        <v>43709863.640000001</v>
      </c>
      <c r="BG366">
        <v>83495000</v>
      </c>
    </row>
    <row r="367" spans="1:59" x14ac:dyDescent="0.25">
      <c r="A367" s="168" t="s">
        <v>786</v>
      </c>
      <c r="B367" s="168" t="s">
        <v>787</v>
      </c>
      <c r="C367" s="168" t="s">
        <v>788</v>
      </c>
      <c r="D367" s="168" t="s">
        <v>471</v>
      </c>
      <c r="E367" s="168" t="s">
        <v>789</v>
      </c>
      <c r="F367" s="168" t="s">
        <v>4885</v>
      </c>
      <c r="G367" s="168" t="s">
        <v>3384</v>
      </c>
      <c r="H367" s="168" t="s">
        <v>3385</v>
      </c>
      <c r="I367" s="168" t="s">
        <v>3386</v>
      </c>
      <c r="J367" s="168" t="s">
        <v>3384</v>
      </c>
      <c r="K367">
        <v>0</v>
      </c>
      <c r="L367">
        <v>66474.100000000006</v>
      </c>
      <c r="M367">
        <v>0</v>
      </c>
      <c r="N367">
        <v>66474.100000000006</v>
      </c>
      <c r="O367">
        <v>1</v>
      </c>
      <c r="P367">
        <v>27</v>
      </c>
      <c r="Q367">
        <v>44</v>
      </c>
      <c r="R367" s="168" t="s">
        <v>4885</v>
      </c>
      <c r="S367" s="168" t="s">
        <v>4886</v>
      </c>
      <c r="T367" s="168" t="s">
        <v>4887</v>
      </c>
      <c r="U367">
        <v>0</v>
      </c>
      <c r="V367">
        <v>2</v>
      </c>
      <c r="W367" s="168" t="s">
        <v>3387</v>
      </c>
      <c r="X367" s="168" t="s">
        <v>2902</v>
      </c>
      <c r="Y367">
        <v>413557.93</v>
      </c>
      <c r="Z367">
        <v>0</v>
      </c>
      <c r="AA367">
        <v>413557.93</v>
      </c>
      <c r="AB367">
        <v>4</v>
      </c>
      <c r="AC367">
        <v>216</v>
      </c>
      <c r="AD367">
        <v>125</v>
      </c>
      <c r="AE367">
        <v>103389.4825</v>
      </c>
      <c r="AF367">
        <v>3308.46344</v>
      </c>
      <c r="AG367">
        <v>1914.6200462962963</v>
      </c>
      <c r="AH367">
        <v>0</v>
      </c>
      <c r="AI367">
        <v>0</v>
      </c>
      <c r="AJ367" s="168" t="s">
        <v>790</v>
      </c>
      <c r="AK367">
        <v>350812.78</v>
      </c>
      <c r="AL367">
        <v>740000</v>
      </c>
      <c r="AM367" s="168" t="s">
        <v>3</v>
      </c>
      <c r="AN367" s="168" t="s">
        <v>1</v>
      </c>
      <c r="AO367" s="168"/>
      <c r="AP367" s="168" t="s">
        <v>2</v>
      </c>
      <c r="AQ367">
        <v>51860435.149999999</v>
      </c>
      <c r="AR367">
        <v>566687.9</v>
      </c>
      <c r="AS367">
        <v>51293747.25</v>
      </c>
      <c r="AT367">
        <v>25855</v>
      </c>
      <c r="AU367">
        <v>499</v>
      </c>
      <c r="AV367">
        <v>14935</v>
      </c>
      <c r="AW367">
        <v>3649.8610901850875</v>
      </c>
      <c r="AX367">
        <v>43709863.640000001</v>
      </c>
      <c r="AY367">
        <v>928592.94587448286</v>
      </c>
      <c r="AZ367">
        <v>102793.08066132265</v>
      </c>
      <c r="BA367" t="s">
        <v>4985</v>
      </c>
      <c r="BB367">
        <v>1983.9004931347902</v>
      </c>
      <c r="BC367">
        <v>0</v>
      </c>
      <c r="BD367">
        <v>417844.54</v>
      </c>
      <c r="BE367" s="168"/>
      <c r="BF367">
        <v>43709863.640000001</v>
      </c>
      <c r="BG367">
        <v>83495000</v>
      </c>
    </row>
    <row r="368" spans="1:59" x14ac:dyDescent="0.25">
      <c r="A368" s="168" t="s">
        <v>786</v>
      </c>
      <c r="B368" s="168" t="s">
        <v>787</v>
      </c>
      <c r="C368" s="168" t="s">
        <v>788</v>
      </c>
      <c r="D368" s="168" t="s">
        <v>471</v>
      </c>
      <c r="E368" s="168" t="s">
        <v>789</v>
      </c>
      <c r="F368" s="168" t="s">
        <v>4888</v>
      </c>
      <c r="G368" s="168" t="s">
        <v>473</v>
      </c>
      <c r="H368" s="168" t="s">
        <v>474</v>
      </c>
      <c r="I368" s="168" t="s">
        <v>136</v>
      </c>
      <c r="J368" s="168" t="s">
        <v>473</v>
      </c>
      <c r="K368">
        <v>0</v>
      </c>
      <c r="L368">
        <v>103810.41</v>
      </c>
      <c r="M368">
        <v>0</v>
      </c>
      <c r="N368">
        <v>103810.41</v>
      </c>
      <c r="O368">
        <v>1</v>
      </c>
      <c r="P368">
        <v>18</v>
      </c>
      <c r="Q368">
        <v>35</v>
      </c>
      <c r="R368" s="168" t="s">
        <v>4888</v>
      </c>
      <c r="S368" s="168" t="s">
        <v>4889</v>
      </c>
      <c r="T368" s="168" t="s">
        <v>4890</v>
      </c>
      <c r="U368">
        <v>0</v>
      </c>
      <c r="V368">
        <v>3</v>
      </c>
      <c r="W368" s="168" t="s">
        <v>791</v>
      </c>
      <c r="X368" s="168" t="s">
        <v>2902</v>
      </c>
      <c r="Y368">
        <v>413557.93</v>
      </c>
      <c r="Z368">
        <v>0</v>
      </c>
      <c r="AA368">
        <v>413557.93</v>
      </c>
      <c r="AB368">
        <v>4</v>
      </c>
      <c r="AC368">
        <v>216</v>
      </c>
      <c r="AD368">
        <v>125</v>
      </c>
      <c r="AE368">
        <v>103389.4825</v>
      </c>
      <c r="AF368">
        <v>3308.46344</v>
      </c>
      <c r="AG368">
        <v>1914.6200462962963</v>
      </c>
      <c r="AH368">
        <v>0</v>
      </c>
      <c r="AI368">
        <v>0</v>
      </c>
      <c r="AJ368" s="168" t="s">
        <v>790</v>
      </c>
      <c r="AK368">
        <v>350812.78</v>
      </c>
      <c r="AL368">
        <v>740000</v>
      </c>
      <c r="AM368" s="168" t="s">
        <v>3</v>
      </c>
      <c r="AN368" s="168" t="s">
        <v>1</v>
      </c>
      <c r="AO368" s="168"/>
      <c r="AP368" s="168" t="s">
        <v>2</v>
      </c>
      <c r="AQ368">
        <v>51860435.149999999</v>
      </c>
      <c r="AR368">
        <v>566687.9</v>
      </c>
      <c r="AS368">
        <v>51293747.25</v>
      </c>
      <c r="AT368">
        <v>25855</v>
      </c>
      <c r="AU368">
        <v>499</v>
      </c>
      <c r="AV368">
        <v>14935</v>
      </c>
      <c r="AW368">
        <v>3649.8610901850875</v>
      </c>
      <c r="AX368">
        <v>43709863.640000001</v>
      </c>
      <c r="AY368">
        <v>928592.94587448286</v>
      </c>
      <c r="AZ368">
        <v>102793.08066132265</v>
      </c>
      <c r="BA368" t="s">
        <v>4985</v>
      </c>
      <c r="BB368">
        <v>1983.9004931347902</v>
      </c>
      <c r="BC368">
        <v>0</v>
      </c>
      <c r="BD368">
        <v>417844.54</v>
      </c>
      <c r="BE368" s="168"/>
      <c r="BF368">
        <v>43709863.640000001</v>
      </c>
      <c r="BG368">
        <v>83495000</v>
      </c>
    </row>
    <row r="369" spans="1:59" x14ac:dyDescent="0.25">
      <c r="A369" s="168" t="s">
        <v>786</v>
      </c>
      <c r="B369" s="168" t="s">
        <v>787</v>
      </c>
      <c r="C369" s="168" t="s">
        <v>788</v>
      </c>
      <c r="D369" s="168" t="s">
        <v>471</v>
      </c>
      <c r="E369" s="168" t="s">
        <v>789</v>
      </c>
      <c r="F369" s="168" t="s">
        <v>4532</v>
      </c>
      <c r="G369" s="168" t="s">
        <v>2308</v>
      </c>
      <c r="H369" s="168" t="s">
        <v>475</v>
      </c>
      <c r="I369" s="168" t="s">
        <v>2309</v>
      </c>
      <c r="J369" s="168" t="s">
        <v>2308</v>
      </c>
      <c r="K369">
        <v>0</v>
      </c>
      <c r="L369">
        <v>143090.88</v>
      </c>
      <c r="M369">
        <v>0</v>
      </c>
      <c r="N369">
        <v>143090.88</v>
      </c>
      <c r="O369">
        <v>1</v>
      </c>
      <c r="P369">
        <v>44</v>
      </c>
      <c r="Q369">
        <v>88</v>
      </c>
      <c r="R369" s="168" t="s">
        <v>4532</v>
      </c>
      <c r="S369" s="168" t="s">
        <v>4533</v>
      </c>
      <c r="T369" s="168" t="s">
        <v>4534</v>
      </c>
      <c r="U369">
        <v>0</v>
      </c>
      <c r="V369">
        <v>4</v>
      </c>
      <c r="W369" s="168" t="s">
        <v>2310</v>
      </c>
      <c r="X369" s="168" t="s">
        <v>2915</v>
      </c>
      <c r="Y369">
        <v>413557.93</v>
      </c>
      <c r="Z369">
        <v>0</v>
      </c>
      <c r="AA369">
        <v>413557.93</v>
      </c>
      <c r="AB369">
        <v>4</v>
      </c>
      <c r="AC369">
        <v>216</v>
      </c>
      <c r="AD369">
        <v>125</v>
      </c>
      <c r="AE369">
        <v>103389.4825</v>
      </c>
      <c r="AF369">
        <v>3308.46344</v>
      </c>
      <c r="AG369">
        <v>1914.6200462962963</v>
      </c>
      <c r="AH369">
        <v>0</v>
      </c>
      <c r="AI369">
        <v>0</v>
      </c>
      <c r="AJ369" s="168" t="s">
        <v>790</v>
      </c>
      <c r="AK369">
        <v>350812.78</v>
      </c>
      <c r="AL369">
        <v>740000</v>
      </c>
      <c r="AM369" s="168" t="s">
        <v>3</v>
      </c>
      <c r="AN369" s="168" t="s">
        <v>1</v>
      </c>
      <c r="AO369" s="168"/>
      <c r="AP369" s="168" t="s">
        <v>2</v>
      </c>
      <c r="AQ369">
        <v>51860435.149999999</v>
      </c>
      <c r="AR369">
        <v>566687.9</v>
      </c>
      <c r="AS369">
        <v>51293747.25</v>
      </c>
      <c r="AT369">
        <v>25855</v>
      </c>
      <c r="AU369">
        <v>499</v>
      </c>
      <c r="AV369">
        <v>14935</v>
      </c>
      <c r="AW369">
        <v>3649.8610901850875</v>
      </c>
      <c r="AX369">
        <v>43709863.640000001</v>
      </c>
      <c r="AY369">
        <v>928592.94587448286</v>
      </c>
      <c r="AZ369">
        <v>102793.08066132265</v>
      </c>
      <c r="BA369" t="s">
        <v>4985</v>
      </c>
      <c r="BB369">
        <v>1983.9004931347902</v>
      </c>
      <c r="BC369">
        <v>0</v>
      </c>
      <c r="BD369">
        <v>417844.54</v>
      </c>
      <c r="BE369" s="168"/>
      <c r="BF369">
        <v>43709863.640000001</v>
      </c>
      <c r="BG369">
        <v>83495000</v>
      </c>
    </row>
    <row r="370" spans="1:59" x14ac:dyDescent="0.25">
      <c r="A370" s="168" t="s">
        <v>786</v>
      </c>
      <c r="B370" s="168" t="s">
        <v>787</v>
      </c>
      <c r="C370" s="168" t="s">
        <v>2563</v>
      </c>
      <c r="D370" s="168" t="s">
        <v>2564</v>
      </c>
      <c r="E370" s="168" t="s">
        <v>2565</v>
      </c>
      <c r="F370" s="168" t="s">
        <v>4334</v>
      </c>
      <c r="G370" s="168" t="s">
        <v>2566</v>
      </c>
      <c r="H370" s="168" t="s">
        <v>2567</v>
      </c>
      <c r="I370" s="168" t="s">
        <v>2568</v>
      </c>
      <c r="J370" s="168" t="s">
        <v>2566</v>
      </c>
      <c r="K370">
        <v>0</v>
      </c>
      <c r="L370">
        <v>100167.86</v>
      </c>
      <c r="M370">
        <v>0</v>
      </c>
      <c r="N370">
        <v>100167.86</v>
      </c>
      <c r="O370">
        <v>1</v>
      </c>
      <c r="P370">
        <v>14</v>
      </c>
      <c r="Q370">
        <v>23</v>
      </c>
      <c r="R370" s="168" t="s">
        <v>4334</v>
      </c>
      <c r="S370" s="168" t="s">
        <v>4335</v>
      </c>
      <c r="T370" s="168" t="s">
        <v>4336</v>
      </c>
      <c r="U370">
        <v>0</v>
      </c>
      <c r="V370">
        <v>1</v>
      </c>
      <c r="W370" s="168" t="s">
        <v>2569</v>
      </c>
      <c r="X370" s="168" t="s">
        <v>2870</v>
      </c>
      <c r="Y370">
        <v>468298.44</v>
      </c>
      <c r="Z370">
        <v>0</v>
      </c>
      <c r="AA370">
        <v>468298.44</v>
      </c>
      <c r="AB370">
        <v>5</v>
      </c>
      <c r="AC370">
        <v>213</v>
      </c>
      <c r="AD370">
        <v>119</v>
      </c>
      <c r="AE370">
        <v>93659.687999999995</v>
      </c>
      <c r="AF370" t="s">
        <v>4535</v>
      </c>
      <c r="AG370">
        <v>2198.5842253521128</v>
      </c>
      <c r="AH370">
        <v>0</v>
      </c>
      <c r="AI370">
        <v>0</v>
      </c>
      <c r="AJ370" s="168" t="s">
        <v>2570</v>
      </c>
      <c r="AK370">
        <v>402823.47</v>
      </c>
      <c r="AL370">
        <v>740000</v>
      </c>
      <c r="AM370" s="168" t="s">
        <v>3</v>
      </c>
      <c r="AN370" s="168" t="s">
        <v>1</v>
      </c>
      <c r="AO370" s="168"/>
      <c r="AP370" s="168" t="s">
        <v>2</v>
      </c>
      <c r="AQ370">
        <v>51860435.149999999</v>
      </c>
      <c r="AR370">
        <v>566687.9</v>
      </c>
      <c r="AS370">
        <v>51293747.25</v>
      </c>
      <c r="AT370">
        <v>25855</v>
      </c>
      <c r="AU370">
        <v>499</v>
      </c>
      <c r="AV370">
        <v>14935</v>
      </c>
      <c r="AW370">
        <v>3649.8610901850875</v>
      </c>
      <c r="AX370">
        <v>43709863.640000001</v>
      </c>
      <c r="AY370">
        <v>928592.94587448286</v>
      </c>
      <c r="AZ370">
        <v>102793.08066132265</v>
      </c>
      <c r="BA370" t="s">
        <v>4985</v>
      </c>
      <c r="BB370">
        <v>1983.9004931347902</v>
      </c>
      <c r="BC370">
        <v>0</v>
      </c>
      <c r="BD370">
        <v>417844.54</v>
      </c>
      <c r="BE370" s="168"/>
      <c r="BF370">
        <v>43709863.640000001</v>
      </c>
      <c r="BG370">
        <v>83495000</v>
      </c>
    </row>
    <row r="371" spans="1:59" x14ac:dyDescent="0.25">
      <c r="A371" s="168" t="s">
        <v>786</v>
      </c>
      <c r="B371" s="168" t="s">
        <v>787</v>
      </c>
      <c r="C371" s="168" t="s">
        <v>2563</v>
      </c>
      <c r="D371" s="168" t="s">
        <v>2564</v>
      </c>
      <c r="E371" s="168" t="s">
        <v>2565</v>
      </c>
      <c r="F371" s="168" t="s">
        <v>4536</v>
      </c>
      <c r="G371" s="168" t="s">
        <v>2655</v>
      </c>
      <c r="H371" s="168" t="s">
        <v>446</v>
      </c>
      <c r="I371" s="168" t="s">
        <v>2656</v>
      </c>
      <c r="J371" s="168" t="s">
        <v>2655</v>
      </c>
      <c r="K371">
        <v>0</v>
      </c>
      <c r="L371">
        <v>86378.44</v>
      </c>
      <c r="M371">
        <v>0</v>
      </c>
      <c r="N371">
        <v>86378.44</v>
      </c>
      <c r="O371">
        <v>1</v>
      </c>
      <c r="P371">
        <v>28</v>
      </c>
      <c r="Q371">
        <v>57</v>
      </c>
      <c r="R371" s="168" t="s">
        <v>4536</v>
      </c>
      <c r="S371" s="168" t="s">
        <v>4537</v>
      </c>
      <c r="T371" s="168" t="s">
        <v>4538</v>
      </c>
      <c r="U371">
        <v>0</v>
      </c>
      <c r="V371">
        <v>2</v>
      </c>
      <c r="W371" s="168" t="s">
        <v>2657</v>
      </c>
      <c r="X371" s="168" t="s">
        <v>2915</v>
      </c>
      <c r="Y371">
        <v>468298.44</v>
      </c>
      <c r="Z371">
        <v>0</v>
      </c>
      <c r="AA371">
        <v>468298.44</v>
      </c>
      <c r="AB371">
        <v>5</v>
      </c>
      <c r="AC371">
        <v>213</v>
      </c>
      <c r="AD371">
        <v>119</v>
      </c>
      <c r="AE371">
        <v>93659.687999999995</v>
      </c>
      <c r="AF371" t="s">
        <v>4535</v>
      </c>
      <c r="AG371">
        <v>2198.5842253521128</v>
      </c>
      <c r="AH371">
        <v>0</v>
      </c>
      <c r="AI371">
        <v>0</v>
      </c>
      <c r="AJ371" s="168" t="s">
        <v>2570</v>
      </c>
      <c r="AK371">
        <v>402823.47</v>
      </c>
      <c r="AL371">
        <v>740000</v>
      </c>
      <c r="AM371" s="168" t="s">
        <v>3</v>
      </c>
      <c r="AN371" s="168" t="s">
        <v>1</v>
      </c>
      <c r="AO371" s="168"/>
      <c r="AP371" s="168" t="s">
        <v>2</v>
      </c>
      <c r="AQ371">
        <v>51860435.149999999</v>
      </c>
      <c r="AR371">
        <v>566687.9</v>
      </c>
      <c r="AS371">
        <v>51293747.25</v>
      </c>
      <c r="AT371">
        <v>25855</v>
      </c>
      <c r="AU371">
        <v>499</v>
      </c>
      <c r="AV371">
        <v>14935</v>
      </c>
      <c r="AW371">
        <v>3649.8610901850875</v>
      </c>
      <c r="AX371">
        <v>43709863.640000001</v>
      </c>
      <c r="AY371">
        <v>928592.94587448286</v>
      </c>
      <c r="AZ371">
        <v>102793.08066132265</v>
      </c>
      <c r="BA371" t="s">
        <v>4985</v>
      </c>
      <c r="BB371">
        <v>1983.9004931347902</v>
      </c>
      <c r="BC371">
        <v>0</v>
      </c>
      <c r="BD371">
        <v>417844.54</v>
      </c>
      <c r="BE371" s="168"/>
      <c r="BF371">
        <v>43709863.640000001</v>
      </c>
      <c r="BG371">
        <v>83495000</v>
      </c>
    </row>
    <row r="372" spans="1:59" x14ac:dyDescent="0.25">
      <c r="A372" s="168" t="s">
        <v>786</v>
      </c>
      <c r="B372" s="168" t="s">
        <v>787</v>
      </c>
      <c r="C372" s="168" t="s">
        <v>2563</v>
      </c>
      <c r="D372" s="168" t="s">
        <v>2564</v>
      </c>
      <c r="E372" s="168" t="s">
        <v>2565</v>
      </c>
      <c r="F372" s="168" t="s">
        <v>4130</v>
      </c>
      <c r="G372" s="168" t="s">
        <v>2658</v>
      </c>
      <c r="H372" s="168" t="s">
        <v>447</v>
      </c>
      <c r="I372" s="168" t="s">
        <v>2659</v>
      </c>
      <c r="J372" s="168" t="s">
        <v>2658</v>
      </c>
      <c r="K372">
        <v>0</v>
      </c>
      <c r="L372">
        <v>103101.23</v>
      </c>
      <c r="M372">
        <v>0</v>
      </c>
      <c r="N372">
        <v>103101.23</v>
      </c>
      <c r="O372">
        <v>1</v>
      </c>
      <c r="P372">
        <v>29</v>
      </c>
      <c r="Q372">
        <v>51</v>
      </c>
      <c r="R372" s="168" t="s">
        <v>4130</v>
      </c>
      <c r="S372" s="168" t="s">
        <v>4131</v>
      </c>
      <c r="T372" s="168" t="s">
        <v>4132</v>
      </c>
      <c r="U372">
        <v>0</v>
      </c>
      <c r="V372">
        <v>3</v>
      </c>
      <c r="W372" s="168" t="s">
        <v>2660</v>
      </c>
      <c r="X372" s="168" t="s">
        <v>2902</v>
      </c>
      <c r="Y372">
        <v>468298.44</v>
      </c>
      <c r="Z372">
        <v>0</v>
      </c>
      <c r="AA372">
        <v>468298.44</v>
      </c>
      <c r="AB372">
        <v>5</v>
      </c>
      <c r="AC372">
        <v>213</v>
      </c>
      <c r="AD372">
        <v>119</v>
      </c>
      <c r="AE372">
        <v>93659.687999999995</v>
      </c>
      <c r="AF372" t="s">
        <v>4535</v>
      </c>
      <c r="AG372">
        <v>2198.5842253521128</v>
      </c>
      <c r="AH372">
        <v>0</v>
      </c>
      <c r="AI372">
        <v>0</v>
      </c>
      <c r="AJ372" s="168" t="s">
        <v>2570</v>
      </c>
      <c r="AK372">
        <v>402823.47</v>
      </c>
      <c r="AL372">
        <v>740000</v>
      </c>
      <c r="AM372" s="168" t="s">
        <v>3</v>
      </c>
      <c r="AN372" s="168" t="s">
        <v>1</v>
      </c>
      <c r="AO372" s="168"/>
      <c r="AP372" s="168" t="s">
        <v>2</v>
      </c>
      <c r="AQ372">
        <v>51860435.149999999</v>
      </c>
      <c r="AR372">
        <v>566687.9</v>
      </c>
      <c r="AS372">
        <v>51293747.25</v>
      </c>
      <c r="AT372">
        <v>25855</v>
      </c>
      <c r="AU372">
        <v>499</v>
      </c>
      <c r="AV372">
        <v>14935</v>
      </c>
      <c r="AW372">
        <v>3649.8610901850875</v>
      </c>
      <c r="AX372">
        <v>43709863.640000001</v>
      </c>
      <c r="AY372">
        <v>928592.94587448286</v>
      </c>
      <c r="AZ372">
        <v>102793.08066132265</v>
      </c>
      <c r="BA372" t="s">
        <v>4985</v>
      </c>
      <c r="BB372">
        <v>1983.9004931347902</v>
      </c>
      <c r="BC372">
        <v>0</v>
      </c>
      <c r="BD372">
        <v>417844.54</v>
      </c>
      <c r="BE372" s="168"/>
      <c r="BF372">
        <v>43709863.640000001</v>
      </c>
      <c r="BG372">
        <v>83495000</v>
      </c>
    </row>
    <row r="373" spans="1:59" x14ac:dyDescent="0.25">
      <c r="A373" s="168" t="s">
        <v>786</v>
      </c>
      <c r="B373" s="168" t="s">
        <v>787</v>
      </c>
      <c r="C373" s="168" t="s">
        <v>2563</v>
      </c>
      <c r="D373" s="168" t="s">
        <v>2564</v>
      </c>
      <c r="E373" s="168" t="s">
        <v>2565</v>
      </c>
      <c r="F373" s="168" t="s">
        <v>4133</v>
      </c>
      <c r="G373" s="168" t="s">
        <v>2571</v>
      </c>
      <c r="H373" s="168" t="s">
        <v>2572</v>
      </c>
      <c r="I373" s="168" t="s">
        <v>2573</v>
      </c>
      <c r="J373" s="168" t="s">
        <v>2571</v>
      </c>
      <c r="K373">
        <v>0</v>
      </c>
      <c r="L373">
        <v>87012.49</v>
      </c>
      <c r="M373">
        <v>0</v>
      </c>
      <c r="N373">
        <v>87012.49</v>
      </c>
      <c r="O373">
        <v>1</v>
      </c>
      <c r="P373">
        <v>28</v>
      </c>
      <c r="Q373">
        <v>46</v>
      </c>
      <c r="R373" s="168" t="s">
        <v>4133</v>
      </c>
      <c r="S373" s="168" t="s">
        <v>4134</v>
      </c>
      <c r="T373" s="168" t="s">
        <v>4135</v>
      </c>
      <c r="U373">
        <v>0</v>
      </c>
      <c r="V373">
        <v>4</v>
      </c>
      <c r="W373" s="168" t="s">
        <v>2574</v>
      </c>
      <c r="X373" s="168" t="s">
        <v>2902</v>
      </c>
      <c r="Y373">
        <v>468298.44</v>
      </c>
      <c r="Z373">
        <v>0</v>
      </c>
      <c r="AA373">
        <v>468298.44</v>
      </c>
      <c r="AB373">
        <v>5</v>
      </c>
      <c r="AC373">
        <v>213</v>
      </c>
      <c r="AD373">
        <v>119</v>
      </c>
      <c r="AE373">
        <v>93659.687999999995</v>
      </c>
      <c r="AF373" t="s">
        <v>4535</v>
      </c>
      <c r="AG373">
        <v>2198.5842253521128</v>
      </c>
      <c r="AH373">
        <v>0</v>
      </c>
      <c r="AI373">
        <v>0</v>
      </c>
      <c r="AJ373" s="168" t="s">
        <v>2570</v>
      </c>
      <c r="AK373">
        <v>402823.47</v>
      </c>
      <c r="AL373">
        <v>740000</v>
      </c>
      <c r="AM373" s="168" t="s">
        <v>3</v>
      </c>
      <c r="AN373" s="168" t="s">
        <v>1</v>
      </c>
      <c r="AO373" s="168"/>
      <c r="AP373" s="168" t="s">
        <v>2</v>
      </c>
      <c r="AQ373">
        <v>51860435.149999999</v>
      </c>
      <c r="AR373">
        <v>566687.9</v>
      </c>
      <c r="AS373">
        <v>51293747.25</v>
      </c>
      <c r="AT373">
        <v>25855</v>
      </c>
      <c r="AU373">
        <v>499</v>
      </c>
      <c r="AV373">
        <v>14935</v>
      </c>
      <c r="AW373">
        <v>3649.8610901850875</v>
      </c>
      <c r="AX373">
        <v>43709863.640000001</v>
      </c>
      <c r="AY373">
        <v>928592.94587448286</v>
      </c>
      <c r="AZ373">
        <v>102793.08066132265</v>
      </c>
      <c r="BA373" t="s">
        <v>4985</v>
      </c>
      <c r="BB373">
        <v>1983.9004931347902</v>
      </c>
      <c r="BC373">
        <v>0</v>
      </c>
      <c r="BD373">
        <v>417844.54</v>
      </c>
      <c r="BE373" s="168"/>
      <c r="BF373">
        <v>43709863.640000001</v>
      </c>
      <c r="BG373">
        <v>83495000</v>
      </c>
    </row>
    <row r="374" spans="1:59" x14ac:dyDescent="0.25">
      <c r="A374" s="168" t="s">
        <v>786</v>
      </c>
      <c r="B374" s="168" t="s">
        <v>787</v>
      </c>
      <c r="C374" s="168" t="s">
        <v>2563</v>
      </c>
      <c r="D374" s="168" t="s">
        <v>2564</v>
      </c>
      <c r="E374" s="168" t="s">
        <v>2565</v>
      </c>
      <c r="F374" s="168" t="s">
        <v>4539</v>
      </c>
      <c r="G374" s="168" t="s">
        <v>2717</v>
      </c>
      <c r="H374" s="168" t="s">
        <v>448</v>
      </c>
      <c r="I374" s="168" t="s">
        <v>2718</v>
      </c>
      <c r="J374" s="168" t="s">
        <v>2717</v>
      </c>
      <c r="K374">
        <v>0</v>
      </c>
      <c r="L374">
        <v>91638.42</v>
      </c>
      <c r="M374">
        <v>0</v>
      </c>
      <c r="N374">
        <v>91638.42</v>
      </c>
      <c r="O374">
        <v>1</v>
      </c>
      <c r="P374">
        <v>20</v>
      </c>
      <c r="Q374">
        <v>36</v>
      </c>
      <c r="R374" s="168" t="s">
        <v>4539</v>
      </c>
      <c r="S374" s="168" t="s">
        <v>4540</v>
      </c>
      <c r="T374" s="168" t="s">
        <v>4541</v>
      </c>
      <c r="U374">
        <v>0</v>
      </c>
      <c r="V374">
        <v>5</v>
      </c>
      <c r="W374" s="168" t="s">
        <v>2719</v>
      </c>
      <c r="X374" s="168" t="s">
        <v>2902</v>
      </c>
      <c r="Y374">
        <v>468298.44</v>
      </c>
      <c r="Z374">
        <v>0</v>
      </c>
      <c r="AA374">
        <v>468298.44</v>
      </c>
      <c r="AB374">
        <v>5</v>
      </c>
      <c r="AC374">
        <v>213</v>
      </c>
      <c r="AD374">
        <v>119</v>
      </c>
      <c r="AE374">
        <v>93659.687999999995</v>
      </c>
      <c r="AF374" t="s">
        <v>4535</v>
      </c>
      <c r="AG374">
        <v>2198.5842253521128</v>
      </c>
      <c r="AH374">
        <v>0</v>
      </c>
      <c r="AI374">
        <v>0</v>
      </c>
      <c r="AJ374" s="168" t="s">
        <v>2570</v>
      </c>
      <c r="AK374">
        <v>402823.47</v>
      </c>
      <c r="AL374">
        <v>740000</v>
      </c>
      <c r="AM374" s="168" t="s">
        <v>3</v>
      </c>
      <c r="AN374" s="168" t="s">
        <v>1</v>
      </c>
      <c r="AO374" s="168"/>
      <c r="AP374" s="168" t="s">
        <v>2</v>
      </c>
      <c r="AQ374">
        <v>51860435.149999999</v>
      </c>
      <c r="AR374">
        <v>566687.9</v>
      </c>
      <c r="AS374">
        <v>51293747.25</v>
      </c>
      <c r="AT374">
        <v>25855</v>
      </c>
      <c r="AU374">
        <v>499</v>
      </c>
      <c r="AV374">
        <v>14935</v>
      </c>
      <c r="AW374">
        <v>3649.8610901850875</v>
      </c>
      <c r="AX374">
        <v>43709863.640000001</v>
      </c>
      <c r="AY374">
        <v>928592.94587448286</v>
      </c>
      <c r="AZ374">
        <v>102793.08066132265</v>
      </c>
      <c r="BA374" t="s">
        <v>4985</v>
      </c>
      <c r="BB374">
        <v>1983.9004931347902</v>
      </c>
      <c r="BC374">
        <v>0</v>
      </c>
      <c r="BD374">
        <v>417844.54</v>
      </c>
      <c r="BE374" s="168"/>
      <c r="BF374">
        <v>43709863.640000001</v>
      </c>
      <c r="BG374">
        <v>83495000</v>
      </c>
    </row>
    <row r="375" spans="1:59" x14ac:dyDescent="0.25">
      <c r="A375" s="168" t="s">
        <v>792</v>
      </c>
      <c r="B375" s="168" t="s">
        <v>793</v>
      </c>
      <c r="C375" s="168" t="s">
        <v>794</v>
      </c>
      <c r="D375" s="168" t="s">
        <v>465</v>
      </c>
      <c r="E375" s="168" t="s">
        <v>795</v>
      </c>
      <c r="F375" s="168" t="s">
        <v>4542</v>
      </c>
      <c r="G375" s="168" t="s">
        <v>3261</v>
      </c>
      <c r="H375" s="168" t="s">
        <v>930</v>
      </c>
      <c r="I375" s="168" t="s">
        <v>3262</v>
      </c>
      <c r="J375" s="168" t="s">
        <v>3261</v>
      </c>
      <c r="K375">
        <v>0</v>
      </c>
      <c r="L375">
        <v>100413.16</v>
      </c>
      <c r="M375">
        <v>0</v>
      </c>
      <c r="N375">
        <v>100413.16</v>
      </c>
      <c r="O375">
        <v>1</v>
      </c>
      <c r="P375">
        <v>26</v>
      </c>
      <c r="Q375">
        <v>43</v>
      </c>
      <c r="R375" s="168" t="s">
        <v>4542</v>
      </c>
      <c r="S375" s="168" t="s">
        <v>4543</v>
      </c>
      <c r="T375" s="168" t="s">
        <v>4544</v>
      </c>
      <c r="U375">
        <v>0</v>
      </c>
      <c r="V375">
        <v>1</v>
      </c>
      <c r="W375" s="168" t="s">
        <v>3263</v>
      </c>
      <c r="X375" s="168" t="s">
        <v>2902</v>
      </c>
      <c r="Y375">
        <v>433911.41</v>
      </c>
      <c r="Z375">
        <v>0</v>
      </c>
      <c r="AA375">
        <v>433911.41</v>
      </c>
      <c r="AB375">
        <v>4</v>
      </c>
      <c r="AC375">
        <v>228</v>
      </c>
      <c r="AD375">
        <v>129</v>
      </c>
      <c r="AE375">
        <v>108477.85249999999</v>
      </c>
      <c r="AF375" t="s">
        <v>4891</v>
      </c>
      <c r="AG375">
        <v>1903.1202192982455</v>
      </c>
      <c r="AH375">
        <v>0</v>
      </c>
      <c r="AI375">
        <v>0</v>
      </c>
      <c r="AJ375" s="168" t="s">
        <v>796</v>
      </c>
      <c r="AK375">
        <v>369594.36</v>
      </c>
      <c r="AL375">
        <v>740000</v>
      </c>
      <c r="AM375" s="168" t="s">
        <v>3</v>
      </c>
      <c r="AN375" s="168" t="s">
        <v>1</v>
      </c>
      <c r="AO375" s="168"/>
      <c r="AP375" s="168" t="s">
        <v>2</v>
      </c>
      <c r="AQ375">
        <v>51860435.149999999</v>
      </c>
      <c r="AR375">
        <v>566687.9</v>
      </c>
      <c r="AS375">
        <v>51293747.25</v>
      </c>
      <c r="AT375">
        <v>25855</v>
      </c>
      <c r="AU375">
        <v>499</v>
      </c>
      <c r="AV375">
        <v>14935</v>
      </c>
      <c r="AW375">
        <v>3649.8610901850875</v>
      </c>
      <c r="AX375">
        <v>43709863.640000001</v>
      </c>
      <c r="AY375">
        <v>928592.94587448286</v>
      </c>
      <c r="AZ375">
        <v>102793.08066132265</v>
      </c>
      <c r="BA375" t="s">
        <v>4985</v>
      </c>
      <c r="BB375">
        <v>1983.9004931347902</v>
      </c>
      <c r="BC375">
        <v>0</v>
      </c>
      <c r="BD375">
        <v>417844.54</v>
      </c>
      <c r="BE375" s="168"/>
      <c r="BF375">
        <v>43709863.640000001</v>
      </c>
      <c r="BG375">
        <v>83495000</v>
      </c>
    </row>
    <row r="376" spans="1:59" x14ac:dyDescent="0.25">
      <c r="A376" s="168" t="s">
        <v>792</v>
      </c>
      <c r="B376" s="168" t="s">
        <v>793</v>
      </c>
      <c r="C376" s="168" t="s">
        <v>794</v>
      </c>
      <c r="D376" s="168" t="s">
        <v>465</v>
      </c>
      <c r="E376" s="168" t="s">
        <v>795</v>
      </c>
      <c r="F376" s="168" t="s">
        <v>3777</v>
      </c>
      <c r="G376" s="168" t="s">
        <v>2813</v>
      </c>
      <c r="H376" s="168" t="s">
        <v>466</v>
      </c>
      <c r="I376" s="168" t="s">
        <v>2814</v>
      </c>
      <c r="J376" s="168" t="s">
        <v>2813</v>
      </c>
      <c r="K376">
        <v>0</v>
      </c>
      <c r="L376">
        <v>76724.63</v>
      </c>
      <c r="M376">
        <v>0</v>
      </c>
      <c r="N376">
        <v>76724.63</v>
      </c>
      <c r="O376">
        <v>1</v>
      </c>
      <c r="P376">
        <v>14</v>
      </c>
      <c r="Q376">
        <v>31</v>
      </c>
      <c r="R376" s="168" t="s">
        <v>3777</v>
      </c>
      <c r="S376" s="168" t="s">
        <v>3778</v>
      </c>
      <c r="T376" s="168" t="s">
        <v>3779</v>
      </c>
      <c r="U376">
        <v>0</v>
      </c>
      <c r="V376">
        <v>2</v>
      </c>
      <c r="W376" s="168" t="s">
        <v>2815</v>
      </c>
      <c r="X376" s="168" t="s">
        <v>2915</v>
      </c>
      <c r="Y376">
        <v>433911.41</v>
      </c>
      <c r="Z376">
        <v>0</v>
      </c>
      <c r="AA376">
        <v>433911.41</v>
      </c>
      <c r="AB376">
        <v>4</v>
      </c>
      <c r="AC376">
        <v>228</v>
      </c>
      <c r="AD376">
        <v>129</v>
      </c>
      <c r="AE376">
        <v>108477.85249999999</v>
      </c>
      <c r="AF376" t="s">
        <v>4891</v>
      </c>
      <c r="AG376">
        <v>1903.1202192982455</v>
      </c>
      <c r="AH376">
        <v>0</v>
      </c>
      <c r="AI376">
        <v>0</v>
      </c>
      <c r="AJ376" s="168" t="s">
        <v>796</v>
      </c>
      <c r="AK376">
        <v>369594.36</v>
      </c>
      <c r="AL376">
        <v>740000</v>
      </c>
      <c r="AM376" s="168" t="s">
        <v>3</v>
      </c>
      <c r="AN376" s="168" t="s">
        <v>1</v>
      </c>
      <c r="AO376" s="168"/>
      <c r="AP376" s="168" t="s">
        <v>2</v>
      </c>
      <c r="AQ376">
        <v>51860435.149999999</v>
      </c>
      <c r="AR376">
        <v>566687.9</v>
      </c>
      <c r="AS376">
        <v>51293747.25</v>
      </c>
      <c r="AT376">
        <v>25855</v>
      </c>
      <c r="AU376">
        <v>499</v>
      </c>
      <c r="AV376">
        <v>14935</v>
      </c>
      <c r="AW376">
        <v>3649.8610901850875</v>
      </c>
      <c r="AX376">
        <v>43709863.640000001</v>
      </c>
      <c r="AY376">
        <v>928592.94587448286</v>
      </c>
      <c r="AZ376">
        <v>102793.08066132265</v>
      </c>
      <c r="BA376" t="s">
        <v>4985</v>
      </c>
      <c r="BB376">
        <v>1983.9004931347902</v>
      </c>
      <c r="BC376">
        <v>0</v>
      </c>
      <c r="BD376">
        <v>417844.54</v>
      </c>
      <c r="BE376" s="168"/>
      <c r="BF376">
        <v>43709863.640000001</v>
      </c>
      <c r="BG376">
        <v>83495000</v>
      </c>
    </row>
    <row r="377" spans="1:59" x14ac:dyDescent="0.25">
      <c r="A377" s="168" t="s">
        <v>792</v>
      </c>
      <c r="B377" s="168" t="s">
        <v>793</v>
      </c>
      <c r="C377" s="168" t="s">
        <v>794</v>
      </c>
      <c r="D377" s="168" t="s">
        <v>465</v>
      </c>
      <c r="E377" s="168" t="s">
        <v>795</v>
      </c>
      <c r="F377" s="168" t="s">
        <v>3859</v>
      </c>
      <c r="G377" s="168" t="s">
        <v>2575</v>
      </c>
      <c r="H377" s="168" t="s">
        <v>467</v>
      </c>
      <c r="I377" s="168" t="s">
        <v>2382</v>
      </c>
      <c r="J377" s="168" t="s">
        <v>2575</v>
      </c>
      <c r="K377">
        <v>0</v>
      </c>
      <c r="L377">
        <v>132566.15</v>
      </c>
      <c r="M377">
        <v>0</v>
      </c>
      <c r="N377">
        <v>132566.15</v>
      </c>
      <c r="O377">
        <v>1</v>
      </c>
      <c r="P377">
        <v>50</v>
      </c>
      <c r="Q377">
        <v>74</v>
      </c>
      <c r="R377" s="168" t="s">
        <v>3859</v>
      </c>
      <c r="S377" s="168" t="s">
        <v>3860</v>
      </c>
      <c r="T377" s="168" t="s">
        <v>3861</v>
      </c>
      <c r="U377">
        <v>0</v>
      </c>
      <c r="V377">
        <v>3</v>
      </c>
      <c r="W377" s="168" t="s">
        <v>2576</v>
      </c>
      <c r="X377" s="168" t="s">
        <v>2902</v>
      </c>
      <c r="Y377">
        <v>433911.41</v>
      </c>
      <c r="Z377">
        <v>0</v>
      </c>
      <c r="AA377">
        <v>433911.41</v>
      </c>
      <c r="AB377">
        <v>4</v>
      </c>
      <c r="AC377">
        <v>228</v>
      </c>
      <c r="AD377">
        <v>129</v>
      </c>
      <c r="AE377">
        <v>108477.85249999999</v>
      </c>
      <c r="AF377" t="s">
        <v>4891</v>
      </c>
      <c r="AG377">
        <v>1903.1202192982455</v>
      </c>
      <c r="AH377">
        <v>0</v>
      </c>
      <c r="AI377">
        <v>0</v>
      </c>
      <c r="AJ377" s="168" t="s">
        <v>796</v>
      </c>
      <c r="AK377">
        <v>369594.36</v>
      </c>
      <c r="AL377">
        <v>740000</v>
      </c>
      <c r="AM377" s="168" t="s">
        <v>3</v>
      </c>
      <c r="AN377" s="168" t="s">
        <v>1</v>
      </c>
      <c r="AO377" s="168"/>
      <c r="AP377" s="168" t="s">
        <v>2</v>
      </c>
      <c r="AQ377">
        <v>51860435.149999999</v>
      </c>
      <c r="AR377">
        <v>566687.9</v>
      </c>
      <c r="AS377">
        <v>51293747.25</v>
      </c>
      <c r="AT377">
        <v>25855</v>
      </c>
      <c r="AU377">
        <v>499</v>
      </c>
      <c r="AV377">
        <v>14935</v>
      </c>
      <c r="AW377">
        <v>3649.8610901850875</v>
      </c>
      <c r="AX377">
        <v>43709863.640000001</v>
      </c>
      <c r="AY377">
        <v>928592.94587448286</v>
      </c>
      <c r="AZ377">
        <v>102793.08066132265</v>
      </c>
      <c r="BA377" t="s">
        <v>4985</v>
      </c>
      <c r="BB377">
        <v>1983.9004931347902</v>
      </c>
      <c r="BC377">
        <v>0</v>
      </c>
      <c r="BD377">
        <v>417844.54</v>
      </c>
      <c r="BE377" s="168"/>
      <c r="BF377">
        <v>43709863.640000001</v>
      </c>
      <c r="BG377">
        <v>83495000</v>
      </c>
    </row>
    <row r="378" spans="1:59" x14ac:dyDescent="0.25">
      <c r="A378" s="168" t="s">
        <v>792</v>
      </c>
      <c r="B378" s="168" t="s">
        <v>793</v>
      </c>
      <c r="C378" s="168" t="s">
        <v>794</v>
      </c>
      <c r="D378" s="168" t="s">
        <v>465</v>
      </c>
      <c r="E378" s="168" t="s">
        <v>795</v>
      </c>
      <c r="F378" s="168" t="s">
        <v>4892</v>
      </c>
      <c r="G378" s="168" t="s">
        <v>469</v>
      </c>
      <c r="H378" s="168" t="s">
        <v>470</v>
      </c>
      <c r="I378" s="168" t="s">
        <v>468</v>
      </c>
      <c r="J378" s="168" t="s">
        <v>469</v>
      </c>
      <c r="K378">
        <v>0</v>
      </c>
      <c r="L378">
        <v>124207.47</v>
      </c>
      <c r="M378">
        <v>0</v>
      </c>
      <c r="N378">
        <v>124207.47</v>
      </c>
      <c r="O378">
        <v>1</v>
      </c>
      <c r="P378">
        <v>39</v>
      </c>
      <c r="Q378">
        <v>80</v>
      </c>
      <c r="R378" s="168" t="s">
        <v>4892</v>
      </c>
      <c r="S378" s="168" t="s">
        <v>4893</v>
      </c>
      <c r="T378" s="168" t="s">
        <v>4894</v>
      </c>
      <c r="U378">
        <v>0</v>
      </c>
      <c r="V378">
        <v>4</v>
      </c>
      <c r="W378" s="168" t="s">
        <v>797</v>
      </c>
      <c r="X378" s="168" t="s">
        <v>2902</v>
      </c>
      <c r="Y378">
        <v>433911.41</v>
      </c>
      <c r="Z378">
        <v>0</v>
      </c>
      <c r="AA378">
        <v>433911.41</v>
      </c>
      <c r="AB378">
        <v>4</v>
      </c>
      <c r="AC378">
        <v>228</v>
      </c>
      <c r="AD378">
        <v>129</v>
      </c>
      <c r="AE378">
        <v>108477.85249999999</v>
      </c>
      <c r="AF378" t="s">
        <v>4891</v>
      </c>
      <c r="AG378">
        <v>1903.1202192982455</v>
      </c>
      <c r="AH378">
        <v>0</v>
      </c>
      <c r="AI378">
        <v>0</v>
      </c>
      <c r="AJ378" s="168" t="s">
        <v>796</v>
      </c>
      <c r="AK378">
        <v>369594.36</v>
      </c>
      <c r="AL378">
        <v>740000</v>
      </c>
      <c r="AM378" s="168" t="s">
        <v>3</v>
      </c>
      <c r="AN378" s="168" t="s">
        <v>1</v>
      </c>
      <c r="AO378" s="168"/>
      <c r="AP378" s="168" t="s">
        <v>2</v>
      </c>
      <c r="AQ378">
        <v>51860435.149999999</v>
      </c>
      <c r="AR378">
        <v>566687.9</v>
      </c>
      <c r="AS378">
        <v>51293747.25</v>
      </c>
      <c r="AT378">
        <v>25855</v>
      </c>
      <c r="AU378">
        <v>499</v>
      </c>
      <c r="AV378">
        <v>14935</v>
      </c>
      <c r="AW378">
        <v>3649.8610901850875</v>
      </c>
      <c r="AX378">
        <v>43709863.640000001</v>
      </c>
      <c r="AY378">
        <v>928592.94587448286</v>
      </c>
      <c r="AZ378">
        <v>102793.08066132265</v>
      </c>
      <c r="BA378" t="s">
        <v>4985</v>
      </c>
      <c r="BB378">
        <v>1983.9004931347902</v>
      </c>
      <c r="BC378">
        <v>0</v>
      </c>
      <c r="BD378">
        <v>417844.54</v>
      </c>
      <c r="BE378" s="168"/>
      <c r="BF378">
        <v>43709863.640000001</v>
      </c>
      <c r="BG378">
        <v>83495000</v>
      </c>
    </row>
    <row r="379" spans="1:59" x14ac:dyDescent="0.25">
      <c r="A379" s="168" t="s">
        <v>792</v>
      </c>
      <c r="B379" s="168" t="s">
        <v>793</v>
      </c>
      <c r="C379" s="168" t="s">
        <v>798</v>
      </c>
      <c r="D379" s="168" t="s">
        <v>449</v>
      </c>
      <c r="E379" s="168" t="s">
        <v>800</v>
      </c>
      <c r="F379" s="168" t="s">
        <v>4895</v>
      </c>
      <c r="G379" s="168" t="s">
        <v>2816</v>
      </c>
      <c r="H379" s="168" t="s">
        <v>2817</v>
      </c>
      <c r="I379" s="168" t="s">
        <v>2818</v>
      </c>
      <c r="J379" s="168" t="s">
        <v>2816</v>
      </c>
      <c r="K379">
        <v>0</v>
      </c>
      <c r="L379">
        <v>119834.61</v>
      </c>
      <c r="M379">
        <v>0</v>
      </c>
      <c r="N379">
        <v>119834.61</v>
      </c>
      <c r="O379">
        <v>1</v>
      </c>
      <c r="P379">
        <v>15</v>
      </c>
      <c r="Q379">
        <v>33</v>
      </c>
      <c r="R379" s="168" t="s">
        <v>4895</v>
      </c>
      <c r="S379" s="168" t="s">
        <v>4896</v>
      </c>
      <c r="T379" s="168" t="s">
        <v>4897</v>
      </c>
      <c r="U379">
        <v>0</v>
      </c>
      <c r="V379">
        <v>1</v>
      </c>
      <c r="W379" s="168" t="s">
        <v>2819</v>
      </c>
      <c r="X379" s="168" t="s">
        <v>2870</v>
      </c>
      <c r="Y379">
        <v>333953.36</v>
      </c>
      <c r="Z379">
        <v>0</v>
      </c>
      <c r="AA379">
        <v>333953.36</v>
      </c>
      <c r="AB379">
        <v>4</v>
      </c>
      <c r="AC379">
        <v>122</v>
      </c>
      <c r="AD379">
        <v>59</v>
      </c>
      <c r="AE379">
        <v>83488.34</v>
      </c>
      <c r="AF379" t="s">
        <v>4898</v>
      </c>
      <c r="AG379">
        <v>2737.3226229508196</v>
      </c>
      <c r="AH379">
        <v>0</v>
      </c>
      <c r="AI379">
        <v>60.14</v>
      </c>
      <c r="AJ379" s="168" t="s">
        <v>801</v>
      </c>
      <c r="AK379">
        <v>292566.17</v>
      </c>
      <c r="AL379">
        <v>360000</v>
      </c>
      <c r="AM379" s="168" t="s">
        <v>3</v>
      </c>
      <c r="AN379" s="168" t="s">
        <v>1</v>
      </c>
      <c r="AO379" s="168"/>
      <c r="AP379" s="168" t="s">
        <v>2</v>
      </c>
      <c r="AQ379">
        <v>51860435.149999999</v>
      </c>
      <c r="AR379">
        <v>566687.9</v>
      </c>
      <c r="AS379">
        <v>51293747.25</v>
      </c>
      <c r="AT379">
        <v>25855</v>
      </c>
      <c r="AU379">
        <v>499</v>
      </c>
      <c r="AV379">
        <v>14935</v>
      </c>
      <c r="AW379">
        <v>3649.8610901850875</v>
      </c>
      <c r="AX379">
        <v>43709863.640000001</v>
      </c>
      <c r="AY379">
        <v>928592.94587448286</v>
      </c>
      <c r="AZ379">
        <v>102793.08066132265</v>
      </c>
      <c r="BA379" t="s">
        <v>4985</v>
      </c>
      <c r="BB379">
        <v>1983.9004931347902</v>
      </c>
      <c r="BC379">
        <v>0</v>
      </c>
      <c r="BD379">
        <v>417844.54</v>
      </c>
      <c r="BE379" s="168"/>
      <c r="BF379">
        <v>43709863.640000001</v>
      </c>
      <c r="BG379">
        <v>83495000</v>
      </c>
    </row>
    <row r="380" spans="1:59" x14ac:dyDescent="0.25">
      <c r="A380" s="168" t="s">
        <v>792</v>
      </c>
      <c r="B380" s="168" t="s">
        <v>793</v>
      </c>
      <c r="C380" s="168" t="s">
        <v>798</v>
      </c>
      <c r="D380" s="168" t="s">
        <v>449</v>
      </c>
      <c r="E380" s="168" t="s">
        <v>800</v>
      </c>
      <c r="F380" s="168" t="s">
        <v>4899</v>
      </c>
      <c r="G380" s="168" t="s">
        <v>451</v>
      </c>
      <c r="H380" s="168" t="s">
        <v>452</v>
      </c>
      <c r="I380" s="168" t="s">
        <v>450</v>
      </c>
      <c r="J380" s="168" t="s">
        <v>451</v>
      </c>
      <c r="K380">
        <v>60.14</v>
      </c>
      <c r="L380">
        <v>135539.53</v>
      </c>
      <c r="M380">
        <v>0</v>
      </c>
      <c r="N380">
        <v>135539.53</v>
      </c>
      <c r="O380">
        <v>1</v>
      </c>
      <c r="P380">
        <v>23</v>
      </c>
      <c r="Q380">
        <v>47</v>
      </c>
      <c r="R380" s="168" t="s">
        <v>4899</v>
      </c>
      <c r="S380" s="168" t="s">
        <v>4900</v>
      </c>
      <c r="T380" s="168" t="s">
        <v>4901</v>
      </c>
      <c r="U380">
        <v>0</v>
      </c>
      <c r="V380">
        <v>2</v>
      </c>
      <c r="W380" s="168" t="s">
        <v>799</v>
      </c>
      <c r="X380" s="168" t="s">
        <v>2915</v>
      </c>
      <c r="Y380">
        <v>333953.36</v>
      </c>
      <c r="Z380">
        <v>0</v>
      </c>
      <c r="AA380">
        <v>333953.36</v>
      </c>
      <c r="AB380">
        <v>4</v>
      </c>
      <c r="AC380">
        <v>122</v>
      </c>
      <c r="AD380">
        <v>59</v>
      </c>
      <c r="AE380">
        <v>83488.34</v>
      </c>
      <c r="AF380" t="s">
        <v>4898</v>
      </c>
      <c r="AG380">
        <v>2737.3226229508196</v>
      </c>
      <c r="AH380">
        <v>0</v>
      </c>
      <c r="AI380">
        <v>60.14</v>
      </c>
      <c r="AJ380" s="168" t="s">
        <v>801</v>
      </c>
      <c r="AK380">
        <v>292566.17</v>
      </c>
      <c r="AL380">
        <v>360000</v>
      </c>
      <c r="AM380" s="168" t="s">
        <v>3</v>
      </c>
      <c r="AN380" s="168" t="s">
        <v>1</v>
      </c>
      <c r="AO380" s="168"/>
      <c r="AP380" s="168" t="s">
        <v>2</v>
      </c>
      <c r="AQ380">
        <v>51860435.149999999</v>
      </c>
      <c r="AR380">
        <v>566687.9</v>
      </c>
      <c r="AS380">
        <v>51293747.25</v>
      </c>
      <c r="AT380">
        <v>25855</v>
      </c>
      <c r="AU380">
        <v>499</v>
      </c>
      <c r="AV380">
        <v>14935</v>
      </c>
      <c r="AW380">
        <v>3649.8610901850875</v>
      </c>
      <c r="AX380">
        <v>43709863.640000001</v>
      </c>
      <c r="AY380">
        <v>928592.94587448286</v>
      </c>
      <c r="AZ380">
        <v>102793.08066132265</v>
      </c>
      <c r="BA380" t="s">
        <v>4985</v>
      </c>
      <c r="BB380">
        <v>1983.9004931347902</v>
      </c>
      <c r="BC380">
        <v>0</v>
      </c>
      <c r="BD380">
        <v>417844.54</v>
      </c>
      <c r="BE380" s="168"/>
      <c r="BF380">
        <v>43709863.640000001</v>
      </c>
      <c r="BG380">
        <v>83495000</v>
      </c>
    </row>
    <row r="381" spans="1:59" x14ac:dyDescent="0.25">
      <c r="A381" s="168" t="s">
        <v>792</v>
      </c>
      <c r="B381" s="168" t="s">
        <v>793</v>
      </c>
      <c r="C381" s="168" t="s">
        <v>798</v>
      </c>
      <c r="D381" s="168" t="s">
        <v>449</v>
      </c>
      <c r="E381" s="168" t="s">
        <v>800</v>
      </c>
      <c r="F381" s="168" t="s">
        <v>4545</v>
      </c>
      <c r="G381" s="168" t="s">
        <v>2661</v>
      </c>
      <c r="H381" s="168" t="s">
        <v>453</v>
      </c>
      <c r="I381" s="168" t="s">
        <v>2662</v>
      </c>
      <c r="J381" s="168" t="s">
        <v>2661</v>
      </c>
      <c r="K381">
        <v>0</v>
      </c>
      <c r="L381">
        <v>71633.95</v>
      </c>
      <c r="M381">
        <v>0</v>
      </c>
      <c r="N381">
        <v>71633.95</v>
      </c>
      <c r="O381">
        <v>1</v>
      </c>
      <c r="P381">
        <v>20</v>
      </c>
      <c r="Q381">
        <v>40</v>
      </c>
      <c r="R381" s="168" t="s">
        <v>4545</v>
      </c>
      <c r="S381" s="168" t="s">
        <v>4546</v>
      </c>
      <c r="T381" s="168" t="s">
        <v>4547</v>
      </c>
      <c r="U381">
        <v>0</v>
      </c>
      <c r="V381">
        <v>3</v>
      </c>
      <c r="W381" s="168" t="s">
        <v>2663</v>
      </c>
      <c r="X381" s="168" t="s">
        <v>2902</v>
      </c>
      <c r="Y381">
        <v>333953.36</v>
      </c>
      <c r="Z381">
        <v>0</v>
      </c>
      <c r="AA381">
        <v>333953.36</v>
      </c>
      <c r="AB381">
        <v>4</v>
      </c>
      <c r="AC381">
        <v>122</v>
      </c>
      <c r="AD381">
        <v>59</v>
      </c>
      <c r="AE381">
        <v>83488.34</v>
      </c>
      <c r="AF381" t="s">
        <v>4898</v>
      </c>
      <c r="AG381">
        <v>2737.3226229508196</v>
      </c>
      <c r="AH381">
        <v>0</v>
      </c>
      <c r="AI381">
        <v>60.14</v>
      </c>
      <c r="AJ381" s="168" t="s">
        <v>801</v>
      </c>
      <c r="AK381">
        <v>292566.17</v>
      </c>
      <c r="AL381">
        <v>360000</v>
      </c>
      <c r="AM381" s="168" t="s">
        <v>3</v>
      </c>
      <c r="AN381" s="168" t="s">
        <v>1</v>
      </c>
      <c r="AO381" s="168"/>
      <c r="AP381" s="168" t="s">
        <v>2</v>
      </c>
      <c r="AQ381">
        <v>51860435.149999999</v>
      </c>
      <c r="AR381">
        <v>566687.9</v>
      </c>
      <c r="AS381">
        <v>51293747.25</v>
      </c>
      <c r="AT381">
        <v>25855</v>
      </c>
      <c r="AU381">
        <v>499</v>
      </c>
      <c r="AV381">
        <v>14935</v>
      </c>
      <c r="AW381">
        <v>3649.8610901850875</v>
      </c>
      <c r="AX381">
        <v>43709863.640000001</v>
      </c>
      <c r="AY381">
        <v>928592.94587448286</v>
      </c>
      <c r="AZ381">
        <v>102793.08066132265</v>
      </c>
      <c r="BA381" t="s">
        <v>4985</v>
      </c>
      <c r="BB381">
        <v>1983.9004931347902</v>
      </c>
      <c r="BC381">
        <v>0</v>
      </c>
      <c r="BD381">
        <v>417844.54</v>
      </c>
      <c r="BE381" s="168"/>
      <c r="BF381">
        <v>43709863.640000001</v>
      </c>
      <c r="BG381">
        <v>83495000</v>
      </c>
    </row>
    <row r="382" spans="1:59" x14ac:dyDescent="0.25">
      <c r="A382" s="168" t="s">
        <v>792</v>
      </c>
      <c r="B382" s="168" t="s">
        <v>793</v>
      </c>
      <c r="C382" s="168" t="s">
        <v>798</v>
      </c>
      <c r="D382" s="168" t="s">
        <v>449</v>
      </c>
      <c r="E382" s="168" t="s">
        <v>800</v>
      </c>
      <c r="F382" s="168" t="s">
        <v>3960</v>
      </c>
      <c r="G382" s="168" t="s">
        <v>3388</v>
      </c>
      <c r="H382" s="168" t="s">
        <v>3389</v>
      </c>
      <c r="I382" s="168" t="s">
        <v>3390</v>
      </c>
      <c r="J382" s="168" t="s">
        <v>3388</v>
      </c>
      <c r="K382">
        <v>0</v>
      </c>
      <c r="L382">
        <v>6945.27</v>
      </c>
      <c r="M382">
        <v>0</v>
      </c>
      <c r="N382">
        <v>6945.27</v>
      </c>
      <c r="O382">
        <v>1</v>
      </c>
      <c r="P382">
        <v>1</v>
      </c>
      <c r="Q382">
        <v>2</v>
      </c>
      <c r="R382" s="168" t="s">
        <v>3960</v>
      </c>
      <c r="S382" s="168" t="s">
        <v>3960</v>
      </c>
      <c r="T382" s="168" t="s">
        <v>3961</v>
      </c>
      <c r="U382">
        <v>0</v>
      </c>
      <c r="V382">
        <v>4</v>
      </c>
      <c r="W382" s="168" t="s">
        <v>3391</v>
      </c>
      <c r="X382" s="168" t="s">
        <v>2870</v>
      </c>
      <c r="Y382">
        <v>333953.36</v>
      </c>
      <c r="Z382">
        <v>0</v>
      </c>
      <c r="AA382">
        <v>333953.36</v>
      </c>
      <c r="AB382">
        <v>4</v>
      </c>
      <c r="AC382">
        <v>122</v>
      </c>
      <c r="AD382">
        <v>59</v>
      </c>
      <c r="AE382">
        <v>83488.34</v>
      </c>
      <c r="AF382" t="s">
        <v>4898</v>
      </c>
      <c r="AG382">
        <v>2737.3226229508196</v>
      </c>
      <c r="AH382">
        <v>0</v>
      </c>
      <c r="AI382">
        <v>60.14</v>
      </c>
      <c r="AJ382" s="168" t="s">
        <v>801</v>
      </c>
      <c r="AK382">
        <v>292566.17</v>
      </c>
      <c r="AL382">
        <v>360000</v>
      </c>
      <c r="AM382" s="168" t="s">
        <v>3</v>
      </c>
      <c r="AN382" s="168" t="s">
        <v>1</v>
      </c>
      <c r="AO382" s="168"/>
      <c r="AP382" s="168" t="s">
        <v>2</v>
      </c>
      <c r="AQ382">
        <v>51860435.149999999</v>
      </c>
      <c r="AR382">
        <v>566687.9</v>
      </c>
      <c r="AS382">
        <v>51293747.25</v>
      </c>
      <c r="AT382">
        <v>25855</v>
      </c>
      <c r="AU382">
        <v>499</v>
      </c>
      <c r="AV382">
        <v>14935</v>
      </c>
      <c r="AW382">
        <v>3649.8610901850875</v>
      </c>
      <c r="AX382">
        <v>43709863.640000001</v>
      </c>
      <c r="AY382">
        <v>928592.94587448286</v>
      </c>
      <c r="AZ382">
        <v>102793.08066132265</v>
      </c>
      <c r="BA382" t="s">
        <v>4985</v>
      </c>
      <c r="BB382">
        <v>1983.9004931347902</v>
      </c>
      <c r="BC382">
        <v>0</v>
      </c>
      <c r="BD382">
        <v>417844.54</v>
      </c>
      <c r="BE382" s="168"/>
      <c r="BF382">
        <v>43709863.640000001</v>
      </c>
      <c r="BG382">
        <v>83495000</v>
      </c>
    </row>
    <row r="383" spans="1:59" x14ac:dyDescent="0.25">
      <c r="A383" s="168" t="s">
        <v>792</v>
      </c>
      <c r="B383" s="168" t="s">
        <v>793</v>
      </c>
      <c r="C383" s="168" t="s">
        <v>2577</v>
      </c>
      <c r="D383" s="168" t="s">
        <v>2578</v>
      </c>
      <c r="E383" s="168" t="s">
        <v>2579</v>
      </c>
      <c r="F383" s="168" t="s">
        <v>5128</v>
      </c>
      <c r="G383" s="168" t="s">
        <v>3392</v>
      </c>
      <c r="H383" s="168" t="s">
        <v>2720</v>
      </c>
      <c r="I383" s="168" t="s">
        <v>3393</v>
      </c>
      <c r="J383" s="168" t="s">
        <v>3392</v>
      </c>
      <c r="K383">
        <v>14379.98</v>
      </c>
      <c r="L383">
        <v>71592.679999999993</v>
      </c>
      <c r="M383">
        <v>0</v>
      </c>
      <c r="N383">
        <v>71592.679999999993</v>
      </c>
      <c r="O383">
        <v>1</v>
      </c>
      <c r="P383">
        <v>10</v>
      </c>
      <c r="Q383">
        <v>31</v>
      </c>
      <c r="R383" s="168" t="s">
        <v>5128</v>
      </c>
      <c r="S383" s="168" t="s">
        <v>5129</v>
      </c>
      <c r="T383" s="168" t="s">
        <v>5130</v>
      </c>
      <c r="U383">
        <v>0</v>
      </c>
      <c r="V383">
        <v>1</v>
      </c>
      <c r="W383" s="168" t="s">
        <v>3394</v>
      </c>
      <c r="X383" s="168" t="s">
        <v>2870</v>
      </c>
      <c r="Y383">
        <v>371162.17</v>
      </c>
      <c r="Z383">
        <v>0</v>
      </c>
      <c r="AA383">
        <v>371162.17</v>
      </c>
      <c r="AB383">
        <v>4</v>
      </c>
      <c r="AC383">
        <v>214</v>
      </c>
      <c r="AD383">
        <v>125</v>
      </c>
      <c r="AE383">
        <v>92790.542499999996</v>
      </c>
      <c r="AF383">
        <v>2969.29736</v>
      </c>
      <c r="AG383">
        <v>1734.4026635514019</v>
      </c>
      <c r="AH383">
        <v>0</v>
      </c>
      <c r="AI383">
        <v>18264.63</v>
      </c>
      <c r="AJ383" s="168"/>
      <c r="AK383">
        <v>316858.88</v>
      </c>
      <c r="AL383">
        <v>570000</v>
      </c>
      <c r="AM383" s="168" t="s">
        <v>3</v>
      </c>
      <c r="AN383" s="168" t="s">
        <v>1</v>
      </c>
      <c r="AO383" s="168"/>
      <c r="AP383" s="168" t="s">
        <v>2</v>
      </c>
      <c r="AQ383">
        <v>51860435.149999999</v>
      </c>
      <c r="AR383">
        <v>566687.9</v>
      </c>
      <c r="AS383">
        <v>51293747.25</v>
      </c>
      <c r="AT383">
        <v>25855</v>
      </c>
      <c r="AU383">
        <v>499</v>
      </c>
      <c r="AV383">
        <v>14935</v>
      </c>
      <c r="AW383">
        <v>3649.8610901850875</v>
      </c>
      <c r="AX383">
        <v>43709863.640000001</v>
      </c>
      <c r="AY383">
        <v>928592.94587448286</v>
      </c>
      <c r="AZ383">
        <v>102793.08066132265</v>
      </c>
      <c r="BA383" t="s">
        <v>4985</v>
      </c>
      <c r="BB383">
        <v>1983.9004931347902</v>
      </c>
      <c r="BC383">
        <v>0</v>
      </c>
      <c r="BD383">
        <v>417844.54</v>
      </c>
      <c r="BE383" s="168"/>
      <c r="BF383">
        <v>43709863.640000001</v>
      </c>
      <c r="BG383">
        <v>83495000</v>
      </c>
    </row>
    <row r="384" spans="1:59" x14ac:dyDescent="0.25">
      <c r="A384" s="168" t="s">
        <v>792</v>
      </c>
      <c r="B384" s="168" t="s">
        <v>793</v>
      </c>
      <c r="C384" s="168" t="s">
        <v>2577</v>
      </c>
      <c r="D384" s="168" t="s">
        <v>2578</v>
      </c>
      <c r="E384" s="168" t="s">
        <v>2579</v>
      </c>
      <c r="F384" s="168" t="s">
        <v>5131</v>
      </c>
      <c r="G384" s="168" t="s">
        <v>2664</v>
      </c>
      <c r="H384" s="168" t="s">
        <v>463</v>
      </c>
      <c r="I384" s="168" t="s">
        <v>2665</v>
      </c>
      <c r="J384" s="168" t="s">
        <v>2664</v>
      </c>
      <c r="K384">
        <v>2381.4899999999998</v>
      </c>
      <c r="L384">
        <v>57553.3</v>
      </c>
      <c r="M384">
        <v>0</v>
      </c>
      <c r="N384">
        <v>57553.3</v>
      </c>
      <c r="O384">
        <v>1</v>
      </c>
      <c r="P384">
        <v>42</v>
      </c>
      <c r="Q384">
        <v>51</v>
      </c>
      <c r="R384" s="168" t="s">
        <v>5131</v>
      </c>
      <c r="S384" s="168" t="s">
        <v>5132</v>
      </c>
      <c r="T384" s="168" t="s">
        <v>5133</v>
      </c>
      <c r="U384">
        <v>0</v>
      </c>
      <c r="V384">
        <v>2</v>
      </c>
      <c r="W384" s="168" t="s">
        <v>2666</v>
      </c>
      <c r="X384" s="168" t="s">
        <v>2902</v>
      </c>
      <c r="Y384">
        <v>371162.17</v>
      </c>
      <c r="Z384">
        <v>0</v>
      </c>
      <c r="AA384">
        <v>371162.17</v>
      </c>
      <c r="AB384">
        <v>4</v>
      </c>
      <c r="AC384">
        <v>214</v>
      </c>
      <c r="AD384">
        <v>125</v>
      </c>
      <c r="AE384">
        <v>92790.542499999996</v>
      </c>
      <c r="AF384">
        <v>2969.29736</v>
      </c>
      <c r="AG384">
        <v>1734.4026635514019</v>
      </c>
      <c r="AH384">
        <v>0</v>
      </c>
      <c r="AI384">
        <v>18264.63</v>
      </c>
      <c r="AJ384" s="168"/>
      <c r="AK384">
        <v>316858.88</v>
      </c>
      <c r="AL384">
        <v>570000</v>
      </c>
      <c r="AM384" s="168" t="s">
        <v>3</v>
      </c>
      <c r="AN384" s="168" t="s">
        <v>1</v>
      </c>
      <c r="AO384" s="168"/>
      <c r="AP384" s="168" t="s">
        <v>2</v>
      </c>
      <c r="AQ384">
        <v>51860435.149999999</v>
      </c>
      <c r="AR384">
        <v>566687.9</v>
      </c>
      <c r="AS384">
        <v>51293747.25</v>
      </c>
      <c r="AT384">
        <v>25855</v>
      </c>
      <c r="AU384">
        <v>499</v>
      </c>
      <c r="AV384">
        <v>14935</v>
      </c>
      <c r="AW384">
        <v>3649.8610901850875</v>
      </c>
      <c r="AX384">
        <v>43709863.640000001</v>
      </c>
      <c r="AY384">
        <v>928592.94587448286</v>
      </c>
      <c r="AZ384">
        <v>102793.08066132265</v>
      </c>
      <c r="BA384" t="s">
        <v>4985</v>
      </c>
      <c r="BB384">
        <v>1983.9004931347902</v>
      </c>
      <c r="BC384">
        <v>0</v>
      </c>
      <c r="BD384">
        <v>417844.54</v>
      </c>
      <c r="BE384" s="168"/>
      <c r="BF384">
        <v>43709863.640000001</v>
      </c>
      <c r="BG384">
        <v>83495000</v>
      </c>
    </row>
    <row r="385" spans="1:59" x14ac:dyDescent="0.25">
      <c r="A385" s="168" t="s">
        <v>792</v>
      </c>
      <c r="B385" s="168" t="s">
        <v>793</v>
      </c>
      <c r="C385" s="168" t="s">
        <v>2577</v>
      </c>
      <c r="D385" s="168" t="s">
        <v>2578</v>
      </c>
      <c r="E385" s="168" t="s">
        <v>2579</v>
      </c>
      <c r="F385" s="168" t="s">
        <v>5134</v>
      </c>
      <c r="G385" s="168" t="s">
        <v>2580</v>
      </c>
      <c r="H385" s="168" t="s">
        <v>464</v>
      </c>
      <c r="I385" s="168" t="s">
        <v>2581</v>
      </c>
      <c r="J385" s="168" t="s">
        <v>2580</v>
      </c>
      <c r="K385">
        <v>1503.16</v>
      </c>
      <c r="L385">
        <v>152440.78</v>
      </c>
      <c r="M385">
        <v>0</v>
      </c>
      <c r="N385">
        <v>152440.78</v>
      </c>
      <c r="O385">
        <v>1</v>
      </c>
      <c r="P385">
        <v>45</v>
      </c>
      <c r="Q385">
        <v>83</v>
      </c>
      <c r="R385" s="168" t="s">
        <v>5134</v>
      </c>
      <c r="S385" s="168" t="s">
        <v>5135</v>
      </c>
      <c r="T385" s="168" t="s">
        <v>5136</v>
      </c>
      <c r="U385">
        <v>0</v>
      </c>
      <c r="V385">
        <v>3</v>
      </c>
      <c r="W385" s="168" t="s">
        <v>2582</v>
      </c>
      <c r="X385" s="168" t="s">
        <v>2902</v>
      </c>
      <c r="Y385">
        <v>371162.17</v>
      </c>
      <c r="Z385">
        <v>0</v>
      </c>
      <c r="AA385">
        <v>371162.17</v>
      </c>
      <c r="AB385">
        <v>4</v>
      </c>
      <c r="AC385">
        <v>214</v>
      </c>
      <c r="AD385">
        <v>125</v>
      </c>
      <c r="AE385">
        <v>92790.542499999996</v>
      </c>
      <c r="AF385">
        <v>2969.29736</v>
      </c>
      <c r="AG385">
        <v>1734.4026635514019</v>
      </c>
      <c r="AH385">
        <v>0</v>
      </c>
      <c r="AI385">
        <v>18264.63</v>
      </c>
      <c r="AJ385" s="168"/>
      <c r="AK385">
        <v>316858.88</v>
      </c>
      <c r="AL385">
        <v>570000</v>
      </c>
      <c r="AM385" s="168" t="s">
        <v>3</v>
      </c>
      <c r="AN385" s="168" t="s">
        <v>1</v>
      </c>
      <c r="AO385" s="168"/>
      <c r="AP385" s="168" t="s">
        <v>2</v>
      </c>
      <c r="AQ385">
        <v>51860435.149999999</v>
      </c>
      <c r="AR385">
        <v>566687.9</v>
      </c>
      <c r="AS385">
        <v>51293747.25</v>
      </c>
      <c r="AT385">
        <v>25855</v>
      </c>
      <c r="AU385">
        <v>499</v>
      </c>
      <c r="AV385">
        <v>14935</v>
      </c>
      <c r="AW385">
        <v>3649.8610901850875</v>
      </c>
      <c r="AX385">
        <v>43709863.640000001</v>
      </c>
      <c r="AY385">
        <v>928592.94587448286</v>
      </c>
      <c r="AZ385">
        <v>102793.08066132265</v>
      </c>
      <c r="BA385" t="s">
        <v>4985</v>
      </c>
      <c r="BB385">
        <v>1983.9004931347902</v>
      </c>
      <c r="BC385">
        <v>0</v>
      </c>
      <c r="BD385">
        <v>417844.54</v>
      </c>
      <c r="BE385" s="168"/>
      <c r="BF385">
        <v>43709863.640000001</v>
      </c>
      <c r="BG385">
        <v>83495000</v>
      </c>
    </row>
    <row r="386" spans="1:59" x14ac:dyDescent="0.25">
      <c r="A386" s="168" t="s">
        <v>792</v>
      </c>
      <c r="B386" s="168" t="s">
        <v>793</v>
      </c>
      <c r="C386" s="168" t="s">
        <v>2577</v>
      </c>
      <c r="D386" s="168" t="s">
        <v>2578</v>
      </c>
      <c r="E386" s="168" t="s">
        <v>2579</v>
      </c>
      <c r="F386" s="168" t="s">
        <v>4902</v>
      </c>
      <c r="G386" s="168" t="s">
        <v>2667</v>
      </c>
      <c r="H386" s="168" t="s">
        <v>931</v>
      </c>
      <c r="I386" s="168" t="s">
        <v>2668</v>
      </c>
      <c r="J386" s="168" t="s">
        <v>2667</v>
      </c>
      <c r="K386">
        <v>0</v>
      </c>
      <c r="L386">
        <v>89575.41</v>
      </c>
      <c r="M386">
        <v>0</v>
      </c>
      <c r="N386">
        <v>89575.41</v>
      </c>
      <c r="O386">
        <v>1</v>
      </c>
      <c r="P386">
        <v>28</v>
      </c>
      <c r="Q386">
        <v>49</v>
      </c>
      <c r="R386" s="168" t="s">
        <v>4902</v>
      </c>
      <c r="S386" s="168" t="s">
        <v>4903</v>
      </c>
      <c r="T386" s="168" t="s">
        <v>4904</v>
      </c>
      <c r="U386">
        <v>0</v>
      </c>
      <c r="V386">
        <v>4</v>
      </c>
      <c r="W386" s="168" t="s">
        <v>2669</v>
      </c>
      <c r="X386" s="168" t="s">
        <v>2902</v>
      </c>
      <c r="Y386">
        <v>371162.17</v>
      </c>
      <c r="Z386">
        <v>0</v>
      </c>
      <c r="AA386">
        <v>371162.17</v>
      </c>
      <c r="AB386">
        <v>4</v>
      </c>
      <c r="AC386">
        <v>214</v>
      </c>
      <c r="AD386">
        <v>125</v>
      </c>
      <c r="AE386">
        <v>92790.542499999996</v>
      </c>
      <c r="AF386">
        <v>2969.29736</v>
      </c>
      <c r="AG386">
        <v>1734.4026635514019</v>
      </c>
      <c r="AH386">
        <v>0</v>
      </c>
      <c r="AI386">
        <v>18264.63</v>
      </c>
      <c r="AJ386" s="168"/>
      <c r="AK386">
        <v>316858.88</v>
      </c>
      <c r="AL386">
        <v>570000</v>
      </c>
      <c r="AM386" s="168" t="s">
        <v>3</v>
      </c>
      <c r="AN386" s="168" t="s">
        <v>1</v>
      </c>
      <c r="AO386" s="168"/>
      <c r="AP386" s="168" t="s">
        <v>2</v>
      </c>
      <c r="AQ386">
        <v>51860435.149999999</v>
      </c>
      <c r="AR386">
        <v>566687.9</v>
      </c>
      <c r="AS386">
        <v>51293747.25</v>
      </c>
      <c r="AT386">
        <v>25855</v>
      </c>
      <c r="AU386">
        <v>499</v>
      </c>
      <c r="AV386">
        <v>14935</v>
      </c>
      <c r="AW386">
        <v>3649.8610901850875</v>
      </c>
      <c r="AX386">
        <v>43709863.640000001</v>
      </c>
      <c r="AY386">
        <v>928592.94587448286</v>
      </c>
      <c r="AZ386">
        <v>102793.08066132265</v>
      </c>
      <c r="BA386" t="s">
        <v>4985</v>
      </c>
      <c r="BB386">
        <v>1983.9004931347902</v>
      </c>
      <c r="BC386">
        <v>0</v>
      </c>
      <c r="BD386">
        <v>417844.54</v>
      </c>
      <c r="BE386" s="168"/>
      <c r="BF386">
        <v>43709863.640000001</v>
      </c>
      <c r="BG386">
        <v>83495000</v>
      </c>
    </row>
    <row r="387" spans="1:59" x14ac:dyDescent="0.25">
      <c r="A387" s="168" t="s">
        <v>792</v>
      </c>
      <c r="B387" s="168" t="s">
        <v>793</v>
      </c>
      <c r="C387" s="168" t="s">
        <v>802</v>
      </c>
      <c r="D387" s="168" t="s">
        <v>455</v>
      </c>
      <c r="E387" s="168" t="s">
        <v>803</v>
      </c>
      <c r="F387" s="168" t="s">
        <v>3710</v>
      </c>
      <c r="G387" s="168" t="s">
        <v>3344</v>
      </c>
      <c r="H387" s="168" t="s">
        <v>1949</v>
      </c>
      <c r="I387" s="168" t="s">
        <v>3345</v>
      </c>
      <c r="J387" s="168" t="s">
        <v>3344</v>
      </c>
      <c r="K387">
        <v>0</v>
      </c>
      <c r="L387">
        <v>91571.47</v>
      </c>
      <c r="M387">
        <v>0</v>
      </c>
      <c r="N387">
        <v>91571.47</v>
      </c>
      <c r="O387">
        <v>1</v>
      </c>
      <c r="P387">
        <v>28</v>
      </c>
      <c r="Q387">
        <v>55</v>
      </c>
      <c r="R387" s="168" t="s">
        <v>3710</v>
      </c>
      <c r="S387" s="168" t="s">
        <v>3711</v>
      </c>
      <c r="T387" s="168" t="s">
        <v>3712</v>
      </c>
      <c r="U387">
        <v>0</v>
      </c>
      <c r="V387">
        <v>1</v>
      </c>
      <c r="W387" s="168" t="s">
        <v>3346</v>
      </c>
      <c r="X387" s="168" t="s">
        <v>2902</v>
      </c>
      <c r="Y387">
        <v>405822.53</v>
      </c>
      <c r="Z387">
        <v>464.65</v>
      </c>
      <c r="AA387">
        <v>405357.88</v>
      </c>
      <c r="AB387">
        <v>4</v>
      </c>
      <c r="AC387">
        <v>203</v>
      </c>
      <c r="AD387">
        <v>110</v>
      </c>
      <c r="AE387">
        <v>101339.47</v>
      </c>
      <c r="AF387" t="s">
        <v>4905</v>
      </c>
      <c r="AG387">
        <v>1996.8368472906404</v>
      </c>
      <c r="AH387">
        <v>0</v>
      </c>
      <c r="AI387">
        <v>899.55</v>
      </c>
      <c r="AJ387" s="168" t="s">
        <v>804</v>
      </c>
      <c r="AK387">
        <v>346263.19</v>
      </c>
      <c r="AL387">
        <v>760000</v>
      </c>
      <c r="AM387" s="168" t="s">
        <v>3</v>
      </c>
      <c r="AN387" s="168" t="s">
        <v>1</v>
      </c>
      <c r="AO387" s="168"/>
      <c r="AP387" s="168" t="s">
        <v>2</v>
      </c>
      <c r="AQ387">
        <v>51860435.149999999</v>
      </c>
      <c r="AR387">
        <v>566687.9</v>
      </c>
      <c r="AS387">
        <v>51293747.25</v>
      </c>
      <c r="AT387">
        <v>25855</v>
      </c>
      <c r="AU387">
        <v>499</v>
      </c>
      <c r="AV387">
        <v>14935</v>
      </c>
      <c r="AW387">
        <v>3649.8610901850875</v>
      </c>
      <c r="AX387">
        <v>43709863.640000001</v>
      </c>
      <c r="AY387">
        <v>928592.94587448286</v>
      </c>
      <c r="AZ387">
        <v>102793.08066132265</v>
      </c>
      <c r="BA387" t="s">
        <v>4985</v>
      </c>
      <c r="BB387">
        <v>1983.9004931347902</v>
      </c>
      <c r="BC387">
        <v>0</v>
      </c>
      <c r="BD387">
        <v>417844.54</v>
      </c>
      <c r="BE387" s="168"/>
      <c r="BF387">
        <v>43709863.640000001</v>
      </c>
      <c r="BG387">
        <v>83495000</v>
      </c>
    </row>
    <row r="388" spans="1:59" x14ac:dyDescent="0.25">
      <c r="A388" s="168" t="s">
        <v>792</v>
      </c>
      <c r="B388" s="168" t="s">
        <v>793</v>
      </c>
      <c r="C388" s="168" t="s">
        <v>802</v>
      </c>
      <c r="D388" s="168" t="s">
        <v>455</v>
      </c>
      <c r="E388" s="168" t="s">
        <v>803</v>
      </c>
      <c r="F388" s="168" t="s">
        <v>4906</v>
      </c>
      <c r="G388" s="168" t="s">
        <v>3264</v>
      </c>
      <c r="H388" s="168" t="s">
        <v>456</v>
      </c>
      <c r="I388" s="168" t="s">
        <v>3265</v>
      </c>
      <c r="J388" s="168" t="s">
        <v>3264</v>
      </c>
      <c r="K388">
        <v>0</v>
      </c>
      <c r="L388">
        <v>105389.42</v>
      </c>
      <c r="M388">
        <v>0</v>
      </c>
      <c r="N388">
        <v>105389.42</v>
      </c>
      <c r="O388">
        <v>1</v>
      </c>
      <c r="P388">
        <v>30</v>
      </c>
      <c r="Q388">
        <v>59</v>
      </c>
      <c r="R388" s="168" t="s">
        <v>4906</v>
      </c>
      <c r="S388" s="168" t="s">
        <v>4907</v>
      </c>
      <c r="T388" s="168" t="s">
        <v>4908</v>
      </c>
      <c r="U388">
        <v>0</v>
      </c>
      <c r="V388">
        <v>2</v>
      </c>
      <c r="W388" s="168" t="s">
        <v>3266</v>
      </c>
      <c r="X388" s="168" t="s">
        <v>2902</v>
      </c>
      <c r="Y388">
        <v>405822.53</v>
      </c>
      <c r="Z388">
        <v>464.65</v>
      </c>
      <c r="AA388">
        <v>405357.88</v>
      </c>
      <c r="AB388">
        <v>4</v>
      </c>
      <c r="AC388">
        <v>203</v>
      </c>
      <c r="AD388">
        <v>110</v>
      </c>
      <c r="AE388">
        <v>101339.47</v>
      </c>
      <c r="AF388" t="s">
        <v>4905</v>
      </c>
      <c r="AG388">
        <v>1996.8368472906404</v>
      </c>
      <c r="AH388">
        <v>0</v>
      </c>
      <c r="AI388">
        <v>899.55</v>
      </c>
      <c r="AJ388" s="168" t="s">
        <v>804</v>
      </c>
      <c r="AK388">
        <v>346263.19</v>
      </c>
      <c r="AL388">
        <v>760000</v>
      </c>
      <c r="AM388" s="168" t="s">
        <v>3</v>
      </c>
      <c r="AN388" s="168" t="s">
        <v>1</v>
      </c>
      <c r="AO388" s="168"/>
      <c r="AP388" s="168" t="s">
        <v>2</v>
      </c>
      <c r="AQ388">
        <v>51860435.149999999</v>
      </c>
      <c r="AR388">
        <v>566687.9</v>
      </c>
      <c r="AS388">
        <v>51293747.25</v>
      </c>
      <c r="AT388">
        <v>25855</v>
      </c>
      <c r="AU388">
        <v>499</v>
      </c>
      <c r="AV388">
        <v>14935</v>
      </c>
      <c r="AW388">
        <v>3649.8610901850875</v>
      </c>
      <c r="AX388">
        <v>43709863.640000001</v>
      </c>
      <c r="AY388">
        <v>928592.94587448286</v>
      </c>
      <c r="AZ388">
        <v>102793.08066132265</v>
      </c>
      <c r="BA388" t="s">
        <v>4985</v>
      </c>
      <c r="BB388">
        <v>1983.9004931347902</v>
      </c>
      <c r="BC388">
        <v>0</v>
      </c>
      <c r="BD388">
        <v>417844.54</v>
      </c>
      <c r="BE388" s="168"/>
      <c r="BF388">
        <v>43709863.640000001</v>
      </c>
      <c r="BG388">
        <v>83495000</v>
      </c>
    </row>
    <row r="389" spans="1:59" x14ac:dyDescent="0.25">
      <c r="A389" s="168" t="s">
        <v>792</v>
      </c>
      <c r="B389" s="168" t="s">
        <v>793</v>
      </c>
      <c r="C389" s="168" t="s">
        <v>802</v>
      </c>
      <c r="D389" s="168" t="s">
        <v>455</v>
      </c>
      <c r="E389" s="168" t="s">
        <v>803</v>
      </c>
      <c r="F389" s="168" t="s">
        <v>4909</v>
      </c>
      <c r="G389" s="168" t="s">
        <v>2721</v>
      </c>
      <c r="H389" s="168" t="s">
        <v>457</v>
      </c>
      <c r="I389" s="168" t="s">
        <v>2722</v>
      </c>
      <c r="J389" s="168" t="s">
        <v>2721</v>
      </c>
      <c r="K389">
        <v>899.55</v>
      </c>
      <c r="L389">
        <v>142331.91</v>
      </c>
      <c r="M389">
        <v>464.65</v>
      </c>
      <c r="N389">
        <v>141867.26</v>
      </c>
      <c r="O389">
        <v>1</v>
      </c>
      <c r="P389">
        <v>34</v>
      </c>
      <c r="Q389">
        <v>61</v>
      </c>
      <c r="R389" s="168" t="s">
        <v>4909</v>
      </c>
      <c r="S389" s="168" t="s">
        <v>4910</v>
      </c>
      <c r="T389" s="168" t="s">
        <v>4911</v>
      </c>
      <c r="U389">
        <v>0</v>
      </c>
      <c r="V389">
        <v>3</v>
      </c>
      <c r="W389" s="168" t="s">
        <v>2723</v>
      </c>
      <c r="X389" s="168" t="s">
        <v>2902</v>
      </c>
      <c r="Y389">
        <v>405822.53</v>
      </c>
      <c r="Z389">
        <v>464.65</v>
      </c>
      <c r="AA389">
        <v>405357.88</v>
      </c>
      <c r="AB389">
        <v>4</v>
      </c>
      <c r="AC389">
        <v>203</v>
      </c>
      <c r="AD389">
        <v>110</v>
      </c>
      <c r="AE389">
        <v>101339.47</v>
      </c>
      <c r="AF389" t="s">
        <v>4905</v>
      </c>
      <c r="AG389">
        <v>1996.8368472906404</v>
      </c>
      <c r="AH389">
        <v>0</v>
      </c>
      <c r="AI389">
        <v>899.55</v>
      </c>
      <c r="AJ389" s="168" t="s">
        <v>804</v>
      </c>
      <c r="AK389">
        <v>346263.19</v>
      </c>
      <c r="AL389">
        <v>760000</v>
      </c>
      <c r="AM389" s="168" t="s">
        <v>3</v>
      </c>
      <c r="AN389" s="168" t="s">
        <v>1</v>
      </c>
      <c r="AO389" s="168"/>
      <c r="AP389" s="168" t="s">
        <v>2</v>
      </c>
      <c r="AQ389">
        <v>51860435.149999999</v>
      </c>
      <c r="AR389">
        <v>566687.9</v>
      </c>
      <c r="AS389">
        <v>51293747.25</v>
      </c>
      <c r="AT389">
        <v>25855</v>
      </c>
      <c r="AU389">
        <v>499</v>
      </c>
      <c r="AV389">
        <v>14935</v>
      </c>
      <c r="AW389">
        <v>3649.8610901850875</v>
      </c>
      <c r="AX389">
        <v>43709863.640000001</v>
      </c>
      <c r="AY389">
        <v>928592.94587448286</v>
      </c>
      <c r="AZ389">
        <v>102793.08066132265</v>
      </c>
      <c r="BA389" t="s">
        <v>4985</v>
      </c>
      <c r="BB389">
        <v>1983.9004931347902</v>
      </c>
      <c r="BC389">
        <v>0</v>
      </c>
      <c r="BD389">
        <v>417844.54</v>
      </c>
      <c r="BE389" s="168"/>
      <c r="BF389">
        <v>43709863.640000001</v>
      </c>
      <c r="BG389">
        <v>83495000</v>
      </c>
    </row>
    <row r="390" spans="1:59" x14ac:dyDescent="0.25">
      <c r="A390" s="168" t="s">
        <v>792</v>
      </c>
      <c r="B390" s="168" t="s">
        <v>793</v>
      </c>
      <c r="C390" s="168" t="s">
        <v>802</v>
      </c>
      <c r="D390" s="168" t="s">
        <v>455</v>
      </c>
      <c r="E390" s="168" t="s">
        <v>803</v>
      </c>
      <c r="F390" s="168" t="s">
        <v>3780</v>
      </c>
      <c r="G390" s="168" t="s">
        <v>2845</v>
      </c>
      <c r="H390" s="168" t="s">
        <v>458</v>
      </c>
      <c r="I390" s="168" t="s">
        <v>2846</v>
      </c>
      <c r="J390" s="168" t="s">
        <v>2845</v>
      </c>
      <c r="K390">
        <v>0</v>
      </c>
      <c r="L390">
        <v>66529.73</v>
      </c>
      <c r="M390">
        <v>0</v>
      </c>
      <c r="N390">
        <v>66529.73</v>
      </c>
      <c r="O390">
        <v>1</v>
      </c>
      <c r="P390">
        <v>18</v>
      </c>
      <c r="Q390">
        <v>28</v>
      </c>
      <c r="R390" s="168" t="s">
        <v>3780</v>
      </c>
      <c r="S390" s="168" t="s">
        <v>3781</v>
      </c>
      <c r="T390" s="168" t="s">
        <v>3782</v>
      </c>
      <c r="U390">
        <v>0</v>
      </c>
      <c r="V390">
        <v>4</v>
      </c>
      <c r="W390" s="168" t="s">
        <v>2847</v>
      </c>
      <c r="X390" s="168" t="s">
        <v>2902</v>
      </c>
      <c r="Y390">
        <v>405822.53</v>
      </c>
      <c r="Z390">
        <v>464.65</v>
      </c>
      <c r="AA390">
        <v>405357.88</v>
      </c>
      <c r="AB390">
        <v>4</v>
      </c>
      <c r="AC390">
        <v>203</v>
      </c>
      <c r="AD390">
        <v>110</v>
      </c>
      <c r="AE390">
        <v>101339.47</v>
      </c>
      <c r="AF390" t="s">
        <v>4905</v>
      </c>
      <c r="AG390">
        <v>1996.8368472906404</v>
      </c>
      <c r="AH390">
        <v>0</v>
      </c>
      <c r="AI390">
        <v>899.55</v>
      </c>
      <c r="AJ390" s="168" t="s">
        <v>804</v>
      </c>
      <c r="AK390">
        <v>346263.19</v>
      </c>
      <c r="AL390">
        <v>760000</v>
      </c>
      <c r="AM390" s="168" t="s">
        <v>3</v>
      </c>
      <c r="AN390" s="168" t="s">
        <v>1</v>
      </c>
      <c r="AO390" s="168"/>
      <c r="AP390" s="168" t="s">
        <v>2</v>
      </c>
      <c r="AQ390">
        <v>51860435.149999999</v>
      </c>
      <c r="AR390">
        <v>566687.9</v>
      </c>
      <c r="AS390">
        <v>51293747.25</v>
      </c>
      <c r="AT390">
        <v>25855</v>
      </c>
      <c r="AU390">
        <v>499</v>
      </c>
      <c r="AV390">
        <v>14935</v>
      </c>
      <c r="AW390">
        <v>3649.8610901850875</v>
      </c>
      <c r="AX390">
        <v>43709863.640000001</v>
      </c>
      <c r="AY390">
        <v>928592.94587448286</v>
      </c>
      <c r="AZ390">
        <v>102793.08066132265</v>
      </c>
      <c r="BA390" t="s">
        <v>4985</v>
      </c>
      <c r="BB390">
        <v>1983.9004931347902</v>
      </c>
      <c r="BC390">
        <v>0</v>
      </c>
      <c r="BD390">
        <v>417844.54</v>
      </c>
      <c r="BE390" s="168"/>
      <c r="BF390">
        <v>43709863.640000001</v>
      </c>
      <c r="BG390">
        <v>83495000</v>
      </c>
    </row>
    <row r="391" spans="1:59" x14ac:dyDescent="0.25">
      <c r="A391" s="168" t="s">
        <v>805</v>
      </c>
      <c r="B391" s="168" t="s">
        <v>806</v>
      </c>
      <c r="C391" s="168" t="s">
        <v>2311</v>
      </c>
      <c r="D391" s="168" t="s">
        <v>2312</v>
      </c>
      <c r="E391" s="168" t="s">
        <v>2313</v>
      </c>
      <c r="F391" s="168" t="s">
        <v>4548</v>
      </c>
      <c r="G391" s="168" t="s">
        <v>2314</v>
      </c>
      <c r="H391" s="168" t="s">
        <v>476</v>
      </c>
      <c r="I391" s="168" t="s">
        <v>2315</v>
      </c>
      <c r="J391" s="168" t="s">
        <v>2314</v>
      </c>
      <c r="K391">
        <v>0</v>
      </c>
      <c r="L391">
        <v>126018.09</v>
      </c>
      <c r="M391">
        <v>0</v>
      </c>
      <c r="N391">
        <v>126018.09</v>
      </c>
      <c r="O391">
        <v>1</v>
      </c>
      <c r="P391">
        <v>46</v>
      </c>
      <c r="Q391">
        <v>73</v>
      </c>
      <c r="R391" s="168" t="s">
        <v>4548</v>
      </c>
      <c r="S391" s="168" t="s">
        <v>4549</v>
      </c>
      <c r="T391" s="168" t="s">
        <v>4550</v>
      </c>
      <c r="U391">
        <v>0</v>
      </c>
      <c r="V391">
        <v>1</v>
      </c>
      <c r="W391" s="168" t="s">
        <v>2316</v>
      </c>
      <c r="X391" s="168" t="s">
        <v>2902</v>
      </c>
      <c r="Y391">
        <v>429888.84</v>
      </c>
      <c r="Z391">
        <v>38946.449999999997</v>
      </c>
      <c r="AA391">
        <v>390942.39</v>
      </c>
      <c r="AB391">
        <v>5</v>
      </c>
      <c r="AC391">
        <v>231</v>
      </c>
      <c r="AD391">
        <v>130</v>
      </c>
      <c r="AE391">
        <v>78188.478000000003</v>
      </c>
      <c r="AF391" t="s">
        <v>4912</v>
      </c>
      <c r="AG391">
        <v>1692.3912987012986</v>
      </c>
      <c r="AH391">
        <v>0</v>
      </c>
      <c r="AI391">
        <v>0</v>
      </c>
      <c r="AJ391" s="168" t="s">
        <v>2317</v>
      </c>
      <c r="AK391">
        <v>326490.21000000002</v>
      </c>
      <c r="AL391">
        <v>950000</v>
      </c>
      <c r="AM391" s="168" t="s">
        <v>3</v>
      </c>
      <c r="AN391" s="168" t="s">
        <v>1</v>
      </c>
      <c r="AO391" s="168"/>
      <c r="AP391" s="168" t="s">
        <v>2</v>
      </c>
      <c r="AQ391">
        <v>51860435.149999999</v>
      </c>
      <c r="AR391">
        <v>566687.9</v>
      </c>
      <c r="AS391">
        <v>51293747.25</v>
      </c>
      <c r="AT391">
        <v>25855</v>
      </c>
      <c r="AU391">
        <v>499</v>
      </c>
      <c r="AV391">
        <v>14935</v>
      </c>
      <c r="AW391">
        <v>3649.8610901850875</v>
      </c>
      <c r="AX391">
        <v>43709863.640000001</v>
      </c>
      <c r="AY391">
        <v>928592.94587448286</v>
      </c>
      <c r="AZ391">
        <v>102793.08066132265</v>
      </c>
      <c r="BA391" t="s">
        <v>4985</v>
      </c>
      <c r="BB391">
        <v>1983.9004931347902</v>
      </c>
      <c r="BC391">
        <v>0</v>
      </c>
      <c r="BD391">
        <v>417844.54</v>
      </c>
      <c r="BE391" s="168"/>
      <c r="BF391">
        <v>43709863.640000001</v>
      </c>
      <c r="BG391">
        <v>83495000</v>
      </c>
    </row>
    <row r="392" spans="1:59" x14ac:dyDescent="0.25">
      <c r="A392" s="168" t="s">
        <v>805</v>
      </c>
      <c r="B392" s="168" t="s">
        <v>806</v>
      </c>
      <c r="C392" s="168" t="s">
        <v>2311</v>
      </c>
      <c r="D392" s="168" t="s">
        <v>2312</v>
      </c>
      <c r="E392" s="168" t="s">
        <v>2313</v>
      </c>
      <c r="F392" s="168" t="s">
        <v>4337</v>
      </c>
      <c r="G392" s="168" t="s">
        <v>3098</v>
      </c>
      <c r="H392" s="168" t="s">
        <v>932</v>
      </c>
      <c r="I392" s="168" t="s">
        <v>3099</v>
      </c>
      <c r="J392" s="168" t="s">
        <v>3098</v>
      </c>
      <c r="K392">
        <v>0</v>
      </c>
      <c r="L392">
        <v>126234.34</v>
      </c>
      <c r="M392">
        <v>0</v>
      </c>
      <c r="N392">
        <v>126234.34</v>
      </c>
      <c r="O392">
        <v>1</v>
      </c>
      <c r="P392">
        <v>20</v>
      </c>
      <c r="Q392">
        <v>52</v>
      </c>
      <c r="R392" s="168" t="s">
        <v>4337</v>
      </c>
      <c r="S392" s="168" t="s">
        <v>4338</v>
      </c>
      <c r="T392" s="168" t="s">
        <v>4339</v>
      </c>
      <c r="U392">
        <v>0</v>
      </c>
      <c r="V392">
        <v>2</v>
      </c>
      <c r="W392" s="168" t="s">
        <v>3100</v>
      </c>
      <c r="X392" s="168" t="s">
        <v>2902</v>
      </c>
      <c r="Y392">
        <v>429888.84</v>
      </c>
      <c r="Z392">
        <v>38946.449999999997</v>
      </c>
      <c r="AA392">
        <v>390942.39</v>
      </c>
      <c r="AB392">
        <v>5</v>
      </c>
      <c r="AC392">
        <v>231</v>
      </c>
      <c r="AD392">
        <v>130</v>
      </c>
      <c r="AE392">
        <v>78188.478000000003</v>
      </c>
      <c r="AF392" t="s">
        <v>4912</v>
      </c>
      <c r="AG392">
        <v>1692.3912987012986</v>
      </c>
      <c r="AH392">
        <v>0</v>
      </c>
      <c r="AI392">
        <v>0</v>
      </c>
      <c r="AJ392" s="168" t="s">
        <v>2317</v>
      </c>
      <c r="AK392">
        <v>326490.21000000002</v>
      </c>
      <c r="AL392">
        <v>950000</v>
      </c>
      <c r="AM392" s="168" t="s">
        <v>3</v>
      </c>
      <c r="AN392" s="168" t="s">
        <v>1</v>
      </c>
      <c r="AO392" s="168"/>
      <c r="AP392" s="168" t="s">
        <v>2</v>
      </c>
      <c r="AQ392">
        <v>51860435.149999999</v>
      </c>
      <c r="AR392">
        <v>566687.9</v>
      </c>
      <c r="AS392">
        <v>51293747.25</v>
      </c>
      <c r="AT392">
        <v>25855</v>
      </c>
      <c r="AU392">
        <v>499</v>
      </c>
      <c r="AV392">
        <v>14935</v>
      </c>
      <c r="AW392">
        <v>3649.8610901850875</v>
      </c>
      <c r="AX392">
        <v>43709863.640000001</v>
      </c>
      <c r="AY392">
        <v>928592.94587448286</v>
      </c>
      <c r="AZ392">
        <v>102793.08066132265</v>
      </c>
      <c r="BA392" t="s">
        <v>4985</v>
      </c>
      <c r="BB392">
        <v>1983.9004931347902</v>
      </c>
      <c r="BC392">
        <v>0</v>
      </c>
      <c r="BD392">
        <v>417844.54</v>
      </c>
      <c r="BE392" s="168"/>
      <c r="BF392">
        <v>43709863.640000001</v>
      </c>
      <c r="BG392">
        <v>83495000</v>
      </c>
    </row>
    <row r="393" spans="1:59" x14ac:dyDescent="0.25">
      <c r="A393" s="168" t="s">
        <v>805</v>
      </c>
      <c r="B393" s="168" t="s">
        <v>806</v>
      </c>
      <c r="C393" s="168" t="s">
        <v>2311</v>
      </c>
      <c r="D393" s="168" t="s">
        <v>2312</v>
      </c>
      <c r="E393" s="168" t="s">
        <v>2313</v>
      </c>
      <c r="F393" s="168" t="s">
        <v>3783</v>
      </c>
      <c r="G393" s="168" t="s">
        <v>2318</v>
      </c>
      <c r="H393" s="168" t="s">
        <v>477</v>
      </c>
      <c r="I393" s="168" t="s">
        <v>2319</v>
      </c>
      <c r="J393" s="168" t="s">
        <v>2318</v>
      </c>
      <c r="K393">
        <v>0</v>
      </c>
      <c r="L393">
        <v>120142.39999999999</v>
      </c>
      <c r="M393">
        <v>0</v>
      </c>
      <c r="N393">
        <v>120142.39999999999</v>
      </c>
      <c r="O393">
        <v>1</v>
      </c>
      <c r="P393">
        <v>24</v>
      </c>
      <c r="Q393">
        <v>43</v>
      </c>
      <c r="R393" s="168" t="s">
        <v>3783</v>
      </c>
      <c r="S393" s="168" t="s">
        <v>3784</v>
      </c>
      <c r="T393" s="168" t="s">
        <v>3785</v>
      </c>
      <c r="U393">
        <v>0</v>
      </c>
      <c r="V393">
        <v>3</v>
      </c>
      <c r="W393" s="168" t="s">
        <v>2320</v>
      </c>
      <c r="X393" s="168" t="s">
        <v>2902</v>
      </c>
      <c r="Y393">
        <v>429888.84</v>
      </c>
      <c r="Z393">
        <v>38946.449999999997</v>
      </c>
      <c r="AA393">
        <v>390942.39</v>
      </c>
      <c r="AB393">
        <v>5</v>
      </c>
      <c r="AC393">
        <v>231</v>
      </c>
      <c r="AD393">
        <v>130</v>
      </c>
      <c r="AE393">
        <v>78188.478000000003</v>
      </c>
      <c r="AF393" t="s">
        <v>4912</v>
      </c>
      <c r="AG393">
        <v>1692.3912987012986</v>
      </c>
      <c r="AH393">
        <v>0</v>
      </c>
      <c r="AI393">
        <v>0</v>
      </c>
      <c r="AJ393" s="168" t="s">
        <v>2317</v>
      </c>
      <c r="AK393">
        <v>326490.21000000002</v>
      </c>
      <c r="AL393">
        <v>950000</v>
      </c>
      <c r="AM393" s="168" t="s">
        <v>3</v>
      </c>
      <c r="AN393" s="168" t="s">
        <v>1</v>
      </c>
      <c r="AO393" s="168"/>
      <c r="AP393" s="168" t="s">
        <v>2</v>
      </c>
      <c r="AQ393">
        <v>51860435.149999999</v>
      </c>
      <c r="AR393">
        <v>566687.9</v>
      </c>
      <c r="AS393">
        <v>51293747.25</v>
      </c>
      <c r="AT393">
        <v>25855</v>
      </c>
      <c r="AU393">
        <v>499</v>
      </c>
      <c r="AV393">
        <v>14935</v>
      </c>
      <c r="AW393">
        <v>3649.8610901850875</v>
      </c>
      <c r="AX393">
        <v>43709863.640000001</v>
      </c>
      <c r="AY393">
        <v>928592.94587448286</v>
      </c>
      <c r="AZ393">
        <v>102793.08066132265</v>
      </c>
      <c r="BA393" t="s">
        <v>4985</v>
      </c>
      <c r="BB393">
        <v>1983.9004931347902</v>
      </c>
      <c r="BC393">
        <v>0</v>
      </c>
      <c r="BD393">
        <v>417844.54</v>
      </c>
      <c r="BE393" s="168"/>
      <c r="BF393">
        <v>43709863.640000001</v>
      </c>
      <c r="BG393">
        <v>83495000</v>
      </c>
    </row>
    <row r="394" spans="1:59" x14ac:dyDescent="0.25">
      <c r="A394" s="168" t="s">
        <v>805</v>
      </c>
      <c r="B394" s="168" t="s">
        <v>806</v>
      </c>
      <c r="C394" s="168" t="s">
        <v>2311</v>
      </c>
      <c r="D394" s="168" t="s">
        <v>2312</v>
      </c>
      <c r="E394" s="168" t="s">
        <v>2313</v>
      </c>
      <c r="F394" s="168" t="s">
        <v>4913</v>
      </c>
      <c r="G394" s="168" t="s">
        <v>4340</v>
      </c>
      <c r="H394" s="168" t="s">
        <v>478</v>
      </c>
      <c r="I394" s="168" t="s">
        <v>4341</v>
      </c>
      <c r="J394" s="168" t="s">
        <v>4340</v>
      </c>
      <c r="K394">
        <v>0</v>
      </c>
      <c r="L394">
        <v>0</v>
      </c>
      <c r="M394">
        <v>38946.449999999997</v>
      </c>
      <c r="N394">
        <v>-38946.449999999997</v>
      </c>
      <c r="O394">
        <v>1</v>
      </c>
      <c r="P394">
        <v>16</v>
      </c>
      <c r="Q394">
        <v>18</v>
      </c>
      <c r="R394" s="168" t="s">
        <v>4913</v>
      </c>
      <c r="S394" s="168" t="s">
        <v>4914</v>
      </c>
      <c r="T394" s="168" t="s">
        <v>4915</v>
      </c>
      <c r="U394">
        <v>0</v>
      </c>
      <c r="V394">
        <v>4</v>
      </c>
      <c r="W394" s="168" t="s">
        <v>4342</v>
      </c>
      <c r="X394" s="168" t="s">
        <v>2902</v>
      </c>
      <c r="Y394">
        <v>429888.84</v>
      </c>
      <c r="Z394">
        <v>38946.449999999997</v>
      </c>
      <c r="AA394">
        <v>390942.39</v>
      </c>
      <c r="AB394">
        <v>5</v>
      </c>
      <c r="AC394">
        <v>231</v>
      </c>
      <c r="AD394">
        <v>130</v>
      </c>
      <c r="AE394">
        <v>78188.478000000003</v>
      </c>
      <c r="AF394" t="s">
        <v>4912</v>
      </c>
      <c r="AG394">
        <v>1692.3912987012986</v>
      </c>
      <c r="AH394">
        <v>0</v>
      </c>
      <c r="AI394">
        <v>0</v>
      </c>
      <c r="AJ394" s="168" t="s">
        <v>2317</v>
      </c>
      <c r="AK394">
        <v>326490.21000000002</v>
      </c>
      <c r="AL394">
        <v>950000</v>
      </c>
      <c r="AM394" s="168" t="s">
        <v>3</v>
      </c>
      <c r="AN394" s="168" t="s">
        <v>1</v>
      </c>
      <c r="AO394" s="168"/>
      <c r="AP394" s="168" t="s">
        <v>2</v>
      </c>
      <c r="AQ394">
        <v>51860435.149999999</v>
      </c>
      <c r="AR394">
        <v>566687.9</v>
      </c>
      <c r="AS394">
        <v>51293747.25</v>
      </c>
      <c r="AT394">
        <v>25855</v>
      </c>
      <c r="AU394">
        <v>499</v>
      </c>
      <c r="AV394">
        <v>14935</v>
      </c>
      <c r="AW394">
        <v>3649.8610901850875</v>
      </c>
      <c r="AX394">
        <v>43709863.640000001</v>
      </c>
      <c r="AY394">
        <v>928592.94587448286</v>
      </c>
      <c r="AZ394">
        <v>102793.08066132265</v>
      </c>
      <c r="BA394" t="s">
        <v>4985</v>
      </c>
      <c r="BB394">
        <v>1983.9004931347902</v>
      </c>
      <c r="BC394">
        <v>0</v>
      </c>
      <c r="BD394">
        <v>417844.54</v>
      </c>
      <c r="BE394" s="168"/>
      <c r="BF394">
        <v>43709863.640000001</v>
      </c>
      <c r="BG394">
        <v>83495000</v>
      </c>
    </row>
    <row r="395" spans="1:59" x14ac:dyDescent="0.25">
      <c r="A395" s="168" t="s">
        <v>805</v>
      </c>
      <c r="B395" s="168" t="s">
        <v>806</v>
      </c>
      <c r="C395" s="168" t="s">
        <v>2311</v>
      </c>
      <c r="D395" s="168" t="s">
        <v>2312</v>
      </c>
      <c r="E395" s="168" t="s">
        <v>2313</v>
      </c>
      <c r="F395" s="168" t="s">
        <v>3962</v>
      </c>
      <c r="G395" s="168" t="s">
        <v>2775</v>
      </c>
      <c r="H395" s="168" t="s">
        <v>479</v>
      </c>
      <c r="I395" s="168" t="s">
        <v>2776</v>
      </c>
      <c r="J395" s="168" t="s">
        <v>2775</v>
      </c>
      <c r="K395">
        <v>0</v>
      </c>
      <c r="L395">
        <v>57494.01</v>
      </c>
      <c r="M395">
        <v>0</v>
      </c>
      <c r="N395">
        <v>57494.01</v>
      </c>
      <c r="O395">
        <v>1</v>
      </c>
      <c r="P395">
        <v>24</v>
      </c>
      <c r="Q395">
        <v>45</v>
      </c>
      <c r="R395" s="168" t="s">
        <v>3962</v>
      </c>
      <c r="S395" s="168" t="s">
        <v>3963</v>
      </c>
      <c r="T395" s="168" t="s">
        <v>3964</v>
      </c>
      <c r="U395">
        <v>0</v>
      </c>
      <c r="V395">
        <v>5</v>
      </c>
      <c r="W395" s="168" t="s">
        <v>2777</v>
      </c>
      <c r="X395" s="168" t="s">
        <v>2902</v>
      </c>
      <c r="Y395">
        <v>429888.84</v>
      </c>
      <c r="Z395">
        <v>38946.449999999997</v>
      </c>
      <c r="AA395">
        <v>390942.39</v>
      </c>
      <c r="AB395">
        <v>5</v>
      </c>
      <c r="AC395">
        <v>231</v>
      </c>
      <c r="AD395">
        <v>130</v>
      </c>
      <c r="AE395">
        <v>78188.478000000003</v>
      </c>
      <c r="AF395" t="s">
        <v>4912</v>
      </c>
      <c r="AG395">
        <v>1692.3912987012986</v>
      </c>
      <c r="AH395">
        <v>0</v>
      </c>
      <c r="AI395">
        <v>0</v>
      </c>
      <c r="AJ395" s="168" t="s">
        <v>2317</v>
      </c>
      <c r="AK395">
        <v>326490.21000000002</v>
      </c>
      <c r="AL395">
        <v>950000</v>
      </c>
      <c r="AM395" s="168" t="s">
        <v>3</v>
      </c>
      <c r="AN395" s="168" t="s">
        <v>1</v>
      </c>
      <c r="AO395" s="168"/>
      <c r="AP395" s="168" t="s">
        <v>2</v>
      </c>
      <c r="AQ395">
        <v>51860435.149999999</v>
      </c>
      <c r="AR395">
        <v>566687.9</v>
      </c>
      <c r="AS395">
        <v>51293747.25</v>
      </c>
      <c r="AT395">
        <v>25855</v>
      </c>
      <c r="AU395">
        <v>499</v>
      </c>
      <c r="AV395">
        <v>14935</v>
      </c>
      <c r="AW395">
        <v>3649.8610901850875</v>
      </c>
      <c r="AX395">
        <v>43709863.640000001</v>
      </c>
      <c r="AY395">
        <v>928592.94587448286</v>
      </c>
      <c r="AZ395">
        <v>102793.08066132265</v>
      </c>
      <c r="BA395" t="s">
        <v>4985</v>
      </c>
      <c r="BB395">
        <v>1983.9004931347902</v>
      </c>
      <c r="BC395">
        <v>0</v>
      </c>
      <c r="BD395">
        <v>417844.54</v>
      </c>
      <c r="BE395" s="168"/>
      <c r="BF395">
        <v>43709863.640000001</v>
      </c>
      <c r="BG395">
        <v>83495000</v>
      </c>
    </row>
    <row r="396" spans="1:59" x14ac:dyDescent="0.25">
      <c r="A396" s="168" t="s">
        <v>805</v>
      </c>
      <c r="B396" s="168" t="s">
        <v>806</v>
      </c>
      <c r="C396" s="168" t="s">
        <v>2321</v>
      </c>
      <c r="D396" s="168" t="s">
        <v>2322</v>
      </c>
      <c r="E396" s="168" t="s">
        <v>2323</v>
      </c>
      <c r="F396" s="168" t="s">
        <v>4916</v>
      </c>
      <c r="G396" s="168" t="s">
        <v>3395</v>
      </c>
      <c r="H396" s="168" t="s">
        <v>3396</v>
      </c>
      <c r="I396" s="168" t="s">
        <v>3397</v>
      </c>
      <c r="J396" s="168" t="s">
        <v>3395</v>
      </c>
      <c r="K396">
        <v>0</v>
      </c>
      <c r="L396">
        <v>129378.38</v>
      </c>
      <c r="M396">
        <v>0</v>
      </c>
      <c r="N396">
        <v>129378.38</v>
      </c>
      <c r="O396">
        <v>1</v>
      </c>
      <c r="P396">
        <v>32</v>
      </c>
      <c r="Q396">
        <v>45</v>
      </c>
      <c r="R396" s="168" t="s">
        <v>4916</v>
      </c>
      <c r="S396" s="168" t="s">
        <v>4917</v>
      </c>
      <c r="T396" s="168" t="s">
        <v>4918</v>
      </c>
      <c r="U396">
        <v>0</v>
      </c>
      <c r="V396">
        <v>1</v>
      </c>
      <c r="W396" s="168" t="s">
        <v>3398</v>
      </c>
      <c r="X396" s="168" t="s">
        <v>2870</v>
      </c>
      <c r="Y396">
        <v>1063096.08</v>
      </c>
      <c r="Z396">
        <v>369.62</v>
      </c>
      <c r="AA396">
        <v>1062726.46</v>
      </c>
      <c r="AB396">
        <v>5</v>
      </c>
      <c r="AC396">
        <v>312</v>
      </c>
      <c r="AD396">
        <v>218</v>
      </c>
      <c r="AE396">
        <v>212545.29199999999</v>
      </c>
      <c r="AF396" t="s">
        <v>4919</v>
      </c>
      <c r="AG396">
        <v>3406.1745512820512</v>
      </c>
      <c r="AH396">
        <v>0</v>
      </c>
      <c r="AI396">
        <v>0</v>
      </c>
      <c r="AJ396" s="168" t="s">
        <v>2327</v>
      </c>
      <c r="AK396">
        <v>900716.96</v>
      </c>
      <c r="AL396">
        <v>770000</v>
      </c>
      <c r="AM396" s="168" t="s">
        <v>3</v>
      </c>
      <c r="AN396" s="168" t="s">
        <v>1</v>
      </c>
      <c r="AO396" s="168"/>
      <c r="AP396" s="168" t="s">
        <v>2</v>
      </c>
      <c r="AQ396">
        <v>51860435.149999999</v>
      </c>
      <c r="AR396">
        <v>566687.9</v>
      </c>
      <c r="AS396">
        <v>51293747.25</v>
      </c>
      <c r="AT396">
        <v>25855</v>
      </c>
      <c r="AU396">
        <v>499</v>
      </c>
      <c r="AV396">
        <v>14935</v>
      </c>
      <c r="AW396">
        <v>3649.8610901850875</v>
      </c>
      <c r="AX396">
        <v>43709863.640000001</v>
      </c>
      <c r="AY396">
        <v>928592.94587448286</v>
      </c>
      <c r="AZ396">
        <v>102793.08066132265</v>
      </c>
      <c r="BA396" t="s">
        <v>4985</v>
      </c>
      <c r="BB396">
        <v>1983.9004931347902</v>
      </c>
      <c r="BC396">
        <v>0</v>
      </c>
      <c r="BD396">
        <v>417844.54</v>
      </c>
      <c r="BE396" s="168"/>
      <c r="BF396">
        <v>43709863.640000001</v>
      </c>
      <c r="BG396">
        <v>83495000</v>
      </c>
    </row>
    <row r="397" spans="1:59" x14ac:dyDescent="0.25">
      <c r="A397" s="168" t="s">
        <v>805</v>
      </c>
      <c r="B397" s="168" t="s">
        <v>806</v>
      </c>
      <c r="C397" s="168" t="s">
        <v>2321</v>
      </c>
      <c r="D397" s="168" t="s">
        <v>2322</v>
      </c>
      <c r="E397" s="168" t="s">
        <v>2323</v>
      </c>
      <c r="F397" s="168" t="s">
        <v>4920</v>
      </c>
      <c r="G397" s="168" t="s">
        <v>2848</v>
      </c>
      <c r="H397" s="168" t="s">
        <v>933</v>
      </c>
      <c r="I397" s="168" t="s">
        <v>2849</v>
      </c>
      <c r="J397" s="168" t="s">
        <v>2848</v>
      </c>
      <c r="K397">
        <v>0</v>
      </c>
      <c r="L397">
        <v>223840.02</v>
      </c>
      <c r="M397">
        <v>0</v>
      </c>
      <c r="N397">
        <v>223840.02</v>
      </c>
      <c r="O397">
        <v>1</v>
      </c>
      <c r="P397">
        <v>35</v>
      </c>
      <c r="Q397">
        <v>45</v>
      </c>
      <c r="R397" s="168" t="s">
        <v>4920</v>
      </c>
      <c r="S397" s="168" t="s">
        <v>4921</v>
      </c>
      <c r="T397" s="168" t="s">
        <v>4922</v>
      </c>
      <c r="U397">
        <v>0</v>
      </c>
      <c r="V397">
        <v>2</v>
      </c>
      <c r="W397" s="168" t="s">
        <v>2850</v>
      </c>
      <c r="X397" s="168" t="s">
        <v>2915</v>
      </c>
      <c r="Y397">
        <v>1063096.08</v>
      </c>
      <c r="Z397">
        <v>369.62</v>
      </c>
      <c r="AA397">
        <v>1062726.46</v>
      </c>
      <c r="AB397">
        <v>5</v>
      </c>
      <c r="AC397">
        <v>312</v>
      </c>
      <c r="AD397">
        <v>218</v>
      </c>
      <c r="AE397">
        <v>212545.29199999999</v>
      </c>
      <c r="AF397" t="s">
        <v>4919</v>
      </c>
      <c r="AG397">
        <v>3406.1745512820512</v>
      </c>
      <c r="AH397">
        <v>0</v>
      </c>
      <c r="AI397">
        <v>0</v>
      </c>
      <c r="AJ397" s="168" t="s">
        <v>2327</v>
      </c>
      <c r="AK397">
        <v>900716.96</v>
      </c>
      <c r="AL397">
        <v>770000</v>
      </c>
      <c r="AM397" s="168" t="s">
        <v>3</v>
      </c>
      <c r="AN397" s="168" t="s">
        <v>1</v>
      </c>
      <c r="AO397" s="168"/>
      <c r="AP397" s="168" t="s">
        <v>2</v>
      </c>
      <c r="AQ397">
        <v>51860435.149999999</v>
      </c>
      <c r="AR397">
        <v>566687.9</v>
      </c>
      <c r="AS397">
        <v>51293747.25</v>
      </c>
      <c r="AT397">
        <v>25855</v>
      </c>
      <c r="AU397">
        <v>499</v>
      </c>
      <c r="AV397">
        <v>14935</v>
      </c>
      <c r="AW397">
        <v>3649.8610901850875</v>
      </c>
      <c r="AX397">
        <v>43709863.640000001</v>
      </c>
      <c r="AY397">
        <v>928592.94587448286</v>
      </c>
      <c r="AZ397">
        <v>102793.08066132265</v>
      </c>
      <c r="BA397" t="s">
        <v>4985</v>
      </c>
      <c r="BB397">
        <v>1983.9004931347902</v>
      </c>
      <c r="BC397">
        <v>0</v>
      </c>
      <c r="BD397">
        <v>417844.54</v>
      </c>
      <c r="BE397" s="168"/>
      <c r="BF397">
        <v>43709863.640000001</v>
      </c>
      <c r="BG397">
        <v>83495000</v>
      </c>
    </row>
    <row r="398" spans="1:59" x14ac:dyDescent="0.25">
      <c r="A398" s="168" t="s">
        <v>805</v>
      </c>
      <c r="B398" s="168" t="s">
        <v>806</v>
      </c>
      <c r="C398" s="168" t="s">
        <v>2321</v>
      </c>
      <c r="D398" s="168" t="s">
        <v>2322</v>
      </c>
      <c r="E398" s="168" t="s">
        <v>2323</v>
      </c>
      <c r="F398" s="168" t="s">
        <v>4551</v>
      </c>
      <c r="G398" s="168" t="s">
        <v>2583</v>
      </c>
      <c r="H398" s="168" t="s">
        <v>481</v>
      </c>
      <c r="I398" s="168" t="s">
        <v>2411</v>
      </c>
      <c r="J398" s="168" t="s">
        <v>2583</v>
      </c>
      <c r="K398">
        <v>0</v>
      </c>
      <c r="L398">
        <v>224363.94</v>
      </c>
      <c r="M398">
        <v>369.62</v>
      </c>
      <c r="N398">
        <v>223994.32</v>
      </c>
      <c r="O398">
        <v>1</v>
      </c>
      <c r="P398">
        <v>59</v>
      </c>
      <c r="Q398">
        <v>85</v>
      </c>
      <c r="R398" s="168" t="s">
        <v>4551</v>
      </c>
      <c r="S398" s="168" t="s">
        <v>4552</v>
      </c>
      <c r="T398" s="168" t="s">
        <v>4553</v>
      </c>
      <c r="U398">
        <v>0</v>
      </c>
      <c r="V398">
        <v>3</v>
      </c>
      <c r="W398" s="168" t="s">
        <v>2584</v>
      </c>
      <c r="X398" s="168" t="s">
        <v>2902</v>
      </c>
      <c r="Y398">
        <v>1063096.08</v>
      </c>
      <c r="Z398">
        <v>369.62</v>
      </c>
      <c r="AA398">
        <v>1062726.46</v>
      </c>
      <c r="AB398">
        <v>5</v>
      </c>
      <c r="AC398">
        <v>312</v>
      </c>
      <c r="AD398">
        <v>218</v>
      </c>
      <c r="AE398">
        <v>212545.29199999999</v>
      </c>
      <c r="AF398" t="s">
        <v>4919</v>
      </c>
      <c r="AG398">
        <v>3406.1745512820512</v>
      </c>
      <c r="AH398">
        <v>0</v>
      </c>
      <c r="AI398">
        <v>0</v>
      </c>
      <c r="AJ398" s="168" t="s">
        <v>2327</v>
      </c>
      <c r="AK398">
        <v>900716.96</v>
      </c>
      <c r="AL398">
        <v>770000</v>
      </c>
      <c r="AM398" s="168" t="s">
        <v>3</v>
      </c>
      <c r="AN398" s="168" t="s">
        <v>1</v>
      </c>
      <c r="AO398" s="168"/>
      <c r="AP398" s="168" t="s">
        <v>2</v>
      </c>
      <c r="AQ398">
        <v>51860435.149999999</v>
      </c>
      <c r="AR398">
        <v>566687.9</v>
      </c>
      <c r="AS398">
        <v>51293747.25</v>
      </c>
      <c r="AT398">
        <v>25855</v>
      </c>
      <c r="AU398">
        <v>499</v>
      </c>
      <c r="AV398">
        <v>14935</v>
      </c>
      <c r="AW398">
        <v>3649.8610901850875</v>
      </c>
      <c r="AX398">
        <v>43709863.640000001</v>
      </c>
      <c r="AY398">
        <v>928592.94587448286</v>
      </c>
      <c r="AZ398">
        <v>102793.08066132265</v>
      </c>
      <c r="BA398" t="s">
        <v>4985</v>
      </c>
      <c r="BB398">
        <v>1983.9004931347902</v>
      </c>
      <c r="BC398">
        <v>0</v>
      </c>
      <c r="BD398">
        <v>417844.54</v>
      </c>
      <c r="BE398" s="168"/>
      <c r="BF398">
        <v>43709863.640000001</v>
      </c>
      <c r="BG398">
        <v>83495000</v>
      </c>
    </row>
    <row r="399" spans="1:59" x14ac:dyDescent="0.25">
      <c r="A399" s="168" t="s">
        <v>805</v>
      </c>
      <c r="B399" s="168" t="s">
        <v>806</v>
      </c>
      <c r="C399" s="168" t="s">
        <v>2321</v>
      </c>
      <c r="D399" s="168" t="s">
        <v>2322</v>
      </c>
      <c r="E399" s="168" t="s">
        <v>2323</v>
      </c>
      <c r="F399" s="168" t="s">
        <v>4923</v>
      </c>
      <c r="G399" s="168" t="s">
        <v>2778</v>
      </c>
      <c r="H399" s="168" t="s">
        <v>482</v>
      </c>
      <c r="I399" s="168" t="s">
        <v>2779</v>
      </c>
      <c r="J399" s="168" t="s">
        <v>2778</v>
      </c>
      <c r="K399">
        <v>0</v>
      </c>
      <c r="L399">
        <v>224221.26</v>
      </c>
      <c r="M399">
        <v>0</v>
      </c>
      <c r="N399">
        <v>224221.26</v>
      </c>
      <c r="O399">
        <v>1</v>
      </c>
      <c r="P399">
        <v>65</v>
      </c>
      <c r="Q399">
        <v>90</v>
      </c>
      <c r="R399" s="168" t="s">
        <v>4923</v>
      </c>
      <c r="S399" s="168" t="s">
        <v>4924</v>
      </c>
      <c r="T399" s="168" t="s">
        <v>4925</v>
      </c>
      <c r="U399">
        <v>0</v>
      </c>
      <c r="V399">
        <v>4</v>
      </c>
      <c r="W399" s="168" t="s">
        <v>2780</v>
      </c>
      <c r="X399" s="168" t="s">
        <v>2902</v>
      </c>
      <c r="Y399">
        <v>1063096.08</v>
      </c>
      <c r="Z399">
        <v>369.62</v>
      </c>
      <c r="AA399">
        <v>1062726.46</v>
      </c>
      <c r="AB399">
        <v>5</v>
      </c>
      <c r="AC399">
        <v>312</v>
      </c>
      <c r="AD399">
        <v>218</v>
      </c>
      <c r="AE399">
        <v>212545.29199999999</v>
      </c>
      <c r="AF399" t="s">
        <v>4919</v>
      </c>
      <c r="AG399">
        <v>3406.1745512820512</v>
      </c>
      <c r="AH399">
        <v>0</v>
      </c>
      <c r="AI399">
        <v>0</v>
      </c>
      <c r="AJ399" s="168" t="s">
        <v>2327</v>
      </c>
      <c r="AK399">
        <v>900716.96</v>
      </c>
      <c r="AL399">
        <v>770000</v>
      </c>
      <c r="AM399" s="168" t="s">
        <v>3</v>
      </c>
      <c r="AN399" s="168" t="s">
        <v>1</v>
      </c>
      <c r="AO399" s="168"/>
      <c r="AP399" s="168" t="s">
        <v>2</v>
      </c>
      <c r="AQ399">
        <v>51860435.149999999</v>
      </c>
      <c r="AR399">
        <v>566687.9</v>
      </c>
      <c r="AS399">
        <v>51293747.25</v>
      </c>
      <c r="AT399">
        <v>25855</v>
      </c>
      <c r="AU399">
        <v>499</v>
      </c>
      <c r="AV399">
        <v>14935</v>
      </c>
      <c r="AW399">
        <v>3649.8610901850875</v>
      </c>
      <c r="AX399">
        <v>43709863.640000001</v>
      </c>
      <c r="AY399">
        <v>928592.94587448286</v>
      </c>
      <c r="AZ399">
        <v>102793.08066132265</v>
      </c>
      <c r="BA399" t="s">
        <v>4985</v>
      </c>
      <c r="BB399">
        <v>1983.9004931347902</v>
      </c>
      <c r="BC399">
        <v>0</v>
      </c>
      <c r="BD399">
        <v>417844.54</v>
      </c>
      <c r="BE399" s="168"/>
      <c r="BF399">
        <v>43709863.640000001</v>
      </c>
      <c r="BG399">
        <v>83495000</v>
      </c>
    </row>
    <row r="400" spans="1:59" x14ac:dyDescent="0.25">
      <c r="A400" s="168" t="s">
        <v>805</v>
      </c>
      <c r="B400" s="168" t="s">
        <v>806</v>
      </c>
      <c r="C400" s="168" t="s">
        <v>2321</v>
      </c>
      <c r="D400" s="168" t="s">
        <v>2322</v>
      </c>
      <c r="E400" s="168" t="s">
        <v>2323</v>
      </c>
      <c r="F400" s="168" t="s">
        <v>4926</v>
      </c>
      <c r="G400" s="168" t="s">
        <v>2324</v>
      </c>
      <c r="H400" s="168" t="s">
        <v>483</v>
      </c>
      <c r="I400" s="168" t="s">
        <v>2325</v>
      </c>
      <c r="J400" s="168" t="s">
        <v>2324</v>
      </c>
      <c r="K400">
        <v>0</v>
      </c>
      <c r="L400">
        <v>261292.48</v>
      </c>
      <c r="M400">
        <v>0</v>
      </c>
      <c r="N400">
        <v>261292.48</v>
      </c>
      <c r="O400">
        <v>1</v>
      </c>
      <c r="P400">
        <v>27</v>
      </c>
      <c r="Q400">
        <v>47</v>
      </c>
      <c r="R400" s="168" t="s">
        <v>4926</v>
      </c>
      <c r="S400" s="168" t="s">
        <v>4927</v>
      </c>
      <c r="T400" s="168" t="s">
        <v>4928</v>
      </c>
      <c r="U400">
        <v>0</v>
      </c>
      <c r="V400">
        <v>5</v>
      </c>
      <c r="W400" s="168" t="s">
        <v>2326</v>
      </c>
      <c r="X400" s="168" t="s">
        <v>2970</v>
      </c>
      <c r="Y400">
        <v>1063096.08</v>
      </c>
      <c r="Z400">
        <v>369.62</v>
      </c>
      <c r="AA400">
        <v>1062726.46</v>
      </c>
      <c r="AB400">
        <v>5</v>
      </c>
      <c r="AC400">
        <v>312</v>
      </c>
      <c r="AD400">
        <v>218</v>
      </c>
      <c r="AE400">
        <v>212545.29199999999</v>
      </c>
      <c r="AF400" t="s">
        <v>4919</v>
      </c>
      <c r="AG400">
        <v>3406.1745512820512</v>
      </c>
      <c r="AH400">
        <v>0</v>
      </c>
      <c r="AI400">
        <v>0</v>
      </c>
      <c r="AJ400" s="168" t="s">
        <v>2327</v>
      </c>
      <c r="AK400">
        <v>900716.96</v>
      </c>
      <c r="AL400">
        <v>770000</v>
      </c>
      <c r="AM400" s="168" t="s">
        <v>3</v>
      </c>
      <c r="AN400" s="168" t="s">
        <v>1</v>
      </c>
      <c r="AO400" s="168"/>
      <c r="AP400" s="168" t="s">
        <v>2</v>
      </c>
      <c r="AQ400">
        <v>51860435.149999999</v>
      </c>
      <c r="AR400">
        <v>566687.9</v>
      </c>
      <c r="AS400">
        <v>51293747.25</v>
      </c>
      <c r="AT400">
        <v>25855</v>
      </c>
      <c r="AU400">
        <v>499</v>
      </c>
      <c r="AV400">
        <v>14935</v>
      </c>
      <c r="AW400">
        <v>3649.8610901850875</v>
      </c>
      <c r="AX400">
        <v>43709863.640000001</v>
      </c>
      <c r="AY400">
        <v>928592.94587448286</v>
      </c>
      <c r="AZ400">
        <v>102793.08066132265</v>
      </c>
      <c r="BA400" t="s">
        <v>4985</v>
      </c>
      <c r="BB400">
        <v>1983.9004931347902</v>
      </c>
      <c r="BC400">
        <v>0</v>
      </c>
      <c r="BD400">
        <v>417844.54</v>
      </c>
      <c r="BE400" s="168"/>
      <c r="BF400">
        <v>43709863.640000001</v>
      </c>
      <c r="BG400">
        <v>83495000</v>
      </c>
    </row>
    <row r="401" spans="1:59" x14ac:dyDescent="0.25">
      <c r="A401" s="168" t="s">
        <v>805</v>
      </c>
      <c r="B401" s="168" t="s">
        <v>806</v>
      </c>
      <c r="C401" s="168" t="s">
        <v>2328</v>
      </c>
      <c r="D401" s="168" t="s">
        <v>2329</v>
      </c>
      <c r="E401" s="168" t="s">
        <v>2330</v>
      </c>
      <c r="F401" s="168" t="s">
        <v>5137</v>
      </c>
      <c r="G401" s="168" t="s">
        <v>2851</v>
      </c>
      <c r="H401" s="168" t="s">
        <v>2899</v>
      </c>
      <c r="I401" s="168" t="s">
        <v>2971</v>
      </c>
      <c r="J401" s="168" t="s">
        <v>2851</v>
      </c>
      <c r="K401">
        <v>11043.76</v>
      </c>
      <c r="L401">
        <v>221554.29</v>
      </c>
      <c r="M401">
        <v>396.9</v>
      </c>
      <c r="N401">
        <v>221157.39</v>
      </c>
      <c r="O401">
        <v>1</v>
      </c>
      <c r="P401">
        <v>38</v>
      </c>
      <c r="Q401">
        <v>69</v>
      </c>
      <c r="R401" s="168" t="s">
        <v>5137</v>
      </c>
      <c r="S401" s="168" t="s">
        <v>5138</v>
      </c>
      <c r="T401" s="168" t="s">
        <v>5139</v>
      </c>
      <c r="U401">
        <v>0</v>
      </c>
      <c r="V401">
        <v>1</v>
      </c>
      <c r="W401" s="168" t="s">
        <v>2852</v>
      </c>
      <c r="X401" s="168" t="s">
        <v>2915</v>
      </c>
      <c r="Y401">
        <v>503576.41</v>
      </c>
      <c r="Z401">
        <v>13710.06</v>
      </c>
      <c r="AA401">
        <v>489866.35</v>
      </c>
      <c r="AB401">
        <v>5</v>
      </c>
      <c r="AC401">
        <v>250</v>
      </c>
      <c r="AD401">
        <v>133</v>
      </c>
      <c r="AE401">
        <v>97973.27</v>
      </c>
      <c r="AF401" t="s">
        <v>5140</v>
      </c>
      <c r="AG401">
        <v>1959.4654</v>
      </c>
      <c r="AH401">
        <v>0</v>
      </c>
      <c r="AI401">
        <v>11043.76</v>
      </c>
      <c r="AJ401" s="168" t="s">
        <v>2334</v>
      </c>
      <c r="AK401">
        <v>418340.03</v>
      </c>
      <c r="AL401">
        <v>910000</v>
      </c>
      <c r="AM401" s="168" t="s">
        <v>3</v>
      </c>
      <c r="AN401" s="168" t="s">
        <v>1</v>
      </c>
      <c r="AO401" s="168"/>
      <c r="AP401" s="168" t="s">
        <v>2</v>
      </c>
      <c r="AQ401">
        <v>51860435.149999999</v>
      </c>
      <c r="AR401">
        <v>566687.9</v>
      </c>
      <c r="AS401">
        <v>51293747.25</v>
      </c>
      <c r="AT401">
        <v>25855</v>
      </c>
      <c r="AU401">
        <v>499</v>
      </c>
      <c r="AV401">
        <v>14935</v>
      </c>
      <c r="AW401">
        <v>3649.8610901850875</v>
      </c>
      <c r="AX401">
        <v>43709863.640000001</v>
      </c>
      <c r="AY401">
        <v>928592.94587448286</v>
      </c>
      <c r="AZ401">
        <v>102793.08066132265</v>
      </c>
      <c r="BA401" t="s">
        <v>4985</v>
      </c>
      <c r="BB401">
        <v>1983.9004931347902</v>
      </c>
      <c r="BC401">
        <v>0</v>
      </c>
      <c r="BD401">
        <v>417844.54</v>
      </c>
      <c r="BE401" s="168"/>
      <c r="BF401">
        <v>43709863.640000001</v>
      </c>
      <c r="BG401">
        <v>83495000</v>
      </c>
    </row>
    <row r="402" spans="1:59" x14ac:dyDescent="0.25">
      <c r="A402" s="168" t="s">
        <v>805</v>
      </c>
      <c r="B402" s="168" t="s">
        <v>806</v>
      </c>
      <c r="C402" s="168" t="s">
        <v>2328</v>
      </c>
      <c r="D402" s="168" t="s">
        <v>2329</v>
      </c>
      <c r="E402" s="168" t="s">
        <v>2330</v>
      </c>
      <c r="F402" s="168" t="s">
        <v>3607</v>
      </c>
      <c r="G402" s="168" t="s">
        <v>3608</v>
      </c>
      <c r="H402" s="168" t="s">
        <v>934</v>
      </c>
      <c r="I402" s="168" t="s">
        <v>3609</v>
      </c>
      <c r="J402" s="168" t="s">
        <v>3608</v>
      </c>
      <c r="K402">
        <v>0</v>
      </c>
      <c r="L402">
        <v>0</v>
      </c>
      <c r="M402">
        <v>12801.16</v>
      </c>
      <c r="N402">
        <v>-12801.16</v>
      </c>
      <c r="O402">
        <v>1</v>
      </c>
      <c r="P402">
        <v>2</v>
      </c>
      <c r="Q402">
        <v>3</v>
      </c>
      <c r="R402" s="168" t="s">
        <v>3607</v>
      </c>
      <c r="S402" s="168" t="s">
        <v>3610</v>
      </c>
      <c r="T402" s="168" t="s">
        <v>3611</v>
      </c>
      <c r="U402">
        <v>0</v>
      </c>
      <c r="V402">
        <v>2</v>
      </c>
      <c r="W402" s="168" t="s">
        <v>3612</v>
      </c>
      <c r="X402" s="168" t="s">
        <v>2902</v>
      </c>
      <c r="Y402">
        <v>503576.41</v>
      </c>
      <c r="Z402">
        <v>13710.06</v>
      </c>
      <c r="AA402">
        <v>489866.35</v>
      </c>
      <c r="AB402">
        <v>5</v>
      </c>
      <c r="AC402">
        <v>250</v>
      </c>
      <c r="AD402">
        <v>133</v>
      </c>
      <c r="AE402">
        <v>97973.27</v>
      </c>
      <c r="AF402" t="s">
        <v>5140</v>
      </c>
      <c r="AG402">
        <v>1959.4654</v>
      </c>
      <c r="AH402">
        <v>0</v>
      </c>
      <c r="AI402">
        <v>11043.76</v>
      </c>
      <c r="AJ402" s="168" t="s">
        <v>2334</v>
      </c>
      <c r="AK402">
        <v>418340.03</v>
      </c>
      <c r="AL402">
        <v>910000</v>
      </c>
      <c r="AM402" s="168" t="s">
        <v>3</v>
      </c>
      <c r="AN402" s="168" t="s">
        <v>1</v>
      </c>
      <c r="AO402" s="168"/>
      <c r="AP402" s="168" t="s">
        <v>2</v>
      </c>
      <c r="AQ402">
        <v>51860435.149999999</v>
      </c>
      <c r="AR402">
        <v>566687.9</v>
      </c>
      <c r="AS402">
        <v>51293747.25</v>
      </c>
      <c r="AT402">
        <v>25855</v>
      </c>
      <c r="AU402">
        <v>499</v>
      </c>
      <c r="AV402">
        <v>14935</v>
      </c>
      <c r="AW402">
        <v>3649.8610901850875</v>
      </c>
      <c r="AX402">
        <v>43709863.640000001</v>
      </c>
      <c r="AY402">
        <v>928592.94587448286</v>
      </c>
      <c r="AZ402">
        <v>102793.08066132265</v>
      </c>
      <c r="BA402" t="s">
        <v>4985</v>
      </c>
      <c r="BB402">
        <v>1983.9004931347902</v>
      </c>
      <c r="BC402">
        <v>0</v>
      </c>
      <c r="BD402">
        <v>417844.54</v>
      </c>
      <c r="BE402" s="168"/>
      <c r="BF402">
        <v>43709863.640000001</v>
      </c>
      <c r="BG402">
        <v>83495000</v>
      </c>
    </row>
    <row r="403" spans="1:59" x14ac:dyDescent="0.25">
      <c r="A403" s="168" t="s">
        <v>805</v>
      </c>
      <c r="B403" s="168" t="s">
        <v>806</v>
      </c>
      <c r="C403" s="168" t="s">
        <v>2328</v>
      </c>
      <c r="D403" s="168" t="s">
        <v>2329</v>
      </c>
      <c r="E403" s="168" t="s">
        <v>2330</v>
      </c>
      <c r="F403" s="168" t="s">
        <v>4554</v>
      </c>
      <c r="G403" s="168" t="s">
        <v>2331</v>
      </c>
      <c r="H403" s="168" t="s">
        <v>579</v>
      </c>
      <c r="I403" s="168" t="s">
        <v>2332</v>
      </c>
      <c r="J403" s="168" t="s">
        <v>2331</v>
      </c>
      <c r="K403">
        <v>0</v>
      </c>
      <c r="L403">
        <v>81773.460000000006</v>
      </c>
      <c r="M403">
        <v>512</v>
      </c>
      <c r="N403">
        <v>81261.460000000006</v>
      </c>
      <c r="O403">
        <v>1</v>
      </c>
      <c r="P403">
        <v>35</v>
      </c>
      <c r="Q403">
        <v>55</v>
      </c>
      <c r="R403" s="168" t="s">
        <v>4554</v>
      </c>
      <c r="S403" s="168" t="s">
        <v>4555</v>
      </c>
      <c r="T403" s="168" t="s">
        <v>4556</v>
      </c>
      <c r="U403">
        <v>0</v>
      </c>
      <c r="V403">
        <v>3</v>
      </c>
      <c r="W403" s="168" t="s">
        <v>2333</v>
      </c>
      <c r="X403" s="168" t="s">
        <v>2902</v>
      </c>
      <c r="Y403">
        <v>503576.41</v>
      </c>
      <c r="Z403">
        <v>13710.06</v>
      </c>
      <c r="AA403">
        <v>489866.35</v>
      </c>
      <c r="AB403">
        <v>5</v>
      </c>
      <c r="AC403">
        <v>250</v>
      </c>
      <c r="AD403">
        <v>133</v>
      </c>
      <c r="AE403">
        <v>97973.27</v>
      </c>
      <c r="AF403" t="s">
        <v>5140</v>
      </c>
      <c r="AG403">
        <v>1959.4654</v>
      </c>
      <c r="AH403">
        <v>0</v>
      </c>
      <c r="AI403">
        <v>11043.76</v>
      </c>
      <c r="AJ403" s="168" t="s">
        <v>2334</v>
      </c>
      <c r="AK403">
        <v>418340.03</v>
      </c>
      <c r="AL403">
        <v>910000</v>
      </c>
      <c r="AM403" s="168" t="s">
        <v>3</v>
      </c>
      <c r="AN403" s="168" t="s">
        <v>1</v>
      </c>
      <c r="AO403" s="168"/>
      <c r="AP403" s="168" t="s">
        <v>2</v>
      </c>
      <c r="AQ403">
        <v>51860435.149999999</v>
      </c>
      <c r="AR403">
        <v>566687.9</v>
      </c>
      <c r="AS403">
        <v>51293747.25</v>
      </c>
      <c r="AT403">
        <v>25855</v>
      </c>
      <c r="AU403">
        <v>499</v>
      </c>
      <c r="AV403">
        <v>14935</v>
      </c>
      <c r="AW403">
        <v>3649.8610901850875</v>
      </c>
      <c r="AX403">
        <v>43709863.640000001</v>
      </c>
      <c r="AY403">
        <v>928592.94587448286</v>
      </c>
      <c r="AZ403">
        <v>102793.08066132265</v>
      </c>
      <c r="BA403" t="s">
        <v>4985</v>
      </c>
      <c r="BB403">
        <v>1983.9004931347902</v>
      </c>
      <c r="BC403">
        <v>0</v>
      </c>
      <c r="BD403">
        <v>417844.54</v>
      </c>
      <c r="BE403" s="168"/>
      <c r="BF403">
        <v>43709863.640000001</v>
      </c>
      <c r="BG403">
        <v>83495000</v>
      </c>
    </row>
    <row r="404" spans="1:59" x14ac:dyDescent="0.25">
      <c r="A404" s="168" t="s">
        <v>805</v>
      </c>
      <c r="B404" s="168" t="s">
        <v>806</v>
      </c>
      <c r="C404" s="168" t="s">
        <v>2328</v>
      </c>
      <c r="D404" s="168" t="s">
        <v>2329</v>
      </c>
      <c r="E404" s="168" t="s">
        <v>2330</v>
      </c>
      <c r="F404" s="168" t="s">
        <v>4557</v>
      </c>
      <c r="G404" s="168" t="s">
        <v>2335</v>
      </c>
      <c r="H404" s="168" t="s">
        <v>2336</v>
      </c>
      <c r="I404" s="168" t="s">
        <v>2337</v>
      </c>
      <c r="J404" s="168" t="s">
        <v>2335</v>
      </c>
      <c r="K404">
        <v>0</v>
      </c>
      <c r="L404">
        <v>107081.09</v>
      </c>
      <c r="M404">
        <v>0</v>
      </c>
      <c r="N404">
        <v>107081.09</v>
      </c>
      <c r="O404">
        <v>1</v>
      </c>
      <c r="P404">
        <v>40</v>
      </c>
      <c r="Q404">
        <v>86</v>
      </c>
      <c r="R404" s="168" t="s">
        <v>4557</v>
      </c>
      <c r="S404" s="168" t="s">
        <v>4558</v>
      </c>
      <c r="T404" s="168" t="s">
        <v>4559</v>
      </c>
      <c r="U404">
        <v>0</v>
      </c>
      <c r="V404">
        <v>4</v>
      </c>
      <c r="W404" s="168" t="s">
        <v>2338</v>
      </c>
      <c r="X404" s="168" t="s">
        <v>2902</v>
      </c>
      <c r="Y404">
        <v>503576.41</v>
      </c>
      <c r="Z404">
        <v>13710.06</v>
      </c>
      <c r="AA404">
        <v>489866.35</v>
      </c>
      <c r="AB404">
        <v>5</v>
      </c>
      <c r="AC404">
        <v>250</v>
      </c>
      <c r="AD404">
        <v>133</v>
      </c>
      <c r="AE404">
        <v>97973.27</v>
      </c>
      <c r="AF404" t="s">
        <v>5140</v>
      </c>
      <c r="AG404">
        <v>1959.4654</v>
      </c>
      <c r="AH404">
        <v>0</v>
      </c>
      <c r="AI404">
        <v>11043.76</v>
      </c>
      <c r="AJ404" s="168" t="s">
        <v>2334</v>
      </c>
      <c r="AK404">
        <v>418340.03</v>
      </c>
      <c r="AL404">
        <v>910000</v>
      </c>
      <c r="AM404" s="168" t="s">
        <v>3</v>
      </c>
      <c r="AN404" s="168" t="s">
        <v>1</v>
      </c>
      <c r="AO404" s="168"/>
      <c r="AP404" s="168" t="s">
        <v>2</v>
      </c>
      <c r="AQ404">
        <v>51860435.149999999</v>
      </c>
      <c r="AR404">
        <v>566687.9</v>
      </c>
      <c r="AS404">
        <v>51293747.25</v>
      </c>
      <c r="AT404">
        <v>25855</v>
      </c>
      <c r="AU404">
        <v>499</v>
      </c>
      <c r="AV404">
        <v>14935</v>
      </c>
      <c r="AW404">
        <v>3649.8610901850875</v>
      </c>
      <c r="AX404">
        <v>43709863.640000001</v>
      </c>
      <c r="AY404">
        <v>928592.94587448286</v>
      </c>
      <c r="AZ404">
        <v>102793.08066132265</v>
      </c>
      <c r="BA404" t="s">
        <v>4985</v>
      </c>
      <c r="BB404">
        <v>1983.9004931347902</v>
      </c>
      <c r="BC404">
        <v>0</v>
      </c>
      <c r="BD404">
        <v>417844.54</v>
      </c>
      <c r="BE404" s="168"/>
      <c r="BF404">
        <v>43709863.640000001</v>
      </c>
      <c r="BG404">
        <v>83495000</v>
      </c>
    </row>
    <row r="405" spans="1:59" x14ac:dyDescent="0.25">
      <c r="A405" s="168" t="s">
        <v>805</v>
      </c>
      <c r="B405" s="168" t="s">
        <v>806</v>
      </c>
      <c r="C405" s="168" t="s">
        <v>2328</v>
      </c>
      <c r="D405" s="168" t="s">
        <v>2329</v>
      </c>
      <c r="E405" s="168" t="s">
        <v>2330</v>
      </c>
      <c r="F405" s="168" t="s">
        <v>4560</v>
      </c>
      <c r="G405" s="168" t="s">
        <v>3267</v>
      </c>
      <c r="H405" s="168" t="s">
        <v>480</v>
      </c>
      <c r="I405" s="168" t="s">
        <v>3268</v>
      </c>
      <c r="J405" s="168" t="s">
        <v>3267</v>
      </c>
      <c r="K405">
        <v>0</v>
      </c>
      <c r="L405">
        <v>93167.57</v>
      </c>
      <c r="M405">
        <v>0</v>
      </c>
      <c r="N405">
        <v>93167.57</v>
      </c>
      <c r="O405">
        <v>1</v>
      </c>
      <c r="P405">
        <v>18</v>
      </c>
      <c r="Q405">
        <v>37</v>
      </c>
      <c r="R405" s="168" t="s">
        <v>4560</v>
      </c>
      <c r="S405" s="168" t="s">
        <v>4561</v>
      </c>
      <c r="T405" s="168" t="s">
        <v>4562</v>
      </c>
      <c r="U405">
        <v>0</v>
      </c>
      <c r="V405">
        <v>5</v>
      </c>
      <c r="W405" s="168" t="s">
        <v>3269</v>
      </c>
      <c r="X405" s="168" t="s">
        <v>2915</v>
      </c>
      <c r="Y405">
        <v>503576.41</v>
      </c>
      <c r="Z405">
        <v>13710.06</v>
      </c>
      <c r="AA405">
        <v>489866.35</v>
      </c>
      <c r="AB405">
        <v>5</v>
      </c>
      <c r="AC405">
        <v>250</v>
      </c>
      <c r="AD405">
        <v>133</v>
      </c>
      <c r="AE405">
        <v>97973.27</v>
      </c>
      <c r="AF405" t="s">
        <v>5140</v>
      </c>
      <c r="AG405">
        <v>1959.4654</v>
      </c>
      <c r="AH405">
        <v>0</v>
      </c>
      <c r="AI405">
        <v>11043.76</v>
      </c>
      <c r="AJ405" s="168" t="s">
        <v>2334</v>
      </c>
      <c r="AK405">
        <v>418340.03</v>
      </c>
      <c r="AL405">
        <v>910000</v>
      </c>
      <c r="AM405" s="168" t="s">
        <v>3</v>
      </c>
      <c r="AN405" s="168" t="s">
        <v>1</v>
      </c>
      <c r="AO405" s="168"/>
      <c r="AP405" s="168" t="s">
        <v>2</v>
      </c>
      <c r="AQ405">
        <v>51860435.149999999</v>
      </c>
      <c r="AR405">
        <v>566687.9</v>
      </c>
      <c r="AS405">
        <v>51293747.25</v>
      </c>
      <c r="AT405">
        <v>25855</v>
      </c>
      <c r="AU405">
        <v>499</v>
      </c>
      <c r="AV405">
        <v>14935</v>
      </c>
      <c r="AW405">
        <v>3649.8610901850875</v>
      </c>
      <c r="AX405">
        <v>43709863.640000001</v>
      </c>
      <c r="AY405">
        <v>928592.94587448286</v>
      </c>
      <c r="AZ405">
        <v>102793.08066132265</v>
      </c>
      <c r="BA405" t="s">
        <v>4985</v>
      </c>
      <c r="BB405">
        <v>1983.9004931347902</v>
      </c>
      <c r="BC405">
        <v>0</v>
      </c>
      <c r="BD405">
        <v>417844.54</v>
      </c>
      <c r="BE405" s="168"/>
      <c r="BF405">
        <v>43709863.640000001</v>
      </c>
      <c r="BG405">
        <v>83495000</v>
      </c>
    </row>
    <row r="406" spans="1:59" x14ac:dyDescent="0.25">
      <c r="A406" s="168" t="s">
        <v>805</v>
      </c>
      <c r="B406" s="168" t="s">
        <v>806</v>
      </c>
      <c r="C406" s="168" t="s">
        <v>2339</v>
      </c>
      <c r="D406" s="168" t="s">
        <v>2340</v>
      </c>
      <c r="E406" s="168" t="s">
        <v>2330</v>
      </c>
      <c r="F406" s="168" t="s">
        <v>4136</v>
      </c>
      <c r="G406" s="168" t="s">
        <v>2341</v>
      </c>
      <c r="H406" s="168" t="s">
        <v>484</v>
      </c>
      <c r="I406" s="168" t="s">
        <v>2342</v>
      </c>
      <c r="J406" s="168" t="s">
        <v>2341</v>
      </c>
      <c r="K406">
        <v>0</v>
      </c>
      <c r="L406">
        <v>153885.76000000001</v>
      </c>
      <c r="M406">
        <v>3256.98</v>
      </c>
      <c r="N406">
        <v>150628.78</v>
      </c>
      <c r="O406">
        <v>1</v>
      </c>
      <c r="P406">
        <v>27</v>
      </c>
      <c r="Q406">
        <v>67</v>
      </c>
      <c r="R406" s="168" t="s">
        <v>4136</v>
      </c>
      <c r="S406" s="168" t="s">
        <v>4137</v>
      </c>
      <c r="T406" s="168" t="s">
        <v>4138</v>
      </c>
      <c r="U406">
        <v>0</v>
      </c>
      <c r="V406">
        <v>1</v>
      </c>
      <c r="W406" s="168" t="s">
        <v>2343</v>
      </c>
      <c r="X406" s="168" t="s">
        <v>2902</v>
      </c>
      <c r="Y406">
        <v>1099579.6499999999</v>
      </c>
      <c r="Z406">
        <v>9187.27</v>
      </c>
      <c r="AA406">
        <v>1090392.3799999999</v>
      </c>
      <c r="AB406">
        <v>5</v>
      </c>
      <c r="AC406">
        <v>372</v>
      </c>
      <c r="AD406">
        <v>191</v>
      </c>
      <c r="AE406">
        <v>218078.476</v>
      </c>
      <c r="AF406" t="s">
        <v>4343</v>
      </c>
      <c r="AG406">
        <v>2931.1623118279572</v>
      </c>
      <c r="AH406">
        <v>0</v>
      </c>
      <c r="AI406">
        <v>0</v>
      </c>
      <c r="AJ406" s="168" t="s">
        <v>2334</v>
      </c>
      <c r="AK406">
        <v>924473.92</v>
      </c>
      <c r="AL406">
        <v>900000</v>
      </c>
      <c r="AM406" s="168" t="s">
        <v>3</v>
      </c>
      <c r="AN406" s="168" t="s">
        <v>1</v>
      </c>
      <c r="AO406" s="168"/>
      <c r="AP406" s="168" t="s">
        <v>2</v>
      </c>
      <c r="AQ406">
        <v>51860435.149999999</v>
      </c>
      <c r="AR406">
        <v>566687.9</v>
      </c>
      <c r="AS406">
        <v>51293747.25</v>
      </c>
      <c r="AT406">
        <v>25855</v>
      </c>
      <c r="AU406">
        <v>499</v>
      </c>
      <c r="AV406">
        <v>14935</v>
      </c>
      <c r="AW406">
        <v>3649.8610901850875</v>
      </c>
      <c r="AX406">
        <v>43709863.640000001</v>
      </c>
      <c r="AY406">
        <v>928592.94587448286</v>
      </c>
      <c r="AZ406">
        <v>102793.08066132265</v>
      </c>
      <c r="BA406" t="s">
        <v>4985</v>
      </c>
      <c r="BB406">
        <v>1983.9004931347902</v>
      </c>
      <c r="BC406">
        <v>0</v>
      </c>
      <c r="BD406">
        <v>417844.54</v>
      </c>
      <c r="BE406" s="168"/>
      <c r="BF406">
        <v>43709863.640000001</v>
      </c>
      <c r="BG406">
        <v>83495000</v>
      </c>
    </row>
    <row r="407" spans="1:59" x14ac:dyDescent="0.25">
      <c r="A407" s="168" t="s">
        <v>805</v>
      </c>
      <c r="B407" s="168" t="s">
        <v>806</v>
      </c>
      <c r="C407" s="168" t="s">
        <v>2339</v>
      </c>
      <c r="D407" s="168" t="s">
        <v>2340</v>
      </c>
      <c r="E407" s="168" t="s">
        <v>2330</v>
      </c>
      <c r="F407" s="168" t="s">
        <v>3965</v>
      </c>
      <c r="G407" s="168" t="s">
        <v>2344</v>
      </c>
      <c r="H407" s="168" t="s">
        <v>485</v>
      </c>
      <c r="I407" s="168" t="s">
        <v>2345</v>
      </c>
      <c r="J407" s="168" t="s">
        <v>2344</v>
      </c>
      <c r="K407">
        <v>0</v>
      </c>
      <c r="L407">
        <v>247479.2</v>
      </c>
      <c r="M407">
        <v>0</v>
      </c>
      <c r="N407">
        <v>247479.2</v>
      </c>
      <c r="O407">
        <v>1</v>
      </c>
      <c r="P407">
        <v>46</v>
      </c>
      <c r="Q407">
        <v>82</v>
      </c>
      <c r="R407" s="168" t="s">
        <v>3965</v>
      </c>
      <c r="S407" s="168" t="s">
        <v>3966</v>
      </c>
      <c r="T407" s="168" t="s">
        <v>3967</v>
      </c>
      <c r="U407">
        <v>0</v>
      </c>
      <c r="V407">
        <v>2</v>
      </c>
      <c r="W407" s="168" t="s">
        <v>2346</v>
      </c>
      <c r="X407" s="168" t="s">
        <v>2920</v>
      </c>
      <c r="Y407">
        <v>1099579.6499999999</v>
      </c>
      <c r="Z407">
        <v>9187.27</v>
      </c>
      <c r="AA407">
        <v>1090392.3799999999</v>
      </c>
      <c r="AB407">
        <v>5</v>
      </c>
      <c r="AC407">
        <v>372</v>
      </c>
      <c r="AD407">
        <v>191</v>
      </c>
      <c r="AE407">
        <v>218078.476</v>
      </c>
      <c r="AF407" t="s">
        <v>4343</v>
      </c>
      <c r="AG407">
        <v>2931.1623118279572</v>
      </c>
      <c r="AH407">
        <v>0</v>
      </c>
      <c r="AI407">
        <v>0</v>
      </c>
      <c r="AJ407" s="168" t="s">
        <v>2334</v>
      </c>
      <c r="AK407">
        <v>924473.92</v>
      </c>
      <c r="AL407">
        <v>900000</v>
      </c>
      <c r="AM407" s="168" t="s">
        <v>3</v>
      </c>
      <c r="AN407" s="168" t="s">
        <v>1</v>
      </c>
      <c r="AO407" s="168"/>
      <c r="AP407" s="168" t="s">
        <v>2</v>
      </c>
      <c r="AQ407">
        <v>51860435.149999999</v>
      </c>
      <c r="AR407">
        <v>566687.9</v>
      </c>
      <c r="AS407">
        <v>51293747.25</v>
      </c>
      <c r="AT407">
        <v>25855</v>
      </c>
      <c r="AU407">
        <v>499</v>
      </c>
      <c r="AV407">
        <v>14935</v>
      </c>
      <c r="AW407">
        <v>3649.8610901850875</v>
      </c>
      <c r="AX407">
        <v>43709863.640000001</v>
      </c>
      <c r="AY407">
        <v>928592.94587448286</v>
      </c>
      <c r="AZ407">
        <v>102793.08066132265</v>
      </c>
      <c r="BA407" t="s">
        <v>4985</v>
      </c>
      <c r="BB407">
        <v>1983.9004931347902</v>
      </c>
      <c r="BC407">
        <v>0</v>
      </c>
      <c r="BD407">
        <v>417844.54</v>
      </c>
      <c r="BE407" s="168"/>
      <c r="BF407">
        <v>43709863.640000001</v>
      </c>
      <c r="BG407">
        <v>83495000</v>
      </c>
    </row>
    <row r="408" spans="1:59" x14ac:dyDescent="0.25">
      <c r="A408" s="168" t="s">
        <v>805</v>
      </c>
      <c r="B408" s="168" t="s">
        <v>806</v>
      </c>
      <c r="C408" s="168" t="s">
        <v>2339</v>
      </c>
      <c r="D408" s="168" t="s">
        <v>2340</v>
      </c>
      <c r="E408" s="168" t="s">
        <v>2330</v>
      </c>
      <c r="F408" s="168" t="s">
        <v>3968</v>
      </c>
      <c r="G408" s="168" t="s">
        <v>2347</v>
      </c>
      <c r="H408" s="168" t="s">
        <v>580</v>
      </c>
      <c r="I408" s="168" t="s">
        <v>2348</v>
      </c>
      <c r="J408" s="168" t="s">
        <v>2347</v>
      </c>
      <c r="K408">
        <v>0</v>
      </c>
      <c r="L408">
        <v>255211.03</v>
      </c>
      <c r="M408">
        <v>5930.29</v>
      </c>
      <c r="N408">
        <v>249280.74</v>
      </c>
      <c r="O408">
        <v>1</v>
      </c>
      <c r="P408">
        <v>30</v>
      </c>
      <c r="Q408">
        <v>66</v>
      </c>
      <c r="R408" s="168" t="s">
        <v>3968</v>
      </c>
      <c r="S408" s="168" t="s">
        <v>3969</v>
      </c>
      <c r="T408" s="168" t="s">
        <v>3970</v>
      </c>
      <c r="U408">
        <v>0</v>
      </c>
      <c r="V408">
        <v>3</v>
      </c>
      <c r="W408" s="168" t="s">
        <v>2349</v>
      </c>
      <c r="X408" s="168" t="s">
        <v>2902</v>
      </c>
      <c r="Y408">
        <v>1099579.6499999999</v>
      </c>
      <c r="Z408">
        <v>9187.27</v>
      </c>
      <c r="AA408">
        <v>1090392.3799999999</v>
      </c>
      <c r="AB408">
        <v>5</v>
      </c>
      <c r="AC408">
        <v>372</v>
      </c>
      <c r="AD408">
        <v>191</v>
      </c>
      <c r="AE408">
        <v>218078.476</v>
      </c>
      <c r="AF408" t="s">
        <v>4343</v>
      </c>
      <c r="AG408">
        <v>2931.1623118279572</v>
      </c>
      <c r="AH408">
        <v>0</v>
      </c>
      <c r="AI408">
        <v>0</v>
      </c>
      <c r="AJ408" s="168" t="s">
        <v>2334</v>
      </c>
      <c r="AK408">
        <v>924473.92</v>
      </c>
      <c r="AL408">
        <v>900000</v>
      </c>
      <c r="AM408" s="168" t="s">
        <v>3</v>
      </c>
      <c r="AN408" s="168" t="s">
        <v>1</v>
      </c>
      <c r="AO408" s="168"/>
      <c r="AP408" s="168" t="s">
        <v>2</v>
      </c>
      <c r="AQ408">
        <v>51860435.149999999</v>
      </c>
      <c r="AR408">
        <v>566687.9</v>
      </c>
      <c r="AS408">
        <v>51293747.25</v>
      </c>
      <c r="AT408">
        <v>25855</v>
      </c>
      <c r="AU408">
        <v>499</v>
      </c>
      <c r="AV408">
        <v>14935</v>
      </c>
      <c r="AW408">
        <v>3649.8610901850875</v>
      </c>
      <c r="AX408">
        <v>43709863.640000001</v>
      </c>
      <c r="AY408">
        <v>928592.94587448286</v>
      </c>
      <c r="AZ408">
        <v>102793.08066132265</v>
      </c>
      <c r="BA408" t="s">
        <v>4985</v>
      </c>
      <c r="BB408">
        <v>1983.9004931347902</v>
      </c>
      <c r="BC408">
        <v>0</v>
      </c>
      <c r="BD408">
        <v>417844.54</v>
      </c>
      <c r="BE408" s="168"/>
      <c r="BF408">
        <v>43709863.640000001</v>
      </c>
      <c r="BG408">
        <v>83495000</v>
      </c>
    </row>
    <row r="409" spans="1:59" x14ac:dyDescent="0.25">
      <c r="A409" s="168" t="s">
        <v>805</v>
      </c>
      <c r="B409" s="168" t="s">
        <v>806</v>
      </c>
      <c r="C409" s="168" t="s">
        <v>2339</v>
      </c>
      <c r="D409" s="168" t="s">
        <v>2340</v>
      </c>
      <c r="E409" s="168" t="s">
        <v>2330</v>
      </c>
      <c r="F409" s="168" t="s">
        <v>3971</v>
      </c>
      <c r="G409" s="168" t="s">
        <v>2781</v>
      </c>
      <c r="H409" s="168" t="s">
        <v>486</v>
      </c>
      <c r="I409" s="168" t="s">
        <v>2782</v>
      </c>
      <c r="J409" s="168" t="s">
        <v>2781</v>
      </c>
      <c r="K409">
        <v>0</v>
      </c>
      <c r="L409">
        <v>212074.4</v>
      </c>
      <c r="M409">
        <v>0</v>
      </c>
      <c r="N409">
        <v>212074.4</v>
      </c>
      <c r="O409">
        <v>1</v>
      </c>
      <c r="P409">
        <v>48</v>
      </c>
      <c r="Q409">
        <v>90</v>
      </c>
      <c r="R409" s="168" t="s">
        <v>3971</v>
      </c>
      <c r="S409" s="168" t="s">
        <v>3972</v>
      </c>
      <c r="T409" s="168" t="s">
        <v>3973</v>
      </c>
      <c r="U409">
        <v>0</v>
      </c>
      <c r="V409">
        <v>4</v>
      </c>
      <c r="W409" s="168" t="s">
        <v>2783</v>
      </c>
      <c r="X409" s="168" t="s">
        <v>2915</v>
      </c>
      <c r="Y409">
        <v>1099579.6499999999</v>
      </c>
      <c r="Z409">
        <v>9187.27</v>
      </c>
      <c r="AA409">
        <v>1090392.3799999999</v>
      </c>
      <c r="AB409">
        <v>5</v>
      </c>
      <c r="AC409">
        <v>372</v>
      </c>
      <c r="AD409">
        <v>191</v>
      </c>
      <c r="AE409">
        <v>218078.476</v>
      </c>
      <c r="AF409" t="s">
        <v>4343</v>
      </c>
      <c r="AG409">
        <v>2931.1623118279572</v>
      </c>
      <c r="AH409">
        <v>0</v>
      </c>
      <c r="AI409">
        <v>0</v>
      </c>
      <c r="AJ409" s="168" t="s">
        <v>2334</v>
      </c>
      <c r="AK409">
        <v>924473.92</v>
      </c>
      <c r="AL409">
        <v>900000</v>
      </c>
      <c r="AM409" s="168" t="s">
        <v>3</v>
      </c>
      <c r="AN409" s="168" t="s">
        <v>1</v>
      </c>
      <c r="AO409" s="168"/>
      <c r="AP409" s="168" t="s">
        <v>2</v>
      </c>
      <c r="AQ409">
        <v>51860435.149999999</v>
      </c>
      <c r="AR409">
        <v>566687.9</v>
      </c>
      <c r="AS409">
        <v>51293747.25</v>
      </c>
      <c r="AT409">
        <v>25855</v>
      </c>
      <c r="AU409">
        <v>499</v>
      </c>
      <c r="AV409">
        <v>14935</v>
      </c>
      <c r="AW409">
        <v>3649.8610901850875</v>
      </c>
      <c r="AX409">
        <v>43709863.640000001</v>
      </c>
      <c r="AY409">
        <v>928592.94587448286</v>
      </c>
      <c r="AZ409">
        <v>102793.08066132265</v>
      </c>
      <c r="BA409" t="s">
        <v>4985</v>
      </c>
      <c r="BB409">
        <v>1983.9004931347902</v>
      </c>
      <c r="BC409">
        <v>0</v>
      </c>
      <c r="BD409">
        <v>417844.54</v>
      </c>
      <c r="BE409" s="168"/>
      <c r="BF409">
        <v>43709863.640000001</v>
      </c>
      <c r="BG409">
        <v>83495000</v>
      </c>
    </row>
    <row r="410" spans="1:59" x14ac:dyDescent="0.25">
      <c r="A410" s="168" t="s">
        <v>805</v>
      </c>
      <c r="B410" s="168" t="s">
        <v>806</v>
      </c>
      <c r="C410" s="168" t="s">
        <v>2339</v>
      </c>
      <c r="D410" s="168" t="s">
        <v>2340</v>
      </c>
      <c r="E410" s="168" t="s">
        <v>2330</v>
      </c>
      <c r="F410" s="168" t="s">
        <v>4344</v>
      </c>
      <c r="G410" s="168" t="s">
        <v>2350</v>
      </c>
      <c r="H410" s="168" t="s">
        <v>487</v>
      </c>
      <c r="I410" s="168" t="s">
        <v>2351</v>
      </c>
      <c r="J410" s="168" t="s">
        <v>2350</v>
      </c>
      <c r="K410">
        <v>0</v>
      </c>
      <c r="L410">
        <v>230929.26</v>
      </c>
      <c r="M410">
        <v>0</v>
      </c>
      <c r="N410">
        <v>230929.26</v>
      </c>
      <c r="O410">
        <v>1</v>
      </c>
      <c r="P410">
        <v>40</v>
      </c>
      <c r="Q410">
        <v>67</v>
      </c>
      <c r="R410" s="168" t="s">
        <v>4344</v>
      </c>
      <c r="S410" s="168" t="s">
        <v>4345</v>
      </c>
      <c r="T410" s="168" t="s">
        <v>4346</v>
      </c>
      <c r="U410">
        <v>0</v>
      </c>
      <c r="V410">
        <v>5</v>
      </c>
      <c r="W410" s="168" t="s">
        <v>2352</v>
      </c>
      <c r="X410" s="168" t="s">
        <v>2915</v>
      </c>
      <c r="Y410">
        <v>1099579.6499999999</v>
      </c>
      <c r="Z410">
        <v>9187.27</v>
      </c>
      <c r="AA410">
        <v>1090392.3799999999</v>
      </c>
      <c r="AB410">
        <v>5</v>
      </c>
      <c r="AC410">
        <v>372</v>
      </c>
      <c r="AD410">
        <v>191</v>
      </c>
      <c r="AE410">
        <v>218078.476</v>
      </c>
      <c r="AF410" t="s">
        <v>4343</v>
      </c>
      <c r="AG410">
        <v>2931.1623118279572</v>
      </c>
      <c r="AH410">
        <v>0</v>
      </c>
      <c r="AI410">
        <v>0</v>
      </c>
      <c r="AJ410" s="168" t="s">
        <v>2334</v>
      </c>
      <c r="AK410">
        <v>924473.92</v>
      </c>
      <c r="AL410">
        <v>900000</v>
      </c>
      <c r="AM410" s="168" t="s">
        <v>3</v>
      </c>
      <c r="AN410" s="168" t="s">
        <v>1</v>
      </c>
      <c r="AO410" s="168"/>
      <c r="AP410" s="168" t="s">
        <v>2</v>
      </c>
      <c r="AQ410">
        <v>51860435.149999999</v>
      </c>
      <c r="AR410">
        <v>566687.9</v>
      </c>
      <c r="AS410">
        <v>51293747.25</v>
      </c>
      <c r="AT410">
        <v>25855</v>
      </c>
      <c r="AU410">
        <v>499</v>
      </c>
      <c r="AV410">
        <v>14935</v>
      </c>
      <c r="AW410">
        <v>3649.8610901850875</v>
      </c>
      <c r="AX410">
        <v>43709863.640000001</v>
      </c>
      <c r="AY410">
        <v>928592.94587448286</v>
      </c>
      <c r="AZ410">
        <v>102793.08066132265</v>
      </c>
      <c r="BA410" t="s">
        <v>4985</v>
      </c>
      <c r="BB410">
        <v>1983.9004931347902</v>
      </c>
      <c r="BC410">
        <v>0</v>
      </c>
      <c r="BD410">
        <v>417844.54</v>
      </c>
      <c r="BE410" s="168"/>
      <c r="BF410">
        <v>43709863.640000001</v>
      </c>
      <c r="BG410">
        <v>83495000</v>
      </c>
    </row>
    <row r="411" spans="1:59" x14ac:dyDescent="0.25">
      <c r="A411" s="168" t="s">
        <v>805</v>
      </c>
      <c r="B411" s="168" t="s">
        <v>806</v>
      </c>
      <c r="C411" s="168" t="s">
        <v>807</v>
      </c>
      <c r="D411" s="168" t="s">
        <v>488</v>
      </c>
      <c r="E411" s="168" t="s">
        <v>809</v>
      </c>
      <c r="F411" s="168" t="s">
        <v>5141</v>
      </c>
      <c r="G411" s="168" t="s">
        <v>490</v>
      </c>
      <c r="H411" s="168" t="s">
        <v>491</v>
      </c>
      <c r="I411" s="168" t="s">
        <v>489</v>
      </c>
      <c r="J411" s="168" t="s">
        <v>490</v>
      </c>
      <c r="K411">
        <v>307.63</v>
      </c>
      <c r="L411">
        <v>472015.8</v>
      </c>
      <c r="M411">
        <v>946.72</v>
      </c>
      <c r="N411">
        <v>471069.08</v>
      </c>
      <c r="O411">
        <v>1</v>
      </c>
      <c r="P411">
        <v>53</v>
      </c>
      <c r="Q411">
        <v>158</v>
      </c>
      <c r="R411" s="168" t="s">
        <v>5141</v>
      </c>
      <c r="S411" s="168" t="s">
        <v>5142</v>
      </c>
      <c r="T411" s="168" t="s">
        <v>5143</v>
      </c>
      <c r="U411">
        <v>0</v>
      </c>
      <c r="V411">
        <v>1</v>
      </c>
      <c r="W411" s="168" t="s">
        <v>808</v>
      </c>
      <c r="X411" s="168" t="s">
        <v>2972</v>
      </c>
      <c r="Y411">
        <v>1074670.28</v>
      </c>
      <c r="Z411">
        <v>1149.1300000000001</v>
      </c>
      <c r="AA411">
        <v>1073521.1499999999</v>
      </c>
      <c r="AB411">
        <v>5</v>
      </c>
      <c r="AC411">
        <v>516</v>
      </c>
      <c r="AD411">
        <v>254</v>
      </c>
      <c r="AE411">
        <v>214704.23</v>
      </c>
      <c r="AF411" t="s">
        <v>5144</v>
      </c>
      <c r="AG411">
        <v>2080.4673449612401</v>
      </c>
      <c r="AH411">
        <v>0</v>
      </c>
      <c r="AI411">
        <v>307.63</v>
      </c>
      <c r="AJ411" s="168" t="s">
        <v>810</v>
      </c>
      <c r="AK411">
        <v>911312.73</v>
      </c>
      <c r="AL411">
        <v>1150000</v>
      </c>
      <c r="AM411" s="168" t="s">
        <v>3</v>
      </c>
      <c r="AN411" s="168" t="s">
        <v>1</v>
      </c>
      <c r="AO411" s="168"/>
      <c r="AP411" s="168" t="s">
        <v>2</v>
      </c>
      <c r="AQ411">
        <v>51860435.149999999</v>
      </c>
      <c r="AR411">
        <v>566687.9</v>
      </c>
      <c r="AS411">
        <v>51293747.25</v>
      </c>
      <c r="AT411">
        <v>25855</v>
      </c>
      <c r="AU411">
        <v>499</v>
      </c>
      <c r="AV411">
        <v>14935</v>
      </c>
      <c r="AW411">
        <v>3649.8610901850875</v>
      </c>
      <c r="AX411">
        <v>43709863.640000001</v>
      </c>
      <c r="AY411">
        <v>928592.94587448286</v>
      </c>
      <c r="AZ411">
        <v>102793.08066132265</v>
      </c>
      <c r="BA411" t="s">
        <v>4985</v>
      </c>
      <c r="BB411">
        <v>1983.9004931347902</v>
      </c>
      <c r="BC411">
        <v>0</v>
      </c>
      <c r="BD411">
        <v>417844.54</v>
      </c>
      <c r="BE411" s="168"/>
      <c r="BF411">
        <v>43709863.640000001</v>
      </c>
      <c r="BG411">
        <v>83495000</v>
      </c>
    </row>
    <row r="412" spans="1:59" x14ac:dyDescent="0.25">
      <c r="A412" s="168" t="s">
        <v>805</v>
      </c>
      <c r="B412" s="168" t="s">
        <v>806</v>
      </c>
      <c r="C412" s="168" t="s">
        <v>807</v>
      </c>
      <c r="D412" s="168" t="s">
        <v>488</v>
      </c>
      <c r="E412" s="168" t="s">
        <v>809</v>
      </c>
      <c r="F412" s="168" t="s">
        <v>4929</v>
      </c>
      <c r="G412" s="168" t="s">
        <v>3270</v>
      </c>
      <c r="H412" s="168" t="s">
        <v>492</v>
      </c>
      <c r="I412" s="168" t="s">
        <v>3271</v>
      </c>
      <c r="J412" s="168" t="s">
        <v>3270</v>
      </c>
      <c r="K412">
        <v>0</v>
      </c>
      <c r="L412">
        <v>101135.09</v>
      </c>
      <c r="M412">
        <v>0</v>
      </c>
      <c r="N412">
        <v>101135.09</v>
      </c>
      <c r="O412">
        <v>1</v>
      </c>
      <c r="P412">
        <v>49</v>
      </c>
      <c r="Q412">
        <v>63</v>
      </c>
      <c r="R412" s="168" t="s">
        <v>4929</v>
      </c>
      <c r="S412" s="168" t="s">
        <v>4930</v>
      </c>
      <c r="T412" s="168" t="s">
        <v>4931</v>
      </c>
      <c r="U412">
        <v>0</v>
      </c>
      <c r="V412">
        <v>2</v>
      </c>
      <c r="W412" s="168" t="s">
        <v>3272</v>
      </c>
      <c r="X412" s="168" t="s">
        <v>2915</v>
      </c>
      <c r="Y412">
        <v>1074670.28</v>
      </c>
      <c r="Z412">
        <v>1149.1300000000001</v>
      </c>
      <c r="AA412">
        <v>1073521.1499999999</v>
      </c>
      <c r="AB412">
        <v>5</v>
      </c>
      <c r="AC412">
        <v>516</v>
      </c>
      <c r="AD412">
        <v>254</v>
      </c>
      <c r="AE412">
        <v>214704.23</v>
      </c>
      <c r="AF412" t="s">
        <v>5144</v>
      </c>
      <c r="AG412">
        <v>2080.4673449612401</v>
      </c>
      <c r="AH412">
        <v>0</v>
      </c>
      <c r="AI412">
        <v>307.63</v>
      </c>
      <c r="AJ412" s="168" t="s">
        <v>810</v>
      </c>
      <c r="AK412">
        <v>911312.73</v>
      </c>
      <c r="AL412">
        <v>1150000</v>
      </c>
      <c r="AM412" s="168" t="s">
        <v>3</v>
      </c>
      <c r="AN412" s="168" t="s">
        <v>1</v>
      </c>
      <c r="AO412" s="168"/>
      <c r="AP412" s="168" t="s">
        <v>2</v>
      </c>
      <c r="AQ412">
        <v>51860435.149999999</v>
      </c>
      <c r="AR412">
        <v>566687.9</v>
      </c>
      <c r="AS412">
        <v>51293747.25</v>
      </c>
      <c r="AT412">
        <v>25855</v>
      </c>
      <c r="AU412">
        <v>499</v>
      </c>
      <c r="AV412">
        <v>14935</v>
      </c>
      <c r="AW412">
        <v>3649.8610901850875</v>
      </c>
      <c r="AX412">
        <v>43709863.640000001</v>
      </c>
      <c r="AY412">
        <v>928592.94587448286</v>
      </c>
      <c r="AZ412">
        <v>102793.08066132265</v>
      </c>
      <c r="BA412" t="s">
        <v>4985</v>
      </c>
      <c r="BB412">
        <v>1983.9004931347902</v>
      </c>
      <c r="BC412">
        <v>0</v>
      </c>
      <c r="BD412">
        <v>417844.54</v>
      </c>
      <c r="BE412" s="168"/>
      <c r="BF412">
        <v>43709863.640000001</v>
      </c>
      <c r="BG412">
        <v>83495000</v>
      </c>
    </row>
    <row r="413" spans="1:59" x14ac:dyDescent="0.25">
      <c r="A413" s="168" t="s">
        <v>805</v>
      </c>
      <c r="B413" s="168" t="s">
        <v>806</v>
      </c>
      <c r="C413" s="168" t="s">
        <v>807</v>
      </c>
      <c r="D413" s="168" t="s">
        <v>488</v>
      </c>
      <c r="E413" s="168" t="s">
        <v>809</v>
      </c>
      <c r="F413" s="168" t="s">
        <v>4932</v>
      </c>
      <c r="G413" s="168" t="s">
        <v>494</v>
      </c>
      <c r="H413" s="168" t="s">
        <v>495</v>
      </c>
      <c r="I413" s="168" t="s">
        <v>493</v>
      </c>
      <c r="J413" s="168" t="s">
        <v>494</v>
      </c>
      <c r="K413">
        <v>0</v>
      </c>
      <c r="L413">
        <v>117676.32</v>
      </c>
      <c r="M413">
        <v>0</v>
      </c>
      <c r="N413">
        <v>117676.32</v>
      </c>
      <c r="O413">
        <v>1</v>
      </c>
      <c r="P413">
        <v>43</v>
      </c>
      <c r="Q413">
        <v>68</v>
      </c>
      <c r="R413" s="168" t="s">
        <v>4932</v>
      </c>
      <c r="S413" s="168" t="s">
        <v>4933</v>
      </c>
      <c r="T413" s="168" t="s">
        <v>4934</v>
      </c>
      <c r="U413">
        <v>0</v>
      </c>
      <c r="V413">
        <v>3</v>
      </c>
      <c r="W413" s="168" t="s">
        <v>811</v>
      </c>
      <c r="X413" s="168" t="s">
        <v>2902</v>
      </c>
      <c r="Y413">
        <v>1074670.28</v>
      </c>
      <c r="Z413">
        <v>1149.1300000000001</v>
      </c>
      <c r="AA413">
        <v>1073521.1499999999</v>
      </c>
      <c r="AB413">
        <v>5</v>
      </c>
      <c r="AC413">
        <v>516</v>
      </c>
      <c r="AD413">
        <v>254</v>
      </c>
      <c r="AE413">
        <v>214704.23</v>
      </c>
      <c r="AF413" t="s">
        <v>5144</v>
      </c>
      <c r="AG413">
        <v>2080.4673449612401</v>
      </c>
      <c r="AH413">
        <v>0</v>
      </c>
      <c r="AI413">
        <v>307.63</v>
      </c>
      <c r="AJ413" s="168" t="s">
        <v>810</v>
      </c>
      <c r="AK413">
        <v>911312.73</v>
      </c>
      <c r="AL413">
        <v>1150000</v>
      </c>
      <c r="AM413" s="168" t="s">
        <v>3</v>
      </c>
      <c r="AN413" s="168" t="s">
        <v>1</v>
      </c>
      <c r="AO413" s="168"/>
      <c r="AP413" s="168" t="s">
        <v>2</v>
      </c>
      <c r="AQ413">
        <v>51860435.149999999</v>
      </c>
      <c r="AR413">
        <v>566687.9</v>
      </c>
      <c r="AS413">
        <v>51293747.25</v>
      </c>
      <c r="AT413">
        <v>25855</v>
      </c>
      <c r="AU413">
        <v>499</v>
      </c>
      <c r="AV413">
        <v>14935</v>
      </c>
      <c r="AW413">
        <v>3649.8610901850875</v>
      </c>
      <c r="AX413">
        <v>43709863.640000001</v>
      </c>
      <c r="AY413">
        <v>928592.94587448286</v>
      </c>
      <c r="AZ413">
        <v>102793.08066132265</v>
      </c>
      <c r="BA413" t="s">
        <v>4985</v>
      </c>
      <c r="BB413">
        <v>1983.9004931347902</v>
      </c>
      <c r="BC413">
        <v>0</v>
      </c>
      <c r="BD413">
        <v>417844.54</v>
      </c>
      <c r="BE413" s="168"/>
      <c r="BF413">
        <v>43709863.640000001</v>
      </c>
      <c r="BG413">
        <v>83495000</v>
      </c>
    </row>
    <row r="414" spans="1:59" x14ac:dyDescent="0.25">
      <c r="A414" s="168" t="s">
        <v>805</v>
      </c>
      <c r="B414" s="168" t="s">
        <v>806</v>
      </c>
      <c r="C414" s="168" t="s">
        <v>807</v>
      </c>
      <c r="D414" s="168" t="s">
        <v>488</v>
      </c>
      <c r="E414" s="168" t="s">
        <v>809</v>
      </c>
      <c r="F414" s="168" t="s">
        <v>4935</v>
      </c>
      <c r="G414" s="168" t="s">
        <v>2585</v>
      </c>
      <c r="H414" s="168" t="s">
        <v>496</v>
      </c>
      <c r="I414" s="168" t="s">
        <v>2586</v>
      </c>
      <c r="J414" s="168" t="s">
        <v>2585</v>
      </c>
      <c r="K414">
        <v>0</v>
      </c>
      <c r="L414">
        <v>117956.56</v>
      </c>
      <c r="M414">
        <v>0</v>
      </c>
      <c r="N414">
        <v>117956.56</v>
      </c>
      <c r="O414">
        <v>1</v>
      </c>
      <c r="P414">
        <v>51</v>
      </c>
      <c r="Q414">
        <v>69</v>
      </c>
      <c r="R414" s="168" t="s">
        <v>4935</v>
      </c>
      <c r="S414" s="168" t="s">
        <v>4936</v>
      </c>
      <c r="T414" s="168" t="s">
        <v>4937</v>
      </c>
      <c r="U414">
        <v>0</v>
      </c>
      <c r="V414">
        <v>4</v>
      </c>
      <c r="W414" s="168" t="s">
        <v>2587</v>
      </c>
      <c r="X414" s="168" t="s">
        <v>2915</v>
      </c>
      <c r="Y414">
        <v>1074670.28</v>
      </c>
      <c r="Z414">
        <v>1149.1300000000001</v>
      </c>
      <c r="AA414">
        <v>1073521.1499999999</v>
      </c>
      <c r="AB414">
        <v>5</v>
      </c>
      <c r="AC414">
        <v>516</v>
      </c>
      <c r="AD414">
        <v>254</v>
      </c>
      <c r="AE414">
        <v>214704.23</v>
      </c>
      <c r="AF414" t="s">
        <v>5144</v>
      </c>
      <c r="AG414">
        <v>2080.4673449612401</v>
      </c>
      <c r="AH414">
        <v>0</v>
      </c>
      <c r="AI414">
        <v>307.63</v>
      </c>
      <c r="AJ414" s="168" t="s">
        <v>810</v>
      </c>
      <c r="AK414">
        <v>911312.73</v>
      </c>
      <c r="AL414">
        <v>1150000</v>
      </c>
      <c r="AM414" s="168" t="s">
        <v>3</v>
      </c>
      <c r="AN414" s="168" t="s">
        <v>1</v>
      </c>
      <c r="AO414" s="168"/>
      <c r="AP414" s="168" t="s">
        <v>2</v>
      </c>
      <c r="AQ414">
        <v>51860435.149999999</v>
      </c>
      <c r="AR414">
        <v>566687.9</v>
      </c>
      <c r="AS414">
        <v>51293747.25</v>
      </c>
      <c r="AT414">
        <v>25855</v>
      </c>
      <c r="AU414">
        <v>499</v>
      </c>
      <c r="AV414">
        <v>14935</v>
      </c>
      <c r="AW414">
        <v>3649.8610901850875</v>
      </c>
      <c r="AX414">
        <v>43709863.640000001</v>
      </c>
      <c r="AY414">
        <v>928592.94587448286</v>
      </c>
      <c r="AZ414">
        <v>102793.08066132265</v>
      </c>
      <c r="BA414" t="s">
        <v>4985</v>
      </c>
      <c r="BB414">
        <v>1983.9004931347902</v>
      </c>
      <c r="BC414">
        <v>0</v>
      </c>
      <c r="BD414">
        <v>417844.54</v>
      </c>
      <c r="BE414" s="168"/>
      <c r="BF414">
        <v>43709863.640000001</v>
      </c>
      <c r="BG414">
        <v>83495000</v>
      </c>
    </row>
    <row r="415" spans="1:59" x14ac:dyDescent="0.25">
      <c r="A415" s="168" t="s">
        <v>805</v>
      </c>
      <c r="B415" s="168" t="s">
        <v>806</v>
      </c>
      <c r="C415" s="168" t="s">
        <v>807</v>
      </c>
      <c r="D415" s="168" t="s">
        <v>488</v>
      </c>
      <c r="E415" s="168" t="s">
        <v>809</v>
      </c>
      <c r="F415" s="168" t="s">
        <v>4938</v>
      </c>
      <c r="G415" s="168" t="s">
        <v>2353</v>
      </c>
      <c r="H415" s="168" t="s">
        <v>497</v>
      </c>
      <c r="I415" s="168" t="s">
        <v>2354</v>
      </c>
      <c r="J415" s="168" t="s">
        <v>2353</v>
      </c>
      <c r="K415">
        <v>0</v>
      </c>
      <c r="L415">
        <v>265886.51</v>
      </c>
      <c r="M415">
        <v>202.41</v>
      </c>
      <c r="N415">
        <v>265684.09999999998</v>
      </c>
      <c r="O415">
        <v>1</v>
      </c>
      <c r="P415">
        <v>58</v>
      </c>
      <c r="Q415">
        <v>158</v>
      </c>
      <c r="R415" s="168" t="s">
        <v>4938</v>
      </c>
      <c r="S415" s="168" t="s">
        <v>4939</v>
      </c>
      <c r="T415" s="168" t="s">
        <v>4940</v>
      </c>
      <c r="U415">
        <v>0</v>
      </c>
      <c r="V415">
        <v>5</v>
      </c>
      <c r="W415" s="168" t="s">
        <v>2355</v>
      </c>
      <c r="X415" s="168" t="s">
        <v>2970</v>
      </c>
      <c r="Y415">
        <v>1074670.28</v>
      </c>
      <c r="Z415">
        <v>1149.1300000000001</v>
      </c>
      <c r="AA415">
        <v>1073521.1499999999</v>
      </c>
      <c r="AB415">
        <v>5</v>
      </c>
      <c r="AC415">
        <v>516</v>
      </c>
      <c r="AD415">
        <v>254</v>
      </c>
      <c r="AE415">
        <v>214704.23</v>
      </c>
      <c r="AF415" t="s">
        <v>5144</v>
      </c>
      <c r="AG415">
        <v>2080.4673449612401</v>
      </c>
      <c r="AH415">
        <v>0</v>
      </c>
      <c r="AI415">
        <v>307.63</v>
      </c>
      <c r="AJ415" s="168" t="s">
        <v>810</v>
      </c>
      <c r="AK415">
        <v>911312.73</v>
      </c>
      <c r="AL415">
        <v>1150000</v>
      </c>
      <c r="AM415" s="168" t="s">
        <v>3</v>
      </c>
      <c r="AN415" s="168" t="s">
        <v>1</v>
      </c>
      <c r="AO415" s="168"/>
      <c r="AP415" s="168" t="s">
        <v>2</v>
      </c>
      <c r="AQ415">
        <v>51860435.149999999</v>
      </c>
      <c r="AR415">
        <v>566687.9</v>
      </c>
      <c r="AS415">
        <v>51293747.25</v>
      </c>
      <c r="AT415">
        <v>25855</v>
      </c>
      <c r="AU415">
        <v>499</v>
      </c>
      <c r="AV415">
        <v>14935</v>
      </c>
      <c r="AW415">
        <v>3649.8610901850875</v>
      </c>
      <c r="AX415">
        <v>43709863.640000001</v>
      </c>
      <c r="AY415">
        <v>928592.94587448286</v>
      </c>
      <c r="AZ415">
        <v>102793.08066132265</v>
      </c>
      <c r="BA415" t="s">
        <v>4985</v>
      </c>
      <c r="BB415">
        <v>1983.9004931347902</v>
      </c>
      <c r="BC415">
        <v>0</v>
      </c>
      <c r="BD415">
        <v>417844.54</v>
      </c>
      <c r="BE415" s="168"/>
      <c r="BF415">
        <v>43709863.640000001</v>
      </c>
      <c r="BG415">
        <v>83495000</v>
      </c>
    </row>
    <row r="416" spans="1:59" x14ac:dyDescent="0.25">
      <c r="A416" s="168" t="s">
        <v>812</v>
      </c>
      <c r="B416" s="168" t="s">
        <v>813</v>
      </c>
      <c r="C416" s="168" t="s">
        <v>2973</v>
      </c>
      <c r="D416" s="168" t="s">
        <v>2974</v>
      </c>
      <c r="E416" s="168" t="s">
        <v>2590</v>
      </c>
      <c r="F416" s="168" t="s">
        <v>3433</v>
      </c>
      <c r="G416" s="168" t="s">
        <v>2975</v>
      </c>
      <c r="H416" s="168" t="s">
        <v>935</v>
      </c>
      <c r="I416" s="168" t="s">
        <v>4563</v>
      </c>
      <c r="J416" s="168" t="s">
        <v>2975</v>
      </c>
      <c r="K416">
        <v>0</v>
      </c>
      <c r="L416">
        <v>0</v>
      </c>
      <c r="M416">
        <v>53293.46</v>
      </c>
      <c r="N416">
        <v>-53293.46</v>
      </c>
      <c r="O416">
        <v>1</v>
      </c>
      <c r="P416">
        <v>0</v>
      </c>
      <c r="Q416">
        <v>2</v>
      </c>
      <c r="R416" s="168" t="s">
        <v>3433</v>
      </c>
      <c r="S416" s="168" t="s">
        <v>4939</v>
      </c>
      <c r="T416" s="168" t="s">
        <v>3434</v>
      </c>
      <c r="U416">
        <v>0</v>
      </c>
      <c r="V416">
        <v>1</v>
      </c>
      <c r="W416" s="168" t="s">
        <v>2976</v>
      </c>
      <c r="X416" s="168" t="s">
        <v>2902</v>
      </c>
      <c r="Y416">
        <v>0</v>
      </c>
      <c r="Z416">
        <v>53293.46</v>
      </c>
      <c r="AA416">
        <v>-53293.46</v>
      </c>
      <c r="AB416">
        <v>1</v>
      </c>
      <c r="AC416">
        <v>2</v>
      </c>
      <c r="AD416">
        <v>0</v>
      </c>
      <c r="AE416">
        <v>-53293.46</v>
      </c>
      <c r="AF416" t="s">
        <v>5144</v>
      </c>
      <c r="AG416">
        <v>-26646.73</v>
      </c>
      <c r="AH416">
        <v>0</v>
      </c>
      <c r="AI416">
        <v>0</v>
      </c>
      <c r="AJ416" s="168" t="s">
        <v>2594</v>
      </c>
      <c r="AK416">
        <v>-45461.47</v>
      </c>
      <c r="AL416">
        <v>190000</v>
      </c>
      <c r="AM416" s="168" t="s">
        <v>3</v>
      </c>
      <c r="AN416" s="168" t="s">
        <v>1</v>
      </c>
      <c r="AO416" s="168"/>
      <c r="AP416" s="168" t="s">
        <v>2</v>
      </c>
      <c r="AQ416">
        <v>51860435.149999999</v>
      </c>
      <c r="AR416">
        <v>566687.9</v>
      </c>
      <c r="AS416">
        <v>51293747.25</v>
      </c>
      <c r="AT416">
        <v>25855</v>
      </c>
      <c r="AU416">
        <v>499</v>
      </c>
      <c r="AV416">
        <v>14935</v>
      </c>
      <c r="AW416">
        <v>3649.8610901850875</v>
      </c>
      <c r="AX416">
        <v>43709863.640000001</v>
      </c>
      <c r="AY416">
        <v>928592.94587448286</v>
      </c>
      <c r="AZ416">
        <v>102793.08066132265</v>
      </c>
      <c r="BA416" t="s">
        <v>4985</v>
      </c>
      <c r="BB416">
        <v>1983.9004931347902</v>
      </c>
      <c r="BC416">
        <v>0</v>
      </c>
      <c r="BD416">
        <v>417844.54</v>
      </c>
      <c r="BE416" s="168"/>
      <c r="BF416">
        <v>43709863.640000001</v>
      </c>
      <c r="BG416">
        <v>83495000</v>
      </c>
    </row>
    <row r="417" spans="1:59" x14ac:dyDescent="0.25">
      <c r="A417" s="168" t="s">
        <v>812</v>
      </c>
      <c r="B417" s="168" t="s">
        <v>813</v>
      </c>
      <c r="C417" s="168" t="s">
        <v>2356</v>
      </c>
      <c r="D417" s="168" t="s">
        <v>2357</v>
      </c>
      <c r="E417" s="168" t="s">
        <v>2358</v>
      </c>
      <c r="F417" s="168" t="s">
        <v>5145</v>
      </c>
      <c r="G417" s="168" t="s">
        <v>2359</v>
      </c>
      <c r="H417" s="168" t="s">
        <v>503</v>
      </c>
      <c r="I417" s="168" t="s">
        <v>2360</v>
      </c>
      <c r="J417" s="168" t="s">
        <v>2359</v>
      </c>
      <c r="K417">
        <v>721.8</v>
      </c>
      <c r="L417">
        <v>127046.56</v>
      </c>
      <c r="M417">
        <v>0</v>
      </c>
      <c r="N417">
        <v>127046.56</v>
      </c>
      <c r="O417">
        <v>1</v>
      </c>
      <c r="P417">
        <v>15</v>
      </c>
      <c r="Q417">
        <v>38</v>
      </c>
      <c r="R417" s="168" t="s">
        <v>5145</v>
      </c>
      <c r="S417" s="168" t="s">
        <v>5146</v>
      </c>
      <c r="T417" s="168" t="s">
        <v>5147</v>
      </c>
      <c r="U417">
        <v>0</v>
      </c>
      <c r="V417">
        <v>1</v>
      </c>
      <c r="W417" s="168" t="s">
        <v>2361</v>
      </c>
      <c r="X417" s="168" t="s">
        <v>2902</v>
      </c>
      <c r="Y417">
        <v>896932.58</v>
      </c>
      <c r="Z417">
        <v>5078.6099999999997</v>
      </c>
      <c r="AA417">
        <v>891853.97</v>
      </c>
      <c r="AB417">
        <v>6</v>
      </c>
      <c r="AC417">
        <v>380</v>
      </c>
      <c r="AD417">
        <v>210</v>
      </c>
      <c r="AE417" t="s">
        <v>5148</v>
      </c>
      <c r="AF417" t="s">
        <v>5149</v>
      </c>
      <c r="AG417">
        <v>2346.9841315789472</v>
      </c>
      <c r="AH417">
        <v>0</v>
      </c>
      <c r="AI417">
        <v>721.8</v>
      </c>
      <c r="AJ417" s="168" t="s">
        <v>2362</v>
      </c>
      <c r="AK417">
        <v>757630.03</v>
      </c>
      <c r="AL417">
        <v>1190000</v>
      </c>
      <c r="AM417" s="168" t="s">
        <v>3</v>
      </c>
      <c r="AN417" s="168" t="s">
        <v>1</v>
      </c>
      <c r="AO417" s="168"/>
      <c r="AP417" s="168" t="s">
        <v>2</v>
      </c>
      <c r="AQ417">
        <v>51860435.149999999</v>
      </c>
      <c r="AR417">
        <v>566687.9</v>
      </c>
      <c r="AS417">
        <v>51293747.25</v>
      </c>
      <c r="AT417">
        <v>25855</v>
      </c>
      <c r="AU417">
        <v>499</v>
      </c>
      <c r="AV417">
        <v>14935</v>
      </c>
      <c r="AW417">
        <v>3649.8610901850875</v>
      </c>
      <c r="AX417">
        <v>43709863.640000001</v>
      </c>
      <c r="AY417">
        <v>928592.94587448286</v>
      </c>
      <c r="AZ417">
        <v>102793.08066132265</v>
      </c>
      <c r="BA417" t="s">
        <v>4985</v>
      </c>
      <c r="BB417">
        <v>1983.9004931347902</v>
      </c>
      <c r="BC417">
        <v>0</v>
      </c>
      <c r="BD417">
        <v>417844.54</v>
      </c>
      <c r="BE417" s="168"/>
      <c r="BF417">
        <v>43709863.640000001</v>
      </c>
      <c r="BG417">
        <v>83495000</v>
      </c>
    </row>
    <row r="418" spans="1:59" x14ac:dyDescent="0.25">
      <c r="A418" s="168" t="s">
        <v>812</v>
      </c>
      <c r="B418" s="168" t="s">
        <v>813</v>
      </c>
      <c r="C418" s="168" t="s">
        <v>2356</v>
      </c>
      <c r="D418" s="168" t="s">
        <v>2357</v>
      </c>
      <c r="E418" s="168" t="s">
        <v>2358</v>
      </c>
      <c r="F418" s="168" t="s">
        <v>3862</v>
      </c>
      <c r="G418" s="168" t="s">
        <v>2363</v>
      </c>
      <c r="H418" s="168" t="s">
        <v>504</v>
      </c>
      <c r="I418" s="168" t="s">
        <v>2364</v>
      </c>
      <c r="J418" s="168" t="s">
        <v>2363</v>
      </c>
      <c r="K418">
        <v>0</v>
      </c>
      <c r="L418">
        <v>113156.6</v>
      </c>
      <c r="M418">
        <v>0</v>
      </c>
      <c r="N418">
        <v>113156.6</v>
      </c>
      <c r="O418">
        <v>1</v>
      </c>
      <c r="P418">
        <v>31</v>
      </c>
      <c r="Q418">
        <v>52</v>
      </c>
      <c r="R418" s="168" t="s">
        <v>3862</v>
      </c>
      <c r="S418" s="168" t="s">
        <v>3863</v>
      </c>
      <c r="T418" s="168" t="s">
        <v>4139</v>
      </c>
      <c r="U418">
        <v>0</v>
      </c>
      <c r="V418">
        <v>2</v>
      </c>
      <c r="W418" s="168" t="s">
        <v>2365</v>
      </c>
      <c r="X418" s="168" t="s">
        <v>2949</v>
      </c>
      <c r="Y418">
        <v>896932.58</v>
      </c>
      <c r="Z418">
        <v>5078.6099999999997</v>
      </c>
      <c r="AA418">
        <v>891853.97</v>
      </c>
      <c r="AB418">
        <v>6</v>
      </c>
      <c r="AC418">
        <v>380</v>
      </c>
      <c r="AD418">
        <v>210</v>
      </c>
      <c r="AE418" t="s">
        <v>5148</v>
      </c>
      <c r="AF418" t="s">
        <v>5149</v>
      </c>
      <c r="AG418">
        <v>2346.9841315789472</v>
      </c>
      <c r="AH418">
        <v>0</v>
      </c>
      <c r="AI418">
        <v>721.8</v>
      </c>
      <c r="AJ418" s="168" t="s">
        <v>2362</v>
      </c>
      <c r="AK418">
        <v>757630.03</v>
      </c>
      <c r="AL418">
        <v>1190000</v>
      </c>
      <c r="AM418" s="168" t="s">
        <v>3</v>
      </c>
      <c r="AN418" s="168" t="s">
        <v>1</v>
      </c>
      <c r="AO418" s="168"/>
      <c r="AP418" s="168" t="s">
        <v>2</v>
      </c>
      <c r="AQ418">
        <v>51860435.149999999</v>
      </c>
      <c r="AR418">
        <v>566687.9</v>
      </c>
      <c r="AS418">
        <v>51293747.25</v>
      </c>
      <c r="AT418">
        <v>25855</v>
      </c>
      <c r="AU418">
        <v>499</v>
      </c>
      <c r="AV418">
        <v>14935</v>
      </c>
      <c r="AW418">
        <v>3649.8610901850875</v>
      </c>
      <c r="AX418">
        <v>43709863.640000001</v>
      </c>
      <c r="AY418">
        <v>928592.94587448286</v>
      </c>
      <c r="AZ418">
        <v>102793.08066132265</v>
      </c>
      <c r="BA418" t="s">
        <v>4985</v>
      </c>
      <c r="BB418">
        <v>1983.9004931347902</v>
      </c>
      <c r="BC418">
        <v>0</v>
      </c>
      <c r="BD418">
        <v>417844.54</v>
      </c>
      <c r="BE418" s="168"/>
      <c r="BF418">
        <v>43709863.640000001</v>
      </c>
      <c r="BG418">
        <v>83495000</v>
      </c>
    </row>
    <row r="419" spans="1:59" x14ac:dyDescent="0.25">
      <c r="A419" s="168" t="s">
        <v>812</v>
      </c>
      <c r="B419" s="168" t="s">
        <v>813</v>
      </c>
      <c r="C419" s="168" t="s">
        <v>2356</v>
      </c>
      <c r="D419" s="168" t="s">
        <v>2357</v>
      </c>
      <c r="E419" s="168" t="s">
        <v>2358</v>
      </c>
      <c r="F419" s="168" t="s">
        <v>4140</v>
      </c>
      <c r="G419" s="168" t="s">
        <v>2366</v>
      </c>
      <c r="H419" s="168" t="s">
        <v>505</v>
      </c>
      <c r="I419" s="168" t="s">
        <v>2367</v>
      </c>
      <c r="J419" s="168" t="s">
        <v>2366</v>
      </c>
      <c r="K419">
        <v>0</v>
      </c>
      <c r="L419">
        <v>101257.96</v>
      </c>
      <c r="M419">
        <v>0</v>
      </c>
      <c r="N419">
        <v>101257.96</v>
      </c>
      <c r="O419">
        <v>1</v>
      </c>
      <c r="P419">
        <v>36</v>
      </c>
      <c r="Q419">
        <v>54</v>
      </c>
      <c r="R419" s="168" t="s">
        <v>4140</v>
      </c>
      <c r="S419" s="168" t="s">
        <v>4141</v>
      </c>
      <c r="T419" s="168" t="s">
        <v>4142</v>
      </c>
      <c r="U419">
        <v>0</v>
      </c>
      <c r="V419">
        <v>3</v>
      </c>
      <c r="W419" s="168" t="s">
        <v>2368</v>
      </c>
      <c r="X419" s="168" t="s">
        <v>2915</v>
      </c>
      <c r="Y419">
        <v>896932.58</v>
      </c>
      <c r="Z419">
        <v>5078.6099999999997</v>
      </c>
      <c r="AA419">
        <v>891853.97</v>
      </c>
      <c r="AB419">
        <v>6</v>
      </c>
      <c r="AC419">
        <v>380</v>
      </c>
      <c r="AD419">
        <v>210</v>
      </c>
      <c r="AE419" t="s">
        <v>5148</v>
      </c>
      <c r="AF419" t="s">
        <v>5149</v>
      </c>
      <c r="AG419">
        <v>2346.9841315789472</v>
      </c>
      <c r="AH419">
        <v>0</v>
      </c>
      <c r="AI419">
        <v>721.8</v>
      </c>
      <c r="AJ419" s="168" t="s">
        <v>2362</v>
      </c>
      <c r="AK419">
        <v>757630.03</v>
      </c>
      <c r="AL419">
        <v>1190000</v>
      </c>
      <c r="AM419" s="168" t="s">
        <v>3</v>
      </c>
      <c r="AN419" s="168" t="s">
        <v>1</v>
      </c>
      <c r="AO419" s="168"/>
      <c r="AP419" s="168" t="s">
        <v>2</v>
      </c>
      <c r="AQ419">
        <v>51860435.149999999</v>
      </c>
      <c r="AR419">
        <v>566687.9</v>
      </c>
      <c r="AS419">
        <v>51293747.25</v>
      </c>
      <c r="AT419">
        <v>25855</v>
      </c>
      <c r="AU419">
        <v>499</v>
      </c>
      <c r="AV419">
        <v>14935</v>
      </c>
      <c r="AW419">
        <v>3649.8610901850875</v>
      </c>
      <c r="AX419">
        <v>43709863.640000001</v>
      </c>
      <c r="AY419">
        <v>928592.94587448286</v>
      </c>
      <c r="AZ419">
        <v>102793.08066132265</v>
      </c>
      <c r="BA419" t="s">
        <v>4985</v>
      </c>
      <c r="BB419">
        <v>1983.9004931347902</v>
      </c>
      <c r="BC419">
        <v>0</v>
      </c>
      <c r="BD419">
        <v>417844.54</v>
      </c>
      <c r="BE419" s="168"/>
      <c r="BF419">
        <v>43709863.640000001</v>
      </c>
      <c r="BG419">
        <v>83495000</v>
      </c>
    </row>
    <row r="420" spans="1:59" x14ac:dyDescent="0.25">
      <c r="A420" s="168" t="s">
        <v>812</v>
      </c>
      <c r="B420" s="168" t="s">
        <v>813</v>
      </c>
      <c r="C420" s="168" t="s">
        <v>2356</v>
      </c>
      <c r="D420" s="168" t="s">
        <v>2357</v>
      </c>
      <c r="E420" s="168" t="s">
        <v>2358</v>
      </c>
      <c r="F420" s="168" t="s">
        <v>4143</v>
      </c>
      <c r="G420" s="168" t="s">
        <v>2369</v>
      </c>
      <c r="H420" s="168" t="s">
        <v>506</v>
      </c>
      <c r="I420" s="168" t="s">
        <v>2370</v>
      </c>
      <c r="J420" s="168" t="s">
        <v>2369</v>
      </c>
      <c r="K420">
        <v>0</v>
      </c>
      <c r="L420">
        <v>106982.86</v>
      </c>
      <c r="M420">
        <v>0</v>
      </c>
      <c r="N420">
        <v>106982.86</v>
      </c>
      <c r="O420">
        <v>1</v>
      </c>
      <c r="P420">
        <v>31</v>
      </c>
      <c r="Q420">
        <v>44</v>
      </c>
      <c r="R420" s="168" t="s">
        <v>4143</v>
      </c>
      <c r="S420" s="168" t="s">
        <v>4144</v>
      </c>
      <c r="T420" s="168" t="s">
        <v>4145</v>
      </c>
      <c r="U420">
        <v>0</v>
      </c>
      <c r="V420">
        <v>4</v>
      </c>
      <c r="W420" s="168" t="s">
        <v>2371</v>
      </c>
      <c r="X420" s="168" t="s">
        <v>2902</v>
      </c>
      <c r="Y420">
        <v>896932.58</v>
      </c>
      <c r="Z420">
        <v>5078.6099999999997</v>
      </c>
      <c r="AA420">
        <v>891853.97</v>
      </c>
      <c r="AB420">
        <v>6</v>
      </c>
      <c r="AC420">
        <v>380</v>
      </c>
      <c r="AD420">
        <v>210</v>
      </c>
      <c r="AE420" t="s">
        <v>5148</v>
      </c>
      <c r="AF420" t="s">
        <v>5149</v>
      </c>
      <c r="AG420">
        <v>2346.9841315789472</v>
      </c>
      <c r="AH420">
        <v>0</v>
      </c>
      <c r="AI420">
        <v>721.8</v>
      </c>
      <c r="AJ420" s="168" t="s">
        <v>2362</v>
      </c>
      <c r="AK420">
        <v>757630.03</v>
      </c>
      <c r="AL420">
        <v>1190000</v>
      </c>
      <c r="AM420" s="168" t="s">
        <v>3</v>
      </c>
      <c r="AN420" s="168" t="s">
        <v>1</v>
      </c>
      <c r="AO420" s="168"/>
      <c r="AP420" s="168" t="s">
        <v>2</v>
      </c>
      <c r="AQ420">
        <v>51860435.149999999</v>
      </c>
      <c r="AR420">
        <v>566687.9</v>
      </c>
      <c r="AS420">
        <v>51293747.25</v>
      </c>
      <c r="AT420">
        <v>25855</v>
      </c>
      <c r="AU420">
        <v>499</v>
      </c>
      <c r="AV420">
        <v>14935</v>
      </c>
      <c r="AW420">
        <v>3649.8610901850875</v>
      </c>
      <c r="AX420">
        <v>43709863.640000001</v>
      </c>
      <c r="AY420">
        <v>928592.94587448286</v>
      </c>
      <c r="AZ420">
        <v>102793.08066132265</v>
      </c>
      <c r="BA420" t="s">
        <v>4985</v>
      </c>
      <c r="BB420">
        <v>1983.9004931347902</v>
      </c>
      <c r="BC420">
        <v>0</v>
      </c>
      <c r="BD420">
        <v>417844.54</v>
      </c>
      <c r="BE420" s="168"/>
      <c r="BF420">
        <v>43709863.640000001</v>
      </c>
      <c r="BG420">
        <v>83495000</v>
      </c>
    </row>
    <row r="421" spans="1:59" x14ac:dyDescent="0.25">
      <c r="A421" s="168" t="s">
        <v>812</v>
      </c>
      <c r="B421" s="168" t="s">
        <v>813</v>
      </c>
      <c r="C421" s="168" t="s">
        <v>2356</v>
      </c>
      <c r="D421" s="168" t="s">
        <v>2357</v>
      </c>
      <c r="E421" s="168" t="s">
        <v>2358</v>
      </c>
      <c r="F421" s="168" t="s">
        <v>4564</v>
      </c>
      <c r="G421" s="168" t="s">
        <v>2372</v>
      </c>
      <c r="H421" s="168" t="s">
        <v>507</v>
      </c>
      <c r="I421" s="168" t="s">
        <v>2373</v>
      </c>
      <c r="J421" s="168" t="s">
        <v>2372</v>
      </c>
      <c r="K421">
        <v>0</v>
      </c>
      <c r="L421">
        <v>318399.78999999998</v>
      </c>
      <c r="M421">
        <v>4828.6099999999997</v>
      </c>
      <c r="N421">
        <v>313571.18</v>
      </c>
      <c r="O421">
        <v>1</v>
      </c>
      <c r="P421">
        <v>49</v>
      </c>
      <c r="Q421">
        <v>122</v>
      </c>
      <c r="R421" s="168" t="s">
        <v>4564</v>
      </c>
      <c r="S421" s="168" t="s">
        <v>4565</v>
      </c>
      <c r="T421" s="168" t="s">
        <v>4566</v>
      </c>
      <c r="U421">
        <v>0</v>
      </c>
      <c r="V421">
        <v>5</v>
      </c>
      <c r="W421" s="168" t="s">
        <v>2374</v>
      </c>
      <c r="X421" s="168" t="s">
        <v>2924</v>
      </c>
      <c r="Y421">
        <v>896932.58</v>
      </c>
      <c r="Z421">
        <v>5078.6099999999997</v>
      </c>
      <c r="AA421">
        <v>891853.97</v>
      </c>
      <c r="AB421">
        <v>6</v>
      </c>
      <c r="AC421">
        <v>380</v>
      </c>
      <c r="AD421">
        <v>210</v>
      </c>
      <c r="AE421" t="s">
        <v>5148</v>
      </c>
      <c r="AF421" t="s">
        <v>5149</v>
      </c>
      <c r="AG421">
        <v>2346.9841315789472</v>
      </c>
      <c r="AH421">
        <v>0</v>
      </c>
      <c r="AI421">
        <v>721.8</v>
      </c>
      <c r="AJ421" s="168" t="s">
        <v>2362</v>
      </c>
      <c r="AK421">
        <v>757630.03</v>
      </c>
      <c r="AL421">
        <v>1190000</v>
      </c>
      <c r="AM421" s="168" t="s">
        <v>3</v>
      </c>
      <c r="AN421" s="168" t="s">
        <v>1</v>
      </c>
      <c r="AO421" s="168"/>
      <c r="AP421" s="168" t="s">
        <v>2</v>
      </c>
      <c r="AQ421">
        <v>51860435.149999999</v>
      </c>
      <c r="AR421">
        <v>566687.9</v>
      </c>
      <c r="AS421">
        <v>51293747.25</v>
      </c>
      <c r="AT421">
        <v>25855</v>
      </c>
      <c r="AU421">
        <v>499</v>
      </c>
      <c r="AV421">
        <v>14935</v>
      </c>
      <c r="AW421">
        <v>3649.8610901850875</v>
      </c>
      <c r="AX421">
        <v>43709863.640000001</v>
      </c>
      <c r="AY421">
        <v>928592.94587448286</v>
      </c>
      <c r="AZ421">
        <v>102793.08066132265</v>
      </c>
      <c r="BA421" t="s">
        <v>4985</v>
      </c>
      <c r="BB421">
        <v>1983.9004931347902</v>
      </c>
      <c r="BC421">
        <v>0</v>
      </c>
      <c r="BD421">
        <v>417844.54</v>
      </c>
      <c r="BE421" s="168"/>
      <c r="BF421">
        <v>43709863.640000001</v>
      </c>
      <c r="BG421">
        <v>83495000</v>
      </c>
    </row>
    <row r="422" spans="1:59" x14ac:dyDescent="0.25">
      <c r="A422" s="168" t="s">
        <v>812</v>
      </c>
      <c r="B422" s="168" t="s">
        <v>813</v>
      </c>
      <c r="C422" s="168" t="s">
        <v>2356</v>
      </c>
      <c r="D422" s="168" t="s">
        <v>2357</v>
      </c>
      <c r="E422" s="168" t="s">
        <v>2358</v>
      </c>
      <c r="F422" s="168" t="s">
        <v>4146</v>
      </c>
      <c r="G422" s="168" t="s">
        <v>2375</v>
      </c>
      <c r="H422" s="168" t="s">
        <v>508</v>
      </c>
      <c r="I422" s="168" t="s">
        <v>2376</v>
      </c>
      <c r="J422" s="168" t="s">
        <v>2375</v>
      </c>
      <c r="K422">
        <v>0</v>
      </c>
      <c r="L422">
        <v>130088.81</v>
      </c>
      <c r="M422">
        <v>250</v>
      </c>
      <c r="N422">
        <v>129838.81</v>
      </c>
      <c r="O422">
        <v>1</v>
      </c>
      <c r="P422">
        <v>48</v>
      </c>
      <c r="Q422">
        <v>70</v>
      </c>
      <c r="R422" s="168" t="s">
        <v>4146</v>
      </c>
      <c r="S422" s="168" t="s">
        <v>4147</v>
      </c>
      <c r="T422" s="168" t="s">
        <v>4148</v>
      </c>
      <c r="U422">
        <v>0</v>
      </c>
      <c r="V422">
        <v>6</v>
      </c>
      <c r="W422" s="168" t="s">
        <v>2377</v>
      </c>
      <c r="X422" s="168" t="s">
        <v>2902</v>
      </c>
      <c r="Y422">
        <v>896932.58</v>
      </c>
      <c r="Z422">
        <v>5078.6099999999997</v>
      </c>
      <c r="AA422">
        <v>891853.97</v>
      </c>
      <c r="AB422">
        <v>6</v>
      </c>
      <c r="AC422">
        <v>380</v>
      </c>
      <c r="AD422">
        <v>210</v>
      </c>
      <c r="AE422" t="s">
        <v>5148</v>
      </c>
      <c r="AF422" t="s">
        <v>5149</v>
      </c>
      <c r="AG422">
        <v>2346.9841315789472</v>
      </c>
      <c r="AH422">
        <v>0</v>
      </c>
      <c r="AI422">
        <v>721.8</v>
      </c>
      <c r="AJ422" s="168" t="s">
        <v>2362</v>
      </c>
      <c r="AK422">
        <v>757630.03</v>
      </c>
      <c r="AL422">
        <v>1190000</v>
      </c>
      <c r="AM422" s="168" t="s">
        <v>3</v>
      </c>
      <c r="AN422" s="168" t="s">
        <v>1</v>
      </c>
      <c r="AO422" s="168"/>
      <c r="AP422" s="168" t="s">
        <v>2</v>
      </c>
      <c r="AQ422">
        <v>51860435.149999999</v>
      </c>
      <c r="AR422">
        <v>566687.9</v>
      </c>
      <c r="AS422">
        <v>51293747.25</v>
      </c>
      <c r="AT422">
        <v>25855</v>
      </c>
      <c r="AU422">
        <v>499</v>
      </c>
      <c r="AV422">
        <v>14935</v>
      </c>
      <c r="AW422">
        <v>3649.8610901850875</v>
      </c>
      <c r="AX422">
        <v>43709863.640000001</v>
      </c>
      <c r="AY422">
        <v>928592.94587448286</v>
      </c>
      <c r="AZ422">
        <v>102793.08066132265</v>
      </c>
      <c r="BA422" t="s">
        <v>4985</v>
      </c>
      <c r="BB422">
        <v>1983.9004931347902</v>
      </c>
      <c r="BC422">
        <v>0</v>
      </c>
      <c r="BD422">
        <v>417844.54</v>
      </c>
      <c r="BE422" s="168"/>
      <c r="BF422">
        <v>43709863.640000001</v>
      </c>
      <c r="BG422">
        <v>83495000</v>
      </c>
    </row>
    <row r="423" spans="1:59" x14ac:dyDescent="0.25">
      <c r="A423" s="168" t="s">
        <v>812</v>
      </c>
      <c r="B423" s="168" t="s">
        <v>813</v>
      </c>
      <c r="C423" s="168" t="s">
        <v>2588</v>
      </c>
      <c r="D423" s="168" t="s">
        <v>2589</v>
      </c>
      <c r="E423" s="168" t="s">
        <v>2590</v>
      </c>
      <c r="F423" s="168" t="s">
        <v>4941</v>
      </c>
      <c r="G423" s="168" t="s">
        <v>2591</v>
      </c>
      <c r="H423" s="168" t="s">
        <v>509</v>
      </c>
      <c r="I423" s="168" t="s">
        <v>2592</v>
      </c>
      <c r="J423" s="168" t="s">
        <v>2591</v>
      </c>
      <c r="K423">
        <v>2845.81</v>
      </c>
      <c r="L423">
        <v>100980.92</v>
      </c>
      <c r="M423">
        <v>0</v>
      </c>
      <c r="N423">
        <v>100980.92</v>
      </c>
      <c r="O423">
        <v>1</v>
      </c>
      <c r="P423">
        <v>31</v>
      </c>
      <c r="Q423">
        <v>43</v>
      </c>
      <c r="R423" s="168" t="s">
        <v>4941</v>
      </c>
      <c r="S423" s="168" t="s">
        <v>4942</v>
      </c>
      <c r="T423" s="168" t="s">
        <v>5150</v>
      </c>
      <c r="U423">
        <v>0</v>
      </c>
      <c r="V423">
        <v>1</v>
      </c>
      <c r="W423" s="168" t="s">
        <v>2593</v>
      </c>
      <c r="X423" s="168" t="s">
        <v>2902</v>
      </c>
      <c r="Y423">
        <v>100980.92</v>
      </c>
      <c r="Z423">
        <v>0</v>
      </c>
      <c r="AA423">
        <v>100980.92</v>
      </c>
      <c r="AB423">
        <v>1</v>
      </c>
      <c r="AC423">
        <v>43</v>
      </c>
      <c r="AD423">
        <v>31</v>
      </c>
      <c r="AE423">
        <v>100980.92</v>
      </c>
      <c r="AF423" t="s">
        <v>4943</v>
      </c>
      <c r="AG423">
        <v>2348.3934883720931</v>
      </c>
      <c r="AH423">
        <v>0</v>
      </c>
      <c r="AI423">
        <v>2845.81</v>
      </c>
      <c r="AJ423" s="168" t="s">
        <v>2594</v>
      </c>
      <c r="AK423">
        <v>85932.800000000003</v>
      </c>
      <c r="AL423">
        <v>190000</v>
      </c>
      <c r="AM423" s="168" t="s">
        <v>3</v>
      </c>
      <c r="AN423" s="168" t="s">
        <v>1</v>
      </c>
      <c r="AO423" s="168"/>
      <c r="AP423" s="168" t="s">
        <v>2</v>
      </c>
      <c r="AQ423">
        <v>51860435.149999999</v>
      </c>
      <c r="AR423">
        <v>566687.9</v>
      </c>
      <c r="AS423">
        <v>51293747.25</v>
      </c>
      <c r="AT423">
        <v>25855</v>
      </c>
      <c r="AU423">
        <v>499</v>
      </c>
      <c r="AV423">
        <v>14935</v>
      </c>
      <c r="AW423">
        <v>3649.8610901850875</v>
      </c>
      <c r="AX423">
        <v>43709863.640000001</v>
      </c>
      <c r="AY423">
        <v>928592.94587448286</v>
      </c>
      <c r="AZ423">
        <v>102793.08066132265</v>
      </c>
      <c r="BA423" t="s">
        <v>4985</v>
      </c>
      <c r="BB423">
        <v>1983.9004931347902</v>
      </c>
      <c r="BC423">
        <v>0</v>
      </c>
      <c r="BD423">
        <v>417844.54</v>
      </c>
      <c r="BE423" s="168"/>
      <c r="BF423">
        <v>43709863.640000001</v>
      </c>
      <c r="BG423">
        <v>83495000</v>
      </c>
    </row>
    <row r="424" spans="1:59" x14ac:dyDescent="0.25">
      <c r="A424" s="168" t="s">
        <v>812</v>
      </c>
      <c r="B424" s="168" t="s">
        <v>813</v>
      </c>
      <c r="C424" s="168" t="s">
        <v>2378</v>
      </c>
      <c r="D424" s="168" t="s">
        <v>2379</v>
      </c>
      <c r="E424" s="168" t="s">
        <v>2380</v>
      </c>
      <c r="F424" s="168" t="s">
        <v>4347</v>
      </c>
      <c r="G424" s="168" t="s">
        <v>3347</v>
      </c>
      <c r="H424" s="168" t="s">
        <v>498</v>
      </c>
      <c r="I424" s="168" t="s">
        <v>3348</v>
      </c>
      <c r="J424" s="168" t="s">
        <v>3347</v>
      </c>
      <c r="K424">
        <v>0</v>
      </c>
      <c r="L424">
        <v>100413.13</v>
      </c>
      <c r="M424">
        <v>0</v>
      </c>
      <c r="N424">
        <v>100413.13</v>
      </c>
      <c r="O424">
        <v>1</v>
      </c>
      <c r="P424">
        <v>19</v>
      </c>
      <c r="Q424">
        <v>32</v>
      </c>
      <c r="R424" s="168" t="s">
        <v>4347</v>
      </c>
      <c r="S424" s="168" t="s">
        <v>4348</v>
      </c>
      <c r="T424" s="168" t="s">
        <v>4349</v>
      </c>
      <c r="U424">
        <v>0</v>
      </c>
      <c r="V424">
        <v>1</v>
      </c>
      <c r="W424" s="168" t="s">
        <v>3349</v>
      </c>
      <c r="X424" s="168" t="s">
        <v>2902</v>
      </c>
      <c r="Y424">
        <v>604393.38</v>
      </c>
      <c r="Z424">
        <v>0</v>
      </c>
      <c r="AA424">
        <v>604393.38</v>
      </c>
      <c r="AB424">
        <v>5</v>
      </c>
      <c r="AC424">
        <v>262</v>
      </c>
      <c r="AD424">
        <v>136</v>
      </c>
      <c r="AE424">
        <v>120878.67600000001</v>
      </c>
      <c r="AF424" t="s">
        <v>5151</v>
      </c>
      <c r="AG424">
        <v>2306.844961832061</v>
      </c>
      <c r="AH424">
        <v>0</v>
      </c>
      <c r="AI424">
        <v>299.85000000000002</v>
      </c>
      <c r="AJ424" s="168" t="s">
        <v>2381</v>
      </c>
      <c r="AK424">
        <v>512338.76</v>
      </c>
      <c r="AL424">
        <v>950000</v>
      </c>
      <c r="AM424" s="168" t="s">
        <v>3</v>
      </c>
      <c r="AN424" s="168" t="s">
        <v>1</v>
      </c>
      <c r="AO424" s="168"/>
      <c r="AP424" s="168" t="s">
        <v>2</v>
      </c>
      <c r="AQ424">
        <v>51860435.149999999</v>
      </c>
      <c r="AR424">
        <v>566687.9</v>
      </c>
      <c r="AS424">
        <v>51293747.25</v>
      </c>
      <c r="AT424">
        <v>25855</v>
      </c>
      <c r="AU424">
        <v>499</v>
      </c>
      <c r="AV424">
        <v>14935</v>
      </c>
      <c r="AW424">
        <v>3649.8610901850875</v>
      </c>
      <c r="AX424">
        <v>43709863.640000001</v>
      </c>
      <c r="AY424">
        <v>928592.94587448286</v>
      </c>
      <c r="AZ424">
        <v>102793.08066132265</v>
      </c>
      <c r="BA424" t="s">
        <v>4985</v>
      </c>
      <c r="BB424">
        <v>1983.9004931347902</v>
      </c>
      <c r="BC424">
        <v>0</v>
      </c>
      <c r="BD424">
        <v>417844.54</v>
      </c>
      <c r="BE424" s="168"/>
      <c r="BF424">
        <v>43709863.640000001</v>
      </c>
      <c r="BG424">
        <v>83495000</v>
      </c>
    </row>
    <row r="425" spans="1:59" x14ac:dyDescent="0.25">
      <c r="A425" s="168" t="s">
        <v>812</v>
      </c>
      <c r="B425" s="168" t="s">
        <v>813</v>
      </c>
      <c r="C425" s="168" t="s">
        <v>2378</v>
      </c>
      <c r="D425" s="168" t="s">
        <v>2379</v>
      </c>
      <c r="E425" s="168" t="s">
        <v>2380</v>
      </c>
      <c r="F425" s="168" t="s">
        <v>4944</v>
      </c>
      <c r="G425" s="168" t="s">
        <v>3350</v>
      </c>
      <c r="H425" s="168" t="s">
        <v>499</v>
      </c>
      <c r="I425" s="168" t="s">
        <v>3351</v>
      </c>
      <c r="J425" s="168" t="s">
        <v>3350</v>
      </c>
      <c r="K425">
        <v>0</v>
      </c>
      <c r="L425">
        <v>102877.14</v>
      </c>
      <c r="M425">
        <v>0</v>
      </c>
      <c r="N425">
        <v>102877.14</v>
      </c>
      <c r="O425">
        <v>1</v>
      </c>
      <c r="P425">
        <v>28</v>
      </c>
      <c r="Q425">
        <v>52</v>
      </c>
      <c r="R425" s="168" t="s">
        <v>4944</v>
      </c>
      <c r="S425" s="168" t="s">
        <v>4945</v>
      </c>
      <c r="T425" s="168" t="s">
        <v>4946</v>
      </c>
      <c r="U425">
        <v>0</v>
      </c>
      <c r="V425">
        <v>2</v>
      </c>
      <c r="W425" s="168" t="s">
        <v>3352</v>
      </c>
      <c r="X425" s="168" t="s">
        <v>2915</v>
      </c>
      <c r="Y425">
        <v>604393.38</v>
      </c>
      <c r="Z425">
        <v>0</v>
      </c>
      <c r="AA425">
        <v>604393.38</v>
      </c>
      <c r="AB425">
        <v>5</v>
      </c>
      <c r="AC425">
        <v>262</v>
      </c>
      <c r="AD425">
        <v>136</v>
      </c>
      <c r="AE425">
        <v>120878.67600000001</v>
      </c>
      <c r="AF425" t="s">
        <v>5151</v>
      </c>
      <c r="AG425">
        <v>2306.844961832061</v>
      </c>
      <c r="AH425">
        <v>0</v>
      </c>
      <c r="AI425">
        <v>299.85000000000002</v>
      </c>
      <c r="AJ425" s="168" t="s">
        <v>2381</v>
      </c>
      <c r="AK425">
        <v>512338.76</v>
      </c>
      <c r="AL425">
        <v>950000</v>
      </c>
      <c r="AM425" s="168" t="s">
        <v>3</v>
      </c>
      <c r="AN425" s="168" t="s">
        <v>1</v>
      </c>
      <c r="AO425" s="168"/>
      <c r="AP425" s="168" t="s">
        <v>2</v>
      </c>
      <c r="AQ425">
        <v>51860435.149999999</v>
      </c>
      <c r="AR425">
        <v>566687.9</v>
      </c>
      <c r="AS425">
        <v>51293747.25</v>
      </c>
      <c r="AT425">
        <v>25855</v>
      </c>
      <c r="AU425">
        <v>499</v>
      </c>
      <c r="AV425">
        <v>14935</v>
      </c>
      <c r="AW425">
        <v>3649.8610901850875</v>
      </c>
      <c r="AX425">
        <v>43709863.640000001</v>
      </c>
      <c r="AY425">
        <v>928592.94587448286</v>
      </c>
      <c r="AZ425">
        <v>102793.08066132265</v>
      </c>
      <c r="BA425" t="s">
        <v>4985</v>
      </c>
      <c r="BB425">
        <v>1983.9004931347902</v>
      </c>
      <c r="BC425">
        <v>0</v>
      </c>
      <c r="BD425">
        <v>417844.54</v>
      </c>
      <c r="BE425" s="168"/>
      <c r="BF425">
        <v>43709863.640000001</v>
      </c>
      <c r="BG425">
        <v>83495000</v>
      </c>
    </row>
    <row r="426" spans="1:59" x14ac:dyDescent="0.25">
      <c r="A426" s="168" t="s">
        <v>812</v>
      </c>
      <c r="B426" s="168" t="s">
        <v>813</v>
      </c>
      <c r="C426" s="168" t="s">
        <v>2378</v>
      </c>
      <c r="D426" s="168" t="s">
        <v>2379</v>
      </c>
      <c r="E426" s="168" t="s">
        <v>2380</v>
      </c>
      <c r="F426" s="168" t="s">
        <v>5152</v>
      </c>
      <c r="G426" s="168" t="s">
        <v>3353</v>
      </c>
      <c r="H426" s="168" t="s">
        <v>500</v>
      </c>
      <c r="I426" s="168" t="s">
        <v>3354</v>
      </c>
      <c r="J426" s="168" t="s">
        <v>3353</v>
      </c>
      <c r="K426">
        <v>299.85000000000002</v>
      </c>
      <c r="L426">
        <v>150545.54</v>
      </c>
      <c r="M426">
        <v>0</v>
      </c>
      <c r="N426">
        <v>150545.54</v>
      </c>
      <c r="O426">
        <v>1</v>
      </c>
      <c r="P426">
        <v>27</v>
      </c>
      <c r="Q426">
        <v>57</v>
      </c>
      <c r="R426" s="168" t="s">
        <v>5152</v>
      </c>
      <c r="S426" s="168" t="s">
        <v>5153</v>
      </c>
      <c r="T426" s="168" t="s">
        <v>5154</v>
      </c>
      <c r="U426">
        <v>0</v>
      </c>
      <c r="V426">
        <v>3</v>
      </c>
      <c r="W426" s="168" t="s">
        <v>3355</v>
      </c>
      <c r="X426" s="168" t="s">
        <v>2924</v>
      </c>
      <c r="Y426">
        <v>604393.38</v>
      </c>
      <c r="Z426">
        <v>0</v>
      </c>
      <c r="AA426">
        <v>604393.38</v>
      </c>
      <c r="AB426">
        <v>5</v>
      </c>
      <c r="AC426">
        <v>262</v>
      </c>
      <c r="AD426">
        <v>136</v>
      </c>
      <c r="AE426">
        <v>120878.67600000001</v>
      </c>
      <c r="AF426" t="s">
        <v>5151</v>
      </c>
      <c r="AG426">
        <v>2306.844961832061</v>
      </c>
      <c r="AH426">
        <v>0</v>
      </c>
      <c r="AI426">
        <v>299.85000000000002</v>
      </c>
      <c r="AJ426" s="168" t="s">
        <v>2381</v>
      </c>
      <c r="AK426">
        <v>512338.76</v>
      </c>
      <c r="AL426">
        <v>950000</v>
      </c>
      <c r="AM426" s="168" t="s">
        <v>3</v>
      </c>
      <c r="AN426" s="168" t="s">
        <v>1</v>
      </c>
      <c r="AO426" s="168"/>
      <c r="AP426" s="168" t="s">
        <v>2</v>
      </c>
      <c r="AQ426">
        <v>51860435.149999999</v>
      </c>
      <c r="AR426">
        <v>566687.9</v>
      </c>
      <c r="AS426">
        <v>51293747.25</v>
      </c>
      <c r="AT426">
        <v>25855</v>
      </c>
      <c r="AU426">
        <v>499</v>
      </c>
      <c r="AV426">
        <v>14935</v>
      </c>
      <c r="AW426">
        <v>3649.8610901850875</v>
      </c>
      <c r="AX426">
        <v>43709863.640000001</v>
      </c>
      <c r="AY426">
        <v>928592.94587448286</v>
      </c>
      <c r="AZ426">
        <v>102793.08066132265</v>
      </c>
      <c r="BA426" t="s">
        <v>4985</v>
      </c>
      <c r="BB426">
        <v>1983.9004931347902</v>
      </c>
      <c r="BC426">
        <v>0</v>
      </c>
      <c r="BD426">
        <v>417844.54</v>
      </c>
      <c r="BE426" s="168"/>
      <c r="BF426">
        <v>43709863.640000001</v>
      </c>
      <c r="BG426">
        <v>83495000</v>
      </c>
    </row>
    <row r="427" spans="1:59" x14ac:dyDescent="0.25">
      <c r="A427" s="168" t="s">
        <v>812</v>
      </c>
      <c r="B427" s="168" t="s">
        <v>813</v>
      </c>
      <c r="C427" s="168" t="s">
        <v>2378</v>
      </c>
      <c r="D427" s="168" t="s">
        <v>2379</v>
      </c>
      <c r="E427" s="168" t="s">
        <v>2380</v>
      </c>
      <c r="F427" s="168" t="s">
        <v>4149</v>
      </c>
      <c r="G427" s="168" t="s">
        <v>3356</v>
      </c>
      <c r="H427" s="168" t="s">
        <v>501</v>
      </c>
      <c r="I427" s="168" t="s">
        <v>2382</v>
      </c>
      <c r="J427" s="168" t="s">
        <v>3356</v>
      </c>
      <c r="K427">
        <v>0</v>
      </c>
      <c r="L427">
        <v>103257.84</v>
      </c>
      <c r="M427">
        <v>0</v>
      </c>
      <c r="N427">
        <v>103257.84</v>
      </c>
      <c r="O427">
        <v>1</v>
      </c>
      <c r="P427">
        <v>33</v>
      </c>
      <c r="Q427">
        <v>62</v>
      </c>
      <c r="R427" s="168" t="s">
        <v>4149</v>
      </c>
      <c r="S427" s="168" t="s">
        <v>4150</v>
      </c>
      <c r="T427" s="168" t="s">
        <v>4947</v>
      </c>
      <c r="U427">
        <v>0</v>
      </c>
      <c r="V427">
        <v>4</v>
      </c>
      <c r="W427" s="168" t="s">
        <v>3357</v>
      </c>
      <c r="X427" s="168" t="s">
        <v>2915</v>
      </c>
      <c r="Y427">
        <v>604393.38</v>
      </c>
      <c r="Z427">
        <v>0</v>
      </c>
      <c r="AA427">
        <v>604393.38</v>
      </c>
      <c r="AB427">
        <v>5</v>
      </c>
      <c r="AC427">
        <v>262</v>
      </c>
      <c r="AD427">
        <v>136</v>
      </c>
      <c r="AE427">
        <v>120878.67600000001</v>
      </c>
      <c r="AF427" t="s">
        <v>5151</v>
      </c>
      <c r="AG427">
        <v>2306.844961832061</v>
      </c>
      <c r="AH427">
        <v>0</v>
      </c>
      <c r="AI427">
        <v>299.85000000000002</v>
      </c>
      <c r="AJ427" s="168" t="s">
        <v>2381</v>
      </c>
      <c r="AK427">
        <v>512338.76</v>
      </c>
      <c r="AL427">
        <v>950000</v>
      </c>
      <c r="AM427" s="168" t="s">
        <v>3</v>
      </c>
      <c r="AN427" s="168" t="s">
        <v>1</v>
      </c>
      <c r="AO427" s="168"/>
      <c r="AP427" s="168" t="s">
        <v>2</v>
      </c>
      <c r="AQ427">
        <v>51860435.149999999</v>
      </c>
      <c r="AR427">
        <v>566687.9</v>
      </c>
      <c r="AS427">
        <v>51293747.25</v>
      </c>
      <c r="AT427">
        <v>25855</v>
      </c>
      <c r="AU427">
        <v>499</v>
      </c>
      <c r="AV427">
        <v>14935</v>
      </c>
      <c r="AW427">
        <v>3649.8610901850875</v>
      </c>
      <c r="AX427">
        <v>43709863.640000001</v>
      </c>
      <c r="AY427">
        <v>928592.94587448286</v>
      </c>
      <c r="AZ427">
        <v>102793.08066132265</v>
      </c>
      <c r="BA427" t="s">
        <v>4985</v>
      </c>
      <c r="BB427">
        <v>1983.9004931347902</v>
      </c>
      <c r="BC427">
        <v>0</v>
      </c>
      <c r="BD427">
        <v>417844.54</v>
      </c>
      <c r="BE427" s="168"/>
      <c r="BF427">
        <v>43709863.640000001</v>
      </c>
      <c r="BG427">
        <v>83495000</v>
      </c>
    </row>
    <row r="428" spans="1:59" x14ac:dyDescent="0.25">
      <c r="A428" s="168" t="s">
        <v>812</v>
      </c>
      <c r="B428" s="168" t="s">
        <v>813</v>
      </c>
      <c r="C428" s="168" t="s">
        <v>2378</v>
      </c>
      <c r="D428" s="168" t="s">
        <v>2379</v>
      </c>
      <c r="E428" s="168" t="s">
        <v>2380</v>
      </c>
      <c r="F428" s="168" t="s">
        <v>4567</v>
      </c>
      <c r="G428" s="168" t="s">
        <v>2383</v>
      </c>
      <c r="H428" s="168" t="s">
        <v>502</v>
      </c>
      <c r="I428" s="168" t="s">
        <v>2384</v>
      </c>
      <c r="J428" s="168" t="s">
        <v>2383</v>
      </c>
      <c r="K428">
        <v>0</v>
      </c>
      <c r="L428">
        <v>147299.73000000001</v>
      </c>
      <c r="M428">
        <v>0</v>
      </c>
      <c r="N428">
        <v>147299.73000000001</v>
      </c>
      <c r="O428">
        <v>1</v>
      </c>
      <c r="P428">
        <v>29</v>
      </c>
      <c r="Q428">
        <v>59</v>
      </c>
      <c r="R428" s="168" t="s">
        <v>4567</v>
      </c>
      <c r="S428" s="168" t="s">
        <v>4568</v>
      </c>
      <c r="T428" s="168" t="s">
        <v>4569</v>
      </c>
      <c r="U428">
        <v>0</v>
      </c>
      <c r="V428">
        <v>5</v>
      </c>
      <c r="W428" s="168" t="s">
        <v>2385</v>
      </c>
      <c r="X428" s="168" t="s">
        <v>2915</v>
      </c>
      <c r="Y428">
        <v>604393.38</v>
      </c>
      <c r="Z428">
        <v>0</v>
      </c>
      <c r="AA428">
        <v>604393.38</v>
      </c>
      <c r="AB428">
        <v>5</v>
      </c>
      <c r="AC428">
        <v>262</v>
      </c>
      <c r="AD428">
        <v>136</v>
      </c>
      <c r="AE428">
        <v>120878.67600000001</v>
      </c>
      <c r="AF428" t="s">
        <v>5151</v>
      </c>
      <c r="AG428">
        <v>2306.844961832061</v>
      </c>
      <c r="AH428">
        <v>0</v>
      </c>
      <c r="AI428">
        <v>299.85000000000002</v>
      </c>
      <c r="AJ428" s="168" t="s">
        <v>2381</v>
      </c>
      <c r="AK428">
        <v>512338.76</v>
      </c>
      <c r="AL428">
        <v>950000</v>
      </c>
      <c r="AM428" s="168" t="s">
        <v>3</v>
      </c>
      <c r="AN428" s="168" t="s">
        <v>1</v>
      </c>
      <c r="AO428" s="168"/>
      <c r="AP428" s="168" t="s">
        <v>2</v>
      </c>
      <c r="AQ428">
        <v>51860435.149999999</v>
      </c>
      <c r="AR428">
        <v>566687.9</v>
      </c>
      <c r="AS428">
        <v>51293747.25</v>
      </c>
      <c r="AT428">
        <v>25855</v>
      </c>
      <c r="AU428">
        <v>499</v>
      </c>
      <c r="AV428">
        <v>14935</v>
      </c>
      <c r="AW428">
        <v>3649.8610901850875</v>
      </c>
      <c r="AX428">
        <v>43709863.640000001</v>
      </c>
      <c r="AY428">
        <v>928592.94587448286</v>
      </c>
      <c r="AZ428">
        <v>102793.08066132265</v>
      </c>
      <c r="BA428" t="s">
        <v>4985</v>
      </c>
      <c r="BB428">
        <v>1983.9004931347902</v>
      </c>
      <c r="BC428">
        <v>0</v>
      </c>
      <c r="BD428">
        <v>417844.54</v>
      </c>
      <c r="BE428" s="168"/>
      <c r="BF428">
        <v>43709863.640000001</v>
      </c>
      <c r="BG428">
        <v>83495000</v>
      </c>
    </row>
    <row r="429" spans="1:59" x14ac:dyDescent="0.25">
      <c r="A429" s="168" t="s">
        <v>814</v>
      </c>
      <c r="B429" s="168" t="s">
        <v>815</v>
      </c>
      <c r="C429" s="168" t="s">
        <v>2386</v>
      </c>
      <c r="D429" s="168" t="s">
        <v>2387</v>
      </c>
      <c r="E429" s="168" t="s">
        <v>2388</v>
      </c>
      <c r="F429" s="168" t="s">
        <v>3974</v>
      </c>
      <c r="G429" s="168" t="s">
        <v>3101</v>
      </c>
      <c r="H429" s="168" t="s">
        <v>525</v>
      </c>
      <c r="I429" s="168" t="s">
        <v>3102</v>
      </c>
      <c r="J429" s="168" t="s">
        <v>3101</v>
      </c>
      <c r="K429">
        <v>0</v>
      </c>
      <c r="L429">
        <v>100080.76</v>
      </c>
      <c r="M429">
        <v>0</v>
      </c>
      <c r="N429">
        <v>100080.76</v>
      </c>
      <c r="O429">
        <v>1</v>
      </c>
      <c r="P429">
        <v>53</v>
      </c>
      <c r="Q429">
        <v>70</v>
      </c>
      <c r="R429" s="168" t="s">
        <v>3974</v>
      </c>
      <c r="S429" s="168" t="s">
        <v>3975</v>
      </c>
      <c r="T429" s="168" t="s">
        <v>3976</v>
      </c>
      <c r="U429">
        <v>0</v>
      </c>
      <c r="V429">
        <v>1</v>
      </c>
      <c r="W429" s="168" t="s">
        <v>3103</v>
      </c>
      <c r="X429" s="168" t="s">
        <v>2915</v>
      </c>
      <c r="Y429">
        <v>979692.88</v>
      </c>
      <c r="Z429">
        <v>0</v>
      </c>
      <c r="AA429">
        <v>979692.88</v>
      </c>
      <c r="AB429">
        <v>6</v>
      </c>
      <c r="AC429">
        <v>476</v>
      </c>
      <c r="AD429">
        <v>306</v>
      </c>
      <c r="AE429" t="s">
        <v>4350</v>
      </c>
      <c r="AF429" t="s">
        <v>4351</v>
      </c>
      <c r="AG429">
        <v>2058.1783193277311</v>
      </c>
      <c r="AH429">
        <v>0</v>
      </c>
      <c r="AI429">
        <v>0</v>
      </c>
      <c r="AJ429" s="168" t="s">
        <v>2391</v>
      </c>
      <c r="AK429">
        <v>831757.83</v>
      </c>
      <c r="AL429">
        <v>1120000</v>
      </c>
      <c r="AM429" s="168" t="s">
        <v>3</v>
      </c>
      <c r="AN429" s="168" t="s">
        <v>1</v>
      </c>
      <c r="AO429" s="168"/>
      <c r="AP429" s="168" t="s">
        <v>2</v>
      </c>
      <c r="AQ429">
        <v>51860435.149999999</v>
      </c>
      <c r="AR429">
        <v>566687.9</v>
      </c>
      <c r="AS429">
        <v>51293747.25</v>
      </c>
      <c r="AT429">
        <v>25855</v>
      </c>
      <c r="AU429">
        <v>499</v>
      </c>
      <c r="AV429">
        <v>14935</v>
      </c>
      <c r="AW429">
        <v>3649.8610901850875</v>
      </c>
      <c r="AX429">
        <v>43709863.640000001</v>
      </c>
      <c r="AY429">
        <v>928592.94587448286</v>
      </c>
      <c r="AZ429">
        <v>102793.08066132265</v>
      </c>
      <c r="BA429" t="s">
        <v>4985</v>
      </c>
      <c r="BB429">
        <v>1983.9004931347902</v>
      </c>
      <c r="BC429">
        <v>0</v>
      </c>
      <c r="BD429">
        <v>417844.54</v>
      </c>
      <c r="BE429" s="168"/>
      <c r="BF429">
        <v>43709863.640000001</v>
      </c>
      <c r="BG429">
        <v>83495000</v>
      </c>
    </row>
    <row r="430" spans="1:59" x14ac:dyDescent="0.25">
      <c r="A430" s="168" t="s">
        <v>814</v>
      </c>
      <c r="B430" s="168" t="s">
        <v>815</v>
      </c>
      <c r="C430" s="168" t="s">
        <v>2386</v>
      </c>
      <c r="D430" s="168" t="s">
        <v>2387</v>
      </c>
      <c r="E430" s="168" t="s">
        <v>2388</v>
      </c>
      <c r="F430" s="168" t="s">
        <v>4151</v>
      </c>
      <c r="G430" s="168" t="s">
        <v>3570</v>
      </c>
      <c r="H430" s="168" t="s">
        <v>526</v>
      </c>
      <c r="I430" s="168" t="s">
        <v>3571</v>
      </c>
      <c r="J430" s="168" t="s">
        <v>3570</v>
      </c>
      <c r="K430">
        <v>0</v>
      </c>
      <c r="L430">
        <v>101845.82</v>
      </c>
      <c r="M430">
        <v>0</v>
      </c>
      <c r="N430">
        <v>101845.82</v>
      </c>
      <c r="O430">
        <v>1</v>
      </c>
      <c r="P430">
        <v>50</v>
      </c>
      <c r="Q430">
        <v>79</v>
      </c>
      <c r="R430" s="168" t="s">
        <v>4151</v>
      </c>
      <c r="S430" s="168" t="s">
        <v>4152</v>
      </c>
      <c r="T430" s="168" t="s">
        <v>4153</v>
      </c>
      <c r="U430">
        <v>0</v>
      </c>
      <c r="V430">
        <v>2</v>
      </c>
      <c r="W430" s="168" t="s">
        <v>3572</v>
      </c>
      <c r="X430" s="168" t="s">
        <v>2902</v>
      </c>
      <c r="Y430">
        <v>979692.88</v>
      </c>
      <c r="Z430">
        <v>0</v>
      </c>
      <c r="AA430">
        <v>979692.88</v>
      </c>
      <c r="AB430">
        <v>6</v>
      </c>
      <c r="AC430">
        <v>476</v>
      </c>
      <c r="AD430">
        <v>306</v>
      </c>
      <c r="AE430" t="s">
        <v>4350</v>
      </c>
      <c r="AF430" t="s">
        <v>4351</v>
      </c>
      <c r="AG430">
        <v>2058.1783193277311</v>
      </c>
      <c r="AH430">
        <v>0</v>
      </c>
      <c r="AI430">
        <v>0</v>
      </c>
      <c r="AJ430" s="168" t="s">
        <v>2391</v>
      </c>
      <c r="AK430">
        <v>831757.83</v>
      </c>
      <c r="AL430">
        <v>1120000</v>
      </c>
      <c r="AM430" s="168" t="s">
        <v>3</v>
      </c>
      <c r="AN430" s="168" t="s">
        <v>1</v>
      </c>
      <c r="AO430" s="168"/>
      <c r="AP430" s="168" t="s">
        <v>2</v>
      </c>
      <c r="AQ430">
        <v>51860435.149999999</v>
      </c>
      <c r="AR430">
        <v>566687.9</v>
      </c>
      <c r="AS430">
        <v>51293747.25</v>
      </c>
      <c r="AT430">
        <v>25855</v>
      </c>
      <c r="AU430">
        <v>499</v>
      </c>
      <c r="AV430">
        <v>14935</v>
      </c>
      <c r="AW430">
        <v>3649.8610901850875</v>
      </c>
      <c r="AX430">
        <v>43709863.640000001</v>
      </c>
      <c r="AY430">
        <v>928592.94587448286</v>
      </c>
      <c r="AZ430">
        <v>102793.08066132265</v>
      </c>
      <c r="BA430" t="s">
        <v>4985</v>
      </c>
      <c r="BB430">
        <v>1983.9004931347902</v>
      </c>
      <c r="BC430">
        <v>0</v>
      </c>
      <c r="BD430">
        <v>417844.54</v>
      </c>
      <c r="BE430" s="168"/>
      <c r="BF430">
        <v>43709863.640000001</v>
      </c>
      <c r="BG430">
        <v>83495000</v>
      </c>
    </row>
    <row r="431" spans="1:59" x14ac:dyDescent="0.25">
      <c r="A431" s="168" t="s">
        <v>814</v>
      </c>
      <c r="B431" s="168" t="s">
        <v>815</v>
      </c>
      <c r="C431" s="168" t="s">
        <v>2386</v>
      </c>
      <c r="D431" s="168" t="s">
        <v>2387</v>
      </c>
      <c r="E431" s="168" t="s">
        <v>2388</v>
      </c>
      <c r="F431" s="168" t="s">
        <v>4352</v>
      </c>
      <c r="G431" s="168" t="s">
        <v>2389</v>
      </c>
      <c r="H431" s="168" t="s">
        <v>528</v>
      </c>
      <c r="I431" s="168" t="s">
        <v>527</v>
      </c>
      <c r="J431" s="168" t="s">
        <v>2389</v>
      </c>
      <c r="K431">
        <v>0</v>
      </c>
      <c r="L431">
        <v>224255.46</v>
      </c>
      <c r="M431">
        <v>0</v>
      </c>
      <c r="N431">
        <v>224255.46</v>
      </c>
      <c r="O431">
        <v>1</v>
      </c>
      <c r="P431">
        <v>50</v>
      </c>
      <c r="Q431">
        <v>88</v>
      </c>
      <c r="R431" s="168" t="s">
        <v>4352</v>
      </c>
      <c r="S431" s="168" t="s">
        <v>4353</v>
      </c>
      <c r="T431" s="168" t="s">
        <v>4354</v>
      </c>
      <c r="U431">
        <v>0</v>
      </c>
      <c r="V431">
        <v>3</v>
      </c>
      <c r="W431" s="168" t="s">
        <v>2390</v>
      </c>
      <c r="X431" s="168" t="s">
        <v>2902</v>
      </c>
      <c r="Y431">
        <v>979692.88</v>
      </c>
      <c r="Z431">
        <v>0</v>
      </c>
      <c r="AA431">
        <v>979692.88</v>
      </c>
      <c r="AB431">
        <v>6</v>
      </c>
      <c r="AC431">
        <v>476</v>
      </c>
      <c r="AD431">
        <v>306</v>
      </c>
      <c r="AE431" t="s">
        <v>4350</v>
      </c>
      <c r="AF431" t="s">
        <v>4351</v>
      </c>
      <c r="AG431">
        <v>2058.1783193277311</v>
      </c>
      <c r="AH431">
        <v>0</v>
      </c>
      <c r="AI431">
        <v>0</v>
      </c>
      <c r="AJ431" s="168" t="s">
        <v>2391</v>
      </c>
      <c r="AK431">
        <v>831757.83</v>
      </c>
      <c r="AL431">
        <v>1120000</v>
      </c>
      <c r="AM431" s="168" t="s">
        <v>3</v>
      </c>
      <c r="AN431" s="168" t="s">
        <v>1</v>
      </c>
      <c r="AO431" s="168"/>
      <c r="AP431" s="168" t="s">
        <v>2</v>
      </c>
      <c r="AQ431">
        <v>51860435.149999999</v>
      </c>
      <c r="AR431">
        <v>566687.9</v>
      </c>
      <c r="AS431">
        <v>51293747.25</v>
      </c>
      <c r="AT431">
        <v>25855</v>
      </c>
      <c r="AU431">
        <v>499</v>
      </c>
      <c r="AV431">
        <v>14935</v>
      </c>
      <c r="AW431">
        <v>3649.8610901850875</v>
      </c>
      <c r="AX431">
        <v>43709863.640000001</v>
      </c>
      <c r="AY431">
        <v>928592.94587448286</v>
      </c>
      <c r="AZ431">
        <v>102793.08066132265</v>
      </c>
      <c r="BA431" t="s">
        <v>4985</v>
      </c>
      <c r="BB431">
        <v>1983.9004931347902</v>
      </c>
      <c r="BC431">
        <v>0</v>
      </c>
      <c r="BD431">
        <v>417844.54</v>
      </c>
      <c r="BE431" s="168"/>
      <c r="BF431">
        <v>43709863.640000001</v>
      </c>
      <c r="BG431">
        <v>83495000</v>
      </c>
    </row>
    <row r="432" spans="1:59" x14ac:dyDescent="0.25">
      <c r="A432" s="168" t="s">
        <v>814</v>
      </c>
      <c r="B432" s="168" t="s">
        <v>815</v>
      </c>
      <c r="C432" s="168" t="s">
        <v>2386</v>
      </c>
      <c r="D432" s="168" t="s">
        <v>2387</v>
      </c>
      <c r="E432" s="168" t="s">
        <v>2388</v>
      </c>
      <c r="F432" s="168" t="s">
        <v>3977</v>
      </c>
      <c r="G432" s="168" t="s">
        <v>2392</v>
      </c>
      <c r="H432" s="168" t="s">
        <v>529</v>
      </c>
      <c r="I432" s="168" t="s">
        <v>2393</v>
      </c>
      <c r="J432" s="168" t="s">
        <v>2392</v>
      </c>
      <c r="K432">
        <v>0</v>
      </c>
      <c r="L432">
        <v>155578.56</v>
      </c>
      <c r="M432">
        <v>0</v>
      </c>
      <c r="N432">
        <v>155578.56</v>
      </c>
      <c r="O432">
        <v>1</v>
      </c>
      <c r="P432">
        <v>51</v>
      </c>
      <c r="Q432">
        <v>73</v>
      </c>
      <c r="R432" s="168" t="s">
        <v>3977</v>
      </c>
      <c r="S432" s="168" t="s">
        <v>3978</v>
      </c>
      <c r="T432" s="168" t="s">
        <v>3979</v>
      </c>
      <c r="U432">
        <v>0</v>
      </c>
      <c r="V432">
        <v>4</v>
      </c>
      <c r="W432" s="168" t="s">
        <v>2394</v>
      </c>
      <c r="X432" s="168" t="s">
        <v>2902</v>
      </c>
      <c r="Y432">
        <v>979692.88</v>
      </c>
      <c r="Z432">
        <v>0</v>
      </c>
      <c r="AA432">
        <v>979692.88</v>
      </c>
      <c r="AB432">
        <v>6</v>
      </c>
      <c r="AC432">
        <v>476</v>
      </c>
      <c r="AD432">
        <v>306</v>
      </c>
      <c r="AE432" t="s">
        <v>4350</v>
      </c>
      <c r="AF432" t="s">
        <v>4351</v>
      </c>
      <c r="AG432">
        <v>2058.1783193277311</v>
      </c>
      <c r="AH432">
        <v>0</v>
      </c>
      <c r="AI432">
        <v>0</v>
      </c>
      <c r="AJ432" s="168" t="s">
        <v>2391</v>
      </c>
      <c r="AK432">
        <v>831757.83</v>
      </c>
      <c r="AL432">
        <v>1120000</v>
      </c>
      <c r="AM432" s="168" t="s">
        <v>3</v>
      </c>
      <c r="AN432" s="168" t="s">
        <v>1</v>
      </c>
      <c r="AO432" s="168"/>
      <c r="AP432" s="168" t="s">
        <v>2</v>
      </c>
      <c r="AQ432">
        <v>51860435.149999999</v>
      </c>
      <c r="AR432">
        <v>566687.9</v>
      </c>
      <c r="AS432">
        <v>51293747.25</v>
      </c>
      <c r="AT432">
        <v>25855</v>
      </c>
      <c r="AU432">
        <v>499</v>
      </c>
      <c r="AV432">
        <v>14935</v>
      </c>
      <c r="AW432">
        <v>3649.8610901850875</v>
      </c>
      <c r="AX432">
        <v>43709863.640000001</v>
      </c>
      <c r="AY432">
        <v>928592.94587448286</v>
      </c>
      <c r="AZ432">
        <v>102793.08066132265</v>
      </c>
      <c r="BA432" t="s">
        <v>4985</v>
      </c>
      <c r="BB432">
        <v>1983.9004931347902</v>
      </c>
      <c r="BC432">
        <v>0</v>
      </c>
      <c r="BD432">
        <v>417844.54</v>
      </c>
      <c r="BE432" s="168"/>
      <c r="BF432">
        <v>43709863.640000001</v>
      </c>
      <c r="BG432">
        <v>83495000</v>
      </c>
    </row>
    <row r="433" spans="1:59" x14ac:dyDescent="0.25">
      <c r="A433" s="168" t="s">
        <v>814</v>
      </c>
      <c r="B433" s="168" t="s">
        <v>815</v>
      </c>
      <c r="C433" s="168" t="s">
        <v>2386</v>
      </c>
      <c r="D433" s="168" t="s">
        <v>2387</v>
      </c>
      <c r="E433" s="168" t="s">
        <v>2388</v>
      </c>
      <c r="F433" s="168" t="s">
        <v>3786</v>
      </c>
      <c r="G433" s="168" t="s">
        <v>2820</v>
      </c>
      <c r="H433" s="168" t="s">
        <v>530</v>
      </c>
      <c r="I433" s="168" t="s">
        <v>2821</v>
      </c>
      <c r="J433" s="168" t="s">
        <v>2820</v>
      </c>
      <c r="K433">
        <v>0</v>
      </c>
      <c r="L433">
        <v>173859.28</v>
      </c>
      <c r="M433">
        <v>0</v>
      </c>
      <c r="N433">
        <v>173859.28</v>
      </c>
      <c r="O433">
        <v>1</v>
      </c>
      <c r="P433">
        <v>52</v>
      </c>
      <c r="Q433">
        <v>80</v>
      </c>
      <c r="R433" s="168" t="s">
        <v>3786</v>
      </c>
      <c r="S433" s="168" t="s">
        <v>3787</v>
      </c>
      <c r="T433" s="168" t="s">
        <v>3788</v>
      </c>
      <c r="U433">
        <v>0</v>
      </c>
      <c r="V433">
        <v>5</v>
      </c>
      <c r="W433" s="168" t="s">
        <v>2822</v>
      </c>
      <c r="X433" s="168" t="s">
        <v>2902</v>
      </c>
      <c r="Y433">
        <v>979692.88</v>
      </c>
      <c r="Z433">
        <v>0</v>
      </c>
      <c r="AA433">
        <v>979692.88</v>
      </c>
      <c r="AB433">
        <v>6</v>
      </c>
      <c r="AC433">
        <v>476</v>
      </c>
      <c r="AD433">
        <v>306</v>
      </c>
      <c r="AE433" t="s">
        <v>4350</v>
      </c>
      <c r="AF433" t="s">
        <v>4351</v>
      </c>
      <c r="AG433">
        <v>2058.1783193277311</v>
      </c>
      <c r="AH433">
        <v>0</v>
      </c>
      <c r="AI433">
        <v>0</v>
      </c>
      <c r="AJ433" s="168" t="s">
        <v>2391</v>
      </c>
      <c r="AK433">
        <v>831757.83</v>
      </c>
      <c r="AL433">
        <v>1120000</v>
      </c>
      <c r="AM433" s="168" t="s">
        <v>3</v>
      </c>
      <c r="AN433" s="168" t="s">
        <v>1</v>
      </c>
      <c r="AO433" s="168"/>
      <c r="AP433" s="168" t="s">
        <v>2</v>
      </c>
      <c r="AQ433">
        <v>51860435.149999999</v>
      </c>
      <c r="AR433">
        <v>566687.9</v>
      </c>
      <c r="AS433">
        <v>51293747.25</v>
      </c>
      <c r="AT433">
        <v>25855</v>
      </c>
      <c r="AU433">
        <v>499</v>
      </c>
      <c r="AV433">
        <v>14935</v>
      </c>
      <c r="AW433">
        <v>3649.8610901850875</v>
      </c>
      <c r="AX433">
        <v>43709863.640000001</v>
      </c>
      <c r="AY433">
        <v>928592.94587448286</v>
      </c>
      <c r="AZ433">
        <v>102793.08066132265</v>
      </c>
      <c r="BA433" t="s">
        <v>4985</v>
      </c>
      <c r="BB433">
        <v>1983.9004931347902</v>
      </c>
      <c r="BC433">
        <v>0</v>
      </c>
      <c r="BD433">
        <v>417844.54</v>
      </c>
      <c r="BE433" s="168"/>
      <c r="BF433">
        <v>43709863.640000001</v>
      </c>
      <c r="BG433">
        <v>83495000</v>
      </c>
    </row>
    <row r="434" spans="1:59" x14ac:dyDescent="0.25">
      <c r="A434" s="168" t="s">
        <v>814</v>
      </c>
      <c r="B434" s="168" t="s">
        <v>815</v>
      </c>
      <c r="C434" s="168" t="s">
        <v>2386</v>
      </c>
      <c r="D434" s="168" t="s">
        <v>2387</v>
      </c>
      <c r="E434" s="168" t="s">
        <v>2388</v>
      </c>
      <c r="F434" s="168" t="s">
        <v>3980</v>
      </c>
      <c r="G434" s="168" t="s">
        <v>2395</v>
      </c>
      <c r="H434" s="168" t="s">
        <v>531</v>
      </c>
      <c r="I434" s="168" t="s">
        <v>2396</v>
      </c>
      <c r="J434" s="168" t="s">
        <v>2395</v>
      </c>
      <c r="K434">
        <v>0</v>
      </c>
      <c r="L434">
        <v>224073</v>
      </c>
      <c r="M434">
        <v>0</v>
      </c>
      <c r="N434">
        <v>224073</v>
      </c>
      <c r="O434">
        <v>1</v>
      </c>
      <c r="P434">
        <v>50</v>
      </c>
      <c r="Q434">
        <v>86</v>
      </c>
      <c r="R434" s="168" t="s">
        <v>3980</v>
      </c>
      <c r="S434" s="168" t="s">
        <v>3981</v>
      </c>
      <c r="T434" s="168" t="s">
        <v>3982</v>
      </c>
      <c r="U434">
        <v>0</v>
      </c>
      <c r="V434">
        <v>6</v>
      </c>
      <c r="W434" s="168" t="s">
        <v>2397</v>
      </c>
      <c r="X434" s="168" t="s">
        <v>2902</v>
      </c>
      <c r="Y434">
        <v>979692.88</v>
      </c>
      <c r="Z434">
        <v>0</v>
      </c>
      <c r="AA434">
        <v>979692.88</v>
      </c>
      <c r="AB434">
        <v>6</v>
      </c>
      <c r="AC434">
        <v>476</v>
      </c>
      <c r="AD434">
        <v>306</v>
      </c>
      <c r="AE434" t="s">
        <v>4350</v>
      </c>
      <c r="AF434" t="s">
        <v>4351</v>
      </c>
      <c r="AG434">
        <v>2058.1783193277311</v>
      </c>
      <c r="AH434">
        <v>0</v>
      </c>
      <c r="AI434">
        <v>0</v>
      </c>
      <c r="AJ434" s="168" t="s">
        <v>2391</v>
      </c>
      <c r="AK434">
        <v>831757.83</v>
      </c>
      <c r="AL434">
        <v>1120000</v>
      </c>
      <c r="AM434" s="168" t="s">
        <v>3</v>
      </c>
      <c r="AN434" s="168" t="s">
        <v>1</v>
      </c>
      <c r="AO434" s="168"/>
      <c r="AP434" s="168" t="s">
        <v>2</v>
      </c>
      <c r="AQ434">
        <v>51860435.149999999</v>
      </c>
      <c r="AR434">
        <v>566687.9</v>
      </c>
      <c r="AS434">
        <v>51293747.25</v>
      </c>
      <c r="AT434">
        <v>25855</v>
      </c>
      <c r="AU434">
        <v>499</v>
      </c>
      <c r="AV434">
        <v>14935</v>
      </c>
      <c r="AW434">
        <v>3649.8610901850875</v>
      </c>
      <c r="AX434">
        <v>43709863.640000001</v>
      </c>
      <c r="AY434">
        <v>928592.94587448286</v>
      </c>
      <c r="AZ434">
        <v>102793.08066132265</v>
      </c>
      <c r="BA434" t="s">
        <v>4985</v>
      </c>
      <c r="BB434">
        <v>1983.9004931347902</v>
      </c>
      <c r="BC434">
        <v>0</v>
      </c>
      <c r="BD434">
        <v>417844.54</v>
      </c>
      <c r="BE434" s="168"/>
      <c r="BF434">
        <v>43709863.640000001</v>
      </c>
      <c r="BG434">
        <v>83495000</v>
      </c>
    </row>
    <row r="435" spans="1:59" x14ac:dyDescent="0.25">
      <c r="A435" s="168" t="s">
        <v>814</v>
      </c>
      <c r="B435" s="168" t="s">
        <v>815</v>
      </c>
      <c r="C435" s="168" t="s">
        <v>2595</v>
      </c>
      <c r="D435" s="168" t="s">
        <v>2596</v>
      </c>
      <c r="E435" s="168" t="s">
        <v>2597</v>
      </c>
      <c r="F435" s="168" t="s">
        <v>3983</v>
      </c>
      <c r="G435" s="168" t="s">
        <v>3104</v>
      </c>
      <c r="H435" s="168" t="s">
        <v>2784</v>
      </c>
      <c r="I435" s="168" t="s">
        <v>3105</v>
      </c>
      <c r="J435" s="168" t="s">
        <v>3104</v>
      </c>
      <c r="K435">
        <v>0</v>
      </c>
      <c r="L435">
        <v>57490.54</v>
      </c>
      <c r="M435">
        <v>0</v>
      </c>
      <c r="N435">
        <v>57490.54</v>
      </c>
      <c r="O435">
        <v>1</v>
      </c>
      <c r="P435">
        <v>18</v>
      </c>
      <c r="Q435">
        <v>26</v>
      </c>
      <c r="R435" s="168" t="s">
        <v>3983</v>
      </c>
      <c r="S435" s="168" t="s">
        <v>3984</v>
      </c>
      <c r="T435" s="168" t="s">
        <v>3985</v>
      </c>
      <c r="U435">
        <v>0</v>
      </c>
      <c r="V435">
        <v>1</v>
      </c>
      <c r="W435" s="168" t="s">
        <v>3106</v>
      </c>
      <c r="X435" s="168" t="s">
        <v>2902</v>
      </c>
      <c r="Y435">
        <v>431417</v>
      </c>
      <c r="Z435">
        <v>0</v>
      </c>
      <c r="AA435">
        <v>431417</v>
      </c>
      <c r="AB435">
        <v>4</v>
      </c>
      <c r="AC435">
        <v>149</v>
      </c>
      <c r="AD435">
        <v>83</v>
      </c>
      <c r="AE435">
        <v>107854.25</v>
      </c>
      <c r="AF435" t="s">
        <v>4570</v>
      </c>
      <c r="AG435">
        <v>2895.4161073825503</v>
      </c>
      <c r="AH435">
        <v>0</v>
      </c>
      <c r="AI435">
        <v>0</v>
      </c>
      <c r="AJ435" s="168" t="s">
        <v>2598</v>
      </c>
      <c r="AK435">
        <v>369317.98</v>
      </c>
      <c r="AL435">
        <v>770000</v>
      </c>
      <c r="AM435" s="168" t="s">
        <v>3</v>
      </c>
      <c r="AN435" s="168" t="s">
        <v>1</v>
      </c>
      <c r="AO435" s="168"/>
      <c r="AP435" s="168" t="s">
        <v>2</v>
      </c>
      <c r="AQ435">
        <v>51860435.149999999</v>
      </c>
      <c r="AR435">
        <v>566687.9</v>
      </c>
      <c r="AS435">
        <v>51293747.25</v>
      </c>
      <c r="AT435">
        <v>25855</v>
      </c>
      <c r="AU435">
        <v>499</v>
      </c>
      <c r="AV435">
        <v>14935</v>
      </c>
      <c r="AW435">
        <v>3649.8610901850875</v>
      </c>
      <c r="AX435">
        <v>43709863.640000001</v>
      </c>
      <c r="AY435">
        <v>928592.94587448286</v>
      </c>
      <c r="AZ435">
        <v>102793.08066132265</v>
      </c>
      <c r="BA435" t="s">
        <v>4985</v>
      </c>
      <c r="BB435">
        <v>1983.9004931347902</v>
      </c>
      <c r="BC435">
        <v>0</v>
      </c>
      <c r="BD435">
        <v>417844.54</v>
      </c>
      <c r="BE435" s="168"/>
      <c r="BF435">
        <v>43709863.640000001</v>
      </c>
      <c r="BG435">
        <v>83495000</v>
      </c>
    </row>
    <row r="436" spans="1:59" x14ac:dyDescent="0.25">
      <c r="A436" s="168" t="s">
        <v>814</v>
      </c>
      <c r="B436" s="168" t="s">
        <v>815</v>
      </c>
      <c r="C436" s="168" t="s">
        <v>2595</v>
      </c>
      <c r="D436" s="168" t="s">
        <v>2596</v>
      </c>
      <c r="E436" s="168" t="s">
        <v>2597</v>
      </c>
      <c r="F436" s="168" t="s">
        <v>4355</v>
      </c>
      <c r="G436" s="168" t="s">
        <v>515</v>
      </c>
      <c r="H436" s="168" t="s">
        <v>516</v>
      </c>
      <c r="I436" s="168" t="s">
        <v>514</v>
      </c>
      <c r="J436" s="168" t="s">
        <v>515</v>
      </c>
      <c r="K436">
        <v>0</v>
      </c>
      <c r="L436">
        <v>248044.33</v>
      </c>
      <c r="M436">
        <v>0</v>
      </c>
      <c r="N436">
        <v>248044.33</v>
      </c>
      <c r="O436">
        <v>1</v>
      </c>
      <c r="P436">
        <v>36</v>
      </c>
      <c r="Q436">
        <v>83</v>
      </c>
      <c r="R436" s="168" t="s">
        <v>4355</v>
      </c>
      <c r="S436" s="168" t="s">
        <v>4356</v>
      </c>
      <c r="T436" s="168" t="s">
        <v>4357</v>
      </c>
      <c r="U436">
        <v>0</v>
      </c>
      <c r="V436">
        <v>2</v>
      </c>
      <c r="W436" s="168" t="s">
        <v>821</v>
      </c>
      <c r="X436" s="168" t="s">
        <v>2949</v>
      </c>
      <c r="Y436">
        <v>431417</v>
      </c>
      <c r="Z436">
        <v>0</v>
      </c>
      <c r="AA436">
        <v>431417</v>
      </c>
      <c r="AB436">
        <v>4</v>
      </c>
      <c r="AC436">
        <v>149</v>
      </c>
      <c r="AD436">
        <v>83</v>
      </c>
      <c r="AE436">
        <v>107854.25</v>
      </c>
      <c r="AF436" t="s">
        <v>4570</v>
      </c>
      <c r="AG436">
        <v>2895.4161073825503</v>
      </c>
      <c r="AH436">
        <v>0</v>
      </c>
      <c r="AI436">
        <v>0</v>
      </c>
      <c r="AJ436" s="168" t="s">
        <v>2598</v>
      </c>
      <c r="AK436">
        <v>369317.98</v>
      </c>
      <c r="AL436">
        <v>770000</v>
      </c>
      <c r="AM436" s="168" t="s">
        <v>3</v>
      </c>
      <c r="AN436" s="168" t="s">
        <v>1</v>
      </c>
      <c r="AO436" s="168"/>
      <c r="AP436" s="168" t="s">
        <v>2</v>
      </c>
      <c r="AQ436">
        <v>51860435.149999999</v>
      </c>
      <c r="AR436">
        <v>566687.9</v>
      </c>
      <c r="AS436">
        <v>51293747.25</v>
      </c>
      <c r="AT436">
        <v>25855</v>
      </c>
      <c r="AU436">
        <v>499</v>
      </c>
      <c r="AV436">
        <v>14935</v>
      </c>
      <c r="AW436">
        <v>3649.8610901850875</v>
      </c>
      <c r="AX436">
        <v>43709863.640000001</v>
      </c>
      <c r="AY436">
        <v>928592.94587448286</v>
      </c>
      <c r="AZ436">
        <v>102793.08066132265</v>
      </c>
      <c r="BA436" t="s">
        <v>4985</v>
      </c>
      <c r="BB436">
        <v>1983.9004931347902</v>
      </c>
      <c r="BC436">
        <v>0</v>
      </c>
      <c r="BD436">
        <v>417844.54</v>
      </c>
      <c r="BE436" s="168"/>
      <c r="BF436">
        <v>43709863.640000001</v>
      </c>
      <c r="BG436">
        <v>83495000</v>
      </c>
    </row>
    <row r="437" spans="1:59" x14ac:dyDescent="0.25">
      <c r="A437" s="168" t="s">
        <v>814</v>
      </c>
      <c r="B437" s="168" t="s">
        <v>815</v>
      </c>
      <c r="C437" s="168" t="s">
        <v>2595</v>
      </c>
      <c r="D437" s="168" t="s">
        <v>2596</v>
      </c>
      <c r="E437" s="168" t="s">
        <v>2597</v>
      </c>
      <c r="F437" s="168" t="s">
        <v>4358</v>
      </c>
      <c r="G437" s="168" t="s">
        <v>3273</v>
      </c>
      <c r="H437" s="168" t="s">
        <v>2823</v>
      </c>
      <c r="I437" s="168" t="s">
        <v>2489</v>
      </c>
      <c r="J437" s="168" t="s">
        <v>3273</v>
      </c>
      <c r="K437">
        <v>0</v>
      </c>
      <c r="L437">
        <v>65395.57</v>
      </c>
      <c r="M437">
        <v>0</v>
      </c>
      <c r="N437">
        <v>65395.57</v>
      </c>
      <c r="O437">
        <v>1</v>
      </c>
      <c r="P437">
        <v>18</v>
      </c>
      <c r="Q437">
        <v>25</v>
      </c>
      <c r="R437" s="168" t="s">
        <v>4358</v>
      </c>
      <c r="S437" s="168" t="s">
        <v>4359</v>
      </c>
      <c r="T437" s="168" t="s">
        <v>4360</v>
      </c>
      <c r="U437">
        <v>0</v>
      </c>
      <c r="V437">
        <v>3</v>
      </c>
      <c r="W437" s="168" t="s">
        <v>3274</v>
      </c>
      <c r="X437" s="168" t="s">
        <v>2902</v>
      </c>
      <c r="Y437">
        <v>431417</v>
      </c>
      <c r="Z437">
        <v>0</v>
      </c>
      <c r="AA437">
        <v>431417</v>
      </c>
      <c r="AB437">
        <v>4</v>
      </c>
      <c r="AC437">
        <v>149</v>
      </c>
      <c r="AD437">
        <v>83</v>
      </c>
      <c r="AE437">
        <v>107854.25</v>
      </c>
      <c r="AF437" t="s">
        <v>4570</v>
      </c>
      <c r="AG437">
        <v>2895.4161073825503</v>
      </c>
      <c r="AH437">
        <v>0</v>
      </c>
      <c r="AI437">
        <v>0</v>
      </c>
      <c r="AJ437" s="168" t="s">
        <v>2598</v>
      </c>
      <c r="AK437">
        <v>369317.98</v>
      </c>
      <c r="AL437">
        <v>770000</v>
      </c>
      <c r="AM437" s="168" t="s">
        <v>3</v>
      </c>
      <c r="AN437" s="168" t="s">
        <v>1</v>
      </c>
      <c r="AO437" s="168"/>
      <c r="AP437" s="168" t="s">
        <v>2</v>
      </c>
      <c r="AQ437">
        <v>51860435.149999999</v>
      </c>
      <c r="AR437">
        <v>566687.9</v>
      </c>
      <c r="AS437">
        <v>51293747.25</v>
      </c>
      <c r="AT437">
        <v>25855</v>
      </c>
      <c r="AU437">
        <v>499</v>
      </c>
      <c r="AV437">
        <v>14935</v>
      </c>
      <c r="AW437">
        <v>3649.8610901850875</v>
      </c>
      <c r="AX437">
        <v>43709863.640000001</v>
      </c>
      <c r="AY437">
        <v>928592.94587448286</v>
      </c>
      <c r="AZ437">
        <v>102793.08066132265</v>
      </c>
      <c r="BA437" t="s">
        <v>4985</v>
      </c>
      <c r="BB437">
        <v>1983.9004931347902</v>
      </c>
      <c r="BC437">
        <v>0</v>
      </c>
      <c r="BD437">
        <v>417844.54</v>
      </c>
      <c r="BE437" s="168"/>
      <c r="BF437">
        <v>43709863.640000001</v>
      </c>
      <c r="BG437">
        <v>83495000</v>
      </c>
    </row>
    <row r="438" spans="1:59" x14ac:dyDescent="0.25">
      <c r="A438" s="168" t="s">
        <v>814</v>
      </c>
      <c r="B438" s="168" t="s">
        <v>815</v>
      </c>
      <c r="C438" s="168" t="s">
        <v>2595</v>
      </c>
      <c r="D438" s="168" t="s">
        <v>2596</v>
      </c>
      <c r="E438" s="168" t="s">
        <v>2597</v>
      </c>
      <c r="F438" s="168" t="s">
        <v>4571</v>
      </c>
      <c r="G438" s="168" t="s">
        <v>2785</v>
      </c>
      <c r="H438" s="168" t="s">
        <v>2786</v>
      </c>
      <c r="I438" s="168" t="s">
        <v>2787</v>
      </c>
      <c r="J438" s="168" t="s">
        <v>2785</v>
      </c>
      <c r="K438">
        <v>0</v>
      </c>
      <c r="L438">
        <v>60486.559999999998</v>
      </c>
      <c r="M438">
        <v>0</v>
      </c>
      <c r="N438">
        <v>60486.559999999998</v>
      </c>
      <c r="O438">
        <v>1</v>
      </c>
      <c r="P438">
        <v>11</v>
      </c>
      <c r="Q438">
        <v>15</v>
      </c>
      <c r="R438" s="168" t="s">
        <v>4571</v>
      </c>
      <c r="S438" s="168" t="s">
        <v>4572</v>
      </c>
      <c r="T438" s="168" t="s">
        <v>4573</v>
      </c>
      <c r="U438">
        <v>0</v>
      </c>
      <c r="V438">
        <v>4</v>
      </c>
      <c r="W438" s="168" t="s">
        <v>2788</v>
      </c>
      <c r="X438" s="168" t="s">
        <v>2902</v>
      </c>
      <c r="Y438">
        <v>431417</v>
      </c>
      <c r="Z438">
        <v>0</v>
      </c>
      <c r="AA438">
        <v>431417</v>
      </c>
      <c r="AB438">
        <v>4</v>
      </c>
      <c r="AC438">
        <v>149</v>
      </c>
      <c r="AD438">
        <v>83</v>
      </c>
      <c r="AE438">
        <v>107854.25</v>
      </c>
      <c r="AF438" t="s">
        <v>4570</v>
      </c>
      <c r="AG438">
        <v>2895.4161073825503</v>
      </c>
      <c r="AH438">
        <v>0</v>
      </c>
      <c r="AI438">
        <v>0</v>
      </c>
      <c r="AJ438" s="168" t="s">
        <v>2598</v>
      </c>
      <c r="AK438">
        <v>369317.98</v>
      </c>
      <c r="AL438">
        <v>770000</v>
      </c>
      <c r="AM438" s="168" t="s">
        <v>3</v>
      </c>
      <c r="AN438" s="168" t="s">
        <v>1</v>
      </c>
      <c r="AO438" s="168"/>
      <c r="AP438" s="168" t="s">
        <v>2</v>
      </c>
      <c r="AQ438">
        <v>51860435.149999999</v>
      </c>
      <c r="AR438">
        <v>566687.9</v>
      </c>
      <c r="AS438">
        <v>51293747.25</v>
      </c>
      <c r="AT438">
        <v>25855</v>
      </c>
      <c r="AU438">
        <v>499</v>
      </c>
      <c r="AV438">
        <v>14935</v>
      </c>
      <c r="AW438">
        <v>3649.8610901850875</v>
      </c>
      <c r="AX438">
        <v>43709863.640000001</v>
      </c>
      <c r="AY438">
        <v>928592.94587448286</v>
      </c>
      <c r="AZ438">
        <v>102793.08066132265</v>
      </c>
      <c r="BA438" t="s">
        <v>4985</v>
      </c>
      <c r="BB438">
        <v>1983.9004931347902</v>
      </c>
      <c r="BC438">
        <v>0</v>
      </c>
      <c r="BD438">
        <v>417844.54</v>
      </c>
      <c r="BE438" s="168"/>
      <c r="BF438">
        <v>43709863.640000001</v>
      </c>
      <c r="BG438">
        <v>83495000</v>
      </c>
    </row>
    <row r="439" spans="1:59" x14ac:dyDescent="0.25">
      <c r="A439" s="168" t="s">
        <v>814</v>
      </c>
      <c r="B439" s="168" t="s">
        <v>815</v>
      </c>
      <c r="C439" s="168" t="s">
        <v>817</v>
      </c>
      <c r="D439" s="168" t="s">
        <v>517</v>
      </c>
      <c r="E439" s="168" t="s">
        <v>819</v>
      </c>
      <c r="F439" s="168" t="s">
        <v>4574</v>
      </c>
      <c r="G439" s="168" t="s">
        <v>519</v>
      </c>
      <c r="H439" s="168" t="s">
        <v>520</v>
      </c>
      <c r="I439" s="168" t="s">
        <v>518</v>
      </c>
      <c r="J439" s="168" t="s">
        <v>519</v>
      </c>
      <c r="K439">
        <v>0</v>
      </c>
      <c r="L439">
        <v>109259.11</v>
      </c>
      <c r="M439">
        <v>0</v>
      </c>
      <c r="N439">
        <v>109259.11</v>
      </c>
      <c r="O439">
        <v>1</v>
      </c>
      <c r="P439">
        <v>50</v>
      </c>
      <c r="Q439">
        <v>70</v>
      </c>
      <c r="R439" s="168" t="s">
        <v>4574</v>
      </c>
      <c r="S439" s="168" t="s">
        <v>4575</v>
      </c>
      <c r="T439" s="168" t="s">
        <v>4576</v>
      </c>
      <c r="U439">
        <v>0</v>
      </c>
      <c r="V439">
        <v>1</v>
      </c>
      <c r="W439" s="168" t="s">
        <v>818</v>
      </c>
      <c r="X439" s="168" t="s">
        <v>2915</v>
      </c>
      <c r="Y439">
        <v>566604.6</v>
      </c>
      <c r="Z439">
        <v>0</v>
      </c>
      <c r="AA439">
        <v>566604.6</v>
      </c>
      <c r="AB439">
        <v>6</v>
      </c>
      <c r="AC439">
        <v>394</v>
      </c>
      <c r="AD439">
        <v>258</v>
      </c>
      <c r="AE439">
        <v>94434.1</v>
      </c>
      <c r="AF439" t="s">
        <v>4948</v>
      </c>
      <c r="AG439">
        <v>1438.0827411167513</v>
      </c>
      <c r="AH439">
        <v>0</v>
      </c>
      <c r="AI439">
        <v>0</v>
      </c>
      <c r="AJ439" s="168" t="s">
        <v>820</v>
      </c>
      <c r="AK439">
        <v>483922.68</v>
      </c>
      <c r="AL439">
        <v>1120000</v>
      </c>
      <c r="AM439" s="168" t="s">
        <v>3</v>
      </c>
      <c r="AN439" s="168" t="s">
        <v>1</v>
      </c>
      <c r="AO439" s="168"/>
      <c r="AP439" s="168" t="s">
        <v>2</v>
      </c>
      <c r="AQ439">
        <v>51860435.149999999</v>
      </c>
      <c r="AR439">
        <v>566687.9</v>
      </c>
      <c r="AS439">
        <v>51293747.25</v>
      </c>
      <c r="AT439">
        <v>25855</v>
      </c>
      <c r="AU439">
        <v>499</v>
      </c>
      <c r="AV439">
        <v>14935</v>
      </c>
      <c r="AW439">
        <v>3649.8610901850875</v>
      </c>
      <c r="AX439">
        <v>43709863.640000001</v>
      </c>
      <c r="AY439">
        <v>928592.94587448286</v>
      </c>
      <c r="AZ439">
        <v>102793.08066132265</v>
      </c>
      <c r="BA439" t="s">
        <v>4985</v>
      </c>
      <c r="BB439">
        <v>1983.9004931347902</v>
      </c>
      <c r="BC439">
        <v>0</v>
      </c>
      <c r="BD439">
        <v>417844.54</v>
      </c>
      <c r="BE439" s="168"/>
      <c r="BF439">
        <v>43709863.640000001</v>
      </c>
      <c r="BG439">
        <v>83495000</v>
      </c>
    </row>
    <row r="440" spans="1:59" x14ac:dyDescent="0.25">
      <c r="A440" s="168" t="s">
        <v>814</v>
      </c>
      <c r="B440" s="168" t="s">
        <v>815</v>
      </c>
      <c r="C440" s="168" t="s">
        <v>817</v>
      </c>
      <c r="D440" s="168" t="s">
        <v>517</v>
      </c>
      <c r="E440" s="168" t="s">
        <v>819</v>
      </c>
      <c r="F440" s="168" t="s">
        <v>4361</v>
      </c>
      <c r="G440" s="168" t="s">
        <v>2401</v>
      </c>
      <c r="H440" s="168" t="s">
        <v>521</v>
      </c>
      <c r="I440" s="168" t="s">
        <v>2402</v>
      </c>
      <c r="J440" s="168" t="s">
        <v>2401</v>
      </c>
      <c r="K440">
        <v>0</v>
      </c>
      <c r="L440">
        <v>100311.29</v>
      </c>
      <c r="M440">
        <v>0</v>
      </c>
      <c r="N440">
        <v>100311.29</v>
      </c>
      <c r="O440">
        <v>1</v>
      </c>
      <c r="P440">
        <v>50</v>
      </c>
      <c r="Q440">
        <v>70</v>
      </c>
      <c r="R440" s="168" t="s">
        <v>4361</v>
      </c>
      <c r="S440" s="168" t="s">
        <v>4362</v>
      </c>
      <c r="T440" s="168" t="s">
        <v>4363</v>
      </c>
      <c r="U440">
        <v>0</v>
      </c>
      <c r="V440">
        <v>2</v>
      </c>
      <c r="W440" s="168" t="s">
        <v>2403</v>
      </c>
      <c r="X440" s="168" t="s">
        <v>2920</v>
      </c>
      <c r="Y440">
        <v>566604.6</v>
      </c>
      <c r="Z440">
        <v>0</v>
      </c>
      <c r="AA440">
        <v>566604.6</v>
      </c>
      <c r="AB440">
        <v>6</v>
      </c>
      <c r="AC440">
        <v>394</v>
      </c>
      <c r="AD440">
        <v>258</v>
      </c>
      <c r="AE440">
        <v>94434.1</v>
      </c>
      <c r="AF440" t="s">
        <v>4948</v>
      </c>
      <c r="AG440">
        <v>1438.0827411167513</v>
      </c>
      <c r="AH440">
        <v>0</v>
      </c>
      <c r="AI440">
        <v>0</v>
      </c>
      <c r="AJ440" s="168" t="s">
        <v>820</v>
      </c>
      <c r="AK440">
        <v>483922.68</v>
      </c>
      <c r="AL440">
        <v>1120000</v>
      </c>
      <c r="AM440" s="168" t="s">
        <v>3</v>
      </c>
      <c r="AN440" s="168" t="s">
        <v>1</v>
      </c>
      <c r="AO440" s="168"/>
      <c r="AP440" s="168" t="s">
        <v>2</v>
      </c>
      <c r="AQ440">
        <v>51860435.149999999</v>
      </c>
      <c r="AR440">
        <v>566687.9</v>
      </c>
      <c r="AS440">
        <v>51293747.25</v>
      </c>
      <c r="AT440">
        <v>25855</v>
      </c>
      <c r="AU440">
        <v>499</v>
      </c>
      <c r="AV440">
        <v>14935</v>
      </c>
      <c r="AW440">
        <v>3649.8610901850875</v>
      </c>
      <c r="AX440">
        <v>43709863.640000001</v>
      </c>
      <c r="AY440">
        <v>928592.94587448286</v>
      </c>
      <c r="AZ440">
        <v>102793.08066132265</v>
      </c>
      <c r="BA440" t="s">
        <v>4985</v>
      </c>
      <c r="BB440">
        <v>1983.9004931347902</v>
      </c>
      <c r="BC440">
        <v>0</v>
      </c>
      <c r="BD440">
        <v>417844.54</v>
      </c>
      <c r="BE440" s="168"/>
      <c r="BF440">
        <v>43709863.640000001</v>
      </c>
      <c r="BG440">
        <v>83495000</v>
      </c>
    </row>
    <row r="441" spans="1:59" x14ac:dyDescent="0.25">
      <c r="A441" s="168" t="s">
        <v>814</v>
      </c>
      <c r="B441" s="168" t="s">
        <v>815</v>
      </c>
      <c r="C441" s="168" t="s">
        <v>817</v>
      </c>
      <c r="D441" s="168" t="s">
        <v>517</v>
      </c>
      <c r="E441" s="168" t="s">
        <v>819</v>
      </c>
      <c r="F441" s="168" t="s">
        <v>4949</v>
      </c>
      <c r="G441" s="168" t="s">
        <v>2878</v>
      </c>
      <c r="H441" s="168" t="s">
        <v>522</v>
      </c>
      <c r="I441" s="168" t="s">
        <v>2879</v>
      </c>
      <c r="J441" s="168" t="s">
        <v>2878</v>
      </c>
      <c r="K441">
        <v>0</v>
      </c>
      <c r="L441">
        <v>100111.24</v>
      </c>
      <c r="M441">
        <v>0</v>
      </c>
      <c r="N441">
        <v>100111.24</v>
      </c>
      <c r="O441">
        <v>1</v>
      </c>
      <c r="P441">
        <v>31</v>
      </c>
      <c r="Q441">
        <v>56</v>
      </c>
      <c r="R441" s="168" t="s">
        <v>4949</v>
      </c>
      <c r="S441" s="168" t="s">
        <v>4950</v>
      </c>
      <c r="T441" s="168" t="s">
        <v>4951</v>
      </c>
      <c r="U441">
        <v>0</v>
      </c>
      <c r="V441">
        <v>3</v>
      </c>
      <c r="W441" s="168" t="s">
        <v>2880</v>
      </c>
      <c r="X441" s="168" t="s">
        <v>2949</v>
      </c>
      <c r="Y441">
        <v>566604.6</v>
      </c>
      <c r="Z441">
        <v>0</v>
      </c>
      <c r="AA441">
        <v>566604.6</v>
      </c>
      <c r="AB441">
        <v>6</v>
      </c>
      <c r="AC441">
        <v>394</v>
      </c>
      <c r="AD441">
        <v>258</v>
      </c>
      <c r="AE441">
        <v>94434.1</v>
      </c>
      <c r="AF441" t="s">
        <v>4948</v>
      </c>
      <c r="AG441">
        <v>1438.0827411167513</v>
      </c>
      <c r="AH441">
        <v>0</v>
      </c>
      <c r="AI441">
        <v>0</v>
      </c>
      <c r="AJ441" s="168" t="s">
        <v>820</v>
      </c>
      <c r="AK441">
        <v>483922.68</v>
      </c>
      <c r="AL441">
        <v>1120000</v>
      </c>
      <c r="AM441" s="168" t="s">
        <v>3</v>
      </c>
      <c r="AN441" s="168" t="s">
        <v>1</v>
      </c>
      <c r="AO441" s="168"/>
      <c r="AP441" s="168" t="s">
        <v>2</v>
      </c>
      <c r="AQ441">
        <v>51860435.149999999</v>
      </c>
      <c r="AR441">
        <v>566687.9</v>
      </c>
      <c r="AS441">
        <v>51293747.25</v>
      </c>
      <c r="AT441">
        <v>25855</v>
      </c>
      <c r="AU441">
        <v>499</v>
      </c>
      <c r="AV441">
        <v>14935</v>
      </c>
      <c r="AW441">
        <v>3649.8610901850875</v>
      </c>
      <c r="AX441">
        <v>43709863.640000001</v>
      </c>
      <c r="AY441">
        <v>928592.94587448286</v>
      </c>
      <c r="AZ441">
        <v>102793.08066132265</v>
      </c>
      <c r="BA441" t="s">
        <v>4985</v>
      </c>
      <c r="BB441">
        <v>1983.9004931347902</v>
      </c>
      <c r="BC441">
        <v>0</v>
      </c>
      <c r="BD441">
        <v>417844.54</v>
      </c>
      <c r="BE441" s="168"/>
      <c r="BF441">
        <v>43709863.640000001</v>
      </c>
      <c r="BG441">
        <v>83495000</v>
      </c>
    </row>
    <row r="442" spans="1:59" x14ac:dyDescent="0.25">
      <c r="A442" s="168" t="s">
        <v>814</v>
      </c>
      <c r="B442" s="168" t="s">
        <v>815</v>
      </c>
      <c r="C442" s="168" t="s">
        <v>817</v>
      </c>
      <c r="D442" s="168" t="s">
        <v>517</v>
      </c>
      <c r="E442" s="168" t="s">
        <v>819</v>
      </c>
      <c r="F442" s="168" t="s">
        <v>3659</v>
      </c>
      <c r="G442" s="168" t="s">
        <v>2789</v>
      </c>
      <c r="H442" s="168" t="s">
        <v>2790</v>
      </c>
      <c r="I442" s="168" t="s">
        <v>2791</v>
      </c>
      <c r="J442" s="168" t="s">
        <v>2789</v>
      </c>
      <c r="K442">
        <v>0</v>
      </c>
      <c r="L442">
        <v>56259.98</v>
      </c>
      <c r="M442">
        <v>0</v>
      </c>
      <c r="N442">
        <v>56259.98</v>
      </c>
      <c r="O442">
        <v>1</v>
      </c>
      <c r="P442">
        <v>25</v>
      </c>
      <c r="Q442">
        <v>38</v>
      </c>
      <c r="R442" s="168" t="s">
        <v>3659</v>
      </c>
      <c r="S442" s="168" t="s">
        <v>3660</v>
      </c>
      <c r="T442" s="168" t="s">
        <v>3661</v>
      </c>
      <c r="U442">
        <v>0</v>
      </c>
      <c r="V442">
        <v>4</v>
      </c>
      <c r="W442" s="168" t="s">
        <v>2792</v>
      </c>
      <c r="X442" s="168" t="s">
        <v>2902</v>
      </c>
      <c r="Y442">
        <v>566604.6</v>
      </c>
      <c r="Z442">
        <v>0</v>
      </c>
      <c r="AA442">
        <v>566604.6</v>
      </c>
      <c r="AB442">
        <v>6</v>
      </c>
      <c r="AC442">
        <v>394</v>
      </c>
      <c r="AD442">
        <v>258</v>
      </c>
      <c r="AE442">
        <v>94434.1</v>
      </c>
      <c r="AF442" t="s">
        <v>4948</v>
      </c>
      <c r="AG442">
        <v>1438.0827411167513</v>
      </c>
      <c r="AH442">
        <v>0</v>
      </c>
      <c r="AI442">
        <v>0</v>
      </c>
      <c r="AJ442" s="168" t="s">
        <v>820</v>
      </c>
      <c r="AK442">
        <v>483922.68</v>
      </c>
      <c r="AL442">
        <v>1120000</v>
      </c>
      <c r="AM442" s="168" t="s">
        <v>3</v>
      </c>
      <c r="AN442" s="168" t="s">
        <v>1</v>
      </c>
      <c r="AO442" s="168"/>
      <c r="AP442" s="168" t="s">
        <v>2</v>
      </c>
      <c r="AQ442">
        <v>51860435.149999999</v>
      </c>
      <c r="AR442">
        <v>566687.9</v>
      </c>
      <c r="AS442">
        <v>51293747.25</v>
      </c>
      <c r="AT442">
        <v>25855</v>
      </c>
      <c r="AU442">
        <v>499</v>
      </c>
      <c r="AV442">
        <v>14935</v>
      </c>
      <c r="AW442">
        <v>3649.8610901850875</v>
      </c>
      <c r="AX442">
        <v>43709863.640000001</v>
      </c>
      <c r="AY442">
        <v>928592.94587448286</v>
      </c>
      <c r="AZ442">
        <v>102793.08066132265</v>
      </c>
      <c r="BA442" t="s">
        <v>4985</v>
      </c>
      <c r="BB442">
        <v>1983.9004931347902</v>
      </c>
      <c r="BC442">
        <v>0</v>
      </c>
      <c r="BD442">
        <v>417844.54</v>
      </c>
      <c r="BE442" s="168"/>
      <c r="BF442">
        <v>43709863.640000001</v>
      </c>
      <c r="BG442">
        <v>83495000</v>
      </c>
    </row>
    <row r="443" spans="1:59" x14ac:dyDescent="0.25">
      <c r="A443" s="168" t="s">
        <v>814</v>
      </c>
      <c r="B443" s="168" t="s">
        <v>815</v>
      </c>
      <c r="C443" s="168" t="s">
        <v>817</v>
      </c>
      <c r="D443" s="168" t="s">
        <v>517</v>
      </c>
      <c r="E443" s="168" t="s">
        <v>819</v>
      </c>
      <c r="F443" s="168" t="s">
        <v>4154</v>
      </c>
      <c r="G443" s="168" t="s">
        <v>2404</v>
      </c>
      <c r="H443" s="168" t="s">
        <v>523</v>
      </c>
      <c r="I443" s="168" t="s">
        <v>2405</v>
      </c>
      <c r="J443" s="168" t="s">
        <v>2404</v>
      </c>
      <c r="K443">
        <v>0</v>
      </c>
      <c r="L443">
        <v>100615.8</v>
      </c>
      <c r="M443">
        <v>0</v>
      </c>
      <c r="N443">
        <v>100615.8</v>
      </c>
      <c r="O443">
        <v>1</v>
      </c>
      <c r="P443">
        <v>52</v>
      </c>
      <c r="Q443">
        <v>84</v>
      </c>
      <c r="R443" s="168" t="s">
        <v>4154</v>
      </c>
      <c r="S443" s="168" t="s">
        <v>4155</v>
      </c>
      <c r="T443" s="168" t="s">
        <v>4156</v>
      </c>
      <c r="U443">
        <v>0</v>
      </c>
      <c r="V443">
        <v>5</v>
      </c>
      <c r="W443" s="168" t="s">
        <v>2406</v>
      </c>
      <c r="X443" s="168" t="s">
        <v>2902</v>
      </c>
      <c r="Y443">
        <v>566604.6</v>
      </c>
      <c r="Z443">
        <v>0</v>
      </c>
      <c r="AA443">
        <v>566604.6</v>
      </c>
      <c r="AB443">
        <v>6</v>
      </c>
      <c r="AC443">
        <v>394</v>
      </c>
      <c r="AD443">
        <v>258</v>
      </c>
      <c r="AE443">
        <v>94434.1</v>
      </c>
      <c r="AF443" t="s">
        <v>4948</v>
      </c>
      <c r="AG443">
        <v>1438.0827411167513</v>
      </c>
      <c r="AH443">
        <v>0</v>
      </c>
      <c r="AI443">
        <v>0</v>
      </c>
      <c r="AJ443" s="168" t="s">
        <v>820</v>
      </c>
      <c r="AK443">
        <v>483922.68</v>
      </c>
      <c r="AL443">
        <v>1120000</v>
      </c>
      <c r="AM443" s="168" t="s">
        <v>3</v>
      </c>
      <c r="AN443" s="168" t="s">
        <v>1</v>
      </c>
      <c r="AO443" s="168"/>
      <c r="AP443" s="168" t="s">
        <v>2</v>
      </c>
      <c r="AQ443">
        <v>51860435.149999999</v>
      </c>
      <c r="AR443">
        <v>566687.9</v>
      </c>
      <c r="AS443">
        <v>51293747.25</v>
      </c>
      <c r="AT443">
        <v>25855</v>
      </c>
      <c r="AU443">
        <v>499</v>
      </c>
      <c r="AV443">
        <v>14935</v>
      </c>
      <c r="AW443">
        <v>3649.8610901850875</v>
      </c>
      <c r="AX443">
        <v>43709863.640000001</v>
      </c>
      <c r="AY443">
        <v>928592.94587448286</v>
      </c>
      <c r="AZ443">
        <v>102793.08066132265</v>
      </c>
      <c r="BA443" t="s">
        <v>4985</v>
      </c>
      <c r="BB443">
        <v>1983.9004931347902</v>
      </c>
      <c r="BC443">
        <v>0</v>
      </c>
      <c r="BD443">
        <v>417844.54</v>
      </c>
      <c r="BE443" s="168"/>
      <c r="BF443">
        <v>43709863.640000001</v>
      </c>
      <c r="BG443">
        <v>83495000</v>
      </c>
    </row>
    <row r="444" spans="1:59" x14ac:dyDescent="0.25">
      <c r="A444" s="168" t="s">
        <v>814</v>
      </c>
      <c r="B444" s="168" t="s">
        <v>815</v>
      </c>
      <c r="C444" s="168" t="s">
        <v>817</v>
      </c>
      <c r="D444" s="168" t="s">
        <v>517</v>
      </c>
      <c r="E444" s="168" t="s">
        <v>819</v>
      </c>
      <c r="F444" s="168" t="s">
        <v>4364</v>
      </c>
      <c r="G444" s="168" t="s">
        <v>2407</v>
      </c>
      <c r="H444" s="168" t="s">
        <v>524</v>
      </c>
      <c r="I444" s="168" t="s">
        <v>2408</v>
      </c>
      <c r="J444" s="168" t="s">
        <v>2407</v>
      </c>
      <c r="K444">
        <v>0</v>
      </c>
      <c r="L444">
        <v>100047.18</v>
      </c>
      <c r="M444">
        <v>0</v>
      </c>
      <c r="N444">
        <v>100047.18</v>
      </c>
      <c r="O444">
        <v>1</v>
      </c>
      <c r="P444">
        <v>50</v>
      </c>
      <c r="Q444">
        <v>76</v>
      </c>
      <c r="R444" s="168" t="s">
        <v>4364</v>
      </c>
      <c r="S444" s="168" t="s">
        <v>4365</v>
      </c>
      <c r="T444" s="168" t="s">
        <v>4366</v>
      </c>
      <c r="U444">
        <v>0</v>
      </c>
      <c r="V444">
        <v>6</v>
      </c>
      <c r="W444" s="168" t="s">
        <v>2409</v>
      </c>
      <c r="X444" s="168" t="s">
        <v>2902</v>
      </c>
      <c r="Y444">
        <v>566604.6</v>
      </c>
      <c r="Z444">
        <v>0</v>
      </c>
      <c r="AA444">
        <v>566604.6</v>
      </c>
      <c r="AB444">
        <v>6</v>
      </c>
      <c r="AC444">
        <v>394</v>
      </c>
      <c r="AD444">
        <v>258</v>
      </c>
      <c r="AE444">
        <v>94434.1</v>
      </c>
      <c r="AF444" t="s">
        <v>4948</v>
      </c>
      <c r="AG444">
        <v>1438.0827411167513</v>
      </c>
      <c r="AH444">
        <v>0</v>
      </c>
      <c r="AI444">
        <v>0</v>
      </c>
      <c r="AJ444" s="168" t="s">
        <v>820</v>
      </c>
      <c r="AK444">
        <v>483922.68</v>
      </c>
      <c r="AL444">
        <v>1120000</v>
      </c>
      <c r="AM444" s="168" t="s">
        <v>3</v>
      </c>
      <c r="AN444" s="168" t="s">
        <v>1</v>
      </c>
      <c r="AO444" s="168"/>
      <c r="AP444" s="168" t="s">
        <v>2</v>
      </c>
      <c r="AQ444">
        <v>51860435.149999999</v>
      </c>
      <c r="AR444">
        <v>566687.9</v>
      </c>
      <c r="AS444">
        <v>51293747.25</v>
      </c>
      <c r="AT444">
        <v>25855</v>
      </c>
      <c r="AU444">
        <v>499</v>
      </c>
      <c r="AV444">
        <v>14935</v>
      </c>
      <c r="AW444">
        <v>3649.8610901850875</v>
      </c>
      <c r="AX444">
        <v>43709863.640000001</v>
      </c>
      <c r="AY444">
        <v>928592.94587448286</v>
      </c>
      <c r="AZ444">
        <v>102793.08066132265</v>
      </c>
      <c r="BA444" t="s">
        <v>4985</v>
      </c>
      <c r="BB444">
        <v>1983.9004931347902</v>
      </c>
      <c r="BC444">
        <v>0</v>
      </c>
      <c r="BD444">
        <v>417844.54</v>
      </c>
      <c r="BE444" s="168"/>
      <c r="BF444">
        <v>43709863.640000001</v>
      </c>
      <c r="BG444">
        <v>83495000</v>
      </c>
    </row>
    <row r="445" spans="1:59" x14ac:dyDescent="0.25">
      <c r="A445" s="168" t="s">
        <v>814</v>
      </c>
      <c r="B445" s="168" t="s">
        <v>815</v>
      </c>
      <c r="C445" s="168" t="s">
        <v>668</v>
      </c>
      <c r="D445" s="168" t="s">
        <v>2793</v>
      </c>
      <c r="E445" s="168" t="s">
        <v>822</v>
      </c>
      <c r="F445" s="168" t="s">
        <v>3986</v>
      </c>
      <c r="G445" s="168" t="s">
        <v>511</v>
      </c>
      <c r="H445" s="168" t="s">
        <v>512</v>
      </c>
      <c r="I445" s="168" t="s">
        <v>510</v>
      </c>
      <c r="J445" s="168" t="s">
        <v>511</v>
      </c>
      <c r="K445">
        <v>0</v>
      </c>
      <c r="L445">
        <v>110420.36</v>
      </c>
      <c r="M445">
        <v>0</v>
      </c>
      <c r="N445">
        <v>110420.36</v>
      </c>
      <c r="O445">
        <v>1</v>
      </c>
      <c r="P445">
        <v>50</v>
      </c>
      <c r="Q445">
        <v>63</v>
      </c>
      <c r="R445" s="168" t="s">
        <v>3986</v>
      </c>
      <c r="S445" s="168" t="s">
        <v>3987</v>
      </c>
      <c r="T445" s="168" t="s">
        <v>3988</v>
      </c>
      <c r="U445">
        <v>0</v>
      </c>
      <c r="V445">
        <v>1</v>
      </c>
      <c r="W445" s="168" t="s">
        <v>816</v>
      </c>
      <c r="X445" s="168" t="s">
        <v>2920</v>
      </c>
      <c r="Y445">
        <v>210526.97</v>
      </c>
      <c r="Z445">
        <v>0</v>
      </c>
      <c r="AA445">
        <v>210526.97</v>
      </c>
      <c r="AB445">
        <v>2</v>
      </c>
      <c r="AC445">
        <v>131</v>
      </c>
      <c r="AD445">
        <v>101</v>
      </c>
      <c r="AE445">
        <v>105263.485</v>
      </c>
      <c r="AF445" t="s">
        <v>4367</v>
      </c>
      <c r="AG445">
        <v>1607.0761068702291</v>
      </c>
      <c r="AH445">
        <v>0</v>
      </c>
      <c r="AI445">
        <v>0</v>
      </c>
      <c r="AJ445" s="168" t="s">
        <v>823</v>
      </c>
      <c r="AK445">
        <v>179324.74</v>
      </c>
      <c r="AL445">
        <v>350000</v>
      </c>
      <c r="AM445" s="168" t="s">
        <v>3</v>
      </c>
      <c r="AN445" s="168" t="s">
        <v>1</v>
      </c>
      <c r="AO445" s="168"/>
      <c r="AP445" s="168" t="s">
        <v>2</v>
      </c>
      <c r="AQ445">
        <v>51860435.149999999</v>
      </c>
      <c r="AR445">
        <v>566687.9</v>
      </c>
      <c r="AS445">
        <v>51293747.25</v>
      </c>
      <c r="AT445">
        <v>25855</v>
      </c>
      <c r="AU445">
        <v>499</v>
      </c>
      <c r="AV445">
        <v>14935</v>
      </c>
      <c r="AW445">
        <v>3649.8610901850875</v>
      </c>
      <c r="AX445">
        <v>43709863.640000001</v>
      </c>
      <c r="AY445">
        <v>928592.94587448286</v>
      </c>
      <c r="AZ445">
        <v>102793.08066132265</v>
      </c>
      <c r="BA445" t="s">
        <v>4985</v>
      </c>
      <c r="BB445">
        <v>1983.9004931347902</v>
      </c>
      <c r="BC445">
        <v>0</v>
      </c>
      <c r="BD445">
        <v>417844.54</v>
      </c>
      <c r="BE445" s="168"/>
      <c r="BF445">
        <v>43709863.640000001</v>
      </c>
      <c r="BG445">
        <v>83495000</v>
      </c>
    </row>
    <row r="446" spans="1:59" x14ac:dyDescent="0.25">
      <c r="A446" s="168" t="s">
        <v>814</v>
      </c>
      <c r="B446" s="168" t="s">
        <v>815</v>
      </c>
      <c r="C446" s="168" t="s">
        <v>668</v>
      </c>
      <c r="D446" s="168" t="s">
        <v>2793</v>
      </c>
      <c r="E446" s="168" t="s">
        <v>822</v>
      </c>
      <c r="F446" s="168" t="s">
        <v>4368</v>
      </c>
      <c r="G446" s="168" t="s">
        <v>2398</v>
      </c>
      <c r="H446" s="168" t="s">
        <v>513</v>
      </c>
      <c r="I446" s="168" t="s">
        <v>2399</v>
      </c>
      <c r="J446" s="168" t="s">
        <v>2398</v>
      </c>
      <c r="K446">
        <v>0</v>
      </c>
      <c r="L446">
        <v>100106.61</v>
      </c>
      <c r="M446">
        <v>0</v>
      </c>
      <c r="N446">
        <v>100106.61</v>
      </c>
      <c r="O446">
        <v>1</v>
      </c>
      <c r="P446">
        <v>51</v>
      </c>
      <c r="Q446">
        <v>68</v>
      </c>
      <c r="R446" s="168" t="s">
        <v>4368</v>
      </c>
      <c r="S446" s="168" t="s">
        <v>4369</v>
      </c>
      <c r="T446" s="168" t="s">
        <v>4370</v>
      </c>
      <c r="U446">
        <v>0</v>
      </c>
      <c r="V446">
        <v>2</v>
      </c>
      <c r="W446" s="168" t="s">
        <v>2400</v>
      </c>
      <c r="X446" s="168" t="s">
        <v>2915</v>
      </c>
      <c r="Y446">
        <v>210526.97</v>
      </c>
      <c r="Z446">
        <v>0</v>
      </c>
      <c r="AA446">
        <v>210526.97</v>
      </c>
      <c r="AB446">
        <v>2</v>
      </c>
      <c r="AC446">
        <v>131</v>
      </c>
      <c r="AD446">
        <v>101</v>
      </c>
      <c r="AE446">
        <v>105263.485</v>
      </c>
      <c r="AF446" t="s">
        <v>4367</v>
      </c>
      <c r="AG446">
        <v>1607.0761068702291</v>
      </c>
      <c r="AH446">
        <v>0</v>
      </c>
      <c r="AI446">
        <v>0</v>
      </c>
      <c r="AJ446" s="168" t="s">
        <v>823</v>
      </c>
      <c r="AK446">
        <v>179324.74</v>
      </c>
      <c r="AL446">
        <v>350000</v>
      </c>
      <c r="AM446" s="168" t="s">
        <v>3</v>
      </c>
      <c r="AN446" s="168" t="s">
        <v>1</v>
      </c>
      <c r="AO446" s="168"/>
      <c r="AP446" s="168" t="s">
        <v>2</v>
      </c>
      <c r="AQ446">
        <v>51860435.149999999</v>
      </c>
      <c r="AR446">
        <v>566687.9</v>
      </c>
      <c r="AS446">
        <v>51293747.25</v>
      </c>
      <c r="AT446">
        <v>25855</v>
      </c>
      <c r="AU446">
        <v>499</v>
      </c>
      <c r="AV446">
        <v>14935</v>
      </c>
      <c r="AW446">
        <v>3649.8610901850875</v>
      </c>
      <c r="AX446">
        <v>43709863.640000001</v>
      </c>
      <c r="AY446">
        <v>928592.94587448286</v>
      </c>
      <c r="AZ446">
        <v>102793.08066132265</v>
      </c>
      <c r="BA446" t="s">
        <v>4985</v>
      </c>
      <c r="BB446">
        <v>1983.9004931347902</v>
      </c>
      <c r="BC446">
        <v>0</v>
      </c>
      <c r="BD446">
        <v>417844.54</v>
      </c>
      <c r="BE446" s="168"/>
      <c r="BF446">
        <v>43709863.640000001</v>
      </c>
      <c r="BG446">
        <v>83495000</v>
      </c>
    </row>
    <row r="447" spans="1:59" x14ac:dyDescent="0.25">
      <c r="A447" s="168" t="s">
        <v>824</v>
      </c>
      <c r="B447" s="168" t="s">
        <v>3552</v>
      </c>
      <c r="C447" s="168" t="s">
        <v>1985</v>
      </c>
      <c r="D447" s="168" t="s">
        <v>3435</v>
      </c>
      <c r="E447" s="168" t="s">
        <v>3436</v>
      </c>
      <c r="F447" s="168" t="s">
        <v>4952</v>
      </c>
      <c r="G447" s="168" t="s">
        <v>3464</v>
      </c>
      <c r="H447" s="168" t="s">
        <v>3465</v>
      </c>
      <c r="I447" s="168" t="s">
        <v>3466</v>
      </c>
      <c r="J447" s="168" t="s">
        <v>3464</v>
      </c>
      <c r="K447">
        <v>0</v>
      </c>
      <c r="L447">
        <v>50723.01</v>
      </c>
      <c r="M447">
        <v>0</v>
      </c>
      <c r="N447">
        <v>50723.01</v>
      </c>
      <c r="O447">
        <v>1</v>
      </c>
      <c r="P447">
        <v>19</v>
      </c>
      <c r="Q447">
        <v>37</v>
      </c>
      <c r="R447" s="168" t="s">
        <v>4952</v>
      </c>
      <c r="S447" s="168" t="s">
        <v>4953</v>
      </c>
      <c r="T447" s="168" t="s">
        <v>4954</v>
      </c>
      <c r="U447">
        <v>0</v>
      </c>
      <c r="V447">
        <v>1</v>
      </c>
      <c r="W447" s="168" t="s">
        <v>3467</v>
      </c>
      <c r="X447" s="168" t="s">
        <v>2902</v>
      </c>
      <c r="Y447">
        <v>235854.02</v>
      </c>
      <c r="Z447">
        <v>0</v>
      </c>
      <c r="AA447">
        <v>235854.02</v>
      </c>
      <c r="AB447">
        <v>5</v>
      </c>
      <c r="AC447">
        <v>145</v>
      </c>
      <c r="AD447">
        <v>98</v>
      </c>
      <c r="AE447">
        <v>47170.803999999996</v>
      </c>
      <c r="AF447" t="s">
        <v>4955</v>
      </c>
      <c r="AG447">
        <v>1626.579448275862</v>
      </c>
      <c r="AH447">
        <v>0</v>
      </c>
      <c r="AI447">
        <v>0</v>
      </c>
      <c r="AJ447" s="168" t="s">
        <v>3441</v>
      </c>
      <c r="AK447">
        <v>200705.97</v>
      </c>
      <c r="AL447">
        <v>815000</v>
      </c>
      <c r="AM447" s="168" t="s">
        <v>3</v>
      </c>
      <c r="AN447" s="168" t="s">
        <v>1</v>
      </c>
      <c r="AO447" s="168"/>
      <c r="AP447" s="168" t="s">
        <v>2</v>
      </c>
      <c r="AQ447">
        <v>51860435.149999999</v>
      </c>
      <c r="AR447">
        <v>566687.9</v>
      </c>
      <c r="AS447">
        <v>51293747.25</v>
      </c>
      <c r="AT447">
        <v>25855</v>
      </c>
      <c r="AU447">
        <v>499</v>
      </c>
      <c r="AV447">
        <v>14935</v>
      </c>
      <c r="AW447">
        <v>3649.8610901850875</v>
      </c>
      <c r="AX447">
        <v>43709863.640000001</v>
      </c>
      <c r="AY447">
        <v>928592.94587448286</v>
      </c>
      <c r="AZ447">
        <v>102793.08066132265</v>
      </c>
      <c r="BA447" t="s">
        <v>4985</v>
      </c>
      <c r="BB447">
        <v>1983.9004931347902</v>
      </c>
      <c r="BC447">
        <v>0</v>
      </c>
      <c r="BD447">
        <v>417844.54</v>
      </c>
      <c r="BE447" s="168"/>
      <c r="BF447">
        <v>43709863.640000001</v>
      </c>
      <c r="BG447">
        <v>83495000</v>
      </c>
    </row>
    <row r="448" spans="1:59" x14ac:dyDescent="0.25">
      <c r="A448" s="168" t="s">
        <v>824</v>
      </c>
      <c r="B448" s="168" t="s">
        <v>3552</v>
      </c>
      <c r="C448" s="168" t="s">
        <v>1985</v>
      </c>
      <c r="D448" s="168" t="s">
        <v>3435</v>
      </c>
      <c r="E448" s="168" t="s">
        <v>3436</v>
      </c>
      <c r="F448" s="168" t="s">
        <v>4956</v>
      </c>
      <c r="G448" s="168" t="s">
        <v>3504</v>
      </c>
      <c r="H448" s="168" t="s">
        <v>3497</v>
      </c>
      <c r="I448" s="168" t="s">
        <v>3505</v>
      </c>
      <c r="J448" s="168" t="s">
        <v>3504</v>
      </c>
      <c r="K448">
        <v>0</v>
      </c>
      <c r="L448">
        <v>50461.38</v>
      </c>
      <c r="M448">
        <v>0</v>
      </c>
      <c r="N448">
        <v>50461.38</v>
      </c>
      <c r="O448">
        <v>1</v>
      </c>
      <c r="P448">
        <v>13</v>
      </c>
      <c r="Q448">
        <v>23</v>
      </c>
      <c r="R448" s="168" t="s">
        <v>4956</v>
      </c>
      <c r="S448" s="168" t="s">
        <v>4957</v>
      </c>
      <c r="T448" s="168" t="s">
        <v>4958</v>
      </c>
      <c r="U448">
        <v>0</v>
      </c>
      <c r="V448">
        <v>2</v>
      </c>
      <c r="W448" s="168" t="s">
        <v>3506</v>
      </c>
      <c r="X448" s="168" t="s">
        <v>2902</v>
      </c>
      <c r="Y448">
        <v>235854.02</v>
      </c>
      <c r="Z448">
        <v>0</v>
      </c>
      <c r="AA448">
        <v>235854.02</v>
      </c>
      <c r="AB448">
        <v>5</v>
      </c>
      <c r="AC448">
        <v>145</v>
      </c>
      <c r="AD448">
        <v>98</v>
      </c>
      <c r="AE448">
        <v>47170.803999999996</v>
      </c>
      <c r="AF448" t="s">
        <v>4955</v>
      </c>
      <c r="AG448">
        <v>1626.579448275862</v>
      </c>
      <c r="AH448">
        <v>0</v>
      </c>
      <c r="AI448">
        <v>0</v>
      </c>
      <c r="AJ448" s="168" t="s">
        <v>3441</v>
      </c>
      <c r="AK448">
        <v>200705.97</v>
      </c>
      <c r="AL448">
        <v>815000</v>
      </c>
      <c r="AM448" s="168" t="s">
        <v>3</v>
      </c>
      <c r="AN448" s="168" t="s">
        <v>1</v>
      </c>
      <c r="AO448" s="168"/>
      <c r="AP448" s="168" t="s">
        <v>2</v>
      </c>
      <c r="AQ448">
        <v>51860435.149999999</v>
      </c>
      <c r="AR448">
        <v>566687.9</v>
      </c>
      <c r="AS448">
        <v>51293747.25</v>
      </c>
      <c r="AT448">
        <v>25855</v>
      </c>
      <c r="AU448">
        <v>499</v>
      </c>
      <c r="AV448">
        <v>14935</v>
      </c>
      <c r="AW448">
        <v>3649.8610901850875</v>
      </c>
      <c r="AX448">
        <v>43709863.640000001</v>
      </c>
      <c r="AY448">
        <v>928592.94587448286</v>
      </c>
      <c r="AZ448">
        <v>102793.08066132265</v>
      </c>
      <c r="BA448" t="s">
        <v>4985</v>
      </c>
      <c r="BB448">
        <v>1983.9004931347902</v>
      </c>
      <c r="BC448">
        <v>0</v>
      </c>
      <c r="BD448">
        <v>417844.54</v>
      </c>
      <c r="BE448" s="168"/>
      <c r="BF448">
        <v>43709863.640000001</v>
      </c>
      <c r="BG448">
        <v>83495000</v>
      </c>
    </row>
    <row r="449" spans="1:59" x14ac:dyDescent="0.25">
      <c r="A449" s="168" t="s">
        <v>824</v>
      </c>
      <c r="B449" s="168" t="s">
        <v>3552</v>
      </c>
      <c r="C449" s="168" t="s">
        <v>1985</v>
      </c>
      <c r="D449" s="168" t="s">
        <v>3435</v>
      </c>
      <c r="E449" s="168" t="s">
        <v>3436</v>
      </c>
      <c r="F449" s="168" t="s">
        <v>4959</v>
      </c>
      <c r="G449" s="168" t="s">
        <v>3507</v>
      </c>
      <c r="H449" s="168" t="s">
        <v>3498</v>
      </c>
      <c r="I449" s="168" t="s">
        <v>3508</v>
      </c>
      <c r="J449" s="168" t="s">
        <v>3507</v>
      </c>
      <c r="K449">
        <v>0</v>
      </c>
      <c r="L449">
        <v>50416.05</v>
      </c>
      <c r="M449">
        <v>0</v>
      </c>
      <c r="N449">
        <v>50416.05</v>
      </c>
      <c r="O449">
        <v>1</v>
      </c>
      <c r="P449">
        <v>36</v>
      </c>
      <c r="Q449">
        <v>49</v>
      </c>
      <c r="R449" s="168" t="s">
        <v>4959</v>
      </c>
      <c r="S449" s="168" t="s">
        <v>4960</v>
      </c>
      <c r="T449" s="168" t="s">
        <v>4961</v>
      </c>
      <c r="U449">
        <v>0</v>
      </c>
      <c r="V449">
        <v>3</v>
      </c>
      <c r="W449" s="168" t="s">
        <v>3509</v>
      </c>
      <c r="X449" s="168" t="s">
        <v>2902</v>
      </c>
      <c r="Y449">
        <v>235854.02</v>
      </c>
      <c r="Z449">
        <v>0</v>
      </c>
      <c r="AA449">
        <v>235854.02</v>
      </c>
      <c r="AB449">
        <v>5</v>
      </c>
      <c r="AC449">
        <v>145</v>
      </c>
      <c r="AD449">
        <v>98</v>
      </c>
      <c r="AE449">
        <v>47170.803999999996</v>
      </c>
      <c r="AF449" t="s">
        <v>4955</v>
      </c>
      <c r="AG449">
        <v>1626.579448275862</v>
      </c>
      <c r="AH449">
        <v>0</v>
      </c>
      <c r="AI449">
        <v>0</v>
      </c>
      <c r="AJ449" s="168" t="s">
        <v>3441</v>
      </c>
      <c r="AK449">
        <v>200705.97</v>
      </c>
      <c r="AL449">
        <v>815000</v>
      </c>
      <c r="AM449" s="168" t="s">
        <v>3</v>
      </c>
      <c r="AN449" s="168" t="s">
        <v>1</v>
      </c>
      <c r="AO449" s="168"/>
      <c r="AP449" s="168" t="s">
        <v>2</v>
      </c>
      <c r="AQ449">
        <v>51860435.149999999</v>
      </c>
      <c r="AR449">
        <v>566687.9</v>
      </c>
      <c r="AS449">
        <v>51293747.25</v>
      </c>
      <c r="AT449">
        <v>25855</v>
      </c>
      <c r="AU449">
        <v>499</v>
      </c>
      <c r="AV449">
        <v>14935</v>
      </c>
      <c r="AW449">
        <v>3649.8610901850875</v>
      </c>
      <c r="AX449">
        <v>43709863.640000001</v>
      </c>
      <c r="AY449">
        <v>928592.94587448286</v>
      </c>
      <c r="AZ449">
        <v>102793.08066132265</v>
      </c>
      <c r="BA449" t="s">
        <v>4985</v>
      </c>
      <c r="BB449">
        <v>1983.9004931347902</v>
      </c>
      <c r="BC449">
        <v>0</v>
      </c>
      <c r="BD449">
        <v>417844.54</v>
      </c>
      <c r="BE449" s="168"/>
      <c r="BF449">
        <v>43709863.640000001</v>
      </c>
      <c r="BG449">
        <v>83495000</v>
      </c>
    </row>
    <row r="450" spans="1:59" x14ac:dyDescent="0.25">
      <c r="A450" s="168" t="s">
        <v>824</v>
      </c>
      <c r="B450" s="168" t="s">
        <v>3552</v>
      </c>
      <c r="C450" s="168" t="s">
        <v>1985</v>
      </c>
      <c r="D450" s="168" t="s">
        <v>3435</v>
      </c>
      <c r="E450" s="168" t="s">
        <v>3436</v>
      </c>
      <c r="F450" s="168" t="s">
        <v>3864</v>
      </c>
      <c r="G450" s="168" t="s">
        <v>3450</v>
      </c>
      <c r="H450" s="168" t="s">
        <v>3451</v>
      </c>
      <c r="I450" s="168" t="s">
        <v>3452</v>
      </c>
      <c r="J450" s="168" t="s">
        <v>3450</v>
      </c>
      <c r="K450">
        <v>0</v>
      </c>
      <c r="L450">
        <v>64417.53</v>
      </c>
      <c r="M450">
        <v>0</v>
      </c>
      <c r="N450">
        <v>64417.53</v>
      </c>
      <c r="O450">
        <v>1</v>
      </c>
      <c r="P450">
        <v>25</v>
      </c>
      <c r="Q450">
        <v>29</v>
      </c>
      <c r="R450" s="168" t="s">
        <v>3864</v>
      </c>
      <c r="S450" s="168" t="s">
        <v>3865</v>
      </c>
      <c r="T450" s="168" t="s">
        <v>3866</v>
      </c>
      <c r="U450">
        <v>0</v>
      </c>
      <c r="V450">
        <v>4</v>
      </c>
      <c r="W450" s="168" t="s">
        <v>3453</v>
      </c>
      <c r="X450" s="168" t="s">
        <v>2902</v>
      </c>
      <c r="Y450">
        <v>235854.02</v>
      </c>
      <c r="Z450">
        <v>0</v>
      </c>
      <c r="AA450">
        <v>235854.02</v>
      </c>
      <c r="AB450">
        <v>5</v>
      </c>
      <c r="AC450">
        <v>145</v>
      </c>
      <c r="AD450">
        <v>98</v>
      </c>
      <c r="AE450">
        <v>47170.803999999996</v>
      </c>
      <c r="AF450" t="s">
        <v>4955</v>
      </c>
      <c r="AG450">
        <v>1626.579448275862</v>
      </c>
      <c r="AH450">
        <v>0</v>
      </c>
      <c r="AI450">
        <v>0</v>
      </c>
      <c r="AJ450" s="168" t="s">
        <v>3441</v>
      </c>
      <c r="AK450">
        <v>200705.97</v>
      </c>
      <c r="AL450">
        <v>815000</v>
      </c>
      <c r="AM450" s="168" t="s">
        <v>3</v>
      </c>
      <c r="AN450" s="168" t="s">
        <v>1</v>
      </c>
      <c r="AO450" s="168"/>
      <c r="AP450" s="168" t="s">
        <v>2</v>
      </c>
      <c r="AQ450">
        <v>51860435.149999999</v>
      </c>
      <c r="AR450">
        <v>566687.9</v>
      </c>
      <c r="AS450">
        <v>51293747.25</v>
      </c>
      <c r="AT450">
        <v>25855</v>
      </c>
      <c r="AU450">
        <v>499</v>
      </c>
      <c r="AV450">
        <v>14935</v>
      </c>
      <c r="AW450">
        <v>3649.8610901850875</v>
      </c>
      <c r="AX450">
        <v>43709863.640000001</v>
      </c>
      <c r="AY450">
        <v>928592.94587448286</v>
      </c>
      <c r="AZ450">
        <v>102793.08066132265</v>
      </c>
      <c r="BA450" t="s">
        <v>4985</v>
      </c>
      <c r="BB450">
        <v>1983.9004931347902</v>
      </c>
      <c r="BC450">
        <v>0</v>
      </c>
      <c r="BD450">
        <v>417844.54</v>
      </c>
      <c r="BE450" s="168"/>
      <c r="BF450">
        <v>43709863.640000001</v>
      </c>
      <c r="BG450">
        <v>83495000</v>
      </c>
    </row>
    <row r="451" spans="1:59" x14ac:dyDescent="0.25">
      <c r="A451" s="168" t="s">
        <v>824</v>
      </c>
      <c r="B451" s="168" t="s">
        <v>3552</v>
      </c>
      <c r="C451" s="168" t="s">
        <v>1985</v>
      </c>
      <c r="D451" s="168" t="s">
        <v>3435</v>
      </c>
      <c r="E451" s="168" t="s">
        <v>3436</v>
      </c>
      <c r="F451" s="168" t="s">
        <v>4962</v>
      </c>
      <c r="G451" s="168" t="s">
        <v>2824</v>
      </c>
      <c r="H451" s="168" t="s">
        <v>535</v>
      </c>
      <c r="I451" s="168" t="s">
        <v>2825</v>
      </c>
      <c r="J451" s="168" t="s">
        <v>2824</v>
      </c>
      <c r="K451">
        <v>0</v>
      </c>
      <c r="L451">
        <v>19836.05</v>
      </c>
      <c r="M451">
        <v>0</v>
      </c>
      <c r="N451">
        <v>19836.05</v>
      </c>
      <c r="O451">
        <v>1</v>
      </c>
      <c r="P451">
        <v>5</v>
      </c>
      <c r="Q451">
        <v>7</v>
      </c>
      <c r="R451" s="168" t="s">
        <v>4962</v>
      </c>
      <c r="S451" s="168" t="s">
        <v>4963</v>
      </c>
      <c r="T451" s="168" t="s">
        <v>4964</v>
      </c>
      <c r="U451">
        <v>0</v>
      </c>
      <c r="V451">
        <v>5</v>
      </c>
      <c r="W451" s="168" t="s">
        <v>2826</v>
      </c>
      <c r="X451" s="168" t="s">
        <v>2945</v>
      </c>
      <c r="Y451">
        <v>235854.02</v>
      </c>
      <c r="Z451">
        <v>0</v>
      </c>
      <c r="AA451">
        <v>235854.02</v>
      </c>
      <c r="AB451">
        <v>5</v>
      </c>
      <c r="AC451">
        <v>145</v>
      </c>
      <c r="AD451">
        <v>98</v>
      </c>
      <c r="AE451">
        <v>47170.803999999996</v>
      </c>
      <c r="AF451" t="s">
        <v>4955</v>
      </c>
      <c r="AG451">
        <v>1626.579448275862</v>
      </c>
      <c r="AH451">
        <v>0</v>
      </c>
      <c r="AI451">
        <v>0</v>
      </c>
      <c r="AJ451" s="168" t="s">
        <v>3441</v>
      </c>
      <c r="AK451">
        <v>200705.97</v>
      </c>
      <c r="AL451">
        <v>815000</v>
      </c>
      <c r="AM451" s="168" t="s">
        <v>3</v>
      </c>
      <c r="AN451" s="168" t="s">
        <v>1</v>
      </c>
      <c r="AO451" s="168"/>
      <c r="AP451" s="168" t="s">
        <v>2</v>
      </c>
      <c r="AQ451">
        <v>51860435.149999999</v>
      </c>
      <c r="AR451">
        <v>566687.9</v>
      </c>
      <c r="AS451">
        <v>51293747.25</v>
      </c>
      <c r="AT451">
        <v>25855</v>
      </c>
      <c r="AU451">
        <v>499</v>
      </c>
      <c r="AV451">
        <v>14935</v>
      </c>
      <c r="AW451">
        <v>3649.8610901850875</v>
      </c>
      <c r="AX451">
        <v>43709863.640000001</v>
      </c>
      <c r="AY451">
        <v>928592.94587448286</v>
      </c>
      <c r="AZ451">
        <v>102793.08066132265</v>
      </c>
      <c r="BA451" t="s">
        <v>4985</v>
      </c>
      <c r="BB451">
        <v>1983.9004931347902</v>
      </c>
      <c r="BC451">
        <v>0</v>
      </c>
      <c r="BD451">
        <v>417844.54</v>
      </c>
      <c r="BE451" s="168"/>
      <c r="BF451">
        <v>43709863.640000001</v>
      </c>
      <c r="BG451">
        <v>83495000</v>
      </c>
    </row>
    <row r="452" spans="1:59" x14ac:dyDescent="0.25">
      <c r="A452" s="168" t="s">
        <v>824</v>
      </c>
      <c r="B452" s="168" t="s">
        <v>3552</v>
      </c>
      <c r="C452" s="168" t="s">
        <v>3107</v>
      </c>
      <c r="D452" s="168" t="s">
        <v>3108</v>
      </c>
      <c r="E452" s="168" t="s">
        <v>3109</v>
      </c>
      <c r="F452" s="168" t="s">
        <v>5155</v>
      </c>
      <c r="G452" s="168" t="s">
        <v>3110</v>
      </c>
      <c r="H452" s="168" t="s">
        <v>536</v>
      </c>
      <c r="I452" s="168" t="s">
        <v>133</v>
      </c>
      <c r="J452" s="168" t="s">
        <v>3110</v>
      </c>
      <c r="K452">
        <v>22026.9</v>
      </c>
      <c r="L452">
        <v>117284.6</v>
      </c>
      <c r="M452">
        <v>0</v>
      </c>
      <c r="N452">
        <v>117284.6</v>
      </c>
      <c r="O452">
        <v>1</v>
      </c>
      <c r="P452">
        <v>44</v>
      </c>
      <c r="Q452">
        <v>64</v>
      </c>
      <c r="R452" s="168" t="s">
        <v>5155</v>
      </c>
      <c r="S452" s="168" t="s">
        <v>5156</v>
      </c>
      <c r="T452" s="168" t="s">
        <v>5157</v>
      </c>
      <c r="U452">
        <v>0</v>
      </c>
      <c r="V452">
        <v>1</v>
      </c>
      <c r="W452" s="168" t="s">
        <v>3111</v>
      </c>
      <c r="X452" s="168" t="s">
        <v>2902</v>
      </c>
      <c r="Y452">
        <v>211431.86</v>
      </c>
      <c r="Z452">
        <v>0</v>
      </c>
      <c r="AA452">
        <v>211431.86</v>
      </c>
      <c r="AB452">
        <v>2</v>
      </c>
      <c r="AC452">
        <v>130</v>
      </c>
      <c r="AD452">
        <v>67</v>
      </c>
      <c r="AE452">
        <v>105715.93</v>
      </c>
      <c r="AF452" t="s">
        <v>5158</v>
      </c>
      <c r="AG452">
        <v>1626.398923076923</v>
      </c>
      <c r="AH452">
        <v>0</v>
      </c>
      <c r="AI452">
        <v>22026.9</v>
      </c>
      <c r="AJ452" s="168" t="s">
        <v>3112</v>
      </c>
      <c r="AK452">
        <v>180200.47</v>
      </c>
      <c r="AL452">
        <v>380000</v>
      </c>
      <c r="AM452" s="168" t="s">
        <v>3</v>
      </c>
      <c r="AN452" s="168" t="s">
        <v>1</v>
      </c>
      <c r="AO452" s="168"/>
      <c r="AP452" s="168" t="s">
        <v>2</v>
      </c>
      <c r="AQ452">
        <v>51860435.149999999</v>
      </c>
      <c r="AR452">
        <v>566687.9</v>
      </c>
      <c r="AS452">
        <v>51293747.25</v>
      </c>
      <c r="AT452">
        <v>25855</v>
      </c>
      <c r="AU452">
        <v>499</v>
      </c>
      <c r="AV452">
        <v>14935</v>
      </c>
      <c r="AW452">
        <v>3649.8610901850875</v>
      </c>
      <c r="AX452">
        <v>43709863.640000001</v>
      </c>
      <c r="AY452">
        <v>928592.94587448286</v>
      </c>
      <c r="AZ452">
        <v>102793.08066132265</v>
      </c>
      <c r="BA452" t="s">
        <v>4985</v>
      </c>
      <c r="BB452">
        <v>1983.9004931347902</v>
      </c>
      <c r="BC452">
        <v>0</v>
      </c>
      <c r="BD452">
        <v>417844.54</v>
      </c>
      <c r="BE452" s="168"/>
      <c r="BF452">
        <v>43709863.640000001</v>
      </c>
      <c r="BG452">
        <v>83495000</v>
      </c>
    </row>
    <row r="453" spans="1:59" x14ac:dyDescent="0.25">
      <c r="A453" s="168" t="s">
        <v>824</v>
      </c>
      <c r="B453" s="168" t="s">
        <v>3552</v>
      </c>
      <c r="C453" s="168" t="s">
        <v>3107</v>
      </c>
      <c r="D453" s="168" t="s">
        <v>3108</v>
      </c>
      <c r="E453" s="168" t="s">
        <v>3109</v>
      </c>
      <c r="F453" s="168" t="s">
        <v>4965</v>
      </c>
      <c r="G453" s="168" t="s">
        <v>3275</v>
      </c>
      <c r="H453" s="168" t="s">
        <v>937</v>
      </c>
      <c r="I453" s="168" t="s">
        <v>3276</v>
      </c>
      <c r="J453" s="168" t="s">
        <v>3275</v>
      </c>
      <c r="K453">
        <v>0</v>
      </c>
      <c r="L453">
        <v>94147.26</v>
      </c>
      <c r="M453">
        <v>0</v>
      </c>
      <c r="N453">
        <v>94147.26</v>
      </c>
      <c r="O453">
        <v>1</v>
      </c>
      <c r="P453">
        <v>23</v>
      </c>
      <c r="Q453">
        <v>66</v>
      </c>
      <c r="R453" s="168" t="s">
        <v>4965</v>
      </c>
      <c r="S453" s="168" t="s">
        <v>4966</v>
      </c>
      <c r="T453" s="168" t="s">
        <v>4967</v>
      </c>
      <c r="U453">
        <v>0</v>
      </c>
      <c r="V453">
        <v>2</v>
      </c>
      <c r="W453" s="168" t="s">
        <v>3277</v>
      </c>
      <c r="X453" s="168" t="s">
        <v>2902</v>
      </c>
      <c r="Y453">
        <v>211431.86</v>
      </c>
      <c r="Z453">
        <v>0</v>
      </c>
      <c r="AA453">
        <v>211431.86</v>
      </c>
      <c r="AB453">
        <v>2</v>
      </c>
      <c r="AC453">
        <v>130</v>
      </c>
      <c r="AD453">
        <v>67</v>
      </c>
      <c r="AE453">
        <v>105715.93</v>
      </c>
      <c r="AF453" t="s">
        <v>5158</v>
      </c>
      <c r="AG453">
        <v>1626.398923076923</v>
      </c>
      <c r="AH453">
        <v>0</v>
      </c>
      <c r="AI453">
        <v>22026.9</v>
      </c>
      <c r="AJ453" s="168" t="s">
        <v>3112</v>
      </c>
      <c r="AK453">
        <v>180200.47</v>
      </c>
      <c r="AL453">
        <v>380000</v>
      </c>
      <c r="AM453" s="168" t="s">
        <v>3</v>
      </c>
      <c r="AN453" s="168" t="s">
        <v>1</v>
      </c>
      <c r="AO453" s="168"/>
      <c r="AP453" s="168" t="s">
        <v>2</v>
      </c>
      <c r="AQ453">
        <v>51860435.149999999</v>
      </c>
      <c r="AR453">
        <v>566687.9</v>
      </c>
      <c r="AS453">
        <v>51293747.25</v>
      </c>
      <c r="AT453">
        <v>25855</v>
      </c>
      <c r="AU453">
        <v>499</v>
      </c>
      <c r="AV453">
        <v>14935</v>
      </c>
      <c r="AW453">
        <v>3649.8610901850875</v>
      </c>
      <c r="AX453">
        <v>43709863.640000001</v>
      </c>
      <c r="AY453">
        <v>928592.94587448286</v>
      </c>
      <c r="AZ453">
        <v>102793.08066132265</v>
      </c>
      <c r="BA453" t="s">
        <v>4985</v>
      </c>
      <c r="BB453">
        <v>1983.9004931347902</v>
      </c>
      <c r="BC453">
        <v>0</v>
      </c>
      <c r="BD453">
        <v>417844.54</v>
      </c>
      <c r="BE453" s="168"/>
      <c r="BF453">
        <v>43709863.640000001</v>
      </c>
      <c r="BG453">
        <v>83495000</v>
      </c>
    </row>
    <row r="454" spans="1:59" x14ac:dyDescent="0.25">
      <c r="A454" s="168" t="s">
        <v>824</v>
      </c>
      <c r="B454" s="168" t="s">
        <v>3552</v>
      </c>
      <c r="C454" s="168" t="s">
        <v>3789</v>
      </c>
      <c r="D454" s="168" t="s">
        <v>3790</v>
      </c>
      <c r="E454" s="168" t="s">
        <v>2724</v>
      </c>
      <c r="F454" s="168" t="s">
        <v>4577</v>
      </c>
      <c r="G454" s="168" t="s">
        <v>2725</v>
      </c>
      <c r="H454" s="168" t="s">
        <v>938</v>
      </c>
      <c r="I454" s="168" t="s">
        <v>2726</v>
      </c>
      <c r="J454" s="168" t="s">
        <v>2725</v>
      </c>
      <c r="K454">
        <v>0</v>
      </c>
      <c r="L454">
        <v>123454.92</v>
      </c>
      <c r="M454">
        <v>0</v>
      </c>
      <c r="N454">
        <v>123454.92</v>
      </c>
      <c r="O454">
        <v>1</v>
      </c>
      <c r="P454">
        <v>21</v>
      </c>
      <c r="Q454">
        <v>40</v>
      </c>
      <c r="R454" s="168" t="s">
        <v>4577</v>
      </c>
      <c r="S454" s="168" t="s">
        <v>4578</v>
      </c>
      <c r="T454" s="168" t="s">
        <v>4579</v>
      </c>
      <c r="U454">
        <v>0</v>
      </c>
      <c r="V454">
        <v>1</v>
      </c>
      <c r="W454" s="168" t="s">
        <v>2727</v>
      </c>
      <c r="X454" s="168" t="s">
        <v>2902</v>
      </c>
      <c r="Y454">
        <v>627707.21</v>
      </c>
      <c r="Z454">
        <v>0</v>
      </c>
      <c r="AA454">
        <v>627707.21</v>
      </c>
      <c r="AB454">
        <v>5</v>
      </c>
      <c r="AC454">
        <v>278</v>
      </c>
      <c r="AD454">
        <v>158</v>
      </c>
      <c r="AE454">
        <v>125541.442</v>
      </c>
      <c r="AF454" t="s">
        <v>5159</v>
      </c>
      <c r="AG454">
        <v>2257.9396043165466</v>
      </c>
      <c r="AH454">
        <v>0</v>
      </c>
      <c r="AI454">
        <v>13361.98</v>
      </c>
      <c r="AJ454" s="168" t="s">
        <v>2728</v>
      </c>
      <c r="AK454">
        <v>531736.80000000005</v>
      </c>
      <c r="AL454">
        <v>990000</v>
      </c>
      <c r="AM454" s="168" t="s">
        <v>3</v>
      </c>
      <c r="AN454" s="168" t="s">
        <v>1</v>
      </c>
      <c r="AO454" s="168"/>
      <c r="AP454" s="168" t="s">
        <v>2</v>
      </c>
      <c r="AQ454">
        <v>51860435.149999999</v>
      </c>
      <c r="AR454">
        <v>566687.9</v>
      </c>
      <c r="AS454">
        <v>51293747.25</v>
      </c>
      <c r="AT454">
        <v>25855</v>
      </c>
      <c r="AU454">
        <v>499</v>
      </c>
      <c r="AV454">
        <v>14935</v>
      </c>
      <c r="AW454">
        <v>3649.8610901850875</v>
      </c>
      <c r="AX454">
        <v>43709863.640000001</v>
      </c>
      <c r="AY454">
        <v>928592.94587448286</v>
      </c>
      <c r="AZ454">
        <v>102793.08066132265</v>
      </c>
      <c r="BA454" t="s">
        <v>4985</v>
      </c>
      <c r="BB454">
        <v>1983.9004931347902</v>
      </c>
      <c r="BC454">
        <v>0</v>
      </c>
      <c r="BD454">
        <v>417844.54</v>
      </c>
      <c r="BE454" s="168"/>
      <c r="BF454">
        <v>43709863.640000001</v>
      </c>
      <c r="BG454">
        <v>83495000</v>
      </c>
    </row>
    <row r="455" spans="1:59" x14ac:dyDescent="0.25">
      <c r="A455" s="168" t="s">
        <v>824</v>
      </c>
      <c r="B455" s="168" t="s">
        <v>3552</v>
      </c>
      <c r="C455" s="168" t="s">
        <v>3789</v>
      </c>
      <c r="D455" s="168" t="s">
        <v>3790</v>
      </c>
      <c r="E455" s="168" t="s">
        <v>2724</v>
      </c>
      <c r="F455" s="168" t="s">
        <v>5160</v>
      </c>
      <c r="G455" s="168" t="s">
        <v>3490</v>
      </c>
      <c r="H455" s="168" t="s">
        <v>3491</v>
      </c>
      <c r="I455" s="168" t="s">
        <v>3492</v>
      </c>
      <c r="J455" s="168" t="s">
        <v>3490</v>
      </c>
      <c r="K455">
        <v>8793.4599999999991</v>
      </c>
      <c r="L455">
        <v>81596.429999999993</v>
      </c>
      <c r="M455">
        <v>0</v>
      </c>
      <c r="N455">
        <v>81596.429999999993</v>
      </c>
      <c r="O455">
        <v>1</v>
      </c>
      <c r="P455">
        <v>55</v>
      </c>
      <c r="Q455">
        <v>66</v>
      </c>
      <c r="R455" s="168" t="s">
        <v>5160</v>
      </c>
      <c r="S455" s="168" t="s">
        <v>5161</v>
      </c>
      <c r="T455" s="168" t="s">
        <v>5162</v>
      </c>
      <c r="U455">
        <v>0</v>
      </c>
      <c r="V455">
        <v>2</v>
      </c>
      <c r="W455" s="168" t="s">
        <v>3493</v>
      </c>
      <c r="X455" s="168" t="s">
        <v>2902</v>
      </c>
      <c r="Y455">
        <v>627707.21</v>
      </c>
      <c r="Z455">
        <v>0</v>
      </c>
      <c r="AA455">
        <v>627707.21</v>
      </c>
      <c r="AB455">
        <v>5</v>
      </c>
      <c r="AC455">
        <v>278</v>
      </c>
      <c r="AD455">
        <v>158</v>
      </c>
      <c r="AE455">
        <v>125541.442</v>
      </c>
      <c r="AF455" t="s">
        <v>5159</v>
      </c>
      <c r="AG455">
        <v>2257.9396043165466</v>
      </c>
      <c r="AH455">
        <v>0</v>
      </c>
      <c r="AI455">
        <v>13361.98</v>
      </c>
      <c r="AJ455" s="168" t="s">
        <v>2728</v>
      </c>
      <c r="AK455">
        <v>531736.80000000005</v>
      </c>
      <c r="AL455">
        <v>990000</v>
      </c>
      <c r="AM455" s="168" t="s">
        <v>3</v>
      </c>
      <c r="AN455" s="168" t="s">
        <v>1</v>
      </c>
      <c r="AO455" s="168"/>
      <c r="AP455" s="168" t="s">
        <v>2</v>
      </c>
      <c r="AQ455">
        <v>51860435.149999999</v>
      </c>
      <c r="AR455">
        <v>566687.9</v>
      </c>
      <c r="AS455">
        <v>51293747.25</v>
      </c>
      <c r="AT455">
        <v>25855</v>
      </c>
      <c r="AU455">
        <v>499</v>
      </c>
      <c r="AV455">
        <v>14935</v>
      </c>
      <c r="AW455">
        <v>3649.8610901850875</v>
      </c>
      <c r="AX455">
        <v>43709863.640000001</v>
      </c>
      <c r="AY455">
        <v>928592.94587448286</v>
      </c>
      <c r="AZ455">
        <v>102793.08066132265</v>
      </c>
      <c r="BA455" t="s">
        <v>4985</v>
      </c>
      <c r="BB455">
        <v>1983.9004931347902</v>
      </c>
      <c r="BC455">
        <v>0</v>
      </c>
      <c r="BD455">
        <v>417844.54</v>
      </c>
      <c r="BE455" s="168"/>
      <c r="BF455">
        <v>43709863.640000001</v>
      </c>
      <c r="BG455">
        <v>83495000</v>
      </c>
    </row>
    <row r="456" spans="1:59" x14ac:dyDescent="0.25">
      <c r="A456" s="168" t="s">
        <v>824</v>
      </c>
      <c r="B456" s="168" t="s">
        <v>3552</v>
      </c>
      <c r="C456" s="168" t="s">
        <v>3789</v>
      </c>
      <c r="D456" s="168" t="s">
        <v>3790</v>
      </c>
      <c r="E456" s="168" t="s">
        <v>2724</v>
      </c>
      <c r="F456" s="168" t="s">
        <v>5163</v>
      </c>
      <c r="G456" s="168" t="s">
        <v>3113</v>
      </c>
      <c r="H456" s="168" t="s">
        <v>939</v>
      </c>
      <c r="I456" s="168" t="s">
        <v>3114</v>
      </c>
      <c r="J456" s="168" t="s">
        <v>3113</v>
      </c>
      <c r="K456">
        <v>4568.5200000000004</v>
      </c>
      <c r="L456">
        <v>123667.28</v>
      </c>
      <c r="M456">
        <v>0</v>
      </c>
      <c r="N456">
        <v>123667.28</v>
      </c>
      <c r="O456">
        <v>1</v>
      </c>
      <c r="P456">
        <v>31</v>
      </c>
      <c r="Q456">
        <v>61</v>
      </c>
      <c r="R456" s="168" t="s">
        <v>5163</v>
      </c>
      <c r="S456" s="168" t="s">
        <v>5164</v>
      </c>
      <c r="T456" s="168" t="s">
        <v>5165</v>
      </c>
      <c r="U456">
        <v>0</v>
      </c>
      <c r="V456">
        <v>3</v>
      </c>
      <c r="W456" s="168" t="s">
        <v>3115</v>
      </c>
      <c r="X456" s="168" t="s">
        <v>2902</v>
      </c>
      <c r="Y456">
        <v>627707.21</v>
      </c>
      <c r="Z456">
        <v>0</v>
      </c>
      <c r="AA456">
        <v>627707.21</v>
      </c>
      <c r="AB456">
        <v>5</v>
      </c>
      <c r="AC456">
        <v>278</v>
      </c>
      <c r="AD456">
        <v>158</v>
      </c>
      <c r="AE456">
        <v>125541.442</v>
      </c>
      <c r="AF456" t="s">
        <v>5159</v>
      </c>
      <c r="AG456">
        <v>2257.9396043165466</v>
      </c>
      <c r="AH456">
        <v>0</v>
      </c>
      <c r="AI456">
        <v>13361.98</v>
      </c>
      <c r="AJ456" s="168" t="s">
        <v>2728</v>
      </c>
      <c r="AK456">
        <v>531736.80000000005</v>
      </c>
      <c r="AL456">
        <v>990000</v>
      </c>
      <c r="AM456" s="168" t="s">
        <v>3</v>
      </c>
      <c r="AN456" s="168" t="s">
        <v>1</v>
      </c>
      <c r="AO456" s="168"/>
      <c r="AP456" s="168" t="s">
        <v>2</v>
      </c>
      <c r="AQ456">
        <v>51860435.149999999</v>
      </c>
      <c r="AR456">
        <v>566687.9</v>
      </c>
      <c r="AS456">
        <v>51293747.25</v>
      </c>
      <c r="AT456">
        <v>25855</v>
      </c>
      <c r="AU456">
        <v>499</v>
      </c>
      <c r="AV456">
        <v>14935</v>
      </c>
      <c r="AW456">
        <v>3649.8610901850875</v>
      </c>
      <c r="AX456">
        <v>43709863.640000001</v>
      </c>
      <c r="AY456">
        <v>928592.94587448286</v>
      </c>
      <c r="AZ456">
        <v>102793.08066132265</v>
      </c>
      <c r="BA456" t="s">
        <v>4985</v>
      </c>
      <c r="BB456">
        <v>1983.9004931347902</v>
      </c>
      <c r="BC456">
        <v>0</v>
      </c>
      <c r="BD456">
        <v>417844.54</v>
      </c>
      <c r="BE456" s="168"/>
      <c r="BF456">
        <v>43709863.640000001</v>
      </c>
      <c r="BG456">
        <v>83495000</v>
      </c>
    </row>
    <row r="457" spans="1:59" x14ac:dyDescent="0.25">
      <c r="A457" s="168" t="s">
        <v>824</v>
      </c>
      <c r="B457" s="168" t="s">
        <v>3552</v>
      </c>
      <c r="C457" s="168" t="s">
        <v>3789</v>
      </c>
      <c r="D457" s="168" t="s">
        <v>3790</v>
      </c>
      <c r="E457" s="168" t="s">
        <v>2724</v>
      </c>
      <c r="F457" s="168" t="s">
        <v>3616</v>
      </c>
      <c r="G457" s="168" t="s">
        <v>2729</v>
      </c>
      <c r="H457" s="168" t="s">
        <v>537</v>
      </c>
      <c r="I457" s="168" t="s">
        <v>2730</v>
      </c>
      <c r="J457" s="168" t="s">
        <v>2729</v>
      </c>
      <c r="K457">
        <v>0</v>
      </c>
      <c r="L457">
        <v>271675.53000000003</v>
      </c>
      <c r="M457">
        <v>0</v>
      </c>
      <c r="N457">
        <v>271675.53000000003</v>
      </c>
      <c r="O457">
        <v>1</v>
      </c>
      <c r="P457">
        <v>43</v>
      </c>
      <c r="Q457">
        <v>96</v>
      </c>
      <c r="R457" s="168" t="s">
        <v>3616</v>
      </c>
      <c r="S457" s="168" t="s">
        <v>3617</v>
      </c>
      <c r="T457" s="168" t="s">
        <v>3618</v>
      </c>
      <c r="U457">
        <v>0</v>
      </c>
      <c r="V457">
        <v>4</v>
      </c>
      <c r="W457" s="168" t="s">
        <v>2731</v>
      </c>
      <c r="X457" s="168" t="s">
        <v>2907</v>
      </c>
      <c r="Y457">
        <v>627707.21</v>
      </c>
      <c r="Z457">
        <v>0</v>
      </c>
      <c r="AA457">
        <v>627707.21</v>
      </c>
      <c r="AB457">
        <v>5</v>
      </c>
      <c r="AC457">
        <v>278</v>
      </c>
      <c r="AD457">
        <v>158</v>
      </c>
      <c r="AE457">
        <v>125541.442</v>
      </c>
      <c r="AF457" t="s">
        <v>5159</v>
      </c>
      <c r="AG457">
        <v>2257.9396043165466</v>
      </c>
      <c r="AH457">
        <v>0</v>
      </c>
      <c r="AI457">
        <v>13361.98</v>
      </c>
      <c r="AJ457" s="168" t="s">
        <v>2728</v>
      </c>
      <c r="AK457">
        <v>531736.80000000005</v>
      </c>
      <c r="AL457">
        <v>990000</v>
      </c>
      <c r="AM457" s="168" t="s">
        <v>3</v>
      </c>
      <c r="AN457" s="168" t="s">
        <v>1</v>
      </c>
      <c r="AO457" s="168"/>
      <c r="AP457" s="168" t="s">
        <v>2</v>
      </c>
      <c r="AQ457">
        <v>51860435.149999999</v>
      </c>
      <c r="AR457">
        <v>566687.9</v>
      </c>
      <c r="AS457">
        <v>51293747.25</v>
      </c>
      <c r="AT457">
        <v>25855</v>
      </c>
      <c r="AU457">
        <v>499</v>
      </c>
      <c r="AV457">
        <v>14935</v>
      </c>
      <c r="AW457">
        <v>3649.8610901850875</v>
      </c>
      <c r="AX457">
        <v>43709863.640000001</v>
      </c>
      <c r="AY457">
        <v>928592.94587448286</v>
      </c>
      <c r="AZ457">
        <v>102793.08066132265</v>
      </c>
      <c r="BA457" t="s">
        <v>4985</v>
      </c>
      <c r="BB457">
        <v>1983.9004931347902</v>
      </c>
      <c r="BC457">
        <v>0</v>
      </c>
      <c r="BD457">
        <v>417844.54</v>
      </c>
      <c r="BE457" s="168"/>
      <c r="BF457">
        <v>43709863.640000001</v>
      </c>
      <c r="BG457">
        <v>83495000</v>
      </c>
    </row>
    <row r="458" spans="1:59" x14ac:dyDescent="0.25">
      <c r="A458" s="168" t="s">
        <v>824</v>
      </c>
      <c r="B458" s="168" t="s">
        <v>3552</v>
      </c>
      <c r="C458" s="168" t="s">
        <v>3789</v>
      </c>
      <c r="D458" s="168" t="s">
        <v>3790</v>
      </c>
      <c r="E458" s="168" t="s">
        <v>2724</v>
      </c>
      <c r="F458" s="168" t="s">
        <v>3662</v>
      </c>
      <c r="G458" s="168" t="s">
        <v>3494</v>
      </c>
      <c r="H458" s="168" t="s">
        <v>940</v>
      </c>
      <c r="I458" s="168" t="s">
        <v>3495</v>
      </c>
      <c r="J458" s="168" t="s">
        <v>3494</v>
      </c>
      <c r="K458">
        <v>0</v>
      </c>
      <c r="L458">
        <v>27313.05</v>
      </c>
      <c r="M458">
        <v>0</v>
      </c>
      <c r="N458">
        <v>27313.05</v>
      </c>
      <c r="O458">
        <v>1</v>
      </c>
      <c r="P458">
        <v>8</v>
      </c>
      <c r="Q458">
        <v>15</v>
      </c>
      <c r="R458" s="168" t="s">
        <v>3662</v>
      </c>
      <c r="S458" s="168" t="s">
        <v>3663</v>
      </c>
      <c r="T458" s="168" t="s">
        <v>3664</v>
      </c>
      <c r="U458">
        <v>0</v>
      </c>
      <c r="V458">
        <v>5</v>
      </c>
      <c r="W458" s="168" t="s">
        <v>3496</v>
      </c>
      <c r="X458" s="168" t="s">
        <v>2902</v>
      </c>
      <c r="Y458">
        <v>627707.21</v>
      </c>
      <c r="Z458">
        <v>0</v>
      </c>
      <c r="AA458">
        <v>627707.21</v>
      </c>
      <c r="AB458">
        <v>5</v>
      </c>
      <c r="AC458">
        <v>278</v>
      </c>
      <c r="AD458">
        <v>158</v>
      </c>
      <c r="AE458">
        <v>125541.442</v>
      </c>
      <c r="AF458" t="s">
        <v>5159</v>
      </c>
      <c r="AG458">
        <v>2257.9396043165466</v>
      </c>
      <c r="AH458">
        <v>0</v>
      </c>
      <c r="AI458">
        <v>13361.98</v>
      </c>
      <c r="AJ458" s="168" t="s">
        <v>2728</v>
      </c>
      <c r="AK458">
        <v>531736.80000000005</v>
      </c>
      <c r="AL458">
        <v>990000</v>
      </c>
      <c r="AM458" s="168" t="s">
        <v>3</v>
      </c>
      <c r="AN458" s="168" t="s">
        <v>1</v>
      </c>
      <c r="AO458" s="168"/>
      <c r="AP458" s="168" t="s">
        <v>2</v>
      </c>
      <c r="AQ458">
        <v>51860435.149999999</v>
      </c>
      <c r="AR458">
        <v>566687.9</v>
      </c>
      <c r="AS458">
        <v>51293747.25</v>
      </c>
      <c r="AT458">
        <v>25855</v>
      </c>
      <c r="AU458">
        <v>499</v>
      </c>
      <c r="AV458">
        <v>14935</v>
      </c>
      <c r="AW458">
        <v>3649.8610901850875</v>
      </c>
      <c r="AX458">
        <v>43709863.640000001</v>
      </c>
      <c r="AY458">
        <v>928592.94587448286</v>
      </c>
      <c r="AZ458">
        <v>102793.08066132265</v>
      </c>
      <c r="BA458" t="s">
        <v>4985</v>
      </c>
      <c r="BB458">
        <v>1983.9004931347902</v>
      </c>
      <c r="BC458">
        <v>0</v>
      </c>
      <c r="BD458">
        <v>417844.54</v>
      </c>
      <c r="BE458" s="168"/>
      <c r="BF458">
        <v>43709863.640000001</v>
      </c>
      <c r="BG458">
        <v>83495000</v>
      </c>
    </row>
    <row r="459" spans="1:59" x14ac:dyDescent="0.25">
      <c r="A459" s="168" t="s">
        <v>824</v>
      </c>
      <c r="B459" s="168" t="s">
        <v>3552</v>
      </c>
      <c r="C459" s="168" t="s">
        <v>3553</v>
      </c>
      <c r="D459" s="168" t="s">
        <v>3554</v>
      </c>
      <c r="E459" s="168" t="s">
        <v>3436</v>
      </c>
      <c r="F459" s="168" t="s">
        <v>5166</v>
      </c>
      <c r="G459" s="168" t="s">
        <v>3484</v>
      </c>
      <c r="H459" s="168" t="s">
        <v>936</v>
      </c>
      <c r="I459" s="168" t="s">
        <v>3485</v>
      </c>
      <c r="J459" s="168" t="s">
        <v>3484</v>
      </c>
      <c r="K459">
        <v>3598.2</v>
      </c>
      <c r="L459">
        <v>59745.04</v>
      </c>
      <c r="M459">
        <v>0</v>
      </c>
      <c r="N459">
        <v>59745.04</v>
      </c>
      <c r="O459">
        <v>1</v>
      </c>
      <c r="P459">
        <v>37</v>
      </c>
      <c r="Q459">
        <v>58</v>
      </c>
      <c r="R459" s="168" t="s">
        <v>5166</v>
      </c>
      <c r="S459" s="168" t="s">
        <v>5167</v>
      </c>
      <c r="T459" s="168" t="s">
        <v>5168</v>
      </c>
      <c r="U459">
        <v>0</v>
      </c>
      <c r="V459">
        <v>1</v>
      </c>
      <c r="W459" s="168" t="s">
        <v>3486</v>
      </c>
      <c r="X459" s="168" t="s">
        <v>2902</v>
      </c>
      <c r="Y459">
        <v>118599.09</v>
      </c>
      <c r="Z459">
        <v>0</v>
      </c>
      <c r="AA459">
        <v>118599.09</v>
      </c>
      <c r="AB459">
        <v>3</v>
      </c>
      <c r="AC459">
        <v>122</v>
      </c>
      <c r="AD459">
        <v>81</v>
      </c>
      <c r="AE459">
        <v>39533.03</v>
      </c>
      <c r="AF459" t="s">
        <v>5169</v>
      </c>
      <c r="AG459">
        <v>972.12368852459019</v>
      </c>
      <c r="AH459">
        <v>0</v>
      </c>
      <c r="AI459">
        <v>6716.5</v>
      </c>
      <c r="AJ459" s="168" t="s">
        <v>3441</v>
      </c>
      <c r="AK459">
        <v>100906.58</v>
      </c>
      <c r="AL459">
        <v>570000</v>
      </c>
      <c r="AM459" s="168" t="s">
        <v>3</v>
      </c>
      <c r="AN459" s="168" t="s">
        <v>1</v>
      </c>
      <c r="AO459" s="168"/>
      <c r="AP459" s="168" t="s">
        <v>2</v>
      </c>
      <c r="AQ459">
        <v>51860435.149999999</v>
      </c>
      <c r="AR459">
        <v>566687.9</v>
      </c>
      <c r="AS459">
        <v>51293747.25</v>
      </c>
      <c r="AT459">
        <v>25855</v>
      </c>
      <c r="AU459">
        <v>499</v>
      </c>
      <c r="AV459">
        <v>14935</v>
      </c>
      <c r="AW459">
        <v>3649.8610901850875</v>
      </c>
      <c r="AX459">
        <v>43709863.640000001</v>
      </c>
      <c r="AY459">
        <v>928592.94587448286</v>
      </c>
      <c r="AZ459">
        <v>102793.08066132265</v>
      </c>
      <c r="BA459" t="s">
        <v>4985</v>
      </c>
      <c r="BB459">
        <v>1983.9004931347902</v>
      </c>
      <c r="BC459">
        <v>0</v>
      </c>
      <c r="BD459">
        <v>417844.54</v>
      </c>
      <c r="BE459" s="168"/>
      <c r="BF459">
        <v>43709863.640000001</v>
      </c>
      <c r="BG459">
        <v>83495000</v>
      </c>
    </row>
    <row r="460" spans="1:59" x14ac:dyDescent="0.25">
      <c r="A460" s="168" t="s">
        <v>824</v>
      </c>
      <c r="B460" s="168" t="s">
        <v>3552</v>
      </c>
      <c r="C460" s="168" t="s">
        <v>3553</v>
      </c>
      <c r="D460" s="168" t="s">
        <v>3554</v>
      </c>
      <c r="E460" s="168" t="s">
        <v>3436</v>
      </c>
      <c r="F460" s="168" t="s">
        <v>2870</v>
      </c>
      <c r="G460" s="168" t="s">
        <v>3487</v>
      </c>
      <c r="H460" s="168" t="s">
        <v>3488</v>
      </c>
      <c r="I460" s="168" t="s">
        <v>1946</v>
      </c>
      <c r="J460" s="168" t="s">
        <v>3487</v>
      </c>
      <c r="K460">
        <v>0</v>
      </c>
      <c r="L460">
        <v>0</v>
      </c>
      <c r="M460">
        <v>0</v>
      </c>
      <c r="N460">
        <v>0</v>
      </c>
      <c r="O460">
        <v>1</v>
      </c>
      <c r="P460">
        <v>18</v>
      </c>
      <c r="Q460">
        <v>25</v>
      </c>
      <c r="R460" s="168" t="s">
        <v>2870</v>
      </c>
      <c r="S460" s="168" t="s">
        <v>2870</v>
      </c>
      <c r="T460" s="168" t="s">
        <v>2870</v>
      </c>
      <c r="U460">
        <v>0</v>
      </c>
      <c r="V460">
        <v>2</v>
      </c>
      <c r="W460" s="168" t="s">
        <v>3489</v>
      </c>
      <c r="X460" s="168" t="s">
        <v>2902</v>
      </c>
      <c r="Y460">
        <v>118599.09</v>
      </c>
      <c r="Z460">
        <v>0</v>
      </c>
      <c r="AA460">
        <v>118599.09</v>
      </c>
      <c r="AB460">
        <v>3</v>
      </c>
      <c r="AC460">
        <v>122</v>
      </c>
      <c r="AD460">
        <v>81</v>
      </c>
      <c r="AE460">
        <v>39533.03</v>
      </c>
      <c r="AF460" t="s">
        <v>5169</v>
      </c>
      <c r="AG460">
        <v>972.12368852459019</v>
      </c>
      <c r="AH460">
        <v>0</v>
      </c>
      <c r="AI460">
        <v>6716.5</v>
      </c>
      <c r="AJ460" s="168" t="s">
        <v>3441</v>
      </c>
      <c r="AK460">
        <v>100906.58</v>
      </c>
      <c r="AL460">
        <v>570000</v>
      </c>
      <c r="AM460" s="168" t="s">
        <v>3</v>
      </c>
      <c r="AN460" s="168" t="s">
        <v>1</v>
      </c>
      <c r="AO460" s="168"/>
      <c r="AP460" s="168" t="s">
        <v>2</v>
      </c>
      <c r="AQ460">
        <v>51860435.149999999</v>
      </c>
      <c r="AR460">
        <v>566687.9</v>
      </c>
      <c r="AS460">
        <v>51293747.25</v>
      </c>
      <c r="AT460">
        <v>25855</v>
      </c>
      <c r="AU460">
        <v>499</v>
      </c>
      <c r="AV460">
        <v>14935</v>
      </c>
      <c r="AW460">
        <v>3649.8610901850875</v>
      </c>
      <c r="AX460">
        <v>43709863.640000001</v>
      </c>
      <c r="AY460">
        <v>928592.94587448286</v>
      </c>
      <c r="AZ460">
        <v>102793.08066132265</v>
      </c>
      <c r="BA460" t="s">
        <v>4985</v>
      </c>
      <c r="BB460">
        <v>1983.9004931347902</v>
      </c>
      <c r="BC460">
        <v>0</v>
      </c>
      <c r="BD460">
        <v>417844.54</v>
      </c>
      <c r="BE460" s="168"/>
      <c r="BF460">
        <v>43709863.640000001</v>
      </c>
      <c r="BG460">
        <v>83495000</v>
      </c>
    </row>
    <row r="461" spans="1:59" x14ac:dyDescent="0.25">
      <c r="A461" s="168" t="s">
        <v>824</v>
      </c>
      <c r="B461" s="168" t="s">
        <v>3552</v>
      </c>
      <c r="C461" s="168" t="s">
        <v>3553</v>
      </c>
      <c r="D461" s="168" t="s">
        <v>3554</v>
      </c>
      <c r="E461" s="168" t="s">
        <v>3436</v>
      </c>
      <c r="F461" s="168" t="s">
        <v>5170</v>
      </c>
      <c r="G461" s="168" t="s">
        <v>3437</v>
      </c>
      <c r="H461" s="168" t="s">
        <v>3438</v>
      </c>
      <c r="I461" s="168" t="s">
        <v>3439</v>
      </c>
      <c r="J461" s="168" t="s">
        <v>3437</v>
      </c>
      <c r="K461">
        <v>3118.3</v>
      </c>
      <c r="L461">
        <v>58854.05</v>
      </c>
      <c r="M461">
        <v>0</v>
      </c>
      <c r="N461">
        <v>58854.05</v>
      </c>
      <c r="O461">
        <v>1</v>
      </c>
      <c r="P461">
        <v>26</v>
      </c>
      <c r="Q461">
        <v>39</v>
      </c>
      <c r="R461" s="168" t="s">
        <v>5170</v>
      </c>
      <c r="S461" s="168" t="s">
        <v>5171</v>
      </c>
      <c r="T461" s="168" t="s">
        <v>5172</v>
      </c>
      <c r="U461">
        <v>0</v>
      </c>
      <c r="V461">
        <v>3</v>
      </c>
      <c r="W461" s="168" t="s">
        <v>3440</v>
      </c>
      <c r="X461" s="168" t="s">
        <v>2902</v>
      </c>
      <c r="Y461">
        <v>118599.09</v>
      </c>
      <c r="Z461">
        <v>0</v>
      </c>
      <c r="AA461">
        <v>118599.09</v>
      </c>
      <c r="AB461">
        <v>3</v>
      </c>
      <c r="AC461">
        <v>122</v>
      </c>
      <c r="AD461">
        <v>81</v>
      </c>
      <c r="AE461">
        <v>39533.03</v>
      </c>
      <c r="AF461" t="s">
        <v>5169</v>
      </c>
      <c r="AG461">
        <v>972.12368852459019</v>
      </c>
      <c r="AH461">
        <v>0</v>
      </c>
      <c r="AI461">
        <v>6716.5</v>
      </c>
      <c r="AJ461" s="168" t="s">
        <v>3441</v>
      </c>
      <c r="AK461">
        <v>100906.58</v>
      </c>
      <c r="AL461">
        <v>570000</v>
      </c>
      <c r="AM461" s="168" t="s">
        <v>3</v>
      </c>
      <c r="AN461" s="168" t="s">
        <v>1</v>
      </c>
      <c r="AO461" s="168"/>
      <c r="AP461" s="168" t="s">
        <v>2</v>
      </c>
      <c r="AQ461">
        <v>51860435.149999999</v>
      </c>
      <c r="AR461">
        <v>566687.9</v>
      </c>
      <c r="AS461">
        <v>51293747.25</v>
      </c>
      <c r="AT461">
        <v>25855</v>
      </c>
      <c r="AU461">
        <v>499</v>
      </c>
      <c r="AV461">
        <v>14935</v>
      </c>
      <c r="AW461">
        <v>3649.8610901850875</v>
      </c>
      <c r="AX461">
        <v>43709863.640000001</v>
      </c>
      <c r="AY461">
        <v>928592.94587448286</v>
      </c>
      <c r="AZ461">
        <v>102793.08066132265</v>
      </c>
      <c r="BA461" t="s">
        <v>4985</v>
      </c>
      <c r="BB461">
        <v>1983.9004931347902</v>
      </c>
      <c r="BC461">
        <v>0</v>
      </c>
      <c r="BD461">
        <v>417844.54</v>
      </c>
      <c r="BE461" s="168"/>
      <c r="BF461">
        <v>43709863.640000001</v>
      </c>
      <c r="BG461">
        <v>83495000</v>
      </c>
    </row>
    <row r="462" spans="1:59" x14ac:dyDescent="0.25">
      <c r="A462" s="168" t="s">
        <v>824</v>
      </c>
      <c r="B462" s="168" t="s">
        <v>3552</v>
      </c>
      <c r="C462" s="168" t="s">
        <v>3573</v>
      </c>
      <c r="D462" s="168" t="s">
        <v>3574</v>
      </c>
      <c r="E462" s="168" t="s">
        <v>3575</v>
      </c>
      <c r="F462" s="168" t="s">
        <v>4580</v>
      </c>
      <c r="G462" s="168" t="s">
        <v>3442</v>
      </c>
      <c r="H462" s="168" t="s">
        <v>3443</v>
      </c>
      <c r="I462" s="168" t="s">
        <v>3444</v>
      </c>
      <c r="J462" s="168" t="s">
        <v>3442</v>
      </c>
      <c r="K462">
        <v>0</v>
      </c>
      <c r="L462">
        <v>50715.66</v>
      </c>
      <c r="M462">
        <v>0</v>
      </c>
      <c r="N462">
        <v>50715.66</v>
      </c>
      <c r="O462">
        <v>1</v>
      </c>
      <c r="P462">
        <v>17</v>
      </c>
      <c r="Q462">
        <v>22</v>
      </c>
      <c r="R462" s="168" t="s">
        <v>4580</v>
      </c>
      <c r="S462" s="168" t="s">
        <v>4581</v>
      </c>
      <c r="T462" s="168" t="s">
        <v>4582</v>
      </c>
      <c r="U462">
        <v>0</v>
      </c>
      <c r="V462">
        <v>1</v>
      </c>
      <c r="W462" s="168" t="s">
        <v>3445</v>
      </c>
      <c r="X462" s="168" t="s">
        <v>2902</v>
      </c>
      <c r="Y462">
        <v>316441.5</v>
      </c>
      <c r="Z462">
        <v>0</v>
      </c>
      <c r="AA462">
        <v>316441.5</v>
      </c>
      <c r="AB462">
        <v>6</v>
      </c>
      <c r="AC462">
        <v>130</v>
      </c>
      <c r="AD462">
        <v>105</v>
      </c>
      <c r="AE462">
        <v>52740.25</v>
      </c>
      <c r="AF462" t="s">
        <v>4583</v>
      </c>
      <c r="AG462">
        <v>2434.1653846153845</v>
      </c>
      <c r="AH462">
        <v>0</v>
      </c>
      <c r="AI462">
        <v>0</v>
      </c>
      <c r="AJ462" s="168" t="s">
        <v>3576</v>
      </c>
      <c r="AK462">
        <v>270892.51</v>
      </c>
      <c r="AL462">
        <v>1140000</v>
      </c>
      <c r="AM462" s="168" t="s">
        <v>3</v>
      </c>
      <c r="AN462" s="168" t="s">
        <v>1</v>
      </c>
      <c r="AO462" s="168"/>
      <c r="AP462" s="168" t="s">
        <v>2</v>
      </c>
      <c r="AQ462">
        <v>51860435.149999999</v>
      </c>
      <c r="AR462">
        <v>566687.9</v>
      </c>
      <c r="AS462">
        <v>51293747.25</v>
      </c>
      <c r="AT462">
        <v>25855</v>
      </c>
      <c r="AU462">
        <v>499</v>
      </c>
      <c r="AV462">
        <v>14935</v>
      </c>
      <c r="AW462">
        <v>3649.8610901850875</v>
      </c>
      <c r="AX462">
        <v>43709863.640000001</v>
      </c>
      <c r="AY462">
        <v>928592.94587448286</v>
      </c>
      <c r="AZ462">
        <v>102793.08066132265</v>
      </c>
      <c r="BA462" t="s">
        <v>4985</v>
      </c>
      <c r="BB462">
        <v>1983.9004931347902</v>
      </c>
      <c r="BC462">
        <v>0</v>
      </c>
      <c r="BD462">
        <v>417844.54</v>
      </c>
      <c r="BE462" s="168"/>
      <c r="BF462">
        <v>43709863.640000001</v>
      </c>
      <c r="BG462">
        <v>83495000</v>
      </c>
    </row>
    <row r="463" spans="1:59" x14ac:dyDescent="0.25">
      <c r="A463" s="168" t="s">
        <v>824</v>
      </c>
      <c r="B463" s="168" t="s">
        <v>3552</v>
      </c>
      <c r="C463" s="168" t="s">
        <v>3573</v>
      </c>
      <c r="D463" s="168" t="s">
        <v>3574</v>
      </c>
      <c r="E463" s="168" t="s">
        <v>3575</v>
      </c>
      <c r="F463" s="168" t="s">
        <v>4371</v>
      </c>
      <c r="G463" s="168" t="s">
        <v>3468</v>
      </c>
      <c r="H463" s="168" t="s">
        <v>3469</v>
      </c>
      <c r="I463" s="168" t="s">
        <v>3470</v>
      </c>
      <c r="J463" s="168" t="s">
        <v>3468</v>
      </c>
      <c r="K463">
        <v>0</v>
      </c>
      <c r="L463">
        <v>51599.5</v>
      </c>
      <c r="M463">
        <v>0</v>
      </c>
      <c r="N463">
        <v>51599.5</v>
      </c>
      <c r="O463">
        <v>1</v>
      </c>
      <c r="P463">
        <v>20</v>
      </c>
      <c r="Q463">
        <v>24</v>
      </c>
      <c r="R463" s="168" t="s">
        <v>4371</v>
      </c>
      <c r="S463" s="168" t="s">
        <v>4372</v>
      </c>
      <c r="T463" s="168" t="s">
        <v>4373</v>
      </c>
      <c r="U463">
        <v>0</v>
      </c>
      <c r="V463">
        <v>2</v>
      </c>
      <c r="W463" s="168" t="s">
        <v>3471</v>
      </c>
      <c r="X463" s="168" t="s">
        <v>2902</v>
      </c>
      <c r="Y463">
        <v>316441.5</v>
      </c>
      <c r="Z463">
        <v>0</v>
      </c>
      <c r="AA463">
        <v>316441.5</v>
      </c>
      <c r="AB463">
        <v>6</v>
      </c>
      <c r="AC463">
        <v>130</v>
      </c>
      <c r="AD463">
        <v>105</v>
      </c>
      <c r="AE463">
        <v>52740.25</v>
      </c>
      <c r="AF463" t="s">
        <v>4583</v>
      </c>
      <c r="AG463">
        <v>2434.1653846153845</v>
      </c>
      <c r="AH463">
        <v>0</v>
      </c>
      <c r="AI463">
        <v>0</v>
      </c>
      <c r="AJ463" s="168" t="s">
        <v>3576</v>
      </c>
      <c r="AK463">
        <v>270892.51</v>
      </c>
      <c r="AL463">
        <v>1140000</v>
      </c>
      <c r="AM463" s="168" t="s">
        <v>3</v>
      </c>
      <c r="AN463" s="168" t="s">
        <v>1</v>
      </c>
      <c r="AO463" s="168"/>
      <c r="AP463" s="168" t="s">
        <v>2</v>
      </c>
      <c r="AQ463">
        <v>51860435.149999999</v>
      </c>
      <c r="AR463">
        <v>566687.9</v>
      </c>
      <c r="AS463">
        <v>51293747.25</v>
      </c>
      <c r="AT463">
        <v>25855</v>
      </c>
      <c r="AU463">
        <v>499</v>
      </c>
      <c r="AV463">
        <v>14935</v>
      </c>
      <c r="AW463">
        <v>3649.8610901850875</v>
      </c>
      <c r="AX463">
        <v>43709863.640000001</v>
      </c>
      <c r="AY463">
        <v>928592.94587448286</v>
      </c>
      <c r="AZ463">
        <v>102793.08066132265</v>
      </c>
      <c r="BA463" t="s">
        <v>4985</v>
      </c>
      <c r="BB463">
        <v>1983.9004931347902</v>
      </c>
      <c r="BC463">
        <v>0</v>
      </c>
      <c r="BD463">
        <v>417844.54</v>
      </c>
      <c r="BE463" s="168"/>
      <c r="BF463">
        <v>43709863.640000001</v>
      </c>
      <c r="BG463">
        <v>83495000</v>
      </c>
    </row>
    <row r="464" spans="1:59" x14ac:dyDescent="0.25">
      <c r="A464" s="168" t="s">
        <v>824</v>
      </c>
      <c r="B464" s="168" t="s">
        <v>3552</v>
      </c>
      <c r="C464" s="168" t="s">
        <v>3573</v>
      </c>
      <c r="D464" s="168" t="s">
        <v>3574</v>
      </c>
      <c r="E464" s="168" t="s">
        <v>3575</v>
      </c>
      <c r="F464" s="168" t="s">
        <v>3791</v>
      </c>
      <c r="G464" s="168" t="s">
        <v>3480</v>
      </c>
      <c r="H464" s="168" t="s">
        <v>3481</v>
      </c>
      <c r="I464" s="168" t="s">
        <v>3482</v>
      </c>
      <c r="J464" s="168" t="s">
        <v>3480</v>
      </c>
      <c r="K464">
        <v>0</v>
      </c>
      <c r="L464">
        <v>50401.61</v>
      </c>
      <c r="M464">
        <v>0</v>
      </c>
      <c r="N464">
        <v>50401.61</v>
      </c>
      <c r="O464">
        <v>1</v>
      </c>
      <c r="P464">
        <v>19</v>
      </c>
      <c r="Q464">
        <v>22</v>
      </c>
      <c r="R464" s="168" t="s">
        <v>3791</v>
      </c>
      <c r="S464" s="168" t="s">
        <v>3792</v>
      </c>
      <c r="T464" s="168" t="s">
        <v>3793</v>
      </c>
      <c r="U464">
        <v>0</v>
      </c>
      <c r="V464">
        <v>3</v>
      </c>
      <c r="W464" s="168" t="s">
        <v>3483</v>
      </c>
      <c r="X464" s="168" t="s">
        <v>2902</v>
      </c>
      <c r="Y464">
        <v>316441.5</v>
      </c>
      <c r="Z464">
        <v>0</v>
      </c>
      <c r="AA464">
        <v>316441.5</v>
      </c>
      <c r="AB464">
        <v>6</v>
      </c>
      <c r="AC464">
        <v>130</v>
      </c>
      <c r="AD464">
        <v>105</v>
      </c>
      <c r="AE464">
        <v>52740.25</v>
      </c>
      <c r="AF464" t="s">
        <v>4583</v>
      </c>
      <c r="AG464">
        <v>2434.1653846153845</v>
      </c>
      <c r="AH464">
        <v>0</v>
      </c>
      <c r="AI464">
        <v>0</v>
      </c>
      <c r="AJ464" s="168" t="s">
        <v>3576</v>
      </c>
      <c r="AK464">
        <v>270892.51</v>
      </c>
      <c r="AL464">
        <v>1140000</v>
      </c>
      <c r="AM464" s="168" t="s">
        <v>3</v>
      </c>
      <c r="AN464" s="168" t="s">
        <v>1</v>
      </c>
      <c r="AO464" s="168"/>
      <c r="AP464" s="168" t="s">
        <v>2</v>
      </c>
      <c r="AQ464">
        <v>51860435.149999999</v>
      </c>
      <c r="AR464">
        <v>566687.9</v>
      </c>
      <c r="AS464">
        <v>51293747.25</v>
      </c>
      <c r="AT464">
        <v>25855</v>
      </c>
      <c r="AU464">
        <v>499</v>
      </c>
      <c r="AV464">
        <v>14935</v>
      </c>
      <c r="AW464">
        <v>3649.8610901850875</v>
      </c>
      <c r="AX464">
        <v>43709863.640000001</v>
      </c>
      <c r="AY464">
        <v>928592.94587448286</v>
      </c>
      <c r="AZ464">
        <v>102793.08066132265</v>
      </c>
      <c r="BA464" t="s">
        <v>4985</v>
      </c>
      <c r="BB464">
        <v>1983.9004931347902</v>
      </c>
      <c r="BC464">
        <v>0</v>
      </c>
      <c r="BD464">
        <v>417844.54</v>
      </c>
      <c r="BE464" s="168"/>
      <c r="BF464">
        <v>43709863.640000001</v>
      </c>
      <c r="BG464">
        <v>83495000</v>
      </c>
    </row>
    <row r="465" spans="1:59" x14ac:dyDescent="0.25">
      <c r="A465" s="168" t="s">
        <v>824</v>
      </c>
      <c r="B465" s="168" t="s">
        <v>3552</v>
      </c>
      <c r="C465" s="168" t="s">
        <v>3573</v>
      </c>
      <c r="D465" s="168" t="s">
        <v>3574</v>
      </c>
      <c r="E465" s="168" t="s">
        <v>3575</v>
      </c>
      <c r="F465" s="168" t="s">
        <v>4374</v>
      </c>
      <c r="G465" s="168" t="s">
        <v>3472</v>
      </c>
      <c r="H465" s="168" t="s">
        <v>3473</v>
      </c>
      <c r="I465" s="168" t="s">
        <v>3474</v>
      </c>
      <c r="J465" s="168" t="s">
        <v>3472</v>
      </c>
      <c r="K465">
        <v>0</v>
      </c>
      <c r="L465">
        <v>51939.79</v>
      </c>
      <c r="M465">
        <v>0</v>
      </c>
      <c r="N465">
        <v>51939.79</v>
      </c>
      <c r="O465">
        <v>1</v>
      </c>
      <c r="P465">
        <v>27</v>
      </c>
      <c r="Q465">
        <v>32</v>
      </c>
      <c r="R465" s="168" t="s">
        <v>4374</v>
      </c>
      <c r="S465" s="168" t="s">
        <v>4375</v>
      </c>
      <c r="T465" s="168" t="s">
        <v>4376</v>
      </c>
      <c r="U465">
        <v>0</v>
      </c>
      <c r="V465">
        <v>4</v>
      </c>
      <c r="W465" s="168" t="s">
        <v>3475</v>
      </c>
      <c r="X465" s="168" t="s">
        <v>2902</v>
      </c>
      <c r="Y465">
        <v>316441.5</v>
      </c>
      <c r="Z465">
        <v>0</v>
      </c>
      <c r="AA465">
        <v>316441.5</v>
      </c>
      <c r="AB465">
        <v>6</v>
      </c>
      <c r="AC465">
        <v>130</v>
      </c>
      <c r="AD465">
        <v>105</v>
      </c>
      <c r="AE465">
        <v>52740.25</v>
      </c>
      <c r="AF465" t="s">
        <v>4583</v>
      </c>
      <c r="AG465">
        <v>2434.1653846153845</v>
      </c>
      <c r="AH465">
        <v>0</v>
      </c>
      <c r="AI465">
        <v>0</v>
      </c>
      <c r="AJ465" s="168" t="s">
        <v>3576</v>
      </c>
      <c r="AK465">
        <v>270892.51</v>
      </c>
      <c r="AL465">
        <v>1140000</v>
      </c>
      <c r="AM465" s="168" t="s">
        <v>3</v>
      </c>
      <c r="AN465" s="168" t="s">
        <v>1</v>
      </c>
      <c r="AO465" s="168"/>
      <c r="AP465" s="168" t="s">
        <v>2</v>
      </c>
      <c r="AQ465">
        <v>51860435.149999999</v>
      </c>
      <c r="AR465">
        <v>566687.9</v>
      </c>
      <c r="AS465">
        <v>51293747.25</v>
      </c>
      <c r="AT465">
        <v>25855</v>
      </c>
      <c r="AU465">
        <v>499</v>
      </c>
      <c r="AV465">
        <v>14935</v>
      </c>
      <c r="AW465">
        <v>3649.8610901850875</v>
      </c>
      <c r="AX465">
        <v>43709863.640000001</v>
      </c>
      <c r="AY465">
        <v>928592.94587448286</v>
      </c>
      <c r="AZ465">
        <v>102793.08066132265</v>
      </c>
      <c r="BA465" t="s">
        <v>4985</v>
      </c>
      <c r="BB465">
        <v>1983.9004931347902</v>
      </c>
      <c r="BC465">
        <v>0</v>
      </c>
      <c r="BD465">
        <v>417844.54</v>
      </c>
      <c r="BE465" s="168"/>
      <c r="BF465">
        <v>43709863.640000001</v>
      </c>
      <c r="BG465">
        <v>83495000</v>
      </c>
    </row>
    <row r="466" spans="1:59" x14ac:dyDescent="0.25">
      <c r="A466" s="168" t="s">
        <v>824</v>
      </c>
      <c r="B466" s="168" t="s">
        <v>3552</v>
      </c>
      <c r="C466" s="168" t="s">
        <v>3573</v>
      </c>
      <c r="D466" s="168" t="s">
        <v>3574</v>
      </c>
      <c r="E466" s="168" t="s">
        <v>3575</v>
      </c>
      <c r="F466" s="168" t="s">
        <v>2870</v>
      </c>
      <c r="G466" s="168" t="s">
        <v>3476</v>
      </c>
      <c r="H466" s="168" t="s">
        <v>3477</v>
      </c>
      <c r="I466" s="168" t="s">
        <v>3478</v>
      </c>
      <c r="J466" s="168" t="s">
        <v>3476</v>
      </c>
      <c r="K466">
        <v>0</v>
      </c>
      <c r="L466">
        <v>0</v>
      </c>
      <c r="M466">
        <v>0</v>
      </c>
      <c r="N466">
        <v>0</v>
      </c>
      <c r="O466">
        <v>1</v>
      </c>
      <c r="P466">
        <v>7</v>
      </c>
      <c r="Q466">
        <v>8</v>
      </c>
      <c r="R466" s="168" t="s">
        <v>2870</v>
      </c>
      <c r="S466" s="168" t="s">
        <v>2870</v>
      </c>
      <c r="T466" s="168" t="s">
        <v>2870</v>
      </c>
      <c r="U466">
        <v>0</v>
      </c>
      <c r="V466">
        <v>5</v>
      </c>
      <c r="W466" s="168" t="s">
        <v>3479</v>
      </c>
      <c r="X466" s="168" t="s">
        <v>2902</v>
      </c>
      <c r="Y466">
        <v>316441.5</v>
      </c>
      <c r="Z466">
        <v>0</v>
      </c>
      <c r="AA466">
        <v>316441.5</v>
      </c>
      <c r="AB466">
        <v>6</v>
      </c>
      <c r="AC466">
        <v>130</v>
      </c>
      <c r="AD466">
        <v>105</v>
      </c>
      <c r="AE466">
        <v>52740.25</v>
      </c>
      <c r="AF466" t="s">
        <v>4583</v>
      </c>
      <c r="AG466">
        <v>2434.1653846153845</v>
      </c>
      <c r="AH466">
        <v>0</v>
      </c>
      <c r="AI466">
        <v>0</v>
      </c>
      <c r="AJ466" s="168" t="s">
        <v>3576</v>
      </c>
      <c r="AK466">
        <v>270892.51</v>
      </c>
      <c r="AL466">
        <v>1140000</v>
      </c>
      <c r="AM466" s="168" t="s">
        <v>3</v>
      </c>
      <c r="AN466" s="168" t="s">
        <v>1</v>
      </c>
      <c r="AO466" s="168"/>
      <c r="AP466" s="168" t="s">
        <v>2</v>
      </c>
      <c r="AQ466">
        <v>51860435.149999999</v>
      </c>
      <c r="AR466">
        <v>566687.9</v>
      </c>
      <c r="AS466">
        <v>51293747.25</v>
      </c>
      <c r="AT466">
        <v>25855</v>
      </c>
      <c r="AU466">
        <v>499</v>
      </c>
      <c r="AV466">
        <v>14935</v>
      </c>
      <c r="AW466">
        <v>3649.8610901850875</v>
      </c>
      <c r="AX466">
        <v>43709863.640000001</v>
      </c>
      <c r="AY466">
        <v>928592.94587448286</v>
      </c>
      <c r="AZ466">
        <v>102793.08066132265</v>
      </c>
      <c r="BA466" t="s">
        <v>4985</v>
      </c>
      <c r="BB466">
        <v>1983.9004931347902</v>
      </c>
      <c r="BC466">
        <v>0</v>
      </c>
      <c r="BD466">
        <v>417844.54</v>
      </c>
      <c r="BE466" s="168"/>
      <c r="BF466">
        <v>43709863.640000001</v>
      </c>
      <c r="BG466">
        <v>83495000</v>
      </c>
    </row>
    <row r="467" spans="1:59" x14ac:dyDescent="0.25">
      <c r="A467" s="168" t="s">
        <v>824</v>
      </c>
      <c r="B467" s="168" t="s">
        <v>3552</v>
      </c>
      <c r="C467" s="168" t="s">
        <v>3573</v>
      </c>
      <c r="D467" s="168" t="s">
        <v>3574</v>
      </c>
      <c r="E467" s="168" t="s">
        <v>3575</v>
      </c>
      <c r="F467" s="168" t="s">
        <v>3619</v>
      </c>
      <c r="G467" s="168" t="s">
        <v>3446</v>
      </c>
      <c r="H467" s="168" t="s">
        <v>3447</v>
      </c>
      <c r="I467" s="168" t="s">
        <v>3448</v>
      </c>
      <c r="J467" s="168" t="s">
        <v>3446</v>
      </c>
      <c r="K467">
        <v>0</v>
      </c>
      <c r="L467">
        <v>111784.94</v>
      </c>
      <c r="M467">
        <v>0</v>
      </c>
      <c r="N467">
        <v>111784.94</v>
      </c>
      <c r="O467">
        <v>1</v>
      </c>
      <c r="P467">
        <v>15</v>
      </c>
      <c r="Q467">
        <v>22</v>
      </c>
      <c r="R467" s="168" t="s">
        <v>3619</v>
      </c>
      <c r="S467" s="168" t="s">
        <v>3620</v>
      </c>
      <c r="T467" s="168" t="s">
        <v>3621</v>
      </c>
      <c r="U467">
        <v>0</v>
      </c>
      <c r="V467">
        <v>6</v>
      </c>
      <c r="W467" s="168" t="s">
        <v>3449</v>
      </c>
      <c r="X467" s="168" t="s">
        <v>2902</v>
      </c>
      <c r="Y467">
        <v>316441.5</v>
      </c>
      <c r="Z467">
        <v>0</v>
      </c>
      <c r="AA467">
        <v>316441.5</v>
      </c>
      <c r="AB467">
        <v>6</v>
      </c>
      <c r="AC467">
        <v>130</v>
      </c>
      <c r="AD467">
        <v>105</v>
      </c>
      <c r="AE467">
        <v>52740.25</v>
      </c>
      <c r="AF467" t="s">
        <v>4583</v>
      </c>
      <c r="AG467">
        <v>2434.1653846153845</v>
      </c>
      <c r="AH467">
        <v>0</v>
      </c>
      <c r="AI467">
        <v>0</v>
      </c>
      <c r="AJ467" s="168" t="s">
        <v>3576</v>
      </c>
      <c r="AK467">
        <v>270892.51</v>
      </c>
      <c r="AL467">
        <v>1140000</v>
      </c>
      <c r="AM467" s="168" t="s">
        <v>3</v>
      </c>
      <c r="AN467" s="168" t="s">
        <v>1</v>
      </c>
      <c r="AO467" s="168"/>
      <c r="AP467" s="168" t="s">
        <v>2</v>
      </c>
      <c r="AQ467">
        <v>51860435.149999999</v>
      </c>
      <c r="AR467">
        <v>566687.9</v>
      </c>
      <c r="AS467">
        <v>51293747.25</v>
      </c>
      <c r="AT467">
        <v>25855</v>
      </c>
      <c r="AU467">
        <v>499</v>
      </c>
      <c r="AV467">
        <v>14935</v>
      </c>
      <c r="AW467">
        <v>3649.8610901850875</v>
      </c>
      <c r="AX467">
        <v>43709863.640000001</v>
      </c>
      <c r="AY467">
        <v>928592.94587448286</v>
      </c>
      <c r="AZ467">
        <v>102793.08066132265</v>
      </c>
      <c r="BA467" t="s">
        <v>4985</v>
      </c>
      <c r="BB467">
        <v>1983.9004931347902</v>
      </c>
      <c r="BC467">
        <v>0</v>
      </c>
      <c r="BD467">
        <v>417844.54</v>
      </c>
      <c r="BE467" s="168"/>
      <c r="BF467">
        <v>43709863.640000001</v>
      </c>
      <c r="BG467">
        <v>83495000</v>
      </c>
    </row>
    <row r="468" spans="1:59" x14ac:dyDescent="0.25">
      <c r="A468" s="168" t="s">
        <v>824</v>
      </c>
      <c r="B468" s="168" t="s">
        <v>3552</v>
      </c>
      <c r="C468" s="168" t="s">
        <v>825</v>
      </c>
      <c r="D468" s="168" t="s">
        <v>532</v>
      </c>
      <c r="E468" s="168" t="s">
        <v>826</v>
      </c>
      <c r="F468" s="168" t="s">
        <v>5173</v>
      </c>
      <c r="G468" s="168" t="s">
        <v>3665</v>
      </c>
      <c r="H468" s="168" t="s">
        <v>1919</v>
      </c>
      <c r="I468" s="168" t="s">
        <v>3666</v>
      </c>
      <c r="J468" s="168" t="s">
        <v>3665</v>
      </c>
      <c r="K468">
        <v>0</v>
      </c>
      <c r="L468">
        <v>100955.37</v>
      </c>
      <c r="M468">
        <v>0</v>
      </c>
      <c r="N468">
        <v>100955.37</v>
      </c>
      <c r="O468">
        <v>1</v>
      </c>
      <c r="P468">
        <v>32</v>
      </c>
      <c r="Q468">
        <v>58</v>
      </c>
      <c r="R468" s="168" t="s">
        <v>5173</v>
      </c>
      <c r="S468" s="168" t="s">
        <v>5174</v>
      </c>
      <c r="T468" s="168" t="s">
        <v>5175</v>
      </c>
      <c r="U468">
        <v>0</v>
      </c>
      <c r="V468">
        <v>1</v>
      </c>
      <c r="W468" s="168" t="s">
        <v>3667</v>
      </c>
      <c r="X468" s="168" t="s">
        <v>2915</v>
      </c>
      <c r="Y468">
        <v>672293.96</v>
      </c>
      <c r="Z468">
        <v>0</v>
      </c>
      <c r="AA468">
        <v>672293.96</v>
      </c>
      <c r="AB468">
        <v>6</v>
      </c>
      <c r="AC468">
        <v>346</v>
      </c>
      <c r="AD468">
        <v>168</v>
      </c>
      <c r="AE468" t="s">
        <v>5176</v>
      </c>
      <c r="AF468" t="s">
        <v>5177</v>
      </c>
      <c r="AG468">
        <v>1943.0461271676299</v>
      </c>
      <c r="AH468">
        <v>0</v>
      </c>
      <c r="AI468">
        <v>944.52</v>
      </c>
      <c r="AJ468" s="168" t="s">
        <v>827</v>
      </c>
      <c r="AK468">
        <v>571665.93000000005</v>
      </c>
      <c r="AL468">
        <v>1110000</v>
      </c>
      <c r="AM468" s="168" t="s">
        <v>3</v>
      </c>
      <c r="AN468" s="168" t="s">
        <v>1</v>
      </c>
      <c r="AO468" s="168"/>
      <c r="AP468" s="168" t="s">
        <v>2</v>
      </c>
      <c r="AQ468">
        <v>51860435.149999999</v>
      </c>
      <c r="AR468">
        <v>566687.9</v>
      </c>
      <c r="AS468">
        <v>51293747.25</v>
      </c>
      <c r="AT468">
        <v>25855</v>
      </c>
      <c r="AU468">
        <v>499</v>
      </c>
      <c r="AV468">
        <v>14935</v>
      </c>
      <c r="AW468">
        <v>3649.8610901850875</v>
      </c>
      <c r="AX468">
        <v>43709863.640000001</v>
      </c>
      <c r="AY468">
        <v>928592.94587448286</v>
      </c>
      <c r="AZ468">
        <v>102793.08066132265</v>
      </c>
      <c r="BA468" t="s">
        <v>4985</v>
      </c>
      <c r="BB468">
        <v>1983.9004931347902</v>
      </c>
      <c r="BC468">
        <v>0</v>
      </c>
      <c r="BD468">
        <v>417844.54</v>
      </c>
      <c r="BE468" s="168"/>
      <c r="BF468">
        <v>43709863.640000001</v>
      </c>
      <c r="BG468">
        <v>83495000</v>
      </c>
    </row>
    <row r="469" spans="1:59" x14ac:dyDescent="0.25">
      <c r="A469" s="168" t="s">
        <v>824</v>
      </c>
      <c r="B469" s="168" t="s">
        <v>3552</v>
      </c>
      <c r="C469" s="168" t="s">
        <v>825</v>
      </c>
      <c r="D469" s="168" t="s">
        <v>532</v>
      </c>
      <c r="E469" s="168" t="s">
        <v>826</v>
      </c>
      <c r="F469" s="168" t="s">
        <v>4968</v>
      </c>
      <c r="G469" s="168" t="s">
        <v>3278</v>
      </c>
      <c r="H469" s="168" t="s">
        <v>533</v>
      </c>
      <c r="I469" s="168" t="s">
        <v>419</v>
      </c>
      <c r="J469" s="168" t="s">
        <v>3278</v>
      </c>
      <c r="K469">
        <v>0</v>
      </c>
      <c r="L469">
        <v>118677.22</v>
      </c>
      <c r="M469">
        <v>0</v>
      </c>
      <c r="N469">
        <v>118677.22</v>
      </c>
      <c r="O469">
        <v>1</v>
      </c>
      <c r="P469">
        <v>37</v>
      </c>
      <c r="Q469">
        <v>65</v>
      </c>
      <c r="R469" s="168" t="s">
        <v>4968</v>
      </c>
      <c r="S469" s="168" t="s">
        <v>4969</v>
      </c>
      <c r="T469" s="168" t="s">
        <v>4970</v>
      </c>
      <c r="U469">
        <v>0</v>
      </c>
      <c r="V469">
        <v>2</v>
      </c>
      <c r="W469" s="168" t="s">
        <v>3279</v>
      </c>
      <c r="X469" s="168" t="s">
        <v>2902</v>
      </c>
      <c r="Y469">
        <v>672293.96</v>
      </c>
      <c r="Z469">
        <v>0</v>
      </c>
      <c r="AA469">
        <v>672293.96</v>
      </c>
      <c r="AB469">
        <v>6</v>
      </c>
      <c r="AC469">
        <v>346</v>
      </c>
      <c r="AD469">
        <v>168</v>
      </c>
      <c r="AE469" t="s">
        <v>5176</v>
      </c>
      <c r="AF469" t="s">
        <v>5177</v>
      </c>
      <c r="AG469">
        <v>1943.0461271676299</v>
      </c>
      <c r="AH469">
        <v>0</v>
      </c>
      <c r="AI469">
        <v>944.52</v>
      </c>
      <c r="AJ469" s="168" t="s">
        <v>827</v>
      </c>
      <c r="AK469">
        <v>571665.93000000005</v>
      </c>
      <c r="AL469">
        <v>1110000</v>
      </c>
      <c r="AM469" s="168" t="s">
        <v>3</v>
      </c>
      <c r="AN469" s="168" t="s">
        <v>1</v>
      </c>
      <c r="AO469" s="168"/>
      <c r="AP469" s="168" t="s">
        <v>2</v>
      </c>
      <c r="AQ469">
        <v>51860435.149999999</v>
      </c>
      <c r="AR469">
        <v>566687.9</v>
      </c>
      <c r="AS469">
        <v>51293747.25</v>
      </c>
      <c r="AT469">
        <v>25855</v>
      </c>
      <c r="AU469">
        <v>499</v>
      </c>
      <c r="AV469">
        <v>14935</v>
      </c>
      <c r="AW469">
        <v>3649.8610901850875</v>
      </c>
      <c r="AX469">
        <v>43709863.640000001</v>
      </c>
      <c r="AY469">
        <v>928592.94587448286</v>
      </c>
      <c r="AZ469">
        <v>102793.08066132265</v>
      </c>
      <c r="BA469" t="s">
        <v>4985</v>
      </c>
      <c r="BB469">
        <v>1983.9004931347902</v>
      </c>
      <c r="BC469">
        <v>0</v>
      </c>
      <c r="BD469">
        <v>417844.54</v>
      </c>
      <c r="BE469" s="168"/>
      <c r="BF469">
        <v>43709863.640000001</v>
      </c>
      <c r="BG469">
        <v>83495000</v>
      </c>
    </row>
    <row r="470" spans="1:59" x14ac:dyDescent="0.25">
      <c r="A470" s="168" t="s">
        <v>824</v>
      </c>
      <c r="B470" s="168" t="s">
        <v>3552</v>
      </c>
      <c r="C470" s="168" t="s">
        <v>825</v>
      </c>
      <c r="D470" s="168" t="s">
        <v>532</v>
      </c>
      <c r="E470" s="168" t="s">
        <v>826</v>
      </c>
      <c r="F470" s="168" t="s">
        <v>3622</v>
      </c>
      <c r="G470" s="168" t="s">
        <v>2410</v>
      </c>
      <c r="H470" s="168" t="s">
        <v>941</v>
      </c>
      <c r="I470" s="168" t="s">
        <v>2411</v>
      </c>
      <c r="J470" s="168" t="s">
        <v>2410</v>
      </c>
      <c r="K470">
        <v>0</v>
      </c>
      <c r="L470">
        <v>101297.99</v>
      </c>
      <c r="M470">
        <v>0</v>
      </c>
      <c r="N470">
        <v>101297.99</v>
      </c>
      <c r="O470">
        <v>1</v>
      </c>
      <c r="P470">
        <v>17</v>
      </c>
      <c r="Q470">
        <v>46</v>
      </c>
      <c r="R470" s="168" t="s">
        <v>3622</v>
      </c>
      <c r="S470" s="168" t="s">
        <v>3623</v>
      </c>
      <c r="T470" s="168" t="s">
        <v>3624</v>
      </c>
      <c r="U470">
        <v>0</v>
      </c>
      <c r="V470">
        <v>3</v>
      </c>
      <c r="W470" s="168" t="s">
        <v>2412</v>
      </c>
      <c r="X470" s="168" t="s">
        <v>2902</v>
      </c>
      <c r="Y470">
        <v>672293.96</v>
      </c>
      <c r="Z470">
        <v>0</v>
      </c>
      <c r="AA470">
        <v>672293.96</v>
      </c>
      <c r="AB470">
        <v>6</v>
      </c>
      <c r="AC470">
        <v>346</v>
      </c>
      <c r="AD470">
        <v>168</v>
      </c>
      <c r="AE470" t="s">
        <v>5176</v>
      </c>
      <c r="AF470" t="s">
        <v>5177</v>
      </c>
      <c r="AG470">
        <v>1943.0461271676299</v>
      </c>
      <c r="AH470">
        <v>0</v>
      </c>
      <c r="AI470">
        <v>944.52</v>
      </c>
      <c r="AJ470" s="168" t="s">
        <v>827</v>
      </c>
      <c r="AK470">
        <v>571665.93000000005</v>
      </c>
      <c r="AL470">
        <v>1110000</v>
      </c>
      <c r="AM470" s="168" t="s">
        <v>3</v>
      </c>
      <c r="AN470" s="168" t="s">
        <v>1</v>
      </c>
      <c r="AO470" s="168"/>
      <c r="AP470" s="168" t="s">
        <v>2</v>
      </c>
      <c r="AQ470">
        <v>51860435.149999999</v>
      </c>
      <c r="AR470">
        <v>566687.9</v>
      </c>
      <c r="AS470">
        <v>51293747.25</v>
      </c>
      <c r="AT470">
        <v>25855</v>
      </c>
      <c r="AU470">
        <v>499</v>
      </c>
      <c r="AV470">
        <v>14935</v>
      </c>
      <c r="AW470">
        <v>3649.8610901850875</v>
      </c>
      <c r="AX470">
        <v>43709863.640000001</v>
      </c>
      <c r="AY470">
        <v>928592.94587448286</v>
      </c>
      <c r="AZ470">
        <v>102793.08066132265</v>
      </c>
      <c r="BA470" t="s">
        <v>4985</v>
      </c>
      <c r="BB470">
        <v>1983.9004931347902</v>
      </c>
      <c r="BC470">
        <v>0</v>
      </c>
      <c r="BD470">
        <v>417844.54</v>
      </c>
      <c r="BE470" s="168"/>
      <c r="BF470">
        <v>43709863.640000001</v>
      </c>
      <c r="BG470">
        <v>83495000</v>
      </c>
    </row>
    <row r="471" spans="1:59" x14ac:dyDescent="0.25">
      <c r="A471" s="168" t="s">
        <v>824</v>
      </c>
      <c r="B471" s="168" t="s">
        <v>3552</v>
      </c>
      <c r="C471" s="168" t="s">
        <v>825</v>
      </c>
      <c r="D471" s="168" t="s">
        <v>532</v>
      </c>
      <c r="E471" s="168" t="s">
        <v>826</v>
      </c>
      <c r="F471" s="168" t="s">
        <v>3555</v>
      </c>
      <c r="G471" s="168" t="s">
        <v>2599</v>
      </c>
      <c r="H471" s="168" t="s">
        <v>534</v>
      </c>
      <c r="I471" s="168" t="s">
        <v>2600</v>
      </c>
      <c r="J471" s="168" t="s">
        <v>2599</v>
      </c>
      <c r="K471">
        <v>0</v>
      </c>
      <c r="L471">
        <v>134312.75</v>
      </c>
      <c r="M471">
        <v>0</v>
      </c>
      <c r="N471">
        <v>134312.75</v>
      </c>
      <c r="O471">
        <v>1</v>
      </c>
      <c r="P471">
        <v>32</v>
      </c>
      <c r="Q471">
        <v>60</v>
      </c>
      <c r="R471" s="168" t="s">
        <v>3555</v>
      </c>
      <c r="S471" s="168" t="s">
        <v>3556</v>
      </c>
      <c r="T471" s="168" t="s">
        <v>3557</v>
      </c>
      <c r="U471">
        <v>0</v>
      </c>
      <c r="V471">
        <v>4</v>
      </c>
      <c r="W471" s="168" t="s">
        <v>2601</v>
      </c>
      <c r="X471" s="168" t="s">
        <v>2902</v>
      </c>
      <c r="Y471">
        <v>672293.96</v>
      </c>
      <c r="Z471">
        <v>0</v>
      </c>
      <c r="AA471">
        <v>672293.96</v>
      </c>
      <c r="AB471">
        <v>6</v>
      </c>
      <c r="AC471">
        <v>346</v>
      </c>
      <c r="AD471">
        <v>168</v>
      </c>
      <c r="AE471" t="s">
        <v>5176</v>
      </c>
      <c r="AF471" t="s">
        <v>5177</v>
      </c>
      <c r="AG471">
        <v>1943.0461271676299</v>
      </c>
      <c r="AH471">
        <v>0</v>
      </c>
      <c r="AI471">
        <v>944.52</v>
      </c>
      <c r="AJ471" s="168" t="s">
        <v>827</v>
      </c>
      <c r="AK471">
        <v>571665.93000000005</v>
      </c>
      <c r="AL471">
        <v>1110000</v>
      </c>
      <c r="AM471" s="168" t="s">
        <v>3</v>
      </c>
      <c r="AN471" s="168" t="s">
        <v>1</v>
      </c>
      <c r="AO471" s="168"/>
      <c r="AP471" s="168" t="s">
        <v>2</v>
      </c>
      <c r="AQ471">
        <v>51860435.149999999</v>
      </c>
      <c r="AR471">
        <v>566687.9</v>
      </c>
      <c r="AS471">
        <v>51293747.25</v>
      </c>
      <c r="AT471">
        <v>25855</v>
      </c>
      <c r="AU471">
        <v>499</v>
      </c>
      <c r="AV471">
        <v>14935</v>
      </c>
      <c r="AW471">
        <v>3649.8610901850875</v>
      </c>
      <c r="AX471">
        <v>43709863.640000001</v>
      </c>
      <c r="AY471">
        <v>928592.94587448286</v>
      </c>
      <c r="AZ471">
        <v>102793.08066132265</v>
      </c>
      <c r="BA471" t="s">
        <v>4985</v>
      </c>
      <c r="BB471">
        <v>1983.9004931347902</v>
      </c>
      <c r="BC471">
        <v>0</v>
      </c>
      <c r="BD471">
        <v>417844.54</v>
      </c>
      <c r="BE471" s="168"/>
      <c r="BF471">
        <v>43709863.640000001</v>
      </c>
      <c r="BG471">
        <v>83495000</v>
      </c>
    </row>
    <row r="472" spans="1:59" x14ac:dyDescent="0.25">
      <c r="A472" s="168" t="s">
        <v>824</v>
      </c>
      <c r="B472" s="168" t="s">
        <v>3552</v>
      </c>
      <c r="C472" s="168" t="s">
        <v>825</v>
      </c>
      <c r="D472" s="168" t="s">
        <v>532</v>
      </c>
      <c r="E472" s="168" t="s">
        <v>826</v>
      </c>
      <c r="F472" s="168" t="s">
        <v>5178</v>
      </c>
      <c r="G472" s="168" t="s">
        <v>3116</v>
      </c>
      <c r="H472" s="168" t="s">
        <v>948</v>
      </c>
      <c r="I472" s="168" t="s">
        <v>3117</v>
      </c>
      <c r="J472" s="168" t="s">
        <v>3116</v>
      </c>
      <c r="K472">
        <v>944.52</v>
      </c>
      <c r="L472">
        <v>100007.39</v>
      </c>
      <c r="M472">
        <v>0</v>
      </c>
      <c r="N472">
        <v>100007.39</v>
      </c>
      <c r="O472">
        <v>1</v>
      </c>
      <c r="P472">
        <v>24</v>
      </c>
      <c r="Q472">
        <v>54</v>
      </c>
      <c r="R472" s="168" t="s">
        <v>5178</v>
      </c>
      <c r="S472" s="168" t="s">
        <v>5179</v>
      </c>
      <c r="T472" s="168" t="s">
        <v>5180</v>
      </c>
      <c r="U472">
        <v>0</v>
      </c>
      <c r="V472">
        <v>5</v>
      </c>
      <c r="W472" s="168" t="s">
        <v>3118</v>
      </c>
      <c r="X472" s="168" t="s">
        <v>2920</v>
      </c>
      <c r="Y472">
        <v>672293.96</v>
      </c>
      <c r="Z472">
        <v>0</v>
      </c>
      <c r="AA472">
        <v>672293.96</v>
      </c>
      <c r="AB472">
        <v>6</v>
      </c>
      <c r="AC472">
        <v>346</v>
      </c>
      <c r="AD472">
        <v>168</v>
      </c>
      <c r="AE472" t="s">
        <v>5176</v>
      </c>
      <c r="AF472" t="s">
        <v>5177</v>
      </c>
      <c r="AG472">
        <v>1943.0461271676299</v>
      </c>
      <c r="AH472">
        <v>0</v>
      </c>
      <c r="AI472">
        <v>944.52</v>
      </c>
      <c r="AJ472" s="168" t="s">
        <v>827</v>
      </c>
      <c r="AK472">
        <v>571665.93000000005</v>
      </c>
      <c r="AL472">
        <v>1110000</v>
      </c>
      <c r="AM472" s="168" t="s">
        <v>3</v>
      </c>
      <c r="AN472" s="168" t="s">
        <v>1</v>
      </c>
      <c r="AO472" s="168"/>
      <c r="AP472" s="168" t="s">
        <v>2</v>
      </c>
      <c r="AQ472">
        <v>51860435.149999999</v>
      </c>
      <c r="AR472">
        <v>566687.9</v>
      </c>
      <c r="AS472">
        <v>51293747.25</v>
      </c>
      <c r="AT472">
        <v>25855</v>
      </c>
      <c r="AU472">
        <v>499</v>
      </c>
      <c r="AV472">
        <v>14935</v>
      </c>
      <c r="AW472">
        <v>3649.8610901850875</v>
      </c>
      <c r="AX472">
        <v>43709863.640000001</v>
      </c>
      <c r="AY472">
        <v>928592.94587448286</v>
      </c>
      <c r="AZ472">
        <v>102793.08066132265</v>
      </c>
      <c r="BA472" t="s">
        <v>4985</v>
      </c>
      <c r="BB472">
        <v>1983.9004931347902</v>
      </c>
      <c r="BC472">
        <v>0</v>
      </c>
      <c r="BD472">
        <v>417844.54</v>
      </c>
      <c r="BE472" s="168"/>
      <c r="BF472">
        <v>43709863.640000001</v>
      </c>
      <c r="BG472">
        <v>83495000</v>
      </c>
    </row>
    <row r="473" spans="1:59" x14ac:dyDescent="0.25">
      <c r="A473" s="168" t="s">
        <v>824</v>
      </c>
      <c r="B473" s="168" t="s">
        <v>3552</v>
      </c>
      <c r="C473" s="168" t="s">
        <v>825</v>
      </c>
      <c r="D473" s="168" t="s">
        <v>532</v>
      </c>
      <c r="E473" s="168" t="s">
        <v>826</v>
      </c>
      <c r="F473" s="168" t="s">
        <v>4584</v>
      </c>
      <c r="G473" s="168" t="s">
        <v>3119</v>
      </c>
      <c r="H473" s="168" t="s">
        <v>949</v>
      </c>
      <c r="I473" s="168" t="s">
        <v>3120</v>
      </c>
      <c r="J473" s="168" t="s">
        <v>3119</v>
      </c>
      <c r="K473">
        <v>0</v>
      </c>
      <c r="L473">
        <v>117043.24</v>
      </c>
      <c r="M473">
        <v>0</v>
      </c>
      <c r="N473">
        <v>117043.24</v>
      </c>
      <c r="O473">
        <v>1</v>
      </c>
      <c r="P473">
        <v>26</v>
      </c>
      <c r="Q473">
        <v>63</v>
      </c>
      <c r="R473" s="168" t="s">
        <v>4584</v>
      </c>
      <c r="S473" s="168" t="s">
        <v>4585</v>
      </c>
      <c r="T473" s="168" t="s">
        <v>4586</v>
      </c>
      <c r="U473">
        <v>0</v>
      </c>
      <c r="V473">
        <v>6</v>
      </c>
      <c r="W473" s="168" t="s">
        <v>3121</v>
      </c>
      <c r="X473" s="168" t="s">
        <v>2902</v>
      </c>
      <c r="Y473">
        <v>672293.96</v>
      </c>
      <c r="Z473">
        <v>0</v>
      </c>
      <c r="AA473">
        <v>672293.96</v>
      </c>
      <c r="AB473">
        <v>6</v>
      </c>
      <c r="AC473">
        <v>346</v>
      </c>
      <c r="AD473">
        <v>168</v>
      </c>
      <c r="AE473" t="s">
        <v>5176</v>
      </c>
      <c r="AF473" t="s">
        <v>5177</v>
      </c>
      <c r="AG473">
        <v>1943.0461271676299</v>
      </c>
      <c r="AH473">
        <v>0</v>
      </c>
      <c r="AI473">
        <v>944.52</v>
      </c>
      <c r="AJ473" s="168" t="s">
        <v>827</v>
      </c>
      <c r="AK473">
        <v>571665.93000000005</v>
      </c>
      <c r="AL473">
        <v>1110000</v>
      </c>
      <c r="AM473" s="168" t="s">
        <v>3</v>
      </c>
      <c r="AN473" s="168" t="s">
        <v>1</v>
      </c>
      <c r="AO473" s="168"/>
      <c r="AP473" s="168" t="s">
        <v>2</v>
      </c>
      <c r="AQ473">
        <v>51860435.149999999</v>
      </c>
      <c r="AR473">
        <v>566687.9</v>
      </c>
      <c r="AS473">
        <v>51293747.25</v>
      </c>
      <c r="AT473">
        <v>25855</v>
      </c>
      <c r="AU473">
        <v>499</v>
      </c>
      <c r="AV473">
        <v>14935</v>
      </c>
      <c r="AW473">
        <v>3649.8610901850875</v>
      </c>
      <c r="AX473">
        <v>43709863.640000001</v>
      </c>
      <c r="AY473">
        <v>928592.94587448286</v>
      </c>
      <c r="AZ473">
        <v>102793.08066132265</v>
      </c>
      <c r="BA473" t="s">
        <v>4985</v>
      </c>
      <c r="BB473">
        <v>1983.9004931347902</v>
      </c>
      <c r="BC473">
        <v>0</v>
      </c>
      <c r="BD473">
        <v>417844.54</v>
      </c>
      <c r="BE473" s="168"/>
      <c r="BF473">
        <v>43709863.640000001</v>
      </c>
      <c r="BG473">
        <v>83495000</v>
      </c>
    </row>
    <row r="474" spans="1:59" x14ac:dyDescent="0.25">
      <c r="A474" s="168" t="s">
        <v>828</v>
      </c>
      <c r="B474" s="168" t="s">
        <v>829</v>
      </c>
      <c r="C474" s="168" t="s">
        <v>2413</v>
      </c>
      <c r="D474" s="168" t="s">
        <v>2414</v>
      </c>
      <c r="E474" s="168" t="s">
        <v>2415</v>
      </c>
      <c r="F474" s="168" t="s">
        <v>5181</v>
      </c>
      <c r="G474" s="168" t="s">
        <v>2416</v>
      </c>
      <c r="H474" s="168" t="s">
        <v>553</v>
      </c>
      <c r="I474" s="168" t="s">
        <v>2417</v>
      </c>
      <c r="J474" s="168" t="s">
        <v>2416</v>
      </c>
      <c r="K474">
        <v>10049.540000000001</v>
      </c>
      <c r="L474">
        <v>272370.24</v>
      </c>
      <c r="M474">
        <v>0</v>
      </c>
      <c r="N474">
        <v>272370.24</v>
      </c>
      <c r="O474">
        <v>1</v>
      </c>
      <c r="P474">
        <v>35</v>
      </c>
      <c r="Q474">
        <v>91</v>
      </c>
      <c r="R474" s="168" t="s">
        <v>5181</v>
      </c>
      <c r="S474" s="168" t="s">
        <v>5182</v>
      </c>
      <c r="T474" s="168" t="s">
        <v>5183</v>
      </c>
      <c r="U474">
        <v>0</v>
      </c>
      <c r="V474">
        <v>1</v>
      </c>
      <c r="W474" s="168" t="s">
        <v>2418</v>
      </c>
      <c r="X474" s="168" t="s">
        <v>2907</v>
      </c>
      <c r="Y474">
        <v>804320.17</v>
      </c>
      <c r="Z474">
        <v>0</v>
      </c>
      <c r="AA474">
        <v>804320.17</v>
      </c>
      <c r="AB474">
        <v>5</v>
      </c>
      <c r="AC474">
        <v>437</v>
      </c>
      <c r="AD474">
        <v>275</v>
      </c>
      <c r="AE474">
        <v>160864.03400000001</v>
      </c>
      <c r="AF474" t="s">
        <v>5184</v>
      </c>
      <c r="AG474">
        <v>1840.5495881006866</v>
      </c>
      <c r="AH474">
        <v>0</v>
      </c>
      <c r="AI474">
        <v>78231.759999999995</v>
      </c>
      <c r="AJ474" s="168" t="s">
        <v>2419</v>
      </c>
      <c r="AK474">
        <v>683992.8</v>
      </c>
      <c r="AL474">
        <v>980000</v>
      </c>
      <c r="AM474" s="168" t="s">
        <v>3</v>
      </c>
      <c r="AN474" s="168" t="s">
        <v>1</v>
      </c>
      <c r="AO474" s="168"/>
      <c r="AP474" s="168" t="s">
        <v>2</v>
      </c>
      <c r="AQ474">
        <v>51860435.149999999</v>
      </c>
      <c r="AR474">
        <v>566687.9</v>
      </c>
      <c r="AS474">
        <v>51293747.25</v>
      </c>
      <c r="AT474">
        <v>25855</v>
      </c>
      <c r="AU474">
        <v>499</v>
      </c>
      <c r="AV474">
        <v>14935</v>
      </c>
      <c r="AW474">
        <v>3649.8610901850875</v>
      </c>
      <c r="AX474">
        <v>43709863.640000001</v>
      </c>
      <c r="AY474">
        <v>928592.94587448286</v>
      </c>
      <c r="AZ474">
        <v>102793.08066132265</v>
      </c>
      <c r="BA474" t="s">
        <v>4985</v>
      </c>
      <c r="BB474">
        <v>1983.9004931347902</v>
      </c>
      <c r="BC474">
        <v>0</v>
      </c>
      <c r="BD474">
        <v>417844.54</v>
      </c>
      <c r="BE474" s="168"/>
      <c r="BF474">
        <v>43709863.640000001</v>
      </c>
      <c r="BG474">
        <v>83495000</v>
      </c>
    </row>
    <row r="475" spans="1:59" x14ac:dyDescent="0.25">
      <c r="A475" s="168" t="s">
        <v>828</v>
      </c>
      <c r="B475" s="168" t="s">
        <v>829</v>
      </c>
      <c r="C475" s="168" t="s">
        <v>2413</v>
      </c>
      <c r="D475" s="168" t="s">
        <v>2414</v>
      </c>
      <c r="E475" s="168" t="s">
        <v>2415</v>
      </c>
      <c r="F475" s="168" t="s">
        <v>4971</v>
      </c>
      <c r="G475" s="168" t="s">
        <v>3280</v>
      </c>
      <c r="H475" s="168" t="s">
        <v>554</v>
      </c>
      <c r="I475" s="168" t="s">
        <v>3281</v>
      </c>
      <c r="J475" s="168" t="s">
        <v>3280</v>
      </c>
      <c r="K475">
        <v>27321.85</v>
      </c>
      <c r="L475">
        <v>103865.48</v>
      </c>
      <c r="M475">
        <v>0</v>
      </c>
      <c r="N475">
        <v>103865.48</v>
      </c>
      <c r="O475">
        <v>1</v>
      </c>
      <c r="P475">
        <v>58</v>
      </c>
      <c r="Q475">
        <v>70</v>
      </c>
      <c r="R475" s="168" t="s">
        <v>4971</v>
      </c>
      <c r="S475" s="168" t="s">
        <v>4972</v>
      </c>
      <c r="T475" s="168" t="s">
        <v>4973</v>
      </c>
      <c r="U475">
        <v>0</v>
      </c>
      <c r="V475">
        <v>2</v>
      </c>
      <c r="W475" s="168" t="s">
        <v>3282</v>
      </c>
      <c r="X475" s="168" t="s">
        <v>2920</v>
      </c>
      <c r="Y475">
        <v>804320.17</v>
      </c>
      <c r="Z475">
        <v>0</v>
      </c>
      <c r="AA475">
        <v>804320.17</v>
      </c>
      <c r="AB475">
        <v>5</v>
      </c>
      <c r="AC475">
        <v>437</v>
      </c>
      <c r="AD475">
        <v>275</v>
      </c>
      <c r="AE475">
        <v>160864.03400000001</v>
      </c>
      <c r="AF475" t="s">
        <v>5184</v>
      </c>
      <c r="AG475">
        <v>1840.5495881006866</v>
      </c>
      <c r="AH475">
        <v>0</v>
      </c>
      <c r="AI475">
        <v>78231.759999999995</v>
      </c>
      <c r="AJ475" s="168" t="s">
        <v>2419</v>
      </c>
      <c r="AK475">
        <v>683992.8</v>
      </c>
      <c r="AL475">
        <v>980000</v>
      </c>
      <c r="AM475" s="168" t="s">
        <v>3</v>
      </c>
      <c r="AN475" s="168" t="s">
        <v>1</v>
      </c>
      <c r="AO475" s="168"/>
      <c r="AP475" s="168" t="s">
        <v>2</v>
      </c>
      <c r="AQ475">
        <v>51860435.149999999</v>
      </c>
      <c r="AR475">
        <v>566687.9</v>
      </c>
      <c r="AS475">
        <v>51293747.25</v>
      </c>
      <c r="AT475">
        <v>25855</v>
      </c>
      <c r="AU475">
        <v>499</v>
      </c>
      <c r="AV475">
        <v>14935</v>
      </c>
      <c r="AW475">
        <v>3649.8610901850875</v>
      </c>
      <c r="AX475">
        <v>43709863.640000001</v>
      </c>
      <c r="AY475">
        <v>928592.94587448286</v>
      </c>
      <c r="AZ475">
        <v>102793.08066132265</v>
      </c>
      <c r="BA475" t="s">
        <v>4985</v>
      </c>
      <c r="BB475">
        <v>1983.9004931347902</v>
      </c>
      <c r="BC475">
        <v>0</v>
      </c>
      <c r="BD475">
        <v>417844.54</v>
      </c>
      <c r="BE475" s="168"/>
      <c r="BF475">
        <v>43709863.640000001</v>
      </c>
      <c r="BG475">
        <v>83495000</v>
      </c>
    </row>
    <row r="476" spans="1:59" x14ac:dyDescent="0.25">
      <c r="A476" s="168" t="s">
        <v>828</v>
      </c>
      <c r="B476" s="168" t="s">
        <v>829</v>
      </c>
      <c r="C476" s="168" t="s">
        <v>2413</v>
      </c>
      <c r="D476" s="168" t="s">
        <v>2414</v>
      </c>
      <c r="E476" s="168" t="s">
        <v>2415</v>
      </c>
      <c r="F476" s="168" t="s">
        <v>5185</v>
      </c>
      <c r="G476" s="168" t="s">
        <v>3283</v>
      </c>
      <c r="H476" s="168" t="s">
        <v>555</v>
      </c>
      <c r="I476" s="168" t="s">
        <v>3284</v>
      </c>
      <c r="J476" s="168" t="s">
        <v>3283</v>
      </c>
      <c r="K476">
        <v>32906.93</v>
      </c>
      <c r="L476">
        <v>227043.13</v>
      </c>
      <c r="M476">
        <v>0</v>
      </c>
      <c r="N476">
        <v>227043.13</v>
      </c>
      <c r="O476">
        <v>1</v>
      </c>
      <c r="P476">
        <v>75</v>
      </c>
      <c r="Q476">
        <v>118</v>
      </c>
      <c r="R476" s="168" t="s">
        <v>5185</v>
      </c>
      <c r="S476" s="168" t="s">
        <v>5186</v>
      </c>
      <c r="T476" s="168" t="s">
        <v>5187</v>
      </c>
      <c r="U476">
        <v>0</v>
      </c>
      <c r="V476">
        <v>3</v>
      </c>
      <c r="W476" s="168" t="s">
        <v>3285</v>
      </c>
      <c r="X476" s="168" t="s">
        <v>2902</v>
      </c>
      <c r="Y476">
        <v>804320.17</v>
      </c>
      <c r="Z476">
        <v>0</v>
      </c>
      <c r="AA476">
        <v>804320.17</v>
      </c>
      <c r="AB476">
        <v>5</v>
      </c>
      <c r="AC476">
        <v>437</v>
      </c>
      <c r="AD476">
        <v>275</v>
      </c>
      <c r="AE476">
        <v>160864.03400000001</v>
      </c>
      <c r="AF476" t="s">
        <v>5184</v>
      </c>
      <c r="AG476">
        <v>1840.5495881006866</v>
      </c>
      <c r="AH476">
        <v>0</v>
      </c>
      <c r="AI476">
        <v>78231.759999999995</v>
      </c>
      <c r="AJ476" s="168" t="s">
        <v>2419</v>
      </c>
      <c r="AK476">
        <v>683992.8</v>
      </c>
      <c r="AL476">
        <v>980000</v>
      </c>
      <c r="AM476" s="168" t="s">
        <v>3</v>
      </c>
      <c r="AN476" s="168" t="s">
        <v>1</v>
      </c>
      <c r="AO476" s="168"/>
      <c r="AP476" s="168" t="s">
        <v>2</v>
      </c>
      <c r="AQ476">
        <v>51860435.149999999</v>
      </c>
      <c r="AR476">
        <v>566687.9</v>
      </c>
      <c r="AS476">
        <v>51293747.25</v>
      </c>
      <c r="AT476">
        <v>25855</v>
      </c>
      <c r="AU476">
        <v>499</v>
      </c>
      <c r="AV476">
        <v>14935</v>
      </c>
      <c r="AW476">
        <v>3649.8610901850875</v>
      </c>
      <c r="AX476">
        <v>43709863.640000001</v>
      </c>
      <c r="AY476">
        <v>928592.94587448286</v>
      </c>
      <c r="AZ476">
        <v>102793.08066132265</v>
      </c>
      <c r="BA476" t="s">
        <v>4985</v>
      </c>
      <c r="BB476">
        <v>1983.9004931347902</v>
      </c>
      <c r="BC476">
        <v>0</v>
      </c>
      <c r="BD476">
        <v>417844.54</v>
      </c>
      <c r="BE476" s="168"/>
      <c r="BF476">
        <v>43709863.640000001</v>
      </c>
      <c r="BG476">
        <v>83495000</v>
      </c>
    </row>
    <row r="477" spans="1:59" x14ac:dyDescent="0.25">
      <c r="A477" s="168" t="s">
        <v>828</v>
      </c>
      <c r="B477" s="168" t="s">
        <v>829</v>
      </c>
      <c r="C477" s="168" t="s">
        <v>2413</v>
      </c>
      <c r="D477" s="168" t="s">
        <v>2414</v>
      </c>
      <c r="E477" s="168" t="s">
        <v>2415</v>
      </c>
      <c r="F477" s="168" t="s">
        <v>4974</v>
      </c>
      <c r="G477" s="168" t="s">
        <v>3286</v>
      </c>
      <c r="H477" s="168" t="s">
        <v>556</v>
      </c>
      <c r="I477" s="168" t="s">
        <v>3287</v>
      </c>
      <c r="J477" s="168" t="s">
        <v>3286</v>
      </c>
      <c r="K477">
        <v>4273.0600000000004</v>
      </c>
      <c r="L477">
        <v>100412.27</v>
      </c>
      <c r="M477">
        <v>0</v>
      </c>
      <c r="N477">
        <v>100412.27</v>
      </c>
      <c r="O477">
        <v>1</v>
      </c>
      <c r="P477">
        <v>46</v>
      </c>
      <c r="Q477">
        <v>76</v>
      </c>
      <c r="R477" s="168" t="s">
        <v>4974</v>
      </c>
      <c r="S477" s="168" t="s">
        <v>4975</v>
      </c>
      <c r="T477" s="168" t="s">
        <v>4976</v>
      </c>
      <c r="U477">
        <v>0</v>
      </c>
      <c r="V477">
        <v>4</v>
      </c>
      <c r="W477" s="168" t="s">
        <v>3288</v>
      </c>
      <c r="X477" s="168" t="s">
        <v>2902</v>
      </c>
      <c r="Y477">
        <v>804320.17</v>
      </c>
      <c r="Z477">
        <v>0</v>
      </c>
      <c r="AA477">
        <v>804320.17</v>
      </c>
      <c r="AB477">
        <v>5</v>
      </c>
      <c r="AC477">
        <v>437</v>
      </c>
      <c r="AD477">
        <v>275</v>
      </c>
      <c r="AE477">
        <v>160864.03400000001</v>
      </c>
      <c r="AF477" t="s">
        <v>5184</v>
      </c>
      <c r="AG477">
        <v>1840.5495881006866</v>
      </c>
      <c r="AH477">
        <v>0</v>
      </c>
      <c r="AI477">
        <v>78231.759999999995</v>
      </c>
      <c r="AJ477" s="168" t="s">
        <v>2419</v>
      </c>
      <c r="AK477">
        <v>683992.8</v>
      </c>
      <c r="AL477">
        <v>980000</v>
      </c>
      <c r="AM477" s="168" t="s">
        <v>3</v>
      </c>
      <c r="AN477" s="168" t="s">
        <v>1</v>
      </c>
      <c r="AO477" s="168"/>
      <c r="AP477" s="168" t="s">
        <v>2</v>
      </c>
      <c r="AQ477">
        <v>51860435.149999999</v>
      </c>
      <c r="AR477">
        <v>566687.9</v>
      </c>
      <c r="AS477">
        <v>51293747.25</v>
      </c>
      <c r="AT477">
        <v>25855</v>
      </c>
      <c r="AU477">
        <v>499</v>
      </c>
      <c r="AV477">
        <v>14935</v>
      </c>
      <c r="AW477">
        <v>3649.8610901850875</v>
      </c>
      <c r="AX477">
        <v>43709863.640000001</v>
      </c>
      <c r="AY477">
        <v>928592.94587448286</v>
      </c>
      <c r="AZ477">
        <v>102793.08066132265</v>
      </c>
      <c r="BA477" t="s">
        <v>4985</v>
      </c>
      <c r="BB477">
        <v>1983.9004931347902</v>
      </c>
      <c r="BC477">
        <v>0</v>
      </c>
      <c r="BD477">
        <v>417844.54</v>
      </c>
      <c r="BE477" s="168"/>
      <c r="BF477">
        <v>43709863.640000001</v>
      </c>
      <c r="BG477">
        <v>83495000</v>
      </c>
    </row>
    <row r="478" spans="1:59" x14ac:dyDescent="0.25">
      <c r="A478" s="168" t="s">
        <v>828</v>
      </c>
      <c r="B478" s="168" t="s">
        <v>829</v>
      </c>
      <c r="C478" s="168" t="s">
        <v>2413</v>
      </c>
      <c r="D478" s="168" t="s">
        <v>2414</v>
      </c>
      <c r="E478" s="168" t="s">
        <v>2415</v>
      </c>
      <c r="F478" s="168" t="s">
        <v>4977</v>
      </c>
      <c r="G478" s="168" t="s">
        <v>2420</v>
      </c>
      <c r="H478" s="168" t="s">
        <v>557</v>
      </c>
      <c r="I478" s="168" t="s">
        <v>2421</v>
      </c>
      <c r="J478" s="168" t="s">
        <v>2420</v>
      </c>
      <c r="K478">
        <v>3680.38</v>
      </c>
      <c r="L478">
        <v>100629.05</v>
      </c>
      <c r="M478">
        <v>0</v>
      </c>
      <c r="N478">
        <v>100629.05</v>
      </c>
      <c r="O478">
        <v>1</v>
      </c>
      <c r="P478">
        <v>61</v>
      </c>
      <c r="Q478">
        <v>82</v>
      </c>
      <c r="R478" s="168" t="s">
        <v>4977</v>
      </c>
      <c r="S478" s="168" t="s">
        <v>4978</v>
      </c>
      <c r="T478" s="168" t="s">
        <v>4979</v>
      </c>
      <c r="U478">
        <v>0</v>
      </c>
      <c r="V478">
        <v>5</v>
      </c>
      <c r="W478" s="168" t="s">
        <v>2422</v>
      </c>
      <c r="X478" s="168" t="s">
        <v>2902</v>
      </c>
      <c r="Y478">
        <v>804320.17</v>
      </c>
      <c r="Z478">
        <v>0</v>
      </c>
      <c r="AA478">
        <v>804320.17</v>
      </c>
      <c r="AB478">
        <v>5</v>
      </c>
      <c r="AC478">
        <v>437</v>
      </c>
      <c r="AD478">
        <v>275</v>
      </c>
      <c r="AE478">
        <v>160864.03400000001</v>
      </c>
      <c r="AF478" t="s">
        <v>5184</v>
      </c>
      <c r="AG478">
        <v>1840.5495881006866</v>
      </c>
      <c r="AH478">
        <v>0</v>
      </c>
      <c r="AI478">
        <v>78231.759999999995</v>
      </c>
      <c r="AJ478" s="168" t="s">
        <v>2419</v>
      </c>
      <c r="AK478">
        <v>683992.8</v>
      </c>
      <c r="AL478">
        <v>980000</v>
      </c>
      <c r="AM478" s="168" t="s">
        <v>3</v>
      </c>
      <c r="AN478" s="168" t="s">
        <v>1</v>
      </c>
      <c r="AO478" s="168"/>
      <c r="AP478" s="168" t="s">
        <v>2</v>
      </c>
      <c r="AQ478">
        <v>51860435.149999999</v>
      </c>
      <c r="AR478">
        <v>566687.9</v>
      </c>
      <c r="AS478">
        <v>51293747.25</v>
      </c>
      <c r="AT478">
        <v>25855</v>
      </c>
      <c r="AU478">
        <v>499</v>
      </c>
      <c r="AV478">
        <v>14935</v>
      </c>
      <c r="AW478">
        <v>3649.8610901850875</v>
      </c>
      <c r="AX478">
        <v>43709863.640000001</v>
      </c>
      <c r="AY478">
        <v>928592.94587448286</v>
      </c>
      <c r="AZ478">
        <v>102793.08066132265</v>
      </c>
      <c r="BA478" t="s">
        <v>4985</v>
      </c>
      <c r="BB478">
        <v>1983.9004931347902</v>
      </c>
      <c r="BC478">
        <v>0</v>
      </c>
      <c r="BD478">
        <v>417844.54</v>
      </c>
      <c r="BE478" s="168"/>
      <c r="BF478">
        <v>43709863.640000001</v>
      </c>
      <c r="BG478">
        <v>83495000</v>
      </c>
    </row>
    <row r="479" spans="1:59" x14ac:dyDescent="0.25">
      <c r="A479" s="168" t="s">
        <v>828</v>
      </c>
      <c r="B479" s="168" t="s">
        <v>829</v>
      </c>
      <c r="C479" s="168" t="s">
        <v>2423</v>
      </c>
      <c r="D479" s="168" t="s">
        <v>2424</v>
      </c>
      <c r="E479" s="168" t="s">
        <v>2425</v>
      </c>
      <c r="F479" s="168" t="s">
        <v>3989</v>
      </c>
      <c r="G479" s="168" t="s">
        <v>3289</v>
      </c>
      <c r="H479" s="168" t="s">
        <v>547</v>
      </c>
      <c r="I479" s="168" t="s">
        <v>3290</v>
      </c>
      <c r="J479" s="168" t="s">
        <v>3289</v>
      </c>
      <c r="K479">
        <v>0</v>
      </c>
      <c r="L479">
        <v>108792.26</v>
      </c>
      <c r="M479">
        <v>0</v>
      </c>
      <c r="N479">
        <v>108792.26</v>
      </c>
      <c r="O479">
        <v>1</v>
      </c>
      <c r="P479">
        <v>49</v>
      </c>
      <c r="Q479">
        <v>65</v>
      </c>
      <c r="R479" s="168" t="s">
        <v>3989</v>
      </c>
      <c r="S479" s="168" t="s">
        <v>3990</v>
      </c>
      <c r="T479" s="168" t="s">
        <v>3991</v>
      </c>
      <c r="U479">
        <v>0</v>
      </c>
      <c r="V479">
        <v>1</v>
      </c>
      <c r="W479" s="168" t="s">
        <v>3291</v>
      </c>
      <c r="X479" s="168" t="s">
        <v>2915</v>
      </c>
      <c r="Y479">
        <v>209031.72</v>
      </c>
      <c r="Z479">
        <v>0</v>
      </c>
      <c r="AA479">
        <v>209031.72</v>
      </c>
      <c r="AB479">
        <v>2</v>
      </c>
      <c r="AC479">
        <v>143</v>
      </c>
      <c r="AD479">
        <v>99</v>
      </c>
      <c r="AE479">
        <v>104515.86</v>
      </c>
      <c r="AF479" t="s">
        <v>3992</v>
      </c>
      <c r="AG479">
        <v>1461.7602797202796</v>
      </c>
      <c r="AH479">
        <v>0</v>
      </c>
      <c r="AI479">
        <v>0</v>
      </c>
      <c r="AJ479" s="168" t="s">
        <v>2429</v>
      </c>
      <c r="AK479">
        <v>177899.73</v>
      </c>
      <c r="AL479">
        <v>340000</v>
      </c>
      <c r="AM479" s="168" t="s">
        <v>3</v>
      </c>
      <c r="AN479" s="168" t="s">
        <v>1</v>
      </c>
      <c r="AO479" s="168"/>
      <c r="AP479" s="168" t="s">
        <v>2</v>
      </c>
      <c r="AQ479">
        <v>51860435.149999999</v>
      </c>
      <c r="AR479">
        <v>566687.9</v>
      </c>
      <c r="AS479">
        <v>51293747.25</v>
      </c>
      <c r="AT479">
        <v>25855</v>
      </c>
      <c r="AU479">
        <v>499</v>
      </c>
      <c r="AV479">
        <v>14935</v>
      </c>
      <c r="AW479">
        <v>3649.8610901850875</v>
      </c>
      <c r="AX479">
        <v>43709863.640000001</v>
      </c>
      <c r="AY479">
        <v>928592.94587448286</v>
      </c>
      <c r="AZ479">
        <v>102793.08066132265</v>
      </c>
      <c r="BA479" t="s">
        <v>4985</v>
      </c>
      <c r="BB479">
        <v>1983.9004931347902</v>
      </c>
      <c r="BC479">
        <v>0</v>
      </c>
      <c r="BD479">
        <v>417844.54</v>
      </c>
      <c r="BE479" s="168"/>
      <c r="BF479">
        <v>43709863.640000001</v>
      </c>
      <c r="BG479">
        <v>83495000</v>
      </c>
    </row>
    <row r="480" spans="1:59" x14ac:dyDescent="0.25">
      <c r="A480" s="168" t="s">
        <v>828</v>
      </c>
      <c r="B480" s="168" t="s">
        <v>829</v>
      </c>
      <c r="C480" s="168" t="s">
        <v>2423</v>
      </c>
      <c r="D480" s="168" t="s">
        <v>2424</v>
      </c>
      <c r="E480" s="168" t="s">
        <v>2425</v>
      </c>
      <c r="F480" s="168" t="s">
        <v>3993</v>
      </c>
      <c r="G480" s="168" t="s">
        <v>2426</v>
      </c>
      <c r="H480" s="168" t="s">
        <v>548</v>
      </c>
      <c r="I480" s="168" t="s">
        <v>2427</v>
      </c>
      <c r="J480" s="168" t="s">
        <v>2426</v>
      </c>
      <c r="K480">
        <v>0</v>
      </c>
      <c r="L480">
        <v>100239.46</v>
      </c>
      <c r="M480">
        <v>0</v>
      </c>
      <c r="N480">
        <v>100239.46</v>
      </c>
      <c r="O480">
        <v>1</v>
      </c>
      <c r="P480">
        <v>50</v>
      </c>
      <c r="Q480">
        <v>78</v>
      </c>
      <c r="R480" s="168" t="s">
        <v>3993</v>
      </c>
      <c r="S480" s="168" t="s">
        <v>3994</v>
      </c>
      <c r="T480" s="168" t="s">
        <v>3995</v>
      </c>
      <c r="U480">
        <v>0</v>
      </c>
      <c r="V480">
        <v>2</v>
      </c>
      <c r="W480" s="168" t="s">
        <v>2428</v>
      </c>
      <c r="X480" s="168" t="s">
        <v>2915</v>
      </c>
      <c r="Y480">
        <v>209031.72</v>
      </c>
      <c r="Z480">
        <v>0</v>
      </c>
      <c r="AA480">
        <v>209031.72</v>
      </c>
      <c r="AB480">
        <v>2</v>
      </c>
      <c r="AC480">
        <v>143</v>
      </c>
      <c r="AD480">
        <v>99</v>
      </c>
      <c r="AE480">
        <v>104515.86</v>
      </c>
      <c r="AF480" t="s">
        <v>3992</v>
      </c>
      <c r="AG480">
        <v>1461.7602797202796</v>
      </c>
      <c r="AH480">
        <v>0</v>
      </c>
      <c r="AI480">
        <v>0</v>
      </c>
      <c r="AJ480" s="168" t="s">
        <v>2429</v>
      </c>
      <c r="AK480">
        <v>177899.73</v>
      </c>
      <c r="AL480">
        <v>340000</v>
      </c>
      <c r="AM480" s="168" t="s">
        <v>3</v>
      </c>
      <c r="AN480" s="168" t="s">
        <v>1</v>
      </c>
      <c r="AO480" s="168"/>
      <c r="AP480" s="168" t="s">
        <v>2</v>
      </c>
      <c r="AQ480">
        <v>51860435.149999999</v>
      </c>
      <c r="AR480">
        <v>566687.9</v>
      </c>
      <c r="AS480">
        <v>51293747.25</v>
      </c>
      <c r="AT480">
        <v>25855</v>
      </c>
      <c r="AU480">
        <v>499</v>
      </c>
      <c r="AV480">
        <v>14935</v>
      </c>
      <c r="AW480">
        <v>3649.8610901850875</v>
      </c>
      <c r="AX480">
        <v>43709863.640000001</v>
      </c>
      <c r="AY480">
        <v>928592.94587448286</v>
      </c>
      <c r="AZ480">
        <v>102793.08066132265</v>
      </c>
      <c r="BA480" t="s">
        <v>4985</v>
      </c>
      <c r="BB480">
        <v>1983.9004931347902</v>
      </c>
      <c r="BC480">
        <v>0</v>
      </c>
      <c r="BD480">
        <v>417844.54</v>
      </c>
      <c r="BE480" s="168"/>
      <c r="BF480">
        <v>43709863.640000001</v>
      </c>
      <c r="BG480">
        <v>83495000</v>
      </c>
    </row>
    <row r="481" spans="1:59" x14ac:dyDescent="0.25">
      <c r="A481" s="168" t="s">
        <v>828</v>
      </c>
      <c r="B481" s="168" t="s">
        <v>829</v>
      </c>
      <c r="C481" s="168" t="s">
        <v>2430</v>
      </c>
      <c r="D481" s="168" t="s">
        <v>2431</v>
      </c>
      <c r="E481" s="168" t="s">
        <v>2432</v>
      </c>
      <c r="F481" s="168" t="s">
        <v>4377</v>
      </c>
      <c r="G481" s="168" t="s">
        <v>2433</v>
      </c>
      <c r="H481" s="168" t="s">
        <v>538</v>
      </c>
      <c r="I481" s="168" t="s">
        <v>179</v>
      </c>
      <c r="J481" s="168" t="s">
        <v>2433</v>
      </c>
      <c r="K481">
        <v>0</v>
      </c>
      <c r="L481">
        <v>100340.47</v>
      </c>
      <c r="M481">
        <v>0</v>
      </c>
      <c r="N481">
        <v>100340.47</v>
      </c>
      <c r="O481">
        <v>1</v>
      </c>
      <c r="P481">
        <v>11</v>
      </c>
      <c r="Q481">
        <v>32</v>
      </c>
      <c r="R481" s="168" t="s">
        <v>4377</v>
      </c>
      <c r="S481" s="168" t="s">
        <v>4378</v>
      </c>
      <c r="T481" s="168" t="s">
        <v>4379</v>
      </c>
      <c r="U481">
        <v>0</v>
      </c>
      <c r="V481">
        <v>1</v>
      </c>
      <c r="W481" s="168" t="s">
        <v>2434</v>
      </c>
      <c r="X481" s="168" t="s">
        <v>2902</v>
      </c>
      <c r="Y481">
        <v>621841.42000000004</v>
      </c>
      <c r="Z481">
        <v>0</v>
      </c>
      <c r="AA481">
        <v>621841.42000000004</v>
      </c>
      <c r="AB481">
        <v>5</v>
      </c>
      <c r="AC481">
        <v>333</v>
      </c>
      <c r="AD481">
        <v>173</v>
      </c>
      <c r="AE481">
        <v>124368.284</v>
      </c>
      <c r="AF481" t="s">
        <v>5188</v>
      </c>
      <c r="AG481">
        <v>1867.3916516516517</v>
      </c>
      <c r="AH481">
        <v>0</v>
      </c>
      <c r="AI481">
        <v>4018.66</v>
      </c>
      <c r="AJ481" s="168" t="s">
        <v>2435</v>
      </c>
      <c r="AK481">
        <v>529890.75</v>
      </c>
      <c r="AL481">
        <v>900000</v>
      </c>
      <c r="AM481" s="168" t="s">
        <v>3</v>
      </c>
      <c r="AN481" s="168" t="s">
        <v>1</v>
      </c>
      <c r="AO481" s="168"/>
      <c r="AP481" s="168" t="s">
        <v>2</v>
      </c>
      <c r="AQ481">
        <v>51860435.149999999</v>
      </c>
      <c r="AR481">
        <v>566687.9</v>
      </c>
      <c r="AS481">
        <v>51293747.25</v>
      </c>
      <c r="AT481">
        <v>25855</v>
      </c>
      <c r="AU481">
        <v>499</v>
      </c>
      <c r="AV481">
        <v>14935</v>
      </c>
      <c r="AW481">
        <v>3649.8610901850875</v>
      </c>
      <c r="AX481">
        <v>43709863.640000001</v>
      </c>
      <c r="AY481">
        <v>928592.94587448286</v>
      </c>
      <c r="AZ481">
        <v>102793.08066132265</v>
      </c>
      <c r="BA481" t="s">
        <v>4985</v>
      </c>
      <c r="BB481">
        <v>1983.9004931347902</v>
      </c>
      <c r="BC481">
        <v>0</v>
      </c>
      <c r="BD481">
        <v>417844.54</v>
      </c>
      <c r="BE481" s="168"/>
      <c r="BF481">
        <v>43709863.640000001</v>
      </c>
      <c r="BG481">
        <v>83495000</v>
      </c>
    </row>
    <row r="482" spans="1:59" x14ac:dyDescent="0.25">
      <c r="A482" s="168" t="s">
        <v>828</v>
      </c>
      <c r="B482" s="168" t="s">
        <v>829</v>
      </c>
      <c r="C482" s="168" t="s">
        <v>2430</v>
      </c>
      <c r="D482" s="168" t="s">
        <v>2431</v>
      </c>
      <c r="E482" s="168" t="s">
        <v>2432</v>
      </c>
      <c r="F482" s="168" t="s">
        <v>5189</v>
      </c>
      <c r="G482" s="168" t="s">
        <v>2436</v>
      </c>
      <c r="H482" s="168" t="s">
        <v>539</v>
      </c>
      <c r="I482" s="168" t="s">
        <v>2437</v>
      </c>
      <c r="J482" s="168" t="s">
        <v>2436</v>
      </c>
      <c r="K482">
        <v>4018.66</v>
      </c>
      <c r="L482">
        <v>104870.25</v>
      </c>
      <c r="M482">
        <v>0</v>
      </c>
      <c r="N482">
        <v>104870.25</v>
      </c>
      <c r="O482">
        <v>1</v>
      </c>
      <c r="P482">
        <v>36</v>
      </c>
      <c r="Q482">
        <v>60</v>
      </c>
      <c r="R482" s="168" t="s">
        <v>5189</v>
      </c>
      <c r="S482" s="168" t="s">
        <v>5190</v>
      </c>
      <c r="T482" s="168" t="s">
        <v>5191</v>
      </c>
      <c r="U482">
        <v>0</v>
      </c>
      <c r="V482">
        <v>2</v>
      </c>
      <c r="W482" s="168" t="s">
        <v>2438</v>
      </c>
      <c r="X482" s="168" t="s">
        <v>2915</v>
      </c>
      <c r="Y482">
        <v>621841.42000000004</v>
      </c>
      <c r="Z482">
        <v>0</v>
      </c>
      <c r="AA482">
        <v>621841.42000000004</v>
      </c>
      <c r="AB482">
        <v>5</v>
      </c>
      <c r="AC482">
        <v>333</v>
      </c>
      <c r="AD482">
        <v>173</v>
      </c>
      <c r="AE482">
        <v>124368.284</v>
      </c>
      <c r="AF482" t="s">
        <v>5188</v>
      </c>
      <c r="AG482">
        <v>1867.3916516516517</v>
      </c>
      <c r="AH482">
        <v>0</v>
      </c>
      <c r="AI482">
        <v>4018.66</v>
      </c>
      <c r="AJ482" s="168" t="s">
        <v>2435</v>
      </c>
      <c r="AK482">
        <v>529890.75</v>
      </c>
      <c r="AL482">
        <v>900000</v>
      </c>
      <c r="AM482" s="168" t="s">
        <v>3</v>
      </c>
      <c r="AN482" s="168" t="s">
        <v>1</v>
      </c>
      <c r="AO482" s="168"/>
      <c r="AP482" s="168" t="s">
        <v>2</v>
      </c>
      <c r="AQ482">
        <v>51860435.149999999</v>
      </c>
      <c r="AR482">
        <v>566687.9</v>
      </c>
      <c r="AS482">
        <v>51293747.25</v>
      </c>
      <c r="AT482">
        <v>25855</v>
      </c>
      <c r="AU482">
        <v>499</v>
      </c>
      <c r="AV482">
        <v>14935</v>
      </c>
      <c r="AW482">
        <v>3649.8610901850875</v>
      </c>
      <c r="AX482">
        <v>43709863.640000001</v>
      </c>
      <c r="AY482">
        <v>928592.94587448286</v>
      </c>
      <c r="AZ482">
        <v>102793.08066132265</v>
      </c>
      <c r="BA482" t="s">
        <v>4985</v>
      </c>
      <c r="BB482">
        <v>1983.9004931347902</v>
      </c>
      <c r="BC482">
        <v>0</v>
      </c>
      <c r="BD482">
        <v>417844.54</v>
      </c>
      <c r="BE482" s="168"/>
      <c r="BF482">
        <v>43709863.640000001</v>
      </c>
      <c r="BG482">
        <v>83495000</v>
      </c>
    </row>
    <row r="483" spans="1:59" x14ac:dyDescent="0.25">
      <c r="A483" s="168" t="s">
        <v>828</v>
      </c>
      <c r="B483" s="168" t="s">
        <v>829</v>
      </c>
      <c r="C483" s="168" t="s">
        <v>2430</v>
      </c>
      <c r="D483" s="168" t="s">
        <v>2431</v>
      </c>
      <c r="E483" s="168" t="s">
        <v>2432</v>
      </c>
      <c r="F483" s="168" t="s">
        <v>4380</v>
      </c>
      <c r="G483" s="168" t="s">
        <v>2439</v>
      </c>
      <c r="H483" s="168" t="s">
        <v>540</v>
      </c>
      <c r="I483" s="168" t="s">
        <v>2440</v>
      </c>
      <c r="J483" s="168" t="s">
        <v>2439</v>
      </c>
      <c r="K483">
        <v>0</v>
      </c>
      <c r="L483">
        <v>86246.42</v>
      </c>
      <c r="M483">
        <v>0</v>
      </c>
      <c r="N483">
        <v>86246.42</v>
      </c>
      <c r="O483">
        <v>1</v>
      </c>
      <c r="P483">
        <v>20</v>
      </c>
      <c r="Q483">
        <v>30</v>
      </c>
      <c r="R483" s="168" t="s">
        <v>4380</v>
      </c>
      <c r="S483" s="168" t="s">
        <v>4381</v>
      </c>
      <c r="T483" s="168" t="s">
        <v>4382</v>
      </c>
      <c r="U483">
        <v>0</v>
      </c>
      <c r="V483">
        <v>3</v>
      </c>
      <c r="W483" s="168" t="s">
        <v>2441</v>
      </c>
      <c r="X483" s="168" t="s">
        <v>2902</v>
      </c>
      <c r="Y483">
        <v>621841.42000000004</v>
      </c>
      <c r="Z483">
        <v>0</v>
      </c>
      <c r="AA483">
        <v>621841.42000000004</v>
      </c>
      <c r="AB483">
        <v>5</v>
      </c>
      <c r="AC483">
        <v>333</v>
      </c>
      <c r="AD483">
        <v>173</v>
      </c>
      <c r="AE483">
        <v>124368.284</v>
      </c>
      <c r="AF483" t="s">
        <v>5188</v>
      </c>
      <c r="AG483">
        <v>1867.3916516516517</v>
      </c>
      <c r="AH483">
        <v>0</v>
      </c>
      <c r="AI483">
        <v>4018.66</v>
      </c>
      <c r="AJ483" s="168" t="s">
        <v>2435</v>
      </c>
      <c r="AK483">
        <v>529890.75</v>
      </c>
      <c r="AL483">
        <v>900000</v>
      </c>
      <c r="AM483" s="168" t="s">
        <v>3</v>
      </c>
      <c r="AN483" s="168" t="s">
        <v>1</v>
      </c>
      <c r="AO483" s="168"/>
      <c r="AP483" s="168" t="s">
        <v>2</v>
      </c>
      <c r="AQ483">
        <v>51860435.149999999</v>
      </c>
      <c r="AR483">
        <v>566687.9</v>
      </c>
      <c r="AS483">
        <v>51293747.25</v>
      </c>
      <c r="AT483">
        <v>25855</v>
      </c>
      <c r="AU483">
        <v>499</v>
      </c>
      <c r="AV483">
        <v>14935</v>
      </c>
      <c r="AW483">
        <v>3649.8610901850875</v>
      </c>
      <c r="AX483">
        <v>43709863.640000001</v>
      </c>
      <c r="AY483">
        <v>928592.94587448286</v>
      </c>
      <c r="AZ483">
        <v>102793.08066132265</v>
      </c>
      <c r="BA483" t="s">
        <v>4985</v>
      </c>
      <c r="BB483">
        <v>1983.9004931347902</v>
      </c>
      <c r="BC483">
        <v>0</v>
      </c>
      <c r="BD483">
        <v>417844.54</v>
      </c>
      <c r="BE483" s="168"/>
      <c r="BF483">
        <v>43709863.640000001</v>
      </c>
      <c r="BG483">
        <v>83495000</v>
      </c>
    </row>
    <row r="484" spans="1:59" x14ac:dyDescent="0.25">
      <c r="A484" s="168" t="s">
        <v>828</v>
      </c>
      <c r="B484" s="168" t="s">
        <v>829</v>
      </c>
      <c r="C484" s="168" t="s">
        <v>2430</v>
      </c>
      <c r="D484" s="168" t="s">
        <v>2431</v>
      </c>
      <c r="E484" s="168" t="s">
        <v>2432</v>
      </c>
      <c r="F484" s="168" t="s">
        <v>4157</v>
      </c>
      <c r="G484" s="168" t="s">
        <v>2442</v>
      </c>
      <c r="H484" s="168" t="s">
        <v>541</v>
      </c>
      <c r="I484" s="168" t="s">
        <v>2443</v>
      </c>
      <c r="J484" s="168" t="s">
        <v>2442</v>
      </c>
      <c r="K484">
        <v>0</v>
      </c>
      <c r="L484">
        <v>117714.64</v>
      </c>
      <c r="M484">
        <v>0</v>
      </c>
      <c r="N484">
        <v>117714.64</v>
      </c>
      <c r="O484">
        <v>1</v>
      </c>
      <c r="P484">
        <v>50</v>
      </c>
      <c r="Q484">
        <v>84</v>
      </c>
      <c r="R484" s="168" t="s">
        <v>4157</v>
      </c>
      <c r="S484" s="168" t="s">
        <v>4158</v>
      </c>
      <c r="T484" s="168" t="s">
        <v>4159</v>
      </c>
      <c r="U484">
        <v>0</v>
      </c>
      <c r="V484">
        <v>4</v>
      </c>
      <c r="W484" s="168" t="s">
        <v>2444</v>
      </c>
      <c r="X484" s="168" t="s">
        <v>2915</v>
      </c>
      <c r="Y484">
        <v>621841.42000000004</v>
      </c>
      <c r="Z484">
        <v>0</v>
      </c>
      <c r="AA484">
        <v>621841.42000000004</v>
      </c>
      <c r="AB484">
        <v>5</v>
      </c>
      <c r="AC484">
        <v>333</v>
      </c>
      <c r="AD484">
        <v>173</v>
      </c>
      <c r="AE484">
        <v>124368.284</v>
      </c>
      <c r="AF484" t="s">
        <v>5188</v>
      </c>
      <c r="AG484">
        <v>1867.3916516516517</v>
      </c>
      <c r="AH484">
        <v>0</v>
      </c>
      <c r="AI484">
        <v>4018.66</v>
      </c>
      <c r="AJ484" s="168" t="s">
        <v>2435</v>
      </c>
      <c r="AK484">
        <v>529890.75</v>
      </c>
      <c r="AL484">
        <v>900000</v>
      </c>
      <c r="AM484" s="168" t="s">
        <v>3</v>
      </c>
      <c r="AN484" s="168" t="s">
        <v>1</v>
      </c>
      <c r="AO484" s="168"/>
      <c r="AP484" s="168" t="s">
        <v>2</v>
      </c>
      <c r="AQ484">
        <v>51860435.149999999</v>
      </c>
      <c r="AR484">
        <v>566687.9</v>
      </c>
      <c r="AS484">
        <v>51293747.25</v>
      </c>
      <c r="AT484">
        <v>25855</v>
      </c>
      <c r="AU484">
        <v>499</v>
      </c>
      <c r="AV484">
        <v>14935</v>
      </c>
      <c r="AW484">
        <v>3649.8610901850875</v>
      </c>
      <c r="AX484">
        <v>43709863.640000001</v>
      </c>
      <c r="AY484">
        <v>928592.94587448286</v>
      </c>
      <c r="AZ484">
        <v>102793.08066132265</v>
      </c>
      <c r="BA484" t="s">
        <v>4985</v>
      </c>
      <c r="BB484">
        <v>1983.9004931347902</v>
      </c>
      <c r="BC484">
        <v>0</v>
      </c>
      <c r="BD484">
        <v>417844.54</v>
      </c>
      <c r="BE484" s="168"/>
      <c r="BF484">
        <v>43709863.640000001</v>
      </c>
      <c r="BG484">
        <v>83495000</v>
      </c>
    </row>
    <row r="485" spans="1:59" x14ac:dyDescent="0.25">
      <c r="A485" s="168" t="s">
        <v>828</v>
      </c>
      <c r="B485" s="168" t="s">
        <v>829</v>
      </c>
      <c r="C485" s="168" t="s">
        <v>2430</v>
      </c>
      <c r="D485" s="168" t="s">
        <v>2431</v>
      </c>
      <c r="E485" s="168" t="s">
        <v>2432</v>
      </c>
      <c r="F485" s="168" t="s">
        <v>4587</v>
      </c>
      <c r="G485" s="168" t="s">
        <v>2445</v>
      </c>
      <c r="H485" s="168" t="s">
        <v>542</v>
      </c>
      <c r="I485" s="168" t="s">
        <v>2446</v>
      </c>
      <c r="J485" s="168" t="s">
        <v>2445</v>
      </c>
      <c r="K485">
        <v>0</v>
      </c>
      <c r="L485">
        <v>212669.64</v>
      </c>
      <c r="M485">
        <v>0</v>
      </c>
      <c r="N485">
        <v>212669.64</v>
      </c>
      <c r="O485">
        <v>1</v>
      </c>
      <c r="P485">
        <v>56</v>
      </c>
      <c r="Q485">
        <v>127</v>
      </c>
      <c r="R485" s="168" t="s">
        <v>4587</v>
      </c>
      <c r="S485" s="168" t="s">
        <v>4588</v>
      </c>
      <c r="T485" s="168" t="s">
        <v>4589</v>
      </c>
      <c r="U485">
        <v>0</v>
      </c>
      <c r="V485">
        <v>5</v>
      </c>
      <c r="W485" s="168" t="s">
        <v>2447</v>
      </c>
      <c r="X485" s="168" t="s">
        <v>2920</v>
      </c>
      <c r="Y485">
        <v>621841.42000000004</v>
      </c>
      <c r="Z485">
        <v>0</v>
      </c>
      <c r="AA485">
        <v>621841.42000000004</v>
      </c>
      <c r="AB485">
        <v>5</v>
      </c>
      <c r="AC485">
        <v>333</v>
      </c>
      <c r="AD485">
        <v>173</v>
      </c>
      <c r="AE485">
        <v>124368.284</v>
      </c>
      <c r="AF485" t="s">
        <v>5188</v>
      </c>
      <c r="AG485">
        <v>1867.3916516516517</v>
      </c>
      <c r="AH485">
        <v>0</v>
      </c>
      <c r="AI485">
        <v>4018.66</v>
      </c>
      <c r="AJ485" s="168" t="s">
        <v>2435</v>
      </c>
      <c r="AK485">
        <v>529890.75</v>
      </c>
      <c r="AL485">
        <v>900000</v>
      </c>
      <c r="AM485" s="168" t="s">
        <v>3</v>
      </c>
      <c r="AN485" s="168" t="s">
        <v>1</v>
      </c>
      <c r="AO485" s="168"/>
      <c r="AP485" s="168" t="s">
        <v>2</v>
      </c>
      <c r="AQ485">
        <v>51860435.149999999</v>
      </c>
      <c r="AR485">
        <v>566687.9</v>
      </c>
      <c r="AS485">
        <v>51293747.25</v>
      </c>
      <c r="AT485">
        <v>25855</v>
      </c>
      <c r="AU485">
        <v>499</v>
      </c>
      <c r="AV485">
        <v>14935</v>
      </c>
      <c r="AW485">
        <v>3649.8610901850875</v>
      </c>
      <c r="AX485">
        <v>43709863.640000001</v>
      </c>
      <c r="AY485">
        <v>928592.94587448286</v>
      </c>
      <c r="AZ485">
        <v>102793.08066132265</v>
      </c>
      <c r="BA485" t="s">
        <v>4985</v>
      </c>
      <c r="BB485">
        <v>1983.9004931347902</v>
      </c>
      <c r="BC485">
        <v>0</v>
      </c>
      <c r="BD485">
        <v>417844.54</v>
      </c>
      <c r="BE485" s="168"/>
      <c r="BF485">
        <v>43709863.640000001</v>
      </c>
      <c r="BG485">
        <v>83495000</v>
      </c>
    </row>
    <row r="486" spans="1:59" x14ac:dyDescent="0.25">
      <c r="A486" s="168" t="s">
        <v>830</v>
      </c>
      <c r="B486" s="168" t="s">
        <v>831</v>
      </c>
      <c r="C486" s="168" t="s">
        <v>2602</v>
      </c>
      <c r="D486" s="168" t="s">
        <v>2603</v>
      </c>
      <c r="E486" s="168" t="s">
        <v>2604</v>
      </c>
      <c r="F486" s="168" t="s">
        <v>3996</v>
      </c>
      <c r="G486" s="168" t="s">
        <v>3794</v>
      </c>
      <c r="H486" s="168" t="s">
        <v>3795</v>
      </c>
      <c r="I486" s="168" t="s">
        <v>3796</v>
      </c>
      <c r="J486" s="168" t="s">
        <v>3794</v>
      </c>
      <c r="K486">
        <v>0</v>
      </c>
      <c r="L486">
        <v>26507.200000000001</v>
      </c>
      <c r="M486">
        <v>0</v>
      </c>
      <c r="N486">
        <v>26507.200000000001</v>
      </c>
      <c r="O486">
        <v>1</v>
      </c>
      <c r="P486">
        <v>14</v>
      </c>
      <c r="Q486">
        <v>14</v>
      </c>
      <c r="R486" s="168" t="s">
        <v>3996</v>
      </c>
      <c r="S486" s="168" t="s">
        <v>3997</v>
      </c>
      <c r="T486" s="168" t="s">
        <v>3997</v>
      </c>
      <c r="U486">
        <v>0</v>
      </c>
      <c r="V486">
        <v>1</v>
      </c>
      <c r="W486" s="168" t="s">
        <v>3797</v>
      </c>
      <c r="X486" s="168" t="s">
        <v>2870</v>
      </c>
      <c r="Y486">
        <v>134327.78</v>
      </c>
      <c r="Z486">
        <v>0</v>
      </c>
      <c r="AA486">
        <v>134327.78</v>
      </c>
      <c r="AB486">
        <v>3</v>
      </c>
      <c r="AC486">
        <v>110</v>
      </c>
      <c r="AD486">
        <v>92</v>
      </c>
      <c r="AE486" t="s">
        <v>4383</v>
      </c>
      <c r="AF486" t="s">
        <v>4384</v>
      </c>
      <c r="AG486">
        <v>1221.1616363636363</v>
      </c>
      <c r="AH486">
        <v>0</v>
      </c>
      <c r="AI486">
        <v>0</v>
      </c>
      <c r="AJ486" s="168" t="s">
        <v>2608</v>
      </c>
      <c r="AK486">
        <v>114121.36</v>
      </c>
      <c r="AL486">
        <v>380000</v>
      </c>
      <c r="AM486" s="168" t="s">
        <v>3</v>
      </c>
      <c r="AN486" s="168" t="s">
        <v>1</v>
      </c>
      <c r="AO486" s="168"/>
      <c r="AP486" s="168" t="s">
        <v>2</v>
      </c>
      <c r="AQ486">
        <v>51860435.149999999</v>
      </c>
      <c r="AR486">
        <v>566687.9</v>
      </c>
      <c r="AS486">
        <v>51293747.25</v>
      </c>
      <c r="AT486">
        <v>25855</v>
      </c>
      <c r="AU486">
        <v>499</v>
      </c>
      <c r="AV486">
        <v>14935</v>
      </c>
      <c r="AW486">
        <v>3649.8610901850875</v>
      </c>
      <c r="AX486">
        <v>43709863.640000001</v>
      </c>
      <c r="AY486">
        <v>928592.94587448286</v>
      </c>
      <c r="AZ486">
        <v>102793.08066132265</v>
      </c>
      <c r="BA486" t="s">
        <v>4985</v>
      </c>
      <c r="BB486">
        <v>1983.9004931347902</v>
      </c>
      <c r="BC486">
        <v>0</v>
      </c>
      <c r="BD486">
        <v>417844.54</v>
      </c>
      <c r="BE486" s="168"/>
      <c r="BF486">
        <v>43709863.640000001</v>
      </c>
      <c r="BG486">
        <v>83495000</v>
      </c>
    </row>
    <row r="487" spans="1:59" x14ac:dyDescent="0.25">
      <c r="A487" s="168" t="s">
        <v>830</v>
      </c>
      <c r="B487" s="168" t="s">
        <v>831</v>
      </c>
      <c r="C487" s="168" t="s">
        <v>2602</v>
      </c>
      <c r="D487" s="168" t="s">
        <v>2603</v>
      </c>
      <c r="E487" s="168" t="s">
        <v>2604</v>
      </c>
      <c r="F487" s="168" t="s">
        <v>2870</v>
      </c>
      <c r="G487" s="168" t="s">
        <v>2605</v>
      </c>
      <c r="H487" s="168" t="s">
        <v>543</v>
      </c>
      <c r="I487" s="168" t="s">
        <v>2606</v>
      </c>
      <c r="J487" s="168" t="s">
        <v>2605</v>
      </c>
      <c r="K487">
        <v>0</v>
      </c>
      <c r="L487">
        <v>0</v>
      </c>
      <c r="M487">
        <v>0</v>
      </c>
      <c r="N487">
        <v>0</v>
      </c>
      <c r="O487">
        <v>1</v>
      </c>
      <c r="P487">
        <v>46</v>
      </c>
      <c r="Q487">
        <v>47</v>
      </c>
      <c r="R487" s="168" t="s">
        <v>2870</v>
      </c>
      <c r="S487" s="168" t="s">
        <v>2870</v>
      </c>
      <c r="T487" s="168" t="s">
        <v>2870</v>
      </c>
      <c r="U487">
        <v>0</v>
      </c>
      <c r="V487">
        <v>2</v>
      </c>
      <c r="W487" s="168" t="s">
        <v>2607</v>
      </c>
      <c r="X487" s="168" t="s">
        <v>2902</v>
      </c>
      <c r="Y487">
        <v>134327.78</v>
      </c>
      <c r="Z487">
        <v>0</v>
      </c>
      <c r="AA487">
        <v>134327.78</v>
      </c>
      <c r="AB487">
        <v>3</v>
      </c>
      <c r="AC487">
        <v>110</v>
      </c>
      <c r="AD487">
        <v>92</v>
      </c>
      <c r="AE487" t="s">
        <v>4383</v>
      </c>
      <c r="AF487" t="s">
        <v>4384</v>
      </c>
      <c r="AG487">
        <v>1221.1616363636363</v>
      </c>
      <c r="AH487">
        <v>0</v>
      </c>
      <c r="AI487">
        <v>0</v>
      </c>
      <c r="AJ487" s="168" t="s">
        <v>2608</v>
      </c>
      <c r="AK487">
        <v>114121.36</v>
      </c>
      <c r="AL487">
        <v>380000</v>
      </c>
      <c r="AM487" s="168" t="s">
        <v>3</v>
      </c>
      <c r="AN487" s="168" t="s">
        <v>1</v>
      </c>
      <c r="AO487" s="168"/>
      <c r="AP487" s="168" t="s">
        <v>2</v>
      </c>
      <c r="AQ487">
        <v>51860435.149999999</v>
      </c>
      <c r="AR487">
        <v>566687.9</v>
      </c>
      <c r="AS487">
        <v>51293747.25</v>
      </c>
      <c r="AT487">
        <v>25855</v>
      </c>
      <c r="AU487">
        <v>499</v>
      </c>
      <c r="AV487">
        <v>14935</v>
      </c>
      <c r="AW487">
        <v>3649.8610901850875</v>
      </c>
      <c r="AX487">
        <v>43709863.640000001</v>
      </c>
      <c r="AY487">
        <v>928592.94587448286</v>
      </c>
      <c r="AZ487">
        <v>102793.08066132265</v>
      </c>
      <c r="BA487" t="s">
        <v>4985</v>
      </c>
      <c r="BB487">
        <v>1983.9004931347902</v>
      </c>
      <c r="BC487">
        <v>0</v>
      </c>
      <c r="BD487">
        <v>417844.54</v>
      </c>
      <c r="BE487" s="168"/>
      <c r="BF487">
        <v>43709863.640000001</v>
      </c>
      <c r="BG487">
        <v>83495000</v>
      </c>
    </row>
    <row r="488" spans="1:59" x14ac:dyDescent="0.25">
      <c r="A488" s="168" t="s">
        <v>830</v>
      </c>
      <c r="B488" s="168" t="s">
        <v>831</v>
      </c>
      <c r="C488" s="168" t="s">
        <v>2602</v>
      </c>
      <c r="D488" s="168" t="s">
        <v>2603</v>
      </c>
      <c r="E488" s="168" t="s">
        <v>2604</v>
      </c>
      <c r="F488" s="168" t="s">
        <v>4385</v>
      </c>
      <c r="G488" s="168" t="s">
        <v>3292</v>
      </c>
      <c r="H488" s="168" t="s">
        <v>544</v>
      </c>
      <c r="I488" s="168" t="s">
        <v>3293</v>
      </c>
      <c r="J488" s="168" t="s">
        <v>3292</v>
      </c>
      <c r="K488">
        <v>0</v>
      </c>
      <c r="L488">
        <v>107820.58</v>
      </c>
      <c r="M488">
        <v>0</v>
      </c>
      <c r="N488">
        <v>107820.58</v>
      </c>
      <c r="O488">
        <v>1</v>
      </c>
      <c r="P488">
        <v>32</v>
      </c>
      <c r="Q488">
        <v>49</v>
      </c>
      <c r="R488" s="168" t="s">
        <v>4385</v>
      </c>
      <c r="S488" s="168" t="s">
        <v>4386</v>
      </c>
      <c r="T488" s="168" t="s">
        <v>4387</v>
      </c>
      <c r="U488">
        <v>0</v>
      </c>
      <c r="V488">
        <v>3</v>
      </c>
      <c r="W488" s="168" t="s">
        <v>3294</v>
      </c>
      <c r="X488" s="168" t="s">
        <v>2902</v>
      </c>
      <c r="Y488">
        <v>134327.78</v>
      </c>
      <c r="Z488">
        <v>0</v>
      </c>
      <c r="AA488">
        <v>134327.78</v>
      </c>
      <c r="AB488">
        <v>3</v>
      </c>
      <c r="AC488">
        <v>110</v>
      </c>
      <c r="AD488">
        <v>92</v>
      </c>
      <c r="AE488" t="s">
        <v>4383</v>
      </c>
      <c r="AF488" t="s">
        <v>4384</v>
      </c>
      <c r="AG488">
        <v>1221.1616363636363</v>
      </c>
      <c r="AH488">
        <v>0</v>
      </c>
      <c r="AI488">
        <v>0</v>
      </c>
      <c r="AJ488" s="168" t="s">
        <v>2608</v>
      </c>
      <c r="AK488">
        <v>114121.36</v>
      </c>
      <c r="AL488">
        <v>380000</v>
      </c>
      <c r="AM488" s="168" t="s">
        <v>3</v>
      </c>
      <c r="AN488" s="168" t="s">
        <v>1</v>
      </c>
      <c r="AO488" s="168"/>
      <c r="AP488" s="168" t="s">
        <v>2</v>
      </c>
      <c r="AQ488">
        <v>51860435.149999999</v>
      </c>
      <c r="AR488">
        <v>566687.9</v>
      </c>
      <c r="AS488">
        <v>51293747.25</v>
      </c>
      <c r="AT488">
        <v>25855</v>
      </c>
      <c r="AU488">
        <v>499</v>
      </c>
      <c r="AV488">
        <v>14935</v>
      </c>
      <c r="AW488">
        <v>3649.8610901850875</v>
      </c>
      <c r="AX488">
        <v>43709863.640000001</v>
      </c>
      <c r="AY488">
        <v>928592.94587448286</v>
      </c>
      <c r="AZ488">
        <v>102793.08066132265</v>
      </c>
      <c r="BA488" t="s">
        <v>4985</v>
      </c>
      <c r="BB488">
        <v>1983.9004931347902</v>
      </c>
      <c r="BC488">
        <v>0</v>
      </c>
      <c r="BD488">
        <v>417844.54</v>
      </c>
      <c r="BE488" s="168"/>
      <c r="BF488">
        <v>43709863.640000001</v>
      </c>
      <c r="BG488">
        <v>83495000</v>
      </c>
    </row>
    <row r="489" spans="1:59" x14ac:dyDescent="0.25">
      <c r="A489" s="168" t="s">
        <v>830</v>
      </c>
      <c r="B489" s="168" t="s">
        <v>831</v>
      </c>
      <c r="C489" s="168" t="s">
        <v>2448</v>
      </c>
      <c r="D489" s="168" t="s">
        <v>2449</v>
      </c>
      <c r="E489" s="168" t="s">
        <v>2450</v>
      </c>
      <c r="F489" s="168" t="s">
        <v>4388</v>
      </c>
      <c r="G489" s="168" t="s">
        <v>2794</v>
      </c>
      <c r="H489" s="168" t="s">
        <v>545</v>
      </c>
      <c r="I489" s="168" t="s">
        <v>2795</v>
      </c>
      <c r="J489" s="168" t="s">
        <v>2794</v>
      </c>
      <c r="K489">
        <v>0</v>
      </c>
      <c r="L489">
        <v>41917.370000000003</v>
      </c>
      <c r="M489">
        <v>0</v>
      </c>
      <c r="N489">
        <v>41917.370000000003</v>
      </c>
      <c r="O489">
        <v>1</v>
      </c>
      <c r="P489">
        <v>22</v>
      </c>
      <c r="Q489">
        <v>26</v>
      </c>
      <c r="R489" s="168" t="s">
        <v>4388</v>
      </c>
      <c r="S489" s="168" t="s">
        <v>4389</v>
      </c>
      <c r="T489" s="168" t="s">
        <v>4390</v>
      </c>
      <c r="U489">
        <v>0</v>
      </c>
      <c r="V489">
        <v>1</v>
      </c>
      <c r="W489" s="168" t="s">
        <v>2796</v>
      </c>
      <c r="X489" s="168" t="s">
        <v>2902</v>
      </c>
      <c r="Y489">
        <v>380049.04</v>
      </c>
      <c r="Z489">
        <v>0</v>
      </c>
      <c r="AA489">
        <v>380049.04</v>
      </c>
      <c r="AB489">
        <v>4</v>
      </c>
      <c r="AC489">
        <v>240</v>
      </c>
      <c r="AD489">
        <v>165</v>
      </c>
      <c r="AE489">
        <v>95012.26</v>
      </c>
      <c r="AF489" t="s">
        <v>5192</v>
      </c>
      <c r="AG489">
        <v>1583.5376666666666</v>
      </c>
      <c r="AH489">
        <v>0</v>
      </c>
      <c r="AI489">
        <v>1036.74</v>
      </c>
      <c r="AJ489" s="168" t="s">
        <v>2454</v>
      </c>
      <c r="AK489">
        <v>322783.14</v>
      </c>
      <c r="AL489">
        <v>700000</v>
      </c>
      <c r="AM489" s="168" t="s">
        <v>3</v>
      </c>
      <c r="AN489" s="168" t="s">
        <v>1</v>
      </c>
      <c r="AO489" s="168"/>
      <c r="AP489" s="168" t="s">
        <v>2</v>
      </c>
      <c r="AQ489">
        <v>51860435.149999999</v>
      </c>
      <c r="AR489">
        <v>566687.9</v>
      </c>
      <c r="AS489">
        <v>51293747.25</v>
      </c>
      <c r="AT489">
        <v>25855</v>
      </c>
      <c r="AU489">
        <v>499</v>
      </c>
      <c r="AV489">
        <v>14935</v>
      </c>
      <c r="AW489">
        <v>3649.8610901850875</v>
      </c>
      <c r="AX489">
        <v>43709863.640000001</v>
      </c>
      <c r="AY489">
        <v>928592.94587448286</v>
      </c>
      <c r="AZ489">
        <v>102793.08066132265</v>
      </c>
      <c r="BA489" t="s">
        <v>4985</v>
      </c>
      <c r="BB489">
        <v>1983.9004931347902</v>
      </c>
      <c r="BC489">
        <v>0</v>
      </c>
      <c r="BD489">
        <v>417844.54</v>
      </c>
      <c r="BE489" s="168"/>
      <c r="BF489">
        <v>43709863.640000001</v>
      </c>
      <c r="BG489">
        <v>83495000</v>
      </c>
    </row>
    <row r="490" spans="1:59" x14ac:dyDescent="0.25">
      <c r="A490" s="168" t="s">
        <v>830</v>
      </c>
      <c r="B490" s="168" t="s">
        <v>831</v>
      </c>
      <c r="C490" s="168" t="s">
        <v>2448</v>
      </c>
      <c r="D490" s="168" t="s">
        <v>2449</v>
      </c>
      <c r="E490" s="168" t="s">
        <v>2450</v>
      </c>
      <c r="F490" s="168" t="s">
        <v>5193</v>
      </c>
      <c r="G490" s="168" t="s">
        <v>3358</v>
      </c>
      <c r="H490" s="168" t="s">
        <v>3359</v>
      </c>
      <c r="I490" s="168" t="s">
        <v>3360</v>
      </c>
      <c r="J490" s="168" t="s">
        <v>3358</v>
      </c>
      <c r="K490">
        <v>1036.74</v>
      </c>
      <c r="L490">
        <v>101545.17</v>
      </c>
      <c r="M490">
        <v>0</v>
      </c>
      <c r="N490">
        <v>101545.17</v>
      </c>
      <c r="O490">
        <v>1</v>
      </c>
      <c r="P490">
        <v>39</v>
      </c>
      <c r="Q490">
        <v>66</v>
      </c>
      <c r="R490" s="168" t="s">
        <v>5193</v>
      </c>
      <c r="S490" s="168" t="s">
        <v>5194</v>
      </c>
      <c r="T490" s="168" t="s">
        <v>5195</v>
      </c>
      <c r="U490">
        <v>0</v>
      </c>
      <c r="V490">
        <v>2</v>
      </c>
      <c r="W490" s="168" t="s">
        <v>3361</v>
      </c>
      <c r="X490" s="168" t="s">
        <v>2915</v>
      </c>
      <c r="Y490">
        <v>380049.04</v>
      </c>
      <c r="Z490">
        <v>0</v>
      </c>
      <c r="AA490">
        <v>380049.04</v>
      </c>
      <c r="AB490">
        <v>4</v>
      </c>
      <c r="AC490">
        <v>240</v>
      </c>
      <c r="AD490">
        <v>165</v>
      </c>
      <c r="AE490">
        <v>95012.26</v>
      </c>
      <c r="AF490" t="s">
        <v>5192</v>
      </c>
      <c r="AG490">
        <v>1583.5376666666666</v>
      </c>
      <c r="AH490">
        <v>0</v>
      </c>
      <c r="AI490">
        <v>1036.74</v>
      </c>
      <c r="AJ490" s="168" t="s">
        <v>2454</v>
      </c>
      <c r="AK490">
        <v>322783.14</v>
      </c>
      <c r="AL490">
        <v>700000</v>
      </c>
      <c r="AM490" s="168" t="s">
        <v>3</v>
      </c>
      <c r="AN490" s="168" t="s">
        <v>1</v>
      </c>
      <c r="AO490" s="168"/>
      <c r="AP490" s="168" t="s">
        <v>2</v>
      </c>
      <c r="AQ490">
        <v>51860435.149999999</v>
      </c>
      <c r="AR490">
        <v>566687.9</v>
      </c>
      <c r="AS490">
        <v>51293747.25</v>
      </c>
      <c r="AT490">
        <v>25855</v>
      </c>
      <c r="AU490">
        <v>499</v>
      </c>
      <c r="AV490">
        <v>14935</v>
      </c>
      <c r="AW490">
        <v>3649.8610901850875</v>
      </c>
      <c r="AX490">
        <v>43709863.640000001</v>
      </c>
      <c r="AY490">
        <v>928592.94587448286</v>
      </c>
      <c r="AZ490">
        <v>102793.08066132265</v>
      </c>
      <c r="BA490" t="s">
        <v>4985</v>
      </c>
      <c r="BB490">
        <v>1983.9004931347902</v>
      </c>
      <c r="BC490">
        <v>0</v>
      </c>
      <c r="BD490">
        <v>417844.54</v>
      </c>
      <c r="BE490" s="168"/>
      <c r="BF490">
        <v>43709863.640000001</v>
      </c>
      <c r="BG490">
        <v>83495000</v>
      </c>
    </row>
    <row r="491" spans="1:59" x14ac:dyDescent="0.25">
      <c r="A491" s="168" t="s">
        <v>830</v>
      </c>
      <c r="B491" s="168" t="s">
        <v>831</v>
      </c>
      <c r="C491" s="168" t="s">
        <v>2448</v>
      </c>
      <c r="D491" s="168" t="s">
        <v>2449</v>
      </c>
      <c r="E491" s="168" t="s">
        <v>2450</v>
      </c>
      <c r="F491" s="168" t="s">
        <v>3867</v>
      </c>
      <c r="G491" s="168" t="s">
        <v>3362</v>
      </c>
      <c r="H491" s="168" t="s">
        <v>942</v>
      </c>
      <c r="I491" s="168" t="s">
        <v>3363</v>
      </c>
      <c r="J491" s="168" t="s">
        <v>3362</v>
      </c>
      <c r="K491">
        <v>0</v>
      </c>
      <c r="L491">
        <v>100389.69</v>
      </c>
      <c r="M491">
        <v>0</v>
      </c>
      <c r="N491">
        <v>100389.69</v>
      </c>
      <c r="O491">
        <v>1</v>
      </c>
      <c r="P491">
        <v>59</v>
      </c>
      <c r="Q491">
        <v>63</v>
      </c>
      <c r="R491" s="168" t="s">
        <v>3867</v>
      </c>
      <c r="S491" s="168" t="s">
        <v>3868</v>
      </c>
      <c r="T491" s="168" t="s">
        <v>3869</v>
      </c>
      <c r="U491">
        <v>0</v>
      </c>
      <c r="V491">
        <v>3</v>
      </c>
      <c r="W491" s="168" t="s">
        <v>3364</v>
      </c>
      <c r="X491" s="168" t="s">
        <v>2915</v>
      </c>
      <c r="Y491">
        <v>380049.04</v>
      </c>
      <c r="Z491">
        <v>0</v>
      </c>
      <c r="AA491">
        <v>380049.04</v>
      </c>
      <c r="AB491">
        <v>4</v>
      </c>
      <c r="AC491">
        <v>240</v>
      </c>
      <c r="AD491">
        <v>165</v>
      </c>
      <c r="AE491">
        <v>95012.26</v>
      </c>
      <c r="AF491" t="s">
        <v>5192</v>
      </c>
      <c r="AG491">
        <v>1583.5376666666666</v>
      </c>
      <c r="AH491">
        <v>0</v>
      </c>
      <c r="AI491">
        <v>1036.74</v>
      </c>
      <c r="AJ491" s="168" t="s">
        <v>2454</v>
      </c>
      <c r="AK491">
        <v>322783.14</v>
      </c>
      <c r="AL491">
        <v>700000</v>
      </c>
      <c r="AM491" s="168" t="s">
        <v>3</v>
      </c>
      <c r="AN491" s="168" t="s">
        <v>1</v>
      </c>
      <c r="AO491" s="168"/>
      <c r="AP491" s="168" t="s">
        <v>2</v>
      </c>
      <c r="AQ491">
        <v>51860435.149999999</v>
      </c>
      <c r="AR491">
        <v>566687.9</v>
      </c>
      <c r="AS491">
        <v>51293747.25</v>
      </c>
      <c r="AT491">
        <v>25855</v>
      </c>
      <c r="AU491">
        <v>499</v>
      </c>
      <c r="AV491">
        <v>14935</v>
      </c>
      <c r="AW491">
        <v>3649.8610901850875</v>
      </c>
      <c r="AX491">
        <v>43709863.640000001</v>
      </c>
      <c r="AY491">
        <v>928592.94587448286</v>
      </c>
      <c r="AZ491">
        <v>102793.08066132265</v>
      </c>
      <c r="BA491" t="s">
        <v>4985</v>
      </c>
      <c r="BB491">
        <v>1983.9004931347902</v>
      </c>
      <c r="BC491">
        <v>0</v>
      </c>
      <c r="BD491">
        <v>417844.54</v>
      </c>
      <c r="BE491" s="168"/>
      <c r="BF491">
        <v>43709863.640000001</v>
      </c>
      <c r="BG491">
        <v>83495000</v>
      </c>
    </row>
    <row r="492" spans="1:59" x14ac:dyDescent="0.25">
      <c r="A492" s="168" t="s">
        <v>830</v>
      </c>
      <c r="B492" s="168" t="s">
        <v>831</v>
      </c>
      <c r="C492" s="168" t="s">
        <v>2448</v>
      </c>
      <c r="D492" s="168" t="s">
        <v>2449</v>
      </c>
      <c r="E492" s="168" t="s">
        <v>2450</v>
      </c>
      <c r="F492" s="168" t="s">
        <v>4391</v>
      </c>
      <c r="G492" s="168" t="s">
        <v>2451</v>
      </c>
      <c r="H492" s="168" t="s">
        <v>546</v>
      </c>
      <c r="I492" s="168" t="s">
        <v>2452</v>
      </c>
      <c r="J492" s="168" t="s">
        <v>2451</v>
      </c>
      <c r="K492">
        <v>0</v>
      </c>
      <c r="L492">
        <v>136196.81</v>
      </c>
      <c r="M492">
        <v>0</v>
      </c>
      <c r="N492">
        <v>136196.81</v>
      </c>
      <c r="O492">
        <v>1</v>
      </c>
      <c r="P492">
        <v>45</v>
      </c>
      <c r="Q492">
        <v>85</v>
      </c>
      <c r="R492" s="168" t="s">
        <v>4391</v>
      </c>
      <c r="S492" s="168" t="s">
        <v>4392</v>
      </c>
      <c r="T492" s="168" t="s">
        <v>4393</v>
      </c>
      <c r="U492">
        <v>0</v>
      </c>
      <c r="V492">
        <v>4</v>
      </c>
      <c r="W492" s="168" t="s">
        <v>2453</v>
      </c>
      <c r="X492" s="168" t="s">
        <v>2915</v>
      </c>
      <c r="Y492">
        <v>380049.04</v>
      </c>
      <c r="Z492">
        <v>0</v>
      </c>
      <c r="AA492">
        <v>380049.04</v>
      </c>
      <c r="AB492">
        <v>4</v>
      </c>
      <c r="AC492">
        <v>240</v>
      </c>
      <c r="AD492">
        <v>165</v>
      </c>
      <c r="AE492">
        <v>95012.26</v>
      </c>
      <c r="AF492" t="s">
        <v>5192</v>
      </c>
      <c r="AG492">
        <v>1583.5376666666666</v>
      </c>
      <c r="AH492">
        <v>0</v>
      </c>
      <c r="AI492">
        <v>1036.74</v>
      </c>
      <c r="AJ492" s="168" t="s">
        <v>2454</v>
      </c>
      <c r="AK492">
        <v>322783.14</v>
      </c>
      <c r="AL492">
        <v>700000</v>
      </c>
      <c r="AM492" s="168" t="s">
        <v>3</v>
      </c>
      <c r="AN492" s="168" t="s">
        <v>1</v>
      </c>
      <c r="AO492" s="168"/>
      <c r="AP492" s="168" t="s">
        <v>2</v>
      </c>
      <c r="AQ492">
        <v>51860435.149999999</v>
      </c>
      <c r="AR492">
        <v>566687.9</v>
      </c>
      <c r="AS492">
        <v>51293747.25</v>
      </c>
      <c r="AT492">
        <v>25855</v>
      </c>
      <c r="AU492">
        <v>499</v>
      </c>
      <c r="AV492">
        <v>14935</v>
      </c>
      <c r="AW492">
        <v>3649.8610901850875</v>
      </c>
      <c r="AX492">
        <v>43709863.640000001</v>
      </c>
      <c r="AY492">
        <v>928592.94587448286</v>
      </c>
      <c r="AZ492">
        <v>102793.08066132265</v>
      </c>
      <c r="BA492" t="s">
        <v>4985</v>
      </c>
      <c r="BB492">
        <v>1983.9004931347902</v>
      </c>
      <c r="BC492">
        <v>0</v>
      </c>
      <c r="BD492">
        <v>417844.54</v>
      </c>
      <c r="BE492" s="168"/>
      <c r="BF492">
        <v>43709863.640000001</v>
      </c>
      <c r="BG492">
        <v>83495000</v>
      </c>
    </row>
    <row r="493" spans="1:59" x14ac:dyDescent="0.25">
      <c r="A493" s="168" t="s">
        <v>830</v>
      </c>
      <c r="B493" s="168" t="s">
        <v>831</v>
      </c>
      <c r="C493" s="168" t="s">
        <v>2455</v>
      </c>
      <c r="D493" s="168" t="s">
        <v>2456</v>
      </c>
      <c r="E493" s="168" t="s">
        <v>2457</v>
      </c>
      <c r="F493" s="168" t="s">
        <v>4394</v>
      </c>
      <c r="G493" s="168" t="s">
        <v>2458</v>
      </c>
      <c r="H493" s="168" t="s">
        <v>558</v>
      </c>
      <c r="I493" s="168" t="s">
        <v>2459</v>
      </c>
      <c r="J493" s="168" t="s">
        <v>2458</v>
      </c>
      <c r="K493">
        <v>0</v>
      </c>
      <c r="L493">
        <v>69726.929999999993</v>
      </c>
      <c r="M493">
        <v>0</v>
      </c>
      <c r="N493">
        <v>69726.929999999993</v>
      </c>
      <c r="O493">
        <v>1</v>
      </c>
      <c r="P493">
        <v>41</v>
      </c>
      <c r="Q493">
        <v>59</v>
      </c>
      <c r="R493" s="168" t="s">
        <v>4394</v>
      </c>
      <c r="S493" s="168" t="s">
        <v>4395</v>
      </c>
      <c r="T493" s="168" t="s">
        <v>4396</v>
      </c>
      <c r="U493">
        <v>0</v>
      </c>
      <c r="V493">
        <v>1</v>
      </c>
      <c r="W493" s="168" t="s">
        <v>2460</v>
      </c>
      <c r="X493" s="168" t="s">
        <v>2915</v>
      </c>
      <c r="Y493">
        <v>348791.02</v>
      </c>
      <c r="Z493">
        <v>0</v>
      </c>
      <c r="AA493">
        <v>348791.02</v>
      </c>
      <c r="AB493">
        <v>3</v>
      </c>
      <c r="AC493">
        <v>121</v>
      </c>
      <c r="AD493">
        <v>87</v>
      </c>
      <c r="AE493" t="s">
        <v>4397</v>
      </c>
      <c r="AF493" t="s">
        <v>4398</v>
      </c>
      <c r="AG493">
        <v>2882.5704132231403</v>
      </c>
      <c r="AH493">
        <v>0</v>
      </c>
      <c r="AI493">
        <v>0</v>
      </c>
      <c r="AJ493" s="168" t="s">
        <v>2461</v>
      </c>
      <c r="AK493">
        <v>296932.43</v>
      </c>
      <c r="AL493">
        <v>350000</v>
      </c>
      <c r="AM493" s="168" t="s">
        <v>3</v>
      </c>
      <c r="AN493" s="168" t="s">
        <v>1</v>
      </c>
      <c r="AO493" s="168"/>
      <c r="AP493" s="168" t="s">
        <v>2</v>
      </c>
      <c r="AQ493">
        <v>51860435.149999999</v>
      </c>
      <c r="AR493">
        <v>566687.9</v>
      </c>
      <c r="AS493">
        <v>51293747.25</v>
      </c>
      <c r="AT493">
        <v>25855</v>
      </c>
      <c r="AU493">
        <v>499</v>
      </c>
      <c r="AV493">
        <v>14935</v>
      </c>
      <c r="AW493">
        <v>3649.8610901850875</v>
      </c>
      <c r="AX493">
        <v>43709863.640000001</v>
      </c>
      <c r="AY493">
        <v>928592.94587448286</v>
      </c>
      <c r="AZ493">
        <v>102793.08066132265</v>
      </c>
      <c r="BA493" t="s">
        <v>4985</v>
      </c>
      <c r="BB493">
        <v>1983.9004931347902</v>
      </c>
      <c r="BC493">
        <v>0</v>
      </c>
      <c r="BD493">
        <v>417844.54</v>
      </c>
      <c r="BE493" s="168"/>
      <c r="BF493">
        <v>43709863.640000001</v>
      </c>
      <c r="BG493">
        <v>83495000</v>
      </c>
    </row>
    <row r="494" spans="1:59" x14ac:dyDescent="0.25">
      <c r="A494" s="168" t="s">
        <v>830</v>
      </c>
      <c r="B494" s="168" t="s">
        <v>831</v>
      </c>
      <c r="C494" s="168" t="s">
        <v>2455</v>
      </c>
      <c r="D494" s="168" t="s">
        <v>2456</v>
      </c>
      <c r="E494" s="168" t="s">
        <v>2457</v>
      </c>
      <c r="F494" s="168" t="s">
        <v>3998</v>
      </c>
      <c r="G494" s="168" t="s">
        <v>3399</v>
      </c>
      <c r="H494" s="168" t="s">
        <v>3400</v>
      </c>
      <c r="I494" s="168" t="s">
        <v>3401</v>
      </c>
      <c r="J494" s="168" t="s">
        <v>3399</v>
      </c>
      <c r="K494">
        <v>0</v>
      </c>
      <c r="L494">
        <v>49905.01</v>
      </c>
      <c r="M494">
        <v>0</v>
      </c>
      <c r="N494">
        <v>49905.01</v>
      </c>
      <c r="O494">
        <v>1</v>
      </c>
      <c r="P494">
        <v>21</v>
      </c>
      <c r="Q494">
        <v>25</v>
      </c>
      <c r="R494" s="168" t="s">
        <v>3998</v>
      </c>
      <c r="S494" s="168" t="s">
        <v>3999</v>
      </c>
      <c r="T494" s="168" t="s">
        <v>4000</v>
      </c>
      <c r="U494">
        <v>0</v>
      </c>
      <c r="V494">
        <v>2</v>
      </c>
      <c r="W494" s="168" t="s">
        <v>3402</v>
      </c>
      <c r="X494" s="168" t="s">
        <v>2870</v>
      </c>
      <c r="Y494">
        <v>348791.02</v>
      </c>
      <c r="Z494">
        <v>0</v>
      </c>
      <c r="AA494">
        <v>348791.02</v>
      </c>
      <c r="AB494">
        <v>3</v>
      </c>
      <c r="AC494">
        <v>121</v>
      </c>
      <c r="AD494">
        <v>87</v>
      </c>
      <c r="AE494" t="s">
        <v>4397</v>
      </c>
      <c r="AF494" t="s">
        <v>4398</v>
      </c>
      <c r="AG494">
        <v>2882.5704132231403</v>
      </c>
      <c r="AH494">
        <v>0</v>
      </c>
      <c r="AI494">
        <v>0</v>
      </c>
      <c r="AJ494" s="168" t="s">
        <v>2461</v>
      </c>
      <c r="AK494">
        <v>296932.43</v>
      </c>
      <c r="AL494">
        <v>350000</v>
      </c>
      <c r="AM494" s="168" t="s">
        <v>3</v>
      </c>
      <c r="AN494" s="168" t="s">
        <v>1</v>
      </c>
      <c r="AO494" s="168"/>
      <c r="AP494" s="168" t="s">
        <v>2</v>
      </c>
      <c r="AQ494">
        <v>51860435.149999999</v>
      </c>
      <c r="AR494">
        <v>566687.9</v>
      </c>
      <c r="AS494">
        <v>51293747.25</v>
      </c>
      <c r="AT494">
        <v>25855</v>
      </c>
      <c r="AU494">
        <v>499</v>
      </c>
      <c r="AV494">
        <v>14935</v>
      </c>
      <c r="AW494">
        <v>3649.8610901850875</v>
      </c>
      <c r="AX494">
        <v>43709863.640000001</v>
      </c>
      <c r="AY494">
        <v>928592.94587448286</v>
      </c>
      <c r="AZ494">
        <v>102793.08066132265</v>
      </c>
      <c r="BA494" t="s">
        <v>4985</v>
      </c>
      <c r="BB494">
        <v>1983.9004931347902</v>
      </c>
      <c r="BC494">
        <v>0</v>
      </c>
      <c r="BD494">
        <v>417844.54</v>
      </c>
      <c r="BE494" s="168"/>
      <c r="BF494">
        <v>43709863.640000001</v>
      </c>
      <c r="BG494">
        <v>83495000</v>
      </c>
    </row>
    <row r="495" spans="1:59" x14ac:dyDescent="0.25">
      <c r="A495" s="168" t="s">
        <v>830</v>
      </c>
      <c r="B495" s="168" t="s">
        <v>831</v>
      </c>
      <c r="C495" s="168" t="s">
        <v>2455</v>
      </c>
      <c r="D495" s="168" t="s">
        <v>2456</v>
      </c>
      <c r="E495" s="168" t="s">
        <v>2457</v>
      </c>
      <c r="F495" s="168" t="s">
        <v>3577</v>
      </c>
      <c r="G495" s="168" t="s">
        <v>2462</v>
      </c>
      <c r="H495" s="168" t="s">
        <v>559</v>
      </c>
      <c r="I495" s="168" t="s">
        <v>2463</v>
      </c>
      <c r="J495" s="168" t="s">
        <v>2462</v>
      </c>
      <c r="K495">
        <v>0</v>
      </c>
      <c r="L495">
        <v>229159.08</v>
      </c>
      <c r="M495">
        <v>0</v>
      </c>
      <c r="N495">
        <v>229159.08</v>
      </c>
      <c r="O495">
        <v>1</v>
      </c>
      <c r="P495">
        <v>25</v>
      </c>
      <c r="Q495">
        <v>37</v>
      </c>
      <c r="R495" s="168" t="s">
        <v>3577</v>
      </c>
      <c r="S495" s="168" t="s">
        <v>3578</v>
      </c>
      <c r="T495" s="168" t="s">
        <v>3579</v>
      </c>
      <c r="U495">
        <v>0</v>
      </c>
      <c r="V495">
        <v>3</v>
      </c>
      <c r="W495" s="168" t="s">
        <v>2464</v>
      </c>
      <c r="X495" s="168" t="s">
        <v>2920</v>
      </c>
      <c r="Y495">
        <v>348791.02</v>
      </c>
      <c r="Z495">
        <v>0</v>
      </c>
      <c r="AA495">
        <v>348791.02</v>
      </c>
      <c r="AB495">
        <v>3</v>
      </c>
      <c r="AC495">
        <v>121</v>
      </c>
      <c r="AD495">
        <v>87</v>
      </c>
      <c r="AE495" t="s">
        <v>4397</v>
      </c>
      <c r="AF495" t="s">
        <v>4398</v>
      </c>
      <c r="AG495">
        <v>2882.5704132231403</v>
      </c>
      <c r="AH495">
        <v>0</v>
      </c>
      <c r="AI495">
        <v>0</v>
      </c>
      <c r="AJ495" s="168" t="s">
        <v>2461</v>
      </c>
      <c r="AK495">
        <v>296932.43</v>
      </c>
      <c r="AL495">
        <v>350000</v>
      </c>
      <c r="AM495" s="168" t="s">
        <v>3</v>
      </c>
      <c r="AN495" s="168" t="s">
        <v>1</v>
      </c>
      <c r="AO495" s="168"/>
      <c r="AP495" s="168" t="s">
        <v>2</v>
      </c>
      <c r="AQ495">
        <v>51860435.149999999</v>
      </c>
      <c r="AR495">
        <v>566687.9</v>
      </c>
      <c r="AS495">
        <v>51293747.25</v>
      </c>
      <c r="AT495">
        <v>25855</v>
      </c>
      <c r="AU495">
        <v>499</v>
      </c>
      <c r="AV495">
        <v>14935</v>
      </c>
      <c r="AW495">
        <v>3649.8610901850875</v>
      </c>
      <c r="AX495">
        <v>43709863.640000001</v>
      </c>
      <c r="AY495">
        <v>928592.94587448286</v>
      </c>
      <c r="AZ495">
        <v>102793.08066132265</v>
      </c>
      <c r="BA495" t="s">
        <v>4985</v>
      </c>
      <c r="BB495">
        <v>1983.9004931347902</v>
      </c>
      <c r="BC495">
        <v>0</v>
      </c>
      <c r="BD495">
        <v>417844.54</v>
      </c>
      <c r="BE495" s="168"/>
      <c r="BF495">
        <v>43709863.640000001</v>
      </c>
      <c r="BG495">
        <v>83495000</v>
      </c>
    </row>
    <row r="496" spans="1:59" x14ac:dyDescent="0.25">
      <c r="A496" s="168" t="s">
        <v>830</v>
      </c>
      <c r="B496" s="168" t="s">
        <v>831</v>
      </c>
      <c r="C496" s="168" t="s">
        <v>2465</v>
      </c>
      <c r="D496" s="168" t="s">
        <v>2466</v>
      </c>
      <c r="E496" s="168" t="s">
        <v>2467</v>
      </c>
      <c r="F496" s="168" t="s">
        <v>3798</v>
      </c>
      <c r="G496" s="168" t="s">
        <v>2835</v>
      </c>
      <c r="H496" s="168" t="s">
        <v>549</v>
      </c>
      <c r="I496" s="168" t="s">
        <v>2836</v>
      </c>
      <c r="J496" s="168" t="s">
        <v>2835</v>
      </c>
      <c r="K496">
        <v>0</v>
      </c>
      <c r="L496">
        <v>100588.61</v>
      </c>
      <c r="M496">
        <v>0</v>
      </c>
      <c r="N496">
        <v>100588.61</v>
      </c>
      <c r="O496">
        <v>1</v>
      </c>
      <c r="P496">
        <v>57</v>
      </c>
      <c r="Q496">
        <v>72</v>
      </c>
      <c r="R496" s="168" t="s">
        <v>3798</v>
      </c>
      <c r="S496" s="168" t="s">
        <v>3799</v>
      </c>
      <c r="T496" s="168" t="s">
        <v>3800</v>
      </c>
      <c r="U496">
        <v>0</v>
      </c>
      <c r="V496">
        <v>1</v>
      </c>
      <c r="W496" s="168" t="s">
        <v>2837</v>
      </c>
      <c r="X496" s="168" t="s">
        <v>2915</v>
      </c>
      <c r="Y496">
        <v>970359.74</v>
      </c>
      <c r="Z496">
        <v>0</v>
      </c>
      <c r="AA496">
        <v>970359.74</v>
      </c>
      <c r="AB496">
        <v>5</v>
      </c>
      <c r="AC496">
        <v>401</v>
      </c>
      <c r="AD496">
        <v>283</v>
      </c>
      <c r="AE496">
        <v>194071.948</v>
      </c>
      <c r="AF496" t="s">
        <v>4590</v>
      </c>
      <c r="AG496">
        <v>2419.8497256857854</v>
      </c>
      <c r="AH496">
        <v>0</v>
      </c>
      <c r="AI496">
        <v>0</v>
      </c>
      <c r="AJ496" s="168" t="s">
        <v>2471</v>
      </c>
      <c r="AK496">
        <v>825427.91</v>
      </c>
      <c r="AL496">
        <v>1070000</v>
      </c>
      <c r="AM496" s="168" t="s">
        <v>3</v>
      </c>
      <c r="AN496" s="168" t="s">
        <v>1</v>
      </c>
      <c r="AO496" s="168"/>
      <c r="AP496" s="168" t="s">
        <v>2</v>
      </c>
      <c r="AQ496">
        <v>51860435.149999999</v>
      </c>
      <c r="AR496">
        <v>566687.9</v>
      </c>
      <c r="AS496">
        <v>51293747.25</v>
      </c>
      <c r="AT496">
        <v>25855</v>
      </c>
      <c r="AU496">
        <v>499</v>
      </c>
      <c r="AV496">
        <v>14935</v>
      </c>
      <c r="AW496">
        <v>3649.8610901850875</v>
      </c>
      <c r="AX496">
        <v>43709863.640000001</v>
      </c>
      <c r="AY496">
        <v>928592.94587448286</v>
      </c>
      <c r="AZ496">
        <v>102793.08066132265</v>
      </c>
      <c r="BA496" t="s">
        <v>4985</v>
      </c>
      <c r="BB496">
        <v>1983.9004931347902</v>
      </c>
      <c r="BC496">
        <v>0</v>
      </c>
      <c r="BD496">
        <v>417844.54</v>
      </c>
      <c r="BE496" s="168"/>
      <c r="BF496">
        <v>43709863.640000001</v>
      </c>
      <c r="BG496">
        <v>83495000</v>
      </c>
    </row>
    <row r="497" spans="1:59" x14ac:dyDescent="0.25">
      <c r="A497" s="168" t="s">
        <v>830</v>
      </c>
      <c r="B497" s="168" t="s">
        <v>831</v>
      </c>
      <c r="C497" s="168" t="s">
        <v>2465</v>
      </c>
      <c r="D497" s="168" t="s">
        <v>2466</v>
      </c>
      <c r="E497" s="168" t="s">
        <v>2467</v>
      </c>
      <c r="F497" s="168" t="s">
        <v>3801</v>
      </c>
      <c r="G497" s="168" t="s">
        <v>3365</v>
      </c>
      <c r="H497" s="168" t="s">
        <v>943</v>
      </c>
      <c r="I497" s="168" t="s">
        <v>2342</v>
      </c>
      <c r="J497" s="168" t="s">
        <v>3365</v>
      </c>
      <c r="K497">
        <v>0</v>
      </c>
      <c r="L497">
        <v>100979.48</v>
      </c>
      <c r="M497">
        <v>0</v>
      </c>
      <c r="N497">
        <v>100979.48</v>
      </c>
      <c r="O497">
        <v>1</v>
      </c>
      <c r="P497">
        <v>58</v>
      </c>
      <c r="Q497">
        <v>64</v>
      </c>
      <c r="R497" s="168" t="s">
        <v>3801</v>
      </c>
      <c r="S497" s="168" t="s">
        <v>3802</v>
      </c>
      <c r="T497" s="168" t="s">
        <v>3803</v>
      </c>
      <c r="U497">
        <v>0</v>
      </c>
      <c r="V497">
        <v>2</v>
      </c>
      <c r="W497" s="168" t="s">
        <v>3366</v>
      </c>
      <c r="X497" s="168" t="s">
        <v>2915</v>
      </c>
      <c r="Y497">
        <v>970359.74</v>
      </c>
      <c r="Z497">
        <v>0</v>
      </c>
      <c r="AA497">
        <v>970359.74</v>
      </c>
      <c r="AB497">
        <v>5</v>
      </c>
      <c r="AC497">
        <v>401</v>
      </c>
      <c r="AD497">
        <v>283</v>
      </c>
      <c r="AE497">
        <v>194071.948</v>
      </c>
      <c r="AF497" t="s">
        <v>4590</v>
      </c>
      <c r="AG497">
        <v>2419.8497256857854</v>
      </c>
      <c r="AH497">
        <v>0</v>
      </c>
      <c r="AI497">
        <v>0</v>
      </c>
      <c r="AJ497" s="168" t="s">
        <v>2471</v>
      </c>
      <c r="AK497">
        <v>825427.91</v>
      </c>
      <c r="AL497">
        <v>1070000</v>
      </c>
      <c r="AM497" s="168" t="s">
        <v>3</v>
      </c>
      <c r="AN497" s="168" t="s">
        <v>1</v>
      </c>
      <c r="AO497" s="168"/>
      <c r="AP497" s="168" t="s">
        <v>2</v>
      </c>
      <c r="AQ497">
        <v>51860435.149999999</v>
      </c>
      <c r="AR497">
        <v>566687.9</v>
      </c>
      <c r="AS497">
        <v>51293747.25</v>
      </c>
      <c r="AT497">
        <v>25855</v>
      </c>
      <c r="AU497">
        <v>499</v>
      </c>
      <c r="AV497">
        <v>14935</v>
      </c>
      <c r="AW497">
        <v>3649.8610901850875</v>
      </c>
      <c r="AX497">
        <v>43709863.640000001</v>
      </c>
      <c r="AY497">
        <v>928592.94587448286</v>
      </c>
      <c r="AZ497">
        <v>102793.08066132265</v>
      </c>
      <c r="BA497" t="s">
        <v>4985</v>
      </c>
      <c r="BB497">
        <v>1983.9004931347902</v>
      </c>
      <c r="BC497">
        <v>0</v>
      </c>
      <c r="BD497">
        <v>417844.54</v>
      </c>
      <c r="BE497" s="168"/>
      <c r="BF497">
        <v>43709863.640000001</v>
      </c>
      <c r="BG497">
        <v>83495000</v>
      </c>
    </row>
    <row r="498" spans="1:59" x14ac:dyDescent="0.25">
      <c r="A498" s="168" t="s">
        <v>830</v>
      </c>
      <c r="B498" s="168" t="s">
        <v>831</v>
      </c>
      <c r="C498" s="168" t="s">
        <v>2465</v>
      </c>
      <c r="D498" s="168" t="s">
        <v>2466</v>
      </c>
      <c r="E498" s="168" t="s">
        <v>2467</v>
      </c>
      <c r="F498" s="168" t="s">
        <v>4591</v>
      </c>
      <c r="G498" s="168" t="s">
        <v>2827</v>
      </c>
      <c r="H498" s="168" t="s">
        <v>550</v>
      </c>
      <c r="I498" s="168" t="s">
        <v>2828</v>
      </c>
      <c r="J498" s="168" t="s">
        <v>2827</v>
      </c>
      <c r="K498">
        <v>0</v>
      </c>
      <c r="L498">
        <v>223890.57</v>
      </c>
      <c r="M498">
        <v>0</v>
      </c>
      <c r="N498">
        <v>223890.57</v>
      </c>
      <c r="O498">
        <v>1</v>
      </c>
      <c r="P498">
        <v>73</v>
      </c>
      <c r="Q498">
        <v>108</v>
      </c>
      <c r="R498" s="168" t="s">
        <v>4591</v>
      </c>
      <c r="S498" s="168" t="s">
        <v>4592</v>
      </c>
      <c r="T498" s="168" t="s">
        <v>4593</v>
      </c>
      <c r="U498">
        <v>0</v>
      </c>
      <c r="V498">
        <v>3</v>
      </c>
      <c r="W498" s="168" t="s">
        <v>2829</v>
      </c>
      <c r="X498" s="168" t="s">
        <v>2902</v>
      </c>
      <c r="Y498">
        <v>970359.74</v>
      </c>
      <c r="Z498">
        <v>0</v>
      </c>
      <c r="AA498">
        <v>970359.74</v>
      </c>
      <c r="AB498">
        <v>5</v>
      </c>
      <c r="AC498">
        <v>401</v>
      </c>
      <c r="AD498">
        <v>283</v>
      </c>
      <c r="AE498">
        <v>194071.948</v>
      </c>
      <c r="AF498" t="s">
        <v>4590</v>
      </c>
      <c r="AG498">
        <v>2419.8497256857854</v>
      </c>
      <c r="AH498">
        <v>0</v>
      </c>
      <c r="AI498">
        <v>0</v>
      </c>
      <c r="AJ498" s="168" t="s">
        <v>2471</v>
      </c>
      <c r="AK498">
        <v>825427.91</v>
      </c>
      <c r="AL498">
        <v>1070000</v>
      </c>
      <c r="AM498" s="168" t="s">
        <v>3</v>
      </c>
      <c r="AN498" s="168" t="s">
        <v>1</v>
      </c>
      <c r="AO498" s="168"/>
      <c r="AP498" s="168" t="s">
        <v>2</v>
      </c>
      <c r="AQ498">
        <v>51860435.149999999</v>
      </c>
      <c r="AR498">
        <v>566687.9</v>
      </c>
      <c r="AS498">
        <v>51293747.25</v>
      </c>
      <c r="AT498">
        <v>25855</v>
      </c>
      <c r="AU498">
        <v>499</v>
      </c>
      <c r="AV498">
        <v>14935</v>
      </c>
      <c r="AW498">
        <v>3649.8610901850875</v>
      </c>
      <c r="AX498">
        <v>43709863.640000001</v>
      </c>
      <c r="AY498">
        <v>928592.94587448286</v>
      </c>
      <c r="AZ498">
        <v>102793.08066132265</v>
      </c>
      <c r="BA498" t="s">
        <v>4985</v>
      </c>
      <c r="BB498">
        <v>1983.9004931347902</v>
      </c>
      <c r="BC498">
        <v>0</v>
      </c>
      <c r="BD498">
        <v>417844.54</v>
      </c>
      <c r="BE498" s="168"/>
      <c r="BF498">
        <v>43709863.640000001</v>
      </c>
      <c r="BG498">
        <v>83495000</v>
      </c>
    </row>
    <row r="499" spans="1:59" x14ac:dyDescent="0.25">
      <c r="A499" s="168" t="s">
        <v>830</v>
      </c>
      <c r="B499" s="168" t="s">
        <v>831</v>
      </c>
      <c r="C499" s="168" t="s">
        <v>2465</v>
      </c>
      <c r="D499" s="168" t="s">
        <v>2466</v>
      </c>
      <c r="E499" s="168" t="s">
        <v>2467</v>
      </c>
      <c r="F499" s="168" t="s">
        <v>4594</v>
      </c>
      <c r="G499" s="168" t="s">
        <v>2468</v>
      </c>
      <c r="H499" s="168" t="s">
        <v>551</v>
      </c>
      <c r="I499" s="168" t="s">
        <v>2469</v>
      </c>
      <c r="J499" s="168" t="s">
        <v>2468</v>
      </c>
      <c r="K499">
        <v>0</v>
      </c>
      <c r="L499">
        <v>435308.55</v>
      </c>
      <c r="M499">
        <v>0</v>
      </c>
      <c r="N499">
        <v>435308.55</v>
      </c>
      <c r="O499">
        <v>1</v>
      </c>
      <c r="P499">
        <v>58</v>
      </c>
      <c r="Q499">
        <v>89</v>
      </c>
      <c r="R499" s="168" t="s">
        <v>4594</v>
      </c>
      <c r="S499" s="168" t="s">
        <v>4595</v>
      </c>
      <c r="T499" s="168" t="s">
        <v>4596</v>
      </c>
      <c r="U499">
        <v>0</v>
      </c>
      <c r="V499">
        <v>4</v>
      </c>
      <c r="W499" s="168" t="s">
        <v>2470</v>
      </c>
      <c r="X499" s="168" t="s">
        <v>2977</v>
      </c>
      <c r="Y499">
        <v>970359.74</v>
      </c>
      <c r="Z499">
        <v>0</v>
      </c>
      <c r="AA499">
        <v>970359.74</v>
      </c>
      <c r="AB499">
        <v>5</v>
      </c>
      <c r="AC499">
        <v>401</v>
      </c>
      <c r="AD499">
        <v>283</v>
      </c>
      <c r="AE499">
        <v>194071.948</v>
      </c>
      <c r="AF499" t="s">
        <v>4590</v>
      </c>
      <c r="AG499">
        <v>2419.8497256857854</v>
      </c>
      <c r="AH499">
        <v>0</v>
      </c>
      <c r="AI499">
        <v>0</v>
      </c>
      <c r="AJ499" s="168" t="s">
        <v>2471</v>
      </c>
      <c r="AK499">
        <v>825427.91</v>
      </c>
      <c r="AL499">
        <v>1070000</v>
      </c>
      <c r="AM499" s="168" t="s">
        <v>3</v>
      </c>
      <c r="AN499" s="168" t="s">
        <v>1</v>
      </c>
      <c r="AO499" s="168"/>
      <c r="AP499" s="168" t="s">
        <v>2</v>
      </c>
      <c r="AQ499">
        <v>51860435.149999999</v>
      </c>
      <c r="AR499">
        <v>566687.9</v>
      </c>
      <c r="AS499">
        <v>51293747.25</v>
      </c>
      <c r="AT499">
        <v>25855</v>
      </c>
      <c r="AU499">
        <v>499</v>
      </c>
      <c r="AV499">
        <v>14935</v>
      </c>
      <c r="AW499">
        <v>3649.8610901850875</v>
      </c>
      <c r="AX499">
        <v>43709863.640000001</v>
      </c>
      <c r="AY499">
        <v>928592.94587448286</v>
      </c>
      <c r="AZ499">
        <v>102793.08066132265</v>
      </c>
      <c r="BA499" t="s">
        <v>4985</v>
      </c>
      <c r="BB499">
        <v>1983.9004931347902</v>
      </c>
      <c r="BC499">
        <v>0</v>
      </c>
      <c r="BD499">
        <v>417844.54</v>
      </c>
      <c r="BE499" s="168"/>
      <c r="BF499">
        <v>43709863.640000001</v>
      </c>
      <c r="BG499">
        <v>83495000</v>
      </c>
    </row>
    <row r="500" spans="1:59" x14ac:dyDescent="0.25">
      <c r="A500" s="168" t="s">
        <v>830</v>
      </c>
      <c r="B500" s="168" t="s">
        <v>831</v>
      </c>
      <c r="C500" s="168" t="s">
        <v>2465</v>
      </c>
      <c r="D500" s="168" t="s">
        <v>2466</v>
      </c>
      <c r="E500" s="168" t="s">
        <v>2467</v>
      </c>
      <c r="F500" s="168" t="s">
        <v>4399</v>
      </c>
      <c r="G500" s="168" t="s">
        <v>3295</v>
      </c>
      <c r="H500" s="168" t="s">
        <v>552</v>
      </c>
      <c r="I500" s="168" t="s">
        <v>3296</v>
      </c>
      <c r="J500" s="168" t="s">
        <v>3295</v>
      </c>
      <c r="K500">
        <v>0</v>
      </c>
      <c r="L500">
        <v>109592.53</v>
      </c>
      <c r="M500">
        <v>0</v>
      </c>
      <c r="N500">
        <v>109592.53</v>
      </c>
      <c r="O500">
        <v>1</v>
      </c>
      <c r="P500">
        <v>37</v>
      </c>
      <c r="Q500">
        <v>68</v>
      </c>
      <c r="R500" s="168" t="s">
        <v>4399</v>
      </c>
      <c r="S500" s="168" t="s">
        <v>4400</v>
      </c>
      <c r="T500" s="168" t="s">
        <v>4401</v>
      </c>
      <c r="U500">
        <v>0</v>
      </c>
      <c r="V500">
        <v>5</v>
      </c>
      <c r="W500" s="168" t="s">
        <v>3297</v>
      </c>
      <c r="X500" s="168" t="s">
        <v>2915</v>
      </c>
      <c r="Y500">
        <v>970359.74</v>
      </c>
      <c r="Z500">
        <v>0</v>
      </c>
      <c r="AA500">
        <v>970359.74</v>
      </c>
      <c r="AB500">
        <v>5</v>
      </c>
      <c r="AC500">
        <v>401</v>
      </c>
      <c r="AD500">
        <v>283</v>
      </c>
      <c r="AE500">
        <v>194071.948</v>
      </c>
      <c r="AF500" t="s">
        <v>4590</v>
      </c>
      <c r="AG500">
        <v>2419.8497256857854</v>
      </c>
      <c r="AH500">
        <v>0</v>
      </c>
      <c r="AI500">
        <v>0</v>
      </c>
      <c r="AJ500" s="168" t="s">
        <v>2471</v>
      </c>
      <c r="AK500">
        <v>825427.91</v>
      </c>
      <c r="AL500">
        <v>1070000</v>
      </c>
      <c r="AM500" s="168" t="s">
        <v>3</v>
      </c>
      <c r="AN500" s="168" t="s">
        <v>1</v>
      </c>
      <c r="AO500" s="168"/>
      <c r="AP500" s="168" t="s">
        <v>2</v>
      </c>
      <c r="AQ500">
        <v>51860435.149999999</v>
      </c>
      <c r="AR500">
        <v>566687.9</v>
      </c>
      <c r="AS500">
        <v>51293747.25</v>
      </c>
      <c r="AT500">
        <v>25855</v>
      </c>
      <c r="AU500">
        <v>499</v>
      </c>
      <c r="AV500">
        <v>14935</v>
      </c>
      <c r="AW500">
        <v>3649.8610901850875</v>
      </c>
      <c r="AX500">
        <v>43709863.640000001</v>
      </c>
      <c r="AY500">
        <v>928592.94587448286</v>
      </c>
      <c r="AZ500">
        <v>102793.08066132265</v>
      </c>
      <c r="BA500" t="s">
        <v>4985</v>
      </c>
      <c r="BB500">
        <v>1983.9004931347902</v>
      </c>
      <c r="BC500">
        <v>0</v>
      </c>
      <c r="BD500">
        <v>417844.54</v>
      </c>
      <c r="BE500" s="168"/>
      <c r="BF500">
        <v>43709863.640000001</v>
      </c>
      <c r="BG500">
        <v>83495000</v>
      </c>
    </row>
  </sheetData>
  <autoFilter ref="A1:BG48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60"/>
  <sheetViews>
    <sheetView zoomScale="130" zoomScaleNormal="130" workbookViewId="0">
      <selection activeCell="E500" sqref="E2:E500"/>
    </sheetView>
  </sheetViews>
  <sheetFormatPr defaultRowHeight="12" x14ac:dyDescent="0.2"/>
  <cols>
    <col min="1" max="1" width="11.7109375" style="52" bestFit="1" customWidth="1"/>
    <col min="2" max="30" width="11" style="52" customWidth="1"/>
    <col min="31" max="16384" width="9.140625" style="52"/>
  </cols>
  <sheetData>
    <row r="1" spans="1:36" x14ac:dyDescent="0.2">
      <c r="A1" s="51">
        <f ca="1">INDIRECT("C1")</f>
        <v>44376</v>
      </c>
      <c r="B1" s="51">
        <v>44377</v>
      </c>
      <c r="C1" s="51">
        <v>44376</v>
      </c>
      <c r="D1" s="51">
        <v>44375</v>
      </c>
      <c r="E1" s="51">
        <v>44374</v>
      </c>
      <c r="F1" s="51">
        <v>44373</v>
      </c>
      <c r="G1" s="51">
        <v>44372</v>
      </c>
      <c r="H1" s="51">
        <v>44371</v>
      </c>
      <c r="I1" s="51">
        <v>44370</v>
      </c>
      <c r="J1" s="51">
        <v>44369</v>
      </c>
      <c r="K1" s="51">
        <v>44368</v>
      </c>
      <c r="L1" s="51">
        <v>44367</v>
      </c>
      <c r="M1" s="51">
        <v>44366</v>
      </c>
      <c r="N1" s="51">
        <v>44365</v>
      </c>
      <c r="O1" s="51">
        <v>44364</v>
      </c>
      <c r="P1" s="51">
        <v>44363</v>
      </c>
      <c r="Q1" s="51">
        <v>44362</v>
      </c>
      <c r="R1" s="51">
        <v>44361</v>
      </c>
      <c r="S1" s="51">
        <v>44360</v>
      </c>
      <c r="T1" s="51">
        <v>44359</v>
      </c>
      <c r="U1" s="51">
        <v>44358</v>
      </c>
      <c r="V1" s="51">
        <v>44357</v>
      </c>
      <c r="W1" s="51">
        <v>44356</v>
      </c>
      <c r="X1" s="51">
        <v>44355</v>
      </c>
      <c r="Y1" s="51">
        <v>44354</v>
      </c>
      <c r="Z1" s="51">
        <v>44353</v>
      </c>
      <c r="AA1" s="51">
        <v>44352</v>
      </c>
      <c r="AB1" s="51">
        <v>44351</v>
      </c>
      <c r="AC1" s="51">
        <v>44350</v>
      </c>
      <c r="AD1" s="51">
        <v>44349</v>
      </c>
      <c r="AE1" s="52" t="s">
        <v>5205</v>
      </c>
      <c r="AF1" s="51"/>
      <c r="AG1" s="51"/>
      <c r="AH1" s="51"/>
      <c r="AI1" s="51"/>
      <c r="AJ1" s="51"/>
    </row>
    <row r="2" spans="1:36" x14ac:dyDescent="0.2">
      <c r="A2" s="51" t="s">
        <v>1888</v>
      </c>
      <c r="B2" s="53">
        <v>0</v>
      </c>
      <c r="C2" s="53">
        <v>0</v>
      </c>
      <c r="D2" s="53">
        <v>0</v>
      </c>
      <c r="E2" s="53">
        <v>0</v>
      </c>
      <c r="F2" s="53">
        <v>0</v>
      </c>
      <c r="G2" s="53">
        <v>0</v>
      </c>
      <c r="H2" s="53">
        <v>0</v>
      </c>
      <c r="I2" s="53">
        <v>5359.64</v>
      </c>
      <c r="J2" s="53">
        <v>8108.82</v>
      </c>
      <c r="K2" s="53">
        <v>0</v>
      </c>
      <c r="L2" s="53">
        <v>0</v>
      </c>
      <c r="M2" s="53">
        <v>0</v>
      </c>
      <c r="N2" s="53">
        <v>0</v>
      </c>
      <c r="O2" s="53">
        <v>16078.92</v>
      </c>
      <c r="P2" s="53">
        <v>0</v>
      </c>
      <c r="Q2" s="53">
        <v>11927.37</v>
      </c>
      <c r="R2" s="53">
        <v>0</v>
      </c>
      <c r="S2" s="53">
        <v>0</v>
      </c>
      <c r="T2" s="53">
        <v>7849.01</v>
      </c>
      <c r="U2" s="53">
        <v>0</v>
      </c>
      <c r="V2" s="53">
        <v>0</v>
      </c>
      <c r="W2" s="53">
        <v>0</v>
      </c>
      <c r="X2" s="53">
        <v>0</v>
      </c>
      <c r="Y2" s="53">
        <v>48264.07</v>
      </c>
      <c r="Z2" s="53">
        <v>0</v>
      </c>
      <c r="AA2" s="53">
        <v>0</v>
      </c>
      <c r="AB2" s="53">
        <v>0</v>
      </c>
      <c r="AC2" s="53">
        <v>0</v>
      </c>
      <c r="AD2" s="53">
        <v>0</v>
      </c>
      <c r="AE2" s="51" t="s">
        <v>2609</v>
      </c>
    </row>
    <row r="3" spans="1:36" x14ac:dyDescent="0.2">
      <c r="A3" s="51" t="s">
        <v>4</v>
      </c>
      <c r="B3" s="53">
        <v>0</v>
      </c>
      <c r="C3" s="53">
        <v>0</v>
      </c>
      <c r="D3" s="53">
        <v>0</v>
      </c>
      <c r="E3" s="53">
        <v>59750.02</v>
      </c>
      <c r="F3" s="53">
        <v>9638.84</v>
      </c>
      <c r="G3" s="53">
        <v>0</v>
      </c>
      <c r="H3" s="53">
        <v>6018.93</v>
      </c>
      <c r="I3" s="53">
        <v>5454.16</v>
      </c>
      <c r="J3" s="53">
        <v>13027.9</v>
      </c>
      <c r="K3" s="53">
        <v>0</v>
      </c>
      <c r="L3" s="53">
        <v>8141.18</v>
      </c>
      <c r="M3" s="53">
        <v>9715.0499999999993</v>
      </c>
      <c r="N3" s="53">
        <v>0</v>
      </c>
      <c r="O3" s="53">
        <v>18661.78</v>
      </c>
      <c r="P3" s="53">
        <v>16965.82</v>
      </c>
      <c r="Q3" s="53">
        <v>0</v>
      </c>
      <c r="R3" s="53">
        <v>8091.73</v>
      </c>
      <c r="S3" s="53">
        <v>4624.38</v>
      </c>
      <c r="T3" s="53">
        <v>1808.96</v>
      </c>
      <c r="U3" s="53">
        <v>0</v>
      </c>
      <c r="V3" s="53">
        <v>30122.94</v>
      </c>
      <c r="W3" s="53">
        <v>1694.79</v>
      </c>
      <c r="X3" s="53">
        <v>17630.86</v>
      </c>
      <c r="Y3" s="53">
        <v>18740.73</v>
      </c>
      <c r="Z3" s="53">
        <v>1854.74</v>
      </c>
      <c r="AA3" s="53">
        <v>6034.21</v>
      </c>
      <c r="AB3" s="53">
        <v>0</v>
      </c>
      <c r="AC3" s="53">
        <v>34176.699999999997</v>
      </c>
      <c r="AD3" s="53">
        <v>0</v>
      </c>
      <c r="AE3" s="51" t="s">
        <v>2609</v>
      </c>
    </row>
    <row r="4" spans="1:36" x14ac:dyDescent="0.2">
      <c r="A4" s="51" t="s">
        <v>7</v>
      </c>
      <c r="B4" s="53">
        <v>0</v>
      </c>
      <c r="C4" s="53">
        <v>0</v>
      </c>
      <c r="D4" s="53">
        <v>0</v>
      </c>
      <c r="E4" s="53">
        <v>0</v>
      </c>
      <c r="F4" s="53">
        <v>0</v>
      </c>
      <c r="G4" s="53">
        <v>0</v>
      </c>
      <c r="H4" s="53">
        <v>0</v>
      </c>
      <c r="I4" s="53">
        <v>0</v>
      </c>
      <c r="J4" s="53">
        <v>0</v>
      </c>
      <c r="K4" s="53">
        <v>0</v>
      </c>
      <c r="L4" s="53">
        <v>0</v>
      </c>
      <c r="M4" s="53">
        <v>0</v>
      </c>
      <c r="N4" s="53">
        <v>0</v>
      </c>
      <c r="O4" s="53">
        <v>0</v>
      </c>
      <c r="P4" s="53">
        <v>0</v>
      </c>
      <c r="Q4" s="53">
        <v>2028.71</v>
      </c>
      <c r="R4" s="53">
        <v>0</v>
      </c>
      <c r="S4" s="53">
        <v>0</v>
      </c>
      <c r="T4" s="53">
        <v>18690.77</v>
      </c>
      <c r="U4" s="53">
        <v>0</v>
      </c>
      <c r="V4" s="53">
        <v>0</v>
      </c>
      <c r="W4" s="53">
        <v>0</v>
      </c>
      <c r="X4" s="53">
        <v>0</v>
      </c>
      <c r="Y4" s="53">
        <v>14827.15</v>
      </c>
      <c r="Z4" s="53">
        <v>0</v>
      </c>
      <c r="AA4" s="53">
        <v>0</v>
      </c>
      <c r="AB4" s="53">
        <v>0</v>
      </c>
      <c r="AC4" s="53">
        <v>0</v>
      </c>
      <c r="AD4" s="53">
        <v>0</v>
      </c>
      <c r="AE4" s="51" t="s">
        <v>2609</v>
      </c>
    </row>
    <row r="5" spans="1:36" x14ac:dyDescent="0.2">
      <c r="A5" s="51" t="s">
        <v>8</v>
      </c>
      <c r="B5" s="53">
        <v>0</v>
      </c>
      <c r="C5" s="53">
        <v>0</v>
      </c>
      <c r="D5" s="53">
        <v>0</v>
      </c>
      <c r="E5" s="53">
        <v>0</v>
      </c>
      <c r="F5" s="53">
        <v>1263.83</v>
      </c>
      <c r="G5" s="53">
        <v>0</v>
      </c>
      <c r="H5" s="53">
        <v>0</v>
      </c>
      <c r="I5" s="53">
        <v>1892.73</v>
      </c>
      <c r="J5" s="53">
        <v>0</v>
      </c>
      <c r="K5" s="53">
        <v>0</v>
      </c>
      <c r="L5" s="53">
        <v>0</v>
      </c>
      <c r="M5" s="53">
        <v>3015.3</v>
      </c>
      <c r="N5" s="53">
        <v>0</v>
      </c>
      <c r="O5" s="53">
        <v>2503.75</v>
      </c>
      <c r="P5" s="53">
        <v>530.04999999999995</v>
      </c>
      <c r="Q5" s="53">
        <v>5216.5600000000004</v>
      </c>
      <c r="R5" s="53">
        <v>14084.93</v>
      </c>
      <c r="S5" s="53">
        <v>0</v>
      </c>
      <c r="T5" s="53">
        <v>19322.580000000002</v>
      </c>
      <c r="U5" s="53">
        <v>0</v>
      </c>
      <c r="V5" s="53">
        <v>4069.85</v>
      </c>
      <c r="W5" s="53">
        <v>0</v>
      </c>
      <c r="X5" s="53">
        <v>6261.73</v>
      </c>
      <c r="Y5" s="53">
        <v>32598.71</v>
      </c>
      <c r="Z5" s="53">
        <v>12345.69</v>
      </c>
      <c r="AA5" s="53">
        <v>13853.85</v>
      </c>
      <c r="AB5" s="53">
        <v>0</v>
      </c>
      <c r="AC5" s="53">
        <v>0</v>
      </c>
      <c r="AD5" s="53">
        <v>0</v>
      </c>
      <c r="AE5" s="51" t="s">
        <v>2609</v>
      </c>
    </row>
    <row r="6" spans="1:36" x14ac:dyDescent="0.2">
      <c r="A6" s="51" t="s">
        <v>12</v>
      </c>
      <c r="B6" s="53">
        <v>0</v>
      </c>
      <c r="C6" s="53">
        <v>1676.52</v>
      </c>
      <c r="D6" s="53">
        <v>2400.15</v>
      </c>
      <c r="E6" s="53">
        <v>0</v>
      </c>
      <c r="F6" s="53">
        <v>0</v>
      </c>
      <c r="G6" s="53">
        <v>0</v>
      </c>
      <c r="H6" s="53">
        <v>2118.41</v>
      </c>
      <c r="I6" s="53">
        <v>0</v>
      </c>
      <c r="J6" s="53">
        <v>1765.34</v>
      </c>
      <c r="K6" s="53">
        <v>0</v>
      </c>
      <c r="L6" s="53">
        <v>0</v>
      </c>
      <c r="M6" s="53">
        <v>0</v>
      </c>
      <c r="N6" s="53">
        <v>0</v>
      </c>
      <c r="O6" s="53">
        <v>7432.97</v>
      </c>
      <c r="P6" s="53">
        <v>0</v>
      </c>
      <c r="Q6" s="53">
        <v>352.9</v>
      </c>
      <c r="R6" s="53">
        <v>5146.3100000000004</v>
      </c>
      <c r="S6" s="53">
        <v>3436.65</v>
      </c>
      <c r="T6" s="53">
        <v>0</v>
      </c>
      <c r="U6" s="53">
        <v>0</v>
      </c>
      <c r="V6" s="53">
        <v>3687.24</v>
      </c>
      <c r="W6" s="53">
        <v>0</v>
      </c>
      <c r="X6" s="53">
        <v>3279.83</v>
      </c>
      <c r="Y6" s="53">
        <v>14827.15</v>
      </c>
      <c r="Z6" s="53">
        <v>23154.639999999999</v>
      </c>
      <c r="AA6" s="53">
        <v>34816.089999999997</v>
      </c>
      <c r="AB6" s="53">
        <v>0</v>
      </c>
      <c r="AC6" s="53">
        <v>0</v>
      </c>
      <c r="AD6" s="53">
        <v>0</v>
      </c>
      <c r="AE6" s="51" t="s">
        <v>2609</v>
      </c>
    </row>
    <row r="7" spans="1:36" x14ac:dyDescent="0.2">
      <c r="A7" s="51" t="s">
        <v>15</v>
      </c>
      <c r="B7" s="53">
        <v>0</v>
      </c>
      <c r="C7" s="53">
        <v>0</v>
      </c>
      <c r="D7" s="53">
        <v>0</v>
      </c>
      <c r="E7" s="53">
        <v>0</v>
      </c>
      <c r="F7" s="53">
        <v>0</v>
      </c>
      <c r="G7" s="53">
        <v>0</v>
      </c>
      <c r="H7" s="53">
        <v>882.67</v>
      </c>
      <c r="I7" s="53">
        <v>0</v>
      </c>
      <c r="J7" s="53">
        <v>880.09</v>
      </c>
      <c r="K7" s="53">
        <v>1354.28</v>
      </c>
      <c r="L7" s="53">
        <v>5100.8500000000004</v>
      </c>
      <c r="M7" s="53">
        <v>88</v>
      </c>
      <c r="N7" s="53">
        <v>0</v>
      </c>
      <c r="O7" s="53">
        <v>880.03</v>
      </c>
      <c r="P7" s="53">
        <v>5594.95</v>
      </c>
      <c r="Q7" s="53">
        <v>6795.49</v>
      </c>
      <c r="R7" s="53">
        <v>7793.53</v>
      </c>
      <c r="S7" s="53">
        <v>0</v>
      </c>
      <c r="T7" s="53">
        <v>0</v>
      </c>
      <c r="U7" s="53">
        <v>0</v>
      </c>
      <c r="V7" s="53">
        <v>2883.12</v>
      </c>
      <c r="W7" s="53">
        <v>0</v>
      </c>
      <c r="X7" s="53">
        <v>5632.26</v>
      </c>
      <c r="Y7" s="53">
        <v>14827.15</v>
      </c>
      <c r="Z7" s="53">
        <v>0</v>
      </c>
      <c r="AA7" s="53">
        <v>5406.12</v>
      </c>
      <c r="AB7" s="53">
        <v>0</v>
      </c>
      <c r="AC7" s="53">
        <v>2599.4299999999998</v>
      </c>
      <c r="AD7" s="53">
        <v>0</v>
      </c>
      <c r="AE7" s="51" t="s">
        <v>2609</v>
      </c>
    </row>
    <row r="8" spans="1:36" x14ac:dyDescent="0.2">
      <c r="A8" s="51" t="s">
        <v>16</v>
      </c>
      <c r="B8" s="53">
        <v>4757.51</v>
      </c>
      <c r="C8" s="53">
        <v>0</v>
      </c>
      <c r="D8" s="53">
        <v>6021.71</v>
      </c>
      <c r="E8" s="53">
        <v>0</v>
      </c>
      <c r="F8" s="53">
        <v>7734.81</v>
      </c>
      <c r="G8" s="53">
        <v>0</v>
      </c>
      <c r="H8" s="53">
        <v>0</v>
      </c>
      <c r="I8" s="53">
        <v>0</v>
      </c>
      <c r="J8" s="53">
        <v>1909.27</v>
      </c>
      <c r="K8" s="53">
        <v>0</v>
      </c>
      <c r="L8" s="53">
        <v>0</v>
      </c>
      <c r="M8" s="53">
        <v>0</v>
      </c>
      <c r="N8" s="53">
        <v>0</v>
      </c>
      <c r="O8" s="53">
        <v>0</v>
      </c>
      <c r="P8" s="53">
        <v>4859.76</v>
      </c>
      <c r="Q8" s="53">
        <v>3916.31</v>
      </c>
      <c r="R8" s="53">
        <v>2555.7800000000002</v>
      </c>
      <c r="S8" s="53">
        <v>0</v>
      </c>
      <c r="T8" s="53">
        <v>16038.24</v>
      </c>
      <c r="U8" s="53">
        <v>0</v>
      </c>
      <c r="V8" s="53">
        <v>0</v>
      </c>
      <c r="W8" s="53">
        <v>0</v>
      </c>
      <c r="X8" s="53">
        <v>2754.2</v>
      </c>
      <c r="Y8" s="53">
        <v>16846.39</v>
      </c>
      <c r="Z8" s="53">
        <v>43763.88</v>
      </c>
      <c r="AA8" s="53">
        <v>0</v>
      </c>
      <c r="AB8" s="53">
        <v>0</v>
      </c>
      <c r="AC8" s="53">
        <v>0</v>
      </c>
      <c r="AD8" s="53">
        <v>0</v>
      </c>
      <c r="AE8" s="51" t="s">
        <v>2609</v>
      </c>
    </row>
    <row r="9" spans="1:36" x14ac:dyDescent="0.2">
      <c r="A9" s="51" t="s">
        <v>19</v>
      </c>
      <c r="B9" s="53">
        <v>0</v>
      </c>
      <c r="C9" s="53">
        <v>0</v>
      </c>
      <c r="D9" s="53">
        <v>0</v>
      </c>
      <c r="E9" s="53">
        <v>3059.64</v>
      </c>
      <c r="F9" s="53">
        <v>0</v>
      </c>
      <c r="G9" s="53">
        <v>0</v>
      </c>
      <c r="H9" s="53">
        <v>0</v>
      </c>
      <c r="I9" s="53">
        <v>4348.33</v>
      </c>
      <c r="J9" s="53">
        <v>459.03</v>
      </c>
      <c r="K9" s="53">
        <v>0</v>
      </c>
      <c r="L9" s="53">
        <v>0</v>
      </c>
      <c r="M9" s="53">
        <v>0</v>
      </c>
      <c r="N9" s="53">
        <v>0</v>
      </c>
      <c r="O9" s="53">
        <v>1408.05</v>
      </c>
      <c r="P9" s="53">
        <v>3221.79</v>
      </c>
      <c r="Q9" s="53">
        <v>9006.36</v>
      </c>
      <c r="R9" s="53">
        <v>5119.4399999999996</v>
      </c>
      <c r="S9" s="53">
        <v>0</v>
      </c>
      <c r="T9" s="53">
        <v>3904.64</v>
      </c>
      <c r="U9" s="53">
        <v>0</v>
      </c>
      <c r="V9" s="53">
        <v>9271.82</v>
      </c>
      <c r="W9" s="53">
        <v>2859.72</v>
      </c>
      <c r="X9" s="53">
        <v>1324.51</v>
      </c>
      <c r="Y9" s="53">
        <v>14827.14</v>
      </c>
      <c r="Z9" s="53">
        <v>20274.13</v>
      </c>
      <c r="AA9" s="53">
        <v>25930.959999999999</v>
      </c>
      <c r="AB9" s="53">
        <v>0</v>
      </c>
      <c r="AC9" s="53">
        <v>0</v>
      </c>
      <c r="AD9" s="53">
        <v>0</v>
      </c>
      <c r="AE9" s="51" t="s">
        <v>2609</v>
      </c>
    </row>
    <row r="10" spans="1:36" x14ac:dyDescent="0.2">
      <c r="A10" s="51" t="s">
        <v>38</v>
      </c>
      <c r="B10" s="53">
        <v>225.09</v>
      </c>
      <c r="C10" s="53">
        <v>0</v>
      </c>
      <c r="D10" s="53">
        <v>0</v>
      </c>
      <c r="E10" s="53">
        <v>0</v>
      </c>
      <c r="F10" s="53">
        <v>9998.17</v>
      </c>
      <c r="G10" s="53">
        <v>0</v>
      </c>
      <c r="H10" s="53">
        <v>4823.67</v>
      </c>
      <c r="I10" s="53">
        <v>2853.92</v>
      </c>
      <c r="J10" s="53">
        <v>5296.02</v>
      </c>
      <c r="K10" s="53">
        <v>0</v>
      </c>
      <c r="L10" s="53">
        <v>0</v>
      </c>
      <c r="M10" s="53">
        <v>-356.4</v>
      </c>
      <c r="N10" s="53">
        <v>0</v>
      </c>
      <c r="O10" s="53">
        <v>8575.42</v>
      </c>
      <c r="P10" s="53">
        <v>15891.69</v>
      </c>
      <c r="Q10" s="53">
        <v>0</v>
      </c>
      <c r="R10" s="53">
        <v>0</v>
      </c>
      <c r="S10" s="53">
        <v>0</v>
      </c>
      <c r="T10" s="53">
        <v>12287.48</v>
      </c>
      <c r="U10" s="53">
        <v>0</v>
      </c>
      <c r="V10" s="53">
        <v>3172.43</v>
      </c>
      <c r="W10" s="53">
        <v>0</v>
      </c>
      <c r="X10" s="53">
        <v>0</v>
      </c>
      <c r="Y10" s="53">
        <v>22396</v>
      </c>
      <c r="Z10" s="53">
        <v>2385.9</v>
      </c>
      <c r="AA10" s="53">
        <v>6130.8</v>
      </c>
      <c r="AB10" s="53">
        <v>0</v>
      </c>
      <c r="AC10" s="53">
        <v>0</v>
      </c>
      <c r="AD10" s="53">
        <v>6440.78</v>
      </c>
      <c r="AE10" s="51" t="s">
        <v>2609</v>
      </c>
    </row>
    <row r="11" spans="1:36" x14ac:dyDescent="0.2">
      <c r="A11" s="51" t="s">
        <v>39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  <c r="G11" s="53">
        <v>0</v>
      </c>
      <c r="H11" s="53">
        <v>0</v>
      </c>
      <c r="I11" s="53">
        <v>0</v>
      </c>
      <c r="J11" s="53">
        <v>0</v>
      </c>
      <c r="K11" s="53">
        <v>0</v>
      </c>
      <c r="L11" s="53">
        <v>0</v>
      </c>
      <c r="M11" s="53">
        <v>0</v>
      </c>
      <c r="N11" s="53">
        <v>0</v>
      </c>
      <c r="O11" s="53">
        <v>0</v>
      </c>
      <c r="P11" s="53">
        <v>0</v>
      </c>
      <c r="Q11" s="53">
        <v>0</v>
      </c>
      <c r="R11" s="53">
        <v>0</v>
      </c>
      <c r="S11" s="53">
        <v>0</v>
      </c>
      <c r="T11" s="53">
        <v>0</v>
      </c>
      <c r="U11" s="53">
        <v>0</v>
      </c>
      <c r="V11" s="53">
        <v>0</v>
      </c>
      <c r="W11" s="53">
        <v>0</v>
      </c>
      <c r="X11" s="53">
        <v>0</v>
      </c>
      <c r="Y11" s="53">
        <v>0</v>
      </c>
      <c r="Z11" s="53">
        <v>0</v>
      </c>
      <c r="AA11" s="53">
        <v>0</v>
      </c>
      <c r="AB11" s="53">
        <v>0</v>
      </c>
      <c r="AC11" s="53">
        <v>0</v>
      </c>
      <c r="AD11" s="53">
        <v>0</v>
      </c>
      <c r="AE11" s="51" t="s">
        <v>2609</v>
      </c>
    </row>
    <row r="12" spans="1:36" x14ac:dyDescent="0.2">
      <c r="A12" s="51" t="s">
        <v>40</v>
      </c>
      <c r="B12" s="53">
        <v>794.7</v>
      </c>
      <c r="C12" s="53">
        <v>25102.02</v>
      </c>
      <c r="D12" s="53">
        <v>0</v>
      </c>
      <c r="E12" s="53">
        <v>0</v>
      </c>
      <c r="F12" s="53">
        <v>0</v>
      </c>
      <c r="G12" s="53">
        <v>0</v>
      </c>
      <c r="H12" s="53">
        <v>0</v>
      </c>
      <c r="I12" s="53">
        <v>0</v>
      </c>
      <c r="J12" s="53">
        <v>0</v>
      </c>
      <c r="K12" s="53">
        <v>0</v>
      </c>
      <c r="L12" s="53">
        <v>6622.53</v>
      </c>
      <c r="M12" s="53">
        <v>0</v>
      </c>
      <c r="N12" s="53">
        <v>0</v>
      </c>
      <c r="O12" s="53">
        <v>21494.75</v>
      </c>
      <c r="P12" s="53">
        <v>0</v>
      </c>
      <c r="Q12" s="53">
        <v>405.71</v>
      </c>
      <c r="R12" s="53">
        <v>0</v>
      </c>
      <c r="S12" s="53">
        <v>0</v>
      </c>
      <c r="T12" s="53">
        <v>0</v>
      </c>
      <c r="U12" s="53">
        <v>0</v>
      </c>
      <c r="V12" s="53">
        <v>73398.28</v>
      </c>
      <c r="W12" s="53">
        <v>0</v>
      </c>
      <c r="X12" s="53">
        <v>0</v>
      </c>
      <c r="Y12" s="53">
        <v>0</v>
      </c>
      <c r="Z12" s="53">
        <v>0</v>
      </c>
      <c r="AA12" s="53">
        <v>6474.13</v>
      </c>
      <c r="AB12" s="53">
        <v>0</v>
      </c>
      <c r="AC12" s="53">
        <v>0</v>
      </c>
      <c r="AD12" s="53">
        <v>0</v>
      </c>
      <c r="AE12" s="51" t="s">
        <v>2609</v>
      </c>
    </row>
    <row r="13" spans="1:36" x14ac:dyDescent="0.2">
      <c r="A13" s="51" t="s">
        <v>51</v>
      </c>
      <c r="B13" s="53">
        <v>0</v>
      </c>
      <c r="C13" s="53">
        <v>0</v>
      </c>
      <c r="D13" s="53">
        <v>0</v>
      </c>
      <c r="E13" s="53">
        <v>12165.09</v>
      </c>
      <c r="F13" s="53">
        <v>0</v>
      </c>
      <c r="G13" s="53">
        <v>0</v>
      </c>
      <c r="H13" s="53">
        <v>0</v>
      </c>
      <c r="I13" s="53">
        <v>1263.1500000000001</v>
      </c>
      <c r="J13" s="53">
        <v>1138.4100000000001</v>
      </c>
      <c r="K13" s="53">
        <v>0</v>
      </c>
      <c r="L13" s="53">
        <v>0</v>
      </c>
      <c r="M13" s="53">
        <v>3372.56</v>
      </c>
      <c r="N13" s="53">
        <v>16772.45</v>
      </c>
      <c r="O13" s="53">
        <v>3282.69</v>
      </c>
      <c r="P13" s="53">
        <v>2826.01</v>
      </c>
      <c r="Q13" s="53">
        <v>3261.92</v>
      </c>
      <c r="R13" s="53">
        <v>0</v>
      </c>
      <c r="S13" s="53">
        <v>0</v>
      </c>
      <c r="T13" s="53">
        <v>5852.2</v>
      </c>
      <c r="U13" s="53">
        <v>0</v>
      </c>
      <c r="V13" s="53">
        <v>0</v>
      </c>
      <c r="W13" s="53">
        <v>0</v>
      </c>
      <c r="X13" s="53">
        <v>11987.54</v>
      </c>
      <c r="Y13" s="53">
        <v>5323.18</v>
      </c>
      <c r="Z13" s="53">
        <v>1475.65</v>
      </c>
      <c r="AA13" s="53">
        <v>0</v>
      </c>
      <c r="AB13" s="53">
        <v>0</v>
      </c>
      <c r="AC13" s="53">
        <v>0</v>
      </c>
      <c r="AD13" s="53">
        <v>0</v>
      </c>
      <c r="AE13" s="51" t="s">
        <v>2609</v>
      </c>
    </row>
    <row r="14" spans="1:36" x14ac:dyDescent="0.2">
      <c r="A14" s="51" t="s">
        <v>52</v>
      </c>
      <c r="B14" s="53">
        <v>0</v>
      </c>
      <c r="C14" s="53">
        <v>0</v>
      </c>
      <c r="D14" s="53">
        <v>20115.88</v>
      </c>
      <c r="E14" s="53">
        <v>0</v>
      </c>
      <c r="F14" s="53">
        <v>3954.39</v>
      </c>
      <c r="G14" s="53">
        <v>0</v>
      </c>
      <c r="H14" s="53">
        <v>0</v>
      </c>
      <c r="I14" s="53">
        <v>0</v>
      </c>
      <c r="J14" s="53">
        <v>0</v>
      </c>
      <c r="K14" s="53">
        <v>17194.439999999999</v>
      </c>
      <c r="L14" s="53">
        <v>0</v>
      </c>
      <c r="M14" s="53">
        <v>0</v>
      </c>
      <c r="N14" s="53">
        <v>39863.39</v>
      </c>
      <c r="O14" s="53">
        <v>0</v>
      </c>
      <c r="P14" s="53">
        <v>0</v>
      </c>
      <c r="Q14" s="53">
        <v>0</v>
      </c>
      <c r="R14" s="53">
        <v>0</v>
      </c>
      <c r="S14" s="53">
        <v>0</v>
      </c>
      <c r="T14" s="53">
        <v>15695.88</v>
      </c>
      <c r="U14" s="53">
        <v>0</v>
      </c>
      <c r="V14" s="53">
        <v>0</v>
      </c>
      <c r="W14" s="53">
        <v>0</v>
      </c>
      <c r="X14" s="53">
        <v>0</v>
      </c>
      <c r="Y14" s="53">
        <v>0</v>
      </c>
      <c r="Z14" s="53">
        <v>0</v>
      </c>
      <c r="AA14" s="53">
        <v>0</v>
      </c>
      <c r="AB14" s="53">
        <v>0</v>
      </c>
      <c r="AC14" s="53">
        <v>0</v>
      </c>
      <c r="AD14" s="53">
        <v>0</v>
      </c>
      <c r="AE14" s="51" t="s">
        <v>2609</v>
      </c>
    </row>
    <row r="15" spans="1:36" x14ac:dyDescent="0.2">
      <c r="A15" s="51" t="s">
        <v>53</v>
      </c>
      <c r="B15" s="53">
        <v>0</v>
      </c>
      <c r="C15" s="53">
        <v>0</v>
      </c>
      <c r="D15" s="53">
        <v>422.43</v>
      </c>
      <c r="E15" s="53">
        <v>13956.87</v>
      </c>
      <c r="F15" s="53">
        <v>24663.97</v>
      </c>
      <c r="G15" s="53">
        <v>0</v>
      </c>
      <c r="H15" s="53">
        <v>0</v>
      </c>
      <c r="I15" s="53">
        <v>0</v>
      </c>
      <c r="J15" s="53">
        <v>0</v>
      </c>
      <c r="K15" s="53">
        <v>9843.09</v>
      </c>
      <c r="L15" s="53">
        <v>5401.63</v>
      </c>
      <c r="M15" s="53">
        <v>2580.86</v>
      </c>
      <c r="N15" s="53">
        <v>0</v>
      </c>
      <c r="O15" s="53">
        <v>1976.71</v>
      </c>
      <c r="P15" s="53">
        <v>0</v>
      </c>
      <c r="Q15" s="53">
        <v>2263.9899999999998</v>
      </c>
      <c r="R15" s="53">
        <v>0</v>
      </c>
      <c r="S15" s="53">
        <v>0</v>
      </c>
      <c r="T15" s="53">
        <v>17048.27</v>
      </c>
      <c r="U15" s="53">
        <v>0</v>
      </c>
      <c r="V15" s="53">
        <v>0</v>
      </c>
      <c r="W15" s="53">
        <v>0</v>
      </c>
      <c r="X15" s="53">
        <v>39614.1</v>
      </c>
      <c r="Y15" s="53">
        <v>0</v>
      </c>
      <c r="Z15" s="53">
        <v>0</v>
      </c>
      <c r="AA15" s="53">
        <v>0</v>
      </c>
      <c r="AB15" s="53">
        <v>0</v>
      </c>
      <c r="AC15" s="53">
        <v>0</v>
      </c>
      <c r="AD15" s="53">
        <v>0</v>
      </c>
      <c r="AE15" s="51" t="s">
        <v>2609</v>
      </c>
    </row>
    <row r="16" spans="1:36" x14ac:dyDescent="0.2">
      <c r="A16" s="51" t="s">
        <v>56</v>
      </c>
      <c r="B16" s="53">
        <v>0</v>
      </c>
      <c r="C16" s="53">
        <v>0</v>
      </c>
      <c r="D16" s="53">
        <v>0</v>
      </c>
      <c r="E16" s="53">
        <v>7305.86</v>
      </c>
      <c r="F16" s="53">
        <v>42848.45</v>
      </c>
      <c r="G16" s="53">
        <v>0</v>
      </c>
      <c r="H16" s="53">
        <v>0</v>
      </c>
      <c r="I16" s="53">
        <v>5481.87</v>
      </c>
      <c r="J16" s="53">
        <v>0</v>
      </c>
      <c r="K16" s="53">
        <v>0</v>
      </c>
      <c r="L16" s="53">
        <v>15538.63</v>
      </c>
      <c r="M16" s="53">
        <v>0</v>
      </c>
      <c r="N16" s="53">
        <v>21622.95</v>
      </c>
      <c r="O16" s="53">
        <v>8426.44</v>
      </c>
      <c r="P16" s="53">
        <v>0</v>
      </c>
      <c r="Q16" s="53">
        <v>0</v>
      </c>
      <c r="R16" s="53">
        <v>0</v>
      </c>
      <c r="S16" s="53">
        <v>0</v>
      </c>
      <c r="T16" s="53">
        <v>3126.03</v>
      </c>
      <c r="U16" s="53">
        <v>0</v>
      </c>
      <c r="V16" s="53">
        <v>0</v>
      </c>
      <c r="W16" s="53">
        <v>1216.83</v>
      </c>
      <c r="X16" s="53">
        <v>0</v>
      </c>
      <c r="Y16" s="53">
        <v>0</v>
      </c>
      <c r="Z16" s="53">
        <v>9819.35</v>
      </c>
      <c r="AA16" s="53">
        <v>6621.4</v>
      </c>
      <c r="AB16" s="53">
        <v>0</v>
      </c>
      <c r="AC16" s="53">
        <v>0</v>
      </c>
      <c r="AD16" s="53">
        <v>0</v>
      </c>
      <c r="AE16" s="51" t="s">
        <v>2609</v>
      </c>
    </row>
    <row r="17" spans="1:31" x14ac:dyDescent="0.2">
      <c r="A17" s="51" t="s">
        <v>57</v>
      </c>
      <c r="B17" s="53">
        <v>0</v>
      </c>
      <c r="C17" s="53">
        <v>0</v>
      </c>
      <c r="D17" s="53">
        <v>4174.51</v>
      </c>
      <c r="E17" s="53">
        <v>0</v>
      </c>
      <c r="F17" s="53">
        <v>0</v>
      </c>
      <c r="G17" s="53">
        <v>0</v>
      </c>
      <c r="H17" s="53">
        <v>0</v>
      </c>
      <c r="I17" s="53">
        <v>8981.27</v>
      </c>
      <c r="J17" s="53">
        <v>0</v>
      </c>
      <c r="K17" s="53">
        <v>0</v>
      </c>
      <c r="L17" s="53">
        <v>0</v>
      </c>
      <c r="M17" s="53">
        <v>0</v>
      </c>
      <c r="N17" s="53">
        <v>11744.64</v>
      </c>
      <c r="O17" s="53">
        <v>17116.16</v>
      </c>
      <c r="P17" s="53">
        <v>0</v>
      </c>
      <c r="Q17" s="53">
        <v>2111.1999999999998</v>
      </c>
      <c r="R17" s="53">
        <v>3690.07</v>
      </c>
      <c r="S17" s="53">
        <v>4837.68</v>
      </c>
      <c r="T17" s="53">
        <v>0</v>
      </c>
      <c r="U17" s="53">
        <v>0</v>
      </c>
      <c r="V17" s="53">
        <v>0</v>
      </c>
      <c r="W17" s="53">
        <v>4103.59</v>
      </c>
      <c r="X17" s="53">
        <v>0</v>
      </c>
      <c r="Y17" s="53">
        <v>6693.72</v>
      </c>
      <c r="Z17" s="53">
        <v>0</v>
      </c>
      <c r="AA17" s="53">
        <v>0</v>
      </c>
      <c r="AB17" s="53">
        <v>0</v>
      </c>
      <c r="AC17" s="53">
        <v>0</v>
      </c>
      <c r="AD17" s="53">
        <v>0</v>
      </c>
      <c r="AE17" s="51" t="s">
        <v>2609</v>
      </c>
    </row>
    <row r="18" spans="1:31" x14ac:dyDescent="0.2">
      <c r="A18" s="51" t="s">
        <v>58</v>
      </c>
      <c r="B18" s="53">
        <v>0</v>
      </c>
      <c r="C18" s="53">
        <v>0</v>
      </c>
      <c r="D18" s="53">
        <v>0</v>
      </c>
      <c r="E18" s="53">
        <v>0</v>
      </c>
      <c r="F18" s="53">
        <v>16262.28</v>
      </c>
      <c r="G18" s="53">
        <v>0</v>
      </c>
      <c r="H18" s="53">
        <v>1765.34</v>
      </c>
      <c r="I18" s="53">
        <v>0</v>
      </c>
      <c r="J18" s="53">
        <v>0</v>
      </c>
      <c r="K18" s="53">
        <v>0</v>
      </c>
      <c r="L18" s="53">
        <v>0</v>
      </c>
      <c r="M18" s="53">
        <v>0</v>
      </c>
      <c r="N18" s="53">
        <v>0</v>
      </c>
      <c r="O18" s="53">
        <v>10871.44</v>
      </c>
      <c r="P18" s="53">
        <v>2081.41</v>
      </c>
      <c r="Q18" s="53">
        <v>0</v>
      </c>
      <c r="R18" s="53">
        <v>18293.95</v>
      </c>
      <c r="S18" s="53">
        <v>0</v>
      </c>
      <c r="T18" s="53">
        <v>0</v>
      </c>
      <c r="U18" s="53">
        <v>0</v>
      </c>
      <c r="V18" s="53">
        <v>0</v>
      </c>
      <c r="W18" s="53">
        <v>12149.09</v>
      </c>
      <c r="X18" s="53">
        <v>0</v>
      </c>
      <c r="Y18" s="53">
        <v>9373.8700000000008</v>
      </c>
      <c r="Z18" s="53">
        <v>0</v>
      </c>
      <c r="AA18" s="53">
        <v>0</v>
      </c>
      <c r="AB18" s="53">
        <v>0</v>
      </c>
      <c r="AC18" s="53">
        <v>0</v>
      </c>
      <c r="AD18" s="53">
        <v>0</v>
      </c>
      <c r="AE18" s="51" t="s">
        <v>2609</v>
      </c>
    </row>
    <row r="19" spans="1:31" x14ac:dyDescent="0.2">
      <c r="A19" s="51" t="s">
        <v>43</v>
      </c>
      <c r="B19" s="53">
        <v>0</v>
      </c>
      <c r="C19" s="53">
        <v>0</v>
      </c>
      <c r="D19" s="53">
        <v>0</v>
      </c>
      <c r="E19" s="53">
        <v>0</v>
      </c>
      <c r="F19" s="53">
        <v>16339.3</v>
      </c>
      <c r="G19" s="53">
        <v>0</v>
      </c>
      <c r="H19" s="53">
        <v>0</v>
      </c>
      <c r="I19" s="53">
        <v>0</v>
      </c>
      <c r="J19" s="53">
        <v>0</v>
      </c>
      <c r="K19" s="53">
        <v>0</v>
      </c>
      <c r="L19" s="53">
        <v>4768.2299999999996</v>
      </c>
      <c r="M19" s="53">
        <v>5737.34</v>
      </c>
      <c r="N19" s="53">
        <v>0</v>
      </c>
      <c r="O19" s="53">
        <v>0</v>
      </c>
      <c r="P19" s="53">
        <v>0</v>
      </c>
      <c r="Q19" s="53">
        <v>0</v>
      </c>
      <c r="R19" s="53">
        <v>0</v>
      </c>
      <c r="S19" s="53">
        <v>0</v>
      </c>
      <c r="T19" s="53">
        <v>5086.57</v>
      </c>
      <c r="U19" s="53">
        <v>0</v>
      </c>
      <c r="V19" s="53">
        <v>355.27</v>
      </c>
      <c r="W19" s="53">
        <v>0</v>
      </c>
      <c r="X19" s="53">
        <v>0</v>
      </c>
      <c r="Y19" s="53">
        <v>13607.53</v>
      </c>
      <c r="Z19" s="53">
        <v>10560.75</v>
      </c>
      <c r="AA19" s="53">
        <v>0</v>
      </c>
      <c r="AB19" s="53">
        <v>0</v>
      </c>
      <c r="AC19" s="53">
        <v>90510.24</v>
      </c>
      <c r="AD19" s="53">
        <v>0</v>
      </c>
      <c r="AE19" s="51" t="s">
        <v>2609</v>
      </c>
    </row>
    <row r="20" spans="1:31" x14ac:dyDescent="0.2">
      <c r="A20" s="51" t="s">
        <v>46</v>
      </c>
      <c r="B20" s="53">
        <v>0</v>
      </c>
      <c r="C20" s="53">
        <v>0</v>
      </c>
      <c r="D20" s="53">
        <v>0</v>
      </c>
      <c r="E20" s="53">
        <v>0</v>
      </c>
      <c r="F20" s="53">
        <v>0</v>
      </c>
      <c r="G20" s="53">
        <v>0</v>
      </c>
      <c r="H20" s="53">
        <v>0</v>
      </c>
      <c r="I20" s="53">
        <v>0</v>
      </c>
      <c r="J20" s="53">
        <v>0</v>
      </c>
      <c r="K20" s="53">
        <v>0</v>
      </c>
      <c r="L20" s="53">
        <v>0</v>
      </c>
      <c r="M20" s="53">
        <v>0</v>
      </c>
      <c r="N20" s="53">
        <v>0</v>
      </c>
      <c r="O20" s="53">
        <v>0</v>
      </c>
      <c r="P20" s="53">
        <v>0</v>
      </c>
      <c r="Q20" s="53">
        <v>0</v>
      </c>
      <c r="R20" s="53">
        <v>0</v>
      </c>
      <c r="S20" s="53">
        <v>0</v>
      </c>
      <c r="T20" s="53">
        <v>0</v>
      </c>
      <c r="U20" s="53">
        <v>0</v>
      </c>
      <c r="V20" s="53">
        <v>0</v>
      </c>
      <c r="W20" s="53">
        <v>0</v>
      </c>
      <c r="X20" s="53">
        <v>0</v>
      </c>
      <c r="Y20" s="53">
        <v>0</v>
      </c>
      <c r="Z20" s="53">
        <v>47628.56</v>
      </c>
      <c r="AA20" s="53">
        <v>0</v>
      </c>
      <c r="AB20" s="53">
        <v>0</v>
      </c>
      <c r="AC20" s="53">
        <v>56192.7</v>
      </c>
      <c r="AD20" s="53">
        <v>0</v>
      </c>
      <c r="AE20" s="51" t="s">
        <v>2609</v>
      </c>
    </row>
    <row r="21" spans="1:31" x14ac:dyDescent="0.2">
      <c r="A21" s="51" t="s">
        <v>47</v>
      </c>
      <c r="B21" s="53">
        <v>0</v>
      </c>
      <c r="C21" s="53">
        <v>0</v>
      </c>
      <c r="D21" s="53">
        <v>0</v>
      </c>
      <c r="E21" s="53">
        <v>0</v>
      </c>
      <c r="F21" s="53">
        <v>0</v>
      </c>
      <c r="G21" s="53">
        <v>0</v>
      </c>
      <c r="H21" s="53">
        <v>0</v>
      </c>
      <c r="I21" s="53">
        <v>0</v>
      </c>
      <c r="J21" s="53">
        <v>0</v>
      </c>
      <c r="K21" s="53">
        <v>0</v>
      </c>
      <c r="L21" s="53">
        <v>0</v>
      </c>
      <c r="M21" s="53">
        <v>0</v>
      </c>
      <c r="N21" s="53">
        <v>0</v>
      </c>
      <c r="O21" s="53">
        <v>0</v>
      </c>
      <c r="P21" s="53">
        <v>0</v>
      </c>
      <c r="Q21" s="53">
        <v>45992</v>
      </c>
      <c r="R21" s="53">
        <v>0</v>
      </c>
      <c r="S21" s="53">
        <v>0</v>
      </c>
      <c r="T21" s="53">
        <v>14123.2</v>
      </c>
      <c r="U21" s="53">
        <v>0</v>
      </c>
      <c r="V21" s="53">
        <v>9028.51</v>
      </c>
      <c r="W21" s="53">
        <v>0</v>
      </c>
      <c r="X21" s="53">
        <v>9768.57</v>
      </c>
      <c r="Y21" s="53">
        <v>0</v>
      </c>
      <c r="Z21" s="53">
        <v>0</v>
      </c>
      <c r="AA21" s="53">
        <v>12505.22</v>
      </c>
      <c r="AB21" s="53">
        <v>0</v>
      </c>
      <c r="AC21" s="53">
        <v>0</v>
      </c>
      <c r="AD21" s="53">
        <v>8004.7</v>
      </c>
      <c r="AE21" s="51" t="s">
        <v>2609</v>
      </c>
    </row>
    <row r="22" spans="1:31" x14ac:dyDescent="0.2">
      <c r="A22" s="51" t="s">
        <v>48</v>
      </c>
      <c r="B22" s="53">
        <v>0</v>
      </c>
      <c r="C22" s="53">
        <v>0</v>
      </c>
      <c r="D22" s="53">
        <v>0</v>
      </c>
      <c r="E22" s="53">
        <v>0</v>
      </c>
      <c r="F22" s="53">
        <v>14858.01</v>
      </c>
      <c r="G22" s="53">
        <v>0</v>
      </c>
      <c r="H22" s="53">
        <v>0</v>
      </c>
      <c r="I22" s="53">
        <v>0</v>
      </c>
      <c r="J22" s="53">
        <v>3530.68</v>
      </c>
      <c r="K22" s="53">
        <v>0</v>
      </c>
      <c r="L22" s="53">
        <v>0</v>
      </c>
      <c r="M22" s="53">
        <v>7231.24</v>
      </c>
      <c r="N22" s="53">
        <v>0</v>
      </c>
      <c r="O22" s="53">
        <v>15675.44</v>
      </c>
      <c r="P22" s="53">
        <v>0</v>
      </c>
      <c r="Q22" s="53">
        <v>0</v>
      </c>
      <c r="R22" s="53">
        <v>0</v>
      </c>
      <c r="S22" s="53">
        <v>0</v>
      </c>
      <c r="T22" s="53">
        <v>13446.22</v>
      </c>
      <c r="U22" s="53">
        <v>0</v>
      </c>
      <c r="V22" s="53">
        <v>12954.74</v>
      </c>
      <c r="W22" s="53">
        <v>0</v>
      </c>
      <c r="X22" s="53">
        <v>15661.94</v>
      </c>
      <c r="Y22" s="53">
        <v>0</v>
      </c>
      <c r="Z22" s="53">
        <v>42118.21</v>
      </c>
      <c r="AA22" s="53">
        <v>0</v>
      </c>
      <c r="AB22" s="53">
        <v>0</v>
      </c>
      <c r="AC22" s="53">
        <v>0</v>
      </c>
      <c r="AD22" s="53">
        <v>0</v>
      </c>
      <c r="AE22" s="51" t="s">
        <v>2609</v>
      </c>
    </row>
    <row r="23" spans="1:31" x14ac:dyDescent="0.2">
      <c r="A23" s="51" t="s">
        <v>34</v>
      </c>
      <c r="B23" s="53">
        <v>0</v>
      </c>
      <c r="C23" s="53">
        <v>15964.35</v>
      </c>
      <c r="D23" s="53">
        <v>0</v>
      </c>
      <c r="E23" s="53">
        <v>0</v>
      </c>
      <c r="F23" s="53">
        <v>10377.700000000001</v>
      </c>
      <c r="G23" s="53">
        <v>0</v>
      </c>
      <c r="H23" s="53">
        <v>0</v>
      </c>
      <c r="I23" s="53">
        <v>0</v>
      </c>
      <c r="J23" s="53">
        <v>0</v>
      </c>
      <c r="K23" s="53">
        <v>0</v>
      </c>
      <c r="L23" s="53">
        <v>1094.42</v>
      </c>
      <c r="M23" s="53">
        <v>0</v>
      </c>
      <c r="N23" s="53">
        <v>0</v>
      </c>
      <c r="O23" s="53">
        <v>0</v>
      </c>
      <c r="P23" s="53">
        <v>9137.75</v>
      </c>
      <c r="Q23" s="53">
        <v>0</v>
      </c>
      <c r="R23" s="53">
        <v>0</v>
      </c>
      <c r="S23" s="53">
        <v>6785.61</v>
      </c>
      <c r="T23" s="53">
        <v>7195.71</v>
      </c>
      <c r="U23" s="53">
        <v>0</v>
      </c>
      <c r="V23" s="53">
        <v>0</v>
      </c>
      <c r="W23" s="53">
        <v>11894.09</v>
      </c>
      <c r="X23" s="53">
        <v>13370.31</v>
      </c>
      <c r="Y23" s="53">
        <v>0</v>
      </c>
      <c r="Z23" s="53">
        <v>15766.64</v>
      </c>
      <c r="AA23" s="53">
        <v>0</v>
      </c>
      <c r="AB23" s="53">
        <v>0</v>
      </c>
      <c r="AC23" s="53">
        <v>0</v>
      </c>
      <c r="AD23" s="53">
        <v>0</v>
      </c>
      <c r="AE23" s="51" t="s">
        <v>2609</v>
      </c>
    </row>
    <row r="24" spans="1:31" x14ac:dyDescent="0.2">
      <c r="A24" s="51" t="s">
        <v>35</v>
      </c>
      <c r="B24" s="53">
        <v>0</v>
      </c>
      <c r="C24" s="53">
        <v>0</v>
      </c>
      <c r="D24" s="53">
        <v>883.04</v>
      </c>
      <c r="E24" s="53">
        <v>12936.77</v>
      </c>
      <c r="F24" s="53">
        <v>31520.69</v>
      </c>
      <c r="G24" s="53">
        <v>0</v>
      </c>
      <c r="H24" s="53">
        <v>3356.31</v>
      </c>
      <c r="I24" s="53">
        <v>0</v>
      </c>
      <c r="J24" s="53">
        <v>5075.33</v>
      </c>
      <c r="K24" s="53">
        <v>7131.66</v>
      </c>
      <c r="L24" s="53">
        <v>0</v>
      </c>
      <c r="M24" s="53">
        <v>3392.53</v>
      </c>
      <c r="N24" s="53">
        <v>0</v>
      </c>
      <c r="O24" s="53">
        <v>17372.88</v>
      </c>
      <c r="P24" s="53">
        <v>16230.09</v>
      </c>
      <c r="Q24" s="53">
        <v>0</v>
      </c>
      <c r="R24" s="53">
        <v>0</v>
      </c>
      <c r="S24" s="53">
        <v>21654.33</v>
      </c>
      <c r="T24" s="53">
        <v>2891.75</v>
      </c>
      <c r="U24" s="53">
        <v>0</v>
      </c>
      <c r="V24" s="53">
        <v>23766.19</v>
      </c>
      <c r="W24" s="53">
        <v>45007.519999999997</v>
      </c>
      <c r="X24" s="53">
        <v>882.7</v>
      </c>
      <c r="Y24" s="53">
        <v>18223.080000000002</v>
      </c>
      <c r="Z24" s="53">
        <v>15663</v>
      </c>
      <c r="AA24" s="53">
        <v>0</v>
      </c>
      <c r="AB24" s="53">
        <v>0</v>
      </c>
      <c r="AC24" s="53">
        <v>0</v>
      </c>
      <c r="AD24" s="53">
        <v>0</v>
      </c>
      <c r="AE24" s="51" t="s">
        <v>2609</v>
      </c>
    </row>
    <row r="25" spans="1:31" x14ac:dyDescent="0.2">
      <c r="A25" s="51" t="s">
        <v>36</v>
      </c>
      <c r="B25" s="53">
        <v>0</v>
      </c>
      <c r="C25" s="53">
        <v>0</v>
      </c>
      <c r="D25" s="53">
        <v>5310.15</v>
      </c>
      <c r="E25" s="53">
        <v>4994.83</v>
      </c>
      <c r="F25" s="53">
        <v>3540.11</v>
      </c>
      <c r="G25" s="53">
        <v>0</v>
      </c>
      <c r="H25" s="53">
        <v>3852.31</v>
      </c>
      <c r="I25" s="53">
        <v>0</v>
      </c>
      <c r="J25" s="53">
        <v>0</v>
      </c>
      <c r="K25" s="53">
        <v>8078.39</v>
      </c>
      <c r="L25" s="53">
        <v>0</v>
      </c>
      <c r="M25" s="53">
        <v>0</v>
      </c>
      <c r="N25" s="53">
        <v>0</v>
      </c>
      <c r="O25" s="53">
        <v>0</v>
      </c>
      <c r="P25" s="53">
        <v>0</v>
      </c>
      <c r="Q25" s="53">
        <v>16656.900000000001</v>
      </c>
      <c r="R25" s="53">
        <v>0</v>
      </c>
      <c r="S25" s="53">
        <v>13900</v>
      </c>
      <c r="T25" s="53">
        <v>0</v>
      </c>
      <c r="U25" s="53">
        <v>0</v>
      </c>
      <c r="V25" s="53">
        <v>0</v>
      </c>
      <c r="W25" s="53">
        <v>15989.85</v>
      </c>
      <c r="X25" s="53">
        <v>2041.26</v>
      </c>
      <c r="Y25" s="53">
        <v>58842.63</v>
      </c>
      <c r="Z25" s="53">
        <v>0</v>
      </c>
      <c r="AA25" s="53">
        <v>0</v>
      </c>
      <c r="AB25" s="53">
        <v>0</v>
      </c>
      <c r="AC25" s="53">
        <v>0</v>
      </c>
      <c r="AD25" s="53">
        <v>0</v>
      </c>
      <c r="AE25" s="51" t="s">
        <v>2609</v>
      </c>
    </row>
    <row r="26" spans="1:31" x14ac:dyDescent="0.2">
      <c r="A26" s="51" t="s">
        <v>37</v>
      </c>
      <c r="B26" s="53">
        <v>0</v>
      </c>
      <c r="C26" s="53">
        <v>0</v>
      </c>
      <c r="D26" s="53">
        <v>12936.78</v>
      </c>
      <c r="E26" s="53">
        <v>0</v>
      </c>
      <c r="F26" s="53">
        <v>25332.78</v>
      </c>
      <c r="G26" s="53">
        <v>0</v>
      </c>
      <c r="H26" s="53">
        <v>2802.56</v>
      </c>
      <c r="I26" s="53">
        <v>0</v>
      </c>
      <c r="J26" s="53">
        <v>0</v>
      </c>
      <c r="K26" s="53">
        <v>0</v>
      </c>
      <c r="L26" s="53">
        <v>6622.53</v>
      </c>
      <c r="M26" s="53">
        <v>26403.42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3">
        <v>22041.82</v>
      </c>
      <c r="T26" s="53">
        <v>0</v>
      </c>
      <c r="U26" s="53">
        <v>0</v>
      </c>
      <c r="V26" s="53">
        <v>37614.17</v>
      </c>
      <c r="W26" s="53">
        <v>0</v>
      </c>
      <c r="X26" s="53">
        <v>0</v>
      </c>
      <c r="Y26" s="53">
        <v>14514.43</v>
      </c>
      <c r="Z26" s="53">
        <v>0</v>
      </c>
      <c r="AA26" s="53">
        <v>0</v>
      </c>
      <c r="AB26" s="53">
        <v>0</v>
      </c>
      <c r="AC26" s="53">
        <v>0</v>
      </c>
      <c r="AD26" s="53">
        <v>0</v>
      </c>
      <c r="AE26" s="51" t="s">
        <v>2609</v>
      </c>
    </row>
    <row r="27" spans="1:31" x14ac:dyDescent="0.2">
      <c r="A27" s="51" t="s">
        <v>41</v>
      </c>
      <c r="B27" s="53">
        <v>0</v>
      </c>
      <c r="C27" s="53">
        <v>0</v>
      </c>
      <c r="D27" s="53">
        <v>0</v>
      </c>
      <c r="E27" s="53">
        <v>0</v>
      </c>
      <c r="F27" s="53">
        <v>1848.11</v>
      </c>
      <c r="G27" s="53">
        <v>0</v>
      </c>
      <c r="H27" s="53">
        <v>0</v>
      </c>
      <c r="I27" s="53">
        <v>0</v>
      </c>
      <c r="J27" s="53">
        <v>0</v>
      </c>
      <c r="K27" s="53">
        <v>0</v>
      </c>
      <c r="L27" s="53">
        <v>0</v>
      </c>
      <c r="M27" s="53">
        <v>0</v>
      </c>
      <c r="N27" s="53">
        <v>1100</v>
      </c>
      <c r="O27" s="53">
        <v>6591.75</v>
      </c>
      <c r="P27" s="53">
        <v>0</v>
      </c>
      <c r="Q27" s="53">
        <v>0</v>
      </c>
      <c r="R27" s="53">
        <v>8834</v>
      </c>
      <c r="S27" s="53">
        <v>0</v>
      </c>
      <c r="T27" s="53">
        <v>0</v>
      </c>
      <c r="U27" s="53">
        <v>0</v>
      </c>
      <c r="V27" s="53">
        <v>0</v>
      </c>
      <c r="W27" s="53">
        <v>0</v>
      </c>
      <c r="X27" s="53">
        <v>0</v>
      </c>
      <c r="Y27" s="53">
        <v>1060.29</v>
      </c>
      <c r="Z27" s="53">
        <v>38194.71</v>
      </c>
      <c r="AA27" s="53">
        <v>0</v>
      </c>
      <c r="AB27" s="53">
        <v>0</v>
      </c>
      <c r="AC27" s="53">
        <v>0</v>
      </c>
      <c r="AD27" s="53">
        <v>0</v>
      </c>
      <c r="AE27" s="51" t="s">
        <v>2609</v>
      </c>
    </row>
    <row r="28" spans="1:31" x14ac:dyDescent="0.2">
      <c r="A28" s="51" t="s">
        <v>560</v>
      </c>
      <c r="B28" s="53">
        <v>0</v>
      </c>
      <c r="C28" s="53">
        <v>0</v>
      </c>
      <c r="D28" s="53">
        <v>0</v>
      </c>
      <c r="E28" s="53">
        <v>13399.09</v>
      </c>
      <c r="F28" s="53">
        <v>0</v>
      </c>
      <c r="G28" s="53">
        <v>0</v>
      </c>
      <c r="H28" s="53">
        <v>0</v>
      </c>
      <c r="I28" s="53">
        <v>0</v>
      </c>
      <c r="J28" s="53">
        <v>0</v>
      </c>
      <c r="K28" s="53">
        <v>0</v>
      </c>
      <c r="L28" s="53">
        <v>617.82000000000005</v>
      </c>
      <c r="M28" s="53">
        <v>10036.81</v>
      </c>
      <c r="N28" s="53">
        <v>17697.14</v>
      </c>
      <c r="O28" s="53">
        <v>0</v>
      </c>
      <c r="P28" s="53">
        <v>0</v>
      </c>
      <c r="Q28" s="53">
        <v>0</v>
      </c>
      <c r="R28" s="53">
        <v>0</v>
      </c>
      <c r="S28" s="53">
        <v>0</v>
      </c>
      <c r="T28" s="53">
        <v>5857.06</v>
      </c>
      <c r="U28" s="53">
        <v>0</v>
      </c>
      <c r="V28" s="53">
        <v>0</v>
      </c>
      <c r="W28" s="53">
        <v>0</v>
      </c>
      <c r="X28" s="53">
        <v>0</v>
      </c>
      <c r="Y28" s="53">
        <v>0</v>
      </c>
      <c r="Z28" s="53">
        <v>16930.88</v>
      </c>
      <c r="AA28" s="53">
        <v>0</v>
      </c>
      <c r="AB28" s="53">
        <v>0</v>
      </c>
      <c r="AC28" s="53">
        <v>0</v>
      </c>
      <c r="AD28" s="53">
        <v>0</v>
      </c>
      <c r="AE28" s="51" t="s">
        <v>2609</v>
      </c>
    </row>
    <row r="29" spans="1:31" x14ac:dyDescent="0.2">
      <c r="A29" s="51" t="s">
        <v>25</v>
      </c>
      <c r="B29" s="53">
        <v>264.89999999999998</v>
      </c>
      <c r="C29" s="53">
        <v>3740.33</v>
      </c>
      <c r="D29" s="53">
        <v>3.32</v>
      </c>
      <c r="E29" s="53">
        <v>18224.34</v>
      </c>
      <c r="F29" s="53">
        <v>0</v>
      </c>
      <c r="G29" s="53">
        <v>0</v>
      </c>
      <c r="H29" s="53">
        <v>4895.24</v>
      </c>
      <c r="I29" s="53">
        <v>0</v>
      </c>
      <c r="J29" s="53">
        <v>0</v>
      </c>
      <c r="K29" s="53">
        <v>0</v>
      </c>
      <c r="L29" s="53">
        <v>0</v>
      </c>
      <c r="M29" s="53">
        <v>11046.43</v>
      </c>
      <c r="N29" s="53">
        <v>7750.29</v>
      </c>
      <c r="O29" s="53">
        <v>0</v>
      </c>
      <c r="P29" s="53">
        <v>0</v>
      </c>
      <c r="Q29" s="53">
        <v>0</v>
      </c>
      <c r="R29" s="53">
        <v>0</v>
      </c>
      <c r="S29" s="53">
        <v>0</v>
      </c>
      <c r="T29" s="53">
        <v>19086.560000000001</v>
      </c>
      <c r="U29" s="53">
        <v>0</v>
      </c>
      <c r="V29" s="53">
        <v>23596.7</v>
      </c>
      <c r="W29" s="53">
        <v>0</v>
      </c>
      <c r="X29" s="53">
        <v>0</v>
      </c>
      <c r="Y29" s="53">
        <v>0</v>
      </c>
      <c r="Z29" s="53">
        <v>0</v>
      </c>
      <c r="AA29" s="53">
        <v>0</v>
      </c>
      <c r="AB29" s="53">
        <v>0</v>
      </c>
      <c r="AC29" s="53">
        <v>0</v>
      </c>
      <c r="AD29" s="53">
        <v>0</v>
      </c>
      <c r="AE29" s="51" t="s">
        <v>2609</v>
      </c>
    </row>
    <row r="30" spans="1:31" x14ac:dyDescent="0.2">
      <c r="A30" s="51" t="s">
        <v>31</v>
      </c>
      <c r="B30" s="53">
        <v>0</v>
      </c>
      <c r="C30" s="53">
        <v>0</v>
      </c>
      <c r="D30" s="53">
        <v>0</v>
      </c>
      <c r="E30" s="53">
        <v>0</v>
      </c>
      <c r="F30" s="53">
        <v>0</v>
      </c>
      <c r="G30" s="53">
        <v>0</v>
      </c>
      <c r="H30" s="53">
        <v>0</v>
      </c>
      <c r="I30" s="53">
        <v>2291.4</v>
      </c>
      <c r="J30" s="53">
        <v>0</v>
      </c>
      <c r="K30" s="53">
        <v>0</v>
      </c>
      <c r="L30" s="53">
        <v>3791.27</v>
      </c>
      <c r="M30" s="53">
        <v>0</v>
      </c>
      <c r="N30" s="53">
        <v>0</v>
      </c>
      <c r="O30" s="53">
        <v>5491.58</v>
      </c>
      <c r="P30" s="53">
        <v>0</v>
      </c>
      <c r="Q30" s="53">
        <v>0</v>
      </c>
      <c r="R30" s="53">
        <v>10479.14</v>
      </c>
      <c r="S30" s="53">
        <v>0</v>
      </c>
      <c r="T30" s="53">
        <v>38800.269999999997</v>
      </c>
      <c r="U30" s="53">
        <v>0</v>
      </c>
      <c r="V30" s="53">
        <v>0</v>
      </c>
      <c r="W30" s="53">
        <v>0</v>
      </c>
      <c r="X30" s="53">
        <v>4987.88</v>
      </c>
      <c r="Y30" s="53">
        <v>76116.94</v>
      </c>
      <c r="Z30" s="53">
        <v>0</v>
      </c>
      <c r="AA30" s="53">
        <v>1104.5</v>
      </c>
      <c r="AB30" s="53">
        <v>0</v>
      </c>
      <c r="AC30" s="53">
        <v>0</v>
      </c>
      <c r="AD30" s="53">
        <v>0</v>
      </c>
      <c r="AE30" s="51" t="s">
        <v>2609</v>
      </c>
    </row>
    <row r="31" spans="1:31" x14ac:dyDescent="0.2">
      <c r="A31" s="51" t="s">
        <v>32</v>
      </c>
      <c r="B31" s="53">
        <v>0</v>
      </c>
      <c r="C31" s="53">
        <v>0</v>
      </c>
      <c r="D31" s="53">
        <v>0</v>
      </c>
      <c r="E31" s="53">
        <v>0</v>
      </c>
      <c r="F31" s="53">
        <v>12045.04</v>
      </c>
      <c r="G31" s="53">
        <v>0</v>
      </c>
      <c r="H31" s="53">
        <v>0</v>
      </c>
      <c r="I31" s="53">
        <v>0</v>
      </c>
      <c r="J31" s="53">
        <v>0</v>
      </c>
      <c r="K31" s="53">
        <v>0</v>
      </c>
      <c r="L31" s="53">
        <v>0</v>
      </c>
      <c r="M31" s="53">
        <v>0</v>
      </c>
      <c r="N31" s="53">
        <v>14793.69</v>
      </c>
      <c r="O31" s="53">
        <v>14958.69</v>
      </c>
      <c r="P31" s="53">
        <v>0</v>
      </c>
      <c r="Q31" s="53">
        <v>0</v>
      </c>
      <c r="R31" s="53">
        <v>0</v>
      </c>
      <c r="S31" s="53">
        <v>0</v>
      </c>
      <c r="T31" s="53">
        <v>0</v>
      </c>
      <c r="U31" s="53">
        <v>0</v>
      </c>
      <c r="V31" s="53">
        <v>0</v>
      </c>
      <c r="W31" s="53">
        <v>0</v>
      </c>
      <c r="X31" s="53">
        <v>0</v>
      </c>
      <c r="Y31" s="53">
        <v>15511.19</v>
      </c>
      <c r="Z31" s="53">
        <v>6456.95</v>
      </c>
      <c r="AA31" s="53">
        <v>0</v>
      </c>
      <c r="AB31" s="53">
        <v>0</v>
      </c>
      <c r="AC31" s="53">
        <v>0</v>
      </c>
      <c r="AD31" s="53">
        <v>0</v>
      </c>
      <c r="AE31" s="51" t="s">
        <v>2609</v>
      </c>
    </row>
    <row r="32" spans="1:31" x14ac:dyDescent="0.2">
      <c r="A32" s="51" t="s">
        <v>33</v>
      </c>
      <c r="B32" s="53">
        <v>0</v>
      </c>
      <c r="C32" s="53">
        <v>0</v>
      </c>
      <c r="D32" s="53">
        <v>0</v>
      </c>
      <c r="E32" s="53">
        <v>0</v>
      </c>
      <c r="F32" s="53">
        <v>1848.11</v>
      </c>
      <c r="G32" s="53">
        <v>0</v>
      </c>
      <c r="H32" s="53">
        <v>0</v>
      </c>
      <c r="I32" s="53">
        <v>0</v>
      </c>
      <c r="J32" s="53">
        <v>0</v>
      </c>
      <c r="K32" s="53">
        <v>0</v>
      </c>
      <c r="L32" s="53">
        <v>0</v>
      </c>
      <c r="M32" s="53">
        <v>0</v>
      </c>
      <c r="N32" s="53">
        <v>3712.47</v>
      </c>
      <c r="O32" s="53">
        <v>5675.97</v>
      </c>
      <c r="P32" s="53">
        <v>0</v>
      </c>
      <c r="Q32" s="53">
        <v>0</v>
      </c>
      <c r="R32" s="53">
        <v>0</v>
      </c>
      <c r="S32" s="53">
        <v>0</v>
      </c>
      <c r="T32" s="53">
        <v>0</v>
      </c>
      <c r="U32" s="53">
        <v>0</v>
      </c>
      <c r="V32" s="53">
        <v>0</v>
      </c>
      <c r="W32" s="53">
        <v>0</v>
      </c>
      <c r="X32" s="53">
        <v>0</v>
      </c>
      <c r="Y32" s="53">
        <v>4048.25</v>
      </c>
      <c r="Z32" s="53">
        <v>37079.760000000002</v>
      </c>
      <c r="AA32" s="53">
        <v>0</v>
      </c>
      <c r="AB32" s="53">
        <v>0</v>
      </c>
      <c r="AC32" s="53">
        <v>0</v>
      </c>
      <c r="AD32" s="53">
        <v>0</v>
      </c>
      <c r="AE32" s="51" t="s">
        <v>2609</v>
      </c>
    </row>
    <row r="33" spans="1:31" x14ac:dyDescent="0.2">
      <c r="A33" s="51" t="s">
        <v>917</v>
      </c>
      <c r="B33" s="53">
        <v>0</v>
      </c>
      <c r="C33" s="53">
        <v>0</v>
      </c>
      <c r="D33" s="53">
        <v>0</v>
      </c>
      <c r="E33" s="53">
        <v>0</v>
      </c>
      <c r="F33" s="53">
        <v>0</v>
      </c>
      <c r="G33" s="53">
        <v>0</v>
      </c>
      <c r="H33" s="53">
        <v>12567.92</v>
      </c>
      <c r="I33" s="53">
        <v>-387.33</v>
      </c>
      <c r="J33" s="53">
        <v>17653.419999999998</v>
      </c>
      <c r="K33" s="53">
        <v>0</v>
      </c>
      <c r="L33" s="53">
        <v>3706.91</v>
      </c>
      <c r="M33" s="53">
        <v>0</v>
      </c>
      <c r="N33" s="53">
        <v>28265.89</v>
      </c>
      <c r="O33" s="53">
        <v>0</v>
      </c>
      <c r="P33" s="53">
        <v>0</v>
      </c>
      <c r="Q33" s="53">
        <v>0</v>
      </c>
      <c r="R33" s="53">
        <v>8225.74</v>
      </c>
      <c r="S33" s="53">
        <v>0</v>
      </c>
      <c r="T33" s="53">
        <v>0</v>
      </c>
      <c r="U33" s="53">
        <v>0</v>
      </c>
      <c r="V33" s="53">
        <v>0</v>
      </c>
      <c r="W33" s="53">
        <v>0</v>
      </c>
      <c r="X33" s="53">
        <v>0</v>
      </c>
      <c r="Y33" s="53">
        <v>11480.38</v>
      </c>
      <c r="Z33" s="53">
        <v>5396.32</v>
      </c>
      <c r="AA33" s="53">
        <v>0</v>
      </c>
      <c r="AB33" s="53">
        <v>0</v>
      </c>
      <c r="AC33" s="53">
        <v>0</v>
      </c>
      <c r="AD33" s="53">
        <v>0</v>
      </c>
      <c r="AE33" s="51" t="s">
        <v>2609</v>
      </c>
    </row>
    <row r="34" spans="1:31" x14ac:dyDescent="0.2">
      <c r="A34" s="51" t="s">
        <v>27</v>
      </c>
      <c r="B34" s="53">
        <v>0</v>
      </c>
      <c r="C34" s="53">
        <v>0</v>
      </c>
      <c r="D34" s="53">
        <v>0</v>
      </c>
      <c r="E34" s="53">
        <v>9240.5499999999993</v>
      </c>
      <c r="F34" s="53">
        <v>3570.77</v>
      </c>
      <c r="G34" s="53">
        <v>0</v>
      </c>
      <c r="H34" s="53">
        <v>4942.96</v>
      </c>
      <c r="I34" s="53">
        <v>2030.39</v>
      </c>
      <c r="J34" s="53">
        <v>3530.68</v>
      </c>
      <c r="K34" s="53">
        <v>0</v>
      </c>
      <c r="L34" s="53">
        <v>0</v>
      </c>
      <c r="M34" s="53">
        <v>-2592.84</v>
      </c>
      <c r="N34" s="53">
        <v>0</v>
      </c>
      <c r="O34" s="53">
        <v>7327.99</v>
      </c>
      <c r="P34" s="53">
        <v>4329.24</v>
      </c>
      <c r="Q34" s="53">
        <v>0</v>
      </c>
      <c r="R34" s="53">
        <v>0</v>
      </c>
      <c r="S34" s="53">
        <v>4359.43</v>
      </c>
      <c r="T34" s="53">
        <v>0</v>
      </c>
      <c r="U34" s="53">
        <v>0</v>
      </c>
      <c r="V34" s="53">
        <v>0</v>
      </c>
      <c r="W34" s="53">
        <v>9245.86</v>
      </c>
      <c r="X34" s="53">
        <v>0</v>
      </c>
      <c r="Y34" s="53">
        <v>37877.83</v>
      </c>
      <c r="Z34" s="53">
        <v>2120.5700000000002</v>
      </c>
      <c r="AA34" s="53">
        <v>18547.45</v>
      </c>
      <c r="AB34" s="53">
        <v>0</v>
      </c>
      <c r="AC34" s="53">
        <v>0</v>
      </c>
      <c r="AD34" s="53">
        <v>0</v>
      </c>
      <c r="AE34" s="51" t="s">
        <v>2609</v>
      </c>
    </row>
    <row r="35" spans="1:31" x14ac:dyDescent="0.2">
      <c r="A35" s="51" t="s">
        <v>30</v>
      </c>
      <c r="B35" s="53">
        <v>369.62</v>
      </c>
      <c r="C35" s="53">
        <v>4015.35</v>
      </c>
      <c r="D35" s="53">
        <v>0</v>
      </c>
      <c r="E35" s="53">
        <v>0</v>
      </c>
      <c r="F35" s="53">
        <v>0</v>
      </c>
      <c r="G35" s="53">
        <v>0</v>
      </c>
      <c r="H35" s="53">
        <v>0</v>
      </c>
      <c r="I35" s="53">
        <v>4376.57</v>
      </c>
      <c r="J35" s="53">
        <v>0</v>
      </c>
      <c r="K35" s="53">
        <v>6431.57</v>
      </c>
      <c r="L35" s="53">
        <v>0</v>
      </c>
      <c r="M35" s="53">
        <v>640</v>
      </c>
      <c r="N35" s="53">
        <v>5174.68</v>
      </c>
      <c r="O35" s="53">
        <v>32326.51</v>
      </c>
      <c r="P35" s="53">
        <v>0</v>
      </c>
      <c r="Q35" s="53">
        <v>7778.36</v>
      </c>
      <c r="R35" s="53">
        <v>0</v>
      </c>
      <c r="S35" s="53">
        <v>16230.45</v>
      </c>
      <c r="T35" s="53">
        <v>0</v>
      </c>
      <c r="U35" s="53">
        <v>0</v>
      </c>
      <c r="V35" s="53">
        <v>0</v>
      </c>
      <c r="W35" s="53">
        <v>14688.16</v>
      </c>
      <c r="X35" s="53">
        <v>8116.3</v>
      </c>
      <c r="Y35" s="53">
        <v>9525.7199999999993</v>
      </c>
      <c r="Z35" s="53">
        <v>0</v>
      </c>
      <c r="AA35" s="53">
        <v>15399.17</v>
      </c>
      <c r="AB35" s="53">
        <v>0</v>
      </c>
      <c r="AC35" s="53">
        <v>16312.19</v>
      </c>
      <c r="AD35" s="53">
        <v>0</v>
      </c>
      <c r="AE35" s="51" t="s">
        <v>2609</v>
      </c>
    </row>
    <row r="36" spans="1:31" x14ac:dyDescent="0.2">
      <c r="A36" s="51" t="s">
        <v>561</v>
      </c>
      <c r="B36" s="53">
        <v>0</v>
      </c>
      <c r="C36" s="53">
        <v>0</v>
      </c>
      <c r="D36" s="53">
        <v>0</v>
      </c>
      <c r="E36" s="53">
        <v>19537.22</v>
      </c>
      <c r="F36" s="53">
        <v>12390.23</v>
      </c>
      <c r="G36" s="53">
        <v>0</v>
      </c>
      <c r="H36" s="53">
        <v>0</v>
      </c>
      <c r="I36" s="53">
        <v>0</v>
      </c>
      <c r="J36" s="53">
        <v>0</v>
      </c>
      <c r="K36" s="53">
        <v>0</v>
      </c>
      <c r="L36" s="53">
        <v>0</v>
      </c>
      <c r="M36" s="53">
        <v>0</v>
      </c>
      <c r="N36" s="53">
        <v>9035.86</v>
      </c>
      <c r="O36" s="53">
        <v>10719.28</v>
      </c>
      <c r="P36" s="53">
        <v>0</v>
      </c>
      <c r="Q36" s="53">
        <v>1764.52</v>
      </c>
      <c r="R36" s="53">
        <v>0</v>
      </c>
      <c r="S36" s="53">
        <v>3696.22</v>
      </c>
      <c r="T36" s="53">
        <v>0</v>
      </c>
      <c r="U36" s="53">
        <v>0</v>
      </c>
      <c r="V36" s="53">
        <v>1235.28</v>
      </c>
      <c r="W36" s="53">
        <v>0</v>
      </c>
      <c r="X36" s="53">
        <v>0</v>
      </c>
      <c r="Y36" s="53">
        <v>12672.9</v>
      </c>
      <c r="Z36" s="53">
        <v>0</v>
      </c>
      <c r="AA36" s="53">
        <v>0</v>
      </c>
      <c r="AB36" s="53">
        <v>0</v>
      </c>
      <c r="AC36" s="53">
        <v>35209.980000000003</v>
      </c>
      <c r="AD36" s="53">
        <v>25993.75</v>
      </c>
      <c r="AE36" s="51" t="s">
        <v>2609</v>
      </c>
    </row>
    <row r="37" spans="1:31" x14ac:dyDescent="0.2">
      <c r="A37" s="51" t="s">
        <v>49</v>
      </c>
      <c r="B37" s="53">
        <v>0</v>
      </c>
      <c r="C37" s="53">
        <v>0</v>
      </c>
      <c r="D37" s="53">
        <v>0</v>
      </c>
      <c r="E37" s="53">
        <v>0</v>
      </c>
      <c r="F37" s="53">
        <v>0</v>
      </c>
      <c r="G37" s="53">
        <v>0</v>
      </c>
      <c r="H37" s="53">
        <v>0</v>
      </c>
      <c r="I37" s="53">
        <v>0</v>
      </c>
      <c r="J37" s="53">
        <v>0</v>
      </c>
      <c r="K37" s="53">
        <v>0</v>
      </c>
      <c r="L37" s="53">
        <v>26306.11</v>
      </c>
      <c r="M37" s="53">
        <v>0</v>
      </c>
      <c r="N37" s="53">
        <v>5301.4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489.91</v>
      </c>
      <c r="X37" s="53">
        <v>3163.18</v>
      </c>
      <c r="Y37" s="53">
        <v>28697.919999999998</v>
      </c>
      <c r="Z37" s="53">
        <v>0</v>
      </c>
      <c r="AA37" s="53">
        <v>0</v>
      </c>
      <c r="AB37" s="53">
        <v>0</v>
      </c>
      <c r="AC37" s="53">
        <v>0</v>
      </c>
      <c r="AD37" s="53">
        <v>0</v>
      </c>
      <c r="AE37" s="51" t="s">
        <v>2609</v>
      </c>
    </row>
    <row r="38" spans="1:31" x14ac:dyDescent="0.2">
      <c r="A38" s="51" t="s">
        <v>23</v>
      </c>
      <c r="B38" s="53">
        <v>-2200</v>
      </c>
      <c r="C38" s="53">
        <v>0</v>
      </c>
      <c r="D38" s="53">
        <v>0</v>
      </c>
      <c r="E38" s="53">
        <v>0</v>
      </c>
      <c r="F38" s="53">
        <v>0</v>
      </c>
      <c r="G38" s="53">
        <v>0</v>
      </c>
      <c r="H38" s="53">
        <v>0</v>
      </c>
      <c r="I38" s="53">
        <v>38686.07</v>
      </c>
      <c r="J38" s="53">
        <v>0</v>
      </c>
      <c r="K38" s="53">
        <v>6178.19</v>
      </c>
      <c r="L38" s="53">
        <v>0</v>
      </c>
      <c r="M38" s="53">
        <v>0</v>
      </c>
      <c r="N38" s="53">
        <v>330</v>
      </c>
      <c r="O38" s="53">
        <v>29704.1</v>
      </c>
      <c r="P38" s="53">
        <v>0</v>
      </c>
      <c r="Q38" s="53">
        <v>0</v>
      </c>
      <c r="R38" s="53">
        <v>0</v>
      </c>
      <c r="S38" s="53">
        <v>0</v>
      </c>
      <c r="T38" s="53">
        <v>39634.44</v>
      </c>
      <c r="U38" s="53">
        <v>0</v>
      </c>
      <c r="V38" s="53">
        <v>530.14</v>
      </c>
      <c r="W38" s="53">
        <v>13778.26</v>
      </c>
      <c r="X38" s="53">
        <v>21242.98</v>
      </c>
      <c r="Y38" s="53">
        <v>81237.33</v>
      </c>
      <c r="Z38" s="53">
        <v>0</v>
      </c>
      <c r="AA38" s="53">
        <v>0</v>
      </c>
      <c r="AB38" s="53">
        <v>0</v>
      </c>
      <c r="AC38" s="53">
        <v>0</v>
      </c>
      <c r="AD38" s="53">
        <v>0</v>
      </c>
      <c r="AE38" s="51" t="s">
        <v>2609</v>
      </c>
    </row>
    <row r="39" spans="1:31" x14ac:dyDescent="0.2">
      <c r="A39" s="51" t="s">
        <v>24</v>
      </c>
      <c r="B39" s="53">
        <v>4802.71</v>
      </c>
      <c r="C39" s="53">
        <v>0</v>
      </c>
      <c r="D39" s="53">
        <v>0</v>
      </c>
      <c r="E39" s="53">
        <v>12464.14</v>
      </c>
      <c r="F39" s="53">
        <v>6600</v>
      </c>
      <c r="G39" s="53">
        <v>0</v>
      </c>
      <c r="H39" s="53">
        <v>0</v>
      </c>
      <c r="I39" s="53">
        <v>26210.09</v>
      </c>
      <c r="J39" s="53">
        <v>0</v>
      </c>
      <c r="K39" s="53">
        <v>0</v>
      </c>
      <c r="L39" s="53">
        <v>0</v>
      </c>
      <c r="M39" s="53">
        <v>0</v>
      </c>
      <c r="N39" s="53">
        <v>6901.99</v>
      </c>
      <c r="O39" s="53">
        <v>2200.1</v>
      </c>
      <c r="P39" s="53">
        <v>0</v>
      </c>
      <c r="Q39" s="53">
        <v>0</v>
      </c>
      <c r="R39" s="53">
        <v>33594.839999999997</v>
      </c>
      <c r="S39" s="53">
        <v>0</v>
      </c>
      <c r="T39" s="53">
        <v>0</v>
      </c>
      <c r="U39" s="53">
        <v>0</v>
      </c>
      <c r="V39" s="53">
        <v>0</v>
      </c>
      <c r="W39" s="53">
        <v>0</v>
      </c>
      <c r="X39" s="53">
        <v>0</v>
      </c>
      <c r="Y39" s="53">
        <v>2112.14</v>
      </c>
      <c r="Z39" s="53">
        <v>0</v>
      </c>
      <c r="AA39" s="53">
        <v>5301.44</v>
      </c>
      <c r="AB39" s="53">
        <v>0</v>
      </c>
      <c r="AC39" s="53">
        <v>0</v>
      </c>
      <c r="AD39" s="53">
        <v>0</v>
      </c>
      <c r="AE39" s="51" t="s">
        <v>2609</v>
      </c>
    </row>
    <row r="40" spans="1:31" x14ac:dyDescent="0.2">
      <c r="A40" s="51" t="s">
        <v>72</v>
      </c>
      <c r="B40" s="53">
        <v>0</v>
      </c>
      <c r="C40" s="53">
        <v>0</v>
      </c>
      <c r="D40" s="53">
        <v>2243.44</v>
      </c>
      <c r="E40" s="53">
        <v>0</v>
      </c>
      <c r="F40" s="53">
        <v>0</v>
      </c>
      <c r="G40" s="53">
        <v>0</v>
      </c>
      <c r="H40" s="53">
        <v>0</v>
      </c>
      <c r="I40" s="53">
        <v>0</v>
      </c>
      <c r="J40" s="53">
        <v>8832.2900000000009</v>
      </c>
      <c r="K40" s="53">
        <v>3395.04</v>
      </c>
      <c r="L40" s="53">
        <v>0</v>
      </c>
      <c r="M40" s="53">
        <v>0</v>
      </c>
      <c r="N40" s="53">
        <v>0</v>
      </c>
      <c r="O40" s="53">
        <v>16014.01</v>
      </c>
      <c r="P40" s="53">
        <v>0</v>
      </c>
      <c r="Q40" s="53">
        <v>0</v>
      </c>
      <c r="R40" s="53">
        <v>0</v>
      </c>
      <c r="S40" s="53">
        <v>21431.27</v>
      </c>
      <c r="T40" s="53">
        <v>0</v>
      </c>
      <c r="U40" s="53">
        <v>0</v>
      </c>
      <c r="V40" s="53">
        <v>0</v>
      </c>
      <c r="W40" s="53">
        <v>6350.37</v>
      </c>
      <c r="X40" s="53">
        <v>1788.58</v>
      </c>
      <c r="Y40" s="53">
        <v>22365.200000000001</v>
      </c>
      <c r="Z40" s="53">
        <v>18135.16</v>
      </c>
      <c r="AA40" s="53">
        <v>0</v>
      </c>
      <c r="AB40" s="53">
        <v>0</v>
      </c>
      <c r="AC40" s="53">
        <v>0</v>
      </c>
      <c r="AD40" s="53">
        <v>0</v>
      </c>
      <c r="AE40" s="51" t="s">
        <v>2609</v>
      </c>
    </row>
    <row r="41" spans="1:31" x14ac:dyDescent="0.2">
      <c r="A41" s="51" t="s">
        <v>918</v>
      </c>
      <c r="B41" s="53">
        <v>0</v>
      </c>
      <c r="C41" s="53">
        <v>0</v>
      </c>
      <c r="D41" s="53">
        <v>95597.53</v>
      </c>
      <c r="E41" s="53">
        <v>0</v>
      </c>
      <c r="F41" s="53">
        <v>0</v>
      </c>
      <c r="G41" s="53">
        <v>0</v>
      </c>
      <c r="H41" s="53">
        <v>1542.3</v>
      </c>
      <c r="I41" s="53">
        <v>0</v>
      </c>
      <c r="J41" s="53">
        <v>0</v>
      </c>
      <c r="K41" s="53">
        <v>0</v>
      </c>
      <c r="L41" s="53">
        <v>0</v>
      </c>
      <c r="M41" s="53">
        <v>0</v>
      </c>
      <c r="N41" s="53">
        <v>0</v>
      </c>
      <c r="O41" s="53">
        <v>4287.72</v>
      </c>
      <c r="P41" s="53">
        <v>8741.7199999999993</v>
      </c>
      <c r="Q41" s="53">
        <v>3520.36</v>
      </c>
      <c r="R41" s="53">
        <v>0</v>
      </c>
      <c r="S41" s="53">
        <v>106153.74</v>
      </c>
      <c r="T41" s="53">
        <v>8248.39</v>
      </c>
      <c r="U41" s="53">
        <v>0</v>
      </c>
      <c r="V41" s="53">
        <v>0</v>
      </c>
      <c r="W41" s="53">
        <v>0</v>
      </c>
      <c r="X41" s="53">
        <v>0</v>
      </c>
      <c r="Y41" s="53">
        <v>26507.15</v>
      </c>
      <c r="Z41" s="53">
        <v>0</v>
      </c>
      <c r="AA41" s="53">
        <v>0</v>
      </c>
      <c r="AB41" s="53">
        <v>0</v>
      </c>
      <c r="AC41" s="53">
        <v>0</v>
      </c>
      <c r="AD41" s="53">
        <v>0</v>
      </c>
      <c r="AE41" s="51" t="s">
        <v>2609</v>
      </c>
    </row>
    <row r="42" spans="1:31" x14ac:dyDescent="0.2">
      <c r="A42" s="51" t="s">
        <v>562</v>
      </c>
      <c r="B42" s="53">
        <v>0</v>
      </c>
      <c r="C42" s="53">
        <v>0</v>
      </c>
      <c r="D42" s="53">
        <v>11088.66</v>
      </c>
      <c r="E42" s="53">
        <v>0</v>
      </c>
      <c r="F42" s="53">
        <v>24068.17</v>
      </c>
      <c r="G42" s="53">
        <v>0</v>
      </c>
      <c r="H42" s="53">
        <v>0</v>
      </c>
      <c r="I42" s="53">
        <v>1695.52</v>
      </c>
      <c r="J42" s="53">
        <v>14571.62</v>
      </c>
      <c r="K42" s="53">
        <v>2905.6</v>
      </c>
      <c r="L42" s="53">
        <v>0</v>
      </c>
      <c r="M42" s="53">
        <v>0</v>
      </c>
      <c r="N42" s="53">
        <v>0</v>
      </c>
      <c r="O42" s="53">
        <v>1656.75</v>
      </c>
      <c r="P42" s="53">
        <v>21657.16</v>
      </c>
      <c r="Q42" s="53">
        <v>0</v>
      </c>
      <c r="R42" s="53">
        <v>16000.6</v>
      </c>
      <c r="S42" s="53">
        <v>0</v>
      </c>
      <c r="T42" s="53">
        <v>0</v>
      </c>
      <c r="U42" s="53">
        <v>0</v>
      </c>
      <c r="V42" s="53">
        <v>0</v>
      </c>
      <c r="W42" s="53">
        <v>0</v>
      </c>
      <c r="X42" s="53">
        <v>0</v>
      </c>
      <c r="Y42" s="53">
        <v>89168.53</v>
      </c>
      <c r="Z42" s="53">
        <v>0</v>
      </c>
      <c r="AA42" s="53">
        <v>0</v>
      </c>
      <c r="AB42" s="53">
        <v>0</v>
      </c>
      <c r="AC42" s="53">
        <v>0</v>
      </c>
      <c r="AD42" s="53">
        <v>0</v>
      </c>
      <c r="AE42" s="51" t="s">
        <v>2609</v>
      </c>
    </row>
    <row r="43" spans="1:31" x14ac:dyDescent="0.2">
      <c r="A43" s="51" t="s">
        <v>75</v>
      </c>
      <c r="B43" s="53">
        <v>0</v>
      </c>
      <c r="C43" s="53">
        <v>9979.7999999999993</v>
      </c>
      <c r="D43" s="53">
        <v>4040.1</v>
      </c>
      <c r="E43" s="53">
        <v>10332.15</v>
      </c>
      <c r="F43" s="53">
        <v>0</v>
      </c>
      <c r="G43" s="53">
        <v>0</v>
      </c>
      <c r="H43" s="53">
        <v>0</v>
      </c>
      <c r="I43" s="53">
        <v>0</v>
      </c>
      <c r="J43" s="53">
        <v>0</v>
      </c>
      <c r="K43" s="53">
        <v>0</v>
      </c>
      <c r="L43" s="53">
        <v>0</v>
      </c>
      <c r="M43" s="53">
        <v>0</v>
      </c>
      <c r="N43" s="53">
        <v>0</v>
      </c>
      <c r="O43" s="53">
        <v>1762.74</v>
      </c>
      <c r="P43" s="53">
        <v>0</v>
      </c>
      <c r="Q43" s="53">
        <v>0</v>
      </c>
      <c r="R43" s="53">
        <v>0</v>
      </c>
      <c r="S43" s="53">
        <v>0</v>
      </c>
      <c r="T43" s="53">
        <v>0</v>
      </c>
      <c r="U43" s="53">
        <v>0</v>
      </c>
      <c r="V43" s="53">
        <v>0</v>
      </c>
      <c r="W43" s="53">
        <v>1764.52</v>
      </c>
      <c r="X43" s="53">
        <v>0</v>
      </c>
      <c r="Y43" s="53">
        <v>5723.88</v>
      </c>
      <c r="Z43" s="53">
        <v>0</v>
      </c>
      <c r="AA43" s="53">
        <v>0</v>
      </c>
      <c r="AB43" s="53">
        <v>0</v>
      </c>
      <c r="AC43" s="53">
        <v>13431.83</v>
      </c>
      <c r="AD43" s="53">
        <v>53225.54</v>
      </c>
      <c r="AE43" s="51" t="s">
        <v>2609</v>
      </c>
    </row>
    <row r="44" spans="1:31" x14ac:dyDescent="0.2">
      <c r="A44" s="51" t="s">
        <v>60</v>
      </c>
      <c r="B44" s="53">
        <v>4398.88</v>
      </c>
      <c r="C44" s="53">
        <v>1701.16</v>
      </c>
      <c r="D44" s="53">
        <v>7067.73</v>
      </c>
      <c r="E44" s="53">
        <v>7684.31</v>
      </c>
      <c r="F44" s="53">
        <v>0</v>
      </c>
      <c r="G44" s="53">
        <v>0</v>
      </c>
      <c r="H44" s="53">
        <v>5526.97</v>
      </c>
      <c r="I44" s="53">
        <v>4705.6400000000003</v>
      </c>
      <c r="J44" s="53">
        <v>370.68</v>
      </c>
      <c r="K44" s="53">
        <v>0</v>
      </c>
      <c r="L44" s="53">
        <v>0</v>
      </c>
      <c r="M44" s="53">
        <v>0</v>
      </c>
      <c r="N44" s="53">
        <v>0</v>
      </c>
      <c r="O44" s="53">
        <v>1857.81</v>
      </c>
      <c r="P44" s="53">
        <v>7498.08</v>
      </c>
      <c r="Q44" s="53">
        <v>1015.6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9347.64</v>
      </c>
      <c r="X44" s="53">
        <v>0</v>
      </c>
      <c r="Y44" s="53">
        <v>422.43</v>
      </c>
      <c r="Z44" s="53">
        <v>7302.1</v>
      </c>
      <c r="AA44" s="53">
        <v>0</v>
      </c>
      <c r="AB44" s="53">
        <v>0</v>
      </c>
      <c r="AC44" s="53">
        <v>0</v>
      </c>
      <c r="AD44" s="53">
        <v>0</v>
      </c>
      <c r="AE44" s="51" t="s">
        <v>2609</v>
      </c>
    </row>
    <row r="45" spans="1:31" x14ac:dyDescent="0.2">
      <c r="A45" s="51" t="s">
        <v>63</v>
      </c>
      <c r="B45" s="53">
        <v>0</v>
      </c>
      <c r="C45" s="53">
        <v>0</v>
      </c>
      <c r="D45" s="53">
        <v>13146.27</v>
      </c>
      <c r="E45" s="53">
        <v>0</v>
      </c>
      <c r="F45" s="53">
        <v>985.69</v>
      </c>
      <c r="G45" s="53">
        <v>0</v>
      </c>
      <c r="H45" s="53">
        <v>0</v>
      </c>
      <c r="I45" s="53">
        <v>0</v>
      </c>
      <c r="J45" s="53">
        <v>739.24</v>
      </c>
      <c r="K45" s="53">
        <v>0</v>
      </c>
      <c r="L45" s="53">
        <v>0</v>
      </c>
      <c r="M45" s="53">
        <v>0</v>
      </c>
      <c r="N45" s="53">
        <v>0</v>
      </c>
      <c r="O45" s="53">
        <v>0</v>
      </c>
      <c r="P45" s="53">
        <v>794.7</v>
      </c>
      <c r="Q45" s="53">
        <v>0</v>
      </c>
      <c r="R45" s="53">
        <v>0</v>
      </c>
      <c r="S45" s="53">
        <v>0</v>
      </c>
      <c r="T45" s="53">
        <v>3241.39</v>
      </c>
      <c r="U45" s="53">
        <v>0</v>
      </c>
      <c r="V45" s="53">
        <v>0</v>
      </c>
      <c r="W45" s="53">
        <v>0</v>
      </c>
      <c r="X45" s="53">
        <v>0</v>
      </c>
      <c r="Y45" s="53">
        <v>20824.900000000001</v>
      </c>
      <c r="Z45" s="53">
        <v>0</v>
      </c>
      <c r="AA45" s="53">
        <v>0</v>
      </c>
      <c r="AB45" s="53">
        <v>0</v>
      </c>
      <c r="AC45" s="53">
        <v>0</v>
      </c>
      <c r="AD45" s="53">
        <v>4642.47</v>
      </c>
      <c r="AE45" s="51" t="s">
        <v>2609</v>
      </c>
    </row>
    <row r="46" spans="1:31" x14ac:dyDescent="0.2">
      <c r="A46" s="51" t="s">
        <v>65</v>
      </c>
      <c r="B46" s="53">
        <v>0</v>
      </c>
      <c r="C46" s="53">
        <v>0</v>
      </c>
      <c r="D46" s="53">
        <v>6559.55</v>
      </c>
      <c r="E46" s="53">
        <v>10986.1</v>
      </c>
      <c r="F46" s="53">
        <v>11843.87</v>
      </c>
      <c r="G46" s="53">
        <v>0</v>
      </c>
      <c r="H46" s="53">
        <v>9718.7099999999991</v>
      </c>
      <c r="I46" s="53">
        <v>0</v>
      </c>
      <c r="J46" s="53">
        <v>37714.769999999997</v>
      </c>
      <c r="K46" s="53">
        <v>0</v>
      </c>
      <c r="L46" s="53">
        <v>3621.89</v>
      </c>
      <c r="M46" s="53">
        <v>0</v>
      </c>
      <c r="N46" s="53">
        <v>0</v>
      </c>
      <c r="O46" s="53">
        <v>9494.02</v>
      </c>
      <c r="P46" s="53">
        <v>0</v>
      </c>
      <c r="Q46" s="53">
        <v>1912.81</v>
      </c>
      <c r="R46" s="53">
        <v>0</v>
      </c>
      <c r="S46" s="53">
        <v>0</v>
      </c>
      <c r="T46" s="53">
        <v>0</v>
      </c>
      <c r="U46" s="53">
        <v>0</v>
      </c>
      <c r="V46" s="53">
        <v>7110.71</v>
      </c>
      <c r="W46" s="53">
        <v>2172.27</v>
      </c>
      <c r="X46" s="53">
        <v>4057.1</v>
      </c>
      <c r="Y46" s="53">
        <v>13776.87</v>
      </c>
      <c r="Z46" s="53">
        <v>0</v>
      </c>
      <c r="AA46" s="53">
        <v>0</v>
      </c>
      <c r="AB46" s="53">
        <v>0</v>
      </c>
      <c r="AC46" s="53">
        <v>0</v>
      </c>
      <c r="AD46" s="53">
        <v>0</v>
      </c>
      <c r="AE46" s="51" t="s">
        <v>2609</v>
      </c>
    </row>
    <row r="47" spans="1:31" x14ac:dyDescent="0.2">
      <c r="A47" s="51" t="s">
        <v>68</v>
      </c>
      <c r="B47" s="53">
        <v>0</v>
      </c>
      <c r="C47" s="53">
        <v>0</v>
      </c>
      <c r="D47" s="53">
        <v>0</v>
      </c>
      <c r="E47" s="53">
        <v>0</v>
      </c>
      <c r="F47" s="53">
        <v>0</v>
      </c>
      <c r="G47" s="53">
        <v>0</v>
      </c>
      <c r="H47" s="53">
        <v>0</v>
      </c>
      <c r="I47" s="53">
        <v>0</v>
      </c>
      <c r="J47" s="53">
        <v>3883.75</v>
      </c>
      <c r="K47" s="53">
        <v>0</v>
      </c>
      <c r="L47" s="53">
        <v>0</v>
      </c>
      <c r="M47" s="53">
        <v>0</v>
      </c>
      <c r="N47" s="53">
        <v>0</v>
      </c>
      <c r="O47" s="53">
        <v>220.9</v>
      </c>
      <c r="P47" s="53">
        <v>2255.84</v>
      </c>
      <c r="Q47" s="53">
        <v>3132.98</v>
      </c>
      <c r="R47" s="53">
        <v>264.01</v>
      </c>
      <c r="S47" s="53">
        <v>0</v>
      </c>
      <c r="T47" s="53">
        <v>0</v>
      </c>
      <c r="U47" s="53">
        <v>0</v>
      </c>
      <c r="V47" s="53">
        <v>0</v>
      </c>
      <c r="W47" s="53">
        <v>0</v>
      </c>
      <c r="X47" s="53">
        <v>2707</v>
      </c>
      <c r="Y47" s="53">
        <v>35298.03</v>
      </c>
      <c r="Z47" s="53">
        <v>924.17</v>
      </c>
      <c r="AA47" s="53">
        <v>0</v>
      </c>
      <c r="AB47" s="53">
        <v>0</v>
      </c>
      <c r="AC47" s="53">
        <v>17882.12</v>
      </c>
      <c r="AD47" s="53">
        <v>9135.23</v>
      </c>
      <c r="AE47" s="51" t="s">
        <v>2609</v>
      </c>
    </row>
    <row r="48" spans="1:31" x14ac:dyDescent="0.2">
      <c r="A48" s="51" t="s">
        <v>1895</v>
      </c>
      <c r="B48" s="53">
        <v>0</v>
      </c>
      <c r="C48" s="53">
        <v>0</v>
      </c>
      <c r="D48" s="53">
        <v>0</v>
      </c>
      <c r="E48" s="53">
        <v>0</v>
      </c>
      <c r="F48" s="53">
        <v>0</v>
      </c>
      <c r="G48" s="53">
        <v>0</v>
      </c>
      <c r="H48" s="53">
        <v>0</v>
      </c>
      <c r="I48" s="53">
        <v>0</v>
      </c>
      <c r="J48" s="53">
        <v>1390</v>
      </c>
      <c r="K48" s="53">
        <v>0</v>
      </c>
      <c r="L48" s="53">
        <v>0</v>
      </c>
      <c r="M48" s="53">
        <v>0</v>
      </c>
      <c r="N48" s="53">
        <v>0</v>
      </c>
      <c r="O48" s="53">
        <v>0</v>
      </c>
      <c r="P48" s="53">
        <v>0</v>
      </c>
      <c r="Q48" s="53">
        <v>95404.53</v>
      </c>
      <c r="R48" s="53">
        <v>22320</v>
      </c>
      <c r="S48" s="53">
        <v>0</v>
      </c>
      <c r="T48" s="53">
        <v>0</v>
      </c>
      <c r="U48" s="53">
        <v>0</v>
      </c>
      <c r="V48" s="53">
        <v>0</v>
      </c>
      <c r="W48" s="53">
        <v>0</v>
      </c>
      <c r="X48" s="53">
        <v>0</v>
      </c>
      <c r="Y48" s="53">
        <v>0</v>
      </c>
      <c r="Z48" s="53">
        <v>0</v>
      </c>
      <c r="AA48" s="53">
        <v>0</v>
      </c>
      <c r="AB48" s="53">
        <v>0</v>
      </c>
      <c r="AC48" s="53">
        <v>0</v>
      </c>
      <c r="AD48" s="53">
        <v>0</v>
      </c>
      <c r="AE48" s="51" t="s">
        <v>2609</v>
      </c>
    </row>
    <row r="49" spans="1:31" x14ac:dyDescent="0.2">
      <c r="A49" s="51" t="s">
        <v>91</v>
      </c>
      <c r="B49" s="53">
        <v>0</v>
      </c>
      <c r="C49" s="53">
        <v>0</v>
      </c>
      <c r="D49" s="53">
        <v>0</v>
      </c>
      <c r="E49" s="53">
        <v>0</v>
      </c>
      <c r="F49" s="53">
        <v>22623.23</v>
      </c>
      <c r="G49" s="53">
        <v>0</v>
      </c>
      <c r="H49" s="53">
        <v>0</v>
      </c>
      <c r="I49" s="53">
        <v>0</v>
      </c>
      <c r="J49" s="53">
        <v>8826.7199999999993</v>
      </c>
      <c r="K49" s="53">
        <v>7498.23</v>
      </c>
      <c r="L49" s="53">
        <v>0</v>
      </c>
      <c r="M49" s="53">
        <v>1390</v>
      </c>
      <c r="N49" s="53">
        <v>0</v>
      </c>
      <c r="O49" s="53">
        <v>3194.13</v>
      </c>
      <c r="P49" s="53">
        <v>0</v>
      </c>
      <c r="Q49" s="53">
        <v>0</v>
      </c>
      <c r="R49" s="53">
        <v>18040.849999999999</v>
      </c>
      <c r="S49" s="53">
        <v>6880.67</v>
      </c>
      <c r="T49" s="53">
        <v>9013.43</v>
      </c>
      <c r="U49" s="53">
        <v>0</v>
      </c>
      <c r="V49" s="53">
        <v>0</v>
      </c>
      <c r="W49" s="53">
        <v>39883.120000000003</v>
      </c>
      <c r="X49" s="53">
        <v>0</v>
      </c>
      <c r="Y49" s="53">
        <v>0</v>
      </c>
      <c r="Z49" s="53">
        <v>0</v>
      </c>
      <c r="AA49" s="53">
        <v>0</v>
      </c>
      <c r="AB49" s="53">
        <v>0</v>
      </c>
      <c r="AC49" s="53">
        <v>0</v>
      </c>
      <c r="AD49" s="53">
        <v>0</v>
      </c>
      <c r="AE49" s="51" t="s">
        <v>2609</v>
      </c>
    </row>
    <row r="50" spans="1:31" x14ac:dyDescent="0.2">
      <c r="A50" s="51" t="s">
        <v>92</v>
      </c>
      <c r="B50" s="53">
        <v>0</v>
      </c>
      <c r="C50" s="53">
        <v>0</v>
      </c>
      <c r="D50" s="53">
        <v>370.68</v>
      </c>
      <c r="E50" s="53">
        <v>4808.26</v>
      </c>
      <c r="F50" s="53">
        <v>16369.67</v>
      </c>
      <c r="G50" s="53">
        <v>0</v>
      </c>
      <c r="H50" s="53">
        <v>0</v>
      </c>
      <c r="I50" s="53">
        <v>770.9</v>
      </c>
      <c r="J50" s="53">
        <v>16909.43</v>
      </c>
      <c r="K50" s="53">
        <v>0</v>
      </c>
      <c r="L50" s="53">
        <v>0</v>
      </c>
      <c r="M50" s="53">
        <v>0</v>
      </c>
      <c r="N50" s="53">
        <v>0</v>
      </c>
      <c r="O50" s="53">
        <v>994.05</v>
      </c>
      <c r="P50" s="53">
        <v>0</v>
      </c>
      <c r="Q50" s="53">
        <v>0</v>
      </c>
      <c r="R50" s="53">
        <v>5944.7</v>
      </c>
      <c r="S50" s="53">
        <v>0</v>
      </c>
      <c r="T50" s="53">
        <v>0</v>
      </c>
      <c r="U50" s="53">
        <v>0</v>
      </c>
      <c r="V50" s="53">
        <v>0</v>
      </c>
      <c r="W50" s="53">
        <v>38824.11</v>
      </c>
      <c r="X50" s="53">
        <v>0</v>
      </c>
      <c r="Y50" s="53">
        <v>14944.31</v>
      </c>
      <c r="Z50" s="53">
        <v>0</v>
      </c>
      <c r="AA50" s="53">
        <v>0</v>
      </c>
      <c r="AB50" s="53">
        <v>0</v>
      </c>
      <c r="AC50" s="53">
        <v>0</v>
      </c>
      <c r="AD50" s="53">
        <v>0</v>
      </c>
      <c r="AE50" s="51" t="s">
        <v>2609</v>
      </c>
    </row>
    <row r="51" spans="1:31" x14ac:dyDescent="0.2">
      <c r="A51" s="51" t="s">
        <v>93</v>
      </c>
      <c r="B51" s="53">
        <v>0</v>
      </c>
      <c r="C51" s="53">
        <v>0</v>
      </c>
      <c r="D51" s="53">
        <v>0</v>
      </c>
      <c r="E51" s="53">
        <v>0</v>
      </c>
      <c r="F51" s="53">
        <v>0</v>
      </c>
      <c r="G51" s="53">
        <v>0</v>
      </c>
      <c r="H51" s="53">
        <v>0</v>
      </c>
      <c r="I51" s="53">
        <v>0</v>
      </c>
      <c r="J51" s="53">
        <v>1765.34</v>
      </c>
      <c r="K51" s="53">
        <v>0</v>
      </c>
      <c r="L51" s="53">
        <v>0</v>
      </c>
      <c r="M51" s="53">
        <v>13351.09</v>
      </c>
      <c r="N51" s="53">
        <v>0</v>
      </c>
      <c r="O51" s="53">
        <v>6762.92</v>
      </c>
      <c r="P51" s="53">
        <v>0</v>
      </c>
      <c r="Q51" s="53">
        <v>24127.32</v>
      </c>
      <c r="R51" s="53">
        <v>0</v>
      </c>
      <c r="S51" s="53">
        <v>0</v>
      </c>
      <c r="T51" s="53">
        <v>0</v>
      </c>
      <c r="U51" s="53">
        <v>0</v>
      </c>
      <c r="V51" s="53">
        <v>3612.07</v>
      </c>
      <c r="W51" s="53">
        <v>0</v>
      </c>
      <c r="X51" s="53">
        <v>23652.41</v>
      </c>
      <c r="Y51" s="53">
        <v>76001.710000000006</v>
      </c>
      <c r="Z51" s="53">
        <v>0</v>
      </c>
      <c r="AA51" s="53">
        <v>0</v>
      </c>
      <c r="AB51" s="53">
        <v>0</v>
      </c>
      <c r="AC51" s="53">
        <v>0</v>
      </c>
      <c r="AD51" s="53">
        <v>0</v>
      </c>
      <c r="AE51" s="51" t="s">
        <v>2609</v>
      </c>
    </row>
    <row r="52" spans="1:31" x14ac:dyDescent="0.2">
      <c r="A52" s="51" t="s">
        <v>86</v>
      </c>
      <c r="B52" s="53">
        <v>0</v>
      </c>
      <c r="C52" s="53">
        <v>0</v>
      </c>
      <c r="D52" s="53">
        <v>0</v>
      </c>
      <c r="E52" s="53">
        <v>0</v>
      </c>
      <c r="F52" s="53">
        <v>0</v>
      </c>
      <c r="G52" s="53">
        <v>0</v>
      </c>
      <c r="H52" s="53">
        <v>0</v>
      </c>
      <c r="I52" s="53">
        <v>0</v>
      </c>
      <c r="J52" s="53">
        <v>2998.97</v>
      </c>
      <c r="K52" s="53">
        <v>4073.32</v>
      </c>
      <c r="L52" s="53">
        <v>0</v>
      </c>
      <c r="M52" s="53">
        <v>422.43</v>
      </c>
      <c r="N52" s="53">
        <v>0</v>
      </c>
      <c r="O52" s="53">
        <v>10398.69</v>
      </c>
      <c r="P52" s="53">
        <v>4323.5200000000004</v>
      </c>
      <c r="Q52" s="53">
        <v>881.16</v>
      </c>
      <c r="R52" s="53">
        <v>0</v>
      </c>
      <c r="S52" s="53">
        <v>3220.39</v>
      </c>
      <c r="T52" s="53">
        <v>0</v>
      </c>
      <c r="U52" s="53">
        <v>0</v>
      </c>
      <c r="V52" s="53">
        <v>6694.89</v>
      </c>
      <c r="W52" s="53">
        <v>0</v>
      </c>
      <c r="X52" s="53">
        <v>4541.8999999999996</v>
      </c>
      <c r="Y52" s="53">
        <v>12572.41</v>
      </c>
      <c r="Z52" s="53">
        <v>11692.85</v>
      </c>
      <c r="AA52" s="53">
        <v>3888.8</v>
      </c>
      <c r="AB52" s="53">
        <v>9426.0400000000009</v>
      </c>
      <c r="AC52" s="53">
        <v>0</v>
      </c>
      <c r="AD52" s="53">
        <v>0</v>
      </c>
      <c r="AE52" s="51" t="s">
        <v>2609</v>
      </c>
    </row>
    <row r="53" spans="1:31" x14ac:dyDescent="0.2">
      <c r="A53" s="51" t="s">
        <v>87</v>
      </c>
      <c r="B53" s="53">
        <v>0</v>
      </c>
      <c r="C53" s="53">
        <v>0</v>
      </c>
      <c r="D53" s="53">
        <v>0</v>
      </c>
      <c r="E53" s="53">
        <v>0</v>
      </c>
      <c r="F53" s="53">
        <v>0</v>
      </c>
      <c r="G53" s="53">
        <v>0</v>
      </c>
      <c r="H53" s="53">
        <v>36049.74</v>
      </c>
      <c r="I53" s="53">
        <v>0</v>
      </c>
      <c r="J53" s="53">
        <v>8826.7199999999993</v>
      </c>
      <c r="K53" s="53">
        <v>4060.79</v>
      </c>
      <c r="L53" s="53">
        <v>0</v>
      </c>
      <c r="M53" s="53">
        <v>0</v>
      </c>
      <c r="N53" s="53">
        <v>0</v>
      </c>
      <c r="O53" s="53">
        <v>0</v>
      </c>
      <c r="P53" s="53">
        <v>13245.06</v>
      </c>
      <c r="Q53" s="53">
        <v>31632.91</v>
      </c>
      <c r="R53" s="53">
        <v>0</v>
      </c>
      <c r="S53" s="53">
        <v>0</v>
      </c>
      <c r="T53" s="53">
        <v>0</v>
      </c>
      <c r="U53" s="53">
        <v>0</v>
      </c>
      <c r="V53" s="53">
        <v>0</v>
      </c>
      <c r="W53" s="53">
        <v>0</v>
      </c>
      <c r="X53" s="53">
        <v>0</v>
      </c>
      <c r="Y53" s="53">
        <v>28914.58</v>
      </c>
      <c r="Z53" s="53">
        <v>0</v>
      </c>
      <c r="AA53" s="53">
        <v>0</v>
      </c>
      <c r="AB53" s="53">
        <v>0</v>
      </c>
      <c r="AC53" s="53">
        <v>0</v>
      </c>
      <c r="AD53" s="53">
        <v>0</v>
      </c>
      <c r="AE53" s="51" t="s">
        <v>2609</v>
      </c>
    </row>
    <row r="54" spans="1:31" x14ac:dyDescent="0.2">
      <c r="A54" s="51" t="s">
        <v>90</v>
      </c>
      <c r="B54" s="53">
        <v>0</v>
      </c>
      <c r="C54" s="53">
        <v>0</v>
      </c>
      <c r="D54" s="53">
        <v>0</v>
      </c>
      <c r="E54" s="53">
        <v>0</v>
      </c>
      <c r="F54" s="53">
        <v>0</v>
      </c>
      <c r="G54" s="53">
        <v>0</v>
      </c>
      <c r="H54" s="53">
        <v>0</v>
      </c>
      <c r="I54" s="53">
        <v>0</v>
      </c>
      <c r="J54" s="53">
        <v>0</v>
      </c>
      <c r="K54" s="53">
        <v>0</v>
      </c>
      <c r="L54" s="53">
        <v>880.03</v>
      </c>
      <c r="M54" s="53">
        <v>0</v>
      </c>
      <c r="N54" s="53">
        <v>0</v>
      </c>
      <c r="O54" s="53">
        <v>0</v>
      </c>
      <c r="P54" s="53">
        <v>6993.1</v>
      </c>
      <c r="Q54" s="53">
        <v>0</v>
      </c>
      <c r="R54" s="53">
        <v>0</v>
      </c>
      <c r="S54" s="53">
        <v>0</v>
      </c>
      <c r="T54" s="53">
        <v>0</v>
      </c>
      <c r="U54" s="53">
        <v>0</v>
      </c>
      <c r="V54" s="53">
        <v>0</v>
      </c>
      <c r="W54" s="53">
        <v>0</v>
      </c>
      <c r="X54" s="53">
        <v>530.14</v>
      </c>
      <c r="Y54" s="53">
        <v>25605.77</v>
      </c>
      <c r="Z54" s="53">
        <v>0</v>
      </c>
      <c r="AA54" s="53">
        <v>21121.43</v>
      </c>
      <c r="AB54" s="53">
        <v>0</v>
      </c>
      <c r="AC54" s="53">
        <v>55443.32</v>
      </c>
      <c r="AD54" s="53">
        <v>13279.44</v>
      </c>
      <c r="AE54" s="51" t="s">
        <v>2609</v>
      </c>
    </row>
    <row r="55" spans="1:31" x14ac:dyDescent="0.2">
      <c r="A55" s="51" t="s">
        <v>94</v>
      </c>
      <c r="B55" s="53">
        <v>0</v>
      </c>
      <c r="C55" s="53">
        <v>0</v>
      </c>
      <c r="D55" s="53">
        <v>7458.36</v>
      </c>
      <c r="E55" s="53">
        <v>0</v>
      </c>
      <c r="F55" s="53">
        <v>0</v>
      </c>
      <c r="G55" s="53">
        <v>9278.6299999999992</v>
      </c>
      <c r="H55" s="53">
        <v>0</v>
      </c>
      <c r="I55" s="53">
        <v>0</v>
      </c>
      <c r="J55" s="53">
        <v>13443.35</v>
      </c>
      <c r="K55" s="53">
        <v>0</v>
      </c>
      <c r="L55" s="53">
        <v>0</v>
      </c>
      <c r="M55" s="53">
        <v>0</v>
      </c>
      <c r="N55" s="53">
        <v>0</v>
      </c>
      <c r="O55" s="53">
        <v>1104.5</v>
      </c>
      <c r="P55" s="53">
        <v>3872.13</v>
      </c>
      <c r="Q55" s="53">
        <v>0</v>
      </c>
      <c r="R55" s="53">
        <v>0</v>
      </c>
      <c r="S55" s="53">
        <v>0</v>
      </c>
      <c r="T55" s="53">
        <v>0</v>
      </c>
      <c r="U55" s="53">
        <v>0</v>
      </c>
      <c r="V55" s="53">
        <v>0</v>
      </c>
      <c r="W55" s="53">
        <v>3529.04</v>
      </c>
      <c r="X55" s="53">
        <v>0</v>
      </c>
      <c r="Y55" s="53">
        <v>19768.61</v>
      </c>
      <c r="Z55" s="53">
        <v>0</v>
      </c>
      <c r="AA55" s="53">
        <v>0</v>
      </c>
      <c r="AB55" s="53">
        <v>0</v>
      </c>
      <c r="AC55" s="53">
        <v>12619.97</v>
      </c>
      <c r="AD55" s="53">
        <v>29416.87</v>
      </c>
      <c r="AE55" s="51" t="s">
        <v>2609</v>
      </c>
    </row>
    <row r="56" spans="1:31" x14ac:dyDescent="0.2">
      <c r="A56" s="51" t="s">
        <v>96</v>
      </c>
      <c r="B56" s="53">
        <v>0</v>
      </c>
      <c r="C56" s="53">
        <v>11369.4</v>
      </c>
      <c r="D56" s="53">
        <v>0</v>
      </c>
      <c r="E56" s="53">
        <v>0</v>
      </c>
      <c r="F56" s="53">
        <v>0</v>
      </c>
      <c r="G56" s="53">
        <v>0</v>
      </c>
      <c r="H56" s="53">
        <v>0</v>
      </c>
      <c r="I56" s="53">
        <v>20803.900000000001</v>
      </c>
      <c r="J56" s="53">
        <v>1059.21</v>
      </c>
      <c r="K56" s="53">
        <v>11071.81</v>
      </c>
      <c r="L56" s="53">
        <v>0</v>
      </c>
      <c r="M56" s="53">
        <v>0</v>
      </c>
      <c r="N56" s="53">
        <v>0</v>
      </c>
      <c r="O56" s="53">
        <v>331.35</v>
      </c>
      <c r="P56" s="53">
        <v>1900.95</v>
      </c>
      <c r="Q56" s="53">
        <v>3955.73</v>
      </c>
      <c r="R56" s="53">
        <v>5946.2</v>
      </c>
      <c r="S56" s="53">
        <v>0</v>
      </c>
      <c r="T56" s="53">
        <v>0</v>
      </c>
      <c r="U56" s="53">
        <v>0</v>
      </c>
      <c r="V56" s="53">
        <v>0</v>
      </c>
      <c r="W56" s="53">
        <v>62325.79</v>
      </c>
      <c r="X56" s="53">
        <v>0</v>
      </c>
      <c r="Y56" s="53">
        <v>0</v>
      </c>
      <c r="Z56" s="53">
        <v>0</v>
      </c>
      <c r="AA56" s="53">
        <v>0</v>
      </c>
      <c r="AB56" s="53">
        <v>0</v>
      </c>
      <c r="AC56" s="53">
        <v>0</v>
      </c>
      <c r="AD56" s="53">
        <v>0</v>
      </c>
      <c r="AE56" s="51" t="s">
        <v>2609</v>
      </c>
    </row>
    <row r="57" spans="1:31" x14ac:dyDescent="0.2">
      <c r="A57" s="51" t="s">
        <v>628</v>
      </c>
      <c r="B57" s="53">
        <v>100076.92</v>
      </c>
      <c r="C57" s="53">
        <v>0</v>
      </c>
      <c r="D57" s="53">
        <v>0</v>
      </c>
      <c r="E57" s="53">
        <v>0</v>
      </c>
      <c r="F57" s="53">
        <v>0</v>
      </c>
      <c r="G57" s="53">
        <v>0</v>
      </c>
      <c r="H57" s="53">
        <v>0</v>
      </c>
      <c r="I57" s="53">
        <v>0</v>
      </c>
      <c r="J57" s="53">
        <v>0</v>
      </c>
      <c r="K57" s="53">
        <v>0</v>
      </c>
      <c r="L57" s="53">
        <v>0</v>
      </c>
      <c r="M57" s="53">
        <v>0</v>
      </c>
      <c r="N57" s="53">
        <v>0</v>
      </c>
      <c r="O57" s="53">
        <v>0</v>
      </c>
      <c r="P57" s="53">
        <v>0</v>
      </c>
      <c r="Q57" s="53">
        <v>0</v>
      </c>
      <c r="R57" s="53">
        <v>0</v>
      </c>
      <c r="S57" s="53">
        <v>0</v>
      </c>
      <c r="T57" s="53">
        <v>0</v>
      </c>
      <c r="U57" s="53">
        <v>0</v>
      </c>
      <c r="V57" s="53">
        <v>0</v>
      </c>
      <c r="W57" s="53">
        <v>0</v>
      </c>
      <c r="X57" s="53">
        <v>0</v>
      </c>
      <c r="Y57" s="53">
        <v>0</v>
      </c>
      <c r="Z57" s="53">
        <v>0</v>
      </c>
      <c r="AA57" s="53">
        <v>0</v>
      </c>
      <c r="AB57" s="53">
        <v>0</v>
      </c>
      <c r="AC57" s="53">
        <v>0</v>
      </c>
      <c r="AD57" s="53">
        <v>0</v>
      </c>
      <c r="AE57" s="51" t="s">
        <v>2609</v>
      </c>
    </row>
    <row r="58" spans="1:31" x14ac:dyDescent="0.2">
      <c r="A58" s="51" t="s">
        <v>97</v>
      </c>
      <c r="B58" s="53">
        <v>0</v>
      </c>
      <c r="C58" s="53">
        <v>0</v>
      </c>
      <c r="D58" s="53">
        <v>0</v>
      </c>
      <c r="E58" s="53">
        <v>0</v>
      </c>
      <c r="F58" s="53">
        <v>0</v>
      </c>
      <c r="G58" s="53">
        <v>0</v>
      </c>
      <c r="H58" s="53">
        <v>0</v>
      </c>
      <c r="I58" s="53">
        <v>0</v>
      </c>
      <c r="J58" s="53">
        <v>20346.07</v>
      </c>
      <c r="K58" s="53">
        <v>0</v>
      </c>
      <c r="L58" s="53">
        <v>2471.27</v>
      </c>
      <c r="M58" s="53">
        <v>0</v>
      </c>
      <c r="N58" s="53">
        <v>0</v>
      </c>
      <c r="O58" s="53">
        <v>16226.38</v>
      </c>
      <c r="P58" s="53">
        <v>0</v>
      </c>
      <c r="Q58" s="53">
        <v>880.09</v>
      </c>
      <c r="R58" s="53">
        <v>4263.88</v>
      </c>
      <c r="S58" s="53">
        <v>6087.24</v>
      </c>
      <c r="T58" s="53">
        <v>0</v>
      </c>
      <c r="U58" s="53">
        <v>0</v>
      </c>
      <c r="V58" s="53">
        <v>201.27</v>
      </c>
      <c r="W58" s="53">
        <v>4053.11</v>
      </c>
      <c r="X58" s="53">
        <v>0</v>
      </c>
      <c r="Y58" s="53">
        <v>33283.1</v>
      </c>
      <c r="Z58" s="53">
        <v>29800.57</v>
      </c>
      <c r="AA58" s="53">
        <v>0</v>
      </c>
      <c r="AB58" s="53">
        <v>0</v>
      </c>
      <c r="AC58" s="53">
        <v>0</v>
      </c>
      <c r="AD58" s="53">
        <v>0</v>
      </c>
      <c r="AE58" s="51" t="s">
        <v>2609</v>
      </c>
    </row>
    <row r="59" spans="1:31" x14ac:dyDescent="0.2">
      <c r="A59" s="51" t="s">
        <v>98</v>
      </c>
      <c r="B59" s="53">
        <v>0</v>
      </c>
      <c r="C59" s="53">
        <v>176.53</v>
      </c>
      <c r="D59" s="53">
        <v>2980.37</v>
      </c>
      <c r="E59" s="53">
        <v>0</v>
      </c>
      <c r="F59" s="53">
        <v>0</v>
      </c>
      <c r="G59" s="53">
        <v>0</v>
      </c>
      <c r="H59" s="53">
        <v>0</v>
      </c>
      <c r="I59" s="53">
        <v>0</v>
      </c>
      <c r="J59" s="53">
        <v>0</v>
      </c>
      <c r="K59" s="53">
        <v>0</v>
      </c>
      <c r="L59" s="53">
        <v>9198.48</v>
      </c>
      <c r="M59" s="53">
        <v>17103.150000000001</v>
      </c>
      <c r="N59" s="53">
        <v>0</v>
      </c>
      <c r="O59" s="53">
        <v>21714.78</v>
      </c>
      <c r="P59" s="53">
        <v>11112.44</v>
      </c>
      <c r="Q59" s="53">
        <v>2450.56</v>
      </c>
      <c r="R59" s="53">
        <v>4586.46</v>
      </c>
      <c r="S59" s="53">
        <v>0</v>
      </c>
      <c r="T59" s="53">
        <v>0</v>
      </c>
      <c r="U59" s="53">
        <v>0</v>
      </c>
      <c r="V59" s="53">
        <v>0</v>
      </c>
      <c r="W59" s="53">
        <v>14569</v>
      </c>
      <c r="X59" s="53">
        <v>0</v>
      </c>
      <c r="Y59" s="53">
        <v>26613.59</v>
      </c>
      <c r="Z59" s="53">
        <v>7115.28</v>
      </c>
      <c r="AA59" s="53">
        <v>0</v>
      </c>
      <c r="AB59" s="53">
        <v>0</v>
      </c>
      <c r="AC59" s="53">
        <v>0</v>
      </c>
      <c r="AD59" s="53">
        <v>0</v>
      </c>
      <c r="AE59" s="51" t="s">
        <v>2609</v>
      </c>
    </row>
    <row r="60" spans="1:31" x14ac:dyDescent="0.2">
      <c r="A60" s="51" t="s">
        <v>1889</v>
      </c>
      <c r="B60" s="53">
        <v>0</v>
      </c>
      <c r="C60" s="53">
        <v>0</v>
      </c>
      <c r="D60" s="53">
        <v>0</v>
      </c>
      <c r="E60" s="53">
        <v>0</v>
      </c>
      <c r="F60" s="53">
        <v>37851.61</v>
      </c>
      <c r="G60" s="53">
        <v>0</v>
      </c>
      <c r="H60" s="53">
        <v>0</v>
      </c>
      <c r="I60" s="53">
        <v>0</v>
      </c>
      <c r="J60" s="53">
        <v>0</v>
      </c>
      <c r="K60" s="53">
        <v>0</v>
      </c>
      <c r="L60" s="53">
        <v>18967.330000000002</v>
      </c>
      <c r="M60" s="53">
        <v>0</v>
      </c>
      <c r="N60" s="53">
        <v>0</v>
      </c>
      <c r="O60" s="53">
        <v>773.15</v>
      </c>
      <c r="P60" s="53">
        <v>13591.96</v>
      </c>
      <c r="Q60" s="53">
        <v>2344.37</v>
      </c>
      <c r="R60" s="53">
        <v>3566.36</v>
      </c>
      <c r="S60" s="53">
        <v>6064.27</v>
      </c>
      <c r="T60" s="53">
        <v>48648.26</v>
      </c>
      <c r="U60" s="53">
        <v>0</v>
      </c>
      <c r="V60" s="53">
        <v>0</v>
      </c>
      <c r="W60" s="53">
        <v>0</v>
      </c>
      <c r="X60" s="53">
        <v>0</v>
      </c>
      <c r="Y60" s="53">
        <v>0</v>
      </c>
      <c r="Z60" s="53">
        <v>0</v>
      </c>
      <c r="AA60" s="53">
        <v>0</v>
      </c>
      <c r="AB60" s="53">
        <v>0</v>
      </c>
      <c r="AC60" s="53">
        <v>0</v>
      </c>
      <c r="AD60" s="53">
        <v>0</v>
      </c>
      <c r="AE60" s="51" t="s">
        <v>2609</v>
      </c>
    </row>
    <row r="61" spans="1:31" x14ac:dyDescent="0.2">
      <c r="A61" s="51" t="s">
        <v>1890</v>
      </c>
      <c r="B61" s="53">
        <v>0</v>
      </c>
      <c r="C61" s="53">
        <v>5237.58</v>
      </c>
      <c r="D61" s="53">
        <v>94966.21</v>
      </c>
      <c r="E61" s="53">
        <v>0</v>
      </c>
      <c r="F61" s="53">
        <v>0</v>
      </c>
      <c r="G61" s="53">
        <v>0</v>
      </c>
      <c r="H61" s="53">
        <v>0</v>
      </c>
      <c r="I61" s="53">
        <v>0</v>
      </c>
      <c r="J61" s="53">
        <v>0</v>
      </c>
      <c r="K61" s="53">
        <v>0</v>
      </c>
      <c r="L61" s="53">
        <v>0</v>
      </c>
      <c r="M61" s="53">
        <v>0</v>
      </c>
      <c r="N61" s="53">
        <v>0</v>
      </c>
      <c r="O61" s="53">
        <v>0</v>
      </c>
      <c r="P61" s="53">
        <v>0</v>
      </c>
      <c r="Q61" s="53">
        <v>0</v>
      </c>
      <c r="R61" s="53">
        <v>0</v>
      </c>
      <c r="S61" s="53">
        <v>0</v>
      </c>
      <c r="T61" s="53">
        <v>0</v>
      </c>
      <c r="U61" s="53">
        <v>0</v>
      </c>
      <c r="V61" s="53">
        <v>0</v>
      </c>
      <c r="W61" s="53">
        <v>0</v>
      </c>
      <c r="X61" s="53">
        <v>0</v>
      </c>
      <c r="Y61" s="53">
        <v>0</v>
      </c>
      <c r="Z61" s="53">
        <v>0</v>
      </c>
      <c r="AA61" s="53">
        <v>0</v>
      </c>
      <c r="AB61" s="53">
        <v>0</v>
      </c>
      <c r="AC61" s="53">
        <v>0</v>
      </c>
      <c r="AD61" s="53">
        <v>0</v>
      </c>
      <c r="AE61" s="51" t="s">
        <v>2609</v>
      </c>
    </row>
    <row r="62" spans="1:31" x14ac:dyDescent="0.2">
      <c r="A62" s="51" t="s">
        <v>77</v>
      </c>
      <c r="B62" s="53">
        <v>0</v>
      </c>
      <c r="C62" s="53">
        <v>2114.2399999999998</v>
      </c>
      <c r="D62" s="53">
        <v>0</v>
      </c>
      <c r="E62" s="53">
        <v>0</v>
      </c>
      <c r="F62" s="53">
        <v>0</v>
      </c>
      <c r="G62" s="53">
        <v>0</v>
      </c>
      <c r="H62" s="53">
        <v>0</v>
      </c>
      <c r="I62" s="53">
        <v>0</v>
      </c>
      <c r="J62" s="53">
        <v>0</v>
      </c>
      <c r="K62" s="53">
        <v>0</v>
      </c>
      <c r="L62" s="53">
        <v>0</v>
      </c>
      <c r="M62" s="53">
        <v>1060.29</v>
      </c>
      <c r="N62" s="53">
        <v>0</v>
      </c>
      <c r="O62" s="53">
        <v>0</v>
      </c>
      <c r="P62" s="53">
        <v>0</v>
      </c>
      <c r="Q62" s="53">
        <v>4648.01</v>
      </c>
      <c r="R62" s="53">
        <v>28176.89</v>
      </c>
      <c r="S62" s="53">
        <v>0</v>
      </c>
      <c r="T62" s="53">
        <v>11963.03</v>
      </c>
      <c r="U62" s="53">
        <v>0</v>
      </c>
      <c r="V62" s="53">
        <v>3397.91</v>
      </c>
      <c r="W62" s="53">
        <v>4620.32</v>
      </c>
      <c r="X62" s="53">
        <v>0</v>
      </c>
      <c r="Y62" s="53">
        <v>34388.53</v>
      </c>
      <c r="Z62" s="53">
        <v>0</v>
      </c>
      <c r="AA62" s="53">
        <v>40119.730000000003</v>
      </c>
      <c r="AB62" s="53">
        <v>0</v>
      </c>
      <c r="AC62" s="53">
        <v>0</v>
      </c>
      <c r="AD62" s="53">
        <v>0</v>
      </c>
      <c r="AE62" s="51" t="s">
        <v>2609</v>
      </c>
    </row>
    <row r="63" spans="1:31" x14ac:dyDescent="0.2">
      <c r="A63" s="51" t="s">
        <v>81</v>
      </c>
      <c r="B63" s="53">
        <v>0</v>
      </c>
      <c r="C63" s="53">
        <v>70.599999999999994</v>
      </c>
      <c r="D63" s="53">
        <v>0</v>
      </c>
      <c r="E63" s="53">
        <v>0</v>
      </c>
      <c r="F63" s="53">
        <v>0</v>
      </c>
      <c r="G63" s="53">
        <v>0</v>
      </c>
      <c r="H63" s="53">
        <v>0</v>
      </c>
      <c r="I63" s="53">
        <v>0</v>
      </c>
      <c r="J63" s="53">
        <v>0</v>
      </c>
      <c r="K63" s="53">
        <v>0</v>
      </c>
      <c r="L63" s="53">
        <v>0</v>
      </c>
      <c r="M63" s="53">
        <v>0</v>
      </c>
      <c r="N63" s="53">
        <v>0</v>
      </c>
      <c r="O63" s="53">
        <v>0</v>
      </c>
      <c r="P63" s="53">
        <v>0</v>
      </c>
      <c r="Q63" s="53">
        <v>17215.18</v>
      </c>
      <c r="R63" s="53">
        <v>697.96</v>
      </c>
      <c r="S63" s="53">
        <v>5069.16</v>
      </c>
      <c r="T63" s="53">
        <v>9103.02</v>
      </c>
      <c r="U63" s="53">
        <v>0</v>
      </c>
      <c r="V63" s="53">
        <v>350</v>
      </c>
      <c r="W63" s="53">
        <v>6535.35</v>
      </c>
      <c r="X63" s="53">
        <v>938.83</v>
      </c>
      <c r="Y63" s="53">
        <v>26723.78</v>
      </c>
      <c r="Z63" s="53">
        <v>0</v>
      </c>
      <c r="AA63" s="53">
        <v>0</v>
      </c>
      <c r="AB63" s="53">
        <v>0</v>
      </c>
      <c r="AC63" s="53">
        <v>51032.76</v>
      </c>
      <c r="AD63" s="53">
        <v>0</v>
      </c>
      <c r="AE63" s="51" t="s">
        <v>2609</v>
      </c>
    </row>
    <row r="64" spans="1:31" x14ac:dyDescent="0.2">
      <c r="A64" s="51" t="s">
        <v>82</v>
      </c>
      <c r="B64" s="53">
        <v>0</v>
      </c>
      <c r="C64" s="53">
        <v>0</v>
      </c>
      <c r="D64" s="53">
        <v>11422.74</v>
      </c>
      <c r="E64" s="53">
        <v>0</v>
      </c>
      <c r="F64" s="53">
        <v>5310.15</v>
      </c>
      <c r="G64" s="53">
        <v>0</v>
      </c>
      <c r="H64" s="53">
        <v>0</v>
      </c>
      <c r="I64" s="53">
        <v>0</v>
      </c>
      <c r="J64" s="53">
        <v>844.81</v>
      </c>
      <c r="K64" s="53">
        <v>0</v>
      </c>
      <c r="L64" s="53">
        <v>0</v>
      </c>
      <c r="M64" s="53">
        <v>0</v>
      </c>
      <c r="N64" s="53">
        <v>0</v>
      </c>
      <c r="O64" s="53">
        <v>34471.26</v>
      </c>
      <c r="P64" s="53">
        <v>10747.33</v>
      </c>
      <c r="Q64" s="53">
        <v>0</v>
      </c>
      <c r="R64" s="53">
        <v>440.02</v>
      </c>
      <c r="S64" s="53">
        <v>1808.29</v>
      </c>
      <c r="T64" s="53">
        <v>6982.42</v>
      </c>
      <c r="U64" s="53">
        <v>0</v>
      </c>
      <c r="V64" s="53">
        <v>5086.57</v>
      </c>
      <c r="W64" s="53">
        <v>6323.61</v>
      </c>
      <c r="X64" s="53">
        <v>13656.97</v>
      </c>
      <c r="Y64" s="53">
        <v>66653.100000000006</v>
      </c>
      <c r="Z64" s="53">
        <v>0</v>
      </c>
      <c r="AA64" s="53">
        <v>0</v>
      </c>
      <c r="AB64" s="53">
        <v>0</v>
      </c>
      <c r="AC64" s="53">
        <v>0</v>
      </c>
      <c r="AD64" s="53">
        <v>0</v>
      </c>
      <c r="AE64" s="51" t="s">
        <v>2609</v>
      </c>
    </row>
    <row r="65" spans="1:31" x14ac:dyDescent="0.2">
      <c r="A65" s="51" t="s">
        <v>107</v>
      </c>
      <c r="B65" s="53">
        <v>0</v>
      </c>
      <c r="C65" s="53">
        <v>0</v>
      </c>
      <c r="D65" s="53">
        <v>668.85</v>
      </c>
      <c r="E65" s="53">
        <v>0</v>
      </c>
      <c r="F65" s="53">
        <v>0</v>
      </c>
      <c r="G65" s="53">
        <v>0</v>
      </c>
      <c r="H65" s="53">
        <v>1689.71</v>
      </c>
      <c r="I65" s="53">
        <v>24379.38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3740.17</v>
      </c>
      <c r="P65" s="53">
        <v>0</v>
      </c>
      <c r="Q65" s="53">
        <v>0</v>
      </c>
      <c r="R65" s="53">
        <v>0</v>
      </c>
      <c r="S65" s="53">
        <v>5265.05</v>
      </c>
      <c r="T65" s="53">
        <v>0</v>
      </c>
      <c r="U65" s="53">
        <v>0</v>
      </c>
      <c r="V65" s="53">
        <v>5733.43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7883.24</v>
      </c>
      <c r="AC65" s="53">
        <v>46318.69</v>
      </c>
      <c r="AD65" s="53">
        <v>0</v>
      </c>
      <c r="AE65" s="51" t="s">
        <v>2609</v>
      </c>
    </row>
    <row r="66" spans="1:31" x14ac:dyDescent="0.2">
      <c r="A66" s="51" t="s">
        <v>108</v>
      </c>
      <c r="B66" s="53">
        <v>0</v>
      </c>
      <c r="C66" s="53">
        <v>0</v>
      </c>
      <c r="D66" s="53">
        <v>0</v>
      </c>
      <c r="E66" s="53">
        <v>0</v>
      </c>
      <c r="F66" s="53">
        <v>4241.1499999999996</v>
      </c>
      <c r="G66" s="53">
        <v>0</v>
      </c>
      <c r="H66" s="53">
        <v>0</v>
      </c>
      <c r="I66" s="53">
        <v>3041.68</v>
      </c>
      <c r="J66" s="53">
        <v>0</v>
      </c>
      <c r="K66" s="53">
        <v>0</v>
      </c>
      <c r="L66" s="53">
        <v>5544.33</v>
      </c>
      <c r="M66" s="53">
        <v>1060.29</v>
      </c>
      <c r="N66" s="53">
        <v>0</v>
      </c>
      <c r="O66" s="53">
        <v>0</v>
      </c>
      <c r="P66" s="53">
        <v>0</v>
      </c>
      <c r="Q66" s="53">
        <v>5588.32</v>
      </c>
      <c r="R66" s="53">
        <v>24655.62</v>
      </c>
      <c r="S66" s="53">
        <v>4373.93</v>
      </c>
      <c r="T66" s="53">
        <v>0</v>
      </c>
      <c r="U66" s="53">
        <v>0</v>
      </c>
      <c r="V66" s="53">
        <v>0</v>
      </c>
      <c r="W66" s="53">
        <v>1060.29</v>
      </c>
      <c r="X66" s="53">
        <v>4232.2299999999996</v>
      </c>
      <c r="Y66" s="53">
        <v>10435.83</v>
      </c>
      <c r="Z66" s="53">
        <v>28154.84</v>
      </c>
      <c r="AA66" s="53">
        <v>0</v>
      </c>
      <c r="AB66" s="53">
        <v>8193.7800000000007</v>
      </c>
      <c r="AC66" s="53">
        <v>0</v>
      </c>
      <c r="AD66" s="53">
        <v>2816.19</v>
      </c>
      <c r="AE66" s="51" t="s">
        <v>2609</v>
      </c>
    </row>
    <row r="67" spans="1:31" x14ac:dyDescent="0.2">
      <c r="A67" s="51" t="s">
        <v>111</v>
      </c>
      <c r="B67" s="53">
        <v>0</v>
      </c>
      <c r="C67" s="53">
        <v>0</v>
      </c>
      <c r="D67" s="53">
        <v>0</v>
      </c>
      <c r="E67" s="53">
        <v>0</v>
      </c>
      <c r="F67" s="53">
        <v>0</v>
      </c>
      <c r="G67" s="53">
        <v>0</v>
      </c>
      <c r="H67" s="53">
        <v>0</v>
      </c>
      <c r="I67" s="53">
        <v>6431.57</v>
      </c>
      <c r="J67" s="53">
        <v>0</v>
      </c>
      <c r="K67" s="53">
        <v>4336.87</v>
      </c>
      <c r="L67" s="53">
        <v>0</v>
      </c>
      <c r="M67" s="53">
        <v>0</v>
      </c>
      <c r="N67" s="53">
        <v>0</v>
      </c>
      <c r="O67" s="53">
        <v>4435.46</v>
      </c>
      <c r="P67" s="53">
        <v>0</v>
      </c>
      <c r="Q67" s="53">
        <v>0</v>
      </c>
      <c r="R67" s="53">
        <v>0</v>
      </c>
      <c r="S67" s="53">
        <v>0</v>
      </c>
      <c r="T67" s="53">
        <v>0</v>
      </c>
      <c r="U67" s="53">
        <v>0</v>
      </c>
      <c r="V67" s="53">
        <v>4270.05</v>
      </c>
      <c r="W67" s="53">
        <v>4165.76</v>
      </c>
      <c r="X67" s="53">
        <v>246.45</v>
      </c>
      <c r="Y67" s="53">
        <v>34043.31</v>
      </c>
      <c r="Z67" s="53">
        <v>91626.78</v>
      </c>
      <c r="AA67" s="53">
        <v>0</v>
      </c>
      <c r="AB67" s="53">
        <v>0</v>
      </c>
      <c r="AC67" s="53">
        <v>3696.22</v>
      </c>
      <c r="AD67" s="53">
        <v>3696.22</v>
      </c>
      <c r="AE67" s="51" t="s">
        <v>2609</v>
      </c>
    </row>
    <row r="68" spans="1:31" x14ac:dyDescent="0.2">
      <c r="A68" s="51" t="s">
        <v>112</v>
      </c>
      <c r="B68" s="53">
        <v>0</v>
      </c>
      <c r="C68" s="53">
        <v>0</v>
      </c>
      <c r="D68" s="53">
        <v>0</v>
      </c>
      <c r="E68" s="53">
        <v>0</v>
      </c>
      <c r="F68" s="53">
        <v>0</v>
      </c>
      <c r="G68" s="53">
        <v>0</v>
      </c>
      <c r="H68" s="53">
        <v>0</v>
      </c>
      <c r="I68" s="53">
        <v>0</v>
      </c>
      <c r="J68" s="53">
        <v>0</v>
      </c>
      <c r="K68" s="53">
        <v>0</v>
      </c>
      <c r="L68" s="53">
        <v>0</v>
      </c>
      <c r="M68" s="53">
        <v>0</v>
      </c>
      <c r="N68" s="53">
        <v>0</v>
      </c>
      <c r="O68" s="53">
        <v>0</v>
      </c>
      <c r="P68" s="53">
        <v>0</v>
      </c>
      <c r="Q68" s="53">
        <v>0</v>
      </c>
      <c r="R68" s="53">
        <v>0</v>
      </c>
      <c r="S68" s="53">
        <v>0</v>
      </c>
      <c r="T68" s="53">
        <v>0</v>
      </c>
      <c r="U68" s="53">
        <v>0</v>
      </c>
      <c r="V68" s="53">
        <v>0</v>
      </c>
      <c r="W68" s="53">
        <v>0</v>
      </c>
      <c r="X68" s="53">
        <v>0</v>
      </c>
      <c r="Y68" s="53">
        <v>0</v>
      </c>
      <c r="Z68" s="53">
        <v>0</v>
      </c>
      <c r="AA68" s="53">
        <v>0</v>
      </c>
      <c r="AB68" s="53">
        <v>0</v>
      </c>
      <c r="AC68" s="53">
        <v>6792.69</v>
      </c>
      <c r="AD68" s="53">
        <v>0</v>
      </c>
      <c r="AE68" s="51" t="s">
        <v>2609</v>
      </c>
    </row>
    <row r="69" spans="1:31" x14ac:dyDescent="0.2">
      <c r="A69" s="51" t="s">
        <v>135</v>
      </c>
      <c r="B69" s="53">
        <v>0</v>
      </c>
      <c r="C69" s="53">
        <v>2589.4699999999998</v>
      </c>
      <c r="D69" s="53">
        <v>0</v>
      </c>
      <c r="E69" s="53">
        <v>0</v>
      </c>
      <c r="F69" s="53">
        <v>0</v>
      </c>
      <c r="G69" s="53">
        <v>0</v>
      </c>
      <c r="H69" s="53">
        <v>0</v>
      </c>
      <c r="I69" s="53">
        <v>17600.61</v>
      </c>
      <c r="J69" s="53">
        <v>0</v>
      </c>
      <c r="K69" s="53">
        <v>0</v>
      </c>
      <c r="L69" s="53">
        <v>0</v>
      </c>
      <c r="M69" s="53">
        <v>0</v>
      </c>
      <c r="N69" s="53">
        <v>0</v>
      </c>
      <c r="O69" s="53">
        <v>38554.58</v>
      </c>
      <c r="P69" s="53">
        <v>0</v>
      </c>
      <c r="Q69" s="53">
        <v>0</v>
      </c>
      <c r="R69" s="53">
        <v>0</v>
      </c>
      <c r="S69" s="53">
        <v>0</v>
      </c>
      <c r="T69" s="53">
        <v>0</v>
      </c>
      <c r="U69" s="53">
        <v>0</v>
      </c>
      <c r="V69" s="53">
        <v>20197.86</v>
      </c>
      <c r="W69" s="53">
        <v>0</v>
      </c>
      <c r="X69" s="53">
        <v>11116.63</v>
      </c>
      <c r="Y69" s="53">
        <v>0</v>
      </c>
      <c r="Z69" s="53">
        <v>10560.72</v>
      </c>
      <c r="AA69" s="53">
        <v>0</v>
      </c>
      <c r="AB69" s="53">
        <v>0</v>
      </c>
      <c r="AC69" s="53">
        <v>2649.01</v>
      </c>
      <c r="AD69" s="53">
        <v>0</v>
      </c>
      <c r="AE69" s="51" t="s">
        <v>2609</v>
      </c>
    </row>
    <row r="70" spans="1:31" x14ac:dyDescent="0.2">
      <c r="A70" s="51" t="s">
        <v>137</v>
      </c>
      <c r="B70" s="53">
        <v>0</v>
      </c>
      <c r="C70" s="53">
        <v>0</v>
      </c>
      <c r="D70" s="53">
        <v>0</v>
      </c>
      <c r="E70" s="53">
        <v>0</v>
      </c>
      <c r="F70" s="53">
        <v>0</v>
      </c>
      <c r="G70" s="53">
        <v>28091.29</v>
      </c>
      <c r="H70" s="53">
        <v>0</v>
      </c>
      <c r="I70" s="53">
        <v>0</v>
      </c>
      <c r="J70" s="53">
        <v>0</v>
      </c>
      <c r="K70" s="53">
        <v>0</v>
      </c>
      <c r="L70" s="53">
        <v>3603.06</v>
      </c>
      <c r="M70" s="53">
        <v>0</v>
      </c>
      <c r="N70" s="53">
        <v>0</v>
      </c>
      <c r="O70" s="53">
        <v>0</v>
      </c>
      <c r="P70" s="53">
        <v>0</v>
      </c>
      <c r="Q70" s="53">
        <v>0</v>
      </c>
      <c r="R70" s="53">
        <v>0</v>
      </c>
      <c r="S70" s="53">
        <v>0</v>
      </c>
      <c r="T70" s="53">
        <v>0</v>
      </c>
      <c r="U70" s="53">
        <v>0</v>
      </c>
      <c r="V70" s="53">
        <v>0</v>
      </c>
      <c r="W70" s="53">
        <v>0</v>
      </c>
      <c r="X70" s="53">
        <v>18249.54</v>
      </c>
      <c r="Y70" s="53">
        <v>0</v>
      </c>
      <c r="Z70" s="53">
        <v>31158.29</v>
      </c>
      <c r="AA70" s="53">
        <v>0</v>
      </c>
      <c r="AB70" s="53">
        <v>0</v>
      </c>
      <c r="AC70" s="53">
        <v>1532.57</v>
      </c>
      <c r="AD70" s="53">
        <v>17601.27</v>
      </c>
      <c r="AE70" s="51" t="s">
        <v>2609</v>
      </c>
    </row>
    <row r="71" spans="1:31" x14ac:dyDescent="0.2">
      <c r="A71" s="51" t="s">
        <v>919</v>
      </c>
      <c r="B71" s="53">
        <v>0</v>
      </c>
      <c r="C71" s="53">
        <v>0</v>
      </c>
      <c r="D71" s="53">
        <v>0</v>
      </c>
      <c r="E71" s="53">
        <v>0</v>
      </c>
      <c r="F71" s="53">
        <v>154.5</v>
      </c>
      <c r="G71" s="53">
        <v>0</v>
      </c>
      <c r="H71" s="53">
        <v>0</v>
      </c>
      <c r="I71" s="53">
        <v>0</v>
      </c>
      <c r="J71" s="53">
        <v>0</v>
      </c>
      <c r="K71" s="53">
        <v>0</v>
      </c>
      <c r="L71" s="53">
        <v>0</v>
      </c>
      <c r="M71" s="53">
        <v>1320</v>
      </c>
      <c r="N71" s="53">
        <v>0</v>
      </c>
      <c r="O71" s="53">
        <v>9295.2900000000009</v>
      </c>
      <c r="P71" s="53">
        <v>0</v>
      </c>
      <c r="Q71" s="53">
        <v>0</v>
      </c>
      <c r="R71" s="53">
        <v>0</v>
      </c>
      <c r="S71" s="53">
        <v>0</v>
      </c>
      <c r="T71" s="53">
        <v>0</v>
      </c>
      <c r="U71" s="53">
        <v>0</v>
      </c>
      <c r="V71" s="53">
        <v>1806.03</v>
      </c>
      <c r="W71" s="53">
        <v>0</v>
      </c>
      <c r="X71" s="53">
        <v>3645.46</v>
      </c>
      <c r="Y71" s="53">
        <v>69034.37</v>
      </c>
      <c r="Z71" s="53">
        <v>0</v>
      </c>
      <c r="AA71" s="53">
        <v>0</v>
      </c>
      <c r="AB71" s="53">
        <v>0</v>
      </c>
      <c r="AC71" s="53">
        <v>0</v>
      </c>
      <c r="AD71" s="53">
        <v>0</v>
      </c>
      <c r="AE71" s="51" t="s">
        <v>2609</v>
      </c>
    </row>
    <row r="72" spans="1:31" x14ac:dyDescent="0.2">
      <c r="A72" s="51" t="s">
        <v>114</v>
      </c>
      <c r="B72" s="53">
        <v>0</v>
      </c>
      <c r="C72" s="53">
        <v>0</v>
      </c>
      <c r="D72" s="53">
        <v>0</v>
      </c>
      <c r="E72" s="53">
        <v>0</v>
      </c>
      <c r="F72" s="53">
        <v>0</v>
      </c>
      <c r="G72" s="53">
        <v>0</v>
      </c>
      <c r="H72" s="53">
        <v>10719.28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26910.68</v>
      </c>
      <c r="P72" s="53">
        <v>0</v>
      </c>
      <c r="Q72" s="53">
        <v>10290.85</v>
      </c>
      <c r="R72" s="53">
        <v>0</v>
      </c>
      <c r="S72" s="53">
        <v>0</v>
      </c>
      <c r="T72" s="53">
        <v>20581.7</v>
      </c>
      <c r="U72" s="53">
        <v>0</v>
      </c>
      <c r="V72" s="53">
        <v>8870.93</v>
      </c>
      <c r="W72" s="53">
        <v>0</v>
      </c>
      <c r="X72" s="53">
        <v>0</v>
      </c>
      <c r="Y72" s="53">
        <v>10579.49</v>
      </c>
      <c r="Z72" s="53">
        <v>29767.26</v>
      </c>
      <c r="AA72" s="53">
        <v>0</v>
      </c>
      <c r="AB72" s="53">
        <v>0</v>
      </c>
      <c r="AC72" s="53">
        <v>0</v>
      </c>
      <c r="AD72" s="53">
        <v>0</v>
      </c>
      <c r="AE72" s="51" t="s">
        <v>2609</v>
      </c>
    </row>
    <row r="73" spans="1:31" x14ac:dyDescent="0.2">
      <c r="A73" s="51" t="s">
        <v>115</v>
      </c>
      <c r="B73" s="53">
        <v>0</v>
      </c>
      <c r="C73" s="53">
        <v>0</v>
      </c>
      <c r="D73" s="53">
        <v>0</v>
      </c>
      <c r="E73" s="53">
        <v>0</v>
      </c>
      <c r="F73" s="53">
        <v>0</v>
      </c>
      <c r="G73" s="53">
        <v>0</v>
      </c>
      <c r="H73" s="53">
        <v>3003.24</v>
      </c>
      <c r="I73" s="53">
        <v>0</v>
      </c>
      <c r="J73" s="53">
        <v>0</v>
      </c>
      <c r="K73" s="53">
        <v>1853.42</v>
      </c>
      <c r="L73" s="53">
        <v>22555.34</v>
      </c>
      <c r="M73" s="53">
        <v>0</v>
      </c>
      <c r="N73" s="53">
        <v>0</v>
      </c>
      <c r="O73" s="53">
        <v>12879.88</v>
      </c>
      <c r="P73" s="53">
        <v>0</v>
      </c>
      <c r="Q73" s="53">
        <v>0</v>
      </c>
      <c r="R73" s="53">
        <v>0</v>
      </c>
      <c r="S73" s="53">
        <v>29475.06</v>
      </c>
      <c r="T73" s="53">
        <v>0</v>
      </c>
      <c r="U73" s="53">
        <v>0</v>
      </c>
      <c r="V73" s="53">
        <v>0</v>
      </c>
      <c r="W73" s="53">
        <v>0</v>
      </c>
      <c r="X73" s="53">
        <v>0</v>
      </c>
      <c r="Y73" s="53">
        <v>0</v>
      </c>
      <c r="Z73" s="53">
        <v>0</v>
      </c>
      <c r="AA73" s="53">
        <v>32358.07</v>
      </c>
      <c r="AB73" s="53">
        <v>0</v>
      </c>
      <c r="AC73" s="53">
        <v>0</v>
      </c>
      <c r="AD73" s="53">
        <v>0</v>
      </c>
      <c r="AE73" s="51" t="s">
        <v>2609</v>
      </c>
    </row>
    <row r="74" spans="1:31" x14ac:dyDescent="0.2">
      <c r="A74" s="51" t="s">
        <v>118</v>
      </c>
      <c r="B74" s="53">
        <v>0</v>
      </c>
      <c r="C74" s="53">
        <v>0</v>
      </c>
      <c r="D74" s="53">
        <v>0</v>
      </c>
      <c r="E74" s="53">
        <v>0</v>
      </c>
      <c r="F74" s="53">
        <v>0</v>
      </c>
      <c r="G74" s="53">
        <v>0</v>
      </c>
      <c r="H74" s="53">
        <v>4406.78</v>
      </c>
      <c r="I74" s="53">
        <v>0</v>
      </c>
      <c r="J74" s="53">
        <v>0</v>
      </c>
      <c r="K74" s="53">
        <v>1235.6400000000001</v>
      </c>
      <c r="L74" s="53">
        <v>0</v>
      </c>
      <c r="M74" s="53">
        <v>0</v>
      </c>
      <c r="N74" s="53">
        <v>0</v>
      </c>
      <c r="O74" s="53">
        <v>7181.51</v>
      </c>
      <c r="P74" s="53">
        <v>0</v>
      </c>
      <c r="Q74" s="53">
        <v>0</v>
      </c>
      <c r="R74" s="53">
        <v>0</v>
      </c>
      <c r="S74" s="53">
        <v>3548.34</v>
      </c>
      <c r="T74" s="53">
        <v>0</v>
      </c>
      <c r="U74" s="53">
        <v>0</v>
      </c>
      <c r="V74" s="53">
        <v>7565.72</v>
      </c>
      <c r="W74" s="53">
        <v>0</v>
      </c>
      <c r="X74" s="53">
        <v>9430.4699999999993</v>
      </c>
      <c r="Y74" s="53">
        <v>0</v>
      </c>
      <c r="Z74" s="53">
        <v>11549.04</v>
      </c>
      <c r="AA74" s="53">
        <v>5592.87</v>
      </c>
      <c r="AB74" s="53">
        <v>10324.209999999999</v>
      </c>
      <c r="AC74" s="53">
        <v>0</v>
      </c>
      <c r="AD74" s="53">
        <v>8091.8</v>
      </c>
      <c r="AE74" s="51" t="s">
        <v>2609</v>
      </c>
    </row>
    <row r="75" spans="1:31" x14ac:dyDescent="0.2">
      <c r="A75" s="51" t="s">
        <v>121</v>
      </c>
      <c r="B75" s="53">
        <v>0</v>
      </c>
      <c r="C75" s="53">
        <v>441.26</v>
      </c>
      <c r="D75" s="53">
        <v>0</v>
      </c>
      <c r="E75" s="53">
        <v>0</v>
      </c>
      <c r="F75" s="53">
        <v>396.01</v>
      </c>
      <c r="G75" s="53">
        <v>0</v>
      </c>
      <c r="H75" s="53">
        <v>0</v>
      </c>
      <c r="I75" s="53">
        <v>0</v>
      </c>
      <c r="J75" s="53">
        <v>0</v>
      </c>
      <c r="K75" s="53">
        <v>704.94</v>
      </c>
      <c r="L75" s="53">
        <v>0</v>
      </c>
      <c r="M75" s="53">
        <v>3999.95</v>
      </c>
      <c r="N75" s="53">
        <v>0</v>
      </c>
      <c r="O75" s="53">
        <v>19460.849999999999</v>
      </c>
      <c r="P75" s="53">
        <v>7934.75</v>
      </c>
      <c r="Q75" s="53">
        <v>0</v>
      </c>
      <c r="R75" s="53">
        <v>0</v>
      </c>
      <c r="S75" s="53">
        <v>13405.77</v>
      </c>
      <c r="T75" s="53">
        <v>0</v>
      </c>
      <c r="U75" s="53">
        <v>0</v>
      </c>
      <c r="V75" s="53">
        <v>9073.3700000000008</v>
      </c>
      <c r="W75" s="53">
        <v>0</v>
      </c>
      <c r="X75" s="53">
        <v>6767.79</v>
      </c>
      <c r="Y75" s="53">
        <v>3096.12</v>
      </c>
      <c r="Z75" s="53">
        <v>10560.72</v>
      </c>
      <c r="AA75" s="53">
        <v>1810.45</v>
      </c>
      <c r="AB75" s="53">
        <v>5688.72</v>
      </c>
      <c r="AC75" s="53">
        <v>0</v>
      </c>
      <c r="AD75" s="53">
        <v>0</v>
      </c>
      <c r="AE75" s="51" t="s">
        <v>2609</v>
      </c>
    </row>
    <row r="76" spans="1:31" x14ac:dyDescent="0.2">
      <c r="A76" s="51" t="s">
        <v>124</v>
      </c>
      <c r="B76" s="53">
        <v>0</v>
      </c>
      <c r="C76" s="53">
        <v>0</v>
      </c>
      <c r="D76" s="53">
        <v>0</v>
      </c>
      <c r="E76" s="53">
        <v>0</v>
      </c>
      <c r="F76" s="53">
        <v>6300.52</v>
      </c>
      <c r="G76" s="53">
        <v>0</v>
      </c>
      <c r="H76" s="53">
        <v>15576.98</v>
      </c>
      <c r="I76" s="53">
        <v>0</v>
      </c>
      <c r="J76" s="53">
        <v>0</v>
      </c>
      <c r="K76" s="53">
        <v>0</v>
      </c>
      <c r="L76" s="53">
        <v>0</v>
      </c>
      <c r="M76" s="53">
        <v>0</v>
      </c>
      <c r="N76" s="53">
        <v>0</v>
      </c>
      <c r="O76" s="53">
        <v>1540</v>
      </c>
      <c r="P76" s="53">
        <v>0</v>
      </c>
      <c r="Q76" s="53">
        <v>0</v>
      </c>
      <c r="R76" s="53">
        <v>0</v>
      </c>
      <c r="S76" s="53">
        <v>0</v>
      </c>
      <c r="T76" s="53">
        <v>0</v>
      </c>
      <c r="U76" s="53">
        <v>0</v>
      </c>
      <c r="V76" s="53">
        <v>2505.3000000000002</v>
      </c>
      <c r="W76" s="53">
        <v>0</v>
      </c>
      <c r="X76" s="53">
        <v>0</v>
      </c>
      <c r="Y76" s="53">
        <v>0</v>
      </c>
      <c r="Z76" s="53">
        <v>17988.990000000002</v>
      </c>
      <c r="AA76" s="53">
        <v>6545.16</v>
      </c>
      <c r="AB76" s="53">
        <v>17538.57</v>
      </c>
      <c r="AC76" s="53">
        <v>0</v>
      </c>
      <c r="AD76" s="53">
        <v>3275.12</v>
      </c>
      <c r="AE76" s="51" t="s">
        <v>2609</v>
      </c>
    </row>
    <row r="77" spans="1:31" x14ac:dyDescent="0.2">
      <c r="A77" s="51" t="s">
        <v>99</v>
      </c>
      <c r="B77" s="53">
        <v>0</v>
      </c>
      <c r="C77" s="53">
        <v>0</v>
      </c>
      <c r="D77" s="53">
        <v>0</v>
      </c>
      <c r="E77" s="53">
        <v>0</v>
      </c>
      <c r="F77" s="53">
        <v>0</v>
      </c>
      <c r="G77" s="53">
        <v>0</v>
      </c>
      <c r="H77" s="53">
        <v>0</v>
      </c>
      <c r="I77" s="53">
        <v>0</v>
      </c>
      <c r="J77" s="53">
        <v>0</v>
      </c>
      <c r="K77" s="53">
        <v>0</v>
      </c>
      <c r="L77" s="53">
        <v>1672.13</v>
      </c>
      <c r="M77" s="53">
        <v>0</v>
      </c>
      <c r="N77" s="53">
        <v>0</v>
      </c>
      <c r="O77" s="53">
        <v>2487.61</v>
      </c>
      <c r="P77" s="53">
        <v>0</v>
      </c>
      <c r="Q77" s="53">
        <v>6863.67</v>
      </c>
      <c r="R77" s="53">
        <v>352.9</v>
      </c>
      <c r="S77" s="53">
        <v>8482.2900000000009</v>
      </c>
      <c r="T77" s="53">
        <v>0</v>
      </c>
      <c r="U77" s="53">
        <v>0</v>
      </c>
      <c r="V77" s="53">
        <v>0</v>
      </c>
      <c r="W77" s="53">
        <v>17340.18</v>
      </c>
      <c r="X77" s="53">
        <v>0</v>
      </c>
      <c r="Y77" s="53">
        <v>308.06</v>
      </c>
      <c r="Z77" s="53">
        <v>46702.75</v>
      </c>
      <c r="AA77" s="53">
        <v>0</v>
      </c>
      <c r="AB77" s="53">
        <v>0</v>
      </c>
      <c r="AC77" s="53">
        <v>15765.55</v>
      </c>
      <c r="AD77" s="53">
        <v>35272.39</v>
      </c>
      <c r="AE77" s="51" t="s">
        <v>2609</v>
      </c>
    </row>
    <row r="78" spans="1:31" x14ac:dyDescent="0.2">
      <c r="A78" s="51" t="s">
        <v>102</v>
      </c>
      <c r="B78" s="53">
        <v>2587.35</v>
      </c>
      <c r="C78" s="53">
        <v>0</v>
      </c>
      <c r="D78" s="53">
        <v>0</v>
      </c>
      <c r="E78" s="53">
        <v>23016.89</v>
      </c>
      <c r="F78" s="53">
        <v>0</v>
      </c>
      <c r="G78" s="53">
        <v>18867.88</v>
      </c>
      <c r="H78" s="53">
        <v>0</v>
      </c>
      <c r="I78" s="53">
        <v>9266.93</v>
      </c>
      <c r="J78" s="53">
        <v>1765.34</v>
      </c>
      <c r="K78" s="53">
        <v>0</v>
      </c>
      <c r="L78" s="53">
        <v>2471.29</v>
      </c>
      <c r="M78" s="53">
        <v>7810.39</v>
      </c>
      <c r="N78" s="53">
        <v>0</v>
      </c>
      <c r="O78" s="53">
        <v>3353.86</v>
      </c>
      <c r="P78" s="53">
        <v>19170.349999999999</v>
      </c>
      <c r="Q78" s="53">
        <v>0</v>
      </c>
      <c r="R78" s="53">
        <v>0</v>
      </c>
      <c r="S78" s="53">
        <v>1767.15</v>
      </c>
      <c r="T78" s="53">
        <v>10602.86</v>
      </c>
      <c r="U78" s="53">
        <v>0</v>
      </c>
      <c r="V78" s="53">
        <v>4057.07</v>
      </c>
      <c r="W78" s="53">
        <v>0</v>
      </c>
      <c r="X78" s="53">
        <v>0</v>
      </c>
      <c r="Y78" s="53">
        <v>0</v>
      </c>
      <c r="Z78" s="53">
        <v>47195.93</v>
      </c>
      <c r="AA78" s="53">
        <v>0</v>
      </c>
      <c r="AB78" s="53">
        <v>0</v>
      </c>
      <c r="AC78" s="53">
        <v>1854.74</v>
      </c>
      <c r="AD78" s="53">
        <v>3485.58</v>
      </c>
      <c r="AE78" s="51" t="s">
        <v>2609</v>
      </c>
    </row>
    <row r="79" spans="1:31" x14ac:dyDescent="0.2">
      <c r="A79" s="51" t="s">
        <v>105</v>
      </c>
      <c r="B79" s="53">
        <v>4065.84</v>
      </c>
      <c r="C79" s="53">
        <v>0</v>
      </c>
      <c r="D79" s="53">
        <v>75788.240000000005</v>
      </c>
      <c r="E79" s="53">
        <v>0</v>
      </c>
      <c r="F79" s="53">
        <v>17123.39</v>
      </c>
      <c r="G79" s="53">
        <v>0</v>
      </c>
      <c r="H79" s="53">
        <v>2650.5</v>
      </c>
      <c r="I79" s="53">
        <v>2027.6</v>
      </c>
      <c r="J79" s="53">
        <v>882.67</v>
      </c>
      <c r="K79" s="53">
        <v>0</v>
      </c>
      <c r="L79" s="53">
        <v>7680.2</v>
      </c>
      <c r="M79" s="53">
        <v>14248.69</v>
      </c>
      <c r="N79" s="53">
        <v>0</v>
      </c>
      <c r="O79" s="53">
        <v>17745.14</v>
      </c>
      <c r="P79" s="53">
        <v>0</v>
      </c>
      <c r="Q79" s="53">
        <v>0</v>
      </c>
      <c r="R79" s="53">
        <v>0</v>
      </c>
      <c r="S79" s="53">
        <v>6176.59</v>
      </c>
      <c r="T79" s="53">
        <v>0</v>
      </c>
      <c r="U79" s="53">
        <v>0</v>
      </c>
      <c r="V79" s="53">
        <v>0</v>
      </c>
      <c r="W79" s="53">
        <v>8821.6</v>
      </c>
      <c r="X79" s="53">
        <v>0</v>
      </c>
      <c r="Y79" s="53">
        <v>15363.94</v>
      </c>
      <c r="Z79" s="53">
        <v>21231.86</v>
      </c>
      <c r="AA79" s="53">
        <v>0</v>
      </c>
      <c r="AB79" s="53">
        <v>14187.82</v>
      </c>
      <c r="AC79" s="53">
        <v>0</v>
      </c>
      <c r="AD79" s="53">
        <v>21482.97</v>
      </c>
      <c r="AE79" s="51" t="s">
        <v>2609</v>
      </c>
    </row>
    <row r="80" spans="1:31" x14ac:dyDescent="0.2">
      <c r="A80" s="51" t="s">
        <v>126</v>
      </c>
      <c r="B80" s="53">
        <v>0</v>
      </c>
      <c r="C80" s="53">
        <v>0</v>
      </c>
      <c r="D80" s="53">
        <v>0</v>
      </c>
      <c r="E80" s="53">
        <v>0</v>
      </c>
      <c r="F80" s="53">
        <v>0</v>
      </c>
      <c r="G80" s="53">
        <v>0</v>
      </c>
      <c r="H80" s="53">
        <v>0</v>
      </c>
      <c r="I80" s="53">
        <v>6258.89</v>
      </c>
      <c r="J80" s="53">
        <v>0</v>
      </c>
      <c r="K80" s="53">
        <v>0</v>
      </c>
      <c r="L80" s="53">
        <v>3696.22</v>
      </c>
      <c r="M80" s="53">
        <v>4928.24</v>
      </c>
      <c r="N80" s="53">
        <v>0</v>
      </c>
      <c r="O80" s="53">
        <v>0</v>
      </c>
      <c r="P80" s="53">
        <v>0</v>
      </c>
      <c r="Q80" s="53">
        <v>0</v>
      </c>
      <c r="R80" s="53">
        <v>7070.52</v>
      </c>
      <c r="S80" s="53">
        <v>0</v>
      </c>
      <c r="T80" s="53">
        <v>0</v>
      </c>
      <c r="U80" s="53">
        <v>0</v>
      </c>
      <c r="V80" s="53">
        <v>8800.89</v>
      </c>
      <c r="W80" s="53">
        <v>0</v>
      </c>
      <c r="X80" s="53">
        <v>0</v>
      </c>
      <c r="Y80" s="53">
        <v>0</v>
      </c>
      <c r="Z80" s="53">
        <v>11549.05</v>
      </c>
      <c r="AA80" s="53">
        <v>15299.2</v>
      </c>
      <c r="AB80" s="53">
        <v>0</v>
      </c>
      <c r="AC80" s="53">
        <v>48004.56</v>
      </c>
      <c r="AD80" s="53">
        <v>0</v>
      </c>
      <c r="AE80" s="51" t="s">
        <v>2609</v>
      </c>
    </row>
    <row r="81" spans="1:31" x14ac:dyDescent="0.2">
      <c r="A81" s="51" t="s">
        <v>127</v>
      </c>
      <c r="B81" s="53">
        <v>0</v>
      </c>
      <c r="C81" s="53">
        <v>0</v>
      </c>
      <c r="D81" s="53">
        <v>0</v>
      </c>
      <c r="E81" s="53">
        <v>0</v>
      </c>
      <c r="F81" s="53">
        <v>0</v>
      </c>
      <c r="G81" s="53">
        <v>0</v>
      </c>
      <c r="H81" s="53">
        <v>0</v>
      </c>
      <c r="I81" s="53">
        <v>0</v>
      </c>
      <c r="J81" s="53">
        <v>0</v>
      </c>
      <c r="K81" s="53">
        <v>0</v>
      </c>
      <c r="L81" s="53">
        <v>0</v>
      </c>
      <c r="M81" s="53">
        <v>0</v>
      </c>
      <c r="N81" s="53">
        <v>0</v>
      </c>
      <c r="O81" s="53">
        <v>20261.41</v>
      </c>
      <c r="P81" s="53">
        <v>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4727.88</v>
      </c>
      <c r="W81" s="53">
        <v>0</v>
      </c>
      <c r="X81" s="53">
        <v>10925.49</v>
      </c>
      <c r="Y81" s="53">
        <v>0</v>
      </c>
      <c r="Z81" s="53">
        <v>31852.02</v>
      </c>
      <c r="AA81" s="53">
        <v>2640</v>
      </c>
      <c r="AB81" s="53">
        <v>0</v>
      </c>
      <c r="AC81" s="53">
        <v>16243.14</v>
      </c>
      <c r="AD81" s="53">
        <v>20018.580000000002</v>
      </c>
      <c r="AE81" s="51" t="s">
        <v>2609</v>
      </c>
    </row>
    <row r="82" spans="1:31" x14ac:dyDescent="0.2">
      <c r="A82" s="51" t="s">
        <v>130</v>
      </c>
      <c r="B82" s="53">
        <v>0</v>
      </c>
      <c r="C82" s="53">
        <v>0</v>
      </c>
      <c r="D82" s="53">
        <v>0</v>
      </c>
      <c r="E82" s="53">
        <v>0</v>
      </c>
      <c r="F82" s="53">
        <v>0</v>
      </c>
      <c r="G82" s="53">
        <v>0</v>
      </c>
      <c r="H82" s="53">
        <v>0</v>
      </c>
      <c r="I82" s="53">
        <v>0</v>
      </c>
      <c r="J82" s="53">
        <v>0</v>
      </c>
      <c r="K82" s="53">
        <v>0</v>
      </c>
      <c r="L82" s="53">
        <v>247.13</v>
      </c>
      <c r="M82" s="53">
        <v>1324.27</v>
      </c>
      <c r="N82" s="53">
        <v>0</v>
      </c>
      <c r="O82" s="53">
        <v>19859.580000000002</v>
      </c>
      <c r="P82" s="53">
        <v>0</v>
      </c>
      <c r="Q82" s="53">
        <v>0</v>
      </c>
      <c r="R82" s="53">
        <v>0</v>
      </c>
      <c r="S82" s="53">
        <v>21813.73</v>
      </c>
      <c r="T82" s="53">
        <v>16381.2</v>
      </c>
      <c r="U82" s="53">
        <v>0</v>
      </c>
      <c r="V82" s="53">
        <v>0</v>
      </c>
      <c r="W82" s="53">
        <v>0</v>
      </c>
      <c r="X82" s="53">
        <v>0</v>
      </c>
      <c r="Y82" s="53">
        <v>0</v>
      </c>
      <c r="Z82" s="53">
        <v>3331.83</v>
      </c>
      <c r="AA82" s="53">
        <v>15552.93</v>
      </c>
      <c r="AB82" s="53">
        <v>0</v>
      </c>
      <c r="AC82" s="53">
        <v>0</v>
      </c>
      <c r="AD82" s="53">
        <v>16956.05</v>
      </c>
      <c r="AE82" s="51" t="s">
        <v>2609</v>
      </c>
    </row>
    <row r="83" spans="1:31" x14ac:dyDescent="0.2">
      <c r="A83" s="51" t="s">
        <v>131</v>
      </c>
      <c r="B83" s="53">
        <v>0</v>
      </c>
      <c r="C83" s="53">
        <v>2106.4299999999998</v>
      </c>
      <c r="D83" s="53">
        <v>0</v>
      </c>
      <c r="E83" s="53">
        <v>0</v>
      </c>
      <c r="F83" s="53">
        <v>0</v>
      </c>
      <c r="G83" s="53">
        <v>0</v>
      </c>
      <c r="H83" s="53">
        <v>0</v>
      </c>
      <c r="I83" s="53">
        <v>0</v>
      </c>
      <c r="J83" s="53">
        <v>3180.86</v>
      </c>
      <c r="K83" s="53">
        <v>0</v>
      </c>
      <c r="L83" s="53">
        <v>5369.09</v>
      </c>
      <c r="M83" s="53">
        <v>0</v>
      </c>
      <c r="N83" s="53">
        <v>0</v>
      </c>
      <c r="O83" s="53">
        <v>0</v>
      </c>
      <c r="P83" s="53">
        <v>0</v>
      </c>
      <c r="Q83" s="53">
        <v>0</v>
      </c>
      <c r="R83" s="53">
        <v>0</v>
      </c>
      <c r="S83" s="53">
        <v>0</v>
      </c>
      <c r="T83" s="53">
        <v>0</v>
      </c>
      <c r="U83" s="53">
        <v>0</v>
      </c>
      <c r="V83" s="53">
        <v>0</v>
      </c>
      <c r="W83" s="53">
        <v>0</v>
      </c>
      <c r="X83" s="53">
        <v>0</v>
      </c>
      <c r="Y83" s="53">
        <v>0</v>
      </c>
      <c r="Z83" s="53">
        <v>151228.87</v>
      </c>
      <c r="AA83" s="53">
        <v>0</v>
      </c>
      <c r="AB83" s="53">
        <v>0</v>
      </c>
      <c r="AC83" s="53">
        <v>0</v>
      </c>
      <c r="AD83" s="53">
        <v>0</v>
      </c>
      <c r="AE83" s="51" t="s">
        <v>2609</v>
      </c>
    </row>
    <row r="84" spans="1:31" x14ac:dyDescent="0.2">
      <c r="A84" s="51" t="s">
        <v>145</v>
      </c>
      <c r="B84" s="53">
        <v>440.04</v>
      </c>
      <c r="C84" s="53">
        <v>0</v>
      </c>
      <c r="D84" s="53">
        <v>0</v>
      </c>
      <c r="E84" s="53">
        <v>0</v>
      </c>
      <c r="F84" s="53">
        <v>862.33</v>
      </c>
      <c r="G84" s="53">
        <v>0</v>
      </c>
      <c r="H84" s="53">
        <v>3055</v>
      </c>
      <c r="I84" s="53">
        <v>0</v>
      </c>
      <c r="J84" s="53">
        <v>2471.4699999999998</v>
      </c>
      <c r="K84" s="53">
        <v>5278.55</v>
      </c>
      <c r="L84" s="53">
        <v>0</v>
      </c>
      <c r="M84" s="53">
        <v>0</v>
      </c>
      <c r="N84" s="53">
        <v>0</v>
      </c>
      <c r="O84" s="53">
        <v>0</v>
      </c>
      <c r="P84" s="53">
        <v>880.1</v>
      </c>
      <c r="Q84" s="53">
        <v>662.7</v>
      </c>
      <c r="R84" s="53">
        <v>4675.0600000000004</v>
      </c>
      <c r="S84" s="53">
        <v>0</v>
      </c>
      <c r="T84" s="53">
        <v>6686.42</v>
      </c>
      <c r="U84" s="53">
        <v>0</v>
      </c>
      <c r="V84" s="53">
        <v>11186.94</v>
      </c>
      <c r="W84" s="53">
        <v>11000.62</v>
      </c>
      <c r="X84" s="53">
        <v>5872.93</v>
      </c>
      <c r="Y84" s="53">
        <v>15862.15</v>
      </c>
      <c r="Z84" s="53">
        <v>1583.87</v>
      </c>
      <c r="AA84" s="53">
        <v>15293.24</v>
      </c>
      <c r="AB84" s="53">
        <v>0</v>
      </c>
      <c r="AC84" s="53">
        <v>9317.91</v>
      </c>
      <c r="AD84" s="53">
        <v>17583.650000000001</v>
      </c>
      <c r="AE84" s="51" t="s">
        <v>2609</v>
      </c>
    </row>
    <row r="85" spans="1:31" x14ac:dyDescent="0.2">
      <c r="A85" s="51" t="s">
        <v>146</v>
      </c>
      <c r="B85" s="53">
        <v>0</v>
      </c>
      <c r="C85" s="53">
        <v>0</v>
      </c>
      <c r="D85" s="53">
        <v>0</v>
      </c>
      <c r="E85" s="53">
        <v>0</v>
      </c>
      <c r="F85" s="53">
        <v>0</v>
      </c>
      <c r="G85" s="53">
        <v>0</v>
      </c>
      <c r="H85" s="53">
        <v>0</v>
      </c>
      <c r="I85" s="53">
        <v>0</v>
      </c>
      <c r="J85" s="53">
        <v>0</v>
      </c>
      <c r="K85" s="53">
        <v>0</v>
      </c>
      <c r="L85" s="53">
        <v>0</v>
      </c>
      <c r="M85" s="53">
        <v>0</v>
      </c>
      <c r="N85" s="53">
        <v>0</v>
      </c>
      <c r="O85" s="53">
        <v>0</v>
      </c>
      <c r="P85" s="53">
        <v>0</v>
      </c>
      <c r="Q85" s="53">
        <v>0</v>
      </c>
      <c r="R85" s="53">
        <v>0</v>
      </c>
      <c r="S85" s="53">
        <v>0</v>
      </c>
      <c r="T85" s="53">
        <v>0</v>
      </c>
      <c r="U85" s="53">
        <v>0</v>
      </c>
      <c r="V85" s="53">
        <v>0</v>
      </c>
      <c r="W85" s="53">
        <v>0</v>
      </c>
      <c r="X85" s="53">
        <v>0</v>
      </c>
      <c r="Y85" s="53">
        <v>0</v>
      </c>
      <c r="Z85" s="53">
        <v>0</v>
      </c>
      <c r="AA85" s="53">
        <v>0</v>
      </c>
      <c r="AB85" s="53">
        <v>0</v>
      </c>
      <c r="AC85" s="53">
        <v>0</v>
      </c>
      <c r="AD85" s="53">
        <v>0</v>
      </c>
      <c r="AE85" s="51" t="s">
        <v>2609</v>
      </c>
    </row>
    <row r="86" spans="1:31" x14ac:dyDescent="0.2">
      <c r="A86" s="51" t="s">
        <v>147</v>
      </c>
      <c r="B86" s="53">
        <v>0</v>
      </c>
      <c r="C86" s="53">
        <v>0</v>
      </c>
      <c r="D86" s="53">
        <v>0</v>
      </c>
      <c r="E86" s="53">
        <v>3745.06</v>
      </c>
      <c r="F86" s="53">
        <v>0</v>
      </c>
      <c r="G86" s="53">
        <v>0</v>
      </c>
      <c r="H86" s="53">
        <v>0</v>
      </c>
      <c r="I86" s="53">
        <v>0</v>
      </c>
      <c r="J86" s="53">
        <v>0</v>
      </c>
      <c r="K86" s="53">
        <v>0</v>
      </c>
      <c r="L86" s="53">
        <v>0</v>
      </c>
      <c r="M86" s="53">
        <v>0</v>
      </c>
      <c r="N86" s="53">
        <v>0</v>
      </c>
      <c r="O86" s="53">
        <v>21719.66</v>
      </c>
      <c r="P86" s="53">
        <v>657.71</v>
      </c>
      <c r="Q86" s="53">
        <v>2644.47</v>
      </c>
      <c r="R86" s="53">
        <v>0</v>
      </c>
      <c r="S86" s="53">
        <v>0</v>
      </c>
      <c r="T86" s="53">
        <v>2377.56</v>
      </c>
      <c r="U86" s="53">
        <v>0</v>
      </c>
      <c r="V86" s="53">
        <v>4687.8999999999996</v>
      </c>
      <c r="W86" s="53">
        <v>5544.33</v>
      </c>
      <c r="X86" s="53">
        <v>10319.59</v>
      </c>
      <c r="Y86" s="53">
        <v>46519.08</v>
      </c>
      <c r="Z86" s="53">
        <v>0</v>
      </c>
      <c r="AA86" s="53">
        <v>0</v>
      </c>
      <c r="AB86" s="53">
        <v>0</v>
      </c>
      <c r="AC86" s="53">
        <v>0</v>
      </c>
      <c r="AD86" s="53">
        <v>0</v>
      </c>
      <c r="AE86" s="51" t="s">
        <v>2609</v>
      </c>
    </row>
    <row r="87" spans="1:31" x14ac:dyDescent="0.2">
      <c r="A87" s="51" t="s">
        <v>154</v>
      </c>
      <c r="B87" s="53">
        <v>0</v>
      </c>
      <c r="C87" s="53">
        <v>1029.0899999999999</v>
      </c>
      <c r="D87" s="53">
        <v>0</v>
      </c>
      <c r="E87" s="53">
        <v>0</v>
      </c>
      <c r="F87" s="53">
        <v>2168.61</v>
      </c>
      <c r="G87" s="53">
        <v>0</v>
      </c>
      <c r="H87" s="53">
        <v>0</v>
      </c>
      <c r="I87" s="53">
        <v>1232.1199999999999</v>
      </c>
      <c r="J87" s="53">
        <v>24817</v>
      </c>
      <c r="K87" s="53">
        <v>11200.67</v>
      </c>
      <c r="L87" s="53">
        <v>1056.49</v>
      </c>
      <c r="M87" s="53">
        <v>5222.28</v>
      </c>
      <c r="N87" s="53">
        <v>0</v>
      </c>
      <c r="O87" s="53">
        <v>40672.519999999997</v>
      </c>
      <c r="P87" s="53">
        <v>9705.48</v>
      </c>
      <c r="Q87" s="53">
        <v>5830.98</v>
      </c>
      <c r="R87" s="53">
        <v>0</v>
      </c>
      <c r="S87" s="53">
        <v>0</v>
      </c>
      <c r="T87" s="53">
        <v>17648.82</v>
      </c>
      <c r="U87" s="53">
        <v>0</v>
      </c>
      <c r="V87" s="53">
        <v>9207.76</v>
      </c>
      <c r="W87" s="53">
        <v>4121.33</v>
      </c>
      <c r="X87" s="53">
        <v>10821.03</v>
      </c>
      <c r="Y87" s="53">
        <v>2112.14</v>
      </c>
      <c r="Z87" s="53">
        <v>0</v>
      </c>
      <c r="AA87" s="53">
        <v>6139.48</v>
      </c>
      <c r="AB87" s="53">
        <v>26237.66</v>
      </c>
      <c r="AC87" s="53">
        <v>10771.86</v>
      </c>
      <c r="AD87" s="53">
        <v>31733.71</v>
      </c>
      <c r="AE87" s="51" t="s">
        <v>2609</v>
      </c>
    </row>
    <row r="88" spans="1:31" x14ac:dyDescent="0.2">
      <c r="A88" s="51" t="s">
        <v>155</v>
      </c>
      <c r="B88" s="53">
        <v>0</v>
      </c>
      <c r="C88" s="53">
        <v>1332.05</v>
      </c>
      <c r="D88" s="53">
        <v>0</v>
      </c>
      <c r="E88" s="53">
        <v>0</v>
      </c>
      <c r="F88" s="53">
        <v>0</v>
      </c>
      <c r="G88" s="53">
        <v>0</v>
      </c>
      <c r="H88" s="53">
        <v>0</v>
      </c>
      <c r="I88" s="53">
        <v>3839.4</v>
      </c>
      <c r="J88" s="53">
        <v>529.6</v>
      </c>
      <c r="K88" s="53">
        <v>0</v>
      </c>
      <c r="L88" s="53">
        <v>2938.12</v>
      </c>
      <c r="M88" s="53">
        <v>0</v>
      </c>
      <c r="N88" s="53">
        <v>0</v>
      </c>
      <c r="O88" s="53">
        <v>23480.080000000002</v>
      </c>
      <c r="P88" s="53">
        <v>0</v>
      </c>
      <c r="Q88" s="53">
        <v>5626.87</v>
      </c>
      <c r="R88" s="53">
        <v>0</v>
      </c>
      <c r="S88" s="53">
        <v>1214.48</v>
      </c>
      <c r="T88" s="53">
        <v>3304.52</v>
      </c>
      <c r="U88" s="53">
        <v>0</v>
      </c>
      <c r="V88" s="53">
        <v>844.86</v>
      </c>
      <c r="W88" s="53">
        <v>6713.73</v>
      </c>
      <c r="X88" s="53">
        <v>2030.39</v>
      </c>
      <c r="Y88" s="53">
        <v>8515.34</v>
      </c>
      <c r="Z88" s="53">
        <v>2812.94</v>
      </c>
      <c r="AA88" s="53">
        <v>24864.42</v>
      </c>
      <c r="AB88" s="53">
        <v>4060.79</v>
      </c>
      <c r="AC88" s="53">
        <v>26234.95</v>
      </c>
      <c r="AD88" s="53">
        <v>0</v>
      </c>
      <c r="AE88" s="51" t="s">
        <v>2609</v>
      </c>
    </row>
    <row r="89" spans="1:31" x14ac:dyDescent="0.2">
      <c r="A89" s="51" t="s">
        <v>158</v>
      </c>
      <c r="B89" s="53">
        <v>0</v>
      </c>
      <c r="C89" s="53">
        <v>529.6</v>
      </c>
      <c r="D89" s="53">
        <v>1059.21</v>
      </c>
      <c r="E89" s="53">
        <v>0</v>
      </c>
      <c r="F89" s="53">
        <v>1059.21</v>
      </c>
      <c r="G89" s="53">
        <v>0</v>
      </c>
      <c r="H89" s="53">
        <v>3813.16</v>
      </c>
      <c r="I89" s="53">
        <v>4315.55</v>
      </c>
      <c r="J89" s="53">
        <v>4943.91</v>
      </c>
      <c r="K89" s="53">
        <v>3712.12</v>
      </c>
      <c r="L89" s="53">
        <v>1854.31</v>
      </c>
      <c r="M89" s="53">
        <v>20915.88</v>
      </c>
      <c r="N89" s="53">
        <v>0</v>
      </c>
      <c r="O89" s="53">
        <v>22763.919999999998</v>
      </c>
      <c r="P89" s="53">
        <v>8719.51</v>
      </c>
      <c r="Q89" s="53">
        <v>8587.42</v>
      </c>
      <c r="R89" s="53">
        <v>13563.34</v>
      </c>
      <c r="S89" s="53">
        <v>0</v>
      </c>
      <c r="T89" s="53">
        <v>22018.34</v>
      </c>
      <c r="U89" s="53">
        <v>0</v>
      </c>
      <c r="V89" s="53">
        <v>11797.59</v>
      </c>
      <c r="W89" s="53">
        <v>10624.5</v>
      </c>
      <c r="X89" s="53">
        <v>9394.56</v>
      </c>
      <c r="Y89" s="53">
        <v>20999.8</v>
      </c>
      <c r="Z89" s="53">
        <v>7922.7</v>
      </c>
      <c r="AA89" s="53">
        <v>20362.41</v>
      </c>
      <c r="AB89" s="53">
        <v>3696.22</v>
      </c>
      <c r="AC89" s="53">
        <v>0</v>
      </c>
      <c r="AD89" s="53">
        <v>18149.86</v>
      </c>
      <c r="AE89" s="51" t="s">
        <v>2609</v>
      </c>
    </row>
    <row r="90" spans="1:31" x14ac:dyDescent="0.2">
      <c r="A90" s="51" t="s">
        <v>160</v>
      </c>
      <c r="B90" s="53">
        <v>2587.36</v>
      </c>
      <c r="C90" s="53">
        <v>0</v>
      </c>
      <c r="D90" s="53">
        <v>0</v>
      </c>
      <c r="E90" s="53">
        <v>9240.5499999999993</v>
      </c>
      <c r="F90" s="53">
        <v>3445.74</v>
      </c>
      <c r="G90" s="53">
        <v>0</v>
      </c>
      <c r="H90" s="53">
        <v>0</v>
      </c>
      <c r="I90" s="53">
        <v>4405.8100000000004</v>
      </c>
      <c r="J90" s="53">
        <v>2341</v>
      </c>
      <c r="K90" s="53">
        <v>4224.29</v>
      </c>
      <c r="L90" s="53">
        <v>0</v>
      </c>
      <c r="M90" s="53">
        <v>0</v>
      </c>
      <c r="N90" s="53">
        <v>0</v>
      </c>
      <c r="O90" s="53">
        <v>15988.64</v>
      </c>
      <c r="P90" s="53">
        <v>13360.29</v>
      </c>
      <c r="Q90" s="53">
        <v>0</v>
      </c>
      <c r="R90" s="53">
        <v>1854.74</v>
      </c>
      <c r="S90" s="53">
        <v>0</v>
      </c>
      <c r="T90" s="53">
        <v>256</v>
      </c>
      <c r="U90" s="53">
        <v>9240.5499999999993</v>
      </c>
      <c r="V90" s="53">
        <v>13452.47</v>
      </c>
      <c r="W90" s="53">
        <v>0</v>
      </c>
      <c r="X90" s="53">
        <v>22251.38</v>
      </c>
      <c r="Y90" s="53">
        <v>17689.12</v>
      </c>
      <c r="Z90" s="53">
        <v>0</v>
      </c>
      <c r="AA90" s="53">
        <v>0</v>
      </c>
      <c r="AB90" s="53">
        <v>0</v>
      </c>
      <c r="AC90" s="53">
        <v>0</v>
      </c>
      <c r="AD90" s="53">
        <v>0</v>
      </c>
      <c r="AE90" s="51" t="s">
        <v>2609</v>
      </c>
    </row>
    <row r="91" spans="1:31" x14ac:dyDescent="0.2">
      <c r="A91" s="51" t="s">
        <v>161</v>
      </c>
      <c r="B91" s="53">
        <v>1100.04</v>
      </c>
      <c r="C91" s="53">
        <v>0</v>
      </c>
      <c r="D91" s="53">
        <v>0</v>
      </c>
      <c r="E91" s="53">
        <v>369.62</v>
      </c>
      <c r="F91" s="53">
        <v>352.9</v>
      </c>
      <c r="G91" s="53">
        <v>0</v>
      </c>
      <c r="H91" s="53">
        <v>0</v>
      </c>
      <c r="I91" s="53">
        <v>0</v>
      </c>
      <c r="J91" s="53">
        <v>678.21</v>
      </c>
      <c r="K91" s="53">
        <v>1320</v>
      </c>
      <c r="L91" s="53">
        <v>4678.43</v>
      </c>
      <c r="M91" s="53">
        <v>0</v>
      </c>
      <c r="N91" s="53">
        <v>0</v>
      </c>
      <c r="O91" s="53">
        <v>21464.71</v>
      </c>
      <c r="P91" s="53">
        <v>2698.27</v>
      </c>
      <c r="Q91" s="53">
        <v>0</v>
      </c>
      <c r="R91" s="53">
        <v>0</v>
      </c>
      <c r="S91" s="53">
        <v>8577.73</v>
      </c>
      <c r="T91" s="53">
        <v>0</v>
      </c>
      <c r="U91" s="53">
        <v>0</v>
      </c>
      <c r="V91" s="53">
        <v>7372.25</v>
      </c>
      <c r="W91" s="53">
        <v>0</v>
      </c>
      <c r="X91" s="53">
        <v>16259.98</v>
      </c>
      <c r="Y91" s="53">
        <v>36954.230000000003</v>
      </c>
      <c r="Z91" s="53">
        <v>12633.07</v>
      </c>
      <c r="AA91" s="53">
        <v>0</v>
      </c>
      <c r="AB91" s="53">
        <v>3180.59</v>
      </c>
      <c r="AC91" s="53">
        <v>0</v>
      </c>
      <c r="AD91" s="53">
        <v>0</v>
      </c>
      <c r="AE91" s="51" t="s">
        <v>2609</v>
      </c>
    </row>
    <row r="92" spans="1:31" x14ac:dyDescent="0.2">
      <c r="A92" s="51" t="s">
        <v>148</v>
      </c>
      <c r="B92" s="53">
        <v>0</v>
      </c>
      <c r="C92" s="53">
        <v>0</v>
      </c>
      <c r="D92" s="53">
        <v>0</v>
      </c>
      <c r="E92" s="53">
        <v>0</v>
      </c>
      <c r="F92" s="53">
        <v>0</v>
      </c>
      <c r="G92" s="53">
        <v>0</v>
      </c>
      <c r="H92" s="53">
        <v>2155.64</v>
      </c>
      <c r="I92" s="53">
        <v>0</v>
      </c>
      <c r="J92" s="53">
        <v>0</v>
      </c>
      <c r="K92" s="53">
        <v>0</v>
      </c>
      <c r="L92" s="53">
        <v>0</v>
      </c>
      <c r="M92" s="53">
        <v>2650.73</v>
      </c>
      <c r="N92" s="53">
        <v>0</v>
      </c>
      <c r="O92" s="53">
        <v>12863.14</v>
      </c>
      <c r="P92" s="53">
        <v>0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1036.26</v>
      </c>
      <c r="W92" s="53">
        <v>0</v>
      </c>
      <c r="X92" s="53">
        <v>41789.01</v>
      </c>
      <c r="Y92" s="53">
        <v>40130.61</v>
      </c>
      <c r="Z92" s="53">
        <v>17492.61</v>
      </c>
      <c r="AA92" s="53">
        <v>0</v>
      </c>
      <c r="AB92" s="53">
        <v>0</v>
      </c>
      <c r="AC92" s="53">
        <v>0</v>
      </c>
      <c r="AD92" s="53">
        <v>0</v>
      </c>
      <c r="AE92" s="51" t="s">
        <v>2609</v>
      </c>
    </row>
    <row r="93" spans="1:31" x14ac:dyDescent="0.2">
      <c r="A93" s="51" t="s">
        <v>149</v>
      </c>
      <c r="B93" s="53">
        <v>0</v>
      </c>
      <c r="C93" s="53">
        <v>0</v>
      </c>
      <c r="D93" s="53">
        <v>39093.300000000003</v>
      </c>
      <c r="E93" s="53">
        <v>0</v>
      </c>
      <c r="F93" s="53">
        <v>0</v>
      </c>
      <c r="G93" s="53">
        <v>0</v>
      </c>
      <c r="H93" s="53">
        <v>19736.93</v>
      </c>
      <c r="I93" s="53">
        <v>264.89999999999998</v>
      </c>
      <c r="J93" s="53">
        <v>0</v>
      </c>
      <c r="K93" s="53">
        <v>1325.19</v>
      </c>
      <c r="L93" s="53">
        <v>0</v>
      </c>
      <c r="M93" s="53">
        <v>299.02</v>
      </c>
      <c r="N93" s="53">
        <v>0</v>
      </c>
      <c r="O93" s="53">
        <v>39339.75</v>
      </c>
      <c r="P93" s="53">
        <v>18600.21</v>
      </c>
      <c r="Q93" s="53">
        <v>9359.19</v>
      </c>
      <c r="R93" s="53">
        <v>0</v>
      </c>
      <c r="S93" s="53">
        <v>5904.65</v>
      </c>
      <c r="T93" s="53">
        <v>21904.97</v>
      </c>
      <c r="U93" s="53">
        <v>0</v>
      </c>
      <c r="V93" s="53">
        <v>79960.12</v>
      </c>
      <c r="W93" s="53">
        <v>0</v>
      </c>
      <c r="X93" s="53">
        <v>0</v>
      </c>
      <c r="Y93" s="53">
        <v>0</v>
      </c>
      <c r="Z93" s="53">
        <v>0</v>
      </c>
      <c r="AA93" s="53">
        <v>0</v>
      </c>
      <c r="AB93" s="53">
        <v>0</v>
      </c>
      <c r="AC93" s="53">
        <v>0</v>
      </c>
      <c r="AD93" s="53">
        <v>0</v>
      </c>
      <c r="AE93" s="51" t="s">
        <v>2609</v>
      </c>
    </row>
    <row r="94" spans="1:31" x14ac:dyDescent="0.2">
      <c r="A94" s="51" t="s">
        <v>150</v>
      </c>
      <c r="B94" s="53">
        <v>0</v>
      </c>
      <c r="C94" s="53">
        <v>0</v>
      </c>
      <c r="D94" s="53">
        <v>0</v>
      </c>
      <c r="E94" s="53">
        <v>0</v>
      </c>
      <c r="F94" s="53">
        <v>5441.12</v>
      </c>
      <c r="G94" s="53">
        <v>0</v>
      </c>
      <c r="H94" s="53">
        <v>0</v>
      </c>
      <c r="I94" s="53">
        <v>0</v>
      </c>
      <c r="J94" s="53">
        <v>0</v>
      </c>
      <c r="K94" s="53">
        <v>0</v>
      </c>
      <c r="L94" s="53">
        <v>1235.6400000000001</v>
      </c>
      <c r="M94" s="53">
        <v>0</v>
      </c>
      <c r="N94" s="53">
        <v>0</v>
      </c>
      <c r="O94" s="53">
        <v>0</v>
      </c>
      <c r="P94" s="53">
        <v>683.39</v>
      </c>
      <c r="Q94" s="53">
        <v>0</v>
      </c>
      <c r="R94" s="53">
        <v>0</v>
      </c>
      <c r="S94" s="53">
        <v>0</v>
      </c>
      <c r="T94" s="53">
        <v>1544.41</v>
      </c>
      <c r="U94" s="53">
        <v>0</v>
      </c>
      <c r="V94" s="53">
        <v>10696.72</v>
      </c>
      <c r="W94" s="53">
        <v>0</v>
      </c>
      <c r="X94" s="53">
        <v>0</v>
      </c>
      <c r="Y94" s="53">
        <v>530.14</v>
      </c>
      <c r="Z94" s="53">
        <v>0</v>
      </c>
      <c r="AA94" s="53">
        <v>11225.81</v>
      </c>
      <c r="AB94" s="53">
        <v>8736.81</v>
      </c>
      <c r="AC94" s="53">
        <v>61171.67</v>
      </c>
      <c r="AD94" s="53">
        <v>0</v>
      </c>
      <c r="AE94" s="51" t="s">
        <v>2609</v>
      </c>
    </row>
    <row r="95" spans="1:31" x14ac:dyDescent="0.2">
      <c r="A95" s="51" t="s">
        <v>140</v>
      </c>
      <c r="B95" s="53">
        <v>0</v>
      </c>
      <c r="C95" s="53">
        <v>0</v>
      </c>
      <c r="D95" s="53">
        <v>0</v>
      </c>
      <c r="E95" s="53">
        <v>19261.04</v>
      </c>
      <c r="F95" s="53">
        <v>17509.009999999998</v>
      </c>
      <c r="G95" s="53">
        <v>0</v>
      </c>
      <c r="H95" s="53">
        <v>0</v>
      </c>
      <c r="I95" s="53">
        <v>0</v>
      </c>
      <c r="J95" s="53">
        <v>15904.3</v>
      </c>
      <c r="K95" s="53">
        <v>0</v>
      </c>
      <c r="L95" s="53">
        <v>28233.81</v>
      </c>
      <c r="M95" s="53">
        <v>0</v>
      </c>
      <c r="N95" s="53">
        <v>0</v>
      </c>
      <c r="O95" s="53">
        <v>4790.79</v>
      </c>
      <c r="P95" s="53">
        <v>0</v>
      </c>
      <c r="Q95" s="53">
        <v>0</v>
      </c>
      <c r="R95" s="53">
        <v>32940.93</v>
      </c>
      <c r="S95" s="53">
        <v>0</v>
      </c>
      <c r="T95" s="53">
        <v>0</v>
      </c>
      <c r="U95" s="53">
        <v>0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0</v>
      </c>
      <c r="AB95" s="53">
        <v>0</v>
      </c>
      <c r="AC95" s="53">
        <v>0</v>
      </c>
      <c r="AD95" s="53">
        <v>0</v>
      </c>
      <c r="AE95" s="51" t="s">
        <v>2609</v>
      </c>
    </row>
    <row r="96" spans="1:31" x14ac:dyDescent="0.2">
      <c r="A96" s="51" t="s">
        <v>141</v>
      </c>
      <c r="B96" s="53">
        <v>42.24</v>
      </c>
      <c r="C96" s="53">
        <v>0</v>
      </c>
      <c r="D96" s="53">
        <v>11769.98</v>
      </c>
      <c r="E96" s="53">
        <v>0</v>
      </c>
      <c r="F96" s="53">
        <v>0</v>
      </c>
      <c r="G96" s="53">
        <v>0</v>
      </c>
      <c r="H96" s="53">
        <v>0</v>
      </c>
      <c r="I96" s="53">
        <v>0</v>
      </c>
      <c r="J96" s="53">
        <v>0</v>
      </c>
      <c r="K96" s="53">
        <v>0</v>
      </c>
      <c r="L96" s="53">
        <v>7215.65</v>
      </c>
      <c r="M96" s="53">
        <v>42242.87</v>
      </c>
      <c r="N96" s="53">
        <v>0</v>
      </c>
      <c r="O96" s="53">
        <v>0</v>
      </c>
      <c r="P96" s="53">
        <v>18552.669999999998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6361.72</v>
      </c>
      <c r="X96" s="53">
        <v>0</v>
      </c>
      <c r="Y96" s="53">
        <v>16897.150000000001</v>
      </c>
      <c r="Z96" s="53">
        <v>0</v>
      </c>
      <c r="AA96" s="53">
        <v>0</v>
      </c>
      <c r="AB96" s="53">
        <v>0</v>
      </c>
      <c r="AC96" s="53">
        <v>0</v>
      </c>
      <c r="AD96" s="53">
        <v>0</v>
      </c>
      <c r="AE96" s="51" t="s">
        <v>2609</v>
      </c>
    </row>
    <row r="97" spans="1:31" x14ac:dyDescent="0.2">
      <c r="A97" s="51" t="s">
        <v>138</v>
      </c>
      <c r="B97" s="53">
        <v>0</v>
      </c>
      <c r="C97" s="53">
        <v>0</v>
      </c>
      <c r="D97" s="53">
        <v>0</v>
      </c>
      <c r="E97" s="53">
        <v>0</v>
      </c>
      <c r="F97" s="53">
        <v>25756.39</v>
      </c>
      <c r="G97" s="53">
        <v>0</v>
      </c>
      <c r="H97" s="53">
        <v>0</v>
      </c>
      <c r="I97" s="53">
        <v>0</v>
      </c>
      <c r="J97" s="53">
        <v>0</v>
      </c>
      <c r="K97" s="53">
        <v>2639.97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1850</v>
      </c>
      <c r="R97" s="53">
        <v>0</v>
      </c>
      <c r="S97" s="53">
        <v>0</v>
      </c>
      <c r="T97" s="53">
        <v>0</v>
      </c>
      <c r="U97" s="53">
        <v>0</v>
      </c>
      <c r="V97" s="53">
        <v>0</v>
      </c>
      <c r="W97" s="53">
        <v>2640</v>
      </c>
      <c r="X97" s="53">
        <v>15599.97</v>
      </c>
      <c r="Y97" s="53">
        <v>52343.03</v>
      </c>
      <c r="Z97" s="53">
        <v>0</v>
      </c>
      <c r="AA97" s="53">
        <v>0</v>
      </c>
      <c r="AB97" s="53">
        <v>0</v>
      </c>
      <c r="AC97" s="53">
        <v>0</v>
      </c>
      <c r="AD97" s="53">
        <v>0</v>
      </c>
      <c r="AE97" s="51" t="s">
        <v>2609</v>
      </c>
    </row>
    <row r="98" spans="1:31" x14ac:dyDescent="0.2">
      <c r="A98" s="51" t="s">
        <v>946</v>
      </c>
      <c r="B98" s="53">
        <v>0</v>
      </c>
      <c r="C98" s="53">
        <v>198.45</v>
      </c>
      <c r="D98" s="53">
        <v>0</v>
      </c>
      <c r="E98" s="53">
        <v>0</v>
      </c>
      <c r="F98" s="53">
        <v>0</v>
      </c>
      <c r="G98" s="53">
        <v>0</v>
      </c>
      <c r="H98" s="53">
        <v>7937.35</v>
      </c>
      <c r="I98" s="53">
        <v>3202.57</v>
      </c>
      <c r="J98" s="53">
        <v>4927.8500000000004</v>
      </c>
      <c r="K98" s="53">
        <v>0</v>
      </c>
      <c r="L98" s="53">
        <v>4541.08</v>
      </c>
      <c r="M98" s="53">
        <v>3469.22</v>
      </c>
      <c r="N98" s="53">
        <v>0</v>
      </c>
      <c r="O98" s="53">
        <v>3919.87</v>
      </c>
      <c r="P98" s="53">
        <v>1956.26</v>
      </c>
      <c r="Q98" s="53">
        <v>0</v>
      </c>
      <c r="R98" s="53">
        <v>0</v>
      </c>
      <c r="S98" s="53">
        <v>7108.7</v>
      </c>
      <c r="T98" s="53">
        <v>8082.08</v>
      </c>
      <c r="U98" s="53">
        <v>0</v>
      </c>
      <c r="V98" s="53">
        <v>4770.76</v>
      </c>
      <c r="W98" s="53">
        <v>3696.22</v>
      </c>
      <c r="X98" s="53">
        <v>0</v>
      </c>
      <c r="Y98" s="53">
        <v>13829.31</v>
      </c>
      <c r="Z98" s="53">
        <v>33998.410000000003</v>
      </c>
      <c r="AA98" s="53">
        <v>0</v>
      </c>
      <c r="AB98" s="53">
        <v>0</v>
      </c>
      <c r="AC98" s="53">
        <v>0</v>
      </c>
      <c r="AD98" s="53">
        <v>0</v>
      </c>
      <c r="AE98" s="51" t="s">
        <v>2609</v>
      </c>
    </row>
    <row r="99" spans="1:31" x14ac:dyDescent="0.2">
      <c r="A99" s="51" t="s">
        <v>139</v>
      </c>
      <c r="B99" s="53">
        <v>0</v>
      </c>
      <c r="C99" s="53">
        <v>706.04</v>
      </c>
      <c r="D99" s="53">
        <v>11088.66</v>
      </c>
      <c r="E99" s="53">
        <v>12092.71</v>
      </c>
      <c r="F99" s="53">
        <v>0</v>
      </c>
      <c r="G99" s="53">
        <v>0</v>
      </c>
      <c r="H99" s="53">
        <v>0</v>
      </c>
      <c r="I99" s="53">
        <v>18323.830000000002</v>
      </c>
      <c r="J99" s="53">
        <v>15087.26</v>
      </c>
      <c r="K99" s="53">
        <v>0</v>
      </c>
      <c r="L99" s="53">
        <v>36573.69</v>
      </c>
      <c r="M99" s="53">
        <v>3265.73</v>
      </c>
      <c r="N99" s="53">
        <v>0</v>
      </c>
      <c r="O99" s="53">
        <v>2200.08</v>
      </c>
      <c r="P99" s="53">
        <v>14367.1</v>
      </c>
      <c r="Q99" s="53">
        <v>0</v>
      </c>
      <c r="R99" s="53">
        <v>0</v>
      </c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53">
        <v>0</v>
      </c>
      <c r="AA99" s="53">
        <v>0</v>
      </c>
      <c r="AB99" s="53">
        <v>0</v>
      </c>
      <c r="AC99" s="53">
        <v>0</v>
      </c>
      <c r="AD99" s="53">
        <v>0</v>
      </c>
      <c r="AE99" s="51" t="s">
        <v>2609</v>
      </c>
    </row>
    <row r="100" spans="1:31" x14ac:dyDescent="0.2">
      <c r="A100" s="51" t="s">
        <v>225</v>
      </c>
      <c r="B100" s="53">
        <v>0</v>
      </c>
      <c r="C100" s="53">
        <v>0</v>
      </c>
      <c r="D100" s="53">
        <v>0</v>
      </c>
      <c r="E100" s="53">
        <v>0</v>
      </c>
      <c r="F100" s="53">
        <v>0</v>
      </c>
      <c r="G100" s="53">
        <v>0</v>
      </c>
      <c r="H100" s="53">
        <v>19854.12</v>
      </c>
      <c r="I100" s="53">
        <v>0</v>
      </c>
      <c r="J100" s="53">
        <v>0</v>
      </c>
      <c r="K100" s="53">
        <v>0</v>
      </c>
      <c r="L100" s="53">
        <v>0</v>
      </c>
      <c r="M100" s="53">
        <v>0</v>
      </c>
      <c r="N100" s="53">
        <v>0</v>
      </c>
      <c r="O100" s="53">
        <v>21438.560000000001</v>
      </c>
      <c r="P100" s="53">
        <v>8480.25</v>
      </c>
      <c r="Q100" s="53">
        <v>0</v>
      </c>
      <c r="R100" s="53">
        <v>19143.740000000002</v>
      </c>
      <c r="S100" s="53">
        <v>0</v>
      </c>
      <c r="T100" s="53">
        <v>6600.57</v>
      </c>
      <c r="U100" s="53">
        <v>0</v>
      </c>
      <c r="V100" s="53">
        <v>0</v>
      </c>
      <c r="W100" s="53">
        <v>13915.05</v>
      </c>
      <c r="X100" s="53">
        <v>0</v>
      </c>
      <c r="Y100" s="53">
        <v>6146.29</v>
      </c>
      <c r="Z100" s="53">
        <v>0</v>
      </c>
      <c r="AA100" s="53">
        <v>0</v>
      </c>
      <c r="AB100" s="53">
        <v>16052.34</v>
      </c>
      <c r="AC100" s="53">
        <v>4320.7700000000004</v>
      </c>
      <c r="AD100" s="53">
        <v>0</v>
      </c>
      <c r="AE100" s="51" t="s">
        <v>2609</v>
      </c>
    </row>
    <row r="101" spans="1:31" x14ac:dyDescent="0.2">
      <c r="A101" s="51" t="s">
        <v>226</v>
      </c>
      <c r="B101" s="53">
        <v>0</v>
      </c>
      <c r="C101" s="53">
        <v>0</v>
      </c>
      <c r="D101" s="53">
        <v>3696.22</v>
      </c>
      <c r="E101" s="53">
        <v>0</v>
      </c>
      <c r="F101" s="53">
        <v>2423.15</v>
      </c>
      <c r="G101" s="53">
        <v>0</v>
      </c>
      <c r="H101" s="53">
        <v>0</v>
      </c>
      <c r="I101" s="53">
        <v>0</v>
      </c>
      <c r="J101" s="53">
        <v>7313.78</v>
      </c>
      <c r="K101" s="53">
        <v>0</v>
      </c>
      <c r="L101" s="53">
        <v>0</v>
      </c>
      <c r="M101" s="53">
        <v>0</v>
      </c>
      <c r="N101" s="53">
        <v>0</v>
      </c>
      <c r="O101" s="53">
        <v>6431.58</v>
      </c>
      <c r="P101" s="53">
        <v>7946.17</v>
      </c>
      <c r="Q101" s="53">
        <v>7972.06</v>
      </c>
      <c r="R101" s="53">
        <v>0</v>
      </c>
      <c r="S101" s="53">
        <v>0</v>
      </c>
      <c r="T101" s="53">
        <v>21514.7</v>
      </c>
      <c r="U101" s="53">
        <v>0</v>
      </c>
      <c r="V101" s="53">
        <v>0</v>
      </c>
      <c r="W101" s="53">
        <v>9289.09</v>
      </c>
      <c r="X101" s="53">
        <v>5732.78</v>
      </c>
      <c r="Y101" s="53">
        <v>6146.29</v>
      </c>
      <c r="Z101" s="53">
        <v>0</v>
      </c>
      <c r="AA101" s="53">
        <v>11467.7</v>
      </c>
      <c r="AB101" s="53">
        <v>13517.73</v>
      </c>
      <c r="AC101" s="53">
        <v>14837.22</v>
      </c>
      <c r="AD101" s="53">
        <v>0</v>
      </c>
      <c r="AE101" s="51" t="s">
        <v>2609</v>
      </c>
    </row>
    <row r="102" spans="1:31" x14ac:dyDescent="0.2">
      <c r="A102" s="51" t="s">
        <v>227</v>
      </c>
      <c r="B102" s="53">
        <v>0</v>
      </c>
      <c r="C102" s="53">
        <v>0</v>
      </c>
      <c r="D102" s="53">
        <v>0</v>
      </c>
      <c r="E102" s="53">
        <v>0</v>
      </c>
      <c r="F102" s="53">
        <v>4194.63</v>
      </c>
      <c r="G102" s="53">
        <v>0</v>
      </c>
      <c r="H102" s="53">
        <v>4269.62</v>
      </c>
      <c r="I102" s="53">
        <v>0</v>
      </c>
      <c r="J102" s="53">
        <v>0</v>
      </c>
      <c r="K102" s="53">
        <v>0</v>
      </c>
      <c r="L102" s="53">
        <v>0</v>
      </c>
      <c r="M102" s="53">
        <v>0</v>
      </c>
      <c r="N102" s="53">
        <v>0</v>
      </c>
      <c r="O102" s="53">
        <v>8810.26</v>
      </c>
      <c r="P102" s="53">
        <v>0</v>
      </c>
      <c r="Q102" s="53">
        <v>2683.33</v>
      </c>
      <c r="R102" s="53">
        <v>0</v>
      </c>
      <c r="S102" s="53">
        <v>0</v>
      </c>
      <c r="T102" s="53">
        <v>16277.9</v>
      </c>
      <c r="U102" s="53">
        <v>0</v>
      </c>
      <c r="V102" s="53">
        <v>0</v>
      </c>
      <c r="W102" s="53">
        <v>1854.75</v>
      </c>
      <c r="X102" s="53">
        <v>6421</v>
      </c>
      <c r="Y102" s="53">
        <v>23010.53</v>
      </c>
      <c r="Z102" s="53">
        <v>0</v>
      </c>
      <c r="AA102" s="53">
        <v>6801.25</v>
      </c>
      <c r="AB102" s="53">
        <v>4224.3</v>
      </c>
      <c r="AC102" s="53">
        <v>31832.07</v>
      </c>
      <c r="AD102" s="53">
        <v>0</v>
      </c>
      <c r="AE102" s="51" t="s">
        <v>2609</v>
      </c>
    </row>
    <row r="103" spans="1:31" x14ac:dyDescent="0.2">
      <c r="A103" s="51" t="s">
        <v>228</v>
      </c>
      <c r="B103" s="53">
        <v>0</v>
      </c>
      <c r="C103" s="53">
        <v>0</v>
      </c>
      <c r="D103" s="53">
        <v>0</v>
      </c>
      <c r="E103" s="53">
        <v>0</v>
      </c>
      <c r="F103" s="53">
        <v>12107.74</v>
      </c>
      <c r="G103" s="53">
        <v>0</v>
      </c>
      <c r="H103" s="53">
        <v>0</v>
      </c>
      <c r="I103" s="53">
        <v>0</v>
      </c>
      <c r="J103" s="53">
        <v>10560.72</v>
      </c>
      <c r="K103" s="53">
        <v>0</v>
      </c>
      <c r="L103" s="53">
        <v>0</v>
      </c>
      <c r="M103" s="53">
        <v>1279.17</v>
      </c>
      <c r="N103" s="53">
        <v>0</v>
      </c>
      <c r="O103" s="53">
        <v>3001.4</v>
      </c>
      <c r="P103" s="53">
        <v>0</v>
      </c>
      <c r="Q103" s="53">
        <v>11779.56</v>
      </c>
      <c r="R103" s="53">
        <v>0</v>
      </c>
      <c r="S103" s="53">
        <v>12602.9</v>
      </c>
      <c r="T103" s="53">
        <v>4646.88</v>
      </c>
      <c r="U103" s="53">
        <v>0</v>
      </c>
      <c r="V103" s="53">
        <v>0</v>
      </c>
      <c r="W103" s="53">
        <v>8165.21</v>
      </c>
      <c r="X103" s="53">
        <v>6624.2</v>
      </c>
      <c r="Y103" s="53">
        <v>6146.29</v>
      </c>
      <c r="Z103" s="53">
        <v>0</v>
      </c>
      <c r="AA103" s="53">
        <v>10560.73</v>
      </c>
      <c r="AB103" s="53">
        <v>3001.86</v>
      </c>
      <c r="AC103" s="53">
        <v>19017.86</v>
      </c>
      <c r="AD103" s="53">
        <v>0</v>
      </c>
      <c r="AE103" s="51" t="s">
        <v>2609</v>
      </c>
    </row>
    <row r="104" spans="1:31" x14ac:dyDescent="0.2">
      <c r="A104" s="51" t="s">
        <v>304</v>
      </c>
      <c r="B104" s="53">
        <v>0</v>
      </c>
      <c r="C104" s="53">
        <v>3973.52</v>
      </c>
      <c r="D104" s="53">
        <v>0</v>
      </c>
      <c r="E104" s="53">
        <v>0</v>
      </c>
      <c r="F104" s="53">
        <v>11827.91</v>
      </c>
      <c r="G104" s="53">
        <v>0</v>
      </c>
      <c r="H104" s="53">
        <v>0</v>
      </c>
      <c r="I104" s="53">
        <v>0</v>
      </c>
      <c r="J104" s="53">
        <v>2206.52</v>
      </c>
      <c r="K104" s="53">
        <v>0</v>
      </c>
      <c r="L104" s="53">
        <v>1235.6400000000001</v>
      </c>
      <c r="M104" s="53">
        <v>14860.37</v>
      </c>
      <c r="N104" s="53">
        <v>0</v>
      </c>
      <c r="O104" s="53">
        <v>5365.25</v>
      </c>
      <c r="P104" s="53">
        <v>1059.5999999999999</v>
      </c>
      <c r="Q104" s="53">
        <v>3977.9</v>
      </c>
      <c r="R104" s="53">
        <v>0</v>
      </c>
      <c r="S104" s="53">
        <v>0</v>
      </c>
      <c r="T104" s="53">
        <v>26801.45</v>
      </c>
      <c r="U104" s="53">
        <v>0</v>
      </c>
      <c r="V104" s="53">
        <v>1806.03</v>
      </c>
      <c r="W104" s="53">
        <v>370.95</v>
      </c>
      <c r="X104" s="53">
        <v>8681.24</v>
      </c>
      <c r="Y104" s="53">
        <v>22140.5</v>
      </c>
      <c r="Z104" s="53">
        <v>15224.62</v>
      </c>
      <c r="AA104" s="53">
        <v>0</v>
      </c>
      <c r="AB104" s="53">
        <v>0</v>
      </c>
      <c r="AC104" s="53">
        <v>13623.69</v>
      </c>
      <c r="AD104" s="53">
        <v>0</v>
      </c>
      <c r="AE104" s="51" t="s">
        <v>2609</v>
      </c>
    </row>
    <row r="105" spans="1:31" x14ac:dyDescent="0.2">
      <c r="A105" s="51" t="s">
        <v>307</v>
      </c>
      <c r="B105" s="53">
        <v>0</v>
      </c>
      <c r="C105" s="53">
        <v>0</v>
      </c>
      <c r="D105" s="53">
        <v>0</v>
      </c>
      <c r="E105" s="53">
        <v>0</v>
      </c>
      <c r="F105" s="53">
        <v>0</v>
      </c>
      <c r="G105" s="53">
        <v>0</v>
      </c>
      <c r="H105" s="53">
        <v>0</v>
      </c>
      <c r="I105" s="53">
        <v>0</v>
      </c>
      <c r="J105" s="53">
        <v>0</v>
      </c>
      <c r="K105" s="53">
        <v>0</v>
      </c>
      <c r="L105" s="53">
        <v>0</v>
      </c>
      <c r="M105" s="53">
        <v>0</v>
      </c>
      <c r="N105" s="53">
        <v>0</v>
      </c>
      <c r="O105" s="53">
        <v>4073.32</v>
      </c>
      <c r="P105" s="53">
        <v>9956.59</v>
      </c>
      <c r="Q105" s="53">
        <v>4857.84</v>
      </c>
      <c r="R105" s="53">
        <v>0</v>
      </c>
      <c r="S105" s="53">
        <v>0</v>
      </c>
      <c r="T105" s="53">
        <v>5614.91</v>
      </c>
      <c r="U105" s="53">
        <v>0</v>
      </c>
      <c r="V105" s="53">
        <v>0</v>
      </c>
      <c r="W105" s="53">
        <v>0</v>
      </c>
      <c r="X105" s="53">
        <v>0</v>
      </c>
      <c r="Y105" s="53">
        <v>6172.82</v>
      </c>
      <c r="Z105" s="53">
        <v>0</v>
      </c>
      <c r="AA105" s="53">
        <v>0</v>
      </c>
      <c r="AB105" s="53">
        <v>11321.33</v>
      </c>
      <c r="AC105" s="53">
        <v>14873.96</v>
      </c>
      <c r="AD105" s="53">
        <v>0</v>
      </c>
      <c r="AE105" s="51" t="s">
        <v>2609</v>
      </c>
    </row>
    <row r="106" spans="1:31" x14ac:dyDescent="0.2">
      <c r="A106" s="51" t="s">
        <v>310</v>
      </c>
      <c r="B106" s="53">
        <v>0</v>
      </c>
      <c r="C106" s="53">
        <v>0</v>
      </c>
      <c r="D106" s="53">
        <v>0</v>
      </c>
      <c r="E106" s="53">
        <v>0</v>
      </c>
      <c r="F106" s="53">
        <v>529.61</v>
      </c>
      <c r="G106" s="53">
        <v>0</v>
      </c>
      <c r="H106" s="53">
        <v>0</v>
      </c>
      <c r="I106" s="53">
        <v>0</v>
      </c>
      <c r="J106" s="53">
        <v>882.67</v>
      </c>
      <c r="K106" s="53">
        <v>3706.91</v>
      </c>
      <c r="L106" s="53">
        <v>6178.18</v>
      </c>
      <c r="M106" s="53">
        <v>1588.33</v>
      </c>
      <c r="N106" s="53">
        <v>0</v>
      </c>
      <c r="O106" s="53">
        <v>12863.14</v>
      </c>
      <c r="P106" s="53">
        <v>4704.37</v>
      </c>
      <c r="Q106" s="53">
        <v>20347.61</v>
      </c>
      <c r="R106" s="53">
        <v>0</v>
      </c>
      <c r="S106" s="53">
        <v>0</v>
      </c>
      <c r="T106" s="53">
        <v>3781.73</v>
      </c>
      <c r="U106" s="53">
        <v>0</v>
      </c>
      <c r="V106" s="53">
        <v>0</v>
      </c>
      <c r="W106" s="53">
        <v>0</v>
      </c>
      <c r="X106" s="53">
        <v>0</v>
      </c>
      <c r="Y106" s="53">
        <v>34832.720000000001</v>
      </c>
      <c r="Z106" s="53">
        <v>1694.79</v>
      </c>
      <c r="AA106" s="53">
        <v>0</v>
      </c>
      <c r="AB106" s="53">
        <v>9454.99</v>
      </c>
      <c r="AC106" s="53">
        <v>12391.16</v>
      </c>
      <c r="AD106" s="53">
        <v>0</v>
      </c>
      <c r="AE106" s="51" t="s">
        <v>2609</v>
      </c>
    </row>
    <row r="107" spans="1:31" x14ac:dyDescent="0.2">
      <c r="A107" s="51" t="s">
        <v>316</v>
      </c>
      <c r="B107" s="53">
        <v>0</v>
      </c>
      <c r="C107" s="53">
        <v>794.7</v>
      </c>
      <c r="D107" s="53">
        <v>0</v>
      </c>
      <c r="E107" s="53">
        <v>0</v>
      </c>
      <c r="F107" s="53">
        <v>13441.99</v>
      </c>
      <c r="G107" s="53">
        <v>0</v>
      </c>
      <c r="H107" s="53">
        <v>0</v>
      </c>
      <c r="I107" s="53">
        <v>0</v>
      </c>
      <c r="J107" s="53">
        <v>2464.2199999999998</v>
      </c>
      <c r="K107" s="53">
        <v>0</v>
      </c>
      <c r="L107" s="53">
        <v>0</v>
      </c>
      <c r="M107" s="53">
        <v>0</v>
      </c>
      <c r="N107" s="53">
        <v>0</v>
      </c>
      <c r="O107" s="53">
        <v>19770.61</v>
      </c>
      <c r="P107" s="53">
        <v>0</v>
      </c>
      <c r="Q107" s="53">
        <v>16369.4</v>
      </c>
      <c r="R107" s="53">
        <v>0</v>
      </c>
      <c r="S107" s="53">
        <v>0</v>
      </c>
      <c r="T107" s="53">
        <v>20318.73</v>
      </c>
      <c r="U107" s="53">
        <v>0</v>
      </c>
      <c r="V107" s="53">
        <v>0</v>
      </c>
      <c r="W107" s="53">
        <v>0</v>
      </c>
      <c r="X107" s="53">
        <v>3561.94</v>
      </c>
      <c r="Y107" s="53">
        <v>13586.5</v>
      </c>
      <c r="Z107" s="53">
        <v>0</v>
      </c>
      <c r="AA107" s="53">
        <v>0</v>
      </c>
      <c r="AB107" s="53">
        <v>1540.29</v>
      </c>
      <c r="AC107" s="53">
        <v>3382.26</v>
      </c>
      <c r="AD107" s="53">
        <v>0</v>
      </c>
      <c r="AE107" s="51" t="s">
        <v>2609</v>
      </c>
    </row>
    <row r="108" spans="1:31" x14ac:dyDescent="0.2">
      <c r="A108" s="51" t="s">
        <v>317</v>
      </c>
      <c r="B108" s="53">
        <v>0</v>
      </c>
      <c r="C108" s="53">
        <v>0</v>
      </c>
      <c r="D108" s="53">
        <v>0</v>
      </c>
      <c r="E108" s="53">
        <v>0</v>
      </c>
      <c r="F108" s="53">
        <v>13107.91</v>
      </c>
      <c r="G108" s="53">
        <v>0</v>
      </c>
      <c r="H108" s="53">
        <v>0</v>
      </c>
      <c r="I108" s="53">
        <v>0</v>
      </c>
      <c r="J108" s="53">
        <v>2649.01</v>
      </c>
      <c r="K108" s="53">
        <v>0</v>
      </c>
      <c r="L108" s="53">
        <v>0</v>
      </c>
      <c r="M108" s="53">
        <v>0</v>
      </c>
      <c r="N108" s="53">
        <v>0</v>
      </c>
      <c r="O108" s="53">
        <v>11819.32</v>
      </c>
      <c r="P108" s="53">
        <v>0</v>
      </c>
      <c r="Q108" s="53">
        <v>12170.09</v>
      </c>
      <c r="R108" s="53">
        <v>0</v>
      </c>
      <c r="S108" s="53">
        <v>0</v>
      </c>
      <c r="T108" s="53">
        <v>5455.61</v>
      </c>
      <c r="U108" s="53">
        <v>0</v>
      </c>
      <c r="V108" s="53">
        <v>0</v>
      </c>
      <c r="W108" s="53">
        <v>7041.31</v>
      </c>
      <c r="X108" s="53">
        <v>4283.8</v>
      </c>
      <c r="Y108" s="53">
        <v>8976.7900000000009</v>
      </c>
      <c r="Z108" s="53">
        <v>0</v>
      </c>
      <c r="AA108" s="53">
        <v>0</v>
      </c>
      <c r="AB108" s="53">
        <v>1540.29</v>
      </c>
      <c r="AC108" s="53">
        <v>3449.35</v>
      </c>
      <c r="AD108" s="53">
        <v>0</v>
      </c>
      <c r="AE108" s="51" t="s">
        <v>2609</v>
      </c>
    </row>
    <row r="109" spans="1:31" x14ac:dyDescent="0.2">
      <c r="A109" s="51" t="s">
        <v>205</v>
      </c>
      <c r="B109" s="53">
        <v>0</v>
      </c>
      <c r="C109" s="53">
        <v>0</v>
      </c>
      <c r="D109" s="53">
        <v>0</v>
      </c>
      <c r="E109" s="53">
        <v>6084.37</v>
      </c>
      <c r="F109" s="53">
        <v>0</v>
      </c>
      <c r="G109" s="53">
        <v>0</v>
      </c>
      <c r="H109" s="53">
        <v>0</v>
      </c>
      <c r="I109" s="53">
        <v>0</v>
      </c>
      <c r="J109" s="53">
        <v>1279.5899999999999</v>
      </c>
      <c r="K109" s="53">
        <v>0</v>
      </c>
      <c r="L109" s="53">
        <v>0</v>
      </c>
      <c r="M109" s="53">
        <v>0</v>
      </c>
      <c r="N109" s="53">
        <v>0</v>
      </c>
      <c r="O109" s="53">
        <v>8575.42</v>
      </c>
      <c r="P109" s="53">
        <v>1022.91</v>
      </c>
      <c r="Q109" s="53">
        <v>4080.4</v>
      </c>
      <c r="R109" s="53">
        <v>0</v>
      </c>
      <c r="S109" s="53">
        <v>0</v>
      </c>
      <c r="T109" s="53">
        <v>3023.67</v>
      </c>
      <c r="U109" s="53">
        <v>0</v>
      </c>
      <c r="V109" s="53">
        <v>5968.05</v>
      </c>
      <c r="W109" s="53">
        <v>15005.55</v>
      </c>
      <c r="X109" s="53">
        <v>0</v>
      </c>
      <c r="Y109" s="53">
        <v>2965.43</v>
      </c>
      <c r="Z109" s="53">
        <v>13488.87</v>
      </c>
      <c r="AA109" s="53">
        <v>0</v>
      </c>
      <c r="AB109" s="53">
        <v>0</v>
      </c>
      <c r="AC109" s="53">
        <v>2290.16</v>
      </c>
      <c r="AD109" s="53">
        <v>5002.6899999999996</v>
      </c>
      <c r="AE109" s="51" t="s">
        <v>2609</v>
      </c>
    </row>
    <row r="110" spans="1:31" x14ac:dyDescent="0.2">
      <c r="A110" s="51" t="s">
        <v>208</v>
      </c>
      <c r="B110" s="53">
        <v>0</v>
      </c>
      <c r="C110" s="53">
        <v>0</v>
      </c>
      <c r="D110" s="53">
        <v>0</v>
      </c>
      <c r="E110" s="53">
        <v>0</v>
      </c>
      <c r="F110" s="53">
        <v>0</v>
      </c>
      <c r="G110" s="53">
        <v>0</v>
      </c>
      <c r="H110" s="53">
        <v>0</v>
      </c>
      <c r="I110" s="53">
        <v>0</v>
      </c>
      <c r="J110" s="53">
        <v>2738.77</v>
      </c>
      <c r="K110" s="53">
        <v>2543.0500000000002</v>
      </c>
      <c r="L110" s="53">
        <v>0</v>
      </c>
      <c r="M110" s="53">
        <v>0</v>
      </c>
      <c r="N110" s="53">
        <v>0</v>
      </c>
      <c r="O110" s="53">
        <v>2143.86</v>
      </c>
      <c r="P110" s="53">
        <v>5034.83</v>
      </c>
      <c r="Q110" s="53">
        <v>3089.02</v>
      </c>
      <c r="R110" s="53">
        <v>4052.61</v>
      </c>
      <c r="S110" s="53">
        <v>0</v>
      </c>
      <c r="T110" s="53">
        <v>6314.89</v>
      </c>
      <c r="U110" s="53">
        <v>0</v>
      </c>
      <c r="V110" s="53">
        <v>1694.79</v>
      </c>
      <c r="W110" s="53">
        <v>10037.950000000001</v>
      </c>
      <c r="X110" s="53">
        <v>0</v>
      </c>
      <c r="Y110" s="53">
        <v>6674.73</v>
      </c>
      <c r="Z110" s="53">
        <v>27377.47</v>
      </c>
      <c r="AA110" s="53">
        <v>0</v>
      </c>
      <c r="AB110" s="53">
        <v>0</v>
      </c>
      <c r="AC110" s="53">
        <v>0</v>
      </c>
      <c r="AD110" s="53">
        <v>0</v>
      </c>
      <c r="AE110" s="51" t="s">
        <v>2609</v>
      </c>
    </row>
    <row r="111" spans="1:31" x14ac:dyDescent="0.2">
      <c r="A111" s="51" t="s">
        <v>209</v>
      </c>
      <c r="B111" s="53">
        <v>0</v>
      </c>
      <c r="C111" s="53">
        <v>0</v>
      </c>
      <c r="D111" s="53">
        <v>0</v>
      </c>
      <c r="E111" s="53">
        <v>0</v>
      </c>
      <c r="F111" s="53">
        <v>0</v>
      </c>
      <c r="G111" s="53">
        <v>0</v>
      </c>
      <c r="H111" s="53">
        <v>0</v>
      </c>
      <c r="I111" s="53">
        <v>0</v>
      </c>
      <c r="J111" s="53">
        <v>7593.68</v>
      </c>
      <c r="K111" s="53">
        <v>0</v>
      </c>
      <c r="L111" s="53">
        <v>0</v>
      </c>
      <c r="M111" s="53">
        <v>353.07</v>
      </c>
      <c r="N111" s="53">
        <v>0</v>
      </c>
      <c r="O111" s="53">
        <v>4287.72</v>
      </c>
      <c r="P111" s="53">
        <v>7947.04</v>
      </c>
      <c r="Q111" s="53">
        <v>0</v>
      </c>
      <c r="R111" s="53">
        <v>0</v>
      </c>
      <c r="S111" s="53">
        <v>0</v>
      </c>
      <c r="T111" s="53">
        <v>21834.46</v>
      </c>
      <c r="U111" s="53">
        <v>0</v>
      </c>
      <c r="V111" s="53">
        <v>6663.66</v>
      </c>
      <c r="W111" s="53">
        <v>19000.189999999999</v>
      </c>
      <c r="X111" s="53">
        <v>0</v>
      </c>
      <c r="Y111" s="53">
        <v>2965.43</v>
      </c>
      <c r="Z111" s="53">
        <v>49480.06</v>
      </c>
      <c r="AA111" s="53">
        <v>0</v>
      </c>
      <c r="AB111" s="53">
        <v>0</v>
      </c>
      <c r="AC111" s="53">
        <v>0</v>
      </c>
      <c r="AD111" s="53">
        <v>0</v>
      </c>
      <c r="AE111" s="51" t="s">
        <v>2609</v>
      </c>
    </row>
    <row r="112" spans="1:31" x14ac:dyDescent="0.2">
      <c r="A112" s="51" t="s">
        <v>212</v>
      </c>
      <c r="B112" s="53">
        <v>0</v>
      </c>
      <c r="C112" s="53">
        <v>0</v>
      </c>
      <c r="D112" s="53">
        <v>0</v>
      </c>
      <c r="E112" s="53">
        <v>0</v>
      </c>
      <c r="F112" s="53">
        <v>0</v>
      </c>
      <c r="G112" s="53">
        <v>0</v>
      </c>
      <c r="H112" s="53">
        <v>0</v>
      </c>
      <c r="I112" s="53">
        <v>0</v>
      </c>
      <c r="J112" s="53">
        <v>0</v>
      </c>
      <c r="K112" s="53">
        <v>0</v>
      </c>
      <c r="L112" s="53">
        <v>0</v>
      </c>
      <c r="M112" s="53">
        <v>-1854.31</v>
      </c>
      <c r="N112" s="53">
        <v>0</v>
      </c>
      <c r="O112" s="53">
        <v>10151.67</v>
      </c>
      <c r="P112" s="53">
        <v>0</v>
      </c>
      <c r="Q112" s="53">
        <v>10636.83</v>
      </c>
      <c r="R112" s="53">
        <v>0</v>
      </c>
      <c r="S112" s="53">
        <v>0</v>
      </c>
      <c r="T112" s="53">
        <v>10419.280000000001</v>
      </c>
      <c r="U112" s="53">
        <v>0</v>
      </c>
      <c r="V112" s="53">
        <v>9030.17</v>
      </c>
      <c r="W112" s="53">
        <v>1548.93</v>
      </c>
      <c r="X112" s="53">
        <v>2381.4699999999998</v>
      </c>
      <c r="Y112" s="53">
        <v>12000.62</v>
      </c>
      <c r="Z112" s="53">
        <v>0</v>
      </c>
      <c r="AA112" s="53">
        <v>19256.02</v>
      </c>
      <c r="AB112" s="53">
        <v>0</v>
      </c>
      <c r="AC112" s="53">
        <v>20586.669999999998</v>
      </c>
      <c r="AD112" s="53">
        <v>27911.81</v>
      </c>
      <c r="AE112" s="51" t="s">
        <v>2609</v>
      </c>
    </row>
    <row r="113" spans="1:31" x14ac:dyDescent="0.2">
      <c r="A113" s="51" t="s">
        <v>193</v>
      </c>
      <c r="B113" s="53">
        <v>0</v>
      </c>
      <c r="C113" s="53">
        <v>0</v>
      </c>
      <c r="D113" s="53">
        <v>0</v>
      </c>
      <c r="E113" s="53">
        <v>-1235.6400000000001</v>
      </c>
      <c r="F113" s="53">
        <v>0</v>
      </c>
      <c r="G113" s="53">
        <v>0</v>
      </c>
      <c r="H113" s="53">
        <v>0</v>
      </c>
      <c r="I113" s="53">
        <v>0</v>
      </c>
      <c r="J113" s="53">
        <v>0</v>
      </c>
      <c r="K113" s="53">
        <v>2650.72</v>
      </c>
      <c r="L113" s="53">
        <v>11946.61</v>
      </c>
      <c r="M113" s="53">
        <v>0</v>
      </c>
      <c r="N113" s="53">
        <v>0</v>
      </c>
      <c r="O113" s="53">
        <v>0</v>
      </c>
      <c r="P113" s="53">
        <v>8572.94</v>
      </c>
      <c r="Q113" s="53">
        <v>0</v>
      </c>
      <c r="R113" s="53">
        <v>0</v>
      </c>
      <c r="S113" s="53">
        <v>9653.3799999999992</v>
      </c>
      <c r="T113" s="53">
        <v>0</v>
      </c>
      <c r="U113" s="53">
        <v>0</v>
      </c>
      <c r="V113" s="53">
        <v>5418.1</v>
      </c>
      <c r="W113" s="53">
        <v>2101.1999999999998</v>
      </c>
      <c r="X113" s="53">
        <v>0</v>
      </c>
      <c r="Y113" s="53">
        <v>16912.14</v>
      </c>
      <c r="Z113" s="53">
        <v>34945.160000000003</v>
      </c>
      <c r="AA113" s="53">
        <v>0</v>
      </c>
      <c r="AB113" s="53">
        <v>0</v>
      </c>
      <c r="AC113" s="53">
        <v>0</v>
      </c>
      <c r="AD113" s="53">
        <v>0</v>
      </c>
      <c r="AE113" s="51" t="s">
        <v>2609</v>
      </c>
    </row>
    <row r="114" spans="1:31" x14ac:dyDescent="0.2">
      <c r="A114" s="51" t="s">
        <v>196</v>
      </c>
      <c r="B114" s="53">
        <v>0</v>
      </c>
      <c r="C114" s="53">
        <v>0</v>
      </c>
      <c r="D114" s="53">
        <v>0</v>
      </c>
      <c r="E114" s="53">
        <v>0</v>
      </c>
      <c r="F114" s="53">
        <v>0</v>
      </c>
      <c r="G114" s="53">
        <v>0</v>
      </c>
      <c r="H114" s="53">
        <v>-7952.12</v>
      </c>
      <c r="I114" s="53">
        <v>0</v>
      </c>
      <c r="J114" s="53">
        <v>0</v>
      </c>
      <c r="K114" s="53">
        <v>0</v>
      </c>
      <c r="L114" s="53">
        <v>22153.84</v>
      </c>
      <c r="M114" s="53">
        <v>0</v>
      </c>
      <c r="N114" s="53">
        <v>0</v>
      </c>
      <c r="O114" s="53">
        <v>0</v>
      </c>
      <c r="P114" s="53">
        <v>0</v>
      </c>
      <c r="Q114" s="53">
        <v>0</v>
      </c>
      <c r="R114" s="53">
        <v>0</v>
      </c>
      <c r="S114" s="53">
        <v>0</v>
      </c>
      <c r="T114" s="53">
        <v>0</v>
      </c>
      <c r="U114" s="53">
        <v>0</v>
      </c>
      <c r="V114" s="53">
        <v>0</v>
      </c>
      <c r="W114" s="53">
        <v>0</v>
      </c>
      <c r="X114" s="53">
        <v>0</v>
      </c>
      <c r="Y114" s="53">
        <v>0</v>
      </c>
      <c r="Z114" s="53">
        <v>0</v>
      </c>
      <c r="AA114" s="53">
        <v>0</v>
      </c>
      <c r="AB114" s="53">
        <v>0</v>
      </c>
      <c r="AC114" s="53">
        <v>0</v>
      </c>
      <c r="AD114" s="53">
        <v>0</v>
      </c>
      <c r="AE114" s="51" t="s">
        <v>2609</v>
      </c>
    </row>
    <row r="115" spans="1:31" x14ac:dyDescent="0.2">
      <c r="A115" s="51" t="s">
        <v>199</v>
      </c>
      <c r="B115" s="53">
        <v>0</v>
      </c>
      <c r="C115" s="53">
        <v>0</v>
      </c>
      <c r="D115" s="53">
        <v>0</v>
      </c>
      <c r="E115" s="53">
        <v>0</v>
      </c>
      <c r="F115" s="53">
        <v>0</v>
      </c>
      <c r="G115" s="53">
        <v>0</v>
      </c>
      <c r="H115" s="53">
        <v>0</v>
      </c>
      <c r="I115" s="53">
        <v>0</v>
      </c>
      <c r="J115" s="53">
        <v>0</v>
      </c>
      <c r="K115" s="53">
        <v>2859.4</v>
      </c>
      <c r="L115" s="53">
        <v>-713.88</v>
      </c>
      <c r="M115" s="53">
        <v>0</v>
      </c>
      <c r="N115" s="53">
        <v>0</v>
      </c>
      <c r="O115" s="53">
        <v>0</v>
      </c>
      <c r="P115" s="53">
        <v>0</v>
      </c>
      <c r="Q115" s="53">
        <v>0</v>
      </c>
      <c r="R115" s="53">
        <v>0</v>
      </c>
      <c r="S115" s="53">
        <v>11881.62</v>
      </c>
      <c r="T115" s="53">
        <v>0</v>
      </c>
      <c r="U115" s="53">
        <v>0</v>
      </c>
      <c r="V115" s="53">
        <v>3960.25</v>
      </c>
      <c r="W115" s="53">
        <v>0</v>
      </c>
      <c r="X115" s="53">
        <v>0</v>
      </c>
      <c r="Y115" s="53">
        <v>4025.72</v>
      </c>
      <c r="Z115" s="53">
        <v>15479.44</v>
      </c>
      <c r="AA115" s="53">
        <v>0</v>
      </c>
      <c r="AB115" s="53">
        <v>0</v>
      </c>
      <c r="AC115" s="53">
        <v>0</v>
      </c>
      <c r="AD115" s="53">
        <v>0</v>
      </c>
      <c r="AE115" s="51" t="s">
        <v>2609</v>
      </c>
    </row>
    <row r="116" spans="1:31" x14ac:dyDescent="0.2">
      <c r="A116" s="51" t="s">
        <v>202</v>
      </c>
      <c r="B116" s="53">
        <v>0</v>
      </c>
      <c r="C116" s="53">
        <v>0</v>
      </c>
      <c r="D116" s="53">
        <v>0</v>
      </c>
      <c r="E116" s="53">
        <v>0</v>
      </c>
      <c r="F116" s="53">
        <v>0</v>
      </c>
      <c r="G116" s="53">
        <v>0</v>
      </c>
      <c r="H116" s="53">
        <v>0</v>
      </c>
      <c r="I116" s="53">
        <v>40631.879999999997</v>
      </c>
      <c r="J116" s="53">
        <v>0</v>
      </c>
      <c r="K116" s="53">
        <v>0</v>
      </c>
      <c r="L116" s="53">
        <v>0</v>
      </c>
      <c r="M116" s="53">
        <v>0</v>
      </c>
      <c r="N116" s="53">
        <v>0</v>
      </c>
      <c r="O116" s="53">
        <v>0</v>
      </c>
      <c r="P116" s="53">
        <v>3971.29</v>
      </c>
      <c r="Q116" s="53">
        <v>0</v>
      </c>
      <c r="R116" s="53">
        <v>0</v>
      </c>
      <c r="S116" s="53">
        <v>-14.76</v>
      </c>
      <c r="T116" s="53">
        <v>0</v>
      </c>
      <c r="U116" s="53">
        <v>0</v>
      </c>
      <c r="V116" s="53">
        <v>0</v>
      </c>
      <c r="W116" s="53">
        <v>14490.82</v>
      </c>
      <c r="X116" s="53">
        <v>0</v>
      </c>
      <c r="Y116" s="53">
        <v>4025.72</v>
      </c>
      <c r="Z116" s="53">
        <v>45493.2</v>
      </c>
      <c r="AA116" s="53">
        <v>0</v>
      </c>
      <c r="AB116" s="53">
        <v>0</v>
      </c>
      <c r="AC116" s="53">
        <v>18080.89</v>
      </c>
      <c r="AD116" s="53">
        <v>0</v>
      </c>
      <c r="AE116" s="51" t="s">
        <v>2609</v>
      </c>
    </row>
    <row r="117" spans="1:31" x14ac:dyDescent="0.2">
      <c r="A117" s="51" t="s">
        <v>203</v>
      </c>
      <c r="B117" s="53">
        <v>0</v>
      </c>
      <c r="C117" s="53">
        <v>0</v>
      </c>
      <c r="D117" s="53">
        <v>0</v>
      </c>
      <c r="E117" s="53">
        <v>0</v>
      </c>
      <c r="F117" s="53">
        <v>0</v>
      </c>
      <c r="G117" s="53">
        <v>0</v>
      </c>
      <c r="H117" s="53">
        <v>0</v>
      </c>
      <c r="I117" s="53">
        <v>0</v>
      </c>
      <c r="J117" s="53">
        <v>0</v>
      </c>
      <c r="K117" s="53">
        <v>617.82000000000005</v>
      </c>
      <c r="L117" s="53">
        <v>742.47</v>
      </c>
      <c r="M117" s="53">
        <v>0</v>
      </c>
      <c r="N117" s="53">
        <v>0</v>
      </c>
      <c r="O117" s="53">
        <v>0</v>
      </c>
      <c r="P117" s="53">
        <v>0</v>
      </c>
      <c r="Q117" s="53">
        <v>0</v>
      </c>
      <c r="R117" s="53">
        <v>0</v>
      </c>
      <c r="S117" s="53">
        <v>3161.51</v>
      </c>
      <c r="T117" s="53">
        <v>0</v>
      </c>
      <c r="U117" s="53">
        <v>0</v>
      </c>
      <c r="V117" s="53">
        <v>926.7</v>
      </c>
      <c r="W117" s="53">
        <v>6383.6</v>
      </c>
      <c r="X117" s="53">
        <v>0</v>
      </c>
      <c r="Y117" s="53">
        <v>4025.72</v>
      </c>
      <c r="Z117" s="53">
        <v>11501.97</v>
      </c>
      <c r="AA117" s="53">
        <v>0</v>
      </c>
      <c r="AB117" s="53">
        <v>0</v>
      </c>
      <c r="AC117" s="53">
        <v>0</v>
      </c>
      <c r="AD117" s="53">
        <v>0</v>
      </c>
      <c r="AE117" s="51" t="s">
        <v>2609</v>
      </c>
    </row>
    <row r="118" spans="1:31" x14ac:dyDescent="0.2">
      <c r="A118" s="51" t="s">
        <v>292</v>
      </c>
      <c r="B118" s="53">
        <v>0</v>
      </c>
      <c r="C118" s="53">
        <v>0</v>
      </c>
      <c r="D118" s="53">
        <v>0</v>
      </c>
      <c r="E118" s="53">
        <v>3567.86</v>
      </c>
      <c r="F118" s="53">
        <v>0</v>
      </c>
      <c r="G118" s="53">
        <v>0</v>
      </c>
      <c r="H118" s="53">
        <v>1197.93</v>
      </c>
      <c r="I118" s="53">
        <v>0</v>
      </c>
      <c r="J118" s="53">
        <v>0</v>
      </c>
      <c r="K118" s="53">
        <v>0</v>
      </c>
      <c r="L118" s="53">
        <v>0</v>
      </c>
      <c r="M118" s="53">
        <v>0</v>
      </c>
      <c r="N118" s="53">
        <v>0</v>
      </c>
      <c r="O118" s="53">
        <v>11931.48</v>
      </c>
      <c r="P118" s="53">
        <v>0</v>
      </c>
      <c r="Q118" s="53">
        <v>0</v>
      </c>
      <c r="R118" s="53">
        <v>0</v>
      </c>
      <c r="S118" s="53">
        <v>13653.84</v>
      </c>
      <c r="T118" s="53">
        <v>0</v>
      </c>
      <c r="U118" s="53">
        <v>0</v>
      </c>
      <c r="V118" s="53">
        <v>0</v>
      </c>
      <c r="W118" s="53">
        <v>14426.58</v>
      </c>
      <c r="X118" s="53">
        <v>0</v>
      </c>
      <c r="Y118" s="53">
        <v>4025.72</v>
      </c>
      <c r="Z118" s="53">
        <v>0</v>
      </c>
      <c r="AA118" s="53">
        <v>0</v>
      </c>
      <c r="AB118" s="53">
        <v>0</v>
      </c>
      <c r="AC118" s="53">
        <v>4268.96</v>
      </c>
      <c r="AD118" s="53">
        <v>0</v>
      </c>
      <c r="AE118" s="51" t="s">
        <v>2609</v>
      </c>
    </row>
    <row r="119" spans="1:31" x14ac:dyDescent="0.2">
      <c r="A119" s="51" t="s">
        <v>293</v>
      </c>
      <c r="B119" s="53">
        <v>0</v>
      </c>
      <c r="C119" s="53">
        <v>0</v>
      </c>
      <c r="D119" s="53">
        <v>0</v>
      </c>
      <c r="E119" s="53">
        <v>0</v>
      </c>
      <c r="F119" s="53">
        <v>0</v>
      </c>
      <c r="G119" s="53">
        <v>0</v>
      </c>
      <c r="H119" s="53">
        <v>3878.26</v>
      </c>
      <c r="I119" s="53">
        <v>0</v>
      </c>
      <c r="J119" s="53">
        <v>0</v>
      </c>
      <c r="K119" s="53">
        <v>0</v>
      </c>
      <c r="L119" s="53">
        <v>1267.29</v>
      </c>
      <c r="M119" s="53">
        <v>0</v>
      </c>
      <c r="N119" s="53">
        <v>0</v>
      </c>
      <c r="O119" s="53">
        <v>2982.15</v>
      </c>
      <c r="P119" s="53">
        <v>7186.19</v>
      </c>
      <c r="Q119" s="53">
        <v>0</v>
      </c>
      <c r="R119" s="53">
        <v>0</v>
      </c>
      <c r="S119" s="53">
        <v>6636.58</v>
      </c>
      <c r="T119" s="53">
        <v>0</v>
      </c>
      <c r="U119" s="53">
        <v>0</v>
      </c>
      <c r="V119" s="53">
        <v>0</v>
      </c>
      <c r="W119" s="53">
        <v>12911.13</v>
      </c>
      <c r="X119" s="53">
        <v>0</v>
      </c>
      <c r="Y119" s="53">
        <v>6146.29</v>
      </c>
      <c r="Z119" s="53">
        <v>40304.1</v>
      </c>
      <c r="AA119" s="53">
        <v>0</v>
      </c>
      <c r="AB119" s="53">
        <v>0</v>
      </c>
      <c r="AC119" s="53">
        <v>0</v>
      </c>
      <c r="AD119" s="53">
        <v>0</v>
      </c>
      <c r="AE119" s="51" t="s">
        <v>2609</v>
      </c>
    </row>
    <row r="120" spans="1:31" x14ac:dyDescent="0.2">
      <c r="A120" s="51" t="s">
        <v>296</v>
      </c>
      <c r="B120" s="53">
        <v>0</v>
      </c>
      <c r="C120" s="53">
        <v>0</v>
      </c>
      <c r="D120" s="53">
        <v>0</v>
      </c>
      <c r="E120" s="53">
        <v>0</v>
      </c>
      <c r="F120" s="53">
        <v>12182.37</v>
      </c>
      <c r="G120" s="53">
        <v>0</v>
      </c>
      <c r="H120" s="53">
        <v>1765.34</v>
      </c>
      <c r="I120" s="53">
        <v>0</v>
      </c>
      <c r="J120" s="53">
        <v>0</v>
      </c>
      <c r="K120" s="53">
        <v>0</v>
      </c>
      <c r="L120" s="53">
        <v>3660.14</v>
      </c>
      <c r="M120" s="53">
        <v>0</v>
      </c>
      <c r="N120" s="53">
        <v>0</v>
      </c>
      <c r="O120" s="53">
        <v>32157.84</v>
      </c>
      <c r="P120" s="53">
        <v>0</v>
      </c>
      <c r="Q120" s="53">
        <v>0</v>
      </c>
      <c r="R120" s="53">
        <v>0</v>
      </c>
      <c r="S120" s="53">
        <v>10560.72</v>
      </c>
      <c r="T120" s="53">
        <v>4605.7</v>
      </c>
      <c r="U120" s="53">
        <v>0</v>
      </c>
      <c r="V120" s="53">
        <v>0</v>
      </c>
      <c r="W120" s="53">
        <v>0</v>
      </c>
      <c r="X120" s="53">
        <v>0</v>
      </c>
      <c r="Y120" s="53">
        <v>6146.29</v>
      </c>
      <c r="Z120" s="53">
        <v>5858.73</v>
      </c>
      <c r="AA120" s="53">
        <v>0</v>
      </c>
      <c r="AB120" s="53">
        <v>0</v>
      </c>
      <c r="AC120" s="53">
        <v>0</v>
      </c>
      <c r="AD120" s="53">
        <v>0</v>
      </c>
      <c r="AE120" s="51" t="s">
        <v>2609</v>
      </c>
    </row>
    <row r="121" spans="1:31" x14ac:dyDescent="0.2">
      <c r="A121" s="51" t="s">
        <v>299</v>
      </c>
      <c r="B121" s="53">
        <v>0</v>
      </c>
      <c r="C121" s="53">
        <v>0</v>
      </c>
      <c r="D121" s="53">
        <v>0</v>
      </c>
      <c r="E121" s="53">
        <v>0</v>
      </c>
      <c r="F121" s="53">
        <v>0</v>
      </c>
      <c r="G121" s="53">
        <v>0</v>
      </c>
      <c r="H121" s="53">
        <v>2644.39</v>
      </c>
      <c r="I121" s="53">
        <v>0</v>
      </c>
      <c r="J121" s="53">
        <v>0</v>
      </c>
      <c r="K121" s="53">
        <v>0</v>
      </c>
      <c r="L121" s="53">
        <v>5151.93</v>
      </c>
      <c r="M121" s="53">
        <v>0</v>
      </c>
      <c r="N121" s="53">
        <v>0</v>
      </c>
      <c r="O121" s="53">
        <v>12664.94</v>
      </c>
      <c r="P121" s="53">
        <v>0</v>
      </c>
      <c r="Q121" s="53">
        <v>0</v>
      </c>
      <c r="R121" s="53">
        <v>0</v>
      </c>
      <c r="S121" s="53">
        <v>6354.32</v>
      </c>
      <c r="T121" s="53">
        <v>0</v>
      </c>
      <c r="U121" s="53">
        <v>0</v>
      </c>
      <c r="V121" s="53">
        <v>0</v>
      </c>
      <c r="W121" s="53">
        <v>8262.1200000000008</v>
      </c>
      <c r="X121" s="53">
        <v>0</v>
      </c>
      <c r="Y121" s="53">
        <v>4025.72</v>
      </c>
      <c r="Z121" s="53">
        <v>13361.35</v>
      </c>
      <c r="AA121" s="53">
        <v>0</v>
      </c>
      <c r="AB121" s="53">
        <v>0</v>
      </c>
      <c r="AC121" s="53">
        <v>5184.17</v>
      </c>
      <c r="AD121" s="53">
        <v>0</v>
      </c>
      <c r="AE121" s="51" t="s">
        <v>2609</v>
      </c>
    </row>
    <row r="122" spans="1:31" x14ac:dyDescent="0.2">
      <c r="A122" s="51" t="s">
        <v>691</v>
      </c>
      <c r="B122" s="53">
        <v>0</v>
      </c>
      <c r="C122" s="53">
        <v>0</v>
      </c>
      <c r="D122" s="53">
        <v>0</v>
      </c>
      <c r="E122" s="53">
        <v>0</v>
      </c>
      <c r="F122" s="53">
        <v>0</v>
      </c>
      <c r="G122" s="53">
        <v>0</v>
      </c>
      <c r="H122" s="53">
        <v>3619.82</v>
      </c>
      <c r="I122" s="53">
        <v>0</v>
      </c>
      <c r="J122" s="53">
        <v>0</v>
      </c>
      <c r="K122" s="53">
        <v>0</v>
      </c>
      <c r="L122" s="53">
        <v>0</v>
      </c>
      <c r="M122" s="53">
        <v>0</v>
      </c>
      <c r="N122" s="53">
        <v>0</v>
      </c>
      <c r="O122" s="53">
        <v>8913.6299999999992</v>
      </c>
      <c r="P122" s="53">
        <v>0</v>
      </c>
      <c r="Q122" s="53">
        <v>0</v>
      </c>
      <c r="R122" s="53">
        <v>17455.91</v>
      </c>
      <c r="S122" s="53">
        <v>0</v>
      </c>
      <c r="T122" s="53">
        <v>0</v>
      </c>
      <c r="U122" s="53">
        <v>0</v>
      </c>
      <c r="V122" s="53">
        <v>11841.45</v>
      </c>
      <c r="W122" s="53">
        <v>0</v>
      </c>
      <c r="X122" s="53">
        <v>0</v>
      </c>
      <c r="Y122" s="53">
        <v>8473.8700000000008</v>
      </c>
      <c r="Z122" s="53">
        <v>0</v>
      </c>
      <c r="AA122" s="53">
        <v>0</v>
      </c>
      <c r="AB122" s="53">
        <v>0</v>
      </c>
      <c r="AC122" s="53">
        <v>0</v>
      </c>
      <c r="AD122" s="53">
        <v>0</v>
      </c>
      <c r="AE122" s="51" t="s">
        <v>2609</v>
      </c>
    </row>
    <row r="123" spans="1:31" x14ac:dyDescent="0.2">
      <c r="A123" s="51" t="s">
        <v>300</v>
      </c>
      <c r="B123" s="53">
        <v>0</v>
      </c>
      <c r="C123" s="53">
        <v>0</v>
      </c>
      <c r="D123" s="53">
        <v>0</v>
      </c>
      <c r="E123" s="53">
        <v>0</v>
      </c>
      <c r="F123" s="53">
        <v>0</v>
      </c>
      <c r="G123" s="53">
        <v>0</v>
      </c>
      <c r="H123" s="53">
        <v>7630.79</v>
      </c>
      <c r="I123" s="53">
        <v>0</v>
      </c>
      <c r="J123" s="53">
        <v>0</v>
      </c>
      <c r="K123" s="53">
        <v>0</v>
      </c>
      <c r="L123" s="53">
        <v>0</v>
      </c>
      <c r="M123" s="53">
        <v>0</v>
      </c>
      <c r="N123" s="53">
        <v>0</v>
      </c>
      <c r="O123" s="53">
        <v>0</v>
      </c>
      <c r="P123" s="53">
        <v>0</v>
      </c>
      <c r="Q123" s="53">
        <v>0</v>
      </c>
      <c r="R123" s="53">
        <v>8060.23</v>
      </c>
      <c r="S123" s="53">
        <v>0</v>
      </c>
      <c r="T123" s="53">
        <v>0</v>
      </c>
      <c r="U123" s="53">
        <v>0</v>
      </c>
      <c r="V123" s="53">
        <v>3889.74</v>
      </c>
      <c r="W123" s="53">
        <v>13310.84</v>
      </c>
      <c r="X123" s="53">
        <v>0</v>
      </c>
      <c r="Y123" s="53">
        <v>18674.84</v>
      </c>
      <c r="Z123" s="53">
        <v>0</v>
      </c>
      <c r="AA123" s="53">
        <v>0</v>
      </c>
      <c r="AB123" s="53">
        <v>0</v>
      </c>
      <c r="AC123" s="53">
        <v>0</v>
      </c>
      <c r="AD123" s="53">
        <v>0</v>
      </c>
      <c r="AE123" s="51" t="s">
        <v>2609</v>
      </c>
    </row>
    <row r="124" spans="1:31" x14ac:dyDescent="0.2">
      <c r="A124" s="51" t="s">
        <v>324</v>
      </c>
      <c r="B124" s="53">
        <v>0</v>
      </c>
      <c r="C124" s="53">
        <v>0</v>
      </c>
      <c r="D124" s="53">
        <v>0</v>
      </c>
      <c r="E124" s="53">
        <v>0</v>
      </c>
      <c r="F124" s="53">
        <v>0</v>
      </c>
      <c r="G124" s="53">
        <v>0</v>
      </c>
      <c r="H124" s="53">
        <v>0</v>
      </c>
      <c r="I124" s="53">
        <v>0</v>
      </c>
      <c r="J124" s="53">
        <v>0</v>
      </c>
      <c r="K124" s="53">
        <v>0</v>
      </c>
      <c r="L124" s="53">
        <v>0</v>
      </c>
      <c r="M124" s="53">
        <v>0</v>
      </c>
      <c r="N124" s="53">
        <v>0</v>
      </c>
      <c r="O124" s="53">
        <v>3667.3</v>
      </c>
      <c r="P124" s="53">
        <v>0</v>
      </c>
      <c r="Q124" s="53">
        <v>0</v>
      </c>
      <c r="R124" s="53">
        <v>3756.36</v>
      </c>
      <c r="S124" s="53">
        <v>5239.01</v>
      </c>
      <c r="T124" s="53">
        <v>0</v>
      </c>
      <c r="U124" s="53">
        <v>0</v>
      </c>
      <c r="V124" s="53">
        <v>9619.2999999999993</v>
      </c>
      <c r="W124" s="53">
        <v>1579.16</v>
      </c>
      <c r="X124" s="53">
        <v>0</v>
      </c>
      <c r="Y124" s="53">
        <v>58775.44</v>
      </c>
      <c r="Z124" s="53">
        <v>0</v>
      </c>
      <c r="AA124" s="53">
        <v>0</v>
      </c>
      <c r="AB124" s="53">
        <v>0</v>
      </c>
      <c r="AC124" s="53">
        <v>0</v>
      </c>
      <c r="AD124" s="53">
        <v>0</v>
      </c>
      <c r="AE124" s="51" t="s">
        <v>2609</v>
      </c>
    </row>
    <row r="125" spans="1:31" x14ac:dyDescent="0.2">
      <c r="A125" s="51" t="s">
        <v>181</v>
      </c>
      <c r="B125" s="53">
        <v>0</v>
      </c>
      <c r="C125" s="53">
        <v>0</v>
      </c>
      <c r="D125" s="53">
        <v>0</v>
      </c>
      <c r="E125" s="53">
        <v>0</v>
      </c>
      <c r="F125" s="53">
        <v>11827.91</v>
      </c>
      <c r="G125" s="53">
        <v>0</v>
      </c>
      <c r="H125" s="53">
        <v>0</v>
      </c>
      <c r="I125" s="53">
        <v>0</v>
      </c>
      <c r="J125" s="53">
        <v>0</v>
      </c>
      <c r="K125" s="53">
        <v>0</v>
      </c>
      <c r="L125" s="53">
        <v>617.82000000000005</v>
      </c>
      <c r="M125" s="53">
        <v>0</v>
      </c>
      <c r="N125" s="53">
        <v>0</v>
      </c>
      <c r="O125" s="53">
        <v>42877.120000000003</v>
      </c>
      <c r="P125" s="53">
        <v>19813.93</v>
      </c>
      <c r="Q125" s="53">
        <v>0</v>
      </c>
      <c r="R125" s="53">
        <v>0</v>
      </c>
      <c r="S125" s="53">
        <v>2994.4</v>
      </c>
      <c r="T125" s="53">
        <v>0</v>
      </c>
      <c r="U125" s="53">
        <v>0</v>
      </c>
      <c r="V125" s="53">
        <v>0</v>
      </c>
      <c r="W125" s="53">
        <v>-10560.71</v>
      </c>
      <c r="X125" s="53">
        <v>0</v>
      </c>
      <c r="Y125" s="53">
        <v>6146.29</v>
      </c>
      <c r="Z125" s="53">
        <v>0</v>
      </c>
      <c r="AA125" s="53">
        <v>0</v>
      </c>
      <c r="AB125" s="53">
        <v>6336.42</v>
      </c>
      <c r="AC125" s="53">
        <v>0</v>
      </c>
      <c r="AD125" s="53">
        <v>0</v>
      </c>
      <c r="AE125" s="51" t="s">
        <v>2609</v>
      </c>
    </row>
    <row r="126" spans="1:31" x14ac:dyDescent="0.2">
      <c r="A126" s="51" t="s">
        <v>182</v>
      </c>
      <c r="B126" s="53">
        <v>0</v>
      </c>
      <c r="C126" s="53">
        <v>0</v>
      </c>
      <c r="D126" s="53">
        <v>0</v>
      </c>
      <c r="E126" s="53">
        <v>-660.06</v>
      </c>
      <c r="F126" s="53">
        <v>0</v>
      </c>
      <c r="G126" s="53">
        <v>0</v>
      </c>
      <c r="H126" s="53">
        <v>0</v>
      </c>
      <c r="I126" s="53">
        <v>0</v>
      </c>
      <c r="J126" s="53">
        <v>0</v>
      </c>
      <c r="K126" s="53">
        <v>0</v>
      </c>
      <c r="L126" s="53">
        <v>6650.83</v>
      </c>
      <c r="M126" s="53">
        <v>0</v>
      </c>
      <c r="N126" s="53">
        <v>0</v>
      </c>
      <c r="O126" s="53">
        <v>0</v>
      </c>
      <c r="P126" s="53">
        <v>7947.04</v>
      </c>
      <c r="Q126" s="53">
        <v>0</v>
      </c>
      <c r="R126" s="53">
        <v>0</v>
      </c>
      <c r="S126" s="53">
        <v>2058.17</v>
      </c>
      <c r="T126" s="53">
        <v>0</v>
      </c>
      <c r="U126" s="53">
        <v>0</v>
      </c>
      <c r="V126" s="53">
        <v>0</v>
      </c>
      <c r="W126" s="53">
        <v>15724.79</v>
      </c>
      <c r="X126" s="53">
        <v>0</v>
      </c>
      <c r="Y126" s="53">
        <v>6146.29</v>
      </c>
      <c r="Z126" s="53">
        <v>6119.57</v>
      </c>
      <c r="AA126" s="53">
        <v>0</v>
      </c>
      <c r="AB126" s="53">
        <v>4646.71</v>
      </c>
      <c r="AC126" s="53">
        <v>0</v>
      </c>
      <c r="AD126" s="53">
        <v>0</v>
      </c>
      <c r="AE126" s="51" t="s">
        <v>2609</v>
      </c>
    </row>
    <row r="127" spans="1:31" x14ac:dyDescent="0.2">
      <c r="A127" s="51" t="s">
        <v>183</v>
      </c>
      <c r="B127" s="53">
        <v>0</v>
      </c>
      <c r="C127" s="53">
        <v>0</v>
      </c>
      <c r="D127" s="53">
        <v>0</v>
      </c>
      <c r="E127" s="53">
        <v>2825.63</v>
      </c>
      <c r="F127" s="53">
        <v>2640</v>
      </c>
      <c r="G127" s="53">
        <v>0</v>
      </c>
      <c r="H127" s="53">
        <v>22314.639999999999</v>
      </c>
      <c r="I127" s="53">
        <v>0</v>
      </c>
      <c r="J127" s="53">
        <v>0</v>
      </c>
      <c r="K127" s="53">
        <v>0</v>
      </c>
      <c r="L127" s="53">
        <v>25246.09</v>
      </c>
      <c r="M127" s="53">
        <v>0</v>
      </c>
      <c r="N127" s="53">
        <v>0</v>
      </c>
      <c r="O127" s="53">
        <v>0</v>
      </c>
      <c r="P127" s="53">
        <v>0</v>
      </c>
      <c r="Q127" s="53">
        <v>0</v>
      </c>
      <c r="R127" s="53">
        <v>0</v>
      </c>
      <c r="S127" s="53">
        <v>16475.64</v>
      </c>
      <c r="T127" s="53">
        <v>7476.27</v>
      </c>
      <c r="U127" s="53">
        <v>0</v>
      </c>
      <c r="V127" s="53">
        <v>0</v>
      </c>
      <c r="W127" s="53">
        <v>10853.3</v>
      </c>
      <c r="X127" s="53">
        <v>0</v>
      </c>
      <c r="Y127" s="53">
        <v>6146.29</v>
      </c>
      <c r="Z127" s="53">
        <v>11373.54</v>
      </c>
      <c r="AA127" s="53">
        <v>0</v>
      </c>
      <c r="AB127" s="53">
        <v>0</v>
      </c>
      <c r="AC127" s="53">
        <v>0</v>
      </c>
      <c r="AD127" s="53">
        <v>0</v>
      </c>
      <c r="AE127" s="51" t="s">
        <v>2609</v>
      </c>
    </row>
    <row r="128" spans="1:31" x14ac:dyDescent="0.2">
      <c r="A128" s="51" t="s">
        <v>186</v>
      </c>
      <c r="B128" s="53">
        <v>0</v>
      </c>
      <c r="C128" s="53">
        <v>0</v>
      </c>
      <c r="D128" s="53">
        <v>0</v>
      </c>
      <c r="E128" s="53">
        <v>0</v>
      </c>
      <c r="F128" s="53">
        <v>0</v>
      </c>
      <c r="G128" s="53">
        <v>0</v>
      </c>
      <c r="H128" s="53">
        <v>0</v>
      </c>
      <c r="I128" s="53">
        <v>0</v>
      </c>
      <c r="J128" s="53">
        <v>0</v>
      </c>
      <c r="K128" s="53">
        <v>0</v>
      </c>
      <c r="L128" s="53">
        <v>0</v>
      </c>
      <c r="M128" s="53">
        <v>0</v>
      </c>
      <c r="N128" s="53">
        <v>0</v>
      </c>
      <c r="O128" s="53">
        <v>9900.34</v>
      </c>
      <c r="P128" s="53">
        <v>11167.09</v>
      </c>
      <c r="Q128" s="53">
        <v>4400.1499999999996</v>
      </c>
      <c r="R128" s="53">
        <v>0</v>
      </c>
      <c r="S128" s="53">
        <v>37704.69</v>
      </c>
      <c r="T128" s="53">
        <v>0</v>
      </c>
      <c r="U128" s="53">
        <v>0</v>
      </c>
      <c r="V128" s="53">
        <v>0</v>
      </c>
      <c r="W128" s="53">
        <v>53995.01</v>
      </c>
      <c r="X128" s="53">
        <v>3331.83</v>
      </c>
      <c r="Y128" s="53">
        <v>7206.58</v>
      </c>
      <c r="Z128" s="53">
        <v>46510.58</v>
      </c>
      <c r="AA128" s="53">
        <v>0</v>
      </c>
      <c r="AB128" s="53">
        <v>42242.8</v>
      </c>
      <c r="AC128" s="53">
        <v>0</v>
      </c>
      <c r="AD128" s="53">
        <v>0</v>
      </c>
      <c r="AE128" s="51" t="s">
        <v>2609</v>
      </c>
    </row>
    <row r="129" spans="1:31" x14ac:dyDescent="0.2">
      <c r="A129" s="51" t="s">
        <v>187</v>
      </c>
      <c r="B129" s="53">
        <v>0</v>
      </c>
      <c r="C129" s="53">
        <v>0</v>
      </c>
      <c r="D129" s="53">
        <v>0</v>
      </c>
      <c r="E129" s="53">
        <v>-5301.4</v>
      </c>
      <c r="F129" s="53">
        <v>0</v>
      </c>
      <c r="G129" s="53">
        <v>0</v>
      </c>
      <c r="H129" s="53">
        <v>0</v>
      </c>
      <c r="I129" s="53">
        <v>0</v>
      </c>
      <c r="J129" s="53">
        <v>0</v>
      </c>
      <c r="K129" s="53">
        <v>0</v>
      </c>
      <c r="L129" s="53">
        <v>0</v>
      </c>
      <c r="M129" s="53">
        <v>0</v>
      </c>
      <c r="N129" s="53">
        <v>0</v>
      </c>
      <c r="O129" s="53">
        <v>0</v>
      </c>
      <c r="P129" s="53">
        <v>0</v>
      </c>
      <c r="Q129" s="53">
        <v>0</v>
      </c>
      <c r="R129" s="53">
        <v>0</v>
      </c>
      <c r="S129" s="53">
        <v>3695.31</v>
      </c>
      <c r="T129" s="53">
        <v>0</v>
      </c>
      <c r="U129" s="53">
        <v>0</v>
      </c>
      <c r="V129" s="53">
        <v>0</v>
      </c>
      <c r="W129" s="53">
        <v>4781.67</v>
      </c>
      <c r="X129" s="53">
        <v>0</v>
      </c>
      <c r="Y129" s="53">
        <v>6146.29</v>
      </c>
      <c r="Z129" s="53">
        <v>1689.72</v>
      </c>
      <c r="AA129" s="53">
        <v>0</v>
      </c>
      <c r="AB129" s="53">
        <v>0</v>
      </c>
      <c r="AC129" s="53">
        <v>0</v>
      </c>
      <c r="AD129" s="53">
        <v>0</v>
      </c>
      <c r="AE129" s="51" t="s">
        <v>2609</v>
      </c>
    </row>
    <row r="130" spans="1:31" x14ac:dyDescent="0.2">
      <c r="A130" s="51" t="s">
        <v>165</v>
      </c>
      <c r="B130" s="53">
        <v>0</v>
      </c>
      <c r="C130" s="53">
        <v>0</v>
      </c>
      <c r="D130" s="53">
        <v>1320.12</v>
      </c>
      <c r="E130" s="53">
        <v>529.79999999999995</v>
      </c>
      <c r="F130" s="53">
        <v>6531.77</v>
      </c>
      <c r="G130" s="53">
        <v>0</v>
      </c>
      <c r="H130" s="53">
        <v>925.47</v>
      </c>
      <c r="I130" s="53">
        <v>3054.13</v>
      </c>
      <c r="J130" s="53">
        <v>2877.18</v>
      </c>
      <c r="K130" s="53">
        <v>0</v>
      </c>
      <c r="L130" s="53">
        <v>1235.6400000000001</v>
      </c>
      <c r="M130" s="53">
        <v>1744.62</v>
      </c>
      <c r="N130" s="53">
        <v>0</v>
      </c>
      <c r="O130" s="53">
        <v>0</v>
      </c>
      <c r="P130" s="53">
        <v>1408.1</v>
      </c>
      <c r="Q130" s="53">
        <v>4646.7</v>
      </c>
      <c r="R130" s="53">
        <v>4849.3500000000004</v>
      </c>
      <c r="S130" s="53">
        <v>13900</v>
      </c>
      <c r="T130" s="53">
        <v>4208.87</v>
      </c>
      <c r="U130" s="53">
        <v>0</v>
      </c>
      <c r="V130" s="53">
        <v>6996.22</v>
      </c>
      <c r="W130" s="53">
        <v>3532.97</v>
      </c>
      <c r="X130" s="53">
        <v>395.33</v>
      </c>
      <c r="Y130" s="53">
        <v>9488.9</v>
      </c>
      <c r="Z130" s="53">
        <v>2534.5700000000002</v>
      </c>
      <c r="AA130" s="53">
        <v>2078.89</v>
      </c>
      <c r="AB130" s="53">
        <v>0</v>
      </c>
      <c r="AC130" s="53">
        <v>6394.39</v>
      </c>
      <c r="AD130" s="53">
        <v>5106.67</v>
      </c>
      <c r="AE130" s="51" t="s">
        <v>2609</v>
      </c>
    </row>
    <row r="131" spans="1:31" x14ac:dyDescent="0.2">
      <c r="A131" s="51" t="s">
        <v>168</v>
      </c>
      <c r="B131" s="53">
        <v>0</v>
      </c>
      <c r="C131" s="53">
        <v>5913.95</v>
      </c>
      <c r="D131" s="53">
        <v>0</v>
      </c>
      <c r="E131" s="53">
        <v>2554.15</v>
      </c>
      <c r="F131" s="53">
        <v>3696.22</v>
      </c>
      <c r="G131" s="53">
        <v>0</v>
      </c>
      <c r="H131" s="53">
        <v>2948.15</v>
      </c>
      <c r="I131" s="53">
        <v>1482.71</v>
      </c>
      <c r="J131" s="53">
        <v>1600.54</v>
      </c>
      <c r="K131" s="53">
        <v>0</v>
      </c>
      <c r="L131" s="53">
        <v>8347.15</v>
      </c>
      <c r="M131" s="53">
        <v>3696.22</v>
      </c>
      <c r="N131" s="53">
        <v>0</v>
      </c>
      <c r="O131" s="53">
        <v>11600.7</v>
      </c>
      <c r="P131" s="53">
        <v>2649.34</v>
      </c>
      <c r="Q131" s="53">
        <v>2035.06</v>
      </c>
      <c r="R131" s="53">
        <v>3576.96</v>
      </c>
      <c r="S131" s="53">
        <v>1482.72</v>
      </c>
      <c r="T131" s="53">
        <v>2378.25</v>
      </c>
      <c r="U131" s="53">
        <v>0</v>
      </c>
      <c r="V131" s="53">
        <v>6542.82</v>
      </c>
      <c r="W131" s="53">
        <v>4268.68</v>
      </c>
      <c r="X131" s="53">
        <v>422.43</v>
      </c>
      <c r="Y131" s="53">
        <v>14376.31</v>
      </c>
      <c r="Z131" s="53">
        <v>3678.97</v>
      </c>
      <c r="AA131" s="53">
        <v>314.88</v>
      </c>
      <c r="AB131" s="53">
        <v>0</v>
      </c>
      <c r="AC131" s="53">
        <v>2774.29</v>
      </c>
      <c r="AD131" s="53">
        <v>2977.96</v>
      </c>
      <c r="AE131" s="51" t="s">
        <v>2609</v>
      </c>
    </row>
    <row r="132" spans="1:31" x14ac:dyDescent="0.2">
      <c r="A132" s="51" t="s">
        <v>172</v>
      </c>
      <c r="B132" s="53">
        <v>0</v>
      </c>
      <c r="C132" s="53">
        <v>0</v>
      </c>
      <c r="D132" s="53">
        <v>0</v>
      </c>
      <c r="E132" s="53">
        <v>900.36</v>
      </c>
      <c r="F132" s="53">
        <v>0</v>
      </c>
      <c r="G132" s="53">
        <v>0</v>
      </c>
      <c r="H132" s="53">
        <v>0</v>
      </c>
      <c r="I132" s="53">
        <v>132</v>
      </c>
      <c r="J132" s="53">
        <v>0</v>
      </c>
      <c r="K132" s="53">
        <v>0</v>
      </c>
      <c r="L132" s="53">
        <v>0</v>
      </c>
      <c r="M132" s="53">
        <v>369.62</v>
      </c>
      <c r="N132" s="53">
        <v>0</v>
      </c>
      <c r="O132" s="53">
        <v>25090.32</v>
      </c>
      <c r="P132" s="53">
        <v>1498.74</v>
      </c>
      <c r="Q132" s="53">
        <v>0</v>
      </c>
      <c r="R132" s="53">
        <v>4772.68</v>
      </c>
      <c r="S132" s="53">
        <v>0</v>
      </c>
      <c r="T132" s="53">
        <v>0</v>
      </c>
      <c r="U132" s="53">
        <v>0</v>
      </c>
      <c r="V132" s="53">
        <v>0</v>
      </c>
      <c r="W132" s="53">
        <v>705.81</v>
      </c>
      <c r="X132" s="53">
        <v>4118.6499999999996</v>
      </c>
      <c r="Y132" s="53">
        <v>7005.22</v>
      </c>
      <c r="Z132" s="53">
        <v>924.17</v>
      </c>
      <c r="AA132" s="53">
        <v>2667.15</v>
      </c>
      <c r="AB132" s="53">
        <v>0</v>
      </c>
      <c r="AC132" s="53">
        <v>706.16</v>
      </c>
      <c r="AD132" s="53">
        <v>5233.62</v>
      </c>
      <c r="AE132" s="51" t="s">
        <v>2609</v>
      </c>
    </row>
    <row r="133" spans="1:31" x14ac:dyDescent="0.2">
      <c r="A133" s="51" t="s">
        <v>174</v>
      </c>
      <c r="B133" s="53">
        <v>0</v>
      </c>
      <c r="C133" s="53">
        <v>0</v>
      </c>
      <c r="D133" s="53">
        <v>0</v>
      </c>
      <c r="E133" s="53">
        <v>1101.8800000000001</v>
      </c>
      <c r="F133" s="53">
        <v>512.9</v>
      </c>
      <c r="G133" s="53">
        <v>0</v>
      </c>
      <c r="H133" s="53">
        <v>0</v>
      </c>
      <c r="I133" s="53">
        <v>0</v>
      </c>
      <c r="J133" s="53">
        <v>3530.66</v>
      </c>
      <c r="K133" s="53">
        <v>0</v>
      </c>
      <c r="L133" s="53">
        <v>0</v>
      </c>
      <c r="M133" s="53">
        <v>5982.08</v>
      </c>
      <c r="N133" s="53">
        <v>0</v>
      </c>
      <c r="O133" s="53">
        <v>18772.79</v>
      </c>
      <c r="P133" s="53">
        <v>2401.0700000000002</v>
      </c>
      <c r="Q133" s="53">
        <v>0</v>
      </c>
      <c r="R133" s="53">
        <v>0</v>
      </c>
      <c r="S133" s="53">
        <v>0</v>
      </c>
      <c r="T133" s="53">
        <v>1162.93</v>
      </c>
      <c r="U133" s="53">
        <v>0</v>
      </c>
      <c r="V133" s="53">
        <v>353.08</v>
      </c>
      <c r="W133" s="53">
        <v>1866.9</v>
      </c>
      <c r="X133" s="53">
        <v>744.48</v>
      </c>
      <c r="Y133" s="53">
        <v>6242.34</v>
      </c>
      <c r="Z133" s="53">
        <v>598.45000000000005</v>
      </c>
      <c r="AA133" s="53">
        <v>1996.13</v>
      </c>
      <c r="AB133" s="53">
        <v>0</v>
      </c>
      <c r="AC133" s="53">
        <v>0</v>
      </c>
      <c r="AD133" s="53">
        <v>594.51</v>
      </c>
      <c r="AE133" s="51" t="s">
        <v>2609</v>
      </c>
    </row>
    <row r="134" spans="1:31" x14ac:dyDescent="0.2">
      <c r="A134" s="51" t="s">
        <v>177</v>
      </c>
      <c r="B134" s="53">
        <v>0</v>
      </c>
      <c r="C134" s="53">
        <v>0</v>
      </c>
      <c r="D134" s="53">
        <v>0</v>
      </c>
      <c r="E134" s="53">
        <v>264.81</v>
      </c>
      <c r="F134" s="53">
        <v>0</v>
      </c>
      <c r="G134" s="53">
        <v>0</v>
      </c>
      <c r="H134" s="53">
        <v>794.7</v>
      </c>
      <c r="I134" s="53">
        <v>7517.57</v>
      </c>
      <c r="J134" s="53">
        <v>1059.21</v>
      </c>
      <c r="K134" s="53">
        <v>1059.5999999999999</v>
      </c>
      <c r="L134" s="53">
        <v>1604.75</v>
      </c>
      <c r="M134" s="53">
        <v>5414.38</v>
      </c>
      <c r="N134" s="53">
        <v>0</v>
      </c>
      <c r="O134" s="53">
        <v>10747.39</v>
      </c>
      <c r="P134" s="53">
        <v>3178.81</v>
      </c>
      <c r="Q134" s="53">
        <v>706.59</v>
      </c>
      <c r="R134" s="53">
        <v>4500.8100000000004</v>
      </c>
      <c r="S134" s="53">
        <v>1320</v>
      </c>
      <c r="T134" s="53">
        <v>2714.5</v>
      </c>
      <c r="U134" s="53">
        <v>0</v>
      </c>
      <c r="V134" s="53">
        <v>0</v>
      </c>
      <c r="W134" s="53">
        <v>2012.85</v>
      </c>
      <c r="X134" s="53">
        <v>3084.57</v>
      </c>
      <c r="Y134" s="53">
        <v>9730.7099999999991</v>
      </c>
      <c r="Z134" s="53">
        <v>1848.11</v>
      </c>
      <c r="AA134" s="53">
        <v>19212.97</v>
      </c>
      <c r="AB134" s="53">
        <v>0</v>
      </c>
      <c r="AC134" s="53">
        <v>2206.3000000000002</v>
      </c>
      <c r="AD134" s="53">
        <v>5064.72</v>
      </c>
      <c r="AE134" s="51" t="s">
        <v>2609</v>
      </c>
    </row>
    <row r="135" spans="1:31" x14ac:dyDescent="0.2">
      <c r="A135" s="51" t="s">
        <v>255</v>
      </c>
      <c r="B135" s="53">
        <v>0</v>
      </c>
      <c r="C135" s="53">
        <v>0</v>
      </c>
      <c r="D135" s="53">
        <v>705.8</v>
      </c>
      <c r="E135" s="53">
        <v>0</v>
      </c>
      <c r="F135" s="53">
        <v>11822.21</v>
      </c>
      <c r="G135" s="53">
        <v>0</v>
      </c>
      <c r="H135" s="53">
        <v>0</v>
      </c>
      <c r="I135" s="53">
        <v>0</v>
      </c>
      <c r="J135" s="53">
        <v>0</v>
      </c>
      <c r="K135" s="53">
        <v>0</v>
      </c>
      <c r="L135" s="53">
        <v>0</v>
      </c>
      <c r="M135" s="53">
        <v>0</v>
      </c>
      <c r="N135" s="53">
        <v>0</v>
      </c>
      <c r="O135" s="53">
        <v>0</v>
      </c>
      <c r="P135" s="53">
        <v>9348.0300000000007</v>
      </c>
      <c r="Q135" s="53">
        <v>0</v>
      </c>
      <c r="R135" s="53">
        <v>530.14</v>
      </c>
      <c r="S135" s="53">
        <v>5297.19</v>
      </c>
      <c r="T135" s="53">
        <v>1058.71</v>
      </c>
      <c r="U135" s="53">
        <v>0</v>
      </c>
      <c r="V135" s="53">
        <v>11196.61</v>
      </c>
      <c r="W135" s="53">
        <v>0</v>
      </c>
      <c r="X135" s="53">
        <v>0</v>
      </c>
      <c r="Y135" s="53">
        <v>8797.01</v>
      </c>
      <c r="Z135" s="53">
        <v>0</v>
      </c>
      <c r="AA135" s="53">
        <v>0</v>
      </c>
      <c r="AB135" s="53">
        <v>0</v>
      </c>
      <c r="AC135" s="53">
        <v>5359.64</v>
      </c>
      <c r="AD135" s="53">
        <v>0</v>
      </c>
      <c r="AE135" s="51" t="s">
        <v>2609</v>
      </c>
    </row>
    <row r="136" spans="1:31" x14ac:dyDescent="0.2">
      <c r="A136" s="51" t="s">
        <v>258</v>
      </c>
      <c r="B136" s="53">
        <v>0</v>
      </c>
      <c r="C136" s="53">
        <v>0</v>
      </c>
      <c r="D136" s="53">
        <v>0</v>
      </c>
      <c r="E136" s="53">
        <v>0</v>
      </c>
      <c r="F136" s="53">
        <v>0</v>
      </c>
      <c r="G136" s="53">
        <v>0</v>
      </c>
      <c r="H136" s="53">
        <v>0</v>
      </c>
      <c r="I136" s="53">
        <v>5359.64</v>
      </c>
      <c r="J136" s="53">
        <v>0</v>
      </c>
      <c r="K136" s="53">
        <v>0</v>
      </c>
      <c r="L136" s="53">
        <v>1639</v>
      </c>
      <c r="M136" s="53">
        <v>0</v>
      </c>
      <c r="N136" s="53">
        <v>0</v>
      </c>
      <c r="O136" s="53">
        <v>18087.54</v>
      </c>
      <c r="P136" s="53">
        <v>220.02</v>
      </c>
      <c r="Q136" s="53">
        <v>3391.05</v>
      </c>
      <c r="R136" s="53">
        <v>7013.15</v>
      </c>
      <c r="S136" s="53">
        <v>7952.16</v>
      </c>
      <c r="T136" s="53">
        <v>5178.91</v>
      </c>
      <c r="U136" s="53">
        <v>0</v>
      </c>
      <c r="V136" s="53">
        <v>1721.3</v>
      </c>
      <c r="W136" s="53">
        <v>0</v>
      </c>
      <c r="X136" s="53">
        <v>0</v>
      </c>
      <c r="Y136" s="53">
        <v>5086.01</v>
      </c>
      <c r="Z136" s="53">
        <v>0</v>
      </c>
      <c r="AA136" s="53">
        <v>0</v>
      </c>
      <c r="AB136" s="53">
        <v>0</v>
      </c>
      <c r="AC136" s="53">
        <v>0</v>
      </c>
      <c r="AD136" s="53">
        <v>35701.519999999997</v>
      </c>
      <c r="AE136" s="51" t="s">
        <v>2609</v>
      </c>
    </row>
    <row r="137" spans="1:31" x14ac:dyDescent="0.2">
      <c r="A137" s="51" t="s">
        <v>572</v>
      </c>
      <c r="B137" s="53">
        <v>0</v>
      </c>
      <c r="C137" s="53">
        <v>0</v>
      </c>
      <c r="D137" s="53">
        <v>4214.49</v>
      </c>
      <c r="E137" s="53">
        <v>0</v>
      </c>
      <c r="F137" s="53">
        <v>6942.34</v>
      </c>
      <c r="G137" s="53">
        <v>0</v>
      </c>
      <c r="H137" s="53">
        <v>882.66</v>
      </c>
      <c r="I137" s="53">
        <v>2264.11</v>
      </c>
      <c r="J137" s="53">
        <v>0</v>
      </c>
      <c r="K137" s="53">
        <v>530.14</v>
      </c>
      <c r="L137" s="53">
        <v>1324.5</v>
      </c>
      <c r="M137" s="53">
        <v>0</v>
      </c>
      <c r="N137" s="53">
        <v>0</v>
      </c>
      <c r="O137" s="53">
        <v>10719.28</v>
      </c>
      <c r="P137" s="53">
        <v>860.65</v>
      </c>
      <c r="Q137" s="53">
        <v>0</v>
      </c>
      <c r="R137" s="53">
        <v>229.52</v>
      </c>
      <c r="S137" s="53">
        <v>1381.36</v>
      </c>
      <c r="T137" s="53">
        <v>5085.9799999999996</v>
      </c>
      <c r="U137" s="53">
        <v>0</v>
      </c>
      <c r="V137" s="53">
        <v>0</v>
      </c>
      <c r="W137" s="53">
        <v>423.69</v>
      </c>
      <c r="X137" s="53">
        <v>1021.7</v>
      </c>
      <c r="Y137" s="53">
        <v>5086.01</v>
      </c>
      <c r="Z137" s="53">
        <v>3474.88</v>
      </c>
      <c r="AA137" s="53">
        <v>812.21</v>
      </c>
      <c r="AB137" s="53">
        <v>0</v>
      </c>
      <c r="AC137" s="53">
        <v>9510.1299999999992</v>
      </c>
      <c r="AD137" s="53">
        <v>3435.83</v>
      </c>
      <c r="AE137" s="51" t="s">
        <v>2609</v>
      </c>
    </row>
    <row r="138" spans="1:31" x14ac:dyDescent="0.2">
      <c r="A138" s="51" t="s">
        <v>261</v>
      </c>
      <c r="B138" s="53">
        <v>0</v>
      </c>
      <c r="C138" s="53">
        <v>0</v>
      </c>
      <c r="D138" s="53">
        <v>2984.26</v>
      </c>
      <c r="E138" s="53">
        <v>0</v>
      </c>
      <c r="F138" s="53">
        <v>11487.22</v>
      </c>
      <c r="G138" s="53">
        <v>0</v>
      </c>
      <c r="H138" s="53">
        <v>0</v>
      </c>
      <c r="I138" s="53">
        <v>0</v>
      </c>
      <c r="J138" s="53">
        <v>0</v>
      </c>
      <c r="K138" s="53">
        <v>2640</v>
      </c>
      <c r="L138" s="53">
        <v>0</v>
      </c>
      <c r="M138" s="53">
        <v>0</v>
      </c>
      <c r="N138" s="53">
        <v>0</v>
      </c>
      <c r="O138" s="53">
        <v>0</v>
      </c>
      <c r="P138" s="53">
        <v>4476.3900000000003</v>
      </c>
      <c r="Q138" s="53">
        <v>0</v>
      </c>
      <c r="R138" s="53">
        <v>6599.99</v>
      </c>
      <c r="S138" s="53">
        <v>860.65</v>
      </c>
      <c r="T138" s="53">
        <v>844.86</v>
      </c>
      <c r="U138" s="53">
        <v>0</v>
      </c>
      <c r="V138" s="53">
        <v>0</v>
      </c>
      <c r="W138" s="53">
        <v>4241.12</v>
      </c>
      <c r="X138" s="53">
        <v>688.52</v>
      </c>
      <c r="Y138" s="53">
        <v>5086.01</v>
      </c>
      <c r="Z138" s="53">
        <v>4283.72</v>
      </c>
      <c r="AA138" s="53">
        <v>0</v>
      </c>
      <c r="AB138" s="53">
        <v>0</v>
      </c>
      <c r="AC138" s="53">
        <v>10019.5</v>
      </c>
      <c r="AD138" s="53">
        <v>0</v>
      </c>
      <c r="AE138" s="51" t="s">
        <v>2609</v>
      </c>
    </row>
    <row r="139" spans="1:31" x14ac:dyDescent="0.2">
      <c r="A139" s="51" t="s">
        <v>264</v>
      </c>
      <c r="B139" s="53">
        <v>0</v>
      </c>
      <c r="C139" s="53">
        <v>0</v>
      </c>
      <c r="D139" s="53">
        <v>0</v>
      </c>
      <c r="E139" s="53">
        <v>847.77</v>
      </c>
      <c r="F139" s="53">
        <v>882.67</v>
      </c>
      <c r="G139" s="53">
        <v>0</v>
      </c>
      <c r="H139" s="53">
        <v>0</v>
      </c>
      <c r="I139" s="53">
        <v>-1317.14</v>
      </c>
      <c r="J139" s="53">
        <v>0</v>
      </c>
      <c r="K139" s="53">
        <v>7413.82</v>
      </c>
      <c r="L139" s="53">
        <v>1267.29</v>
      </c>
      <c r="M139" s="53">
        <v>0</v>
      </c>
      <c r="N139" s="53">
        <v>0</v>
      </c>
      <c r="O139" s="53">
        <v>20573.93</v>
      </c>
      <c r="P139" s="53">
        <v>1903.56</v>
      </c>
      <c r="Q139" s="53">
        <v>3011.9</v>
      </c>
      <c r="R139" s="53">
        <v>6128.22</v>
      </c>
      <c r="S139" s="53">
        <v>0</v>
      </c>
      <c r="T139" s="53">
        <v>1478.48</v>
      </c>
      <c r="U139" s="53">
        <v>0</v>
      </c>
      <c r="V139" s="53">
        <v>13717.28</v>
      </c>
      <c r="W139" s="53">
        <v>1848.11</v>
      </c>
      <c r="X139" s="53">
        <v>1147.5899999999999</v>
      </c>
      <c r="Y139" s="53">
        <v>7408.17</v>
      </c>
      <c r="Z139" s="53">
        <v>9097.2099999999991</v>
      </c>
      <c r="AA139" s="53">
        <v>2799.47</v>
      </c>
      <c r="AB139" s="53">
        <v>0</v>
      </c>
      <c r="AC139" s="53">
        <v>0</v>
      </c>
      <c r="AD139" s="53">
        <v>10317.24</v>
      </c>
      <c r="AE139" s="51" t="s">
        <v>2609</v>
      </c>
    </row>
    <row r="140" spans="1:31" x14ac:dyDescent="0.2">
      <c r="A140" s="51" t="s">
        <v>920</v>
      </c>
      <c r="B140" s="53">
        <v>0</v>
      </c>
      <c r="C140" s="53">
        <v>0</v>
      </c>
      <c r="D140" s="53">
        <v>441.26</v>
      </c>
      <c r="E140" s="53">
        <v>0</v>
      </c>
      <c r="F140" s="53">
        <v>0</v>
      </c>
      <c r="G140" s="53">
        <v>0</v>
      </c>
      <c r="H140" s="53">
        <v>491.08</v>
      </c>
      <c r="I140" s="53">
        <v>2379.14</v>
      </c>
      <c r="J140" s="53">
        <v>529.79999999999995</v>
      </c>
      <c r="K140" s="53">
        <v>2008.62</v>
      </c>
      <c r="L140" s="53">
        <v>530.14</v>
      </c>
      <c r="M140" s="53">
        <v>441.8</v>
      </c>
      <c r="N140" s="53">
        <v>0</v>
      </c>
      <c r="O140" s="53">
        <v>23815.87</v>
      </c>
      <c r="P140" s="53">
        <v>1504.88</v>
      </c>
      <c r="Q140" s="53">
        <v>3345.11</v>
      </c>
      <c r="R140" s="53">
        <v>422.43</v>
      </c>
      <c r="S140" s="53">
        <v>6443.89</v>
      </c>
      <c r="T140" s="53">
        <v>952.57</v>
      </c>
      <c r="U140" s="53">
        <v>0</v>
      </c>
      <c r="V140" s="53">
        <v>12116.13</v>
      </c>
      <c r="W140" s="53">
        <v>0</v>
      </c>
      <c r="X140" s="53">
        <v>350</v>
      </c>
      <c r="Y140" s="53">
        <v>5456.96</v>
      </c>
      <c r="Z140" s="53">
        <v>2596.65</v>
      </c>
      <c r="AA140" s="53">
        <v>7183.36</v>
      </c>
      <c r="AB140" s="53">
        <v>0</v>
      </c>
      <c r="AC140" s="53">
        <v>8258.9</v>
      </c>
      <c r="AD140" s="53">
        <v>5531.56</v>
      </c>
      <c r="AE140" s="51" t="s">
        <v>2609</v>
      </c>
    </row>
    <row r="141" spans="1:31" x14ac:dyDescent="0.2">
      <c r="A141" s="51" t="s">
        <v>277</v>
      </c>
      <c r="B141" s="53">
        <v>0</v>
      </c>
      <c r="C141" s="53">
        <v>-530.14</v>
      </c>
      <c r="D141" s="53">
        <v>1848.11</v>
      </c>
      <c r="E141" s="53">
        <v>0</v>
      </c>
      <c r="F141" s="53">
        <v>2195.64</v>
      </c>
      <c r="G141" s="53">
        <v>9240.5499999999993</v>
      </c>
      <c r="H141" s="53">
        <v>3942.19</v>
      </c>
      <c r="I141" s="53">
        <v>1636.93</v>
      </c>
      <c r="J141" s="53">
        <v>1382.01</v>
      </c>
      <c r="K141" s="53">
        <v>1797.43</v>
      </c>
      <c r="L141" s="53">
        <v>1147.08</v>
      </c>
      <c r="M141" s="53">
        <v>0</v>
      </c>
      <c r="N141" s="53">
        <v>0</v>
      </c>
      <c r="O141" s="53">
        <v>5359.64</v>
      </c>
      <c r="P141" s="53">
        <v>1429.56</v>
      </c>
      <c r="Q141" s="53">
        <v>3027.44</v>
      </c>
      <c r="R141" s="53">
        <v>899.76</v>
      </c>
      <c r="S141" s="53">
        <v>5715</v>
      </c>
      <c r="T141" s="53">
        <v>1075.78</v>
      </c>
      <c r="U141" s="53">
        <v>0</v>
      </c>
      <c r="V141" s="53">
        <v>10723.27</v>
      </c>
      <c r="W141" s="53">
        <v>2420.59</v>
      </c>
      <c r="X141" s="53">
        <v>2169.16</v>
      </c>
      <c r="Y141" s="53">
        <v>6353.3</v>
      </c>
      <c r="Z141" s="53">
        <v>1060.28</v>
      </c>
      <c r="AA141" s="53">
        <v>7360.18</v>
      </c>
      <c r="AB141" s="53">
        <v>0</v>
      </c>
      <c r="AC141" s="53">
        <v>0</v>
      </c>
      <c r="AD141" s="53">
        <v>1236.31</v>
      </c>
      <c r="AE141" s="51" t="s">
        <v>2609</v>
      </c>
    </row>
    <row r="142" spans="1:31" x14ac:dyDescent="0.2">
      <c r="A142" s="51" t="s">
        <v>278</v>
      </c>
      <c r="B142" s="53">
        <v>0</v>
      </c>
      <c r="C142" s="53">
        <v>0</v>
      </c>
      <c r="D142" s="53">
        <v>2587.36</v>
      </c>
      <c r="E142" s="53">
        <v>439.9</v>
      </c>
      <c r="F142" s="53">
        <v>0</v>
      </c>
      <c r="G142" s="53">
        <v>9240.5499999999993</v>
      </c>
      <c r="H142" s="53">
        <v>5922.63</v>
      </c>
      <c r="I142" s="53">
        <v>6060.72</v>
      </c>
      <c r="J142" s="53">
        <v>1773.27</v>
      </c>
      <c r="K142" s="53">
        <v>3341.83</v>
      </c>
      <c r="L142" s="53">
        <v>1481.92</v>
      </c>
      <c r="M142" s="53">
        <v>1593.17</v>
      </c>
      <c r="N142" s="53">
        <v>0</v>
      </c>
      <c r="O142" s="53">
        <v>6273.23</v>
      </c>
      <c r="P142" s="53">
        <v>7455.33</v>
      </c>
      <c r="Q142" s="53">
        <v>1836.01</v>
      </c>
      <c r="R142" s="53">
        <v>1108.8699999999999</v>
      </c>
      <c r="S142" s="53">
        <v>0</v>
      </c>
      <c r="T142" s="53">
        <v>0</v>
      </c>
      <c r="U142" s="53">
        <v>0</v>
      </c>
      <c r="V142" s="53">
        <v>3900.33</v>
      </c>
      <c r="W142" s="53">
        <v>0</v>
      </c>
      <c r="X142" s="53">
        <v>2041.17</v>
      </c>
      <c r="Y142" s="53">
        <v>4962.49</v>
      </c>
      <c r="Z142" s="53">
        <v>3839.44</v>
      </c>
      <c r="AA142" s="53">
        <v>3642.85</v>
      </c>
      <c r="AB142" s="53">
        <v>0</v>
      </c>
      <c r="AC142" s="53">
        <v>0</v>
      </c>
      <c r="AD142" s="53">
        <v>640.14</v>
      </c>
      <c r="AE142" s="51" t="s">
        <v>2609</v>
      </c>
    </row>
    <row r="143" spans="1:31" x14ac:dyDescent="0.2">
      <c r="A143" s="51" t="s">
        <v>281</v>
      </c>
      <c r="B143" s="53">
        <v>0</v>
      </c>
      <c r="C143" s="53">
        <v>0</v>
      </c>
      <c r="D143" s="53">
        <v>1438.8</v>
      </c>
      <c r="E143" s="53">
        <v>2249.8000000000002</v>
      </c>
      <c r="F143" s="53">
        <v>0</v>
      </c>
      <c r="G143" s="53">
        <v>11817.8</v>
      </c>
      <c r="H143" s="53">
        <v>0</v>
      </c>
      <c r="I143" s="53">
        <v>1727.53</v>
      </c>
      <c r="J143" s="53">
        <v>0</v>
      </c>
      <c r="K143" s="53">
        <v>352.9</v>
      </c>
      <c r="L143" s="53">
        <v>3696.22</v>
      </c>
      <c r="M143" s="53">
        <v>2380.9899999999998</v>
      </c>
      <c r="N143" s="53">
        <v>0</v>
      </c>
      <c r="O143" s="53">
        <v>2707</v>
      </c>
      <c r="P143" s="53">
        <v>1529.7</v>
      </c>
      <c r="Q143" s="53">
        <v>1236.28</v>
      </c>
      <c r="R143" s="53">
        <v>0</v>
      </c>
      <c r="S143" s="53">
        <v>6014.51</v>
      </c>
      <c r="T143" s="53">
        <v>1955.84</v>
      </c>
      <c r="U143" s="53">
        <v>0</v>
      </c>
      <c r="V143" s="53">
        <v>422.43</v>
      </c>
      <c r="W143" s="53">
        <v>422.43</v>
      </c>
      <c r="X143" s="53">
        <v>5649.72</v>
      </c>
      <c r="Y143" s="53">
        <v>5086.01</v>
      </c>
      <c r="Z143" s="53">
        <v>1197.76</v>
      </c>
      <c r="AA143" s="53">
        <v>1586.76</v>
      </c>
      <c r="AB143" s="53">
        <v>0</v>
      </c>
      <c r="AC143" s="53">
        <v>705.81</v>
      </c>
      <c r="AD143" s="53">
        <v>2400.0500000000002</v>
      </c>
      <c r="AE143" s="51" t="s">
        <v>2609</v>
      </c>
    </row>
    <row r="144" spans="1:31" x14ac:dyDescent="0.2">
      <c r="A144" s="51" t="s">
        <v>284</v>
      </c>
      <c r="B144" s="53">
        <v>0</v>
      </c>
      <c r="C144" s="53">
        <v>-1060.28</v>
      </c>
      <c r="D144" s="53">
        <v>2519.06</v>
      </c>
      <c r="E144" s="53">
        <v>2642.97</v>
      </c>
      <c r="F144" s="53">
        <v>0</v>
      </c>
      <c r="G144" s="53">
        <v>7392.44</v>
      </c>
      <c r="H144" s="53">
        <v>706.13</v>
      </c>
      <c r="I144" s="53">
        <v>176.53</v>
      </c>
      <c r="J144" s="53">
        <v>0</v>
      </c>
      <c r="K144" s="53">
        <v>369.62</v>
      </c>
      <c r="L144" s="53">
        <v>1892.12</v>
      </c>
      <c r="M144" s="53">
        <v>1247.03</v>
      </c>
      <c r="N144" s="53">
        <v>0</v>
      </c>
      <c r="O144" s="53">
        <v>444.88</v>
      </c>
      <c r="P144" s="53">
        <v>5683.26</v>
      </c>
      <c r="Q144" s="53">
        <v>924.06</v>
      </c>
      <c r="R144" s="53">
        <v>2630.78</v>
      </c>
      <c r="S144" s="53">
        <v>11420.26</v>
      </c>
      <c r="T144" s="53">
        <v>352.47</v>
      </c>
      <c r="U144" s="53">
        <v>0</v>
      </c>
      <c r="V144" s="53">
        <v>528.91999999999996</v>
      </c>
      <c r="W144" s="53">
        <v>2973.16</v>
      </c>
      <c r="X144" s="53">
        <v>4255.22</v>
      </c>
      <c r="Y144" s="53">
        <v>5508.44</v>
      </c>
      <c r="Z144" s="53">
        <v>1112.8499999999999</v>
      </c>
      <c r="AA144" s="53">
        <v>811.99</v>
      </c>
      <c r="AB144" s="53">
        <v>0</v>
      </c>
      <c r="AC144" s="53">
        <v>0</v>
      </c>
      <c r="AD144" s="53">
        <v>0</v>
      </c>
      <c r="AE144" s="51" t="s">
        <v>2609</v>
      </c>
    </row>
    <row r="145" spans="1:31" x14ac:dyDescent="0.2">
      <c r="A145" s="51" t="s">
        <v>223</v>
      </c>
      <c r="B145" s="53">
        <v>0</v>
      </c>
      <c r="C145" s="53">
        <v>0</v>
      </c>
      <c r="D145" s="53">
        <v>6599.99</v>
      </c>
      <c r="E145" s="53">
        <v>0</v>
      </c>
      <c r="F145" s="53">
        <v>0</v>
      </c>
      <c r="G145" s="53">
        <v>0</v>
      </c>
      <c r="H145" s="53">
        <v>0</v>
      </c>
      <c r="I145" s="53">
        <v>3622.69</v>
      </c>
      <c r="J145" s="53">
        <v>0</v>
      </c>
      <c r="K145" s="53">
        <v>0</v>
      </c>
      <c r="L145" s="53">
        <v>6037.8</v>
      </c>
      <c r="M145" s="53">
        <v>0</v>
      </c>
      <c r="N145" s="53">
        <v>0</v>
      </c>
      <c r="O145" s="53">
        <v>0</v>
      </c>
      <c r="P145" s="53">
        <v>0</v>
      </c>
      <c r="Q145" s="53">
        <v>0</v>
      </c>
      <c r="R145" s="53">
        <v>672.84</v>
      </c>
      <c r="S145" s="53">
        <v>9930.11</v>
      </c>
      <c r="T145" s="53">
        <v>0</v>
      </c>
      <c r="U145" s="53">
        <v>0</v>
      </c>
      <c r="V145" s="53">
        <v>1322.19</v>
      </c>
      <c r="W145" s="53">
        <v>0</v>
      </c>
      <c r="X145" s="53">
        <v>0</v>
      </c>
      <c r="Y145" s="53">
        <v>5616.15</v>
      </c>
      <c r="Z145" s="53">
        <v>0</v>
      </c>
      <c r="AA145" s="53">
        <v>0</v>
      </c>
      <c r="AB145" s="53">
        <v>0</v>
      </c>
      <c r="AC145" s="53">
        <v>3622.68</v>
      </c>
      <c r="AD145" s="53">
        <v>0</v>
      </c>
      <c r="AE145" s="51" t="s">
        <v>2609</v>
      </c>
    </row>
    <row r="146" spans="1:31" x14ac:dyDescent="0.2">
      <c r="A146" s="51" t="s">
        <v>224</v>
      </c>
      <c r="B146" s="53">
        <v>0</v>
      </c>
      <c r="C146" s="53">
        <v>0</v>
      </c>
      <c r="D146" s="53">
        <v>0</v>
      </c>
      <c r="E146" s="53">
        <v>0</v>
      </c>
      <c r="F146" s="53">
        <v>0</v>
      </c>
      <c r="G146" s="53">
        <v>0</v>
      </c>
      <c r="H146" s="53">
        <v>0</v>
      </c>
      <c r="I146" s="53">
        <v>0</v>
      </c>
      <c r="J146" s="53">
        <v>0</v>
      </c>
      <c r="K146" s="53">
        <v>0</v>
      </c>
      <c r="L146" s="53">
        <v>0</v>
      </c>
      <c r="M146" s="53">
        <v>0</v>
      </c>
      <c r="N146" s="53">
        <v>0</v>
      </c>
      <c r="O146" s="53">
        <v>6943.18</v>
      </c>
      <c r="P146" s="53">
        <v>5086.6000000000004</v>
      </c>
      <c r="Q146" s="53">
        <v>0</v>
      </c>
      <c r="R146" s="53">
        <v>4555.8500000000004</v>
      </c>
      <c r="S146" s="53">
        <v>3864.47</v>
      </c>
      <c r="T146" s="53">
        <v>1959.27</v>
      </c>
      <c r="U146" s="53">
        <v>0</v>
      </c>
      <c r="V146" s="53">
        <v>530.14</v>
      </c>
      <c r="W146" s="53">
        <v>8270.4699999999993</v>
      </c>
      <c r="X146" s="53">
        <v>1551</v>
      </c>
      <c r="Y146" s="53">
        <v>14746.49</v>
      </c>
      <c r="Z146" s="53">
        <v>8050.29</v>
      </c>
      <c r="AA146" s="53">
        <v>0</v>
      </c>
      <c r="AB146" s="53">
        <v>0</v>
      </c>
      <c r="AC146" s="53">
        <v>0</v>
      </c>
      <c r="AD146" s="53">
        <v>0</v>
      </c>
      <c r="AE146" s="51" t="s">
        <v>2609</v>
      </c>
    </row>
    <row r="147" spans="1:31" x14ac:dyDescent="0.2">
      <c r="A147" s="51" t="s">
        <v>344</v>
      </c>
      <c r="B147" s="53">
        <v>0</v>
      </c>
      <c r="C147" s="53">
        <v>0</v>
      </c>
      <c r="D147" s="53">
        <v>0</v>
      </c>
      <c r="E147" s="53">
        <v>14938.28</v>
      </c>
      <c r="F147" s="53">
        <v>0</v>
      </c>
      <c r="G147" s="53">
        <v>0</v>
      </c>
      <c r="H147" s="53">
        <v>773.45</v>
      </c>
      <c r="I147" s="53">
        <v>0</v>
      </c>
      <c r="J147" s="53">
        <v>0</v>
      </c>
      <c r="K147" s="53">
        <v>0</v>
      </c>
      <c r="L147" s="53">
        <v>3704.2</v>
      </c>
      <c r="M147" s="53">
        <v>0</v>
      </c>
      <c r="N147" s="53">
        <v>0</v>
      </c>
      <c r="O147" s="53">
        <v>0</v>
      </c>
      <c r="P147" s="53">
        <v>5859.43</v>
      </c>
      <c r="Q147" s="53">
        <v>0</v>
      </c>
      <c r="R147" s="53">
        <v>0</v>
      </c>
      <c r="S147" s="53">
        <v>0</v>
      </c>
      <c r="T147" s="53">
        <v>0</v>
      </c>
      <c r="U147" s="53">
        <v>0</v>
      </c>
      <c r="V147" s="53">
        <v>47863.53</v>
      </c>
      <c r="W147" s="53">
        <v>0</v>
      </c>
      <c r="X147" s="53">
        <v>0</v>
      </c>
      <c r="Y147" s="53">
        <v>0</v>
      </c>
      <c r="Z147" s="53">
        <v>0</v>
      </c>
      <c r="AA147" s="53">
        <v>0</v>
      </c>
      <c r="AB147" s="53">
        <v>0</v>
      </c>
      <c r="AC147" s="53">
        <v>0</v>
      </c>
      <c r="AD147" s="53">
        <v>0</v>
      </c>
      <c r="AE147" s="51" t="s">
        <v>2609</v>
      </c>
    </row>
    <row r="148" spans="1:31" x14ac:dyDescent="0.2">
      <c r="A148" s="51" t="s">
        <v>345</v>
      </c>
      <c r="B148" s="53">
        <v>0</v>
      </c>
      <c r="C148" s="53">
        <v>1848.11</v>
      </c>
      <c r="D148" s="53">
        <v>100</v>
      </c>
      <c r="E148" s="53">
        <v>0</v>
      </c>
      <c r="F148" s="53">
        <v>3543.11</v>
      </c>
      <c r="G148" s="53">
        <v>0</v>
      </c>
      <c r="H148" s="53">
        <v>0</v>
      </c>
      <c r="I148" s="53">
        <v>882.65</v>
      </c>
      <c r="J148" s="53">
        <v>0</v>
      </c>
      <c r="K148" s="53">
        <v>0</v>
      </c>
      <c r="L148" s="53">
        <v>9429.51</v>
      </c>
      <c r="M148" s="53">
        <v>0</v>
      </c>
      <c r="N148" s="53">
        <v>0</v>
      </c>
      <c r="O148" s="53">
        <v>16413.349999999999</v>
      </c>
      <c r="P148" s="53">
        <v>3846.28</v>
      </c>
      <c r="Q148" s="53">
        <v>0</v>
      </c>
      <c r="R148" s="53">
        <v>15823.1</v>
      </c>
      <c r="S148" s="53">
        <v>19584.939999999999</v>
      </c>
      <c r="T148" s="53">
        <v>0</v>
      </c>
      <c r="U148" s="53">
        <v>0</v>
      </c>
      <c r="V148" s="53">
        <v>0</v>
      </c>
      <c r="W148" s="53">
        <v>2503.6</v>
      </c>
      <c r="X148" s="53">
        <v>0</v>
      </c>
      <c r="Y148" s="53">
        <v>64802.99</v>
      </c>
      <c r="Z148" s="53">
        <v>0</v>
      </c>
      <c r="AA148" s="53">
        <v>0</v>
      </c>
      <c r="AB148" s="53">
        <v>0</v>
      </c>
      <c r="AC148" s="53">
        <v>0</v>
      </c>
      <c r="AD148" s="53">
        <v>0</v>
      </c>
      <c r="AE148" s="51" t="s">
        <v>2609</v>
      </c>
    </row>
    <row r="149" spans="1:31" x14ac:dyDescent="0.2">
      <c r="A149" s="51" t="s">
        <v>346</v>
      </c>
      <c r="B149" s="53">
        <v>0</v>
      </c>
      <c r="C149" s="53">
        <v>0</v>
      </c>
      <c r="D149" s="53">
        <v>0</v>
      </c>
      <c r="E149" s="53">
        <v>0</v>
      </c>
      <c r="F149" s="53">
        <v>0</v>
      </c>
      <c r="G149" s="53">
        <v>0</v>
      </c>
      <c r="H149" s="53">
        <v>0</v>
      </c>
      <c r="I149" s="53">
        <v>0</v>
      </c>
      <c r="J149" s="53">
        <v>0</v>
      </c>
      <c r="K149" s="53">
        <v>0</v>
      </c>
      <c r="L149" s="53">
        <v>1040.75</v>
      </c>
      <c r="M149" s="53">
        <v>0</v>
      </c>
      <c r="N149" s="53">
        <v>0</v>
      </c>
      <c r="O149" s="53">
        <v>0</v>
      </c>
      <c r="P149" s="53">
        <v>844.86</v>
      </c>
      <c r="Q149" s="53">
        <v>0</v>
      </c>
      <c r="R149" s="53">
        <v>3180.87</v>
      </c>
      <c r="S149" s="53">
        <v>0</v>
      </c>
      <c r="T149" s="53">
        <v>984.76</v>
      </c>
      <c r="U149" s="53">
        <v>0</v>
      </c>
      <c r="V149" s="53">
        <v>0</v>
      </c>
      <c r="W149" s="53">
        <v>6443.54</v>
      </c>
      <c r="X149" s="53">
        <v>0</v>
      </c>
      <c r="Y149" s="53">
        <v>5086.01</v>
      </c>
      <c r="Z149" s="53">
        <v>8780.7999999999993</v>
      </c>
      <c r="AA149" s="53">
        <v>6801.39</v>
      </c>
      <c r="AB149" s="53">
        <v>0</v>
      </c>
      <c r="AC149" s="53">
        <v>10753.66</v>
      </c>
      <c r="AD149" s="53">
        <v>0</v>
      </c>
      <c r="AE149" s="51" t="s">
        <v>2609</v>
      </c>
    </row>
    <row r="150" spans="1:31" x14ac:dyDescent="0.2">
      <c r="A150" s="51" t="s">
        <v>285</v>
      </c>
      <c r="B150" s="53">
        <v>0</v>
      </c>
      <c r="C150" s="53">
        <v>0</v>
      </c>
      <c r="D150" s="53">
        <v>2428.9899999999998</v>
      </c>
      <c r="E150" s="53">
        <v>264.89999999999998</v>
      </c>
      <c r="F150" s="53">
        <v>1765.42</v>
      </c>
      <c r="G150" s="53">
        <v>0</v>
      </c>
      <c r="H150" s="53">
        <v>0</v>
      </c>
      <c r="I150" s="53">
        <v>0</v>
      </c>
      <c r="J150" s="53">
        <v>1235.74</v>
      </c>
      <c r="K150" s="53">
        <v>529.79999999999995</v>
      </c>
      <c r="L150" s="53">
        <v>0</v>
      </c>
      <c r="M150" s="53">
        <v>5293</v>
      </c>
      <c r="N150" s="53">
        <v>0</v>
      </c>
      <c r="O150" s="53">
        <v>11174.1</v>
      </c>
      <c r="P150" s="53">
        <v>3011.55</v>
      </c>
      <c r="Q150" s="53">
        <v>4946.95</v>
      </c>
      <c r="R150" s="53">
        <v>1848.42</v>
      </c>
      <c r="S150" s="53">
        <v>2921.66</v>
      </c>
      <c r="T150" s="53">
        <v>3231.06</v>
      </c>
      <c r="U150" s="53">
        <v>0</v>
      </c>
      <c r="V150" s="53">
        <v>8326.6</v>
      </c>
      <c r="W150" s="53">
        <v>908.55</v>
      </c>
      <c r="X150" s="53">
        <v>3278.01</v>
      </c>
      <c r="Y150" s="53">
        <v>12477.45</v>
      </c>
      <c r="Z150" s="53">
        <v>0</v>
      </c>
      <c r="AA150" s="53">
        <v>5439.38</v>
      </c>
      <c r="AB150" s="53">
        <v>0</v>
      </c>
      <c r="AC150" s="53">
        <v>9975</v>
      </c>
      <c r="AD150" s="53">
        <v>22892.22</v>
      </c>
      <c r="AE150" s="51" t="s">
        <v>2609</v>
      </c>
    </row>
    <row r="151" spans="1:31" x14ac:dyDescent="0.2">
      <c r="A151" s="51" t="s">
        <v>720</v>
      </c>
      <c r="B151" s="53">
        <v>0</v>
      </c>
      <c r="C151" s="53">
        <v>0</v>
      </c>
      <c r="D151" s="53">
        <v>0</v>
      </c>
      <c r="E151" s="53">
        <v>0</v>
      </c>
      <c r="F151" s="53">
        <v>0</v>
      </c>
      <c r="G151" s="53">
        <v>0</v>
      </c>
      <c r="H151" s="53">
        <v>3138.28</v>
      </c>
      <c r="I151" s="53">
        <v>0</v>
      </c>
      <c r="J151" s="53">
        <v>0</v>
      </c>
      <c r="K151" s="53">
        <v>0</v>
      </c>
      <c r="L151" s="53">
        <v>0</v>
      </c>
      <c r="M151" s="53">
        <v>0</v>
      </c>
      <c r="N151" s="53">
        <v>0</v>
      </c>
      <c r="O151" s="53">
        <v>0</v>
      </c>
      <c r="P151" s="53">
        <v>5950.8</v>
      </c>
      <c r="Q151" s="53">
        <v>5086.01</v>
      </c>
      <c r="R151" s="53">
        <v>0</v>
      </c>
      <c r="S151" s="53">
        <v>9907.7999999999993</v>
      </c>
      <c r="T151" s="53">
        <v>0</v>
      </c>
      <c r="U151" s="53">
        <v>0</v>
      </c>
      <c r="V151" s="53">
        <v>6189.37</v>
      </c>
      <c r="W151" s="53">
        <v>0</v>
      </c>
      <c r="X151" s="53">
        <v>-705.14</v>
      </c>
      <c r="Y151" s="53">
        <v>25838.32</v>
      </c>
      <c r="Z151" s="53">
        <v>0</v>
      </c>
      <c r="AA151" s="53">
        <v>0</v>
      </c>
      <c r="AB151" s="53">
        <v>0</v>
      </c>
      <c r="AC151" s="53">
        <v>0</v>
      </c>
      <c r="AD151" s="53">
        <v>0</v>
      </c>
      <c r="AE151" s="51" t="s">
        <v>2609</v>
      </c>
    </row>
    <row r="152" spans="1:31" x14ac:dyDescent="0.2">
      <c r="A152" s="51" t="s">
        <v>286</v>
      </c>
      <c r="B152" s="53">
        <v>0</v>
      </c>
      <c r="C152" s="53">
        <v>590.46</v>
      </c>
      <c r="D152" s="53">
        <v>0</v>
      </c>
      <c r="E152" s="53">
        <v>0</v>
      </c>
      <c r="F152" s="53">
        <v>13169.13</v>
      </c>
      <c r="G152" s="53">
        <v>0</v>
      </c>
      <c r="H152" s="53">
        <v>882.65</v>
      </c>
      <c r="I152" s="53">
        <v>0</v>
      </c>
      <c r="J152" s="53">
        <v>812.47</v>
      </c>
      <c r="K152" s="53">
        <v>7572.84</v>
      </c>
      <c r="L152" s="53">
        <v>1853.45</v>
      </c>
      <c r="M152" s="53">
        <v>0</v>
      </c>
      <c r="N152" s="53">
        <v>0</v>
      </c>
      <c r="O152" s="53">
        <v>11187.39</v>
      </c>
      <c r="P152" s="53">
        <v>568.35</v>
      </c>
      <c r="Q152" s="53">
        <v>7401.44</v>
      </c>
      <c r="R152" s="53">
        <v>0</v>
      </c>
      <c r="S152" s="53">
        <v>0</v>
      </c>
      <c r="T152" s="53">
        <v>1694.79</v>
      </c>
      <c r="U152" s="53">
        <v>0</v>
      </c>
      <c r="V152" s="53">
        <v>3960</v>
      </c>
      <c r="W152" s="53">
        <v>0</v>
      </c>
      <c r="X152" s="53">
        <v>7345.29</v>
      </c>
      <c r="Y152" s="53">
        <v>8795.2999999999993</v>
      </c>
      <c r="Z152" s="53">
        <v>8651.67</v>
      </c>
      <c r="AA152" s="53">
        <v>0</v>
      </c>
      <c r="AB152" s="53">
        <v>0</v>
      </c>
      <c r="AC152" s="53">
        <v>25840.32</v>
      </c>
      <c r="AD152" s="53">
        <v>0</v>
      </c>
      <c r="AE152" s="51" t="s">
        <v>2609</v>
      </c>
    </row>
    <row r="153" spans="1:31" x14ac:dyDescent="0.2">
      <c r="A153" s="51" t="s">
        <v>287</v>
      </c>
      <c r="B153" s="53">
        <v>0</v>
      </c>
      <c r="C153" s="53">
        <v>0</v>
      </c>
      <c r="D153" s="53">
        <v>0</v>
      </c>
      <c r="E153" s="53">
        <v>0</v>
      </c>
      <c r="F153" s="53">
        <v>0</v>
      </c>
      <c r="G153" s="53">
        <v>0</v>
      </c>
      <c r="H153" s="53">
        <v>0</v>
      </c>
      <c r="I153" s="53">
        <v>0</v>
      </c>
      <c r="J153" s="53">
        <v>0</v>
      </c>
      <c r="K153" s="53">
        <v>0</v>
      </c>
      <c r="L153" s="53">
        <v>0</v>
      </c>
      <c r="M153" s="53">
        <v>345.42</v>
      </c>
      <c r="N153" s="53">
        <v>0</v>
      </c>
      <c r="O153" s="53">
        <v>21438.560000000001</v>
      </c>
      <c r="P153" s="53">
        <v>0</v>
      </c>
      <c r="Q153" s="53">
        <v>0</v>
      </c>
      <c r="R153" s="53">
        <v>23998.25</v>
      </c>
      <c r="S153" s="53">
        <v>0</v>
      </c>
      <c r="T153" s="53">
        <v>2415.13</v>
      </c>
      <c r="U153" s="53">
        <v>0</v>
      </c>
      <c r="V153" s="53">
        <v>14799.61</v>
      </c>
      <c r="W153" s="53">
        <v>0</v>
      </c>
      <c r="X153" s="53">
        <v>18092.34</v>
      </c>
      <c r="Y153" s="53">
        <v>0</v>
      </c>
      <c r="Z153" s="53">
        <v>0</v>
      </c>
      <c r="AA153" s="53">
        <v>0</v>
      </c>
      <c r="AB153" s="53">
        <v>0</v>
      </c>
      <c r="AC153" s="53">
        <v>0</v>
      </c>
      <c r="AD153" s="53">
        <v>0</v>
      </c>
      <c r="AE153" s="51" t="s">
        <v>2609</v>
      </c>
    </row>
    <row r="154" spans="1:31" x14ac:dyDescent="0.2">
      <c r="A154" s="51" t="s">
        <v>1896</v>
      </c>
      <c r="B154" s="53">
        <v>0</v>
      </c>
      <c r="C154" s="53">
        <v>0</v>
      </c>
      <c r="D154" s="53">
        <v>0</v>
      </c>
      <c r="E154" s="53">
        <v>0</v>
      </c>
      <c r="F154" s="53">
        <v>0</v>
      </c>
      <c r="G154" s="53">
        <v>0</v>
      </c>
      <c r="H154" s="53">
        <v>0</v>
      </c>
      <c r="I154" s="53">
        <v>0</v>
      </c>
      <c r="J154" s="53">
        <v>0</v>
      </c>
      <c r="K154" s="53">
        <v>0</v>
      </c>
      <c r="L154" s="53">
        <v>0</v>
      </c>
      <c r="M154" s="53">
        <v>0</v>
      </c>
      <c r="N154" s="53">
        <v>0</v>
      </c>
      <c r="O154" s="53">
        <v>0</v>
      </c>
      <c r="P154" s="53">
        <v>0</v>
      </c>
      <c r="Q154" s="53">
        <v>0</v>
      </c>
      <c r="R154" s="53">
        <v>53229.11</v>
      </c>
      <c r="S154" s="53">
        <v>0</v>
      </c>
      <c r="T154" s="53">
        <v>0</v>
      </c>
      <c r="U154" s="53">
        <v>0</v>
      </c>
      <c r="V154" s="53">
        <v>0</v>
      </c>
      <c r="W154" s="53">
        <v>0</v>
      </c>
      <c r="X154" s="53">
        <v>0</v>
      </c>
      <c r="Y154" s="53">
        <v>0</v>
      </c>
      <c r="Z154" s="53">
        <v>0</v>
      </c>
      <c r="AA154" s="53">
        <v>0</v>
      </c>
      <c r="AB154" s="53">
        <v>0</v>
      </c>
      <c r="AC154" s="53">
        <v>0</v>
      </c>
      <c r="AD154" s="53">
        <v>0</v>
      </c>
      <c r="AE154" s="51" t="s">
        <v>2609</v>
      </c>
    </row>
    <row r="155" spans="1:31" x14ac:dyDescent="0.2">
      <c r="A155" s="51" t="s">
        <v>214</v>
      </c>
      <c r="B155" s="53">
        <v>0</v>
      </c>
      <c r="C155" s="53">
        <v>0</v>
      </c>
      <c r="D155" s="53">
        <v>0</v>
      </c>
      <c r="E155" s="53">
        <v>504.5</v>
      </c>
      <c r="F155" s="53">
        <v>2820.47</v>
      </c>
      <c r="G155" s="53">
        <v>0</v>
      </c>
      <c r="H155" s="53">
        <v>2995.92</v>
      </c>
      <c r="I155" s="53">
        <v>0</v>
      </c>
      <c r="J155" s="53">
        <v>3301.34</v>
      </c>
      <c r="K155" s="53">
        <v>3185.17</v>
      </c>
      <c r="L155" s="53">
        <v>2008.57</v>
      </c>
      <c r="M155" s="53">
        <v>2980.42</v>
      </c>
      <c r="N155" s="53">
        <v>0</v>
      </c>
      <c r="O155" s="53">
        <v>11644.75</v>
      </c>
      <c r="P155" s="53">
        <v>1586.21</v>
      </c>
      <c r="Q155" s="53">
        <v>1796.9</v>
      </c>
      <c r="R155" s="53">
        <v>2382.91</v>
      </c>
      <c r="S155" s="53">
        <v>3855.29</v>
      </c>
      <c r="T155" s="53">
        <v>2917.92</v>
      </c>
      <c r="U155" s="53">
        <v>0</v>
      </c>
      <c r="V155" s="53">
        <v>1401.89</v>
      </c>
      <c r="W155" s="53">
        <v>2987.26</v>
      </c>
      <c r="X155" s="53">
        <v>0</v>
      </c>
      <c r="Y155" s="53">
        <v>7447.05</v>
      </c>
      <c r="Z155" s="53">
        <v>3474.55</v>
      </c>
      <c r="AA155" s="53">
        <v>2330.27</v>
      </c>
      <c r="AB155" s="53">
        <v>0</v>
      </c>
      <c r="AC155" s="53">
        <v>1231.48</v>
      </c>
      <c r="AD155" s="53">
        <v>9122.1</v>
      </c>
      <c r="AE155" s="51" t="s">
        <v>2609</v>
      </c>
    </row>
    <row r="156" spans="1:31" x14ac:dyDescent="0.2">
      <c r="A156" s="51" t="s">
        <v>922</v>
      </c>
      <c r="B156" s="53">
        <v>0</v>
      </c>
      <c r="C156" s="53">
        <v>0</v>
      </c>
      <c r="D156" s="53">
        <v>2662.93</v>
      </c>
      <c r="E156" s="53">
        <v>0</v>
      </c>
      <c r="F156" s="53">
        <v>739.24</v>
      </c>
      <c r="G156" s="53">
        <v>0</v>
      </c>
      <c r="H156" s="53">
        <v>899.76</v>
      </c>
      <c r="I156" s="53">
        <v>21209.16</v>
      </c>
      <c r="J156" s="53">
        <v>352.9</v>
      </c>
      <c r="K156" s="53">
        <v>84.9</v>
      </c>
      <c r="L156" s="53">
        <v>3101.02</v>
      </c>
      <c r="M156" s="53">
        <v>485.8</v>
      </c>
      <c r="N156" s="53">
        <v>0</v>
      </c>
      <c r="O156" s="53">
        <v>16078.92</v>
      </c>
      <c r="P156" s="53">
        <v>844.86</v>
      </c>
      <c r="Q156" s="53">
        <v>4684.8599999999997</v>
      </c>
      <c r="R156" s="53">
        <v>2200.08</v>
      </c>
      <c r="S156" s="53">
        <v>0</v>
      </c>
      <c r="T156" s="53">
        <v>0</v>
      </c>
      <c r="U156" s="53">
        <v>0</v>
      </c>
      <c r="V156" s="53">
        <v>1848.11</v>
      </c>
      <c r="W156" s="53">
        <v>269.08999999999997</v>
      </c>
      <c r="X156" s="53">
        <v>8408.43</v>
      </c>
      <c r="Y156" s="53">
        <v>13329.98</v>
      </c>
      <c r="Z156" s="53">
        <v>0</v>
      </c>
      <c r="AA156" s="53">
        <v>6899.91</v>
      </c>
      <c r="AB156" s="53">
        <v>0</v>
      </c>
      <c r="AC156" s="53">
        <v>1916.16</v>
      </c>
      <c r="AD156" s="53">
        <v>3013.77</v>
      </c>
      <c r="AE156" s="51" t="s">
        <v>2609</v>
      </c>
    </row>
    <row r="157" spans="1:31" x14ac:dyDescent="0.2">
      <c r="A157" s="51" t="s">
        <v>217</v>
      </c>
      <c r="B157" s="53">
        <v>0</v>
      </c>
      <c r="C157" s="53">
        <v>0</v>
      </c>
      <c r="D157" s="53">
        <v>0</v>
      </c>
      <c r="E157" s="53">
        <v>441.26</v>
      </c>
      <c r="F157" s="53">
        <v>0</v>
      </c>
      <c r="G157" s="53">
        <v>0</v>
      </c>
      <c r="H157" s="53">
        <v>0</v>
      </c>
      <c r="I157" s="53">
        <v>0</v>
      </c>
      <c r="J157" s="53">
        <v>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5085.9799999999996</v>
      </c>
      <c r="T157" s="53">
        <v>0</v>
      </c>
      <c r="U157" s="53">
        <v>0</v>
      </c>
      <c r="V157" s="53">
        <v>3659.43</v>
      </c>
      <c r="W157" s="53">
        <v>4008.76</v>
      </c>
      <c r="X157" s="53">
        <v>7325.29</v>
      </c>
      <c r="Y157" s="53">
        <v>6233.48</v>
      </c>
      <c r="Z157" s="53">
        <v>405.72</v>
      </c>
      <c r="AA157" s="53">
        <v>1173.6500000000001</v>
      </c>
      <c r="AB157" s="53">
        <v>0</v>
      </c>
      <c r="AC157" s="53">
        <v>0</v>
      </c>
      <c r="AD157" s="53">
        <v>0</v>
      </c>
      <c r="AE157" s="51" t="s">
        <v>2609</v>
      </c>
    </row>
    <row r="158" spans="1:31" x14ac:dyDescent="0.2">
      <c r="A158" s="51" t="s">
        <v>564</v>
      </c>
      <c r="B158" s="53">
        <v>0</v>
      </c>
      <c r="C158" s="53">
        <v>0</v>
      </c>
      <c r="D158" s="53">
        <v>0</v>
      </c>
      <c r="E158" s="53">
        <v>0</v>
      </c>
      <c r="F158" s="53">
        <v>3075.31</v>
      </c>
      <c r="G158" s="53">
        <v>0</v>
      </c>
      <c r="H158" s="53">
        <v>0</v>
      </c>
      <c r="I158" s="53">
        <v>0</v>
      </c>
      <c r="J158" s="53">
        <v>0</v>
      </c>
      <c r="K158" s="53">
        <v>0</v>
      </c>
      <c r="L158" s="53">
        <v>0</v>
      </c>
      <c r="M158" s="53">
        <v>0</v>
      </c>
      <c r="N158" s="53">
        <v>0</v>
      </c>
      <c r="O158" s="53">
        <v>5359.64</v>
      </c>
      <c r="P158" s="53">
        <v>0</v>
      </c>
      <c r="Q158" s="53">
        <v>731.96</v>
      </c>
      <c r="R158" s="53">
        <v>0</v>
      </c>
      <c r="S158" s="53">
        <v>0</v>
      </c>
      <c r="T158" s="53">
        <v>9094.81</v>
      </c>
      <c r="U158" s="53">
        <v>0</v>
      </c>
      <c r="V158" s="53">
        <v>0</v>
      </c>
      <c r="W158" s="53">
        <v>0</v>
      </c>
      <c r="X158" s="53">
        <v>0</v>
      </c>
      <c r="Y158" s="53">
        <v>11826.62</v>
      </c>
      <c r="Z158" s="53">
        <v>0</v>
      </c>
      <c r="AA158" s="53">
        <v>0</v>
      </c>
      <c r="AB158" s="53">
        <v>0</v>
      </c>
      <c r="AC158" s="53">
        <v>3659.81</v>
      </c>
      <c r="AD158" s="53">
        <v>10321.219999999999</v>
      </c>
      <c r="AE158" s="51" t="s">
        <v>2609</v>
      </c>
    </row>
    <row r="159" spans="1:31" x14ac:dyDescent="0.2">
      <c r="A159" s="51" t="s">
        <v>220</v>
      </c>
      <c r="B159" s="53">
        <v>0</v>
      </c>
      <c r="C159" s="53">
        <v>0</v>
      </c>
      <c r="D159" s="53">
        <v>7351.58</v>
      </c>
      <c r="E159" s="53">
        <v>5963.52</v>
      </c>
      <c r="F159" s="53">
        <v>11993.13</v>
      </c>
      <c r="G159" s="53">
        <v>0</v>
      </c>
      <c r="H159" s="53">
        <v>1681.24</v>
      </c>
      <c r="I159" s="53">
        <v>3542.57</v>
      </c>
      <c r="J159" s="53">
        <v>529.79999999999995</v>
      </c>
      <c r="K159" s="53">
        <v>529.36</v>
      </c>
      <c r="L159" s="53">
        <v>12299.97</v>
      </c>
      <c r="M159" s="53">
        <v>4178.7299999999996</v>
      </c>
      <c r="N159" s="53">
        <v>0</v>
      </c>
      <c r="O159" s="53">
        <v>985.69</v>
      </c>
      <c r="P159" s="53">
        <v>1806.03</v>
      </c>
      <c r="Q159" s="53">
        <v>6098.94</v>
      </c>
      <c r="R159" s="53">
        <v>0</v>
      </c>
      <c r="S159" s="53">
        <v>0</v>
      </c>
      <c r="T159" s="53">
        <v>739.24</v>
      </c>
      <c r="U159" s="53">
        <v>0</v>
      </c>
      <c r="V159" s="53">
        <v>1478.48</v>
      </c>
      <c r="W159" s="53">
        <v>1270.46</v>
      </c>
      <c r="X159" s="53">
        <v>5544.33</v>
      </c>
      <c r="Y159" s="53">
        <v>10338.65</v>
      </c>
      <c r="Z159" s="53">
        <v>3696.22</v>
      </c>
      <c r="AA159" s="53">
        <v>2954.17</v>
      </c>
      <c r="AB159" s="53">
        <v>0</v>
      </c>
      <c r="AC159" s="53">
        <v>0</v>
      </c>
      <c r="AD159" s="53">
        <v>4687.0200000000004</v>
      </c>
      <c r="AE159" s="51" t="s">
        <v>2609</v>
      </c>
    </row>
    <row r="160" spans="1:31" x14ac:dyDescent="0.2">
      <c r="A160" s="51" t="s">
        <v>334</v>
      </c>
      <c r="B160" s="53">
        <v>0</v>
      </c>
      <c r="C160" s="53">
        <v>0</v>
      </c>
      <c r="D160" s="53">
        <v>0</v>
      </c>
      <c r="E160" s="53">
        <v>0</v>
      </c>
      <c r="F160" s="53">
        <v>0</v>
      </c>
      <c r="G160" s="53">
        <v>0</v>
      </c>
      <c r="H160" s="53">
        <v>0</v>
      </c>
      <c r="I160" s="53">
        <v>0</v>
      </c>
      <c r="J160" s="53">
        <v>0</v>
      </c>
      <c r="K160" s="53">
        <v>0</v>
      </c>
      <c r="L160" s="53">
        <v>0</v>
      </c>
      <c r="M160" s="53">
        <v>0</v>
      </c>
      <c r="N160" s="53">
        <v>0</v>
      </c>
      <c r="O160" s="53">
        <v>0</v>
      </c>
      <c r="P160" s="53">
        <v>0</v>
      </c>
      <c r="Q160" s="53">
        <v>0</v>
      </c>
      <c r="R160" s="53">
        <v>0</v>
      </c>
      <c r="S160" s="53">
        <v>0</v>
      </c>
      <c r="T160" s="53">
        <v>0</v>
      </c>
      <c r="U160" s="53">
        <v>0</v>
      </c>
      <c r="V160" s="53">
        <v>0</v>
      </c>
      <c r="W160" s="53">
        <v>0</v>
      </c>
      <c r="X160" s="53">
        <v>0</v>
      </c>
      <c r="Y160" s="53">
        <v>0</v>
      </c>
      <c r="Z160" s="53">
        <v>0</v>
      </c>
      <c r="AA160" s="53">
        <v>0</v>
      </c>
      <c r="AB160" s="53">
        <v>0</v>
      </c>
      <c r="AC160" s="53">
        <v>0</v>
      </c>
      <c r="AD160" s="53">
        <v>0</v>
      </c>
      <c r="AE160" s="51" t="s">
        <v>2609</v>
      </c>
    </row>
    <row r="161" spans="1:31" x14ac:dyDescent="0.2">
      <c r="A161" s="51" t="s">
        <v>335</v>
      </c>
      <c r="B161" s="53">
        <v>0</v>
      </c>
      <c r="C161" s="53">
        <v>0</v>
      </c>
      <c r="D161" s="53">
        <v>0</v>
      </c>
      <c r="E161" s="53">
        <v>7375.69</v>
      </c>
      <c r="F161" s="53">
        <v>7829.47</v>
      </c>
      <c r="G161" s="53">
        <v>0</v>
      </c>
      <c r="H161" s="53">
        <v>5168.5600000000004</v>
      </c>
      <c r="I161" s="53">
        <v>0</v>
      </c>
      <c r="J161" s="53">
        <v>0</v>
      </c>
      <c r="K161" s="53">
        <v>0</v>
      </c>
      <c r="L161" s="53">
        <v>2502</v>
      </c>
      <c r="M161" s="53">
        <v>2784.75</v>
      </c>
      <c r="N161" s="53">
        <v>0</v>
      </c>
      <c r="O161" s="53">
        <v>0</v>
      </c>
      <c r="P161" s="53">
        <v>1270.93</v>
      </c>
      <c r="Q161" s="53">
        <v>14291.61</v>
      </c>
      <c r="R161" s="53">
        <v>0</v>
      </c>
      <c r="S161" s="53">
        <v>844.86</v>
      </c>
      <c r="T161" s="53">
        <v>952.57</v>
      </c>
      <c r="U161" s="53">
        <v>0</v>
      </c>
      <c r="V161" s="53">
        <v>0</v>
      </c>
      <c r="W161" s="53">
        <v>0</v>
      </c>
      <c r="X161" s="53">
        <v>842.36</v>
      </c>
      <c r="Y161" s="53">
        <v>12461.7</v>
      </c>
      <c r="Z161" s="53">
        <v>0</v>
      </c>
      <c r="AA161" s="53">
        <v>422.43</v>
      </c>
      <c r="AB161" s="53">
        <v>0</v>
      </c>
      <c r="AC161" s="53">
        <v>0</v>
      </c>
      <c r="AD161" s="53">
        <v>1848.11</v>
      </c>
      <c r="AE161" s="51" t="s">
        <v>2609</v>
      </c>
    </row>
    <row r="162" spans="1:31" x14ac:dyDescent="0.2">
      <c r="A162" s="51" t="s">
        <v>336</v>
      </c>
      <c r="B162" s="53">
        <v>0</v>
      </c>
      <c r="C162" s="53">
        <v>0</v>
      </c>
      <c r="D162" s="53">
        <v>0</v>
      </c>
      <c r="E162" s="53">
        <v>0</v>
      </c>
      <c r="F162" s="53">
        <v>0</v>
      </c>
      <c r="G162" s="53">
        <v>0</v>
      </c>
      <c r="H162" s="53">
        <v>0</v>
      </c>
      <c r="I162" s="53">
        <v>0</v>
      </c>
      <c r="J162" s="53">
        <v>0</v>
      </c>
      <c r="K162" s="53">
        <v>0</v>
      </c>
      <c r="L162" s="53">
        <v>3753</v>
      </c>
      <c r="M162" s="53">
        <v>0</v>
      </c>
      <c r="N162" s="53">
        <v>0</v>
      </c>
      <c r="O162" s="53">
        <v>0</v>
      </c>
      <c r="P162" s="53">
        <v>0</v>
      </c>
      <c r="Q162" s="53">
        <v>17286.43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53">
        <v>0</v>
      </c>
      <c r="Y162" s="53">
        <v>0</v>
      </c>
      <c r="Z162" s="53">
        <v>0</v>
      </c>
      <c r="AA162" s="53">
        <v>0</v>
      </c>
      <c r="AB162" s="53">
        <v>0</v>
      </c>
      <c r="AC162" s="53">
        <v>1806.03</v>
      </c>
      <c r="AD162" s="53">
        <v>0</v>
      </c>
      <c r="AE162" s="51" t="s">
        <v>2609</v>
      </c>
    </row>
    <row r="163" spans="1:31" x14ac:dyDescent="0.2">
      <c r="A163" s="51" t="s">
        <v>337</v>
      </c>
      <c r="B163" s="53">
        <v>0</v>
      </c>
      <c r="C163" s="53">
        <v>0</v>
      </c>
      <c r="D163" s="53">
        <v>0</v>
      </c>
      <c r="E163" s="53">
        <v>3326.59</v>
      </c>
      <c r="F163" s="53">
        <v>927.89</v>
      </c>
      <c r="G163" s="53">
        <v>0</v>
      </c>
      <c r="H163" s="53">
        <v>7375.69</v>
      </c>
      <c r="I163" s="53">
        <v>1207.56</v>
      </c>
      <c r="J163" s="53">
        <v>7392.45</v>
      </c>
      <c r="K163" s="53">
        <v>0</v>
      </c>
      <c r="L163" s="53">
        <v>6168.13</v>
      </c>
      <c r="M163" s="53">
        <v>0</v>
      </c>
      <c r="N163" s="53">
        <v>0</v>
      </c>
      <c r="O163" s="53">
        <v>660.02</v>
      </c>
      <c r="P163" s="53">
        <v>3468.12</v>
      </c>
      <c r="Q163" s="53">
        <v>9030.16</v>
      </c>
      <c r="R163" s="53">
        <v>0</v>
      </c>
      <c r="S163" s="53">
        <v>0</v>
      </c>
      <c r="T163" s="53">
        <v>7392.44</v>
      </c>
      <c r="U163" s="53">
        <v>0</v>
      </c>
      <c r="V163" s="53">
        <v>0</v>
      </c>
      <c r="W163" s="53">
        <v>7392.44</v>
      </c>
      <c r="X163" s="53">
        <v>0</v>
      </c>
      <c r="Y163" s="53">
        <v>5086.01</v>
      </c>
      <c r="Z163" s="53">
        <v>1848.11</v>
      </c>
      <c r="AA163" s="53">
        <v>0</v>
      </c>
      <c r="AB163" s="53">
        <v>0</v>
      </c>
      <c r="AC163" s="53">
        <v>0</v>
      </c>
      <c r="AD163" s="53">
        <v>0</v>
      </c>
      <c r="AE163" s="51" t="s">
        <v>2609</v>
      </c>
    </row>
    <row r="164" spans="1:31" x14ac:dyDescent="0.2">
      <c r="A164" s="51" t="s">
        <v>338</v>
      </c>
      <c r="B164" s="53">
        <v>0</v>
      </c>
      <c r="C164" s="53">
        <v>0</v>
      </c>
      <c r="D164" s="53">
        <v>0</v>
      </c>
      <c r="E164" s="53">
        <v>0</v>
      </c>
      <c r="F164" s="53">
        <v>0</v>
      </c>
      <c r="G164" s="53">
        <v>0</v>
      </c>
      <c r="H164" s="53">
        <v>0</v>
      </c>
      <c r="I164" s="53">
        <v>0</v>
      </c>
      <c r="J164" s="53">
        <v>0</v>
      </c>
      <c r="K164" s="53">
        <v>0</v>
      </c>
      <c r="L164" s="53">
        <v>34545.5</v>
      </c>
      <c r="M164" s="53">
        <v>5004</v>
      </c>
      <c r="N164" s="53">
        <v>0</v>
      </c>
      <c r="O164" s="53">
        <v>1878.83</v>
      </c>
      <c r="P164" s="53">
        <v>2710</v>
      </c>
      <c r="Q164" s="53">
        <v>0</v>
      </c>
      <c r="R164" s="53">
        <v>23490</v>
      </c>
      <c r="S164" s="53">
        <v>0</v>
      </c>
      <c r="T164" s="53">
        <v>3468.12</v>
      </c>
      <c r="U164" s="53">
        <v>0</v>
      </c>
      <c r="V164" s="53">
        <v>0</v>
      </c>
      <c r="W164" s="53">
        <v>0</v>
      </c>
      <c r="X164" s="53">
        <v>0</v>
      </c>
      <c r="Y164" s="53">
        <v>5086.01</v>
      </c>
      <c r="Z164" s="53">
        <v>10561.99</v>
      </c>
      <c r="AA164" s="53">
        <v>0</v>
      </c>
      <c r="AB164" s="53">
        <v>0</v>
      </c>
      <c r="AC164" s="53">
        <v>0</v>
      </c>
      <c r="AD164" s="53">
        <v>0</v>
      </c>
      <c r="AE164" s="51" t="s">
        <v>2609</v>
      </c>
    </row>
    <row r="165" spans="1:31" x14ac:dyDescent="0.2">
      <c r="A165" s="51" t="s">
        <v>318</v>
      </c>
      <c r="B165" s="53">
        <v>0</v>
      </c>
      <c r="C165" s="53">
        <v>1267.29</v>
      </c>
      <c r="D165" s="53">
        <v>0</v>
      </c>
      <c r="E165" s="53">
        <v>4682.79</v>
      </c>
      <c r="F165" s="53">
        <v>5913.96</v>
      </c>
      <c r="G165" s="53">
        <v>0</v>
      </c>
      <c r="H165" s="53">
        <v>4100</v>
      </c>
      <c r="I165" s="53">
        <v>1060.29</v>
      </c>
      <c r="J165" s="53">
        <v>2780</v>
      </c>
      <c r="K165" s="53">
        <v>0</v>
      </c>
      <c r="L165" s="53">
        <v>1108.8599999999999</v>
      </c>
      <c r="M165" s="53">
        <v>0</v>
      </c>
      <c r="N165" s="53">
        <v>0</v>
      </c>
      <c r="O165" s="53">
        <v>2200.08</v>
      </c>
      <c r="P165" s="53">
        <v>8851.8700000000008</v>
      </c>
      <c r="Q165" s="53">
        <v>739.24</v>
      </c>
      <c r="R165" s="53">
        <v>1108.8599999999999</v>
      </c>
      <c r="S165" s="53">
        <v>1848.11</v>
      </c>
      <c r="T165" s="53">
        <v>211.21</v>
      </c>
      <c r="U165" s="53">
        <v>0</v>
      </c>
      <c r="V165" s="53">
        <v>546.15</v>
      </c>
      <c r="W165" s="53">
        <v>0</v>
      </c>
      <c r="X165" s="53">
        <v>0</v>
      </c>
      <c r="Y165" s="53">
        <v>6111.09</v>
      </c>
      <c r="Z165" s="53">
        <v>3454.2</v>
      </c>
      <c r="AA165" s="53">
        <v>9046.2199999999993</v>
      </c>
      <c r="AB165" s="53">
        <v>0</v>
      </c>
      <c r="AC165" s="53">
        <v>0</v>
      </c>
      <c r="AD165" s="53">
        <v>4170</v>
      </c>
      <c r="AE165" s="51" t="s">
        <v>2609</v>
      </c>
    </row>
    <row r="166" spans="1:31" x14ac:dyDescent="0.2">
      <c r="A166" s="51" t="s">
        <v>319</v>
      </c>
      <c r="B166" s="53">
        <v>0</v>
      </c>
      <c r="C166" s="53">
        <v>0</v>
      </c>
      <c r="D166" s="53">
        <v>0</v>
      </c>
      <c r="E166" s="53">
        <v>739.24</v>
      </c>
      <c r="F166" s="53">
        <v>0</v>
      </c>
      <c r="G166" s="53">
        <v>0</v>
      </c>
      <c r="H166" s="53">
        <v>1108.8699999999999</v>
      </c>
      <c r="I166" s="53">
        <v>0</v>
      </c>
      <c r="J166" s="53">
        <v>0</v>
      </c>
      <c r="K166" s="53">
        <v>0</v>
      </c>
      <c r="L166" s="53">
        <v>0</v>
      </c>
      <c r="M166" s="53">
        <v>0</v>
      </c>
      <c r="N166" s="53">
        <v>0</v>
      </c>
      <c r="O166" s="53">
        <v>0</v>
      </c>
      <c r="P166" s="53">
        <v>1848.11</v>
      </c>
      <c r="Q166" s="53">
        <v>0</v>
      </c>
      <c r="R166" s="53">
        <v>0</v>
      </c>
      <c r="S166" s="53">
        <v>0</v>
      </c>
      <c r="T166" s="53">
        <v>2956.98</v>
      </c>
      <c r="U166" s="53">
        <v>0</v>
      </c>
      <c r="V166" s="53">
        <v>0</v>
      </c>
      <c r="W166" s="53">
        <v>0</v>
      </c>
      <c r="X166" s="53">
        <v>0</v>
      </c>
      <c r="Y166" s="53">
        <v>0</v>
      </c>
      <c r="Z166" s="53">
        <v>0</v>
      </c>
      <c r="AA166" s="53">
        <v>0</v>
      </c>
      <c r="AB166" s="53">
        <v>0</v>
      </c>
      <c r="AC166" s="53">
        <v>0</v>
      </c>
      <c r="AD166" s="53">
        <v>16807.12</v>
      </c>
      <c r="AE166" s="51" t="s">
        <v>2609</v>
      </c>
    </row>
    <row r="167" spans="1:31" x14ac:dyDescent="0.2">
      <c r="A167" s="51" t="s">
        <v>320</v>
      </c>
      <c r="B167" s="53">
        <v>0</v>
      </c>
      <c r="C167" s="53">
        <v>1267.29</v>
      </c>
      <c r="D167" s="53">
        <v>0</v>
      </c>
      <c r="E167" s="53">
        <v>5415.65</v>
      </c>
      <c r="F167" s="53">
        <v>5544.33</v>
      </c>
      <c r="G167" s="53">
        <v>0</v>
      </c>
      <c r="H167" s="53">
        <v>1320</v>
      </c>
      <c r="I167" s="53">
        <v>0</v>
      </c>
      <c r="J167" s="53">
        <v>0</v>
      </c>
      <c r="K167" s="53">
        <v>2640</v>
      </c>
      <c r="L167" s="53">
        <v>1809.38</v>
      </c>
      <c r="M167" s="53">
        <v>1478.5</v>
      </c>
      <c r="N167" s="53">
        <v>0</v>
      </c>
      <c r="O167" s="53">
        <v>2143.86</v>
      </c>
      <c r="P167" s="53">
        <v>4260</v>
      </c>
      <c r="Q167" s="53">
        <v>4316.17</v>
      </c>
      <c r="R167" s="53">
        <v>1108.8599999999999</v>
      </c>
      <c r="S167" s="53">
        <v>2692.97</v>
      </c>
      <c r="T167" s="53">
        <v>1850.14</v>
      </c>
      <c r="U167" s="53">
        <v>0</v>
      </c>
      <c r="V167" s="53">
        <v>2378.2399999999998</v>
      </c>
      <c r="W167" s="53">
        <v>0</v>
      </c>
      <c r="X167" s="53">
        <v>0</v>
      </c>
      <c r="Y167" s="53">
        <v>8698.08</v>
      </c>
      <c r="Z167" s="53">
        <v>0</v>
      </c>
      <c r="AA167" s="53">
        <v>6736.04</v>
      </c>
      <c r="AB167" s="53">
        <v>0</v>
      </c>
      <c r="AC167" s="53">
        <v>5502.25</v>
      </c>
      <c r="AD167" s="53">
        <v>1108.8699999999999</v>
      </c>
      <c r="AE167" s="51" t="s">
        <v>2609</v>
      </c>
    </row>
    <row r="168" spans="1:31" x14ac:dyDescent="0.2">
      <c r="A168" s="51" t="s">
        <v>321</v>
      </c>
      <c r="B168" s="53">
        <v>0</v>
      </c>
      <c r="C168" s="53">
        <v>0</v>
      </c>
      <c r="D168" s="53">
        <v>0</v>
      </c>
      <c r="E168" s="53">
        <v>0</v>
      </c>
      <c r="F168" s="53">
        <v>0</v>
      </c>
      <c r="G168" s="53">
        <v>0</v>
      </c>
      <c r="H168" s="53">
        <v>0</v>
      </c>
      <c r="I168" s="53">
        <v>0</v>
      </c>
      <c r="J168" s="53">
        <v>0</v>
      </c>
      <c r="K168" s="53">
        <v>8934.27</v>
      </c>
      <c r="L168" s="53">
        <v>0</v>
      </c>
      <c r="M168" s="53">
        <v>0</v>
      </c>
      <c r="N168" s="53">
        <v>0</v>
      </c>
      <c r="O168" s="53">
        <v>0</v>
      </c>
      <c r="P168" s="53">
        <v>1848.11</v>
      </c>
      <c r="Q168" s="53">
        <v>2493.8000000000002</v>
      </c>
      <c r="R168" s="53">
        <v>1848.11</v>
      </c>
      <c r="S168" s="53">
        <v>0</v>
      </c>
      <c r="T168" s="53">
        <v>0</v>
      </c>
      <c r="U168" s="53">
        <v>0</v>
      </c>
      <c r="V168" s="53">
        <v>0</v>
      </c>
      <c r="W168" s="53">
        <v>0</v>
      </c>
      <c r="X168" s="53">
        <v>0</v>
      </c>
      <c r="Y168" s="53">
        <v>3612.07</v>
      </c>
      <c r="Z168" s="53">
        <v>0</v>
      </c>
      <c r="AA168" s="53">
        <v>3696.22</v>
      </c>
      <c r="AB168" s="53">
        <v>0</v>
      </c>
      <c r="AC168" s="53">
        <v>4763.01</v>
      </c>
      <c r="AD168" s="53">
        <v>0</v>
      </c>
      <c r="AE168" s="51" t="s">
        <v>2609</v>
      </c>
    </row>
    <row r="169" spans="1:31" x14ac:dyDescent="0.2">
      <c r="A169" s="51" t="s">
        <v>322</v>
      </c>
      <c r="B169" s="53">
        <v>0</v>
      </c>
      <c r="C169" s="53">
        <v>0</v>
      </c>
      <c r="D169" s="53">
        <v>0</v>
      </c>
      <c r="E169" s="53">
        <v>0</v>
      </c>
      <c r="F169" s="53">
        <v>0</v>
      </c>
      <c r="G169" s="53">
        <v>0</v>
      </c>
      <c r="H169" s="53">
        <v>0</v>
      </c>
      <c r="I169" s="53">
        <v>0</v>
      </c>
      <c r="J169" s="53">
        <v>0</v>
      </c>
      <c r="K169" s="53">
        <v>2419.08</v>
      </c>
      <c r="L169" s="53">
        <v>0</v>
      </c>
      <c r="M169" s="53">
        <v>0</v>
      </c>
      <c r="N169" s="53">
        <v>0</v>
      </c>
      <c r="O169" s="53">
        <v>0</v>
      </c>
      <c r="P169" s="53">
        <v>0</v>
      </c>
      <c r="Q169" s="53">
        <v>422.43</v>
      </c>
      <c r="R169" s="53">
        <v>0</v>
      </c>
      <c r="S169" s="53">
        <v>0</v>
      </c>
      <c r="T169" s="53">
        <v>0</v>
      </c>
      <c r="U169" s="53">
        <v>0</v>
      </c>
      <c r="V169" s="53">
        <v>422.43</v>
      </c>
      <c r="W169" s="53">
        <v>0</v>
      </c>
      <c r="X169" s="53">
        <v>2780</v>
      </c>
      <c r="Y169" s="53">
        <v>0</v>
      </c>
      <c r="Z169" s="53">
        <v>0</v>
      </c>
      <c r="AA169" s="53">
        <v>0</v>
      </c>
      <c r="AB169" s="53">
        <v>0</v>
      </c>
      <c r="AC169" s="53">
        <v>0</v>
      </c>
      <c r="AD169" s="53">
        <v>0</v>
      </c>
      <c r="AE169" s="51" t="s">
        <v>2609</v>
      </c>
    </row>
    <row r="170" spans="1:31" x14ac:dyDescent="0.2">
      <c r="A170" s="51" t="s">
        <v>311</v>
      </c>
      <c r="B170" s="53">
        <v>0</v>
      </c>
      <c r="C170" s="53">
        <v>0</v>
      </c>
      <c r="D170" s="53">
        <v>0</v>
      </c>
      <c r="E170" s="53">
        <v>0</v>
      </c>
      <c r="F170" s="53">
        <v>0</v>
      </c>
      <c r="G170" s="53">
        <v>0</v>
      </c>
      <c r="H170" s="53">
        <v>0</v>
      </c>
      <c r="I170" s="53">
        <v>0</v>
      </c>
      <c r="J170" s="53">
        <v>12271.76</v>
      </c>
      <c r="K170" s="53">
        <v>0</v>
      </c>
      <c r="L170" s="53">
        <v>9267.2999999999993</v>
      </c>
      <c r="M170" s="53">
        <v>0</v>
      </c>
      <c r="N170" s="53">
        <v>0</v>
      </c>
      <c r="O170" s="53">
        <v>0</v>
      </c>
      <c r="P170" s="53">
        <v>1750</v>
      </c>
      <c r="Q170" s="53">
        <v>9307.66</v>
      </c>
      <c r="R170" s="53">
        <v>616</v>
      </c>
      <c r="S170" s="53">
        <v>0</v>
      </c>
      <c r="T170" s="53">
        <v>0</v>
      </c>
      <c r="U170" s="53">
        <v>0</v>
      </c>
      <c r="V170" s="53">
        <v>0</v>
      </c>
      <c r="W170" s="53">
        <v>0</v>
      </c>
      <c r="X170" s="53">
        <v>0</v>
      </c>
      <c r="Y170" s="53">
        <v>5086.0200000000004</v>
      </c>
      <c r="Z170" s="53">
        <v>0</v>
      </c>
      <c r="AA170" s="53">
        <v>-32704.7</v>
      </c>
      <c r="AB170" s="53">
        <v>0</v>
      </c>
      <c r="AC170" s="53">
        <v>0</v>
      </c>
      <c r="AD170" s="53">
        <v>52112.69</v>
      </c>
      <c r="AE170" s="51" t="s">
        <v>2609</v>
      </c>
    </row>
    <row r="171" spans="1:31" x14ac:dyDescent="0.2">
      <c r="A171" s="51" t="s">
        <v>312</v>
      </c>
      <c r="B171" s="53">
        <v>0</v>
      </c>
      <c r="C171" s="53">
        <v>0</v>
      </c>
      <c r="D171" s="53">
        <v>0</v>
      </c>
      <c r="E171" s="53">
        <v>0</v>
      </c>
      <c r="F171" s="53">
        <v>0</v>
      </c>
      <c r="G171" s="53">
        <v>0</v>
      </c>
      <c r="H171" s="53">
        <v>0</v>
      </c>
      <c r="I171" s="53">
        <v>0</v>
      </c>
      <c r="J171" s="53">
        <v>26490.14</v>
      </c>
      <c r="K171" s="53">
        <v>0</v>
      </c>
      <c r="L171" s="53">
        <v>4324.74</v>
      </c>
      <c r="M171" s="53">
        <v>0</v>
      </c>
      <c r="N171" s="53">
        <v>0</v>
      </c>
      <c r="O171" s="53">
        <v>0</v>
      </c>
      <c r="P171" s="53">
        <v>0</v>
      </c>
      <c r="Q171" s="53">
        <v>0</v>
      </c>
      <c r="R171" s="53">
        <v>440</v>
      </c>
      <c r="S171" s="53">
        <v>4997.74</v>
      </c>
      <c r="T171" s="53">
        <v>0</v>
      </c>
      <c r="U171" s="53">
        <v>0</v>
      </c>
      <c r="V171" s="53">
        <v>0</v>
      </c>
      <c r="W171" s="53">
        <v>20421.060000000001</v>
      </c>
      <c r="X171" s="53">
        <v>0</v>
      </c>
      <c r="Y171" s="53">
        <v>6146.3</v>
      </c>
      <c r="Z171" s="53">
        <v>0</v>
      </c>
      <c r="AA171" s="53">
        <v>9998.83</v>
      </c>
      <c r="AB171" s="53">
        <v>0</v>
      </c>
      <c r="AC171" s="53">
        <v>0</v>
      </c>
      <c r="AD171" s="53">
        <v>0</v>
      </c>
      <c r="AE171" s="51" t="s">
        <v>2609</v>
      </c>
    </row>
    <row r="172" spans="1:31" x14ac:dyDescent="0.2">
      <c r="A172" s="51" t="s">
        <v>313</v>
      </c>
      <c r="B172" s="53">
        <v>0</v>
      </c>
      <c r="C172" s="53">
        <v>0</v>
      </c>
      <c r="D172" s="53">
        <v>0</v>
      </c>
      <c r="E172" s="53">
        <v>0</v>
      </c>
      <c r="F172" s="53">
        <v>0</v>
      </c>
      <c r="G172" s="53">
        <v>0</v>
      </c>
      <c r="H172" s="53">
        <v>0</v>
      </c>
      <c r="I172" s="53">
        <v>0</v>
      </c>
      <c r="J172" s="53">
        <v>0</v>
      </c>
      <c r="K172" s="53">
        <v>0</v>
      </c>
      <c r="L172" s="53">
        <v>675.81</v>
      </c>
      <c r="M172" s="53">
        <v>0</v>
      </c>
      <c r="N172" s="53">
        <v>0</v>
      </c>
      <c r="O172" s="53">
        <v>0</v>
      </c>
      <c r="P172" s="53">
        <v>352.04</v>
      </c>
      <c r="Q172" s="53">
        <v>0</v>
      </c>
      <c r="R172" s="53">
        <v>618.14</v>
      </c>
      <c r="S172" s="53">
        <v>0</v>
      </c>
      <c r="T172" s="53">
        <v>0</v>
      </c>
      <c r="U172" s="53">
        <v>0</v>
      </c>
      <c r="V172" s="53">
        <v>0</v>
      </c>
      <c r="W172" s="53">
        <v>2650.72</v>
      </c>
      <c r="X172" s="53">
        <v>0</v>
      </c>
      <c r="Y172" s="53">
        <v>4555.87</v>
      </c>
      <c r="Z172" s="53">
        <v>0</v>
      </c>
      <c r="AA172" s="53">
        <v>19764.95</v>
      </c>
      <c r="AB172" s="53">
        <v>0</v>
      </c>
      <c r="AC172" s="53">
        <v>0</v>
      </c>
      <c r="AD172" s="53">
        <v>21920.73</v>
      </c>
      <c r="AE172" s="51" t="s">
        <v>2609</v>
      </c>
    </row>
    <row r="173" spans="1:31" x14ac:dyDescent="0.2">
      <c r="A173" s="51" t="s">
        <v>314</v>
      </c>
      <c r="B173" s="53">
        <v>0</v>
      </c>
      <c r="C173" s="53">
        <v>0</v>
      </c>
      <c r="D173" s="53">
        <v>0</v>
      </c>
      <c r="E173" s="53">
        <v>15322.24</v>
      </c>
      <c r="F173" s="53">
        <v>0</v>
      </c>
      <c r="G173" s="53">
        <v>0</v>
      </c>
      <c r="H173" s="53">
        <v>0</v>
      </c>
      <c r="I173" s="53">
        <v>0</v>
      </c>
      <c r="J173" s="53">
        <v>0</v>
      </c>
      <c r="K173" s="53">
        <v>0</v>
      </c>
      <c r="L173" s="53">
        <v>971.08</v>
      </c>
      <c r="M173" s="53">
        <v>0</v>
      </c>
      <c r="N173" s="53">
        <v>0</v>
      </c>
      <c r="O173" s="53">
        <v>0</v>
      </c>
      <c r="P173" s="53">
        <v>2742.87</v>
      </c>
      <c r="Q173" s="53">
        <v>0</v>
      </c>
      <c r="R173" s="53">
        <v>0</v>
      </c>
      <c r="S173" s="53">
        <v>3943.27</v>
      </c>
      <c r="T173" s="53">
        <v>0</v>
      </c>
      <c r="U173" s="53">
        <v>0</v>
      </c>
      <c r="V173" s="53">
        <v>11324.55</v>
      </c>
      <c r="W173" s="53">
        <v>11006.22</v>
      </c>
      <c r="X173" s="53">
        <v>0</v>
      </c>
      <c r="Y173" s="53">
        <v>22937.99</v>
      </c>
      <c r="Z173" s="53">
        <v>1540.29</v>
      </c>
      <c r="AA173" s="53">
        <v>17429.02</v>
      </c>
      <c r="AB173" s="53">
        <v>0</v>
      </c>
      <c r="AC173" s="53">
        <v>55965.59</v>
      </c>
      <c r="AD173" s="53">
        <v>0</v>
      </c>
      <c r="AE173" s="51" t="s">
        <v>2609</v>
      </c>
    </row>
    <row r="174" spans="1:31" x14ac:dyDescent="0.2">
      <c r="A174" s="51" t="s">
        <v>315</v>
      </c>
      <c r="B174" s="53">
        <v>0</v>
      </c>
      <c r="C174" s="53">
        <v>6887.44</v>
      </c>
      <c r="D174" s="53">
        <v>29996.31</v>
      </c>
      <c r="E174" s="53">
        <v>-1589.41</v>
      </c>
      <c r="F174" s="53">
        <v>0</v>
      </c>
      <c r="G174" s="53">
        <v>0</v>
      </c>
      <c r="H174" s="53">
        <v>0</v>
      </c>
      <c r="I174" s="53">
        <v>1390</v>
      </c>
      <c r="J174" s="53">
        <v>3178.82</v>
      </c>
      <c r="K174" s="53">
        <v>0</v>
      </c>
      <c r="L174" s="53">
        <v>5094.2700000000004</v>
      </c>
      <c r="M174" s="53">
        <v>0</v>
      </c>
      <c r="N174" s="53">
        <v>0</v>
      </c>
      <c r="O174" s="53">
        <v>0</v>
      </c>
      <c r="P174" s="53">
        <v>2667.63</v>
      </c>
      <c r="Q174" s="53">
        <v>1100.0999999999999</v>
      </c>
      <c r="R174" s="53">
        <v>440</v>
      </c>
      <c r="S174" s="53">
        <v>1277.05</v>
      </c>
      <c r="T174" s="53">
        <v>0</v>
      </c>
      <c r="U174" s="53">
        <v>0</v>
      </c>
      <c r="V174" s="53">
        <v>4446.13</v>
      </c>
      <c r="W174" s="53">
        <v>0</v>
      </c>
      <c r="X174" s="53">
        <v>0</v>
      </c>
      <c r="Y174" s="53">
        <v>3495.57</v>
      </c>
      <c r="Z174" s="53">
        <v>0</v>
      </c>
      <c r="AA174" s="53">
        <v>21174.32</v>
      </c>
      <c r="AB174" s="53">
        <v>0</v>
      </c>
      <c r="AC174" s="53">
        <v>20700.53</v>
      </c>
      <c r="AD174" s="53">
        <v>0</v>
      </c>
      <c r="AE174" s="51" t="s">
        <v>2609</v>
      </c>
    </row>
    <row r="175" spans="1:31" x14ac:dyDescent="0.2">
      <c r="A175" s="51" t="s">
        <v>221</v>
      </c>
      <c r="B175" s="53">
        <v>0</v>
      </c>
      <c r="C175" s="53">
        <v>0</v>
      </c>
      <c r="D175" s="53">
        <v>3973.52</v>
      </c>
      <c r="E175" s="53">
        <v>16058.92</v>
      </c>
      <c r="F175" s="53">
        <v>0</v>
      </c>
      <c r="G175" s="53">
        <v>0</v>
      </c>
      <c r="H175" s="53">
        <v>0</v>
      </c>
      <c r="I175" s="53">
        <v>4172.54</v>
      </c>
      <c r="J175" s="53">
        <v>0</v>
      </c>
      <c r="K175" s="53">
        <v>0</v>
      </c>
      <c r="L175" s="53">
        <v>6552.56</v>
      </c>
      <c r="M175" s="53">
        <v>0</v>
      </c>
      <c r="N175" s="53">
        <v>0</v>
      </c>
      <c r="O175" s="53">
        <v>8146.65</v>
      </c>
      <c r="P175" s="53">
        <v>14791.63</v>
      </c>
      <c r="Q175" s="53">
        <v>0</v>
      </c>
      <c r="R175" s="53">
        <v>0</v>
      </c>
      <c r="S175" s="53">
        <v>8804.58</v>
      </c>
      <c r="T175" s="53">
        <v>0</v>
      </c>
      <c r="U175" s="53">
        <v>0</v>
      </c>
      <c r="V175" s="53">
        <v>0</v>
      </c>
      <c r="W175" s="53">
        <v>9534.73</v>
      </c>
      <c r="X175" s="53">
        <v>0</v>
      </c>
      <c r="Y175" s="53">
        <v>7413.59</v>
      </c>
      <c r="Z175" s="53">
        <v>14808.69</v>
      </c>
      <c r="AA175" s="53">
        <v>0</v>
      </c>
      <c r="AB175" s="53">
        <v>0</v>
      </c>
      <c r="AC175" s="53">
        <v>7150.42</v>
      </c>
      <c r="AD175" s="53">
        <v>0</v>
      </c>
      <c r="AE175" s="51" t="s">
        <v>2609</v>
      </c>
    </row>
    <row r="176" spans="1:31" x14ac:dyDescent="0.2">
      <c r="A176" s="51" t="s">
        <v>222</v>
      </c>
      <c r="B176" s="53">
        <v>0</v>
      </c>
      <c r="C176" s="53">
        <v>12139.02</v>
      </c>
      <c r="D176" s="53">
        <v>739.24</v>
      </c>
      <c r="E176" s="53">
        <v>4383.63</v>
      </c>
      <c r="F176" s="53">
        <v>0</v>
      </c>
      <c r="G176" s="53">
        <v>0</v>
      </c>
      <c r="H176" s="53">
        <v>0</v>
      </c>
      <c r="I176" s="53">
        <v>5480.7</v>
      </c>
      <c r="J176" s="53">
        <v>0</v>
      </c>
      <c r="K176" s="53">
        <v>0</v>
      </c>
      <c r="L176" s="53">
        <v>1056.07</v>
      </c>
      <c r="M176" s="53">
        <v>0</v>
      </c>
      <c r="N176" s="53">
        <v>0</v>
      </c>
      <c r="O176" s="53">
        <v>1320.05</v>
      </c>
      <c r="P176" s="53">
        <v>696.33</v>
      </c>
      <c r="Q176" s="53">
        <v>0</v>
      </c>
      <c r="R176" s="53">
        <v>0</v>
      </c>
      <c r="S176" s="53">
        <v>15061.27</v>
      </c>
      <c r="T176" s="53">
        <v>0</v>
      </c>
      <c r="U176" s="53">
        <v>0</v>
      </c>
      <c r="V176" s="53">
        <v>0</v>
      </c>
      <c r="W176" s="53">
        <v>9071.86</v>
      </c>
      <c r="X176" s="53">
        <v>0</v>
      </c>
      <c r="Y176" s="53">
        <v>9825.51</v>
      </c>
      <c r="Z176" s="53">
        <v>10025.19</v>
      </c>
      <c r="AA176" s="53">
        <v>0</v>
      </c>
      <c r="AB176" s="53">
        <v>0</v>
      </c>
      <c r="AC176" s="53">
        <v>370.95</v>
      </c>
      <c r="AD176" s="53">
        <v>28301</v>
      </c>
      <c r="AE176" s="51" t="s">
        <v>2609</v>
      </c>
    </row>
    <row r="177" spans="1:31" x14ac:dyDescent="0.2">
      <c r="A177" s="51" t="s">
        <v>229</v>
      </c>
      <c r="B177" s="53">
        <v>0</v>
      </c>
      <c r="C177" s="53">
        <v>0</v>
      </c>
      <c r="D177" s="53">
        <v>0</v>
      </c>
      <c r="E177" s="53">
        <v>13754.61</v>
      </c>
      <c r="F177" s="53">
        <v>12385.78</v>
      </c>
      <c r="G177" s="53">
        <v>0</v>
      </c>
      <c r="H177" s="53">
        <v>0</v>
      </c>
      <c r="I177" s="53">
        <v>1270.3599999999999</v>
      </c>
      <c r="J177" s="53">
        <v>8826.7199999999993</v>
      </c>
      <c r="K177" s="53">
        <v>0</v>
      </c>
      <c r="L177" s="53">
        <v>1943.19</v>
      </c>
      <c r="M177" s="53">
        <v>0</v>
      </c>
      <c r="N177" s="53">
        <v>0</v>
      </c>
      <c r="O177" s="53">
        <v>0</v>
      </c>
      <c r="P177" s="53">
        <v>12807.96</v>
      </c>
      <c r="Q177" s="53">
        <v>0</v>
      </c>
      <c r="R177" s="53">
        <v>0</v>
      </c>
      <c r="S177" s="53">
        <v>18854.669999999998</v>
      </c>
      <c r="T177" s="53">
        <v>0</v>
      </c>
      <c r="U177" s="53">
        <v>0</v>
      </c>
      <c r="V177" s="53">
        <v>0</v>
      </c>
      <c r="W177" s="53">
        <v>5475.6</v>
      </c>
      <c r="X177" s="53">
        <v>0</v>
      </c>
      <c r="Y177" s="53">
        <v>6146.29</v>
      </c>
      <c r="Z177" s="53">
        <v>0</v>
      </c>
      <c r="AA177" s="53">
        <v>25465.83</v>
      </c>
      <c r="AB177" s="53">
        <v>24132.720000000001</v>
      </c>
      <c r="AC177" s="53">
        <v>95939.44</v>
      </c>
      <c r="AD177" s="53">
        <v>0</v>
      </c>
      <c r="AE177" s="51" t="s">
        <v>2609</v>
      </c>
    </row>
    <row r="178" spans="1:31" x14ac:dyDescent="0.2">
      <c r="A178" s="51" t="s">
        <v>230</v>
      </c>
      <c r="B178" s="53">
        <v>0</v>
      </c>
      <c r="C178" s="53">
        <v>0</v>
      </c>
      <c r="D178" s="53">
        <v>0</v>
      </c>
      <c r="E178" s="53">
        <v>0</v>
      </c>
      <c r="F178" s="53">
        <v>30447.65</v>
      </c>
      <c r="G178" s="53">
        <v>0</v>
      </c>
      <c r="H178" s="53">
        <v>5280.42</v>
      </c>
      <c r="I178" s="53">
        <v>16947.59</v>
      </c>
      <c r="J178" s="53">
        <v>0</v>
      </c>
      <c r="K178" s="53">
        <v>0</v>
      </c>
      <c r="L178" s="53">
        <v>7245.95</v>
      </c>
      <c r="M178" s="53">
        <v>2209</v>
      </c>
      <c r="N178" s="53">
        <v>0</v>
      </c>
      <c r="O178" s="53">
        <v>0</v>
      </c>
      <c r="P178" s="53">
        <v>5863.42</v>
      </c>
      <c r="Q178" s="53">
        <v>0</v>
      </c>
      <c r="R178" s="53">
        <v>0</v>
      </c>
      <c r="S178" s="53">
        <v>7284.28</v>
      </c>
      <c r="T178" s="53">
        <v>0</v>
      </c>
      <c r="U178" s="53">
        <v>0</v>
      </c>
      <c r="V178" s="53">
        <v>529.61</v>
      </c>
      <c r="W178" s="53">
        <v>3097.49</v>
      </c>
      <c r="X178" s="53">
        <v>21272.07</v>
      </c>
      <c r="Y178" s="53">
        <v>11469.56</v>
      </c>
      <c r="Z178" s="53">
        <v>0</v>
      </c>
      <c r="AA178" s="53">
        <v>-2861.71</v>
      </c>
      <c r="AB178" s="53">
        <v>5514.77</v>
      </c>
      <c r="AC178" s="53">
        <v>0</v>
      </c>
      <c r="AD178" s="53">
        <v>11491.77</v>
      </c>
      <c r="AE178" s="51" t="s">
        <v>2609</v>
      </c>
    </row>
    <row r="179" spans="1:31" x14ac:dyDescent="0.2">
      <c r="A179" s="51" t="s">
        <v>565</v>
      </c>
      <c r="B179" s="53">
        <v>0</v>
      </c>
      <c r="C179" s="53">
        <v>0</v>
      </c>
      <c r="D179" s="53">
        <v>0</v>
      </c>
      <c r="E179" s="53">
        <v>0</v>
      </c>
      <c r="F179" s="53">
        <v>0</v>
      </c>
      <c r="G179" s="53">
        <v>0</v>
      </c>
      <c r="H179" s="53">
        <v>0</v>
      </c>
      <c r="I179" s="53">
        <v>0</v>
      </c>
      <c r="J179" s="53">
        <v>0</v>
      </c>
      <c r="K179" s="53">
        <v>0</v>
      </c>
      <c r="L179" s="53">
        <v>0</v>
      </c>
      <c r="M179" s="53">
        <v>0</v>
      </c>
      <c r="N179" s="53">
        <v>0</v>
      </c>
      <c r="O179" s="53">
        <v>0</v>
      </c>
      <c r="P179" s="53">
        <v>1100.96</v>
      </c>
      <c r="Q179" s="53">
        <v>0</v>
      </c>
      <c r="R179" s="53">
        <v>0</v>
      </c>
      <c r="S179" s="53">
        <v>0</v>
      </c>
      <c r="T179" s="53">
        <v>0</v>
      </c>
      <c r="U179" s="53">
        <v>0</v>
      </c>
      <c r="V179" s="53">
        <v>3509</v>
      </c>
      <c r="W179" s="53">
        <v>-1100.0999999999999</v>
      </c>
      <c r="X179" s="53">
        <v>0</v>
      </c>
      <c r="Y179" s="53">
        <v>2650.72</v>
      </c>
      <c r="Z179" s="53">
        <v>0</v>
      </c>
      <c r="AA179" s="53">
        <v>880.09</v>
      </c>
      <c r="AB179" s="53">
        <v>0</v>
      </c>
      <c r="AC179" s="53">
        <v>1085.02</v>
      </c>
      <c r="AD179" s="53">
        <v>1100.0999999999999</v>
      </c>
      <c r="AE179" s="51" t="s">
        <v>2609</v>
      </c>
    </row>
    <row r="180" spans="1:31" x14ac:dyDescent="0.2">
      <c r="A180" s="51" t="s">
        <v>231</v>
      </c>
      <c r="B180" s="53">
        <v>0</v>
      </c>
      <c r="C180" s="53">
        <v>0</v>
      </c>
      <c r="D180" s="53">
        <v>0</v>
      </c>
      <c r="E180" s="53">
        <v>3529.65</v>
      </c>
      <c r="F180" s="53">
        <v>1765.34</v>
      </c>
      <c r="G180" s="53">
        <v>0</v>
      </c>
      <c r="H180" s="53">
        <v>0</v>
      </c>
      <c r="I180" s="53">
        <v>9422.0499999999993</v>
      </c>
      <c r="J180" s="53">
        <v>0</v>
      </c>
      <c r="K180" s="53">
        <v>0</v>
      </c>
      <c r="L180" s="53">
        <v>3530.13</v>
      </c>
      <c r="M180" s="53">
        <v>2978.64</v>
      </c>
      <c r="N180" s="53">
        <v>0</v>
      </c>
      <c r="O180" s="53">
        <v>10719.28</v>
      </c>
      <c r="P180" s="53">
        <v>9422.36</v>
      </c>
      <c r="Q180" s="53">
        <v>0</v>
      </c>
      <c r="R180" s="53">
        <v>0</v>
      </c>
      <c r="S180" s="53">
        <v>10706.59</v>
      </c>
      <c r="T180" s="53">
        <v>0</v>
      </c>
      <c r="U180" s="53">
        <v>0</v>
      </c>
      <c r="V180" s="53">
        <v>5418.1</v>
      </c>
      <c r="W180" s="53">
        <v>9441.77</v>
      </c>
      <c r="X180" s="53">
        <v>0</v>
      </c>
      <c r="Y180" s="53">
        <v>12604.04</v>
      </c>
      <c r="Z180" s="53">
        <v>0</v>
      </c>
      <c r="AA180" s="53">
        <v>0</v>
      </c>
      <c r="AB180" s="53">
        <v>1536.01</v>
      </c>
      <c r="AC180" s="53">
        <v>0</v>
      </c>
      <c r="AD180" s="53">
        <v>37664.61</v>
      </c>
      <c r="AE180" s="51" t="s">
        <v>2609</v>
      </c>
    </row>
    <row r="181" spans="1:31" x14ac:dyDescent="0.2">
      <c r="A181" s="51" t="s">
        <v>566</v>
      </c>
      <c r="B181" s="53">
        <v>0</v>
      </c>
      <c r="C181" s="53">
        <v>11314.86</v>
      </c>
      <c r="D181" s="53">
        <v>0</v>
      </c>
      <c r="E181" s="53">
        <v>11186.75</v>
      </c>
      <c r="F181" s="53">
        <v>1060.29</v>
      </c>
      <c r="G181" s="53">
        <v>0</v>
      </c>
      <c r="H181" s="53">
        <v>0</v>
      </c>
      <c r="I181" s="53">
        <v>14188.1</v>
      </c>
      <c r="J181" s="53">
        <v>0</v>
      </c>
      <c r="K181" s="53">
        <v>741.38</v>
      </c>
      <c r="L181" s="53">
        <v>1721.83</v>
      </c>
      <c r="M181" s="53">
        <v>0</v>
      </c>
      <c r="N181" s="53">
        <v>0</v>
      </c>
      <c r="O181" s="53">
        <v>17150.849999999999</v>
      </c>
      <c r="P181" s="53">
        <v>4152.45</v>
      </c>
      <c r="Q181" s="53">
        <v>0</v>
      </c>
      <c r="R181" s="53">
        <v>0</v>
      </c>
      <c r="S181" s="53">
        <v>836.76</v>
      </c>
      <c r="T181" s="53">
        <v>5301.44</v>
      </c>
      <c r="U181" s="53">
        <v>0</v>
      </c>
      <c r="V181" s="53">
        <v>0</v>
      </c>
      <c r="W181" s="53">
        <v>15368.51</v>
      </c>
      <c r="X181" s="53">
        <v>0</v>
      </c>
      <c r="Y181" s="53">
        <v>6445.35</v>
      </c>
      <c r="Z181" s="53">
        <v>11154.5</v>
      </c>
      <c r="AA181" s="53">
        <v>4715.09</v>
      </c>
      <c r="AB181" s="53">
        <v>0</v>
      </c>
      <c r="AC181" s="53">
        <v>1694.79</v>
      </c>
      <c r="AD181" s="53">
        <v>0</v>
      </c>
      <c r="AE181" s="51" t="s">
        <v>2609</v>
      </c>
    </row>
    <row r="182" spans="1:31" x14ac:dyDescent="0.2">
      <c r="A182" s="51" t="s">
        <v>567</v>
      </c>
      <c r="B182" s="53">
        <v>0</v>
      </c>
      <c r="C182" s="53">
        <v>11921.5</v>
      </c>
      <c r="D182" s="53">
        <v>0</v>
      </c>
      <c r="E182" s="53">
        <v>8804.4599999999991</v>
      </c>
      <c r="F182" s="53">
        <v>3540.11</v>
      </c>
      <c r="G182" s="53">
        <v>0</v>
      </c>
      <c r="H182" s="53">
        <v>0</v>
      </c>
      <c r="I182" s="53">
        <v>5106.97</v>
      </c>
      <c r="J182" s="53">
        <v>0</v>
      </c>
      <c r="K182" s="53">
        <v>0</v>
      </c>
      <c r="L182" s="53">
        <v>5697.77</v>
      </c>
      <c r="M182" s="53">
        <v>0</v>
      </c>
      <c r="N182" s="53">
        <v>0</v>
      </c>
      <c r="O182" s="53">
        <v>19294.71</v>
      </c>
      <c r="P182" s="53">
        <v>8191.99</v>
      </c>
      <c r="Q182" s="53">
        <v>0</v>
      </c>
      <c r="R182" s="53">
        <v>0</v>
      </c>
      <c r="S182" s="53">
        <v>15658.29</v>
      </c>
      <c r="T182" s="53">
        <v>0</v>
      </c>
      <c r="U182" s="53">
        <v>0</v>
      </c>
      <c r="V182" s="53">
        <v>0</v>
      </c>
      <c r="W182" s="53">
        <v>9678.8799999999992</v>
      </c>
      <c r="X182" s="53">
        <v>0</v>
      </c>
      <c r="Y182" s="53">
        <v>6920.77</v>
      </c>
      <c r="Z182" s="53">
        <v>1848.11</v>
      </c>
      <c r="AA182" s="53">
        <v>3696.22</v>
      </c>
      <c r="AB182" s="53">
        <v>0</v>
      </c>
      <c r="AC182" s="53">
        <v>6039.39</v>
      </c>
      <c r="AD182" s="53">
        <v>0</v>
      </c>
      <c r="AE182" s="51" t="s">
        <v>2609</v>
      </c>
    </row>
    <row r="183" spans="1:31" x14ac:dyDescent="0.2">
      <c r="A183" s="51" t="s">
        <v>232</v>
      </c>
      <c r="B183" s="53">
        <v>0</v>
      </c>
      <c r="C183" s="53">
        <v>0</v>
      </c>
      <c r="D183" s="53">
        <v>0</v>
      </c>
      <c r="E183" s="53">
        <v>9305.23</v>
      </c>
      <c r="F183" s="53">
        <v>0</v>
      </c>
      <c r="G183" s="53">
        <v>0</v>
      </c>
      <c r="H183" s="53">
        <v>0</v>
      </c>
      <c r="I183" s="53">
        <v>6355.23</v>
      </c>
      <c r="J183" s="53">
        <v>0</v>
      </c>
      <c r="K183" s="53">
        <v>2559.69</v>
      </c>
      <c r="L183" s="53">
        <v>0</v>
      </c>
      <c r="M183" s="53">
        <v>0</v>
      </c>
      <c r="N183" s="53">
        <v>0</v>
      </c>
      <c r="O183" s="53">
        <v>21438.560000000001</v>
      </c>
      <c r="P183" s="53">
        <v>1672.13</v>
      </c>
      <c r="Q183" s="53">
        <v>0</v>
      </c>
      <c r="R183" s="53">
        <v>0</v>
      </c>
      <c r="S183" s="53">
        <v>3363.39</v>
      </c>
      <c r="T183" s="53">
        <v>0</v>
      </c>
      <c r="U183" s="53">
        <v>0</v>
      </c>
      <c r="V183" s="53">
        <v>0</v>
      </c>
      <c r="W183" s="53">
        <v>2780</v>
      </c>
      <c r="X183" s="53">
        <v>13273.58</v>
      </c>
      <c r="Y183" s="53">
        <v>22142.23</v>
      </c>
      <c r="Z183" s="53">
        <v>1848.11</v>
      </c>
      <c r="AA183" s="53">
        <v>10803.22</v>
      </c>
      <c r="AB183" s="53">
        <v>0</v>
      </c>
      <c r="AC183" s="53">
        <v>20287.29</v>
      </c>
      <c r="AD183" s="53">
        <v>0</v>
      </c>
      <c r="AE183" s="51" t="s">
        <v>2609</v>
      </c>
    </row>
    <row r="184" spans="1:31" x14ac:dyDescent="0.2">
      <c r="A184" s="51" t="s">
        <v>326</v>
      </c>
      <c r="B184" s="53">
        <v>0</v>
      </c>
      <c r="C184" s="53">
        <v>0</v>
      </c>
      <c r="D184" s="53">
        <v>0</v>
      </c>
      <c r="E184" s="53">
        <v>0</v>
      </c>
      <c r="F184" s="53">
        <v>4065.82</v>
      </c>
      <c r="G184" s="53">
        <v>0</v>
      </c>
      <c r="H184" s="53">
        <v>0</v>
      </c>
      <c r="I184" s="53">
        <v>0</v>
      </c>
      <c r="J184" s="53">
        <v>0</v>
      </c>
      <c r="K184" s="53">
        <v>0</v>
      </c>
      <c r="L184" s="53">
        <v>26397.43</v>
      </c>
      <c r="M184" s="53">
        <v>0</v>
      </c>
      <c r="N184" s="53">
        <v>0</v>
      </c>
      <c r="O184" s="53">
        <v>0</v>
      </c>
      <c r="P184" s="53">
        <v>1478.49</v>
      </c>
      <c r="Q184" s="53">
        <v>0</v>
      </c>
      <c r="R184" s="53">
        <v>0</v>
      </c>
      <c r="S184" s="53">
        <v>0</v>
      </c>
      <c r="T184" s="53">
        <v>0</v>
      </c>
      <c r="U184" s="53">
        <v>0</v>
      </c>
      <c r="V184" s="53">
        <v>2538.77</v>
      </c>
      <c r="W184" s="53">
        <v>0</v>
      </c>
      <c r="X184" s="53">
        <v>26399.97</v>
      </c>
      <c r="Y184" s="53">
        <v>22624.04</v>
      </c>
      <c r="Z184" s="53">
        <v>0</v>
      </c>
      <c r="AA184" s="53">
        <v>0</v>
      </c>
      <c r="AB184" s="53">
        <v>0</v>
      </c>
      <c r="AC184" s="53">
        <v>18388.47</v>
      </c>
      <c r="AD184" s="53">
        <v>0</v>
      </c>
      <c r="AE184" s="51" t="s">
        <v>2609</v>
      </c>
    </row>
    <row r="185" spans="1:31" x14ac:dyDescent="0.2">
      <c r="A185" s="51" t="s">
        <v>329</v>
      </c>
      <c r="B185" s="53">
        <v>0</v>
      </c>
      <c r="C185" s="53">
        <v>0</v>
      </c>
      <c r="D185" s="53">
        <v>0</v>
      </c>
      <c r="E185" s="53">
        <v>0</v>
      </c>
      <c r="F185" s="53">
        <v>5871.3</v>
      </c>
      <c r="G185" s="53">
        <v>1100.04</v>
      </c>
      <c r="H185" s="53">
        <v>0</v>
      </c>
      <c r="I185" s="53">
        <v>4144.6499999999996</v>
      </c>
      <c r="J185" s="53">
        <v>0</v>
      </c>
      <c r="K185" s="53">
        <v>880.05</v>
      </c>
      <c r="L185" s="53">
        <v>0</v>
      </c>
      <c r="M185" s="53">
        <v>0</v>
      </c>
      <c r="N185" s="53">
        <v>0</v>
      </c>
      <c r="O185" s="53">
        <v>7094.03</v>
      </c>
      <c r="P185" s="53">
        <v>0</v>
      </c>
      <c r="Q185" s="53">
        <v>0</v>
      </c>
      <c r="R185" s="53">
        <v>0</v>
      </c>
      <c r="S185" s="53">
        <v>0</v>
      </c>
      <c r="T185" s="53">
        <v>0</v>
      </c>
      <c r="U185" s="53">
        <v>0</v>
      </c>
      <c r="V185" s="53">
        <v>0</v>
      </c>
      <c r="W185" s="53">
        <v>0</v>
      </c>
      <c r="X185" s="53">
        <v>1868.37</v>
      </c>
      <c r="Y185" s="53">
        <v>5086.01</v>
      </c>
      <c r="Z185" s="53">
        <v>22361.5</v>
      </c>
      <c r="AA185" s="53">
        <v>0</v>
      </c>
      <c r="AB185" s="53">
        <v>0</v>
      </c>
      <c r="AC185" s="53">
        <v>7184.07</v>
      </c>
      <c r="AD185" s="53">
        <v>45006.39</v>
      </c>
      <c r="AE185" s="51" t="s">
        <v>2609</v>
      </c>
    </row>
    <row r="186" spans="1:31" x14ac:dyDescent="0.2">
      <c r="A186" s="51" t="s">
        <v>332</v>
      </c>
      <c r="B186" s="53">
        <v>0</v>
      </c>
      <c r="C186" s="53">
        <v>0</v>
      </c>
      <c r="D186" s="53">
        <v>0</v>
      </c>
      <c r="E186" s="53">
        <v>0</v>
      </c>
      <c r="F186" s="53">
        <v>6155.02</v>
      </c>
      <c r="G186" s="53">
        <v>14165.07</v>
      </c>
      <c r="H186" s="53">
        <v>0</v>
      </c>
      <c r="I186" s="53">
        <v>882.67</v>
      </c>
      <c r="J186" s="53">
        <v>0</v>
      </c>
      <c r="K186" s="53">
        <v>0</v>
      </c>
      <c r="L186" s="53">
        <v>0</v>
      </c>
      <c r="M186" s="53">
        <v>0</v>
      </c>
      <c r="N186" s="53">
        <v>0</v>
      </c>
      <c r="O186" s="53">
        <v>10831.74</v>
      </c>
      <c r="P186" s="53">
        <v>8548.56</v>
      </c>
      <c r="Q186" s="53">
        <v>0</v>
      </c>
      <c r="R186" s="53">
        <v>0</v>
      </c>
      <c r="S186" s="53">
        <v>19403.27</v>
      </c>
      <c r="T186" s="53">
        <v>0</v>
      </c>
      <c r="U186" s="53">
        <v>0</v>
      </c>
      <c r="V186" s="53">
        <v>6280.92</v>
      </c>
      <c r="W186" s="53">
        <v>9245.76</v>
      </c>
      <c r="X186" s="53">
        <v>0</v>
      </c>
      <c r="Y186" s="53">
        <v>7913.61</v>
      </c>
      <c r="Z186" s="53">
        <v>616.12</v>
      </c>
      <c r="AA186" s="53">
        <v>1347.81</v>
      </c>
      <c r="AB186" s="53">
        <v>0</v>
      </c>
      <c r="AC186" s="53">
        <v>0</v>
      </c>
      <c r="AD186" s="53">
        <v>20360.419999999998</v>
      </c>
      <c r="AE186" s="51" t="s">
        <v>2609</v>
      </c>
    </row>
    <row r="187" spans="1:31" x14ac:dyDescent="0.2">
      <c r="A187" s="51" t="s">
        <v>333</v>
      </c>
      <c r="B187" s="53">
        <v>0</v>
      </c>
      <c r="C187" s="53">
        <v>0</v>
      </c>
      <c r="D187" s="53">
        <v>0</v>
      </c>
      <c r="E187" s="53">
        <v>0</v>
      </c>
      <c r="F187" s="53">
        <v>0</v>
      </c>
      <c r="G187" s="53">
        <v>0</v>
      </c>
      <c r="H187" s="53">
        <v>0</v>
      </c>
      <c r="I187" s="53">
        <v>5048.8</v>
      </c>
      <c r="J187" s="53">
        <v>0</v>
      </c>
      <c r="K187" s="53">
        <v>0</v>
      </c>
      <c r="L187" s="53">
        <v>0</v>
      </c>
      <c r="M187" s="53">
        <v>0</v>
      </c>
      <c r="N187" s="53">
        <v>0</v>
      </c>
      <c r="O187" s="53">
        <v>2731.13</v>
      </c>
      <c r="P187" s="53">
        <v>0</v>
      </c>
      <c r="Q187" s="53">
        <v>0</v>
      </c>
      <c r="R187" s="53">
        <v>0</v>
      </c>
      <c r="S187" s="53">
        <v>11855.64</v>
      </c>
      <c r="T187" s="53">
        <v>0</v>
      </c>
      <c r="U187" s="53">
        <v>0</v>
      </c>
      <c r="V187" s="53">
        <v>0</v>
      </c>
      <c r="W187" s="53">
        <v>0</v>
      </c>
      <c r="X187" s="53">
        <v>0</v>
      </c>
      <c r="Y187" s="53">
        <v>34487.25</v>
      </c>
      <c r="Z187" s="53">
        <v>0</v>
      </c>
      <c r="AA187" s="53">
        <v>10326.870000000001</v>
      </c>
      <c r="AB187" s="53">
        <v>0</v>
      </c>
      <c r="AC187" s="53">
        <v>0</v>
      </c>
      <c r="AD187" s="53">
        <v>48794.95</v>
      </c>
      <c r="AE187" s="51" t="s">
        <v>2609</v>
      </c>
    </row>
    <row r="188" spans="1:31" x14ac:dyDescent="0.2">
      <c r="A188" s="51" t="s">
        <v>568</v>
      </c>
      <c r="B188" s="53">
        <v>0</v>
      </c>
      <c r="C188" s="53">
        <v>0</v>
      </c>
      <c r="D188" s="53">
        <v>0</v>
      </c>
      <c r="E188" s="53">
        <v>0</v>
      </c>
      <c r="F188" s="53">
        <v>0</v>
      </c>
      <c r="G188" s="53">
        <v>0</v>
      </c>
      <c r="H188" s="53">
        <v>-353.06</v>
      </c>
      <c r="I188" s="53">
        <v>1057.6500000000001</v>
      </c>
      <c r="J188" s="53">
        <v>0</v>
      </c>
      <c r="K188" s="53">
        <v>0</v>
      </c>
      <c r="L188" s="53">
        <v>0</v>
      </c>
      <c r="M188" s="53">
        <v>1674.73</v>
      </c>
      <c r="N188" s="53">
        <v>0</v>
      </c>
      <c r="O188" s="53">
        <v>4723.7700000000004</v>
      </c>
      <c r="P188" s="53">
        <v>1589.4</v>
      </c>
      <c r="Q188" s="53">
        <v>0</v>
      </c>
      <c r="R188" s="53">
        <v>4289.7</v>
      </c>
      <c r="S188" s="53">
        <v>0</v>
      </c>
      <c r="T188" s="53">
        <v>-220.02</v>
      </c>
      <c r="U188" s="53">
        <v>0</v>
      </c>
      <c r="V188" s="53">
        <v>899.76</v>
      </c>
      <c r="W188" s="53">
        <v>2047.39</v>
      </c>
      <c r="X188" s="53">
        <v>-793.38</v>
      </c>
      <c r="Y188" s="53">
        <v>7900.47</v>
      </c>
      <c r="Z188" s="53">
        <v>0</v>
      </c>
      <c r="AA188" s="53">
        <v>766.99</v>
      </c>
      <c r="AB188" s="53">
        <v>0</v>
      </c>
      <c r="AC188" s="53">
        <v>14037.57</v>
      </c>
      <c r="AD188" s="53">
        <v>0</v>
      </c>
      <c r="AE188" s="51" t="s">
        <v>2609</v>
      </c>
    </row>
    <row r="189" spans="1:31" x14ac:dyDescent="0.2">
      <c r="A189" s="51" t="s">
        <v>249</v>
      </c>
      <c r="B189" s="53">
        <v>0</v>
      </c>
      <c r="C189" s="53">
        <v>1853.65</v>
      </c>
      <c r="D189" s="53">
        <v>1848.11</v>
      </c>
      <c r="E189" s="53">
        <v>1191.5999999999999</v>
      </c>
      <c r="F189" s="53">
        <v>0</v>
      </c>
      <c r="G189" s="53">
        <v>0</v>
      </c>
      <c r="H189" s="53">
        <v>0</v>
      </c>
      <c r="I189" s="53">
        <v>0</v>
      </c>
      <c r="J189" s="53">
        <v>0</v>
      </c>
      <c r="K189" s="53">
        <v>3215.29</v>
      </c>
      <c r="L189" s="53">
        <v>0</v>
      </c>
      <c r="M189" s="53">
        <v>530.14</v>
      </c>
      <c r="N189" s="53">
        <v>0</v>
      </c>
      <c r="O189" s="53">
        <v>264.89999999999998</v>
      </c>
      <c r="P189" s="53">
        <v>0</v>
      </c>
      <c r="Q189" s="53">
        <v>0</v>
      </c>
      <c r="R189" s="53">
        <v>3028.28</v>
      </c>
      <c r="S189" s="53">
        <v>5544.33</v>
      </c>
      <c r="T189" s="53">
        <v>2692.97</v>
      </c>
      <c r="U189" s="53">
        <v>0</v>
      </c>
      <c r="V189" s="53">
        <v>5187.6499999999996</v>
      </c>
      <c r="W189" s="53">
        <v>844.86</v>
      </c>
      <c r="X189" s="53">
        <v>1482.72</v>
      </c>
      <c r="Y189" s="53">
        <v>7198.15</v>
      </c>
      <c r="Z189" s="53">
        <v>1808.6</v>
      </c>
      <c r="AA189" s="53">
        <v>11781.26</v>
      </c>
      <c r="AB189" s="53">
        <v>1694.79</v>
      </c>
      <c r="AC189" s="53">
        <v>29200.01</v>
      </c>
      <c r="AD189" s="53">
        <v>0</v>
      </c>
      <c r="AE189" s="51" t="s">
        <v>2609</v>
      </c>
    </row>
    <row r="190" spans="1:31" x14ac:dyDescent="0.2">
      <c r="A190" s="51" t="s">
        <v>569</v>
      </c>
      <c r="B190" s="53">
        <v>0</v>
      </c>
      <c r="C190" s="53">
        <v>176.02</v>
      </c>
      <c r="D190" s="53">
        <v>3229.52</v>
      </c>
      <c r="E190" s="53">
        <v>0</v>
      </c>
      <c r="F190" s="53">
        <v>0</v>
      </c>
      <c r="G190" s="53">
        <v>0</v>
      </c>
      <c r="H190" s="53">
        <v>0</v>
      </c>
      <c r="I190" s="53">
        <v>1057.1400000000001</v>
      </c>
      <c r="J190" s="53">
        <v>0</v>
      </c>
      <c r="K190" s="53">
        <v>0</v>
      </c>
      <c r="L190" s="53">
        <v>0</v>
      </c>
      <c r="M190" s="53">
        <v>0</v>
      </c>
      <c r="N190" s="53">
        <v>0</v>
      </c>
      <c r="O190" s="53">
        <v>0</v>
      </c>
      <c r="P190" s="53">
        <v>7596.48</v>
      </c>
      <c r="Q190" s="53">
        <v>590.25</v>
      </c>
      <c r="R190" s="53">
        <v>2765.6</v>
      </c>
      <c r="S190" s="53">
        <v>3415.98</v>
      </c>
      <c r="T190" s="53">
        <v>0</v>
      </c>
      <c r="U190" s="53">
        <v>0</v>
      </c>
      <c r="V190" s="53">
        <v>0</v>
      </c>
      <c r="W190" s="53">
        <v>1020.05</v>
      </c>
      <c r="X190" s="53">
        <v>530.14</v>
      </c>
      <c r="Y190" s="53">
        <v>14050.6</v>
      </c>
      <c r="Z190" s="53">
        <v>2930.07</v>
      </c>
      <c r="AA190" s="53">
        <v>6489.54</v>
      </c>
      <c r="AB190" s="53">
        <v>0</v>
      </c>
      <c r="AC190" s="53">
        <v>0</v>
      </c>
      <c r="AD190" s="53">
        <v>0</v>
      </c>
      <c r="AE190" s="51" t="s">
        <v>2609</v>
      </c>
    </row>
    <row r="191" spans="1:31" x14ac:dyDescent="0.2">
      <c r="A191" s="51" t="s">
        <v>250</v>
      </c>
      <c r="B191" s="53">
        <v>0</v>
      </c>
      <c r="C191" s="53">
        <v>0</v>
      </c>
      <c r="D191" s="53">
        <v>0</v>
      </c>
      <c r="E191" s="53">
        <v>0</v>
      </c>
      <c r="F191" s="53">
        <v>0</v>
      </c>
      <c r="G191" s="53">
        <v>0</v>
      </c>
      <c r="H191" s="53">
        <v>0</v>
      </c>
      <c r="I191" s="53">
        <v>1765.09</v>
      </c>
      <c r="J191" s="53">
        <v>351.53</v>
      </c>
      <c r="K191" s="53">
        <v>0</v>
      </c>
      <c r="L191" s="53">
        <v>0</v>
      </c>
      <c r="M191" s="53">
        <v>0</v>
      </c>
      <c r="N191" s="53">
        <v>0</v>
      </c>
      <c r="O191" s="53">
        <v>21438.560000000001</v>
      </c>
      <c r="P191" s="53">
        <v>1456.5</v>
      </c>
      <c r="Q191" s="53">
        <v>5460.18</v>
      </c>
      <c r="R191" s="53">
        <v>0</v>
      </c>
      <c r="S191" s="53">
        <v>0</v>
      </c>
      <c r="T191" s="53">
        <v>1853.4</v>
      </c>
      <c r="U191" s="53">
        <v>0</v>
      </c>
      <c r="V191" s="53">
        <v>0</v>
      </c>
      <c r="W191" s="53">
        <v>2394.17</v>
      </c>
      <c r="X191" s="53">
        <v>6934.12</v>
      </c>
      <c r="Y191" s="53">
        <v>5086.01</v>
      </c>
      <c r="Z191" s="53">
        <v>-176.02</v>
      </c>
      <c r="AA191" s="53">
        <v>2728.43</v>
      </c>
      <c r="AB191" s="53">
        <v>0</v>
      </c>
      <c r="AC191" s="53">
        <v>0</v>
      </c>
      <c r="AD191" s="53">
        <v>0</v>
      </c>
      <c r="AE191" s="51" t="s">
        <v>2609</v>
      </c>
    </row>
    <row r="192" spans="1:31" x14ac:dyDescent="0.2">
      <c r="A192" s="51" t="s">
        <v>253</v>
      </c>
      <c r="B192" s="53">
        <v>0</v>
      </c>
      <c r="C192" s="53">
        <v>2073.02</v>
      </c>
      <c r="D192" s="53">
        <v>1100.0999999999999</v>
      </c>
      <c r="E192" s="53">
        <v>6549.74</v>
      </c>
      <c r="F192" s="53">
        <v>2747.33</v>
      </c>
      <c r="G192" s="53">
        <v>0</v>
      </c>
      <c r="H192" s="53">
        <v>1919.92</v>
      </c>
      <c r="I192" s="53">
        <v>4782.3900000000003</v>
      </c>
      <c r="J192" s="53">
        <v>2295.48</v>
      </c>
      <c r="K192" s="53">
        <v>3834.57</v>
      </c>
      <c r="L192" s="53">
        <v>4618.32</v>
      </c>
      <c r="M192" s="53">
        <v>0</v>
      </c>
      <c r="N192" s="53">
        <v>0</v>
      </c>
      <c r="O192" s="53">
        <v>6362.41</v>
      </c>
      <c r="P192" s="53">
        <v>529.79999999999995</v>
      </c>
      <c r="Q192" s="53">
        <v>1989.37</v>
      </c>
      <c r="R192" s="53">
        <v>2886.95</v>
      </c>
      <c r="S192" s="53">
        <v>5916.28</v>
      </c>
      <c r="T192" s="53">
        <v>11416.65</v>
      </c>
      <c r="U192" s="53">
        <v>0</v>
      </c>
      <c r="V192" s="53">
        <v>2892.02</v>
      </c>
      <c r="W192" s="53">
        <v>4770.9399999999996</v>
      </c>
      <c r="X192" s="53">
        <v>352.9</v>
      </c>
      <c r="Y192" s="53">
        <v>6676.1</v>
      </c>
      <c r="Z192" s="53">
        <v>8484.74</v>
      </c>
      <c r="AA192" s="53">
        <v>6412.72</v>
      </c>
      <c r="AB192" s="53">
        <v>0</v>
      </c>
      <c r="AC192" s="53">
        <v>11173.88</v>
      </c>
      <c r="AD192" s="53">
        <v>4880.87</v>
      </c>
      <c r="AE192" s="51" t="s">
        <v>2609</v>
      </c>
    </row>
    <row r="193" spans="1:31" x14ac:dyDescent="0.2">
      <c r="A193" s="51" t="s">
        <v>266</v>
      </c>
      <c r="B193" s="53">
        <v>0</v>
      </c>
      <c r="C193" s="53">
        <v>1804.12</v>
      </c>
      <c r="D193" s="53">
        <v>0</v>
      </c>
      <c r="E193" s="53">
        <v>0</v>
      </c>
      <c r="F193" s="53">
        <v>1294.21</v>
      </c>
      <c r="G193" s="53">
        <v>0</v>
      </c>
      <c r="H193" s="53">
        <v>0</v>
      </c>
      <c r="I193" s="53">
        <v>0</v>
      </c>
      <c r="J193" s="53">
        <v>-123.56</v>
      </c>
      <c r="K193" s="53">
        <v>7490.88</v>
      </c>
      <c r="L193" s="53">
        <v>145.18</v>
      </c>
      <c r="M193" s="53">
        <v>0</v>
      </c>
      <c r="N193" s="53">
        <v>0</v>
      </c>
      <c r="O193" s="53">
        <v>5179.08</v>
      </c>
      <c r="P193" s="53">
        <v>1217.47</v>
      </c>
      <c r="Q193" s="53">
        <v>7195.18</v>
      </c>
      <c r="R193" s="53">
        <v>970.18</v>
      </c>
      <c r="S193" s="53">
        <v>1942.9</v>
      </c>
      <c r="T193" s="53">
        <v>-220.02</v>
      </c>
      <c r="U193" s="53">
        <v>0</v>
      </c>
      <c r="V193" s="53">
        <v>1100.0999999999999</v>
      </c>
      <c r="W193" s="53">
        <v>1060.29</v>
      </c>
      <c r="X193" s="53">
        <v>4666.42</v>
      </c>
      <c r="Y193" s="53">
        <v>5086.01</v>
      </c>
      <c r="Z193" s="53">
        <v>5349.99</v>
      </c>
      <c r="AA193" s="53">
        <v>0</v>
      </c>
      <c r="AB193" s="53">
        <v>0</v>
      </c>
      <c r="AC193" s="53">
        <v>1015.06</v>
      </c>
      <c r="AD193" s="53">
        <v>0</v>
      </c>
      <c r="AE193" s="51" t="s">
        <v>2609</v>
      </c>
    </row>
    <row r="194" spans="1:31" x14ac:dyDescent="0.2">
      <c r="A194" s="51" t="s">
        <v>267</v>
      </c>
      <c r="B194" s="53">
        <v>0</v>
      </c>
      <c r="C194" s="53">
        <v>264.89999999999998</v>
      </c>
      <c r="D194" s="53">
        <v>0</v>
      </c>
      <c r="E194" s="53">
        <v>0</v>
      </c>
      <c r="F194" s="53">
        <v>1770.05</v>
      </c>
      <c r="G194" s="53">
        <v>0</v>
      </c>
      <c r="H194" s="53">
        <v>370.68</v>
      </c>
      <c r="I194" s="53">
        <v>0</v>
      </c>
      <c r="J194" s="53">
        <v>1848.11</v>
      </c>
      <c r="K194" s="53">
        <v>777.27</v>
      </c>
      <c r="L194" s="53">
        <v>776.93</v>
      </c>
      <c r="M194" s="53">
        <v>2415.41</v>
      </c>
      <c r="N194" s="53">
        <v>0</v>
      </c>
      <c r="O194" s="53">
        <v>1658.93</v>
      </c>
      <c r="P194" s="53">
        <v>0</v>
      </c>
      <c r="Q194" s="53">
        <v>4592.45</v>
      </c>
      <c r="R194" s="53">
        <v>1060.28</v>
      </c>
      <c r="S194" s="53">
        <v>0</v>
      </c>
      <c r="T194" s="53">
        <v>3016.11</v>
      </c>
      <c r="U194" s="53">
        <v>0</v>
      </c>
      <c r="V194" s="53">
        <v>2148.3000000000002</v>
      </c>
      <c r="W194" s="53">
        <v>5508.42</v>
      </c>
      <c r="X194" s="53">
        <v>0</v>
      </c>
      <c r="Y194" s="53">
        <v>12410.56</v>
      </c>
      <c r="Z194" s="53">
        <v>-637.86</v>
      </c>
      <c r="AA194" s="53">
        <v>2902.25</v>
      </c>
      <c r="AB194" s="53">
        <v>0</v>
      </c>
      <c r="AC194" s="53">
        <v>6791.2</v>
      </c>
      <c r="AD194" s="53">
        <v>9514.32</v>
      </c>
      <c r="AE194" s="51" t="s">
        <v>2609</v>
      </c>
    </row>
    <row r="195" spans="1:31" x14ac:dyDescent="0.2">
      <c r="A195" s="51" t="s">
        <v>270</v>
      </c>
      <c r="B195" s="53">
        <v>0</v>
      </c>
      <c r="C195" s="53">
        <v>0</v>
      </c>
      <c r="D195" s="53">
        <v>0</v>
      </c>
      <c r="E195" s="53">
        <v>795.04</v>
      </c>
      <c r="F195" s="53">
        <v>2561.31</v>
      </c>
      <c r="G195" s="53">
        <v>0</v>
      </c>
      <c r="H195" s="53">
        <v>1589.74</v>
      </c>
      <c r="I195" s="53">
        <v>2257.48</v>
      </c>
      <c r="J195" s="53">
        <v>6390.91</v>
      </c>
      <c r="K195" s="53">
        <v>3036.96</v>
      </c>
      <c r="L195" s="53">
        <v>8048.3</v>
      </c>
      <c r="M195" s="53">
        <v>7566.92</v>
      </c>
      <c r="N195" s="53">
        <v>0</v>
      </c>
      <c r="O195" s="53">
        <v>10415.65</v>
      </c>
      <c r="P195" s="53">
        <v>3683.07</v>
      </c>
      <c r="Q195" s="53">
        <v>11632</v>
      </c>
      <c r="R195" s="53">
        <v>4875.57</v>
      </c>
      <c r="S195" s="53">
        <v>2825.94</v>
      </c>
      <c r="T195" s="53">
        <v>3994.28</v>
      </c>
      <c r="U195" s="53">
        <v>0</v>
      </c>
      <c r="V195" s="53">
        <v>5138.03</v>
      </c>
      <c r="W195" s="53">
        <v>4244.8999999999996</v>
      </c>
      <c r="X195" s="53">
        <v>3265.52</v>
      </c>
      <c r="Y195" s="53">
        <v>10096.17</v>
      </c>
      <c r="Z195" s="53">
        <v>8733.18</v>
      </c>
      <c r="AA195" s="53">
        <v>8001.56</v>
      </c>
      <c r="AB195" s="53">
        <v>0</v>
      </c>
      <c r="AC195" s="53">
        <v>4456.8</v>
      </c>
      <c r="AD195" s="53">
        <v>15686.53</v>
      </c>
      <c r="AE195" s="51" t="s">
        <v>2609</v>
      </c>
    </row>
    <row r="196" spans="1:31" x14ac:dyDescent="0.2">
      <c r="A196" s="51" t="s">
        <v>273</v>
      </c>
      <c r="B196" s="53">
        <v>0</v>
      </c>
      <c r="C196" s="53">
        <v>0</v>
      </c>
      <c r="D196" s="53">
        <v>0</v>
      </c>
      <c r="E196" s="53">
        <v>525</v>
      </c>
      <c r="F196" s="53">
        <v>5388.2</v>
      </c>
      <c r="G196" s="53">
        <v>0</v>
      </c>
      <c r="H196" s="53">
        <v>1817.2</v>
      </c>
      <c r="I196" s="53">
        <v>422.43</v>
      </c>
      <c r="J196" s="53">
        <v>0</v>
      </c>
      <c r="K196" s="53">
        <v>2046.2</v>
      </c>
      <c r="L196" s="53">
        <v>1647.75</v>
      </c>
      <c r="M196" s="53">
        <v>1523.13</v>
      </c>
      <c r="N196" s="53">
        <v>0</v>
      </c>
      <c r="O196" s="53">
        <v>1018.85</v>
      </c>
      <c r="P196" s="53">
        <v>1606.55</v>
      </c>
      <c r="Q196" s="53">
        <v>6571.62</v>
      </c>
      <c r="R196" s="53">
        <v>3267.12</v>
      </c>
      <c r="S196" s="53">
        <v>855.89</v>
      </c>
      <c r="T196" s="53">
        <v>2941.21</v>
      </c>
      <c r="U196" s="53">
        <v>0</v>
      </c>
      <c r="V196" s="53">
        <v>2043.8</v>
      </c>
      <c r="W196" s="53">
        <v>4054.38</v>
      </c>
      <c r="X196" s="53">
        <v>45.82</v>
      </c>
      <c r="Y196" s="53">
        <v>12332.31</v>
      </c>
      <c r="Z196" s="53">
        <v>10948.34</v>
      </c>
      <c r="AA196" s="53">
        <v>6609.42</v>
      </c>
      <c r="AB196" s="53">
        <v>0</v>
      </c>
      <c r="AC196" s="53">
        <v>2820.6</v>
      </c>
      <c r="AD196" s="53">
        <v>8273.2000000000007</v>
      </c>
      <c r="AE196" s="51" t="s">
        <v>2609</v>
      </c>
    </row>
    <row r="197" spans="1:31" x14ac:dyDescent="0.2">
      <c r="A197" s="51" t="s">
        <v>563</v>
      </c>
      <c r="B197" s="53">
        <v>0</v>
      </c>
      <c r="C197" s="53">
        <v>0</v>
      </c>
      <c r="D197" s="53">
        <v>0</v>
      </c>
      <c r="E197" s="53">
        <v>0</v>
      </c>
      <c r="F197" s="53">
        <v>0</v>
      </c>
      <c r="G197" s="53">
        <v>0</v>
      </c>
      <c r="H197" s="53">
        <v>0</v>
      </c>
      <c r="I197" s="53">
        <v>0</v>
      </c>
      <c r="J197" s="53">
        <v>0</v>
      </c>
      <c r="K197" s="53">
        <v>0</v>
      </c>
      <c r="L197" s="53">
        <v>0</v>
      </c>
      <c r="M197" s="53">
        <v>0</v>
      </c>
      <c r="N197" s="53">
        <v>0</v>
      </c>
      <c r="O197" s="53">
        <v>0</v>
      </c>
      <c r="P197" s="53">
        <v>0</v>
      </c>
      <c r="Q197" s="53">
        <v>0</v>
      </c>
      <c r="R197" s="53">
        <v>0</v>
      </c>
      <c r="S197" s="53">
        <v>-3702.52</v>
      </c>
      <c r="T197" s="53">
        <v>1410.29</v>
      </c>
      <c r="U197" s="53">
        <v>0</v>
      </c>
      <c r="V197" s="53">
        <v>0</v>
      </c>
      <c r="W197" s="53">
        <v>704.07</v>
      </c>
      <c r="X197" s="53">
        <v>6385.76</v>
      </c>
      <c r="Y197" s="53">
        <v>5086.01</v>
      </c>
      <c r="Z197" s="53">
        <v>715.72</v>
      </c>
      <c r="AA197" s="53">
        <v>0</v>
      </c>
      <c r="AB197" s="53">
        <v>1689.72</v>
      </c>
      <c r="AC197" s="53">
        <v>6835.47</v>
      </c>
      <c r="AD197" s="53">
        <v>0</v>
      </c>
      <c r="AE197" s="51" t="s">
        <v>2609</v>
      </c>
    </row>
    <row r="198" spans="1:31" x14ac:dyDescent="0.2">
      <c r="A198" s="51" t="s">
        <v>188</v>
      </c>
      <c r="B198" s="53">
        <v>0</v>
      </c>
      <c r="C198" s="53">
        <v>-2805.71</v>
      </c>
      <c r="D198" s="53">
        <v>0</v>
      </c>
      <c r="E198" s="53">
        <v>0</v>
      </c>
      <c r="F198" s="53">
        <v>0</v>
      </c>
      <c r="G198" s="53">
        <v>0</v>
      </c>
      <c r="H198" s="53">
        <v>0</v>
      </c>
      <c r="I198" s="53">
        <v>792.05</v>
      </c>
      <c r="J198" s="53">
        <v>0</v>
      </c>
      <c r="K198" s="53">
        <v>0</v>
      </c>
      <c r="L198" s="53">
        <v>0</v>
      </c>
      <c r="M198" s="53">
        <v>-264.81</v>
      </c>
      <c r="N198" s="53">
        <v>0</v>
      </c>
      <c r="O198" s="53">
        <v>23711.16</v>
      </c>
      <c r="P198" s="53">
        <v>10560</v>
      </c>
      <c r="Q198" s="53">
        <v>2640</v>
      </c>
      <c r="R198" s="53">
        <v>0</v>
      </c>
      <c r="S198" s="53">
        <v>-50.52</v>
      </c>
      <c r="T198" s="53">
        <v>1060.29</v>
      </c>
      <c r="U198" s="53">
        <v>0</v>
      </c>
      <c r="V198" s="53">
        <v>1060.29</v>
      </c>
      <c r="W198" s="53">
        <v>1393.83</v>
      </c>
      <c r="X198" s="53">
        <v>-530.14</v>
      </c>
      <c r="Y198" s="53">
        <v>8803.73</v>
      </c>
      <c r="Z198" s="53">
        <v>0</v>
      </c>
      <c r="AA198" s="53">
        <v>0</v>
      </c>
      <c r="AB198" s="53">
        <v>0</v>
      </c>
      <c r="AC198" s="53">
        <v>0</v>
      </c>
      <c r="AD198" s="53">
        <v>0</v>
      </c>
      <c r="AE198" s="51" t="s">
        <v>2609</v>
      </c>
    </row>
    <row r="199" spans="1:31" x14ac:dyDescent="0.2">
      <c r="A199" s="51" t="s">
        <v>236</v>
      </c>
      <c r="B199" s="53">
        <v>0</v>
      </c>
      <c r="C199" s="53">
        <v>3824.75</v>
      </c>
      <c r="D199" s="53">
        <v>0</v>
      </c>
      <c r="E199" s="53">
        <v>5004.1099999999997</v>
      </c>
      <c r="F199" s="53">
        <v>6810</v>
      </c>
      <c r="G199" s="53">
        <v>0</v>
      </c>
      <c r="H199" s="53">
        <v>1390</v>
      </c>
      <c r="I199" s="53">
        <v>2780</v>
      </c>
      <c r="J199" s="53">
        <v>7389.22</v>
      </c>
      <c r="K199" s="53">
        <v>4200.24</v>
      </c>
      <c r="L199" s="53">
        <v>1445.42</v>
      </c>
      <c r="M199" s="53">
        <v>1320</v>
      </c>
      <c r="N199" s="53">
        <v>0</v>
      </c>
      <c r="O199" s="53">
        <v>14665.98</v>
      </c>
      <c r="P199" s="53">
        <v>1850.14</v>
      </c>
      <c r="Q199" s="53">
        <v>5288.32</v>
      </c>
      <c r="R199" s="53">
        <v>8224.11</v>
      </c>
      <c r="S199" s="53">
        <v>530.14</v>
      </c>
      <c r="T199" s="53">
        <v>926.7</v>
      </c>
      <c r="U199" s="53">
        <v>0</v>
      </c>
      <c r="V199" s="53">
        <v>2563.04</v>
      </c>
      <c r="W199" s="53">
        <v>1108.8599999999999</v>
      </c>
      <c r="X199" s="53">
        <v>37097.24</v>
      </c>
      <c r="Y199" s="53">
        <v>10791.6</v>
      </c>
      <c r="Z199" s="53">
        <v>2304.8200000000002</v>
      </c>
      <c r="AA199" s="53">
        <v>2513.23</v>
      </c>
      <c r="AB199" s="53">
        <v>0</v>
      </c>
      <c r="AC199" s="53">
        <v>3894.14</v>
      </c>
      <c r="AD199" s="53">
        <v>38379.53</v>
      </c>
      <c r="AE199" s="51" t="s">
        <v>2609</v>
      </c>
    </row>
    <row r="200" spans="1:31" x14ac:dyDescent="0.2">
      <c r="A200" s="51" t="s">
        <v>239</v>
      </c>
      <c r="B200" s="53">
        <v>0</v>
      </c>
      <c r="C200" s="53">
        <v>6603.23</v>
      </c>
      <c r="D200" s="53">
        <v>0</v>
      </c>
      <c r="E200" s="53">
        <v>10300.76</v>
      </c>
      <c r="F200" s="53">
        <v>0</v>
      </c>
      <c r="G200" s="53">
        <v>0</v>
      </c>
      <c r="H200" s="53">
        <v>317.87</v>
      </c>
      <c r="I200" s="53">
        <v>1236.1099999999999</v>
      </c>
      <c r="J200" s="53">
        <v>1286.1199999999999</v>
      </c>
      <c r="K200" s="53">
        <v>350</v>
      </c>
      <c r="L200" s="53">
        <v>530.14</v>
      </c>
      <c r="M200" s="53">
        <v>2049.12</v>
      </c>
      <c r="N200" s="53">
        <v>0</v>
      </c>
      <c r="O200" s="53">
        <v>12207.68</v>
      </c>
      <c r="P200" s="53">
        <v>3932.23</v>
      </c>
      <c r="Q200" s="53">
        <v>10797.51</v>
      </c>
      <c r="R200" s="53">
        <v>1590.42</v>
      </c>
      <c r="S200" s="53">
        <v>3381.29</v>
      </c>
      <c r="T200" s="53">
        <v>1957.99</v>
      </c>
      <c r="U200" s="53">
        <v>0</v>
      </c>
      <c r="V200" s="53">
        <v>5352.19</v>
      </c>
      <c r="W200" s="53">
        <v>3624.13</v>
      </c>
      <c r="X200" s="53">
        <v>25083.87</v>
      </c>
      <c r="Y200" s="53">
        <v>8505.32</v>
      </c>
      <c r="Z200" s="53">
        <v>3443.96</v>
      </c>
      <c r="AA200" s="53">
        <v>18510.900000000001</v>
      </c>
      <c r="AB200" s="53">
        <v>0</v>
      </c>
      <c r="AC200" s="53">
        <v>3081.3</v>
      </c>
      <c r="AD200" s="53">
        <v>2169.16</v>
      </c>
      <c r="AE200" s="51" t="s">
        <v>2609</v>
      </c>
    </row>
    <row r="201" spans="1:31" x14ac:dyDescent="0.2">
      <c r="A201" s="51" t="s">
        <v>242</v>
      </c>
      <c r="B201" s="53">
        <v>0</v>
      </c>
      <c r="C201" s="53">
        <v>0</v>
      </c>
      <c r="D201" s="53">
        <v>1108.8699999999999</v>
      </c>
      <c r="E201" s="53">
        <v>450.18</v>
      </c>
      <c r="F201" s="53">
        <v>5730.18</v>
      </c>
      <c r="G201" s="53">
        <v>0</v>
      </c>
      <c r="H201" s="53">
        <v>7481.16</v>
      </c>
      <c r="I201" s="53">
        <v>0</v>
      </c>
      <c r="J201" s="53">
        <v>247.13</v>
      </c>
      <c r="K201" s="53">
        <v>6081.69</v>
      </c>
      <c r="L201" s="53">
        <v>8710.27</v>
      </c>
      <c r="M201" s="53">
        <v>2180.8200000000002</v>
      </c>
      <c r="N201" s="53">
        <v>0</v>
      </c>
      <c r="O201" s="53">
        <v>7902.63</v>
      </c>
      <c r="P201" s="53">
        <v>3502.04</v>
      </c>
      <c r="Q201" s="53">
        <v>2378.25</v>
      </c>
      <c r="R201" s="53">
        <v>0</v>
      </c>
      <c r="S201" s="53">
        <v>2270.54</v>
      </c>
      <c r="T201" s="53">
        <v>1518.47</v>
      </c>
      <c r="U201" s="53">
        <v>0</v>
      </c>
      <c r="V201" s="53">
        <v>2336.17</v>
      </c>
      <c r="W201" s="53">
        <v>1108.8699999999999</v>
      </c>
      <c r="X201" s="53">
        <v>4237.24</v>
      </c>
      <c r="Y201" s="53">
        <v>6657.3</v>
      </c>
      <c r="Z201" s="53">
        <v>2594.62</v>
      </c>
      <c r="AA201" s="53">
        <v>7721.95</v>
      </c>
      <c r="AB201" s="53">
        <v>0</v>
      </c>
      <c r="AC201" s="53">
        <v>3011.82</v>
      </c>
      <c r="AD201" s="53">
        <v>7921.35</v>
      </c>
      <c r="AE201" s="51" t="s">
        <v>2609</v>
      </c>
    </row>
    <row r="202" spans="1:31" x14ac:dyDescent="0.2">
      <c r="A202" s="51" t="s">
        <v>245</v>
      </c>
      <c r="B202" s="53">
        <v>0</v>
      </c>
      <c r="C202" s="53">
        <v>3441.89</v>
      </c>
      <c r="D202" s="53">
        <v>0</v>
      </c>
      <c r="E202" s="53">
        <v>530.14</v>
      </c>
      <c r="F202" s="53">
        <v>4100</v>
      </c>
      <c r="G202" s="53">
        <v>0</v>
      </c>
      <c r="H202" s="53">
        <v>1320</v>
      </c>
      <c r="I202" s="53">
        <v>0</v>
      </c>
      <c r="J202" s="53">
        <v>6606.65</v>
      </c>
      <c r="K202" s="53">
        <v>2230.5300000000002</v>
      </c>
      <c r="L202" s="53">
        <v>793.84</v>
      </c>
      <c r="M202" s="53">
        <v>3766.57</v>
      </c>
      <c r="N202" s="53">
        <v>0</v>
      </c>
      <c r="O202" s="53">
        <v>7368.53</v>
      </c>
      <c r="P202" s="53">
        <v>1943.33</v>
      </c>
      <c r="Q202" s="53">
        <v>1482.71</v>
      </c>
      <c r="R202" s="53">
        <v>3522.38</v>
      </c>
      <c r="S202" s="53">
        <v>2120.5700000000002</v>
      </c>
      <c r="T202" s="53">
        <v>792.05</v>
      </c>
      <c r="U202" s="53">
        <v>0</v>
      </c>
      <c r="V202" s="53">
        <v>952.57</v>
      </c>
      <c r="W202" s="53">
        <v>2201.0100000000002</v>
      </c>
      <c r="X202" s="53">
        <v>6334.86</v>
      </c>
      <c r="Y202" s="53">
        <v>5545.04</v>
      </c>
      <c r="Z202" s="53">
        <v>530.14</v>
      </c>
      <c r="AA202" s="53">
        <v>3682.72</v>
      </c>
      <c r="AB202" s="53">
        <v>0</v>
      </c>
      <c r="AC202" s="53">
        <v>1232.1099999999999</v>
      </c>
      <c r="AD202" s="53">
        <v>16734.41</v>
      </c>
      <c r="AE202" s="51" t="s">
        <v>2609</v>
      </c>
    </row>
    <row r="203" spans="1:31" x14ac:dyDescent="0.2">
      <c r="A203" s="51" t="s">
        <v>189</v>
      </c>
      <c r="B203" s="53">
        <v>0</v>
      </c>
      <c r="C203" s="53">
        <v>0</v>
      </c>
      <c r="D203" s="53">
        <v>0</v>
      </c>
      <c r="E203" s="53">
        <v>0</v>
      </c>
      <c r="F203" s="53">
        <v>12197.53</v>
      </c>
      <c r="G203" s="53">
        <v>0</v>
      </c>
      <c r="H203" s="53">
        <v>4679.25</v>
      </c>
      <c r="I203" s="53">
        <v>3088.82</v>
      </c>
      <c r="J203" s="53">
        <v>0</v>
      </c>
      <c r="K203" s="53">
        <v>0</v>
      </c>
      <c r="L203" s="53">
        <v>3529.45</v>
      </c>
      <c r="M203" s="53">
        <v>530.14</v>
      </c>
      <c r="N203" s="53">
        <v>0</v>
      </c>
      <c r="O203" s="53">
        <v>0</v>
      </c>
      <c r="P203" s="53">
        <v>422.43</v>
      </c>
      <c r="Q203" s="53">
        <v>-538.57000000000005</v>
      </c>
      <c r="R203" s="53">
        <v>1848.11</v>
      </c>
      <c r="S203" s="53">
        <v>5028.97</v>
      </c>
      <c r="T203" s="53">
        <v>1848.11</v>
      </c>
      <c r="U203" s="53">
        <v>0</v>
      </c>
      <c r="V203" s="53">
        <v>0</v>
      </c>
      <c r="W203" s="53">
        <v>1691.81</v>
      </c>
      <c r="X203" s="53">
        <v>5284.58</v>
      </c>
      <c r="Y203" s="53">
        <v>7951.75</v>
      </c>
      <c r="Z203" s="53">
        <v>0</v>
      </c>
      <c r="AA203" s="53">
        <v>3630.15</v>
      </c>
      <c r="AB203" s="53">
        <v>0</v>
      </c>
      <c r="AC203" s="53">
        <v>0</v>
      </c>
      <c r="AD203" s="53">
        <v>1060.28</v>
      </c>
      <c r="AE203" s="51" t="s">
        <v>2609</v>
      </c>
    </row>
    <row r="204" spans="1:31" x14ac:dyDescent="0.2">
      <c r="A204" s="51" t="s">
        <v>288</v>
      </c>
      <c r="B204" s="53">
        <v>0</v>
      </c>
      <c r="C204" s="53">
        <v>3960</v>
      </c>
      <c r="D204" s="53">
        <v>0</v>
      </c>
      <c r="E204" s="53">
        <v>0</v>
      </c>
      <c r="F204" s="53">
        <v>264.89999999999998</v>
      </c>
      <c r="G204" s="53">
        <v>0</v>
      </c>
      <c r="H204" s="53">
        <v>0</v>
      </c>
      <c r="I204" s="53">
        <v>0</v>
      </c>
      <c r="J204" s="53">
        <v>3650.07</v>
      </c>
      <c r="K204" s="53">
        <v>0</v>
      </c>
      <c r="L204" s="53">
        <v>3180.86</v>
      </c>
      <c r="M204" s="53">
        <v>1059.94</v>
      </c>
      <c r="N204" s="53">
        <v>0</v>
      </c>
      <c r="O204" s="53">
        <v>11249.42</v>
      </c>
      <c r="P204" s="53">
        <v>4409.25</v>
      </c>
      <c r="Q204" s="53">
        <v>2610.9499999999998</v>
      </c>
      <c r="R204" s="53">
        <v>0</v>
      </c>
      <c r="S204" s="53">
        <v>0</v>
      </c>
      <c r="T204" s="53">
        <v>422.43</v>
      </c>
      <c r="U204" s="53">
        <v>0</v>
      </c>
      <c r="V204" s="53">
        <v>1060.28</v>
      </c>
      <c r="W204" s="53">
        <v>2800.68</v>
      </c>
      <c r="X204" s="53">
        <v>4447.6899999999996</v>
      </c>
      <c r="Y204" s="53">
        <v>7754.85</v>
      </c>
      <c r="Z204" s="53">
        <v>924.17</v>
      </c>
      <c r="AA204" s="53">
        <v>1848.11</v>
      </c>
      <c r="AB204" s="53">
        <v>1109.01</v>
      </c>
      <c r="AC204" s="53">
        <v>4456.9799999999996</v>
      </c>
      <c r="AD204" s="53">
        <v>27800</v>
      </c>
      <c r="AE204" s="51" t="s">
        <v>2609</v>
      </c>
    </row>
    <row r="205" spans="1:31" x14ac:dyDescent="0.2">
      <c r="A205" s="51" t="s">
        <v>289</v>
      </c>
      <c r="B205" s="53">
        <v>0</v>
      </c>
      <c r="C205" s="53">
        <v>0</v>
      </c>
      <c r="D205" s="53">
        <v>0</v>
      </c>
      <c r="E205" s="53">
        <v>3696.22</v>
      </c>
      <c r="F205" s="53">
        <v>0</v>
      </c>
      <c r="G205" s="53">
        <v>0</v>
      </c>
      <c r="H205" s="53">
        <v>0</v>
      </c>
      <c r="I205" s="53">
        <v>167.21</v>
      </c>
      <c r="J205" s="53">
        <v>3073.13</v>
      </c>
      <c r="K205" s="53">
        <v>1375</v>
      </c>
      <c r="L205" s="53">
        <v>0</v>
      </c>
      <c r="M205" s="53">
        <v>393.93</v>
      </c>
      <c r="N205" s="53">
        <v>0</v>
      </c>
      <c r="O205" s="53">
        <v>8039.46</v>
      </c>
      <c r="P205" s="53">
        <v>2120.2199999999998</v>
      </c>
      <c r="Q205" s="53">
        <v>3326.58</v>
      </c>
      <c r="R205" s="53">
        <v>530.14</v>
      </c>
      <c r="S205" s="53">
        <v>1468.98</v>
      </c>
      <c r="T205" s="53">
        <v>0</v>
      </c>
      <c r="U205" s="53">
        <v>0</v>
      </c>
      <c r="V205" s="53">
        <v>14276.58</v>
      </c>
      <c r="W205" s="53">
        <v>899.76</v>
      </c>
      <c r="X205" s="53">
        <v>3479.29</v>
      </c>
      <c r="Y205" s="53">
        <v>6233.6</v>
      </c>
      <c r="Z205" s="53">
        <v>0</v>
      </c>
      <c r="AA205" s="53">
        <v>4558.6899999999996</v>
      </c>
      <c r="AB205" s="53">
        <v>739.34</v>
      </c>
      <c r="AC205" s="53">
        <v>0</v>
      </c>
      <c r="AD205" s="53">
        <v>0</v>
      </c>
      <c r="AE205" s="51" t="s">
        <v>2609</v>
      </c>
    </row>
    <row r="206" spans="1:31" x14ac:dyDescent="0.2">
      <c r="A206" s="51" t="s">
        <v>290</v>
      </c>
      <c r="B206" s="53">
        <v>0</v>
      </c>
      <c r="C206" s="53">
        <v>2236.48</v>
      </c>
      <c r="D206" s="53">
        <v>0</v>
      </c>
      <c r="E206" s="53">
        <v>353.06</v>
      </c>
      <c r="F206" s="53">
        <v>175</v>
      </c>
      <c r="G206" s="53">
        <v>0</v>
      </c>
      <c r="H206" s="53">
        <v>0</v>
      </c>
      <c r="I206" s="53">
        <v>0</v>
      </c>
      <c r="J206" s="53">
        <v>1408.71</v>
      </c>
      <c r="K206" s="53">
        <v>844.86</v>
      </c>
      <c r="L206" s="53">
        <v>529.79999999999995</v>
      </c>
      <c r="M206" s="53">
        <v>688.48</v>
      </c>
      <c r="N206" s="53">
        <v>0</v>
      </c>
      <c r="O206" s="53">
        <v>8039.46</v>
      </c>
      <c r="P206" s="53">
        <v>1146.06</v>
      </c>
      <c r="Q206" s="53">
        <v>0</v>
      </c>
      <c r="R206" s="53">
        <v>3612.35</v>
      </c>
      <c r="S206" s="53">
        <v>0</v>
      </c>
      <c r="T206" s="53">
        <v>1761.98</v>
      </c>
      <c r="U206" s="53">
        <v>0</v>
      </c>
      <c r="V206" s="53">
        <v>1810.45</v>
      </c>
      <c r="W206" s="53">
        <v>0</v>
      </c>
      <c r="X206" s="53">
        <v>2380.2800000000002</v>
      </c>
      <c r="Y206" s="53">
        <v>12795.39</v>
      </c>
      <c r="Z206" s="53">
        <v>16807.11</v>
      </c>
      <c r="AA206" s="53">
        <v>8035.8</v>
      </c>
      <c r="AB206" s="53">
        <v>0</v>
      </c>
      <c r="AC206" s="53">
        <v>0</v>
      </c>
      <c r="AD206" s="53">
        <v>1694.79</v>
      </c>
      <c r="AE206" s="51" t="s">
        <v>2609</v>
      </c>
    </row>
    <row r="207" spans="1:31" x14ac:dyDescent="0.2">
      <c r="A207" s="51" t="s">
        <v>291</v>
      </c>
      <c r="B207" s="53">
        <v>0</v>
      </c>
      <c r="C207" s="53">
        <v>0</v>
      </c>
      <c r="D207" s="53">
        <v>0</v>
      </c>
      <c r="E207" s="53">
        <v>11821.01</v>
      </c>
      <c r="F207" s="53">
        <v>2217.73</v>
      </c>
      <c r="G207" s="53">
        <v>0</v>
      </c>
      <c r="H207" s="53">
        <v>2650.38</v>
      </c>
      <c r="I207" s="53">
        <v>0</v>
      </c>
      <c r="J207" s="53">
        <v>0</v>
      </c>
      <c r="K207" s="53">
        <v>6951.63</v>
      </c>
      <c r="L207" s="53">
        <v>0</v>
      </c>
      <c r="M207" s="53">
        <v>13497.07</v>
      </c>
      <c r="N207" s="53">
        <v>0</v>
      </c>
      <c r="O207" s="53">
        <v>10719.28</v>
      </c>
      <c r="P207" s="53">
        <v>-170.2</v>
      </c>
      <c r="Q207" s="53">
        <v>211.85</v>
      </c>
      <c r="R207" s="53">
        <v>3452.73</v>
      </c>
      <c r="S207" s="53">
        <v>3711.01</v>
      </c>
      <c r="T207" s="53">
        <v>16454.39</v>
      </c>
      <c r="U207" s="53">
        <v>0</v>
      </c>
      <c r="V207" s="53">
        <v>2293.11</v>
      </c>
      <c r="W207" s="53">
        <v>2752.1</v>
      </c>
      <c r="X207" s="53">
        <v>811.42</v>
      </c>
      <c r="Y207" s="53">
        <v>12731.92</v>
      </c>
      <c r="Z207" s="53">
        <v>14619.43</v>
      </c>
      <c r="AA207" s="53">
        <v>26821.3</v>
      </c>
      <c r="AB207" s="53">
        <v>0</v>
      </c>
      <c r="AC207" s="53">
        <v>0</v>
      </c>
      <c r="AD207" s="53">
        <v>0</v>
      </c>
      <c r="AE207" s="51" t="s">
        <v>2609</v>
      </c>
    </row>
    <row r="208" spans="1:31" x14ac:dyDescent="0.2">
      <c r="A208" s="51" t="s">
        <v>573</v>
      </c>
      <c r="B208" s="53">
        <v>0</v>
      </c>
      <c r="C208" s="53">
        <v>0</v>
      </c>
      <c r="D208" s="53">
        <v>668.85</v>
      </c>
      <c r="E208" s="53">
        <v>5544.33</v>
      </c>
      <c r="F208" s="53">
        <v>7022.79</v>
      </c>
      <c r="G208" s="53">
        <v>0</v>
      </c>
      <c r="H208" s="53">
        <v>14624.53</v>
      </c>
      <c r="I208" s="53">
        <v>1108.8699999999999</v>
      </c>
      <c r="J208" s="53">
        <v>422.43</v>
      </c>
      <c r="K208" s="53">
        <v>0</v>
      </c>
      <c r="L208" s="53">
        <v>1434.39</v>
      </c>
      <c r="M208" s="53">
        <v>0</v>
      </c>
      <c r="N208" s="53">
        <v>0</v>
      </c>
      <c r="O208" s="53">
        <v>2307.6</v>
      </c>
      <c r="P208" s="53">
        <v>3819.78</v>
      </c>
      <c r="Q208" s="53">
        <v>0</v>
      </c>
      <c r="R208" s="53">
        <v>0</v>
      </c>
      <c r="S208" s="53">
        <v>0</v>
      </c>
      <c r="T208" s="53">
        <v>1251</v>
      </c>
      <c r="U208" s="53">
        <v>0</v>
      </c>
      <c r="V208" s="53">
        <v>2415.13</v>
      </c>
      <c r="W208" s="53">
        <v>2274.77</v>
      </c>
      <c r="X208" s="53">
        <v>4650.92</v>
      </c>
      <c r="Y208" s="53">
        <v>5086.01</v>
      </c>
      <c r="Z208" s="53">
        <v>176.02</v>
      </c>
      <c r="AA208" s="53">
        <v>1392.27</v>
      </c>
      <c r="AB208" s="53">
        <v>0</v>
      </c>
      <c r="AC208" s="53">
        <v>176.02</v>
      </c>
      <c r="AD208" s="53">
        <v>0</v>
      </c>
      <c r="AE208" s="51" t="s">
        <v>2609</v>
      </c>
    </row>
    <row r="209" spans="1:31" x14ac:dyDescent="0.2">
      <c r="A209" s="51" t="s">
        <v>574</v>
      </c>
      <c r="B209" s="53">
        <v>0</v>
      </c>
      <c r="C209" s="53">
        <v>154.5</v>
      </c>
      <c r="D209" s="53">
        <v>0</v>
      </c>
      <c r="E209" s="53">
        <v>264.81</v>
      </c>
      <c r="F209" s="53">
        <v>0</v>
      </c>
      <c r="G209" s="53">
        <v>0</v>
      </c>
      <c r="H209" s="53">
        <v>0</v>
      </c>
      <c r="I209" s="53">
        <v>0</v>
      </c>
      <c r="J209" s="53">
        <v>1730</v>
      </c>
      <c r="K209" s="53">
        <v>0</v>
      </c>
      <c r="L209" s="53">
        <v>1390</v>
      </c>
      <c r="M209" s="53">
        <v>687.24</v>
      </c>
      <c r="N209" s="53">
        <v>0</v>
      </c>
      <c r="O209" s="53">
        <v>16953.919999999998</v>
      </c>
      <c r="P209" s="53">
        <v>5780.98</v>
      </c>
      <c r="Q209" s="53">
        <v>4224.28</v>
      </c>
      <c r="R209" s="53">
        <v>0</v>
      </c>
      <c r="S209" s="53">
        <v>705.14</v>
      </c>
      <c r="T209" s="53">
        <v>1759.4</v>
      </c>
      <c r="U209" s="53">
        <v>0</v>
      </c>
      <c r="V209" s="53">
        <v>0</v>
      </c>
      <c r="W209" s="53">
        <v>706.16</v>
      </c>
      <c r="X209" s="53">
        <v>530.14</v>
      </c>
      <c r="Y209" s="53">
        <v>8304.42</v>
      </c>
      <c r="Z209" s="53">
        <v>2153.1999999999998</v>
      </c>
      <c r="AA209" s="53">
        <v>3678.51</v>
      </c>
      <c r="AB209" s="53">
        <v>0</v>
      </c>
      <c r="AC209" s="53">
        <v>16444.71</v>
      </c>
      <c r="AD209" s="53">
        <v>10856.72</v>
      </c>
      <c r="AE209" s="51" t="s">
        <v>2609</v>
      </c>
    </row>
    <row r="210" spans="1:31" x14ac:dyDescent="0.2">
      <c r="A210" s="51" t="s">
        <v>323</v>
      </c>
      <c r="B210" s="53">
        <v>0</v>
      </c>
      <c r="C210" s="53">
        <v>0</v>
      </c>
      <c r="D210" s="53">
        <v>220.02</v>
      </c>
      <c r="E210" s="53">
        <v>2915.41</v>
      </c>
      <c r="F210" s="53">
        <v>3487.1</v>
      </c>
      <c r="G210" s="53">
        <v>0</v>
      </c>
      <c r="H210" s="53">
        <v>264.89999999999998</v>
      </c>
      <c r="I210" s="53">
        <v>1269.3800000000001</v>
      </c>
      <c r="J210" s="53">
        <v>530.14</v>
      </c>
      <c r="K210" s="53">
        <v>1081.02</v>
      </c>
      <c r="L210" s="53">
        <v>1893.36</v>
      </c>
      <c r="M210" s="53">
        <v>0</v>
      </c>
      <c r="N210" s="53">
        <v>0</v>
      </c>
      <c r="O210" s="53">
        <v>18512.11</v>
      </c>
      <c r="P210" s="53">
        <v>220.02</v>
      </c>
      <c r="Q210" s="53">
        <v>2422.04</v>
      </c>
      <c r="R210" s="53">
        <v>8089.51</v>
      </c>
      <c r="S210" s="53">
        <v>-353.56</v>
      </c>
      <c r="T210" s="53">
        <v>1940.97</v>
      </c>
      <c r="U210" s="53">
        <v>0</v>
      </c>
      <c r="V210" s="53">
        <v>3172.43</v>
      </c>
      <c r="W210" s="53">
        <v>2012.85</v>
      </c>
      <c r="X210" s="53">
        <v>1060.28</v>
      </c>
      <c r="Y210" s="53">
        <v>5438.05</v>
      </c>
      <c r="Z210" s="53">
        <v>-577.02</v>
      </c>
      <c r="AA210" s="53">
        <v>3886</v>
      </c>
      <c r="AB210" s="53">
        <v>0</v>
      </c>
      <c r="AC210" s="53">
        <v>0</v>
      </c>
      <c r="AD210" s="53">
        <v>0</v>
      </c>
      <c r="AE210" s="51" t="s">
        <v>2609</v>
      </c>
    </row>
    <row r="211" spans="1:31" x14ac:dyDescent="0.2">
      <c r="A211" s="51" t="s">
        <v>575</v>
      </c>
      <c r="B211" s="53">
        <v>0</v>
      </c>
      <c r="C211" s="53">
        <v>0</v>
      </c>
      <c r="D211" s="53">
        <v>0</v>
      </c>
      <c r="E211" s="53">
        <v>0</v>
      </c>
      <c r="F211" s="53">
        <v>0</v>
      </c>
      <c r="G211" s="53">
        <v>0</v>
      </c>
      <c r="H211" s="53">
        <v>0</v>
      </c>
      <c r="I211" s="53">
        <v>0</v>
      </c>
      <c r="J211" s="53">
        <v>0</v>
      </c>
      <c r="K211" s="53">
        <v>0</v>
      </c>
      <c r="L211" s="53">
        <v>0</v>
      </c>
      <c r="M211" s="53">
        <v>1235.02</v>
      </c>
      <c r="N211" s="53">
        <v>0</v>
      </c>
      <c r="O211" s="53">
        <v>0</v>
      </c>
      <c r="P211" s="53">
        <v>0</v>
      </c>
      <c r="Q211" s="53">
        <v>1727.09</v>
      </c>
      <c r="R211" s="53">
        <v>0</v>
      </c>
      <c r="S211" s="53">
        <v>0</v>
      </c>
      <c r="T211" s="53">
        <v>0</v>
      </c>
      <c r="U211" s="53">
        <v>0</v>
      </c>
      <c r="V211" s="53">
        <v>0</v>
      </c>
      <c r="W211" s="53">
        <v>0</v>
      </c>
      <c r="X211" s="53">
        <v>0</v>
      </c>
      <c r="Y211" s="53">
        <v>6096.19</v>
      </c>
      <c r="Z211" s="53">
        <v>3039.13</v>
      </c>
      <c r="AA211" s="53">
        <v>0</v>
      </c>
      <c r="AB211" s="53">
        <v>0</v>
      </c>
      <c r="AC211" s="53">
        <v>3696.22</v>
      </c>
      <c r="AD211" s="53">
        <v>0</v>
      </c>
      <c r="AE211" s="51" t="s">
        <v>2609</v>
      </c>
    </row>
    <row r="212" spans="1:31" x14ac:dyDescent="0.2">
      <c r="A212" s="51" t="s">
        <v>339</v>
      </c>
      <c r="B212" s="53">
        <v>0</v>
      </c>
      <c r="C212" s="53">
        <v>2956.98</v>
      </c>
      <c r="D212" s="53">
        <v>1100.0999999999999</v>
      </c>
      <c r="E212" s="53">
        <v>0</v>
      </c>
      <c r="F212" s="53">
        <v>9973.5499999999993</v>
      </c>
      <c r="G212" s="53">
        <v>0</v>
      </c>
      <c r="H212" s="53">
        <v>0</v>
      </c>
      <c r="I212" s="53">
        <v>883.2</v>
      </c>
      <c r="J212" s="53">
        <v>0</v>
      </c>
      <c r="K212" s="53">
        <v>20330.12</v>
      </c>
      <c r="L212" s="53">
        <v>1482.71</v>
      </c>
      <c r="M212" s="53">
        <v>3998.62</v>
      </c>
      <c r="N212" s="53">
        <v>0</v>
      </c>
      <c r="O212" s="53">
        <v>8152.99</v>
      </c>
      <c r="P212" s="53">
        <v>952.57</v>
      </c>
      <c r="Q212" s="53">
        <v>6612.23</v>
      </c>
      <c r="R212" s="53">
        <v>3440.7</v>
      </c>
      <c r="S212" s="53">
        <v>3137.53</v>
      </c>
      <c r="T212" s="53">
        <v>1375</v>
      </c>
      <c r="U212" s="53">
        <v>0</v>
      </c>
      <c r="V212" s="53">
        <v>1587.39</v>
      </c>
      <c r="W212" s="53">
        <v>1059.06</v>
      </c>
      <c r="X212" s="53">
        <v>7646.89</v>
      </c>
      <c r="Y212" s="53">
        <v>9074.8700000000008</v>
      </c>
      <c r="Z212" s="53">
        <v>3380.79</v>
      </c>
      <c r="AA212" s="53">
        <v>7120.48</v>
      </c>
      <c r="AB212" s="53">
        <v>0</v>
      </c>
      <c r="AC212" s="53">
        <v>1848.11</v>
      </c>
      <c r="AD212" s="53">
        <v>1296.1099999999999</v>
      </c>
      <c r="AE212" s="51" t="s">
        <v>2609</v>
      </c>
    </row>
    <row r="213" spans="1:31" x14ac:dyDescent="0.2">
      <c r="A213" s="51" t="s">
        <v>340</v>
      </c>
      <c r="B213" s="53">
        <v>0</v>
      </c>
      <c r="C213" s="53">
        <v>0</v>
      </c>
      <c r="D213" s="53">
        <v>4358.1099999999997</v>
      </c>
      <c r="E213" s="53">
        <v>0</v>
      </c>
      <c r="F213" s="53">
        <v>2595.02</v>
      </c>
      <c r="G213" s="53">
        <v>0</v>
      </c>
      <c r="H213" s="53">
        <v>2656.06</v>
      </c>
      <c r="I213" s="53">
        <v>0</v>
      </c>
      <c r="J213" s="53">
        <v>0</v>
      </c>
      <c r="K213" s="53">
        <v>494.26</v>
      </c>
      <c r="L213" s="53">
        <v>0</v>
      </c>
      <c r="M213" s="53">
        <v>530.14</v>
      </c>
      <c r="N213" s="53">
        <v>0</v>
      </c>
      <c r="O213" s="53">
        <v>19294.71</v>
      </c>
      <c r="P213" s="53">
        <v>4677.7299999999996</v>
      </c>
      <c r="Q213" s="53">
        <v>1643.42</v>
      </c>
      <c r="R213" s="53">
        <v>-252.03</v>
      </c>
      <c r="S213" s="53">
        <v>0</v>
      </c>
      <c r="T213" s="53">
        <v>6679.95</v>
      </c>
      <c r="U213" s="53">
        <v>0</v>
      </c>
      <c r="V213" s="53">
        <v>6449.95</v>
      </c>
      <c r="W213" s="53">
        <v>3563</v>
      </c>
      <c r="X213" s="53">
        <v>8107.29</v>
      </c>
      <c r="Y213" s="53">
        <v>12435.31</v>
      </c>
      <c r="Z213" s="53">
        <v>4699.3900000000003</v>
      </c>
      <c r="AA213" s="53">
        <v>1865.74</v>
      </c>
      <c r="AB213" s="53">
        <v>0</v>
      </c>
      <c r="AC213" s="53">
        <v>4416.01</v>
      </c>
      <c r="AD213" s="53">
        <v>0</v>
      </c>
      <c r="AE213" s="51" t="s">
        <v>2609</v>
      </c>
    </row>
    <row r="214" spans="1:31" x14ac:dyDescent="0.2">
      <c r="A214" s="51" t="s">
        <v>341</v>
      </c>
      <c r="B214" s="53">
        <v>0</v>
      </c>
      <c r="C214" s="53">
        <v>0</v>
      </c>
      <c r="D214" s="53">
        <v>0</v>
      </c>
      <c r="E214" s="53">
        <v>0</v>
      </c>
      <c r="F214" s="53">
        <v>2877.19</v>
      </c>
      <c r="G214" s="53">
        <v>0</v>
      </c>
      <c r="H214" s="53">
        <v>1650.06</v>
      </c>
      <c r="I214" s="53">
        <v>0</v>
      </c>
      <c r="J214" s="53">
        <v>706.12</v>
      </c>
      <c r="K214" s="53">
        <v>0</v>
      </c>
      <c r="L214" s="53">
        <v>844.86</v>
      </c>
      <c r="M214" s="53">
        <v>1056.07</v>
      </c>
      <c r="N214" s="53">
        <v>0</v>
      </c>
      <c r="O214" s="53">
        <v>3260.36</v>
      </c>
      <c r="P214" s="53">
        <v>3383.99</v>
      </c>
      <c r="Q214" s="53">
        <v>2789.38</v>
      </c>
      <c r="R214" s="53">
        <v>2288.98</v>
      </c>
      <c r="S214" s="53">
        <v>1926.15</v>
      </c>
      <c r="T214" s="53">
        <v>4957.96</v>
      </c>
      <c r="U214" s="53">
        <v>0</v>
      </c>
      <c r="V214" s="53">
        <v>0</v>
      </c>
      <c r="W214" s="53">
        <v>1060.29</v>
      </c>
      <c r="X214" s="53">
        <v>1689.72</v>
      </c>
      <c r="Y214" s="53">
        <v>11463.15</v>
      </c>
      <c r="Z214" s="53">
        <v>0</v>
      </c>
      <c r="AA214" s="53">
        <v>5706.99</v>
      </c>
      <c r="AB214" s="53">
        <v>0</v>
      </c>
      <c r="AC214" s="53">
        <v>9280.7900000000009</v>
      </c>
      <c r="AD214" s="53">
        <v>0</v>
      </c>
      <c r="AE214" s="51" t="s">
        <v>2609</v>
      </c>
    </row>
    <row r="215" spans="1:31" x14ac:dyDescent="0.2">
      <c r="A215" s="51" t="s">
        <v>342</v>
      </c>
      <c r="B215" s="53">
        <v>0</v>
      </c>
      <c r="C215" s="53">
        <v>0</v>
      </c>
      <c r="D215" s="53">
        <v>0</v>
      </c>
      <c r="E215" s="53">
        <v>0</v>
      </c>
      <c r="F215" s="53">
        <v>0</v>
      </c>
      <c r="G215" s="53">
        <v>0</v>
      </c>
      <c r="H215" s="53">
        <v>2240.17</v>
      </c>
      <c r="I215" s="53">
        <v>871.93</v>
      </c>
      <c r="J215" s="53">
        <v>3837.46</v>
      </c>
      <c r="K215" s="53">
        <v>0</v>
      </c>
      <c r="L215" s="53">
        <v>1212.47</v>
      </c>
      <c r="M215" s="53">
        <v>1695.52</v>
      </c>
      <c r="N215" s="53">
        <v>0</v>
      </c>
      <c r="O215" s="53">
        <v>26340.75</v>
      </c>
      <c r="P215" s="53">
        <v>1616.39</v>
      </c>
      <c r="Q215" s="53">
        <v>0</v>
      </c>
      <c r="R215" s="53">
        <v>1217.47</v>
      </c>
      <c r="S215" s="53">
        <v>3960.9</v>
      </c>
      <c r="T215" s="53">
        <v>2296.6</v>
      </c>
      <c r="U215" s="53">
        <v>0</v>
      </c>
      <c r="V215" s="53">
        <v>1695.52</v>
      </c>
      <c r="W215" s="53">
        <v>1232.99</v>
      </c>
      <c r="X215" s="53">
        <v>1580.31</v>
      </c>
      <c r="Y215" s="53">
        <v>18143.43</v>
      </c>
      <c r="Z215" s="53">
        <v>15874.12</v>
      </c>
      <c r="AA215" s="53">
        <v>4171.41</v>
      </c>
      <c r="AB215" s="53">
        <v>0</v>
      </c>
      <c r="AC215" s="53">
        <v>15865.91</v>
      </c>
      <c r="AD215" s="53">
        <v>0</v>
      </c>
      <c r="AE215" s="51" t="s">
        <v>2609</v>
      </c>
    </row>
    <row r="216" spans="1:31" x14ac:dyDescent="0.2">
      <c r="A216" s="51" t="s">
        <v>343</v>
      </c>
      <c r="B216" s="53">
        <v>0</v>
      </c>
      <c r="C216" s="53">
        <v>0</v>
      </c>
      <c r="D216" s="53">
        <v>2815.41</v>
      </c>
      <c r="E216" s="53">
        <v>2506.29</v>
      </c>
      <c r="F216" s="53">
        <v>3030.13</v>
      </c>
      <c r="G216" s="53">
        <v>0</v>
      </c>
      <c r="H216" s="53">
        <v>4142.3100000000004</v>
      </c>
      <c r="I216" s="53">
        <v>706.13</v>
      </c>
      <c r="J216" s="53">
        <v>4885.93</v>
      </c>
      <c r="K216" s="53">
        <v>176.02</v>
      </c>
      <c r="L216" s="53">
        <v>0</v>
      </c>
      <c r="M216" s="53">
        <v>3370.63</v>
      </c>
      <c r="N216" s="53">
        <v>0</v>
      </c>
      <c r="O216" s="53">
        <v>16696.259999999998</v>
      </c>
      <c r="P216" s="53">
        <v>1677.27</v>
      </c>
      <c r="Q216" s="53">
        <v>3382.34</v>
      </c>
      <c r="R216" s="53">
        <v>6702.93</v>
      </c>
      <c r="S216" s="53">
        <v>5397.95</v>
      </c>
      <c r="T216" s="53">
        <v>0</v>
      </c>
      <c r="U216" s="53">
        <v>0</v>
      </c>
      <c r="V216" s="53">
        <v>3860.57</v>
      </c>
      <c r="W216" s="53">
        <v>14733.9</v>
      </c>
      <c r="X216" s="53">
        <v>3350.98</v>
      </c>
      <c r="Y216" s="53">
        <v>22491.54</v>
      </c>
      <c r="Z216" s="53">
        <v>5425.22</v>
      </c>
      <c r="AA216" s="53">
        <v>25735.45</v>
      </c>
      <c r="AB216" s="53">
        <v>0</v>
      </c>
      <c r="AC216" s="53">
        <v>7648.33</v>
      </c>
      <c r="AD216" s="53">
        <v>1060.28</v>
      </c>
      <c r="AE216" s="51" t="s">
        <v>2609</v>
      </c>
    </row>
    <row r="217" spans="1:31" x14ac:dyDescent="0.2">
      <c r="A217" s="51" t="s">
        <v>347</v>
      </c>
      <c r="B217" s="53">
        <v>0</v>
      </c>
      <c r="C217" s="53">
        <v>0</v>
      </c>
      <c r="D217" s="53">
        <v>0</v>
      </c>
      <c r="E217" s="53">
        <v>0</v>
      </c>
      <c r="F217" s="53">
        <v>3737.16</v>
      </c>
      <c r="G217" s="53">
        <v>0</v>
      </c>
      <c r="H217" s="53">
        <v>0</v>
      </c>
      <c r="I217" s="53">
        <v>8574.82</v>
      </c>
      <c r="J217" s="53">
        <v>4589.58</v>
      </c>
      <c r="K217" s="53">
        <v>1590.43</v>
      </c>
      <c r="L217" s="53">
        <v>9674.81</v>
      </c>
      <c r="M217" s="53">
        <v>2534.54</v>
      </c>
      <c r="N217" s="53">
        <v>0</v>
      </c>
      <c r="O217" s="53">
        <v>9797.0499999999993</v>
      </c>
      <c r="P217" s="53">
        <v>0</v>
      </c>
      <c r="Q217" s="53">
        <v>0</v>
      </c>
      <c r="R217" s="53">
        <v>4400.1499999999996</v>
      </c>
      <c r="S217" s="53">
        <v>0</v>
      </c>
      <c r="T217" s="53">
        <v>0</v>
      </c>
      <c r="U217" s="53">
        <v>0</v>
      </c>
      <c r="V217" s="53">
        <v>0</v>
      </c>
      <c r="W217" s="53">
        <v>4758.92</v>
      </c>
      <c r="X217" s="53">
        <v>19866.75</v>
      </c>
      <c r="Y217" s="53">
        <v>23717.040000000001</v>
      </c>
      <c r="Z217" s="53">
        <v>8661.6200000000008</v>
      </c>
      <c r="AA217" s="53">
        <v>0</v>
      </c>
      <c r="AB217" s="53">
        <v>0</v>
      </c>
      <c r="AC217" s="53">
        <v>14977.29</v>
      </c>
      <c r="AD217" s="53">
        <v>0</v>
      </c>
      <c r="AE217" s="51" t="s">
        <v>2609</v>
      </c>
    </row>
    <row r="218" spans="1:31" x14ac:dyDescent="0.2">
      <c r="A218" s="51" t="s">
        <v>348</v>
      </c>
      <c r="B218" s="53">
        <v>4479.6899999999996</v>
      </c>
      <c r="C218" s="53">
        <v>5386.32</v>
      </c>
      <c r="D218" s="53">
        <v>1003.28</v>
      </c>
      <c r="E218" s="53">
        <v>5935.44</v>
      </c>
      <c r="F218" s="53">
        <v>1641.64</v>
      </c>
      <c r="G218" s="53">
        <v>0</v>
      </c>
      <c r="H218" s="53">
        <v>0</v>
      </c>
      <c r="I218" s="53">
        <v>-3594.79</v>
      </c>
      <c r="J218" s="53">
        <v>4060.28</v>
      </c>
      <c r="K218" s="53">
        <v>2957</v>
      </c>
      <c r="L218" s="53">
        <v>844.86</v>
      </c>
      <c r="M218" s="53">
        <v>3325.25</v>
      </c>
      <c r="N218" s="53">
        <v>0</v>
      </c>
      <c r="O218" s="53">
        <v>7046.22</v>
      </c>
      <c r="P218" s="53">
        <v>0</v>
      </c>
      <c r="Q218" s="53">
        <v>6308.5</v>
      </c>
      <c r="R218" s="53">
        <v>10399.11</v>
      </c>
      <c r="S218" s="53">
        <v>2528.58</v>
      </c>
      <c r="T218" s="53">
        <v>2038.74</v>
      </c>
      <c r="U218" s="53">
        <v>0</v>
      </c>
      <c r="V218" s="53">
        <v>3910.08</v>
      </c>
      <c r="W218" s="53">
        <v>0</v>
      </c>
      <c r="X218" s="53">
        <v>0</v>
      </c>
      <c r="Y218" s="53">
        <v>11910.49</v>
      </c>
      <c r="Z218" s="53">
        <v>10633.27</v>
      </c>
      <c r="AA218" s="53">
        <v>0</v>
      </c>
      <c r="AB218" s="53">
        <v>0</v>
      </c>
      <c r="AC218" s="53">
        <v>0</v>
      </c>
      <c r="AD218" s="53">
        <v>0</v>
      </c>
      <c r="AE218" s="51" t="s">
        <v>2609</v>
      </c>
    </row>
    <row r="219" spans="1:31" x14ac:dyDescent="0.2">
      <c r="A219" s="51" t="s">
        <v>349</v>
      </c>
      <c r="B219" s="53">
        <v>220.01</v>
      </c>
      <c r="C219" s="53">
        <v>2853.68</v>
      </c>
      <c r="D219" s="53">
        <v>0</v>
      </c>
      <c r="E219" s="53">
        <v>1060.29</v>
      </c>
      <c r="F219" s="53">
        <v>2159.83</v>
      </c>
      <c r="G219" s="53">
        <v>0</v>
      </c>
      <c r="H219" s="53">
        <v>2693.11</v>
      </c>
      <c r="I219" s="53">
        <v>18.63</v>
      </c>
      <c r="J219" s="53">
        <v>1942.96</v>
      </c>
      <c r="K219" s="53">
        <v>1607.51</v>
      </c>
      <c r="L219" s="53">
        <v>1640.42</v>
      </c>
      <c r="M219" s="53">
        <v>7795.35</v>
      </c>
      <c r="N219" s="53">
        <v>0</v>
      </c>
      <c r="O219" s="53">
        <v>530.24</v>
      </c>
      <c r="P219" s="53">
        <v>1848.11</v>
      </c>
      <c r="Q219" s="53">
        <v>1429.9</v>
      </c>
      <c r="R219" s="53">
        <v>0</v>
      </c>
      <c r="S219" s="53">
        <v>4969.66</v>
      </c>
      <c r="T219" s="53">
        <v>3057.02</v>
      </c>
      <c r="U219" s="53">
        <v>0</v>
      </c>
      <c r="V219" s="53">
        <v>530.14</v>
      </c>
      <c r="W219" s="53">
        <v>0</v>
      </c>
      <c r="X219" s="53">
        <v>5893.78</v>
      </c>
      <c r="Y219" s="53">
        <v>3912.12</v>
      </c>
      <c r="Z219" s="53">
        <v>4310.8500000000004</v>
      </c>
      <c r="AA219" s="53">
        <v>3014.23</v>
      </c>
      <c r="AB219" s="53">
        <v>0</v>
      </c>
      <c r="AC219" s="53">
        <v>0</v>
      </c>
      <c r="AD219" s="53">
        <v>17385.2</v>
      </c>
      <c r="AE219" s="51" t="s">
        <v>2609</v>
      </c>
    </row>
    <row r="220" spans="1:31" x14ac:dyDescent="0.2">
      <c r="A220" s="51" t="s">
        <v>356</v>
      </c>
      <c r="B220" s="53">
        <v>6111.45</v>
      </c>
      <c r="C220" s="53">
        <v>0</v>
      </c>
      <c r="D220" s="53">
        <v>5284.58</v>
      </c>
      <c r="E220" s="53">
        <v>3352.87</v>
      </c>
      <c r="F220" s="53">
        <v>7392.44</v>
      </c>
      <c r="G220" s="53">
        <v>0</v>
      </c>
      <c r="H220" s="53">
        <v>0</v>
      </c>
      <c r="I220" s="53">
        <v>4299.91</v>
      </c>
      <c r="J220" s="53">
        <v>10976.41</v>
      </c>
      <c r="K220" s="53">
        <v>0</v>
      </c>
      <c r="L220" s="53">
        <v>953.48</v>
      </c>
      <c r="M220" s="53">
        <v>0</v>
      </c>
      <c r="N220" s="53">
        <v>0</v>
      </c>
      <c r="O220" s="53">
        <v>51983.62</v>
      </c>
      <c r="P220" s="53">
        <v>3999.95</v>
      </c>
      <c r="Q220" s="53">
        <v>0</v>
      </c>
      <c r="R220" s="53">
        <v>0</v>
      </c>
      <c r="S220" s="53">
        <v>476.81</v>
      </c>
      <c r="T220" s="53">
        <v>17654.03</v>
      </c>
      <c r="U220" s="53">
        <v>0</v>
      </c>
      <c r="V220" s="53">
        <v>10561.47</v>
      </c>
      <c r="W220" s="53">
        <v>0</v>
      </c>
      <c r="X220" s="53">
        <v>41721.33</v>
      </c>
      <c r="Y220" s="53">
        <v>14827.15</v>
      </c>
      <c r="Z220" s="53">
        <v>0</v>
      </c>
      <c r="AA220" s="53">
        <v>0</v>
      </c>
      <c r="AB220" s="53">
        <v>0</v>
      </c>
      <c r="AC220" s="53">
        <v>0</v>
      </c>
      <c r="AD220" s="53">
        <v>0</v>
      </c>
      <c r="AE220" s="51" t="s">
        <v>2609</v>
      </c>
    </row>
    <row r="221" spans="1:31" x14ac:dyDescent="0.2">
      <c r="A221" s="51" t="s">
        <v>925</v>
      </c>
      <c r="B221" s="53">
        <v>0</v>
      </c>
      <c r="C221" s="53">
        <v>0</v>
      </c>
      <c r="D221" s="53">
        <v>0</v>
      </c>
      <c r="E221" s="53">
        <v>0</v>
      </c>
      <c r="F221" s="53">
        <v>0</v>
      </c>
      <c r="G221" s="53">
        <v>0</v>
      </c>
      <c r="H221" s="53">
        <v>0</v>
      </c>
      <c r="I221" s="53">
        <v>0</v>
      </c>
      <c r="J221" s="53">
        <v>0</v>
      </c>
      <c r="K221" s="53">
        <v>10194.379999999999</v>
      </c>
      <c r="L221" s="53">
        <v>0</v>
      </c>
      <c r="M221" s="53">
        <v>0</v>
      </c>
      <c r="N221" s="53">
        <v>0</v>
      </c>
      <c r="O221" s="53">
        <v>0</v>
      </c>
      <c r="P221" s="53">
        <v>0</v>
      </c>
      <c r="Q221" s="53">
        <v>0</v>
      </c>
      <c r="R221" s="53">
        <v>38833.040000000001</v>
      </c>
      <c r="S221" s="53">
        <v>0</v>
      </c>
      <c r="T221" s="53">
        <v>0</v>
      </c>
      <c r="U221" s="53">
        <v>0</v>
      </c>
      <c r="V221" s="53">
        <v>0</v>
      </c>
      <c r="W221" s="53">
        <v>0</v>
      </c>
      <c r="X221" s="53">
        <v>8506.52</v>
      </c>
      <c r="Y221" s="53">
        <v>0</v>
      </c>
      <c r="Z221" s="53">
        <v>0</v>
      </c>
      <c r="AA221" s="53">
        <v>40433.519999999997</v>
      </c>
      <c r="AB221" s="53">
        <v>0</v>
      </c>
      <c r="AC221" s="53">
        <v>0</v>
      </c>
      <c r="AD221" s="53">
        <v>0</v>
      </c>
      <c r="AE221" s="51" t="s">
        <v>2609</v>
      </c>
    </row>
    <row r="222" spans="1:31" x14ac:dyDescent="0.2">
      <c r="A222" s="51" t="s">
        <v>357</v>
      </c>
      <c r="B222" s="53">
        <v>0</v>
      </c>
      <c r="C222" s="53">
        <v>0</v>
      </c>
      <c r="D222" s="53">
        <v>14185.23</v>
      </c>
      <c r="E222" s="53">
        <v>8348.2099999999991</v>
      </c>
      <c r="F222" s="53">
        <v>0</v>
      </c>
      <c r="G222" s="53">
        <v>0</v>
      </c>
      <c r="H222" s="53">
        <v>0</v>
      </c>
      <c r="I222" s="53">
        <v>0</v>
      </c>
      <c r="J222" s="53">
        <v>4834.54</v>
      </c>
      <c r="K222" s="53">
        <v>0</v>
      </c>
      <c r="L222" s="53">
        <v>3103.8</v>
      </c>
      <c r="M222" s="53">
        <v>953.48</v>
      </c>
      <c r="N222" s="53">
        <v>0</v>
      </c>
      <c r="O222" s="53">
        <v>11094.36</v>
      </c>
      <c r="P222" s="53">
        <v>13382.48</v>
      </c>
      <c r="Q222" s="53">
        <v>0</v>
      </c>
      <c r="R222" s="53">
        <v>0</v>
      </c>
      <c r="S222" s="53">
        <v>3227.19</v>
      </c>
      <c r="T222" s="53">
        <v>0</v>
      </c>
      <c r="U222" s="53">
        <v>0</v>
      </c>
      <c r="V222" s="53">
        <v>16639.16</v>
      </c>
      <c r="W222" s="53">
        <v>0</v>
      </c>
      <c r="X222" s="53">
        <v>9786.93</v>
      </c>
      <c r="Y222" s="53">
        <v>14827.15</v>
      </c>
      <c r="Z222" s="53">
        <v>0</v>
      </c>
      <c r="AA222" s="53">
        <v>0</v>
      </c>
      <c r="AB222" s="53">
        <v>0</v>
      </c>
      <c r="AC222" s="53">
        <v>0</v>
      </c>
      <c r="AD222" s="53">
        <v>0</v>
      </c>
      <c r="AE222" s="51" t="s">
        <v>2609</v>
      </c>
    </row>
    <row r="223" spans="1:31" x14ac:dyDescent="0.2">
      <c r="A223" s="51" t="s">
        <v>358</v>
      </c>
      <c r="B223" s="53">
        <v>530.14</v>
      </c>
      <c r="C223" s="53">
        <v>0</v>
      </c>
      <c r="D223" s="53">
        <v>0</v>
      </c>
      <c r="E223" s="53">
        <v>4226.3599999999997</v>
      </c>
      <c r="F223" s="53">
        <v>0</v>
      </c>
      <c r="G223" s="53">
        <v>0</v>
      </c>
      <c r="H223" s="53">
        <v>11133.02</v>
      </c>
      <c r="I223" s="53">
        <v>0</v>
      </c>
      <c r="J223" s="53">
        <v>4751.22</v>
      </c>
      <c r="K223" s="53">
        <v>0</v>
      </c>
      <c r="L223" s="53">
        <v>247.13</v>
      </c>
      <c r="M223" s="53">
        <v>0</v>
      </c>
      <c r="N223" s="53">
        <v>0</v>
      </c>
      <c r="O223" s="53">
        <v>1936.1</v>
      </c>
      <c r="P223" s="53">
        <v>10269.5</v>
      </c>
      <c r="Q223" s="53">
        <v>3777.78</v>
      </c>
      <c r="R223" s="53">
        <v>1390</v>
      </c>
      <c r="S223" s="53">
        <v>7311.21</v>
      </c>
      <c r="T223" s="53">
        <v>1091.71</v>
      </c>
      <c r="U223" s="53">
        <v>0</v>
      </c>
      <c r="V223" s="53">
        <v>0</v>
      </c>
      <c r="W223" s="53">
        <v>0</v>
      </c>
      <c r="X223" s="53">
        <v>1848.11</v>
      </c>
      <c r="Y223" s="53">
        <v>17436.27</v>
      </c>
      <c r="Z223" s="53">
        <v>0</v>
      </c>
      <c r="AA223" s="53">
        <v>0</v>
      </c>
      <c r="AB223" s="53">
        <v>0</v>
      </c>
      <c r="AC223" s="53">
        <v>0</v>
      </c>
      <c r="AD223" s="53">
        <v>0</v>
      </c>
      <c r="AE223" s="51" t="s">
        <v>2609</v>
      </c>
    </row>
    <row r="224" spans="1:31" x14ac:dyDescent="0.2">
      <c r="A224" s="51" t="s">
        <v>350</v>
      </c>
      <c r="B224" s="53">
        <v>0</v>
      </c>
      <c r="C224" s="53">
        <v>0</v>
      </c>
      <c r="D224" s="53">
        <v>311.64</v>
      </c>
      <c r="E224" s="53">
        <v>0</v>
      </c>
      <c r="F224" s="53">
        <v>0</v>
      </c>
      <c r="G224" s="53">
        <v>0</v>
      </c>
      <c r="H224" s="53">
        <v>0</v>
      </c>
      <c r="I224" s="53">
        <v>0</v>
      </c>
      <c r="J224" s="53">
        <v>0</v>
      </c>
      <c r="K224" s="53">
        <v>317.61</v>
      </c>
      <c r="L224" s="53">
        <v>0</v>
      </c>
      <c r="M224" s="53">
        <v>0</v>
      </c>
      <c r="N224" s="53">
        <v>0</v>
      </c>
      <c r="O224" s="53">
        <v>1720.84</v>
      </c>
      <c r="P224" s="53">
        <v>0</v>
      </c>
      <c r="Q224" s="53">
        <v>0</v>
      </c>
      <c r="R224" s="53">
        <v>0</v>
      </c>
      <c r="S224" s="53">
        <v>0</v>
      </c>
      <c r="T224" s="53">
        <v>547.13</v>
      </c>
      <c r="U224" s="53">
        <v>0</v>
      </c>
      <c r="V224" s="53">
        <v>1014.28</v>
      </c>
      <c r="W224" s="53">
        <v>0</v>
      </c>
      <c r="X224" s="53">
        <v>11279.2</v>
      </c>
      <c r="Y224" s="53">
        <v>19445.12</v>
      </c>
      <c r="Z224" s="53">
        <v>0</v>
      </c>
      <c r="AA224" s="53">
        <v>0</v>
      </c>
      <c r="AB224" s="53">
        <v>0</v>
      </c>
      <c r="AC224" s="53">
        <v>7157.15</v>
      </c>
      <c r="AD224" s="53">
        <v>3451.59</v>
      </c>
      <c r="AE224" s="51" t="s">
        <v>2609</v>
      </c>
    </row>
    <row r="225" spans="1:31" x14ac:dyDescent="0.2">
      <c r="A225" s="51" t="s">
        <v>351</v>
      </c>
      <c r="B225" s="53">
        <v>4838.07</v>
      </c>
      <c r="C225" s="53">
        <v>0</v>
      </c>
      <c r="D225" s="53">
        <v>5358.03</v>
      </c>
      <c r="E225" s="53">
        <v>0</v>
      </c>
      <c r="F225" s="53">
        <v>2950.08</v>
      </c>
      <c r="G225" s="53">
        <v>0</v>
      </c>
      <c r="H225" s="53">
        <v>2977.62</v>
      </c>
      <c r="I225" s="53">
        <v>4578.8900000000003</v>
      </c>
      <c r="J225" s="53">
        <v>0</v>
      </c>
      <c r="K225" s="53">
        <v>0</v>
      </c>
      <c r="L225" s="53">
        <v>5549.67</v>
      </c>
      <c r="M225" s="53">
        <v>0</v>
      </c>
      <c r="N225" s="53">
        <v>0</v>
      </c>
      <c r="O225" s="53">
        <v>14133.01</v>
      </c>
      <c r="P225" s="53">
        <v>0</v>
      </c>
      <c r="Q225" s="53">
        <v>0</v>
      </c>
      <c r="R225" s="53">
        <v>880.03</v>
      </c>
      <c r="S225" s="53">
        <v>7243.4</v>
      </c>
      <c r="T225" s="53">
        <v>0</v>
      </c>
      <c r="U225" s="53">
        <v>0</v>
      </c>
      <c r="V225" s="53">
        <v>4369.0600000000004</v>
      </c>
      <c r="W225" s="53">
        <v>0</v>
      </c>
      <c r="X225" s="53">
        <v>5713.98</v>
      </c>
      <c r="Y225" s="53">
        <v>15782.62</v>
      </c>
      <c r="Z225" s="53">
        <v>24250.9</v>
      </c>
      <c r="AA225" s="53">
        <v>0</v>
      </c>
      <c r="AB225" s="53">
        <v>0</v>
      </c>
      <c r="AC225" s="53">
        <v>0</v>
      </c>
      <c r="AD225" s="53">
        <v>11713.71</v>
      </c>
      <c r="AE225" s="51" t="s">
        <v>2609</v>
      </c>
    </row>
    <row r="226" spans="1:31" x14ac:dyDescent="0.2">
      <c r="A226" s="51" t="s">
        <v>352</v>
      </c>
      <c r="B226" s="53">
        <v>3335.99</v>
      </c>
      <c r="C226" s="53">
        <v>0</v>
      </c>
      <c r="D226" s="53">
        <v>15242.32</v>
      </c>
      <c r="E226" s="53">
        <v>0</v>
      </c>
      <c r="F226" s="53">
        <v>0</v>
      </c>
      <c r="G226" s="53">
        <v>331.35</v>
      </c>
      <c r="H226" s="53">
        <v>530.14</v>
      </c>
      <c r="I226" s="53">
        <v>1765.34</v>
      </c>
      <c r="J226" s="53">
        <v>3354.16</v>
      </c>
      <c r="K226" s="53">
        <v>0</v>
      </c>
      <c r="L226" s="53">
        <v>247.13</v>
      </c>
      <c r="M226" s="53">
        <v>0</v>
      </c>
      <c r="N226" s="53">
        <v>0</v>
      </c>
      <c r="O226" s="53">
        <v>2340.98</v>
      </c>
      <c r="P226" s="53">
        <v>5800.56</v>
      </c>
      <c r="Q226" s="53">
        <v>0</v>
      </c>
      <c r="R226" s="53">
        <v>563.19000000000005</v>
      </c>
      <c r="S226" s="53">
        <v>2190.4</v>
      </c>
      <c r="T226" s="53">
        <v>0</v>
      </c>
      <c r="U226" s="53">
        <v>0</v>
      </c>
      <c r="V226" s="53">
        <v>12397.54</v>
      </c>
      <c r="W226" s="53">
        <v>0</v>
      </c>
      <c r="X226" s="53">
        <v>0</v>
      </c>
      <c r="Y226" s="53">
        <v>20545.490000000002</v>
      </c>
      <c r="Z226" s="53">
        <v>0</v>
      </c>
      <c r="AA226" s="53">
        <v>2878.6</v>
      </c>
      <c r="AB226" s="53">
        <v>0</v>
      </c>
      <c r="AC226" s="53">
        <v>0</v>
      </c>
      <c r="AD226" s="53">
        <v>9233.7900000000009</v>
      </c>
      <c r="AE226" s="51" t="s">
        <v>2609</v>
      </c>
    </row>
    <row r="227" spans="1:31" x14ac:dyDescent="0.2">
      <c r="A227" s="51" t="s">
        <v>353</v>
      </c>
      <c r="B227" s="53">
        <v>0</v>
      </c>
      <c r="C227" s="53">
        <v>0</v>
      </c>
      <c r="D227" s="53">
        <v>1520.56</v>
      </c>
      <c r="E227" s="53">
        <v>0</v>
      </c>
      <c r="F227" s="53">
        <v>0</v>
      </c>
      <c r="G227" s="53">
        <v>0</v>
      </c>
      <c r="H227" s="53">
        <v>2182.54</v>
      </c>
      <c r="I227" s="53">
        <v>176.53</v>
      </c>
      <c r="J227" s="53">
        <v>0</v>
      </c>
      <c r="K227" s="53">
        <v>0</v>
      </c>
      <c r="L227" s="53">
        <v>1848.11</v>
      </c>
      <c r="M227" s="53">
        <v>0</v>
      </c>
      <c r="N227" s="53">
        <v>0</v>
      </c>
      <c r="O227" s="53">
        <v>2337.2800000000002</v>
      </c>
      <c r="P227" s="53">
        <v>0</v>
      </c>
      <c r="Q227" s="53">
        <v>0</v>
      </c>
      <c r="R227" s="53">
        <v>2058.17</v>
      </c>
      <c r="S227" s="53">
        <v>0</v>
      </c>
      <c r="T227" s="53">
        <v>0</v>
      </c>
      <c r="U227" s="53">
        <v>0</v>
      </c>
      <c r="V227" s="53">
        <v>3533.12</v>
      </c>
      <c r="W227" s="53">
        <v>0</v>
      </c>
      <c r="X227" s="53">
        <v>1364.97</v>
      </c>
      <c r="Y227" s="53">
        <v>26982.55</v>
      </c>
      <c r="Z227" s="53">
        <v>0</v>
      </c>
      <c r="AA227" s="53">
        <v>0</v>
      </c>
      <c r="AB227" s="53">
        <v>0</v>
      </c>
      <c r="AC227" s="53">
        <v>3293.32</v>
      </c>
      <c r="AD227" s="53">
        <v>9627.8799999999992</v>
      </c>
      <c r="AE227" s="51" t="s">
        <v>2609</v>
      </c>
    </row>
    <row r="228" spans="1:31" x14ac:dyDescent="0.2">
      <c r="A228" s="51" t="s">
        <v>354</v>
      </c>
      <c r="B228" s="53">
        <v>370.68</v>
      </c>
      <c r="C228" s="53">
        <v>0</v>
      </c>
      <c r="D228" s="53">
        <v>0</v>
      </c>
      <c r="E228" s="53">
        <v>14493.3</v>
      </c>
      <c r="F228" s="53">
        <v>0</v>
      </c>
      <c r="G228" s="53">
        <v>8835.76</v>
      </c>
      <c r="H228" s="53">
        <v>34593.949999999997</v>
      </c>
      <c r="I228" s="53">
        <v>0</v>
      </c>
      <c r="J228" s="53">
        <v>5119.5</v>
      </c>
      <c r="K228" s="53">
        <v>0</v>
      </c>
      <c r="L228" s="53">
        <v>1235.6400000000001</v>
      </c>
      <c r="M228" s="53">
        <v>0</v>
      </c>
      <c r="N228" s="53">
        <v>0</v>
      </c>
      <c r="O228" s="53">
        <v>16078.92</v>
      </c>
      <c r="P228" s="53">
        <v>0</v>
      </c>
      <c r="Q228" s="53">
        <v>0</v>
      </c>
      <c r="R228" s="53">
        <v>0</v>
      </c>
      <c r="S228" s="53">
        <v>2070.1999999999998</v>
      </c>
      <c r="T228" s="53">
        <v>0</v>
      </c>
      <c r="U228" s="53">
        <v>0</v>
      </c>
      <c r="V228" s="53">
        <v>30784.22</v>
      </c>
      <c r="W228" s="53">
        <v>0</v>
      </c>
      <c r="X228" s="53">
        <v>7463.84</v>
      </c>
      <c r="Y228" s="53">
        <v>52250.75</v>
      </c>
      <c r="Z228" s="53">
        <v>0</v>
      </c>
      <c r="AA228" s="53">
        <v>30967.62</v>
      </c>
      <c r="AB228" s="53">
        <v>0</v>
      </c>
      <c r="AC228" s="53">
        <v>0</v>
      </c>
      <c r="AD228" s="53">
        <v>19986.48</v>
      </c>
      <c r="AE228" s="51" t="s">
        <v>2609</v>
      </c>
    </row>
    <row r="229" spans="1:31" x14ac:dyDescent="0.2">
      <c r="A229" s="51" t="s">
        <v>355</v>
      </c>
      <c r="B229" s="53">
        <v>-300.12</v>
      </c>
      <c r="C229" s="53">
        <v>0</v>
      </c>
      <c r="D229" s="53">
        <v>2200.19</v>
      </c>
      <c r="E229" s="53">
        <v>0</v>
      </c>
      <c r="F229" s="53">
        <v>3004.17</v>
      </c>
      <c r="G229" s="53">
        <v>0</v>
      </c>
      <c r="H229" s="53">
        <v>1656.75</v>
      </c>
      <c r="I229" s="53">
        <v>882.67</v>
      </c>
      <c r="J229" s="53">
        <v>0</v>
      </c>
      <c r="K229" s="53">
        <v>431.76</v>
      </c>
      <c r="L229" s="53">
        <v>3089.09</v>
      </c>
      <c r="M229" s="53">
        <v>0</v>
      </c>
      <c r="N229" s="53">
        <v>0</v>
      </c>
      <c r="O229" s="53">
        <v>16595.47</v>
      </c>
      <c r="P229" s="53">
        <v>5436.7</v>
      </c>
      <c r="Q229" s="53">
        <v>3794.31</v>
      </c>
      <c r="R229" s="53">
        <v>0</v>
      </c>
      <c r="S229" s="53">
        <v>3575.07</v>
      </c>
      <c r="T229" s="53">
        <v>0</v>
      </c>
      <c r="U229" s="53">
        <v>0</v>
      </c>
      <c r="V229" s="53">
        <v>0</v>
      </c>
      <c r="W229" s="53">
        <v>0</v>
      </c>
      <c r="X229" s="53">
        <v>0</v>
      </c>
      <c r="Y229" s="53">
        <v>14297.01</v>
      </c>
      <c r="Z229" s="53">
        <v>12649.27</v>
      </c>
      <c r="AA229" s="53">
        <v>0</v>
      </c>
      <c r="AB229" s="53">
        <v>0</v>
      </c>
      <c r="AC229" s="53">
        <v>0</v>
      </c>
      <c r="AD229" s="53">
        <v>51751.19</v>
      </c>
      <c r="AE229" s="51" t="s">
        <v>2609</v>
      </c>
    </row>
    <row r="230" spans="1:31" x14ac:dyDescent="0.2">
      <c r="A230" s="51" t="s">
        <v>374</v>
      </c>
      <c r="B230" s="53">
        <v>0</v>
      </c>
      <c r="C230" s="53">
        <v>0</v>
      </c>
      <c r="D230" s="53">
        <v>246.42</v>
      </c>
      <c r="E230" s="53">
        <v>2871.62</v>
      </c>
      <c r="F230" s="53">
        <v>0</v>
      </c>
      <c r="G230" s="53">
        <v>0</v>
      </c>
      <c r="H230" s="53">
        <v>0</v>
      </c>
      <c r="I230" s="53">
        <v>0</v>
      </c>
      <c r="J230" s="53">
        <v>3975.23</v>
      </c>
      <c r="K230" s="53">
        <v>331.35</v>
      </c>
      <c r="L230" s="53">
        <v>1359.2</v>
      </c>
      <c r="M230" s="53">
        <v>2435.2800000000002</v>
      </c>
      <c r="N230" s="53">
        <v>0</v>
      </c>
      <c r="O230" s="53">
        <v>2776.63</v>
      </c>
      <c r="P230" s="53">
        <v>3118.75</v>
      </c>
      <c r="Q230" s="53">
        <v>2112.14</v>
      </c>
      <c r="R230" s="53">
        <v>13507.59</v>
      </c>
      <c r="S230" s="53">
        <v>915.26</v>
      </c>
      <c r="T230" s="53">
        <v>0</v>
      </c>
      <c r="U230" s="53">
        <v>0</v>
      </c>
      <c r="V230" s="53">
        <v>1108.8599999999999</v>
      </c>
      <c r="W230" s="53">
        <v>0</v>
      </c>
      <c r="X230" s="53">
        <v>0</v>
      </c>
      <c r="Y230" s="53">
        <v>15067.38</v>
      </c>
      <c r="Z230" s="53">
        <v>15916.17</v>
      </c>
      <c r="AA230" s="53">
        <v>0</v>
      </c>
      <c r="AB230" s="53">
        <v>0</v>
      </c>
      <c r="AC230" s="53">
        <v>0</v>
      </c>
      <c r="AD230" s="53">
        <v>0</v>
      </c>
      <c r="AE230" s="51" t="s">
        <v>2609</v>
      </c>
    </row>
    <row r="231" spans="1:31" x14ac:dyDescent="0.2">
      <c r="A231" s="51" t="s">
        <v>375</v>
      </c>
      <c r="B231" s="53">
        <v>0</v>
      </c>
      <c r="C231" s="53">
        <v>0</v>
      </c>
      <c r="D231" s="53">
        <v>0</v>
      </c>
      <c r="E231" s="53">
        <v>0</v>
      </c>
      <c r="F231" s="53">
        <v>0</v>
      </c>
      <c r="G231" s="53">
        <v>0</v>
      </c>
      <c r="H231" s="53">
        <v>0</v>
      </c>
      <c r="I231" s="53">
        <v>0</v>
      </c>
      <c r="J231" s="53">
        <v>0</v>
      </c>
      <c r="K231" s="53">
        <v>0</v>
      </c>
      <c r="L231" s="53">
        <v>0</v>
      </c>
      <c r="M231" s="53">
        <v>264.89999999999998</v>
      </c>
      <c r="N231" s="53">
        <v>0</v>
      </c>
      <c r="O231" s="53">
        <v>1100.04</v>
      </c>
      <c r="P231" s="53">
        <v>0</v>
      </c>
      <c r="Q231" s="53">
        <v>9044.09</v>
      </c>
      <c r="R231" s="53">
        <v>0</v>
      </c>
      <c r="S231" s="53">
        <v>1108.8699999999999</v>
      </c>
      <c r="T231" s="53">
        <v>0</v>
      </c>
      <c r="U231" s="53">
        <v>0</v>
      </c>
      <c r="V231" s="53">
        <v>8867.2800000000007</v>
      </c>
      <c r="W231" s="53">
        <v>0</v>
      </c>
      <c r="X231" s="53">
        <v>0</v>
      </c>
      <c r="Y231" s="53">
        <v>13874.58</v>
      </c>
      <c r="Z231" s="53">
        <v>9573.7099999999991</v>
      </c>
      <c r="AA231" s="53">
        <v>0</v>
      </c>
      <c r="AB231" s="53">
        <v>0</v>
      </c>
      <c r="AC231" s="53">
        <v>0</v>
      </c>
      <c r="AD231" s="53">
        <v>0</v>
      </c>
      <c r="AE231" s="51" t="s">
        <v>2609</v>
      </c>
    </row>
    <row r="232" spans="1:31" x14ac:dyDescent="0.2">
      <c r="A232" s="51" t="s">
        <v>376</v>
      </c>
      <c r="B232" s="53">
        <v>0</v>
      </c>
      <c r="C232" s="53">
        <v>0</v>
      </c>
      <c r="D232" s="53">
        <v>4415.03</v>
      </c>
      <c r="E232" s="53">
        <v>0</v>
      </c>
      <c r="F232" s="53">
        <v>0</v>
      </c>
      <c r="G232" s="53">
        <v>0</v>
      </c>
      <c r="H232" s="53">
        <v>0</v>
      </c>
      <c r="I232" s="53">
        <v>0</v>
      </c>
      <c r="J232" s="53">
        <v>1320</v>
      </c>
      <c r="K232" s="53">
        <v>1754.58</v>
      </c>
      <c r="L232" s="53">
        <v>2435.6</v>
      </c>
      <c r="M232" s="53">
        <v>0</v>
      </c>
      <c r="N232" s="53">
        <v>0</v>
      </c>
      <c r="O232" s="53">
        <v>4146.03</v>
      </c>
      <c r="P232" s="53">
        <v>0</v>
      </c>
      <c r="Q232" s="53">
        <v>520.9</v>
      </c>
      <c r="R232" s="53">
        <v>4486.5</v>
      </c>
      <c r="S232" s="53">
        <v>0</v>
      </c>
      <c r="T232" s="53">
        <v>4118.6499999999996</v>
      </c>
      <c r="U232" s="53">
        <v>0</v>
      </c>
      <c r="V232" s="53">
        <v>1647.47</v>
      </c>
      <c r="W232" s="53">
        <v>0</v>
      </c>
      <c r="X232" s="53">
        <v>0</v>
      </c>
      <c r="Y232" s="53">
        <v>28499.360000000001</v>
      </c>
      <c r="Z232" s="53">
        <v>0</v>
      </c>
      <c r="AA232" s="53">
        <v>0</v>
      </c>
      <c r="AB232" s="53">
        <v>0</v>
      </c>
      <c r="AC232" s="53">
        <v>0</v>
      </c>
      <c r="AD232" s="53">
        <v>0</v>
      </c>
      <c r="AE232" s="51" t="s">
        <v>2609</v>
      </c>
    </row>
    <row r="233" spans="1:31" x14ac:dyDescent="0.2">
      <c r="A233" s="51" t="s">
        <v>379</v>
      </c>
      <c r="B233" s="53">
        <v>0</v>
      </c>
      <c r="C233" s="53">
        <v>0</v>
      </c>
      <c r="D233" s="53">
        <v>0</v>
      </c>
      <c r="E233" s="53">
        <v>0</v>
      </c>
      <c r="F233" s="53">
        <v>0</v>
      </c>
      <c r="G233" s="53">
        <v>0</v>
      </c>
      <c r="H233" s="53">
        <v>530.14</v>
      </c>
      <c r="I233" s="53">
        <v>344.24</v>
      </c>
      <c r="J233" s="53">
        <v>0</v>
      </c>
      <c r="K233" s="53">
        <v>0</v>
      </c>
      <c r="L233" s="53">
        <v>1324.51</v>
      </c>
      <c r="M233" s="53">
        <v>0</v>
      </c>
      <c r="N233" s="53">
        <v>0</v>
      </c>
      <c r="O233" s="53">
        <v>6104.99</v>
      </c>
      <c r="P233" s="53">
        <v>0</v>
      </c>
      <c r="Q233" s="53">
        <v>0</v>
      </c>
      <c r="R233" s="53">
        <v>3591.86</v>
      </c>
      <c r="S233" s="53">
        <v>1056.07</v>
      </c>
      <c r="T233" s="53">
        <v>6411.37</v>
      </c>
      <c r="U233" s="53">
        <v>0</v>
      </c>
      <c r="V233" s="53">
        <v>882.26</v>
      </c>
      <c r="W233" s="53">
        <v>0</v>
      </c>
      <c r="X233" s="53">
        <v>7780.17</v>
      </c>
      <c r="Y233" s="53">
        <v>16627.990000000002</v>
      </c>
      <c r="Z233" s="53">
        <v>0</v>
      </c>
      <c r="AA233" s="53">
        <v>1411.62</v>
      </c>
      <c r="AB233" s="53">
        <v>17633.64</v>
      </c>
      <c r="AC233" s="53">
        <v>0</v>
      </c>
      <c r="AD233" s="53">
        <v>0</v>
      </c>
      <c r="AE233" s="51" t="s">
        <v>2609</v>
      </c>
    </row>
    <row r="234" spans="1:31" x14ac:dyDescent="0.2">
      <c r="A234" s="51" t="s">
        <v>380</v>
      </c>
      <c r="B234" s="53">
        <v>0</v>
      </c>
      <c r="C234" s="53">
        <v>0</v>
      </c>
      <c r="D234" s="53">
        <v>0</v>
      </c>
      <c r="E234" s="53">
        <v>0</v>
      </c>
      <c r="F234" s="53">
        <v>0</v>
      </c>
      <c r="G234" s="53">
        <v>0</v>
      </c>
      <c r="H234" s="53">
        <v>2120.5700000000002</v>
      </c>
      <c r="I234" s="53">
        <v>6654.98</v>
      </c>
      <c r="J234" s="53">
        <v>20912.39</v>
      </c>
      <c r="K234" s="53">
        <v>7413.57</v>
      </c>
      <c r="L234" s="53">
        <v>12286.97</v>
      </c>
      <c r="M234" s="53">
        <v>205.02</v>
      </c>
      <c r="N234" s="53">
        <v>0</v>
      </c>
      <c r="O234" s="53">
        <v>20401.32</v>
      </c>
      <c r="P234" s="53">
        <v>37102.6</v>
      </c>
      <c r="Q234" s="53">
        <v>8934.2999999999993</v>
      </c>
      <c r="R234" s="53">
        <v>11000.67</v>
      </c>
      <c r="S234" s="53">
        <v>7058.09</v>
      </c>
      <c r="T234" s="53">
        <v>2659.52</v>
      </c>
      <c r="U234" s="53">
        <v>0</v>
      </c>
      <c r="V234" s="53">
        <v>5293.56</v>
      </c>
      <c r="W234" s="53">
        <v>0</v>
      </c>
      <c r="X234" s="53">
        <v>6377.74</v>
      </c>
      <c r="Y234" s="53">
        <v>24537.83</v>
      </c>
      <c r="Z234" s="53">
        <v>4370.1499999999996</v>
      </c>
      <c r="AA234" s="53">
        <v>0</v>
      </c>
      <c r="AB234" s="53">
        <v>0</v>
      </c>
      <c r="AC234" s="53">
        <v>12768.55</v>
      </c>
      <c r="AD234" s="53">
        <v>7922.27</v>
      </c>
      <c r="AE234" s="51" t="s">
        <v>2609</v>
      </c>
    </row>
    <row r="235" spans="1:31" x14ac:dyDescent="0.2">
      <c r="A235" s="51" t="s">
        <v>381</v>
      </c>
      <c r="B235" s="53">
        <v>0</v>
      </c>
      <c r="C235" s="53">
        <v>0</v>
      </c>
      <c r="D235" s="53">
        <v>5881.01</v>
      </c>
      <c r="E235" s="53">
        <v>27502.95</v>
      </c>
      <c r="F235" s="53">
        <v>1466.69</v>
      </c>
      <c r="G235" s="53">
        <v>2466.08</v>
      </c>
      <c r="H235" s="53">
        <v>4255.62</v>
      </c>
      <c r="I235" s="53">
        <v>6367.27</v>
      </c>
      <c r="J235" s="53">
        <v>5128.01</v>
      </c>
      <c r="K235" s="53">
        <v>0</v>
      </c>
      <c r="L235" s="53">
        <v>7284.16</v>
      </c>
      <c r="M235" s="53">
        <v>0</v>
      </c>
      <c r="N235" s="53">
        <v>0</v>
      </c>
      <c r="O235" s="53">
        <v>2772.17</v>
      </c>
      <c r="P235" s="53">
        <v>4106.62</v>
      </c>
      <c r="Q235" s="53">
        <v>0</v>
      </c>
      <c r="R235" s="53">
        <v>847.39</v>
      </c>
      <c r="S235" s="53">
        <v>4598.42</v>
      </c>
      <c r="T235" s="53">
        <v>0</v>
      </c>
      <c r="U235" s="53">
        <v>0</v>
      </c>
      <c r="V235" s="53">
        <v>0</v>
      </c>
      <c r="W235" s="53">
        <v>0</v>
      </c>
      <c r="X235" s="53">
        <v>3892.01</v>
      </c>
      <c r="Y235" s="53">
        <v>18024.79</v>
      </c>
      <c r="Z235" s="53">
        <v>24268.29</v>
      </c>
      <c r="AA235" s="53">
        <v>0</v>
      </c>
      <c r="AB235" s="53">
        <v>0</v>
      </c>
      <c r="AC235" s="53">
        <v>0</v>
      </c>
      <c r="AD235" s="53">
        <v>0</v>
      </c>
      <c r="AE235" s="51" t="s">
        <v>2609</v>
      </c>
    </row>
    <row r="236" spans="1:31" x14ac:dyDescent="0.2">
      <c r="A236" s="51" t="s">
        <v>359</v>
      </c>
      <c r="B236" s="53">
        <v>2399.9499999999998</v>
      </c>
      <c r="C236" s="53">
        <v>0</v>
      </c>
      <c r="D236" s="53">
        <v>4400.38</v>
      </c>
      <c r="E236" s="53">
        <v>0</v>
      </c>
      <c r="F236" s="53">
        <v>9156.4</v>
      </c>
      <c r="G236" s="53">
        <v>19159.939999999999</v>
      </c>
      <c r="H236" s="53">
        <v>0</v>
      </c>
      <c r="I236" s="53">
        <v>0</v>
      </c>
      <c r="J236" s="53">
        <v>8826.7000000000007</v>
      </c>
      <c r="K236" s="53">
        <v>11913.22</v>
      </c>
      <c r="L236" s="53">
        <v>4942.54</v>
      </c>
      <c r="M236" s="53">
        <v>12449.19</v>
      </c>
      <c r="N236" s="53">
        <v>15904.29</v>
      </c>
      <c r="O236" s="53">
        <v>26012.9</v>
      </c>
      <c r="P236" s="53">
        <v>0</v>
      </c>
      <c r="Q236" s="53">
        <v>11379</v>
      </c>
      <c r="R236" s="53">
        <v>0</v>
      </c>
      <c r="S236" s="53">
        <v>21272.639999999999</v>
      </c>
      <c r="T236" s="53">
        <v>0</v>
      </c>
      <c r="U236" s="53">
        <v>0</v>
      </c>
      <c r="V236" s="53">
        <v>1059.24</v>
      </c>
      <c r="W236" s="53">
        <v>5913.92</v>
      </c>
      <c r="X236" s="53">
        <v>0</v>
      </c>
      <c r="Y236" s="53">
        <v>54626.95</v>
      </c>
      <c r="Z236" s="53">
        <v>0</v>
      </c>
      <c r="AA236" s="53">
        <v>0</v>
      </c>
      <c r="AB236" s="53">
        <v>5194.2299999999996</v>
      </c>
      <c r="AC236" s="53">
        <v>49821.5</v>
      </c>
      <c r="AD236" s="53">
        <v>0</v>
      </c>
      <c r="AE236" s="51" t="s">
        <v>2609</v>
      </c>
    </row>
    <row r="237" spans="1:31" x14ac:dyDescent="0.2">
      <c r="A237" s="51" t="s">
        <v>360</v>
      </c>
      <c r="B237" s="53">
        <v>4553.8500000000004</v>
      </c>
      <c r="C237" s="53">
        <v>6852.73</v>
      </c>
      <c r="D237" s="53">
        <v>9663.52</v>
      </c>
      <c r="E237" s="53">
        <v>0</v>
      </c>
      <c r="F237" s="53">
        <v>20691.810000000001</v>
      </c>
      <c r="G237" s="53">
        <v>0</v>
      </c>
      <c r="H237" s="53">
        <v>8504.07</v>
      </c>
      <c r="I237" s="53">
        <v>882.67</v>
      </c>
      <c r="J237" s="53">
        <v>6171.03</v>
      </c>
      <c r="K237" s="53">
        <v>14730.2</v>
      </c>
      <c r="L237" s="53">
        <v>8526.14</v>
      </c>
      <c r="M237" s="53">
        <v>3158.14</v>
      </c>
      <c r="N237" s="53">
        <v>0</v>
      </c>
      <c r="O237" s="53">
        <v>13749.47</v>
      </c>
      <c r="P237" s="53">
        <v>4442.3999999999996</v>
      </c>
      <c r="Q237" s="53">
        <v>0</v>
      </c>
      <c r="R237" s="53">
        <v>0</v>
      </c>
      <c r="S237" s="53">
        <v>0</v>
      </c>
      <c r="T237" s="53">
        <v>8823.98</v>
      </c>
      <c r="U237" s="53">
        <v>0</v>
      </c>
      <c r="V237" s="53">
        <v>0</v>
      </c>
      <c r="W237" s="53">
        <v>0</v>
      </c>
      <c r="X237" s="53">
        <v>0</v>
      </c>
      <c r="Y237" s="53">
        <v>50865.04</v>
      </c>
      <c r="Z237" s="53">
        <v>0</v>
      </c>
      <c r="AA237" s="53">
        <v>19070.14</v>
      </c>
      <c r="AB237" s="53">
        <v>25225.07</v>
      </c>
      <c r="AC237" s="53">
        <v>12345.17</v>
      </c>
      <c r="AD237" s="53">
        <v>41547.360000000001</v>
      </c>
      <c r="AE237" s="51" t="s">
        <v>2609</v>
      </c>
    </row>
    <row r="238" spans="1:31" x14ac:dyDescent="0.2">
      <c r="A238" s="51" t="s">
        <v>361</v>
      </c>
      <c r="B238" s="53">
        <v>3292.8</v>
      </c>
      <c r="C238" s="53">
        <v>0</v>
      </c>
      <c r="D238" s="53">
        <v>12441.55</v>
      </c>
      <c r="E238" s="53">
        <v>0</v>
      </c>
      <c r="F238" s="53">
        <v>11891.27</v>
      </c>
      <c r="G238" s="53">
        <v>0</v>
      </c>
      <c r="H238" s="53">
        <v>0</v>
      </c>
      <c r="I238" s="53">
        <v>2648.02</v>
      </c>
      <c r="J238" s="53">
        <v>0</v>
      </c>
      <c r="K238" s="53">
        <v>0</v>
      </c>
      <c r="L238" s="53">
        <v>6073.87</v>
      </c>
      <c r="M238" s="53">
        <v>0</v>
      </c>
      <c r="N238" s="53">
        <v>0</v>
      </c>
      <c r="O238" s="53">
        <v>11984.89</v>
      </c>
      <c r="P238" s="53">
        <v>0</v>
      </c>
      <c r="Q238" s="53">
        <v>0</v>
      </c>
      <c r="R238" s="53">
        <v>3381.13</v>
      </c>
      <c r="S238" s="53">
        <v>9673.85</v>
      </c>
      <c r="T238" s="53">
        <v>0</v>
      </c>
      <c r="U238" s="53">
        <v>0</v>
      </c>
      <c r="V238" s="53">
        <v>3654.49</v>
      </c>
      <c r="W238" s="53">
        <v>0</v>
      </c>
      <c r="X238" s="53">
        <v>0</v>
      </c>
      <c r="Y238" s="53">
        <v>26220.03</v>
      </c>
      <c r="Z238" s="53">
        <v>22259.93</v>
      </c>
      <c r="AA238" s="53">
        <v>0</v>
      </c>
      <c r="AB238" s="53">
        <v>0</v>
      </c>
      <c r="AC238" s="53">
        <v>0</v>
      </c>
      <c r="AD238" s="53">
        <v>0</v>
      </c>
      <c r="AE238" s="51" t="s">
        <v>2609</v>
      </c>
    </row>
    <row r="239" spans="1:31" x14ac:dyDescent="0.2">
      <c r="A239" s="51" t="s">
        <v>362</v>
      </c>
      <c r="B239" s="53">
        <v>0</v>
      </c>
      <c r="C239" s="53">
        <v>0</v>
      </c>
      <c r="D239" s="53">
        <v>0</v>
      </c>
      <c r="E239" s="53">
        <v>0</v>
      </c>
      <c r="F239" s="53">
        <v>0</v>
      </c>
      <c r="G239" s="53">
        <v>0</v>
      </c>
      <c r="H239" s="53">
        <v>0</v>
      </c>
      <c r="I239" s="53">
        <v>0</v>
      </c>
      <c r="J239" s="53">
        <v>0</v>
      </c>
      <c r="K239" s="53">
        <v>6038.58</v>
      </c>
      <c r="L239" s="53">
        <v>0</v>
      </c>
      <c r="M239" s="53">
        <v>5143.68</v>
      </c>
      <c r="N239" s="53">
        <v>0</v>
      </c>
      <c r="O239" s="53">
        <v>4730.8599999999997</v>
      </c>
      <c r="P239" s="53">
        <v>0</v>
      </c>
      <c r="Q239" s="53">
        <v>0</v>
      </c>
      <c r="R239" s="53">
        <v>0</v>
      </c>
      <c r="S239" s="53">
        <v>0</v>
      </c>
      <c r="T239" s="53">
        <v>5748.6</v>
      </c>
      <c r="U239" s="53">
        <v>0</v>
      </c>
      <c r="V239" s="53">
        <v>11926.44</v>
      </c>
      <c r="W239" s="53">
        <v>0</v>
      </c>
      <c r="X239" s="53">
        <v>0</v>
      </c>
      <c r="Y239" s="53">
        <v>40679.85</v>
      </c>
      <c r="Z239" s="53">
        <v>26014.43</v>
      </c>
      <c r="AA239" s="53">
        <v>0</v>
      </c>
      <c r="AB239" s="53">
        <v>0</v>
      </c>
      <c r="AC239" s="53">
        <v>0</v>
      </c>
      <c r="AD239" s="53">
        <v>0</v>
      </c>
      <c r="AE239" s="51" t="s">
        <v>2609</v>
      </c>
    </row>
    <row r="240" spans="1:31" x14ac:dyDescent="0.2">
      <c r="A240" s="51" t="s">
        <v>368</v>
      </c>
      <c r="B240" s="53">
        <v>0</v>
      </c>
      <c r="C240" s="53">
        <v>0</v>
      </c>
      <c r="D240" s="53">
        <v>0</v>
      </c>
      <c r="E240" s="53">
        <v>0</v>
      </c>
      <c r="F240" s="53">
        <v>26711.86</v>
      </c>
      <c r="G240" s="53">
        <v>0</v>
      </c>
      <c r="H240" s="53">
        <v>873.89</v>
      </c>
      <c r="I240" s="53">
        <v>2295.14</v>
      </c>
      <c r="J240" s="53">
        <v>3177.61</v>
      </c>
      <c r="K240" s="53">
        <v>0</v>
      </c>
      <c r="L240" s="53">
        <v>1848.1</v>
      </c>
      <c r="M240" s="53">
        <v>0</v>
      </c>
      <c r="N240" s="53">
        <v>0</v>
      </c>
      <c r="O240" s="53">
        <v>1854.3</v>
      </c>
      <c r="P240" s="53">
        <v>4496.6099999999997</v>
      </c>
      <c r="Q240" s="53">
        <v>2856.33</v>
      </c>
      <c r="R240" s="53">
        <v>0</v>
      </c>
      <c r="S240" s="53">
        <v>2043.06</v>
      </c>
      <c r="T240" s="53">
        <v>0</v>
      </c>
      <c r="U240" s="53">
        <v>0</v>
      </c>
      <c r="V240" s="53">
        <v>10835.05</v>
      </c>
      <c r="W240" s="53">
        <v>2542.1799999999998</v>
      </c>
      <c r="X240" s="53">
        <v>13540.89</v>
      </c>
      <c r="Y240" s="53">
        <v>13874.58</v>
      </c>
      <c r="Z240" s="53">
        <v>0</v>
      </c>
      <c r="AA240" s="53">
        <v>14601.41</v>
      </c>
      <c r="AB240" s="53">
        <v>0</v>
      </c>
      <c r="AC240" s="53">
        <v>0</v>
      </c>
      <c r="AD240" s="53">
        <v>0</v>
      </c>
      <c r="AE240" s="51" t="s">
        <v>2609</v>
      </c>
    </row>
    <row r="241" spans="1:31" x14ac:dyDescent="0.2">
      <c r="A241" s="51" t="s">
        <v>369</v>
      </c>
      <c r="B241" s="53">
        <v>0</v>
      </c>
      <c r="C241" s="53">
        <v>0</v>
      </c>
      <c r="D241" s="53">
        <v>5831.57</v>
      </c>
      <c r="E241" s="53">
        <v>0</v>
      </c>
      <c r="F241" s="53">
        <v>10620.31</v>
      </c>
      <c r="G241" s="53">
        <v>0</v>
      </c>
      <c r="H241" s="53">
        <v>0</v>
      </c>
      <c r="I241" s="53">
        <v>0</v>
      </c>
      <c r="J241" s="53">
        <v>0</v>
      </c>
      <c r="K241" s="53">
        <v>6527.35</v>
      </c>
      <c r="L241" s="53">
        <v>8840.93</v>
      </c>
      <c r="M241" s="53">
        <v>0</v>
      </c>
      <c r="N241" s="53">
        <v>0</v>
      </c>
      <c r="O241" s="53">
        <v>5629.59</v>
      </c>
      <c r="P241" s="53">
        <v>3650.42</v>
      </c>
      <c r="Q241" s="53">
        <v>875</v>
      </c>
      <c r="R241" s="53">
        <v>959.63</v>
      </c>
      <c r="S241" s="53">
        <v>0</v>
      </c>
      <c r="T241" s="53">
        <v>0</v>
      </c>
      <c r="U241" s="53">
        <v>0</v>
      </c>
      <c r="V241" s="53">
        <v>15911.75</v>
      </c>
      <c r="W241" s="53">
        <v>0</v>
      </c>
      <c r="X241" s="53">
        <v>0</v>
      </c>
      <c r="Y241" s="53">
        <v>18351.29</v>
      </c>
      <c r="Z241" s="53">
        <v>23134.02</v>
      </c>
      <c r="AA241" s="53">
        <v>0</v>
      </c>
      <c r="AB241" s="53">
        <v>0</v>
      </c>
      <c r="AC241" s="53">
        <v>0</v>
      </c>
      <c r="AD241" s="53">
        <v>0</v>
      </c>
      <c r="AE241" s="51" t="s">
        <v>2609</v>
      </c>
    </row>
    <row r="242" spans="1:31" x14ac:dyDescent="0.2">
      <c r="A242" s="51" t="s">
        <v>370</v>
      </c>
      <c r="B242" s="53">
        <v>0</v>
      </c>
      <c r="C242" s="53">
        <v>2064.6</v>
      </c>
      <c r="D242" s="53">
        <v>656.7</v>
      </c>
      <c r="E242" s="53">
        <v>3696.22</v>
      </c>
      <c r="F242" s="53">
        <v>10915.32</v>
      </c>
      <c r="G242" s="53">
        <v>0</v>
      </c>
      <c r="H242" s="53">
        <v>422.43</v>
      </c>
      <c r="I242" s="53">
        <v>12742.02</v>
      </c>
      <c r="J242" s="53">
        <v>2491</v>
      </c>
      <c r="K242" s="53">
        <v>0</v>
      </c>
      <c r="L242" s="53">
        <v>2142.9</v>
      </c>
      <c r="M242" s="53">
        <v>0</v>
      </c>
      <c r="N242" s="53">
        <v>0</v>
      </c>
      <c r="O242" s="53">
        <v>1662.06</v>
      </c>
      <c r="P242" s="53">
        <v>8346.6</v>
      </c>
      <c r="Q242" s="53">
        <v>0</v>
      </c>
      <c r="R242" s="53">
        <v>3808.82</v>
      </c>
      <c r="S242" s="53">
        <v>0</v>
      </c>
      <c r="T242" s="53">
        <v>3675.87</v>
      </c>
      <c r="U242" s="53">
        <v>0</v>
      </c>
      <c r="V242" s="53">
        <v>13278.51</v>
      </c>
      <c r="W242" s="53">
        <v>395.33</v>
      </c>
      <c r="X242" s="53">
        <v>5414.01</v>
      </c>
      <c r="Y242" s="53">
        <v>25465.77</v>
      </c>
      <c r="Z242" s="53">
        <v>23697.67</v>
      </c>
      <c r="AA242" s="53">
        <v>0</v>
      </c>
      <c r="AB242" s="53">
        <v>0</v>
      </c>
      <c r="AC242" s="53">
        <v>0</v>
      </c>
      <c r="AD242" s="53">
        <v>0</v>
      </c>
      <c r="AE242" s="51" t="s">
        <v>2609</v>
      </c>
    </row>
    <row r="243" spans="1:31" x14ac:dyDescent="0.2">
      <c r="A243" s="51" t="s">
        <v>371</v>
      </c>
      <c r="B243" s="53">
        <v>0</v>
      </c>
      <c r="C243" s="53">
        <v>0</v>
      </c>
      <c r="D243" s="53">
        <v>2464.9</v>
      </c>
      <c r="E243" s="53">
        <v>0</v>
      </c>
      <c r="F243" s="53">
        <v>0</v>
      </c>
      <c r="G243" s="53">
        <v>0</v>
      </c>
      <c r="H243" s="53">
        <v>0</v>
      </c>
      <c r="I243" s="53">
        <v>0</v>
      </c>
      <c r="J243" s="53">
        <v>0</v>
      </c>
      <c r="K243" s="53">
        <v>422.43</v>
      </c>
      <c r="L243" s="53">
        <v>2188.52</v>
      </c>
      <c r="M243" s="53">
        <v>0</v>
      </c>
      <c r="N243" s="53">
        <v>0</v>
      </c>
      <c r="O243" s="53">
        <v>0</v>
      </c>
      <c r="P243" s="53">
        <v>0</v>
      </c>
      <c r="Q243" s="53">
        <v>5898.29</v>
      </c>
      <c r="R243" s="53">
        <v>264.89999999999998</v>
      </c>
      <c r="S243" s="53">
        <v>0</v>
      </c>
      <c r="T243" s="53">
        <v>0</v>
      </c>
      <c r="U243" s="53">
        <v>0</v>
      </c>
      <c r="V243" s="53">
        <v>4469.93</v>
      </c>
      <c r="W243" s="53">
        <v>0</v>
      </c>
      <c r="X243" s="53">
        <v>0</v>
      </c>
      <c r="Y243" s="53">
        <v>14827.15</v>
      </c>
      <c r="Z243" s="53">
        <v>6552.69</v>
      </c>
      <c r="AA243" s="53">
        <v>0</v>
      </c>
      <c r="AB243" s="53">
        <v>4016.52</v>
      </c>
      <c r="AC243" s="53">
        <v>16528.91</v>
      </c>
      <c r="AD243" s="53">
        <v>0</v>
      </c>
      <c r="AE243" s="51" t="s">
        <v>2609</v>
      </c>
    </row>
    <row r="244" spans="1:31" x14ac:dyDescent="0.2">
      <c r="A244" s="51" t="s">
        <v>372</v>
      </c>
      <c r="B244" s="53">
        <v>0</v>
      </c>
      <c r="C244" s="53">
        <v>0</v>
      </c>
      <c r="D244" s="53">
        <v>0</v>
      </c>
      <c r="E244" s="53">
        <v>0</v>
      </c>
      <c r="F244" s="53">
        <v>0</v>
      </c>
      <c r="G244" s="53">
        <v>0</v>
      </c>
      <c r="H244" s="53">
        <v>0</v>
      </c>
      <c r="I244" s="53">
        <v>688.55</v>
      </c>
      <c r="J244" s="53">
        <v>0</v>
      </c>
      <c r="K244" s="53">
        <v>0</v>
      </c>
      <c r="L244" s="53">
        <v>0</v>
      </c>
      <c r="M244" s="53">
        <v>0</v>
      </c>
      <c r="N244" s="53">
        <v>0</v>
      </c>
      <c r="O244" s="53">
        <v>28171.87</v>
      </c>
      <c r="P244" s="53">
        <v>7674.87</v>
      </c>
      <c r="Q244" s="53">
        <v>0</v>
      </c>
      <c r="R244" s="53">
        <v>0</v>
      </c>
      <c r="S244" s="53">
        <v>0</v>
      </c>
      <c r="T244" s="53">
        <v>0</v>
      </c>
      <c r="U244" s="53">
        <v>0</v>
      </c>
      <c r="V244" s="53">
        <v>0</v>
      </c>
      <c r="W244" s="53">
        <v>3737.03</v>
      </c>
      <c r="X244" s="53">
        <v>8285.39</v>
      </c>
      <c r="Y244" s="53">
        <v>19539.310000000001</v>
      </c>
      <c r="Z244" s="53">
        <v>0</v>
      </c>
      <c r="AA244" s="53">
        <v>0</v>
      </c>
      <c r="AB244" s="53">
        <v>0</v>
      </c>
      <c r="AC244" s="53">
        <v>6326.68</v>
      </c>
      <c r="AD244" s="53">
        <v>14798.74</v>
      </c>
      <c r="AE244" s="51" t="s">
        <v>2609</v>
      </c>
    </row>
    <row r="245" spans="1:31" x14ac:dyDescent="0.2">
      <c r="A245" s="51" t="s">
        <v>363</v>
      </c>
      <c r="B245" s="53">
        <v>56735.46</v>
      </c>
      <c r="C245" s="53">
        <v>422.43</v>
      </c>
      <c r="D245" s="53">
        <v>2112.14</v>
      </c>
      <c r="E245" s="53">
        <v>0</v>
      </c>
      <c r="F245" s="53">
        <v>0</v>
      </c>
      <c r="G245" s="53">
        <v>635.46</v>
      </c>
      <c r="H245" s="53">
        <v>0</v>
      </c>
      <c r="I245" s="53">
        <v>0</v>
      </c>
      <c r="J245" s="53">
        <v>1212.68</v>
      </c>
      <c r="K245" s="53">
        <v>10602.86</v>
      </c>
      <c r="L245" s="53">
        <v>264.89999999999998</v>
      </c>
      <c r="M245" s="53">
        <v>0</v>
      </c>
      <c r="N245" s="53">
        <v>0</v>
      </c>
      <c r="O245" s="53">
        <v>3201.71</v>
      </c>
      <c r="P245" s="53">
        <v>0</v>
      </c>
      <c r="Q245" s="53">
        <v>0</v>
      </c>
      <c r="R245" s="53">
        <v>0</v>
      </c>
      <c r="S245" s="53">
        <v>1590.43</v>
      </c>
      <c r="T245" s="53">
        <v>0</v>
      </c>
      <c r="U245" s="53">
        <v>0</v>
      </c>
      <c r="V245" s="53">
        <v>18516.8</v>
      </c>
      <c r="W245" s="53">
        <v>0</v>
      </c>
      <c r="X245" s="53">
        <v>0</v>
      </c>
      <c r="Y245" s="53">
        <v>23962.14</v>
      </c>
      <c r="Z245" s="53">
        <v>18688.53</v>
      </c>
      <c r="AA245" s="53">
        <v>0</v>
      </c>
      <c r="AB245" s="53">
        <v>0</v>
      </c>
      <c r="AC245" s="53">
        <v>0</v>
      </c>
      <c r="AD245" s="53">
        <v>0</v>
      </c>
      <c r="AE245" s="51" t="s">
        <v>2609</v>
      </c>
    </row>
    <row r="246" spans="1:31" x14ac:dyDescent="0.2">
      <c r="A246" s="51" t="s">
        <v>364</v>
      </c>
      <c r="B246" s="53">
        <v>0</v>
      </c>
      <c r="C246" s="53">
        <v>2650.72</v>
      </c>
      <c r="D246" s="53">
        <v>7717.88</v>
      </c>
      <c r="E246" s="53">
        <v>5544.33</v>
      </c>
      <c r="F246" s="53">
        <v>0</v>
      </c>
      <c r="G246" s="53">
        <v>0</v>
      </c>
      <c r="H246" s="53">
        <v>0</v>
      </c>
      <c r="I246" s="53">
        <v>0</v>
      </c>
      <c r="J246" s="53">
        <v>1848.11</v>
      </c>
      <c r="K246" s="53">
        <v>0</v>
      </c>
      <c r="L246" s="53">
        <v>3258.8</v>
      </c>
      <c r="M246" s="53">
        <v>0</v>
      </c>
      <c r="N246" s="53">
        <v>0</v>
      </c>
      <c r="O246" s="53">
        <v>750.7</v>
      </c>
      <c r="P246" s="53">
        <v>0</v>
      </c>
      <c r="Q246" s="53">
        <v>2707</v>
      </c>
      <c r="R246" s="53">
        <v>0</v>
      </c>
      <c r="S246" s="53">
        <v>0</v>
      </c>
      <c r="T246" s="53">
        <v>0</v>
      </c>
      <c r="U246" s="53">
        <v>0</v>
      </c>
      <c r="V246" s="53">
        <v>516.4</v>
      </c>
      <c r="W246" s="53">
        <v>0</v>
      </c>
      <c r="X246" s="53">
        <v>0</v>
      </c>
      <c r="Y246" s="53">
        <v>33484.120000000003</v>
      </c>
      <c r="Z246" s="53">
        <v>53211.62</v>
      </c>
      <c r="AA246" s="53">
        <v>0</v>
      </c>
      <c r="AB246" s="53">
        <v>0</v>
      </c>
      <c r="AC246" s="53">
        <v>0</v>
      </c>
      <c r="AD246" s="53">
        <v>0</v>
      </c>
      <c r="AE246" s="51" t="s">
        <v>2609</v>
      </c>
    </row>
    <row r="247" spans="1:31" x14ac:dyDescent="0.2">
      <c r="A247" s="51" t="s">
        <v>365</v>
      </c>
      <c r="B247" s="53">
        <v>15554.02</v>
      </c>
      <c r="C247" s="53">
        <v>0</v>
      </c>
      <c r="D247" s="53">
        <v>0</v>
      </c>
      <c r="E247" s="53">
        <v>0</v>
      </c>
      <c r="F247" s="53">
        <v>0</v>
      </c>
      <c r="G247" s="53">
        <v>0</v>
      </c>
      <c r="H247" s="53">
        <v>15238.29</v>
      </c>
      <c r="I247" s="53">
        <v>1765.34</v>
      </c>
      <c r="J247" s="53">
        <v>17653.439999999999</v>
      </c>
      <c r="K247" s="53">
        <v>1806.03</v>
      </c>
      <c r="L247" s="53">
        <v>506.89</v>
      </c>
      <c r="M247" s="53">
        <v>1806.03</v>
      </c>
      <c r="N247" s="53">
        <v>0</v>
      </c>
      <c r="O247" s="53">
        <v>5359.64</v>
      </c>
      <c r="P247" s="53">
        <v>0</v>
      </c>
      <c r="Q247" s="53">
        <v>0</v>
      </c>
      <c r="R247" s="53">
        <v>0</v>
      </c>
      <c r="S247" s="53">
        <v>5510.74</v>
      </c>
      <c r="T247" s="53">
        <v>0</v>
      </c>
      <c r="U247" s="53">
        <v>0</v>
      </c>
      <c r="V247" s="53">
        <v>0</v>
      </c>
      <c r="W247" s="53">
        <v>0</v>
      </c>
      <c r="X247" s="53">
        <v>0</v>
      </c>
      <c r="Y247" s="53">
        <v>61331.24</v>
      </c>
      <c r="Z247" s="53">
        <v>49994.65</v>
      </c>
      <c r="AA247" s="53">
        <v>0</v>
      </c>
      <c r="AB247" s="53">
        <v>0</v>
      </c>
      <c r="AC247" s="53">
        <v>0</v>
      </c>
      <c r="AD247" s="53">
        <v>0</v>
      </c>
      <c r="AE247" s="51" t="s">
        <v>2609</v>
      </c>
    </row>
    <row r="248" spans="1:31" x14ac:dyDescent="0.2">
      <c r="A248" s="51" t="s">
        <v>926</v>
      </c>
      <c r="B248" s="53">
        <v>0</v>
      </c>
      <c r="C248" s="53">
        <v>0</v>
      </c>
      <c r="D248" s="53">
        <v>1100.0999999999999</v>
      </c>
      <c r="E248" s="53">
        <v>5544.33</v>
      </c>
      <c r="F248" s="53">
        <v>9492.25</v>
      </c>
      <c r="G248" s="53">
        <v>0</v>
      </c>
      <c r="H248" s="53">
        <v>0</v>
      </c>
      <c r="I248" s="53">
        <v>0</v>
      </c>
      <c r="J248" s="53">
        <v>1765.35</v>
      </c>
      <c r="K248" s="53">
        <v>1544.41</v>
      </c>
      <c r="L248" s="53">
        <v>836.06</v>
      </c>
      <c r="M248" s="53">
        <v>18403.95</v>
      </c>
      <c r="N248" s="53">
        <v>0</v>
      </c>
      <c r="O248" s="53">
        <v>6036.39</v>
      </c>
      <c r="P248" s="53">
        <v>1766.3</v>
      </c>
      <c r="Q248" s="53">
        <v>4701.6000000000004</v>
      </c>
      <c r="R248" s="53">
        <v>1020.87</v>
      </c>
      <c r="S248" s="53">
        <v>2736.15</v>
      </c>
      <c r="T248" s="53">
        <v>3234.5</v>
      </c>
      <c r="U248" s="53">
        <v>0</v>
      </c>
      <c r="V248" s="53">
        <v>7061.06</v>
      </c>
      <c r="W248" s="53">
        <v>0</v>
      </c>
      <c r="X248" s="53">
        <v>0</v>
      </c>
      <c r="Y248" s="53">
        <v>28264.880000000001</v>
      </c>
      <c r="Z248" s="53">
        <v>9645.43</v>
      </c>
      <c r="AA248" s="53">
        <v>0</v>
      </c>
      <c r="AB248" s="53">
        <v>0</v>
      </c>
      <c r="AC248" s="53">
        <v>0</v>
      </c>
      <c r="AD248" s="53">
        <v>0</v>
      </c>
      <c r="AE248" s="51" t="s">
        <v>2609</v>
      </c>
    </row>
    <row r="249" spans="1:31" x14ac:dyDescent="0.2">
      <c r="A249" s="51" t="s">
        <v>366</v>
      </c>
      <c r="B249" s="53">
        <v>0</v>
      </c>
      <c r="C249" s="53">
        <v>0</v>
      </c>
      <c r="D249" s="53">
        <v>25624.51</v>
      </c>
      <c r="E249" s="53">
        <v>0</v>
      </c>
      <c r="F249" s="53">
        <v>50785.94</v>
      </c>
      <c r="G249" s="53">
        <v>0</v>
      </c>
      <c r="H249" s="53">
        <v>0</v>
      </c>
      <c r="I249" s="53">
        <v>0</v>
      </c>
      <c r="J249" s="53">
        <v>10237.950000000001</v>
      </c>
      <c r="K249" s="53">
        <v>0</v>
      </c>
      <c r="L249" s="53">
        <v>7413.82</v>
      </c>
      <c r="M249" s="53">
        <v>0</v>
      </c>
      <c r="N249" s="53">
        <v>0</v>
      </c>
      <c r="O249" s="53">
        <v>0</v>
      </c>
      <c r="P249" s="53">
        <v>0</v>
      </c>
      <c r="Q249" s="53">
        <v>0</v>
      </c>
      <c r="R249" s="53">
        <v>0</v>
      </c>
      <c r="S249" s="53">
        <v>0</v>
      </c>
      <c r="T249" s="53">
        <v>434.35</v>
      </c>
      <c r="U249" s="53">
        <v>0</v>
      </c>
      <c r="V249" s="53">
        <v>10470.16</v>
      </c>
      <c r="W249" s="53">
        <v>0</v>
      </c>
      <c r="X249" s="53">
        <v>4847.82</v>
      </c>
      <c r="Y249" s="53">
        <v>16383.42</v>
      </c>
      <c r="Z249" s="53">
        <v>697.16</v>
      </c>
      <c r="AA249" s="53">
        <v>0</v>
      </c>
      <c r="AB249" s="53">
        <v>0</v>
      </c>
      <c r="AC249" s="53">
        <v>0</v>
      </c>
      <c r="AD249" s="53">
        <v>0</v>
      </c>
      <c r="AE249" s="51" t="s">
        <v>2609</v>
      </c>
    </row>
    <row r="250" spans="1:31" x14ac:dyDescent="0.2">
      <c r="A250" s="51" t="s">
        <v>367</v>
      </c>
      <c r="B250" s="53">
        <v>6554.12</v>
      </c>
      <c r="C250" s="53">
        <v>0</v>
      </c>
      <c r="D250" s="53">
        <v>996.71</v>
      </c>
      <c r="E250" s="53">
        <v>0</v>
      </c>
      <c r="F250" s="53">
        <v>0</v>
      </c>
      <c r="G250" s="53">
        <v>0</v>
      </c>
      <c r="H250" s="53">
        <v>0</v>
      </c>
      <c r="I250" s="53">
        <v>0</v>
      </c>
      <c r="J250" s="53">
        <v>0</v>
      </c>
      <c r="K250" s="53">
        <v>0</v>
      </c>
      <c r="L250" s="53">
        <v>2401.2600000000002</v>
      </c>
      <c r="M250" s="53">
        <v>1892.12</v>
      </c>
      <c r="N250" s="53">
        <v>0</v>
      </c>
      <c r="O250" s="53">
        <v>7050.71</v>
      </c>
      <c r="P250" s="53">
        <v>6397.71</v>
      </c>
      <c r="Q250" s="53">
        <v>2710.87</v>
      </c>
      <c r="R250" s="53">
        <v>0</v>
      </c>
      <c r="S250" s="53">
        <v>0</v>
      </c>
      <c r="T250" s="53">
        <v>0</v>
      </c>
      <c r="U250" s="53">
        <v>0</v>
      </c>
      <c r="V250" s="53">
        <v>0</v>
      </c>
      <c r="W250" s="53">
        <v>0</v>
      </c>
      <c r="X250" s="53">
        <v>0</v>
      </c>
      <c r="Y250" s="53">
        <v>28066.91</v>
      </c>
      <c r="Z250" s="53">
        <v>14904.7</v>
      </c>
      <c r="AA250" s="53">
        <v>4519.46</v>
      </c>
      <c r="AB250" s="53">
        <v>31469.03</v>
      </c>
      <c r="AC250" s="53">
        <v>0</v>
      </c>
      <c r="AD250" s="53">
        <v>0</v>
      </c>
      <c r="AE250" s="51" t="s">
        <v>2609</v>
      </c>
    </row>
    <row r="251" spans="1:31" x14ac:dyDescent="0.2">
      <c r="A251" s="51" t="s">
        <v>576</v>
      </c>
      <c r="B251" s="53">
        <v>0</v>
      </c>
      <c r="C251" s="53">
        <v>0</v>
      </c>
      <c r="D251" s="53">
        <v>0</v>
      </c>
      <c r="E251" s="53">
        <v>0</v>
      </c>
      <c r="F251" s="53">
        <v>0</v>
      </c>
      <c r="G251" s="53">
        <v>0</v>
      </c>
      <c r="H251" s="53">
        <v>0</v>
      </c>
      <c r="I251" s="53">
        <v>1596.79</v>
      </c>
      <c r="J251" s="53">
        <v>0</v>
      </c>
      <c r="K251" s="53">
        <v>0</v>
      </c>
      <c r="L251" s="53">
        <v>8751.7900000000009</v>
      </c>
      <c r="M251" s="53">
        <v>4195.38</v>
      </c>
      <c r="N251" s="53">
        <v>0</v>
      </c>
      <c r="O251" s="53">
        <v>492.85</v>
      </c>
      <c r="P251" s="53">
        <v>2561.15</v>
      </c>
      <c r="Q251" s="53">
        <v>0</v>
      </c>
      <c r="R251" s="53">
        <v>9367.49</v>
      </c>
      <c r="S251" s="53">
        <v>0</v>
      </c>
      <c r="T251" s="53">
        <v>0</v>
      </c>
      <c r="U251" s="53">
        <v>0</v>
      </c>
      <c r="V251" s="53">
        <v>21469.72</v>
      </c>
      <c r="W251" s="53">
        <v>0</v>
      </c>
      <c r="X251" s="53">
        <v>0</v>
      </c>
      <c r="Y251" s="53">
        <v>0</v>
      </c>
      <c r="Z251" s="53">
        <v>0</v>
      </c>
      <c r="AA251" s="53">
        <v>0</v>
      </c>
      <c r="AB251" s="53">
        <v>0</v>
      </c>
      <c r="AC251" s="53">
        <v>0</v>
      </c>
      <c r="AD251" s="53">
        <v>0</v>
      </c>
      <c r="AE251" s="51" t="s">
        <v>2609</v>
      </c>
    </row>
    <row r="252" spans="1:31" x14ac:dyDescent="0.2">
      <c r="A252" s="51" t="s">
        <v>393</v>
      </c>
      <c r="B252" s="53">
        <v>0</v>
      </c>
      <c r="C252" s="53">
        <v>0</v>
      </c>
      <c r="D252" s="53">
        <v>0</v>
      </c>
      <c r="E252" s="53">
        <v>0</v>
      </c>
      <c r="F252" s="53">
        <v>0</v>
      </c>
      <c r="G252" s="53">
        <v>0</v>
      </c>
      <c r="H252" s="53">
        <v>2027.54</v>
      </c>
      <c r="I252" s="53">
        <v>0</v>
      </c>
      <c r="J252" s="53">
        <v>0</v>
      </c>
      <c r="K252" s="53">
        <v>0</v>
      </c>
      <c r="L252" s="53">
        <v>0</v>
      </c>
      <c r="M252" s="53">
        <v>220.02</v>
      </c>
      <c r="N252" s="53">
        <v>0</v>
      </c>
      <c r="O252" s="53">
        <v>492.85</v>
      </c>
      <c r="P252" s="53">
        <v>33352</v>
      </c>
      <c r="Q252" s="53">
        <v>0</v>
      </c>
      <c r="R252" s="53">
        <v>528.02</v>
      </c>
      <c r="S252" s="53">
        <v>4116.34</v>
      </c>
      <c r="T252" s="53">
        <v>0</v>
      </c>
      <c r="U252" s="53">
        <v>0</v>
      </c>
      <c r="V252" s="53">
        <v>8548.84</v>
      </c>
      <c r="W252" s="53">
        <v>1676.47</v>
      </c>
      <c r="X252" s="53">
        <v>1013.77</v>
      </c>
      <c r="Y252" s="53">
        <v>0</v>
      </c>
      <c r="Z252" s="53">
        <v>0</v>
      </c>
      <c r="AA252" s="53">
        <v>0</v>
      </c>
      <c r="AB252" s="53">
        <v>5930.2</v>
      </c>
      <c r="AC252" s="53">
        <v>0</v>
      </c>
      <c r="AD252" s="53">
        <v>0</v>
      </c>
      <c r="AE252" s="51" t="s">
        <v>2609</v>
      </c>
    </row>
    <row r="253" spans="1:31" x14ac:dyDescent="0.2">
      <c r="A253" s="51" t="s">
        <v>396</v>
      </c>
      <c r="B253" s="53">
        <v>1848.11</v>
      </c>
      <c r="C253" s="53">
        <v>0</v>
      </c>
      <c r="D253" s="53">
        <v>0</v>
      </c>
      <c r="E253" s="53">
        <v>10166.379999999999</v>
      </c>
      <c r="F253" s="53">
        <v>0</v>
      </c>
      <c r="G253" s="53">
        <v>0</v>
      </c>
      <c r="H253" s="53">
        <v>0</v>
      </c>
      <c r="I253" s="53">
        <v>15191.49</v>
      </c>
      <c r="J253" s="53">
        <v>0</v>
      </c>
      <c r="K253" s="53">
        <v>0</v>
      </c>
      <c r="L253" s="53">
        <v>880.03</v>
      </c>
      <c r="M253" s="53">
        <v>0</v>
      </c>
      <c r="N253" s="53">
        <v>0</v>
      </c>
      <c r="O253" s="53">
        <v>492.85</v>
      </c>
      <c r="P253" s="53">
        <v>2191.9299999999998</v>
      </c>
      <c r="Q253" s="53">
        <v>0</v>
      </c>
      <c r="R253" s="53">
        <v>13727.2</v>
      </c>
      <c r="S253" s="53">
        <v>0</v>
      </c>
      <c r="T253" s="53">
        <v>0</v>
      </c>
      <c r="U253" s="53">
        <v>0</v>
      </c>
      <c r="V253" s="53">
        <v>17457.150000000001</v>
      </c>
      <c r="W253" s="53">
        <v>0</v>
      </c>
      <c r="X253" s="53">
        <v>0</v>
      </c>
      <c r="Y253" s="53">
        <v>0</v>
      </c>
      <c r="Z253" s="53">
        <v>0</v>
      </c>
      <c r="AA253" s="53">
        <v>0</v>
      </c>
      <c r="AB253" s="53">
        <v>18019.02</v>
      </c>
      <c r="AC253" s="53">
        <v>0</v>
      </c>
      <c r="AD253" s="53">
        <v>27313.5</v>
      </c>
      <c r="AE253" s="51" t="s">
        <v>2609</v>
      </c>
    </row>
    <row r="254" spans="1:31" x14ac:dyDescent="0.2">
      <c r="A254" s="51" t="s">
        <v>402</v>
      </c>
      <c r="B254" s="53">
        <v>0</v>
      </c>
      <c r="C254" s="53">
        <v>0</v>
      </c>
      <c r="D254" s="53">
        <v>0</v>
      </c>
      <c r="E254" s="53">
        <v>0</v>
      </c>
      <c r="F254" s="53">
        <v>0</v>
      </c>
      <c r="G254" s="53">
        <v>0</v>
      </c>
      <c r="H254" s="53">
        <v>0</v>
      </c>
      <c r="I254" s="53">
        <v>0</v>
      </c>
      <c r="J254" s="53">
        <v>0</v>
      </c>
      <c r="K254" s="53">
        <v>3100.47</v>
      </c>
      <c r="L254" s="53">
        <v>0</v>
      </c>
      <c r="M254" s="53">
        <v>0</v>
      </c>
      <c r="N254" s="53">
        <v>0</v>
      </c>
      <c r="O254" s="53">
        <v>0</v>
      </c>
      <c r="P254" s="53">
        <v>0</v>
      </c>
      <c r="Q254" s="53">
        <v>246.77</v>
      </c>
      <c r="R254" s="53">
        <v>3696.22</v>
      </c>
      <c r="S254" s="53">
        <v>10753.18</v>
      </c>
      <c r="T254" s="53">
        <v>6399.92</v>
      </c>
      <c r="U254" s="53">
        <v>0</v>
      </c>
      <c r="V254" s="53">
        <v>8685.42</v>
      </c>
      <c r="W254" s="53">
        <v>0</v>
      </c>
      <c r="X254" s="53">
        <v>79743.87</v>
      </c>
      <c r="Y254" s="53">
        <v>0</v>
      </c>
      <c r="Z254" s="53">
        <v>0</v>
      </c>
      <c r="AA254" s="53">
        <v>0</v>
      </c>
      <c r="AB254" s="53">
        <v>0</v>
      </c>
      <c r="AC254" s="53">
        <v>0</v>
      </c>
      <c r="AD254" s="53">
        <v>5230.53</v>
      </c>
      <c r="AE254" s="51" t="s">
        <v>2609</v>
      </c>
    </row>
    <row r="255" spans="1:31" x14ac:dyDescent="0.2">
      <c r="A255" s="51" t="s">
        <v>578</v>
      </c>
      <c r="B255" s="53">
        <v>0</v>
      </c>
      <c r="C255" s="53">
        <v>281.37</v>
      </c>
      <c r="D255" s="53">
        <v>1059.1400000000001</v>
      </c>
      <c r="E255" s="53">
        <v>15361.23</v>
      </c>
      <c r="F255" s="53">
        <v>4266.0200000000004</v>
      </c>
      <c r="G255" s="53">
        <v>3868.56</v>
      </c>
      <c r="H255" s="53">
        <v>4365.2700000000004</v>
      </c>
      <c r="I255" s="53">
        <v>0</v>
      </c>
      <c r="J255" s="53">
        <v>9079.58</v>
      </c>
      <c r="K255" s="53">
        <v>0</v>
      </c>
      <c r="L255" s="53">
        <v>2650.72</v>
      </c>
      <c r="M255" s="53">
        <v>4797.46</v>
      </c>
      <c r="N255" s="53">
        <v>0</v>
      </c>
      <c r="O255" s="53">
        <v>2741.37</v>
      </c>
      <c r="P255" s="53">
        <v>5395.06</v>
      </c>
      <c r="Q255" s="53">
        <v>0</v>
      </c>
      <c r="R255" s="53">
        <v>6098.04</v>
      </c>
      <c r="S255" s="53">
        <v>0</v>
      </c>
      <c r="T255" s="53">
        <v>10975.93</v>
      </c>
      <c r="U255" s="53">
        <v>0</v>
      </c>
      <c r="V255" s="53">
        <v>12753.62</v>
      </c>
      <c r="W255" s="53">
        <v>0</v>
      </c>
      <c r="X255" s="53">
        <v>4429.28</v>
      </c>
      <c r="Y255" s="53">
        <v>0</v>
      </c>
      <c r="Z255" s="53">
        <v>0</v>
      </c>
      <c r="AA255" s="53">
        <v>0</v>
      </c>
      <c r="AB255" s="53">
        <v>0</v>
      </c>
      <c r="AC255" s="53">
        <v>0</v>
      </c>
      <c r="AD255" s="53">
        <v>0</v>
      </c>
      <c r="AE255" s="51" t="s">
        <v>2609</v>
      </c>
    </row>
    <row r="256" spans="1:31" x14ac:dyDescent="0.2">
      <c r="A256" s="51" t="s">
        <v>405</v>
      </c>
      <c r="B256" s="53">
        <v>0</v>
      </c>
      <c r="C256" s="53">
        <v>0</v>
      </c>
      <c r="D256" s="53">
        <v>0</v>
      </c>
      <c r="E256" s="53">
        <v>0</v>
      </c>
      <c r="F256" s="53">
        <v>17084</v>
      </c>
      <c r="G256" s="53">
        <v>0</v>
      </c>
      <c r="H256" s="53">
        <v>4625.25</v>
      </c>
      <c r="I256" s="53">
        <v>423.7</v>
      </c>
      <c r="J256" s="53">
        <v>6039.73</v>
      </c>
      <c r="K256" s="53">
        <v>0</v>
      </c>
      <c r="L256" s="53">
        <v>13321.63</v>
      </c>
      <c r="M256" s="53">
        <v>0</v>
      </c>
      <c r="N256" s="53">
        <v>0</v>
      </c>
      <c r="O256" s="53">
        <v>459.27</v>
      </c>
      <c r="P256" s="53">
        <v>20104.259999999998</v>
      </c>
      <c r="Q256" s="53">
        <v>0</v>
      </c>
      <c r="R256" s="53">
        <v>0</v>
      </c>
      <c r="S256" s="53">
        <v>0</v>
      </c>
      <c r="T256" s="53">
        <v>5324.45</v>
      </c>
      <c r="U256" s="53">
        <v>0</v>
      </c>
      <c r="V256" s="53">
        <v>0</v>
      </c>
      <c r="W256" s="53">
        <v>0</v>
      </c>
      <c r="X256" s="53">
        <v>0</v>
      </c>
      <c r="Y256" s="53">
        <v>0</v>
      </c>
      <c r="Z256" s="53">
        <v>0</v>
      </c>
      <c r="AA256" s="53">
        <v>13953.5</v>
      </c>
      <c r="AB256" s="53">
        <v>0</v>
      </c>
      <c r="AC256" s="53">
        <v>0</v>
      </c>
      <c r="AD256" s="53">
        <v>0</v>
      </c>
      <c r="AE256" s="51" t="s">
        <v>2609</v>
      </c>
    </row>
    <row r="257" spans="1:31" x14ac:dyDescent="0.2">
      <c r="A257" s="51" t="s">
        <v>406</v>
      </c>
      <c r="B257" s="53">
        <v>0</v>
      </c>
      <c r="C257" s="53">
        <v>0</v>
      </c>
      <c r="D257" s="53">
        <v>0</v>
      </c>
      <c r="E257" s="53">
        <v>0</v>
      </c>
      <c r="F257" s="53">
        <v>0</v>
      </c>
      <c r="G257" s="53">
        <v>0</v>
      </c>
      <c r="H257" s="53">
        <v>5385.93</v>
      </c>
      <c r="I257" s="53">
        <v>0</v>
      </c>
      <c r="J257" s="53">
        <v>0</v>
      </c>
      <c r="K257" s="53">
        <v>0</v>
      </c>
      <c r="L257" s="53">
        <v>1320</v>
      </c>
      <c r="M257" s="53">
        <v>0</v>
      </c>
      <c r="N257" s="53">
        <v>264.81</v>
      </c>
      <c r="O257" s="53">
        <v>6600</v>
      </c>
      <c r="P257" s="53">
        <v>0</v>
      </c>
      <c r="Q257" s="53">
        <v>0</v>
      </c>
      <c r="R257" s="53">
        <v>0</v>
      </c>
      <c r="S257" s="53">
        <v>6177.73</v>
      </c>
      <c r="T257" s="53">
        <v>2640</v>
      </c>
      <c r="U257" s="53">
        <v>0</v>
      </c>
      <c r="V257" s="53">
        <v>3960</v>
      </c>
      <c r="W257" s="53">
        <v>0</v>
      </c>
      <c r="X257" s="53">
        <v>19226.53</v>
      </c>
      <c r="Y257" s="53">
        <v>0</v>
      </c>
      <c r="Z257" s="53">
        <v>6421.48</v>
      </c>
      <c r="AA257" s="53">
        <v>0</v>
      </c>
      <c r="AB257" s="53">
        <v>0</v>
      </c>
      <c r="AC257" s="53">
        <v>205.02</v>
      </c>
      <c r="AD257" s="53">
        <v>58234.91</v>
      </c>
      <c r="AE257" s="51" t="s">
        <v>2609</v>
      </c>
    </row>
    <row r="258" spans="1:31" x14ac:dyDescent="0.2">
      <c r="A258" s="51" t="s">
        <v>407</v>
      </c>
      <c r="B258" s="53">
        <v>0</v>
      </c>
      <c r="C258" s="53">
        <v>0</v>
      </c>
      <c r="D258" s="53">
        <v>0</v>
      </c>
      <c r="E258" s="53">
        <v>0</v>
      </c>
      <c r="F258" s="53">
        <v>0</v>
      </c>
      <c r="G258" s="53">
        <v>1839.89</v>
      </c>
      <c r="H258" s="53">
        <v>633.58000000000004</v>
      </c>
      <c r="I258" s="53">
        <v>24993.279999999999</v>
      </c>
      <c r="J258" s="53">
        <v>0</v>
      </c>
      <c r="K258" s="53">
        <v>0</v>
      </c>
      <c r="L258" s="53">
        <v>1596.45</v>
      </c>
      <c r="M258" s="53">
        <v>5261.43</v>
      </c>
      <c r="N258" s="53">
        <v>0</v>
      </c>
      <c r="O258" s="53">
        <v>0</v>
      </c>
      <c r="P258" s="53">
        <v>0</v>
      </c>
      <c r="Q258" s="53">
        <v>2600.11</v>
      </c>
      <c r="R258" s="53">
        <v>529.79999999999995</v>
      </c>
      <c r="S258" s="53">
        <v>0</v>
      </c>
      <c r="T258" s="53">
        <v>3999.95</v>
      </c>
      <c r="U258" s="53">
        <v>0</v>
      </c>
      <c r="V258" s="53">
        <v>6044.93</v>
      </c>
      <c r="W258" s="53">
        <v>0</v>
      </c>
      <c r="X258" s="53">
        <v>0</v>
      </c>
      <c r="Y258" s="53">
        <v>0</v>
      </c>
      <c r="Z258" s="53">
        <v>0</v>
      </c>
      <c r="AA258" s="53">
        <v>0</v>
      </c>
      <c r="AB258" s="53">
        <v>0</v>
      </c>
      <c r="AC258" s="53">
        <v>0</v>
      </c>
      <c r="AD258" s="53">
        <v>0</v>
      </c>
      <c r="AE258" s="51" t="s">
        <v>2609</v>
      </c>
    </row>
    <row r="259" spans="1:31" x14ac:dyDescent="0.2">
      <c r="A259" s="51" t="s">
        <v>397</v>
      </c>
      <c r="B259" s="53">
        <v>0</v>
      </c>
      <c r="C259" s="53">
        <v>0</v>
      </c>
      <c r="D259" s="53">
        <v>0</v>
      </c>
      <c r="E259" s="53">
        <v>0</v>
      </c>
      <c r="F259" s="53">
        <v>0</v>
      </c>
      <c r="G259" s="53">
        <v>1320.05</v>
      </c>
      <c r="H259" s="53">
        <v>0</v>
      </c>
      <c r="I259" s="53">
        <v>0</v>
      </c>
      <c r="J259" s="53">
        <v>0</v>
      </c>
      <c r="K259" s="53">
        <v>0</v>
      </c>
      <c r="L259" s="53">
        <v>4279.79</v>
      </c>
      <c r="M259" s="53">
        <v>2515.0500000000002</v>
      </c>
      <c r="N259" s="53">
        <v>0</v>
      </c>
      <c r="O259" s="53">
        <v>27431.91</v>
      </c>
      <c r="P259" s="53">
        <v>0</v>
      </c>
      <c r="Q259" s="53">
        <v>0</v>
      </c>
      <c r="R259" s="53">
        <v>0</v>
      </c>
      <c r="S259" s="53">
        <v>0</v>
      </c>
      <c r="T259" s="53">
        <v>9522.16</v>
      </c>
      <c r="U259" s="53">
        <v>0</v>
      </c>
      <c r="V259" s="53">
        <v>0</v>
      </c>
      <c r="W259" s="53">
        <v>0</v>
      </c>
      <c r="X259" s="53">
        <v>0</v>
      </c>
      <c r="Y259" s="53">
        <v>0</v>
      </c>
      <c r="Z259" s="53">
        <v>0</v>
      </c>
      <c r="AA259" s="53">
        <v>0</v>
      </c>
      <c r="AB259" s="53">
        <v>0</v>
      </c>
      <c r="AC259" s="53">
        <v>0</v>
      </c>
      <c r="AD259" s="53">
        <v>0</v>
      </c>
      <c r="AE259" s="51" t="s">
        <v>2609</v>
      </c>
    </row>
    <row r="260" spans="1:31" x14ac:dyDescent="0.2">
      <c r="A260" s="51" t="s">
        <v>398</v>
      </c>
      <c r="B260" s="53">
        <v>0</v>
      </c>
      <c r="C260" s="53">
        <v>0</v>
      </c>
      <c r="D260" s="53">
        <v>0</v>
      </c>
      <c r="E260" s="53">
        <v>0</v>
      </c>
      <c r="F260" s="53">
        <v>0</v>
      </c>
      <c r="G260" s="53">
        <v>466.44</v>
      </c>
      <c r="H260" s="53">
        <v>0</v>
      </c>
      <c r="I260" s="53">
        <v>0</v>
      </c>
      <c r="J260" s="53">
        <v>0</v>
      </c>
      <c r="K260" s="53">
        <v>2400.79</v>
      </c>
      <c r="L260" s="53">
        <v>3059.75</v>
      </c>
      <c r="M260" s="53">
        <v>0</v>
      </c>
      <c r="N260" s="53">
        <v>0</v>
      </c>
      <c r="O260" s="53">
        <v>9377.7000000000007</v>
      </c>
      <c r="P260" s="53">
        <v>0</v>
      </c>
      <c r="Q260" s="53">
        <v>0</v>
      </c>
      <c r="R260" s="53">
        <v>4562.62</v>
      </c>
      <c r="S260" s="53">
        <v>2875.86</v>
      </c>
      <c r="T260" s="53">
        <v>26445.23</v>
      </c>
      <c r="U260" s="53">
        <v>0</v>
      </c>
      <c r="V260" s="53">
        <v>0</v>
      </c>
      <c r="W260" s="53">
        <v>0</v>
      </c>
      <c r="X260" s="53">
        <v>1500.61</v>
      </c>
      <c r="Y260" s="53">
        <v>0</v>
      </c>
      <c r="Z260" s="53">
        <v>0</v>
      </c>
      <c r="AA260" s="53">
        <v>0</v>
      </c>
      <c r="AB260" s="53">
        <v>0</v>
      </c>
      <c r="AC260" s="53">
        <v>0</v>
      </c>
      <c r="AD260" s="53">
        <v>0</v>
      </c>
      <c r="AE260" s="51" t="s">
        <v>2609</v>
      </c>
    </row>
    <row r="261" spans="1:31" x14ac:dyDescent="0.2">
      <c r="A261" s="51" t="s">
        <v>577</v>
      </c>
      <c r="B261" s="53">
        <v>0</v>
      </c>
      <c r="C261" s="53">
        <v>0</v>
      </c>
      <c r="D261" s="53">
        <v>0</v>
      </c>
      <c r="E261" s="53">
        <v>0</v>
      </c>
      <c r="F261" s="53">
        <v>0</v>
      </c>
      <c r="G261" s="53">
        <v>0</v>
      </c>
      <c r="H261" s="53">
        <v>0</v>
      </c>
      <c r="I261" s="53">
        <v>0</v>
      </c>
      <c r="J261" s="53">
        <v>0</v>
      </c>
      <c r="K261" s="53">
        <v>0</v>
      </c>
      <c r="L261" s="53">
        <v>0</v>
      </c>
      <c r="M261" s="53">
        <v>3815.07</v>
      </c>
      <c r="N261" s="53">
        <v>0</v>
      </c>
      <c r="O261" s="53">
        <v>54340.97</v>
      </c>
      <c r="P261" s="53">
        <v>0</v>
      </c>
      <c r="Q261" s="53">
        <v>0</v>
      </c>
      <c r="R261" s="53">
        <v>0</v>
      </c>
      <c r="S261" s="53">
        <v>9806.4</v>
      </c>
      <c r="T261" s="53">
        <v>9446.1</v>
      </c>
      <c r="U261" s="53">
        <v>0</v>
      </c>
      <c r="V261" s="53">
        <v>0</v>
      </c>
      <c r="W261" s="53">
        <v>12621.35</v>
      </c>
      <c r="X261" s="53">
        <v>8044.92</v>
      </c>
      <c r="Y261" s="53">
        <v>0</v>
      </c>
      <c r="Z261" s="53">
        <v>0</v>
      </c>
      <c r="AA261" s="53">
        <v>0</v>
      </c>
      <c r="AB261" s="53">
        <v>0</v>
      </c>
      <c r="AC261" s="53">
        <v>0</v>
      </c>
      <c r="AD261" s="53">
        <v>0</v>
      </c>
      <c r="AE261" s="51" t="s">
        <v>2609</v>
      </c>
    </row>
    <row r="262" spans="1:31" x14ac:dyDescent="0.2">
      <c r="A262" s="51" t="s">
        <v>383</v>
      </c>
      <c r="B262" s="53">
        <v>0</v>
      </c>
      <c r="C262" s="53">
        <v>339.11</v>
      </c>
      <c r="D262" s="53">
        <v>0</v>
      </c>
      <c r="E262" s="53">
        <v>2093</v>
      </c>
      <c r="F262" s="53">
        <v>3696.22</v>
      </c>
      <c r="G262" s="53">
        <v>0</v>
      </c>
      <c r="H262" s="53">
        <v>0</v>
      </c>
      <c r="I262" s="53">
        <v>3384.45</v>
      </c>
      <c r="J262" s="53">
        <v>0</v>
      </c>
      <c r="K262" s="53">
        <v>0</v>
      </c>
      <c r="L262" s="53">
        <v>0</v>
      </c>
      <c r="M262" s="53">
        <v>7268.83</v>
      </c>
      <c r="N262" s="53">
        <v>0</v>
      </c>
      <c r="O262" s="53">
        <v>10719.28</v>
      </c>
      <c r="P262" s="53">
        <v>0</v>
      </c>
      <c r="Q262" s="53">
        <v>0</v>
      </c>
      <c r="R262" s="53">
        <v>3379.43</v>
      </c>
      <c r="S262" s="53">
        <v>0</v>
      </c>
      <c r="T262" s="53">
        <v>0</v>
      </c>
      <c r="U262" s="53">
        <v>0</v>
      </c>
      <c r="V262" s="53">
        <v>14428.35</v>
      </c>
      <c r="W262" s="53">
        <v>0</v>
      </c>
      <c r="X262" s="53">
        <v>0</v>
      </c>
      <c r="Y262" s="53">
        <v>0</v>
      </c>
      <c r="Z262" s="53">
        <v>12850.29</v>
      </c>
      <c r="AA262" s="53">
        <v>3200</v>
      </c>
      <c r="AB262" s="53">
        <v>0</v>
      </c>
      <c r="AC262" s="53">
        <v>0</v>
      </c>
      <c r="AD262" s="53">
        <v>2977.44</v>
      </c>
      <c r="AE262" s="51" t="s">
        <v>2609</v>
      </c>
    </row>
    <row r="263" spans="1:31" x14ac:dyDescent="0.2">
      <c r="A263" s="51" t="s">
        <v>384</v>
      </c>
      <c r="B263" s="53">
        <v>599.99</v>
      </c>
      <c r="C263" s="53">
        <v>0</v>
      </c>
      <c r="D263" s="53">
        <v>2542.1799999999998</v>
      </c>
      <c r="E263" s="53">
        <v>0</v>
      </c>
      <c r="F263" s="53">
        <v>18822.66</v>
      </c>
      <c r="G263" s="53">
        <v>0</v>
      </c>
      <c r="H263" s="53">
        <v>0</v>
      </c>
      <c r="I263" s="53">
        <v>0</v>
      </c>
      <c r="J263" s="53">
        <v>0</v>
      </c>
      <c r="K263" s="53">
        <v>0</v>
      </c>
      <c r="L263" s="53">
        <v>19093.37</v>
      </c>
      <c r="M263" s="53">
        <v>17044.900000000001</v>
      </c>
      <c r="N263" s="53">
        <v>0</v>
      </c>
      <c r="O263" s="53">
        <v>38821.5</v>
      </c>
      <c r="P263" s="53">
        <v>880.03</v>
      </c>
      <c r="Q263" s="53">
        <v>1599.98</v>
      </c>
      <c r="R263" s="53">
        <v>0</v>
      </c>
      <c r="S263" s="53">
        <v>0</v>
      </c>
      <c r="T263" s="53">
        <v>0</v>
      </c>
      <c r="U263" s="53">
        <v>0</v>
      </c>
      <c r="V263" s="53">
        <v>503.17</v>
      </c>
      <c r="W263" s="53">
        <v>0</v>
      </c>
      <c r="X263" s="53">
        <v>12078.78</v>
      </c>
      <c r="Y263" s="53">
        <v>0</v>
      </c>
      <c r="Z263" s="53">
        <v>0</v>
      </c>
      <c r="AA263" s="53">
        <v>1399.98</v>
      </c>
      <c r="AB263" s="53">
        <v>0</v>
      </c>
      <c r="AC263" s="53">
        <v>0</v>
      </c>
      <c r="AD263" s="53">
        <v>0</v>
      </c>
      <c r="AE263" s="51" t="s">
        <v>2609</v>
      </c>
    </row>
    <row r="264" spans="1:31" x14ac:dyDescent="0.2">
      <c r="A264" s="51" t="s">
        <v>385</v>
      </c>
      <c r="B264" s="53">
        <v>0</v>
      </c>
      <c r="C264" s="53">
        <v>0</v>
      </c>
      <c r="D264" s="53">
        <v>0</v>
      </c>
      <c r="E264" s="53">
        <v>0</v>
      </c>
      <c r="F264" s="53">
        <v>0</v>
      </c>
      <c r="G264" s="53">
        <v>17637.8</v>
      </c>
      <c r="H264" s="53">
        <v>0</v>
      </c>
      <c r="I264" s="53">
        <v>17371.62</v>
      </c>
      <c r="J264" s="53">
        <v>0</v>
      </c>
      <c r="K264" s="53">
        <v>0</v>
      </c>
      <c r="L264" s="53">
        <v>0</v>
      </c>
      <c r="M264" s="53">
        <v>0</v>
      </c>
      <c r="N264" s="53">
        <v>0</v>
      </c>
      <c r="O264" s="53">
        <v>985.69</v>
      </c>
      <c r="P264" s="53">
        <v>27072.82</v>
      </c>
      <c r="Q264" s="53">
        <v>0</v>
      </c>
      <c r="R264" s="53">
        <v>0</v>
      </c>
      <c r="S264" s="53">
        <v>0</v>
      </c>
      <c r="T264" s="53">
        <v>0</v>
      </c>
      <c r="U264" s="53">
        <v>0</v>
      </c>
      <c r="V264" s="53">
        <v>1848.11</v>
      </c>
      <c r="W264" s="53">
        <v>0</v>
      </c>
      <c r="X264" s="53">
        <v>22420.04</v>
      </c>
      <c r="Y264" s="53">
        <v>0</v>
      </c>
      <c r="Z264" s="53">
        <v>0</v>
      </c>
      <c r="AA264" s="53">
        <v>0</v>
      </c>
      <c r="AB264" s="53">
        <v>0</v>
      </c>
      <c r="AC264" s="53">
        <v>0</v>
      </c>
      <c r="AD264" s="53">
        <v>0</v>
      </c>
      <c r="AE264" s="51" t="s">
        <v>2609</v>
      </c>
    </row>
    <row r="265" spans="1:31" x14ac:dyDescent="0.2">
      <c r="A265" s="51" t="s">
        <v>388</v>
      </c>
      <c r="B265" s="53">
        <v>0</v>
      </c>
      <c r="C265" s="53">
        <v>1075.3599999999999</v>
      </c>
      <c r="D265" s="53">
        <v>0</v>
      </c>
      <c r="E265" s="53">
        <v>0</v>
      </c>
      <c r="F265" s="53">
        <v>30365.51</v>
      </c>
      <c r="G265" s="53">
        <v>51672</v>
      </c>
      <c r="H265" s="53">
        <v>0</v>
      </c>
      <c r="I265" s="53">
        <v>18094.21</v>
      </c>
      <c r="J265" s="53">
        <v>0</v>
      </c>
      <c r="K265" s="53">
        <v>0</v>
      </c>
      <c r="L265" s="53">
        <v>10908.71</v>
      </c>
      <c r="M265" s="53">
        <v>0</v>
      </c>
      <c r="N265" s="53">
        <v>0</v>
      </c>
      <c r="O265" s="53">
        <v>13832.25</v>
      </c>
      <c r="P265" s="53">
        <v>1590.43</v>
      </c>
      <c r="Q265" s="53">
        <v>29757.41</v>
      </c>
      <c r="R265" s="53">
        <v>0</v>
      </c>
      <c r="S265" s="53">
        <v>0</v>
      </c>
      <c r="T265" s="53">
        <v>0</v>
      </c>
      <c r="U265" s="53">
        <v>0</v>
      </c>
      <c r="V265" s="53">
        <v>0</v>
      </c>
      <c r="W265" s="53">
        <v>0</v>
      </c>
      <c r="X265" s="53">
        <v>3109.25</v>
      </c>
      <c r="Y265" s="53">
        <v>0</v>
      </c>
      <c r="Z265" s="53">
        <v>32350.49</v>
      </c>
      <c r="AA265" s="53">
        <v>0</v>
      </c>
      <c r="AB265" s="53">
        <v>0</v>
      </c>
      <c r="AC265" s="53">
        <v>0</v>
      </c>
      <c r="AD265" s="53">
        <v>0</v>
      </c>
      <c r="AE265" s="51" t="s">
        <v>2609</v>
      </c>
    </row>
    <row r="266" spans="1:31" x14ac:dyDescent="0.2">
      <c r="A266" s="51" t="s">
        <v>391</v>
      </c>
      <c r="B266" s="53">
        <v>0</v>
      </c>
      <c r="C266" s="53">
        <v>0</v>
      </c>
      <c r="D266" s="53">
        <v>13717.52</v>
      </c>
      <c r="E266" s="53">
        <v>0</v>
      </c>
      <c r="F266" s="53">
        <v>16398.810000000001</v>
      </c>
      <c r="G266" s="53">
        <v>1102.72</v>
      </c>
      <c r="H266" s="53">
        <v>0</v>
      </c>
      <c r="I266" s="53">
        <v>27036.12</v>
      </c>
      <c r="J266" s="53">
        <v>0</v>
      </c>
      <c r="K266" s="53">
        <v>0</v>
      </c>
      <c r="L266" s="53">
        <v>0</v>
      </c>
      <c r="M266" s="53">
        <v>1324.27</v>
      </c>
      <c r="N266" s="53">
        <v>0</v>
      </c>
      <c r="O266" s="53">
        <v>985.69</v>
      </c>
      <c r="P266" s="53">
        <v>21313.53</v>
      </c>
      <c r="Q266" s="53">
        <v>0</v>
      </c>
      <c r="R266" s="53">
        <v>11418.25</v>
      </c>
      <c r="S266" s="53">
        <v>0</v>
      </c>
      <c r="T266" s="53">
        <v>0</v>
      </c>
      <c r="U266" s="53">
        <v>0</v>
      </c>
      <c r="V266" s="53">
        <v>16048.93</v>
      </c>
      <c r="W266" s="53">
        <v>0</v>
      </c>
      <c r="X266" s="53">
        <v>11963.09</v>
      </c>
      <c r="Y266" s="53">
        <v>0</v>
      </c>
      <c r="Z266" s="53">
        <v>2645.42</v>
      </c>
      <c r="AA266" s="53">
        <v>14411.55</v>
      </c>
      <c r="AB266" s="53">
        <v>14955.3</v>
      </c>
      <c r="AC266" s="53">
        <v>63234.04</v>
      </c>
      <c r="AD266" s="53">
        <v>0</v>
      </c>
      <c r="AE266" s="51" t="s">
        <v>2609</v>
      </c>
    </row>
    <row r="267" spans="1:31" x14ac:dyDescent="0.2">
      <c r="A267" s="51" t="s">
        <v>408</v>
      </c>
      <c r="B267" s="53">
        <v>0</v>
      </c>
      <c r="C267" s="53">
        <v>0</v>
      </c>
      <c r="D267" s="53">
        <v>0</v>
      </c>
      <c r="E267" s="53">
        <v>0</v>
      </c>
      <c r="F267" s="53">
        <v>0</v>
      </c>
      <c r="G267" s="53">
        <v>0</v>
      </c>
      <c r="H267" s="53">
        <v>0</v>
      </c>
      <c r="I267" s="53">
        <v>13291.91</v>
      </c>
      <c r="J267" s="53">
        <v>12711.69</v>
      </c>
      <c r="K267" s="53">
        <v>0</v>
      </c>
      <c r="L267" s="53">
        <v>0</v>
      </c>
      <c r="M267" s="53">
        <v>3585.09</v>
      </c>
      <c r="N267" s="53">
        <v>0</v>
      </c>
      <c r="O267" s="53">
        <v>0</v>
      </c>
      <c r="P267" s="53">
        <v>0</v>
      </c>
      <c r="Q267" s="53">
        <v>0</v>
      </c>
      <c r="R267" s="53">
        <v>58898.78</v>
      </c>
      <c r="S267" s="53">
        <v>0</v>
      </c>
      <c r="T267" s="53">
        <v>0</v>
      </c>
      <c r="U267" s="53">
        <v>0</v>
      </c>
      <c r="V267" s="53">
        <v>0</v>
      </c>
      <c r="W267" s="53">
        <v>0</v>
      </c>
      <c r="X267" s="53">
        <v>0</v>
      </c>
      <c r="Y267" s="53">
        <v>0</v>
      </c>
      <c r="Z267" s="53">
        <v>0</v>
      </c>
      <c r="AA267" s="53">
        <v>0</v>
      </c>
      <c r="AB267" s="53">
        <v>0</v>
      </c>
      <c r="AC267" s="53">
        <v>0</v>
      </c>
      <c r="AD267" s="53">
        <v>0</v>
      </c>
      <c r="AE267" s="51" t="s">
        <v>2609</v>
      </c>
    </row>
    <row r="268" spans="1:31" x14ac:dyDescent="0.2">
      <c r="A268" s="51" t="s">
        <v>410</v>
      </c>
      <c r="B268" s="53">
        <v>0</v>
      </c>
      <c r="C268" s="53">
        <v>0</v>
      </c>
      <c r="D268" s="53">
        <v>0</v>
      </c>
      <c r="E268" s="53">
        <v>0</v>
      </c>
      <c r="F268" s="53">
        <v>0</v>
      </c>
      <c r="G268" s="53">
        <v>0</v>
      </c>
      <c r="H268" s="53">
        <v>569.84</v>
      </c>
      <c r="I268" s="53">
        <v>2801.65</v>
      </c>
      <c r="J268" s="53">
        <v>264.01</v>
      </c>
      <c r="K268" s="53">
        <v>2612.44</v>
      </c>
      <c r="L268" s="53">
        <v>6266.18</v>
      </c>
      <c r="M268" s="53">
        <v>27409.66</v>
      </c>
      <c r="N268" s="53">
        <v>0</v>
      </c>
      <c r="O268" s="53">
        <v>12816.57</v>
      </c>
      <c r="P268" s="53">
        <v>2596.35</v>
      </c>
      <c r="Q268" s="53">
        <v>2862.48</v>
      </c>
      <c r="R268" s="53">
        <v>4461.37</v>
      </c>
      <c r="S268" s="53">
        <v>2380.2800000000002</v>
      </c>
      <c r="T268" s="53">
        <v>7301.87</v>
      </c>
      <c r="U268" s="53">
        <v>0</v>
      </c>
      <c r="V268" s="53">
        <v>8457.4</v>
      </c>
      <c r="W268" s="53">
        <v>8303.0499999999993</v>
      </c>
      <c r="X268" s="53">
        <v>13723.21</v>
      </c>
      <c r="Y268" s="53">
        <v>4786.1099999999997</v>
      </c>
      <c r="Z268" s="53">
        <v>875</v>
      </c>
      <c r="AA268" s="53">
        <v>3258.9</v>
      </c>
      <c r="AB268" s="53">
        <v>0</v>
      </c>
      <c r="AC268" s="53">
        <v>1060.29</v>
      </c>
      <c r="AD268" s="53">
        <v>0</v>
      </c>
      <c r="AE268" s="51" t="s">
        <v>2609</v>
      </c>
    </row>
    <row r="269" spans="1:31" x14ac:dyDescent="0.2">
      <c r="A269" s="51" t="s">
        <v>413</v>
      </c>
      <c r="B269" s="53">
        <v>0</v>
      </c>
      <c r="C269" s="53">
        <v>1235.6600000000001</v>
      </c>
      <c r="D269" s="53">
        <v>2744.23</v>
      </c>
      <c r="E269" s="53">
        <v>0</v>
      </c>
      <c r="F269" s="53">
        <v>5023.63</v>
      </c>
      <c r="G269" s="53">
        <v>0</v>
      </c>
      <c r="H269" s="53">
        <v>1584.81</v>
      </c>
      <c r="I269" s="53">
        <v>3528.2</v>
      </c>
      <c r="J269" s="53">
        <v>2517.34</v>
      </c>
      <c r="K269" s="53">
        <v>0</v>
      </c>
      <c r="L269" s="53">
        <v>1678.1</v>
      </c>
      <c r="M269" s="53">
        <v>3774.26</v>
      </c>
      <c r="N269" s="53">
        <v>0</v>
      </c>
      <c r="O269" s="53">
        <v>5827.35</v>
      </c>
      <c r="P269" s="53">
        <v>4855.8</v>
      </c>
      <c r="Q269" s="53">
        <v>0</v>
      </c>
      <c r="R269" s="53">
        <v>11341.57</v>
      </c>
      <c r="S269" s="53">
        <v>4637.8599999999997</v>
      </c>
      <c r="T269" s="53">
        <v>0</v>
      </c>
      <c r="U269" s="53">
        <v>0</v>
      </c>
      <c r="V269" s="53">
        <v>0</v>
      </c>
      <c r="W269" s="53">
        <v>0</v>
      </c>
      <c r="X269" s="53">
        <v>1647.12</v>
      </c>
      <c r="Y269" s="53">
        <v>2930.65</v>
      </c>
      <c r="Z269" s="53">
        <v>14640.37</v>
      </c>
      <c r="AA269" s="53">
        <v>2561.6999999999998</v>
      </c>
      <c r="AB269" s="53">
        <v>0</v>
      </c>
      <c r="AC269" s="53">
        <v>0</v>
      </c>
      <c r="AD269" s="53">
        <v>0</v>
      </c>
      <c r="AE269" s="51" t="s">
        <v>2609</v>
      </c>
    </row>
    <row r="270" spans="1:31" x14ac:dyDescent="0.2">
      <c r="A270" s="51" t="s">
        <v>416</v>
      </c>
      <c r="B270" s="53">
        <v>0</v>
      </c>
      <c r="C270" s="53">
        <v>0</v>
      </c>
      <c r="D270" s="53">
        <v>0</v>
      </c>
      <c r="E270" s="53">
        <v>0</v>
      </c>
      <c r="F270" s="53">
        <v>0</v>
      </c>
      <c r="G270" s="53">
        <v>2754.72</v>
      </c>
      <c r="H270" s="53">
        <v>0</v>
      </c>
      <c r="I270" s="53">
        <v>0</v>
      </c>
      <c r="J270" s="53">
        <v>1165.1099999999999</v>
      </c>
      <c r="K270" s="53">
        <v>3905.1</v>
      </c>
      <c r="L270" s="53">
        <v>988.51</v>
      </c>
      <c r="M270" s="53">
        <v>8092.48</v>
      </c>
      <c r="N270" s="53">
        <v>0</v>
      </c>
      <c r="O270" s="53">
        <v>26340.1</v>
      </c>
      <c r="P270" s="53">
        <v>0</v>
      </c>
      <c r="Q270" s="53">
        <v>1935.05</v>
      </c>
      <c r="R270" s="53">
        <v>3548.63</v>
      </c>
      <c r="S270" s="53">
        <v>8711.09</v>
      </c>
      <c r="T270" s="53">
        <v>0</v>
      </c>
      <c r="U270" s="53">
        <v>0</v>
      </c>
      <c r="V270" s="53">
        <v>2857.71</v>
      </c>
      <c r="W270" s="53">
        <v>0</v>
      </c>
      <c r="X270" s="53">
        <v>0</v>
      </c>
      <c r="Y270" s="53">
        <v>0</v>
      </c>
      <c r="Z270" s="53">
        <v>4586.53</v>
      </c>
      <c r="AA270" s="53">
        <v>13260.83</v>
      </c>
      <c r="AB270" s="53">
        <v>0</v>
      </c>
      <c r="AC270" s="53">
        <v>0</v>
      </c>
      <c r="AD270" s="53">
        <v>0</v>
      </c>
      <c r="AE270" s="51" t="s">
        <v>2609</v>
      </c>
    </row>
    <row r="271" spans="1:31" x14ac:dyDescent="0.2">
      <c r="A271" s="51" t="s">
        <v>417</v>
      </c>
      <c r="B271" s="53">
        <v>0</v>
      </c>
      <c r="C271" s="53">
        <v>0</v>
      </c>
      <c r="D271" s="53">
        <v>0</v>
      </c>
      <c r="E271" s="53">
        <v>0</v>
      </c>
      <c r="F271" s="53">
        <v>0</v>
      </c>
      <c r="G271" s="53">
        <v>0</v>
      </c>
      <c r="H271" s="53">
        <v>2340.96</v>
      </c>
      <c r="I271" s="53">
        <v>2008.13</v>
      </c>
      <c r="J271" s="53">
        <v>0</v>
      </c>
      <c r="K271" s="53">
        <v>4625.12</v>
      </c>
      <c r="L271" s="53">
        <v>8155.71</v>
      </c>
      <c r="M271" s="53">
        <v>6148.54</v>
      </c>
      <c r="N271" s="53">
        <v>0</v>
      </c>
      <c r="O271" s="53">
        <v>4030.2</v>
      </c>
      <c r="P271" s="53">
        <v>0</v>
      </c>
      <c r="Q271" s="53">
        <v>30437.72</v>
      </c>
      <c r="R271" s="53">
        <v>0</v>
      </c>
      <c r="S271" s="53">
        <v>518.13</v>
      </c>
      <c r="T271" s="53">
        <v>2038.74</v>
      </c>
      <c r="U271" s="53">
        <v>0</v>
      </c>
      <c r="V271" s="53">
        <v>1607.26</v>
      </c>
      <c r="W271" s="53">
        <v>12083.15</v>
      </c>
      <c r="X271" s="53">
        <v>52068.9</v>
      </c>
      <c r="Y271" s="53">
        <v>0</v>
      </c>
      <c r="Z271" s="53">
        <v>0</v>
      </c>
      <c r="AA271" s="53">
        <v>3520.36</v>
      </c>
      <c r="AB271" s="53">
        <v>0</v>
      </c>
      <c r="AC271" s="53">
        <v>0</v>
      </c>
      <c r="AD271" s="53">
        <v>0</v>
      </c>
      <c r="AE271" s="51" t="s">
        <v>2609</v>
      </c>
    </row>
    <row r="272" spans="1:31" x14ac:dyDescent="0.2">
      <c r="A272" s="51" t="s">
        <v>418</v>
      </c>
      <c r="B272" s="53">
        <v>4294.8999999999996</v>
      </c>
      <c r="C272" s="53">
        <v>0</v>
      </c>
      <c r="D272" s="53">
        <v>0</v>
      </c>
      <c r="E272" s="53">
        <v>5504.09</v>
      </c>
      <c r="F272" s="53">
        <v>4408.71</v>
      </c>
      <c r="G272" s="53">
        <v>0</v>
      </c>
      <c r="H272" s="53">
        <v>0</v>
      </c>
      <c r="I272" s="53">
        <v>0</v>
      </c>
      <c r="J272" s="53">
        <v>0</v>
      </c>
      <c r="K272" s="53">
        <v>1866.09</v>
      </c>
      <c r="L272" s="53">
        <v>0</v>
      </c>
      <c r="M272" s="53">
        <v>0</v>
      </c>
      <c r="N272" s="53">
        <v>0</v>
      </c>
      <c r="O272" s="53">
        <v>26250.34</v>
      </c>
      <c r="P272" s="53">
        <v>0</v>
      </c>
      <c r="Q272" s="53">
        <v>0</v>
      </c>
      <c r="R272" s="53">
        <v>0</v>
      </c>
      <c r="S272" s="53">
        <v>4654.95</v>
      </c>
      <c r="T272" s="53">
        <v>0</v>
      </c>
      <c r="U272" s="53">
        <v>0</v>
      </c>
      <c r="V272" s="53">
        <v>10996.75</v>
      </c>
      <c r="W272" s="53">
        <v>0</v>
      </c>
      <c r="X272" s="53">
        <v>0</v>
      </c>
      <c r="Y272" s="53">
        <v>0</v>
      </c>
      <c r="Z272" s="53">
        <v>0</v>
      </c>
      <c r="AA272" s="53">
        <v>0</v>
      </c>
      <c r="AB272" s="53">
        <v>0</v>
      </c>
      <c r="AC272" s="53">
        <v>0</v>
      </c>
      <c r="AD272" s="53">
        <v>0</v>
      </c>
      <c r="AE272" s="51" t="s">
        <v>2609</v>
      </c>
    </row>
    <row r="273" spans="1:31" x14ac:dyDescent="0.2">
      <c r="A273" s="51" t="s">
        <v>420</v>
      </c>
      <c r="B273" s="53">
        <v>0</v>
      </c>
      <c r="C273" s="53">
        <v>0</v>
      </c>
      <c r="D273" s="53">
        <v>0</v>
      </c>
      <c r="E273" s="53">
        <v>0</v>
      </c>
      <c r="F273" s="53">
        <v>0</v>
      </c>
      <c r="G273" s="53">
        <v>0</v>
      </c>
      <c r="H273" s="53">
        <v>0</v>
      </c>
      <c r="I273" s="53">
        <v>0</v>
      </c>
      <c r="J273" s="53">
        <v>0</v>
      </c>
      <c r="K273" s="53">
        <v>0</v>
      </c>
      <c r="L273" s="53">
        <v>0</v>
      </c>
      <c r="M273" s="53">
        <v>0</v>
      </c>
      <c r="N273" s="53">
        <v>0</v>
      </c>
      <c r="O273" s="53">
        <v>0</v>
      </c>
      <c r="P273" s="53">
        <v>0</v>
      </c>
      <c r="Q273" s="53">
        <v>0</v>
      </c>
      <c r="R273" s="53">
        <v>0</v>
      </c>
      <c r="S273" s="53">
        <v>0</v>
      </c>
      <c r="T273" s="53">
        <v>0</v>
      </c>
      <c r="U273" s="53">
        <v>0</v>
      </c>
      <c r="V273" s="53">
        <v>0</v>
      </c>
      <c r="W273" s="53">
        <v>0</v>
      </c>
      <c r="X273" s="53">
        <v>0</v>
      </c>
      <c r="Y273" s="53">
        <v>0</v>
      </c>
      <c r="Z273" s="53">
        <v>0</v>
      </c>
      <c r="AA273" s="53">
        <v>0</v>
      </c>
      <c r="AB273" s="53">
        <v>0</v>
      </c>
      <c r="AC273" s="53">
        <v>0</v>
      </c>
      <c r="AD273" s="53">
        <v>0</v>
      </c>
      <c r="AE273" s="51" t="s">
        <v>2609</v>
      </c>
    </row>
    <row r="274" spans="1:31" x14ac:dyDescent="0.2">
      <c r="A274" s="51" t="s">
        <v>927</v>
      </c>
      <c r="B274" s="53">
        <v>0</v>
      </c>
      <c r="C274" s="53">
        <v>0</v>
      </c>
      <c r="D274" s="53">
        <v>0</v>
      </c>
      <c r="E274" s="53">
        <v>0</v>
      </c>
      <c r="F274" s="53">
        <v>0</v>
      </c>
      <c r="G274" s="53">
        <v>0</v>
      </c>
      <c r="H274" s="53">
        <v>0</v>
      </c>
      <c r="I274" s="53">
        <v>0</v>
      </c>
      <c r="J274" s="53">
        <v>0</v>
      </c>
      <c r="K274" s="53">
        <v>0</v>
      </c>
      <c r="L274" s="53">
        <v>0</v>
      </c>
      <c r="M274" s="53">
        <v>0</v>
      </c>
      <c r="N274" s="53">
        <v>0</v>
      </c>
      <c r="O274" s="53">
        <v>0</v>
      </c>
      <c r="P274" s="53">
        <v>0</v>
      </c>
      <c r="Q274" s="53">
        <v>0</v>
      </c>
      <c r="R274" s="53">
        <v>0</v>
      </c>
      <c r="S274" s="53">
        <v>0</v>
      </c>
      <c r="T274" s="53">
        <v>0</v>
      </c>
      <c r="U274" s="53">
        <v>0</v>
      </c>
      <c r="V274" s="53">
        <v>0</v>
      </c>
      <c r="W274" s="53">
        <v>46342.76</v>
      </c>
      <c r="X274" s="53">
        <v>0</v>
      </c>
      <c r="Y274" s="53">
        <v>0</v>
      </c>
      <c r="Z274" s="53">
        <v>0</v>
      </c>
      <c r="AA274" s="53">
        <v>0</v>
      </c>
      <c r="AB274" s="53">
        <v>0</v>
      </c>
      <c r="AC274" s="53">
        <v>0</v>
      </c>
      <c r="AD274" s="53">
        <v>0</v>
      </c>
      <c r="AE274" s="51" t="s">
        <v>2609</v>
      </c>
    </row>
    <row r="275" spans="1:31" x14ac:dyDescent="0.2">
      <c r="A275" s="51" t="s">
        <v>439</v>
      </c>
      <c r="B275" s="53">
        <v>0</v>
      </c>
      <c r="C275" s="53">
        <v>0</v>
      </c>
      <c r="D275" s="53">
        <v>13199.99</v>
      </c>
      <c r="E275" s="53">
        <v>0</v>
      </c>
      <c r="F275" s="53">
        <v>3696.22</v>
      </c>
      <c r="G275" s="53">
        <v>0</v>
      </c>
      <c r="H275" s="53">
        <v>10317.56</v>
      </c>
      <c r="I275" s="53">
        <v>18644.13</v>
      </c>
      <c r="J275" s="53">
        <v>36387.379999999997</v>
      </c>
      <c r="K275" s="53">
        <v>0</v>
      </c>
      <c r="L275" s="53">
        <v>0</v>
      </c>
      <c r="M275" s="53">
        <v>0</v>
      </c>
      <c r="N275" s="53">
        <v>0</v>
      </c>
      <c r="O275" s="53">
        <v>0</v>
      </c>
      <c r="P275" s="53">
        <v>0</v>
      </c>
      <c r="Q275" s="53">
        <v>0</v>
      </c>
      <c r="R275" s="53">
        <v>0</v>
      </c>
      <c r="S275" s="53">
        <v>0</v>
      </c>
      <c r="T275" s="53">
        <v>0</v>
      </c>
      <c r="U275" s="53">
        <v>0</v>
      </c>
      <c r="V275" s="53">
        <v>0</v>
      </c>
      <c r="W275" s="53">
        <v>0</v>
      </c>
      <c r="X275" s="53">
        <v>0</v>
      </c>
      <c r="Y275" s="53">
        <v>0</v>
      </c>
      <c r="Z275" s="53">
        <v>0</v>
      </c>
      <c r="AA275" s="53">
        <v>0</v>
      </c>
      <c r="AB275" s="53">
        <v>0</v>
      </c>
      <c r="AC275" s="53">
        <v>0</v>
      </c>
      <c r="AD275" s="53">
        <v>0</v>
      </c>
      <c r="AE275" s="51" t="s">
        <v>2609</v>
      </c>
    </row>
    <row r="276" spans="1:31" x14ac:dyDescent="0.2">
      <c r="A276" s="51" t="s">
        <v>440</v>
      </c>
      <c r="B276" s="53">
        <v>0</v>
      </c>
      <c r="C276" s="53">
        <v>0</v>
      </c>
      <c r="D276" s="53">
        <v>0</v>
      </c>
      <c r="E276" s="53">
        <v>529.42999999999995</v>
      </c>
      <c r="F276" s="53">
        <v>367.73</v>
      </c>
      <c r="G276" s="53">
        <v>0</v>
      </c>
      <c r="H276" s="53">
        <v>0</v>
      </c>
      <c r="I276" s="53">
        <v>14216.2</v>
      </c>
      <c r="J276" s="53">
        <v>8826.73</v>
      </c>
      <c r="K276" s="53">
        <v>0</v>
      </c>
      <c r="L276" s="53">
        <v>0</v>
      </c>
      <c r="M276" s="53">
        <v>0</v>
      </c>
      <c r="N276" s="53">
        <v>0</v>
      </c>
      <c r="O276" s="53">
        <v>10719.27</v>
      </c>
      <c r="P276" s="53">
        <v>968.03</v>
      </c>
      <c r="Q276" s="53">
        <v>0</v>
      </c>
      <c r="R276" s="53">
        <v>6600.23</v>
      </c>
      <c r="S276" s="53">
        <v>0</v>
      </c>
      <c r="T276" s="53">
        <v>0</v>
      </c>
      <c r="U276" s="53">
        <v>12876.52</v>
      </c>
      <c r="V276" s="53">
        <v>0</v>
      </c>
      <c r="W276" s="53">
        <v>0</v>
      </c>
      <c r="X276" s="53">
        <v>0</v>
      </c>
      <c r="Y276" s="53">
        <v>0</v>
      </c>
      <c r="Z276" s="53">
        <v>20098.86</v>
      </c>
      <c r="AA276" s="53">
        <v>0</v>
      </c>
      <c r="AB276" s="53">
        <v>0</v>
      </c>
      <c r="AC276" s="53">
        <v>0</v>
      </c>
      <c r="AD276" s="53">
        <v>0</v>
      </c>
      <c r="AE276" s="51" t="s">
        <v>2609</v>
      </c>
    </row>
    <row r="277" spans="1:31" x14ac:dyDescent="0.2">
      <c r="A277" s="51" t="s">
        <v>438</v>
      </c>
      <c r="B277" s="53">
        <v>0</v>
      </c>
      <c r="C277" s="53">
        <v>0</v>
      </c>
      <c r="D277" s="53">
        <v>7700.68</v>
      </c>
      <c r="E277" s="53">
        <v>0</v>
      </c>
      <c r="F277" s="53">
        <v>46067.68</v>
      </c>
      <c r="G277" s="53">
        <v>0</v>
      </c>
      <c r="H277" s="53">
        <v>0</v>
      </c>
      <c r="I277" s="53">
        <v>10719.28</v>
      </c>
      <c r="J277" s="53">
        <v>0</v>
      </c>
      <c r="K277" s="53">
        <v>12745.49</v>
      </c>
      <c r="L277" s="53">
        <v>4598.38</v>
      </c>
      <c r="M277" s="53">
        <v>19233.66</v>
      </c>
      <c r="N277" s="53">
        <v>0</v>
      </c>
      <c r="O277" s="53">
        <v>21438.560000000001</v>
      </c>
      <c r="P277" s="53">
        <v>6432.33</v>
      </c>
      <c r="Q277" s="53">
        <v>32784.54</v>
      </c>
      <c r="R277" s="53">
        <v>1848.11</v>
      </c>
      <c r="S277" s="53">
        <v>0</v>
      </c>
      <c r="T277" s="53">
        <v>0</v>
      </c>
      <c r="U277" s="53">
        <v>0</v>
      </c>
      <c r="V277" s="53">
        <v>0</v>
      </c>
      <c r="W277" s="53">
        <v>0</v>
      </c>
      <c r="X277" s="53">
        <v>0</v>
      </c>
      <c r="Y277" s="53">
        <v>54741.23</v>
      </c>
      <c r="Z277" s="53">
        <v>28822.73</v>
      </c>
      <c r="AA277" s="53">
        <v>0</v>
      </c>
      <c r="AB277" s="53">
        <v>0</v>
      </c>
      <c r="AC277" s="53">
        <v>0</v>
      </c>
      <c r="AD277" s="53">
        <v>0</v>
      </c>
      <c r="AE277" s="51" t="s">
        <v>2609</v>
      </c>
    </row>
    <row r="278" spans="1:31" x14ac:dyDescent="0.2">
      <c r="A278" s="51" t="s">
        <v>928</v>
      </c>
      <c r="B278" s="53">
        <v>369.62</v>
      </c>
      <c r="C278" s="53">
        <v>0</v>
      </c>
      <c r="D278" s="53">
        <v>0</v>
      </c>
      <c r="E278" s="53">
        <v>0</v>
      </c>
      <c r="F278" s="53">
        <v>12041.87</v>
      </c>
      <c r="G278" s="53">
        <v>0</v>
      </c>
      <c r="H278" s="53">
        <v>0</v>
      </c>
      <c r="I278" s="53">
        <v>10899.63</v>
      </c>
      <c r="J278" s="53">
        <v>0</v>
      </c>
      <c r="K278" s="53">
        <v>0</v>
      </c>
      <c r="L278" s="53">
        <v>1681.35</v>
      </c>
      <c r="M278" s="53">
        <v>6445.62</v>
      </c>
      <c r="N278" s="53">
        <v>0</v>
      </c>
      <c r="O278" s="53">
        <v>16972.77</v>
      </c>
      <c r="P278" s="53">
        <v>0</v>
      </c>
      <c r="Q278" s="53">
        <v>0</v>
      </c>
      <c r="R278" s="53">
        <v>12367.14</v>
      </c>
      <c r="S278" s="53">
        <v>10604.33</v>
      </c>
      <c r="T278" s="53">
        <v>2009.34</v>
      </c>
      <c r="U278" s="53">
        <v>-882</v>
      </c>
      <c r="V278" s="53">
        <v>0</v>
      </c>
      <c r="W278" s="53">
        <v>0</v>
      </c>
      <c r="X278" s="53">
        <v>11093.83</v>
      </c>
      <c r="Y278" s="53">
        <v>0</v>
      </c>
      <c r="Z278" s="53">
        <v>2957.42</v>
      </c>
      <c r="AA278" s="53">
        <v>0</v>
      </c>
      <c r="AB278" s="53">
        <v>0</v>
      </c>
      <c r="AC278" s="53">
        <v>0</v>
      </c>
      <c r="AD278" s="53">
        <v>0</v>
      </c>
      <c r="AE278" s="51" t="s">
        <v>2609</v>
      </c>
    </row>
    <row r="279" spans="1:31" x14ac:dyDescent="0.2">
      <c r="A279" s="51" t="s">
        <v>421</v>
      </c>
      <c r="B279" s="53">
        <v>0</v>
      </c>
      <c r="C279" s="53">
        <v>10851.23</v>
      </c>
      <c r="D279" s="53">
        <v>11014.13</v>
      </c>
      <c r="E279" s="53">
        <v>0</v>
      </c>
      <c r="F279" s="53">
        <v>17222.55</v>
      </c>
      <c r="G279" s="53">
        <v>0</v>
      </c>
      <c r="H279" s="53">
        <v>2149.96</v>
      </c>
      <c r="I279" s="53">
        <v>7439.71</v>
      </c>
      <c r="J279" s="53">
        <v>0</v>
      </c>
      <c r="K279" s="53">
        <v>0</v>
      </c>
      <c r="L279" s="53">
        <v>0</v>
      </c>
      <c r="M279" s="53">
        <v>17208.05</v>
      </c>
      <c r="N279" s="53">
        <v>0</v>
      </c>
      <c r="O279" s="53">
        <v>26798.19</v>
      </c>
      <c r="P279" s="53">
        <v>-3379.5</v>
      </c>
      <c r="Q279" s="53">
        <v>18354.099999999999</v>
      </c>
      <c r="R279" s="53">
        <v>25559.39</v>
      </c>
      <c r="S279" s="53">
        <v>0</v>
      </c>
      <c r="T279" s="53">
        <v>0</v>
      </c>
      <c r="U279" s="53">
        <v>0</v>
      </c>
      <c r="V279" s="53">
        <v>-2147.09</v>
      </c>
      <c r="W279" s="53">
        <v>0</v>
      </c>
      <c r="X279" s="53">
        <v>7785.38</v>
      </c>
      <c r="Y279" s="53">
        <v>21947.69</v>
      </c>
      <c r="Z279" s="53">
        <v>0</v>
      </c>
      <c r="AA279" s="53">
        <v>40786.089999999997</v>
      </c>
      <c r="AB279" s="53">
        <v>22808.51</v>
      </c>
      <c r="AC279" s="53">
        <v>0</v>
      </c>
      <c r="AD279" s="53">
        <v>0</v>
      </c>
      <c r="AE279" s="51" t="s">
        <v>2609</v>
      </c>
    </row>
    <row r="280" spans="1:31" x14ac:dyDescent="0.2">
      <c r="A280" s="51" t="s">
        <v>426</v>
      </c>
      <c r="B280" s="53">
        <v>-3657.53</v>
      </c>
      <c r="C280" s="53">
        <v>14833.2</v>
      </c>
      <c r="D280" s="53">
        <v>0</v>
      </c>
      <c r="E280" s="53">
        <v>1765.34</v>
      </c>
      <c r="F280" s="53">
        <v>6374.48</v>
      </c>
      <c r="G280" s="53">
        <v>0</v>
      </c>
      <c r="H280" s="53">
        <v>1765.34</v>
      </c>
      <c r="I280" s="53">
        <v>422.43</v>
      </c>
      <c r="J280" s="53">
        <v>0</v>
      </c>
      <c r="K280" s="53">
        <v>15090.77</v>
      </c>
      <c r="L280" s="53">
        <v>0</v>
      </c>
      <c r="M280" s="53">
        <v>0</v>
      </c>
      <c r="N280" s="53">
        <v>0</v>
      </c>
      <c r="O280" s="53">
        <v>0</v>
      </c>
      <c r="P280" s="53">
        <v>2534.58</v>
      </c>
      <c r="Q280" s="53">
        <v>0</v>
      </c>
      <c r="R280" s="53">
        <v>7489.79</v>
      </c>
      <c r="S280" s="53">
        <v>-924.9</v>
      </c>
      <c r="T280" s="53">
        <v>4074.37</v>
      </c>
      <c r="U280" s="53">
        <v>0</v>
      </c>
      <c r="V280" s="53">
        <v>5106.4399999999996</v>
      </c>
      <c r="W280" s="53">
        <v>4094.63</v>
      </c>
      <c r="X280" s="53">
        <v>2217.73</v>
      </c>
      <c r="Y280" s="53">
        <v>30846.2</v>
      </c>
      <c r="Z280" s="53">
        <v>20446.919999999998</v>
      </c>
      <c r="AA280" s="53">
        <v>0</v>
      </c>
      <c r="AB280" s="53">
        <v>0</v>
      </c>
      <c r="AC280" s="53">
        <v>0</v>
      </c>
      <c r="AD280" s="53">
        <v>0</v>
      </c>
      <c r="AE280" s="51" t="s">
        <v>2609</v>
      </c>
    </row>
    <row r="281" spans="1:31" x14ac:dyDescent="0.2">
      <c r="A281" s="51" t="s">
        <v>427</v>
      </c>
      <c r="B281" s="53">
        <v>0</v>
      </c>
      <c r="C281" s="53">
        <v>0</v>
      </c>
      <c r="D281" s="53">
        <v>0</v>
      </c>
      <c r="E281" s="53">
        <v>0</v>
      </c>
      <c r="F281" s="53">
        <v>0</v>
      </c>
      <c r="G281" s="53">
        <v>0</v>
      </c>
      <c r="H281" s="53">
        <v>0</v>
      </c>
      <c r="I281" s="53">
        <v>0</v>
      </c>
      <c r="J281" s="53">
        <v>1689.71</v>
      </c>
      <c r="K281" s="53">
        <v>0</v>
      </c>
      <c r="L281" s="53">
        <v>7910.81</v>
      </c>
      <c r="M281" s="53">
        <v>0</v>
      </c>
      <c r="N281" s="53">
        <v>0</v>
      </c>
      <c r="O281" s="53">
        <v>37517.480000000003</v>
      </c>
      <c r="P281" s="53">
        <v>5951.31</v>
      </c>
      <c r="Q281" s="53">
        <v>0</v>
      </c>
      <c r="R281" s="53">
        <v>1482.72</v>
      </c>
      <c r="S281" s="53">
        <v>23028.43</v>
      </c>
      <c r="T281" s="53">
        <v>0</v>
      </c>
      <c r="U281" s="53">
        <v>0</v>
      </c>
      <c r="V281" s="53">
        <v>0</v>
      </c>
      <c r="W281" s="53">
        <v>0</v>
      </c>
      <c r="X281" s="53">
        <v>4845.7700000000004</v>
      </c>
      <c r="Y281" s="53">
        <v>11413.19</v>
      </c>
      <c r="Z281" s="53">
        <v>0</v>
      </c>
      <c r="AA281" s="53">
        <v>12196.76</v>
      </c>
      <c r="AB281" s="53">
        <v>0</v>
      </c>
      <c r="AC281" s="53">
        <v>2960.96</v>
      </c>
      <c r="AD281" s="53">
        <v>5965.45</v>
      </c>
      <c r="AE281" s="51" t="s">
        <v>2609</v>
      </c>
    </row>
    <row r="282" spans="1:31" x14ac:dyDescent="0.2">
      <c r="A282" s="51" t="s">
        <v>428</v>
      </c>
      <c r="B282" s="53">
        <v>0</v>
      </c>
      <c r="C282" s="53">
        <v>0</v>
      </c>
      <c r="D282" s="53">
        <v>0</v>
      </c>
      <c r="E282" s="53">
        <v>2646.34</v>
      </c>
      <c r="F282" s="53">
        <v>3711</v>
      </c>
      <c r="G282" s="53">
        <v>0</v>
      </c>
      <c r="H282" s="53">
        <v>0</v>
      </c>
      <c r="I282" s="53">
        <v>55263.5</v>
      </c>
      <c r="J282" s="53">
        <v>0</v>
      </c>
      <c r="K282" s="53">
        <v>0</v>
      </c>
      <c r="L282" s="53">
        <v>16734.47</v>
      </c>
      <c r="M282" s="53">
        <v>29260.99</v>
      </c>
      <c r="N282" s="53">
        <v>0</v>
      </c>
      <c r="O282" s="53">
        <v>0</v>
      </c>
      <c r="P282" s="53">
        <v>0</v>
      </c>
      <c r="Q282" s="53">
        <v>0</v>
      </c>
      <c r="R282" s="53">
        <v>3078.45</v>
      </c>
      <c r="S282" s="53">
        <v>19429.7</v>
      </c>
      <c r="T282" s="53">
        <v>0</v>
      </c>
      <c r="U282" s="53">
        <v>-1721</v>
      </c>
      <c r="V282" s="53">
        <v>0</v>
      </c>
      <c r="W282" s="53">
        <v>0</v>
      </c>
      <c r="X282" s="53">
        <v>11987.71</v>
      </c>
      <c r="Y282" s="53">
        <v>40962.46</v>
      </c>
      <c r="Z282" s="53">
        <v>-11337.31</v>
      </c>
      <c r="AA282" s="53">
        <v>0</v>
      </c>
      <c r="AB282" s="53">
        <v>12632.52</v>
      </c>
      <c r="AC282" s="53">
        <v>52772.160000000003</v>
      </c>
      <c r="AD282" s="53">
        <v>0</v>
      </c>
      <c r="AE282" s="51" t="s">
        <v>2609</v>
      </c>
    </row>
    <row r="283" spans="1:31" x14ac:dyDescent="0.2">
      <c r="A283" s="51" t="s">
        <v>947</v>
      </c>
      <c r="B283" s="53">
        <v>-367.08</v>
      </c>
      <c r="C283" s="53">
        <v>0</v>
      </c>
      <c r="D283" s="53">
        <v>4049.91</v>
      </c>
      <c r="E283" s="53">
        <v>264.89999999999998</v>
      </c>
      <c r="F283" s="53">
        <v>0</v>
      </c>
      <c r="G283" s="53">
        <v>0</v>
      </c>
      <c r="H283" s="53">
        <v>5117.75</v>
      </c>
      <c r="I283" s="53">
        <v>0</v>
      </c>
      <c r="J283" s="53">
        <v>10056.1</v>
      </c>
      <c r="K283" s="53">
        <v>0</v>
      </c>
      <c r="L283" s="53">
        <v>6847.82</v>
      </c>
      <c r="M283" s="53">
        <v>0</v>
      </c>
      <c r="N283" s="53">
        <v>0</v>
      </c>
      <c r="O283" s="53">
        <v>7715.6</v>
      </c>
      <c r="P283" s="53">
        <v>1060.29</v>
      </c>
      <c r="Q283" s="53">
        <v>0</v>
      </c>
      <c r="R283" s="53">
        <v>30551.35</v>
      </c>
      <c r="S283" s="53">
        <v>0</v>
      </c>
      <c r="T283" s="53">
        <v>5526.67</v>
      </c>
      <c r="U283" s="53">
        <v>0</v>
      </c>
      <c r="V283" s="53">
        <v>0</v>
      </c>
      <c r="W283" s="53">
        <v>0</v>
      </c>
      <c r="X283" s="53">
        <v>9525.7199999999993</v>
      </c>
      <c r="Y283" s="53">
        <v>21190.92</v>
      </c>
      <c r="Z283" s="53">
        <v>0</v>
      </c>
      <c r="AA283" s="53">
        <v>0</v>
      </c>
      <c r="AB283" s="53">
        <v>0</v>
      </c>
      <c r="AC283" s="53">
        <v>0</v>
      </c>
      <c r="AD283" s="53">
        <v>0</v>
      </c>
      <c r="AE283" s="51" t="s">
        <v>2609</v>
      </c>
    </row>
    <row r="284" spans="1:31" x14ac:dyDescent="0.2">
      <c r="A284" s="51" t="s">
        <v>422</v>
      </c>
      <c r="B284" s="53">
        <v>0</v>
      </c>
      <c r="C284" s="53">
        <v>-926.7</v>
      </c>
      <c r="D284" s="53">
        <v>0</v>
      </c>
      <c r="E284" s="53">
        <v>0</v>
      </c>
      <c r="F284" s="53">
        <v>0</v>
      </c>
      <c r="G284" s="53">
        <v>0</v>
      </c>
      <c r="H284" s="53">
        <v>0</v>
      </c>
      <c r="I284" s="53">
        <v>0</v>
      </c>
      <c r="J284" s="53">
        <v>0</v>
      </c>
      <c r="K284" s="53">
        <v>0</v>
      </c>
      <c r="L284" s="53">
        <v>0</v>
      </c>
      <c r="M284" s="53">
        <v>0</v>
      </c>
      <c r="N284" s="53">
        <v>0</v>
      </c>
      <c r="O284" s="53">
        <v>0</v>
      </c>
      <c r="P284" s="53">
        <v>0</v>
      </c>
      <c r="Q284" s="53">
        <v>0</v>
      </c>
      <c r="R284" s="53">
        <v>0</v>
      </c>
      <c r="S284" s="53">
        <v>3861.97</v>
      </c>
      <c r="T284" s="53">
        <v>7476.77</v>
      </c>
      <c r="U284" s="53">
        <v>0</v>
      </c>
      <c r="V284" s="53">
        <v>15213.63</v>
      </c>
      <c r="W284" s="53">
        <v>0</v>
      </c>
      <c r="X284" s="53">
        <v>2740.39</v>
      </c>
      <c r="Y284" s="53">
        <v>844.86</v>
      </c>
      <c r="Z284" s="53">
        <v>0</v>
      </c>
      <c r="AA284" s="53">
        <v>53247.65</v>
      </c>
      <c r="AB284" s="53">
        <v>0</v>
      </c>
      <c r="AC284" s="53">
        <v>0</v>
      </c>
      <c r="AD284" s="53">
        <v>0</v>
      </c>
      <c r="AE284" s="51" t="s">
        <v>2609</v>
      </c>
    </row>
    <row r="285" spans="1:31" x14ac:dyDescent="0.2">
      <c r="A285" s="51" t="s">
        <v>423</v>
      </c>
      <c r="B285" s="53">
        <v>11908.23</v>
      </c>
      <c r="C285" s="53">
        <v>2679.82</v>
      </c>
      <c r="D285" s="53">
        <v>0</v>
      </c>
      <c r="E285" s="53">
        <v>0</v>
      </c>
      <c r="F285" s="53">
        <v>0</v>
      </c>
      <c r="G285" s="53">
        <v>0</v>
      </c>
      <c r="H285" s="53">
        <v>0</v>
      </c>
      <c r="I285" s="53">
        <v>0</v>
      </c>
      <c r="J285" s="53">
        <v>0</v>
      </c>
      <c r="K285" s="53">
        <v>0</v>
      </c>
      <c r="L285" s="53">
        <v>0</v>
      </c>
      <c r="M285" s="53">
        <v>0</v>
      </c>
      <c r="N285" s="53">
        <v>0</v>
      </c>
      <c r="O285" s="53">
        <v>0</v>
      </c>
      <c r="P285" s="53">
        <v>0</v>
      </c>
      <c r="Q285" s="53">
        <v>0</v>
      </c>
      <c r="R285" s="53">
        <v>8258.09</v>
      </c>
      <c r="S285" s="53">
        <v>8772.5</v>
      </c>
      <c r="T285" s="53">
        <v>0</v>
      </c>
      <c r="U285" s="53">
        <v>0</v>
      </c>
      <c r="V285" s="53">
        <v>0</v>
      </c>
      <c r="W285" s="53">
        <v>0</v>
      </c>
      <c r="X285" s="53">
        <v>9525.7199999999993</v>
      </c>
      <c r="Y285" s="53">
        <v>0</v>
      </c>
      <c r="Z285" s="53">
        <v>0</v>
      </c>
      <c r="AA285" s="53">
        <v>0</v>
      </c>
      <c r="AB285" s="53">
        <v>0</v>
      </c>
      <c r="AC285" s="53">
        <v>22300.25</v>
      </c>
      <c r="AD285" s="53">
        <v>0</v>
      </c>
      <c r="AE285" s="51" t="s">
        <v>2609</v>
      </c>
    </row>
    <row r="286" spans="1:31" x14ac:dyDescent="0.2">
      <c r="A286" s="51" t="s">
        <v>424</v>
      </c>
      <c r="B286" s="53">
        <v>0</v>
      </c>
      <c r="C286" s="53">
        <v>10024.35</v>
      </c>
      <c r="D286" s="53">
        <v>0</v>
      </c>
      <c r="E286" s="53">
        <v>3508.82</v>
      </c>
      <c r="F286" s="53">
        <v>0</v>
      </c>
      <c r="G286" s="53">
        <v>0</v>
      </c>
      <c r="H286" s="53">
        <v>0</v>
      </c>
      <c r="I286" s="53">
        <v>0</v>
      </c>
      <c r="J286" s="53">
        <v>5705.37</v>
      </c>
      <c r="K286" s="53">
        <v>0</v>
      </c>
      <c r="L286" s="53">
        <v>0</v>
      </c>
      <c r="M286" s="53">
        <v>0</v>
      </c>
      <c r="N286" s="53">
        <v>0</v>
      </c>
      <c r="O286" s="53">
        <v>5359.64</v>
      </c>
      <c r="P286" s="53">
        <v>12514.17</v>
      </c>
      <c r="Q286" s="53">
        <v>0</v>
      </c>
      <c r="R286" s="53">
        <v>3779.39</v>
      </c>
      <c r="S286" s="53">
        <v>0</v>
      </c>
      <c r="T286" s="53">
        <v>0</v>
      </c>
      <c r="U286" s="53">
        <v>0</v>
      </c>
      <c r="V286" s="53">
        <v>0</v>
      </c>
      <c r="W286" s="53">
        <v>0</v>
      </c>
      <c r="X286" s="53">
        <v>15579.96</v>
      </c>
      <c r="Y286" s="53">
        <v>6510.97</v>
      </c>
      <c r="Z286" s="53">
        <v>0</v>
      </c>
      <c r="AA286" s="53">
        <v>0</v>
      </c>
      <c r="AB286" s="53">
        <v>0</v>
      </c>
      <c r="AC286" s="53">
        <v>0</v>
      </c>
      <c r="AD286" s="53">
        <v>0</v>
      </c>
      <c r="AE286" s="51" t="s">
        <v>2609</v>
      </c>
    </row>
    <row r="287" spans="1:31" x14ac:dyDescent="0.2">
      <c r="A287" s="51" t="s">
        <v>425</v>
      </c>
      <c r="B287" s="53">
        <v>0</v>
      </c>
      <c r="C287" s="53">
        <v>0</v>
      </c>
      <c r="D287" s="53">
        <v>0</v>
      </c>
      <c r="E287" s="53">
        <v>0</v>
      </c>
      <c r="F287" s="53">
        <v>0</v>
      </c>
      <c r="G287" s="53">
        <v>0</v>
      </c>
      <c r="H287" s="53">
        <v>0</v>
      </c>
      <c r="I287" s="53">
        <v>2956.98</v>
      </c>
      <c r="J287" s="53">
        <v>0</v>
      </c>
      <c r="K287" s="53">
        <v>0</v>
      </c>
      <c r="L287" s="53">
        <v>0</v>
      </c>
      <c r="M287" s="53">
        <v>0</v>
      </c>
      <c r="N287" s="53">
        <v>0</v>
      </c>
      <c r="O287" s="53">
        <v>0</v>
      </c>
      <c r="P287" s="53">
        <v>-10602.86</v>
      </c>
      <c r="Q287" s="53">
        <v>0</v>
      </c>
      <c r="R287" s="53">
        <v>0</v>
      </c>
      <c r="S287" s="53">
        <v>0</v>
      </c>
      <c r="T287" s="53">
        <v>0</v>
      </c>
      <c r="U287" s="53">
        <v>0</v>
      </c>
      <c r="V287" s="53">
        <v>0</v>
      </c>
      <c r="W287" s="53">
        <v>0</v>
      </c>
      <c r="X287" s="53">
        <v>11805.97</v>
      </c>
      <c r="Y287" s="53">
        <v>6793.48</v>
      </c>
      <c r="Z287" s="53">
        <v>0</v>
      </c>
      <c r="AA287" s="53">
        <v>0</v>
      </c>
      <c r="AB287" s="53">
        <v>0</v>
      </c>
      <c r="AC287" s="53">
        <v>0</v>
      </c>
      <c r="AD287" s="53">
        <v>0</v>
      </c>
      <c r="AE287" s="51" t="s">
        <v>2609</v>
      </c>
    </row>
    <row r="288" spans="1:31" x14ac:dyDescent="0.2">
      <c r="A288" s="51" t="s">
        <v>430</v>
      </c>
      <c r="B288" s="53">
        <v>0</v>
      </c>
      <c r="C288" s="53">
        <v>0</v>
      </c>
      <c r="D288" s="53">
        <v>0</v>
      </c>
      <c r="E288" s="53">
        <v>0</v>
      </c>
      <c r="F288" s="53">
        <v>0</v>
      </c>
      <c r="G288" s="53">
        <v>0</v>
      </c>
      <c r="H288" s="53">
        <v>0</v>
      </c>
      <c r="I288" s="53">
        <v>0</v>
      </c>
      <c r="J288" s="53">
        <v>0</v>
      </c>
      <c r="K288" s="53">
        <v>0</v>
      </c>
      <c r="L288" s="53">
        <v>0</v>
      </c>
      <c r="M288" s="53">
        <v>0</v>
      </c>
      <c r="N288" s="53">
        <v>0</v>
      </c>
      <c r="O288" s="53">
        <v>0</v>
      </c>
      <c r="P288" s="53">
        <v>0</v>
      </c>
      <c r="Q288" s="53">
        <v>0</v>
      </c>
      <c r="R288" s="53">
        <v>0</v>
      </c>
      <c r="S288" s="53">
        <v>0</v>
      </c>
      <c r="T288" s="53">
        <v>0</v>
      </c>
      <c r="U288" s="53">
        <v>0</v>
      </c>
      <c r="V288" s="53">
        <v>-2149.4699999999998</v>
      </c>
      <c r="W288" s="53">
        <v>0</v>
      </c>
      <c r="X288" s="53">
        <v>10602.86</v>
      </c>
      <c r="Y288" s="53">
        <v>2149.4699999999998</v>
      </c>
      <c r="Z288" s="53">
        <v>0</v>
      </c>
      <c r="AA288" s="53">
        <v>0</v>
      </c>
      <c r="AB288" s="53">
        <v>0</v>
      </c>
      <c r="AC288" s="53">
        <v>0</v>
      </c>
      <c r="AD288" s="53">
        <v>0</v>
      </c>
      <c r="AE288" s="51" t="s">
        <v>2609</v>
      </c>
    </row>
    <row r="289" spans="1:31" x14ac:dyDescent="0.2">
      <c r="A289" s="51" t="s">
        <v>433</v>
      </c>
      <c r="B289" s="53">
        <v>0</v>
      </c>
      <c r="C289" s="53">
        <v>0</v>
      </c>
      <c r="D289" s="53">
        <v>0</v>
      </c>
      <c r="E289" s="53">
        <v>2650.71</v>
      </c>
      <c r="F289" s="53">
        <v>11971.38</v>
      </c>
      <c r="G289" s="53">
        <v>0</v>
      </c>
      <c r="H289" s="53">
        <v>0</v>
      </c>
      <c r="I289" s="53">
        <v>0</v>
      </c>
      <c r="J289" s="53">
        <v>2526.2800000000002</v>
      </c>
      <c r="K289" s="53">
        <v>0</v>
      </c>
      <c r="L289" s="53">
        <v>4557.01</v>
      </c>
      <c r="M289" s="53">
        <v>0</v>
      </c>
      <c r="N289" s="53">
        <v>0</v>
      </c>
      <c r="O289" s="53">
        <v>0</v>
      </c>
      <c r="P289" s="53">
        <v>0</v>
      </c>
      <c r="Q289" s="53">
        <v>8621.2800000000007</v>
      </c>
      <c r="R289" s="53">
        <v>0</v>
      </c>
      <c r="S289" s="53">
        <v>0</v>
      </c>
      <c r="T289" s="53">
        <v>2837.82</v>
      </c>
      <c r="U289" s="53">
        <v>0</v>
      </c>
      <c r="V289" s="53">
        <v>0</v>
      </c>
      <c r="W289" s="53">
        <v>5053.68</v>
      </c>
      <c r="X289" s="53">
        <v>13653.28</v>
      </c>
      <c r="Y289" s="53">
        <v>0</v>
      </c>
      <c r="Z289" s="53">
        <v>2300.58</v>
      </c>
      <c r="AA289" s="53">
        <v>7022.9</v>
      </c>
      <c r="AB289" s="53">
        <v>0</v>
      </c>
      <c r="AC289" s="53">
        <v>19330.27</v>
      </c>
      <c r="AD289" s="53">
        <v>0</v>
      </c>
      <c r="AE289" s="51" t="s">
        <v>2609</v>
      </c>
    </row>
    <row r="290" spans="1:31" x14ac:dyDescent="0.2">
      <c r="A290" s="51" t="s">
        <v>785</v>
      </c>
      <c r="B290" s="53">
        <v>0</v>
      </c>
      <c r="C290" s="53">
        <v>0</v>
      </c>
      <c r="D290" s="53">
        <v>0</v>
      </c>
      <c r="E290" s="53">
        <v>0</v>
      </c>
      <c r="F290" s="53">
        <v>0</v>
      </c>
      <c r="G290" s="53">
        <v>0</v>
      </c>
      <c r="H290" s="53">
        <v>0</v>
      </c>
      <c r="I290" s="53">
        <v>0</v>
      </c>
      <c r="J290" s="53">
        <v>0</v>
      </c>
      <c r="K290" s="53">
        <v>0</v>
      </c>
      <c r="L290" s="53">
        <v>0</v>
      </c>
      <c r="M290" s="53">
        <v>0</v>
      </c>
      <c r="N290" s="53">
        <v>0</v>
      </c>
      <c r="O290" s="53">
        <v>0</v>
      </c>
      <c r="P290" s="53">
        <v>0</v>
      </c>
      <c r="Q290" s="53">
        <v>0</v>
      </c>
      <c r="R290" s="53">
        <v>0</v>
      </c>
      <c r="S290" s="53">
        <v>0</v>
      </c>
      <c r="T290" s="53">
        <v>0</v>
      </c>
      <c r="U290" s="53">
        <v>0</v>
      </c>
      <c r="V290" s="53">
        <v>-2120.56</v>
      </c>
      <c r="W290" s="53">
        <v>0</v>
      </c>
      <c r="X290" s="53">
        <v>24310.71</v>
      </c>
      <c r="Y290" s="53">
        <v>4771.2700000000004</v>
      </c>
      <c r="Z290" s="53">
        <v>0</v>
      </c>
      <c r="AA290" s="53">
        <v>0</v>
      </c>
      <c r="AB290" s="53">
        <v>0</v>
      </c>
      <c r="AC290" s="53">
        <v>0</v>
      </c>
      <c r="AD290" s="53">
        <v>0</v>
      </c>
      <c r="AE290" s="51" t="s">
        <v>2609</v>
      </c>
    </row>
    <row r="291" spans="1:31" x14ac:dyDescent="0.2">
      <c r="A291" s="51" t="s">
        <v>435</v>
      </c>
      <c r="B291" s="53">
        <v>1397.65</v>
      </c>
      <c r="C291" s="53">
        <v>0</v>
      </c>
      <c r="D291" s="53">
        <v>0</v>
      </c>
      <c r="E291" s="53">
        <v>5244.93</v>
      </c>
      <c r="F291" s="53">
        <v>5544.33</v>
      </c>
      <c r="G291" s="53">
        <v>0</v>
      </c>
      <c r="H291" s="53">
        <v>0</v>
      </c>
      <c r="I291" s="53">
        <v>0</v>
      </c>
      <c r="J291" s="53">
        <v>3780.53</v>
      </c>
      <c r="K291" s="53">
        <v>1165.67</v>
      </c>
      <c r="L291" s="53">
        <v>0</v>
      </c>
      <c r="M291" s="53">
        <v>12214.58</v>
      </c>
      <c r="N291" s="53">
        <v>0</v>
      </c>
      <c r="O291" s="53">
        <v>3224.45</v>
      </c>
      <c r="P291" s="53">
        <v>-1636</v>
      </c>
      <c r="Q291" s="53">
        <v>2699.94</v>
      </c>
      <c r="R291" s="53">
        <v>2930.65</v>
      </c>
      <c r="S291" s="53">
        <v>15617.95</v>
      </c>
      <c r="T291" s="53">
        <v>0</v>
      </c>
      <c r="U291" s="53">
        <v>0</v>
      </c>
      <c r="V291" s="53">
        <v>0</v>
      </c>
      <c r="W291" s="53">
        <v>1800.81</v>
      </c>
      <c r="X291" s="53">
        <v>8074.79</v>
      </c>
      <c r="Y291" s="53">
        <v>3801.86</v>
      </c>
      <c r="Z291" s="53">
        <v>33188.080000000002</v>
      </c>
      <c r="AA291" s="53">
        <v>0</v>
      </c>
      <c r="AB291" s="53">
        <v>3123.14</v>
      </c>
      <c r="AC291" s="53">
        <v>0</v>
      </c>
      <c r="AD291" s="53">
        <v>0</v>
      </c>
      <c r="AE291" s="51" t="s">
        <v>2609</v>
      </c>
    </row>
    <row r="292" spans="1:31" x14ac:dyDescent="0.2">
      <c r="A292" s="51" t="s">
        <v>436</v>
      </c>
      <c r="B292" s="53">
        <v>0</v>
      </c>
      <c r="C292" s="53">
        <v>11827.91</v>
      </c>
      <c r="D292" s="53">
        <v>0</v>
      </c>
      <c r="E292" s="53">
        <v>-2650.72</v>
      </c>
      <c r="F292" s="53">
        <v>16132.39</v>
      </c>
      <c r="G292" s="53">
        <v>0</v>
      </c>
      <c r="H292" s="53">
        <v>3696.22</v>
      </c>
      <c r="I292" s="53">
        <v>18996.75</v>
      </c>
      <c r="J292" s="53">
        <v>0</v>
      </c>
      <c r="K292" s="53">
        <v>-4240.8599999999997</v>
      </c>
      <c r="L292" s="53">
        <v>0</v>
      </c>
      <c r="M292" s="53">
        <v>0</v>
      </c>
      <c r="N292" s="53">
        <v>0</v>
      </c>
      <c r="O292" s="53">
        <v>4241.1499999999996</v>
      </c>
      <c r="P292" s="53">
        <v>0</v>
      </c>
      <c r="Q292" s="53">
        <v>8228.9699999999993</v>
      </c>
      <c r="R292" s="53">
        <v>0</v>
      </c>
      <c r="S292" s="53">
        <v>-2895.91</v>
      </c>
      <c r="T292" s="53">
        <v>0</v>
      </c>
      <c r="U292" s="53">
        <v>0</v>
      </c>
      <c r="V292" s="53">
        <v>9943.2800000000007</v>
      </c>
      <c r="W292" s="53">
        <v>0</v>
      </c>
      <c r="X292" s="53">
        <v>0</v>
      </c>
      <c r="Y292" s="53">
        <v>0</v>
      </c>
      <c r="Z292" s="53">
        <v>0</v>
      </c>
      <c r="AA292" s="53">
        <v>0</v>
      </c>
      <c r="AB292" s="53">
        <v>0</v>
      </c>
      <c r="AC292" s="53">
        <v>0</v>
      </c>
      <c r="AD292" s="53">
        <v>0</v>
      </c>
      <c r="AE292" s="51" t="s">
        <v>2609</v>
      </c>
    </row>
    <row r="293" spans="1:31" x14ac:dyDescent="0.2">
      <c r="A293" s="51" t="s">
        <v>437</v>
      </c>
      <c r="B293" s="53">
        <v>0</v>
      </c>
      <c r="C293" s="53">
        <v>0</v>
      </c>
      <c r="D293" s="53">
        <v>0</v>
      </c>
      <c r="E293" s="53">
        <v>0</v>
      </c>
      <c r="F293" s="53">
        <v>0</v>
      </c>
      <c r="G293" s="53">
        <v>0</v>
      </c>
      <c r="H293" s="53">
        <v>0</v>
      </c>
      <c r="I293" s="53">
        <v>2649</v>
      </c>
      <c r="J293" s="53">
        <v>0</v>
      </c>
      <c r="K293" s="53">
        <v>0</v>
      </c>
      <c r="L293" s="53">
        <v>0</v>
      </c>
      <c r="M293" s="53">
        <v>0</v>
      </c>
      <c r="N293" s="53">
        <v>0</v>
      </c>
      <c r="O293" s="53">
        <v>48013.57</v>
      </c>
      <c r="P293" s="53">
        <v>0</v>
      </c>
      <c r="Q293" s="53">
        <v>0</v>
      </c>
      <c r="R293" s="53">
        <v>0</v>
      </c>
      <c r="S293" s="53">
        <v>0</v>
      </c>
      <c r="T293" s="53">
        <v>0</v>
      </c>
      <c r="U293" s="53">
        <v>0</v>
      </c>
      <c r="V293" s="53">
        <v>0</v>
      </c>
      <c r="W293" s="53">
        <v>0</v>
      </c>
      <c r="X293" s="53">
        <v>0</v>
      </c>
      <c r="Y293" s="53">
        <v>0</v>
      </c>
      <c r="Z293" s="53">
        <v>0</v>
      </c>
      <c r="AA293" s="53">
        <v>0</v>
      </c>
      <c r="AB293" s="53">
        <v>0</v>
      </c>
      <c r="AC293" s="53">
        <v>0</v>
      </c>
      <c r="AD293" s="53">
        <v>0</v>
      </c>
      <c r="AE293" s="51" t="s">
        <v>2609</v>
      </c>
    </row>
    <row r="294" spans="1:31" x14ac:dyDescent="0.2">
      <c r="A294" s="51" t="s">
        <v>441</v>
      </c>
      <c r="B294" s="53">
        <v>0</v>
      </c>
      <c r="C294" s="53">
        <v>0</v>
      </c>
      <c r="D294" s="53">
        <v>0</v>
      </c>
      <c r="E294" s="53">
        <v>1200.7</v>
      </c>
      <c r="F294" s="53">
        <v>0</v>
      </c>
      <c r="G294" s="53">
        <v>0</v>
      </c>
      <c r="H294" s="53">
        <v>5008.25</v>
      </c>
      <c r="I294" s="53">
        <v>1408.14</v>
      </c>
      <c r="J294" s="53">
        <v>0</v>
      </c>
      <c r="K294" s="53">
        <v>15576.97</v>
      </c>
      <c r="L294" s="53">
        <v>0</v>
      </c>
      <c r="M294" s="53">
        <v>5745.6</v>
      </c>
      <c r="N294" s="53">
        <v>0</v>
      </c>
      <c r="O294" s="53">
        <v>5443.98</v>
      </c>
      <c r="P294" s="53">
        <v>0</v>
      </c>
      <c r="Q294" s="53">
        <v>0</v>
      </c>
      <c r="R294" s="53">
        <v>2363.41</v>
      </c>
      <c r="S294" s="53">
        <v>0</v>
      </c>
      <c r="T294" s="53">
        <v>29994.05</v>
      </c>
      <c r="U294" s="53">
        <v>0</v>
      </c>
      <c r="V294" s="53">
        <v>0</v>
      </c>
      <c r="W294" s="53">
        <v>39472.33</v>
      </c>
      <c r="X294" s="53">
        <v>5301.43</v>
      </c>
      <c r="Y294" s="53">
        <v>6758.86</v>
      </c>
      <c r="Z294" s="53">
        <v>0</v>
      </c>
      <c r="AA294" s="53">
        <v>1369.97</v>
      </c>
      <c r="AB294" s="53">
        <v>0</v>
      </c>
      <c r="AC294" s="53">
        <v>32342.09</v>
      </c>
      <c r="AD294" s="53">
        <v>0</v>
      </c>
      <c r="AE294" s="51" t="s">
        <v>2609</v>
      </c>
    </row>
    <row r="295" spans="1:31" x14ac:dyDescent="0.2">
      <c r="A295" s="51" t="s">
        <v>442</v>
      </c>
      <c r="B295" s="53">
        <v>0</v>
      </c>
      <c r="C295" s="53">
        <v>2534.5700000000002</v>
      </c>
      <c r="D295" s="53">
        <v>4232.1099999999997</v>
      </c>
      <c r="E295" s="53">
        <v>15680.4</v>
      </c>
      <c r="F295" s="53">
        <v>21056.720000000001</v>
      </c>
      <c r="G295" s="53">
        <v>0</v>
      </c>
      <c r="H295" s="53">
        <v>1060.29</v>
      </c>
      <c r="I295" s="53">
        <v>3823.12</v>
      </c>
      <c r="J295" s="53">
        <v>0</v>
      </c>
      <c r="K295" s="53">
        <v>0</v>
      </c>
      <c r="L295" s="53">
        <v>1473.8</v>
      </c>
      <c r="M295" s="53">
        <v>3867.04</v>
      </c>
      <c r="N295" s="53">
        <v>0</v>
      </c>
      <c r="O295" s="53">
        <v>16517.78</v>
      </c>
      <c r="P295" s="53">
        <v>3991.06</v>
      </c>
      <c r="Q295" s="53">
        <v>2116.33</v>
      </c>
      <c r="R295" s="53">
        <v>20177.75</v>
      </c>
      <c r="S295" s="53">
        <v>3047.58</v>
      </c>
      <c r="T295" s="53">
        <v>36420.46</v>
      </c>
      <c r="U295" s="53">
        <v>0</v>
      </c>
      <c r="V295" s="53">
        <v>3973.52</v>
      </c>
      <c r="W295" s="53">
        <v>24342.78</v>
      </c>
      <c r="X295" s="53">
        <v>11606.85</v>
      </c>
      <c r="Y295" s="53">
        <v>25936.59</v>
      </c>
      <c r="Z295" s="53">
        <v>0</v>
      </c>
      <c r="AA295" s="53">
        <v>5298.03</v>
      </c>
      <c r="AB295" s="53">
        <v>0</v>
      </c>
      <c r="AC295" s="53">
        <v>37104.980000000003</v>
      </c>
      <c r="AD295" s="53">
        <v>29430.31</v>
      </c>
      <c r="AE295" s="51" t="s">
        <v>2609</v>
      </c>
    </row>
    <row r="296" spans="1:31" x14ac:dyDescent="0.2">
      <c r="A296" s="51" t="s">
        <v>443</v>
      </c>
      <c r="B296" s="53">
        <v>0</v>
      </c>
      <c r="C296" s="53">
        <v>0</v>
      </c>
      <c r="D296" s="53">
        <v>0</v>
      </c>
      <c r="E296" s="53">
        <v>0</v>
      </c>
      <c r="F296" s="53">
        <v>0</v>
      </c>
      <c r="G296" s="53">
        <v>0</v>
      </c>
      <c r="H296" s="53">
        <v>0</v>
      </c>
      <c r="I296" s="53">
        <v>1765.34</v>
      </c>
      <c r="J296" s="53">
        <v>0</v>
      </c>
      <c r="K296" s="53">
        <v>0</v>
      </c>
      <c r="L296" s="53">
        <v>0</v>
      </c>
      <c r="M296" s="53">
        <v>844.86</v>
      </c>
      <c r="N296" s="53">
        <v>0</v>
      </c>
      <c r="O296" s="53">
        <v>22244.43</v>
      </c>
      <c r="P296" s="53">
        <v>1544.41</v>
      </c>
      <c r="Q296" s="53">
        <v>0</v>
      </c>
      <c r="R296" s="53">
        <v>1394.88</v>
      </c>
      <c r="S296" s="53">
        <v>0</v>
      </c>
      <c r="T296" s="53">
        <v>0</v>
      </c>
      <c r="U296" s="53">
        <v>0</v>
      </c>
      <c r="V296" s="53">
        <v>0</v>
      </c>
      <c r="W296" s="53">
        <v>2373.11</v>
      </c>
      <c r="X296" s="53">
        <v>9213.2999999999993</v>
      </c>
      <c r="Y296" s="53">
        <v>14784.98</v>
      </c>
      <c r="Z296" s="53">
        <v>59467.99</v>
      </c>
      <c r="AA296" s="53">
        <v>15165.26</v>
      </c>
      <c r="AB296" s="53">
        <v>0</v>
      </c>
      <c r="AC296" s="53">
        <v>0</v>
      </c>
      <c r="AD296" s="53">
        <v>0</v>
      </c>
      <c r="AE296" s="51" t="s">
        <v>2609</v>
      </c>
    </row>
    <row r="297" spans="1:31" x14ac:dyDescent="0.2">
      <c r="A297" s="51" t="s">
        <v>444</v>
      </c>
      <c r="B297" s="53">
        <v>0</v>
      </c>
      <c r="C297" s="53">
        <v>3696.22</v>
      </c>
      <c r="D297" s="53">
        <v>0</v>
      </c>
      <c r="E297" s="53">
        <v>0</v>
      </c>
      <c r="F297" s="53">
        <v>31084.57</v>
      </c>
      <c r="G297" s="53">
        <v>0</v>
      </c>
      <c r="H297" s="53">
        <v>16045.86</v>
      </c>
      <c r="I297" s="53">
        <v>11798.62</v>
      </c>
      <c r="J297" s="53">
        <v>13572.85</v>
      </c>
      <c r="K297" s="53">
        <v>20376.48</v>
      </c>
      <c r="L297" s="53">
        <v>23707.93</v>
      </c>
      <c r="M297" s="53">
        <v>4287.71</v>
      </c>
      <c r="N297" s="53">
        <v>0</v>
      </c>
      <c r="O297" s="53">
        <v>220.02</v>
      </c>
      <c r="P297" s="53">
        <v>1914.32</v>
      </c>
      <c r="Q297" s="53">
        <v>880.09</v>
      </c>
      <c r="R297" s="53">
        <v>4085.24</v>
      </c>
      <c r="S297" s="53">
        <v>7498.88</v>
      </c>
      <c r="T297" s="53">
        <v>1848.11</v>
      </c>
      <c r="U297" s="53">
        <v>0</v>
      </c>
      <c r="V297" s="53">
        <v>17596.22</v>
      </c>
      <c r="W297" s="53">
        <v>16579.439999999999</v>
      </c>
      <c r="X297" s="53">
        <v>11017.5</v>
      </c>
      <c r="Y297" s="53">
        <v>20974.13</v>
      </c>
      <c r="Z297" s="53">
        <v>17838.169999999998</v>
      </c>
      <c r="AA297" s="53">
        <v>2729.6</v>
      </c>
      <c r="AB297" s="53">
        <v>0</v>
      </c>
      <c r="AC297" s="53">
        <v>0</v>
      </c>
      <c r="AD297" s="53">
        <v>0</v>
      </c>
      <c r="AE297" s="51" t="s">
        <v>2609</v>
      </c>
    </row>
    <row r="298" spans="1:31" x14ac:dyDescent="0.2">
      <c r="A298" s="51" t="s">
        <v>445</v>
      </c>
      <c r="B298" s="53">
        <v>0</v>
      </c>
      <c r="C298" s="53">
        <v>3696.22</v>
      </c>
      <c r="D298" s="53">
        <v>0</v>
      </c>
      <c r="E298" s="53">
        <v>11797.65</v>
      </c>
      <c r="F298" s="53">
        <v>0</v>
      </c>
      <c r="G298" s="53">
        <v>0</v>
      </c>
      <c r="H298" s="53">
        <v>0</v>
      </c>
      <c r="I298" s="53">
        <v>0</v>
      </c>
      <c r="J298" s="53">
        <v>0</v>
      </c>
      <c r="K298" s="53">
        <v>0</v>
      </c>
      <c r="L298" s="53">
        <v>0</v>
      </c>
      <c r="M298" s="53">
        <v>3689.67</v>
      </c>
      <c r="N298" s="53">
        <v>0</v>
      </c>
      <c r="O298" s="53">
        <v>10573.9</v>
      </c>
      <c r="P298" s="53">
        <v>0</v>
      </c>
      <c r="Q298" s="53">
        <v>704.07</v>
      </c>
      <c r="R298" s="53">
        <v>0</v>
      </c>
      <c r="S298" s="53">
        <v>6621.55</v>
      </c>
      <c r="T298" s="53">
        <v>4446.8599999999997</v>
      </c>
      <c r="U298" s="53">
        <v>0</v>
      </c>
      <c r="V298" s="53">
        <v>0</v>
      </c>
      <c r="W298" s="53">
        <v>11356.86</v>
      </c>
      <c r="X298" s="53">
        <v>5301.43</v>
      </c>
      <c r="Y298" s="53">
        <v>24044.42</v>
      </c>
      <c r="Z298" s="53">
        <v>0</v>
      </c>
      <c r="AA298" s="53">
        <v>24758.68</v>
      </c>
      <c r="AB298" s="53">
        <v>0</v>
      </c>
      <c r="AC298" s="53">
        <v>6423.18</v>
      </c>
      <c r="AD298" s="53">
        <v>16407.79</v>
      </c>
      <c r="AE298" s="51" t="s">
        <v>2609</v>
      </c>
    </row>
    <row r="299" spans="1:31" x14ac:dyDescent="0.2">
      <c r="A299" s="51" t="s">
        <v>459</v>
      </c>
      <c r="B299" s="53">
        <v>0</v>
      </c>
      <c r="C299" s="53">
        <v>211.81</v>
      </c>
      <c r="D299" s="53">
        <v>0</v>
      </c>
      <c r="E299" s="53">
        <v>0</v>
      </c>
      <c r="F299" s="53">
        <v>4729.6499999999996</v>
      </c>
      <c r="G299" s="53">
        <v>0</v>
      </c>
      <c r="H299" s="53">
        <v>0</v>
      </c>
      <c r="I299" s="53">
        <v>7279.33</v>
      </c>
      <c r="J299" s="53">
        <v>0</v>
      </c>
      <c r="K299" s="53">
        <v>0</v>
      </c>
      <c r="L299" s="53">
        <v>1482.76</v>
      </c>
      <c r="M299" s="53">
        <v>2143.86</v>
      </c>
      <c r="N299" s="53">
        <v>0</v>
      </c>
      <c r="O299" s="53">
        <v>27617.32</v>
      </c>
      <c r="P299" s="53">
        <v>0</v>
      </c>
      <c r="Q299" s="53">
        <v>6570.06</v>
      </c>
      <c r="R299" s="53">
        <v>5650.25</v>
      </c>
      <c r="S299" s="53">
        <v>5565.34</v>
      </c>
      <c r="T299" s="53">
        <v>1313.78</v>
      </c>
      <c r="U299" s="53">
        <v>0</v>
      </c>
      <c r="V299" s="53">
        <v>3514.05</v>
      </c>
      <c r="W299" s="53">
        <v>7736.59</v>
      </c>
      <c r="X299" s="53">
        <v>7413.57</v>
      </c>
      <c r="Y299" s="53">
        <v>13783.78</v>
      </c>
      <c r="Z299" s="53">
        <v>0</v>
      </c>
      <c r="AA299" s="53">
        <v>5140.7299999999996</v>
      </c>
      <c r="AB299" s="53">
        <v>0</v>
      </c>
      <c r="AC299" s="53">
        <v>0</v>
      </c>
      <c r="AD299" s="53">
        <v>0</v>
      </c>
      <c r="AE299" s="51" t="s">
        <v>2609</v>
      </c>
    </row>
    <row r="300" spans="1:31" x14ac:dyDescent="0.2">
      <c r="A300" s="51" t="s">
        <v>460</v>
      </c>
      <c r="B300" s="53">
        <v>992.26</v>
      </c>
      <c r="C300" s="53">
        <v>0</v>
      </c>
      <c r="D300" s="53">
        <v>0</v>
      </c>
      <c r="E300" s="53">
        <v>0</v>
      </c>
      <c r="F300" s="53">
        <v>0</v>
      </c>
      <c r="G300" s="53">
        <v>0</v>
      </c>
      <c r="H300" s="53">
        <v>0</v>
      </c>
      <c r="I300" s="53">
        <v>0</v>
      </c>
      <c r="J300" s="53">
        <v>0</v>
      </c>
      <c r="K300" s="53">
        <v>0</v>
      </c>
      <c r="L300" s="53">
        <v>0</v>
      </c>
      <c r="M300" s="53">
        <v>0</v>
      </c>
      <c r="N300" s="53">
        <v>0</v>
      </c>
      <c r="O300" s="53">
        <v>21683.35</v>
      </c>
      <c r="P300" s="53">
        <v>0</v>
      </c>
      <c r="Q300" s="53">
        <v>6030.13</v>
      </c>
      <c r="R300" s="53">
        <v>2768.19</v>
      </c>
      <c r="S300" s="53">
        <v>14194.55</v>
      </c>
      <c r="T300" s="53">
        <v>1847.75</v>
      </c>
      <c r="U300" s="53">
        <v>0</v>
      </c>
      <c r="V300" s="53">
        <v>3815.84</v>
      </c>
      <c r="W300" s="53">
        <v>22532.99</v>
      </c>
      <c r="X300" s="53">
        <v>6581.43</v>
      </c>
      <c r="Y300" s="53">
        <v>1116.01</v>
      </c>
      <c r="Z300" s="53">
        <v>17778.330000000002</v>
      </c>
      <c r="AA300" s="53">
        <v>4552.03</v>
      </c>
      <c r="AB300" s="53">
        <v>0</v>
      </c>
      <c r="AC300" s="53">
        <v>0</v>
      </c>
      <c r="AD300" s="53">
        <v>0</v>
      </c>
      <c r="AE300" s="51" t="s">
        <v>2609</v>
      </c>
    </row>
    <row r="301" spans="1:31" x14ac:dyDescent="0.2">
      <c r="A301" s="51" t="s">
        <v>461</v>
      </c>
      <c r="B301" s="53">
        <v>0</v>
      </c>
      <c r="C301" s="53">
        <v>12675.72</v>
      </c>
      <c r="D301" s="53">
        <v>0</v>
      </c>
      <c r="E301" s="53">
        <v>0</v>
      </c>
      <c r="F301" s="53">
        <v>0</v>
      </c>
      <c r="G301" s="53">
        <v>0</v>
      </c>
      <c r="H301" s="53">
        <v>0</v>
      </c>
      <c r="I301" s="53">
        <v>6242.31</v>
      </c>
      <c r="J301" s="53">
        <v>6178.7</v>
      </c>
      <c r="K301" s="53">
        <v>0</v>
      </c>
      <c r="L301" s="53">
        <v>0</v>
      </c>
      <c r="M301" s="53">
        <v>2143.86</v>
      </c>
      <c r="N301" s="53">
        <v>0</v>
      </c>
      <c r="O301" s="53">
        <v>24959.360000000001</v>
      </c>
      <c r="P301" s="53">
        <v>6109.67</v>
      </c>
      <c r="Q301" s="53">
        <v>0</v>
      </c>
      <c r="R301" s="53">
        <v>0</v>
      </c>
      <c r="S301" s="53">
        <v>0</v>
      </c>
      <c r="T301" s="53">
        <v>0</v>
      </c>
      <c r="U301" s="53">
        <v>0</v>
      </c>
      <c r="V301" s="53">
        <v>844.86</v>
      </c>
      <c r="W301" s="53">
        <v>0</v>
      </c>
      <c r="X301" s="53">
        <v>17558.080000000002</v>
      </c>
      <c r="Y301" s="53">
        <v>28277.72</v>
      </c>
      <c r="Z301" s="53">
        <v>529.61</v>
      </c>
      <c r="AA301" s="53">
        <v>0</v>
      </c>
      <c r="AB301" s="53">
        <v>0</v>
      </c>
      <c r="AC301" s="53">
        <v>0</v>
      </c>
      <c r="AD301" s="53">
        <v>0</v>
      </c>
      <c r="AE301" s="51" t="s">
        <v>2609</v>
      </c>
    </row>
    <row r="302" spans="1:31" x14ac:dyDescent="0.2">
      <c r="A302" s="51" t="s">
        <v>462</v>
      </c>
      <c r="B302" s="53">
        <v>0</v>
      </c>
      <c r="C302" s="53">
        <v>0</v>
      </c>
      <c r="D302" s="53">
        <v>0</v>
      </c>
      <c r="E302" s="53">
        <v>0</v>
      </c>
      <c r="F302" s="53">
        <v>0</v>
      </c>
      <c r="G302" s="53">
        <v>0</v>
      </c>
      <c r="H302" s="53">
        <v>0</v>
      </c>
      <c r="I302" s="53">
        <v>10555.11</v>
      </c>
      <c r="J302" s="53">
        <v>639.30999999999995</v>
      </c>
      <c r="K302" s="53">
        <v>0</v>
      </c>
      <c r="L302" s="53">
        <v>0</v>
      </c>
      <c r="M302" s="53">
        <v>0</v>
      </c>
      <c r="N302" s="53">
        <v>0</v>
      </c>
      <c r="O302" s="53">
        <v>1841.96</v>
      </c>
      <c r="P302" s="53">
        <v>739.27</v>
      </c>
      <c r="Q302" s="53">
        <v>18302.13</v>
      </c>
      <c r="R302" s="53">
        <v>0</v>
      </c>
      <c r="S302" s="53">
        <v>0</v>
      </c>
      <c r="T302" s="53">
        <v>20271</v>
      </c>
      <c r="U302" s="53">
        <v>0</v>
      </c>
      <c r="V302" s="53">
        <v>13956.15</v>
      </c>
      <c r="W302" s="53">
        <v>0</v>
      </c>
      <c r="X302" s="53">
        <v>10845.76</v>
      </c>
      <c r="Y302" s="53">
        <v>19009.29</v>
      </c>
      <c r="Z302" s="53">
        <v>16939.27</v>
      </c>
      <c r="AA302" s="53">
        <v>17452.93</v>
      </c>
      <c r="AB302" s="53">
        <v>0</v>
      </c>
      <c r="AC302" s="53">
        <v>0</v>
      </c>
      <c r="AD302" s="53">
        <v>0</v>
      </c>
      <c r="AE302" s="51" t="s">
        <v>2609</v>
      </c>
    </row>
    <row r="303" spans="1:31" x14ac:dyDescent="0.2">
      <c r="A303" s="51" t="s">
        <v>472</v>
      </c>
      <c r="B303" s="53">
        <v>0</v>
      </c>
      <c r="C303" s="53">
        <v>0</v>
      </c>
      <c r="D303" s="53">
        <v>0</v>
      </c>
      <c r="E303" s="53">
        <v>0</v>
      </c>
      <c r="F303" s="53">
        <v>0</v>
      </c>
      <c r="G303" s="53">
        <v>0</v>
      </c>
      <c r="H303" s="53">
        <v>0</v>
      </c>
      <c r="I303" s="53">
        <v>4796.47</v>
      </c>
      <c r="J303" s="53">
        <v>5903.32</v>
      </c>
      <c r="K303" s="53">
        <v>0</v>
      </c>
      <c r="L303" s="53">
        <v>1376.96</v>
      </c>
      <c r="M303" s="53">
        <v>10425.16</v>
      </c>
      <c r="N303" s="53">
        <v>0</v>
      </c>
      <c r="O303" s="53">
        <v>11855.73</v>
      </c>
      <c r="P303" s="53">
        <v>17770.68</v>
      </c>
      <c r="Q303" s="53">
        <v>5301.45</v>
      </c>
      <c r="R303" s="53">
        <v>1848.11</v>
      </c>
      <c r="S303" s="53">
        <v>0</v>
      </c>
      <c r="T303" s="53">
        <v>8968.16</v>
      </c>
      <c r="U303" s="53">
        <v>0</v>
      </c>
      <c r="V303" s="53">
        <v>7940.35</v>
      </c>
      <c r="W303" s="53">
        <v>3696.22</v>
      </c>
      <c r="X303" s="53">
        <v>5301.43</v>
      </c>
      <c r="Y303" s="53">
        <v>2112.14</v>
      </c>
      <c r="Z303" s="53">
        <v>12886.36</v>
      </c>
      <c r="AA303" s="53">
        <v>0</v>
      </c>
      <c r="AB303" s="53">
        <v>0</v>
      </c>
      <c r="AC303" s="53">
        <v>0</v>
      </c>
      <c r="AD303" s="53">
        <v>0</v>
      </c>
      <c r="AE303" s="51" t="s">
        <v>2609</v>
      </c>
    </row>
    <row r="304" spans="1:31" x14ac:dyDescent="0.2">
      <c r="A304" s="51" t="s">
        <v>474</v>
      </c>
      <c r="B304" s="53">
        <v>0</v>
      </c>
      <c r="C304" s="53">
        <v>167.21</v>
      </c>
      <c r="D304" s="53">
        <v>0</v>
      </c>
      <c r="E304" s="53">
        <v>0</v>
      </c>
      <c r="F304" s="53">
        <v>0</v>
      </c>
      <c r="G304" s="53">
        <v>0</v>
      </c>
      <c r="H304" s="53">
        <v>0</v>
      </c>
      <c r="I304" s="53">
        <v>440</v>
      </c>
      <c r="J304" s="53">
        <v>0</v>
      </c>
      <c r="K304" s="53">
        <v>0</v>
      </c>
      <c r="L304" s="53">
        <v>0</v>
      </c>
      <c r="M304" s="53">
        <v>0</v>
      </c>
      <c r="N304" s="53">
        <v>0</v>
      </c>
      <c r="O304" s="53">
        <v>15006.99</v>
      </c>
      <c r="P304" s="53">
        <v>4224.3</v>
      </c>
      <c r="Q304" s="53">
        <v>0</v>
      </c>
      <c r="R304" s="53">
        <v>880.03</v>
      </c>
      <c r="S304" s="53">
        <v>0</v>
      </c>
      <c r="T304" s="53">
        <v>0</v>
      </c>
      <c r="U304" s="53">
        <v>0</v>
      </c>
      <c r="V304" s="53">
        <v>0</v>
      </c>
      <c r="W304" s="53">
        <v>0</v>
      </c>
      <c r="X304" s="53">
        <v>5301.43</v>
      </c>
      <c r="Y304" s="53">
        <v>35552.080000000002</v>
      </c>
      <c r="Z304" s="53">
        <v>41125.519999999997</v>
      </c>
      <c r="AA304" s="53">
        <v>1112.8499999999999</v>
      </c>
      <c r="AB304" s="53">
        <v>0</v>
      </c>
      <c r="AC304" s="53">
        <v>0</v>
      </c>
      <c r="AD304" s="53">
        <v>0</v>
      </c>
      <c r="AE304" s="51" t="s">
        <v>2609</v>
      </c>
    </row>
    <row r="305" spans="1:31" x14ac:dyDescent="0.2">
      <c r="A305" s="51" t="s">
        <v>475</v>
      </c>
      <c r="B305" s="53">
        <v>0</v>
      </c>
      <c r="C305" s="53">
        <v>0</v>
      </c>
      <c r="D305" s="53">
        <v>2716.84</v>
      </c>
      <c r="E305" s="53">
        <v>0</v>
      </c>
      <c r="F305" s="53">
        <v>13013.11</v>
      </c>
      <c r="G305" s="53">
        <v>0</v>
      </c>
      <c r="H305" s="53">
        <v>0</v>
      </c>
      <c r="I305" s="53">
        <v>0</v>
      </c>
      <c r="J305" s="53">
        <v>0</v>
      </c>
      <c r="K305" s="53">
        <v>0</v>
      </c>
      <c r="L305" s="53">
        <v>6225.4</v>
      </c>
      <c r="M305" s="53">
        <v>2517.63</v>
      </c>
      <c r="N305" s="53">
        <v>0</v>
      </c>
      <c r="O305" s="53">
        <v>0</v>
      </c>
      <c r="P305" s="53">
        <v>1147.47</v>
      </c>
      <c r="Q305" s="53">
        <v>15480.79</v>
      </c>
      <c r="R305" s="53">
        <v>1212.73</v>
      </c>
      <c r="S305" s="53">
        <v>13364.43</v>
      </c>
      <c r="T305" s="53">
        <v>0</v>
      </c>
      <c r="U305" s="53">
        <v>0</v>
      </c>
      <c r="V305" s="53">
        <v>1017.32</v>
      </c>
      <c r="W305" s="53">
        <v>8495.32</v>
      </c>
      <c r="X305" s="53">
        <v>10509.3</v>
      </c>
      <c r="Y305" s="53">
        <v>24936.86</v>
      </c>
      <c r="Z305" s="53">
        <v>1411.62</v>
      </c>
      <c r="AA305" s="53">
        <v>10137.73</v>
      </c>
      <c r="AB305" s="53">
        <v>0</v>
      </c>
      <c r="AC305" s="53">
        <v>30742.91</v>
      </c>
      <c r="AD305" s="53">
        <v>161.41999999999999</v>
      </c>
      <c r="AE305" s="51" t="s">
        <v>2609</v>
      </c>
    </row>
    <row r="306" spans="1:31" x14ac:dyDescent="0.2">
      <c r="A306" s="51" t="s">
        <v>446</v>
      </c>
      <c r="B306" s="53">
        <v>0</v>
      </c>
      <c r="C306" s="53">
        <v>0</v>
      </c>
      <c r="D306" s="53">
        <v>8142.75</v>
      </c>
      <c r="E306" s="53">
        <v>0</v>
      </c>
      <c r="F306" s="53">
        <v>11506.36</v>
      </c>
      <c r="G306" s="53">
        <v>0</v>
      </c>
      <c r="H306" s="53">
        <v>0</v>
      </c>
      <c r="I306" s="53">
        <v>4159.66</v>
      </c>
      <c r="J306" s="53">
        <v>0</v>
      </c>
      <c r="K306" s="53">
        <v>1267.29</v>
      </c>
      <c r="L306" s="53">
        <v>3711.22</v>
      </c>
      <c r="M306" s="53">
        <v>0</v>
      </c>
      <c r="N306" s="53">
        <v>0</v>
      </c>
      <c r="O306" s="53">
        <v>608.57000000000005</v>
      </c>
      <c r="P306" s="53">
        <v>1194.8599999999999</v>
      </c>
      <c r="Q306" s="53">
        <v>0</v>
      </c>
      <c r="R306" s="53">
        <v>5118.25</v>
      </c>
      <c r="S306" s="53">
        <v>0</v>
      </c>
      <c r="T306" s="53">
        <v>2365.6999999999998</v>
      </c>
      <c r="U306" s="53">
        <v>0</v>
      </c>
      <c r="V306" s="53">
        <v>16516.62</v>
      </c>
      <c r="W306" s="53">
        <v>0</v>
      </c>
      <c r="X306" s="53">
        <v>9525.7099999999991</v>
      </c>
      <c r="Y306" s="53">
        <v>16157.32</v>
      </c>
      <c r="Z306" s="53">
        <v>0</v>
      </c>
      <c r="AA306" s="53">
        <v>6104.13</v>
      </c>
      <c r="AB306" s="53">
        <v>0</v>
      </c>
      <c r="AC306" s="53">
        <v>0</v>
      </c>
      <c r="AD306" s="53">
        <v>0</v>
      </c>
      <c r="AE306" s="51" t="s">
        <v>2609</v>
      </c>
    </row>
    <row r="307" spans="1:31" x14ac:dyDescent="0.2">
      <c r="A307" s="51" t="s">
        <v>447</v>
      </c>
      <c r="B307" s="53">
        <v>0</v>
      </c>
      <c r="C307" s="53">
        <v>0</v>
      </c>
      <c r="D307" s="53">
        <v>0</v>
      </c>
      <c r="E307" s="53">
        <v>0</v>
      </c>
      <c r="F307" s="53">
        <v>2650.72</v>
      </c>
      <c r="G307" s="53">
        <v>0</v>
      </c>
      <c r="H307" s="53">
        <v>2650.72</v>
      </c>
      <c r="I307" s="53">
        <v>0</v>
      </c>
      <c r="J307" s="53">
        <v>0</v>
      </c>
      <c r="K307" s="53">
        <v>2471.27</v>
      </c>
      <c r="L307" s="53">
        <v>9282.5499999999993</v>
      </c>
      <c r="M307" s="53">
        <v>0</v>
      </c>
      <c r="N307" s="53">
        <v>0</v>
      </c>
      <c r="O307" s="53">
        <v>6007.38</v>
      </c>
      <c r="P307" s="53">
        <v>0</v>
      </c>
      <c r="Q307" s="53">
        <v>0</v>
      </c>
      <c r="R307" s="53">
        <v>3610.06</v>
      </c>
      <c r="S307" s="53">
        <v>5069.1400000000003</v>
      </c>
      <c r="T307" s="53">
        <v>1749.31</v>
      </c>
      <c r="U307" s="53">
        <v>0</v>
      </c>
      <c r="V307" s="53">
        <v>7154.34</v>
      </c>
      <c r="W307" s="53">
        <v>0</v>
      </c>
      <c r="X307" s="53">
        <v>5301.43</v>
      </c>
      <c r="Y307" s="53">
        <v>38841.89</v>
      </c>
      <c r="Z307" s="53">
        <v>0</v>
      </c>
      <c r="AA307" s="53">
        <v>18312.419999999998</v>
      </c>
      <c r="AB307" s="53">
        <v>0</v>
      </c>
      <c r="AC307" s="53">
        <v>0</v>
      </c>
      <c r="AD307" s="53">
        <v>0</v>
      </c>
      <c r="AE307" s="51" t="s">
        <v>2609</v>
      </c>
    </row>
    <row r="308" spans="1:31" x14ac:dyDescent="0.2">
      <c r="A308" s="51" t="s">
        <v>448</v>
      </c>
      <c r="B308" s="53">
        <v>0</v>
      </c>
      <c r="C308" s="53">
        <v>0</v>
      </c>
      <c r="D308" s="53">
        <v>3696.22</v>
      </c>
      <c r="E308" s="53">
        <v>0</v>
      </c>
      <c r="F308" s="53">
        <v>0</v>
      </c>
      <c r="G308" s="53">
        <v>0</v>
      </c>
      <c r="H308" s="53">
        <v>0</v>
      </c>
      <c r="I308" s="53">
        <v>3973.52</v>
      </c>
      <c r="J308" s="53">
        <v>3530.69</v>
      </c>
      <c r="K308" s="53">
        <v>0</v>
      </c>
      <c r="L308" s="53">
        <v>0</v>
      </c>
      <c r="M308" s="53">
        <v>0</v>
      </c>
      <c r="N308" s="53">
        <v>0</v>
      </c>
      <c r="O308" s="53">
        <v>1390</v>
      </c>
      <c r="P308" s="53">
        <v>0</v>
      </c>
      <c r="Q308" s="53">
        <v>0</v>
      </c>
      <c r="R308" s="53">
        <v>7188.16</v>
      </c>
      <c r="S308" s="53">
        <v>0</v>
      </c>
      <c r="T308" s="53">
        <v>15923.02</v>
      </c>
      <c r="U308" s="53">
        <v>0</v>
      </c>
      <c r="V308" s="53">
        <v>6605.85</v>
      </c>
      <c r="W308" s="53">
        <v>0</v>
      </c>
      <c r="X308" s="53">
        <v>11637.86</v>
      </c>
      <c r="Y308" s="53">
        <v>27158.34</v>
      </c>
      <c r="Z308" s="53">
        <v>0</v>
      </c>
      <c r="AA308" s="53">
        <v>10710.78</v>
      </c>
      <c r="AB308" s="53">
        <v>0</v>
      </c>
      <c r="AC308" s="53">
        <v>0</v>
      </c>
      <c r="AD308" s="53">
        <v>0</v>
      </c>
      <c r="AE308" s="51" t="s">
        <v>2609</v>
      </c>
    </row>
    <row r="309" spans="1:31" x14ac:dyDescent="0.2">
      <c r="A309" s="51" t="s">
        <v>930</v>
      </c>
      <c r="B309" s="53">
        <v>0</v>
      </c>
      <c r="C309" s="53">
        <v>0</v>
      </c>
      <c r="D309" s="53">
        <v>7832.48</v>
      </c>
      <c r="E309" s="53">
        <v>0</v>
      </c>
      <c r="F309" s="53">
        <v>14784.88</v>
      </c>
      <c r="G309" s="53">
        <v>0</v>
      </c>
      <c r="H309" s="53">
        <v>0</v>
      </c>
      <c r="I309" s="53">
        <v>11690.12</v>
      </c>
      <c r="J309" s="53">
        <v>3616.03</v>
      </c>
      <c r="K309" s="53">
        <v>0</v>
      </c>
      <c r="L309" s="53">
        <v>741.36</v>
      </c>
      <c r="M309" s="53">
        <v>750.7</v>
      </c>
      <c r="N309" s="53">
        <v>0</v>
      </c>
      <c r="O309" s="53">
        <v>12326.2</v>
      </c>
      <c r="P309" s="53">
        <v>0</v>
      </c>
      <c r="Q309" s="53">
        <v>0</v>
      </c>
      <c r="R309" s="53">
        <v>4602.6400000000003</v>
      </c>
      <c r="S309" s="53">
        <v>3876.32</v>
      </c>
      <c r="T309" s="53">
        <v>0</v>
      </c>
      <c r="U309" s="53">
        <v>0</v>
      </c>
      <c r="V309" s="53">
        <v>530.14</v>
      </c>
      <c r="W309" s="53">
        <v>2012.34</v>
      </c>
      <c r="X309" s="53">
        <v>5301.43</v>
      </c>
      <c r="Y309" s="53">
        <v>32348.52</v>
      </c>
      <c r="Z309" s="53">
        <v>0</v>
      </c>
      <c r="AA309" s="53">
        <v>0</v>
      </c>
      <c r="AB309" s="53">
        <v>0</v>
      </c>
      <c r="AC309" s="53">
        <v>0</v>
      </c>
      <c r="AD309" s="53">
        <v>0</v>
      </c>
      <c r="AE309" s="51" t="s">
        <v>2609</v>
      </c>
    </row>
    <row r="310" spans="1:31" x14ac:dyDescent="0.2">
      <c r="A310" s="51" t="s">
        <v>466</v>
      </c>
      <c r="B310" s="53">
        <v>0</v>
      </c>
      <c r="C310" s="53">
        <v>0</v>
      </c>
      <c r="D310" s="53">
        <v>0</v>
      </c>
      <c r="E310" s="53">
        <v>0</v>
      </c>
      <c r="F310" s="53">
        <v>0</v>
      </c>
      <c r="G310" s="53">
        <v>0</v>
      </c>
      <c r="H310" s="53">
        <v>0</v>
      </c>
      <c r="I310" s="53">
        <v>0</v>
      </c>
      <c r="J310" s="53">
        <v>1765.34</v>
      </c>
      <c r="K310" s="53">
        <v>0</v>
      </c>
      <c r="L310" s="53">
        <v>15088.52</v>
      </c>
      <c r="M310" s="53">
        <v>0</v>
      </c>
      <c r="N310" s="53">
        <v>0</v>
      </c>
      <c r="O310" s="53">
        <v>1100.04</v>
      </c>
      <c r="P310" s="53">
        <v>0</v>
      </c>
      <c r="Q310" s="53">
        <v>0</v>
      </c>
      <c r="R310" s="53">
        <v>0</v>
      </c>
      <c r="S310" s="53">
        <v>0</v>
      </c>
      <c r="T310" s="53">
        <v>3834.05</v>
      </c>
      <c r="U310" s="53">
        <v>0</v>
      </c>
      <c r="V310" s="53">
        <v>1857.85</v>
      </c>
      <c r="W310" s="53">
        <v>17980.45</v>
      </c>
      <c r="X310" s="53">
        <v>5301.43</v>
      </c>
      <c r="Y310" s="53">
        <v>4444.3100000000004</v>
      </c>
      <c r="Z310" s="53">
        <v>19435.14</v>
      </c>
      <c r="AA310" s="53">
        <v>5917.5</v>
      </c>
      <c r="AB310" s="53">
        <v>0</v>
      </c>
      <c r="AC310" s="53">
        <v>0</v>
      </c>
      <c r="AD310" s="53">
        <v>0</v>
      </c>
      <c r="AE310" s="51" t="s">
        <v>2609</v>
      </c>
    </row>
    <row r="311" spans="1:31" x14ac:dyDescent="0.2">
      <c r="A311" s="51" t="s">
        <v>467</v>
      </c>
      <c r="B311" s="53">
        <v>0</v>
      </c>
      <c r="C311" s="53">
        <v>0</v>
      </c>
      <c r="D311" s="53">
        <v>0</v>
      </c>
      <c r="E311" s="53">
        <v>0</v>
      </c>
      <c r="F311" s="53">
        <v>0</v>
      </c>
      <c r="G311" s="53">
        <v>0</v>
      </c>
      <c r="H311" s="53">
        <v>0</v>
      </c>
      <c r="I311" s="53">
        <v>10778.34</v>
      </c>
      <c r="J311" s="53">
        <v>0</v>
      </c>
      <c r="K311" s="53">
        <v>0</v>
      </c>
      <c r="L311" s="53">
        <v>3862.14</v>
      </c>
      <c r="M311" s="53">
        <v>3379.43</v>
      </c>
      <c r="N311" s="53">
        <v>0</v>
      </c>
      <c r="O311" s="53">
        <v>2779.39</v>
      </c>
      <c r="P311" s="53">
        <v>0</v>
      </c>
      <c r="Q311" s="53">
        <v>0</v>
      </c>
      <c r="R311" s="53">
        <v>0</v>
      </c>
      <c r="S311" s="53">
        <v>0</v>
      </c>
      <c r="T311" s="53">
        <v>28319.919999999998</v>
      </c>
      <c r="U311" s="53">
        <v>0</v>
      </c>
      <c r="V311" s="53">
        <v>0</v>
      </c>
      <c r="W311" s="53">
        <v>0</v>
      </c>
      <c r="X311" s="53">
        <v>5301.43</v>
      </c>
      <c r="Y311" s="53">
        <v>8662.42</v>
      </c>
      <c r="Z311" s="53">
        <v>1755.09</v>
      </c>
      <c r="AA311" s="53">
        <v>23335.83</v>
      </c>
      <c r="AB311" s="53">
        <v>0</v>
      </c>
      <c r="AC311" s="53">
        <v>8425.65</v>
      </c>
      <c r="AD311" s="53">
        <v>35966.51</v>
      </c>
      <c r="AE311" s="51" t="s">
        <v>2609</v>
      </c>
    </row>
    <row r="312" spans="1:31" x14ac:dyDescent="0.2">
      <c r="A312" s="51" t="s">
        <v>470</v>
      </c>
      <c r="B312" s="53">
        <v>0</v>
      </c>
      <c r="C312" s="53">
        <v>24025.69</v>
      </c>
      <c r="D312" s="53">
        <v>593</v>
      </c>
      <c r="E312" s="53">
        <v>0</v>
      </c>
      <c r="F312" s="53">
        <v>0</v>
      </c>
      <c r="G312" s="53">
        <v>0</v>
      </c>
      <c r="H312" s="53">
        <v>4561.99</v>
      </c>
      <c r="I312" s="53">
        <v>0</v>
      </c>
      <c r="J312" s="53">
        <v>1765.34</v>
      </c>
      <c r="K312" s="53">
        <v>0</v>
      </c>
      <c r="L312" s="53">
        <v>6024.31</v>
      </c>
      <c r="M312" s="53">
        <v>0</v>
      </c>
      <c r="N312" s="53">
        <v>0</v>
      </c>
      <c r="O312" s="53">
        <v>4539.87</v>
      </c>
      <c r="P312" s="53">
        <v>0</v>
      </c>
      <c r="Q312" s="53">
        <v>0</v>
      </c>
      <c r="R312" s="53">
        <v>0</v>
      </c>
      <c r="S312" s="53">
        <v>0</v>
      </c>
      <c r="T312" s="53">
        <v>0</v>
      </c>
      <c r="U312" s="53">
        <v>0</v>
      </c>
      <c r="V312" s="53">
        <v>14779.75</v>
      </c>
      <c r="W312" s="53">
        <v>4118.74</v>
      </c>
      <c r="X312" s="53">
        <v>10196.86</v>
      </c>
      <c r="Y312" s="53">
        <v>18714.84</v>
      </c>
      <c r="Z312" s="53">
        <v>0</v>
      </c>
      <c r="AA312" s="53">
        <v>11584.29</v>
      </c>
      <c r="AB312" s="53">
        <v>0</v>
      </c>
      <c r="AC312" s="53">
        <v>26999.01</v>
      </c>
      <c r="AD312" s="53">
        <v>0</v>
      </c>
      <c r="AE312" s="51" t="s">
        <v>2609</v>
      </c>
    </row>
    <row r="313" spans="1:31" x14ac:dyDescent="0.2">
      <c r="A313" s="51" t="s">
        <v>452</v>
      </c>
      <c r="B313" s="53">
        <v>70.599999999999994</v>
      </c>
      <c r="C313" s="53">
        <v>12606.14</v>
      </c>
      <c r="D313" s="53">
        <v>0</v>
      </c>
      <c r="E313" s="53">
        <v>1324.04</v>
      </c>
      <c r="F313" s="53">
        <v>1374.46</v>
      </c>
      <c r="G313" s="53">
        <v>0</v>
      </c>
      <c r="H313" s="53">
        <v>529.6</v>
      </c>
      <c r="I313" s="53">
        <v>0</v>
      </c>
      <c r="J313" s="53">
        <v>0</v>
      </c>
      <c r="K313" s="53">
        <v>0</v>
      </c>
      <c r="L313" s="53">
        <v>0</v>
      </c>
      <c r="M313" s="53">
        <v>110.45</v>
      </c>
      <c r="N313" s="53">
        <v>0</v>
      </c>
      <c r="O313" s="53">
        <v>11986.57</v>
      </c>
      <c r="P313" s="53">
        <v>15455.14</v>
      </c>
      <c r="Q313" s="53">
        <v>13900</v>
      </c>
      <c r="R313" s="53">
        <v>10810.96</v>
      </c>
      <c r="S313" s="53">
        <v>0</v>
      </c>
      <c r="T313" s="53">
        <v>3507.09</v>
      </c>
      <c r="U313" s="53">
        <v>0</v>
      </c>
      <c r="V313" s="53">
        <v>0</v>
      </c>
      <c r="W313" s="53">
        <v>5650</v>
      </c>
      <c r="X313" s="53">
        <v>14927.26</v>
      </c>
      <c r="Y313" s="53">
        <v>4247.03</v>
      </c>
      <c r="Z313" s="53">
        <v>40414.65</v>
      </c>
      <c r="AA313" s="53">
        <v>0</v>
      </c>
      <c r="AB313" s="53">
        <v>0</v>
      </c>
      <c r="AC313" s="53">
        <v>0</v>
      </c>
      <c r="AD313" s="53">
        <v>0</v>
      </c>
      <c r="AE313" s="51" t="s">
        <v>2609</v>
      </c>
    </row>
    <row r="314" spans="1:31" x14ac:dyDescent="0.2">
      <c r="A314" s="51" t="s">
        <v>453</v>
      </c>
      <c r="B314" s="53">
        <v>0</v>
      </c>
      <c r="C314" s="53">
        <v>2587.36</v>
      </c>
      <c r="D314" s="53">
        <v>4541.08</v>
      </c>
      <c r="E314" s="53">
        <v>8340</v>
      </c>
      <c r="F314" s="53">
        <v>5544.33</v>
      </c>
      <c r="G314" s="53">
        <v>0</v>
      </c>
      <c r="H314" s="53">
        <v>0</v>
      </c>
      <c r="I314" s="53">
        <v>882.67</v>
      </c>
      <c r="J314" s="53">
        <v>1320</v>
      </c>
      <c r="K314" s="53">
        <v>0</v>
      </c>
      <c r="L314" s="53">
        <v>0</v>
      </c>
      <c r="M314" s="53">
        <v>3257.41</v>
      </c>
      <c r="N314" s="53">
        <v>0</v>
      </c>
      <c r="O314" s="53">
        <v>0</v>
      </c>
      <c r="P314" s="53">
        <v>6304.5</v>
      </c>
      <c r="Q314" s="53">
        <v>3097.31</v>
      </c>
      <c r="R314" s="53">
        <v>440.02</v>
      </c>
      <c r="S314" s="53">
        <v>0</v>
      </c>
      <c r="T314" s="53">
        <v>0</v>
      </c>
      <c r="U314" s="53">
        <v>0</v>
      </c>
      <c r="V314" s="53">
        <v>0</v>
      </c>
      <c r="W314" s="53">
        <v>0</v>
      </c>
      <c r="X314" s="53">
        <v>17326.68</v>
      </c>
      <c r="Y314" s="53">
        <v>0</v>
      </c>
      <c r="Z314" s="53">
        <v>18363.54</v>
      </c>
      <c r="AA314" s="53">
        <v>0</v>
      </c>
      <c r="AB314" s="53">
        <v>0</v>
      </c>
      <c r="AC314" s="53">
        <v>0</v>
      </c>
      <c r="AD314" s="53">
        <v>0</v>
      </c>
      <c r="AE314" s="51" t="s">
        <v>2609</v>
      </c>
    </row>
    <row r="315" spans="1:31" x14ac:dyDescent="0.2">
      <c r="A315" s="51" t="s">
        <v>463</v>
      </c>
      <c r="B315" s="53">
        <v>2795.86</v>
      </c>
      <c r="C315" s="53">
        <v>0</v>
      </c>
      <c r="D315" s="53">
        <v>0</v>
      </c>
      <c r="E315" s="53">
        <v>0</v>
      </c>
      <c r="F315" s="53">
        <v>4626.7</v>
      </c>
      <c r="G315" s="53">
        <v>0</v>
      </c>
      <c r="H315" s="53">
        <v>3115.4</v>
      </c>
      <c r="I315" s="53">
        <v>0</v>
      </c>
      <c r="J315" s="53">
        <v>5314.17</v>
      </c>
      <c r="K315" s="53">
        <v>3950.71</v>
      </c>
      <c r="L315" s="53">
        <v>0</v>
      </c>
      <c r="M315" s="53">
        <v>8413.26</v>
      </c>
      <c r="N315" s="53">
        <v>0</v>
      </c>
      <c r="O315" s="53">
        <v>1805.57</v>
      </c>
      <c r="P315" s="53">
        <v>0</v>
      </c>
      <c r="Q315" s="53">
        <v>0</v>
      </c>
      <c r="R315" s="53">
        <v>5931.33</v>
      </c>
      <c r="S315" s="53">
        <v>0</v>
      </c>
      <c r="T315" s="53">
        <v>6665.4</v>
      </c>
      <c r="U315" s="53">
        <v>0</v>
      </c>
      <c r="V315" s="53">
        <v>0</v>
      </c>
      <c r="W315" s="53">
        <v>10695.01</v>
      </c>
      <c r="X315" s="53">
        <v>0</v>
      </c>
      <c r="Y315" s="53">
        <v>1848.11</v>
      </c>
      <c r="Z315" s="53">
        <v>1848.11</v>
      </c>
      <c r="AA315" s="53">
        <v>4798.1000000000004</v>
      </c>
      <c r="AB315" s="53">
        <v>0</v>
      </c>
      <c r="AC315" s="53">
        <v>0</v>
      </c>
      <c r="AD315" s="53">
        <v>0</v>
      </c>
      <c r="AE315" s="51" t="s">
        <v>2609</v>
      </c>
    </row>
    <row r="316" spans="1:31" x14ac:dyDescent="0.2">
      <c r="A316" s="51" t="s">
        <v>464</v>
      </c>
      <c r="B316" s="53">
        <v>1770.05</v>
      </c>
      <c r="C316" s="53">
        <v>0</v>
      </c>
      <c r="D316" s="53">
        <v>0</v>
      </c>
      <c r="E316" s="53">
        <v>4101.93</v>
      </c>
      <c r="F316" s="53">
        <v>1770.05</v>
      </c>
      <c r="G316" s="53">
        <v>0</v>
      </c>
      <c r="H316" s="53">
        <v>0</v>
      </c>
      <c r="I316" s="53">
        <v>0</v>
      </c>
      <c r="J316" s="53">
        <v>0</v>
      </c>
      <c r="K316" s="53">
        <v>0</v>
      </c>
      <c r="L316" s="53">
        <v>7810.98</v>
      </c>
      <c r="M316" s="53">
        <v>264.81</v>
      </c>
      <c r="N316" s="53">
        <v>0</v>
      </c>
      <c r="O316" s="53">
        <v>43443.16</v>
      </c>
      <c r="P316" s="53">
        <v>1854.31</v>
      </c>
      <c r="Q316" s="53">
        <v>8097.28</v>
      </c>
      <c r="R316" s="53">
        <v>11191.34</v>
      </c>
      <c r="S316" s="53">
        <v>0</v>
      </c>
      <c r="T316" s="53">
        <v>11046.73</v>
      </c>
      <c r="U316" s="53">
        <v>0</v>
      </c>
      <c r="V316" s="53">
        <v>0</v>
      </c>
      <c r="W316" s="53">
        <v>14240.26</v>
      </c>
      <c r="X316" s="53">
        <v>10405.81</v>
      </c>
      <c r="Y316" s="53">
        <v>28588</v>
      </c>
      <c r="Z316" s="53">
        <v>0</v>
      </c>
      <c r="AA316" s="53">
        <v>7856.07</v>
      </c>
      <c r="AB316" s="53">
        <v>0</v>
      </c>
      <c r="AC316" s="53">
        <v>0</v>
      </c>
      <c r="AD316" s="53">
        <v>0</v>
      </c>
      <c r="AE316" s="51" t="s">
        <v>2609</v>
      </c>
    </row>
    <row r="317" spans="1:31" x14ac:dyDescent="0.2">
      <c r="A317" s="51" t="s">
        <v>931</v>
      </c>
      <c r="B317" s="53">
        <v>0</v>
      </c>
      <c r="C317" s="53">
        <v>14823.27</v>
      </c>
      <c r="D317" s="53">
        <v>0</v>
      </c>
      <c r="E317" s="53">
        <v>1848.11</v>
      </c>
      <c r="F317" s="53">
        <v>3080.22</v>
      </c>
      <c r="G317" s="53">
        <v>0</v>
      </c>
      <c r="H317" s="53">
        <v>0</v>
      </c>
      <c r="I317" s="53">
        <v>0</v>
      </c>
      <c r="J317" s="53">
        <v>0</v>
      </c>
      <c r="K317" s="53">
        <v>0</v>
      </c>
      <c r="L317" s="53">
        <v>0</v>
      </c>
      <c r="M317" s="53">
        <v>0</v>
      </c>
      <c r="N317" s="53">
        <v>0</v>
      </c>
      <c r="O317" s="53">
        <v>21663.46</v>
      </c>
      <c r="P317" s="53">
        <v>7784.06</v>
      </c>
      <c r="Q317" s="53">
        <v>0</v>
      </c>
      <c r="R317" s="53">
        <v>0</v>
      </c>
      <c r="S317" s="53">
        <v>0</v>
      </c>
      <c r="T317" s="53">
        <v>0</v>
      </c>
      <c r="U317" s="53">
        <v>0</v>
      </c>
      <c r="V317" s="53">
        <v>0</v>
      </c>
      <c r="W317" s="53">
        <v>0</v>
      </c>
      <c r="X317" s="53">
        <v>6361.73</v>
      </c>
      <c r="Y317" s="53">
        <v>7939.6</v>
      </c>
      <c r="Z317" s="53">
        <v>25971.93</v>
      </c>
      <c r="AA317" s="53">
        <v>4749.75</v>
      </c>
      <c r="AB317" s="53">
        <v>0</v>
      </c>
      <c r="AC317" s="53">
        <v>0</v>
      </c>
      <c r="AD317" s="53">
        <v>0</v>
      </c>
      <c r="AE317" s="51" t="s">
        <v>2609</v>
      </c>
    </row>
    <row r="318" spans="1:31" x14ac:dyDescent="0.2">
      <c r="A318" s="51" t="s">
        <v>456</v>
      </c>
      <c r="B318" s="53">
        <v>0</v>
      </c>
      <c r="C318" s="53">
        <v>9083.82</v>
      </c>
      <c r="D318" s="53">
        <v>0</v>
      </c>
      <c r="E318" s="53">
        <v>0</v>
      </c>
      <c r="F318" s="53">
        <v>5128.99</v>
      </c>
      <c r="G318" s="53">
        <v>0</v>
      </c>
      <c r="H318" s="53">
        <v>0</v>
      </c>
      <c r="I318" s="53">
        <v>0</v>
      </c>
      <c r="J318" s="53">
        <v>15888.09</v>
      </c>
      <c r="K318" s="53">
        <v>0</v>
      </c>
      <c r="L318" s="53">
        <v>0</v>
      </c>
      <c r="M318" s="53">
        <v>15328.7</v>
      </c>
      <c r="N318" s="53">
        <v>0</v>
      </c>
      <c r="O318" s="53">
        <v>11798.92</v>
      </c>
      <c r="P318" s="53">
        <v>0</v>
      </c>
      <c r="Q318" s="53">
        <v>6807.36</v>
      </c>
      <c r="R318" s="53">
        <v>0</v>
      </c>
      <c r="S318" s="53">
        <v>6336.45</v>
      </c>
      <c r="T318" s="53">
        <v>1848.11</v>
      </c>
      <c r="U318" s="53">
        <v>0</v>
      </c>
      <c r="V318" s="53">
        <v>10573.55</v>
      </c>
      <c r="W318" s="53">
        <v>0</v>
      </c>
      <c r="X318" s="53">
        <v>5301.45</v>
      </c>
      <c r="Y318" s="53">
        <v>19903.52</v>
      </c>
      <c r="Z318" s="53">
        <v>0</v>
      </c>
      <c r="AA318" s="53">
        <v>0</v>
      </c>
      <c r="AB318" s="53">
        <v>0</v>
      </c>
      <c r="AC318" s="53">
        <v>0</v>
      </c>
      <c r="AD318" s="53">
        <v>0</v>
      </c>
      <c r="AE318" s="51" t="s">
        <v>2609</v>
      </c>
    </row>
    <row r="319" spans="1:31" x14ac:dyDescent="0.2">
      <c r="A319" s="51" t="s">
        <v>457</v>
      </c>
      <c r="B319" s="53">
        <v>1056.07</v>
      </c>
      <c r="C319" s="53">
        <v>7044.96</v>
      </c>
      <c r="D319" s="53">
        <v>0</v>
      </c>
      <c r="E319" s="53">
        <v>0</v>
      </c>
      <c r="F319" s="53">
        <v>20854.349999999999</v>
      </c>
      <c r="G319" s="53">
        <v>0</v>
      </c>
      <c r="H319" s="53">
        <v>6622.53</v>
      </c>
      <c r="I319" s="53">
        <v>530.14</v>
      </c>
      <c r="J319" s="53">
        <v>1031.78</v>
      </c>
      <c r="K319" s="53">
        <v>4477.26</v>
      </c>
      <c r="L319" s="53">
        <v>2112.14</v>
      </c>
      <c r="M319" s="53">
        <v>0</v>
      </c>
      <c r="N319" s="53">
        <v>0</v>
      </c>
      <c r="O319" s="53">
        <v>26029.63</v>
      </c>
      <c r="P319" s="53">
        <v>0</v>
      </c>
      <c r="Q319" s="53">
        <v>0</v>
      </c>
      <c r="R319" s="53">
        <v>16708.86</v>
      </c>
      <c r="S319" s="53">
        <v>0</v>
      </c>
      <c r="T319" s="53">
        <v>20051.62</v>
      </c>
      <c r="U319" s="53">
        <v>0</v>
      </c>
      <c r="V319" s="53">
        <v>1806.03</v>
      </c>
      <c r="W319" s="53">
        <v>8448.57</v>
      </c>
      <c r="X319" s="53">
        <v>14110.42</v>
      </c>
      <c r="Y319" s="53">
        <v>13253.58</v>
      </c>
      <c r="Z319" s="53">
        <v>0</v>
      </c>
      <c r="AA319" s="53">
        <v>248.16</v>
      </c>
      <c r="AB319" s="53">
        <v>0</v>
      </c>
      <c r="AC319" s="53">
        <v>0</v>
      </c>
      <c r="AD319" s="53">
        <v>0</v>
      </c>
      <c r="AE319" s="51" t="s">
        <v>2609</v>
      </c>
    </row>
    <row r="320" spans="1:31" x14ac:dyDescent="0.2">
      <c r="A320" s="51" t="s">
        <v>458</v>
      </c>
      <c r="B320" s="53">
        <v>0</v>
      </c>
      <c r="C320" s="53">
        <v>0</v>
      </c>
      <c r="D320" s="53">
        <v>0</v>
      </c>
      <c r="E320" s="53">
        <v>0</v>
      </c>
      <c r="F320" s="53">
        <v>0</v>
      </c>
      <c r="G320" s="53">
        <v>0</v>
      </c>
      <c r="H320" s="53">
        <v>0</v>
      </c>
      <c r="I320" s="53">
        <v>0</v>
      </c>
      <c r="J320" s="53">
        <v>2058.17</v>
      </c>
      <c r="K320" s="53">
        <v>0</v>
      </c>
      <c r="L320" s="53">
        <v>0</v>
      </c>
      <c r="M320" s="53">
        <v>0</v>
      </c>
      <c r="N320" s="53">
        <v>0</v>
      </c>
      <c r="O320" s="53">
        <v>3463.9</v>
      </c>
      <c r="P320" s="53">
        <v>0</v>
      </c>
      <c r="Q320" s="53">
        <v>572.09</v>
      </c>
      <c r="R320" s="53">
        <v>4762.8599999999997</v>
      </c>
      <c r="S320" s="53">
        <v>0</v>
      </c>
      <c r="T320" s="53">
        <v>0</v>
      </c>
      <c r="U320" s="53">
        <v>0</v>
      </c>
      <c r="V320" s="53">
        <v>0</v>
      </c>
      <c r="W320" s="53">
        <v>20307.560000000001</v>
      </c>
      <c r="X320" s="53">
        <v>20986.37</v>
      </c>
      <c r="Y320" s="53">
        <v>1390</v>
      </c>
      <c r="Z320" s="53">
        <v>13199.99</v>
      </c>
      <c r="AA320" s="53">
        <v>0</v>
      </c>
      <c r="AB320" s="53">
        <v>0</v>
      </c>
      <c r="AC320" s="53">
        <v>0</v>
      </c>
      <c r="AD320" s="53">
        <v>0</v>
      </c>
      <c r="AE320" s="51" t="s">
        <v>2609</v>
      </c>
    </row>
    <row r="321" spans="1:31" x14ac:dyDescent="0.2">
      <c r="A321" s="51" t="s">
        <v>476</v>
      </c>
      <c r="B321" s="53">
        <v>0</v>
      </c>
      <c r="C321" s="53">
        <v>0</v>
      </c>
      <c r="D321" s="53">
        <v>15638.37</v>
      </c>
      <c r="E321" s="53">
        <v>3088.92</v>
      </c>
      <c r="F321" s="53">
        <v>0</v>
      </c>
      <c r="G321" s="53">
        <v>0</v>
      </c>
      <c r="H321" s="53">
        <v>0</v>
      </c>
      <c r="I321" s="53">
        <v>8024.19</v>
      </c>
      <c r="J321" s="53">
        <v>0</v>
      </c>
      <c r="K321" s="53">
        <v>0</v>
      </c>
      <c r="L321" s="53">
        <v>0</v>
      </c>
      <c r="M321" s="53">
        <v>0</v>
      </c>
      <c r="N321" s="53">
        <v>0</v>
      </c>
      <c r="O321" s="53">
        <v>36861.589999999997</v>
      </c>
      <c r="P321" s="53">
        <v>0</v>
      </c>
      <c r="Q321" s="53">
        <v>0</v>
      </c>
      <c r="R321" s="53">
        <v>0</v>
      </c>
      <c r="S321" s="53">
        <v>12861.16</v>
      </c>
      <c r="T321" s="53">
        <v>0</v>
      </c>
      <c r="U321" s="53">
        <v>0</v>
      </c>
      <c r="V321" s="53">
        <v>9992.52</v>
      </c>
      <c r="W321" s="53">
        <v>0</v>
      </c>
      <c r="X321" s="53">
        <v>0</v>
      </c>
      <c r="Y321" s="53">
        <v>14167.24</v>
      </c>
      <c r="Z321" s="53">
        <v>0</v>
      </c>
      <c r="AA321" s="53">
        <v>0</v>
      </c>
      <c r="AB321" s="53">
        <v>9926.17</v>
      </c>
      <c r="AC321" s="53">
        <v>4685.62</v>
      </c>
      <c r="AD321" s="53">
        <v>0</v>
      </c>
      <c r="AE321" s="51" t="s">
        <v>2609</v>
      </c>
    </row>
    <row r="322" spans="1:31" x14ac:dyDescent="0.2">
      <c r="A322" s="51" t="s">
        <v>932</v>
      </c>
      <c r="B322" s="53">
        <v>0</v>
      </c>
      <c r="C322" s="53">
        <v>0</v>
      </c>
      <c r="D322" s="53">
        <v>0</v>
      </c>
      <c r="E322" s="53">
        <v>1800.88</v>
      </c>
      <c r="F322" s="53">
        <v>0</v>
      </c>
      <c r="G322" s="53">
        <v>0</v>
      </c>
      <c r="H322" s="53">
        <v>0</v>
      </c>
      <c r="I322" s="53">
        <v>0</v>
      </c>
      <c r="J322" s="53">
        <v>0</v>
      </c>
      <c r="K322" s="53">
        <v>0</v>
      </c>
      <c r="L322" s="53">
        <v>0</v>
      </c>
      <c r="M322" s="53">
        <v>0</v>
      </c>
      <c r="N322" s="53">
        <v>0</v>
      </c>
      <c r="O322" s="53">
        <v>0</v>
      </c>
      <c r="P322" s="53">
        <v>5301.43</v>
      </c>
      <c r="Q322" s="53">
        <v>0</v>
      </c>
      <c r="R322" s="53">
        <v>0</v>
      </c>
      <c r="S322" s="53">
        <v>9402.9699999999993</v>
      </c>
      <c r="T322" s="53">
        <v>18838.22</v>
      </c>
      <c r="U322" s="53">
        <v>0</v>
      </c>
      <c r="V322" s="53">
        <v>12623.5</v>
      </c>
      <c r="W322" s="53">
        <v>4937.41</v>
      </c>
      <c r="X322" s="53">
        <v>0</v>
      </c>
      <c r="Y322" s="53">
        <v>25014.52</v>
      </c>
      <c r="Z322" s="53">
        <v>41284.18</v>
      </c>
      <c r="AA322" s="53">
        <v>0</v>
      </c>
      <c r="AB322" s="53">
        <v>0</v>
      </c>
      <c r="AC322" s="53">
        <v>0</v>
      </c>
      <c r="AD322" s="53">
        <v>0</v>
      </c>
      <c r="AE322" s="51" t="s">
        <v>2609</v>
      </c>
    </row>
    <row r="323" spans="1:31" x14ac:dyDescent="0.2">
      <c r="A323" s="51" t="s">
        <v>477</v>
      </c>
      <c r="B323" s="53">
        <v>0</v>
      </c>
      <c r="C323" s="53">
        <v>0</v>
      </c>
      <c r="D323" s="53">
        <v>0</v>
      </c>
      <c r="E323" s="53">
        <v>0</v>
      </c>
      <c r="F323" s="53">
        <v>0</v>
      </c>
      <c r="G323" s="53">
        <v>0</v>
      </c>
      <c r="H323" s="53">
        <v>0</v>
      </c>
      <c r="I323" s="53">
        <v>0</v>
      </c>
      <c r="J323" s="53">
        <v>8601.17</v>
      </c>
      <c r="K323" s="53">
        <v>0</v>
      </c>
      <c r="L323" s="53">
        <v>0</v>
      </c>
      <c r="M323" s="53">
        <v>0</v>
      </c>
      <c r="N323" s="53">
        <v>0</v>
      </c>
      <c r="O323" s="53">
        <v>10719.28</v>
      </c>
      <c r="P323" s="53">
        <v>5389.4</v>
      </c>
      <c r="Q323" s="53">
        <v>0</v>
      </c>
      <c r="R323" s="53">
        <v>0</v>
      </c>
      <c r="S323" s="53">
        <v>0</v>
      </c>
      <c r="T323" s="53">
        <v>0</v>
      </c>
      <c r="U323" s="53">
        <v>0</v>
      </c>
      <c r="V323" s="53">
        <v>0</v>
      </c>
      <c r="W323" s="53">
        <v>0</v>
      </c>
      <c r="X323" s="53">
        <v>0</v>
      </c>
      <c r="Y323" s="53">
        <v>17212.3</v>
      </c>
      <c r="Z323" s="53">
        <v>0</v>
      </c>
      <c r="AA323" s="53">
        <v>0</v>
      </c>
      <c r="AB323" s="53">
        <v>19236.64</v>
      </c>
      <c r="AC323" s="53">
        <v>0</v>
      </c>
      <c r="AD323" s="53">
        <v>0</v>
      </c>
      <c r="AE323" s="51" t="s">
        <v>2609</v>
      </c>
    </row>
    <row r="324" spans="1:31" x14ac:dyDescent="0.2">
      <c r="A324" s="51" t="s">
        <v>479</v>
      </c>
      <c r="B324" s="53">
        <v>0</v>
      </c>
      <c r="C324" s="53">
        <v>0</v>
      </c>
      <c r="D324" s="53">
        <v>0</v>
      </c>
      <c r="E324" s="53">
        <v>0</v>
      </c>
      <c r="F324" s="53">
        <v>0</v>
      </c>
      <c r="G324" s="53">
        <v>0</v>
      </c>
      <c r="H324" s="53">
        <v>1932.08</v>
      </c>
      <c r="I324" s="53">
        <v>0</v>
      </c>
      <c r="J324" s="53">
        <v>7268.68</v>
      </c>
      <c r="K324" s="53">
        <v>0</v>
      </c>
      <c r="L324" s="53">
        <v>0</v>
      </c>
      <c r="M324" s="53">
        <v>0</v>
      </c>
      <c r="N324" s="53">
        <v>1850.09</v>
      </c>
      <c r="O324" s="53">
        <v>0</v>
      </c>
      <c r="P324" s="53">
        <v>3732.29</v>
      </c>
      <c r="Q324" s="53">
        <v>0</v>
      </c>
      <c r="R324" s="53">
        <v>0</v>
      </c>
      <c r="S324" s="53">
        <v>0</v>
      </c>
      <c r="T324" s="53">
        <v>0</v>
      </c>
      <c r="U324" s="53">
        <v>0</v>
      </c>
      <c r="V324" s="53">
        <v>0</v>
      </c>
      <c r="W324" s="53">
        <v>6078.48</v>
      </c>
      <c r="X324" s="53">
        <v>0</v>
      </c>
      <c r="Y324" s="53">
        <v>2058.17</v>
      </c>
      <c r="Z324" s="53">
        <v>0</v>
      </c>
      <c r="AA324" s="53">
        <v>4323.7700000000004</v>
      </c>
      <c r="AB324" s="53">
        <v>25755.31</v>
      </c>
      <c r="AC324" s="53">
        <v>0</v>
      </c>
      <c r="AD324" s="53">
        <v>0</v>
      </c>
      <c r="AE324" s="51" t="s">
        <v>2609</v>
      </c>
    </row>
    <row r="325" spans="1:31" x14ac:dyDescent="0.2">
      <c r="A325" s="51" t="s">
        <v>933</v>
      </c>
      <c r="B325" s="53">
        <v>0</v>
      </c>
      <c r="C325" s="53">
        <v>0</v>
      </c>
      <c r="D325" s="53">
        <v>0</v>
      </c>
      <c r="E325" s="53">
        <v>5301.43</v>
      </c>
      <c r="F325" s="53">
        <v>0</v>
      </c>
      <c r="G325" s="53">
        <v>0</v>
      </c>
      <c r="H325" s="53">
        <v>0</v>
      </c>
      <c r="I325" s="53">
        <v>0</v>
      </c>
      <c r="J325" s="53">
        <v>2384.94</v>
      </c>
      <c r="K325" s="53">
        <v>0</v>
      </c>
      <c r="L325" s="53">
        <v>20581.7</v>
      </c>
      <c r="M325" s="53">
        <v>0</v>
      </c>
      <c r="N325" s="53">
        <v>10958.34</v>
      </c>
      <c r="O325" s="53">
        <v>6431.57</v>
      </c>
      <c r="P325" s="53">
        <v>0</v>
      </c>
      <c r="Q325" s="53">
        <v>0</v>
      </c>
      <c r="R325" s="53">
        <v>65517.81</v>
      </c>
      <c r="S325" s="53">
        <v>0</v>
      </c>
      <c r="T325" s="53">
        <v>0</v>
      </c>
      <c r="U325" s="53">
        <v>0</v>
      </c>
      <c r="V325" s="53">
        <v>0</v>
      </c>
      <c r="W325" s="53">
        <v>0</v>
      </c>
      <c r="X325" s="53">
        <v>0</v>
      </c>
      <c r="Y325" s="53">
        <v>0</v>
      </c>
      <c r="Z325" s="53">
        <v>0</v>
      </c>
      <c r="AA325" s="53">
        <v>0</v>
      </c>
      <c r="AB325" s="53">
        <v>2581.3200000000002</v>
      </c>
      <c r="AC325" s="53">
        <v>0</v>
      </c>
      <c r="AD325" s="53">
        <v>0</v>
      </c>
      <c r="AE325" s="51" t="s">
        <v>2609</v>
      </c>
    </row>
    <row r="326" spans="1:31" x14ac:dyDescent="0.2">
      <c r="A326" s="51" t="s">
        <v>481</v>
      </c>
      <c r="B326" s="53">
        <v>0</v>
      </c>
      <c r="C326" s="53">
        <v>0</v>
      </c>
      <c r="D326" s="53">
        <v>-369.62</v>
      </c>
      <c r="E326" s="53">
        <v>64226.5</v>
      </c>
      <c r="F326" s="53">
        <v>0</v>
      </c>
      <c r="G326" s="53">
        <v>0</v>
      </c>
      <c r="H326" s="53">
        <v>0</v>
      </c>
      <c r="I326" s="53">
        <v>0</v>
      </c>
      <c r="J326" s="53">
        <v>0</v>
      </c>
      <c r="K326" s="53">
        <v>0</v>
      </c>
      <c r="L326" s="53">
        <v>0</v>
      </c>
      <c r="M326" s="53">
        <v>4167.17</v>
      </c>
      <c r="N326" s="53">
        <v>0</v>
      </c>
      <c r="O326" s="53">
        <v>6431.57</v>
      </c>
      <c r="P326" s="53">
        <v>0</v>
      </c>
      <c r="Q326" s="53">
        <v>0</v>
      </c>
      <c r="R326" s="53">
        <v>0</v>
      </c>
      <c r="S326" s="53">
        <v>0</v>
      </c>
      <c r="T326" s="53">
        <v>0</v>
      </c>
      <c r="U326" s="53">
        <v>0</v>
      </c>
      <c r="V326" s="53">
        <v>0</v>
      </c>
      <c r="W326" s="53">
        <v>0</v>
      </c>
      <c r="X326" s="53">
        <v>8671.4500000000007</v>
      </c>
      <c r="Y326" s="53">
        <v>33887.32</v>
      </c>
      <c r="Z326" s="53">
        <v>0</v>
      </c>
      <c r="AA326" s="53">
        <v>11392.77</v>
      </c>
      <c r="AB326" s="53">
        <v>8605.15</v>
      </c>
      <c r="AC326" s="53">
        <v>54691.15</v>
      </c>
      <c r="AD326" s="53">
        <v>0</v>
      </c>
      <c r="AE326" s="51" t="s">
        <v>2609</v>
      </c>
    </row>
    <row r="327" spans="1:31" x14ac:dyDescent="0.2">
      <c r="A327" s="51" t="s">
        <v>482</v>
      </c>
      <c r="B327" s="53">
        <v>0</v>
      </c>
      <c r="C327" s="53">
        <v>0</v>
      </c>
      <c r="D327" s="53">
        <v>0</v>
      </c>
      <c r="E327" s="53">
        <v>10602.86</v>
      </c>
      <c r="F327" s="53">
        <v>2120.5700000000002</v>
      </c>
      <c r="G327" s="53">
        <v>0</v>
      </c>
      <c r="H327" s="53">
        <v>0</v>
      </c>
      <c r="I327" s="53">
        <v>0</v>
      </c>
      <c r="J327" s="53">
        <v>1720.23</v>
      </c>
      <c r="K327" s="53">
        <v>0</v>
      </c>
      <c r="L327" s="53">
        <v>0</v>
      </c>
      <c r="M327" s="53">
        <v>0</v>
      </c>
      <c r="N327" s="53">
        <v>844.86</v>
      </c>
      <c r="O327" s="53">
        <v>6431.57</v>
      </c>
      <c r="P327" s="53">
        <v>0</v>
      </c>
      <c r="Q327" s="53">
        <v>0</v>
      </c>
      <c r="R327" s="53">
        <v>9305.68</v>
      </c>
      <c r="S327" s="53">
        <v>0</v>
      </c>
      <c r="T327" s="53">
        <v>0</v>
      </c>
      <c r="U327" s="53">
        <v>0</v>
      </c>
      <c r="V327" s="53">
        <v>0</v>
      </c>
      <c r="W327" s="53">
        <v>0</v>
      </c>
      <c r="X327" s="53">
        <v>16536.46</v>
      </c>
      <c r="Y327" s="53">
        <v>50420.68</v>
      </c>
      <c r="Z327" s="53">
        <v>0</v>
      </c>
      <c r="AA327" s="53">
        <v>27925.08</v>
      </c>
      <c r="AB327" s="53">
        <v>12887.48</v>
      </c>
      <c r="AC327" s="53">
        <v>0</v>
      </c>
      <c r="AD327" s="53">
        <v>0</v>
      </c>
      <c r="AE327" s="51" t="s">
        <v>2609</v>
      </c>
    </row>
    <row r="328" spans="1:31" x14ac:dyDescent="0.2">
      <c r="A328" s="51" t="s">
        <v>483</v>
      </c>
      <c r="B328" s="53">
        <v>0</v>
      </c>
      <c r="C328" s="53">
        <v>82985.070000000007</v>
      </c>
      <c r="D328" s="53">
        <v>0</v>
      </c>
      <c r="E328" s="53">
        <v>1320</v>
      </c>
      <c r="F328" s="53">
        <v>0</v>
      </c>
      <c r="G328" s="53">
        <v>52946.86</v>
      </c>
      <c r="H328" s="53">
        <v>0</v>
      </c>
      <c r="I328" s="53">
        <v>0</v>
      </c>
      <c r="J328" s="53">
        <v>0</v>
      </c>
      <c r="K328" s="53">
        <v>0</v>
      </c>
      <c r="L328" s="53">
        <v>0</v>
      </c>
      <c r="M328" s="53">
        <v>0</v>
      </c>
      <c r="N328" s="53">
        <v>7108.8</v>
      </c>
      <c r="O328" s="53">
        <v>6431.57</v>
      </c>
      <c r="P328" s="53">
        <v>0</v>
      </c>
      <c r="Q328" s="53">
        <v>0</v>
      </c>
      <c r="R328" s="53">
        <v>6616.39</v>
      </c>
      <c r="S328" s="53">
        <v>0</v>
      </c>
      <c r="T328" s="53">
        <v>0</v>
      </c>
      <c r="U328" s="53">
        <v>0</v>
      </c>
      <c r="V328" s="53">
        <v>0</v>
      </c>
      <c r="W328" s="53">
        <v>16012.74</v>
      </c>
      <c r="X328" s="53">
        <v>0</v>
      </c>
      <c r="Y328" s="53">
        <v>17056.669999999998</v>
      </c>
      <c r="Z328" s="53">
        <v>0</v>
      </c>
      <c r="AA328" s="53">
        <v>5788.62</v>
      </c>
      <c r="AB328" s="53">
        <v>29215.69</v>
      </c>
      <c r="AC328" s="53">
        <v>0</v>
      </c>
      <c r="AD328" s="53">
        <v>0</v>
      </c>
      <c r="AE328" s="51" t="s">
        <v>2609</v>
      </c>
    </row>
    <row r="329" spans="1:31" x14ac:dyDescent="0.2">
      <c r="A329" s="51" t="s">
        <v>579</v>
      </c>
      <c r="B329" s="53">
        <v>0</v>
      </c>
      <c r="C329" s="53">
        <v>0</v>
      </c>
      <c r="D329" s="53">
        <v>2143.86</v>
      </c>
      <c r="E329" s="53">
        <v>0</v>
      </c>
      <c r="F329" s="53">
        <v>0</v>
      </c>
      <c r="G329" s="53">
        <v>5242.3900000000003</v>
      </c>
      <c r="H329" s="53">
        <v>1943.5</v>
      </c>
      <c r="I329" s="53">
        <v>0</v>
      </c>
      <c r="J329" s="53">
        <v>0</v>
      </c>
      <c r="K329" s="53">
        <v>0</v>
      </c>
      <c r="L329" s="53">
        <v>0</v>
      </c>
      <c r="M329" s="53">
        <v>1584.1</v>
      </c>
      <c r="N329" s="53">
        <v>0</v>
      </c>
      <c r="O329" s="53">
        <v>10469.540000000001</v>
      </c>
      <c r="P329" s="53">
        <v>0</v>
      </c>
      <c r="Q329" s="53">
        <v>4385.43</v>
      </c>
      <c r="R329" s="53">
        <v>8225.61</v>
      </c>
      <c r="S329" s="53">
        <v>1590.42</v>
      </c>
      <c r="T329" s="53">
        <v>768</v>
      </c>
      <c r="U329" s="53">
        <v>0</v>
      </c>
      <c r="V329" s="53">
        <v>0</v>
      </c>
      <c r="W329" s="53">
        <v>2829.22</v>
      </c>
      <c r="X329" s="53">
        <v>2341.4299999999998</v>
      </c>
      <c r="Y329" s="53">
        <v>9898.44</v>
      </c>
      <c r="Z329" s="53">
        <v>0</v>
      </c>
      <c r="AA329" s="53">
        <v>0</v>
      </c>
      <c r="AB329" s="53">
        <v>3530.28</v>
      </c>
      <c r="AC329" s="53">
        <v>3734.5</v>
      </c>
      <c r="AD329" s="53">
        <v>22574.74</v>
      </c>
      <c r="AE329" s="51" t="s">
        <v>2609</v>
      </c>
    </row>
    <row r="330" spans="1:31" x14ac:dyDescent="0.2">
      <c r="A330" s="51" t="s">
        <v>480</v>
      </c>
      <c r="B330" s="53">
        <v>0</v>
      </c>
      <c r="C330" s="53">
        <v>0</v>
      </c>
      <c r="D330" s="53">
        <v>2143.86</v>
      </c>
      <c r="E330" s="53">
        <v>5497.1</v>
      </c>
      <c r="F330" s="53">
        <v>3331.83</v>
      </c>
      <c r="G330" s="53">
        <v>8993.58</v>
      </c>
      <c r="H330" s="53">
        <v>1059.6099999999999</v>
      </c>
      <c r="I330" s="53">
        <v>5334.16</v>
      </c>
      <c r="J330" s="53">
        <v>0</v>
      </c>
      <c r="K330" s="53">
        <v>2710</v>
      </c>
      <c r="L330" s="53">
        <v>0</v>
      </c>
      <c r="M330" s="53">
        <v>0</v>
      </c>
      <c r="N330" s="53">
        <v>0</v>
      </c>
      <c r="O330" s="53">
        <v>5425.67</v>
      </c>
      <c r="P330" s="53">
        <v>0</v>
      </c>
      <c r="Q330" s="53">
        <v>863.55</v>
      </c>
      <c r="R330" s="53">
        <v>0</v>
      </c>
      <c r="S330" s="53">
        <v>1849</v>
      </c>
      <c r="T330" s="53">
        <v>6247.5</v>
      </c>
      <c r="U330" s="53">
        <v>0</v>
      </c>
      <c r="V330" s="53">
        <v>23142.44</v>
      </c>
      <c r="W330" s="53">
        <v>0</v>
      </c>
      <c r="X330" s="53">
        <v>1487.98</v>
      </c>
      <c r="Y330" s="53">
        <v>25081.29</v>
      </c>
      <c r="Z330" s="53">
        <v>0</v>
      </c>
      <c r="AA330" s="53">
        <v>0</v>
      </c>
      <c r="AB330" s="53">
        <v>0</v>
      </c>
      <c r="AC330" s="53">
        <v>0</v>
      </c>
      <c r="AD330" s="53">
        <v>0</v>
      </c>
      <c r="AE330" s="51" t="s">
        <v>2609</v>
      </c>
    </row>
    <row r="331" spans="1:31" x14ac:dyDescent="0.2">
      <c r="A331" s="51" t="s">
        <v>484</v>
      </c>
      <c r="B331" s="53">
        <v>0</v>
      </c>
      <c r="C331" s="53">
        <v>0</v>
      </c>
      <c r="D331" s="53">
        <v>0</v>
      </c>
      <c r="E331" s="53">
        <v>0</v>
      </c>
      <c r="F331" s="53">
        <v>3256.88</v>
      </c>
      <c r="G331" s="53">
        <v>11418.28</v>
      </c>
      <c r="H331" s="53">
        <v>0</v>
      </c>
      <c r="I331" s="53">
        <v>0</v>
      </c>
      <c r="J331" s="53">
        <v>0</v>
      </c>
      <c r="K331" s="53">
        <v>1134.6600000000001</v>
      </c>
      <c r="L331" s="53">
        <v>0</v>
      </c>
      <c r="M331" s="53">
        <v>1588.84</v>
      </c>
      <c r="N331" s="53">
        <v>0</v>
      </c>
      <c r="O331" s="53">
        <v>31176.880000000001</v>
      </c>
      <c r="P331" s="53">
        <v>8676.18</v>
      </c>
      <c r="Q331" s="53">
        <v>0</v>
      </c>
      <c r="R331" s="53">
        <v>9394.06</v>
      </c>
      <c r="S331" s="53">
        <v>0</v>
      </c>
      <c r="T331" s="53">
        <v>8544.82</v>
      </c>
      <c r="U331" s="53">
        <v>0</v>
      </c>
      <c r="V331" s="53">
        <v>3567.54</v>
      </c>
      <c r="W331" s="53">
        <v>0</v>
      </c>
      <c r="X331" s="53">
        <v>7952.16</v>
      </c>
      <c r="Y331" s="53">
        <v>37014.18</v>
      </c>
      <c r="Z331" s="53">
        <v>4054.85</v>
      </c>
      <c r="AA331" s="53">
        <v>2534.58</v>
      </c>
      <c r="AB331" s="53">
        <v>23022.06</v>
      </c>
      <c r="AC331" s="53">
        <v>0</v>
      </c>
      <c r="AD331" s="53">
        <v>0</v>
      </c>
      <c r="AE331" s="51" t="s">
        <v>2609</v>
      </c>
    </row>
    <row r="332" spans="1:31" x14ac:dyDescent="0.2">
      <c r="A332" s="51" t="s">
        <v>485</v>
      </c>
      <c r="B332" s="53">
        <v>0</v>
      </c>
      <c r="C332" s="53">
        <v>0</v>
      </c>
      <c r="D332" s="53">
        <v>0</v>
      </c>
      <c r="E332" s="53">
        <v>0</v>
      </c>
      <c r="F332" s="53">
        <v>0</v>
      </c>
      <c r="G332" s="53">
        <v>48407.73</v>
      </c>
      <c r="H332" s="53">
        <v>0</v>
      </c>
      <c r="I332" s="53">
        <v>0</v>
      </c>
      <c r="J332" s="53">
        <v>0</v>
      </c>
      <c r="K332" s="53">
        <v>0</v>
      </c>
      <c r="L332" s="53">
        <v>1443.31</v>
      </c>
      <c r="M332" s="53">
        <v>12863.14</v>
      </c>
      <c r="N332" s="53">
        <v>0</v>
      </c>
      <c r="O332" s="53">
        <v>8146.65</v>
      </c>
      <c r="P332" s="53">
        <v>9776.08</v>
      </c>
      <c r="Q332" s="53">
        <v>0</v>
      </c>
      <c r="R332" s="53">
        <v>0</v>
      </c>
      <c r="S332" s="53">
        <v>0</v>
      </c>
      <c r="T332" s="53">
        <v>0</v>
      </c>
      <c r="U332" s="53">
        <v>0</v>
      </c>
      <c r="V332" s="53">
        <v>42885.58</v>
      </c>
      <c r="W332" s="53">
        <v>0</v>
      </c>
      <c r="X332" s="53">
        <v>11655.03</v>
      </c>
      <c r="Y332" s="53">
        <v>36920.089999999997</v>
      </c>
      <c r="Z332" s="53">
        <v>29269.200000000001</v>
      </c>
      <c r="AA332" s="53">
        <v>0</v>
      </c>
      <c r="AB332" s="53">
        <v>0</v>
      </c>
      <c r="AC332" s="53">
        <v>12486.9</v>
      </c>
      <c r="AD332" s="53">
        <v>0</v>
      </c>
      <c r="AE332" s="51" t="s">
        <v>2609</v>
      </c>
    </row>
    <row r="333" spans="1:31" x14ac:dyDescent="0.2">
      <c r="A333" s="51" t="s">
        <v>580</v>
      </c>
      <c r="B333" s="53">
        <v>0</v>
      </c>
      <c r="C333" s="53">
        <v>0</v>
      </c>
      <c r="D333" s="53">
        <v>0</v>
      </c>
      <c r="E333" s="53">
        <v>0</v>
      </c>
      <c r="F333" s="53">
        <v>0</v>
      </c>
      <c r="G333" s="53">
        <v>30020.74</v>
      </c>
      <c r="H333" s="53">
        <v>6234.14</v>
      </c>
      <c r="I333" s="53">
        <v>0</v>
      </c>
      <c r="J333" s="53">
        <v>0</v>
      </c>
      <c r="K333" s="53">
        <v>0</v>
      </c>
      <c r="L333" s="53">
        <v>-5930.29</v>
      </c>
      <c r="M333" s="53">
        <v>51452.54</v>
      </c>
      <c r="N333" s="53">
        <v>0</v>
      </c>
      <c r="O333" s="53">
        <v>8146.65</v>
      </c>
      <c r="P333" s="53">
        <v>34305.42</v>
      </c>
      <c r="Q333" s="53">
        <v>0</v>
      </c>
      <c r="R333" s="53">
        <v>0</v>
      </c>
      <c r="S333" s="53">
        <v>11039.13</v>
      </c>
      <c r="T333" s="53">
        <v>0</v>
      </c>
      <c r="U333" s="53">
        <v>0</v>
      </c>
      <c r="V333" s="53">
        <v>0</v>
      </c>
      <c r="W333" s="53">
        <v>0</v>
      </c>
      <c r="X333" s="53">
        <v>2707</v>
      </c>
      <c r="Y333" s="53">
        <v>33254.6</v>
      </c>
      <c r="Z333" s="53">
        <v>45887.88</v>
      </c>
      <c r="AA333" s="53">
        <v>0</v>
      </c>
      <c r="AB333" s="53">
        <v>0</v>
      </c>
      <c r="AC333" s="53">
        <v>13393.96</v>
      </c>
      <c r="AD333" s="53">
        <v>0</v>
      </c>
      <c r="AE333" s="51" t="s">
        <v>2609</v>
      </c>
    </row>
    <row r="334" spans="1:31" x14ac:dyDescent="0.2">
      <c r="A334" s="51" t="s">
        <v>486</v>
      </c>
      <c r="B334" s="53">
        <v>0</v>
      </c>
      <c r="C334" s="53">
        <v>0</v>
      </c>
      <c r="D334" s="53">
        <v>0</v>
      </c>
      <c r="E334" s="53">
        <v>0</v>
      </c>
      <c r="F334" s="53">
        <v>0</v>
      </c>
      <c r="G334" s="53">
        <v>369.62</v>
      </c>
      <c r="H334" s="53">
        <v>0</v>
      </c>
      <c r="I334" s="53">
        <v>0</v>
      </c>
      <c r="J334" s="53">
        <v>0</v>
      </c>
      <c r="K334" s="53">
        <v>0</v>
      </c>
      <c r="L334" s="53">
        <v>4390.54</v>
      </c>
      <c r="M334" s="53">
        <v>37517.480000000003</v>
      </c>
      <c r="N334" s="53">
        <v>0</v>
      </c>
      <c r="O334" s="53">
        <v>26583.82</v>
      </c>
      <c r="P334" s="53">
        <v>6686.09</v>
      </c>
      <c r="Q334" s="53">
        <v>0</v>
      </c>
      <c r="R334" s="53">
        <v>28634.66</v>
      </c>
      <c r="S334" s="53">
        <v>0</v>
      </c>
      <c r="T334" s="53">
        <v>7972.02</v>
      </c>
      <c r="U334" s="53">
        <v>0</v>
      </c>
      <c r="V334" s="53">
        <v>0</v>
      </c>
      <c r="W334" s="53">
        <v>1848.11</v>
      </c>
      <c r="X334" s="53">
        <v>4908.47</v>
      </c>
      <c r="Y334" s="53">
        <v>37896.9</v>
      </c>
      <c r="Z334" s="53">
        <v>13253.58</v>
      </c>
      <c r="AA334" s="53">
        <v>3019.07</v>
      </c>
      <c r="AB334" s="53">
        <v>42456.15</v>
      </c>
      <c r="AC334" s="53">
        <v>0</v>
      </c>
      <c r="AD334" s="53">
        <v>0</v>
      </c>
      <c r="AE334" s="51" t="s">
        <v>2609</v>
      </c>
    </row>
    <row r="335" spans="1:31" x14ac:dyDescent="0.2">
      <c r="A335" s="51" t="s">
        <v>487</v>
      </c>
      <c r="B335" s="53">
        <v>0</v>
      </c>
      <c r="C335" s="53">
        <v>0</v>
      </c>
      <c r="D335" s="53">
        <v>0</v>
      </c>
      <c r="E335" s="53">
        <v>30090.87</v>
      </c>
      <c r="F335" s="53">
        <v>0</v>
      </c>
      <c r="G335" s="53">
        <v>24616.31</v>
      </c>
      <c r="H335" s="53">
        <v>12478.61</v>
      </c>
      <c r="I335" s="53">
        <v>0</v>
      </c>
      <c r="J335" s="53">
        <v>0</v>
      </c>
      <c r="K335" s="53">
        <v>0</v>
      </c>
      <c r="L335" s="53">
        <v>8621.33</v>
      </c>
      <c r="M335" s="53">
        <v>10719.28</v>
      </c>
      <c r="N335" s="53">
        <v>0</v>
      </c>
      <c r="O335" s="53">
        <v>23972.880000000001</v>
      </c>
      <c r="P335" s="53">
        <v>2610.1</v>
      </c>
      <c r="Q335" s="53">
        <v>0</v>
      </c>
      <c r="R335" s="53">
        <v>0</v>
      </c>
      <c r="S335" s="53">
        <v>0</v>
      </c>
      <c r="T335" s="53">
        <v>0</v>
      </c>
      <c r="U335" s="53">
        <v>0</v>
      </c>
      <c r="V335" s="53">
        <v>49846.41</v>
      </c>
      <c r="W335" s="53">
        <v>0</v>
      </c>
      <c r="X335" s="53">
        <v>21892.34</v>
      </c>
      <c r="Y335" s="53">
        <v>2112.14</v>
      </c>
      <c r="Z335" s="53">
        <v>5624.07</v>
      </c>
      <c r="AA335" s="53">
        <v>0</v>
      </c>
      <c r="AB335" s="53">
        <v>0</v>
      </c>
      <c r="AC335" s="53">
        <v>12365.03</v>
      </c>
      <c r="AD335" s="53">
        <v>0</v>
      </c>
      <c r="AE335" s="51" t="s">
        <v>2609</v>
      </c>
    </row>
    <row r="336" spans="1:31" x14ac:dyDescent="0.2">
      <c r="A336" s="51" t="s">
        <v>491</v>
      </c>
      <c r="B336" s="53">
        <v>365.19</v>
      </c>
      <c r="C336" s="53">
        <v>13668.21</v>
      </c>
      <c r="D336" s="53">
        <v>0</v>
      </c>
      <c r="E336" s="53">
        <v>1889.38</v>
      </c>
      <c r="F336" s="53">
        <v>23226.959999999999</v>
      </c>
      <c r="G336" s="53">
        <v>0</v>
      </c>
      <c r="H336" s="53">
        <v>10602.86</v>
      </c>
      <c r="I336" s="53">
        <v>5359.64</v>
      </c>
      <c r="J336" s="53">
        <v>64460.21</v>
      </c>
      <c r="K336" s="53">
        <v>2471.27</v>
      </c>
      <c r="L336" s="53">
        <v>0</v>
      </c>
      <c r="M336" s="53">
        <v>24525.05</v>
      </c>
      <c r="N336" s="53">
        <v>0</v>
      </c>
      <c r="O336" s="53">
        <v>47663.58</v>
      </c>
      <c r="P336" s="53">
        <v>8665.9500000000007</v>
      </c>
      <c r="Q336" s="53">
        <v>19194.849999999999</v>
      </c>
      <c r="R336" s="53">
        <v>11099.33</v>
      </c>
      <c r="S336" s="53">
        <v>0</v>
      </c>
      <c r="T336" s="53">
        <v>36352.050000000003</v>
      </c>
      <c r="U336" s="53">
        <v>0</v>
      </c>
      <c r="V336" s="53">
        <v>10802.81</v>
      </c>
      <c r="W336" s="53">
        <v>0</v>
      </c>
      <c r="X336" s="53">
        <v>48804.17</v>
      </c>
      <c r="Y336" s="53">
        <v>47314.48</v>
      </c>
      <c r="Z336" s="53">
        <v>0</v>
      </c>
      <c r="AA336" s="53">
        <v>23880.959999999999</v>
      </c>
      <c r="AB336" s="53">
        <v>184.2</v>
      </c>
      <c r="AC336" s="53">
        <v>1848.11</v>
      </c>
      <c r="AD336" s="53">
        <v>0</v>
      </c>
      <c r="AE336" s="51" t="s">
        <v>2609</v>
      </c>
    </row>
    <row r="337" spans="1:31" x14ac:dyDescent="0.2">
      <c r="A337" s="51" t="s">
        <v>492</v>
      </c>
      <c r="B337" s="53">
        <v>0</v>
      </c>
      <c r="C337" s="53">
        <v>4400.3900000000003</v>
      </c>
      <c r="D337" s="53">
        <v>0</v>
      </c>
      <c r="E337" s="53">
        <v>7203.54</v>
      </c>
      <c r="F337" s="53">
        <v>0</v>
      </c>
      <c r="G337" s="53">
        <v>0</v>
      </c>
      <c r="H337" s="53">
        <v>0</v>
      </c>
      <c r="I337" s="53">
        <v>0</v>
      </c>
      <c r="J337" s="53">
        <v>198.45</v>
      </c>
      <c r="K337" s="53">
        <v>6561.86</v>
      </c>
      <c r="L337" s="53">
        <v>0</v>
      </c>
      <c r="M337" s="53">
        <v>9470</v>
      </c>
      <c r="N337" s="53">
        <v>0</v>
      </c>
      <c r="O337" s="53">
        <v>6414.78</v>
      </c>
      <c r="P337" s="53">
        <v>0</v>
      </c>
      <c r="Q337" s="53">
        <v>33722.94</v>
      </c>
      <c r="R337" s="53">
        <v>4849.2</v>
      </c>
      <c r="S337" s="53">
        <v>0</v>
      </c>
      <c r="T337" s="53">
        <v>0</v>
      </c>
      <c r="U337" s="53">
        <v>0</v>
      </c>
      <c r="V337" s="53">
        <v>0</v>
      </c>
      <c r="W337" s="53">
        <v>0</v>
      </c>
      <c r="X337" s="53">
        <v>8861.2099999999991</v>
      </c>
      <c r="Y337" s="53">
        <v>30280.75</v>
      </c>
      <c r="Z337" s="53">
        <v>0</v>
      </c>
      <c r="AA337" s="53">
        <v>0</v>
      </c>
      <c r="AB337" s="53">
        <v>0</v>
      </c>
      <c r="AC337" s="53">
        <v>0</v>
      </c>
      <c r="AD337" s="53">
        <v>0</v>
      </c>
      <c r="AE337" s="51" t="s">
        <v>2609</v>
      </c>
    </row>
    <row r="338" spans="1:31" x14ac:dyDescent="0.2">
      <c r="A338" s="51" t="s">
        <v>495</v>
      </c>
      <c r="B338" s="53">
        <v>0</v>
      </c>
      <c r="C338" s="53">
        <v>1540.05</v>
      </c>
      <c r="D338" s="53">
        <v>0</v>
      </c>
      <c r="E338" s="53">
        <v>0</v>
      </c>
      <c r="F338" s="53">
        <v>530.14</v>
      </c>
      <c r="G338" s="53">
        <v>0</v>
      </c>
      <c r="H338" s="53">
        <v>422.43</v>
      </c>
      <c r="I338" s="53">
        <v>0</v>
      </c>
      <c r="J338" s="53">
        <v>0</v>
      </c>
      <c r="K338" s="53">
        <v>405.72</v>
      </c>
      <c r="L338" s="53">
        <v>0</v>
      </c>
      <c r="M338" s="53">
        <v>2143.86</v>
      </c>
      <c r="N338" s="53">
        <v>0</v>
      </c>
      <c r="O338" s="53">
        <v>5359.64</v>
      </c>
      <c r="P338" s="53">
        <v>0</v>
      </c>
      <c r="Q338" s="53">
        <v>1531.29</v>
      </c>
      <c r="R338" s="53">
        <v>185.34</v>
      </c>
      <c r="S338" s="53">
        <v>0</v>
      </c>
      <c r="T338" s="53">
        <v>1806.03</v>
      </c>
      <c r="U338" s="53">
        <v>0</v>
      </c>
      <c r="V338" s="53">
        <v>176.45</v>
      </c>
      <c r="W338" s="53">
        <v>0</v>
      </c>
      <c r="X338" s="53">
        <v>0</v>
      </c>
      <c r="Y338" s="53">
        <v>9001.76</v>
      </c>
      <c r="Z338" s="53">
        <v>0</v>
      </c>
      <c r="AA338" s="53">
        <v>674.07</v>
      </c>
      <c r="AB338" s="53">
        <v>992.26</v>
      </c>
      <c r="AC338" s="53">
        <v>6697.51</v>
      </c>
      <c r="AD338" s="53">
        <v>5055.24</v>
      </c>
      <c r="AE338" s="51" t="s">
        <v>2609</v>
      </c>
    </row>
    <row r="339" spans="1:31" x14ac:dyDescent="0.2">
      <c r="A339" s="51" t="s">
        <v>496</v>
      </c>
      <c r="B339" s="53">
        <v>0</v>
      </c>
      <c r="C339" s="53">
        <v>1491.71</v>
      </c>
      <c r="D339" s="53">
        <v>0</v>
      </c>
      <c r="E339" s="53">
        <v>4705.29</v>
      </c>
      <c r="F339" s="53">
        <v>11598.98</v>
      </c>
      <c r="G339" s="53">
        <v>0</v>
      </c>
      <c r="H339" s="53">
        <v>1412.81</v>
      </c>
      <c r="I339" s="53">
        <v>0</v>
      </c>
      <c r="J339" s="53">
        <v>1058.68</v>
      </c>
      <c r="K339" s="53">
        <v>2700.08</v>
      </c>
      <c r="L339" s="53">
        <v>0</v>
      </c>
      <c r="M339" s="53">
        <v>10860.98</v>
      </c>
      <c r="N339" s="53">
        <v>0</v>
      </c>
      <c r="O339" s="53">
        <v>9330.41</v>
      </c>
      <c r="P339" s="53">
        <v>0</v>
      </c>
      <c r="Q339" s="53">
        <v>7722.56</v>
      </c>
      <c r="R339" s="53">
        <v>0</v>
      </c>
      <c r="S339" s="53">
        <v>0</v>
      </c>
      <c r="T339" s="53">
        <v>13987.18</v>
      </c>
      <c r="U339" s="53">
        <v>0</v>
      </c>
      <c r="V339" s="53">
        <v>0</v>
      </c>
      <c r="W339" s="53">
        <v>1100.0999999999999</v>
      </c>
      <c r="X339" s="53">
        <v>3001.86</v>
      </c>
      <c r="Y339" s="53">
        <v>31377.57</v>
      </c>
      <c r="Z339" s="53">
        <v>0</v>
      </c>
      <c r="AA339" s="53">
        <v>3867.64</v>
      </c>
      <c r="AB339" s="53">
        <v>0</v>
      </c>
      <c r="AC339" s="53">
        <v>18534.060000000001</v>
      </c>
      <c r="AD339" s="53">
        <v>0</v>
      </c>
      <c r="AE339" s="51" t="s">
        <v>2609</v>
      </c>
    </row>
    <row r="340" spans="1:31" x14ac:dyDescent="0.2">
      <c r="A340" s="51" t="s">
        <v>497</v>
      </c>
      <c r="B340" s="53">
        <v>0</v>
      </c>
      <c r="C340" s="53">
        <v>0</v>
      </c>
      <c r="D340" s="53">
        <v>1108.8699999999999</v>
      </c>
      <c r="E340" s="53">
        <v>0</v>
      </c>
      <c r="F340" s="53">
        <v>0</v>
      </c>
      <c r="G340" s="53">
        <v>0</v>
      </c>
      <c r="H340" s="53">
        <v>0</v>
      </c>
      <c r="I340" s="53">
        <v>0</v>
      </c>
      <c r="J340" s="53">
        <v>8478.09</v>
      </c>
      <c r="K340" s="53">
        <v>6878.26</v>
      </c>
      <c r="L340" s="53">
        <v>0</v>
      </c>
      <c r="M340" s="53">
        <v>27013.55</v>
      </c>
      <c r="N340" s="53">
        <v>0</v>
      </c>
      <c r="O340" s="53">
        <v>5359.64</v>
      </c>
      <c r="P340" s="53">
        <v>994.91</v>
      </c>
      <c r="Q340" s="53">
        <v>13812.15</v>
      </c>
      <c r="R340" s="53">
        <v>19990.18</v>
      </c>
      <c r="S340" s="53">
        <v>0</v>
      </c>
      <c r="T340" s="53">
        <v>7405.95</v>
      </c>
      <c r="U340" s="53">
        <v>0</v>
      </c>
      <c r="V340" s="53">
        <v>0</v>
      </c>
      <c r="W340" s="53">
        <v>370.72</v>
      </c>
      <c r="X340" s="53">
        <v>9957.7099999999991</v>
      </c>
      <c r="Y340" s="53">
        <v>47938.51</v>
      </c>
      <c r="Z340" s="53">
        <v>0</v>
      </c>
      <c r="AA340" s="53">
        <v>24024.95</v>
      </c>
      <c r="AB340" s="53">
        <v>7662.56</v>
      </c>
      <c r="AC340" s="53">
        <v>0</v>
      </c>
      <c r="AD340" s="53">
        <v>76158.3</v>
      </c>
      <c r="AE340" s="51" t="s">
        <v>2609</v>
      </c>
    </row>
    <row r="341" spans="1:31" x14ac:dyDescent="0.2">
      <c r="A341" s="51" t="s">
        <v>503</v>
      </c>
      <c r="B341" s="53">
        <v>847.39</v>
      </c>
      <c r="C341" s="53">
        <v>0</v>
      </c>
      <c r="D341" s="53">
        <v>0</v>
      </c>
      <c r="E341" s="53">
        <v>0</v>
      </c>
      <c r="F341" s="53">
        <v>4199.34</v>
      </c>
      <c r="G341" s="53">
        <v>0</v>
      </c>
      <c r="H341" s="53">
        <v>0</v>
      </c>
      <c r="I341" s="53">
        <v>3245.3</v>
      </c>
      <c r="J341" s="53">
        <v>16487.13</v>
      </c>
      <c r="K341" s="53">
        <v>0</v>
      </c>
      <c r="L341" s="53">
        <v>27228.99</v>
      </c>
      <c r="M341" s="53">
        <v>0</v>
      </c>
      <c r="N341" s="53">
        <v>0</v>
      </c>
      <c r="O341" s="53">
        <v>5359.64</v>
      </c>
      <c r="P341" s="53">
        <v>0</v>
      </c>
      <c r="Q341" s="53">
        <v>0</v>
      </c>
      <c r="R341" s="53">
        <v>0</v>
      </c>
      <c r="S341" s="53">
        <v>10953.77</v>
      </c>
      <c r="T341" s="53">
        <v>0</v>
      </c>
      <c r="U341" s="53">
        <v>0</v>
      </c>
      <c r="V341" s="53">
        <v>7629.86</v>
      </c>
      <c r="W341" s="53">
        <v>8633.9500000000007</v>
      </c>
      <c r="X341" s="53">
        <v>22969.439999999999</v>
      </c>
      <c r="Y341" s="53">
        <v>12839.95</v>
      </c>
      <c r="Z341" s="53">
        <v>6539.27</v>
      </c>
      <c r="AA341" s="53">
        <v>0</v>
      </c>
      <c r="AB341" s="53">
        <v>0</v>
      </c>
      <c r="AC341" s="53">
        <v>0</v>
      </c>
      <c r="AD341" s="53">
        <v>31820.33</v>
      </c>
      <c r="AE341" s="51" t="s">
        <v>2609</v>
      </c>
    </row>
    <row r="342" spans="1:31" x14ac:dyDescent="0.2">
      <c r="A342" s="51" t="s">
        <v>504</v>
      </c>
      <c r="B342" s="53">
        <v>0</v>
      </c>
      <c r="C342" s="53">
        <v>0</v>
      </c>
      <c r="D342" s="53">
        <v>0</v>
      </c>
      <c r="E342" s="53">
        <v>0</v>
      </c>
      <c r="F342" s="53">
        <v>10370.57</v>
      </c>
      <c r="G342" s="53">
        <v>0</v>
      </c>
      <c r="H342" s="53">
        <v>0</v>
      </c>
      <c r="I342" s="53">
        <v>3608.72</v>
      </c>
      <c r="J342" s="53">
        <v>0</v>
      </c>
      <c r="K342" s="53">
        <v>0</v>
      </c>
      <c r="L342" s="53">
        <v>3772.4</v>
      </c>
      <c r="M342" s="53">
        <v>0</v>
      </c>
      <c r="N342" s="53">
        <v>0</v>
      </c>
      <c r="O342" s="53">
        <v>19774.25</v>
      </c>
      <c r="P342" s="53">
        <v>0</v>
      </c>
      <c r="Q342" s="53">
        <v>0</v>
      </c>
      <c r="R342" s="53">
        <v>0</v>
      </c>
      <c r="S342" s="53">
        <v>19336.18</v>
      </c>
      <c r="T342" s="53">
        <v>0</v>
      </c>
      <c r="U342" s="53">
        <v>0</v>
      </c>
      <c r="V342" s="53">
        <v>0</v>
      </c>
      <c r="W342" s="53">
        <v>1982.37</v>
      </c>
      <c r="X342" s="53">
        <v>22969.439999999999</v>
      </c>
      <c r="Y342" s="53">
        <v>6936.56</v>
      </c>
      <c r="Z342" s="53">
        <v>0</v>
      </c>
      <c r="AA342" s="53">
        <v>0</v>
      </c>
      <c r="AB342" s="53">
        <v>0</v>
      </c>
      <c r="AC342" s="53">
        <v>0</v>
      </c>
      <c r="AD342" s="53">
        <v>47375.55</v>
      </c>
      <c r="AE342" s="51" t="s">
        <v>2609</v>
      </c>
    </row>
    <row r="343" spans="1:31" x14ac:dyDescent="0.2">
      <c r="A343" s="51" t="s">
        <v>505</v>
      </c>
      <c r="B343" s="53">
        <v>0</v>
      </c>
      <c r="C343" s="53">
        <v>0</v>
      </c>
      <c r="D343" s="53">
        <v>0</v>
      </c>
      <c r="E343" s="53">
        <v>0</v>
      </c>
      <c r="F343" s="53">
        <v>22148.54</v>
      </c>
      <c r="G343" s="53">
        <v>0</v>
      </c>
      <c r="H343" s="53">
        <v>0</v>
      </c>
      <c r="I343" s="53">
        <v>0</v>
      </c>
      <c r="J343" s="53">
        <v>0</v>
      </c>
      <c r="K343" s="53">
        <v>0</v>
      </c>
      <c r="L343" s="53">
        <v>0</v>
      </c>
      <c r="M343" s="53">
        <v>0</v>
      </c>
      <c r="N343" s="53">
        <v>0</v>
      </c>
      <c r="O343" s="53">
        <v>25410.31</v>
      </c>
      <c r="P343" s="53">
        <v>0</v>
      </c>
      <c r="Q343" s="53">
        <v>0</v>
      </c>
      <c r="R343" s="53">
        <v>0</v>
      </c>
      <c r="S343" s="53">
        <v>4224.3</v>
      </c>
      <c r="T343" s="53">
        <v>0</v>
      </c>
      <c r="U343" s="53">
        <v>0</v>
      </c>
      <c r="V343" s="53">
        <v>5639.6</v>
      </c>
      <c r="W343" s="53">
        <v>2822.55</v>
      </c>
      <c r="X343" s="53">
        <v>22969.439999999999</v>
      </c>
      <c r="Y343" s="53">
        <v>1376.96</v>
      </c>
      <c r="Z343" s="53">
        <v>0</v>
      </c>
      <c r="AA343" s="53">
        <v>0</v>
      </c>
      <c r="AB343" s="53">
        <v>0</v>
      </c>
      <c r="AC343" s="53">
        <v>0</v>
      </c>
      <c r="AD343" s="53">
        <v>39635.699999999997</v>
      </c>
      <c r="AE343" s="51" t="s">
        <v>2609</v>
      </c>
    </row>
    <row r="344" spans="1:31" x14ac:dyDescent="0.2">
      <c r="A344" s="51" t="s">
        <v>506</v>
      </c>
      <c r="B344" s="53">
        <v>0</v>
      </c>
      <c r="C344" s="53">
        <v>0</v>
      </c>
      <c r="D344" s="53">
        <v>0</v>
      </c>
      <c r="E344" s="53">
        <v>0</v>
      </c>
      <c r="F344" s="53">
        <v>23655.82</v>
      </c>
      <c r="G344" s="53">
        <v>0</v>
      </c>
      <c r="H344" s="53">
        <v>0</v>
      </c>
      <c r="I344" s="53">
        <v>0</v>
      </c>
      <c r="J344" s="53">
        <v>0</v>
      </c>
      <c r="K344" s="53">
        <v>0</v>
      </c>
      <c r="L344" s="53">
        <v>9884.84</v>
      </c>
      <c r="M344" s="53">
        <v>0</v>
      </c>
      <c r="N344" s="53">
        <v>0</v>
      </c>
      <c r="O344" s="53">
        <v>4865.84</v>
      </c>
      <c r="P344" s="53">
        <v>0</v>
      </c>
      <c r="Q344" s="53">
        <v>0</v>
      </c>
      <c r="R344" s="53">
        <v>23814.32</v>
      </c>
      <c r="S344" s="53">
        <v>0</v>
      </c>
      <c r="T344" s="53">
        <v>0</v>
      </c>
      <c r="U344" s="53">
        <v>0</v>
      </c>
      <c r="V344" s="53">
        <v>0</v>
      </c>
      <c r="W344" s="53">
        <v>0</v>
      </c>
      <c r="X344" s="53">
        <v>29229.63</v>
      </c>
      <c r="Y344" s="53">
        <v>14212.11</v>
      </c>
      <c r="Z344" s="53">
        <v>530.14</v>
      </c>
      <c r="AA344" s="53">
        <v>5301.45</v>
      </c>
      <c r="AB344" s="53">
        <v>0</v>
      </c>
      <c r="AC344" s="53">
        <v>0</v>
      </c>
      <c r="AD344" s="53">
        <v>18458.150000000001</v>
      </c>
      <c r="AE344" s="51" t="s">
        <v>2609</v>
      </c>
    </row>
    <row r="345" spans="1:31" x14ac:dyDescent="0.2">
      <c r="A345" s="51" t="s">
        <v>507</v>
      </c>
      <c r="B345" s="53">
        <v>0</v>
      </c>
      <c r="C345" s="53">
        <v>17613.45</v>
      </c>
      <c r="D345" s="53">
        <v>0</v>
      </c>
      <c r="E345" s="53">
        <v>0</v>
      </c>
      <c r="F345" s="53">
        <v>27025.29</v>
      </c>
      <c r="G345" s="53">
        <v>0</v>
      </c>
      <c r="H345" s="53">
        <v>0</v>
      </c>
      <c r="I345" s="53">
        <v>-3959.31</v>
      </c>
      <c r="J345" s="53">
        <v>0</v>
      </c>
      <c r="K345" s="53">
        <v>0</v>
      </c>
      <c r="L345" s="53">
        <v>15014.59</v>
      </c>
      <c r="M345" s="53">
        <v>0</v>
      </c>
      <c r="N345" s="53">
        <v>0</v>
      </c>
      <c r="O345" s="53">
        <v>86314.18</v>
      </c>
      <c r="P345" s="53">
        <v>0</v>
      </c>
      <c r="Q345" s="53">
        <v>36362.29</v>
      </c>
      <c r="R345" s="53">
        <v>0</v>
      </c>
      <c r="S345" s="53">
        <v>3627.75</v>
      </c>
      <c r="T345" s="53">
        <v>0</v>
      </c>
      <c r="U345" s="53">
        <v>0</v>
      </c>
      <c r="V345" s="53">
        <v>0</v>
      </c>
      <c r="W345" s="53">
        <v>20503.97</v>
      </c>
      <c r="X345" s="53">
        <v>22969.439999999999</v>
      </c>
      <c r="Y345" s="53">
        <v>18831.07</v>
      </c>
      <c r="Z345" s="53">
        <v>41561.46</v>
      </c>
      <c r="AA345" s="53">
        <v>0</v>
      </c>
      <c r="AB345" s="53">
        <v>0</v>
      </c>
      <c r="AC345" s="53">
        <v>0</v>
      </c>
      <c r="AD345" s="53">
        <v>47719.44</v>
      </c>
      <c r="AE345" s="51" t="s">
        <v>2609</v>
      </c>
    </row>
    <row r="346" spans="1:31" x14ac:dyDescent="0.2">
      <c r="A346" s="51" t="s">
        <v>508</v>
      </c>
      <c r="B346" s="53">
        <v>0</v>
      </c>
      <c r="C346" s="53">
        <v>0</v>
      </c>
      <c r="D346" s="53">
        <v>0</v>
      </c>
      <c r="E346" s="53">
        <v>0</v>
      </c>
      <c r="F346" s="53">
        <v>13268.39</v>
      </c>
      <c r="G346" s="53">
        <v>0</v>
      </c>
      <c r="H346" s="53">
        <v>0</v>
      </c>
      <c r="I346" s="53">
        <v>0</v>
      </c>
      <c r="J346" s="53">
        <v>0</v>
      </c>
      <c r="K346" s="53">
        <v>322.83999999999997</v>
      </c>
      <c r="L346" s="53">
        <v>0</v>
      </c>
      <c r="M346" s="53">
        <v>0</v>
      </c>
      <c r="N346" s="53">
        <v>0</v>
      </c>
      <c r="O346" s="53">
        <v>48242.39</v>
      </c>
      <c r="P346" s="53">
        <v>4947.78</v>
      </c>
      <c r="Q346" s="53">
        <v>0</v>
      </c>
      <c r="R346" s="53">
        <v>0</v>
      </c>
      <c r="S346" s="53">
        <v>16477.84</v>
      </c>
      <c r="T346" s="53">
        <v>1695.52</v>
      </c>
      <c r="U346" s="53">
        <v>0</v>
      </c>
      <c r="V346" s="53">
        <v>0</v>
      </c>
      <c r="W346" s="53">
        <v>0</v>
      </c>
      <c r="X346" s="53">
        <v>22969.439999999999</v>
      </c>
      <c r="Y346" s="53">
        <v>4371.3500000000004</v>
      </c>
      <c r="Z346" s="53">
        <v>31985.9</v>
      </c>
      <c r="AA346" s="53">
        <v>0</v>
      </c>
      <c r="AB346" s="53">
        <v>0</v>
      </c>
      <c r="AC346" s="53">
        <v>0</v>
      </c>
      <c r="AD346" s="53">
        <v>8526.7999999999993</v>
      </c>
      <c r="AE346" s="51" t="s">
        <v>2609</v>
      </c>
    </row>
    <row r="347" spans="1:31" x14ac:dyDescent="0.2">
      <c r="A347" s="51" t="s">
        <v>509</v>
      </c>
      <c r="B347" s="53">
        <v>3347.18</v>
      </c>
      <c r="C347" s="53">
        <v>0</v>
      </c>
      <c r="D347" s="53">
        <v>8738.36</v>
      </c>
      <c r="E347" s="53">
        <v>0</v>
      </c>
      <c r="F347" s="53">
        <v>0</v>
      </c>
      <c r="G347" s="53">
        <v>0</v>
      </c>
      <c r="H347" s="53">
        <v>0</v>
      </c>
      <c r="I347" s="53">
        <v>0</v>
      </c>
      <c r="J347" s="53">
        <v>0</v>
      </c>
      <c r="K347" s="53">
        <v>18189</v>
      </c>
      <c r="L347" s="53">
        <v>0</v>
      </c>
      <c r="M347" s="53">
        <v>0</v>
      </c>
      <c r="N347" s="53">
        <v>0</v>
      </c>
      <c r="O347" s="53">
        <v>0</v>
      </c>
      <c r="P347" s="53">
        <v>0</v>
      </c>
      <c r="Q347" s="53">
        <v>0</v>
      </c>
      <c r="R347" s="53">
        <v>0</v>
      </c>
      <c r="S347" s="53">
        <v>32706.16</v>
      </c>
      <c r="T347" s="53">
        <v>0</v>
      </c>
      <c r="U347" s="53">
        <v>0</v>
      </c>
      <c r="V347" s="53">
        <v>0</v>
      </c>
      <c r="W347" s="53">
        <v>0</v>
      </c>
      <c r="X347" s="53">
        <v>22969.439999999999</v>
      </c>
      <c r="Y347" s="53">
        <v>0</v>
      </c>
      <c r="Z347" s="53">
        <v>8964.0300000000007</v>
      </c>
      <c r="AA347" s="53">
        <v>0</v>
      </c>
      <c r="AB347" s="53">
        <v>0</v>
      </c>
      <c r="AC347" s="53">
        <v>0</v>
      </c>
      <c r="AD347" s="53">
        <v>21414.5</v>
      </c>
      <c r="AE347" s="51" t="s">
        <v>2609</v>
      </c>
    </row>
    <row r="348" spans="1:31" x14ac:dyDescent="0.2">
      <c r="A348" s="51" t="s">
        <v>498</v>
      </c>
      <c r="B348" s="53">
        <v>0</v>
      </c>
      <c r="C348" s="53">
        <v>0</v>
      </c>
      <c r="D348" s="53">
        <v>0</v>
      </c>
      <c r="E348" s="53">
        <v>16027.98</v>
      </c>
      <c r="F348" s="53">
        <v>10172</v>
      </c>
      <c r="G348" s="53">
        <v>0</v>
      </c>
      <c r="H348" s="53">
        <v>0</v>
      </c>
      <c r="I348" s="53">
        <v>6186.03</v>
      </c>
      <c r="J348" s="53">
        <v>0</v>
      </c>
      <c r="K348" s="53">
        <v>0</v>
      </c>
      <c r="L348" s="53">
        <v>0</v>
      </c>
      <c r="M348" s="53">
        <v>1815.49</v>
      </c>
      <c r="N348" s="53">
        <v>0</v>
      </c>
      <c r="O348" s="53">
        <v>0</v>
      </c>
      <c r="P348" s="53">
        <v>0</v>
      </c>
      <c r="Q348" s="53">
        <v>0</v>
      </c>
      <c r="R348" s="53">
        <v>0</v>
      </c>
      <c r="S348" s="53">
        <v>5468</v>
      </c>
      <c r="T348" s="53">
        <v>0</v>
      </c>
      <c r="U348" s="53">
        <v>0</v>
      </c>
      <c r="V348" s="53">
        <v>0</v>
      </c>
      <c r="W348" s="53">
        <v>0</v>
      </c>
      <c r="X348" s="53">
        <v>83713.070000000007</v>
      </c>
      <c r="Y348" s="53">
        <v>0</v>
      </c>
      <c r="Z348" s="53">
        <v>0</v>
      </c>
      <c r="AA348" s="53">
        <v>0</v>
      </c>
      <c r="AB348" s="53">
        <v>0</v>
      </c>
      <c r="AC348" s="53">
        <v>0</v>
      </c>
      <c r="AD348" s="53">
        <v>0</v>
      </c>
      <c r="AE348" s="51" t="s">
        <v>2609</v>
      </c>
    </row>
    <row r="349" spans="1:31" x14ac:dyDescent="0.2">
      <c r="A349" s="51" t="s">
        <v>499</v>
      </c>
      <c r="B349" s="53">
        <v>0</v>
      </c>
      <c r="C349" s="53">
        <v>7968.44</v>
      </c>
      <c r="D349" s="53">
        <v>0</v>
      </c>
      <c r="E349" s="53">
        <v>1857.67</v>
      </c>
      <c r="F349" s="53">
        <v>6683.09</v>
      </c>
      <c r="G349" s="53">
        <v>0</v>
      </c>
      <c r="H349" s="53">
        <v>550.45000000000005</v>
      </c>
      <c r="I349" s="53">
        <v>4241.1400000000003</v>
      </c>
      <c r="J349" s="53">
        <v>0</v>
      </c>
      <c r="K349" s="53">
        <v>4675.05</v>
      </c>
      <c r="L349" s="53">
        <v>0</v>
      </c>
      <c r="M349" s="53">
        <v>2255.5100000000002</v>
      </c>
      <c r="N349" s="53">
        <v>0</v>
      </c>
      <c r="O349" s="53">
        <v>0</v>
      </c>
      <c r="P349" s="53">
        <v>8246.65</v>
      </c>
      <c r="Q349" s="53">
        <v>0</v>
      </c>
      <c r="R349" s="53">
        <v>0</v>
      </c>
      <c r="S349" s="53">
        <v>0</v>
      </c>
      <c r="T349" s="53">
        <v>24903.8</v>
      </c>
      <c r="U349" s="53">
        <v>0</v>
      </c>
      <c r="V349" s="53">
        <v>0</v>
      </c>
      <c r="W349" s="53">
        <v>0</v>
      </c>
      <c r="X349" s="53">
        <v>53133.2</v>
      </c>
      <c r="Y349" s="53">
        <v>0</v>
      </c>
      <c r="Z349" s="53">
        <v>0</v>
      </c>
      <c r="AA349" s="53">
        <v>0</v>
      </c>
      <c r="AB349" s="53">
        <v>0</v>
      </c>
      <c r="AC349" s="53">
        <v>0</v>
      </c>
      <c r="AD349" s="53">
        <v>0</v>
      </c>
      <c r="AE349" s="51" t="s">
        <v>2609</v>
      </c>
    </row>
    <row r="350" spans="1:31" x14ac:dyDescent="0.2">
      <c r="A350" s="51" t="s">
        <v>500</v>
      </c>
      <c r="B350" s="53">
        <v>352.02</v>
      </c>
      <c r="C350" s="53">
        <v>0</v>
      </c>
      <c r="D350" s="53">
        <v>0</v>
      </c>
      <c r="E350" s="53">
        <v>0</v>
      </c>
      <c r="F350" s="53">
        <v>4324.92</v>
      </c>
      <c r="G350" s="53">
        <v>0</v>
      </c>
      <c r="H350" s="53">
        <v>21003.38</v>
      </c>
      <c r="I350" s="53">
        <v>0</v>
      </c>
      <c r="J350" s="53">
        <v>0</v>
      </c>
      <c r="K350" s="53">
        <v>17715.57</v>
      </c>
      <c r="L350" s="53">
        <v>7559.89</v>
      </c>
      <c r="M350" s="53">
        <v>0</v>
      </c>
      <c r="N350" s="53">
        <v>0</v>
      </c>
      <c r="O350" s="53">
        <v>11170.18</v>
      </c>
      <c r="P350" s="53">
        <v>0</v>
      </c>
      <c r="Q350" s="53">
        <v>0</v>
      </c>
      <c r="R350" s="53">
        <v>0</v>
      </c>
      <c r="S350" s="53">
        <v>0</v>
      </c>
      <c r="T350" s="53">
        <v>0</v>
      </c>
      <c r="U350" s="53">
        <v>0</v>
      </c>
      <c r="V350" s="53">
        <v>10494.8</v>
      </c>
      <c r="W350" s="53">
        <v>2809.82</v>
      </c>
      <c r="X350" s="53">
        <v>96709.4</v>
      </c>
      <c r="Y350" s="53">
        <v>0</v>
      </c>
      <c r="Z350" s="53">
        <v>0</v>
      </c>
      <c r="AA350" s="53">
        <v>0</v>
      </c>
      <c r="AB350" s="53">
        <v>0</v>
      </c>
      <c r="AC350" s="53">
        <v>0</v>
      </c>
      <c r="AD350" s="53">
        <v>0</v>
      </c>
      <c r="AE350" s="51" t="s">
        <v>2609</v>
      </c>
    </row>
    <row r="351" spans="1:31" x14ac:dyDescent="0.2">
      <c r="A351" s="51" t="s">
        <v>501</v>
      </c>
      <c r="B351" s="53">
        <v>0</v>
      </c>
      <c r="C351" s="53">
        <v>5491.57</v>
      </c>
      <c r="D351" s="53">
        <v>0</v>
      </c>
      <c r="E351" s="53">
        <v>0</v>
      </c>
      <c r="F351" s="53">
        <v>33623.21</v>
      </c>
      <c r="G351" s="53">
        <v>0</v>
      </c>
      <c r="H351" s="53">
        <v>0</v>
      </c>
      <c r="I351" s="53">
        <v>0</v>
      </c>
      <c r="J351" s="53">
        <v>9430.7000000000007</v>
      </c>
      <c r="K351" s="53">
        <v>0</v>
      </c>
      <c r="L351" s="53">
        <v>0</v>
      </c>
      <c r="M351" s="53">
        <v>0</v>
      </c>
      <c r="N351" s="53">
        <v>0</v>
      </c>
      <c r="O351" s="53">
        <v>10719.28</v>
      </c>
      <c r="P351" s="53">
        <v>0</v>
      </c>
      <c r="Q351" s="53">
        <v>11722.27</v>
      </c>
      <c r="R351" s="53">
        <v>0</v>
      </c>
      <c r="S351" s="53">
        <v>0</v>
      </c>
      <c r="T351" s="53">
        <v>14236.32</v>
      </c>
      <c r="U351" s="53">
        <v>0</v>
      </c>
      <c r="V351" s="53">
        <v>0</v>
      </c>
      <c r="W351" s="53">
        <v>0</v>
      </c>
      <c r="X351" s="53">
        <v>42370.5</v>
      </c>
      <c r="Y351" s="53">
        <v>0</v>
      </c>
      <c r="Z351" s="53">
        <v>0</v>
      </c>
      <c r="AA351" s="53">
        <v>0</v>
      </c>
      <c r="AB351" s="53">
        <v>0</v>
      </c>
      <c r="AC351" s="53">
        <v>0</v>
      </c>
      <c r="AD351" s="53">
        <v>0</v>
      </c>
      <c r="AE351" s="51" t="s">
        <v>2609</v>
      </c>
    </row>
    <row r="352" spans="1:31" x14ac:dyDescent="0.2">
      <c r="A352" s="51" t="s">
        <v>502</v>
      </c>
      <c r="B352" s="53">
        <v>0</v>
      </c>
      <c r="C352" s="53">
        <v>0</v>
      </c>
      <c r="D352" s="53">
        <v>20756.57</v>
      </c>
      <c r="E352" s="53">
        <v>0</v>
      </c>
      <c r="F352" s="53">
        <v>0</v>
      </c>
      <c r="G352" s="53">
        <v>0</v>
      </c>
      <c r="H352" s="53">
        <v>0</v>
      </c>
      <c r="I352" s="53">
        <v>16001.56</v>
      </c>
      <c r="J352" s="53">
        <v>0</v>
      </c>
      <c r="K352" s="53">
        <v>9617.3700000000008</v>
      </c>
      <c r="L352" s="53">
        <v>3011.87</v>
      </c>
      <c r="M352" s="53">
        <v>0</v>
      </c>
      <c r="N352" s="53">
        <v>0</v>
      </c>
      <c r="O352" s="53">
        <v>13199.1</v>
      </c>
      <c r="P352" s="53">
        <v>0</v>
      </c>
      <c r="Q352" s="53">
        <v>0</v>
      </c>
      <c r="R352" s="53">
        <v>0</v>
      </c>
      <c r="S352" s="53">
        <v>13871.52</v>
      </c>
      <c r="T352" s="53">
        <v>0</v>
      </c>
      <c r="U352" s="53">
        <v>0</v>
      </c>
      <c r="V352" s="53">
        <v>0</v>
      </c>
      <c r="W352" s="53">
        <v>0</v>
      </c>
      <c r="X352" s="53">
        <v>22969.439999999999</v>
      </c>
      <c r="Y352" s="53">
        <v>0</v>
      </c>
      <c r="Z352" s="53">
        <v>32645.67</v>
      </c>
      <c r="AA352" s="53">
        <v>0</v>
      </c>
      <c r="AB352" s="53">
        <v>0</v>
      </c>
      <c r="AC352" s="53">
        <v>0</v>
      </c>
      <c r="AD352" s="53">
        <v>23385.78</v>
      </c>
      <c r="AE352" s="51" t="s">
        <v>2609</v>
      </c>
    </row>
    <row r="353" spans="1:31" x14ac:dyDescent="0.2">
      <c r="A353" s="51" t="s">
        <v>525</v>
      </c>
      <c r="B353" s="53">
        <v>0</v>
      </c>
      <c r="C353" s="53">
        <v>0</v>
      </c>
      <c r="D353" s="53">
        <v>0</v>
      </c>
      <c r="E353" s="53">
        <v>0</v>
      </c>
      <c r="F353" s="53">
        <v>0</v>
      </c>
      <c r="G353" s="53">
        <v>0</v>
      </c>
      <c r="H353" s="53">
        <v>9701.08</v>
      </c>
      <c r="I353" s="53">
        <v>0</v>
      </c>
      <c r="J353" s="53">
        <v>0</v>
      </c>
      <c r="K353" s="53">
        <v>0</v>
      </c>
      <c r="L353" s="53">
        <v>10058.290000000001</v>
      </c>
      <c r="M353" s="53">
        <v>0</v>
      </c>
      <c r="N353" s="53">
        <v>0</v>
      </c>
      <c r="O353" s="53">
        <v>0</v>
      </c>
      <c r="P353" s="53">
        <v>0</v>
      </c>
      <c r="Q353" s="53">
        <v>316.8</v>
      </c>
      <c r="R353" s="53">
        <v>21085.79</v>
      </c>
      <c r="S353" s="53">
        <v>0</v>
      </c>
      <c r="T353" s="53">
        <v>11083.94</v>
      </c>
      <c r="U353" s="53">
        <v>0</v>
      </c>
      <c r="V353" s="53">
        <v>0</v>
      </c>
      <c r="W353" s="53">
        <v>0</v>
      </c>
      <c r="X353" s="53">
        <v>0</v>
      </c>
      <c r="Y353" s="53">
        <v>9552.93</v>
      </c>
      <c r="Z353" s="53">
        <v>45924.41</v>
      </c>
      <c r="AA353" s="53">
        <v>0</v>
      </c>
      <c r="AB353" s="53">
        <v>0</v>
      </c>
      <c r="AC353" s="53">
        <v>0</v>
      </c>
      <c r="AD353" s="53">
        <v>0</v>
      </c>
      <c r="AE353" s="51" t="s">
        <v>2609</v>
      </c>
    </row>
    <row r="354" spans="1:31" x14ac:dyDescent="0.2">
      <c r="A354" s="51" t="s">
        <v>526</v>
      </c>
      <c r="B354" s="53">
        <v>0</v>
      </c>
      <c r="C354" s="53">
        <v>0</v>
      </c>
      <c r="D354" s="53">
        <v>0</v>
      </c>
      <c r="E354" s="53">
        <v>0</v>
      </c>
      <c r="F354" s="53">
        <v>0</v>
      </c>
      <c r="G354" s="53">
        <v>0</v>
      </c>
      <c r="H354" s="53">
        <v>22565.84</v>
      </c>
      <c r="I354" s="53">
        <v>0</v>
      </c>
      <c r="J354" s="53">
        <v>0</v>
      </c>
      <c r="K354" s="53">
        <v>10838.21</v>
      </c>
      <c r="L354" s="53">
        <v>0</v>
      </c>
      <c r="M354" s="53">
        <v>24628.86</v>
      </c>
      <c r="N354" s="53">
        <v>0</v>
      </c>
      <c r="O354" s="53">
        <v>6473.73</v>
      </c>
      <c r="P354" s="53">
        <v>37295.51</v>
      </c>
      <c r="Q354" s="53">
        <v>0</v>
      </c>
      <c r="R354" s="53">
        <v>0</v>
      </c>
      <c r="S354" s="53">
        <v>0</v>
      </c>
      <c r="T354" s="53">
        <v>0</v>
      </c>
      <c r="U354" s="53">
        <v>0</v>
      </c>
      <c r="V354" s="53">
        <v>0</v>
      </c>
      <c r="W354" s="53">
        <v>0</v>
      </c>
      <c r="X354" s="53">
        <v>0</v>
      </c>
      <c r="Y354" s="53">
        <v>0</v>
      </c>
      <c r="Z354" s="53">
        <v>0</v>
      </c>
      <c r="AA354" s="53">
        <v>0</v>
      </c>
      <c r="AB354" s="53">
        <v>0</v>
      </c>
      <c r="AC354" s="53">
        <v>0</v>
      </c>
      <c r="AD354" s="53">
        <v>0</v>
      </c>
      <c r="AE354" s="51" t="s">
        <v>2609</v>
      </c>
    </row>
    <row r="355" spans="1:31" x14ac:dyDescent="0.2">
      <c r="A355" s="51" t="s">
        <v>528</v>
      </c>
      <c r="B355" s="53">
        <v>0</v>
      </c>
      <c r="C355" s="53">
        <v>0</v>
      </c>
      <c r="D355" s="53">
        <v>0</v>
      </c>
      <c r="E355" s="53">
        <v>4502.5200000000004</v>
      </c>
      <c r="F355" s="53">
        <v>0</v>
      </c>
      <c r="G355" s="53">
        <v>0</v>
      </c>
      <c r="H355" s="53">
        <v>0</v>
      </c>
      <c r="I355" s="53">
        <v>2118.42</v>
      </c>
      <c r="J355" s="53">
        <v>0</v>
      </c>
      <c r="K355" s="53">
        <v>5301.43</v>
      </c>
      <c r="L355" s="53">
        <v>0</v>
      </c>
      <c r="M355" s="53">
        <v>0</v>
      </c>
      <c r="N355" s="53">
        <v>0</v>
      </c>
      <c r="O355" s="53">
        <v>0</v>
      </c>
      <c r="P355" s="53">
        <v>0</v>
      </c>
      <c r="Q355" s="53">
        <v>16908.07</v>
      </c>
      <c r="R355" s="53">
        <v>0</v>
      </c>
      <c r="S355" s="53">
        <v>0</v>
      </c>
      <c r="T355" s="53">
        <v>0</v>
      </c>
      <c r="U355" s="53">
        <v>0</v>
      </c>
      <c r="V355" s="53">
        <v>0</v>
      </c>
      <c r="W355" s="53">
        <v>17111.18</v>
      </c>
      <c r="X355" s="53">
        <v>0</v>
      </c>
      <c r="Y355" s="53">
        <v>50154.41</v>
      </c>
      <c r="Z355" s="53">
        <v>14718.53</v>
      </c>
      <c r="AA355" s="53">
        <v>0</v>
      </c>
      <c r="AB355" s="53">
        <v>0</v>
      </c>
      <c r="AC355" s="53">
        <v>16594.48</v>
      </c>
      <c r="AD355" s="53">
        <v>97023.47</v>
      </c>
      <c r="AE355" s="51" t="s">
        <v>2609</v>
      </c>
    </row>
    <row r="356" spans="1:31" x14ac:dyDescent="0.2">
      <c r="A356" s="51" t="s">
        <v>529</v>
      </c>
      <c r="B356" s="53">
        <v>0</v>
      </c>
      <c r="C356" s="53">
        <v>0</v>
      </c>
      <c r="D356" s="53">
        <v>0</v>
      </c>
      <c r="E356" s="53">
        <v>0</v>
      </c>
      <c r="F356" s="53">
        <v>0</v>
      </c>
      <c r="G356" s="53">
        <v>0</v>
      </c>
      <c r="H356" s="53">
        <v>5668.74</v>
      </c>
      <c r="I356" s="53">
        <v>0</v>
      </c>
      <c r="J356" s="53">
        <v>0</v>
      </c>
      <c r="K356" s="53">
        <v>0</v>
      </c>
      <c r="L356" s="53">
        <v>0</v>
      </c>
      <c r="M356" s="53">
        <v>0</v>
      </c>
      <c r="N356" s="53">
        <v>0</v>
      </c>
      <c r="O356" s="53">
        <v>0</v>
      </c>
      <c r="P356" s="53">
        <v>0</v>
      </c>
      <c r="Q356" s="53">
        <v>5188.99</v>
      </c>
      <c r="R356" s="53">
        <v>7929.19</v>
      </c>
      <c r="S356" s="53">
        <v>0</v>
      </c>
      <c r="T356" s="53">
        <v>0</v>
      </c>
      <c r="U356" s="53">
        <v>0</v>
      </c>
      <c r="V356" s="53">
        <v>0</v>
      </c>
      <c r="W356" s="53">
        <v>563.58000000000004</v>
      </c>
      <c r="X356" s="53">
        <v>10656.05</v>
      </c>
      <c r="Y356" s="53">
        <v>32383.18</v>
      </c>
      <c r="Z356" s="53">
        <v>0</v>
      </c>
      <c r="AA356" s="53">
        <v>3999.95</v>
      </c>
      <c r="AB356" s="53">
        <v>0</v>
      </c>
      <c r="AC356" s="53">
        <v>0</v>
      </c>
      <c r="AD356" s="53">
        <v>89188.88</v>
      </c>
      <c r="AE356" s="51" t="s">
        <v>2609</v>
      </c>
    </row>
    <row r="357" spans="1:31" x14ac:dyDescent="0.2">
      <c r="A357" s="51" t="s">
        <v>530</v>
      </c>
      <c r="B357" s="53">
        <v>0</v>
      </c>
      <c r="C357" s="53">
        <v>0</v>
      </c>
      <c r="D357" s="53">
        <v>0</v>
      </c>
      <c r="E357" s="53">
        <v>0</v>
      </c>
      <c r="F357" s="53">
        <v>0</v>
      </c>
      <c r="G357" s="53">
        <v>0</v>
      </c>
      <c r="H357" s="53">
        <v>0</v>
      </c>
      <c r="I357" s="53">
        <v>2648.01</v>
      </c>
      <c r="J357" s="53">
        <v>0</v>
      </c>
      <c r="K357" s="53">
        <v>10943.34</v>
      </c>
      <c r="L357" s="53">
        <v>0</v>
      </c>
      <c r="M357" s="53">
        <v>2106.56</v>
      </c>
      <c r="N357" s="53">
        <v>0</v>
      </c>
      <c r="O357" s="53">
        <v>1190.21</v>
      </c>
      <c r="P357" s="53">
        <v>880.03</v>
      </c>
      <c r="Q357" s="53">
        <v>1342.75</v>
      </c>
      <c r="R357" s="53">
        <v>1760.06</v>
      </c>
      <c r="S357" s="53">
        <v>25637.39</v>
      </c>
      <c r="T357" s="53">
        <v>0</v>
      </c>
      <c r="U357" s="53">
        <v>0</v>
      </c>
      <c r="V357" s="53">
        <v>0</v>
      </c>
      <c r="W357" s="53">
        <v>8898.0499999999993</v>
      </c>
      <c r="X357" s="53">
        <v>1256.51</v>
      </c>
      <c r="Y357" s="53">
        <v>21183.39</v>
      </c>
      <c r="Z357" s="53">
        <v>5301.43</v>
      </c>
      <c r="AA357" s="53">
        <v>0</v>
      </c>
      <c r="AB357" s="53">
        <v>0</v>
      </c>
      <c r="AC357" s="53">
        <v>0</v>
      </c>
      <c r="AD357" s="53">
        <v>90711.55</v>
      </c>
      <c r="AE357" s="51" t="s">
        <v>2609</v>
      </c>
    </row>
    <row r="358" spans="1:31" x14ac:dyDescent="0.2">
      <c r="A358" s="51" t="s">
        <v>531</v>
      </c>
      <c r="B358" s="53">
        <v>0</v>
      </c>
      <c r="C358" s="53">
        <v>0</v>
      </c>
      <c r="D358" s="53">
        <v>0</v>
      </c>
      <c r="E358" s="53">
        <v>0</v>
      </c>
      <c r="F358" s="53">
        <v>0</v>
      </c>
      <c r="G358" s="53">
        <v>0</v>
      </c>
      <c r="H358" s="53">
        <v>530.14</v>
      </c>
      <c r="I358" s="53">
        <v>0</v>
      </c>
      <c r="J358" s="53">
        <v>0</v>
      </c>
      <c r="K358" s="53">
        <v>0</v>
      </c>
      <c r="L358" s="53">
        <v>0</v>
      </c>
      <c r="M358" s="53">
        <v>0</v>
      </c>
      <c r="N358" s="53">
        <v>0</v>
      </c>
      <c r="O358" s="53">
        <v>19509.07</v>
      </c>
      <c r="P358" s="53">
        <v>4184.67</v>
      </c>
      <c r="Q358" s="53">
        <v>11386.68</v>
      </c>
      <c r="R358" s="53">
        <v>1320.05</v>
      </c>
      <c r="S358" s="53">
        <v>0</v>
      </c>
      <c r="T358" s="53">
        <v>0</v>
      </c>
      <c r="U358" s="53">
        <v>0</v>
      </c>
      <c r="V358" s="53">
        <v>0</v>
      </c>
      <c r="W358" s="53">
        <v>43221.3</v>
      </c>
      <c r="X358" s="53">
        <v>0</v>
      </c>
      <c r="Y358" s="53">
        <v>34814.06</v>
      </c>
      <c r="Z358" s="53">
        <v>0</v>
      </c>
      <c r="AA358" s="53">
        <v>0</v>
      </c>
      <c r="AB358" s="53">
        <v>0</v>
      </c>
      <c r="AC358" s="53">
        <v>114326.19</v>
      </c>
      <c r="AD358" s="53">
        <v>0</v>
      </c>
      <c r="AE358" s="51" t="s">
        <v>2609</v>
      </c>
    </row>
    <row r="359" spans="1:31" x14ac:dyDescent="0.2">
      <c r="A359" s="51" t="s">
        <v>512</v>
      </c>
      <c r="B359" s="53">
        <v>0</v>
      </c>
      <c r="C359" s="53">
        <v>0</v>
      </c>
      <c r="D359" s="53">
        <v>0</v>
      </c>
      <c r="E359" s="53">
        <v>0</v>
      </c>
      <c r="F359" s="53">
        <v>0</v>
      </c>
      <c r="G359" s="53">
        <v>0</v>
      </c>
      <c r="H359" s="53">
        <v>0</v>
      </c>
      <c r="I359" s="53">
        <v>0</v>
      </c>
      <c r="J359" s="53">
        <v>0</v>
      </c>
      <c r="K359" s="53">
        <v>0</v>
      </c>
      <c r="L359" s="53">
        <v>0</v>
      </c>
      <c r="M359" s="53">
        <v>0</v>
      </c>
      <c r="N359" s="53">
        <v>0</v>
      </c>
      <c r="O359" s="53">
        <v>0</v>
      </c>
      <c r="P359" s="53">
        <v>0</v>
      </c>
      <c r="Q359" s="53">
        <v>3175.45</v>
      </c>
      <c r="R359" s="53">
        <v>6339.16</v>
      </c>
      <c r="S359" s="53">
        <v>0</v>
      </c>
      <c r="T359" s="53">
        <v>0</v>
      </c>
      <c r="U359" s="53">
        <v>0</v>
      </c>
      <c r="V359" s="53">
        <v>0</v>
      </c>
      <c r="W359" s="53">
        <v>6462.89</v>
      </c>
      <c r="X359" s="53">
        <v>0</v>
      </c>
      <c r="Y359" s="53">
        <v>14827.15</v>
      </c>
      <c r="Z359" s="53">
        <v>7986.23</v>
      </c>
      <c r="AA359" s="53">
        <v>0</v>
      </c>
      <c r="AB359" s="53">
        <v>0</v>
      </c>
      <c r="AC359" s="53">
        <v>71564.62</v>
      </c>
      <c r="AD359" s="53">
        <v>0</v>
      </c>
      <c r="AE359" s="51" t="s">
        <v>2609</v>
      </c>
    </row>
    <row r="360" spans="1:31" x14ac:dyDescent="0.2">
      <c r="A360" s="51" t="s">
        <v>513</v>
      </c>
      <c r="B360" s="53">
        <v>0</v>
      </c>
      <c r="C360" s="53">
        <v>0</v>
      </c>
      <c r="D360" s="53">
        <v>0</v>
      </c>
      <c r="E360" s="53">
        <v>13228.76</v>
      </c>
      <c r="F360" s="53">
        <v>0</v>
      </c>
      <c r="G360" s="53">
        <v>0</v>
      </c>
      <c r="H360" s="53">
        <v>3079.71</v>
      </c>
      <c r="I360" s="53">
        <v>4496.13</v>
      </c>
      <c r="J360" s="53">
        <v>0</v>
      </c>
      <c r="K360" s="53">
        <v>9220.43</v>
      </c>
      <c r="L360" s="53">
        <v>0</v>
      </c>
      <c r="M360" s="53">
        <v>2640</v>
      </c>
      <c r="N360" s="53">
        <v>0</v>
      </c>
      <c r="O360" s="53">
        <v>4743.99</v>
      </c>
      <c r="P360" s="53">
        <v>0</v>
      </c>
      <c r="Q360" s="53">
        <v>2956.91</v>
      </c>
      <c r="R360" s="53">
        <v>0</v>
      </c>
      <c r="S360" s="53">
        <v>9046.68</v>
      </c>
      <c r="T360" s="53">
        <v>0</v>
      </c>
      <c r="U360" s="53">
        <v>0</v>
      </c>
      <c r="V360" s="53">
        <v>0</v>
      </c>
      <c r="W360" s="53">
        <v>2058.17</v>
      </c>
      <c r="X360" s="53">
        <v>1805.93</v>
      </c>
      <c r="Y360" s="53">
        <v>12715</v>
      </c>
      <c r="Z360" s="53">
        <v>0</v>
      </c>
      <c r="AA360" s="53">
        <v>1609.99</v>
      </c>
      <c r="AB360" s="53">
        <v>0</v>
      </c>
      <c r="AC360" s="53">
        <v>0</v>
      </c>
      <c r="AD360" s="53">
        <v>32504.91</v>
      </c>
      <c r="AE360" s="51" t="s">
        <v>2609</v>
      </c>
    </row>
    <row r="361" spans="1:31" x14ac:dyDescent="0.2">
      <c r="A361" s="51" t="s">
        <v>516</v>
      </c>
      <c r="B361" s="53">
        <v>0</v>
      </c>
      <c r="C361" s="53">
        <v>0</v>
      </c>
      <c r="D361" s="53">
        <v>200</v>
      </c>
      <c r="E361" s="53">
        <v>0</v>
      </c>
      <c r="F361" s="53">
        <v>89.6</v>
      </c>
      <c r="G361" s="53">
        <v>0</v>
      </c>
      <c r="H361" s="53">
        <v>1039</v>
      </c>
      <c r="I361" s="53">
        <v>0</v>
      </c>
      <c r="J361" s="53">
        <v>3215.78</v>
      </c>
      <c r="K361" s="53">
        <v>4770.2700000000004</v>
      </c>
      <c r="L361" s="53">
        <v>1320</v>
      </c>
      <c r="M361" s="53">
        <v>0</v>
      </c>
      <c r="N361" s="53">
        <v>0</v>
      </c>
      <c r="O361" s="53">
        <v>105358.11</v>
      </c>
      <c r="P361" s="53">
        <v>0</v>
      </c>
      <c r="Q361" s="53">
        <v>0</v>
      </c>
      <c r="R361" s="53">
        <v>31260.53</v>
      </c>
      <c r="S361" s="53">
        <v>39.6</v>
      </c>
      <c r="T361" s="53">
        <v>0</v>
      </c>
      <c r="U361" s="53">
        <v>0</v>
      </c>
      <c r="V361" s="53">
        <v>0</v>
      </c>
      <c r="W361" s="53">
        <v>1850.77</v>
      </c>
      <c r="X361" s="53">
        <v>569.74</v>
      </c>
      <c r="Y361" s="53">
        <v>3249.17</v>
      </c>
      <c r="Z361" s="53">
        <v>7079.63</v>
      </c>
      <c r="AA361" s="53">
        <v>352.04</v>
      </c>
      <c r="AB361" s="53">
        <v>0</v>
      </c>
      <c r="AC361" s="53">
        <v>0</v>
      </c>
      <c r="AD361" s="53">
        <v>97742.85</v>
      </c>
      <c r="AE361" s="51" t="s">
        <v>2609</v>
      </c>
    </row>
    <row r="362" spans="1:31" x14ac:dyDescent="0.2">
      <c r="A362" s="51" t="s">
        <v>520</v>
      </c>
      <c r="B362" s="53">
        <v>0</v>
      </c>
      <c r="C362" s="53">
        <v>0</v>
      </c>
      <c r="D362" s="53">
        <v>21121.86</v>
      </c>
      <c r="E362" s="53">
        <v>0</v>
      </c>
      <c r="F362" s="53">
        <v>0</v>
      </c>
      <c r="G362" s="53">
        <v>0</v>
      </c>
      <c r="H362" s="53">
        <v>9488.57</v>
      </c>
      <c r="I362" s="53">
        <v>11562.84</v>
      </c>
      <c r="J362" s="53">
        <v>0</v>
      </c>
      <c r="K362" s="53">
        <v>8649.4500000000007</v>
      </c>
      <c r="L362" s="53">
        <v>0</v>
      </c>
      <c r="M362" s="53">
        <v>0</v>
      </c>
      <c r="N362" s="53">
        <v>0</v>
      </c>
      <c r="O362" s="53">
        <v>4137.1499999999996</v>
      </c>
      <c r="P362" s="53">
        <v>0</v>
      </c>
      <c r="Q362" s="53">
        <v>0</v>
      </c>
      <c r="R362" s="53">
        <v>0</v>
      </c>
      <c r="S362" s="53">
        <v>0</v>
      </c>
      <c r="T362" s="53">
        <v>1060.29</v>
      </c>
      <c r="U362" s="53">
        <v>0</v>
      </c>
      <c r="V362" s="53">
        <v>0</v>
      </c>
      <c r="W362" s="53">
        <v>1059.6099999999999</v>
      </c>
      <c r="X362" s="53">
        <v>0</v>
      </c>
      <c r="Y362" s="53">
        <v>0</v>
      </c>
      <c r="Z362" s="53">
        <v>9271.5499999999993</v>
      </c>
      <c r="AA362" s="53">
        <v>24480.82</v>
      </c>
      <c r="AB362" s="53">
        <v>0</v>
      </c>
      <c r="AC362" s="53">
        <v>18426.97</v>
      </c>
      <c r="AD362" s="53">
        <v>0</v>
      </c>
      <c r="AE362" s="51" t="s">
        <v>2609</v>
      </c>
    </row>
    <row r="363" spans="1:31" x14ac:dyDescent="0.2">
      <c r="A363" s="51" t="s">
        <v>521</v>
      </c>
      <c r="B363" s="53">
        <v>0</v>
      </c>
      <c r="C363" s="53">
        <v>0</v>
      </c>
      <c r="D363" s="53">
        <v>10481.39</v>
      </c>
      <c r="E363" s="53">
        <v>0</v>
      </c>
      <c r="F363" s="53">
        <v>12028.16</v>
      </c>
      <c r="G363" s="53">
        <v>0</v>
      </c>
      <c r="H363" s="53">
        <v>3644.56</v>
      </c>
      <c r="I363" s="53">
        <v>5296.03</v>
      </c>
      <c r="J363" s="53">
        <v>0</v>
      </c>
      <c r="K363" s="53">
        <v>7098.8</v>
      </c>
      <c r="L363" s="53">
        <v>0</v>
      </c>
      <c r="M363" s="53">
        <v>0</v>
      </c>
      <c r="N363" s="53">
        <v>0</v>
      </c>
      <c r="O363" s="53">
        <v>1662.4</v>
      </c>
      <c r="P363" s="53">
        <v>1760.18</v>
      </c>
      <c r="Q363" s="53">
        <v>6794.22</v>
      </c>
      <c r="R363" s="53">
        <v>0</v>
      </c>
      <c r="S363" s="53">
        <v>0</v>
      </c>
      <c r="T363" s="53">
        <v>0</v>
      </c>
      <c r="U363" s="53">
        <v>0</v>
      </c>
      <c r="V363" s="53">
        <v>1412.32</v>
      </c>
      <c r="W363" s="53">
        <v>11182.6</v>
      </c>
      <c r="X363" s="53">
        <v>1926.01</v>
      </c>
      <c r="Y363" s="53">
        <v>2200.1999999999998</v>
      </c>
      <c r="Z363" s="53">
        <v>0</v>
      </c>
      <c r="AA363" s="53">
        <v>16570.78</v>
      </c>
      <c r="AB363" s="53">
        <v>0</v>
      </c>
      <c r="AC363" s="53">
        <v>18253.64</v>
      </c>
      <c r="AD363" s="53">
        <v>0</v>
      </c>
      <c r="AE363" s="51" t="s">
        <v>2609</v>
      </c>
    </row>
    <row r="364" spans="1:31" x14ac:dyDescent="0.2">
      <c r="A364" s="51" t="s">
        <v>522</v>
      </c>
      <c r="B364" s="53">
        <v>0</v>
      </c>
      <c r="C364" s="53">
        <v>12301.71</v>
      </c>
      <c r="D364" s="53">
        <v>0</v>
      </c>
      <c r="E364" s="53">
        <v>0</v>
      </c>
      <c r="F364" s="53">
        <v>0</v>
      </c>
      <c r="G364" s="53">
        <v>0</v>
      </c>
      <c r="H364" s="53">
        <v>0</v>
      </c>
      <c r="I364" s="53">
        <v>0</v>
      </c>
      <c r="J364" s="53">
        <v>0</v>
      </c>
      <c r="K364" s="53">
        <v>19144.71</v>
      </c>
      <c r="L364" s="53">
        <v>0</v>
      </c>
      <c r="M364" s="53">
        <v>0</v>
      </c>
      <c r="N364" s="53">
        <v>0</v>
      </c>
      <c r="O364" s="53">
        <v>1956.8</v>
      </c>
      <c r="P364" s="53">
        <v>0</v>
      </c>
      <c r="Q364" s="53">
        <v>14859.16</v>
      </c>
      <c r="R364" s="53">
        <v>0</v>
      </c>
      <c r="S364" s="53">
        <v>0</v>
      </c>
      <c r="T364" s="53">
        <v>0</v>
      </c>
      <c r="U364" s="53">
        <v>0</v>
      </c>
      <c r="V364" s="53">
        <v>2994.35</v>
      </c>
      <c r="W364" s="53">
        <v>0</v>
      </c>
      <c r="X364" s="53">
        <v>0</v>
      </c>
      <c r="Y364" s="53">
        <v>18017.28</v>
      </c>
      <c r="Z364" s="53">
        <v>0</v>
      </c>
      <c r="AA364" s="53">
        <v>20935.099999999999</v>
      </c>
      <c r="AB364" s="53">
        <v>0</v>
      </c>
      <c r="AC364" s="53">
        <v>9902.1299999999992</v>
      </c>
      <c r="AD364" s="53">
        <v>0</v>
      </c>
      <c r="AE364" s="51" t="s">
        <v>2609</v>
      </c>
    </row>
    <row r="365" spans="1:31" x14ac:dyDescent="0.2">
      <c r="A365" s="51" t="s">
        <v>523</v>
      </c>
      <c r="B365" s="53">
        <v>0</v>
      </c>
      <c r="C365" s="53">
        <v>0</v>
      </c>
      <c r="D365" s="53">
        <v>0</v>
      </c>
      <c r="E365" s="53">
        <v>0</v>
      </c>
      <c r="F365" s="53">
        <v>11898.23</v>
      </c>
      <c r="G365" s="53">
        <v>0</v>
      </c>
      <c r="H365" s="53">
        <v>3090.18</v>
      </c>
      <c r="I365" s="53">
        <v>25288.93</v>
      </c>
      <c r="J365" s="53">
        <v>0</v>
      </c>
      <c r="K365" s="53">
        <v>1060.29</v>
      </c>
      <c r="L365" s="53">
        <v>0</v>
      </c>
      <c r="M365" s="53">
        <v>0</v>
      </c>
      <c r="N365" s="53">
        <v>0</v>
      </c>
      <c r="O365" s="53">
        <v>0</v>
      </c>
      <c r="P365" s="53">
        <v>844.08</v>
      </c>
      <c r="Q365" s="53">
        <v>9140.5300000000007</v>
      </c>
      <c r="R365" s="53">
        <v>0</v>
      </c>
      <c r="S365" s="53">
        <v>0</v>
      </c>
      <c r="T365" s="53">
        <v>0</v>
      </c>
      <c r="U365" s="53">
        <v>0</v>
      </c>
      <c r="V365" s="53">
        <v>19422.330000000002</v>
      </c>
      <c r="W365" s="53">
        <v>9762.4</v>
      </c>
      <c r="X365" s="53">
        <v>0</v>
      </c>
      <c r="Y365" s="53">
        <v>0</v>
      </c>
      <c r="Z365" s="53">
        <v>0</v>
      </c>
      <c r="AA365" s="53">
        <v>0</v>
      </c>
      <c r="AB365" s="53">
        <v>0</v>
      </c>
      <c r="AC365" s="53">
        <v>25691.85</v>
      </c>
      <c r="AD365" s="53">
        <v>0</v>
      </c>
      <c r="AE365" s="51" t="s">
        <v>2609</v>
      </c>
    </row>
    <row r="366" spans="1:31" x14ac:dyDescent="0.2">
      <c r="A366" s="51" t="s">
        <v>524</v>
      </c>
      <c r="B366" s="53">
        <v>0</v>
      </c>
      <c r="C366" s="53">
        <v>0</v>
      </c>
      <c r="D366" s="53">
        <v>9921.1299999999992</v>
      </c>
      <c r="E366" s="53">
        <v>0</v>
      </c>
      <c r="F366" s="53">
        <v>8553.5</v>
      </c>
      <c r="G366" s="53">
        <v>0</v>
      </c>
      <c r="H366" s="53">
        <v>0</v>
      </c>
      <c r="I366" s="53">
        <v>7949.44</v>
      </c>
      <c r="J366" s="53">
        <v>0</v>
      </c>
      <c r="K366" s="53">
        <v>12061.22</v>
      </c>
      <c r="L366" s="53">
        <v>7933.67</v>
      </c>
      <c r="M366" s="53">
        <v>0</v>
      </c>
      <c r="N366" s="53">
        <v>0</v>
      </c>
      <c r="O366" s="53">
        <v>158.4</v>
      </c>
      <c r="P366" s="53">
        <v>0</v>
      </c>
      <c r="Q366" s="53">
        <v>1412.16</v>
      </c>
      <c r="R366" s="53">
        <v>4961.5200000000004</v>
      </c>
      <c r="S366" s="53">
        <v>0</v>
      </c>
      <c r="T366" s="53">
        <v>0</v>
      </c>
      <c r="U366" s="53">
        <v>0</v>
      </c>
      <c r="V366" s="53">
        <v>8279.2999999999993</v>
      </c>
      <c r="W366" s="53">
        <v>0</v>
      </c>
      <c r="X366" s="53">
        <v>14512.45</v>
      </c>
      <c r="Y366" s="53">
        <v>8182.93</v>
      </c>
      <c r="Z366" s="53">
        <v>16121.46</v>
      </c>
      <c r="AA366" s="53">
        <v>0</v>
      </c>
      <c r="AB366" s="53">
        <v>0</v>
      </c>
      <c r="AC366" s="53">
        <v>0</v>
      </c>
      <c r="AD366" s="53">
        <v>0</v>
      </c>
      <c r="AE366" s="51" t="s">
        <v>2609</v>
      </c>
    </row>
    <row r="367" spans="1:31" x14ac:dyDescent="0.2">
      <c r="A367" s="51" t="s">
        <v>936</v>
      </c>
      <c r="B367" s="53">
        <v>4224.29</v>
      </c>
      <c r="C367" s="53">
        <v>0</v>
      </c>
      <c r="D367" s="53">
        <v>0</v>
      </c>
      <c r="E367" s="53">
        <v>0</v>
      </c>
      <c r="F367" s="53">
        <v>0</v>
      </c>
      <c r="G367" s="53">
        <v>0</v>
      </c>
      <c r="H367" s="53">
        <v>6887.4</v>
      </c>
      <c r="I367" s="53">
        <v>6545.75</v>
      </c>
      <c r="J367" s="53">
        <v>0</v>
      </c>
      <c r="K367" s="53">
        <v>0</v>
      </c>
      <c r="L367" s="53">
        <v>0</v>
      </c>
      <c r="M367" s="53">
        <v>0</v>
      </c>
      <c r="N367" s="53">
        <v>0</v>
      </c>
      <c r="O367" s="53">
        <v>23955.29</v>
      </c>
      <c r="P367" s="53">
        <v>0</v>
      </c>
      <c r="Q367" s="53">
        <v>0</v>
      </c>
      <c r="R367" s="53">
        <v>0</v>
      </c>
      <c r="S367" s="53">
        <v>10942.92</v>
      </c>
      <c r="T367" s="53">
        <v>7189.39</v>
      </c>
      <c r="U367" s="53">
        <v>0</v>
      </c>
      <c r="V367" s="53">
        <v>0</v>
      </c>
      <c r="W367" s="53">
        <v>0</v>
      </c>
      <c r="X367" s="53">
        <v>0</v>
      </c>
      <c r="Y367" s="53">
        <v>0</v>
      </c>
      <c r="Z367" s="53">
        <v>0</v>
      </c>
      <c r="AA367" s="53">
        <v>0</v>
      </c>
      <c r="AB367" s="53">
        <v>0</v>
      </c>
      <c r="AC367" s="53">
        <v>0</v>
      </c>
      <c r="AD367" s="53">
        <v>0</v>
      </c>
      <c r="AE367" s="51" t="s">
        <v>2609</v>
      </c>
    </row>
    <row r="368" spans="1:31" x14ac:dyDescent="0.2">
      <c r="A368" s="51" t="s">
        <v>535</v>
      </c>
      <c r="B368" s="53">
        <v>0</v>
      </c>
      <c r="C368" s="53">
        <v>0</v>
      </c>
      <c r="D368" s="53">
        <v>0</v>
      </c>
      <c r="E368" s="53">
        <v>0</v>
      </c>
      <c r="F368" s="53">
        <v>0</v>
      </c>
      <c r="G368" s="53">
        <v>0</v>
      </c>
      <c r="H368" s="53">
        <v>0</v>
      </c>
      <c r="I368" s="53">
        <v>0</v>
      </c>
      <c r="J368" s="53">
        <v>1765.34</v>
      </c>
      <c r="K368" s="53">
        <v>0</v>
      </c>
      <c r="L368" s="53">
        <v>0</v>
      </c>
      <c r="M368" s="53">
        <v>0</v>
      </c>
      <c r="N368" s="53">
        <v>0</v>
      </c>
      <c r="O368" s="53">
        <v>12219.98</v>
      </c>
      <c r="P368" s="53">
        <v>0</v>
      </c>
      <c r="Q368" s="53">
        <v>1553.08</v>
      </c>
      <c r="R368" s="53">
        <v>0</v>
      </c>
      <c r="S368" s="53">
        <v>0</v>
      </c>
      <c r="T368" s="53">
        <v>0</v>
      </c>
      <c r="U368" s="53">
        <v>0</v>
      </c>
      <c r="V368" s="53">
        <v>0</v>
      </c>
      <c r="W368" s="53">
        <v>0</v>
      </c>
      <c r="X368" s="53">
        <v>530.14</v>
      </c>
      <c r="Y368" s="53">
        <v>0</v>
      </c>
      <c r="Z368" s="53">
        <v>2200.19</v>
      </c>
      <c r="AA368" s="53">
        <v>0</v>
      </c>
      <c r="AB368" s="53">
        <v>0</v>
      </c>
      <c r="AC368" s="53">
        <v>0</v>
      </c>
      <c r="AD368" s="53">
        <v>880.09</v>
      </c>
      <c r="AE368" s="51" t="s">
        <v>2609</v>
      </c>
    </row>
    <row r="369" spans="1:31" x14ac:dyDescent="0.2">
      <c r="A369" s="51" t="s">
        <v>536</v>
      </c>
      <c r="B369" s="53">
        <v>25859.57</v>
      </c>
      <c r="C369" s="53">
        <v>926.7</v>
      </c>
      <c r="D369" s="53">
        <v>0</v>
      </c>
      <c r="E369" s="53">
        <v>0</v>
      </c>
      <c r="F369" s="53">
        <v>32407.23</v>
      </c>
      <c r="G369" s="53">
        <v>0</v>
      </c>
      <c r="H369" s="53">
        <v>13491.71</v>
      </c>
      <c r="I369" s="53">
        <v>882.67</v>
      </c>
      <c r="J369" s="53">
        <v>0</v>
      </c>
      <c r="K369" s="53">
        <v>0</v>
      </c>
      <c r="L369" s="53">
        <v>5301.43</v>
      </c>
      <c r="M369" s="53">
        <v>229.49</v>
      </c>
      <c r="N369" s="53">
        <v>0</v>
      </c>
      <c r="O369" s="53">
        <v>550.02</v>
      </c>
      <c r="P369" s="53">
        <v>2819.8</v>
      </c>
      <c r="Q369" s="53">
        <v>2222.81</v>
      </c>
      <c r="R369" s="53">
        <v>1320.05</v>
      </c>
      <c r="S369" s="53">
        <v>0</v>
      </c>
      <c r="T369" s="53">
        <v>6484.35</v>
      </c>
      <c r="U369" s="53">
        <v>0</v>
      </c>
      <c r="V369" s="53">
        <v>992.26</v>
      </c>
      <c r="W369" s="53">
        <v>0</v>
      </c>
      <c r="X369" s="53">
        <v>0</v>
      </c>
      <c r="Y369" s="53">
        <v>35660.19</v>
      </c>
      <c r="Z369" s="53">
        <v>0</v>
      </c>
      <c r="AA369" s="53">
        <v>0</v>
      </c>
      <c r="AB369" s="53">
        <v>0</v>
      </c>
      <c r="AC369" s="53">
        <v>0</v>
      </c>
      <c r="AD369" s="53">
        <v>0</v>
      </c>
      <c r="AE369" s="51" t="s">
        <v>2609</v>
      </c>
    </row>
    <row r="370" spans="1:31" x14ac:dyDescent="0.2">
      <c r="A370" s="51" t="s">
        <v>937</v>
      </c>
      <c r="B370" s="53">
        <v>0</v>
      </c>
      <c r="C370" s="53">
        <v>264.89999999999998</v>
      </c>
      <c r="D370" s="53">
        <v>0</v>
      </c>
      <c r="E370" s="53">
        <v>0</v>
      </c>
      <c r="F370" s="53">
        <v>18481.099999999999</v>
      </c>
      <c r="G370" s="53">
        <v>0</v>
      </c>
      <c r="H370" s="53">
        <v>554.96</v>
      </c>
      <c r="I370" s="53">
        <v>0</v>
      </c>
      <c r="J370" s="53">
        <v>0</v>
      </c>
      <c r="K370" s="53">
        <v>0</v>
      </c>
      <c r="L370" s="53">
        <v>0</v>
      </c>
      <c r="M370" s="53">
        <v>0</v>
      </c>
      <c r="N370" s="53">
        <v>1693.92</v>
      </c>
      <c r="O370" s="53">
        <v>7639.18</v>
      </c>
      <c r="P370" s="53">
        <v>2868.79</v>
      </c>
      <c r="Q370" s="53">
        <v>1991.11</v>
      </c>
      <c r="R370" s="53">
        <v>0</v>
      </c>
      <c r="S370" s="53">
        <v>5742.02</v>
      </c>
      <c r="T370" s="53">
        <v>5395.88</v>
      </c>
      <c r="U370" s="53">
        <v>0</v>
      </c>
      <c r="V370" s="53">
        <v>0</v>
      </c>
      <c r="W370" s="53">
        <v>0</v>
      </c>
      <c r="X370" s="53">
        <v>1056.07</v>
      </c>
      <c r="Y370" s="53">
        <v>69248.39</v>
      </c>
      <c r="Z370" s="53">
        <v>0</v>
      </c>
      <c r="AA370" s="53">
        <v>0</v>
      </c>
      <c r="AB370" s="53">
        <v>0</v>
      </c>
      <c r="AC370" s="53">
        <v>0</v>
      </c>
      <c r="AD370" s="53">
        <v>0</v>
      </c>
      <c r="AE370" s="51" t="s">
        <v>2609</v>
      </c>
    </row>
    <row r="371" spans="1:31" x14ac:dyDescent="0.2">
      <c r="A371" s="51" t="s">
        <v>938</v>
      </c>
      <c r="B371" s="53">
        <v>0</v>
      </c>
      <c r="C371" s="53">
        <v>0</v>
      </c>
      <c r="D371" s="53">
        <v>22955.3</v>
      </c>
      <c r="E371" s="53">
        <v>13979.41</v>
      </c>
      <c r="F371" s="53">
        <v>0</v>
      </c>
      <c r="G371" s="53">
        <v>0</v>
      </c>
      <c r="H371" s="53">
        <v>0</v>
      </c>
      <c r="I371" s="53">
        <v>0</v>
      </c>
      <c r="J371" s="53">
        <v>882.67</v>
      </c>
      <c r="K371" s="53">
        <v>9498.1299999999992</v>
      </c>
      <c r="L371" s="53">
        <v>0</v>
      </c>
      <c r="M371" s="53">
        <v>2707</v>
      </c>
      <c r="N371" s="53">
        <v>0</v>
      </c>
      <c r="O371" s="53">
        <v>7491.73</v>
      </c>
      <c r="P371" s="53">
        <v>17827.7</v>
      </c>
      <c r="Q371" s="53">
        <v>0</v>
      </c>
      <c r="R371" s="53">
        <v>0</v>
      </c>
      <c r="S371" s="53">
        <v>2400.09</v>
      </c>
      <c r="T371" s="53">
        <v>0</v>
      </c>
      <c r="U371" s="53">
        <v>0</v>
      </c>
      <c r="V371" s="53">
        <v>0</v>
      </c>
      <c r="W371" s="53">
        <v>3696.22</v>
      </c>
      <c r="X371" s="53">
        <v>0</v>
      </c>
      <c r="Y371" s="53">
        <v>39452.1</v>
      </c>
      <c r="Z371" s="53">
        <v>0</v>
      </c>
      <c r="AA371" s="53">
        <v>0</v>
      </c>
      <c r="AB371" s="53">
        <v>0</v>
      </c>
      <c r="AC371" s="53">
        <v>0</v>
      </c>
      <c r="AD371" s="53">
        <v>18973.72</v>
      </c>
      <c r="AE371" s="51" t="s">
        <v>2609</v>
      </c>
    </row>
    <row r="372" spans="1:31" x14ac:dyDescent="0.2">
      <c r="A372" s="51" t="s">
        <v>939</v>
      </c>
      <c r="B372" s="53">
        <v>5373</v>
      </c>
      <c r="C372" s="53">
        <v>0</v>
      </c>
      <c r="D372" s="53">
        <v>12520.92</v>
      </c>
      <c r="E372" s="53">
        <v>8521.5400000000009</v>
      </c>
      <c r="F372" s="53">
        <v>11366.9</v>
      </c>
      <c r="G372" s="53">
        <v>0</v>
      </c>
      <c r="H372" s="53">
        <v>6788.61</v>
      </c>
      <c r="I372" s="53">
        <v>2722.76</v>
      </c>
      <c r="J372" s="53">
        <v>4183.97</v>
      </c>
      <c r="K372" s="53">
        <v>0</v>
      </c>
      <c r="L372" s="53">
        <v>0</v>
      </c>
      <c r="M372" s="53">
        <v>7228.46</v>
      </c>
      <c r="N372" s="53">
        <v>0</v>
      </c>
      <c r="O372" s="53">
        <v>10073.030000000001</v>
      </c>
      <c r="P372" s="53">
        <v>5639.6</v>
      </c>
      <c r="Q372" s="53">
        <v>0</v>
      </c>
      <c r="R372" s="53">
        <v>880.03</v>
      </c>
      <c r="S372" s="53">
        <v>0</v>
      </c>
      <c r="T372" s="53">
        <v>3251</v>
      </c>
      <c r="U372" s="53">
        <v>0</v>
      </c>
      <c r="V372" s="53">
        <v>0</v>
      </c>
      <c r="W372" s="53">
        <v>0</v>
      </c>
      <c r="X372" s="53">
        <v>0</v>
      </c>
      <c r="Y372" s="53">
        <v>43354.66</v>
      </c>
      <c r="Z372" s="53">
        <v>0</v>
      </c>
      <c r="AA372" s="53">
        <v>0</v>
      </c>
      <c r="AB372" s="53">
        <v>0</v>
      </c>
      <c r="AC372" s="53">
        <v>0</v>
      </c>
      <c r="AD372" s="53">
        <v>0</v>
      </c>
      <c r="AE372" s="51" t="s">
        <v>2609</v>
      </c>
    </row>
    <row r="373" spans="1:31" x14ac:dyDescent="0.2">
      <c r="A373" s="51" t="s">
        <v>537</v>
      </c>
      <c r="B373" s="53">
        <v>0</v>
      </c>
      <c r="C373" s="53">
        <v>0</v>
      </c>
      <c r="D373" s="53">
        <v>0</v>
      </c>
      <c r="E373" s="53">
        <v>0</v>
      </c>
      <c r="F373" s="53">
        <v>0</v>
      </c>
      <c r="G373" s="53">
        <v>0</v>
      </c>
      <c r="H373" s="53">
        <v>0</v>
      </c>
      <c r="I373" s="53">
        <v>0</v>
      </c>
      <c r="J373" s="53">
        <v>0</v>
      </c>
      <c r="K373" s="53">
        <v>0</v>
      </c>
      <c r="L373" s="53">
        <v>0</v>
      </c>
      <c r="M373" s="53">
        <v>0</v>
      </c>
      <c r="N373" s="53">
        <v>0</v>
      </c>
      <c r="O373" s="53">
        <v>43413.87</v>
      </c>
      <c r="P373" s="53">
        <v>3999.01</v>
      </c>
      <c r="Q373" s="53">
        <v>0</v>
      </c>
      <c r="R373" s="53">
        <v>0</v>
      </c>
      <c r="S373" s="53">
        <v>0</v>
      </c>
      <c r="T373" s="53">
        <v>0</v>
      </c>
      <c r="U373" s="53">
        <v>0</v>
      </c>
      <c r="V373" s="53">
        <v>0</v>
      </c>
      <c r="W373" s="53">
        <v>2825.32</v>
      </c>
      <c r="X373" s="53">
        <v>0</v>
      </c>
      <c r="Y373" s="53">
        <v>65030.06</v>
      </c>
      <c r="Z373" s="53">
        <v>25736.99</v>
      </c>
      <c r="AA373" s="53">
        <v>68899.350000000006</v>
      </c>
      <c r="AB373" s="53">
        <v>0</v>
      </c>
      <c r="AC373" s="53">
        <v>62689.37</v>
      </c>
      <c r="AD373" s="53">
        <v>0</v>
      </c>
      <c r="AE373" s="51" t="s">
        <v>2609</v>
      </c>
    </row>
    <row r="374" spans="1:31" x14ac:dyDescent="0.2">
      <c r="A374" s="51" t="s">
        <v>940</v>
      </c>
      <c r="B374" s="53">
        <v>0</v>
      </c>
      <c r="C374" s="53">
        <v>0</v>
      </c>
      <c r="D374" s="53">
        <v>0</v>
      </c>
      <c r="E374" s="53">
        <v>0</v>
      </c>
      <c r="F374" s="53">
        <v>0</v>
      </c>
      <c r="G374" s="53">
        <v>0</v>
      </c>
      <c r="H374" s="53">
        <v>0</v>
      </c>
      <c r="I374" s="53">
        <v>0</v>
      </c>
      <c r="J374" s="53">
        <v>0</v>
      </c>
      <c r="K374" s="53">
        <v>0</v>
      </c>
      <c r="L374" s="53">
        <v>0</v>
      </c>
      <c r="M374" s="53">
        <v>4384.22</v>
      </c>
      <c r="N374" s="53">
        <v>0</v>
      </c>
      <c r="O374" s="53">
        <v>0</v>
      </c>
      <c r="P374" s="53">
        <v>1590.43</v>
      </c>
      <c r="Q374" s="53">
        <v>2142.6799999999998</v>
      </c>
      <c r="R374" s="53">
        <v>1675.98</v>
      </c>
      <c r="S374" s="53">
        <v>0</v>
      </c>
      <c r="T374" s="53">
        <v>17519.740000000002</v>
      </c>
      <c r="U374" s="53">
        <v>0</v>
      </c>
      <c r="V374" s="53">
        <v>0</v>
      </c>
      <c r="W374" s="53">
        <v>0</v>
      </c>
      <c r="X374" s="53">
        <v>0</v>
      </c>
      <c r="Y374" s="53">
        <v>0</v>
      </c>
      <c r="Z374" s="53">
        <v>0</v>
      </c>
      <c r="AA374" s="53">
        <v>0</v>
      </c>
      <c r="AB374" s="53">
        <v>0</v>
      </c>
      <c r="AC374" s="53">
        <v>0</v>
      </c>
      <c r="AD374" s="53">
        <v>0</v>
      </c>
      <c r="AE374" s="51" t="s">
        <v>2609</v>
      </c>
    </row>
    <row r="375" spans="1:31" x14ac:dyDescent="0.2">
      <c r="A375" s="51" t="s">
        <v>533</v>
      </c>
      <c r="B375" s="53">
        <v>0</v>
      </c>
      <c r="C375" s="53">
        <v>4556.17</v>
      </c>
      <c r="D375" s="53">
        <v>0</v>
      </c>
      <c r="E375" s="53">
        <v>0</v>
      </c>
      <c r="F375" s="53">
        <v>0</v>
      </c>
      <c r="G375" s="53">
        <v>0</v>
      </c>
      <c r="H375" s="53">
        <v>2251.84</v>
      </c>
      <c r="I375" s="53">
        <v>0</v>
      </c>
      <c r="J375" s="53">
        <v>1726.6</v>
      </c>
      <c r="K375" s="53">
        <v>0</v>
      </c>
      <c r="L375" s="53">
        <v>3819.68</v>
      </c>
      <c r="M375" s="53">
        <v>0</v>
      </c>
      <c r="N375" s="53">
        <v>0</v>
      </c>
      <c r="O375" s="53">
        <v>24116.52</v>
      </c>
      <c r="P375" s="53">
        <v>19348.650000000001</v>
      </c>
      <c r="Q375" s="53">
        <v>5301.43</v>
      </c>
      <c r="R375" s="53">
        <v>0</v>
      </c>
      <c r="S375" s="53">
        <v>0</v>
      </c>
      <c r="T375" s="53">
        <v>27652.04</v>
      </c>
      <c r="U375" s="53">
        <v>0</v>
      </c>
      <c r="V375" s="53">
        <v>0</v>
      </c>
      <c r="W375" s="53">
        <v>10133.870000000001</v>
      </c>
      <c r="X375" s="53">
        <v>0</v>
      </c>
      <c r="Y375" s="53">
        <v>48323.93</v>
      </c>
      <c r="Z375" s="53">
        <v>0</v>
      </c>
      <c r="AA375" s="53">
        <v>0</v>
      </c>
      <c r="AB375" s="53">
        <v>0</v>
      </c>
      <c r="AC375" s="53">
        <v>0</v>
      </c>
      <c r="AD375" s="53">
        <v>0</v>
      </c>
      <c r="AE375" s="51" t="s">
        <v>2609</v>
      </c>
    </row>
    <row r="376" spans="1:31" x14ac:dyDescent="0.2">
      <c r="A376" s="51" t="s">
        <v>941</v>
      </c>
      <c r="B376" s="53">
        <v>0</v>
      </c>
      <c r="C376" s="53">
        <v>0</v>
      </c>
      <c r="D376" s="53">
        <v>0</v>
      </c>
      <c r="E376" s="53">
        <v>0</v>
      </c>
      <c r="F376" s="53">
        <v>0</v>
      </c>
      <c r="G376" s="53">
        <v>0</v>
      </c>
      <c r="H376" s="53">
        <v>0</v>
      </c>
      <c r="I376" s="53">
        <v>0</v>
      </c>
      <c r="J376" s="53">
        <v>0</v>
      </c>
      <c r="K376" s="53">
        <v>0</v>
      </c>
      <c r="L376" s="53">
        <v>0</v>
      </c>
      <c r="M376" s="53">
        <v>0</v>
      </c>
      <c r="N376" s="53">
        <v>0</v>
      </c>
      <c r="O376" s="53">
        <v>32586.59</v>
      </c>
      <c r="P376" s="53">
        <v>13409.46</v>
      </c>
      <c r="Q376" s="53">
        <v>2695.54</v>
      </c>
      <c r="R376" s="53">
        <v>440.02</v>
      </c>
      <c r="S376" s="53">
        <v>1694.79</v>
      </c>
      <c r="T376" s="53">
        <v>3448.17</v>
      </c>
      <c r="U376" s="53">
        <v>0</v>
      </c>
      <c r="V376" s="53">
        <v>0</v>
      </c>
      <c r="W376" s="53">
        <v>126.72</v>
      </c>
      <c r="X376" s="53">
        <v>0</v>
      </c>
      <c r="Y376" s="53">
        <v>37453.620000000003</v>
      </c>
      <c r="Z376" s="53">
        <v>10887.65</v>
      </c>
      <c r="AA376" s="53">
        <v>12865.79</v>
      </c>
      <c r="AB376" s="53">
        <v>0</v>
      </c>
      <c r="AC376" s="53">
        <v>8590.15</v>
      </c>
      <c r="AD376" s="53">
        <v>0</v>
      </c>
      <c r="AE376" s="51" t="s">
        <v>2609</v>
      </c>
    </row>
    <row r="377" spans="1:31" x14ac:dyDescent="0.2">
      <c r="A377" s="51" t="s">
        <v>534</v>
      </c>
      <c r="B377" s="53">
        <v>0</v>
      </c>
      <c r="C377" s="53">
        <v>0</v>
      </c>
      <c r="D377" s="53">
        <v>0</v>
      </c>
      <c r="E377" s="53">
        <v>0</v>
      </c>
      <c r="F377" s="53">
        <v>0</v>
      </c>
      <c r="G377" s="53">
        <v>0</v>
      </c>
      <c r="H377" s="53">
        <v>0</v>
      </c>
      <c r="I377" s="53">
        <v>0</v>
      </c>
      <c r="J377" s="53">
        <v>0</v>
      </c>
      <c r="K377" s="53">
        <v>0</v>
      </c>
      <c r="L377" s="53">
        <v>0</v>
      </c>
      <c r="M377" s="53">
        <v>0</v>
      </c>
      <c r="N377" s="53">
        <v>0</v>
      </c>
      <c r="O377" s="53">
        <v>0</v>
      </c>
      <c r="P377" s="53">
        <v>0</v>
      </c>
      <c r="Q377" s="53">
        <v>0</v>
      </c>
      <c r="R377" s="53">
        <v>4518.9399999999996</v>
      </c>
      <c r="S377" s="53">
        <v>0</v>
      </c>
      <c r="T377" s="53">
        <v>3180.86</v>
      </c>
      <c r="U377" s="53">
        <v>0</v>
      </c>
      <c r="V377" s="53">
        <v>0</v>
      </c>
      <c r="W377" s="53">
        <v>0</v>
      </c>
      <c r="X377" s="53">
        <v>0</v>
      </c>
      <c r="Y377" s="53">
        <v>13750</v>
      </c>
      <c r="Z377" s="53">
        <v>0</v>
      </c>
      <c r="AA377" s="53">
        <v>0</v>
      </c>
      <c r="AB377" s="53">
        <v>0</v>
      </c>
      <c r="AC377" s="53">
        <v>0</v>
      </c>
      <c r="AD377" s="53">
        <v>105923.71</v>
      </c>
      <c r="AE377" s="51" t="s">
        <v>2609</v>
      </c>
    </row>
    <row r="378" spans="1:31" x14ac:dyDescent="0.2">
      <c r="A378" s="51" t="s">
        <v>948</v>
      </c>
      <c r="B378" s="53">
        <v>1108.8699999999999</v>
      </c>
      <c r="C378" s="53">
        <v>0</v>
      </c>
      <c r="D378" s="53">
        <v>0</v>
      </c>
      <c r="E378" s="53">
        <v>739.24</v>
      </c>
      <c r="F378" s="53">
        <v>0</v>
      </c>
      <c r="G378" s="53">
        <v>0</v>
      </c>
      <c r="H378" s="53">
        <v>370.68</v>
      </c>
      <c r="I378" s="53">
        <v>1645.04</v>
      </c>
      <c r="J378" s="53">
        <v>4095.31</v>
      </c>
      <c r="K378" s="53">
        <v>0</v>
      </c>
      <c r="L378" s="53">
        <v>0</v>
      </c>
      <c r="M378" s="53">
        <v>888.04</v>
      </c>
      <c r="N378" s="53">
        <v>0</v>
      </c>
      <c r="O378" s="53">
        <v>4989.8999999999996</v>
      </c>
      <c r="P378" s="53">
        <v>4858.8999999999996</v>
      </c>
      <c r="Q378" s="53">
        <v>5984.81</v>
      </c>
      <c r="R378" s="53">
        <v>10238.709999999999</v>
      </c>
      <c r="S378" s="53">
        <v>8134.46</v>
      </c>
      <c r="T378" s="53">
        <v>9027.94</v>
      </c>
      <c r="U378" s="53">
        <v>0</v>
      </c>
      <c r="V378" s="53">
        <v>18052.060000000001</v>
      </c>
      <c r="W378" s="53">
        <v>0</v>
      </c>
      <c r="X378" s="53">
        <v>5963.37</v>
      </c>
      <c r="Y378" s="53">
        <v>24318.84</v>
      </c>
      <c r="Z378" s="53">
        <v>26514.13</v>
      </c>
      <c r="AA378" s="53">
        <v>0</v>
      </c>
      <c r="AB378" s="53">
        <v>0</v>
      </c>
      <c r="AC378" s="53">
        <v>0</v>
      </c>
      <c r="AD378" s="53">
        <v>0</v>
      </c>
      <c r="AE378" s="51" t="s">
        <v>2609</v>
      </c>
    </row>
    <row r="379" spans="1:31" x14ac:dyDescent="0.2">
      <c r="A379" s="51" t="s">
        <v>949</v>
      </c>
      <c r="B379" s="53">
        <v>0</v>
      </c>
      <c r="C379" s="53">
        <v>0</v>
      </c>
      <c r="D379" s="53">
        <v>1060.29</v>
      </c>
      <c r="E379" s="53">
        <v>5544.33</v>
      </c>
      <c r="F379" s="53">
        <v>5371.5</v>
      </c>
      <c r="G379" s="53">
        <v>0</v>
      </c>
      <c r="H379" s="53">
        <v>844.86</v>
      </c>
      <c r="I379" s="53">
        <v>1014.28</v>
      </c>
      <c r="J379" s="53">
        <v>2824.55</v>
      </c>
      <c r="K379" s="53">
        <v>0</v>
      </c>
      <c r="L379" s="53">
        <v>13041.73</v>
      </c>
      <c r="M379" s="53">
        <v>4300.58</v>
      </c>
      <c r="N379" s="53">
        <v>0</v>
      </c>
      <c r="O379" s="53">
        <v>6435.64</v>
      </c>
      <c r="P379" s="53">
        <v>0</v>
      </c>
      <c r="Q379" s="53">
        <v>4799.49</v>
      </c>
      <c r="R379" s="53">
        <v>0</v>
      </c>
      <c r="S379" s="53">
        <v>0</v>
      </c>
      <c r="T379" s="53">
        <v>9511.32</v>
      </c>
      <c r="U379" s="53">
        <v>0</v>
      </c>
      <c r="V379" s="53">
        <v>635.46</v>
      </c>
      <c r="W379" s="53">
        <v>350</v>
      </c>
      <c r="X379" s="53">
        <v>7559.7</v>
      </c>
      <c r="Y379" s="53">
        <v>35486.230000000003</v>
      </c>
      <c r="Z379" s="53">
        <v>25254.43</v>
      </c>
      <c r="AA379" s="53">
        <v>0</v>
      </c>
      <c r="AB379" s="53">
        <v>0</v>
      </c>
      <c r="AC379" s="53">
        <v>0</v>
      </c>
      <c r="AD379" s="53">
        <v>0</v>
      </c>
      <c r="AE379" s="51" t="s">
        <v>2609</v>
      </c>
    </row>
    <row r="380" spans="1:31" x14ac:dyDescent="0.2">
      <c r="A380" s="51" t="s">
        <v>553</v>
      </c>
      <c r="B380" s="53">
        <v>11832.63</v>
      </c>
      <c r="C380" s="53">
        <v>10975.2</v>
      </c>
      <c r="D380" s="53">
        <v>0</v>
      </c>
      <c r="E380" s="53">
        <v>23487.599999999999</v>
      </c>
      <c r="F380" s="53">
        <v>15137.46</v>
      </c>
      <c r="G380" s="53">
        <v>32121.97</v>
      </c>
      <c r="H380" s="53">
        <v>7952.15</v>
      </c>
      <c r="I380" s="53">
        <v>0</v>
      </c>
      <c r="J380" s="53">
        <v>0</v>
      </c>
      <c r="K380" s="53">
        <v>0</v>
      </c>
      <c r="L380" s="53">
        <v>0</v>
      </c>
      <c r="M380" s="53">
        <v>0</v>
      </c>
      <c r="N380" s="53">
        <v>0</v>
      </c>
      <c r="O380" s="53">
        <v>0</v>
      </c>
      <c r="P380" s="53">
        <v>18863.509999999998</v>
      </c>
      <c r="Q380" s="53">
        <v>0</v>
      </c>
      <c r="R380" s="53">
        <v>14040.59</v>
      </c>
      <c r="S380" s="53">
        <v>31756.58</v>
      </c>
      <c r="T380" s="53">
        <v>7392.44</v>
      </c>
      <c r="U380" s="53">
        <v>0</v>
      </c>
      <c r="V380" s="53">
        <v>1760.18</v>
      </c>
      <c r="W380" s="53">
        <v>6489.36</v>
      </c>
      <c r="X380" s="53">
        <v>26932.74</v>
      </c>
      <c r="Y380" s="53">
        <v>34841.75</v>
      </c>
      <c r="Z380" s="53">
        <v>1320.05</v>
      </c>
      <c r="AA380" s="53">
        <v>10031.68</v>
      </c>
      <c r="AB380" s="53">
        <v>0</v>
      </c>
      <c r="AC380" s="53">
        <v>4769.47</v>
      </c>
      <c r="AD380" s="53">
        <v>12664.88</v>
      </c>
      <c r="AE380" s="51" t="s">
        <v>2609</v>
      </c>
    </row>
    <row r="381" spans="1:31" x14ac:dyDescent="0.2">
      <c r="A381" s="51" t="s">
        <v>554</v>
      </c>
      <c r="B381" s="53">
        <v>32135.759999999998</v>
      </c>
      <c r="C381" s="53">
        <v>0</v>
      </c>
      <c r="D381" s="53">
        <v>0</v>
      </c>
      <c r="E381" s="53">
        <v>0</v>
      </c>
      <c r="F381" s="53">
        <v>0</v>
      </c>
      <c r="G381" s="53">
        <v>0</v>
      </c>
      <c r="H381" s="53">
        <v>0</v>
      </c>
      <c r="I381" s="53">
        <v>12589.73</v>
      </c>
      <c r="J381" s="53">
        <v>0</v>
      </c>
      <c r="K381" s="53">
        <v>0</v>
      </c>
      <c r="L381" s="53">
        <v>0</v>
      </c>
      <c r="M381" s="53">
        <v>0</v>
      </c>
      <c r="N381" s="53">
        <v>0</v>
      </c>
      <c r="O381" s="53">
        <v>11682.98</v>
      </c>
      <c r="P381" s="53">
        <v>0</v>
      </c>
      <c r="Q381" s="53">
        <v>0</v>
      </c>
      <c r="R381" s="53">
        <v>11154.44</v>
      </c>
      <c r="S381" s="53">
        <v>0</v>
      </c>
      <c r="T381" s="53">
        <v>0</v>
      </c>
      <c r="U381" s="53">
        <v>0</v>
      </c>
      <c r="V381" s="53">
        <v>0</v>
      </c>
      <c r="W381" s="53">
        <v>14827.15</v>
      </c>
      <c r="X381" s="53">
        <v>20630.650000000001</v>
      </c>
      <c r="Y381" s="53">
        <v>0</v>
      </c>
      <c r="Z381" s="53">
        <v>0</v>
      </c>
      <c r="AA381" s="53">
        <v>0</v>
      </c>
      <c r="AB381" s="53">
        <v>0</v>
      </c>
      <c r="AC381" s="53">
        <v>0</v>
      </c>
      <c r="AD381" s="53">
        <v>0</v>
      </c>
      <c r="AE381" s="51" t="s">
        <v>2609</v>
      </c>
    </row>
    <row r="382" spans="1:31" x14ac:dyDescent="0.2">
      <c r="A382" s="51" t="s">
        <v>555</v>
      </c>
      <c r="B382" s="53">
        <v>38699.589999999997</v>
      </c>
      <c r="C382" s="53">
        <v>21950.91</v>
      </c>
      <c r="D382" s="53">
        <v>0</v>
      </c>
      <c r="E382" s="53">
        <v>14272.46</v>
      </c>
      <c r="F382" s="53">
        <v>0</v>
      </c>
      <c r="G382" s="53">
        <v>0</v>
      </c>
      <c r="H382" s="53">
        <v>0</v>
      </c>
      <c r="I382" s="53">
        <v>2650.73</v>
      </c>
      <c r="J382" s="53">
        <v>10113.799999999999</v>
      </c>
      <c r="K382" s="53">
        <v>0</v>
      </c>
      <c r="L382" s="53">
        <v>1977.04</v>
      </c>
      <c r="M382" s="53">
        <v>0</v>
      </c>
      <c r="N382" s="53">
        <v>0</v>
      </c>
      <c r="O382" s="53">
        <v>635.46</v>
      </c>
      <c r="P382" s="53">
        <v>2819.8</v>
      </c>
      <c r="Q382" s="53">
        <v>12349.02</v>
      </c>
      <c r="R382" s="53">
        <v>12829.2</v>
      </c>
      <c r="S382" s="53">
        <v>19351.54</v>
      </c>
      <c r="T382" s="53">
        <v>10998.67</v>
      </c>
      <c r="U382" s="53">
        <v>20443.2</v>
      </c>
      <c r="V382" s="53">
        <v>16633.400000000001</v>
      </c>
      <c r="W382" s="53">
        <v>6775.7</v>
      </c>
      <c r="X382" s="53">
        <v>4982.51</v>
      </c>
      <c r="Y382" s="53">
        <v>11262.82</v>
      </c>
      <c r="Z382" s="53">
        <v>0</v>
      </c>
      <c r="AA382" s="53">
        <v>0</v>
      </c>
      <c r="AB382" s="53">
        <v>0</v>
      </c>
      <c r="AC382" s="53">
        <v>0</v>
      </c>
      <c r="AD382" s="53">
        <v>0</v>
      </c>
      <c r="AE382" s="51" t="s">
        <v>2609</v>
      </c>
    </row>
    <row r="383" spans="1:31" x14ac:dyDescent="0.2">
      <c r="A383" s="51" t="s">
        <v>556</v>
      </c>
      <c r="B383" s="53">
        <v>5026.62</v>
      </c>
      <c r="C383" s="53">
        <v>0</v>
      </c>
      <c r="D383" s="53">
        <v>0</v>
      </c>
      <c r="E383" s="53">
        <v>3696.22</v>
      </c>
      <c r="F383" s="53">
        <v>0</v>
      </c>
      <c r="G383" s="53">
        <v>4000.15</v>
      </c>
      <c r="H383" s="53">
        <v>12910.61</v>
      </c>
      <c r="I383" s="53">
        <v>0</v>
      </c>
      <c r="J383" s="53">
        <v>0</v>
      </c>
      <c r="K383" s="53">
        <v>0</v>
      </c>
      <c r="L383" s="53">
        <v>8008.49</v>
      </c>
      <c r="M383" s="53">
        <v>0</v>
      </c>
      <c r="N383" s="53">
        <v>0</v>
      </c>
      <c r="O383" s="53">
        <v>16417.55</v>
      </c>
      <c r="P383" s="53">
        <v>0</v>
      </c>
      <c r="Q383" s="53">
        <v>0</v>
      </c>
      <c r="R383" s="53">
        <v>0</v>
      </c>
      <c r="S383" s="53">
        <v>0</v>
      </c>
      <c r="T383" s="53">
        <v>8460.36</v>
      </c>
      <c r="U383" s="53">
        <v>0</v>
      </c>
      <c r="V383" s="53">
        <v>0</v>
      </c>
      <c r="W383" s="53">
        <v>10512.78</v>
      </c>
      <c r="X383" s="53">
        <v>10497.27</v>
      </c>
      <c r="Y383" s="53">
        <v>20882.22</v>
      </c>
      <c r="Z383" s="53">
        <v>0</v>
      </c>
      <c r="AA383" s="53">
        <v>0</v>
      </c>
      <c r="AB383" s="53">
        <v>0</v>
      </c>
      <c r="AC383" s="53">
        <v>0</v>
      </c>
      <c r="AD383" s="53">
        <v>0</v>
      </c>
      <c r="AE383" s="51" t="s">
        <v>2609</v>
      </c>
    </row>
    <row r="384" spans="1:31" x14ac:dyDescent="0.2">
      <c r="A384" s="51" t="s">
        <v>557</v>
      </c>
      <c r="B384" s="53">
        <v>4320.76</v>
      </c>
      <c r="C384" s="53">
        <v>0</v>
      </c>
      <c r="D384" s="53">
        <v>0</v>
      </c>
      <c r="E384" s="53">
        <v>3696.22</v>
      </c>
      <c r="F384" s="53">
        <v>11688.33</v>
      </c>
      <c r="G384" s="53">
        <v>0</v>
      </c>
      <c r="H384" s="53">
        <v>0</v>
      </c>
      <c r="I384" s="53">
        <v>15479.17</v>
      </c>
      <c r="J384" s="53">
        <v>0</v>
      </c>
      <c r="K384" s="53">
        <v>0</v>
      </c>
      <c r="L384" s="53">
        <v>1590.09</v>
      </c>
      <c r="M384" s="53">
        <v>10744.5</v>
      </c>
      <c r="N384" s="53">
        <v>0</v>
      </c>
      <c r="O384" s="53">
        <v>7446.96</v>
      </c>
      <c r="P384" s="53">
        <v>0</v>
      </c>
      <c r="Q384" s="53">
        <v>4782.25</v>
      </c>
      <c r="R384" s="53">
        <v>0</v>
      </c>
      <c r="S384" s="53">
        <v>0</v>
      </c>
      <c r="T384" s="53">
        <v>5724.6</v>
      </c>
      <c r="U384" s="53">
        <v>0</v>
      </c>
      <c r="V384" s="53">
        <v>0</v>
      </c>
      <c r="W384" s="53">
        <v>2650.72</v>
      </c>
      <c r="X384" s="53">
        <v>0</v>
      </c>
      <c r="Y384" s="53">
        <v>4164.79</v>
      </c>
      <c r="Z384" s="53">
        <v>0</v>
      </c>
      <c r="AA384" s="53">
        <v>0</v>
      </c>
      <c r="AB384" s="53">
        <v>0</v>
      </c>
      <c r="AC384" s="53">
        <v>17771.23</v>
      </c>
      <c r="AD384" s="53">
        <v>0</v>
      </c>
      <c r="AE384" s="51" t="s">
        <v>2609</v>
      </c>
    </row>
    <row r="385" spans="1:31" x14ac:dyDescent="0.2">
      <c r="A385" s="51" t="s">
        <v>547</v>
      </c>
      <c r="B385" s="53">
        <v>0</v>
      </c>
      <c r="C385" s="53">
        <v>0</v>
      </c>
      <c r="D385" s="53">
        <v>0</v>
      </c>
      <c r="E385" s="53">
        <v>0</v>
      </c>
      <c r="F385" s="53">
        <v>0</v>
      </c>
      <c r="G385" s="53">
        <v>0</v>
      </c>
      <c r="H385" s="53">
        <v>0</v>
      </c>
      <c r="I385" s="53">
        <v>0</v>
      </c>
      <c r="J385" s="53">
        <v>1382.26</v>
      </c>
      <c r="K385" s="53">
        <v>0</v>
      </c>
      <c r="L385" s="53">
        <v>0</v>
      </c>
      <c r="M385" s="53">
        <v>0</v>
      </c>
      <c r="N385" s="53">
        <v>0</v>
      </c>
      <c r="O385" s="53">
        <v>1101.73</v>
      </c>
      <c r="P385" s="53">
        <v>6419.31</v>
      </c>
      <c r="Q385" s="53">
        <v>2511.29</v>
      </c>
      <c r="R385" s="53">
        <v>4944.7299999999996</v>
      </c>
      <c r="S385" s="53">
        <v>2430.66</v>
      </c>
      <c r="T385" s="53">
        <v>18698.46</v>
      </c>
      <c r="U385" s="53">
        <v>0</v>
      </c>
      <c r="V385" s="53">
        <v>22969.99</v>
      </c>
      <c r="W385" s="53">
        <v>13437.09</v>
      </c>
      <c r="X385" s="53">
        <v>15948.12</v>
      </c>
      <c r="Y385" s="53">
        <v>19476.62</v>
      </c>
      <c r="Z385" s="53">
        <v>0</v>
      </c>
      <c r="AA385" s="53">
        <v>0</v>
      </c>
      <c r="AB385" s="53">
        <v>0</v>
      </c>
      <c r="AC385" s="53">
        <v>0</v>
      </c>
      <c r="AD385" s="53">
        <v>0</v>
      </c>
      <c r="AE385" s="51" t="s">
        <v>2609</v>
      </c>
    </row>
    <row r="386" spans="1:31" x14ac:dyDescent="0.2">
      <c r="A386" s="51" t="s">
        <v>548</v>
      </c>
      <c r="B386" s="53">
        <v>0</v>
      </c>
      <c r="C386" s="53">
        <v>0</v>
      </c>
      <c r="D386" s="53">
        <v>0</v>
      </c>
      <c r="E386" s="53">
        <v>0</v>
      </c>
      <c r="F386" s="53">
        <v>0</v>
      </c>
      <c r="G386" s="53">
        <v>12285.92</v>
      </c>
      <c r="H386" s="53">
        <v>580.71</v>
      </c>
      <c r="I386" s="53">
        <v>3852.31</v>
      </c>
      <c r="J386" s="53">
        <v>84.48</v>
      </c>
      <c r="K386" s="53">
        <v>1926.15</v>
      </c>
      <c r="L386" s="53">
        <v>0</v>
      </c>
      <c r="M386" s="53">
        <v>0</v>
      </c>
      <c r="N386" s="53">
        <v>0</v>
      </c>
      <c r="O386" s="53">
        <v>6509.07</v>
      </c>
      <c r="P386" s="53">
        <v>2587.36</v>
      </c>
      <c r="Q386" s="53">
        <v>880.03</v>
      </c>
      <c r="R386" s="53">
        <v>0</v>
      </c>
      <c r="S386" s="53">
        <v>0</v>
      </c>
      <c r="T386" s="53">
        <v>22891.83</v>
      </c>
      <c r="U386" s="53">
        <v>0</v>
      </c>
      <c r="V386" s="53">
        <v>5086.57</v>
      </c>
      <c r="W386" s="53">
        <v>4025.38</v>
      </c>
      <c r="X386" s="53">
        <v>16225.25</v>
      </c>
      <c r="Y386" s="53">
        <v>11583.16</v>
      </c>
      <c r="Z386" s="53">
        <v>225.43</v>
      </c>
      <c r="AA386" s="53">
        <v>2514.5300000000002</v>
      </c>
      <c r="AB386" s="53">
        <v>0</v>
      </c>
      <c r="AC386" s="53">
        <v>7392.44</v>
      </c>
      <c r="AD386" s="53">
        <v>0</v>
      </c>
      <c r="AE386" s="51" t="s">
        <v>2609</v>
      </c>
    </row>
    <row r="387" spans="1:31" x14ac:dyDescent="0.2">
      <c r="A387" s="51" t="s">
        <v>538</v>
      </c>
      <c r="B387" s="53">
        <v>0</v>
      </c>
      <c r="C387" s="53">
        <v>0</v>
      </c>
      <c r="D387" s="53">
        <v>1848.11</v>
      </c>
      <c r="E387" s="53">
        <v>5544.33</v>
      </c>
      <c r="F387" s="53">
        <v>9843.23</v>
      </c>
      <c r="G387" s="53">
        <v>0</v>
      </c>
      <c r="H387" s="53">
        <v>0</v>
      </c>
      <c r="I387" s="53">
        <v>8976.15</v>
      </c>
      <c r="J387" s="53">
        <v>0</v>
      </c>
      <c r="K387" s="53">
        <v>0</v>
      </c>
      <c r="L387" s="53">
        <v>0</v>
      </c>
      <c r="M387" s="53">
        <v>422.43</v>
      </c>
      <c r="N387" s="53">
        <v>0</v>
      </c>
      <c r="O387" s="53">
        <v>770.03</v>
      </c>
      <c r="P387" s="53">
        <v>0</v>
      </c>
      <c r="Q387" s="53">
        <v>4995.12</v>
      </c>
      <c r="R387" s="53">
        <v>0</v>
      </c>
      <c r="S387" s="53">
        <v>0</v>
      </c>
      <c r="T387" s="53">
        <v>1267.29</v>
      </c>
      <c r="U387" s="53">
        <v>0</v>
      </c>
      <c r="V387" s="53">
        <v>25252.44</v>
      </c>
      <c r="W387" s="53">
        <v>0</v>
      </c>
      <c r="X387" s="53">
        <v>0</v>
      </c>
      <c r="Y387" s="53">
        <v>2640</v>
      </c>
      <c r="Z387" s="53">
        <v>706.07</v>
      </c>
      <c r="AA387" s="53">
        <v>0</v>
      </c>
      <c r="AB387" s="53">
        <v>0</v>
      </c>
      <c r="AC387" s="53">
        <v>10202.629999999999</v>
      </c>
      <c r="AD387" s="53">
        <v>27872.639999999999</v>
      </c>
      <c r="AE387" s="51" t="s">
        <v>2609</v>
      </c>
    </row>
    <row r="388" spans="1:31" x14ac:dyDescent="0.2">
      <c r="A388" s="51" t="s">
        <v>539</v>
      </c>
      <c r="B388" s="53">
        <v>4717.91</v>
      </c>
      <c r="C388" s="53">
        <v>0</v>
      </c>
      <c r="D388" s="53">
        <v>6411.02</v>
      </c>
      <c r="E388" s="53">
        <v>0</v>
      </c>
      <c r="F388" s="53">
        <v>0</v>
      </c>
      <c r="G388" s="53">
        <v>0</v>
      </c>
      <c r="H388" s="53">
        <v>0</v>
      </c>
      <c r="I388" s="53">
        <v>6599.99</v>
      </c>
      <c r="J388" s="53">
        <v>6599.99</v>
      </c>
      <c r="K388" s="53">
        <v>4966.43</v>
      </c>
      <c r="L388" s="53">
        <v>0</v>
      </c>
      <c r="M388" s="53">
        <v>0</v>
      </c>
      <c r="N388" s="53">
        <v>0</v>
      </c>
      <c r="O388" s="53">
        <v>2143.86</v>
      </c>
      <c r="P388" s="53">
        <v>17512.900000000001</v>
      </c>
      <c r="Q388" s="53">
        <v>0</v>
      </c>
      <c r="R388" s="53">
        <v>9361.85</v>
      </c>
      <c r="S388" s="53">
        <v>0</v>
      </c>
      <c r="T388" s="53">
        <v>4116.34</v>
      </c>
      <c r="U388" s="53">
        <v>0</v>
      </c>
      <c r="V388" s="53">
        <v>0</v>
      </c>
      <c r="W388" s="53">
        <v>3236.23</v>
      </c>
      <c r="X388" s="53">
        <v>5838.28</v>
      </c>
      <c r="Y388" s="53">
        <v>18228.98</v>
      </c>
      <c r="Z388" s="53">
        <v>1267.29</v>
      </c>
      <c r="AA388" s="53">
        <v>12610.9</v>
      </c>
      <c r="AB388" s="53">
        <v>0</v>
      </c>
      <c r="AC388" s="53">
        <v>0</v>
      </c>
      <c r="AD388" s="53">
        <v>0</v>
      </c>
      <c r="AE388" s="51" t="s">
        <v>2609</v>
      </c>
    </row>
    <row r="389" spans="1:31" x14ac:dyDescent="0.2">
      <c r="A389" s="51" t="s">
        <v>540</v>
      </c>
      <c r="B389" s="53">
        <v>0</v>
      </c>
      <c r="C389" s="53">
        <v>0</v>
      </c>
      <c r="D389" s="53">
        <v>5280</v>
      </c>
      <c r="E389" s="53">
        <v>0</v>
      </c>
      <c r="F389" s="53">
        <v>0</v>
      </c>
      <c r="G389" s="53">
        <v>0</v>
      </c>
      <c r="H389" s="53">
        <v>0</v>
      </c>
      <c r="I389" s="53">
        <v>0</v>
      </c>
      <c r="J389" s="53">
        <v>0</v>
      </c>
      <c r="K389" s="53">
        <v>0</v>
      </c>
      <c r="L389" s="53">
        <v>1320</v>
      </c>
      <c r="M389" s="53">
        <v>0</v>
      </c>
      <c r="N389" s="53">
        <v>0</v>
      </c>
      <c r="O389" s="53">
        <v>4602.32</v>
      </c>
      <c r="P389" s="53">
        <v>0</v>
      </c>
      <c r="Q389" s="53">
        <v>6599.99</v>
      </c>
      <c r="R389" s="53">
        <v>0</v>
      </c>
      <c r="S389" s="53">
        <v>0</v>
      </c>
      <c r="T389" s="53">
        <v>0</v>
      </c>
      <c r="U389" s="53">
        <v>0</v>
      </c>
      <c r="V389" s="53">
        <v>9030.16</v>
      </c>
      <c r="W389" s="53">
        <v>24246.04</v>
      </c>
      <c r="X389" s="53">
        <v>0</v>
      </c>
      <c r="Y389" s="53">
        <v>0</v>
      </c>
      <c r="Z389" s="53">
        <v>0</v>
      </c>
      <c r="AA389" s="53">
        <v>0</v>
      </c>
      <c r="AB389" s="53">
        <v>0</v>
      </c>
      <c r="AC389" s="53">
        <v>4808.72</v>
      </c>
      <c r="AD389" s="53">
        <v>30195.24</v>
      </c>
      <c r="AE389" s="51" t="s">
        <v>2609</v>
      </c>
    </row>
    <row r="390" spans="1:31" x14ac:dyDescent="0.2">
      <c r="A390" s="51" t="s">
        <v>541</v>
      </c>
      <c r="B390" s="53">
        <v>0</v>
      </c>
      <c r="C390" s="53">
        <v>0</v>
      </c>
      <c r="D390" s="53">
        <v>0</v>
      </c>
      <c r="E390" s="53">
        <v>0</v>
      </c>
      <c r="F390" s="53">
        <v>880.65</v>
      </c>
      <c r="G390" s="53">
        <v>11652.35</v>
      </c>
      <c r="H390" s="53">
        <v>353.06</v>
      </c>
      <c r="I390" s="53">
        <v>0</v>
      </c>
      <c r="J390" s="53">
        <v>0</v>
      </c>
      <c r="K390" s="53">
        <v>1678.11</v>
      </c>
      <c r="L390" s="53">
        <v>0</v>
      </c>
      <c r="M390" s="53">
        <v>0</v>
      </c>
      <c r="N390" s="53">
        <v>0</v>
      </c>
      <c r="O390" s="53">
        <v>12376.35</v>
      </c>
      <c r="P390" s="53">
        <v>0</v>
      </c>
      <c r="Q390" s="53">
        <v>1226.02</v>
      </c>
      <c r="R390" s="53">
        <v>5622.45</v>
      </c>
      <c r="S390" s="53">
        <v>0</v>
      </c>
      <c r="T390" s="53">
        <v>14547.6</v>
      </c>
      <c r="U390" s="53">
        <v>0</v>
      </c>
      <c r="V390" s="53">
        <v>9355.19</v>
      </c>
      <c r="W390" s="53">
        <v>7920.51</v>
      </c>
      <c r="X390" s="53">
        <v>8839.2199999999993</v>
      </c>
      <c r="Y390" s="53">
        <v>9440.8700000000008</v>
      </c>
      <c r="Z390" s="53">
        <v>6937.92</v>
      </c>
      <c r="AA390" s="53">
        <v>0</v>
      </c>
      <c r="AB390" s="53">
        <v>0</v>
      </c>
      <c r="AC390" s="53">
        <v>3912.52</v>
      </c>
      <c r="AD390" s="53">
        <v>22971.82</v>
      </c>
      <c r="AE390" s="51" t="s">
        <v>2609</v>
      </c>
    </row>
    <row r="391" spans="1:31" x14ac:dyDescent="0.2">
      <c r="A391" s="51" t="s">
        <v>542</v>
      </c>
      <c r="B391" s="53">
        <v>0</v>
      </c>
      <c r="C391" s="53">
        <v>0</v>
      </c>
      <c r="D391" s="53">
        <v>1047.72</v>
      </c>
      <c r="E391" s="53">
        <v>0</v>
      </c>
      <c r="F391" s="53">
        <v>0</v>
      </c>
      <c r="G391" s="53">
        <v>0</v>
      </c>
      <c r="H391" s="53">
        <v>0</v>
      </c>
      <c r="I391" s="53">
        <v>0</v>
      </c>
      <c r="J391" s="53">
        <v>0</v>
      </c>
      <c r="K391" s="53">
        <v>14759.1</v>
      </c>
      <c r="L391" s="53">
        <v>0</v>
      </c>
      <c r="M391" s="53">
        <v>21539.16</v>
      </c>
      <c r="N391" s="53">
        <v>0</v>
      </c>
      <c r="O391" s="53">
        <v>14594.37</v>
      </c>
      <c r="P391" s="53">
        <v>5081.8599999999997</v>
      </c>
      <c r="Q391" s="53">
        <v>9546.89</v>
      </c>
      <c r="R391" s="53">
        <v>7134.65</v>
      </c>
      <c r="S391" s="53">
        <v>5306.95</v>
      </c>
      <c r="T391" s="53">
        <v>0</v>
      </c>
      <c r="U391" s="53">
        <v>2735.34</v>
      </c>
      <c r="V391" s="53">
        <v>19445.52</v>
      </c>
      <c r="W391" s="53">
        <v>32107.45</v>
      </c>
      <c r="X391" s="53">
        <v>15439.66</v>
      </c>
      <c r="Y391" s="53">
        <v>3157.61</v>
      </c>
      <c r="Z391" s="53">
        <v>3760.48</v>
      </c>
      <c r="AA391" s="53">
        <v>739.24</v>
      </c>
      <c r="AB391" s="53">
        <v>0</v>
      </c>
      <c r="AC391" s="53">
        <v>1856.58</v>
      </c>
      <c r="AD391" s="53">
        <v>55955.76</v>
      </c>
      <c r="AE391" s="51" t="s">
        <v>2609</v>
      </c>
    </row>
    <row r="392" spans="1:31" x14ac:dyDescent="0.2">
      <c r="A392" s="51" t="s">
        <v>543</v>
      </c>
      <c r="B392" s="53">
        <v>0</v>
      </c>
      <c r="C392" s="53">
        <v>0</v>
      </c>
      <c r="D392" s="53">
        <v>0</v>
      </c>
      <c r="E392" s="53">
        <v>0</v>
      </c>
      <c r="F392" s="53">
        <v>0</v>
      </c>
      <c r="G392" s="53">
        <v>0</v>
      </c>
      <c r="H392" s="53">
        <v>0</v>
      </c>
      <c r="I392" s="53">
        <v>0</v>
      </c>
      <c r="J392" s="53">
        <v>0</v>
      </c>
      <c r="K392" s="53">
        <v>0</v>
      </c>
      <c r="L392" s="53">
        <v>0</v>
      </c>
      <c r="M392" s="53">
        <v>0</v>
      </c>
      <c r="N392" s="53">
        <v>0</v>
      </c>
      <c r="O392" s="53">
        <v>0</v>
      </c>
      <c r="P392" s="53">
        <v>0</v>
      </c>
      <c r="Q392" s="53">
        <v>0</v>
      </c>
      <c r="R392" s="53">
        <v>0</v>
      </c>
      <c r="S392" s="53">
        <v>0</v>
      </c>
      <c r="T392" s="53">
        <v>0</v>
      </c>
      <c r="U392" s="53">
        <v>0</v>
      </c>
      <c r="V392" s="53">
        <v>0</v>
      </c>
      <c r="W392" s="53">
        <v>0</v>
      </c>
      <c r="X392" s="53">
        <v>0</v>
      </c>
      <c r="Y392" s="53">
        <v>0</v>
      </c>
      <c r="Z392" s="53">
        <v>0</v>
      </c>
      <c r="AA392" s="53">
        <v>7249.61</v>
      </c>
      <c r="AB392" s="53">
        <v>0</v>
      </c>
      <c r="AC392" s="53">
        <v>0</v>
      </c>
      <c r="AD392" s="53">
        <v>0</v>
      </c>
      <c r="AE392" s="51" t="s">
        <v>2609</v>
      </c>
    </row>
    <row r="393" spans="1:31" x14ac:dyDescent="0.2">
      <c r="A393" s="51" t="s">
        <v>544</v>
      </c>
      <c r="B393" s="53">
        <v>0</v>
      </c>
      <c r="C393" s="53">
        <v>0</v>
      </c>
      <c r="D393" s="53">
        <v>0</v>
      </c>
      <c r="E393" s="53">
        <v>3568.11</v>
      </c>
      <c r="F393" s="53">
        <v>0</v>
      </c>
      <c r="G393" s="53">
        <v>0</v>
      </c>
      <c r="H393" s="53">
        <v>0</v>
      </c>
      <c r="I393" s="53">
        <v>3612.06</v>
      </c>
      <c r="J393" s="53">
        <v>0</v>
      </c>
      <c r="K393" s="53">
        <v>0</v>
      </c>
      <c r="L393" s="53">
        <v>0</v>
      </c>
      <c r="M393" s="53">
        <v>0</v>
      </c>
      <c r="N393" s="53">
        <v>0</v>
      </c>
      <c r="O393" s="53">
        <v>58738.49</v>
      </c>
      <c r="P393" s="53">
        <v>1836</v>
      </c>
      <c r="Q393" s="53">
        <v>0</v>
      </c>
      <c r="R393" s="53">
        <v>0</v>
      </c>
      <c r="S393" s="53">
        <v>0</v>
      </c>
      <c r="T393" s="53">
        <v>0</v>
      </c>
      <c r="U393" s="53">
        <v>0</v>
      </c>
      <c r="V393" s="53">
        <v>23383.51</v>
      </c>
      <c r="W393" s="53">
        <v>14197.63</v>
      </c>
      <c r="X393" s="53">
        <v>0</v>
      </c>
      <c r="Y393" s="53">
        <v>6313.47</v>
      </c>
      <c r="Z393" s="53">
        <v>0</v>
      </c>
      <c r="AA393" s="53">
        <v>0</v>
      </c>
      <c r="AB393" s="53">
        <v>0</v>
      </c>
      <c r="AC393" s="53">
        <v>0</v>
      </c>
      <c r="AD393" s="53">
        <v>0</v>
      </c>
      <c r="AE393" s="51" t="s">
        <v>2609</v>
      </c>
    </row>
    <row r="394" spans="1:31" x14ac:dyDescent="0.2">
      <c r="A394" s="51" t="s">
        <v>545</v>
      </c>
      <c r="B394" s="53">
        <v>0</v>
      </c>
      <c r="C394" s="53">
        <v>0</v>
      </c>
      <c r="D394" s="53">
        <v>17494.72</v>
      </c>
      <c r="E394" s="53">
        <v>0</v>
      </c>
      <c r="F394" s="53">
        <v>0</v>
      </c>
      <c r="G394" s="53">
        <v>0</v>
      </c>
      <c r="H394" s="53">
        <v>0</v>
      </c>
      <c r="I394" s="53">
        <v>0</v>
      </c>
      <c r="J394" s="53">
        <v>0</v>
      </c>
      <c r="K394" s="53">
        <v>0</v>
      </c>
      <c r="L394" s="53">
        <v>0</v>
      </c>
      <c r="M394" s="53">
        <v>0</v>
      </c>
      <c r="N394" s="53">
        <v>0</v>
      </c>
      <c r="O394" s="53">
        <v>0</v>
      </c>
      <c r="P394" s="53">
        <v>0</v>
      </c>
      <c r="Q394" s="53">
        <v>0</v>
      </c>
      <c r="R394" s="53">
        <v>0</v>
      </c>
      <c r="S394" s="53">
        <v>0</v>
      </c>
      <c r="T394" s="53">
        <v>0</v>
      </c>
      <c r="U394" s="53">
        <v>0</v>
      </c>
      <c r="V394" s="53">
        <v>0</v>
      </c>
      <c r="W394" s="53">
        <v>0</v>
      </c>
      <c r="X394" s="53">
        <v>10111.950000000001</v>
      </c>
      <c r="Y394" s="53">
        <v>0</v>
      </c>
      <c r="Z394" s="53">
        <v>10602.8</v>
      </c>
      <c r="AA394" s="53">
        <v>0</v>
      </c>
      <c r="AB394" s="53">
        <v>0</v>
      </c>
      <c r="AC394" s="53">
        <v>3707.9</v>
      </c>
      <c r="AD394" s="53">
        <v>0</v>
      </c>
      <c r="AE394" s="51" t="s">
        <v>2609</v>
      </c>
    </row>
    <row r="395" spans="1:31" x14ac:dyDescent="0.2">
      <c r="A395" s="51" t="s">
        <v>942</v>
      </c>
      <c r="B395" s="53">
        <v>0</v>
      </c>
      <c r="C395" s="53">
        <v>0</v>
      </c>
      <c r="D395" s="53">
        <v>0</v>
      </c>
      <c r="E395" s="53">
        <v>0</v>
      </c>
      <c r="F395" s="53">
        <v>0</v>
      </c>
      <c r="G395" s="53">
        <v>0</v>
      </c>
      <c r="H395" s="53">
        <v>0</v>
      </c>
      <c r="I395" s="53">
        <v>5831.57</v>
      </c>
      <c r="J395" s="53">
        <v>0</v>
      </c>
      <c r="K395" s="53">
        <v>5301.43</v>
      </c>
      <c r="L395" s="53">
        <v>0</v>
      </c>
      <c r="M395" s="53">
        <v>0</v>
      </c>
      <c r="N395" s="53">
        <v>0</v>
      </c>
      <c r="O395" s="53">
        <v>0</v>
      </c>
      <c r="P395" s="53">
        <v>13253.58</v>
      </c>
      <c r="Q395" s="53">
        <v>39760.57</v>
      </c>
      <c r="R395" s="53">
        <v>0</v>
      </c>
      <c r="S395" s="53">
        <v>0</v>
      </c>
      <c r="T395" s="53">
        <v>0</v>
      </c>
      <c r="U395" s="53">
        <v>0</v>
      </c>
      <c r="V395" s="53">
        <v>13245.07</v>
      </c>
      <c r="W395" s="53">
        <v>18375.54</v>
      </c>
      <c r="X395" s="53">
        <v>7897.66</v>
      </c>
      <c r="Y395" s="53">
        <v>0</v>
      </c>
      <c r="Z395" s="53">
        <v>0</v>
      </c>
      <c r="AA395" s="53">
        <v>0</v>
      </c>
      <c r="AB395" s="53">
        <v>0</v>
      </c>
      <c r="AC395" s="53">
        <v>0</v>
      </c>
      <c r="AD395" s="53">
        <v>0</v>
      </c>
      <c r="AE395" s="51" t="s">
        <v>2609</v>
      </c>
    </row>
    <row r="396" spans="1:31" x14ac:dyDescent="0.2">
      <c r="A396" s="51" t="s">
        <v>546</v>
      </c>
      <c r="B396" s="53">
        <v>0</v>
      </c>
      <c r="C396" s="53">
        <v>0</v>
      </c>
      <c r="D396" s="53">
        <v>0</v>
      </c>
      <c r="E396" s="53">
        <v>847.25</v>
      </c>
      <c r="F396" s="53">
        <v>1800.72</v>
      </c>
      <c r="G396" s="53">
        <v>0</v>
      </c>
      <c r="H396" s="53">
        <v>0</v>
      </c>
      <c r="I396" s="53">
        <v>688.48</v>
      </c>
      <c r="J396" s="53">
        <v>0</v>
      </c>
      <c r="K396" s="53">
        <v>0</v>
      </c>
      <c r="L396" s="53">
        <v>3711.01</v>
      </c>
      <c r="M396" s="53">
        <v>0</v>
      </c>
      <c r="N396" s="53">
        <v>0</v>
      </c>
      <c r="O396" s="53">
        <v>42555.54</v>
      </c>
      <c r="P396" s="53">
        <v>0</v>
      </c>
      <c r="Q396" s="53">
        <v>3734.2</v>
      </c>
      <c r="R396" s="53">
        <v>15412.81</v>
      </c>
      <c r="S396" s="53">
        <v>0</v>
      </c>
      <c r="T396" s="53">
        <v>4172.78</v>
      </c>
      <c r="U396" s="53">
        <v>0</v>
      </c>
      <c r="V396" s="53">
        <v>9586.14</v>
      </c>
      <c r="W396" s="53">
        <v>0</v>
      </c>
      <c r="X396" s="53">
        <v>7150.26</v>
      </c>
      <c r="Y396" s="53">
        <v>6935.38</v>
      </c>
      <c r="Z396" s="53">
        <v>0</v>
      </c>
      <c r="AA396" s="53">
        <v>16855.96</v>
      </c>
      <c r="AB396" s="53">
        <v>0</v>
      </c>
      <c r="AC396" s="53">
        <v>0</v>
      </c>
      <c r="AD396" s="53">
        <v>23626.31</v>
      </c>
      <c r="AE396" s="51" t="s">
        <v>2609</v>
      </c>
    </row>
    <row r="397" spans="1:31" x14ac:dyDescent="0.2">
      <c r="A397" s="51" t="s">
        <v>558</v>
      </c>
      <c r="B397" s="53">
        <v>0</v>
      </c>
      <c r="C397" s="53">
        <v>0</v>
      </c>
      <c r="D397" s="53">
        <v>0</v>
      </c>
      <c r="E397" s="53">
        <v>494.23</v>
      </c>
      <c r="F397" s="53">
        <v>0</v>
      </c>
      <c r="G397" s="53">
        <v>0</v>
      </c>
      <c r="H397" s="53">
        <v>0</v>
      </c>
      <c r="I397" s="53">
        <v>0</v>
      </c>
      <c r="J397" s="53">
        <v>0</v>
      </c>
      <c r="K397" s="53">
        <v>0</v>
      </c>
      <c r="L397" s="53">
        <v>3696.22</v>
      </c>
      <c r="M397" s="53">
        <v>0</v>
      </c>
      <c r="N397" s="53">
        <v>0</v>
      </c>
      <c r="O397" s="53">
        <v>0</v>
      </c>
      <c r="P397" s="53">
        <v>4865.9399999999996</v>
      </c>
      <c r="Q397" s="53">
        <v>6085.11</v>
      </c>
      <c r="R397" s="53">
        <v>0</v>
      </c>
      <c r="S397" s="53">
        <v>0</v>
      </c>
      <c r="T397" s="53">
        <v>0</v>
      </c>
      <c r="U397" s="53">
        <v>0</v>
      </c>
      <c r="V397" s="53">
        <v>9711.7900000000009</v>
      </c>
      <c r="W397" s="53">
        <v>0</v>
      </c>
      <c r="X397" s="53">
        <v>6289.53</v>
      </c>
      <c r="Y397" s="53">
        <v>5301.43</v>
      </c>
      <c r="Z397" s="53">
        <v>0</v>
      </c>
      <c r="AA397" s="53">
        <v>0</v>
      </c>
      <c r="AB397" s="53">
        <v>0</v>
      </c>
      <c r="AC397" s="53">
        <v>0</v>
      </c>
      <c r="AD397" s="53">
        <v>33722.68</v>
      </c>
      <c r="AE397" s="51" t="s">
        <v>2609</v>
      </c>
    </row>
    <row r="398" spans="1:31" x14ac:dyDescent="0.2">
      <c r="A398" s="51" t="s">
        <v>559</v>
      </c>
      <c r="B398" s="53">
        <v>0</v>
      </c>
      <c r="C398" s="53">
        <v>0</v>
      </c>
      <c r="D398" s="53">
        <v>0</v>
      </c>
      <c r="E398" s="53">
        <v>0</v>
      </c>
      <c r="F398" s="53">
        <v>0</v>
      </c>
      <c r="G398" s="53">
        <v>0</v>
      </c>
      <c r="H398" s="53">
        <v>0</v>
      </c>
      <c r="I398" s="53">
        <v>0</v>
      </c>
      <c r="J398" s="53">
        <v>0</v>
      </c>
      <c r="K398" s="53">
        <v>0</v>
      </c>
      <c r="L398" s="53">
        <v>0</v>
      </c>
      <c r="M398" s="53">
        <v>0</v>
      </c>
      <c r="N398" s="53">
        <v>0</v>
      </c>
      <c r="O398" s="53">
        <v>0</v>
      </c>
      <c r="P398" s="53">
        <v>1262.25</v>
      </c>
      <c r="Q398" s="53">
        <v>0</v>
      </c>
      <c r="R398" s="53">
        <v>0</v>
      </c>
      <c r="S398" s="53">
        <v>0</v>
      </c>
      <c r="T398" s="53">
        <v>0</v>
      </c>
      <c r="U398" s="53">
        <v>0</v>
      </c>
      <c r="V398" s="53">
        <v>8531.82</v>
      </c>
      <c r="W398" s="53">
        <v>16017.18</v>
      </c>
      <c r="X398" s="53">
        <v>25109.919999999998</v>
      </c>
      <c r="Y398" s="53">
        <v>15003.31</v>
      </c>
      <c r="Z398" s="53">
        <v>0</v>
      </c>
      <c r="AA398" s="53">
        <v>0</v>
      </c>
      <c r="AB398" s="53">
        <v>0</v>
      </c>
      <c r="AC398" s="53">
        <v>0</v>
      </c>
      <c r="AD398" s="53">
        <v>163234.6</v>
      </c>
      <c r="AE398" s="51" t="s">
        <v>2609</v>
      </c>
    </row>
    <row r="399" spans="1:31" x14ac:dyDescent="0.2">
      <c r="A399" s="51" t="s">
        <v>549</v>
      </c>
      <c r="B399" s="53">
        <v>0</v>
      </c>
      <c r="C399" s="53">
        <v>0</v>
      </c>
      <c r="D399" s="53">
        <v>0</v>
      </c>
      <c r="E399" s="53">
        <v>0</v>
      </c>
      <c r="F399" s="53">
        <v>0</v>
      </c>
      <c r="G399" s="53">
        <v>0</v>
      </c>
      <c r="H399" s="53">
        <v>0</v>
      </c>
      <c r="I399" s="53">
        <v>0</v>
      </c>
      <c r="J399" s="53">
        <v>264.89999999999998</v>
      </c>
      <c r="K399" s="53">
        <v>9069.49</v>
      </c>
      <c r="L399" s="53">
        <v>0</v>
      </c>
      <c r="M399" s="53">
        <v>1726.32</v>
      </c>
      <c r="N399" s="53">
        <v>0</v>
      </c>
      <c r="O399" s="53">
        <v>0</v>
      </c>
      <c r="P399" s="53">
        <v>3438.86</v>
      </c>
      <c r="Q399" s="53">
        <v>37526.75</v>
      </c>
      <c r="R399" s="53">
        <v>0</v>
      </c>
      <c r="S399" s="53">
        <v>0</v>
      </c>
      <c r="T399" s="53">
        <v>4380.95</v>
      </c>
      <c r="U399" s="53">
        <v>5638.45</v>
      </c>
      <c r="V399" s="53">
        <v>0</v>
      </c>
      <c r="W399" s="53">
        <v>0</v>
      </c>
      <c r="X399" s="53">
        <v>0</v>
      </c>
      <c r="Y399" s="53">
        <v>10602.88</v>
      </c>
      <c r="Z399" s="53">
        <v>5301.43</v>
      </c>
      <c r="AA399" s="53">
        <v>22638.58</v>
      </c>
      <c r="AB399" s="53">
        <v>0</v>
      </c>
      <c r="AC399" s="53">
        <v>0</v>
      </c>
      <c r="AD399" s="53">
        <v>0</v>
      </c>
      <c r="AE399" s="51" t="s">
        <v>2609</v>
      </c>
    </row>
    <row r="400" spans="1:31" x14ac:dyDescent="0.2">
      <c r="A400" s="51" t="s">
        <v>943</v>
      </c>
      <c r="B400" s="53">
        <v>0</v>
      </c>
      <c r="C400" s="53">
        <v>0</v>
      </c>
      <c r="D400" s="53">
        <v>0</v>
      </c>
      <c r="E400" s="53">
        <v>0</v>
      </c>
      <c r="F400" s="53">
        <v>0</v>
      </c>
      <c r="G400" s="53">
        <v>0</v>
      </c>
      <c r="H400" s="53">
        <v>0</v>
      </c>
      <c r="I400" s="53">
        <v>47182.77</v>
      </c>
      <c r="J400" s="53">
        <v>8741.74</v>
      </c>
      <c r="K400" s="53">
        <v>0</v>
      </c>
      <c r="L400" s="53">
        <v>0</v>
      </c>
      <c r="M400" s="53">
        <v>15137.62</v>
      </c>
      <c r="N400" s="53">
        <v>0</v>
      </c>
      <c r="O400" s="53">
        <v>0</v>
      </c>
      <c r="P400" s="53">
        <v>16272.61</v>
      </c>
      <c r="Q400" s="53">
        <v>0</v>
      </c>
      <c r="R400" s="53">
        <v>0</v>
      </c>
      <c r="S400" s="53">
        <v>0</v>
      </c>
      <c r="T400" s="53">
        <v>0</v>
      </c>
      <c r="U400" s="53">
        <v>0</v>
      </c>
      <c r="V400" s="53">
        <v>3041.88</v>
      </c>
      <c r="W400" s="53">
        <v>0</v>
      </c>
      <c r="X400" s="53">
        <v>10602.86</v>
      </c>
      <c r="Y400" s="53">
        <v>0</v>
      </c>
      <c r="Z400" s="53">
        <v>0</v>
      </c>
      <c r="AA400" s="53">
        <v>0</v>
      </c>
      <c r="AB400" s="53">
        <v>0</v>
      </c>
      <c r="AC400" s="53">
        <v>0</v>
      </c>
      <c r="AD400" s="53">
        <v>0</v>
      </c>
      <c r="AE400" s="51" t="s">
        <v>2609</v>
      </c>
    </row>
    <row r="401" spans="1:31" x14ac:dyDescent="0.2">
      <c r="A401" s="51" t="s">
        <v>550</v>
      </c>
      <c r="B401" s="53">
        <v>0</v>
      </c>
      <c r="C401" s="53">
        <v>8432.5</v>
      </c>
      <c r="D401" s="53">
        <v>0</v>
      </c>
      <c r="E401" s="53">
        <v>61688.75</v>
      </c>
      <c r="F401" s="53">
        <v>2112.14</v>
      </c>
      <c r="G401" s="53">
        <v>0</v>
      </c>
      <c r="H401" s="53">
        <v>0</v>
      </c>
      <c r="I401" s="53">
        <v>0</v>
      </c>
      <c r="J401" s="53">
        <v>0</v>
      </c>
      <c r="K401" s="53">
        <v>31964.18</v>
      </c>
      <c r="L401" s="53">
        <v>10043.4</v>
      </c>
      <c r="M401" s="53">
        <v>2829.23</v>
      </c>
      <c r="N401" s="53">
        <v>0</v>
      </c>
      <c r="O401" s="53">
        <v>6679.68</v>
      </c>
      <c r="P401" s="53">
        <v>10662.27</v>
      </c>
      <c r="Q401" s="53">
        <v>6737.84</v>
      </c>
      <c r="R401" s="53">
        <v>11537.91</v>
      </c>
      <c r="S401" s="53">
        <v>0</v>
      </c>
      <c r="T401" s="53">
        <v>0</v>
      </c>
      <c r="U401" s="53">
        <v>0</v>
      </c>
      <c r="V401" s="53">
        <v>18379.18</v>
      </c>
      <c r="W401" s="53">
        <v>0</v>
      </c>
      <c r="X401" s="53">
        <v>20582.509999999998</v>
      </c>
      <c r="Y401" s="53">
        <v>30956.55</v>
      </c>
      <c r="Z401" s="53">
        <v>0</v>
      </c>
      <c r="AA401" s="53">
        <v>0</v>
      </c>
      <c r="AB401" s="53">
        <v>0</v>
      </c>
      <c r="AC401" s="53">
        <v>435.6</v>
      </c>
      <c r="AD401" s="53">
        <v>1728.87</v>
      </c>
      <c r="AE401" s="51" t="s">
        <v>2609</v>
      </c>
    </row>
    <row r="402" spans="1:31" x14ac:dyDescent="0.2">
      <c r="A402" s="51" t="s">
        <v>551</v>
      </c>
      <c r="B402" s="53">
        <v>0</v>
      </c>
      <c r="C402" s="53">
        <v>4800.3100000000004</v>
      </c>
      <c r="D402" s="53">
        <v>0</v>
      </c>
      <c r="E402" s="53">
        <v>0</v>
      </c>
      <c r="F402" s="53">
        <v>3784.23</v>
      </c>
      <c r="G402" s="53">
        <v>113372.81</v>
      </c>
      <c r="H402" s="53">
        <v>0</v>
      </c>
      <c r="I402" s="53">
        <v>22451.87</v>
      </c>
      <c r="J402" s="53">
        <v>0</v>
      </c>
      <c r="K402" s="53">
        <v>18921.18</v>
      </c>
      <c r="L402" s="53">
        <v>16550.25</v>
      </c>
      <c r="M402" s="53">
        <v>0</v>
      </c>
      <c r="N402" s="53">
        <v>0</v>
      </c>
      <c r="O402" s="53">
        <v>55738.18</v>
      </c>
      <c r="P402" s="53">
        <v>0</v>
      </c>
      <c r="Q402" s="53">
        <v>16637.88</v>
      </c>
      <c r="R402" s="53">
        <v>0</v>
      </c>
      <c r="S402" s="53">
        <v>0</v>
      </c>
      <c r="T402" s="53">
        <v>20581.7</v>
      </c>
      <c r="U402" s="53">
        <v>13798.24</v>
      </c>
      <c r="V402" s="53">
        <v>0</v>
      </c>
      <c r="W402" s="53">
        <v>47694.99</v>
      </c>
      <c r="X402" s="53">
        <v>25129.18</v>
      </c>
      <c r="Y402" s="53">
        <v>53658.11</v>
      </c>
      <c r="Z402" s="53">
        <v>7738.58</v>
      </c>
      <c r="AA402" s="53">
        <v>19219.12</v>
      </c>
      <c r="AB402" s="53">
        <v>0</v>
      </c>
      <c r="AC402" s="53">
        <v>0</v>
      </c>
      <c r="AD402" s="53">
        <v>0</v>
      </c>
      <c r="AE402" s="51" t="s">
        <v>2609</v>
      </c>
    </row>
    <row r="403" spans="1:31" x14ac:dyDescent="0.2">
      <c r="A403" s="51" t="s">
        <v>552</v>
      </c>
      <c r="B403" s="53">
        <v>0</v>
      </c>
      <c r="C403" s="53">
        <v>0</v>
      </c>
      <c r="D403" s="53">
        <v>0</v>
      </c>
      <c r="E403" s="53">
        <v>18481.099999999999</v>
      </c>
      <c r="F403" s="53">
        <v>3696.22</v>
      </c>
      <c r="G403" s="53">
        <v>4280.17</v>
      </c>
      <c r="H403" s="53">
        <v>0</v>
      </c>
      <c r="I403" s="53">
        <v>11007.74</v>
      </c>
      <c r="J403" s="53">
        <v>0</v>
      </c>
      <c r="K403" s="53">
        <v>0</v>
      </c>
      <c r="L403" s="53">
        <v>2206.3000000000002</v>
      </c>
      <c r="M403" s="53">
        <v>2368.75</v>
      </c>
      <c r="N403" s="53">
        <v>0</v>
      </c>
      <c r="O403" s="53">
        <v>15784.93</v>
      </c>
      <c r="P403" s="53">
        <v>0</v>
      </c>
      <c r="Q403" s="53">
        <v>6085.8</v>
      </c>
      <c r="R403" s="53">
        <v>2721.03</v>
      </c>
      <c r="S403" s="53">
        <v>0</v>
      </c>
      <c r="T403" s="53">
        <v>0</v>
      </c>
      <c r="U403" s="53">
        <v>3739.49</v>
      </c>
      <c r="V403" s="53">
        <v>0</v>
      </c>
      <c r="W403" s="53">
        <v>23522.1</v>
      </c>
      <c r="X403" s="53">
        <v>0</v>
      </c>
      <c r="Y403" s="53">
        <v>10602.86</v>
      </c>
      <c r="Z403" s="53">
        <v>0</v>
      </c>
      <c r="AA403" s="53">
        <v>0</v>
      </c>
      <c r="AB403" s="53">
        <v>0</v>
      </c>
      <c r="AC403" s="53">
        <v>0</v>
      </c>
      <c r="AD403" s="53">
        <v>0</v>
      </c>
      <c r="AE403" s="51" t="s">
        <v>2609</v>
      </c>
    </row>
    <row r="404" spans="1:31" x14ac:dyDescent="0.2">
      <c r="A404" s="51" t="s">
        <v>1911</v>
      </c>
      <c r="B404" s="53">
        <v>0</v>
      </c>
      <c r="C404" s="53">
        <v>13459.33</v>
      </c>
      <c r="D404" s="53">
        <v>0</v>
      </c>
      <c r="E404" s="53">
        <v>0</v>
      </c>
      <c r="F404" s="53">
        <v>0</v>
      </c>
      <c r="G404" s="53">
        <v>0</v>
      </c>
      <c r="H404" s="53">
        <v>0</v>
      </c>
      <c r="I404" s="53">
        <v>0</v>
      </c>
      <c r="J404" s="53">
        <v>12830.41</v>
      </c>
      <c r="K404" s="53">
        <v>0</v>
      </c>
      <c r="L404" s="53">
        <v>880.03</v>
      </c>
      <c r="M404" s="53">
        <v>0</v>
      </c>
      <c r="N404" s="53">
        <v>2906.67</v>
      </c>
      <c r="O404" s="53">
        <v>6332.78</v>
      </c>
      <c r="P404" s="53">
        <v>0</v>
      </c>
      <c r="Q404" s="53">
        <v>0</v>
      </c>
      <c r="R404" s="53">
        <v>63840.83</v>
      </c>
      <c r="S404" s="53">
        <v>0</v>
      </c>
      <c r="T404" s="53">
        <v>0</v>
      </c>
      <c r="U404" s="53">
        <v>0</v>
      </c>
      <c r="V404" s="53">
        <v>0</v>
      </c>
      <c r="W404" s="53">
        <v>0</v>
      </c>
      <c r="X404" s="53">
        <v>0</v>
      </c>
      <c r="Y404" s="53">
        <v>0</v>
      </c>
      <c r="Z404" s="53">
        <v>0</v>
      </c>
      <c r="AA404" s="53">
        <v>0</v>
      </c>
      <c r="AB404" s="53">
        <v>0</v>
      </c>
      <c r="AC404" s="53">
        <v>0</v>
      </c>
      <c r="AD404" s="53">
        <v>0</v>
      </c>
      <c r="AE404" s="51" t="s">
        <v>2609</v>
      </c>
    </row>
    <row r="405" spans="1:31" x14ac:dyDescent="0.2">
      <c r="A405" s="51" t="s">
        <v>1912</v>
      </c>
      <c r="B405" s="53">
        <v>0</v>
      </c>
      <c r="C405" s="53">
        <v>0</v>
      </c>
      <c r="D405" s="53">
        <v>0</v>
      </c>
      <c r="E405" s="53">
        <v>1394.36</v>
      </c>
      <c r="F405" s="53">
        <v>0</v>
      </c>
      <c r="G405" s="53">
        <v>0</v>
      </c>
      <c r="H405" s="53">
        <v>0</v>
      </c>
      <c r="I405" s="53">
        <v>0</v>
      </c>
      <c r="J405" s="53">
        <v>0</v>
      </c>
      <c r="K405" s="53">
        <v>0</v>
      </c>
      <c r="L405" s="53">
        <v>0</v>
      </c>
      <c r="M405" s="53">
        <v>0</v>
      </c>
      <c r="N405" s="53">
        <v>0</v>
      </c>
      <c r="O405" s="53">
        <v>0</v>
      </c>
      <c r="P405" s="53">
        <v>370.95</v>
      </c>
      <c r="Q405" s="53">
        <v>0</v>
      </c>
      <c r="R405" s="53">
        <v>0</v>
      </c>
      <c r="S405" s="53">
        <v>0</v>
      </c>
      <c r="T405" s="53">
        <v>0</v>
      </c>
      <c r="U405" s="53">
        <v>0</v>
      </c>
      <c r="V405" s="53">
        <v>0</v>
      </c>
      <c r="W405" s="53">
        <v>0</v>
      </c>
      <c r="X405" s="53">
        <v>0</v>
      </c>
      <c r="Y405" s="53">
        <v>530.14</v>
      </c>
      <c r="Z405" s="53">
        <v>1663.3</v>
      </c>
      <c r="AA405" s="53">
        <v>0</v>
      </c>
      <c r="AB405" s="53">
        <v>0</v>
      </c>
      <c r="AC405" s="53">
        <v>0</v>
      </c>
      <c r="AD405" s="53">
        <v>0</v>
      </c>
      <c r="AE405" s="51" t="s">
        <v>2609</v>
      </c>
    </row>
    <row r="406" spans="1:31" x14ac:dyDescent="0.2">
      <c r="A406" s="51" t="s">
        <v>1910</v>
      </c>
      <c r="B406" s="53">
        <v>0</v>
      </c>
      <c r="C406" s="53">
        <v>0</v>
      </c>
      <c r="D406" s="53">
        <v>0</v>
      </c>
      <c r="E406" s="53">
        <v>0</v>
      </c>
      <c r="F406" s="53">
        <v>1588.84</v>
      </c>
      <c r="G406" s="53">
        <v>0</v>
      </c>
      <c r="H406" s="53">
        <v>0</v>
      </c>
      <c r="I406" s="53">
        <v>0</v>
      </c>
      <c r="J406" s="53">
        <v>0</v>
      </c>
      <c r="K406" s="53">
        <v>0</v>
      </c>
      <c r="L406" s="53">
        <v>0</v>
      </c>
      <c r="M406" s="53">
        <v>0</v>
      </c>
      <c r="N406" s="53">
        <v>0</v>
      </c>
      <c r="O406" s="53">
        <v>4287.72</v>
      </c>
      <c r="P406" s="53">
        <v>0</v>
      </c>
      <c r="Q406" s="53">
        <v>1562.16</v>
      </c>
      <c r="R406" s="53">
        <v>6608.9</v>
      </c>
      <c r="S406" s="53">
        <v>0</v>
      </c>
      <c r="T406" s="53">
        <v>0</v>
      </c>
      <c r="U406" s="53">
        <v>0</v>
      </c>
      <c r="V406" s="53">
        <v>1053.06</v>
      </c>
      <c r="W406" s="53">
        <v>4524.13</v>
      </c>
      <c r="X406" s="53">
        <v>2112.15</v>
      </c>
      <c r="Y406" s="53">
        <v>2650.7</v>
      </c>
      <c r="Z406" s="53">
        <v>93430.54</v>
      </c>
      <c r="AA406" s="53">
        <v>0</v>
      </c>
      <c r="AB406" s="53">
        <v>0</v>
      </c>
      <c r="AC406" s="53">
        <v>0</v>
      </c>
      <c r="AD406" s="53">
        <v>0</v>
      </c>
      <c r="AE406" s="51" t="s">
        <v>2609</v>
      </c>
    </row>
    <row r="407" spans="1:31" x14ac:dyDescent="0.2">
      <c r="A407" s="51" t="s">
        <v>1917</v>
      </c>
      <c r="B407" s="53">
        <v>0</v>
      </c>
      <c r="C407" s="53">
        <v>0</v>
      </c>
      <c r="D407" s="53">
        <v>0</v>
      </c>
      <c r="E407" s="53">
        <v>0</v>
      </c>
      <c r="F407" s="53">
        <v>0</v>
      </c>
      <c r="G407" s="53">
        <v>0</v>
      </c>
      <c r="H407" s="53">
        <v>0</v>
      </c>
      <c r="I407" s="53">
        <v>0</v>
      </c>
      <c r="J407" s="53">
        <v>0</v>
      </c>
      <c r="K407" s="53">
        <v>0</v>
      </c>
      <c r="L407" s="53">
        <v>0</v>
      </c>
      <c r="M407" s="53">
        <v>0</v>
      </c>
      <c r="N407" s="53">
        <v>0</v>
      </c>
      <c r="O407" s="53">
        <v>0</v>
      </c>
      <c r="P407" s="53">
        <v>0</v>
      </c>
      <c r="Q407" s="53">
        <v>0</v>
      </c>
      <c r="R407" s="53">
        <v>0</v>
      </c>
      <c r="S407" s="53">
        <v>0</v>
      </c>
      <c r="T407" s="53">
        <v>0</v>
      </c>
      <c r="U407" s="53">
        <v>0</v>
      </c>
      <c r="V407" s="53">
        <v>0</v>
      </c>
      <c r="W407" s="53">
        <v>0</v>
      </c>
      <c r="X407" s="53">
        <v>0</v>
      </c>
      <c r="Y407" s="53">
        <v>0</v>
      </c>
      <c r="Z407" s="53">
        <v>0</v>
      </c>
      <c r="AA407" s="53">
        <v>0</v>
      </c>
      <c r="AB407" s="53">
        <v>0</v>
      </c>
      <c r="AC407" s="53">
        <v>0</v>
      </c>
      <c r="AD407" s="53">
        <v>0</v>
      </c>
      <c r="AE407" s="51" t="s">
        <v>2609</v>
      </c>
    </row>
    <row r="408" spans="1:31" x14ac:dyDescent="0.2">
      <c r="A408" s="51" t="s">
        <v>1989</v>
      </c>
      <c r="B408" s="53">
        <v>0</v>
      </c>
      <c r="C408" s="53">
        <v>0</v>
      </c>
      <c r="D408" s="53">
        <v>0</v>
      </c>
      <c r="E408" s="53">
        <v>0</v>
      </c>
      <c r="F408" s="53">
        <v>1848.11</v>
      </c>
      <c r="G408" s="53">
        <v>0</v>
      </c>
      <c r="H408" s="53">
        <v>0</v>
      </c>
      <c r="I408" s="53">
        <v>220.01</v>
      </c>
      <c r="J408" s="53">
        <v>9542.58</v>
      </c>
      <c r="K408" s="53">
        <v>0</v>
      </c>
      <c r="L408" s="53">
        <v>0</v>
      </c>
      <c r="M408" s="53">
        <v>0</v>
      </c>
      <c r="N408" s="53">
        <v>1100</v>
      </c>
      <c r="O408" s="53">
        <v>2734.7</v>
      </c>
      <c r="P408" s="53">
        <v>0</v>
      </c>
      <c r="Q408" s="53">
        <v>0</v>
      </c>
      <c r="R408" s="53">
        <v>0</v>
      </c>
      <c r="S408" s="53">
        <v>0</v>
      </c>
      <c r="T408" s="53">
        <v>0</v>
      </c>
      <c r="U408" s="53">
        <v>0</v>
      </c>
      <c r="V408" s="53">
        <v>6011.91</v>
      </c>
      <c r="W408" s="53">
        <v>0</v>
      </c>
      <c r="X408" s="53">
        <v>0</v>
      </c>
      <c r="Y408" s="53">
        <v>1892.12</v>
      </c>
      <c r="Z408" s="53">
        <v>4646.7299999999996</v>
      </c>
      <c r="AA408" s="53">
        <v>4117.87</v>
      </c>
      <c r="AB408" s="53">
        <v>0</v>
      </c>
      <c r="AC408" s="53">
        <v>40236.61</v>
      </c>
      <c r="AD408" s="53">
        <v>0</v>
      </c>
      <c r="AE408" s="51" t="s">
        <v>2609</v>
      </c>
    </row>
    <row r="409" spans="1:31" x14ac:dyDescent="0.2">
      <c r="A409" s="51" t="s">
        <v>1918</v>
      </c>
      <c r="B409" s="53">
        <v>202.86</v>
      </c>
      <c r="C409" s="53">
        <v>0</v>
      </c>
      <c r="D409" s="53">
        <v>0</v>
      </c>
      <c r="E409" s="53">
        <v>0</v>
      </c>
      <c r="F409" s="53">
        <v>0</v>
      </c>
      <c r="G409" s="53">
        <v>0</v>
      </c>
      <c r="H409" s="53">
        <v>0</v>
      </c>
      <c r="I409" s="53">
        <v>0</v>
      </c>
      <c r="J409" s="53">
        <v>2824.93</v>
      </c>
      <c r="K409" s="53">
        <v>0</v>
      </c>
      <c r="L409" s="53">
        <v>0</v>
      </c>
      <c r="M409" s="53">
        <v>4347.96</v>
      </c>
      <c r="N409" s="53">
        <v>0</v>
      </c>
      <c r="O409" s="53">
        <v>14217.43</v>
      </c>
      <c r="P409" s="53">
        <v>2384.11</v>
      </c>
      <c r="Q409" s="53">
        <v>1325.4</v>
      </c>
      <c r="R409" s="53">
        <v>3021.16</v>
      </c>
      <c r="S409" s="53">
        <v>0</v>
      </c>
      <c r="T409" s="53">
        <v>8193.2000000000007</v>
      </c>
      <c r="U409" s="53">
        <v>0</v>
      </c>
      <c r="V409" s="53">
        <v>0</v>
      </c>
      <c r="W409" s="53">
        <v>0</v>
      </c>
      <c r="X409" s="53">
        <v>25860.02</v>
      </c>
      <c r="Y409" s="53">
        <v>7413.58</v>
      </c>
      <c r="Z409" s="53">
        <v>30257.4</v>
      </c>
      <c r="AA409" s="53">
        <v>0</v>
      </c>
      <c r="AB409" s="53">
        <v>0</v>
      </c>
      <c r="AC409" s="53">
        <v>0</v>
      </c>
      <c r="AD409" s="53">
        <v>0</v>
      </c>
      <c r="AE409" s="51" t="s">
        <v>2609</v>
      </c>
    </row>
    <row r="410" spans="1:31" x14ac:dyDescent="0.2">
      <c r="A410" s="51" t="s">
        <v>2263</v>
      </c>
      <c r="B410" s="53">
        <v>0</v>
      </c>
      <c r="C410" s="53">
        <v>0</v>
      </c>
      <c r="D410" s="53">
        <v>0</v>
      </c>
      <c r="E410" s="53">
        <v>0</v>
      </c>
      <c r="F410" s="53">
        <v>0</v>
      </c>
      <c r="G410" s="53">
        <v>0</v>
      </c>
      <c r="H410" s="53">
        <v>0</v>
      </c>
      <c r="I410" s="53">
        <v>1976.71</v>
      </c>
      <c r="J410" s="53">
        <v>0</v>
      </c>
      <c r="K410" s="53">
        <v>0</v>
      </c>
      <c r="L410" s="53">
        <v>0</v>
      </c>
      <c r="M410" s="53">
        <v>2513.48</v>
      </c>
      <c r="N410" s="53">
        <v>0</v>
      </c>
      <c r="O410" s="53">
        <v>7864.18</v>
      </c>
      <c r="P410" s="53">
        <v>0</v>
      </c>
      <c r="Q410" s="53">
        <v>0</v>
      </c>
      <c r="R410" s="53">
        <v>0</v>
      </c>
      <c r="S410" s="53">
        <v>0</v>
      </c>
      <c r="T410" s="53">
        <v>0</v>
      </c>
      <c r="U410" s="53">
        <v>0</v>
      </c>
      <c r="V410" s="53">
        <v>3600.89</v>
      </c>
      <c r="W410" s="53">
        <v>0</v>
      </c>
      <c r="X410" s="53">
        <v>0</v>
      </c>
      <c r="Y410" s="53">
        <v>13874.58</v>
      </c>
      <c r="Z410" s="53">
        <v>6077.9</v>
      </c>
      <c r="AA410" s="53">
        <v>0</v>
      </c>
      <c r="AB410" s="53">
        <v>0</v>
      </c>
      <c r="AC410" s="53">
        <v>0</v>
      </c>
      <c r="AD410" s="53">
        <v>24725.33</v>
      </c>
      <c r="AE410" s="51" t="s">
        <v>2609</v>
      </c>
    </row>
    <row r="411" spans="1:31" x14ac:dyDescent="0.2">
      <c r="A411" s="51" t="s">
        <v>1949</v>
      </c>
      <c r="B411" s="53">
        <v>0</v>
      </c>
      <c r="C411" s="53">
        <v>0</v>
      </c>
      <c r="D411" s="53">
        <v>0</v>
      </c>
      <c r="E411" s="53">
        <v>0</v>
      </c>
      <c r="F411" s="53">
        <v>0</v>
      </c>
      <c r="G411" s="53">
        <v>0</v>
      </c>
      <c r="H411" s="53">
        <v>0</v>
      </c>
      <c r="I411" s="53">
        <v>0</v>
      </c>
      <c r="J411" s="53">
        <v>0</v>
      </c>
      <c r="K411" s="53">
        <v>12791.61</v>
      </c>
      <c r="L411" s="53">
        <v>0</v>
      </c>
      <c r="M411" s="53">
        <v>0</v>
      </c>
      <c r="N411" s="53">
        <v>0</v>
      </c>
      <c r="O411" s="53">
        <v>11222.49</v>
      </c>
      <c r="P411" s="53">
        <v>0</v>
      </c>
      <c r="Q411" s="53">
        <v>0</v>
      </c>
      <c r="R411" s="53">
        <v>0</v>
      </c>
      <c r="S411" s="53">
        <v>13750.01</v>
      </c>
      <c r="T411" s="53">
        <v>18961.8</v>
      </c>
      <c r="U411" s="53">
        <v>0</v>
      </c>
      <c r="V411" s="53">
        <v>0</v>
      </c>
      <c r="W411" s="53">
        <v>0</v>
      </c>
      <c r="X411" s="53">
        <v>35479.199999999997</v>
      </c>
      <c r="Y411" s="53">
        <v>0</v>
      </c>
      <c r="Z411" s="53">
        <v>0</v>
      </c>
      <c r="AA411" s="53">
        <v>0</v>
      </c>
      <c r="AB411" s="53">
        <v>0</v>
      </c>
      <c r="AC411" s="53">
        <v>0</v>
      </c>
      <c r="AD411" s="53">
        <v>0</v>
      </c>
      <c r="AE411" s="51" t="s">
        <v>2609</v>
      </c>
    </row>
    <row r="412" spans="1:31" x14ac:dyDescent="0.2">
      <c r="A412" s="51" t="s">
        <v>2336</v>
      </c>
      <c r="B412" s="53">
        <v>0</v>
      </c>
      <c r="C412" s="53">
        <v>0</v>
      </c>
      <c r="D412" s="53">
        <v>2143.86</v>
      </c>
      <c r="E412" s="53">
        <v>0</v>
      </c>
      <c r="F412" s="53">
        <v>2118.4899999999998</v>
      </c>
      <c r="G412" s="53">
        <v>8184.33</v>
      </c>
      <c r="H412" s="53">
        <v>749.62</v>
      </c>
      <c r="I412" s="53">
        <v>3134.96</v>
      </c>
      <c r="J412" s="53">
        <v>6526.29</v>
      </c>
      <c r="K412" s="53">
        <v>2555.64</v>
      </c>
      <c r="L412" s="53">
        <v>0</v>
      </c>
      <c r="M412" s="53">
        <v>3129.56</v>
      </c>
      <c r="N412" s="53">
        <v>0</v>
      </c>
      <c r="O412" s="53">
        <v>13527.21</v>
      </c>
      <c r="P412" s="53">
        <v>0</v>
      </c>
      <c r="Q412" s="53">
        <v>0</v>
      </c>
      <c r="R412" s="53">
        <v>0</v>
      </c>
      <c r="S412" s="53">
        <v>13530.28</v>
      </c>
      <c r="T412" s="53">
        <v>8869.5499999999993</v>
      </c>
      <c r="U412" s="53">
        <v>0</v>
      </c>
      <c r="V412" s="53">
        <v>0</v>
      </c>
      <c r="W412" s="53">
        <v>12515.64</v>
      </c>
      <c r="X412" s="53">
        <v>5220.3999999999996</v>
      </c>
      <c r="Y412" s="53">
        <v>3056.43</v>
      </c>
      <c r="Z412" s="53">
        <v>0</v>
      </c>
      <c r="AA412" s="53">
        <v>6225.51</v>
      </c>
      <c r="AB412" s="53">
        <v>0</v>
      </c>
      <c r="AC412" s="53">
        <v>7312.85</v>
      </c>
      <c r="AD412" s="53">
        <v>9885.67</v>
      </c>
      <c r="AE412" s="51" t="s">
        <v>2609</v>
      </c>
    </row>
    <row r="413" spans="1:31" x14ac:dyDescent="0.2">
      <c r="A413" s="51" t="s">
        <v>1919</v>
      </c>
      <c r="B413" s="53">
        <v>0</v>
      </c>
      <c r="C413" s="53">
        <v>0</v>
      </c>
      <c r="D413" s="53">
        <v>9075.27</v>
      </c>
      <c r="E413" s="53">
        <v>0</v>
      </c>
      <c r="F413" s="53">
        <v>37415.9</v>
      </c>
      <c r="G413" s="53">
        <v>0</v>
      </c>
      <c r="H413" s="53">
        <v>0</v>
      </c>
      <c r="I413" s="53">
        <v>3408.79</v>
      </c>
      <c r="J413" s="53">
        <v>0</v>
      </c>
      <c r="K413" s="53">
        <v>0</v>
      </c>
      <c r="L413" s="53">
        <v>62821.88</v>
      </c>
      <c r="M413" s="53">
        <v>0</v>
      </c>
      <c r="N413" s="53">
        <v>0</v>
      </c>
      <c r="O413" s="53">
        <v>0</v>
      </c>
      <c r="P413" s="53">
        <v>0</v>
      </c>
      <c r="Q413" s="53">
        <v>0</v>
      </c>
      <c r="R413" s="53">
        <v>0</v>
      </c>
      <c r="S413" s="53">
        <v>0</v>
      </c>
      <c r="T413" s="53">
        <v>0</v>
      </c>
      <c r="U413" s="53">
        <v>0</v>
      </c>
      <c r="V413" s="53">
        <v>0</v>
      </c>
      <c r="W413" s="53">
        <v>0</v>
      </c>
      <c r="X413" s="53">
        <v>0</v>
      </c>
      <c r="Y413" s="53">
        <v>0</v>
      </c>
      <c r="Z413" s="53">
        <v>0</v>
      </c>
      <c r="AA413" s="53">
        <v>0</v>
      </c>
      <c r="AB413" s="53">
        <v>0</v>
      </c>
      <c r="AC413" s="53">
        <v>0</v>
      </c>
      <c r="AD413" s="53">
        <v>0</v>
      </c>
      <c r="AE413" s="51" t="s">
        <v>2609</v>
      </c>
    </row>
    <row r="414" spans="1:31" x14ac:dyDescent="0.2">
      <c r="A414" s="51" t="s">
        <v>1916</v>
      </c>
      <c r="B414" s="53">
        <v>8800.77</v>
      </c>
      <c r="C414" s="53">
        <v>0</v>
      </c>
      <c r="D414" s="53">
        <v>3530.69</v>
      </c>
      <c r="E414" s="53">
        <v>4313.32</v>
      </c>
      <c r="F414" s="53">
        <v>2650.72</v>
      </c>
      <c r="G414" s="53">
        <v>0</v>
      </c>
      <c r="H414" s="53">
        <v>0</v>
      </c>
      <c r="I414" s="53">
        <v>1586.36</v>
      </c>
      <c r="J414" s="53">
        <v>0</v>
      </c>
      <c r="K414" s="53">
        <v>0</v>
      </c>
      <c r="L414" s="53">
        <v>0</v>
      </c>
      <c r="M414" s="53">
        <v>0</v>
      </c>
      <c r="N414" s="53">
        <v>0</v>
      </c>
      <c r="O414" s="53">
        <v>0</v>
      </c>
      <c r="P414" s="53">
        <v>0</v>
      </c>
      <c r="Q414" s="53">
        <v>0</v>
      </c>
      <c r="R414" s="53">
        <v>12672.86</v>
      </c>
      <c r="S414" s="53">
        <v>0</v>
      </c>
      <c r="T414" s="53">
        <v>9468.4699999999993</v>
      </c>
      <c r="U414" s="53">
        <v>0</v>
      </c>
      <c r="V414" s="53">
        <v>0</v>
      </c>
      <c r="W414" s="53">
        <v>0</v>
      </c>
      <c r="X414" s="53">
        <v>0</v>
      </c>
      <c r="Y414" s="53">
        <v>20564.36</v>
      </c>
      <c r="Z414" s="53">
        <v>9817.26</v>
      </c>
      <c r="AA414" s="53">
        <v>7851.51</v>
      </c>
      <c r="AB414" s="53">
        <v>0</v>
      </c>
      <c r="AC414" s="53">
        <v>0</v>
      </c>
      <c r="AD414" s="53">
        <v>0</v>
      </c>
      <c r="AE414" s="51" t="s">
        <v>2609</v>
      </c>
    </row>
    <row r="415" spans="1:31" x14ac:dyDescent="0.2">
      <c r="A415" s="51" t="s">
        <v>2043</v>
      </c>
      <c r="B415" s="53">
        <v>0</v>
      </c>
      <c r="C415" s="53">
        <v>0</v>
      </c>
      <c r="D415" s="53">
        <v>0</v>
      </c>
      <c r="E415" s="53">
        <v>0</v>
      </c>
      <c r="F415" s="53">
        <v>3012.1</v>
      </c>
      <c r="G415" s="53">
        <v>0</v>
      </c>
      <c r="H415" s="53">
        <v>0</v>
      </c>
      <c r="I415" s="53">
        <v>0</v>
      </c>
      <c r="J415" s="53">
        <v>0</v>
      </c>
      <c r="K415" s="53">
        <v>0</v>
      </c>
      <c r="L415" s="53">
        <v>0</v>
      </c>
      <c r="M415" s="53">
        <v>0</v>
      </c>
      <c r="N415" s="53">
        <v>0</v>
      </c>
      <c r="O415" s="53">
        <v>21291.53</v>
      </c>
      <c r="P415" s="53">
        <v>3085.33</v>
      </c>
      <c r="Q415" s="53">
        <v>0</v>
      </c>
      <c r="R415" s="53">
        <v>2164.91</v>
      </c>
      <c r="S415" s="53">
        <v>0</v>
      </c>
      <c r="T415" s="53">
        <v>0</v>
      </c>
      <c r="U415" s="53">
        <v>0</v>
      </c>
      <c r="V415" s="53">
        <v>19067.38</v>
      </c>
      <c r="W415" s="53">
        <v>8473.84</v>
      </c>
      <c r="X415" s="53">
        <v>53070.28</v>
      </c>
      <c r="Y415" s="53">
        <v>0</v>
      </c>
      <c r="Z415" s="53">
        <v>0</v>
      </c>
      <c r="AA415" s="53">
        <v>0</v>
      </c>
      <c r="AB415" s="53">
        <v>0</v>
      </c>
      <c r="AC415" s="53">
        <v>0</v>
      </c>
      <c r="AD415" s="53">
        <v>0</v>
      </c>
      <c r="AE415" s="51" t="s">
        <v>2609</v>
      </c>
    </row>
    <row r="416" spans="1:31" x14ac:dyDescent="0.2">
      <c r="A416" s="51" t="s">
        <v>2077</v>
      </c>
      <c r="B416" s="53">
        <v>0</v>
      </c>
      <c r="C416" s="53">
        <v>4224.29</v>
      </c>
      <c r="D416" s="53">
        <v>0</v>
      </c>
      <c r="E416" s="53">
        <v>0</v>
      </c>
      <c r="F416" s="53">
        <v>0</v>
      </c>
      <c r="G416" s="53">
        <v>0</v>
      </c>
      <c r="H416" s="53">
        <v>4618.13</v>
      </c>
      <c r="I416" s="53">
        <v>0</v>
      </c>
      <c r="J416" s="53">
        <v>0</v>
      </c>
      <c r="K416" s="53">
        <v>0</v>
      </c>
      <c r="L416" s="53">
        <v>0</v>
      </c>
      <c r="M416" s="53">
        <v>0</v>
      </c>
      <c r="N416" s="53">
        <v>0</v>
      </c>
      <c r="O416" s="53">
        <v>0</v>
      </c>
      <c r="P416" s="53">
        <v>0</v>
      </c>
      <c r="Q416" s="53">
        <v>0</v>
      </c>
      <c r="R416" s="53">
        <v>0</v>
      </c>
      <c r="S416" s="53">
        <v>4116.34</v>
      </c>
      <c r="T416" s="53">
        <v>0</v>
      </c>
      <c r="U416" s="53">
        <v>0</v>
      </c>
      <c r="V416" s="53">
        <v>0</v>
      </c>
      <c r="W416" s="53">
        <v>4988.24</v>
      </c>
      <c r="X416" s="53">
        <v>0</v>
      </c>
      <c r="Y416" s="53">
        <v>2965.43</v>
      </c>
      <c r="Z416" s="53">
        <v>12295.6</v>
      </c>
      <c r="AA416" s="53">
        <v>0</v>
      </c>
      <c r="AB416" s="53">
        <v>0</v>
      </c>
      <c r="AC416" s="53">
        <v>0</v>
      </c>
      <c r="AD416" s="53">
        <v>0</v>
      </c>
      <c r="AE416" s="51" t="s">
        <v>2609</v>
      </c>
    </row>
    <row r="417" spans="1:31" x14ac:dyDescent="0.2">
      <c r="A417" s="51" t="s">
        <v>2556</v>
      </c>
      <c r="B417" s="53">
        <v>0</v>
      </c>
      <c r="C417" s="53">
        <v>0</v>
      </c>
      <c r="D417" s="53">
        <v>0</v>
      </c>
      <c r="E417" s="53">
        <v>0</v>
      </c>
      <c r="F417" s="53">
        <v>0</v>
      </c>
      <c r="G417" s="53">
        <v>0</v>
      </c>
      <c r="H417" s="53">
        <v>0</v>
      </c>
      <c r="I417" s="53">
        <v>0</v>
      </c>
      <c r="J417" s="53">
        <v>0</v>
      </c>
      <c r="K417" s="53">
        <v>15564.21</v>
      </c>
      <c r="L417" s="53">
        <v>10395.280000000001</v>
      </c>
      <c r="M417" s="53">
        <v>2209</v>
      </c>
      <c r="N417" s="53">
        <v>0</v>
      </c>
      <c r="O417" s="53">
        <v>0</v>
      </c>
      <c r="P417" s="53">
        <v>0</v>
      </c>
      <c r="Q417" s="53">
        <v>0</v>
      </c>
      <c r="R417" s="53">
        <v>8941.69</v>
      </c>
      <c r="S417" s="53">
        <v>30798.53</v>
      </c>
      <c r="T417" s="53">
        <v>-3006.6</v>
      </c>
      <c r="U417" s="53">
        <v>0</v>
      </c>
      <c r="V417" s="53">
        <v>0</v>
      </c>
      <c r="W417" s="53">
        <v>12903</v>
      </c>
      <c r="X417" s="53">
        <v>9525.7199999999993</v>
      </c>
      <c r="Y417" s="53">
        <v>6094.43</v>
      </c>
      <c r="Z417" s="53">
        <v>0</v>
      </c>
      <c r="AA417" s="53">
        <v>0</v>
      </c>
      <c r="AB417" s="53">
        <v>0</v>
      </c>
      <c r="AC417" s="53">
        <v>0</v>
      </c>
      <c r="AD417" s="53">
        <v>0</v>
      </c>
      <c r="AE417" s="51" t="s">
        <v>2609</v>
      </c>
    </row>
    <row r="418" spans="1:31" x14ac:dyDescent="0.2">
      <c r="A418" s="51" t="s">
        <v>2567</v>
      </c>
      <c r="B418" s="53">
        <v>0</v>
      </c>
      <c r="C418" s="53">
        <v>0</v>
      </c>
      <c r="D418" s="53">
        <v>1848.11</v>
      </c>
      <c r="E418" s="53">
        <v>0</v>
      </c>
      <c r="F418" s="53">
        <v>11827.91</v>
      </c>
      <c r="G418" s="53">
        <v>0</v>
      </c>
      <c r="H418" s="53">
        <v>1848.1</v>
      </c>
      <c r="I418" s="53">
        <v>0</v>
      </c>
      <c r="J418" s="53">
        <v>0</v>
      </c>
      <c r="K418" s="53">
        <v>6234.06</v>
      </c>
      <c r="L418" s="53">
        <v>0</v>
      </c>
      <c r="M418" s="53">
        <v>1100.04</v>
      </c>
      <c r="N418" s="53">
        <v>0</v>
      </c>
      <c r="O418" s="53">
        <v>0</v>
      </c>
      <c r="P418" s="53">
        <v>9466.9699999999993</v>
      </c>
      <c r="Q418" s="53">
        <v>0</v>
      </c>
      <c r="R418" s="53">
        <v>0</v>
      </c>
      <c r="S418" s="53">
        <v>0</v>
      </c>
      <c r="T418" s="53">
        <v>8868.1</v>
      </c>
      <c r="U418" s="53">
        <v>0</v>
      </c>
      <c r="V418" s="53">
        <v>10560.72</v>
      </c>
      <c r="W418" s="53">
        <v>0</v>
      </c>
      <c r="X418" s="53">
        <v>0</v>
      </c>
      <c r="Y418" s="53">
        <v>47773.599999999999</v>
      </c>
      <c r="Z418" s="53">
        <v>0</v>
      </c>
      <c r="AA418" s="53">
        <v>640.25</v>
      </c>
      <c r="AB418" s="53">
        <v>0</v>
      </c>
      <c r="AC418" s="53">
        <v>0</v>
      </c>
      <c r="AD418" s="53">
        <v>0</v>
      </c>
      <c r="AE418" s="51" t="s">
        <v>2609</v>
      </c>
    </row>
    <row r="419" spans="1:31" x14ac:dyDescent="0.2">
      <c r="A419" s="51" t="s">
        <v>2572</v>
      </c>
      <c r="B419" s="53">
        <v>0</v>
      </c>
      <c r="C419" s="53">
        <v>0</v>
      </c>
      <c r="D419" s="53">
        <v>0</v>
      </c>
      <c r="E419" s="53">
        <v>0</v>
      </c>
      <c r="F419" s="53">
        <v>11827.91</v>
      </c>
      <c r="G419" s="53">
        <v>0</v>
      </c>
      <c r="H419" s="53">
        <v>0</v>
      </c>
      <c r="I419" s="53">
        <v>884.47</v>
      </c>
      <c r="J419" s="53">
        <v>0</v>
      </c>
      <c r="K419" s="53">
        <v>555.76</v>
      </c>
      <c r="L419" s="53">
        <v>4868.87</v>
      </c>
      <c r="M419" s="53">
        <v>470.79</v>
      </c>
      <c r="N419" s="53">
        <v>0</v>
      </c>
      <c r="O419" s="53">
        <v>7151.12</v>
      </c>
      <c r="P419" s="53">
        <v>6868.64</v>
      </c>
      <c r="Q419" s="53">
        <v>0</v>
      </c>
      <c r="R419" s="53">
        <v>0</v>
      </c>
      <c r="S419" s="53">
        <v>7216.15</v>
      </c>
      <c r="T419" s="53">
        <v>11035.07</v>
      </c>
      <c r="U419" s="53">
        <v>0</v>
      </c>
      <c r="V419" s="53">
        <v>0</v>
      </c>
      <c r="W419" s="53">
        <v>24474.17</v>
      </c>
      <c r="X419" s="53">
        <v>0</v>
      </c>
      <c r="Y419" s="53">
        <v>8478.67</v>
      </c>
      <c r="Z419" s="53">
        <v>0</v>
      </c>
      <c r="AA419" s="53">
        <v>3180.87</v>
      </c>
      <c r="AB419" s="53">
        <v>0</v>
      </c>
      <c r="AC419" s="53">
        <v>0</v>
      </c>
      <c r="AD419" s="53">
        <v>0</v>
      </c>
      <c r="AE419" s="51" t="s">
        <v>2609</v>
      </c>
    </row>
    <row r="420" spans="1:31" x14ac:dyDescent="0.2">
      <c r="A420" s="51" t="s">
        <v>2625</v>
      </c>
      <c r="B420" s="53">
        <v>0</v>
      </c>
      <c r="C420" s="53">
        <v>0</v>
      </c>
      <c r="D420" s="53">
        <v>0</v>
      </c>
      <c r="E420" s="53">
        <v>0</v>
      </c>
      <c r="F420" s="53">
        <v>0</v>
      </c>
      <c r="G420" s="53">
        <v>0</v>
      </c>
      <c r="H420" s="53">
        <v>0</v>
      </c>
      <c r="I420" s="53">
        <v>0</v>
      </c>
      <c r="J420" s="53">
        <v>1765.34</v>
      </c>
      <c r="K420" s="53">
        <v>0</v>
      </c>
      <c r="L420" s="53">
        <v>0</v>
      </c>
      <c r="M420" s="53">
        <v>0</v>
      </c>
      <c r="N420" s="53">
        <v>0</v>
      </c>
      <c r="O420" s="53">
        <v>0</v>
      </c>
      <c r="P420" s="53">
        <v>0</v>
      </c>
      <c r="Q420" s="53">
        <v>5301.45</v>
      </c>
      <c r="R420" s="53">
        <v>961.52</v>
      </c>
      <c r="S420" s="53">
        <v>0</v>
      </c>
      <c r="T420" s="53">
        <v>10035.52</v>
      </c>
      <c r="U420" s="53">
        <v>0</v>
      </c>
      <c r="V420" s="53">
        <v>23186.61</v>
      </c>
      <c r="W420" s="53">
        <v>0</v>
      </c>
      <c r="X420" s="53">
        <v>14622.85</v>
      </c>
      <c r="Y420" s="53">
        <v>14969.99</v>
      </c>
      <c r="Z420" s="53">
        <v>18269.189999999999</v>
      </c>
      <c r="AA420" s="53">
        <v>0</v>
      </c>
      <c r="AB420" s="53">
        <v>0</v>
      </c>
      <c r="AC420" s="53">
        <v>0</v>
      </c>
      <c r="AD420" s="53">
        <v>0</v>
      </c>
      <c r="AE420" s="51" t="s">
        <v>2609</v>
      </c>
    </row>
    <row r="421" spans="1:31" x14ac:dyDescent="0.2">
      <c r="A421" s="51" t="s">
        <v>2626</v>
      </c>
      <c r="B421" s="53">
        <v>15280.3</v>
      </c>
      <c r="C421" s="53">
        <v>4570.6000000000004</v>
      </c>
      <c r="D421" s="53">
        <v>10087.99</v>
      </c>
      <c r="E421" s="53">
        <v>0</v>
      </c>
      <c r="F421" s="53">
        <v>18039.310000000001</v>
      </c>
      <c r="G421" s="53">
        <v>0</v>
      </c>
      <c r="H421" s="53">
        <v>9303.89</v>
      </c>
      <c r="I421" s="53">
        <v>3619.4</v>
      </c>
      <c r="J421" s="53">
        <v>0</v>
      </c>
      <c r="K421" s="53">
        <v>2947.29</v>
      </c>
      <c r="L421" s="53">
        <v>3212.66</v>
      </c>
      <c r="M421" s="53">
        <v>14542.32</v>
      </c>
      <c r="N421" s="53">
        <v>0</v>
      </c>
      <c r="O421" s="53">
        <v>0</v>
      </c>
      <c r="P421" s="53">
        <v>8061.23</v>
      </c>
      <c r="Q421" s="53">
        <v>5360.84</v>
      </c>
      <c r="R421" s="53">
        <v>0</v>
      </c>
      <c r="S421" s="53">
        <v>1964.94</v>
      </c>
      <c r="T421" s="53">
        <v>5891.19</v>
      </c>
      <c r="U421" s="53">
        <v>0</v>
      </c>
      <c r="V421" s="53">
        <v>0</v>
      </c>
      <c r="W421" s="53">
        <v>484.92</v>
      </c>
      <c r="X421" s="53">
        <v>0</v>
      </c>
      <c r="Y421" s="53">
        <v>24404.86</v>
      </c>
      <c r="Z421" s="53">
        <v>0</v>
      </c>
      <c r="AA421" s="53">
        <v>0</v>
      </c>
      <c r="AB421" s="53">
        <v>0</v>
      </c>
      <c r="AC421" s="53">
        <v>0</v>
      </c>
      <c r="AD421" s="53">
        <v>0</v>
      </c>
      <c r="AE421" s="51" t="s">
        <v>2609</v>
      </c>
    </row>
    <row r="422" spans="1:31" x14ac:dyDescent="0.2">
      <c r="A422" s="51" t="s">
        <v>2675</v>
      </c>
      <c r="B422" s="53">
        <v>0</v>
      </c>
      <c r="C422" s="53">
        <v>0</v>
      </c>
      <c r="D422" s="53">
        <v>0</v>
      </c>
      <c r="E422" s="53">
        <v>0</v>
      </c>
      <c r="F422" s="53">
        <v>12205.9</v>
      </c>
      <c r="G422" s="53">
        <v>0</v>
      </c>
      <c r="H422" s="53">
        <v>882.67</v>
      </c>
      <c r="I422" s="53">
        <v>1590.43</v>
      </c>
      <c r="J422" s="53">
        <v>0</v>
      </c>
      <c r="K422" s="53">
        <v>0</v>
      </c>
      <c r="L422" s="53">
        <v>0</v>
      </c>
      <c r="M422" s="53">
        <v>0</v>
      </c>
      <c r="N422" s="53">
        <v>1100.05</v>
      </c>
      <c r="O422" s="53">
        <v>33263.769999999997</v>
      </c>
      <c r="P422" s="53">
        <v>0</v>
      </c>
      <c r="Q422" s="53">
        <v>0</v>
      </c>
      <c r="R422" s="53">
        <v>3977.87</v>
      </c>
      <c r="S422" s="53">
        <v>0</v>
      </c>
      <c r="T422" s="53">
        <v>0</v>
      </c>
      <c r="U422" s="53">
        <v>0</v>
      </c>
      <c r="V422" s="53">
        <v>529.61</v>
      </c>
      <c r="W422" s="53">
        <v>0</v>
      </c>
      <c r="X422" s="53">
        <v>0</v>
      </c>
      <c r="Y422" s="53">
        <v>4293.6099999999997</v>
      </c>
      <c r="Z422" s="53">
        <v>10296.69</v>
      </c>
      <c r="AA422" s="53">
        <v>25596.6</v>
      </c>
      <c r="AB422" s="53">
        <v>0</v>
      </c>
      <c r="AC422" s="53">
        <v>0</v>
      </c>
      <c r="AD422" s="53">
        <v>0</v>
      </c>
      <c r="AE422" s="51" t="s">
        <v>2609</v>
      </c>
    </row>
    <row r="423" spans="1:31" x14ac:dyDescent="0.2">
      <c r="A423" s="51" t="s">
        <v>2683</v>
      </c>
      <c r="B423" s="53">
        <v>0</v>
      </c>
      <c r="C423" s="53">
        <v>0</v>
      </c>
      <c r="D423" s="53">
        <v>0</v>
      </c>
      <c r="E423" s="53">
        <v>0</v>
      </c>
      <c r="F423" s="53">
        <v>0</v>
      </c>
      <c r="G423" s="53">
        <v>0</v>
      </c>
      <c r="H423" s="53">
        <v>3530.69</v>
      </c>
      <c r="I423" s="53">
        <v>4803.59</v>
      </c>
      <c r="J423" s="53">
        <v>0</v>
      </c>
      <c r="K423" s="53">
        <v>0</v>
      </c>
      <c r="L423" s="53">
        <v>7924.96</v>
      </c>
      <c r="M423" s="53">
        <v>0</v>
      </c>
      <c r="N423" s="53">
        <v>8959.1200000000008</v>
      </c>
      <c r="O423" s="53">
        <v>0</v>
      </c>
      <c r="P423" s="53">
        <v>10602.87</v>
      </c>
      <c r="Q423" s="53">
        <v>0</v>
      </c>
      <c r="R423" s="53">
        <v>0</v>
      </c>
      <c r="S423" s="53">
        <v>11541.17</v>
      </c>
      <c r="T423" s="53">
        <v>18969.73</v>
      </c>
      <c r="U423" s="53">
        <v>0</v>
      </c>
      <c r="V423" s="53">
        <v>0</v>
      </c>
      <c r="W423" s="53">
        <v>0</v>
      </c>
      <c r="X423" s="53">
        <v>0</v>
      </c>
      <c r="Y423" s="53">
        <v>0</v>
      </c>
      <c r="Z423" s="53">
        <v>0</v>
      </c>
      <c r="AA423" s="53">
        <v>0</v>
      </c>
      <c r="AB423" s="53">
        <v>0</v>
      </c>
      <c r="AC423" s="53">
        <v>0</v>
      </c>
      <c r="AD423" s="53">
        <v>0</v>
      </c>
      <c r="AE423" s="51" t="s">
        <v>2609</v>
      </c>
    </row>
    <row r="424" spans="1:31" x14ac:dyDescent="0.2">
      <c r="A424" s="51" t="s">
        <v>2691</v>
      </c>
      <c r="B424" s="53">
        <v>0</v>
      </c>
      <c r="C424" s="53">
        <v>0</v>
      </c>
      <c r="D424" s="53">
        <v>20972.14</v>
      </c>
      <c r="E424" s="53">
        <v>0</v>
      </c>
      <c r="F424" s="53">
        <v>0</v>
      </c>
      <c r="G424" s="53">
        <v>0</v>
      </c>
      <c r="H424" s="53">
        <v>1058.71</v>
      </c>
      <c r="I424" s="53">
        <v>0</v>
      </c>
      <c r="J424" s="53">
        <v>0</v>
      </c>
      <c r="K424" s="53">
        <v>2337.4499999999998</v>
      </c>
      <c r="L424" s="53">
        <v>0</v>
      </c>
      <c r="M424" s="53">
        <v>0</v>
      </c>
      <c r="N424" s="53">
        <v>0</v>
      </c>
      <c r="O424" s="53">
        <v>0</v>
      </c>
      <c r="P424" s="53">
        <v>1207.72</v>
      </c>
      <c r="Q424" s="53">
        <v>0</v>
      </c>
      <c r="R424" s="53">
        <v>0</v>
      </c>
      <c r="S424" s="53">
        <v>0</v>
      </c>
      <c r="T424" s="53">
        <v>0</v>
      </c>
      <c r="U424" s="53">
        <v>0</v>
      </c>
      <c r="V424" s="53">
        <v>11736.14</v>
      </c>
      <c r="W424" s="53">
        <v>0</v>
      </c>
      <c r="X424" s="53">
        <v>0</v>
      </c>
      <c r="Y424" s="53">
        <v>34808.639999999999</v>
      </c>
      <c r="Z424" s="53">
        <v>28691.31</v>
      </c>
      <c r="AA424" s="53">
        <v>0</v>
      </c>
      <c r="AB424" s="53">
        <v>0</v>
      </c>
      <c r="AC424" s="53">
        <v>0</v>
      </c>
      <c r="AD424" s="53">
        <v>0</v>
      </c>
      <c r="AE424" s="51" t="s">
        <v>2609</v>
      </c>
    </row>
    <row r="425" spans="1:31" x14ac:dyDescent="0.2">
      <c r="A425" s="51" t="s">
        <v>2720</v>
      </c>
      <c r="B425" s="53">
        <v>16903.560000000001</v>
      </c>
      <c r="C425" s="53">
        <v>0</v>
      </c>
      <c r="D425" s="53">
        <v>0</v>
      </c>
      <c r="E425" s="53">
        <v>0</v>
      </c>
      <c r="F425" s="53">
        <v>11228.57</v>
      </c>
      <c r="G425" s="53">
        <v>0</v>
      </c>
      <c r="H425" s="53">
        <v>0</v>
      </c>
      <c r="I425" s="53">
        <v>14509.71</v>
      </c>
      <c r="J425" s="53">
        <v>0</v>
      </c>
      <c r="K425" s="53">
        <v>27604</v>
      </c>
      <c r="L425" s="53">
        <v>0</v>
      </c>
      <c r="M425" s="53">
        <v>0</v>
      </c>
      <c r="N425" s="53">
        <v>0</v>
      </c>
      <c r="O425" s="53">
        <v>0</v>
      </c>
      <c r="P425" s="53">
        <v>0</v>
      </c>
      <c r="Q425" s="53">
        <v>0</v>
      </c>
      <c r="R425" s="53">
        <v>0</v>
      </c>
      <c r="S425" s="53">
        <v>0</v>
      </c>
      <c r="T425" s="53">
        <v>0</v>
      </c>
      <c r="U425" s="53">
        <v>0</v>
      </c>
      <c r="V425" s="53">
        <v>0</v>
      </c>
      <c r="W425" s="53">
        <v>1346.84</v>
      </c>
      <c r="X425" s="53">
        <v>0</v>
      </c>
      <c r="Y425" s="53">
        <v>0</v>
      </c>
      <c r="Z425" s="53">
        <v>0</v>
      </c>
      <c r="AA425" s="53">
        <v>0</v>
      </c>
      <c r="AB425" s="53">
        <v>0</v>
      </c>
      <c r="AC425" s="53">
        <v>0</v>
      </c>
      <c r="AD425" s="53">
        <v>0</v>
      </c>
      <c r="AE425" s="51" t="s">
        <v>2609</v>
      </c>
    </row>
    <row r="426" spans="1:31" x14ac:dyDescent="0.2">
      <c r="A426" s="51" t="s">
        <v>2741</v>
      </c>
      <c r="B426" s="53">
        <v>0</v>
      </c>
      <c r="C426" s="53">
        <v>0</v>
      </c>
      <c r="D426" s="53">
        <v>-8407.84</v>
      </c>
      <c r="E426" s="53">
        <v>0</v>
      </c>
      <c r="F426" s="53">
        <v>0</v>
      </c>
      <c r="G426" s="53">
        <v>0</v>
      </c>
      <c r="H426" s="53">
        <v>1848.11</v>
      </c>
      <c r="I426" s="53">
        <v>334.43</v>
      </c>
      <c r="J426" s="53">
        <v>0</v>
      </c>
      <c r="K426" s="53">
        <v>0</v>
      </c>
      <c r="L426" s="53">
        <v>8354.7000000000007</v>
      </c>
      <c r="M426" s="53">
        <v>0</v>
      </c>
      <c r="N426" s="53">
        <v>2520.19</v>
      </c>
      <c r="O426" s="53">
        <v>17251.37</v>
      </c>
      <c r="P426" s="53">
        <v>0</v>
      </c>
      <c r="Q426" s="53">
        <v>264.81</v>
      </c>
      <c r="R426" s="53">
        <v>0</v>
      </c>
      <c r="S426" s="53">
        <v>0</v>
      </c>
      <c r="T426" s="53">
        <v>0</v>
      </c>
      <c r="U426" s="53">
        <v>0</v>
      </c>
      <c r="V426" s="53">
        <v>0</v>
      </c>
      <c r="W426" s="53">
        <v>9136.15</v>
      </c>
      <c r="X426" s="53">
        <v>0</v>
      </c>
      <c r="Y426" s="53">
        <v>0</v>
      </c>
      <c r="Z426" s="53">
        <v>1726.22</v>
      </c>
      <c r="AA426" s="53">
        <v>0</v>
      </c>
      <c r="AB426" s="53">
        <v>0</v>
      </c>
      <c r="AC426" s="53">
        <v>70607.03</v>
      </c>
      <c r="AD426" s="53">
        <v>0</v>
      </c>
      <c r="AE426" s="51" t="s">
        <v>2609</v>
      </c>
    </row>
    <row r="427" spans="1:31" x14ac:dyDescent="0.2">
      <c r="A427" s="51" t="s">
        <v>2748</v>
      </c>
      <c r="B427" s="53">
        <v>0</v>
      </c>
      <c r="C427" s="53">
        <v>0</v>
      </c>
      <c r="D427" s="53">
        <v>0</v>
      </c>
      <c r="E427" s="53">
        <v>0</v>
      </c>
      <c r="F427" s="53">
        <v>0</v>
      </c>
      <c r="G427" s="53">
        <v>0</v>
      </c>
      <c r="H427" s="53">
        <v>0</v>
      </c>
      <c r="I427" s="53">
        <v>0</v>
      </c>
      <c r="J427" s="53">
        <v>0</v>
      </c>
      <c r="K427" s="53">
        <v>0</v>
      </c>
      <c r="L427" s="53">
        <v>-1390</v>
      </c>
      <c r="M427" s="53">
        <v>0</v>
      </c>
      <c r="N427" s="53">
        <v>0</v>
      </c>
      <c r="O427" s="53">
        <v>0</v>
      </c>
      <c r="P427" s="53">
        <v>0</v>
      </c>
      <c r="Q427" s="53">
        <v>0</v>
      </c>
      <c r="R427" s="53">
        <v>0</v>
      </c>
      <c r="S427" s="53">
        <v>6676.43</v>
      </c>
      <c r="T427" s="53">
        <v>5145.43</v>
      </c>
      <c r="U427" s="53">
        <v>0</v>
      </c>
      <c r="V427" s="53">
        <v>0</v>
      </c>
      <c r="W427" s="53">
        <v>2380.29</v>
      </c>
      <c r="X427" s="53">
        <v>0</v>
      </c>
      <c r="Y427" s="53">
        <v>23316.59</v>
      </c>
      <c r="Z427" s="53">
        <v>0</v>
      </c>
      <c r="AA427" s="53">
        <v>0</v>
      </c>
      <c r="AB427" s="53">
        <v>0</v>
      </c>
      <c r="AC427" s="53">
        <v>0</v>
      </c>
      <c r="AD427" s="53">
        <v>0</v>
      </c>
      <c r="AE427" s="51" t="s">
        <v>2609</v>
      </c>
    </row>
    <row r="428" spans="1:31" x14ac:dyDescent="0.2">
      <c r="A428" s="51" t="s">
        <v>2759</v>
      </c>
      <c r="B428" s="53">
        <v>0</v>
      </c>
      <c r="C428" s="53">
        <v>0</v>
      </c>
      <c r="D428" s="53">
        <v>0</v>
      </c>
      <c r="E428" s="53">
        <v>369.62</v>
      </c>
      <c r="F428" s="53">
        <v>2229</v>
      </c>
      <c r="G428" s="53">
        <v>0</v>
      </c>
      <c r="H428" s="53">
        <v>0</v>
      </c>
      <c r="I428" s="53">
        <v>10067.86</v>
      </c>
      <c r="J428" s="53">
        <v>0</v>
      </c>
      <c r="K428" s="53">
        <v>0</v>
      </c>
      <c r="L428" s="53">
        <v>9844.32</v>
      </c>
      <c r="M428" s="53">
        <v>0</v>
      </c>
      <c r="N428" s="53">
        <v>0</v>
      </c>
      <c r="O428" s="53">
        <v>10225.48</v>
      </c>
      <c r="P428" s="53">
        <v>0</v>
      </c>
      <c r="Q428" s="53">
        <v>-1060.28</v>
      </c>
      <c r="R428" s="53">
        <v>0</v>
      </c>
      <c r="S428" s="53">
        <v>4226.1899999999996</v>
      </c>
      <c r="T428" s="53">
        <v>0</v>
      </c>
      <c r="U428" s="53">
        <v>0</v>
      </c>
      <c r="V428" s="53">
        <v>0</v>
      </c>
      <c r="W428" s="53">
        <v>9958.35</v>
      </c>
      <c r="X428" s="53">
        <v>882.26</v>
      </c>
      <c r="Y428" s="53">
        <v>5086.01</v>
      </c>
      <c r="Z428" s="53">
        <v>4201.0600000000004</v>
      </c>
      <c r="AA428" s="53">
        <v>5080.8999999999996</v>
      </c>
      <c r="AB428" s="53">
        <v>0</v>
      </c>
      <c r="AC428" s="53">
        <v>1694.79</v>
      </c>
      <c r="AD428" s="53">
        <v>0</v>
      </c>
      <c r="AE428" s="51" t="s">
        <v>2609</v>
      </c>
    </row>
    <row r="429" spans="1:31" x14ac:dyDescent="0.2">
      <c r="A429" s="51" t="s">
        <v>2768</v>
      </c>
      <c r="B429" s="53">
        <v>0</v>
      </c>
      <c r="C429" s="53">
        <v>0</v>
      </c>
      <c r="D429" s="53">
        <v>12573.67</v>
      </c>
      <c r="E429" s="53">
        <v>0</v>
      </c>
      <c r="F429" s="53">
        <v>0</v>
      </c>
      <c r="G429" s="53">
        <v>0</v>
      </c>
      <c r="H429" s="53">
        <v>0</v>
      </c>
      <c r="I429" s="53">
        <v>6178.69</v>
      </c>
      <c r="J429" s="53">
        <v>0</v>
      </c>
      <c r="K429" s="53">
        <v>485.8</v>
      </c>
      <c r="L429" s="53">
        <v>0</v>
      </c>
      <c r="M429" s="53">
        <v>0</v>
      </c>
      <c r="N429" s="53">
        <v>0</v>
      </c>
      <c r="O429" s="53">
        <v>24526.47</v>
      </c>
      <c r="P429" s="53">
        <v>0</v>
      </c>
      <c r="Q429" s="53">
        <v>0</v>
      </c>
      <c r="R429" s="53">
        <v>0</v>
      </c>
      <c r="S429" s="53">
        <v>0</v>
      </c>
      <c r="T429" s="53">
        <v>0</v>
      </c>
      <c r="U429" s="53">
        <v>0</v>
      </c>
      <c r="V429" s="53">
        <v>12687.62</v>
      </c>
      <c r="W429" s="53">
        <v>0</v>
      </c>
      <c r="X429" s="53">
        <v>0</v>
      </c>
      <c r="Y429" s="53">
        <v>17570.8</v>
      </c>
      <c r="Z429" s="53">
        <v>26088.98</v>
      </c>
      <c r="AA429" s="53">
        <v>0</v>
      </c>
      <c r="AB429" s="53">
        <v>0</v>
      </c>
      <c r="AC429" s="53">
        <v>0</v>
      </c>
      <c r="AD429" s="53">
        <v>0</v>
      </c>
      <c r="AE429" s="51" t="s">
        <v>2609</v>
      </c>
    </row>
    <row r="430" spans="1:31" x14ac:dyDescent="0.2">
      <c r="A430" s="51" t="s">
        <v>2784</v>
      </c>
      <c r="B430" s="53">
        <v>0</v>
      </c>
      <c r="C430" s="53">
        <v>0</v>
      </c>
      <c r="D430" s="53">
        <v>0</v>
      </c>
      <c r="E430" s="53">
        <v>0</v>
      </c>
      <c r="F430" s="53">
        <v>0</v>
      </c>
      <c r="G430" s="53">
        <v>0</v>
      </c>
      <c r="H430" s="53">
        <v>1986.64</v>
      </c>
      <c r="I430" s="53">
        <v>22469.98</v>
      </c>
      <c r="J430" s="53">
        <v>0</v>
      </c>
      <c r="K430" s="53">
        <v>0</v>
      </c>
      <c r="L430" s="53">
        <v>0</v>
      </c>
      <c r="M430" s="53">
        <v>0</v>
      </c>
      <c r="N430" s="53">
        <v>0</v>
      </c>
      <c r="O430" s="53">
        <v>528.6</v>
      </c>
      <c r="P430" s="53">
        <v>0</v>
      </c>
      <c r="Q430" s="53">
        <v>0</v>
      </c>
      <c r="R430" s="53">
        <v>0</v>
      </c>
      <c r="S430" s="53">
        <v>0</v>
      </c>
      <c r="T430" s="53">
        <v>0</v>
      </c>
      <c r="U430" s="53">
        <v>0</v>
      </c>
      <c r="V430" s="53">
        <v>0</v>
      </c>
      <c r="W430" s="53">
        <v>5544.33</v>
      </c>
      <c r="X430" s="53">
        <v>0</v>
      </c>
      <c r="Y430" s="53">
        <v>1788.26</v>
      </c>
      <c r="Z430" s="53">
        <v>25172.73</v>
      </c>
      <c r="AA430" s="53">
        <v>0</v>
      </c>
      <c r="AB430" s="53">
        <v>0</v>
      </c>
      <c r="AC430" s="53">
        <v>0</v>
      </c>
      <c r="AD430" s="53">
        <v>0</v>
      </c>
      <c r="AE430" s="51" t="s">
        <v>2609</v>
      </c>
    </row>
    <row r="431" spans="1:31" x14ac:dyDescent="0.2">
      <c r="A431" s="51" t="s">
        <v>2786</v>
      </c>
      <c r="B431" s="53">
        <v>0</v>
      </c>
      <c r="C431" s="53">
        <v>0</v>
      </c>
      <c r="D431" s="53">
        <v>630.83000000000004</v>
      </c>
      <c r="E431" s="53">
        <v>0</v>
      </c>
      <c r="F431" s="53">
        <v>0</v>
      </c>
      <c r="G431" s="53">
        <v>0</v>
      </c>
      <c r="H431" s="53">
        <v>167.21</v>
      </c>
      <c r="I431" s="53">
        <v>0</v>
      </c>
      <c r="J431" s="53">
        <v>0</v>
      </c>
      <c r="K431" s="53">
        <v>0</v>
      </c>
      <c r="L431" s="53">
        <v>0</v>
      </c>
      <c r="M431" s="53">
        <v>0</v>
      </c>
      <c r="N431" s="53">
        <v>0</v>
      </c>
      <c r="O431" s="53">
        <v>105.9</v>
      </c>
      <c r="P431" s="53">
        <v>0</v>
      </c>
      <c r="Q431" s="53">
        <v>24298.46</v>
      </c>
      <c r="R431" s="53">
        <v>0</v>
      </c>
      <c r="S431" s="53">
        <v>0</v>
      </c>
      <c r="T431" s="53">
        <v>0</v>
      </c>
      <c r="U431" s="53">
        <v>0</v>
      </c>
      <c r="V431" s="53">
        <v>0</v>
      </c>
      <c r="W431" s="53">
        <v>0</v>
      </c>
      <c r="X431" s="53">
        <v>0</v>
      </c>
      <c r="Y431" s="53">
        <v>8845.85</v>
      </c>
      <c r="Z431" s="53">
        <v>19799.97</v>
      </c>
      <c r="AA431" s="53">
        <v>0</v>
      </c>
      <c r="AB431" s="53">
        <v>0</v>
      </c>
      <c r="AC431" s="53">
        <v>0</v>
      </c>
      <c r="AD431" s="53">
        <v>6638.34</v>
      </c>
      <c r="AE431" s="51" t="s">
        <v>2609</v>
      </c>
    </row>
    <row r="432" spans="1:31" x14ac:dyDescent="0.2">
      <c r="A432" s="51" t="s">
        <v>2790</v>
      </c>
      <c r="B432" s="53">
        <v>0</v>
      </c>
      <c r="C432" s="53">
        <v>0</v>
      </c>
      <c r="D432" s="53">
        <v>0</v>
      </c>
      <c r="E432" s="53">
        <v>0</v>
      </c>
      <c r="F432" s="53">
        <v>0</v>
      </c>
      <c r="G432" s="53">
        <v>0</v>
      </c>
      <c r="H432" s="53">
        <v>0</v>
      </c>
      <c r="I432" s="53">
        <v>0</v>
      </c>
      <c r="J432" s="53">
        <v>0</v>
      </c>
      <c r="K432" s="53">
        <v>0</v>
      </c>
      <c r="L432" s="53">
        <v>12515.35</v>
      </c>
      <c r="M432" s="53">
        <v>0</v>
      </c>
      <c r="N432" s="53">
        <v>0</v>
      </c>
      <c r="O432" s="53">
        <v>0</v>
      </c>
      <c r="P432" s="53">
        <v>0</v>
      </c>
      <c r="Q432" s="53">
        <v>0</v>
      </c>
      <c r="R432" s="53">
        <v>0</v>
      </c>
      <c r="S432" s="53">
        <v>0</v>
      </c>
      <c r="T432" s="53">
        <v>0</v>
      </c>
      <c r="U432" s="53">
        <v>0</v>
      </c>
      <c r="V432" s="53">
        <v>0</v>
      </c>
      <c r="W432" s="53">
        <v>0</v>
      </c>
      <c r="X432" s="53">
        <v>0</v>
      </c>
      <c r="Y432" s="53">
        <v>0</v>
      </c>
      <c r="Z432" s="53">
        <v>0</v>
      </c>
      <c r="AA432" s="53">
        <v>11365.67</v>
      </c>
      <c r="AB432" s="53">
        <v>0</v>
      </c>
      <c r="AC432" s="53">
        <v>32378.959999999999</v>
      </c>
      <c r="AD432" s="53">
        <v>0</v>
      </c>
      <c r="AE432" s="51" t="s">
        <v>2609</v>
      </c>
    </row>
    <row r="433" spans="1:31" x14ac:dyDescent="0.2">
      <c r="A433" s="51" t="s">
        <v>2800</v>
      </c>
      <c r="B433" s="53">
        <v>0</v>
      </c>
      <c r="C433" s="53">
        <v>0</v>
      </c>
      <c r="D433" s="53">
        <v>0</v>
      </c>
      <c r="E433" s="53">
        <v>0</v>
      </c>
      <c r="F433" s="53">
        <v>3483</v>
      </c>
      <c r="G433" s="53">
        <v>0</v>
      </c>
      <c r="H433" s="53">
        <v>4760.58</v>
      </c>
      <c r="I433" s="53">
        <v>22049.23</v>
      </c>
      <c r="J433" s="53">
        <v>2830.01</v>
      </c>
      <c r="K433" s="53">
        <v>0</v>
      </c>
      <c r="L433" s="53">
        <v>0</v>
      </c>
      <c r="M433" s="53">
        <v>0</v>
      </c>
      <c r="N433" s="53">
        <v>0</v>
      </c>
      <c r="O433" s="53">
        <v>0</v>
      </c>
      <c r="P433" s="53">
        <v>0</v>
      </c>
      <c r="Q433" s="53">
        <v>0</v>
      </c>
      <c r="R433" s="53">
        <v>0</v>
      </c>
      <c r="S433" s="53">
        <v>46762.62</v>
      </c>
      <c r="T433" s="53">
        <v>0</v>
      </c>
      <c r="U433" s="53">
        <v>0</v>
      </c>
      <c r="V433" s="53">
        <v>0</v>
      </c>
      <c r="W433" s="53">
        <v>352.9</v>
      </c>
      <c r="X433" s="53">
        <v>0</v>
      </c>
      <c r="Y433" s="53">
        <v>19875.52</v>
      </c>
      <c r="Z433" s="53">
        <v>0</v>
      </c>
      <c r="AA433" s="53">
        <v>0</v>
      </c>
      <c r="AB433" s="53">
        <v>0</v>
      </c>
      <c r="AC433" s="53">
        <v>0</v>
      </c>
      <c r="AD433" s="53">
        <v>0</v>
      </c>
      <c r="AE433" s="51" t="s">
        <v>2609</v>
      </c>
    </row>
    <row r="434" spans="1:31" x14ac:dyDescent="0.2">
      <c r="A434" s="51" t="s">
        <v>2809</v>
      </c>
      <c r="B434" s="53">
        <v>0</v>
      </c>
      <c r="C434" s="53">
        <v>1185.06</v>
      </c>
      <c r="D434" s="53">
        <v>5736.38</v>
      </c>
      <c r="E434" s="53">
        <v>0</v>
      </c>
      <c r="F434" s="53">
        <v>0</v>
      </c>
      <c r="G434" s="53">
        <v>0</v>
      </c>
      <c r="H434" s="53">
        <v>0</v>
      </c>
      <c r="I434" s="53">
        <v>5298.02</v>
      </c>
      <c r="J434" s="53">
        <v>0</v>
      </c>
      <c r="K434" s="53">
        <v>0</v>
      </c>
      <c r="L434" s="53">
        <v>0</v>
      </c>
      <c r="M434" s="53">
        <v>9689.5300000000007</v>
      </c>
      <c r="N434" s="53">
        <v>0</v>
      </c>
      <c r="O434" s="53">
        <v>0</v>
      </c>
      <c r="P434" s="53">
        <v>0</v>
      </c>
      <c r="Q434" s="53">
        <v>0</v>
      </c>
      <c r="R434" s="53">
        <v>0</v>
      </c>
      <c r="S434" s="53">
        <v>0</v>
      </c>
      <c r="T434" s="53">
        <v>0</v>
      </c>
      <c r="U434" s="53">
        <v>0</v>
      </c>
      <c r="V434" s="53">
        <v>0</v>
      </c>
      <c r="W434" s="53">
        <v>0</v>
      </c>
      <c r="X434" s="53">
        <v>0</v>
      </c>
      <c r="Y434" s="53">
        <v>8121.01</v>
      </c>
      <c r="Z434" s="53">
        <v>0</v>
      </c>
      <c r="AA434" s="53">
        <v>0</v>
      </c>
      <c r="AB434" s="53">
        <v>0</v>
      </c>
      <c r="AC434" s="53">
        <v>0</v>
      </c>
      <c r="AD434" s="53">
        <v>0</v>
      </c>
      <c r="AE434" s="51" t="s">
        <v>2609</v>
      </c>
    </row>
    <row r="435" spans="1:31" x14ac:dyDescent="0.2">
      <c r="A435" s="51" t="s">
        <v>2823</v>
      </c>
      <c r="B435" s="53">
        <v>0</v>
      </c>
      <c r="C435" s="53">
        <v>0</v>
      </c>
      <c r="D435" s="53">
        <v>0</v>
      </c>
      <c r="E435" s="53">
        <v>3696.22</v>
      </c>
      <c r="F435" s="53">
        <v>0</v>
      </c>
      <c r="G435" s="53">
        <v>0</v>
      </c>
      <c r="H435" s="53">
        <v>0</v>
      </c>
      <c r="I435" s="53">
        <v>0</v>
      </c>
      <c r="J435" s="53">
        <v>0</v>
      </c>
      <c r="K435" s="53">
        <v>0</v>
      </c>
      <c r="L435" s="53">
        <v>0</v>
      </c>
      <c r="M435" s="53">
        <v>0</v>
      </c>
      <c r="N435" s="53">
        <v>0</v>
      </c>
      <c r="O435" s="53">
        <v>0</v>
      </c>
      <c r="P435" s="53">
        <v>356.4</v>
      </c>
      <c r="Q435" s="53">
        <v>0</v>
      </c>
      <c r="R435" s="53">
        <v>0</v>
      </c>
      <c r="S435" s="53">
        <v>0</v>
      </c>
      <c r="T435" s="53">
        <v>0</v>
      </c>
      <c r="U435" s="53">
        <v>0</v>
      </c>
      <c r="V435" s="53">
        <v>0</v>
      </c>
      <c r="W435" s="53">
        <v>0</v>
      </c>
      <c r="X435" s="53">
        <v>0</v>
      </c>
      <c r="Y435" s="53">
        <v>61342.95</v>
      </c>
      <c r="Z435" s="53">
        <v>0</v>
      </c>
      <c r="AA435" s="53">
        <v>0</v>
      </c>
      <c r="AB435" s="53">
        <v>0</v>
      </c>
      <c r="AC435" s="53">
        <v>0</v>
      </c>
      <c r="AD435" s="53">
        <v>0</v>
      </c>
      <c r="AE435" s="51" t="s">
        <v>2609</v>
      </c>
    </row>
    <row r="436" spans="1:31" x14ac:dyDescent="0.2">
      <c r="A436" s="51" t="s">
        <v>2797</v>
      </c>
      <c r="B436" s="53">
        <v>0</v>
      </c>
      <c r="C436" s="53">
        <v>0</v>
      </c>
      <c r="D436" s="53">
        <v>0</v>
      </c>
      <c r="E436" s="53">
        <v>0</v>
      </c>
      <c r="F436" s="53">
        <v>12225.67</v>
      </c>
      <c r="G436" s="53">
        <v>0</v>
      </c>
      <c r="H436" s="53">
        <v>27918.77</v>
      </c>
      <c r="I436" s="53">
        <v>0</v>
      </c>
      <c r="J436" s="53">
        <v>0</v>
      </c>
      <c r="K436" s="53">
        <v>0</v>
      </c>
      <c r="L436" s="53">
        <v>0</v>
      </c>
      <c r="M436" s="53">
        <v>0</v>
      </c>
      <c r="N436" s="53">
        <v>0</v>
      </c>
      <c r="O436" s="53">
        <v>9274.89</v>
      </c>
      <c r="P436" s="53">
        <v>0</v>
      </c>
      <c r="Q436" s="53">
        <v>5060.91</v>
      </c>
      <c r="R436" s="53">
        <v>0</v>
      </c>
      <c r="S436" s="53">
        <v>0</v>
      </c>
      <c r="T436" s="53">
        <v>9874.75</v>
      </c>
      <c r="U436" s="53">
        <v>0</v>
      </c>
      <c r="V436" s="53">
        <v>0</v>
      </c>
      <c r="W436" s="53">
        <v>5301.43</v>
      </c>
      <c r="X436" s="53">
        <v>0</v>
      </c>
      <c r="Y436" s="53">
        <v>33163.56</v>
      </c>
      <c r="Z436" s="53">
        <v>0</v>
      </c>
      <c r="AA436" s="53">
        <v>0</v>
      </c>
      <c r="AB436" s="53">
        <v>0</v>
      </c>
      <c r="AC436" s="53">
        <v>0</v>
      </c>
      <c r="AD436" s="53">
        <v>0</v>
      </c>
      <c r="AE436" s="51" t="s">
        <v>2609</v>
      </c>
    </row>
    <row r="437" spans="1:31" x14ac:dyDescent="0.2">
      <c r="A437" s="51" t="s">
        <v>2613</v>
      </c>
      <c r="B437" s="53">
        <v>0</v>
      </c>
      <c r="C437" s="53">
        <v>0</v>
      </c>
      <c r="D437" s="53">
        <v>0</v>
      </c>
      <c r="E437" s="53">
        <v>0</v>
      </c>
      <c r="F437" s="53">
        <v>20086.439999999999</v>
      </c>
      <c r="G437" s="53">
        <v>3191.51</v>
      </c>
      <c r="H437" s="53">
        <v>0</v>
      </c>
      <c r="I437" s="53">
        <v>0</v>
      </c>
      <c r="J437" s="53">
        <v>0</v>
      </c>
      <c r="K437" s="53">
        <v>4446.7</v>
      </c>
      <c r="L437" s="53">
        <v>12078.07</v>
      </c>
      <c r="M437" s="53">
        <v>13370</v>
      </c>
      <c r="N437" s="53">
        <v>0</v>
      </c>
      <c r="O437" s="53">
        <v>5852.49</v>
      </c>
      <c r="P437" s="53">
        <v>0</v>
      </c>
      <c r="Q437" s="53">
        <v>0</v>
      </c>
      <c r="R437" s="53">
        <v>0</v>
      </c>
      <c r="S437" s="53">
        <v>2366.06</v>
      </c>
      <c r="T437" s="53">
        <v>38129.06</v>
      </c>
      <c r="U437" s="53">
        <v>0</v>
      </c>
      <c r="V437" s="53">
        <v>0</v>
      </c>
      <c r="W437" s="53">
        <v>0</v>
      </c>
      <c r="X437" s="53">
        <v>5466.27</v>
      </c>
      <c r="Y437" s="53">
        <v>0</v>
      </c>
      <c r="Z437" s="53">
        <v>0</v>
      </c>
      <c r="AA437" s="53">
        <v>0</v>
      </c>
      <c r="AB437" s="53">
        <v>0</v>
      </c>
      <c r="AC437" s="53">
        <v>0</v>
      </c>
      <c r="AD437" s="53">
        <v>0</v>
      </c>
      <c r="AE437" s="51" t="s">
        <v>2609</v>
      </c>
    </row>
    <row r="438" spans="1:31" x14ac:dyDescent="0.2">
      <c r="A438" s="51" t="s">
        <v>2817</v>
      </c>
      <c r="B438" s="53">
        <v>0</v>
      </c>
      <c r="C438" s="53">
        <v>4304.6899999999996</v>
      </c>
      <c r="D438" s="53">
        <v>0</v>
      </c>
      <c r="E438" s="53">
        <v>20222.939999999999</v>
      </c>
      <c r="F438" s="53">
        <v>0</v>
      </c>
      <c r="G438" s="53">
        <v>0</v>
      </c>
      <c r="H438" s="53">
        <v>1478.48</v>
      </c>
      <c r="I438" s="53">
        <v>0</v>
      </c>
      <c r="J438" s="53">
        <v>6950</v>
      </c>
      <c r="K438" s="53">
        <v>0</v>
      </c>
      <c r="L438" s="53">
        <v>0</v>
      </c>
      <c r="M438" s="53">
        <v>0</v>
      </c>
      <c r="N438" s="53">
        <v>0</v>
      </c>
      <c r="O438" s="53">
        <v>1100.04</v>
      </c>
      <c r="P438" s="53">
        <v>13199.99</v>
      </c>
      <c r="Q438" s="53">
        <v>15304.03</v>
      </c>
      <c r="R438" s="53">
        <v>6826.38</v>
      </c>
      <c r="S438" s="53">
        <v>0</v>
      </c>
      <c r="T438" s="53">
        <v>0</v>
      </c>
      <c r="U438" s="53">
        <v>0</v>
      </c>
      <c r="V438" s="53">
        <v>0</v>
      </c>
      <c r="W438" s="53">
        <v>7181.29</v>
      </c>
      <c r="X438" s="53">
        <v>0</v>
      </c>
      <c r="Y438" s="53">
        <v>0</v>
      </c>
      <c r="Z438" s="53">
        <v>43266.77</v>
      </c>
      <c r="AA438" s="53">
        <v>0</v>
      </c>
      <c r="AB438" s="53">
        <v>0</v>
      </c>
      <c r="AC438" s="53">
        <v>0</v>
      </c>
      <c r="AD438" s="53">
        <v>0</v>
      </c>
      <c r="AE438" s="51" t="s">
        <v>2609</v>
      </c>
    </row>
    <row r="439" spans="1:31" x14ac:dyDescent="0.2">
      <c r="A439" s="51" t="s">
        <v>2830</v>
      </c>
      <c r="B439" s="53">
        <v>3132.61</v>
      </c>
      <c r="C439" s="53">
        <v>0</v>
      </c>
      <c r="D439" s="53">
        <v>0</v>
      </c>
      <c r="E439" s="53">
        <v>4260.18</v>
      </c>
      <c r="F439" s="53">
        <v>0</v>
      </c>
      <c r="G439" s="53">
        <v>0</v>
      </c>
      <c r="H439" s="53">
        <v>4392.3100000000004</v>
      </c>
      <c r="I439" s="53">
        <v>0</v>
      </c>
      <c r="J439" s="53">
        <v>0</v>
      </c>
      <c r="K439" s="53">
        <v>0</v>
      </c>
      <c r="L439" s="53">
        <v>0</v>
      </c>
      <c r="M439" s="53">
        <v>0</v>
      </c>
      <c r="N439" s="53">
        <v>0</v>
      </c>
      <c r="O439" s="53">
        <v>27607.3</v>
      </c>
      <c r="P439" s="53">
        <v>0</v>
      </c>
      <c r="Q439" s="53">
        <v>0</v>
      </c>
      <c r="R439" s="53">
        <v>0</v>
      </c>
      <c r="S439" s="53">
        <v>0</v>
      </c>
      <c r="T439" s="53">
        <v>0</v>
      </c>
      <c r="U439" s="53">
        <v>0</v>
      </c>
      <c r="V439" s="53">
        <v>0</v>
      </c>
      <c r="W439" s="53">
        <v>0</v>
      </c>
      <c r="X439" s="53">
        <v>0</v>
      </c>
      <c r="Y439" s="53">
        <v>23142.41</v>
      </c>
      <c r="Z439" s="53">
        <v>0</v>
      </c>
      <c r="AA439" s="53">
        <v>0</v>
      </c>
      <c r="AB439" s="53">
        <v>0</v>
      </c>
      <c r="AC439" s="53">
        <v>0</v>
      </c>
      <c r="AD439" s="53">
        <v>0</v>
      </c>
      <c r="AE439" s="51" t="s">
        <v>2609</v>
      </c>
    </row>
    <row r="440" spans="1:31" x14ac:dyDescent="0.2">
      <c r="A440" s="51" t="s">
        <v>2834</v>
      </c>
      <c r="B440" s="53">
        <v>0</v>
      </c>
      <c r="C440" s="53">
        <v>0</v>
      </c>
      <c r="D440" s="53">
        <v>0</v>
      </c>
      <c r="E440" s="53">
        <v>0</v>
      </c>
      <c r="F440" s="53">
        <v>0</v>
      </c>
      <c r="G440" s="53">
        <v>0</v>
      </c>
      <c r="H440" s="53">
        <v>0</v>
      </c>
      <c r="I440" s="53">
        <v>13199.99</v>
      </c>
      <c r="J440" s="53">
        <v>0</v>
      </c>
      <c r="K440" s="53">
        <v>0</v>
      </c>
      <c r="L440" s="53">
        <v>0</v>
      </c>
      <c r="M440" s="53">
        <v>0</v>
      </c>
      <c r="N440" s="53">
        <v>0</v>
      </c>
      <c r="O440" s="53">
        <v>0</v>
      </c>
      <c r="P440" s="53">
        <v>0</v>
      </c>
      <c r="Q440" s="53">
        <v>0</v>
      </c>
      <c r="R440" s="53">
        <v>0</v>
      </c>
      <c r="S440" s="53">
        <v>0</v>
      </c>
      <c r="T440" s="53">
        <v>0</v>
      </c>
      <c r="U440" s="53">
        <v>0</v>
      </c>
      <c r="V440" s="53">
        <v>0</v>
      </c>
      <c r="W440" s="53">
        <v>0</v>
      </c>
      <c r="X440" s="53">
        <v>0</v>
      </c>
      <c r="Y440" s="53">
        <v>0</v>
      </c>
      <c r="Z440" s="53">
        <v>0</v>
      </c>
      <c r="AA440" s="53">
        <v>0</v>
      </c>
      <c r="AB440" s="53">
        <v>0</v>
      </c>
      <c r="AC440" s="53">
        <v>0</v>
      </c>
      <c r="AD440" s="53">
        <v>0</v>
      </c>
      <c r="AE440" s="51" t="s">
        <v>2609</v>
      </c>
    </row>
    <row r="441" spans="1:31" x14ac:dyDescent="0.2">
      <c r="A441" s="51" t="s">
        <v>2881</v>
      </c>
      <c r="B441" s="53">
        <v>0</v>
      </c>
      <c r="C441" s="53">
        <v>0</v>
      </c>
      <c r="D441" s="53">
        <v>0</v>
      </c>
      <c r="E441" s="53">
        <v>0</v>
      </c>
      <c r="F441" s="53">
        <v>0</v>
      </c>
      <c r="G441" s="53">
        <v>0</v>
      </c>
      <c r="H441" s="53">
        <v>0</v>
      </c>
      <c r="I441" s="53">
        <v>0</v>
      </c>
      <c r="J441" s="53">
        <v>1765.34</v>
      </c>
      <c r="K441" s="53">
        <v>0</v>
      </c>
      <c r="L441" s="53">
        <v>617.82000000000005</v>
      </c>
      <c r="M441" s="53">
        <v>2650.72</v>
      </c>
      <c r="N441" s="53">
        <v>0</v>
      </c>
      <c r="O441" s="53">
        <v>0</v>
      </c>
      <c r="P441" s="53">
        <v>0</v>
      </c>
      <c r="Q441" s="53">
        <v>422.43</v>
      </c>
      <c r="R441" s="53">
        <v>795.13</v>
      </c>
      <c r="S441" s="53">
        <v>6018.66</v>
      </c>
      <c r="T441" s="53">
        <v>705.14</v>
      </c>
      <c r="U441" s="53">
        <v>0</v>
      </c>
      <c r="V441" s="53">
        <v>0</v>
      </c>
      <c r="W441" s="53">
        <v>0</v>
      </c>
      <c r="X441" s="53">
        <v>2270.54</v>
      </c>
      <c r="Y441" s="53">
        <v>1108.8599999999999</v>
      </c>
      <c r="Z441" s="53">
        <v>5781.88</v>
      </c>
      <c r="AA441" s="53">
        <v>0</v>
      </c>
      <c r="AB441" s="53">
        <v>0</v>
      </c>
      <c r="AC441" s="53">
        <v>0</v>
      </c>
      <c r="AD441" s="53">
        <v>0</v>
      </c>
      <c r="AE441" s="51" t="s">
        <v>2609</v>
      </c>
    </row>
    <row r="442" spans="1:31" x14ac:dyDescent="0.2">
      <c r="A442" s="51" t="s">
        <v>2882</v>
      </c>
      <c r="B442" s="53">
        <v>0</v>
      </c>
      <c r="C442" s="53">
        <v>0</v>
      </c>
      <c r="D442" s="53">
        <v>0</v>
      </c>
      <c r="E442" s="53">
        <v>0</v>
      </c>
      <c r="F442" s="53">
        <v>0</v>
      </c>
      <c r="G442" s="53">
        <v>0</v>
      </c>
      <c r="H442" s="53">
        <v>0</v>
      </c>
      <c r="I442" s="53">
        <v>0</v>
      </c>
      <c r="J442" s="53">
        <v>0</v>
      </c>
      <c r="K442" s="53">
        <v>0</v>
      </c>
      <c r="L442" s="53">
        <v>0</v>
      </c>
      <c r="M442" s="53">
        <v>0</v>
      </c>
      <c r="N442" s="53">
        <v>0</v>
      </c>
      <c r="O442" s="53">
        <v>10859.84</v>
      </c>
      <c r="P442" s="53">
        <v>0</v>
      </c>
      <c r="Q442" s="53">
        <v>0</v>
      </c>
      <c r="R442" s="53">
        <v>0</v>
      </c>
      <c r="S442" s="53">
        <v>0</v>
      </c>
      <c r="T442" s="53">
        <v>0</v>
      </c>
      <c r="U442" s="53">
        <v>0</v>
      </c>
      <c r="V442" s="53">
        <v>0</v>
      </c>
      <c r="W442" s="53">
        <v>0</v>
      </c>
      <c r="X442" s="53">
        <v>0</v>
      </c>
      <c r="Y442" s="53">
        <v>4152.37</v>
      </c>
      <c r="Z442" s="53">
        <v>0</v>
      </c>
      <c r="AA442" s="53">
        <v>0</v>
      </c>
      <c r="AB442" s="53">
        <v>0</v>
      </c>
      <c r="AC442" s="53">
        <v>0</v>
      </c>
      <c r="AD442" s="53">
        <v>0</v>
      </c>
      <c r="AE442" s="51" t="s">
        <v>2609</v>
      </c>
    </row>
    <row r="443" spans="1:31" x14ac:dyDescent="0.2">
      <c r="A443" s="51" t="s">
        <v>2892</v>
      </c>
      <c r="B443" s="53">
        <v>0</v>
      </c>
      <c r="C443" s="53">
        <v>5711.49</v>
      </c>
      <c r="D443" s="53">
        <v>0</v>
      </c>
      <c r="E443" s="53">
        <v>0</v>
      </c>
      <c r="F443" s="53">
        <v>0</v>
      </c>
      <c r="G443" s="53">
        <v>0</v>
      </c>
      <c r="H443" s="53">
        <v>0</v>
      </c>
      <c r="I443" s="53">
        <v>0</v>
      </c>
      <c r="J443" s="53">
        <v>0</v>
      </c>
      <c r="K443" s="53">
        <v>0</v>
      </c>
      <c r="L443" s="53">
        <v>1059.6099999999999</v>
      </c>
      <c r="M443" s="53">
        <v>0</v>
      </c>
      <c r="N443" s="53">
        <v>0</v>
      </c>
      <c r="O443" s="53">
        <v>2204.54</v>
      </c>
      <c r="P443" s="53">
        <v>7434.26</v>
      </c>
      <c r="Q443" s="53">
        <v>0</v>
      </c>
      <c r="R443" s="53">
        <v>2959.53</v>
      </c>
      <c r="S443" s="53">
        <v>0</v>
      </c>
      <c r="T443" s="53">
        <v>0</v>
      </c>
      <c r="U443" s="53">
        <v>0</v>
      </c>
      <c r="V443" s="53">
        <v>0</v>
      </c>
      <c r="W443" s="53">
        <v>0</v>
      </c>
      <c r="X443" s="53">
        <v>0</v>
      </c>
      <c r="Y443" s="53">
        <v>5301.43</v>
      </c>
      <c r="Z443" s="53">
        <v>0</v>
      </c>
      <c r="AA443" s="53">
        <v>0</v>
      </c>
      <c r="AB443" s="53">
        <v>0</v>
      </c>
      <c r="AC443" s="53">
        <v>6039.39</v>
      </c>
      <c r="AD443" s="53">
        <v>69342.710000000006</v>
      </c>
      <c r="AE443" s="51" t="s">
        <v>2609</v>
      </c>
    </row>
    <row r="444" spans="1:31" x14ac:dyDescent="0.2">
      <c r="A444" s="51" t="s">
        <v>2885</v>
      </c>
      <c r="B444" s="53">
        <v>0</v>
      </c>
      <c r="C444" s="53">
        <v>0</v>
      </c>
      <c r="D444" s="53">
        <v>0</v>
      </c>
      <c r="E444" s="53">
        <v>6880.02</v>
      </c>
      <c r="F444" s="53">
        <v>351.53</v>
      </c>
      <c r="G444" s="53">
        <v>0</v>
      </c>
      <c r="H444" s="53">
        <v>1089.24</v>
      </c>
      <c r="I444" s="53">
        <v>0</v>
      </c>
      <c r="J444" s="53">
        <v>0</v>
      </c>
      <c r="K444" s="53">
        <v>0</v>
      </c>
      <c r="L444" s="53">
        <v>461.47</v>
      </c>
      <c r="M444" s="53">
        <v>0</v>
      </c>
      <c r="N444" s="53">
        <v>0</v>
      </c>
      <c r="O444" s="53">
        <v>0</v>
      </c>
      <c r="P444" s="53">
        <v>0</v>
      </c>
      <c r="Q444" s="53">
        <v>0</v>
      </c>
      <c r="R444" s="53">
        <v>1848.11</v>
      </c>
      <c r="S444" s="53">
        <v>0</v>
      </c>
      <c r="T444" s="53">
        <v>13560.03</v>
      </c>
      <c r="U444" s="53">
        <v>0</v>
      </c>
      <c r="V444" s="53">
        <v>29868.57</v>
      </c>
      <c r="W444" s="53">
        <v>6361.71</v>
      </c>
      <c r="X444" s="53">
        <v>4646.72</v>
      </c>
      <c r="Y444" s="53">
        <v>2109.88</v>
      </c>
      <c r="Z444" s="53">
        <v>0</v>
      </c>
      <c r="AA444" s="53">
        <v>6856.74</v>
      </c>
      <c r="AB444" s="53">
        <v>0</v>
      </c>
      <c r="AC444" s="53">
        <v>6905.82</v>
      </c>
      <c r="AD444" s="53">
        <v>50777.13</v>
      </c>
      <c r="AE444" s="51" t="s">
        <v>2609</v>
      </c>
    </row>
    <row r="445" spans="1:31" x14ac:dyDescent="0.2">
      <c r="A445" s="51" t="s">
        <v>2897</v>
      </c>
      <c r="B445" s="53">
        <v>0</v>
      </c>
      <c r="C445" s="53">
        <v>1447.36</v>
      </c>
      <c r="D445" s="53">
        <v>0</v>
      </c>
      <c r="E445" s="53">
        <v>2650.72</v>
      </c>
      <c r="F445" s="53">
        <v>1474.99</v>
      </c>
      <c r="G445" s="53">
        <v>0</v>
      </c>
      <c r="H445" s="53">
        <v>2741.27</v>
      </c>
      <c r="I445" s="53">
        <v>1155.43</v>
      </c>
      <c r="J445" s="53">
        <v>1252.6600000000001</v>
      </c>
      <c r="K445" s="53">
        <v>1373.95</v>
      </c>
      <c r="L445" s="53">
        <v>4191.2700000000004</v>
      </c>
      <c r="M445" s="53">
        <v>1108.8599999999999</v>
      </c>
      <c r="N445" s="53">
        <v>0</v>
      </c>
      <c r="O445" s="53">
        <v>1223.54</v>
      </c>
      <c r="P445" s="53">
        <v>1590.42</v>
      </c>
      <c r="Q445" s="53">
        <v>2588.16</v>
      </c>
      <c r="R445" s="53">
        <v>2075.91</v>
      </c>
      <c r="S445" s="53">
        <v>4905.0600000000004</v>
      </c>
      <c r="T445" s="53">
        <v>7445.69</v>
      </c>
      <c r="U445" s="53">
        <v>0</v>
      </c>
      <c r="V445" s="53">
        <v>3663.56</v>
      </c>
      <c r="W445" s="53">
        <v>4013.37</v>
      </c>
      <c r="X445" s="53">
        <v>3892.76</v>
      </c>
      <c r="Y445" s="53">
        <v>7218.52</v>
      </c>
      <c r="Z445" s="53">
        <v>338.79</v>
      </c>
      <c r="AA445" s="53">
        <v>12278.68</v>
      </c>
      <c r="AB445" s="53">
        <v>3736.07</v>
      </c>
      <c r="AC445" s="53">
        <v>4142.53</v>
      </c>
      <c r="AD445" s="51"/>
      <c r="AE445" s="51" t="s">
        <v>2609</v>
      </c>
    </row>
    <row r="446" spans="1:31" x14ac:dyDescent="0.2">
      <c r="A446" s="51" t="s">
        <v>2893</v>
      </c>
      <c r="B446" s="53">
        <v>0</v>
      </c>
      <c r="C446" s="53">
        <v>0</v>
      </c>
      <c r="D446" s="53">
        <v>0</v>
      </c>
      <c r="E446" s="53">
        <v>0</v>
      </c>
      <c r="F446" s="53">
        <v>0</v>
      </c>
      <c r="G446" s="53">
        <v>0</v>
      </c>
      <c r="H446" s="53">
        <v>31651.17</v>
      </c>
      <c r="I446" s="53">
        <v>6754.92</v>
      </c>
      <c r="J446" s="53">
        <v>0</v>
      </c>
      <c r="K446" s="53">
        <v>0</v>
      </c>
      <c r="L446" s="53">
        <v>0</v>
      </c>
      <c r="M446" s="53">
        <v>0</v>
      </c>
      <c r="N446" s="53">
        <v>0</v>
      </c>
      <c r="O446" s="53">
        <v>8426.94</v>
      </c>
      <c r="P446" s="53">
        <v>0</v>
      </c>
      <c r="Q446" s="53">
        <v>0</v>
      </c>
      <c r="R446" s="53">
        <v>6454.69</v>
      </c>
      <c r="S446" s="53">
        <v>0</v>
      </c>
      <c r="T446" s="53">
        <v>882.26</v>
      </c>
      <c r="U446" s="53">
        <v>0</v>
      </c>
      <c r="V446" s="53">
        <v>11721.63</v>
      </c>
      <c r="W446" s="53">
        <v>0</v>
      </c>
      <c r="X446" s="53">
        <v>0</v>
      </c>
      <c r="Y446" s="53">
        <v>0</v>
      </c>
      <c r="Z446" s="53">
        <v>31236.87</v>
      </c>
      <c r="AA446" s="53">
        <v>7231.47</v>
      </c>
      <c r="AB446" s="53">
        <v>0</v>
      </c>
      <c r="AC446" s="53">
        <v>11858.55</v>
      </c>
      <c r="AD446" s="51"/>
      <c r="AE446" s="51" t="s">
        <v>2609</v>
      </c>
    </row>
    <row r="447" spans="1:31" x14ac:dyDescent="0.2">
      <c r="A447" s="51" t="s">
        <v>2897</v>
      </c>
      <c r="B447" s="53">
        <v>0</v>
      </c>
      <c r="C447" s="53">
        <v>1447.36</v>
      </c>
      <c r="D447" s="53">
        <v>0</v>
      </c>
      <c r="E447" s="53">
        <v>2650.72</v>
      </c>
      <c r="F447" s="53">
        <v>1474.99</v>
      </c>
      <c r="G447" s="53">
        <v>0</v>
      </c>
      <c r="H447" s="53">
        <v>2741.27</v>
      </c>
      <c r="I447" s="53">
        <v>1155.43</v>
      </c>
      <c r="J447" s="53">
        <v>1252.6600000000001</v>
      </c>
      <c r="K447" s="53">
        <v>1373.95</v>
      </c>
      <c r="L447" s="53">
        <v>4191.2700000000004</v>
      </c>
      <c r="M447" s="53">
        <v>1108.8599999999999</v>
      </c>
      <c r="N447" s="53">
        <v>0</v>
      </c>
      <c r="O447" s="53">
        <v>1223.54</v>
      </c>
      <c r="P447" s="53">
        <v>1590.42</v>
      </c>
      <c r="Q447" s="53">
        <v>2588.16</v>
      </c>
      <c r="R447" s="53">
        <v>2075.91</v>
      </c>
      <c r="S447" s="53">
        <v>4905.0600000000004</v>
      </c>
      <c r="T447" s="53">
        <v>7445.69</v>
      </c>
      <c r="U447" s="53">
        <v>0</v>
      </c>
      <c r="V447" s="53">
        <v>3663.56</v>
      </c>
      <c r="W447" s="53">
        <v>4013.37</v>
      </c>
      <c r="X447" s="53">
        <v>3892.76</v>
      </c>
      <c r="Y447" s="53">
        <v>7218.52</v>
      </c>
      <c r="Z447" s="53">
        <v>338.79</v>
      </c>
      <c r="AA447" s="53">
        <v>12278.68</v>
      </c>
      <c r="AB447" s="53">
        <v>3736.07</v>
      </c>
      <c r="AC447" s="53">
        <v>4142.53</v>
      </c>
      <c r="AD447" s="51"/>
      <c r="AE447" s="51" t="s">
        <v>2609</v>
      </c>
    </row>
    <row r="448" spans="1:31" x14ac:dyDescent="0.2">
      <c r="A448" s="51" t="s">
        <v>2896</v>
      </c>
      <c r="B448" s="53">
        <v>0</v>
      </c>
      <c r="C448" s="53">
        <v>0</v>
      </c>
      <c r="D448" s="53">
        <v>0</v>
      </c>
      <c r="E448" s="53">
        <v>0</v>
      </c>
      <c r="F448" s="53">
        <v>0</v>
      </c>
      <c r="G448" s="53">
        <v>0</v>
      </c>
      <c r="H448" s="53">
        <v>1251</v>
      </c>
      <c r="I448" s="53">
        <v>597.42999999999995</v>
      </c>
      <c r="J448" s="53">
        <v>5301.43</v>
      </c>
      <c r="K448" s="53">
        <v>5903.18</v>
      </c>
      <c r="L448" s="53">
        <v>0</v>
      </c>
      <c r="M448" s="53">
        <v>1063.02</v>
      </c>
      <c r="N448" s="53">
        <v>0</v>
      </c>
      <c r="O448" s="53">
        <v>422.43</v>
      </c>
      <c r="P448" s="53">
        <v>4756.1400000000003</v>
      </c>
      <c r="Q448" s="53">
        <v>4226.34</v>
      </c>
      <c r="R448" s="53">
        <v>862.9</v>
      </c>
      <c r="S448" s="53">
        <v>704.94</v>
      </c>
      <c r="T448" s="53">
        <v>1758.17</v>
      </c>
      <c r="U448" s="53">
        <v>0</v>
      </c>
      <c r="V448" s="53">
        <v>1848.11</v>
      </c>
      <c r="W448" s="53">
        <v>4283.3900000000003</v>
      </c>
      <c r="X448" s="53">
        <v>1390.5</v>
      </c>
      <c r="Y448" s="53">
        <v>4294.6499999999996</v>
      </c>
      <c r="Z448" s="53">
        <v>4963.53</v>
      </c>
      <c r="AA448" s="53">
        <v>-1060.29</v>
      </c>
      <c r="AB448" s="53">
        <v>0</v>
      </c>
      <c r="AC448" s="53">
        <v>2244.2199999999998</v>
      </c>
      <c r="AD448" s="51"/>
      <c r="AE448" s="51" t="s">
        <v>2609</v>
      </c>
    </row>
    <row r="449" spans="1:31" x14ac:dyDescent="0.2">
      <c r="A449" s="51" t="s">
        <v>2898</v>
      </c>
      <c r="B449" s="53">
        <v>7789.72</v>
      </c>
      <c r="C449" s="53">
        <v>29643.74</v>
      </c>
      <c r="D449" s="53">
        <v>0</v>
      </c>
      <c r="E449" s="53">
        <v>0</v>
      </c>
      <c r="F449" s="53">
        <v>0</v>
      </c>
      <c r="G449" s="53">
        <v>0</v>
      </c>
      <c r="H449" s="53">
        <v>0</v>
      </c>
      <c r="I449" s="53">
        <v>0</v>
      </c>
      <c r="J449" s="53">
        <v>706.14</v>
      </c>
      <c r="K449" s="53">
        <v>0</v>
      </c>
      <c r="L449" s="53">
        <v>0</v>
      </c>
      <c r="M449" s="53">
        <v>21205.73</v>
      </c>
      <c r="N449" s="53">
        <v>0</v>
      </c>
      <c r="O449" s="53">
        <v>0</v>
      </c>
      <c r="P449" s="53">
        <v>0</v>
      </c>
      <c r="Q449" s="53">
        <v>0</v>
      </c>
      <c r="R449" s="53">
        <v>1760.06</v>
      </c>
      <c r="S449" s="53">
        <v>0</v>
      </c>
      <c r="T449" s="53">
        <v>1425.57</v>
      </c>
      <c r="U449" s="53">
        <v>525</v>
      </c>
      <c r="V449" s="53">
        <v>0</v>
      </c>
      <c r="W449" s="53">
        <v>10220.24</v>
      </c>
      <c r="X449" s="53">
        <v>0</v>
      </c>
      <c r="Y449" s="53">
        <v>13874.58</v>
      </c>
      <c r="Z449" s="53">
        <v>0</v>
      </c>
      <c r="AA449" s="53">
        <v>2155.5700000000002</v>
      </c>
      <c r="AB449" s="53">
        <v>0</v>
      </c>
      <c r="AC449" s="53">
        <v>18924.59</v>
      </c>
      <c r="AD449" s="51"/>
      <c r="AE449" s="51" t="s">
        <v>2609</v>
      </c>
    </row>
    <row r="450" spans="1:31" x14ac:dyDescent="0.2">
      <c r="A450" s="51" t="s">
        <v>2890</v>
      </c>
      <c r="B450" s="53">
        <v>0</v>
      </c>
      <c r="C450" s="53">
        <v>0</v>
      </c>
      <c r="D450" s="53">
        <v>0</v>
      </c>
      <c r="E450" s="53">
        <v>6331.33</v>
      </c>
      <c r="F450" s="53">
        <v>3081.84</v>
      </c>
      <c r="G450" s="53">
        <v>0</v>
      </c>
      <c r="H450" s="53">
        <v>16329.13</v>
      </c>
      <c r="I450" s="53">
        <v>0</v>
      </c>
      <c r="J450" s="53">
        <v>0</v>
      </c>
      <c r="K450" s="53">
        <v>0</v>
      </c>
      <c r="L450" s="53">
        <v>0</v>
      </c>
      <c r="M450" s="53">
        <v>0</v>
      </c>
      <c r="N450" s="53">
        <v>0</v>
      </c>
      <c r="O450" s="53">
        <v>12891.26</v>
      </c>
      <c r="P450" s="53">
        <v>0</v>
      </c>
      <c r="Q450" s="53">
        <v>4218.42</v>
      </c>
      <c r="R450" s="53">
        <v>16148.82</v>
      </c>
      <c r="S450" s="53">
        <v>0</v>
      </c>
      <c r="T450" s="53">
        <v>0</v>
      </c>
      <c r="U450" s="53">
        <v>0</v>
      </c>
      <c r="V450" s="53">
        <v>0</v>
      </c>
      <c r="W450" s="53">
        <v>0</v>
      </c>
      <c r="X450" s="53">
        <v>0</v>
      </c>
      <c r="Y450" s="53">
        <v>0</v>
      </c>
      <c r="Z450" s="53">
        <v>7938.68</v>
      </c>
      <c r="AA450" s="53">
        <v>39396.980000000003</v>
      </c>
      <c r="AB450" s="53">
        <v>0</v>
      </c>
      <c r="AC450" s="53">
        <v>0</v>
      </c>
      <c r="AD450" s="51"/>
      <c r="AE450" s="51" t="s">
        <v>2609</v>
      </c>
    </row>
    <row r="451" spans="1:31" x14ac:dyDescent="0.2">
      <c r="A451" s="51" t="s">
        <v>2889</v>
      </c>
      <c r="B451" s="53">
        <v>0</v>
      </c>
      <c r="C451" s="53">
        <v>0</v>
      </c>
      <c r="D451" s="53">
        <v>0</v>
      </c>
      <c r="E451" s="53">
        <v>0</v>
      </c>
      <c r="F451" s="53">
        <v>0</v>
      </c>
      <c r="G451" s="53">
        <v>0</v>
      </c>
      <c r="H451" s="53">
        <v>0</v>
      </c>
      <c r="I451" s="53">
        <v>0</v>
      </c>
      <c r="J451" s="53">
        <v>1320</v>
      </c>
      <c r="K451" s="53">
        <v>0</v>
      </c>
      <c r="L451" s="53">
        <v>3706.91</v>
      </c>
      <c r="M451" s="53">
        <v>0</v>
      </c>
      <c r="N451" s="53">
        <v>0</v>
      </c>
      <c r="O451" s="53">
        <v>6109.99</v>
      </c>
      <c r="P451" s="53">
        <v>0</v>
      </c>
      <c r="Q451" s="53">
        <v>0</v>
      </c>
      <c r="R451" s="53">
        <v>0</v>
      </c>
      <c r="S451" s="53">
        <v>0</v>
      </c>
      <c r="T451" s="53">
        <v>21061.58</v>
      </c>
      <c r="U451" s="53">
        <v>0</v>
      </c>
      <c r="V451" s="53">
        <v>0</v>
      </c>
      <c r="W451" s="53">
        <v>0</v>
      </c>
      <c r="X451" s="53">
        <v>0</v>
      </c>
      <c r="Y451" s="53">
        <v>0</v>
      </c>
      <c r="Z451" s="53">
        <v>6620.3</v>
      </c>
      <c r="AA451" s="53">
        <v>22579.88</v>
      </c>
      <c r="AB451" s="53">
        <v>0</v>
      </c>
      <c r="AC451" s="53">
        <v>0</v>
      </c>
      <c r="AD451" s="51"/>
      <c r="AE451" s="51" t="s">
        <v>2609</v>
      </c>
    </row>
    <row r="452" spans="1:31" x14ac:dyDescent="0.2">
      <c r="A452" s="51" t="s">
        <v>2894</v>
      </c>
      <c r="B452" s="53">
        <v>4065.84</v>
      </c>
      <c r="C452" s="53">
        <v>0</v>
      </c>
      <c r="D452" s="53">
        <v>0</v>
      </c>
      <c r="E452" s="53">
        <v>0</v>
      </c>
      <c r="F452" s="53">
        <v>0</v>
      </c>
      <c r="G452" s="53">
        <v>31417.89</v>
      </c>
      <c r="H452" s="53">
        <v>0</v>
      </c>
      <c r="I452" s="53">
        <v>0</v>
      </c>
      <c r="J452" s="53">
        <v>8463.51</v>
      </c>
      <c r="K452" s="53">
        <v>0</v>
      </c>
      <c r="L452" s="53">
        <v>0</v>
      </c>
      <c r="M452" s="53">
        <v>0</v>
      </c>
      <c r="N452" s="53">
        <v>0</v>
      </c>
      <c r="O452" s="53">
        <v>0</v>
      </c>
      <c r="P452" s="53">
        <v>0</v>
      </c>
      <c r="Q452" s="53">
        <v>0</v>
      </c>
      <c r="R452" s="53">
        <v>0</v>
      </c>
      <c r="S452" s="53">
        <v>1719.43</v>
      </c>
      <c r="T452" s="53">
        <v>11519.87</v>
      </c>
      <c r="U452" s="53">
        <v>0</v>
      </c>
      <c r="V452" s="53">
        <v>0</v>
      </c>
      <c r="W452" s="53">
        <v>0</v>
      </c>
      <c r="X452" s="53">
        <v>0</v>
      </c>
      <c r="Y452" s="53">
        <v>0</v>
      </c>
      <c r="Z452" s="53">
        <v>593</v>
      </c>
      <c r="AA452" s="53">
        <v>50868.6</v>
      </c>
      <c r="AB452" s="53">
        <v>0</v>
      </c>
      <c r="AC452" s="53">
        <v>0</v>
      </c>
      <c r="AD452" s="51"/>
      <c r="AE452" s="51" t="s">
        <v>2609</v>
      </c>
    </row>
    <row r="453" spans="1:31" x14ac:dyDescent="0.2">
      <c r="A453" s="51" t="s">
        <v>2895</v>
      </c>
      <c r="B453" s="53">
        <v>0</v>
      </c>
      <c r="C453" s="53">
        <v>0</v>
      </c>
      <c r="D453" s="53">
        <v>0</v>
      </c>
      <c r="E453" s="53">
        <v>0</v>
      </c>
      <c r="F453" s="53">
        <v>0</v>
      </c>
      <c r="G453" s="53">
        <v>0</v>
      </c>
      <c r="H453" s="53">
        <v>0</v>
      </c>
      <c r="I453" s="53">
        <v>0</v>
      </c>
      <c r="J453" s="53">
        <v>7969.52</v>
      </c>
      <c r="K453" s="53">
        <v>1576.15</v>
      </c>
      <c r="L453" s="53">
        <v>0</v>
      </c>
      <c r="M453" s="53">
        <v>1267.29</v>
      </c>
      <c r="N453" s="53">
        <v>0</v>
      </c>
      <c r="O453" s="53">
        <v>16101.34</v>
      </c>
      <c r="P453" s="53">
        <v>0</v>
      </c>
      <c r="Q453" s="53">
        <v>2752.44</v>
      </c>
      <c r="R453" s="53">
        <v>0</v>
      </c>
      <c r="S453" s="53">
        <v>2464.46</v>
      </c>
      <c r="T453" s="53">
        <v>8580.64</v>
      </c>
      <c r="U453" s="53">
        <v>0</v>
      </c>
      <c r="V453" s="53">
        <v>0</v>
      </c>
      <c r="W453" s="53">
        <v>4597.45</v>
      </c>
      <c r="X453" s="53">
        <v>11912.76</v>
      </c>
      <c r="Y453" s="53">
        <v>16877.009999999998</v>
      </c>
      <c r="Z453" s="53">
        <v>22010.240000000002</v>
      </c>
      <c r="AA453" s="53">
        <v>7395.11</v>
      </c>
      <c r="AB453" s="53">
        <v>0</v>
      </c>
      <c r="AC453" s="53">
        <v>0</v>
      </c>
      <c r="AD453" s="51"/>
      <c r="AE453" s="51" t="s">
        <v>2609</v>
      </c>
    </row>
    <row r="454" spans="1:31" x14ac:dyDescent="0.2">
      <c r="A454" s="51" t="s">
        <v>2893</v>
      </c>
      <c r="B454" s="53">
        <v>0</v>
      </c>
      <c r="C454" s="53">
        <v>0</v>
      </c>
      <c r="D454" s="53">
        <v>0</v>
      </c>
      <c r="E454" s="53">
        <v>0</v>
      </c>
      <c r="F454" s="53">
        <v>0</v>
      </c>
      <c r="G454" s="53">
        <v>0</v>
      </c>
      <c r="H454" s="53">
        <v>31651.17</v>
      </c>
      <c r="I454" s="53">
        <v>6754.92</v>
      </c>
      <c r="J454" s="53">
        <v>0</v>
      </c>
      <c r="K454" s="53">
        <v>0</v>
      </c>
      <c r="L454" s="53">
        <v>0</v>
      </c>
      <c r="M454" s="53">
        <v>0</v>
      </c>
      <c r="N454" s="53">
        <v>0</v>
      </c>
      <c r="O454" s="53">
        <v>8426.94</v>
      </c>
      <c r="P454" s="53">
        <v>0</v>
      </c>
      <c r="Q454" s="53">
        <v>0</v>
      </c>
      <c r="R454" s="53">
        <v>6454.69</v>
      </c>
      <c r="S454" s="53">
        <v>0</v>
      </c>
      <c r="T454" s="53">
        <v>882.26</v>
      </c>
      <c r="U454" s="53">
        <v>0</v>
      </c>
      <c r="V454" s="53">
        <v>11721.63</v>
      </c>
      <c r="W454" s="53">
        <v>0</v>
      </c>
      <c r="X454" s="53">
        <v>0</v>
      </c>
      <c r="Y454" s="53">
        <v>0</v>
      </c>
      <c r="Z454" s="53">
        <v>31236.87</v>
      </c>
      <c r="AA454" s="53">
        <v>7231.47</v>
      </c>
      <c r="AB454" s="53">
        <v>0</v>
      </c>
      <c r="AC454" s="53">
        <v>11858.55</v>
      </c>
      <c r="AD454" s="51"/>
      <c r="AE454" s="51" t="s">
        <v>2609</v>
      </c>
    </row>
    <row r="455" spans="1:31" x14ac:dyDescent="0.2">
      <c r="A455" s="51" t="s">
        <v>2897</v>
      </c>
      <c r="B455" s="53">
        <v>0</v>
      </c>
      <c r="C455" s="53">
        <v>1447.36</v>
      </c>
      <c r="D455" s="53">
        <v>0</v>
      </c>
      <c r="E455" s="53">
        <v>2650.72</v>
      </c>
      <c r="F455" s="53">
        <v>1474.99</v>
      </c>
      <c r="G455" s="53">
        <v>0</v>
      </c>
      <c r="H455" s="53">
        <v>2741.27</v>
      </c>
      <c r="I455" s="53">
        <v>1155.43</v>
      </c>
      <c r="J455" s="53">
        <v>1252.6600000000001</v>
      </c>
      <c r="K455" s="53">
        <v>1373.95</v>
      </c>
      <c r="L455" s="53">
        <v>4191.2700000000004</v>
      </c>
      <c r="M455" s="53">
        <v>1108.8599999999999</v>
      </c>
      <c r="N455" s="53">
        <v>0</v>
      </c>
      <c r="O455" s="53">
        <v>1223.54</v>
      </c>
      <c r="P455" s="53">
        <v>1590.42</v>
      </c>
      <c r="Q455" s="53">
        <v>2588.16</v>
      </c>
      <c r="R455" s="53">
        <v>2075.91</v>
      </c>
      <c r="S455" s="53">
        <v>4905.0600000000004</v>
      </c>
      <c r="T455" s="53">
        <v>7445.69</v>
      </c>
      <c r="U455" s="53">
        <v>0</v>
      </c>
      <c r="V455" s="53">
        <v>3663.56</v>
      </c>
      <c r="W455" s="53">
        <v>4013.37</v>
      </c>
      <c r="X455" s="53">
        <v>3892.76</v>
      </c>
      <c r="Y455" s="53">
        <v>7218.52</v>
      </c>
      <c r="Z455" s="53">
        <v>338.79</v>
      </c>
      <c r="AA455" s="53">
        <v>12278.68</v>
      </c>
      <c r="AB455" s="53">
        <v>3736.07</v>
      </c>
      <c r="AC455" s="53">
        <v>4142.53</v>
      </c>
      <c r="AD455" s="51"/>
      <c r="AE455" s="51" t="s">
        <v>2609</v>
      </c>
    </row>
    <row r="456" spans="1:31" x14ac:dyDescent="0.2">
      <c r="A456" s="51" t="s">
        <v>2958</v>
      </c>
      <c r="B456" s="53">
        <v>0</v>
      </c>
      <c r="C456" s="53">
        <v>0</v>
      </c>
      <c r="D456" s="53">
        <v>0</v>
      </c>
      <c r="E456" s="53">
        <v>0</v>
      </c>
      <c r="F456" s="53">
        <v>0</v>
      </c>
      <c r="G456" s="53">
        <v>0</v>
      </c>
      <c r="H456" s="53">
        <v>0</v>
      </c>
      <c r="I456" s="53">
        <v>0</v>
      </c>
      <c r="J456" s="53">
        <v>0</v>
      </c>
      <c r="K456" s="53">
        <v>0</v>
      </c>
      <c r="L456" s="53">
        <v>0</v>
      </c>
      <c r="M456" s="53">
        <v>0</v>
      </c>
      <c r="N456" s="53">
        <v>0</v>
      </c>
      <c r="O456" s="53">
        <v>0</v>
      </c>
      <c r="P456" s="53">
        <v>0</v>
      </c>
      <c r="Q456" s="53">
        <v>0</v>
      </c>
      <c r="R456" s="53">
        <v>5030.74</v>
      </c>
      <c r="S456" s="53">
        <v>2519.06</v>
      </c>
      <c r="T456" s="53">
        <v>14859.77</v>
      </c>
      <c r="U456" s="53">
        <v>0</v>
      </c>
      <c r="V456" s="53">
        <v>4763.01</v>
      </c>
      <c r="W456" s="53">
        <v>11038.33</v>
      </c>
      <c r="X456" s="53">
        <v>2217.73</v>
      </c>
      <c r="Y456" s="53">
        <v>12324.75</v>
      </c>
      <c r="Z456" s="53">
        <v>530.14</v>
      </c>
      <c r="AA456" s="53">
        <v>11975.83</v>
      </c>
      <c r="AB456" s="53">
        <v>0</v>
      </c>
      <c r="AC456" s="53">
        <v>0</v>
      </c>
      <c r="AD456" s="51"/>
      <c r="AE456" s="51" t="s">
        <v>2609</v>
      </c>
    </row>
    <row r="457" spans="1:31" x14ac:dyDescent="0.2">
      <c r="A457" s="51" t="s">
        <v>2896</v>
      </c>
      <c r="B457" s="53">
        <v>0</v>
      </c>
      <c r="C457" s="53">
        <v>0</v>
      </c>
      <c r="D457" s="53">
        <v>0</v>
      </c>
      <c r="E457" s="53">
        <v>0</v>
      </c>
      <c r="F457" s="53">
        <v>0</v>
      </c>
      <c r="G457" s="53">
        <v>0</v>
      </c>
      <c r="H457" s="53">
        <v>1251</v>
      </c>
      <c r="I457" s="53">
        <v>597.42999999999995</v>
      </c>
      <c r="J457" s="53">
        <v>5301.43</v>
      </c>
      <c r="K457" s="53">
        <v>5903.18</v>
      </c>
      <c r="L457" s="53">
        <v>0</v>
      </c>
      <c r="M457" s="53">
        <v>1063.02</v>
      </c>
      <c r="N457" s="53">
        <v>0</v>
      </c>
      <c r="O457" s="53">
        <v>422.43</v>
      </c>
      <c r="P457" s="53">
        <v>4756.1400000000003</v>
      </c>
      <c r="Q457" s="53">
        <v>4226.34</v>
      </c>
      <c r="R457" s="53">
        <v>862.9</v>
      </c>
      <c r="S457" s="53">
        <v>704.94</v>
      </c>
      <c r="T457" s="53">
        <v>1758.17</v>
      </c>
      <c r="U457" s="53">
        <v>0</v>
      </c>
      <c r="V457" s="53">
        <v>1848.11</v>
      </c>
      <c r="W457" s="53">
        <v>4283.3900000000003</v>
      </c>
      <c r="X457" s="53">
        <v>1390.5</v>
      </c>
      <c r="Y457" s="53">
        <v>4294.6499999999996</v>
      </c>
      <c r="Z457" s="53">
        <v>4963.53</v>
      </c>
      <c r="AA457" s="53">
        <v>-1060.29</v>
      </c>
      <c r="AB457" s="53">
        <v>0</v>
      </c>
      <c r="AC457" s="53">
        <v>2244.2199999999998</v>
      </c>
      <c r="AD457" s="51"/>
      <c r="AE457" s="51" t="s">
        <v>2609</v>
      </c>
    </row>
    <row r="458" spans="1:31" x14ac:dyDescent="0.2">
      <c r="A458" s="51" t="s">
        <v>2898</v>
      </c>
      <c r="B458" s="53">
        <v>7789.72</v>
      </c>
      <c r="C458" s="53">
        <v>29643.74</v>
      </c>
      <c r="D458" s="53">
        <v>0</v>
      </c>
      <c r="E458" s="53">
        <v>0</v>
      </c>
      <c r="F458" s="53">
        <v>0</v>
      </c>
      <c r="G458" s="53">
        <v>0</v>
      </c>
      <c r="H458" s="53">
        <v>0</v>
      </c>
      <c r="I458" s="53">
        <v>0</v>
      </c>
      <c r="J458" s="53">
        <v>706.14</v>
      </c>
      <c r="K458" s="53">
        <v>0</v>
      </c>
      <c r="L458" s="53">
        <v>0</v>
      </c>
      <c r="M458" s="53">
        <v>21205.73</v>
      </c>
      <c r="N458" s="53">
        <v>0</v>
      </c>
      <c r="O458" s="53">
        <v>0</v>
      </c>
      <c r="P458" s="53">
        <v>0</v>
      </c>
      <c r="Q458" s="53">
        <v>0</v>
      </c>
      <c r="R458" s="53">
        <v>1760.06</v>
      </c>
      <c r="S458" s="53">
        <v>0</v>
      </c>
      <c r="T458" s="53">
        <v>1425.57</v>
      </c>
      <c r="U458" s="53">
        <v>525</v>
      </c>
      <c r="V458" s="53">
        <v>0</v>
      </c>
      <c r="W458" s="53">
        <v>10220.24</v>
      </c>
      <c r="X458" s="53">
        <v>0</v>
      </c>
      <c r="Y458" s="53">
        <v>13874.58</v>
      </c>
      <c r="Z458" s="53">
        <v>0</v>
      </c>
      <c r="AA458" s="53">
        <v>2155.5700000000002</v>
      </c>
      <c r="AB458" s="53">
        <v>0</v>
      </c>
      <c r="AC458" s="53">
        <v>18924.59</v>
      </c>
      <c r="AD458" s="51"/>
      <c r="AE458" s="51" t="s">
        <v>2609</v>
      </c>
    </row>
    <row r="459" spans="1:31" x14ac:dyDescent="0.2">
      <c r="A459" s="51" t="s">
        <v>2899</v>
      </c>
      <c r="B459" s="53">
        <v>12966.35</v>
      </c>
      <c r="C459" s="53">
        <v>0</v>
      </c>
      <c r="D459" s="53">
        <v>0</v>
      </c>
      <c r="E459" s="53">
        <v>0</v>
      </c>
      <c r="F459" s="53">
        <v>16659.14</v>
      </c>
      <c r="G459" s="53">
        <v>18057.580000000002</v>
      </c>
      <c r="H459" s="53">
        <v>6341.35</v>
      </c>
      <c r="I459" s="53">
        <v>9862.41</v>
      </c>
      <c r="J459" s="53">
        <v>9775.44</v>
      </c>
      <c r="K459" s="53">
        <v>-396.9</v>
      </c>
      <c r="L459" s="53">
        <v>5420</v>
      </c>
      <c r="M459" s="53">
        <v>10219.209999999999</v>
      </c>
      <c r="N459" s="53">
        <v>12621.34</v>
      </c>
      <c r="O459" s="53">
        <v>16078.92</v>
      </c>
      <c r="P459" s="53">
        <v>845.75</v>
      </c>
      <c r="Q459" s="53">
        <v>6218.43</v>
      </c>
      <c r="R459" s="53">
        <v>15935.82</v>
      </c>
      <c r="S459" s="53">
        <v>7971.85</v>
      </c>
      <c r="T459" s="53">
        <v>0</v>
      </c>
      <c r="U459" s="53">
        <v>0</v>
      </c>
      <c r="V459" s="53">
        <v>5420</v>
      </c>
      <c r="W459" s="53">
        <v>4756.51</v>
      </c>
      <c r="X459" s="53">
        <v>4115.6899999999996</v>
      </c>
      <c r="Y459" s="53">
        <v>19887.48</v>
      </c>
      <c r="Z459" s="53">
        <v>1320</v>
      </c>
      <c r="AA459" s="53">
        <v>34920.57</v>
      </c>
      <c r="AB459" s="53">
        <v>0</v>
      </c>
      <c r="AC459" s="53">
        <v>0</v>
      </c>
      <c r="AD459" s="51"/>
      <c r="AE459" s="51" t="s">
        <v>2609</v>
      </c>
    </row>
    <row r="460" spans="1:31" x14ac:dyDescent="0.2">
      <c r="A460" s="51" t="s">
        <v>2887</v>
      </c>
      <c r="B460" s="53">
        <v>0</v>
      </c>
      <c r="C460" s="53">
        <v>5092.0200000000004</v>
      </c>
      <c r="D460" s="53">
        <v>0</v>
      </c>
      <c r="E460" s="53">
        <v>0</v>
      </c>
      <c r="F460" s="53">
        <v>0</v>
      </c>
      <c r="G460" s="53">
        <v>0</v>
      </c>
      <c r="H460" s="53">
        <v>0</v>
      </c>
      <c r="I460" s="53">
        <v>0</v>
      </c>
      <c r="J460" s="53">
        <v>2648.01</v>
      </c>
      <c r="K460" s="53">
        <v>0</v>
      </c>
      <c r="L460" s="53">
        <v>1235.28</v>
      </c>
      <c r="M460" s="53">
        <v>525</v>
      </c>
      <c r="N460" s="53">
        <v>0</v>
      </c>
      <c r="O460" s="53">
        <v>23111.74</v>
      </c>
      <c r="P460" s="53">
        <v>1974.66</v>
      </c>
      <c r="Q460" s="53">
        <v>1417.55</v>
      </c>
      <c r="R460" s="53">
        <v>6944.68</v>
      </c>
      <c r="S460" s="53">
        <v>432.29</v>
      </c>
      <c r="T460" s="53">
        <v>0</v>
      </c>
      <c r="U460" s="53">
        <v>0</v>
      </c>
      <c r="V460" s="53">
        <v>0</v>
      </c>
      <c r="W460" s="53">
        <v>7655.47</v>
      </c>
      <c r="X460" s="53">
        <v>0</v>
      </c>
      <c r="Y460" s="53">
        <v>14827.15</v>
      </c>
      <c r="Z460" s="53">
        <v>12665.98</v>
      </c>
      <c r="AA460" s="51"/>
      <c r="AB460" s="51"/>
      <c r="AC460" s="51"/>
      <c r="AD460" s="51"/>
      <c r="AE460" s="51" t="s">
        <v>2609</v>
      </c>
    </row>
    <row r="461" spans="1:31" x14ac:dyDescent="0.2">
      <c r="A461" s="51" t="s">
        <v>2891</v>
      </c>
      <c r="B461" s="53">
        <v>0</v>
      </c>
      <c r="C461" s="53">
        <v>0</v>
      </c>
      <c r="D461" s="53">
        <v>0</v>
      </c>
      <c r="E461" s="53">
        <v>0</v>
      </c>
      <c r="F461" s="53">
        <v>10787.13</v>
      </c>
      <c r="G461" s="53">
        <v>0</v>
      </c>
      <c r="H461" s="53">
        <v>0</v>
      </c>
      <c r="I461" s="53">
        <v>-176.53</v>
      </c>
      <c r="J461" s="53">
        <v>0</v>
      </c>
      <c r="K461" s="53">
        <v>0</v>
      </c>
      <c r="L461" s="53">
        <v>0</v>
      </c>
      <c r="M461" s="53">
        <v>0</v>
      </c>
      <c r="N461" s="53">
        <v>9027.7099999999991</v>
      </c>
      <c r="O461" s="53">
        <v>0</v>
      </c>
      <c r="P461" s="53">
        <v>0</v>
      </c>
      <c r="Q461" s="53">
        <v>1390</v>
      </c>
      <c r="R461" s="53">
        <v>0</v>
      </c>
      <c r="S461" s="53">
        <v>1892.12</v>
      </c>
      <c r="T461" s="53">
        <v>24844.99</v>
      </c>
      <c r="U461" s="53">
        <v>0</v>
      </c>
      <c r="V461" s="53">
        <v>0</v>
      </c>
      <c r="W461" s="53">
        <v>0</v>
      </c>
      <c r="X461" s="53">
        <v>0</v>
      </c>
      <c r="Y461" s="53">
        <v>0</v>
      </c>
      <c r="Z461" s="53">
        <v>16908.68</v>
      </c>
      <c r="AA461" s="51"/>
      <c r="AB461" s="51"/>
      <c r="AC461" s="51"/>
      <c r="AD461" s="51"/>
      <c r="AE461" s="51" t="s">
        <v>2609</v>
      </c>
    </row>
    <row r="462" spans="1:31" x14ac:dyDescent="0.2">
      <c r="A462" s="51" t="s">
        <v>3021</v>
      </c>
      <c r="B462" s="53">
        <v>0</v>
      </c>
      <c r="C462" s="53">
        <v>0</v>
      </c>
      <c r="D462" s="53">
        <v>0</v>
      </c>
      <c r="E462" s="53">
        <v>0</v>
      </c>
      <c r="F462" s="53">
        <v>4966.3999999999996</v>
      </c>
      <c r="G462" s="53">
        <v>0</v>
      </c>
      <c r="H462" s="53">
        <v>0</v>
      </c>
      <c r="I462" s="53">
        <v>0</v>
      </c>
      <c r="J462" s="53">
        <v>17421.43</v>
      </c>
      <c r="K462" s="53">
        <v>0</v>
      </c>
      <c r="L462" s="53">
        <v>0</v>
      </c>
      <c r="M462" s="53">
        <v>0</v>
      </c>
      <c r="N462" s="53">
        <v>0</v>
      </c>
      <c r="O462" s="53">
        <v>5359.64</v>
      </c>
      <c r="P462" s="53">
        <v>0</v>
      </c>
      <c r="Q462" s="53">
        <v>2093.08</v>
      </c>
      <c r="R462" s="53">
        <v>0</v>
      </c>
      <c r="S462" s="53">
        <v>0</v>
      </c>
      <c r="T462" s="53">
        <v>18166.39</v>
      </c>
      <c r="U462" s="53">
        <v>0</v>
      </c>
      <c r="V462" s="53">
        <v>0</v>
      </c>
      <c r="W462" s="53">
        <v>0</v>
      </c>
      <c r="X462" s="53">
        <v>0</v>
      </c>
      <c r="Y462" s="53">
        <v>21163.72</v>
      </c>
      <c r="Z462" s="53">
        <v>19444.330000000002</v>
      </c>
      <c r="AA462" s="51"/>
      <c r="AB462" s="51"/>
      <c r="AC462" s="51"/>
      <c r="AD462" s="51"/>
      <c r="AE462" s="51" t="s">
        <v>2609</v>
      </c>
    </row>
    <row r="463" spans="1:31" x14ac:dyDescent="0.2">
      <c r="A463" s="51" t="s">
        <v>2952</v>
      </c>
      <c r="B463" s="53">
        <v>0</v>
      </c>
      <c r="C463" s="53">
        <v>0</v>
      </c>
      <c r="D463" s="53">
        <v>0</v>
      </c>
      <c r="E463" s="53">
        <v>0</v>
      </c>
      <c r="F463" s="53">
        <v>1325.18</v>
      </c>
      <c r="G463" s="53">
        <v>0</v>
      </c>
      <c r="H463" s="53">
        <v>0</v>
      </c>
      <c r="I463" s="53">
        <v>0</v>
      </c>
      <c r="J463" s="53">
        <v>3047.4</v>
      </c>
      <c r="K463" s="53">
        <v>1553.12</v>
      </c>
      <c r="L463" s="53">
        <v>0</v>
      </c>
      <c r="M463" s="53">
        <v>0</v>
      </c>
      <c r="N463" s="53">
        <v>0</v>
      </c>
      <c r="O463" s="53">
        <v>11638.75</v>
      </c>
      <c r="P463" s="53">
        <v>1677.85</v>
      </c>
      <c r="Q463" s="53">
        <v>1719.25</v>
      </c>
      <c r="R463" s="53">
        <v>7884.9</v>
      </c>
      <c r="S463" s="53">
        <v>5517.04</v>
      </c>
      <c r="T463" s="53">
        <v>6222.97</v>
      </c>
      <c r="U463" s="53">
        <v>0</v>
      </c>
      <c r="V463" s="53">
        <v>0</v>
      </c>
      <c r="W463" s="53">
        <v>0</v>
      </c>
      <c r="X463" s="53">
        <v>3399.56</v>
      </c>
      <c r="Y463" s="53">
        <v>13711.26</v>
      </c>
      <c r="Z463" s="53">
        <v>3052.81</v>
      </c>
      <c r="AA463" s="51"/>
      <c r="AB463" s="51"/>
      <c r="AC463" s="51"/>
      <c r="AD463" s="51"/>
      <c r="AE463" s="51" t="s">
        <v>2609</v>
      </c>
    </row>
    <row r="464" spans="1:31" x14ac:dyDescent="0.2">
      <c r="A464" s="51" t="s">
        <v>2955</v>
      </c>
      <c r="B464" s="53">
        <v>0</v>
      </c>
      <c r="C464" s="53">
        <v>0</v>
      </c>
      <c r="D464" s="53">
        <v>0</v>
      </c>
      <c r="E464" s="53">
        <v>0</v>
      </c>
      <c r="F464" s="53">
        <v>6074.47</v>
      </c>
      <c r="G464" s="53">
        <v>0</v>
      </c>
      <c r="H464" s="53">
        <v>369.62</v>
      </c>
      <c r="I464" s="53">
        <v>1410.23</v>
      </c>
      <c r="J464" s="53">
        <v>0</v>
      </c>
      <c r="K464" s="53">
        <v>1590.43</v>
      </c>
      <c r="L464" s="53">
        <v>10824.29</v>
      </c>
      <c r="M464" s="53">
        <v>0</v>
      </c>
      <c r="N464" s="53">
        <v>0</v>
      </c>
      <c r="O464" s="53">
        <v>11994.73</v>
      </c>
      <c r="P464" s="53">
        <v>0</v>
      </c>
      <c r="Q464" s="53">
        <v>2942.81</v>
      </c>
      <c r="R464" s="53">
        <v>5764.01</v>
      </c>
      <c r="S464" s="53">
        <v>0</v>
      </c>
      <c r="T464" s="53">
        <v>1060.28</v>
      </c>
      <c r="U464" s="53">
        <v>0</v>
      </c>
      <c r="V464" s="53">
        <v>1956.14</v>
      </c>
      <c r="W464" s="53">
        <v>-844.86</v>
      </c>
      <c r="X464" s="53">
        <v>3658.65</v>
      </c>
      <c r="Y464" s="53">
        <v>0</v>
      </c>
      <c r="Z464" s="53">
        <v>3553.28</v>
      </c>
      <c r="AA464" s="51"/>
      <c r="AB464" s="51"/>
      <c r="AC464" s="51"/>
      <c r="AD464" s="51"/>
      <c r="AE464" s="51" t="s">
        <v>2609</v>
      </c>
    </row>
    <row r="465" spans="1:31" x14ac:dyDescent="0.2">
      <c r="A465" s="51" t="s">
        <v>3090</v>
      </c>
      <c r="B465" s="53">
        <v>0</v>
      </c>
      <c r="C465" s="53">
        <v>0</v>
      </c>
      <c r="D465" s="53">
        <v>0</v>
      </c>
      <c r="E465" s="53">
        <v>0</v>
      </c>
      <c r="F465" s="53">
        <v>23655.79</v>
      </c>
      <c r="G465" s="53">
        <v>0</v>
      </c>
      <c r="H465" s="53">
        <v>0</v>
      </c>
      <c r="I465" s="53">
        <v>11390.74</v>
      </c>
      <c r="J465" s="53">
        <v>0</v>
      </c>
      <c r="K465" s="53">
        <v>0</v>
      </c>
      <c r="L465" s="53">
        <v>0</v>
      </c>
      <c r="M465" s="53">
        <v>0</v>
      </c>
      <c r="N465" s="53">
        <v>0</v>
      </c>
      <c r="O465" s="53">
        <v>6593.64</v>
      </c>
      <c r="P465" s="53">
        <v>0</v>
      </c>
      <c r="Q465" s="53">
        <v>0</v>
      </c>
      <c r="R465" s="53">
        <v>0</v>
      </c>
      <c r="S465" s="53">
        <v>0</v>
      </c>
      <c r="T465" s="53">
        <v>0</v>
      </c>
      <c r="U465" s="53">
        <v>0</v>
      </c>
      <c r="V465" s="53">
        <v>0</v>
      </c>
      <c r="W465" s="53">
        <v>0</v>
      </c>
      <c r="X465" s="53">
        <v>4224.29</v>
      </c>
      <c r="Y465" s="53">
        <v>0</v>
      </c>
      <c r="Z465" s="53">
        <v>10258.82</v>
      </c>
      <c r="AA465" s="51"/>
      <c r="AB465" s="51"/>
      <c r="AC465" s="51"/>
      <c r="AD465" s="51"/>
      <c r="AE465" s="51" t="s">
        <v>2609</v>
      </c>
    </row>
    <row r="466" spans="1:31" x14ac:dyDescent="0.2">
      <c r="A466" s="51" t="s">
        <v>3122</v>
      </c>
      <c r="B466" s="53">
        <v>1848.11</v>
      </c>
      <c r="C466" s="53">
        <v>0</v>
      </c>
      <c r="D466" s="53">
        <v>0</v>
      </c>
      <c r="E466" s="53">
        <v>0</v>
      </c>
      <c r="F466" s="53">
        <v>0</v>
      </c>
      <c r="G466" s="53">
        <v>0</v>
      </c>
      <c r="H466" s="53">
        <v>0</v>
      </c>
      <c r="I466" s="53">
        <v>0</v>
      </c>
      <c r="J466" s="53">
        <v>1232.1300000000001</v>
      </c>
      <c r="K466" s="53">
        <v>0</v>
      </c>
      <c r="L466" s="53">
        <v>880.09</v>
      </c>
      <c r="M466" s="53">
        <v>0</v>
      </c>
      <c r="N466" s="53">
        <v>0</v>
      </c>
      <c r="O466" s="53">
        <v>2270.34</v>
      </c>
      <c r="P466" s="53">
        <v>0</v>
      </c>
      <c r="Q466" s="53">
        <v>739.24</v>
      </c>
      <c r="R466" s="53">
        <v>7059.62</v>
      </c>
      <c r="S466" s="53">
        <v>0</v>
      </c>
      <c r="T466" s="53">
        <v>0</v>
      </c>
      <c r="U466" s="53">
        <v>0</v>
      </c>
      <c r="V466" s="53">
        <v>0</v>
      </c>
      <c r="W466" s="53">
        <v>0</v>
      </c>
      <c r="X466" s="53">
        <v>0</v>
      </c>
      <c r="Y466" s="53">
        <v>23401.919999999998</v>
      </c>
      <c r="Z466" s="51"/>
      <c r="AA466" s="51"/>
      <c r="AB466" s="51"/>
      <c r="AC466" s="51"/>
      <c r="AD466" s="51"/>
      <c r="AE466" s="51" t="s">
        <v>2609</v>
      </c>
    </row>
    <row r="467" spans="1:31" x14ac:dyDescent="0.2">
      <c r="A467" s="51" t="s">
        <v>3123</v>
      </c>
      <c r="B467" s="53">
        <v>1267.29</v>
      </c>
      <c r="C467" s="53">
        <v>0</v>
      </c>
      <c r="D467" s="53">
        <v>4815.38</v>
      </c>
      <c r="E467" s="53">
        <v>4490.92</v>
      </c>
      <c r="F467" s="53">
        <v>0</v>
      </c>
      <c r="G467" s="53">
        <v>0</v>
      </c>
      <c r="H467" s="53">
        <v>706.16</v>
      </c>
      <c r="I467" s="53">
        <v>4815.38</v>
      </c>
      <c r="J467" s="53">
        <v>0</v>
      </c>
      <c r="K467" s="53">
        <v>176.02</v>
      </c>
      <c r="L467" s="53">
        <v>0</v>
      </c>
      <c r="M467" s="53">
        <v>0</v>
      </c>
      <c r="N467" s="53">
        <v>0</v>
      </c>
      <c r="O467" s="53">
        <v>1100.05</v>
      </c>
      <c r="P467" s="53">
        <v>0</v>
      </c>
      <c r="Q467" s="53">
        <v>0</v>
      </c>
      <c r="R467" s="53">
        <v>6222.96</v>
      </c>
      <c r="S467" s="53">
        <v>0</v>
      </c>
      <c r="T467" s="53">
        <v>0</v>
      </c>
      <c r="U467" s="53">
        <v>0</v>
      </c>
      <c r="V467" s="53">
        <v>0</v>
      </c>
      <c r="W467" s="53">
        <v>0</v>
      </c>
      <c r="X467" s="53">
        <v>530.14</v>
      </c>
      <c r="Y467" s="53">
        <v>18139.91</v>
      </c>
      <c r="Z467" s="51"/>
      <c r="AA467" s="51"/>
      <c r="AB467" s="51"/>
      <c r="AC467" s="51"/>
      <c r="AD467" s="51"/>
      <c r="AE467" s="51" t="s">
        <v>2609</v>
      </c>
    </row>
    <row r="468" spans="1:31" x14ac:dyDescent="0.2">
      <c r="A468" s="51" t="s">
        <v>3124</v>
      </c>
      <c r="B468" s="53">
        <v>0</v>
      </c>
      <c r="C468" s="53">
        <v>0</v>
      </c>
      <c r="D468" s="53">
        <v>0</v>
      </c>
      <c r="E468" s="53">
        <v>0</v>
      </c>
      <c r="F468" s="53">
        <v>0</v>
      </c>
      <c r="G468" s="53">
        <v>0</v>
      </c>
      <c r="H468" s="53">
        <v>0</v>
      </c>
      <c r="I468" s="53">
        <v>0</v>
      </c>
      <c r="J468" s="53">
        <v>0</v>
      </c>
      <c r="K468" s="53">
        <v>5570.77</v>
      </c>
      <c r="L468" s="53">
        <v>0</v>
      </c>
      <c r="M468" s="53">
        <v>5110.3100000000004</v>
      </c>
      <c r="N468" s="53">
        <v>0</v>
      </c>
      <c r="O468" s="53">
        <v>5470.87</v>
      </c>
      <c r="P468" s="53">
        <v>0</v>
      </c>
      <c r="Q468" s="53">
        <v>0</v>
      </c>
      <c r="R468" s="53">
        <v>0</v>
      </c>
      <c r="S468" s="53">
        <v>21308.93</v>
      </c>
      <c r="T468" s="53">
        <v>0</v>
      </c>
      <c r="U468" s="53">
        <v>0</v>
      </c>
      <c r="V468" s="53">
        <v>530.14</v>
      </c>
      <c r="W468" s="53">
        <v>0</v>
      </c>
      <c r="X468" s="53">
        <v>28214.46</v>
      </c>
      <c r="Y468" s="53">
        <v>7413.57</v>
      </c>
      <c r="Z468" s="51"/>
      <c r="AA468" s="51"/>
      <c r="AB468" s="51"/>
      <c r="AC468" s="51"/>
      <c r="AD468" s="51"/>
      <c r="AE468" s="51" t="s">
        <v>2609</v>
      </c>
    </row>
    <row r="469" spans="1:31" x14ac:dyDescent="0.2">
      <c r="A469" s="51" t="s">
        <v>2986</v>
      </c>
      <c r="B469" s="53">
        <v>0</v>
      </c>
      <c r="C469" s="53">
        <v>0</v>
      </c>
      <c r="D469" s="53">
        <v>11648.21</v>
      </c>
      <c r="E469" s="53">
        <v>0</v>
      </c>
      <c r="F469" s="53">
        <v>0</v>
      </c>
      <c r="G469" s="53">
        <v>0</v>
      </c>
      <c r="H469" s="53">
        <v>0</v>
      </c>
      <c r="I469" s="53">
        <v>0</v>
      </c>
      <c r="J469" s="53">
        <v>0</v>
      </c>
      <c r="K469" s="53">
        <v>0</v>
      </c>
      <c r="L469" s="53">
        <v>2120.5700000000002</v>
      </c>
      <c r="M469" s="53">
        <v>2120.5700000000002</v>
      </c>
      <c r="N469" s="53">
        <v>34812.99</v>
      </c>
      <c r="O469" s="53">
        <v>0</v>
      </c>
      <c r="P469" s="53">
        <v>0</v>
      </c>
      <c r="Q469" s="53">
        <v>0</v>
      </c>
      <c r="R469" s="53">
        <v>0</v>
      </c>
      <c r="S469" s="53">
        <v>0</v>
      </c>
      <c r="T469" s="53">
        <v>12998.01</v>
      </c>
      <c r="U469" s="53">
        <v>0</v>
      </c>
      <c r="V469" s="53">
        <v>0</v>
      </c>
      <c r="W469" s="53">
        <v>0</v>
      </c>
      <c r="X469" s="53">
        <v>0</v>
      </c>
      <c r="Y469" s="53">
        <v>2249.86</v>
      </c>
      <c r="Z469" s="51"/>
      <c r="AA469" s="51"/>
      <c r="AB469" s="51"/>
      <c r="AC469" s="51"/>
      <c r="AD469" s="51"/>
      <c r="AE469" s="51" t="s">
        <v>2609</v>
      </c>
    </row>
    <row r="470" spans="1:31" x14ac:dyDescent="0.2">
      <c r="A470" s="51" t="s">
        <v>3125</v>
      </c>
      <c r="B470" s="53">
        <v>0</v>
      </c>
      <c r="C470" s="53">
        <v>0</v>
      </c>
      <c r="D470" s="53">
        <v>0</v>
      </c>
      <c r="E470" s="53">
        <v>0</v>
      </c>
      <c r="F470" s="53">
        <v>33028.449999999997</v>
      </c>
      <c r="G470" s="53">
        <v>0</v>
      </c>
      <c r="H470" s="53">
        <v>0</v>
      </c>
      <c r="I470" s="53">
        <v>2650.72</v>
      </c>
      <c r="J470" s="53">
        <v>0</v>
      </c>
      <c r="K470" s="53">
        <v>4430.63</v>
      </c>
      <c r="L470" s="53">
        <v>0</v>
      </c>
      <c r="M470" s="53">
        <v>0</v>
      </c>
      <c r="N470" s="53">
        <v>0</v>
      </c>
      <c r="O470" s="53">
        <v>2203.65</v>
      </c>
      <c r="P470" s="53">
        <v>6166.3</v>
      </c>
      <c r="Q470" s="53">
        <v>0</v>
      </c>
      <c r="R470" s="53">
        <v>1590.43</v>
      </c>
      <c r="S470" s="53">
        <v>12936.78</v>
      </c>
      <c r="T470" s="53">
        <v>0</v>
      </c>
      <c r="U470" s="53">
        <v>0</v>
      </c>
      <c r="V470" s="53">
        <v>21183.03</v>
      </c>
      <c r="W470" s="53">
        <v>0</v>
      </c>
      <c r="X470" s="53">
        <v>0</v>
      </c>
      <c r="Y470" s="53">
        <v>50192.38</v>
      </c>
      <c r="Z470" s="51"/>
      <c r="AA470" s="51"/>
      <c r="AB470" s="51"/>
      <c r="AC470" s="51"/>
      <c r="AD470" s="51"/>
      <c r="AE470" s="51" t="s">
        <v>2609</v>
      </c>
    </row>
    <row r="471" spans="1:31" x14ac:dyDescent="0.2">
      <c r="A471" s="51" t="s">
        <v>3123</v>
      </c>
      <c r="B471" s="53">
        <v>1267.29</v>
      </c>
      <c r="C471" s="53">
        <v>0</v>
      </c>
      <c r="D471" s="53">
        <v>4815.38</v>
      </c>
      <c r="E471" s="53">
        <v>4490.92</v>
      </c>
      <c r="F471" s="53">
        <v>0</v>
      </c>
      <c r="G471" s="53">
        <v>0</v>
      </c>
      <c r="H471" s="53">
        <v>706.16</v>
      </c>
      <c r="I471" s="53">
        <v>4815.38</v>
      </c>
      <c r="J471" s="53">
        <v>0</v>
      </c>
      <c r="K471" s="53">
        <v>176.02</v>
      </c>
      <c r="L471" s="53">
        <v>0</v>
      </c>
      <c r="M471" s="53">
        <v>0</v>
      </c>
      <c r="N471" s="53">
        <v>0</v>
      </c>
      <c r="O471" s="53">
        <v>1100.05</v>
      </c>
      <c r="P471" s="53">
        <v>0</v>
      </c>
      <c r="Q471" s="53">
        <v>0</v>
      </c>
      <c r="R471" s="53">
        <v>6222.96</v>
      </c>
      <c r="S471" s="53">
        <v>0</v>
      </c>
      <c r="T471" s="53">
        <v>0</v>
      </c>
      <c r="U471" s="53">
        <v>0</v>
      </c>
      <c r="V471" s="53">
        <v>0</v>
      </c>
      <c r="W471" s="53">
        <v>0</v>
      </c>
      <c r="X471" s="53">
        <v>530.14</v>
      </c>
      <c r="Y471" s="51"/>
      <c r="Z471" s="51"/>
      <c r="AA471" s="51"/>
      <c r="AB471" s="51"/>
      <c r="AC471" s="51"/>
      <c r="AD471" s="51"/>
      <c r="AE471" s="51" t="s">
        <v>2609</v>
      </c>
    </row>
    <row r="472" spans="1:31" x14ac:dyDescent="0.2">
      <c r="A472" s="51" t="s">
        <v>3124</v>
      </c>
      <c r="B472" s="53">
        <v>0</v>
      </c>
      <c r="C472" s="53">
        <v>0</v>
      </c>
      <c r="D472" s="53">
        <v>0</v>
      </c>
      <c r="E472" s="53">
        <v>0</v>
      </c>
      <c r="F472" s="53">
        <v>0</v>
      </c>
      <c r="G472" s="53">
        <v>0</v>
      </c>
      <c r="H472" s="53">
        <v>0</v>
      </c>
      <c r="I472" s="53">
        <v>0</v>
      </c>
      <c r="J472" s="53">
        <v>0</v>
      </c>
      <c r="K472" s="53">
        <v>5570.77</v>
      </c>
      <c r="L472" s="53">
        <v>0</v>
      </c>
      <c r="M472" s="53">
        <v>5110.3100000000004</v>
      </c>
      <c r="N472" s="53">
        <v>0</v>
      </c>
      <c r="O472" s="53">
        <v>5470.87</v>
      </c>
      <c r="P472" s="53">
        <v>0</v>
      </c>
      <c r="Q472" s="53">
        <v>0</v>
      </c>
      <c r="R472" s="53">
        <v>0</v>
      </c>
      <c r="S472" s="53">
        <v>21308.93</v>
      </c>
      <c r="T472" s="53">
        <v>0</v>
      </c>
      <c r="U472" s="53">
        <v>0</v>
      </c>
      <c r="V472" s="53">
        <v>530.14</v>
      </c>
      <c r="W472" s="53">
        <v>0</v>
      </c>
      <c r="X472" s="53">
        <v>28214.46</v>
      </c>
      <c r="Y472" s="51"/>
      <c r="Z472" s="51"/>
      <c r="AA472" s="51"/>
      <c r="AB472" s="51"/>
      <c r="AC472" s="51"/>
      <c r="AD472" s="51"/>
      <c r="AE472" s="51" t="s">
        <v>2609</v>
      </c>
    </row>
    <row r="473" spans="1:31" x14ac:dyDescent="0.2">
      <c r="A473" s="51" t="s">
        <v>3299</v>
      </c>
      <c r="B473" s="53">
        <v>0</v>
      </c>
      <c r="C473" s="53">
        <v>0</v>
      </c>
      <c r="D473" s="53">
        <v>0</v>
      </c>
      <c r="E473" s="53">
        <v>1689.72</v>
      </c>
      <c r="F473" s="53">
        <v>176.53</v>
      </c>
      <c r="G473" s="53">
        <v>0</v>
      </c>
      <c r="H473" s="53">
        <v>0</v>
      </c>
      <c r="I473" s="53">
        <v>1320</v>
      </c>
      <c r="J473" s="53">
        <v>0</v>
      </c>
      <c r="K473" s="53">
        <v>0</v>
      </c>
      <c r="L473" s="53">
        <v>0</v>
      </c>
      <c r="M473" s="53">
        <v>0</v>
      </c>
      <c r="N473" s="53">
        <v>0</v>
      </c>
      <c r="O473" s="53">
        <v>0</v>
      </c>
      <c r="P473" s="53">
        <v>0</v>
      </c>
      <c r="Q473" s="53">
        <v>11761.42</v>
      </c>
      <c r="R473" s="53">
        <v>0</v>
      </c>
      <c r="S473" s="53">
        <v>0</v>
      </c>
      <c r="T473" s="53">
        <v>0</v>
      </c>
      <c r="U473" s="53">
        <v>0</v>
      </c>
      <c r="V473" s="53">
        <v>0</v>
      </c>
      <c r="W473" s="53">
        <v>0</v>
      </c>
      <c r="X473" s="53">
        <v>5587.97</v>
      </c>
      <c r="Y473" s="51"/>
      <c r="Z473" s="51"/>
      <c r="AA473" s="51"/>
      <c r="AB473" s="51"/>
      <c r="AC473" s="51"/>
      <c r="AD473" s="51"/>
      <c r="AE473" s="51" t="s">
        <v>2609</v>
      </c>
    </row>
    <row r="474" spans="1:31" x14ac:dyDescent="0.2">
      <c r="A474" s="51" t="s">
        <v>3311</v>
      </c>
      <c r="B474" s="53">
        <v>0</v>
      </c>
      <c r="C474" s="53">
        <v>0</v>
      </c>
      <c r="D474" s="53">
        <v>0</v>
      </c>
      <c r="E474" s="53">
        <v>0</v>
      </c>
      <c r="F474" s="53">
        <v>0</v>
      </c>
      <c r="G474" s="53">
        <v>0</v>
      </c>
      <c r="H474" s="53">
        <v>0</v>
      </c>
      <c r="I474" s="53">
        <v>0</v>
      </c>
      <c r="J474" s="53">
        <v>0</v>
      </c>
      <c r="K474" s="53">
        <v>0</v>
      </c>
      <c r="L474" s="53">
        <v>0</v>
      </c>
      <c r="M474" s="53">
        <v>0</v>
      </c>
      <c r="N474" s="53">
        <v>0</v>
      </c>
      <c r="O474" s="53">
        <v>0</v>
      </c>
      <c r="P474" s="53">
        <v>0</v>
      </c>
      <c r="Q474" s="53">
        <v>0</v>
      </c>
      <c r="R474" s="53">
        <v>0</v>
      </c>
      <c r="S474" s="53">
        <v>0</v>
      </c>
      <c r="T474" s="53">
        <v>0</v>
      </c>
      <c r="U474" s="53">
        <v>0</v>
      </c>
      <c r="V474" s="53">
        <v>0</v>
      </c>
      <c r="W474" s="53">
        <v>0</v>
      </c>
      <c r="X474" s="53">
        <v>7181.31</v>
      </c>
      <c r="Y474" s="51"/>
      <c r="Z474" s="51"/>
      <c r="AA474" s="51"/>
      <c r="AB474" s="51"/>
      <c r="AC474" s="51"/>
      <c r="AD474" s="51"/>
      <c r="AE474" s="51" t="s">
        <v>2609</v>
      </c>
    </row>
    <row r="475" spans="1:31" x14ac:dyDescent="0.2">
      <c r="A475" s="51" t="s">
        <v>3359</v>
      </c>
      <c r="B475" s="53">
        <v>1217.1300000000001</v>
      </c>
      <c r="C475" s="53">
        <v>0</v>
      </c>
      <c r="D475" s="53">
        <v>0</v>
      </c>
      <c r="E475" s="53">
        <v>6952.08</v>
      </c>
      <c r="F475" s="53">
        <v>10290.85</v>
      </c>
      <c r="G475" s="53">
        <v>0</v>
      </c>
      <c r="H475" s="53">
        <v>10290.85</v>
      </c>
      <c r="I475" s="53">
        <v>6593.44</v>
      </c>
      <c r="J475" s="53">
        <v>0</v>
      </c>
      <c r="K475" s="53">
        <v>0</v>
      </c>
      <c r="L475" s="53">
        <v>750.6</v>
      </c>
      <c r="M475" s="53">
        <v>2959.09</v>
      </c>
      <c r="N475" s="53">
        <v>0</v>
      </c>
      <c r="O475" s="53">
        <v>0</v>
      </c>
      <c r="P475" s="53">
        <v>1821.2</v>
      </c>
      <c r="Q475" s="53">
        <v>0</v>
      </c>
      <c r="R475" s="53">
        <v>15311.56</v>
      </c>
      <c r="S475" s="53">
        <v>3018.02</v>
      </c>
      <c r="T475" s="53">
        <v>0</v>
      </c>
      <c r="U475" s="53">
        <v>0</v>
      </c>
      <c r="V475" s="53">
        <v>0</v>
      </c>
      <c r="W475" s="53">
        <v>5463.62</v>
      </c>
      <c r="X475" s="53">
        <v>22917.88</v>
      </c>
      <c r="Y475" s="51"/>
      <c r="Z475" s="51"/>
      <c r="AA475" s="51"/>
      <c r="AB475" s="51"/>
      <c r="AC475" s="51"/>
      <c r="AD475" s="51"/>
      <c r="AE475" s="51" t="s">
        <v>2609</v>
      </c>
    </row>
    <row r="476" spans="1:31" x14ac:dyDescent="0.2">
      <c r="A476" s="51" t="s">
        <v>3375</v>
      </c>
      <c r="B476" s="53">
        <v>0</v>
      </c>
      <c r="C476" s="53">
        <v>12197.53</v>
      </c>
      <c r="D476" s="53">
        <v>0</v>
      </c>
      <c r="E476" s="53">
        <v>0</v>
      </c>
      <c r="F476" s="53">
        <v>0</v>
      </c>
      <c r="G476" s="53">
        <v>0</v>
      </c>
      <c r="H476" s="53">
        <v>0</v>
      </c>
      <c r="I476" s="53">
        <v>0</v>
      </c>
      <c r="J476" s="53">
        <v>0</v>
      </c>
      <c r="K476" s="53">
        <v>0</v>
      </c>
      <c r="L476" s="53">
        <v>2649.01</v>
      </c>
      <c r="M476" s="53">
        <v>0</v>
      </c>
      <c r="N476" s="53">
        <v>0</v>
      </c>
      <c r="O476" s="53">
        <v>0</v>
      </c>
      <c r="P476" s="53">
        <v>1059.5999999999999</v>
      </c>
      <c r="Q476" s="53">
        <v>0</v>
      </c>
      <c r="R476" s="53">
        <v>0</v>
      </c>
      <c r="S476" s="53">
        <v>2221.96</v>
      </c>
      <c r="T476" s="53">
        <v>0</v>
      </c>
      <c r="U476" s="53">
        <v>0</v>
      </c>
      <c r="V476" s="53">
        <v>0</v>
      </c>
      <c r="W476" s="53">
        <v>32165.11</v>
      </c>
      <c r="X476" s="51"/>
      <c r="Y476" s="51"/>
      <c r="Z476" s="51"/>
      <c r="AA476" s="51"/>
      <c r="AB476" s="51"/>
      <c r="AC476" s="51"/>
      <c r="AD476" s="51"/>
      <c r="AE476" s="51" t="s">
        <v>2609</v>
      </c>
    </row>
    <row r="477" spans="1:31" x14ac:dyDescent="0.2">
      <c r="A477" s="51" t="s">
        <v>3385</v>
      </c>
      <c r="B477" s="53">
        <v>0</v>
      </c>
      <c r="C477" s="53">
        <v>1478.48</v>
      </c>
      <c r="D477" s="53">
        <v>0</v>
      </c>
      <c r="E477" s="53">
        <v>0</v>
      </c>
      <c r="F477" s="53">
        <v>14842.41</v>
      </c>
      <c r="G477" s="53">
        <v>0</v>
      </c>
      <c r="H477" s="53">
        <v>0</v>
      </c>
      <c r="I477" s="53">
        <v>369.62</v>
      </c>
      <c r="J477" s="53">
        <v>0</v>
      </c>
      <c r="K477" s="53">
        <v>0</v>
      </c>
      <c r="L477" s="53">
        <v>0</v>
      </c>
      <c r="M477" s="53">
        <v>0</v>
      </c>
      <c r="N477" s="53">
        <v>0</v>
      </c>
      <c r="O477" s="53">
        <v>17960.669999999998</v>
      </c>
      <c r="P477" s="53">
        <v>1108.8699999999999</v>
      </c>
      <c r="Q477" s="53">
        <v>1589.41</v>
      </c>
      <c r="R477" s="53">
        <v>8692.2099999999991</v>
      </c>
      <c r="S477" s="53">
        <v>17874.560000000001</v>
      </c>
      <c r="T477" s="53">
        <v>0</v>
      </c>
      <c r="U477" s="53">
        <v>0</v>
      </c>
      <c r="V477" s="53">
        <v>4303.7</v>
      </c>
      <c r="W477" s="53">
        <v>11719.02</v>
      </c>
      <c r="X477" s="51"/>
      <c r="Y477" s="51"/>
      <c r="Z477" s="51"/>
      <c r="AA477" s="51"/>
      <c r="AB477" s="51"/>
      <c r="AC477" s="51"/>
      <c r="AD477" s="51"/>
      <c r="AE477" s="51" t="s">
        <v>2609</v>
      </c>
    </row>
    <row r="478" spans="1:31" x14ac:dyDescent="0.2">
      <c r="A478" s="51" t="s">
        <v>3389</v>
      </c>
      <c r="B478" s="53">
        <v>0</v>
      </c>
      <c r="C478" s="53">
        <v>0</v>
      </c>
      <c r="D478" s="53">
        <v>0</v>
      </c>
      <c r="E478" s="53">
        <v>0</v>
      </c>
      <c r="F478" s="53">
        <v>0</v>
      </c>
      <c r="G478" s="53">
        <v>0</v>
      </c>
      <c r="H478" s="53">
        <v>2695.47</v>
      </c>
      <c r="I478" s="53">
        <v>0</v>
      </c>
      <c r="J478" s="53">
        <v>0</v>
      </c>
      <c r="K478" s="53">
        <v>0</v>
      </c>
      <c r="L478" s="53">
        <v>0</v>
      </c>
      <c r="M478" s="53">
        <v>0</v>
      </c>
      <c r="N478" s="53">
        <v>0</v>
      </c>
      <c r="O478" s="53">
        <v>0</v>
      </c>
      <c r="P478" s="53">
        <v>0</v>
      </c>
      <c r="Q478" s="53">
        <v>0</v>
      </c>
      <c r="R478" s="53">
        <v>0</v>
      </c>
      <c r="S478" s="53">
        <v>0</v>
      </c>
      <c r="T478" s="53">
        <v>0</v>
      </c>
      <c r="U478" s="53">
        <v>0</v>
      </c>
      <c r="V478" s="53">
        <v>0</v>
      </c>
      <c r="W478" s="53">
        <v>4249.8</v>
      </c>
      <c r="X478" s="51"/>
      <c r="Y478" s="51"/>
      <c r="Z478" s="51"/>
      <c r="AA478" s="51"/>
      <c r="AB478" s="51"/>
      <c r="AC478" s="51"/>
      <c r="AD478" s="51"/>
      <c r="AE478" s="51" t="s">
        <v>2609</v>
      </c>
    </row>
    <row r="479" spans="1:31" x14ac:dyDescent="0.2">
      <c r="A479" s="51" t="s">
        <v>3396</v>
      </c>
      <c r="B479" s="53">
        <v>0</v>
      </c>
      <c r="C479" s="53">
        <v>0</v>
      </c>
      <c r="D479" s="53">
        <v>0</v>
      </c>
      <c r="E479" s="53">
        <v>0</v>
      </c>
      <c r="F479" s="53">
        <v>5559.11</v>
      </c>
      <c r="G479" s="53">
        <v>8481.75</v>
      </c>
      <c r="H479" s="53">
        <v>0</v>
      </c>
      <c r="I479" s="53">
        <v>0</v>
      </c>
      <c r="J479" s="53">
        <v>0</v>
      </c>
      <c r="K479" s="53">
        <v>0</v>
      </c>
      <c r="L479" s="53">
        <v>0</v>
      </c>
      <c r="M479" s="53">
        <v>2058.17</v>
      </c>
      <c r="N479" s="53">
        <v>24792.94</v>
      </c>
      <c r="O479" s="53">
        <v>6431.57</v>
      </c>
      <c r="P479" s="53">
        <v>0</v>
      </c>
      <c r="Q479" s="53">
        <v>2650.72</v>
      </c>
      <c r="R479" s="53">
        <v>0</v>
      </c>
      <c r="S479" s="53">
        <v>0</v>
      </c>
      <c r="T479" s="53">
        <v>0</v>
      </c>
      <c r="U479" s="53">
        <v>0</v>
      </c>
      <c r="V479" s="53">
        <v>20581.7</v>
      </c>
      <c r="W479" s="53">
        <v>5414.01</v>
      </c>
      <c r="X479" s="51"/>
      <c r="Y479" s="51"/>
      <c r="Z479" s="51"/>
      <c r="AA479" s="51"/>
      <c r="AB479" s="51"/>
      <c r="AC479" s="51"/>
      <c r="AD479" s="51"/>
      <c r="AE479" s="51" t="s">
        <v>2609</v>
      </c>
    </row>
    <row r="480" spans="1:31" x14ac:dyDescent="0.2">
      <c r="A480" s="51" t="s">
        <v>3400</v>
      </c>
      <c r="B480" s="53">
        <v>0</v>
      </c>
      <c r="C480" s="53">
        <v>0</v>
      </c>
      <c r="D480" s="53">
        <v>0</v>
      </c>
      <c r="E480" s="53">
        <v>0</v>
      </c>
      <c r="F480" s="53">
        <v>0</v>
      </c>
      <c r="G480" s="53">
        <v>0</v>
      </c>
      <c r="H480" s="53">
        <v>0</v>
      </c>
      <c r="I480" s="53">
        <v>5083.75</v>
      </c>
      <c r="J480" s="53">
        <v>0</v>
      </c>
      <c r="K480" s="53">
        <v>0</v>
      </c>
      <c r="L480" s="53">
        <v>1976.71</v>
      </c>
      <c r="M480" s="53">
        <v>0</v>
      </c>
      <c r="N480" s="53">
        <v>0</v>
      </c>
      <c r="O480" s="53">
        <v>11361.73</v>
      </c>
      <c r="P480" s="53">
        <v>0</v>
      </c>
      <c r="Q480" s="53">
        <v>0</v>
      </c>
      <c r="R480" s="53">
        <v>10602.9</v>
      </c>
      <c r="S480" s="53">
        <v>0</v>
      </c>
      <c r="T480" s="53">
        <v>0</v>
      </c>
      <c r="U480" s="53">
        <v>0</v>
      </c>
      <c r="V480" s="53">
        <v>1854.74</v>
      </c>
      <c r="W480" s="53">
        <v>19465.2</v>
      </c>
      <c r="X480" s="51"/>
      <c r="Y480" s="51"/>
      <c r="Z480" s="51"/>
      <c r="AA480" s="51"/>
      <c r="AB480" s="51"/>
      <c r="AC480" s="51"/>
      <c r="AD480" s="51"/>
      <c r="AE480" s="51" t="s">
        <v>2609</v>
      </c>
    </row>
    <row r="481" spans="1:31" x14ac:dyDescent="0.2">
      <c r="A481" s="51" t="s">
        <v>3409</v>
      </c>
      <c r="B481" s="53">
        <v>0</v>
      </c>
      <c r="C481" s="53">
        <v>0</v>
      </c>
      <c r="D481" s="53">
        <v>4576.84</v>
      </c>
      <c r="E481" s="53">
        <v>10566.45</v>
      </c>
      <c r="F481" s="53">
        <v>0</v>
      </c>
      <c r="G481" s="53">
        <v>0</v>
      </c>
      <c r="H481" s="53">
        <v>3512.82</v>
      </c>
      <c r="I481" s="53">
        <v>6063.99</v>
      </c>
      <c r="J481" s="53">
        <v>0</v>
      </c>
      <c r="K481" s="53">
        <v>0</v>
      </c>
      <c r="L481" s="53">
        <v>0</v>
      </c>
      <c r="M481" s="53">
        <v>0</v>
      </c>
      <c r="N481" s="53">
        <v>0</v>
      </c>
      <c r="O481" s="53">
        <v>2382.14</v>
      </c>
      <c r="P481" s="53">
        <v>0</v>
      </c>
      <c r="Q481" s="53">
        <v>7712.08</v>
      </c>
      <c r="R481" s="53">
        <v>0</v>
      </c>
      <c r="S481" s="53">
        <v>-688.04</v>
      </c>
      <c r="T481" s="53">
        <v>0</v>
      </c>
      <c r="U481" s="51"/>
      <c r="V481" s="53">
        <v>15501.22</v>
      </c>
      <c r="W481" s="51"/>
      <c r="X481" s="51"/>
      <c r="Y481" s="51"/>
      <c r="Z481" s="51"/>
      <c r="AA481" s="51"/>
      <c r="AB481" s="51"/>
      <c r="AC481" s="51"/>
      <c r="AD481" s="51"/>
      <c r="AE481" s="51" t="s">
        <v>2609</v>
      </c>
    </row>
    <row r="482" spans="1:31" x14ac:dyDescent="0.2">
      <c r="A482" s="51" t="s">
        <v>3438</v>
      </c>
      <c r="B482" s="53">
        <v>3660.88</v>
      </c>
      <c r="C482" s="53">
        <v>0</v>
      </c>
      <c r="D482" s="53">
        <v>0</v>
      </c>
      <c r="E482" s="53">
        <v>0</v>
      </c>
      <c r="F482" s="53">
        <v>0</v>
      </c>
      <c r="G482" s="53">
        <v>0</v>
      </c>
      <c r="H482" s="53">
        <v>0</v>
      </c>
      <c r="I482" s="53">
        <v>0</v>
      </c>
      <c r="J482" s="53">
        <v>0</v>
      </c>
      <c r="K482" s="53">
        <v>2346.36</v>
      </c>
      <c r="L482" s="53">
        <v>0</v>
      </c>
      <c r="M482" s="53">
        <v>0</v>
      </c>
      <c r="N482" s="53">
        <v>0</v>
      </c>
      <c r="O482" s="53">
        <v>10176.44</v>
      </c>
      <c r="P482" s="53">
        <v>5997.75</v>
      </c>
      <c r="Q482" s="53">
        <v>0</v>
      </c>
      <c r="R482" s="53">
        <v>12344.71</v>
      </c>
      <c r="S482" s="53">
        <v>0</v>
      </c>
      <c r="T482" s="53">
        <v>0</v>
      </c>
      <c r="U482" s="51"/>
      <c r="V482" s="53">
        <v>19329.439999999999</v>
      </c>
      <c r="W482" s="51"/>
      <c r="X482" s="51"/>
      <c r="Y482" s="51"/>
      <c r="Z482" s="51"/>
      <c r="AA482" s="51"/>
      <c r="AB482" s="51"/>
      <c r="AC482" s="51"/>
      <c r="AD482" s="51"/>
      <c r="AE482" s="51" t="s">
        <v>2609</v>
      </c>
    </row>
    <row r="483" spans="1:31" x14ac:dyDescent="0.2">
      <c r="A483" s="51" t="s">
        <v>3443</v>
      </c>
      <c r="B483" s="53">
        <v>0</v>
      </c>
      <c r="C483" s="53">
        <v>0</v>
      </c>
      <c r="D483" s="53">
        <v>23233.06</v>
      </c>
      <c r="E483" s="53">
        <v>202.86</v>
      </c>
      <c r="F483" s="53">
        <v>0</v>
      </c>
      <c r="G483" s="53">
        <v>0</v>
      </c>
      <c r="H483" s="53">
        <v>0</v>
      </c>
      <c r="I483" s="53">
        <v>1320.05</v>
      </c>
      <c r="J483" s="53">
        <v>0</v>
      </c>
      <c r="K483" s="53">
        <v>0</v>
      </c>
      <c r="L483" s="53">
        <v>8644.74</v>
      </c>
      <c r="M483" s="53">
        <v>1257.96</v>
      </c>
      <c r="N483" s="53">
        <v>14910.38</v>
      </c>
      <c r="O483" s="53">
        <v>11285.7</v>
      </c>
      <c r="P483" s="53">
        <v>0</v>
      </c>
      <c r="Q483" s="53">
        <v>0</v>
      </c>
      <c r="R483" s="53">
        <v>0</v>
      </c>
      <c r="S483" s="53">
        <v>0</v>
      </c>
      <c r="T483" s="53">
        <v>0</v>
      </c>
      <c r="U483" s="51"/>
      <c r="V483" s="53">
        <v>4771.29</v>
      </c>
      <c r="W483" s="51"/>
      <c r="X483" s="51"/>
      <c r="Y483" s="51"/>
      <c r="Z483" s="51"/>
      <c r="AA483" s="51"/>
      <c r="AB483" s="51"/>
      <c r="AC483" s="51"/>
      <c r="AD483" s="51"/>
      <c r="AE483" s="51" t="s">
        <v>2609</v>
      </c>
    </row>
    <row r="484" spans="1:31" x14ac:dyDescent="0.2">
      <c r="A484" s="51" t="s">
        <v>3447</v>
      </c>
      <c r="B484" s="53">
        <v>0</v>
      </c>
      <c r="C484" s="53">
        <v>0</v>
      </c>
      <c r="D484" s="53">
        <v>0</v>
      </c>
      <c r="E484" s="53">
        <v>0</v>
      </c>
      <c r="F484" s="53">
        <v>0</v>
      </c>
      <c r="G484" s="53">
        <v>0</v>
      </c>
      <c r="H484" s="53">
        <v>0</v>
      </c>
      <c r="I484" s="53">
        <v>0</v>
      </c>
      <c r="J484" s="53">
        <v>0</v>
      </c>
      <c r="K484" s="53">
        <v>0</v>
      </c>
      <c r="L484" s="53">
        <v>0</v>
      </c>
      <c r="M484" s="53">
        <v>0</v>
      </c>
      <c r="N484" s="53">
        <v>0</v>
      </c>
      <c r="O484" s="53">
        <v>0</v>
      </c>
      <c r="P484" s="53">
        <v>0</v>
      </c>
      <c r="Q484" s="53">
        <v>0</v>
      </c>
      <c r="R484" s="53">
        <v>0</v>
      </c>
      <c r="S484" s="53">
        <v>56097.5</v>
      </c>
      <c r="T484" s="53">
        <v>0</v>
      </c>
      <c r="U484" s="51"/>
      <c r="V484" s="53">
        <v>64136</v>
      </c>
      <c r="W484" s="51"/>
      <c r="X484" s="51"/>
      <c r="Y484" s="51"/>
      <c r="Z484" s="51"/>
      <c r="AA484" s="51"/>
      <c r="AB484" s="51"/>
      <c r="AC484" s="51"/>
      <c r="AD484" s="51"/>
      <c r="AE484" s="51" t="s">
        <v>2609</v>
      </c>
    </row>
    <row r="485" spans="1:31" x14ac:dyDescent="0.2">
      <c r="A485" s="51" t="s">
        <v>3451</v>
      </c>
      <c r="B485" s="53">
        <v>0</v>
      </c>
      <c r="C485" s="53">
        <v>0</v>
      </c>
      <c r="D485" s="53">
        <v>0</v>
      </c>
      <c r="E485" s="53">
        <v>0</v>
      </c>
      <c r="F485" s="53">
        <v>0</v>
      </c>
      <c r="G485" s="53">
        <v>0</v>
      </c>
      <c r="H485" s="53">
        <v>0</v>
      </c>
      <c r="I485" s="53">
        <v>2060.92</v>
      </c>
      <c r="J485" s="53">
        <v>0</v>
      </c>
      <c r="K485" s="53">
        <v>0</v>
      </c>
      <c r="L485" s="53">
        <v>9154.3700000000008</v>
      </c>
      <c r="M485" s="53">
        <v>1785.18</v>
      </c>
      <c r="N485" s="53">
        <v>0</v>
      </c>
      <c r="O485" s="53">
        <v>4794.95</v>
      </c>
      <c r="P485" s="53">
        <v>0</v>
      </c>
      <c r="Q485" s="53">
        <v>0</v>
      </c>
      <c r="R485" s="53">
        <v>19992.490000000002</v>
      </c>
      <c r="S485" s="53">
        <v>0</v>
      </c>
      <c r="T485" s="53">
        <v>0</v>
      </c>
      <c r="U485" s="51"/>
      <c r="V485" s="53">
        <v>26629.62</v>
      </c>
      <c r="W485" s="51"/>
      <c r="X485" s="51"/>
      <c r="Y485" s="51"/>
      <c r="Z485" s="51"/>
      <c r="AA485" s="51"/>
      <c r="AB485" s="51"/>
      <c r="AC485" s="51"/>
      <c r="AD485" s="51"/>
      <c r="AE485" s="51" t="s">
        <v>2609</v>
      </c>
    </row>
    <row r="486" spans="1:31" x14ac:dyDescent="0.2">
      <c r="A486" s="51" t="s">
        <v>3465</v>
      </c>
      <c r="B486" s="53">
        <v>0</v>
      </c>
      <c r="C486" s="53">
        <v>1526.57</v>
      </c>
      <c r="D486" s="53">
        <v>0</v>
      </c>
      <c r="E486" s="53">
        <v>0</v>
      </c>
      <c r="F486" s="53">
        <v>16753.05</v>
      </c>
      <c r="G486" s="53">
        <v>0</v>
      </c>
      <c r="H486" s="53">
        <v>0</v>
      </c>
      <c r="I486" s="53">
        <v>0</v>
      </c>
      <c r="J486" s="53">
        <v>0</v>
      </c>
      <c r="K486" s="53">
        <v>5274.4</v>
      </c>
      <c r="L486" s="53">
        <v>0</v>
      </c>
      <c r="M486" s="53">
        <v>0</v>
      </c>
      <c r="N486" s="53">
        <v>4241.1499999999996</v>
      </c>
      <c r="O486" s="53">
        <v>8556.1200000000008</v>
      </c>
      <c r="P486" s="53">
        <v>2229.92</v>
      </c>
      <c r="Q486" s="53">
        <v>3567.98</v>
      </c>
      <c r="R486" s="53">
        <v>3267.19</v>
      </c>
      <c r="S486" s="53">
        <v>0</v>
      </c>
      <c r="T486" s="53">
        <v>6840.42</v>
      </c>
      <c r="U486" s="51"/>
      <c r="V486" s="51"/>
      <c r="W486" s="51"/>
      <c r="X486" s="51"/>
      <c r="Y486" s="51"/>
      <c r="Z486" s="51"/>
      <c r="AA486" s="51"/>
      <c r="AB486" s="51"/>
      <c r="AC486" s="51"/>
      <c r="AD486" s="51"/>
      <c r="AE486" s="51" t="s">
        <v>2609</v>
      </c>
    </row>
    <row r="487" spans="1:31" x14ac:dyDescent="0.2">
      <c r="A487" s="51" t="s">
        <v>3469</v>
      </c>
      <c r="B487" s="53">
        <v>0</v>
      </c>
      <c r="C487" s="53">
        <v>0</v>
      </c>
      <c r="D487" s="53">
        <v>0</v>
      </c>
      <c r="E487" s="53">
        <v>29311.56</v>
      </c>
      <c r="F487" s="53">
        <v>0</v>
      </c>
      <c r="G487" s="53">
        <v>0</v>
      </c>
      <c r="H487" s="53">
        <v>0</v>
      </c>
      <c r="I487" s="53">
        <v>0</v>
      </c>
      <c r="J487" s="53">
        <v>0</v>
      </c>
      <c r="K487" s="53">
        <v>1689.71</v>
      </c>
      <c r="L487" s="53">
        <v>1147.94</v>
      </c>
      <c r="M487" s="53">
        <v>0</v>
      </c>
      <c r="N487" s="53">
        <v>21165.65</v>
      </c>
      <c r="O487" s="53">
        <v>0</v>
      </c>
      <c r="P487" s="53">
        <v>0</v>
      </c>
      <c r="Q487" s="53">
        <v>2120.58</v>
      </c>
      <c r="R487" s="53">
        <v>3035.86</v>
      </c>
      <c r="S487" s="53">
        <v>0</v>
      </c>
      <c r="T487" s="53">
        <v>4448.16</v>
      </c>
      <c r="U487" s="51"/>
      <c r="V487" s="51"/>
      <c r="W487" s="51"/>
      <c r="X487" s="51"/>
      <c r="Y487" s="51"/>
      <c r="Z487" s="51"/>
      <c r="AA487" s="51"/>
      <c r="AB487" s="51"/>
      <c r="AC487" s="51"/>
      <c r="AD487" s="51"/>
      <c r="AE487" s="51" t="s">
        <v>2609</v>
      </c>
    </row>
    <row r="488" spans="1:31" x14ac:dyDescent="0.2">
      <c r="A488" s="51" t="s">
        <v>3473</v>
      </c>
      <c r="B488" s="53">
        <v>0</v>
      </c>
      <c r="C488" s="53">
        <v>0</v>
      </c>
      <c r="D488" s="53">
        <v>0</v>
      </c>
      <c r="E488" s="53">
        <v>7919.99</v>
      </c>
      <c r="F488" s="53">
        <v>0</v>
      </c>
      <c r="G488" s="53">
        <v>0</v>
      </c>
      <c r="H488" s="53">
        <v>0</v>
      </c>
      <c r="I488" s="53">
        <v>6599.99</v>
      </c>
      <c r="J488" s="53">
        <v>5146.68</v>
      </c>
      <c r="K488" s="53">
        <v>0</v>
      </c>
      <c r="L488" s="53">
        <v>0</v>
      </c>
      <c r="M488" s="53">
        <v>0</v>
      </c>
      <c r="N488" s="53">
        <v>0</v>
      </c>
      <c r="O488" s="53">
        <v>15904.32</v>
      </c>
      <c r="P488" s="53">
        <v>9488.49</v>
      </c>
      <c r="Q488" s="53">
        <v>706.59</v>
      </c>
      <c r="R488" s="53">
        <v>3955.41</v>
      </c>
      <c r="S488" s="53">
        <v>0</v>
      </c>
      <c r="T488" s="53">
        <v>3972.73</v>
      </c>
      <c r="U488" s="51"/>
      <c r="V488" s="51"/>
      <c r="W488" s="51"/>
      <c r="X488" s="51"/>
      <c r="Y488" s="51"/>
      <c r="Z488" s="51"/>
      <c r="AA488" s="51"/>
      <c r="AB488" s="51"/>
      <c r="AC488" s="51"/>
      <c r="AD488" s="51"/>
      <c r="AE488" s="51" t="s">
        <v>2609</v>
      </c>
    </row>
    <row r="489" spans="1:31" x14ac:dyDescent="0.2">
      <c r="A489" s="51" t="s">
        <v>3477</v>
      </c>
      <c r="B489" s="53">
        <v>0</v>
      </c>
      <c r="C489" s="53">
        <v>0</v>
      </c>
      <c r="D489" s="53">
        <v>0</v>
      </c>
      <c r="E489" s="53">
        <v>0</v>
      </c>
      <c r="F489" s="53">
        <v>0</v>
      </c>
      <c r="G489" s="53">
        <v>0</v>
      </c>
      <c r="H489" s="53">
        <v>0</v>
      </c>
      <c r="I489" s="53">
        <v>0</v>
      </c>
      <c r="J489" s="53">
        <v>0</v>
      </c>
      <c r="K489" s="53">
        <v>0</v>
      </c>
      <c r="L489" s="53">
        <v>0</v>
      </c>
      <c r="M489" s="53">
        <v>0</v>
      </c>
      <c r="N489" s="53">
        <v>0</v>
      </c>
      <c r="O489" s="53">
        <v>0</v>
      </c>
      <c r="P489" s="53">
        <v>0</v>
      </c>
      <c r="Q489" s="53">
        <v>0</v>
      </c>
      <c r="R489" s="53">
        <v>0</v>
      </c>
      <c r="S489" s="53">
        <v>0</v>
      </c>
      <c r="T489" s="53">
        <v>7750.04</v>
      </c>
      <c r="U489" s="51"/>
      <c r="V489" s="51"/>
      <c r="W489" s="51"/>
      <c r="X489" s="51"/>
      <c r="Y489" s="51"/>
      <c r="Z489" s="51"/>
      <c r="AA489" s="51"/>
      <c r="AB489" s="51"/>
      <c r="AC489" s="51"/>
      <c r="AD489" s="51"/>
      <c r="AE489" s="51" t="s">
        <v>2609</v>
      </c>
    </row>
    <row r="490" spans="1:31" x14ac:dyDescent="0.2">
      <c r="A490" s="51" t="s">
        <v>3481</v>
      </c>
      <c r="B490" s="53">
        <v>0</v>
      </c>
      <c r="C490" s="53">
        <v>0</v>
      </c>
      <c r="D490" s="53">
        <v>0</v>
      </c>
      <c r="E490" s="53">
        <v>0</v>
      </c>
      <c r="F490" s="53">
        <v>0</v>
      </c>
      <c r="G490" s="53">
        <v>0</v>
      </c>
      <c r="H490" s="53">
        <v>0</v>
      </c>
      <c r="I490" s="53">
        <v>0</v>
      </c>
      <c r="J490" s="53">
        <v>688.48</v>
      </c>
      <c r="K490" s="53">
        <v>3406.12</v>
      </c>
      <c r="L490" s="53">
        <v>1900.76</v>
      </c>
      <c r="M490" s="53">
        <v>0</v>
      </c>
      <c r="N490" s="53">
        <v>0</v>
      </c>
      <c r="O490" s="53">
        <v>18239.75</v>
      </c>
      <c r="P490" s="53">
        <v>0</v>
      </c>
      <c r="Q490" s="53">
        <v>12050</v>
      </c>
      <c r="R490" s="53">
        <v>0</v>
      </c>
      <c r="S490" s="53">
        <v>0</v>
      </c>
      <c r="T490" s="53">
        <v>14116.5</v>
      </c>
      <c r="U490" s="51"/>
      <c r="V490" s="51"/>
      <c r="W490" s="51"/>
      <c r="X490" s="51"/>
      <c r="Y490" s="51"/>
      <c r="Z490" s="51"/>
      <c r="AA490" s="51"/>
      <c r="AB490" s="51"/>
      <c r="AC490" s="51"/>
      <c r="AD490" s="51"/>
      <c r="AE490" s="51" t="s">
        <v>2609</v>
      </c>
    </row>
    <row r="491" spans="1:31" x14ac:dyDescent="0.2">
      <c r="A491" s="51" t="s">
        <v>3488</v>
      </c>
      <c r="B491" s="53">
        <v>0</v>
      </c>
      <c r="C491" s="53">
        <v>0</v>
      </c>
      <c r="D491" s="53">
        <v>0</v>
      </c>
      <c r="E491" s="53">
        <v>0</v>
      </c>
      <c r="F491" s="53">
        <v>0</v>
      </c>
      <c r="G491" s="53">
        <v>0</v>
      </c>
      <c r="H491" s="53">
        <v>0</v>
      </c>
      <c r="I491" s="53">
        <v>0</v>
      </c>
      <c r="J491" s="53">
        <v>0</v>
      </c>
      <c r="K491" s="53">
        <v>0</v>
      </c>
      <c r="L491" s="53">
        <v>0</v>
      </c>
      <c r="M491" s="53">
        <v>0</v>
      </c>
      <c r="N491" s="53">
        <v>14115.12</v>
      </c>
      <c r="O491" s="53">
        <v>0</v>
      </c>
      <c r="P491" s="53">
        <v>0</v>
      </c>
      <c r="Q491" s="53">
        <v>0</v>
      </c>
      <c r="R491" s="53">
        <v>0</v>
      </c>
      <c r="S491" s="53">
        <v>0</v>
      </c>
      <c r="T491" s="53">
        <v>6881.55</v>
      </c>
      <c r="U491" s="51"/>
      <c r="V491" s="51"/>
      <c r="W491" s="51"/>
      <c r="X491" s="51"/>
      <c r="Y491" s="51"/>
      <c r="Z491" s="51"/>
      <c r="AA491" s="51"/>
      <c r="AB491" s="51"/>
      <c r="AC491" s="51"/>
      <c r="AD491" s="51"/>
      <c r="AE491" s="51" t="s">
        <v>2609</v>
      </c>
    </row>
    <row r="492" spans="1:31" x14ac:dyDescent="0.2">
      <c r="A492" s="51" t="s">
        <v>3491</v>
      </c>
      <c r="B492" s="53">
        <v>10252.81</v>
      </c>
      <c r="C492" s="53">
        <v>0</v>
      </c>
      <c r="D492" s="53">
        <v>0</v>
      </c>
      <c r="E492" s="53">
        <v>14781.1</v>
      </c>
      <c r="F492" s="53">
        <v>0</v>
      </c>
      <c r="G492" s="53">
        <v>0</v>
      </c>
      <c r="H492" s="53">
        <v>0</v>
      </c>
      <c r="I492" s="53">
        <v>3159.23</v>
      </c>
      <c r="J492" s="53">
        <v>0</v>
      </c>
      <c r="K492" s="53">
        <v>1322.19</v>
      </c>
      <c r="L492" s="53">
        <v>0</v>
      </c>
      <c r="M492" s="53">
        <v>1595.56</v>
      </c>
      <c r="N492" s="53">
        <v>18533.990000000002</v>
      </c>
      <c r="O492" s="53">
        <v>6829.48</v>
      </c>
      <c r="P492" s="53">
        <v>11354.88</v>
      </c>
      <c r="Q492" s="53">
        <v>0</v>
      </c>
      <c r="R492" s="53">
        <v>6447.44</v>
      </c>
      <c r="S492" s="53">
        <v>0</v>
      </c>
      <c r="T492" s="53">
        <v>7584.65</v>
      </c>
      <c r="U492" s="51"/>
      <c r="V492" s="51"/>
      <c r="W492" s="51"/>
      <c r="X492" s="51"/>
      <c r="Y492" s="51"/>
      <c r="Z492" s="51"/>
      <c r="AA492" s="51"/>
      <c r="AB492" s="51"/>
      <c r="AC492" s="51"/>
      <c r="AD492" s="51"/>
      <c r="AE492" s="51" t="s">
        <v>2609</v>
      </c>
    </row>
    <row r="493" spans="1:31" x14ac:dyDescent="0.2">
      <c r="A493" s="51" t="s">
        <v>3501</v>
      </c>
      <c r="B493" s="53">
        <v>0</v>
      </c>
      <c r="C493" s="53">
        <v>0</v>
      </c>
      <c r="D493" s="53">
        <v>0</v>
      </c>
      <c r="E493" s="53">
        <v>31076.82</v>
      </c>
      <c r="F493" s="53">
        <v>0</v>
      </c>
      <c r="G493" s="53">
        <v>0</v>
      </c>
      <c r="H493" s="53">
        <v>0</v>
      </c>
      <c r="I493" s="53">
        <v>3156.25</v>
      </c>
      <c r="J493" s="53">
        <v>0</v>
      </c>
      <c r="K493" s="53">
        <v>0</v>
      </c>
      <c r="L493" s="53">
        <v>4977.05</v>
      </c>
      <c r="M493" s="53">
        <v>0</v>
      </c>
      <c r="N493" s="53">
        <v>0</v>
      </c>
      <c r="O493" s="53">
        <v>0</v>
      </c>
      <c r="P493" s="53">
        <v>6778.02</v>
      </c>
      <c r="Q493" s="53">
        <v>0</v>
      </c>
      <c r="R493" s="53">
        <v>0</v>
      </c>
      <c r="S493" s="53">
        <v>57129.05</v>
      </c>
      <c r="T493" s="51"/>
      <c r="U493" s="51"/>
      <c r="V493" s="51"/>
      <c r="W493" s="51"/>
      <c r="X493" s="51"/>
      <c r="Y493" s="51"/>
      <c r="Z493" s="51"/>
      <c r="AA493" s="51"/>
      <c r="AB493" s="51"/>
      <c r="AC493" s="51"/>
      <c r="AD493" s="51"/>
      <c r="AE493" s="51" t="s">
        <v>2609</v>
      </c>
    </row>
    <row r="494" spans="1:31" x14ac:dyDescent="0.2">
      <c r="A494" s="51" t="s">
        <v>3497</v>
      </c>
      <c r="B494" s="53">
        <v>0</v>
      </c>
      <c r="C494" s="53">
        <v>7510.39</v>
      </c>
      <c r="D494" s="53">
        <v>0</v>
      </c>
      <c r="E494" s="53">
        <v>0</v>
      </c>
      <c r="F494" s="53">
        <v>11205.55</v>
      </c>
      <c r="G494" s="53">
        <v>0</v>
      </c>
      <c r="H494" s="53">
        <v>0</v>
      </c>
      <c r="I494" s="53">
        <v>0</v>
      </c>
      <c r="J494" s="53">
        <v>0</v>
      </c>
      <c r="K494" s="53">
        <v>2297.02</v>
      </c>
      <c r="L494" s="53">
        <v>1256.94</v>
      </c>
      <c r="M494" s="53">
        <v>0</v>
      </c>
      <c r="N494" s="53">
        <v>7224.05</v>
      </c>
      <c r="O494" s="53">
        <v>0</v>
      </c>
      <c r="P494" s="53">
        <v>0</v>
      </c>
      <c r="Q494" s="53">
        <v>21866.49</v>
      </c>
      <c r="R494" s="53">
        <v>100</v>
      </c>
      <c r="S494" s="53">
        <v>7156.08</v>
      </c>
      <c r="T494" s="51"/>
      <c r="U494" s="51"/>
      <c r="V494" s="51"/>
      <c r="W494" s="51"/>
      <c r="X494" s="51"/>
      <c r="Y494" s="51"/>
      <c r="Z494" s="51"/>
      <c r="AA494" s="51"/>
      <c r="AB494" s="51"/>
      <c r="AC494" s="51"/>
      <c r="AD494" s="51"/>
      <c r="AE494" s="51" t="s">
        <v>2609</v>
      </c>
    </row>
    <row r="495" spans="1:31" x14ac:dyDescent="0.2">
      <c r="A495" s="51" t="s">
        <v>3498</v>
      </c>
      <c r="B495" s="53">
        <v>0</v>
      </c>
      <c r="C495" s="53">
        <v>8449.57</v>
      </c>
      <c r="D495" s="53">
        <v>0</v>
      </c>
      <c r="E495" s="53">
        <v>3696.22</v>
      </c>
      <c r="F495" s="53">
        <v>2365.9299999999998</v>
      </c>
      <c r="G495" s="53">
        <v>0</v>
      </c>
      <c r="H495" s="53">
        <v>0</v>
      </c>
      <c r="I495" s="53">
        <v>0</v>
      </c>
      <c r="J495" s="53">
        <v>0</v>
      </c>
      <c r="K495" s="53">
        <v>2573.54</v>
      </c>
      <c r="L495" s="53">
        <v>0</v>
      </c>
      <c r="M495" s="53">
        <v>422.43</v>
      </c>
      <c r="N495" s="53">
        <v>8767.56</v>
      </c>
      <c r="O495" s="53">
        <v>6600</v>
      </c>
      <c r="P495" s="53">
        <v>8944.32</v>
      </c>
      <c r="Q495" s="53">
        <v>0</v>
      </c>
      <c r="R495" s="53">
        <v>9564.42</v>
      </c>
      <c r="S495" s="53">
        <v>5259.46</v>
      </c>
      <c r="T495" s="51"/>
      <c r="U495" s="51"/>
      <c r="V495" s="51"/>
      <c r="W495" s="51"/>
      <c r="X495" s="51"/>
      <c r="Y495" s="51"/>
      <c r="Z495" s="51"/>
      <c r="AA495" s="51"/>
      <c r="AB495" s="51"/>
      <c r="AC495" s="51"/>
      <c r="AD495" s="51"/>
      <c r="AE495" s="51" t="s">
        <v>2609</v>
      </c>
    </row>
    <row r="496" spans="1:31" x14ac:dyDescent="0.2">
      <c r="A496" s="51" t="s">
        <v>3514</v>
      </c>
      <c r="B496" s="53">
        <v>0</v>
      </c>
      <c r="C496" s="53">
        <v>0</v>
      </c>
      <c r="D496" s="53">
        <v>0</v>
      </c>
      <c r="E496" s="53">
        <v>0</v>
      </c>
      <c r="F496" s="53">
        <v>0</v>
      </c>
      <c r="G496" s="53">
        <v>0</v>
      </c>
      <c r="H496" s="53">
        <v>0</v>
      </c>
      <c r="I496" s="53">
        <v>0</v>
      </c>
      <c r="J496" s="53">
        <v>0</v>
      </c>
      <c r="K496" s="53">
        <v>0</v>
      </c>
      <c r="L496" s="53">
        <v>0</v>
      </c>
      <c r="M496" s="53">
        <v>17249.46</v>
      </c>
      <c r="N496" s="53">
        <v>0</v>
      </c>
      <c r="O496" s="53">
        <v>0</v>
      </c>
      <c r="P496" s="53">
        <v>0</v>
      </c>
      <c r="Q496" s="53">
        <v>0</v>
      </c>
      <c r="R496" s="53">
        <v>87098.59</v>
      </c>
      <c r="S496" s="51"/>
      <c r="T496" s="51"/>
      <c r="U496" s="51"/>
      <c r="V496" s="51"/>
      <c r="W496" s="51"/>
      <c r="X496" s="51"/>
      <c r="Y496" s="51"/>
      <c r="Z496" s="51"/>
      <c r="AA496" s="51"/>
      <c r="AB496" s="51"/>
      <c r="AC496" s="51"/>
      <c r="AD496" s="51"/>
      <c r="AE496" s="51" t="s">
        <v>2609</v>
      </c>
    </row>
    <row r="497" spans="1:31" x14ac:dyDescent="0.2">
      <c r="A497" s="51" t="s">
        <v>3580</v>
      </c>
      <c r="B497" s="53">
        <v>2277.83</v>
      </c>
      <c r="C497" s="53">
        <v>0</v>
      </c>
      <c r="D497" s="53">
        <v>0</v>
      </c>
      <c r="E497" s="53">
        <v>9643.24</v>
      </c>
      <c r="F497" s="53">
        <v>11362.85</v>
      </c>
      <c r="G497" s="53">
        <v>0</v>
      </c>
      <c r="H497" s="53">
        <v>1888.99</v>
      </c>
      <c r="I497" s="53">
        <v>3255.11</v>
      </c>
      <c r="J497" s="53">
        <v>0</v>
      </c>
      <c r="K497" s="53">
        <v>3440.46</v>
      </c>
      <c r="L497" s="51"/>
      <c r="M497" s="51"/>
      <c r="N497" s="51"/>
      <c r="O497" s="51"/>
      <c r="P497" s="51"/>
      <c r="Q497" s="51"/>
      <c r="R497" s="51"/>
      <c r="S497" s="51"/>
      <c r="T497" s="51"/>
      <c r="U497" s="51"/>
      <c r="V497" s="51"/>
      <c r="W497" s="51"/>
      <c r="X497" s="51"/>
      <c r="Y497" s="51"/>
      <c r="Z497" s="51"/>
      <c r="AA497" s="51"/>
      <c r="AB497" s="51"/>
      <c r="AC497" s="51"/>
      <c r="AD497" s="51"/>
      <c r="AE497" s="51" t="s">
        <v>2609</v>
      </c>
    </row>
    <row r="498" spans="1:31" x14ac:dyDescent="0.2">
      <c r="A498" s="51" t="s">
        <v>3680</v>
      </c>
      <c r="B498" s="53">
        <v>0</v>
      </c>
      <c r="C498" s="53">
        <v>0</v>
      </c>
      <c r="D498" s="53">
        <v>0</v>
      </c>
      <c r="E498" s="53">
        <v>0</v>
      </c>
      <c r="F498" s="53">
        <v>0</v>
      </c>
      <c r="G498" s="53">
        <v>0</v>
      </c>
      <c r="H498" s="53">
        <v>0</v>
      </c>
      <c r="I498" s="53">
        <v>0</v>
      </c>
      <c r="J498" s="53">
        <v>1694.79</v>
      </c>
      <c r="K498" s="53">
        <v>21157.7</v>
      </c>
      <c r="L498" s="51"/>
      <c r="M498" s="51"/>
      <c r="N498" s="51"/>
      <c r="O498" s="51"/>
      <c r="P498" s="51"/>
      <c r="Q498" s="51"/>
      <c r="R498" s="51"/>
      <c r="S498" s="51"/>
      <c r="T498" s="51"/>
      <c r="U498" s="51"/>
      <c r="V498" s="51"/>
      <c r="W498" s="51"/>
      <c r="X498" s="51"/>
      <c r="Y498" s="51"/>
      <c r="Z498" s="51"/>
      <c r="AA498" s="51"/>
      <c r="AB498" s="51"/>
      <c r="AC498" s="51"/>
      <c r="AD498" s="51"/>
      <c r="AE498" s="51" t="s">
        <v>2609</v>
      </c>
    </row>
    <row r="499" spans="1:31" x14ac:dyDescent="0.2">
      <c r="A499" s="51" t="s">
        <v>3795</v>
      </c>
      <c r="B499" s="53">
        <v>0</v>
      </c>
      <c r="C499" s="53">
        <v>0</v>
      </c>
      <c r="D499" s="53">
        <v>0</v>
      </c>
      <c r="E499" s="53">
        <v>0</v>
      </c>
      <c r="F499" s="53">
        <v>0</v>
      </c>
      <c r="G499" s="53">
        <v>0</v>
      </c>
      <c r="H499" s="53">
        <v>13253.62</v>
      </c>
      <c r="I499" s="53">
        <v>13253.58</v>
      </c>
      <c r="J499" s="53">
        <v>0</v>
      </c>
      <c r="K499" s="51"/>
      <c r="L499" s="51"/>
      <c r="M499" s="51"/>
      <c r="N499" s="51"/>
      <c r="O499" s="51"/>
      <c r="P499" s="51"/>
      <c r="Q499" s="51"/>
      <c r="R499" s="51"/>
      <c r="S499" s="51"/>
      <c r="T499" s="51"/>
      <c r="U499" s="51"/>
      <c r="V499" s="51"/>
      <c r="W499" s="51"/>
      <c r="X499" s="51"/>
      <c r="Y499" s="51"/>
      <c r="Z499" s="51"/>
      <c r="AA499" s="51"/>
      <c r="AB499" s="51"/>
      <c r="AC499" s="51"/>
      <c r="AD499" s="51"/>
      <c r="AE499" s="51" t="s">
        <v>2609</v>
      </c>
    </row>
    <row r="500" spans="1:31" x14ac:dyDescent="0.2">
      <c r="A500" s="51" t="s">
        <v>3560</v>
      </c>
      <c r="B500" s="53">
        <v>0</v>
      </c>
      <c r="C500" s="53">
        <v>4435.47</v>
      </c>
      <c r="D500" s="53">
        <v>0</v>
      </c>
      <c r="E500" s="53">
        <v>7644.43</v>
      </c>
      <c r="F500" s="53">
        <v>0</v>
      </c>
      <c r="G500" s="53">
        <v>0</v>
      </c>
      <c r="H500" s="53">
        <v>0</v>
      </c>
      <c r="I500" s="53">
        <v>1765.29</v>
      </c>
      <c r="J500" s="53">
        <v>6636.14</v>
      </c>
      <c r="K500" s="51"/>
      <c r="L500" s="51"/>
      <c r="M500" s="51"/>
      <c r="N500" s="51"/>
      <c r="O500" s="51"/>
      <c r="P500" s="51"/>
      <c r="Q500" s="51"/>
      <c r="R500" s="51"/>
      <c r="S500" s="51"/>
      <c r="T500" s="51"/>
      <c r="U500" s="51"/>
      <c r="V500" s="51"/>
      <c r="W500" s="51"/>
      <c r="X500" s="51"/>
      <c r="Y500" s="51"/>
      <c r="Z500" s="51"/>
      <c r="AA500" s="51"/>
      <c r="AB500" s="51"/>
      <c r="AC500" s="51"/>
      <c r="AD500" s="51"/>
      <c r="AE500" s="51" t="s">
        <v>2609</v>
      </c>
    </row>
    <row r="501" spans="1:31" x14ac:dyDescent="0.2">
      <c r="AE501" s="51" t="s">
        <v>2609</v>
      </c>
    </row>
    <row r="502" spans="1:31" x14ac:dyDescent="0.2">
      <c r="AE502" s="51" t="s">
        <v>2609</v>
      </c>
    </row>
    <row r="503" spans="1:31" x14ac:dyDescent="0.2">
      <c r="AE503" s="51" t="s">
        <v>2609</v>
      </c>
    </row>
    <row r="504" spans="1:31" x14ac:dyDescent="0.2">
      <c r="AE504" s="51" t="s">
        <v>2609</v>
      </c>
    </row>
    <row r="505" spans="1:31" x14ac:dyDescent="0.2">
      <c r="AE505" s="51" t="s">
        <v>2609</v>
      </c>
    </row>
    <row r="506" spans="1:31" x14ac:dyDescent="0.2">
      <c r="AE506" s="51" t="s">
        <v>2609</v>
      </c>
    </row>
    <row r="507" spans="1:31" x14ac:dyDescent="0.2">
      <c r="AE507" s="51" t="s">
        <v>2609</v>
      </c>
    </row>
    <row r="508" spans="1:31" x14ac:dyDescent="0.2">
      <c r="AE508" s="51" t="s">
        <v>2609</v>
      </c>
    </row>
    <row r="509" spans="1:31" x14ac:dyDescent="0.2">
      <c r="AE509" s="51" t="s">
        <v>2609</v>
      </c>
    </row>
    <row r="510" spans="1:31" x14ac:dyDescent="0.2">
      <c r="AE510" s="51" t="s">
        <v>2609</v>
      </c>
    </row>
    <row r="511" spans="1:31" x14ac:dyDescent="0.2">
      <c r="AE511" s="51" t="s">
        <v>2609</v>
      </c>
    </row>
    <row r="512" spans="1:31" x14ac:dyDescent="0.2">
      <c r="AE512" s="51" t="s">
        <v>2609</v>
      </c>
    </row>
    <row r="513" spans="31:31" x14ac:dyDescent="0.2">
      <c r="AE513" s="51" t="s">
        <v>2609</v>
      </c>
    </row>
    <row r="514" spans="31:31" x14ac:dyDescent="0.2">
      <c r="AE514" s="51" t="s">
        <v>2609</v>
      </c>
    </row>
    <row r="515" spans="31:31" x14ac:dyDescent="0.2">
      <c r="AE515" s="51" t="s">
        <v>2609</v>
      </c>
    </row>
    <row r="516" spans="31:31" x14ac:dyDescent="0.2">
      <c r="AE516" s="51" t="s">
        <v>2609</v>
      </c>
    </row>
    <row r="517" spans="31:31" x14ac:dyDescent="0.2">
      <c r="AE517" s="51" t="s">
        <v>2609</v>
      </c>
    </row>
    <row r="518" spans="31:31" x14ac:dyDescent="0.2">
      <c r="AE518" s="51" t="s">
        <v>2609</v>
      </c>
    </row>
    <row r="519" spans="31:31" x14ac:dyDescent="0.2">
      <c r="AE519" s="51" t="s">
        <v>2609</v>
      </c>
    </row>
    <row r="520" spans="31:31" x14ac:dyDescent="0.2">
      <c r="AE520" s="51" t="s">
        <v>2609</v>
      </c>
    </row>
    <row r="521" spans="31:31" x14ac:dyDescent="0.2">
      <c r="AE521" s="51" t="s">
        <v>2609</v>
      </c>
    </row>
    <row r="522" spans="31:31" x14ac:dyDescent="0.2">
      <c r="AE522" s="51" t="s">
        <v>2609</v>
      </c>
    </row>
    <row r="523" spans="31:31" x14ac:dyDescent="0.2">
      <c r="AE523" s="51" t="s">
        <v>2609</v>
      </c>
    </row>
    <row r="524" spans="31:31" x14ac:dyDescent="0.2">
      <c r="AE524" s="51" t="s">
        <v>2609</v>
      </c>
    </row>
    <row r="525" spans="31:31" x14ac:dyDescent="0.2">
      <c r="AE525" s="51" t="s">
        <v>2609</v>
      </c>
    </row>
    <row r="526" spans="31:31" x14ac:dyDescent="0.2">
      <c r="AE526" s="51" t="s">
        <v>2609</v>
      </c>
    </row>
    <row r="527" spans="31:31" x14ac:dyDescent="0.2">
      <c r="AE527" s="51" t="s">
        <v>2609</v>
      </c>
    </row>
    <row r="528" spans="31:31" x14ac:dyDescent="0.2">
      <c r="AE528" s="51" t="s">
        <v>2609</v>
      </c>
    </row>
    <row r="529" spans="31:31" x14ac:dyDescent="0.2">
      <c r="AE529" s="51" t="s">
        <v>2609</v>
      </c>
    </row>
    <row r="530" spans="31:31" x14ac:dyDescent="0.2">
      <c r="AE530" s="51" t="s">
        <v>2609</v>
      </c>
    </row>
    <row r="531" spans="31:31" x14ac:dyDescent="0.2">
      <c r="AE531" s="51" t="s">
        <v>2609</v>
      </c>
    </row>
    <row r="532" spans="31:31" x14ac:dyDescent="0.2">
      <c r="AE532" s="51" t="s">
        <v>2609</v>
      </c>
    </row>
    <row r="533" spans="31:31" x14ac:dyDescent="0.2">
      <c r="AE533" s="51" t="s">
        <v>2609</v>
      </c>
    </row>
    <row r="534" spans="31:31" x14ac:dyDescent="0.2">
      <c r="AE534" s="51" t="s">
        <v>2609</v>
      </c>
    </row>
    <row r="535" spans="31:31" x14ac:dyDescent="0.2">
      <c r="AE535" s="51" t="s">
        <v>2609</v>
      </c>
    </row>
    <row r="536" spans="31:31" x14ac:dyDescent="0.2">
      <c r="AE536" s="51" t="s">
        <v>2609</v>
      </c>
    </row>
    <row r="537" spans="31:31" x14ac:dyDescent="0.2">
      <c r="AE537" s="51" t="s">
        <v>2609</v>
      </c>
    </row>
    <row r="538" spans="31:31" x14ac:dyDescent="0.2">
      <c r="AE538" s="51" t="s">
        <v>2609</v>
      </c>
    </row>
    <row r="539" spans="31:31" x14ac:dyDescent="0.2">
      <c r="AE539" s="51" t="s">
        <v>2609</v>
      </c>
    </row>
    <row r="540" spans="31:31" x14ac:dyDescent="0.2">
      <c r="AE540" s="51" t="s">
        <v>2609</v>
      </c>
    </row>
    <row r="541" spans="31:31" x14ac:dyDescent="0.2">
      <c r="AE541" s="51" t="s">
        <v>2609</v>
      </c>
    </row>
    <row r="542" spans="31:31" x14ac:dyDescent="0.2">
      <c r="AE542" s="51" t="s">
        <v>2609</v>
      </c>
    </row>
    <row r="543" spans="31:31" x14ac:dyDescent="0.2">
      <c r="AE543" s="51" t="s">
        <v>2609</v>
      </c>
    </row>
    <row r="544" spans="31:31" x14ac:dyDescent="0.2">
      <c r="AE544" s="51" t="s">
        <v>2609</v>
      </c>
    </row>
    <row r="545" spans="31:31" x14ac:dyDescent="0.2">
      <c r="AE545" s="51" t="s">
        <v>2609</v>
      </c>
    </row>
    <row r="546" spans="31:31" x14ac:dyDescent="0.2">
      <c r="AE546" s="51" t="s">
        <v>2609</v>
      </c>
    </row>
    <row r="547" spans="31:31" x14ac:dyDescent="0.2">
      <c r="AE547" s="51" t="s">
        <v>2609</v>
      </c>
    </row>
    <row r="548" spans="31:31" x14ac:dyDescent="0.2">
      <c r="AE548" s="51" t="s">
        <v>2609</v>
      </c>
    </row>
    <row r="549" spans="31:31" x14ac:dyDescent="0.2">
      <c r="AE549" s="51" t="s">
        <v>2609</v>
      </c>
    </row>
    <row r="550" spans="31:31" x14ac:dyDescent="0.2">
      <c r="AE550" s="51" t="s">
        <v>2609</v>
      </c>
    </row>
    <row r="551" spans="31:31" x14ac:dyDescent="0.2">
      <c r="AE551" s="51" t="s">
        <v>2609</v>
      </c>
    </row>
    <row r="552" spans="31:31" x14ac:dyDescent="0.2">
      <c r="AE552" s="51" t="s">
        <v>2609</v>
      </c>
    </row>
    <row r="553" spans="31:31" x14ac:dyDescent="0.2">
      <c r="AE553" s="51" t="s">
        <v>2609</v>
      </c>
    </row>
    <row r="554" spans="31:31" x14ac:dyDescent="0.2">
      <c r="AE554" s="51" t="s">
        <v>2609</v>
      </c>
    </row>
    <row r="555" spans="31:31" x14ac:dyDescent="0.2">
      <c r="AE555" s="51" t="s">
        <v>2609</v>
      </c>
    </row>
    <row r="556" spans="31:31" x14ac:dyDescent="0.2">
      <c r="AE556" s="51" t="s">
        <v>2609</v>
      </c>
    </row>
    <row r="557" spans="31:31" x14ac:dyDescent="0.2">
      <c r="AE557" s="51" t="s">
        <v>2609</v>
      </c>
    </row>
    <row r="558" spans="31:31" x14ac:dyDescent="0.2">
      <c r="AE558" s="51" t="s">
        <v>2609</v>
      </c>
    </row>
    <row r="559" spans="31:31" x14ac:dyDescent="0.2">
      <c r="AE559" s="51" t="s">
        <v>2609</v>
      </c>
    </row>
    <row r="560" spans="31:31" x14ac:dyDescent="0.2">
      <c r="AE560" s="51" t="s">
        <v>2609</v>
      </c>
    </row>
    <row r="561" spans="31:31" x14ac:dyDescent="0.2">
      <c r="AE561" s="51" t="s">
        <v>2609</v>
      </c>
    </row>
    <row r="562" spans="31:31" x14ac:dyDescent="0.2">
      <c r="AE562" s="51" t="s">
        <v>2609</v>
      </c>
    </row>
    <row r="563" spans="31:31" x14ac:dyDescent="0.2">
      <c r="AE563" s="51" t="s">
        <v>2609</v>
      </c>
    </row>
    <row r="564" spans="31:31" x14ac:dyDescent="0.2">
      <c r="AE564" s="51" t="s">
        <v>2609</v>
      </c>
    </row>
    <row r="565" spans="31:31" x14ac:dyDescent="0.2">
      <c r="AE565" s="51" t="s">
        <v>2609</v>
      </c>
    </row>
    <row r="566" spans="31:31" x14ac:dyDescent="0.2">
      <c r="AE566" s="51" t="s">
        <v>2609</v>
      </c>
    </row>
    <row r="567" spans="31:31" x14ac:dyDescent="0.2">
      <c r="AE567" s="51" t="s">
        <v>2609</v>
      </c>
    </row>
    <row r="568" spans="31:31" x14ac:dyDescent="0.2">
      <c r="AE568" s="51" t="s">
        <v>2609</v>
      </c>
    </row>
    <row r="569" spans="31:31" x14ac:dyDescent="0.2">
      <c r="AE569" s="51" t="s">
        <v>2609</v>
      </c>
    </row>
    <row r="570" spans="31:31" x14ac:dyDescent="0.2">
      <c r="AE570" s="51" t="s">
        <v>2609</v>
      </c>
    </row>
    <row r="571" spans="31:31" x14ac:dyDescent="0.2">
      <c r="AE571" s="51" t="s">
        <v>2609</v>
      </c>
    </row>
    <row r="572" spans="31:31" x14ac:dyDescent="0.2">
      <c r="AE572" s="51" t="s">
        <v>2609</v>
      </c>
    </row>
    <row r="573" spans="31:31" x14ac:dyDescent="0.2">
      <c r="AE573" s="51" t="s">
        <v>2609</v>
      </c>
    </row>
    <row r="574" spans="31:31" x14ac:dyDescent="0.2">
      <c r="AE574" s="51" t="s">
        <v>2609</v>
      </c>
    </row>
    <row r="575" spans="31:31" x14ac:dyDescent="0.2">
      <c r="AE575" s="51" t="s">
        <v>2609</v>
      </c>
    </row>
    <row r="576" spans="31:31" x14ac:dyDescent="0.2">
      <c r="AE576" s="51" t="s">
        <v>2609</v>
      </c>
    </row>
    <row r="577" spans="31:31" x14ac:dyDescent="0.2">
      <c r="AE577" s="51" t="s">
        <v>2609</v>
      </c>
    </row>
    <row r="578" spans="31:31" x14ac:dyDescent="0.2">
      <c r="AE578" s="51" t="s">
        <v>2609</v>
      </c>
    </row>
    <row r="579" spans="31:31" x14ac:dyDescent="0.2">
      <c r="AE579" s="51" t="s">
        <v>2609</v>
      </c>
    </row>
    <row r="580" spans="31:31" x14ac:dyDescent="0.2">
      <c r="AE580" s="51" t="s">
        <v>2609</v>
      </c>
    </row>
    <row r="581" spans="31:31" x14ac:dyDescent="0.2">
      <c r="AE581" s="51" t="s">
        <v>2609</v>
      </c>
    </row>
    <row r="582" spans="31:31" x14ac:dyDescent="0.2">
      <c r="AE582" s="51" t="s">
        <v>2609</v>
      </c>
    </row>
    <row r="583" spans="31:31" x14ac:dyDescent="0.2">
      <c r="AE583" s="51" t="s">
        <v>2609</v>
      </c>
    </row>
    <row r="584" spans="31:31" x14ac:dyDescent="0.2">
      <c r="AE584" s="51" t="s">
        <v>2609</v>
      </c>
    </row>
    <row r="585" spans="31:31" x14ac:dyDescent="0.2">
      <c r="AE585" s="51" t="s">
        <v>2609</v>
      </c>
    </row>
    <row r="586" spans="31:31" x14ac:dyDescent="0.2">
      <c r="AE586" s="51" t="s">
        <v>2609</v>
      </c>
    </row>
    <row r="587" spans="31:31" x14ac:dyDescent="0.2">
      <c r="AE587" s="51" t="s">
        <v>2609</v>
      </c>
    </row>
    <row r="588" spans="31:31" x14ac:dyDescent="0.2">
      <c r="AE588" s="51" t="s">
        <v>2609</v>
      </c>
    </row>
    <row r="589" spans="31:31" x14ac:dyDescent="0.2">
      <c r="AE589" s="51" t="s">
        <v>2609</v>
      </c>
    </row>
    <row r="590" spans="31:31" x14ac:dyDescent="0.2">
      <c r="AE590" s="51" t="s">
        <v>2609</v>
      </c>
    </row>
    <row r="591" spans="31:31" x14ac:dyDescent="0.2">
      <c r="AE591" s="51" t="s">
        <v>2609</v>
      </c>
    </row>
    <row r="592" spans="31:31" x14ac:dyDescent="0.2">
      <c r="AE592" s="51" t="s">
        <v>2609</v>
      </c>
    </row>
    <row r="593" spans="31:31" x14ac:dyDescent="0.2">
      <c r="AE593" s="51" t="s">
        <v>2609</v>
      </c>
    </row>
    <row r="594" spans="31:31" x14ac:dyDescent="0.2">
      <c r="AE594" s="51" t="s">
        <v>2609</v>
      </c>
    </row>
    <row r="595" spans="31:31" x14ac:dyDescent="0.2">
      <c r="AE595" s="51" t="s">
        <v>2609</v>
      </c>
    </row>
    <row r="596" spans="31:31" x14ac:dyDescent="0.2">
      <c r="AE596" s="51" t="s">
        <v>2609</v>
      </c>
    </row>
    <row r="597" spans="31:31" x14ac:dyDescent="0.2">
      <c r="AE597" s="51" t="s">
        <v>2609</v>
      </c>
    </row>
    <row r="598" spans="31:31" x14ac:dyDescent="0.2">
      <c r="AE598" s="51" t="s">
        <v>2609</v>
      </c>
    </row>
    <row r="599" spans="31:31" x14ac:dyDescent="0.2">
      <c r="AE599" s="51" t="s">
        <v>2609</v>
      </c>
    </row>
    <row r="600" spans="31:31" x14ac:dyDescent="0.2">
      <c r="AE600" s="51" t="s">
        <v>2609</v>
      </c>
    </row>
    <row r="601" spans="31:31" x14ac:dyDescent="0.2">
      <c r="AE601" s="51" t="s">
        <v>2609</v>
      </c>
    </row>
    <row r="602" spans="31:31" x14ac:dyDescent="0.2">
      <c r="AE602" s="51" t="s">
        <v>2609</v>
      </c>
    </row>
    <row r="603" spans="31:31" x14ac:dyDescent="0.2">
      <c r="AE603" s="51" t="s">
        <v>2609</v>
      </c>
    </row>
    <row r="604" spans="31:31" x14ac:dyDescent="0.2">
      <c r="AE604" s="51" t="s">
        <v>2609</v>
      </c>
    </row>
    <row r="605" spans="31:31" x14ac:dyDescent="0.2">
      <c r="AE605" s="51" t="s">
        <v>2609</v>
      </c>
    </row>
    <row r="606" spans="31:31" x14ac:dyDescent="0.2">
      <c r="AE606" s="51" t="s">
        <v>2609</v>
      </c>
    </row>
    <row r="607" spans="31:31" x14ac:dyDescent="0.2">
      <c r="AE607" s="51" t="s">
        <v>2609</v>
      </c>
    </row>
    <row r="608" spans="31:31" x14ac:dyDescent="0.2">
      <c r="AE608" s="51" t="s">
        <v>2609</v>
      </c>
    </row>
    <row r="609" spans="31:31" x14ac:dyDescent="0.2">
      <c r="AE609" s="51" t="s">
        <v>2609</v>
      </c>
    </row>
    <row r="610" spans="31:31" x14ac:dyDescent="0.2">
      <c r="AE610" s="51" t="s">
        <v>2609</v>
      </c>
    </row>
    <row r="611" spans="31:31" x14ac:dyDescent="0.2">
      <c r="AE611" s="51" t="s">
        <v>2609</v>
      </c>
    </row>
    <row r="612" spans="31:31" x14ac:dyDescent="0.2">
      <c r="AE612" s="51" t="s">
        <v>2609</v>
      </c>
    </row>
    <row r="613" spans="31:31" x14ac:dyDescent="0.2">
      <c r="AE613" s="51" t="s">
        <v>2609</v>
      </c>
    </row>
    <row r="614" spans="31:31" x14ac:dyDescent="0.2">
      <c r="AE614" s="51" t="s">
        <v>2609</v>
      </c>
    </row>
    <row r="615" spans="31:31" x14ac:dyDescent="0.2">
      <c r="AE615" s="51" t="s">
        <v>2609</v>
      </c>
    </row>
    <row r="616" spans="31:31" x14ac:dyDescent="0.2">
      <c r="AE616" s="51" t="s">
        <v>2609</v>
      </c>
    </row>
    <row r="617" spans="31:31" x14ac:dyDescent="0.2">
      <c r="AE617" s="51" t="s">
        <v>2609</v>
      </c>
    </row>
    <row r="618" spans="31:31" x14ac:dyDescent="0.2">
      <c r="AE618" s="51" t="s">
        <v>2609</v>
      </c>
    </row>
    <row r="619" spans="31:31" x14ac:dyDescent="0.2">
      <c r="AE619" s="51" t="s">
        <v>2609</v>
      </c>
    </row>
    <row r="620" spans="31:31" x14ac:dyDescent="0.2">
      <c r="AE620" s="51" t="s">
        <v>2609</v>
      </c>
    </row>
    <row r="621" spans="31:31" x14ac:dyDescent="0.2">
      <c r="AE621" s="51" t="s">
        <v>2609</v>
      </c>
    </row>
    <row r="622" spans="31:31" x14ac:dyDescent="0.2">
      <c r="AE622" s="51" t="s">
        <v>2609</v>
      </c>
    </row>
    <row r="623" spans="31:31" x14ac:dyDescent="0.2">
      <c r="AE623" s="51" t="s">
        <v>2609</v>
      </c>
    </row>
    <row r="624" spans="31:31" x14ac:dyDescent="0.2">
      <c r="AE624" s="51" t="s">
        <v>2609</v>
      </c>
    </row>
    <row r="625" spans="31:31" x14ac:dyDescent="0.2">
      <c r="AE625" s="51" t="s">
        <v>2609</v>
      </c>
    </row>
    <row r="626" spans="31:31" x14ac:dyDescent="0.2">
      <c r="AE626" s="51" t="s">
        <v>2609</v>
      </c>
    </row>
    <row r="627" spans="31:31" x14ac:dyDescent="0.2">
      <c r="AE627" s="51" t="s">
        <v>2609</v>
      </c>
    </row>
    <row r="628" spans="31:31" x14ac:dyDescent="0.2">
      <c r="AE628" s="51" t="s">
        <v>2609</v>
      </c>
    </row>
    <row r="629" spans="31:31" x14ac:dyDescent="0.2">
      <c r="AE629" s="51" t="s">
        <v>2609</v>
      </c>
    </row>
    <row r="630" spans="31:31" x14ac:dyDescent="0.2">
      <c r="AE630" s="51" t="s">
        <v>2609</v>
      </c>
    </row>
    <row r="631" spans="31:31" x14ac:dyDescent="0.2">
      <c r="AE631" s="51" t="s">
        <v>2609</v>
      </c>
    </row>
    <row r="632" spans="31:31" x14ac:dyDescent="0.2">
      <c r="AE632" s="51" t="s">
        <v>2609</v>
      </c>
    </row>
    <row r="633" spans="31:31" x14ac:dyDescent="0.2">
      <c r="AE633" s="51" t="s">
        <v>2609</v>
      </c>
    </row>
    <row r="634" spans="31:31" x14ac:dyDescent="0.2">
      <c r="AE634" s="51" t="s">
        <v>2609</v>
      </c>
    </row>
    <row r="635" spans="31:31" x14ac:dyDescent="0.2">
      <c r="AE635" s="51" t="s">
        <v>2609</v>
      </c>
    </row>
    <row r="636" spans="31:31" x14ac:dyDescent="0.2">
      <c r="AE636" s="51" t="s">
        <v>2609</v>
      </c>
    </row>
    <row r="637" spans="31:31" x14ac:dyDescent="0.2">
      <c r="AE637" s="51" t="s">
        <v>2609</v>
      </c>
    </row>
    <row r="638" spans="31:31" x14ac:dyDescent="0.2">
      <c r="AE638" s="51" t="s">
        <v>2609</v>
      </c>
    </row>
    <row r="639" spans="31:31" x14ac:dyDescent="0.2">
      <c r="AE639" s="51" t="s">
        <v>2609</v>
      </c>
    </row>
    <row r="640" spans="31:31" x14ac:dyDescent="0.2">
      <c r="AE640" s="51" t="s">
        <v>2609</v>
      </c>
    </row>
    <row r="641" spans="31:31" x14ac:dyDescent="0.2">
      <c r="AE641" s="51" t="s">
        <v>2609</v>
      </c>
    </row>
    <row r="642" spans="31:31" x14ac:dyDescent="0.2">
      <c r="AE642" s="51" t="s">
        <v>2609</v>
      </c>
    </row>
    <row r="643" spans="31:31" x14ac:dyDescent="0.2">
      <c r="AE643" s="51" t="s">
        <v>2609</v>
      </c>
    </row>
    <row r="644" spans="31:31" x14ac:dyDescent="0.2">
      <c r="AE644" s="51" t="s">
        <v>2609</v>
      </c>
    </row>
    <row r="645" spans="31:31" x14ac:dyDescent="0.2">
      <c r="AE645" s="51" t="s">
        <v>2609</v>
      </c>
    </row>
    <row r="646" spans="31:31" x14ac:dyDescent="0.2">
      <c r="AE646" s="51" t="s">
        <v>2609</v>
      </c>
    </row>
    <row r="647" spans="31:31" x14ac:dyDescent="0.2">
      <c r="AE647" s="51" t="s">
        <v>2609</v>
      </c>
    </row>
    <row r="648" spans="31:31" x14ac:dyDescent="0.2">
      <c r="AE648" s="51" t="s">
        <v>2609</v>
      </c>
    </row>
    <row r="649" spans="31:31" x14ac:dyDescent="0.2">
      <c r="AE649" s="51" t="s">
        <v>2609</v>
      </c>
    </row>
    <row r="650" spans="31:31" x14ac:dyDescent="0.2">
      <c r="AE650" s="51" t="s">
        <v>2609</v>
      </c>
    </row>
    <row r="651" spans="31:31" x14ac:dyDescent="0.2">
      <c r="AE651" s="51" t="s">
        <v>2609</v>
      </c>
    </row>
    <row r="652" spans="31:31" x14ac:dyDescent="0.2">
      <c r="AE652" s="51" t="s">
        <v>2609</v>
      </c>
    </row>
    <row r="653" spans="31:31" x14ac:dyDescent="0.2">
      <c r="AE653" s="51" t="s">
        <v>2609</v>
      </c>
    </row>
    <row r="654" spans="31:31" x14ac:dyDescent="0.2">
      <c r="AE654" s="51" t="s">
        <v>2609</v>
      </c>
    </row>
    <row r="655" spans="31:31" x14ac:dyDescent="0.2">
      <c r="AE655" s="51" t="s">
        <v>2609</v>
      </c>
    </row>
    <row r="656" spans="31:31" x14ac:dyDescent="0.2">
      <c r="AE656" s="51" t="s">
        <v>2609</v>
      </c>
    </row>
    <row r="657" spans="31:31" x14ac:dyDescent="0.2">
      <c r="AE657" s="51" t="s">
        <v>2609</v>
      </c>
    </row>
    <row r="658" spans="31:31" x14ac:dyDescent="0.2">
      <c r="AE658" s="51" t="s">
        <v>2609</v>
      </c>
    </row>
    <row r="659" spans="31:31" x14ac:dyDescent="0.2">
      <c r="AE659" s="51" t="s">
        <v>2609</v>
      </c>
    </row>
    <row r="660" spans="31:31" x14ac:dyDescent="0.2">
      <c r="AE660" s="51" t="s">
        <v>2609</v>
      </c>
    </row>
    <row r="661" spans="31:31" x14ac:dyDescent="0.2">
      <c r="AE661" s="51" t="s">
        <v>2609</v>
      </c>
    </row>
    <row r="662" spans="31:31" x14ac:dyDescent="0.2">
      <c r="AE662" s="51" t="s">
        <v>2609</v>
      </c>
    </row>
    <row r="663" spans="31:31" x14ac:dyDescent="0.2">
      <c r="AE663" s="51" t="s">
        <v>2609</v>
      </c>
    </row>
    <row r="664" spans="31:31" x14ac:dyDescent="0.2">
      <c r="AE664" s="51" t="s">
        <v>2609</v>
      </c>
    </row>
    <row r="665" spans="31:31" x14ac:dyDescent="0.2">
      <c r="AE665" s="51" t="s">
        <v>2609</v>
      </c>
    </row>
    <row r="666" spans="31:31" x14ac:dyDescent="0.2">
      <c r="AE666" s="51" t="s">
        <v>2609</v>
      </c>
    </row>
    <row r="667" spans="31:31" x14ac:dyDescent="0.2">
      <c r="AE667" s="51" t="s">
        <v>2609</v>
      </c>
    </row>
    <row r="668" spans="31:31" x14ac:dyDescent="0.2">
      <c r="AE668" s="51" t="s">
        <v>2609</v>
      </c>
    </row>
    <row r="669" spans="31:31" x14ac:dyDescent="0.2">
      <c r="AE669" s="51" t="s">
        <v>2609</v>
      </c>
    </row>
    <row r="670" spans="31:31" x14ac:dyDescent="0.2">
      <c r="AE670" s="51" t="s">
        <v>2609</v>
      </c>
    </row>
    <row r="671" spans="31:31" x14ac:dyDescent="0.2">
      <c r="AE671" s="51" t="s">
        <v>2609</v>
      </c>
    </row>
    <row r="672" spans="31:31" x14ac:dyDescent="0.2">
      <c r="AE672" s="51" t="s">
        <v>2609</v>
      </c>
    </row>
    <row r="673" spans="31:31" x14ac:dyDescent="0.2">
      <c r="AE673" s="51" t="s">
        <v>2609</v>
      </c>
    </row>
    <row r="674" spans="31:31" x14ac:dyDescent="0.2">
      <c r="AE674" s="51" t="s">
        <v>2609</v>
      </c>
    </row>
    <row r="675" spans="31:31" x14ac:dyDescent="0.2">
      <c r="AE675" s="51" t="s">
        <v>2609</v>
      </c>
    </row>
    <row r="676" spans="31:31" x14ac:dyDescent="0.2">
      <c r="AE676" s="51" t="s">
        <v>2609</v>
      </c>
    </row>
    <row r="677" spans="31:31" x14ac:dyDescent="0.2">
      <c r="AE677" s="51" t="s">
        <v>2609</v>
      </c>
    </row>
    <row r="678" spans="31:31" x14ac:dyDescent="0.2">
      <c r="AE678" s="51" t="s">
        <v>2609</v>
      </c>
    </row>
    <row r="679" spans="31:31" x14ac:dyDescent="0.2">
      <c r="AE679" s="51" t="s">
        <v>2609</v>
      </c>
    </row>
    <row r="680" spans="31:31" x14ac:dyDescent="0.2">
      <c r="AE680" s="51" t="s">
        <v>2609</v>
      </c>
    </row>
    <row r="681" spans="31:31" x14ac:dyDescent="0.2">
      <c r="AE681" s="51" t="s">
        <v>2609</v>
      </c>
    </row>
    <row r="682" spans="31:31" x14ac:dyDescent="0.2">
      <c r="AE682" s="51" t="s">
        <v>2609</v>
      </c>
    </row>
    <row r="683" spans="31:31" x14ac:dyDescent="0.2">
      <c r="AE683" s="51" t="s">
        <v>2609</v>
      </c>
    </row>
    <row r="684" spans="31:31" x14ac:dyDescent="0.2">
      <c r="AE684" s="51" t="s">
        <v>2609</v>
      </c>
    </row>
    <row r="685" spans="31:31" x14ac:dyDescent="0.2">
      <c r="AE685" s="51" t="s">
        <v>2609</v>
      </c>
    </row>
    <row r="686" spans="31:31" x14ac:dyDescent="0.2">
      <c r="AE686" s="51" t="s">
        <v>2609</v>
      </c>
    </row>
    <row r="687" spans="31:31" x14ac:dyDescent="0.2">
      <c r="AE687" s="51" t="s">
        <v>2609</v>
      </c>
    </row>
    <row r="688" spans="31:31" x14ac:dyDescent="0.2">
      <c r="AE688" s="51" t="s">
        <v>2609</v>
      </c>
    </row>
    <row r="689" spans="31:31" x14ac:dyDescent="0.2">
      <c r="AE689" s="51" t="s">
        <v>2609</v>
      </c>
    </row>
    <row r="690" spans="31:31" x14ac:dyDescent="0.2">
      <c r="AE690" s="51" t="s">
        <v>2609</v>
      </c>
    </row>
    <row r="691" spans="31:31" x14ac:dyDescent="0.2">
      <c r="AE691" s="51" t="s">
        <v>2609</v>
      </c>
    </row>
    <row r="692" spans="31:31" x14ac:dyDescent="0.2">
      <c r="AE692" s="51" t="s">
        <v>2609</v>
      </c>
    </row>
    <row r="693" spans="31:31" x14ac:dyDescent="0.2">
      <c r="AE693" s="51" t="s">
        <v>2609</v>
      </c>
    </row>
    <row r="694" spans="31:31" x14ac:dyDescent="0.2">
      <c r="AE694" s="51" t="s">
        <v>2609</v>
      </c>
    </row>
    <row r="695" spans="31:31" x14ac:dyDescent="0.2">
      <c r="AE695" s="51" t="s">
        <v>2609</v>
      </c>
    </row>
    <row r="696" spans="31:31" x14ac:dyDescent="0.2">
      <c r="AE696" s="51" t="s">
        <v>2609</v>
      </c>
    </row>
    <row r="697" spans="31:31" x14ac:dyDescent="0.2">
      <c r="AE697" s="51" t="s">
        <v>2609</v>
      </c>
    </row>
    <row r="698" spans="31:31" x14ac:dyDescent="0.2">
      <c r="AE698" s="51" t="s">
        <v>2609</v>
      </c>
    </row>
    <row r="699" spans="31:31" x14ac:dyDescent="0.2">
      <c r="AE699" s="51" t="s">
        <v>2609</v>
      </c>
    </row>
    <row r="700" spans="31:31" x14ac:dyDescent="0.2">
      <c r="AE700" s="51" t="s">
        <v>2609</v>
      </c>
    </row>
    <row r="701" spans="31:31" x14ac:dyDescent="0.2">
      <c r="AE701" s="51" t="s">
        <v>2609</v>
      </c>
    </row>
    <row r="702" spans="31:31" x14ac:dyDescent="0.2">
      <c r="AE702" s="51" t="s">
        <v>2609</v>
      </c>
    </row>
    <row r="703" spans="31:31" x14ac:dyDescent="0.2">
      <c r="AE703" s="51" t="s">
        <v>2609</v>
      </c>
    </row>
    <row r="704" spans="31:31" x14ac:dyDescent="0.2">
      <c r="AE704" s="51" t="s">
        <v>2609</v>
      </c>
    </row>
    <row r="705" spans="31:31" x14ac:dyDescent="0.2">
      <c r="AE705" s="51" t="s">
        <v>2609</v>
      </c>
    </row>
    <row r="706" spans="31:31" x14ac:dyDescent="0.2">
      <c r="AE706" s="51" t="s">
        <v>2609</v>
      </c>
    </row>
    <row r="707" spans="31:31" x14ac:dyDescent="0.2">
      <c r="AE707" s="51" t="s">
        <v>2609</v>
      </c>
    </row>
    <row r="708" spans="31:31" x14ac:dyDescent="0.2">
      <c r="AE708" s="51" t="s">
        <v>2609</v>
      </c>
    </row>
    <row r="709" spans="31:31" x14ac:dyDescent="0.2">
      <c r="AE709" s="51" t="s">
        <v>2609</v>
      </c>
    </row>
    <row r="710" spans="31:31" x14ac:dyDescent="0.2">
      <c r="AE710" s="51" t="s">
        <v>2609</v>
      </c>
    </row>
    <row r="711" spans="31:31" x14ac:dyDescent="0.2">
      <c r="AE711" s="51" t="s">
        <v>2609</v>
      </c>
    </row>
    <row r="712" spans="31:31" x14ac:dyDescent="0.2">
      <c r="AE712" s="51" t="s">
        <v>2609</v>
      </c>
    </row>
    <row r="713" spans="31:31" x14ac:dyDescent="0.2">
      <c r="AE713" s="51" t="s">
        <v>2609</v>
      </c>
    </row>
    <row r="714" spans="31:31" x14ac:dyDescent="0.2">
      <c r="AE714" s="51" t="s">
        <v>2609</v>
      </c>
    </row>
    <row r="715" spans="31:31" x14ac:dyDescent="0.2">
      <c r="AE715" s="51" t="s">
        <v>2609</v>
      </c>
    </row>
    <row r="716" spans="31:31" x14ac:dyDescent="0.2">
      <c r="AE716" s="51" t="s">
        <v>2609</v>
      </c>
    </row>
    <row r="717" spans="31:31" x14ac:dyDescent="0.2">
      <c r="AE717" s="51" t="s">
        <v>2609</v>
      </c>
    </row>
    <row r="718" spans="31:31" x14ac:dyDescent="0.2">
      <c r="AE718" s="51" t="s">
        <v>2609</v>
      </c>
    </row>
    <row r="719" spans="31:31" x14ac:dyDescent="0.2">
      <c r="AE719" s="51" t="s">
        <v>2609</v>
      </c>
    </row>
    <row r="720" spans="31:31" x14ac:dyDescent="0.2">
      <c r="AE720" s="51" t="s">
        <v>2609</v>
      </c>
    </row>
    <row r="721" spans="31:31" x14ac:dyDescent="0.2">
      <c r="AE721" s="51" t="s">
        <v>2609</v>
      </c>
    </row>
    <row r="722" spans="31:31" x14ac:dyDescent="0.2">
      <c r="AE722" s="51" t="s">
        <v>2609</v>
      </c>
    </row>
    <row r="723" spans="31:31" x14ac:dyDescent="0.2">
      <c r="AE723" s="51" t="s">
        <v>2609</v>
      </c>
    </row>
    <row r="724" spans="31:31" x14ac:dyDescent="0.2">
      <c r="AE724" s="51" t="s">
        <v>2609</v>
      </c>
    </row>
    <row r="725" spans="31:31" x14ac:dyDescent="0.2">
      <c r="AE725" s="51" t="s">
        <v>2609</v>
      </c>
    </row>
    <row r="726" spans="31:31" x14ac:dyDescent="0.2">
      <c r="AE726" s="51" t="s">
        <v>2609</v>
      </c>
    </row>
    <row r="727" spans="31:31" x14ac:dyDescent="0.2">
      <c r="AE727" s="51" t="s">
        <v>2609</v>
      </c>
    </row>
    <row r="728" spans="31:31" x14ac:dyDescent="0.2">
      <c r="AE728" s="51" t="s">
        <v>2609</v>
      </c>
    </row>
    <row r="729" spans="31:31" x14ac:dyDescent="0.2">
      <c r="AE729" s="51" t="s">
        <v>2609</v>
      </c>
    </row>
    <row r="730" spans="31:31" x14ac:dyDescent="0.2">
      <c r="AE730" s="51" t="s">
        <v>2609</v>
      </c>
    </row>
    <row r="731" spans="31:31" x14ac:dyDescent="0.2">
      <c r="AE731" s="51" t="s">
        <v>2609</v>
      </c>
    </row>
    <row r="732" spans="31:31" x14ac:dyDescent="0.2">
      <c r="AE732" s="51" t="s">
        <v>2609</v>
      </c>
    </row>
    <row r="733" spans="31:31" x14ac:dyDescent="0.2">
      <c r="AE733" s="51" t="s">
        <v>2609</v>
      </c>
    </row>
    <row r="734" spans="31:31" x14ac:dyDescent="0.2">
      <c r="AE734" s="51" t="s">
        <v>2609</v>
      </c>
    </row>
    <row r="735" spans="31:31" x14ac:dyDescent="0.2">
      <c r="AE735" s="51" t="s">
        <v>2609</v>
      </c>
    </row>
    <row r="736" spans="31:31" x14ac:dyDescent="0.2">
      <c r="AE736" s="51" t="s">
        <v>2609</v>
      </c>
    </row>
    <row r="737" spans="31:31" x14ac:dyDescent="0.2">
      <c r="AE737" s="51" t="s">
        <v>2609</v>
      </c>
    </row>
    <row r="738" spans="31:31" x14ac:dyDescent="0.2">
      <c r="AE738" s="51" t="s">
        <v>2609</v>
      </c>
    </row>
    <row r="739" spans="31:31" x14ac:dyDescent="0.2">
      <c r="AE739" s="51" t="s">
        <v>2609</v>
      </c>
    </row>
    <row r="740" spans="31:31" x14ac:dyDescent="0.2">
      <c r="AE740" s="51" t="s">
        <v>2609</v>
      </c>
    </row>
    <row r="741" spans="31:31" x14ac:dyDescent="0.2">
      <c r="AE741" s="51" t="s">
        <v>2609</v>
      </c>
    </row>
    <row r="742" spans="31:31" x14ac:dyDescent="0.2">
      <c r="AE742" s="51" t="s">
        <v>2609</v>
      </c>
    </row>
    <row r="743" spans="31:31" x14ac:dyDescent="0.2">
      <c r="AE743" s="51" t="s">
        <v>2609</v>
      </c>
    </row>
    <row r="744" spans="31:31" x14ac:dyDescent="0.2">
      <c r="AE744" s="51" t="s">
        <v>2609</v>
      </c>
    </row>
    <row r="745" spans="31:31" x14ac:dyDescent="0.2">
      <c r="AE745" s="51" t="s">
        <v>2609</v>
      </c>
    </row>
    <row r="746" spans="31:31" x14ac:dyDescent="0.2">
      <c r="AE746" s="51" t="s">
        <v>2609</v>
      </c>
    </row>
    <row r="747" spans="31:31" x14ac:dyDescent="0.2">
      <c r="AE747" s="51" t="s">
        <v>2609</v>
      </c>
    </row>
    <row r="748" spans="31:31" x14ac:dyDescent="0.2">
      <c r="AE748" s="51" t="s">
        <v>2609</v>
      </c>
    </row>
    <row r="749" spans="31:31" x14ac:dyDescent="0.2">
      <c r="AE749" s="51" t="s">
        <v>2609</v>
      </c>
    </row>
    <row r="750" spans="31:31" x14ac:dyDescent="0.2">
      <c r="AE750" s="51" t="s">
        <v>2609</v>
      </c>
    </row>
    <row r="751" spans="31:31" x14ac:dyDescent="0.2">
      <c r="AE751" s="51" t="s">
        <v>2609</v>
      </c>
    </row>
    <row r="752" spans="31:31" x14ac:dyDescent="0.2">
      <c r="AE752" s="51" t="s">
        <v>2609</v>
      </c>
    </row>
    <row r="753" spans="31:31" x14ac:dyDescent="0.2">
      <c r="AE753" s="51" t="s">
        <v>2609</v>
      </c>
    </row>
    <row r="754" spans="31:31" x14ac:dyDescent="0.2">
      <c r="AE754" s="51" t="s">
        <v>2609</v>
      </c>
    </row>
    <row r="755" spans="31:31" x14ac:dyDescent="0.2">
      <c r="AE755" s="51" t="s">
        <v>2609</v>
      </c>
    </row>
    <row r="756" spans="31:31" x14ac:dyDescent="0.2">
      <c r="AE756" s="51" t="s">
        <v>2609</v>
      </c>
    </row>
    <row r="757" spans="31:31" x14ac:dyDescent="0.2">
      <c r="AE757" s="51" t="s">
        <v>2609</v>
      </c>
    </row>
    <row r="758" spans="31:31" x14ac:dyDescent="0.2">
      <c r="AE758" s="51" t="s">
        <v>2609</v>
      </c>
    </row>
    <row r="759" spans="31:31" x14ac:dyDescent="0.2">
      <c r="AE759" s="51" t="s">
        <v>2609</v>
      </c>
    </row>
    <row r="760" spans="31:31" x14ac:dyDescent="0.2">
      <c r="AE760" s="51" t="s">
        <v>2609</v>
      </c>
    </row>
    <row r="761" spans="31:31" x14ac:dyDescent="0.2">
      <c r="AE761" s="51" t="s">
        <v>2609</v>
      </c>
    </row>
    <row r="762" spans="31:31" x14ac:dyDescent="0.2">
      <c r="AE762" s="51" t="s">
        <v>2609</v>
      </c>
    </row>
    <row r="763" spans="31:31" x14ac:dyDescent="0.2">
      <c r="AE763" s="51" t="s">
        <v>2609</v>
      </c>
    </row>
    <row r="764" spans="31:31" x14ac:dyDescent="0.2">
      <c r="AE764" s="51" t="s">
        <v>2609</v>
      </c>
    </row>
    <row r="765" spans="31:31" x14ac:dyDescent="0.2">
      <c r="AE765" s="51" t="s">
        <v>2609</v>
      </c>
    </row>
    <row r="766" spans="31:31" x14ac:dyDescent="0.2">
      <c r="AE766" s="51" t="s">
        <v>2609</v>
      </c>
    </row>
    <row r="767" spans="31:31" x14ac:dyDescent="0.2">
      <c r="AE767" s="51" t="s">
        <v>2609</v>
      </c>
    </row>
    <row r="768" spans="31:31" x14ac:dyDescent="0.2">
      <c r="AE768" s="51" t="s">
        <v>2609</v>
      </c>
    </row>
    <row r="769" spans="31:31" x14ac:dyDescent="0.2">
      <c r="AE769" s="51" t="s">
        <v>2609</v>
      </c>
    </row>
    <row r="770" spans="31:31" x14ac:dyDescent="0.2">
      <c r="AE770" s="51" t="s">
        <v>2609</v>
      </c>
    </row>
    <row r="771" spans="31:31" x14ac:dyDescent="0.2">
      <c r="AE771" s="51" t="s">
        <v>2609</v>
      </c>
    </row>
    <row r="772" spans="31:31" x14ac:dyDescent="0.2">
      <c r="AE772" s="51" t="s">
        <v>2609</v>
      </c>
    </row>
    <row r="773" spans="31:31" x14ac:dyDescent="0.2">
      <c r="AE773" s="51" t="s">
        <v>2609</v>
      </c>
    </row>
    <row r="774" spans="31:31" x14ac:dyDescent="0.2">
      <c r="AE774" s="51" t="s">
        <v>2609</v>
      </c>
    </row>
    <row r="775" spans="31:31" x14ac:dyDescent="0.2">
      <c r="AE775" s="51" t="s">
        <v>2609</v>
      </c>
    </row>
    <row r="776" spans="31:31" x14ac:dyDescent="0.2">
      <c r="AE776" s="51" t="s">
        <v>2609</v>
      </c>
    </row>
    <row r="777" spans="31:31" x14ac:dyDescent="0.2">
      <c r="AE777" s="51" t="s">
        <v>2609</v>
      </c>
    </row>
    <row r="778" spans="31:31" x14ac:dyDescent="0.2">
      <c r="AE778" s="51" t="s">
        <v>2609</v>
      </c>
    </row>
    <row r="779" spans="31:31" x14ac:dyDescent="0.2">
      <c r="AE779" s="51" t="s">
        <v>2609</v>
      </c>
    </row>
    <row r="780" spans="31:31" x14ac:dyDescent="0.2">
      <c r="AE780" s="51" t="s">
        <v>2609</v>
      </c>
    </row>
    <row r="781" spans="31:31" x14ac:dyDescent="0.2">
      <c r="AE781" s="51" t="s">
        <v>2609</v>
      </c>
    </row>
    <row r="782" spans="31:31" x14ac:dyDescent="0.2">
      <c r="AE782" s="51" t="s">
        <v>2609</v>
      </c>
    </row>
    <row r="783" spans="31:31" x14ac:dyDescent="0.2">
      <c r="AE783" s="51" t="s">
        <v>2609</v>
      </c>
    </row>
    <row r="784" spans="31:31" x14ac:dyDescent="0.2">
      <c r="AE784" s="51" t="s">
        <v>2609</v>
      </c>
    </row>
    <row r="785" spans="31:31" x14ac:dyDescent="0.2">
      <c r="AE785" s="51" t="s">
        <v>2609</v>
      </c>
    </row>
    <row r="786" spans="31:31" x14ac:dyDescent="0.2">
      <c r="AE786" s="51" t="s">
        <v>2609</v>
      </c>
    </row>
    <row r="787" spans="31:31" x14ac:dyDescent="0.2">
      <c r="AE787" s="51" t="s">
        <v>2609</v>
      </c>
    </row>
    <row r="788" spans="31:31" x14ac:dyDescent="0.2">
      <c r="AE788" s="51" t="s">
        <v>2609</v>
      </c>
    </row>
    <row r="789" spans="31:31" x14ac:dyDescent="0.2">
      <c r="AE789" s="51" t="s">
        <v>2609</v>
      </c>
    </row>
    <row r="790" spans="31:31" x14ac:dyDescent="0.2">
      <c r="AE790" s="51" t="s">
        <v>2609</v>
      </c>
    </row>
    <row r="791" spans="31:31" x14ac:dyDescent="0.2">
      <c r="AE791" s="51" t="s">
        <v>2609</v>
      </c>
    </row>
    <row r="792" spans="31:31" x14ac:dyDescent="0.2">
      <c r="AE792" s="51" t="s">
        <v>2609</v>
      </c>
    </row>
    <row r="793" spans="31:31" x14ac:dyDescent="0.2">
      <c r="AE793" s="51" t="s">
        <v>2609</v>
      </c>
    </row>
    <row r="794" spans="31:31" x14ac:dyDescent="0.2">
      <c r="AE794" s="51" t="s">
        <v>2609</v>
      </c>
    </row>
    <row r="795" spans="31:31" x14ac:dyDescent="0.2">
      <c r="AE795" s="51" t="s">
        <v>2609</v>
      </c>
    </row>
    <row r="796" spans="31:31" x14ac:dyDescent="0.2">
      <c r="AE796" s="51" t="s">
        <v>2609</v>
      </c>
    </row>
    <row r="797" spans="31:31" x14ac:dyDescent="0.2">
      <c r="AE797" s="51" t="s">
        <v>2609</v>
      </c>
    </row>
    <row r="798" spans="31:31" x14ac:dyDescent="0.2">
      <c r="AE798" s="51" t="s">
        <v>2609</v>
      </c>
    </row>
    <row r="799" spans="31:31" x14ac:dyDescent="0.2">
      <c r="AE799" s="51" t="s">
        <v>2609</v>
      </c>
    </row>
    <row r="800" spans="31:31" x14ac:dyDescent="0.2">
      <c r="AE800" s="51" t="s">
        <v>2609</v>
      </c>
    </row>
    <row r="801" spans="31:31" x14ac:dyDescent="0.2">
      <c r="AE801" s="51" t="s">
        <v>2609</v>
      </c>
    </row>
    <row r="802" spans="31:31" x14ac:dyDescent="0.2">
      <c r="AE802" s="51" t="s">
        <v>2609</v>
      </c>
    </row>
    <row r="803" spans="31:31" x14ac:dyDescent="0.2">
      <c r="AE803" s="51" t="s">
        <v>2609</v>
      </c>
    </row>
    <row r="804" spans="31:31" x14ac:dyDescent="0.2">
      <c r="AE804" s="51" t="s">
        <v>2609</v>
      </c>
    </row>
    <row r="805" spans="31:31" x14ac:dyDescent="0.2">
      <c r="AE805" s="51" t="s">
        <v>2609</v>
      </c>
    </row>
    <row r="806" spans="31:31" x14ac:dyDescent="0.2">
      <c r="AE806" s="51" t="s">
        <v>2609</v>
      </c>
    </row>
    <row r="807" spans="31:31" x14ac:dyDescent="0.2">
      <c r="AE807" s="51" t="s">
        <v>2609</v>
      </c>
    </row>
    <row r="808" spans="31:31" x14ac:dyDescent="0.2">
      <c r="AE808" s="51" t="s">
        <v>2609</v>
      </c>
    </row>
    <row r="809" spans="31:31" x14ac:dyDescent="0.2">
      <c r="AE809" s="51" t="s">
        <v>2609</v>
      </c>
    </row>
    <row r="810" spans="31:31" x14ac:dyDescent="0.2">
      <c r="AE810" s="51" t="s">
        <v>2609</v>
      </c>
    </row>
    <row r="811" spans="31:31" x14ac:dyDescent="0.2">
      <c r="AE811" s="51" t="s">
        <v>2609</v>
      </c>
    </row>
    <row r="812" spans="31:31" x14ac:dyDescent="0.2">
      <c r="AE812" s="51" t="s">
        <v>2609</v>
      </c>
    </row>
    <row r="813" spans="31:31" x14ac:dyDescent="0.2">
      <c r="AE813" s="51" t="s">
        <v>2609</v>
      </c>
    </row>
    <row r="814" spans="31:31" x14ac:dyDescent="0.2">
      <c r="AE814" s="51" t="s">
        <v>2609</v>
      </c>
    </row>
    <row r="815" spans="31:31" x14ac:dyDescent="0.2">
      <c r="AE815" s="51" t="s">
        <v>2609</v>
      </c>
    </row>
    <row r="816" spans="31:31" x14ac:dyDescent="0.2">
      <c r="AE816" s="51" t="s">
        <v>2609</v>
      </c>
    </row>
    <row r="817" spans="31:31" x14ac:dyDescent="0.2">
      <c r="AE817" s="51" t="s">
        <v>2609</v>
      </c>
    </row>
    <row r="818" spans="31:31" x14ac:dyDescent="0.2">
      <c r="AE818" s="51" t="s">
        <v>2609</v>
      </c>
    </row>
    <row r="819" spans="31:31" x14ac:dyDescent="0.2">
      <c r="AE819" s="51" t="s">
        <v>2609</v>
      </c>
    </row>
    <row r="820" spans="31:31" x14ac:dyDescent="0.2">
      <c r="AE820" s="51" t="s">
        <v>2609</v>
      </c>
    </row>
    <row r="821" spans="31:31" x14ac:dyDescent="0.2">
      <c r="AE821" s="51" t="s">
        <v>2609</v>
      </c>
    </row>
    <row r="822" spans="31:31" x14ac:dyDescent="0.2">
      <c r="AE822" s="51" t="s">
        <v>2609</v>
      </c>
    </row>
    <row r="823" spans="31:31" x14ac:dyDescent="0.2">
      <c r="AE823" s="51" t="s">
        <v>2609</v>
      </c>
    </row>
    <row r="824" spans="31:31" x14ac:dyDescent="0.2">
      <c r="AE824" s="51" t="s">
        <v>2609</v>
      </c>
    </row>
    <row r="825" spans="31:31" x14ac:dyDescent="0.2">
      <c r="AE825" s="51" t="s">
        <v>2609</v>
      </c>
    </row>
    <row r="826" spans="31:31" x14ac:dyDescent="0.2">
      <c r="AE826" s="51" t="s">
        <v>2609</v>
      </c>
    </row>
    <row r="827" spans="31:31" x14ac:dyDescent="0.2">
      <c r="AE827" s="51" t="s">
        <v>2609</v>
      </c>
    </row>
    <row r="828" spans="31:31" x14ac:dyDescent="0.2">
      <c r="AE828" s="51" t="s">
        <v>2609</v>
      </c>
    </row>
    <row r="829" spans="31:31" x14ac:dyDescent="0.2">
      <c r="AE829" s="51" t="s">
        <v>2609</v>
      </c>
    </row>
    <row r="830" spans="31:31" x14ac:dyDescent="0.2">
      <c r="AE830" s="51" t="s">
        <v>2609</v>
      </c>
    </row>
    <row r="831" spans="31:31" x14ac:dyDescent="0.2">
      <c r="AE831" s="51" t="s">
        <v>2609</v>
      </c>
    </row>
    <row r="832" spans="31:31" x14ac:dyDescent="0.2">
      <c r="AE832" s="51" t="s">
        <v>2609</v>
      </c>
    </row>
    <row r="833" spans="31:31" x14ac:dyDescent="0.2">
      <c r="AE833" s="51" t="s">
        <v>2609</v>
      </c>
    </row>
    <row r="834" spans="31:31" x14ac:dyDescent="0.2">
      <c r="AE834" s="51" t="s">
        <v>2609</v>
      </c>
    </row>
    <row r="835" spans="31:31" x14ac:dyDescent="0.2">
      <c r="AE835" s="51" t="s">
        <v>2609</v>
      </c>
    </row>
    <row r="836" spans="31:31" x14ac:dyDescent="0.2">
      <c r="AE836" s="51" t="s">
        <v>2609</v>
      </c>
    </row>
    <row r="837" spans="31:31" x14ac:dyDescent="0.2">
      <c r="AE837" s="51" t="s">
        <v>2609</v>
      </c>
    </row>
    <row r="838" spans="31:31" x14ac:dyDescent="0.2">
      <c r="AE838" s="51" t="s">
        <v>2609</v>
      </c>
    </row>
    <row r="839" spans="31:31" x14ac:dyDescent="0.2">
      <c r="AE839" s="51" t="s">
        <v>2609</v>
      </c>
    </row>
    <row r="840" spans="31:31" x14ac:dyDescent="0.2">
      <c r="AE840" s="51" t="s">
        <v>2609</v>
      </c>
    </row>
    <row r="841" spans="31:31" x14ac:dyDescent="0.2">
      <c r="AE841" s="51" t="s">
        <v>2609</v>
      </c>
    </row>
    <row r="842" spans="31:31" x14ac:dyDescent="0.2">
      <c r="AE842" s="51" t="s">
        <v>2609</v>
      </c>
    </row>
    <row r="843" spans="31:31" x14ac:dyDescent="0.2">
      <c r="AE843" s="51" t="s">
        <v>2609</v>
      </c>
    </row>
    <row r="844" spans="31:31" x14ac:dyDescent="0.2">
      <c r="AE844" s="51" t="s">
        <v>2609</v>
      </c>
    </row>
    <row r="845" spans="31:31" x14ac:dyDescent="0.2">
      <c r="AE845" s="51" t="s">
        <v>2609</v>
      </c>
    </row>
    <row r="846" spans="31:31" x14ac:dyDescent="0.2">
      <c r="AE846" s="51" t="s">
        <v>2609</v>
      </c>
    </row>
    <row r="847" spans="31:31" x14ac:dyDescent="0.2">
      <c r="AE847" s="51" t="s">
        <v>2609</v>
      </c>
    </row>
    <row r="848" spans="31:31" x14ac:dyDescent="0.2">
      <c r="AE848" s="51" t="s">
        <v>2609</v>
      </c>
    </row>
    <row r="849" spans="31:31" x14ac:dyDescent="0.2">
      <c r="AE849" s="51" t="s">
        <v>2609</v>
      </c>
    </row>
    <row r="850" spans="31:31" x14ac:dyDescent="0.2">
      <c r="AE850" s="51" t="s">
        <v>2609</v>
      </c>
    </row>
    <row r="851" spans="31:31" x14ac:dyDescent="0.2">
      <c r="AE851" s="51" t="s">
        <v>2609</v>
      </c>
    </row>
    <row r="852" spans="31:31" x14ac:dyDescent="0.2">
      <c r="AE852" s="51" t="s">
        <v>2609</v>
      </c>
    </row>
    <row r="853" spans="31:31" x14ac:dyDescent="0.2">
      <c r="AE853" s="51" t="s">
        <v>2609</v>
      </c>
    </row>
    <row r="854" spans="31:31" x14ac:dyDescent="0.2">
      <c r="AE854" s="51" t="s">
        <v>2609</v>
      </c>
    </row>
    <row r="855" spans="31:31" x14ac:dyDescent="0.2">
      <c r="AE855" s="51" t="s">
        <v>2609</v>
      </c>
    </row>
    <row r="856" spans="31:31" x14ac:dyDescent="0.2">
      <c r="AE856" s="51" t="s">
        <v>2609</v>
      </c>
    </row>
    <row r="857" spans="31:31" x14ac:dyDescent="0.2">
      <c r="AE857" s="51" t="s">
        <v>2609</v>
      </c>
    </row>
    <row r="858" spans="31:31" x14ac:dyDescent="0.2">
      <c r="AE858" s="51" t="s">
        <v>2609</v>
      </c>
    </row>
    <row r="859" spans="31:31" x14ac:dyDescent="0.2">
      <c r="AE859" s="51" t="s">
        <v>2609</v>
      </c>
    </row>
    <row r="860" spans="31:31" x14ac:dyDescent="0.2">
      <c r="AE860" s="51" t="s">
        <v>2609</v>
      </c>
    </row>
    <row r="861" spans="31:31" x14ac:dyDescent="0.2">
      <c r="AE861" s="51" t="s">
        <v>2609</v>
      </c>
    </row>
    <row r="862" spans="31:31" x14ac:dyDescent="0.2">
      <c r="AE862" s="51" t="s">
        <v>2609</v>
      </c>
    </row>
    <row r="863" spans="31:31" x14ac:dyDescent="0.2">
      <c r="AE863" s="51" t="s">
        <v>2609</v>
      </c>
    </row>
    <row r="864" spans="31:31" x14ac:dyDescent="0.2">
      <c r="AE864" s="51" t="s">
        <v>2609</v>
      </c>
    </row>
    <row r="865" spans="31:31" x14ac:dyDescent="0.2">
      <c r="AE865" s="51" t="s">
        <v>2609</v>
      </c>
    </row>
    <row r="866" spans="31:31" x14ac:dyDescent="0.2">
      <c r="AE866" s="51" t="s">
        <v>2609</v>
      </c>
    </row>
    <row r="867" spans="31:31" x14ac:dyDescent="0.2">
      <c r="AE867" s="51" t="s">
        <v>2609</v>
      </c>
    </row>
    <row r="868" spans="31:31" x14ac:dyDescent="0.2">
      <c r="AE868" s="51" t="s">
        <v>2609</v>
      </c>
    </row>
    <row r="869" spans="31:31" x14ac:dyDescent="0.2">
      <c r="AE869" s="51" t="s">
        <v>2609</v>
      </c>
    </row>
    <row r="870" spans="31:31" x14ac:dyDescent="0.2">
      <c r="AE870" s="51" t="s">
        <v>2609</v>
      </c>
    </row>
    <row r="871" spans="31:31" x14ac:dyDescent="0.2">
      <c r="AE871" s="51" t="s">
        <v>2609</v>
      </c>
    </row>
    <row r="872" spans="31:31" x14ac:dyDescent="0.2">
      <c r="AE872" s="51" t="s">
        <v>2609</v>
      </c>
    </row>
    <row r="873" spans="31:31" x14ac:dyDescent="0.2">
      <c r="AE873" s="51" t="s">
        <v>2609</v>
      </c>
    </row>
    <row r="874" spans="31:31" x14ac:dyDescent="0.2">
      <c r="AE874" s="51" t="s">
        <v>2609</v>
      </c>
    </row>
    <row r="875" spans="31:31" x14ac:dyDescent="0.2">
      <c r="AE875" s="51" t="s">
        <v>2609</v>
      </c>
    </row>
    <row r="876" spans="31:31" x14ac:dyDescent="0.2">
      <c r="AE876" s="51" t="s">
        <v>2609</v>
      </c>
    </row>
    <row r="877" spans="31:31" x14ac:dyDescent="0.2">
      <c r="AE877" s="51" t="s">
        <v>2609</v>
      </c>
    </row>
    <row r="878" spans="31:31" x14ac:dyDescent="0.2">
      <c r="AE878" s="51" t="s">
        <v>2609</v>
      </c>
    </row>
    <row r="879" spans="31:31" x14ac:dyDescent="0.2">
      <c r="AE879" s="51" t="s">
        <v>2609</v>
      </c>
    </row>
    <row r="880" spans="31:31" x14ac:dyDescent="0.2">
      <c r="AE880" s="51" t="s">
        <v>2609</v>
      </c>
    </row>
    <row r="881" spans="31:31" x14ac:dyDescent="0.2">
      <c r="AE881" s="51" t="s">
        <v>2609</v>
      </c>
    </row>
    <row r="882" spans="31:31" x14ac:dyDescent="0.2">
      <c r="AE882" s="51" t="s">
        <v>2609</v>
      </c>
    </row>
    <row r="883" spans="31:31" x14ac:dyDescent="0.2">
      <c r="AE883" s="51" t="s">
        <v>2609</v>
      </c>
    </row>
    <row r="884" spans="31:31" x14ac:dyDescent="0.2">
      <c r="AE884" s="51" t="s">
        <v>2609</v>
      </c>
    </row>
    <row r="885" spans="31:31" x14ac:dyDescent="0.2">
      <c r="AE885" s="51" t="s">
        <v>2609</v>
      </c>
    </row>
    <row r="886" spans="31:31" x14ac:dyDescent="0.2">
      <c r="AE886" s="51" t="s">
        <v>2609</v>
      </c>
    </row>
    <row r="887" spans="31:31" x14ac:dyDescent="0.2">
      <c r="AE887" s="51" t="s">
        <v>2609</v>
      </c>
    </row>
    <row r="888" spans="31:31" x14ac:dyDescent="0.2">
      <c r="AE888" s="51" t="s">
        <v>2609</v>
      </c>
    </row>
    <row r="889" spans="31:31" x14ac:dyDescent="0.2">
      <c r="AE889" s="51" t="s">
        <v>2609</v>
      </c>
    </row>
    <row r="890" spans="31:31" x14ac:dyDescent="0.2">
      <c r="AE890" s="51" t="s">
        <v>2609</v>
      </c>
    </row>
    <row r="891" spans="31:31" x14ac:dyDescent="0.2">
      <c r="AE891" s="51" t="s">
        <v>2609</v>
      </c>
    </row>
    <row r="892" spans="31:31" x14ac:dyDescent="0.2">
      <c r="AE892" s="51" t="s">
        <v>2609</v>
      </c>
    </row>
    <row r="893" spans="31:31" x14ac:dyDescent="0.2">
      <c r="AE893" s="51" t="s">
        <v>2609</v>
      </c>
    </row>
    <row r="894" spans="31:31" x14ac:dyDescent="0.2">
      <c r="AE894" s="51" t="s">
        <v>2609</v>
      </c>
    </row>
    <row r="895" spans="31:31" x14ac:dyDescent="0.2">
      <c r="AE895" s="51" t="s">
        <v>2609</v>
      </c>
    </row>
    <row r="896" spans="31:31" x14ac:dyDescent="0.2">
      <c r="AE896" s="51" t="s">
        <v>2609</v>
      </c>
    </row>
    <row r="897" spans="31:31" x14ac:dyDescent="0.2">
      <c r="AE897" s="51" t="s">
        <v>2609</v>
      </c>
    </row>
    <row r="898" spans="31:31" x14ac:dyDescent="0.2">
      <c r="AE898" s="51" t="s">
        <v>2609</v>
      </c>
    </row>
    <row r="899" spans="31:31" x14ac:dyDescent="0.2">
      <c r="AE899" s="51" t="s">
        <v>2609</v>
      </c>
    </row>
    <row r="900" spans="31:31" x14ac:dyDescent="0.2">
      <c r="AE900" s="51" t="s">
        <v>2609</v>
      </c>
    </row>
    <row r="901" spans="31:31" x14ac:dyDescent="0.2">
      <c r="AE901" s="51" t="s">
        <v>2609</v>
      </c>
    </row>
    <row r="902" spans="31:31" x14ac:dyDescent="0.2">
      <c r="AE902" s="51" t="s">
        <v>2609</v>
      </c>
    </row>
    <row r="903" spans="31:31" x14ac:dyDescent="0.2">
      <c r="AE903" s="51" t="s">
        <v>2609</v>
      </c>
    </row>
    <row r="904" spans="31:31" x14ac:dyDescent="0.2">
      <c r="AE904" s="51" t="s">
        <v>2609</v>
      </c>
    </row>
    <row r="905" spans="31:31" x14ac:dyDescent="0.2">
      <c r="AE905" s="51" t="s">
        <v>2609</v>
      </c>
    </row>
    <row r="906" spans="31:31" x14ac:dyDescent="0.2">
      <c r="AE906" s="51" t="s">
        <v>2609</v>
      </c>
    </row>
    <row r="907" spans="31:31" x14ac:dyDescent="0.2">
      <c r="AE907" s="51" t="s">
        <v>2609</v>
      </c>
    </row>
    <row r="908" spans="31:31" x14ac:dyDescent="0.2">
      <c r="AE908" s="51" t="s">
        <v>2609</v>
      </c>
    </row>
    <row r="909" spans="31:31" x14ac:dyDescent="0.2">
      <c r="AE909" s="51" t="s">
        <v>2609</v>
      </c>
    </row>
    <row r="910" spans="31:31" x14ac:dyDescent="0.2">
      <c r="AE910" s="51" t="s">
        <v>2609</v>
      </c>
    </row>
    <row r="911" spans="31:31" x14ac:dyDescent="0.2">
      <c r="AE911" s="51" t="s">
        <v>2609</v>
      </c>
    </row>
    <row r="912" spans="31:31" x14ac:dyDescent="0.2">
      <c r="AE912" s="51" t="s">
        <v>2609</v>
      </c>
    </row>
    <row r="913" spans="31:31" x14ac:dyDescent="0.2">
      <c r="AE913" s="51" t="s">
        <v>2609</v>
      </c>
    </row>
    <row r="914" spans="31:31" x14ac:dyDescent="0.2">
      <c r="AE914" s="51" t="s">
        <v>2609</v>
      </c>
    </row>
    <row r="915" spans="31:31" x14ac:dyDescent="0.2">
      <c r="AE915" s="51" t="s">
        <v>2609</v>
      </c>
    </row>
    <row r="916" spans="31:31" x14ac:dyDescent="0.2">
      <c r="AE916" s="51" t="s">
        <v>2609</v>
      </c>
    </row>
    <row r="917" spans="31:31" x14ac:dyDescent="0.2">
      <c r="AE917" s="51" t="s">
        <v>2609</v>
      </c>
    </row>
    <row r="918" spans="31:31" x14ac:dyDescent="0.2">
      <c r="AE918" s="51" t="s">
        <v>2609</v>
      </c>
    </row>
    <row r="919" spans="31:31" x14ac:dyDescent="0.2">
      <c r="AE919" s="51" t="s">
        <v>2609</v>
      </c>
    </row>
    <row r="920" spans="31:31" x14ac:dyDescent="0.2">
      <c r="AE920" s="51" t="s">
        <v>2609</v>
      </c>
    </row>
    <row r="921" spans="31:31" x14ac:dyDescent="0.2">
      <c r="AE921" s="51" t="s">
        <v>2609</v>
      </c>
    </row>
    <row r="922" spans="31:31" x14ac:dyDescent="0.2">
      <c r="AE922" s="51" t="s">
        <v>2609</v>
      </c>
    </row>
    <row r="923" spans="31:31" x14ac:dyDescent="0.2">
      <c r="AE923" s="51" t="s">
        <v>2609</v>
      </c>
    </row>
    <row r="924" spans="31:31" x14ac:dyDescent="0.2">
      <c r="AE924" s="51" t="s">
        <v>2609</v>
      </c>
    </row>
    <row r="925" spans="31:31" x14ac:dyDescent="0.2">
      <c r="AE925" s="51" t="s">
        <v>2609</v>
      </c>
    </row>
    <row r="926" spans="31:31" x14ac:dyDescent="0.2">
      <c r="AE926" s="51" t="s">
        <v>2609</v>
      </c>
    </row>
    <row r="927" spans="31:31" x14ac:dyDescent="0.2">
      <c r="AE927" s="51" t="s">
        <v>2609</v>
      </c>
    </row>
    <row r="928" spans="31:31" x14ac:dyDescent="0.2">
      <c r="AE928" s="51" t="s">
        <v>2609</v>
      </c>
    </row>
    <row r="929" spans="31:31" x14ac:dyDescent="0.2">
      <c r="AE929" s="51" t="s">
        <v>2609</v>
      </c>
    </row>
    <row r="930" spans="31:31" x14ac:dyDescent="0.2">
      <c r="AE930" s="51" t="s">
        <v>2609</v>
      </c>
    </row>
    <row r="931" spans="31:31" x14ac:dyDescent="0.2">
      <c r="AE931" s="51" t="s">
        <v>2609</v>
      </c>
    </row>
    <row r="932" spans="31:31" x14ac:dyDescent="0.2">
      <c r="AE932" s="51" t="s">
        <v>2609</v>
      </c>
    </row>
    <row r="933" spans="31:31" x14ac:dyDescent="0.2">
      <c r="AE933" s="51" t="s">
        <v>2609</v>
      </c>
    </row>
    <row r="934" spans="31:31" x14ac:dyDescent="0.2">
      <c r="AE934" s="51" t="s">
        <v>2609</v>
      </c>
    </row>
    <row r="935" spans="31:31" x14ac:dyDescent="0.2">
      <c r="AE935" s="51" t="s">
        <v>2609</v>
      </c>
    </row>
    <row r="936" spans="31:31" x14ac:dyDescent="0.2">
      <c r="AE936" s="51" t="s">
        <v>2609</v>
      </c>
    </row>
    <row r="937" spans="31:31" x14ac:dyDescent="0.2">
      <c r="AE937" s="51" t="s">
        <v>2609</v>
      </c>
    </row>
    <row r="938" spans="31:31" x14ac:dyDescent="0.2">
      <c r="AE938" s="51" t="s">
        <v>2609</v>
      </c>
    </row>
    <row r="939" spans="31:31" x14ac:dyDescent="0.2">
      <c r="AE939" s="51" t="s">
        <v>2609</v>
      </c>
    </row>
    <row r="940" spans="31:31" x14ac:dyDescent="0.2">
      <c r="AE940" s="51" t="s">
        <v>2609</v>
      </c>
    </row>
    <row r="941" spans="31:31" x14ac:dyDescent="0.2">
      <c r="AE941" s="51" t="s">
        <v>2609</v>
      </c>
    </row>
    <row r="942" spans="31:31" x14ac:dyDescent="0.2">
      <c r="AE942" s="51" t="s">
        <v>2609</v>
      </c>
    </row>
    <row r="943" spans="31:31" x14ac:dyDescent="0.2">
      <c r="AE943" s="51" t="s">
        <v>2609</v>
      </c>
    </row>
    <row r="944" spans="31:31" x14ac:dyDescent="0.2">
      <c r="AE944" s="51" t="s">
        <v>2609</v>
      </c>
    </row>
    <row r="945" spans="31:31" x14ac:dyDescent="0.2">
      <c r="AE945" s="51" t="s">
        <v>2609</v>
      </c>
    </row>
    <row r="946" spans="31:31" x14ac:dyDescent="0.2">
      <c r="AE946" s="51" t="s">
        <v>2609</v>
      </c>
    </row>
    <row r="947" spans="31:31" x14ac:dyDescent="0.2">
      <c r="AE947" s="51" t="s">
        <v>2609</v>
      </c>
    </row>
    <row r="948" spans="31:31" x14ac:dyDescent="0.2">
      <c r="AE948" s="51" t="s">
        <v>2609</v>
      </c>
    </row>
    <row r="949" spans="31:31" x14ac:dyDescent="0.2">
      <c r="AE949" s="51" t="s">
        <v>2609</v>
      </c>
    </row>
    <row r="950" spans="31:31" x14ac:dyDescent="0.2">
      <c r="AE950" s="51" t="s">
        <v>2609</v>
      </c>
    </row>
    <row r="951" spans="31:31" x14ac:dyDescent="0.2">
      <c r="AE951" s="51" t="s">
        <v>2609</v>
      </c>
    </row>
    <row r="952" spans="31:31" x14ac:dyDescent="0.2">
      <c r="AE952" s="51" t="s">
        <v>2609</v>
      </c>
    </row>
    <row r="953" spans="31:31" x14ac:dyDescent="0.2">
      <c r="AE953" s="51" t="s">
        <v>2609</v>
      </c>
    </row>
    <row r="954" spans="31:31" x14ac:dyDescent="0.2">
      <c r="AE954" s="51" t="s">
        <v>2609</v>
      </c>
    </row>
    <row r="955" spans="31:31" x14ac:dyDescent="0.2">
      <c r="AE955" s="51" t="s">
        <v>2609</v>
      </c>
    </row>
    <row r="956" spans="31:31" x14ac:dyDescent="0.2">
      <c r="AE956" s="51" t="s">
        <v>2609</v>
      </c>
    </row>
    <row r="957" spans="31:31" x14ac:dyDescent="0.2">
      <c r="AE957" s="51" t="s">
        <v>2609</v>
      </c>
    </row>
    <row r="958" spans="31:31" x14ac:dyDescent="0.2">
      <c r="AE958" s="51" t="s">
        <v>2609</v>
      </c>
    </row>
    <row r="959" spans="31:31" x14ac:dyDescent="0.2">
      <c r="AE959" s="51" t="s">
        <v>2609</v>
      </c>
    </row>
    <row r="960" spans="31:31" x14ac:dyDescent="0.2">
      <c r="AE960" s="51" t="s">
        <v>2609</v>
      </c>
    </row>
  </sheetData>
  <autoFilter ref="A1:AE500"/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121"/>
  <sheetViews>
    <sheetView zoomScale="85" zoomScaleNormal="85" workbookViewId="0">
      <selection sqref="A1:AZ450"/>
    </sheetView>
  </sheetViews>
  <sheetFormatPr defaultRowHeight="15" x14ac:dyDescent="0.25"/>
  <sheetData>
    <row r="1" spans="1:32" x14ac:dyDescent="0.25">
      <c r="A1" t="s">
        <v>1891</v>
      </c>
    </row>
    <row r="3" spans="1:32" x14ac:dyDescent="0.25">
      <c r="F3" t="s">
        <v>681</v>
      </c>
      <c r="G3" t="s">
        <v>813</v>
      </c>
      <c r="H3" t="s">
        <v>806</v>
      </c>
      <c r="I3" t="s">
        <v>756</v>
      </c>
      <c r="J3" t="s">
        <v>778</v>
      </c>
      <c r="K3" t="s">
        <v>829</v>
      </c>
      <c r="L3" t="s">
        <v>780</v>
      </c>
      <c r="M3" t="s">
        <v>657</v>
      </c>
      <c r="N3" t="s">
        <v>698</v>
      </c>
      <c r="O3" t="s">
        <v>1915</v>
      </c>
      <c r="P3" t="s">
        <v>527</v>
      </c>
      <c r="Q3" t="s">
        <v>3633</v>
      </c>
      <c r="R3" t="s">
        <v>5197</v>
      </c>
      <c r="S3" t="s">
        <v>815</v>
      </c>
      <c r="T3" t="s">
        <v>634</v>
      </c>
      <c r="U3" t="s">
        <v>727</v>
      </c>
      <c r="V3" t="s">
        <v>3552</v>
      </c>
      <c r="W3" t="s">
        <v>668</v>
      </c>
      <c r="X3" t="s">
        <v>831</v>
      </c>
      <c r="Y3" t="s">
        <v>612</v>
      </c>
      <c r="Z3" t="s">
        <v>606</v>
      </c>
      <c r="AA3" t="s">
        <v>2734</v>
      </c>
      <c r="AB3" t="s">
        <v>734</v>
      </c>
      <c r="AC3" t="s">
        <v>596</v>
      </c>
      <c r="AD3" t="s">
        <v>793</v>
      </c>
      <c r="AE3" t="s">
        <v>787</v>
      </c>
      <c r="AF3" t="s">
        <v>1892</v>
      </c>
    </row>
    <row r="4" spans="1:32" x14ac:dyDescent="0.25">
      <c r="A4" t="s">
        <v>972</v>
      </c>
      <c r="B4" t="s">
        <v>975</v>
      </c>
      <c r="C4" t="s">
        <v>974</v>
      </c>
      <c r="D4">
        <v>0</v>
      </c>
      <c r="U4">
        <v>0</v>
      </c>
      <c r="AA4">
        <v>0</v>
      </c>
      <c r="AF4">
        <v>0</v>
      </c>
    </row>
    <row r="5" spans="1:32" x14ac:dyDescent="0.25">
      <c r="A5" t="s">
        <v>976</v>
      </c>
      <c r="B5" t="s">
        <v>977</v>
      </c>
      <c r="C5" t="s">
        <v>978</v>
      </c>
      <c r="D5">
        <v>0</v>
      </c>
      <c r="S5">
        <v>0</v>
      </c>
      <c r="AF5">
        <v>0</v>
      </c>
    </row>
    <row r="6" spans="1:32" x14ac:dyDescent="0.25">
      <c r="A6" t="s">
        <v>998</v>
      </c>
      <c r="B6" t="s">
        <v>999</v>
      </c>
      <c r="C6" t="s">
        <v>997</v>
      </c>
      <c r="D6">
        <v>0</v>
      </c>
      <c r="F6">
        <v>21</v>
      </c>
      <c r="G6">
        <v>21</v>
      </c>
      <c r="H6">
        <v>155</v>
      </c>
      <c r="I6">
        <v>42</v>
      </c>
      <c r="J6">
        <v>28</v>
      </c>
      <c r="K6">
        <v>22</v>
      </c>
      <c r="L6">
        <v>104</v>
      </c>
      <c r="M6">
        <v>137</v>
      </c>
      <c r="N6">
        <v>46</v>
      </c>
      <c r="O6">
        <v>19</v>
      </c>
      <c r="P6">
        <v>117</v>
      </c>
      <c r="S6">
        <v>97</v>
      </c>
      <c r="T6">
        <v>106</v>
      </c>
      <c r="U6">
        <v>90</v>
      </c>
      <c r="V6">
        <v>41</v>
      </c>
      <c r="W6">
        <v>47</v>
      </c>
      <c r="X6">
        <v>11</v>
      </c>
      <c r="Y6">
        <v>139</v>
      </c>
      <c r="Z6">
        <v>80</v>
      </c>
      <c r="AA6">
        <v>24</v>
      </c>
      <c r="AB6">
        <v>139</v>
      </c>
      <c r="AC6">
        <v>28</v>
      </c>
      <c r="AD6">
        <v>66</v>
      </c>
      <c r="AE6">
        <v>90</v>
      </c>
      <c r="AF6">
        <v>1670</v>
      </c>
    </row>
    <row r="7" spans="1:32" x14ac:dyDescent="0.25">
      <c r="A7" t="s">
        <v>1003</v>
      </c>
      <c r="B7" t="s">
        <v>1004</v>
      </c>
      <c r="C7" t="s">
        <v>1002</v>
      </c>
      <c r="D7">
        <v>0</v>
      </c>
      <c r="F7">
        <v>85</v>
      </c>
      <c r="G7">
        <v>37</v>
      </c>
      <c r="H7">
        <v>310</v>
      </c>
      <c r="I7">
        <v>63</v>
      </c>
      <c r="J7">
        <v>34</v>
      </c>
      <c r="K7">
        <v>32</v>
      </c>
      <c r="L7">
        <v>63</v>
      </c>
      <c r="M7">
        <v>90</v>
      </c>
      <c r="N7">
        <v>65</v>
      </c>
      <c r="O7">
        <v>27</v>
      </c>
      <c r="P7">
        <v>150</v>
      </c>
      <c r="S7">
        <v>82</v>
      </c>
      <c r="T7">
        <v>145</v>
      </c>
      <c r="U7">
        <v>112</v>
      </c>
      <c r="V7">
        <v>68</v>
      </c>
      <c r="W7">
        <v>141</v>
      </c>
      <c r="X7">
        <v>21</v>
      </c>
      <c r="Y7">
        <v>200</v>
      </c>
      <c r="Z7">
        <v>106</v>
      </c>
      <c r="AA7">
        <v>60</v>
      </c>
      <c r="AB7">
        <v>99</v>
      </c>
      <c r="AC7">
        <v>94</v>
      </c>
      <c r="AD7">
        <v>51</v>
      </c>
      <c r="AE7">
        <v>119</v>
      </c>
      <c r="AF7">
        <v>2254</v>
      </c>
    </row>
    <row r="8" spans="1:32" x14ac:dyDescent="0.25">
      <c r="A8" t="s">
        <v>1005</v>
      </c>
      <c r="B8" t="s">
        <v>1006</v>
      </c>
      <c r="C8" t="s">
        <v>1002</v>
      </c>
      <c r="D8">
        <v>0</v>
      </c>
      <c r="F8">
        <v>65</v>
      </c>
      <c r="G8">
        <v>97</v>
      </c>
      <c r="H8">
        <v>109</v>
      </c>
      <c r="I8">
        <v>173</v>
      </c>
      <c r="J8">
        <v>3</v>
      </c>
      <c r="K8">
        <v>2</v>
      </c>
      <c r="L8">
        <v>59</v>
      </c>
      <c r="M8">
        <v>20</v>
      </c>
      <c r="N8">
        <v>72</v>
      </c>
      <c r="O8">
        <v>70</v>
      </c>
      <c r="P8">
        <v>161</v>
      </c>
      <c r="S8">
        <v>153</v>
      </c>
      <c r="T8">
        <v>10</v>
      </c>
      <c r="U8">
        <v>60</v>
      </c>
      <c r="V8">
        <v>30</v>
      </c>
      <c r="W8">
        <v>27</v>
      </c>
      <c r="X8">
        <v>10</v>
      </c>
      <c r="Y8">
        <v>7</v>
      </c>
      <c r="Z8">
        <v>79</v>
      </c>
      <c r="AA8">
        <v>64</v>
      </c>
      <c r="AB8">
        <v>29</v>
      </c>
      <c r="AC8">
        <v>45</v>
      </c>
      <c r="AD8">
        <v>4</v>
      </c>
      <c r="AE8">
        <v>23</v>
      </c>
      <c r="AF8">
        <v>1372</v>
      </c>
    </row>
    <row r="9" spans="1:32" x14ac:dyDescent="0.25">
      <c r="A9" t="s">
        <v>1020</v>
      </c>
      <c r="B9" t="s">
        <v>1021</v>
      </c>
      <c r="C9" t="s">
        <v>997</v>
      </c>
      <c r="D9">
        <v>0</v>
      </c>
      <c r="F9">
        <v>60</v>
      </c>
      <c r="G9">
        <v>116</v>
      </c>
      <c r="H9">
        <v>333</v>
      </c>
      <c r="I9">
        <v>103</v>
      </c>
      <c r="J9">
        <v>33</v>
      </c>
      <c r="K9">
        <v>180</v>
      </c>
      <c r="L9">
        <v>211</v>
      </c>
      <c r="M9">
        <v>138</v>
      </c>
      <c r="N9">
        <v>81</v>
      </c>
      <c r="O9">
        <v>86</v>
      </c>
      <c r="P9">
        <v>280</v>
      </c>
      <c r="S9">
        <v>196</v>
      </c>
      <c r="T9">
        <v>430</v>
      </c>
      <c r="U9">
        <v>121</v>
      </c>
      <c r="V9">
        <v>114</v>
      </c>
      <c r="W9">
        <v>174</v>
      </c>
      <c r="X9">
        <v>223</v>
      </c>
      <c r="Y9">
        <v>318</v>
      </c>
      <c r="Z9">
        <v>104</v>
      </c>
      <c r="AA9">
        <v>144</v>
      </c>
      <c r="AB9">
        <v>116</v>
      </c>
      <c r="AC9">
        <v>301</v>
      </c>
      <c r="AD9">
        <v>173</v>
      </c>
      <c r="AE9">
        <v>233</v>
      </c>
      <c r="AF9">
        <v>4268</v>
      </c>
    </row>
    <row r="10" spans="1:32" x14ac:dyDescent="0.25">
      <c r="A10" t="s">
        <v>1052</v>
      </c>
      <c r="B10" t="s">
        <v>1053</v>
      </c>
      <c r="C10" t="s">
        <v>1054</v>
      </c>
      <c r="D10">
        <v>0</v>
      </c>
      <c r="H10">
        <v>0</v>
      </c>
      <c r="N10">
        <v>0</v>
      </c>
      <c r="S10">
        <v>20</v>
      </c>
      <c r="AF10">
        <v>20</v>
      </c>
    </row>
    <row r="11" spans="1:32" x14ac:dyDescent="0.25">
      <c r="A11" t="s">
        <v>1058</v>
      </c>
      <c r="B11" t="s">
        <v>1059</v>
      </c>
      <c r="C11" t="s">
        <v>1045</v>
      </c>
      <c r="D11">
        <v>0</v>
      </c>
      <c r="Z11">
        <v>0</v>
      </c>
      <c r="AF11">
        <v>0</v>
      </c>
    </row>
    <row r="12" spans="1:32" x14ac:dyDescent="0.25">
      <c r="A12" t="s">
        <v>1060</v>
      </c>
      <c r="B12" t="s">
        <v>1061</v>
      </c>
      <c r="C12" t="s">
        <v>997</v>
      </c>
      <c r="D12">
        <v>0</v>
      </c>
      <c r="F12">
        <v>74</v>
      </c>
      <c r="G12">
        <v>14</v>
      </c>
      <c r="H12">
        <v>119</v>
      </c>
      <c r="I12">
        <v>46</v>
      </c>
      <c r="J12">
        <v>2</v>
      </c>
      <c r="K12">
        <v>101</v>
      </c>
      <c r="L12">
        <v>64</v>
      </c>
      <c r="M12">
        <v>171</v>
      </c>
      <c r="N12">
        <v>57</v>
      </c>
      <c r="O12">
        <v>66</v>
      </c>
      <c r="P12">
        <v>317</v>
      </c>
      <c r="R12">
        <v>1</v>
      </c>
      <c r="S12">
        <v>107</v>
      </c>
      <c r="T12">
        <v>162</v>
      </c>
      <c r="U12">
        <v>58</v>
      </c>
      <c r="V12">
        <v>85</v>
      </c>
      <c r="W12">
        <v>77</v>
      </c>
      <c r="X12">
        <v>33</v>
      </c>
      <c r="Y12">
        <v>123</v>
      </c>
      <c r="Z12">
        <v>25</v>
      </c>
      <c r="AA12">
        <v>78</v>
      </c>
      <c r="AB12">
        <v>47</v>
      </c>
      <c r="AC12">
        <v>82</v>
      </c>
      <c r="AD12">
        <v>29</v>
      </c>
      <c r="AE12">
        <v>72</v>
      </c>
      <c r="AF12">
        <v>2010</v>
      </c>
    </row>
    <row r="13" spans="1:32" x14ac:dyDescent="0.25">
      <c r="A13" t="s">
        <v>1064</v>
      </c>
      <c r="B13" t="s">
        <v>1065</v>
      </c>
      <c r="C13" t="s">
        <v>1066</v>
      </c>
      <c r="D13">
        <v>0</v>
      </c>
      <c r="G13">
        <v>14</v>
      </c>
      <c r="H13">
        <v>12</v>
      </c>
      <c r="I13">
        <v>24</v>
      </c>
      <c r="J13">
        <v>30</v>
      </c>
      <c r="K13">
        <v>16</v>
      </c>
      <c r="L13">
        <v>8</v>
      </c>
      <c r="M13">
        <v>8</v>
      </c>
      <c r="N13">
        <v>9</v>
      </c>
      <c r="O13">
        <v>24</v>
      </c>
      <c r="P13">
        <v>63</v>
      </c>
      <c r="S13">
        <v>27</v>
      </c>
      <c r="T13">
        <v>45</v>
      </c>
      <c r="U13">
        <v>2</v>
      </c>
      <c r="V13">
        <v>58</v>
      </c>
      <c r="W13">
        <v>2</v>
      </c>
      <c r="Y13">
        <v>11</v>
      </c>
      <c r="Z13">
        <v>6</v>
      </c>
      <c r="AA13">
        <v>38</v>
      </c>
      <c r="AB13">
        <v>7</v>
      </c>
      <c r="AC13">
        <v>33</v>
      </c>
      <c r="AE13">
        <v>13</v>
      </c>
      <c r="AF13">
        <v>450</v>
      </c>
    </row>
    <row r="14" spans="1:32" x14ac:dyDescent="0.25">
      <c r="A14" t="s">
        <v>1095</v>
      </c>
      <c r="B14" t="s">
        <v>1096</v>
      </c>
      <c r="C14" t="s">
        <v>1097</v>
      </c>
      <c r="D14">
        <v>0</v>
      </c>
      <c r="F14">
        <v>12</v>
      </c>
      <c r="G14">
        <v>16</v>
      </c>
      <c r="H14">
        <v>43</v>
      </c>
      <c r="I14">
        <v>42</v>
      </c>
      <c r="J14">
        <v>10</v>
      </c>
      <c r="K14">
        <v>140</v>
      </c>
      <c r="L14">
        <v>28</v>
      </c>
      <c r="M14">
        <v>17</v>
      </c>
      <c r="N14">
        <v>139</v>
      </c>
      <c r="O14">
        <v>3</v>
      </c>
      <c r="P14">
        <v>13</v>
      </c>
      <c r="R14">
        <v>2</v>
      </c>
      <c r="S14">
        <v>118</v>
      </c>
      <c r="T14">
        <v>16</v>
      </c>
      <c r="U14">
        <v>23</v>
      </c>
      <c r="V14">
        <v>52</v>
      </c>
      <c r="W14">
        <v>50</v>
      </c>
      <c r="X14">
        <v>30</v>
      </c>
      <c r="Y14">
        <v>7</v>
      </c>
      <c r="Z14">
        <v>25</v>
      </c>
      <c r="AB14">
        <v>94</v>
      </c>
      <c r="AC14">
        <v>24</v>
      </c>
      <c r="AD14">
        <v>44</v>
      </c>
      <c r="AE14">
        <v>2</v>
      </c>
      <c r="AF14">
        <v>950</v>
      </c>
    </row>
    <row r="15" spans="1:32" x14ac:dyDescent="0.25">
      <c r="A15" t="s">
        <v>1098</v>
      </c>
      <c r="B15" t="s">
        <v>1099</v>
      </c>
      <c r="C15" t="s">
        <v>1097</v>
      </c>
      <c r="D15">
        <v>0</v>
      </c>
      <c r="F15">
        <v>31</v>
      </c>
      <c r="G15">
        <v>3</v>
      </c>
      <c r="H15">
        <v>18</v>
      </c>
      <c r="I15">
        <v>26</v>
      </c>
      <c r="L15">
        <v>3</v>
      </c>
      <c r="M15">
        <v>3</v>
      </c>
      <c r="N15">
        <v>113</v>
      </c>
      <c r="O15">
        <v>7</v>
      </c>
      <c r="P15">
        <v>26</v>
      </c>
      <c r="S15">
        <v>23</v>
      </c>
      <c r="T15">
        <v>10</v>
      </c>
      <c r="U15">
        <v>26</v>
      </c>
      <c r="V15">
        <v>10</v>
      </c>
      <c r="W15">
        <v>24</v>
      </c>
      <c r="Y15">
        <v>7</v>
      </c>
      <c r="Z15">
        <v>11</v>
      </c>
      <c r="AA15">
        <v>19</v>
      </c>
      <c r="AB15">
        <v>118</v>
      </c>
      <c r="AC15">
        <v>19</v>
      </c>
      <c r="AD15">
        <v>65</v>
      </c>
      <c r="AE15">
        <v>69</v>
      </c>
      <c r="AF15">
        <v>631</v>
      </c>
    </row>
    <row r="16" spans="1:32" x14ac:dyDescent="0.25">
      <c r="A16" t="s">
        <v>1110</v>
      </c>
      <c r="B16" t="s">
        <v>1111</v>
      </c>
      <c r="C16" t="s">
        <v>1112</v>
      </c>
      <c r="D16">
        <v>0</v>
      </c>
      <c r="O16">
        <v>6</v>
      </c>
      <c r="AF16">
        <v>6</v>
      </c>
    </row>
    <row r="17" spans="1:32" x14ac:dyDescent="0.25">
      <c r="A17" t="s">
        <v>1115</v>
      </c>
      <c r="B17" t="s">
        <v>1116</v>
      </c>
      <c r="C17" t="s">
        <v>1087</v>
      </c>
      <c r="D17">
        <v>0</v>
      </c>
      <c r="F17">
        <v>1468</v>
      </c>
      <c r="G17">
        <v>572</v>
      </c>
      <c r="H17">
        <v>2951</v>
      </c>
      <c r="I17">
        <v>608</v>
      </c>
      <c r="J17">
        <v>332</v>
      </c>
      <c r="K17">
        <v>393</v>
      </c>
      <c r="L17">
        <v>1174</v>
      </c>
      <c r="M17">
        <v>1738</v>
      </c>
      <c r="N17">
        <v>1770</v>
      </c>
      <c r="O17">
        <v>52</v>
      </c>
      <c r="P17">
        <v>2735</v>
      </c>
      <c r="R17">
        <v>2</v>
      </c>
      <c r="S17">
        <v>436</v>
      </c>
      <c r="T17">
        <v>2529</v>
      </c>
      <c r="U17">
        <v>1630</v>
      </c>
      <c r="V17">
        <v>1100</v>
      </c>
      <c r="W17">
        <v>1380</v>
      </c>
      <c r="X17">
        <v>444</v>
      </c>
      <c r="Y17">
        <v>2154</v>
      </c>
      <c r="Z17">
        <v>678</v>
      </c>
      <c r="AA17">
        <v>328</v>
      </c>
      <c r="AB17">
        <v>1824</v>
      </c>
      <c r="AC17">
        <v>1340</v>
      </c>
      <c r="AD17">
        <v>888</v>
      </c>
      <c r="AE17">
        <v>1380</v>
      </c>
      <c r="AF17">
        <v>29906</v>
      </c>
    </row>
    <row r="18" spans="1:32" x14ac:dyDescent="0.25">
      <c r="A18" t="s">
        <v>1119</v>
      </c>
      <c r="B18" t="s">
        <v>1120</v>
      </c>
      <c r="C18" t="s">
        <v>1002</v>
      </c>
      <c r="D18">
        <v>0</v>
      </c>
      <c r="G18">
        <v>6</v>
      </c>
      <c r="T18">
        <v>2</v>
      </c>
      <c r="Z18">
        <v>-4</v>
      </c>
      <c r="AC18">
        <v>4</v>
      </c>
      <c r="AE18">
        <v>1</v>
      </c>
      <c r="AF18">
        <v>9</v>
      </c>
    </row>
    <row r="19" spans="1:32" x14ac:dyDescent="0.25">
      <c r="A19" t="s">
        <v>1134</v>
      </c>
      <c r="B19" t="s">
        <v>1135</v>
      </c>
      <c r="C19" t="s">
        <v>1045</v>
      </c>
      <c r="D19">
        <v>0</v>
      </c>
      <c r="F19">
        <v>36</v>
      </c>
      <c r="G19">
        <v>61</v>
      </c>
      <c r="H19">
        <v>46</v>
      </c>
      <c r="I19">
        <v>69</v>
      </c>
      <c r="J19">
        <v>5</v>
      </c>
      <c r="K19">
        <v>16</v>
      </c>
      <c r="L19">
        <v>5</v>
      </c>
      <c r="M19">
        <v>74</v>
      </c>
      <c r="N19">
        <v>36</v>
      </c>
      <c r="O19">
        <v>5</v>
      </c>
      <c r="P19">
        <v>213</v>
      </c>
      <c r="S19">
        <v>85</v>
      </c>
      <c r="T19">
        <v>27</v>
      </c>
      <c r="U19">
        <v>58</v>
      </c>
      <c r="V19">
        <v>129</v>
      </c>
      <c r="W19">
        <v>35</v>
      </c>
      <c r="X19">
        <v>9</v>
      </c>
      <c r="Y19">
        <v>132</v>
      </c>
      <c r="Z19">
        <v>56</v>
      </c>
      <c r="AA19">
        <v>107</v>
      </c>
      <c r="AB19">
        <v>56</v>
      </c>
      <c r="AC19">
        <v>28</v>
      </c>
      <c r="AD19">
        <v>14</v>
      </c>
      <c r="AE19">
        <v>41</v>
      </c>
      <c r="AF19">
        <v>1343</v>
      </c>
    </row>
    <row r="20" spans="1:32" x14ac:dyDescent="0.25">
      <c r="A20" t="s">
        <v>1136</v>
      </c>
      <c r="B20" t="s">
        <v>1137</v>
      </c>
      <c r="C20" t="s">
        <v>1082</v>
      </c>
      <c r="D20">
        <v>0</v>
      </c>
      <c r="G20">
        <v>26</v>
      </c>
      <c r="H20">
        <v>37</v>
      </c>
      <c r="I20">
        <v>16</v>
      </c>
      <c r="K20">
        <v>17</v>
      </c>
      <c r="M20">
        <v>76</v>
      </c>
      <c r="O20">
        <v>2</v>
      </c>
      <c r="P20">
        <v>50</v>
      </c>
      <c r="S20">
        <v>0</v>
      </c>
      <c r="T20">
        <v>12</v>
      </c>
      <c r="V20">
        <v>34</v>
      </c>
      <c r="X20">
        <v>3</v>
      </c>
      <c r="Z20">
        <v>-3</v>
      </c>
      <c r="AA20">
        <v>2</v>
      </c>
      <c r="AC20">
        <v>3</v>
      </c>
      <c r="AF20">
        <v>275</v>
      </c>
    </row>
    <row r="21" spans="1:32" x14ac:dyDescent="0.25">
      <c r="A21" t="s">
        <v>1138</v>
      </c>
      <c r="B21" t="s">
        <v>1139</v>
      </c>
      <c r="C21" t="s">
        <v>1002</v>
      </c>
      <c r="D21">
        <v>0</v>
      </c>
      <c r="F21">
        <v>63</v>
      </c>
      <c r="G21">
        <v>77</v>
      </c>
      <c r="H21">
        <v>121</v>
      </c>
      <c r="I21">
        <v>38</v>
      </c>
      <c r="J21">
        <v>10</v>
      </c>
      <c r="K21">
        <v>122</v>
      </c>
      <c r="L21">
        <v>110</v>
      </c>
      <c r="M21">
        <v>132</v>
      </c>
      <c r="N21">
        <v>38</v>
      </c>
      <c r="O21">
        <v>69</v>
      </c>
      <c r="P21">
        <v>180</v>
      </c>
      <c r="S21">
        <v>133</v>
      </c>
      <c r="T21">
        <v>89</v>
      </c>
      <c r="U21">
        <v>60</v>
      </c>
      <c r="V21">
        <v>52</v>
      </c>
      <c r="W21">
        <v>13</v>
      </c>
      <c r="X21">
        <v>13</v>
      </c>
      <c r="Y21">
        <v>319</v>
      </c>
      <c r="Z21">
        <v>48</v>
      </c>
      <c r="AA21">
        <v>85</v>
      </c>
      <c r="AB21">
        <v>45</v>
      </c>
      <c r="AC21">
        <v>60</v>
      </c>
      <c r="AD21">
        <v>25</v>
      </c>
      <c r="AE21">
        <v>120</v>
      </c>
      <c r="AF21">
        <v>2022</v>
      </c>
    </row>
    <row r="22" spans="1:32" x14ac:dyDescent="0.25">
      <c r="A22" t="s">
        <v>1160</v>
      </c>
      <c r="B22" t="s">
        <v>1161</v>
      </c>
      <c r="C22" t="s">
        <v>981</v>
      </c>
      <c r="D22">
        <v>0</v>
      </c>
      <c r="V22">
        <v>10</v>
      </c>
      <c r="AF22">
        <v>10</v>
      </c>
    </row>
    <row r="23" spans="1:32" x14ac:dyDescent="0.25">
      <c r="A23" t="s">
        <v>1164</v>
      </c>
      <c r="B23" t="s">
        <v>1165</v>
      </c>
      <c r="C23" t="s">
        <v>1166</v>
      </c>
      <c r="D23">
        <v>0</v>
      </c>
      <c r="F23">
        <v>111</v>
      </c>
      <c r="G23">
        <v>91</v>
      </c>
      <c r="H23">
        <v>226</v>
      </c>
      <c r="I23">
        <v>117</v>
      </c>
      <c r="J23">
        <v>34</v>
      </c>
      <c r="K23">
        <v>115</v>
      </c>
      <c r="L23">
        <v>57</v>
      </c>
      <c r="M23">
        <v>134</v>
      </c>
      <c r="N23">
        <v>240</v>
      </c>
      <c r="O23">
        <v>35</v>
      </c>
      <c r="P23">
        <v>373</v>
      </c>
      <c r="S23">
        <v>154</v>
      </c>
      <c r="T23">
        <v>91</v>
      </c>
      <c r="U23">
        <v>68</v>
      </c>
      <c r="V23">
        <v>198</v>
      </c>
      <c r="W23">
        <v>49</v>
      </c>
      <c r="X23">
        <v>228</v>
      </c>
      <c r="Y23">
        <v>317</v>
      </c>
      <c r="Z23">
        <v>77</v>
      </c>
      <c r="AA23">
        <v>186</v>
      </c>
      <c r="AB23">
        <v>31</v>
      </c>
      <c r="AC23">
        <v>130</v>
      </c>
      <c r="AD23">
        <v>53</v>
      </c>
      <c r="AE23">
        <v>98</v>
      </c>
      <c r="AF23">
        <v>3213</v>
      </c>
    </row>
    <row r="24" spans="1:32" x14ac:dyDescent="0.25">
      <c r="A24" t="s">
        <v>1170</v>
      </c>
      <c r="B24" t="s">
        <v>1171</v>
      </c>
      <c r="C24" t="s">
        <v>1169</v>
      </c>
      <c r="D24">
        <v>0</v>
      </c>
      <c r="T24">
        <v>0</v>
      </c>
      <c r="AF24">
        <v>0</v>
      </c>
    </row>
    <row r="25" spans="1:32" x14ac:dyDescent="0.25">
      <c r="A25" t="s">
        <v>1172</v>
      </c>
      <c r="B25" t="s">
        <v>1173</v>
      </c>
      <c r="C25" t="s">
        <v>1045</v>
      </c>
      <c r="D25">
        <v>0</v>
      </c>
      <c r="F25">
        <v>11</v>
      </c>
      <c r="G25">
        <v>60</v>
      </c>
      <c r="H25">
        <v>13</v>
      </c>
      <c r="I25">
        <v>26</v>
      </c>
      <c r="K25">
        <v>52</v>
      </c>
      <c r="L25">
        <v>33</v>
      </c>
      <c r="M25">
        <v>51</v>
      </c>
      <c r="N25">
        <v>4</v>
      </c>
      <c r="O25">
        <v>11</v>
      </c>
      <c r="P25">
        <v>85</v>
      </c>
      <c r="T25">
        <v>11</v>
      </c>
      <c r="V25">
        <v>1</v>
      </c>
      <c r="W25">
        <v>4</v>
      </c>
      <c r="X25">
        <v>22</v>
      </c>
      <c r="Y25">
        <v>40</v>
      </c>
      <c r="Z25">
        <v>-1</v>
      </c>
      <c r="AA25">
        <v>12</v>
      </c>
      <c r="AB25">
        <v>21</v>
      </c>
      <c r="AC25">
        <v>74</v>
      </c>
      <c r="AE25">
        <v>8</v>
      </c>
      <c r="AF25">
        <v>538</v>
      </c>
    </row>
    <row r="26" spans="1:32" x14ac:dyDescent="0.25">
      <c r="A26" t="s">
        <v>1177</v>
      </c>
      <c r="B26" t="s">
        <v>1178</v>
      </c>
      <c r="C26" t="s">
        <v>981</v>
      </c>
      <c r="D26">
        <v>0</v>
      </c>
      <c r="F26">
        <v>32</v>
      </c>
      <c r="G26">
        <v>0</v>
      </c>
      <c r="H26">
        <v>0</v>
      </c>
      <c r="K26">
        <v>6</v>
      </c>
      <c r="N26">
        <v>5</v>
      </c>
      <c r="V26">
        <v>19</v>
      </c>
      <c r="X26">
        <v>10</v>
      </c>
      <c r="AB26">
        <v>33</v>
      </c>
      <c r="AF26">
        <v>105</v>
      </c>
    </row>
    <row r="27" spans="1:32" x14ac:dyDescent="0.25">
      <c r="A27" t="s">
        <v>1189</v>
      </c>
      <c r="B27" t="s">
        <v>1190</v>
      </c>
      <c r="C27" t="s">
        <v>1002</v>
      </c>
      <c r="D27">
        <v>0</v>
      </c>
      <c r="F27">
        <v>32</v>
      </c>
      <c r="G27">
        <v>48</v>
      </c>
      <c r="H27">
        <v>263</v>
      </c>
      <c r="I27">
        <v>81</v>
      </c>
      <c r="J27">
        <v>14</v>
      </c>
      <c r="K27">
        <v>228</v>
      </c>
      <c r="L27">
        <v>38</v>
      </c>
      <c r="M27">
        <v>57</v>
      </c>
      <c r="N27">
        <v>152</v>
      </c>
      <c r="O27">
        <v>16</v>
      </c>
      <c r="P27">
        <v>264</v>
      </c>
      <c r="S27">
        <v>71</v>
      </c>
      <c r="T27">
        <v>40</v>
      </c>
      <c r="U27">
        <v>76</v>
      </c>
      <c r="V27">
        <v>382</v>
      </c>
      <c r="W27">
        <v>77</v>
      </c>
      <c r="X27">
        <v>404</v>
      </c>
      <c r="Y27">
        <v>181</v>
      </c>
      <c r="Z27">
        <v>285</v>
      </c>
      <c r="AA27">
        <v>100</v>
      </c>
      <c r="AB27">
        <v>80</v>
      </c>
      <c r="AC27">
        <v>296</v>
      </c>
      <c r="AD27">
        <v>127</v>
      </c>
      <c r="AE27">
        <v>195</v>
      </c>
      <c r="AF27">
        <v>3507</v>
      </c>
    </row>
    <row r="28" spans="1:32" x14ac:dyDescent="0.25">
      <c r="A28" t="s">
        <v>1196</v>
      </c>
      <c r="B28" t="s">
        <v>1197</v>
      </c>
      <c r="C28" t="s">
        <v>1198</v>
      </c>
      <c r="D28">
        <v>0</v>
      </c>
      <c r="F28">
        <v>50</v>
      </c>
      <c r="G28">
        <v>333</v>
      </c>
      <c r="H28">
        <v>765</v>
      </c>
      <c r="I28">
        <v>309</v>
      </c>
      <c r="J28">
        <v>24</v>
      </c>
      <c r="K28">
        <v>944</v>
      </c>
      <c r="L28">
        <v>214</v>
      </c>
      <c r="M28">
        <v>189</v>
      </c>
      <c r="N28">
        <v>208</v>
      </c>
      <c r="O28">
        <v>27</v>
      </c>
      <c r="P28">
        <v>679</v>
      </c>
      <c r="S28">
        <v>315</v>
      </c>
      <c r="T28">
        <v>62</v>
      </c>
      <c r="U28">
        <v>149</v>
      </c>
      <c r="V28">
        <v>311</v>
      </c>
      <c r="W28">
        <v>82</v>
      </c>
      <c r="X28">
        <v>128</v>
      </c>
      <c r="Y28">
        <v>738</v>
      </c>
      <c r="Z28">
        <v>262</v>
      </c>
      <c r="AA28">
        <v>122</v>
      </c>
      <c r="AB28">
        <v>199</v>
      </c>
      <c r="AC28">
        <v>355</v>
      </c>
      <c r="AD28">
        <v>115</v>
      </c>
      <c r="AE28">
        <v>233</v>
      </c>
      <c r="AF28">
        <v>6813</v>
      </c>
    </row>
    <row r="29" spans="1:32" x14ac:dyDescent="0.25">
      <c r="A29" t="s">
        <v>1201</v>
      </c>
      <c r="B29" t="s">
        <v>1202</v>
      </c>
      <c r="C29" t="s">
        <v>1045</v>
      </c>
      <c r="D29">
        <v>0</v>
      </c>
      <c r="F29">
        <v>138</v>
      </c>
      <c r="G29">
        <v>195</v>
      </c>
      <c r="H29">
        <v>210</v>
      </c>
      <c r="I29">
        <v>74</v>
      </c>
      <c r="J29">
        <v>10</v>
      </c>
      <c r="K29">
        <v>383</v>
      </c>
      <c r="L29">
        <v>83</v>
      </c>
      <c r="M29">
        <v>351</v>
      </c>
      <c r="N29">
        <v>333</v>
      </c>
      <c r="O29">
        <v>79</v>
      </c>
      <c r="P29">
        <v>210</v>
      </c>
      <c r="S29">
        <v>121</v>
      </c>
      <c r="T29">
        <v>77</v>
      </c>
      <c r="U29">
        <v>167</v>
      </c>
      <c r="V29">
        <v>122</v>
      </c>
      <c r="W29">
        <v>105</v>
      </c>
      <c r="X29">
        <v>137</v>
      </c>
      <c r="Y29">
        <v>443</v>
      </c>
      <c r="Z29">
        <v>54</v>
      </c>
      <c r="AA29">
        <v>95</v>
      </c>
      <c r="AB29">
        <v>246</v>
      </c>
      <c r="AC29">
        <v>147</v>
      </c>
      <c r="AD29">
        <v>46</v>
      </c>
      <c r="AE29">
        <v>138</v>
      </c>
      <c r="AF29">
        <v>3964</v>
      </c>
    </row>
    <row r="30" spans="1:32" x14ac:dyDescent="0.25">
      <c r="A30" t="s">
        <v>1203</v>
      </c>
      <c r="B30" t="s">
        <v>1204</v>
      </c>
      <c r="C30" t="s">
        <v>1082</v>
      </c>
      <c r="D30">
        <v>0</v>
      </c>
      <c r="F30">
        <v>13</v>
      </c>
      <c r="G30">
        <v>3</v>
      </c>
      <c r="H30">
        <v>37</v>
      </c>
      <c r="I30">
        <v>22</v>
      </c>
      <c r="K30">
        <v>14</v>
      </c>
      <c r="L30">
        <v>11</v>
      </c>
      <c r="M30">
        <v>76</v>
      </c>
      <c r="N30">
        <v>35</v>
      </c>
      <c r="O30">
        <v>4</v>
      </c>
      <c r="P30">
        <v>50</v>
      </c>
      <c r="S30">
        <v>30</v>
      </c>
      <c r="T30">
        <v>7</v>
      </c>
      <c r="U30">
        <v>56</v>
      </c>
      <c r="V30">
        <v>8</v>
      </c>
      <c r="W30">
        <v>65</v>
      </c>
      <c r="X30">
        <v>92</v>
      </c>
      <c r="Y30">
        <v>82</v>
      </c>
      <c r="Z30">
        <v>55</v>
      </c>
      <c r="AA30">
        <v>29</v>
      </c>
      <c r="AB30">
        <v>49</v>
      </c>
      <c r="AC30">
        <v>26</v>
      </c>
      <c r="AD30">
        <v>9</v>
      </c>
      <c r="AE30">
        <v>29</v>
      </c>
      <c r="AF30">
        <v>802</v>
      </c>
    </row>
    <row r="31" spans="1:32" x14ac:dyDescent="0.25">
      <c r="A31" t="s">
        <v>1223</v>
      </c>
      <c r="B31" t="s">
        <v>1224</v>
      </c>
      <c r="C31" t="s">
        <v>1225</v>
      </c>
      <c r="D31">
        <v>0</v>
      </c>
      <c r="H31">
        <v>222</v>
      </c>
      <c r="I31">
        <v>671</v>
      </c>
      <c r="J31">
        <v>23</v>
      </c>
      <c r="K31">
        <v>225</v>
      </c>
      <c r="L31">
        <v>24</v>
      </c>
      <c r="M31">
        <v>327</v>
      </c>
      <c r="N31">
        <v>71</v>
      </c>
      <c r="P31">
        <v>68</v>
      </c>
      <c r="S31">
        <v>26</v>
      </c>
      <c r="T31">
        <v>100</v>
      </c>
      <c r="U31">
        <v>100</v>
      </c>
      <c r="V31">
        <v>100</v>
      </c>
      <c r="X31">
        <v>88</v>
      </c>
      <c r="Y31">
        <v>926</v>
      </c>
      <c r="Z31">
        <v>48</v>
      </c>
      <c r="AA31">
        <v>43</v>
      </c>
      <c r="AB31">
        <v>272</v>
      </c>
      <c r="AC31">
        <v>50</v>
      </c>
      <c r="AD31">
        <v>2</v>
      </c>
      <c r="AE31">
        <v>6</v>
      </c>
      <c r="AF31">
        <v>3392</v>
      </c>
    </row>
    <row r="32" spans="1:32" x14ac:dyDescent="0.25">
      <c r="A32" t="s">
        <v>1226</v>
      </c>
      <c r="B32" t="s">
        <v>1227</v>
      </c>
      <c r="C32" t="s">
        <v>1225</v>
      </c>
      <c r="D32">
        <v>0</v>
      </c>
      <c r="G32">
        <v>22</v>
      </c>
      <c r="H32">
        <v>50</v>
      </c>
      <c r="O32">
        <v>23</v>
      </c>
      <c r="P32">
        <v>2</v>
      </c>
      <c r="S32">
        <v>26</v>
      </c>
      <c r="AA32">
        <v>36</v>
      </c>
      <c r="AF32">
        <v>159</v>
      </c>
    </row>
    <row r="33" spans="1:32" x14ac:dyDescent="0.25">
      <c r="A33" t="s">
        <v>1235</v>
      </c>
      <c r="B33" t="s">
        <v>1236</v>
      </c>
      <c r="C33" t="s">
        <v>997</v>
      </c>
      <c r="D33">
        <v>0</v>
      </c>
      <c r="R33">
        <v>10000</v>
      </c>
      <c r="AF33">
        <v>10000</v>
      </c>
    </row>
    <row r="34" spans="1:32" x14ac:dyDescent="0.25">
      <c r="A34" t="s">
        <v>1245</v>
      </c>
      <c r="B34" t="s">
        <v>1246</v>
      </c>
      <c r="C34" t="s">
        <v>1244</v>
      </c>
      <c r="D34">
        <v>0</v>
      </c>
      <c r="G34">
        <v>102</v>
      </c>
      <c r="H34">
        <v>300</v>
      </c>
      <c r="I34">
        <v>1652</v>
      </c>
      <c r="J34">
        <v>12</v>
      </c>
      <c r="K34">
        <v>19</v>
      </c>
      <c r="L34">
        <v>6</v>
      </c>
      <c r="M34">
        <v>21</v>
      </c>
      <c r="N34">
        <v>36</v>
      </c>
      <c r="O34">
        <v>12</v>
      </c>
      <c r="P34">
        <v>142</v>
      </c>
      <c r="S34">
        <v>36</v>
      </c>
      <c r="T34">
        <v>62</v>
      </c>
      <c r="U34">
        <v>5</v>
      </c>
      <c r="V34">
        <v>310</v>
      </c>
      <c r="Y34">
        <v>6</v>
      </c>
      <c r="Z34">
        <v>12</v>
      </c>
      <c r="AA34">
        <v>22</v>
      </c>
      <c r="AC34">
        <v>284</v>
      </c>
      <c r="AE34">
        <v>300</v>
      </c>
      <c r="AF34">
        <v>3339</v>
      </c>
    </row>
    <row r="35" spans="1:32" x14ac:dyDescent="0.25">
      <c r="A35" t="s">
        <v>1249</v>
      </c>
      <c r="B35" t="s">
        <v>1250</v>
      </c>
      <c r="C35" t="s">
        <v>978</v>
      </c>
      <c r="D35">
        <v>0</v>
      </c>
      <c r="F35">
        <v>99</v>
      </c>
      <c r="G35">
        <v>96</v>
      </c>
      <c r="H35">
        <v>252</v>
      </c>
      <c r="I35">
        <v>442</v>
      </c>
      <c r="J35">
        <v>12</v>
      </c>
      <c r="K35">
        <v>230</v>
      </c>
      <c r="L35">
        <v>82</v>
      </c>
      <c r="M35">
        <v>275</v>
      </c>
      <c r="N35">
        <v>450</v>
      </c>
      <c r="O35">
        <v>68</v>
      </c>
      <c r="P35">
        <v>594</v>
      </c>
      <c r="S35">
        <v>184</v>
      </c>
      <c r="T35">
        <v>383</v>
      </c>
      <c r="U35">
        <v>95</v>
      </c>
      <c r="V35">
        <v>322</v>
      </c>
      <c r="W35">
        <v>42</v>
      </c>
      <c r="X35">
        <v>67</v>
      </c>
      <c r="Y35">
        <v>165</v>
      </c>
      <c r="Z35">
        <v>164</v>
      </c>
      <c r="AA35">
        <v>215</v>
      </c>
      <c r="AB35">
        <v>107</v>
      </c>
      <c r="AC35">
        <v>62</v>
      </c>
      <c r="AD35">
        <v>24</v>
      </c>
      <c r="AE35">
        <v>128</v>
      </c>
      <c r="AF35">
        <v>4558</v>
      </c>
    </row>
    <row r="36" spans="1:32" x14ac:dyDescent="0.25">
      <c r="A36" t="s">
        <v>1258</v>
      </c>
      <c r="B36" t="s">
        <v>1256</v>
      </c>
      <c r="C36" t="s">
        <v>1257</v>
      </c>
      <c r="D36">
        <v>0</v>
      </c>
      <c r="G36">
        <v>21</v>
      </c>
      <c r="I36">
        <v>22</v>
      </c>
      <c r="K36">
        <v>40</v>
      </c>
      <c r="L36">
        <v>7</v>
      </c>
      <c r="M36">
        <v>39</v>
      </c>
      <c r="O36">
        <v>28</v>
      </c>
      <c r="P36">
        <v>38</v>
      </c>
      <c r="S36">
        <v>38</v>
      </c>
      <c r="T36">
        <v>2</v>
      </c>
      <c r="V36">
        <v>61</v>
      </c>
      <c r="X36">
        <v>50</v>
      </c>
      <c r="AA36">
        <v>27</v>
      </c>
      <c r="AF36">
        <v>373</v>
      </c>
    </row>
    <row r="37" spans="1:32" x14ac:dyDescent="0.25">
      <c r="A37" t="s">
        <v>1262</v>
      </c>
      <c r="B37" t="s">
        <v>1263</v>
      </c>
      <c r="C37" t="s">
        <v>981</v>
      </c>
      <c r="D37">
        <v>0</v>
      </c>
      <c r="F37">
        <v>86</v>
      </c>
      <c r="G37">
        <v>68</v>
      </c>
      <c r="H37">
        <v>180</v>
      </c>
      <c r="I37">
        <v>138</v>
      </c>
      <c r="J37">
        <v>14</v>
      </c>
      <c r="K37">
        <v>190</v>
      </c>
      <c r="L37">
        <v>111</v>
      </c>
      <c r="M37">
        <v>148</v>
      </c>
      <c r="N37">
        <v>133</v>
      </c>
      <c r="O37">
        <v>75</v>
      </c>
      <c r="P37">
        <v>445</v>
      </c>
      <c r="S37">
        <v>151</v>
      </c>
      <c r="T37">
        <v>217</v>
      </c>
      <c r="U37">
        <v>152</v>
      </c>
      <c r="V37">
        <v>126</v>
      </c>
      <c r="W37">
        <v>5</v>
      </c>
      <c r="X37">
        <v>53</v>
      </c>
      <c r="Y37">
        <v>193</v>
      </c>
      <c r="Z37">
        <v>88</v>
      </c>
      <c r="AA37">
        <v>262</v>
      </c>
      <c r="AB37">
        <v>128</v>
      </c>
      <c r="AC37">
        <v>239</v>
      </c>
      <c r="AD37">
        <v>67</v>
      </c>
      <c r="AE37">
        <v>133</v>
      </c>
      <c r="AF37">
        <v>3402</v>
      </c>
    </row>
    <row r="38" spans="1:32" x14ac:dyDescent="0.25">
      <c r="A38" t="s">
        <v>1304</v>
      </c>
      <c r="B38" t="s">
        <v>1305</v>
      </c>
      <c r="C38" t="s">
        <v>1306</v>
      </c>
      <c r="D38">
        <v>0</v>
      </c>
      <c r="F38">
        <v>20</v>
      </c>
      <c r="G38">
        <v>5</v>
      </c>
      <c r="H38">
        <v>60</v>
      </c>
      <c r="I38">
        <v>174</v>
      </c>
      <c r="J38">
        <v>6</v>
      </c>
      <c r="L38">
        <v>63</v>
      </c>
      <c r="M38">
        <v>74</v>
      </c>
      <c r="N38">
        <v>112</v>
      </c>
      <c r="O38">
        <v>22</v>
      </c>
      <c r="P38">
        <v>59</v>
      </c>
      <c r="S38">
        <v>155</v>
      </c>
      <c r="T38">
        <v>213</v>
      </c>
      <c r="V38">
        <v>75</v>
      </c>
      <c r="X38">
        <v>2</v>
      </c>
      <c r="Y38">
        <v>170</v>
      </c>
      <c r="Z38">
        <v>105</v>
      </c>
      <c r="AA38">
        <v>80</v>
      </c>
      <c r="AB38">
        <v>10</v>
      </c>
      <c r="AC38">
        <v>61</v>
      </c>
      <c r="AD38">
        <v>43</v>
      </c>
      <c r="AE38">
        <v>90</v>
      </c>
      <c r="AF38">
        <v>1599</v>
      </c>
    </row>
    <row r="39" spans="1:32" x14ac:dyDescent="0.25">
      <c r="A39" t="s">
        <v>1307</v>
      </c>
      <c r="B39" t="s">
        <v>1308</v>
      </c>
      <c r="C39" t="s">
        <v>1309</v>
      </c>
      <c r="D39">
        <v>0</v>
      </c>
      <c r="F39">
        <v>75</v>
      </c>
      <c r="G39">
        <v>289</v>
      </c>
      <c r="H39">
        <v>209</v>
      </c>
      <c r="I39">
        <v>381</v>
      </c>
      <c r="K39">
        <v>15</v>
      </c>
      <c r="L39">
        <v>68</v>
      </c>
      <c r="M39">
        <v>54</v>
      </c>
      <c r="N39">
        <v>160</v>
      </c>
      <c r="O39">
        <v>4</v>
      </c>
      <c r="P39">
        <v>296</v>
      </c>
      <c r="S39">
        <v>97</v>
      </c>
      <c r="T39">
        <v>73</v>
      </c>
      <c r="U39">
        <v>48</v>
      </c>
      <c r="V39">
        <v>139</v>
      </c>
      <c r="W39">
        <v>21</v>
      </c>
      <c r="X39">
        <v>196</v>
      </c>
      <c r="Y39">
        <v>212</v>
      </c>
      <c r="Z39">
        <v>63</v>
      </c>
      <c r="AA39">
        <v>55</v>
      </c>
      <c r="AB39">
        <v>97</v>
      </c>
      <c r="AC39">
        <v>383</v>
      </c>
      <c r="AD39">
        <v>39</v>
      </c>
      <c r="AE39">
        <v>117</v>
      </c>
      <c r="AF39">
        <v>3091</v>
      </c>
    </row>
    <row r="40" spans="1:32" x14ac:dyDescent="0.25">
      <c r="A40" t="s">
        <v>1324</v>
      </c>
      <c r="B40" t="s">
        <v>1325</v>
      </c>
      <c r="C40" t="s">
        <v>1326</v>
      </c>
      <c r="D40">
        <v>0</v>
      </c>
      <c r="F40">
        <v>75</v>
      </c>
      <c r="G40">
        <v>280</v>
      </c>
      <c r="H40">
        <v>1357</v>
      </c>
      <c r="I40">
        <v>240</v>
      </c>
      <c r="J40">
        <v>970</v>
      </c>
      <c r="K40">
        <v>112</v>
      </c>
      <c r="L40">
        <v>181</v>
      </c>
      <c r="M40">
        <v>121</v>
      </c>
      <c r="N40">
        <v>35</v>
      </c>
      <c r="O40">
        <v>37</v>
      </c>
      <c r="P40">
        <v>1044</v>
      </c>
      <c r="S40">
        <v>190</v>
      </c>
      <c r="T40">
        <v>349</v>
      </c>
      <c r="U40">
        <v>6</v>
      </c>
      <c r="V40">
        <v>465</v>
      </c>
      <c r="W40">
        <v>12</v>
      </c>
      <c r="X40">
        <v>272</v>
      </c>
      <c r="Y40">
        <v>822</v>
      </c>
      <c r="Z40">
        <v>80</v>
      </c>
      <c r="AA40">
        <v>50</v>
      </c>
      <c r="AB40">
        <v>81</v>
      </c>
      <c r="AC40">
        <v>66</v>
      </c>
      <c r="AE40">
        <v>75</v>
      </c>
      <c r="AF40">
        <v>6920</v>
      </c>
    </row>
    <row r="41" spans="1:32" x14ac:dyDescent="0.25">
      <c r="A41" t="s">
        <v>1330</v>
      </c>
      <c r="B41" t="s">
        <v>1331</v>
      </c>
      <c r="C41" t="s">
        <v>1198</v>
      </c>
      <c r="D41">
        <v>0</v>
      </c>
      <c r="F41">
        <v>195</v>
      </c>
      <c r="G41">
        <v>145</v>
      </c>
      <c r="H41">
        <v>1030</v>
      </c>
      <c r="I41">
        <v>385</v>
      </c>
      <c r="J41">
        <v>6</v>
      </c>
      <c r="K41">
        <v>281</v>
      </c>
      <c r="L41">
        <v>80</v>
      </c>
      <c r="M41">
        <v>385</v>
      </c>
      <c r="N41">
        <v>984</v>
      </c>
      <c r="O41">
        <v>17</v>
      </c>
      <c r="P41">
        <v>487</v>
      </c>
      <c r="S41">
        <v>265</v>
      </c>
      <c r="T41">
        <v>353</v>
      </c>
      <c r="U41">
        <v>402</v>
      </c>
      <c r="V41">
        <v>142</v>
      </c>
      <c r="W41">
        <v>219</v>
      </c>
      <c r="X41">
        <v>295</v>
      </c>
      <c r="Y41">
        <v>1033</v>
      </c>
      <c r="Z41">
        <v>201</v>
      </c>
      <c r="AA41">
        <v>56</v>
      </c>
      <c r="AB41">
        <v>323</v>
      </c>
      <c r="AC41">
        <v>230</v>
      </c>
      <c r="AD41">
        <v>43</v>
      </c>
      <c r="AE41">
        <v>100</v>
      </c>
      <c r="AF41">
        <v>7657</v>
      </c>
    </row>
    <row r="42" spans="1:32" x14ac:dyDescent="0.25">
      <c r="A42" t="s">
        <v>1343</v>
      </c>
      <c r="B42" t="s">
        <v>1344</v>
      </c>
      <c r="C42" t="s">
        <v>1002</v>
      </c>
      <c r="D42">
        <v>0</v>
      </c>
      <c r="F42">
        <v>9</v>
      </c>
      <c r="G42">
        <v>30</v>
      </c>
      <c r="H42">
        <v>17</v>
      </c>
      <c r="I42">
        <v>43</v>
      </c>
      <c r="K42">
        <v>64</v>
      </c>
      <c r="L42">
        <v>5</v>
      </c>
      <c r="M42">
        <v>44</v>
      </c>
      <c r="N42">
        <v>361</v>
      </c>
      <c r="O42">
        <v>13</v>
      </c>
      <c r="P42">
        <v>37</v>
      </c>
      <c r="S42">
        <v>77</v>
      </c>
      <c r="T42">
        <v>7</v>
      </c>
      <c r="U42">
        <v>39</v>
      </c>
      <c r="V42">
        <v>98</v>
      </c>
      <c r="W42">
        <v>44</v>
      </c>
      <c r="X42">
        <v>84</v>
      </c>
      <c r="Y42">
        <v>44</v>
      </c>
      <c r="Z42">
        <v>4</v>
      </c>
      <c r="AA42">
        <v>68</v>
      </c>
      <c r="AB42">
        <v>20</v>
      </c>
      <c r="AC42">
        <v>4</v>
      </c>
      <c r="AD42">
        <v>36</v>
      </c>
      <c r="AE42">
        <v>36</v>
      </c>
      <c r="AF42">
        <v>1184</v>
      </c>
    </row>
    <row r="43" spans="1:32" x14ac:dyDescent="0.25">
      <c r="A43" t="s">
        <v>1345</v>
      </c>
      <c r="B43" t="s">
        <v>1346</v>
      </c>
      <c r="C43" t="s">
        <v>1002</v>
      </c>
      <c r="D43">
        <v>0</v>
      </c>
      <c r="F43">
        <v>4</v>
      </c>
      <c r="G43">
        <v>9</v>
      </c>
      <c r="H43">
        <v>17</v>
      </c>
      <c r="I43">
        <v>24</v>
      </c>
      <c r="K43">
        <v>1</v>
      </c>
      <c r="M43">
        <v>11</v>
      </c>
      <c r="N43">
        <v>124</v>
      </c>
      <c r="O43">
        <v>1</v>
      </c>
      <c r="P43">
        <v>28</v>
      </c>
      <c r="S43">
        <v>80</v>
      </c>
      <c r="T43">
        <v>35</v>
      </c>
      <c r="U43">
        <v>15</v>
      </c>
      <c r="V43">
        <v>63</v>
      </c>
      <c r="W43">
        <v>17</v>
      </c>
      <c r="X43">
        <v>24</v>
      </c>
      <c r="Y43">
        <v>38</v>
      </c>
      <c r="Z43">
        <v>2</v>
      </c>
      <c r="AA43">
        <v>32</v>
      </c>
      <c r="AB43">
        <v>23</v>
      </c>
      <c r="AC43">
        <v>7</v>
      </c>
      <c r="AD43">
        <v>67</v>
      </c>
      <c r="AE43">
        <v>44</v>
      </c>
      <c r="AF43">
        <v>666</v>
      </c>
    </row>
    <row r="44" spans="1:32" x14ac:dyDescent="0.25">
      <c r="A44" t="s">
        <v>1358</v>
      </c>
      <c r="B44" t="s">
        <v>1359</v>
      </c>
      <c r="C44" t="s">
        <v>1045</v>
      </c>
      <c r="D44">
        <v>0</v>
      </c>
      <c r="G44">
        <v>1</v>
      </c>
      <c r="AF44">
        <v>1</v>
      </c>
    </row>
    <row r="45" spans="1:32" x14ac:dyDescent="0.25">
      <c r="A45" t="s">
        <v>1360</v>
      </c>
      <c r="B45" t="s">
        <v>1361</v>
      </c>
      <c r="C45" t="s">
        <v>1002</v>
      </c>
      <c r="D45">
        <v>0</v>
      </c>
      <c r="F45">
        <v>10</v>
      </c>
      <c r="G45">
        <v>55</v>
      </c>
      <c r="H45">
        <v>63</v>
      </c>
      <c r="I45">
        <v>24</v>
      </c>
      <c r="J45">
        <v>1</v>
      </c>
      <c r="K45">
        <v>13</v>
      </c>
      <c r="L45">
        <v>1</v>
      </c>
      <c r="M45">
        <v>70</v>
      </c>
      <c r="N45">
        <v>217</v>
      </c>
      <c r="P45">
        <v>92</v>
      </c>
      <c r="S45">
        <v>28</v>
      </c>
      <c r="T45">
        <v>98</v>
      </c>
      <c r="U45">
        <v>42</v>
      </c>
      <c r="V45">
        <v>43</v>
      </c>
      <c r="W45">
        <v>39</v>
      </c>
      <c r="X45">
        <v>6</v>
      </c>
      <c r="Y45">
        <v>73</v>
      </c>
      <c r="Z45">
        <v>2</v>
      </c>
      <c r="AA45">
        <v>16</v>
      </c>
      <c r="AB45">
        <v>17</v>
      </c>
      <c r="AC45">
        <v>34</v>
      </c>
      <c r="AD45">
        <v>94</v>
      </c>
      <c r="AE45">
        <v>98</v>
      </c>
      <c r="AF45">
        <v>1136</v>
      </c>
    </row>
    <row r="46" spans="1:32" x14ac:dyDescent="0.25">
      <c r="A46" t="s">
        <v>1362</v>
      </c>
      <c r="B46" t="s">
        <v>1363</v>
      </c>
      <c r="C46" t="s">
        <v>1364</v>
      </c>
      <c r="D46">
        <v>0</v>
      </c>
      <c r="F46">
        <v>2</v>
      </c>
      <c r="G46">
        <v>0</v>
      </c>
      <c r="H46">
        <v>2</v>
      </c>
      <c r="I46">
        <v>24</v>
      </c>
      <c r="L46">
        <v>2</v>
      </c>
      <c r="M46">
        <v>46</v>
      </c>
      <c r="N46">
        <v>5</v>
      </c>
      <c r="O46">
        <v>17</v>
      </c>
      <c r="W46">
        <v>5</v>
      </c>
      <c r="Z46">
        <v>12</v>
      </c>
      <c r="AA46">
        <v>5</v>
      </c>
      <c r="AF46">
        <v>120</v>
      </c>
    </row>
    <row r="47" spans="1:32" x14ac:dyDescent="0.25">
      <c r="A47" t="s">
        <v>1373</v>
      </c>
      <c r="B47" t="s">
        <v>1374</v>
      </c>
      <c r="C47" t="s">
        <v>1309</v>
      </c>
      <c r="D47">
        <v>0</v>
      </c>
      <c r="F47">
        <v>42</v>
      </c>
      <c r="G47">
        <v>183</v>
      </c>
      <c r="H47">
        <v>279</v>
      </c>
      <c r="I47">
        <v>164</v>
      </c>
      <c r="J47">
        <v>12</v>
      </c>
      <c r="K47">
        <v>46</v>
      </c>
      <c r="L47">
        <v>34</v>
      </c>
      <c r="M47">
        <v>139</v>
      </c>
      <c r="N47">
        <v>51</v>
      </c>
      <c r="O47">
        <v>10</v>
      </c>
      <c r="P47">
        <v>163</v>
      </c>
      <c r="S47">
        <v>44</v>
      </c>
      <c r="T47">
        <v>89</v>
      </c>
      <c r="U47">
        <v>97</v>
      </c>
      <c r="V47">
        <v>53</v>
      </c>
      <c r="W47">
        <v>72</v>
      </c>
      <c r="X47">
        <v>131</v>
      </c>
      <c r="Y47">
        <v>242</v>
      </c>
      <c r="Z47">
        <v>66</v>
      </c>
      <c r="AA47">
        <v>73</v>
      </c>
      <c r="AB47">
        <v>94</v>
      </c>
      <c r="AC47">
        <v>54</v>
      </c>
      <c r="AD47">
        <v>12</v>
      </c>
      <c r="AE47">
        <v>48</v>
      </c>
      <c r="AF47">
        <v>2198</v>
      </c>
    </row>
    <row r="48" spans="1:32" x14ac:dyDescent="0.25">
      <c r="A48" t="s">
        <v>1378</v>
      </c>
      <c r="B48" t="s">
        <v>1379</v>
      </c>
      <c r="C48" t="s">
        <v>978</v>
      </c>
      <c r="D48">
        <v>0</v>
      </c>
      <c r="M48">
        <v>48</v>
      </c>
      <c r="AA48">
        <v>0</v>
      </c>
      <c r="AF48">
        <v>48</v>
      </c>
    </row>
    <row r="49" spans="1:32" x14ac:dyDescent="0.25">
      <c r="A49" t="s">
        <v>1380</v>
      </c>
      <c r="B49" t="s">
        <v>1381</v>
      </c>
      <c r="C49" t="s">
        <v>1382</v>
      </c>
      <c r="D49">
        <v>0</v>
      </c>
      <c r="M49">
        <v>4</v>
      </c>
      <c r="N49">
        <v>3</v>
      </c>
      <c r="P49">
        <v>4</v>
      </c>
      <c r="R49">
        <v>418</v>
      </c>
      <c r="AD49">
        <v>5</v>
      </c>
      <c r="AF49">
        <v>434</v>
      </c>
    </row>
    <row r="50" spans="1:32" x14ac:dyDescent="0.25">
      <c r="A50" t="s">
        <v>1386</v>
      </c>
      <c r="B50" t="s">
        <v>1387</v>
      </c>
      <c r="C50" t="s">
        <v>1388</v>
      </c>
      <c r="D50">
        <v>0</v>
      </c>
      <c r="G50">
        <v>0</v>
      </c>
      <c r="N50">
        <v>1</v>
      </c>
      <c r="P50">
        <v>3</v>
      </c>
      <c r="R50">
        <v>106</v>
      </c>
      <c r="Z50">
        <v>13</v>
      </c>
      <c r="AB50">
        <v>4</v>
      </c>
      <c r="AD50">
        <v>72</v>
      </c>
      <c r="AF50">
        <v>199</v>
      </c>
    </row>
    <row r="51" spans="1:32" x14ac:dyDescent="0.25">
      <c r="A51" t="s">
        <v>1389</v>
      </c>
      <c r="B51" t="s">
        <v>1390</v>
      </c>
      <c r="C51" t="s">
        <v>1391</v>
      </c>
      <c r="D51">
        <v>0</v>
      </c>
      <c r="N51">
        <v>3</v>
      </c>
      <c r="U51">
        <v>3</v>
      </c>
      <c r="AF51">
        <v>6</v>
      </c>
    </row>
    <row r="52" spans="1:32" x14ac:dyDescent="0.25">
      <c r="A52" t="s">
        <v>1394</v>
      </c>
      <c r="B52" t="s">
        <v>1395</v>
      </c>
      <c r="C52" t="s">
        <v>1002</v>
      </c>
      <c r="D52">
        <v>0</v>
      </c>
      <c r="F52">
        <v>14</v>
      </c>
      <c r="G52">
        <v>2</v>
      </c>
      <c r="H52">
        <v>39</v>
      </c>
      <c r="I52">
        <v>6</v>
      </c>
      <c r="J52">
        <v>7</v>
      </c>
      <c r="K52">
        <v>10</v>
      </c>
      <c r="L52">
        <v>22</v>
      </c>
      <c r="M52">
        <v>22</v>
      </c>
      <c r="N52">
        <v>43</v>
      </c>
      <c r="O52">
        <v>4</v>
      </c>
      <c r="P52">
        <v>35</v>
      </c>
      <c r="S52">
        <v>32</v>
      </c>
      <c r="T52">
        <v>16</v>
      </c>
      <c r="U52">
        <v>24</v>
      </c>
      <c r="V52">
        <v>16</v>
      </c>
      <c r="W52">
        <v>2</v>
      </c>
      <c r="Y52">
        <v>5</v>
      </c>
      <c r="Z52">
        <v>24</v>
      </c>
      <c r="AA52">
        <v>14</v>
      </c>
      <c r="AB52">
        <v>18</v>
      </c>
      <c r="AC52">
        <v>14</v>
      </c>
      <c r="AE52">
        <v>17</v>
      </c>
      <c r="AF52">
        <v>386</v>
      </c>
    </row>
    <row r="53" spans="1:32" x14ac:dyDescent="0.25">
      <c r="A53" t="s">
        <v>1396</v>
      </c>
      <c r="B53" t="s">
        <v>1397</v>
      </c>
      <c r="C53" t="s">
        <v>978</v>
      </c>
      <c r="D53">
        <v>0</v>
      </c>
      <c r="F53">
        <v>168</v>
      </c>
      <c r="G53">
        <v>181</v>
      </c>
      <c r="H53">
        <v>434</v>
      </c>
      <c r="I53">
        <v>416</v>
      </c>
      <c r="J53">
        <v>6</v>
      </c>
      <c r="K53">
        <v>333</v>
      </c>
      <c r="L53">
        <v>468</v>
      </c>
      <c r="M53">
        <v>131</v>
      </c>
      <c r="N53">
        <v>176</v>
      </c>
      <c r="O53">
        <v>15</v>
      </c>
      <c r="P53">
        <v>433</v>
      </c>
      <c r="S53">
        <v>432</v>
      </c>
      <c r="T53">
        <v>266</v>
      </c>
      <c r="U53">
        <v>572</v>
      </c>
      <c r="V53">
        <v>132</v>
      </c>
      <c r="W53">
        <v>48</v>
      </c>
      <c r="X53">
        <v>107</v>
      </c>
      <c r="Y53">
        <v>1201</v>
      </c>
      <c r="Z53">
        <v>75</v>
      </c>
      <c r="AA53">
        <v>195</v>
      </c>
      <c r="AB53">
        <v>60</v>
      </c>
      <c r="AC53">
        <v>149</v>
      </c>
      <c r="AD53">
        <v>132</v>
      </c>
      <c r="AE53">
        <v>162</v>
      </c>
      <c r="AF53">
        <v>6292</v>
      </c>
    </row>
    <row r="54" spans="1:32" x14ac:dyDescent="0.25">
      <c r="A54" t="s">
        <v>1398</v>
      </c>
      <c r="B54" t="s">
        <v>1399</v>
      </c>
      <c r="C54" t="s">
        <v>1400</v>
      </c>
      <c r="D54">
        <v>0</v>
      </c>
      <c r="F54">
        <v>52</v>
      </c>
      <c r="G54">
        <v>44</v>
      </c>
      <c r="H54">
        <v>60</v>
      </c>
      <c r="I54">
        <v>110</v>
      </c>
      <c r="J54">
        <v>86</v>
      </c>
      <c r="K54">
        <v>89</v>
      </c>
      <c r="L54">
        <v>1</v>
      </c>
      <c r="M54">
        <v>44</v>
      </c>
      <c r="N54">
        <v>71</v>
      </c>
      <c r="O54">
        <v>7</v>
      </c>
      <c r="P54">
        <v>132</v>
      </c>
      <c r="S54">
        <v>176</v>
      </c>
      <c r="T54">
        <v>60</v>
      </c>
      <c r="U54">
        <v>33</v>
      </c>
      <c r="V54">
        <v>66</v>
      </c>
      <c r="W54">
        <v>43</v>
      </c>
      <c r="X54">
        <v>21</v>
      </c>
      <c r="Y54">
        <v>311</v>
      </c>
      <c r="AA54">
        <v>44</v>
      </c>
      <c r="AB54">
        <v>159</v>
      </c>
      <c r="AC54">
        <v>32</v>
      </c>
      <c r="AD54">
        <v>20</v>
      </c>
      <c r="AE54">
        <v>37</v>
      </c>
      <c r="AF54">
        <v>1698</v>
      </c>
    </row>
    <row r="55" spans="1:32" x14ac:dyDescent="0.25">
      <c r="A55" t="s">
        <v>1404</v>
      </c>
      <c r="B55" t="s">
        <v>1405</v>
      </c>
      <c r="C55" t="s">
        <v>1403</v>
      </c>
      <c r="D55">
        <v>0</v>
      </c>
      <c r="F55">
        <v>5</v>
      </c>
      <c r="G55">
        <v>5</v>
      </c>
      <c r="H55">
        <v>10</v>
      </c>
      <c r="K55">
        <v>23</v>
      </c>
      <c r="L55">
        <v>2</v>
      </c>
      <c r="M55">
        <v>57</v>
      </c>
      <c r="N55">
        <v>17</v>
      </c>
      <c r="S55">
        <v>27</v>
      </c>
      <c r="T55">
        <v>56</v>
      </c>
      <c r="U55">
        <v>45</v>
      </c>
      <c r="V55">
        <v>22</v>
      </c>
      <c r="W55">
        <v>6</v>
      </c>
      <c r="Y55">
        <v>18</v>
      </c>
      <c r="AA55">
        <v>1</v>
      </c>
      <c r="AB55">
        <v>26</v>
      </c>
      <c r="AC55">
        <v>22</v>
      </c>
      <c r="AD55">
        <v>32</v>
      </c>
      <c r="AE55">
        <v>21</v>
      </c>
      <c r="AF55">
        <v>395</v>
      </c>
    </row>
    <row r="56" spans="1:32" x14ac:dyDescent="0.25">
      <c r="A56" t="s">
        <v>1406</v>
      </c>
      <c r="B56" t="s">
        <v>1407</v>
      </c>
      <c r="C56" t="s">
        <v>1403</v>
      </c>
      <c r="D56">
        <v>0</v>
      </c>
      <c r="F56">
        <v>38</v>
      </c>
      <c r="H56">
        <v>14</v>
      </c>
      <c r="I56">
        <v>8</v>
      </c>
      <c r="K56">
        <v>17</v>
      </c>
      <c r="M56">
        <v>231</v>
      </c>
      <c r="N56">
        <v>19</v>
      </c>
      <c r="O56">
        <v>4</v>
      </c>
      <c r="P56">
        <v>6</v>
      </c>
      <c r="S56">
        <v>24</v>
      </c>
      <c r="T56">
        <v>31</v>
      </c>
      <c r="U56">
        <v>13</v>
      </c>
      <c r="V56">
        <v>28</v>
      </c>
      <c r="W56">
        <v>8</v>
      </c>
      <c r="X56">
        <v>3</v>
      </c>
      <c r="Y56">
        <v>15</v>
      </c>
      <c r="Z56">
        <v>10</v>
      </c>
      <c r="AA56">
        <v>15</v>
      </c>
      <c r="AB56">
        <v>24</v>
      </c>
      <c r="AC56">
        <v>19</v>
      </c>
      <c r="AD56">
        <v>93</v>
      </c>
      <c r="AE56">
        <v>15</v>
      </c>
      <c r="AF56">
        <v>635</v>
      </c>
    </row>
    <row r="57" spans="1:32" x14ac:dyDescent="0.25">
      <c r="A57" t="s">
        <v>1413</v>
      </c>
      <c r="B57" t="s">
        <v>1414</v>
      </c>
      <c r="C57" t="s">
        <v>1087</v>
      </c>
      <c r="D57">
        <v>0</v>
      </c>
      <c r="F57">
        <v>1116</v>
      </c>
      <c r="G57">
        <v>591</v>
      </c>
      <c r="H57">
        <v>2064</v>
      </c>
      <c r="I57">
        <v>450</v>
      </c>
      <c r="J57">
        <v>372</v>
      </c>
      <c r="K57">
        <v>400</v>
      </c>
      <c r="L57">
        <v>980</v>
      </c>
      <c r="M57">
        <v>1958</v>
      </c>
      <c r="N57">
        <v>532</v>
      </c>
      <c r="O57">
        <v>8</v>
      </c>
      <c r="P57">
        <v>1510</v>
      </c>
      <c r="R57">
        <v>2</v>
      </c>
      <c r="S57">
        <v>516</v>
      </c>
      <c r="T57">
        <v>2493</v>
      </c>
      <c r="U57">
        <v>812</v>
      </c>
      <c r="V57">
        <v>630</v>
      </c>
      <c r="W57">
        <v>966</v>
      </c>
      <c r="X57">
        <v>478</v>
      </c>
      <c r="Y57">
        <v>1580</v>
      </c>
      <c r="Z57">
        <v>806</v>
      </c>
      <c r="AA57">
        <v>626</v>
      </c>
      <c r="AB57">
        <v>876</v>
      </c>
      <c r="AC57">
        <v>1368</v>
      </c>
      <c r="AD57">
        <v>1278</v>
      </c>
      <c r="AE57">
        <v>1502</v>
      </c>
      <c r="AF57">
        <v>23914</v>
      </c>
    </row>
    <row r="58" spans="1:32" x14ac:dyDescent="0.25">
      <c r="A58" t="s">
        <v>1421</v>
      </c>
      <c r="B58" t="s">
        <v>1422</v>
      </c>
      <c r="C58" t="s">
        <v>978</v>
      </c>
      <c r="D58">
        <v>0</v>
      </c>
      <c r="F58">
        <v>469</v>
      </c>
      <c r="G58">
        <v>519</v>
      </c>
      <c r="H58">
        <v>2130</v>
      </c>
      <c r="I58">
        <v>1753</v>
      </c>
      <c r="J58">
        <v>96</v>
      </c>
      <c r="K58">
        <v>414</v>
      </c>
      <c r="L58">
        <v>756</v>
      </c>
      <c r="M58">
        <v>756</v>
      </c>
      <c r="N58">
        <v>564</v>
      </c>
      <c r="O58">
        <v>96</v>
      </c>
      <c r="P58">
        <v>1345</v>
      </c>
      <c r="S58">
        <v>444</v>
      </c>
      <c r="T58">
        <v>740</v>
      </c>
      <c r="U58">
        <v>1386</v>
      </c>
      <c r="V58">
        <v>528</v>
      </c>
      <c r="W58">
        <v>714</v>
      </c>
      <c r="X58">
        <v>378</v>
      </c>
      <c r="Y58">
        <v>1410</v>
      </c>
      <c r="Z58">
        <v>486</v>
      </c>
      <c r="AA58">
        <v>500</v>
      </c>
      <c r="AB58">
        <v>600</v>
      </c>
      <c r="AC58">
        <v>425</v>
      </c>
      <c r="AD58">
        <v>360</v>
      </c>
      <c r="AE58">
        <v>416</v>
      </c>
      <c r="AF58">
        <v>17285</v>
      </c>
    </row>
    <row r="59" spans="1:32" x14ac:dyDescent="0.25">
      <c r="A59" t="s">
        <v>1423</v>
      </c>
      <c r="B59" t="s">
        <v>1424</v>
      </c>
      <c r="C59" t="s">
        <v>1212</v>
      </c>
      <c r="D59">
        <v>0</v>
      </c>
      <c r="F59">
        <v>211</v>
      </c>
      <c r="G59">
        <v>240</v>
      </c>
      <c r="H59">
        <v>102</v>
      </c>
      <c r="I59">
        <v>402</v>
      </c>
      <c r="J59">
        <v>30</v>
      </c>
      <c r="K59">
        <v>48</v>
      </c>
      <c r="L59">
        <v>241</v>
      </c>
      <c r="M59">
        <v>264</v>
      </c>
      <c r="N59">
        <v>186</v>
      </c>
      <c r="O59">
        <v>24</v>
      </c>
      <c r="P59">
        <v>414</v>
      </c>
      <c r="S59">
        <v>210</v>
      </c>
      <c r="T59">
        <v>198</v>
      </c>
      <c r="U59">
        <v>216</v>
      </c>
      <c r="V59">
        <v>168</v>
      </c>
      <c r="W59">
        <v>402</v>
      </c>
      <c r="X59">
        <v>126</v>
      </c>
      <c r="Y59">
        <v>404</v>
      </c>
      <c r="Z59">
        <v>151</v>
      </c>
      <c r="AA59">
        <v>92</v>
      </c>
      <c r="AB59">
        <v>54</v>
      </c>
      <c r="AC59">
        <v>6</v>
      </c>
      <c r="AD59">
        <v>12</v>
      </c>
      <c r="AE59">
        <v>189</v>
      </c>
      <c r="AF59">
        <v>4390</v>
      </c>
    </row>
    <row r="60" spans="1:32" x14ac:dyDescent="0.25">
      <c r="A60" t="s">
        <v>1435</v>
      </c>
      <c r="B60" t="s">
        <v>1436</v>
      </c>
      <c r="C60" t="s">
        <v>997</v>
      </c>
      <c r="D60">
        <v>0</v>
      </c>
      <c r="F60">
        <v>31</v>
      </c>
      <c r="G60">
        <v>5</v>
      </c>
      <c r="H60">
        <v>72</v>
      </c>
      <c r="I60">
        <v>19</v>
      </c>
      <c r="K60">
        <v>22</v>
      </c>
      <c r="L60">
        <v>28</v>
      </c>
      <c r="M60">
        <v>30</v>
      </c>
      <c r="N60">
        <v>47</v>
      </c>
      <c r="O60">
        <v>7</v>
      </c>
      <c r="P60">
        <v>570</v>
      </c>
      <c r="S60">
        <v>49</v>
      </c>
      <c r="T60">
        <v>116</v>
      </c>
      <c r="U60">
        <v>73</v>
      </c>
      <c r="V60">
        <v>37</v>
      </c>
      <c r="W60">
        <v>24</v>
      </c>
      <c r="X60">
        <v>25</v>
      </c>
      <c r="Y60">
        <v>5</v>
      </c>
      <c r="Z60">
        <v>20</v>
      </c>
      <c r="AA60">
        <v>9</v>
      </c>
      <c r="AB60">
        <v>41</v>
      </c>
      <c r="AC60">
        <v>41</v>
      </c>
      <c r="AD60">
        <v>25</v>
      </c>
      <c r="AE60">
        <v>35</v>
      </c>
      <c r="AF60">
        <v>1331</v>
      </c>
    </row>
    <row r="61" spans="1:32" x14ac:dyDescent="0.25">
      <c r="A61" t="s">
        <v>1440</v>
      </c>
      <c r="B61" t="s">
        <v>1441</v>
      </c>
      <c r="C61" t="s">
        <v>1442</v>
      </c>
      <c r="D61">
        <v>0</v>
      </c>
      <c r="G61">
        <v>0</v>
      </c>
      <c r="I61">
        <v>24</v>
      </c>
      <c r="J61">
        <v>8</v>
      </c>
      <c r="P61">
        <v>40</v>
      </c>
      <c r="S61">
        <v>27</v>
      </c>
      <c r="T61">
        <v>53</v>
      </c>
      <c r="V61">
        <v>1</v>
      </c>
      <c r="AA61">
        <v>74</v>
      </c>
      <c r="AF61">
        <v>227</v>
      </c>
    </row>
    <row r="62" spans="1:32" x14ac:dyDescent="0.25">
      <c r="A62" t="s">
        <v>1446</v>
      </c>
      <c r="B62" t="s">
        <v>1447</v>
      </c>
      <c r="C62" t="s">
        <v>1169</v>
      </c>
      <c r="D62">
        <v>0</v>
      </c>
      <c r="O62">
        <v>2</v>
      </c>
      <c r="AF62">
        <v>2</v>
      </c>
    </row>
    <row r="63" spans="1:32" x14ac:dyDescent="0.25">
      <c r="A63" t="s">
        <v>1456</v>
      </c>
      <c r="B63" t="s">
        <v>1457</v>
      </c>
      <c r="C63" t="s">
        <v>1087</v>
      </c>
      <c r="D63">
        <v>0</v>
      </c>
      <c r="F63">
        <v>161</v>
      </c>
      <c r="G63">
        <v>95</v>
      </c>
      <c r="H63">
        <v>114</v>
      </c>
      <c r="I63">
        <v>37</v>
      </c>
      <c r="J63">
        <v>21</v>
      </c>
      <c r="K63">
        <v>162</v>
      </c>
      <c r="L63">
        <v>64</v>
      </c>
      <c r="M63">
        <v>112</v>
      </c>
      <c r="N63">
        <v>265</v>
      </c>
      <c r="P63">
        <v>440</v>
      </c>
      <c r="Q63">
        <v>2</v>
      </c>
      <c r="R63">
        <v>4</v>
      </c>
      <c r="S63">
        <v>60</v>
      </c>
      <c r="T63">
        <v>342</v>
      </c>
      <c r="U63">
        <v>76</v>
      </c>
      <c r="V63">
        <v>264</v>
      </c>
      <c r="W63">
        <v>63</v>
      </c>
      <c r="X63">
        <v>230</v>
      </c>
      <c r="Y63">
        <v>23</v>
      </c>
      <c r="Z63">
        <v>44</v>
      </c>
      <c r="AA63">
        <v>73</v>
      </c>
      <c r="AB63">
        <v>117</v>
      </c>
      <c r="AC63">
        <v>60</v>
      </c>
      <c r="AD63">
        <v>156</v>
      </c>
      <c r="AE63">
        <v>47</v>
      </c>
      <c r="AF63">
        <v>3032</v>
      </c>
    </row>
    <row r="64" spans="1:32" x14ac:dyDescent="0.25">
      <c r="A64" t="s">
        <v>1458</v>
      </c>
      <c r="B64" t="s">
        <v>1459</v>
      </c>
      <c r="C64" t="s">
        <v>1002</v>
      </c>
      <c r="D64">
        <v>0</v>
      </c>
      <c r="F64">
        <v>7</v>
      </c>
      <c r="G64">
        <v>8</v>
      </c>
      <c r="H64">
        <v>45</v>
      </c>
      <c r="I64">
        <v>15</v>
      </c>
      <c r="O64">
        <v>20</v>
      </c>
      <c r="S64">
        <v>56</v>
      </c>
      <c r="T64">
        <v>19</v>
      </c>
      <c r="W64">
        <v>1</v>
      </c>
      <c r="Z64">
        <v>15</v>
      </c>
      <c r="AA64">
        <v>21</v>
      </c>
      <c r="AB64">
        <v>0</v>
      </c>
      <c r="AC64">
        <v>19</v>
      </c>
      <c r="AF64">
        <v>226</v>
      </c>
    </row>
    <row r="65" spans="1:32" x14ac:dyDescent="0.25">
      <c r="A65" t="s">
        <v>1464</v>
      </c>
      <c r="B65" t="s">
        <v>1465</v>
      </c>
      <c r="C65" t="s">
        <v>1403</v>
      </c>
      <c r="D65">
        <v>0</v>
      </c>
      <c r="G65">
        <v>1</v>
      </c>
      <c r="S65">
        <v>16</v>
      </c>
      <c r="AF65">
        <v>17</v>
      </c>
    </row>
    <row r="66" spans="1:32" x14ac:dyDescent="0.25">
      <c r="A66" t="s">
        <v>1466</v>
      </c>
      <c r="B66" t="s">
        <v>1467</v>
      </c>
      <c r="C66" t="s">
        <v>1403</v>
      </c>
      <c r="D66">
        <v>0</v>
      </c>
      <c r="F66">
        <v>29</v>
      </c>
      <c r="G66">
        <v>6</v>
      </c>
      <c r="H66">
        <v>57</v>
      </c>
      <c r="I66">
        <v>16</v>
      </c>
      <c r="J66">
        <v>29</v>
      </c>
      <c r="K66">
        <v>5</v>
      </c>
      <c r="L66">
        <v>8</v>
      </c>
      <c r="M66">
        <v>215</v>
      </c>
      <c r="N66">
        <v>76</v>
      </c>
      <c r="O66">
        <v>9</v>
      </c>
      <c r="P66">
        <v>43</v>
      </c>
      <c r="S66">
        <v>28</v>
      </c>
      <c r="T66">
        <v>93</v>
      </c>
      <c r="U66">
        <v>37</v>
      </c>
      <c r="V66">
        <v>20</v>
      </c>
      <c r="W66">
        <v>59</v>
      </c>
      <c r="X66">
        <v>27</v>
      </c>
      <c r="Y66">
        <v>66</v>
      </c>
      <c r="Z66">
        <v>3</v>
      </c>
      <c r="AA66">
        <v>20</v>
      </c>
      <c r="AB66">
        <v>125</v>
      </c>
      <c r="AC66">
        <v>63</v>
      </c>
      <c r="AD66">
        <v>21</v>
      </c>
      <c r="AE66">
        <v>56</v>
      </c>
      <c r="AF66">
        <v>1111</v>
      </c>
    </row>
    <row r="67" spans="1:32" x14ac:dyDescent="0.25">
      <c r="A67" t="s">
        <v>1470</v>
      </c>
      <c r="B67" t="s">
        <v>1471</v>
      </c>
      <c r="C67" t="s">
        <v>1472</v>
      </c>
      <c r="D67">
        <v>0</v>
      </c>
      <c r="F67">
        <v>273</v>
      </c>
      <c r="G67">
        <v>115</v>
      </c>
      <c r="H67">
        <v>177</v>
      </c>
      <c r="I67">
        <v>1814</v>
      </c>
      <c r="J67">
        <v>129</v>
      </c>
      <c r="K67">
        <v>224</v>
      </c>
      <c r="L67">
        <v>158</v>
      </c>
      <c r="M67">
        <v>209</v>
      </c>
      <c r="N67">
        <v>45</v>
      </c>
      <c r="O67">
        <v>16</v>
      </c>
      <c r="P67">
        <v>582</v>
      </c>
      <c r="S67">
        <v>54</v>
      </c>
      <c r="T67">
        <v>139</v>
      </c>
      <c r="U67">
        <v>128</v>
      </c>
      <c r="V67">
        <v>312</v>
      </c>
      <c r="W67">
        <v>28</v>
      </c>
      <c r="X67">
        <v>50</v>
      </c>
      <c r="Y67">
        <v>381</v>
      </c>
      <c r="Z67">
        <v>48</v>
      </c>
      <c r="AA67">
        <v>109</v>
      </c>
      <c r="AB67">
        <v>132</v>
      </c>
      <c r="AC67">
        <v>216</v>
      </c>
      <c r="AD67">
        <v>18</v>
      </c>
      <c r="AE67">
        <v>72</v>
      </c>
      <c r="AF67">
        <v>5429</v>
      </c>
    </row>
    <row r="68" spans="1:32" x14ac:dyDescent="0.25">
      <c r="A68" t="s">
        <v>1485</v>
      </c>
      <c r="B68" t="s">
        <v>1486</v>
      </c>
      <c r="C68" t="s">
        <v>1082</v>
      </c>
      <c r="D68">
        <v>0</v>
      </c>
      <c r="F68">
        <v>4</v>
      </c>
      <c r="G68">
        <v>3</v>
      </c>
      <c r="H68">
        <v>13</v>
      </c>
      <c r="I68">
        <v>6</v>
      </c>
      <c r="J68">
        <v>10</v>
      </c>
      <c r="M68">
        <v>5</v>
      </c>
      <c r="N68">
        <v>12</v>
      </c>
      <c r="P68">
        <v>14</v>
      </c>
      <c r="S68">
        <v>2</v>
      </c>
      <c r="T68">
        <v>40</v>
      </c>
      <c r="U68">
        <v>4</v>
      </c>
      <c r="V68">
        <v>4</v>
      </c>
      <c r="X68">
        <v>10</v>
      </c>
      <c r="Y68">
        <v>3</v>
      </c>
      <c r="Z68">
        <v>2</v>
      </c>
      <c r="AA68">
        <v>3</v>
      </c>
      <c r="AD68">
        <v>16</v>
      </c>
      <c r="AE68">
        <v>30</v>
      </c>
      <c r="AF68">
        <v>181</v>
      </c>
    </row>
    <row r="69" spans="1:32" x14ac:dyDescent="0.25">
      <c r="A69" t="s">
        <v>1497</v>
      </c>
      <c r="B69" t="s">
        <v>1498</v>
      </c>
      <c r="C69" t="s">
        <v>1045</v>
      </c>
      <c r="D69">
        <v>0</v>
      </c>
      <c r="F69">
        <v>1</v>
      </c>
      <c r="G69">
        <v>2</v>
      </c>
      <c r="H69">
        <v>3</v>
      </c>
      <c r="I69">
        <v>7</v>
      </c>
      <c r="M69">
        <v>1</v>
      </c>
      <c r="N69">
        <v>75</v>
      </c>
      <c r="O69">
        <v>1</v>
      </c>
      <c r="P69">
        <v>9</v>
      </c>
      <c r="S69">
        <v>8</v>
      </c>
      <c r="T69">
        <v>6</v>
      </c>
      <c r="U69">
        <v>7</v>
      </c>
      <c r="V69">
        <v>7</v>
      </c>
      <c r="W69">
        <v>9</v>
      </c>
      <c r="X69">
        <v>1</v>
      </c>
      <c r="Z69">
        <v>23</v>
      </c>
      <c r="AA69">
        <v>5</v>
      </c>
      <c r="AB69">
        <v>7</v>
      </c>
      <c r="AC69">
        <v>3</v>
      </c>
      <c r="AD69">
        <v>27</v>
      </c>
      <c r="AE69">
        <v>53</v>
      </c>
      <c r="AF69">
        <v>255</v>
      </c>
    </row>
    <row r="70" spans="1:32" x14ac:dyDescent="0.25">
      <c r="A70" t="s">
        <v>1501</v>
      </c>
      <c r="B70" t="s">
        <v>1502</v>
      </c>
      <c r="C70" t="s">
        <v>997</v>
      </c>
      <c r="D70">
        <v>0</v>
      </c>
      <c r="F70">
        <v>122</v>
      </c>
      <c r="G70">
        <v>43</v>
      </c>
      <c r="H70">
        <v>172</v>
      </c>
      <c r="I70">
        <v>51</v>
      </c>
      <c r="J70">
        <v>155</v>
      </c>
      <c r="K70">
        <v>88</v>
      </c>
      <c r="L70">
        <v>85</v>
      </c>
      <c r="M70">
        <v>68</v>
      </c>
      <c r="N70">
        <v>78</v>
      </c>
      <c r="O70">
        <v>13</v>
      </c>
      <c r="P70">
        <v>194</v>
      </c>
      <c r="S70">
        <v>102</v>
      </c>
      <c r="T70">
        <v>23</v>
      </c>
      <c r="U70">
        <v>421</v>
      </c>
      <c r="V70">
        <v>120</v>
      </c>
      <c r="W70">
        <v>178</v>
      </c>
      <c r="X70">
        <v>30</v>
      </c>
      <c r="Y70">
        <v>286</v>
      </c>
      <c r="Z70">
        <v>67</v>
      </c>
      <c r="AA70">
        <v>36</v>
      </c>
      <c r="AB70">
        <v>125</v>
      </c>
      <c r="AC70">
        <v>104</v>
      </c>
      <c r="AD70">
        <v>100</v>
      </c>
      <c r="AE70">
        <v>122</v>
      </c>
      <c r="AF70">
        <v>2783</v>
      </c>
    </row>
    <row r="71" spans="1:32" x14ac:dyDescent="0.25">
      <c r="A71" t="s">
        <v>1511</v>
      </c>
      <c r="B71" t="s">
        <v>1512</v>
      </c>
      <c r="C71" t="s">
        <v>1212</v>
      </c>
      <c r="D71">
        <v>0</v>
      </c>
      <c r="H71">
        <v>0</v>
      </c>
      <c r="S71">
        <v>56</v>
      </c>
      <c r="V71">
        <v>8</v>
      </c>
      <c r="AA71">
        <v>1</v>
      </c>
      <c r="AF71">
        <v>65</v>
      </c>
    </row>
    <row r="72" spans="1:32" x14ac:dyDescent="0.25">
      <c r="A72" t="s">
        <v>1517</v>
      </c>
      <c r="B72" t="s">
        <v>1518</v>
      </c>
      <c r="C72" t="s">
        <v>1519</v>
      </c>
      <c r="D72">
        <v>0</v>
      </c>
      <c r="K72">
        <v>0</v>
      </c>
      <c r="X72">
        <v>0</v>
      </c>
      <c r="AF72">
        <v>0</v>
      </c>
    </row>
    <row r="73" spans="1:32" x14ac:dyDescent="0.25">
      <c r="A73" t="s">
        <v>1520</v>
      </c>
      <c r="B73" t="s">
        <v>1521</v>
      </c>
      <c r="C73" t="s">
        <v>1087</v>
      </c>
      <c r="D73">
        <v>0</v>
      </c>
      <c r="F73">
        <v>2</v>
      </c>
      <c r="H73">
        <v>78</v>
      </c>
      <c r="I73">
        <v>50</v>
      </c>
      <c r="K73">
        <v>5</v>
      </c>
      <c r="L73">
        <v>5</v>
      </c>
      <c r="M73">
        <v>14</v>
      </c>
      <c r="O73">
        <v>2</v>
      </c>
      <c r="P73">
        <v>37</v>
      </c>
      <c r="S73">
        <v>2</v>
      </c>
      <c r="T73">
        <v>2</v>
      </c>
      <c r="V73">
        <v>7</v>
      </c>
      <c r="W73">
        <v>176</v>
      </c>
      <c r="X73">
        <v>56</v>
      </c>
      <c r="Y73">
        <v>1</v>
      </c>
      <c r="Z73">
        <v>7</v>
      </c>
      <c r="AA73">
        <v>10</v>
      </c>
      <c r="AB73">
        <v>1</v>
      </c>
      <c r="AC73">
        <v>4</v>
      </c>
      <c r="AD73">
        <v>3</v>
      </c>
      <c r="AE73">
        <v>86</v>
      </c>
      <c r="AF73">
        <v>548</v>
      </c>
    </row>
    <row r="74" spans="1:32" x14ac:dyDescent="0.25">
      <c r="A74" t="s">
        <v>1533</v>
      </c>
      <c r="B74" t="s">
        <v>1534</v>
      </c>
      <c r="C74" t="s">
        <v>1082</v>
      </c>
      <c r="D74">
        <v>0</v>
      </c>
      <c r="F74">
        <v>36</v>
      </c>
      <c r="G74">
        <v>11</v>
      </c>
      <c r="H74">
        <v>123</v>
      </c>
      <c r="I74">
        <v>103</v>
      </c>
      <c r="J74">
        <v>6</v>
      </c>
      <c r="K74">
        <v>88</v>
      </c>
      <c r="L74">
        <v>119</v>
      </c>
      <c r="M74">
        <v>54</v>
      </c>
      <c r="N74">
        <v>64</v>
      </c>
      <c r="O74">
        <v>16</v>
      </c>
      <c r="P74">
        <v>135</v>
      </c>
      <c r="S74">
        <v>168</v>
      </c>
      <c r="T74">
        <v>63</v>
      </c>
      <c r="U74">
        <v>78</v>
      </c>
      <c r="V74">
        <v>132</v>
      </c>
      <c r="W74">
        <v>31</v>
      </c>
      <c r="X74">
        <v>13</v>
      </c>
      <c r="Y74">
        <v>95</v>
      </c>
      <c r="Z74">
        <v>53</v>
      </c>
      <c r="AA74">
        <v>163</v>
      </c>
      <c r="AB74">
        <v>72</v>
      </c>
      <c r="AC74">
        <v>107</v>
      </c>
      <c r="AD74">
        <v>69</v>
      </c>
      <c r="AE74">
        <v>87</v>
      </c>
      <c r="AF74">
        <v>1886</v>
      </c>
    </row>
    <row r="75" spans="1:32" x14ac:dyDescent="0.25">
      <c r="A75" t="s">
        <v>1539</v>
      </c>
      <c r="B75" t="s">
        <v>1540</v>
      </c>
      <c r="C75" t="s">
        <v>1232</v>
      </c>
      <c r="D75">
        <v>0</v>
      </c>
      <c r="X75">
        <v>2</v>
      </c>
      <c r="AA75">
        <v>30</v>
      </c>
      <c r="AF75">
        <v>32</v>
      </c>
    </row>
    <row r="76" spans="1:32" x14ac:dyDescent="0.25">
      <c r="A76" t="s">
        <v>1565</v>
      </c>
      <c r="B76" t="s">
        <v>1566</v>
      </c>
      <c r="C76" t="s">
        <v>1567</v>
      </c>
      <c r="D76">
        <v>0</v>
      </c>
      <c r="F76">
        <v>96</v>
      </c>
      <c r="H76">
        <v>53</v>
      </c>
      <c r="I76">
        <v>9</v>
      </c>
      <c r="J76">
        <v>6</v>
      </c>
      <c r="K76">
        <v>239</v>
      </c>
      <c r="M76">
        <v>14</v>
      </c>
      <c r="N76">
        <v>6</v>
      </c>
      <c r="O76">
        <v>4</v>
      </c>
      <c r="P76">
        <v>5</v>
      </c>
      <c r="S76">
        <v>8</v>
      </c>
      <c r="T76">
        <v>50</v>
      </c>
      <c r="V76">
        <v>110</v>
      </c>
      <c r="Y76">
        <v>8</v>
      </c>
      <c r="AA76">
        <v>12</v>
      </c>
      <c r="AB76">
        <v>25</v>
      </c>
      <c r="AC76">
        <v>38</v>
      </c>
      <c r="AE76">
        <v>21</v>
      </c>
      <c r="AF76">
        <v>704</v>
      </c>
    </row>
    <row r="77" spans="1:32" x14ac:dyDescent="0.25">
      <c r="A77" t="s">
        <v>1573</v>
      </c>
      <c r="B77" t="s">
        <v>1574</v>
      </c>
      <c r="C77" t="s">
        <v>1002</v>
      </c>
      <c r="D77">
        <v>0</v>
      </c>
      <c r="H77">
        <v>3</v>
      </c>
      <c r="I77">
        <v>1</v>
      </c>
      <c r="O77">
        <v>10</v>
      </c>
      <c r="P77">
        <v>3</v>
      </c>
      <c r="S77">
        <v>10</v>
      </c>
      <c r="AA77">
        <v>10</v>
      </c>
      <c r="AD77">
        <v>2</v>
      </c>
      <c r="AE77">
        <v>9</v>
      </c>
      <c r="AF77">
        <v>48</v>
      </c>
    </row>
    <row r="78" spans="1:32" x14ac:dyDescent="0.25">
      <c r="A78" t="s">
        <v>1595</v>
      </c>
      <c r="B78" t="s">
        <v>1596</v>
      </c>
      <c r="C78" t="s">
        <v>1082</v>
      </c>
      <c r="D78">
        <v>0</v>
      </c>
      <c r="F78">
        <v>79</v>
      </c>
      <c r="G78">
        <v>84</v>
      </c>
      <c r="H78">
        <v>309</v>
      </c>
      <c r="I78">
        <v>29</v>
      </c>
      <c r="J78">
        <v>65</v>
      </c>
      <c r="K78">
        <v>22</v>
      </c>
      <c r="L78">
        <v>126</v>
      </c>
      <c r="M78">
        <v>148</v>
      </c>
      <c r="N78">
        <v>161</v>
      </c>
      <c r="O78">
        <v>16</v>
      </c>
      <c r="P78">
        <v>701</v>
      </c>
      <c r="S78">
        <v>381</v>
      </c>
      <c r="T78">
        <v>104</v>
      </c>
      <c r="U78">
        <v>299</v>
      </c>
      <c r="V78">
        <v>98</v>
      </c>
      <c r="W78">
        <v>22</v>
      </c>
      <c r="X78">
        <v>20</v>
      </c>
      <c r="Y78">
        <v>353</v>
      </c>
      <c r="Z78">
        <v>168</v>
      </c>
      <c r="AA78">
        <v>147</v>
      </c>
      <c r="AB78">
        <v>100</v>
      </c>
      <c r="AC78">
        <v>155</v>
      </c>
      <c r="AD78">
        <v>157</v>
      </c>
      <c r="AE78">
        <v>121</v>
      </c>
      <c r="AF78">
        <v>3865</v>
      </c>
    </row>
    <row r="79" spans="1:32" x14ac:dyDescent="0.25">
      <c r="A79" t="s">
        <v>1599</v>
      </c>
      <c r="B79" t="s">
        <v>1600</v>
      </c>
      <c r="C79" t="s">
        <v>1601</v>
      </c>
      <c r="D79">
        <v>0</v>
      </c>
      <c r="G79">
        <v>0</v>
      </c>
      <c r="AF79">
        <v>0</v>
      </c>
    </row>
    <row r="80" spans="1:32" x14ac:dyDescent="0.25">
      <c r="A80" t="s">
        <v>1608</v>
      </c>
      <c r="B80" t="s">
        <v>1609</v>
      </c>
      <c r="C80" t="s">
        <v>1002</v>
      </c>
      <c r="D80">
        <v>0</v>
      </c>
      <c r="F80">
        <v>69</v>
      </c>
      <c r="G80">
        <v>35</v>
      </c>
      <c r="H80">
        <v>127</v>
      </c>
      <c r="I80">
        <v>56</v>
      </c>
      <c r="J80">
        <v>7</v>
      </c>
      <c r="K80">
        <v>71</v>
      </c>
      <c r="L80">
        <v>31</v>
      </c>
      <c r="M80">
        <v>121</v>
      </c>
      <c r="N80">
        <v>136</v>
      </c>
      <c r="O80">
        <v>12</v>
      </c>
      <c r="P80">
        <v>76</v>
      </c>
      <c r="S80">
        <v>90</v>
      </c>
      <c r="T80">
        <v>61</v>
      </c>
      <c r="U80">
        <v>43</v>
      </c>
      <c r="V80">
        <v>127</v>
      </c>
      <c r="W80">
        <v>89</v>
      </c>
      <c r="X80">
        <v>101</v>
      </c>
      <c r="Y80">
        <v>162</v>
      </c>
      <c r="Z80">
        <v>43</v>
      </c>
      <c r="AA80">
        <v>68</v>
      </c>
      <c r="AB80">
        <v>44</v>
      </c>
      <c r="AC80">
        <v>25</v>
      </c>
      <c r="AD80">
        <v>57</v>
      </c>
      <c r="AE80">
        <v>134</v>
      </c>
      <c r="AF80">
        <v>1785</v>
      </c>
    </row>
    <row r="81" spans="1:32" x14ac:dyDescent="0.25">
      <c r="A81" t="s">
        <v>1612</v>
      </c>
      <c r="B81" t="s">
        <v>1611</v>
      </c>
      <c r="C81" t="s">
        <v>993</v>
      </c>
      <c r="D81">
        <v>0</v>
      </c>
      <c r="F81">
        <v>11</v>
      </c>
      <c r="G81">
        <v>3</v>
      </c>
      <c r="H81">
        <v>79</v>
      </c>
      <c r="I81">
        <v>25</v>
      </c>
      <c r="J81">
        <v>6</v>
      </c>
      <c r="K81">
        <v>16</v>
      </c>
      <c r="L81">
        <v>11</v>
      </c>
      <c r="M81">
        <v>122</v>
      </c>
      <c r="N81">
        <v>41</v>
      </c>
      <c r="O81">
        <v>2</v>
      </c>
      <c r="P81">
        <v>66</v>
      </c>
      <c r="S81">
        <v>30</v>
      </c>
      <c r="T81">
        <v>14</v>
      </c>
      <c r="U81">
        <v>31</v>
      </c>
      <c r="V81">
        <v>27</v>
      </c>
      <c r="W81">
        <v>19</v>
      </c>
      <c r="X81">
        <v>3</v>
      </c>
      <c r="Y81">
        <v>38</v>
      </c>
      <c r="Z81">
        <v>23</v>
      </c>
      <c r="AA81">
        <v>30</v>
      </c>
      <c r="AB81">
        <v>41</v>
      </c>
      <c r="AC81">
        <v>44</v>
      </c>
      <c r="AD81">
        <v>31</v>
      </c>
      <c r="AE81">
        <v>153</v>
      </c>
      <c r="AF81">
        <v>866</v>
      </c>
    </row>
    <row r="82" spans="1:32" x14ac:dyDescent="0.25">
      <c r="A82" t="s">
        <v>1614</v>
      </c>
      <c r="B82" t="s">
        <v>1615</v>
      </c>
      <c r="C82" t="s">
        <v>1232</v>
      </c>
      <c r="D82">
        <v>0</v>
      </c>
      <c r="G82">
        <v>30</v>
      </c>
      <c r="H82">
        <v>0</v>
      </c>
      <c r="P82">
        <v>11</v>
      </c>
      <c r="AF82">
        <v>41</v>
      </c>
    </row>
    <row r="83" spans="1:32" x14ac:dyDescent="0.25">
      <c r="A83" t="s">
        <v>1616</v>
      </c>
      <c r="B83" t="s">
        <v>1617</v>
      </c>
      <c r="C83" t="s">
        <v>1618</v>
      </c>
      <c r="D83">
        <v>0</v>
      </c>
      <c r="F83">
        <v>608</v>
      </c>
      <c r="G83">
        <v>469</v>
      </c>
      <c r="H83">
        <v>918</v>
      </c>
      <c r="I83">
        <v>629</v>
      </c>
      <c r="J83">
        <v>29</v>
      </c>
      <c r="K83">
        <v>452</v>
      </c>
      <c r="L83">
        <v>381</v>
      </c>
      <c r="M83">
        <v>361</v>
      </c>
      <c r="N83">
        <v>454</v>
      </c>
      <c r="O83">
        <v>254</v>
      </c>
      <c r="P83">
        <v>1543</v>
      </c>
      <c r="R83">
        <v>2</v>
      </c>
      <c r="S83">
        <v>573</v>
      </c>
      <c r="T83">
        <v>653</v>
      </c>
      <c r="U83">
        <v>539</v>
      </c>
      <c r="V83">
        <v>637</v>
      </c>
      <c r="W83">
        <v>353</v>
      </c>
      <c r="X83">
        <v>771</v>
      </c>
      <c r="Y83">
        <v>1158</v>
      </c>
      <c r="Z83">
        <v>832</v>
      </c>
      <c r="AA83">
        <v>403</v>
      </c>
      <c r="AB83">
        <v>668</v>
      </c>
      <c r="AC83">
        <v>716</v>
      </c>
      <c r="AD83">
        <v>387</v>
      </c>
      <c r="AE83">
        <v>574</v>
      </c>
      <c r="AF83">
        <v>14364</v>
      </c>
    </row>
    <row r="84" spans="1:32" x14ac:dyDescent="0.25">
      <c r="A84" t="s">
        <v>1630</v>
      </c>
      <c r="B84" t="s">
        <v>1631</v>
      </c>
      <c r="C84" t="s">
        <v>981</v>
      </c>
      <c r="D84">
        <v>0</v>
      </c>
      <c r="F84">
        <v>24</v>
      </c>
      <c r="G84">
        <v>49</v>
      </c>
      <c r="H84">
        <v>100</v>
      </c>
      <c r="I84">
        <v>95</v>
      </c>
      <c r="J84">
        <v>25</v>
      </c>
      <c r="K84">
        <v>21</v>
      </c>
      <c r="L84">
        <v>25</v>
      </c>
      <c r="M84">
        <v>66</v>
      </c>
      <c r="N84">
        <v>131</v>
      </c>
      <c r="O84">
        <v>150</v>
      </c>
      <c r="P84">
        <v>388</v>
      </c>
      <c r="S84">
        <v>136</v>
      </c>
      <c r="T84">
        <v>175</v>
      </c>
      <c r="U84">
        <v>180</v>
      </c>
      <c r="V84">
        <v>3</v>
      </c>
      <c r="W84">
        <v>117</v>
      </c>
      <c r="X84">
        <v>50</v>
      </c>
      <c r="Y84">
        <v>200</v>
      </c>
      <c r="Z84">
        <v>152</v>
      </c>
      <c r="AA84">
        <v>33</v>
      </c>
      <c r="AB84">
        <v>155</v>
      </c>
      <c r="AC84">
        <v>150</v>
      </c>
      <c r="AD84">
        <v>6</v>
      </c>
      <c r="AE84">
        <v>94</v>
      </c>
      <c r="AF84">
        <v>2525</v>
      </c>
    </row>
    <row r="85" spans="1:32" x14ac:dyDescent="0.25">
      <c r="A85" t="s">
        <v>1640</v>
      </c>
      <c r="B85" t="s">
        <v>1641</v>
      </c>
      <c r="C85" t="s">
        <v>1642</v>
      </c>
      <c r="D85">
        <v>0</v>
      </c>
      <c r="F85">
        <v>7</v>
      </c>
      <c r="G85">
        <v>0</v>
      </c>
      <c r="H85">
        <v>3</v>
      </c>
      <c r="I85">
        <v>11</v>
      </c>
      <c r="L85">
        <v>2</v>
      </c>
      <c r="N85">
        <v>10</v>
      </c>
      <c r="O85">
        <v>8</v>
      </c>
      <c r="T85">
        <v>6</v>
      </c>
      <c r="U85">
        <v>28</v>
      </c>
      <c r="V85">
        <v>26</v>
      </c>
      <c r="W85">
        <v>11</v>
      </c>
      <c r="Y85">
        <v>50</v>
      </c>
      <c r="Z85">
        <v>5</v>
      </c>
      <c r="AA85">
        <v>10</v>
      </c>
      <c r="AB85">
        <v>17</v>
      </c>
      <c r="AD85">
        <v>4</v>
      </c>
      <c r="AF85">
        <v>198</v>
      </c>
    </row>
    <row r="86" spans="1:32" x14ac:dyDescent="0.25">
      <c r="A86" t="s">
        <v>1649</v>
      </c>
      <c r="B86" t="s">
        <v>1650</v>
      </c>
      <c r="C86" t="s">
        <v>1082</v>
      </c>
      <c r="D86">
        <v>0</v>
      </c>
      <c r="F86">
        <v>10</v>
      </c>
      <c r="G86">
        <v>1</v>
      </c>
      <c r="H86">
        <v>26</v>
      </c>
      <c r="I86">
        <v>12</v>
      </c>
      <c r="J86">
        <v>21</v>
      </c>
      <c r="K86">
        <v>36</v>
      </c>
      <c r="M86">
        <v>6</v>
      </c>
      <c r="N86">
        <v>41</v>
      </c>
      <c r="O86">
        <v>13</v>
      </c>
      <c r="P86">
        <v>17</v>
      </c>
      <c r="S86">
        <v>6</v>
      </c>
      <c r="T86">
        <v>19</v>
      </c>
      <c r="U86">
        <v>30</v>
      </c>
      <c r="V86">
        <v>39</v>
      </c>
      <c r="W86">
        <v>4</v>
      </c>
      <c r="Y86">
        <v>9</v>
      </c>
      <c r="Z86">
        <v>10</v>
      </c>
      <c r="AA86">
        <v>40</v>
      </c>
      <c r="AB86">
        <v>9</v>
      </c>
      <c r="AC86">
        <v>9</v>
      </c>
      <c r="AD86">
        <v>22</v>
      </c>
      <c r="AE86">
        <v>24</v>
      </c>
      <c r="AF86">
        <v>404</v>
      </c>
    </row>
    <row r="87" spans="1:32" x14ac:dyDescent="0.25">
      <c r="A87" t="s">
        <v>1656</v>
      </c>
      <c r="B87" t="s">
        <v>1657</v>
      </c>
      <c r="C87" t="s">
        <v>1658</v>
      </c>
      <c r="D87">
        <v>0</v>
      </c>
      <c r="F87">
        <v>71</v>
      </c>
      <c r="G87">
        <v>88</v>
      </c>
      <c r="H87">
        <v>102</v>
      </c>
      <c r="I87">
        <v>10</v>
      </c>
      <c r="J87">
        <v>1</v>
      </c>
      <c r="K87">
        <v>50</v>
      </c>
      <c r="L87">
        <v>50</v>
      </c>
      <c r="M87">
        <v>97</v>
      </c>
      <c r="N87">
        <v>89</v>
      </c>
      <c r="O87">
        <v>25</v>
      </c>
      <c r="P87">
        <v>46</v>
      </c>
      <c r="R87">
        <v>2</v>
      </c>
      <c r="S87">
        <v>67</v>
      </c>
      <c r="T87">
        <v>69</v>
      </c>
      <c r="V87">
        <v>105</v>
      </c>
      <c r="W87">
        <v>30</v>
      </c>
      <c r="X87">
        <v>44</v>
      </c>
      <c r="Y87">
        <v>53</v>
      </c>
      <c r="AA87">
        <v>129</v>
      </c>
      <c r="AB87">
        <v>74</v>
      </c>
      <c r="AC87">
        <v>66</v>
      </c>
      <c r="AE87">
        <v>47</v>
      </c>
      <c r="AF87">
        <v>1315</v>
      </c>
    </row>
    <row r="88" spans="1:32" x14ac:dyDescent="0.25">
      <c r="A88" t="s">
        <v>1661</v>
      </c>
      <c r="B88" t="s">
        <v>1662</v>
      </c>
      <c r="C88" t="s">
        <v>981</v>
      </c>
      <c r="D88">
        <v>0</v>
      </c>
      <c r="K88">
        <v>22</v>
      </c>
      <c r="M88">
        <v>5</v>
      </c>
      <c r="AF88">
        <v>27</v>
      </c>
    </row>
    <row r="89" spans="1:32" x14ac:dyDescent="0.25">
      <c r="A89" t="s">
        <v>1680</v>
      </c>
      <c r="B89" t="s">
        <v>1681</v>
      </c>
      <c r="C89" t="s">
        <v>1225</v>
      </c>
      <c r="D89">
        <v>0</v>
      </c>
      <c r="G89">
        <v>144</v>
      </c>
      <c r="H89">
        <v>12</v>
      </c>
      <c r="I89">
        <v>186</v>
      </c>
      <c r="J89">
        <v>78</v>
      </c>
      <c r="L89">
        <v>12</v>
      </c>
      <c r="M89">
        <v>18</v>
      </c>
      <c r="O89">
        <v>58</v>
      </c>
      <c r="P89">
        <v>1</v>
      </c>
      <c r="S89">
        <v>5</v>
      </c>
      <c r="T89">
        <v>48</v>
      </c>
      <c r="AA89">
        <v>24</v>
      </c>
      <c r="AD89">
        <v>3</v>
      </c>
      <c r="AE89">
        <v>3</v>
      </c>
      <c r="AF89">
        <v>592</v>
      </c>
    </row>
    <row r="90" spans="1:32" x14ac:dyDescent="0.25">
      <c r="A90" t="s">
        <v>1684</v>
      </c>
      <c r="B90" t="s">
        <v>1685</v>
      </c>
      <c r="C90" t="s">
        <v>1045</v>
      </c>
      <c r="D90">
        <v>0</v>
      </c>
      <c r="N90">
        <v>0</v>
      </c>
      <c r="W90">
        <v>4</v>
      </c>
      <c r="AB90">
        <v>1</v>
      </c>
      <c r="AF90">
        <v>5</v>
      </c>
    </row>
    <row r="91" spans="1:32" x14ac:dyDescent="0.25">
      <c r="A91" t="s">
        <v>1689</v>
      </c>
      <c r="B91" t="s">
        <v>1690</v>
      </c>
      <c r="C91" t="s">
        <v>1045</v>
      </c>
      <c r="D91">
        <v>0</v>
      </c>
      <c r="F91">
        <v>91</v>
      </c>
      <c r="G91">
        <v>60</v>
      </c>
      <c r="H91">
        <v>108</v>
      </c>
      <c r="I91">
        <v>95</v>
      </c>
      <c r="J91">
        <v>11</v>
      </c>
      <c r="K91">
        <v>65</v>
      </c>
      <c r="L91">
        <v>103</v>
      </c>
      <c r="M91">
        <v>103</v>
      </c>
      <c r="N91">
        <v>71</v>
      </c>
      <c r="O91">
        <v>40</v>
      </c>
      <c r="P91">
        <v>162</v>
      </c>
      <c r="S91">
        <v>83</v>
      </c>
      <c r="T91">
        <v>80</v>
      </c>
      <c r="U91">
        <v>54</v>
      </c>
      <c r="V91">
        <v>69</v>
      </c>
      <c r="W91">
        <v>74</v>
      </c>
      <c r="X91">
        <v>89</v>
      </c>
      <c r="Y91">
        <v>145</v>
      </c>
      <c r="Z91">
        <v>133</v>
      </c>
      <c r="AA91">
        <v>114</v>
      </c>
      <c r="AB91">
        <v>67</v>
      </c>
      <c r="AC91">
        <v>29</v>
      </c>
      <c r="AD91">
        <v>33</v>
      </c>
      <c r="AE91">
        <v>61</v>
      </c>
      <c r="AF91">
        <v>1940</v>
      </c>
    </row>
    <row r="92" spans="1:32" x14ac:dyDescent="0.25">
      <c r="A92" t="s">
        <v>1691</v>
      </c>
      <c r="B92" t="s">
        <v>1692</v>
      </c>
      <c r="C92" t="s">
        <v>1082</v>
      </c>
      <c r="D92">
        <v>0</v>
      </c>
      <c r="L92">
        <v>0</v>
      </c>
      <c r="AF92">
        <v>0</v>
      </c>
    </row>
    <row r="93" spans="1:32" x14ac:dyDescent="0.25">
      <c r="A93" t="s">
        <v>1693</v>
      </c>
      <c r="B93" t="s">
        <v>1694</v>
      </c>
      <c r="C93" t="s">
        <v>1232</v>
      </c>
      <c r="D93">
        <v>0</v>
      </c>
      <c r="G93">
        <v>-2</v>
      </c>
      <c r="M93">
        <v>6</v>
      </c>
      <c r="AA93">
        <v>92</v>
      </c>
      <c r="AF93">
        <v>96</v>
      </c>
    </row>
    <row r="94" spans="1:32" x14ac:dyDescent="0.25">
      <c r="A94" t="s">
        <v>1695</v>
      </c>
      <c r="B94" t="s">
        <v>1696</v>
      </c>
      <c r="C94" t="s">
        <v>1403</v>
      </c>
      <c r="D94">
        <v>0</v>
      </c>
      <c r="F94">
        <v>14</v>
      </c>
      <c r="G94">
        <v>5</v>
      </c>
      <c r="H94">
        <v>619</v>
      </c>
      <c r="I94">
        <v>370</v>
      </c>
      <c r="K94">
        <v>130</v>
      </c>
      <c r="L94">
        <v>10</v>
      </c>
      <c r="M94">
        <v>32</v>
      </c>
      <c r="N94">
        <v>10</v>
      </c>
      <c r="P94">
        <v>155</v>
      </c>
      <c r="S94">
        <v>87</v>
      </c>
      <c r="T94">
        <v>40</v>
      </c>
      <c r="U94">
        <v>189</v>
      </c>
      <c r="V94">
        <v>153</v>
      </c>
      <c r="W94">
        <v>38</v>
      </c>
      <c r="X94">
        <v>243</v>
      </c>
      <c r="Y94">
        <v>238</v>
      </c>
      <c r="Z94">
        <v>4</v>
      </c>
      <c r="AA94">
        <v>3</v>
      </c>
      <c r="AB94">
        <v>174</v>
      </c>
      <c r="AC94">
        <v>150</v>
      </c>
      <c r="AD94">
        <v>196</v>
      </c>
      <c r="AE94">
        <v>55</v>
      </c>
      <c r="AF94">
        <v>2915</v>
      </c>
    </row>
    <row r="95" spans="1:32" x14ac:dyDescent="0.25">
      <c r="A95" t="s">
        <v>1697</v>
      </c>
      <c r="B95" t="s">
        <v>1698</v>
      </c>
      <c r="C95" t="s">
        <v>1403</v>
      </c>
      <c r="D95">
        <v>0</v>
      </c>
      <c r="F95">
        <v>970</v>
      </c>
      <c r="G95">
        <v>1876</v>
      </c>
      <c r="H95">
        <v>3002</v>
      </c>
      <c r="I95">
        <v>1056</v>
      </c>
      <c r="J95">
        <v>450</v>
      </c>
      <c r="K95">
        <v>160</v>
      </c>
      <c r="L95">
        <v>576</v>
      </c>
      <c r="M95">
        <v>1786</v>
      </c>
      <c r="N95">
        <v>2446</v>
      </c>
      <c r="O95">
        <v>684</v>
      </c>
      <c r="P95">
        <v>1482</v>
      </c>
      <c r="S95">
        <v>1283</v>
      </c>
      <c r="T95">
        <v>1165</v>
      </c>
      <c r="U95">
        <v>879</v>
      </c>
      <c r="V95">
        <v>1216</v>
      </c>
      <c r="W95">
        <v>1000</v>
      </c>
      <c r="X95">
        <v>1311</v>
      </c>
      <c r="Y95">
        <v>721</v>
      </c>
      <c r="Z95">
        <v>1049</v>
      </c>
      <c r="AA95">
        <v>487</v>
      </c>
      <c r="AB95">
        <v>2155</v>
      </c>
      <c r="AC95">
        <v>712</v>
      </c>
      <c r="AD95">
        <v>1045</v>
      </c>
      <c r="AE95">
        <v>1387</v>
      </c>
      <c r="AF95">
        <v>28898</v>
      </c>
    </row>
    <row r="96" spans="1:32" x14ac:dyDescent="0.25">
      <c r="A96" t="s">
        <v>1709</v>
      </c>
      <c r="B96" t="s">
        <v>1710</v>
      </c>
      <c r="C96" t="s">
        <v>1232</v>
      </c>
      <c r="D96">
        <v>0</v>
      </c>
      <c r="S96">
        <v>35</v>
      </c>
      <c r="AA96">
        <v>46</v>
      </c>
      <c r="AD96">
        <v>22</v>
      </c>
      <c r="AE96">
        <v>7</v>
      </c>
      <c r="AF96">
        <v>110</v>
      </c>
    </row>
    <row r="97" spans="1:32" x14ac:dyDescent="0.25">
      <c r="A97" t="s">
        <v>1717</v>
      </c>
      <c r="B97" t="s">
        <v>1718</v>
      </c>
      <c r="C97" t="s">
        <v>1225</v>
      </c>
      <c r="D97">
        <v>0</v>
      </c>
      <c r="F97">
        <v>395</v>
      </c>
      <c r="G97">
        <v>244</v>
      </c>
      <c r="H97">
        <v>894</v>
      </c>
      <c r="I97">
        <v>526</v>
      </c>
      <c r="J97">
        <v>460</v>
      </c>
      <c r="K97">
        <v>614</v>
      </c>
      <c r="L97">
        <v>216</v>
      </c>
      <c r="M97">
        <v>396</v>
      </c>
      <c r="N97">
        <v>422</v>
      </c>
      <c r="O97">
        <v>128</v>
      </c>
      <c r="P97">
        <v>512</v>
      </c>
      <c r="S97">
        <v>640</v>
      </c>
      <c r="T97">
        <v>626</v>
      </c>
      <c r="U97">
        <v>384</v>
      </c>
      <c r="V97">
        <v>128</v>
      </c>
      <c r="W97">
        <v>460</v>
      </c>
      <c r="X97">
        <v>282</v>
      </c>
      <c r="Y97">
        <v>896</v>
      </c>
      <c r="Z97">
        <v>60</v>
      </c>
      <c r="AA97">
        <v>128</v>
      </c>
      <c r="AB97">
        <v>616</v>
      </c>
      <c r="AC97">
        <v>458</v>
      </c>
      <c r="AD97">
        <v>208</v>
      </c>
      <c r="AE97">
        <v>176</v>
      </c>
      <c r="AF97">
        <v>9869</v>
      </c>
    </row>
    <row r="98" spans="1:32" x14ac:dyDescent="0.25">
      <c r="A98" t="s">
        <v>1719</v>
      </c>
      <c r="B98" t="s">
        <v>1720</v>
      </c>
      <c r="C98" t="s">
        <v>1002</v>
      </c>
      <c r="D98">
        <v>0</v>
      </c>
      <c r="G98">
        <v>17</v>
      </c>
      <c r="I98">
        <v>26</v>
      </c>
      <c r="M98">
        <v>10</v>
      </c>
      <c r="O98">
        <v>11</v>
      </c>
      <c r="AD98">
        <v>5</v>
      </c>
      <c r="AE98">
        <v>16</v>
      </c>
      <c r="AF98">
        <v>85</v>
      </c>
    </row>
    <row r="99" spans="1:32" x14ac:dyDescent="0.25">
      <c r="A99" t="s">
        <v>1733</v>
      </c>
      <c r="B99" t="s">
        <v>1734</v>
      </c>
      <c r="C99" t="s">
        <v>1195</v>
      </c>
      <c r="D99">
        <v>0</v>
      </c>
      <c r="H99">
        <v>274</v>
      </c>
      <c r="I99">
        <v>5</v>
      </c>
      <c r="P99">
        <v>349</v>
      </c>
      <c r="V99">
        <v>212</v>
      </c>
      <c r="X99">
        <v>52</v>
      </c>
      <c r="Y99">
        <v>100</v>
      </c>
      <c r="Z99">
        <v>40</v>
      </c>
      <c r="AA99">
        <v>27</v>
      </c>
      <c r="AC99">
        <v>56</v>
      </c>
      <c r="AF99">
        <v>1115</v>
      </c>
    </row>
    <row r="100" spans="1:32" x14ac:dyDescent="0.25">
      <c r="A100" t="s">
        <v>1739</v>
      </c>
      <c r="B100" t="s">
        <v>1740</v>
      </c>
      <c r="C100" t="s">
        <v>1195</v>
      </c>
      <c r="D100">
        <v>0</v>
      </c>
      <c r="G100">
        <v>55</v>
      </c>
      <c r="H100">
        <v>37</v>
      </c>
      <c r="I100">
        <v>161</v>
      </c>
      <c r="K100">
        <v>40</v>
      </c>
      <c r="M100">
        <v>21</v>
      </c>
      <c r="O100">
        <v>3</v>
      </c>
      <c r="P100">
        <v>196</v>
      </c>
      <c r="S100">
        <v>20</v>
      </c>
      <c r="T100">
        <v>80</v>
      </c>
      <c r="V100">
        <v>73</v>
      </c>
      <c r="W100">
        <v>20</v>
      </c>
      <c r="Y100">
        <v>0</v>
      </c>
      <c r="Z100">
        <v>134</v>
      </c>
      <c r="AA100">
        <v>12</v>
      </c>
      <c r="AB100">
        <v>10</v>
      </c>
      <c r="AC100">
        <v>60</v>
      </c>
      <c r="AD100">
        <v>57</v>
      </c>
      <c r="AE100">
        <v>77</v>
      </c>
      <c r="AF100">
        <v>1056</v>
      </c>
    </row>
    <row r="101" spans="1:32" x14ac:dyDescent="0.25">
      <c r="A101" t="s">
        <v>1741</v>
      </c>
      <c r="B101" t="s">
        <v>1742</v>
      </c>
      <c r="C101" t="s">
        <v>1195</v>
      </c>
      <c r="D101">
        <v>0</v>
      </c>
      <c r="M101">
        <v>12</v>
      </c>
      <c r="AE101">
        <v>3</v>
      </c>
      <c r="AF101">
        <v>15</v>
      </c>
    </row>
    <row r="102" spans="1:32" x14ac:dyDescent="0.25">
      <c r="A102" t="s">
        <v>1753</v>
      </c>
      <c r="B102" t="s">
        <v>1754</v>
      </c>
      <c r="C102" t="s">
        <v>993</v>
      </c>
      <c r="D102">
        <v>0</v>
      </c>
      <c r="O102">
        <v>3</v>
      </c>
      <c r="AF102">
        <v>3</v>
      </c>
    </row>
    <row r="103" spans="1:32" x14ac:dyDescent="0.25">
      <c r="A103" t="s">
        <v>1757</v>
      </c>
      <c r="B103" t="s">
        <v>1758</v>
      </c>
      <c r="C103" t="s">
        <v>1759</v>
      </c>
      <c r="D103">
        <v>0</v>
      </c>
      <c r="AA103">
        <v>74</v>
      </c>
      <c r="AF103">
        <v>74</v>
      </c>
    </row>
    <row r="104" spans="1:32" x14ac:dyDescent="0.25">
      <c r="A104" t="s">
        <v>1762</v>
      </c>
      <c r="B104" t="s">
        <v>1763</v>
      </c>
      <c r="C104" t="s">
        <v>1225</v>
      </c>
      <c r="D104">
        <v>0</v>
      </c>
      <c r="AE104">
        <v>0</v>
      </c>
      <c r="AF104">
        <v>0</v>
      </c>
    </row>
    <row r="105" spans="1:32" x14ac:dyDescent="0.25">
      <c r="A105" t="s">
        <v>1769</v>
      </c>
      <c r="B105" t="s">
        <v>1770</v>
      </c>
      <c r="C105" t="s">
        <v>1002</v>
      </c>
      <c r="D105">
        <v>0</v>
      </c>
      <c r="O105">
        <v>1</v>
      </c>
      <c r="S105">
        <v>2</v>
      </c>
      <c r="V105">
        <v>2</v>
      </c>
      <c r="AF105">
        <v>5</v>
      </c>
    </row>
    <row r="106" spans="1:32" x14ac:dyDescent="0.25">
      <c r="A106" t="s">
        <v>1779</v>
      </c>
      <c r="B106" t="s">
        <v>1780</v>
      </c>
      <c r="C106" t="s">
        <v>1112</v>
      </c>
      <c r="D106">
        <v>0</v>
      </c>
      <c r="G106">
        <v>37</v>
      </c>
      <c r="H106">
        <v>4</v>
      </c>
      <c r="I106">
        <v>73</v>
      </c>
      <c r="J106">
        <v>6</v>
      </c>
      <c r="K106">
        <v>17</v>
      </c>
      <c r="L106">
        <v>16</v>
      </c>
      <c r="M106">
        <v>226</v>
      </c>
      <c r="S106">
        <v>253</v>
      </c>
      <c r="T106">
        <v>89</v>
      </c>
      <c r="V106">
        <v>12</v>
      </c>
      <c r="X106">
        <v>11</v>
      </c>
      <c r="Y106">
        <v>92</v>
      </c>
      <c r="AF106">
        <v>836</v>
      </c>
    </row>
    <row r="107" spans="1:32" x14ac:dyDescent="0.25">
      <c r="A107" t="s">
        <v>1789</v>
      </c>
      <c r="B107" t="s">
        <v>1791</v>
      </c>
      <c r="C107" t="s">
        <v>1787</v>
      </c>
      <c r="D107">
        <v>0</v>
      </c>
      <c r="G107">
        <v>238</v>
      </c>
      <c r="O107">
        <v>8</v>
      </c>
      <c r="P107">
        <v>19</v>
      </c>
      <c r="AE107">
        <v>40</v>
      </c>
      <c r="AF107">
        <v>305</v>
      </c>
    </row>
    <row r="108" spans="1:32" x14ac:dyDescent="0.25">
      <c r="A108" t="s">
        <v>1794</v>
      </c>
      <c r="B108" t="s">
        <v>1795</v>
      </c>
      <c r="C108" t="s">
        <v>1796</v>
      </c>
      <c r="D108">
        <v>0</v>
      </c>
      <c r="H108">
        <v>17</v>
      </c>
      <c r="L108">
        <v>15</v>
      </c>
      <c r="M108">
        <v>153</v>
      </c>
      <c r="S108">
        <v>197</v>
      </c>
      <c r="T108">
        <v>34</v>
      </c>
      <c r="X108">
        <v>76</v>
      </c>
      <c r="AD108">
        <v>55</v>
      </c>
      <c r="AE108">
        <v>244</v>
      </c>
      <c r="AF108">
        <v>791</v>
      </c>
    </row>
    <row r="109" spans="1:32" x14ac:dyDescent="0.25">
      <c r="A109" t="s">
        <v>1799</v>
      </c>
      <c r="B109" t="s">
        <v>1801</v>
      </c>
      <c r="C109" t="s">
        <v>974</v>
      </c>
      <c r="D109">
        <v>0</v>
      </c>
      <c r="F109">
        <v>75</v>
      </c>
      <c r="G109">
        <v>158</v>
      </c>
      <c r="H109">
        <v>433</v>
      </c>
      <c r="I109">
        <v>0</v>
      </c>
      <c r="J109">
        <v>35</v>
      </c>
      <c r="K109">
        <v>118</v>
      </c>
      <c r="L109">
        <v>113</v>
      </c>
      <c r="M109">
        <v>120</v>
      </c>
      <c r="N109">
        <v>316</v>
      </c>
      <c r="O109">
        <v>41</v>
      </c>
      <c r="P109">
        <v>295</v>
      </c>
      <c r="S109">
        <v>265</v>
      </c>
      <c r="T109">
        <v>47</v>
      </c>
      <c r="U109">
        <v>56</v>
      </c>
      <c r="V109">
        <v>252</v>
      </c>
      <c r="W109">
        <v>39</v>
      </c>
      <c r="X109">
        <v>287</v>
      </c>
      <c r="Y109">
        <v>368</v>
      </c>
      <c r="Z109">
        <v>189</v>
      </c>
      <c r="AA109">
        <v>113</v>
      </c>
      <c r="AB109">
        <v>167</v>
      </c>
      <c r="AC109">
        <v>171</v>
      </c>
      <c r="AD109">
        <v>24</v>
      </c>
      <c r="AE109">
        <v>113</v>
      </c>
      <c r="AF109">
        <v>3795</v>
      </c>
    </row>
    <row r="110" spans="1:32" x14ac:dyDescent="0.25">
      <c r="A110" t="s">
        <v>1807</v>
      </c>
      <c r="B110" t="s">
        <v>1808</v>
      </c>
      <c r="C110" t="s">
        <v>981</v>
      </c>
      <c r="D110">
        <v>0</v>
      </c>
      <c r="I110">
        <v>160</v>
      </c>
      <c r="V110">
        <v>0</v>
      </c>
      <c r="AF110">
        <v>160</v>
      </c>
    </row>
    <row r="111" spans="1:32" x14ac:dyDescent="0.25">
      <c r="A111" t="s">
        <v>1811</v>
      </c>
      <c r="B111" t="s">
        <v>1812</v>
      </c>
      <c r="C111" t="s">
        <v>978</v>
      </c>
      <c r="D111">
        <v>0</v>
      </c>
      <c r="F111">
        <v>46</v>
      </c>
      <c r="G111">
        <v>88</v>
      </c>
      <c r="H111">
        <v>240</v>
      </c>
      <c r="I111">
        <v>123</v>
      </c>
      <c r="J111">
        <v>96</v>
      </c>
      <c r="K111">
        <v>176</v>
      </c>
      <c r="L111">
        <v>48</v>
      </c>
      <c r="M111">
        <v>108</v>
      </c>
      <c r="N111">
        <v>149</v>
      </c>
      <c r="O111">
        <v>82</v>
      </c>
      <c r="P111">
        <v>269</v>
      </c>
      <c r="S111">
        <v>143</v>
      </c>
      <c r="T111">
        <v>92</v>
      </c>
      <c r="U111">
        <v>174</v>
      </c>
      <c r="V111">
        <v>240</v>
      </c>
      <c r="W111">
        <v>85</v>
      </c>
      <c r="X111">
        <v>208</v>
      </c>
      <c r="Y111">
        <v>304</v>
      </c>
      <c r="Z111">
        <v>59</v>
      </c>
      <c r="AA111">
        <v>64</v>
      </c>
      <c r="AB111">
        <v>129</v>
      </c>
      <c r="AC111">
        <v>134</v>
      </c>
      <c r="AD111">
        <v>17</v>
      </c>
      <c r="AE111">
        <v>100</v>
      </c>
      <c r="AF111">
        <v>3174</v>
      </c>
    </row>
    <row r="112" spans="1:32" x14ac:dyDescent="0.25">
      <c r="A112" t="s">
        <v>1816</v>
      </c>
      <c r="B112" t="s">
        <v>1817</v>
      </c>
      <c r="C112" t="s">
        <v>1212</v>
      </c>
      <c r="D112">
        <v>0</v>
      </c>
      <c r="P112">
        <v>5</v>
      </c>
      <c r="R112">
        <v>8</v>
      </c>
      <c r="S112">
        <v>8</v>
      </c>
      <c r="AA112">
        <v>25</v>
      </c>
      <c r="AE112">
        <v>352</v>
      </c>
      <c r="AF112">
        <v>398</v>
      </c>
    </row>
    <row r="113" spans="1:32" x14ac:dyDescent="0.25">
      <c r="A113" t="s">
        <v>1818</v>
      </c>
      <c r="B113" t="s">
        <v>1819</v>
      </c>
      <c r="C113" t="s">
        <v>1241</v>
      </c>
      <c r="D113">
        <v>0</v>
      </c>
      <c r="K113">
        <v>134</v>
      </c>
      <c r="P113">
        <v>65</v>
      </c>
      <c r="S113">
        <v>16</v>
      </c>
      <c r="W113">
        <v>1</v>
      </c>
      <c r="X113">
        <v>34</v>
      </c>
      <c r="AD113">
        <v>12</v>
      </c>
      <c r="AE113">
        <v>12</v>
      </c>
      <c r="AF113">
        <v>274</v>
      </c>
    </row>
    <row r="114" spans="1:32" x14ac:dyDescent="0.25">
      <c r="A114" t="s">
        <v>1835</v>
      </c>
      <c r="B114" t="s">
        <v>1836</v>
      </c>
      <c r="C114" t="s">
        <v>978</v>
      </c>
      <c r="D114">
        <v>0</v>
      </c>
      <c r="G114">
        <v>33</v>
      </c>
      <c r="O114">
        <v>47</v>
      </c>
      <c r="S114">
        <v>140</v>
      </c>
      <c r="U114">
        <v>6</v>
      </c>
      <c r="AB114">
        <v>6</v>
      </c>
      <c r="AF114">
        <v>232</v>
      </c>
    </row>
    <row r="115" spans="1:32" x14ac:dyDescent="0.25">
      <c r="A115" t="s">
        <v>1837</v>
      </c>
      <c r="B115" t="s">
        <v>1838</v>
      </c>
      <c r="C115" t="s">
        <v>1212</v>
      </c>
      <c r="D115">
        <v>0</v>
      </c>
      <c r="G115">
        <v>50</v>
      </c>
      <c r="H115">
        <v>582</v>
      </c>
      <c r="I115">
        <v>143</v>
      </c>
      <c r="K115">
        <v>264</v>
      </c>
      <c r="L115">
        <v>34</v>
      </c>
      <c r="N115">
        <v>41</v>
      </c>
      <c r="O115">
        <v>18</v>
      </c>
      <c r="P115">
        <v>493</v>
      </c>
      <c r="S115">
        <v>126</v>
      </c>
      <c r="T115">
        <v>54</v>
      </c>
      <c r="U115">
        <v>132</v>
      </c>
      <c r="V115">
        <v>252</v>
      </c>
      <c r="X115">
        <v>24</v>
      </c>
      <c r="Y115">
        <v>171</v>
      </c>
      <c r="Z115">
        <v>60</v>
      </c>
      <c r="AA115">
        <v>195</v>
      </c>
      <c r="AB115">
        <v>116</v>
      </c>
      <c r="AC115">
        <v>309</v>
      </c>
      <c r="AD115">
        <v>48</v>
      </c>
      <c r="AE115">
        <v>16</v>
      </c>
      <c r="AF115">
        <v>3128</v>
      </c>
    </row>
    <row r="116" spans="1:32" x14ac:dyDescent="0.25">
      <c r="A116" t="s">
        <v>1854</v>
      </c>
      <c r="B116" t="s">
        <v>1855</v>
      </c>
      <c r="C116" t="s">
        <v>1241</v>
      </c>
      <c r="D116">
        <v>0</v>
      </c>
      <c r="F116">
        <v>29</v>
      </c>
      <c r="G116">
        <v>106</v>
      </c>
      <c r="H116">
        <v>299</v>
      </c>
      <c r="I116">
        <v>124</v>
      </c>
      <c r="J116">
        <v>60</v>
      </c>
      <c r="K116">
        <v>242</v>
      </c>
      <c r="L116">
        <v>148</v>
      </c>
      <c r="M116">
        <v>56</v>
      </c>
      <c r="N116">
        <v>66</v>
      </c>
      <c r="O116">
        <v>21</v>
      </c>
      <c r="P116">
        <v>478</v>
      </c>
      <c r="T116">
        <v>9</v>
      </c>
      <c r="U116">
        <v>14</v>
      </c>
      <c r="V116">
        <v>300</v>
      </c>
      <c r="W116">
        <v>81</v>
      </c>
      <c r="X116">
        <v>71</v>
      </c>
      <c r="Y116">
        <v>347</v>
      </c>
      <c r="Z116">
        <v>50</v>
      </c>
      <c r="AA116">
        <v>75</v>
      </c>
      <c r="AB116">
        <v>165</v>
      </c>
      <c r="AC116">
        <v>110</v>
      </c>
      <c r="AD116">
        <v>29</v>
      </c>
      <c r="AE116">
        <v>70</v>
      </c>
      <c r="AF116">
        <v>2950</v>
      </c>
    </row>
    <row r="117" spans="1:32" x14ac:dyDescent="0.25">
      <c r="A117" t="s">
        <v>1856</v>
      </c>
      <c r="B117" t="s">
        <v>1857</v>
      </c>
      <c r="C117" t="s">
        <v>1198</v>
      </c>
      <c r="D117">
        <v>0</v>
      </c>
      <c r="F117">
        <v>24</v>
      </c>
      <c r="G117">
        <v>22</v>
      </c>
      <c r="H117">
        <v>324</v>
      </c>
      <c r="I117">
        <v>157</v>
      </c>
      <c r="J117">
        <v>6</v>
      </c>
      <c r="K117">
        <v>76</v>
      </c>
      <c r="L117">
        <v>85</v>
      </c>
      <c r="M117">
        <v>51</v>
      </c>
      <c r="N117">
        <v>106</v>
      </c>
      <c r="O117">
        <v>7</v>
      </c>
      <c r="P117">
        <v>183</v>
      </c>
      <c r="S117">
        <v>86</v>
      </c>
      <c r="T117">
        <v>38</v>
      </c>
      <c r="U117">
        <v>40</v>
      </c>
      <c r="V117">
        <v>57</v>
      </c>
      <c r="W117">
        <v>61</v>
      </c>
      <c r="X117">
        <v>4</v>
      </c>
      <c r="Y117">
        <v>290</v>
      </c>
      <c r="Z117">
        <v>94</v>
      </c>
      <c r="AA117">
        <v>16</v>
      </c>
      <c r="AB117">
        <v>129</v>
      </c>
      <c r="AC117">
        <v>224</v>
      </c>
      <c r="AD117">
        <v>2</v>
      </c>
      <c r="AE117">
        <v>127</v>
      </c>
      <c r="AF117">
        <v>2209</v>
      </c>
    </row>
    <row r="118" spans="1:32" x14ac:dyDescent="0.25">
      <c r="A118" t="s">
        <v>1865</v>
      </c>
      <c r="B118" t="s">
        <v>1862</v>
      </c>
      <c r="C118" t="s">
        <v>1306</v>
      </c>
      <c r="D118">
        <v>0</v>
      </c>
      <c r="F118">
        <v>181</v>
      </c>
      <c r="G118">
        <v>104</v>
      </c>
      <c r="H118">
        <v>630</v>
      </c>
      <c r="I118">
        <v>295</v>
      </c>
      <c r="J118">
        <v>41</v>
      </c>
      <c r="K118">
        <v>340</v>
      </c>
      <c r="L118">
        <v>175</v>
      </c>
      <c r="M118">
        <v>530</v>
      </c>
      <c r="N118">
        <v>298</v>
      </c>
      <c r="O118">
        <v>95</v>
      </c>
      <c r="P118">
        <v>657</v>
      </c>
      <c r="S118">
        <v>571</v>
      </c>
      <c r="T118">
        <v>649</v>
      </c>
      <c r="U118">
        <v>519</v>
      </c>
      <c r="V118">
        <v>401</v>
      </c>
      <c r="W118">
        <v>180</v>
      </c>
      <c r="X118">
        <v>326</v>
      </c>
      <c r="Y118">
        <v>841</v>
      </c>
      <c r="Z118">
        <v>341</v>
      </c>
      <c r="AA118">
        <v>268</v>
      </c>
      <c r="AB118">
        <v>390</v>
      </c>
      <c r="AC118">
        <v>410</v>
      </c>
      <c r="AD118">
        <v>212</v>
      </c>
      <c r="AE118">
        <v>424</v>
      </c>
      <c r="AF118">
        <v>8878</v>
      </c>
    </row>
    <row r="119" spans="1:32" x14ac:dyDescent="0.25">
      <c r="A119" t="s">
        <v>1869</v>
      </c>
      <c r="B119" t="s">
        <v>1870</v>
      </c>
      <c r="C119" t="s">
        <v>1002</v>
      </c>
      <c r="D119">
        <v>0</v>
      </c>
      <c r="F119">
        <v>111</v>
      </c>
      <c r="G119">
        <v>82</v>
      </c>
      <c r="H119">
        <v>284</v>
      </c>
      <c r="I119">
        <v>122</v>
      </c>
      <c r="J119">
        <v>41</v>
      </c>
      <c r="K119">
        <v>129</v>
      </c>
      <c r="L119">
        <v>166</v>
      </c>
      <c r="M119">
        <v>54</v>
      </c>
      <c r="N119">
        <v>54</v>
      </c>
      <c r="O119">
        <v>15</v>
      </c>
      <c r="P119">
        <v>214</v>
      </c>
      <c r="S119">
        <v>229</v>
      </c>
      <c r="T119">
        <v>146</v>
      </c>
      <c r="U119">
        <v>106</v>
      </c>
      <c r="V119">
        <v>51</v>
      </c>
      <c r="W119">
        <v>132</v>
      </c>
      <c r="X119">
        <v>209</v>
      </c>
      <c r="Y119">
        <v>246</v>
      </c>
      <c r="Z119">
        <v>191</v>
      </c>
      <c r="AA119">
        <v>134</v>
      </c>
      <c r="AB119">
        <v>152</v>
      </c>
      <c r="AC119">
        <v>47</v>
      </c>
      <c r="AD119">
        <v>80</v>
      </c>
      <c r="AE119">
        <v>135</v>
      </c>
      <c r="AF119">
        <v>3130</v>
      </c>
    </row>
    <row r="120" spans="1:32" x14ac:dyDescent="0.25">
      <c r="A120" t="s">
        <v>1873</v>
      </c>
      <c r="B120" t="s">
        <v>1874</v>
      </c>
      <c r="C120" t="s">
        <v>1002</v>
      </c>
      <c r="D120">
        <v>0</v>
      </c>
      <c r="F120">
        <v>100</v>
      </c>
      <c r="G120">
        <v>85</v>
      </c>
      <c r="H120">
        <v>125</v>
      </c>
      <c r="I120">
        <v>117</v>
      </c>
      <c r="J120">
        <v>24</v>
      </c>
      <c r="K120">
        <v>207</v>
      </c>
      <c r="L120">
        <v>55</v>
      </c>
      <c r="M120">
        <v>46</v>
      </c>
      <c r="N120">
        <v>46</v>
      </c>
      <c r="O120">
        <v>8</v>
      </c>
      <c r="P120">
        <v>87</v>
      </c>
      <c r="R120">
        <v>2</v>
      </c>
      <c r="S120">
        <v>180</v>
      </c>
      <c r="T120">
        <v>103</v>
      </c>
      <c r="U120">
        <v>171</v>
      </c>
      <c r="V120">
        <v>32</v>
      </c>
      <c r="W120">
        <v>59</v>
      </c>
      <c r="X120">
        <v>184</v>
      </c>
      <c r="Y120">
        <v>136</v>
      </c>
      <c r="Z120">
        <v>217</v>
      </c>
      <c r="AA120">
        <v>92</v>
      </c>
      <c r="AB120">
        <v>38</v>
      </c>
      <c r="AC120">
        <v>204</v>
      </c>
      <c r="AD120">
        <v>102</v>
      </c>
      <c r="AE120">
        <v>135</v>
      </c>
      <c r="AF120">
        <v>2555</v>
      </c>
    </row>
    <row r="121" spans="1:32" x14ac:dyDescent="0.25">
      <c r="A121" t="s">
        <v>1893</v>
      </c>
      <c r="AF121">
        <v>294475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424"/>
  <sheetViews>
    <sheetView workbookViewId="0">
      <selection sqref="A1:Z450"/>
    </sheetView>
  </sheetViews>
  <sheetFormatPr defaultRowHeight="12.75" x14ac:dyDescent="0.2"/>
  <cols>
    <col min="1" max="1" width="4" style="1" bestFit="1" customWidth="1"/>
    <col min="2" max="2" width="7.140625" style="1" bestFit="1" customWidth="1"/>
    <col min="3" max="3" width="32" style="1" bestFit="1" customWidth="1"/>
    <col min="4" max="4" width="15.140625" style="1" bestFit="1" customWidth="1"/>
    <col min="5" max="5" width="10.85546875" style="1" bestFit="1" customWidth="1"/>
    <col min="6" max="6" width="7" style="1" bestFit="1" customWidth="1"/>
    <col min="7" max="9" width="6" style="1" bestFit="1" customWidth="1"/>
    <col min="10" max="10" width="7" style="1" bestFit="1" customWidth="1"/>
    <col min="11" max="11" width="6" style="1" bestFit="1" customWidth="1"/>
    <col min="12" max="12" width="8" style="1" bestFit="1" customWidth="1"/>
    <col min="13" max="23" width="6" style="1" bestFit="1" customWidth="1"/>
    <col min="24" max="24" width="9" style="1" bestFit="1" customWidth="1"/>
    <col min="25" max="25" width="15.140625" style="1" bestFit="1" customWidth="1"/>
    <col min="26" max="26" width="9" style="1" bestFit="1" customWidth="1"/>
    <col min="27" max="16384" width="9.140625" style="1"/>
  </cols>
  <sheetData>
    <row r="1" spans="1:26" x14ac:dyDescent="0.2">
      <c r="A1" s="1" t="s">
        <v>950</v>
      </c>
      <c r="C1" s="1" t="s">
        <v>951</v>
      </c>
      <c r="D1" s="1" t="s">
        <v>952</v>
      </c>
      <c r="F1" s="1" t="s">
        <v>953</v>
      </c>
      <c r="G1" s="1" t="s">
        <v>954</v>
      </c>
      <c r="H1" s="1" t="s">
        <v>955</v>
      </c>
      <c r="I1" s="1" t="s">
        <v>956</v>
      </c>
      <c r="J1" s="1" t="s">
        <v>957</v>
      </c>
      <c r="K1" s="1" t="s">
        <v>958</v>
      </c>
      <c r="L1" s="1" t="s">
        <v>959</v>
      </c>
      <c r="M1" s="1" t="s">
        <v>960</v>
      </c>
      <c r="N1" s="1" t="s">
        <v>961</v>
      </c>
      <c r="O1" s="1" t="s">
        <v>962</v>
      </c>
      <c r="P1" s="1" t="s">
        <v>963</v>
      </c>
      <c r="Q1" s="1" t="s">
        <v>964</v>
      </c>
      <c r="R1" s="1" t="s">
        <v>965</v>
      </c>
      <c r="S1" s="1" t="s">
        <v>966</v>
      </c>
      <c r="T1" s="1" t="s">
        <v>967</v>
      </c>
      <c r="U1" s="1" t="s">
        <v>968</v>
      </c>
      <c r="V1" s="1" t="s">
        <v>969</v>
      </c>
      <c r="W1" s="1" t="s">
        <v>970</v>
      </c>
      <c r="Y1" s="1" t="s">
        <v>971</v>
      </c>
    </row>
    <row r="2" spans="1:26" x14ac:dyDescent="0.2">
      <c r="Y2" s="1" t="s">
        <v>971</v>
      </c>
    </row>
    <row r="3" spans="1:26" x14ac:dyDescent="0.2">
      <c r="A3" s="1">
        <v>1</v>
      </c>
      <c r="B3" s="1" t="s">
        <v>972</v>
      </c>
      <c r="C3" s="1" t="s">
        <v>973</v>
      </c>
      <c r="E3" s="1" t="s">
        <v>974</v>
      </c>
      <c r="F3" s="1">
        <v>211.9</v>
      </c>
      <c r="J3" s="1">
        <v>0</v>
      </c>
      <c r="X3" s="1">
        <v>0</v>
      </c>
      <c r="Z3" s="1">
        <v>0</v>
      </c>
    </row>
    <row r="4" spans="1:26" x14ac:dyDescent="0.2">
      <c r="A4" s="1">
        <v>2</v>
      </c>
      <c r="B4" s="1" t="s">
        <v>972</v>
      </c>
      <c r="C4" s="1" t="s">
        <v>975</v>
      </c>
      <c r="E4" s="1" t="s">
        <v>974</v>
      </c>
      <c r="F4" s="1">
        <v>211.9</v>
      </c>
      <c r="G4" s="1">
        <v>0</v>
      </c>
      <c r="H4" s="1">
        <v>0</v>
      </c>
      <c r="I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Z4" s="1">
        <v>0</v>
      </c>
    </row>
    <row r="5" spans="1:26" x14ac:dyDescent="0.2">
      <c r="A5" s="1">
        <v>3</v>
      </c>
      <c r="B5" s="1" t="s">
        <v>976</v>
      </c>
      <c r="C5" s="1" t="s">
        <v>977</v>
      </c>
      <c r="E5" s="1" t="s">
        <v>978</v>
      </c>
      <c r="F5" s="1">
        <v>70.599999999999994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Z5" s="1">
        <v>0</v>
      </c>
    </row>
    <row r="6" spans="1:26" x14ac:dyDescent="0.2">
      <c r="A6" s="1">
        <v>4</v>
      </c>
      <c r="B6" s="1" t="s">
        <v>979</v>
      </c>
      <c r="C6" s="1" t="s">
        <v>980</v>
      </c>
      <c r="E6" s="1" t="s">
        <v>981</v>
      </c>
      <c r="F6" s="1">
        <v>211.9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Z6" s="1">
        <v>0</v>
      </c>
    </row>
    <row r="7" spans="1:26" x14ac:dyDescent="0.2">
      <c r="A7" s="1">
        <v>5</v>
      </c>
      <c r="B7" s="1" t="s">
        <v>982</v>
      </c>
      <c r="C7" s="1" t="s">
        <v>983</v>
      </c>
      <c r="E7" s="1" t="s">
        <v>984</v>
      </c>
      <c r="F7" s="1">
        <v>176.5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Z7" s="1">
        <v>0</v>
      </c>
    </row>
    <row r="8" spans="1:26" x14ac:dyDescent="0.2">
      <c r="A8" s="1">
        <v>6</v>
      </c>
      <c r="B8" s="1" t="s">
        <v>985</v>
      </c>
      <c r="C8" s="1" t="s">
        <v>986</v>
      </c>
      <c r="E8" s="1" t="s">
        <v>987</v>
      </c>
      <c r="F8" s="1">
        <v>176.5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1</v>
      </c>
      <c r="U8" s="1">
        <v>0</v>
      </c>
      <c r="V8" s="1">
        <v>0</v>
      </c>
      <c r="W8" s="1">
        <v>0</v>
      </c>
      <c r="X8" s="1">
        <v>1</v>
      </c>
      <c r="Z8" s="1">
        <v>176</v>
      </c>
    </row>
    <row r="9" spans="1:26" x14ac:dyDescent="0.2">
      <c r="A9" s="1">
        <v>7</v>
      </c>
      <c r="B9" s="1" t="s">
        <v>988</v>
      </c>
      <c r="C9" s="1" t="s">
        <v>989</v>
      </c>
      <c r="E9" s="1" t="s">
        <v>990</v>
      </c>
      <c r="F9" s="1">
        <v>21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Z9" s="1">
        <v>0</v>
      </c>
    </row>
    <row r="10" spans="1:26" x14ac:dyDescent="0.2">
      <c r="A10" s="1">
        <v>8</v>
      </c>
      <c r="B10" s="1" t="s">
        <v>991</v>
      </c>
      <c r="C10" s="1" t="s">
        <v>992</v>
      </c>
      <c r="E10" s="1" t="s">
        <v>993</v>
      </c>
      <c r="F10" s="1">
        <v>175</v>
      </c>
      <c r="J10" s="1">
        <v>0</v>
      </c>
      <c r="X10" s="1">
        <v>0</v>
      </c>
      <c r="Z10" s="1">
        <v>0</v>
      </c>
    </row>
    <row r="11" spans="1:26" x14ac:dyDescent="0.2">
      <c r="A11" s="1">
        <v>9</v>
      </c>
      <c r="B11" s="1" t="s">
        <v>991</v>
      </c>
      <c r="C11" s="1" t="s">
        <v>994</v>
      </c>
      <c r="E11" s="1" t="s">
        <v>993</v>
      </c>
      <c r="F11" s="1">
        <v>175</v>
      </c>
      <c r="G11" s="1">
        <v>0</v>
      </c>
      <c r="H11" s="1">
        <v>0</v>
      </c>
      <c r="I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Z11" s="1">
        <v>0</v>
      </c>
    </row>
    <row r="12" spans="1:26" x14ac:dyDescent="0.2">
      <c r="A12" s="1">
        <v>10</v>
      </c>
      <c r="B12" s="1" t="s">
        <v>995</v>
      </c>
      <c r="C12" s="1" t="s">
        <v>996</v>
      </c>
      <c r="E12" s="1" t="s">
        <v>997</v>
      </c>
      <c r="F12" s="1">
        <v>175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Z12" s="1">
        <v>0</v>
      </c>
    </row>
    <row r="13" spans="1:26" x14ac:dyDescent="0.2">
      <c r="A13" s="1">
        <v>11</v>
      </c>
      <c r="B13" s="1" t="s">
        <v>998</v>
      </c>
      <c r="C13" s="1" t="s">
        <v>999</v>
      </c>
      <c r="E13" s="1" t="s">
        <v>997</v>
      </c>
      <c r="F13" s="1">
        <v>175</v>
      </c>
      <c r="G13" s="1">
        <v>117</v>
      </c>
      <c r="H13" s="1">
        <v>405</v>
      </c>
      <c r="I13" s="1">
        <v>290</v>
      </c>
      <c r="J13" s="1">
        <v>0</v>
      </c>
      <c r="K13" s="1">
        <v>315</v>
      </c>
      <c r="L13" s="1">
        <v>79</v>
      </c>
      <c r="M13" s="1">
        <v>868</v>
      </c>
      <c r="N13" s="1">
        <v>295</v>
      </c>
      <c r="O13" s="1">
        <v>113</v>
      </c>
      <c r="P13" s="1">
        <v>170</v>
      </c>
      <c r="Q13" s="1">
        <v>156</v>
      </c>
      <c r="R13" s="1">
        <v>121</v>
      </c>
      <c r="S13" s="1">
        <v>301</v>
      </c>
      <c r="T13" s="1">
        <v>129</v>
      </c>
      <c r="U13" s="1">
        <v>292</v>
      </c>
      <c r="V13" s="1">
        <v>96</v>
      </c>
      <c r="W13" s="1">
        <v>241</v>
      </c>
      <c r="X13" s="1">
        <v>3988</v>
      </c>
      <c r="Z13" s="1">
        <v>697899</v>
      </c>
    </row>
    <row r="14" spans="1:26" x14ac:dyDescent="0.2">
      <c r="A14" s="1">
        <v>12</v>
      </c>
      <c r="B14" s="1" t="s">
        <v>1000</v>
      </c>
      <c r="C14" s="1" t="s">
        <v>1001</v>
      </c>
      <c r="E14" s="1" t="s">
        <v>1002</v>
      </c>
      <c r="F14" s="1">
        <v>170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Z14" s="1">
        <v>0</v>
      </c>
    </row>
    <row r="15" spans="1:26" x14ac:dyDescent="0.2">
      <c r="A15" s="1">
        <v>13</v>
      </c>
      <c r="B15" s="1" t="s">
        <v>1003</v>
      </c>
      <c r="C15" s="1" t="s">
        <v>1004</v>
      </c>
      <c r="E15" s="1" t="s">
        <v>1002</v>
      </c>
      <c r="F15" s="1">
        <v>176.5</v>
      </c>
      <c r="G15" s="1">
        <v>0</v>
      </c>
      <c r="H15" s="1">
        <v>0</v>
      </c>
      <c r="I15" s="1">
        <v>0</v>
      </c>
      <c r="J15" s="1">
        <v>1</v>
      </c>
      <c r="K15" s="1">
        <v>21</v>
      </c>
      <c r="L15" s="1">
        <v>1</v>
      </c>
      <c r="M15" s="1">
        <v>1</v>
      </c>
      <c r="N15" s="1">
        <v>0</v>
      </c>
      <c r="O15" s="1">
        <v>27</v>
      </c>
      <c r="P15" s="1">
        <v>86</v>
      </c>
      <c r="Q15" s="1">
        <v>0</v>
      </c>
      <c r="R15" s="1">
        <v>0</v>
      </c>
      <c r="S15" s="1">
        <v>1</v>
      </c>
      <c r="T15" s="1">
        <v>6</v>
      </c>
      <c r="U15" s="1">
        <v>1</v>
      </c>
      <c r="V15" s="1">
        <v>77</v>
      </c>
      <c r="W15" s="1">
        <v>98</v>
      </c>
      <c r="X15" s="1">
        <v>320</v>
      </c>
      <c r="Z15" s="1">
        <v>56465</v>
      </c>
    </row>
    <row r="16" spans="1:26" x14ac:dyDescent="0.2">
      <c r="A16" s="1">
        <v>14</v>
      </c>
      <c r="B16" s="1" t="s">
        <v>1005</v>
      </c>
      <c r="C16" s="1" t="s">
        <v>1006</v>
      </c>
      <c r="E16" s="1" t="s">
        <v>1002</v>
      </c>
      <c r="F16" s="1">
        <v>198.5</v>
      </c>
      <c r="G16" s="1">
        <v>0</v>
      </c>
      <c r="H16" s="1">
        <v>0</v>
      </c>
      <c r="I16" s="1">
        <v>42</v>
      </c>
      <c r="J16" s="1">
        <v>0</v>
      </c>
      <c r="K16" s="1">
        <v>27</v>
      </c>
      <c r="L16" s="1">
        <v>59</v>
      </c>
      <c r="M16" s="1">
        <v>6</v>
      </c>
      <c r="N16" s="1">
        <v>0</v>
      </c>
      <c r="O16" s="1">
        <v>0</v>
      </c>
      <c r="P16" s="1">
        <v>32</v>
      </c>
      <c r="Q16" s="1">
        <v>0</v>
      </c>
      <c r="R16" s="1">
        <v>34</v>
      </c>
      <c r="S16" s="1">
        <v>0</v>
      </c>
      <c r="T16" s="1">
        <v>45</v>
      </c>
      <c r="U16" s="1">
        <v>2</v>
      </c>
      <c r="V16" s="1">
        <v>0</v>
      </c>
      <c r="W16" s="1">
        <v>65</v>
      </c>
      <c r="X16" s="1">
        <v>312</v>
      </c>
      <c r="Z16" s="1">
        <v>61917</v>
      </c>
    </row>
    <row r="17" spans="1:26" x14ac:dyDescent="0.2">
      <c r="A17" s="1">
        <v>15</v>
      </c>
      <c r="B17" s="1" t="s">
        <v>1007</v>
      </c>
      <c r="C17" s="1" t="s">
        <v>1008</v>
      </c>
      <c r="E17" s="1" t="s">
        <v>1002</v>
      </c>
      <c r="F17" s="1">
        <v>186.6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Z17" s="1">
        <v>0</v>
      </c>
    </row>
    <row r="18" spans="1:26" x14ac:dyDescent="0.2">
      <c r="A18" s="1">
        <v>16</v>
      </c>
      <c r="B18" s="1" t="s">
        <v>1009</v>
      </c>
      <c r="C18" s="1" t="s">
        <v>1010</v>
      </c>
      <c r="E18" s="1" t="s">
        <v>981</v>
      </c>
      <c r="F18" s="1">
        <v>360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Z18" s="1">
        <v>0</v>
      </c>
    </row>
    <row r="19" spans="1:26" x14ac:dyDescent="0.2">
      <c r="A19" s="1">
        <v>17</v>
      </c>
      <c r="B19" s="1" t="s">
        <v>1011</v>
      </c>
      <c r="C19" s="1" t="s">
        <v>1012</v>
      </c>
      <c r="E19" s="1" t="s">
        <v>981</v>
      </c>
      <c r="F19" s="1">
        <v>360</v>
      </c>
      <c r="G19" s="1">
        <v>0</v>
      </c>
      <c r="H19" s="1">
        <v>0</v>
      </c>
      <c r="I19" s="1">
        <v>4</v>
      </c>
      <c r="J19" s="1">
        <v>0</v>
      </c>
      <c r="K19" s="1">
        <v>0</v>
      </c>
      <c r="L19" s="1">
        <v>0</v>
      </c>
      <c r="M19" s="1">
        <v>3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7</v>
      </c>
      <c r="Z19" s="1">
        <v>2520</v>
      </c>
    </row>
    <row r="20" spans="1:26" x14ac:dyDescent="0.2">
      <c r="A20" s="1">
        <v>18</v>
      </c>
      <c r="B20" s="1" t="s">
        <v>1013</v>
      </c>
      <c r="C20" s="1" t="s">
        <v>1014</v>
      </c>
      <c r="E20" s="1" t="s">
        <v>990</v>
      </c>
      <c r="F20" s="1">
        <v>30.8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Z20" s="1">
        <v>0</v>
      </c>
    </row>
    <row r="21" spans="1:26" x14ac:dyDescent="0.2">
      <c r="A21" s="1">
        <v>19</v>
      </c>
      <c r="B21" s="1" t="s">
        <v>1015</v>
      </c>
      <c r="C21" s="1" t="s">
        <v>1016</v>
      </c>
      <c r="E21" s="1" t="s">
        <v>997</v>
      </c>
      <c r="F21" s="1">
        <v>176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Z21" s="1">
        <v>0</v>
      </c>
    </row>
    <row r="22" spans="1:26" x14ac:dyDescent="0.2">
      <c r="A22" s="1">
        <v>20</v>
      </c>
      <c r="B22" s="1" t="s">
        <v>1017</v>
      </c>
      <c r="C22" s="1" t="s">
        <v>1018</v>
      </c>
      <c r="E22" s="1" t="s">
        <v>1002</v>
      </c>
      <c r="F22" s="1">
        <v>80</v>
      </c>
      <c r="J22" s="1">
        <v>0</v>
      </c>
      <c r="X22" s="1">
        <v>0</v>
      </c>
      <c r="Z22" s="1">
        <v>0</v>
      </c>
    </row>
    <row r="23" spans="1:26" x14ac:dyDescent="0.2">
      <c r="A23" s="1">
        <v>21</v>
      </c>
      <c r="B23" s="1" t="s">
        <v>1017</v>
      </c>
      <c r="C23" s="1" t="s">
        <v>1019</v>
      </c>
      <c r="E23" s="1" t="s">
        <v>1002</v>
      </c>
      <c r="F23" s="1">
        <v>80</v>
      </c>
      <c r="G23" s="1">
        <v>0</v>
      </c>
      <c r="H23" s="1">
        <v>0</v>
      </c>
      <c r="I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Z23" s="1">
        <v>0</v>
      </c>
    </row>
    <row r="24" spans="1:26" x14ac:dyDescent="0.2">
      <c r="A24" s="1">
        <v>22</v>
      </c>
      <c r="B24" s="1" t="s">
        <v>1020</v>
      </c>
      <c r="C24" s="1" t="s">
        <v>1021</v>
      </c>
      <c r="E24" s="1" t="s">
        <v>997</v>
      </c>
      <c r="F24" s="1">
        <v>176</v>
      </c>
      <c r="G24" s="1">
        <v>4</v>
      </c>
      <c r="H24" s="1">
        <v>0</v>
      </c>
      <c r="I24" s="1">
        <v>2</v>
      </c>
      <c r="J24" s="1">
        <v>0</v>
      </c>
      <c r="K24" s="1">
        <v>4</v>
      </c>
      <c r="L24" s="1">
        <v>0</v>
      </c>
      <c r="M24" s="1">
        <v>1</v>
      </c>
      <c r="N24" s="1">
        <v>0</v>
      </c>
      <c r="O24" s="1">
        <v>70</v>
      </c>
      <c r="P24" s="1">
        <v>46</v>
      </c>
      <c r="Q24" s="1">
        <v>0</v>
      </c>
      <c r="R24" s="1">
        <v>2</v>
      </c>
      <c r="S24" s="1">
        <v>2</v>
      </c>
      <c r="T24" s="1">
        <v>3</v>
      </c>
      <c r="U24" s="1">
        <v>2</v>
      </c>
      <c r="V24" s="1">
        <v>12</v>
      </c>
      <c r="W24" s="1">
        <v>5</v>
      </c>
      <c r="X24" s="1">
        <v>153</v>
      </c>
      <c r="Z24" s="1">
        <v>26931</v>
      </c>
    </row>
    <row r="25" spans="1:26" x14ac:dyDescent="0.2">
      <c r="A25" s="1">
        <v>23</v>
      </c>
      <c r="B25" s="1" t="s">
        <v>1022</v>
      </c>
      <c r="C25" s="1" t="s">
        <v>1023</v>
      </c>
      <c r="E25" s="1" t="s">
        <v>997</v>
      </c>
      <c r="F25" s="1">
        <v>485.8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Z25" s="1">
        <v>0</v>
      </c>
    </row>
    <row r="26" spans="1:26" x14ac:dyDescent="0.2">
      <c r="A26" s="1">
        <v>24</v>
      </c>
      <c r="B26" s="1" t="s">
        <v>1024</v>
      </c>
      <c r="C26" s="1" t="s">
        <v>1025</v>
      </c>
      <c r="E26" s="1" t="s">
        <v>997</v>
      </c>
      <c r="F26" s="1">
        <v>485.8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Z26" s="1">
        <v>0</v>
      </c>
    </row>
    <row r="27" spans="1:26" x14ac:dyDescent="0.2">
      <c r="A27" s="1">
        <v>25</v>
      </c>
      <c r="B27" s="1" t="s">
        <v>1026</v>
      </c>
      <c r="C27" s="1" t="s">
        <v>1027</v>
      </c>
      <c r="E27" s="1" t="s">
        <v>997</v>
      </c>
      <c r="F27" s="1">
        <v>130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Z27" s="1">
        <v>0</v>
      </c>
    </row>
    <row r="28" spans="1:26" x14ac:dyDescent="0.2">
      <c r="A28" s="1">
        <v>26</v>
      </c>
      <c r="B28" s="1" t="s">
        <v>1028</v>
      </c>
      <c r="C28" s="1" t="s">
        <v>1029</v>
      </c>
      <c r="E28" s="1" t="s">
        <v>978</v>
      </c>
      <c r="F28" s="1">
        <v>12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Z28" s="1">
        <v>0</v>
      </c>
    </row>
    <row r="29" spans="1:26" x14ac:dyDescent="0.2">
      <c r="A29" s="1">
        <v>27</v>
      </c>
      <c r="B29" s="1" t="s">
        <v>1030</v>
      </c>
      <c r="C29" s="1" t="s">
        <v>1031</v>
      </c>
      <c r="E29" s="1" t="s">
        <v>1032</v>
      </c>
      <c r="F29" s="1">
        <v>55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Z29" s="1">
        <v>0</v>
      </c>
    </row>
    <row r="30" spans="1:26" x14ac:dyDescent="0.2">
      <c r="A30" s="1">
        <v>28</v>
      </c>
      <c r="B30" s="1" t="s">
        <v>1033</v>
      </c>
      <c r="C30" s="1" t="s">
        <v>1034</v>
      </c>
      <c r="E30" s="1" t="s">
        <v>1035</v>
      </c>
      <c r="F30" s="1">
        <v>70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Z30" s="1">
        <v>0</v>
      </c>
    </row>
    <row r="31" spans="1:26" x14ac:dyDescent="0.2">
      <c r="A31" s="1">
        <v>29</v>
      </c>
      <c r="B31" s="1" t="s">
        <v>1036</v>
      </c>
      <c r="C31" s="1" t="s">
        <v>1037</v>
      </c>
      <c r="E31" s="1" t="s">
        <v>1035</v>
      </c>
      <c r="F31" s="1">
        <v>132.5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1</v>
      </c>
      <c r="X31" s="1">
        <v>1</v>
      </c>
      <c r="Z31" s="1">
        <v>132</v>
      </c>
    </row>
    <row r="32" spans="1:26" x14ac:dyDescent="0.2">
      <c r="A32" s="1">
        <v>30</v>
      </c>
      <c r="B32" s="1" t="s">
        <v>1038</v>
      </c>
      <c r="C32" s="1" t="s">
        <v>1039</v>
      </c>
      <c r="E32" s="1" t="s">
        <v>997</v>
      </c>
      <c r="F32" s="1">
        <v>30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Z32" s="1">
        <v>0</v>
      </c>
    </row>
    <row r="33" spans="1:26" x14ac:dyDescent="0.2">
      <c r="A33" s="1">
        <v>31</v>
      </c>
      <c r="B33" s="1" t="s">
        <v>1040</v>
      </c>
      <c r="C33" s="1" t="s">
        <v>1041</v>
      </c>
      <c r="E33" s="1" t="s">
        <v>1042</v>
      </c>
      <c r="F33" s="1">
        <v>125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Z33" s="1">
        <v>0</v>
      </c>
    </row>
    <row r="34" spans="1:26" x14ac:dyDescent="0.2">
      <c r="A34" s="1">
        <v>32</v>
      </c>
      <c r="B34" s="1" t="s">
        <v>1043</v>
      </c>
      <c r="C34" s="1" t="s">
        <v>1044</v>
      </c>
      <c r="E34" s="1" t="s">
        <v>1045</v>
      </c>
      <c r="F34" s="1">
        <v>290.39999999999998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Z34" s="1">
        <v>0</v>
      </c>
    </row>
    <row r="35" spans="1:26" x14ac:dyDescent="0.2">
      <c r="A35" s="1">
        <v>33</v>
      </c>
      <c r="B35" s="1" t="s">
        <v>1046</v>
      </c>
      <c r="C35" s="1" t="s">
        <v>1047</v>
      </c>
      <c r="E35" s="1" t="s">
        <v>1002</v>
      </c>
      <c r="F35" s="1">
        <v>132.5</v>
      </c>
      <c r="G35" s="1">
        <v>1</v>
      </c>
      <c r="H35" s="1">
        <v>0</v>
      </c>
      <c r="I35" s="1">
        <v>0</v>
      </c>
      <c r="J35" s="1">
        <v>0</v>
      </c>
      <c r="K35" s="1">
        <v>0</v>
      </c>
      <c r="L35" s="1">
        <v>2</v>
      </c>
      <c r="M35" s="1">
        <v>1</v>
      </c>
      <c r="N35" s="1">
        <v>0</v>
      </c>
      <c r="O35" s="1">
        <v>0</v>
      </c>
      <c r="P35" s="1">
        <v>1</v>
      </c>
      <c r="Q35" s="1">
        <v>1</v>
      </c>
      <c r="R35" s="1">
        <v>0</v>
      </c>
      <c r="S35" s="1">
        <v>0</v>
      </c>
      <c r="T35" s="1">
        <v>0</v>
      </c>
      <c r="U35" s="1">
        <v>0</v>
      </c>
      <c r="V35" s="1">
        <v>1</v>
      </c>
      <c r="W35" s="1">
        <v>3</v>
      </c>
      <c r="X35" s="1">
        <v>10</v>
      </c>
      <c r="Z35" s="1">
        <v>1325</v>
      </c>
    </row>
    <row r="36" spans="1:26" x14ac:dyDescent="0.2">
      <c r="A36" s="1">
        <v>34</v>
      </c>
      <c r="B36" s="1" t="s">
        <v>1048</v>
      </c>
      <c r="C36" s="1" t="s">
        <v>1049</v>
      </c>
      <c r="E36" s="1" t="s">
        <v>997</v>
      </c>
      <c r="F36" s="1">
        <v>43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Z36" s="1">
        <v>0</v>
      </c>
    </row>
    <row r="37" spans="1:26" x14ac:dyDescent="0.2">
      <c r="A37" s="1">
        <v>35</v>
      </c>
      <c r="B37" s="1" t="s">
        <v>1050</v>
      </c>
      <c r="C37" s="1" t="s">
        <v>1051</v>
      </c>
      <c r="E37" s="1" t="s">
        <v>978</v>
      </c>
      <c r="F37" s="1">
        <v>79.2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1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1</v>
      </c>
      <c r="Z37" s="1">
        <v>79</v>
      </c>
    </row>
    <row r="38" spans="1:26" x14ac:dyDescent="0.2">
      <c r="A38" s="1">
        <v>36</v>
      </c>
      <c r="B38" s="1" t="s">
        <v>1052</v>
      </c>
      <c r="C38" s="1" t="s">
        <v>1053</v>
      </c>
      <c r="E38" s="1" t="s">
        <v>1054</v>
      </c>
      <c r="F38" s="1">
        <v>202.4</v>
      </c>
      <c r="G38" s="1">
        <v>0</v>
      </c>
      <c r="H38" s="1">
        <v>0</v>
      </c>
      <c r="I38" s="1">
        <v>220</v>
      </c>
      <c r="K38" s="1">
        <v>6</v>
      </c>
      <c r="L38" s="1">
        <v>127</v>
      </c>
      <c r="M38" s="1">
        <v>0</v>
      </c>
      <c r="N38" s="1">
        <v>0</v>
      </c>
      <c r="O38" s="1">
        <v>0</v>
      </c>
      <c r="P38" s="1">
        <v>0</v>
      </c>
      <c r="Q38" s="1">
        <v>5</v>
      </c>
      <c r="S38" s="1">
        <v>0</v>
      </c>
      <c r="T38" s="1">
        <v>0</v>
      </c>
      <c r="U38" s="1">
        <v>102</v>
      </c>
      <c r="V38" s="1">
        <v>44</v>
      </c>
      <c r="W38" s="1">
        <v>81</v>
      </c>
      <c r="X38" s="1">
        <v>585</v>
      </c>
      <c r="Z38" s="1">
        <v>118409</v>
      </c>
    </row>
    <row r="39" spans="1:26" x14ac:dyDescent="0.2">
      <c r="A39" s="1">
        <v>37</v>
      </c>
      <c r="B39" s="1" t="s">
        <v>1052</v>
      </c>
      <c r="C39" s="1" t="s">
        <v>1053</v>
      </c>
      <c r="E39" s="1" t="s">
        <v>1055</v>
      </c>
      <c r="F39" s="1">
        <v>202.4</v>
      </c>
      <c r="J39" s="1">
        <v>92</v>
      </c>
      <c r="R39" s="1">
        <v>1</v>
      </c>
      <c r="X39" s="1">
        <v>93</v>
      </c>
      <c r="Z39" s="1">
        <v>18824</v>
      </c>
    </row>
    <row r="40" spans="1:26" x14ac:dyDescent="0.2">
      <c r="A40" s="1">
        <v>38</v>
      </c>
      <c r="B40" s="1" t="s">
        <v>1056</v>
      </c>
      <c r="C40" s="1" t="s">
        <v>1057</v>
      </c>
      <c r="E40" s="1" t="s">
        <v>1045</v>
      </c>
      <c r="F40" s="1">
        <v>132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Z40" s="1">
        <v>0</v>
      </c>
    </row>
    <row r="41" spans="1:26" x14ac:dyDescent="0.2">
      <c r="A41" s="1">
        <v>39</v>
      </c>
      <c r="B41" s="1" t="s">
        <v>1058</v>
      </c>
      <c r="C41" s="1" t="s">
        <v>1059</v>
      </c>
      <c r="E41" s="1" t="s">
        <v>1045</v>
      </c>
      <c r="F41" s="1">
        <v>132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Z41" s="1">
        <v>0</v>
      </c>
    </row>
    <row r="42" spans="1:26" x14ac:dyDescent="0.2">
      <c r="A42" s="1">
        <v>40</v>
      </c>
      <c r="B42" s="1" t="s">
        <v>1060</v>
      </c>
      <c r="C42" s="1" t="s">
        <v>1061</v>
      </c>
      <c r="E42" s="1" t="s">
        <v>997</v>
      </c>
      <c r="F42" s="1">
        <v>132</v>
      </c>
      <c r="G42" s="1">
        <v>0</v>
      </c>
      <c r="H42" s="1">
        <v>31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10</v>
      </c>
      <c r="P42" s="1">
        <v>0</v>
      </c>
      <c r="Q42" s="1">
        <v>1</v>
      </c>
      <c r="R42" s="1">
        <v>0</v>
      </c>
      <c r="S42" s="1">
        <v>0</v>
      </c>
      <c r="T42" s="1">
        <v>52</v>
      </c>
      <c r="U42" s="1">
        <v>2</v>
      </c>
      <c r="V42" s="1">
        <v>2</v>
      </c>
      <c r="W42" s="1">
        <v>0</v>
      </c>
      <c r="X42" s="1">
        <v>98</v>
      </c>
      <c r="Z42" s="1">
        <v>12936</v>
      </c>
    </row>
    <row r="43" spans="1:26" x14ac:dyDescent="0.2">
      <c r="A43" s="1">
        <v>41</v>
      </c>
      <c r="B43" s="1" t="s">
        <v>1062</v>
      </c>
      <c r="C43" s="1" t="s">
        <v>1063</v>
      </c>
      <c r="E43" s="1" t="s">
        <v>997</v>
      </c>
      <c r="F43" s="1">
        <v>210</v>
      </c>
      <c r="G43" s="1">
        <v>0</v>
      </c>
      <c r="H43" s="1">
        <v>0</v>
      </c>
      <c r="I43" s="1">
        <v>0</v>
      </c>
      <c r="J43" s="1">
        <v>0</v>
      </c>
      <c r="K43" s="1">
        <v>1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1</v>
      </c>
      <c r="Z43" s="1">
        <v>210</v>
      </c>
    </row>
    <row r="44" spans="1:26" x14ac:dyDescent="0.2">
      <c r="A44" s="1">
        <v>42</v>
      </c>
      <c r="B44" s="1" t="s">
        <v>1064</v>
      </c>
      <c r="C44" s="1" t="s">
        <v>1065</v>
      </c>
      <c r="E44" s="1" t="s">
        <v>1066</v>
      </c>
      <c r="F44" s="1">
        <v>441.8</v>
      </c>
      <c r="G44" s="1">
        <v>26</v>
      </c>
      <c r="H44" s="1">
        <v>43</v>
      </c>
      <c r="I44" s="1">
        <v>82</v>
      </c>
      <c r="J44" s="1">
        <v>0</v>
      </c>
      <c r="K44" s="1">
        <v>71</v>
      </c>
      <c r="L44" s="1">
        <v>44</v>
      </c>
      <c r="M44" s="1">
        <v>118</v>
      </c>
      <c r="N44" s="1">
        <v>37</v>
      </c>
      <c r="O44" s="1">
        <v>1</v>
      </c>
      <c r="P44" s="1">
        <v>18</v>
      </c>
      <c r="Q44" s="1">
        <v>9</v>
      </c>
      <c r="R44" s="1">
        <v>28</v>
      </c>
      <c r="S44" s="1">
        <v>40</v>
      </c>
      <c r="T44" s="1">
        <v>39</v>
      </c>
      <c r="U44" s="1">
        <v>55</v>
      </c>
      <c r="V44" s="1">
        <v>9</v>
      </c>
      <c r="W44" s="1">
        <v>59</v>
      </c>
      <c r="X44" s="1">
        <v>679</v>
      </c>
      <c r="Z44" s="1">
        <v>299974</v>
      </c>
    </row>
    <row r="45" spans="1:26" x14ac:dyDescent="0.2">
      <c r="A45" s="1">
        <v>43</v>
      </c>
      <c r="B45" s="1" t="s">
        <v>1067</v>
      </c>
      <c r="C45" s="1" t="s">
        <v>1068</v>
      </c>
      <c r="E45" s="1" t="s">
        <v>997</v>
      </c>
      <c r="F45" s="1">
        <v>210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Z45" s="1">
        <v>0</v>
      </c>
    </row>
    <row r="46" spans="1:26" x14ac:dyDescent="0.2">
      <c r="A46" s="1">
        <v>44</v>
      </c>
      <c r="B46" s="1" t="s">
        <v>1069</v>
      </c>
      <c r="C46" s="1" t="s">
        <v>1070</v>
      </c>
      <c r="E46" s="1" t="s">
        <v>990</v>
      </c>
      <c r="F46" s="1">
        <v>18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Z46" s="1">
        <v>0</v>
      </c>
    </row>
    <row r="47" spans="1:26" x14ac:dyDescent="0.2">
      <c r="A47" s="1">
        <v>45</v>
      </c>
      <c r="B47" s="1" t="s">
        <v>1071</v>
      </c>
      <c r="C47" s="1" t="s">
        <v>1072</v>
      </c>
      <c r="E47" s="1" t="s">
        <v>978</v>
      </c>
      <c r="F47" s="1">
        <v>21.7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Z47" s="1">
        <v>0</v>
      </c>
    </row>
    <row r="48" spans="1:26" x14ac:dyDescent="0.2">
      <c r="A48" s="1">
        <v>46</v>
      </c>
      <c r="B48" s="1" t="s">
        <v>1073</v>
      </c>
      <c r="C48" s="1" t="s">
        <v>1074</v>
      </c>
      <c r="E48" s="1" t="s">
        <v>1066</v>
      </c>
      <c r="F48" s="1">
        <v>140.80000000000001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1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1</v>
      </c>
      <c r="Z48" s="1">
        <v>141</v>
      </c>
    </row>
    <row r="49" spans="1:26" x14ac:dyDescent="0.2">
      <c r="A49" s="1">
        <v>47</v>
      </c>
      <c r="B49" s="1" t="s">
        <v>1075</v>
      </c>
      <c r="C49" s="1" t="s">
        <v>1076</v>
      </c>
      <c r="E49" s="1" t="s">
        <v>1066</v>
      </c>
      <c r="F49" s="1">
        <v>140.80000000000001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Z49" s="1">
        <v>0</v>
      </c>
    </row>
    <row r="50" spans="1:26" x14ac:dyDescent="0.2">
      <c r="A50" s="1">
        <v>48</v>
      </c>
      <c r="B50" s="1" t="s">
        <v>1077</v>
      </c>
      <c r="C50" s="1" t="s">
        <v>1078</v>
      </c>
      <c r="E50" s="1" t="s">
        <v>1079</v>
      </c>
      <c r="F50" s="1">
        <v>281.60000000000002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Z50" s="1">
        <v>0</v>
      </c>
    </row>
    <row r="51" spans="1:26" x14ac:dyDescent="0.2">
      <c r="A51" s="1">
        <v>49</v>
      </c>
      <c r="B51" s="1" t="s">
        <v>1080</v>
      </c>
      <c r="C51" s="1" t="s">
        <v>1081</v>
      </c>
      <c r="E51" s="1" t="s">
        <v>1082</v>
      </c>
      <c r="F51" s="1">
        <v>141.19999999999999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Z51" s="1">
        <v>0</v>
      </c>
    </row>
    <row r="52" spans="1:26" x14ac:dyDescent="0.2">
      <c r="A52" s="1">
        <v>50</v>
      </c>
      <c r="B52" s="1" t="s">
        <v>1083</v>
      </c>
      <c r="C52" s="1" t="s">
        <v>1084</v>
      </c>
      <c r="E52" s="1" t="s">
        <v>1082</v>
      </c>
      <c r="F52" s="1">
        <v>135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Z52" s="1">
        <v>0</v>
      </c>
    </row>
    <row r="53" spans="1:26" x14ac:dyDescent="0.2">
      <c r="A53" s="1">
        <v>51</v>
      </c>
      <c r="B53" s="1" t="s">
        <v>1085</v>
      </c>
      <c r="C53" s="1" t="s">
        <v>1086</v>
      </c>
      <c r="E53" s="1" t="s">
        <v>1087</v>
      </c>
      <c r="F53" s="1">
        <v>105.6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Z53" s="1">
        <v>0</v>
      </c>
    </row>
    <row r="54" spans="1:26" x14ac:dyDescent="0.2">
      <c r="A54" s="1">
        <v>52</v>
      </c>
      <c r="B54" s="1" t="s">
        <v>1088</v>
      </c>
      <c r="C54" s="1" t="s">
        <v>1089</v>
      </c>
      <c r="E54" s="1" t="s">
        <v>1090</v>
      </c>
      <c r="F54" s="1">
        <v>1070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Z54" s="1">
        <v>0</v>
      </c>
    </row>
    <row r="55" spans="1:26" x14ac:dyDescent="0.2">
      <c r="A55" s="1">
        <v>53</v>
      </c>
      <c r="B55" s="1" t="s">
        <v>1091</v>
      </c>
      <c r="C55" s="1" t="s">
        <v>1092</v>
      </c>
      <c r="E55" s="1" t="s">
        <v>1090</v>
      </c>
      <c r="F55" s="1">
        <v>600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Z55" s="1">
        <v>0</v>
      </c>
    </row>
    <row r="56" spans="1:26" x14ac:dyDescent="0.2">
      <c r="A56" s="1">
        <v>54</v>
      </c>
      <c r="B56" s="1" t="s">
        <v>1093</v>
      </c>
      <c r="C56" s="1" t="s">
        <v>1094</v>
      </c>
      <c r="E56" s="1" t="s">
        <v>1087</v>
      </c>
      <c r="F56" s="1">
        <v>525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Z56" s="1">
        <v>0</v>
      </c>
    </row>
    <row r="57" spans="1:26" x14ac:dyDescent="0.2">
      <c r="A57" s="1">
        <v>55</v>
      </c>
      <c r="B57" s="1" t="s">
        <v>1095</v>
      </c>
      <c r="C57" s="1" t="s">
        <v>1096</v>
      </c>
      <c r="E57" s="1" t="s">
        <v>1097</v>
      </c>
      <c r="F57" s="1">
        <v>1320</v>
      </c>
      <c r="G57" s="1">
        <v>27</v>
      </c>
      <c r="H57" s="1">
        <v>14</v>
      </c>
      <c r="I57" s="1">
        <v>25</v>
      </c>
      <c r="J57" s="1">
        <v>97</v>
      </c>
      <c r="K57" s="1">
        <v>35</v>
      </c>
      <c r="L57" s="1">
        <v>16</v>
      </c>
      <c r="M57" s="1">
        <v>21</v>
      </c>
      <c r="N57" s="1">
        <v>14</v>
      </c>
      <c r="O57" s="1">
        <v>15</v>
      </c>
      <c r="P57" s="1">
        <v>16</v>
      </c>
      <c r="Q57" s="1">
        <v>6</v>
      </c>
      <c r="R57" s="1">
        <v>62</v>
      </c>
      <c r="S57" s="1">
        <v>32</v>
      </c>
      <c r="T57" s="1">
        <v>14</v>
      </c>
      <c r="U57" s="1">
        <v>40</v>
      </c>
      <c r="V57" s="1">
        <v>11</v>
      </c>
      <c r="W57" s="1">
        <v>68</v>
      </c>
      <c r="X57" s="1">
        <v>513</v>
      </c>
      <c r="Z57" s="1">
        <v>677159</v>
      </c>
    </row>
    <row r="58" spans="1:26" x14ac:dyDescent="0.2">
      <c r="A58" s="1">
        <v>56</v>
      </c>
      <c r="B58" s="1" t="s">
        <v>1098</v>
      </c>
      <c r="C58" s="1" t="s">
        <v>1099</v>
      </c>
      <c r="E58" s="1" t="s">
        <v>1097</v>
      </c>
      <c r="F58" s="1">
        <v>1390</v>
      </c>
      <c r="G58" s="1">
        <v>28</v>
      </c>
      <c r="H58" s="1">
        <v>43</v>
      </c>
      <c r="I58" s="1">
        <v>62</v>
      </c>
      <c r="J58" s="1">
        <v>642</v>
      </c>
      <c r="K58" s="1">
        <v>14</v>
      </c>
      <c r="L58" s="1">
        <v>23</v>
      </c>
      <c r="M58" s="1">
        <v>82</v>
      </c>
      <c r="N58" s="1">
        <v>27</v>
      </c>
      <c r="O58" s="1">
        <v>36</v>
      </c>
      <c r="P58" s="1">
        <v>36</v>
      </c>
      <c r="Q58" s="1">
        <v>12</v>
      </c>
      <c r="R58" s="1">
        <v>17</v>
      </c>
      <c r="S58" s="1">
        <v>13</v>
      </c>
      <c r="T58" s="1">
        <v>44</v>
      </c>
      <c r="U58" s="1">
        <v>77</v>
      </c>
      <c r="V58" s="1">
        <v>17</v>
      </c>
      <c r="W58" s="1">
        <v>31</v>
      </c>
      <c r="X58" s="1">
        <v>1204</v>
      </c>
      <c r="Z58" s="1">
        <v>1673560</v>
      </c>
    </row>
    <row r="59" spans="1:26" x14ac:dyDescent="0.2">
      <c r="A59" s="1">
        <v>57</v>
      </c>
      <c r="B59" s="1" t="s">
        <v>1100</v>
      </c>
      <c r="C59" s="1" t="s">
        <v>1101</v>
      </c>
      <c r="E59" s="1" t="s">
        <v>1102</v>
      </c>
      <c r="F59" s="1">
        <v>1390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Z59" s="1">
        <v>0</v>
      </c>
    </row>
    <row r="60" spans="1:26" x14ac:dyDescent="0.2">
      <c r="A60" s="1">
        <v>58</v>
      </c>
      <c r="B60" s="1" t="s">
        <v>1103</v>
      </c>
      <c r="C60" s="1" t="s">
        <v>1104</v>
      </c>
      <c r="E60" s="1" t="s">
        <v>1002</v>
      </c>
      <c r="F60" s="1">
        <v>150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Z60" s="1">
        <v>0</v>
      </c>
    </row>
    <row r="61" spans="1:26" x14ac:dyDescent="0.2">
      <c r="A61" s="1">
        <v>59</v>
      </c>
      <c r="B61" s="1" t="s">
        <v>1105</v>
      </c>
      <c r="C61" s="1" t="s">
        <v>1106</v>
      </c>
      <c r="E61" s="1" t="s">
        <v>997</v>
      </c>
      <c r="F61" s="1">
        <v>150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Z61" s="1">
        <v>0</v>
      </c>
    </row>
    <row r="62" spans="1:26" x14ac:dyDescent="0.2">
      <c r="A62" s="1">
        <v>60</v>
      </c>
      <c r="B62" s="1" t="s">
        <v>1107</v>
      </c>
      <c r="C62" s="1" t="s">
        <v>1108</v>
      </c>
      <c r="E62" s="1" t="s">
        <v>1109</v>
      </c>
      <c r="F62" s="1">
        <v>30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Z62" s="1">
        <v>0</v>
      </c>
    </row>
    <row r="63" spans="1:26" x14ac:dyDescent="0.2">
      <c r="A63" s="1">
        <v>61</v>
      </c>
      <c r="B63" s="1" t="s">
        <v>1110</v>
      </c>
      <c r="C63" s="1" t="s">
        <v>1111</v>
      </c>
      <c r="E63" s="1" t="s">
        <v>1112</v>
      </c>
      <c r="F63" s="1">
        <v>30.9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Z63" s="1">
        <v>0</v>
      </c>
    </row>
    <row r="64" spans="1:26" x14ac:dyDescent="0.2">
      <c r="A64" s="1">
        <v>62</v>
      </c>
      <c r="B64" s="1" t="s">
        <v>1113</v>
      </c>
      <c r="C64" s="1" t="s">
        <v>1114</v>
      </c>
      <c r="E64" s="1" t="s">
        <v>997</v>
      </c>
      <c r="F64" s="1">
        <v>70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Z64" s="1">
        <v>0</v>
      </c>
    </row>
    <row r="65" spans="1:26" x14ac:dyDescent="0.2">
      <c r="A65" s="1">
        <v>63</v>
      </c>
      <c r="B65" s="1" t="s">
        <v>1115</v>
      </c>
      <c r="C65" s="1" t="s">
        <v>1116</v>
      </c>
      <c r="E65" s="1" t="s">
        <v>1087</v>
      </c>
      <c r="F65" s="1">
        <v>184.8</v>
      </c>
      <c r="G65" s="1">
        <v>325</v>
      </c>
      <c r="H65" s="1">
        <v>656</v>
      </c>
      <c r="I65" s="1">
        <v>142</v>
      </c>
      <c r="J65" s="1">
        <v>3</v>
      </c>
      <c r="K65" s="1">
        <v>144</v>
      </c>
      <c r="L65" s="1">
        <v>256</v>
      </c>
      <c r="M65" s="1">
        <v>196</v>
      </c>
      <c r="N65" s="1">
        <v>69</v>
      </c>
      <c r="O65" s="1">
        <v>731</v>
      </c>
      <c r="P65" s="1">
        <v>465</v>
      </c>
      <c r="Q65" s="1">
        <v>65</v>
      </c>
      <c r="R65" s="1">
        <v>262</v>
      </c>
      <c r="S65" s="1">
        <v>113</v>
      </c>
      <c r="T65" s="1">
        <v>287</v>
      </c>
      <c r="U65" s="1">
        <v>339</v>
      </c>
      <c r="V65" s="1">
        <v>282</v>
      </c>
      <c r="W65" s="1">
        <v>492</v>
      </c>
      <c r="X65" s="1">
        <v>4827</v>
      </c>
      <c r="Z65" s="1">
        <v>892083</v>
      </c>
    </row>
    <row r="66" spans="1:26" x14ac:dyDescent="0.2">
      <c r="A66" s="1">
        <v>64</v>
      </c>
      <c r="B66" s="1" t="s">
        <v>1117</v>
      </c>
      <c r="C66" s="1" t="s">
        <v>1118</v>
      </c>
      <c r="E66" s="1" t="s">
        <v>1087</v>
      </c>
      <c r="F66" s="1">
        <v>184.8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Z66" s="1">
        <v>0</v>
      </c>
    </row>
    <row r="67" spans="1:26" x14ac:dyDescent="0.2">
      <c r="A67" s="1">
        <v>65</v>
      </c>
      <c r="B67" s="1" t="s">
        <v>1119</v>
      </c>
      <c r="C67" s="1" t="s">
        <v>1120</v>
      </c>
      <c r="E67" s="1" t="s">
        <v>1002</v>
      </c>
      <c r="F67" s="1">
        <v>308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2</v>
      </c>
      <c r="M67" s="1">
        <v>0</v>
      </c>
      <c r="N67" s="1">
        <v>0</v>
      </c>
      <c r="O67" s="1">
        <v>2</v>
      </c>
      <c r="P67" s="1">
        <v>2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1</v>
      </c>
      <c r="W67" s="1">
        <v>2</v>
      </c>
      <c r="X67" s="1">
        <v>9</v>
      </c>
      <c r="Z67" s="1">
        <v>2772</v>
      </c>
    </row>
    <row r="68" spans="1:26" x14ac:dyDescent="0.2">
      <c r="A68" s="1">
        <v>66</v>
      </c>
      <c r="B68" s="1" t="s">
        <v>1121</v>
      </c>
      <c r="C68" s="1" t="s">
        <v>1122</v>
      </c>
      <c r="E68" s="1" t="s">
        <v>1045</v>
      </c>
      <c r="F68" s="1">
        <v>129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Z68" s="1">
        <v>0</v>
      </c>
    </row>
    <row r="69" spans="1:26" x14ac:dyDescent="0.2">
      <c r="A69" s="1">
        <v>67</v>
      </c>
      <c r="B69" s="1" t="s">
        <v>1123</v>
      </c>
      <c r="C69" s="1" t="s">
        <v>1124</v>
      </c>
      <c r="E69" s="1" t="s">
        <v>1002</v>
      </c>
      <c r="F69" s="1">
        <v>176.5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Z69" s="1">
        <v>0</v>
      </c>
    </row>
    <row r="70" spans="1:26" x14ac:dyDescent="0.2">
      <c r="A70" s="1">
        <v>68</v>
      </c>
      <c r="B70" s="1" t="s">
        <v>1125</v>
      </c>
      <c r="C70" s="1" t="s">
        <v>1126</v>
      </c>
      <c r="E70" s="1" t="s">
        <v>1127</v>
      </c>
      <c r="F70" s="1">
        <v>66.2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Z70" s="1">
        <v>0</v>
      </c>
    </row>
    <row r="71" spans="1:26" x14ac:dyDescent="0.2">
      <c r="A71" s="1">
        <v>69</v>
      </c>
      <c r="B71" s="1" t="s">
        <v>1128</v>
      </c>
      <c r="C71" s="1" t="s">
        <v>1129</v>
      </c>
      <c r="E71" s="1" t="s">
        <v>1112</v>
      </c>
      <c r="F71" s="1">
        <v>44.1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0</v>
      </c>
      <c r="W71" s="1">
        <v>35</v>
      </c>
      <c r="X71" s="1">
        <v>35</v>
      </c>
      <c r="Z71" s="1">
        <v>1545</v>
      </c>
    </row>
    <row r="72" spans="1:26" x14ac:dyDescent="0.2">
      <c r="A72" s="1">
        <v>70</v>
      </c>
      <c r="B72" s="1" t="s">
        <v>1130</v>
      </c>
      <c r="C72" s="1" t="s">
        <v>1131</v>
      </c>
      <c r="E72" s="1" t="s">
        <v>1045</v>
      </c>
      <c r="F72" s="1">
        <v>185.3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</v>
      </c>
      <c r="W72" s="1">
        <v>1</v>
      </c>
      <c r="X72" s="1">
        <v>1</v>
      </c>
      <c r="Z72" s="1">
        <v>185</v>
      </c>
    </row>
    <row r="73" spans="1:26" x14ac:dyDescent="0.2">
      <c r="A73" s="1">
        <v>71</v>
      </c>
      <c r="B73" s="1" t="s">
        <v>1132</v>
      </c>
      <c r="C73" s="1" t="s">
        <v>1133</v>
      </c>
      <c r="E73" s="1" t="s">
        <v>993</v>
      </c>
      <c r="F73" s="1">
        <v>317.60000000000002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Z73" s="1">
        <v>0</v>
      </c>
    </row>
    <row r="74" spans="1:26" x14ac:dyDescent="0.2">
      <c r="A74" s="1">
        <v>72</v>
      </c>
      <c r="B74" s="1" t="s">
        <v>1134</v>
      </c>
      <c r="C74" s="1" t="s">
        <v>1135</v>
      </c>
      <c r="E74" s="1" t="s">
        <v>1045</v>
      </c>
      <c r="F74" s="1">
        <v>317.60000000000002</v>
      </c>
      <c r="G74" s="1">
        <v>61</v>
      </c>
      <c r="H74" s="1">
        <v>172</v>
      </c>
      <c r="I74" s="1">
        <v>134</v>
      </c>
      <c r="J74" s="1">
        <v>0</v>
      </c>
      <c r="K74" s="1">
        <v>210</v>
      </c>
      <c r="L74" s="1">
        <v>71</v>
      </c>
      <c r="M74" s="1">
        <v>1383</v>
      </c>
      <c r="N74" s="1">
        <v>55</v>
      </c>
      <c r="O74" s="1">
        <v>196</v>
      </c>
      <c r="P74" s="1">
        <v>209</v>
      </c>
      <c r="Q74" s="1">
        <v>285</v>
      </c>
      <c r="R74" s="1">
        <v>116</v>
      </c>
      <c r="S74" s="1">
        <v>175</v>
      </c>
      <c r="T74" s="1">
        <v>322</v>
      </c>
      <c r="U74" s="1">
        <v>61</v>
      </c>
      <c r="V74" s="1">
        <v>53</v>
      </c>
      <c r="W74" s="1">
        <v>279</v>
      </c>
      <c r="X74" s="1">
        <v>3782</v>
      </c>
      <c r="Z74" s="1">
        <v>1201216</v>
      </c>
    </row>
    <row r="75" spans="1:26" x14ac:dyDescent="0.2">
      <c r="A75" s="1">
        <v>73</v>
      </c>
      <c r="B75" s="1" t="s">
        <v>1136</v>
      </c>
      <c r="C75" s="1" t="s">
        <v>1137</v>
      </c>
      <c r="E75" s="1" t="s">
        <v>1082</v>
      </c>
      <c r="F75" s="1">
        <v>247.1</v>
      </c>
      <c r="G75" s="1">
        <v>0</v>
      </c>
      <c r="H75" s="1">
        <v>0</v>
      </c>
      <c r="I75" s="1">
        <v>0</v>
      </c>
      <c r="J75" s="1">
        <v>0</v>
      </c>
      <c r="K75" s="1">
        <v>5</v>
      </c>
      <c r="L75" s="1">
        <v>53</v>
      </c>
      <c r="M75" s="1">
        <v>0</v>
      </c>
      <c r="N75" s="1">
        <v>0</v>
      </c>
      <c r="O75" s="1">
        <v>0</v>
      </c>
      <c r="P75" s="1">
        <v>26</v>
      </c>
      <c r="Q75" s="1">
        <v>3</v>
      </c>
      <c r="R75" s="1">
        <v>0</v>
      </c>
      <c r="S75" s="1">
        <v>0</v>
      </c>
      <c r="T75" s="1">
        <v>1</v>
      </c>
      <c r="U75" s="1">
        <v>1</v>
      </c>
      <c r="V75" s="1">
        <v>0</v>
      </c>
      <c r="W75" s="1">
        <v>0</v>
      </c>
      <c r="X75" s="1">
        <v>89</v>
      </c>
      <c r="Z75" s="1">
        <v>21993</v>
      </c>
    </row>
    <row r="76" spans="1:26" x14ac:dyDescent="0.2">
      <c r="A76" s="1">
        <v>74</v>
      </c>
      <c r="B76" s="1" t="s">
        <v>1138</v>
      </c>
      <c r="C76" s="1" t="s">
        <v>1139</v>
      </c>
      <c r="E76" s="1" t="s">
        <v>1002</v>
      </c>
      <c r="F76" s="1">
        <v>110.5</v>
      </c>
      <c r="G76" s="1">
        <v>8</v>
      </c>
      <c r="H76" s="1">
        <v>124</v>
      </c>
      <c r="I76" s="1">
        <v>5</v>
      </c>
      <c r="J76" s="1">
        <v>0</v>
      </c>
      <c r="K76" s="1">
        <v>155</v>
      </c>
      <c r="L76" s="1">
        <v>0</v>
      </c>
      <c r="M76" s="1">
        <v>0</v>
      </c>
      <c r="N76" s="1">
        <v>0</v>
      </c>
      <c r="O76" s="1">
        <v>57</v>
      </c>
      <c r="P76" s="1">
        <v>0</v>
      </c>
      <c r="Q76" s="1">
        <v>0</v>
      </c>
      <c r="R76" s="1">
        <v>4</v>
      </c>
      <c r="S76" s="1">
        <v>0</v>
      </c>
      <c r="T76" s="1">
        <v>47</v>
      </c>
      <c r="U76" s="1">
        <v>201</v>
      </c>
      <c r="V76" s="1">
        <v>35</v>
      </c>
      <c r="W76" s="1">
        <v>35</v>
      </c>
      <c r="X76" s="1">
        <v>671</v>
      </c>
      <c r="Z76" s="1">
        <v>74112</v>
      </c>
    </row>
    <row r="77" spans="1:26" x14ac:dyDescent="0.2">
      <c r="A77" s="1">
        <v>75</v>
      </c>
      <c r="B77" s="1" t="s">
        <v>1140</v>
      </c>
      <c r="C77" s="1" t="s">
        <v>1141</v>
      </c>
      <c r="E77" s="1" t="s">
        <v>1002</v>
      </c>
      <c r="F77" s="1">
        <v>110.5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Z77" s="1">
        <v>0</v>
      </c>
    </row>
    <row r="78" spans="1:26" x14ac:dyDescent="0.2">
      <c r="A78" s="1">
        <v>76</v>
      </c>
      <c r="B78" s="1" t="s">
        <v>1142</v>
      </c>
      <c r="C78" s="1" t="s">
        <v>1143</v>
      </c>
      <c r="E78" s="1" t="s">
        <v>993</v>
      </c>
      <c r="F78" s="1">
        <v>21.4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Z78" s="1">
        <v>0</v>
      </c>
    </row>
    <row r="79" spans="1:26" x14ac:dyDescent="0.2">
      <c r="A79" s="1">
        <v>77</v>
      </c>
      <c r="B79" s="1" t="s">
        <v>1144</v>
      </c>
      <c r="C79" s="1" t="s">
        <v>1145</v>
      </c>
      <c r="E79" s="1" t="s">
        <v>1002</v>
      </c>
      <c r="F79" s="1">
        <v>34.700000000000003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Z79" s="1">
        <v>0</v>
      </c>
    </row>
    <row r="80" spans="1:26" x14ac:dyDescent="0.2">
      <c r="A80" s="1">
        <v>78</v>
      </c>
      <c r="B80" s="1" t="s">
        <v>1146</v>
      </c>
      <c r="C80" s="1" t="s">
        <v>1147</v>
      </c>
      <c r="E80" s="1" t="s">
        <v>1002</v>
      </c>
      <c r="F80" s="1">
        <v>42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Z80" s="1">
        <v>0</v>
      </c>
    </row>
    <row r="81" spans="1:26" x14ac:dyDescent="0.2">
      <c r="A81" s="1">
        <v>79</v>
      </c>
      <c r="B81" s="1" t="s">
        <v>1148</v>
      </c>
      <c r="C81" s="1" t="s">
        <v>1149</v>
      </c>
      <c r="E81" s="1" t="s">
        <v>1127</v>
      </c>
      <c r="F81" s="1">
        <v>31.7</v>
      </c>
      <c r="G81" s="1">
        <v>0</v>
      </c>
      <c r="H81" s="1">
        <v>3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3</v>
      </c>
      <c r="Z81" s="1">
        <v>95</v>
      </c>
    </row>
    <row r="82" spans="1:26" x14ac:dyDescent="0.2">
      <c r="A82" s="1">
        <v>80</v>
      </c>
      <c r="B82" s="1" t="s">
        <v>1150</v>
      </c>
      <c r="C82" s="1" t="s">
        <v>1151</v>
      </c>
      <c r="E82" s="1" t="s">
        <v>1112</v>
      </c>
      <c r="F82" s="1">
        <v>25.6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Z82" s="1">
        <v>0</v>
      </c>
    </row>
    <row r="83" spans="1:26" x14ac:dyDescent="0.2">
      <c r="A83" s="1">
        <v>81</v>
      </c>
      <c r="B83" s="1" t="s">
        <v>1152</v>
      </c>
      <c r="C83" s="1" t="s">
        <v>1153</v>
      </c>
      <c r="E83" s="1" t="s">
        <v>978</v>
      </c>
      <c r="F83" s="1">
        <v>20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Z83" s="1">
        <v>0</v>
      </c>
    </row>
    <row r="84" spans="1:26" x14ac:dyDescent="0.2">
      <c r="A84" s="1">
        <v>82</v>
      </c>
      <c r="B84" s="1" t="s">
        <v>1154</v>
      </c>
      <c r="C84" s="1" t="s">
        <v>1155</v>
      </c>
      <c r="E84" s="1" t="s">
        <v>997</v>
      </c>
      <c r="F84" s="1">
        <v>160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Z84" s="1">
        <v>0</v>
      </c>
    </row>
    <row r="85" spans="1:26" x14ac:dyDescent="0.2">
      <c r="A85" s="1">
        <v>83</v>
      </c>
      <c r="B85" s="1" t="s">
        <v>1156</v>
      </c>
      <c r="C85" s="1" t="s">
        <v>1157</v>
      </c>
      <c r="E85" s="1" t="s">
        <v>1112</v>
      </c>
      <c r="F85" s="1">
        <v>28.3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1</v>
      </c>
      <c r="X85" s="1">
        <v>1</v>
      </c>
      <c r="Z85" s="1">
        <v>28</v>
      </c>
    </row>
    <row r="86" spans="1:26" x14ac:dyDescent="0.2">
      <c r="A86" s="1">
        <v>84</v>
      </c>
      <c r="B86" s="1" t="s">
        <v>1158</v>
      </c>
      <c r="C86" s="1" t="s">
        <v>1159</v>
      </c>
      <c r="E86" s="1" t="s">
        <v>981</v>
      </c>
      <c r="F86" s="1">
        <v>53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Z86" s="1">
        <v>0</v>
      </c>
    </row>
    <row r="87" spans="1:26" x14ac:dyDescent="0.2">
      <c r="A87" s="1">
        <v>85</v>
      </c>
      <c r="B87" s="1" t="s">
        <v>1160</v>
      </c>
      <c r="C87" s="1" t="s">
        <v>1161</v>
      </c>
      <c r="E87" s="1" t="s">
        <v>981</v>
      </c>
      <c r="F87" s="1">
        <v>88.4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2</v>
      </c>
      <c r="W87" s="1">
        <v>0</v>
      </c>
      <c r="X87" s="1">
        <v>2</v>
      </c>
      <c r="Z87" s="1">
        <v>177</v>
      </c>
    </row>
    <row r="88" spans="1:26" x14ac:dyDescent="0.2">
      <c r="A88" s="1">
        <v>86</v>
      </c>
      <c r="B88" s="1" t="s">
        <v>1162</v>
      </c>
      <c r="C88" s="1" t="s">
        <v>1163</v>
      </c>
      <c r="E88" s="1" t="s">
        <v>981</v>
      </c>
      <c r="F88" s="1">
        <v>88.4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Z88" s="1">
        <v>0</v>
      </c>
    </row>
    <row r="89" spans="1:26" x14ac:dyDescent="0.2">
      <c r="A89" s="1">
        <v>87</v>
      </c>
      <c r="B89" s="1" t="s">
        <v>1164</v>
      </c>
      <c r="C89" s="1" t="s">
        <v>1165</v>
      </c>
      <c r="E89" s="1" t="s">
        <v>1166</v>
      </c>
      <c r="F89" s="1">
        <v>370.7</v>
      </c>
      <c r="G89" s="1">
        <v>1</v>
      </c>
      <c r="H89" s="1">
        <v>120</v>
      </c>
      <c r="I89" s="1">
        <v>46</v>
      </c>
      <c r="J89" s="1">
        <v>4</v>
      </c>
      <c r="K89" s="1">
        <v>51</v>
      </c>
      <c r="L89" s="1">
        <v>43</v>
      </c>
      <c r="M89" s="1">
        <v>0</v>
      </c>
      <c r="N89" s="1">
        <v>7</v>
      </c>
      <c r="O89" s="1">
        <v>94</v>
      </c>
      <c r="P89" s="1">
        <v>178</v>
      </c>
      <c r="Q89" s="1">
        <v>112</v>
      </c>
      <c r="R89" s="1">
        <v>0</v>
      </c>
      <c r="S89" s="1">
        <v>3</v>
      </c>
      <c r="T89" s="1">
        <v>93</v>
      </c>
      <c r="U89" s="1">
        <v>23</v>
      </c>
      <c r="V89" s="1">
        <v>1</v>
      </c>
      <c r="W89" s="1">
        <v>0</v>
      </c>
      <c r="X89" s="1">
        <v>776</v>
      </c>
      <c r="Z89" s="1">
        <v>287647</v>
      </c>
    </row>
    <row r="90" spans="1:26" x14ac:dyDescent="0.2">
      <c r="A90" s="1">
        <v>88</v>
      </c>
      <c r="B90" s="1" t="s">
        <v>1167</v>
      </c>
      <c r="C90" s="1" t="s">
        <v>1168</v>
      </c>
      <c r="E90" s="1" t="s">
        <v>1169</v>
      </c>
      <c r="F90" s="1">
        <v>185.3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Z90" s="1">
        <v>0</v>
      </c>
    </row>
    <row r="91" spans="1:26" x14ac:dyDescent="0.2">
      <c r="A91" s="1">
        <v>89</v>
      </c>
      <c r="B91" s="1" t="s">
        <v>1170</v>
      </c>
      <c r="C91" s="1" t="s">
        <v>1171</v>
      </c>
      <c r="E91" s="1" t="s">
        <v>1169</v>
      </c>
      <c r="F91" s="1">
        <v>185.3</v>
      </c>
      <c r="G91" s="1">
        <v>0</v>
      </c>
      <c r="H91" s="1">
        <v>4</v>
      </c>
      <c r="I91" s="1">
        <v>0</v>
      </c>
      <c r="J91" s="1">
        <v>0</v>
      </c>
      <c r="K91" s="1">
        <v>3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7</v>
      </c>
      <c r="Z91" s="1">
        <v>1297</v>
      </c>
    </row>
    <row r="92" spans="1:26" x14ac:dyDescent="0.2">
      <c r="A92" s="1">
        <v>90</v>
      </c>
      <c r="B92" s="1" t="s">
        <v>4597</v>
      </c>
      <c r="C92" s="1" t="s">
        <v>4598</v>
      </c>
      <c r="E92" s="1" t="s">
        <v>1166</v>
      </c>
      <c r="F92" s="1">
        <v>315.7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Z92" s="1">
        <v>0</v>
      </c>
    </row>
    <row r="93" spans="1:26" x14ac:dyDescent="0.2">
      <c r="A93" s="1">
        <v>91</v>
      </c>
      <c r="B93" s="1" t="s">
        <v>1172</v>
      </c>
      <c r="C93" s="1" t="s">
        <v>1173</v>
      </c>
      <c r="E93" s="1" t="s">
        <v>1045</v>
      </c>
      <c r="F93" s="1">
        <v>132.5</v>
      </c>
      <c r="G93" s="1">
        <v>0</v>
      </c>
      <c r="H93" s="1">
        <v>0</v>
      </c>
      <c r="I93" s="1">
        <v>43</v>
      </c>
      <c r="J93" s="1">
        <v>1</v>
      </c>
      <c r="K93" s="1">
        <v>50</v>
      </c>
      <c r="L93" s="1">
        <v>69</v>
      </c>
      <c r="M93" s="1">
        <v>0</v>
      </c>
      <c r="N93" s="1">
        <v>3</v>
      </c>
      <c r="O93" s="1">
        <v>5</v>
      </c>
      <c r="P93" s="1">
        <v>57</v>
      </c>
      <c r="Q93" s="1">
        <v>0</v>
      </c>
      <c r="R93" s="1">
        <v>0</v>
      </c>
      <c r="S93" s="1">
        <v>1</v>
      </c>
      <c r="T93" s="1">
        <v>0</v>
      </c>
      <c r="U93" s="1">
        <v>0</v>
      </c>
      <c r="V93" s="1">
        <v>0</v>
      </c>
      <c r="W93" s="1">
        <v>3</v>
      </c>
      <c r="X93" s="1">
        <v>232</v>
      </c>
      <c r="Z93" s="1">
        <v>30748</v>
      </c>
    </row>
    <row r="94" spans="1:26" x14ac:dyDescent="0.2">
      <c r="A94" s="1">
        <v>92</v>
      </c>
      <c r="B94" s="1" t="s">
        <v>1174</v>
      </c>
      <c r="C94" s="1" t="s">
        <v>1175</v>
      </c>
      <c r="E94" s="1" t="s">
        <v>1082</v>
      </c>
      <c r="F94" s="1">
        <v>87</v>
      </c>
      <c r="J94" s="1">
        <v>0</v>
      </c>
      <c r="X94" s="1">
        <v>0</v>
      </c>
      <c r="Z94" s="1">
        <v>0</v>
      </c>
    </row>
    <row r="95" spans="1:26" x14ac:dyDescent="0.2">
      <c r="A95" s="1">
        <v>93</v>
      </c>
      <c r="B95" s="1" t="s">
        <v>1174</v>
      </c>
      <c r="C95" s="1" t="s">
        <v>1176</v>
      </c>
      <c r="E95" s="1" t="s">
        <v>1082</v>
      </c>
      <c r="F95" s="1">
        <v>87</v>
      </c>
      <c r="G95" s="1">
        <v>0</v>
      </c>
      <c r="H95" s="1">
        <v>0</v>
      </c>
      <c r="I95" s="1">
        <v>0</v>
      </c>
      <c r="K95" s="1">
        <v>0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Z95" s="1">
        <v>0</v>
      </c>
    </row>
    <row r="96" spans="1:26" x14ac:dyDescent="0.2">
      <c r="A96" s="1">
        <v>94</v>
      </c>
      <c r="B96" s="1" t="s">
        <v>1177</v>
      </c>
      <c r="C96" s="1" t="s">
        <v>1178</v>
      </c>
      <c r="E96" s="1" t="s">
        <v>981</v>
      </c>
      <c r="F96" s="1">
        <v>176.5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>
        <v>0</v>
      </c>
      <c r="S96" s="1">
        <v>0</v>
      </c>
      <c r="T96" s="1">
        <v>0</v>
      </c>
      <c r="U96" s="1">
        <v>0</v>
      </c>
      <c r="V96" s="1">
        <v>0</v>
      </c>
      <c r="W96" s="1">
        <v>30</v>
      </c>
      <c r="X96" s="1">
        <v>30</v>
      </c>
      <c r="Z96" s="1">
        <v>5296</v>
      </c>
    </row>
    <row r="97" spans="1:26" x14ac:dyDescent="0.2">
      <c r="A97" s="1">
        <v>95</v>
      </c>
      <c r="B97" s="1" t="s">
        <v>1179</v>
      </c>
      <c r="C97" s="1" t="s">
        <v>1180</v>
      </c>
      <c r="E97" s="1" t="s">
        <v>981</v>
      </c>
      <c r="F97" s="1">
        <v>176.5</v>
      </c>
      <c r="G97" s="1">
        <v>0</v>
      </c>
      <c r="H97" s="1">
        <v>0</v>
      </c>
      <c r="I97" s="1">
        <v>0</v>
      </c>
      <c r="J97" s="1">
        <v>0</v>
      </c>
      <c r="K97" s="1">
        <v>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Z97" s="1">
        <v>0</v>
      </c>
    </row>
    <row r="98" spans="1:26" x14ac:dyDescent="0.2">
      <c r="A98" s="1">
        <v>96</v>
      </c>
      <c r="B98" s="1" t="s">
        <v>1181</v>
      </c>
      <c r="C98" s="1" t="s">
        <v>1182</v>
      </c>
      <c r="E98" s="1" t="s">
        <v>1169</v>
      </c>
      <c r="F98" s="1">
        <v>212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Z98" s="1">
        <v>0</v>
      </c>
    </row>
    <row r="99" spans="1:26" x14ac:dyDescent="0.2">
      <c r="A99" s="1">
        <v>97</v>
      </c>
      <c r="B99" s="1" t="s">
        <v>1183</v>
      </c>
      <c r="C99" s="1" t="s">
        <v>1184</v>
      </c>
      <c r="E99" s="1" t="s">
        <v>997</v>
      </c>
      <c r="F99" s="1">
        <v>400</v>
      </c>
      <c r="G99" s="1">
        <v>0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Z99" s="1">
        <v>0</v>
      </c>
    </row>
    <row r="100" spans="1:26" x14ac:dyDescent="0.2">
      <c r="A100" s="1">
        <v>98</v>
      </c>
      <c r="B100" s="1" t="s">
        <v>1185</v>
      </c>
      <c r="C100" s="1" t="s">
        <v>1186</v>
      </c>
      <c r="E100" s="1" t="s">
        <v>1002</v>
      </c>
      <c r="F100" s="1">
        <v>350</v>
      </c>
      <c r="G100" s="1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Z100" s="1">
        <v>0</v>
      </c>
    </row>
    <row r="101" spans="1:26" x14ac:dyDescent="0.2">
      <c r="A101" s="1">
        <v>99</v>
      </c>
      <c r="B101" s="1" t="s">
        <v>1187</v>
      </c>
      <c r="C101" s="1" t="s">
        <v>1188</v>
      </c>
      <c r="E101" s="1" t="s">
        <v>978</v>
      </c>
      <c r="F101" s="1">
        <v>52</v>
      </c>
      <c r="G101" s="1">
        <v>0</v>
      </c>
      <c r="H101" s="1">
        <v>0</v>
      </c>
      <c r="I101" s="1">
        <v>0</v>
      </c>
      <c r="J101" s="1">
        <v>0</v>
      </c>
      <c r="K101" s="1">
        <v>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Z101" s="1">
        <v>0</v>
      </c>
    </row>
    <row r="102" spans="1:26" x14ac:dyDescent="0.2">
      <c r="A102" s="1">
        <v>100</v>
      </c>
      <c r="B102" s="1" t="s">
        <v>1189</v>
      </c>
      <c r="C102" s="1" t="s">
        <v>1190</v>
      </c>
      <c r="E102" s="1" t="s">
        <v>1002</v>
      </c>
      <c r="F102" s="1">
        <v>202.9</v>
      </c>
      <c r="G102" s="1">
        <v>70</v>
      </c>
      <c r="H102" s="1">
        <v>164</v>
      </c>
      <c r="I102" s="1">
        <v>145</v>
      </c>
      <c r="J102" s="1">
        <v>0</v>
      </c>
      <c r="K102" s="1">
        <v>194</v>
      </c>
      <c r="L102" s="1">
        <v>105</v>
      </c>
      <c r="M102" s="1">
        <v>2370</v>
      </c>
      <c r="N102" s="1">
        <v>410</v>
      </c>
      <c r="O102" s="1">
        <v>281</v>
      </c>
      <c r="P102" s="1">
        <v>196</v>
      </c>
      <c r="Q102" s="1">
        <v>457</v>
      </c>
      <c r="R102" s="1">
        <v>1010</v>
      </c>
      <c r="S102" s="1">
        <v>767</v>
      </c>
      <c r="T102" s="1">
        <v>322</v>
      </c>
      <c r="U102" s="1">
        <v>294</v>
      </c>
      <c r="V102" s="1">
        <v>141</v>
      </c>
      <c r="W102" s="1">
        <v>999</v>
      </c>
      <c r="X102" s="1">
        <v>7925</v>
      </c>
      <c r="Z102" s="1">
        <v>1607630</v>
      </c>
    </row>
    <row r="103" spans="1:26" x14ac:dyDescent="0.2">
      <c r="A103" s="1">
        <v>101</v>
      </c>
      <c r="B103" s="1" t="s">
        <v>1191</v>
      </c>
      <c r="C103" s="1" t="s">
        <v>1192</v>
      </c>
      <c r="E103" s="1" t="s">
        <v>1002</v>
      </c>
      <c r="F103" s="1">
        <v>175</v>
      </c>
      <c r="G103" s="1">
        <v>0</v>
      </c>
      <c r="H103" s="1">
        <v>0</v>
      </c>
      <c r="I103" s="1">
        <v>0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Z103" s="1">
        <v>0</v>
      </c>
    </row>
    <row r="104" spans="1:26" x14ac:dyDescent="0.2">
      <c r="A104" s="1">
        <v>102</v>
      </c>
      <c r="B104" s="1" t="s">
        <v>1193</v>
      </c>
      <c r="C104" s="1" t="s">
        <v>1194</v>
      </c>
      <c r="E104" s="1" t="s">
        <v>1195</v>
      </c>
      <c r="F104" s="1">
        <v>83.6</v>
      </c>
      <c r="G104" s="1">
        <v>0</v>
      </c>
      <c r="H104" s="1">
        <v>0</v>
      </c>
      <c r="I104" s="1">
        <v>0</v>
      </c>
      <c r="J104" s="1">
        <v>4</v>
      </c>
      <c r="K104" s="1">
        <v>124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30</v>
      </c>
      <c r="R104" s="1">
        <v>0</v>
      </c>
      <c r="S104" s="1">
        <v>0</v>
      </c>
      <c r="T104" s="1">
        <v>1</v>
      </c>
      <c r="U104" s="1">
        <v>0</v>
      </c>
      <c r="V104" s="1">
        <v>0</v>
      </c>
      <c r="W104" s="1">
        <v>0</v>
      </c>
      <c r="X104" s="1">
        <v>159</v>
      </c>
      <c r="Z104" s="1">
        <v>13292</v>
      </c>
    </row>
    <row r="105" spans="1:26" x14ac:dyDescent="0.2">
      <c r="A105" s="1">
        <v>103</v>
      </c>
      <c r="B105" s="1" t="s">
        <v>1196</v>
      </c>
      <c r="C105" s="1" t="s">
        <v>1197</v>
      </c>
      <c r="E105" s="1" t="s">
        <v>1198</v>
      </c>
      <c r="F105" s="1">
        <v>42.2</v>
      </c>
      <c r="G105" s="1">
        <v>166</v>
      </c>
      <c r="H105" s="1">
        <v>150</v>
      </c>
      <c r="I105" s="1">
        <v>582</v>
      </c>
      <c r="J105" s="1">
        <v>33</v>
      </c>
      <c r="K105" s="1">
        <v>227</v>
      </c>
      <c r="L105" s="1">
        <v>320</v>
      </c>
      <c r="M105" s="1">
        <v>1202</v>
      </c>
      <c r="N105" s="1">
        <v>95</v>
      </c>
      <c r="O105" s="1">
        <v>195</v>
      </c>
      <c r="P105" s="1">
        <v>209</v>
      </c>
      <c r="Q105" s="1">
        <v>243</v>
      </c>
      <c r="R105" s="1">
        <v>122</v>
      </c>
      <c r="S105" s="1">
        <v>339</v>
      </c>
      <c r="T105" s="1">
        <v>238</v>
      </c>
      <c r="U105" s="1">
        <v>45</v>
      </c>
      <c r="V105" s="1">
        <v>100</v>
      </c>
      <c r="W105" s="1">
        <v>8</v>
      </c>
      <c r="X105" s="1">
        <v>4274</v>
      </c>
      <c r="Z105" s="1">
        <v>180536</v>
      </c>
    </row>
    <row r="106" spans="1:26" x14ac:dyDescent="0.2">
      <c r="A106" s="1">
        <v>104</v>
      </c>
      <c r="B106" s="1" t="s">
        <v>1199</v>
      </c>
      <c r="C106" s="1" t="s">
        <v>1200</v>
      </c>
      <c r="E106" s="1" t="s">
        <v>1045</v>
      </c>
      <c r="F106" s="1">
        <v>132.5</v>
      </c>
      <c r="G106" s="1">
        <v>0</v>
      </c>
      <c r="H106" s="1">
        <v>0</v>
      </c>
      <c r="I106" s="1">
        <v>0</v>
      </c>
      <c r="J106" s="1">
        <v>0</v>
      </c>
      <c r="K106" s="1">
        <v>0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Z106" s="1">
        <v>0</v>
      </c>
    </row>
    <row r="107" spans="1:26" x14ac:dyDescent="0.2">
      <c r="A107" s="1">
        <v>105</v>
      </c>
      <c r="B107" s="1" t="s">
        <v>1201</v>
      </c>
      <c r="C107" s="1" t="s">
        <v>1202</v>
      </c>
      <c r="E107" s="1" t="s">
        <v>1045</v>
      </c>
      <c r="F107" s="1">
        <v>185.3</v>
      </c>
      <c r="G107" s="1">
        <v>4</v>
      </c>
      <c r="H107" s="1">
        <v>19</v>
      </c>
      <c r="I107" s="1">
        <v>1</v>
      </c>
      <c r="J107" s="1">
        <v>0</v>
      </c>
      <c r="K107" s="1">
        <v>98</v>
      </c>
      <c r="L107" s="1">
        <v>0</v>
      </c>
      <c r="M107" s="1">
        <v>0</v>
      </c>
      <c r="N107" s="1">
        <v>0</v>
      </c>
      <c r="O107" s="1">
        <v>31</v>
      </c>
      <c r="P107" s="1">
        <v>31</v>
      </c>
      <c r="Q107" s="1">
        <v>21</v>
      </c>
      <c r="R107" s="1">
        <v>26</v>
      </c>
      <c r="S107" s="1">
        <v>1</v>
      </c>
      <c r="T107" s="1">
        <v>16</v>
      </c>
      <c r="U107" s="1">
        <v>117</v>
      </c>
      <c r="V107" s="1">
        <v>3</v>
      </c>
      <c r="W107" s="1">
        <v>5</v>
      </c>
      <c r="X107" s="1">
        <v>373</v>
      </c>
      <c r="Z107" s="1">
        <v>69132</v>
      </c>
    </row>
    <row r="108" spans="1:26" x14ac:dyDescent="0.2">
      <c r="A108" s="1">
        <v>106</v>
      </c>
      <c r="B108" s="1" t="s">
        <v>1203</v>
      </c>
      <c r="C108" s="1" t="s">
        <v>1204</v>
      </c>
      <c r="E108" s="1" t="s">
        <v>1082</v>
      </c>
      <c r="F108" s="1">
        <v>158.9</v>
      </c>
      <c r="G108" s="1">
        <v>24</v>
      </c>
      <c r="H108" s="1">
        <v>121</v>
      </c>
      <c r="I108" s="1">
        <v>87</v>
      </c>
      <c r="J108" s="1">
        <v>0</v>
      </c>
      <c r="K108" s="1">
        <v>69</v>
      </c>
      <c r="L108" s="1">
        <v>90</v>
      </c>
      <c r="M108" s="1">
        <v>127</v>
      </c>
      <c r="N108" s="1">
        <v>174</v>
      </c>
      <c r="O108" s="1">
        <v>111</v>
      </c>
      <c r="P108" s="1">
        <v>55</v>
      </c>
      <c r="Q108" s="1">
        <v>46</v>
      </c>
      <c r="R108" s="1">
        <v>65</v>
      </c>
      <c r="S108" s="1">
        <v>77</v>
      </c>
      <c r="T108" s="1">
        <v>111</v>
      </c>
      <c r="U108" s="1">
        <v>70</v>
      </c>
      <c r="V108" s="1">
        <v>43</v>
      </c>
      <c r="W108" s="1">
        <v>45</v>
      </c>
      <c r="X108" s="1">
        <v>1315</v>
      </c>
      <c r="Z108" s="1">
        <v>209001</v>
      </c>
    </row>
    <row r="109" spans="1:26" x14ac:dyDescent="0.2">
      <c r="A109" s="1">
        <v>107</v>
      </c>
      <c r="B109" s="1" t="s">
        <v>1205</v>
      </c>
      <c r="C109" s="1" t="s">
        <v>1206</v>
      </c>
      <c r="E109" s="1" t="s">
        <v>997</v>
      </c>
      <c r="F109" s="1">
        <v>40</v>
      </c>
      <c r="G109" s="1">
        <v>0</v>
      </c>
      <c r="H109" s="1">
        <v>0</v>
      </c>
      <c r="I109" s="1">
        <v>0</v>
      </c>
      <c r="J109" s="1">
        <v>0</v>
      </c>
      <c r="K109" s="1">
        <v>3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3</v>
      </c>
      <c r="Z109" s="1">
        <v>120</v>
      </c>
    </row>
    <row r="110" spans="1:26" x14ac:dyDescent="0.2">
      <c r="A110" s="1">
        <v>108</v>
      </c>
      <c r="B110" s="1" t="s">
        <v>1207</v>
      </c>
      <c r="C110" s="1" t="s">
        <v>1208</v>
      </c>
      <c r="E110" s="1" t="s">
        <v>1209</v>
      </c>
      <c r="F110" s="1">
        <v>90</v>
      </c>
      <c r="G110" s="1">
        <v>0</v>
      </c>
      <c r="H110" s="1">
        <v>0</v>
      </c>
      <c r="I110" s="1">
        <v>0</v>
      </c>
      <c r="J110" s="1">
        <v>0</v>
      </c>
      <c r="K110" s="1">
        <v>0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Z110" s="1">
        <v>0</v>
      </c>
    </row>
    <row r="111" spans="1:26" x14ac:dyDescent="0.2">
      <c r="A111" s="1">
        <v>109</v>
      </c>
      <c r="B111" s="1" t="s">
        <v>1210</v>
      </c>
      <c r="C111" s="1" t="s">
        <v>1211</v>
      </c>
      <c r="E111" s="1" t="s">
        <v>1212</v>
      </c>
      <c r="F111" s="1">
        <v>20</v>
      </c>
      <c r="G111" s="1">
        <v>0</v>
      </c>
      <c r="H111" s="1">
        <v>0</v>
      </c>
      <c r="I111" s="1">
        <v>0</v>
      </c>
      <c r="J111" s="1">
        <v>0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Z111" s="1">
        <v>0</v>
      </c>
    </row>
    <row r="112" spans="1:26" x14ac:dyDescent="0.2">
      <c r="A112" s="1">
        <v>110</v>
      </c>
      <c r="B112" s="1" t="s">
        <v>1213</v>
      </c>
      <c r="C112" s="1" t="s">
        <v>1214</v>
      </c>
      <c r="E112" s="1" t="s">
        <v>1215</v>
      </c>
      <c r="F112" s="1">
        <v>351.1</v>
      </c>
      <c r="G112" s="1">
        <v>0</v>
      </c>
      <c r="H112" s="1">
        <v>0</v>
      </c>
      <c r="I112" s="1">
        <v>0</v>
      </c>
      <c r="J112" s="1">
        <v>0</v>
      </c>
      <c r="K112" s="1">
        <v>1</v>
      </c>
      <c r="L112" s="1">
        <v>0</v>
      </c>
      <c r="M112" s="1">
        <v>0</v>
      </c>
      <c r="N112" s="1">
        <v>1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2</v>
      </c>
      <c r="Z112" s="1">
        <v>702</v>
      </c>
    </row>
    <row r="113" spans="1:26" x14ac:dyDescent="0.2">
      <c r="A113" s="1">
        <v>111</v>
      </c>
      <c r="B113" s="1" t="s">
        <v>1216</v>
      </c>
      <c r="C113" s="1" t="s">
        <v>1217</v>
      </c>
      <c r="E113" s="1" t="s">
        <v>981</v>
      </c>
      <c r="F113" s="1">
        <v>185.3</v>
      </c>
      <c r="G113" s="1">
        <v>0</v>
      </c>
      <c r="H113" s="1">
        <v>0</v>
      </c>
      <c r="I113" s="1">
        <v>0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U113" s="1">
        <v>0</v>
      </c>
      <c r="V113" s="1">
        <v>0</v>
      </c>
      <c r="W113" s="1">
        <v>1</v>
      </c>
      <c r="X113" s="1">
        <v>1</v>
      </c>
      <c r="Z113" s="1">
        <v>185</v>
      </c>
    </row>
    <row r="114" spans="1:26" x14ac:dyDescent="0.2">
      <c r="A114" s="1">
        <v>112</v>
      </c>
      <c r="B114" s="1" t="s">
        <v>1218</v>
      </c>
      <c r="C114" s="1" t="s">
        <v>1219</v>
      </c>
      <c r="E114" s="1" t="s">
        <v>1220</v>
      </c>
      <c r="F114" s="1">
        <v>259.5</v>
      </c>
      <c r="G114" s="1">
        <v>0</v>
      </c>
      <c r="H114" s="1">
        <v>0</v>
      </c>
      <c r="I114" s="1">
        <v>0</v>
      </c>
      <c r="J114" s="1">
        <v>0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  <c r="Z114" s="1">
        <v>0</v>
      </c>
    </row>
    <row r="115" spans="1:26" x14ac:dyDescent="0.2">
      <c r="A115" s="1">
        <v>113</v>
      </c>
      <c r="B115" s="1" t="s">
        <v>1221</v>
      </c>
      <c r="C115" s="1" t="s">
        <v>1222</v>
      </c>
      <c r="E115" s="1" t="s">
        <v>978</v>
      </c>
      <c r="F115" s="1">
        <v>52.8</v>
      </c>
      <c r="G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0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Z115" s="1">
        <v>0</v>
      </c>
    </row>
    <row r="116" spans="1:26" x14ac:dyDescent="0.2">
      <c r="A116" s="1">
        <v>114</v>
      </c>
      <c r="B116" s="1" t="s">
        <v>1223</v>
      </c>
      <c r="C116" s="1" t="s">
        <v>1224</v>
      </c>
      <c r="E116" s="1" t="s">
        <v>1225</v>
      </c>
      <c r="F116" s="1">
        <v>35.299999999999997</v>
      </c>
      <c r="G116" s="1">
        <v>307</v>
      </c>
      <c r="H116" s="1">
        <v>384</v>
      </c>
      <c r="I116" s="1">
        <v>898</v>
      </c>
      <c r="J116" s="1">
        <v>0</v>
      </c>
      <c r="K116" s="1">
        <v>92</v>
      </c>
      <c r="L116" s="1">
        <v>200</v>
      </c>
      <c r="M116" s="1">
        <v>2500</v>
      </c>
      <c r="N116" s="1">
        <v>481</v>
      </c>
      <c r="O116" s="1">
        <v>481</v>
      </c>
      <c r="P116" s="1">
        <v>96</v>
      </c>
      <c r="Q116" s="1">
        <v>210</v>
      </c>
      <c r="R116" s="1">
        <v>376</v>
      </c>
      <c r="S116" s="1">
        <v>483</v>
      </c>
      <c r="T116" s="1">
        <v>292</v>
      </c>
      <c r="U116" s="1">
        <v>455</v>
      </c>
      <c r="V116" s="1">
        <v>304</v>
      </c>
      <c r="W116" s="1">
        <v>359</v>
      </c>
      <c r="X116" s="1">
        <v>7918</v>
      </c>
      <c r="Z116" s="1">
        <v>279523</v>
      </c>
    </row>
    <row r="117" spans="1:26" x14ac:dyDescent="0.2">
      <c r="A117" s="1">
        <v>115</v>
      </c>
      <c r="B117" s="1" t="s">
        <v>1226</v>
      </c>
      <c r="C117" s="1" t="s">
        <v>1227</v>
      </c>
      <c r="E117" s="1" t="s">
        <v>1225</v>
      </c>
      <c r="F117" s="1">
        <v>39.700000000000003</v>
      </c>
      <c r="G117" s="1">
        <v>65</v>
      </c>
      <c r="H117" s="1">
        <v>0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25</v>
      </c>
      <c r="Q117" s="1">
        <v>0</v>
      </c>
      <c r="R117" s="1">
        <v>0</v>
      </c>
      <c r="S117" s="1">
        <v>0</v>
      </c>
      <c r="T117" s="1">
        <v>91</v>
      </c>
      <c r="U117" s="1">
        <v>100</v>
      </c>
      <c r="V117" s="1">
        <v>1</v>
      </c>
      <c r="W117" s="1">
        <v>1</v>
      </c>
      <c r="X117" s="1">
        <v>283</v>
      </c>
      <c r="Z117" s="1">
        <v>11243</v>
      </c>
    </row>
    <row r="118" spans="1:26" x14ac:dyDescent="0.2">
      <c r="A118" s="1">
        <v>116</v>
      </c>
      <c r="B118" s="1" t="s">
        <v>1228</v>
      </c>
      <c r="C118" s="1" t="s">
        <v>1229</v>
      </c>
      <c r="E118" s="1" t="s">
        <v>997</v>
      </c>
      <c r="F118" s="1">
        <v>23</v>
      </c>
      <c r="G118" s="1">
        <v>0</v>
      </c>
      <c r="H118" s="1">
        <v>0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Z118" s="1">
        <v>0</v>
      </c>
    </row>
    <row r="119" spans="1:26" x14ac:dyDescent="0.2">
      <c r="A119" s="1">
        <v>117</v>
      </c>
      <c r="B119" s="1" t="s">
        <v>1230</v>
      </c>
      <c r="C119" s="1" t="s">
        <v>1231</v>
      </c>
      <c r="E119" s="1" t="s">
        <v>1232</v>
      </c>
      <c r="F119" s="1">
        <v>61.6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6</v>
      </c>
      <c r="X119" s="1">
        <v>6</v>
      </c>
      <c r="Z119" s="1">
        <v>370</v>
      </c>
    </row>
    <row r="120" spans="1:26" x14ac:dyDescent="0.2">
      <c r="A120" s="1">
        <v>118</v>
      </c>
      <c r="B120" s="1" t="s">
        <v>1233</v>
      </c>
      <c r="C120" s="1" t="s">
        <v>1234</v>
      </c>
      <c r="E120" s="1" t="s">
        <v>1035</v>
      </c>
      <c r="F120" s="1">
        <v>194.1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Z120" s="1">
        <v>0</v>
      </c>
    </row>
    <row r="121" spans="1:26" x14ac:dyDescent="0.2">
      <c r="A121" s="1">
        <v>119</v>
      </c>
      <c r="B121" s="1" t="s">
        <v>1235</v>
      </c>
      <c r="C121" s="1" t="s">
        <v>1236</v>
      </c>
      <c r="E121" s="1" t="s">
        <v>997</v>
      </c>
      <c r="F121" s="1">
        <v>88</v>
      </c>
      <c r="G121" s="1">
        <v>1</v>
      </c>
      <c r="H121" s="1">
        <v>0</v>
      </c>
      <c r="I121" s="1">
        <v>0</v>
      </c>
      <c r="J121" s="1">
        <v>9225</v>
      </c>
      <c r="K121" s="1">
        <v>0</v>
      </c>
      <c r="L121" s="1">
        <v>0</v>
      </c>
      <c r="M121" s="1">
        <v>25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9251</v>
      </c>
      <c r="Z121" s="1">
        <v>814116</v>
      </c>
    </row>
    <row r="122" spans="1:26" x14ac:dyDescent="0.2">
      <c r="A122" s="1">
        <v>120</v>
      </c>
      <c r="B122" s="1" t="s">
        <v>1237</v>
      </c>
      <c r="C122" s="1" t="s">
        <v>1238</v>
      </c>
      <c r="E122" s="1" t="s">
        <v>1212</v>
      </c>
      <c r="F122" s="1">
        <v>176</v>
      </c>
      <c r="G122" s="1">
        <v>0</v>
      </c>
      <c r="H122" s="1">
        <v>0</v>
      </c>
      <c r="I122" s="1">
        <v>0</v>
      </c>
      <c r="J122" s="1">
        <v>0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  <c r="Z122" s="1">
        <v>0</v>
      </c>
    </row>
    <row r="123" spans="1:26" x14ac:dyDescent="0.2">
      <c r="A123" s="1">
        <v>121</v>
      </c>
      <c r="B123" s="1" t="s">
        <v>1239</v>
      </c>
      <c r="C123" s="1" t="s">
        <v>1240</v>
      </c>
      <c r="E123" s="1" t="s">
        <v>1241</v>
      </c>
      <c r="F123" s="1">
        <v>44</v>
      </c>
      <c r="G123" s="1">
        <v>0</v>
      </c>
      <c r="H123" s="1">
        <v>0</v>
      </c>
      <c r="I123" s="1">
        <v>2</v>
      </c>
      <c r="J123" s="1">
        <v>0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12</v>
      </c>
      <c r="T123" s="1">
        <v>0</v>
      </c>
      <c r="U123" s="1">
        <v>0</v>
      </c>
      <c r="V123" s="1">
        <v>0</v>
      </c>
      <c r="W123" s="1">
        <v>0</v>
      </c>
      <c r="X123" s="1">
        <v>14</v>
      </c>
      <c r="Z123" s="1">
        <v>616</v>
      </c>
    </row>
    <row r="124" spans="1:26" x14ac:dyDescent="0.2">
      <c r="A124" s="1">
        <v>122</v>
      </c>
      <c r="B124" s="1" t="s">
        <v>1242</v>
      </c>
      <c r="C124" s="1" t="s">
        <v>1243</v>
      </c>
      <c r="E124" s="1" t="s">
        <v>1244</v>
      </c>
      <c r="F124" s="1">
        <v>26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  <c r="Z124" s="1">
        <v>0</v>
      </c>
    </row>
    <row r="125" spans="1:26" x14ac:dyDescent="0.2">
      <c r="A125" s="1">
        <v>123</v>
      </c>
      <c r="B125" s="1" t="s">
        <v>1245</v>
      </c>
      <c r="C125" s="1" t="s">
        <v>1246</v>
      </c>
      <c r="E125" s="1" t="s">
        <v>1244</v>
      </c>
      <c r="F125" s="1">
        <v>26.5</v>
      </c>
      <c r="G125" s="1">
        <v>128</v>
      </c>
      <c r="H125" s="1">
        <v>4</v>
      </c>
      <c r="I125" s="1">
        <v>234</v>
      </c>
      <c r="J125" s="1">
        <v>0</v>
      </c>
      <c r="K125" s="1">
        <v>148</v>
      </c>
      <c r="L125" s="1">
        <v>144</v>
      </c>
      <c r="M125" s="1">
        <v>1025</v>
      </c>
      <c r="N125" s="1">
        <v>158</v>
      </c>
      <c r="O125" s="1">
        <v>268</v>
      </c>
      <c r="P125" s="1">
        <v>108</v>
      </c>
      <c r="Q125" s="1">
        <v>222</v>
      </c>
      <c r="R125" s="1">
        <v>240</v>
      </c>
      <c r="S125" s="1">
        <v>240</v>
      </c>
      <c r="T125" s="1">
        <v>108</v>
      </c>
      <c r="U125" s="1">
        <v>204</v>
      </c>
      <c r="V125" s="1">
        <v>80</v>
      </c>
      <c r="W125" s="1">
        <v>289</v>
      </c>
      <c r="X125" s="1">
        <v>3600</v>
      </c>
      <c r="Z125" s="1">
        <v>95348</v>
      </c>
    </row>
    <row r="126" spans="1:26" x14ac:dyDescent="0.2">
      <c r="A126" s="1">
        <v>124</v>
      </c>
      <c r="B126" s="1" t="s">
        <v>1247</v>
      </c>
      <c r="C126" s="1" t="s">
        <v>1248</v>
      </c>
      <c r="E126" s="1" t="s">
        <v>1244</v>
      </c>
      <c r="F126" s="1">
        <v>19.8</v>
      </c>
      <c r="G126" s="1">
        <v>0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Z126" s="1">
        <v>0</v>
      </c>
    </row>
    <row r="127" spans="1:26" x14ac:dyDescent="0.2">
      <c r="A127" s="1">
        <v>125</v>
      </c>
      <c r="B127" s="1" t="s">
        <v>1249</v>
      </c>
      <c r="C127" s="1" t="s">
        <v>1250</v>
      </c>
      <c r="E127" s="1" t="s">
        <v>978</v>
      </c>
      <c r="F127" s="1">
        <v>39.6</v>
      </c>
      <c r="G127" s="1">
        <v>1</v>
      </c>
      <c r="H127" s="1">
        <v>0</v>
      </c>
      <c r="I127" s="1">
        <v>181</v>
      </c>
      <c r="J127" s="1">
        <v>59</v>
      </c>
      <c r="K127" s="1">
        <v>17</v>
      </c>
      <c r="L127" s="1">
        <v>1</v>
      </c>
      <c r="M127" s="1">
        <v>286</v>
      </c>
      <c r="N127" s="1">
        <v>82</v>
      </c>
      <c r="O127" s="1">
        <v>26</v>
      </c>
      <c r="P127" s="1">
        <v>162</v>
      </c>
      <c r="Q127" s="1">
        <v>337</v>
      </c>
      <c r="R127" s="1">
        <v>426</v>
      </c>
      <c r="S127" s="1">
        <v>233</v>
      </c>
      <c r="T127" s="1">
        <v>78</v>
      </c>
      <c r="U127" s="1">
        <v>192</v>
      </c>
      <c r="V127" s="1">
        <v>63</v>
      </c>
      <c r="W127" s="1">
        <v>20</v>
      </c>
      <c r="X127" s="1">
        <v>2164</v>
      </c>
      <c r="Z127" s="1">
        <v>85692</v>
      </c>
    </row>
    <row r="128" spans="1:26" x14ac:dyDescent="0.2">
      <c r="A128" s="1">
        <v>126</v>
      </c>
      <c r="B128" s="1" t="s">
        <v>1251</v>
      </c>
      <c r="C128" s="1" t="s">
        <v>1252</v>
      </c>
      <c r="E128" s="1" t="s">
        <v>978</v>
      </c>
      <c r="F128" s="1">
        <v>35.299999999999997</v>
      </c>
      <c r="G128" s="1">
        <v>0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Z128" s="1">
        <v>0</v>
      </c>
    </row>
    <row r="129" spans="1:26" x14ac:dyDescent="0.2">
      <c r="A129" s="1">
        <v>127</v>
      </c>
      <c r="B129" s="1" t="s">
        <v>1253</v>
      </c>
      <c r="C129" s="1" t="s">
        <v>1254</v>
      </c>
      <c r="E129" s="1" t="s">
        <v>997</v>
      </c>
      <c r="F129" s="1">
        <v>100</v>
      </c>
      <c r="G129" s="1">
        <v>0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Z129" s="1">
        <v>0</v>
      </c>
    </row>
    <row r="130" spans="1:26" x14ac:dyDescent="0.2">
      <c r="A130" s="1">
        <v>128</v>
      </c>
      <c r="B130" s="1" t="s">
        <v>1255</v>
      </c>
      <c r="C130" s="1" t="s">
        <v>1256</v>
      </c>
      <c r="E130" s="1" t="s">
        <v>1257</v>
      </c>
      <c r="F130" s="1">
        <v>155</v>
      </c>
      <c r="J130" s="1">
        <v>0</v>
      </c>
      <c r="X130" s="1">
        <v>0</v>
      </c>
      <c r="Z130" s="1">
        <v>0</v>
      </c>
    </row>
    <row r="131" spans="1:26" x14ac:dyDescent="0.2">
      <c r="A131" s="1">
        <v>129</v>
      </c>
      <c r="B131" s="1" t="s">
        <v>1258</v>
      </c>
      <c r="C131" s="1" t="s">
        <v>1256</v>
      </c>
      <c r="E131" s="1" t="s">
        <v>1257</v>
      </c>
      <c r="F131" s="1">
        <v>158.80000000000001</v>
      </c>
      <c r="G131" s="1">
        <v>0</v>
      </c>
      <c r="H131" s="1">
        <v>0</v>
      </c>
      <c r="I131" s="1">
        <v>0</v>
      </c>
      <c r="J131" s="1">
        <v>2</v>
      </c>
      <c r="K131" s="1">
        <v>1</v>
      </c>
      <c r="L131" s="1">
        <v>0</v>
      </c>
      <c r="M131" s="1">
        <v>0</v>
      </c>
      <c r="N131" s="1">
        <v>0</v>
      </c>
      <c r="O131" s="1">
        <v>20</v>
      </c>
      <c r="P131" s="1">
        <v>21</v>
      </c>
      <c r="Q131" s="1">
        <v>0</v>
      </c>
      <c r="R131" s="1">
        <v>1</v>
      </c>
      <c r="S131" s="1">
        <v>0</v>
      </c>
      <c r="T131" s="1">
        <v>19</v>
      </c>
      <c r="U131" s="1">
        <v>2</v>
      </c>
      <c r="V131" s="1">
        <v>0</v>
      </c>
      <c r="W131" s="1">
        <v>0</v>
      </c>
      <c r="X131" s="1">
        <v>66</v>
      </c>
      <c r="Z131" s="1">
        <v>10483</v>
      </c>
    </row>
    <row r="132" spans="1:26" x14ac:dyDescent="0.2">
      <c r="A132" s="1">
        <v>130</v>
      </c>
      <c r="B132" s="1" t="s">
        <v>1255</v>
      </c>
      <c r="C132" s="1" t="s">
        <v>1259</v>
      </c>
      <c r="E132" s="1" t="s">
        <v>1257</v>
      </c>
      <c r="F132" s="1">
        <v>155</v>
      </c>
      <c r="G132" s="1">
        <v>0</v>
      </c>
      <c r="H132" s="1">
        <v>0</v>
      </c>
      <c r="I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Z132" s="1">
        <v>0</v>
      </c>
    </row>
    <row r="133" spans="1:26" x14ac:dyDescent="0.2">
      <c r="A133" s="1">
        <v>131</v>
      </c>
      <c r="B133" s="1" t="s">
        <v>1260</v>
      </c>
      <c r="C133" s="1" t="s">
        <v>1261</v>
      </c>
      <c r="E133" s="1" t="s">
        <v>981</v>
      </c>
      <c r="F133" s="1">
        <v>162.30000000000001</v>
      </c>
      <c r="G133" s="1">
        <v>0</v>
      </c>
      <c r="H133" s="1">
        <v>0</v>
      </c>
      <c r="I133" s="1">
        <v>0</v>
      </c>
      <c r="J133" s="1">
        <v>0</v>
      </c>
      <c r="K133" s="1">
        <v>1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1</v>
      </c>
      <c r="Z133" s="1">
        <v>162</v>
      </c>
    </row>
    <row r="134" spans="1:26" x14ac:dyDescent="0.2">
      <c r="A134" s="1">
        <v>132</v>
      </c>
      <c r="B134" s="1" t="s">
        <v>1262</v>
      </c>
      <c r="C134" s="1" t="s">
        <v>1263</v>
      </c>
      <c r="E134" s="1" t="s">
        <v>981</v>
      </c>
      <c r="F134" s="1">
        <v>197.7</v>
      </c>
      <c r="G134" s="1">
        <v>2</v>
      </c>
      <c r="H134" s="1">
        <v>0</v>
      </c>
      <c r="I134" s="1">
        <v>224</v>
      </c>
      <c r="J134" s="1">
        <v>0</v>
      </c>
      <c r="K134" s="1">
        <v>216</v>
      </c>
      <c r="L134" s="1">
        <v>78</v>
      </c>
      <c r="M134" s="1">
        <v>330</v>
      </c>
      <c r="N134" s="1">
        <v>57</v>
      </c>
      <c r="O134" s="1">
        <v>75</v>
      </c>
      <c r="P134" s="1">
        <v>113</v>
      </c>
      <c r="Q134" s="1">
        <v>101</v>
      </c>
      <c r="R134" s="1">
        <v>93</v>
      </c>
      <c r="S134" s="1">
        <v>105</v>
      </c>
      <c r="T134" s="1">
        <v>152</v>
      </c>
      <c r="U134" s="1">
        <v>128</v>
      </c>
      <c r="V134" s="1">
        <v>99</v>
      </c>
      <c r="W134" s="1">
        <v>49</v>
      </c>
      <c r="X134" s="1">
        <v>1822</v>
      </c>
      <c r="Z134" s="1">
        <v>360148</v>
      </c>
    </row>
    <row r="135" spans="1:26" x14ac:dyDescent="0.2">
      <c r="A135" s="1">
        <v>133</v>
      </c>
      <c r="B135" s="1" t="s">
        <v>1264</v>
      </c>
      <c r="C135" s="1" t="s">
        <v>1265</v>
      </c>
      <c r="E135" s="1" t="s">
        <v>1266</v>
      </c>
      <c r="F135" s="1">
        <v>88</v>
      </c>
      <c r="G135" s="1">
        <v>0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Z135" s="1">
        <v>0</v>
      </c>
    </row>
    <row r="136" spans="1:26" x14ac:dyDescent="0.2">
      <c r="A136" s="1">
        <v>134</v>
      </c>
      <c r="B136" s="1" t="s">
        <v>1267</v>
      </c>
      <c r="C136" s="1" t="s">
        <v>1268</v>
      </c>
      <c r="E136" s="1" t="s">
        <v>1266</v>
      </c>
      <c r="F136" s="1">
        <v>80.8</v>
      </c>
      <c r="G136" s="1">
        <v>0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Z136" s="1">
        <v>0</v>
      </c>
    </row>
    <row r="137" spans="1:26" x14ac:dyDescent="0.2">
      <c r="A137" s="1">
        <v>135</v>
      </c>
      <c r="B137" s="1" t="s">
        <v>1269</v>
      </c>
      <c r="C137" s="1" t="s">
        <v>1270</v>
      </c>
      <c r="E137" s="1" t="s">
        <v>1271</v>
      </c>
      <c r="F137" s="1">
        <v>160</v>
      </c>
      <c r="G137" s="1">
        <v>0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Z137" s="1">
        <v>0</v>
      </c>
    </row>
    <row r="138" spans="1:26" x14ac:dyDescent="0.2">
      <c r="A138" s="1">
        <v>136</v>
      </c>
      <c r="B138" s="1" t="s">
        <v>1272</v>
      </c>
      <c r="C138" s="1" t="s">
        <v>1273</v>
      </c>
      <c r="E138" s="1" t="s">
        <v>990</v>
      </c>
      <c r="F138" s="1">
        <v>17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Z138" s="1">
        <v>0</v>
      </c>
    </row>
    <row r="139" spans="1:26" x14ac:dyDescent="0.2">
      <c r="A139" s="1">
        <v>137</v>
      </c>
      <c r="B139" s="1" t="s">
        <v>1274</v>
      </c>
      <c r="C139" s="1" t="s">
        <v>1275</v>
      </c>
      <c r="E139" s="1" t="s">
        <v>997</v>
      </c>
      <c r="F139" s="1">
        <v>100</v>
      </c>
      <c r="G139" s="1">
        <v>0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Z139" s="1">
        <v>0</v>
      </c>
    </row>
    <row r="140" spans="1:26" x14ac:dyDescent="0.2">
      <c r="A140" s="1">
        <v>138</v>
      </c>
      <c r="B140" s="1" t="s">
        <v>1276</v>
      </c>
      <c r="C140" s="1" t="s">
        <v>1277</v>
      </c>
      <c r="E140" s="1" t="s">
        <v>1045</v>
      </c>
      <c r="F140" s="1">
        <v>211.2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Z140" s="1">
        <v>0</v>
      </c>
    </row>
    <row r="141" spans="1:26" x14ac:dyDescent="0.2">
      <c r="A141" s="1">
        <v>139</v>
      </c>
      <c r="B141" s="1" t="s">
        <v>1278</v>
      </c>
      <c r="C141" s="1" t="s">
        <v>1279</v>
      </c>
      <c r="E141" s="1" t="s">
        <v>997</v>
      </c>
      <c r="F141" s="1">
        <v>200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Z141" s="1">
        <v>0</v>
      </c>
    </row>
    <row r="142" spans="1:26" x14ac:dyDescent="0.2">
      <c r="A142" s="1">
        <v>140</v>
      </c>
      <c r="B142" s="1" t="s">
        <v>1280</v>
      </c>
      <c r="C142" s="1" t="s">
        <v>1281</v>
      </c>
      <c r="E142" s="1" t="s">
        <v>978</v>
      </c>
      <c r="F142" s="1">
        <v>32</v>
      </c>
      <c r="G142" s="1">
        <v>0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Z142" s="1">
        <v>0</v>
      </c>
    </row>
    <row r="143" spans="1:26" x14ac:dyDescent="0.2">
      <c r="A143" s="1">
        <v>141</v>
      </c>
      <c r="B143" s="1" t="s">
        <v>1282</v>
      </c>
      <c r="C143" s="1" t="s">
        <v>1283</v>
      </c>
      <c r="E143" s="1" t="s">
        <v>1212</v>
      </c>
      <c r="F143" s="1">
        <v>27</v>
      </c>
      <c r="G143" s="1">
        <v>0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Z143" s="1">
        <v>0</v>
      </c>
    </row>
    <row r="144" spans="1:26" x14ac:dyDescent="0.2">
      <c r="A144" s="1">
        <v>142</v>
      </c>
      <c r="B144" s="1" t="s">
        <v>1284</v>
      </c>
      <c r="C144" s="1" t="s">
        <v>1285</v>
      </c>
      <c r="E144" s="1" t="s">
        <v>1066</v>
      </c>
      <c r="F144" s="1">
        <v>80</v>
      </c>
      <c r="G144" s="1">
        <v>0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Z144" s="1">
        <v>0</v>
      </c>
    </row>
    <row r="145" spans="1:26" x14ac:dyDescent="0.2">
      <c r="A145" s="1">
        <v>143</v>
      </c>
      <c r="B145" s="1" t="s">
        <v>1286</v>
      </c>
      <c r="C145" s="1" t="s">
        <v>1287</v>
      </c>
      <c r="E145" s="1" t="s">
        <v>997</v>
      </c>
      <c r="F145" s="1">
        <v>150</v>
      </c>
      <c r="G145" s="1">
        <v>0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Z145" s="1">
        <v>0</v>
      </c>
    </row>
    <row r="146" spans="1:26" x14ac:dyDescent="0.2">
      <c r="A146" s="1">
        <v>144</v>
      </c>
      <c r="B146" s="1" t="s">
        <v>1288</v>
      </c>
      <c r="C146" s="1" t="s">
        <v>1289</v>
      </c>
      <c r="E146" s="1" t="s">
        <v>1290</v>
      </c>
      <c r="F146" s="1">
        <v>455</v>
      </c>
      <c r="G146" s="1">
        <v>0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Z146" s="1">
        <v>0</v>
      </c>
    </row>
    <row r="147" spans="1:26" x14ac:dyDescent="0.2">
      <c r="A147" s="1">
        <v>145</v>
      </c>
      <c r="B147" s="1" t="s">
        <v>1291</v>
      </c>
      <c r="C147" s="1" t="s">
        <v>1292</v>
      </c>
      <c r="E147" s="1" t="s">
        <v>1293</v>
      </c>
      <c r="F147" s="1">
        <v>477.3</v>
      </c>
      <c r="G147" s="1">
        <v>0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Z147" s="1">
        <v>0</v>
      </c>
    </row>
    <row r="148" spans="1:26" x14ac:dyDescent="0.2">
      <c r="A148" s="1">
        <v>146</v>
      </c>
      <c r="B148" s="1" t="s">
        <v>1294</v>
      </c>
      <c r="C148" s="1" t="s">
        <v>1295</v>
      </c>
      <c r="E148" s="1" t="s">
        <v>997</v>
      </c>
      <c r="F148" s="1">
        <v>317.7</v>
      </c>
      <c r="G148" s="1">
        <v>0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Z148" s="1">
        <v>0</v>
      </c>
    </row>
    <row r="149" spans="1:26" x14ac:dyDescent="0.2">
      <c r="A149" s="1">
        <v>147</v>
      </c>
      <c r="B149" s="1" t="s">
        <v>1296</v>
      </c>
      <c r="C149" s="1" t="s">
        <v>1297</v>
      </c>
      <c r="E149" s="1" t="s">
        <v>1290</v>
      </c>
      <c r="F149" s="1">
        <v>477.4</v>
      </c>
      <c r="G149" s="1">
        <v>0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2</v>
      </c>
      <c r="X149" s="1">
        <v>2</v>
      </c>
      <c r="Z149" s="1">
        <v>955</v>
      </c>
    </row>
    <row r="150" spans="1:26" x14ac:dyDescent="0.2">
      <c r="A150" s="1">
        <v>148</v>
      </c>
      <c r="B150" s="1" t="s">
        <v>1298</v>
      </c>
      <c r="C150" s="1" t="s">
        <v>1299</v>
      </c>
      <c r="E150" s="1" t="s">
        <v>1244</v>
      </c>
      <c r="F150" s="1">
        <v>24.6</v>
      </c>
      <c r="G150" s="1">
        <v>0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Z150" s="1">
        <v>0</v>
      </c>
    </row>
    <row r="151" spans="1:26" x14ac:dyDescent="0.2">
      <c r="A151" s="1">
        <v>149</v>
      </c>
      <c r="B151" s="1" t="s">
        <v>1300</v>
      </c>
      <c r="C151" s="1" t="s">
        <v>1301</v>
      </c>
      <c r="E151" s="1" t="s">
        <v>978</v>
      </c>
      <c r="F151" s="1">
        <v>41.9</v>
      </c>
      <c r="G151" s="1">
        <v>0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Z151" s="1">
        <v>0</v>
      </c>
    </row>
    <row r="152" spans="1:26" x14ac:dyDescent="0.2">
      <c r="A152" s="1">
        <v>150</v>
      </c>
      <c r="B152" s="1" t="s">
        <v>1302</v>
      </c>
      <c r="C152" s="1" t="s">
        <v>1303</v>
      </c>
      <c r="E152" s="1" t="s">
        <v>997</v>
      </c>
      <c r="F152" s="1">
        <v>176</v>
      </c>
      <c r="G152" s="1">
        <v>0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Z152" s="1">
        <v>0</v>
      </c>
    </row>
    <row r="153" spans="1:26" x14ac:dyDescent="0.2">
      <c r="A153" s="1">
        <v>151</v>
      </c>
      <c r="B153" s="1" t="s">
        <v>1304</v>
      </c>
      <c r="C153" s="1" t="s">
        <v>1305</v>
      </c>
      <c r="E153" s="1" t="s">
        <v>1306</v>
      </c>
      <c r="F153" s="1">
        <v>317.8</v>
      </c>
      <c r="G153" s="1">
        <v>0</v>
      </c>
      <c r="H153" s="1">
        <v>0</v>
      </c>
      <c r="I153" s="1">
        <v>0</v>
      </c>
      <c r="J153" s="1">
        <v>30</v>
      </c>
      <c r="K153" s="1">
        <v>11</v>
      </c>
      <c r="L153" s="1">
        <v>2</v>
      </c>
      <c r="M153" s="1">
        <v>0</v>
      </c>
      <c r="N153" s="1">
        <v>0</v>
      </c>
      <c r="O153" s="1">
        <v>0</v>
      </c>
      <c r="P153" s="1">
        <v>34</v>
      </c>
      <c r="Q153" s="1">
        <v>7</v>
      </c>
      <c r="R153" s="1">
        <v>0</v>
      </c>
      <c r="S153" s="1">
        <v>0</v>
      </c>
      <c r="T153" s="1">
        <v>0</v>
      </c>
      <c r="U153" s="1">
        <v>3</v>
      </c>
      <c r="V153" s="1">
        <v>7</v>
      </c>
      <c r="W153" s="1">
        <v>4</v>
      </c>
      <c r="X153" s="1">
        <v>98</v>
      </c>
      <c r="Z153" s="1">
        <v>31141</v>
      </c>
    </row>
    <row r="154" spans="1:26" x14ac:dyDescent="0.2">
      <c r="A154" s="1">
        <v>152</v>
      </c>
      <c r="B154" s="1" t="s">
        <v>1307</v>
      </c>
      <c r="C154" s="1" t="s">
        <v>1308</v>
      </c>
      <c r="E154" s="1" t="s">
        <v>1309</v>
      </c>
      <c r="F154" s="1">
        <v>388.4</v>
      </c>
      <c r="G154" s="1">
        <v>242</v>
      </c>
      <c r="H154" s="1">
        <v>247</v>
      </c>
      <c r="I154" s="1">
        <v>283</v>
      </c>
      <c r="J154" s="1">
        <v>5</v>
      </c>
      <c r="K154" s="1">
        <v>341</v>
      </c>
      <c r="L154" s="1">
        <v>342</v>
      </c>
      <c r="M154" s="1">
        <v>1554</v>
      </c>
      <c r="N154" s="1">
        <v>397</v>
      </c>
      <c r="O154" s="1">
        <v>214</v>
      </c>
      <c r="P154" s="1">
        <v>194</v>
      </c>
      <c r="Q154" s="1">
        <v>332</v>
      </c>
      <c r="R154" s="1">
        <v>537</v>
      </c>
      <c r="S154" s="1">
        <v>286</v>
      </c>
      <c r="T154" s="1">
        <v>108</v>
      </c>
      <c r="U154" s="1">
        <v>310</v>
      </c>
      <c r="V154" s="1">
        <v>257</v>
      </c>
      <c r="W154" s="1">
        <v>294</v>
      </c>
      <c r="X154" s="1">
        <v>5943</v>
      </c>
      <c r="Z154" s="1">
        <v>2307949</v>
      </c>
    </row>
    <row r="155" spans="1:26" x14ac:dyDescent="0.2">
      <c r="A155" s="1">
        <v>153</v>
      </c>
      <c r="B155" s="1" t="s">
        <v>1310</v>
      </c>
      <c r="C155" s="1" t="s">
        <v>1311</v>
      </c>
      <c r="E155" s="1" t="s">
        <v>1312</v>
      </c>
      <c r="F155" s="1">
        <v>114.8</v>
      </c>
      <c r="G155" s="1">
        <v>0</v>
      </c>
      <c r="H155" s="1">
        <v>0</v>
      </c>
      <c r="I155" s="1">
        <v>0</v>
      </c>
      <c r="J155" s="1">
        <v>0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>
        <v>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  <c r="Z155" s="1">
        <v>0</v>
      </c>
    </row>
    <row r="156" spans="1:26" x14ac:dyDescent="0.2">
      <c r="A156" s="1">
        <v>154</v>
      </c>
      <c r="B156" s="1" t="s">
        <v>1313</v>
      </c>
      <c r="C156" s="1" t="s">
        <v>1314</v>
      </c>
      <c r="E156" s="1" t="s">
        <v>1315</v>
      </c>
      <c r="F156" s="1">
        <v>88</v>
      </c>
      <c r="G156" s="1">
        <v>0</v>
      </c>
      <c r="H156" s="1">
        <v>0</v>
      </c>
      <c r="I156" s="1">
        <v>0</v>
      </c>
      <c r="J156" s="1">
        <v>0</v>
      </c>
      <c r="K156" s="1">
        <v>0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>
        <v>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  <c r="Z156" s="1">
        <v>0</v>
      </c>
    </row>
    <row r="157" spans="1:26" x14ac:dyDescent="0.2">
      <c r="A157" s="1">
        <v>155</v>
      </c>
      <c r="B157" s="1" t="s">
        <v>1316</v>
      </c>
      <c r="C157" s="1" t="s">
        <v>1317</v>
      </c>
      <c r="E157" s="1" t="s">
        <v>1309</v>
      </c>
      <c r="F157" s="1">
        <v>211.9</v>
      </c>
      <c r="G157" s="1">
        <v>0</v>
      </c>
      <c r="H157" s="1">
        <v>0</v>
      </c>
      <c r="I157" s="1">
        <v>0</v>
      </c>
      <c r="J157" s="1">
        <v>0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  <c r="T157" s="1">
        <v>0</v>
      </c>
      <c r="U157" s="1">
        <v>0</v>
      </c>
      <c r="V157" s="1">
        <v>0</v>
      </c>
      <c r="W157" s="1">
        <v>5</v>
      </c>
      <c r="X157" s="1">
        <v>5</v>
      </c>
      <c r="Z157" s="1">
        <v>1059</v>
      </c>
    </row>
    <row r="158" spans="1:26" x14ac:dyDescent="0.2">
      <c r="A158" s="1">
        <v>156</v>
      </c>
      <c r="B158" s="1" t="s">
        <v>1318</v>
      </c>
      <c r="C158" s="1" t="s">
        <v>1319</v>
      </c>
      <c r="E158" s="1" t="s">
        <v>1169</v>
      </c>
      <c r="F158" s="1">
        <v>750</v>
      </c>
      <c r="G158" s="1">
        <v>0</v>
      </c>
      <c r="H158" s="1">
        <v>0</v>
      </c>
      <c r="I158" s="1">
        <v>0</v>
      </c>
      <c r="J158" s="1">
        <v>0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  <c r="Z158" s="1">
        <v>0</v>
      </c>
    </row>
    <row r="159" spans="1:26" x14ac:dyDescent="0.2">
      <c r="A159" s="1">
        <v>157</v>
      </c>
      <c r="B159" s="1" t="s">
        <v>1320</v>
      </c>
      <c r="C159" s="1" t="s">
        <v>1321</v>
      </c>
      <c r="E159" s="1" t="s">
        <v>1169</v>
      </c>
      <c r="F159" s="1">
        <v>196</v>
      </c>
      <c r="G159" s="1">
        <v>0</v>
      </c>
      <c r="H159" s="1">
        <v>0</v>
      </c>
      <c r="I159" s="1">
        <v>0</v>
      </c>
      <c r="J159" s="1">
        <v>0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  <c r="Z159" s="1">
        <v>0</v>
      </c>
    </row>
    <row r="160" spans="1:26" x14ac:dyDescent="0.2">
      <c r="A160" s="1">
        <v>158</v>
      </c>
      <c r="B160" s="1" t="s">
        <v>1322</v>
      </c>
      <c r="C160" s="1" t="s">
        <v>1323</v>
      </c>
      <c r="E160" s="1" t="s">
        <v>1315</v>
      </c>
      <c r="F160" s="1">
        <v>194.2</v>
      </c>
      <c r="G160" s="1">
        <v>0</v>
      </c>
      <c r="H160" s="1">
        <v>0</v>
      </c>
      <c r="I160" s="1">
        <v>0</v>
      </c>
      <c r="J160" s="1">
        <v>0</v>
      </c>
      <c r="K160" s="1">
        <v>1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  <c r="T160" s="1">
        <v>0</v>
      </c>
      <c r="U160" s="1">
        <v>0</v>
      </c>
      <c r="V160" s="1">
        <v>0</v>
      </c>
      <c r="W160" s="1">
        <v>3</v>
      </c>
      <c r="X160" s="1">
        <v>4</v>
      </c>
      <c r="Z160" s="1">
        <v>777</v>
      </c>
    </row>
    <row r="161" spans="1:26" x14ac:dyDescent="0.2">
      <c r="A161" s="1">
        <v>159</v>
      </c>
      <c r="B161" s="1" t="s">
        <v>1324</v>
      </c>
      <c r="C161" s="1" t="s">
        <v>1325</v>
      </c>
      <c r="E161" s="1" t="s">
        <v>1326</v>
      </c>
      <c r="F161" s="1">
        <v>114.8</v>
      </c>
      <c r="G161" s="1">
        <v>191</v>
      </c>
      <c r="H161" s="1">
        <v>238</v>
      </c>
      <c r="I161" s="1">
        <v>330</v>
      </c>
      <c r="J161" s="1">
        <v>25</v>
      </c>
      <c r="K161" s="1">
        <v>323</v>
      </c>
      <c r="L161" s="1">
        <v>263</v>
      </c>
      <c r="M161" s="1">
        <v>158</v>
      </c>
      <c r="N161" s="1">
        <v>108</v>
      </c>
      <c r="O161" s="1">
        <v>244</v>
      </c>
      <c r="P161" s="1">
        <v>155</v>
      </c>
      <c r="Q161" s="1">
        <v>1</v>
      </c>
      <c r="R161" s="1">
        <v>309</v>
      </c>
      <c r="S161" s="1">
        <v>179</v>
      </c>
      <c r="T161" s="1">
        <v>200</v>
      </c>
      <c r="U161" s="1">
        <v>194</v>
      </c>
      <c r="V161" s="1">
        <v>18</v>
      </c>
      <c r="W161" s="1">
        <v>96</v>
      </c>
      <c r="X161" s="1">
        <v>3032</v>
      </c>
      <c r="Z161" s="1">
        <v>347912</v>
      </c>
    </row>
    <row r="162" spans="1:26" x14ac:dyDescent="0.2">
      <c r="A162" s="1">
        <v>160</v>
      </c>
      <c r="B162" s="1" t="s">
        <v>1327</v>
      </c>
      <c r="C162" s="1" t="s">
        <v>1328</v>
      </c>
      <c r="E162" s="1" t="s">
        <v>1329</v>
      </c>
      <c r="F162" s="1">
        <v>172.1</v>
      </c>
      <c r="G162" s="1">
        <v>0</v>
      </c>
      <c r="H162" s="1">
        <v>0</v>
      </c>
      <c r="I162" s="1">
        <v>0</v>
      </c>
      <c r="J162" s="1">
        <v>0</v>
      </c>
      <c r="K162" s="1">
        <v>0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>
        <v>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  <c r="Z162" s="1">
        <v>0</v>
      </c>
    </row>
    <row r="163" spans="1:26" x14ac:dyDescent="0.2">
      <c r="A163" s="1">
        <v>161</v>
      </c>
      <c r="B163" s="1" t="s">
        <v>1330</v>
      </c>
      <c r="C163" s="1" t="s">
        <v>1331</v>
      </c>
      <c r="E163" s="1" t="s">
        <v>1198</v>
      </c>
      <c r="F163" s="1">
        <v>172.1</v>
      </c>
      <c r="G163" s="1">
        <v>282</v>
      </c>
      <c r="H163" s="1">
        <v>349</v>
      </c>
      <c r="I163" s="1">
        <v>935</v>
      </c>
      <c r="J163" s="1">
        <v>123</v>
      </c>
      <c r="K163" s="1">
        <v>230</v>
      </c>
      <c r="L163" s="1">
        <v>95</v>
      </c>
      <c r="M163" s="1">
        <v>1</v>
      </c>
      <c r="N163" s="1">
        <v>497</v>
      </c>
      <c r="O163" s="1">
        <v>279</v>
      </c>
      <c r="P163" s="1">
        <v>365</v>
      </c>
      <c r="Q163" s="1">
        <v>397</v>
      </c>
      <c r="R163" s="1">
        <v>456</v>
      </c>
      <c r="S163" s="1">
        <v>9</v>
      </c>
      <c r="T163" s="1">
        <v>213</v>
      </c>
      <c r="U163" s="1">
        <v>263</v>
      </c>
      <c r="V163" s="1">
        <v>200</v>
      </c>
      <c r="W163" s="1">
        <v>198</v>
      </c>
      <c r="X163" s="1">
        <v>4892</v>
      </c>
      <c r="Z163" s="1">
        <v>842069</v>
      </c>
    </row>
    <row r="164" spans="1:26" x14ac:dyDescent="0.2">
      <c r="A164" s="1">
        <v>162</v>
      </c>
      <c r="B164" s="1" t="s">
        <v>1332</v>
      </c>
      <c r="C164" s="1" t="s">
        <v>1333</v>
      </c>
      <c r="E164" s="1" t="s">
        <v>990</v>
      </c>
      <c r="F164" s="1">
        <v>23.5</v>
      </c>
      <c r="G164" s="1">
        <v>0</v>
      </c>
      <c r="H164" s="1">
        <v>0</v>
      </c>
      <c r="I164" s="1">
        <v>0</v>
      </c>
      <c r="J164" s="1">
        <v>0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>
        <v>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  <c r="Z164" s="1">
        <v>0</v>
      </c>
    </row>
    <row r="165" spans="1:26" x14ac:dyDescent="0.2">
      <c r="A165" s="1">
        <v>163</v>
      </c>
      <c r="B165" s="1" t="s">
        <v>1334</v>
      </c>
      <c r="C165" s="1" t="s">
        <v>1335</v>
      </c>
      <c r="E165" s="1" t="s">
        <v>990</v>
      </c>
      <c r="F165" s="1">
        <v>26.2</v>
      </c>
      <c r="G165" s="1">
        <v>0</v>
      </c>
      <c r="H165" s="1">
        <v>0</v>
      </c>
      <c r="I165" s="1">
        <v>0</v>
      </c>
      <c r="J165" s="1">
        <v>0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  <c r="Z165" s="1">
        <v>0</v>
      </c>
    </row>
    <row r="166" spans="1:26" x14ac:dyDescent="0.2">
      <c r="A166" s="1">
        <v>164</v>
      </c>
      <c r="B166" s="1" t="s">
        <v>1336</v>
      </c>
      <c r="C166" s="1" t="s">
        <v>1337</v>
      </c>
      <c r="E166" s="1" t="s">
        <v>997</v>
      </c>
      <c r="F166" s="1">
        <v>110</v>
      </c>
      <c r="G166" s="1">
        <v>0</v>
      </c>
      <c r="H166" s="1">
        <v>0</v>
      </c>
      <c r="I166" s="1">
        <v>0</v>
      </c>
      <c r="J166" s="1">
        <v>0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  <c r="Z166" s="1">
        <v>0</v>
      </c>
    </row>
    <row r="167" spans="1:26" x14ac:dyDescent="0.2">
      <c r="A167" s="1">
        <v>165</v>
      </c>
      <c r="B167" s="1" t="s">
        <v>1338</v>
      </c>
      <c r="C167" s="1" t="s">
        <v>1339</v>
      </c>
      <c r="E167" s="1" t="s">
        <v>997</v>
      </c>
      <c r="F167" s="1">
        <v>111.8</v>
      </c>
      <c r="G167" s="1">
        <v>0</v>
      </c>
      <c r="H167" s="1">
        <v>0</v>
      </c>
      <c r="I167" s="1">
        <v>0</v>
      </c>
      <c r="J167" s="1">
        <v>0</v>
      </c>
      <c r="K167" s="1">
        <v>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  <c r="Z167" s="1">
        <v>0</v>
      </c>
    </row>
    <row r="168" spans="1:26" x14ac:dyDescent="0.2">
      <c r="A168" s="1">
        <v>166</v>
      </c>
      <c r="B168" s="1" t="s">
        <v>1340</v>
      </c>
      <c r="C168" s="1" t="s">
        <v>1341</v>
      </c>
      <c r="E168" s="1" t="s">
        <v>1342</v>
      </c>
      <c r="F168" s="1">
        <v>82.5</v>
      </c>
      <c r="G168" s="1">
        <v>0</v>
      </c>
      <c r="H168" s="1">
        <v>3</v>
      </c>
      <c r="I168" s="1">
        <v>0</v>
      </c>
      <c r="J168" s="1">
        <v>0</v>
      </c>
      <c r="K168" s="1">
        <v>0</v>
      </c>
      <c r="L168" s="1">
        <v>1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S168" s="1">
        <v>0</v>
      </c>
      <c r="T168" s="1">
        <v>73</v>
      </c>
      <c r="U168" s="1">
        <v>3</v>
      </c>
      <c r="V168" s="1">
        <v>0</v>
      </c>
      <c r="W168" s="1">
        <v>6</v>
      </c>
      <c r="X168" s="1">
        <v>86</v>
      </c>
      <c r="Z168" s="1">
        <v>7095</v>
      </c>
    </row>
    <row r="169" spans="1:26" x14ac:dyDescent="0.2">
      <c r="A169" s="1">
        <v>167</v>
      </c>
      <c r="B169" s="1" t="s">
        <v>1343</v>
      </c>
      <c r="C169" s="1" t="s">
        <v>1344</v>
      </c>
      <c r="E169" s="1" t="s">
        <v>1002</v>
      </c>
      <c r="F169" s="1">
        <v>110</v>
      </c>
      <c r="G169" s="1">
        <v>2</v>
      </c>
      <c r="H169" s="1">
        <v>46</v>
      </c>
      <c r="I169" s="1">
        <v>29</v>
      </c>
      <c r="J169" s="1">
        <v>1</v>
      </c>
      <c r="K169" s="1">
        <v>77</v>
      </c>
      <c r="L169" s="1">
        <v>32</v>
      </c>
      <c r="M169" s="1">
        <v>2</v>
      </c>
      <c r="N169" s="1">
        <v>45</v>
      </c>
      <c r="O169" s="1">
        <v>40</v>
      </c>
      <c r="P169" s="1">
        <v>47</v>
      </c>
      <c r="Q169" s="1">
        <v>73</v>
      </c>
      <c r="R169" s="1">
        <v>75</v>
      </c>
      <c r="S169" s="1">
        <v>45</v>
      </c>
      <c r="T169" s="1">
        <v>57</v>
      </c>
      <c r="U169" s="1">
        <v>15</v>
      </c>
      <c r="V169" s="1">
        <v>9</v>
      </c>
      <c r="W169" s="1">
        <v>22</v>
      </c>
      <c r="X169" s="1">
        <v>617</v>
      </c>
      <c r="Z169" s="1">
        <v>67872</v>
      </c>
    </row>
    <row r="170" spans="1:26" x14ac:dyDescent="0.2">
      <c r="A170" s="1">
        <v>168</v>
      </c>
      <c r="B170" s="1" t="s">
        <v>1345</v>
      </c>
      <c r="C170" s="1" t="s">
        <v>1346</v>
      </c>
      <c r="E170" s="1" t="s">
        <v>1002</v>
      </c>
      <c r="F170" s="1">
        <v>176.5</v>
      </c>
      <c r="G170" s="1">
        <v>44</v>
      </c>
      <c r="H170" s="1">
        <v>79</v>
      </c>
      <c r="I170" s="1">
        <v>39</v>
      </c>
      <c r="J170" s="1">
        <v>1</v>
      </c>
      <c r="K170" s="1">
        <v>48</v>
      </c>
      <c r="L170" s="1">
        <v>92</v>
      </c>
      <c r="M170" s="1">
        <v>480</v>
      </c>
      <c r="N170" s="1">
        <v>105</v>
      </c>
      <c r="O170" s="1">
        <v>81</v>
      </c>
      <c r="P170" s="1">
        <v>37</v>
      </c>
      <c r="Q170" s="1">
        <v>30</v>
      </c>
      <c r="R170" s="1">
        <v>50</v>
      </c>
      <c r="S170" s="1">
        <v>77</v>
      </c>
      <c r="T170" s="1">
        <v>130</v>
      </c>
      <c r="U170" s="1">
        <v>46</v>
      </c>
      <c r="V170" s="1">
        <v>74</v>
      </c>
      <c r="W170" s="1">
        <v>75</v>
      </c>
      <c r="X170" s="1">
        <v>1488</v>
      </c>
      <c r="Z170" s="1">
        <v>262561</v>
      </c>
    </row>
    <row r="171" spans="1:26" x14ac:dyDescent="0.2">
      <c r="A171" s="1">
        <v>169</v>
      </c>
      <c r="B171" s="1" t="s">
        <v>1347</v>
      </c>
      <c r="C171" s="1" t="s">
        <v>1348</v>
      </c>
      <c r="E171" s="1" t="s">
        <v>1002</v>
      </c>
      <c r="F171" s="1">
        <v>220</v>
      </c>
      <c r="G171" s="1">
        <v>0</v>
      </c>
      <c r="H171" s="1">
        <v>0</v>
      </c>
      <c r="I171" s="1">
        <v>0</v>
      </c>
      <c r="J171" s="1">
        <v>0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  <c r="Z171" s="1">
        <v>0</v>
      </c>
    </row>
    <row r="172" spans="1:26" x14ac:dyDescent="0.2">
      <c r="A172" s="1">
        <v>170</v>
      </c>
      <c r="B172" s="1" t="s">
        <v>1349</v>
      </c>
      <c r="C172" s="1" t="s">
        <v>1350</v>
      </c>
      <c r="E172" s="1" t="s">
        <v>1351</v>
      </c>
      <c r="F172" s="1">
        <v>158.4</v>
      </c>
      <c r="G172" s="1">
        <v>0</v>
      </c>
      <c r="H172" s="1">
        <v>0</v>
      </c>
      <c r="I172" s="1">
        <v>0</v>
      </c>
      <c r="J172" s="1">
        <v>0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  <c r="Z172" s="1">
        <v>0</v>
      </c>
    </row>
    <row r="173" spans="1:26" x14ac:dyDescent="0.2">
      <c r="A173" s="1">
        <v>171</v>
      </c>
      <c r="B173" s="1" t="s">
        <v>1352</v>
      </c>
      <c r="C173" s="1" t="s">
        <v>1353</v>
      </c>
      <c r="E173" s="1" t="s">
        <v>990</v>
      </c>
      <c r="F173" s="1">
        <v>26</v>
      </c>
      <c r="G173" s="1">
        <v>0</v>
      </c>
      <c r="H173" s="1">
        <v>0</v>
      </c>
      <c r="I173" s="1">
        <v>0</v>
      </c>
      <c r="J173" s="1">
        <v>0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  <c r="Z173" s="1">
        <v>0</v>
      </c>
    </row>
    <row r="174" spans="1:26" x14ac:dyDescent="0.2">
      <c r="A174" s="1">
        <v>172</v>
      </c>
      <c r="B174" s="1" t="s">
        <v>1354</v>
      </c>
      <c r="C174" s="1" t="s">
        <v>1355</v>
      </c>
      <c r="E174" s="1" t="s">
        <v>997</v>
      </c>
      <c r="F174" s="1">
        <v>264</v>
      </c>
      <c r="G174" s="1">
        <v>2</v>
      </c>
      <c r="H174" s="1">
        <v>0</v>
      </c>
      <c r="I174" s="1">
        <v>0</v>
      </c>
      <c r="J174" s="1">
        <v>1</v>
      </c>
      <c r="K174" s="1">
        <v>0</v>
      </c>
      <c r="L174" s="1">
        <v>0</v>
      </c>
      <c r="M174" s="1">
        <v>2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5</v>
      </c>
      <c r="Z174" s="1">
        <v>1320</v>
      </c>
    </row>
    <row r="175" spans="1:26" x14ac:dyDescent="0.2">
      <c r="A175" s="1">
        <v>173</v>
      </c>
      <c r="B175" s="1" t="s">
        <v>1356</v>
      </c>
      <c r="C175" s="1" t="s">
        <v>1357</v>
      </c>
      <c r="E175" s="1" t="s">
        <v>997</v>
      </c>
      <c r="F175" s="1">
        <v>264</v>
      </c>
      <c r="G175" s="1">
        <v>0</v>
      </c>
      <c r="H175" s="1">
        <v>0</v>
      </c>
      <c r="I175" s="1">
        <v>0</v>
      </c>
      <c r="J175" s="1">
        <v>0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  <c r="Z175" s="1">
        <v>0</v>
      </c>
    </row>
    <row r="176" spans="1:26" x14ac:dyDescent="0.2">
      <c r="A176" s="1">
        <v>174</v>
      </c>
      <c r="B176" s="1" t="s">
        <v>1358</v>
      </c>
      <c r="C176" s="1" t="s">
        <v>1359</v>
      </c>
      <c r="E176" s="1" t="s">
        <v>1045</v>
      </c>
      <c r="F176" s="1">
        <v>211.2</v>
      </c>
      <c r="G176" s="1">
        <v>0</v>
      </c>
      <c r="H176" s="1">
        <v>2</v>
      </c>
      <c r="I176" s="1">
        <v>20</v>
      </c>
      <c r="J176" s="1">
        <v>21</v>
      </c>
      <c r="K176" s="1">
        <v>4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>
        <v>52</v>
      </c>
      <c r="W176" s="1">
        <v>1</v>
      </c>
      <c r="X176" s="1">
        <v>100</v>
      </c>
      <c r="Z176" s="1">
        <v>21121</v>
      </c>
    </row>
    <row r="177" spans="1:26" x14ac:dyDescent="0.2">
      <c r="A177" s="1">
        <v>175</v>
      </c>
      <c r="B177" s="1" t="s">
        <v>1360</v>
      </c>
      <c r="C177" s="1" t="s">
        <v>1361</v>
      </c>
      <c r="E177" s="1" t="s">
        <v>1002</v>
      </c>
      <c r="F177" s="1">
        <v>352.9</v>
      </c>
      <c r="G177" s="1">
        <v>89</v>
      </c>
      <c r="H177" s="1">
        <v>81</v>
      </c>
      <c r="I177" s="1">
        <v>96</v>
      </c>
      <c r="J177" s="1">
        <v>1</v>
      </c>
      <c r="K177" s="1">
        <v>135</v>
      </c>
      <c r="L177" s="1">
        <v>66</v>
      </c>
      <c r="M177" s="1">
        <v>717</v>
      </c>
      <c r="N177" s="1">
        <v>81</v>
      </c>
      <c r="O177" s="1">
        <v>264</v>
      </c>
      <c r="P177" s="1">
        <v>86</v>
      </c>
      <c r="Q177" s="1">
        <v>172</v>
      </c>
      <c r="R177" s="1">
        <v>281</v>
      </c>
      <c r="S177" s="1">
        <v>108</v>
      </c>
      <c r="T177" s="1">
        <v>48</v>
      </c>
      <c r="U177" s="1">
        <v>94</v>
      </c>
      <c r="V177" s="1">
        <v>73</v>
      </c>
      <c r="W177" s="1">
        <v>162</v>
      </c>
      <c r="X177" s="1">
        <v>2554</v>
      </c>
      <c r="Z177" s="1">
        <v>901318</v>
      </c>
    </row>
    <row r="178" spans="1:26" x14ac:dyDescent="0.2">
      <c r="A178" s="1">
        <v>176</v>
      </c>
      <c r="B178" s="1" t="s">
        <v>1362</v>
      </c>
      <c r="C178" s="1" t="s">
        <v>1363</v>
      </c>
      <c r="E178" s="1" t="s">
        <v>1364</v>
      </c>
      <c r="F178" s="1">
        <v>397.1</v>
      </c>
      <c r="G178" s="1">
        <v>0</v>
      </c>
      <c r="H178" s="1">
        <v>0</v>
      </c>
      <c r="I178" s="1">
        <v>0</v>
      </c>
      <c r="J178" s="1">
        <v>1</v>
      </c>
      <c r="K178" s="1">
        <v>0</v>
      </c>
      <c r="L178" s="1">
        <v>0</v>
      </c>
      <c r="M178" s="1">
        <v>0</v>
      </c>
      <c r="N178" s="1">
        <v>2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1</v>
      </c>
      <c r="V178" s="1">
        <v>1</v>
      </c>
      <c r="W178" s="1">
        <v>12</v>
      </c>
      <c r="X178" s="1">
        <v>17</v>
      </c>
      <c r="Z178" s="1">
        <v>6751</v>
      </c>
    </row>
    <row r="179" spans="1:26" x14ac:dyDescent="0.2">
      <c r="A179" s="1">
        <v>177</v>
      </c>
      <c r="B179" s="1" t="s">
        <v>1365</v>
      </c>
      <c r="C179" s="1" t="s">
        <v>1366</v>
      </c>
      <c r="E179" s="1" t="s">
        <v>1309</v>
      </c>
      <c r="F179" s="1">
        <v>317.7</v>
      </c>
      <c r="G179" s="1">
        <v>0</v>
      </c>
      <c r="H179" s="1">
        <v>0</v>
      </c>
      <c r="I179" s="1">
        <v>0</v>
      </c>
      <c r="J179" s="1">
        <v>0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  <c r="Z179" s="1">
        <v>0</v>
      </c>
    </row>
    <row r="180" spans="1:26" x14ac:dyDescent="0.2">
      <c r="A180" s="1">
        <v>178</v>
      </c>
      <c r="B180" s="1" t="s">
        <v>1367</v>
      </c>
      <c r="C180" s="1" t="s">
        <v>1368</v>
      </c>
      <c r="E180" s="1" t="s">
        <v>1369</v>
      </c>
      <c r="F180" s="1">
        <v>235</v>
      </c>
      <c r="G180" s="1">
        <v>0</v>
      </c>
      <c r="H180" s="1">
        <v>0</v>
      </c>
      <c r="I180" s="1">
        <v>0</v>
      </c>
      <c r="J180" s="1">
        <v>0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  <c r="Z180" s="1">
        <v>0</v>
      </c>
    </row>
    <row r="181" spans="1:26" x14ac:dyDescent="0.2">
      <c r="A181" s="1">
        <v>179</v>
      </c>
      <c r="B181" s="1" t="s">
        <v>1370</v>
      </c>
      <c r="C181" s="1" t="s">
        <v>1371</v>
      </c>
      <c r="E181" s="1" t="s">
        <v>1372</v>
      </c>
      <c r="F181" s="1">
        <v>353</v>
      </c>
      <c r="G181" s="1">
        <v>0</v>
      </c>
      <c r="H181" s="1">
        <v>0</v>
      </c>
      <c r="I181" s="1">
        <v>0</v>
      </c>
      <c r="J181" s="1">
        <v>0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>
        <v>0</v>
      </c>
      <c r="W181" s="1">
        <v>3</v>
      </c>
      <c r="X181" s="1">
        <v>3</v>
      </c>
      <c r="Z181" s="1">
        <v>1059</v>
      </c>
    </row>
    <row r="182" spans="1:26" x14ac:dyDescent="0.2">
      <c r="A182" s="1">
        <v>180</v>
      </c>
      <c r="B182" s="1" t="s">
        <v>1373</v>
      </c>
      <c r="C182" s="1" t="s">
        <v>1374</v>
      </c>
      <c r="E182" s="1" t="s">
        <v>1309</v>
      </c>
      <c r="F182" s="1">
        <v>317.7</v>
      </c>
      <c r="G182" s="1">
        <v>35</v>
      </c>
      <c r="H182" s="1">
        <v>205</v>
      </c>
      <c r="I182" s="1">
        <v>190</v>
      </c>
      <c r="J182" s="1">
        <v>9</v>
      </c>
      <c r="K182" s="1">
        <v>127</v>
      </c>
      <c r="L182" s="1">
        <v>77</v>
      </c>
      <c r="M182" s="1">
        <v>192</v>
      </c>
      <c r="N182" s="1">
        <v>161</v>
      </c>
      <c r="O182" s="1">
        <v>182</v>
      </c>
      <c r="P182" s="1">
        <v>98</v>
      </c>
      <c r="Q182" s="1">
        <v>70</v>
      </c>
      <c r="R182" s="1">
        <v>156</v>
      </c>
      <c r="S182" s="1">
        <v>45</v>
      </c>
      <c r="T182" s="1">
        <v>30</v>
      </c>
      <c r="U182" s="1">
        <v>176</v>
      </c>
      <c r="V182" s="1">
        <v>165</v>
      </c>
      <c r="W182" s="1">
        <v>41</v>
      </c>
      <c r="X182" s="1">
        <v>1959</v>
      </c>
      <c r="Z182" s="1">
        <v>622436</v>
      </c>
    </row>
    <row r="183" spans="1:26" x14ac:dyDescent="0.2">
      <c r="A183" s="1">
        <v>181</v>
      </c>
      <c r="B183" s="1" t="s">
        <v>1375</v>
      </c>
      <c r="C183" s="1" t="s">
        <v>1376</v>
      </c>
      <c r="E183" s="1" t="s">
        <v>1377</v>
      </c>
      <c r="F183" s="1">
        <v>343.2</v>
      </c>
      <c r="G183" s="1">
        <v>0</v>
      </c>
      <c r="H183" s="1">
        <v>0</v>
      </c>
      <c r="I183" s="1">
        <v>0</v>
      </c>
      <c r="J183" s="1">
        <v>0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>
        <v>0</v>
      </c>
      <c r="S183" s="1">
        <v>0</v>
      </c>
      <c r="T183" s="1">
        <v>0</v>
      </c>
      <c r="U183" s="1">
        <v>1</v>
      </c>
      <c r="V183" s="1">
        <v>0</v>
      </c>
      <c r="W183" s="1">
        <v>1</v>
      </c>
      <c r="X183" s="1">
        <v>2</v>
      </c>
      <c r="Z183" s="1">
        <v>686</v>
      </c>
    </row>
    <row r="184" spans="1:26" x14ac:dyDescent="0.2">
      <c r="A184" s="1">
        <v>182</v>
      </c>
      <c r="B184" s="1" t="s">
        <v>1378</v>
      </c>
      <c r="C184" s="1" t="s">
        <v>1379</v>
      </c>
      <c r="E184" s="1" t="s">
        <v>978</v>
      </c>
      <c r="F184" s="1">
        <v>55</v>
      </c>
      <c r="G184" s="1">
        <v>3</v>
      </c>
      <c r="H184" s="1">
        <v>0</v>
      </c>
      <c r="I184" s="1">
        <v>1</v>
      </c>
      <c r="J184" s="1">
        <v>0</v>
      </c>
      <c r="K184" s="1">
        <v>0</v>
      </c>
      <c r="L184" s="1">
        <v>0</v>
      </c>
      <c r="M184" s="1">
        <v>0</v>
      </c>
      <c r="N184" s="1">
        <v>4</v>
      </c>
      <c r="O184" s="1">
        <v>1</v>
      </c>
      <c r="P184" s="1">
        <v>8</v>
      </c>
      <c r="Q184" s="1">
        <v>0</v>
      </c>
      <c r="R184" s="1">
        <v>6</v>
      </c>
      <c r="S184" s="1">
        <v>0</v>
      </c>
      <c r="T184" s="1">
        <v>0</v>
      </c>
      <c r="U184" s="1">
        <v>3</v>
      </c>
      <c r="V184" s="1">
        <v>4</v>
      </c>
      <c r="W184" s="1">
        <v>1</v>
      </c>
      <c r="X184" s="1">
        <v>31</v>
      </c>
      <c r="Z184" s="1">
        <v>1705</v>
      </c>
    </row>
    <row r="185" spans="1:26" x14ac:dyDescent="0.2">
      <c r="A185" s="1">
        <v>183</v>
      </c>
      <c r="B185" s="1" t="s">
        <v>1380</v>
      </c>
      <c r="C185" s="1" t="s">
        <v>1381</v>
      </c>
      <c r="E185" s="1" t="s">
        <v>1382</v>
      </c>
      <c r="F185" s="1">
        <v>211.2</v>
      </c>
      <c r="G185" s="1">
        <v>317</v>
      </c>
      <c r="H185" s="1">
        <v>1344</v>
      </c>
      <c r="I185" s="1">
        <v>1147</v>
      </c>
      <c r="K185" s="1">
        <v>947</v>
      </c>
      <c r="L185" s="1">
        <v>837</v>
      </c>
      <c r="M185" s="1">
        <v>4036</v>
      </c>
      <c r="N185" s="1">
        <v>1198</v>
      </c>
      <c r="O185" s="1">
        <v>1433</v>
      </c>
      <c r="P185" s="1">
        <v>431</v>
      </c>
      <c r="Q185" s="1">
        <v>601</v>
      </c>
      <c r="R185" s="1">
        <v>1067</v>
      </c>
      <c r="S185" s="1">
        <v>1374</v>
      </c>
      <c r="T185" s="1">
        <v>670</v>
      </c>
      <c r="U185" s="1">
        <v>794</v>
      </c>
      <c r="V185" s="1">
        <v>830</v>
      </c>
      <c r="W185" s="1">
        <v>684</v>
      </c>
      <c r="X185" s="1">
        <v>17710</v>
      </c>
      <c r="Z185" s="1">
        <v>3740598</v>
      </c>
    </row>
    <row r="186" spans="1:26" x14ac:dyDescent="0.2">
      <c r="A186" s="1">
        <v>184</v>
      </c>
      <c r="B186" s="1" t="s">
        <v>1383</v>
      </c>
      <c r="C186" s="1" t="s">
        <v>1384</v>
      </c>
      <c r="E186" s="1" t="s">
        <v>1385</v>
      </c>
      <c r="F186" s="1">
        <v>5000</v>
      </c>
      <c r="G186" s="1">
        <v>0</v>
      </c>
      <c r="H186" s="1">
        <v>0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  <c r="Z186" s="1">
        <v>0</v>
      </c>
    </row>
    <row r="187" spans="1:26" x14ac:dyDescent="0.2">
      <c r="A187" s="1">
        <v>185</v>
      </c>
      <c r="B187" s="1" t="s">
        <v>1386</v>
      </c>
      <c r="C187" s="1" t="s">
        <v>1387</v>
      </c>
      <c r="E187" s="1" t="s">
        <v>1388</v>
      </c>
      <c r="F187" s="1">
        <v>116.2</v>
      </c>
      <c r="G187" s="1">
        <v>4079</v>
      </c>
      <c r="H187" s="1">
        <v>14564</v>
      </c>
      <c r="I187" s="1">
        <v>11169</v>
      </c>
      <c r="K187" s="1">
        <v>5717</v>
      </c>
      <c r="L187" s="1">
        <v>13570</v>
      </c>
      <c r="M187" s="1">
        <v>21877</v>
      </c>
      <c r="N187" s="1">
        <v>10043</v>
      </c>
      <c r="O187" s="1">
        <v>8349</v>
      </c>
      <c r="P187" s="1">
        <v>3766</v>
      </c>
      <c r="Q187" s="1">
        <v>3643</v>
      </c>
      <c r="R187" s="1">
        <v>8871</v>
      </c>
      <c r="S187" s="1">
        <v>10922</v>
      </c>
      <c r="T187" s="1">
        <v>4275</v>
      </c>
      <c r="U187" s="1">
        <v>3677</v>
      </c>
      <c r="V187" s="1">
        <v>5272</v>
      </c>
      <c r="W187" s="1">
        <v>8547</v>
      </c>
      <c r="X187" s="1">
        <v>138341</v>
      </c>
      <c r="Z187" s="1">
        <v>16070532</v>
      </c>
    </row>
    <row r="188" spans="1:26" x14ac:dyDescent="0.2">
      <c r="A188" s="1">
        <v>186</v>
      </c>
      <c r="B188" s="1" t="s">
        <v>1389</v>
      </c>
      <c r="C188" s="1" t="s">
        <v>1390</v>
      </c>
      <c r="E188" s="1" t="s">
        <v>1391</v>
      </c>
      <c r="F188" s="1">
        <v>132</v>
      </c>
      <c r="G188" s="1">
        <v>155</v>
      </c>
      <c r="H188" s="1">
        <v>294</v>
      </c>
      <c r="I188" s="1">
        <v>208</v>
      </c>
      <c r="J188" s="1">
        <v>560</v>
      </c>
      <c r="K188" s="1">
        <v>128</v>
      </c>
      <c r="L188" s="1">
        <v>245</v>
      </c>
      <c r="M188" s="1">
        <v>1000</v>
      </c>
      <c r="N188" s="1">
        <v>228</v>
      </c>
      <c r="O188" s="1">
        <v>176</v>
      </c>
      <c r="P188" s="1">
        <v>95</v>
      </c>
      <c r="Q188" s="1">
        <v>127</v>
      </c>
      <c r="R188" s="1">
        <v>284</v>
      </c>
      <c r="S188" s="1">
        <v>208</v>
      </c>
      <c r="T188" s="1">
        <v>112</v>
      </c>
      <c r="U188" s="1">
        <v>119</v>
      </c>
      <c r="V188" s="1">
        <v>147</v>
      </c>
      <c r="W188" s="1">
        <v>294</v>
      </c>
      <c r="X188" s="1">
        <v>4380</v>
      </c>
      <c r="Z188" s="1">
        <v>578180</v>
      </c>
    </row>
    <row r="189" spans="1:26" x14ac:dyDescent="0.2">
      <c r="A189" s="1">
        <v>187</v>
      </c>
      <c r="B189" s="1" t="s">
        <v>1380</v>
      </c>
      <c r="C189" s="1" t="s">
        <v>1392</v>
      </c>
      <c r="E189" s="1" t="s">
        <v>1382</v>
      </c>
      <c r="F189" s="1">
        <v>211.2</v>
      </c>
      <c r="J189" s="1">
        <v>0</v>
      </c>
      <c r="X189" s="1">
        <v>0</v>
      </c>
      <c r="Z189" s="1">
        <v>0</v>
      </c>
    </row>
    <row r="190" spans="1:26" x14ac:dyDescent="0.2">
      <c r="A190" s="1">
        <v>188</v>
      </c>
      <c r="B190" s="1" t="s">
        <v>1386</v>
      </c>
      <c r="C190" s="1" t="s">
        <v>1393</v>
      </c>
      <c r="E190" s="1" t="s">
        <v>1388</v>
      </c>
      <c r="F190" s="1">
        <v>116.2</v>
      </c>
      <c r="J190" s="1">
        <v>88020</v>
      </c>
      <c r="X190" s="1">
        <v>88020</v>
      </c>
      <c r="Z190" s="1">
        <v>10224938</v>
      </c>
    </row>
    <row r="191" spans="1:26" x14ac:dyDescent="0.2">
      <c r="A191" s="1">
        <v>189</v>
      </c>
      <c r="B191" s="1" t="s">
        <v>1394</v>
      </c>
      <c r="C191" s="1" t="s">
        <v>1395</v>
      </c>
      <c r="E191" s="1" t="s">
        <v>1002</v>
      </c>
      <c r="F191" s="1">
        <v>176.5</v>
      </c>
      <c r="G191" s="1">
        <v>167</v>
      </c>
      <c r="H191" s="1">
        <v>519</v>
      </c>
      <c r="I191" s="1">
        <v>206</v>
      </c>
      <c r="J191" s="1">
        <v>0</v>
      </c>
      <c r="K191" s="1">
        <v>344</v>
      </c>
      <c r="L191" s="1">
        <v>327</v>
      </c>
      <c r="M191" s="1">
        <v>3814</v>
      </c>
      <c r="N191" s="1">
        <v>299</v>
      </c>
      <c r="O191" s="1">
        <v>310</v>
      </c>
      <c r="P191" s="1">
        <v>371</v>
      </c>
      <c r="Q191" s="1">
        <v>176</v>
      </c>
      <c r="R191" s="1">
        <v>446</v>
      </c>
      <c r="S191" s="1">
        <v>204</v>
      </c>
      <c r="T191" s="1">
        <v>238</v>
      </c>
      <c r="U191" s="1">
        <v>206</v>
      </c>
      <c r="V191" s="1">
        <v>332</v>
      </c>
      <c r="W191" s="1">
        <v>359</v>
      </c>
      <c r="X191" s="1">
        <v>8318</v>
      </c>
      <c r="Z191" s="1">
        <v>1467729</v>
      </c>
    </row>
    <row r="192" spans="1:26" x14ac:dyDescent="0.2">
      <c r="A192" s="1">
        <v>190</v>
      </c>
      <c r="B192" s="1" t="s">
        <v>1396</v>
      </c>
      <c r="C192" s="1" t="s">
        <v>1397</v>
      </c>
      <c r="E192" s="1" t="s">
        <v>978</v>
      </c>
      <c r="F192" s="1">
        <v>44.1</v>
      </c>
      <c r="G192" s="1">
        <v>3</v>
      </c>
      <c r="H192" s="1">
        <v>0</v>
      </c>
      <c r="I192" s="1">
        <v>0</v>
      </c>
      <c r="J192" s="1">
        <v>2</v>
      </c>
      <c r="K192" s="1">
        <v>135</v>
      </c>
      <c r="L192" s="1">
        <v>216</v>
      </c>
      <c r="M192" s="1">
        <v>0</v>
      </c>
      <c r="N192" s="1">
        <v>7</v>
      </c>
      <c r="O192" s="1">
        <v>85</v>
      </c>
      <c r="P192" s="1">
        <v>119</v>
      </c>
      <c r="Q192" s="1">
        <v>84</v>
      </c>
      <c r="R192" s="1">
        <v>43</v>
      </c>
      <c r="S192" s="1">
        <v>0</v>
      </c>
      <c r="T192" s="1">
        <v>10</v>
      </c>
      <c r="U192" s="1">
        <v>8</v>
      </c>
      <c r="V192" s="1">
        <v>35</v>
      </c>
      <c r="W192" s="1">
        <v>0</v>
      </c>
      <c r="X192" s="1">
        <v>747</v>
      </c>
      <c r="Z192" s="1">
        <v>32966</v>
      </c>
    </row>
    <row r="193" spans="1:26" x14ac:dyDescent="0.2">
      <c r="A193" s="1">
        <v>191</v>
      </c>
      <c r="B193" s="1" t="s">
        <v>1398</v>
      </c>
      <c r="C193" s="1" t="s">
        <v>1399</v>
      </c>
      <c r="E193" s="1" t="s">
        <v>1400</v>
      </c>
      <c r="F193" s="1">
        <v>88</v>
      </c>
      <c r="G193" s="1">
        <v>0</v>
      </c>
      <c r="H193" s="1">
        <v>24</v>
      </c>
      <c r="I193" s="1">
        <v>1</v>
      </c>
      <c r="J193" s="1">
        <v>0</v>
      </c>
      <c r="K193" s="1">
        <v>12</v>
      </c>
      <c r="L193" s="1">
        <v>0</v>
      </c>
      <c r="M193" s="1">
        <v>0</v>
      </c>
      <c r="N193" s="1">
        <v>0</v>
      </c>
      <c r="O193" s="1">
        <v>0</v>
      </c>
      <c r="P193" s="1">
        <v>30</v>
      </c>
      <c r="Q193" s="1">
        <v>1</v>
      </c>
      <c r="R193" s="1">
        <v>49</v>
      </c>
      <c r="S193" s="1">
        <v>0</v>
      </c>
      <c r="T193" s="1">
        <v>0</v>
      </c>
      <c r="U193" s="1">
        <v>0</v>
      </c>
      <c r="V193" s="1">
        <v>0</v>
      </c>
      <c r="W193" s="1">
        <v>1</v>
      </c>
      <c r="X193" s="1">
        <v>118</v>
      </c>
      <c r="Z193" s="1">
        <v>10384</v>
      </c>
    </row>
    <row r="194" spans="1:26" x14ac:dyDescent="0.2">
      <c r="A194" s="1">
        <v>192</v>
      </c>
      <c r="B194" s="1" t="s">
        <v>1401</v>
      </c>
      <c r="C194" s="1" t="s">
        <v>1402</v>
      </c>
      <c r="E194" s="1" t="s">
        <v>1403</v>
      </c>
      <c r="F194" s="1">
        <v>75</v>
      </c>
      <c r="G194" s="1">
        <v>0</v>
      </c>
      <c r="H194" s="1">
        <v>0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Z194" s="1">
        <v>0</v>
      </c>
    </row>
    <row r="195" spans="1:26" x14ac:dyDescent="0.2">
      <c r="A195" s="1">
        <v>193</v>
      </c>
      <c r="B195" s="1" t="s">
        <v>1404</v>
      </c>
      <c r="C195" s="1" t="s">
        <v>1405</v>
      </c>
      <c r="E195" s="1" t="s">
        <v>1403</v>
      </c>
      <c r="F195" s="1">
        <v>154.5</v>
      </c>
      <c r="G195" s="1">
        <v>121</v>
      </c>
      <c r="H195" s="1">
        <v>126</v>
      </c>
      <c r="I195" s="1">
        <v>32</v>
      </c>
      <c r="J195" s="1">
        <v>0</v>
      </c>
      <c r="K195" s="1">
        <v>171</v>
      </c>
      <c r="L195" s="1">
        <v>330</v>
      </c>
      <c r="M195" s="1">
        <v>1016</v>
      </c>
      <c r="N195" s="1">
        <v>134</v>
      </c>
      <c r="O195" s="1">
        <v>83</v>
      </c>
      <c r="P195" s="1">
        <v>96</v>
      </c>
      <c r="Q195" s="1">
        <v>99</v>
      </c>
      <c r="R195" s="1">
        <v>57</v>
      </c>
      <c r="S195" s="1">
        <v>70</v>
      </c>
      <c r="T195" s="1">
        <v>107</v>
      </c>
      <c r="U195" s="1">
        <v>130</v>
      </c>
      <c r="V195" s="1">
        <v>78</v>
      </c>
      <c r="W195" s="1">
        <v>99</v>
      </c>
      <c r="X195" s="1">
        <v>2749</v>
      </c>
      <c r="Z195" s="1">
        <v>424716</v>
      </c>
    </row>
    <row r="196" spans="1:26" x14ac:dyDescent="0.2">
      <c r="A196" s="1">
        <v>194</v>
      </c>
      <c r="B196" s="1" t="s">
        <v>1406</v>
      </c>
      <c r="C196" s="1" t="s">
        <v>1407</v>
      </c>
      <c r="E196" s="1" t="s">
        <v>1403</v>
      </c>
      <c r="F196" s="1">
        <v>264.8</v>
      </c>
      <c r="G196" s="1">
        <v>44</v>
      </c>
      <c r="H196" s="1">
        <v>68</v>
      </c>
      <c r="I196" s="1">
        <v>129</v>
      </c>
      <c r="J196" s="1">
        <v>0</v>
      </c>
      <c r="K196" s="1">
        <v>184</v>
      </c>
      <c r="L196" s="1">
        <v>266</v>
      </c>
      <c r="M196" s="1">
        <v>225</v>
      </c>
      <c r="N196" s="1">
        <v>64</v>
      </c>
      <c r="O196" s="1">
        <v>54</v>
      </c>
      <c r="P196" s="1">
        <v>76</v>
      </c>
      <c r="Q196" s="1">
        <v>147</v>
      </c>
      <c r="R196" s="1">
        <v>19</v>
      </c>
      <c r="S196" s="1">
        <v>54</v>
      </c>
      <c r="T196" s="1">
        <v>138</v>
      </c>
      <c r="U196" s="1">
        <v>146</v>
      </c>
      <c r="V196" s="1">
        <v>15</v>
      </c>
      <c r="W196" s="1">
        <v>127</v>
      </c>
      <c r="X196" s="1">
        <v>1756</v>
      </c>
      <c r="Z196" s="1">
        <v>465002</v>
      </c>
    </row>
    <row r="197" spans="1:26" x14ac:dyDescent="0.2">
      <c r="A197" s="1">
        <v>195</v>
      </c>
      <c r="B197" s="1" t="s">
        <v>1408</v>
      </c>
      <c r="C197" s="1" t="s">
        <v>1409</v>
      </c>
      <c r="E197" s="1" t="s">
        <v>1087</v>
      </c>
      <c r="F197" s="1">
        <v>211</v>
      </c>
      <c r="G197" s="1">
        <v>0</v>
      </c>
      <c r="H197" s="1">
        <v>0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Z197" s="1">
        <v>0</v>
      </c>
    </row>
    <row r="198" spans="1:26" x14ac:dyDescent="0.2">
      <c r="A198" s="1">
        <v>196</v>
      </c>
      <c r="B198" s="1" t="s">
        <v>1410</v>
      </c>
      <c r="C198" s="1" t="s">
        <v>1411</v>
      </c>
      <c r="E198" s="1" t="s">
        <v>1412</v>
      </c>
      <c r="F198" s="1">
        <v>79</v>
      </c>
      <c r="G198" s="1">
        <v>0</v>
      </c>
      <c r="H198" s="1">
        <v>0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Z198" s="1">
        <v>0</v>
      </c>
    </row>
    <row r="199" spans="1:26" x14ac:dyDescent="0.2">
      <c r="A199" s="1">
        <v>197</v>
      </c>
      <c r="B199" s="1" t="s">
        <v>1413</v>
      </c>
      <c r="C199" s="1" t="s">
        <v>1414</v>
      </c>
      <c r="E199" s="1" t="s">
        <v>1087</v>
      </c>
      <c r="F199" s="1">
        <v>211.2</v>
      </c>
      <c r="G199" s="1">
        <v>1</v>
      </c>
      <c r="H199" s="1">
        <v>84</v>
      </c>
      <c r="I199" s="1">
        <v>10</v>
      </c>
      <c r="J199" s="1">
        <v>18</v>
      </c>
      <c r="K199" s="1">
        <v>209</v>
      </c>
      <c r="L199" s="1">
        <v>77</v>
      </c>
      <c r="M199" s="1">
        <v>48</v>
      </c>
      <c r="N199" s="1">
        <v>3</v>
      </c>
      <c r="O199" s="1">
        <v>113</v>
      </c>
      <c r="P199" s="1">
        <v>30</v>
      </c>
      <c r="Q199" s="1">
        <v>0</v>
      </c>
      <c r="R199" s="1">
        <v>6</v>
      </c>
      <c r="S199" s="1">
        <v>0</v>
      </c>
      <c r="T199" s="1">
        <v>70</v>
      </c>
      <c r="U199" s="1">
        <v>222</v>
      </c>
      <c r="V199" s="1">
        <v>243</v>
      </c>
      <c r="W199" s="1">
        <v>108</v>
      </c>
      <c r="X199" s="1">
        <v>1242</v>
      </c>
      <c r="Z199" s="1">
        <v>262328</v>
      </c>
    </row>
    <row r="200" spans="1:26" x14ac:dyDescent="0.2">
      <c r="A200" s="1">
        <v>198</v>
      </c>
      <c r="B200" s="1" t="s">
        <v>1415</v>
      </c>
      <c r="C200" s="1" t="s">
        <v>1416</v>
      </c>
      <c r="E200" s="1" t="s">
        <v>1417</v>
      </c>
      <c r="F200" s="1">
        <v>70</v>
      </c>
      <c r="G200" s="1">
        <v>0</v>
      </c>
      <c r="H200" s="1">
        <v>0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Z200" s="1">
        <v>0</v>
      </c>
    </row>
    <row r="201" spans="1:26" x14ac:dyDescent="0.2">
      <c r="A201" s="1">
        <v>199</v>
      </c>
      <c r="B201" s="1" t="s">
        <v>1418</v>
      </c>
      <c r="C201" s="1" t="s">
        <v>1419</v>
      </c>
      <c r="E201" s="1" t="s">
        <v>1420</v>
      </c>
      <c r="F201" s="1">
        <v>128</v>
      </c>
      <c r="G201" s="1">
        <v>0</v>
      </c>
      <c r="H201" s="1">
        <v>0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Z201" s="1">
        <v>0</v>
      </c>
    </row>
    <row r="202" spans="1:26" x14ac:dyDescent="0.2">
      <c r="A202" s="1">
        <v>200</v>
      </c>
      <c r="B202" s="1" t="s">
        <v>1421</v>
      </c>
      <c r="C202" s="1" t="s">
        <v>1422</v>
      </c>
      <c r="E202" s="1" t="s">
        <v>978</v>
      </c>
      <c r="F202" s="1">
        <v>70.599999999999994</v>
      </c>
      <c r="G202" s="1">
        <v>47</v>
      </c>
      <c r="H202" s="1">
        <v>142</v>
      </c>
      <c r="I202" s="1">
        <v>49</v>
      </c>
      <c r="J202" s="1">
        <v>5</v>
      </c>
      <c r="K202" s="1">
        <v>6</v>
      </c>
      <c r="L202" s="1">
        <v>8</v>
      </c>
      <c r="M202" s="1">
        <v>0</v>
      </c>
      <c r="N202" s="1">
        <v>2</v>
      </c>
      <c r="O202" s="1">
        <v>11</v>
      </c>
      <c r="P202" s="1">
        <v>97</v>
      </c>
      <c r="Q202" s="1">
        <v>0</v>
      </c>
      <c r="R202" s="1">
        <v>148</v>
      </c>
      <c r="S202" s="1">
        <v>7</v>
      </c>
      <c r="T202" s="1">
        <v>89</v>
      </c>
      <c r="U202" s="1">
        <v>120</v>
      </c>
      <c r="V202" s="1">
        <v>19</v>
      </c>
      <c r="W202" s="1">
        <v>9</v>
      </c>
      <c r="X202" s="1">
        <v>759</v>
      </c>
      <c r="Z202" s="1">
        <v>53598</v>
      </c>
    </row>
    <row r="203" spans="1:26" x14ac:dyDescent="0.2">
      <c r="A203" s="1">
        <v>201</v>
      </c>
      <c r="B203" s="1" t="s">
        <v>1423</v>
      </c>
      <c r="C203" s="1" t="s">
        <v>1424</v>
      </c>
      <c r="E203" s="1" t="s">
        <v>1212</v>
      </c>
      <c r="F203" s="1">
        <v>128</v>
      </c>
      <c r="G203" s="1">
        <v>12</v>
      </c>
      <c r="H203" s="1">
        <v>0</v>
      </c>
      <c r="I203" s="1">
        <v>3</v>
      </c>
      <c r="J203" s="1">
        <v>1</v>
      </c>
      <c r="K203" s="1">
        <v>10</v>
      </c>
      <c r="L203" s="1">
        <v>2</v>
      </c>
      <c r="M203" s="1">
        <v>0</v>
      </c>
      <c r="N203" s="1">
        <v>5</v>
      </c>
      <c r="O203" s="1">
        <v>6</v>
      </c>
      <c r="P203" s="1">
        <v>16</v>
      </c>
      <c r="Q203" s="1">
        <v>3</v>
      </c>
      <c r="R203" s="1">
        <v>5</v>
      </c>
      <c r="S203" s="1">
        <v>2</v>
      </c>
      <c r="T203" s="1">
        <v>0</v>
      </c>
      <c r="U203" s="1">
        <v>12</v>
      </c>
      <c r="V203" s="1">
        <v>17</v>
      </c>
      <c r="W203" s="1">
        <v>29</v>
      </c>
      <c r="X203" s="1">
        <v>123</v>
      </c>
      <c r="Z203" s="1">
        <v>15744</v>
      </c>
    </row>
    <row r="204" spans="1:26" x14ac:dyDescent="0.2">
      <c r="A204" s="1">
        <v>202</v>
      </c>
      <c r="B204" s="1" t="s">
        <v>1425</v>
      </c>
      <c r="C204" s="1" t="s">
        <v>1426</v>
      </c>
      <c r="E204" s="1" t="s">
        <v>997</v>
      </c>
      <c r="F204" s="1">
        <v>45</v>
      </c>
      <c r="G204" s="1">
        <v>0</v>
      </c>
      <c r="H204" s="1">
        <v>0</v>
      </c>
      <c r="I204" s="1">
        <v>0</v>
      </c>
      <c r="J204" s="1">
        <v>0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  <c r="Z204" s="1">
        <v>0</v>
      </c>
    </row>
    <row r="205" spans="1:26" x14ac:dyDescent="0.2">
      <c r="A205" s="1">
        <v>203</v>
      </c>
      <c r="B205" s="1" t="s">
        <v>1427</v>
      </c>
      <c r="C205" s="1" t="s">
        <v>1428</v>
      </c>
      <c r="E205" s="1" t="s">
        <v>1429</v>
      </c>
      <c r="F205" s="1">
        <v>88</v>
      </c>
      <c r="G205" s="1">
        <v>0</v>
      </c>
      <c r="H205" s="1">
        <v>0</v>
      </c>
      <c r="I205" s="1">
        <v>0</v>
      </c>
      <c r="J205" s="1">
        <v>0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  <c r="Z205" s="1">
        <v>0</v>
      </c>
    </row>
    <row r="206" spans="1:26" x14ac:dyDescent="0.2">
      <c r="A206" s="1">
        <v>204</v>
      </c>
      <c r="B206" s="1" t="s">
        <v>1430</v>
      </c>
      <c r="C206" s="1" t="s">
        <v>1431</v>
      </c>
      <c r="E206" s="1" t="s">
        <v>1212</v>
      </c>
      <c r="F206" s="1">
        <v>37.6</v>
      </c>
      <c r="G206" s="1">
        <v>0</v>
      </c>
      <c r="H206" s="1">
        <v>0</v>
      </c>
      <c r="I206" s="1">
        <v>0</v>
      </c>
      <c r="J206" s="1">
        <v>0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  <c r="Z206" s="1">
        <v>0</v>
      </c>
    </row>
    <row r="207" spans="1:26" x14ac:dyDescent="0.2">
      <c r="A207" s="1">
        <v>205</v>
      </c>
      <c r="B207" s="1" t="s">
        <v>1432</v>
      </c>
      <c r="C207" s="1" t="s">
        <v>1433</v>
      </c>
      <c r="E207" s="1" t="s">
        <v>1434</v>
      </c>
      <c r="F207" s="1">
        <v>19</v>
      </c>
      <c r="G207" s="1">
        <v>0</v>
      </c>
      <c r="H207" s="1">
        <v>0</v>
      </c>
      <c r="I207" s="1">
        <v>0</v>
      </c>
      <c r="J207" s="1">
        <v>0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  <c r="Z207" s="1">
        <v>0</v>
      </c>
    </row>
    <row r="208" spans="1:26" x14ac:dyDescent="0.2">
      <c r="A208" s="1">
        <v>206</v>
      </c>
      <c r="B208" s="1" t="s">
        <v>1435</v>
      </c>
      <c r="C208" s="1" t="s">
        <v>1436</v>
      </c>
      <c r="E208" s="1" t="s">
        <v>997</v>
      </c>
      <c r="F208" s="1">
        <v>167.2</v>
      </c>
      <c r="G208" s="1">
        <v>31</v>
      </c>
      <c r="H208" s="1">
        <v>138</v>
      </c>
      <c r="I208" s="1">
        <v>35</v>
      </c>
      <c r="J208" s="1">
        <v>10</v>
      </c>
      <c r="K208" s="1">
        <v>45</v>
      </c>
      <c r="L208" s="1">
        <v>84</v>
      </c>
      <c r="M208" s="1">
        <v>169</v>
      </c>
      <c r="N208" s="1">
        <v>3</v>
      </c>
      <c r="O208" s="1">
        <v>82</v>
      </c>
      <c r="P208" s="1">
        <v>74</v>
      </c>
      <c r="Q208" s="1">
        <v>55</v>
      </c>
      <c r="R208" s="1">
        <v>43</v>
      </c>
      <c r="S208" s="1">
        <v>0</v>
      </c>
      <c r="T208" s="1">
        <v>88</v>
      </c>
      <c r="U208" s="1">
        <v>8</v>
      </c>
      <c r="V208" s="1">
        <v>36</v>
      </c>
      <c r="W208" s="1">
        <v>134</v>
      </c>
      <c r="X208" s="1">
        <v>1035</v>
      </c>
      <c r="Z208" s="1">
        <v>173065</v>
      </c>
    </row>
    <row r="209" spans="1:26" x14ac:dyDescent="0.2">
      <c r="A209" s="1">
        <v>207</v>
      </c>
      <c r="B209" s="1" t="s">
        <v>1437</v>
      </c>
      <c r="C209" s="1" t="s">
        <v>1436</v>
      </c>
      <c r="E209" s="1" t="s">
        <v>1002</v>
      </c>
      <c r="F209" s="1">
        <v>57.2</v>
      </c>
      <c r="G209" s="1">
        <v>0</v>
      </c>
      <c r="H209" s="1">
        <v>0</v>
      </c>
      <c r="I209" s="1">
        <v>0</v>
      </c>
      <c r="J209" s="1">
        <v>0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  <c r="Z209" s="1">
        <v>0</v>
      </c>
    </row>
    <row r="210" spans="1:26" x14ac:dyDescent="0.2">
      <c r="A210" s="1">
        <v>208</v>
      </c>
      <c r="B210" s="1" t="s">
        <v>1898</v>
      </c>
      <c r="C210" s="1" t="s">
        <v>1439</v>
      </c>
      <c r="E210" s="1" t="s">
        <v>1899</v>
      </c>
      <c r="F210" s="1">
        <v>167.2</v>
      </c>
      <c r="G210" s="1">
        <v>0</v>
      </c>
      <c r="H210" s="1">
        <v>0</v>
      </c>
      <c r="I210" s="1">
        <v>0</v>
      </c>
      <c r="J210" s="1">
        <v>0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  <c r="Z210" s="1">
        <v>0</v>
      </c>
    </row>
    <row r="211" spans="1:26" x14ac:dyDescent="0.2">
      <c r="A211" s="1">
        <v>209</v>
      </c>
      <c r="B211" s="1" t="s">
        <v>1438</v>
      </c>
      <c r="C211" s="1" t="s">
        <v>1439</v>
      </c>
      <c r="E211" s="1" t="s">
        <v>1042</v>
      </c>
      <c r="F211" s="1">
        <v>57.2</v>
      </c>
      <c r="G211" s="1">
        <v>0</v>
      </c>
      <c r="H211" s="1">
        <v>0</v>
      </c>
      <c r="I211" s="1">
        <v>0</v>
      </c>
      <c r="J211" s="1">
        <v>0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  <c r="Z211" s="1">
        <v>0</v>
      </c>
    </row>
    <row r="212" spans="1:26" x14ac:dyDescent="0.2">
      <c r="A212" s="1">
        <v>210</v>
      </c>
      <c r="B212" s="1" t="s">
        <v>1440</v>
      </c>
      <c r="C212" s="1" t="s">
        <v>1441</v>
      </c>
      <c r="E212" s="1" t="s">
        <v>1442</v>
      </c>
      <c r="F212" s="1">
        <v>79.400000000000006</v>
      </c>
      <c r="G212" s="1">
        <v>0</v>
      </c>
      <c r="H212" s="1">
        <v>0</v>
      </c>
      <c r="I212" s="1">
        <v>0</v>
      </c>
      <c r="J212" s="1">
        <v>0</v>
      </c>
      <c r="K212" s="1">
        <v>0</v>
      </c>
      <c r="L212" s="1">
        <v>0</v>
      </c>
      <c r="M212" s="1">
        <v>0</v>
      </c>
      <c r="N212" s="1">
        <v>11</v>
      </c>
      <c r="O212" s="1">
        <v>0</v>
      </c>
      <c r="P212" s="1">
        <v>7</v>
      </c>
      <c r="Q212" s="1">
        <v>5</v>
      </c>
      <c r="R212" s="1">
        <v>0</v>
      </c>
      <c r="S212" s="1">
        <v>0</v>
      </c>
      <c r="T212" s="1">
        <v>0</v>
      </c>
      <c r="U212" s="1">
        <v>0</v>
      </c>
      <c r="V212" s="1">
        <v>1</v>
      </c>
      <c r="W212" s="1">
        <v>30</v>
      </c>
      <c r="X212" s="1">
        <v>54</v>
      </c>
      <c r="Z212" s="1">
        <v>4290</v>
      </c>
    </row>
    <row r="213" spans="1:26" x14ac:dyDescent="0.2">
      <c r="A213" s="1">
        <v>211</v>
      </c>
      <c r="B213" s="1" t="s">
        <v>1443</v>
      </c>
      <c r="C213" s="1" t="s">
        <v>1444</v>
      </c>
      <c r="E213" s="1" t="s">
        <v>1445</v>
      </c>
      <c r="F213" s="1">
        <v>58</v>
      </c>
      <c r="G213" s="1">
        <v>0</v>
      </c>
      <c r="H213" s="1">
        <v>0</v>
      </c>
      <c r="I213" s="1">
        <v>0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  <c r="Z213" s="1">
        <v>0</v>
      </c>
    </row>
    <row r="214" spans="1:26" x14ac:dyDescent="0.2">
      <c r="A214" s="1">
        <v>212</v>
      </c>
      <c r="B214" s="1" t="s">
        <v>1446</v>
      </c>
      <c r="C214" s="1" t="s">
        <v>1447</v>
      </c>
      <c r="E214" s="1" t="s">
        <v>1169</v>
      </c>
      <c r="F214" s="1">
        <v>264.8</v>
      </c>
      <c r="G214" s="1">
        <v>0</v>
      </c>
      <c r="H214" s="1">
        <v>0</v>
      </c>
      <c r="I214" s="1">
        <v>0</v>
      </c>
      <c r="J214" s="1">
        <v>0</v>
      </c>
      <c r="K214" s="1">
        <v>0</v>
      </c>
      <c r="L214" s="1">
        <v>0</v>
      </c>
      <c r="M214" s="1">
        <v>4</v>
      </c>
      <c r="N214" s="1">
        <v>0</v>
      </c>
      <c r="O214" s="1">
        <v>0</v>
      </c>
      <c r="P214" s="1">
        <v>20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24</v>
      </c>
      <c r="Z214" s="1">
        <v>6355</v>
      </c>
    </row>
    <row r="215" spans="1:26" x14ac:dyDescent="0.2">
      <c r="A215" s="1">
        <v>213</v>
      </c>
      <c r="B215" s="1" t="s">
        <v>1448</v>
      </c>
      <c r="C215" s="1" t="s">
        <v>1449</v>
      </c>
      <c r="E215" s="1" t="s">
        <v>1244</v>
      </c>
      <c r="F215" s="1">
        <v>13</v>
      </c>
      <c r="G215" s="1">
        <v>0</v>
      </c>
      <c r="H215" s="1">
        <v>0</v>
      </c>
      <c r="I215" s="1">
        <v>0</v>
      </c>
      <c r="J215" s="1">
        <v>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  <c r="Z215" s="1">
        <v>0</v>
      </c>
    </row>
    <row r="216" spans="1:26" x14ac:dyDescent="0.2">
      <c r="A216" s="1">
        <v>214</v>
      </c>
      <c r="B216" s="1" t="s">
        <v>1450</v>
      </c>
      <c r="C216" s="1" t="s">
        <v>1451</v>
      </c>
      <c r="E216" s="1" t="s">
        <v>1087</v>
      </c>
      <c r="F216" s="1">
        <v>39</v>
      </c>
      <c r="G216" s="1">
        <v>0</v>
      </c>
      <c r="H216" s="1">
        <v>0</v>
      </c>
      <c r="I216" s="1">
        <v>0</v>
      </c>
      <c r="J216" s="1">
        <v>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  <c r="Z216" s="1">
        <v>0</v>
      </c>
    </row>
    <row r="217" spans="1:26" x14ac:dyDescent="0.2">
      <c r="A217" s="1">
        <v>215</v>
      </c>
      <c r="B217" s="1" t="s">
        <v>1452</v>
      </c>
      <c r="C217" s="1" t="s">
        <v>1453</v>
      </c>
      <c r="E217" s="1" t="s">
        <v>1454</v>
      </c>
      <c r="F217" s="1">
        <v>110.3</v>
      </c>
      <c r="G217" s="1">
        <v>0</v>
      </c>
      <c r="H217" s="1">
        <v>0</v>
      </c>
      <c r="I217" s="1">
        <v>0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  <c r="Z217" s="1">
        <v>0</v>
      </c>
    </row>
    <row r="218" spans="1:26" x14ac:dyDescent="0.2">
      <c r="A218" s="1">
        <v>216</v>
      </c>
      <c r="B218" s="1" t="s">
        <v>1455</v>
      </c>
      <c r="C218" s="1" t="s">
        <v>1453</v>
      </c>
      <c r="E218" s="1" t="s">
        <v>1035</v>
      </c>
      <c r="F218" s="1">
        <v>210</v>
      </c>
      <c r="G218" s="1">
        <v>0</v>
      </c>
      <c r="H218" s="1">
        <v>0</v>
      </c>
      <c r="I218" s="1">
        <v>0</v>
      </c>
      <c r="J218" s="1">
        <v>0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  <c r="Z218" s="1">
        <v>0</v>
      </c>
    </row>
    <row r="219" spans="1:26" x14ac:dyDescent="0.2">
      <c r="A219" s="1">
        <v>217</v>
      </c>
      <c r="B219" s="1" t="s">
        <v>1456</v>
      </c>
      <c r="C219" s="1" t="s">
        <v>1457</v>
      </c>
      <c r="E219" s="1" t="s">
        <v>1087</v>
      </c>
      <c r="F219" s="1">
        <v>211.2</v>
      </c>
      <c r="G219" s="1">
        <v>180</v>
      </c>
      <c r="H219" s="1">
        <v>208</v>
      </c>
      <c r="I219" s="1">
        <v>293</v>
      </c>
      <c r="J219" s="1">
        <v>0</v>
      </c>
      <c r="K219" s="1">
        <v>228</v>
      </c>
      <c r="L219" s="1">
        <v>229</v>
      </c>
      <c r="M219" s="1">
        <v>2026</v>
      </c>
      <c r="N219" s="1">
        <v>295</v>
      </c>
      <c r="O219" s="1">
        <v>165</v>
      </c>
      <c r="P219" s="1">
        <v>346</v>
      </c>
      <c r="Q219" s="1">
        <v>237</v>
      </c>
      <c r="R219" s="1">
        <v>10</v>
      </c>
      <c r="S219" s="1">
        <v>171</v>
      </c>
      <c r="T219" s="1">
        <v>228</v>
      </c>
      <c r="U219" s="1">
        <v>305</v>
      </c>
      <c r="V219" s="1">
        <v>272</v>
      </c>
      <c r="W219" s="1">
        <v>363</v>
      </c>
      <c r="X219" s="1">
        <v>5556</v>
      </c>
      <c r="Z219" s="1">
        <v>1173507</v>
      </c>
    </row>
    <row r="220" spans="1:26" x14ac:dyDescent="0.2">
      <c r="A220" s="1">
        <v>218</v>
      </c>
      <c r="B220" s="1" t="s">
        <v>1458</v>
      </c>
      <c r="C220" s="1" t="s">
        <v>1459</v>
      </c>
      <c r="E220" s="1" t="s">
        <v>1002</v>
      </c>
      <c r="F220" s="1">
        <v>352</v>
      </c>
      <c r="G220" s="1">
        <v>0</v>
      </c>
      <c r="H220" s="1">
        <v>1</v>
      </c>
      <c r="I220" s="1">
        <v>0</v>
      </c>
      <c r="J220" s="1">
        <v>1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6</v>
      </c>
      <c r="Q220" s="1">
        <v>0</v>
      </c>
      <c r="R220" s="1">
        <v>0</v>
      </c>
      <c r="S220" s="1">
        <v>0</v>
      </c>
      <c r="T220" s="1">
        <v>0</v>
      </c>
      <c r="U220" s="1">
        <v>1</v>
      </c>
      <c r="V220" s="1">
        <v>0</v>
      </c>
      <c r="W220" s="1">
        <v>0</v>
      </c>
      <c r="X220" s="1">
        <v>9</v>
      </c>
      <c r="Z220" s="1">
        <v>3168</v>
      </c>
    </row>
    <row r="221" spans="1:26" x14ac:dyDescent="0.2">
      <c r="A221" s="1">
        <v>219</v>
      </c>
      <c r="B221" s="1" t="s">
        <v>1460</v>
      </c>
      <c r="C221" s="1" t="s">
        <v>1461</v>
      </c>
      <c r="E221" s="1" t="s">
        <v>1087</v>
      </c>
      <c r="F221" s="1">
        <v>211.2</v>
      </c>
      <c r="G221" s="1">
        <v>0</v>
      </c>
      <c r="H221" s="1">
        <v>0</v>
      </c>
      <c r="I221" s="1">
        <v>0</v>
      </c>
      <c r="J221" s="1">
        <v>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  <c r="Z221" s="1">
        <v>0</v>
      </c>
    </row>
    <row r="222" spans="1:26" x14ac:dyDescent="0.2">
      <c r="A222" s="1">
        <v>220</v>
      </c>
      <c r="B222" s="1" t="s">
        <v>1462</v>
      </c>
      <c r="C222" s="1" t="s">
        <v>1463</v>
      </c>
      <c r="E222" s="1" t="s">
        <v>997</v>
      </c>
      <c r="F222" s="1">
        <v>65</v>
      </c>
      <c r="G222" s="1">
        <v>0</v>
      </c>
      <c r="H222" s="1">
        <v>0</v>
      </c>
      <c r="I222" s="1">
        <v>0</v>
      </c>
      <c r="J222" s="1">
        <v>0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>
        <v>0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  <c r="Z222" s="1">
        <v>0</v>
      </c>
    </row>
    <row r="223" spans="1:26" x14ac:dyDescent="0.2">
      <c r="A223" s="1">
        <v>221</v>
      </c>
      <c r="B223" s="1" t="s">
        <v>1464</v>
      </c>
      <c r="C223" s="1" t="s">
        <v>1465</v>
      </c>
      <c r="E223" s="1" t="s">
        <v>1403</v>
      </c>
      <c r="F223" s="1">
        <v>132.4</v>
      </c>
      <c r="G223" s="1">
        <v>0</v>
      </c>
      <c r="H223" s="1">
        <v>0</v>
      </c>
      <c r="I223" s="1">
        <v>1</v>
      </c>
      <c r="J223" s="1">
        <v>0</v>
      </c>
      <c r="K223" s="1">
        <v>1</v>
      </c>
      <c r="L223" s="1">
        <v>1</v>
      </c>
      <c r="M223" s="1">
        <v>0</v>
      </c>
      <c r="N223" s="1">
        <v>0</v>
      </c>
      <c r="O223" s="1">
        <v>0</v>
      </c>
      <c r="P223" s="1">
        <v>2</v>
      </c>
      <c r="Q223" s="1">
        <v>0</v>
      </c>
      <c r="R223" s="1">
        <v>-1</v>
      </c>
      <c r="S223" s="1">
        <v>1</v>
      </c>
      <c r="T223" s="1">
        <v>2</v>
      </c>
      <c r="U223" s="1">
        <v>0</v>
      </c>
      <c r="V223" s="1">
        <v>0</v>
      </c>
      <c r="W223" s="1">
        <v>0</v>
      </c>
      <c r="X223" s="1">
        <v>7</v>
      </c>
      <c r="Z223" s="1">
        <v>927</v>
      </c>
    </row>
    <row r="224" spans="1:26" x14ac:dyDescent="0.2">
      <c r="A224" s="1">
        <v>222</v>
      </c>
      <c r="B224" s="1" t="s">
        <v>1466</v>
      </c>
      <c r="C224" s="1" t="s">
        <v>1467</v>
      </c>
      <c r="E224" s="1" t="s">
        <v>1403</v>
      </c>
      <c r="F224" s="1">
        <v>220.6</v>
      </c>
      <c r="G224" s="1">
        <v>86</v>
      </c>
      <c r="H224" s="1">
        <v>87</v>
      </c>
      <c r="I224" s="1">
        <v>41</v>
      </c>
      <c r="J224" s="1">
        <v>7</v>
      </c>
      <c r="K224" s="1">
        <v>59</v>
      </c>
      <c r="L224" s="1">
        <v>323</v>
      </c>
      <c r="M224" s="1">
        <v>672</v>
      </c>
      <c r="N224" s="1">
        <v>97</v>
      </c>
      <c r="O224" s="1">
        <v>79</v>
      </c>
      <c r="P224" s="1">
        <v>126</v>
      </c>
      <c r="Q224" s="1">
        <v>0</v>
      </c>
      <c r="R224" s="1">
        <v>74</v>
      </c>
      <c r="S224" s="1">
        <v>30</v>
      </c>
      <c r="T224" s="1">
        <v>95</v>
      </c>
      <c r="U224" s="1">
        <v>125</v>
      </c>
      <c r="V224" s="1">
        <v>42</v>
      </c>
      <c r="W224" s="1">
        <v>129</v>
      </c>
      <c r="X224" s="1">
        <v>2072</v>
      </c>
      <c r="Z224" s="1">
        <v>457145</v>
      </c>
    </row>
    <row r="225" spans="1:26" x14ac:dyDescent="0.2">
      <c r="A225" s="1">
        <v>223</v>
      </c>
      <c r="B225" s="1" t="s">
        <v>1468</v>
      </c>
      <c r="C225" s="1" t="s">
        <v>1469</v>
      </c>
      <c r="E225" s="1" t="s">
        <v>997</v>
      </c>
      <c r="F225" s="1">
        <v>24</v>
      </c>
      <c r="G225" s="1">
        <v>0</v>
      </c>
      <c r="H225" s="1">
        <v>0</v>
      </c>
      <c r="I225" s="1">
        <v>0</v>
      </c>
      <c r="J225" s="1">
        <v>0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  <c r="Z225" s="1">
        <v>0</v>
      </c>
    </row>
    <row r="226" spans="1:26" x14ac:dyDescent="0.2">
      <c r="A226" s="1">
        <v>224</v>
      </c>
      <c r="B226" s="1" t="s">
        <v>1470</v>
      </c>
      <c r="C226" s="1" t="s">
        <v>1471</v>
      </c>
      <c r="E226" s="1" t="s">
        <v>1472</v>
      </c>
      <c r="F226" s="1">
        <v>39.6</v>
      </c>
      <c r="G226" s="1">
        <v>211</v>
      </c>
      <c r="H226" s="1">
        <v>12</v>
      </c>
      <c r="I226" s="1">
        <v>1064</v>
      </c>
      <c r="J226" s="1">
        <v>37</v>
      </c>
      <c r="K226" s="1">
        <v>501</v>
      </c>
      <c r="L226" s="1">
        <v>435</v>
      </c>
      <c r="M226" s="1">
        <v>780</v>
      </c>
      <c r="N226" s="1">
        <v>278</v>
      </c>
      <c r="O226" s="1">
        <v>326</v>
      </c>
      <c r="P226" s="1">
        <v>156</v>
      </c>
      <c r="Q226" s="1">
        <v>449</v>
      </c>
      <c r="R226" s="1">
        <v>449</v>
      </c>
      <c r="S226" s="1">
        <v>1253</v>
      </c>
      <c r="T226" s="1">
        <v>371</v>
      </c>
      <c r="U226" s="1">
        <v>252</v>
      </c>
      <c r="V226" s="1">
        <v>194</v>
      </c>
      <c r="W226" s="1">
        <v>845</v>
      </c>
      <c r="X226" s="1">
        <v>7613</v>
      </c>
      <c r="Z226" s="1">
        <v>301467</v>
      </c>
    </row>
    <row r="227" spans="1:26" x14ac:dyDescent="0.2">
      <c r="A227" s="1">
        <v>225</v>
      </c>
      <c r="B227" s="1" t="s">
        <v>1473</v>
      </c>
      <c r="C227" s="1" t="s">
        <v>1474</v>
      </c>
      <c r="E227" s="1" t="s">
        <v>1002</v>
      </c>
      <c r="F227" s="1">
        <v>125</v>
      </c>
      <c r="G227" s="1">
        <v>0</v>
      </c>
      <c r="H227" s="1">
        <v>0</v>
      </c>
      <c r="I227" s="1">
        <v>0</v>
      </c>
      <c r="J227" s="1">
        <v>0</v>
      </c>
      <c r="K227" s="1">
        <v>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  <c r="Z227" s="1">
        <v>0</v>
      </c>
    </row>
    <row r="228" spans="1:26" x14ac:dyDescent="0.2">
      <c r="A228" s="1">
        <v>226</v>
      </c>
      <c r="B228" s="1" t="s">
        <v>1475</v>
      </c>
      <c r="C228" s="1" t="s">
        <v>1476</v>
      </c>
      <c r="E228" s="1" t="s">
        <v>1002</v>
      </c>
      <c r="F228" s="1">
        <v>215</v>
      </c>
      <c r="G228" s="1">
        <v>0</v>
      </c>
      <c r="H228" s="1">
        <v>0</v>
      </c>
      <c r="I228" s="1">
        <v>0</v>
      </c>
      <c r="J228" s="1">
        <v>0</v>
      </c>
      <c r="K228" s="1">
        <v>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  <c r="Z228" s="1">
        <v>0</v>
      </c>
    </row>
    <row r="229" spans="1:26" x14ac:dyDescent="0.2">
      <c r="A229" s="1">
        <v>227</v>
      </c>
      <c r="B229" s="1" t="s">
        <v>1477</v>
      </c>
      <c r="C229" s="1" t="s">
        <v>1478</v>
      </c>
      <c r="E229" s="1" t="s">
        <v>993</v>
      </c>
      <c r="F229" s="1">
        <v>50</v>
      </c>
      <c r="G229" s="1">
        <v>0</v>
      </c>
      <c r="H229" s="1">
        <v>0</v>
      </c>
      <c r="I229" s="1">
        <v>0</v>
      </c>
      <c r="J229" s="1">
        <v>0</v>
      </c>
      <c r="K229" s="1">
        <v>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  <c r="Z229" s="1">
        <v>0</v>
      </c>
    </row>
    <row r="230" spans="1:26" x14ac:dyDescent="0.2">
      <c r="A230" s="1">
        <v>228</v>
      </c>
      <c r="B230" s="1" t="s">
        <v>1479</v>
      </c>
      <c r="C230" s="1" t="s">
        <v>1480</v>
      </c>
      <c r="E230" s="1" t="s">
        <v>1232</v>
      </c>
      <c r="F230" s="1">
        <v>79.2</v>
      </c>
      <c r="G230" s="1">
        <v>0</v>
      </c>
      <c r="H230" s="1">
        <v>0</v>
      </c>
      <c r="I230" s="1">
        <v>0</v>
      </c>
      <c r="J230" s="1">
        <v>0</v>
      </c>
      <c r="K230" s="1">
        <v>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S230" s="1">
        <v>0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  <c r="Z230" s="1">
        <v>0</v>
      </c>
    </row>
    <row r="231" spans="1:26" x14ac:dyDescent="0.2">
      <c r="A231" s="1">
        <v>229</v>
      </c>
      <c r="B231" s="1" t="s">
        <v>1481</v>
      </c>
      <c r="C231" s="1" t="s">
        <v>1482</v>
      </c>
      <c r="E231" s="1" t="s">
        <v>1045</v>
      </c>
      <c r="F231" s="1">
        <v>264</v>
      </c>
      <c r="G231" s="1">
        <v>0</v>
      </c>
      <c r="H231" s="1">
        <v>0</v>
      </c>
      <c r="I231" s="1">
        <v>0</v>
      </c>
      <c r="J231" s="1">
        <v>0</v>
      </c>
      <c r="K231" s="1">
        <v>0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  <c r="T231" s="1">
        <v>0</v>
      </c>
      <c r="U231" s="1">
        <v>0</v>
      </c>
      <c r="V231" s="1">
        <v>0</v>
      </c>
      <c r="W231" s="1">
        <v>0</v>
      </c>
      <c r="X231" s="1">
        <v>0</v>
      </c>
      <c r="Z231" s="1">
        <v>0</v>
      </c>
    </row>
    <row r="232" spans="1:26" x14ac:dyDescent="0.2">
      <c r="A232" s="1">
        <v>230</v>
      </c>
      <c r="B232" s="1" t="s">
        <v>1483</v>
      </c>
      <c r="C232" s="1" t="s">
        <v>1484</v>
      </c>
      <c r="E232" s="1" t="s">
        <v>981</v>
      </c>
      <c r="F232" s="1">
        <v>264.89999999999998</v>
      </c>
      <c r="G232" s="1">
        <v>1</v>
      </c>
      <c r="H232" s="1">
        <v>0</v>
      </c>
      <c r="I232" s="1">
        <v>0</v>
      </c>
      <c r="J232" s="1">
        <v>1</v>
      </c>
      <c r="K232" s="1">
        <v>0</v>
      </c>
      <c r="L232" s="1">
        <v>0</v>
      </c>
      <c r="M232" s="1">
        <v>3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  <c r="V232" s="1">
        <v>0</v>
      </c>
      <c r="W232" s="1">
        <v>1</v>
      </c>
      <c r="X232" s="1">
        <v>6</v>
      </c>
      <c r="Z232" s="1">
        <v>1589</v>
      </c>
    </row>
    <row r="233" spans="1:26" x14ac:dyDescent="0.2">
      <c r="A233" s="1">
        <v>231</v>
      </c>
      <c r="B233" s="1" t="s">
        <v>1485</v>
      </c>
      <c r="C233" s="1" t="s">
        <v>1486</v>
      </c>
      <c r="E233" s="1" t="s">
        <v>1082</v>
      </c>
      <c r="F233" s="1">
        <v>352</v>
      </c>
      <c r="G233" s="1">
        <v>122</v>
      </c>
      <c r="H233" s="1">
        <v>165</v>
      </c>
      <c r="I233" s="1">
        <v>151</v>
      </c>
      <c r="J233" s="1">
        <v>0</v>
      </c>
      <c r="K233" s="1">
        <v>142</v>
      </c>
      <c r="L233" s="1">
        <v>130</v>
      </c>
      <c r="M233" s="1">
        <v>305</v>
      </c>
      <c r="N233" s="1">
        <v>322</v>
      </c>
      <c r="O233" s="1">
        <v>227</v>
      </c>
      <c r="P233" s="1">
        <v>111</v>
      </c>
      <c r="Q233" s="1">
        <v>13</v>
      </c>
      <c r="R233" s="1">
        <v>162</v>
      </c>
      <c r="S233" s="1">
        <v>36</v>
      </c>
      <c r="T233" s="1">
        <v>29</v>
      </c>
      <c r="U233" s="1">
        <v>68</v>
      </c>
      <c r="V233" s="1">
        <v>53</v>
      </c>
      <c r="W233" s="1">
        <v>131</v>
      </c>
      <c r="X233" s="1">
        <v>2167</v>
      </c>
      <c r="Z233" s="1">
        <v>762836</v>
      </c>
    </row>
    <row r="234" spans="1:26" x14ac:dyDescent="0.2">
      <c r="A234" s="1">
        <v>232</v>
      </c>
      <c r="B234" s="1" t="s">
        <v>1487</v>
      </c>
      <c r="C234" s="1" t="s">
        <v>1488</v>
      </c>
      <c r="E234" s="1" t="s">
        <v>1198</v>
      </c>
      <c r="F234" s="1">
        <v>61.8</v>
      </c>
      <c r="G234" s="1">
        <v>0</v>
      </c>
      <c r="H234" s="1">
        <v>0</v>
      </c>
      <c r="I234" s="1">
        <v>0</v>
      </c>
      <c r="J234" s="1">
        <v>0</v>
      </c>
      <c r="K234" s="1">
        <v>0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>
        <v>0</v>
      </c>
      <c r="S234" s="1">
        <v>0</v>
      </c>
      <c r="T234" s="1">
        <v>0</v>
      </c>
      <c r="U234" s="1">
        <v>0</v>
      </c>
      <c r="V234" s="1">
        <v>0</v>
      </c>
      <c r="W234" s="1">
        <v>1</v>
      </c>
      <c r="X234" s="1">
        <v>1</v>
      </c>
      <c r="Z234" s="1">
        <v>62</v>
      </c>
    </row>
    <row r="235" spans="1:26" x14ac:dyDescent="0.2">
      <c r="A235" s="1">
        <v>233</v>
      </c>
      <c r="B235" s="1" t="s">
        <v>1489</v>
      </c>
      <c r="C235" s="1" t="s">
        <v>1490</v>
      </c>
      <c r="E235" s="1" t="s">
        <v>978</v>
      </c>
      <c r="F235" s="1">
        <v>105.9</v>
      </c>
      <c r="G235" s="1">
        <v>0</v>
      </c>
      <c r="H235" s="1">
        <v>0</v>
      </c>
      <c r="I235" s="1">
        <v>0</v>
      </c>
      <c r="J235" s="1">
        <v>0</v>
      </c>
      <c r="K235" s="1">
        <v>0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S235" s="1">
        <v>0</v>
      </c>
      <c r="T235" s="1">
        <v>0</v>
      </c>
      <c r="U235" s="1">
        <v>0</v>
      </c>
      <c r="V235" s="1">
        <v>0</v>
      </c>
      <c r="W235" s="1">
        <v>3</v>
      </c>
      <c r="X235" s="1">
        <v>3</v>
      </c>
      <c r="Z235" s="1">
        <v>318</v>
      </c>
    </row>
    <row r="236" spans="1:26" x14ac:dyDescent="0.2">
      <c r="A236" s="1">
        <v>234</v>
      </c>
      <c r="B236" s="1" t="s">
        <v>1491</v>
      </c>
      <c r="C236" s="1" t="s">
        <v>1492</v>
      </c>
      <c r="E236" s="1" t="s">
        <v>1212</v>
      </c>
      <c r="F236" s="1">
        <v>202.4</v>
      </c>
      <c r="G236" s="1">
        <v>0</v>
      </c>
      <c r="H236" s="1">
        <v>0</v>
      </c>
      <c r="I236" s="1">
        <v>0</v>
      </c>
      <c r="J236" s="1">
        <v>0</v>
      </c>
      <c r="K236" s="1">
        <v>0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  <c r="Z236" s="1">
        <v>0</v>
      </c>
    </row>
    <row r="237" spans="1:26" x14ac:dyDescent="0.2">
      <c r="A237" s="1">
        <v>235</v>
      </c>
      <c r="B237" s="1" t="s">
        <v>1493</v>
      </c>
      <c r="C237" s="1" t="s">
        <v>1494</v>
      </c>
      <c r="E237" s="1" t="s">
        <v>981</v>
      </c>
      <c r="F237" s="1">
        <v>170</v>
      </c>
      <c r="G237" s="1">
        <v>0</v>
      </c>
      <c r="H237" s="1">
        <v>0</v>
      </c>
      <c r="I237" s="1">
        <v>0</v>
      </c>
      <c r="J237" s="1">
        <v>0</v>
      </c>
      <c r="K237" s="1">
        <v>0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  <c r="Z237" s="1">
        <v>0</v>
      </c>
    </row>
    <row r="238" spans="1:26" x14ac:dyDescent="0.2">
      <c r="A238" s="1">
        <v>236</v>
      </c>
      <c r="B238" s="1" t="s">
        <v>1495</v>
      </c>
      <c r="C238" s="1" t="s">
        <v>1496</v>
      </c>
      <c r="E238" s="1" t="s">
        <v>1045</v>
      </c>
      <c r="F238" s="1">
        <v>282</v>
      </c>
      <c r="G238" s="1">
        <v>0</v>
      </c>
      <c r="H238" s="1">
        <v>0</v>
      </c>
      <c r="I238" s="1">
        <v>0</v>
      </c>
      <c r="J238" s="1">
        <v>0</v>
      </c>
      <c r="K238" s="1">
        <v>0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  <c r="Z238" s="1">
        <v>0</v>
      </c>
    </row>
    <row r="239" spans="1:26" x14ac:dyDescent="0.2">
      <c r="A239" s="1">
        <v>237</v>
      </c>
      <c r="B239" s="1" t="s">
        <v>1497</v>
      </c>
      <c r="C239" s="1" t="s">
        <v>1498</v>
      </c>
      <c r="E239" s="1" t="s">
        <v>1045</v>
      </c>
      <c r="F239" s="1">
        <v>264.8</v>
      </c>
      <c r="G239" s="1">
        <v>71</v>
      </c>
      <c r="H239" s="1">
        <v>78</v>
      </c>
      <c r="I239" s="1">
        <v>137</v>
      </c>
      <c r="J239" s="1">
        <v>116</v>
      </c>
      <c r="K239" s="1">
        <v>37</v>
      </c>
      <c r="L239" s="1">
        <v>73</v>
      </c>
      <c r="M239" s="1">
        <v>184</v>
      </c>
      <c r="N239" s="1">
        <v>129</v>
      </c>
      <c r="O239" s="1">
        <v>59</v>
      </c>
      <c r="P239" s="1">
        <v>54</v>
      </c>
      <c r="Q239" s="1">
        <v>135</v>
      </c>
      <c r="R239" s="1">
        <v>90</v>
      </c>
      <c r="S239" s="1">
        <v>110</v>
      </c>
      <c r="T239" s="1">
        <v>68</v>
      </c>
      <c r="U239" s="1">
        <v>36</v>
      </c>
      <c r="V239" s="1">
        <v>34</v>
      </c>
      <c r="W239" s="1">
        <v>75</v>
      </c>
      <c r="X239" s="1">
        <v>1486</v>
      </c>
      <c r="Z239" s="1">
        <v>393504</v>
      </c>
    </row>
    <row r="240" spans="1:26" x14ac:dyDescent="0.2">
      <c r="A240" s="1">
        <v>238</v>
      </c>
      <c r="B240" s="1" t="s">
        <v>1499</v>
      </c>
      <c r="C240" s="1" t="s">
        <v>1500</v>
      </c>
      <c r="E240" s="1" t="s">
        <v>997</v>
      </c>
      <c r="F240" s="1">
        <v>255</v>
      </c>
      <c r="G240" s="1">
        <v>0</v>
      </c>
      <c r="H240" s="1">
        <v>0</v>
      </c>
      <c r="I240" s="1">
        <v>0</v>
      </c>
      <c r="J240" s="1">
        <v>0</v>
      </c>
      <c r="K240" s="1">
        <v>0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  <c r="Z240" s="1">
        <v>0</v>
      </c>
    </row>
    <row r="241" spans="1:26" x14ac:dyDescent="0.2">
      <c r="A241" s="1">
        <v>239</v>
      </c>
      <c r="B241" s="1" t="s">
        <v>1501</v>
      </c>
      <c r="C241" s="1" t="s">
        <v>1502</v>
      </c>
      <c r="E241" s="1" t="s">
        <v>997</v>
      </c>
      <c r="F241" s="1">
        <v>264.89999999999998</v>
      </c>
      <c r="G241" s="1">
        <v>247</v>
      </c>
      <c r="H241" s="1">
        <v>704</v>
      </c>
      <c r="I241" s="1">
        <v>953</v>
      </c>
      <c r="J241" s="1">
        <v>2</v>
      </c>
      <c r="K241" s="1">
        <v>589</v>
      </c>
      <c r="L241" s="1">
        <v>393</v>
      </c>
      <c r="M241" s="1">
        <v>3038</v>
      </c>
      <c r="N241" s="1">
        <v>414</v>
      </c>
      <c r="O241" s="1">
        <v>441</v>
      </c>
      <c r="P241" s="1">
        <v>373</v>
      </c>
      <c r="Q241" s="1">
        <v>28</v>
      </c>
      <c r="R241" s="1">
        <v>355</v>
      </c>
      <c r="S241" s="1">
        <v>346</v>
      </c>
      <c r="T241" s="1">
        <v>191</v>
      </c>
      <c r="U241" s="1">
        <v>141</v>
      </c>
      <c r="V241" s="1">
        <v>270</v>
      </c>
      <c r="W241" s="1">
        <v>434</v>
      </c>
      <c r="X241" s="1">
        <v>8919</v>
      </c>
      <c r="Z241" s="1">
        <v>2362655</v>
      </c>
    </row>
    <row r="242" spans="1:26" x14ac:dyDescent="0.2">
      <c r="A242" s="1">
        <v>240</v>
      </c>
      <c r="B242" s="1" t="s">
        <v>1503</v>
      </c>
      <c r="C242" s="1" t="s">
        <v>1504</v>
      </c>
      <c r="E242" s="1" t="s">
        <v>993</v>
      </c>
      <c r="F242" s="1">
        <v>25.5</v>
      </c>
      <c r="G242" s="1">
        <v>0</v>
      </c>
      <c r="H242" s="1">
        <v>0</v>
      </c>
      <c r="I242" s="1">
        <v>0</v>
      </c>
      <c r="J242" s="1">
        <v>0</v>
      </c>
      <c r="K242" s="1">
        <v>0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Z242" s="1">
        <v>0</v>
      </c>
    </row>
    <row r="243" spans="1:26" x14ac:dyDescent="0.2">
      <c r="A243" s="1">
        <v>241</v>
      </c>
      <c r="B243" s="1" t="s">
        <v>1505</v>
      </c>
      <c r="C243" s="1" t="s">
        <v>1506</v>
      </c>
      <c r="E243" s="1" t="s">
        <v>978</v>
      </c>
      <c r="F243" s="1">
        <v>48.4</v>
      </c>
      <c r="G243" s="1">
        <v>0</v>
      </c>
      <c r="H243" s="1">
        <v>0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Z243" s="1">
        <v>0</v>
      </c>
    </row>
    <row r="244" spans="1:26" x14ac:dyDescent="0.2">
      <c r="A244" s="1">
        <v>242</v>
      </c>
      <c r="B244" s="1" t="s">
        <v>1507</v>
      </c>
      <c r="C244" s="1" t="s">
        <v>1508</v>
      </c>
      <c r="E244" s="1" t="s">
        <v>1212</v>
      </c>
      <c r="F244" s="1">
        <v>47.7</v>
      </c>
      <c r="G244" s="1">
        <v>0</v>
      </c>
      <c r="H244" s="1">
        <v>0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Z244" s="1">
        <v>0</v>
      </c>
    </row>
    <row r="245" spans="1:26" x14ac:dyDescent="0.2">
      <c r="A245" s="1">
        <v>243</v>
      </c>
      <c r="B245" s="1" t="s">
        <v>1509</v>
      </c>
      <c r="C245" s="1" t="s">
        <v>1510</v>
      </c>
      <c r="E245" s="1" t="s">
        <v>978</v>
      </c>
      <c r="F245" s="1">
        <v>48.4</v>
      </c>
      <c r="G245" s="1">
        <v>0</v>
      </c>
      <c r="H245" s="1">
        <v>0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-20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-20</v>
      </c>
      <c r="Z245" s="1">
        <v>-968</v>
      </c>
    </row>
    <row r="246" spans="1:26" x14ac:dyDescent="0.2">
      <c r="A246" s="1">
        <v>244</v>
      </c>
      <c r="B246" s="1" t="s">
        <v>1511</v>
      </c>
      <c r="C246" s="1" t="s">
        <v>1512</v>
      </c>
      <c r="E246" s="1" t="s">
        <v>1212</v>
      </c>
      <c r="F246" s="1">
        <v>88</v>
      </c>
      <c r="G246" s="1">
        <v>0</v>
      </c>
      <c r="H246" s="1">
        <v>0</v>
      </c>
      <c r="I246" s="1">
        <v>0</v>
      </c>
      <c r="J246" s="1">
        <v>0</v>
      </c>
      <c r="K246" s="1">
        <v>14</v>
      </c>
      <c r="L246" s="1">
        <v>0</v>
      </c>
      <c r="M246" s="1">
        <v>0</v>
      </c>
      <c r="N246" s="1">
        <v>2</v>
      </c>
      <c r="O246" s="1">
        <v>1</v>
      </c>
      <c r="P246" s="1">
        <v>0</v>
      </c>
      <c r="Q246" s="1">
        <v>0</v>
      </c>
      <c r="R246" s="1">
        <v>2</v>
      </c>
      <c r="S246" s="1">
        <v>2</v>
      </c>
      <c r="T246" s="1">
        <v>15</v>
      </c>
      <c r="U246" s="1">
        <v>4</v>
      </c>
      <c r="V246" s="1">
        <v>0</v>
      </c>
      <c r="W246" s="1">
        <v>2</v>
      </c>
      <c r="X246" s="1">
        <v>42</v>
      </c>
      <c r="Z246" s="1">
        <v>3696</v>
      </c>
    </row>
    <row r="247" spans="1:26" x14ac:dyDescent="0.2">
      <c r="A247" s="1">
        <v>245</v>
      </c>
      <c r="B247" s="1" t="s">
        <v>1513</v>
      </c>
      <c r="C247" s="1" t="s">
        <v>1514</v>
      </c>
      <c r="E247" s="1" t="s">
        <v>1002</v>
      </c>
      <c r="F247" s="1">
        <v>300</v>
      </c>
      <c r="G247" s="1">
        <v>0</v>
      </c>
      <c r="H247" s="1">
        <v>0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  <c r="Z247" s="1">
        <v>0</v>
      </c>
    </row>
    <row r="248" spans="1:26" x14ac:dyDescent="0.2">
      <c r="A248" s="1">
        <v>246</v>
      </c>
      <c r="B248" s="1" t="s">
        <v>1515</v>
      </c>
      <c r="C248" s="1" t="s">
        <v>1516</v>
      </c>
      <c r="E248" s="1" t="s">
        <v>1002</v>
      </c>
      <c r="F248" s="1">
        <v>125</v>
      </c>
      <c r="G248" s="1">
        <v>0</v>
      </c>
      <c r="H248" s="1">
        <v>0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  <c r="Z248" s="1">
        <v>0</v>
      </c>
    </row>
    <row r="249" spans="1:26" x14ac:dyDescent="0.2">
      <c r="A249" s="1">
        <v>247</v>
      </c>
      <c r="B249" s="1" t="s">
        <v>1517</v>
      </c>
      <c r="C249" s="1" t="s">
        <v>1518</v>
      </c>
      <c r="E249" s="1" t="s">
        <v>1519</v>
      </c>
      <c r="F249" s="1">
        <v>1055.2</v>
      </c>
      <c r="G249" s="1">
        <v>0</v>
      </c>
      <c r="H249" s="1">
        <v>0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0</v>
      </c>
      <c r="X249" s="1">
        <v>0</v>
      </c>
      <c r="Z249" s="1">
        <v>0</v>
      </c>
    </row>
    <row r="250" spans="1:26" x14ac:dyDescent="0.2">
      <c r="A250" s="1">
        <v>248</v>
      </c>
      <c r="B250" s="1" t="s">
        <v>1520</v>
      </c>
      <c r="C250" s="1" t="s">
        <v>1521</v>
      </c>
      <c r="E250" s="1" t="s">
        <v>1087</v>
      </c>
      <c r="F250" s="1">
        <v>128</v>
      </c>
      <c r="G250" s="1">
        <v>58</v>
      </c>
      <c r="H250" s="1">
        <v>36</v>
      </c>
      <c r="I250" s="1">
        <v>43</v>
      </c>
      <c r="J250" s="1">
        <v>0</v>
      </c>
      <c r="K250" s="1">
        <v>15</v>
      </c>
      <c r="L250" s="1">
        <v>53</v>
      </c>
      <c r="M250" s="1">
        <v>0</v>
      </c>
      <c r="N250" s="1">
        <v>0</v>
      </c>
      <c r="O250" s="1">
        <v>71</v>
      </c>
      <c r="P250" s="1">
        <v>38</v>
      </c>
      <c r="Q250" s="1">
        <v>9</v>
      </c>
      <c r="R250" s="1">
        <v>32</v>
      </c>
      <c r="S250" s="1">
        <v>7</v>
      </c>
      <c r="T250" s="1">
        <v>61</v>
      </c>
      <c r="U250" s="1">
        <v>66</v>
      </c>
      <c r="V250" s="1">
        <v>26</v>
      </c>
      <c r="W250" s="1">
        <v>18</v>
      </c>
      <c r="X250" s="1">
        <v>533</v>
      </c>
      <c r="Z250" s="1">
        <v>68224</v>
      </c>
    </row>
    <row r="251" spans="1:26" x14ac:dyDescent="0.2">
      <c r="A251" s="1">
        <v>249</v>
      </c>
      <c r="B251" s="1" t="s">
        <v>1522</v>
      </c>
      <c r="C251" s="1" t="s">
        <v>1523</v>
      </c>
      <c r="E251" s="1" t="s">
        <v>1524</v>
      </c>
      <c r="F251" s="1">
        <v>79.400000000000006</v>
      </c>
      <c r="G251" s="1">
        <v>0</v>
      </c>
      <c r="H251" s="1">
        <v>0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Z251" s="1">
        <v>0</v>
      </c>
    </row>
    <row r="252" spans="1:26" x14ac:dyDescent="0.2">
      <c r="A252" s="1">
        <v>250</v>
      </c>
      <c r="B252" s="1" t="s">
        <v>1525</v>
      </c>
      <c r="C252" s="1" t="s">
        <v>1526</v>
      </c>
      <c r="E252" s="1" t="s">
        <v>1232</v>
      </c>
      <c r="F252" s="1">
        <v>79.400000000000006</v>
      </c>
      <c r="G252" s="1">
        <v>0</v>
      </c>
      <c r="H252" s="1">
        <v>0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Z252" s="1">
        <v>0</v>
      </c>
    </row>
    <row r="253" spans="1:26" x14ac:dyDescent="0.2">
      <c r="A253" s="1">
        <v>251</v>
      </c>
      <c r="B253" s="1" t="s">
        <v>1527</v>
      </c>
      <c r="C253" s="1" t="s">
        <v>1528</v>
      </c>
      <c r="E253" s="1" t="s">
        <v>1002</v>
      </c>
      <c r="F253" s="1">
        <v>125</v>
      </c>
      <c r="G253" s="1">
        <v>0</v>
      </c>
      <c r="H253" s="1">
        <v>0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Z253" s="1">
        <v>0</v>
      </c>
    </row>
    <row r="254" spans="1:26" x14ac:dyDescent="0.2">
      <c r="A254" s="1">
        <v>252</v>
      </c>
      <c r="B254" s="1" t="s">
        <v>1529</v>
      </c>
      <c r="C254" s="1" t="s">
        <v>1530</v>
      </c>
      <c r="F254" s="1">
        <v>103</v>
      </c>
      <c r="G254" s="1">
        <v>0</v>
      </c>
      <c r="H254" s="1">
        <v>0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Z254" s="1">
        <v>0</v>
      </c>
    </row>
    <row r="255" spans="1:26" x14ac:dyDescent="0.2">
      <c r="A255" s="1">
        <v>253</v>
      </c>
      <c r="B255" s="1" t="s">
        <v>1531</v>
      </c>
      <c r="C255" s="1" t="s">
        <v>1532</v>
      </c>
      <c r="E255" s="1" t="s">
        <v>993</v>
      </c>
      <c r="F255" s="1">
        <v>105.6</v>
      </c>
      <c r="G255" s="1">
        <v>0</v>
      </c>
      <c r="H255" s="1">
        <v>0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Z255" s="1">
        <v>0</v>
      </c>
    </row>
    <row r="256" spans="1:26" x14ac:dyDescent="0.2">
      <c r="A256" s="1">
        <v>254</v>
      </c>
      <c r="B256" s="1" t="s">
        <v>1533</v>
      </c>
      <c r="C256" s="1" t="s">
        <v>1534</v>
      </c>
      <c r="E256" s="1" t="s">
        <v>1082</v>
      </c>
      <c r="F256" s="1">
        <v>246.4</v>
      </c>
      <c r="G256" s="1">
        <v>78</v>
      </c>
      <c r="H256" s="1">
        <v>294</v>
      </c>
      <c r="I256" s="1">
        <v>275</v>
      </c>
      <c r="J256" s="1">
        <v>0</v>
      </c>
      <c r="K256" s="1">
        <v>420</v>
      </c>
      <c r="L256" s="1">
        <v>85</v>
      </c>
      <c r="M256" s="1">
        <v>297</v>
      </c>
      <c r="N256" s="1">
        <v>46</v>
      </c>
      <c r="O256" s="1">
        <v>156</v>
      </c>
      <c r="P256" s="1">
        <v>246</v>
      </c>
      <c r="Q256" s="1">
        <v>168</v>
      </c>
      <c r="R256" s="1">
        <v>226</v>
      </c>
      <c r="S256" s="1">
        <v>55</v>
      </c>
      <c r="T256" s="1">
        <v>243</v>
      </c>
      <c r="U256" s="1">
        <v>32</v>
      </c>
      <c r="V256" s="1">
        <v>50</v>
      </c>
      <c r="W256" s="1">
        <v>49</v>
      </c>
      <c r="X256" s="1">
        <v>2720</v>
      </c>
      <c r="Z256" s="1">
        <v>670269</v>
      </c>
    </row>
    <row r="257" spans="1:26" x14ac:dyDescent="0.2">
      <c r="A257" s="1">
        <v>255</v>
      </c>
      <c r="B257" s="1" t="s">
        <v>1535</v>
      </c>
      <c r="C257" s="1" t="s">
        <v>1536</v>
      </c>
      <c r="E257" s="1" t="s">
        <v>1082</v>
      </c>
      <c r="F257" s="1">
        <v>106</v>
      </c>
      <c r="G257" s="1">
        <v>0</v>
      </c>
      <c r="H257" s="1">
        <v>0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2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2</v>
      </c>
      <c r="Z257" s="1">
        <v>212</v>
      </c>
    </row>
    <row r="258" spans="1:26" x14ac:dyDescent="0.2">
      <c r="A258" s="1">
        <v>256</v>
      </c>
      <c r="B258" s="1" t="s">
        <v>1537</v>
      </c>
      <c r="C258" s="1" t="s">
        <v>1538</v>
      </c>
      <c r="E258" s="1" t="s">
        <v>1082</v>
      </c>
      <c r="F258" s="1">
        <v>141.19999999999999</v>
      </c>
      <c r="G258" s="1">
        <v>0</v>
      </c>
      <c r="H258" s="1">
        <v>0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1</v>
      </c>
      <c r="X258" s="1">
        <v>1</v>
      </c>
      <c r="Z258" s="1">
        <v>141</v>
      </c>
    </row>
    <row r="259" spans="1:26" x14ac:dyDescent="0.2">
      <c r="A259" s="1">
        <v>257</v>
      </c>
      <c r="B259" s="1" t="s">
        <v>1539</v>
      </c>
      <c r="C259" s="1" t="s">
        <v>1540</v>
      </c>
      <c r="E259" s="1" t="s">
        <v>1232</v>
      </c>
      <c r="F259" s="1">
        <v>88.3</v>
      </c>
      <c r="G259" s="1">
        <v>4</v>
      </c>
      <c r="H259" s="1">
        <v>0</v>
      </c>
      <c r="I259" s="1">
        <v>0</v>
      </c>
      <c r="J259" s="1">
        <v>0</v>
      </c>
      <c r="K259" s="1">
        <v>1</v>
      </c>
      <c r="L259" s="1">
        <v>0</v>
      </c>
      <c r="M259" s="1">
        <v>0</v>
      </c>
      <c r="N259" s="1">
        <v>2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7</v>
      </c>
      <c r="Z259" s="1">
        <v>618</v>
      </c>
    </row>
    <row r="260" spans="1:26" x14ac:dyDescent="0.2">
      <c r="A260" s="1">
        <v>258</v>
      </c>
      <c r="B260" s="1" t="s">
        <v>1541</v>
      </c>
      <c r="C260" s="1" t="s">
        <v>1542</v>
      </c>
      <c r="E260" s="1" t="s">
        <v>1244</v>
      </c>
      <c r="F260" s="1">
        <v>88.3</v>
      </c>
      <c r="G260" s="1">
        <v>0</v>
      </c>
      <c r="H260" s="1">
        <v>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Z260" s="1">
        <v>0</v>
      </c>
    </row>
    <row r="261" spans="1:26" x14ac:dyDescent="0.2">
      <c r="A261" s="1">
        <v>259</v>
      </c>
      <c r="B261" s="1" t="s">
        <v>1543</v>
      </c>
      <c r="C261" s="1" t="s">
        <v>1544</v>
      </c>
      <c r="E261" s="1" t="s">
        <v>1127</v>
      </c>
      <c r="F261" s="1">
        <v>24</v>
      </c>
      <c r="G261" s="1">
        <v>0</v>
      </c>
      <c r="H261" s="1">
        <v>0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Z261" s="1">
        <v>0</v>
      </c>
    </row>
    <row r="262" spans="1:26" x14ac:dyDescent="0.2">
      <c r="A262" s="1">
        <v>260</v>
      </c>
      <c r="B262" s="1" t="s">
        <v>1545</v>
      </c>
      <c r="C262" s="1" t="s">
        <v>1546</v>
      </c>
      <c r="E262" s="1" t="s">
        <v>1127</v>
      </c>
      <c r="F262" s="1">
        <v>24.7</v>
      </c>
      <c r="G262" s="1">
        <v>0</v>
      </c>
      <c r="H262" s="1">
        <v>0</v>
      </c>
      <c r="I262" s="1">
        <v>0</v>
      </c>
      <c r="J262" s="1">
        <v>0</v>
      </c>
      <c r="K262" s="1">
        <v>0</v>
      </c>
      <c r="L262" s="1">
        <v>0</v>
      </c>
      <c r="M262" s="1">
        <v>1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1</v>
      </c>
      <c r="Z262" s="1">
        <v>25</v>
      </c>
    </row>
    <row r="263" spans="1:26" x14ac:dyDescent="0.2">
      <c r="A263" s="1">
        <v>261</v>
      </c>
      <c r="B263" s="1" t="s">
        <v>1547</v>
      </c>
      <c r="C263" s="1" t="s">
        <v>1548</v>
      </c>
      <c r="E263" s="1" t="s">
        <v>1549</v>
      </c>
      <c r="F263" s="1">
        <v>35.299999999999997</v>
      </c>
      <c r="G263" s="1">
        <v>0</v>
      </c>
      <c r="H263" s="1">
        <v>0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6</v>
      </c>
      <c r="X263" s="1">
        <v>6</v>
      </c>
      <c r="Z263" s="1">
        <v>212</v>
      </c>
    </row>
    <row r="264" spans="1:26" x14ac:dyDescent="0.2">
      <c r="A264" s="1">
        <v>262</v>
      </c>
      <c r="B264" s="1" t="s">
        <v>1550</v>
      </c>
      <c r="C264" s="1" t="s">
        <v>1551</v>
      </c>
      <c r="E264" s="1" t="s">
        <v>1002</v>
      </c>
      <c r="F264" s="1">
        <v>220.9</v>
      </c>
      <c r="G264" s="1">
        <v>0</v>
      </c>
      <c r="H264" s="1">
        <v>0</v>
      </c>
      <c r="I264" s="1">
        <v>0</v>
      </c>
      <c r="J264" s="1">
        <v>0</v>
      </c>
      <c r="K264" s="1">
        <v>6</v>
      </c>
      <c r="L264" s="1">
        <v>0</v>
      </c>
      <c r="M264" s="1">
        <v>0</v>
      </c>
      <c r="N264" s="1">
        <v>0</v>
      </c>
      <c r="O264" s="1">
        <v>11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1</v>
      </c>
      <c r="W264" s="1">
        <v>1</v>
      </c>
      <c r="X264" s="1">
        <v>19</v>
      </c>
      <c r="Z264" s="1">
        <v>4197</v>
      </c>
    </row>
    <row r="265" spans="1:26" x14ac:dyDescent="0.2">
      <c r="A265" s="1">
        <v>263</v>
      </c>
      <c r="B265" s="1" t="s">
        <v>1552</v>
      </c>
      <c r="C265" s="1" t="s">
        <v>1553</v>
      </c>
      <c r="E265" s="1" t="s">
        <v>1002</v>
      </c>
      <c r="F265" s="1">
        <v>215</v>
      </c>
      <c r="G265" s="1">
        <v>0</v>
      </c>
      <c r="H265" s="1">
        <v>0</v>
      </c>
      <c r="I265" s="1">
        <v>0</v>
      </c>
      <c r="J265" s="1">
        <v>0</v>
      </c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0</v>
      </c>
      <c r="W265" s="1">
        <v>0</v>
      </c>
      <c r="X265" s="1">
        <v>0</v>
      </c>
      <c r="Z265" s="1">
        <v>0</v>
      </c>
    </row>
    <row r="266" spans="1:26" x14ac:dyDescent="0.2">
      <c r="A266" s="1">
        <v>264</v>
      </c>
      <c r="B266" s="1" t="s">
        <v>1554</v>
      </c>
      <c r="C266" s="1" t="s">
        <v>1555</v>
      </c>
      <c r="E266" s="1" t="s">
        <v>1556</v>
      </c>
      <c r="F266" s="1">
        <v>340</v>
      </c>
      <c r="G266" s="1">
        <v>0</v>
      </c>
      <c r="H266" s="1">
        <v>0</v>
      </c>
      <c r="I266" s="1">
        <v>0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>
        <v>0</v>
      </c>
      <c r="W266" s="1">
        <v>0</v>
      </c>
      <c r="X266" s="1">
        <v>0</v>
      </c>
      <c r="Z266" s="1">
        <v>0</v>
      </c>
    </row>
    <row r="267" spans="1:26" x14ac:dyDescent="0.2">
      <c r="A267" s="1">
        <v>265</v>
      </c>
      <c r="B267" s="1" t="s">
        <v>1557</v>
      </c>
      <c r="C267" s="1" t="s">
        <v>1558</v>
      </c>
      <c r="E267" s="1" t="s">
        <v>1002</v>
      </c>
      <c r="F267" s="1">
        <v>37.1</v>
      </c>
      <c r="G267" s="1">
        <v>0</v>
      </c>
      <c r="H267" s="1">
        <v>0</v>
      </c>
      <c r="I267" s="1">
        <v>0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Z267" s="1">
        <v>0</v>
      </c>
    </row>
    <row r="268" spans="1:26" x14ac:dyDescent="0.2">
      <c r="A268" s="1">
        <v>266</v>
      </c>
      <c r="B268" s="1" t="s">
        <v>1559</v>
      </c>
      <c r="C268" s="1" t="s">
        <v>1560</v>
      </c>
      <c r="E268" s="1" t="s">
        <v>1561</v>
      </c>
      <c r="F268" s="1">
        <v>38.799999999999997</v>
      </c>
      <c r="G268" s="1">
        <v>0</v>
      </c>
      <c r="H268" s="1">
        <v>0</v>
      </c>
      <c r="I268" s="1">
        <v>0</v>
      </c>
      <c r="J268" s="1">
        <v>0</v>
      </c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Z268" s="1">
        <v>0</v>
      </c>
    </row>
    <row r="269" spans="1:26" x14ac:dyDescent="0.2">
      <c r="A269" s="1">
        <v>267</v>
      </c>
      <c r="B269" s="1" t="s">
        <v>1562</v>
      </c>
      <c r="C269" s="1" t="s">
        <v>1563</v>
      </c>
      <c r="E269" s="1" t="s">
        <v>1564</v>
      </c>
      <c r="F269" s="1">
        <v>11</v>
      </c>
      <c r="G269" s="1">
        <v>0</v>
      </c>
      <c r="H269" s="1">
        <v>0</v>
      </c>
      <c r="I269" s="1">
        <v>0</v>
      </c>
      <c r="J269" s="1">
        <v>0</v>
      </c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0</v>
      </c>
      <c r="Z269" s="1">
        <v>0</v>
      </c>
    </row>
    <row r="270" spans="1:26" x14ac:dyDescent="0.2">
      <c r="A270" s="1">
        <v>268</v>
      </c>
      <c r="B270" s="1" t="s">
        <v>1565</v>
      </c>
      <c r="C270" s="1" t="s">
        <v>1566</v>
      </c>
      <c r="E270" s="1" t="s">
        <v>1567</v>
      </c>
      <c r="F270" s="1">
        <v>38.799999999999997</v>
      </c>
      <c r="G270" s="1">
        <v>93</v>
      </c>
      <c r="H270" s="1">
        <v>88</v>
      </c>
      <c r="I270" s="1">
        <v>184</v>
      </c>
      <c r="J270" s="1">
        <v>0</v>
      </c>
      <c r="K270" s="1">
        <v>46</v>
      </c>
      <c r="L270" s="1">
        <v>196</v>
      </c>
      <c r="M270" s="1">
        <v>1483</v>
      </c>
      <c r="N270" s="1">
        <v>187</v>
      </c>
      <c r="O270" s="1">
        <v>144</v>
      </c>
      <c r="P270" s="1">
        <v>115</v>
      </c>
      <c r="Q270" s="1">
        <v>107</v>
      </c>
      <c r="R270" s="1">
        <v>199</v>
      </c>
      <c r="S270" s="1">
        <v>105</v>
      </c>
      <c r="T270" s="1">
        <v>223</v>
      </c>
      <c r="U270" s="1">
        <v>66</v>
      </c>
      <c r="V270" s="1">
        <v>181</v>
      </c>
      <c r="W270" s="1">
        <v>340</v>
      </c>
      <c r="X270" s="1">
        <v>3757</v>
      </c>
      <c r="Z270" s="1">
        <v>145598</v>
      </c>
    </row>
    <row r="271" spans="1:26" x14ac:dyDescent="0.2">
      <c r="A271" s="1">
        <v>269</v>
      </c>
      <c r="B271" s="1" t="s">
        <v>1568</v>
      </c>
      <c r="C271" s="1" t="s">
        <v>1569</v>
      </c>
      <c r="E271" s="1" t="s">
        <v>1002</v>
      </c>
      <c r="F271" s="1">
        <v>110</v>
      </c>
      <c r="G271" s="1">
        <v>0</v>
      </c>
      <c r="H271" s="1">
        <v>0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>
        <v>0</v>
      </c>
      <c r="W271" s="1">
        <v>0</v>
      </c>
      <c r="X271" s="1">
        <v>0</v>
      </c>
      <c r="Z271" s="1">
        <v>0</v>
      </c>
    </row>
    <row r="272" spans="1:26" x14ac:dyDescent="0.2">
      <c r="A272" s="1">
        <v>270</v>
      </c>
      <c r="B272" s="1" t="s">
        <v>1570</v>
      </c>
      <c r="C272" s="1" t="s">
        <v>1571</v>
      </c>
      <c r="E272" s="1" t="s">
        <v>1002</v>
      </c>
      <c r="F272" s="1">
        <v>110</v>
      </c>
      <c r="J272" s="1">
        <v>0</v>
      </c>
      <c r="X272" s="1">
        <v>0</v>
      </c>
      <c r="Z272" s="1">
        <v>0</v>
      </c>
    </row>
    <row r="273" spans="1:26" x14ac:dyDescent="0.2">
      <c r="A273" s="1">
        <v>271</v>
      </c>
      <c r="B273" s="1" t="s">
        <v>1570</v>
      </c>
      <c r="C273" s="1" t="s">
        <v>1572</v>
      </c>
      <c r="E273" s="1" t="s">
        <v>1002</v>
      </c>
      <c r="F273" s="1">
        <v>110</v>
      </c>
      <c r="G273" s="1">
        <v>0</v>
      </c>
      <c r="H273" s="1">
        <v>0</v>
      </c>
      <c r="I273" s="1">
        <v>0</v>
      </c>
      <c r="K273" s="1">
        <v>0</v>
      </c>
      <c r="L273" s="1">
        <v>0</v>
      </c>
      <c r="M273" s="1">
        <v>0</v>
      </c>
      <c r="N273" s="1">
        <v>0</v>
      </c>
      <c r="O273" s="1">
        <v>0</v>
      </c>
      <c r="P273" s="1">
        <v>0</v>
      </c>
      <c r="Q273" s="1">
        <v>0</v>
      </c>
      <c r="R273" s="1">
        <v>0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Z273" s="1">
        <v>0</v>
      </c>
    </row>
    <row r="274" spans="1:26" x14ac:dyDescent="0.2">
      <c r="A274" s="1">
        <v>272</v>
      </c>
      <c r="B274" s="1" t="s">
        <v>1573</v>
      </c>
      <c r="C274" s="1" t="s">
        <v>1574</v>
      </c>
      <c r="E274" s="1" t="s">
        <v>1002</v>
      </c>
      <c r="F274" s="1">
        <v>114.4</v>
      </c>
      <c r="G274" s="1">
        <v>75</v>
      </c>
      <c r="H274" s="1">
        <v>37</v>
      </c>
      <c r="I274" s="1">
        <v>40</v>
      </c>
      <c r="J274" s="1">
        <v>0</v>
      </c>
      <c r="K274" s="1">
        <v>20</v>
      </c>
      <c r="L274" s="1">
        <v>30</v>
      </c>
      <c r="M274" s="1">
        <v>27</v>
      </c>
      <c r="N274" s="1">
        <v>33</v>
      </c>
      <c r="O274" s="1">
        <v>43</v>
      </c>
      <c r="P274" s="1">
        <v>28</v>
      </c>
      <c r="Q274" s="1">
        <v>20</v>
      </c>
      <c r="R274" s="1">
        <v>0</v>
      </c>
      <c r="S274" s="1">
        <v>47</v>
      </c>
      <c r="T274" s="1">
        <v>23</v>
      </c>
      <c r="U274" s="1">
        <v>45</v>
      </c>
      <c r="V274" s="1">
        <v>25</v>
      </c>
      <c r="W274" s="1">
        <v>0</v>
      </c>
      <c r="X274" s="1">
        <v>493</v>
      </c>
      <c r="Z274" s="1">
        <v>56402</v>
      </c>
    </row>
    <row r="275" spans="1:26" x14ac:dyDescent="0.2">
      <c r="A275" s="1">
        <v>273</v>
      </c>
      <c r="B275" s="1" t="s">
        <v>1575</v>
      </c>
      <c r="C275" s="1" t="s">
        <v>1576</v>
      </c>
      <c r="E275" s="1" t="s">
        <v>1035</v>
      </c>
      <c r="F275" s="1">
        <v>53</v>
      </c>
      <c r="G275" s="1">
        <v>0</v>
      </c>
      <c r="H275" s="1">
        <v>0</v>
      </c>
      <c r="I275" s="1">
        <v>0</v>
      </c>
      <c r="J275" s="1">
        <v>0</v>
      </c>
      <c r="K275" s="1">
        <v>0</v>
      </c>
      <c r="L275" s="1">
        <v>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0</v>
      </c>
      <c r="V275" s="1">
        <v>0</v>
      </c>
      <c r="W275" s="1">
        <v>0</v>
      </c>
      <c r="X275" s="1">
        <v>0</v>
      </c>
      <c r="Z275" s="1">
        <v>0</v>
      </c>
    </row>
    <row r="276" spans="1:26" x14ac:dyDescent="0.2">
      <c r="A276" s="1">
        <v>274</v>
      </c>
      <c r="B276" s="1" t="s">
        <v>1577</v>
      </c>
      <c r="C276" s="1" t="s">
        <v>1578</v>
      </c>
      <c r="E276" s="1" t="s">
        <v>978</v>
      </c>
      <c r="F276" s="1">
        <v>39.700000000000003</v>
      </c>
      <c r="G276" s="1">
        <v>0</v>
      </c>
      <c r="H276" s="1">
        <v>0</v>
      </c>
      <c r="I276" s="1">
        <v>0</v>
      </c>
      <c r="J276" s="1">
        <v>0</v>
      </c>
      <c r="K276" s="1">
        <v>0</v>
      </c>
      <c r="L276" s="1">
        <v>0</v>
      </c>
      <c r="M276" s="1">
        <v>0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0</v>
      </c>
      <c r="W276" s="1">
        <v>0</v>
      </c>
      <c r="X276" s="1">
        <v>0</v>
      </c>
      <c r="Z276" s="1">
        <v>0</v>
      </c>
    </row>
    <row r="277" spans="1:26" x14ac:dyDescent="0.2">
      <c r="A277" s="1">
        <v>275</v>
      </c>
      <c r="B277" s="1" t="s">
        <v>1579</v>
      </c>
      <c r="C277" s="1" t="s">
        <v>1580</v>
      </c>
      <c r="E277" s="1" t="s">
        <v>997</v>
      </c>
      <c r="F277" s="1">
        <v>135</v>
      </c>
      <c r="G277" s="1">
        <v>0</v>
      </c>
      <c r="H277" s="1">
        <v>0</v>
      </c>
      <c r="I277" s="1">
        <v>0</v>
      </c>
      <c r="J277" s="1">
        <v>0</v>
      </c>
      <c r="K277" s="1">
        <v>0</v>
      </c>
      <c r="L277" s="1">
        <v>0</v>
      </c>
      <c r="M277" s="1">
        <v>0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0</v>
      </c>
      <c r="X277" s="1">
        <v>0</v>
      </c>
      <c r="Z277" s="1">
        <v>0</v>
      </c>
    </row>
    <row r="278" spans="1:26" x14ac:dyDescent="0.2">
      <c r="A278" s="1">
        <v>276</v>
      </c>
      <c r="B278" s="1" t="s">
        <v>1581</v>
      </c>
      <c r="C278" s="1" t="s">
        <v>1582</v>
      </c>
      <c r="E278" s="1" t="s">
        <v>1082</v>
      </c>
      <c r="F278" s="1">
        <v>27</v>
      </c>
      <c r="J278" s="1">
        <v>0</v>
      </c>
      <c r="X278" s="1">
        <v>0</v>
      </c>
      <c r="Z278" s="1">
        <v>0</v>
      </c>
    </row>
    <row r="279" spans="1:26" x14ac:dyDescent="0.2">
      <c r="A279" s="1">
        <v>277</v>
      </c>
      <c r="B279" s="1" t="s">
        <v>1581</v>
      </c>
      <c r="C279" s="1" t="s">
        <v>1583</v>
      </c>
      <c r="E279" s="1" t="s">
        <v>1082</v>
      </c>
      <c r="F279" s="1">
        <v>27</v>
      </c>
      <c r="G279" s="1">
        <v>0</v>
      </c>
      <c r="H279" s="1">
        <v>0</v>
      </c>
      <c r="I279" s="1">
        <v>0</v>
      </c>
      <c r="K279" s="1">
        <v>0</v>
      </c>
      <c r="L279" s="1">
        <v>0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Z279" s="1">
        <v>0</v>
      </c>
    </row>
    <row r="280" spans="1:26" x14ac:dyDescent="0.2">
      <c r="A280" s="1">
        <v>278</v>
      </c>
      <c r="B280" s="1" t="s">
        <v>1584</v>
      </c>
      <c r="C280" s="1" t="s">
        <v>1585</v>
      </c>
      <c r="E280" s="1" t="s">
        <v>997</v>
      </c>
      <c r="F280" s="1">
        <v>135</v>
      </c>
      <c r="G280" s="1">
        <v>0</v>
      </c>
      <c r="H280" s="1">
        <v>0</v>
      </c>
      <c r="I280" s="1">
        <v>0</v>
      </c>
      <c r="J280" s="1">
        <v>0</v>
      </c>
      <c r="K280" s="1">
        <v>0</v>
      </c>
      <c r="L280" s="1">
        <v>0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Z280" s="1">
        <v>0</v>
      </c>
    </row>
    <row r="281" spans="1:26" x14ac:dyDescent="0.2">
      <c r="A281" s="1">
        <v>279</v>
      </c>
      <c r="B281" s="1" t="s">
        <v>1586</v>
      </c>
      <c r="C281" s="1" t="s">
        <v>1587</v>
      </c>
      <c r="E281" s="1" t="s">
        <v>1215</v>
      </c>
      <c r="F281" s="1">
        <v>66</v>
      </c>
      <c r="G281" s="1">
        <v>0</v>
      </c>
      <c r="H281" s="1">
        <v>0</v>
      </c>
      <c r="I281" s="1">
        <v>0</v>
      </c>
      <c r="J281" s="1">
        <v>0</v>
      </c>
      <c r="K281" s="1">
        <v>0</v>
      </c>
      <c r="L281" s="1">
        <v>0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  <c r="V281" s="1">
        <v>0</v>
      </c>
      <c r="W281" s="1">
        <v>0</v>
      </c>
      <c r="X281" s="1">
        <v>0</v>
      </c>
      <c r="Z281" s="1">
        <v>0</v>
      </c>
    </row>
    <row r="282" spans="1:26" x14ac:dyDescent="0.2">
      <c r="A282" s="1">
        <v>280</v>
      </c>
      <c r="B282" s="1" t="s">
        <v>1588</v>
      </c>
      <c r="C282" s="1" t="s">
        <v>1589</v>
      </c>
      <c r="E282" s="1" t="s">
        <v>997</v>
      </c>
      <c r="F282" s="1">
        <v>66</v>
      </c>
      <c r="G282" s="1">
        <v>0</v>
      </c>
      <c r="H282" s="1">
        <v>0</v>
      </c>
      <c r="I282" s="1">
        <v>0</v>
      </c>
      <c r="J282" s="1">
        <v>0</v>
      </c>
      <c r="K282" s="1">
        <v>17</v>
      </c>
      <c r="L282" s="1">
        <v>37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24</v>
      </c>
      <c r="S282" s="1">
        <v>1</v>
      </c>
      <c r="T282" s="1">
        <v>0</v>
      </c>
      <c r="U282" s="1">
        <v>0</v>
      </c>
      <c r="V282" s="1">
        <v>19</v>
      </c>
      <c r="W282" s="1">
        <v>0</v>
      </c>
      <c r="X282" s="1">
        <v>98</v>
      </c>
      <c r="Z282" s="1">
        <v>6468</v>
      </c>
    </row>
    <row r="283" spans="1:26" x14ac:dyDescent="0.2">
      <c r="A283" s="1">
        <v>281</v>
      </c>
      <c r="B283" s="1" t="s">
        <v>1590</v>
      </c>
      <c r="C283" s="1" t="s">
        <v>1591</v>
      </c>
      <c r="E283" s="1" t="s">
        <v>1592</v>
      </c>
      <c r="F283" s="1">
        <v>47</v>
      </c>
      <c r="G283" s="1">
        <v>0</v>
      </c>
      <c r="H283" s="1">
        <v>0</v>
      </c>
      <c r="I283" s="1">
        <v>0</v>
      </c>
      <c r="J283" s="1">
        <v>0</v>
      </c>
      <c r="K283" s="1">
        <v>0</v>
      </c>
      <c r="L283" s="1">
        <v>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Z283" s="1">
        <v>0</v>
      </c>
    </row>
    <row r="284" spans="1:26" x14ac:dyDescent="0.2">
      <c r="A284" s="1">
        <v>282</v>
      </c>
      <c r="B284" s="1" t="s">
        <v>1593</v>
      </c>
      <c r="C284" s="1" t="s">
        <v>1594</v>
      </c>
      <c r="E284" s="1" t="s">
        <v>1232</v>
      </c>
      <c r="F284" s="1">
        <v>70.400000000000006</v>
      </c>
      <c r="G284" s="1">
        <v>0</v>
      </c>
      <c r="H284" s="1">
        <v>0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>
        <v>0</v>
      </c>
      <c r="X284" s="1">
        <v>0</v>
      </c>
      <c r="Z284" s="1">
        <v>0</v>
      </c>
    </row>
    <row r="285" spans="1:26" x14ac:dyDescent="0.2">
      <c r="A285" s="1">
        <v>283</v>
      </c>
      <c r="B285" s="1" t="s">
        <v>1595</v>
      </c>
      <c r="C285" s="1" t="s">
        <v>1596</v>
      </c>
      <c r="E285" s="1" t="s">
        <v>1082</v>
      </c>
      <c r="F285" s="1">
        <v>176.5</v>
      </c>
      <c r="G285" s="1">
        <v>36</v>
      </c>
      <c r="H285" s="1">
        <v>123</v>
      </c>
      <c r="I285" s="1">
        <v>105</v>
      </c>
      <c r="J285" s="1">
        <v>0</v>
      </c>
      <c r="K285" s="1">
        <v>333</v>
      </c>
      <c r="L285" s="1">
        <v>197</v>
      </c>
      <c r="M285" s="1">
        <v>181</v>
      </c>
      <c r="N285" s="1">
        <v>0</v>
      </c>
      <c r="O285" s="1">
        <v>243</v>
      </c>
      <c r="P285" s="1">
        <v>162</v>
      </c>
      <c r="Q285" s="1">
        <v>110</v>
      </c>
      <c r="R285" s="1">
        <v>33</v>
      </c>
      <c r="S285" s="1">
        <v>100</v>
      </c>
      <c r="T285" s="1">
        <v>163</v>
      </c>
      <c r="U285" s="1">
        <v>212</v>
      </c>
      <c r="V285" s="1">
        <v>74</v>
      </c>
      <c r="W285" s="1">
        <v>247</v>
      </c>
      <c r="X285" s="1">
        <v>2319</v>
      </c>
      <c r="Z285" s="1">
        <v>409383</v>
      </c>
    </row>
    <row r="286" spans="1:26" x14ac:dyDescent="0.2">
      <c r="A286" s="1">
        <v>284</v>
      </c>
      <c r="B286" s="1" t="s">
        <v>1597</v>
      </c>
      <c r="C286" s="1" t="s">
        <v>1598</v>
      </c>
      <c r="E286" s="1" t="s">
        <v>997</v>
      </c>
      <c r="F286" s="1">
        <v>176.5</v>
      </c>
      <c r="G286" s="1">
        <v>0</v>
      </c>
      <c r="H286" s="1">
        <v>0</v>
      </c>
      <c r="I286" s="1">
        <v>0</v>
      </c>
      <c r="J286" s="1">
        <v>0</v>
      </c>
      <c r="K286" s="1">
        <v>0</v>
      </c>
      <c r="L286" s="1">
        <v>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Z286" s="1">
        <v>0</v>
      </c>
    </row>
    <row r="287" spans="1:26" x14ac:dyDescent="0.2">
      <c r="A287" s="1">
        <v>285</v>
      </c>
      <c r="B287" s="1" t="s">
        <v>1599</v>
      </c>
      <c r="C287" s="1" t="s">
        <v>1600</v>
      </c>
      <c r="E287" s="1" t="s">
        <v>1601</v>
      </c>
      <c r="F287" s="1">
        <v>48.5</v>
      </c>
      <c r="G287" s="1">
        <v>1</v>
      </c>
      <c r="H287" s="1">
        <v>0</v>
      </c>
      <c r="I287" s="1">
        <v>0</v>
      </c>
      <c r="J287" s="1">
        <v>0</v>
      </c>
      <c r="K287" s="1">
        <v>1</v>
      </c>
      <c r="L287" s="1">
        <v>0</v>
      </c>
      <c r="M287" s="1">
        <v>2</v>
      </c>
      <c r="N287" s="1">
        <v>0</v>
      </c>
      <c r="O287" s="1">
        <v>1</v>
      </c>
      <c r="P287" s="1">
        <v>0</v>
      </c>
      <c r="Q287" s="1">
        <v>0</v>
      </c>
      <c r="R287" s="1">
        <v>1</v>
      </c>
      <c r="S287" s="1">
        <v>0</v>
      </c>
      <c r="T287" s="1">
        <v>1</v>
      </c>
      <c r="U287" s="1">
        <v>0</v>
      </c>
      <c r="V287" s="1">
        <v>0</v>
      </c>
      <c r="W287" s="1">
        <v>0</v>
      </c>
      <c r="X287" s="1">
        <v>7</v>
      </c>
      <c r="Z287" s="1">
        <v>340</v>
      </c>
    </row>
    <row r="288" spans="1:26" x14ac:dyDescent="0.2">
      <c r="A288" s="1">
        <v>286</v>
      </c>
      <c r="B288" s="1" t="s">
        <v>1602</v>
      </c>
      <c r="C288" s="1" t="s">
        <v>1603</v>
      </c>
      <c r="E288" s="1" t="s">
        <v>1601</v>
      </c>
      <c r="F288" s="1">
        <v>83.9</v>
      </c>
      <c r="G288" s="1">
        <v>0</v>
      </c>
      <c r="H288" s="1">
        <v>0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3</v>
      </c>
      <c r="X288" s="1">
        <v>3</v>
      </c>
      <c r="Z288" s="1">
        <v>252</v>
      </c>
    </row>
    <row r="289" spans="1:26" x14ac:dyDescent="0.2">
      <c r="A289" s="1">
        <v>287</v>
      </c>
      <c r="B289" s="1" t="s">
        <v>1604</v>
      </c>
      <c r="C289" s="1" t="s">
        <v>1605</v>
      </c>
      <c r="E289" s="1" t="s">
        <v>1045</v>
      </c>
      <c r="F289" s="1">
        <v>212</v>
      </c>
      <c r="G289" s="1">
        <v>0</v>
      </c>
      <c r="H289" s="1">
        <v>0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0</v>
      </c>
      <c r="X289" s="1">
        <v>0</v>
      </c>
      <c r="Z289" s="1">
        <v>0</v>
      </c>
    </row>
    <row r="290" spans="1:26" x14ac:dyDescent="0.2">
      <c r="A290" s="1">
        <v>288</v>
      </c>
      <c r="B290" s="1" t="s">
        <v>1606</v>
      </c>
      <c r="C290" s="1" t="s">
        <v>1607</v>
      </c>
      <c r="E290" s="1" t="s">
        <v>1082</v>
      </c>
      <c r="F290" s="1">
        <v>200</v>
      </c>
      <c r="G290" s="1">
        <v>0</v>
      </c>
      <c r="H290" s="1">
        <v>0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Z290" s="1">
        <v>0</v>
      </c>
    </row>
    <row r="291" spans="1:26" x14ac:dyDescent="0.2">
      <c r="A291" s="1">
        <v>289</v>
      </c>
      <c r="B291" s="1" t="s">
        <v>1608</v>
      </c>
      <c r="C291" s="1" t="s">
        <v>1609</v>
      </c>
      <c r="E291" s="1" t="s">
        <v>1002</v>
      </c>
      <c r="F291" s="1">
        <v>352.9</v>
      </c>
      <c r="G291" s="1">
        <v>107</v>
      </c>
      <c r="H291" s="1">
        <v>179</v>
      </c>
      <c r="I291" s="1">
        <v>227</v>
      </c>
      <c r="J291" s="1">
        <v>5</v>
      </c>
      <c r="K291" s="1">
        <v>117</v>
      </c>
      <c r="L291" s="1">
        <v>237</v>
      </c>
      <c r="M291" s="1">
        <v>846</v>
      </c>
      <c r="N291" s="1">
        <v>179</v>
      </c>
      <c r="O291" s="1">
        <v>45</v>
      </c>
      <c r="P291" s="1">
        <v>49</v>
      </c>
      <c r="Q291" s="1">
        <v>103</v>
      </c>
      <c r="R291" s="1">
        <v>232</v>
      </c>
      <c r="S291" s="1">
        <v>136</v>
      </c>
      <c r="T291" s="1">
        <v>114</v>
      </c>
      <c r="U291" s="1">
        <v>216</v>
      </c>
      <c r="V291" s="1">
        <v>12</v>
      </c>
      <c r="W291" s="1">
        <v>103</v>
      </c>
      <c r="X291" s="1">
        <v>2907</v>
      </c>
      <c r="Z291" s="1">
        <v>1025893</v>
      </c>
    </row>
    <row r="292" spans="1:26" x14ac:dyDescent="0.2">
      <c r="A292" s="1">
        <v>290</v>
      </c>
      <c r="B292" s="1" t="s">
        <v>1610</v>
      </c>
      <c r="C292" s="1" t="s">
        <v>1611</v>
      </c>
      <c r="E292" s="1" t="s">
        <v>993</v>
      </c>
      <c r="F292" s="1">
        <v>185</v>
      </c>
      <c r="J292" s="1">
        <v>0</v>
      </c>
      <c r="X292" s="1">
        <v>0</v>
      </c>
      <c r="Z292" s="1">
        <v>0</v>
      </c>
    </row>
    <row r="293" spans="1:26" x14ac:dyDescent="0.2">
      <c r="A293" s="1">
        <v>291</v>
      </c>
      <c r="B293" s="1" t="s">
        <v>1612</v>
      </c>
      <c r="C293" s="1" t="s">
        <v>1611</v>
      </c>
      <c r="E293" s="1" t="s">
        <v>993</v>
      </c>
      <c r="F293" s="1">
        <v>194.1</v>
      </c>
      <c r="G293" s="1">
        <v>55</v>
      </c>
      <c r="H293" s="1">
        <v>58</v>
      </c>
      <c r="I293" s="1">
        <v>72</v>
      </c>
      <c r="J293" s="1">
        <v>1</v>
      </c>
      <c r="K293" s="1">
        <v>93</v>
      </c>
      <c r="L293" s="1">
        <v>66</v>
      </c>
      <c r="M293" s="1">
        <v>611</v>
      </c>
      <c r="N293" s="1">
        <v>48</v>
      </c>
      <c r="O293" s="1">
        <v>46</v>
      </c>
      <c r="P293" s="1">
        <v>56</v>
      </c>
      <c r="Q293" s="1">
        <v>67</v>
      </c>
      <c r="R293" s="1">
        <v>30</v>
      </c>
      <c r="S293" s="1">
        <v>89</v>
      </c>
      <c r="T293" s="1">
        <v>107</v>
      </c>
      <c r="U293" s="1">
        <v>68</v>
      </c>
      <c r="V293" s="1">
        <v>100</v>
      </c>
      <c r="W293" s="1">
        <v>84</v>
      </c>
      <c r="X293" s="1">
        <v>1651</v>
      </c>
      <c r="Z293" s="1">
        <v>320532</v>
      </c>
    </row>
    <row r="294" spans="1:26" x14ac:dyDescent="0.2">
      <c r="A294" s="1">
        <v>292</v>
      </c>
      <c r="B294" s="1" t="s">
        <v>1610</v>
      </c>
      <c r="C294" s="1" t="s">
        <v>1613</v>
      </c>
      <c r="E294" s="1" t="s">
        <v>993</v>
      </c>
      <c r="F294" s="1">
        <v>185</v>
      </c>
      <c r="G294" s="1">
        <v>0</v>
      </c>
      <c r="H294" s="1">
        <v>0</v>
      </c>
      <c r="I294" s="1">
        <v>0</v>
      </c>
      <c r="K294" s="1">
        <v>0</v>
      </c>
      <c r="L294" s="1">
        <v>0</v>
      </c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Z294" s="1">
        <v>0</v>
      </c>
    </row>
    <row r="295" spans="1:26" x14ac:dyDescent="0.2">
      <c r="A295" s="1">
        <v>293</v>
      </c>
      <c r="B295" s="1" t="s">
        <v>1614</v>
      </c>
      <c r="C295" s="1" t="s">
        <v>1615</v>
      </c>
      <c r="E295" s="1" t="s">
        <v>1232</v>
      </c>
      <c r="F295" s="1">
        <v>132</v>
      </c>
      <c r="G295" s="1">
        <v>0</v>
      </c>
      <c r="H295" s="1">
        <v>0</v>
      </c>
      <c r="I295" s="1">
        <v>0</v>
      </c>
      <c r="J295" s="1">
        <v>44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1</v>
      </c>
      <c r="T295" s="1">
        <v>0</v>
      </c>
      <c r="U295" s="1">
        <v>66</v>
      </c>
      <c r="V295" s="1">
        <v>0</v>
      </c>
      <c r="W295" s="1">
        <v>0</v>
      </c>
      <c r="X295" s="1">
        <v>111</v>
      </c>
      <c r="Z295" s="1">
        <v>14653</v>
      </c>
    </row>
    <row r="296" spans="1:26" x14ac:dyDescent="0.2">
      <c r="A296" s="1">
        <v>294</v>
      </c>
      <c r="B296" s="1" t="s">
        <v>1616</v>
      </c>
      <c r="C296" s="1" t="s">
        <v>1617</v>
      </c>
      <c r="E296" s="1" t="s">
        <v>1618</v>
      </c>
      <c r="F296" s="1">
        <v>530.1</v>
      </c>
      <c r="G296" s="1">
        <v>131</v>
      </c>
      <c r="H296" s="1">
        <v>141</v>
      </c>
      <c r="I296" s="1">
        <v>65</v>
      </c>
      <c r="J296" s="1">
        <v>49</v>
      </c>
      <c r="K296" s="1">
        <v>68</v>
      </c>
      <c r="L296" s="1">
        <v>298</v>
      </c>
      <c r="M296" s="1">
        <v>11</v>
      </c>
      <c r="N296" s="1">
        <v>83</v>
      </c>
      <c r="O296" s="1">
        <v>219</v>
      </c>
      <c r="P296" s="1">
        <v>213</v>
      </c>
      <c r="Q296" s="1">
        <v>0</v>
      </c>
      <c r="R296" s="1">
        <v>50</v>
      </c>
      <c r="S296" s="1">
        <v>0</v>
      </c>
      <c r="T296" s="1">
        <v>35</v>
      </c>
      <c r="U296" s="1">
        <v>178</v>
      </c>
      <c r="V296" s="1">
        <v>68</v>
      </c>
      <c r="W296" s="1">
        <v>42</v>
      </c>
      <c r="X296" s="1">
        <v>1651</v>
      </c>
      <c r="Z296" s="1">
        <v>875266</v>
      </c>
    </row>
    <row r="297" spans="1:26" x14ac:dyDescent="0.2">
      <c r="A297" s="1">
        <v>295</v>
      </c>
      <c r="B297" s="1" t="s">
        <v>1619</v>
      </c>
      <c r="C297" s="1" t="s">
        <v>1620</v>
      </c>
      <c r="E297" s="1" t="s">
        <v>1215</v>
      </c>
      <c r="F297" s="1">
        <v>260</v>
      </c>
      <c r="G297" s="1">
        <v>0</v>
      </c>
      <c r="H297" s="1">
        <v>0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Z297" s="1">
        <v>0</v>
      </c>
    </row>
    <row r="298" spans="1:26" x14ac:dyDescent="0.2">
      <c r="A298" s="1">
        <v>296</v>
      </c>
      <c r="B298" s="1" t="s">
        <v>1621</v>
      </c>
      <c r="C298" s="1" t="s">
        <v>1622</v>
      </c>
      <c r="E298" s="1" t="s">
        <v>981</v>
      </c>
      <c r="F298" s="1">
        <v>123.6</v>
      </c>
      <c r="G298" s="1">
        <v>0</v>
      </c>
      <c r="H298" s="1">
        <v>0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Z298" s="1">
        <v>0</v>
      </c>
    </row>
    <row r="299" spans="1:26" x14ac:dyDescent="0.2">
      <c r="A299" s="1">
        <v>297</v>
      </c>
      <c r="B299" s="1" t="s">
        <v>1623</v>
      </c>
      <c r="C299" s="1" t="s">
        <v>1624</v>
      </c>
      <c r="E299" s="1" t="s">
        <v>1618</v>
      </c>
      <c r="F299" s="1">
        <v>530.1</v>
      </c>
      <c r="J299" s="1">
        <v>0</v>
      </c>
      <c r="X299" s="1">
        <v>0</v>
      </c>
      <c r="Z299" s="1">
        <v>0</v>
      </c>
    </row>
    <row r="300" spans="1:26" x14ac:dyDescent="0.2">
      <c r="A300" s="1">
        <v>298</v>
      </c>
      <c r="B300" s="1" t="s">
        <v>1625</v>
      </c>
      <c r="C300" s="1" t="s">
        <v>1626</v>
      </c>
      <c r="E300" s="1" t="s">
        <v>1215</v>
      </c>
      <c r="F300" s="1">
        <v>265.10000000000002</v>
      </c>
      <c r="G300" s="1">
        <v>0</v>
      </c>
      <c r="H300" s="1">
        <v>0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Z300" s="1">
        <v>0</v>
      </c>
    </row>
    <row r="301" spans="1:26" x14ac:dyDescent="0.2">
      <c r="A301" s="1">
        <v>299</v>
      </c>
      <c r="B301" s="1" t="s">
        <v>1623</v>
      </c>
      <c r="C301" s="1" t="s">
        <v>1627</v>
      </c>
      <c r="E301" s="1" t="s">
        <v>1618</v>
      </c>
      <c r="F301" s="1">
        <v>530.1</v>
      </c>
      <c r="G301" s="1">
        <v>0</v>
      </c>
      <c r="H301" s="1">
        <v>0</v>
      </c>
      <c r="I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Z301" s="1">
        <v>0</v>
      </c>
    </row>
    <row r="302" spans="1:26" x14ac:dyDescent="0.2">
      <c r="A302" s="1">
        <v>300</v>
      </c>
      <c r="B302" s="1" t="s">
        <v>1628</v>
      </c>
      <c r="C302" s="1" t="s">
        <v>1629</v>
      </c>
      <c r="E302" s="1" t="s">
        <v>1215</v>
      </c>
      <c r="F302" s="1">
        <v>265.10000000000002</v>
      </c>
      <c r="G302" s="1">
        <v>0</v>
      </c>
      <c r="H302" s="1">
        <v>0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Z302" s="1">
        <v>0</v>
      </c>
    </row>
    <row r="303" spans="1:26" x14ac:dyDescent="0.2">
      <c r="A303" s="1">
        <v>301</v>
      </c>
      <c r="B303" s="1" t="s">
        <v>1630</v>
      </c>
      <c r="C303" s="1" t="s">
        <v>1631</v>
      </c>
      <c r="E303" s="1" t="s">
        <v>981</v>
      </c>
      <c r="F303" s="1">
        <v>123.6</v>
      </c>
      <c r="G303" s="1">
        <v>5</v>
      </c>
      <c r="H303" s="1">
        <v>0</v>
      </c>
      <c r="I303" s="1">
        <v>0</v>
      </c>
      <c r="J303" s="1">
        <v>1</v>
      </c>
      <c r="K303" s="1">
        <v>2</v>
      </c>
      <c r="L303" s="1">
        <v>86</v>
      </c>
      <c r="M303" s="1">
        <v>4</v>
      </c>
      <c r="N303" s="1">
        <v>0</v>
      </c>
      <c r="O303" s="1">
        <v>59</v>
      </c>
      <c r="P303" s="1">
        <v>1</v>
      </c>
      <c r="Q303" s="1">
        <v>0</v>
      </c>
      <c r="R303" s="1">
        <v>0</v>
      </c>
      <c r="S303" s="1">
        <v>0</v>
      </c>
      <c r="T303" s="1">
        <v>3</v>
      </c>
      <c r="U303" s="1">
        <v>0</v>
      </c>
      <c r="V303" s="1">
        <v>13</v>
      </c>
      <c r="W303" s="1">
        <v>59</v>
      </c>
      <c r="X303" s="1">
        <v>233</v>
      </c>
      <c r="Z303" s="1">
        <v>28790</v>
      </c>
    </row>
    <row r="304" spans="1:26" x14ac:dyDescent="0.2">
      <c r="A304" s="1">
        <v>302</v>
      </c>
      <c r="B304" s="1" t="s">
        <v>1632</v>
      </c>
      <c r="C304" s="1" t="s">
        <v>1633</v>
      </c>
      <c r="E304" s="1" t="s">
        <v>1634</v>
      </c>
      <c r="F304" s="1">
        <v>79.2</v>
      </c>
      <c r="G304" s="1">
        <v>0</v>
      </c>
      <c r="H304" s="1">
        <v>0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Z304" s="1">
        <v>0</v>
      </c>
    </row>
    <row r="305" spans="1:26" x14ac:dyDescent="0.2">
      <c r="A305" s="1">
        <v>303</v>
      </c>
      <c r="B305" s="1" t="s">
        <v>1635</v>
      </c>
      <c r="C305" s="1" t="s">
        <v>1636</v>
      </c>
      <c r="E305" s="1" t="s">
        <v>1637</v>
      </c>
      <c r="F305" s="1">
        <v>164</v>
      </c>
      <c r="G305" s="1">
        <v>0</v>
      </c>
      <c r="H305" s="1">
        <v>0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Z305" s="1">
        <v>0</v>
      </c>
    </row>
    <row r="306" spans="1:26" x14ac:dyDescent="0.2">
      <c r="A306" s="1">
        <v>304</v>
      </c>
      <c r="B306" s="1" t="s">
        <v>1638</v>
      </c>
      <c r="C306" s="1" t="s">
        <v>1639</v>
      </c>
      <c r="E306" s="1" t="s">
        <v>978</v>
      </c>
      <c r="F306" s="1">
        <v>35</v>
      </c>
      <c r="G306" s="1">
        <v>0</v>
      </c>
      <c r="H306" s="1">
        <v>0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Z306" s="1">
        <v>0</v>
      </c>
    </row>
    <row r="307" spans="1:26" x14ac:dyDescent="0.2">
      <c r="A307" s="1">
        <v>305</v>
      </c>
      <c r="B307" s="1" t="s">
        <v>1640</v>
      </c>
      <c r="C307" s="1" t="s">
        <v>1641</v>
      </c>
      <c r="E307" s="1" t="s">
        <v>1642</v>
      </c>
      <c r="F307" s="1">
        <v>264</v>
      </c>
      <c r="G307" s="1">
        <v>19</v>
      </c>
      <c r="H307" s="1">
        <v>0</v>
      </c>
      <c r="I307" s="1">
        <v>1</v>
      </c>
      <c r="J307" s="1">
        <v>0</v>
      </c>
      <c r="K307" s="1">
        <v>5</v>
      </c>
      <c r="L307" s="1">
        <v>0</v>
      </c>
      <c r="M307" s="1">
        <v>1</v>
      </c>
      <c r="N307" s="1">
        <v>1</v>
      </c>
      <c r="O307" s="1">
        <v>12</v>
      </c>
      <c r="P307" s="1">
        <v>4</v>
      </c>
      <c r="Q307" s="1">
        <v>1</v>
      </c>
      <c r="R307" s="1">
        <v>0</v>
      </c>
      <c r="S307" s="1">
        <v>1</v>
      </c>
      <c r="T307" s="1">
        <v>1</v>
      </c>
      <c r="U307" s="1">
        <v>1</v>
      </c>
      <c r="V307" s="1">
        <v>1</v>
      </c>
      <c r="W307" s="1">
        <v>1</v>
      </c>
      <c r="X307" s="1">
        <v>49</v>
      </c>
      <c r="Z307" s="1">
        <v>12937</v>
      </c>
    </row>
    <row r="308" spans="1:26" x14ac:dyDescent="0.2">
      <c r="A308" s="1">
        <v>306</v>
      </c>
      <c r="B308" s="1" t="s">
        <v>1643</v>
      </c>
      <c r="C308" s="1" t="s">
        <v>1644</v>
      </c>
      <c r="E308" s="1" t="s">
        <v>1645</v>
      </c>
      <c r="F308" s="1">
        <v>18</v>
      </c>
      <c r="G308" s="1">
        <v>0</v>
      </c>
      <c r="H308" s="1">
        <v>0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Z308" s="1">
        <v>0</v>
      </c>
    </row>
    <row r="309" spans="1:26" x14ac:dyDescent="0.2">
      <c r="A309" s="1">
        <v>307</v>
      </c>
      <c r="B309" s="1" t="s">
        <v>1646</v>
      </c>
      <c r="C309" s="1" t="s">
        <v>1647</v>
      </c>
      <c r="E309" s="1" t="s">
        <v>1082</v>
      </c>
      <c r="F309" s="1">
        <v>172</v>
      </c>
      <c r="J309" s="1">
        <v>0</v>
      </c>
      <c r="X309" s="1">
        <v>0</v>
      </c>
      <c r="Z309" s="1">
        <v>0</v>
      </c>
    </row>
    <row r="310" spans="1:26" x14ac:dyDescent="0.2">
      <c r="A310" s="1">
        <v>308</v>
      </c>
      <c r="B310" s="1" t="s">
        <v>1646</v>
      </c>
      <c r="C310" s="1" t="s">
        <v>1648</v>
      </c>
      <c r="E310" s="1" t="s">
        <v>1082</v>
      </c>
      <c r="F310" s="1">
        <v>172</v>
      </c>
      <c r="G310" s="1">
        <v>0</v>
      </c>
      <c r="H310" s="1">
        <v>0</v>
      </c>
      <c r="I310" s="1">
        <v>0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Z310" s="1">
        <v>0</v>
      </c>
    </row>
    <row r="311" spans="1:26" x14ac:dyDescent="0.2">
      <c r="A311" s="1">
        <v>309</v>
      </c>
      <c r="B311" s="1" t="s">
        <v>1649</v>
      </c>
      <c r="C311" s="1" t="s">
        <v>1650</v>
      </c>
      <c r="E311" s="1" t="s">
        <v>1082</v>
      </c>
      <c r="F311" s="1">
        <v>176.5</v>
      </c>
      <c r="G311" s="1">
        <v>73</v>
      </c>
      <c r="H311" s="1">
        <v>1</v>
      </c>
      <c r="I311" s="1">
        <v>50</v>
      </c>
      <c r="J311" s="1">
        <v>1</v>
      </c>
      <c r="K311" s="1">
        <v>28</v>
      </c>
      <c r="L311" s="1">
        <v>96</v>
      </c>
      <c r="M311" s="1">
        <v>13</v>
      </c>
      <c r="N311" s="1">
        <v>37</v>
      </c>
      <c r="O311" s="1">
        <v>97</v>
      </c>
      <c r="P311" s="1">
        <v>21</v>
      </c>
      <c r="Q311" s="1">
        <v>56</v>
      </c>
      <c r="R311" s="1">
        <v>0</v>
      </c>
      <c r="S311" s="1">
        <v>5</v>
      </c>
      <c r="T311" s="1">
        <v>87</v>
      </c>
      <c r="U311" s="1">
        <v>45</v>
      </c>
      <c r="V311" s="1">
        <v>14</v>
      </c>
      <c r="W311" s="1">
        <v>79</v>
      </c>
      <c r="X311" s="1">
        <v>703</v>
      </c>
      <c r="Z311" s="1">
        <v>124104</v>
      </c>
    </row>
    <row r="312" spans="1:26" x14ac:dyDescent="0.2">
      <c r="A312" s="1">
        <v>310</v>
      </c>
      <c r="B312" s="1" t="s">
        <v>1651</v>
      </c>
      <c r="C312" s="1" t="s">
        <v>1652</v>
      </c>
      <c r="E312" s="1" t="s">
        <v>1082</v>
      </c>
      <c r="F312" s="1">
        <v>316.8</v>
      </c>
      <c r="G312" s="1">
        <v>0</v>
      </c>
      <c r="H312" s="1">
        <v>0</v>
      </c>
      <c r="I312" s="1">
        <v>0</v>
      </c>
      <c r="J312" s="1">
        <v>0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>
        <v>0</v>
      </c>
      <c r="W312" s="1">
        <v>0</v>
      </c>
      <c r="X312" s="1">
        <v>0</v>
      </c>
      <c r="Z312" s="1">
        <v>0</v>
      </c>
    </row>
    <row r="313" spans="1:26" x14ac:dyDescent="0.2">
      <c r="A313" s="1">
        <v>311</v>
      </c>
      <c r="B313" s="1" t="s">
        <v>1653</v>
      </c>
      <c r="C313" s="1" t="s">
        <v>1654</v>
      </c>
      <c r="E313" s="1" t="s">
        <v>1655</v>
      </c>
      <c r="F313" s="1">
        <v>50</v>
      </c>
      <c r="G313" s="1">
        <v>0</v>
      </c>
      <c r="H313" s="1">
        <v>0</v>
      </c>
      <c r="I313" s="1">
        <v>0</v>
      </c>
      <c r="J313" s="1">
        <v>0</v>
      </c>
      <c r="K313" s="1">
        <v>0</v>
      </c>
      <c r="L313" s="1">
        <v>0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Z313" s="1">
        <v>0</v>
      </c>
    </row>
    <row r="314" spans="1:26" x14ac:dyDescent="0.2">
      <c r="A314" s="1">
        <v>312</v>
      </c>
      <c r="B314" s="1" t="s">
        <v>1656</v>
      </c>
      <c r="C314" s="1" t="s">
        <v>1657</v>
      </c>
      <c r="E314" s="1" t="s">
        <v>1658</v>
      </c>
      <c r="F314" s="1">
        <v>50</v>
      </c>
      <c r="G314" s="1">
        <v>0</v>
      </c>
      <c r="H314" s="1">
        <v>0</v>
      </c>
      <c r="I314" s="1">
        <v>13</v>
      </c>
      <c r="J314" s="1">
        <v>0</v>
      </c>
      <c r="K314" s="1">
        <v>46</v>
      </c>
      <c r="L314" s="1">
        <v>170</v>
      </c>
      <c r="M314" s="1">
        <v>45</v>
      </c>
      <c r="N314" s="1">
        <v>0</v>
      </c>
      <c r="O314" s="1">
        <v>94</v>
      </c>
      <c r="P314" s="1">
        <v>70</v>
      </c>
      <c r="Q314" s="1">
        <v>131</v>
      </c>
      <c r="R314" s="1">
        <v>129</v>
      </c>
      <c r="S314" s="1">
        <v>183</v>
      </c>
      <c r="T314" s="1">
        <v>6</v>
      </c>
      <c r="U314" s="1">
        <v>2</v>
      </c>
      <c r="V314" s="1">
        <v>105</v>
      </c>
      <c r="W314" s="1">
        <v>0</v>
      </c>
      <c r="X314" s="1">
        <v>994</v>
      </c>
      <c r="Z314" s="1">
        <v>49700</v>
      </c>
    </row>
    <row r="315" spans="1:26" x14ac:dyDescent="0.2">
      <c r="A315" s="1">
        <v>313</v>
      </c>
      <c r="B315" s="1" t="s">
        <v>1659</v>
      </c>
      <c r="C315" s="1" t="s">
        <v>1660</v>
      </c>
      <c r="E315" s="1" t="s">
        <v>981</v>
      </c>
      <c r="F315" s="1">
        <v>370</v>
      </c>
      <c r="G315" s="1">
        <v>0</v>
      </c>
      <c r="H315" s="1">
        <v>0</v>
      </c>
      <c r="I315" s="1">
        <v>0</v>
      </c>
      <c r="J315" s="1">
        <v>0</v>
      </c>
      <c r="K315" s="1">
        <v>0</v>
      </c>
      <c r="L315" s="1">
        <v>0</v>
      </c>
      <c r="M315" s="1">
        <v>0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S315" s="1">
        <v>0</v>
      </c>
      <c r="T315" s="1">
        <v>0</v>
      </c>
      <c r="U315" s="1">
        <v>0</v>
      </c>
      <c r="V315" s="1">
        <v>0</v>
      </c>
      <c r="W315" s="1">
        <v>0</v>
      </c>
      <c r="X315" s="1">
        <v>0</v>
      </c>
      <c r="Z315" s="1">
        <v>0</v>
      </c>
    </row>
    <row r="316" spans="1:26" x14ac:dyDescent="0.2">
      <c r="A316" s="1">
        <v>314</v>
      </c>
      <c r="B316" s="1" t="s">
        <v>1661</v>
      </c>
      <c r="C316" s="1" t="s">
        <v>1662</v>
      </c>
      <c r="E316" s="1" t="s">
        <v>981</v>
      </c>
      <c r="F316" s="1">
        <v>370</v>
      </c>
      <c r="G316" s="1">
        <v>0</v>
      </c>
      <c r="H316" s="1">
        <v>0</v>
      </c>
      <c r="I316" s="1">
        <v>8</v>
      </c>
      <c r="J316" s="1">
        <v>0</v>
      </c>
      <c r="K316" s="1">
        <v>0</v>
      </c>
      <c r="L316" s="1">
        <v>11</v>
      </c>
      <c r="M316" s="1">
        <v>20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S316" s="1">
        <v>0</v>
      </c>
      <c r="T316" s="1">
        <v>0</v>
      </c>
      <c r="U316" s="1">
        <v>0</v>
      </c>
      <c r="V316" s="1">
        <v>0</v>
      </c>
      <c r="W316" s="1">
        <v>3</v>
      </c>
      <c r="X316" s="1">
        <v>42</v>
      </c>
      <c r="Z316" s="1">
        <v>15540</v>
      </c>
    </row>
    <row r="317" spans="1:26" x14ac:dyDescent="0.2">
      <c r="A317" s="1">
        <v>315</v>
      </c>
      <c r="B317" s="1" t="s">
        <v>1663</v>
      </c>
      <c r="C317" s="1" t="s">
        <v>1664</v>
      </c>
      <c r="E317" s="1" t="s">
        <v>1045</v>
      </c>
      <c r="F317" s="1">
        <v>300</v>
      </c>
      <c r="G317" s="1">
        <v>0</v>
      </c>
      <c r="H317" s="1">
        <v>0</v>
      </c>
      <c r="I317" s="1">
        <v>0</v>
      </c>
      <c r="J317" s="1">
        <v>0</v>
      </c>
      <c r="K317" s="1">
        <v>0</v>
      </c>
      <c r="L317" s="1">
        <v>0</v>
      </c>
      <c r="M317" s="1">
        <v>0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S317" s="1">
        <v>0</v>
      </c>
      <c r="T317" s="1">
        <v>0</v>
      </c>
      <c r="U317" s="1">
        <v>0</v>
      </c>
      <c r="V317" s="1">
        <v>0</v>
      </c>
      <c r="W317" s="1">
        <v>0</v>
      </c>
      <c r="X317" s="1">
        <v>0</v>
      </c>
      <c r="Z317" s="1">
        <v>0</v>
      </c>
    </row>
    <row r="318" spans="1:26" x14ac:dyDescent="0.2">
      <c r="A318" s="1">
        <v>316</v>
      </c>
      <c r="B318" s="1" t="s">
        <v>1665</v>
      </c>
      <c r="C318" s="1" t="s">
        <v>1666</v>
      </c>
      <c r="E318" s="1" t="s">
        <v>997</v>
      </c>
      <c r="F318" s="1">
        <v>170</v>
      </c>
      <c r="G318" s="1">
        <v>0</v>
      </c>
      <c r="H318" s="1">
        <v>0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0</v>
      </c>
      <c r="X318" s="1">
        <v>0</v>
      </c>
      <c r="Z318" s="1">
        <v>0</v>
      </c>
    </row>
    <row r="319" spans="1:26" x14ac:dyDescent="0.2">
      <c r="A319" s="1">
        <v>317</v>
      </c>
      <c r="B319" s="1" t="s">
        <v>1667</v>
      </c>
      <c r="C319" s="1" t="s">
        <v>1668</v>
      </c>
      <c r="E319" s="1" t="s">
        <v>1198</v>
      </c>
      <c r="F319" s="1">
        <v>86.5</v>
      </c>
      <c r="G319" s="1">
        <v>0</v>
      </c>
      <c r="H319" s="1">
        <v>0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0</v>
      </c>
      <c r="U319" s="1">
        <v>0</v>
      </c>
      <c r="V319" s="1">
        <v>0</v>
      </c>
      <c r="W319" s="1">
        <v>0</v>
      </c>
      <c r="X319" s="1">
        <v>0</v>
      </c>
      <c r="Z319" s="1">
        <v>0</v>
      </c>
    </row>
    <row r="320" spans="1:26" x14ac:dyDescent="0.2">
      <c r="A320" s="1">
        <v>318</v>
      </c>
      <c r="B320" s="1" t="s">
        <v>1669</v>
      </c>
      <c r="C320" s="1" t="s">
        <v>1670</v>
      </c>
      <c r="E320" s="1" t="s">
        <v>978</v>
      </c>
      <c r="F320" s="1">
        <v>165</v>
      </c>
      <c r="G320" s="1">
        <v>0</v>
      </c>
      <c r="H320" s="1">
        <v>0</v>
      </c>
      <c r="I320" s="1">
        <v>0</v>
      </c>
      <c r="J320" s="1">
        <v>0</v>
      </c>
      <c r="K320" s="1">
        <v>0</v>
      </c>
      <c r="L320" s="1">
        <v>0</v>
      </c>
      <c r="M320" s="1">
        <v>0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0</v>
      </c>
      <c r="W320" s="1">
        <v>0</v>
      </c>
      <c r="X320" s="1">
        <v>0</v>
      </c>
      <c r="Z320" s="1">
        <v>0</v>
      </c>
    </row>
    <row r="321" spans="1:26" x14ac:dyDescent="0.2">
      <c r="A321" s="1">
        <v>319</v>
      </c>
      <c r="B321" s="1" t="s">
        <v>1671</v>
      </c>
      <c r="C321" s="1" t="s">
        <v>1672</v>
      </c>
      <c r="E321" s="1" t="s">
        <v>1673</v>
      </c>
      <c r="F321" s="1">
        <v>190</v>
      </c>
      <c r="G321" s="1">
        <v>0</v>
      </c>
      <c r="H321" s="1">
        <v>0</v>
      </c>
      <c r="I321" s="1">
        <v>0</v>
      </c>
      <c r="J321" s="1">
        <v>0</v>
      </c>
      <c r="K321" s="1">
        <v>0</v>
      </c>
      <c r="L321" s="1">
        <v>0</v>
      </c>
      <c r="M321" s="1">
        <v>0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S321" s="1">
        <v>0</v>
      </c>
      <c r="T321" s="1">
        <v>0</v>
      </c>
      <c r="U321" s="1">
        <v>0</v>
      </c>
      <c r="V321" s="1">
        <v>0</v>
      </c>
      <c r="W321" s="1">
        <v>0</v>
      </c>
      <c r="X321" s="1">
        <v>0</v>
      </c>
      <c r="Z321" s="1">
        <v>0</v>
      </c>
    </row>
    <row r="322" spans="1:26" x14ac:dyDescent="0.2">
      <c r="A322" s="1">
        <v>320</v>
      </c>
      <c r="B322" s="1" t="s">
        <v>1674</v>
      </c>
      <c r="C322" s="1" t="s">
        <v>1675</v>
      </c>
      <c r="E322" s="1" t="s">
        <v>1225</v>
      </c>
      <c r="F322" s="1">
        <v>79.2</v>
      </c>
      <c r="G322" s="1">
        <v>0</v>
      </c>
      <c r="H322" s="1">
        <v>0</v>
      </c>
      <c r="I322" s="1">
        <v>0</v>
      </c>
      <c r="J322" s="1">
        <v>0</v>
      </c>
      <c r="K322" s="1">
        <v>0</v>
      </c>
      <c r="L322" s="1">
        <v>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0</v>
      </c>
      <c r="Z322" s="1">
        <v>0</v>
      </c>
    </row>
    <row r="323" spans="1:26" x14ac:dyDescent="0.2">
      <c r="A323" s="1">
        <v>321</v>
      </c>
      <c r="B323" s="1" t="s">
        <v>1676</v>
      </c>
      <c r="C323" s="1" t="s">
        <v>1677</v>
      </c>
      <c r="E323" s="1" t="s">
        <v>997</v>
      </c>
      <c r="F323" s="1">
        <v>250</v>
      </c>
      <c r="G323" s="1">
        <v>0</v>
      </c>
      <c r="H323" s="1">
        <v>0</v>
      </c>
      <c r="I323" s="1">
        <v>0</v>
      </c>
      <c r="J323" s="1">
        <v>0</v>
      </c>
      <c r="K323" s="1">
        <v>0</v>
      </c>
      <c r="L323" s="1">
        <v>0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  <c r="T323" s="1">
        <v>0</v>
      </c>
      <c r="U323" s="1">
        <v>0</v>
      </c>
      <c r="V323" s="1">
        <v>0</v>
      </c>
      <c r="W323" s="1">
        <v>0</v>
      </c>
      <c r="X323" s="1">
        <v>0</v>
      </c>
      <c r="Z323" s="1">
        <v>0</v>
      </c>
    </row>
    <row r="324" spans="1:26" x14ac:dyDescent="0.2">
      <c r="A324" s="1">
        <v>322</v>
      </c>
      <c r="B324" s="1" t="s">
        <v>1678</v>
      </c>
      <c r="C324" s="1" t="s">
        <v>1679</v>
      </c>
      <c r="E324" s="1" t="s">
        <v>1524</v>
      </c>
      <c r="F324" s="1">
        <v>66.2</v>
      </c>
      <c r="G324" s="1">
        <v>0</v>
      </c>
      <c r="H324" s="1">
        <v>0</v>
      </c>
      <c r="I324" s="1">
        <v>0</v>
      </c>
      <c r="J324" s="1">
        <v>0</v>
      </c>
      <c r="K324" s="1">
        <v>0</v>
      </c>
      <c r="L324" s="1">
        <v>0</v>
      </c>
      <c r="M324" s="1">
        <v>0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0</v>
      </c>
      <c r="W324" s="1">
        <v>0</v>
      </c>
      <c r="X324" s="1">
        <v>0</v>
      </c>
      <c r="Z324" s="1">
        <v>0</v>
      </c>
    </row>
    <row r="325" spans="1:26" x14ac:dyDescent="0.2">
      <c r="A325" s="1">
        <v>323</v>
      </c>
      <c r="B325" s="1" t="s">
        <v>1680</v>
      </c>
      <c r="C325" s="1" t="s">
        <v>1681</v>
      </c>
      <c r="E325" s="1" t="s">
        <v>1225</v>
      </c>
      <c r="F325" s="1">
        <v>44.1</v>
      </c>
      <c r="G325" s="1">
        <v>0</v>
      </c>
      <c r="H325" s="1">
        <v>2</v>
      </c>
      <c r="I325" s="1">
        <v>2</v>
      </c>
      <c r="J325" s="1">
        <v>1</v>
      </c>
      <c r="K325" s="1">
        <v>4</v>
      </c>
      <c r="L325" s="1">
        <v>1</v>
      </c>
      <c r="M325" s="1">
        <v>3</v>
      </c>
      <c r="N325" s="1">
        <v>0</v>
      </c>
      <c r="O325" s="1">
        <v>2</v>
      </c>
      <c r="P325" s="1">
        <v>80</v>
      </c>
      <c r="Q325" s="1">
        <v>0</v>
      </c>
      <c r="R325" s="1">
        <v>0</v>
      </c>
      <c r="S325" s="1">
        <v>0</v>
      </c>
      <c r="T325" s="1">
        <v>84</v>
      </c>
      <c r="U325" s="1">
        <v>0</v>
      </c>
      <c r="V325" s="1">
        <v>2</v>
      </c>
      <c r="W325" s="1">
        <v>1</v>
      </c>
      <c r="X325" s="1">
        <v>182</v>
      </c>
      <c r="Z325" s="1">
        <v>8032</v>
      </c>
    </row>
    <row r="326" spans="1:26" x14ac:dyDescent="0.2">
      <c r="A326" s="1">
        <v>324</v>
      </c>
      <c r="B326" s="1" t="s">
        <v>1682</v>
      </c>
      <c r="C326" s="1" t="s">
        <v>1683</v>
      </c>
      <c r="E326" s="1" t="s">
        <v>990</v>
      </c>
      <c r="F326" s="1">
        <v>79.400000000000006</v>
      </c>
      <c r="G326" s="1">
        <v>0</v>
      </c>
      <c r="H326" s="1">
        <v>0</v>
      </c>
      <c r="I326" s="1">
        <v>0</v>
      </c>
      <c r="J326" s="1">
        <v>0</v>
      </c>
      <c r="K326" s="1">
        <v>0</v>
      </c>
      <c r="L326" s="1">
        <v>0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>
        <v>0</v>
      </c>
      <c r="X326" s="1">
        <v>0</v>
      </c>
      <c r="Z326" s="1">
        <v>0</v>
      </c>
    </row>
    <row r="327" spans="1:26" x14ac:dyDescent="0.2">
      <c r="A327" s="1">
        <v>325</v>
      </c>
      <c r="B327" s="1" t="s">
        <v>1684</v>
      </c>
      <c r="C327" s="1" t="s">
        <v>1685</v>
      </c>
      <c r="E327" s="1" t="s">
        <v>1045</v>
      </c>
      <c r="F327" s="1">
        <v>224.9</v>
      </c>
      <c r="G327" s="1">
        <v>2</v>
      </c>
      <c r="H327" s="1">
        <v>0</v>
      </c>
      <c r="I327" s="1">
        <v>0</v>
      </c>
      <c r="J327" s="1">
        <v>0</v>
      </c>
      <c r="K327" s="1">
        <v>0</v>
      </c>
      <c r="L327" s="1">
        <v>0</v>
      </c>
      <c r="M327" s="1">
        <v>15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26</v>
      </c>
      <c r="T327" s="1">
        <v>0</v>
      </c>
      <c r="U327" s="1">
        <v>0</v>
      </c>
      <c r="V327" s="1">
        <v>1</v>
      </c>
      <c r="W327" s="1">
        <v>2</v>
      </c>
      <c r="X327" s="1">
        <v>46</v>
      </c>
      <c r="Z327" s="1">
        <v>10347</v>
      </c>
    </row>
    <row r="328" spans="1:26" x14ac:dyDescent="0.2">
      <c r="A328" s="1">
        <v>326</v>
      </c>
      <c r="B328" s="1" t="s">
        <v>1686</v>
      </c>
      <c r="C328" s="1" t="s">
        <v>1687</v>
      </c>
      <c r="E328" s="1" t="s">
        <v>993</v>
      </c>
      <c r="F328" s="1">
        <v>118</v>
      </c>
      <c r="J328" s="1">
        <v>0</v>
      </c>
      <c r="X328" s="1">
        <v>0</v>
      </c>
      <c r="Z328" s="1">
        <v>0</v>
      </c>
    </row>
    <row r="329" spans="1:26" x14ac:dyDescent="0.2">
      <c r="A329" s="1">
        <v>327</v>
      </c>
      <c r="B329" s="1" t="s">
        <v>1686</v>
      </c>
      <c r="C329" s="1" t="s">
        <v>1688</v>
      </c>
      <c r="E329" s="1" t="s">
        <v>993</v>
      </c>
      <c r="F329" s="1">
        <v>118</v>
      </c>
      <c r="G329" s="1">
        <v>0</v>
      </c>
      <c r="H329" s="1">
        <v>0</v>
      </c>
      <c r="I329" s="1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Z329" s="1">
        <v>0</v>
      </c>
    </row>
    <row r="330" spans="1:26" x14ac:dyDescent="0.2">
      <c r="A330" s="1">
        <v>328</v>
      </c>
      <c r="B330" s="1" t="s">
        <v>1689</v>
      </c>
      <c r="C330" s="1" t="s">
        <v>1690</v>
      </c>
      <c r="E330" s="1" t="s">
        <v>1045</v>
      </c>
      <c r="F330" s="1">
        <v>371</v>
      </c>
      <c r="G330" s="1">
        <v>1</v>
      </c>
      <c r="H330" s="1">
        <v>0</v>
      </c>
      <c r="I330" s="1">
        <v>3</v>
      </c>
      <c r="J330" s="1">
        <v>1</v>
      </c>
      <c r="K330" s="1">
        <v>0</v>
      </c>
      <c r="L330" s="1">
        <v>1</v>
      </c>
      <c r="M330" s="1">
        <v>1</v>
      </c>
      <c r="N330" s="1">
        <v>0</v>
      </c>
      <c r="O330" s="1">
        <v>1</v>
      </c>
      <c r="P330" s="1">
        <v>5</v>
      </c>
      <c r="Q330" s="1">
        <v>0</v>
      </c>
      <c r="R330" s="1">
        <v>1</v>
      </c>
      <c r="S330" s="1">
        <v>0</v>
      </c>
      <c r="T330" s="1">
        <v>2</v>
      </c>
      <c r="U330" s="1">
        <v>3</v>
      </c>
      <c r="V330" s="1">
        <v>0</v>
      </c>
      <c r="W330" s="1">
        <v>5</v>
      </c>
      <c r="X330" s="1">
        <v>24</v>
      </c>
      <c r="Z330" s="1">
        <v>8903</v>
      </c>
    </row>
    <row r="331" spans="1:26" x14ac:dyDescent="0.2">
      <c r="A331" s="1">
        <v>329</v>
      </c>
      <c r="B331" s="1" t="s">
        <v>1691</v>
      </c>
      <c r="C331" s="1" t="s">
        <v>1692</v>
      </c>
      <c r="E331" s="1" t="s">
        <v>1082</v>
      </c>
      <c r="F331" s="1">
        <v>317.7</v>
      </c>
      <c r="G331" s="1">
        <v>0</v>
      </c>
      <c r="H331" s="1">
        <v>0</v>
      </c>
      <c r="I331" s="1">
        <v>0</v>
      </c>
      <c r="J331" s="1">
        <v>13</v>
      </c>
      <c r="K331" s="1">
        <v>0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3</v>
      </c>
      <c r="R331" s="1">
        <v>0</v>
      </c>
      <c r="S331" s="1">
        <v>0</v>
      </c>
      <c r="T331" s="1">
        <v>0</v>
      </c>
      <c r="U331" s="1">
        <v>0</v>
      </c>
      <c r="V331" s="1">
        <v>0</v>
      </c>
      <c r="W331" s="1">
        <v>1</v>
      </c>
      <c r="X331" s="1">
        <v>17</v>
      </c>
      <c r="Z331" s="1">
        <v>5401</v>
      </c>
    </row>
    <row r="332" spans="1:26" x14ac:dyDescent="0.2">
      <c r="A332" s="1">
        <v>330</v>
      </c>
      <c r="B332" s="1" t="s">
        <v>1693</v>
      </c>
      <c r="C332" s="1" t="s">
        <v>1694</v>
      </c>
      <c r="E332" s="1" t="s">
        <v>1232</v>
      </c>
      <c r="F332" s="1">
        <v>66.2</v>
      </c>
      <c r="G332" s="1">
        <v>0</v>
      </c>
      <c r="H332" s="1">
        <v>0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3</v>
      </c>
      <c r="P332" s="1">
        <v>0</v>
      </c>
      <c r="Q332" s="1">
        <v>0</v>
      </c>
      <c r="R332" s="1">
        <v>0</v>
      </c>
      <c r="S332" s="1">
        <v>0</v>
      </c>
      <c r="T332" s="1">
        <v>3</v>
      </c>
      <c r="U332" s="1">
        <v>0</v>
      </c>
      <c r="V332" s="1">
        <v>0</v>
      </c>
      <c r="W332" s="1">
        <v>6</v>
      </c>
      <c r="X332" s="1">
        <v>12</v>
      </c>
      <c r="Z332" s="1">
        <v>794</v>
      </c>
    </row>
    <row r="333" spans="1:26" x14ac:dyDescent="0.2">
      <c r="A333" s="1">
        <v>331</v>
      </c>
      <c r="B333" s="1" t="s">
        <v>1695</v>
      </c>
      <c r="C333" s="1" t="s">
        <v>1696</v>
      </c>
      <c r="E333" s="1" t="s">
        <v>1403</v>
      </c>
      <c r="F333" s="1">
        <v>110</v>
      </c>
      <c r="G333" s="1">
        <v>149</v>
      </c>
      <c r="H333" s="1">
        <v>378</v>
      </c>
      <c r="I333" s="1">
        <v>408</v>
      </c>
      <c r="J333" s="1">
        <v>2280</v>
      </c>
      <c r="K333" s="1">
        <v>264</v>
      </c>
      <c r="L333" s="1">
        <v>462</v>
      </c>
      <c r="M333" s="1">
        <v>831</v>
      </c>
      <c r="N333" s="1">
        <v>377</v>
      </c>
      <c r="O333" s="1">
        <v>276</v>
      </c>
      <c r="P333" s="1">
        <v>229</v>
      </c>
      <c r="Q333" s="1">
        <v>218</v>
      </c>
      <c r="R333" s="1">
        <v>281</v>
      </c>
      <c r="S333" s="1">
        <v>141</v>
      </c>
      <c r="T333" s="1">
        <v>223</v>
      </c>
      <c r="U333" s="1">
        <v>218</v>
      </c>
      <c r="V333" s="1">
        <v>151</v>
      </c>
      <c r="W333" s="1">
        <v>159</v>
      </c>
      <c r="X333" s="1">
        <v>7045</v>
      </c>
      <c r="Z333" s="1">
        <v>774977</v>
      </c>
    </row>
    <row r="334" spans="1:26" x14ac:dyDescent="0.2">
      <c r="A334" s="1">
        <v>332</v>
      </c>
      <c r="B334" s="1" t="s">
        <v>1697</v>
      </c>
      <c r="C334" s="1" t="s">
        <v>1698</v>
      </c>
      <c r="E334" s="1" t="s">
        <v>1403</v>
      </c>
      <c r="F334" s="1">
        <v>110</v>
      </c>
      <c r="G334" s="1">
        <v>0</v>
      </c>
      <c r="H334" s="1">
        <v>215</v>
      </c>
      <c r="I334" s="1">
        <v>77</v>
      </c>
      <c r="J334" s="1">
        <v>0</v>
      </c>
      <c r="K334" s="1">
        <v>13</v>
      </c>
      <c r="L334" s="1">
        <v>0</v>
      </c>
      <c r="M334" s="1">
        <v>8</v>
      </c>
      <c r="N334" s="1">
        <v>0</v>
      </c>
      <c r="O334" s="1">
        <v>46</v>
      </c>
      <c r="P334" s="1">
        <v>0</v>
      </c>
      <c r="Q334" s="1">
        <v>0</v>
      </c>
      <c r="R334" s="1">
        <v>0</v>
      </c>
      <c r="S334" s="1">
        <v>0</v>
      </c>
      <c r="T334" s="1">
        <v>62</v>
      </c>
      <c r="U334" s="1">
        <v>83</v>
      </c>
      <c r="V334" s="1">
        <v>0</v>
      </c>
      <c r="W334" s="1">
        <v>8</v>
      </c>
      <c r="X334" s="1">
        <v>512</v>
      </c>
      <c r="Z334" s="1">
        <v>56322</v>
      </c>
    </row>
    <row r="335" spans="1:26" x14ac:dyDescent="0.2">
      <c r="A335" s="1">
        <v>333</v>
      </c>
      <c r="B335" s="1" t="s">
        <v>1699</v>
      </c>
      <c r="C335" s="1" t="s">
        <v>1700</v>
      </c>
      <c r="E335" s="1" t="s">
        <v>1403</v>
      </c>
      <c r="F335" s="1">
        <v>110</v>
      </c>
      <c r="G335" s="1">
        <v>0</v>
      </c>
      <c r="H335" s="1">
        <v>1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-1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Z335" s="1">
        <v>0</v>
      </c>
    </row>
    <row r="336" spans="1:26" x14ac:dyDescent="0.2">
      <c r="A336" s="1">
        <v>334</v>
      </c>
      <c r="B336" s="1" t="s">
        <v>1701</v>
      </c>
      <c r="C336" s="1" t="s">
        <v>1702</v>
      </c>
      <c r="E336" s="1" t="s">
        <v>1403</v>
      </c>
      <c r="F336" s="1">
        <v>110</v>
      </c>
      <c r="G336" s="1">
        <v>0</v>
      </c>
      <c r="H336" s="1">
        <v>0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Z336" s="1">
        <v>0</v>
      </c>
    </row>
    <row r="337" spans="1:26" x14ac:dyDescent="0.2">
      <c r="A337" s="1">
        <v>335</v>
      </c>
      <c r="B337" s="1" t="s">
        <v>1703</v>
      </c>
      <c r="C337" s="1" t="s">
        <v>1704</v>
      </c>
      <c r="E337" s="1" t="s">
        <v>1403</v>
      </c>
      <c r="F337" s="1">
        <v>110</v>
      </c>
      <c r="G337" s="1">
        <v>0</v>
      </c>
      <c r="H337" s="1">
        <v>1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1</v>
      </c>
      <c r="Z337" s="1">
        <v>110</v>
      </c>
    </row>
    <row r="338" spans="1:26" x14ac:dyDescent="0.2">
      <c r="A338" s="1">
        <v>336</v>
      </c>
      <c r="B338" s="1" t="s">
        <v>1705</v>
      </c>
      <c r="C338" s="1" t="s">
        <v>1706</v>
      </c>
      <c r="E338" s="1" t="s">
        <v>1403</v>
      </c>
      <c r="F338" s="1">
        <v>110</v>
      </c>
      <c r="G338" s="1">
        <v>0</v>
      </c>
      <c r="H338" s="1">
        <v>0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Z338" s="1">
        <v>0</v>
      </c>
    </row>
    <row r="339" spans="1:26" x14ac:dyDescent="0.2">
      <c r="A339" s="1">
        <v>337</v>
      </c>
      <c r="B339" s="1" t="s">
        <v>1707</v>
      </c>
      <c r="C339" s="1" t="s">
        <v>1708</v>
      </c>
      <c r="E339" s="1" t="s">
        <v>1403</v>
      </c>
      <c r="F339" s="1">
        <v>110</v>
      </c>
      <c r="G339" s="1">
        <v>0</v>
      </c>
      <c r="H339" s="1">
        <v>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10</v>
      </c>
      <c r="V339" s="1">
        <v>0</v>
      </c>
      <c r="W339" s="1">
        <v>0</v>
      </c>
      <c r="X339" s="1">
        <v>10</v>
      </c>
      <c r="Z339" s="1">
        <v>1100</v>
      </c>
    </row>
    <row r="340" spans="1:26" x14ac:dyDescent="0.2">
      <c r="A340" s="1">
        <v>338</v>
      </c>
      <c r="B340" s="1" t="s">
        <v>1709</v>
      </c>
      <c r="C340" s="1" t="s">
        <v>1710</v>
      </c>
      <c r="E340" s="1" t="s">
        <v>1232</v>
      </c>
      <c r="F340" s="1">
        <v>61.8</v>
      </c>
      <c r="G340" s="1">
        <v>41</v>
      </c>
      <c r="H340" s="1">
        <v>0</v>
      </c>
      <c r="I340" s="1">
        <v>0</v>
      </c>
      <c r="J340" s="1">
        <v>2</v>
      </c>
      <c r="K340" s="1">
        <v>3</v>
      </c>
      <c r="L340" s="1">
        <v>0</v>
      </c>
      <c r="M340" s="1">
        <v>1</v>
      </c>
      <c r="N340" s="1">
        <v>0</v>
      </c>
      <c r="O340" s="1">
        <v>0</v>
      </c>
      <c r="P340" s="1">
        <v>0</v>
      </c>
      <c r="Q340" s="1">
        <v>0</v>
      </c>
      <c r="R340" s="1">
        <v>1</v>
      </c>
      <c r="S340" s="1">
        <v>0</v>
      </c>
      <c r="T340" s="1">
        <v>0</v>
      </c>
      <c r="U340" s="1">
        <v>13</v>
      </c>
      <c r="V340" s="1">
        <v>0</v>
      </c>
      <c r="W340" s="1">
        <v>0</v>
      </c>
      <c r="X340" s="1">
        <v>61</v>
      </c>
      <c r="Z340" s="1">
        <v>3769</v>
      </c>
    </row>
    <row r="341" spans="1:26" x14ac:dyDescent="0.2">
      <c r="A341" s="1">
        <v>339</v>
      </c>
      <c r="B341" s="1" t="s">
        <v>1711</v>
      </c>
      <c r="C341" s="1" t="s">
        <v>1712</v>
      </c>
      <c r="E341" s="1" t="s">
        <v>1713</v>
      </c>
      <c r="F341" s="1">
        <v>60</v>
      </c>
      <c r="G341" s="1">
        <v>0</v>
      </c>
      <c r="H341" s="1">
        <v>0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Z341" s="1">
        <v>0</v>
      </c>
    </row>
    <row r="342" spans="1:26" x14ac:dyDescent="0.2">
      <c r="A342" s="1">
        <v>340</v>
      </c>
      <c r="B342" s="1" t="s">
        <v>1714</v>
      </c>
      <c r="C342" s="1" t="s">
        <v>1715</v>
      </c>
      <c r="E342" s="1" t="s">
        <v>1716</v>
      </c>
      <c r="F342" s="1">
        <v>30.8</v>
      </c>
      <c r="G342" s="1">
        <v>0</v>
      </c>
      <c r="H342" s="1">
        <v>0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Z342" s="1">
        <v>0</v>
      </c>
    </row>
    <row r="343" spans="1:26" x14ac:dyDescent="0.2">
      <c r="A343" s="1">
        <v>341</v>
      </c>
      <c r="B343" s="1" t="s">
        <v>1717</v>
      </c>
      <c r="C343" s="1" t="s">
        <v>1718</v>
      </c>
      <c r="E343" s="1" t="s">
        <v>1225</v>
      </c>
      <c r="F343" s="1">
        <v>30.8</v>
      </c>
      <c r="G343" s="1">
        <v>0</v>
      </c>
      <c r="H343" s="1">
        <v>1</v>
      </c>
      <c r="I343" s="1">
        <v>2</v>
      </c>
      <c r="J343" s="1">
        <v>0</v>
      </c>
      <c r="K343" s="1">
        <v>21</v>
      </c>
      <c r="L343" s="1">
        <v>0</v>
      </c>
      <c r="M343" s="1">
        <v>0</v>
      </c>
      <c r="N343" s="1">
        <v>1</v>
      </c>
      <c r="O343" s="1">
        <v>0</v>
      </c>
      <c r="P343" s="1">
        <v>0</v>
      </c>
      <c r="Q343" s="1">
        <v>0</v>
      </c>
      <c r="R343" s="1">
        <v>-1</v>
      </c>
      <c r="S343" s="1">
        <v>6</v>
      </c>
      <c r="T343" s="1">
        <v>19</v>
      </c>
      <c r="U343" s="1">
        <v>0</v>
      </c>
      <c r="V343" s="1">
        <v>1</v>
      </c>
      <c r="W343" s="1">
        <v>6</v>
      </c>
      <c r="X343" s="1">
        <v>56</v>
      </c>
      <c r="Z343" s="1">
        <v>1725</v>
      </c>
    </row>
    <row r="344" spans="1:26" x14ac:dyDescent="0.2">
      <c r="A344" s="1">
        <v>342</v>
      </c>
      <c r="B344" s="1" t="s">
        <v>1719</v>
      </c>
      <c r="C344" s="1" t="s">
        <v>1720</v>
      </c>
      <c r="E344" s="1" t="s">
        <v>1002</v>
      </c>
      <c r="F344" s="1">
        <v>220.9</v>
      </c>
      <c r="G344" s="1">
        <v>0</v>
      </c>
      <c r="H344" s="1">
        <v>0</v>
      </c>
      <c r="I344" s="1">
        <v>0</v>
      </c>
      <c r="J344" s="1">
        <v>0</v>
      </c>
      <c r="K344" s="1">
        <v>5</v>
      </c>
      <c r="L344" s="1">
        <v>0</v>
      </c>
      <c r="M344" s="1">
        <v>0</v>
      </c>
      <c r="N344" s="1">
        <v>0</v>
      </c>
      <c r="O344" s="1">
        <v>13</v>
      </c>
      <c r="P344" s="1">
        <v>0</v>
      </c>
      <c r="Q344" s="1">
        <v>0</v>
      </c>
      <c r="R344" s="1">
        <v>0</v>
      </c>
      <c r="S344" s="1">
        <v>0</v>
      </c>
      <c r="T344" s="1">
        <v>1</v>
      </c>
      <c r="U344" s="1">
        <v>2</v>
      </c>
      <c r="V344" s="1">
        <v>0</v>
      </c>
      <c r="W344" s="1">
        <v>2</v>
      </c>
      <c r="X344" s="1">
        <v>23</v>
      </c>
      <c r="Z344" s="1">
        <v>5081</v>
      </c>
    </row>
    <row r="345" spans="1:26" x14ac:dyDescent="0.2">
      <c r="A345" s="1">
        <v>343</v>
      </c>
      <c r="B345" s="1" t="s">
        <v>1721</v>
      </c>
      <c r="C345" s="1" t="s">
        <v>1722</v>
      </c>
      <c r="E345" s="1" t="s">
        <v>1002</v>
      </c>
      <c r="F345" s="1">
        <v>220.9</v>
      </c>
      <c r="G345" s="1">
        <v>0</v>
      </c>
      <c r="H345" s="1">
        <v>0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Z345" s="1">
        <v>0</v>
      </c>
    </row>
    <row r="346" spans="1:26" x14ac:dyDescent="0.2">
      <c r="A346" s="1">
        <v>344</v>
      </c>
      <c r="B346" s="1" t="s">
        <v>1723</v>
      </c>
      <c r="C346" s="1" t="s">
        <v>1724</v>
      </c>
      <c r="E346" s="1" t="s">
        <v>993</v>
      </c>
      <c r="F346" s="1">
        <v>42</v>
      </c>
      <c r="J346" s="1">
        <v>0</v>
      </c>
      <c r="X346" s="1">
        <v>0</v>
      </c>
      <c r="Z346" s="1">
        <v>0</v>
      </c>
    </row>
    <row r="347" spans="1:26" x14ac:dyDescent="0.2">
      <c r="A347" s="1">
        <v>345</v>
      </c>
      <c r="B347" s="1" t="s">
        <v>1723</v>
      </c>
      <c r="C347" s="1" t="s">
        <v>1725</v>
      </c>
      <c r="E347" s="1" t="s">
        <v>993</v>
      </c>
      <c r="F347" s="1">
        <v>42</v>
      </c>
      <c r="G347" s="1">
        <v>0</v>
      </c>
      <c r="H347" s="1">
        <v>0</v>
      </c>
      <c r="I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Z347" s="1">
        <v>0</v>
      </c>
    </row>
    <row r="348" spans="1:26" x14ac:dyDescent="0.2">
      <c r="A348" s="1">
        <v>346</v>
      </c>
      <c r="B348" s="1" t="s">
        <v>1726</v>
      </c>
      <c r="C348" s="1" t="s">
        <v>1727</v>
      </c>
      <c r="E348" s="1" t="s">
        <v>1045</v>
      </c>
      <c r="F348" s="1">
        <v>102</v>
      </c>
      <c r="G348" s="1">
        <v>0</v>
      </c>
      <c r="H348" s="1">
        <v>0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Z348" s="1">
        <v>0</v>
      </c>
    </row>
    <row r="349" spans="1:26" x14ac:dyDescent="0.2">
      <c r="A349" s="1">
        <v>347</v>
      </c>
      <c r="B349" s="1" t="s">
        <v>1728</v>
      </c>
      <c r="C349" s="1" t="s">
        <v>1727</v>
      </c>
      <c r="E349" s="1" t="s">
        <v>1002</v>
      </c>
      <c r="F349" s="1">
        <v>176.5</v>
      </c>
      <c r="G349" s="1">
        <v>0</v>
      </c>
      <c r="H349" s="1">
        <v>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Z349" s="1">
        <v>0</v>
      </c>
    </row>
    <row r="350" spans="1:26" x14ac:dyDescent="0.2">
      <c r="A350" s="1">
        <v>348</v>
      </c>
      <c r="B350" s="1" t="s">
        <v>1729</v>
      </c>
      <c r="C350" s="1" t="s">
        <v>1730</v>
      </c>
      <c r="E350" s="1" t="s">
        <v>1002</v>
      </c>
      <c r="F350" s="1">
        <v>176.5</v>
      </c>
      <c r="G350" s="1">
        <v>0</v>
      </c>
      <c r="H350" s="1">
        <v>0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Z350" s="1">
        <v>0</v>
      </c>
    </row>
    <row r="351" spans="1:26" x14ac:dyDescent="0.2">
      <c r="A351" s="1">
        <v>349</v>
      </c>
      <c r="B351" s="1" t="s">
        <v>1731</v>
      </c>
      <c r="C351" s="1" t="s">
        <v>1732</v>
      </c>
      <c r="E351" s="1" t="s">
        <v>1195</v>
      </c>
      <c r="F351" s="1">
        <v>160</v>
      </c>
      <c r="G351" s="1">
        <v>0</v>
      </c>
      <c r="H351" s="1">
        <v>0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2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2</v>
      </c>
      <c r="Z351" s="1">
        <v>320</v>
      </c>
    </row>
    <row r="352" spans="1:26" x14ac:dyDescent="0.2">
      <c r="A352" s="1">
        <v>350</v>
      </c>
      <c r="B352" s="1" t="s">
        <v>1733</v>
      </c>
      <c r="C352" s="1" t="s">
        <v>1734</v>
      </c>
      <c r="E352" s="1" t="s">
        <v>1195</v>
      </c>
      <c r="F352" s="1">
        <v>160</v>
      </c>
      <c r="G352" s="1">
        <v>101</v>
      </c>
      <c r="H352" s="1">
        <v>416</v>
      </c>
      <c r="I352" s="1">
        <v>220</v>
      </c>
      <c r="J352" s="1">
        <v>17600</v>
      </c>
      <c r="K352" s="1">
        <v>321</v>
      </c>
      <c r="L352" s="1">
        <v>320</v>
      </c>
      <c r="M352" s="1">
        <v>449</v>
      </c>
      <c r="N352" s="1">
        <v>675</v>
      </c>
      <c r="O352" s="1">
        <v>507</v>
      </c>
      <c r="P352" s="1">
        <v>128</v>
      </c>
      <c r="Q352" s="1">
        <v>320</v>
      </c>
      <c r="R352" s="1">
        <v>512</v>
      </c>
      <c r="S352" s="1">
        <v>302</v>
      </c>
      <c r="T352" s="1">
        <v>320</v>
      </c>
      <c r="U352" s="1">
        <v>320</v>
      </c>
      <c r="V352" s="1">
        <v>12</v>
      </c>
      <c r="W352" s="1">
        <v>374</v>
      </c>
      <c r="X352" s="1">
        <v>22897</v>
      </c>
      <c r="Z352" s="1">
        <v>3663466</v>
      </c>
    </row>
    <row r="353" spans="1:26" x14ac:dyDescent="0.2">
      <c r="A353" s="1">
        <v>351</v>
      </c>
      <c r="B353" s="1" t="s">
        <v>1735</v>
      </c>
      <c r="C353" s="1" t="s">
        <v>1736</v>
      </c>
      <c r="E353" s="1" t="s">
        <v>1195</v>
      </c>
      <c r="F353" s="1">
        <v>83.9</v>
      </c>
      <c r="G353" s="1">
        <v>0</v>
      </c>
      <c r="H353" s="1">
        <v>0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Z353" s="1">
        <v>0</v>
      </c>
    </row>
    <row r="354" spans="1:26" x14ac:dyDescent="0.2">
      <c r="A354" s="1">
        <v>352</v>
      </c>
      <c r="B354" s="1" t="s">
        <v>1737</v>
      </c>
      <c r="C354" s="1" t="s">
        <v>1738</v>
      </c>
      <c r="E354" s="1" t="s">
        <v>1195</v>
      </c>
      <c r="F354" s="1">
        <v>83</v>
      </c>
      <c r="G354" s="1">
        <v>0</v>
      </c>
      <c r="I354" s="1">
        <v>0</v>
      </c>
      <c r="J354" s="1">
        <v>0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S354" s="1">
        <v>0</v>
      </c>
      <c r="T354" s="1">
        <v>0</v>
      </c>
      <c r="U354" s="1">
        <v>0</v>
      </c>
      <c r="V354" s="1">
        <v>0</v>
      </c>
      <c r="W354" s="1">
        <v>0</v>
      </c>
      <c r="X354" s="1">
        <v>0</v>
      </c>
      <c r="Z354" s="1">
        <v>0</v>
      </c>
    </row>
    <row r="355" spans="1:26" x14ac:dyDescent="0.2">
      <c r="A355" s="1">
        <v>353</v>
      </c>
      <c r="B355" s="1" t="s">
        <v>1739</v>
      </c>
      <c r="C355" s="1" t="s">
        <v>1740</v>
      </c>
      <c r="E355" s="1" t="s">
        <v>1195</v>
      </c>
      <c r="F355" s="1">
        <v>240</v>
      </c>
      <c r="G355" s="1">
        <v>0</v>
      </c>
      <c r="H355" s="1">
        <v>0</v>
      </c>
      <c r="I355" s="1">
        <v>17</v>
      </c>
      <c r="J355" s="1">
        <v>2</v>
      </c>
      <c r="K355" s="1">
        <v>0</v>
      </c>
      <c r="L355" s="1">
        <v>0</v>
      </c>
      <c r="M355" s="1">
        <v>0</v>
      </c>
      <c r="N355" s="1">
        <v>5</v>
      </c>
      <c r="O355" s="1">
        <v>1</v>
      </c>
      <c r="P355" s="1">
        <v>0</v>
      </c>
      <c r="Q355" s="1">
        <v>0</v>
      </c>
      <c r="R355" s="1">
        <v>0</v>
      </c>
      <c r="S355" s="1">
        <v>0</v>
      </c>
      <c r="T355" s="1">
        <v>3</v>
      </c>
      <c r="U355" s="1">
        <v>9</v>
      </c>
      <c r="V355" s="1">
        <v>3</v>
      </c>
      <c r="W355" s="1">
        <v>2</v>
      </c>
      <c r="X355" s="1">
        <v>42</v>
      </c>
      <c r="Z355" s="1">
        <v>10080</v>
      </c>
    </row>
    <row r="356" spans="1:26" x14ac:dyDescent="0.2">
      <c r="A356" s="1">
        <v>354</v>
      </c>
      <c r="B356" s="1" t="s">
        <v>1741</v>
      </c>
      <c r="C356" s="1" t="s">
        <v>1742</v>
      </c>
      <c r="E356" s="1" t="s">
        <v>1195</v>
      </c>
      <c r="F356" s="1">
        <v>105.9</v>
      </c>
      <c r="G356" s="1">
        <v>0</v>
      </c>
      <c r="H356" s="1">
        <v>0</v>
      </c>
      <c r="I356" s="1">
        <v>0</v>
      </c>
      <c r="J356" s="1">
        <v>0</v>
      </c>
      <c r="K356" s="1">
        <v>0</v>
      </c>
      <c r="L356" s="1">
        <v>0</v>
      </c>
      <c r="M356" s="1">
        <v>0</v>
      </c>
      <c r="N356" s="1">
        <v>0</v>
      </c>
      <c r="O356" s="1">
        <v>0</v>
      </c>
      <c r="P356" s="1">
        <v>0</v>
      </c>
      <c r="Q356" s="1">
        <v>2</v>
      </c>
      <c r="R356" s="1">
        <v>29</v>
      </c>
      <c r="S356" s="1">
        <v>0</v>
      </c>
      <c r="T356" s="1">
        <v>4</v>
      </c>
      <c r="U356" s="1">
        <v>0</v>
      </c>
      <c r="V356" s="1">
        <v>0</v>
      </c>
      <c r="W356" s="1">
        <v>2</v>
      </c>
      <c r="X356" s="1">
        <v>37</v>
      </c>
      <c r="Z356" s="1">
        <v>3919</v>
      </c>
    </row>
    <row r="357" spans="1:26" x14ac:dyDescent="0.2">
      <c r="A357" s="1">
        <v>355</v>
      </c>
      <c r="B357" s="1" t="s">
        <v>1743</v>
      </c>
      <c r="C357" s="1" t="s">
        <v>1744</v>
      </c>
      <c r="E357" s="1" t="s">
        <v>1195</v>
      </c>
      <c r="F357" s="1">
        <v>105</v>
      </c>
      <c r="G357" s="1">
        <v>0</v>
      </c>
      <c r="H357" s="1">
        <v>0</v>
      </c>
      <c r="I357" s="1">
        <v>0</v>
      </c>
      <c r="J357" s="1">
        <v>0</v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Z357" s="1">
        <v>0</v>
      </c>
    </row>
    <row r="358" spans="1:26" x14ac:dyDescent="0.2">
      <c r="A358" s="1">
        <v>356</v>
      </c>
      <c r="B358" s="1" t="s">
        <v>1745</v>
      </c>
      <c r="C358" s="1" t="s">
        <v>1746</v>
      </c>
      <c r="E358" s="1" t="s">
        <v>1002</v>
      </c>
      <c r="F358" s="1">
        <v>150</v>
      </c>
      <c r="G358" s="1">
        <v>0</v>
      </c>
      <c r="H358" s="1">
        <v>0</v>
      </c>
      <c r="I358" s="1">
        <v>0</v>
      </c>
      <c r="J358" s="1">
        <v>0</v>
      </c>
      <c r="K358" s="1">
        <v>0</v>
      </c>
      <c r="L358" s="1">
        <v>0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Z358" s="1">
        <v>0</v>
      </c>
    </row>
    <row r="359" spans="1:26" x14ac:dyDescent="0.2">
      <c r="A359" s="1">
        <v>357</v>
      </c>
      <c r="B359" s="1" t="s">
        <v>1747</v>
      </c>
      <c r="C359" s="1" t="s">
        <v>1748</v>
      </c>
      <c r="E359" s="1" t="s">
        <v>997</v>
      </c>
      <c r="F359" s="1">
        <v>300</v>
      </c>
      <c r="G359" s="1">
        <v>0</v>
      </c>
      <c r="H359" s="1">
        <v>0</v>
      </c>
      <c r="I359" s="1">
        <v>0</v>
      </c>
      <c r="J359" s="1">
        <v>0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Z359" s="1">
        <v>0</v>
      </c>
    </row>
    <row r="360" spans="1:26" x14ac:dyDescent="0.2">
      <c r="A360" s="1">
        <v>358</v>
      </c>
      <c r="B360" s="1" t="s">
        <v>1749</v>
      </c>
      <c r="C360" s="1" t="s">
        <v>1750</v>
      </c>
      <c r="E360" s="1" t="s">
        <v>1045</v>
      </c>
      <c r="F360" s="1">
        <v>369.6</v>
      </c>
      <c r="G360" s="1">
        <v>0</v>
      </c>
      <c r="H360" s="1">
        <v>0</v>
      </c>
      <c r="I360" s="1">
        <v>0</v>
      </c>
      <c r="J360" s="1">
        <v>0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>
        <v>0</v>
      </c>
      <c r="W360" s="1">
        <v>0</v>
      </c>
      <c r="X360" s="1">
        <v>0</v>
      </c>
      <c r="Z360" s="1">
        <v>0</v>
      </c>
    </row>
    <row r="361" spans="1:26" x14ac:dyDescent="0.2">
      <c r="A361" s="1">
        <v>359</v>
      </c>
      <c r="B361" s="1" t="s">
        <v>1751</v>
      </c>
      <c r="C361" s="1" t="s">
        <v>1752</v>
      </c>
      <c r="E361" s="1" t="s">
        <v>997</v>
      </c>
      <c r="F361" s="1">
        <v>170</v>
      </c>
      <c r="G361" s="1">
        <v>0</v>
      </c>
      <c r="H361" s="1">
        <v>0</v>
      </c>
      <c r="I361" s="1">
        <v>0</v>
      </c>
      <c r="J361" s="1">
        <v>0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>
        <v>0</v>
      </c>
      <c r="W361" s="1">
        <v>0</v>
      </c>
      <c r="X361" s="1">
        <v>0</v>
      </c>
      <c r="Z361" s="1">
        <v>0</v>
      </c>
    </row>
    <row r="362" spans="1:26" x14ac:dyDescent="0.2">
      <c r="A362" s="1">
        <v>360</v>
      </c>
      <c r="B362" s="1" t="s">
        <v>1753</v>
      </c>
      <c r="C362" s="1" t="s">
        <v>1754</v>
      </c>
      <c r="E362" s="1" t="s">
        <v>993</v>
      </c>
      <c r="F362" s="1">
        <v>150.1</v>
      </c>
      <c r="G362" s="1">
        <v>0</v>
      </c>
      <c r="H362" s="1">
        <v>0</v>
      </c>
      <c r="I362" s="1">
        <v>0</v>
      </c>
      <c r="J362" s="1">
        <v>0</v>
      </c>
      <c r="K362" s="1">
        <v>0</v>
      </c>
      <c r="L362" s="1">
        <v>0</v>
      </c>
      <c r="M362" s="1">
        <v>2</v>
      </c>
      <c r="N362" s="1">
        <v>0</v>
      </c>
      <c r="O362" s="1">
        <v>0</v>
      </c>
      <c r="P362" s="1">
        <v>0</v>
      </c>
      <c r="Q362" s="1">
        <v>0</v>
      </c>
      <c r="R362" s="1">
        <v>1</v>
      </c>
      <c r="S362" s="1">
        <v>0</v>
      </c>
      <c r="T362" s="1">
        <v>0</v>
      </c>
      <c r="U362" s="1">
        <v>0</v>
      </c>
      <c r="V362" s="1">
        <v>13</v>
      </c>
      <c r="W362" s="1">
        <v>0</v>
      </c>
      <c r="X362" s="1">
        <v>16</v>
      </c>
      <c r="Z362" s="1">
        <v>2401</v>
      </c>
    </row>
    <row r="363" spans="1:26" x14ac:dyDescent="0.2">
      <c r="A363" s="1">
        <v>361</v>
      </c>
      <c r="B363" s="1" t="s">
        <v>1755</v>
      </c>
      <c r="C363" s="1" t="s">
        <v>1756</v>
      </c>
      <c r="E363" s="1" t="s">
        <v>1045</v>
      </c>
      <c r="F363" s="1">
        <v>105</v>
      </c>
      <c r="G363" s="1">
        <v>0</v>
      </c>
      <c r="H363" s="1">
        <v>0</v>
      </c>
      <c r="I363" s="1">
        <v>0</v>
      </c>
      <c r="J363" s="1">
        <v>0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>
        <v>0</v>
      </c>
      <c r="W363" s="1">
        <v>0</v>
      </c>
      <c r="X363" s="1">
        <v>0</v>
      </c>
      <c r="Z363" s="1">
        <v>0</v>
      </c>
    </row>
    <row r="364" spans="1:26" x14ac:dyDescent="0.2">
      <c r="A364" s="1">
        <v>362</v>
      </c>
      <c r="B364" s="1" t="s">
        <v>1757</v>
      </c>
      <c r="C364" s="1" t="s">
        <v>1758</v>
      </c>
      <c r="E364" s="1" t="s">
        <v>1759</v>
      </c>
      <c r="F364" s="1">
        <v>44</v>
      </c>
      <c r="G364" s="1">
        <v>3</v>
      </c>
      <c r="H364" s="1">
        <v>0</v>
      </c>
      <c r="I364" s="1">
        <v>0</v>
      </c>
      <c r="J364" s="1">
        <v>0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1</v>
      </c>
      <c r="T364" s="1">
        <v>15</v>
      </c>
      <c r="U364" s="1">
        <v>0</v>
      </c>
      <c r="V364" s="1">
        <v>0</v>
      </c>
      <c r="W364" s="1">
        <v>1</v>
      </c>
      <c r="X364" s="1">
        <v>20</v>
      </c>
      <c r="Z364" s="1">
        <v>880</v>
      </c>
    </row>
    <row r="365" spans="1:26" x14ac:dyDescent="0.2">
      <c r="A365" s="1">
        <v>363</v>
      </c>
      <c r="B365" s="1" t="s">
        <v>1760</v>
      </c>
      <c r="C365" s="1" t="s">
        <v>1761</v>
      </c>
      <c r="E365" s="1" t="s">
        <v>1112</v>
      </c>
      <c r="F365" s="1">
        <v>17.7</v>
      </c>
      <c r="G365" s="1">
        <v>0</v>
      </c>
      <c r="H365" s="1">
        <v>0</v>
      </c>
      <c r="I365" s="1">
        <v>0</v>
      </c>
      <c r="J365" s="1">
        <v>0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>
        <v>0</v>
      </c>
      <c r="W365" s="1">
        <v>0</v>
      </c>
      <c r="X365" s="1">
        <v>0</v>
      </c>
      <c r="Z365" s="1">
        <v>0</v>
      </c>
    </row>
    <row r="366" spans="1:26" x14ac:dyDescent="0.2">
      <c r="A366" s="1">
        <v>364</v>
      </c>
      <c r="B366" s="1" t="s">
        <v>1762</v>
      </c>
      <c r="C366" s="1" t="s">
        <v>1763</v>
      </c>
      <c r="E366" s="1" t="s">
        <v>1225</v>
      </c>
      <c r="F366" s="1">
        <v>127.6</v>
      </c>
      <c r="G366" s="1">
        <v>9</v>
      </c>
      <c r="H366" s="1">
        <v>3</v>
      </c>
      <c r="I366" s="1">
        <v>8</v>
      </c>
      <c r="J366" s="1">
        <v>0</v>
      </c>
      <c r="K366" s="1">
        <v>2</v>
      </c>
      <c r="L366" s="1">
        <v>0</v>
      </c>
      <c r="M366" s="1">
        <v>4</v>
      </c>
      <c r="N366" s="1">
        <v>0</v>
      </c>
      <c r="O366" s="1">
        <v>15</v>
      </c>
      <c r="P366" s="1">
        <v>0</v>
      </c>
      <c r="Q366" s="1">
        <v>0</v>
      </c>
      <c r="R366" s="1">
        <v>48</v>
      </c>
      <c r="S366" s="1">
        <v>1</v>
      </c>
      <c r="T366" s="1">
        <v>0</v>
      </c>
      <c r="U366" s="1">
        <v>20</v>
      </c>
      <c r="V366" s="1">
        <v>0</v>
      </c>
      <c r="W366" s="1">
        <v>18</v>
      </c>
      <c r="X366" s="1">
        <v>128</v>
      </c>
      <c r="Z366" s="1">
        <v>16335</v>
      </c>
    </row>
    <row r="367" spans="1:26" x14ac:dyDescent="0.2">
      <c r="A367" s="1">
        <v>365</v>
      </c>
      <c r="B367" s="1" t="s">
        <v>1764</v>
      </c>
      <c r="C367" s="1" t="s">
        <v>1765</v>
      </c>
      <c r="E367" s="1" t="s">
        <v>1766</v>
      </c>
      <c r="F367" s="1">
        <v>132.4</v>
      </c>
      <c r="G367" s="1">
        <v>0</v>
      </c>
      <c r="H367" s="1">
        <v>0</v>
      </c>
      <c r="I367" s="1">
        <v>0</v>
      </c>
      <c r="J367" s="1">
        <v>0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>
        <v>0</v>
      </c>
      <c r="W367" s="1">
        <v>0</v>
      </c>
      <c r="X367" s="1">
        <v>0</v>
      </c>
      <c r="Z367" s="1">
        <v>0</v>
      </c>
    </row>
    <row r="368" spans="1:26" x14ac:dyDescent="0.2">
      <c r="A368" s="1">
        <v>366</v>
      </c>
      <c r="B368" s="1" t="s">
        <v>1767</v>
      </c>
      <c r="C368" s="1" t="s">
        <v>1768</v>
      </c>
      <c r="E368" s="1" t="s">
        <v>1002</v>
      </c>
      <c r="F368" s="1">
        <v>195</v>
      </c>
      <c r="G368" s="1">
        <v>0</v>
      </c>
      <c r="H368" s="1">
        <v>0</v>
      </c>
      <c r="I368" s="1">
        <v>0</v>
      </c>
      <c r="J368" s="1">
        <v>0</v>
      </c>
      <c r="K368" s="1">
        <v>0</v>
      </c>
      <c r="L368" s="1">
        <v>0</v>
      </c>
      <c r="M368" s="1">
        <v>0</v>
      </c>
      <c r="N368" s="1">
        <v>0</v>
      </c>
      <c r="O368" s="1">
        <v>0</v>
      </c>
      <c r="P368" s="1">
        <v>0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0</v>
      </c>
      <c r="X368" s="1">
        <v>0</v>
      </c>
      <c r="Z368" s="1">
        <v>0</v>
      </c>
    </row>
    <row r="369" spans="1:26" x14ac:dyDescent="0.2">
      <c r="A369" s="1">
        <v>367</v>
      </c>
      <c r="B369" s="1" t="s">
        <v>1769</v>
      </c>
      <c r="C369" s="1" t="s">
        <v>1770</v>
      </c>
      <c r="E369" s="1" t="s">
        <v>1002</v>
      </c>
      <c r="F369" s="1">
        <v>352.9</v>
      </c>
      <c r="G369" s="1">
        <v>0</v>
      </c>
      <c r="H369" s="1">
        <v>1</v>
      </c>
      <c r="I369" s="1">
        <v>0</v>
      </c>
      <c r="J369" s="1">
        <v>0</v>
      </c>
      <c r="K369" s="1">
        <v>0</v>
      </c>
      <c r="L369" s="1">
        <v>13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5</v>
      </c>
      <c r="V369" s="1">
        <v>0</v>
      </c>
      <c r="W369" s="1">
        <v>0</v>
      </c>
      <c r="X369" s="1">
        <v>19</v>
      </c>
      <c r="Z369" s="1">
        <v>6705</v>
      </c>
    </row>
    <row r="370" spans="1:26" x14ac:dyDescent="0.2">
      <c r="A370" s="1">
        <v>368</v>
      </c>
      <c r="B370" s="1" t="s">
        <v>1771</v>
      </c>
      <c r="C370" s="1" t="s">
        <v>1772</v>
      </c>
      <c r="E370" s="1" t="s">
        <v>1002</v>
      </c>
      <c r="F370" s="1">
        <v>352.9</v>
      </c>
      <c r="G370" s="1">
        <v>0</v>
      </c>
      <c r="H370" s="1">
        <v>0</v>
      </c>
      <c r="I370" s="1">
        <v>0</v>
      </c>
      <c r="J370" s="1">
        <v>0</v>
      </c>
      <c r="K370" s="1">
        <v>0</v>
      </c>
      <c r="L370" s="1">
        <v>0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>
        <v>0</v>
      </c>
      <c r="W370" s="1">
        <v>0</v>
      </c>
      <c r="X370" s="1">
        <v>0</v>
      </c>
      <c r="Z370" s="1">
        <v>0</v>
      </c>
    </row>
    <row r="371" spans="1:26" x14ac:dyDescent="0.2">
      <c r="A371" s="1">
        <v>369</v>
      </c>
      <c r="B371" s="1" t="s">
        <v>1773</v>
      </c>
      <c r="C371" s="1" t="s">
        <v>1774</v>
      </c>
      <c r="E371" s="1" t="s">
        <v>1045</v>
      </c>
      <c r="F371" s="1">
        <v>200</v>
      </c>
      <c r="G371" s="1">
        <v>0</v>
      </c>
      <c r="H371" s="1">
        <v>0</v>
      </c>
      <c r="I371" s="1">
        <v>0</v>
      </c>
      <c r="J371" s="1">
        <v>0</v>
      </c>
      <c r="K371" s="1">
        <v>0</v>
      </c>
      <c r="L371" s="1">
        <v>0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Z371" s="1">
        <v>0</v>
      </c>
    </row>
    <row r="372" spans="1:26" x14ac:dyDescent="0.2">
      <c r="A372" s="1">
        <v>370</v>
      </c>
      <c r="B372" s="1" t="s">
        <v>1775</v>
      </c>
      <c r="C372" s="1" t="s">
        <v>1776</v>
      </c>
      <c r="E372" s="1" t="s">
        <v>1777</v>
      </c>
      <c r="F372" s="1">
        <v>39.6</v>
      </c>
      <c r="J372" s="1">
        <v>0</v>
      </c>
      <c r="X372" s="1">
        <v>0</v>
      </c>
      <c r="Z372" s="1">
        <v>0</v>
      </c>
    </row>
    <row r="373" spans="1:26" x14ac:dyDescent="0.2">
      <c r="A373" s="1">
        <v>371</v>
      </c>
      <c r="B373" s="1" t="s">
        <v>1775</v>
      </c>
      <c r="C373" s="1" t="s">
        <v>1778</v>
      </c>
      <c r="E373" s="1" t="s">
        <v>1777</v>
      </c>
      <c r="F373" s="1">
        <v>39.6</v>
      </c>
      <c r="G373" s="1">
        <v>0</v>
      </c>
      <c r="H373" s="1">
        <v>0</v>
      </c>
      <c r="I373" s="1">
        <v>0</v>
      </c>
      <c r="K373" s="1">
        <v>0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0</v>
      </c>
      <c r="X373" s="1">
        <v>0</v>
      </c>
      <c r="Z373" s="1">
        <v>0</v>
      </c>
    </row>
    <row r="374" spans="1:26" x14ac:dyDescent="0.2">
      <c r="A374" s="1">
        <v>372</v>
      </c>
      <c r="B374" s="1" t="s">
        <v>1779</v>
      </c>
      <c r="C374" s="1" t="s">
        <v>1780</v>
      </c>
      <c r="E374" s="1" t="s">
        <v>1112</v>
      </c>
      <c r="F374" s="1">
        <v>39.6</v>
      </c>
      <c r="G374" s="1">
        <v>0</v>
      </c>
      <c r="H374" s="1">
        <v>0</v>
      </c>
      <c r="I374" s="1">
        <v>0</v>
      </c>
      <c r="J374" s="1">
        <v>0</v>
      </c>
      <c r="K374" s="1">
        <v>0</v>
      </c>
      <c r="L374" s="1">
        <v>3</v>
      </c>
      <c r="M374" s="1">
        <v>0</v>
      </c>
      <c r="N374" s="1">
        <v>1</v>
      </c>
      <c r="O374" s="1">
        <v>0</v>
      </c>
      <c r="P374" s="1">
        <v>0</v>
      </c>
      <c r="Q374" s="1">
        <v>1</v>
      </c>
      <c r="R374" s="1">
        <v>0</v>
      </c>
      <c r="S374" s="1">
        <v>0</v>
      </c>
      <c r="T374" s="1">
        <v>0</v>
      </c>
      <c r="U374" s="1">
        <v>4</v>
      </c>
      <c r="V374" s="1">
        <v>0</v>
      </c>
      <c r="W374" s="1">
        <v>232</v>
      </c>
      <c r="X374" s="1">
        <v>241</v>
      </c>
      <c r="Z374" s="1">
        <v>9543</v>
      </c>
    </row>
    <row r="375" spans="1:26" x14ac:dyDescent="0.2">
      <c r="A375" s="1">
        <v>373</v>
      </c>
      <c r="B375" s="1" t="s">
        <v>1781</v>
      </c>
      <c r="C375" s="1" t="s">
        <v>1782</v>
      </c>
      <c r="E375" s="1" t="s">
        <v>1002</v>
      </c>
      <c r="F375" s="1">
        <v>176.5</v>
      </c>
      <c r="G375" s="1">
        <v>0</v>
      </c>
      <c r="H375" s="1">
        <v>0</v>
      </c>
      <c r="I375" s="1">
        <v>0</v>
      </c>
      <c r="J375" s="1">
        <v>0</v>
      </c>
      <c r="K375" s="1">
        <v>0</v>
      </c>
      <c r="L375" s="1">
        <v>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Z375" s="1">
        <v>0</v>
      </c>
    </row>
    <row r="376" spans="1:26" x14ac:dyDescent="0.2">
      <c r="A376" s="1">
        <v>374</v>
      </c>
      <c r="B376" s="1" t="s">
        <v>1783</v>
      </c>
      <c r="C376" s="1" t="s">
        <v>1784</v>
      </c>
      <c r="E376" s="1" t="s">
        <v>1002</v>
      </c>
      <c r="F376" s="1">
        <v>352.9</v>
      </c>
      <c r="G376" s="1">
        <v>0</v>
      </c>
      <c r="H376" s="1">
        <v>0</v>
      </c>
      <c r="I376" s="1">
        <v>0</v>
      </c>
      <c r="J376" s="1">
        <v>0</v>
      </c>
      <c r="K376" s="1">
        <v>0</v>
      </c>
      <c r="L376" s="1">
        <v>0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0</v>
      </c>
      <c r="U376" s="1">
        <v>0</v>
      </c>
      <c r="V376" s="1">
        <v>0</v>
      </c>
      <c r="W376" s="1">
        <v>0</v>
      </c>
      <c r="X376" s="1">
        <v>0</v>
      </c>
      <c r="Z376" s="1">
        <v>0</v>
      </c>
    </row>
    <row r="377" spans="1:26" x14ac:dyDescent="0.2">
      <c r="A377" s="1">
        <v>375</v>
      </c>
      <c r="B377" s="1" t="s">
        <v>1785</v>
      </c>
      <c r="C377" s="1" t="s">
        <v>1786</v>
      </c>
      <c r="E377" s="1" t="s">
        <v>1787</v>
      </c>
      <c r="F377" s="1">
        <v>88</v>
      </c>
      <c r="J377" s="1">
        <v>0</v>
      </c>
      <c r="X377" s="1">
        <v>0</v>
      </c>
      <c r="Z377" s="1">
        <v>0</v>
      </c>
    </row>
    <row r="378" spans="1:26" x14ac:dyDescent="0.2">
      <c r="A378" s="1">
        <v>376</v>
      </c>
      <c r="B378" s="1" t="s">
        <v>1785</v>
      </c>
      <c r="C378" s="1" t="s">
        <v>1788</v>
      </c>
      <c r="E378" s="1" t="s">
        <v>1787</v>
      </c>
      <c r="F378" s="1">
        <v>88</v>
      </c>
      <c r="G378" s="1">
        <v>0</v>
      </c>
      <c r="H378" s="1">
        <v>0</v>
      </c>
      <c r="I378" s="1">
        <v>0</v>
      </c>
      <c r="K378" s="1">
        <v>2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1</v>
      </c>
      <c r="R378" s="1">
        <v>0</v>
      </c>
      <c r="S378" s="1">
        <v>0</v>
      </c>
      <c r="T378" s="1">
        <v>0</v>
      </c>
      <c r="U378" s="1">
        <v>0</v>
      </c>
      <c r="V378" s="1">
        <v>0</v>
      </c>
      <c r="W378" s="1">
        <v>3</v>
      </c>
      <c r="X378" s="1">
        <v>6</v>
      </c>
      <c r="Z378" s="1">
        <v>528</v>
      </c>
    </row>
    <row r="379" spans="1:26" x14ac:dyDescent="0.2">
      <c r="A379" s="1">
        <v>377</v>
      </c>
      <c r="B379" s="1" t="s">
        <v>1789</v>
      </c>
      <c r="C379" s="1" t="s">
        <v>1790</v>
      </c>
      <c r="E379" s="1" t="s">
        <v>1787</v>
      </c>
      <c r="F379" s="1">
        <v>132</v>
      </c>
      <c r="J379" s="1">
        <v>0</v>
      </c>
      <c r="X379" s="1">
        <v>0</v>
      </c>
      <c r="Z379" s="1">
        <v>0</v>
      </c>
    </row>
    <row r="380" spans="1:26" x14ac:dyDescent="0.2">
      <c r="A380" s="1">
        <v>378</v>
      </c>
      <c r="B380" s="1" t="s">
        <v>1789</v>
      </c>
      <c r="C380" s="1" t="s">
        <v>1791</v>
      </c>
      <c r="E380" s="1" t="s">
        <v>1787</v>
      </c>
      <c r="F380" s="1">
        <v>132</v>
      </c>
      <c r="G380" s="1">
        <v>0</v>
      </c>
      <c r="H380" s="1">
        <v>0</v>
      </c>
      <c r="I380" s="1">
        <v>78</v>
      </c>
      <c r="K380" s="1">
        <v>81</v>
      </c>
      <c r="L380" s="1">
        <v>0</v>
      </c>
      <c r="M380" s="1">
        <v>0</v>
      </c>
      <c r="N380" s="1">
        <v>1</v>
      </c>
      <c r="O380" s="1">
        <v>3</v>
      </c>
      <c r="P380" s="1">
        <v>0</v>
      </c>
      <c r="Q380" s="1">
        <v>30</v>
      </c>
      <c r="R380" s="1">
        <v>11</v>
      </c>
      <c r="S380" s="1">
        <v>0</v>
      </c>
      <c r="T380" s="1">
        <v>119</v>
      </c>
      <c r="U380" s="1">
        <v>0</v>
      </c>
      <c r="V380" s="1">
        <v>66</v>
      </c>
      <c r="W380" s="1">
        <v>0</v>
      </c>
      <c r="X380" s="1">
        <v>389</v>
      </c>
      <c r="Z380" s="1">
        <v>51350</v>
      </c>
    </row>
    <row r="381" spans="1:26" x14ac:dyDescent="0.2">
      <c r="A381" s="1">
        <v>379</v>
      </c>
      <c r="B381" s="1" t="s">
        <v>1792</v>
      </c>
      <c r="C381" s="1" t="s">
        <v>1793</v>
      </c>
      <c r="E381" s="1" t="s">
        <v>1601</v>
      </c>
      <c r="F381" s="1">
        <v>57.2</v>
      </c>
      <c r="G381" s="1">
        <v>0</v>
      </c>
      <c r="H381" s="1">
        <v>0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Z381" s="1">
        <v>0</v>
      </c>
    </row>
    <row r="382" spans="1:26" x14ac:dyDescent="0.2">
      <c r="A382" s="1">
        <v>380</v>
      </c>
      <c r="B382" s="1" t="s">
        <v>1794</v>
      </c>
      <c r="C382" s="1" t="s">
        <v>1795</v>
      </c>
      <c r="E382" s="1" t="s">
        <v>1796</v>
      </c>
      <c r="F382" s="1">
        <v>57.2</v>
      </c>
      <c r="G382" s="1">
        <v>0</v>
      </c>
      <c r="H382" s="1">
        <v>0</v>
      </c>
      <c r="I382" s="1">
        <v>1</v>
      </c>
      <c r="J382" s="1">
        <v>0</v>
      </c>
      <c r="K382" s="1">
        <v>1</v>
      </c>
      <c r="L382" s="1">
        <v>0</v>
      </c>
      <c r="M382" s="1">
        <v>1</v>
      </c>
      <c r="N382" s="1">
        <v>0</v>
      </c>
      <c r="O382" s="1">
        <v>1</v>
      </c>
      <c r="P382" s="1">
        <v>0</v>
      </c>
      <c r="Q382" s="1">
        <v>0</v>
      </c>
      <c r="R382" s="1">
        <v>122</v>
      </c>
      <c r="S382" s="1">
        <v>0</v>
      </c>
      <c r="T382" s="1">
        <v>2</v>
      </c>
      <c r="U382" s="1">
        <v>10</v>
      </c>
      <c r="V382" s="1">
        <v>3</v>
      </c>
      <c r="W382" s="1">
        <v>3</v>
      </c>
      <c r="X382" s="1">
        <v>144</v>
      </c>
      <c r="Z382" s="1">
        <v>8238</v>
      </c>
    </row>
    <row r="383" spans="1:26" x14ac:dyDescent="0.2">
      <c r="A383" s="1">
        <v>381</v>
      </c>
      <c r="B383" s="1" t="s">
        <v>1797</v>
      </c>
      <c r="C383" s="1" t="s">
        <v>1798</v>
      </c>
      <c r="E383" s="1" t="s">
        <v>1195</v>
      </c>
      <c r="F383" s="1">
        <v>460</v>
      </c>
      <c r="G383" s="1">
        <v>0</v>
      </c>
      <c r="H383" s="1">
        <v>0</v>
      </c>
      <c r="I383" s="1">
        <v>617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56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673</v>
      </c>
      <c r="Z383" s="1">
        <v>309583</v>
      </c>
    </row>
    <row r="384" spans="1:26" x14ac:dyDescent="0.2">
      <c r="A384" s="1">
        <v>382</v>
      </c>
      <c r="B384" s="1" t="s">
        <v>1799</v>
      </c>
      <c r="C384" s="1" t="s">
        <v>1800</v>
      </c>
      <c r="E384" s="1" t="s">
        <v>974</v>
      </c>
      <c r="F384" s="1">
        <v>229.5</v>
      </c>
      <c r="J384" s="1">
        <v>0</v>
      </c>
      <c r="X384" s="1">
        <v>0</v>
      </c>
      <c r="Z384" s="1">
        <v>0</v>
      </c>
    </row>
    <row r="385" spans="1:26" x14ac:dyDescent="0.2">
      <c r="A385" s="1">
        <v>383</v>
      </c>
      <c r="B385" s="1" t="s">
        <v>1799</v>
      </c>
      <c r="C385" s="1" t="s">
        <v>1801</v>
      </c>
      <c r="E385" s="1" t="s">
        <v>974</v>
      </c>
      <c r="F385" s="1">
        <v>229.5</v>
      </c>
      <c r="G385" s="1">
        <v>22</v>
      </c>
      <c r="H385" s="1">
        <v>0</v>
      </c>
      <c r="I385" s="1">
        <v>172</v>
      </c>
      <c r="K385" s="1">
        <v>133</v>
      </c>
      <c r="L385" s="1">
        <v>60</v>
      </c>
      <c r="M385" s="1">
        <v>26</v>
      </c>
      <c r="N385" s="1">
        <v>65</v>
      </c>
      <c r="O385" s="1">
        <v>0</v>
      </c>
      <c r="P385" s="1">
        <v>49</v>
      </c>
      <c r="Q385" s="1">
        <v>32</v>
      </c>
      <c r="R385" s="1">
        <v>178</v>
      </c>
      <c r="S385" s="1">
        <v>61</v>
      </c>
      <c r="T385" s="1">
        <v>22</v>
      </c>
      <c r="U385" s="1">
        <v>5</v>
      </c>
      <c r="V385" s="1">
        <v>63</v>
      </c>
      <c r="W385" s="1">
        <v>8</v>
      </c>
      <c r="X385" s="1">
        <v>896</v>
      </c>
      <c r="Z385" s="1">
        <v>205647</v>
      </c>
    </row>
    <row r="386" spans="1:26" x14ac:dyDescent="0.2">
      <c r="A386" s="1">
        <v>384</v>
      </c>
      <c r="B386" s="1" t="s">
        <v>1802</v>
      </c>
      <c r="C386" s="1" t="s">
        <v>1803</v>
      </c>
      <c r="E386" s="1" t="s">
        <v>1169</v>
      </c>
      <c r="F386" s="1">
        <v>185.3</v>
      </c>
      <c r="G386" s="1">
        <v>0</v>
      </c>
      <c r="H386" s="1">
        <v>0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2</v>
      </c>
      <c r="X386" s="1">
        <v>2</v>
      </c>
      <c r="Z386" s="1">
        <v>371</v>
      </c>
    </row>
    <row r="387" spans="1:26" x14ac:dyDescent="0.2">
      <c r="A387" s="1">
        <v>385</v>
      </c>
      <c r="B387" s="1" t="s">
        <v>1804</v>
      </c>
      <c r="C387" s="1" t="s">
        <v>1805</v>
      </c>
      <c r="E387" s="1" t="s">
        <v>1257</v>
      </c>
      <c r="F387" s="1">
        <v>132</v>
      </c>
      <c r="J387" s="1">
        <v>0</v>
      </c>
      <c r="X387" s="1">
        <v>0</v>
      </c>
      <c r="Z387" s="1">
        <v>0</v>
      </c>
    </row>
    <row r="388" spans="1:26" x14ac:dyDescent="0.2">
      <c r="A388" s="1">
        <v>386</v>
      </c>
      <c r="B388" s="1" t="s">
        <v>1804</v>
      </c>
      <c r="C388" s="1" t="s">
        <v>1806</v>
      </c>
      <c r="E388" s="1" t="s">
        <v>1257</v>
      </c>
      <c r="F388" s="1">
        <v>132</v>
      </c>
      <c r="G388" s="1">
        <v>0</v>
      </c>
      <c r="H388" s="1">
        <v>0</v>
      </c>
      <c r="I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U388" s="1">
        <v>0</v>
      </c>
      <c r="V388" s="1">
        <v>0</v>
      </c>
      <c r="W388" s="1">
        <v>0</v>
      </c>
      <c r="X388" s="1">
        <v>0</v>
      </c>
      <c r="Z388" s="1">
        <v>0</v>
      </c>
    </row>
    <row r="389" spans="1:26" x14ac:dyDescent="0.2">
      <c r="A389" s="1">
        <v>387</v>
      </c>
      <c r="B389" s="1" t="s">
        <v>1807</v>
      </c>
      <c r="C389" s="1" t="s">
        <v>1808</v>
      </c>
      <c r="E389" s="1" t="s">
        <v>981</v>
      </c>
      <c r="F389" s="1">
        <v>229.5</v>
      </c>
      <c r="G389" s="1">
        <v>0</v>
      </c>
      <c r="H389" s="1">
        <v>0</v>
      </c>
      <c r="I389" s="1">
        <v>0</v>
      </c>
      <c r="J389" s="1">
        <v>1</v>
      </c>
      <c r="K389" s="1">
        <v>0</v>
      </c>
      <c r="L389" s="1">
        <v>0</v>
      </c>
      <c r="M389" s="1">
        <v>0</v>
      </c>
      <c r="N389" s="1">
        <v>0</v>
      </c>
      <c r="O389" s="1">
        <v>155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156</v>
      </c>
      <c r="Z389" s="1">
        <v>35805</v>
      </c>
    </row>
    <row r="390" spans="1:26" x14ac:dyDescent="0.2">
      <c r="A390" s="1">
        <v>388</v>
      </c>
      <c r="B390" s="1" t="s">
        <v>1809</v>
      </c>
      <c r="C390" s="1" t="s">
        <v>1810</v>
      </c>
      <c r="E390" s="1" t="s">
        <v>1244</v>
      </c>
      <c r="F390" s="1">
        <v>44.1</v>
      </c>
      <c r="G390" s="1">
        <v>0</v>
      </c>
      <c r="H390" s="1">
        <v>0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2</v>
      </c>
      <c r="X390" s="1">
        <v>2</v>
      </c>
      <c r="Z390" s="1">
        <v>88</v>
      </c>
    </row>
    <row r="391" spans="1:26" x14ac:dyDescent="0.2">
      <c r="A391" s="1">
        <v>389</v>
      </c>
      <c r="B391" s="1" t="s">
        <v>1811</v>
      </c>
      <c r="C391" s="1" t="s">
        <v>1812</v>
      </c>
      <c r="E391" s="1" t="s">
        <v>978</v>
      </c>
      <c r="F391" s="1">
        <v>70.599999999999994</v>
      </c>
      <c r="G391" s="1">
        <v>80</v>
      </c>
      <c r="H391" s="1">
        <v>95</v>
      </c>
      <c r="I391" s="1">
        <v>32</v>
      </c>
      <c r="J391" s="1">
        <v>2</v>
      </c>
      <c r="K391" s="1">
        <v>52</v>
      </c>
      <c r="L391" s="1">
        <v>36</v>
      </c>
      <c r="M391" s="1">
        <v>100</v>
      </c>
      <c r="N391" s="1">
        <v>19</v>
      </c>
      <c r="O391" s="1">
        <v>93</v>
      </c>
      <c r="P391" s="1">
        <v>14</v>
      </c>
      <c r="Q391" s="1">
        <v>0</v>
      </c>
      <c r="R391" s="1">
        <v>171</v>
      </c>
      <c r="S391" s="1">
        <v>0</v>
      </c>
      <c r="T391" s="1">
        <v>104</v>
      </c>
      <c r="U391" s="1">
        <v>1</v>
      </c>
      <c r="V391" s="1">
        <v>0</v>
      </c>
      <c r="W391" s="1">
        <v>2</v>
      </c>
      <c r="X391" s="1">
        <v>801</v>
      </c>
      <c r="Z391" s="1">
        <v>56564</v>
      </c>
    </row>
    <row r="392" spans="1:26" x14ac:dyDescent="0.2">
      <c r="A392" s="1">
        <v>390</v>
      </c>
      <c r="B392" s="1" t="s">
        <v>1813</v>
      </c>
      <c r="C392" s="1" t="s">
        <v>1814</v>
      </c>
      <c r="E392" s="1" t="s">
        <v>1815</v>
      </c>
      <c r="F392" s="1">
        <v>500</v>
      </c>
      <c r="G392" s="1">
        <v>0</v>
      </c>
      <c r="H392" s="1">
        <v>0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Z392" s="1">
        <v>0</v>
      </c>
    </row>
    <row r="393" spans="1:26" x14ac:dyDescent="0.2">
      <c r="A393" s="1">
        <v>391</v>
      </c>
      <c r="B393" s="1" t="s">
        <v>1816</v>
      </c>
      <c r="C393" s="1" t="s">
        <v>1817</v>
      </c>
      <c r="E393" s="1" t="s">
        <v>1212</v>
      </c>
      <c r="F393" s="1">
        <v>176</v>
      </c>
      <c r="G393" s="1">
        <v>78</v>
      </c>
      <c r="H393" s="1">
        <v>2181</v>
      </c>
      <c r="I393" s="1">
        <v>183</v>
      </c>
      <c r="J393" s="1">
        <v>1</v>
      </c>
      <c r="K393" s="1">
        <v>1535</v>
      </c>
      <c r="L393" s="1">
        <v>961</v>
      </c>
      <c r="M393" s="1">
        <v>1526</v>
      </c>
      <c r="N393" s="1">
        <v>1046</v>
      </c>
      <c r="O393" s="1">
        <v>1577</v>
      </c>
      <c r="P393" s="1">
        <v>189</v>
      </c>
      <c r="Q393" s="1">
        <v>92</v>
      </c>
      <c r="R393" s="1">
        <v>119</v>
      </c>
      <c r="S393" s="1">
        <v>1511</v>
      </c>
      <c r="T393" s="1">
        <v>1599</v>
      </c>
      <c r="U393" s="1">
        <v>350</v>
      </c>
      <c r="V393" s="1">
        <v>463</v>
      </c>
      <c r="W393" s="1">
        <v>183</v>
      </c>
      <c r="X393" s="1">
        <v>13594</v>
      </c>
      <c r="Z393" s="1">
        <v>2392786</v>
      </c>
    </row>
    <row r="394" spans="1:26" x14ac:dyDescent="0.2">
      <c r="A394" s="1">
        <v>392</v>
      </c>
      <c r="B394" s="1" t="s">
        <v>1818</v>
      </c>
      <c r="C394" s="1" t="s">
        <v>1819</v>
      </c>
      <c r="E394" s="1" t="s">
        <v>1241</v>
      </c>
      <c r="F394" s="1">
        <v>35.200000000000003</v>
      </c>
      <c r="G394" s="1">
        <v>238</v>
      </c>
      <c r="H394" s="1">
        <v>1020</v>
      </c>
      <c r="I394" s="1">
        <v>918</v>
      </c>
      <c r="J394" s="1">
        <v>0</v>
      </c>
      <c r="K394" s="1">
        <v>1032</v>
      </c>
      <c r="L394" s="1">
        <v>819</v>
      </c>
      <c r="M394" s="1">
        <v>2780</v>
      </c>
      <c r="N394" s="1">
        <v>1166</v>
      </c>
      <c r="O394" s="1">
        <v>1448</v>
      </c>
      <c r="P394" s="1">
        <v>248</v>
      </c>
      <c r="Q394" s="1">
        <v>211</v>
      </c>
      <c r="R394" s="1">
        <v>1234</v>
      </c>
      <c r="S394" s="1">
        <v>218</v>
      </c>
      <c r="T394" s="1">
        <v>852</v>
      </c>
      <c r="U394" s="1">
        <v>145</v>
      </c>
      <c r="V394" s="1">
        <v>225</v>
      </c>
      <c r="W394" s="1">
        <v>1154</v>
      </c>
      <c r="X394" s="1">
        <v>13708</v>
      </c>
      <c r="Z394" s="1">
        <v>482635</v>
      </c>
    </row>
    <row r="395" spans="1:26" x14ac:dyDescent="0.2">
      <c r="A395" s="1">
        <v>393</v>
      </c>
      <c r="B395" s="1" t="s">
        <v>1820</v>
      </c>
      <c r="C395" s="1" t="s">
        <v>1821</v>
      </c>
      <c r="E395" s="1" t="s">
        <v>1209</v>
      </c>
      <c r="F395" s="1">
        <v>100</v>
      </c>
      <c r="G395" s="1">
        <v>0</v>
      </c>
      <c r="H395" s="1">
        <v>0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Z395" s="1">
        <v>0</v>
      </c>
    </row>
    <row r="396" spans="1:26" x14ac:dyDescent="0.2">
      <c r="A396" s="1">
        <v>394</v>
      </c>
      <c r="B396" s="1" t="s">
        <v>1822</v>
      </c>
      <c r="C396" s="1" t="s">
        <v>1823</v>
      </c>
      <c r="E396" s="1" t="s">
        <v>1445</v>
      </c>
      <c r="F396" s="1">
        <v>42</v>
      </c>
      <c r="G396" s="1">
        <v>0</v>
      </c>
      <c r="H396" s="1">
        <v>0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Z396" s="1">
        <v>0</v>
      </c>
    </row>
    <row r="397" spans="1:26" x14ac:dyDescent="0.2">
      <c r="A397" s="1">
        <v>395</v>
      </c>
      <c r="B397" s="1" t="s">
        <v>1824</v>
      </c>
      <c r="C397" s="1" t="s">
        <v>1825</v>
      </c>
      <c r="E397" s="1" t="s">
        <v>1241</v>
      </c>
      <c r="F397" s="1">
        <v>11</v>
      </c>
      <c r="G397" s="1">
        <v>0</v>
      </c>
      <c r="H397" s="1">
        <v>0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Z397" s="1">
        <v>0</v>
      </c>
    </row>
    <row r="398" spans="1:26" x14ac:dyDescent="0.2">
      <c r="A398" s="1">
        <v>396</v>
      </c>
      <c r="B398" s="1" t="s">
        <v>1826</v>
      </c>
      <c r="C398" s="1" t="s">
        <v>1827</v>
      </c>
      <c r="E398" s="1" t="s">
        <v>1215</v>
      </c>
      <c r="F398" s="1">
        <v>35</v>
      </c>
      <c r="G398" s="1">
        <v>0</v>
      </c>
      <c r="H398" s="1">
        <v>0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Z398" s="1">
        <v>0</v>
      </c>
    </row>
    <row r="399" spans="1:26" x14ac:dyDescent="0.2">
      <c r="A399" s="1">
        <v>397</v>
      </c>
      <c r="B399" s="1" t="s">
        <v>1828</v>
      </c>
      <c r="C399" s="1" t="s">
        <v>1829</v>
      </c>
      <c r="E399" s="1" t="s">
        <v>1045</v>
      </c>
      <c r="F399" s="1">
        <v>145</v>
      </c>
      <c r="G399" s="1">
        <v>0</v>
      </c>
      <c r="H399" s="1">
        <v>0</v>
      </c>
      <c r="I399" s="1">
        <v>0</v>
      </c>
      <c r="J399" s="1">
        <v>0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Z399" s="1">
        <v>0</v>
      </c>
    </row>
    <row r="400" spans="1:26" x14ac:dyDescent="0.2">
      <c r="A400" s="1">
        <v>398</v>
      </c>
      <c r="B400" s="1" t="s">
        <v>1830</v>
      </c>
      <c r="C400" s="1" t="s">
        <v>1831</v>
      </c>
      <c r="E400" s="1" t="s">
        <v>978</v>
      </c>
      <c r="F400" s="1">
        <v>44.1</v>
      </c>
      <c r="J400" s="1">
        <v>0</v>
      </c>
      <c r="X400" s="1">
        <v>0</v>
      </c>
      <c r="Z400" s="1">
        <v>0</v>
      </c>
    </row>
    <row r="401" spans="1:26" x14ac:dyDescent="0.2">
      <c r="A401" s="1">
        <v>399</v>
      </c>
      <c r="B401" s="1" t="s">
        <v>1830</v>
      </c>
      <c r="C401" s="1" t="s">
        <v>1832</v>
      </c>
      <c r="E401" s="1" t="s">
        <v>978</v>
      </c>
      <c r="F401" s="1">
        <v>44.1</v>
      </c>
      <c r="G401" s="1">
        <v>0</v>
      </c>
      <c r="H401" s="1">
        <v>0</v>
      </c>
      <c r="I401" s="1">
        <v>0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0</v>
      </c>
      <c r="W401" s="1">
        <v>0</v>
      </c>
      <c r="X401" s="1">
        <v>0</v>
      </c>
      <c r="Z401" s="1">
        <v>0</v>
      </c>
    </row>
    <row r="402" spans="1:26" x14ac:dyDescent="0.2">
      <c r="A402" s="1">
        <v>400</v>
      </c>
      <c r="B402" s="1" t="s">
        <v>1833</v>
      </c>
      <c r="C402" s="1" t="s">
        <v>1834</v>
      </c>
      <c r="E402" s="1" t="s">
        <v>978</v>
      </c>
      <c r="F402" s="1">
        <v>30.8</v>
      </c>
      <c r="G402" s="1">
        <v>0</v>
      </c>
      <c r="H402" s="1">
        <v>0</v>
      </c>
      <c r="I402" s="1">
        <v>0</v>
      </c>
      <c r="J402" s="1">
        <v>0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0</v>
      </c>
      <c r="Z402" s="1">
        <v>0</v>
      </c>
    </row>
    <row r="403" spans="1:26" x14ac:dyDescent="0.2">
      <c r="A403" s="1">
        <v>401</v>
      </c>
      <c r="B403" s="1" t="s">
        <v>1835</v>
      </c>
      <c r="C403" s="1" t="s">
        <v>1836</v>
      </c>
      <c r="E403" s="1" t="s">
        <v>978</v>
      </c>
      <c r="F403" s="1">
        <v>44.1</v>
      </c>
      <c r="G403" s="1">
        <v>0</v>
      </c>
      <c r="H403" s="1">
        <v>0</v>
      </c>
      <c r="I403" s="1">
        <v>1</v>
      </c>
      <c r="J403" s="1">
        <v>4</v>
      </c>
      <c r="K403" s="1">
        <v>3</v>
      </c>
      <c r="L403" s="1">
        <v>0</v>
      </c>
      <c r="M403" s="1">
        <v>7</v>
      </c>
      <c r="N403" s="1">
        <v>0</v>
      </c>
      <c r="O403" s="1">
        <v>0</v>
      </c>
      <c r="P403" s="1">
        <v>21</v>
      </c>
      <c r="Q403" s="1">
        <v>0</v>
      </c>
      <c r="R403" s="1">
        <v>1</v>
      </c>
      <c r="S403" s="1">
        <v>0</v>
      </c>
      <c r="T403" s="1">
        <v>2</v>
      </c>
      <c r="U403" s="1">
        <v>128</v>
      </c>
      <c r="V403" s="1">
        <v>30</v>
      </c>
      <c r="W403" s="1">
        <v>0</v>
      </c>
      <c r="X403" s="1">
        <v>197</v>
      </c>
      <c r="Z403" s="1">
        <v>8694</v>
      </c>
    </row>
    <row r="404" spans="1:26" x14ac:dyDescent="0.2">
      <c r="A404" s="1">
        <v>402</v>
      </c>
      <c r="B404" s="1" t="s">
        <v>1837</v>
      </c>
      <c r="C404" s="1" t="s">
        <v>1838</v>
      </c>
      <c r="E404" s="1" t="s">
        <v>1212</v>
      </c>
      <c r="F404" s="1">
        <v>75</v>
      </c>
      <c r="G404" s="1">
        <v>0</v>
      </c>
      <c r="H404" s="1">
        <v>135</v>
      </c>
      <c r="I404" s="1">
        <v>549</v>
      </c>
      <c r="J404" s="1">
        <v>29</v>
      </c>
      <c r="K404" s="1">
        <v>219</v>
      </c>
      <c r="L404" s="1">
        <v>96</v>
      </c>
      <c r="M404" s="1">
        <v>171</v>
      </c>
      <c r="N404" s="1">
        <v>31</v>
      </c>
      <c r="O404" s="1">
        <v>148</v>
      </c>
      <c r="P404" s="1">
        <v>98</v>
      </c>
      <c r="Q404" s="1">
        <v>277</v>
      </c>
      <c r="R404" s="1">
        <v>139</v>
      </c>
      <c r="S404" s="1">
        <v>284</v>
      </c>
      <c r="T404" s="1">
        <v>200</v>
      </c>
      <c r="U404" s="1">
        <v>56</v>
      </c>
      <c r="V404" s="1">
        <v>42</v>
      </c>
      <c r="W404" s="1">
        <v>0</v>
      </c>
      <c r="X404" s="1">
        <v>2474</v>
      </c>
      <c r="Z404" s="1">
        <v>185625</v>
      </c>
    </row>
    <row r="405" spans="1:26" x14ac:dyDescent="0.2">
      <c r="A405" s="1">
        <v>403</v>
      </c>
      <c r="B405" s="1" t="s">
        <v>1839</v>
      </c>
      <c r="C405" s="1" t="s">
        <v>1840</v>
      </c>
      <c r="E405" s="1" t="s">
        <v>1841</v>
      </c>
      <c r="F405" s="1">
        <v>70</v>
      </c>
      <c r="G405" s="1">
        <v>0</v>
      </c>
      <c r="H405" s="1">
        <v>0</v>
      </c>
      <c r="I405" s="1">
        <v>0</v>
      </c>
      <c r="J405" s="1">
        <v>0</v>
      </c>
      <c r="K405" s="1">
        <v>0</v>
      </c>
      <c r="L405" s="1">
        <v>0</v>
      </c>
      <c r="M405" s="1">
        <v>0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S405" s="1">
        <v>0</v>
      </c>
      <c r="T405" s="1">
        <v>0</v>
      </c>
      <c r="U405" s="1">
        <v>0</v>
      </c>
      <c r="V405" s="1">
        <v>0</v>
      </c>
      <c r="W405" s="1">
        <v>0</v>
      </c>
      <c r="X405" s="1">
        <v>0</v>
      </c>
      <c r="Z405" s="1">
        <v>0</v>
      </c>
    </row>
    <row r="406" spans="1:26" x14ac:dyDescent="0.2">
      <c r="A406" s="1">
        <v>404</v>
      </c>
      <c r="B406" s="1" t="s">
        <v>1842</v>
      </c>
      <c r="C406" s="1" t="s">
        <v>1843</v>
      </c>
      <c r="E406" s="1" t="s">
        <v>1377</v>
      </c>
      <c r="F406" s="1">
        <v>184.8</v>
      </c>
      <c r="G406" s="1">
        <v>0</v>
      </c>
      <c r="H406" s="1">
        <v>0</v>
      </c>
      <c r="I406" s="1">
        <v>0</v>
      </c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Z406" s="1">
        <v>0</v>
      </c>
    </row>
    <row r="407" spans="1:26" x14ac:dyDescent="0.2">
      <c r="A407" s="1">
        <v>405</v>
      </c>
      <c r="B407" s="1" t="s">
        <v>1844</v>
      </c>
      <c r="C407" s="1" t="s">
        <v>1845</v>
      </c>
      <c r="E407" s="1" t="s">
        <v>1306</v>
      </c>
      <c r="F407" s="1">
        <v>369.6</v>
      </c>
      <c r="G407" s="1">
        <v>0</v>
      </c>
      <c r="H407" s="1">
        <v>0</v>
      </c>
      <c r="I407" s="1">
        <v>0</v>
      </c>
      <c r="J407" s="1">
        <v>0</v>
      </c>
      <c r="K407" s="1">
        <v>0</v>
      </c>
      <c r="L407" s="1">
        <v>0</v>
      </c>
      <c r="M407" s="1">
        <v>0</v>
      </c>
      <c r="N407" s="1">
        <v>0</v>
      </c>
      <c r="O407" s="1">
        <v>0</v>
      </c>
      <c r="P407" s="1">
        <v>0</v>
      </c>
      <c r="Q407" s="1">
        <v>0</v>
      </c>
      <c r="R407" s="1">
        <v>0</v>
      </c>
      <c r="S407" s="1">
        <v>0</v>
      </c>
      <c r="T407" s="1">
        <v>0</v>
      </c>
      <c r="U407" s="1">
        <v>0</v>
      </c>
      <c r="V407" s="1">
        <v>0</v>
      </c>
      <c r="W407" s="1">
        <v>0</v>
      </c>
      <c r="X407" s="1">
        <v>0</v>
      </c>
      <c r="Z407" s="1">
        <v>0</v>
      </c>
    </row>
    <row r="408" spans="1:26" x14ac:dyDescent="0.2">
      <c r="A408" s="1">
        <v>406</v>
      </c>
      <c r="B408" s="1" t="s">
        <v>1846</v>
      </c>
      <c r="C408" s="1" t="s">
        <v>1847</v>
      </c>
      <c r="E408" s="1" t="s">
        <v>1848</v>
      </c>
      <c r="F408" s="1">
        <v>105.6</v>
      </c>
      <c r="G408" s="1">
        <v>0</v>
      </c>
      <c r="H408" s="1">
        <v>0</v>
      </c>
      <c r="I408" s="1">
        <v>0</v>
      </c>
      <c r="J408" s="1">
        <v>0</v>
      </c>
      <c r="K408" s="1">
        <v>0</v>
      </c>
      <c r="L408" s="1">
        <v>0</v>
      </c>
      <c r="M408" s="1">
        <v>0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S408" s="1">
        <v>0</v>
      </c>
      <c r="T408" s="1">
        <v>0</v>
      </c>
      <c r="U408" s="1">
        <v>0</v>
      </c>
      <c r="V408" s="1">
        <v>0</v>
      </c>
      <c r="W408" s="1">
        <v>0</v>
      </c>
      <c r="X408" s="1">
        <v>0</v>
      </c>
      <c r="Z408" s="1">
        <v>0</v>
      </c>
    </row>
    <row r="409" spans="1:26" x14ac:dyDescent="0.2">
      <c r="A409" s="1">
        <v>407</v>
      </c>
      <c r="B409" s="1" t="s">
        <v>1849</v>
      </c>
      <c r="C409" s="1" t="s">
        <v>1850</v>
      </c>
      <c r="E409" s="1" t="s">
        <v>1851</v>
      </c>
      <c r="F409" s="1">
        <v>114.8</v>
      </c>
      <c r="G409" s="1">
        <v>0</v>
      </c>
      <c r="H409" s="1">
        <v>0</v>
      </c>
      <c r="I409" s="1">
        <v>0</v>
      </c>
      <c r="J409" s="1">
        <v>0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0</v>
      </c>
      <c r="R409" s="1">
        <v>0</v>
      </c>
      <c r="S409" s="1">
        <v>0</v>
      </c>
      <c r="T409" s="1">
        <v>0</v>
      </c>
      <c r="U409" s="1">
        <v>0</v>
      </c>
      <c r="V409" s="1">
        <v>0</v>
      </c>
      <c r="W409" s="1">
        <v>0</v>
      </c>
      <c r="X409" s="1">
        <v>0</v>
      </c>
      <c r="Z409" s="1">
        <v>0</v>
      </c>
    </row>
    <row r="410" spans="1:26" x14ac:dyDescent="0.2">
      <c r="A410" s="1">
        <v>408</v>
      </c>
      <c r="B410" s="1" t="s">
        <v>1852</v>
      </c>
      <c r="C410" s="1" t="s">
        <v>1853</v>
      </c>
      <c r="E410" s="1" t="s">
        <v>1244</v>
      </c>
      <c r="F410" s="1">
        <v>75</v>
      </c>
      <c r="G410" s="1">
        <v>1</v>
      </c>
      <c r="H410" s="1">
        <v>0</v>
      </c>
      <c r="I410" s="1">
        <v>0</v>
      </c>
      <c r="J410" s="1">
        <v>0</v>
      </c>
      <c r="K410" s="1">
        <v>0</v>
      </c>
      <c r="L410" s="1">
        <v>0</v>
      </c>
      <c r="M410" s="1">
        <v>1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>
        <v>0</v>
      </c>
      <c r="W410" s="1">
        <v>0</v>
      </c>
      <c r="X410" s="1">
        <v>2</v>
      </c>
      <c r="Z410" s="1">
        <v>150</v>
      </c>
    </row>
    <row r="411" spans="1:26" x14ac:dyDescent="0.2">
      <c r="A411" s="1">
        <v>409</v>
      </c>
      <c r="B411" s="1" t="s">
        <v>1854</v>
      </c>
      <c r="C411" s="1" t="s">
        <v>1855</v>
      </c>
      <c r="E411" s="1" t="s">
        <v>1241</v>
      </c>
      <c r="F411" s="1">
        <v>114.8</v>
      </c>
      <c r="G411" s="1">
        <v>50</v>
      </c>
      <c r="H411" s="1">
        <v>0</v>
      </c>
      <c r="I411" s="1">
        <v>193</v>
      </c>
      <c r="J411" s="1">
        <v>2</v>
      </c>
      <c r="K411" s="1">
        <v>102</v>
      </c>
      <c r="L411" s="1">
        <v>44</v>
      </c>
      <c r="M411" s="1">
        <v>139</v>
      </c>
      <c r="N411" s="1">
        <v>2</v>
      </c>
      <c r="O411" s="1">
        <v>76</v>
      </c>
      <c r="P411" s="1">
        <v>77</v>
      </c>
      <c r="Q411" s="1">
        <v>292</v>
      </c>
      <c r="R411" s="1">
        <v>1</v>
      </c>
      <c r="S411" s="1">
        <v>0</v>
      </c>
      <c r="T411" s="1">
        <v>16</v>
      </c>
      <c r="U411" s="1">
        <v>1</v>
      </c>
      <c r="V411" s="1">
        <v>8</v>
      </c>
      <c r="W411" s="1">
        <v>187</v>
      </c>
      <c r="X411" s="1">
        <v>1190</v>
      </c>
      <c r="Z411" s="1">
        <v>136549</v>
      </c>
    </row>
    <row r="412" spans="1:26" x14ac:dyDescent="0.2">
      <c r="A412" s="1">
        <v>410</v>
      </c>
      <c r="B412" s="1" t="s">
        <v>1856</v>
      </c>
      <c r="C412" s="1" t="s">
        <v>1857</v>
      </c>
      <c r="E412" s="1" t="s">
        <v>1198</v>
      </c>
      <c r="F412" s="1">
        <v>163.30000000000001</v>
      </c>
      <c r="G412" s="1">
        <v>145</v>
      </c>
      <c r="H412" s="1">
        <v>0</v>
      </c>
      <c r="I412" s="1">
        <v>53</v>
      </c>
      <c r="J412" s="1">
        <v>0</v>
      </c>
      <c r="K412" s="1">
        <v>103</v>
      </c>
      <c r="L412" s="1">
        <v>103</v>
      </c>
      <c r="M412" s="1">
        <v>3</v>
      </c>
      <c r="N412" s="1">
        <v>100</v>
      </c>
      <c r="O412" s="1">
        <v>125</v>
      </c>
      <c r="P412" s="1">
        <v>145</v>
      </c>
      <c r="Q412" s="1">
        <v>63</v>
      </c>
      <c r="R412" s="1">
        <v>178</v>
      </c>
      <c r="S412" s="1">
        <v>1</v>
      </c>
      <c r="T412" s="1">
        <v>78</v>
      </c>
      <c r="U412" s="1">
        <v>14</v>
      </c>
      <c r="V412" s="1">
        <v>115</v>
      </c>
      <c r="W412" s="1">
        <v>216</v>
      </c>
      <c r="X412" s="1">
        <v>1442</v>
      </c>
      <c r="Z412" s="1">
        <v>235484</v>
      </c>
    </row>
    <row r="413" spans="1:26" x14ac:dyDescent="0.2">
      <c r="A413" s="1">
        <v>411</v>
      </c>
      <c r="B413" s="1" t="s">
        <v>1858</v>
      </c>
      <c r="C413" s="1" t="s">
        <v>1859</v>
      </c>
      <c r="E413" s="1" t="s">
        <v>1860</v>
      </c>
      <c r="F413" s="1">
        <v>175</v>
      </c>
      <c r="G413" s="1">
        <v>0</v>
      </c>
      <c r="H413" s="1">
        <v>0</v>
      </c>
      <c r="I413" s="1">
        <v>0</v>
      </c>
      <c r="J413" s="1">
        <v>0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>
        <v>0</v>
      </c>
      <c r="W413" s="1">
        <v>0</v>
      </c>
      <c r="X413" s="1">
        <v>0</v>
      </c>
      <c r="Z413" s="1">
        <v>0</v>
      </c>
    </row>
    <row r="414" spans="1:26" x14ac:dyDescent="0.2">
      <c r="A414" s="1">
        <v>412</v>
      </c>
      <c r="B414" s="1" t="s">
        <v>1861</v>
      </c>
      <c r="C414" s="1" t="s">
        <v>1862</v>
      </c>
      <c r="E414" s="1" t="s">
        <v>1863</v>
      </c>
      <c r="F414" s="1">
        <v>75</v>
      </c>
      <c r="G414" s="1">
        <v>0</v>
      </c>
      <c r="H414" s="1">
        <v>0</v>
      </c>
      <c r="I414" s="1">
        <v>0</v>
      </c>
      <c r="J414" s="1">
        <v>0</v>
      </c>
      <c r="K414" s="1">
        <v>0</v>
      </c>
      <c r="L414" s="1">
        <v>0</v>
      </c>
      <c r="M414" s="1">
        <v>0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0</v>
      </c>
      <c r="X414" s="1">
        <v>0</v>
      </c>
      <c r="Z414" s="1">
        <v>0</v>
      </c>
    </row>
    <row r="415" spans="1:26" x14ac:dyDescent="0.2">
      <c r="A415" s="1">
        <v>413</v>
      </c>
      <c r="B415" s="1" t="s">
        <v>1864</v>
      </c>
      <c r="C415" s="1" t="s">
        <v>1862</v>
      </c>
      <c r="E415" s="1" t="s">
        <v>1377</v>
      </c>
      <c r="F415" s="1">
        <v>184.8</v>
      </c>
      <c r="G415" s="1">
        <v>0</v>
      </c>
      <c r="H415" s="1">
        <v>0</v>
      </c>
      <c r="I415" s="1">
        <v>0</v>
      </c>
      <c r="J415" s="1">
        <v>0</v>
      </c>
      <c r="K415" s="1">
        <v>0</v>
      </c>
      <c r="L415" s="1">
        <v>0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0</v>
      </c>
      <c r="T415" s="1">
        <v>0</v>
      </c>
      <c r="U415" s="1">
        <v>49</v>
      </c>
      <c r="V415" s="1">
        <v>0</v>
      </c>
      <c r="W415" s="1">
        <v>0</v>
      </c>
      <c r="X415" s="1">
        <v>49</v>
      </c>
      <c r="Z415" s="1">
        <v>9056</v>
      </c>
    </row>
    <row r="416" spans="1:26" x14ac:dyDescent="0.2">
      <c r="A416" s="1">
        <v>414</v>
      </c>
      <c r="B416" s="1" t="s">
        <v>1865</v>
      </c>
      <c r="C416" s="1" t="s">
        <v>1862</v>
      </c>
      <c r="E416" s="1" t="s">
        <v>1306</v>
      </c>
      <c r="F416" s="1">
        <v>369.6</v>
      </c>
      <c r="G416" s="1">
        <v>1</v>
      </c>
      <c r="H416" s="1">
        <v>24</v>
      </c>
      <c r="I416" s="1">
        <v>72</v>
      </c>
      <c r="J416" s="1">
        <v>0</v>
      </c>
      <c r="K416" s="1">
        <v>30</v>
      </c>
      <c r="L416" s="1">
        <v>29</v>
      </c>
      <c r="M416" s="1">
        <v>423</v>
      </c>
      <c r="N416" s="1">
        <v>14</v>
      </c>
      <c r="O416" s="1">
        <v>140</v>
      </c>
      <c r="P416" s="1">
        <v>1</v>
      </c>
      <c r="Q416" s="1">
        <v>4</v>
      </c>
      <c r="R416" s="1">
        <v>0</v>
      </c>
      <c r="S416" s="1">
        <v>4</v>
      </c>
      <c r="T416" s="1">
        <v>126</v>
      </c>
      <c r="U416" s="1">
        <v>168</v>
      </c>
      <c r="V416" s="1">
        <v>5</v>
      </c>
      <c r="W416" s="1">
        <v>160</v>
      </c>
      <c r="X416" s="1">
        <v>1201</v>
      </c>
      <c r="Z416" s="1">
        <v>443916</v>
      </c>
    </row>
    <row r="417" spans="1:26" x14ac:dyDescent="0.2">
      <c r="A417" s="1">
        <v>415</v>
      </c>
      <c r="B417" s="1" t="s">
        <v>1866</v>
      </c>
      <c r="C417" s="1" t="s">
        <v>1867</v>
      </c>
      <c r="E417" s="1" t="s">
        <v>1082</v>
      </c>
      <c r="F417" s="1">
        <v>264.89999999999998</v>
      </c>
      <c r="J417" s="1">
        <v>0</v>
      </c>
      <c r="X417" s="1">
        <v>0</v>
      </c>
      <c r="Z417" s="1">
        <v>0</v>
      </c>
    </row>
    <row r="418" spans="1:26" x14ac:dyDescent="0.2">
      <c r="A418" s="1">
        <v>416</v>
      </c>
      <c r="B418" s="1" t="s">
        <v>1866</v>
      </c>
      <c r="C418" s="1" t="s">
        <v>1868</v>
      </c>
      <c r="E418" s="1" t="s">
        <v>1082</v>
      </c>
      <c r="F418" s="1">
        <v>264.89999999999998</v>
      </c>
      <c r="G418" s="1">
        <v>0</v>
      </c>
      <c r="H418" s="1">
        <v>0</v>
      </c>
      <c r="I418" s="1">
        <v>0</v>
      </c>
      <c r="K418" s="1">
        <v>0</v>
      </c>
      <c r="L418" s="1">
        <v>0</v>
      </c>
      <c r="M418" s="1">
        <v>0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0</v>
      </c>
      <c r="T418" s="1">
        <v>0</v>
      </c>
      <c r="U418" s="1">
        <v>0</v>
      </c>
      <c r="V418" s="1">
        <v>0</v>
      </c>
      <c r="W418" s="1">
        <v>0</v>
      </c>
      <c r="X418" s="1">
        <v>0</v>
      </c>
      <c r="Z418" s="1">
        <v>0</v>
      </c>
    </row>
    <row r="419" spans="1:26" x14ac:dyDescent="0.2">
      <c r="A419" s="1">
        <v>417</v>
      </c>
      <c r="B419" s="1" t="s">
        <v>1869</v>
      </c>
      <c r="C419" s="1" t="s">
        <v>1870</v>
      </c>
      <c r="E419" s="1" t="s">
        <v>1002</v>
      </c>
      <c r="F419" s="1">
        <v>220</v>
      </c>
      <c r="G419" s="1">
        <v>58</v>
      </c>
      <c r="H419" s="1">
        <v>201</v>
      </c>
      <c r="I419" s="1">
        <v>666</v>
      </c>
      <c r="J419" s="1">
        <v>4070</v>
      </c>
      <c r="K419" s="1">
        <v>80</v>
      </c>
      <c r="L419" s="1">
        <v>74</v>
      </c>
      <c r="M419" s="1">
        <v>727</v>
      </c>
      <c r="N419" s="1">
        <v>106</v>
      </c>
      <c r="O419" s="1">
        <v>162</v>
      </c>
      <c r="P419" s="1">
        <v>102</v>
      </c>
      <c r="Q419" s="1">
        <v>370</v>
      </c>
      <c r="R419" s="1">
        <v>196</v>
      </c>
      <c r="S419" s="1">
        <v>213</v>
      </c>
      <c r="T419" s="1">
        <v>156</v>
      </c>
      <c r="U419" s="1">
        <v>206</v>
      </c>
      <c r="V419" s="1">
        <v>153</v>
      </c>
      <c r="W419" s="1">
        <v>237</v>
      </c>
      <c r="X419" s="1">
        <v>7777</v>
      </c>
      <c r="Z419" s="1">
        <v>1711090</v>
      </c>
    </row>
    <row r="420" spans="1:26" x14ac:dyDescent="0.2">
      <c r="A420" s="1">
        <v>418</v>
      </c>
      <c r="B420" s="1" t="s">
        <v>1871</v>
      </c>
      <c r="C420" s="1" t="s">
        <v>1872</v>
      </c>
      <c r="E420" s="1" t="s">
        <v>1002</v>
      </c>
      <c r="F420" s="1">
        <v>220</v>
      </c>
      <c r="G420" s="1">
        <v>0</v>
      </c>
      <c r="H420" s="1">
        <v>0</v>
      </c>
      <c r="I420" s="1">
        <v>0</v>
      </c>
      <c r="J420" s="1">
        <v>0</v>
      </c>
      <c r="K420" s="1">
        <v>0</v>
      </c>
      <c r="L420" s="1">
        <v>0</v>
      </c>
      <c r="M420" s="1">
        <v>0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U420" s="1">
        <v>0</v>
      </c>
      <c r="V420" s="1">
        <v>0</v>
      </c>
      <c r="W420" s="1">
        <v>0</v>
      </c>
      <c r="X420" s="1">
        <v>0</v>
      </c>
      <c r="Z420" s="1">
        <v>0</v>
      </c>
    </row>
    <row r="421" spans="1:26" x14ac:dyDescent="0.2">
      <c r="A421" s="1">
        <v>419</v>
      </c>
      <c r="B421" s="1" t="s">
        <v>1873</v>
      </c>
      <c r="C421" s="1" t="s">
        <v>1874</v>
      </c>
      <c r="E421" s="1" t="s">
        <v>1002</v>
      </c>
      <c r="F421" s="1">
        <v>264.89999999999998</v>
      </c>
      <c r="G421" s="1">
        <v>161</v>
      </c>
      <c r="H421" s="1">
        <v>337</v>
      </c>
      <c r="I421" s="1">
        <v>530</v>
      </c>
      <c r="J421" s="1">
        <v>312</v>
      </c>
      <c r="K421" s="1">
        <v>264</v>
      </c>
      <c r="L421" s="1">
        <v>278</v>
      </c>
      <c r="M421" s="1">
        <v>916</v>
      </c>
      <c r="N421" s="1">
        <v>465</v>
      </c>
      <c r="O421" s="1">
        <v>235</v>
      </c>
      <c r="P421" s="1">
        <v>228</v>
      </c>
      <c r="Q421" s="1">
        <v>314</v>
      </c>
      <c r="R421" s="1">
        <v>316</v>
      </c>
      <c r="S421" s="1">
        <v>391</v>
      </c>
      <c r="T421" s="1">
        <v>237</v>
      </c>
      <c r="U421" s="1">
        <v>340</v>
      </c>
      <c r="V421" s="1">
        <v>240</v>
      </c>
      <c r="W421" s="1">
        <v>413</v>
      </c>
      <c r="X421" s="1">
        <v>5977</v>
      </c>
      <c r="Z421" s="1">
        <v>1583315</v>
      </c>
    </row>
    <row r="422" spans="1:26" x14ac:dyDescent="0.2">
      <c r="A422" s="1">
        <v>420</v>
      </c>
      <c r="B422" s="1" t="s">
        <v>1875</v>
      </c>
      <c r="C422" s="1" t="s">
        <v>1876</v>
      </c>
      <c r="E422" s="1" t="s">
        <v>1877</v>
      </c>
      <c r="F422" s="1">
        <v>264.89999999999998</v>
      </c>
      <c r="G422" s="1">
        <v>0</v>
      </c>
      <c r="H422" s="1">
        <v>0</v>
      </c>
      <c r="I422" s="1">
        <v>0</v>
      </c>
      <c r="J422" s="1">
        <v>0</v>
      </c>
      <c r="K422" s="1">
        <v>0</v>
      </c>
      <c r="L422" s="1">
        <v>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  <c r="V422" s="1">
        <v>0</v>
      </c>
      <c r="W422" s="1">
        <v>0</v>
      </c>
      <c r="X422" s="1">
        <v>0</v>
      </c>
      <c r="Z422" s="1">
        <v>0</v>
      </c>
    </row>
    <row r="423" spans="1:26" x14ac:dyDescent="0.2">
      <c r="D423" s="1" t="s">
        <v>1878</v>
      </c>
      <c r="G423" s="1">
        <v>10026</v>
      </c>
      <c r="H423" s="1">
        <v>28233</v>
      </c>
      <c r="I423" s="1">
        <v>26888</v>
      </c>
      <c r="J423" s="1">
        <v>123582</v>
      </c>
      <c r="K423" s="1">
        <v>18567</v>
      </c>
      <c r="L423" s="1">
        <v>25161</v>
      </c>
      <c r="M423" s="1">
        <v>64525</v>
      </c>
      <c r="N423" s="1">
        <v>21590</v>
      </c>
      <c r="O423" s="1">
        <v>22422</v>
      </c>
      <c r="P423" s="1">
        <v>12401</v>
      </c>
      <c r="Q423" s="1">
        <v>12209</v>
      </c>
      <c r="R423" s="1">
        <v>21584</v>
      </c>
      <c r="S423" s="1">
        <v>22367</v>
      </c>
      <c r="T423" s="1">
        <v>15482</v>
      </c>
      <c r="U423" s="1">
        <v>13445</v>
      </c>
      <c r="V423" s="1">
        <v>12512</v>
      </c>
      <c r="W423" s="1">
        <v>21068</v>
      </c>
      <c r="X423" s="1">
        <v>472062</v>
      </c>
      <c r="Z423" s="1">
        <v>70599710</v>
      </c>
    </row>
    <row r="424" spans="1:26" x14ac:dyDescent="0.2">
      <c r="Z424" s="1" t="s">
        <v>5196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121"/>
  <sheetViews>
    <sheetView zoomScale="85" zoomScaleNormal="85" workbookViewId="0">
      <selection sqref="A1:Z200"/>
    </sheetView>
  </sheetViews>
  <sheetFormatPr defaultRowHeight="15" x14ac:dyDescent="0.25"/>
  <cols>
    <col min="1" max="1" width="4.28515625" bestFit="1" customWidth="1"/>
    <col min="2" max="2" width="13.7109375" bestFit="1" customWidth="1"/>
    <col min="3" max="3" width="29.85546875" bestFit="1" customWidth="1"/>
    <col min="4" max="6" width="4" bestFit="1" customWidth="1"/>
    <col min="7" max="7" width="5" bestFit="1" customWidth="1"/>
    <col min="8" max="8" width="4" bestFit="1" customWidth="1"/>
    <col min="9" max="9" width="6" bestFit="1" customWidth="1"/>
    <col min="10" max="19" width="4" bestFit="1" customWidth="1"/>
    <col min="21" max="21" width="6" bestFit="1" customWidth="1"/>
    <col min="22" max="22" width="5.42578125" bestFit="1" customWidth="1"/>
    <col min="24" max="24" width="11" bestFit="1" customWidth="1"/>
    <col min="25" max="25" width="6.140625" bestFit="1" customWidth="1"/>
  </cols>
  <sheetData>
    <row r="1" spans="1:25" x14ac:dyDescent="0.25">
      <c r="A1" t="s">
        <v>950</v>
      </c>
      <c r="B1" t="s">
        <v>1904</v>
      </c>
      <c r="V1" t="s">
        <v>1908</v>
      </c>
    </row>
    <row r="2" spans="1:25" x14ac:dyDescent="0.25">
      <c r="Y2" t="s">
        <v>1884</v>
      </c>
    </row>
    <row r="3" spans="1:25" x14ac:dyDescent="0.25">
      <c r="V3" t="s">
        <v>1908</v>
      </c>
    </row>
    <row r="4" spans="1:25" x14ac:dyDescent="0.25">
      <c r="Y4" t="s">
        <v>1884</v>
      </c>
    </row>
    <row r="5" spans="1:25" x14ac:dyDescent="0.25">
      <c r="A5">
        <v>1</v>
      </c>
      <c r="B5" t="s">
        <v>972</v>
      </c>
      <c r="C5" t="s">
        <v>975</v>
      </c>
      <c r="D5">
        <v>0</v>
      </c>
      <c r="I5">
        <v>0</v>
      </c>
      <c r="U5">
        <v>0</v>
      </c>
      <c r="X5">
        <v>0</v>
      </c>
    </row>
    <row r="6" spans="1:25" x14ac:dyDescent="0.25">
      <c r="A6">
        <v>2</v>
      </c>
      <c r="B6" t="s">
        <v>976</v>
      </c>
      <c r="C6" t="s">
        <v>977</v>
      </c>
      <c r="Q6">
        <v>0</v>
      </c>
      <c r="U6">
        <v>0</v>
      </c>
      <c r="X6">
        <v>0</v>
      </c>
    </row>
    <row r="7" spans="1:25" x14ac:dyDescent="0.25">
      <c r="A7">
        <v>3</v>
      </c>
      <c r="B7" t="s">
        <v>998</v>
      </c>
      <c r="C7" t="s">
        <v>999</v>
      </c>
      <c r="D7">
        <v>24</v>
      </c>
      <c r="E7">
        <v>108</v>
      </c>
      <c r="F7">
        <v>139</v>
      </c>
      <c r="G7">
        <v>106</v>
      </c>
      <c r="H7">
        <v>137</v>
      </c>
      <c r="I7">
        <v>343</v>
      </c>
      <c r="J7">
        <v>117</v>
      </c>
      <c r="K7">
        <v>42</v>
      </c>
      <c r="L7">
        <v>19</v>
      </c>
      <c r="M7">
        <v>132</v>
      </c>
      <c r="N7">
        <v>156</v>
      </c>
      <c r="O7">
        <v>155</v>
      </c>
      <c r="P7">
        <v>21</v>
      </c>
      <c r="Q7">
        <v>97</v>
      </c>
      <c r="R7">
        <v>41</v>
      </c>
      <c r="S7">
        <v>33</v>
      </c>
      <c r="U7">
        <v>1670</v>
      </c>
      <c r="X7">
        <v>292249.73300000001</v>
      </c>
    </row>
    <row r="8" spans="1:25" x14ac:dyDescent="0.25">
      <c r="A8">
        <v>4</v>
      </c>
      <c r="B8" t="s">
        <v>1003</v>
      </c>
      <c r="C8" t="s">
        <v>1004</v>
      </c>
      <c r="D8">
        <v>60</v>
      </c>
      <c r="E8">
        <v>200</v>
      </c>
      <c r="F8">
        <v>200</v>
      </c>
      <c r="G8">
        <v>145</v>
      </c>
      <c r="H8">
        <v>90</v>
      </c>
      <c r="I8">
        <v>502</v>
      </c>
      <c r="J8">
        <v>150</v>
      </c>
      <c r="K8">
        <v>63</v>
      </c>
      <c r="L8">
        <v>27</v>
      </c>
      <c r="M8">
        <v>97</v>
      </c>
      <c r="N8">
        <v>170</v>
      </c>
      <c r="O8">
        <v>310</v>
      </c>
      <c r="P8">
        <v>37</v>
      </c>
      <c r="Q8">
        <v>82</v>
      </c>
      <c r="R8">
        <v>68</v>
      </c>
      <c r="S8">
        <v>53</v>
      </c>
      <c r="U8">
        <v>2254</v>
      </c>
      <c r="X8">
        <v>397723.25900000002</v>
      </c>
    </row>
    <row r="9" spans="1:25" x14ac:dyDescent="0.25">
      <c r="A9">
        <v>5</v>
      </c>
      <c r="B9" t="s">
        <v>1005</v>
      </c>
      <c r="C9" t="s">
        <v>1006</v>
      </c>
      <c r="D9">
        <v>64</v>
      </c>
      <c r="E9">
        <v>124</v>
      </c>
      <c r="F9">
        <v>7</v>
      </c>
      <c r="G9">
        <v>10</v>
      </c>
      <c r="H9">
        <v>20</v>
      </c>
      <c r="I9">
        <v>253</v>
      </c>
      <c r="J9">
        <v>161</v>
      </c>
      <c r="K9">
        <v>173</v>
      </c>
      <c r="L9">
        <v>70</v>
      </c>
      <c r="M9">
        <v>62</v>
      </c>
      <c r="N9">
        <v>27</v>
      </c>
      <c r="O9">
        <v>109</v>
      </c>
      <c r="P9">
        <v>97</v>
      </c>
      <c r="Q9">
        <v>153</v>
      </c>
      <c r="R9">
        <v>30</v>
      </c>
      <c r="S9">
        <v>12</v>
      </c>
      <c r="U9">
        <v>1372</v>
      </c>
      <c r="X9">
        <v>272277.46100000001</v>
      </c>
    </row>
    <row r="10" spans="1:25" x14ac:dyDescent="0.25">
      <c r="A10">
        <v>6</v>
      </c>
      <c r="B10" t="s">
        <v>1020</v>
      </c>
      <c r="C10" t="s">
        <v>1021</v>
      </c>
      <c r="D10">
        <v>144</v>
      </c>
      <c r="E10">
        <v>405</v>
      </c>
      <c r="F10">
        <v>318</v>
      </c>
      <c r="G10">
        <v>430</v>
      </c>
      <c r="H10">
        <v>138</v>
      </c>
      <c r="I10">
        <v>552</v>
      </c>
      <c r="J10">
        <v>280</v>
      </c>
      <c r="K10">
        <v>103</v>
      </c>
      <c r="L10">
        <v>86</v>
      </c>
      <c r="M10">
        <v>244</v>
      </c>
      <c r="N10">
        <v>406</v>
      </c>
      <c r="O10">
        <v>333</v>
      </c>
      <c r="P10">
        <v>116</v>
      </c>
      <c r="Q10">
        <v>196</v>
      </c>
      <c r="R10">
        <v>114</v>
      </c>
      <c r="S10">
        <v>403</v>
      </c>
      <c r="U10">
        <v>4268</v>
      </c>
      <c r="X10">
        <v>751244.05599999998</v>
      </c>
    </row>
    <row r="11" spans="1:25" x14ac:dyDescent="0.25">
      <c r="A11">
        <v>7</v>
      </c>
      <c r="B11" t="s">
        <v>1052</v>
      </c>
      <c r="C11" t="s">
        <v>1053</v>
      </c>
      <c r="I11">
        <v>0</v>
      </c>
      <c r="O11">
        <v>0</v>
      </c>
      <c r="Q11">
        <v>20</v>
      </c>
      <c r="U11">
        <v>20</v>
      </c>
      <c r="X11">
        <v>4048.1867999999999</v>
      </c>
    </row>
    <row r="12" spans="1:25" x14ac:dyDescent="0.25">
      <c r="A12">
        <v>8</v>
      </c>
      <c r="B12" t="s">
        <v>1058</v>
      </c>
      <c r="C12" t="s">
        <v>1059</v>
      </c>
      <c r="E12">
        <v>0</v>
      </c>
      <c r="U12">
        <v>0</v>
      </c>
      <c r="X12">
        <v>0</v>
      </c>
    </row>
    <row r="13" spans="1:25" x14ac:dyDescent="0.25">
      <c r="A13">
        <v>9</v>
      </c>
      <c r="B13" t="s">
        <v>1060</v>
      </c>
      <c r="C13" t="s">
        <v>1061</v>
      </c>
      <c r="D13">
        <v>78</v>
      </c>
      <c r="E13">
        <v>107</v>
      </c>
      <c r="F13">
        <v>123</v>
      </c>
      <c r="G13">
        <v>162</v>
      </c>
      <c r="H13">
        <v>171</v>
      </c>
      <c r="I13">
        <v>314</v>
      </c>
      <c r="J13">
        <v>317</v>
      </c>
      <c r="K13">
        <v>46</v>
      </c>
      <c r="L13">
        <v>66</v>
      </c>
      <c r="M13">
        <v>66</v>
      </c>
      <c r="N13">
        <v>101</v>
      </c>
      <c r="O13">
        <v>119</v>
      </c>
      <c r="P13">
        <v>14</v>
      </c>
      <c r="Q13">
        <v>107</v>
      </c>
      <c r="R13">
        <v>85</v>
      </c>
      <c r="S13">
        <v>134</v>
      </c>
      <c r="U13">
        <v>2010</v>
      </c>
      <c r="X13">
        <v>265329.16600000003</v>
      </c>
    </row>
    <row r="14" spans="1:25" x14ac:dyDescent="0.25">
      <c r="A14">
        <v>10</v>
      </c>
      <c r="B14" t="s">
        <v>1064</v>
      </c>
      <c r="C14" t="s">
        <v>1065</v>
      </c>
      <c r="D14">
        <v>38</v>
      </c>
      <c r="E14">
        <v>39</v>
      </c>
      <c r="F14">
        <v>11</v>
      </c>
      <c r="G14">
        <v>45</v>
      </c>
      <c r="H14">
        <v>8</v>
      </c>
      <c r="I14">
        <v>20</v>
      </c>
      <c r="J14">
        <v>63</v>
      </c>
      <c r="K14">
        <v>24</v>
      </c>
      <c r="L14">
        <v>24</v>
      </c>
      <c r="M14">
        <v>38</v>
      </c>
      <c r="N14">
        <v>13</v>
      </c>
      <c r="O14">
        <v>12</v>
      </c>
      <c r="P14">
        <v>14</v>
      </c>
      <c r="Q14">
        <v>27</v>
      </c>
      <c r="R14">
        <v>58</v>
      </c>
      <c r="S14">
        <v>16</v>
      </c>
      <c r="U14">
        <v>450</v>
      </c>
      <c r="X14">
        <v>198804.573</v>
      </c>
    </row>
    <row r="15" spans="1:25" x14ac:dyDescent="0.25">
      <c r="A15">
        <v>11</v>
      </c>
      <c r="B15" t="s">
        <v>1095</v>
      </c>
      <c r="C15" t="s">
        <v>1096</v>
      </c>
      <c r="E15">
        <v>49</v>
      </c>
      <c r="F15">
        <v>7</v>
      </c>
      <c r="G15">
        <v>16</v>
      </c>
      <c r="H15">
        <v>17</v>
      </c>
      <c r="I15">
        <v>320</v>
      </c>
      <c r="J15">
        <v>13</v>
      </c>
      <c r="K15">
        <v>42</v>
      </c>
      <c r="L15">
        <v>3</v>
      </c>
      <c r="M15">
        <v>38</v>
      </c>
      <c r="N15">
        <v>46</v>
      </c>
      <c r="O15">
        <v>43</v>
      </c>
      <c r="P15">
        <v>16</v>
      </c>
      <c r="Q15">
        <v>118</v>
      </c>
      <c r="R15">
        <v>52</v>
      </c>
      <c r="S15">
        <v>170</v>
      </c>
      <c r="U15">
        <v>950</v>
      </c>
      <c r="X15">
        <v>1253998.71</v>
      </c>
    </row>
    <row r="16" spans="1:25" x14ac:dyDescent="0.25">
      <c r="A16">
        <v>12</v>
      </c>
      <c r="B16" t="s">
        <v>1098</v>
      </c>
      <c r="C16" t="s">
        <v>1099</v>
      </c>
      <c r="D16">
        <v>19</v>
      </c>
      <c r="E16">
        <v>30</v>
      </c>
      <c r="F16">
        <v>7</v>
      </c>
      <c r="G16">
        <v>10</v>
      </c>
      <c r="H16">
        <v>3</v>
      </c>
      <c r="I16">
        <v>312</v>
      </c>
      <c r="J16">
        <v>26</v>
      </c>
      <c r="K16">
        <v>26</v>
      </c>
      <c r="L16">
        <v>7</v>
      </c>
      <c r="M16">
        <v>3</v>
      </c>
      <c r="N16">
        <v>134</v>
      </c>
      <c r="O16">
        <v>18</v>
      </c>
      <c r="P16">
        <v>3</v>
      </c>
      <c r="Q16">
        <v>23</v>
      </c>
      <c r="R16">
        <v>10</v>
      </c>
      <c r="U16">
        <v>631</v>
      </c>
      <c r="X16">
        <v>877090</v>
      </c>
    </row>
    <row r="17" spans="1:24" x14ac:dyDescent="0.25">
      <c r="A17">
        <v>13</v>
      </c>
      <c r="B17" t="s">
        <v>1110</v>
      </c>
      <c r="C17" t="s">
        <v>1111</v>
      </c>
      <c r="L17">
        <v>6</v>
      </c>
      <c r="U17">
        <v>6</v>
      </c>
      <c r="X17">
        <v>185.39807999999999</v>
      </c>
    </row>
    <row r="18" spans="1:24" x14ac:dyDescent="0.25">
      <c r="A18">
        <v>14</v>
      </c>
      <c r="B18" t="s">
        <v>1115</v>
      </c>
      <c r="C18" t="s">
        <v>1116</v>
      </c>
      <c r="D18">
        <v>328</v>
      </c>
      <c r="E18">
        <v>2018</v>
      </c>
      <c r="F18">
        <v>2154</v>
      </c>
      <c r="G18">
        <v>2529</v>
      </c>
      <c r="H18">
        <v>1738</v>
      </c>
      <c r="I18">
        <v>8074</v>
      </c>
      <c r="J18">
        <v>2735</v>
      </c>
      <c r="K18">
        <v>608</v>
      </c>
      <c r="L18">
        <v>52</v>
      </c>
      <c r="M18">
        <v>1506</v>
      </c>
      <c r="N18">
        <v>2268</v>
      </c>
      <c r="O18">
        <v>2951</v>
      </c>
      <c r="P18">
        <v>572</v>
      </c>
      <c r="Q18">
        <v>436</v>
      </c>
      <c r="R18">
        <v>1100</v>
      </c>
      <c r="S18">
        <v>837</v>
      </c>
      <c r="U18">
        <v>29906</v>
      </c>
      <c r="X18">
        <v>5526960.1600000001</v>
      </c>
    </row>
    <row r="19" spans="1:24" x14ac:dyDescent="0.25">
      <c r="A19">
        <v>15</v>
      </c>
      <c r="B19" t="s">
        <v>1119</v>
      </c>
      <c r="C19" t="s">
        <v>1120</v>
      </c>
      <c r="E19">
        <v>0</v>
      </c>
      <c r="G19">
        <v>2</v>
      </c>
      <c r="N19">
        <v>1</v>
      </c>
      <c r="P19">
        <v>6</v>
      </c>
      <c r="U19">
        <v>9</v>
      </c>
      <c r="X19">
        <v>2772.2014199999999</v>
      </c>
    </row>
    <row r="20" spans="1:24" x14ac:dyDescent="0.25">
      <c r="A20">
        <v>16</v>
      </c>
      <c r="B20" t="s">
        <v>1134</v>
      </c>
      <c r="C20" t="s">
        <v>1135</v>
      </c>
      <c r="D20">
        <v>107</v>
      </c>
      <c r="E20">
        <v>84</v>
      </c>
      <c r="F20">
        <v>132</v>
      </c>
      <c r="G20">
        <v>27</v>
      </c>
      <c r="H20">
        <v>74</v>
      </c>
      <c r="I20">
        <v>221</v>
      </c>
      <c r="J20">
        <v>213</v>
      </c>
      <c r="K20">
        <v>69</v>
      </c>
      <c r="L20">
        <v>5</v>
      </c>
      <c r="M20">
        <v>10</v>
      </c>
      <c r="N20">
        <v>55</v>
      </c>
      <c r="O20">
        <v>46</v>
      </c>
      <c r="P20">
        <v>61</v>
      </c>
      <c r="Q20">
        <v>85</v>
      </c>
      <c r="R20">
        <v>129</v>
      </c>
      <c r="S20">
        <v>25</v>
      </c>
      <c r="U20">
        <v>1343</v>
      </c>
      <c r="X20">
        <v>426555.54800000001</v>
      </c>
    </row>
    <row r="21" spans="1:24" x14ac:dyDescent="0.25">
      <c r="A21">
        <v>17</v>
      </c>
      <c r="B21" t="s">
        <v>1136</v>
      </c>
      <c r="C21" t="s">
        <v>1137</v>
      </c>
      <c r="D21">
        <v>2</v>
      </c>
      <c r="E21">
        <v>0</v>
      </c>
      <c r="G21">
        <v>12</v>
      </c>
      <c r="H21">
        <v>76</v>
      </c>
      <c r="J21">
        <v>50</v>
      </c>
      <c r="K21">
        <v>16</v>
      </c>
      <c r="L21">
        <v>2</v>
      </c>
      <c r="O21">
        <v>37</v>
      </c>
      <c r="P21">
        <v>26</v>
      </c>
      <c r="Q21">
        <v>0</v>
      </c>
      <c r="R21">
        <v>34</v>
      </c>
      <c r="S21">
        <v>20</v>
      </c>
      <c r="U21">
        <v>275</v>
      </c>
      <c r="X21">
        <v>67956.696500000005</v>
      </c>
    </row>
    <row r="22" spans="1:24" x14ac:dyDescent="0.25">
      <c r="A22">
        <v>18</v>
      </c>
      <c r="B22" t="s">
        <v>1138</v>
      </c>
      <c r="C22" t="s">
        <v>1139</v>
      </c>
      <c r="D22">
        <v>85</v>
      </c>
      <c r="E22">
        <v>108</v>
      </c>
      <c r="F22">
        <v>319</v>
      </c>
      <c r="G22">
        <v>89</v>
      </c>
      <c r="H22">
        <v>132</v>
      </c>
      <c r="I22">
        <v>219</v>
      </c>
      <c r="J22">
        <v>180</v>
      </c>
      <c r="K22">
        <v>38</v>
      </c>
      <c r="L22">
        <v>69</v>
      </c>
      <c r="M22">
        <v>120</v>
      </c>
      <c r="N22">
        <v>145</v>
      </c>
      <c r="O22">
        <v>121</v>
      </c>
      <c r="P22">
        <v>77</v>
      </c>
      <c r="Q22">
        <v>133</v>
      </c>
      <c r="R22">
        <v>52</v>
      </c>
      <c r="S22">
        <v>135</v>
      </c>
      <c r="U22">
        <v>2022</v>
      </c>
      <c r="X22">
        <v>223329.73800000001</v>
      </c>
    </row>
    <row r="23" spans="1:24" x14ac:dyDescent="0.25">
      <c r="A23">
        <v>19</v>
      </c>
      <c r="B23" t="s">
        <v>1160</v>
      </c>
      <c r="C23" t="s">
        <v>1161</v>
      </c>
      <c r="R23">
        <v>10</v>
      </c>
      <c r="U23">
        <v>10</v>
      </c>
      <c r="X23">
        <v>883.55240000000003</v>
      </c>
    </row>
    <row r="24" spans="1:24" x14ac:dyDescent="0.25">
      <c r="A24">
        <v>20</v>
      </c>
      <c r="B24" t="s">
        <v>1164</v>
      </c>
      <c r="C24" t="s">
        <v>1165</v>
      </c>
      <c r="D24">
        <v>186</v>
      </c>
      <c r="E24">
        <v>207</v>
      </c>
      <c r="F24">
        <v>317</v>
      </c>
      <c r="G24">
        <v>91</v>
      </c>
      <c r="H24">
        <v>134</v>
      </c>
      <c r="I24">
        <v>499</v>
      </c>
      <c r="J24">
        <v>373</v>
      </c>
      <c r="K24">
        <v>117</v>
      </c>
      <c r="L24">
        <v>35</v>
      </c>
      <c r="M24">
        <v>91</v>
      </c>
      <c r="N24">
        <v>151</v>
      </c>
      <c r="O24">
        <v>226</v>
      </c>
      <c r="P24">
        <v>91</v>
      </c>
      <c r="Q24">
        <v>154</v>
      </c>
      <c r="R24">
        <v>198</v>
      </c>
      <c r="S24">
        <v>343</v>
      </c>
      <c r="U24">
        <v>3213</v>
      </c>
      <c r="X24">
        <v>1190990.8600000001</v>
      </c>
    </row>
    <row r="25" spans="1:24" x14ac:dyDescent="0.25">
      <c r="A25">
        <v>21</v>
      </c>
      <c r="B25" t="s">
        <v>1170</v>
      </c>
      <c r="C25" t="s">
        <v>1171</v>
      </c>
      <c r="G25">
        <v>0</v>
      </c>
      <c r="U25">
        <v>0</v>
      </c>
      <c r="X25">
        <v>0</v>
      </c>
    </row>
    <row r="26" spans="1:24" x14ac:dyDescent="0.25">
      <c r="A26">
        <v>22</v>
      </c>
      <c r="B26" t="s">
        <v>1172</v>
      </c>
      <c r="C26" t="s">
        <v>1173</v>
      </c>
      <c r="D26">
        <v>12</v>
      </c>
      <c r="E26">
        <v>73</v>
      </c>
      <c r="F26">
        <v>40</v>
      </c>
      <c r="G26">
        <v>11</v>
      </c>
      <c r="H26">
        <v>51</v>
      </c>
      <c r="I26">
        <v>40</v>
      </c>
      <c r="J26">
        <v>85</v>
      </c>
      <c r="K26">
        <v>26</v>
      </c>
      <c r="L26">
        <v>11</v>
      </c>
      <c r="M26">
        <v>33</v>
      </c>
      <c r="N26">
        <v>8</v>
      </c>
      <c r="O26">
        <v>13</v>
      </c>
      <c r="P26">
        <v>60</v>
      </c>
      <c r="R26">
        <v>1</v>
      </c>
      <c r="S26">
        <v>74</v>
      </c>
      <c r="U26">
        <v>538</v>
      </c>
      <c r="X26">
        <v>71302.678700000004</v>
      </c>
    </row>
    <row r="27" spans="1:24" x14ac:dyDescent="0.25">
      <c r="A27">
        <v>23</v>
      </c>
      <c r="B27" t="s">
        <v>1177</v>
      </c>
      <c r="C27" t="s">
        <v>1178</v>
      </c>
      <c r="I27">
        <v>70</v>
      </c>
      <c r="O27">
        <v>0</v>
      </c>
      <c r="P27">
        <v>0</v>
      </c>
      <c r="R27">
        <v>19</v>
      </c>
      <c r="S27">
        <v>16</v>
      </c>
      <c r="U27">
        <v>105</v>
      </c>
      <c r="X27">
        <v>18536.109899999999</v>
      </c>
    </row>
    <row r="28" spans="1:24" x14ac:dyDescent="0.25">
      <c r="A28">
        <v>24</v>
      </c>
      <c r="B28" t="s">
        <v>1189</v>
      </c>
      <c r="C28" t="s">
        <v>1190</v>
      </c>
      <c r="D28">
        <v>100</v>
      </c>
      <c r="E28">
        <v>581</v>
      </c>
      <c r="F28">
        <v>181</v>
      </c>
      <c r="G28">
        <v>40</v>
      </c>
      <c r="H28">
        <v>57</v>
      </c>
      <c r="I28">
        <v>417</v>
      </c>
      <c r="J28">
        <v>264</v>
      </c>
      <c r="K28">
        <v>81</v>
      </c>
      <c r="L28">
        <v>16</v>
      </c>
      <c r="M28">
        <v>52</v>
      </c>
      <c r="N28">
        <v>322</v>
      </c>
      <c r="O28">
        <v>263</v>
      </c>
      <c r="P28">
        <v>48</v>
      </c>
      <c r="Q28">
        <v>71</v>
      </c>
      <c r="R28">
        <v>382</v>
      </c>
      <c r="S28">
        <v>632</v>
      </c>
      <c r="U28">
        <v>3507</v>
      </c>
      <c r="X28">
        <v>711414.098</v>
      </c>
    </row>
    <row r="29" spans="1:24" x14ac:dyDescent="0.25">
      <c r="A29">
        <v>25</v>
      </c>
      <c r="B29" t="s">
        <v>1196</v>
      </c>
      <c r="C29" t="s">
        <v>1197</v>
      </c>
      <c r="D29">
        <v>122</v>
      </c>
      <c r="E29">
        <v>617</v>
      </c>
      <c r="F29">
        <v>738</v>
      </c>
      <c r="G29">
        <v>62</v>
      </c>
      <c r="H29">
        <v>189</v>
      </c>
      <c r="I29">
        <v>688</v>
      </c>
      <c r="J29">
        <v>679</v>
      </c>
      <c r="K29">
        <v>309</v>
      </c>
      <c r="L29">
        <v>27</v>
      </c>
      <c r="M29">
        <v>238</v>
      </c>
      <c r="N29">
        <v>348</v>
      </c>
      <c r="O29">
        <v>765</v>
      </c>
      <c r="P29">
        <v>333</v>
      </c>
      <c r="Q29">
        <v>315</v>
      </c>
      <c r="R29">
        <v>311</v>
      </c>
      <c r="S29">
        <v>1072</v>
      </c>
      <c r="U29">
        <v>6813</v>
      </c>
      <c r="X29">
        <v>287784.663</v>
      </c>
    </row>
    <row r="30" spans="1:24" x14ac:dyDescent="0.25">
      <c r="A30">
        <v>26</v>
      </c>
      <c r="B30" t="s">
        <v>1201</v>
      </c>
      <c r="C30" t="s">
        <v>1202</v>
      </c>
      <c r="D30">
        <v>95</v>
      </c>
      <c r="E30">
        <v>201</v>
      </c>
      <c r="F30">
        <v>443</v>
      </c>
      <c r="G30">
        <v>77</v>
      </c>
      <c r="H30">
        <v>351</v>
      </c>
      <c r="I30">
        <v>989</v>
      </c>
      <c r="J30">
        <v>210</v>
      </c>
      <c r="K30">
        <v>74</v>
      </c>
      <c r="L30">
        <v>79</v>
      </c>
      <c r="M30">
        <v>93</v>
      </c>
      <c r="N30">
        <v>184</v>
      </c>
      <c r="O30">
        <v>210</v>
      </c>
      <c r="P30">
        <v>195</v>
      </c>
      <c r="Q30">
        <v>121</v>
      </c>
      <c r="R30">
        <v>122</v>
      </c>
      <c r="S30">
        <v>520</v>
      </c>
      <c r="U30">
        <v>3964</v>
      </c>
      <c r="X30">
        <v>734685.30200000003</v>
      </c>
    </row>
    <row r="31" spans="1:24" x14ac:dyDescent="0.25">
      <c r="A31">
        <v>27</v>
      </c>
      <c r="B31" t="s">
        <v>1203</v>
      </c>
      <c r="C31" t="s">
        <v>1204</v>
      </c>
      <c r="D31">
        <v>29</v>
      </c>
      <c r="E31">
        <v>81</v>
      </c>
      <c r="F31">
        <v>82</v>
      </c>
      <c r="G31">
        <v>7</v>
      </c>
      <c r="H31">
        <v>76</v>
      </c>
      <c r="I31">
        <v>218</v>
      </c>
      <c r="J31">
        <v>50</v>
      </c>
      <c r="K31">
        <v>22</v>
      </c>
      <c r="L31">
        <v>4</v>
      </c>
      <c r="M31">
        <v>11</v>
      </c>
      <c r="N31">
        <v>38</v>
      </c>
      <c r="O31">
        <v>37</v>
      </c>
      <c r="P31">
        <v>3</v>
      </c>
      <c r="Q31">
        <v>30</v>
      </c>
      <c r="R31">
        <v>8</v>
      </c>
      <c r="S31">
        <v>106</v>
      </c>
      <c r="U31">
        <v>802</v>
      </c>
      <c r="X31">
        <v>127466.768</v>
      </c>
    </row>
    <row r="32" spans="1:24" x14ac:dyDescent="0.25">
      <c r="A32">
        <v>28</v>
      </c>
      <c r="B32" t="s">
        <v>1223</v>
      </c>
      <c r="C32" t="s">
        <v>1224</v>
      </c>
      <c r="D32">
        <v>43</v>
      </c>
      <c r="E32">
        <v>98</v>
      </c>
      <c r="F32">
        <v>926</v>
      </c>
      <c r="G32">
        <v>100</v>
      </c>
      <c r="H32">
        <v>327</v>
      </c>
      <c r="I32">
        <v>443</v>
      </c>
      <c r="J32">
        <v>68</v>
      </c>
      <c r="K32">
        <v>671</v>
      </c>
      <c r="M32">
        <v>47</v>
      </c>
      <c r="N32">
        <v>8</v>
      </c>
      <c r="O32">
        <v>222</v>
      </c>
      <c r="Q32">
        <v>26</v>
      </c>
      <c r="R32">
        <v>100</v>
      </c>
      <c r="S32">
        <v>313</v>
      </c>
      <c r="U32">
        <v>3392</v>
      </c>
      <c r="X32">
        <v>119744.995</v>
      </c>
    </row>
    <row r="33" spans="1:24" x14ac:dyDescent="0.25">
      <c r="A33">
        <v>29</v>
      </c>
      <c r="B33" t="s">
        <v>1226</v>
      </c>
      <c r="C33" t="s">
        <v>1227</v>
      </c>
      <c r="D33">
        <v>36</v>
      </c>
      <c r="J33">
        <v>2</v>
      </c>
      <c r="L33">
        <v>23</v>
      </c>
      <c r="O33">
        <v>50</v>
      </c>
      <c r="P33">
        <v>22</v>
      </c>
      <c r="Q33">
        <v>26</v>
      </c>
      <c r="U33">
        <v>159</v>
      </c>
      <c r="X33">
        <v>6316.7774399999998</v>
      </c>
    </row>
    <row r="34" spans="1:24" x14ac:dyDescent="0.25">
      <c r="A34">
        <v>30</v>
      </c>
      <c r="B34" t="s">
        <v>1235</v>
      </c>
      <c r="C34" t="s">
        <v>1236</v>
      </c>
      <c r="I34">
        <v>10000</v>
      </c>
      <c r="U34">
        <v>10000</v>
      </c>
      <c r="X34">
        <v>880030.4</v>
      </c>
    </row>
    <row r="35" spans="1:24" x14ac:dyDescent="0.25">
      <c r="A35">
        <v>31</v>
      </c>
      <c r="B35" t="s">
        <v>1245</v>
      </c>
      <c r="C35" t="s">
        <v>1246</v>
      </c>
      <c r="D35">
        <v>22</v>
      </c>
      <c r="E35">
        <v>296</v>
      </c>
      <c r="F35">
        <v>6</v>
      </c>
      <c r="G35">
        <v>62</v>
      </c>
      <c r="H35">
        <v>21</v>
      </c>
      <c r="I35">
        <v>41</v>
      </c>
      <c r="J35">
        <v>142</v>
      </c>
      <c r="K35">
        <v>1652</v>
      </c>
      <c r="L35">
        <v>12</v>
      </c>
      <c r="M35">
        <v>18</v>
      </c>
      <c r="N35">
        <v>300</v>
      </c>
      <c r="O35">
        <v>300</v>
      </c>
      <c r="P35">
        <v>102</v>
      </c>
      <c r="Q35">
        <v>36</v>
      </c>
      <c r="R35">
        <v>310</v>
      </c>
      <c r="S35">
        <v>19</v>
      </c>
      <c r="U35">
        <v>3339</v>
      </c>
      <c r="X35">
        <v>88434.8842</v>
      </c>
    </row>
    <row r="36" spans="1:24" x14ac:dyDescent="0.25">
      <c r="A36">
        <v>32</v>
      </c>
      <c r="B36" t="s">
        <v>1249</v>
      </c>
      <c r="C36" t="s">
        <v>1250</v>
      </c>
      <c r="D36">
        <v>215</v>
      </c>
      <c r="E36">
        <v>226</v>
      </c>
      <c r="F36">
        <v>165</v>
      </c>
      <c r="G36">
        <v>383</v>
      </c>
      <c r="H36">
        <v>275</v>
      </c>
      <c r="I36">
        <v>793</v>
      </c>
      <c r="J36">
        <v>594</v>
      </c>
      <c r="K36">
        <v>442</v>
      </c>
      <c r="L36">
        <v>68</v>
      </c>
      <c r="M36">
        <v>94</v>
      </c>
      <c r="N36">
        <v>152</v>
      </c>
      <c r="O36">
        <v>252</v>
      </c>
      <c r="P36">
        <v>96</v>
      </c>
      <c r="Q36">
        <v>184</v>
      </c>
      <c r="R36">
        <v>322</v>
      </c>
      <c r="S36">
        <v>297</v>
      </c>
      <c r="U36">
        <v>4558</v>
      </c>
      <c r="X36">
        <v>180492.33300000001</v>
      </c>
    </row>
    <row r="37" spans="1:24" x14ac:dyDescent="0.25">
      <c r="A37">
        <v>33</v>
      </c>
      <c r="B37" t="s">
        <v>1258</v>
      </c>
      <c r="C37" t="s">
        <v>1256</v>
      </c>
      <c r="D37">
        <v>27</v>
      </c>
      <c r="G37">
        <v>2</v>
      </c>
      <c r="H37">
        <v>39</v>
      </c>
      <c r="J37">
        <v>38</v>
      </c>
      <c r="K37">
        <v>22</v>
      </c>
      <c r="L37">
        <v>28</v>
      </c>
      <c r="M37">
        <v>7</v>
      </c>
      <c r="P37">
        <v>21</v>
      </c>
      <c r="Q37">
        <v>38</v>
      </c>
      <c r="R37">
        <v>61</v>
      </c>
      <c r="S37">
        <v>90</v>
      </c>
      <c r="U37">
        <v>373</v>
      </c>
      <c r="X37">
        <v>59243.761599999998</v>
      </c>
    </row>
    <row r="38" spans="1:24" x14ac:dyDescent="0.25">
      <c r="A38">
        <v>34</v>
      </c>
      <c r="B38" t="s">
        <v>1262</v>
      </c>
      <c r="C38" t="s">
        <v>1263</v>
      </c>
      <c r="D38">
        <v>262</v>
      </c>
      <c r="E38">
        <v>327</v>
      </c>
      <c r="F38">
        <v>193</v>
      </c>
      <c r="G38">
        <v>217</v>
      </c>
      <c r="H38">
        <v>148</v>
      </c>
      <c r="I38">
        <v>504</v>
      </c>
      <c r="J38">
        <v>445</v>
      </c>
      <c r="K38">
        <v>138</v>
      </c>
      <c r="L38">
        <v>75</v>
      </c>
      <c r="M38">
        <v>125</v>
      </c>
      <c r="N38">
        <v>200</v>
      </c>
      <c r="O38">
        <v>180</v>
      </c>
      <c r="P38">
        <v>68</v>
      </c>
      <c r="Q38">
        <v>151</v>
      </c>
      <c r="R38">
        <v>126</v>
      </c>
      <c r="S38">
        <v>243</v>
      </c>
      <c r="U38">
        <v>3402</v>
      </c>
      <c r="X38">
        <v>672461.02500000002</v>
      </c>
    </row>
    <row r="39" spans="1:24" x14ac:dyDescent="0.25">
      <c r="A39">
        <v>35</v>
      </c>
      <c r="B39" t="s">
        <v>1304</v>
      </c>
      <c r="C39" t="s">
        <v>1305</v>
      </c>
      <c r="D39">
        <v>80</v>
      </c>
      <c r="E39">
        <v>166</v>
      </c>
      <c r="F39">
        <v>170</v>
      </c>
      <c r="G39">
        <v>213</v>
      </c>
      <c r="H39">
        <v>74</v>
      </c>
      <c r="I39">
        <v>142</v>
      </c>
      <c r="J39">
        <v>59</v>
      </c>
      <c r="K39">
        <v>174</v>
      </c>
      <c r="L39">
        <v>22</v>
      </c>
      <c r="M39">
        <v>69</v>
      </c>
      <c r="N39">
        <v>133</v>
      </c>
      <c r="O39">
        <v>60</v>
      </c>
      <c r="P39">
        <v>5</v>
      </c>
      <c r="Q39">
        <v>155</v>
      </c>
      <c r="R39">
        <v>75</v>
      </c>
      <c r="S39">
        <v>2</v>
      </c>
      <c r="U39">
        <v>1599</v>
      </c>
      <c r="X39">
        <v>508108.761</v>
      </c>
    </row>
    <row r="40" spans="1:24" x14ac:dyDescent="0.25">
      <c r="A40">
        <v>36</v>
      </c>
      <c r="B40" t="s">
        <v>1307</v>
      </c>
      <c r="C40" t="s">
        <v>1308</v>
      </c>
      <c r="D40">
        <v>55</v>
      </c>
      <c r="E40">
        <v>446</v>
      </c>
      <c r="F40">
        <v>212</v>
      </c>
      <c r="G40">
        <v>73</v>
      </c>
      <c r="H40">
        <v>54</v>
      </c>
      <c r="I40">
        <v>401</v>
      </c>
      <c r="J40">
        <v>296</v>
      </c>
      <c r="K40">
        <v>381</v>
      </c>
      <c r="L40">
        <v>4</v>
      </c>
      <c r="M40">
        <v>68</v>
      </c>
      <c r="N40">
        <v>156</v>
      </c>
      <c r="O40">
        <v>209</v>
      </c>
      <c r="P40">
        <v>289</v>
      </c>
      <c r="Q40">
        <v>97</v>
      </c>
      <c r="R40">
        <v>139</v>
      </c>
      <c r="S40">
        <v>211</v>
      </c>
      <c r="U40">
        <v>3091</v>
      </c>
      <c r="X40">
        <v>1200382</v>
      </c>
    </row>
    <row r="41" spans="1:24" x14ac:dyDescent="0.25">
      <c r="A41">
        <v>37</v>
      </c>
      <c r="B41" t="s">
        <v>1324</v>
      </c>
      <c r="C41" t="s">
        <v>1325</v>
      </c>
      <c r="D41">
        <v>50</v>
      </c>
      <c r="E41">
        <v>146</v>
      </c>
      <c r="F41">
        <v>822</v>
      </c>
      <c r="G41">
        <v>349</v>
      </c>
      <c r="H41">
        <v>121</v>
      </c>
      <c r="I41">
        <v>209</v>
      </c>
      <c r="J41">
        <v>1044</v>
      </c>
      <c r="K41">
        <v>240</v>
      </c>
      <c r="L41">
        <v>37</v>
      </c>
      <c r="M41">
        <v>1151</v>
      </c>
      <c r="N41">
        <v>75</v>
      </c>
      <c r="O41">
        <v>1357</v>
      </c>
      <c r="P41">
        <v>280</v>
      </c>
      <c r="Q41">
        <v>190</v>
      </c>
      <c r="R41">
        <v>465</v>
      </c>
      <c r="S41">
        <v>384</v>
      </c>
      <c r="U41">
        <v>6920</v>
      </c>
      <c r="X41">
        <v>794047.57900000003</v>
      </c>
    </row>
    <row r="42" spans="1:24" x14ac:dyDescent="0.25">
      <c r="A42">
        <v>38</v>
      </c>
      <c r="B42" t="s">
        <v>1330</v>
      </c>
      <c r="C42" t="s">
        <v>1331</v>
      </c>
      <c r="D42">
        <v>56</v>
      </c>
      <c r="E42">
        <v>431</v>
      </c>
      <c r="F42">
        <v>1033</v>
      </c>
      <c r="G42">
        <v>353</v>
      </c>
      <c r="H42">
        <v>385</v>
      </c>
      <c r="I42">
        <v>2123</v>
      </c>
      <c r="J42">
        <v>487</v>
      </c>
      <c r="K42">
        <v>385</v>
      </c>
      <c r="L42">
        <v>17</v>
      </c>
      <c r="M42">
        <v>86</v>
      </c>
      <c r="N42">
        <v>143</v>
      </c>
      <c r="O42">
        <v>1030</v>
      </c>
      <c r="P42">
        <v>145</v>
      </c>
      <c r="Q42">
        <v>265</v>
      </c>
      <c r="R42">
        <v>142</v>
      </c>
      <c r="S42">
        <v>576</v>
      </c>
      <c r="U42">
        <v>7657</v>
      </c>
      <c r="X42">
        <v>1318013.81</v>
      </c>
    </row>
    <row r="43" spans="1:24" x14ac:dyDescent="0.25">
      <c r="A43">
        <v>39</v>
      </c>
      <c r="B43" t="s">
        <v>1343</v>
      </c>
      <c r="C43" t="s">
        <v>1344</v>
      </c>
      <c r="D43">
        <v>68</v>
      </c>
      <c r="E43">
        <v>8</v>
      </c>
      <c r="F43">
        <v>44</v>
      </c>
      <c r="G43">
        <v>7</v>
      </c>
      <c r="H43">
        <v>44</v>
      </c>
      <c r="I43">
        <v>473</v>
      </c>
      <c r="J43">
        <v>37</v>
      </c>
      <c r="K43">
        <v>43</v>
      </c>
      <c r="L43">
        <v>13</v>
      </c>
      <c r="M43">
        <v>5</v>
      </c>
      <c r="N43">
        <v>72</v>
      </c>
      <c r="O43">
        <v>17</v>
      </c>
      <c r="P43">
        <v>30</v>
      </c>
      <c r="Q43">
        <v>77</v>
      </c>
      <c r="R43">
        <v>98</v>
      </c>
      <c r="S43">
        <v>148</v>
      </c>
      <c r="U43">
        <v>1184</v>
      </c>
      <c r="X43">
        <v>130244.499</v>
      </c>
    </row>
    <row r="44" spans="1:24" x14ac:dyDescent="0.25">
      <c r="A44">
        <v>40</v>
      </c>
      <c r="B44" t="s">
        <v>1345</v>
      </c>
      <c r="C44" t="s">
        <v>1346</v>
      </c>
      <c r="D44">
        <v>32</v>
      </c>
      <c r="E44">
        <v>9</v>
      </c>
      <c r="F44">
        <v>38</v>
      </c>
      <c r="G44">
        <v>35</v>
      </c>
      <c r="H44">
        <v>11</v>
      </c>
      <c r="I44">
        <v>183</v>
      </c>
      <c r="J44">
        <v>28</v>
      </c>
      <c r="K44">
        <v>24</v>
      </c>
      <c r="L44">
        <v>1</v>
      </c>
      <c r="N44">
        <v>111</v>
      </c>
      <c r="O44">
        <v>17</v>
      </c>
      <c r="P44">
        <v>9</v>
      </c>
      <c r="Q44">
        <v>80</v>
      </c>
      <c r="R44">
        <v>63</v>
      </c>
      <c r="S44">
        <v>25</v>
      </c>
      <c r="U44">
        <v>666</v>
      </c>
      <c r="X44">
        <v>117517.16499999999</v>
      </c>
    </row>
    <row r="45" spans="1:24" x14ac:dyDescent="0.25">
      <c r="A45">
        <v>41</v>
      </c>
      <c r="B45" t="s">
        <v>1358</v>
      </c>
      <c r="C45" t="s">
        <v>1359</v>
      </c>
      <c r="P45">
        <v>1</v>
      </c>
      <c r="U45">
        <v>1</v>
      </c>
      <c r="X45">
        <v>211.21433999999999</v>
      </c>
    </row>
    <row r="46" spans="1:24" x14ac:dyDescent="0.25">
      <c r="A46">
        <v>42</v>
      </c>
      <c r="B46" t="s">
        <v>1360</v>
      </c>
      <c r="C46" t="s">
        <v>1361</v>
      </c>
      <c r="D46">
        <v>16</v>
      </c>
      <c r="E46">
        <v>36</v>
      </c>
      <c r="F46">
        <v>73</v>
      </c>
      <c r="G46">
        <v>98</v>
      </c>
      <c r="H46">
        <v>70</v>
      </c>
      <c r="I46">
        <v>325</v>
      </c>
      <c r="J46">
        <v>92</v>
      </c>
      <c r="K46">
        <v>24</v>
      </c>
      <c r="M46">
        <v>2</v>
      </c>
      <c r="N46">
        <v>192</v>
      </c>
      <c r="O46">
        <v>63</v>
      </c>
      <c r="P46">
        <v>55</v>
      </c>
      <c r="Q46">
        <v>28</v>
      </c>
      <c r="R46">
        <v>43</v>
      </c>
      <c r="S46">
        <v>19</v>
      </c>
      <c r="U46">
        <v>1136</v>
      </c>
      <c r="X46">
        <v>400899.39799999999</v>
      </c>
    </row>
    <row r="47" spans="1:24" x14ac:dyDescent="0.25">
      <c r="A47">
        <v>43</v>
      </c>
      <c r="B47" t="s">
        <v>1362</v>
      </c>
      <c r="C47" t="s">
        <v>1363</v>
      </c>
      <c r="D47">
        <v>5</v>
      </c>
      <c r="E47">
        <v>12</v>
      </c>
      <c r="H47">
        <v>46</v>
      </c>
      <c r="I47">
        <v>12</v>
      </c>
      <c r="K47">
        <v>24</v>
      </c>
      <c r="L47">
        <v>17</v>
      </c>
      <c r="M47">
        <v>2</v>
      </c>
      <c r="O47">
        <v>2</v>
      </c>
      <c r="P47">
        <v>0</v>
      </c>
      <c r="U47">
        <v>120</v>
      </c>
      <c r="X47">
        <v>47656.886400000003</v>
      </c>
    </row>
    <row r="48" spans="1:24" x14ac:dyDescent="0.25">
      <c r="A48">
        <v>44</v>
      </c>
      <c r="B48" t="s">
        <v>1373</v>
      </c>
      <c r="C48" t="s">
        <v>1374</v>
      </c>
      <c r="D48">
        <v>73</v>
      </c>
      <c r="E48">
        <v>120</v>
      </c>
      <c r="F48">
        <v>242</v>
      </c>
      <c r="G48">
        <v>89</v>
      </c>
      <c r="H48">
        <v>139</v>
      </c>
      <c r="I48">
        <v>356</v>
      </c>
      <c r="J48">
        <v>163</v>
      </c>
      <c r="K48">
        <v>164</v>
      </c>
      <c r="L48">
        <v>10</v>
      </c>
      <c r="M48">
        <v>46</v>
      </c>
      <c r="N48">
        <v>60</v>
      </c>
      <c r="O48">
        <v>279</v>
      </c>
      <c r="P48">
        <v>183</v>
      </c>
      <c r="Q48">
        <v>44</v>
      </c>
      <c r="R48">
        <v>53</v>
      </c>
      <c r="S48">
        <v>177</v>
      </c>
      <c r="U48">
        <v>2198</v>
      </c>
      <c r="X48">
        <v>698373.52899999998</v>
      </c>
    </row>
    <row r="49" spans="1:24" x14ac:dyDescent="0.25">
      <c r="A49">
        <v>45</v>
      </c>
      <c r="B49" t="s">
        <v>1378</v>
      </c>
      <c r="C49" t="s">
        <v>1379</v>
      </c>
      <c r="D49">
        <v>0</v>
      </c>
      <c r="H49">
        <v>48</v>
      </c>
      <c r="U49">
        <v>48</v>
      </c>
      <c r="X49">
        <v>2640</v>
      </c>
    </row>
    <row r="50" spans="1:24" x14ac:dyDescent="0.25">
      <c r="A50">
        <v>46</v>
      </c>
      <c r="B50" t="s">
        <v>1380</v>
      </c>
      <c r="C50" t="s">
        <v>1381</v>
      </c>
      <c r="H50">
        <v>4</v>
      </c>
      <c r="I50">
        <v>421</v>
      </c>
      <c r="J50">
        <v>4</v>
      </c>
      <c r="N50">
        <v>5</v>
      </c>
      <c r="U50">
        <v>434</v>
      </c>
      <c r="X50">
        <v>91666.832599999994</v>
      </c>
    </row>
    <row r="51" spans="1:24" x14ac:dyDescent="0.25">
      <c r="A51">
        <v>47</v>
      </c>
      <c r="B51" t="s">
        <v>1386</v>
      </c>
      <c r="C51" t="s">
        <v>1387</v>
      </c>
      <c r="E51">
        <v>13</v>
      </c>
      <c r="I51">
        <v>111</v>
      </c>
      <c r="J51">
        <v>3</v>
      </c>
      <c r="N51">
        <v>72</v>
      </c>
      <c r="P51">
        <v>0</v>
      </c>
      <c r="U51">
        <v>199</v>
      </c>
      <c r="X51">
        <v>23117.049900000002</v>
      </c>
    </row>
    <row r="52" spans="1:24" x14ac:dyDescent="0.25">
      <c r="A52">
        <v>48</v>
      </c>
      <c r="B52" t="s">
        <v>1389</v>
      </c>
      <c r="C52" t="s">
        <v>1390</v>
      </c>
      <c r="I52">
        <v>6</v>
      </c>
      <c r="U52">
        <v>6</v>
      </c>
      <c r="X52">
        <v>792.02736000000004</v>
      </c>
    </row>
    <row r="53" spans="1:24" x14ac:dyDescent="0.25">
      <c r="A53">
        <v>49</v>
      </c>
      <c r="B53" t="s">
        <v>1394</v>
      </c>
      <c r="C53" t="s">
        <v>1395</v>
      </c>
      <c r="D53">
        <v>14</v>
      </c>
      <c r="E53">
        <v>38</v>
      </c>
      <c r="F53">
        <v>5</v>
      </c>
      <c r="G53">
        <v>16</v>
      </c>
      <c r="H53">
        <v>22</v>
      </c>
      <c r="I53">
        <v>101</v>
      </c>
      <c r="J53">
        <v>35</v>
      </c>
      <c r="K53">
        <v>6</v>
      </c>
      <c r="L53">
        <v>4</v>
      </c>
      <c r="M53">
        <v>29</v>
      </c>
      <c r="N53">
        <v>17</v>
      </c>
      <c r="O53">
        <v>39</v>
      </c>
      <c r="P53">
        <v>2</v>
      </c>
      <c r="Q53">
        <v>32</v>
      </c>
      <c r="R53">
        <v>16</v>
      </c>
      <c r="S53">
        <v>10</v>
      </c>
      <c r="U53">
        <v>386</v>
      </c>
      <c r="X53">
        <v>68110.549199999994</v>
      </c>
    </row>
    <row r="54" spans="1:24" x14ac:dyDescent="0.25">
      <c r="A54">
        <v>50</v>
      </c>
      <c r="B54" t="s">
        <v>1396</v>
      </c>
      <c r="C54" t="s">
        <v>1397</v>
      </c>
      <c r="D54">
        <v>195</v>
      </c>
      <c r="E54">
        <v>224</v>
      </c>
      <c r="F54">
        <v>1201</v>
      </c>
      <c r="G54">
        <v>266</v>
      </c>
      <c r="H54">
        <v>131</v>
      </c>
      <c r="I54">
        <v>1024</v>
      </c>
      <c r="J54">
        <v>433</v>
      </c>
      <c r="K54">
        <v>416</v>
      </c>
      <c r="L54">
        <v>15</v>
      </c>
      <c r="M54">
        <v>474</v>
      </c>
      <c r="N54">
        <v>294</v>
      </c>
      <c r="O54">
        <v>434</v>
      </c>
      <c r="P54">
        <v>181</v>
      </c>
      <c r="Q54">
        <v>432</v>
      </c>
      <c r="R54">
        <v>132</v>
      </c>
      <c r="S54">
        <v>440</v>
      </c>
      <c r="U54">
        <v>6292</v>
      </c>
      <c r="X54">
        <v>277670.11300000001</v>
      </c>
    </row>
    <row r="55" spans="1:24" x14ac:dyDescent="0.25">
      <c r="A55">
        <v>51</v>
      </c>
      <c r="B55" t="s">
        <v>1398</v>
      </c>
      <c r="C55" t="s">
        <v>1399</v>
      </c>
      <c r="D55">
        <v>44</v>
      </c>
      <c r="E55">
        <v>32</v>
      </c>
      <c r="F55">
        <v>311</v>
      </c>
      <c r="G55">
        <v>60</v>
      </c>
      <c r="H55">
        <v>44</v>
      </c>
      <c r="I55">
        <v>358</v>
      </c>
      <c r="J55">
        <v>132</v>
      </c>
      <c r="K55">
        <v>110</v>
      </c>
      <c r="L55">
        <v>7</v>
      </c>
      <c r="M55">
        <v>87</v>
      </c>
      <c r="N55">
        <v>57</v>
      </c>
      <c r="O55">
        <v>60</v>
      </c>
      <c r="P55">
        <v>44</v>
      </c>
      <c r="Q55">
        <v>176</v>
      </c>
      <c r="R55">
        <v>66</v>
      </c>
      <c r="S55">
        <v>110</v>
      </c>
      <c r="U55">
        <v>1698</v>
      </c>
      <c r="X55">
        <v>149429.16200000001</v>
      </c>
    </row>
    <row r="56" spans="1:24" x14ac:dyDescent="0.25">
      <c r="A56">
        <v>52</v>
      </c>
      <c r="B56" t="s">
        <v>1404</v>
      </c>
      <c r="C56" t="s">
        <v>1405</v>
      </c>
      <c r="D56">
        <v>1</v>
      </c>
      <c r="E56">
        <v>22</v>
      </c>
      <c r="F56">
        <v>18</v>
      </c>
      <c r="G56">
        <v>56</v>
      </c>
      <c r="H56">
        <v>57</v>
      </c>
      <c r="I56">
        <v>99</v>
      </c>
      <c r="M56">
        <v>2</v>
      </c>
      <c r="N56">
        <v>53</v>
      </c>
      <c r="O56">
        <v>10</v>
      </c>
      <c r="P56">
        <v>5</v>
      </c>
      <c r="Q56">
        <v>27</v>
      </c>
      <c r="R56">
        <v>22</v>
      </c>
      <c r="S56">
        <v>23</v>
      </c>
      <c r="U56">
        <v>395</v>
      </c>
      <c r="X56">
        <v>61026.868000000002</v>
      </c>
    </row>
    <row r="57" spans="1:24" x14ac:dyDescent="0.25">
      <c r="A57">
        <v>53</v>
      </c>
      <c r="B57" t="s">
        <v>1406</v>
      </c>
      <c r="C57" t="s">
        <v>1407</v>
      </c>
      <c r="D57">
        <v>15</v>
      </c>
      <c r="E57">
        <v>29</v>
      </c>
      <c r="F57">
        <v>15</v>
      </c>
      <c r="G57">
        <v>31</v>
      </c>
      <c r="H57">
        <v>231</v>
      </c>
      <c r="I57">
        <v>102</v>
      </c>
      <c r="J57">
        <v>6</v>
      </c>
      <c r="K57">
        <v>8</v>
      </c>
      <c r="L57">
        <v>4</v>
      </c>
      <c r="N57">
        <v>108</v>
      </c>
      <c r="O57">
        <v>14</v>
      </c>
      <c r="Q57">
        <v>24</v>
      </c>
      <c r="R57">
        <v>28</v>
      </c>
      <c r="S57">
        <v>20</v>
      </c>
      <c r="U57">
        <v>635</v>
      </c>
      <c r="X57">
        <v>168152.72399999999</v>
      </c>
    </row>
    <row r="58" spans="1:24" x14ac:dyDescent="0.25">
      <c r="A58">
        <v>54</v>
      </c>
      <c r="B58" t="s">
        <v>1413</v>
      </c>
      <c r="C58" t="s">
        <v>1414</v>
      </c>
      <c r="D58">
        <v>626</v>
      </c>
      <c r="E58">
        <v>2174</v>
      </c>
      <c r="F58">
        <v>1580</v>
      </c>
      <c r="G58">
        <v>2493</v>
      </c>
      <c r="H58">
        <v>1958</v>
      </c>
      <c r="I58">
        <v>4304</v>
      </c>
      <c r="J58">
        <v>1510</v>
      </c>
      <c r="K58">
        <v>450</v>
      </c>
      <c r="L58">
        <v>8</v>
      </c>
      <c r="M58">
        <v>1352</v>
      </c>
      <c r="N58">
        <v>2780</v>
      </c>
      <c r="O58">
        <v>2064</v>
      </c>
      <c r="P58">
        <v>591</v>
      </c>
      <c r="Q58">
        <v>516</v>
      </c>
      <c r="R58">
        <v>630</v>
      </c>
      <c r="S58">
        <v>878</v>
      </c>
      <c r="U58">
        <v>23914</v>
      </c>
      <c r="X58">
        <v>5050979.7300000004</v>
      </c>
    </row>
    <row r="59" spans="1:24" x14ac:dyDescent="0.25">
      <c r="A59">
        <v>55</v>
      </c>
      <c r="B59" t="s">
        <v>1421</v>
      </c>
      <c r="C59" t="s">
        <v>1422</v>
      </c>
      <c r="D59">
        <v>500</v>
      </c>
      <c r="E59">
        <v>911</v>
      </c>
      <c r="F59">
        <v>1410</v>
      </c>
      <c r="G59">
        <v>740</v>
      </c>
      <c r="H59">
        <v>756</v>
      </c>
      <c r="I59">
        <v>3733</v>
      </c>
      <c r="J59">
        <v>1345</v>
      </c>
      <c r="K59">
        <v>1753</v>
      </c>
      <c r="L59">
        <v>96</v>
      </c>
      <c r="M59">
        <v>852</v>
      </c>
      <c r="N59">
        <v>776</v>
      </c>
      <c r="O59">
        <v>2130</v>
      </c>
      <c r="P59">
        <v>519</v>
      </c>
      <c r="Q59">
        <v>444</v>
      </c>
      <c r="R59">
        <v>528</v>
      </c>
      <c r="S59">
        <v>792</v>
      </c>
      <c r="U59">
        <v>17285</v>
      </c>
      <c r="X59">
        <v>1220599.29</v>
      </c>
    </row>
    <row r="60" spans="1:24" x14ac:dyDescent="0.25">
      <c r="A60">
        <v>56</v>
      </c>
      <c r="B60" t="s">
        <v>1423</v>
      </c>
      <c r="C60" t="s">
        <v>1424</v>
      </c>
      <c r="D60">
        <v>92</v>
      </c>
      <c r="E60">
        <v>157</v>
      </c>
      <c r="F60">
        <v>404</v>
      </c>
      <c r="G60">
        <v>198</v>
      </c>
      <c r="H60">
        <v>264</v>
      </c>
      <c r="I60">
        <v>1069</v>
      </c>
      <c r="J60">
        <v>414</v>
      </c>
      <c r="K60">
        <v>402</v>
      </c>
      <c r="L60">
        <v>24</v>
      </c>
      <c r="M60">
        <v>271</v>
      </c>
      <c r="N60">
        <v>201</v>
      </c>
      <c r="O60">
        <v>102</v>
      </c>
      <c r="P60">
        <v>240</v>
      </c>
      <c r="Q60">
        <v>210</v>
      </c>
      <c r="R60">
        <v>168</v>
      </c>
      <c r="S60">
        <v>174</v>
      </c>
      <c r="U60">
        <v>4390</v>
      </c>
      <c r="X60">
        <v>561925.35600000003</v>
      </c>
    </row>
    <row r="61" spans="1:24" x14ac:dyDescent="0.25">
      <c r="A61">
        <v>57</v>
      </c>
      <c r="B61" t="s">
        <v>1435</v>
      </c>
      <c r="C61" t="s">
        <v>1436</v>
      </c>
      <c r="D61">
        <v>9</v>
      </c>
      <c r="E61">
        <v>61</v>
      </c>
      <c r="F61">
        <v>5</v>
      </c>
      <c r="G61">
        <v>116</v>
      </c>
      <c r="H61">
        <v>30</v>
      </c>
      <c r="I61">
        <v>216</v>
      </c>
      <c r="J61">
        <v>570</v>
      </c>
      <c r="K61">
        <v>19</v>
      </c>
      <c r="L61">
        <v>7</v>
      </c>
      <c r="M61">
        <v>28</v>
      </c>
      <c r="N61">
        <v>60</v>
      </c>
      <c r="O61">
        <v>72</v>
      </c>
      <c r="P61">
        <v>5</v>
      </c>
      <c r="Q61">
        <v>49</v>
      </c>
      <c r="R61">
        <v>37</v>
      </c>
      <c r="S61">
        <v>47</v>
      </c>
      <c r="U61">
        <v>1331</v>
      </c>
      <c r="X61">
        <v>222560.26300000001</v>
      </c>
    </row>
    <row r="62" spans="1:24" x14ac:dyDescent="0.25">
      <c r="A62">
        <v>58</v>
      </c>
      <c r="B62" t="s">
        <v>1440</v>
      </c>
      <c r="C62" t="s">
        <v>1441</v>
      </c>
      <c r="D62">
        <v>74</v>
      </c>
      <c r="G62">
        <v>53</v>
      </c>
      <c r="J62">
        <v>40</v>
      </c>
      <c r="K62">
        <v>24</v>
      </c>
      <c r="M62">
        <v>8</v>
      </c>
      <c r="P62">
        <v>0</v>
      </c>
      <c r="Q62">
        <v>27</v>
      </c>
      <c r="R62">
        <v>1</v>
      </c>
      <c r="U62">
        <v>227</v>
      </c>
      <c r="X62">
        <v>18033.919699999999</v>
      </c>
    </row>
    <row r="63" spans="1:24" x14ac:dyDescent="0.25">
      <c r="A63">
        <v>59</v>
      </c>
      <c r="B63" t="s">
        <v>1446</v>
      </c>
      <c r="C63" t="s">
        <v>1447</v>
      </c>
      <c r="L63">
        <v>2</v>
      </c>
      <c r="U63">
        <v>2</v>
      </c>
      <c r="X63">
        <v>529.61487999999997</v>
      </c>
    </row>
    <row r="64" spans="1:24" x14ac:dyDescent="0.25">
      <c r="A64">
        <v>60</v>
      </c>
      <c r="B64" t="s">
        <v>1456</v>
      </c>
      <c r="C64" t="s">
        <v>1457</v>
      </c>
      <c r="D64">
        <v>73</v>
      </c>
      <c r="E64">
        <v>104</v>
      </c>
      <c r="F64">
        <v>23</v>
      </c>
      <c r="G64">
        <v>342</v>
      </c>
      <c r="H64">
        <v>112</v>
      </c>
      <c r="I64">
        <v>688</v>
      </c>
      <c r="J64">
        <v>440</v>
      </c>
      <c r="K64">
        <v>37</v>
      </c>
      <c r="M64">
        <v>85</v>
      </c>
      <c r="N64">
        <v>203</v>
      </c>
      <c r="O64">
        <v>114</v>
      </c>
      <c r="P64">
        <v>95</v>
      </c>
      <c r="Q64">
        <v>60</v>
      </c>
      <c r="R64">
        <v>264</v>
      </c>
      <c r="S64">
        <v>392</v>
      </c>
      <c r="U64">
        <v>3032</v>
      </c>
      <c r="X64">
        <v>640401.87899999996</v>
      </c>
    </row>
    <row r="65" spans="1:24" x14ac:dyDescent="0.25">
      <c r="A65">
        <v>61</v>
      </c>
      <c r="B65" t="s">
        <v>1458</v>
      </c>
      <c r="C65" t="s">
        <v>1459</v>
      </c>
      <c r="D65">
        <v>21</v>
      </c>
      <c r="E65">
        <v>34</v>
      </c>
      <c r="G65">
        <v>19</v>
      </c>
      <c r="I65">
        <v>8</v>
      </c>
      <c r="K65">
        <v>15</v>
      </c>
      <c r="L65">
        <v>20</v>
      </c>
      <c r="O65">
        <v>45</v>
      </c>
      <c r="P65">
        <v>8</v>
      </c>
      <c r="Q65">
        <v>56</v>
      </c>
      <c r="U65">
        <v>226</v>
      </c>
      <c r="X65">
        <v>79557.401400000002</v>
      </c>
    </row>
    <row r="66" spans="1:24" x14ac:dyDescent="0.25">
      <c r="A66">
        <v>62</v>
      </c>
      <c r="B66" t="s">
        <v>1464</v>
      </c>
      <c r="C66" t="s">
        <v>1465</v>
      </c>
      <c r="P66">
        <v>1</v>
      </c>
      <c r="Q66">
        <v>16</v>
      </c>
      <c r="U66">
        <v>17</v>
      </c>
      <c r="X66">
        <v>2250.8632400000001</v>
      </c>
    </row>
    <row r="67" spans="1:24" x14ac:dyDescent="0.25">
      <c r="A67">
        <v>63</v>
      </c>
      <c r="B67" t="s">
        <v>1466</v>
      </c>
      <c r="C67" t="s">
        <v>1467</v>
      </c>
      <c r="D67">
        <v>20</v>
      </c>
      <c r="E67">
        <v>66</v>
      </c>
      <c r="F67">
        <v>66</v>
      </c>
      <c r="G67">
        <v>93</v>
      </c>
      <c r="H67">
        <v>215</v>
      </c>
      <c r="I67">
        <v>326</v>
      </c>
      <c r="J67">
        <v>43</v>
      </c>
      <c r="K67">
        <v>16</v>
      </c>
      <c r="L67">
        <v>9</v>
      </c>
      <c r="M67">
        <v>37</v>
      </c>
      <c r="N67">
        <v>77</v>
      </c>
      <c r="O67">
        <v>57</v>
      </c>
      <c r="P67">
        <v>6</v>
      </c>
      <c r="Q67">
        <v>28</v>
      </c>
      <c r="R67">
        <v>20</v>
      </c>
      <c r="S67">
        <v>32</v>
      </c>
      <c r="U67">
        <v>1111</v>
      </c>
      <c r="X67">
        <v>245119.73</v>
      </c>
    </row>
    <row r="68" spans="1:24" x14ac:dyDescent="0.25">
      <c r="A68">
        <v>64</v>
      </c>
      <c r="B68" t="s">
        <v>1470</v>
      </c>
      <c r="C68" t="s">
        <v>1471</v>
      </c>
      <c r="D68">
        <v>109</v>
      </c>
      <c r="E68">
        <v>264</v>
      </c>
      <c r="F68">
        <v>381</v>
      </c>
      <c r="G68">
        <v>139</v>
      </c>
      <c r="H68">
        <v>209</v>
      </c>
      <c r="I68">
        <v>606</v>
      </c>
      <c r="J68">
        <v>582</v>
      </c>
      <c r="K68">
        <v>1814</v>
      </c>
      <c r="L68">
        <v>16</v>
      </c>
      <c r="M68">
        <v>287</v>
      </c>
      <c r="N68">
        <v>90</v>
      </c>
      <c r="O68">
        <v>177</v>
      </c>
      <c r="P68">
        <v>115</v>
      </c>
      <c r="Q68">
        <v>54</v>
      </c>
      <c r="R68">
        <v>312</v>
      </c>
      <c r="S68">
        <v>274</v>
      </c>
      <c r="U68">
        <v>5429</v>
      </c>
      <c r="X68">
        <v>214983.08</v>
      </c>
    </row>
    <row r="69" spans="1:24" x14ac:dyDescent="0.25">
      <c r="A69">
        <v>65</v>
      </c>
      <c r="B69" t="s">
        <v>1485</v>
      </c>
      <c r="C69" t="s">
        <v>1486</v>
      </c>
      <c r="D69">
        <v>3</v>
      </c>
      <c r="E69">
        <v>2</v>
      </c>
      <c r="F69">
        <v>3</v>
      </c>
      <c r="G69">
        <v>40</v>
      </c>
      <c r="H69">
        <v>5</v>
      </c>
      <c r="I69">
        <v>20</v>
      </c>
      <c r="J69">
        <v>14</v>
      </c>
      <c r="K69">
        <v>6</v>
      </c>
      <c r="M69">
        <v>10</v>
      </c>
      <c r="N69">
        <v>46</v>
      </c>
      <c r="O69">
        <v>13</v>
      </c>
      <c r="P69">
        <v>3</v>
      </c>
      <c r="Q69">
        <v>2</v>
      </c>
      <c r="R69">
        <v>4</v>
      </c>
      <c r="S69">
        <v>10</v>
      </c>
      <c r="U69">
        <v>181</v>
      </c>
      <c r="X69">
        <v>63716.325900000003</v>
      </c>
    </row>
    <row r="70" spans="1:24" x14ac:dyDescent="0.25">
      <c r="A70">
        <v>66</v>
      </c>
      <c r="B70" t="s">
        <v>1497</v>
      </c>
      <c r="C70" t="s">
        <v>1498</v>
      </c>
      <c r="D70">
        <v>5</v>
      </c>
      <c r="E70">
        <v>26</v>
      </c>
      <c r="G70">
        <v>6</v>
      </c>
      <c r="H70">
        <v>1</v>
      </c>
      <c r="I70">
        <v>99</v>
      </c>
      <c r="J70">
        <v>9</v>
      </c>
      <c r="K70">
        <v>7</v>
      </c>
      <c r="L70">
        <v>1</v>
      </c>
      <c r="N70">
        <v>80</v>
      </c>
      <c r="O70">
        <v>3</v>
      </c>
      <c r="P70">
        <v>2</v>
      </c>
      <c r="Q70">
        <v>8</v>
      </c>
      <c r="R70">
        <v>7</v>
      </c>
      <c r="S70">
        <v>1</v>
      </c>
      <c r="U70">
        <v>255</v>
      </c>
      <c r="X70">
        <v>67525.897200000007</v>
      </c>
    </row>
    <row r="71" spans="1:24" x14ac:dyDescent="0.25">
      <c r="A71">
        <v>67</v>
      </c>
      <c r="B71" t="s">
        <v>1501</v>
      </c>
      <c r="C71" t="s">
        <v>1502</v>
      </c>
      <c r="D71">
        <v>36</v>
      </c>
      <c r="E71">
        <v>171</v>
      </c>
      <c r="F71">
        <v>286</v>
      </c>
      <c r="G71">
        <v>23</v>
      </c>
      <c r="H71">
        <v>68</v>
      </c>
      <c r="I71">
        <v>924</v>
      </c>
      <c r="J71">
        <v>194</v>
      </c>
      <c r="K71">
        <v>51</v>
      </c>
      <c r="L71">
        <v>13</v>
      </c>
      <c r="M71">
        <v>240</v>
      </c>
      <c r="N71">
        <v>222</v>
      </c>
      <c r="O71">
        <v>172</v>
      </c>
      <c r="P71">
        <v>43</v>
      </c>
      <c r="Q71">
        <v>102</v>
      </c>
      <c r="R71">
        <v>120</v>
      </c>
      <c r="S71">
        <v>118</v>
      </c>
      <c r="U71">
        <v>2783</v>
      </c>
      <c r="X71">
        <v>737220.48499999999</v>
      </c>
    </row>
    <row r="72" spans="1:24" x14ac:dyDescent="0.25">
      <c r="A72">
        <v>68</v>
      </c>
      <c r="B72" t="s">
        <v>1511</v>
      </c>
      <c r="C72" t="s">
        <v>1512</v>
      </c>
      <c r="D72">
        <v>1</v>
      </c>
      <c r="O72">
        <v>0</v>
      </c>
      <c r="Q72">
        <v>56</v>
      </c>
      <c r="R72">
        <v>8</v>
      </c>
      <c r="U72">
        <v>65</v>
      </c>
      <c r="X72">
        <v>5720.1976000000004</v>
      </c>
    </row>
    <row r="73" spans="1:24" x14ac:dyDescent="0.25">
      <c r="A73">
        <v>69</v>
      </c>
      <c r="B73" t="s">
        <v>1517</v>
      </c>
      <c r="C73" t="s">
        <v>1518</v>
      </c>
      <c r="S73">
        <v>0</v>
      </c>
      <c r="U73">
        <v>0</v>
      </c>
      <c r="X73">
        <v>0</v>
      </c>
    </row>
    <row r="74" spans="1:24" x14ac:dyDescent="0.25">
      <c r="A74">
        <v>70</v>
      </c>
      <c r="B74" t="s">
        <v>1520</v>
      </c>
      <c r="C74" t="s">
        <v>1521</v>
      </c>
      <c r="D74">
        <v>10</v>
      </c>
      <c r="E74">
        <v>11</v>
      </c>
      <c r="F74">
        <v>1</v>
      </c>
      <c r="G74">
        <v>2</v>
      </c>
      <c r="H74">
        <v>14</v>
      </c>
      <c r="I74">
        <v>179</v>
      </c>
      <c r="J74">
        <v>37</v>
      </c>
      <c r="K74">
        <v>50</v>
      </c>
      <c r="L74">
        <v>2</v>
      </c>
      <c r="M74">
        <v>5</v>
      </c>
      <c r="N74">
        <v>89</v>
      </c>
      <c r="O74">
        <v>78</v>
      </c>
      <c r="Q74">
        <v>2</v>
      </c>
      <c r="R74">
        <v>7</v>
      </c>
      <c r="S74">
        <v>61</v>
      </c>
      <c r="U74">
        <v>548</v>
      </c>
      <c r="X74">
        <v>70144</v>
      </c>
    </row>
    <row r="75" spans="1:24" x14ac:dyDescent="0.25">
      <c r="A75">
        <v>71</v>
      </c>
      <c r="B75" t="s">
        <v>1533</v>
      </c>
      <c r="C75" t="s">
        <v>1534</v>
      </c>
      <c r="D75">
        <v>163</v>
      </c>
      <c r="E75">
        <v>160</v>
      </c>
      <c r="F75">
        <v>95</v>
      </c>
      <c r="G75">
        <v>63</v>
      </c>
      <c r="H75">
        <v>54</v>
      </c>
      <c r="I75">
        <v>281</v>
      </c>
      <c r="J75">
        <v>135</v>
      </c>
      <c r="K75">
        <v>103</v>
      </c>
      <c r="L75">
        <v>16</v>
      </c>
      <c r="M75">
        <v>125</v>
      </c>
      <c r="N75">
        <v>156</v>
      </c>
      <c r="O75">
        <v>123</v>
      </c>
      <c r="P75">
        <v>11</v>
      </c>
      <c r="Q75">
        <v>168</v>
      </c>
      <c r="R75">
        <v>132</v>
      </c>
      <c r="S75">
        <v>101</v>
      </c>
      <c r="U75">
        <v>1886</v>
      </c>
      <c r="X75">
        <v>464753.02399999998</v>
      </c>
    </row>
    <row r="76" spans="1:24" x14ac:dyDescent="0.25">
      <c r="A76">
        <v>72</v>
      </c>
      <c r="B76" t="s">
        <v>1539</v>
      </c>
      <c r="C76" t="s">
        <v>1540</v>
      </c>
      <c r="D76">
        <v>30</v>
      </c>
      <c r="S76">
        <v>2</v>
      </c>
      <c r="U76">
        <v>32</v>
      </c>
      <c r="X76">
        <v>2824.73792</v>
      </c>
    </row>
    <row r="77" spans="1:24" x14ac:dyDescent="0.25">
      <c r="A77">
        <v>73</v>
      </c>
      <c r="B77" t="s">
        <v>1565</v>
      </c>
      <c r="C77" t="s">
        <v>1566</v>
      </c>
      <c r="D77">
        <v>12</v>
      </c>
      <c r="E77">
        <v>38</v>
      </c>
      <c r="F77">
        <v>8</v>
      </c>
      <c r="G77">
        <v>50</v>
      </c>
      <c r="H77">
        <v>14</v>
      </c>
      <c r="I77">
        <v>127</v>
      </c>
      <c r="J77">
        <v>5</v>
      </c>
      <c r="K77">
        <v>9</v>
      </c>
      <c r="L77">
        <v>4</v>
      </c>
      <c r="M77">
        <v>6</v>
      </c>
      <c r="N77">
        <v>21</v>
      </c>
      <c r="O77">
        <v>53</v>
      </c>
      <c r="Q77">
        <v>8</v>
      </c>
      <c r="R77">
        <v>110</v>
      </c>
      <c r="S77">
        <v>239</v>
      </c>
      <c r="U77">
        <v>704</v>
      </c>
      <c r="X77">
        <v>27282.633000000002</v>
      </c>
    </row>
    <row r="78" spans="1:24" x14ac:dyDescent="0.25">
      <c r="A78">
        <v>74</v>
      </c>
      <c r="B78" t="s">
        <v>1573</v>
      </c>
      <c r="C78" t="s">
        <v>1574</v>
      </c>
      <c r="D78">
        <v>10</v>
      </c>
      <c r="J78">
        <v>3</v>
      </c>
      <c r="K78">
        <v>1</v>
      </c>
      <c r="L78">
        <v>10</v>
      </c>
      <c r="N78">
        <v>11</v>
      </c>
      <c r="O78">
        <v>3</v>
      </c>
      <c r="Q78">
        <v>10</v>
      </c>
      <c r="U78">
        <v>48</v>
      </c>
      <c r="X78">
        <v>5491.5024000000003</v>
      </c>
    </row>
    <row r="79" spans="1:24" x14ac:dyDescent="0.25">
      <c r="A79">
        <v>75</v>
      </c>
      <c r="B79" t="s">
        <v>1595</v>
      </c>
      <c r="C79" t="s">
        <v>1596</v>
      </c>
      <c r="D79">
        <v>147</v>
      </c>
      <c r="E79">
        <v>323</v>
      </c>
      <c r="F79">
        <v>353</v>
      </c>
      <c r="G79">
        <v>104</v>
      </c>
      <c r="H79">
        <v>148</v>
      </c>
      <c r="I79">
        <v>661</v>
      </c>
      <c r="J79">
        <v>701</v>
      </c>
      <c r="K79">
        <v>29</v>
      </c>
      <c r="L79">
        <v>16</v>
      </c>
      <c r="M79">
        <v>191</v>
      </c>
      <c r="N79">
        <v>278</v>
      </c>
      <c r="O79">
        <v>309</v>
      </c>
      <c r="P79">
        <v>84</v>
      </c>
      <c r="Q79">
        <v>381</v>
      </c>
      <c r="R79">
        <v>98</v>
      </c>
      <c r="S79">
        <v>42</v>
      </c>
      <c r="U79">
        <v>3865</v>
      </c>
      <c r="X79">
        <v>682305.37899999996</v>
      </c>
    </row>
    <row r="80" spans="1:24" x14ac:dyDescent="0.25">
      <c r="A80">
        <v>76</v>
      </c>
      <c r="B80" t="s">
        <v>1599</v>
      </c>
      <c r="C80" t="s">
        <v>1600</v>
      </c>
      <c r="P80">
        <v>0</v>
      </c>
      <c r="U80">
        <v>0</v>
      </c>
      <c r="X80">
        <v>0</v>
      </c>
    </row>
    <row r="81" spans="1:24" x14ac:dyDescent="0.25">
      <c r="A81">
        <v>77</v>
      </c>
      <c r="B81" t="s">
        <v>1608</v>
      </c>
      <c r="C81" t="s">
        <v>1609</v>
      </c>
      <c r="D81">
        <v>68</v>
      </c>
      <c r="E81">
        <v>68</v>
      </c>
      <c r="F81">
        <v>162</v>
      </c>
      <c r="G81">
        <v>61</v>
      </c>
      <c r="H81">
        <v>121</v>
      </c>
      <c r="I81">
        <v>381</v>
      </c>
      <c r="J81">
        <v>76</v>
      </c>
      <c r="K81">
        <v>56</v>
      </c>
      <c r="L81">
        <v>12</v>
      </c>
      <c r="M81">
        <v>38</v>
      </c>
      <c r="N81">
        <v>191</v>
      </c>
      <c r="O81">
        <v>127</v>
      </c>
      <c r="P81">
        <v>35</v>
      </c>
      <c r="Q81">
        <v>90</v>
      </c>
      <c r="R81">
        <v>127</v>
      </c>
      <c r="S81">
        <v>172</v>
      </c>
      <c r="U81">
        <v>1785</v>
      </c>
      <c r="X81">
        <v>629934.35400000005</v>
      </c>
    </row>
    <row r="82" spans="1:24" x14ac:dyDescent="0.25">
      <c r="A82">
        <v>78</v>
      </c>
      <c r="B82" t="s">
        <v>1612</v>
      </c>
      <c r="C82" t="s">
        <v>1611</v>
      </c>
      <c r="D82">
        <v>30</v>
      </c>
      <c r="E82">
        <v>67</v>
      </c>
      <c r="F82">
        <v>38</v>
      </c>
      <c r="G82">
        <v>14</v>
      </c>
      <c r="H82">
        <v>122</v>
      </c>
      <c r="I82">
        <v>143</v>
      </c>
      <c r="J82">
        <v>66</v>
      </c>
      <c r="K82">
        <v>25</v>
      </c>
      <c r="L82">
        <v>2</v>
      </c>
      <c r="M82">
        <v>17</v>
      </c>
      <c r="N82">
        <v>184</v>
      </c>
      <c r="O82">
        <v>79</v>
      </c>
      <c r="P82">
        <v>3</v>
      </c>
      <c r="Q82">
        <v>30</v>
      </c>
      <c r="R82">
        <v>27</v>
      </c>
      <c r="S82">
        <v>19</v>
      </c>
      <c r="U82">
        <v>866</v>
      </c>
      <c r="X82">
        <v>168129.033</v>
      </c>
    </row>
    <row r="83" spans="1:24" x14ac:dyDescent="0.25">
      <c r="A83">
        <v>79</v>
      </c>
      <c r="B83" t="s">
        <v>1614</v>
      </c>
      <c r="C83" t="s">
        <v>1615</v>
      </c>
      <c r="J83">
        <v>11</v>
      </c>
      <c r="O83">
        <v>0</v>
      </c>
      <c r="P83">
        <v>30</v>
      </c>
      <c r="U83">
        <v>41</v>
      </c>
      <c r="X83">
        <v>5412.18696</v>
      </c>
    </row>
    <row r="84" spans="1:24" x14ac:dyDescent="0.25">
      <c r="A84">
        <v>80</v>
      </c>
      <c r="B84" t="s">
        <v>1616</v>
      </c>
      <c r="C84" t="s">
        <v>1617</v>
      </c>
      <c r="D84">
        <v>403</v>
      </c>
      <c r="E84">
        <v>1548</v>
      </c>
      <c r="F84">
        <v>1158</v>
      </c>
      <c r="G84">
        <v>653</v>
      </c>
      <c r="H84">
        <v>361</v>
      </c>
      <c r="I84">
        <v>2624</v>
      </c>
      <c r="J84">
        <v>1543</v>
      </c>
      <c r="K84">
        <v>629</v>
      </c>
      <c r="L84">
        <v>254</v>
      </c>
      <c r="M84">
        <v>410</v>
      </c>
      <c r="N84">
        <v>961</v>
      </c>
      <c r="O84">
        <v>918</v>
      </c>
      <c r="P84">
        <v>469</v>
      </c>
      <c r="Q84">
        <v>573</v>
      </c>
      <c r="R84">
        <v>637</v>
      </c>
      <c r="S84">
        <v>1223</v>
      </c>
      <c r="U84">
        <v>14364</v>
      </c>
      <c r="X84">
        <v>7614976.6399999997</v>
      </c>
    </row>
    <row r="85" spans="1:24" x14ac:dyDescent="0.25">
      <c r="A85">
        <v>81</v>
      </c>
      <c r="B85" t="s">
        <v>1630</v>
      </c>
      <c r="C85" t="s">
        <v>1631</v>
      </c>
      <c r="D85">
        <v>33</v>
      </c>
      <c r="E85">
        <v>302</v>
      </c>
      <c r="F85">
        <v>200</v>
      </c>
      <c r="G85">
        <v>175</v>
      </c>
      <c r="H85">
        <v>66</v>
      </c>
      <c r="I85">
        <v>607</v>
      </c>
      <c r="J85">
        <v>388</v>
      </c>
      <c r="K85">
        <v>95</v>
      </c>
      <c r="L85">
        <v>150</v>
      </c>
      <c r="M85">
        <v>50</v>
      </c>
      <c r="N85">
        <v>100</v>
      </c>
      <c r="O85">
        <v>100</v>
      </c>
      <c r="P85">
        <v>49</v>
      </c>
      <c r="Q85">
        <v>136</v>
      </c>
      <c r="R85">
        <v>3</v>
      </c>
      <c r="S85">
        <v>71</v>
      </c>
      <c r="U85">
        <v>2525</v>
      </c>
      <c r="X85">
        <v>311997.83799999999</v>
      </c>
    </row>
    <row r="86" spans="1:24" x14ac:dyDescent="0.25">
      <c r="A86">
        <v>82</v>
      </c>
      <c r="B86" t="s">
        <v>1640</v>
      </c>
      <c r="C86" t="s">
        <v>1641</v>
      </c>
      <c r="D86">
        <v>10</v>
      </c>
      <c r="E86">
        <v>5</v>
      </c>
      <c r="F86">
        <v>50</v>
      </c>
      <c r="G86">
        <v>6</v>
      </c>
      <c r="I86">
        <v>73</v>
      </c>
      <c r="K86">
        <v>11</v>
      </c>
      <c r="L86">
        <v>8</v>
      </c>
      <c r="M86">
        <v>2</v>
      </c>
      <c r="N86">
        <v>4</v>
      </c>
      <c r="O86">
        <v>3</v>
      </c>
      <c r="P86">
        <v>0</v>
      </c>
      <c r="R86">
        <v>26</v>
      </c>
      <c r="U86">
        <v>198</v>
      </c>
      <c r="X86">
        <v>52276.130299999997</v>
      </c>
    </row>
    <row r="87" spans="1:24" x14ac:dyDescent="0.25">
      <c r="A87">
        <v>83</v>
      </c>
      <c r="B87" t="s">
        <v>1649</v>
      </c>
      <c r="C87" t="s">
        <v>1650</v>
      </c>
      <c r="D87">
        <v>40</v>
      </c>
      <c r="E87">
        <v>19</v>
      </c>
      <c r="F87">
        <v>9</v>
      </c>
      <c r="G87">
        <v>19</v>
      </c>
      <c r="H87">
        <v>6</v>
      </c>
      <c r="I87">
        <v>94</v>
      </c>
      <c r="J87">
        <v>17</v>
      </c>
      <c r="K87">
        <v>12</v>
      </c>
      <c r="L87">
        <v>13</v>
      </c>
      <c r="M87">
        <v>21</v>
      </c>
      <c r="N87">
        <v>46</v>
      </c>
      <c r="O87">
        <v>26</v>
      </c>
      <c r="P87">
        <v>1</v>
      </c>
      <c r="Q87">
        <v>6</v>
      </c>
      <c r="R87">
        <v>39</v>
      </c>
      <c r="S87">
        <v>36</v>
      </c>
      <c r="U87">
        <v>404</v>
      </c>
      <c r="X87">
        <v>71319.889500000005</v>
      </c>
    </row>
    <row r="88" spans="1:24" x14ac:dyDescent="0.25">
      <c r="A88">
        <v>84</v>
      </c>
      <c r="B88" t="s">
        <v>1656</v>
      </c>
      <c r="C88" t="s">
        <v>1657</v>
      </c>
      <c r="D88">
        <v>129</v>
      </c>
      <c r="E88">
        <v>66</v>
      </c>
      <c r="F88">
        <v>53</v>
      </c>
      <c r="G88">
        <v>69</v>
      </c>
      <c r="H88">
        <v>97</v>
      </c>
      <c r="I88">
        <v>266</v>
      </c>
      <c r="J88">
        <v>46</v>
      </c>
      <c r="K88">
        <v>10</v>
      </c>
      <c r="L88">
        <v>25</v>
      </c>
      <c r="M88">
        <v>51</v>
      </c>
      <c r="N88">
        <v>47</v>
      </c>
      <c r="O88">
        <v>102</v>
      </c>
      <c r="P88">
        <v>88</v>
      </c>
      <c r="Q88">
        <v>67</v>
      </c>
      <c r="R88">
        <v>105</v>
      </c>
      <c r="S88">
        <v>94</v>
      </c>
      <c r="U88">
        <v>1315</v>
      </c>
      <c r="X88">
        <v>65750</v>
      </c>
    </row>
    <row r="89" spans="1:24" x14ac:dyDescent="0.25">
      <c r="A89">
        <v>85</v>
      </c>
      <c r="B89" t="s">
        <v>1661</v>
      </c>
      <c r="C89" t="s">
        <v>1662</v>
      </c>
      <c r="H89">
        <v>5</v>
      </c>
      <c r="S89">
        <v>22</v>
      </c>
      <c r="U89">
        <v>27</v>
      </c>
      <c r="X89">
        <v>9990</v>
      </c>
    </row>
    <row r="90" spans="1:24" x14ac:dyDescent="0.25">
      <c r="A90">
        <v>86</v>
      </c>
      <c r="B90" t="s">
        <v>1680</v>
      </c>
      <c r="C90" t="s">
        <v>1681</v>
      </c>
      <c r="D90">
        <v>24</v>
      </c>
      <c r="G90">
        <v>48</v>
      </c>
      <c r="H90">
        <v>18</v>
      </c>
      <c r="J90">
        <v>1</v>
      </c>
      <c r="K90">
        <v>186</v>
      </c>
      <c r="L90">
        <v>58</v>
      </c>
      <c r="M90">
        <v>90</v>
      </c>
      <c r="N90">
        <v>6</v>
      </c>
      <c r="O90">
        <v>12</v>
      </c>
      <c r="P90">
        <v>144</v>
      </c>
      <c r="Q90">
        <v>5</v>
      </c>
      <c r="U90">
        <v>592</v>
      </c>
      <c r="X90">
        <v>26125.350699999999</v>
      </c>
    </row>
    <row r="91" spans="1:24" x14ac:dyDescent="0.25">
      <c r="A91">
        <v>87</v>
      </c>
      <c r="B91" t="s">
        <v>1684</v>
      </c>
      <c r="C91" t="s">
        <v>1685</v>
      </c>
      <c r="I91">
        <v>5</v>
      </c>
      <c r="U91">
        <v>5</v>
      </c>
      <c r="X91">
        <v>1124.692</v>
      </c>
    </row>
    <row r="92" spans="1:24" x14ac:dyDescent="0.25">
      <c r="A92">
        <v>88</v>
      </c>
      <c r="B92" t="s">
        <v>1689</v>
      </c>
      <c r="C92" t="s">
        <v>1690</v>
      </c>
      <c r="D92">
        <v>114</v>
      </c>
      <c r="E92">
        <v>162</v>
      </c>
      <c r="F92">
        <v>145</v>
      </c>
      <c r="G92">
        <v>80</v>
      </c>
      <c r="H92">
        <v>103</v>
      </c>
      <c r="I92">
        <v>357</v>
      </c>
      <c r="J92">
        <v>162</v>
      </c>
      <c r="K92">
        <v>95</v>
      </c>
      <c r="L92">
        <v>40</v>
      </c>
      <c r="M92">
        <v>114</v>
      </c>
      <c r="N92">
        <v>94</v>
      </c>
      <c r="O92">
        <v>108</v>
      </c>
      <c r="P92">
        <v>60</v>
      </c>
      <c r="Q92">
        <v>83</v>
      </c>
      <c r="R92">
        <v>69</v>
      </c>
      <c r="S92">
        <v>154</v>
      </c>
      <c r="U92">
        <v>1940</v>
      </c>
      <c r="X92">
        <v>719640.63300000003</v>
      </c>
    </row>
    <row r="93" spans="1:24" x14ac:dyDescent="0.25">
      <c r="A93">
        <v>89</v>
      </c>
      <c r="B93" t="s">
        <v>1691</v>
      </c>
      <c r="C93" t="s">
        <v>1692</v>
      </c>
      <c r="M93">
        <v>0</v>
      </c>
      <c r="U93">
        <v>0</v>
      </c>
      <c r="X93">
        <v>0</v>
      </c>
    </row>
    <row r="94" spans="1:24" x14ac:dyDescent="0.25">
      <c r="A94">
        <v>90</v>
      </c>
      <c r="B94" t="s">
        <v>1693</v>
      </c>
      <c r="C94" t="s">
        <v>1694</v>
      </c>
      <c r="D94">
        <v>92</v>
      </c>
      <c r="H94">
        <v>6</v>
      </c>
      <c r="P94">
        <v>-2</v>
      </c>
      <c r="U94">
        <v>96</v>
      </c>
      <c r="X94">
        <v>6355.3785600000001</v>
      </c>
    </row>
    <row r="95" spans="1:24" x14ac:dyDescent="0.25">
      <c r="A95">
        <v>91</v>
      </c>
      <c r="B95" t="s">
        <v>1695</v>
      </c>
      <c r="C95" t="s">
        <v>1696</v>
      </c>
      <c r="D95">
        <v>3</v>
      </c>
      <c r="E95">
        <v>154</v>
      </c>
      <c r="F95">
        <v>238</v>
      </c>
      <c r="G95">
        <v>40</v>
      </c>
      <c r="H95">
        <v>32</v>
      </c>
      <c r="I95">
        <v>425</v>
      </c>
      <c r="J95">
        <v>155</v>
      </c>
      <c r="K95">
        <v>370</v>
      </c>
      <c r="M95">
        <v>10</v>
      </c>
      <c r="N95">
        <v>251</v>
      </c>
      <c r="O95">
        <v>619</v>
      </c>
      <c r="P95">
        <v>5</v>
      </c>
      <c r="Q95">
        <v>87</v>
      </c>
      <c r="R95">
        <v>153</v>
      </c>
      <c r="S95">
        <v>373</v>
      </c>
      <c r="U95">
        <v>2915</v>
      </c>
      <c r="X95">
        <v>320661.07699999999</v>
      </c>
    </row>
    <row r="96" spans="1:24" x14ac:dyDescent="0.25">
      <c r="A96">
        <v>92</v>
      </c>
      <c r="B96" t="s">
        <v>1697</v>
      </c>
      <c r="C96" t="s">
        <v>1698</v>
      </c>
      <c r="D96">
        <v>487</v>
      </c>
      <c r="E96">
        <v>1761</v>
      </c>
      <c r="F96">
        <v>721</v>
      </c>
      <c r="G96">
        <v>1165</v>
      </c>
      <c r="H96">
        <v>1786</v>
      </c>
      <c r="I96">
        <v>7450</v>
      </c>
      <c r="J96">
        <v>1482</v>
      </c>
      <c r="K96">
        <v>1056</v>
      </c>
      <c r="L96">
        <v>684</v>
      </c>
      <c r="M96">
        <v>1026</v>
      </c>
      <c r="N96">
        <v>2432</v>
      </c>
      <c r="O96">
        <v>3002</v>
      </c>
      <c r="P96">
        <v>1876</v>
      </c>
      <c r="Q96">
        <v>1283</v>
      </c>
      <c r="R96">
        <v>1216</v>
      </c>
      <c r="S96">
        <v>1471</v>
      </c>
      <c r="U96">
        <v>28898</v>
      </c>
      <c r="X96">
        <v>3178889.81</v>
      </c>
    </row>
    <row r="97" spans="1:24" x14ac:dyDescent="0.25">
      <c r="A97">
        <v>93</v>
      </c>
      <c r="B97" t="s">
        <v>1709</v>
      </c>
      <c r="C97" t="s">
        <v>1710</v>
      </c>
      <c r="D97">
        <v>46</v>
      </c>
      <c r="N97">
        <v>29</v>
      </c>
      <c r="Q97">
        <v>35</v>
      </c>
      <c r="U97">
        <v>110</v>
      </c>
      <c r="X97">
        <v>6796.6382000000003</v>
      </c>
    </row>
    <row r="98" spans="1:24" x14ac:dyDescent="0.25">
      <c r="A98">
        <v>94</v>
      </c>
      <c r="B98" t="s">
        <v>1717</v>
      </c>
      <c r="C98" t="s">
        <v>1718</v>
      </c>
      <c r="D98">
        <v>128</v>
      </c>
      <c r="E98">
        <v>518</v>
      </c>
      <c r="F98">
        <v>896</v>
      </c>
      <c r="G98">
        <v>626</v>
      </c>
      <c r="H98">
        <v>396</v>
      </c>
      <c r="I98">
        <v>2277</v>
      </c>
      <c r="J98">
        <v>512</v>
      </c>
      <c r="K98">
        <v>526</v>
      </c>
      <c r="L98">
        <v>128</v>
      </c>
      <c r="M98">
        <v>676</v>
      </c>
      <c r="N98">
        <v>384</v>
      </c>
      <c r="O98">
        <v>894</v>
      </c>
      <c r="P98">
        <v>244</v>
      </c>
      <c r="Q98">
        <v>640</v>
      </c>
      <c r="R98">
        <v>128</v>
      </c>
      <c r="S98">
        <v>896</v>
      </c>
      <c r="U98">
        <v>9869</v>
      </c>
      <c r="X98">
        <v>304022.04499999998</v>
      </c>
    </row>
    <row r="99" spans="1:24" x14ac:dyDescent="0.25">
      <c r="A99">
        <v>95</v>
      </c>
      <c r="B99" t="s">
        <v>1719</v>
      </c>
      <c r="C99" t="s">
        <v>1720</v>
      </c>
      <c r="H99">
        <v>10</v>
      </c>
      <c r="K99">
        <v>26</v>
      </c>
      <c r="L99">
        <v>11</v>
      </c>
      <c r="N99">
        <v>21</v>
      </c>
      <c r="P99">
        <v>17</v>
      </c>
      <c r="U99">
        <v>85</v>
      </c>
      <c r="X99">
        <v>18776.486400000002</v>
      </c>
    </row>
    <row r="100" spans="1:24" x14ac:dyDescent="0.25">
      <c r="A100">
        <v>96</v>
      </c>
      <c r="B100" t="s">
        <v>1733</v>
      </c>
      <c r="C100" t="s">
        <v>1734</v>
      </c>
      <c r="D100">
        <v>27</v>
      </c>
      <c r="E100">
        <v>96</v>
      </c>
      <c r="F100">
        <v>100</v>
      </c>
      <c r="J100">
        <v>349</v>
      </c>
      <c r="K100">
        <v>5</v>
      </c>
      <c r="O100">
        <v>274</v>
      </c>
      <c r="R100">
        <v>212</v>
      </c>
      <c r="S100">
        <v>52</v>
      </c>
      <c r="U100">
        <v>1115</v>
      </c>
      <c r="X100">
        <v>178397.36900000001</v>
      </c>
    </row>
    <row r="101" spans="1:24" x14ac:dyDescent="0.25">
      <c r="A101">
        <v>97</v>
      </c>
      <c r="B101" t="s">
        <v>1739</v>
      </c>
      <c r="C101" t="s">
        <v>1740</v>
      </c>
      <c r="D101">
        <v>12</v>
      </c>
      <c r="E101">
        <v>194</v>
      </c>
      <c r="F101">
        <v>0</v>
      </c>
      <c r="G101">
        <v>80</v>
      </c>
      <c r="H101">
        <v>21</v>
      </c>
      <c r="I101">
        <v>30</v>
      </c>
      <c r="J101">
        <v>196</v>
      </c>
      <c r="K101">
        <v>161</v>
      </c>
      <c r="L101">
        <v>3</v>
      </c>
      <c r="N101">
        <v>134</v>
      </c>
      <c r="O101">
        <v>37</v>
      </c>
      <c r="P101">
        <v>55</v>
      </c>
      <c r="Q101">
        <v>20</v>
      </c>
      <c r="R101">
        <v>73</v>
      </c>
      <c r="S101">
        <v>40</v>
      </c>
      <c r="U101">
        <v>1056</v>
      </c>
      <c r="X101">
        <v>253437.29699999999</v>
      </c>
    </row>
    <row r="102" spans="1:24" x14ac:dyDescent="0.25">
      <c r="A102">
        <v>98</v>
      </c>
      <c r="B102" t="s">
        <v>1741</v>
      </c>
      <c r="C102" t="s">
        <v>1742</v>
      </c>
      <c r="H102">
        <v>12</v>
      </c>
      <c r="N102">
        <v>3</v>
      </c>
      <c r="U102">
        <v>15</v>
      </c>
      <c r="X102">
        <v>1588.7742000000001</v>
      </c>
    </row>
    <row r="103" spans="1:24" x14ac:dyDescent="0.25">
      <c r="A103">
        <v>99</v>
      </c>
      <c r="B103" t="s">
        <v>1753</v>
      </c>
      <c r="C103" t="s">
        <v>1754</v>
      </c>
      <c r="L103">
        <v>3</v>
      </c>
      <c r="U103">
        <v>3</v>
      </c>
      <c r="X103">
        <v>450.14681999999999</v>
      </c>
    </row>
    <row r="104" spans="1:24" x14ac:dyDescent="0.25">
      <c r="A104">
        <v>100</v>
      </c>
      <c r="B104" t="s">
        <v>1757</v>
      </c>
      <c r="C104" t="s">
        <v>1758</v>
      </c>
      <c r="D104">
        <v>74</v>
      </c>
      <c r="U104">
        <v>74</v>
      </c>
      <c r="X104">
        <v>3256.1124799999998</v>
      </c>
    </row>
    <row r="105" spans="1:24" x14ac:dyDescent="0.25">
      <c r="A105">
        <v>101</v>
      </c>
      <c r="B105" t="s">
        <v>1762</v>
      </c>
      <c r="C105" t="s">
        <v>1763</v>
      </c>
      <c r="N105">
        <v>0</v>
      </c>
      <c r="U105">
        <v>0</v>
      </c>
      <c r="X105">
        <v>0</v>
      </c>
    </row>
    <row r="106" spans="1:24" x14ac:dyDescent="0.25">
      <c r="A106">
        <v>102</v>
      </c>
      <c r="B106" t="s">
        <v>1769</v>
      </c>
      <c r="C106" t="s">
        <v>1770</v>
      </c>
      <c r="L106">
        <v>1</v>
      </c>
      <c r="Q106">
        <v>2</v>
      </c>
      <c r="R106">
        <v>2</v>
      </c>
      <c r="U106">
        <v>5</v>
      </c>
      <c r="X106">
        <v>1764.5219999999999</v>
      </c>
    </row>
    <row r="107" spans="1:24" x14ac:dyDescent="0.25">
      <c r="A107">
        <v>103</v>
      </c>
      <c r="B107" t="s">
        <v>1779</v>
      </c>
      <c r="C107" t="s">
        <v>1780</v>
      </c>
      <c r="F107">
        <v>92</v>
      </c>
      <c r="G107">
        <v>89</v>
      </c>
      <c r="H107">
        <v>226</v>
      </c>
      <c r="K107">
        <v>73</v>
      </c>
      <c r="M107">
        <v>22</v>
      </c>
      <c r="O107">
        <v>4</v>
      </c>
      <c r="P107">
        <v>37</v>
      </c>
      <c r="Q107">
        <v>253</v>
      </c>
      <c r="R107">
        <v>12</v>
      </c>
      <c r="S107">
        <v>28</v>
      </c>
      <c r="U107">
        <v>836</v>
      </c>
      <c r="X107">
        <v>33104.780700000003</v>
      </c>
    </row>
    <row r="108" spans="1:24" x14ac:dyDescent="0.25">
      <c r="A108">
        <v>104</v>
      </c>
      <c r="B108" t="s">
        <v>1789</v>
      </c>
      <c r="C108" t="s">
        <v>1791</v>
      </c>
      <c r="J108">
        <v>19</v>
      </c>
      <c r="L108">
        <v>8</v>
      </c>
      <c r="N108">
        <v>40</v>
      </c>
      <c r="P108">
        <v>238</v>
      </c>
      <c r="U108">
        <v>305</v>
      </c>
      <c r="X108">
        <v>40261.390800000001</v>
      </c>
    </row>
    <row r="109" spans="1:24" x14ac:dyDescent="0.25">
      <c r="A109">
        <v>105</v>
      </c>
      <c r="B109" t="s">
        <v>1794</v>
      </c>
      <c r="C109" t="s">
        <v>1795</v>
      </c>
      <c r="G109">
        <v>34</v>
      </c>
      <c r="H109">
        <v>153</v>
      </c>
      <c r="M109">
        <v>15</v>
      </c>
      <c r="N109">
        <v>299</v>
      </c>
      <c r="O109">
        <v>17</v>
      </c>
      <c r="Q109">
        <v>197</v>
      </c>
      <c r="S109">
        <v>76</v>
      </c>
      <c r="U109">
        <v>791</v>
      </c>
      <c r="X109">
        <v>45252.334799999997</v>
      </c>
    </row>
    <row r="110" spans="1:24" x14ac:dyDescent="0.25">
      <c r="A110">
        <v>106</v>
      </c>
      <c r="B110" t="s">
        <v>1799</v>
      </c>
      <c r="C110" t="s">
        <v>1801</v>
      </c>
      <c r="D110">
        <v>113</v>
      </c>
      <c r="E110">
        <v>360</v>
      </c>
      <c r="F110">
        <v>368</v>
      </c>
      <c r="G110">
        <v>47</v>
      </c>
      <c r="H110">
        <v>120</v>
      </c>
      <c r="I110">
        <v>653</v>
      </c>
      <c r="J110">
        <v>295</v>
      </c>
      <c r="K110">
        <v>0</v>
      </c>
      <c r="L110">
        <v>41</v>
      </c>
      <c r="M110">
        <v>148</v>
      </c>
      <c r="N110">
        <v>137</v>
      </c>
      <c r="O110">
        <v>433</v>
      </c>
      <c r="P110">
        <v>158</v>
      </c>
      <c r="Q110">
        <v>265</v>
      </c>
      <c r="R110">
        <v>252</v>
      </c>
      <c r="S110">
        <v>405</v>
      </c>
      <c r="U110">
        <v>3795</v>
      </c>
      <c r="X110">
        <v>871017.01500000001</v>
      </c>
    </row>
    <row r="111" spans="1:24" x14ac:dyDescent="0.25">
      <c r="A111">
        <v>107</v>
      </c>
      <c r="B111" t="s">
        <v>1807</v>
      </c>
      <c r="C111" t="s">
        <v>1808</v>
      </c>
      <c r="K111">
        <v>160</v>
      </c>
      <c r="R111">
        <v>0</v>
      </c>
      <c r="U111">
        <v>160</v>
      </c>
      <c r="X111">
        <v>36722.720000000001</v>
      </c>
    </row>
    <row r="112" spans="1:24" x14ac:dyDescent="0.25">
      <c r="A112">
        <v>108</v>
      </c>
      <c r="B112" t="s">
        <v>1811</v>
      </c>
      <c r="C112" t="s">
        <v>1812</v>
      </c>
      <c r="D112">
        <v>64</v>
      </c>
      <c r="E112">
        <v>193</v>
      </c>
      <c r="F112">
        <v>304</v>
      </c>
      <c r="G112">
        <v>92</v>
      </c>
      <c r="H112">
        <v>108</v>
      </c>
      <c r="I112">
        <v>583</v>
      </c>
      <c r="J112">
        <v>269</v>
      </c>
      <c r="K112">
        <v>123</v>
      </c>
      <c r="L112">
        <v>82</v>
      </c>
      <c r="M112">
        <v>144</v>
      </c>
      <c r="N112">
        <v>117</v>
      </c>
      <c r="O112">
        <v>240</v>
      </c>
      <c r="P112">
        <v>88</v>
      </c>
      <c r="Q112">
        <v>143</v>
      </c>
      <c r="R112">
        <v>240</v>
      </c>
      <c r="S112">
        <v>384</v>
      </c>
      <c r="U112">
        <v>3174</v>
      </c>
      <c r="X112">
        <v>224135.50099999999</v>
      </c>
    </row>
    <row r="113" spans="1:24" x14ac:dyDescent="0.25">
      <c r="A113">
        <v>109</v>
      </c>
      <c r="B113" t="s">
        <v>1816</v>
      </c>
      <c r="C113" t="s">
        <v>1817</v>
      </c>
      <c r="D113">
        <v>25</v>
      </c>
      <c r="I113">
        <v>8</v>
      </c>
      <c r="J113">
        <v>5</v>
      </c>
      <c r="N113">
        <v>352</v>
      </c>
      <c r="Q113">
        <v>8</v>
      </c>
      <c r="U113">
        <v>398</v>
      </c>
      <c r="X113">
        <v>70055.092399999994</v>
      </c>
    </row>
    <row r="114" spans="1:24" x14ac:dyDescent="0.25">
      <c r="A114">
        <v>110</v>
      </c>
      <c r="B114" t="s">
        <v>1818</v>
      </c>
      <c r="C114" t="s">
        <v>1819</v>
      </c>
      <c r="I114">
        <v>1</v>
      </c>
      <c r="J114">
        <v>65</v>
      </c>
      <c r="N114">
        <v>24</v>
      </c>
      <c r="Q114">
        <v>16</v>
      </c>
      <c r="S114">
        <v>168</v>
      </c>
      <c r="U114">
        <v>274</v>
      </c>
      <c r="X114">
        <v>9647.0632399999995</v>
      </c>
    </row>
    <row r="115" spans="1:24" x14ac:dyDescent="0.25">
      <c r="A115">
        <v>111</v>
      </c>
      <c r="B115" t="s">
        <v>1835</v>
      </c>
      <c r="C115" t="s">
        <v>1836</v>
      </c>
      <c r="I115">
        <v>12</v>
      </c>
      <c r="L115">
        <v>47</v>
      </c>
      <c r="P115">
        <v>33</v>
      </c>
      <c r="Q115">
        <v>140</v>
      </c>
      <c r="U115">
        <v>232</v>
      </c>
      <c r="X115">
        <v>10238.313099999999</v>
      </c>
    </row>
    <row r="116" spans="1:24" x14ac:dyDescent="0.25">
      <c r="A116">
        <v>112</v>
      </c>
      <c r="B116" t="s">
        <v>1837</v>
      </c>
      <c r="C116" t="s">
        <v>1838</v>
      </c>
      <c r="D116">
        <v>195</v>
      </c>
      <c r="E116">
        <v>369</v>
      </c>
      <c r="F116">
        <v>171</v>
      </c>
      <c r="G116">
        <v>54</v>
      </c>
      <c r="I116">
        <v>289</v>
      </c>
      <c r="J116">
        <v>493</v>
      </c>
      <c r="K116">
        <v>143</v>
      </c>
      <c r="L116">
        <v>18</v>
      </c>
      <c r="M116">
        <v>34</v>
      </c>
      <c r="N116">
        <v>64</v>
      </c>
      <c r="O116">
        <v>582</v>
      </c>
      <c r="P116">
        <v>50</v>
      </c>
      <c r="Q116">
        <v>126</v>
      </c>
      <c r="R116">
        <v>252</v>
      </c>
      <c r="S116">
        <v>288</v>
      </c>
      <c r="U116">
        <v>3128</v>
      </c>
      <c r="X116">
        <v>234694.90400000001</v>
      </c>
    </row>
    <row r="117" spans="1:24" x14ac:dyDescent="0.25">
      <c r="A117">
        <v>113</v>
      </c>
      <c r="B117" t="s">
        <v>1854</v>
      </c>
      <c r="C117" t="s">
        <v>1855</v>
      </c>
      <c r="D117">
        <v>75</v>
      </c>
      <c r="E117">
        <v>160</v>
      </c>
      <c r="F117">
        <v>347</v>
      </c>
      <c r="G117">
        <v>9</v>
      </c>
      <c r="H117">
        <v>56</v>
      </c>
      <c r="I117">
        <v>355</v>
      </c>
      <c r="J117">
        <v>478</v>
      </c>
      <c r="K117">
        <v>124</v>
      </c>
      <c r="L117">
        <v>21</v>
      </c>
      <c r="M117">
        <v>208</v>
      </c>
      <c r="N117">
        <v>99</v>
      </c>
      <c r="O117">
        <v>299</v>
      </c>
      <c r="P117">
        <v>106</v>
      </c>
      <c r="R117">
        <v>300</v>
      </c>
      <c r="S117">
        <v>313</v>
      </c>
      <c r="U117">
        <v>2950</v>
      </c>
      <c r="X117">
        <v>338502.94199999998</v>
      </c>
    </row>
    <row r="118" spans="1:24" x14ac:dyDescent="0.25">
      <c r="A118">
        <v>114</v>
      </c>
      <c r="B118" t="s">
        <v>1856</v>
      </c>
      <c r="C118" t="s">
        <v>1857</v>
      </c>
      <c r="D118">
        <v>16</v>
      </c>
      <c r="E118">
        <v>318</v>
      </c>
      <c r="F118">
        <v>290</v>
      </c>
      <c r="G118">
        <v>38</v>
      </c>
      <c r="H118">
        <v>51</v>
      </c>
      <c r="I118">
        <v>360</v>
      </c>
      <c r="J118">
        <v>183</v>
      </c>
      <c r="K118">
        <v>157</v>
      </c>
      <c r="L118">
        <v>7</v>
      </c>
      <c r="M118">
        <v>91</v>
      </c>
      <c r="N118">
        <v>129</v>
      </c>
      <c r="O118">
        <v>324</v>
      </c>
      <c r="P118">
        <v>22</v>
      </c>
      <c r="Q118">
        <v>86</v>
      </c>
      <c r="R118">
        <v>57</v>
      </c>
      <c r="S118">
        <v>80</v>
      </c>
      <c r="U118">
        <v>2209</v>
      </c>
      <c r="X118">
        <v>360737.21100000001</v>
      </c>
    </row>
    <row r="119" spans="1:24" x14ac:dyDescent="0.25">
      <c r="A119">
        <v>115</v>
      </c>
      <c r="B119" t="s">
        <v>1865</v>
      </c>
      <c r="C119" t="s">
        <v>1862</v>
      </c>
      <c r="D119">
        <v>268</v>
      </c>
      <c r="E119">
        <v>751</v>
      </c>
      <c r="F119">
        <v>841</v>
      </c>
      <c r="G119">
        <v>649</v>
      </c>
      <c r="H119">
        <v>530</v>
      </c>
      <c r="I119">
        <v>1568</v>
      </c>
      <c r="J119">
        <v>657</v>
      </c>
      <c r="K119">
        <v>295</v>
      </c>
      <c r="L119">
        <v>95</v>
      </c>
      <c r="M119">
        <v>216</v>
      </c>
      <c r="N119">
        <v>636</v>
      </c>
      <c r="O119">
        <v>630</v>
      </c>
      <c r="P119">
        <v>104</v>
      </c>
      <c r="Q119">
        <v>571</v>
      </c>
      <c r="R119">
        <v>401</v>
      </c>
      <c r="S119">
        <v>666</v>
      </c>
      <c r="U119">
        <v>8878</v>
      </c>
      <c r="X119">
        <v>3281505.54</v>
      </c>
    </row>
    <row r="120" spans="1:24" x14ac:dyDescent="0.25">
      <c r="A120">
        <v>116</v>
      </c>
      <c r="B120" t="s">
        <v>1869</v>
      </c>
      <c r="C120" t="s">
        <v>1870</v>
      </c>
      <c r="D120">
        <v>134</v>
      </c>
      <c r="E120">
        <v>238</v>
      </c>
      <c r="F120">
        <v>246</v>
      </c>
      <c r="G120">
        <v>146</v>
      </c>
      <c r="H120">
        <v>54</v>
      </c>
      <c r="I120">
        <v>555</v>
      </c>
      <c r="J120">
        <v>214</v>
      </c>
      <c r="K120">
        <v>122</v>
      </c>
      <c r="L120">
        <v>15</v>
      </c>
      <c r="M120">
        <v>207</v>
      </c>
      <c r="N120">
        <v>215</v>
      </c>
      <c r="O120">
        <v>284</v>
      </c>
      <c r="P120">
        <v>82</v>
      </c>
      <c r="Q120">
        <v>229</v>
      </c>
      <c r="R120">
        <v>51</v>
      </c>
      <c r="S120">
        <v>338</v>
      </c>
      <c r="U120">
        <v>3130</v>
      </c>
      <c r="X120">
        <v>688660.53399999999</v>
      </c>
    </row>
    <row r="121" spans="1:24" x14ac:dyDescent="0.25">
      <c r="A121">
        <v>117</v>
      </c>
      <c r="B121" t="s">
        <v>1873</v>
      </c>
      <c r="C121" t="s">
        <v>1874</v>
      </c>
      <c r="D121">
        <v>92</v>
      </c>
      <c r="E121">
        <v>421</v>
      </c>
      <c r="F121">
        <v>136</v>
      </c>
      <c r="G121">
        <v>103</v>
      </c>
      <c r="H121">
        <v>46</v>
      </c>
      <c r="I121">
        <v>416</v>
      </c>
      <c r="J121">
        <v>87</v>
      </c>
      <c r="K121">
        <v>117</v>
      </c>
      <c r="L121">
        <v>8</v>
      </c>
      <c r="M121">
        <v>79</v>
      </c>
      <c r="N121">
        <v>237</v>
      </c>
      <c r="O121">
        <v>125</v>
      </c>
      <c r="P121">
        <v>85</v>
      </c>
      <c r="Q121">
        <v>180</v>
      </c>
      <c r="R121">
        <v>32</v>
      </c>
      <c r="S121">
        <v>391</v>
      </c>
      <c r="U121">
        <v>2555</v>
      </c>
      <c r="X121">
        <v>676822.97499999998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Q486"/>
  <sheetViews>
    <sheetView zoomScale="85" zoomScaleNormal="85" workbookViewId="0">
      <selection sqref="A1:T1048576"/>
    </sheetView>
  </sheetViews>
  <sheetFormatPr defaultRowHeight="15" x14ac:dyDescent="0.25"/>
  <cols>
    <col min="1" max="1" width="11" bestFit="1" customWidth="1"/>
    <col min="2" max="2" width="24.28515625" bestFit="1" customWidth="1"/>
    <col min="3" max="3" width="29" bestFit="1" customWidth="1"/>
    <col min="4" max="4" width="8.5703125" bestFit="1" customWidth="1"/>
    <col min="5" max="5" width="7.140625" bestFit="1" customWidth="1"/>
    <col min="6" max="6" width="6.28515625" bestFit="1" customWidth="1"/>
    <col min="7" max="7" width="10.28515625" bestFit="1" customWidth="1"/>
    <col min="8" max="8" width="23.5703125" bestFit="1" customWidth="1"/>
    <col min="9" max="9" width="4.5703125" bestFit="1" customWidth="1"/>
    <col min="10" max="10" width="9" bestFit="1" customWidth="1"/>
    <col min="11" max="11" width="5" bestFit="1" customWidth="1"/>
    <col min="12" max="12" width="4.7109375" bestFit="1" customWidth="1"/>
    <col min="13" max="13" width="6" bestFit="1" customWidth="1"/>
    <col min="14" max="14" width="4.42578125" bestFit="1" customWidth="1"/>
    <col min="15" max="15" width="9.5703125" bestFit="1" customWidth="1"/>
    <col min="16" max="16" width="19.85546875" bestFit="1" customWidth="1"/>
    <col min="17" max="17" width="24" bestFit="1" customWidth="1"/>
    <col min="18" max="18" width="27.140625" bestFit="1" customWidth="1"/>
    <col min="19" max="19" width="5.28515625" bestFit="1" customWidth="1"/>
    <col min="20" max="20" width="6.28515625" bestFit="1" customWidth="1"/>
    <col min="21" max="21" width="19" bestFit="1" customWidth="1"/>
    <col min="22" max="22" width="8.140625" bestFit="1" customWidth="1"/>
  </cols>
  <sheetData>
    <row r="3" spans="1:17" x14ac:dyDescent="0.25">
      <c r="A3" t="s">
        <v>1920</v>
      </c>
      <c r="B3" t="s">
        <v>1921</v>
      </c>
    </row>
    <row r="4" spans="1:17" x14ac:dyDescent="0.25">
      <c r="A4" t="s">
        <v>1922</v>
      </c>
      <c r="B4" t="s">
        <v>998</v>
      </c>
      <c r="C4" t="s">
        <v>1003</v>
      </c>
      <c r="D4" t="s">
        <v>1020</v>
      </c>
      <c r="E4" t="s">
        <v>1138</v>
      </c>
      <c r="F4" t="s">
        <v>1413</v>
      </c>
      <c r="G4" t="s">
        <v>1398</v>
      </c>
      <c r="H4" t="s">
        <v>1501</v>
      </c>
      <c r="I4" t="s">
        <v>1599</v>
      </c>
      <c r="J4" t="s">
        <v>1595</v>
      </c>
      <c r="K4" t="s">
        <v>1616</v>
      </c>
      <c r="L4" t="s">
        <v>1630</v>
      </c>
      <c r="M4" t="s">
        <v>1640</v>
      </c>
      <c r="N4" t="s">
        <v>1689</v>
      </c>
      <c r="O4" t="s">
        <v>1869</v>
      </c>
      <c r="P4" t="s">
        <v>1873</v>
      </c>
      <c r="Q4" t="s">
        <v>1923</v>
      </c>
    </row>
    <row r="5" spans="1:17" x14ac:dyDescent="0.25">
      <c r="A5" t="s">
        <v>19</v>
      </c>
      <c r="D5">
        <v>6</v>
      </c>
      <c r="E5">
        <v>5</v>
      </c>
      <c r="F5">
        <v>28</v>
      </c>
      <c r="G5">
        <v>16</v>
      </c>
      <c r="H5">
        <v>5</v>
      </c>
      <c r="J5">
        <v>2</v>
      </c>
      <c r="K5">
        <v>32</v>
      </c>
      <c r="N5">
        <v>15</v>
      </c>
      <c r="P5">
        <v>5</v>
      </c>
      <c r="Q5">
        <v>114</v>
      </c>
    </row>
    <row r="6" spans="1:17" x14ac:dyDescent="0.25">
      <c r="A6" t="s">
        <v>22</v>
      </c>
      <c r="B6">
        <v>0</v>
      </c>
      <c r="E6">
        <v>0</v>
      </c>
      <c r="K6">
        <v>0</v>
      </c>
      <c r="O6">
        <v>0</v>
      </c>
      <c r="Q6">
        <v>0</v>
      </c>
    </row>
    <row r="7" spans="1:17" x14ac:dyDescent="0.25">
      <c r="A7" t="s">
        <v>2887</v>
      </c>
      <c r="B7">
        <v>8</v>
      </c>
      <c r="D7">
        <v>8</v>
      </c>
      <c r="E7">
        <v>13</v>
      </c>
      <c r="F7">
        <v>22</v>
      </c>
      <c r="J7">
        <v>25</v>
      </c>
      <c r="K7">
        <v>23</v>
      </c>
      <c r="N7">
        <v>10</v>
      </c>
      <c r="O7">
        <v>11</v>
      </c>
      <c r="Q7">
        <v>120</v>
      </c>
    </row>
    <row r="8" spans="1:17" x14ac:dyDescent="0.25">
      <c r="A8" t="s">
        <v>2830</v>
      </c>
      <c r="F8">
        <v>20</v>
      </c>
      <c r="K8">
        <v>70</v>
      </c>
      <c r="O8">
        <v>1</v>
      </c>
      <c r="P8">
        <v>1</v>
      </c>
      <c r="Q8">
        <v>92</v>
      </c>
    </row>
    <row r="9" spans="1:17" x14ac:dyDescent="0.25">
      <c r="A9" t="s">
        <v>3124</v>
      </c>
      <c r="D9">
        <v>2</v>
      </c>
      <c r="E9">
        <v>2</v>
      </c>
      <c r="F9">
        <v>10</v>
      </c>
      <c r="K9">
        <v>16</v>
      </c>
      <c r="N9">
        <v>2</v>
      </c>
      <c r="Q9">
        <v>32</v>
      </c>
    </row>
    <row r="10" spans="1:17" x14ac:dyDescent="0.25">
      <c r="A10" t="s">
        <v>3123</v>
      </c>
      <c r="C10">
        <v>2</v>
      </c>
      <c r="D10">
        <v>3</v>
      </c>
      <c r="E10">
        <v>1</v>
      </c>
      <c r="F10">
        <v>30</v>
      </c>
      <c r="H10">
        <v>4</v>
      </c>
      <c r="K10">
        <v>27</v>
      </c>
      <c r="M10">
        <v>2</v>
      </c>
      <c r="N10">
        <v>1</v>
      </c>
      <c r="P10">
        <v>1</v>
      </c>
      <c r="Q10">
        <v>71</v>
      </c>
    </row>
    <row r="11" spans="1:17" x14ac:dyDescent="0.25">
      <c r="A11" t="s">
        <v>3122</v>
      </c>
      <c r="B11">
        <v>1</v>
      </c>
      <c r="D11">
        <v>17</v>
      </c>
      <c r="F11">
        <v>20</v>
      </c>
      <c r="K11">
        <v>29</v>
      </c>
      <c r="N11">
        <v>1</v>
      </c>
      <c r="O11">
        <v>2</v>
      </c>
      <c r="Q11">
        <v>70</v>
      </c>
    </row>
    <row r="12" spans="1:17" x14ac:dyDescent="0.25">
      <c r="A12" t="s">
        <v>3580</v>
      </c>
      <c r="B12">
        <v>3</v>
      </c>
      <c r="D12">
        <v>5</v>
      </c>
      <c r="F12">
        <v>30</v>
      </c>
      <c r="K12">
        <v>6</v>
      </c>
      <c r="L12">
        <v>1</v>
      </c>
      <c r="Q12">
        <v>45</v>
      </c>
    </row>
    <row r="13" spans="1:17" x14ac:dyDescent="0.25">
      <c r="A13" t="s">
        <v>15</v>
      </c>
      <c r="C13">
        <v>8</v>
      </c>
      <c r="D13">
        <v>20</v>
      </c>
      <c r="E13">
        <v>33</v>
      </c>
      <c r="F13">
        <v>24</v>
      </c>
      <c r="G13">
        <v>10</v>
      </c>
      <c r="H13">
        <v>10</v>
      </c>
      <c r="J13">
        <v>5</v>
      </c>
      <c r="K13">
        <v>15</v>
      </c>
      <c r="N13">
        <v>8</v>
      </c>
      <c r="O13">
        <v>3</v>
      </c>
      <c r="Q13">
        <v>136</v>
      </c>
    </row>
    <row r="14" spans="1:17" x14ac:dyDescent="0.25">
      <c r="A14" t="s">
        <v>7</v>
      </c>
      <c r="B14">
        <v>3</v>
      </c>
      <c r="C14">
        <v>10</v>
      </c>
      <c r="D14">
        <v>4</v>
      </c>
      <c r="E14">
        <v>12</v>
      </c>
      <c r="F14">
        <v>30</v>
      </c>
      <c r="H14">
        <v>5</v>
      </c>
      <c r="K14">
        <v>15</v>
      </c>
      <c r="M14">
        <v>4</v>
      </c>
      <c r="N14">
        <v>10</v>
      </c>
      <c r="O14">
        <v>10</v>
      </c>
      <c r="P14">
        <v>10</v>
      </c>
      <c r="Q14">
        <v>113</v>
      </c>
    </row>
    <row r="15" spans="1:17" x14ac:dyDescent="0.25">
      <c r="A15" t="s">
        <v>8</v>
      </c>
      <c r="B15">
        <v>4</v>
      </c>
      <c r="D15">
        <v>25</v>
      </c>
      <c r="F15">
        <v>84</v>
      </c>
      <c r="H15">
        <v>2</v>
      </c>
      <c r="K15">
        <v>18</v>
      </c>
      <c r="N15">
        <v>27</v>
      </c>
      <c r="Q15">
        <v>160</v>
      </c>
    </row>
    <row r="16" spans="1:17" x14ac:dyDescent="0.25">
      <c r="A16" t="s">
        <v>12</v>
      </c>
      <c r="C16">
        <v>3</v>
      </c>
      <c r="D16">
        <v>32</v>
      </c>
      <c r="E16">
        <v>3</v>
      </c>
      <c r="F16">
        <v>62</v>
      </c>
      <c r="G16">
        <v>10</v>
      </c>
      <c r="J16">
        <v>20</v>
      </c>
      <c r="K16">
        <v>45</v>
      </c>
      <c r="N16">
        <v>19</v>
      </c>
      <c r="O16">
        <v>13</v>
      </c>
      <c r="P16">
        <v>5</v>
      </c>
      <c r="Q16">
        <v>212</v>
      </c>
    </row>
    <row r="17" spans="1:17" x14ac:dyDescent="0.25">
      <c r="A17" t="s">
        <v>1888</v>
      </c>
      <c r="D17">
        <v>10</v>
      </c>
      <c r="E17">
        <v>5</v>
      </c>
      <c r="F17">
        <v>20</v>
      </c>
      <c r="H17">
        <v>7</v>
      </c>
      <c r="K17">
        <v>70</v>
      </c>
      <c r="O17">
        <v>4</v>
      </c>
      <c r="P17">
        <v>10</v>
      </c>
      <c r="Q17">
        <v>126</v>
      </c>
    </row>
    <row r="18" spans="1:17" x14ac:dyDescent="0.25">
      <c r="A18" t="s">
        <v>4</v>
      </c>
      <c r="B18">
        <v>1</v>
      </c>
      <c r="C18">
        <v>36</v>
      </c>
      <c r="D18">
        <v>8</v>
      </c>
      <c r="E18">
        <v>11</v>
      </c>
      <c r="F18">
        <v>116</v>
      </c>
      <c r="G18">
        <v>8</v>
      </c>
      <c r="H18">
        <v>3</v>
      </c>
      <c r="J18">
        <v>75</v>
      </c>
      <c r="K18">
        <v>20</v>
      </c>
      <c r="L18">
        <v>32</v>
      </c>
      <c r="M18">
        <v>4</v>
      </c>
      <c r="N18">
        <v>10</v>
      </c>
      <c r="Q18">
        <v>324</v>
      </c>
    </row>
    <row r="19" spans="1:17" x14ac:dyDescent="0.25">
      <c r="A19" t="s">
        <v>16</v>
      </c>
      <c r="C19">
        <v>1</v>
      </c>
      <c r="F19">
        <v>70</v>
      </c>
      <c r="K19">
        <v>12</v>
      </c>
      <c r="O19">
        <v>50</v>
      </c>
      <c r="P19">
        <v>60</v>
      </c>
      <c r="Q19">
        <v>193</v>
      </c>
    </row>
    <row r="20" spans="1:17" x14ac:dyDescent="0.25">
      <c r="A20" t="s">
        <v>1916</v>
      </c>
      <c r="B20">
        <v>4</v>
      </c>
      <c r="D20">
        <v>4</v>
      </c>
      <c r="F20">
        <v>60</v>
      </c>
      <c r="J20">
        <v>20</v>
      </c>
      <c r="K20">
        <v>5</v>
      </c>
      <c r="N20">
        <v>11</v>
      </c>
      <c r="O20">
        <v>40</v>
      </c>
      <c r="Q20">
        <v>144</v>
      </c>
    </row>
    <row r="21" spans="1:17" x14ac:dyDescent="0.25">
      <c r="A21" t="s">
        <v>40</v>
      </c>
      <c r="F21">
        <v>378</v>
      </c>
      <c r="P21">
        <v>54</v>
      </c>
      <c r="Q21">
        <v>432</v>
      </c>
    </row>
    <row r="22" spans="1:17" x14ac:dyDescent="0.25">
      <c r="A22" t="s">
        <v>46</v>
      </c>
      <c r="F22">
        <v>100</v>
      </c>
      <c r="K22">
        <v>50</v>
      </c>
      <c r="Q22">
        <v>150</v>
      </c>
    </row>
    <row r="23" spans="1:17" x14ac:dyDescent="0.25">
      <c r="A23" t="s">
        <v>53</v>
      </c>
      <c r="F23">
        <v>42</v>
      </c>
      <c r="J23">
        <v>10</v>
      </c>
      <c r="K23">
        <v>25</v>
      </c>
      <c r="L23">
        <v>30</v>
      </c>
      <c r="O23">
        <v>5</v>
      </c>
      <c r="P23">
        <v>20</v>
      </c>
      <c r="Q23">
        <v>132</v>
      </c>
    </row>
    <row r="24" spans="1:17" x14ac:dyDescent="0.25">
      <c r="A24" t="s">
        <v>23</v>
      </c>
      <c r="B24">
        <v>2</v>
      </c>
      <c r="C24">
        <v>8</v>
      </c>
      <c r="D24">
        <v>1</v>
      </c>
      <c r="E24">
        <v>2</v>
      </c>
      <c r="F24">
        <v>208</v>
      </c>
      <c r="H24">
        <v>10</v>
      </c>
      <c r="K24">
        <v>65</v>
      </c>
      <c r="L24">
        <v>51</v>
      </c>
      <c r="O24">
        <v>30</v>
      </c>
      <c r="P24">
        <v>20</v>
      </c>
      <c r="Q24">
        <v>397</v>
      </c>
    </row>
    <row r="25" spans="1:17" x14ac:dyDescent="0.25">
      <c r="A25" t="s">
        <v>33</v>
      </c>
      <c r="B25">
        <v>2</v>
      </c>
      <c r="D25">
        <v>10</v>
      </c>
      <c r="F25">
        <v>50</v>
      </c>
      <c r="K25">
        <v>12</v>
      </c>
      <c r="P25">
        <v>6</v>
      </c>
      <c r="Q25">
        <v>80</v>
      </c>
    </row>
    <row r="26" spans="1:17" x14ac:dyDescent="0.25">
      <c r="A26" t="s">
        <v>48</v>
      </c>
      <c r="D26">
        <v>63</v>
      </c>
      <c r="E26">
        <v>7</v>
      </c>
      <c r="F26">
        <v>62</v>
      </c>
      <c r="G26">
        <v>20</v>
      </c>
      <c r="J26">
        <v>20</v>
      </c>
      <c r="K26">
        <v>46</v>
      </c>
      <c r="Q26">
        <v>218</v>
      </c>
    </row>
    <row r="27" spans="1:17" x14ac:dyDescent="0.25">
      <c r="A27" t="s">
        <v>24</v>
      </c>
      <c r="F27">
        <v>10</v>
      </c>
      <c r="K27">
        <v>40</v>
      </c>
      <c r="Q27">
        <v>50</v>
      </c>
    </row>
    <row r="28" spans="1:17" x14ac:dyDescent="0.25">
      <c r="A28" t="s">
        <v>38</v>
      </c>
      <c r="B28">
        <v>1</v>
      </c>
      <c r="C28">
        <v>5</v>
      </c>
      <c r="D28">
        <v>13</v>
      </c>
      <c r="F28">
        <v>26</v>
      </c>
      <c r="J28">
        <v>50</v>
      </c>
      <c r="K28">
        <v>31</v>
      </c>
      <c r="P28">
        <v>5</v>
      </c>
      <c r="Q28">
        <v>131</v>
      </c>
    </row>
    <row r="29" spans="1:17" x14ac:dyDescent="0.25">
      <c r="A29" t="s">
        <v>2888</v>
      </c>
      <c r="C29">
        <v>-4</v>
      </c>
      <c r="D29">
        <v>-6</v>
      </c>
      <c r="E29">
        <v>-2</v>
      </c>
      <c r="K29">
        <v>-8</v>
      </c>
      <c r="O29">
        <v>-5</v>
      </c>
      <c r="Q29">
        <v>-25</v>
      </c>
    </row>
    <row r="30" spans="1:17" x14ac:dyDescent="0.25">
      <c r="A30" t="s">
        <v>41</v>
      </c>
      <c r="B30">
        <v>1</v>
      </c>
      <c r="C30">
        <v>1</v>
      </c>
      <c r="D30">
        <v>8</v>
      </c>
      <c r="E30">
        <v>1</v>
      </c>
      <c r="F30">
        <v>30</v>
      </c>
      <c r="H30">
        <v>19</v>
      </c>
      <c r="K30">
        <v>48</v>
      </c>
      <c r="O30">
        <v>4</v>
      </c>
      <c r="P30">
        <v>7</v>
      </c>
      <c r="Q30">
        <v>119</v>
      </c>
    </row>
    <row r="31" spans="1:17" x14ac:dyDescent="0.25">
      <c r="A31" t="s">
        <v>47</v>
      </c>
      <c r="D31">
        <v>20</v>
      </c>
      <c r="F31">
        <v>130</v>
      </c>
      <c r="K31">
        <v>20</v>
      </c>
      <c r="N31">
        <v>20</v>
      </c>
      <c r="Q31">
        <v>190</v>
      </c>
    </row>
    <row r="32" spans="1:17" x14ac:dyDescent="0.25">
      <c r="A32" t="s">
        <v>27</v>
      </c>
      <c r="B32">
        <v>6</v>
      </c>
      <c r="F32">
        <v>36</v>
      </c>
      <c r="J32">
        <v>28</v>
      </c>
      <c r="K32">
        <v>29</v>
      </c>
      <c r="N32">
        <v>50</v>
      </c>
      <c r="O32">
        <v>3</v>
      </c>
      <c r="P32">
        <v>3</v>
      </c>
      <c r="Q32">
        <v>155</v>
      </c>
    </row>
    <row r="33" spans="1:17" x14ac:dyDescent="0.25">
      <c r="A33" t="s">
        <v>32</v>
      </c>
      <c r="B33">
        <v>3</v>
      </c>
      <c r="C33">
        <v>4</v>
      </c>
      <c r="D33">
        <v>10</v>
      </c>
      <c r="E33">
        <v>1</v>
      </c>
      <c r="F33">
        <v>40</v>
      </c>
      <c r="K33">
        <v>18</v>
      </c>
      <c r="O33">
        <v>2</v>
      </c>
      <c r="P33">
        <v>2</v>
      </c>
      <c r="Q33">
        <v>80</v>
      </c>
    </row>
    <row r="34" spans="1:17" x14ac:dyDescent="0.25">
      <c r="A34" t="s">
        <v>37</v>
      </c>
      <c r="E34">
        <v>13</v>
      </c>
      <c r="F34">
        <v>128</v>
      </c>
      <c r="H34">
        <v>12</v>
      </c>
      <c r="K34">
        <v>8</v>
      </c>
      <c r="O34">
        <v>10</v>
      </c>
      <c r="P34">
        <v>30</v>
      </c>
      <c r="Q34">
        <v>201</v>
      </c>
    </row>
    <row r="35" spans="1:17" x14ac:dyDescent="0.25">
      <c r="A35" t="s">
        <v>35</v>
      </c>
      <c r="B35">
        <v>2</v>
      </c>
      <c r="C35">
        <v>35</v>
      </c>
      <c r="D35">
        <v>49</v>
      </c>
      <c r="E35">
        <v>8</v>
      </c>
      <c r="F35">
        <v>64</v>
      </c>
      <c r="H35">
        <v>40</v>
      </c>
      <c r="J35">
        <v>7</v>
      </c>
      <c r="K35">
        <v>80</v>
      </c>
      <c r="L35">
        <v>50</v>
      </c>
      <c r="O35">
        <v>5</v>
      </c>
      <c r="P35">
        <v>11</v>
      </c>
      <c r="Q35">
        <v>351</v>
      </c>
    </row>
    <row r="36" spans="1:17" x14ac:dyDescent="0.25">
      <c r="A36" t="s">
        <v>560</v>
      </c>
      <c r="D36">
        <v>1</v>
      </c>
      <c r="H36">
        <v>2</v>
      </c>
      <c r="K36">
        <v>5</v>
      </c>
      <c r="L36">
        <v>5</v>
      </c>
      <c r="Q36">
        <v>13</v>
      </c>
    </row>
    <row r="37" spans="1:17" x14ac:dyDescent="0.25">
      <c r="A37" t="s">
        <v>25</v>
      </c>
      <c r="C37">
        <v>2</v>
      </c>
      <c r="F37">
        <v>8</v>
      </c>
      <c r="K37">
        <v>16</v>
      </c>
      <c r="O37">
        <v>22</v>
      </c>
      <c r="P37">
        <v>23</v>
      </c>
      <c r="Q37">
        <v>71</v>
      </c>
    </row>
    <row r="38" spans="1:17" x14ac:dyDescent="0.25">
      <c r="A38" t="s">
        <v>945</v>
      </c>
      <c r="K38">
        <v>-15</v>
      </c>
      <c r="P38">
        <v>-3</v>
      </c>
      <c r="Q38">
        <v>-18</v>
      </c>
    </row>
    <row r="39" spans="1:17" x14ac:dyDescent="0.25">
      <c r="A39" t="s">
        <v>52</v>
      </c>
      <c r="F39">
        <v>16</v>
      </c>
      <c r="J39">
        <v>20</v>
      </c>
      <c r="K39">
        <v>51</v>
      </c>
      <c r="Q39">
        <v>87</v>
      </c>
    </row>
    <row r="40" spans="1:17" x14ac:dyDescent="0.25">
      <c r="A40" t="s">
        <v>51</v>
      </c>
      <c r="B40">
        <v>1</v>
      </c>
      <c r="C40">
        <v>4</v>
      </c>
      <c r="D40">
        <v>2</v>
      </c>
      <c r="E40">
        <v>7</v>
      </c>
      <c r="F40">
        <v>14</v>
      </c>
      <c r="H40">
        <v>1</v>
      </c>
      <c r="K40">
        <v>23</v>
      </c>
      <c r="O40">
        <v>9</v>
      </c>
      <c r="P40">
        <v>3</v>
      </c>
      <c r="Q40">
        <v>64</v>
      </c>
    </row>
    <row r="41" spans="1:17" x14ac:dyDescent="0.25">
      <c r="A41" t="s">
        <v>57</v>
      </c>
      <c r="B41">
        <v>5</v>
      </c>
      <c r="D41">
        <v>34</v>
      </c>
      <c r="E41">
        <v>3</v>
      </c>
      <c r="F41">
        <v>4</v>
      </c>
      <c r="H41">
        <v>7</v>
      </c>
      <c r="J41">
        <v>2</v>
      </c>
      <c r="K41">
        <v>28</v>
      </c>
      <c r="O41">
        <v>1</v>
      </c>
      <c r="P41">
        <v>1</v>
      </c>
      <c r="Q41">
        <v>85</v>
      </c>
    </row>
    <row r="42" spans="1:17" x14ac:dyDescent="0.25">
      <c r="A42" t="s">
        <v>43</v>
      </c>
      <c r="F42">
        <v>50</v>
      </c>
      <c r="P42">
        <v>18</v>
      </c>
      <c r="Q42">
        <v>68</v>
      </c>
    </row>
    <row r="43" spans="1:17" x14ac:dyDescent="0.25">
      <c r="A43" t="s">
        <v>561</v>
      </c>
      <c r="B43">
        <v>2</v>
      </c>
      <c r="C43">
        <v>15</v>
      </c>
      <c r="F43">
        <v>60</v>
      </c>
      <c r="K43">
        <v>55</v>
      </c>
      <c r="N43">
        <v>45</v>
      </c>
      <c r="O43">
        <v>0</v>
      </c>
      <c r="Q43">
        <v>177</v>
      </c>
    </row>
    <row r="44" spans="1:17" x14ac:dyDescent="0.25">
      <c r="A44" t="s">
        <v>1989</v>
      </c>
      <c r="D44">
        <v>30</v>
      </c>
      <c r="E44">
        <v>7</v>
      </c>
      <c r="F44">
        <v>32</v>
      </c>
      <c r="H44">
        <v>5</v>
      </c>
      <c r="K44">
        <v>52</v>
      </c>
      <c r="M44">
        <v>3</v>
      </c>
      <c r="N44">
        <v>4</v>
      </c>
      <c r="O44">
        <v>8</v>
      </c>
      <c r="P44">
        <v>18</v>
      </c>
      <c r="Q44">
        <v>159</v>
      </c>
    </row>
    <row r="45" spans="1:17" x14ac:dyDescent="0.25">
      <c r="A45" t="s">
        <v>2675</v>
      </c>
      <c r="D45">
        <v>4</v>
      </c>
      <c r="F45">
        <v>78</v>
      </c>
      <c r="J45">
        <v>5</v>
      </c>
      <c r="K45">
        <v>46</v>
      </c>
      <c r="P45">
        <v>3</v>
      </c>
      <c r="Q45">
        <v>136</v>
      </c>
    </row>
    <row r="46" spans="1:17" x14ac:dyDescent="0.25">
      <c r="A46" t="s">
        <v>2683</v>
      </c>
      <c r="F46">
        <v>6</v>
      </c>
      <c r="J46">
        <v>20</v>
      </c>
      <c r="K46">
        <v>47</v>
      </c>
      <c r="L46">
        <v>1</v>
      </c>
      <c r="O46">
        <v>0</v>
      </c>
      <c r="P46">
        <v>17</v>
      </c>
      <c r="Q46">
        <v>91</v>
      </c>
    </row>
    <row r="47" spans="1:17" x14ac:dyDescent="0.25">
      <c r="A47" t="s">
        <v>2741</v>
      </c>
      <c r="D47">
        <v>2</v>
      </c>
      <c r="E47">
        <v>1</v>
      </c>
      <c r="F47">
        <v>22</v>
      </c>
      <c r="K47">
        <v>7</v>
      </c>
      <c r="P47">
        <v>2</v>
      </c>
      <c r="Q47">
        <v>34</v>
      </c>
    </row>
    <row r="48" spans="1:17" x14ac:dyDescent="0.25">
      <c r="A48" t="s">
        <v>2797</v>
      </c>
      <c r="B48">
        <v>4</v>
      </c>
      <c r="D48">
        <v>18</v>
      </c>
      <c r="E48">
        <v>12</v>
      </c>
      <c r="F48">
        <v>68</v>
      </c>
      <c r="H48">
        <v>3</v>
      </c>
      <c r="K48">
        <v>77</v>
      </c>
      <c r="Q48">
        <v>182</v>
      </c>
    </row>
    <row r="49" spans="1:17" x14ac:dyDescent="0.25">
      <c r="A49" t="s">
        <v>31</v>
      </c>
      <c r="B49">
        <v>40</v>
      </c>
      <c r="C49">
        <v>11</v>
      </c>
      <c r="D49">
        <v>28</v>
      </c>
      <c r="E49">
        <v>18</v>
      </c>
      <c r="F49">
        <v>46</v>
      </c>
      <c r="H49">
        <v>10</v>
      </c>
      <c r="K49">
        <v>127</v>
      </c>
      <c r="L49">
        <v>20</v>
      </c>
      <c r="Q49">
        <v>300</v>
      </c>
    </row>
    <row r="50" spans="1:17" x14ac:dyDescent="0.25">
      <c r="A50" t="s">
        <v>3514</v>
      </c>
      <c r="D50">
        <v>62</v>
      </c>
      <c r="F50">
        <v>86</v>
      </c>
      <c r="H50">
        <v>2</v>
      </c>
      <c r="K50">
        <v>19</v>
      </c>
      <c r="P50">
        <v>4</v>
      </c>
      <c r="Q50">
        <v>173</v>
      </c>
    </row>
    <row r="51" spans="1:17" x14ac:dyDescent="0.25">
      <c r="A51" t="s">
        <v>2889</v>
      </c>
      <c r="C51">
        <v>15</v>
      </c>
      <c r="E51">
        <v>2</v>
      </c>
      <c r="F51">
        <v>20</v>
      </c>
      <c r="H51">
        <v>16</v>
      </c>
      <c r="K51">
        <v>27</v>
      </c>
      <c r="L51">
        <v>30</v>
      </c>
      <c r="Q51">
        <v>110</v>
      </c>
    </row>
    <row r="52" spans="1:17" x14ac:dyDescent="0.25">
      <c r="A52" t="s">
        <v>2890</v>
      </c>
      <c r="B52">
        <v>5</v>
      </c>
      <c r="C52">
        <v>9</v>
      </c>
      <c r="D52">
        <v>22</v>
      </c>
      <c r="E52">
        <v>5</v>
      </c>
      <c r="F52">
        <v>6</v>
      </c>
      <c r="G52">
        <v>5</v>
      </c>
      <c r="H52">
        <v>2</v>
      </c>
      <c r="J52">
        <v>10</v>
      </c>
      <c r="K52">
        <v>21</v>
      </c>
      <c r="N52">
        <v>9</v>
      </c>
      <c r="O52">
        <v>5</v>
      </c>
      <c r="Q52">
        <v>99</v>
      </c>
    </row>
    <row r="53" spans="1:17" x14ac:dyDescent="0.25">
      <c r="A53" t="s">
        <v>2891</v>
      </c>
      <c r="C53">
        <v>2</v>
      </c>
      <c r="F53">
        <v>30</v>
      </c>
      <c r="J53">
        <v>17</v>
      </c>
      <c r="K53">
        <v>19</v>
      </c>
      <c r="O53">
        <v>1</v>
      </c>
      <c r="P53">
        <v>0</v>
      </c>
      <c r="Q53">
        <v>69</v>
      </c>
    </row>
    <row r="54" spans="1:17" x14ac:dyDescent="0.25">
      <c r="A54" t="s">
        <v>2986</v>
      </c>
      <c r="E54">
        <v>3</v>
      </c>
      <c r="F54">
        <v>20</v>
      </c>
      <c r="K54">
        <v>54</v>
      </c>
      <c r="Q54">
        <v>77</v>
      </c>
    </row>
    <row r="55" spans="1:17" x14ac:dyDescent="0.25">
      <c r="A55" t="s">
        <v>3409</v>
      </c>
      <c r="B55">
        <v>9</v>
      </c>
      <c r="C55">
        <v>1</v>
      </c>
      <c r="E55">
        <v>1</v>
      </c>
      <c r="F55">
        <v>2</v>
      </c>
      <c r="H55">
        <v>1</v>
      </c>
      <c r="J55">
        <v>10</v>
      </c>
      <c r="K55">
        <v>24</v>
      </c>
      <c r="O55">
        <v>20</v>
      </c>
      <c r="P55">
        <v>1</v>
      </c>
      <c r="Q55">
        <v>69</v>
      </c>
    </row>
    <row r="56" spans="1:17" x14ac:dyDescent="0.25">
      <c r="A56" t="s">
        <v>56</v>
      </c>
      <c r="B56">
        <v>2</v>
      </c>
      <c r="F56">
        <v>38</v>
      </c>
      <c r="G56">
        <v>3</v>
      </c>
      <c r="H56">
        <v>2</v>
      </c>
      <c r="J56">
        <v>5</v>
      </c>
      <c r="K56">
        <v>42</v>
      </c>
      <c r="L56">
        <v>40</v>
      </c>
      <c r="P56">
        <v>40</v>
      </c>
      <c r="Q56">
        <v>172</v>
      </c>
    </row>
    <row r="57" spans="1:17" x14ac:dyDescent="0.25">
      <c r="A57" t="s">
        <v>34</v>
      </c>
      <c r="C57">
        <v>9</v>
      </c>
      <c r="D57">
        <v>2</v>
      </c>
      <c r="F57">
        <v>28</v>
      </c>
      <c r="H57">
        <v>2</v>
      </c>
      <c r="K57">
        <v>47</v>
      </c>
      <c r="O57">
        <v>3</v>
      </c>
      <c r="P57">
        <v>9</v>
      </c>
      <c r="Q57">
        <v>100</v>
      </c>
    </row>
    <row r="58" spans="1:17" x14ac:dyDescent="0.25">
      <c r="A58" t="s">
        <v>917</v>
      </c>
      <c r="B58">
        <v>5</v>
      </c>
      <c r="C58">
        <v>10</v>
      </c>
      <c r="D58">
        <v>10</v>
      </c>
      <c r="E58">
        <v>10</v>
      </c>
      <c r="F58">
        <v>62</v>
      </c>
      <c r="H58">
        <v>3</v>
      </c>
      <c r="J58">
        <v>105</v>
      </c>
      <c r="K58">
        <v>96</v>
      </c>
      <c r="L58">
        <v>30</v>
      </c>
      <c r="N58">
        <v>1</v>
      </c>
      <c r="O58">
        <v>13</v>
      </c>
      <c r="Q58">
        <v>345</v>
      </c>
    </row>
    <row r="59" spans="1:17" x14ac:dyDescent="0.25">
      <c r="A59" t="s">
        <v>36</v>
      </c>
      <c r="F59">
        <v>12</v>
      </c>
      <c r="H59">
        <v>5</v>
      </c>
      <c r="Q59">
        <v>17</v>
      </c>
    </row>
    <row r="60" spans="1:17" x14ac:dyDescent="0.25">
      <c r="A60" t="s">
        <v>3299</v>
      </c>
      <c r="F60">
        <v>8</v>
      </c>
      <c r="H60">
        <v>11</v>
      </c>
      <c r="J60">
        <v>1</v>
      </c>
      <c r="K60">
        <v>21</v>
      </c>
      <c r="O60">
        <v>4</v>
      </c>
      <c r="P60">
        <v>2</v>
      </c>
      <c r="Q60">
        <v>47</v>
      </c>
    </row>
    <row r="61" spans="1:17" x14ac:dyDescent="0.25">
      <c r="A61" t="s">
        <v>49</v>
      </c>
      <c r="C61">
        <v>23</v>
      </c>
      <c r="E61">
        <v>1</v>
      </c>
      <c r="F61">
        <v>54</v>
      </c>
      <c r="K61">
        <v>110</v>
      </c>
      <c r="L61">
        <v>45</v>
      </c>
      <c r="O61">
        <v>12</v>
      </c>
      <c r="P61">
        <v>45</v>
      </c>
      <c r="Q61">
        <v>290</v>
      </c>
    </row>
    <row r="62" spans="1:17" x14ac:dyDescent="0.25">
      <c r="A62" t="s">
        <v>58</v>
      </c>
      <c r="B62">
        <v>8</v>
      </c>
      <c r="C62">
        <v>15</v>
      </c>
      <c r="D62">
        <v>16</v>
      </c>
      <c r="F62">
        <v>38</v>
      </c>
      <c r="G62">
        <v>4</v>
      </c>
      <c r="H62">
        <v>1</v>
      </c>
      <c r="J62">
        <v>13</v>
      </c>
      <c r="K62">
        <v>27</v>
      </c>
      <c r="O62">
        <v>4</v>
      </c>
      <c r="P62">
        <v>7</v>
      </c>
      <c r="Q62">
        <v>133</v>
      </c>
    </row>
    <row r="63" spans="1:17" x14ac:dyDescent="0.25">
      <c r="A63" t="s">
        <v>30</v>
      </c>
      <c r="B63">
        <v>10</v>
      </c>
      <c r="C63">
        <v>35</v>
      </c>
      <c r="D63">
        <v>6</v>
      </c>
      <c r="E63">
        <v>8</v>
      </c>
      <c r="F63">
        <v>62</v>
      </c>
      <c r="H63">
        <v>17</v>
      </c>
      <c r="K63">
        <v>58</v>
      </c>
      <c r="M63">
        <v>2</v>
      </c>
      <c r="N63">
        <v>33</v>
      </c>
      <c r="O63">
        <v>82</v>
      </c>
      <c r="P63">
        <v>73</v>
      </c>
      <c r="Q63">
        <v>386</v>
      </c>
    </row>
    <row r="64" spans="1:17" x14ac:dyDescent="0.25">
      <c r="A64" t="s">
        <v>96</v>
      </c>
      <c r="D64">
        <v>3</v>
      </c>
      <c r="E64">
        <v>5</v>
      </c>
      <c r="F64">
        <v>16</v>
      </c>
      <c r="G64">
        <v>67</v>
      </c>
      <c r="H64">
        <v>12</v>
      </c>
      <c r="J64">
        <v>16</v>
      </c>
      <c r="K64">
        <v>38</v>
      </c>
      <c r="O64">
        <v>2</v>
      </c>
      <c r="P64">
        <v>24</v>
      </c>
      <c r="Q64">
        <v>183</v>
      </c>
    </row>
    <row r="65" spans="1:17" x14ac:dyDescent="0.25">
      <c r="A65" t="s">
        <v>90</v>
      </c>
      <c r="B65">
        <v>13</v>
      </c>
      <c r="C65">
        <v>39</v>
      </c>
      <c r="D65">
        <v>26</v>
      </c>
      <c r="F65">
        <v>126</v>
      </c>
      <c r="H65">
        <v>16</v>
      </c>
      <c r="K65">
        <v>65</v>
      </c>
      <c r="M65">
        <v>6</v>
      </c>
      <c r="N65">
        <v>18</v>
      </c>
      <c r="O65">
        <v>6</v>
      </c>
      <c r="P65">
        <v>2</v>
      </c>
      <c r="Q65">
        <v>317</v>
      </c>
    </row>
    <row r="66" spans="1:17" x14ac:dyDescent="0.25">
      <c r="A66" t="s">
        <v>63</v>
      </c>
      <c r="C66">
        <v>15</v>
      </c>
      <c r="F66">
        <v>14</v>
      </c>
      <c r="H66">
        <v>18</v>
      </c>
      <c r="K66">
        <v>41</v>
      </c>
      <c r="M66">
        <v>1</v>
      </c>
      <c r="N66">
        <v>22</v>
      </c>
      <c r="O66">
        <v>7</v>
      </c>
      <c r="Q66">
        <v>118</v>
      </c>
    </row>
    <row r="67" spans="1:17" x14ac:dyDescent="0.25">
      <c r="A67" t="s">
        <v>92</v>
      </c>
      <c r="B67">
        <v>20</v>
      </c>
      <c r="E67">
        <v>29</v>
      </c>
      <c r="F67">
        <v>86</v>
      </c>
      <c r="G67">
        <v>67</v>
      </c>
      <c r="H67">
        <v>15</v>
      </c>
      <c r="J67">
        <v>20</v>
      </c>
      <c r="K67">
        <v>20</v>
      </c>
      <c r="Q67">
        <v>257</v>
      </c>
    </row>
    <row r="68" spans="1:17" x14ac:dyDescent="0.25">
      <c r="A68" t="s">
        <v>65</v>
      </c>
      <c r="B68">
        <v>6</v>
      </c>
      <c r="D68">
        <v>25</v>
      </c>
      <c r="E68">
        <v>115</v>
      </c>
      <c r="F68">
        <v>20</v>
      </c>
      <c r="H68">
        <v>32</v>
      </c>
      <c r="J68">
        <v>21</v>
      </c>
      <c r="K68">
        <v>20</v>
      </c>
      <c r="N68">
        <v>2</v>
      </c>
      <c r="O68">
        <v>34</v>
      </c>
      <c r="P68">
        <v>2</v>
      </c>
      <c r="Q68">
        <v>277</v>
      </c>
    </row>
    <row r="69" spans="1:17" x14ac:dyDescent="0.25">
      <c r="A69" t="s">
        <v>82</v>
      </c>
      <c r="D69">
        <v>10</v>
      </c>
      <c r="E69">
        <v>2</v>
      </c>
      <c r="F69">
        <v>10</v>
      </c>
      <c r="G69">
        <v>5</v>
      </c>
      <c r="K69">
        <v>30</v>
      </c>
      <c r="O69">
        <v>5</v>
      </c>
      <c r="P69">
        <v>5</v>
      </c>
      <c r="Q69">
        <v>67</v>
      </c>
    </row>
    <row r="70" spans="1:17" x14ac:dyDescent="0.25">
      <c r="A70" t="s">
        <v>1911</v>
      </c>
      <c r="F70">
        <v>2</v>
      </c>
      <c r="J70">
        <v>6</v>
      </c>
      <c r="K70">
        <v>17</v>
      </c>
      <c r="P70">
        <v>2</v>
      </c>
      <c r="Q70">
        <v>27</v>
      </c>
    </row>
    <row r="71" spans="1:17" x14ac:dyDescent="0.25">
      <c r="A71" t="s">
        <v>1895</v>
      </c>
      <c r="D71">
        <v>25</v>
      </c>
      <c r="F71">
        <v>234</v>
      </c>
      <c r="K71">
        <v>16</v>
      </c>
      <c r="Q71">
        <v>275</v>
      </c>
    </row>
    <row r="72" spans="1:17" x14ac:dyDescent="0.25">
      <c r="A72" t="s">
        <v>75</v>
      </c>
      <c r="C72">
        <v>10</v>
      </c>
      <c r="D72">
        <v>2</v>
      </c>
      <c r="E72">
        <v>6</v>
      </c>
      <c r="F72">
        <v>2</v>
      </c>
      <c r="K72">
        <v>20</v>
      </c>
      <c r="N72">
        <v>1</v>
      </c>
      <c r="Q72">
        <v>41</v>
      </c>
    </row>
    <row r="73" spans="1:17" x14ac:dyDescent="0.25">
      <c r="A73" t="s">
        <v>562</v>
      </c>
      <c r="B73">
        <v>10</v>
      </c>
      <c r="E73">
        <v>15</v>
      </c>
      <c r="J73">
        <v>20</v>
      </c>
      <c r="Q73">
        <v>45</v>
      </c>
    </row>
    <row r="74" spans="1:17" x14ac:dyDescent="0.25">
      <c r="A74" t="s">
        <v>87</v>
      </c>
      <c r="D74">
        <v>2</v>
      </c>
      <c r="F74">
        <v>30</v>
      </c>
      <c r="H74">
        <v>50</v>
      </c>
      <c r="J74">
        <v>50</v>
      </c>
      <c r="K74">
        <v>118</v>
      </c>
      <c r="P74">
        <v>10</v>
      </c>
      <c r="Q74">
        <v>260</v>
      </c>
    </row>
    <row r="75" spans="1:17" x14ac:dyDescent="0.25">
      <c r="A75" t="s">
        <v>918</v>
      </c>
      <c r="B75">
        <v>2</v>
      </c>
      <c r="D75">
        <v>23</v>
      </c>
      <c r="E75">
        <v>6</v>
      </c>
      <c r="F75">
        <v>272</v>
      </c>
      <c r="H75">
        <v>33</v>
      </c>
      <c r="J75">
        <v>3</v>
      </c>
      <c r="K75">
        <v>50</v>
      </c>
      <c r="O75">
        <v>2</v>
      </c>
      <c r="P75">
        <v>5</v>
      </c>
      <c r="Q75">
        <v>396</v>
      </c>
    </row>
    <row r="76" spans="1:17" x14ac:dyDescent="0.25">
      <c r="A76" t="s">
        <v>97</v>
      </c>
      <c r="B76">
        <v>4</v>
      </c>
      <c r="C76">
        <v>11</v>
      </c>
      <c r="D76">
        <v>14</v>
      </c>
      <c r="E76">
        <v>12</v>
      </c>
      <c r="F76">
        <v>52</v>
      </c>
      <c r="H76">
        <v>1</v>
      </c>
      <c r="J76">
        <v>15</v>
      </c>
      <c r="K76">
        <v>39</v>
      </c>
      <c r="L76">
        <v>20</v>
      </c>
      <c r="N76">
        <v>4</v>
      </c>
      <c r="O76">
        <v>12</v>
      </c>
      <c r="Q76">
        <v>184</v>
      </c>
    </row>
    <row r="77" spans="1:17" x14ac:dyDescent="0.25">
      <c r="A77" t="s">
        <v>86</v>
      </c>
      <c r="B77">
        <v>13</v>
      </c>
      <c r="C77">
        <v>7</v>
      </c>
      <c r="D77">
        <v>1</v>
      </c>
      <c r="F77">
        <v>44</v>
      </c>
      <c r="H77">
        <v>15</v>
      </c>
      <c r="K77">
        <v>16</v>
      </c>
      <c r="M77">
        <v>3</v>
      </c>
      <c r="N77">
        <v>12</v>
      </c>
      <c r="O77">
        <v>18</v>
      </c>
      <c r="P77">
        <v>2</v>
      </c>
      <c r="Q77">
        <v>131</v>
      </c>
    </row>
    <row r="78" spans="1:17" x14ac:dyDescent="0.25">
      <c r="A78" t="s">
        <v>60</v>
      </c>
      <c r="B78">
        <v>5</v>
      </c>
      <c r="C78">
        <v>1</v>
      </c>
      <c r="E78">
        <v>4</v>
      </c>
      <c r="F78">
        <v>10</v>
      </c>
      <c r="G78">
        <v>25</v>
      </c>
      <c r="H78">
        <v>25</v>
      </c>
      <c r="J78">
        <v>10</v>
      </c>
      <c r="K78">
        <v>2</v>
      </c>
      <c r="N78">
        <v>2</v>
      </c>
      <c r="P78">
        <v>10</v>
      </c>
      <c r="Q78">
        <v>94</v>
      </c>
    </row>
    <row r="79" spans="1:17" x14ac:dyDescent="0.25">
      <c r="A79" t="s">
        <v>1918</v>
      </c>
      <c r="D79">
        <v>22</v>
      </c>
      <c r="E79">
        <v>17</v>
      </c>
      <c r="F79">
        <v>38</v>
      </c>
      <c r="H79">
        <v>16</v>
      </c>
      <c r="J79">
        <v>10</v>
      </c>
      <c r="K79">
        <v>51</v>
      </c>
      <c r="N79">
        <v>4</v>
      </c>
      <c r="O79">
        <v>9</v>
      </c>
      <c r="P79">
        <v>3</v>
      </c>
      <c r="Q79">
        <v>170</v>
      </c>
    </row>
    <row r="80" spans="1:17" x14ac:dyDescent="0.25">
      <c r="A80" t="s">
        <v>72</v>
      </c>
      <c r="B80">
        <v>5</v>
      </c>
      <c r="C80">
        <v>18</v>
      </c>
      <c r="D80">
        <v>5</v>
      </c>
      <c r="E80">
        <v>17</v>
      </c>
      <c r="F80">
        <v>2</v>
      </c>
      <c r="H80">
        <v>3</v>
      </c>
      <c r="K80">
        <v>31</v>
      </c>
      <c r="O80">
        <v>5</v>
      </c>
      <c r="Q80">
        <v>86</v>
      </c>
    </row>
    <row r="81" spans="1:17" x14ac:dyDescent="0.25">
      <c r="A81" t="s">
        <v>2892</v>
      </c>
      <c r="B81">
        <v>17</v>
      </c>
      <c r="D81">
        <v>12</v>
      </c>
      <c r="E81">
        <v>10</v>
      </c>
      <c r="F81">
        <v>40</v>
      </c>
      <c r="H81">
        <v>22</v>
      </c>
      <c r="J81">
        <v>6</v>
      </c>
      <c r="K81">
        <v>30</v>
      </c>
      <c r="M81">
        <v>12</v>
      </c>
      <c r="N81">
        <v>22</v>
      </c>
      <c r="O81">
        <v>19</v>
      </c>
      <c r="P81">
        <v>27</v>
      </c>
      <c r="Q81">
        <v>217</v>
      </c>
    </row>
    <row r="82" spans="1:17" x14ac:dyDescent="0.25">
      <c r="A82" t="s">
        <v>3125</v>
      </c>
      <c r="B82">
        <v>17</v>
      </c>
      <c r="C82">
        <v>24</v>
      </c>
      <c r="D82">
        <v>38</v>
      </c>
      <c r="E82">
        <v>8</v>
      </c>
      <c r="F82">
        <v>16</v>
      </c>
      <c r="K82">
        <v>119</v>
      </c>
      <c r="N82">
        <v>18</v>
      </c>
      <c r="O82">
        <v>29</v>
      </c>
      <c r="Q82">
        <v>269</v>
      </c>
    </row>
    <row r="83" spans="1:17" x14ac:dyDescent="0.25">
      <c r="A83" t="s">
        <v>1889</v>
      </c>
      <c r="B83">
        <v>6</v>
      </c>
      <c r="D83">
        <v>23</v>
      </c>
      <c r="E83">
        <v>7</v>
      </c>
      <c r="F83">
        <v>78</v>
      </c>
      <c r="H83">
        <v>7</v>
      </c>
      <c r="K83">
        <v>80</v>
      </c>
      <c r="L83">
        <v>100</v>
      </c>
      <c r="O83">
        <v>52</v>
      </c>
      <c r="P83">
        <v>14</v>
      </c>
      <c r="Q83">
        <v>367</v>
      </c>
    </row>
    <row r="84" spans="1:17" x14ac:dyDescent="0.25">
      <c r="A84" t="s">
        <v>81</v>
      </c>
      <c r="B84">
        <v>2</v>
      </c>
      <c r="C84">
        <v>10</v>
      </c>
      <c r="D84">
        <v>23</v>
      </c>
      <c r="F84">
        <v>68</v>
      </c>
      <c r="K84">
        <v>44</v>
      </c>
      <c r="N84">
        <v>11</v>
      </c>
      <c r="Q84">
        <v>158</v>
      </c>
    </row>
    <row r="85" spans="1:17" x14ac:dyDescent="0.25">
      <c r="A85" t="s">
        <v>93</v>
      </c>
      <c r="B85">
        <v>4</v>
      </c>
      <c r="D85">
        <v>14</v>
      </c>
      <c r="E85">
        <v>3</v>
      </c>
      <c r="F85">
        <v>72</v>
      </c>
      <c r="J85">
        <v>10</v>
      </c>
      <c r="K85">
        <v>47</v>
      </c>
      <c r="O85">
        <v>14</v>
      </c>
      <c r="Q85">
        <v>164</v>
      </c>
    </row>
    <row r="86" spans="1:17" x14ac:dyDescent="0.25">
      <c r="A86" t="s">
        <v>77</v>
      </c>
      <c r="B86">
        <v>6</v>
      </c>
      <c r="C86">
        <v>7</v>
      </c>
      <c r="D86">
        <v>17</v>
      </c>
      <c r="E86">
        <v>1</v>
      </c>
      <c r="F86">
        <v>42</v>
      </c>
      <c r="K86">
        <v>62</v>
      </c>
      <c r="N86">
        <v>2</v>
      </c>
      <c r="Q86">
        <v>137</v>
      </c>
    </row>
    <row r="87" spans="1:17" x14ac:dyDescent="0.25">
      <c r="A87" t="s">
        <v>68</v>
      </c>
      <c r="B87">
        <v>5</v>
      </c>
      <c r="D87">
        <v>2</v>
      </c>
      <c r="E87">
        <v>2</v>
      </c>
      <c r="F87">
        <v>32</v>
      </c>
      <c r="G87">
        <v>3</v>
      </c>
      <c r="H87">
        <v>8</v>
      </c>
      <c r="J87">
        <v>22</v>
      </c>
      <c r="K87">
        <v>21</v>
      </c>
      <c r="M87">
        <v>25</v>
      </c>
      <c r="N87">
        <v>15</v>
      </c>
      <c r="O87">
        <v>10</v>
      </c>
      <c r="Q87">
        <v>145</v>
      </c>
    </row>
    <row r="88" spans="1:17" x14ac:dyDescent="0.25">
      <c r="A88" t="s">
        <v>98</v>
      </c>
      <c r="B88">
        <v>2</v>
      </c>
      <c r="C88">
        <v>6</v>
      </c>
      <c r="D88">
        <v>26</v>
      </c>
      <c r="E88">
        <v>3</v>
      </c>
      <c r="F88">
        <v>76</v>
      </c>
      <c r="H88">
        <v>8</v>
      </c>
      <c r="J88">
        <v>1</v>
      </c>
      <c r="K88">
        <v>38</v>
      </c>
      <c r="L88">
        <v>30</v>
      </c>
      <c r="N88">
        <v>12</v>
      </c>
      <c r="O88">
        <v>1</v>
      </c>
      <c r="P88">
        <v>20</v>
      </c>
      <c r="Q88">
        <v>223</v>
      </c>
    </row>
    <row r="89" spans="1:17" x14ac:dyDescent="0.25">
      <c r="A89" t="s">
        <v>94</v>
      </c>
      <c r="C89">
        <v>50</v>
      </c>
      <c r="E89">
        <v>40</v>
      </c>
      <c r="F89">
        <v>100</v>
      </c>
      <c r="G89">
        <v>44</v>
      </c>
      <c r="J89">
        <v>30</v>
      </c>
      <c r="K89">
        <v>18</v>
      </c>
      <c r="M89">
        <v>3</v>
      </c>
      <c r="Q89">
        <v>285</v>
      </c>
    </row>
    <row r="90" spans="1:17" x14ac:dyDescent="0.25">
      <c r="A90" t="s">
        <v>91</v>
      </c>
      <c r="E90">
        <v>9</v>
      </c>
      <c r="F90">
        <v>4</v>
      </c>
      <c r="G90">
        <v>100</v>
      </c>
      <c r="J90">
        <v>111</v>
      </c>
      <c r="K90">
        <v>2</v>
      </c>
      <c r="L90">
        <v>50</v>
      </c>
      <c r="O90">
        <v>11</v>
      </c>
      <c r="Q90">
        <v>287</v>
      </c>
    </row>
    <row r="91" spans="1:17" x14ac:dyDescent="0.25">
      <c r="A91" t="s">
        <v>2800</v>
      </c>
      <c r="B91">
        <v>2</v>
      </c>
      <c r="C91">
        <v>2</v>
      </c>
      <c r="D91">
        <v>5</v>
      </c>
      <c r="E91">
        <v>8</v>
      </c>
      <c r="F91">
        <v>94</v>
      </c>
      <c r="H91">
        <v>5</v>
      </c>
      <c r="J91">
        <v>2</v>
      </c>
      <c r="K91">
        <v>123</v>
      </c>
      <c r="O91">
        <v>10</v>
      </c>
      <c r="P91">
        <v>10</v>
      </c>
      <c r="Q91">
        <v>261</v>
      </c>
    </row>
    <row r="92" spans="1:17" x14ac:dyDescent="0.25">
      <c r="A92" t="s">
        <v>130</v>
      </c>
      <c r="D92">
        <v>1</v>
      </c>
      <c r="K92">
        <v>22</v>
      </c>
      <c r="L92">
        <v>2</v>
      </c>
      <c r="M92">
        <v>3</v>
      </c>
      <c r="N92">
        <v>27</v>
      </c>
      <c r="O92">
        <v>12</v>
      </c>
      <c r="P92">
        <v>7</v>
      </c>
      <c r="Q92">
        <v>74</v>
      </c>
    </row>
    <row r="93" spans="1:17" x14ac:dyDescent="0.25">
      <c r="A93" t="s">
        <v>137</v>
      </c>
      <c r="B93">
        <v>1</v>
      </c>
      <c r="D93">
        <v>7</v>
      </c>
      <c r="E93">
        <v>2</v>
      </c>
      <c r="F93">
        <v>52</v>
      </c>
      <c r="K93">
        <v>11</v>
      </c>
      <c r="P93">
        <v>20</v>
      </c>
      <c r="Q93">
        <v>93</v>
      </c>
    </row>
    <row r="94" spans="1:17" x14ac:dyDescent="0.25">
      <c r="A94" t="s">
        <v>107</v>
      </c>
      <c r="F94">
        <v>68</v>
      </c>
      <c r="H94">
        <v>2</v>
      </c>
      <c r="J94">
        <v>5</v>
      </c>
      <c r="K94">
        <v>21</v>
      </c>
      <c r="O94">
        <v>7</v>
      </c>
      <c r="P94">
        <v>2</v>
      </c>
      <c r="Q94">
        <v>105</v>
      </c>
    </row>
    <row r="95" spans="1:17" x14ac:dyDescent="0.25">
      <c r="A95" t="s">
        <v>108</v>
      </c>
      <c r="C95">
        <v>3</v>
      </c>
      <c r="D95">
        <v>3</v>
      </c>
      <c r="F95">
        <v>52</v>
      </c>
      <c r="K95">
        <v>13</v>
      </c>
      <c r="O95">
        <v>3</v>
      </c>
      <c r="Q95">
        <v>74</v>
      </c>
    </row>
    <row r="96" spans="1:17" x14ac:dyDescent="0.25">
      <c r="A96" t="s">
        <v>105</v>
      </c>
      <c r="B96">
        <v>9</v>
      </c>
      <c r="C96">
        <v>8</v>
      </c>
      <c r="D96">
        <v>6</v>
      </c>
      <c r="E96">
        <v>21</v>
      </c>
      <c r="F96">
        <v>166</v>
      </c>
      <c r="G96">
        <v>28</v>
      </c>
      <c r="H96">
        <v>3</v>
      </c>
      <c r="J96">
        <v>31</v>
      </c>
      <c r="K96">
        <v>53</v>
      </c>
      <c r="L96">
        <v>53</v>
      </c>
      <c r="O96">
        <v>28</v>
      </c>
      <c r="P96">
        <v>12</v>
      </c>
      <c r="Q96">
        <v>418</v>
      </c>
    </row>
    <row r="97" spans="1:17" x14ac:dyDescent="0.25">
      <c r="A97" t="s">
        <v>114</v>
      </c>
      <c r="F97">
        <v>50</v>
      </c>
      <c r="K97">
        <v>0</v>
      </c>
      <c r="Q97">
        <v>50</v>
      </c>
    </row>
    <row r="98" spans="1:17" x14ac:dyDescent="0.25">
      <c r="A98" t="s">
        <v>115</v>
      </c>
      <c r="C98">
        <v>30</v>
      </c>
      <c r="D98">
        <v>45</v>
      </c>
      <c r="F98">
        <v>53</v>
      </c>
      <c r="G98">
        <v>5</v>
      </c>
      <c r="H98">
        <v>6</v>
      </c>
      <c r="J98">
        <v>5</v>
      </c>
      <c r="K98">
        <v>44</v>
      </c>
      <c r="L98">
        <v>90</v>
      </c>
      <c r="N98">
        <v>4</v>
      </c>
      <c r="O98">
        <v>13</v>
      </c>
      <c r="Q98">
        <v>295</v>
      </c>
    </row>
    <row r="99" spans="1:17" x14ac:dyDescent="0.25">
      <c r="A99" t="s">
        <v>118</v>
      </c>
      <c r="B99">
        <v>18</v>
      </c>
      <c r="C99">
        <v>1</v>
      </c>
      <c r="D99">
        <v>28</v>
      </c>
      <c r="E99">
        <v>4</v>
      </c>
      <c r="F99">
        <v>74</v>
      </c>
      <c r="H99">
        <v>3</v>
      </c>
      <c r="J99">
        <v>10</v>
      </c>
      <c r="K99">
        <v>14</v>
      </c>
      <c r="L99">
        <v>10</v>
      </c>
      <c r="M99">
        <v>3</v>
      </c>
      <c r="O99">
        <v>2</v>
      </c>
      <c r="Q99">
        <v>167</v>
      </c>
    </row>
    <row r="100" spans="1:17" x14ac:dyDescent="0.25">
      <c r="A100" t="s">
        <v>124</v>
      </c>
      <c r="B100">
        <v>10</v>
      </c>
      <c r="C100">
        <v>2</v>
      </c>
      <c r="D100">
        <v>45</v>
      </c>
      <c r="E100">
        <v>12</v>
      </c>
      <c r="F100">
        <v>34</v>
      </c>
      <c r="K100">
        <v>26</v>
      </c>
      <c r="N100">
        <v>7</v>
      </c>
      <c r="O100">
        <v>30</v>
      </c>
      <c r="P100">
        <v>15</v>
      </c>
      <c r="Q100">
        <v>181</v>
      </c>
    </row>
    <row r="101" spans="1:17" x14ac:dyDescent="0.25">
      <c r="A101" t="s">
        <v>135</v>
      </c>
      <c r="B101">
        <v>2</v>
      </c>
      <c r="C101">
        <v>1</v>
      </c>
      <c r="D101">
        <v>29</v>
      </c>
      <c r="F101">
        <v>124</v>
      </c>
      <c r="H101">
        <v>7</v>
      </c>
      <c r="K101">
        <v>20</v>
      </c>
      <c r="N101">
        <v>1</v>
      </c>
      <c r="Q101">
        <v>184</v>
      </c>
    </row>
    <row r="102" spans="1:17" x14ac:dyDescent="0.25">
      <c r="A102" t="s">
        <v>126</v>
      </c>
      <c r="C102">
        <v>2</v>
      </c>
      <c r="D102">
        <v>80</v>
      </c>
      <c r="E102">
        <v>6</v>
      </c>
      <c r="F102">
        <v>50</v>
      </c>
      <c r="G102">
        <v>20</v>
      </c>
      <c r="H102">
        <v>1</v>
      </c>
      <c r="J102">
        <v>20</v>
      </c>
      <c r="K102">
        <v>22</v>
      </c>
      <c r="N102">
        <v>7</v>
      </c>
      <c r="Q102">
        <v>208</v>
      </c>
    </row>
    <row r="103" spans="1:17" x14ac:dyDescent="0.25">
      <c r="A103" t="s">
        <v>99</v>
      </c>
      <c r="B103">
        <v>1</v>
      </c>
      <c r="C103">
        <v>1</v>
      </c>
      <c r="D103">
        <v>1</v>
      </c>
      <c r="E103">
        <v>5</v>
      </c>
      <c r="F103">
        <v>154</v>
      </c>
      <c r="G103">
        <v>5</v>
      </c>
      <c r="K103">
        <v>28</v>
      </c>
      <c r="O103">
        <v>5</v>
      </c>
      <c r="Q103">
        <v>200</v>
      </c>
    </row>
    <row r="104" spans="1:17" x14ac:dyDescent="0.25">
      <c r="A104" t="s">
        <v>2625</v>
      </c>
      <c r="B104">
        <v>3</v>
      </c>
      <c r="C104">
        <v>2</v>
      </c>
      <c r="D104">
        <v>21</v>
      </c>
      <c r="E104">
        <v>2</v>
      </c>
      <c r="F104">
        <v>50</v>
      </c>
      <c r="J104">
        <v>10</v>
      </c>
      <c r="K104">
        <v>67</v>
      </c>
      <c r="O104">
        <v>8</v>
      </c>
      <c r="P104">
        <v>5</v>
      </c>
      <c r="Q104">
        <v>168</v>
      </c>
    </row>
    <row r="105" spans="1:17" x14ac:dyDescent="0.25">
      <c r="A105" t="s">
        <v>2893</v>
      </c>
      <c r="B105">
        <v>1</v>
      </c>
      <c r="C105">
        <v>6</v>
      </c>
      <c r="D105">
        <v>33</v>
      </c>
      <c r="F105">
        <v>252</v>
      </c>
      <c r="G105">
        <v>2</v>
      </c>
      <c r="J105">
        <v>13</v>
      </c>
      <c r="K105">
        <v>33</v>
      </c>
      <c r="N105">
        <v>2</v>
      </c>
      <c r="O105">
        <v>4</v>
      </c>
      <c r="P105">
        <v>5</v>
      </c>
      <c r="Q105">
        <v>351</v>
      </c>
    </row>
    <row r="106" spans="1:17" x14ac:dyDescent="0.25">
      <c r="A106" t="s">
        <v>2894</v>
      </c>
      <c r="B106">
        <v>1</v>
      </c>
      <c r="D106">
        <v>1</v>
      </c>
      <c r="E106">
        <v>4</v>
      </c>
      <c r="F106">
        <v>4</v>
      </c>
      <c r="K106">
        <v>22</v>
      </c>
      <c r="N106">
        <v>22</v>
      </c>
      <c r="O106">
        <v>19</v>
      </c>
      <c r="P106">
        <v>17</v>
      </c>
      <c r="Q106">
        <v>90</v>
      </c>
    </row>
    <row r="107" spans="1:17" x14ac:dyDescent="0.25">
      <c r="A107" t="s">
        <v>2895</v>
      </c>
      <c r="B107">
        <v>20</v>
      </c>
      <c r="C107">
        <v>6</v>
      </c>
      <c r="D107">
        <v>24</v>
      </c>
      <c r="E107">
        <v>4</v>
      </c>
      <c r="F107">
        <v>82</v>
      </c>
      <c r="H107">
        <v>1</v>
      </c>
      <c r="K107">
        <v>49</v>
      </c>
      <c r="O107">
        <v>1</v>
      </c>
      <c r="P107">
        <v>5</v>
      </c>
      <c r="Q107">
        <v>192</v>
      </c>
    </row>
    <row r="108" spans="1:17" x14ac:dyDescent="0.25">
      <c r="A108" t="s">
        <v>127</v>
      </c>
      <c r="B108">
        <v>2</v>
      </c>
      <c r="C108">
        <v>50</v>
      </c>
      <c r="D108">
        <v>7</v>
      </c>
      <c r="F108">
        <v>350</v>
      </c>
      <c r="K108">
        <v>20</v>
      </c>
      <c r="P108">
        <v>1</v>
      </c>
      <c r="Q108">
        <v>430</v>
      </c>
    </row>
    <row r="109" spans="1:17" x14ac:dyDescent="0.25">
      <c r="A109" t="s">
        <v>111</v>
      </c>
      <c r="B109">
        <v>3</v>
      </c>
      <c r="C109">
        <v>2</v>
      </c>
      <c r="D109">
        <v>14</v>
      </c>
      <c r="F109">
        <v>426</v>
      </c>
      <c r="K109">
        <v>60</v>
      </c>
      <c r="O109">
        <v>1</v>
      </c>
      <c r="P109">
        <v>2</v>
      </c>
      <c r="Q109">
        <v>508</v>
      </c>
    </row>
    <row r="110" spans="1:17" x14ac:dyDescent="0.25">
      <c r="A110" t="s">
        <v>131</v>
      </c>
      <c r="B110">
        <v>32</v>
      </c>
      <c r="D110">
        <v>39</v>
      </c>
      <c r="E110">
        <v>13</v>
      </c>
      <c r="F110">
        <v>200</v>
      </c>
      <c r="K110">
        <v>65</v>
      </c>
      <c r="O110">
        <v>10</v>
      </c>
      <c r="P110">
        <v>9</v>
      </c>
      <c r="Q110">
        <v>368</v>
      </c>
    </row>
    <row r="111" spans="1:17" x14ac:dyDescent="0.25">
      <c r="A111" t="s">
        <v>121</v>
      </c>
      <c r="C111">
        <v>30</v>
      </c>
      <c r="D111">
        <v>2</v>
      </c>
      <c r="F111">
        <v>80</v>
      </c>
      <c r="K111">
        <v>6</v>
      </c>
      <c r="O111">
        <v>1</v>
      </c>
      <c r="Q111">
        <v>119</v>
      </c>
    </row>
    <row r="112" spans="1:17" x14ac:dyDescent="0.25">
      <c r="A112" t="s">
        <v>102</v>
      </c>
      <c r="B112">
        <v>1</v>
      </c>
      <c r="C112">
        <v>1</v>
      </c>
      <c r="D112">
        <v>18</v>
      </c>
      <c r="E112">
        <v>16</v>
      </c>
      <c r="F112">
        <v>160</v>
      </c>
      <c r="J112">
        <v>10</v>
      </c>
      <c r="K112">
        <v>37</v>
      </c>
      <c r="L112">
        <v>20</v>
      </c>
      <c r="N112">
        <v>10</v>
      </c>
      <c r="O112">
        <v>2</v>
      </c>
      <c r="P112">
        <v>3</v>
      </c>
      <c r="Q112">
        <v>278</v>
      </c>
    </row>
    <row r="113" spans="1:17" x14ac:dyDescent="0.25">
      <c r="A113" t="s">
        <v>919</v>
      </c>
      <c r="B113">
        <v>2</v>
      </c>
      <c r="D113">
        <v>26</v>
      </c>
      <c r="F113">
        <v>12</v>
      </c>
      <c r="K113">
        <v>20</v>
      </c>
      <c r="Q113">
        <v>60</v>
      </c>
    </row>
    <row r="114" spans="1:17" x14ac:dyDescent="0.25">
      <c r="A114" t="s">
        <v>2885</v>
      </c>
      <c r="B114">
        <v>21</v>
      </c>
      <c r="C114">
        <v>6</v>
      </c>
      <c r="D114">
        <v>11</v>
      </c>
      <c r="E114">
        <v>12</v>
      </c>
      <c r="F114">
        <v>22</v>
      </c>
      <c r="H114">
        <v>5</v>
      </c>
      <c r="J114">
        <v>1</v>
      </c>
      <c r="K114">
        <v>27</v>
      </c>
      <c r="N114">
        <v>9</v>
      </c>
      <c r="Q114">
        <v>114</v>
      </c>
    </row>
    <row r="115" spans="1:17" x14ac:dyDescent="0.25">
      <c r="A115" t="s">
        <v>2043</v>
      </c>
      <c r="B115">
        <v>12</v>
      </c>
      <c r="C115">
        <v>2</v>
      </c>
      <c r="D115">
        <v>2</v>
      </c>
      <c r="F115">
        <v>48</v>
      </c>
      <c r="K115">
        <v>12</v>
      </c>
      <c r="O115">
        <v>2</v>
      </c>
      <c r="P115">
        <v>2</v>
      </c>
      <c r="Q115">
        <v>80</v>
      </c>
    </row>
    <row r="116" spans="1:17" x14ac:dyDescent="0.25">
      <c r="A116" t="s">
        <v>141</v>
      </c>
      <c r="F116">
        <v>280</v>
      </c>
      <c r="K116">
        <v>12</v>
      </c>
      <c r="Q116">
        <v>292</v>
      </c>
    </row>
    <row r="117" spans="1:17" x14ac:dyDescent="0.25">
      <c r="A117" t="s">
        <v>140</v>
      </c>
      <c r="B117">
        <v>10</v>
      </c>
      <c r="C117">
        <v>1</v>
      </c>
      <c r="D117">
        <v>5</v>
      </c>
      <c r="E117">
        <v>2</v>
      </c>
      <c r="F117">
        <v>30</v>
      </c>
      <c r="G117">
        <v>10</v>
      </c>
      <c r="K117">
        <v>30</v>
      </c>
      <c r="Q117">
        <v>88</v>
      </c>
    </row>
    <row r="118" spans="1:17" x14ac:dyDescent="0.25">
      <c r="A118" t="s">
        <v>139</v>
      </c>
      <c r="F118">
        <v>170</v>
      </c>
      <c r="K118">
        <v>4</v>
      </c>
      <c r="Q118">
        <v>174</v>
      </c>
    </row>
    <row r="119" spans="1:17" x14ac:dyDescent="0.25">
      <c r="A119" t="s">
        <v>161</v>
      </c>
      <c r="B119">
        <v>10</v>
      </c>
      <c r="C119">
        <v>2</v>
      </c>
      <c r="E119">
        <v>6</v>
      </c>
      <c r="F119">
        <v>180</v>
      </c>
      <c r="H119">
        <v>12</v>
      </c>
      <c r="K119">
        <v>5</v>
      </c>
      <c r="N119">
        <v>1</v>
      </c>
      <c r="O119">
        <v>11</v>
      </c>
      <c r="P119">
        <v>1</v>
      </c>
      <c r="Q119">
        <v>228</v>
      </c>
    </row>
    <row r="120" spans="1:17" x14ac:dyDescent="0.25">
      <c r="A120" t="s">
        <v>1910</v>
      </c>
      <c r="B120">
        <v>3</v>
      </c>
      <c r="D120">
        <v>3</v>
      </c>
      <c r="F120">
        <v>10</v>
      </c>
      <c r="H120">
        <v>2</v>
      </c>
      <c r="K120">
        <v>10</v>
      </c>
      <c r="O120">
        <v>2</v>
      </c>
      <c r="Q120">
        <v>30</v>
      </c>
    </row>
    <row r="121" spans="1:17" x14ac:dyDescent="0.25">
      <c r="A121" t="s">
        <v>150</v>
      </c>
      <c r="C121">
        <v>13</v>
      </c>
      <c r="D121">
        <v>2</v>
      </c>
      <c r="E121">
        <v>15</v>
      </c>
      <c r="F121">
        <v>50</v>
      </c>
      <c r="K121">
        <v>20</v>
      </c>
      <c r="L121">
        <v>11</v>
      </c>
      <c r="N121">
        <v>1</v>
      </c>
      <c r="Q121">
        <v>112</v>
      </c>
    </row>
    <row r="122" spans="1:17" x14ac:dyDescent="0.25">
      <c r="A122" t="s">
        <v>2691</v>
      </c>
      <c r="B122">
        <v>10</v>
      </c>
      <c r="D122">
        <v>1</v>
      </c>
      <c r="E122">
        <v>1</v>
      </c>
      <c r="F122">
        <v>20</v>
      </c>
      <c r="K122">
        <v>24</v>
      </c>
      <c r="N122">
        <v>17</v>
      </c>
      <c r="O122">
        <v>8</v>
      </c>
      <c r="Q122">
        <v>81</v>
      </c>
    </row>
    <row r="123" spans="1:17" x14ac:dyDescent="0.25">
      <c r="A123" t="s">
        <v>147</v>
      </c>
      <c r="B123">
        <v>8</v>
      </c>
      <c r="C123">
        <v>3</v>
      </c>
      <c r="D123">
        <v>13</v>
      </c>
      <c r="F123">
        <v>36</v>
      </c>
      <c r="J123">
        <v>5</v>
      </c>
      <c r="K123">
        <v>5</v>
      </c>
      <c r="O123">
        <v>2</v>
      </c>
      <c r="P123">
        <v>9</v>
      </c>
      <c r="Q123">
        <v>81</v>
      </c>
    </row>
    <row r="124" spans="1:17" x14ac:dyDescent="0.25">
      <c r="A124" t="s">
        <v>148</v>
      </c>
      <c r="E124">
        <v>14</v>
      </c>
      <c r="F124">
        <v>120</v>
      </c>
      <c r="K124">
        <v>1</v>
      </c>
      <c r="N124">
        <v>12</v>
      </c>
      <c r="Q124">
        <v>147</v>
      </c>
    </row>
    <row r="125" spans="1:17" x14ac:dyDescent="0.25">
      <c r="A125" t="s">
        <v>155</v>
      </c>
      <c r="D125">
        <v>2</v>
      </c>
      <c r="F125">
        <v>80</v>
      </c>
      <c r="G125">
        <v>6</v>
      </c>
      <c r="H125">
        <v>7</v>
      </c>
      <c r="J125">
        <v>6</v>
      </c>
      <c r="K125">
        <v>12</v>
      </c>
      <c r="O125">
        <v>1</v>
      </c>
      <c r="Q125">
        <v>114</v>
      </c>
    </row>
    <row r="126" spans="1:17" x14ac:dyDescent="0.25">
      <c r="A126" t="s">
        <v>160</v>
      </c>
      <c r="B126">
        <v>6</v>
      </c>
      <c r="C126">
        <v>1</v>
      </c>
      <c r="D126">
        <v>10</v>
      </c>
      <c r="E126">
        <v>20</v>
      </c>
      <c r="F126">
        <v>114</v>
      </c>
      <c r="K126">
        <v>27</v>
      </c>
      <c r="N126">
        <v>5</v>
      </c>
      <c r="P126">
        <v>1</v>
      </c>
      <c r="Q126">
        <v>184</v>
      </c>
    </row>
    <row r="127" spans="1:17" x14ac:dyDescent="0.25">
      <c r="A127" t="s">
        <v>149</v>
      </c>
      <c r="C127">
        <v>6</v>
      </c>
      <c r="D127">
        <v>17</v>
      </c>
      <c r="F127">
        <v>294</v>
      </c>
      <c r="J127">
        <v>25</v>
      </c>
      <c r="K127">
        <v>42</v>
      </c>
      <c r="O127">
        <v>3</v>
      </c>
      <c r="P127">
        <v>2</v>
      </c>
      <c r="Q127">
        <v>389</v>
      </c>
    </row>
    <row r="128" spans="1:17" x14ac:dyDescent="0.25">
      <c r="A128" t="s">
        <v>158</v>
      </c>
      <c r="B128">
        <v>12</v>
      </c>
      <c r="C128">
        <v>9</v>
      </c>
      <c r="D128">
        <v>9</v>
      </c>
      <c r="E128">
        <v>20</v>
      </c>
      <c r="F128">
        <v>94</v>
      </c>
      <c r="G128">
        <v>2</v>
      </c>
      <c r="H128">
        <v>19</v>
      </c>
      <c r="J128">
        <v>45</v>
      </c>
      <c r="K128">
        <v>63</v>
      </c>
      <c r="L128">
        <v>11</v>
      </c>
      <c r="N128">
        <v>23</v>
      </c>
      <c r="O128">
        <v>14</v>
      </c>
      <c r="P128">
        <v>28</v>
      </c>
      <c r="Q128">
        <v>349</v>
      </c>
    </row>
    <row r="129" spans="1:17" x14ac:dyDescent="0.25">
      <c r="A129" t="s">
        <v>138</v>
      </c>
      <c r="F129">
        <v>100</v>
      </c>
      <c r="K129">
        <v>3</v>
      </c>
      <c r="Q129">
        <v>103</v>
      </c>
    </row>
    <row r="130" spans="1:17" x14ac:dyDescent="0.25">
      <c r="A130" t="s">
        <v>154</v>
      </c>
      <c r="B130">
        <v>38</v>
      </c>
      <c r="C130">
        <v>39</v>
      </c>
      <c r="D130">
        <v>40</v>
      </c>
      <c r="E130">
        <v>33</v>
      </c>
      <c r="F130">
        <v>130</v>
      </c>
      <c r="G130">
        <v>26</v>
      </c>
      <c r="H130">
        <v>10</v>
      </c>
      <c r="J130">
        <v>47</v>
      </c>
      <c r="K130">
        <v>34</v>
      </c>
      <c r="L130">
        <v>3</v>
      </c>
      <c r="N130">
        <v>24</v>
      </c>
      <c r="O130">
        <v>8</v>
      </c>
      <c r="P130">
        <v>2</v>
      </c>
      <c r="Q130">
        <v>434</v>
      </c>
    </row>
    <row r="131" spans="1:17" x14ac:dyDescent="0.25">
      <c r="A131" t="s">
        <v>946</v>
      </c>
      <c r="B131">
        <v>1</v>
      </c>
      <c r="C131">
        <v>1</v>
      </c>
      <c r="D131">
        <v>5</v>
      </c>
      <c r="F131">
        <v>66</v>
      </c>
      <c r="K131">
        <v>5</v>
      </c>
      <c r="N131">
        <v>2</v>
      </c>
      <c r="Q131">
        <v>80</v>
      </c>
    </row>
    <row r="132" spans="1:17" x14ac:dyDescent="0.25">
      <c r="A132" t="s">
        <v>145</v>
      </c>
      <c r="B132">
        <v>6</v>
      </c>
      <c r="C132">
        <v>7</v>
      </c>
      <c r="D132">
        <v>18</v>
      </c>
      <c r="E132">
        <v>9</v>
      </c>
      <c r="F132">
        <v>114</v>
      </c>
      <c r="H132">
        <v>13</v>
      </c>
      <c r="J132">
        <v>19</v>
      </c>
      <c r="K132">
        <v>25</v>
      </c>
      <c r="L132">
        <v>41</v>
      </c>
      <c r="N132">
        <v>9</v>
      </c>
      <c r="O132">
        <v>3</v>
      </c>
      <c r="P132">
        <v>1</v>
      </c>
      <c r="Q132">
        <v>265</v>
      </c>
    </row>
    <row r="133" spans="1:17" x14ac:dyDescent="0.25">
      <c r="A133" t="s">
        <v>186</v>
      </c>
      <c r="B133">
        <v>10</v>
      </c>
      <c r="C133">
        <v>10</v>
      </c>
      <c r="D133">
        <v>10</v>
      </c>
      <c r="F133">
        <v>224</v>
      </c>
      <c r="G133">
        <v>50</v>
      </c>
      <c r="K133">
        <v>32</v>
      </c>
      <c r="N133">
        <v>10</v>
      </c>
      <c r="O133">
        <v>60</v>
      </c>
      <c r="P133">
        <v>80</v>
      </c>
      <c r="Q133">
        <v>486</v>
      </c>
    </row>
    <row r="134" spans="1:17" x14ac:dyDescent="0.25">
      <c r="A134" t="s">
        <v>232</v>
      </c>
      <c r="C134">
        <v>13</v>
      </c>
      <c r="D134">
        <v>2</v>
      </c>
      <c r="F134">
        <v>4</v>
      </c>
      <c r="H134">
        <v>4</v>
      </c>
      <c r="J134">
        <v>36</v>
      </c>
      <c r="K134">
        <v>12</v>
      </c>
      <c r="L134">
        <v>5</v>
      </c>
      <c r="N134">
        <v>4</v>
      </c>
      <c r="Q134">
        <v>80</v>
      </c>
    </row>
    <row r="135" spans="1:17" x14ac:dyDescent="0.25">
      <c r="A135" t="s">
        <v>264</v>
      </c>
      <c r="B135">
        <v>2</v>
      </c>
      <c r="D135">
        <v>1</v>
      </c>
      <c r="F135">
        <v>70</v>
      </c>
      <c r="H135">
        <v>10</v>
      </c>
      <c r="J135">
        <v>5</v>
      </c>
      <c r="K135">
        <v>17</v>
      </c>
      <c r="L135">
        <v>60</v>
      </c>
      <c r="N135">
        <v>3</v>
      </c>
      <c r="Q135">
        <v>168</v>
      </c>
    </row>
    <row r="136" spans="1:17" x14ac:dyDescent="0.25">
      <c r="A136" t="s">
        <v>226</v>
      </c>
      <c r="C136">
        <v>2</v>
      </c>
      <c r="D136">
        <v>2</v>
      </c>
      <c r="F136">
        <v>120</v>
      </c>
      <c r="H136">
        <v>5</v>
      </c>
      <c r="K136">
        <v>12</v>
      </c>
      <c r="N136">
        <v>10</v>
      </c>
      <c r="O136">
        <v>2</v>
      </c>
      <c r="P136">
        <v>7</v>
      </c>
      <c r="Q136">
        <v>160</v>
      </c>
    </row>
    <row r="137" spans="1:17" x14ac:dyDescent="0.25">
      <c r="A137" t="s">
        <v>183</v>
      </c>
      <c r="C137">
        <v>9</v>
      </c>
      <c r="E137">
        <v>30</v>
      </c>
      <c r="F137">
        <v>88</v>
      </c>
      <c r="H137">
        <v>35</v>
      </c>
      <c r="J137">
        <v>20</v>
      </c>
      <c r="K137">
        <v>105</v>
      </c>
      <c r="N137">
        <v>9</v>
      </c>
      <c r="O137">
        <v>4</v>
      </c>
      <c r="P137">
        <v>2</v>
      </c>
      <c r="Q137">
        <v>302</v>
      </c>
    </row>
    <row r="138" spans="1:17" x14ac:dyDescent="0.25">
      <c r="A138" t="s">
        <v>168</v>
      </c>
      <c r="C138">
        <v>1</v>
      </c>
      <c r="D138">
        <v>2</v>
      </c>
      <c r="F138">
        <v>32</v>
      </c>
      <c r="H138">
        <v>9</v>
      </c>
      <c r="K138">
        <v>20</v>
      </c>
      <c r="L138">
        <v>20</v>
      </c>
      <c r="M138">
        <v>2</v>
      </c>
      <c r="O138">
        <v>7</v>
      </c>
      <c r="Q138">
        <v>93</v>
      </c>
    </row>
    <row r="139" spans="1:17" x14ac:dyDescent="0.25">
      <c r="A139" t="s">
        <v>270</v>
      </c>
      <c r="B139">
        <v>18</v>
      </c>
      <c r="C139">
        <v>20</v>
      </c>
      <c r="D139">
        <v>9</v>
      </c>
      <c r="E139">
        <v>19</v>
      </c>
      <c r="F139">
        <v>44</v>
      </c>
      <c r="G139">
        <v>83</v>
      </c>
      <c r="H139">
        <v>41</v>
      </c>
      <c r="J139">
        <v>24</v>
      </c>
      <c r="K139">
        <v>45</v>
      </c>
      <c r="L139">
        <v>82</v>
      </c>
      <c r="M139">
        <v>9</v>
      </c>
      <c r="N139">
        <v>6</v>
      </c>
      <c r="O139">
        <v>8</v>
      </c>
      <c r="P139">
        <v>1</v>
      </c>
      <c r="Q139">
        <v>409</v>
      </c>
    </row>
    <row r="140" spans="1:17" x14ac:dyDescent="0.25">
      <c r="A140" t="s">
        <v>322</v>
      </c>
      <c r="F140">
        <v>2</v>
      </c>
      <c r="Q140">
        <v>2</v>
      </c>
    </row>
    <row r="141" spans="1:17" x14ac:dyDescent="0.25">
      <c r="A141" t="s">
        <v>3501</v>
      </c>
      <c r="B141">
        <v>10</v>
      </c>
      <c r="C141">
        <v>7</v>
      </c>
      <c r="D141">
        <v>5</v>
      </c>
      <c r="F141">
        <v>24</v>
      </c>
      <c r="H141">
        <v>1</v>
      </c>
      <c r="K141">
        <v>63</v>
      </c>
      <c r="P141">
        <v>2</v>
      </c>
      <c r="Q141">
        <v>112</v>
      </c>
    </row>
    <row r="142" spans="1:17" x14ac:dyDescent="0.25">
      <c r="A142" t="s">
        <v>296</v>
      </c>
      <c r="F142">
        <v>104</v>
      </c>
      <c r="J142">
        <v>10</v>
      </c>
      <c r="K142">
        <v>20</v>
      </c>
      <c r="N142">
        <v>35</v>
      </c>
      <c r="Q142">
        <v>169</v>
      </c>
    </row>
    <row r="143" spans="1:17" x14ac:dyDescent="0.25">
      <c r="A143" t="s">
        <v>311</v>
      </c>
      <c r="B143">
        <v>10</v>
      </c>
      <c r="F143">
        <v>4</v>
      </c>
      <c r="G143">
        <v>7</v>
      </c>
      <c r="H143">
        <v>30</v>
      </c>
      <c r="K143">
        <v>8</v>
      </c>
      <c r="L143">
        <v>110</v>
      </c>
      <c r="O143">
        <v>40</v>
      </c>
      <c r="Q143">
        <v>209</v>
      </c>
    </row>
    <row r="144" spans="1:17" x14ac:dyDescent="0.25">
      <c r="A144" t="s">
        <v>289</v>
      </c>
      <c r="D144">
        <v>1</v>
      </c>
      <c r="F144">
        <v>18</v>
      </c>
      <c r="K144">
        <v>14</v>
      </c>
      <c r="O144">
        <v>4</v>
      </c>
      <c r="P144">
        <v>2</v>
      </c>
      <c r="Q144">
        <v>39</v>
      </c>
    </row>
    <row r="145" spans="1:17" x14ac:dyDescent="0.25">
      <c r="A145" t="s">
        <v>202</v>
      </c>
      <c r="B145">
        <v>0</v>
      </c>
      <c r="C145">
        <v>14</v>
      </c>
      <c r="D145">
        <v>5</v>
      </c>
      <c r="F145">
        <v>84</v>
      </c>
      <c r="J145">
        <v>30</v>
      </c>
      <c r="K145">
        <v>125</v>
      </c>
      <c r="N145">
        <v>1</v>
      </c>
      <c r="O145">
        <v>15</v>
      </c>
      <c r="P145">
        <v>3</v>
      </c>
      <c r="Q145">
        <v>277</v>
      </c>
    </row>
    <row r="146" spans="1:17" x14ac:dyDescent="0.25">
      <c r="A146" t="s">
        <v>315</v>
      </c>
      <c r="C146">
        <v>3</v>
      </c>
      <c r="D146">
        <v>4</v>
      </c>
      <c r="E146">
        <v>15</v>
      </c>
      <c r="F146">
        <v>10</v>
      </c>
      <c r="G146">
        <v>5</v>
      </c>
      <c r="H146">
        <v>118</v>
      </c>
      <c r="K146">
        <v>10</v>
      </c>
      <c r="L146">
        <v>8</v>
      </c>
      <c r="O146">
        <v>25</v>
      </c>
      <c r="Q146">
        <v>198</v>
      </c>
    </row>
    <row r="147" spans="1:17" x14ac:dyDescent="0.25">
      <c r="A147" t="s">
        <v>572</v>
      </c>
      <c r="B147">
        <v>3</v>
      </c>
      <c r="C147">
        <v>1</v>
      </c>
      <c r="F147">
        <v>4</v>
      </c>
      <c r="H147">
        <v>5</v>
      </c>
      <c r="J147">
        <v>11</v>
      </c>
      <c r="K147">
        <v>9</v>
      </c>
      <c r="M147">
        <v>4</v>
      </c>
      <c r="N147">
        <v>6</v>
      </c>
      <c r="Q147">
        <v>43</v>
      </c>
    </row>
    <row r="148" spans="1:17" x14ac:dyDescent="0.25">
      <c r="A148" t="s">
        <v>323</v>
      </c>
      <c r="B148">
        <v>4</v>
      </c>
      <c r="C148">
        <v>5</v>
      </c>
      <c r="D148">
        <v>4</v>
      </c>
      <c r="F148">
        <v>20</v>
      </c>
      <c r="G148">
        <v>1</v>
      </c>
      <c r="K148">
        <v>19</v>
      </c>
      <c r="N148">
        <v>1</v>
      </c>
      <c r="O148">
        <v>3</v>
      </c>
      <c r="P148">
        <v>1</v>
      </c>
      <c r="Q148">
        <v>58</v>
      </c>
    </row>
    <row r="149" spans="1:17" x14ac:dyDescent="0.25">
      <c r="A149" t="s">
        <v>165</v>
      </c>
      <c r="B149">
        <v>4</v>
      </c>
      <c r="C149">
        <v>10</v>
      </c>
      <c r="F149">
        <v>30</v>
      </c>
      <c r="J149">
        <v>29</v>
      </c>
      <c r="K149">
        <v>40</v>
      </c>
      <c r="L149">
        <v>10</v>
      </c>
      <c r="N149">
        <v>1</v>
      </c>
      <c r="O149">
        <v>6</v>
      </c>
      <c r="P149">
        <v>4</v>
      </c>
      <c r="Q149">
        <v>134</v>
      </c>
    </row>
    <row r="150" spans="1:17" x14ac:dyDescent="0.25">
      <c r="A150" t="s">
        <v>310</v>
      </c>
      <c r="B150">
        <v>11</v>
      </c>
      <c r="D150">
        <v>24</v>
      </c>
      <c r="F150">
        <v>64</v>
      </c>
      <c r="J150">
        <v>5</v>
      </c>
      <c r="K150">
        <v>14</v>
      </c>
      <c r="L150">
        <v>80</v>
      </c>
      <c r="N150">
        <v>2</v>
      </c>
      <c r="O150">
        <v>11</v>
      </c>
      <c r="P150">
        <v>2</v>
      </c>
      <c r="Q150">
        <v>213</v>
      </c>
    </row>
    <row r="151" spans="1:17" x14ac:dyDescent="0.25">
      <c r="A151" t="s">
        <v>285</v>
      </c>
      <c r="B151">
        <v>4</v>
      </c>
      <c r="C151">
        <v>5</v>
      </c>
      <c r="D151">
        <v>5</v>
      </c>
      <c r="F151">
        <v>28</v>
      </c>
      <c r="G151">
        <v>11</v>
      </c>
      <c r="H151">
        <v>12</v>
      </c>
      <c r="J151">
        <v>7</v>
      </c>
      <c r="K151">
        <v>43</v>
      </c>
      <c r="M151">
        <v>1</v>
      </c>
      <c r="N151">
        <v>17</v>
      </c>
      <c r="O151">
        <v>7</v>
      </c>
      <c r="P151">
        <v>2</v>
      </c>
      <c r="Q151">
        <v>142</v>
      </c>
    </row>
    <row r="152" spans="1:17" x14ac:dyDescent="0.25">
      <c r="A152" t="s">
        <v>220</v>
      </c>
      <c r="C152">
        <v>1</v>
      </c>
      <c r="D152">
        <v>1</v>
      </c>
      <c r="E152">
        <v>20</v>
      </c>
      <c r="F152">
        <v>8</v>
      </c>
      <c r="H152">
        <v>5</v>
      </c>
      <c r="K152">
        <v>18</v>
      </c>
      <c r="O152">
        <v>5</v>
      </c>
      <c r="Q152">
        <v>58</v>
      </c>
    </row>
    <row r="153" spans="1:17" x14ac:dyDescent="0.25">
      <c r="A153" t="s">
        <v>567</v>
      </c>
      <c r="B153">
        <v>3</v>
      </c>
      <c r="C153">
        <v>3</v>
      </c>
      <c r="D153">
        <v>3</v>
      </c>
      <c r="F153">
        <v>66</v>
      </c>
      <c r="H153">
        <v>4</v>
      </c>
      <c r="J153">
        <v>5</v>
      </c>
      <c r="K153">
        <v>0</v>
      </c>
      <c r="L153">
        <v>5</v>
      </c>
      <c r="O153">
        <v>4</v>
      </c>
      <c r="Q153">
        <v>93</v>
      </c>
    </row>
    <row r="154" spans="1:17" x14ac:dyDescent="0.25">
      <c r="A154" t="s">
        <v>565</v>
      </c>
      <c r="D154">
        <v>5</v>
      </c>
      <c r="H154">
        <v>1</v>
      </c>
      <c r="K154">
        <v>6</v>
      </c>
      <c r="O154">
        <v>0</v>
      </c>
      <c r="Q154">
        <v>12</v>
      </c>
    </row>
    <row r="155" spans="1:17" x14ac:dyDescent="0.25">
      <c r="A155" t="s">
        <v>343</v>
      </c>
      <c r="B155">
        <v>2</v>
      </c>
      <c r="C155">
        <v>1</v>
      </c>
      <c r="D155">
        <v>3</v>
      </c>
      <c r="F155">
        <v>48</v>
      </c>
      <c r="G155">
        <v>11</v>
      </c>
      <c r="H155">
        <v>3</v>
      </c>
      <c r="J155">
        <v>8</v>
      </c>
      <c r="K155">
        <v>33</v>
      </c>
      <c r="O155">
        <v>10</v>
      </c>
      <c r="P155">
        <v>3</v>
      </c>
      <c r="Q155">
        <v>122</v>
      </c>
    </row>
    <row r="156" spans="1:17" x14ac:dyDescent="0.25">
      <c r="A156" t="s">
        <v>341</v>
      </c>
      <c r="C156">
        <v>2</v>
      </c>
      <c r="D156">
        <v>1</v>
      </c>
      <c r="F156">
        <v>34</v>
      </c>
      <c r="G156">
        <v>20</v>
      </c>
      <c r="J156">
        <v>4</v>
      </c>
      <c r="K156">
        <v>12</v>
      </c>
      <c r="Q156">
        <v>73</v>
      </c>
    </row>
    <row r="157" spans="1:17" x14ac:dyDescent="0.25">
      <c r="A157" t="s">
        <v>189</v>
      </c>
      <c r="B157">
        <v>2</v>
      </c>
      <c r="F157">
        <v>46</v>
      </c>
      <c r="K157">
        <v>15</v>
      </c>
      <c r="N157">
        <v>1</v>
      </c>
      <c r="O157">
        <v>1</v>
      </c>
      <c r="Q157">
        <v>65</v>
      </c>
    </row>
    <row r="158" spans="1:17" x14ac:dyDescent="0.25">
      <c r="A158" t="s">
        <v>187</v>
      </c>
      <c r="F158">
        <v>112</v>
      </c>
      <c r="K158">
        <v>0</v>
      </c>
      <c r="N158">
        <v>16</v>
      </c>
      <c r="Q158">
        <v>128</v>
      </c>
    </row>
    <row r="159" spans="1:17" x14ac:dyDescent="0.25">
      <c r="A159" t="s">
        <v>335</v>
      </c>
      <c r="F159">
        <v>10</v>
      </c>
      <c r="K159">
        <v>1</v>
      </c>
      <c r="Q159">
        <v>11</v>
      </c>
    </row>
    <row r="160" spans="1:17" x14ac:dyDescent="0.25">
      <c r="A160" t="s">
        <v>182</v>
      </c>
      <c r="B160">
        <v>1</v>
      </c>
      <c r="C160">
        <v>5</v>
      </c>
      <c r="F160">
        <v>38</v>
      </c>
      <c r="H160">
        <v>45</v>
      </c>
      <c r="K160">
        <v>38</v>
      </c>
      <c r="N160">
        <v>9</v>
      </c>
      <c r="O160">
        <v>0</v>
      </c>
      <c r="P160">
        <v>0</v>
      </c>
      <c r="Q160">
        <v>136</v>
      </c>
    </row>
    <row r="161" spans="1:17" x14ac:dyDescent="0.25">
      <c r="A161" t="s">
        <v>242</v>
      </c>
      <c r="C161">
        <v>1</v>
      </c>
      <c r="F161">
        <v>12</v>
      </c>
      <c r="H161">
        <v>7</v>
      </c>
      <c r="J161">
        <v>2</v>
      </c>
      <c r="K161">
        <v>17</v>
      </c>
      <c r="L161">
        <v>5</v>
      </c>
      <c r="M161">
        <v>1</v>
      </c>
      <c r="N161">
        <v>3</v>
      </c>
      <c r="O161">
        <v>1</v>
      </c>
      <c r="P161">
        <v>1</v>
      </c>
      <c r="Q161">
        <v>50</v>
      </c>
    </row>
    <row r="162" spans="1:17" x14ac:dyDescent="0.25">
      <c r="A162" t="s">
        <v>245</v>
      </c>
      <c r="B162">
        <v>2</v>
      </c>
      <c r="D162">
        <v>1</v>
      </c>
      <c r="F162">
        <v>26</v>
      </c>
      <c r="K162">
        <v>14</v>
      </c>
      <c r="L162">
        <v>5</v>
      </c>
      <c r="O162">
        <v>10</v>
      </c>
      <c r="Q162">
        <v>58</v>
      </c>
    </row>
    <row r="163" spans="1:17" x14ac:dyDescent="0.25">
      <c r="A163" t="s">
        <v>340</v>
      </c>
      <c r="C163">
        <v>4</v>
      </c>
      <c r="D163">
        <v>7</v>
      </c>
      <c r="F163">
        <v>52</v>
      </c>
      <c r="G163">
        <v>1</v>
      </c>
      <c r="H163">
        <v>1</v>
      </c>
      <c r="K163">
        <v>13</v>
      </c>
      <c r="L163">
        <v>4</v>
      </c>
      <c r="O163">
        <v>3</v>
      </c>
      <c r="Q163">
        <v>85</v>
      </c>
    </row>
    <row r="164" spans="1:17" x14ac:dyDescent="0.25">
      <c r="A164" t="s">
        <v>261</v>
      </c>
      <c r="F164">
        <v>8</v>
      </c>
      <c r="K164">
        <v>8</v>
      </c>
      <c r="Q164">
        <v>16</v>
      </c>
    </row>
    <row r="165" spans="1:17" x14ac:dyDescent="0.25">
      <c r="A165" t="s">
        <v>292</v>
      </c>
      <c r="D165">
        <v>6</v>
      </c>
      <c r="E165">
        <v>5</v>
      </c>
      <c r="F165">
        <v>50</v>
      </c>
      <c r="J165">
        <v>2</v>
      </c>
      <c r="K165">
        <v>17</v>
      </c>
      <c r="N165">
        <v>0</v>
      </c>
      <c r="Q165">
        <v>80</v>
      </c>
    </row>
    <row r="166" spans="1:17" x14ac:dyDescent="0.25">
      <c r="A166" t="s">
        <v>284</v>
      </c>
      <c r="C166">
        <v>4</v>
      </c>
      <c r="D166">
        <v>3</v>
      </c>
      <c r="E166">
        <v>1</v>
      </c>
      <c r="F166">
        <v>6</v>
      </c>
      <c r="G166">
        <v>8</v>
      </c>
      <c r="J166">
        <v>7</v>
      </c>
      <c r="K166">
        <v>6</v>
      </c>
      <c r="N166">
        <v>3</v>
      </c>
      <c r="O166">
        <v>4</v>
      </c>
      <c r="P166">
        <v>4</v>
      </c>
      <c r="Q166">
        <v>46</v>
      </c>
    </row>
    <row r="167" spans="1:17" x14ac:dyDescent="0.25">
      <c r="A167" t="s">
        <v>317</v>
      </c>
      <c r="D167">
        <v>10</v>
      </c>
      <c r="F167">
        <v>24</v>
      </c>
      <c r="H167">
        <v>12</v>
      </c>
      <c r="K167">
        <v>24</v>
      </c>
      <c r="N167">
        <v>10</v>
      </c>
      <c r="P167">
        <v>3</v>
      </c>
      <c r="Q167">
        <v>83</v>
      </c>
    </row>
    <row r="168" spans="1:17" x14ac:dyDescent="0.25">
      <c r="A168" t="s">
        <v>2077</v>
      </c>
      <c r="F168">
        <v>54</v>
      </c>
      <c r="H168">
        <v>2</v>
      </c>
      <c r="J168">
        <v>7</v>
      </c>
      <c r="K168">
        <v>4</v>
      </c>
      <c r="Q168">
        <v>67</v>
      </c>
    </row>
    <row r="169" spans="1:17" x14ac:dyDescent="0.25">
      <c r="A169" t="s">
        <v>2896</v>
      </c>
      <c r="B169">
        <v>1</v>
      </c>
      <c r="C169">
        <v>3</v>
      </c>
      <c r="D169">
        <v>7</v>
      </c>
      <c r="E169">
        <v>1</v>
      </c>
      <c r="F169">
        <v>40</v>
      </c>
      <c r="G169">
        <v>1</v>
      </c>
      <c r="H169">
        <v>2</v>
      </c>
      <c r="K169">
        <v>16</v>
      </c>
      <c r="O169">
        <v>1</v>
      </c>
      <c r="Q169">
        <v>72</v>
      </c>
    </row>
    <row r="170" spans="1:17" x14ac:dyDescent="0.25">
      <c r="A170" t="s">
        <v>209</v>
      </c>
      <c r="B170">
        <v>16</v>
      </c>
      <c r="C170">
        <v>17</v>
      </c>
      <c r="F170">
        <v>22</v>
      </c>
      <c r="H170">
        <v>41</v>
      </c>
      <c r="K170">
        <v>12</v>
      </c>
      <c r="N170">
        <v>2</v>
      </c>
      <c r="Q170">
        <v>110</v>
      </c>
    </row>
    <row r="171" spans="1:17" x14ac:dyDescent="0.25">
      <c r="A171" t="s">
        <v>217</v>
      </c>
      <c r="F171">
        <v>4</v>
      </c>
      <c r="K171">
        <v>9</v>
      </c>
      <c r="O171">
        <v>1</v>
      </c>
      <c r="Q171">
        <v>14</v>
      </c>
    </row>
    <row r="172" spans="1:17" x14ac:dyDescent="0.25">
      <c r="A172" t="s">
        <v>288</v>
      </c>
      <c r="B172">
        <v>2</v>
      </c>
      <c r="C172">
        <v>1</v>
      </c>
      <c r="D172">
        <v>2</v>
      </c>
      <c r="F172">
        <v>12</v>
      </c>
      <c r="H172">
        <v>6</v>
      </c>
      <c r="K172">
        <v>26</v>
      </c>
      <c r="L172">
        <v>10</v>
      </c>
      <c r="O172">
        <v>5</v>
      </c>
      <c r="P172">
        <v>1</v>
      </c>
      <c r="Q172">
        <v>65</v>
      </c>
    </row>
    <row r="173" spans="1:17" x14ac:dyDescent="0.25">
      <c r="A173" t="s">
        <v>566</v>
      </c>
      <c r="B173">
        <v>2</v>
      </c>
      <c r="C173">
        <v>3</v>
      </c>
      <c r="D173">
        <v>1</v>
      </c>
      <c r="F173">
        <v>36</v>
      </c>
      <c r="H173">
        <v>4</v>
      </c>
      <c r="J173">
        <v>35</v>
      </c>
      <c r="K173">
        <v>32</v>
      </c>
      <c r="L173">
        <v>6</v>
      </c>
      <c r="Q173">
        <v>119</v>
      </c>
    </row>
    <row r="174" spans="1:17" x14ac:dyDescent="0.25">
      <c r="A174" t="s">
        <v>312</v>
      </c>
      <c r="F174">
        <v>10</v>
      </c>
      <c r="G174">
        <v>5</v>
      </c>
      <c r="H174">
        <v>100</v>
      </c>
      <c r="K174">
        <v>19</v>
      </c>
      <c r="L174">
        <v>35</v>
      </c>
      <c r="Q174">
        <v>169</v>
      </c>
    </row>
    <row r="175" spans="1:17" x14ac:dyDescent="0.25">
      <c r="A175" t="s">
        <v>205</v>
      </c>
      <c r="B175">
        <v>7</v>
      </c>
      <c r="C175">
        <v>30</v>
      </c>
      <c r="D175">
        <v>15</v>
      </c>
      <c r="F175">
        <v>34</v>
      </c>
      <c r="G175">
        <v>7</v>
      </c>
      <c r="H175">
        <v>9</v>
      </c>
      <c r="J175">
        <v>5</v>
      </c>
      <c r="K175">
        <v>24</v>
      </c>
      <c r="O175">
        <v>16</v>
      </c>
      <c r="P175">
        <v>1</v>
      </c>
      <c r="Q175">
        <v>148</v>
      </c>
    </row>
    <row r="176" spans="1:17" x14ac:dyDescent="0.25">
      <c r="A176" t="s">
        <v>346</v>
      </c>
      <c r="D176">
        <v>2</v>
      </c>
      <c r="F176">
        <v>20</v>
      </c>
      <c r="K176">
        <v>25</v>
      </c>
      <c r="N176">
        <v>3</v>
      </c>
      <c r="O176">
        <v>3</v>
      </c>
      <c r="Q176">
        <v>53</v>
      </c>
    </row>
    <row r="177" spans="1:17" x14ac:dyDescent="0.25">
      <c r="A177" t="s">
        <v>255</v>
      </c>
      <c r="F177">
        <v>4</v>
      </c>
      <c r="K177">
        <v>16</v>
      </c>
      <c r="Q177">
        <v>20</v>
      </c>
    </row>
    <row r="178" spans="1:17" x14ac:dyDescent="0.25">
      <c r="A178" t="s">
        <v>258</v>
      </c>
      <c r="B178">
        <v>5</v>
      </c>
      <c r="F178">
        <v>12</v>
      </c>
      <c r="K178">
        <v>21</v>
      </c>
      <c r="O178">
        <v>1</v>
      </c>
      <c r="Q178">
        <v>39</v>
      </c>
    </row>
    <row r="179" spans="1:17" x14ac:dyDescent="0.25">
      <c r="A179" t="s">
        <v>691</v>
      </c>
      <c r="F179">
        <v>54</v>
      </c>
      <c r="K179">
        <v>12</v>
      </c>
      <c r="Q179">
        <v>66</v>
      </c>
    </row>
    <row r="180" spans="1:17" x14ac:dyDescent="0.25">
      <c r="A180" t="s">
        <v>193</v>
      </c>
      <c r="C180">
        <v>18</v>
      </c>
      <c r="D180">
        <v>21</v>
      </c>
      <c r="F180">
        <v>60</v>
      </c>
      <c r="H180">
        <v>2</v>
      </c>
      <c r="K180">
        <v>41</v>
      </c>
      <c r="L180">
        <v>0</v>
      </c>
      <c r="M180">
        <v>5</v>
      </c>
      <c r="N180">
        <v>2</v>
      </c>
      <c r="O180">
        <v>7</v>
      </c>
      <c r="P180">
        <v>7</v>
      </c>
      <c r="Q180">
        <v>163</v>
      </c>
    </row>
    <row r="181" spans="1:17" x14ac:dyDescent="0.25">
      <c r="A181" t="s">
        <v>344</v>
      </c>
      <c r="B181">
        <v>3</v>
      </c>
      <c r="D181">
        <v>4</v>
      </c>
      <c r="F181">
        <v>12</v>
      </c>
      <c r="K181">
        <v>8</v>
      </c>
      <c r="Q181">
        <v>27</v>
      </c>
    </row>
    <row r="182" spans="1:17" x14ac:dyDescent="0.25">
      <c r="A182" t="s">
        <v>342</v>
      </c>
      <c r="B182">
        <v>4</v>
      </c>
      <c r="C182">
        <v>3</v>
      </c>
      <c r="D182">
        <v>6</v>
      </c>
      <c r="F182">
        <v>6</v>
      </c>
      <c r="K182">
        <v>64</v>
      </c>
      <c r="N182">
        <v>5</v>
      </c>
      <c r="P182">
        <v>2</v>
      </c>
      <c r="Q182">
        <v>90</v>
      </c>
    </row>
    <row r="183" spans="1:17" x14ac:dyDescent="0.25">
      <c r="A183" t="s">
        <v>196</v>
      </c>
      <c r="K183">
        <v>0</v>
      </c>
      <c r="P183">
        <v>5</v>
      </c>
      <c r="Q183">
        <v>5</v>
      </c>
    </row>
    <row r="184" spans="1:17" x14ac:dyDescent="0.25">
      <c r="A184" t="s">
        <v>290</v>
      </c>
      <c r="B184">
        <v>7</v>
      </c>
      <c r="D184">
        <v>7</v>
      </c>
      <c r="F184">
        <v>14</v>
      </c>
      <c r="H184">
        <v>9</v>
      </c>
      <c r="J184">
        <v>3</v>
      </c>
      <c r="K184">
        <v>13</v>
      </c>
      <c r="N184">
        <v>3</v>
      </c>
      <c r="O184">
        <v>2</v>
      </c>
      <c r="P184">
        <v>3</v>
      </c>
      <c r="Q184">
        <v>61</v>
      </c>
    </row>
    <row r="185" spans="1:17" x14ac:dyDescent="0.25">
      <c r="A185" t="s">
        <v>221</v>
      </c>
      <c r="C185">
        <v>1</v>
      </c>
      <c r="D185">
        <v>3</v>
      </c>
      <c r="F185">
        <v>68</v>
      </c>
      <c r="H185">
        <v>46</v>
      </c>
      <c r="K185">
        <v>39</v>
      </c>
      <c r="N185">
        <v>4</v>
      </c>
      <c r="P185">
        <v>1</v>
      </c>
      <c r="Q185">
        <v>162</v>
      </c>
    </row>
    <row r="186" spans="1:17" x14ac:dyDescent="0.25">
      <c r="A186" t="s">
        <v>329</v>
      </c>
      <c r="B186">
        <v>2</v>
      </c>
      <c r="D186">
        <v>4</v>
      </c>
      <c r="F186">
        <v>4</v>
      </c>
      <c r="H186">
        <v>6</v>
      </c>
      <c r="J186">
        <v>4</v>
      </c>
      <c r="K186">
        <v>25</v>
      </c>
      <c r="O186">
        <v>3</v>
      </c>
      <c r="Q186">
        <v>48</v>
      </c>
    </row>
    <row r="187" spans="1:17" x14ac:dyDescent="0.25">
      <c r="A187" t="s">
        <v>239</v>
      </c>
      <c r="B187">
        <v>10</v>
      </c>
      <c r="C187">
        <v>10</v>
      </c>
      <c r="D187">
        <v>3</v>
      </c>
      <c r="F187">
        <v>26</v>
      </c>
      <c r="J187">
        <v>4</v>
      </c>
      <c r="K187">
        <v>29</v>
      </c>
      <c r="O187">
        <v>9</v>
      </c>
      <c r="P187">
        <v>2</v>
      </c>
      <c r="Q187">
        <v>93</v>
      </c>
    </row>
    <row r="188" spans="1:17" x14ac:dyDescent="0.25">
      <c r="A188" t="s">
        <v>720</v>
      </c>
      <c r="B188">
        <v>1</v>
      </c>
      <c r="F188">
        <v>4</v>
      </c>
      <c r="K188">
        <v>8</v>
      </c>
      <c r="Q188">
        <v>13</v>
      </c>
    </row>
    <row r="189" spans="1:17" x14ac:dyDescent="0.25">
      <c r="A189" t="s">
        <v>299</v>
      </c>
      <c r="B189">
        <v>5</v>
      </c>
      <c r="C189">
        <v>10</v>
      </c>
      <c r="D189">
        <v>4</v>
      </c>
      <c r="E189">
        <v>1</v>
      </c>
      <c r="F189">
        <v>42</v>
      </c>
      <c r="H189">
        <v>18</v>
      </c>
      <c r="K189">
        <v>35</v>
      </c>
      <c r="M189">
        <v>2</v>
      </c>
      <c r="N189">
        <v>2</v>
      </c>
      <c r="O189">
        <v>10</v>
      </c>
      <c r="P189">
        <v>1</v>
      </c>
      <c r="Q189">
        <v>130</v>
      </c>
    </row>
    <row r="190" spans="1:17" x14ac:dyDescent="0.25">
      <c r="A190" t="s">
        <v>568</v>
      </c>
      <c r="B190">
        <v>1</v>
      </c>
      <c r="D190">
        <v>1</v>
      </c>
      <c r="E190">
        <v>7</v>
      </c>
      <c r="F190">
        <v>6</v>
      </c>
      <c r="G190">
        <v>13</v>
      </c>
      <c r="H190">
        <v>9</v>
      </c>
      <c r="J190">
        <v>3</v>
      </c>
      <c r="K190">
        <v>15</v>
      </c>
      <c r="N190">
        <v>9</v>
      </c>
      <c r="O190">
        <v>3</v>
      </c>
      <c r="Q190">
        <v>67</v>
      </c>
    </row>
    <row r="191" spans="1:17" x14ac:dyDescent="0.25">
      <c r="A191" t="s">
        <v>569</v>
      </c>
      <c r="B191">
        <v>2</v>
      </c>
      <c r="D191">
        <v>2</v>
      </c>
      <c r="F191">
        <v>4</v>
      </c>
      <c r="J191">
        <v>4</v>
      </c>
      <c r="K191">
        <v>12</v>
      </c>
      <c r="O191">
        <v>1</v>
      </c>
      <c r="Q191">
        <v>25</v>
      </c>
    </row>
    <row r="192" spans="1:17" x14ac:dyDescent="0.25">
      <c r="A192" t="s">
        <v>313</v>
      </c>
      <c r="D192">
        <v>3</v>
      </c>
      <c r="E192">
        <v>5</v>
      </c>
      <c r="F192">
        <v>4</v>
      </c>
      <c r="G192">
        <v>1</v>
      </c>
      <c r="K192">
        <v>15</v>
      </c>
      <c r="L192">
        <v>1</v>
      </c>
      <c r="N192">
        <v>2</v>
      </c>
      <c r="Q192">
        <v>31</v>
      </c>
    </row>
    <row r="193" spans="1:17" x14ac:dyDescent="0.25">
      <c r="A193" t="s">
        <v>208</v>
      </c>
      <c r="B193">
        <v>6</v>
      </c>
      <c r="C193">
        <v>4</v>
      </c>
      <c r="D193">
        <v>2</v>
      </c>
      <c r="F193">
        <v>16</v>
      </c>
      <c r="G193">
        <v>36</v>
      </c>
      <c r="H193">
        <v>10</v>
      </c>
      <c r="K193">
        <v>18</v>
      </c>
      <c r="L193">
        <v>12</v>
      </c>
      <c r="N193">
        <v>4</v>
      </c>
      <c r="O193">
        <v>4</v>
      </c>
      <c r="P193">
        <v>31</v>
      </c>
      <c r="Q193">
        <v>143</v>
      </c>
    </row>
    <row r="194" spans="1:17" x14ac:dyDescent="0.25">
      <c r="A194" t="s">
        <v>199</v>
      </c>
      <c r="F194">
        <v>60</v>
      </c>
      <c r="K194">
        <v>34</v>
      </c>
      <c r="L194">
        <v>14</v>
      </c>
      <c r="O194">
        <v>5</v>
      </c>
      <c r="P194">
        <v>1</v>
      </c>
      <c r="Q194">
        <v>114</v>
      </c>
    </row>
    <row r="195" spans="1:17" x14ac:dyDescent="0.25">
      <c r="A195" t="s">
        <v>230</v>
      </c>
      <c r="B195">
        <v>17</v>
      </c>
      <c r="D195">
        <v>17</v>
      </c>
      <c r="E195">
        <v>21</v>
      </c>
      <c r="F195">
        <v>70</v>
      </c>
      <c r="H195">
        <v>21</v>
      </c>
      <c r="J195">
        <v>100</v>
      </c>
      <c r="K195">
        <v>78</v>
      </c>
      <c r="M195">
        <v>20</v>
      </c>
      <c r="N195">
        <v>1</v>
      </c>
      <c r="O195">
        <v>2</v>
      </c>
      <c r="P195">
        <v>2</v>
      </c>
      <c r="Q195">
        <v>349</v>
      </c>
    </row>
    <row r="196" spans="1:17" x14ac:dyDescent="0.25">
      <c r="A196" t="s">
        <v>3375</v>
      </c>
      <c r="B196">
        <v>20</v>
      </c>
      <c r="C196">
        <v>20</v>
      </c>
      <c r="F196">
        <v>32</v>
      </c>
      <c r="H196">
        <v>14</v>
      </c>
      <c r="K196">
        <v>22</v>
      </c>
      <c r="Q196">
        <v>108</v>
      </c>
    </row>
    <row r="197" spans="1:17" x14ac:dyDescent="0.25">
      <c r="A197" t="s">
        <v>225</v>
      </c>
      <c r="B197">
        <v>1</v>
      </c>
      <c r="C197">
        <v>7</v>
      </c>
      <c r="D197">
        <v>2</v>
      </c>
      <c r="F197">
        <v>242</v>
      </c>
      <c r="H197">
        <v>12</v>
      </c>
      <c r="K197">
        <v>49</v>
      </c>
      <c r="N197">
        <v>5</v>
      </c>
      <c r="O197">
        <v>40</v>
      </c>
      <c r="P197">
        <v>5</v>
      </c>
      <c r="Q197">
        <v>363</v>
      </c>
    </row>
    <row r="198" spans="1:17" x14ac:dyDescent="0.25">
      <c r="A198" t="s">
        <v>293</v>
      </c>
      <c r="E198">
        <v>27</v>
      </c>
      <c r="F198">
        <v>34</v>
      </c>
      <c r="H198">
        <v>20</v>
      </c>
      <c r="J198">
        <v>10</v>
      </c>
      <c r="K198">
        <v>20</v>
      </c>
      <c r="N198">
        <v>7</v>
      </c>
      <c r="O198">
        <v>7</v>
      </c>
      <c r="Q198">
        <v>125</v>
      </c>
    </row>
    <row r="199" spans="1:17" x14ac:dyDescent="0.25">
      <c r="A199" t="s">
        <v>223</v>
      </c>
      <c r="F199">
        <v>4</v>
      </c>
      <c r="K199">
        <v>9</v>
      </c>
      <c r="Q199">
        <v>13</v>
      </c>
    </row>
    <row r="200" spans="1:17" x14ac:dyDescent="0.25">
      <c r="A200" t="s">
        <v>253</v>
      </c>
      <c r="B200">
        <v>11</v>
      </c>
      <c r="C200">
        <v>14</v>
      </c>
      <c r="D200">
        <v>13</v>
      </c>
      <c r="E200">
        <v>7</v>
      </c>
      <c r="F200">
        <v>32</v>
      </c>
      <c r="G200">
        <v>19</v>
      </c>
      <c r="H200">
        <v>3</v>
      </c>
      <c r="J200">
        <v>19</v>
      </c>
      <c r="K200">
        <v>31</v>
      </c>
      <c r="L200">
        <v>18</v>
      </c>
      <c r="M200">
        <v>1</v>
      </c>
      <c r="N200">
        <v>5</v>
      </c>
      <c r="O200">
        <v>22</v>
      </c>
      <c r="P200">
        <v>17</v>
      </c>
      <c r="Q200">
        <v>212</v>
      </c>
    </row>
    <row r="201" spans="1:17" x14ac:dyDescent="0.25">
      <c r="A201" t="s">
        <v>314</v>
      </c>
      <c r="B201">
        <v>6</v>
      </c>
      <c r="C201">
        <v>12</v>
      </c>
      <c r="D201">
        <v>35</v>
      </c>
      <c r="F201">
        <v>94</v>
      </c>
      <c r="H201">
        <v>12</v>
      </c>
      <c r="K201">
        <v>38</v>
      </c>
      <c r="L201">
        <v>10</v>
      </c>
      <c r="N201">
        <v>3</v>
      </c>
      <c r="O201">
        <v>8</v>
      </c>
      <c r="P201">
        <v>8</v>
      </c>
      <c r="Q201">
        <v>226</v>
      </c>
    </row>
    <row r="202" spans="1:17" x14ac:dyDescent="0.25">
      <c r="A202" t="s">
        <v>337</v>
      </c>
      <c r="F202">
        <v>0</v>
      </c>
      <c r="K202">
        <v>0</v>
      </c>
      <c r="Q202">
        <v>0</v>
      </c>
    </row>
    <row r="203" spans="1:17" x14ac:dyDescent="0.25">
      <c r="A203" t="s">
        <v>273</v>
      </c>
      <c r="B203">
        <v>14</v>
      </c>
      <c r="C203">
        <v>5</v>
      </c>
      <c r="E203">
        <v>2</v>
      </c>
      <c r="F203">
        <v>28</v>
      </c>
      <c r="H203">
        <v>8</v>
      </c>
      <c r="K203">
        <v>17</v>
      </c>
      <c r="L203">
        <v>15</v>
      </c>
      <c r="M203">
        <v>4</v>
      </c>
      <c r="N203">
        <v>7</v>
      </c>
      <c r="O203">
        <v>9</v>
      </c>
      <c r="Q203">
        <v>109</v>
      </c>
    </row>
    <row r="204" spans="1:17" x14ac:dyDescent="0.25">
      <c r="A204" t="s">
        <v>2748</v>
      </c>
      <c r="F204">
        <v>4</v>
      </c>
      <c r="K204">
        <v>13</v>
      </c>
      <c r="Q204">
        <v>17</v>
      </c>
    </row>
    <row r="205" spans="1:17" x14ac:dyDescent="0.25">
      <c r="A205" t="s">
        <v>2759</v>
      </c>
      <c r="C205">
        <v>17</v>
      </c>
      <c r="D205">
        <v>1</v>
      </c>
      <c r="F205">
        <v>26</v>
      </c>
      <c r="H205">
        <v>1</v>
      </c>
      <c r="J205">
        <v>27</v>
      </c>
      <c r="K205">
        <v>25</v>
      </c>
      <c r="N205">
        <v>5</v>
      </c>
      <c r="O205">
        <v>1</v>
      </c>
      <c r="P205">
        <v>2</v>
      </c>
      <c r="Q205">
        <v>105</v>
      </c>
    </row>
    <row r="206" spans="1:17" x14ac:dyDescent="0.25">
      <c r="A206" t="s">
        <v>172</v>
      </c>
      <c r="B206">
        <v>1</v>
      </c>
      <c r="D206">
        <v>4</v>
      </c>
      <c r="E206">
        <v>4</v>
      </c>
      <c r="F206">
        <v>16</v>
      </c>
      <c r="G206">
        <v>4</v>
      </c>
      <c r="H206">
        <v>1</v>
      </c>
      <c r="K206">
        <v>10</v>
      </c>
      <c r="N206">
        <v>5</v>
      </c>
      <c r="P206">
        <v>0</v>
      </c>
      <c r="Q206">
        <v>45</v>
      </c>
    </row>
    <row r="207" spans="1:17" x14ac:dyDescent="0.25">
      <c r="A207" t="s">
        <v>250</v>
      </c>
      <c r="B207">
        <v>1</v>
      </c>
      <c r="C207">
        <v>4</v>
      </c>
      <c r="D207">
        <v>1</v>
      </c>
      <c r="F207">
        <v>4</v>
      </c>
      <c r="H207">
        <v>3</v>
      </c>
      <c r="J207">
        <v>8</v>
      </c>
      <c r="K207">
        <v>8</v>
      </c>
      <c r="Q207">
        <v>29</v>
      </c>
    </row>
    <row r="208" spans="1:17" x14ac:dyDescent="0.25">
      <c r="A208" t="s">
        <v>332</v>
      </c>
      <c r="B208">
        <v>10</v>
      </c>
      <c r="C208">
        <v>18</v>
      </c>
      <c r="D208">
        <v>3</v>
      </c>
      <c r="F208">
        <v>14</v>
      </c>
      <c r="H208">
        <v>9</v>
      </c>
      <c r="J208">
        <v>10</v>
      </c>
      <c r="K208">
        <v>9</v>
      </c>
      <c r="M208">
        <v>3</v>
      </c>
      <c r="N208">
        <v>2</v>
      </c>
      <c r="P208">
        <v>15</v>
      </c>
      <c r="Q208">
        <v>93</v>
      </c>
    </row>
    <row r="209" spans="1:17" x14ac:dyDescent="0.25">
      <c r="A209" t="s">
        <v>236</v>
      </c>
      <c r="B209">
        <v>1</v>
      </c>
      <c r="D209">
        <v>1</v>
      </c>
      <c r="F209">
        <v>18</v>
      </c>
      <c r="J209">
        <v>9</v>
      </c>
      <c r="K209">
        <v>20</v>
      </c>
      <c r="L209">
        <v>1</v>
      </c>
      <c r="M209">
        <v>0</v>
      </c>
      <c r="N209">
        <v>3</v>
      </c>
      <c r="O209">
        <v>2</v>
      </c>
      <c r="Q209">
        <v>55</v>
      </c>
    </row>
    <row r="210" spans="1:17" x14ac:dyDescent="0.25">
      <c r="A210" t="s">
        <v>291</v>
      </c>
      <c r="B210">
        <v>12</v>
      </c>
      <c r="C210">
        <v>2</v>
      </c>
      <c r="F210">
        <v>8</v>
      </c>
      <c r="H210">
        <v>4</v>
      </c>
      <c r="K210">
        <v>32</v>
      </c>
      <c r="O210">
        <v>1</v>
      </c>
      <c r="Q210">
        <v>59</v>
      </c>
    </row>
    <row r="211" spans="1:17" x14ac:dyDescent="0.25">
      <c r="A211" t="s">
        <v>2897</v>
      </c>
      <c r="B211">
        <v>8</v>
      </c>
      <c r="C211">
        <v>3</v>
      </c>
      <c r="D211">
        <v>7</v>
      </c>
      <c r="E211">
        <v>9</v>
      </c>
      <c r="F211">
        <v>38</v>
      </c>
      <c r="G211">
        <v>5</v>
      </c>
      <c r="H211">
        <v>2</v>
      </c>
      <c r="J211">
        <v>1</v>
      </c>
      <c r="K211">
        <v>35</v>
      </c>
      <c r="L211">
        <v>4</v>
      </c>
      <c r="N211">
        <v>4</v>
      </c>
      <c r="O211">
        <v>1</v>
      </c>
      <c r="P211">
        <v>1</v>
      </c>
      <c r="Q211">
        <v>118</v>
      </c>
    </row>
    <row r="212" spans="1:17" x14ac:dyDescent="0.25">
      <c r="A212" t="s">
        <v>2952</v>
      </c>
      <c r="B212">
        <v>14</v>
      </c>
      <c r="C212">
        <v>8</v>
      </c>
      <c r="D212">
        <v>12</v>
      </c>
      <c r="F212">
        <v>34</v>
      </c>
      <c r="G212">
        <v>1</v>
      </c>
      <c r="H212">
        <v>6</v>
      </c>
      <c r="J212">
        <v>4</v>
      </c>
      <c r="K212">
        <v>28</v>
      </c>
      <c r="L212">
        <v>1</v>
      </c>
      <c r="O212">
        <v>10</v>
      </c>
      <c r="P212">
        <v>1</v>
      </c>
      <c r="Q212">
        <v>119</v>
      </c>
    </row>
    <row r="213" spans="1:17" x14ac:dyDescent="0.25">
      <c r="A213" t="s">
        <v>2955</v>
      </c>
      <c r="B213">
        <v>1</v>
      </c>
      <c r="D213">
        <v>5</v>
      </c>
      <c r="F213">
        <v>18</v>
      </c>
      <c r="K213">
        <v>16</v>
      </c>
      <c r="Q213">
        <v>40</v>
      </c>
    </row>
    <row r="214" spans="1:17" x14ac:dyDescent="0.25">
      <c r="A214" t="s">
        <v>2958</v>
      </c>
      <c r="F214">
        <v>14</v>
      </c>
      <c r="K214">
        <v>17</v>
      </c>
      <c r="Q214">
        <v>31</v>
      </c>
    </row>
    <row r="215" spans="1:17" x14ac:dyDescent="0.25">
      <c r="A215" t="s">
        <v>227</v>
      </c>
      <c r="C215">
        <v>5</v>
      </c>
      <c r="D215">
        <v>4</v>
      </c>
      <c r="E215">
        <v>13</v>
      </c>
      <c r="F215">
        <v>50</v>
      </c>
      <c r="K215">
        <v>15</v>
      </c>
      <c r="N215">
        <v>27</v>
      </c>
      <c r="O215">
        <v>8</v>
      </c>
      <c r="Q215">
        <v>122</v>
      </c>
    </row>
    <row r="216" spans="1:17" x14ac:dyDescent="0.25">
      <c r="A216" t="s">
        <v>318</v>
      </c>
      <c r="F216">
        <v>0</v>
      </c>
      <c r="K216">
        <v>2</v>
      </c>
      <c r="Q216">
        <v>2</v>
      </c>
    </row>
    <row r="217" spans="1:17" x14ac:dyDescent="0.25">
      <c r="A217" t="s">
        <v>920</v>
      </c>
      <c r="B217">
        <v>7</v>
      </c>
      <c r="C217">
        <v>4</v>
      </c>
      <c r="D217">
        <v>1</v>
      </c>
      <c r="E217">
        <v>9</v>
      </c>
      <c r="F217">
        <v>24</v>
      </c>
      <c r="H217">
        <v>1</v>
      </c>
      <c r="K217">
        <v>14</v>
      </c>
      <c r="N217">
        <v>8</v>
      </c>
      <c r="Q217">
        <v>68</v>
      </c>
    </row>
    <row r="218" spans="1:17" x14ac:dyDescent="0.25">
      <c r="A218" t="s">
        <v>304</v>
      </c>
      <c r="B218">
        <v>1</v>
      </c>
      <c r="C218">
        <v>33</v>
      </c>
      <c r="D218">
        <v>86</v>
      </c>
      <c r="F218">
        <v>78</v>
      </c>
      <c r="H218">
        <v>19</v>
      </c>
      <c r="J218">
        <v>2</v>
      </c>
      <c r="K218">
        <v>84</v>
      </c>
      <c r="L218">
        <v>25</v>
      </c>
      <c r="M218">
        <v>1</v>
      </c>
      <c r="N218">
        <v>5</v>
      </c>
      <c r="O218">
        <v>1</v>
      </c>
      <c r="P218">
        <v>7</v>
      </c>
      <c r="Q218">
        <v>342</v>
      </c>
    </row>
    <row r="219" spans="1:17" x14ac:dyDescent="0.25">
      <c r="A219" t="s">
        <v>338</v>
      </c>
      <c r="F219">
        <v>0</v>
      </c>
      <c r="K219">
        <v>1</v>
      </c>
      <c r="Q219">
        <v>1</v>
      </c>
    </row>
    <row r="220" spans="1:17" x14ac:dyDescent="0.25">
      <c r="A220" t="s">
        <v>922</v>
      </c>
      <c r="B220">
        <v>1</v>
      </c>
      <c r="C220">
        <v>1</v>
      </c>
      <c r="D220">
        <v>1</v>
      </c>
      <c r="E220">
        <v>2</v>
      </c>
      <c r="F220">
        <v>20</v>
      </c>
      <c r="G220">
        <v>25</v>
      </c>
      <c r="H220">
        <v>1</v>
      </c>
      <c r="K220">
        <v>12</v>
      </c>
      <c r="L220">
        <v>10</v>
      </c>
      <c r="M220">
        <v>1</v>
      </c>
      <c r="N220">
        <v>2</v>
      </c>
      <c r="O220">
        <v>2</v>
      </c>
      <c r="P220">
        <v>3</v>
      </c>
      <c r="Q220">
        <v>81</v>
      </c>
    </row>
    <row r="221" spans="1:17" x14ac:dyDescent="0.25">
      <c r="A221" t="s">
        <v>1896</v>
      </c>
      <c r="C221">
        <v>5</v>
      </c>
      <c r="D221">
        <v>2</v>
      </c>
      <c r="F221">
        <v>20</v>
      </c>
      <c r="K221">
        <v>10</v>
      </c>
      <c r="O221">
        <v>2</v>
      </c>
      <c r="Q221">
        <v>39</v>
      </c>
    </row>
    <row r="222" spans="1:17" x14ac:dyDescent="0.25">
      <c r="A222" t="s">
        <v>231</v>
      </c>
      <c r="D222">
        <v>11</v>
      </c>
      <c r="E222">
        <v>19</v>
      </c>
      <c r="F222">
        <v>30</v>
      </c>
      <c r="H222">
        <v>9</v>
      </c>
      <c r="J222">
        <v>14</v>
      </c>
      <c r="K222">
        <v>34</v>
      </c>
      <c r="M222">
        <v>2</v>
      </c>
      <c r="N222">
        <v>1</v>
      </c>
      <c r="Q222">
        <v>120</v>
      </c>
    </row>
    <row r="223" spans="1:17" x14ac:dyDescent="0.25">
      <c r="A223" t="s">
        <v>316</v>
      </c>
      <c r="C223">
        <v>17</v>
      </c>
      <c r="D223">
        <v>1</v>
      </c>
      <c r="F223">
        <v>76</v>
      </c>
      <c r="H223">
        <v>3</v>
      </c>
      <c r="K223">
        <v>26</v>
      </c>
      <c r="M223">
        <v>10</v>
      </c>
      <c r="Q223">
        <v>133</v>
      </c>
    </row>
    <row r="224" spans="1:17" x14ac:dyDescent="0.25">
      <c r="A224" t="s">
        <v>345</v>
      </c>
      <c r="D224">
        <v>3</v>
      </c>
      <c r="F224">
        <v>6</v>
      </c>
      <c r="J224">
        <v>15</v>
      </c>
      <c r="K224">
        <v>8</v>
      </c>
      <c r="O224">
        <v>2</v>
      </c>
      <c r="Q224">
        <v>34</v>
      </c>
    </row>
    <row r="225" spans="1:17" x14ac:dyDescent="0.25">
      <c r="A225" t="s">
        <v>1912</v>
      </c>
      <c r="F225">
        <v>8</v>
      </c>
      <c r="K225">
        <v>2</v>
      </c>
      <c r="N225">
        <v>1</v>
      </c>
      <c r="Q225">
        <v>11</v>
      </c>
    </row>
    <row r="226" spans="1:17" x14ac:dyDescent="0.25">
      <c r="A226" t="s">
        <v>212</v>
      </c>
      <c r="C226">
        <v>19</v>
      </c>
      <c r="D226">
        <v>20</v>
      </c>
      <c r="F226">
        <v>56</v>
      </c>
      <c r="H226">
        <v>58</v>
      </c>
      <c r="K226">
        <v>15</v>
      </c>
      <c r="O226">
        <v>48</v>
      </c>
      <c r="P226">
        <v>3</v>
      </c>
      <c r="Q226">
        <v>219</v>
      </c>
    </row>
    <row r="227" spans="1:17" x14ac:dyDescent="0.25">
      <c r="A227" t="s">
        <v>3311</v>
      </c>
      <c r="F227">
        <v>34</v>
      </c>
      <c r="Q227">
        <v>34</v>
      </c>
    </row>
    <row r="228" spans="1:17" x14ac:dyDescent="0.25">
      <c r="A228" t="s">
        <v>249</v>
      </c>
      <c r="F228">
        <v>58</v>
      </c>
      <c r="H228">
        <v>5</v>
      </c>
      <c r="K228">
        <v>12</v>
      </c>
      <c r="N228">
        <v>3</v>
      </c>
      <c r="O228">
        <v>1</v>
      </c>
      <c r="P228">
        <v>1</v>
      </c>
      <c r="Q228">
        <v>80</v>
      </c>
    </row>
    <row r="229" spans="1:17" x14ac:dyDescent="0.25">
      <c r="A229" t="s">
        <v>267</v>
      </c>
      <c r="B229">
        <v>1</v>
      </c>
      <c r="F229">
        <v>6</v>
      </c>
      <c r="G229">
        <v>2</v>
      </c>
      <c r="H229">
        <v>8</v>
      </c>
      <c r="K229">
        <v>26</v>
      </c>
      <c r="L229">
        <v>4</v>
      </c>
      <c r="Q229">
        <v>47</v>
      </c>
    </row>
    <row r="230" spans="1:17" x14ac:dyDescent="0.25">
      <c r="A230" t="s">
        <v>281</v>
      </c>
      <c r="B230">
        <v>1</v>
      </c>
      <c r="C230">
        <v>2</v>
      </c>
      <c r="E230">
        <v>1</v>
      </c>
      <c r="F230">
        <v>32</v>
      </c>
      <c r="G230">
        <v>2</v>
      </c>
      <c r="H230">
        <v>1</v>
      </c>
      <c r="J230">
        <v>7</v>
      </c>
      <c r="K230">
        <v>10</v>
      </c>
      <c r="M230">
        <v>1</v>
      </c>
      <c r="N230">
        <v>3</v>
      </c>
      <c r="O230">
        <v>2</v>
      </c>
      <c r="P230">
        <v>3</v>
      </c>
      <c r="Q230">
        <v>65</v>
      </c>
    </row>
    <row r="231" spans="1:17" x14ac:dyDescent="0.25">
      <c r="A231" t="s">
        <v>324</v>
      </c>
      <c r="B231">
        <v>2</v>
      </c>
      <c r="C231">
        <v>6</v>
      </c>
      <c r="D231">
        <v>3</v>
      </c>
      <c r="F231">
        <v>40</v>
      </c>
      <c r="G231">
        <v>2</v>
      </c>
      <c r="K231">
        <v>26</v>
      </c>
      <c r="O231">
        <v>2</v>
      </c>
      <c r="P231">
        <v>1</v>
      </c>
      <c r="Q231">
        <v>82</v>
      </c>
    </row>
    <row r="232" spans="1:17" x14ac:dyDescent="0.25">
      <c r="A232" t="s">
        <v>228</v>
      </c>
      <c r="B232">
        <v>5</v>
      </c>
      <c r="C232">
        <v>7</v>
      </c>
      <c r="D232">
        <v>8</v>
      </c>
      <c r="F232">
        <v>148</v>
      </c>
      <c r="H232">
        <v>5</v>
      </c>
      <c r="J232">
        <v>10</v>
      </c>
      <c r="K232">
        <v>28</v>
      </c>
      <c r="N232">
        <v>5</v>
      </c>
      <c r="O232">
        <v>2</v>
      </c>
      <c r="Q232">
        <v>218</v>
      </c>
    </row>
    <row r="233" spans="1:17" x14ac:dyDescent="0.25">
      <c r="A233" t="s">
        <v>188</v>
      </c>
      <c r="F233">
        <v>18</v>
      </c>
      <c r="K233">
        <v>6</v>
      </c>
      <c r="Q233">
        <v>24</v>
      </c>
    </row>
    <row r="234" spans="1:17" x14ac:dyDescent="0.25">
      <c r="A234" t="s">
        <v>339</v>
      </c>
      <c r="B234">
        <v>5</v>
      </c>
      <c r="C234">
        <v>12</v>
      </c>
      <c r="D234">
        <v>8</v>
      </c>
      <c r="F234">
        <v>60</v>
      </c>
      <c r="J234">
        <v>2</v>
      </c>
      <c r="K234">
        <v>18</v>
      </c>
      <c r="N234">
        <v>2</v>
      </c>
      <c r="O234">
        <v>21</v>
      </c>
      <c r="Q234">
        <v>128</v>
      </c>
    </row>
    <row r="235" spans="1:17" x14ac:dyDescent="0.25">
      <c r="A235" t="s">
        <v>564</v>
      </c>
      <c r="F235">
        <v>4</v>
      </c>
      <c r="K235">
        <v>8</v>
      </c>
      <c r="Q235">
        <v>12</v>
      </c>
    </row>
    <row r="236" spans="1:17" x14ac:dyDescent="0.25">
      <c r="A236" t="s">
        <v>333</v>
      </c>
      <c r="D236">
        <v>6</v>
      </c>
      <c r="F236">
        <v>20</v>
      </c>
      <c r="K236">
        <v>22</v>
      </c>
      <c r="M236">
        <v>3</v>
      </c>
      <c r="N236">
        <v>3</v>
      </c>
      <c r="O236">
        <v>3</v>
      </c>
      <c r="P236">
        <v>3</v>
      </c>
      <c r="Q236">
        <v>60</v>
      </c>
    </row>
    <row r="237" spans="1:17" x14ac:dyDescent="0.25">
      <c r="A237" t="s">
        <v>214</v>
      </c>
      <c r="B237">
        <v>3</v>
      </c>
      <c r="C237">
        <v>1</v>
      </c>
      <c r="D237">
        <v>28</v>
      </c>
      <c r="F237">
        <v>22</v>
      </c>
      <c r="H237">
        <v>3</v>
      </c>
      <c r="J237">
        <v>22</v>
      </c>
      <c r="K237">
        <v>12</v>
      </c>
      <c r="L237">
        <v>16</v>
      </c>
      <c r="M237">
        <v>1</v>
      </c>
      <c r="P237">
        <v>1</v>
      </c>
      <c r="Q237">
        <v>109</v>
      </c>
    </row>
    <row r="238" spans="1:17" x14ac:dyDescent="0.25">
      <c r="A238" t="s">
        <v>181</v>
      </c>
      <c r="C238">
        <v>5</v>
      </c>
      <c r="F238">
        <v>30</v>
      </c>
      <c r="K238">
        <v>51</v>
      </c>
      <c r="L238">
        <v>5</v>
      </c>
      <c r="Q238">
        <v>91</v>
      </c>
    </row>
    <row r="239" spans="1:17" x14ac:dyDescent="0.25">
      <c r="A239" t="s">
        <v>3021</v>
      </c>
      <c r="F239">
        <v>0</v>
      </c>
      <c r="K239">
        <v>6</v>
      </c>
      <c r="Q239">
        <v>6</v>
      </c>
    </row>
    <row r="240" spans="1:17" x14ac:dyDescent="0.25">
      <c r="A240" t="s">
        <v>319</v>
      </c>
      <c r="K240">
        <v>2</v>
      </c>
      <c r="Q240">
        <v>2</v>
      </c>
    </row>
    <row r="241" spans="1:17" x14ac:dyDescent="0.25">
      <c r="A241" t="s">
        <v>177</v>
      </c>
      <c r="B241">
        <v>1</v>
      </c>
      <c r="C241">
        <v>11</v>
      </c>
      <c r="F241">
        <v>14</v>
      </c>
      <c r="G241">
        <v>5</v>
      </c>
      <c r="H241">
        <v>21</v>
      </c>
      <c r="J241">
        <v>12</v>
      </c>
      <c r="K241">
        <v>18</v>
      </c>
      <c r="N241">
        <v>11</v>
      </c>
      <c r="O241">
        <v>6</v>
      </c>
      <c r="P241">
        <v>11</v>
      </c>
      <c r="Q241">
        <v>110</v>
      </c>
    </row>
    <row r="242" spans="1:17" x14ac:dyDescent="0.25">
      <c r="A242" t="s">
        <v>574</v>
      </c>
      <c r="B242">
        <v>14</v>
      </c>
      <c r="D242">
        <v>5</v>
      </c>
      <c r="F242">
        <v>26</v>
      </c>
      <c r="H242">
        <v>1</v>
      </c>
      <c r="J242">
        <v>5</v>
      </c>
      <c r="K242">
        <v>13</v>
      </c>
      <c r="M242">
        <v>2</v>
      </c>
      <c r="N242">
        <v>15</v>
      </c>
      <c r="Q242">
        <v>81</v>
      </c>
    </row>
    <row r="243" spans="1:17" x14ac:dyDescent="0.25">
      <c r="A243" t="s">
        <v>203</v>
      </c>
      <c r="B243">
        <v>3</v>
      </c>
      <c r="C243">
        <v>8</v>
      </c>
      <c r="D243">
        <v>11</v>
      </c>
      <c r="F243">
        <v>32</v>
      </c>
      <c r="K243">
        <v>28</v>
      </c>
      <c r="L243">
        <v>5</v>
      </c>
      <c r="O243">
        <v>1</v>
      </c>
      <c r="Q243">
        <v>88</v>
      </c>
    </row>
    <row r="244" spans="1:17" x14ac:dyDescent="0.25">
      <c r="A244" t="s">
        <v>277</v>
      </c>
      <c r="B244">
        <v>4</v>
      </c>
      <c r="C244">
        <v>1</v>
      </c>
      <c r="D244">
        <v>13</v>
      </c>
      <c r="F244">
        <v>28</v>
      </c>
      <c r="G244">
        <v>14</v>
      </c>
      <c r="H244">
        <v>3</v>
      </c>
      <c r="J244">
        <v>10</v>
      </c>
      <c r="K244">
        <v>29</v>
      </c>
      <c r="N244">
        <v>2</v>
      </c>
      <c r="P244">
        <v>5</v>
      </c>
      <c r="Q244">
        <v>109</v>
      </c>
    </row>
    <row r="245" spans="1:17" x14ac:dyDescent="0.25">
      <c r="A245" t="s">
        <v>300</v>
      </c>
      <c r="F245">
        <v>6</v>
      </c>
      <c r="K245">
        <v>7</v>
      </c>
      <c r="Q245">
        <v>13</v>
      </c>
    </row>
    <row r="246" spans="1:17" x14ac:dyDescent="0.25">
      <c r="A246" t="s">
        <v>174</v>
      </c>
      <c r="B246">
        <v>2</v>
      </c>
      <c r="C246">
        <v>1</v>
      </c>
      <c r="D246">
        <v>5</v>
      </c>
      <c r="F246">
        <v>14</v>
      </c>
      <c r="J246">
        <v>20</v>
      </c>
      <c r="K246">
        <v>11</v>
      </c>
      <c r="N246">
        <v>2</v>
      </c>
      <c r="O246">
        <v>2</v>
      </c>
      <c r="P246">
        <v>1</v>
      </c>
      <c r="Q246">
        <v>58</v>
      </c>
    </row>
    <row r="247" spans="1:17" x14ac:dyDescent="0.25">
      <c r="A247" t="s">
        <v>573</v>
      </c>
      <c r="D247">
        <v>2</v>
      </c>
      <c r="F247">
        <v>36</v>
      </c>
      <c r="K247">
        <v>8</v>
      </c>
      <c r="O247">
        <v>2</v>
      </c>
      <c r="P247">
        <v>2</v>
      </c>
      <c r="Q247">
        <v>50</v>
      </c>
    </row>
    <row r="248" spans="1:17" x14ac:dyDescent="0.25">
      <c r="A248" t="s">
        <v>224</v>
      </c>
      <c r="D248">
        <v>1</v>
      </c>
      <c r="F248">
        <v>6</v>
      </c>
      <c r="K248">
        <v>11</v>
      </c>
      <c r="N248">
        <v>1</v>
      </c>
      <c r="Q248">
        <v>19</v>
      </c>
    </row>
    <row r="249" spans="1:17" x14ac:dyDescent="0.25">
      <c r="A249" t="s">
        <v>326</v>
      </c>
      <c r="F249">
        <v>4</v>
      </c>
      <c r="K249">
        <v>8</v>
      </c>
      <c r="P249">
        <v>137</v>
      </c>
      <c r="Q249">
        <v>149</v>
      </c>
    </row>
    <row r="250" spans="1:17" x14ac:dyDescent="0.25">
      <c r="A250" t="s">
        <v>307</v>
      </c>
      <c r="F250">
        <v>36</v>
      </c>
      <c r="H250">
        <v>4</v>
      </c>
      <c r="K250">
        <v>26</v>
      </c>
      <c r="N250">
        <v>4</v>
      </c>
      <c r="Q250">
        <v>70</v>
      </c>
    </row>
    <row r="251" spans="1:17" x14ac:dyDescent="0.25">
      <c r="A251" t="s">
        <v>286</v>
      </c>
      <c r="C251">
        <v>1</v>
      </c>
      <c r="D251">
        <v>1</v>
      </c>
      <c r="F251">
        <v>4</v>
      </c>
      <c r="H251">
        <v>5</v>
      </c>
      <c r="J251">
        <v>5</v>
      </c>
      <c r="K251">
        <v>16</v>
      </c>
      <c r="L251">
        <v>15</v>
      </c>
      <c r="O251">
        <v>2</v>
      </c>
      <c r="P251">
        <v>10</v>
      </c>
      <c r="Q251">
        <v>59</v>
      </c>
    </row>
    <row r="252" spans="1:17" x14ac:dyDescent="0.25">
      <c r="A252" t="s">
        <v>229</v>
      </c>
      <c r="B252">
        <v>1</v>
      </c>
      <c r="C252">
        <v>1</v>
      </c>
      <c r="D252">
        <v>10</v>
      </c>
      <c r="F252">
        <v>228</v>
      </c>
      <c r="G252">
        <v>15</v>
      </c>
      <c r="H252">
        <v>26</v>
      </c>
      <c r="J252">
        <v>68</v>
      </c>
      <c r="K252">
        <v>36</v>
      </c>
      <c r="N252">
        <v>12</v>
      </c>
      <c r="Q252">
        <v>397</v>
      </c>
    </row>
    <row r="253" spans="1:17" x14ac:dyDescent="0.25">
      <c r="A253" t="s">
        <v>266</v>
      </c>
      <c r="C253">
        <v>1</v>
      </c>
      <c r="D253">
        <v>2</v>
      </c>
      <c r="F253">
        <v>26</v>
      </c>
      <c r="G253">
        <v>2</v>
      </c>
      <c r="H253">
        <v>7</v>
      </c>
      <c r="K253">
        <v>20</v>
      </c>
      <c r="L253">
        <v>6</v>
      </c>
      <c r="O253">
        <v>22</v>
      </c>
      <c r="P253">
        <v>0</v>
      </c>
      <c r="Q253">
        <v>86</v>
      </c>
    </row>
    <row r="254" spans="1:17" x14ac:dyDescent="0.25">
      <c r="A254" t="s">
        <v>563</v>
      </c>
      <c r="B254">
        <v>2</v>
      </c>
      <c r="D254">
        <v>6</v>
      </c>
      <c r="F254">
        <v>10</v>
      </c>
      <c r="K254">
        <v>4</v>
      </c>
      <c r="Q254">
        <v>22</v>
      </c>
    </row>
    <row r="255" spans="1:17" x14ac:dyDescent="0.25">
      <c r="A255" t="s">
        <v>278</v>
      </c>
      <c r="B255">
        <v>4</v>
      </c>
      <c r="C255">
        <v>16</v>
      </c>
      <c r="D255">
        <v>4</v>
      </c>
      <c r="E255">
        <v>1</v>
      </c>
      <c r="F255">
        <v>56</v>
      </c>
      <c r="G255">
        <v>2</v>
      </c>
      <c r="H255">
        <v>1</v>
      </c>
      <c r="J255">
        <v>11</v>
      </c>
      <c r="K255">
        <v>21</v>
      </c>
      <c r="N255">
        <v>4</v>
      </c>
      <c r="O255">
        <v>2</v>
      </c>
      <c r="P255">
        <v>2</v>
      </c>
      <c r="Q255">
        <v>124</v>
      </c>
    </row>
    <row r="256" spans="1:17" x14ac:dyDescent="0.25">
      <c r="A256" t="s">
        <v>320</v>
      </c>
      <c r="F256">
        <v>8</v>
      </c>
      <c r="K256">
        <v>1</v>
      </c>
      <c r="Q256">
        <v>9</v>
      </c>
    </row>
    <row r="257" spans="1:17" x14ac:dyDescent="0.25">
      <c r="A257" t="s">
        <v>222</v>
      </c>
      <c r="B257">
        <v>9</v>
      </c>
      <c r="C257">
        <v>14</v>
      </c>
      <c r="D257">
        <v>8</v>
      </c>
      <c r="F257">
        <v>56</v>
      </c>
      <c r="H257">
        <v>15</v>
      </c>
      <c r="K257">
        <v>36</v>
      </c>
      <c r="N257">
        <v>16</v>
      </c>
      <c r="O257">
        <v>20</v>
      </c>
      <c r="P257">
        <v>1</v>
      </c>
      <c r="Q257">
        <v>175</v>
      </c>
    </row>
    <row r="258" spans="1:17" x14ac:dyDescent="0.25">
      <c r="A258" t="s">
        <v>2898</v>
      </c>
      <c r="B258">
        <v>18</v>
      </c>
      <c r="C258">
        <v>2</v>
      </c>
      <c r="F258">
        <v>22</v>
      </c>
      <c r="G258">
        <v>20</v>
      </c>
      <c r="J258">
        <v>4</v>
      </c>
      <c r="K258">
        <v>72</v>
      </c>
      <c r="N258">
        <v>13</v>
      </c>
      <c r="O258">
        <v>4</v>
      </c>
      <c r="P258">
        <v>1</v>
      </c>
      <c r="Q258">
        <v>156</v>
      </c>
    </row>
    <row r="259" spans="1:17" x14ac:dyDescent="0.25">
      <c r="A259" t="s">
        <v>347</v>
      </c>
      <c r="C259">
        <v>15</v>
      </c>
      <c r="F259">
        <v>36</v>
      </c>
      <c r="G259">
        <v>50</v>
      </c>
      <c r="J259">
        <v>5</v>
      </c>
      <c r="K259">
        <v>28</v>
      </c>
      <c r="L259">
        <v>90</v>
      </c>
      <c r="Q259">
        <v>224</v>
      </c>
    </row>
    <row r="260" spans="1:17" x14ac:dyDescent="0.25">
      <c r="A260" t="s">
        <v>381</v>
      </c>
      <c r="B260">
        <v>3</v>
      </c>
      <c r="F260">
        <v>24</v>
      </c>
      <c r="H260">
        <v>8</v>
      </c>
      <c r="J260">
        <v>8</v>
      </c>
      <c r="K260">
        <v>50</v>
      </c>
      <c r="L260">
        <v>10</v>
      </c>
      <c r="N260">
        <v>2</v>
      </c>
      <c r="O260">
        <v>10</v>
      </c>
      <c r="P260">
        <v>4</v>
      </c>
      <c r="Q260">
        <v>119</v>
      </c>
    </row>
    <row r="261" spans="1:17" x14ac:dyDescent="0.25">
      <c r="A261" t="s">
        <v>380</v>
      </c>
      <c r="B261">
        <v>6</v>
      </c>
      <c r="C261">
        <v>70</v>
      </c>
      <c r="D261">
        <v>1</v>
      </c>
      <c r="E261">
        <v>10</v>
      </c>
      <c r="F261">
        <v>54</v>
      </c>
      <c r="G261">
        <v>15</v>
      </c>
      <c r="J261">
        <v>50</v>
      </c>
      <c r="K261">
        <v>76</v>
      </c>
      <c r="L261">
        <v>45</v>
      </c>
      <c r="N261">
        <v>1</v>
      </c>
      <c r="O261">
        <v>2</v>
      </c>
      <c r="Q261">
        <v>330</v>
      </c>
    </row>
    <row r="262" spans="1:17" x14ac:dyDescent="0.25">
      <c r="A262" t="s">
        <v>362</v>
      </c>
      <c r="B262">
        <v>5</v>
      </c>
      <c r="C262">
        <v>12</v>
      </c>
      <c r="D262">
        <v>26</v>
      </c>
      <c r="E262">
        <v>3</v>
      </c>
      <c r="F262">
        <v>56</v>
      </c>
      <c r="H262">
        <v>18</v>
      </c>
      <c r="K262">
        <v>46</v>
      </c>
      <c r="O262">
        <v>29</v>
      </c>
      <c r="Q262">
        <v>195</v>
      </c>
    </row>
    <row r="263" spans="1:17" x14ac:dyDescent="0.25">
      <c r="A263" t="s">
        <v>358</v>
      </c>
      <c r="B263">
        <v>1</v>
      </c>
      <c r="C263">
        <v>1</v>
      </c>
      <c r="D263">
        <v>4</v>
      </c>
      <c r="E263">
        <v>2</v>
      </c>
      <c r="F263">
        <v>20</v>
      </c>
      <c r="K263">
        <v>37</v>
      </c>
      <c r="L263">
        <v>2</v>
      </c>
      <c r="N263">
        <v>2</v>
      </c>
      <c r="O263">
        <v>1</v>
      </c>
      <c r="Q263">
        <v>70</v>
      </c>
    </row>
    <row r="264" spans="1:17" x14ac:dyDescent="0.25">
      <c r="A264" t="s">
        <v>369</v>
      </c>
      <c r="B264">
        <v>13</v>
      </c>
      <c r="D264">
        <v>6</v>
      </c>
      <c r="E264">
        <v>4</v>
      </c>
      <c r="F264">
        <v>18</v>
      </c>
      <c r="H264">
        <v>5</v>
      </c>
      <c r="K264">
        <v>74</v>
      </c>
      <c r="N264">
        <v>3</v>
      </c>
      <c r="O264">
        <v>1</v>
      </c>
      <c r="Q264">
        <v>124</v>
      </c>
    </row>
    <row r="265" spans="1:17" x14ac:dyDescent="0.25">
      <c r="A265" t="s">
        <v>355</v>
      </c>
      <c r="E265">
        <v>23</v>
      </c>
      <c r="F265">
        <v>56</v>
      </c>
      <c r="H265">
        <v>10</v>
      </c>
      <c r="J265">
        <v>5</v>
      </c>
      <c r="K265">
        <v>29</v>
      </c>
      <c r="L265">
        <v>25</v>
      </c>
      <c r="O265">
        <v>10</v>
      </c>
      <c r="Q265">
        <v>158</v>
      </c>
    </row>
    <row r="266" spans="1:17" x14ac:dyDescent="0.25">
      <c r="A266" t="s">
        <v>352</v>
      </c>
      <c r="B266">
        <v>2</v>
      </c>
      <c r="D266">
        <v>2</v>
      </c>
      <c r="E266">
        <v>3</v>
      </c>
      <c r="F266">
        <v>18</v>
      </c>
      <c r="G266">
        <v>1</v>
      </c>
      <c r="H266">
        <v>5</v>
      </c>
      <c r="J266">
        <v>29</v>
      </c>
      <c r="K266">
        <v>29</v>
      </c>
      <c r="L266">
        <v>2</v>
      </c>
      <c r="N266">
        <v>1</v>
      </c>
      <c r="O266">
        <v>10</v>
      </c>
      <c r="Q266">
        <v>102</v>
      </c>
    </row>
    <row r="267" spans="1:17" x14ac:dyDescent="0.25">
      <c r="A267" t="s">
        <v>2626</v>
      </c>
      <c r="B267">
        <v>1</v>
      </c>
      <c r="D267">
        <v>5</v>
      </c>
      <c r="F267">
        <v>68</v>
      </c>
      <c r="H267">
        <v>5</v>
      </c>
      <c r="J267">
        <v>18</v>
      </c>
      <c r="K267">
        <v>60</v>
      </c>
      <c r="L267">
        <v>26</v>
      </c>
      <c r="O267">
        <v>4</v>
      </c>
      <c r="P267">
        <v>4</v>
      </c>
      <c r="Q267">
        <v>191</v>
      </c>
    </row>
    <row r="268" spans="1:17" x14ac:dyDescent="0.25">
      <c r="A268" t="s">
        <v>364</v>
      </c>
      <c r="D268">
        <v>3</v>
      </c>
      <c r="E268">
        <v>2</v>
      </c>
      <c r="F268">
        <v>20</v>
      </c>
      <c r="H268">
        <v>5</v>
      </c>
      <c r="K268">
        <v>32</v>
      </c>
      <c r="N268">
        <v>6</v>
      </c>
      <c r="O268">
        <v>1</v>
      </c>
      <c r="Q268">
        <v>69</v>
      </c>
    </row>
    <row r="269" spans="1:17" x14ac:dyDescent="0.25">
      <c r="A269" t="s">
        <v>368</v>
      </c>
      <c r="B269">
        <v>20</v>
      </c>
      <c r="C269">
        <v>23</v>
      </c>
      <c r="D269">
        <v>23</v>
      </c>
      <c r="F269">
        <v>18</v>
      </c>
      <c r="J269">
        <v>37</v>
      </c>
      <c r="K269">
        <v>21</v>
      </c>
      <c r="N269">
        <v>1</v>
      </c>
      <c r="P269">
        <v>9</v>
      </c>
      <c r="Q269">
        <v>152</v>
      </c>
    </row>
    <row r="270" spans="1:17" x14ac:dyDescent="0.25">
      <c r="A270" t="s">
        <v>353</v>
      </c>
      <c r="B270">
        <v>1</v>
      </c>
      <c r="D270">
        <v>25</v>
      </c>
      <c r="E270">
        <v>3</v>
      </c>
      <c r="F270">
        <v>22</v>
      </c>
      <c r="H270">
        <v>1</v>
      </c>
      <c r="J270">
        <v>1</v>
      </c>
      <c r="K270">
        <v>20</v>
      </c>
      <c r="N270">
        <v>3</v>
      </c>
      <c r="O270">
        <v>4</v>
      </c>
      <c r="P270">
        <v>1</v>
      </c>
      <c r="Q270">
        <v>81</v>
      </c>
    </row>
    <row r="271" spans="1:17" x14ac:dyDescent="0.25">
      <c r="A271" t="s">
        <v>348</v>
      </c>
      <c r="C271">
        <v>1</v>
      </c>
      <c r="D271">
        <v>2</v>
      </c>
      <c r="E271">
        <v>1</v>
      </c>
      <c r="F271">
        <v>52</v>
      </c>
      <c r="G271">
        <v>14</v>
      </c>
      <c r="J271">
        <v>26</v>
      </c>
      <c r="K271">
        <v>15</v>
      </c>
      <c r="O271">
        <v>5</v>
      </c>
      <c r="P271">
        <v>5</v>
      </c>
      <c r="Q271">
        <v>121</v>
      </c>
    </row>
    <row r="272" spans="1:17" x14ac:dyDescent="0.25">
      <c r="A272" t="s">
        <v>354</v>
      </c>
      <c r="D272">
        <v>1</v>
      </c>
      <c r="F272">
        <v>70</v>
      </c>
      <c r="H272">
        <v>1</v>
      </c>
      <c r="J272">
        <v>29</v>
      </c>
      <c r="K272">
        <v>44</v>
      </c>
      <c r="L272">
        <v>10</v>
      </c>
      <c r="O272">
        <v>6</v>
      </c>
      <c r="P272">
        <v>10</v>
      </c>
      <c r="Q272">
        <v>171</v>
      </c>
    </row>
    <row r="273" spans="1:17" x14ac:dyDescent="0.25">
      <c r="A273" t="s">
        <v>367</v>
      </c>
      <c r="F273">
        <v>88</v>
      </c>
      <c r="K273">
        <v>53</v>
      </c>
      <c r="N273">
        <v>1</v>
      </c>
      <c r="O273">
        <v>1</v>
      </c>
      <c r="Q273">
        <v>143</v>
      </c>
    </row>
    <row r="274" spans="1:17" x14ac:dyDescent="0.25">
      <c r="A274" t="s">
        <v>372</v>
      </c>
      <c r="B274">
        <v>3</v>
      </c>
      <c r="E274">
        <v>3</v>
      </c>
      <c r="F274">
        <v>22</v>
      </c>
      <c r="K274">
        <v>26</v>
      </c>
      <c r="Q274">
        <v>54</v>
      </c>
    </row>
    <row r="275" spans="1:17" x14ac:dyDescent="0.25">
      <c r="A275" t="s">
        <v>350</v>
      </c>
      <c r="D275">
        <v>6</v>
      </c>
      <c r="E275">
        <v>4</v>
      </c>
      <c r="F275">
        <v>18</v>
      </c>
      <c r="H275">
        <v>1</v>
      </c>
      <c r="K275">
        <v>23</v>
      </c>
      <c r="N275">
        <v>4</v>
      </c>
      <c r="O275">
        <v>6</v>
      </c>
      <c r="Q275">
        <v>62</v>
      </c>
    </row>
    <row r="276" spans="1:17" x14ac:dyDescent="0.25">
      <c r="A276" t="s">
        <v>375</v>
      </c>
      <c r="B276">
        <v>1</v>
      </c>
      <c r="D276">
        <v>1</v>
      </c>
      <c r="F276">
        <v>22</v>
      </c>
      <c r="H276">
        <v>9</v>
      </c>
      <c r="K276">
        <v>25</v>
      </c>
      <c r="N276">
        <v>4</v>
      </c>
      <c r="O276">
        <v>2</v>
      </c>
      <c r="Q276">
        <v>64</v>
      </c>
    </row>
    <row r="277" spans="1:17" x14ac:dyDescent="0.25">
      <c r="A277" t="s">
        <v>371</v>
      </c>
      <c r="B277">
        <v>4</v>
      </c>
      <c r="C277">
        <v>2</v>
      </c>
      <c r="D277">
        <v>9</v>
      </c>
      <c r="E277">
        <v>1</v>
      </c>
      <c r="F277">
        <v>20</v>
      </c>
      <c r="H277">
        <v>4</v>
      </c>
      <c r="K277">
        <v>36</v>
      </c>
      <c r="N277">
        <v>6</v>
      </c>
      <c r="O277">
        <v>3</v>
      </c>
      <c r="P277">
        <v>3</v>
      </c>
      <c r="Q277">
        <v>88</v>
      </c>
    </row>
    <row r="278" spans="1:17" x14ac:dyDescent="0.25">
      <c r="A278" t="s">
        <v>2881</v>
      </c>
      <c r="B278">
        <v>1</v>
      </c>
      <c r="D278">
        <v>2</v>
      </c>
      <c r="F278">
        <v>4</v>
      </c>
      <c r="G278">
        <v>5</v>
      </c>
      <c r="J278">
        <v>10</v>
      </c>
      <c r="K278">
        <v>8</v>
      </c>
      <c r="L278">
        <v>5</v>
      </c>
      <c r="N278">
        <v>10</v>
      </c>
      <c r="O278">
        <v>3</v>
      </c>
      <c r="Q278">
        <v>48</v>
      </c>
    </row>
    <row r="279" spans="1:17" x14ac:dyDescent="0.25">
      <c r="A279" t="s">
        <v>357</v>
      </c>
      <c r="E279">
        <v>3</v>
      </c>
      <c r="F279">
        <v>54</v>
      </c>
      <c r="H279">
        <v>10</v>
      </c>
      <c r="K279">
        <v>27</v>
      </c>
      <c r="O279">
        <v>6</v>
      </c>
      <c r="P279">
        <v>2</v>
      </c>
      <c r="Q279">
        <v>102</v>
      </c>
    </row>
    <row r="280" spans="1:17" x14ac:dyDescent="0.25">
      <c r="A280" t="s">
        <v>2263</v>
      </c>
      <c r="B280">
        <v>11</v>
      </c>
      <c r="C280">
        <v>8</v>
      </c>
      <c r="D280">
        <v>29</v>
      </c>
      <c r="F280">
        <v>18</v>
      </c>
      <c r="H280">
        <v>13</v>
      </c>
      <c r="K280">
        <v>34</v>
      </c>
      <c r="N280">
        <v>12</v>
      </c>
      <c r="O280">
        <v>11</v>
      </c>
      <c r="Q280">
        <v>136</v>
      </c>
    </row>
    <row r="281" spans="1:17" x14ac:dyDescent="0.25">
      <c r="A281" t="s">
        <v>2768</v>
      </c>
      <c r="C281">
        <v>2</v>
      </c>
      <c r="E281">
        <v>2</v>
      </c>
      <c r="F281">
        <v>18</v>
      </c>
      <c r="H281">
        <v>4</v>
      </c>
      <c r="J281">
        <v>35</v>
      </c>
      <c r="K281">
        <v>22</v>
      </c>
      <c r="N281">
        <v>2</v>
      </c>
      <c r="O281">
        <v>10</v>
      </c>
      <c r="Q281">
        <v>95</v>
      </c>
    </row>
    <row r="282" spans="1:17" x14ac:dyDescent="0.25">
      <c r="A282" t="s">
        <v>366</v>
      </c>
      <c r="B282">
        <v>6</v>
      </c>
      <c r="C282">
        <v>1</v>
      </c>
      <c r="D282">
        <v>2</v>
      </c>
      <c r="E282">
        <v>12</v>
      </c>
      <c r="F282">
        <v>86</v>
      </c>
      <c r="H282">
        <v>31</v>
      </c>
      <c r="J282">
        <v>103</v>
      </c>
      <c r="K282">
        <v>65</v>
      </c>
      <c r="L282">
        <v>60</v>
      </c>
      <c r="O282">
        <v>1</v>
      </c>
      <c r="P282">
        <v>17</v>
      </c>
      <c r="Q282">
        <v>384</v>
      </c>
    </row>
    <row r="283" spans="1:17" x14ac:dyDescent="0.25">
      <c r="A283" t="s">
        <v>359</v>
      </c>
      <c r="D283">
        <v>16</v>
      </c>
      <c r="E283">
        <v>20</v>
      </c>
      <c r="F283">
        <v>54</v>
      </c>
      <c r="J283">
        <v>50</v>
      </c>
      <c r="K283">
        <v>85</v>
      </c>
      <c r="L283">
        <v>40</v>
      </c>
      <c r="O283">
        <v>30</v>
      </c>
      <c r="Q283">
        <v>295</v>
      </c>
    </row>
    <row r="284" spans="1:17" x14ac:dyDescent="0.25">
      <c r="A284" t="s">
        <v>926</v>
      </c>
      <c r="B284">
        <v>7</v>
      </c>
      <c r="D284">
        <v>10</v>
      </c>
      <c r="E284">
        <v>2</v>
      </c>
      <c r="F284">
        <v>80</v>
      </c>
      <c r="G284">
        <v>2</v>
      </c>
      <c r="H284">
        <v>24</v>
      </c>
      <c r="J284">
        <v>10</v>
      </c>
      <c r="K284">
        <v>44</v>
      </c>
      <c r="N284">
        <v>2</v>
      </c>
      <c r="O284">
        <v>7</v>
      </c>
      <c r="P284">
        <v>1</v>
      </c>
      <c r="Q284">
        <v>189</v>
      </c>
    </row>
    <row r="285" spans="1:17" x14ac:dyDescent="0.25">
      <c r="A285" t="s">
        <v>363</v>
      </c>
      <c r="F285">
        <v>54</v>
      </c>
      <c r="J285">
        <v>5</v>
      </c>
      <c r="K285">
        <v>53</v>
      </c>
      <c r="P285">
        <v>1</v>
      </c>
      <c r="Q285">
        <v>113</v>
      </c>
    </row>
    <row r="286" spans="1:17" x14ac:dyDescent="0.25">
      <c r="A286" t="s">
        <v>356</v>
      </c>
      <c r="D286">
        <v>50</v>
      </c>
      <c r="E286">
        <v>20</v>
      </c>
      <c r="F286">
        <v>92</v>
      </c>
      <c r="H286">
        <v>10</v>
      </c>
      <c r="J286">
        <v>10</v>
      </c>
      <c r="K286">
        <v>47</v>
      </c>
      <c r="Q286">
        <v>229</v>
      </c>
    </row>
    <row r="287" spans="1:17" x14ac:dyDescent="0.25">
      <c r="A287" t="s">
        <v>360</v>
      </c>
      <c r="B287">
        <v>5</v>
      </c>
      <c r="C287">
        <v>8</v>
      </c>
      <c r="D287">
        <v>14</v>
      </c>
      <c r="E287">
        <v>2</v>
      </c>
      <c r="F287">
        <v>38</v>
      </c>
      <c r="H287">
        <v>1</v>
      </c>
      <c r="J287">
        <v>35</v>
      </c>
      <c r="K287">
        <v>59</v>
      </c>
      <c r="L287">
        <v>27</v>
      </c>
      <c r="N287">
        <v>37</v>
      </c>
      <c r="O287">
        <v>7</v>
      </c>
      <c r="P287">
        <v>4</v>
      </c>
      <c r="Q287">
        <v>237</v>
      </c>
    </row>
    <row r="288" spans="1:17" x14ac:dyDescent="0.25">
      <c r="A288" t="s">
        <v>361</v>
      </c>
      <c r="F288">
        <v>32</v>
      </c>
      <c r="J288">
        <v>15</v>
      </c>
      <c r="K288">
        <v>44</v>
      </c>
      <c r="L288">
        <v>10</v>
      </c>
      <c r="O288">
        <v>2</v>
      </c>
      <c r="Q288">
        <v>103</v>
      </c>
    </row>
    <row r="289" spans="1:17" x14ac:dyDescent="0.25">
      <c r="A289" t="s">
        <v>379</v>
      </c>
      <c r="C289">
        <v>5</v>
      </c>
      <c r="D289">
        <v>10</v>
      </c>
      <c r="E289">
        <v>5</v>
      </c>
      <c r="F289">
        <v>20</v>
      </c>
      <c r="G289">
        <v>15</v>
      </c>
      <c r="H289">
        <v>9</v>
      </c>
      <c r="K289">
        <v>31</v>
      </c>
      <c r="N289">
        <v>10</v>
      </c>
      <c r="O289">
        <v>27</v>
      </c>
      <c r="P289">
        <v>9</v>
      </c>
      <c r="Q289">
        <v>141</v>
      </c>
    </row>
    <row r="290" spans="1:17" x14ac:dyDescent="0.25">
      <c r="A290" t="s">
        <v>349</v>
      </c>
      <c r="B290">
        <v>7</v>
      </c>
      <c r="D290">
        <v>5</v>
      </c>
      <c r="E290">
        <v>18</v>
      </c>
      <c r="F290">
        <v>30</v>
      </c>
      <c r="H290">
        <v>10</v>
      </c>
      <c r="J290">
        <v>5</v>
      </c>
      <c r="K290">
        <v>40</v>
      </c>
      <c r="N290">
        <v>9</v>
      </c>
      <c r="O290">
        <v>1</v>
      </c>
      <c r="Q290">
        <v>125</v>
      </c>
    </row>
    <row r="291" spans="1:17" x14ac:dyDescent="0.25">
      <c r="A291" t="s">
        <v>351</v>
      </c>
      <c r="D291">
        <v>3</v>
      </c>
      <c r="F291">
        <v>18</v>
      </c>
      <c r="G291">
        <v>10</v>
      </c>
      <c r="H291">
        <v>2</v>
      </c>
      <c r="J291">
        <v>5</v>
      </c>
      <c r="K291">
        <v>30</v>
      </c>
      <c r="L291">
        <v>15</v>
      </c>
      <c r="O291">
        <v>4</v>
      </c>
      <c r="P291">
        <v>4</v>
      </c>
      <c r="Q291">
        <v>91</v>
      </c>
    </row>
    <row r="292" spans="1:17" x14ac:dyDescent="0.25">
      <c r="A292" t="s">
        <v>376</v>
      </c>
      <c r="E292">
        <v>20</v>
      </c>
      <c r="F292">
        <v>22</v>
      </c>
      <c r="K292">
        <v>22</v>
      </c>
      <c r="L292">
        <v>10</v>
      </c>
      <c r="O292">
        <v>1</v>
      </c>
      <c r="P292">
        <v>2</v>
      </c>
      <c r="Q292">
        <v>77</v>
      </c>
    </row>
    <row r="293" spans="1:17" x14ac:dyDescent="0.25">
      <c r="A293" t="s">
        <v>374</v>
      </c>
      <c r="D293">
        <v>1</v>
      </c>
      <c r="E293">
        <v>15</v>
      </c>
      <c r="F293">
        <v>44</v>
      </c>
      <c r="K293">
        <v>36</v>
      </c>
      <c r="L293">
        <v>11</v>
      </c>
      <c r="N293">
        <v>2</v>
      </c>
      <c r="P293">
        <v>10</v>
      </c>
      <c r="Q293">
        <v>119</v>
      </c>
    </row>
    <row r="294" spans="1:17" x14ac:dyDescent="0.25">
      <c r="A294" t="s">
        <v>370</v>
      </c>
      <c r="F294">
        <v>60</v>
      </c>
      <c r="J294">
        <v>65</v>
      </c>
      <c r="K294">
        <v>24</v>
      </c>
      <c r="N294">
        <v>6</v>
      </c>
      <c r="O294">
        <v>1</v>
      </c>
      <c r="Q294">
        <v>156</v>
      </c>
    </row>
    <row r="295" spans="1:17" x14ac:dyDescent="0.25">
      <c r="A295" t="s">
        <v>365</v>
      </c>
      <c r="B295">
        <v>2</v>
      </c>
      <c r="D295">
        <v>24</v>
      </c>
      <c r="E295">
        <v>2</v>
      </c>
      <c r="F295">
        <v>62</v>
      </c>
      <c r="H295">
        <v>8</v>
      </c>
      <c r="J295">
        <v>141</v>
      </c>
      <c r="K295">
        <v>76</v>
      </c>
      <c r="N295">
        <v>25</v>
      </c>
      <c r="O295">
        <v>4</v>
      </c>
      <c r="Q295">
        <v>344</v>
      </c>
    </row>
    <row r="296" spans="1:17" x14ac:dyDescent="0.25">
      <c r="A296" t="s">
        <v>391</v>
      </c>
      <c r="B296">
        <v>11</v>
      </c>
      <c r="C296">
        <v>15</v>
      </c>
      <c r="D296">
        <v>4</v>
      </c>
      <c r="E296">
        <v>11</v>
      </c>
      <c r="F296">
        <v>40</v>
      </c>
      <c r="H296">
        <v>19</v>
      </c>
      <c r="J296">
        <v>2</v>
      </c>
      <c r="K296">
        <v>63</v>
      </c>
      <c r="L296">
        <v>10</v>
      </c>
      <c r="N296">
        <v>16</v>
      </c>
      <c r="O296">
        <v>12</v>
      </c>
      <c r="P296">
        <v>2</v>
      </c>
      <c r="Q296">
        <v>205</v>
      </c>
    </row>
    <row r="297" spans="1:17" x14ac:dyDescent="0.25">
      <c r="A297" t="s">
        <v>407</v>
      </c>
      <c r="B297">
        <v>3</v>
      </c>
      <c r="D297">
        <v>1</v>
      </c>
      <c r="E297">
        <v>1</v>
      </c>
      <c r="F297">
        <v>8</v>
      </c>
      <c r="H297">
        <v>2</v>
      </c>
      <c r="K297">
        <v>2</v>
      </c>
      <c r="N297">
        <v>2</v>
      </c>
      <c r="O297">
        <v>6</v>
      </c>
      <c r="P297">
        <v>2</v>
      </c>
      <c r="Q297">
        <v>27</v>
      </c>
    </row>
    <row r="298" spans="1:17" x14ac:dyDescent="0.25">
      <c r="A298" t="s">
        <v>398</v>
      </c>
      <c r="B298">
        <v>3</v>
      </c>
      <c r="C298">
        <v>7</v>
      </c>
      <c r="D298">
        <v>6</v>
      </c>
      <c r="E298">
        <v>1</v>
      </c>
      <c r="F298">
        <v>14</v>
      </c>
      <c r="K298">
        <v>40</v>
      </c>
      <c r="M298">
        <v>1</v>
      </c>
      <c r="N298">
        <v>7</v>
      </c>
      <c r="O298">
        <v>12</v>
      </c>
      <c r="P298">
        <v>1</v>
      </c>
      <c r="Q298">
        <v>92</v>
      </c>
    </row>
    <row r="299" spans="1:17" x14ac:dyDescent="0.25">
      <c r="A299" t="s">
        <v>406</v>
      </c>
      <c r="F299">
        <v>8</v>
      </c>
      <c r="K299">
        <v>11</v>
      </c>
      <c r="Q299">
        <v>19</v>
      </c>
    </row>
    <row r="300" spans="1:17" x14ac:dyDescent="0.25">
      <c r="A300" t="s">
        <v>402</v>
      </c>
      <c r="D300">
        <v>2</v>
      </c>
      <c r="E300">
        <v>5</v>
      </c>
      <c r="F300">
        <v>32</v>
      </c>
      <c r="H300">
        <v>5</v>
      </c>
      <c r="K300">
        <v>30</v>
      </c>
      <c r="N300">
        <v>20</v>
      </c>
      <c r="O300">
        <v>8</v>
      </c>
      <c r="P300">
        <v>11</v>
      </c>
      <c r="Q300">
        <v>113</v>
      </c>
    </row>
    <row r="301" spans="1:17" x14ac:dyDescent="0.25">
      <c r="A301" t="s">
        <v>397</v>
      </c>
      <c r="D301">
        <v>10</v>
      </c>
      <c r="E301">
        <v>2</v>
      </c>
      <c r="K301">
        <v>42</v>
      </c>
      <c r="L301">
        <v>20</v>
      </c>
      <c r="N301">
        <v>2</v>
      </c>
      <c r="O301">
        <v>41</v>
      </c>
      <c r="P301">
        <v>13</v>
      </c>
      <c r="Q301">
        <v>130</v>
      </c>
    </row>
    <row r="302" spans="1:17" x14ac:dyDescent="0.25">
      <c r="A302" t="s">
        <v>388</v>
      </c>
      <c r="B302">
        <v>1</v>
      </c>
      <c r="C302">
        <v>3</v>
      </c>
      <c r="F302">
        <v>22</v>
      </c>
      <c r="G302">
        <v>20</v>
      </c>
      <c r="H302">
        <v>2</v>
      </c>
      <c r="J302">
        <v>2</v>
      </c>
      <c r="K302">
        <v>24</v>
      </c>
      <c r="M302">
        <v>2</v>
      </c>
      <c r="N302">
        <v>2</v>
      </c>
      <c r="P302">
        <v>30</v>
      </c>
      <c r="Q302">
        <v>108</v>
      </c>
    </row>
    <row r="303" spans="1:17" x14ac:dyDescent="0.25">
      <c r="A303" t="s">
        <v>2613</v>
      </c>
      <c r="C303">
        <v>11</v>
      </c>
      <c r="D303">
        <v>5</v>
      </c>
      <c r="E303">
        <v>3</v>
      </c>
      <c r="F303">
        <v>122</v>
      </c>
      <c r="J303">
        <v>7</v>
      </c>
      <c r="K303">
        <v>93</v>
      </c>
      <c r="L303">
        <v>64</v>
      </c>
      <c r="N303">
        <v>15</v>
      </c>
      <c r="O303">
        <v>5</v>
      </c>
      <c r="P303">
        <v>3</v>
      </c>
      <c r="Q303">
        <v>328</v>
      </c>
    </row>
    <row r="304" spans="1:17" x14ac:dyDescent="0.25">
      <c r="A304" t="s">
        <v>576</v>
      </c>
      <c r="B304">
        <v>4</v>
      </c>
      <c r="C304">
        <v>21</v>
      </c>
      <c r="D304">
        <v>45</v>
      </c>
      <c r="E304">
        <v>4</v>
      </c>
      <c r="F304">
        <v>8</v>
      </c>
      <c r="G304">
        <v>43</v>
      </c>
      <c r="H304">
        <v>2</v>
      </c>
      <c r="K304">
        <v>48</v>
      </c>
      <c r="M304">
        <v>3</v>
      </c>
      <c r="O304">
        <v>7</v>
      </c>
      <c r="P304">
        <v>1</v>
      </c>
      <c r="Q304">
        <v>186</v>
      </c>
    </row>
    <row r="305" spans="1:17" x14ac:dyDescent="0.25">
      <c r="A305" t="s">
        <v>385</v>
      </c>
      <c r="B305">
        <v>16</v>
      </c>
      <c r="C305">
        <v>6</v>
      </c>
      <c r="D305">
        <v>6</v>
      </c>
      <c r="F305">
        <v>20</v>
      </c>
      <c r="H305">
        <v>11</v>
      </c>
      <c r="J305">
        <v>1</v>
      </c>
      <c r="K305">
        <v>40</v>
      </c>
      <c r="N305">
        <v>16</v>
      </c>
      <c r="O305">
        <v>9</v>
      </c>
      <c r="P305">
        <v>4</v>
      </c>
      <c r="Q305">
        <v>129</v>
      </c>
    </row>
    <row r="306" spans="1:17" x14ac:dyDescent="0.25">
      <c r="A306" t="s">
        <v>384</v>
      </c>
      <c r="G306">
        <v>10</v>
      </c>
      <c r="K306">
        <v>0</v>
      </c>
      <c r="P306">
        <v>5</v>
      </c>
      <c r="Q306">
        <v>15</v>
      </c>
    </row>
    <row r="307" spans="1:17" x14ac:dyDescent="0.25">
      <c r="A307" t="s">
        <v>405</v>
      </c>
      <c r="D307">
        <v>6</v>
      </c>
      <c r="F307">
        <v>50</v>
      </c>
      <c r="H307">
        <v>4</v>
      </c>
      <c r="K307">
        <v>20</v>
      </c>
      <c r="N307">
        <v>5</v>
      </c>
      <c r="O307">
        <v>4</v>
      </c>
      <c r="P307">
        <v>35</v>
      </c>
      <c r="Q307">
        <v>124</v>
      </c>
    </row>
    <row r="308" spans="1:17" x14ac:dyDescent="0.25">
      <c r="A308" t="s">
        <v>383</v>
      </c>
      <c r="F308">
        <v>52</v>
      </c>
      <c r="K308">
        <v>30</v>
      </c>
      <c r="O308">
        <v>1</v>
      </c>
      <c r="Q308">
        <v>83</v>
      </c>
    </row>
    <row r="309" spans="1:17" x14ac:dyDescent="0.25">
      <c r="A309" t="s">
        <v>577</v>
      </c>
      <c r="F309">
        <v>50</v>
      </c>
      <c r="K309">
        <v>65</v>
      </c>
      <c r="O309">
        <v>10</v>
      </c>
      <c r="Q309">
        <v>125</v>
      </c>
    </row>
    <row r="310" spans="1:17" x14ac:dyDescent="0.25">
      <c r="A310" t="s">
        <v>393</v>
      </c>
      <c r="D310">
        <v>14</v>
      </c>
      <c r="E310">
        <v>3</v>
      </c>
      <c r="G310">
        <v>6</v>
      </c>
      <c r="K310">
        <v>48</v>
      </c>
      <c r="L310">
        <v>1</v>
      </c>
      <c r="N310">
        <v>5</v>
      </c>
      <c r="O310">
        <v>1</v>
      </c>
      <c r="P310">
        <v>2</v>
      </c>
      <c r="Q310">
        <v>80</v>
      </c>
    </row>
    <row r="311" spans="1:17" x14ac:dyDescent="0.25">
      <c r="A311" t="s">
        <v>578</v>
      </c>
      <c r="B311">
        <v>1</v>
      </c>
      <c r="D311">
        <v>1</v>
      </c>
      <c r="E311">
        <v>8</v>
      </c>
      <c r="F311">
        <v>10</v>
      </c>
      <c r="G311">
        <v>1</v>
      </c>
      <c r="H311">
        <v>1</v>
      </c>
      <c r="J311">
        <v>14</v>
      </c>
      <c r="K311">
        <v>28</v>
      </c>
      <c r="O311">
        <v>6</v>
      </c>
      <c r="P311">
        <v>6</v>
      </c>
      <c r="Q311">
        <v>76</v>
      </c>
    </row>
    <row r="312" spans="1:17" x14ac:dyDescent="0.25">
      <c r="A312" t="s">
        <v>396</v>
      </c>
      <c r="B312">
        <v>3</v>
      </c>
      <c r="D312">
        <v>3</v>
      </c>
      <c r="F312">
        <v>14</v>
      </c>
      <c r="G312">
        <v>30</v>
      </c>
      <c r="H312">
        <v>5</v>
      </c>
      <c r="J312">
        <v>3</v>
      </c>
      <c r="K312">
        <v>45</v>
      </c>
      <c r="M312">
        <v>5</v>
      </c>
      <c r="N312">
        <v>5</v>
      </c>
      <c r="P312">
        <v>2</v>
      </c>
      <c r="Q312">
        <v>115</v>
      </c>
    </row>
    <row r="313" spans="1:17" x14ac:dyDescent="0.25">
      <c r="A313" t="s">
        <v>927</v>
      </c>
      <c r="B313">
        <v>0</v>
      </c>
      <c r="C313">
        <v>0</v>
      </c>
      <c r="D313">
        <v>0</v>
      </c>
      <c r="E313">
        <v>0</v>
      </c>
      <c r="F313">
        <v>0</v>
      </c>
      <c r="H313">
        <v>0</v>
      </c>
      <c r="J313">
        <v>0</v>
      </c>
      <c r="K313">
        <v>0</v>
      </c>
      <c r="M313">
        <v>0</v>
      </c>
      <c r="N313">
        <v>0</v>
      </c>
      <c r="O313">
        <v>0</v>
      </c>
      <c r="P313">
        <v>0</v>
      </c>
      <c r="Q313">
        <v>0</v>
      </c>
    </row>
    <row r="314" spans="1:17" x14ac:dyDescent="0.25">
      <c r="A314" t="s">
        <v>418</v>
      </c>
      <c r="D314">
        <v>1</v>
      </c>
      <c r="K314">
        <v>6</v>
      </c>
      <c r="M314">
        <v>1</v>
      </c>
      <c r="Q314">
        <v>8</v>
      </c>
    </row>
    <row r="315" spans="1:17" x14ac:dyDescent="0.25">
      <c r="A315" t="s">
        <v>417</v>
      </c>
      <c r="B315">
        <v>1</v>
      </c>
      <c r="C315">
        <v>3</v>
      </c>
      <c r="D315">
        <v>33</v>
      </c>
      <c r="E315">
        <v>9</v>
      </c>
      <c r="G315">
        <v>2</v>
      </c>
      <c r="J315">
        <v>5</v>
      </c>
      <c r="K315">
        <v>77</v>
      </c>
      <c r="L315">
        <v>60</v>
      </c>
      <c r="N315">
        <v>4</v>
      </c>
      <c r="O315">
        <v>2</v>
      </c>
      <c r="P315">
        <v>2</v>
      </c>
      <c r="Q315">
        <v>198</v>
      </c>
    </row>
    <row r="316" spans="1:17" x14ac:dyDescent="0.25">
      <c r="A316" t="s">
        <v>416</v>
      </c>
      <c r="B316">
        <v>8</v>
      </c>
      <c r="C316">
        <v>11</v>
      </c>
      <c r="D316">
        <v>12</v>
      </c>
      <c r="E316">
        <v>15</v>
      </c>
      <c r="F316">
        <v>4</v>
      </c>
      <c r="G316">
        <v>4</v>
      </c>
      <c r="H316">
        <v>6</v>
      </c>
      <c r="J316">
        <v>0</v>
      </c>
      <c r="K316">
        <v>25</v>
      </c>
      <c r="L316">
        <v>8</v>
      </c>
      <c r="M316">
        <v>6</v>
      </c>
      <c r="N316">
        <v>18</v>
      </c>
      <c r="O316">
        <v>13</v>
      </c>
      <c r="P316">
        <v>2</v>
      </c>
      <c r="Q316">
        <v>132</v>
      </c>
    </row>
    <row r="317" spans="1:17" x14ac:dyDescent="0.25">
      <c r="A317" t="s">
        <v>413</v>
      </c>
      <c r="B317">
        <v>2</v>
      </c>
      <c r="C317">
        <v>2</v>
      </c>
      <c r="D317">
        <v>3</v>
      </c>
      <c r="E317">
        <v>41</v>
      </c>
      <c r="H317">
        <v>7</v>
      </c>
      <c r="J317">
        <v>3</v>
      </c>
      <c r="K317">
        <v>46</v>
      </c>
      <c r="L317">
        <v>25</v>
      </c>
      <c r="N317">
        <v>4</v>
      </c>
      <c r="P317">
        <v>4</v>
      </c>
      <c r="Q317">
        <v>137</v>
      </c>
    </row>
    <row r="318" spans="1:17" x14ac:dyDescent="0.25">
      <c r="A318" t="s">
        <v>408</v>
      </c>
      <c r="B318">
        <v>3</v>
      </c>
      <c r="C318">
        <v>5</v>
      </c>
      <c r="D318">
        <v>15</v>
      </c>
      <c r="E318">
        <v>3</v>
      </c>
      <c r="K318">
        <v>67</v>
      </c>
      <c r="Q318">
        <v>93</v>
      </c>
    </row>
    <row r="319" spans="1:17" x14ac:dyDescent="0.25">
      <c r="A319" t="s">
        <v>410</v>
      </c>
      <c r="B319">
        <v>5</v>
      </c>
      <c r="C319">
        <v>6</v>
      </c>
      <c r="D319">
        <v>22</v>
      </c>
      <c r="E319">
        <v>1</v>
      </c>
      <c r="F319">
        <v>4</v>
      </c>
      <c r="G319">
        <v>1</v>
      </c>
      <c r="J319">
        <v>8</v>
      </c>
      <c r="K319">
        <v>33</v>
      </c>
      <c r="L319">
        <v>57</v>
      </c>
      <c r="M319">
        <v>1</v>
      </c>
      <c r="N319">
        <v>14</v>
      </c>
      <c r="Q319">
        <v>152</v>
      </c>
    </row>
    <row r="320" spans="1:17" x14ac:dyDescent="0.25">
      <c r="A320" t="s">
        <v>427</v>
      </c>
      <c r="D320">
        <v>25</v>
      </c>
      <c r="F320">
        <v>100</v>
      </c>
      <c r="K320">
        <v>3</v>
      </c>
      <c r="N320">
        <v>13</v>
      </c>
      <c r="Q320">
        <v>141</v>
      </c>
    </row>
    <row r="321" spans="1:17" x14ac:dyDescent="0.25">
      <c r="A321" t="s">
        <v>421</v>
      </c>
      <c r="B321">
        <v>3</v>
      </c>
      <c r="D321">
        <v>93</v>
      </c>
      <c r="E321">
        <v>5</v>
      </c>
      <c r="F321">
        <v>204</v>
      </c>
      <c r="J321">
        <v>33</v>
      </c>
      <c r="K321">
        <v>28</v>
      </c>
      <c r="M321">
        <v>2</v>
      </c>
      <c r="N321">
        <v>9</v>
      </c>
      <c r="O321">
        <v>38</v>
      </c>
      <c r="P321">
        <v>4</v>
      </c>
      <c r="Q321">
        <v>419</v>
      </c>
    </row>
    <row r="322" spans="1:17" x14ac:dyDescent="0.25">
      <c r="A322" t="s">
        <v>440</v>
      </c>
      <c r="B322">
        <v>13</v>
      </c>
      <c r="C322">
        <v>15</v>
      </c>
      <c r="D322">
        <v>13</v>
      </c>
      <c r="F322">
        <v>32</v>
      </c>
      <c r="G322">
        <v>86</v>
      </c>
      <c r="J322">
        <v>65</v>
      </c>
      <c r="K322">
        <v>0</v>
      </c>
      <c r="L322">
        <v>25</v>
      </c>
      <c r="P322">
        <v>12</v>
      </c>
      <c r="Q322">
        <v>261</v>
      </c>
    </row>
    <row r="323" spans="1:17" x14ac:dyDescent="0.25">
      <c r="A323" t="s">
        <v>438</v>
      </c>
      <c r="B323">
        <v>5</v>
      </c>
      <c r="D323">
        <v>13</v>
      </c>
      <c r="F323">
        <v>180</v>
      </c>
      <c r="H323">
        <v>50</v>
      </c>
      <c r="K323">
        <v>4</v>
      </c>
      <c r="N323">
        <v>4</v>
      </c>
      <c r="O323">
        <v>35</v>
      </c>
      <c r="Q323">
        <v>291</v>
      </c>
    </row>
    <row r="324" spans="1:17" x14ac:dyDescent="0.25">
      <c r="A324" t="s">
        <v>426</v>
      </c>
      <c r="B324">
        <v>3</v>
      </c>
      <c r="C324">
        <v>10</v>
      </c>
      <c r="D324">
        <v>3</v>
      </c>
      <c r="F324">
        <v>144</v>
      </c>
      <c r="J324">
        <v>55</v>
      </c>
      <c r="K324">
        <v>30</v>
      </c>
      <c r="N324">
        <v>1</v>
      </c>
      <c r="O324">
        <v>63</v>
      </c>
      <c r="P324">
        <v>0</v>
      </c>
      <c r="Q324">
        <v>309</v>
      </c>
    </row>
    <row r="325" spans="1:17" x14ac:dyDescent="0.25">
      <c r="A325" t="s">
        <v>437</v>
      </c>
      <c r="B325">
        <v>1</v>
      </c>
      <c r="C325">
        <v>2</v>
      </c>
      <c r="D325">
        <v>1</v>
      </c>
      <c r="H325">
        <v>10</v>
      </c>
      <c r="K325">
        <v>2</v>
      </c>
      <c r="Q325">
        <v>16</v>
      </c>
    </row>
    <row r="326" spans="1:17" x14ac:dyDescent="0.25">
      <c r="A326" t="s">
        <v>928</v>
      </c>
      <c r="B326">
        <v>6</v>
      </c>
      <c r="C326">
        <v>9</v>
      </c>
      <c r="D326">
        <v>7</v>
      </c>
      <c r="E326">
        <v>10</v>
      </c>
      <c r="F326">
        <v>26</v>
      </c>
      <c r="H326">
        <v>37</v>
      </c>
      <c r="K326">
        <v>20</v>
      </c>
      <c r="N326">
        <v>7</v>
      </c>
      <c r="O326">
        <v>3</v>
      </c>
      <c r="P326">
        <v>6</v>
      </c>
      <c r="Q326">
        <v>131</v>
      </c>
    </row>
    <row r="327" spans="1:17" x14ac:dyDescent="0.25">
      <c r="A327" t="s">
        <v>929</v>
      </c>
      <c r="K327">
        <v>0</v>
      </c>
      <c r="Q327">
        <v>0</v>
      </c>
    </row>
    <row r="328" spans="1:17" x14ac:dyDescent="0.25">
      <c r="A328" t="s">
        <v>425</v>
      </c>
      <c r="B328">
        <v>3</v>
      </c>
      <c r="C328">
        <v>0</v>
      </c>
      <c r="D328">
        <v>2</v>
      </c>
      <c r="F328">
        <v>2</v>
      </c>
      <c r="K328">
        <v>7</v>
      </c>
      <c r="N328">
        <v>1</v>
      </c>
      <c r="P328">
        <v>2</v>
      </c>
      <c r="Q328">
        <v>17</v>
      </c>
    </row>
    <row r="329" spans="1:17" x14ac:dyDescent="0.25">
      <c r="A329" t="s">
        <v>424</v>
      </c>
      <c r="B329">
        <v>3</v>
      </c>
      <c r="C329">
        <v>1</v>
      </c>
      <c r="D329">
        <v>3</v>
      </c>
      <c r="E329">
        <v>12</v>
      </c>
      <c r="F329">
        <v>12</v>
      </c>
      <c r="H329">
        <v>11</v>
      </c>
      <c r="J329">
        <v>3</v>
      </c>
      <c r="K329">
        <v>9</v>
      </c>
      <c r="N329">
        <v>2</v>
      </c>
      <c r="O329">
        <v>7</v>
      </c>
      <c r="P329">
        <v>1</v>
      </c>
      <c r="Q329">
        <v>64</v>
      </c>
    </row>
    <row r="330" spans="1:17" x14ac:dyDescent="0.25">
      <c r="A330" t="s">
        <v>423</v>
      </c>
      <c r="C330">
        <v>0</v>
      </c>
      <c r="D330">
        <v>3</v>
      </c>
      <c r="E330">
        <v>2</v>
      </c>
      <c r="F330">
        <v>0</v>
      </c>
      <c r="K330">
        <v>16</v>
      </c>
      <c r="N330">
        <v>3</v>
      </c>
      <c r="Q330">
        <v>24</v>
      </c>
    </row>
    <row r="331" spans="1:17" x14ac:dyDescent="0.25">
      <c r="A331" t="s">
        <v>422</v>
      </c>
      <c r="B331">
        <v>10</v>
      </c>
      <c r="C331">
        <v>1</v>
      </c>
      <c r="D331">
        <v>14</v>
      </c>
      <c r="F331">
        <v>4</v>
      </c>
      <c r="H331">
        <v>4</v>
      </c>
      <c r="K331">
        <v>29</v>
      </c>
      <c r="N331">
        <v>8</v>
      </c>
      <c r="O331">
        <v>16</v>
      </c>
      <c r="P331">
        <v>7</v>
      </c>
      <c r="Q331">
        <v>93</v>
      </c>
    </row>
    <row r="332" spans="1:17" x14ac:dyDescent="0.25">
      <c r="A332" t="s">
        <v>430</v>
      </c>
      <c r="D332">
        <v>0</v>
      </c>
      <c r="F332">
        <v>0</v>
      </c>
      <c r="K332">
        <v>0</v>
      </c>
      <c r="Q332">
        <v>0</v>
      </c>
    </row>
    <row r="333" spans="1:17" x14ac:dyDescent="0.25">
      <c r="A333" t="s">
        <v>433</v>
      </c>
      <c r="B333">
        <v>7</v>
      </c>
      <c r="C333">
        <v>16</v>
      </c>
      <c r="D333">
        <v>5</v>
      </c>
      <c r="E333">
        <v>2</v>
      </c>
      <c r="F333">
        <v>16</v>
      </c>
      <c r="G333">
        <v>1</v>
      </c>
      <c r="K333">
        <v>20</v>
      </c>
      <c r="L333">
        <v>20</v>
      </c>
      <c r="N333">
        <v>11</v>
      </c>
      <c r="O333">
        <v>4</v>
      </c>
      <c r="P333">
        <v>6</v>
      </c>
      <c r="Q333">
        <v>108</v>
      </c>
    </row>
    <row r="334" spans="1:17" x14ac:dyDescent="0.25">
      <c r="A334" t="s">
        <v>947</v>
      </c>
      <c r="B334">
        <v>7</v>
      </c>
      <c r="D334">
        <v>10</v>
      </c>
      <c r="E334">
        <v>66</v>
      </c>
      <c r="F334">
        <v>68</v>
      </c>
      <c r="G334">
        <v>0</v>
      </c>
      <c r="H334">
        <v>18</v>
      </c>
      <c r="J334">
        <v>8</v>
      </c>
      <c r="K334">
        <v>25</v>
      </c>
      <c r="N334">
        <v>1</v>
      </c>
      <c r="O334">
        <v>10</v>
      </c>
      <c r="P334">
        <v>4</v>
      </c>
      <c r="Q334">
        <v>217</v>
      </c>
    </row>
    <row r="335" spans="1:17" x14ac:dyDescent="0.25">
      <c r="A335" t="s">
        <v>3090</v>
      </c>
      <c r="B335">
        <v>1</v>
      </c>
      <c r="C335">
        <v>10</v>
      </c>
      <c r="F335">
        <v>32</v>
      </c>
      <c r="H335">
        <v>43</v>
      </c>
      <c r="K335">
        <v>1</v>
      </c>
      <c r="P335">
        <v>6</v>
      </c>
      <c r="Q335">
        <v>93</v>
      </c>
    </row>
    <row r="336" spans="1:17" x14ac:dyDescent="0.25">
      <c r="A336" t="s">
        <v>3560</v>
      </c>
      <c r="L336">
        <v>5</v>
      </c>
      <c r="Q336">
        <v>5</v>
      </c>
    </row>
    <row r="337" spans="1:17" x14ac:dyDescent="0.25">
      <c r="A337" t="s">
        <v>428</v>
      </c>
      <c r="B337">
        <v>60</v>
      </c>
      <c r="C337">
        <v>17</v>
      </c>
      <c r="D337">
        <v>31</v>
      </c>
      <c r="F337">
        <v>242</v>
      </c>
      <c r="H337">
        <v>25</v>
      </c>
      <c r="J337">
        <v>17</v>
      </c>
      <c r="K337">
        <v>105</v>
      </c>
      <c r="N337">
        <v>33</v>
      </c>
      <c r="O337">
        <v>24</v>
      </c>
      <c r="P337">
        <v>19</v>
      </c>
      <c r="Q337">
        <v>573</v>
      </c>
    </row>
    <row r="338" spans="1:17" x14ac:dyDescent="0.25">
      <c r="A338" t="s">
        <v>2556</v>
      </c>
      <c r="B338">
        <v>2</v>
      </c>
      <c r="C338">
        <v>15</v>
      </c>
      <c r="D338">
        <v>19</v>
      </c>
      <c r="E338">
        <v>22</v>
      </c>
      <c r="F338">
        <v>46</v>
      </c>
      <c r="H338">
        <v>16</v>
      </c>
      <c r="K338">
        <v>26</v>
      </c>
      <c r="N338">
        <v>14</v>
      </c>
      <c r="O338">
        <v>4</v>
      </c>
      <c r="P338">
        <v>8</v>
      </c>
      <c r="Q338">
        <v>172</v>
      </c>
    </row>
    <row r="339" spans="1:17" x14ac:dyDescent="0.25">
      <c r="A339" t="s">
        <v>439</v>
      </c>
      <c r="F339">
        <v>102</v>
      </c>
      <c r="H339">
        <v>5</v>
      </c>
      <c r="K339">
        <v>4</v>
      </c>
      <c r="Q339">
        <v>111</v>
      </c>
    </row>
    <row r="340" spans="1:17" x14ac:dyDescent="0.25">
      <c r="A340" t="s">
        <v>785</v>
      </c>
      <c r="F340">
        <v>90</v>
      </c>
      <c r="K340">
        <v>5</v>
      </c>
      <c r="Q340">
        <v>95</v>
      </c>
    </row>
    <row r="341" spans="1:17" x14ac:dyDescent="0.25">
      <c r="A341" t="s">
        <v>435</v>
      </c>
      <c r="B341">
        <v>5</v>
      </c>
      <c r="C341">
        <v>0</v>
      </c>
      <c r="D341">
        <v>2</v>
      </c>
      <c r="E341">
        <v>1</v>
      </c>
      <c r="F341">
        <v>40</v>
      </c>
      <c r="H341">
        <v>1</v>
      </c>
      <c r="J341">
        <v>10</v>
      </c>
      <c r="K341">
        <v>37</v>
      </c>
      <c r="N341">
        <v>2</v>
      </c>
      <c r="P341">
        <v>4</v>
      </c>
      <c r="Q341">
        <v>102</v>
      </c>
    </row>
    <row r="342" spans="1:17" x14ac:dyDescent="0.25">
      <c r="A342" t="s">
        <v>436</v>
      </c>
      <c r="C342">
        <v>1</v>
      </c>
      <c r="F342">
        <v>12</v>
      </c>
      <c r="K342">
        <v>39</v>
      </c>
      <c r="N342">
        <v>5</v>
      </c>
      <c r="Q342">
        <v>57</v>
      </c>
    </row>
    <row r="343" spans="1:17" x14ac:dyDescent="0.25">
      <c r="A343" t="s">
        <v>2809</v>
      </c>
      <c r="B343">
        <v>3</v>
      </c>
      <c r="H343">
        <v>20</v>
      </c>
      <c r="O343">
        <v>3</v>
      </c>
      <c r="Q343">
        <v>26</v>
      </c>
    </row>
    <row r="344" spans="1:17" x14ac:dyDescent="0.25">
      <c r="A344" t="s">
        <v>458</v>
      </c>
      <c r="B344">
        <v>1</v>
      </c>
      <c r="D344">
        <v>1</v>
      </c>
      <c r="F344">
        <v>42</v>
      </c>
      <c r="K344">
        <v>6</v>
      </c>
      <c r="O344">
        <v>5</v>
      </c>
      <c r="Q344">
        <v>55</v>
      </c>
    </row>
    <row r="345" spans="1:17" x14ac:dyDescent="0.25">
      <c r="A345" t="s">
        <v>452</v>
      </c>
      <c r="B345">
        <v>4</v>
      </c>
      <c r="E345">
        <v>1</v>
      </c>
      <c r="F345">
        <v>32</v>
      </c>
      <c r="J345">
        <v>3</v>
      </c>
      <c r="K345">
        <v>15</v>
      </c>
      <c r="O345">
        <v>3</v>
      </c>
      <c r="Q345">
        <v>58</v>
      </c>
    </row>
    <row r="346" spans="1:17" x14ac:dyDescent="0.25">
      <c r="A346" t="s">
        <v>475</v>
      </c>
      <c r="B346">
        <v>16</v>
      </c>
      <c r="D346">
        <v>21</v>
      </c>
      <c r="F346">
        <v>58</v>
      </c>
      <c r="G346">
        <v>1</v>
      </c>
      <c r="K346">
        <v>22</v>
      </c>
      <c r="N346">
        <v>11</v>
      </c>
      <c r="O346">
        <v>3</v>
      </c>
      <c r="P346">
        <v>3</v>
      </c>
      <c r="Q346">
        <v>135</v>
      </c>
    </row>
    <row r="347" spans="1:17" x14ac:dyDescent="0.25">
      <c r="A347" t="s">
        <v>462</v>
      </c>
      <c r="B347">
        <v>4</v>
      </c>
      <c r="D347">
        <v>62</v>
      </c>
      <c r="E347">
        <v>6</v>
      </c>
      <c r="F347">
        <v>110</v>
      </c>
      <c r="J347">
        <v>20</v>
      </c>
      <c r="K347">
        <v>82</v>
      </c>
      <c r="Q347">
        <v>284</v>
      </c>
    </row>
    <row r="348" spans="1:17" x14ac:dyDescent="0.25">
      <c r="A348" t="s">
        <v>931</v>
      </c>
      <c r="D348">
        <v>5</v>
      </c>
      <c r="F348">
        <v>6</v>
      </c>
      <c r="H348">
        <v>6</v>
      </c>
      <c r="K348">
        <v>20</v>
      </c>
      <c r="M348">
        <v>2</v>
      </c>
      <c r="O348">
        <v>1</v>
      </c>
      <c r="P348">
        <v>1</v>
      </c>
      <c r="Q348">
        <v>41</v>
      </c>
    </row>
    <row r="349" spans="1:17" x14ac:dyDescent="0.25">
      <c r="A349" t="s">
        <v>457</v>
      </c>
      <c r="D349">
        <v>2</v>
      </c>
      <c r="E349">
        <v>2</v>
      </c>
      <c r="F349">
        <v>98</v>
      </c>
      <c r="K349">
        <v>40</v>
      </c>
      <c r="P349">
        <v>50</v>
      </c>
      <c r="Q349">
        <v>192</v>
      </c>
    </row>
    <row r="350" spans="1:17" x14ac:dyDescent="0.25">
      <c r="A350" t="s">
        <v>466</v>
      </c>
      <c r="D350">
        <v>3</v>
      </c>
      <c r="F350">
        <v>96</v>
      </c>
      <c r="J350">
        <v>10</v>
      </c>
      <c r="K350">
        <v>20</v>
      </c>
      <c r="O350">
        <v>22</v>
      </c>
      <c r="P350">
        <v>2</v>
      </c>
      <c r="Q350">
        <v>153</v>
      </c>
    </row>
    <row r="351" spans="1:17" x14ac:dyDescent="0.25">
      <c r="A351" t="s">
        <v>463</v>
      </c>
      <c r="B351">
        <v>12</v>
      </c>
      <c r="C351">
        <v>1</v>
      </c>
      <c r="D351">
        <v>5</v>
      </c>
      <c r="E351">
        <v>5</v>
      </c>
      <c r="F351">
        <v>102</v>
      </c>
      <c r="H351">
        <v>7</v>
      </c>
      <c r="K351">
        <v>14</v>
      </c>
      <c r="O351">
        <v>13</v>
      </c>
      <c r="P351">
        <v>12</v>
      </c>
      <c r="Q351">
        <v>171</v>
      </c>
    </row>
    <row r="352" spans="1:17" x14ac:dyDescent="0.25">
      <c r="A352" t="s">
        <v>444</v>
      </c>
      <c r="B352">
        <v>6</v>
      </c>
      <c r="C352">
        <v>16</v>
      </c>
      <c r="D352">
        <v>14</v>
      </c>
      <c r="E352">
        <v>8</v>
      </c>
      <c r="F352">
        <v>94</v>
      </c>
      <c r="H352">
        <v>10</v>
      </c>
      <c r="K352">
        <v>44</v>
      </c>
      <c r="L352">
        <v>15</v>
      </c>
      <c r="N352">
        <v>1</v>
      </c>
      <c r="O352">
        <v>5</v>
      </c>
      <c r="P352">
        <v>10</v>
      </c>
      <c r="Q352">
        <v>223</v>
      </c>
    </row>
    <row r="353" spans="1:17" x14ac:dyDescent="0.25">
      <c r="A353" t="s">
        <v>446</v>
      </c>
      <c r="B353">
        <v>11</v>
      </c>
      <c r="C353">
        <v>16</v>
      </c>
      <c r="D353">
        <v>3</v>
      </c>
      <c r="E353">
        <v>2</v>
      </c>
      <c r="F353">
        <v>44</v>
      </c>
      <c r="G353">
        <v>1</v>
      </c>
      <c r="H353">
        <v>2</v>
      </c>
      <c r="J353">
        <v>17</v>
      </c>
      <c r="K353">
        <v>17</v>
      </c>
      <c r="L353">
        <v>10</v>
      </c>
      <c r="N353">
        <v>6</v>
      </c>
      <c r="O353">
        <v>2</v>
      </c>
      <c r="P353">
        <v>4</v>
      </c>
      <c r="Q353">
        <v>135</v>
      </c>
    </row>
    <row r="354" spans="1:17" x14ac:dyDescent="0.25">
      <c r="A354" t="s">
        <v>448</v>
      </c>
      <c r="C354">
        <v>7</v>
      </c>
      <c r="D354">
        <v>6</v>
      </c>
      <c r="F354">
        <v>42</v>
      </c>
      <c r="H354">
        <v>15</v>
      </c>
      <c r="J354">
        <v>20</v>
      </c>
      <c r="K354">
        <v>20</v>
      </c>
      <c r="N354">
        <v>3</v>
      </c>
      <c r="P354">
        <v>12</v>
      </c>
      <c r="Q354">
        <v>125</v>
      </c>
    </row>
    <row r="355" spans="1:17" x14ac:dyDescent="0.25">
      <c r="A355" t="s">
        <v>441</v>
      </c>
      <c r="B355">
        <v>7</v>
      </c>
      <c r="C355">
        <v>11</v>
      </c>
      <c r="D355">
        <v>33</v>
      </c>
      <c r="E355">
        <v>8</v>
      </c>
      <c r="F355">
        <v>124</v>
      </c>
      <c r="J355">
        <v>4</v>
      </c>
      <c r="K355">
        <v>34</v>
      </c>
      <c r="N355">
        <v>4</v>
      </c>
      <c r="O355">
        <v>15</v>
      </c>
      <c r="P355">
        <v>10</v>
      </c>
      <c r="Q355">
        <v>250</v>
      </c>
    </row>
    <row r="356" spans="1:17" x14ac:dyDescent="0.25">
      <c r="A356" t="s">
        <v>456</v>
      </c>
      <c r="B356">
        <v>5</v>
      </c>
      <c r="C356">
        <v>43</v>
      </c>
      <c r="F356">
        <v>100</v>
      </c>
      <c r="J356">
        <v>90</v>
      </c>
      <c r="K356">
        <v>15</v>
      </c>
      <c r="N356">
        <v>9</v>
      </c>
      <c r="Q356">
        <v>262</v>
      </c>
    </row>
    <row r="357" spans="1:17" x14ac:dyDescent="0.25">
      <c r="A357" t="s">
        <v>447</v>
      </c>
      <c r="B357">
        <v>5</v>
      </c>
      <c r="C357">
        <v>10</v>
      </c>
      <c r="D357">
        <v>5</v>
      </c>
      <c r="E357">
        <v>40</v>
      </c>
      <c r="F357">
        <v>144</v>
      </c>
      <c r="H357">
        <v>5</v>
      </c>
      <c r="K357">
        <v>44</v>
      </c>
      <c r="L357">
        <v>20</v>
      </c>
      <c r="N357">
        <v>3</v>
      </c>
      <c r="O357">
        <v>3</v>
      </c>
      <c r="P357">
        <v>4</v>
      </c>
      <c r="Q357">
        <v>283</v>
      </c>
    </row>
    <row r="358" spans="1:17" x14ac:dyDescent="0.25">
      <c r="A358" t="s">
        <v>453</v>
      </c>
      <c r="E358">
        <v>5</v>
      </c>
      <c r="F358">
        <v>96</v>
      </c>
      <c r="G358">
        <v>20</v>
      </c>
      <c r="J358">
        <v>5</v>
      </c>
      <c r="K358">
        <v>12</v>
      </c>
      <c r="N358">
        <v>0</v>
      </c>
      <c r="Q358">
        <v>138</v>
      </c>
    </row>
    <row r="359" spans="1:17" x14ac:dyDescent="0.25">
      <c r="A359" t="s">
        <v>2567</v>
      </c>
      <c r="B359">
        <v>2</v>
      </c>
      <c r="E359">
        <v>1</v>
      </c>
      <c r="F359">
        <v>80</v>
      </c>
      <c r="K359">
        <v>13</v>
      </c>
      <c r="L359">
        <v>29</v>
      </c>
      <c r="P359">
        <v>7</v>
      </c>
      <c r="Q359">
        <v>132</v>
      </c>
    </row>
    <row r="360" spans="1:17" x14ac:dyDescent="0.25">
      <c r="A360" t="s">
        <v>2572</v>
      </c>
      <c r="B360">
        <v>3</v>
      </c>
      <c r="C360">
        <v>5</v>
      </c>
      <c r="D360">
        <v>12</v>
      </c>
      <c r="E360">
        <v>6</v>
      </c>
      <c r="F360">
        <v>54</v>
      </c>
      <c r="G360">
        <v>2</v>
      </c>
      <c r="K360">
        <v>14</v>
      </c>
      <c r="O360">
        <v>10</v>
      </c>
      <c r="P360">
        <v>20</v>
      </c>
      <c r="Q360">
        <v>126</v>
      </c>
    </row>
    <row r="361" spans="1:17" x14ac:dyDescent="0.25">
      <c r="A361" t="s">
        <v>2720</v>
      </c>
      <c r="B361">
        <v>6</v>
      </c>
      <c r="F361">
        <v>50</v>
      </c>
      <c r="H361">
        <v>19</v>
      </c>
      <c r="J361">
        <v>32</v>
      </c>
      <c r="K361">
        <v>23</v>
      </c>
      <c r="O361">
        <v>10</v>
      </c>
      <c r="P361">
        <v>10</v>
      </c>
      <c r="Q361">
        <v>150</v>
      </c>
    </row>
    <row r="362" spans="1:17" x14ac:dyDescent="0.25">
      <c r="A362" t="s">
        <v>2817</v>
      </c>
      <c r="F362">
        <v>34</v>
      </c>
      <c r="Q362">
        <v>34</v>
      </c>
    </row>
    <row r="363" spans="1:17" x14ac:dyDescent="0.25">
      <c r="A363" t="s">
        <v>442</v>
      </c>
      <c r="B363">
        <v>9</v>
      </c>
      <c r="C363">
        <v>4</v>
      </c>
      <c r="D363">
        <v>15</v>
      </c>
      <c r="E363">
        <v>32</v>
      </c>
      <c r="F363">
        <v>104</v>
      </c>
      <c r="G363">
        <v>18</v>
      </c>
      <c r="H363">
        <v>36</v>
      </c>
      <c r="J363">
        <v>10</v>
      </c>
      <c r="K363">
        <v>71</v>
      </c>
      <c r="L363">
        <v>8</v>
      </c>
      <c r="N363">
        <v>2</v>
      </c>
      <c r="O363">
        <v>47</v>
      </c>
      <c r="P363">
        <v>20</v>
      </c>
      <c r="Q363">
        <v>376</v>
      </c>
    </row>
    <row r="364" spans="1:17" x14ac:dyDescent="0.25">
      <c r="A364" t="s">
        <v>445</v>
      </c>
      <c r="B364">
        <v>7</v>
      </c>
      <c r="D364">
        <v>8</v>
      </c>
      <c r="E364">
        <v>0</v>
      </c>
      <c r="F364">
        <v>90</v>
      </c>
      <c r="H364">
        <v>21</v>
      </c>
      <c r="K364">
        <v>34</v>
      </c>
      <c r="N364">
        <v>16</v>
      </c>
      <c r="O364">
        <v>7</v>
      </c>
      <c r="P364">
        <v>2</v>
      </c>
      <c r="Q364">
        <v>185</v>
      </c>
    </row>
    <row r="365" spans="1:17" x14ac:dyDescent="0.25">
      <c r="A365" t="s">
        <v>460</v>
      </c>
      <c r="B365">
        <v>8</v>
      </c>
      <c r="D365">
        <v>11</v>
      </c>
      <c r="F365">
        <v>106</v>
      </c>
      <c r="K365">
        <v>49</v>
      </c>
      <c r="O365">
        <v>11</v>
      </c>
      <c r="P365">
        <v>13</v>
      </c>
      <c r="Q365">
        <v>198</v>
      </c>
    </row>
    <row r="366" spans="1:17" x14ac:dyDescent="0.25">
      <c r="A366" t="s">
        <v>443</v>
      </c>
      <c r="B366">
        <v>3</v>
      </c>
      <c r="D366">
        <v>18</v>
      </c>
      <c r="E366">
        <v>12</v>
      </c>
      <c r="F366">
        <v>142</v>
      </c>
      <c r="H366">
        <v>29</v>
      </c>
      <c r="J366">
        <v>10</v>
      </c>
      <c r="K366">
        <v>26</v>
      </c>
      <c r="N366">
        <v>1</v>
      </c>
      <c r="O366">
        <v>1</v>
      </c>
      <c r="P366">
        <v>9</v>
      </c>
      <c r="Q366">
        <v>251</v>
      </c>
    </row>
    <row r="367" spans="1:17" x14ac:dyDescent="0.25">
      <c r="A367" t="s">
        <v>3385</v>
      </c>
      <c r="B367">
        <v>3</v>
      </c>
      <c r="C367">
        <v>5</v>
      </c>
      <c r="D367">
        <v>10</v>
      </c>
      <c r="F367">
        <v>18</v>
      </c>
      <c r="K367">
        <v>10</v>
      </c>
      <c r="O367">
        <v>25</v>
      </c>
      <c r="P367">
        <v>11</v>
      </c>
      <c r="Q367">
        <v>82</v>
      </c>
    </row>
    <row r="368" spans="1:17" x14ac:dyDescent="0.25">
      <c r="A368" t="s">
        <v>459</v>
      </c>
      <c r="B368">
        <v>6</v>
      </c>
      <c r="E368">
        <v>5</v>
      </c>
      <c r="F368">
        <v>84</v>
      </c>
      <c r="H368">
        <v>2</v>
      </c>
      <c r="K368">
        <v>33</v>
      </c>
      <c r="L368">
        <v>12</v>
      </c>
      <c r="N368">
        <v>11</v>
      </c>
      <c r="O368">
        <v>3</v>
      </c>
      <c r="P368">
        <v>2</v>
      </c>
      <c r="Q368">
        <v>158</v>
      </c>
    </row>
    <row r="369" spans="1:17" x14ac:dyDescent="0.25">
      <c r="A369" t="s">
        <v>1949</v>
      </c>
      <c r="F369">
        <v>40</v>
      </c>
      <c r="K369">
        <v>40</v>
      </c>
      <c r="Q369">
        <v>80</v>
      </c>
    </row>
    <row r="370" spans="1:17" x14ac:dyDescent="0.25">
      <c r="A370" t="s">
        <v>464</v>
      </c>
      <c r="C370">
        <v>5</v>
      </c>
      <c r="D370">
        <v>24</v>
      </c>
      <c r="F370">
        <v>106</v>
      </c>
      <c r="H370">
        <v>7</v>
      </c>
      <c r="K370">
        <v>33</v>
      </c>
      <c r="N370">
        <v>13</v>
      </c>
      <c r="P370">
        <v>7</v>
      </c>
      <c r="Q370">
        <v>195</v>
      </c>
    </row>
    <row r="371" spans="1:17" x14ac:dyDescent="0.25">
      <c r="A371" t="s">
        <v>461</v>
      </c>
      <c r="F371">
        <v>58</v>
      </c>
      <c r="J371">
        <v>40</v>
      </c>
      <c r="K371">
        <v>15</v>
      </c>
      <c r="O371">
        <v>3</v>
      </c>
      <c r="Q371">
        <v>116</v>
      </c>
    </row>
    <row r="372" spans="1:17" x14ac:dyDescent="0.25">
      <c r="A372" t="s">
        <v>474</v>
      </c>
      <c r="F372">
        <v>120</v>
      </c>
      <c r="G372">
        <v>15</v>
      </c>
      <c r="K372">
        <v>10</v>
      </c>
      <c r="N372">
        <v>3</v>
      </c>
      <c r="Q372">
        <v>148</v>
      </c>
    </row>
    <row r="373" spans="1:17" x14ac:dyDescent="0.25">
      <c r="A373" t="s">
        <v>472</v>
      </c>
      <c r="C373">
        <v>45</v>
      </c>
      <c r="D373">
        <v>15</v>
      </c>
      <c r="F373">
        <v>30</v>
      </c>
      <c r="H373">
        <v>2</v>
      </c>
      <c r="K373">
        <v>36</v>
      </c>
      <c r="P373">
        <v>8</v>
      </c>
      <c r="Q373">
        <v>136</v>
      </c>
    </row>
    <row r="374" spans="1:17" x14ac:dyDescent="0.25">
      <c r="A374" t="s">
        <v>930</v>
      </c>
      <c r="B374">
        <v>7</v>
      </c>
      <c r="D374">
        <v>18</v>
      </c>
      <c r="E374">
        <v>12</v>
      </c>
      <c r="F374">
        <v>142</v>
      </c>
      <c r="H374">
        <v>17</v>
      </c>
      <c r="K374">
        <v>28</v>
      </c>
      <c r="L374">
        <v>6</v>
      </c>
      <c r="O374">
        <v>5</v>
      </c>
      <c r="P374">
        <v>3</v>
      </c>
      <c r="Q374">
        <v>238</v>
      </c>
    </row>
    <row r="375" spans="1:17" x14ac:dyDescent="0.25">
      <c r="A375" t="s">
        <v>470</v>
      </c>
      <c r="B375">
        <v>2</v>
      </c>
      <c r="C375">
        <v>2</v>
      </c>
      <c r="D375">
        <v>40</v>
      </c>
      <c r="F375">
        <v>252</v>
      </c>
      <c r="H375">
        <v>44</v>
      </c>
      <c r="J375">
        <v>10</v>
      </c>
      <c r="K375">
        <v>24</v>
      </c>
      <c r="M375">
        <v>2</v>
      </c>
      <c r="N375">
        <v>4</v>
      </c>
      <c r="O375">
        <v>17</v>
      </c>
      <c r="P375">
        <v>6</v>
      </c>
      <c r="Q375">
        <v>403</v>
      </c>
    </row>
    <row r="376" spans="1:17" x14ac:dyDescent="0.25">
      <c r="A376" t="s">
        <v>467</v>
      </c>
      <c r="B376">
        <v>29</v>
      </c>
      <c r="D376">
        <v>75</v>
      </c>
      <c r="F376">
        <v>82</v>
      </c>
      <c r="J376">
        <v>7</v>
      </c>
      <c r="K376">
        <v>97</v>
      </c>
      <c r="N376">
        <v>7</v>
      </c>
      <c r="O376">
        <v>4</v>
      </c>
      <c r="P376">
        <v>11</v>
      </c>
      <c r="Q376">
        <v>312</v>
      </c>
    </row>
    <row r="377" spans="1:17" x14ac:dyDescent="0.25">
      <c r="A377" t="s">
        <v>481</v>
      </c>
      <c r="B377">
        <v>5</v>
      </c>
      <c r="C377">
        <v>11</v>
      </c>
      <c r="D377">
        <v>3</v>
      </c>
      <c r="F377">
        <v>240</v>
      </c>
      <c r="H377">
        <v>8</v>
      </c>
      <c r="K377">
        <v>75</v>
      </c>
      <c r="N377">
        <v>2</v>
      </c>
      <c r="Q377">
        <v>344</v>
      </c>
    </row>
    <row r="378" spans="1:17" x14ac:dyDescent="0.25">
      <c r="A378" t="s">
        <v>933</v>
      </c>
      <c r="D378">
        <v>0</v>
      </c>
      <c r="F378">
        <v>110</v>
      </c>
      <c r="H378">
        <v>10</v>
      </c>
      <c r="K378">
        <v>10</v>
      </c>
      <c r="O378">
        <v>5</v>
      </c>
      <c r="P378">
        <v>1</v>
      </c>
      <c r="Q378">
        <v>136</v>
      </c>
    </row>
    <row r="379" spans="1:17" x14ac:dyDescent="0.25">
      <c r="A379" t="s">
        <v>477</v>
      </c>
      <c r="D379">
        <v>5</v>
      </c>
      <c r="G379">
        <v>1</v>
      </c>
      <c r="H379">
        <v>5</v>
      </c>
      <c r="J379">
        <v>50</v>
      </c>
      <c r="K379">
        <v>60</v>
      </c>
      <c r="N379">
        <v>3</v>
      </c>
      <c r="O379">
        <v>1</v>
      </c>
      <c r="Q379">
        <v>125</v>
      </c>
    </row>
    <row r="380" spans="1:17" x14ac:dyDescent="0.25">
      <c r="A380" t="s">
        <v>478</v>
      </c>
      <c r="E380">
        <v>0</v>
      </c>
      <c r="K380">
        <v>-10</v>
      </c>
      <c r="Q380">
        <v>-10</v>
      </c>
    </row>
    <row r="381" spans="1:17" x14ac:dyDescent="0.25">
      <c r="A381" t="s">
        <v>492</v>
      </c>
      <c r="B381">
        <v>28</v>
      </c>
      <c r="D381">
        <v>10</v>
      </c>
      <c r="E381">
        <v>10</v>
      </c>
      <c r="F381">
        <v>20</v>
      </c>
      <c r="K381">
        <v>7</v>
      </c>
      <c r="O381">
        <v>65</v>
      </c>
      <c r="P381">
        <v>32</v>
      </c>
      <c r="Q381">
        <v>172</v>
      </c>
    </row>
    <row r="382" spans="1:17" x14ac:dyDescent="0.25">
      <c r="A382" t="s">
        <v>580</v>
      </c>
      <c r="B382">
        <v>15</v>
      </c>
      <c r="D382">
        <v>12</v>
      </c>
      <c r="F382">
        <v>210</v>
      </c>
      <c r="H382">
        <v>5</v>
      </c>
      <c r="J382">
        <v>14</v>
      </c>
      <c r="K382">
        <v>25</v>
      </c>
      <c r="O382">
        <v>65</v>
      </c>
      <c r="P382">
        <v>0</v>
      </c>
      <c r="Q382">
        <v>346</v>
      </c>
    </row>
    <row r="383" spans="1:17" x14ac:dyDescent="0.25">
      <c r="A383" t="s">
        <v>491</v>
      </c>
      <c r="B383">
        <v>13</v>
      </c>
      <c r="C383">
        <v>6</v>
      </c>
      <c r="D383">
        <v>171</v>
      </c>
      <c r="E383">
        <v>22</v>
      </c>
      <c r="F383">
        <v>110</v>
      </c>
      <c r="G383">
        <v>13</v>
      </c>
      <c r="H383">
        <v>9</v>
      </c>
      <c r="J383">
        <v>50</v>
      </c>
      <c r="K383">
        <v>55</v>
      </c>
      <c r="L383">
        <v>70</v>
      </c>
      <c r="N383">
        <v>7</v>
      </c>
      <c r="O383">
        <v>26</v>
      </c>
      <c r="P383">
        <v>25</v>
      </c>
      <c r="Q383">
        <v>577</v>
      </c>
    </row>
    <row r="384" spans="1:17" x14ac:dyDescent="0.25">
      <c r="A384" t="s">
        <v>479</v>
      </c>
      <c r="B384">
        <v>15</v>
      </c>
      <c r="C384">
        <v>1</v>
      </c>
      <c r="D384">
        <v>6</v>
      </c>
      <c r="E384">
        <v>1</v>
      </c>
      <c r="F384">
        <v>52</v>
      </c>
      <c r="K384">
        <v>20</v>
      </c>
      <c r="N384">
        <v>3</v>
      </c>
      <c r="Q384">
        <v>98</v>
      </c>
    </row>
    <row r="385" spans="1:17" x14ac:dyDescent="0.25">
      <c r="A385" t="s">
        <v>579</v>
      </c>
      <c r="D385">
        <v>5</v>
      </c>
      <c r="E385">
        <v>1</v>
      </c>
      <c r="F385">
        <v>32</v>
      </c>
      <c r="J385">
        <v>2</v>
      </c>
      <c r="K385">
        <v>26</v>
      </c>
      <c r="N385">
        <v>3</v>
      </c>
      <c r="O385">
        <v>5</v>
      </c>
      <c r="Q385">
        <v>74</v>
      </c>
    </row>
    <row r="386" spans="1:17" x14ac:dyDescent="0.25">
      <c r="A386" t="s">
        <v>495</v>
      </c>
      <c r="C386">
        <v>1</v>
      </c>
      <c r="F386">
        <v>4</v>
      </c>
      <c r="K386">
        <v>3</v>
      </c>
      <c r="N386">
        <v>6</v>
      </c>
      <c r="Q386">
        <v>14</v>
      </c>
    </row>
    <row r="387" spans="1:17" x14ac:dyDescent="0.25">
      <c r="A387" t="s">
        <v>485</v>
      </c>
      <c r="B387">
        <v>12</v>
      </c>
      <c r="C387">
        <v>202</v>
      </c>
      <c r="D387">
        <v>6</v>
      </c>
      <c r="E387">
        <v>2</v>
      </c>
      <c r="F387">
        <v>170</v>
      </c>
      <c r="H387">
        <v>3</v>
      </c>
      <c r="J387">
        <v>47</v>
      </c>
      <c r="K387">
        <v>28</v>
      </c>
      <c r="N387">
        <v>5</v>
      </c>
      <c r="O387">
        <v>3</v>
      </c>
      <c r="P387">
        <v>1</v>
      </c>
      <c r="Q387">
        <v>479</v>
      </c>
    </row>
    <row r="388" spans="1:17" x14ac:dyDescent="0.25">
      <c r="A388" t="s">
        <v>932</v>
      </c>
      <c r="B388">
        <v>11</v>
      </c>
      <c r="C388">
        <v>12</v>
      </c>
      <c r="D388">
        <v>2</v>
      </c>
      <c r="E388">
        <v>2</v>
      </c>
      <c r="F388">
        <v>22</v>
      </c>
      <c r="K388">
        <v>68</v>
      </c>
      <c r="N388">
        <v>4</v>
      </c>
      <c r="O388">
        <v>2</v>
      </c>
      <c r="P388">
        <v>2</v>
      </c>
      <c r="Q388">
        <v>125</v>
      </c>
    </row>
    <row r="389" spans="1:17" x14ac:dyDescent="0.25">
      <c r="A389" t="s">
        <v>2336</v>
      </c>
      <c r="B389">
        <v>2</v>
      </c>
      <c r="C389">
        <v>2</v>
      </c>
      <c r="D389">
        <v>16</v>
      </c>
      <c r="E389">
        <v>4</v>
      </c>
      <c r="F389">
        <v>70</v>
      </c>
      <c r="H389">
        <v>4</v>
      </c>
      <c r="J389">
        <v>12</v>
      </c>
      <c r="K389">
        <v>20</v>
      </c>
      <c r="L389">
        <v>10</v>
      </c>
      <c r="M389">
        <v>3</v>
      </c>
      <c r="N389">
        <v>0</v>
      </c>
      <c r="O389">
        <v>4</v>
      </c>
      <c r="P389">
        <v>3</v>
      </c>
      <c r="Q389">
        <v>150</v>
      </c>
    </row>
    <row r="390" spans="1:17" x14ac:dyDescent="0.25">
      <c r="A390" t="s">
        <v>2899</v>
      </c>
      <c r="C390">
        <v>10</v>
      </c>
      <c r="D390">
        <v>12</v>
      </c>
      <c r="E390">
        <v>16</v>
      </c>
      <c r="F390">
        <v>174</v>
      </c>
      <c r="H390">
        <v>5</v>
      </c>
      <c r="J390">
        <v>35</v>
      </c>
      <c r="K390">
        <v>27</v>
      </c>
      <c r="N390">
        <v>6</v>
      </c>
      <c r="O390">
        <v>1</v>
      </c>
      <c r="P390">
        <v>0</v>
      </c>
      <c r="Q390">
        <v>286</v>
      </c>
    </row>
    <row r="391" spans="1:17" x14ac:dyDescent="0.25">
      <c r="A391" t="s">
        <v>3396</v>
      </c>
      <c r="F391">
        <v>170</v>
      </c>
      <c r="G391">
        <v>5</v>
      </c>
      <c r="H391">
        <v>39</v>
      </c>
      <c r="J391">
        <v>3</v>
      </c>
      <c r="K391">
        <v>79</v>
      </c>
      <c r="O391">
        <v>12</v>
      </c>
      <c r="P391">
        <v>2</v>
      </c>
      <c r="Q391">
        <v>310</v>
      </c>
    </row>
    <row r="392" spans="1:17" x14ac:dyDescent="0.25">
      <c r="A392" t="s">
        <v>487</v>
      </c>
      <c r="B392">
        <v>8</v>
      </c>
      <c r="D392">
        <v>2</v>
      </c>
      <c r="E392">
        <v>6</v>
      </c>
      <c r="F392">
        <v>34</v>
      </c>
      <c r="J392">
        <v>1</v>
      </c>
      <c r="K392">
        <v>120</v>
      </c>
      <c r="N392">
        <v>56</v>
      </c>
      <c r="O392">
        <v>10</v>
      </c>
      <c r="P392">
        <v>5</v>
      </c>
      <c r="Q392">
        <v>242</v>
      </c>
    </row>
    <row r="393" spans="1:17" x14ac:dyDescent="0.25">
      <c r="A393" t="s">
        <v>497</v>
      </c>
      <c r="B393">
        <v>1</v>
      </c>
      <c r="D393">
        <v>17</v>
      </c>
      <c r="E393">
        <v>22</v>
      </c>
      <c r="F393">
        <v>182</v>
      </c>
      <c r="G393">
        <v>1</v>
      </c>
      <c r="K393">
        <v>52</v>
      </c>
      <c r="O393">
        <v>19</v>
      </c>
      <c r="P393">
        <v>1</v>
      </c>
      <c r="Q393">
        <v>295</v>
      </c>
    </row>
    <row r="394" spans="1:17" x14ac:dyDescent="0.25">
      <c r="A394" t="s">
        <v>482</v>
      </c>
      <c r="C394">
        <v>42</v>
      </c>
      <c r="E394">
        <v>1</v>
      </c>
      <c r="F394">
        <v>186</v>
      </c>
      <c r="H394">
        <v>21</v>
      </c>
      <c r="K394">
        <v>73</v>
      </c>
      <c r="O394">
        <v>20</v>
      </c>
      <c r="Q394">
        <v>343</v>
      </c>
    </row>
    <row r="395" spans="1:17" x14ac:dyDescent="0.25">
      <c r="A395" t="s">
        <v>484</v>
      </c>
      <c r="B395">
        <v>7</v>
      </c>
      <c r="C395">
        <v>20</v>
      </c>
      <c r="F395">
        <v>42</v>
      </c>
      <c r="H395">
        <v>5</v>
      </c>
      <c r="K395">
        <v>15</v>
      </c>
      <c r="N395">
        <v>1</v>
      </c>
      <c r="O395">
        <v>2</v>
      </c>
      <c r="Q395">
        <v>92</v>
      </c>
    </row>
    <row r="396" spans="1:17" x14ac:dyDescent="0.25">
      <c r="A396" t="s">
        <v>476</v>
      </c>
      <c r="B396">
        <v>24</v>
      </c>
      <c r="D396">
        <v>1</v>
      </c>
      <c r="E396">
        <v>3</v>
      </c>
      <c r="F396">
        <v>60</v>
      </c>
      <c r="G396">
        <v>21</v>
      </c>
      <c r="H396">
        <v>17</v>
      </c>
      <c r="J396">
        <v>85</v>
      </c>
      <c r="K396">
        <v>38</v>
      </c>
      <c r="N396">
        <v>3</v>
      </c>
      <c r="P396">
        <v>10</v>
      </c>
      <c r="Q396">
        <v>262</v>
      </c>
    </row>
    <row r="397" spans="1:17" x14ac:dyDescent="0.25">
      <c r="A397" t="s">
        <v>496</v>
      </c>
      <c r="B397">
        <v>13</v>
      </c>
      <c r="C397">
        <v>1</v>
      </c>
      <c r="D397">
        <v>10</v>
      </c>
      <c r="E397">
        <v>11</v>
      </c>
      <c r="F397">
        <v>20</v>
      </c>
      <c r="G397">
        <v>17</v>
      </c>
      <c r="J397">
        <v>10</v>
      </c>
      <c r="K397">
        <v>11</v>
      </c>
      <c r="L397">
        <v>20</v>
      </c>
      <c r="N397">
        <v>5</v>
      </c>
      <c r="O397">
        <v>35</v>
      </c>
      <c r="P397">
        <v>35</v>
      </c>
      <c r="Q397">
        <v>188</v>
      </c>
    </row>
    <row r="398" spans="1:17" x14ac:dyDescent="0.25">
      <c r="A398" t="s">
        <v>486</v>
      </c>
      <c r="B398">
        <v>1</v>
      </c>
      <c r="D398">
        <v>46</v>
      </c>
      <c r="E398">
        <v>17</v>
      </c>
      <c r="F398">
        <v>96</v>
      </c>
      <c r="H398">
        <v>17</v>
      </c>
      <c r="K398">
        <v>84</v>
      </c>
      <c r="Q398">
        <v>261</v>
      </c>
    </row>
    <row r="399" spans="1:17" x14ac:dyDescent="0.25">
      <c r="A399" t="s">
        <v>483</v>
      </c>
      <c r="D399">
        <v>5</v>
      </c>
      <c r="F399">
        <v>22</v>
      </c>
      <c r="K399">
        <v>16</v>
      </c>
      <c r="N399">
        <v>1</v>
      </c>
      <c r="O399">
        <v>5</v>
      </c>
      <c r="P399">
        <v>7</v>
      </c>
      <c r="Q399">
        <v>56</v>
      </c>
    </row>
    <row r="400" spans="1:17" x14ac:dyDescent="0.25">
      <c r="A400" t="s">
        <v>480</v>
      </c>
      <c r="C400">
        <v>2</v>
      </c>
      <c r="D400">
        <v>4</v>
      </c>
      <c r="E400">
        <v>3</v>
      </c>
      <c r="F400">
        <v>38</v>
      </c>
      <c r="G400">
        <v>2</v>
      </c>
      <c r="H400">
        <v>24</v>
      </c>
      <c r="K400">
        <v>16</v>
      </c>
      <c r="N400">
        <v>3</v>
      </c>
      <c r="O400">
        <v>4</v>
      </c>
      <c r="P400">
        <v>1</v>
      </c>
      <c r="Q400">
        <v>97</v>
      </c>
    </row>
    <row r="401" spans="1:17" x14ac:dyDescent="0.25">
      <c r="A401" t="s">
        <v>500</v>
      </c>
      <c r="B401">
        <v>11</v>
      </c>
      <c r="C401">
        <v>2</v>
      </c>
      <c r="D401">
        <v>1</v>
      </c>
      <c r="E401">
        <v>30</v>
      </c>
      <c r="F401">
        <v>44</v>
      </c>
      <c r="K401">
        <v>25</v>
      </c>
      <c r="L401">
        <v>22</v>
      </c>
      <c r="O401">
        <v>1</v>
      </c>
      <c r="P401">
        <v>1</v>
      </c>
      <c r="Q401">
        <v>137</v>
      </c>
    </row>
    <row r="402" spans="1:17" x14ac:dyDescent="0.25">
      <c r="A402" t="s">
        <v>504</v>
      </c>
      <c r="C402">
        <v>1</v>
      </c>
      <c r="D402">
        <v>4</v>
      </c>
      <c r="E402">
        <v>9</v>
      </c>
      <c r="F402">
        <v>46</v>
      </c>
      <c r="H402">
        <v>4</v>
      </c>
      <c r="K402">
        <v>22</v>
      </c>
      <c r="L402">
        <v>5</v>
      </c>
      <c r="N402">
        <v>4</v>
      </c>
      <c r="O402">
        <v>9</v>
      </c>
      <c r="P402">
        <v>2</v>
      </c>
      <c r="Q402">
        <v>106</v>
      </c>
    </row>
    <row r="403" spans="1:17" x14ac:dyDescent="0.25">
      <c r="A403" t="s">
        <v>508</v>
      </c>
      <c r="B403">
        <v>1</v>
      </c>
      <c r="D403">
        <v>1</v>
      </c>
      <c r="F403">
        <v>46</v>
      </c>
      <c r="H403">
        <v>10</v>
      </c>
      <c r="K403">
        <v>61</v>
      </c>
      <c r="L403">
        <v>1</v>
      </c>
      <c r="N403">
        <v>1</v>
      </c>
      <c r="O403">
        <v>5</v>
      </c>
      <c r="P403">
        <v>1</v>
      </c>
      <c r="Q403">
        <v>127</v>
      </c>
    </row>
    <row r="404" spans="1:17" x14ac:dyDescent="0.25">
      <c r="A404" t="s">
        <v>499</v>
      </c>
      <c r="D404">
        <v>6</v>
      </c>
      <c r="E404">
        <v>1</v>
      </c>
      <c r="F404">
        <v>38</v>
      </c>
      <c r="G404">
        <v>7</v>
      </c>
      <c r="H404">
        <v>8</v>
      </c>
      <c r="K404">
        <v>25</v>
      </c>
      <c r="N404">
        <v>5</v>
      </c>
      <c r="Q404">
        <v>90</v>
      </c>
    </row>
    <row r="405" spans="1:17" x14ac:dyDescent="0.25">
      <c r="A405" t="s">
        <v>503</v>
      </c>
      <c r="C405">
        <v>2</v>
      </c>
      <c r="E405">
        <v>5</v>
      </c>
      <c r="F405">
        <v>46</v>
      </c>
      <c r="K405">
        <v>25</v>
      </c>
      <c r="N405">
        <v>5</v>
      </c>
      <c r="Q405">
        <v>83</v>
      </c>
    </row>
    <row r="406" spans="1:17" x14ac:dyDescent="0.25">
      <c r="A406" t="s">
        <v>509</v>
      </c>
      <c r="C406">
        <v>0</v>
      </c>
      <c r="E406">
        <v>1</v>
      </c>
      <c r="F406">
        <v>18</v>
      </c>
      <c r="H406">
        <v>6</v>
      </c>
      <c r="I406">
        <v>30</v>
      </c>
      <c r="K406">
        <v>85</v>
      </c>
      <c r="N406">
        <v>18</v>
      </c>
      <c r="O406">
        <v>12</v>
      </c>
      <c r="P406">
        <v>1</v>
      </c>
      <c r="Q406">
        <v>171</v>
      </c>
    </row>
    <row r="407" spans="1:17" x14ac:dyDescent="0.25">
      <c r="A407" t="s">
        <v>506</v>
      </c>
      <c r="B407">
        <v>1</v>
      </c>
      <c r="C407">
        <v>22</v>
      </c>
      <c r="D407">
        <v>17</v>
      </c>
      <c r="F407">
        <v>50</v>
      </c>
      <c r="H407">
        <v>1</v>
      </c>
      <c r="K407">
        <v>38</v>
      </c>
      <c r="M407">
        <v>2</v>
      </c>
      <c r="N407">
        <v>1</v>
      </c>
      <c r="O407">
        <v>2</v>
      </c>
      <c r="Q407">
        <v>134</v>
      </c>
    </row>
    <row r="408" spans="1:17" x14ac:dyDescent="0.25">
      <c r="A408" t="s">
        <v>505</v>
      </c>
      <c r="B408">
        <v>1</v>
      </c>
      <c r="C408">
        <v>0</v>
      </c>
      <c r="D408">
        <v>2</v>
      </c>
      <c r="F408">
        <v>50</v>
      </c>
      <c r="H408">
        <v>1</v>
      </c>
      <c r="J408">
        <v>6</v>
      </c>
      <c r="K408">
        <v>27</v>
      </c>
      <c r="N408">
        <v>1</v>
      </c>
      <c r="Q408">
        <v>88</v>
      </c>
    </row>
    <row r="409" spans="1:17" x14ac:dyDescent="0.25">
      <c r="A409" t="s">
        <v>498</v>
      </c>
      <c r="B409">
        <v>2</v>
      </c>
      <c r="C409">
        <v>2</v>
      </c>
      <c r="D409">
        <v>5</v>
      </c>
      <c r="F409">
        <v>34</v>
      </c>
      <c r="J409">
        <v>1</v>
      </c>
      <c r="K409">
        <v>27</v>
      </c>
      <c r="N409">
        <v>2</v>
      </c>
      <c r="Q409">
        <v>73</v>
      </c>
    </row>
    <row r="410" spans="1:17" x14ac:dyDescent="0.25">
      <c r="A410" t="s">
        <v>502</v>
      </c>
      <c r="B410">
        <v>2</v>
      </c>
      <c r="C410">
        <v>1</v>
      </c>
      <c r="D410">
        <v>40</v>
      </c>
      <c r="E410">
        <v>1</v>
      </c>
      <c r="F410">
        <v>96</v>
      </c>
      <c r="G410">
        <v>27</v>
      </c>
      <c r="J410">
        <v>60</v>
      </c>
      <c r="K410">
        <v>62</v>
      </c>
      <c r="L410">
        <v>11</v>
      </c>
      <c r="N410">
        <v>10</v>
      </c>
      <c r="O410">
        <v>16</v>
      </c>
      <c r="P410">
        <v>45</v>
      </c>
      <c r="Q410">
        <v>371</v>
      </c>
    </row>
    <row r="411" spans="1:17" x14ac:dyDescent="0.25">
      <c r="A411" t="s">
        <v>501</v>
      </c>
      <c r="B411">
        <v>1</v>
      </c>
      <c r="C411">
        <v>1</v>
      </c>
      <c r="D411">
        <v>1</v>
      </c>
      <c r="E411">
        <v>10</v>
      </c>
      <c r="F411">
        <v>46</v>
      </c>
      <c r="K411">
        <v>25</v>
      </c>
      <c r="P411">
        <v>1</v>
      </c>
      <c r="Q411">
        <v>85</v>
      </c>
    </row>
    <row r="412" spans="1:17" x14ac:dyDescent="0.25">
      <c r="A412" t="s">
        <v>507</v>
      </c>
      <c r="B412">
        <v>2</v>
      </c>
      <c r="C412">
        <v>9</v>
      </c>
      <c r="D412">
        <v>47</v>
      </c>
      <c r="E412">
        <v>30</v>
      </c>
      <c r="F412">
        <v>82</v>
      </c>
      <c r="G412">
        <v>10</v>
      </c>
      <c r="H412">
        <v>16</v>
      </c>
      <c r="J412">
        <v>18</v>
      </c>
      <c r="K412">
        <v>47</v>
      </c>
      <c r="L412">
        <v>29</v>
      </c>
      <c r="N412">
        <v>14</v>
      </c>
      <c r="O412">
        <v>40</v>
      </c>
      <c r="P412">
        <v>35</v>
      </c>
      <c r="Q412">
        <v>379</v>
      </c>
    </row>
    <row r="413" spans="1:17" x14ac:dyDescent="0.25">
      <c r="A413" t="s">
        <v>935</v>
      </c>
      <c r="C413">
        <v>-3</v>
      </c>
      <c r="D413">
        <v>-8</v>
      </c>
      <c r="E413">
        <v>-10</v>
      </c>
      <c r="F413">
        <v>-5</v>
      </c>
      <c r="H413">
        <v>-3</v>
      </c>
      <c r="I413">
        <v>-30</v>
      </c>
      <c r="J413">
        <v>-1</v>
      </c>
      <c r="L413">
        <v>-19</v>
      </c>
      <c r="M413">
        <v>-2</v>
      </c>
      <c r="N413">
        <v>-1</v>
      </c>
      <c r="O413">
        <v>-3</v>
      </c>
      <c r="P413">
        <v>-1</v>
      </c>
      <c r="Q413">
        <v>-86</v>
      </c>
    </row>
    <row r="414" spans="1:17" x14ac:dyDescent="0.25">
      <c r="A414" t="s">
        <v>531</v>
      </c>
      <c r="D414">
        <v>23</v>
      </c>
      <c r="E414">
        <v>6</v>
      </c>
      <c r="F414">
        <v>62</v>
      </c>
      <c r="G414">
        <v>20</v>
      </c>
      <c r="H414">
        <v>14</v>
      </c>
      <c r="K414">
        <v>14</v>
      </c>
      <c r="N414">
        <v>12</v>
      </c>
      <c r="O414">
        <v>2</v>
      </c>
      <c r="Q414">
        <v>153</v>
      </c>
    </row>
    <row r="415" spans="1:17" x14ac:dyDescent="0.25">
      <c r="A415" t="s">
        <v>512</v>
      </c>
      <c r="B415">
        <v>7</v>
      </c>
      <c r="D415">
        <v>6</v>
      </c>
      <c r="E415">
        <v>10</v>
      </c>
      <c r="F415">
        <v>20</v>
      </c>
      <c r="G415">
        <v>25</v>
      </c>
      <c r="H415">
        <v>3</v>
      </c>
      <c r="K415">
        <v>51</v>
      </c>
      <c r="N415">
        <v>29</v>
      </c>
      <c r="O415">
        <v>7</v>
      </c>
      <c r="Q415">
        <v>158</v>
      </c>
    </row>
    <row r="416" spans="1:17" x14ac:dyDescent="0.25">
      <c r="A416" t="s">
        <v>530</v>
      </c>
      <c r="B416">
        <v>61</v>
      </c>
      <c r="C416">
        <v>15</v>
      </c>
      <c r="D416">
        <v>63</v>
      </c>
      <c r="E416">
        <v>6</v>
      </c>
      <c r="F416">
        <v>20</v>
      </c>
      <c r="G416">
        <v>30</v>
      </c>
      <c r="J416">
        <v>15</v>
      </c>
      <c r="K416">
        <v>83</v>
      </c>
      <c r="L416">
        <v>10</v>
      </c>
      <c r="N416">
        <v>20</v>
      </c>
      <c r="O416">
        <v>20</v>
      </c>
      <c r="P416">
        <v>16</v>
      </c>
      <c r="Q416">
        <v>359</v>
      </c>
    </row>
    <row r="417" spans="1:17" x14ac:dyDescent="0.25">
      <c r="A417" t="s">
        <v>521</v>
      </c>
      <c r="D417">
        <v>10</v>
      </c>
      <c r="F417">
        <v>4</v>
      </c>
      <c r="J417">
        <v>30</v>
      </c>
      <c r="O417">
        <v>10</v>
      </c>
      <c r="Q417">
        <v>54</v>
      </c>
    </row>
    <row r="418" spans="1:17" x14ac:dyDescent="0.25">
      <c r="A418" t="s">
        <v>522</v>
      </c>
      <c r="C418">
        <v>2</v>
      </c>
      <c r="D418">
        <v>2</v>
      </c>
      <c r="F418">
        <v>14</v>
      </c>
      <c r="J418">
        <v>17</v>
      </c>
      <c r="K418">
        <v>24</v>
      </c>
      <c r="O418">
        <v>1</v>
      </c>
      <c r="P418">
        <v>5</v>
      </c>
      <c r="Q418">
        <v>65</v>
      </c>
    </row>
    <row r="419" spans="1:17" x14ac:dyDescent="0.25">
      <c r="A419" t="s">
        <v>529</v>
      </c>
      <c r="F419">
        <v>90</v>
      </c>
      <c r="G419">
        <v>70</v>
      </c>
      <c r="H419">
        <v>15</v>
      </c>
      <c r="K419">
        <v>20</v>
      </c>
      <c r="Q419">
        <v>195</v>
      </c>
    </row>
    <row r="420" spans="1:17" x14ac:dyDescent="0.25">
      <c r="A420" t="s">
        <v>520</v>
      </c>
      <c r="B420">
        <v>5</v>
      </c>
      <c r="D420">
        <v>1</v>
      </c>
      <c r="E420">
        <v>31</v>
      </c>
      <c r="H420">
        <v>5</v>
      </c>
      <c r="J420">
        <v>55</v>
      </c>
      <c r="K420">
        <v>11</v>
      </c>
      <c r="L420">
        <v>85</v>
      </c>
      <c r="O420">
        <v>134</v>
      </c>
      <c r="P420">
        <v>80</v>
      </c>
      <c r="Q420">
        <v>407</v>
      </c>
    </row>
    <row r="421" spans="1:17" x14ac:dyDescent="0.25">
      <c r="A421" t="s">
        <v>516</v>
      </c>
      <c r="D421">
        <v>15</v>
      </c>
      <c r="F421">
        <v>26</v>
      </c>
      <c r="H421">
        <v>0</v>
      </c>
      <c r="J421">
        <v>30</v>
      </c>
      <c r="K421">
        <v>40</v>
      </c>
      <c r="N421">
        <v>0</v>
      </c>
      <c r="P421">
        <v>9</v>
      </c>
      <c r="Q421">
        <v>120</v>
      </c>
    </row>
    <row r="422" spans="1:17" x14ac:dyDescent="0.25">
      <c r="A422" t="s">
        <v>2823</v>
      </c>
      <c r="D422">
        <v>1</v>
      </c>
      <c r="F422">
        <v>24</v>
      </c>
      <c r="K422">
        <v>11</v>
      </c>
      <c r="O422">
        <v>1</v>
      </c>
      <c r="P422">
        <v>1</v>
      </c>
      <c r="Q422">
        <v>38</v>
      </c>
    </row>
    <row r="423" spans="1:17" x14ac:dyDescent="0.25">
      <c r="A423" t="s">
        <v>2786</v>
      </c>
      <c r="F423">
        <v>10</v>
      </c>
      <c r="K423">
        <v>10</v>
      </c>
      <c r="Q423">
        <v>20</v>
      </c>
    </row>
    <row r="424" spans="1:17" x14ac:dyDescent="0.25">
      <c r="A424" t="s">
        <v>2784</v>
      </c>
      <c r="B424">
        <v>7</v>
      </c>
      <c r="F424">
        <v>30</v>
      </c>
      <c r="H424">
        <v>5</v>
      </c>
      <c r="J424">
        <v>10</v>
      </c>
      <c r="K424">
        <v>32</v>
      </c>
      <c r="Q424">
        <v>84</v>
      </c>
    </row>
    <row r="425" spans="1:17" x14ac:dyDescent="0.25">
      <c r="A425" t="s">
        <v>2790</v>
      </c>
      <c r="C425">
        <v>9</v>
      </c>
      <c r="F425">
        <v>12</v>
      </c>
      <c r="K425">
        <v>8</v>
      </c>
      <c r="Q425">
        <v>29</v>
      </c>
    </row>
    <row r="426" spans="1:17" x14ac:dyDescent="0.25">
      <c r="A426" t="s">
        <v>526</v>
      </c>
      <c r="D426">
        <v>3</v>
      </c>
      <c r="E426">
        <v>38</v>
      </c>
      <c r="F426">
        <v>88</v>
      </c>
      <c r="G426">
        <v>3</v>
      </c>
      <c r="H426">
        <v>24</v>
      </c>
      <c r="J426">
        <v>36</v>
      </c>
      <c r="K426">
        <v>23</v>
      </c>
      <c r="Q426">
        <v>215</v>
      </c>
    </row>
    <row r="427" spans="1:17" x14ac:dyDescent="0.25">
      <c r="A427" t="s">
        <v>523</v>
      </c>
      <c r="C427">
        <v>2</v>
      </c>
      <c r="D427">
        <v>5</v>
      </c>
      <c r="H427">
        <v>5</v>
      </c>
      <c r="J427">
        <v>105</v>
      </c>
      <c r="K427">
        <v>6</v>
      </c>
      <c r="L427">
        <v>20</v>
      </c>
      <c r="N427">
        <v>1</v>
      </c>
      <c r="O427">
        <v>38</v>
      </c>
      <c r="P427">
        <v>38</v>
      </c>
      <c r="Q427">
        <v>220</v>
      </c>
    </row>
    <row r="428" spans="1:17" x14ac:dyDescent="0.25">
      <c r="A428" t="s">
        <v>513</v>
      </c>
      <c r="B428">
        <v>0</v>
      </c>
      <c r="C428">
        <v>5</v>
      </c>
      <c r="D428">
        <v>20</v>
      </c>
      <c r="E428">
        <v>8</v>
      </c>
      <c r="F428">
        <v>26</v>
      </c>
      <c r="H428">
        <v>14</v>
      </c>
      <c r="J428">
        <v>21</v>
      </c>
      <c r="K428">
        <v>54</v>
      </c>
      <c r="N428">
        <v>16</v>
      </c>
      <c r="O428">
        <v>2</v>
      </c>
      <c r="Q428">
        <v>166</v>
      </c>
    </row>
    <row r="429" spans="1:17" x14ac:dyDescent="0.25">
      <c r="A429" t="s">
        <v>528</v>
      </c>
      <c r="B429">
        <v>4</v>
      </c>
      <c r="C429">
        <v>6</v>
      </c>
      <c r="D429">
        <v>16</v>
      </c>
      <c r="E429">
        <v>3</v>
      </c>
      <c r="F429">
        <v>12</v>
      </c>
      <c r="G429">
        <v>18</v>
      </c>
      <c r="H429">
        <v>10</v>
      </c>
      <c r="J429">
        <v>24</v>
      </c>
      <c r="K429">
        <v>110</v>
      </c>
      <c r="L429">
        <v>1</v>
      </c>
      <c r="N429">
        <v>5</v>
      </c>
      <c r="O429">
        <v>4</v>
      </c>
      <c r="P429">
        <v>12</v>
      </c>
      <c r="Q429">
        <v>225</v>
      </c>
    </row>
    <row r="430" spans="1:17" x14ac:dyDescent="0.25">
      <c r="A430" t="s">
        <v>525</v>
      </c>
      <c r="B430">
        <v>13</v>
      </c>
      <c r="C430">
        <v>10</v>
      </c>
      <c r="D430">
        <v>3</v>
      </c>
      <c r="E430">
        <v>16</v>
      </c>
      <c r="F430">
        <v>48</v>
      </c>
      <c r="G430">
        <v>10</v>
      </c>
      <c r="H430">
        <v>5</v>
      </c>
      <c r="J430">
        <v>23</v>
      </c>
      <c r="K430">
        <v>47</v>
      </c>
      <c r="L430">
        <v>15</v>
      </c>
      <c r="O430">
        <v>10</v>
      </c>
      <c r="P430">
        <v>2</v>
      </c>
      <c r="Q430">
        <v>202</v>
      </c>
    </row>
    <row r="431" spans="1:17" x14ac:dyDescent="0.25">
      <c r="A431" t="s">
        <v>524</v>
      </c>
      <c r="C431">
        <v>33</v>
      </c>
      <c r="D431">
        <v>28</v>
      </c>
      <c r="E431">
        <v>15</v>
      </c>
      <c r="F431">
        <v>30</v>
      </c>
      <c r="H431">
        <v>2</v>
      </c>
      <c r="J431">
        <v>15</v>
      </c>
      <c r="K431">
        <v>29</v>
      </c>
      <c r="L431">
        <v>5</v>
      </c>
      <c r="P431">
        <v>17</v>
      </c>
      <c r="Q431">
        <v>174</v>
      </c>
    </row>
    <row r="432" spans="1:17" x14ac:dyDescent="0.25">
      <c r="A432" t="s">
        <v>536</v>
      </c>
      <c r="C432">
        <v>5</v>
      </c>
      <c r="F432">
        <v>40</v>
      </c>
      <c r="G432">
        <v>21</v>
      </c>
      <c r="H432">
        <v>67</v>
      </c>
      <c r="J432">
        <v>15</v>
      </c>
      <c r="K432">
        <v>45</v>
      </c>
      <c r="Q432">
        <v>193</v>
      </c>
    </row>
    <row r="433" spans="1:17" x14ac:dyDescent="0.25">
      <c r="A433" t="s">
        <v>939</v>
      </c>
      <c r="B433">
        <v>2</v>
      </c>
      <c r="C433">
        <v>6</v>
      </c>
      <c r="D433">
        <v>12</v>
      </c>
      <c r="E433">
        <v>2</v>
      </c>
      <c r="F433">
        <v>38</v>
      </c>
      <c r="G433">
        <v>10</v>
      </c>
      <c r="H433">
        <v>4</v>
      </c>
      <c r="J433">
        <v>34</v>
      </c>
      <c r="K433">
        <v>39</v>
      </c>
      <c r="L433">
        <v>2</v>
      </c>
      <c r="N433">
        <v>5</v>
      </c>
      <c r="O433">
        <v>2</v>
      </c>
      <c r="P433">
        <v>2</v>
      </c>
      <c r="Q433">
        <v>158</v>
      </c>
    </row>
    <row r="434" spans="1:17" x14ac:dyDescent="0.25">
      <c r="A434" t="s">
        <v>1919</v>
      </c>
      <c r="E434">
        <v>0</v>
      </c>
      <c r="F434">
        <v>12</v>
      </c>
      <c r="H434">
        <v>5</v>
      </c>
      <c r="J434">
        <v>1</v>
      </c>
      <c r="K434">
        <v>51</v>
      </c>
      <c r="P434">
        <v>1</v>
      </c>
      <c r="Q434">
        <v>70</v>
      </c>
    </row>
    <row r="435" spans="1:17" x14ac:dyDescent="0.25">
      <c r="A435" t="s">
        <v>948</v>
      </c>
      <c r="B435">
        <v>7</v>
      </c>
      <c r="C435">
        <v>3</v>
      </c>
      <c r="D435">
        <v>20</v>
      </c>
      <c r="F435">
        <v>38</v>
      </c>
      <c r="G435">
        <v>10</v>
      </c>
      <c r="H435">
        <v>23</v>
      </c>
      <c r="J435">
        <v>15</v>
      </c>
      <c r="K435">
        <v>22</v>
      </c>
      <c r="L435">
        <v>1</v>
      </c>
      <c r="M435">
        <v>1</v>
      </c>
      <c r="N435">
        <v>5</v>
      </c>
      <c r="O435">
        <v>3</v>
      </c>
      <c r="P435">
        <v>0</v>
      </c>
      <c r="Q435">
        <v>148</v>
      </c>
    </row>
    <row r="436" spans="1:17" x14ac:dyDescent="0.25">
      <c r="A436" t="s">
        <v>535</v>
      </c>
      <c r="D436">
        <v>5</v>
      </c>
      <c r="J436">
        <v>10</v>
      </c>
      <c r="K436">
        <v>1</v>
      </c>
      <c r="O436">
        <v>10</v>
      </c>
      <c r="Q436">
        <v>26</v>
      </c>
    </row>
    <row r="437" spans="1:17" x14ac:dyDescent="0.25">
      <c r="A437" t="s">
        <v>3473</v>
      </c>
      <c r="C437">
        <v>7</v>
      </c>
      <c r="F437">
        <v>2</v>
      </c>
      <c r="K437">
        <v>41</v>
      </c>
      <c r="O437">
        <v>0</v>
      </c>
      <c r="Q437">
        <v>50</v>
      </c>
    </row>
    <row r="438" spans="1:17" x14ac:dyDescent="0.25">
      <c r="A438" t="s">
        <v>3438</v>
      </c>
      <c r="B438">
        <v>1</v>
      </c>
      <c r="D438">
        <v>2</v>
      </c>
      <c r="K438">
        <v>24</v>
      </c>
      <c r="O438">
        <v>0</v>
      </c>
      <c r="P438">
        <v>0</v>
      </c>
      <c r="Q438">
        <v>27</v>
      </c>
    </row>
    <row r="439" spans="1:17" x14ac:dyDescent="0.25">
      <c r="A439" t="s">
        <v>3469</v>
      </c>
      <c r="F439">
        <v>38</v>
      </c>
      <c r="H439">
        <v>0</v>
      </c>
      <c r="K439">
        <v>13</v>
      </c>
      <c r="Q439">
        <v>51</v>
      </c>
    </row>
    <row r="440" spans="1:17" x14ac:dyDescent="0.25">
      <c r="A440" t="s">
        <v>3497</v>
      </c>
      <c r="B440">
        <v>3</v>
      </c>
      <c r="C440">
        <v>4</v>
      </c>
      <c r="E440">
        <v>2</v>
      </c>
      <c r="F440">
        <v>24</v>
      </c>
      <c r="H440">
        <v>1</v>
      </c>
      <c r="K440">
        <v>41</v>
      </c>
      <c r="P440">
        <v>6</v>
      </c>
      <c r="Q440">
        <v>81</v>
      </c>
    </row>
    <row r="441" spans="1:17" x14ac:dyDescent="0.25">
      <c r="A441" t="s">
        <v>3498</v>
      </c>
      <c r="B441">
        <v>1</v>
      </c>
      <c r="C441">
        <v>1</v>
      </c>
      <c r="D441">
        <v>8</v>
      </c>
      <c r="E441">
        <v>1</v>
      </c>
      <c r="F441">
        <v>20</v>
      </c>
      <c r="H441">
        <v>1</v>
      </c>
      <c r="J441">
        <v>2</v>
      </c>
      <c r="K441">
        <v>28</v>
      </c>
      <c r="Q441">
        <v>62</v>
      </c>
    </row>
    <row r="442" spans="1:17" x14ac:dyDescent="0.25">
      <c r="A442" t="s">
        <v>3465</v>
      </c>
      <c r="B442">
        <v>2</v>
      </c>
      <c r="C442">
        <v>3</v>
      </c>
      <c r="D442">
        <v>2</v>
      </c>
      <c r="E442">
        <v>2</v>
      </c>
      <c r="F442">
        <v>20</v>
      </c>
      <c r="K442">
        <v>32</v>
      </c>
      <c r="Q442">
        <v>61</v>
      </c>
    </row>
    <row r="443" spans="1:17" x14ac:dyDescent="0.25">
      <c r="A443" t="s">
        <v>3491</v>
      </c>
      <c r="B443">
        <v>10</v>
      </c>
      <c r="C443">
        <v>7</v>
      </c>
      <c r="D443">
        <v>7</v>
      </c>
      <c r="E443">
        <v>7</v>
      </c>
      <c r="F443">
        <v>16</v>
      </c>
      <c r="H443">
        <v>2</v>
      </c>
      <c r="K443">
        <v>20</v>
      </c>
      <c r="O443">
        <v>2</v>
      </c>
      <c r="P443">
        <v>1</v>
      </c>
      <c r="Q443">
        <v>72</v>
      </c>
    </row>
    <row r="444" spans="1:17" x14ac:dyDescent="0.25">
      <c r="A444" t="s">
        <v>3451</v>
      </c>
      <c r="C444">
        <v>9</v>
      </c>
      <c r="E444">
        <v>0</v>
      </c>
      <c r="F444">
        <v>6</v>
      </c>
      <c r="K444">
        <v>2</v>
      </c>
      <c r="O444">
        <v>2</v>
      </c>
      <c r="Q444">
        <v>19</v>
      </c>
    </row>
    <row r="445" spans="1:17" x14ac:dyDescent="0.25">
      <c r="A445" t="s">
        <v>3488</v>
      </c>
      <c r="C445">
        <v>0</v>
      </c>
      <c r="D445">
        <v>0</v>
      </c>
      <c r="E445">
        <v>0</v>
      </c>
      <c r="F445">
        <v>0</v>
      </c>
      <c r="K445">
        <v>0</v>
      </c>
      <c r="Q445">
        <v>0</v>
      </c>
    </row>
    <row r="446" spans="1:17" x14ac:dyDescent="0.25">
      <c r="A446" t="s">
        <v>3443</v>
      </c>
      <c r="F446">
        <v>2</v>
      </c>
      <c r="K446">
        <v>36</v>
      </c>
      <c r="P446">
        <v>20</v>
      </c>
      <c r="Q446">
        <v>58</v>
      </c>
    </row>
    <row r="447" spans="1:17" x14ac:dyDescent="0.25">
      <c r="A447" t="s">
        <v>3447</v>
      </c>
      <c r="F447">
        <v>40</v>
      </c>
      <c r="K447">
        <v>20</v>
      </c>
      <c r="Q447">
        <v>60</v>
      </c>
    </row>
    <row r="448" spans="1:17" x14ac:dyDescent="0.25">
      <c r="A448" t="s">
        <v>3477</v>
      </c>
      <c r="C448">
        <v>0</v>
      </c>
      <c r="F448">
        <v>0</v>
      </c>
      <c r="K448">
        <v>0</v>
      </c>
      <c r="Q448">
        <v>0</v>
      </c>
    </row>
    <row r="449" spans="1:17" x14ac:dyDescent="0.25">
      <c r="A449" t="s">
        <v>3481</v>
      </c>
      <c r="K449">
        <v>25</v>
      </c>
      <c r="O449">
        <v>4</v>
      </c>
      <c r="P449">
        <v>1</v>
      </c>
      <c r="Q449">
        <v>30</v>
      </c>
    </row>
    <row r="450" spans="1:17" x14ac:dyDescent="0.25">
      <c r="A450" t="s">
        <v>938</v>
      </c>
      <c r="E450">
        <v>10</v>
      </c>
      <c r="F450">
        <v>20</v>
      </c>
      <c r="H450">
        <v>5</v>
      </c>
      <c r="J450">
        <v>5</v>
      </c>
      <c r="K450">
        <v>5</v>
      </c>
      <c r="Q450">
        <v>45</v>
      </c>
    </row>
    <row r="451" spans="1:17" x14ac:dyDescent="0.25">
      <c r="A451" t="s">
        <v>949</v>
      </c>
      <c r="B451">
        <v>2</v>
      </c>
      <c r="D451">
        <v>12</v>
      </c>
      <c r="F451">
        <v>64</v>
      </c>
      <c r="J451">
        <v>16</v>
      </c>
      <c r="K451">
        <v>47</v>
      </c>
      <c r="N451">
        <v>15</v>
      </c>
      <c r="O451">
        <v>2</v>
      </c>
      <c r="Q451">
        <v>158</v>
      </c>
    </row>
    <row r="452" spans="1:17" x14ac:dyDescent="0.25">
      <c r="A452" t="s">
        <v>941</v>
      </c>
      <c r="D452">
        <v>1</v>
      </c>
      <c r="E452">
        <v>2</v>
      </c>
      <c r="F452">
        <v>100</v>
      </c>
      <c r="G452">
        <v>5</v>
      </c>
      <c r="K452">
        <v>0</v>
      </c>
      <c r="Q452">
        <v>108</v>
      </c>
    </row>
    <row r="453" spans="1:17" x14ac:dyDescent="0.25">
      <c r="A453" t="s">
        <v>537</v>
      </c>
      <c r="B453">
        <v>2</v>
      </c>
      <c r="D453">
        <v>15</v>
      </c>
      <c r="F453">
        <v>12</v>
      </c>
      <c r="H453">
        <v>8</v>
      </c>
      <c r="K453">
        <v>18</v>
      </c>
      <c r="M453">
        <v>10</v>
      </c>
      <c r="N453">
        <v>15</v>
      </c>
      <c r="O453">
        <v>0</v>
      </c>
      <c r="Q453">
        <v>80</v>
      </c>
    </row>
    <row r="454" spans="1:17" x14ac:dyDescent="0.25">
      <c r="A454" t="s">
        <v>533</v>
      </c>
      <c r="F454">
        <v>28</v>
      </c>
      <c r="K454">
        <v>25</v>
      </c>
      <c r="M454">
        <v>5</v>
      </c>
      <c r="Q454">
        <v>58</v>
      </c>
    </row>
    <row r="455" spans="1:17" x14ac:dyDescent="0.25">
      <c r="A455" t="s">
        <v>937</v>
      </c>
      <c r="B455">
        <v>9</v>
      </c>
      <c r="C455">
        <v>22</v>
      </c>
      <c r="D455">
        <v>17</v>
      </c>
      <c r="E455">
        <v>13</v>
      </c>
      <c r="F455">
        <v>10</v>
      </c>
      <c r="K455">
        <v>21</v>
      </c>
      <c r="M455">
        <v>10</v>
      </c>
      <c r="N455">
        <v>6</v>
      </c>
      <c r="O455">
        <v>19</v>
      </c>
      <c r="P455">
        <v>1</v>
      </c>
      <c r="Q455">
        <v>128</v>
      </c>
    </row>
    <row r="456" spans="1:17" x14ac:dyDescent="0.25">
      <c r="A456" t="s">
        <v>936</v>
      </c>
      <c r="B456">
        <v>2</v>
      </c>
      <c r="C456">
        <v>1</v>
      </c>
      <c r="D456">
        <v>3</v>
      </c>
      <c r="E456">
        <v>5</v>
      </c>
      <c r="F456">
        <v>34</v>
      </c>
      <c r="K456">
        <v>44</v>
      </c>
      <c r="Q456">
        <v>89</v>
      </c>
    </row>
    <row r="457" spans="1:17" x14ac:dyDescent="0.25">
      <c r="A457" t="s">
        <v>940</v>
      </c>
      <c r="D457">
        <v>1</v>
      </c>
      <c r="E457">
        <v>8</v>
      </c>
      <c r="H457">
        <v>2</v>
      </c>
      <c r="K457">
        <v>10</v>
      </c>
      <c r="Q457">
        <v>21</v>
      </c>
    </row>
    <row r="458" spans="1:17" x14ac:dyDescent="0.25">
      <c r="A458" t="s">
        <v>534</v>
      </c>
      <c r="D458">
        <v>9</v>
      </c>
      <c r="F458">
        <v>66</v>
      </c>
      <c r="G458">
        <v>20</v>
      </c>
      <c r="H458">
        <v>2</v>
      </c>
      <c r="K458">
        <v>27</v>
      </c>
      <c r="N458">
        <v>23</v>
      </c>
      <c r="O458">
        <v>7</v>
      </c>
      <c r="Q458">
        <v>154</v>
      </c>
    </row>
    <row r="459" spans="1:17" x14ac:dyDescent="0.25">
      <c r="A459" t="s">
        <v>559</v>
      </c>
      <c r="D459">
        <v>50</v>
      </c>
      <c r="F459">
        <v>60</v>
      </c>
      <c r="K459">
        <v>50</v>
      </c>
      <c r="N459">
        <v>48</v>
      </c>
      <c r="O459">
        <v>100</v>
      </c>
      <c r="P459">
        <v>25</v>
      </c>
      <c r="Q459">
        <v>333</v>
      </c>
    </row>
    <row r="460" spans="1:17" x14ac:dyDescent="0.25">
      <c r="A460" t="s">
        <v>551</v>
      </c>
      <c r="D460">
        <v>50</v>
      </c>
      <c r="F460">
        <v>100</v>
      </c>
      <c r="G460">
        <v>20</v>
      </c>
      <c r="J460">
        <v>20</v>
      </c>
      <c r="K460">
        <v>30</v>
      </c>
      <c r="Q460">
        <v>220</v>
      </c>
    </row>
    <row r="461" spans="1:17" x14ac:dyDescent="0.25">
      <c r="A461" t="s">
        <v>544</v>
      </c>
      <c r="B461">
        <v>1</v>
      </c>
      <c r="C461">
        <v>1</v>
      </c>
      <c r="D461">
        <v>7</v>
      </c>
      <c r="E461">
        <v>7</v>
      </c>
      <c r="F461">
        <v>28</v>
      </c>
      <c r="G461">
        <v>1</v>
      </c>
      <c r="K461">
        <v>12</v>
      </c>
      <c r="N461">
        <v>10</v>
      </c>
      <c r="O461">
        <v>16</v>
      </c>
      <c r="Q461">
        <v>83</v>
      </c>
    </row>
    <row r="462" spans="1:17" x14ac:dyDescent="0.25">
      <c r="A462" t="s">
        <v>556</v>
      </c>
      <c r="B462">
        <v>4</v>
      </c>
      <c r="D462">
        <v>7</v>
      </c>
      <c r="F462">
        <v>34</v>
      </c>
      <c r="H462">
        <v>8</v>
      </c>
      <c r="K462">
        <v>15</v>
      </c>
      <c r="N462">
        <v>30</v>
      </c>
      <c r="O462">
        <v>10</v>
      </c>
      <c r="P462">
        <v>5</v>
      </c>
      <c r="Q462">
        <v>113</v>
      </c>
    </row>
    <row r="463" spans="1:17" x14ac:dyDescent="0.25">
      <c r="A463" t="s">
        <v>943</v>
      </c>
      <c r="C463">
        <v>2</v>
      </c>
      <c r="D463">
        <v>97</v>
      </c>
      <c r="E463">
        <v>6</v>
      </c>
      <c r="F463">
        <v>16</v>
      </c>
      <c r="K463">
        <v>131</v>
      </c>
      <c r="O463">
        <v>6</v>
      </c>
      <c r="P463">
        <v>33</v>
      </c>
      <c r="Q463">
        <v>291</v>
      </c>
    </row>
    <row r="464" spans="1:17" x14ac:dyDescent="0.25">
      <c r="A464" t="s">
        <v>538</v>
      </c>
      <c r="C464">
        <v>3</v>
      </c>
      <c r="D464">
        <v>2</v>
      </c>
      <c r="F464">
        <v>4</v>
      </c>
      <c r="G464">
        <v>1</v>
      </c>
      <c r="K464">
        <v>16</v>
      </c>
      <c r="Q464">
        <v>26</v>
      </c>
    </row>
    <row r="465" spans="1:17" x14ac:dyDescent="0.25">
      <c r="A465" t="s">
        <v>550</v>
      </c>
      <c r="C465">
        <v>3</v>
      </c>
      <c r="D465">
        <v>6</v>
      </c>
      <c r="F465">
        <v>62</v>
      </c>
      <c r="G465">
        <v>0</v>
      </c>
      <c r="K465">
        <v>66</v>
      </c>
      <c r="L465">
        <v>30</v>
      </c>
      <c r="O465">
        <v>35</v>
      </c>
      <c r="P465">
        <v>5</v>
      </c>
      <c r="Q465">
        <v>207</v>
      </c>
    </row>
    <row r="466" spans="1:17" x14ac:dyDescent="0.25">
      <c r="A466" t="s">
        <v>545</v>
      </c>
      <c r="H466">
        <v>1</v>
      </c>
      <c r="K466">
        <v>53</v>
      </c>
      <c r="N466">
        <v>5</v>
      </c>
      <c r="Q466">
        <v>59</v>
      </c>
    </row>
    <row r="467" spans="1:17" x14ac:dyDescent="0.25">
      <c r="A467" t="s">
        <v>3400</v>
      </c>
      <c r="F467">
        <v>6</v>
      </c>
      <c r="G467">
        <v>0</v>
      </c>
      <c r="H467">
        <v>7</v>
      </c>
      <c r="K467">
        <v>54</v>
      </c>
      <c r="N467">
        <v>5</v>
      </c>
      <c r="Q467">
        <v>72</v>
      </c>
    </row>
    <row r="468" spans="1:17" x14ac:dyDescent="0.25">
      <c r="A468" t="s">
        <v>3795</v>
      </c>
      <c r="K468">
        <v>50</v>
      </c>
      <c r="Q468">
        <v>50</v>
      </c>
    </row>
    <row r="469" spans="1:17" x14ac:dyDescent="0.25">
      <c r="A469" t="s">
        <v>558</v>
      </c>
      <c r="B469">
        <v>10</v>
      </c>
      <c r="C469">
        <v>11</v>
      </c>
      <c r="D469">
        <v>5</v>
      </c>
      <c r="F469">
        <v>22</v>
      </c>
      <c r="G469">
        <v>0</v>
      </c>
      <c r="H469">
        <v>10</v>
      </c>
      <c r="K469">
        <v>36</v>
      </c>
      <c r="N469">
        <v>10</v>
      </c>
      <c r="O469">
        <v>5</v>
      </c>
      <c r="Q469">
        <v>109</v>
      </c>
    </row>
    <row r="470" spans="1:17" x14ac:dyDescent="0.25">
      <c r="A470" t="s">
        <v>547</v>
      </c>
      <c r="C470">
        <v>1</v>
      </c>
      <c r="D470">
        <v>14</v>
      </c>
      <c r="E470">
        <v>3</v>
      </c>
      <c r="G470">
        <v>0</v>
      </c>
      <c r="H470">
        <v>2</v>
      </c>
      <c r="K470">
        <v>43</v>
      </c>
      <c r="N470">
        <v>2</v>
      </c>
      <c r="P470">
        <v>26</v>
      </c>
      <c r="Q470">
        <v>91</v>
      </c>
    </row>
    <row r="471" spans="1:17" x14ac:dyDescent="0.25">
      <c r="A471" t="s">
        <v>3359</v>
      </c>
      <c r="F471">
        <v>24</v>
      </c>
      <c r="N471">
        <v>1</v>
      </c>
      <c r="O471">
        <v>21</v>
      </c>
      <c r="Q471">
        <v>46</v>
      </c>
    </row>
    <row r="472" spans="1:17" x14ac:dyDescent="0.25">
      <c r="A472" t="s">
        <v>555</v>
      </c>
      <c r="B472">
        <v>5</v>
      </c>
      <c r="C472">
        <v>20</v>
      </c>
      <c r="E472">
        <v>5</v>
      </c>
      <c r="F472">
        <v>94</v>
      </c>
      <c r="H472">
        <v>5</v>
      </c>
      <c r="J472">
        <v>5</v>
      </c>
      <c r="K472">
        <v>36</v>
      </c>
      <c r="L472">
        <v>16</v>
      </c>
      <c r="O472">
        <v>10</v>
      </c>
      <c r="P472">
        <v>5</v>
      </c>
      <c r="Q472">
        <v>201</v>
      </c>
    </row>
    <row r="473" spans="1:17" x14ac:dyDescent="0.25">
      <c r="A473" t="s">
        <v>548</v>
      </c>
      <c r="B473">
        <v>1</v>
      </c>
      <c r="F473">
        <v>4</v>
      </c>
      <c r="G473">
        <v>10</v>
      </c>
      <c r="K473">
        <v>40</v>
      </c>
      <c r="P473">
        <v>52</v>
      </c>
      <c r="Q473">
        <v>107</v>
      </c>
    </row>
    <row r="474" spans="1:17" x14ac:dyDescent="0.25">
      <c r="A474" t="s">
        <v>541</v>
      </c>
      <c r="B474">
        <v>2</v>
      </c>
      <c r="D474">
        <v>23</v>
      </c>
      <c r="F474">
        <v>52</v>
      </c>
      <c r="J474">
        <v>2</v>
      </c>
      <c r="K474">
        <v>26</v>
      </c>
      <c r="L474">
        <v>5</v>
      </c>
      <c r="O474">
        <v>30</v>
      </c>
      <c r="P474">
        <v>36</v>
      </c>
      <c r="Q474">
        <v>176</v>
      </c>
    </row>
    <row r="475" spans="1:17" x14ac:dyDescent="0.25">
      <c r="A475" t="s">
        <v>549</v>
      </c>
      <c r="F475">
        <v>64</v>
      </c>
      <c r="K475">
        <v>95</v>
      </c>
      <c r="L475">
        <v>20</v>
      </c>
      <c r="N475">
        <v>5</v>
      </c>
      <c r="P475">
        <v>1</v>
      </c>
      <c r="Q475">
        <v>185</v>
      </c>
    </row>
    <row r="476" spans="1:17" x14ac:dyDescent="0.25">
      <c r="A476" t="s">
        <v>554</v>
      </c>
      <c r="C476">
        <v>5</v>
      </c>
      <c r="D476">
        <v>25</v>
      </c>
      <c r="E476">
        <v>50</v>
      </c>
      <c r="F476">
        <v>30</v>
      </c>
      <c r="G476">
        <v>0</v>
      </c>
      <c r="H476">
        <v>30</v>
      </c>
      <c r="J476">
        <v>10</v>
      </c>
      <c r="K476">
        <v>25</v>
      </c>
      <c r="Q476">
        <v>175</v>
      </c>
    </row>
    <row r="477" spans="1:17" x14ac:dyDescent="0.25">
      <c r="A477" t="s">
        <v>542</v>
      </c>
      <c r="B477">
        <v>4</v>
      </c>
      <c r="C477">
        <v>1</v>
      </c>
      <c r="D477">
        <v>21</v>
      </c>
      <c r="E477">
        <v>3</v>
      </c>
      <c r="F477">
        <v>68</v>
      </c>
      <c r="G477">
        <v>78</v>
      </c>
      <c r="H477">
        <v>42</v>
      </c>
      <c r="K477">
        <v>146</v>
      </c>
      <c r="N477">
        <v>21</v>
      </c>
      <c r="O477">
        <v>6</v>
      </c>
      <c r="P477">
        <v>1</v>
      </c>
      <c r="Q477">
        <v>391</v>
      </c>
    </row>
    <row r="478" spans="1:17" x14ac:dyDescent="0.25">
      <c r="A478" t="s">
        <v>557</v>
      </c>
      <c r="D478">
        <v>53</v>
      </c>
      <c r="F478">
        <v>26</v>
      </c>
      <c r="K478">
        <v>32</v>
      </c>
      <c r="O478">
        <v>15</v>
      </c>
      <c r="P478">
        <v>2</v>
      </c>
      <c r="Q478">
        <v>128</v>
      </c>
    </row>
    <row r="479" spans="1:17" x14ac:dyDescent="0.25">
      <c r="A479" t="s">
        <v>553</v>
      </c>
      <c r="B479">
        <v>6</v>
      </c>
      <c r="D479">
        <v>33</v>
      </c>
      <c r="E479">
        <v>59</v>
      </c>
      <c r="F479">
        <v>64</v>
      </c>
      <c r="H479">
        <v>1</v>
      </c>
      <c r="J479">
        <v>5</v>
      </c>
      <c r="K479">
        <v>57</v>
      </c>
      <c r="N479">
        <v>2</v>
      </c>
      <c r="O479">
        <v>3</v>
      </c>
      <c r="P479">
        <v>10</v>
      </c>
      <c r="Q479">
        <v>240</v>
      </c>
    </row>
    <row r="480" spans="1:17" x14ac:dyDescent="0.25">
      <c r="A480" t="s">
        <v>546</v>
      </c>
      <c r="C480">
        <v>1</v>
      </c>
      <c r="D480">
        <v>2</v>
      </c>
      <c r="F480">
        <v>14</v>
      </c>
      <c r="G480">
        <v>0</v>
      </c>
      <c r="K480">
        <v>33</v>
      </c>
      <c r="O480">
        <v>10</v>
      </c>
      <c r="P480">
        <v>20</v>
      </c>
      <c r="Q480">
        <v>80</v>
      </c>
    </row>
    <row r="481" spans="1:17" x14ac:dyDescent="0.25">
      <c r="A481" t="s">
        <v>539</v>
      </c>
      <c r="C481">
        <v>2</v>
      </c>
      <c r="D481">
        <v>2</v>
      </c>
      <c r="F481">
        <v>24</v>
      </c>
      <c r="K481">
        <v>12</v>
      </c>
      <c r="P481">
        <v>6</v>
      </c>
      <c r="Q481">
        <v>46</v>
      </c>
    </row>
    <row r="482" spans="1:17" x14ac:dyDescent="0.25">
      <c r="A482" t="s">
        <v>552</v>
      </c>
      <c r="C482">
        <v>3</v>
      </c>
      <c r="D482">
        <v>5</v>
      </c>
      <c r="F482">
        <v>82</v>
      </c>
      <c r="H482">
        <v>12</v>
      </c>
      <c r="K482">
        <v>30</v>
      </c>
      <c r="O482">
        <v>5</v>
      </c>
      <c r="Q482">
        <v>137</v>
      </c>
    </row>
    <row r="483" spans="1:17" x14ac:dyDescent="0.25">
      <c r="A483" t="s">
        <v>540</v>
      </c>
      <c r="E483">
        <v>2</v>
      </c>
      <c r="K483">
        <v>4</v>
      </c>
      <c r="N483">
        <v>10</v>
      </c>
      <c r="O483">
        <v>55</v>
      </c>
      <c r="P483">
        <v>64</v>
      </c>
      <c r="Q483">
        <v>135</v>
      </c>
    </row>
    <row r="484" spans="1:17" x14ac:dyDescent="0.25">
      <c r="A484" t="s">
        <v>942</v>
      </c>
      <c r="D484">
        <v>1</v>
      </c>
      <c r="K484">
        <v>131</v>
      </c>
      <c r="N484">
        <v>5</v>
      </c>
      <c r="O484">
        <v>11</v>
      </c>
      <c r="P484">
        <v>100</v>
      </c>
      <c r="Q484">
        <v>248</v>
      </c>
    </row>
    <row r="485" spans="1:17" x14ac:dyDescent="0.25">
      <c r="A485" t="s">
        <v>4599</v>
      </c>
    </row>
    <row r="486" spans="1:17" x14ac:dyDescent="0.25">
      <c r="A486" t="s">
        <v>1923</v>
      </c>
      <c r="B486">
        <v>1670</v>
      </c>
      <c r="C486">
        <v>2254</v>
      </c>
      <c r="D486">
        <v>4268</v>
      </c>
      <c r="E486">
        <v>2022</v>
      </c>
      <c r="F486">
        <v>23912</v>
      </c>
      <c r="G486">
        <v>1698</v>
      </c>
      <c r="H486">
        <v>2783</v>
      </c>
      <c r="I486">
        <v>0</v>
      </c>
      <c r="J486">
        <v>3865</v>
      </c>
      <c r="K486">
        <v>14362</v>
      </c>
      <c r="L486">
        <v>2525</v>
      </c>
      <c r="M486">
        <v>198</v>
      </c>
      <c r="N486">
        <v>1940</v>
      </c>
      <c r="O486">
        <v>3130</v>
      </c>
      <c r="P486">
        <v>2553</v>
      </c>
      <c r="Q486">
        <v>67180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A1023"/>
  <sheetViews>
    <sheetView workbookViewId="0">
      <selection activeCell="A21" sqref="A21"/>
    </sheetView>
  </sheetViews>
  <sheetFormatPr defaultRowHeight="12.75" x14ac:dyDescent="0.2"/>
  <cols>
    <col min="1" max="1" width="21.140625" style="1" bestFit="1" customWidth="1"/>
    <col min="2" max="2" width="23.85546875" style="1" bestFit="1" customWidth="1"/>
    <col min="3" max="3" width="21.140625" style="1" bestFit="1" customWidth="1"/>
    <col min="4" max="4" width="20.140625" style="1" bestFit="1" customWidth="1"/>
    <col min="5" max="5" width="16.85546875" style="64" customWidth="1"/>
    <col min="6" max="6" width="23.5703125" style="1" bestFit="1" customWidth="1"/>
    <col min="7" max="41" width="9.140625" style="1"/>
    <col min="42" max="42" width="13.28515625" style="1" bestFit="1" customWidth="1"/>
    <col min="43" max="16384" width="9.140625" style="1"/>
  </cols>
  <sheetData>
    <row r="1" spans="1:79" x14ac:dyDescent="0.2">
      <c r="F1" s="1" t="s">
        <v>1924</v>
      </c>
      <c r="G1" s="1" t="s">
        <v>953</v>
      </c>
      <c r="K1" s="84">
        <f ca="1">OFFSET(resource!AX2,0,0,1,1)</f>
        <v>44377</v>
      </c>
      <c r="L1" s="84">
        <f ca="1">OFFSET(resource!AY2,0,0,1,1)</f>
        <v>44376</v>
      </c>
      <c r="M1" s="84">
        <f ca="1">OFFSET(resource!AZ2,0,0,1,1)</f>
        <v>44375</v>
      </c>
      <c r="N1" s="84">
        <f ca="1">OFFSET(resource!BA2,0,0,1,1)</f>
        <v>44374</v>
      </c>
      <c r="O1" s="84">
        <f ca="1">OFFSET(resource!BB2,0,0,1,1)</f>
        <v>44373</v>
      </c>
      <c r="P1" s="84">
        <f ca="1">OFFSET(resource!BC2,0,0,1,1)</f>
        <v>44372</v>
      </c>
      <c r="Q1" s="84">
        <f ca="1">OFFSET(resource!BD2,0,0,1,1)</f>
        <v>44371</v>
      </c>
      <c r="R1" s="84">
        <f ca="1">OFFSET(resource!BE2,0,0,1,1)</f>
        <v>44370</v>
      </c>
      <c r="S1" s="84">
        <f ca="1">OFFSET(resource!BF2,0,0,1,1)</f>
        <v>44369</v>
      </c>
      <c r="T1" s="84">
        <f ca="1">OFFSET(resource!BG2,0,0,1,1)</f>
        <v>44368</v>
      </c>
      <c r="U1" s="84">
        <f ca="1">OFFSET(resource!BH2,0,0,1,1)</f>
        <v>44367</v>
      </c>
      <c r="V1" s="84">
        <f ca="1">OFFSET(resource!BI2,0,0,1,1)</f>
        <v>44366</v>
      </c>
      <c r="W1" s="84">
        <f ca="1">OFFSET(resource!BJ2,0,0,1,1)</f>
        <v>44365</v>
      </c>
      <c r="X1" s="84">
        <f ca="1">OFFSET(resource!BK2,0,0,1,1)</f>
        <v>44364</v>
      </c>
      <c r="Y1" s="84">
        <f ca="1">OFFSET(resource!BL2,0,0,1,1)</f>
        <v>44363</v>
      </c>
      <c r="Z1" s="84">
        <f ca="1">OFFSET(resource!BM2,0,0,1,1)</f>
        <v>44362</v>
      </c>
      <c r="AA1" s="84">
        <f ca="1">OFFSET(resource!BN2,0,0,1,1)</f>
        <v>44361</v>
      </c>
      <c r="AB1" s="84">
        <f ca="1">OFFSET(resource!BO2,0,0,1,1)</f>
        <v>44360</v>
      </c>
      <c r="AC1" s="84">
        <f ca="1">OFFSET(resource!BP2,0,0,1,1)</f>
        <v>44359</v>
      </c>
      <c r="AD1" s="84">
        <f ca="1">OFFSET(resource!BQ2,0,0,1,1)</f>
        <v>44358</v>
      </c>
      <c r="AE1" s="84">
        <f ca="1">OFFSET(resource!BR2,0,0,1,1)</f>
        <v>44357</v>
      </c>
      <c r="AF1" s="84">
        <f ca="1">OFFSET(resource!BS2,0,0,1,1)</f>
        <v>44356</v>
      </c>
      <c r="AG1" s="84">
        <f ca="1">OFFSET(resource!BT2,0,0,1,1)</f>
        <v>44355</v>
      </c>
      <c r="AH1" s="84">
        <f ca="1">OFFSET(resource!BU2,0,0,1,1)</f>
        <v>44354</v>
      </c>
      <c r="AI1" s="84">
        <f ca="1">OFFSET(resource!BV2,0,0,1,1)</f>
        <v>44353</v>
      </c>
      <c r="AJ1" s="84">
        <f ca="1">OFFSET(resource!BW2,0,0,1,1)</f>
        <v>44352</v>
      </c>
    </row>
    <row r="2" spans="1:79" x14ac:dyDescent="0.2">
      <c r="A2" s="1" t="s">
        <v>897</v>
      </c>
      <c r="B2" s="1" t="s">
        <v>901</v>
      </c>
      <c r="C2" s="1" t="s">
        <v>902</v>
      </c>
      <c r="D2" s="1" t="s">
        <v>903</v>
      </c>
      <c r="E2" s="64" t="s">
        <v>998</v>
      </c>
      <c r="F2" s="1" t="s">
        <v>999</v>
      </c>
      <c r="G2" s="1">
        <v>175</v>
      </c>
      <c r="J2" s="83" t="str">
        <f>IFERROR(INDEX(resource!$AS$3:$BA$1001,resource!$CF3,COLUMNS($A$34:B34)),"")</f>
        <v>Abdul Khaleque (Blank)</v>
      </c>
      <c r="K2" s="83">
        <f ca="1">IFERROR(INDEX(resource!$AS$3:$CA$1001,resource!$CF3,COLUMNS(resource!$A$34:F34)),"")</f>
        <v>0</v>
      </c>
      <c r="L2" s="166">
        <f ca="1">IFERROR(INDEX(resource!$AS$3:$CA$1001,resource!$CF3,COLUMNS(resource!$A$34:G34)),"")</f>
        <v>0</v>
      </c>
      <c r="M2" s="166">
        <f ca="1">IFERROR(INDEX(resource!$AS$3:$CA$1001,resource!$CF3,COLUMNS(resource!$A$34:H34)),"")</f>
        <v>0</v>
      </c>
      <c r="N2" s="166">
        <f ca="1">IFERROR(INDEX(resource!$AS$3:$CA$1001,resource!$CF3,COLUMNS(resource!$A$34:I34)),"")</f>
        <v>0</v>
      </c>
      <c r="O2" s="166">
        <f ca="1">IFERROR(INDEX(resource!$AS$3:$CA$1001,resource!$CF3,COLUMNS(resource!$A$34:J34)),"")</f>
        <v>0</v>
      </c>
      <c r="P2" s="166">
        <f ca="1">IFERROR(INDEX(resource!$AS$3:$CA$1001,resource!$CF3,COLUMNS(resource!$A$34:K34)),"")</f>
        <v>0</v>
      </c>
      <c r="Q2" s="166">
        <f ca="1">IFERROR(INDEX(resource!$AS$3:$CA$1001,resource!$CF3,COLUMNS(resource!$A$34:L34)),"")</f>
        <v>13253.62</v>
      </c>
      <c r="R2" s="166">
        <f ca="1">IFERROR(INDEX(resource!$AS$3:$CA$1001,resource!$CF3,COLUMNS(resource!$A$34:M34)),"")</f>
        <v>13253.58</v>
      </c>
      <c r="S2" s="166">
        <f ca="1">IFERROR(INDEX(resource!$AS$3:$CA$1001,resource!$CF3,COLUMNS(resource!$A$34:N34)),"")</f>
        <v>0</v>
      </c>
      <c r="T2" s="166">
        <f ca="1">IFERROR(INDEX(resource!$AS$3:$CA$1001,resource!$CF3,COLUMNS(resource!$A$34:O34)),"")</f>
        <v>0</v>
      </c>
      <c r="U2" s="166">
        <f ca="1">IFERROR(INDEX(resource!$AS$3:$CA$1001,resource!$CF3,COLUMNS(resource!$A$34:P34)),"")</f>
        <v>0</v>
      </c>
      <c r="V2" s="166">
        <f ca="1">IFERROR(INDEX(resource!$AS$3:$CA$1001,resource!$CF3,COLUMNS(resource!$A$34:Q34)),"")</f>
        <v>0</v>
      </c>
      <c r="W2" s="166">
        <f ca="1">IFERROR(INDEX(resource!$AS$3:$CA$1001,resource!$CF3,COLUMNS(resource!$A$34:R34)),"")</f>
        <v>0</v>
      </c>
      <c r="X2" s="166">
        <f ca="1">IFERROR(INDEX(resource!$AS$3:$CA$1001,resource!$CF3,COLUMNS(resource!$A$34:S34)),"")</f>
        <v>0</v>
      </c>
      <c r="Y2" s="166">
        <f ca="1">IFERROR(INDEX(resource!$AS$3:$CA$1001,resource!$CF3,COLUMNS(resource!$A$34:T34)),"")</f>
        <v>0</v>
      </c>
      <c r="Z2" s="166">
        <f ca="1">IFERROR(INDEX(resource!$AS$3:$CA$1001,resource!$CF3,COLUMNS(resource!$A$34:U34)),"")</f>
        <v>0</v>
      </c>
      <c r="AA2" s="166">
        <f ca="1">IFERROR(INDEX(resource!$AS$3:$CA$1001,resource!$CF3,COLUMNS(resource!$A$34:V34)),"")</f>
        <v>0</v>
      </c>
      <c r="AB2" s="166">
        <f ca="1">IFERROR(INDEX(resource!$AS$3:$CA$1001,resource!$CF3,COLUMNS(resource!$A$34:W34)),"")</f>
        <v>0</v>
      </c>
      <c r="AC2" s="166">
        <f ca="1">IFERROR(INDEX(resource!$AS$3:$CA$1001,resource!$CF3,COLUMNS(resource!$A$34:X34)),"")</f>
        <v>0</v>
      </c>
      <c r="AD2" s="166">
        <f ca="1">IFERROR(INDEX(resource!$AS$3:$CA$1001,resource!$CF3,COLUMNS(resource!$A$34:Y34)),"")</f>
        <v>0</v>
      </c>
      <c r="AE2" s="166">
        <f ca="1">IFERROR(INDEX(resource!$AS$3:$CA$1001,resource!$CF3,COLUMNS(resource!$A$34:Z34)),"")</f>
        <v>0</v>
      </c>
      <c r="AF2" s="166">
        <f ca="1">IFERROR(INDEX(resource!$AS$3:$CA$1001,resource!$CF3,COLUMNS(resource!$A$34:AA34)),"")</f>
        <v>0</v>
      </c>
      <c r="AG2" s="166">
        <f ca="1">IFERROR(INDEX(resource!$AS$3:$CA$1001,resource!$CF3,COLUMNS(resource!$A$34:AB34)),"")</f>
        <v>0</v>
      </c>
      <c r="AH2" s="166">
        <f ca="1">IFERROR(INDEX(resource!$AS$3:$CA$1001,resource!$CF3,COLUMNS(resource!$A$34:AC34)),"")</f>
        <v>0</v>
      </c>
      <c r="AI2" s="166">
        <f ca="1">IFERROR(INDEX(resource!$AS$3:$CA$1001,resource!$CF3,COLUMNS(resource!$A$34:AD34)),"")</f>
        <v>0</v>
      </c>
      <c r="AJ2" s="166">
        <f ca="1">IFERROR(INDEX(resource!$AS$3:$CA$1001,resource!$CF3,COLUMNS(resource!$A$34:AE34)),"")</f>
        <v>0</v>
      </c>
      <c r="AK2" s="131"/>
      <c r="AL2" s="131"/>
      <c r="AM2" s="131"/>
      <c r="AN2" s="83" t="str">
        <f>IFERROR(INDEX(resource!$AS$3:$BA$1001,resource!$CF3,COLUMNS($A$34:AI34)),"")</f>
        <v/>
      </c>
      <c r="AQ2" s="1" t="str">
        <f>AR2</f>
        <v>BOG</v>
      </c>
      <c r="AR2" s="18" t="s">
        <v>954</v>
      </c>
      <c r="AS2" s="18" t="str">
        <f>AT2</f>
        <v>BSL</v>
      </c>
      <c r="AT2" s="18" t="s">
        <v>955</v>
      </c>
      <c r="AU2" s="18" t="str">
        <f>AV2</f>
        <v>CML</v>
      </c>
      <c r="AV2" s="18" t="s">
        <v>956</v>
      </c>
      <c r="AW2" s="18" t="str">
        <f>AX2</f>
        <v>COX</v>
      </c>
      <c r="AX2" s="18" t="s">
        <v>958</v>
      </c>
      <c r="AY2" s="18" t="str">
        <f>AZ2</f>
        <v>CTG</v>
      </c>
      <c r="AZ2" s="18" t="s">
        <v>959</v>
      </c>
      <c r="BA2" s="18" t="str">
        <f>BB2</f>
        <v>DHK</v>
      </c>
      <c r="BB2" s="18" t="s">
        <v>960</v>
      </c>
      <c r="BC2" s="18" t="str">
        <f>BD2</f>
        <v>DNJ</v>
      </c>
      <c r="BD2" s="18" t="s">
        <v>961</v>
      </c>
      <c r="BE2" s="18" t="str">
        <f>BF2</f>
        <v>FAR</v>
      </c>
      <c r="BF2" s="18" t="s">
        <v>962</v>
      </c>
      <c r="BG2" s="18" t="str">
        <f>BH2</f>
        <v>JSR</v>
      </c>
      <c r="BH2" s="18" t="s">
        <v>963</v>
      </c>
      <c r="BI2" s="18" t="str">
        <f>BJ2</f>
        <v>MYM</v>
      </c>
      <c r="BJ2" s="18" t="s">
        <v>964</v>
      </c>
      <c r="BK2" s="18" t="str">
        <f>BL2</f>
        <v>NOK</v>
      </c>
      <c r="BL2" s="18" t="s">
        <v>965</v>
      </c>
      <c r="BM2" s="18" t="str">
        <f>BN2</f>
        <v>NOR</v>
      </c>
      <c r="BN2" s="18" t="s">
        <v>966</v>
      </c>
      <c r="BO2" s="18" t="str">
        <f>BP2</f>
        <v>PAB</v>
      </c>
      <c r="BP2" s="18" t="s">
        <v>967</v>
      </c>
      <c r="BQ2" s="18" t="str">
        <f>BR2</f>
        <v>RAJ</v>
      </c>
      <c r="BR2" s="18" t="s">
        <v>968</v>
      </c>
      <c r="BS2" s="18" t="str">
        <f>BT2</f>
        <v>RNG</v>
      </c>
      <c r="BT2" s="18" t="s">
        <v>969</v>
      </c>
      <c r="BU2" s="18" t="str">
        <f>BV2</f>
        <v>SYL</v>
      </c>
      <c r="BV2" s="18" t="s">
        <v>970</v>
      </c>
      <c r="BW2" s="18"/>
      <c r="BX2" s="18" t="s">
        <v>2622</v>
      </c>
      <c r="BY2" s="18"/>
      <c r="BZ2" s="18" t="s">
        <v>2475</v>
      </c>
      <c r="CA2" s="18"/>
    </row>
    <row r="3" spans="1:79" x14ac:dyDescent="0.2">
      <c r="A3" s="1" t="s">
        <v>901</v>
      </c>
      <c r="B3" s="1" t="s">
        <v>2734</v>
      </c>
      <c r="C3" s="1" t="s">
        <v>668</v>
      </c>
      <c r="D3" s="1" t="s">
        <v>596</v>
      </c>
      <c r="E3" s="64" t="s">
        <v>1003</v>
      </c>
      <c r="F3" s="1" t="s">
        <v>1004</v>
      </c>
      <c r="G3" s="1">
        <v>176.45</v>
      </c>
      <c r="J3" s="83" t="str">
        <f>IFERROR(INDEX(resource!$AS$3:$BA$1001,resource!$CF4,COLUMNS($A$34:B35)),"")</f>
        <v>Alamgir Miah</v>
      </c>
      <c r="K3" s="166">
        <f ca="1">IFERROR(INDEX(resource!$AS$3:$CA$1001,resource!$CF4,COLUMNS(resource!$A$34:F35)),"")</f>
        <v>0</v>
      </c>
      <c r="L3" s="166">
        <f ca="1">IFERROR(INDEX(resource!$AS$3:$CA$1001,resource!$CF4,COLUMNS(resource!$A$34:G35)),"")</f>
        <v>0</v>
      </c>
      <c r="M3" s="166">
        <f ca="1">IFERROR(INDEX(resource!$AS$3:$CA$1001,resource!$CF4,COLUMNS(resource!$A$34:H35)),"")</f>
        <v>0</v>
      </c>
      <c r="N3" s="166">
        <f ca="1">IFERROR(INDEX(resource!$AS$3:$CA$1001,resource!$CF4,COLUMNS(resource!$A$34:I35)),"")</f>
        <v>0</v>
      </c>
      <c r="O3" s="166">
        <f ca="1">IFERROR(INDEX(resource!$AS$3:$CA$1001,resource!$CF4,COLUMNS(resource!$A$34:J35)),"")</f>
        <v>0</v>
      </c>
      <c r="P3" s="166">
        <f ca="1">IFERROR(INDEX(resource!$AS$3:$CA$1001,resource!$CF4,COLUMNS(resource!$A$34:K35)),"")</f>
        <v>0</v>
      </c>
      <c r="Q3" s="166">
        <f ca="1">IFERROR(INDEX(resource!$AS$3:$CA$1001,resource!$CF4,COLUMNS(resource!$A$34:L35)),"")</f>
        <v>0</v>
      </c>
      <c r="R3" s="166">
        <f ca="1">IFERROR(INDEX(resource!$AS$3:$CA$1001,resource!$CF4,COLUMNS(resource!$A$34:M35)),"")</f>
        <v>0</v>
      </c>
      <c r="S3" s="166">
        <f ca="1">IFERROR(INDEX(resource!$AS$3:$CA$1001,resource!$CF4,COLUMNS(resource!$A$34:N35)),"")</f>
        <v>0</v>
      </c>
      <c r="T3" s="166">
        <f ca="1">IFERROR(INDEX(resource!$AS$3:$CA$1001,resource!$CF4,COLUMNS(resource!$A$34:O35)),"")</f>
        <v>0</v>
      </c>
      <c r="U3" s="166">
        <f ca="1">IFERROR(INDEX(resource!$AS$3:$CA$1001,resource!$CF4,COLUMNS(resource!$A$34:P35)),"")</f>
        <v>0</v>
      </c>
      <c r="V3" s="166">
        <f ca="1">IFERROR(INDEX(resource!$AS$3:$CA$1001,resource!$CF4,COLUMNS(resource!$A$34:Q35)),"")</f>
        <v>0</v>
      </c>
      <c r="W3" s="166">
        <f ca="1">IFERROR(INDEX(resource!$AS$3:$CA$1001,resource!$CF4,COLUMNS(resource!$A$34:R35)),"")</f>
        <v>0</v>
      </c>
      <c r="X3" s="166">
        <f ca="1">IFERROR(INDEX(resource!$AS$3:$CA$1001,resource!$CF4,COLUMNS(resource!$A$34:S35)),"")</f>
        <v>0</v>
      </c>
      <c r="Y3" s="166">
        <f ca="1">IFERROR(INDEX(resource!$AS$3:$CA$1001,resource!$CF4,COLUMNS(resource!$A$34:T35)),"")</f>
        <v>0</v>
      </c>
      <c r="Z3" s="166">
        <f ca="1">IFERROR(INDEX(resource!$AS$3:$CA$1001,resource!$CF4,COLUMNS(resource!$A$34:U35)),"")</f>
        <v>0</v>
      </c>
      <c r="AA3" s="166">
        <f ca="1">IFERROR(INDEX(resource!$AS$3:$CA$1001,resource!$CF4,COLUMNS(resource!$A$34:V35)),"")</f>
        <v>0</v>
      </c>
      <c r="AB3" s="166">
        <f ca="1">IFERROR(INDEX(resource!$AS$3:$CA$1001,resource!$CF4,COLUMNS(resource!$A$34:W35)),"")</f>
        <v>0</v>
      </c>
      <c r="AC3" s="166">
        <f ca="1">IFERROR(INDEX(resource!$AS$3:$CA$1001,resource!$CF4,COLUMNS(resource!$A$34:X35)),"")</f>
        <v>0</v>
      </c>
      <c r="AD3" s="166">
        <f ca="1">IFERROR(INDEX(resource!$AS$3:$CA$1001,resource!$CF4,COLUMNS(resource!$A$34:Y35)),"")</f>
        <v>0</v>
      </c>
      <c r="AE3" s="166">
        <f ca="1">IFERROR(INDEX(resource!$AS$3:$CA$1001,resource!$CF4,COLUMNS(resource!$A$34:Z35)),"")</f>
        <v>0</v>
      </c>
      <c r="AF3" s="166">
        <f ca="1">IFERROR(INDEX(resource!$AS$3:$CA$1001,resource!$CF4,COLUMNS(resource!$A$34:AA35)),"")</f>
        <v>0</v>
      </c>
      <c r="AG3" s="166">
        <f ca="1">IFERROR(INDEX(resource!$AS$3:$CA$1001,resource!$CF4,COLUMNS(resource!$A$34:AB35)),"")</f>
        <v>0</v>
      </c>
      <c r="AH3" s="166">
        <f ca="1">IFERROR(INDEX(resource!$AS$3:$CA$1001,resource!$CF4,COLUMNS(resource!$A$34:AC35)),"")</f>
        <v>0</v>
      </c>
      <c r="AI3" s="166">
        <f ca="1">IFERROR(INDEX(resource!$AS$3:$CA$1001,resource!$CF4,COLUMNS(resource!$A$34:AD35)),"")</f>
        <v>0</v>
      </c>
      <c r="AJ3" s="166">
        <f ca="1">IFERROR(INDEX(resource!$AS$3:$CA$1001,resource!$CF4,COLUMNS(resource!$A$34:AE35)),"")</f>
        <v>7249.61</v>
      </c>
      <c r="AK3" s="131"/>
      <c r="AL3" s="131"/>
      <c r="AM3" s="131"/>
      <c r="AN3" s="83" t="str">
        <f>IFERROR(INDEX(resource!$AS$3:$BA$1001,resource!$CF4,COLUMNS($A$34:AI35)),"")</f>
        <v/>
      </c>
      <c r="AO3" s="1" t="s">
        <v>2623</v>
      </c>
      <c r="AP3" s="1" t="s">
        <v>2624</v>
      </c>
      <c r="AQ3" s="117" t="s">
        <v>2621</v>
      </c>
      <c r="AR3" s="117" t="s">
        <v>899</v>
      </c>
      <c r="AS3" s="117" t="s">
        <v>2621</v>
      </c>
      <c r="AT3" s="117" t="s">
        <v>899</v>
      </c>
      <c r="AU3" s="117" t="s">
        <v>2621</v>
      </c>
      <c r="AV3" s="117" t="s">
        <v>899</v>
      </c>
      <c r="AW3" s="117" t="s">
        <v>2621</v>
      </c>
      <c r="AX3" s="117" t="s">
        <v>899</v>
      </c>
      <c r="AY3" s="117" t="s">
        <v>2621</v>
      </c>
      <c r="AZ3" s="117" t="s">
        <v>899</v>
      </c>
      <c r="BA3" s="117" t="s">
        <v>2621</v>
      </c>
      <c r="BB3" s="117" t="s">
        <v>899</v>
      </c>
      <c r="BC3" s="117" t="s">
        <v>2621</v>
      </c>
      <c r="BD3" s="117" t="s">
        <v>899</v>
      </c>
      <c r="BE3" s="117" t="s">
        <v>2621</v>
      </c>
      <c r="BF3" s="117" t="s">
        <v>899</v>
      </c>
      <c r="BG3" s="117" t="s">
        <v>2621</v>
      </c>
      <c r="BH3" s="117" t="s">
        <v>899</v>
      </c>
      <c r="BI3" s="117" t="s">
        <v>2621</v>
      </c>
      <c r="BJ3" s="117" t="s">
        <v>899</v>
      </c>
      <c r="BK3" s="117" t="s">
        <v>2621</v>
      </c>
      <c r="BL3" s="117" t="s">
        <v>899</v>
      </c>
      <c r="BM3" s="117" t="s">
        <v>2621</v>
      </c>
      <c r="BN3" s="117" t="s">
        <v>899</v>
      </c>
      <c r="BO3" s="117" t="s">
        <v>2621</v>
      </c>
      <c r="BP3" s="117" t="s">
        <v>899</v>
      </c>
      <c r="BQ3" s="117" t="s">
        <v>2621</v>
      </c>
      <c r="BR3" s="117" t="s">
        <v>899</v>
      </c>
      <c r="BS3" s="117" t="s">
        <v>2621</v>
      </c>
      <c r="BT3" s="117" t="s">
        <v>899</v>
      </c>
      <c r="BU3" s="117" t="s">
        <v>2621</v>
      </c>
      <c r="BV3" s="117" t="s">
        <v>899</v>
      </c>
      <c r="BW3" s="117" t="s">
        <v>2621</v>
      </c>
      <c r="BX3" s="117" t="s">
        <v>899</v>
      </c>
      <c r="BY3" s="117" t="s">
        <v>2621</v>
      </c>
      <c r="BZ3" s="117" t="s">
        <v>899</v>
      </c>
    </row>
    <row r="4" spans="1:79" x14ac:dyDescent="0.2">
      <c r="A4" s="1" t="s">
        <v>903</v>
      </c>
      <c r="B4" s="1" t="s">
        <v>527</v>
      </c>
      <c r="C4" s="1" t="s">
        <v>681</v>
      </c>
      <c r="D4" s="1" t="s">
        <v>606</v>
      </c>
      <c r="E4" s="64" t="s">
        <v>1020</v>
      </c>
      <c r="F4" s="1" t="s">
        <v>1021</v>
      </c>
      <c r="G4" s="1">
        <v>176.02</v>
      </c>
      <c r="J4" s="83" t="str">
        <f>IFERROR(INDEX(resource!$AS$3:$BA$1001,resource!$CF5,COLUMNS($A$34:B36)),"")</f>
        <v>Kabir Miah</v>
      </c>
      <c r="K4" s="166">
        <f ca="1">IFERROR(INDEX(resource!$AS$3:$CA$1001,resource!$CF5,COLUMNS(resource!$A$34:F36)),"")</f>
        <v>0</v>
      </c>
      <c r="L4" s="166">
        <f ca="1">IFERROR(INDEX(resource!$AS$3:$CA$1001,resource!$CF5,COLUMNS(resource!$A$34:G36)),"")</f>
        <v>0</v>
      </c>
      <c r="M4" s="166">
        <f ca="1">IFERROR(INDEX(resource!$AS$3:$CA$1001,resource!$CF5,COLUMNS(resource!$A$34:H36)),"")</f>
        <v>0</v>
      </c>
      <c r="N4" s="166">
        <f ca="1">IFERROR(INDEX(resource!$AS$3:$CA$1001,resource!$CF5,COLUMNS(resource!$A$34:I36)),"")</f>
        <v>3568.11</v>
      </c>
      <c r="O4" s="166">
        <f ca="1">IFERROR(INDEX(resource!$AS$3:$CA$1001,resource!$CF5,COLUMNS(resource!$A$34:J36)),"")</f>
        <v>0</v>
      </c>
      <c r="P4" s="166">
        <f ca="1">IFERROR(INDEX(resource!$AS$3:$CA$1001,resource!$CF5,COLUMNS(resource!$A$34:K36)),"")</f>
        <v>0</v>
      </c>
      <c r="Q4" s="166">
        <f ca="1">IFERROR(INDEX(resource!$AS$3:$CA$1001,resource!$CF5,COLUMNS(resource!$A$34:L36)),"")</f>
        <v>0</v>
      </c>
      <c r="R4" s="166">
        <f ca="1">IFERROR(INDEX(resource!$AS$3:$CA$1001,resource!$CF5,COLUMNS(resource!$A$34:M36)),"")</f>
        <v>3612.06</v>
      </c>
      <c r="S4" s="166">
        <f ca="1">IFERROR(INDEX(resource!$AS$3:$CA$1001,resource!$CF5,COLUMNS(resource!$A$34:N36)),"")</f>
        <v>0</v>
      </c>
      <c r="T4" s="166">
        <f ca="1">IFERROR(INDEX(resource!$AS$3:$CA$1001,resource!$CF5,COLUMNS(resource!$A$34:O36)),"")</f>
        <v>0</v>
      </c>
      <c r="U4" s="166">
        <f ca="1">IFERROR(INDEX(resource!$AS$3:$CA$1001,resource!$CF5,COLUMNS(resource!$A$34:P36)),"")</f>
        <v>0</v>
      </c>
      <c r="V4" s="166">
        <f ca="1">IFERROR(INDEX(resource!$AS$3:$CA$1001,resource!$CF5,COLUMNS(resource!$A$34:Q36)),"")</f>
        <v>0</v>
      </c>
      <c r="W4" s="166">
        <f ca="1">IFERROR(INDEX(resource!$AS$3:$CA$1001,resource!$CF5,COLUMNS(resource!$A$34:R36)),"")</f>
        <v>0</v>
      </c>
      <c r="X4" s="166">
        <f ca="1">IFERROR(INDEX(resource!$AS$3:$CA$1001,resource!$CF5,COLUMNS(resource!$A$34:S36)),"")</f>
        <v>58738.49</v>
      </c>
      <c r="Y4" s="166">
        <f ca="1">IFERROR(INDEX(resource!$AS$3:$CA$1001,resource!$CF5,COLUMNS(resource!$A$34:T36)),"")</f>
        <v>1836</v>
      </c>
      <c r="Z4" s="166">
        <f ca="1">IFERROR(INDEX(resource!$AS$3:$CA$1001,resource!$CF5,COLUMNS(resource!$A$34:U36)),"")</f>
        <v>0</v>
      </c>
      <c r="AA4" s="166">
        <f ca="1">IFERROR(INDEX(resource!$AS$3:$CA$1001,resource!$CF5,COLUMNS(resource!$A$34:V36)),"")</f>
        <v>0</v>
      </c>
      <c r="AB4" s="166">
        <f ca="1">IFERROR(INDEX(resource!$AS$3:$CA$1001,resource!$CF5,COLUMNS(resource!$A$34:W36)),"")</f>
        <v>0</v>
      </c>
      <c r="AC4" s="166">
        <f ca="1">IFERROR(INDEX(resource!$AS$3:$CA$1001,resource!$CF5,COLUMNS(resource!$A$34:X36)),"")</f>
        <v>0</v>
      </c>
      <c r="AD4" s="166">
        <f ca="1">IFERROR(INDEX(resource!$AS$3:$CA$1001,resource!$CF5,COLUMNS(resource!$A$34:Y36)),"")</f>
        <v>0</v>
      </c>
      <c r="AE4" s="166">
        <f ca="1">IFERROR(INDEX(resource!$AS$3:$CA$1001,resource!$CF5,COLUMNS(resource!$A$34:Z36)),"")</f>
        <v>23383.51</v>
      </c>
      <c r="AF4" s="166">
        <f ca="1">IFERROR(INDEX(resource!$AS$3:$CA$1001,resource!$CF5,COLUMNS(resource!$A$34:AA36)),"")</f>
        <v>14197.63</v>
      </c>
      <c r="AG4" s="166">
        <f ca="1">IFERROR(INDEX(resource!$AS$3:$CA$1001,resource!$CF5,COLUMNS(resource!$A$34:AB36)),"")</f>
        <v>0</v>
      </c>
      <c r="AH4" s="166">
        <f ca="1">IFERROR(INDEX(resource!$AS$3:$CA$1001,resource!$CF5,COLUMNS(resource!$A$34:AC36)),"")</f>
        <v>6313.47</v>
      </c>
      <c r="AI4" s="166">
        <f ca="1">IFERROR(INDEX(resource!$AS$3:$CA$1001,resource!$CF5,COLUMNS(resource!$A$34:AD36)),"")</f>
        <v>0</v>
      </c>
      <c r="AJ4" s="166">
        <f ca="1">IFERROR(INDEX(resource!$AS$3:$CA$1001,resource!$CF5,COLUMNS(resource!$A$34:AE36)),"")</f>
        <v>0</v>
      </c>
      <c r="AK4" s="131"/>
      <c r="AL4" s="131"/>
      <c r="AM4" s="131"/>
      <c r="AN4" s="83" t="str">
        <f>IFERROR(INDEX(resource!$AS$3:$BA$1001,resource!$CF5,COLUMNS($A$34:AI36)),"")</f>
        <v/>
      </c>
      <c r="AO4" s="1" t="s">
        <v>998</v>
      </c>
      <c r="AP4" s="1">
        <v>175</v>
      </c>
      <c r="AQ4" s="1">
        <f>IFERROR(VLOOKUP($AO4,resource!$CK$3:$DH$398,8,0),0)</f>
        <v>117</v>
      </c>
      <c r="AR4" s="1">
        <f>IFERROR(VLOOKUP($AO4,resource!$CK$3:$ES$400,46,0),0)</f>
        <v>24</v>
      </c>
      <c r="AS4" s="1">
        <f>IFERROR(VLOOKUP($AO4,resource!$CK$3:$DH$398,9,0),0)</f>
        <v>405</v>
      </c>
      <c r="AT4" s="1">
        <f>IFERROR(VLOOKUP($AO4,resource!$CK$3:$ES$400,47,0),0)</f>
        <v>108</v>
      </c>
      <c r="AU4" s="1">
        <f>IFERROR(VLOOKUP($AO4,resource!$CK$3:$DH$398,10,0),0)</f>
        <v>290</v>
      </c>
      <c r="AV4" s="1">
        <f>IFERROR(VLOOKUP($AO4,resource!$CK$3:$ES$400,48,0),0)</f>
        <v>139</v>
      </c>
      <c r="AW4" s="1">
        <f>IFERROR(VLOOKUP($AO4,resource!$CK$3:$DH$398,12,0),0)</f>
        <v>315</v>
      </c>
      <c r="AX4" s="1">
        <f>IFERROR(VLOOKUP($AO4,resource!$CK$3:$ES$400,49,0),0)</f>
        <v>106</v>
      </c>
      <c r="AY4" s="1">
        <f>IFERROR(VLOOKUP($AO4,resource!$CK$3:$DH$398,13,0),0)</f>
        <v>79</v>
      </c>
      <c r="AZ4" s="1">
        <f>IFERROR(VLOOKUP($AO4,resource!$CK$3:$ES$400,50,0),0)</f>
        <v>137</v>
      </c>
      <c r="BA4" s="1">
        <f>IFERROR(VLOOKUP($AO4,resource!$CK$3:$DH$398,14,0),0)</f>
        <v>868</v>
      </c>
      <c r="BB4" s="1">
        <f>IFERROR(VLOOKUP($AO4,resource!$CK$3:$ES$400,51,0),0)</f>
        <v>343</v>
      </c>
      <c r="BC4" s="1">
        <f>IFERROR(VLOOKUP($AO4,resource!$CK$3:$DH$398,15,0),0)</f>
        <v>295</v>
      </c>
      <c r="BD4" s="1">
        <f>IFERROR(VLOOKUP($AO4,resource!$CK$3:$ES$400,52,0),0)</f>
        <v>117</v>
      </c>
      <c r="BE4" s="1">
        <f>IFERROR(VLOOKUP($AO4,resource!$CK$3:$DH$398,16,0),0)</f>
        <v>113</v>
      </c>
      <c r="BF4" s="1">
        <f>IFERROR(VLOOKUP($AO4,resource!$CK$3:$ES$400,53,0),0)</f>
        <v>42</v>
      </c>
      <c r="BG4" s="1">
        <f>IFERROR(VLOOKUP($AO4,resource!$CK$3:$DH$398,17,0),0)</f>
        <v>170</v>
      </c>
      <c r="BH4" s="1">
        <f>IFERROR(VLOOKUP($AO4,resource!$CK$3:$ES$400,54,0),0)</f>
        <v>19</v>
      </c>
      <c r="BI4" s="1">
        <f>IFERROR(VLOOKUP($AO4,resource!$CK$3:$DH$398,18,0),0)</f>
        <v>156</v>
      </c>
      <c r="BJ4" s="1">
        <f>IFERROR(VLOOKUP($AO4,resource!$CK$3:$ES$400,55,0),0)</f>
        <v>132</v>
      </c>
      <c r="BK4" s="1">
        <f>IFERROR(VLOOKUP($AO4,resource!$CK$3:$DH$398,19,0),0)</f>
        <v>121</v>
      </c>
      <c r="BL4" s="1">
        <f>IFERROR(VLOOKUP($AO4,resource!$CK$3:$ES$400,56,0),0)</f>
        <v>156</v>
      </c>
      <c r="BM4" s="1">
        <f>IFERROR(VLOOKUP($AO4,resource!$CK$3:$DH$398,20,0),0)</f>
        <v>301</v>
      </c>
      <c r="BN4" s="1">
        <f>IFERROR(VLOOKUP($AO4,resource!$CK$3:$ES$400,57,0),0)</f>
        <v>155</v>
      </c>
      <c r="BO4" s="1">
        <f>IFERROR(VLOOKUP($AO4,resource!$CK$3:$DH$398,21,0),0)</f>
        <v>129</v>
      </c>
      <c r="BP4" s="1">
        <f>IFERROR(VLOOKUP($AO4,resource!$CK$3:$ES$400,58,0),0)</f>
        <v>21</v>
      </c>
      <c r="BQ4" s="1">
        <f>IFERROR(VLOOKUP($AO4,resource!$CK$3:$DH$398,22,0),0)</f>
        <v>292</v>
      </c>
      <c r="BR4" s="1">
        <f>IFERROR(VLOOKUP($AO4,resource!$CK$3:$ES$400,59,0),0)</f>
        <v>97</v>
      </c>
      <c r="BS4" s="1">
        <f>IFERROR(VLOOKUP($AO4,resource!$CK$3:$DH$398,23,0),0)</f>
        <v>96</v>
      </c>
      <c r="BT4" s="1">
        <f>IFERROR(VLOOKUP($AO4,resource!$CK$3:$ES$400,60,0),0)</f>
        <v>41</v>
      </c>
      <c r="BU4" s="1">
        <f>IFERROR(VLOOKUP($AO4,resource!$CK$3:$DH$398,24,0),0)</f>
        <v>241</v>
      </c>
      <c r="BV4" s="1">
        <f>IFERROR(VLOOKUP($AO4,resource!$CK$3:$ES$400,61,0),0)</f>
        <v>33</v>
      </c>
      <c r="BW4" s="1">
        <f>SUM(BU4,BS4,BQ4,BO4,BM4,BK4,BI4,BG4,BE4,BC4,BA4,AY4,AW4,,AU4,AS4,AQ4)</f>
        <v>3988</v>
      </c>
      <c r="BX4" s="1">
        <f t="shared" ref="BX4:BX20" si="0">SUM(BV4,BT4,BR4,BP4,BN4,BL4,BJ4,BH4,BF4,BD4,BB4,AZ4,AX4,AV4,AT4,AR4)</f>
        <v>1670</v>
      </c>
      <c r="BY4" s="1">
        <f t="shared" ref="BY4:BY20" si="1">BW4*AP4</f>
        <v>697900</v>
      </c>
      <c r="BZ4" s="1">
        <f t="shared" ref="BZ4:BZ20" si="2">BX4*AP4</f>
        <v>292250</v>
      </c>
    </row>
    <row r="5" spans="1:79" x14ac:dyDescent="0.2">
      <c r="A5" s="1" t="s">
        <v>902</v>
      </c>
      <c r="B5" s="1" t="s">
        <v>813</v>
      </c>
      <c r="C5" s="1" t="s">
        <v>727</v>
      </c>
      <c r="D5" s="1" t="s">
        <v>612</v>
      </c>
      <c r="E5" s="64" t="s">
        <v>1046</v>
      </c>
      <c r="F5" s="1" t="s">
        <v>1047</v>
      </c>
      <c r="G5" s="1">
        <v>132.44999999999999</v>
      </c>
      <c r="J5" s="83" t="str">
        <f>IFERROR(INDEX(resource!$AS$3:$BA$1001,resource!$CF6,COLUMNS($A$34:B37)),"")</f>
        <v>Brinta Chakraborty</v>
      </c>
      <c r="K5" s="166">
        <f ca="1">IFERROR(INDEX(resource!$AS$3:$CA$1001,resource!$CF6,COLUMNS(resource!$A$34:F37)),"")</f>
        <v>0</v>
      </c>
      <c r="L5" s="166">
        <f ca="1">IFERROR(INDEX(resource!$AS$3:$CA$1001,resource!$CF6,COLUMNS(resource!$A$34:G37)),"")</f>
        <v>0</v>
      </c>
      <c r="M5" s="166">
        <f ca="1">IFERROR(INDEX(resource!$AS$3:$CA$1001,resource!$CF6,COLUMNS(resource!$A$34:H37)),"")</f>
        <v>17494.72</v>
      </c>
      <c r="N5" s="166">
        <f ca="1">IFERROR(INDEX(resource!$AS$3:$CA$1001,resource!$CF6,COLUMNS(resource!$A$34:I37)),"")</f>
        <v>0</v>
      </c>
      <c r="O5" s="166">
        <f ca="1">IFERROR(INDEX(resource!$AS$3:$CA$1001,resource!$CF6,COLUMNS(resource!$A$34:J37)),"")</f>
        <v>0</v>
      </c>
      <c r="P5" s="166">
        <f ca="1">IFERROR(INDEX(resource!$AS$3:$CA$1001,resource!$CF6,COLUMNS(resource!$A$34:K37)),"")</f>
        <v>0</v>
      </c>
      <c r="Q5" s="166">
        <f ca="1">IFERROR(INDEX(resource!$AS$3:$CA$1001,resource!$CF6,COLUMNS(resource!$A$34:L37)),"")</f>
        <v>0</v>
      </c>
      <c r="R5" s="166">
        <f ca="1">IFERROR(INDEX(resource!$AS$3:$CA$1001,resource!$CF6,COLUMNS(resource!$A$34:M37)),"")</f>
        <v>0</v>
      </c>
      <c r="S5" s="166">
        <f ca="1">IFERROR(INDEX(resource!$AS$3:$CA$1001,resource!$CF6,COLUMNS(resource!$A$34:N37)),"")</f>
        <v>0</v>
      </c>
      <c r="T5" s="166">
        <f ca="1">IFERROR(INDEX(resource!$AS$3:$CA$1001,resource!$CF6,COLUMNS(resource!$A$34:O37)),"")</f>
        <v>0</v>
      </c>
      <c r="U5" s="166">
        <f ca="1">IFERROR(INDEX(resource!$AS$3:$CA$1001,resource!$CF6,COLUMNS(resource!$A$34:P37)),"")</f>
        <v>0</v>
      </c>
      <c r="V5" s="166">
        <f ca="1">IFERROR(INDEX(resource!$AS$3:$CA$1001,resource!$CF6,COLUMNS(resource!$A$34:Q37)),"")</f>
        <v>0</v>
      </c>
      <c r="W5" s="166">
        <f ca="1">IFERROR(INDEX(resource!$AS$3:$CA$1001,resource!$CF6,COLUMNS(resource!$A$34:R37)),"")</f>
        <v>0</v>
      </c>
      <c r="X5" s="166">
        <f ca="1">IFERROR(INDEX(resource!$AS$3:$CA$1001,resource!$CF6,COLUMNS(resource!$A$34:S37)),"")</f>
        <v>0</v>
      </c>
      <c r="Y5" s="166">
        <f ca="1">IFERROR(INDEX(resource!$AS$3:$CA$1001,resource!$CF6,COLUMNS(resource!$A$34:T37)),"")</f>
        <v>0</v>
      </c>
      <c r="Z5" s="166">
        <f ca="1">IFERROR(INDEX(resource!$AS$3:$CA$1001,resource!$CF6,COLUMNS(resource!$A$34:U37)),"")</f>
        <v>0</v>
      </c>
      <c r="AA5" s="166">
        <f ca="1">IFERROR(INDEX(resource!$AS$3:$CA$1001,resource!$CF6,COLUMNS(resource!$A$34:V37)),"")</f>
        <v>0</v>
      </c>
      <c r="AB5" s="166">
        <f ca="1">IFERROR(INDEX(resource!$AS$3:$CA$1001,resource!$CF6,COLUMNS(resource!$A$34:W37)),"")</f>
        <v>0</v>
      </c>
      <c r="AC5" s="166">
        <f ca="1">IFERROR(INDEX(resource!$AS$3:$CA$1001,resource!$CF6,COLUMNS(resource!$A$34:X37)),"")</f>
        <v>0</v>
      </c>
      <c r="AD5" s="166">
        <f ca="1">IFERROR(INDEX(resource!$AS$3:$CA$1001,resource!$CF6,COLUMNS(resource!$A$34:Y37)),"")</f>
        <v>0</v>
      </c>
      <c r="AE5" s="166">
        <f ca="1">IFERROR(INDEX(resource!$AS$3:$CA$1001,resource!$CF6,COLUMNS(resource!$A$34:Z37)),"")</f>
        <v>0</v>
      </c>
      <c r="AF5" s="166">
        <f ca="1">IFERROR(INDEX(resource!$AS$3:$CA$1001,resource!$CF6,COLUMNS(resource!$A$34:AA37)),"")</f>
        <v>0</v>
      </c>
      <c r="AG5" s="166">
        <f ca="1">IFERROR(INDEX(resource!$AS$3:$CA$1001,resource!$CF6,COLUMNS(resource!$A$34:AB37)),"")</f>
        <v>10111.950000000001</v>
      </c>
      <c r="AH5" s="166">
        <f ca="1">IFERROR(INDEX(resource!$AS$3:$CA$1001,resource!$CF6,COLUMNS(resource!$A$34:AC37)),"")</f>
        <v>0</v>
      </c>
      <c r="AI5" s="166">
        <f ca="1">IFERROR(INDEX(resource!$AS$3:$CA$1001,resource!$CF6,COLUMNS(resource!$A$34:AD37)),"")</f>
        <v>10602.8</v>
      </c>
      <c r="AJ5" s="166">
        <f ca="1">IFERROR(INDEX(resource!$AS$3:$CA$1001,resource!$CF6,COLUMNS(resource!$A$34:AE37)),"")</f>
        <v>0</v>
      </c>
      <c r="AK5" s="131"/>
      <c r="AL5" s="131"/>
      <c r="AM5" s="131"/>
      <c r="AN5" s="83" t="str">
        <f>IFERROR(INDEX(resource!$AS$3:$BA$1001,resource!$CF6,COLUMNS($A$34:AI37)),"")</f>
        <v/>
      </c>
      <c r="AO5" s="1" t="s">
        <v>1003</v>
      </c>
      <c r="AP5" s="1">
        <v>176.45</v>
      </c>
      <c r="AQ5" s="1">
        <f>IFERROR(VLOOKUP($AO5,resource!$CK$3:$DH$398,8,0),0)</f>
        <v>0</v>
      </c>
      <c r="AR5" s="1">
        <f>IFERROR(VLOOKUP($AO5,resource!$CK$3:$ES$400,46,0),0)</f>
        <v>60</v>
      </c>
      <c r="AS5" s="1">
        <f>IFERROR(VLOOKUP($AO5,resource!$CK$3:$DH$398,9,0),0)</f>
        <v>0</v>
      </c>
      <c r="AT5" s="1">
        <f>IFERROR(VLOOKUP($AO5,resource!$CK$3:$ES$400,47,0),0)</f>
        <v>200</v>
      </c>
      <c r="AU5" s="1">
        <f>IFERROR(VLOOKUP($AO5,resource!$CK$3:$DH$398,10,0),0)</f>
        <v>0</v>
      </c>
      <c r="AV5" s="1">
        <f>IFERROR(VLOOKUP($AO5,resource!$CK$3:$ES$400,48,0),0)</f>
        <v>200</v>
      </c>
      <c r="AW5" s="1">
        <f>IFERROR(VLOOKUP($AO5,resource!$CK$3:$DH$398,12,0),0)</f>
        <v>21</v>
      </c>
      <c r="AX5" s="1">
        <f>IFERROR(VLOOKUP($AO5,resource!$CK$3:$ES$400,49,0),0)</f>
        <v>145</v>
      </c>
      <c r="AY5" s="1">
        <f>IFERROR(VLOOKUP($AO5,resource!$CK$3:$DH$398,13,0),0)</f>
        <v>1</v>
      </c>
      <c r="AZ5" s="1">
        <f>IFERROR(VLOOKUP($AO5,resource!$CK$3:$ES$400,50,0),0)</f>
        <v>90</v>
      </c>
      <c r="BA5" s="1">
        <f>IFERROR(VLOOKUP($AO5,resource!$CK$3:$DH$398,14,0),0)</f>
        <v>1</v>
      </c>
      <c r="BB5" s="1">
        <f>IFERROR(VLOOKUP($AO5,resource!$CK$3:$ES$400,51,0),0)</f>
        <v>502</v>
      </c>
      <c r="BC5" s="1">
        <f>IFERROR(VLOOKUP($AO5,resource!$CK$3:$DH$398,15,0),0)</f>
        <v>0</v>
      </c>
      <c r="BD5" s="1">
        <f>IFERROR(VLOOKUP($AO5,resource!$CK$3:$ES$400,52,0),0)</f>
        <v>150</v>
      </c>
      <c r="BE5" s="1">
        <f>IFERROR(VLOOKUP($AO5,resource!$CK$3:$DH$398,16,0),0)</f>
        <v>27</v>
      </c>
      <c r="BF5" s="1">
        <f>IFERROR(VLOOKUP($AO5,resource!$CK$3:$ES$400,53,0),0)</f>
        <v>63</v>
      </c>
      <c r="BG5" s="1">
        <f>IFERROR(VLOOKUP($AO5,resource!$CK$3:$DH$398,17,0),0)</f>
        <v>86</v>
      </c>
      <c r="BH5" s="1">
        <f>IFERROR(VLOOKUP($AO5,resource!$CK$3:$ES$400,54,0),0)</f>
        <v>27</v>
      </c>
      <c r="BI5" s="1">
        <f>IFERROR(VLOOKUP($AO5,resource!$CK$3:$DH$398,18,0),0)</f>
        <v>0</v>
      </c>
      <c r="BJ5" s="1">
        <f>IFERROR(VLOOKUP($AO5,resource!$CK$3:$ES$400,55,0),0)</f>
        <v>97</v>
      </c>
      <c r="BK5" s="1">
        <f>IFERROR(VLOOKUP($AO5,resource!$CK$3:$DH$398,19,0),0)</f>
        <v>0</v>
      </c>
      <c r="BL5" s="1">
        <f>IFERROR(VLOOKUP($AO5,resource!$CK$3:$ES$400,56,0),0)</f>
        <v>170</v>
      </c>
      <c r="BM5" s="1">
        <f>IFERROR(VLOOKUP($AO5,resource!$CK$3:$DH$398,20,0),0)</f>
        <v>1</v>
      </c>
      <c r="BN5" s="1">
        <f>IFERROR(VLOOKUP($AO5,resource!$CK$3:$ES$400,57,0),0)</f>
        <v>310</v>
      </c>
      <c r="BO5" s="1">
        <f>IFERROR(VLOOKUP($AO5,resource!$CK$3:$DH$398,21,0),0)</f>
        <v>6</v>
      </c>
      <c r="BP5" s="1">
        <f>IFERROR(VLOOKUP($AO5,resource!$CK$3:$ES$400,58,0),0)</f>
        <v>37</v>
      </c>
      <c r="BQ5" s="1">
        <f>IFERROR(VLOOKUP($AO5,resource!$CK$3:$DH$398,22,0),0)</f>
        <v>1</v>
      </c>
      <c r="BR5" s="1">
        <f>IFERROR(VLOOKUP($AO5,resource!$CK$3:$ES$400,59,0),0)</f>
        <v>82</v>
      </c>
      <c r="BS5" s="1">
        <f>IFERROR(VLOOKUP($AO5,resource!$CK$3:$DH$398,23,0),0)</f>
        <v>77</v>
      </c>
      <c r="BT5" s="1">
        <f>IFERROR(VLOOKUP($AO5,resource!$CK$3:$ES$400,60,0),0)</f>
        <v>68</v>
      </c>
      <c r="BU5" s="1">
        <f>IFERROR(VLOOKUP($AO5,resource!$CK$3:$DH$398,24,0),0)</f>
        <v>98</v>
      </c>
      <c r="BV5" s="1">
        <f>IFERROR(VLOOKUP($AO5,resource!$CK$3:$ES$400,61,0),0)</f>
        <v>53</v>
      </c>
      <c r="BW5" s="1">
        <f t="shared" ref="BW5:BW20" si="3">SUM(BU5,BS5,BQ5,BO5,BM5,BK5,BI5,BG5,BE5,BC5,BA5,AY5,AW5,,AU5,AS5,AQ5)</f>
        <v>319</v>
      </c>
      <c r="BX5" s="1">
        <f t="shared" si="0"/>
        <v>2254</v>
      </c>
      <c r="BY5" s="1">
        <f t="shared" si="1"/>
        <v>56287.549999999996</v>
      </c>
      <c r="BZ5" s="1">
        <f t="shared" si="2"/>
        <v>397718.3</v>
      </c>
    </row>
    <row r="6" spans="1:79" x14ac:dyDescent="0.2">
      <c r="B6" s="1" t="s">
        <v>815</v>
      </c>
      <c r="C6" s="1" t="s">
        <v>734</v>
      </c>
      <c r="D6" s="1" t="s">
        <v>634</v>
      </c>
      <c r="E6" s="64" t="s">
        <v>1640</v>
      </c>
      <c r="F6" s="1" t="s">
        <v>1641</v>
      </c>
      <c r="G6" s="1">
        <v>264.02</v>
      </c>
      <c r="J6" s="83" t="str">
        <f>IFERROR(INDEX(resource!$AS$3:$BA$1001,resource!$CF7,COLUMNS($A$34:B38)),"")</f>
        <v>Mittun Datta</v>
      </c>
      <c r="K6" s="166">
        <f ca="1">IFERROR(INDEX(resource!$AS$3:$CA$1001,resource!$CF7,COLUMNS(resource!$A$34:F38)),"")</f>
        <v>1217.1300000000001</v>
      </c>
      <c r="L6" s="166">
        <f ca="1">IFERROR(INDEX(resource!$AS$3:$CA$1001,resource!$CF7,COLUMNS(resource!$A$34:G38)),"")</f>
        <v>0</v>
      </c>
      <c r="M6" s="166">
        <f ca="1">IFERROR(INDEX(resource!$AS$3:$CA$1001,resource!$CF7,COLUMNS(resource!$A$34:H38)),"")</f>
        <v>0</v>
      </c>
      <c r="N6" s="166">
        <f ca="1">IFERROR(INDEX(resource!$AS$3:$CA$1001,resource!$CF7,COLUMNS(resource!$A$34:I38)),"")</f>
        <v>6952.08</v>
      </c>
      <c r="O6" s="166">
        <f ca="1">IFERROR(INDEX(resource!$AS$3:$CA$1001,resource!$CF7,COLUMNS(resource!$A$34:J38)),"")</f>
        <v>10290.85</v>
      </c>
      <c r="P6" s="166">
        <f ca="1">IFERROR(INDEX(resource!$AS$3:$CA$1001,resource!$CF7,COLUMNS(resource!$A$34:K38)),"")</f>
        <v>0</v>
      </c>
      <c r="Q6" s="166">
        <f ca="1">IFERROR(INDEX(resource!$AS$3:$CA$1001,resource!$CF7,COLUMNS(resource!$A$34:L38)),"")</f>
        <v>10290.85</v>
      </c>
      <c r="R6" s="166">
        <f ca="1">IFERROR(INDEX(resource!$AS$3:$CA$1001,resource!$CF7,COLUMNS(resource!$A$34:M38)),"")</f>
        <v>6593.44</v>
      </c>
      <c r="S6" s="166">
        <f ca="1">IFERROR(INDEX(resource!$AS$3:$CA$1001,resource!$CF7,COLUMNS(resource!$A$34:N38)),"")</f>
        <v>0</v>
      </c>
      <c r="T6" s="166">
        <f ca="1">IFERROR(INDEX(resource!$AS$3:$CA$1001,resource!$CF7,COLUMNS(resource!$A$34:O38)),"")</f>
        <v>0</v>
      </c>
      <c r="U6" s="166">
        <f ca="1">IFERROR(INDEX(resource!$AS$3:$CA$1001,resource!$CF7,COLUMNS(resource!$A$34:P38)),"")</f>
        <v>750.6</v>
      </c>
      <c r="V6" s="166">
        <f ca="1">IFERROR(INDEX(resource!$AS$3:$CA$1001,resource!$CF7,COLUMNS(resource!$A$34:Q38)),"")</f>
        <v>2959.09</v>
      </c>
      <c r="W6" s="166">
        <f ca="1">IFERROR(INDEX(resource!$AS$3:$CA$1001,resource!$CF7,COLUMNS(resource!$A$34:R38)),"")</f>
        <v>0</v>
      </c>
      <c r="X6" s="166">
        <f ca="1">IFERROR(INDEX(resource!$AS$3:$CA$1001,resource!$CF7,COLUMNS(resource!$A$34:S38)),"")</f>
        <v>0</v>
      </c>
      <c r="Y6" s="166">
        <f ca="1">IFERROR(INDEX(resource!$AS$3:$CA$1001,resource!$CF7,COLUMNS(resource!$A$34:T38)),"")</f>
        <v>1821.2</v>
      </c>
      <c r="Z6" s="166">
        <f ca="1">IFERROR(INDEX(resource!$AS$3:$CA$1001,resource!$CF7,COLUMNS(resource!$A$34:U38)),"")</f>
        <v>0</v>
      </c>
      <c r="AA6" s="166">
        <f ca="1">IFERROR(INDEX(resource!$AS$3:$CA$1001,resource!$CF7,COLUMNS(resource!$A$34:V38)),"")</f>
        <v>15311.56</v>
      </c>
      <c r="AB6" s="166">
        <f ca="1">IFERROR(INDEX(resource!$AS$3:$CA$1001,resource!$CF7,COLUMNS(resource!$A$34:W38)),"")</f>
        <v>3018.02</v>
      </c>
      <c r="AC6" s="166">
        <f ca="1">IFERROR(INDEX(resource!$AS$3:$CA$1001,resource!$CF7,COLUMNS(resource!$A$34:X38)),"")</f>
        <v>0</v>
      </c>
      <c r="AD6" s="166">
        <f ca="1">IFERROR(INDEX(resource!$AS$3:$CA$1001,resource!$CF7,COLUMNS(resource!$A$34:Y38)),"")</f>
        <v>0</v>
      </c>
      <c r="AE6" s="166">
        <f ca="1">IFERROR(INDEX(resource!$AS$3:$CA$1001,resource!$CF7,COLUMNS(resource!$A$34:Z38)),"")</f>
        <v>0</v>
      </c>
      <c r="AF6" s="166">
        <f ca="1">IFERROR(INDEX(resource!$AS$3:$CA$1001,resource!$CF7,COLUMNS(resource!$A$34:AA38)),"")</f>
        <v>5463.62</v>
      </c>
      <c r="AG6" s="166">
        <f ca="1">IFERROR(INDEX(resource!$AS$3:$CA$1001,resource!$CF7,COLUMNS(resource!$A$34:AB38)),"")</f>
        <v>22917.88</v>
      </c>
      <c r="AH6" s="166">
        <f ca="1">IFERROR(INDEX(resource!$AS$3:$CA$1001,resource!$CF7,COLUMNS(resource!$A$34:AC38)),"")</f>
        <v>0</v>
      </c>
      <c r="AI6" s="166">
        <f ca="1">IFERROR(INDEX(resource!$AS$3:$CA$1001,resource!$CF7,COLUMNS(resource!$A$34:AD38)),"")</f>
        <v>0</v>
      </c>
      <c r="AJ6" s="166">
        <f ca="1">IFERROR(INDEX(resource!$AS$3:$CA$1001,resource!$CF7,COLUMNS(resource!$A$34:AE38)),"")</f>
        <v>0</v>
      </c>
      <c r="AK6" s="131"/>
      <c r="AL6" s="131"/>
      <c r="AM6" s="131"/>
      <c r="AN6" s="83" t="str">
        <f>IFERROR(INDEX(resource!$AS$3:$BA$1001,resource!$CF7,COLUMNS($A$34:AI38)),"")</f>
        <v/>
      </c>
      <c r="AO6" s="1" t="s">
        <v>1020</v>
      </c>
      <c r="AP6" s="1">
        <v>176.02</v>
      </c>
      <c r="AQ6" s="1">
        <f>IFERROR(VLOOKUP($AO6,resource!$CK$3:$DH$398,8,0),0)</f>
        <v>4</v>
      </c>
      <c r="AR6" s="1">
        <f>IFERROR(VLOOKUP($AO6,resource!$CK$3:$ES$400,46,0),0)</f>
        <v>144</v>
      </c>
      <c r="AS6" s="1">
        <f>IFERROR(VLOOKUP($AO6,resource!$CK$3:$DH$398,9,0),0)</f>
        <v>0</v>
      </c>
      <c r="AT6" s="1">
        <f>IFERROR(VLOOKUP($AO6,resource!$CK$3:$ES$400,47,0),0)</f>
        <v>405</v>
      </c>
      <c r="AU6" s="1">
        <f>IFERROR(VLOOKUP($AO6,resource!$CK$3:$DH$398,10,0),0)</f>
        <v>2</v>
      </c>
      <c r="AV6" s="1">
        <f>IFERROR(VLOOKUP($AO6,resource!$CK$3:$ES$400,48,0),0)</f>
        <v>318</v>
      </c>
      <c r="AW6" s="1">
        <f>IFERROR(VLOOKUP($AO6,resource!$CK$3:$DH$398,12,0),0)</f>
        <v>4</v>
      </c>
      <c r="AX6" s="1">
        <f>IFERROR(VLOOKUP($AO6,resource!$CK$3:$ES$400,49,0),0)</f>
        <v>430</v>
      </c>
      <c r="AY6" s="1">
        <f>IFERROR(VLOOKUP($AO6,resource!$CK$3:$DH$398,13,0),0)</f>
        <v>0</v>
      </c>
      <c r="AZ6" s="1">
        <f>IFERROR(VLOOKUP($AO6,resource!$CK$3:$ES$400,50,0),0)</f>
        <v>138</v>
      </c>
      <c r="BA6" s="1">
        <f>IFERROR(VLOOKUP($AO6,resource!$CK$3:$DH$398,14,0),0)</f>
        <v>1</v>
      </c>
      <c r="BB6" s="1">
        <f>IFERROR(VLOOKUP($AO6,resource!$CK$3:$ES$400,51,0),0)</f>
        <v>552</v>
      </c>
      <c r="BC6" s="1">
        <f>IFERROR(VLOOKUP($AO6,resource!$CK$3:$DH$398,15,0),0)</f>
        <v>0</v>
      </c>
      <c r="BD6" s="1">
        <f>IFERROR(VLOOKUP($AO6,resource!$CK$3:$ES$400,52,0),0)</f>
        <v>280</v>
      </c>
      <c r="BE6" s="1">
        <f>IFERROR(VLOOKUP($AO6,resource!$CK$3:$DH$398,16,0),0)</f>
        <v>70</v>
      </c>
      <c r="BF6" s="1">
        <f>IFERROR(VLOOKUP($AO6,resource!$CK$3:$ES$400,53,0),0)</f>
        <v>103</v>
      </c>
      <c r="BG6" s="1">
        <f>IFERROR(VLOOKUP($AO6,resource!$CK$3:$DH$398,17,0),0)</f>
        <v>46</v>
      </c>
      <c r="BH6" s="1">
        <f>IFERROR(VLOOKUP($AO6,resource!$CK$3:$ES$400,54,0),0)</f>
        <v>86</v>
      </c>
      <c r="BI6" s="1">
        <f>IFERROR(VLOOKUP($AO6,resource!$CK$3:$DH$398,18,0),0)</f>
        <v>0</v>
      </c>
      <c r="BJ6" s="1">
        <f>IFERROR(VLOOKUP($AO6,resource!$CK$3:$ES$400,55,0),0)</f>
        <v>244</v>
      </c>
      <c r="BK6" s="1">
        <f>IFERROR(VLOOKUP($AO6,resource!$CK$3:$DH$398,19,0),0)</f>
        <v>2</v>
      </c>
      <c r="BL6" s="1">
        <f>IFERROR(VLOOKUP($AO6,resource!$CK$3:$ES$400,56,0),0)</f>
        <v>406</v>
      </c>
      <c r="BM6" s="1">
        <f>IFERROR(VLOOKUP($AO6,resource!$CK$3:$DH$398,20,0),0)</f>
        <v>2</v>
      </c>
      <c r="BN6" s="1">
        <f>IFERROR(VLOOKUP($AO6,resource!$CK$3:$ES$400,57,0),0)</f>
        <v>333</v>
      </c>
      <c r="BO6" s="1">
        <f>IFERROR(VLOOKUP($AO6,resource!$CK$3:$DH$398,21,0),0)</f>
        <v>3</v>
      </c>
      <c r="BP6" s="1">
        <f>IFERROR(VLOOKUP($AO6,resource!$CK$3:$ES$400,58,0),0)</f>
        <v>116</v>
      </c>
      <c r="BQ6" s="1">
        <f>IFERROR(VLOOKUP($AO6,resource!$CK$3:$DH$398,22,0),0)</f>
        <v>2</v>
      </c>
      <c r="BR6" s="1">
        <f>IFERROR(VLOOKUP($AO6,resource!$CK$3:$ES$400,59,0),0)</f>
        <v>196</v>
      </c>
      <c r="BS6" s="1">
        <f>IFERROR(VLOOKUP($AO6,resource!$CK$3:$DH$398,23,0),0)</f>
        <v>12</v>
      </c>
      <c r="BT6" s="1">
        <f>IFERROR(VLOOKUP($AO6,resource!$CK$3:$ES$400,60,0),0)</f>
        <v>114</v>
      </c>
      <c r="BU6" s="1">
        <f>IFERROR(VLOOKUP($AO6,resource!$CK$3:$DH$398,24,0),0)</f>
        <v>5</v>
      </c>
      <c r="BV6" s="1">
        <f>IFERROR(VLOOKUP($AO6,resource!$CK$3:$ES$400,61,0),0)</f>
        <v>403</v>
      </c>
      <c r="BW6" s="1">
        <f t="shared" si="3"/>
        <v>153</v>
      </c>
      <c r="BX6" s="1">
        <f t="shared" si="0"/>
        <v>4268</v>
      </c>
      <c r="BY6" s="1">
        <f t="shared" si="1"/>
        <v>26931.06</v>
      </c>
      <c r="BZ6" s="1">
        <f t="shared" si="2"/>
        <v>751253.36</v>
      </c>
    </row>
    <row r="7" spans="1:79" x14ac:dyDescent="0.2">
      <c r="B7" s="1" t="s">
        <v>3552</v>
      </c>
      <c r="C7" s="1" t="s">
        <v>778</v>
      </c>
      <c r="D7" s="1" t="s">
        <v>657</v>
      </c>
      <c r="E7" s="64" t="s">
        <v>1138</v>
      </c>
      <c r="F7" s="1" t="s">
        <v>1139</v>
      </c>
      <c r="G7" s="1">
        <v>110.45</v>
      </c>
      <c r="J7" s="83" t="str">
        <f>IFERROR(INDEX(resource!$AS$3:$BA$1001,resource!$CF8,COLUMNS($A$34:B39)),"")</f>
        <v>Nantu Sutradhar</v>
      </c>
      <c r="K7" s="166">
        <f ca="1">IFERROR(INDEX(resource!$AS$3:$CA$1001,resource!$CF8,COLUMNS(resource!$A$34:F39)),"")</f>
        <v>0</v>
      </c>
      <c r="L7" s="166">
        <f ca="1">IFERROR(INDEX(resource!$AS$3:$CA$1001,resource!$CF8,COLUMNS(resource!$A$34:G39)),"")</f>
        <v>0</v>
      </c>
      <c r="M7" s="166">
        <f ca="1">IFERROR(INDEX(resource!$AS$3:$CA$1001,resource!$CF8,COLUMNS(resource!$A$34:H39)),"")</f>
        <v>0</v>
      </c>
      <c r="N7" s="166">
        <f ca="1">IFERROR(INDEX(resource!$AS$3:$CA$1001,resource!$CF8,COLUMNS(resource!$A$34:I39)),"")</f>
        <v>0</v>
      </c>
      <c r="O7" s="166">
        <f ca="1">IFERROR(INDEX(resource!$AS$3:$CA$1001,resource!$CF8,COLUMNS(resource!$A$34:J39)),"")</f>
        <v>0</v>
      </c>
      <c r="P7" s="166">
        <f ca="1">IFERROR(INDEX(resource!$AS$3:$CA$1001,resource!$CF8,COLUMNS(resource!$A$34:K39)),"")</f>
        <v>0</v>
      </c>
      <c r="Q7" s="166">
        <f ca="1">IFERROR(INDEX(resource!$AS$3:$CA$1001,resource!$CF8,COLUMNS(resource!$A$34:L39)),"")</f>
        <v>0</v>
      </c>
      <c r="R7" s="166">
        <f ca="1">IFERROR(INDEX(resource!$AS$3:$CA$1001,resource!$CF8,COLUMNS(resource!$A$34:M39)),"")</f>
        <v>5831.57</v>
      </c>
      <c r="S7" s="166">
        <f ca="1">IFERROR(INDEX(resource!$AS$3:$CA$1001,resource!$CF8,COLUMNS(resource!$A$34:N39)),"")</f>
        <v>0</v>
      </c>
      <c r="T7" s="166">
        <f ca="1">IFERROR(INDEX(resource!$AS$3:$CA$1001,resource!$CF8,COLUMNS(resource!$A$34:O39)),"")</f>
        <v>5301.43</v>
      </c>
      <c r="U7" s="166">
        <f ca="1">IFERROR(INDEX(resource!$AS$3:$CA$1001,resource!$CF8,COLUMNS(resource!$A$34:P39)),"")</f>
        <v>0</v>
      </c>
      <c r="V7" s="166">
        <f ca="1">IFERROR(INDEX(resource!$AS$3:$CA$1001,resource!$CF8,COLUMNS(resource!$A$34:Q39)),"")</f>
        <v>0</v>
      </c>
      <c r="W7" s="166">
        <f ca="1">IFERROR(INDEX(resource!$AS$3:$CA$1001,resource!$CF8,COLUMNS(resource!$A$34:R39)),"")</f>
        <v>0</v>
      </c>
      <c r="X7" s="166">
        <f ca="1">IFERROR(INDEX(resource!$AS$3:$CA$1001,resource!$CF8,COLUMNS(resource!$A$34:S39)),"")</f>
        <v>0</v>
      </c>
      <c r="Y7" s="166">
        <f ca="1">IFERROR(INDEX(resource!$AS$3:$CA$1001,resource!$CF8,COLUMNS(resource!$A$34:T39)),"")</f>
        <v>13253.58</v>
      </c>
      <c r="Z7" s="166">
        <f ca="1">IFERROR(INDEX(resource!$AS$3:$CA$1001,resource!$CF8,COLUMNS(resource!$A$34:U39)),"")</f>
        <v>39760.57</v>
      </c>
      <c r="AA7" s="166">
        <f ca="1">IFERROR(INDEX(resource!$AS$3:$CA$1001,resource!$CF8,COLUMNS(resource!$A$34:V39)),"")</f>
        <v>0</v>
      </c>
      <c r="AB7" s="166">
        <f ca="1">IFERROR(INDEX(resource!$AS$3:$CA$1001,resource!$CF8,COLUMNS(resource!$A$34:W39)),"")</f>
        <v>0</v>
      </c>
      <c r="AC7" s="166">
        <f ca="1">IFERROR(INDEX(resource!$AS$3:$CA$1001,resource!$CF8,COLUMNS(resource!$A$34:X39)),"")</f>
        <v>0</v>
      </c>
      <c r="AD7" s="166">
        <f ca="1">IFERROR(INDEX(resource!$AS$3:$CA$1001,resource!$CF8,COLUMNS(resource!$A$34:Y39)),"")</f>
        <v>0</v>
      </c>
      <c r="AE7" s="166">
        <f ca="1">IFERROR(INDEX(resource!$AS$3:$CA$1001,resource!$CF8,COLUMNS(resource!$A$34:Z39)),"")</f>
        <v>13245.07</v>
      </c>
      <c r="AF7" s="166">
        <f ca="1">IFERROR(INDEX(resource!$AS$3:$CA$1001,resource!$CF8,COLUMNS(resource!$A$34:AA39)),"")</f>
        <v>18375.54</v>
      </c>
      <c r="AG7" s="166">
        <f ca="1">IFERROR(INDEX(resource!$AS$3:$CA$1001,resource!$CF8,COLUMNS(resource!$A$34:AB39)),"")</f>
        <v>7897.66</v>
      </c>
      <c r="AH7" s="166">
        <f ca="1">IFERROR(INDEX(resource!$AS$3:$CA$1001,resource!$CF8,COLUMNS(resource!$A$34:AC39)),"")</f>
        <v>0</v>
      </c>
      <c r="AI7" s="166">
        <f ca="1">IFERROR(INDEX(resource!$AS$3:$CA$1001,resource!$CF8,COLUMNS(resource!$A$34:AD39)),"")</f>
        <v>0</v>
      </c>
      <c r="AJ7" s="166">
        <f ca="1">IFERROR(INDEX(resource!$AS$3:$CA$1001,resource!$CF8,COLUMNS(resource!$A$34:AE39)),"")</f>
        <v>0</v>
      </c>
      <c r="AK7" s="131"/>
      <c r="AL7" s="131"/>
      <c r="AM7" s="131"/>
      <c r="AN7" s="83" t="str">
        <f>IFERROR(INDEX(resource!$AS$3:$BA$1001,resource!$CF8,COLUMNS($A$34:AI39)),"")</f>
        <v/>
      </c>
      <c r="AO7" s="1" t="s">
        <v>1046</v>
      </c>
      <c r="AP7" s="1">
        <v>132.44999999999999</v>
      </c>
      <c r="AQ7" s="1">
        <f>IFERROR(VLOOKUP($AO7,resource!$CK$3:$DH$398,8,0),0)</f>
        <v>1</v>
      </c>
      <c r="AR7" s="1">
        <f>IFERROR(VLOOKUP($AO7,resource!$CK$3:$ES$400,46,0),0)</f>
        <v>0</v>
      </c>
      <c r="AS7" s="1">
        <f>IFERROR(VLOOKUP($AO7,resource!$CK$3:$DH$398,9,0),0)</f>
        <v>0</v>
      </c>
      <c r="AT7" s="1">
        <f>IFERROR(VLOOKUP($AO7,resource!$CK$3:$ES$400,47,0),0)</f>
        <v>0</v>
      </c>
      <c r="AU7" s="1">
        <f>IFERROR(VLOOKUP($AO7,resource!$CK$3:$DH$398,10,0),0)</f>
        <v>0</v>
      </c>
      <c r="AV7" s="1">
        <f>IFERROR(VLOOKUP($AO7,resource!$CK$3:$ES$400,48,0),0)</f>
        <v>0</v>
      </c>
      <c r="AW7" s="1">
        <f>IFERROR(VLOOKUP($AO7,resource!$CK$3:$DH$398,12,0),0)</f>
        <v>0</v>
      </c>
      <c r="AX7" s="1">
        <f>IFERROR(VLOOKUP($AO7,resource!$CK$3:$ES$400,49,0),0)</f>
        <v>0</v>
      </c>
      <c r="AY7" s="1">
        <f>IFERROR(VLOOKUP($AO7,resource!$CK$3:$DH$398,13,0),0)</f>
        <v>2</v>
      </c>
      <c r="AZ7" s="1">
        <f>IFERROR(VLOOKUP($AO7,resource!$CK$3:$ES$400,50,0),0)</f>
        <v>0</v>
      </c>
      <c r="BA7" s="1">
        <f>IFERROR(VLOOKUP($AO7,resource!$CK$3:$DH$398,14,0),0)</f>
        <v>1</v>
      </c>
      <c r="BB7" s="1">
        <f>IFERROR(VLOOKUP($AO7,resource!$CK$3:$ES$400,51,0),0)</f>
        <v>0</v>
      </c>
      <c r="BC7" s="1">
        <f>IFERROR(VLOOKUP($AO7,resource!$CK$3:$DH$398,15,0),0)</f>
        <v>0</v>
      </c>
      <c r="BD7" s="1">
        <f>IFERROR(VLOOKUP($AO7,resource!$CK$3:$ES$400,52,0),0)</f>
        <v>0</v>
      </c>
      <c r="BE7" s="1">
        <f>IFERROR(VLOOKUP($AO7,resource!$CK$3:$DH$398,16,0),0)</f>
        <v>0</v>
      </c>
      <c r="BF7" s="1">
        <f>IFERROR(VLOOKUP($AO7,resource!$CK$3:$ES$400,53,0),0)</f>
        <v>0</v>
      </c>
      <c r="BG7" s="1">
        <f>IFERROR(VLOOKUP($AO7,resource!$CK$3:$DH$398,17,0),0)</f>
        <v>1</v>
      </c>
      <c r="BH7" s="1">
        <f>IFERROR(VLOOKUP($AO7,resource!$CK$3:$ES$400,54,0),0)</f>
        <v>0</v>
      </c>
      <c r="BI7" s="1">
        <f>IFERROR(VLOOKUP($AO7,resource!$CK$3:$DH$398,18,0),0)</f>
        <v>1</v>
      </c>
      <c r="BJ7" s="1">
        <f>IFERROR(VLOOKUP($AO7,resource!$CK$3:$ES$400,55,0),0)</f>
        <v>0</v>
      </c>
      <c r="BK7" s="1">
        <f>IFERROR(VLOOKUP($AO7,resource!$CK$3:$DH$398,19,0),0)</f>
        <v>0</v>
      </c>
      <c r="BL7" s="1">
        <f>IFERROR(VLOOKUP($AO7,resource!$CK$3:$ES$400,56,0),0)</f>
        <v>0</v>
      </c>
      <c r="BM7" s="1">
        <f>IFERROR(VLOOKUP($AO7,resource!$CK$3:$DH$398,20,0),0)</f>
        <v>0</v>
      </c>
      <c r="BN7" s="1">
        <f>IFERROR(VLOOKUP($AO7,resource!$CK$3:$ES$400,57,0),0)</f>
        <v>0</v>
      </c>
      <c r="BO7" s="1">
        <f>IFERROR(VLOOKUP($AO7,resource!$CK$3:$DH$398,21,0),0)</f>
        <v>0</v>
      </c>
      <c r="BP7" s="1">
        <f>IFERROR(VLOOKUP($AO7,resource!$CK$3:$ES$400,58,0),0)</f>
        <v>0</v>
      </c>
      <c r="BQ7" s="1">
        <f>IFERROR(VLOOKUP($AO7,resource!$CK$3:$DH$398,22,0),0)</f>
        <v>0</v>
      </c>
      <c r="BR7" s="1">
        <f>IFERROR(VLOOKUP($AO7,resource!$CK$3:$ES$400,59,0),0)</f>
        <v>0</v>
      </c>
      <c r="BS7" s="1">
        <f>IFERROR(VLOOKUP($AO7,resource!$CK$3:$DH$398,23,0),0)</f>
        <v>1</v>
      </c>
      <c r="BT7" s="1">
        <f>IFERROR(VLOOKUP($AO7,resource!$CK$3:$ES$400,60,0),0)</f>
        <v>0</v>
      </c>
      <c r="BU7" s="1">
        <f>IFERROR(VLOOKUP($AO7,resource!$CK$3:$DH$398,24,0),0)</f>
        <v>3</v>
      </c>
      <c r="BV7" s="1">
        <f>IFERROR(VLOOKUP($AO7,resource!$CK$3:$ES$400,61,0),0)</f>
        <v>0</v>
      </c>
      <c r="BW7" s="1">
        <f t="shared" si="3"/>
        <v>10</v>
      </c>
      <c r="BX7" s="1">
        <f t="shared" si="0"/>
        <v>0</v>
      </c>
      <c r="BY7" s="1">
        <f t="shared" si="1"/>
        <v>1324.5</v>
      </c>
      <c r="BZ7" s="1">
        <f t="shared" si="2"/>
        <v>0</v>
      </c>
    </row>
    <row r="8" spans="1:79" x14ac:dyDescent="0.2">
      <c r="C8" s="1" t="s">
        <v>780</v>
      </c>
      <c r="D8" s="1" t="s">
        <v>698</v>
      </c>
      <c r="E8" s="64" t="s">
        <v>1235</v>
      </c>
      <c r="F8" s="1" t="s">
        <v>1236</v>
      </c>
      <c r="G8" s="1">
        <v>88</v>
      </c>
      <c r="J8" s="83" t="str">
        <f>IFERROR(INDEX(resource!$AS$3:$BA$1001,resource!$CF9,COLUMNS($A$34:B40)),"")</f>
        <v>Pronab Chandra Nath</v>
      </c>
      <c r="K8" s="166">
        <f ca="1">IFERROR(INDEX(resource!$AS$3:$CA$1001,resource!$CF9,COLUMNS(resource!$A$34:F40)),"")</f>
        <v>0</v>
      </c>
      <c r="L8" s="166">
        <f ca="1">IFERROR(INDEX(resource!$AS$3:$CA$1001,resource!$CF9,COLUMNS(resource!$A$34:G40)),"")</f>
        <v>0</v>
      </c>
      <c r="M8" s="166">
        <f ca="1">IFERROR(INDEX(resource!$AS$3:$CA$1001,resource!$CF9,COLUMNS(resource!$A$34:H40)),"")</f>
        <v>0</v>
      </c>
      <c r="N8" s="166">
        <f ca="1">IFERROR(INDEX(resource!$AS$3:$CA$1001,resource!$CF9,COLUMNS(resource!$A$34:I40)),"")</f>
        <v>847.25</v>
      </c>
      <c r="O8" s="166">
        <f ca="1">IFERROR(INDEX(resource!$AS$3:$CA$1001,resource!$CF9,COLUMNS(resource!$A$34:J40)),"")</f>
        <v>1800.72</v>
      </c>
      <c r="P8" s="166">
        <f ca="1">IFERROR(INDEX(resource!$AS$3:$CA$1001,resource!$CF9,COLUMNS(resource!$A$34:K40)),"")</f>
        <v>0</v>
      </c>
      <c r="Q8" s="166">
        <f ca="1">IFERROR(INDEX(resource!$AS$3:$CA$1001,resource!$CF9,COLUMNS(resource!$A$34:L40)),"")</f>
        <v>0</v>
      </c>
      <c r="R8" s="166">
        <f ca="1">IFERROR(INDEX(resource!$AS$3:$CA$1001,resource!$CF9,COLUMNS(resource!$A$34:M40)),"")</f>
        <v>688.48</v>
      </c>
      <c r="S8" s="166">
        <f ca="1">IFERROR(INDEX(resource!$AS$3:$CA$1001,resource!$CF9,COLUMNS(resource!$A$34:N40)),"")</f>
        <v>0</v>
      </c>
      <c r="T8" s="166">
        <f ca="1">IFERROR(INDEX(resource!$AS$3:$CA$1001,resource!$CF9,COLUMNS(resource!$A$34:O40)),"")</f>
        <v>0</v>
      </c>
      <c r="U8" s="166">
        <f ca="1">IFERROR(INDEX(resource!$AS$3:$CA$1001,resource!$CF9,COLUMNS(resource!$A$34:P40)),"")</f>
        <v>3711.01</v>
      </c>
      <c r="V8" s="166">
        <f ca="1">IFERROR(INDEX(resource!$AS$3:$CA$1001,resource!$CF9,COLUMNS(resource!$A$34:Q40)),"")</f>
        <v>0</v>
      </c>
      <c r="W8" s="166">
        <f ca="1">IFERROR(INDEX(resource!$AS$3:$CA$1001,resource!$CF9,COLUMNS(resource!$A$34:R40)),"")</f>
        <v>0</v>
      </c>
      <c r="X8" s="166">
        <f ca="1">IFERROR(INDEX(resource!$AS$3:$CA$1001,resource!$CF9,COLUMNS(resource!$A$34:S40)),"")</f>
        <v>42555.54</v>
      </c>
      <c r="Y8" s="166">
        <f ca="1">IFERROR(INDEX(resource!$AS$3:$CA$1001,resource!$CF9,COLUMNS(resource!$A$34:T40)),"")</f>
        <v>0</v>
      </c>
      <c r="Z8" s="166">
        <f ca="1">IFERROR(INDEX(resource!$AS$3:$CA$1001,resource!$CF9,COLUMNS(resource!$A$34:U40)),"")</f>
        <v>3734.2</v>
      </c>
      <c r="AA8" s="166">
        <f ca="1">IFERROR(INDEX(resource!$AS$3:$CA$1001,resource!$CF9,COLUMNS(resource!$A$34:V40)),"")</f>
        <v>15412.81</v>
      </c>
      <c r="AB8" s="166">
        <f ca="1">IFERROR(INDEX(resource!$AS$3:$CA$1001,resource!$CF9,COLUMNS(resource!$A$34:W40)),"")</f>
        <v>0</v>
      </c>
      <c r="AC8" s="166">
        <f ca="1">IFERROR(INDEX(resource!$AS$3:$CA$1001,resource!$CF9,COLUMNS(resource!$A$34:X40)),"")</f>
        <v>4172.78</v>
      </c>
      <c r="AD8" s="166">
        <f ca="1">IFERROR(INDEX(resource!$AS$3:$CA$1001,resource!$CF9,COLUMNS(resource!$A$34:Y40)),"")</f>
        <v>0</v>
      </c>
      <c r="AE8" s="166">
        <f ca="1">IFERROR(INDEX(resource!$AS$3:$CA$1001,resource!$CF9,COLUMNS(resource!$A$34:Z40)),"")</f>
        <v>9586.14</v>
      </c>
      <c r="AF8" s="166">
        <f ca="1">IFERROR(INDEX(resource!$AS$3:$CA$1001,resource!$CF9,COLUMNS(resource!$A$34:AA40)),"")</f>
        <v>0</v>
      </c>
      <c r="AG8" s="166">
        <f ca="1">IFERROR(INDEX(resource!$AS$3:$CA$1001,resource!$CF9,COLUMNS(resource!$A$34:AB40)),"")</f>
        <v>7150.26</v>
      </c>
      <c r="AH8" s="166">
        <f ca="1">IFERROR(INDEX(resource!$AS$3:$CA$1001,resource!$CF9,COLUMNS(resource!$A$34:AC40)),"")</f>
        <v>6935.38</v>
      </c>
      <c r="AI8" s="166">
        <f ca="1">IFERROR(INDEX(resource!$AS$3:$CA$1001,resource!$CF9,COLUMNS(resource!$A$34:AD40)),"")</f>
        <v>0</v>
      </c>
      <c r="AJ8" s="166">
        <f ca="1">IFERROR(INDEX(resource!$AS$3:$CA$1001,resource!$CF9,COLUMNS(resource!$A$34:AE40)),"")</f>
        <v>16855.96</v>
      </c>
      <c r="AK8" s="131"/>
      <c r="AL8" s="131"/>
      <c r="AM8" s="131"/>
      <c r="AN8" s="83" t="str">
        <f>IFERROR(INDEX(resource!$AS$3:$BA$1001,resource!$CF9,COLUMNS($A$34:AI40)),"")</f>
        <v/>
      </c>
      <c r="AO8" s="1" t="s">
        <v>1640</v>
      </c>
      <c r="AP8" s="1">
        <v>264.02</v>
      </c>
      <c r="AQ8" s="1">
        <f>IFERROR(VLOOKUP($AO8,resource!$CK$3:$DH$398,8,0),0)</f>
        <v>19</v>
      </c>
      <c r="AR8" s="1">
        <f>IFERROR(VLOOKUP($AO8,resource!$CK$3:$ES$400,46,0),0)</f>
        <v>10</v>
      </c>
      <c r="AS8" s="1">
        <f>IFERROR(VLOOKUP($AO8,resource!$CK$3:$DH$398,9,0),0)</f>
        <v>0</v>
      </c>
      <c r="AT8" s="1">
        <f>IFERROR(VLOOKUP($AO8,resource!$CK$3:$ES$400,47,0),0)</f>
        <v>5</v>
      </c>
      <c r="AU8" s="1">
        <f>IFERROR(VLOOKUP($AO8,resource!$CK$3:$DH$398,10,0),0)</f>
        <v>1</v>
      </c>
      <c r="AV8" s="1">
        <f>IFERROR(VLOOKUP($AO8,resource!$CK$3:$ES$400,48,0),0)</f>
        <v>50</v>
      </c>
      <c r="AW8" s="1">
        <f>IFERROR(VLOOKUP($AO8,resource!$CK$3:$DH$398,12,0),0)</f>
        <v>5</v>
      </c>
      <c r="AX8" s="1">
        <f>IFERROR(VLOOKUP($AO8,resource!$CK$3:$ES$400,49,0),0)</f>
        <v>6</v>
      </c>
      <c r="AY8" s="1">
        <f>IFERROR(VLOOKUP($AO8,resource!$CK$3:$DH$398,13,0),0)</f>
        <v>0</v>
      </c>
      <c r="AZ8" s="1">
        <f>IFERROR(VLOOKUP($AO8,resource!$CK$3:$ES$400,50,0),0)</f>
        <v>0</v>
      </c>
      <c r="BA8" s="1">
        <f>IFERROR(VLOOKUP($AO8,resource!$CK$3:$DH$398,14,0),0)</f>
        <v>1</v>
      </c>
      <c r="BB8" s="1">
        <f>IFERROR(VLOOKUP($AO8,resource!$CK$3:$ES$400,51,0),0)</f>
        <v>73</v>
      </c>
      <c r="BC8" s="1">
        <f>IFERROR(VLOOKUP($AO8,resource!$CK$3:$DH$398,15,0),0)</f>
        <v>1</v>
      </c>
      <c r="BD8" s="1">
        <f>IFERROR(VLOOKUP($AO8,resource!$CK$3:$ES$400,52,0),0)</f>
        <v>0</v>
      </c>
      <c r="BE8" s="1">
        <f>IFERROR(VLOOKUP($AO8,resource!$CK$3:$DH$398,16,0),0)</f>
        <v>12</v>
      </c>
      <c r="BF8" s="1">
        <f>IFERROR(VLOOKUP($AO8,resource!$CK$3:$ES$400,53,0),0)</f>
        <v>11</v>
      </c>
      <c r="BG8" s="1">
        <f>IFERROR(VLOOKUP($AO8,resource!$CK$3:$DH$398,17,0),0)</f>
        <v>4</v>
      </c>
      <c r="BH8" s="1">
        <f>IFERROR(VLOOKUP($AO8,resource!$CK$3:$ES$400,54,0),0)</f>
        <v>8</v>
      </c>
      <c r="BI8" s="1">
        <f>IFERROR(VLOOKUP($AO8,resource!$CK$3:$DH$398,18,0),0)</f>
        <v>1</v>
      </c>
      <c r="BJ8" s="1">
        <f>IFERROR(VLOOKUP($AO8,resource!$CK$3:$ES$400,55,0),0)</f>
        <v>2</v>
      </c>
      <c r="BK8" s="1">
        <f>IFERROR(VLOOKUP($AO8,resource!$CK$3:$DH$398,19,0),0)</f>
        <v>0</v>
      </c>
      <c r="BL8" s="1">
        <f>IFERROR(VLOOKUP($AO8,resource!$CK$3:$ES$400,56,0),0)</f>
        <v>4</v>
      </c>
      <c r="BM8" s="1">
        <f>IFERROR(VLOOKUP($AO8,resource!$CK$3:$DH$398,20,0),0)</f>
        <v>1</v>
      </c>
      <c r="BN8" s="1">
        <f>IFERROR(VLOOKUP($AO8,resource!$CK$3:$ES$400,57,0),0)</f>
        <v>3</v>
      </c>
      <c r="BO8" s="1">
        <f>IFERROR(VLOOKUP($AO8,resource!$CK$3:$DH$398,21,0),0)</f>
        <v>1</v>
      </c>
      <c r="BP8" s="1">
        <f>IFERROR(VLOOKUP($AO8,resource!$CK$3:$ES$400,58,0),0)</f>
        <v>0</v>
      </c>
      <c r="BQ8" s="1">
        <f>IFERROR(VLOOKUP($AO8,resource!$CK$3:$DH$398,22,0),0)</f>
        <v>1</v>
      </c>
      <c r="BR8" s="1">
        <f>IFERROR(VLOOKUP($AO8,resource!$CK$3:$ES$400,59,0),0)</f>
        <v>0</v>
      </c>
      <c r="BS8" s="1">
        <f>IFERROR(VLOOKUP($AO8,resource!$CK$3:$DH$398,23,0),0)</f>
        <v>1</v>
      </c>
      <c r="BT8" s="1">
        <f>IFERROR(VLOOKUP($AO8,resource!$CK$3:$ES$400,60,0),0)</f>
        <v>26</v>
      </c>
      <c r="BU8" s="1">
        <f>IFERROR(VLOOKUP($AO8,resource!$CK$3:$DH$398,24,0),0)</f>
        <v>1</v>
      </c>
      <c r="BV8" s="1">
        <f>IFERROR(VLOOKUP($AO8,resource!$CK$3:$ES$400,61,0),0)</f>
        <v>0</v>
      </c>
      <c r="BW8" s="1">
        <f t="shared" si="3"/>
        <v>49</v>
      </c>
      <c r="BX8" s="1">
        <f t="shared" si="0"/>
        <v>198</v>
      </c>
      <c r="BY8" s="1">
        <f t="shared" si="1"/>
        <v>12936.98</v>
      </c>
      <c r="BZ8" s="1">
        <f t="shared" si="2"/>
        <v>52275.96</v>
      </c>
    </row>
    <row r="9" spans="1:79" x14ac:dyDescent="0.2">
      <c r="C9" s="1" t="s">
        <v>806</v>
      </c>
      <c r="D9" s="1" t="s">
        <v>756</v>
      </c>
      <c r="E9" s="64" t="s">
        <v>1398</v>
      </c>
      <c r="F9" s="1" t="s">
        <v>1399</v>
      </c>
      <c r="G9" s="1">
        <v>88</v>
      </c>
      <c r="J9" s="83" t="str">
        <f>IFERROR(INDEX(resource!$AS$3:$BA$1001,resource!$CF10,COLUMNS($A$34:B41)),"")</f>
        <v>Abu Hurayra Ahmed</v>
      </c>
      <c r="K9" s="166">
        <f ca="1">IFERROR(INDEX(resource!$AS$3:$CA$1001,resource!$CF10,COLUMNS(resource!$A$34:F41)),"")</f>
        <v>0</v>
      </c>
      <c r="L9" s="166">
        <f ca="1">IFERROR(INDEX(resource!$AS$3:$CA$1001,resource!$CF10,COLUMNS(resource!$A$34:G41)),"")</f>
        <v>0</v>
      </c>
      <c r="M9" s="166">
        <f ca="1">IFERROR(INDEX(resource!$AS$3:$CA$1001,resource!$CF10,COLUMNS(resource!$A$34:H41)),"")</f>
        <v>0</v>
      </c>
      <c r="N9" s="166">
        <f ca="1">IFERROR(INDEX(resource!$AS$3:$CA$1001,resource!$CF10,COLUMNS(resource!$A$34:I41)),"")</f>
        <v>494.23</v>
      </c>
      <c r="O9" s="166">
        <f ca="1">IFERROR(INDEX(resource!$AS$3:$CA$1001,resource!$CF10,COLUMNS(resource!$A$34:J41)),"")</f>
        <v>0</v>
      </c>
      <c r="P9" s="166">
        <f ca="1">IFERROR(INDEX(resource!$AS$3:$CA$1001,resource!$CF10,COLUMNS(resource!$A$34:K41)),"")</f>
        <v>0</v>
      </c>
      <c r="Q9" s="166">
        <f ca="1">IFERROR(INDEX(resource!$AS$3:$CA$1001,resource!$CF10,COLUMNS(resource!$A$34:L41)),"")</f>
        <v>0</v>
      </c>
      <c r="R9" s="166">
        <f ca="1">IFERROR(INDEX(resource!$AS$3:$CA$1001,resource!$CF10,COLUMNS(resource!$A$34:M41)),"")</f>
        <v>0</v>
      </c>
      <c r="S9" s="166">
        <f ca="1">IFERROR(INDEX(resource!$AS$3:$CA$1001,resource!$CF10,COLUMNS(resource!$A$34:N41)),"")</f>
        <v>0</v>
      </c>
      <c r="T9" s="166">
        <f ca="1">IFERROR(INDEX(resource!$AS$3:$CA$1001,resource!$CF10,COLUMNS(resource!$A$34:O41)),"")</f>
        <v>0</v>
      </c>
      <c r="U9" s="166">
        <f ca="1">IFERROR(INDEX(resource!$AS$3:$CA$1001,resource!$CF10,COLUMNS(resource!$A$34:P41)),"")</f>
        <v>3696.22</v>
      </c>
      <c r="V9" s="166">
        <f ca="1">IFERROR(INDEX(resource!$AS$3:$CA$1001,resource!$CF10,COLUMNS(resource!$A$34:Q41)),"")</f>
        <v>0</v>
      </c>
      <c r="W9" s="166">
        <f ca="1">IFERROR(INDEX(resource!$AS$3:$CA$1001,resource!$CF10,COLUMNS(resource!$A$34:R41)),"")</f>
        <v>0</v>
      </c>
      <c r="X9" s="166">
        <f ca="1">IFERROR(INDEX(resource!$AS$3:$CA$1001,resource!$CF10,COLUMNS(resource!$A$34:S41)),"")</f>
        <v>0</v>
      </c>
      <c r="Y9" s="166">
        <f ca="1">IFERROR(INDEX(resource!$AS$3:$CA$1001,resource!$CF10,COLUMNS(resource!$A$34:T41)),"")</f>
        <v>4865.9399999999996</v>
      </c>
      <c r="Z9" s="166">
        <f ca="1">IFERROR(INDEX(resource!$AS$3:$CA$1001,resource!$CF10,COLUMNS(resource!$A$34:U41)),"")</f>
        <v>6085.11</v>
      </c>
      <c r="AA9" s="166">
        <f ca="1">IFERROR(INDEX(resource!$AS$3:$CA$1001,resource!$CF10,COLUMNS(resource!$A$34:V41)),"")</f>
        <v>0</v>
      </c>
      <c r="AB9" s="166">
        <f ca="1">IFERROR(INDEX(resource!$AS$3:$CA$1001,resource!$CF10,COLUMNS(resource!$A$34:W41)),"")</f>
        <v>0</v>
      </c>
      <c r="AC9" s="166">
        <f ca="1">IFERROR(INDEX(resource!$AS$3:$CA$1001,resource!$CF10,COLUMNS(resource!$A$34:X41)),"")</f>
        <v>0</v>
      </c>
      <c r="AD9" s="166">
        <f ca="1">IFERROR(INDEX(resource!$AS$3:$CA$1001,resource!$CF10,COLUMNS(resource!$A$34:Y41)),"")</f>
        <v>0</v>
      </c>
      <c r="AE9" s="166">
        <f ca="1">IFERROR(INDEX(resource!$AS$3:$CA$1001,resource!$CF10,COLUMNS(resource!$A$34:Z41)),"")</f>
        <v>9711.7900000000009</v>
      </c>
      <c r="AF9" s="166">
        <f ca="1">IFERROR(INDEX(resource!$AS$3:$CA$1001,resource!$CF10,COLUMNS(resource!$A$34:AA41)),"")</f>
        <v>0</v>
      </c>
      <c r="AG9" s="166">
        <f ca="1">IFERROR(INDEX(resource!$AS$3:$CA$1001,resource!$CF10,COLUMNS(resource!$A$34:AB41)),"")</f>
        <v>6289.53</v>
      </c>
      <c r="AH9" s="166">
        <f ca="1">IFERROR(INDEX(resource!$AS$3:$CA$1001,resource!$CF10,COLUMNS(resource!$A$34:AC41)),"")</f>
        <v>5301.43</v>
      </c>
      <c r="AI9" s="166">
        <f ca="1">IFERROR(INDEX(resource!$AS$3:$CA$1001,resource!$CF10,COLUMNS(resource!$A$34:AD41)),"")</f>
        <v>0</v>
      </c>
      <c r="AJ9" s="166">
        <f ca="1">IFERROR(INDEX(resource!$AS$3:$CA$1001,resource!$CF10,COLUMNS(resource!$A$34:AE41)),"")</f>
        <v>0</v>
      </c>
      <c r="AK9" s="131"/>
      <c r="AL9" s="131"/>
      <c r="AM9" s="131"/>
      <c r="AN9" s="83" t="str">
        <f>IFERROR(INDEX(resource!$AS$3:$BA$1001,resource!$CF10,COLUMNS($A$34:AI41)),"")</f>
        <v/>
      </c>
      <c r="AO9" s="1" t="s">
        <v>1138</v>
      </c>
      <c r="AP9" s="1">
        <v>110.45</v>
      </c>
      <c r="AQ9" s="1">
        <f>IFERROR(VLOOKUP($AO9,resource!$CK$3:$DH$398,8,0),0)</f>
        <v>8</v>
      </c>
      <c r="AR9" s="1">
        <f>IFERROR(VLOOKUP($AO9,resource!$CK$3:$ES$400,46,0),0)</f>
        <v>85</v>
      </c>
      <c r="AS9" s="1">
        <f>IFERROR(VLOOKUP($AO9,resource!$CK$3:$DH$398,9,0),0)</f>
        <v>124</v>
      </c>
      <c r="AT9" s="1">
        <f>IFERROR(VLOOKUP($AO9,resource!$CK$3:$ES$400,47,0),0)</f>
        <v>108</v>
      </c>
      <c r="AU9" s="1">
        <f>IFERROR(VLOOKUP($AO9,resource!$CK$3:$DH$398,10,0),0)</f>
        <v>5</v>
      </c>
      <c r="AV9" s="1">
        <f>IFERROR(VLOOKUP($AO9,resource!$CK$3:$ES$400,48,0),0)</f>
        <v>319</v>
      </c>
      <c r="AW9" s="1">
        <f>IFERROR(VLOOKUP($AO9,resource!$CK$3:$DH$398,12,0),0)</f>
        <v>155</v>
      </c>
      <c r="AX9" s="1">
        <f>IFERROR(VLOOKUP($AO9,resource!$CK$3:$ES$400,49,0),0)</f>
        <v>89</v>
      </c>
      <c r="AY9" s="1">
        <f>IFERROR(VLOOKUP($AO9,resource!$CK$3:$DH$398,13,0),0)</f>
        <v>0</v>
      </c>
      <c r="AZ9" s="1">
        <f>IFERROR(VLOOKUP($AO9,resource!$CK$3:$ES$400,50,0),0)</f>
        <v>132</v>
      </c>
      <c r="BA9" s="1">
        <f>IFERROR(VLOOKUP($AO9,resource!$CK$3:$DH$398,14,0),0)</f>
        <v>0</v>
      </c>
      <c r="BB9" s="1">
        <f>IFERROR(VLOOKUP($AO9,resource!$CK$3:$ES$400,51,0),0)</f>
        <v>219</v>
      </c>
      <c r="BC9" s="1">
        <f>IFERROR(VLOOKUP($AO9,resource!$CK$3:$DH$398,15,0),0)</f>
        <v>0</v>
      </c>
      <c r="BD9" s="1">
        <f>IFERROR(VLOOKUP($AO9,resource!$CK$3:$ES$400,52,0),0)</f>
        <v>180</v>
      </c>
      <c r="BE9" s="1">
        <f>IFERROR(VLOOKUP($AO9,resource!$CK$3:$DH$398,16,0),0)</f>
        <v>57</v>
      </c>
      <c r="BF9" s="1">
        <f>IFERROR(VLOOKUP($AO9,resource!$CK$3:$ES$400,53,0),0)</f>
        <v>38</v>
      </c>
      <c r="BG9" s="1">
        <f>IFERROR(VLOOKUP($AO9,resource!$CK$3:$DH$398,17,0),0)</f>
        <v>0</v>
      </c>
      <c r="BH9" s="1">
        <f>IFERROR(VLOOKUP($AO9,resource!$CK$3:$ES$400,54,0),0)</f>
        <v>69</v>
      </c>
      <c r="BI9" s="1">
        <f>IFERROR(VLOOKUP($AO9,resource!$CK$3:$DH$398,18,0),0)</f>
        <v>0</v>
      </c>
      <c r="BJ9" s="1">
        <f>IFERROR(VLOOKUP($AO9,resource!$CK$3:$ES$400,55,0),0)</f>
        <v>120</v>
      </c>
      <c r="BK9" s="1">
        <f>IFERROR(VLOOKUP($AO9,resource!$CK$3:$DH$398,19,0),0)</f>
        <v>4</v>
      </c>
      <c r="BL9" s="1">
        <f>IFERROR(VLOOKUP($AO9,resource!$CK$3:$ES$400,56,0),0)</f>
        <v>145</v>
      </c>
      <c r="BM9" s="1">
        <f>IFERROR(VLOOKUP($AO9,resource!$CK$3:$DH$398,20,0),0)</f>
        <v>0</v>
      </c>
      <c r="BN9" s="1">
        <f>IFERROR(VLOOKUP($AO9,resource!$CK$3:$ES$400,57,0),0)</f>
        <v>121</v>
      </c>
      <c r="BO9" s="1">
        <f>IFERROR(VLOOKUP($AO9,resource!$CK$3:$DH$398,21,0),0)</f>
        <v>47</v>
      </c>
      <c r="BP9" s="1">
        <f>IFERROR(VLOOKUP($AO9,resource!$CK$3:$ES$400,58,0),0)</f>
        <v>77</v>
      </c>
      <c r="BQ9" s="1">
        <f>IFERROR(VLOOKUP($AO9,resource!$CK$3:$DH$398,22,0),0)</f>
        <v>201</v>
      </c>
      <c r="BR9" s="1">
        <f>IFERROR(VLOOKUP($AO9,resource!$CK$3:$ES$400,59,0),0)</f>
        <v>133</v>
      </c>
      <c r="BS9" s="1">
        <f>IFERROR(VLOOKUP($AO9,resource!$CK$3:$DH$398,23,0),0)</f>
        <v>35</v>
      </c>
      <c r="BT9" s="1">
        <f>IFERROR(VLOOKUP($AO9,resource!$CK$3:$ES$400,60,0),0)</f>
        <v>52</v>
      </c>
      <c r="BU9" s="1">
        <f>IFERROR(VLOOKUP($AO9,resource!$CK$3:$DH$398,24,0),0)</f>
        <v>35</v>
      </c>
      <c r="BV9" s="1">
        <f>IFERROR(VLOOKUP($AO9,resource!$CK$3:$ES$400,61,0),0)</f>
        <v>135</v>
      </c>
      <c r="BW9" s="1">
        <f t="shared" si="3"/>
        <v>671</v>
      </c>
      <c r="BX9" s="1">
        <f t="shared" si="0"/>
        <v>2022</v>
      </c>
      <c r="BY9" s="1">
        <f t="shared" si="1"/>
        <v>74111.95</v>
      </c>
      <c r="BZ9" s="1">
        <f t="shared" si="2"/>
        <v>223329.9</v>
      </c>
    </row>
    <row r="10" spans="1:79" x14ac:dyDescent="0.2">
      <c r="C10" s="1" t="s">
        <v>829</v>
      </c>
      <c r="D10" s="1" t="s">
        <v>1915</v>
      </c>
      <c r="E10" s="64" t="s">
        <v>1413</v>
      </c>
      <c r="F10" s="1" t="s">
        <v>1414</v>
      </c>
      <c r="G10" s="1">
        <v>211.21</v>
      </c>
      <c r="J10" s="83" t="str">
        <f>IFERROR(INDEX(resource!$AS$3:$BA$1001,resource!$CF11,COLUMNS($A$34:B42)),"")</f>
        <v>Salehun Miah (Blank)</v>
      </c>
      <c r="K10" s="166">
        <f ca="1">IFERROR(INDEX(resource!$AS$3:$CA$1001,resource!$CF11,COLUMNS(resource!$A$34:F42)),"")</f>
        <v>0</v>
      </c>
      <c r="L10" s="166">
        <f ca="1">IFERROR(INDEX(resource!$AS$3:$CA$1001,resource!$CF11,COLUMNS(resource!$A$34:G42)),"")</f>
        <v>0</v>
      </c>
      <c r="M10" s="166">
        <f ca="1">IFERROR(INDEX(resource!$AS$3:$CA$1001,resource!$CF11,COLUMNS(resource!$A$34:H42)),"")</f>
        <v>0</v>
      </c>
      <c r="N10" s="166">
        <f ca="1">IFERROR(INDEX(resource!$AS$3:$CA$1001,resource!$CF11,COLUMNS(resource!$A$34:I42)),"")</f>
        <v>0</v>
      </c>
      <c r="O10" s="166">
        <f ca="1">IFERROR(INDEX(resource!$AS$3:$CA$1001,resource!$CF11,COLUMNS(resource!$A$34:J42)),"")</f>
        <v>0</v>
      </c>
      <c r="P10" s="166">
        <f ca="1">IFERROR(INDEX(resource!$AS$3:$CA$1001,resource!$CF11,COLUMNS(resource!$A$34:K42)),"")</f>
        <v>0</v>
      </c>
      <c r="Q10" s="166">
        <f ca="1">IFERROR(INDEX(resource!$AS$3:$CA$1001,resource!$CF11,COLUMNS(resource!$A$34:L42)),"")</f>
        <v>0</v>
      </c>
      <c r="R10" s="166">
        <f ca="1">IFERROR(INDEX(resource!$AS$3:$CA$1001,resource!$CF11,COLUMNS(resource!$A$34:M42)),"")</f>
        <v>5083.75</v>
      </c>
      <c r="S10" s="166">
        <f ca="1">IFERROR(INDEX(resource!$AS$3:$CA$1001,resource!$CF11,COLUMNS(resource!$A$34:N42)),"")</f>
        <v>0</v>
      </c>
      <c r="T10" s="166">
        <f ca="1">IFERROR(INDEX(resource!$AS$3:$CA$1001,resource!$CF11,COLUMNS(resource!$A$34:O42)),"")</f>
        <v>0</v>
      </c>
      <c r="U10" s="166">
        <f ca="1">IFERROR(INDEX(resource!$AS$3:$CA$1001,resource!$CF11,COLUMNS(resource!$A$34:P42)),"")</f>
        <v>1976.71</v>
      </c>
      <c r="V10" s="166">
        <f ca="1">IFERROR(INDEX(resource!$AS$3:$CA$1001,resource!$CF11,COLUMNS(resource!$A$34:Q42)),"")</f>
        <v>0</v>
      </c>
      <c r="W10" s="166">
        <f ca="1">IFERROR(INDEX(resource!$AS$3:$CA$1001,resource!$CF11,COLUMNS(resource!$A$34:R42)),"")</f>
        <v>0</v>
      </c>
      <c r="X10" s="166">
        <f ca="1">IFERROR(INDEX(resource!$AS$3:$CA$1001,resource!$CF11,COLUMNS(resource!$A$34:S42)),"")</f>
        <v>11361.73</v>
      </c>
      <c r="Y10" s="166">
        <f ca="1">IFERROR(INDEX(resource!$AS$3:$CA$1001,resource!$CF11,COLUMNS(resource!$A$34:T42)),"")</f>
        <v>0</v>
      </c>
      <c r="Z10" s="166">
        <f ca="1">IFERROR(INDEX(resource!$AS$3:$CA$1001,resource!$CF11,COLUMNS(resource!$A$34:U42)),"")</f>
        <v>0</v>
      </c>
      <c r="AA10" s="166">
        <f ca="1">IFERROR(INDEX(resource!$AS$3:$CA$1001,resource!$CF11,COLUMNS(resource!$A$34:V42)),"")</f>
        <v>10602.9</v>
      </c>
      <c r="AB10" s="166">
        <f ca="1">IFERROR(INDEX(resource!$AS$3:$CA$1001,resource!$CF11,COLUMNS(resource!$A$34:W42)),"")</f>
        <v>0</v>
      </c>
      <c r="AC10" s="166">
        <f ca="1">IFERROR(INDEX(resource!$AS$3:$CA$1001,resource!$CF11,COLUMNS(resource!$A$34:X42)),"")</f>
        <v>0</v>
      </c>
      <c r="AD10" s="166">
        <f ca="1">IFERROR(INDEX(resource!$AS$3:$CA$1001,resource!$CF11,COLUMNS(resource!$A$34:Y42)),"")</f>
        <v>0</v>
      </c>
      <c r="AE10" s="166">
        <f ca="1">IFERROR(INDEX(resource!$AS$3:$CA$1001,resource!$CF11,COLUMNS(resource!$A$34:Z42)),"")</f>
        <v>1854.74</v>
      </c>
      <c r="AF10" s="166">
        <f ca="1">IFERROR(INDEX(resource!$AS$3:$CA$1001,resource!$CF11,COLUMNS(resource!$A$34:AA42)),"")</f>
        <v>19465.2</v>
      </c>
      <c r="AG10" s="166">
        <f ca="1">IFERROR(INDEX(resource!$AS$3:$CA$1001,resource!$CF11,COLUMNS(resource!$A$34:AB42)),"")</f>
        <v>0</v>
      </c>
      <c r="AH10" s="166">
        <f ca="1">IFERROR(INDEX(resource!$AS$3:$CA$1001,resource!$CF11,COLUMNS(resource!$A$34:AC42)),"")</f>
        <v>0</v>
      </c>
      <c r="AI10" s="166">
        <f ca="1">IFERROR(INDEX(resource!$AS$3:$CA$1001,resource!$CF11,COLUMNS(resource!$A$34:AD42)),"")</f>
        <v>0</v>
      </c>
      <c r="AJ10" s="166">
        <f ca="1">IFERROR(INDEX(resource!$AS$3:$CA$1001,resource!$CF11,COLUMNS(resource!$A$34:AE42)),"")</f>
        <v>0</v>
      </c>
      <c r="AK10" s="131"/>
      <c r="AL10" s="131"/>
      <c r="AM10" s="131"/>
      <c r="AN10" s="83" t="str">
        <f>IFERROR(INDEX(resource!$AS$3:$BA$1001,resource!$CF11,COLUMNS($A$34:AI42)),"")</f>
        <v/>
      </c>
      <c r="AO10" s="1" t="s">
        <v>1235</v>
      </c>
      <c r="AP10" s="1">
        <v>88</v>
      </c>
      <c r="AQ10" s="1">
        <f>IFERROR(VLOOKUP($AO10,resource!$CK$3:$DH$398,8,0),0)</f>
        <v>1</v>
      </c>
      <c r="AR10" s="1">
        <f>IFERROR(VLOOKUP($AO10,resource!$CK$3:$ES$400,46,0),0)</f>
        <v>0</v>
      </c>
      <c r="AS10" s="1">
        <f>IFERROR(VLOOKUP($AO10,resource!$CK$3:$DH$398,9,0),0)</f>
        <v>0</v>
      </c>
      <c r="AT10" s="1">
        <f>IFERROR(VLOOKUP($AO10,resource!$CK$3:$ES$400,47,0),0)</f>
        <v>0</v>
      </c>
      <c r="AU10" s="1">
        <f>IFERROR(VLOOKUP($AO10,resource!$CK$3:$DH$398,10,0),0)</f>
        <v>0</v>
      </c>
      <c r="AV10" s="1">
        <f>IFERROR(VLOOKUP($AO10,resource!$CK$3:$ES$400,48,0),0)</f>
        <v>0</v>
      </c>
      <c r="AW10" s="1">
        <f>IFERROR(VLOOKUP($AO10,resource!$CK$3:$DH$398,12,0),0)</f>
        <v>0</v>
      </c>
      <c r="AX10" s="1">
        <f>IFERROR(VLOOKUP($AO10,resource!$CK$3:$ES$400,49,0),0)</f>
        <v>0</v>
      </c>
      <c r="AY10" s="1">
        <f>IFERROR(VLOOKUP($AO10,resource!$CK$3:$DH$398,13,0),0)</f>
        <v>0</v>
      </c>
      <c r="AZ10" s="1">
        <f>IFERROR(VLOOKUP($AO10,resource!$CK$3:$ES$400,50,0),0)</f>
        <v>0</v>
      </c>
      <c r="BA10" s="1">
        <f>IFERROR(VLOOKUP($AO10,resource!$CK$3:$DH$398,14,0),0)</f>
        <v>25</v>
      </c>
      <c r="BB10" s="1">
        <f>IFERROR(VLOOKUP($AO10,resource!$CK$3:$ES$400,51,0),0)</f>
        <v>10000</v>
      </c>
      <c r="BC10" s="1">
        <f>IFERROR(VLOOKUP($AO10,resource!$CK$3:$DH$398,15,0),0)</f>
        <v>0</v>
      </c>
      <c r="BD10" s="1">
        <f>IFERROR(VLOOKUP($AO10,resource!$CK$3:$ES$400,52,0),0)</f>
        <v>0</v>
      </c>
      <c r="BE10" s="1">
        <f>IFERROR(VLOOKUP($AO10,resource!$CK$3:$DH$398,16,0),0)</f>
        <v>0</v>
      </c>
      <c r="BF10" s="1">
        <f>IFERROR(VLOOKUP($AO10,resource!$CK$3:$ES$400,53,0),0)</f>
        <v>0</v>
      </c>
      <c r="BG10" s="1">
        <f>IFERROR(VLOOKUP($AO10,resource!$CK$3:$DH$398,17,0),0)</f>
        <v>0</v>
      </c>
      <c r="BH10" s="1">
        <f>IFERROR(VLOOKUP($AO10,resource!$CK$3:$ES$400,54,0),0)</f>
        <v>0</v>
      </c>
      <c r="BI10" s="1">
        <f>IFERROR(VLOOKUP($AO10,resource!$CK$3:$DH$398,18,0),0)</f>
        <v>0</v>
      </c>
      <c r="BJ10" s="1">
        <f>IFERROR(VLOOKUP($AO10,resource!$CK$3:$ES$400,55,0),0)</f>
        <v>0</v>
      </c>
      <c r="BK10" s="1">
        <f>IFERROR(VLOOKUP($AO10,resource!$CK$3:$DH$398,19,0),0)</f>
        <v>0</v>
      </c>
      <c r="BL10" s="1">
        <f>IFERROR(VLOOKUP($AO10,resource!$CK$3:$ES$400,56,0),0)</f>
        <v>0</v>
      </c>
      <c r="BM10" s="1">
        <f>IFERROR(VLOOKUP($AO10,resource!$CK$3:$DH$398,20,0),0)</f>
        <v>0</v>
      </c>
      <c r="BN10" s="1">
        <f>IFERROR(VLOOKUP($AO10,resource!$CK$3:$ES$400,57,0),0)</f>
        <v>0</v>
      </c>
      <c r="BO10" s="1">
        <f>IFERROR(VLOOKUP($AO10,resource!$CK$3:$DH$398,21,0),0)</f>
        <v>0</v>
      </c>
      <c r="BP10" s="1">
        <f>IFERROR(VLOOKUP($AO10,resource!$CK$3:$ES$400,58,0),0)</f>
        <v>0</v>
      </c>
      <c r="BQ10" s="1">
        <f>IFERROR(VLOOKUP($AO10,resource!$CK$3:$DH$398,22,0),0)</f>
        <v>0</v>
      </c>
      <c r="BR10" s="1">
        <f>IFERROR(VLOOKUP($AO10,resource!$CK$3:$ES$400,59,0),0)</f>
        <v>0</v>
      </c>
      <c r="BS10" s="1">
        <f>IFERROR(VLOOKUP($AO10,resource!$CK$3:$DH$398,23,0),0)</f>
        <v>0</v>
      </c>
      <c r="BT10" s="1">
        <f>IFERROR(VLOOKUP($AO10,resource!$CK$3:$ES$400,60,0),0)</f>
        <v>0</v>
      </c>
      <c r="BU10" s="1">
        <f>IFERROR(VLOOKUP($AO10,resource!$CK$3:$DH$398,24,0),0)</f>
        <v>0</v>
      </c>
      <c r="BV10" s="1">
        <f>IFERROR(VLOOKUP($AO10,resource!$CK$3:$ES$400,61,0),0)</f>
        <v>0</v>
      </c>
      <c r="BW10" s="1">
        <f t="shared" si="3"/>
        <v>26</v>
      </c>
      <c r="BX10" s="1">
        <f t="shared" si="0"/>
        <v>10000</v>
      </c>
      <c r="BY10" s="1">
        <f t="shared" si="1"/>
        <v>2288</v>
      </c>
      <c r="BZ10" s="1">
        <f t="shared" si="2"/>
        <v>880000</v>
      </c>
    </row>
    <row r="11" spans="1:79" x14ac:dyDescent="0.2">
      <c r="C11" s="1" t="s">
        <v>831</v>
      </c>
      <c r="D11" s="1" t="s">
        <v>787</v>
      </c>
      <c r="E11" s="64" t="s">
        <v>1501</v>
      </c>
      <c r="F11" s="1" t="s">
        <v>1502</v>
      </c>
      <c r="G11" s="1">
        <v>264.89999999999998</v>
      </c>
      <c r="J11" s="83" t="str">
        <f>IFERROR(INDEX(resource!$AS$3:$BA$1001,resource!$CF12,COLUMNS($A$34:B43)),"")</f>
        <v>Sunilal M. Das (TM)</v>
      </c>
      <c r="K11" s="166">
        <f ca="1">IFERROR(INDEX(resource!$AS$3:$CA$1001,resource!$CF12,COLUMNS(resource!$A$34:F43)),"")</f>
        <v>0</v>
      </c>
      <c r="L11" s="166">
        <f ca="1">IFERROR(INDEX(resource!$AS$3:$CA$1001,resource!$CF12,COLUMNS(resource!$A$34:G43)),"")</f>
        <v>0</v>
      </c>
      <c r="M11" s="166">
        <f ca="1">IFERROR(INDEX(resource!$AS$3:$CA$1001,resource!$CF12,COLUMNS(resource!$A$34:H43)),"")</f>
        <v>0</v>
      </c>
      <c r="N11" s="166">
        <f ca="1">IFERROR(INDEX(resource!$AS$3:$CA$1001,resource!$CF12,COLUMNS(resource!$A$34:I43)),"")</f>
        <v>0</v>
      </c>
      <c r="O11" s="166">
        <f ca="1">IFERROR(INDEX(resource!$AS$3:$CA$1001,resource!$CF12,COLUMNS(resource!$A$34:J43)),"")</f>
        <v>0</v>
      </c>
      <c r="P11" s="166">
        <f ca="1">IFERROR(INDEX(resource!$AS$3:$CA$1001,resource!$CF12,COLUMNS(resource!$A$34:K43)),"")</f>
        <v>0</v>
      </c>
      <c r="Q11" s="166">
        <f ca="1">IFERROR(INDEX(resource!$AS$3:$CA$1001,resource!$CF12,COLUMNS(resource!$A$34:L43)),"")</f>
        <v>0</v>
      </c>
      <c r="R11" s="166">
        <f ca="1">IFERROR(INDEX(resource!$AS$3:$CA$1001,resource!$CF12,COLUMNS(resource!$A$34:M43)),"")</f>
        <v>0</v>
      </c>
      <c r="S11" s="166">
        <f ca="1">IFERROR(INDEX(resource!$AS$3:$CA$1001,resource!$CF12,COLUMNS(resource!$A$34:N43)),"")</f>
        <v>0</v>
      </c>
      <c r="T11" s="166">
        <f ca="1">IFERROR(INDEX(resource!$AS$3:$CA$1001,resource!$CF12,COLUMNS(resource!$A$34:O43)),"")</f>
        <v>0</v>
      </c>
      <c r="U11" s="166">
        <f ca="1">IFERROR(INDEX(resource!$AS$3:$CA$1001,resource!$CF12,COLUMNS(resource!$A$34:P43)),"")</f>
        <v>0</v>
      </c>
      <c r="V11" s="166">
        <f ca="1">IFERROR(INDEX(resource!$AS$3:$CA$1001,resource!$CF12,COLUMNS(resource!$A$34:Q43)),"")</f>
        <v>0</v>
      </c>
      <c r="W11" s="166">
        <f ca="1">IFERROR(INDEX(resource!$AS$3:$CA$1001,resource!$CF12,COLUMNS(resource!$A$34:R43)),"")</f>
        <v>0</v>
      </c>
      <c r="X11" s="166">
        <f ca="1">IFERROR(INDEX(resource!$AS$3:$CA$1001,resource!$CF12,COLUMNS(resource!$A$34:S43)),"")</f>
        <v>0</v>
      </c>
      <c r="Y11" s="166">
        <f ca="1">IFERROR(INDEX(resource!$AS$3:$CA$1001,resource!$CF12,COLUMNS(resource!$A$34:T43)),"")</f>
        <v>1262.25</v>
      </c>
      <c r="Z11" s="166">
        <f ca="1">IFERROR(INDEX(resource!$AS$3:$CA$1001,resource!$CF12,COLUMNS(resource!$A$34:U43)),"")</f>
        <v>0</v>
      </c>
      <c r="AA11" s="166">
        <f ca="1">IFERROR(INDEX(resource!$AS$3:$CA$1001,resource!$CF12,COLUMNS(resource!$A$34:V43)),"")</f>
        <v>0</v>
      </c>
      <c r="AB11" s="166">
        <f ca="1">IFERROR(INDEX(resource!$AS$3:$CA$1001,resource!$CF12,COLUMNS(resource!$A$34:W43)),"")</f>
        <v>0</v>
      </c>
      <c r="AC11" s="166">
        <f ca="1">IFERROR(INDEX(resource!$AS$3:$CA$1001,resource!$CF12,COLUMNS(resource!$A$34:X43)),"")</f>
        <v>0</v>
      </c>
      <c r="AD11" s="166">
        <f ca="1">IFERROR(INDEX(resource!$AS$3:$CA$1001,resource!$CF12,COLUMNS(resource!$A$34:Y43)),"")</f>
        <v>0</v>
      </c>
      <c r="AE11" s="166">
        <f ca="1">IFERROR(INDEX(resource!$AS$3:$CA$1001,resource!$CF12,COLUMNS(resource!$A$34:Z43)),"")</f>
        <v>8531.82</v>
      </c>
      <c r="AF11" s="166">
        <f ca="1">IFERROR(INDEX(resource!$AS$3:$CA$1001,resource!$CF12,COLUMNS(resource!$A$34:AA43)),"")</f>
        <v>16017.18</v>
      </c>
      <c r="AG11" s="166">
        <f ca="1">IFERROR(INDEX(resource!$AS$3:$CA$1001,resource!$CF12,COLUMNS(resource!$A$34:AB43)),"")</f>
        <v>25109.919999999998</v>
      </c>
      <c r="AH11" s="166">
        <f ca="1">IFERROR(INDEX(resource!$AS$3:$CA$1001,resource!$CF12,COLUMNS(resource!$A$34:AC43)),"")</f>
        <v>15003.31</v>
      </c>
      <c r="AI11" s="166">
        <f ca="1">IFERROR(INDEX(resource!$AS$3:$CA$1001,resource!$CF12,COLUMNS(resource!$A$34:AD43)),"")</f>
        <v>0</v>
      </c>
      <c r="AJ11" s="166">
        <f ca="1">IFERROR(INDEX(resource!$AS$3:$CA$1001,resource!$CF12,COLUMNS(resource!$A$34:AE43)),"")</f>
        <v>0</v>
      </c>
      <c r="AK11" s="131"/>
      <c r="AL11" s="131"/>
      <c r="AM11" s="131"/>
      <c r="AN11" s="83" t="str">
        <f>IFERROR(INDEX(resource!$AS$3:$BA$1001,resource!$CF12,COLUMNS($A$34:AI43)),"")</f>
        <v/>
      </c>
      <c r="AO11" s="1" t="s">
        <v>1398</v>
      </c>
      <c r="AP11" s="1">
        <v>88</v>
      </c>
      <c r="AQ11" s="1">
        <f>IFERROR(VLOOKUP($AO11,resource!$CK$3:$DH$398,8,0),0)</f>
        <v>0</v>
      </c>
      <c r="AR11" s="1">
        <f>IFERROR(VLOOKUP($AO11,resource!$CK$3:$ES$400,46,0),0)</f>
        <v>44</v>
      </c>
      <c r="AS11" s="1">
        <f>IFERROR(VLOOKUP($AO11,resource!$CK$3:$DH$398,9,0),0)</f>
        <v>24</v>
      </c>
      <c r="AT11" s="1">
        <f>IFERROR(VLOOKUP($AO11,resource!$CK$3:$ES$400,47,0),0)</f>
        <v>32</v>
      </c>
      <c r="AU11" s="1">
        <f>IFERROR(VLOOKUP($AO11,resource!$CK$3:$DH$398,10,0),0)</f>
        <v>1</v>
      </c>
      <c r="AV11" s="1">
        <f>IFERROR(VLOOKUP($AO11,resource!$CK$3:$ES$400,48,0),0)</f>
        <v>311</v>
      </c>
      <c r="AW11" s="1">
        <f>IFERROR(VLOOKUP($AO11,resource!$CK$3:$DH$398,12,0),0)</f>
        <v>12</v>
      </c>
      <c r="AX11" s="1">
        <f>IFERROR(VLOOKUP($AO11,resource!$CK$3:$ES$400,49,0),0)</f>
        <v>60</v>
      </c>
      <c r="AY11" s="1">
        <f>IFERROR(VLOOKUP($AO11,resource!$CK$3:$DH$398,13,0),0)</f>
        <v>0</v>
      </c>
      <c r="AZ11" s="1">
        <f>IFERROR(VLOOKUP($AO11,resource!$CK$3:$ES$400,50,0),0)</f>
        <v>44</v>
      </c>
      <c r="BA11" s="1">
        <f>IFERROR(VLOOKUP($AO11,resource!$CK$3:$DH$398,14,0),0)</f>
        <v>0</v>
      </c>
      <c r="BB11" s="1">
        <f>IFERROR(VLOOKUP($AO11,resource!$CK$3:$ES$400,51,0),0)</f>
        <v>358</v>
      </c>
      <c r="BC11" s="1">
        <f>IFERROR(VLOOKUP($AO11,resource!$CK$3:$DH$398,15,0),0)</f>
        <v>0</v>
      </c>
      <c r="BD11" s="1">
        <f>IFERROR(VLOOKUP($AO11,resource!$CK$3:$ES$400,52,0),0)</f>
        <v>132</v>
      </c>
      <c r="BE11" s="1">
        <f>IFERROR(VLOOKUP($AO11,resource!$CK$3:$DH$398,16,0),0)</f>
        <v>0</v>
      </c>
      <c r="BF11" s="1">
        <f>IFERROR(VLOOKUP($AO11,resource!$CK$3:$ES$400,53,0),0)</f>
        <v>110</v>
      </c>
      <c r="BG11" s="1">
        <f>IFERROR(VLOOKUP($AO11,resource!$CK$3:$DH$398,17,0),0)</f>
        <v>30</v>
      </c>
      <c r="BH11" s="1">
        <f>IFERROR(VLOOKUP($AO11,resource!$CK$3:$ES$400,54,0),0)</f>
        <v>7</v>
      </c>
      <c r="BI11" s="1">
        <f>IFERROR(VLOOKUP($AO11,resource!$CK$3:$DH$398,18,0),0)</f>
        <v>1</v>
      </c>
      <c r="BJ11" s="1">
        <f>IFERROR(VLOOKUP($AO11,resource!$CK$3:$ES$400,55,0),0)</f>
        <v>87</v>
      </c>
      <c r="BK11" s="1">
        <f>IFERROR(VLOOKUP($AO11,resource!$CK$3:$DH$398,19,0),0)</f>
        <v>49</v>
      </c>
      <c r="BL11" s="1">
        <f>IFERROR(VLOOKUP($AO11,resource!$CK$3:$ES$400,56,0),0)</f>
        <v>57</v>
      </c>
      <c r="BM11" s="1">
        <f>IFERROR(VLOOKUP($AO11,resource!$CK$3:$DH$398,20,0),0)</f>
        <v>0</v>
      </c>
      <c r="BN11" s="1">
        <f>IFERROR(VLOOKUP($AO11,resource!$CK$3:$ES$400,57,0),0)</f>
        <v>60</v>
      </c>
      <c r="BO11" s="1">
        <f>IFERROR(VLOOKUP($AO11,resource!$CK$3:$DH$398,21,0),0)</f>
        <v>0</v>
      </c>
      <c r="BP11" s="1">
        <f>IFERROR(VLOOKUP($AO11,resource!$CK$3:$ES$400,58,0),0)</f>
        <v>44</v>
      </c>
      <c r="BQ11" s="1">
        <f>IFERROR(VLOOKUP($AO11,resource!$CK$3:$DH$398,22,0),0)</f>
        <v>0</v>
      </c>
      <c r="BR11" s="1">
        <f>IFERROR(VLOOKUP($AO11,resource!$CK$3:$ES$400,59,0),0)</f>
        <v>176</v>
      </c>
      <c r="BS11" s="1">
        <f>IFERROR(VLOOKUP($AO11,resource!$CK$3:$DH$398,23,0),0)</f>
        <v>0</v>
      </c>
      <c r="BT11" s="1">
        <f>IFERROR(VLOOKUP($AO11,resource!$CK$3:$ES$400,60,0),0)</f>
        <v>66</v>
      </c>
      <c r="BU11" s="1">
        <f>IFERROR(VLOOKUP($AO11,resource!$CK$3:$DH$398,24,0),0)</f>
        <v>1</v>
      </c>
      <c r="BV11" s="1">
        <f>IFERROR(VLOOKUP($AO11,resource!$CK$3:$ES$400,61,0),0)</f>
        <v>110</v>
      </c>
      <c r="BW11" s="1">
        <f t="shared" si="3"/>
        <v>118</v>
      </c>
      <c r="BX11" s="1">
        <f t="shared" si="0"/>
        <v>1698</v>
      </c>
      <c r="BY11" s="1">
        <f t="shared" si="1"/>
        <v>10384</v>
      </c>
      <c r="BZ11" s="1">
        <f t="shared" si="2"/>
        <v>149424</v>
      </c>
    </row>
    <row r="12" spans="1:79" x14ac:dyDescent="0.2">
      <c r="D12" s="1" t="s">
        <v>793</v>
      </c>
      <c r="E12" s="64" t="s">
        <v>1595</v>
      </c>
      <c r="F12" s="1" t="s">
        <v>1596</v>
      </c>
      <c r="G12" s="1">
        <v>176.53</v>
      </c>
      <c r="J12" s="83" t="str">
        <f>IFERROR(INDEX(resource!$AS$3:$BA$1001,resource!$CF13,COLUMNS($A$34:B44)),"")</f>
        <v>Abdus Sattar-2</v>
      </c>
      <c r="K12" s="166">
        <f ca="1">IFERROR(INDEX(resource!$AS$3:$CA$1001,resource!$CF13,COLUMNS(resource!$A$34:F44)),"")</f>
        <v>0</v>
      </c>
      <c r="L12" s="166">
        <f ca="1">IFERROR(INDEX(resource!$AS$3:$CA$1001,resource!$CF13,COLUMNS(resource!$A$34:G44)),"")</f>
        <v>0</v>
      </c>
      <c r="M12" s="166">
        <f ca="1">IFERROR(INDEX(resource!$AS$3:$CA$1001,resource!$CF13,COLUMNS(resource!$A$34:H44)),"")</f>
        <v>0</v>
      </c>
      <c r="N12" s="166">
        <f ca="1">IFERROR(INDEX(resource!$AS$3:$CA$1001,resource!$CF13,COLUMNS(resource!$A$34:I44)),"")</f>
        <v>0</v>
      </c>
      <c r="O12" s="166">
        <f ca="1">IFERROR(INDEX(resource!$AS$3:$CA$1001,resource!$CF13,COLUMNS(resource!$A$34:J44)),"")</f>
        <v>0</v>
      </c>
      <c r="P12" s="166">
        <f ca="1">IFERROR(INDEX(resource!$AS$3:$CA$1001,resource!$CF13,COLUMNS(resource!$A$34:K44)),"")</f>
        <v>0</v>
      </c>
      <c r="Q12" s="166">
        <f ca="1">IFERROR(INDEX(resource!$AS$3:$CA$1001,resource!$CF13,COLUMNS(resource!$A$34:L44)),"")</f>
        <v>0</v>
      </c>
      <c r="R12" s="166">
        <f ca="1">IFERROR(INDEX(resource!$AS$3:$CA$1001,resource!$CF13,COLUMNS(resource!$A$34:M44)),"")</f>
        <v>0</v>
      </c>
      <c r="S12" s="166">
        <f ca="1">IFERROR(INDEX(resource!$AS$3:$CA$1001,resource!$CF13,COLUMNS(resource!$A$34:N44)),"")</f>
        <v>264.89999999999998</v>
      </c>
      <c r="T12" s="166">
        <f ca="1">IFERROR(INDEX(resource!$AS$3:$CA$1001,resource!$CF13,COLUMNS(resource!$A$34:O44)),"")</f>
        <v>9069.49</v>
      </c>
      <c r="U12" s="166">
        <f ca="1">IFERROR(INDEX(resource!$AS$3:$CA$1001,resource!$CF13,COLUMNS(resource!$A$34:P44)),"")</f>
        <v>0</v>
      </c>
      <c r="V12" s="166">
        <f ca="1">IFERROR(INDEX(resource!$AS$3:$CA$1001,resource!$CF13,COLUMNS(resource!$A$34:Q44)),"")</f>
        <v>1726.32</v>
      </c>
      <c r="W12" s="166">
        <f ca="1">IFERROR(INDEX(resource!$AS$3:$CA$1001,resource!$CF13,COLUMNS(resource!$A$34:R44)),"")</f>
        <v>0</v>
      </c>
      <c r="X12" s="166">
        <f ca="1">IFERROR(INDEX(resource!$AS$3:$CA$1001,resource!$CF13,COLUMNS(resource!$A$34:S44)),"")</f>
        <v>0</v>
      </c>
      <c r="Y12" s="166">
        <f ca="1">IFERROR(INDEX(resource!$AS$3:$CA$1001,resource!$CF13,COLUMNS(resource!$A$34:T44)),"")</f>
        <v>3438.86</v>
      </c>
      <c r="Z12" s="166">
        <f ca="1">IFERROR(INDEX(resource!$AS$3:$CA$1001,resource!$CF13,COLUMNS(resource!$A$34:U44)),"")</f>
        <v>37526.75</v>
      </c>
      <c r="AA12" s="166">
        <f ca="1">IFERROR(INDEX(resource!$AS$3:$CA$1001,resource!$CF13,COLUMNS(resource!$A$34:V44)),"")</f>
        <v>0</v>
      </c>
      <c r="AB12" s="166">
        <f ca="1">IFERROR(INDEX(resource!$AS$3:$CA$1001,resource!$CF13,COLUMNS(resource!$A$34:W44)),"")</f>
        <v>0</v>
      </c>
      <c r="AC12" s="166">
        <f ca="1">IFERROR(INDEX(resource!$AS$3:$CA$1001,resource!$CF13,COLUMNS(resource!$A$34:X44)),"")</f>
        <v>4380.95</v>
      </c>
      <c r="AD12" s="166">
        <f ca="1">IFERROR(INDEX(resource!$AS$3:$CA$1001,resource!$CF13,COLUMNS(resource!$A$34:Y44)),"")</f>
        <v>5638.45</v>
      </c>
      <c r="AE12" s="166">
        <f ca="1">IFERROR(INDEX(resource!$AS$3:$CA$1001,resource!$CF13,COLUMNS(resource!$A$34:Z44)),"")</f>
        <v>0</v>
      </c>
      <c r="AF12" s="166">
        <f ca="1">IFERROR(INDEX(resource!$AS$3:$CA$1001,resource!$CF13,COLUMNS(resource!$A$34:AA44)),"")</f>
        <v>0</v>
      </c>
      <c r="AG12" s="166">
        <f ca="1">IFERROR(INDEX(resource!$AS$3:$CA$1001,resource!$CF13,COLUMNS(resource!$A$34:AB44)),"")</f>
        <v>0</v>
      </c>
      <c r="AH12" s="166">
        <f ca="1">IFERROR(INDEX(resource!$AS$3:$CA$1001,resource!$CF13,COLUMNS(resource!$A$34:AC44)),"")</f>
        <v>10602.88</v>
      </c>
      <c r="AI12" s="166">
        <f ca="1">IFERROR(INDEX(resource!$AS$3:$CA$1001,resource!$CF13,COLUMNS(resource!$A$34:AD44)),"")</f>
        <v>5301.43</v>
      </c>
      <c r="AJ12" s="166">
        <f ca="1">IFERROR(INDEX(resource!$AS$3:$CA$1001,resource!$CF13,COLUMNS(resource!$A$34:AE44)),"")</f>
        <v>22638.58</v>
      </c>
      <c r="AK12" s="131"/>
      <c r="AL12" s="131"/>
      <c r="AM12" s="131"/>
      <c r="AN12" s="83" t="str">
        <f>IFERROR(INDEX(resource!$AS$3:$BA$1001,resource!$CF13,COLUMNS($A$34:AI44)),"")</f>
        <v/>
      </c>
      <c r="AO12" s="1" t="s">
        <v>1413</v>
      </c>
      <c r="AP12" s="1">
        <v>211.21</v>
      </c>
      <c r="AQ12" s="1">
        <f>IFERROR(VLOOKUP($AO12,resource!$CK$3:$DH$398,8,0),0)</f>
        <v>1</v>
      </c>
      <c r="AR12" s="1">
        <f>IFERROR(VLOOKUP($AO12,resource!$CK$3:$ES$400,46,0),0)</f>
        <v>626</v>
      </c>
      <c r="AS12" s="1">
        <f>IFERROR(VLOOKUP($AO12,resource!$CK$3:$DH$398,9,0),0)</f>
        <v>84</v>
      </c>
      <c r="AT12" s="1">
        <f>IFERROR(VLOOKUP($AO12,resource!$CK$3:$ES$400,47,0),0)</f>
        <v>2174</v>
      </c>
      <c r="AU12" s="1">
        <f>IFERROR(VLOOKUP($AO12,resource!$CK$3:$DH$398,10,0),0)</f>
        <v>10</v>
      </c>
      <c r="AV12" s="1">
        <f>IFERROR(VLOOKUP($AO12,resource!$CK$3:$ES$400,48,0),0)</f>
        <v>1580</v>
      </c>
      <c r="AW12" s="1">
        <f>IFERROR(VLOOKUP($AO12,resource!$CK$3:$DH$398,12,0),0)</f>
        <v>209</v>
      </c>
      <c r="AX12" s="1">
        <f>IFERROR(VLOOKUP($AO12,resource!$CK$3:$ES$400,49,0),0)</f>
        <v>2493</v>
      </c>
      <c r="AY12" s="1">
        <f>IFERROR(VLOOKUP($AO12,resource!$CK$3:$DH$398,13,0),0)</f>
        <v>77</v>
      </c>
      <c r="AZ12" s="1">
        <f>IFERROR(VLOOKUP($AO12,resource!$CK$3:$ES$400,50,0),0)</f>
        <v>1958</v>
      </c>
      <c r="BA12" s="1">
        <f>IFERROR(VLOOKUP($AO12,resource!$CK$3:$DH$398,14,0),0)</f>
        <v>48</v>
      </c>
      <c r="BB12" s="1">
        <f>IFERROR(VLOOKUP($AO12,resource!$CK$3:$ES$400,51,0),0)</f>
        <v>4304</v>
      </c>
      <c r="BC12" s="1">
        <f>IFERROR(VLOOKUP($AO12,resource!$CK$3:$DH$398,15,0),0)</f>
        <v>3</v>
      </c>
      <c r="BD12" s="1">
        <f>IFERROR(VLOOKUP($AO12,resource!$CK$3:$ES$400,52,0),0)</f>
        <v>1510</v>
      </c>
      <c r="BE12" s="1">
        <f>IFERROR(VLOOKUP($AO12,resource!$CK$3:$DH$398,16,0),0)</f>
        <v>113</v>
      </c>
      <c r="BF12" s="1">
        <f>IFERROR(VLOOKUP($AO12,resource!$CK$3:$ES$400,53,0),0)</f>
        <v>450</v>
      </c>
      <c r="BG12" s="1">
        <f>IFERROR(VLOOKUP($AO12,resource!$CK$3:$DH$398,17,0),0)</f>
        <v>30</v>
      </c>
      <c r="BH12" s="1">
        <f>IFERROR(VLOOKUP($AO12,resource!$CK$3:$ES$400,54,0),0)</f>
        <v>8</v>
      </c>
      <c r="BI12" s="1">
        <f>IFERROR(VLOOKUP($AO12,resource!$CK$3:$DH$398,18,0),0)</f>
        <v>0</v>
      </c>
      <c r="BJ12" s="1">
        <f>IFERROR(VLOOKUP($AO12,resource!$CK$3:$ES$400,55,0),0)</f>
        <v>1352</v>
      </c>
      <c r="BK12" s="1">
        <f>IFERROR(VLOOKUP($AO12,resource!$CK$3:$DH$398,19,0),0)</f>
        <v>6</v>
      </c>
      <c r="BL12" s="1">
        <f>IFERROR(VLOOKUP($AO12,resource!$CK$3:$ES$400,56,0),0)</f>
        <v>2780</v>
      </c>
      <c r="BM12" s="1">
        <f>IFERROR(VLOOKUP($AO12,resource!$CK$3:$DH$398,20,0),0)</f>
        <v>0</v>
      </c>
      <c r="BN12" s="1">
        <f>IFERROR(VLOOKUP($AO12,resource!$CK$3:$ES$400,57,0),0)</f>
        <v>2064</v>
      </c>
      <c r="BO12" s="1">
        <f>IFERROR(VLOOKUP($AO12,resource!$CK$3:$DH$398,21,0),0)</f>
        <v>70</v>
      </c>
      <c r="BP12" s="1">
        <f>IFERROR(VLOOKUP($AO12,resource!$CK$3:$ES$400,58,0),0)</f>
        <v>591</v>
      </c>
      <c r="BQ12" s="1">
        <f>IFERROR(VLOOKUP($AO12,resource!$CK$3:$DH$398,22,0),0)</f>
        <v>222</v>
      </c>
      <c r="BR12" s="1">
        <f>IFERROR(VLOOKUP($AO12,resource!$CK$3:$ES$400,59,0),0)</f>
        <v>516</v>
      </c>
      <c r="BS12" s="1">
        <f>IFERROR(VLOOKUP($AO12,resource!$CK$3:$DH$398,23,0),0)</f>
        <v>243</v>
      </c>
      <c r="BT12" s="1">
        <f>IFERROR(VLOOKUP($AO12,resource!$CK$3:$ES$400,60,0),0)</f>
        <v>630</v>
      </c>
      <c r="BU12" s="1">
        <f>IFERROR(VLOOKUP($AO12,resource!$CK$3:$DH$398,24,0),0)</f>
        <v>108</v>
      </c>
      <c r="BV12" s="1">
        <f>IFERROR(VLOOKUP($AO12,resource!$CK$3:$ES$400,61,0),0)</f>
        <v>878</v>
      </c>
      <c r="BW12" s="1">
        <f t="shared" si="3"/>
        <v>1224</v>
      </c>
      <c r="BX12" s="1">
        <f t="shared" si="0"/>
        <v>23914</v>
      </c>
      <c r="BY12" s="1">
        <f t="shared" si="1"/>
        <v>258521.04</v>
      </c>
      <c r="BZ12" s="1">
        <f t="shared" si="2"/>
        <v>5050875.9400000004</v>
      </c>
    </row>
    <row r="13" spans="1:79" x14ac:dyDescent="0.2">
      <c r="E13" s="64" t="s">
        <v>1599</v>
      </c>
      <c r="F13" s="1" t="s">
        <v>1600</v>
      </c>
      <c r="G13" s="1">
        <v>48.54</v>
      </c>
      <c r="J13" s="83" t="str">
        <f>IFERROR(INDEX(resource!$AS$3:$BA$1001,resource!$CF14,COLUMNS($A$34:B45)),"")</f>
        <v>Al-Amin</v>
      </c>
      <c r="K13" s="166">
        <f ca="1">IFERROR(INDEX(resource!$AS$3:$CA$1001,resource!$CF14,COLUMNS(resource!$A$34:F45)),"")</f>
        <v>0</v>
      </c>
      <c r="L13" s="166">
        <f ca="1">IFERROR(INDEX(resource!$AS$3:$CA$1001,resource!$CF14,COLUMNS(resource!$A$34:G45)),"")</f>
        <v>0</v>
      </c>
      <c r="M13" s="166">
        <f ca="1">IFERROR(INDEX(resource!$AS$3:$CA$1001,resource!$CF14,COLUMNS(resource!$A$34:H45)),"")</f>
        <v>0</v>
      </c>
      <c r="N13" s="166">
        <f ca="1">IFERROR(INDEX(resource!$AS$3:$CA$1001,resource!$CF14,COLUMNS(resource!$A$34:I45)),"")</f>
        <v>0</v>
      </c>
      <c r="O13" s="166">
        <f ca="1">IFERROR(INDEX(resource!$AS$3:$CA$1001,resource!$CF14,COLUMNS(resource!$A$34:J45)),"")</f>
        <v>0</v>
      </c>
      <c r="P13" s="166">
        <f ca="1">IFERROR(INDEX(resource!$AS$3:$CA$1001,resource!$CF14,COLUMNS(resource!$A$34:K45)),"")</f>
        <v>0</v>
      </c>
      <c r="Q13" s="166">
        <f ca="1">IFERROR(INDEX(resource!$AS$3:$CA$1001,resource!$CF14,COLUMNS(resource!$A$34:L45)),"")</f>
        <v>0</v>
      </c>
      <c r="R13" s="166">
        <f ca="1">IFERROR(INDEX(resource!$AS$3:$CA$1001,resource!$CF14,COLUMNS(resource!$A$34:M45)),"")</f>
        <v>47182.77</v>
      </c>
      <c r="S13" s="166">
        <f ca="1">IFERROR(INDEX(resource!$AS$3:$CA$1001,resource!$CF14,COLUMNS(resource!$A$34:N45)),"")</f>
        <v>8741.74</v>
      </c>
      <c r="T13" s="166">
        <f ca="1">IFERROR(INDEX(resource!$AS$3:$CA$1001,resource!$CF14,COLUMNS(resource!$A$34:O45)),"")</f>
        <v>0</v>
      </c>
      <c r="U13" s="166">
        <f ca="1">IFERROR(INDEX(resource!$AS$3:$CA$1001,resource!$CF14,COLUMNS(resource!$A$34:P45)),"")</f>
        <v>0</v>
      </c>
      <c r="V13" s="166">
        <f ca="1">IFERROR(INDEX(resource!$AS$3:$CA$1001,resource!$CF14,COLUMNS(resource!$A$34:Q45)),"")</f>
        <v>15137.62</v>
      </c>
      <c r="W13" s="166">
        <f ca="1">IFERROR(INDEX(resource!$AS$3:$CA$1001,resource!$CF14,COLUMNS(resource!$A$34:R45)),"")</f>
        <v>0</v>
      </c>
      <c r="X13" s="166">
        <f ca="1">IFERROR(INDEX(resource!$AS$3:$CA$1001,resource!$CF14,COLUMNS(resource!$A$34:S45)),"")</f>
        <v>0</v>
      </c>
      <c r="Y13" s="166">
        <f ca="1">IFERROR(INDEX(resource!$AS$3:$CA$1001,resource!$CF14,COLUMNS(resource!$A$34:T45)),"")</f>
        <v>16272.61</v>
      </c>
      <c r="Z13" s="166">
        <f ca="1">IFERROR(INDEX(resource!$AS$3:$CA$1001,resource!$CF14,COLUMNS(resource!$A$34:U45)),"")</f>
        <v>0</v>
      </c>
      <c r="AA13" s="166">
        <f ca="1">IFERROR(INDEX(resource!$AS$3:$CA$1001,resource!$CF14,COLUMNS(resource!$A$34:V45)),"")</f>
        <v>0</v>
      </c>
      <c r="AB13" s="166">
        <f ca="1">IFERROR(INDEX(resource!$AS$3:$CA$1001,resource!$CF14,COLUMNS(resource!$A$34:W45)),"")</f>
        <v>0</v>
      </c>
      <c r="AC13" s="166">
        <f ca="1">IFERROR(INDEX(resource!$AS$3:$CA$1001,resource!$CF14,COLUMNS(resource!$A$34:X45)),"")</f>
        <v>0</v>
      </c>
      <c r="AD13" s="166">
        <f ca="1">IFERROR(INDEX(resource!$AS$3:$CA$1001,resource!$CF14,COLUMNS(resource!$A$34:Y45)),"")</f>
        <v>0</v>
      </c>
      <c r="AE13" s="166">
        <f ca="1">IFERROR(INDEX(resource!$AS$3:$CA$1001,resource!$CF14,COLUMNS(resource!$A$34:Z45)),"")</f>
        <v>3041.88</v>
      </c>
      <c r="AF13" s="166">
        <f ca="1">IFERROR(INDEX(resource!$AS$3:$CA$1001,resource!$CF14,COLUMNS(resource!$A$34:AA45)),"")</f>
        <v>0</v>
      </c>
      <c r="AG13" s="166">
        <f ca="1">IFERROR(INDEX(resource!$AS$3:$CA$1001,resource!$CF14,COLUMNS(resource!$A$34:AB45)),"")</f>
        <v>10602.86</v>
      </c>
      <c r="AH13" s="166">
        <f ca="1">IFERROR(INDEX(resource!$AS$3:$CA$1001,resource!$CF14,COLUMNS(resource!$A$34:AC45)),"")</f>
        <v>0</v>
      </c>
      <c r="AI13" s="166">
        <f ca="1">IFERROR(INDEX(resource!$AS$3:$CA$1001,resource!$CF14,COLUMNS(resource!$A$34:AD45)),"")</f>
        <v>0</v>
      </c>
      <c r="AJ13" s="166">
        <f ca="1">IFERROR(INDEX(resource!$AS$3:$CA$1001,resource!$CF14,COLUMNS(resource!$A$34:AE45)),"")</f>
        <v>0</v>
      </c>
      <c r="AK13" s="131"/>
      <c r="AL13" s="131"/>
      <c r="AM13" s="131"/>
      <c r="AN13" s="83" t="str">
        <f>IFERROR(INDEX(resource!$AS$3:$BA$1001,resource!$CF14,COLUMNS($A$34:AI45)),"")</f>
        <v/>
      </c>
      <c r="AO13" s="1" t="s">
        <v>1501</v>
      </c>
      <c r="AP13" s="1">
        <v>264.89999999999998</v>
      </c>
      <c r="AQ13" s="1">
        <f>IFERROR(VLOOKUP($AO13,resource!$CK$3:$DH$398,8,0),0)</f>
        <v>247</v>
      </c>
      <c r="AR13" s="1">
        <f>IFERROR(VLOOKUP($AO13,resource!$CK$3:$ES$400,46,0),0)</f>
        <v>36</v>
      </c>
      <c r="AS13" s="1">
        <f>IFERROR(VLOOKUP($AO13,resource!$CK$3:$DH$398,9,0),0)</f>
        <v>704</v>
      </c>
      <c r="AT13" s="1">
        <f>IFERROR(VLOOKUP($AO13,resource!$CK$3:$ES$400,47,0),0)</f>
        <v>171</v>
      </c>
      <c r="AU13" s="1">
        <f>IFERROR(VLOOKUP($AO13,resource!$CK$3:$DH$398,10,0),0)</f>
        <v>953</v>
      </c>
      <c r="AV13" s="1">
        <f>IFERROR(VLOOKUP($AO13,resource!$CK$3:$ES$400,48,0),0)</f>
        <v>286</v>
      </c>
      <c r="AW13" s="1">
        <f>IFERROR(VLOOKUP($AO13,resource!$CK$3:$DH$398,12,0),0)</f>
        <v>589</v>
      </c>
      <c r="AX13" s="1">
        <f>IFERROR(VLOOKUP($AO13,resource!$CK$3:$ES$400,49,0),0)</f>
        <v>23</v>
      </c>
      <c r="AY13" s="1">
        <f>IFERROR(VLOOKUP($AO13,resource!$CK$3:$DH$398,13,0),0)</f>
        <v>393</v>
      </c>
      <c r="AZ13" s="1">
        <f>IFERROR(VLOOKUP($AO13,resource!$CK$3:$ES$400,50,0),0)</f>
        <v>68</v>
      </c>
      <c r="BA13" s="1">
        <f>IFERROR(VLOOKUP($AO13,resource!$CK$3:$DH$398,14,0),0)</f>
        <v>3038</v>
      </c>
      <c r="BB13" s="1">
        <f>IFERROR(VLOOKUP($AO13,resource!$CK$3:$ES$400,51,0),0)</f>
        <v>924</v>
      </c>
      <c r="BC13" s="1">
        <f>IFERROR(VLOOKUP($AO13,resource!$CK$3:$DH$398,15,0),0)</f>
        <v>414</v>
      </c>
      <c r="BD13" s="1">
        <f>IFERROR(VLOOKUP($AO13,resource!$CK$3:$ES$400,52,0),0)</f>
        <v>194</v>
      </c>
      <c r="BE13" s="1">
        <f>IFERROR(VLOOKUP($AO13,resource!$CK$3:$DH$398,16,0),0)</f>
        <v>441</v>
      </c>
      <c r="BF13" s="1">
        <f>IFERROR(VLOOKUP($AO13,resource!$CK$3:$ES$400,53,0),0)</f>
        <v>51</v>
      </c>
      <c r="BG13" s="1">
        <f>IFERROR(VLOOKUP($AO13,resource!$CK$3:$DH$398,17,0),0)</f>
        <v>373</v>
      </c>
      <c r="BH13" s="1">
        <f>IFERROR(VLOOKUP($AO13,resource!$CK$3:$ES$400,54,0),0)</f>
        <v>13</v>
      </c>
      <c r="BI13" s="1">
        <f>IFERROR(VLOOKUP($AO13,resource!$CK$3:$DH$398,18,0),0)</f>
        <v>28</v>
      </c>
      <c r="BJ13" s="1">
        <f>IFERROR(VLOOKUP($AO13,resource!$CK$3:$ES$400,55,0),0)</f>
        <v>240</v>
      </c>
      <c r="BK13" s="1">
        <f>IFERROR(VLOOKUP($AO13,resource!$CK$3:$DH$398,19,0),0)</f>
        <v>355</v>
      </c>
      <c r="BL13" s="1">
        <f>IFERROR(VLOOKUP($AO13,resource!$CK$3:$ES$400,56,0),0)</f>
        <v>222</v>
      </c>
      <c r="BM13" s="1">
        <f>IFERROR(VLOOKUP($AO13,resource!$CK$3:$DH$398,20,0),0)</f>
        <v>346</v>
      </c>
      <c r="BN13" s="1">
        <f>IFERROR(VLOOKUP($AO13,resource!$CK$3:$ES$400,57,0),0)</f>
        <v>172</v>
      </c>
      <c r="BO13" s="1">
        <f>IFERROR(VLOOKUP($AO13,resource!$CK$3:$DH$398,21,0),0)</f>
        <v>191</v>
      </c>
      <c r="BP13" s="1">
        <f>IFERROR(VLOOKUP($AO13,resource!$CK$3:$ES$400,58,0),0)</f>
        <v>43</v>
      </c>
      <c r="BQ13" s="1">
        <f>IFERROR(VLOOKUP($AO13,resource!$CK$3:$DH$398,22,0),0)</f>
        <v>141</v>
      </c>
      <c r="BR13" s="1">
        <f>IFERROR(VLOOKUP($AO13,resource!$CK$3:$ES$400,59,0),0)</f>
        <v>102</v>
      </c>
      <c r="BS13" s="1">
        <f>IFERROR(VLOOKUP($AO13,resource!$CK$3:$DH$398,23,0),0)</f>
        <v>270</v>
      </c>
      <c r="BT13" s="1">
        <f>IFERROR(VLOOKUP($AO13,resource!$CK$3:$ES$400,60,0),0)</f>
        <v>120</v>
      </c>
      <c r="BU13" s="1">
        <f>IFERROR(VLOOKUP($AO13,resource!$CK$3:$DH$398,24,0),0)</f>
        <v>434</v>
      </c>
      <c r="BV13" s="1">
        <f>IFERROR(VLOOKUP($AO13,resource!$CK$3:$ES$400,61,0),0)</f>
        <v>118</v>
      </c>
      <c r="BW13" s="1">
        <f t="shared" si="3"/>
        <v>8917</v>
      </c>
      <c r="BX13" s="1">
        <f t="shared" si="0"/>
        <v>2783</v>
      </c>
      <c r="BY13" s="1">
        <f t="shared" si="1"/>
        <v>2362113.2999999998</v>
      </c>
      <c r="BZ13" s="1">
        <f t="shared" si="2"/>
        <v>737216.7</v>
      </c>
    </row>
    <row r="14" spans="1:79" x14ac:dyDescent="0.2">
      <c r="E14" s="64" t="s">
        <v>1616</v>
      </c>
      <c r="F14" s="1" t="s">
        <v>1617</v>
      </c>
      <c r="G14" s="1">
        <v>530.14</v>
      </c>
      <c r="J14" s="83" t="str">
        <f>IFERROR(INDEX(resource!$AS$3:$BA$1001,resource!$CF15,COLUMNS($A$34:B46)),"")</f>
        <v>Dulon Kumar Das</v>
      </c>
      <c r="K14" s="166">
        <f ca="1">IFERROR(INDEX(resource!$AS$3:$CA$1001,resource!$CF15,COLUMNS(resource!$A$34:F46)),"")</f>
        <v>0</v>
      </c>
      <c r="L14" s="166">
        <f ca="1">IFERROR(INDEX(resource!$AS$3:$CA$1001,resource!$CF15,COLUMNS(resource!$A$34:G46)),"")</f>
        <v>8432.5</v>
      </c>
      <c r="M14" s="166">
        <f ca="1">IFERROR(INDEX(resource!$AS$3:$CA$1001,resource!$CF15,COLUMNS(resource!$A$34:H46)),"")</f>
        <v>0</v>
      </c>
      <c r="N14" s="166">
        <f ca="1">IFERROR(INDEX(resource!$AS$3:$CA$1001,resource!$CF15,COLUMNS(resource!$A$34:I46)),"")</f>
        <v>61688.75</v>
      </c>
      <c r="O14" s="166">
        <f ca="1">IFERROR(INDEX(resource!$AS$3:$CA$1001,resource!$CF15,COLUMNS(resource!$A$34:J46)),"")</f>
        <v>2112.14</v>
      </c>
      <c r="P14" s="166">
        <f ca="1">IFERROR(INDEX(resource!$AS$3:$CA$1001,resource!$CF15,COLUMNS(resource!$A$34:K46)),"")</f>
        <v>0</v>
      </c>
      <c r="Q14" s="166">
        <f ca="1">IFERROR(INDEX(resource!$AS$3:$CA$1001,resource!$CF15,COLUMNS(resource!$A$34:L46)),"")</f>
        <v>0</v>
      </c>
      <c r="R14" s="166">
        <f ca="1">IFERROR(INDEX(resource!$AS$3:$CA$1001,resource!$CF15,COLUMNS(resource!$A$34:M46)),"")</f>
        <v>0</v>
      </c>
      <c r="S14" s="166">
        <f ca="1">IFERROR(INDEX(resource!$AS$3:$CA$1001,resource!$CF15,COLUMNS(resource!$A$34:N46)),"")</f>
        <v>0</v>
      </c>
      <c r="T14" s="166">
        <f ca="1">IFERROR(INDEX(resource!$AS$3:$CA$1001,resource!$CF15,COLUMNS(resource!$A$34:O46)),"")</f>
        <v>31964.18</v>
      </c>
      <c r="U14" s="166">
        <f ca="1">IFERROR(INDEX(resource!$AS$3:$CA$1001,resource!$CF15,COLUMNS(resource!$A$34:P46)),"")</f>
        <v>10043.4</v>
      </c>
      <c r="V14" s="166">
        <f ca="1">IFERROR(INDEX(resource!$AS$3:$CA$1001,resource!$CF15,COLUMNS(resource!$A$34:Q46)),"")</f>
        <v>2829.23</v>
      </c>
      <c r="W14" s="166">
        <f ca="1">IFERROR(INDEX(resource!$AS$3:$CA$1001,resource!$CF15,COLUMNS(resource!$A$34:R46)),"")</f>
        <v>0</v>
      </c>
      <c r="X14" s="166">
        <f ca="1">IFERROR(INDEX(resource!$AS$3:$CA$1001,resource!$CF15,COLUMNS(resource!$A$34:S46)),"")</f>
        <v>6679.68</v>
      </c>
      <c r="Y14" s="166">
        <f ca="1">IFERROR(INDEX(resource!$AS$3:$CA$1001,resource!$CF15,COLUMNS(resource!$A$34:T46)),"")</f>
        <v>10662.27</v>
      </c>
      <c r="Z14" s="166">
        <f ca="1">IFERROR(INDEX(resource!$AS$3:$CA$1001,resource!$CF15,COLUMNS(resource!$A$34:U46)),"")</f>
        <v>6737.84</v>
      </c>
      <c r="AA14" s="166">
        <f ca="1">IFERROR(INDEX(resource!$AS$3:$CA$1001,resource!$CF15,COLUMNS(resource!$A$34:V46)),"")</f>
        <v>11537.91</v>
      </c>
      <c r="AB14" s="166">
        <f ca="1">IFERROR(INDEX(resource!$AS$3:$CA$1001,resource!$CF15,COLUMNS(resource!$A$34:W46)),"")</f>
        <v>0</v>
      </c>
      <c r="AC14" s="166">
        <f ca="1">IFERROR(INDEX(resource!$AS$3:$CA$1001,resource!$CF15,COLUMNS(resource!$A$34:X46)),"")</f>
        <v>0</v>
      </c>
      <c r="AD14" s="166">
        <f ca="1">IFERROR(INDEX(resource!$AS$3:$CA$1001,resource!$CF15,COLUMNS(resource!$A$34:Y46)),"")</f>
        <v>0</v>
      </c>
      <c r="AE14" s="166">
        <f ca="1">IFERROR(INDEX(resource!$AS$3:$CA$1001,resource!$CF15,COLUMNS(resource!$A$34:Z46)),"")</f>
        <v>18379.18</v>
      </c>
      <c r="AF14" s="166">
        <f ca="1">IFERROR(INDEX(resource!$AS$3:$CA$1001,resource!$CF15,COLUMNS(resource!$A$34:AA46)),"")</f>
        <v>0</v>
      </c>
      <c r="AG14" s="166">
        <f ca="1">IFERROR(INDEX(resource!$AS$3:$CA$1001,resource!$CF15,COLUMNS(resource!$A$34:AB46)),"")</f>
        <v>20582.509999999998</v>
      </c>
      <c r="AH14" s="166">
        <f ca="1">IFERROR(INDEX(resource!$AS$3:$CA$1001,resource!$CF15,COLUMNS(resource!$A$34:AC46)),"")</f>
        <v>30956.55</v>
      </c>
      <c r="AI14" s="166">
        <f ca="1">IFERROR(INDEX(resource!$AS$3:$CA$1001,resource!$CF15,COLUMNS(resource!$A$34:AD46)),"")</f>
        <v>0</v>
      </c>
      <c r="AJ14" s="166">
        <f ca="1">IFERROR(INDEX(resource!$AS$3:$CA$1001,resource!$CF15,COLUMNS(resource!$A$34:AE46)),"")</f>
        <v>0</v>
      </c>
      <c r="AK14" s="131"/>
      <c r="AL14" s="131"/>
      <c r="AM14" s="131"/>
      <c r="AN14" s="83" t="str">
        <f>IFERROR(INDEX(resource!$AS$3:$BA$1001,resource!$CF15,COLUMNS($A$34:AI46)),"")</f>
        <v/>
      </c>
      <c r="AO14" s="1" t="s">
        <v>1595</v>
      </c>
      <c r="AP14" s="1">
        <v>176.53</v>
      </c>
      <c r="AQ14" s="1">
        <f>IFERROR(VLOOKUP($AO14,resource!$CK$3:$DH$398,8,0),0)</f>
        <v>36</v>
      </c>
      <c r="AR14" s="1">
        <f>IFERROR(VLOOKUP($AO14,resource!$CK$3:$ES$400,46,0),0)</f>
        <v>147</v>
      </c>
      <c r="AS14" s="1">
        <f>IFERROR(VLOOKUP($AO14,resource!$CK$3:$DH$398,9,0),0)</f>
        <v>123</v>
      </c>
      <c r="AT14" s="1">
        <f>IFERROR(VLOOKUP($AO14,resource!$CK$3:$ES$400,47,0),0)</f>
        <v>323</v>
      </c>
      <c r="AU14" s="1">
        <f>IFERROR(VLOOKUP($AO14,resource!$CK$3:$DH$398,10,0),0)</f>
        <v>105</v>
      </c>
      <c r="AV14" s="1">
        <f>IFERROR(VLOOKUP($AO14,resource!$CK$3:$ES$400,48,0),0)</f>
        <v>353</v>
      </c>
      <c r="AW14" s="1">
        <f>IFERROR(VLOOKUP($AO14,resource!$CK$3:$DH$398,12,0),0)</f>
        <v>333</v>
      </c>
      <c r="AX14" s="1">
        <f>IFERROR(VLOOKUP($AO14,resource!$CK$3:$ES$400,49,0),0)</f>
        <v>104</v>
      </c>
      <c r="AY14" s="1">
        <f>IFERROR(VLOOKUP($AO14,resource!$CK$3:$DH$398,13,0),0)</f>
        <v>197</v>
      </c>
      <c r="AZ14" s="1">
        <f>IFERROR(VLOOKUP($AO14,resource!$CK$3:$ES$400,50,0),0)</f>
        <v>148</v>
      </c>
      <c r="BA14" s="1">
        <f>IFERROR(VLOOKUP($AO14,resource!$CK$3:$DH$398,14,0),0)</f>
        <v>181</v>
      </c>
      <c r="BB14" s="1">
        <f>IFERROR(VLOOKUP($AO14,resource!$CK$3:$ES$400,51,0),0)</f>
        <v>661</v>
      </c>
      <c r="BC14" s="1">
        <f>IFERROR(VLOOKUP($AO14,resource!$CK$3:$DH$398,15,0),0)</f>
        <v>0</v>
      </c>
      <c r="BD14" s="1">
        <f>IFERROR(VLOOKUP($AO14,resource!$CK$3:$ES$400,52,0),0)</f>
        <v>701</v>
      </c>
      <c r="BE14" s="1">
        <f>IFERROR(VLOOKUP($AO14,resource!$CK$3:$DH$398,16,0),0)</f>
        <v>243</v>
      </c>
      <c r="BF14" s="1">
        <f>IFERROR(VLOOKUP($AO14,resource!$CK$3:$ES$400,53,0),0)</f>
        <v>29</v>
      </c>
      <c r="BG14" s="1">
        <f>IFERROR(VLOOKUP($AO14,resource!$CK$3:$DH$398,17,0),0)</f>
        <v>162</v>
      </c>
      <c r="BH14" s="1">
        <f>IFERROR(VLOOKUP($AO14,resource!$CK$3:$ES$400,54,0),0)</f>
        <v>16</v>
      </c>
      <c r="BI14" s="1">
        <f>IFERROR(VLOOKUP($AO14,resource!$CK$3:$DH$398,18,0),0)</f>
        <v>110</v>
      </c>
      <c r="BJ14" s="1">
        <f>IFERROR(VLOOKUP($AO14,resource!$CK$3:$ES$400,55,0),0)</f>
        <v>191</v>
      </c>
      <c r="BK14" s="1">
        <f>IFERROR(VLOOKUP($AO14,resource!$CK$3:$DH$398,19,0),0)</f>
        <v>33</v>
      </c>
      <c r="BL14" s="1">
        <f>IFERROR(VLOOKUP($AO14,resource!$CK$3:$ES$400,56,0),0)</f>
        <v>278</v>
      </c>
      <c r="BM14" s="1">
        <f>IFERROR(VLOOKUP($AO14,resource!$CK$3:$DH$398,20,0),0)</f>
        <v>100</v>
      </c>
      <c r="BN14" s="1">
        <f>IFERROR(VLOOKUP($AO14,resource!$CK$3:$ES$400,57,0),0)</f>
        <v>309</v>
      </c>
      <c r="BO14" s="1">
        <f>IFERROR(VLOOKUP($AO14,resource!$CK$3:$DH$398,21,0),0)</f>
        <v>163</v>
      </c>
      <c r="BP14" s="1">
        <f>IFERROR(VLOOKUP($AO14,resource!$CK$3:$ES$400,58,0),0)</f>
        <v>84</v>
      </c>
      <c r="BQ14" s="1">
        <f>IFERROR(VLOOKUP($AO14,resource!$CK$3:$DH$398,22,0),0)</f>
        <v>212</v>
      </c>
      <c r="BR14" s="1">
        <f>IFERROR(VLOOKUP($AO14,resource!$CK$3:$ES$400,59,0),0)</f>
        <v>381</v>
      </c>
      <c r="BS14" s="1">
        <f>IFERROR(VLOOKUP($AO14,resource!$CK$3:$DH$398,23,0),0)</f>
        <v>74</v>
      </c>
      <c r="BT14" s="1">
        <f>IFERROR(VLOOKUP($AO14,resource!$CK$3:$ES$400,60,0),0)</f>
        <v>98</v>
      </c>
      <c r="BU14" s="1">
        <f>IFERROR(VLOOKUP($AO14,resource!$CK$3:$DH$398,24,0),0)</f>
        <v>247</v>
      </c>
      <c r="BV14" s="1">
        <f>IFERROR(VLOOKUP($AO14,resource!$CK$3:$ES$400,61,0),0)</f>
        <v>42</v>
      </c>
      <c r="BW14" s="1">
        <f t="shared" si="3"/>
        <v>2319</v>
      </c>
      <c r="BX14" s="1">
        <f t="shared" si="0"/>
        <v>3865</v>
      </c>
      <c r="BY14" s="1">
        <f t="shared" si="1"/>
        <v>409373.07</v>
      </c>
      <c r="BZ14" s="1">
        <f t="shared" si="2"/>
        <v>682288.45</v>
      </c>
    </row>
    <row r="15" spans="1:79" x14ac:dyDescent="0.2">
      <c r="E15" s="64" t="s">
        <v>1630</v>
      </c>
      <c r="F15" s="1" t="s">
        <v>1631</v>
      </c>
      <c r="G15" s="1">
        <v>123.56</v>
      </c>
      <c r="J15" s="83" t="str">
        <f>IFERROR(INDEX(resource!$AS$3:$BA$1001,resource!$CF16,COLUMNS($A$34:B47)),"")</f>
        <v>Iqbal Hossain</v>
      </c>
      <c r="K15" s="166">
        <f ca="1">IFERROR(INDEX(resource!$AS$3:$CA$1001,resource!$CF16,COLUMNS(resource!$A$34:F47)),"")</f>
        <v>0</v>
      </c>
      <c r="L15" s="166">
        <f ca="1">IFERROR(INDEX(resource!$AS$3:$CA$1001,resource!$CF16,COLUMNS(resource!$A$34:G47)),"")</f>
        <v>4800.3100000000004</v>
      </c>
      <c r="M15" s="166">
        <f ca="1">IFERROR(INDEX(resource!$AS$3:$CA$1001,resource!$CF16,COLUMNS(resource!$A$34:H47)),"")</f>
        <v>0</v>
      </c>
      <c r="N15" s="166">
        <f ca="1">IFERROR(INDEX(resource!$AS$3:$CA$1001,resource!$CF16,COLUMNS(resource!$A$34:I47)),"")</f>
        <v>0</v>
      </c>
      <c r="O15" s="166">
        <f ca="1">IFERROR(INDEX(resource!$AS$3:$CA$1001,resource!$CF16,COLUMNS(resource!$A$34:J47)),"")</f>
        <v>3784.23</v>
      </c>
      <c r="P15" s="166">
        <f ca="1">IFERROR(INDEX(resource!$AS$3:$CA$1001,resource!$CF16,COLUMNS(resource!$A$34:K47)),"")</f>
        <v>113372.81</v>
      </c>
      <c r="Q15" s="166">
        <f ca="1">IFERROR(INDEX(resource!$AS$3:$CA$1001,resource!$CF16,COLUMNS(resource!$A$34:L47)),"")</f>
        <v>0</v>
      </c>
      <c r="R15" s="166">
        <f ca="1">IFERROR(INDEX(resource!$AS$3:$CA$1001,resource!$CF16,COLUMNS(resource!$A$34:M47)),"")</f>
        <v>22451.87</v>
      </c>
      <c r="S15" s="166">
        <f ca="1">IFERROR(INDEX(resource!$AS$3:$CA$1001,resource!$CF16,COLUMNS(resource!$A$34:N47)),"")</f>
        <v>0</v>
      </c>
      <c r="T15" s="166">
        <f ca="1">IFERROR(INDEX(resource!$AS$3:$CA$1001,resource!$CF16,COLUMNS(resource!$A$34:O47)),"")</f>
        <v>18921.18</v>
      </c>
      <c r="U15" s="166">
        <f ca="1">IFERROR(INDEX(resource!$AS$3:$CA$1001,resource!$CF16,COLUMNS(resource!$A$34:P47)),"")</f>
        <v>16550.25</v>
      </c>
      <c r="V15" s="166">
        <f ca="1">IFERROR(INDEX(resource!$AS$3:$CA$1001,resource!$CF16,COLUMNS(resource!$A$34:Q47)),"")</f>
        <v>0</v>
      </c>
      <c r="W15" s="166">
        <f ca="1">IFERROR(INDEX(resource!$AS$3:$CA$1001,resource!$CF16,COLUMNS(resource!$A$34:R47)),"")</f>
        <v>0</v>
      </c>
      <c r="X15" s="166">
        <f ca="1">IFERROR(INDEX(resource!$AS$3:$CA$1001,resource!$CF16,COLUMNS(resource!$A$34:S47)),"")</f>
        <v>55738.18</v>
      </c>
      <c r="Y15" s="166">
        <f ca="1">IFERROR(INDEX(resource!$AS$3:$CA$1001,resource!$CF16,COLUMNS(resource!$A$34:T47)),"")</f>
        <v>0</v>
      </c>
      <c r="Z15" s="166">
        <f ca="1">IFERROR(INDEX(resource!$AS$3:$CA$1001,resource!$CF16,COLUMNS(resource!$A$34:U47)),"")</f>
        <v>16637.88</v>
      </c>
      <c r="AA15" s="166">
        <f ca="1">IFERROR(INDEX(resource!$AS$3:$CA$1001,resource!$CF16,COLUMNS(resource!$A$34:V47)),"")</f>
        <v>0</v>
      </c>
      <c r="AB15" s="166">
        <f ca="1">IFERROR(INDEX(resource!$AS$3:$CA$1001,resource!$CF16,COLUMNS(resource!$A$34:W47)),"")</f>
        <v>0</v>
      </c>
      <c r="AC15" s="166">
        <f ca="1">IFERROR(INDEX(resource!$AS$3:$CA$1001,resource!$CF16,COLUMNS(resource!$A$34:X47)),"")</f>
        <v>20581.7</v>
      </c>
      <c r="AD15" s="166">
        <f ca="1">IFERROR(INDEX(resource!$AS$3:$CA$1001,resource!$CF16,COLUMNS(resource!$A$34:Y47)),"")</f>
        <v>13798.24</v>
      </c>
      <c r="AE15" s="166">
        <f ca="1">IFERROR(INDEX(resource!$AS$3:$CA$1001,resource!$CF16,COLUMNS(resource!$A$34:Z47)),"")</f>
        <v>0</v>
      </c>
      <c r="AF15" s="166">
        <f ca="1">IFERROR(INDEX(resource!$AS$3:$CA$1001,resource!$CF16,COLUMNS(resource!$A$34:AA47)),"")</f>
        <v>47694.99</v>
      </c>
      <c r="AG15" s="166">
        <f ca="1">IFERROR(INDEX(resource!$AS$3:$CA$1001,resource!$CF16,COLUMNS(resource!$A$34:AB47)),"")</f>
        <v>25129.18</v>
      </c>
      <c r="AH15" s="166">
        <f ca="1">IFERROR(INDEX(resource!$AS$3:$CA$1001,resource!$CF16,COLUMNS(resource!$A$34:AC47)),"")</f>
        <v>53658.11</v>
      </c>
      <c r="AI15" s="166">
        <f ca="1">IFERROR(INDEX(resource!$AS$3:$CA$1001,resource!$CF16,COLUMNS(resource!$A$34:AD47)),"")</f>
        <v>7738.58</v>
      </c>
      <c r="AJ15" s="166">
        <f ca="1">IFERROR(INDEX(resource!$AS$3:$CA$1001,resource!$CF16,COLUMNS(resource!$A$34:AE47)),"")</f>
        <v>19219.12</v>
      </c>
      <c r="AK15" s="131"/>
      <c r="AL15" s="131"/>
      <c r="AM15" s="131"/>
      <c r="AN15" s="83" t="str">
        <f>IFERROR(INDEX(resource!$AS$3:$BA$1001,resource!$CF16,COLUMNS($A$34:AI47)),"")</f>
        <v/>
      </c>
      <c r="AO15" s="1" t="s">
        <v>1599</v>
      </c>
      <c r="AP15" s="1">
        <v>48.54</v>
      </c>
      <c r="AQ15" s="1">
        <f>IFERROR(VLOOKUP($AO15,resource!$CK$3:$DH$398,8,0),0)</f>
        <v>1</v>
      </c>
      <c r="AR15" s="1">
        <f>IFERROR(VLOOKUP($AO15,resource!$CK$3:$ES$400,46,0),0)</f>
        <v>0</v>
      </c>
      <c r="AS15" s="1">
        <f>IFERROR(VLOOKUP($AO15,resource!$CK$3:$DH$398,9,0),0)</f>
        <v>0</v>
      </c>
      <c r="AT15" s="1">
        <f>IFERROR(VLOOKUP($AO15,resource!$CK$3:$ES$400,47,0),0)</f>
        <v>0</v>
      </c>
      <c r="AU15" s="1">
        <f>IFERROR(VLOOKUP($AO15,resource!$CK$3:$DH$398,10,0),0)</f>
        <v>0</v>
      </c>
      <c r="AV15" s="1">
        <f>IFERROR(VLOOKUP($AO15,resource!$CK$3:$ES$400,48,0),0)</f>
        <v>0</v>
      </c>
      <c r="AW15" s="1">
        <f>IFERROR(VLOOKUP($AO15,resource!$CK$3:$DH$398,12,0),0)</f>
        <v>1</v>
      </c>
      <c r="AX15" s="1">
        <f>IFERROR(VLOOKUP($AO15,resource!$CK$3:$ES$400,49,0),0)</f>
        <v>0</v>
      </c>
      <c r="AY15" s="1">
        <f>IFERROR(VLOOKUP($AO15,resource!$CK$3:$DH$398,13,0),0)</f>
        <v>0</v>
      </c>
      <c r="AZ15" s="1">
        <f>IFERROR(VLOOKUP($AO15,resource!$CK$3:$ES$400,50,0),0)</f>
        <v>0</v>
      </c>
      <c r="BA15" s="1">
        <f>IFERROR(VLOOKUP($AO15,resource!$CK$3:$DH$398,14,0),0)</f>
        <v>2</v>
      </c>
      <c r="BB15" s="1">
        <f>IFERROR(VLOOKUP($AO15,resource!$CK$3:$ES$400,51,0),0)</f>
        <v>0</v>
      </c>
      <c r="BC15" s="1">
        <f>IFERROR(VLOOKUP($AO15,resource!$CK$3:$DH$398,15,0),0)</f>
        <v>0</v>
      </c>
      <c r="BD15" s="1">
        <f>IFERROR(VLOOKUP($AO15,resource!$CK$3:$ES$400,52,0),0)</f>
        <v>0</v>
      </c>
      <c r="BE15" s="1">
        <f>IFERROR(VLOOKUP($AO15,resource!$CK$3:$DH$398,16,0),0)</f>
        <v>1</v>
      </c>
      <c r="BF15" s="1">
        <f>IFERROR(VLOOKUP($AO15,resource!$CK$3:$ES$400,53,0),0)</f>
        <v>0</v>
      </c>
      <c r="BG15" s="1">
        <f>IFERROR(VLOOKUP($AO15,resource!$CK$3:$DH$398,17,0),0)</f>
        <v>0</v>
      </c>
      <c r="BH15" s="1">
        <f>IFERROR(VLOOKUP($AO15,resource!$CK$3:$ES$400,54,0),0)</f>
        <v>0</v>
      </c>
      <c r="BI15" s="1">
        <f>IFERROR(VLOOKUP($AO15,resource!$CK$3:$DH$398,18,0),0)</f>
        <v>0</v>
      </c>
      <c r="BJ15" s="1">
        <f>IFERROR(VLOOKUP($AO15,resource!$CK$3:$ES$400,55,0),0)</f>
        <v>0</v>
      </c>
      <c r="BK15" s="1">
        <f>IFERROR(VLOOKUP($AO15,resource!$CK$3:$DH$398,19,0),0)</f>
        <v>1</v>
      </c>
      <c r="BL15" s="1">
        <f>IFERROR(VLOOKUP($AO15,resource!$CK$3:$ES$400,56,0),0)</f>
        <v>0</v>
      </c>
      <c r="BM15" s="1">
        <f>IFERROR(VLOOKUP($AO15,resource!$CK$3:$DH$398,20,0),0)</f>
        <v>0</v>
      </c>
      <c r="BN15" s="1">
        <f>IFERROR(VLOOKUP($AO15,resource!$CK$3:$ES$400,57,0),0)</f>
        <v>0</v>
      </c>
      <c r="BO15" s="1">
        <f>IFERROR(VLOOKUP($AO15,resource!$CK$3:$DH$398,21,0),0)</f>
        <v>1</v>
      </c>
      <c r="BP15" s="1">
        <f>IFERROR(VLOOKUP($AO15,resource!$CK$3:$ES$400,58,0),0)</f>
        <v>0</v>
      </c>
      <c r="BQ15" s="1">
        <f>IFERROR(VLOOKUP($AO15,resource!$CK$3:$DH$398,22,0),0)</f>
        <v>0</v>
      </c>
      <c r="BR15" s="1">
        <f>IFERROR(VLOOKUP($AO15,resource!$CK$3:$ES$400,59,0),0)</f>
        <v>0</v>
      </c>
      <c r="BS15" s="1">
        <f>IFERROR(VLOOKUP($AO15,resource!$CK$3:$DH$398,23,0),0)</f>
        <v>0</v>
      </c>
      <c r="BT15" s="1">
        <f>IFERROR(VLOOKUP($AO15,resource!$CK$3:$ES$400,60,0),0)</f>
        <v>0</v>
      </c>
      <c r="BU15" s="1">
        <f>IFERROR(VLOOKUP($AO15,resource!$CK$3:$DH$398,24,0),0)</f>
        <v>0</v>
      </c>
      <c r="BV15" s="1">
        <f>IFERROR(VLOOKUP($AO15,resource!$CK$3:$ES$400,61,0),0)</f>
        <v>0</v>
      </c>
      <c r="BW15" s="1">
        <f t="shared" si="3"/>
        <v>7</v>
      </c>
      <c r="BX15" s="1">
        <f t="shared" si="0"/>
        <v>0</v>
      </c>
      <c r="BY15" s="1">
        <f t="shared" si="1"/>
        <v>339.78</v>
      </c>
      <c r="BZ15" s="1">
        <f t="shared" si="2"/>
        <v>0</v>
      </c>
    </row>
    <row r="16" spans="1:79" x14ac:dyDescent="0.2">
      <c r="E16" s="64" t="s">
        <v>1689</v>
      </c>
      <c r="F16" s="1" t="s">
        <v>1690</v>
      </c>
      <c r="G16" s="1">
        <v>370.95</v>
      </c>
      <c r="J16" s="83" t="str">
        <f>IFERROR(INDEX(resource!$AS$3:$BA$1001,resource!$CF17,COLUMNS($A$34:B48)),"")</f>
        <v>Murshadul Islam</v>
      </c>
      <c r="K16" s="166">
        <f ca="1">IFERROR(INDEX(resource!$AS$3:$CA$1001,resource!$CF17,COLUMNS(resource!$A$34:F48)),"")</f>
        <v>0</v>
      </c>
      <c r="L16" s="166">
        <f ca="1">IFERROR(INDEX(resource!$AS$3:$CA$1001,resource!$CF17,COLUMNS(resource!$A$34:G48)),"")</f>
        <v>0</v>
      </c>
      <c r="M16" s="166">
        <f ca="1">IFERROR(INDEX(resource!$AS$3:$CA$1001,resource!$CF17,COLUMNS(resource!$A$34:H48)),"")</f>
        <v>0</v>
      </c>
      <c r="N16" s="166">
        <f ca="1">IFERROR(INDEX(resource!$AS$3:$CA$1001,resource!$CF17,COLUMNS(resource!$A$34:I48)),"")</f>
        <v>18481.099999999999</v>
      </c>
      <c r="O16" s="166">
        <f ca="1">IFERROR(INDEX(resource!$AS$3:$CA$1001,resource!$CF17,COLUMNS(resource!$A$34:J48)),"")</f>
        <v>3696.22</v>
      </c>
      <c r="P16" s="166">
        <f ca="1">IFERROR(INDEX(resource!$AS$3:$CA$1001,resource!$CF17,COLUMNS(resource!$A$34:K48)),"")</f>
        <v>4280.17</v>
      </c>
      <c r="Q16" s="166">
        <f ca="1">IFERROR(INDEX(resource!$AS$3:$CA$1001,resource!$CF17,COLUMNS(resource!$A$34:L48)),"")</f>
        <v>0</v>
      </c>
      <c r="R16" s="166">
        <f ca="1">IFERROR(INDEX(resource!$AS$3:$CA$1001,resource!$CF17,COLUMNS(resource!$A$34:M48)),"")</f>
        <v>11007.74</v>
      </c>
      <c r="S16" s="166">
        <f ca="1">IFERROR(INDEX(resource!$AS$3:$CA$1001,resource!$CF17,COLUMNS(resource!$A$34:N48)),"")</f>
        <v>0</v>
      </c>
      <c r="T16" s="166">
        <f ca="1">IFERROR(INDEX(resource!$AS$3:$CA$1001,resource!$CF17,COLUMNS(resource!$A$34:O48)),"")</f>
        <v>0</v>
      </c>
      <c r="U16" s="166">
        <f ca="1">IFERROR(INDEX(resource!$AS$3:$CA$1001,resource!$CF17,COLUMNS(resource!$A$34:P48)),"")</f>
        <v>2206.3000000000002</v>
      </c>
      <c r="V16" s="166">
        <f ca="1">IFERROR(INDEX(resource!$AS$3:$CA$1001,resource!$CF17,COLUMNS(resource!$A$34:Q48)),"")</f>
        <v>2368.75</v>
      </c>
      <c r="W16" s="166">
        <f ca="1">IFERROR(INDEX(resource!$AS$3:$CA$1001,resource!$CF17,COLUMNS(resource!$A$34:R48)),"")</f>
        <v>0</v>
      </c>
      <c r="X16" s="166">
        <f ca="1">IFERROR(INDEX(resource!$AS$3:$CA$1001,resource!$CF17,COLUMNS(resource!$A$34:S48)),"")</f>
        <v>15784.93</v>
      </c>
      <c r="Y16" s="166">
        <f ca="1">IFERROR(INDEX(resource!$AS$3:$CA$1001,resource!$CF17,COLUMNS(resource!$A$34:T48)),"")</f>
        <v>0</v>
      </c>
      <c r="Z16" s="166">
        <f ca="1">IFERROR(INDEX(resource!$AS$3:$CA$1001,resource!$CF17,COLUMNS(resource!$A$34:U48)),"")</f>
        <v>6085.8</v>
      </c>
      <c r="AA16" s="166">
        <f ca="1">IFERROR(INDEX(resource!$AS$3:$CA$1001,resource!$CF17,COLUMNS(resource!$A$34:V48)),"")</f>
        <v>2721.03</v>
      </c>
      <c r="AB16" s="166">
        <f ca="1">IFERROR(INDEX(resource!$AS$3:$CA$1001,resource!$CF17,COLUMNS(resource!$A$34:W48)),"")</f>
        <v>0</v>
      </c>
      <c r="AC16" s="166">
        <f ca="1">IFERROR(INDEX(resource!$AS$3:$CA$1001,resource!$CF17,COLUMNS(resource!$A$34:X48)),"")</f>
        <v>0</v>
      </c>
      <c r="AD16" s="166">
        <f ca="1">IFERROR(INDEX(resource!$AS$3:$CA$1001,resource!$CF17,COLUMNS(resource!$A$34:Y48)),"")</f>
        <v>3739.49</v>
      </c>
      <c r="AE16" s="166">
        <f ca="1">IFERROR(INDEX(resource!$AS$3:$CA$1001,resource!$CF17,COLUMNS(resource!$A$34:Z48)),"")</f>
        <v>0</v>
      </c>
      <c r="AF16" s="166">
        <f ca="1">IFERROR(INDEX(resource!$AS$3:$CA$1001,resource!$CF17,COLUMNS(resource!$A$34:AA48)),"")</f>
        <v>23522.1</v>
      </c>
      <c r="AG16" s="166">
        <f ca="1">IFERROR(INDEX(resource!$AS$3:$CA$1001,resource!$CF17,COLUMNS(resource!$A$34:AB48)),"")</f>
        <v>0</v>
      </c>
      <c r="AH16" s="166">
        <f ca="1">IFERROR(INDEX(resource!$AS$3:$CA$1001,resource!$CF17,COLUMNS(resource!$A$34:AC48)),"")</f>
        <v>10602.86</v>
      </c>
      <c r="AI16" s="166">
        <f ca="1">IFERROR(INDEX(resource!$AS$3:$CA$1001,resource!$CF17,COLUMNS(resource!$A$34:AD48)),"")</f>
        <v>0</v>
      </c>
      <c r="AJ16" s="166">
        <f ca="1">IFERROR(INDEX(resource!$AS$3:$CA$1001,resource!$CF17,COLUMNS(resource!$A$34:AE48)),"")</f>
        <v>0</v>
      </c>
      <c r="AK16" s="131"/>
      <c r="AL16" s="131"/>
      <c r="AM16" s="131"/>
      <c r="AN16" s="83" t="str">
        <f>IFERROR(INDEX(resource!$AS$3:$BA$1001,resource!$CF17,COLUMNS($A$34:AI48)),"")</f>
        <v/>
      </c>
      <c r="AO16" s="1" t="s">
        <v>1616</v>
      </c>
      <c r="AP16" s="1">
        <v>530.14</v>
      </c>
      <c r="AQ16" s="1">
        <f>IFERROR(VLOOKUP($AO16,resource!$CK$3:$DH$398,8,0),0)</f>
        <v>131</v>
      </c>
      <c r="AR16" s="1">
        <f>IFERROR(VLOOKUP($AO16,resource!$CK$3:$ES$400,46,0),0)</f>
        <v>403</v>
      </c>
      <c r="AS16" s="1">
        <f>IFERROR(VLOOKUP($AO16,resource!$CK$3:$DH$398,9,0),0)</f>
        <v>141</v>
      </c>
      <c r="AT16" s="1">
        <f>IFERROR(VLOOKUP($AO16,resource!$CK$3:$ES$400,47,0),0)</f>
        <v>1548</v>
      </c>
      <c r="AU16" s="1">
        <f>IFERROR(VLOOKUP($AO16,resource!$CK$3:$DH$398,10,0),0)</f>
        <v>65</v>
      </c>
      <c r="AV16" s="1">
        <f>IFERROR(VLOOKUP($AO16,resource!$CK$3:$ES$400,48,0),0)</f>
        <v>1158</v>
      </c>
      <c r="AW16" s="1">
        <f>IFERROR(VLOOKUP($AO16,resource!$CK$3:$DH$398,12,0),0)</f>
        <v>68</v>
      </c>
      <c r="AX16" s="1">
        <f>IFERROR(VLOOKUP($AO16,resource!$CK$3:$ES$400,49,0),0)</f>
        <v>653</v>
      </c>
      <c r="AY16" s="1">
        <f>IFERROR(VLOOKUP($AO16,resource!$CK$3:$DH$398,13,0),0)</f>
        <v>298</v>
      </c>
      <c r="AZ16" s="1">
        <f>IFERROR(VLOOKUP($AO16,resource!$CK$3:$ES$400,50,0),0)</f>
        <v>361</v>
      </c>
      <c r="BA16" s="1">
        <f>IFERROR(VLOOKUP($AO16,resource!$CK$3:$DH$398,14,0),0)</f>
        <v>11</v>
      </c>
      <c r="BB16" s="1">
        <f>IFERROR(VLOOKUP($AO16,resource!$CK$3:$ES$400,51,0),0)</f>
        <v>2624</v>
      </c>
      <c r="BC16" s="1">
        <f>IFERROR(VLOOKUP($AO16,resource!$CK$3:$DH$398,15,0),0)</f>
        <v>83</v>
      </c>
      <c r="BD16" s="1">
        <f>IFERROR(VLOOKUP($AO16,resource!$CK$3:$ES$400,52,0),0)</f>
        <v>1543</v>
      </c>
      <c r="BE16" s="1">
        <f>IFERROR(VLOOKUP($AO16,resource!$CK$3:$DH$398,16,0),0)</f>
        <v>219</v>
      </c>
      <c r="BF16" s="1">
        <f>IFERROR(VLOOKUP($AO16,resource!$CK$3:$ES$400,53,0),0)</f>
        <v>629</v>
      </c>
      <c r="BG16" s="1">
        <f>IFERROR(VLOOKUP($AO16,resource!$CK$3:$DH$398,17,0),0)</f>
        <v>213</v>
      </c>
      <c r="BH16" s="1">
        <f>IFERROR(VLOOKUP($AO16,resource!$CK$3:$ES$400,54,0),0)</f>
        <v>254</v>
      </c>
      <c r="BI16" s="1">
        <f>IFERROR(VLOOKUP($AO16,resource!$CK$3:$DH$398,18,0),0)</f>
        <v>0</v>
      </c>
      <c r="BJ16" s="1">
        <f>IFERROR(VLOOKUP($AO16,resource!$CK$3:$ES$400,55,0),0)</f>
        <v>410</v>
      </c>
      <c r="BK16" s="1">
        <f>IFERROR(VLOOKUP($AO16,resource!$CK$3:$DH$398,19,0),0)</f>
        <v>50</v>
      </c>
      <c r="BL16" s="1">
        <f>IFERROR(VLOOKUP($AO16,resource!$CK$3:$ES$400,56,0),0)</f>
        <v>961</v>
      </c>
      <c r="BM16" s="1">
        <f>IFERROR(VLOOKUP($AO16,resource!$CK$3:$DH$398,20,0),0)</f>
        <v>0</v>
      </c>
      <c r="BN16" s="1">
        <f>IFERROR(VLOOKUP($AO16,resource!$CK$3:$ES$400,57,0),0)</f>
        <v>918</v>
      </c>
      <c r="BO16" s="1">
        <f>IFERROR(VLOOKUP($AO16,resource!$CK$3:$DH$398,21,0),0)</f>
        <v>35</v>
      </c>
      <c r="BP16" s="1">
        <f>IFERROR(VLOOKUP($AO16,resource!$CK$3:$ES$400,58,0),0)</f>
        <v>469</v>
      </c>
      <c r="BQ16" s="1">
        <f>IFERROR(VLOOKUP($AO16,resource!$CK$3:$DH$398,22,0),0)</f>
        <v>178</v>
      </c>
      <c r="BR16" s="1">
        <f>IFERROR(VLOOKUP($AO16,resource!$CK$3:$ES$400,59,0),0)</f>
        <v>573</v>
      </c>
      <c r="BS16" s="1">
        <f>IFERROR(VLOOKUP($AO16,resource!$CK$3:$DH$398,23,0),0)</f>
        <v>68</v>
      </c>
      <c r="BT16" s="1">
        <f>IFERROR(VLOOKUP($AO16,resource!$CK$3:$ES$400,60,0),0)</f>
        <v>637</v>
      </c>
      <c r="BU16" s="1">
        <f>IFERROR(VLOOKUP($AO16,resource!$CK$3:$DH$398,24,0),0)</f>
        <v>42</v>
      </c>
      <c r="BV16" s="1">
        <f>IFERROR(VLOOKUP($AO16,resource!$CK$3:$ES$400,61,0),0)</f>
        <v>1223</v>
      </c>
      <c r="BW16" s="1">
        <f t="shared" si="3"/>
        <v>1602</v>
      </c>
      <c r="BX16" s="1">
        <f t="shared" si="0"/>
        <v>14364</v>
      </c>
      <c r="BY16" s="1">
        <f t="shared" si="1"/>
        <v>849284.28</v>
      </c>
      <c r="BZ16" s="1">
        <f t="shared" si="2"/>
        <v>7614930.96</v>
      </c>
    </row>
    <row r="17" spans="1:78" x14ac:dyDescent="0.2">
      <c r="A17" s="1" t="s">
        <v>5212</v>
      </c>
      <c r="E17" s="64" t="s">
        <v>1873</v>
      </c>
      <c r="F17" s="1" t="s">
        <v>1867</v>
      </c>
      <c r="G17" s="1">
        <v>264.89999999999998</v>
      </c>
      <c r="J17" s="83" t="str">
        <f>IFERROR(INDEX(resource!$AS$3:$BA$1001,resource!$CF18,COLUMNS($A$34:B49)),"")</f>
        <v/>
      </c>
      <c r="K17" s="166" t="str">
        <f>IFERROR(INDEX(resource!$AS$3:$CA$1001,resource!$CF18,COLUMNS(resource!$A$34:F49)),"")</f>
        <v/>
      </c>
      <c r="L17" s="166" t="str">
        <f>IFERROR(INDEX(resource!$AS$3:$CA$1001,resource!$CF18,COLUMNS(resource!$A$34:G49)),"")</f>
        <v/>
      </c>
      <c r="M17" s="166" t="str">
        <f>IFERROR(INDEX(resource!$AS$3:$CA$1001,resource!$CF18,COLUMNS(resource!$A$34:H49)),"")</f>
        <v/>
      </c>
      <c r="N17" s="166" t="str">
        <f>IFERROR(INDEX(resource!$AS$3:$CA$1001,resource!$CF18,COLUMNS(resource!$A$34:I49)),"")</f>
        <v/>
      </c>
      <c r="O17" s="166" t="str">
        <f>IFERROR(INDEX(resource!$AS$3:$CA$1001,resource!$CF18,COLUMNS(resource!$A$34:J49)),"")</f>
        <v/>
      </c>
      <c r="P17" s="166" t="str">
        <f>IFERROR(INDEX(resource!$AS$3:$CA$1001,resource!$CF18,COLUMNS(resource!$A$34:K49)),"")</f>
        <v/>
      </c>
      <c r="Q17" s="166" t="str">
        <f>IFERROR(INDEX(resource!$AS$3:$CA$1001,resource!$CF18,COLUMNS(resource!$A$34:L49)),"")</f>
        <v/>
      </c>
      <c r="R17" s="166" t="str">
        <f>IFERROR(INDEX(resource!$AS$3:$CA$1001,resource!$CF18,COLUMNS(resource!$A$34:M49)),"")</f>
        <v/>
      </c>
      <c r="S17" s="166" t="str">
        <f>IFERROR(INDEX(resource!$AS$3:$CA$1001,resource!$CF18,COLUMNS(resource!$A$34:N49)),"")</f>
        <v/>
      </c>
      <c r="T17" s="166" t="str">
        <f>IFERROR(INDEX(resource!$AS$3:$CA$1001,resource!$CF18,COLUMNS(resource!$A$34:O49)),"")</f>
        <v/>
      </c>
      <c r="U17" s="166" t="str">
        <f>IFERROR(INDEX(resource!$AS$3:$CA$1001,resource!$CF18,COLUMNS(resource!$A$34:P49)),"")</f>
        <v/>
      </c>
      <c r="V17" s="166" t="str">
        <f>IFERROR(INDEX(resource!$AS$3:$CA$1001,resource!$CF18,COLUMNS(resource!$A$34:Q49)),"")</f>
        <v/>
      </c>
      <c r="W17" s="166" t="str">
        <f>IFERROR(INDEX(resource!$AS$3:$CA$1001,resource!$CF18,COLUMNS(resource!$A$34:R49)),"")</f>
        <v/>
      </c>
      <c r="X17" s="166" t="str">
        <f>IFERROR(INDEX(resource!$AS$3:$CA$1001,resource!$CF18,COLUMNS(resource!$A$34:S49)),"")</f>
        <v/>
      </c>
      <c r="Y17" s="166" t="str">
        <f>IFERROR(INDEX(resource!$AS$3:$CA$1001,resource!$CF18,COLUMNS(resource!$A$34:T49)),"")</f>
        <v/>
      </c>
      <c r="Z17" s="166" t="str">
        <f>IFERROR(INDEX(resource!$AS$3:$CA$1001,resource!$CF18,COLUMNS(resource!$A$34:U49)),"")</f>
        <v/>
      </c>
      <c r="AA17" s="166" t="str">
        <f>IFERROR(INDEX(resource!$AS$3:$CA$1001,resource!$CF18,COLUMNS(resource!$A$34:V49)),"")</f>
        <v/>
      </c>
      <c r="AB17" s="166" t="str">
        <f>IFERROR(INDEX(resource!$AS$3:$CA$1001,resource!$CF18,COLUMNS(resource!$A$34:W49)),"")</f>
        <v/>
      </c>
      <c r="AC17" s="166" t="str">
        <f>IFERROR(INDEX(resource!$AS$3:$CA$1001,resource!$CF18,COLUMNS(resource!$A$34:X49)),"")</f>
        <v/>
      </c>
      <c r="AD17" s="166" t="str">
        <f>IFERROR(INDEX(resource!$AS$3:$CA$1001,resource!$CF18,COLUMNS(resource!$A$34:Y49)),"")</f>
        <v/>
      </c>
      <c r="AE17" s="166" t="str">
        <f>IFERROR(INDEX(resource!$AS$3:$CA$1001,resource!$CF18,COLUMNS(resource!$A$34:Z49)),"")</f>
        <v/>
      </c>
      <c r="AF17" s="166" t="str">
        <f>IFERROR(INDEX(resource!$AS$3:$CA$1001,resource!$CF18,COLUMNS(resource!$A$34:AA49)),"")</f>
        <v/>
      </c>
      <c r="AG17" s="166" t="str">
        <f>IFERROR(INDEX(resource!$AS$3:$CA$1001,resource!$CF18,COLUMNS(resource!$A$34:AB49)),"")</f>
        <v/>
      </c>
      <c r="AH17" s="166" t="str">
        <f>IFERROR(INDEX(resource!$AS$3:$CA$1001,resource!$CF18,COLUMNS(resource!$A$34:AC49)),"")</f>
        <v/>
      </c>
      <c r="AI17" s="166" t="str">
        <f>IFERROR(INDEX(resource!$AS$3:$CA$1001,resource!$CF18,COLUMNS(resource!$A$34:AD49)),"")</f>
        <v/>
      </c>
      <c r="AJ17" s="166" t="str">
        <f>IFERROR(INDEX(resource!$AS$3:$CA$1001,resource!$CF18,COLUMNS(resource!$A$34:AE49)),"")</f>
        <v/>
      </c>
      <c r="AK17" s="131"/>
      <c r="AL17" s="131"/>
      <c r="AM17" s="131"/>
      <c r="AN17" s="83" t="str">
        <f>IFERROR(INDEX(resource!$AS$3:$BA$1001,resource!$CF18,COLUMNS($A$34:AI49)),"")</f>
        <v/>
      </c>
      <c r="AO17" s="1" t="s">
        <v>1630</v>
      </c>
      <c r="AP17" s="1">
        <v>123.56</v>
      </c>
      <c r="AQ17" s="1">
        <f>IFERROR(VLOOKUP($AO17,resource!$CK$3:$DH$398,8,0),0)</f>
        <v>5</v>
      </c>
      <c r="AR17" s="1">
        <f>IFERROR(VLOOKUP($AO17,resource!$CK$3:$ES$400,46,0),0)</f>
        <v>33</v>
      </c>
      <c r="AS17" s="1">
        <f>IFERROR(VLOOKUP($AO17,resource!$CK$3:$DH$398,9,0),0)</f>
        <v>0</v>
      </c>
      <c r="AT17" s="1">
        <f>IFERROR(VLOOKUP($AO17,resource!$CK$3:$ES$400,47,0),0)</f>
        <v>302</v>
      </c>
      <c r="AU17" s="1">
        <f>IFERROR(VLOOKUP($AO17,resource!$CK$3:$DH$398,10,0),0)</f>
        <v>0</v>
      </c>
      <c r="AV17" s="1">
        <f>IFERROR(VLOOKUP($AO17,resource!$CK$3:$ES$400,48,0),0)</f>
        <v>200</v>
      </c>
      <c r="AW17" s="1">
        <f>IFERROR(VLOOKUP($AO17,resource!$CK$3:$DH$398,12,0),0)</f>
        <v>2</v>
      </c>
      <c r="AX17" s="1">
        <f>IFERROR(VLOOKUP($AO17,resource!$CK$3:$ES$400,49,0),0)</f>
        <v>175</v>
      </c>
      <c r="AY17" s="1">
        <f>IFERROR(VLOOKUP($AO17,resource!$CK$3:$DH$398,13,0),0)</f>
        <v>86</v>
      </c>
      <c r="AZ17" s="1">
        <f>IFERROR(VLOOKUP($AO17,resource!$CK$3:$ES$400,50,0),0)</f>
        <v>66</v>
      </c>
      <c r="BA17" s="1">
        <f>IFERROR(VLOOKUP($AO17,resource!$CK$3:$DH$398,14,0),0)</f>
        <v>4</v>
      </c>
      <c r="BB17" s="1">
        <f>IFERROR(VLOOKUP($AO17,resource!$CK$3:$ES$400,51,0),0)</f>
        <v>607</v>
      </c>
      <c r="BC17" s="1">
        <f>IFERROR(VLOOKUP($AO17,resource!$CK$3:$DH$398,15,0),0)</f>
        <v>0</v>
      </c>
      <c r="BD17" s="1">
        <f>IFERROR(VLOOKUP($AO17,resource!$CK$3:$ES$400,52,0),0)</f>
        <v>388</v>
      </c>
      <c r="BE17" s="1">
        <f>IFERROR(VLOOKUP($AO17,resource!$CK$3:$DH$398,16,0),0)</f>
        <v>59</v>
      </c>
      <c r="BF17" s="1">
        <f>IFERROR(VLOOKUP($AO17,resource!$CK$3:$ES$400,53,0),0)</f>
        <v>95</v>
      </c>
      <c r="BG17" s="1">
        <f>IFERROR(VLOOKUP($AO17,resource!$CK$3:$DH$398,17,0),0)</f>
        <v>1</v>
      </c>
      <c r="BH17" s="1">
        <f>IFERROR(VLOOKUP($AO17,resource!$CK$3:$ES$400,54,0),0)</f>
        <v>150</v>
      </c>
      <c r="BI17" s="1">
        <f>IFERROR(VLOOKUP($AO17,resource!$CK$3:$DH$398,18,0),0)</f>
        <v>0</v>
      </c>
      <c r="BJ17" s="1">
        <f>IFERROR(VLOOKUP($AO17,resource!$CK$3:$ES$400,55,0),0)</f>
        <v>50</v>
      </c>
      <c r="BK17" s="1">
        <f>IFERROR(VLOOKUP($AO17,resource!$CK$3:$DH$398,19,0),0)</f>
        <v>0</v>
      </c>
      <c r="BL17" s="1">
        <f>IFERROR(VLOOKUP($AO17,resource!$CK$3:$ES$400,56,0),0)</f>
        <v>100</v>
      </c>
      <c r="BM17" s="1">
        <f>IFERROR(VLOOKUP($AO17,resource!$CK$3:$DH$398,20,0),0)</f>
        <v>0</v>
      </c>
      <c r="BN17" s="1">
        <f>IFERROR(VLOOKUP($AO17,resource!$CK$3:$ES$400,57,0),0)</f>
        <v>100</v>
      </c>
      <c r="BO17" s="1">
        <f>IFERROR(VLOOKUP($AO17,resource!$CK$3:$DH$398,21,0),0)</f>
        <v>3</v>
      </c>
      <c r="BP17" s="1">
        <f>IFERROR(VLOOKUP($AO17,resource!$CK$3:$ES$400,58,0),0)</f>
        <v>49</v>
      </c>
      <c r="BQ17" s="1">
        <f>IFERROR(VLOOKUP($AO17,resource!$CK$3:$DH$398,22,0),0)</f>
        <v>0</v>
      </c>
      <c r="BR17" s="1">
        <f>IFERROR(VLOOKUP($AO17,resource!$CK$3:$ES$400,59,0),0)</f>
        <v>136</v>
      </c>
      <c r="BS17" s="1">
        <f>IFERROR(VLOOKUP($AO17,resource!$CK$3:$DH$398,23,0),0)</f>
        <v>13</v>
      </c>
      <c r="BT17" s="1">
        <f>IFERROR(VLOOKUP($AO17,resource!$CK$3:$ES$400,60,0),0)</f>
        <v>3</v>
      </c>
      <c r="BU17" s="1">
        <f>IFERROR(VLOOKUP($AO17,resource!$CK$3:$DH$398,24,0),0)</f>
        <v>59</v>
      </c>
      <c r="BV17" s="1">
        <f>IFERROR(VLOOKUP($AO17,resource!$CK$3:$ES$400,61,0),0)</f>
        <v>71</v>
      </c>
      <c r="BW17" s="1">
        <f t="shared" si="3"/>
        <v>232</v>
      </c>
      <c r="BX17" s="1">
        <f t="shared" si="0"/>
        <v>2525</v>
      </c>
      <c r="BY17" s="1">
        <f t="shared" si="1"/>
        <v>28665.920000000002</v>
      </c>
      <c r="BZ17" s="1">
        <f t="shared" si="2"/>
        <v>311989</v>
      </c>
    </row>
    <row r="18" spans="1:78" x14ac:dyDescent="0.2">
      <c r="A18" s="19">
        <v>44380</v>
      </c>
      <c r="E18" s="64" t="s">
        <v>1869</v>
      </c>
      <c r="F18" s="1" t="s">
        <v>1870</v>
      </c>
      <c r="G18" s="1">
        <v>220.02</v>
      </c>
      <c r="J18" s="83" t="str">
        <f>IFERROR(INDEX(resource!$AS$3:$BA$1001,resource!$CF19,COLUMNS($A$34:B50)),"")</f>
        <v/>
      </c>
      <c r="K18" s="166" t="str">
        <f>IFERROR(INDEX(resource!$AS$3:$CA$1001,resource!$CF19,COLUMNS(resource!$A$34:F50)),"")</f>
        <v/>
      </c>
      <c r="L18" s="166" t="str">
        <f>IFERROR(INDEX(resource!$AS$3:$CA$1001,resource!$CF19,COLUMNS(resource!$A$34:G50)),"")</f>
        <v/>
      </c>
      <c r="M18" s="166" t="str">
        <f>IFERROR(INDEX(resource!$AS$3:$CA$1001,resource!$CF19,COLUMNS(resource!$A$34:H50)),"")</f>
        <v/>
      </c>
      <c r="N18" s="166" t="str">
        <f>IFERROR(INDEX(resource!$AS$3:$CA$1001,resource!$CF19,COLUMNS(resource!$A$34:I50)),"")</f>
        <v/>
      </c>
      <c r="O18" s="166" t="str">
        <f>IFERROR(INDEX(resource!$AS$3:$CA$1001,resource!$CF19,COLUMNS(resource!$A$34:J50)),"")</f>
        <v/>
      </c>
      <c r="P18" s="166" t="str">
        <f>IFERROR(INDEX(resource!$AS$3:$CA$1001,resource!$CF19,COLUMNS(resource!$A$34:K50)),"")</f>
        <v/>
      </c>
      <c r="Q18" s="166" t="str">
        <f>IFERROR(INDEX(resource!$AS$3:$CA$1001,resource!$CF19,COLUMNS(resource!$A$34:L50)),"")</f>
        <v/>
      </c>
      <c r="R18" s="166" t="str">
        <f>IFERROR(INDEX(resource!$AS$3:$CA$1001,resource!$CF19,COLUMNS(resource!$A$34:M50)),"")</f>
        <v/>
      </c>
      <c r="S18" s="166" t="str">
        <f>IFERROR(INDEX(resource!$AS$3:$CA$1001,resource!$CF19,COLUMNS(resource!$A$34:N50)),"")</f>
        <v/>
      </c>
      <c r="T18" s="166" t="str">
        <f>IFERROR(INDEX(resource!$AS$3:$CA$1001,resource!$CF19,COLUMNS(resource!$A$34:O50)),"")</f>
        <v/>
      </c>
      <c r="U18" s="166" t="str">
        <f>IFERROR(INDEX(resource!$AS$3:$CA$1001,resource!$CF19,COLUMNS(resource!$A$34:P50)),"")</f>
        <v/>
      </c>
      <c r="V18" s="166" t="str">
        <f>IFERROR(INDEX(resource!$AS$3:$CA$1001,resource!$CF19,COLUMNS(resource!$A$34:Q50)),"")</f>
        <v/>
      </c>
      <c r="W18" s="166" t="str">
        <f>IFERROR(INDEX(resource!$AS$3:$CA$1001,resource!$CF19,COLUMNS(resource!$A$34:R50)),"")</f>
        <v/>
      </c>
      <c r="X18" s="166" t="str">
        <f>IFERROR(INDEX(resource!$AS$3:$CA$1001,resource!$CF19,COLUMNS(resource!$A$34:S50)),"")</f>
        <v/>
      </c>
      <c r="Y18" s="166" t="str">
        <f>IFERROR(INDEX(resource!$AS$3:$CA$1001,resource!$CF19,COLUMNS(resource!$A$34:T50)),"")</f>
        <v/>
      </c>
      <c r="Z18" s="166" t="str">
        <f>IFERROR(INDEX(resource!$AS$3:$CA$1001,resource!$CF19,COLUMNS(resource!$A$34:U50)),"")</f>
        <v/>
      </c>
      <c r="AA18" s="166" t="str">
        <f>IFERROR(INDEX(resource!$AS$3:$CA$1001,resource!$CF19,COLUMNS(resource!$A$34:V50)),"")</f>
        <v/>
      </c>
      <c r="AB18" s="166" t="str">
        <f>IFERROR(INDEX(resource!$AS$3:$CA$1001,resource!$CF19,COLUMNS(resource!$A$34:W50)),"")</f>
        <v/>
      </c>
      <c r="AC18" s="166" t="str">
        <f>IFERROR(INDEX(resource!$AS$3:$CA$1001,resource!$CF19,COLUMNS(resource!$A$34:X50)),"")</f>
        <v/>
      </c>
      <c r="AD18" s="166" t="str">
        <f>IFERROR(INDEX(resource!$AS$3:$CA$1001,resource!$CF19,COLUMNS(resource!$A$34:Y50)),"")</f>
        <v/>
      </c>
      <c r="AE18" s="166" t="str">
        <f>IFERROR(INDEX(resource!$AS$3:$CA$1001,resource!$CF19,COLUMNS(resource!$A$34:Z50)),"")</f>
        <v/>
      </c>
      <c r="AF18" s="166" t="str">
        <f>IFERROR(INDEX(resource!$AS$3:$CA$1001,resource!$CF19,COLUMNS(resource!$A$34:AA50)),"")</f>
        <v/>
      </c>
      <c r="AG18" s="166" t="str">
        <f>IFERROR(INDEX(resource!$AS$3:$CA$1001,resource!$CF19,COLUMNS(resource!$A$34:AB50)),"")</f>
        <v/>
      </c>
      <c r="AH18" s="166" t="str">
        <f>IFERROR(INDEX(resource!$AS$3:$CA$1001,resource!$CF19,COLUMNS(resource!$A$34:AC50)),"")</f>
        <v/>
      </c>
      <c r="AI18" s="166" t="str">
        <f>IFERROR(INDEX(resource!$AS$3:$CA$1001,resource!$CF19,COLUMNS(resource!$A$34:AD50)),"")</f>
        <v/>
      </c>
      <c r="AJ18" s="166" t="str">
        <f>IFERROR(INDEX(resource!$AS$3:$CA$1001,resource!$CF19,COLUMNS(resource!$A$34:AE50)),"")</f>
        <v/>
      </c>
      <c r="AK18" s="131"/>
      <c r="AL18" s="131"/>
      <c r="AM18" s="131"/>
      <c r="AN18" s="83" t="str">
        <f>IFERROR(INDEX(resource!$AS$3:$BA$1001,resource!$CF19,COLUMNS($A$34:AI50)),"")</f>
        <v/>
      </c>
      <c r="AO18" s="1" t="s">
        <v>1689</v>
      </c>
      <c r="AP18" s="1">
        <v>370.95</v>
      </c>
      <c r="AQ18" s="1">
        <f>IFERROR(VLOOKUP($AO18,resource!$CK$3:$DH$398,8,0),0)</f>
        <v>1</v>
      </c>
      <c r="AR18" s="1">
        <f>IFERROR(VLOOKUP($AO18,resource!$CK$3:$ES$400,46,0),0)</f>
        <v>114</v>
      </c>
      <c r="AS18" s="1">
        <f>IFERROR(VLOOKUP($AO18,resource!$CK$3:$DH$398,9,0),0)</f>
        <v>0</v>
      </c>
      <c r="AT18" s="1">
        <f>IFERROR(VLOOKUP($AO18,resource!$CK$3:$ES$400,47,0),0)</f>
        <v>162</v>
      </c>
      <c r="AU18" s="1">
        <f>IFERROR(VLOOKUP($AO18,resource!$CK$3:$DH$398,10,0),0)</f>
        <v>3</v>
      </c>
      <c r="AV18" s="1">
        <f>IFERROR(VLOOKUP($AO18,resource!$CK$3:$ES$400,48,0),0)</f>
        <v>145</v>
      </c>
      <c r="AW18" s="1">
        <f>IFERROR(VLOOKUP($AO18,resource!$CK$3:$DH$398,12,0),0)</f>
        <v>0</v>
      </c>
      <c r="AX18" s="1">
        <f>IFERROR(VLOOKUP($AO18,resource!$CK$3:$ES$400,49,0),0)</f>
        <v>80</v>
      </c>
      <c r="AY18" s="1">
        <f>IFERROR(VLOOKUP($AO18,resource!$CK$3:$DH$398,13,0),0)</f>
        <v>1</v>
      </c>
      <c r="AZ18" s="1">
        <f>IFERROR(VLOOKUP($AO18,resource!$CK$3:$ES$400,50,0),0)</f>
        <v>103</v>
      </c>
      <c r="BA18" s="1">
        <f>IFERROR(VLOOKUP($AO18,resource!$CK$3:$DH$398,14,0),0)</f>
        <v>1</v>
      </c>
      <c r="BB18" s="1">
        <f>IFERROR(VLOOKUP($AO18,resource!$CK$3:$ES$400,51,0),0)</f>
        <v>357</v>
      </c>
      <c r="BC18" s="1">
        <f>IFERROR(VLOOKUP($AO18,resource!$CK$3:$DH$398,15,0),0)</f>
        <v>0</v>
      </c>
      <c r="BD18" s="1">
        <f>IFERROR(VLOOKUP($AO18,resource!$CK$3:$ES$400,52,0),0)</f>
        <v>162</v>
      </c>
      <c r="BE18" s="1">
        <f>IFERROR(VLOOKUP($AO18,resource!$CK$3:$DH$398,16,0),0)</f>
        <v>1</v>
      </c>
      <c r="BF18" s="1">
        <f>IFERROR(VLOOKUP($AO18,resource!$CK$3:$ES$400,53,0),0)</f>
        <v>95</v>
      </c>
      <c r="BG18" s="1">
        <f>IFERROR(VLOOKUP($AO18,resource!$CK$3:$DH$398,17,0),0)</f>
        <v>5</v>
      </c>
      <c r="BH18" s="1">
        <f>IFERROR(VLOOKUP($AO18,resource!$CK$3:$ES$400,54,0),0)</f>
        <v>40</v>
      </c>
      <c r="BI18" s="1">
        <f>IFERROR(VLOOKUP($AO18,resource!$CK$3:$DH$398,18,0),0)</f>
        <v>0</v>
      </c>
      <c r="BJ18" s="1">
        <f>IFERROR(VLOOKUP($AO18,resource!$CK$3:$ES$400,55,0),0)</f>
        <v>114</v>
      </c>
      <c r="BK18" s="1">
        <f>IFERROR(VLOOKUP($AO18,resource!$CK$3:$DH$398,19,0),0)</f>
        <v>1</v>
      </c>
      <c r="BL18" s="1">
        <f>IFERROR(VLOOKUP($AO18,resource!$CK$3:$ES$400,56,0),0)</f>
        <v>94</v>
      </c>
      <c r="BM18" s="1">
        <f>IFERROR(VLOOKUP($AO18,resource!$CK$3:$DH$398,20,0),0)</f>
        <v>0</v>
      </c>
      <c r="BN18" s="1">
        <f>IFERROR(VLOOKUP($AO18,resource!$CK$3:$ES$400,57,0),0)</f>
        <v>108</v>
      </c>
      <c r="BO18" s="1">
        <f>IFERROR(VLOOKUP($AO18,resource!$CK$3:$DH$398,21,0),0)</f>
        <v>2</v>
      </c>
      <c r="BP18" s="1">
        <f>IFERROR(VLOOKUP($AO18,resource!$CK$3:$ES$400,58,0),0)</f>
        <v>60</v>
      </c>
      <c r="BQ18" s="1">
        <f>IFERROR(VLOOKUP($AO18,resource!$CK$3:$DH$398,22,0),0)</f>
        <v>3</v>
      </c>
      <c r="BR18" s="1">
        <f>IFERROR(VLOOKUP($AO18,resource!$CK$3:$ES$400,59,0),0)</f>
        <v>83</v>
      </c>
      <c r="BS18" s="1">
        <f>IFERROR(VLOOKUP($AO18,resource!$CK$3:$DH$398,23,0),0)</f>
        <v>0</v>
      </c>
      <c r="BT18" s="1">
        <f>IFERROR(VLOOKUP($AO18,resource!$CK$3:$ES$400,60,0),0)</f>
        <v>69</v>
      </c>
      <c r="BU18" s="1">
        <f>IFERROR(VLOOKUP($AO18,resource!$CK$3:$DH$398,24,0),0)</f>
        <v>5</v>
      </c>
      <c r="BV18" s="1">
        <f>IFERROR(VLOOKUP($AO18,resource!$CK$3:$ES$400,61,0),0)</f>
        <v>154</v>
      </c>
      <c r="BW18" s="1">
        <f t="shared" si="3"/>
        <v>23</v>
      </c>
      <c r="BX18" s="1">
        <f t="shared" si="0"/>
        <v>1940</v>
      </c>
      <c r="BY18" s="1">
        <f t="shared" si="1"/>
        <v>8531.85</v>
      </c>
      <c r="BZ18" s="1">
        <f t="shared" si="2"/>
        <v>719643</v>
      </c>
    </row>
    <row r="19" spans="1:78" x14ac:dyDescent="0.2">
      <c r="A19" s="171">
        <v>4.9664351851851855E-2</v>
      </c>
      <c r="J19" s="83" t="str">
        <f>IFERROR(INDEX(resource!$AS$3:$BA$1001,resource!$CF20,COLUMNS($A$34:B51)),"")</f>
        <v/>
      </c>
      <c r="K19" s="166" t="str">
        <f>IFERROR(INDEX(resource!$AS$3:$CA$1001,resource!$CF20,COLUMNS(resource!$A$34:F51)),"")</f>
        <v/>
      </c>
      <c r="L19" s="166" t="str">
        <f>IFERROR(INDEX(resource!$AS$3:$CA$1001,resource!$CF20,COLUMNS(resource!$A$34:G51)),"")</f>
        <v/>
      </c>
      <c r="M19" s="166" t="str">
        <f>IFERROR(INDEX(resource!$AS$3:$CA$1001,resource!$CF20,COLUMNS(resource!$A$34:H51)),"")</f>
        <v/>
      </c>
      <c r="N19" s="166" t="str">
        <f>IFERROR(INDEX(resource!$AS$3:$CA$1001,resource!$CF20,COLUMNS(resource!$A$34:I51)),"")</f>
        <v/>
      </c>
      <c r="O19" s="166" t="str">
        <f>IFERROR(INDEX(resource!$AS$3:$CA$1001,resource!$CF20,COLUMNS(resource!$A$34:J51)),"")</f>
        <v/>
      </c>
      <c r="P19" s="166" t="str">
        <f>IFERROR(INDEX(resource!$AS$3:$CA$1001,resource!$CF20,COLUMNS(resource!$A$34:K51)),"")</f>
        <v/>
      </c>
      <c r="Q19" s="166" t="str">
        <f>IFERROR(INDEX(resource!$AS$3:$CA$1001,resource!$CF20,COLUMNS(resource!$A$34:L51)),"")</f>
        <v/>
      </c>
      <c r="R19" s="166" t="str">
        <f>IFERROR(INDEX(resource!$AS$3:$CA$1001,resource!$CF20,COLUMNS(resource!$A$34:M51)),"")</f>
        <v/>
      </c>
      <c r="S19" s="166" t="str">
        <f>IFERROR(INDEX(resource!$AS$3:$CA$1001,resource!$CF20,COLUMNS(resource!$A$34:N51)),"")</f>
        <v/>
      </c>
      <c r="T19" s="166" t="str">
        <f>IFERROR(INDEX(resource!$AS$3:$CA$1001,resource!$CF20,COLUMNS(resource!$A$34:O51)),"")</f>
        <v/>
      </c>
      <c r="U19" s="166" t="str">
        <f>IFERROR(INDEX(resource!$AS$3:$CA$1001,resource!$CF20,COLUMNS(resource!$A$34:P51)),"")</f>
        <v/>
      </c>
      <c r="V19" s="166" t="str">
        <f>IFERROR(INDEX(resource!$AS$3:$CA$1001,resource!$CF20,COLUMNS(resource!$A$34:Q51)),"")</f>
        <v/>
      </c>
      <c r="W19" s="166" t="str">
        <f>IFERROR(INDEX(resource!$AS$3:$CA$1001,resource!$CF20,COLUMNS(resource!$A$34:R51)),"")</f>
        <v/>
      </c>
      <c r="X19" s="166" t="str">
        <f>IFERROR(INDEX(resource!$AS$3:$CA$1001,resource!$CF20,COLUMNS(resource!$A$34:S51)),"")</f>
        <v/>
      </c>
      <c r="Y19" s="166" t="str">
        <f>IFERROR(INDEX(resource!$AS$3:$CA$1001,resource!$CF20,COLUMNS(resource!$A$34:T51)),"")</f>
        <v/>
      </c>
      <c r="Z19" s="166" t="str">
        <f>IFERROR(INDEX(resource!$AS$3:$CA$1001,resource!$CF20,COLUMNS(resource!$A$34:U51)),"")</f>
        <v/>
      </c>
      <c r="AA19" s="166" t="str">
        <f>IFERROR(INDEX(resource!$AS$3:$CA$1001,resource!$CF20,COLUMNS(resource!$A$34:V51)),"")</f>
        <v/>
      </c>
      <c r="AB19" s="166" t="str">
        <f>IFERROR(INDEX(resource!$AS$3:$CA$1001,resource!$CF20,COLUMNS(resource!$A$34:W51)),"")</f>
        <v/>
      </c>
      <c r="AC19" s="166" t="str">
        <f>IFERROR(INDEX(resource!$AS$3:$CA$1001,resource!$CF20,COLUMNS(resource!$A$34:X51)),"")</f>
        <v/>
      </c>
      <c r="AD19" s="166" t="str">
        <f>IFERROR(INDEX(resource!$AS$3:$CA$1001,resource!$CF20,COLUMNS(resource!$A$34:Y51)),"")</f>
        <v/>
      </c>
      <c r="AE19" s="166" t="str">
        <f>IFERROR(INDEX(resource!$AS$3:$CA$1001,resource!$CF20,COLUMNS(resource!$A$34:Z51)),"")</f>
        <v/>
      </c>
      <c r="AF19" s="166" t="str">
        <f>IFERROR(INDEX(resource!$AS$3:$CA$1001,resource!$CF20,COLUMNS(resource!$A$34:AA51)),"")</f>
        <v/>
      </c>
      <c r="AG19" s="166" t="str">
        <f>IFERROR(INDEX(resource!$AS$3:$CA$1001,resource!$CF20,COLUMNS(resource!$A$34:AB51)),"")</f>
        <v/>
      </c>
      <c r="AH19" s="166" t="str">
        <f>IFERROR(INDEX(resource!$AS$3:$CA$1001,resource!$CF20,COLUMNS(resource!$A$34:AC51)),"")</f>
        <v/>
      </c>
      <c r="AI19" s="166" t="str">
        <f>IFERROR(INDEX(resource!$AS$3:$CA$1001,resource!$CF20,COLUMNS(resource!$A$34:AD51)),"")</f>
        <v/>
      </c>
      <c r="AJ19" s="166" t="str">
        <f>IFERROR(INDEX(resource!$AS$3:$CA$1001,resource!$CF20,COLUMNS(resource!$A$34:AE51)),"")</f>
        <v/>
      </c>
      <c r="AK19" s="131"/>
      <c r="AL19" s="131"/>
      <c r="AM19" s="131"/>
      <c r="AN19" s="83" t="str">
        <f>IFERROR(INDEX(resource!$AS$3:$BA$1001,resource!$CF20,COLUMNS($A$34:AI51)),"")</f>
        <v/>
      </c>
      <c r="AO19" s="1" t="s">
        <v>1869</v>
      </c>
      <c r="AP19" s="1">
        <v>264.89999999999998</v>
      </c>
      <c r="AQ19" s="1">
        <f>IFERROR(VLOOKUP($AO19,resource!$CK$3:$DH$398,8,0),0)</f>
        <v>58</v>
      </c>
      <c r="AR19" s="1">
        <f>IFERROR(VLOOKUP($AO19,resource!$CK$3:$ES$400,46,0),0)</f>
        <v>134</v>
      </c>
      <c r="AS19" s="1">
        <f>IFERROR(VLOOKUP($AO19,resource!$CK$3:$DH$398,9,0),0)</f>
        <v>201</v>
      </c>
      <c r="AT19" s="1">
        <f>IFERROR(VLOOKUP($AO19,resource!$CK$3:$ES$400,47,0),0)</f>
        <v>238</v>
      </c>
      <c r="AU19" s="1">
        <f>IFERROR(VLOOKUP($AO19,resource!$CK$3:$DH$398,10,0),0)</f>
        <v>666</v>
      </c>
      <c r="AV19" s="1">
        <f>IFERROR(VLOOKUP($AO19,resource!$CK$3:$ES$400,48,0),0)</f>
        <v>246</v>
      </c>
      <c r="AW19" s="1">
        <f>IFERROR(VLOOKUP($AO19,resource!$CK$3:$DH$398,12,0),0)</f>
        <v>80</v>
      </c>
      <c r="AX19" s="1">
        <f>IFERROR(VLOOKUP($AO19,resource!$CK$3:$ES$400,49,0),0)</f>
        <v>146</v>
      </c>
      <c r="AY19" s="1">
        <f>IFERROR(VLOOKUP($AO19,resource!$CK$3:$DH$398,13,0),0)</f>
        <v>74</v>
      </c>
      <c r="AZ19" s="1">
        <f>IFERROR(VLOOKUP($AO19,resource!$CK$3:$ES$400,50,0),0)</f>
        <v>54</v>
      </c>
      <c r="BA19" s="1">
        <f>IFERROR(VLOOKUP($AO19,resource!$CK$3:$DH$398,14,0),0)</f>
        <v>727</v>
      </c>
      <c r="BB19" s="1">
        <f>IFERROR(VLOOKUP($AO19,resource!$CK$3:$ES$400,51,0),0)</f>
        <v>555</v>
      </c>
      <c r="BC19" s="1">
        <f>IFERROR(VLOOKUP($AO19,resource!$CK$3:$DH$398,15,0),0)</f>
        <v>106</v>
      </c>
      <c r="BD19" s="1">
        <f>IFERROR(VLOOKUP($AO19,resource!$CK$3:$ES$400,52,0),0)</f>
        <v>214</v>
      </c>
      <c r="BE19" s="1">
        <f>IFERROR(VLOOKUP($AO19,resource!$CK$3:$DH$398,16,0),0)</f>
        <v>162</v>
      </c>
      <c r="BF19" s="1">
        <f>IFERROR(VLOOKUP($AO19,resource!$CK$3:$ES$400,53,0),0)</f>
        <v>122</v>
      </c>
      <c r="BG19" s="1">
        <f>IFERROR(VLOOKUP($AO19,resource!$CK$3:$DH$398,17,0),0)</f>
        <v>102</v>
      </c>
      <c r="BH19" s="1">
        <f>IFERROR(VLOOKUP($AO19,resource!$CK$3:$ES$400,54,0),0)</f>
        <v>15</v>
      </c>
      <c r="BI19" s="1">
        <f>IFERROR(VLOOKUP($AO19,resource!$CK$3:$DH$398,18,0),0)</f>
        <v>370</v>
      </c>
      <c r="BJ19" s="1">
        <f>IFERROR(VLOOKUP($AO19,resource!$CK$3:$ES$400,55,0),0)</f>
        <v>207</v>
      </c>
      <c r="BK19" s="1">
        <f>IFERROR(VLOOKUP($AO19,resource!$CK$3:$DH$398,19,0),0)</f>
        <v>196</v>
      </c>
      <c r="BL19" s="1">
        <f>IFERROR(VLOOKUP($AO19,resource!$CK$3:$ES$400,56,0),0)</f>
        <v>215</v>
      </c>
      <c r="BM19" s="1">
        <f>IFERROR(VLOOKUP($AO19,resource!$CK$3:$DH$398,20,0),0)</f>
        <v>213</v>
      </c>
      <c r="BN19" s="1">
        <f>IFERROR(VLOOKUP($AO19,resource!$CK$3:$ES$400,57,0),0)</f>
        <v>284</v>
      </c>
      <c r="BO19" s="1">
        <f>IFERROR(VLOOKUP($AO19,resource!$CK$3:$DH$398,21,0),0)</f>
        <v>156</v>
      </c>
      <c r="BP19" s="1">
        <f>IFERROR(VLOOKUP($AO19,resource!$CK$3:$ES$400,58,0),0)</f>
        <v>82</v>
      </c>
      <c r="BQ19" s="1">
        <f>IFERROR(VLOOKUP($AO19,resource!$CK$3:$DH$398,22,0),0)</f>
        <v>206</v>
      </c>
      <c r="BR19" s="1">
        <f>IFERROR(VLOOKUP($AO19,resource!$CK$3:$ES$400,59,0),0)</f>
        <v>229</v>
      </c>
      <c r="BS19" s="1">
        <f>IFERROR(VLOOKUP($AO19,resource!$CK$3:$DH$398,23,0),0)</f>
        <v>153</v>
      </c>
      <c r="BT19" s="1">
        <f>IFERROR(VLOOKUP($AO19,resource!$CK$3:$ES$400,60,0),0)</f>
        <v>51</v>
      </c>
      <c r="BU19" s="1">
        <f>IFERROR(VLOOKUP($AO19,resource!$CK$3:$DH$398,24,0),0)</f>
        <v>237</v>
      </c>
      <c r="BV19" s="1">
        <f>IFERROR(VLOOKUP($AO19,resource!$CK$3:$ES$400,61,0),0)</f>
        <v>338</v>
      </c>
      <c r="BW19" s="1">
        <f t="shared" si="3"/>
        <v>3707</v>
      </c>
      <c r="BX19" s="1">
        <f t="shared" si="0"/>
        <v>3130</v>
      </c>
      <c r="BY19" s="1">
        <f t="shared" si="1"/>
        <v>981984.29999999993</v>
      </c>
      <c r="BZ19" s="1">
        <f t="shared" si="2"/>
        <v>829136.99999999988</v>
      </c>
    </row>
    <row r="20" spans="1:78" x14ac:dyDescent="0.2">
      <c r="A20" s="1" t="str">
        <f>"Data Updated on - " &amp; TEXT(A18, "dd-mm-yyyy") &amp; ", " &amp;  TEXT(A19, "h:mm AM/PM")</f>
        <v>Data Updated on - 03-07-2021, 1:11 AM</v>
      </c>
      <c r="E20" s="172" t="s">
        <v>5211</v>
      </c>
      <c r="F20" s="172"/>
      <c r="G20" s="172"/>
      <c r="H20" s="172"/>
      <c r="J20" s="83" t="str">
        <f>IFERROR(INDEX(resource!$AS$3:$BA$1001,resource!$CF21,COLUMNS($A$34:B52)),"")</f>
        <v/>
      </c>
      <c r="K20" s="166" t="str">
        <f>IFERROR(INDEX(resource!$AS$3:$CA$1001,resource!$CF21,COLUMNS(resource!$A$34:F52)),"")</f>
        <v/>
      </c>
      <c r="L20" s="166" t="str">
        <f>IFERROR(INDEX(resource!$AS$3:$CA$1001,resource!$CF21,COLUMNS(resource!$A$34:G52)),"")</f>
        <v/>
      </c>
      <c r="M20" s="166" t="str">
        <f>IFERROR(INDEX(resource!$AS$3:$CA$1001,resource!$CF21,COLUMNS(resource!$A$34:H52)),"")</f>
        <v/>
      </c>
      <c r="N20" s="166" t="str">
        <f>IFERROR(INDEX(resource!$AS$3:$CA$1001,resource!$CF21,COLUMNS(resource!$A$34:I52)),"")</f>
        <v/>
      </c>
      <c r="O20" s="166" t="str">
        <f>IFERROR(INDEX(resource!$AS$3:$CA$1001,resource!$CF21,COLUMNS(resource!$A$34:J52)),"")</f>
        <v/>
      </c>
      <c r="P20" s="166" t="str">
        <f>IFERROR(INDEX(resource!$AS$3:$CA$1001,resource!$CF21,COLUMNS(resource!$A$34:K52)),"")</f>
        <v/>
      </c>
      <c r="Q20" s="166" t="str">
        <f>IFERROR(INDEX(resource!$AS$3:$CA$1001,resource!$CF21,COLUMNS(resource!$A$34:L52)),"")</f>
        <v/>
      </c>
      <c r="R20" s="166" t="str">
        <f>IFERROR(INDEX(resource!$AS$3:$CA$1001,resource!$CF21,COLUMNS(resource!$A$34:M52)),"")</f>
        <v/>
      </c>
      <c r="S20" s="166" t="str">
        <f>IFERROR(INDEX(resource!$AS$3:$CA$1001,resource!$CF21,COLUMNS(resource!$A$34:N52)),"")</f>
        <v/>
      </c>
      <c r="T20" s="166" t="str">
        <f>IFERROR(INDEX(resource!$AS$3:$CA$1001,resource!$CF21,COLUMNS(resource!$A$34:O52)),"")</f>
        <v/>
      </c>
      <c r="U20" s="166" t="str">
        <f>IFERROR(INDEX(resource!$AS$3:$CA$1001,resource!$CF21,COLUMNS(resource!$A$34:P52)),"")</f>
        <v/>
      </c>
      <c r="V20" s="166" t="str">
        <f>IFERROR(INDEX(resource!$AS$3:$CA$1001,resource!$CF21,COLUMNS(resource!$A$34:Q52)),"")</f>
        <v/>
      </c>
      <c r="W20" s="166" t="str">
        <f>IFERROR(INDEX(resource!$AS$3:$CA$1001,resource!$CF21,COLUMNS(resource!$A$34:R52)),"")</f>
        <v/>
      </c>
      <c r="X20" s="166" t="str">
        <f>IFERROR(INDEX(resource!$AS$3:$CA$1001,resource!$CF21,COLUMNS(resource!$A$34:S52)),"")</f>
        <v/>
      </c>
      <c r="Y20" s="166" t="str">
        <f>IFERROR(INDEX(resource!$AS$3:$CA$1001,resource!$CF21,COLUMNS(resource!$A$34:T52)),"")</f>
        <v/>
      </c>
      <c r="Z20" s="166" t="str">
        <f>IFERROR(INDEX(resource!$AS$3:$CA$1001,resource!$CF21,COLUMNS(resource!$A$34:U52)),"")</f>
        <v/>
      </c>
      <c r="AA20" s="166" t="str">
        <f>IFERROR(INDEX(resource!$AS$3:$CA$1001,resource!$CF21,COLUMNS(resource!$A$34:V52)),"")</f>
        <v/>
      </c>
      <c r="AB20" s="166" t="str">
        <f>IFERROR(INDEX(resource!$AS$3:$CA$1001,resource!$CF21,COLUMNS(resource!$A$34:W52)),"")</f>
        <v/>
      </c>
      <c r="AC20" s="166" t="str">
        <f>IFERROR(INDEX(resource!$AS$3:$CA$1001,resource!$CF21,COLUMNS(resource!$A$34:X52)),"")</f>
        <v/>
      </c>
      <c r="AD20" s="166" t="str">
        <f>IFERROR(INDEX(resource!$AS$3:$CA$1001,resource!$CF21,COLUMNS(resource!$A$34:Y52)),"")</f>
        <v/>
      </c>
      <c r="AE20" s="166" t="str">
        <f>IFERROR(INDEX(resource!$AS$3:$CA$1001,resource!$CF21,COLUMNS(resource!$A$34:Z52)),"")</f>
        <v/>
      </c>
      <c r="AF20" s="166" t="str">
        <f>IFERROR(INDEX(resource!$AS$3:$CA$1001,resource!$CF21,COLUMNS(resource!$A$34:AA52)),"")</f>
        <v/>
      </c>
      <c r="AG20" s="166" t="str">
        <f>IFERROR(INDEX(resource!$AS$3:$CA$1001,resource!$CF21,COLUMNS(resource!$A$34:AB52)),"")</f>
        <v/>
      </c>
      <c r="AH20" s="166" t="str">
        <f>IFERROR(INDEX(resource!$AS$3:$CA$1001,resource!$CF21,COLUMNS(resource!$A$34:AC52)),"")</f>
        <v/>
      </c>
      <c r="AI20" s="166" t="str">
        <f>IFERROR(INDEX(resource!$AS$3:$CA$1001,resource!$CF21,COLUMNS(resource!$A$34:AD52)),"")</f>
        <v/>
      </c>
      <c r="AJ20" s="166" t="str">
        <f>IFERROR(INDEX(resource!$AS$3:$CA$1001,resource!$CF21,COLUMNS(resource!$A$34:AE52)),"")</f>
        <v/>
      </c>
      <c r="AK20" s="131"/>
      <c r="AL20" s="131"/>
      <c r="AM20" s="131"/>
      <c r="AN20" s="83" t="str">
        <f>IFERROR(INDEX(resource!$AS$3:$BA$1001,resource!$CF21,COLUMNS($A$34:AI52)),"")</f>
        <v/>
      </c>
      <c r="AO20" s="1" t="s">
        <v>1873</v>
      </c>
      <c r="AP20" s="1">
        <v>220.02</v>
      </c>
      <c r="AQ20" s="1">
        <f>IFERROR(VLOOKUP($AO20,resource!$CK$3:$DH$398,8,0),0)</f>
        <v>161</v>
      </c>
      <c r="AR20" s="1">
        <f>IFERROR(VLOOKUP($AO20,resource!$CK$3:$ES$400,46,0),0)</f>
        <v>92</v>
      </c>
      <c r="AS20" s="1">
        <f>IFERROR(VLOOKUP($AO20,resource!$CK$3:$DH$398,9,0),0)</f>
        <v>337</v>
      </c>
      <c r="AT20" s="1">
        <f>IFERROR(VLOOKUP($AO20,resource!$CK$3:$ES$400,47,0),0)</f>
        <v>421</v>
      </c>
      <c r="AU20" s="1">
        <f>IFERROR(VLOOKUP($AO20,resource!$CK$3:$DH$398,10,0),0)</f>
        <v>530</v>
      </c>
      <c r="AV20" s="1">
        <f>IFERROR(VLOOKUP($AO20,resource!$CK$3:$ES$400,48,0),0)</f>
        <v>136</v>
      </c>
      <c r="AW20" s="1">
        <f>IFERROR(VLOOKUP($AO20,resource!$CK$3:$DH$398,12,0),0)</f>
        <v>264</v>
      </c>
      <c r="AX20" s="1">
        <f>IFERROR(VLOOKUP($AO20,resource!$CK$3:$ES$400,49,0),0)</f>
        <v>103</v>
      </c>
      <c r="AY20" s="1">
        <f>IFERROR(VLOOKUP($AO20,resource!$CK$3:$DH$398,13,0),0)</f>
        <v>278</v>
      </c>
      <c r="AZ20" s="1">
        <f>IFERROR(VLOOKUP($AO20,resource!$CK$3:$ES$400,50,0),0)</f>
        <v>46</v>
      </c>
      <c r="BA20" s="1">
        <f>IFERROR(VLOOKUP($AO20,resource!$CK$3:$DH$398,14,0),0)</f>
        <v>916</v>
      </c>
      <c r="BB20" s="1">
        <f>IFERROR(VLOOKUP($AO20,resource!$CK$3:$ES$400,51,0),0)</f>
        <v>416</v>
      </c>
      <c r="BC20" s="1">
        <f>IFERROR(VLOOKUP($AO20,resource!$CK$3:$DH$398,15,0),0)</f>
        <v>465</v>
      </c>
      <c r="BD20" s="1">
        <f>IFERROR(VLOOKUP($AO20,resource!$CK$3:$ES$400,52,0),0)</f>
        <v>87</v>
      </c>
      <c r="BE20" s="1">
        <f>IFERROR(VLOOKUP($AO20,resource!$CK$3:$DH$398,16,0),0)</f>
        <v>235</v>
      </c>
      <c r="BF20" s="1">
        <f>IFERROR(VLOOKUP($AO20,resource!$CK$3:$ES$400,53,0),0)</f>
        <v>117</v>
      </c>
      <c r="BG20" s="1">
        <f>IFERROR(VLOOKUP($AO20,resource!$CK$3:$DH$398,17,0),0)</f>
        <v>228</v>
      </c>
      <c r="BH20" s="1">
        <f>IFERROR(VLOOKUP($AO20,resource!$CK$3:$ES$400,54,0),0)</f>
        <v>8</v>
      </c>
      <c r="BI20" s="1">
        <f>IFERROR(VLOOKUP($AO20,resource!$CK$3:$DH$398,18,0),0)</f>
        <v>314</v>
      </c>
      <c r="BJ20" s="1">
        <f>IFERROR(VLOOKUP($AO20,resource!$CK$3:$ES$400,55,0),0)</f>
        <v>79</v>
      </c>
      <c r="BK20" s="1">
        <f>IFERROR(VLOOKUP($AO20,resource!$CK$3:$DH$398,19,0),0)</f>
        <v>316</v>
      </c>
      <c r="BL20" s="1">
        <f>IFERROR(VLOOKUP($AO20,resource!$CK$3:$ES$400,56,0),0)</f>
        <v>237</v>
      </c>
      <c r="BM20" s="1">
        <f>IFERROR(VLOOKUP($AO20,resource!$CK$3:$DH$398,20,0),0)</f>
        <v>391</v>
      </c>
      <c r="BN20" s="1">
        <f>IFERROR(VLOOKUP($AO20,resource!$CK$3:$ES$400,57,0),0)</f>
        <v>125</v>
      </c>
      <c r="BO20" s="1">
        <f>IFERROR(VLOOKUP($AO20,resource!$CK$3:$DH$398,21,0),0)</f>
        <v>237</v>
      </c>
      <c r="BP20" s="1">
        <f>IFERROR(VLOOKUP($AO20,resource!$CK$3:$ES$400,58,0),0)</f>
        <v>85</v>
      </c>
      <c r="BQ20" s="1">
        <f>IFERROR(VLOOKUP($AO20,resource!$CK$3:$DH$398,22,0),0)</f>
        <v>340</v>
      </c>
      <c r="BR20" s="1">
        <f>IFERROR(VLOOKUP($AO20,resource!$CK$3:$ES$400,59,0),0)</f>
        <v>180</v>
      </c>
      <c r="BS20" s="1">
        <f>IFERROR(VLOOKUP($AO20,resource!$CK$3:$DH$398,23,0),0)</f>
        <v>240</v>
      </c>
      <c r="BT20" s="1">
        <f>IFERROR(VLOOKUP($AO20,resource!$CK$3:$ES$400,60,0),0)</f>
        <v>32</v>
      </c>
      <c r="BU20" s="1">
        <f>IFERROR(VLOOKUP($AO20,resource!$CK$3:$DH$398,24,0),0)</f>
        <v>413</v>
      </c>
      <c r="BV20" s="1">
        <f>IFERROR(VLOOKUP($AO20,resource!$CK$3:$ES$400,61,0),0)</f>
        <v>391</v>
      </c>
      <c r="BW20" s="1">
        <f t="shared" si="3"/>
        <v>5665</v>
      </c>
      <c r="BX20" s="1">
        <f t="shared" si="0"/>
        <v>2555</v>
      </c>
      <c r="BY20" s="1">
        <f t="shared" si="1"/>
        <v>1246413.3</v>
      </c>
      <c r="BZ20" s="1">
        <f t="shared" si="2"/>
        <v>562151.1</v>
      </c>
    </row>
    <row r="21" spans="1:78" x14ac:dyDescent="0.2">
      <c r="A21" s="1" t="s">
        <v>1952</v>
      </c>
      <c r="B21" s="1" t="s">
        <v>1953</v>
      </c>
      <c r="C21" s="1" t="s">
        <v>1955</v>
      </c>
      <c r="D21" s="1" t="s">
        <v>908</v>
      </c>
      <c r="E21" s="64" t="s">
        <v>2618</v>
      </c>
      <c r="F21" s="1" t="s">
        <v>1953</v>
      </c>
      <c r="G21" s="1" t="s">
        <v>911</v>
      </c>
      <c r="J21" s="83" t="str">
        <f>IFERROR(INDEX(resource!$AS$3:$BA$1001,resource!$CF22,COLUMNS($A$34:B53)),"")</f>
        <v/>
      </c>
      <c r="K21" s="166" t="str">
        <f>IFERROR(INDEX(resource!$AS$3:$CA$1001,resource!$CF22,COLUMNS(resource!$A$34:F53)),"")</f>
        <v/>
      </c>
      <c r="L21" s="166" t="str">
        <f>IFERROR(INDEX(resource!$AS$3:$CA$1001,resource!$CF22,COLUMNS(resource!$A$34:G53)),"")</f>
        <v/>
      </c>
      <c r="M21" s="166" t="str">
        <f>IFERROR(INDEX(resource!$AS$3:$CA$1001,resource!$CF22,COLUMNS(resource!$A$34:H53)),"")</f>
        <v/>
      </c>
      <c r="N21" s="166" t="str">
        <f>IFERROR(INDEX(resource!$AS$3:$CA$1001,resource!$CF22,COLUMNS(resource!$A$34:I53)),"")</f>
        <v/>
      </c>
      <c r="O21" s="166" t="str">
        <f>IFERROR(INDEX(resource!$AS$3:$CA$1001,resource!$CF22,COLUMNS(resource!$A$34:J53)),"")</f>
        <v/>
      </c>
      <c r="P21" s="166" t="str">
        <f>IFERROR(INDEX(resource!$AS$3:$CA$1001,resource!$CF22,COLUMNS(resource!$A$34:K53)),"")</f>
        <v/>
      </c>
      <c r="Q21" s="166" t="str">
        <f>IFERROR(INDEX(resource!$AS$3:$CA$1001,resource!$CF22,COLUMNS(resource!$A$34:L53)),"")</f>
        <v/>
      </c>
      <c r="R21" s="166" t="str">
        <f>IFERROR(INDEX(resource!$AS$3:$CA$1001,resource!$CF22,COLUMNS(resource!$A$34:M53)),"")</f>
        <v/>
      </c>
      <c r="S21" s="166" t="str">
        <f>IFERROR(INDEX(resource!$AS$3:$CA$1001,resource!$CF22,COLUMNS(resource!$A$34:N53)),"")</f>
        <v/>
      </c>
      <c r="T21" s="166" t="str">
        <f>IFERROR(INDEX(resource!$AS$3:$CA$1001,resource!$CF22,COLUMNS(resource!$A$34:O53)),"")</f>
        <v/>
      </c>
      <c r="U21" s="166" t="str">
        <f>IFERROR(INDEX(resource!$AS$3:$CA$1001,resource!$CF22,COLUMNS(resource!$A$34:P53)),"")</f>
        <v/>
      </c>
      <c r="V21" s="166" t="str">
        <f>IFERROR(INDEX(resource!$AS$3:$CA$1001,resource!$CF22,COLUMNS(resource!$A$34:Q53)),"")</f>
        <v/>
      </c>
      <c r="W21" s="166" t="str">
        <f>IFERROR(INDEX(resource!$AS$3:$CA$1001,resource!$CF22,COLUMNS(resource!$A$34:R53)),"")</f>
        <v/>
      </c>
      <c r="X21" s="166" t="str">
        <f>IFERROR(INDEX(resource!$AS$3:$CA$1001,resource!$CF22,COLUMNS(resource!$A$34:S53)),"")</f>
        <v/>
      </c>
      <c r="Y21" s="166" t="str">
        <f>IFERROR(INDEX(resource!$AS$3:$CA$1001,resource!$CF22,COLUMNS(resource!$A$34:T53)),"")</f>
        <v/>
      </c>
      <c r="Z21" s="166" t="str">
        <f>IFERROR(INDEX(resource!$AS$3:$CA$1001,resource!$CF22,COLUMNS(resource!$A$34:U53)),"")</f>
        <v/>
      </c>
      <c r="AA21" s="166" t="str">
        <f>IFERROR(INDEX(resource!$AS$3:$CA$1001,resource!$CF22,COLUMNS(resource!$A$34:V53)),"")</f>
        <v/>
      </c>
      <c r="AB21" s="166" t="str">
        <f>IFERROR(INDEX(resource!$AS$3:$CA$1001,resource!$CF22,COLUMNS(resource!$A$34:W53)),"")</f>
        <v/>
      </c>
      <c r="AC21" s="166" t="str">
        <f>IFERROR(INDEX(resource!$AS$3:$CA$1001,resource!$CF22,COLUMNS(resource!$A$34:X53)),"")</f>
        <v/>
      </c>
      <c r="AD21" s="166" t="str">
        <f>IFERROR(INDEX(resource!$AS$3:$CA$1001,resource!$CF22,COLUMNS(resource!$A$34:Y53)),"")</f>
        <v/>
      </c>
      <c r="AE21" s="166" t="str">
        <f>IFERROR(INDEX(resource!$AS$3:$CA$1001,resource!$CF22,COLUMNS(resource!$A$34:Z53)),"")</f>
        <v/>
      </c>
      <c r="AF21" s="166" t="str">
        <f>IFERROR(INDEX(resource!$AS$3:$CA$1001,resource!$CF22,COLUMNS(resource!$A$34:AA53)),"")</f>
        <v/>
      </c>
      <c r="AG21" s="166" t="str">
        <f>IFERROR(INDEX(resource!$AS$3:$CA$1001,resource!$CF22,COLUMNS(resource!$A$34:AB53)),"")</f>
        <v/>
      </c>
      <c r="AH21" s="166" t="str">
        <f>IFERROR(INDEX(resource!$AS$3:$CA$1001,resource!$CF22,COLUMNS(resource!$A$34:AC53)),"")</f>
        <v/>
      </c>
      <c r="AI21" s="166" t="str">
        <f>IFERROR(INDEX(resource!$AS$3:$CA$1001,resource!$CF22,COLUMNS(resource!$A$34:AD53)),"")</f>
        <v/>
      </c>
      <c r="AJ21" s="166" t="str">
        <f>IFERROR(INDEX(resource!$AS$3:$CA$1001,resource!$CF22,COLUMNS(resource!$A$34:AE53)),"")</f>
        <v/>
      </c>
      <c r="AK21" s="131"/>
      <c r="AL21" s="131"/>
      <c r="AM21" s="131"/>
      <c r="AN21" s="83" t="str">
        <f>IFERROR(INDEX(resource!$AS$3:$BA$1001,resource!$CF22,COLUMNS($A$34:AI53)),"")</f>
        <v/>
      </c>
    </row>
    <row r="22" spans="1:78" x14ac:dyDescent="0.2">
      <c r="A22" s="1" t="s">
        <v>2734</v>
      </c>
      <c r="B22" s="1">
        <v>1412309.34</v>
      </c>
      <c r="C22" s="2">
        <f>B22/D22</f>
        <v>94153.956000000006</v>
      </c>
      <c r="D22" s="111">
        <v>15</v>
      </c>
      <c r="E22" s="64" t="s">
        <v>3122</v>
      </c>
      <c r="F22" s="3">
        <v>37431.449999999997</v>
      </c>
      <c r="G22" s="1">
        <v>13</v>
      </c>
      <c r="J22" s="83" t="str">
        <f>IFERROR(INDEX(resource!$AS$3:$BA$1001,resource!$CF23,COLUMNS($A$34:B54)),"")</f>
        <v/>
      </c>
      <c r="K22" s="166" t="str">
        <f>IFERROR(INDEX(resource!$AS$3:$CA$1001,resource!$CF23,COLUMNS(resource!$A$34:F54)),"")</f>
        <v/>
      </c>
      <c r="L22" s="166" t="str">
        <f>IFERROR(INDEX(resource!$AS$3:$CA$1001,resource!$CF23,COLUMNS(resource!$A$34:G54)),"")</f>
        <v/>
      </c>
      <c r="M22" s="166" t="str">
        <f>IFERROR(INDEX(resource!$AS$3:$CA$1001,resource!$CF23,COLUMNS(resource!$A$34:H54)),"")</f>
        <v/>
      </c>
      <c r="N22" s="166" t="str">
        <f>IFERROR(INDEX(resource!$AS$3:$CA$1001,resource!$CF23,COLUMNS(resource!$A$34:I54)),"")</f>
        <v/>
      </c>
      <c r="O22" s="166" t="str">
        <f>IFERROR(INDEX(resource!$AS$3:$CA$1001,resource!$CF23,COLUMNS(resource!$A$34:J54)),"")</f>
        <v/>
      </c>
      <c r="P22" s="166" t="str">
        <f>IFERROR(INDEX(resource!$AS$3:$CA$1001,resource!$CF23,COLUMNS(resource!$A$34:K54)),"")</f>
        <v/>
      </c>
      <c r="Q22" s="166" t="str">
        <f>IFERROR(INDEX(resource!$AS$3:$CA$1001,resource!$CF23,COLUMNS(resource!$A$34:L54)),"")</f>
        <v/>
      </c>
      <c r="R22" s="166" t="str">
        <f>IFERROR(INDEX(resource!$AS$3:$CA$1001,resource!$CF23,COLUMNS(resource!$A$34:M54)),"")</f>
        <v/>
      </c>
      <c r="S22" s="166" t="str">
        <f>IFERROR(INDEX(resource!$AS$3:$CA$1001,resource!$CF23,COLUMNS(resource!$A$34:N54)),"")</f>
        <v/>
      </c>
      <c r="T22" s="166" t="str">
        <f>IFERROR(INDEX(resource!$AS$3:$CA$1001,resource!$CF23,COLUMNS(resource!$A$34:O54)),"")</f>
        <v/>
      </c>
      <c r="U22" s="166" t="str">
        <f>IFERROR(INDEX(resource!$AS$3:$CA$1001,resource!$CF23,COLUMNS(resource!$A$34:P54)),"")</f>
        <v/>
      </c>
      <c r="V22" s="166" t="str">
        <f>IFERROR(INDEX(resource!$AS$3:$CA$1001,resource!$CF23,COLUMNS(resource!$A$34:Q54)),"")</f>
        <v/>
      </c>
      <c r="W22" s="166" t="str">
        <f>IFERROR(INDEX(resource!$AS$3:$CA$1001,resource!$CF23,COLUMNS(resource!$A$34:R54)),"")</f>
        <v/>
      </c>
      <c r="X22" s="166" t="str">
        <f>IFERROR(INDEX(resource!$AS$3:$CA$1001,resource!$CF23,COLUMNS(resource!$A$34:S54)),"")</f>
        <v/>
      </c>
      <c r="Y22" s="166" t="str">
        <f>IFERROR(INDEX(resource!$AS$3:$CA$1001,resource!$CF23,COLUMNS(resource!$A$34:T54)),"")</f>
        <v/>
      </c>
      <c r="Z22" s="166" t="str">
        <f>IFERROR(INDEX(resource!$AS$3:$CA$1001,resource!$CF23,COLUMNS(resource!$A$34:U54)),"")</f>
        <v/>
      </c>
      <c r="AA22" s="166" t="str">
        <f>IFERROR(INDEX(resource!$AS$3:$CA$1001,resource!$CF23,COLUMNS(resource!$A$34:V54)),"")</f>
        <v/>
      </c>
      <c r="AB22" s="166" t="str">
        <f>IFERROR(INDEX(resource!$AS$3:$CA$1001,resource!$CF23,COLUMNS(resource!$A$34:W54)),"")</f>
        <v/>
      </c>
      <c r="AC22" s="166" t="str">
        <f>IFERROR(INDEX(resource!$AS$3:$CA$1001,resource!$CF23,COLUMNS(resource!$A$34:X54)),"")</f>
        <v/>
      </c>
      <c r="AD22" s="166" t="str">
        <f>IFERROR(INDEX(resource!$AS$3:$CA$1001,resource!$CF23,COLUMNS(resource!$A$34:Y54)),"")</f>
        <v/>
      </c>
      <c r="AE22" s="166" t="str">
        <f>IFERROR(INDEX(resource!$AS$3:$CA$1001,resource!$CF23,COLUMNS(resource!$A$34:Z54)),"")</f>
        <v/>
      </c>
      <c r="AF22" s="166" t="str">
        <f>IFERROR(INDEX(resource!$AS$3:$CA$1001,resource!$CF23,COLUMNS(resource!$A$34:AA54)),"")</f>
        <v/>
      </c>
      <c r="AG22" s="166" t="str">
        <f>IFERROR(INDEX(resource!$AS$3:$CA$1001,resource!$CF23,COLUMNS(resource!$A$34:AB54)),"")</f>
        <v/>
      </c>
      <c r="AH22" s="166" t="str">
        <f>IFERROR(INDEX(resource!$AS$3:$CA$1001,resource!$CF23,COLUMNS(resource!$A$34:AC54)),"")</f>
        <v/>
      </c>
      <c r="AI22" s="166" t="str">
        <f>IFERROR(INDEX(resource!$AS$3:$CA$1001,resource!$CF23,COLUMNS(resource!$A$34:AD54)),"")</f>
        <v/>
      </c>
      <c r="AJ22" s="166" t="str">
        <f>IFERROR(INDEX(resource!$AS$3:$CA$1001,resource!$CF23,COLUMNS(resource!$A$34:AE54)),"")</f>
        <v/>
      </c>
      <c r="AK22" s="131"/>
      <c r="AL22" s="131"/>
      <c r="AM22" s="131"/>
      <c r="AN22" s="83" t="str">
        <f>IFERROR(INDEX(resource!$AS$3:$BA$1001,resource!$CF23,COLUMNS($A$34:AI54)),"")</f>
        <v/>
      </c>
    </row>
    <row r="23" spans="1:78" x14ac:dyDescent="0.2">
      <c r="A23" s="1" t="s">
        <v>596</v>
      </c>
      <c r="B23" s="1">
        <v>2246657.31</v>
      </c>
      <c r="C23" s="2">
        <f t="shared" ref="C23:C45" si="4">B23/D23</f>
        <v>102120.78681818182</v>
      </c>
      <c r="D23" s="111">
        <v>22</v>
      </c>
      <c r="E23" s="64" t="s">
        <v>2830</v>
      </c>
      <c r="F23" s="3">
        <v>62534.81</v>
      </c>
      <c r="G23" s="1">
        <v>37</v>
      </c>
      <c r="J23" s="83" t="str">
        <f>IFERROR(INDEX(resource!$AS$3:$BA$1001,resource!$CF24,COLUMNS($A$34:B55)),"")</f>
        <v/>
      </c>
      <c r="K23" s="166" t="str">
        <f>IFERROR(INDEX(resource!$AS$3:$CA$1001,resource!$CF24,COLUMNS(resource!$A$34:F55)),"")</f>
        <v/>
      </c>
      <c r="L23" s="166" t="str">
        <f>IFERROR(INDEX(resource!$AS$3:$CA$1001,resource!$CF24,COLUMNS(resource!$A$34:G55)),"")</f>
        <v/>
      </c>
      <c r="M23" s="166" t="str">
        <f>IFERROR(INDEX(resource!$AS$3:$CA$1001,resource!$CF24,COLUMNS(resource!$A$34:H55)),"")</f>
        <v/>
      </c>
      <c r="N23" s="166" t="str">
        <f>IFERROR(INDEX(resource!$AS$3:$CA$1001,resource!$CF24,COLUMNS(resource!$A$34:I55)),"")</f>
        <v/>
      </c>
      <c r="O23" s="166" t="str">
        <f>IFERROR(INDEX(resource!$AS$3:$CA$1001,resource!$CF24,COLUMNS(resource!$A$34:J55)),"")</f>
        <v/>
      </c>
      <c r="P23" s="166" t="str">
        <f>IFERROR(INDEX(resource!$AS$3:$CA$1001,resource!$CF24,COLUMNS(resource!$A$34:K55)),"")</f>
        <v/>
      </c>
      <c r="Q23" s="166" t="str">
        <f>IFERROR(INDEX(resource!$AS$3:$CA$1001,resource!$CF24,COLUMNS(resource!$A$34:L55)),"")</f>
        <v/>
      </c>
      <c r="R23" s="166" t="str">
        <f>IFERROR(INDEX(resource!$AS$3:$CA$1001,resource!$CF24,COLUMNS(resource!$A$34:M55)),"")</f>
        <v/>
      </c>
      <c r="S23" s="166" t="str">
        <f>IFERROR(INDEX(resource!$AS$3:$CA$1001,resource!$CF24,COLUMNS(resource!$A$34:N55)),"")</f>
        <v/>
      </c>
      <c r="T23" s="166" t="str">
        <f>IFERROR(INDEX(resource!$AS$3:$CA$1001,resource!$CF24,COLUMNS(resource!$A$34:O55)),"")</f>
        <v/>
      </c>
      <c r="U23" s="166" t="str">
        <f>IFERROR(INDEX(resource!$AS$3:$CA$1001,resource!$CF24,COLUMNS(resource!$A$34:P55)),"")</f>
        <v/>
      </c>
      <c r="V23" s="166" t="str">
        <f>IFERROR(INDEX(resource!$AS$3:$CA$1001,resource!$CF24,COLUMNS(resource!$A$34:Q55)),"")</f>
        <v/>
      </c>
      <c r="W23" s="166" t="str">
        <f>IFERROR(INDEX(resource!$AS$3:$CA$1001,resource!$CF24,COLUMNS(resource!$A$34:R55)),"")</f>
        <v/>
      </c>
      <c r="X23" s="166" t="str">
        <f>IFERROR(INDEX(resource!$AS$3:$CA$1001,resource!$CF24,COLUMNS(resource!$A$34:S55)),"")</f>
        <v/>
      </c>
      <c r="Y23" s="166" t="str">
        <f>IFERROR(INDEX(resource!$AS$3:$CA$1001,resource!$CF24,COLUMNS(resource!$A$34:T55)),"")</f>
        <v/>
      </c>
      <c r="Z23" s="166" t="str">
        <f>IFERROR(INDEX(resource!$AS$3:$CA$1001,resource!$CF24,COLUMNS(resource!$A$34:U55)),"")</f>
        <v/>
      </c>
      <c r="AA23" s="166" t="str">
        <f>IFERROR(INDEX(resource!$AS$3:$CA$1001,resource!$CF24,COLUMNS(resource!$A$34:V55)),"")</f>
        <v/>
      </c>
      <c r="AB23" s="166" t="str">
        <f>IFERROR(INDEX(resource!$AS$3:$CA$1001,resource!$CF24,COLUMNS(resource!$A$34:W55)),"")</f>
        <v/>
      </c>
      <c r="AC23" s="166" t="str">
        <f>IFERROR(INDEX(resource!$AS$3:$CA$1001,resource!$CF24,COLUMNS(resource!$A$34:X55)),"")</f>
        <v/>
      </c>
      <c r="AD23" s="166" t="str">
        <f>IFERROR(INDEX(resource!$AS$3:$CA$1001,resource!$CF24,COLUMNS(resource!$A$34:Y55)),"")</f>
        <v/>
      </c>
      <c r="AE23" s="166" t="str">
        <f>IFERROR(INDEX(resource!$AS$3:$CA$1001,resource!$CF24,COLUMNS(resource!$A$34:Z55)),"")</f>
        <v/>
      </c>
      <c r="AF23" s="166" t="str">
        <f>IFERROR(INDEX(resource!$AS$3:$CA$1001,resource!$CF24,COLUMNS(resource!$A$34:AA55)),"")</f>
        <v/>
      </c>
      <c r="AG23" s="166" t="str">
        <f>IFERROR(INDEX(resource!$AS$3:$CA$1001,resource!$CF24,COLUMNS(resource!$A$34:AB55)),"")</f>
        <v/>
      </c>
      <c r="AH23" s="166" t="str">
        <f>IFERROR(INDEX(resource!$AS$3:$CA$1001,resource!$CF24,COLUMNS(resource!$A$34:AC55)),"")</f>
        <v/>
      </c>
      <c r="AI23" s="166" t="str">
        <f>IFERROR(INDEX(resource!$AS$3:$CA$1001,resource!$CF24,COLUMNS(resource!$A$34:AD55)),"")</f>
        <v/>
      </c>
      <c r="AJ23" s="166" t="str">
        <f>IFERROR(INDEX(resource!$AS$3:$CA$1001,resource!$CF24,COLUMNS(resource!$A$34:AE55)),"")</f>
        <v/>
      </c>
      <c r="AK23" s="131"/>
      <c r="AL23" s="131"/>
      <c r="AM23" s="131"/>
      <c r="AN23" s="83" t="str">
        <f>IFERROR(INDEX(resource!$AS$3:$BA$1001,resource!$CF24,COLUMNS($A$34:AI55)),"")</f>
        <v/>
      </c>
      <c r="AO23" s="1" t="s">
        <v>2854</v>
      </c>
    </row>
    <row r="24" spans="1:78" x14ac:dyDescent="0.2">
      <c r="A24" s="1" t="s">
        <v>606</v>
      </c>
      <c r="B24" s="1">
        <v>1830294.13</v>
      </c>
      <c r="C24" s="2">
        <f t="shared" si="4"/>
        <v>101683.00722222222</v>
      </c>
      <c r="D24" s="111">
        <v>18</v>
      </c>
      <c r="E24" s="64" t="s">
        <v>3123</v>
      </c>
      <c r="F24" s="3">
        <v>42264.21</v>
      </c>
      <c r="G24" s="1">
        <v>17</v>
      </c>
      <c r="J24" s="83" t="str">
        <f>IFERROR(INDEX(resource!$AS$3:$BA$1001,resource!$CF25,COLUMNS($A$34:B56)),"")</f>
        <v/>
      </c>
      <c r="K24" s="166" t="str">
        <f>IFERROR(INDEX(resource!$AS$3:$CA$1001,resource!$CF25,COLUMNS(resource!$A$34:F56)),"")</f>
        <v/>
      </c>
      <c r="L24" s="166" t="str">
        <f>IFERROR(INDEX(resource!$AS$3:$CA$1001,resource!$CF25,COLUMNS(resource!$A$34:G56)),"")</f>
        <v/>
      </c>
      <c r="M24" s="166" t="str">
        <f>IFERROR(INDEX(resource!$AS$3:$CA$1001,resource!$CF25,COLUMNS(resource!$A$34:H56)),"")</f>
        <v/>
      </c>
      <c r="N24" s="166" t="str">
        <f>IFERROR(INDEX(resource!$AS$3:$CA$1001,resource!$CF25,COLUMNS(resource!$A$34:I56)),"")</f>
        <v/>
      </c>
      <c r="O24" s="166" t="str">
        <f>IFERROR(INDEX(resource!$AS$3:$CA$1001,resource!$CF25,COLUMNS(resource!$A$34:J56)),"")</f>
        <v/>
      </c>
      <c r="P24" s="166" t="str">
        <f>IFERROR(INDEX(resource!$AS$3:$CA$1001,resource!$CF25,COLUMNS(resource!$A$34:K56)),"")</f>
        <v/>
      </c>
      <c r="Q24" s="166" t="str">
        <f>IFERROR(INDEX(resource!$AS$3:$CA$1001,resource!$CF25,COLUMNS(resource!$A$34:L56)),"")</f>
        <v/>
      </c>
      <c r="R24" s="166" t="str">
        <f>IFERROR(INDEX(resource!$AS$3:$CA$1001,resource!$CF25,COLUMNS(resource!$A$34:M56)),"")</f>
        <v/>
      </c>
      <c r="S24" s="166" t="str">
        <f>IFERROR(INDEX(resource!$AS$3:$CA$1001,resource!$CF25,COLUMNS(resource!$A$34:N56)),"")</f>
        <v/>
      </c>
      <c r="T24" s="166" t="str">
        <f>IFERROR(INDEX(resource!$AS$3:$CA$1001,resource!$CF25,COLUMNS(resource!$A$34:O56)),"")</f>
        <v/>
      </c>
      <c r="U24" s="166" t="str">
        <f>IFERROR(INDEX(resource!$AS$3:$CA$1001,resource!$CF25,COLUMNS(resource!$A$34:P56)),"")</f>
        <v/>
      </c>
      <c r="V24" s="166" t="str">
        <f>IFERROR(INDEX(resource!$AS$3:$CA$1001,resource!$CF25,COLUMNS(resource!$A$34:Q56)),"")</f>
        <v/>
      </c>
      <c r="W24" s="166" t="str">
        <f>IFERROR(INDEX(resource!$AS$3:$CA$1001,resource!$CF25,COLUMNS(resource!$A$34:R56)),"")</f>
        <v/>
      </c>
      <c r="X24" s="166" t="str">
        <f>IFERROR(INDEX(resource!$AS$3:$CA$1001,resource!$CF25,COLUMNS(resource!$A$34:S56)),"")</f>
        <v/>
      </c>
      <c r="Y24" s="166" t="str">
        <f>IFERROR(INDEX(resource!$AS$3:$CA$1001,resource!$CF25,COLUMNS(resource!$A$34:T56)),"")</f>
        <v/>
      </c>
      <c r="Z24" s="166" t="str">
        <f>IFERROR(INDEX(resource!$AS$3:$CA$1001,resource!$CF25,COLUMNS(resource!$A$34:U56)),"")</f>
        <v/>
      </c>
      <c r="AA24" s="166" t="str">
        <f>IFERROR(INDEX(resource!$AS$3:$CA$1001,resource!$CF25,COLUMNS(resource!$A$34:V56)),"")</f>
        <v/>
      </c>
      <c r="AB24" s="166" t="str">
        <f>IFERROR(INDEX(resource!$AS$3:$CA$1001,resource!$CF25,COLUMNS(resource!$A$34:W56)),"")</f>
        <v/>
      </c>
      <c r="AC24" s="166" t="str">
        <f>IFERROR(INDEX(resource!$AS$3:$CA$1001,resource!$CF25,COLUMNS(resource!$A$34:X56)),"")</f>
        <v/>
      </c>
      <c r="AD24" s="166" t="str">
        <f>IFERROR(INDEX(resource!$AS$3:$CA$1001,resource!$CF25,COLUMNS(resource!$A$34:Y56)),"")</f>
        <v/>
      </c>
      <c r="AE24" s="166" t="str">
        <f>IFERROR(INDEX(resource!$AS$3:$CA$1001,resource!$CF25,COLUMNS(resource!$A$34:Z56)),"")</f>
        <v/>
      </c>
      <c r="AF24" s="166" t="str">
        <f>IFERROR(INDEX(resource!$AS$3:$CA$1001,resource!$CF25,COLUMNS(resource!$A$34:AA56)),"")</f>
        <v/>
      </c>
      <c r="AG24" s="166" t="str">
        <f>IFERROR(INDEX(resource!$AS$3:$CA$1001,resource!$CF25,COLUMNS(resource!$A$34:AB56)),"")</f>
        <v/>
      </c>
      <c r="AH24" s="166" t="str">
        <f>IFERROR(INDEX(resource!$AS$3:$CA$1001,resource!$CF25,COLUMNS(resource!$A$34:AC56)),"")</f>
        <v/>
      </c>
      <c r="AI24" s="166" t="str">
        <f>IFERROR(INDEX(resource!$AS$3:$CA$1001,resource!$CF25,COLUMNS(resource!$A$34:AD56)),"")</f>
        <v/>
      </c>
      <c r="AJ24" s="166" t="str">
        <f>IFERROR(INDEX(resource!$AS$3:$CA$1001,resource!$CF25,COLUMNS(resource!$A$34:AE56)),"")</f>
        <v/>
      </c>
      <c r="AK24" s="131"/>
      <c r="AL24" s="131"/>
      <c r="AM24" s="131"/>
      <c r="AN24" s="83" t="str">
        <f>IFERROR(INDEX(resource!$AS$3:$BA$1001,resource!$CF25,COLUMNS($A$34:AI56)),"")</f>
        <v/>
      </c>
      <c r="AO24" s="173" t="s">
        <v>2853</v>
      </c>
      <c r="AP24" s="173"/>
      <c r="AQ24" s="152" t="s">
        <v>2855</v>
      </c>
      <c r="AR24" s="152" t="s">
        <v>855</v>
      </c>
    </row>
    <row r="25" spans="1:78" x14ac:dyDescent="0.2">
      <c r="A25" s="1" t="s">
        <v>612</v>
      </c>
      <c r="B25" s="1">
        <v>3769334.3300000005</v>
      </c>
      <c r="C25" s="2">
        <f t="shared" si="4"/>
        <v>125644.47766666669</v>
      </c>
      <c r="D25" s="111">
        <v>30</v>
      </c>
      <c r="E25" s="64" t="s">
        <v>22</v>
      </c>
      <c r="F25" s="3">
        <v>0</v>
      </c>
      <c r="G25" s="1">
        <v>9</v>
      </c>
      <c r="J25" s="83" t="str">
        <f>IFERROR(INDEX(resource!$AS$3:$BA$1001,resource!$CF26,COLUMNS($A$34:B57)),"")</f>
        <v/>
      </c>
      <c r="K25" s="166" t="str">
        <f>IFERROR(INDEX(resource!$AS$3:$CA$1001,resource!$CF26,COLUMNS(resource!$A$34:F57)),"")</f>
        <v/>
      </c>
      <c r="L25" s="166" t="str">
        <f>IFERROR(INDEX(resource!$AS$3:$CA$1001,resource!$CF26,COLUMNS(resource!$A$34:G57)),"")</f>
        <v/>
      </c>
      <c r="M25" s="166" t="str">
        <f>IFERROR(INDEX(resource!$AS$3:$CA$1001,resource!$CF26,COLUMNS(resource!$A$34:H57)),"")</f>
        <v/>
      </c>
      <c r="N25" s="166" t="str">
        <f>IFERROR(INDEX(resource!$AS$3:$CA$1001,resource!$CF26,COLUMNS(resource!$A$34:I57)),"")</f>
        <v/>
      </c>
      <c r="O25" s="166" t="str">
        <f>IFERROR(INDEX(resource!$AS$3:$CA$1001,resource!$CF26,COLUMNS(resource!$A$34:J57)),"")</f>
        <v/>
      </c>
      <c r="P25" s="166" t="str">
        <f>IFERROR(INDEX(resource!$AS$3:$CA$1001,resource!$CF26,COLUMNS(resource!$A$34:K57)),"")</f>
        <v/>
      </c>
      <c r="Q25" s="166" t="str">
        <f>IFERROR(INDEX(resource!$AS$3:$CA$1001,resource!$CF26,COLUMNS(resource!$A$34:L57)),"")</f>
        <v/>
      </c>
      <c r="R25" s="166" t="str">
        <f>IFERROR(INDEX(resource!$AS$3:$CA$1001,resource!$CF26,COLUMNS(resource!$A$34:M57)),"")</f>
        <v/>
      </c>
      <c r="S25" s="166" t="str">
        <f>IFERROR(INDEX(resource!$AS$3:$CA$1001,resource!$CF26,COLUMNS(resource!$A$34:N57)),"")</f>
        <v/>
      </c>
      <c r="T25" s="166" t="str">
        <f>IFERROR(INDEX(resource!$AS$3:$CA$1001,resource!$CF26,COLUMNS(resource!$A$34:O57)),"")</f>
        <v/>
      </c>
      <c r="U25" s="166" t="str">
        <f>IFERROR(INDEX(resource!$AS$3:$CA$1001,resource!$CF26,COLUMNS(resource!$A$34:P57)),"")</f>
        <v/>
      </c>
      <c r="V25" s="166" t="str">
        <f>IFERROR(INDEX(resource!$AS$3:$CA$1001,resource!$CF26,COLUMNS(resource!$A$34:Q57)),"")</f>
        <v/>
      </c>
      <c r="W25" s="166" t="str">
        <f>IFERROR(INDEX(resource!$AS$3:$CA$1001,resource!$CF26,COLUMNS(resource!$A$34:R57)),"")</f>
        <v/>
      </c>
      <c r="X25" s="166" t="str">
        <f>IFERROR(INDEX(resource!$AS$3:$CA$1001,resource!$CF26,COLUMNS(resource!$A$34:S57)),"")</f>
        <v/>
      </c>
      <c r="Y25" s="166" t="str">
        <f>IFERROR(INDEX(resource!$AS$3:$CA$1001,resource!$CF26,COLUMNS(resource!$A$34:T57)),"")</f>
        <v/>
      </c>
      <c r="Z25" s="166" t="str">
        <f>IFERROR(INDEX(resource!$AS$3:$CA$1001,resource!$CF26,COLUMNS(resource!$A$34:U57)),"")</f>
        <v/>
      </c>
      <c r="AA25" s="166" t="str">
        <f>IFERROR(INDEX(resource!$AS$3:$CA$1001,resource!$CF26,COLUMNS(resource!$A$34:V57)),"")</f>
        <v/>
      </c>
      <c r="AB25" s="166" t="str">
        <f>IFERROR(INDEX(resource!$AS$3:$CA$1001,resource!$CF26,COLUMNS(resource!$A$34:W57)),"")</f>
        <v/>
      </c>
      <c r="AC25" s="166" t="str">
        <f>IFERROR(INDEX(resource!$AS$3:$CA$1001,resource!$CF26,COLUMNS(resource!$A$34:X57)),"")</f>
        <v/>
      </c>
      <c r="AD25" s="166" t="str">
        <f>IFERROR(INDEX(resource!$AS$3:$CA$1001,resource!$CF26,COLUMNS(resource!$A$34:Y57)),"")</f>
        <v/>
      </c>
      <c r="AE25" s="166" t="str">
        <f>IFERROR(INDEX(resource!$AS$3:$CA$1001,resource!$CF26,COLUMNS(resource!$A$34:Z57)),"")</f>
        <v/>
      </c>
      <c r="AF25" s="166" t="str">
        <f>IFERROR(INDEX(resource!$AS$3:$CA$1001,resource!$CF26,COLUMNS(resource!$A$34:AA57)),"")</f>
        <v/>
      </c>
      <c r="AG25" s="166" t="str">
        <f>IFERROR(INDEX(resource!$AS$3:$CA$1001,resource!$CF26,COLUMNS(resource!$A$34:AB57)),"")</f>
        <v/>
      </c>
      <c r="AH25" s="166" t="str">
        <f>IFERROR(INDEX(resource!$AS$3:$CA$1001,resource!$CF26,COLUMNS(resource!$A$34:AC57)),"")</f>
        <v/>
      </c>
      <c r="AI25" s="166" t="str">
        <f>IFERROR(INDEX(resource!$AS$3:$CA$1001,resource!$CF26,COLUMNS(resource!$A$34:AD57)),"")</f>
        <v/>
      </c>
      <c r="AJ25" s="166" t="str">
        <f>IFERROR(INDEX(resource!$AS$3:$CA$1001,resource!$CF26,COLUMNS(resource!$A$34:AE57)),"")</f>
        <v/>
      </c>
      <c r="AK25" s="131"/>
      <c r="AL25" s="131"/>
      <c r="AM25" s="131"/>
      <c r="AN25" s="83" t="str">
        <f>IFERROR(INDEX(resource!$AS$3:$BA$1001,resource!$CF26,COLUMNS($A$34:AI57)),"")</f>
        <v/>
      </c>
      <c r="AO25" s="1" t="s">
        <v>3122</v>
      </c>
      <c r="AP25" s="1">
        <v>8</v>
      </c>
      <c r="AQ25" s="1" t="str">
        <f>IFERROR(VLOOKUP(AO25,sales_data!$H$2:$J$451,3,0),0)</f>
        <v>BOG-163</v>
      </c>
      <c r="AR25" s="5">
        <v>190000</v>
      </c>
    </row>
    <row r="26" spans="1:78" x14ac:dyDescent="0.2">
      <c r="A26" s="1" t="s">
        <v>634</v>
      </c>
      <c r="B26" s="1">
        <v>2822640.01</v>
      </c>
      <c r="C26" s="2">
        <f t="shared" si="4"/>
        <v>128301.81863636362</v>
      </c>
      <c r="D26" s="111">
        <v>22</v>
      </c>
      <c r="E26" s="64" t="s">
        <v>1888</v>
      </c>
      <c r="F26" s="3">
        <v>92228.19</v>
      </c>
      <c r="G26" s="1">
        <v>11</v>
      </c>
      <c r="J26" s="83" t="str">
        <f>IFERROR(INDEX(resource!$AS$3:$BA$1001,resource!$CF27,COLUMNS($A$34:B58)),"")</f>
        <v/>
      </c>
      <c r="K26" s="166" t="str">
        <f>IFERROR(INDEX(resource!$AS$3:$CA$1001,resource!$CF27,COLUMNS(resource!$A$34:F58)),"")</f>
        <v/>
      </c>
      <c r="L26" s="166" t="str">
        <f>IFERROR(INDEX(resource!$AS$3:$CA$1001,resource!$CF27,COLUMNS(resource!$A$34:G58)),"")</f>
        <v/>
      </c>
      <c r="M26" s="166" t="str">
        <f>IFERROR(INDEX(resource!$AS$3:$CA$1001,resource!$CF27,COLUMNS(resource!$A$34:H58)),"")</f>
        <v/>
      </c>
      <c r="N26" s="166" t="str">
        <f>IFERROR(INDEX(resource!$AS$3:$CA$1001,resource!$CF27,COLUMNS(resource!$A$34:I58)),"")</f>
        <v/>
      </c>
      <c r="O26" s="166" t="str">
        <f>IFERROR(INDEX(resource!$AS$3:$CA$1001,resource!$CF27,COLUMNS(resource!$A$34:J58)),"")</f>
        <v/>
      </c>
      <c r="P26" s="166" t="str">
        <f>IFERROR(INDEX(resource!$AS$3:$CA$1001,resource!$CF27,COLUMNS(resource!$A$34:K58)),"")</f>
        <v/>
      </c>
      <c r="Q26" s="166" t="str">
        <f>IFERROR(INDEX(resource!$AS$3:$CA$1001,resource!$CF27,COLUMNS(resource!$A$34:L58)),"")</f>
        <v/>
      </c>
      <c r="R26" s="166" t="str">
        <f>IFERROR(INDEX(resource!$AS$3:$CA$1001,resource!$CF27,COLUMNS(resource!$A$34:M58)),"")</f>
        <v/>
      </c>
      <c r="S26" s="166" t="str">
        <f>IFERROR(INDEX(resource!$AS$3:$CA$1001,resource!$CF27,COLUMNS(resource!$A$34:N58)),"")</f>
        <v/>
      </c>
      <c r="T26" s="166" t="str">
        <f>IFERROR(INDEX(resource!$AS$3:$CA$1001,resource!$CF27,COLUMNS(resource!$A$34:O58)),"")</f>
        <v/>
      </c>
      <c r="U26" s="166" t="str">
        <f>IFERROR(INDEX(resource!$AS$3:$CA$1001,resource!$CF27,COLUMNS(resource!$A$34:P58)),"")</f>
        <v/>
      </c>
      <c r="V26" s="166" t="str">
        <f>IFERROR(INDEX(resource!$AS$3:$CA$1001,resource!$CF27,COLUMNS(resource!$A$34:Q58)),"")</f>
        <v/>
      </c>
      <c r="W26" s="166" t="str">
        <f>IFERROR(INDEX(resource!$AS$3:$CA$1001,resource!$CF27,COLUMNS(resource!$A$34:R58)),"")</f>
        <v/>
      </c>
      <c r="X26" s="166" t="str">
        <f>IFERROR(INDEX(resource!$AS$3:$CA$1001,resource!$CF27,COLUMNS(resource!$A$34:S58)),"")</f>
        <v/>
      </c>
      <c r="Y26" s="166" t="str">
        <f>IFERROR(INDEX(resource!$AS$3:$CA$1001,resource!$CF27,COLUMNS(resource!$A$34:T58)),"")</f>
        <v/>
      </c>
      <c r="Z26" s="166" t="str">
        <f>IFERROR(INDEX(resource!$AS$3:$CA$1001,resource!$CF27,COLUMNS(resource!$A$34:U58)),"")</f>
        <v/>
      </c>
      <c r="AA26" s="166" t="str">
        <f>IFERROR(INDEX(resource!$AS$3:$CA$1001,resource!$CF27,COLUMNS(resource!$A$34:V58)),"")</f>
        <v/>
      </c>
      <c r="AB26" s="166" t="str">
        <f>IFERROR(INDEX(resource!$AS$3:$CA$1001,resource!$CF27,COLUMNS(resource!$A$34:W58)),"")</f>
        <v/>
      </c>
      <c r="AC26" s="166" t="str">
        <f>IFERROR(INDEX(resource!$AS$3:$CA$1001,resource!$CF27,COLUMNS(resource!$A$34:X58)),"")</f>
        <v/>
      </c>
      <c r="AD26" s="166" t="str">
        <f>IFERROR(INDEX(resource!$AS$3:$CA$1001,resource!$CF27,COLUMNS(resource!$A$34:Y58)),"")</f>
        <v/>
      </c>
      <c r="AE26" s="166" t="str">
        <f>IFERROR(INDEX(resource!$AS$3:$CA$1001,resource!$CF27,COLUMNS(resource!$A$34:Z58)),"")</f>
        <v/>
      </c>
      <c r="AF26" s="166" t="str">
        <f>IFERROR(INDEX(resource!$AS$3:$CA$1001,resource!$CF27,COLUMNS(resource!$A$34:AA58)),"")</f>
        <v/>
      </c>
      <c r="AG26" s="166" t="str">
        <f>IFERROR(INDEX(resource!$AS$3:$CA$1001,resource!$CF27,COLUMNS(resource!$A$34:AB58)),"")</f>
        <v/>
      </c>
      <c r="AH26" s="166" t="str">
        <f>IFERROR(INDEX(resource!$AS$3:$CA$1001,resource!$CF27,COLUMNS(resource!$A$34:AC58)),"")</f>
        <v/>
      </c>
      <c r="AI26" s="166" t="str">
        <f>IFERROR(INDEX(resource!$AS$3:$CA$1001,resource!$CF27,COLUMNS(resource!$A$34:AD58)),"")</f>
        <v/>
      </c>
      <c r="AJ26" s="166" t="str">
        <f>IFERROR(INDEX(resource!$AS$3:$CA$1001,resource!$CF27,COLUMNS(resource!$A$34:AE58)),"")</f>
        <v/>
      </c>
      <c r="AK26" s="131"/>
      <c r="AL26" s="131"/>
      <c r="AM26" s="131"/>
      <c r="AN26" s="83" t="str">
        <f>IFERROR(INDEX(resource!$AS$3:$BA$1001,resource!$CF27,COLUMNS($A$34:AI58)),"")</f>
        <v/>
      </c>
      <c r="AO26" s="1" t="s">
        <v>2830</v>
      </c>
      <c r="AP26" s="1">
        <v>26</v>
      </c>
      <c r="AQ26" s="1" t="str">
        <f>IFERROR(VLOOKUP(AO26,sales_data!$H$2:$J$451,3,0),0)</f>
        <v>BOG-114</v>
      </c>
      <c r="AR26" s="5">
        <v>190000</v>
      </c>
    </row>
    <row r="27" spans="1:78" x14ac:dyDescent="0.2">
      <c r="A27" s="1" t="s">
        <v>657</v>
      </c>
      <c r="B27" s="1">
        <v>2454942.58</v>
      </c>
      <c r="C27" s="2">
        <f t="shared" si="4"/>
        <v>129207.50421052631</v>
      </c>
      <c r="D27" s="111">
        <v>19</v>
      </c>
      <c r="E27" s="64" t="s">
        <v>4</v>
      </c>
      <c r="F27" s="3">
        <v>272153.71999999997</v>
      </c>
      <c r="G27" s="1">
        <v>39</v>
      </c>
      <c r="J27" s="83" t="str">
        <f>IFERROR(INDEX(resource!$AS$3:$BA$1001,resource!$CF28,COLUMNS($A$34:B59)),"")</f>
        <v/>
      </c>
      <c r="K27" s="166" t="str">
        <f>IFERROR(INDEX(resource!$AS$3:$CA$1001,resource!$CF28,COLUMNS(resource!$A$34:F59)),"")</f>
        <v/>
      </c>
      <c r="L27" s="166" t="str">
        <f>IFERROR(INDEX(resource!$AS$3:$CA$1001,resource!$CF28,COLUMNS(resource!$A$34:G59)),"")</f>
        <v/>
      </c>
      <c r="M27" s="166" t="str">
        <f>IFERROR(INDEX(resource!$AS$3:$CA$1001,resource!$CF28,COLUMNS(resource!$A$34:H59)),"")</f>
        <v/>
      </c>
      <c r="N27" s="166" t="str">
        <f>IFERROR(INDEX(resource!$AS$3:$CA$1001,resource!$CF28,COLUMNS(resource!$A$34:I59)),"")</f>
        <v/>
      </c>
      <c r="O27" s="166" t="str">
        <f>IFERROR(INDEX(resource!$AS$3:$CA$1001,resource!$CF28,COLUMNS(resource!$A$34:J59)),"")</f>
        <v/>
      </c>
      <c r="P27" s="166" t="str">
        <f>IFERROR(INDEX(resource!$AS$3:$CA$1001,resource!$CF28,COLUMNS(resource!$A$34:K59)),"")</f>
        <v/>
      </c>
      <c r="Q27" s="166" t="str">
        <f>IFERROR(INDEX(resource!$AS$3:$CA$1001,resource!$CF28,COLUMNS(resource!$A$34:L59)),"")</f>
        <v/>
      </c>
      <c r="R27" s="166" t="str">
        <f>IFERROR(INDEX(resource!$AS$3:$CA$1001,resource!$CF28,COLUMNS(resource!$A$34:M59)),"")</f>
        <v/>
      </c>
      <c r="S27" s="166" t="str">
        <f>IFERROR(INDEX(resource!$AS$3:$CA$1001,resource!$CF28,COLUMNS(resource!$A$34:N59)),"")</f>
        <v/>
      </c>
      <c r="T27" s="166" t="str">
        <f>IFERROR(INDEX(resource!$AS$3:$CA$1001,resource!$CF28,COLUMNS(resource!$A$34:O59)),"")</f>
        <v/>
      </c>
      <c r="U27" s="166" t="str">
        <f>IFERROR(INDEX(resource!$AS$3:$CA$1001,resource!$CF28,COLUMNS(resource!$A$34:P59)),"")</f>
        <v/>
      </c>
      <c r="V27" s="166" t="str">
        <f>IFERROR(INDEX(resource!$AS$3:$CA$1001,resource!$CF28,COLUMNS(resource!$A$34:Q59)),"")</f>
        <v/>
      </c>
      <c r="W27" s="166" t="str">
        <f>IFERROR(INDEX(resource!$AS$3:$CA$1001,resource!$CF28,COLUMNS(resource!$A$34:R59)),"")</f>
        <v/>
      </c>
      <c r="X27" s="166" t="str">
        <f>IFERROR(INDEX(resource!$AS$3:$CA$1001,resource!$CF28,COLUMNS(resource!$A$34:S59)),"")</f>
        <v/>
      </c>
      <c r="Y27" s="166" t="str">
        <f>IFERROR(INDEX(resource!$AS$3:$CA$1001,resource!$CF28,COLUMNS(resource!$A$34:T59)),"")</f>
        <v/>
      </c>
      <c r="Z27" s="166" t="str">
        <f>IFERROR(INDEX(resource!$AS$3:$CA$1001,resource!$CF28,COLUMNS(resource!$A$34:U59)),"")</f>
        <v/>
      </c>
      <c r="AA27" s="166" t="str">
        <f>IFERROR(INDEX(resource!$AS$3:$CA$1001,resource!$CF28,COLUMNS(resource!$A$34:V59)),"")</f>
        <v/>
      </c>
      <c r="AB27" s="166" t="str">
        <f>IFERROR(INDEX(resource!$AS$3:$CA$1001,resource!$CF28,COLUMNS(resource!$A$34:W59)),"")</f>
        <v/>
      </c>
      <c r="AC27" s="166" t="str">
        <f>IFERROR(INDEX(resource!$AS$3:$CA$1001,resource!$CF28,COLUMNS(resource!$A$34:X59)),"")</f>
        <v/>
      </c>
      <c r="AD27" s="166" t="str">
        <f>IFERROR(INDEX(resource!$AS$3:$CA$1001,resource!$CF28,COLUMNS(resource!$A$34:Y59)),"")</f>
        <v/>
      </c>
      <c r="AE27" s="166" t="str">
        <f>IFERROR(INDEX(resource!$AS$3:$CA$1001,resource!$CF28,COLUMNS(resource!$A$34:Z59)),"")</f>
        <v/>
      </c>
      <c r="AF27" s="166" t="str">
        <f>IFERROR(INDEX(resource!$AS$3:$CA$1001,resource!$CF28,COLUMNS(resource!$A$34:AA59)),"")</f>
        <v/>
      </c>
      <c r="AG27" s="166" t="str">
        <f>IFERROR(INDEX(resource!$AS$3:$CA$1001,resource!$CF28,COLUMNS(resource!$A$34:AB59)),"")</f>
        <v/>
      </c>
      <c r="AH27" s="166" t="str">
        <f>IFERROR(INDEX(resource!$AS$3:$CA$1001,resource!$CF28,COLUMNS(resource!$A$34:AC59)),"")</f>
        <v/>
      </c>
      <c r="AI27" s="166" t="str">
        <f>IFERROR(INDEX(resource!$AS$3:$CA$1001,resource!$CF28,COLUMNS(resource!$A$34:AD59)),"")</f>
        <v/>
      </c>
      <c r="AJ27" s="166" t="str">
        <f>IFERROR(INDEX(resource!$AS$3:$CA$1001,resource!$CF28,COLUMNS(resource!$A$34:AE59)),"")</f>
        <v/>
      </c>
      <c r="AK27" s="131"/>
      <c r="AL27" s="131"/>
      <c r="AM27" s="131"/>
      <c r="AN27" s="83" t="str">
        <f>IFERROR(INDEX(resource!$AS$3:$BA$1001,resource!$CF28,COLUMNS($A$34:AI59)),"")</f>
        <v/>
      </c>
      <c r="AO27" s="1" t="s">
        <v>3123</v>
      </c>
      <c r="AP27" s="1">
        <v>10</v>
      </c>
      <c r="AQ27" s="1" t="str">
        <f>IFERROR(VLOOKUP(AO27,sales_data!$H$2:$J$451,3,0),0)</f>
        <v>BOG-140</v>
      </c>
      <c r="AR27" s="5">
        <v>190000</v>
      </c>
    </row>
    <row r="28" spans="1:78" x14ac:dyDescent="0.2">
      <c r="A28" s="1" t="s">
        <v>668</v>
      </c>
      <c r="B28" s="1">
        <v>1578856.8399999996</v>
      </c>
      <c r="C28" s="2">
        <f t="shared" si="4"/>
        <v>121450.52615384612</v>
      </c>
      <c r="D28" s="111">
        <v>13</v>
      </c>
      <c r="E28" s="64" t="s">
        <v>7</v>
      </c>
      <c r="F28" s="3">
        <v>118770.46</v>
      </c>
      <c r="G28" s="1">
        <v>22</v>
      </c>
      <c r="J28" s="83" t="str">
        <f>IFERROR(INDEX(resource!$AS$3:$BA$1001,resource!$CF29,COLUMNS($A$34:B60)),"")</f>
        <v/>
      </c>
      <c r="K28" s="166" t="str">
        <f>IFERROR(INDEX(resource!$AS$3:$CA$1001,resource!$CF29,COLUMNS(resource!$A$34:F60)),"")</f>
        <v/>
      </c>
      <c r="L28" s="166" t="str">
        <f>IFERROR(INDEX(resource!$AS$3:$CA$1001,resource!$CF29,COLUMNS(resource!$A$34:G60)),"")</f>
        <v/>
      </c>
      <c r="M28" s="166" t="str">
        <f>IFERROR(INDEX(resource!$AS$3:$CA$1001,resource!$CF29,COLUMNS(resource!$A$34:H60)),"")</f>
        <v/>
      </c>
      <c r="N28" s="166" t="str">
        <f>IFERROR(INDEX(resource!$AS$3:$CA$1001,resource!$CF29,COLUMNS(resource!$A$34:I60)),"")</f>
        <v/>
      </c>
      <c r="O28" s="166" t="str">
        <f>IFERROR(INDEX(resource!$AS$3:$CA$1001,resource!$CF29,COLUMNS(resource!$A$34:J60)),"")</f>
        <v/>
      </c>
      <c r="P28" s="166" t="str">
        <f>IFERROR(INDEX(resource!$AS$3:$CA$1001,resource!$CF29,COLUMNS(resource!$A$34:K60)),"")</f>
        <v/>
      </c>
      <c r="Q28" s="166" t="str">
        <f>IFERROR(INDEX(resource!$AS$3:$CA$1001,resource!$CF29,COLUMNS(resource!$A$34:L60)),"")</f>
        <v/>
      </c>
      <c r="R28" s="166" t="str">
        <f>IFERROR(INDEX(resource!$AS$3:$CA$1001,resource!$CF29,COLUMNS(resource!$A$34:M60)),"")</f>
        <v/>
      </c>
      <c r="S28" s="166" t="str">
        <f>IFERROR(INDEX(resource!$AS$3:$CA$1001,resource!$CF29,COLUMNS(resource!$A$34:N60)),"")</f>
        <v/>
      </c>
      <c r="T28" s="166" t="str">
        <f>IFERROR(INDEX(resource!$AS$3:$CA$1001,resource!$CF29,COLUMNS(resource!$A$34:O60)),"")</f>
        <v/>
      </c>
      <c r="U28" s="166" t="str">
        <f>IFERROR(INDEX(resource!$AS$3:$CA$1001,resource!$CF29,COLUMNS(resource!$A$34:P60)),"")</f>
        <v/>
      </c>
      <c r="V28" s="166" t="str">
        <f>IFERROR(INDEX(resource!$AS$3:$CA$1001,resource!$CF29,COLUMNS(resource!$A$34:Q60)),"")</f>
        <v/>
      </c>
      <c r="W28" s="166" t="str">
        <f>IFERROR(INDEX(resource!$AS$3:$CA$1001,resource!$CF29,COLUMNS(resource!$A$34:R60)),"")</f>
        <v/>
      </c>
      <c r="X28" s="166" t="str">
        <f>IFERROR(INDEX(resource!$AS$3:$CA$1001,resource!$CF29,COLUMNS(resource!$A$34:S60)),"")</f>
        <v/>
      </c>
      <c r="Y28" s="166" t="str">
        <f>IFERROR(INDEX(resource!$AS$3:$CA$1001,resource!$CF29,COLUMNS(resource!$A$34:T60)),"")</f>
        <v/>
      </c>
      <c r="Z28" s="166" t="str">
        <f>IFERROR(INDEX(resource!$AS$3:$CA$1001,resource!$CF29,COLUMNS(resource!$A$34:U60)),"")</f>
        <v/>
      </c>
      <c r="AA28" s="166" t="str">
        <f>IFERROR(INDEX(resource!$AS$3:$CA$1001,resource!$CF29,COLUMNS(resource!$A$34:V60)),"")</f>
        <v/>
      </c>
      <c r="AB28" s="166" t="str">
        <f>IFERROR(INDEX(resource!$AS$3:$CA$1001,resource!$CF29,COLUMNS(resource!$A$34:W60)),"")</f>
        <v/>
      </c>
      <c r="AC28" s="166" t="str">
        <f>IFERROR(INDEX(resource!$AS$3:$CA$1001,resource!$CF29,COLUMNS(resource!$A$34:X60)),"")</f>
        <v/>
      </c>
      <c r="AD28" s="166" t="str">
        <f>IFERROR(INDEX(resource!$AS$3:$CA$1001,resource!$CF29,COLUMNS(resource!$A$34:Y60)),"")</f>
        <v/>
      </c>
      <c r="AE28" s="166" t="str">
        <f>IFERROR(INDEX(resource!$AS$3:$CA$1001,resource!$CF29,COLUMNS(resource!$A$34:Z60)),"")</f>
        <v/>
      </c>
      <c r="AF28" s="166" t="str">
        <f>IFERROR(INDEX(resource!$AS$3:$CA$1001,resource!$CF29,COLUMNS(resource!$A$34:AA60)),"")</f>
        <v/>
      </c>
      <c r="AG28" s="166" t="str">
        <f>IFERROR(INDEX(resource!$AS$3:$CA$1001,resource!$CF29,COLUMNS(resource!$A$34:AB60)),"")</f>
        <v/>
      </c>
      <c r="AH28" s="166" t="str">
        <f>IFERROR(INDEX(resource!$AS$3:$CA$1001,resource!$CF29,COLUMNS(resource!$A$34:AC60)),"")</f>
        <v/>
      </c>
      <c r="AI28" s="166" t="str">
        <f>IFERROR(INDEX(resource!$AS$3:$CA$1001,resource!$CF29,COLUMNS(resource!$A$34:AD60)),"")</f>
        <v/>
      </c>
      <c r="AJ28" s="166" t="str">
        <f>IFERROR(INDEX(resource!$AS$3:$CA$1001,resource!$CF29,COLUMNS(resource!$A$34:AE60)),"")</f>
        <v/>
      </c>
      <c r="AK28" s="131"/>
      <c r="AL28" s="131"/>
      <c r="AM28" s="131"/>
      <c r="AN28" s="83" t="str">
        <f>IFERROR(INDEX(resource!$AS$3:$BA$1001,resource!$CF29,COLUMNS($A$34:AI60)),"")</f>
        <v/>
      </c>
      <c r="AO28" s="1" t="s">
        <v>22</v>
      </c>
      <c r="AP28" s="1">
        <v>3</v>
      </c>
      <c r="AQ28" s="1" t="str">
        <f>IFERROR(VLOOKUP(AO28,sales_data!$H$2:$J$451,3,0),0)</f>
        <v>BOG-101</v>
      </c>
      <c r="AR28" s="5">
        <v>190000</v>
      </c>
    </row>
    <row r="29" spans="1:78" x14ac:dyDescent="0.2">
      <c r="A29" s="1" t="s">
        <v>681</v>
      </c>
      <c r="B29" s="1">
        <v>1686884.1700000004</v>
      </c>
      <c r="C29" s="2">
        <f t="shared" si="4"/>
        <v>88783.377368421076</v>
      </c>
      <c r="D29" s="111">
        <v>19</v>
      </c>
      <c r="E29" s="64" t="s">
        <v>1916</v>
      </c>
      <c r="F29" s="3">
        <v>68352.259999999995</v>
      </c>
      <c r="G29" s="1">
        <v>11</v>
      </c>
      <c r="J29" s="83" t="str">
        <f>IFERROR(INDEX(resource!$AS$3:$BA$1001,resource!$CF30,COLUMNS($A$34:B61)),"")</f>
        <v/>
      </c>
      <c r="K29" s="166" t="str">
        <f>IFERROR(INDEX(resource!$AS$3:$CA$1001,resource!$CF30,COLUMNS(resource!$A$34:F61)),"")</f>
        <v/>
      </c>
      <c r="L29" s="166" t="str">
        <f>IFERROR(INDEX(resource!$AS$3:$CA$1001,resource!$CF30,COLUMNS(resource!$A$34:G61)),"")</f>
        <v/>
      </c>
      <c r="M29" s="166" t="str">
        <f>IFERROR(INDEX(resource!$AS$3:$CA$1001,resource!$CF30,COLUMNS(resource!$A$34:H61)),"")</f>
        <v/>
      </c>
      <c r="N29" s="166" t="str">
        <f>IFERROR(INDEX(resource!$AS$3:$CA$1001,resource!$CF30,COLUMNS(resource!$A$34:I61)),"")</f>
        <v/>
      </c>
      <c r="O29" s="166" t="str">
        <f>IFERROR(INDEX(resource!$AS$3:$CA$1001,resource!$CF30,COLUMNS(resource!$A$34:J61)),"")</f>
        <v/>
      </c>
      <c r="P29" s="166" t="str">
        <f>IFERROR(INDEX(resource!$AS$3:$CA$1001,resource!$CF30,COLUMNS(resource!$A$34:K61)),"")</f>
        <v/>
      </c>
      <c r="Q29" s="166" t="str">
        <f>IFERROR(INDEX(resource!$AS$3:$CA$1001,resource!$CF30,COLUMNS(resource!$A$34:L61)),"")</f>
        <v/>
      </c>
      <c r="R29" s="166" t="str">
        <f>IFERROR(INDEX(resource!$AS$3:$CA$1001,resource!$CF30,COLUMNS(resource!$A$34:M61)),"")</f>
        <v/>
      </c>
      <c r="S29" s="166" t="str">
        <f>IFERROR(INDEX(resource!$AS$3:$CA$1001,resource!$CF30,COLUMNS(resource!$A$34:N61)),"")</f>
        <v/>
      </c>
      <c r="T29" s="166" t="str">
        <f>IFERROR(INDEX(resource!$AS$3:$CA$1001,resource!$CF30,COLUMNS(resource!$A$34:O61)),"")</f>
        <v/>
      </c>
      <c r="U29" s="166" t="str">
        <f>IFERROR(INDEX(resource!$AS$3:$CA$1001,resource!$CF30,COLUMNS(resource!$A$34:P61)),"")</f>
        <v/>
      </c>
      <c r="V29" s="166" t="str">
        <f>IFERROR(INDEX(resource!$AS$3:$CA$1001,resource!$CF30,COLUMNS(resource!$A$34:Q61)),"")</f>
        <v/>
      </c>
      <c r="W29" s="166" t="str">
        <f>IFERROR(INDEX(resource!$AS$3:$CA$1001,resource!$CF30,COLUMNS(resource!$A$34:R61)),"")</f>
        <v/>
      </c>
      <c r="X29" s="166" t="str">
        <f>IFERROR(INDEX(resource!$AS$3:$CA$1001,resource!$CF30,COLUMNS(resource!$A$34:S61)),"")</f>
        <v/>
      </c>
      <c r="Y29" s="166" t="str">
        <f>IFERROR(INDEX(resource!$AS$3:$CA$1001,resource!$CF30,COLUMNS(resource!$A$34:T61)),"")</f>
        <v/>
      </c>
      <c r="Z29" s="166" t="str">
        <f>IFERROR(INDEX(resource!$AS$3:$CA$1001,resource!$CF30,COLUMNS(resource!$A$34:U61)),"")</f>
        <v/>
      </c>
      <c r="AA29" s="166" t="str">
        <f>IFERROR(INDEX(resource!$AS$3:$CA$1001,resource!$CF30,COLUMNS(resource!$A$34:V61)),"")</f>
        <v/>
      </c>
      <c r="AB29" s="166" t="str">
        <f>IFERROR(INDEX(resource!$AS$3:$CA$1001,resource!$CF30,COLUMNS(resource!$A$34:W61)),"")</f>
        <v/>
      </c>
      <c r="AC29" s="166" t="str">
        <f>IFERROR(INDEX(resource!$AS$3:$CA$1001,resource!$CF30,COLUMNS(resource!$A$34:X61)),"")</f>
        <v/>
      </c>
      <c r="AD29" s="166" t="str">
        <f>IFERROR(INDEX(resource!$AS$3:$CA$1001,resource!$CF30,COLUMNS(resource!$A$34:Y61)),"")</f>
        <v/>
      </c>
      <c r="AE29" s="166" t="str">
        <f>IFERROR(INDEX(resource!$AS$3:$CA$1001,resource!$CF30,COLUMNS(resource!$A$34:Z61)),"")</f>
        <v/>
      </c>
      <c r="AF29" s="166" t="str">
        <f>IFERROR(INDEX(resource!$AS$3:$CA$1001,resource!$CF30,COLUMNS(resource!$A$34:AA61)),"")</f>
        <v/>
      </c>
      <c r="AG29" s="166" t="str">
        <f>IFERROR(INDEX(resource!$AS$3:$CA$1001,resource!$CF30,COLUMNS(resource!$A$34:AB61)),"")</f>
        <v/>
      </c>
      <c r="AH29" s="166" t="str">
        <f>IFERROR(INDEX(resource!$AS$3:$CA$1001,resource!$CF30,COLUMNS(resource!$A$34:AC61)),"")</f>
        <v/>
      </c>
      <c r="AI29" s="166" t="str">
        <f>IFERROR(INDEX(resource!$AS$3:$CA$1001,resource!$CF30,COLUMNS(resource!$A$34:AD61)),"")</f>
        <v/>
      </c>
      <c r="AJ29" s="166" t="str">
        <f>IFERROR(INDEX(resource!$AS$3:$CA$1001,resource!$CF30,COLUMNS(resource!$A$34:AE61)),"")</f>
        <v/>
      </c>
      <c r="AK29" s="131"/>
      <c r="AL29" s="131"/>
      <c r="AM29" s="131"/>
      <c r="AN29" s="83" t="str">
        <f>IFERROR(INDEX(resource!$AS$3:$BA$1001,resource!$CF30,COLUMNS($A$34:AI61)),"")</f>
        <v/>
      </c>
      <c r="AO29" s="1" t="s">
        <v>1888</v>
      </c>
      <c r="AP29" s="1">
        <v>8</v>
      </c>
      <c r="AQ29" s="1" t="str">
        <f>IFERROR(VLOOKUP(AO29,sales_data!$H$2:$J$451,3,0),0)</f>
        <v>BOG-138</v>
      </c>
      <c r="AR29" s="5">
        <v>190000</v>
      </c>
    </row>
    <row r="30" spans="1:78" x14ac:dyDescent="0.2">
      <c r="A30" s="1" t="s">
        <v>698</v>
      </c>
      <c r="B30" s="1">
        <v>2615363.1799999992</v>
      </c>
      <c r="C30" s="2">
        <f t="shared" si="4"/>
        <v>65384.079499999978</v>
      </c>
      <c r="D30" s="111">
        <v>40</v>
      </c>
      <c r="E30" s="64" t="s">
        <v>8</v>
      </c>
      <c r="F30" s="3">
        <v>102132.41</v>
      </c>
      <c r="G30" s="1">
        <v>25</v>
      </c>
      <c r="J30" s="83" t="str">
        <f>IFERROR(INDEX(resource!$AS$3:$BA$1001,resource!$CF31,COLUMNS($A$34:B62)),"")</f>
        <v/>
      </c>
      <c r="K30" s="166" t="str">
        <f>IFERROR(INDEX(resource!$AS$3:$CA$1001,resource!$CF31,COLUMNS(resource!$A$34:F62)),"")</f>
        <v/>
      </c>
      <c r="L30" s="166" t="str">
        <f>IFERROR(INDEX(resource!$AS$3:$CA$1001,resource!$CF31,COLUMNS(resource!$A$34:G62)),"")</f>
        <v/>
      </c>
      <c r="M30" s="166" t="str">
        <f>IFERROR(INDEX(resource!$AS$3:$CA$1001,resource!$CF31,COLUMNS(resource!$A$34:H62)),"")</f>
        <v/>
      </c>
      <c r="N30" s="166" t="str">
        <f>IFERROR(INDEX(resource!$AS$3:$CA$1001,resource!$CF31,COLUMNS(resource!$A$34:I62)),"")</f>
        <v/>
      </c>
      <c r="O30" s="166" t="str">
        <f>IFERROR(INDEX(resource!$AS$3:$CA$1001,resource!$CF31,COLUMNS(resource!$A$34:J62)),"")</f>
        <v/>
      </c>
      <c r="P30" s="166" t="str">
        <f>IFERROR(INDEX(resource!$AS$3:$CA$1001,resource!$CF31,COLUMNS(resource!$A$34:K62)),"")</f>
        <v/>
      </c>
      <c r="Q30" s="166" t="str">
        <f>IFERROR(INDEX(resource!$AS$3:$CA$1001,resource!$CF31,COLUMNS(resource!$A$34:L62)),"")</f>
        <v/>
      </c>
      <c r="R30" s="166" t="str">
        <f>IFERROR(INDEX(resource!$AS$3:$CA$1001,resource!$CF31,COLUMNS(resource!$A$34:M62)),"")</f>
        <v/>
      </c>
      <c r="S30" s="166" t="str">
        <f>IFERROR(INDEX(resource!$AS$3:$CA$1001,resource!$CF31,COLUMNS(resource!$A$34:N62)),"")</f>
        <v/>
      </c>
      <c r="T30" s="166" t="str">
        <f>IFERROR(INDEX(resource!$AS$3:$CA$1001,resource!$CF31,COLUMNS(resource!$A$34:O62)),"")</f>
        <v/>
      </c>
      <c r="U30" s="166" t="str">
        <f>IFERROR(INDEX(resource!$AS$3:$CA$1001,resource!$CF31,COLUMNS(resource!$A$34:P62)),"")</f>
        <v/>
      </c>
      <c r="V30" s="166" t="str">
        <f>IFERROR(INDEX(resource!$AS$3:$CA$1001,resource!$CF31,COLUMNS(resource!$A$34:Q62)),"")</f>
        <v/>
      </c>
      <c r="W30" s="166" t="str">
        <f>IFERROR(INDEX(resource!$AS$3:$CA$1001,resource!$CF31,COLUMNS(resource!$A$34:R62)),"")</f>
        <v/>
      </c>
      <c r="X30" s="166" t="str">
        <f>IFERROR(INDEX(resource!$AS$3:$CA$1001,resource!$CF31,COLUMNS(resource!$A$34:S62)),"")</f>
        <v/>
      </c>
      <c r="Y30" s="166" t="str">
        <f>IFERROR(INDEX(resource!$AS$3:$CA$1001,resource!$CF31,COLUMNS(resource!$A$34:T62)),"")</f>
        <v/>
      </c>
      <c r="Z30" s="166" t="str">
        <f>IFERROR(INDEX(resource!$AS$3:$CA$1001,resource!$CF31,COLUMNS(resource!$A$34:U62)),"")</f>
        <v/>
      </c>
      <c r="AA30" s="166" t="str">
        <f>IFERROR(INDEX(resource!$AS$3:$CA$1001,resource!$CF31,COLUMNS(resource!$A$34:V62)),"")</f>
        <v/>
      </c>
      <c r="AB30" s="166" t="str">
        <f>IFERROR(INDEX(resource!$AS$3:$CA$1001,resource!$CF31,COLUMNS(resource!$A$34:W62)),"")</f>
        <v/>
      </c>
      <c r="AC30" s="166" t="str">
        <f>IFERROR(INDEX(resource!$AS$3:$CA$1001,resource!$CF31,COLUMNS(resource!$A$34:X62)),"")</f>
        <v/>
      </c>
      <c r="AD30" s="166" t="str">
        <f>IFERROR(INDEX(resource!$AS$3:$CA$1001,resource!$CF31,COLUMNS(resource!$A$34:Y62)),"")</f>
        <v/>
      </c>
      <c r="AE30" s="166" t="str">
        <f>IFERROR(INDEX(resource!$AS$3:$CA$1001,resource!$CF31,COLUMNS(resource!$A$34:Z62)),"")</f>
        <v/>
      </c>
      <c r="AF30" s="166" t="str">
        <f>IFERROR(INDEX(resource!$AS$3:$CA$1001,resource!$CF31,COLUMNS(resource!$A$34:AA62)),"")</f>
        <v/>
      </c>
      <c r="AG30" s="166" t="str">
        <f>IFERROR(INDEX(resource!$AS$3:$CA$1001,resource!$CF31,COLUMNS(resource!$A$34:AB62)),"")</f>
        <v/>
      </c>
      <c r="AH30" s="166" t="str">
        <f>IFERROR(INDEX(resource!$AS$3:$CA$1001,resource!$CF31,COLUMNS(resource!$A$34:AC62)),"")</f>
        <v/>
      </c>
      <c r="AI30" s="166" t="str">
        <f>IFERROR(INDEX(resource!$AS$3:$CA$1001,resource!$CF31,COLUMNS(resource!$A$34:AD62)),"")</f>
        <v/>
      </c>
      <c r="AJ30" s="166" t="str">
        <f>IFERROR(INDEX(resource!$AS$3:$CA$1001,resource!$CF31,COLUMNS(resource!$A$34:AE62)),"")</f>
        <v/>
      </c>
      <c r="AK30" s="131"/>
      <c r="AL30" s="131"/>
      <c r="AM30" s="131"/>
      <c r="AN30" s="83" t="str">
        <f>IFERROR(INDEX(resource!$AS$3:$BA$1001,resource!$CF31,COLUMNS($A$34:AI62)),"")</f>
        <v/>
      </c>
      <c r="AO30" s="1" t="s">
        <v>4</v>
      </c>
      <c r="AP30" s="1">
        <v>12</v>
      </c>
      <c r="AQ30" s="1" t="str">
        <f>IFERROR(VLOOKUP(AO30,sales_data!$H$2:$J$451,3,0),0)</f>
        <v>BOG-124</v>
      </c>
      <c r="AR30" s="5">
        <v>230000</v>
      </c>
    </row>
    <row r="31" spans="1:78" x14ac:dyDescent="0.2">
      <c r="A31" s="1" t="s">
        <v>727</v>
      </c>
      <c r="B31" s="1">
        <v>2085077.9999999995</v>
      </c>
      <c r="C31" s="2">
        <f t="shared" si="4"/>
        <v>109740.94736842102</v>
      </c>
      <c r="D31" s="111">
        <v>19</v>
      </c>
      <c r="E31" s="64" t="s">
        <v>3124</v>
      </c>
      <c r="F31" s="3">
        <v>73619.05</v>
      </c>
      <c r="G31" s="1">
        <v>16</v>
      </c>
      <c r="J31" s="83" t="str">
        <f>IFERROR(INDEX(resource!$AS$3:$BA$1001,resource!$CF32,COLUMNS($A$34:B63)),"")</f>
        <v/>
      </c>
      <c r="K31" s="166" t="str">
        <f>IFERROR(INDEX(resource!$AS$3:$CA$1001,resource!$CF32,COLUMNS(resource!$A$34:F63)),"")</f>
        <v/>
      </c>
      <c r="L31" s="166" t="str">
        <f>IFERROR(INDEX(resource!$AS$3:$CA$1001,resource!$CF32,COLUMNS(resource!$A$34:G63)),"")</f>
        <v/>
      </c>
      <c r="M31" s="166" t="str">
        <f>IFERROR(INDEX(resource!$AS$3:$CA$1001,resource!$CF32,COLUMNS(resource!$A$34:H63)),"")</f>
        <v/>
      </c>
      <c r="N31" s="166" t="str">
        <f>IFERROR(INDEX(resource!$AS$3:$CA$1001,resource!$CF32,COLUMNS(resource!$A$34:I63)),"")</f>
        <v/>
      </c>
      <c r="O31" s="166" t="str">
        <f>IFERROR(INDEX(resource!$AS$3:$CA$1001,resource!$CF32,COLUMNS(resource!$A$34:J63)),"")</f>
        <v/>
      </c>
      <c r="P31" s="166" t="str">
        <f>IFERROR(INDEX(resource!$AS$3:$CA$1001,resource!$CF32,COLUMNS(resource!$A$34:K63)),"")</f>
        <v/>
      </c>
      <c r="Q31" s="166" t="str">
        <f>IFERROR(INDEX(resource!$AS$3:$CA$1001,resource!$CF32,COLUMNS(resource!$A$34:L63)),"")</f>
        <v/>
      </c>
      <c r="R31" s="166" t="str">
        <f>IFERROR(INDEX(resource!$AS$3:$CA$1001,resource!$CF32,COLUMNS(resource!$A$34:M63)),"")</f>
        <v/>
      </c>
      <c r="S31" s="166" t="str">
        <f>IFERROR(INDEX(resource!$AS$3:$CA$1001,resource!$CF32,COLUMNS(resource!$A$34:N63)),"")</f>
        <v/>
      </c>
      <c r="T31" s="166" t="str">
        <f>IFERROR(INDEX(resource!$AS$3:$CA$1001,resource!$CF32,COLUMNS(resource!$A$34:O63)),"")</f>
        <v/>
      </c>
      <c r="U31" s="166" t="str">
        <f>IFERROR(INDEX(resource!$AS$3:$CA$1001,resource!$CF32,COLUMNS(resource!$A$34:P63)),"")</f>
        <v/>
      </c>
      <c r="V31" s="166" t="str">
        <f>IFERROR(INDEX(resource!$AS$3:$CA$1001,resource!$CF32,COLUMNS(resource!$A$34:Q63)),"")</f>
        <v/>
      </c>
      <c r="W31" s="166" t="str">
        <f>IFERROR(INDEX(resource!$AS$3:$CA$1001,resource!$CF32,COLUMNS(resource!$A$34:R63)),"")</f>
        <v/>
      </c>
      <c r="X31" s="166" t="str">
        <f>IFERROR(INDEX(resource!$AS$3:$CA$1001,resource!$CF32,COLUMNS(resource!$A$34:S63)),"")</f>
        <v/>
      </c>
      <c r="Y31" s="166" t="str">
        <f>IFERROR(INDEX(resource!$AS$3:$CA$1001,resource!$CF32,COLUMNS(resource!$A$34:T63)),"")</f>
        <v/>
      </c>
      <c r="Z31" s="166" t="str">
        <f>IFERROR(INDEX(resource!$AS$3:$CA$1001,resource!$CF32,COLUMNS(resource!$A$34:U63)),"")</f>
        <v/>
      </c>
      <c r="AA31" s="166" t="str">
        <f>IFERROR(INDEX(resource!$AS$3:$CA$1001,resource!$CF32,COLUMNS(resource!$A$34:V63)),"")</f>
        <v/>
      </c>
      <c r="AB31" s="166" t="str">
        <f>IFERROR(INDEX(resource!$AS$3:$CA$1001,resource!$CF32,COLUMNS(resource!$A$34:W63)),"")</f>
        <v/>
      </c>
      <c r="AC31" s="166" t="str">
        <f>IFERROR(INDEX(resource!$AS$3:$CA$1001,resource!$CF32,COLUMNS(resource!$A$34:X63)),"")</f>
        <v/>
      </c>
      <c r="AD31" s="166" t="str">
        <f>IFERROR(INDEX(resource!$AS$3:$CA$1001,resource!$CF32,COLUMNS(resource!$A$34:Y63)),"")</f>
        <v/>
      </c>
      <c r="AE31" s="166" t="str">
        <f>IFERROR(INDEX(resource!$AS$3:$CA$1001,resource!$CF32,COLUMNS(resource!$A$34:Z63)),"")</f>
        <v/>
      </c>
      <c r="AF31" s="166" t="str">
        <f>IFERROR(INDEX(resource!$AS$3:$CA$1001,resource!$CF32,COLUMNS(resource!$A$34:AA63)),"")</f>
        <v/>
      </c>
      <c r="AG31" s="166" t="str">
        <f>IFERROR(INDEX(resource!$AS$3:$CA$1001,resource!$CF32,COLUMNS(resource!$A$34:AB63)),"")</f>
        <v/>
      </c>
      <c r="AH31" s="166" t="str">
        <f>IFERROR(INDEX(resource!$AS$3:$CA$1001,resource!$CF32,COLUMNS(resource!$A$34:AC63)),"")</f>
        <v/>
      </c>
      <c r="AI31" s="166" t="str">
        <f>IFERROR(INDEX(resource!$AS$3:$CA$1001,resource!$CF32,COLUMNS(resource!$A$34:AD63)),"")</f>
        <v/>
      </c>
      <c r="AJ31" s="166" t="str">
        <f>IFERROR(INDEX(resource!$AS$3:$CA$1001,resource!$CF32,COLUMNS(resource!$A$34:AE63)),"")</f>
        <v/>
      </c>
      <c r="AK31" s="131"/>
      <c r="AL31" s="131"/>
      <c r="AM31" s="131"/>
      <c r="AN31" s="83" t="str">
        <f>IFERROR(INDEX(resource!$AS$3:$BA$1001,resource!$CF32,COLUMNS($A$34:AI63)),"")</f>
        <v/>
      </c>
      <c r="AO31" s="1" t="s">
        <v>7</v>
      </c>
      <c r="AP31" s="1">
        <v>10</v>
      </c>
      <c r="AQ31" s="1" t="str">
        <f>IFERROR(VLOOKUP(AO31,sales_data!$H$2:$J$451,3,0),0)</f>
        <v>BOG-123</v>
      </c>
      <c r="AR31" s="5">
        <v>190000</v>
      </c>
    </row>
    <row r="32" spans="1:78" x14ac:dyDescent="0.2">
      <c r="A32" s="1" t="s">
        <v>734</v>
      </c>
      <c r="B32" s="1">
        <v>2381385.0999999996</v>
      </c>
      <c r="C32" s="2">
        <f t="shared" si="4"/>
        <v>72163.184848484831</v>
      </c>
      <c r="D32" s="111">
        <v>33</v>
      </c>
      <c r="E32" s="64" t="s">
        <v>3580</v>
      </c>
      <c r="F32" s="3">
        <v>74663.94</v>
      </c>
      <c r="G32" s="1">
        <v>26</v>
      </c>
      <c r="J32" s="83" t="str">
        <f>IFERROR(INDEX(resource!$AS$3:$BA$1001,resource!$CF33,COLUMNS($A$34:B64)),"")</f>
        <v/>
      </c>
      <c r="K32" s="166" t="str">
        <f>IFERROR(INDEX(resource!$AS$3:$CA$1001,resource!$CF33,COLUMNS(resource!$A$34:F64)),"")</f>
        <v/>
      </c>
      <c r="L32" s="166" t="str">
        <f>IFERROR(INDEX(resource!$AS$3:$CA$1001,resource!$CF33,COLUMNS(resource!$A$34:G64)),"")</f>
        <v/>
      </c>
      <c r="M32" s="166" t="str">
        <f>IFERROR(INDEX(resource!$AS$3:$CA$1001,resource!$CF33,COLUMNS(resource!$A$34:H64)),"")</f>
        <v/>
      </c>
      <c r="N32" s="166" t="str">
        <f>IFERROR(INDEX(resource!$AS$3:$CA$1001,resource!$CF33,COLUMNS(resource!$A$34:I64)),"")</f>
        <v/>
      </c>
      <c r="O32" s="166" t="str">
        <f>IFERROR(INDEX(resource!$AS$3:$CA$1001,resource!$CF33,COLUMNS(resource!$A$34:J64)),"")</f>
        <v/>
      </c>
      <c r="P32" s="166" t="str">
        <f>IFERROR(INDEX(resource!$AS$3:$CA$1001,resource!$CF33,COLUMNS(resource!$A$34:K64)),"")</f>
        <v/>
      </c>
      <c r="Q32" s="166" t="str">
        <f>IFERROR(INDEX(resource!$AS$3:$CA$1001,resource!$CF33,COLUMNS(resource!$A$34:L64)),"")</f>
        <v/>
      </c>
      <c r="R32" s="166" t="str">
        <f>IFERROR(INDEX(resource!$AS$3:$CA$1001,resource!$CF33,COLUMNS(resource!$A$34:M64)),"")</f>
        <v/>
      </c>
      <c r="S32" s="166" t="str">
        <f>IFERROR(INDEX(resource!$AS$3:$CA$1001,resource!$CF33,COLUMNS(resource!$A$34:N64)),"")</f>
        <v/>
      </c>
      <c r="T32" s="166" t="str">
        <f>IFERROR(INDEX(resource!$AS$3:$CA$1001,resource!$CF33,COLUMNS(resource!$A$34:O64)),"")</f>
        <v/>
      </c>
      <c r="U32" s="166" t="str">
        <f>IFERROR(INDEX(resource!$AS$3:$CA$1001,resource!$CF33,COLUMNS(resource!$A$34:P64)),"")</f>
        <v/>
      </c>
      <c r="V32" s="166" t="str">
        <f>IFERROR(INDEX(resource!$AS$3:$CA$1001,resource!$CF33,COLUMNS(resource!$A$34:Q64)),"")</f>
        <v/>
      </c>
      <c r="W32" s="166" t="str">
        <f>IFERROR(INDEX(resource!$AS$3:$CA$1001,resource!$CF33,COLUMNS(resource!$A$34:R64)),"")</f>
        <v/>
      </c>
      <c r="X32" s="166" t="str">
        <f>IFERROR(INDEX(resource!$AS$3:$CA$1001,resource!$CF33,COLUMNS(resource!$A$34:S64)),"")</f>
        <v/>
      </c>
      <c r="Y32" s="166" t="str">
        <f>IFERROR(INDEX(resource!$AS$3:$CA$1001,resource!$CF33,COLUMNS(resource!$A$34:T64)),"")</f>
        <v/>
      </c>
      <c r="Z32" s="166" t="str">
        <f>IFERROR(INDEX(resource!$AS$3:$CA$1001,resource!$CF33,COLUMNS(resource!$A$34:U64)),"")</f>
        <v/>
      </c>
      <c r="AA32" s="166" t="str">
        <f>IFERROR(INDEX(resource!$AS$3:$CA$1001,resource!$CF33,COLUMNS(resource!$A$34:V64)),"")</f>
        <v/>
      </c>
      <c r="AB32" s="166" t="str">
        <f>IFERROR(INDEX(resource!$AS$3:$CA$1001,resource!$CF33,COLUMNS(resource!$A$34:W64)),"")</f>
        <v/>
      </c>
      <c r="AC32" s="166" t="str">
        <f>IFERROR(INDEX(resource!$AS$3:$CA$1001,resource!$CF33,COLUMNS(resource!$A$34:X64)),"")</f>
        <v/>
      </c>
      <c r="AD32" s="166" t="str">
        <f>IFERROR(INDEX(resource!$AS$3:$CA$1001,resource!$CF33,COLUMNS(resource!$A$34:Y64)),"")</f>
        <v/>
      </c>
      <c r="AE32" s="166" t="str">
        <f>IFERROR(INDEX(resource!$AS$3:$CA$1001,resource!$CF33,COLUMNS(resource!$A$34:Z64)),"")</f>
        <v/>
      </c>
      <c r="AF32" s="166" t="str">
        <f>IFERROR(INDEX(resource!$AS$3:$CA$1001,resource!$CF33,COLUMNS(resource!$A$34:AA64)),"")</f>
        <v/>
      </c>
      <c r="AG32" s="166" t="str">
        <f>IFERROR(INDEX(resource!$AS$3:$CA$1001,resource!$CF33,COLUMNS(resource!$A$34:AB64)),"")</f>
        <v/>
      </c>
      <c r="AH32" s="166" t="str">
        <f>IFERROR(INDEX(resource!$AS$3:$CA$1001,resource!$CF33,COLUMNS(resource!$A$34:AC64)),"")</f>
        <v/>
      </c>
      <c r="AI32" s="166" t="str">
        <f>IFERROR(INDEX(resource!$AS$3:$CA$1001,resource!$CF33,COLUMNS(resource!$A$34:AD64)),"")</f>
        <v/>
      </c>
      <c r="AJ32" s="166" t="str">
        <f>IFERROR(INDEX(resource!$AS$3:$CA$1001,resource!$CF33,COLUMNS(resource!$A$34:AE64)),"")</f>
        <v/>
      </c>
      <c r="AK32" s="131"/>
      <c r="AL32" s="131"/>
      <c r="AM32" s="131"/>
      <c r="AN32" s="83" t="str">
        <f>IFERROR(INDEX(resource!$AS$3:$BA$1001,resource!$CF33,COLUMNS($A$34:AI64)),"")</f>
        <v/>
      </c>
      <c r="AO32" s="1" t="s">
        <v>1916</v>
      </c>
      <c r="AP32" s="1">
        <v>6</v>
      </c>
      <c r="AQ32" s="1" t="str">
        <f>IFERROR(VLOOKUP(AO32,sales_data!$H$2:$J$451,3,0),0)</f>
        <v>BOG-122</v>
      </c>
      <c r="AR32" s="5">
        <v>190000</v>
      </c>
    </row>
    <row r="33" spans="1:44" x14ac:dyDescent="0.2">
      <c r="A33" s="1" t="s">
        <v>527</v>
      </c>
      <c r="B33" s="1">
        <v>4377963.3899999997</v>
      </c>
      <c r="C33" s="2">
        <f t="shared" si="4"/>
        <v>118323.33486486485</v>
      </c>
      <c r="D33" s="111">
        <v>37</v>
      </c>
      <c r="E33" s="64" t="s">
        <v>2887</v>
      </c>
      <c r="F33" s="3">
        <v>73451.289999999994</v>
      </c>
      <c r="G33" s="1">
        <v>28</v>
      </c>
      <c r="J33" s="83" t="str">
        <f>IFERROR(INDEX(resource!$AS$3:$BA$1001,resource!$CF34,COLUMNS($A$34:B65)),"")</f>
        <v/>
      </c>
      <c r="K33" s="166" t="str">
        <f>IFERROR(INDEX(resource!$AS$3:$CA$1001,resource!$CF34,COLUMNS(resource!$A$34:F65)),"")</f>
        <v/>
      </c>
      <c r="L33" s="166" t="str">
        <f>IFERROR(INDEX(resource!$AS$3:$CA$1001,resource!$CF34,COLUMNS(resource!$A$34:G65)),"")</f>
        <v/>
      </c>
      <c r="M33" s="166" t="str">
        <f>IFERROR(INDEX(resource!$AS$3:$CA$1001,resource!$CF34,COLUMNS(resource!$A$34:H65)),"")</f>
        <v/>
      </c>
      <c r="N33" s="166" t="str">
        <f>IFERROR(INDEX(resource!$AS$3:$CA$1001,resource!$CF34,COLUMNS(resource!$A$34:I65)),"")</f>
        <v/>
      </c>
      <c r="O33" s="166" t="str">
        <f>IFERROR(INDEX(resource!$AS$3:$CA$1001,resource!$CF34,COLUMNS(resource!$A$34:J65)),"")</f>
        <v/>
      </c>
      <c r="P33" s="166" t="str">
        <f>IFERROR(INDEX(resource!$AS$3:$CA$1001,resource!$CF34,COLUMNS(resource!$A$34:K65)),"")</f>
        <v/>
      </c>
      <c r="Q33" s="166" t="str">
        <f>IFERROR(INDEX(resource!$AS$3:$CA$1001,resource!$CF34,COLUMNS(resource!$A$34:L65)),"")</f>
        <v/>
      </c>
      <c r="R33" s="166" t="str">
        <f>IFERROR(INDEX(resource!$AS$3:$CA$1001,resource!$CF34,COLUMNS(resource!$A$34:M65)),"")</f>
        <v/>
      </c>
      <c r="S33" s="166" t="str">
        <f>IFERROR(INDEX(resource!$AS$3:$CA$1001,resource!$CF34,COLUMNS(resource!$A$34:N65)),"")</f>
        <v/>
      </c>
      <c r="T33" s="166" t="str">
        <f>IFERROR(INDEX(resource!$AS$3:$CA$1001,resource!$CF34,COLUMNS(resource!$A$34:O65)),"")</f>
        <v/>
      </c>
      <c r="U33" s="166" t="str">
        <f>IFERROR(INDEX(resource!$AS$3:$CA$1001,resource!$CF34,COLUMNS(resource!$A$34:P65)),"")</f>
        <v/>
      </c>
      <c r="V33" s="166" t="str">
        <f>IFERROR(INDEX(resource!$AS$3:$CA$1001,resource!$CF34,COLUMNS(resource!$A$34:Q65)),"")</f>
        <v/>
      </c>
      <c r="W33" s="166" t="str">
        <f>IFERROR(INDEX(resource!$AS$3:$CA$1001,resource!$CF34,COLUMNS(resource!$A$34:R65)),"")</f>
        <v/>
      </c>
      <c r="X33" s="166" t="str">
        <f>IFERROR(INDEX(resource!$AS$3:$CA$1001,resource!$CF34,COLUMNS(resource!$A$34:S65)),"")</f>
        <v/>
      </c>
      <c r="Y33" s="166" t="str">
        <f>IFERROR(INDEX(resource!$AS$3:$CA$1001,resource!$CF34,COLUMNS(resource!$A$34:T65)),"")</f>
        <v/>
      </c>
      <c r="Z33" s="166" t="str">
        <f>IFERROR(INDEX(resource!$AS$3:$CA$1001,resource!$CF34,COLUMNS(resource!$A$34:U65)),"")</f>
        <v/>
      </c>
      <c r="AA33" s="166" t="str">
        <f>IFERROR(INDEX(resource!$AS$3:$CA$1001,resource!$CF34,COLUMNS(resource!$A$34:V65)),"")</f>
        <v/>
      </c>
      <c r="AB33" s="166" t="str">
        <f>IFERROR(INDEX(resource!$AS$3:$CA$1001,resource!$CF34,COLUMNS(resource!$A$34:W65)),"")</f>
        <v/>
      </c>
      <c r="AC33" s="166" t="str">
        <f>IFERROR(INDEX(resource!$AS$3:$CA$1001,resource!$CF34,COLUMNS(resource!$A$34:X65)),"")</f>
        <v/>
      </c>
      <c r="AD33" s="166" t="str">
        <f>IFERROR(INDEX(resource!$AS$3:$CA$1001,resource!$CF34,COLUMNS(resource!$A$34:Y65)),"")</f>
        <v/>
      </c>
      <c r="AE33" s="166" t="str">
        <f>IFERROR(INDEX(resource!$AS$3:$CA$1001,resource!$CF34,COLUMNS(resource!$A$34:Z65)),"")</f>
        <v/>
      </c>
      <c r="AF33" s="166" t="str">
        <f>IFERROR(INDEX(resource!$AS$3:$CA$1001,resource!$CF34,COLUMNS(resource!$A$34:AA65)),"")</f>
        <v/>
      </c>
      <c r="AG33" s="166" t="str">
        <f>IFERROR(INDEX(resource!$AS$3:$CA$1001,resource!$CF34,COLUMNS(resource!$A$34:AB65)),"")</f>
        <v/>
      </c>
      <c r="AH33" s="166" t="str">
        <f>IFERROR(INDEX(resource!$AS$3:$CA$1001,resource!$CF34,COLUMNS(resource!$A$34:AC65)),"")</f>
        <v/>
      </c>
      <c r="AI33" s="166" t="str">
        <f>IFERROR(INDEX(resource!$AS$3:$CA$1001,resource!$CF34,COLUMNS(resource!$A$34:AD65)),"")</f>
        <v/>
      </c>
      <c r="AJ33" s="166" t="str">
        <f>IFERROR(INDEX(resource!$AS$3:$CA$1001,resource!$CF34,COLUMNS(resource!$A$34:AE65)),"")</f>
        <v/>
      </c>
      <c r="AK33" s="131"/>
      <c r="AL33" s="131"/>
      <c r="AM33" s="131"/>
      <c r="AN33" s="83" t="str">
        <f>IFERROR(INDEX(resource!$AS$3:$BA$1001,resource!$CF34,COLUMNS($A$34:AI65)),"")</f>
        <v/>
      </c>
      <c r="AO33" s="1" t="s">
        <v>8</v>
      </c>
      <c r="AP33" s="1">
        <v>14</v>
      </c>
      <c r="AQ33" s="1" t="str">
        <f>IFERROR(VLOOKUP(AO33,sales_data!$H$2:$J$451,3,0),0)</f>
        <v>BOG-121</v>
      </c>
      <c r="AR33" s="5">
        <v>190000</v>
      </c>
    </row>
    <row r="34" spans="1:44" x14ac:dyDescent="0.2">
      <c r="A34" s="1" t="s">
        <v>756</v>
      </c>
      <c r="B34" s="1">
        <v>2212935.0099999998</v>
      </c>
      <c r="C34" s="2">
        <f t="shared" si="4"/>
        <v>130172.64764705881</v>
      </c>
      <c r="D34" s="111">
        <v>17</v>
      </c>
      <c r="E34" s="64" t="s">
        <v>12</v>
      </c>
      <c r="F34" s="3">
        <v>100053.15</v>
      </c>
      <c r="G34" s="1">
        <v>21</v>
      </c>
      <c r="J34" s="83" t="str">
        <f>IFERROR(INDEX(resource!$AS$3:$BA$1001,resource!$CF35,COLUMNS($A$34:B66)),"")</f>
        <v/>
      </c>
      <c r="K34" s="166" t="str">
        <f>IFERROR(INDEX(resource!$AS$3:$CA$1001,resource!$CF35,COLUMNS(resource!$A$34:F66)),"")</f>
        <v/>
      </c>
      <c r="L34" s="166" t="str">
        <f>IFERROR(INDEX(resource!$AS$3:$CA$1001,resource!$CF35,COLUMNS(resource!$A$34:G66)),"")</f>
        <v/>
      </c>
      <c r="M34" s="166" t="str">
        <f>IFERROR(INDEX(resource!$AS$3:$CA$1001,resource!$CF35,COLUMNS(resource!$A$34:H66)),"")</f>
        <v/>
      </c>
      <c r="N34" s="166" t="str">
        <f>IFERROR(INDEX(resource!$AS$3:$CA$1001,resource!$CF35,COLUMNS(resource!$A$34:I66)),"")</f>
        <v/>
      </c>
      <c r="O34" s="166" t="str">
        <f>IFERROR(INDEX(resource!$AS$3:$CA$1001,resource!$CF35,COLUMNS(resource!$A$34:J66)),"")</f>
        <v/>
      </c>
      <c r="P34" s="166" t="str">
        <f>IFERROR(INDEX(resource!$AS$3:$CA$1001,resource!$CF35,COLUMNS(resource!$A$34:K66)),"")</f>
        <v/>
      </c>
      <c r="Q34" s="166" t="str">
        <f>IFERROR(INDEX(resource!$AS$3:$CA$1001,resource!$CF35,COLUMNS(resource!$A$34:L66)),"")</f>
        <v/>
      </c>
      <c r="R34" s="166" t="str">
        <f>IFERROR(INDEX(resource!$AS$3:$CA$1001,resource!$CF35,COLUMNS(resource!$A$34:M66)),"")</f>
        <v/>
      </c>
      <c r="S34" s="166" t="str">
        <f>IFERROR(INDEX(resource!$AS$3:$CA$1001,resource!$CF35,COLUMNS(resource!$A$34:N66)),"")</f>
        <v/>
      </c>
      <c r="T34" s="166" t="str">
        <f>IFERROR(INDEX(resource!$AS$3:$CA$1001,resource!$CF35,COLUMNS(resource!$A$34:O66)),"")</f>
        <v/>
      </c>
      <c r="U34" s="166" t="str">
        <f>IFERROR(INDEX(resource!$AS$3:$CA$1001,resource!$CF35,COLUMNS(resource!$A$34:P66)),"")</f>
        <v/>
      </c>
      <c r="V34" s="166" t="str">
        <f>IFERROR(INDEX(resource!$AS$3:$CA$1001,resource!$CF35,COLUMNS(resource!$A$34:Q66)),"")</f>
        <v/>
      </c>
      <c r="W34" s="166" t="str">
        <f>IFERROR(INDEX(resource!$AS$3:$CA$1001,resource!$CF35,COLUMNS(resource!$A$34:R66)),"")</f>
        <v/>
      </c>
      <c r="X34" s="166" t="str">
        <f>IFERROR(INDEX(resource!$AS$3:$CA$1001,resource!$CF35,COLUMNS(resource!$A$34:S66)),"")</f>
        <v/>
      </c>
      <c r="Y34" s="166" t="str">
        <f>IFERROR(INDEX(resource!$AS$3:$CA$1001,resource!$CF35,COLUMNS(resource!$A$34:T66)),"")</f>
        <v/>
      </c>
      <c r="Z34" s="166" t="str">
        <f>IFERROR(INDEX(resource!$AS$3:$CA$1001,resource!$CF35,COLUMNS(resource!$A$34:U66)),"")</f>
        <v/>
      </c>
      <c r="AA34" s="166" t="str">
        <f>IFERROR(INDEX(resource!$AS$3:$CA$1001,resource!$CF35,COLUMNS(resource!$A$34:V66)),"")</f>
        <v/>
      </c>
      <c r="AB34" s="166" t="str">
        <f>IFERROR(INDEX(resource!$AS$3:$CA$1001,resource!$CF35,COLUMNS(resource!$A$34:W66)),"")</f>
        <v/>
      </c>
      <c r="AC34" s="166" t="str">
        <f>IFERROR(INDEX(resource!$AS$3:$CA$1001,resource!$CF35,COLUMNS(resource!$A$34:X66)),"")</f>
        <v/>
      </c>
      <c r="AD34" s="166" t="str">
        <f>IFERROR(INDEX(resource!$AS$3:$CA$1001,resource!$CF35,COLUMNS(resource!$A$34:Y66)),"")</f>
        <v/>
      </c>
      <c r="AE34" s="166" t="str">
        <f>IFERROR(INDEX(resource!$AS$3:$CA$1001,resource!$CF35,COLUMNS(resource!$A$34:Z66)),"")</f>
        <v/>
      </c>
      <c r="AF34" s="166" t="str">
        <f>IFERROR(INDEX(resource!$AS$3:$CA$1001,resource!$CF35,COLUMNS(resource!$A$34:AA66)),"")</f>
        <v/>
      </c>
      <c r="AG34" s="166" t="str">
        <f>IFERROR(INDEX(resource!$AS$3:$CA$1001,resource!$CF35,COLUMNS(resource!$A$34:AB66)),"")</f>
        <v/>
      </c>
      <c r="AH34" s="166" t="str">
        <f>IFERROR(INDEX(resource!$AS$3:$CA$1001,resource!$CF35,COLUMNS(resource!$A$34:AC66)),"")</f>
        <v/>
      </c>
      <c r="AI34" s="166" t="str">
        <f>IFERROR(INDEX(resource!$AS$3:$CA$1001,resource!$CF35,COLUMNS(resource!$A$34:AD66)),"")</f>
        <v/>
      </c>
      <c r="AJ34" s="166" t="str">
        <f>IFERROR(INDEX(resource!$AS$3:$CA$1001,resource!$CF35,COLUMNS(resource!$A$34:AE66)),"")</f>
        <v/>
      </c>
      <c r="AK34" s="131"/>
      <c r="AL34" s="131"/>
      <c r="AM34" s="131"/>
      <c r="AN34" s="83" t="str">
        <f>IFERROR(INDEX(resource!$AS$3:$BA$1001,resource!$CF35,COLUMNS($A$34:AI66)),"")</f>
        <v/>
      </c>
      <c r="AO34" s="1" t="s">
        <v>3124</v>
      </c>
      <c r="AP34" s="1">
        <v>4</v>
      </c>
      <c r="AQ34" s="1" t="str">
        <f>IFERROR(VLOOKUP(AO34,sales_data!$H$2:$J$451,3,0),0)</f>
        <v>BOG-105</v>
      </c>
      <c r="AR34" s="5">
        <v>190000</v>
      </c>
    </row>
    <row r="35" spans="1:44" x14ac:dyDescent="0.2">
      <c r="A35" s="1" t="s">
        <v>1915</v>
      </c>
      <c r="B35" s="1">
        <v>532742.31999999995</v>
      </c>
      <c r="C35" s="2">
        <f t="shared" si="4"/>
        <v>88790.386666666658</v>
      </c>
      <c r="D35" s="111">
        <v>6</v>
      </c>
      <c r="E35" s="64" t="s">
        <v>15</v>
      </c>
      <c r="F35" s="3">
        <v>107309.52</v>
      </c>
      <c r="G35" s="1">
        <v>27</v>
      </c>
      <c r="J35" s="83" t="str">
        <f>IFERROR(INDEX(resource!$AS$3:$BA$1001,resource!$CF36,COLUMNS($A$34:B67)),"")</f>
        <v/>
      </c>
      <c r="K35" s="166" t="str">
        <f>IFERROR(INDEX(resource!$AS$3:$CA$1001,resource!$CF36,COLUMNS(resource!$A$34:F67)),"")</f>
        <v/>
      </c>
      <c r="L35" s="166" t="str">
        <f>IFERROR(INDEX(resource!$AS$3:$CA$1001,resource!$CF36,COLUMNS(resource!$A$34:G67)),"")</f>
        <v/>
      </c>
      <c r="M35" s="166" t="str">
        <f>IFERROR(INDEX(resource!$AS$3:$CA$1001,resource!$CF36,COLUMNS(resource!$A$34:H67)),"")</f>
        <v/>
      </c>
      <c r="N35" s="166" t="str">
        <f>IFERROR(INDEX(resource!$AS$3:$CA$1001,resource!$CF36,COLUMNS(resource!$A$34:I67)),"")</f>
        <v/>
      </c>
      <c r="O35" s="166" t="str">
        <f>IFERROR(INDEX(resource!$AS$3:$CA$1001,resource!$CF36,COLUMNS(resource!$A$34:J67)),"")</f>
        <v/>
      </c>
      <c r="P35" s="166" t="str">
        <f>IFERROR(INDEX(resource!$AS$3:$CA$1001,resource!$CF36,COLUMNS(resource!$A$34:K67)),"")</f>
        <v/>
      </c>
      <c r="Q35" s="166" t="str">
        <f>IFERROR(INDEX(resource!$AS$3:$CA$1001,resource!$CF36,COLUMNS(resource!$A$34:L67)),"")</f>
        <v/>
      </c>
      <c r="R35" s="166" t="str">
        <f>IFERROR(INDEX(resource!$AS$3:$CA$1001,resource!$CF36,COLUMNS(resource!$A$34:M67)),"")</f>
        <v/>
      </c>
      <c r="S35" s="166" t="str">
        <f>IFERROR(INDEX(resource!$AS$3:$CA$1001,resource!$CF36,COLUMNS(resource!$A$34:N67)),"")</f>
        <v/>
      </c>
      <c r="T35" s="166" t="str">
        <f>IFERROR(INDEX(resource!$AS$3:$CA$1001,resource!$CF36,COLUMNS(resource!$A$34:O67)),"")</f>
        <v/>
      </c>
      <c r="U35" s="166" t="str">
        <f>IFERROR(INDEX(resource!$AS$3:$CA$1001,resource!$CF36,COLUMNS(resource!$A$34:P67)),"")</f>
        <v/>
      </c>
      <c r="V35" s="166" t="str">
        <f>IFERROR(INDEX(resource!$AS$3:$CA$1001,resource!$CF36,COLUMNS(resource!$A$34:Q67)),"")</f>
        <v/>
      </c>
      <c r="W35" s="166" t="str">
        <f>IFERROR(INDEX(resource!$AS$3:$CA$1001,resource!$CF36,COLUMNS(resource!$A$34:R67)),"")</f>
        <v/>
      </c>
      <c r="X35" s="166" t="str">
        <f>IFERROR(INDEX(resource!$AS$3:$CA$1001,resource!$CF36,COLUMNS(resource!$A$34:S67)),"")</f>
        <v/>
      </c>
      <c r="Y35" s="166" t="str">
        <f>IFERROR(INDEX(resource!$AS$3:$CA$1001,resource!$CF36,COLUMNS(resource!$A$34:T67)),"")</f>
        <v/>
      </c>
      <c r="Z35" s="166" t="str">
        <f>IFERROR(INDEX(resource!$AS$3:$CA$1001,resource!$CF36,COLUMNS(resource!$A$34:U67)),"")</f>
        <v/>
      </c>
      <c r="AA35" s="166" t="str">
        <f>IFERROR(INDEX(resource!$AS$3:$CA$1001,resource!$CF36,COLUMNS(resource!$A$34:V67)),"")</f>
        <v/>
      </c>
      <c r="AB35" s="166" t="str">
        <f>IFERROR(INDEX(resource!$AS$3:$CA$1001,resource!$CF36,COLUMNS(resource!$A$34:W67)),"")</f>
        <v/>
      </c>
      <c r="AC35" s="166" t="str">
        <f>IFERROR(INDEX(resource!$AS$3:$CA$1001,resource!$CF36,COLUMNS(resource!$A$34:X67)),"")</f>
        <v/>
      </c>
      <c r="AD35" s="166" t="str">
        <f>IFERROR(INDEX(resource!$AS$3:$CA$1001,resource!$CF36,COLUMNS(resource!$A$34:Y67)),"")</f>
        <v/>
      </c>
      <c r="AE35" s="166" t="str">
        <f>IFERROR(INDEX(resource!$AS$3:$CA$1001,resource!$CF36,COLUMNS(resource!$A$34:Z67)),"")</f>
        <v/>
      </c>
      <c r="AF35" s="166" t="str">
        <f>IFERROR(INDEX(resource!$AS$3:$CA$1001,resource!$CF36,COLUMNS(resource!$A$34:AA67)),"")</f>
        <v/>
      </c>
      <c r="AG35" s="166" t="str">
        <f>IFERROR(INDEX(resource!$AS$3:$CA$1001,resource!$CF36,COLUMNS(resource!$A$34:AB67)),"")</f>
        <v/>
      </c>
      <c r="AH35" s="166" t="str">
        <f>IFERROR(INDEX(resource!$AS$3:$CA$1001,resource!$CF36,COLUMNS(resource!$A$34:AC67)),"")</f>
        <v/>
      </c>
      <c r="AI35" s="166" t="str">
        <f>IFERROR(INDEX(resource!$AS$3:$CA$1001,resource!$CF36,COLUMNS(resource!$A$34:AD67)),"")</f>
        <v/>
      </c>
      <c r="AJ35" s="166" t="str">
        <f>IFERROR(INDEX(resource!$AS$3:$CA$1001,resource!$CF36,COLUMNS(resource!$A$34:AE67)),"")</f>
        <v/>
      </c>
      <c r="AK35" s="131"/>
      <c r="AL35" s="131"/>
      <c r="AM35" s="131"/>
      <c r="AN35" s="83" t="str">
        <f>IFERROR(INDEX(resource!$AS$3:$BA$1001,resource!$CF36,COLUMNS($A$34:AI67)),"")</f>
        <v/>
      </c>
      <c r="AO35" s="1" t="s">
        <v>3580</v>
      </c>
      <c r="AP35" s="1">
        <v>5</v>
      </c>
      <c r="AQ35" s="1" t="str">
        <f>IFERROR(VLOOKUP(AO35,sales_data!$H$2:$J$451,3,0),0)</f>
        <v>BOG-112</v>
      </c>
      <c r="AR35" s="5">
        <v>190000</v>
      </c>
    </row>
    <row r="36" spans="1:44" x14ac:dyDescent="0.2">
      <c r="A36" s="1" t="s">
        <v>778</v>
      </c>
      <c r="B36" s="1">
        <v>566575.87000000011</v>
      </c>
      <c r="C36" s="2">
        <f t="shared" si="4"/>
        <v>113315.17400000003</v>
      </c>
      <c r="D36" s="111">
        <v>5</v>
      </c>
      <c r="E36" s="64" t="s">
        <v>16</v>
      </c>
      <c r="F36" s="3">
        <v>83125.61</v>
      </c>
      <c r="G36" s="1">
        <v>31</v>
      </c>
      <c r="J36" s="83" t="str">
        <f>IFERROR(INDEX(resource!$AS$3:$BA$1001,resource!$CF37,COLUMNS($A$34:B68)),"")</f>
        <v/>
      </c>
      <c r="K36" s="166" t="str">
        <f>IFERROR(INDEX(resource!$AS$3:$CA$1001,resource!$CF37,COLUMNS(resource!$A$34:F68)),"")</f>
        <v/>
      </c>
      <c r="L36" s="166" t="str">
        <f>IFERROR(INDEX(resource!$AS$3:$CA$1001,resource!$CF37,COLUMNS(resource!$A$34:G68)),"")</f>
        <v/>
      </c>
      <c r="M36" s="166" t="str">
        <f>IFERROR(INDEX(resource!$AS$3:$CA$1001,resource!$CF37,COLUMNS(resource!$A$34:H68)),"")</f>
        <v/>
      </c>
      <c r="N36" s="166" t="str">
        <f>IFERROR(INDEX(resource!$AS$3:$CA$1001,resource!$CF37,COLUMNS(resource!$A$34:I68)),"")</f>
        <v/>
      </c>
      <c r="O36" s="166" t="str">
        <f>IFERROR(INDEX(resource!$AS$3:$CA$1001,resource!$CF37,COLUMNS(resource!$A$34:J68)),"")</f>
        <v/>
      </c>
      <c r="P36" s="166" t="str">
        <f>IFERROR(INDEX(resource!$AS$3:$CA$1001,resource!$CF37,COLUMNS(resource!$A$34:K68)),"")</f>
        <v/>
      </c>
      <c r="Q36" s="166" t="str">
        <f>IFERROR(INDEX(resource!$AS$3:$CA$1001,resource!$CF37,COLUMNS(resource!$A$34:L68)),"")</f>
        <v/>
      </c>
      <c r="R36" s="166" t="str">
        <f>IFERROR(INDEX(resource!$AS$3:$CA$1001,resource!$CF37,COLUMNS(resource!$A$34:M68)),"")</f>
        <v/>
      </c>
      <c r="S36" s="166" t="str">
        <f>IFERROR(INDEX(resource!$AS$3:$CA$1001,resource!$CF37,COLUMNS(resource!$A$34:N68)),"")</f>
        <v/>
      </c>
      <c r="T36" s="166" t="str">
        <f>IFERROR(INDEX(resource!$AS$3:$CA$1001,resource!$CF37,COLUMNS(resource!$A$34:O68)),"")</f>
        <v/>
      </c>
      <c r="U36" s="166" t="str">
        <f>IFERROR(INDEX(resource!$AS$3:$CA$1001,resource!$CF37,COLUMNS(resource!$A$34:P68)),"")</f>
        <v/>
      </c>
      <c r="V36" s="166" t="str">
        <f>IFERROR(INDEX(resource!$AS$3:$CA$1001,resource!$CF37,COLUMNS(resource!$A$34:Q68)),"")</f>
        <v/>
      </c>
      <c r="W36" s="166" t="str">
        <f>IFERROR(INDEX(resource!$AS$3:$CA$1001,resource!$CF37,COLUMNS(resource!$A$34:R68)),"")</f>
        <v/>
      </c>
      <c r="X36" s="166" t="str">
        <f>IFERROR(INDEX(resource!$AS$3:$CA$1001,resource!$CF37,COLUMNS(resource!$A$34:S68)),"")</f>
        <v/>
      </c>
      <c r="Y36" s="166" t="str">
        <f>IFERROR(INDEX(resource!$AS$3:$CA$1001,resource!$CF37,COLUMNS(resource!$A$34:T68)),"")</f>
        <v/>
      </c>
      <c r="Z36" s="166" t="str">
        <f>IFERROR(INDEX(resource!$AS$3:$CA$1001,resource!$CF37,COLUMNS(resource!$A$34:U68)),"")</f>
        <v/>
      </c>
      <c r="AA36" s="166" t="str">
        <f>IFERROR(INDEX(resource!$AS$3:$CA$1001,resource!$CF37,COLUMNS(resource!$A$34:V68)),"")</f>
        <v/>
      </c>
      <c r="AB36" s="166" t="str">
        <f>IFERROR(INDEX(resource!$AS$3:$CA$1001,resource!$CF37,COLUMNS(resource!$A$34:W68)),"")</f>
        <v/>
      </c>
      <c r="AC36" s="166" t="str">
        <f>IFERROR(INDEX(resource!$AS$3:$CA$1001,resource!$CF37,COLUMNS(resource!$A$34:X68)),"")</f>
        <v/>
      </c>
      <c r="AD36" s="166" t="str">
        <f>IFERROR(INDEX(resource!$AS$3:$CA$1001,resource!$CF37,COLUMNS(resource!$A$34:Y68)),"")</f>
        <v/>
      </c>
      <c r="AE36" s="166" t="str">
        <f>IFERROR(INDEX(resource!$AS$3:$CA$1001,resource!$CF37,COLUMNS(resource!$A$34:Z68)),"")</f>
        <v/>
      </c>
      <c r="AF36" s="166" t="str">
        <f>IFERROR(INDEX(resource!$AS$3:$CA$1001,resource!$CF37,COLUMNS(resource!$A$34:AA68)),"")</f>
        <v/>
      </c>
      <c r="AG36" s="166" t="str">
        <f>IFERROR(INDEX(resource!$AS$3:$CA$1001,resource!$CF37,COLUMNS(resource!$A$34:AB68)),"")</f>
        <v/>
      </c>
      <c r="AH36" s="166" t="str">
        <f>IFERROR(INDEX(resource!$AS$3:$CA$1001,resource!$CF37,COLUMNS(resource!$A$34:AC68)),"")</f>
        <v/>
      </c>
      <c r="AI36" s="166" t="str">
        <f>IFERROR(INDEX(resource!$AS$3:$CA$1001,resource!$CF37,COLUMNS(resource!$A$34:AD68)),"")</f>
        <v/>
      </c>
      <c r="AJ36" s="166" t="str">
        <f>IFERROR(INDEX(resource!$AS$3:$CA$1001,resource!$CF37,COLUMNS(resource!$A$34:AE68)),"")</f>
        <v/>
      </c>
      <c r="AK36" s="131"/>
      <c r="AL36" s="131"/>
      <c r="AM36" s="131"/>
      <c r="AN36" s="83" t="str">
        <f>IFERROR(INDEX(resource!$AS$3:$BA$1001,resource!$CF37,COLUMNS($A$34:AI68)),"")</f>
        <v/>
      </c>
      <c r="AO36" s="1" t="s">
        <v>2887</v>
      </c>
      <c r="AP36" s="1">
        <v>17</v>
      </c>
      <c r="AQ36" s="1" t="str">
        <f>IFERROR(VLOOKUP(AO36,sales_data!$H$2:$J$451,3,0),0)</f>
        <v>BOG-132</v>
      </c>
      <c r="AR36" s="5">
        <v>190000</v>
      </c>
    </row>
    <row r="37" spans="1:44" x14ac:dyDescent="0.2">
      <c r="A37" s="1" t="s">
        <v>780</v>
      </c>
      <c r="B37" s="1">
        <v>1434487.7500000002</v>
      </c>
      <c r="C37" s="2">
        <f t="shared" si="4"/>
        <v>84381.632352941189</v>
      </c>
      <c r="D37" s="111">
        <v>17</v>
      </c>
      <c r="E37" s="64" t="s">
        <v>19</v>
      </c>
      <c r="F37" s="3">
        <v>104219.27</v>
      </c>
      <c r="G37" s="1">
        <v>22</v>
      </c>
      <c r="J37" s="83" t="str">
        <f>IFERROR(INDEX(resource!$AS$3:$BA$1001,resource!$CF38,COLUMNS($A$34:B69)),"")</f>
        <v/>
      </c>
      <c r="K37" s="166" t="str">
        <f>IFERROR(INDEX(resource!$AS$3:$CA$1001,resource!$CF38,COLUMNS(resource!$A$34:F69)),"")</f>
        <v/>
      </c>
      <c r="L37" s="166" t="str">
        <f>IFERROR(INDEX(resource!$AS$3:$CA$1001,resource!$CF38,COLUMNS(resource!$A$34:G69)),"")</f>
        <v/>
      </c>
      <c r="M37" s="166" t="str">
        <f>IFERROR(INDEX(resource!$AS$3:$CA$1001,resource!$CF38,COLUMNS(resource!$A$34:H69)),"")</f>
        <v/>
      </c>
      <c r="N37" s="166" t="str">
        <f>IFERROR(INDEX(resource!$AS$3:$CA$1001,resource!$CF38,COLUMNS(resource!$A$34:I69)),"")</f>
        <v/>
      </c>
      <c r="O37" s="166" t="str">
        <f>IFERROR(INDEX(resource!$AS$3:$CA$1001,resource!$CF38,COLUMNS(resource!$A$34:J69)),"")</f>
        <v/>
      </c>
      <c r="P37" s="166" t="str">
        <f>IFERROR(INDEX(resource!$AS$3:$CA$1001,resource!$CF38,COLUMNS(resource!$A$34:K69)),"")</f>
        <v/>
      </c>
      <c r="Q37" s="166" t="str">
        <f>IFERROR(INDEX(resource!$AS$3:$CA$1001,resource!$CF38,COLUMNS(resource!$A$34:L69)),"")</f>
        <v/>
      </c>
      <c r="R37" s="166" t="str">
        <f>IFERROR(INDEX(resource!$AS$3:$CA$1001,resource!$CF38,COLUMNS(resource!$A$34:M69)),"")</f>
        <v/>
      </c>
      <c r="S37" s="166" t="str">
        <f>IFERROR(INDEX(resource!$AS$3:$CA$1001,resource!$CF38,COLUMNS(resource!$A$34:N69)),"")</f>
        <v/>
      </c>
      <c r="T37" s="166" t="str">
        <f>IFERROR(INDEX(resource!$AS$3:$CA$1001,resource!$CF38,COLUMNS(resource!$A$34:O69)),"")</f>
        <v/>
      </c>
      <c r="U37" s="166" t="str">
        <f>IFERROR(INDEX(resource!$AS$3:$CA$1001,resource!$CF38,COLUMNS(resource!$A$34:P69)),"")</f>
        <v/>
      </c>
      <c r="V37" s="166" t="str">
        <f>IFERROR(INDEX(resource!$AS$3:$CA$1001,resource!$CF38,COLUMNS(resource!$A$34:Q69)),"")</f>
        <v/>
      </c>
      <c r="W37" s="166" t="str">
        <f>IFERROR(INDEX(resource!$AS$3:$CA$1001,resource!$CF38,COLUMNS(resource!$A$34:R69)),"")</f>
        <v/>
      </c>
      <c r="X37" s="166" t="str">
        <f>IFERROR(INDEX(resource!$AS$3:$CA$1001,resource!$CF38,COLUMNS(resource!$A$34:S69)),"")</f>
        <v/>
      </c>
      <c r="Y37" s="166" t="str">
        <f>IFERROR(INDEX(resource!$AS$3:$CA$1001,resource!$CF38,COLUMNS(resource!$A$34:T69)),"")</f>
        <v/>
      </c>
      <c r="Z37" s="166" t="str">
        <f>IFERROR(INDEX(resource!$AS$3:$CA$1001,resource!$CF38,COLUMNS(resource!$A$34:U69)),"")</f>
        <v/>
      </c>
      <c r="AA37" s="166" t="str">
        <f>IFERROR(INDEX(resource!$AS$3:$CA$1001,resource!$CF38,COLUMNS(resource!$A$34:V69)),"")</f>
        <v/>
      </c>
      <c r="AB37" s="166" t="str">
        <f>IFERROR(INDEX(resource!$AS$3:$CA$1001,resource!$CF38,COLUMNS(resource!$A$34:W69)),"")</f>
        <v/>
      </c>
      <c r="AC37" s="166" t="str">
        <f>IFERROR(INDEX(resource!$AS$3:$CA$1001,resource!$CF38,COLUMNS(resource!$A$34:X69)),"")</f>
        <v/>
      </c>
      <c r="AD37" s="166" t="str">
        <f>IFERROR(INDEX(resource!$AS$3:$CA$1001,resource!$CF38,COLUMNS(resource!$A$34:Y69)),"")</f>
        <v/>
      </c>
      <c r="AE37" s="166" t="str">
        <f>IFERROR(INDEX(resource!$AS$3:$CA$1001,resource!$CF38,COLUMNS(resource!$A$34:Z69)),"")</f>
        <v/>
      </c>
      <c r="AF37" s="166" t="str">
        <f>IFERROR(INDEX(resource!$AS$3:$CA$1001,resource!$CF38,COLUMNS(resource!$A$34:AA69)),"")</f>
        <v/>
      </c>
      <c r="AG37" s="166" t="str">
        <f>IFERROR(INDEX(resource!$AS$3:$CA$1001,resource!$CF38,COLUMNS(resource!$A$34:AB69)),"")</f>
        <v/>
      </c>
      <c r="AH37" s="166" t="str">
        <f>IFERROR(INDEX(resource!$AS$3:$CA$1001,resource!$CF38,COLUMNS(resource!$A$34:AC69)),"")</f>
        <v/>
      </c>
      <c r="AI37" s="166" t="str">
        <f>IFERROR(INDEX(resource!$AS$3:$CA$1001,resource!$CF38,COLUMNS(resource!$A$34:AD69)),"")</f>
        <v/>
      </c>
      <c r="AJ37" s="166" t="str">
        <f>IFERROR(INDEX(resource!$AS$3:$CA$1001,resource!$CF38,COLUMNS(resource!$A$34:AE69)),"")</f>
        <v/>
      </c>
      <c r="AK37" s="131"/>
      <c r="AL37" s="131"/>
      <c r="AM37" s="131"/>
      <c r="AN37" s="83" t="str">
        <f>IFERROR(INDEX(resource!$AS$3:$BA$1001,resource!$CF38,COLUMNS($A$34:AI69)),"")</f>
        <v/>
      </c>
      <c r="AO37" s="1" t="s">
        <v>12</v>
      </c>
      <c r="AP37" s="1">
        <v>18</v>
      </c>
      <c r="AQ37" s="1" t="str">
        <f>IFERROR(VLOOKUP(AO37,sales_data!$H$2:$J$451,3,0),0)</f>
        <v>BOG-102</v>
      </c>
      <c r="AR37" s="5">
        <v>190000</v>
      </c>
    </row>
    <row r="38" spans="1:44" x14ac:dyDescent="0.2">
      <c r="A38" s="1" t="s">
        <v>787</v>
      </c>
      <c r="B38" s="1">
        <v>2249817.15</v>
      </c>
      <c r="C38" s="2">
        <f t="shared" si="4"/>
        <v>118411.42894736842</v>
      </c>
      <c r="D38" s="111">
        <v>19</v>
      </c>
      <c r="E38" s="64" t="s">
        <v>2986</v>
      </c>
      <c r="F38" s="3">
        <v>40366.21</v>
      </c>
      <c r="G38" s="1">
        <v>32</v>
      </c>
      <c r="J38" s="83" t="str">
        <f>IFERROR(INDEX(resource!$AS$3:$BA$1001,resource!$CF39,COLUMNS($A$34:B70)),"")</f>
        <v/>
      </c>
      <c r="K38" s="166" t="str">
        <f>IFERROR(INDEX(resource!$AS$3:$CA$1001,resource!$CF39,COLUMNS(resource!$A$34:F70)),"")</f>
        <v/>
      </c>
      <c r="L38" s="166" t="str">
        <f>IFERROR(INDEX(resource!$AS$3:$CA$1001,resource!$CF39,COLUMNS(resource!$A$34:G70)),"")</f>
        <v/>
      </c>
      <c r="M38" s="166" t="str">
        <f>IFERROR(INDEX(resource!$AS$3:$CA$1001,resource!$CF39,COLUMNS(resource!$A$34:H70)),"")</f>
        <v/>
      </c>
      <c r="N38" s="166" t="str">
        <f>IFERROR(INDEX(resource!$AS$3:$CA$1001,resource!$CF39,COLUMNS(resource!$A$34:I70)),"")</f>
        <v/>
      </c>
      <c r="O38" s="166" t="str">
        <f>IFERROR(INDEX(resource!$AS$3:$CA$1001,resource!$CF39,COLUMNS(resource!$A$34:J70)),"")</f>
        <v/>
      </c>
      <c r="P38" s="166" t="str">
        <f>IFERROR(INDEX(resource!$AS$3:$CA$1001,resource!$CF39,COLUMNS(resource!$A$34:K70)),"")</f>
        <v/>
      </c>
      <c r="Q38" s="166" t="str">
        <f>IFERROR(INDEX(resource!$AS$3:$CA$1001,resource!$CF39,COLUMNS(resource!$A$34:L70)),"")</f>
        <v/>
      </c>
      <c r="R38" s="166" t="str">
        <f>IFERROR(INDEX(resource!$AS$3:$CA$1001,resource!$CF39,COLUMNS(resource!$A$34:M70)),"")</f>
        <v/>
      </c>
      <c r="S38" s="166" t="str">
        <f>IFERROR(INDEX(resource!$AS$3:$CA$1001,resource!$CF39,COLUMNS(resource!$A$34:N70)),"")</f>
        <v/>
      </c>
      <c r="T38" s="166" t="str">
        <f>IFERROR(INDEX(resource!$AS$3:$CA$1001,resource!$CF39,COLUMNS(resource!$A$34:O70)),"")</f>
        <v/>
      </c>
      <c r="U38" s="166" t="str">
        <f>IFERROR(INDEX(resource!$AS$3:$CA$1001,resource!$CF39,COLUMNS(resource!$A$34:P70)),"")</f>
        <v/>
      </c>
      <c r="V38" s="166" t="str">
        <f>IFERROR(INDEX(resource!$AS$3:$CA$1001,resource!$CF39,COLUMNS(resource!$A$34:Q70)),"")</f>
        <v/>
      </c>
      <c r="W38" s="166" t="str">
        <f>IFERROR(INDEX(resource!$AS$3:$CA$1001,resource!$CF39,COLUMNS(resource!$A$34:R70)),"")</f>
        <v/>
      </c>
      <c r="X38" s="166" t="str">
        <f>IFERROR(INDEX(resource!$AS$3:$CA$1001,resource!$CF39,COLUMNS(resource!$A$34:S70)),"")</f>
        <v/>
      </c>
      <c r="Y38" s="166" t="str">
        <f>IFERROR(INDEX(resource!$AS$3:$CA$1001,resource!$CF39,COLUMNS(resource!$A$34:T70)),"")</f>
        <v/>
      </c>
      <c r="Z38" s="166" t="str">
        <f>IFERROR(INDEX(resource!$AS$3:$CA$1001,resource!$CF39,COLUMNS(resource!$A$34:U70)),"")</f>
        <v/>
      </c>
      <c r="AA38" s="166" t="str">
        <f>IFERROR(INDEX(resource!$AS$3:$CA$1001,resource!$CF39,COLUMNS(resource!$A$34:V70)),"")</f>
        <v/>
      </c>
      <c r="AB38" s="166" t="str">
        <f>IFERROR(INDEX(resource!$AS$3:$CA$1001,resource!$CF39,COLUMNS(resource!$A$34:W70)),"")</f>
        <v/>
      </c>
      <c r="AC38" s="166" t="str">
        <f>IFERROR(INDEX(resource!$AS$3:$CA$1001,resource!$CF39,COLUMNS(resource!$A$34:X70)),"")</f>
        <v/>
      </c>
      <c r="AD38" s="166" t="str">
        <f>IFERROR(INDEX(resource!$AS$3:$CA$1001,resource!$CF39,COLUMNS(resource!$A$34:Y70)),"")</f>
        <v/>
      </c>
      <c r="AE38" s="166" t="str">
        <f>IFERROR(INDEX(resource!$AS$3:$CA$1001,resource!$CF39,COLUMNS(resource!$A$34:Z70)),"")</f>
        <v/>
      </c>
      <c r="AF38" s="166" t="str">
        <f>IFERROR(INDEX(resource!$AS$3:$CA$1001,resource!$CF39,COLUMNS(resource!$A$34:AA70)),"")</f>
        <v/>
      </c>
      <c r="AG38" s="166" t="str">
        <f>IFERROR(INDEX(resource!$AS$3:$CA$1001,resource!$CF39,COLUMNS(resource!$A$34:AB70)),"")</f>
        <v/>
      </c>
      <c r="AH38" s="166" t="str">
        <f>IFERROR(INDEX(resource!$AS$3:$CA$1001,resource!$CF39,COLUMNS(resource!$A$34:AC70)),"")</f>
        <v/>
      </c>
      <c r="AI38" s="166" t="str">
        <f>IFERROR(INDEX(resource!$AS$3:$CA$1001,resource!$CF39,COLUMNS(resource!$A$34:AD70)),"")</f>
        <v/>
      </c>
      <c r="AJ38" s="166" t="str">
        <f>IFERROR(INDEX(resource!$AS$3:$CA$1001,resource!$CF39,COLUMNS(resource!$A$34:AE70)),"")</f>
        <v/>
      </c>
      <c r="AK38" s="131"/>
      <c r="AL38" s="131"/>
      <c r="AM38" s="131"/>
      <c r="AN38" s="83" t="str">
        <f>IFERROR(INDEX(resource!$AS$3:$BA$1001,resource!$CF39,COLUMNS($A$34:AI70)),"")</f>
        <v/>
      </c>
      <c r="AO38" s="1" t="s">
        <v>15</v>
      </c>
      <c r="AP38" s="1">
        <v>17</v>
      </c>
      <c r="AQ38" s="1" t="str">
        <f>IFERROR(VLOOKUP(AO38,sales_data!$H$2:$J$451,3,0),0)</f>
        <v>BOG-136</v>
      </c>
      <c r="AR38" s="5">
        <v>190000</v>
      </c>
    </row>
    <row r="39" spans="1:44" x14ac:dyDescent="0.2">
      <c r="A39" s="1" t="s">
        <v>793</v>
      </c>
      <c r="B39" s="1">
        <v>1544384.8199999998</v>
      </c>
      <c r="C39" s="2">
        <f t="shared" si="4"/>
        <v>102958.98799999998</v>
      </c>
      <c r="D39" s="111">
        <v>15</v>
      </c>
      <c r="E39" s="64" t="s">
        <v>2891</v>
      </c>
      <c r="F39" s="3">
        <v>51628.91</v>
      </c>
      <c r="G39" s="1">
        <v>24</v>
      </c>
      <c r="J39" s="83" t="str">
        <f>IFERROR(INDEX(resource!$AS$3:$BA$1001,resource!$CF40,COLUMNS($A$34:B71)),"")</f>
        <v/>
      </c>
      <c r="K39" s="166" t="str">
        <f>IFERROR(INDEX(resource!$AS$3:$CA$1001,resource!$CF40,COLUMNS(resource!$A$34:F71)),"")</f>
        <v/>
      </c>
      <c r="L39" s="166" t="str">
        <f>IFERROR(INDEX(resource!$AS$3:$CA$1001,resource!$CF40,COLUMNS(resource!$A$34:G71)),"")</f>
        <v/>
      </c>
      <c r="M39" s="166" t="str">
        <f>IFERROR(INDEX(resource!$AS$3:$CA$1001,resource!$CF40,COLUMNS(resource!$A$34:H71)),"")</f>
        <v/>
      </c>
      <c r="N39" s="166" t="str">
        <f>IFERROR(INDEX(resource!$AS$3:$CA$1001,resource!$CF40,COLUMNS(resource!$A$34:I71)),"")</f>
        <v/>
      </c>
      <c r="O39" s="166" t="str">
        <f>IFERROR(INDEX(resource!$AS$3:$CA$1001,resource!$CF40,COLUMNS(resource!$A$34:J71)),"")</f>
        <v/>
      </c>
      <c r="P39" s="166" t="str">
        <f>IFERROR(INDEX(resource!$AS$3:$CA$1001,resource!$CF40,COLUMNS(resource!$A$34:K71)),"")</f>
        <v/>
      </c>
      <c r="Q39" s="166" t="str">
        <f>IFERROR(INDEX(resource!$AS$3:$CA$1001,resource!$CF40,COLUMNS(resource!$A$34:L71)),"")</f>
        <v/>
      </c>
      <c r="R39" s="166" t="str">
        <f>IFERROR(INDEX(resource!$AS$3:$CA$1001,resource!$CF40,COLUMNS(resource!$A$34:M71)),"")</f>
        <v/>
      </c>
      <c r="S39" s="166" t="str">
        <f>IFERROR(INDEX(resource!$AS$3:$CA$1001,resource!$CF40,COLUMNS(resource!$A$34:N71)),"")</f>
        <v/>
      </c>
      <c r="T39" s="166" t="str">
        <f>IFERROR(INDEX(resource!$AS$3:$CA$1001,resource!$CF40,COLUMNS(resource!$A$34:O71)),"")</f>
        <v/>
      </c>
      <c r="U39" s="166" t="str">
        <f>IFERROR(INDEX(resource!$AS$3:$CA$1001,resource!$CF40,COLUMNS(resource!$A$34:P71)),"")</f>
        <v/>
      </c>
      <c r="V39" s="166" t="str">
        <f>IFERROR(INDEX(resource!$AS$3:$CA$1001,resource!$CF40,COLUMNS(resource!$A$34:Q71)),"")</f>
        <v/>
      </c>
      <c r="W39" s="166" t="str">
        <f>IFERROR(INDEX(resource!$AS$3:$CA$1001,resource!$CF40,COLUMNS(resource!$A$34:R71)),"")</f>
        <v/>
      </c>
      <c r="X39" s="166" t="str">
        <f>IFERROR(INDEX(resource!$AS$3:$CA$1001,resource!$CF40,COLUMNS(resource!$A$34:S71)),"")</f>
        <v/>
      </c>
      <c r="Y39" s="166" t="str">
        <f>IFERROR(INDEX(resource!$AS$3:$CA$1001,resource!$CF40,COLUMNS(resource!$A$34:T71)),"")</f>
        <v/>
      </c>
      <c r="Z39" s="166" t="str">
        <f>IFERROR(INDEX(resource!$AS$3:$CA$1001,resource!$CF40,COLUMNS(resource!$A$34:U71)),"")</f>
        <v/>
      </c>
      <c r="AA39" s="166" t="str">
        <f>IFERROR(INDEX(resource!$AS$3:$CA$1001,resource!$CF40,COLUMNS(resource!$A$34:V71)),"")</f>
        <v/>
      </c>
      <c r="AB39" s="166" t="str">
        <f>IFERROR(INDEX(resource!$AS$3:$CA$1001,resource!$CF40,COLUMNS(resource!$A$34:W71)),"")</f>
        <v/>
      </c>
      <c r="AC39" s="166" t="str">
        <f>IFERROR(INDEX(resource!$AS$3:$CA$1001,resource!$CF40,COLUMNS(resource!$A$34:X71)),"")</f>
        <v/>
      </c>
      <c r="AD39" s="166" t="str">
        <f>IFERROR(INDEX(resource!$AS$3:$CA$1001,resource!$CF40,COLUMNS(resource!$A$34:Y71)),"")</f>
        <v/>
      </c>
      <c r="AE39" s="166" t="str">
        <f>IFERROR(INDEX(resource!$AS$3:$CA$1001,resource!$CF40,COLUMNS(resource!$A$34:Z71)),"")</f>
        <v/>
      </c>
      <c r="AF39" s="166" t="str">
        <f>IFERROR(INDEX(resource!$AS$3:$CA$1001,resource!$CF40,COLUMNS(resource!$A$34:AA71)),"")</f>
        <v/>
      </c>
      <c r="AG39" s="166" t="str">
        <f>IFERROR(INDEX(resource!$AS$3:$CA$1001,resource!$CF40,COLUMNS(resource!$A$34:AB71)),"")</f>
        <v/>
      </c>
      <c r="AH39" s="166" t="str">
        <f>IFERROR(INDEX(resource!$AS$3:$CA$1001,resource!$CF40,COLUMNS(resource!$A$34:AC71)),"")</f>
        <v/>
      </c>
      <c r="AI39" s="166" t="str">
        <f>IFERROR(INDEX(resource!$AS$3:$CA$1001,resource!$CF40,COLUMNS(resource!$A$34:AD71)),"")</f>
        <v/>
      </c>
      <c r="AJ39" s="166" t="str">
        <f>IFERROR(INDEX(resource!$AS$3:$CA$1001,resource!$CF40,COLUMNS(resource!$A$34:AE71)),"")</f>
        <v/>
      </c>
      <c r="AK39" s="131"/>
      <c r="AL39" s="131"/>
      <c r="AM39" s="131"/>
      <c r="AN39" s="83" t="str">
        <f>IFERROR(INDEX(resource!$AS$3:$BA$1001,resource!$CF40,COLUMNS($A$34:AI71)),"")</f>
        <v/>
      </c>
      <c r="AO39" s="1" t="s">
        <v>16</v>
      </c>
      <c r="AP39" s="1">
        <v>24</v>
      </c>
      <c r="AQ39" s="1" t="str">
        <f>IFERROR(VLOOKUP(AO39,sales_data!$H$2:$J$451,3,0),0)</f>
        <v>BOG-126</v>
      </c>
      <c r="AR39" s="5">
        <v>170000</v>
      </c>
    </row>
    <row r="40" spans="1:44" x14ac:dyDescent="0.2">
      <c r="A40" s="1" t="s">
        <v>806</v>
      </c>
      <c r="B40" s="1">
        <v>4107448.73</v>
      </c>
      <c r="C40" s="2">
        <f t="shared" si="4"/>
        <v>186702.215</v>
      </c>
      <c r="D40" s="111">
        <v>22</v>
      </c>
      <c r="E40" s="64" t="s">
        <v>38</v>
      </c>
      <c r="F40" s="3">
        <v>100120.97</v>
      </c>
      <c r="G40" s="1">
        <v>19</v>
      </c>
      <c r="J40" s="83" t="str">
        <f>IFERROR(INDEX(resource!$AS$3:$BA$1001,resource!$CF41,COLUMNS($A$34:B72)),"")</f>
        <v/>
      </c>
      <c r="K40" s="166" t="str">
        <f>IFERROR(INDEX(resource!$AS$3:$CA$1001,resource!$CF41,COLUMNS(resource!$A$34:F72)),"")</f>
        <v/>
      </c>
      <c r="L40" s="166" t="str">
        <f>IFERROR(INDEX(resource!$AS$3:$CA$1001,resource!$CF41,COLUMNS(resource!$A$34:G72)),"")</f>
        <v/>
      </c>
      <c r="M40" s="166" t="str">
        <f>IFERROR(INDEX(resource!$AS$3:$CA$1001,resource!$CF41,COLUMNS(resource!$A$34:H72)),"")</f>
        <v/>
      </c>
      <c r="N40" s="166" t="str">
        <f>IFERROR(INDEX(resource!$AS$3:$CA$1001,resource!$CF41,COLUMNS(resource!$A$34:I72)),"")</f>
        <v/>
      </c>
      <c r="O40" s="166" t="str">
        <f>IFERROR(INDEX(resource!$AS$3:$CA$1001,resource!$CF41,COLUMNS(resource!$A$34:J72)),"")</f>
        <v/>
      </c>
      <c r="P40" s="166" t="str">
        <f>IFERROR(INDEX(resource!$AS$3:$CA$1001,resource!$CF41,COLUMNS(resource!$A$34:K72)),"")</f>
        <v/>
      </c>
      <c r="Q40" s="166" t="str">
        <f>IFERROR(INDEX(resource!$AS$3:$CA$1001,resource!$CF41,COLUMNS(resource!$A$34:L72)),"")</f>
        <v/>
      </c>
      <c r="R40" s="166" t="str">
        <f>IFERROR(INDEX(resource!$AS$3:$CA$1001,resource!$CF41,COLUMNS(resource!$A$34:M72)),"")</f>
        <v/>
      </c>
      <c r="S40" s="166" t="str">
        <f>IFERROR(INDEX(resource!$AS$3:$CA$1001,resource!$CF41,COLUMNS(resource!$A$34:N72)),"")</f>
        <v/>
      </c>
      <c r="T40" s="166" t="str">
        <f>IFERROR(INDEX(resource!$AS$3:$CA$1001,resource!$CF41,COLUMNS(resource!$A$34:O72)),"")</f>
        <v/>
      </c>
      <c r="U40" s="166" t="str">
        <f>IFERROR(INDEX(resource!$AS$3:$CA$1001,resource!$CF41,COLUMNS(resource!$A$34:P72)),"")</f>
        <v/>
      </c>
      <c r="V40" s="166" t="str">
        <f>IFERROR(INDEX(resource!$AS$3:$CA$1001,resource!$CF41,COLUMNS(resource!$A$34:Q72)),"")</f>
        <v/>
      </c>
      <c r="W40" s="166" t="str">
        <f>IFERROR(INDEX(resource!$AS$3:$CA$1001,resource!$CF41,COLUMNS(resource!$A$34:R72)),"")</f>
        <v/>
      </c>
      <c r="X40" s="166" t="str">
        <f>IFERROR(INDEX(resource!$AS$3:$CA$1001,resource!$CF41,COLUMNS(resource!$A$34:S72)),"")</f>
        <v/>
      </c>
      <c r="Y40" s="166" t="str">
        <f>IFERROR(INDEX(resource!$AS$3:$CA$1001,resource!$CF41,COLUMNS(resource!$A$34:T72)),"")</f>
        <v/>
      </c>
      <c r="Z40" s="166" t="str">
        <f>IFERROR(INDEX(resource!$AS$3:$CA$1001,resource!$CF41,COLUMNS(resource!$A$34:U72)),"")</f>
        <v/>
      </c>
      <c r="AA40" s="166" t="str">
        <f>IFERROR(INDEX(resource!$AS$3:$CA$1001,resource!$CF41,COLUMNS(resource!$A$34:V72)),"")</f>
        <v/>
      </c>
      <c r="AB40" s="166" t="str">
        <f>IFERROR(INDEX(resource!$AS$3:$CA$1001,resource!$CF41,COLUMNS(resource!$A$34:W72)),"")</f>
        <v/>
      </c>
      <c r="AC40" s="166" t="str">
        <f>IFERROR(INDEX(resource!$AS$3:$CA$1001,resource!$CF41,COLUMNS(resource!$A$34:X72)),"")</f>
        <v/>
      </c>
      <c r="AD40" s="166" t="str">
        <f>IFERROR(INDEX(resource!$AS$3:$CA$1001,resource!$CF41,COLUMNS(resource!$A$34:Y72)),"")</f>
        <v/>
      </c>
      <c r="AE40" s="166" t="str">
        <f>IFERROR(INDEX(resource!$AS$3:$CA$1001,resource!$CF41,COLUMNS(resource!$A$34:Z72)),"")</f>
        <v/>
      </c>
      <c r="AF40" s="166" t="str">
        <f>IFERROR(INDEX(resource!$AS$3:$CA$1001,resource!$CF41,COLUMNS(resource!$A$34:AA72)),"")</f>
        <v/>
      </c>
      <c r="AG40" s="166" t="str">
        <f>IFERROR(INDEX(resource!$AS$3:$CA$1001,resource!$CF41,COLUMNS(resource!$A$34:AB72)),"")</f>
        <v/>
      </c>
      <c r="AH40" s="166" t="str">
        <f>IFERROR(INDEX(resource!$AS$3:$CA$1001,resource!$CF41,COLUMNS(resource!$A$34:AC72)),"")</f>
        <v/>
      </c>
      <c r="AI40" s="166" t="str">
        <f>IFERROR(INDEX(resource!$AS$3:$CA$1001,resource!$CF41,COLUMNS(resource!$A$34:AD72)),"")</f>
        <v/>
      </c>
      <c r="AJ40" s="166" t="str">
        <f>IFERROR(INDEX(resource!$AS$3:$CA$1001,resource!$CF41,COLUMNS(resource!$A$34:AE72)),"")</f>
        <v/>
      </c>
      <c r="AK40" s="131"/>
      <c r="AL40" s="131"/>
      <c r="AM40" s="131"/>
      <c r="AN40" s="83" t="str">
        <f>IFERROR(INDEX(resource!$AS$3:$BA$1001,resource!$CF41,COLUMNS($A$34:AI72)),"")</f>
        <v/>
      </c>
      <c r="AO40" s="1" t="s">
        <v>19</v>
      </c>
      <c r="AP40" s="1">
        <v>17</v>
      </c>
      <c r="AQ40" s="1" t="str">
        <f>IFERROR(VLOOKUP(AO40,sales_data!$H$2:$J$451,3,0),0)</f>
        <v>BOG-127</v>
      </c>
      <c r="AR40" s="5">
        <v>190000</v>
      </c>
    </row>
    <row r="41" spans="1:44" x14ac:dyDescent="0.2">
      <c r="A41" s="1" t="s">
        <v>813</v>
      </c>
      <c r="B41" s="1">
        <v>1543934.81</v>
      </c>
      <c r="C41" s="2">
        <f t="shared" si="4"/>
        <v>128661.23416666668</v>
      </c>
      <c r="D41" s="111">
        <v>12</v>
      </c>
      <c r="E41" s="64" t="s">
        <v>40</v>
      </c>
      <c r="F41" s="3">
        <v>134292.12</v>
      </c>
      <c r="G41" s="1">
        <v>42</v>
      </c>
      <c r="J41" s="83" t="str">
        <f>IFERROR(INDEX(resource!$AS$3:$BA$1001,resource!$CF42,COLUMNS($A$34:B73)),"")</f>
        <v/>
      </c>
      <c r="K41" s="166" t="str">
        <f>IFERROR(INDEX(resource!$AS$3:$CA$1001,resource!$CF42,COLUMNS(resource!$A$34:F73)),"")</f>
        <v/>
      </c>
      <c r="L41" s="166" t="str">
        <f>IFERROR(INDEX(resource!$AS$3:$CA$1001,resource!$CF42,COLUMNS(resource!$A$34:G73)),"")</f>
        <v/>
      </c>
      <c r="M41" s="166" t="str">
        <f>IFERROR(INDEX(resource!$AS$3:$CA$1001,resource!$CF42,COLUMNS(resource!$A$34:H73)),"")</f>
        <v/>
      </c>
      <c r="N41" s="166" t="str">
        <f>IFERROR(INDEX(resource!$AS$3:$CA$1001,resource!$CF42,COLUMNS(resource!$A$34:I73)),"")</f>
        <v/>
      </c>
      <c r="O41" s="166" t="str">
        <f>IFERROR(INDEX(resource!$AS$3:$CA$1001,resource!$CF42,COLUMNS(resource!$A$34:J73)),"")</f>
        <v/>
      </c>
      <c r="P41" s="166" t="str">
        <f>IFERROR(INDEX(resource!$AS$3:$CA$1001,resource!$CF42,COLUMNS(resource!$A$34:K73)),"")</f>
        <v/>
      </c>
      <c r="Q41" s="166" t="str">
        <f>IFERROR(INDEX(resource!$AS$3:$CA$1001,resource!$CF42,COLUMNS(resource!$A$34:L73)),"")</f>
        <v/>
      </c>
      <c r="R41" s="166" t="str">
        <f>IFERROR(INDEX(resource!$AS$3:$CA$1001,resource!$CF42,COLUMNS(resource!$A$34:M73)),"")</f>
        <v/>
      </c>
      <c r="S41" s="166" t="str">
        <f>IFERROR(INDEX(resource!$AS$3:$CA$1001,resource!$CF42,COLUMNS(resource!$A$34:N73)),"")</f>
        <v/>
      </c>
      <c r="T41" s="166" t="str">
        <f>IFERROR(INDEX(resource!$AS$3:$CA$1001,resource!$CF42,COLUMNS(resource!$A$34:O73)),"")</f>
        <v/>
      </c>
      <c r="U41" s="166" t="str">
        <f>IFERROR(INDEX(resource!$AS$3:$CA$1001,resource!$CF42,COLUMNS(resource!$A$34:P73)),"")</f>
        <v/>
      </c>
      <c r="V41" s="166" t="str">
        <f>IFERROR(INDEX(resource!$AS$3:$CA$1001,resource!$CF42,COLUMNS(resource!$A$34:Q73)),"")</f>
        <v/>
      </c>
      <c r="W41" s="166" t="str">
        <f>IFERROR(INDEX(resource!$AS$3:$CA$1001,resource!$CF42,COLUMNS(resource!$A$34:R73)),"")</f>
        <v/>
      </c>
      <c r="X41" s="166" t="str">
        <f>IFERROR(INDEX(resource!$AS$3:$CA$1001,resource!$CF42,COLUMNS(resource!$A$34:S73)),"")</f>
        <v/>
      </c>
      <c r="Y41" s="166" t="str">
        <f>IFERROR(INDEX(resource!$AS$3:$CA$1001,resource!$CF42,COLUMNS(resource!$A$34:T73)),"")</f>
        <v/>
      </c>
      <c r="Z41" s="166" t="str">
        <f>IFERROR(INDEX(resource!$AS$3:$CA$1001,resource!$CF42,COLUMNS(resource!$A$34:U73)),"")</f>
        <v/>
      </c>
      <c r="AA41" s="166" t="str">
        <f>IFERROR(INDEX(resource!$AS$3:$CA$1001,resource!$CF42,COLUMNS(resource!$A$34:V73)),"")</f>
        <v/>
      </c>
      <c r="AB41" s="166" t="str">
        <f>IFERROR(INDEX(resource!$AS$3:$CA$1001,resource!$CF42,COLUMNS(resource!$A$34:W73)),"")</f>
        <v/>
      </c>
      <c r="AC41" s="166" t="str">
        <f>IFERROR(INDEX(resource!$AS$3:$CA$1001,resource!$CF42,COLUMNS(resource!$A$34:X73)),"")</f>
        <v/>
      </c>
      <c r="AD41" s="166" t="str">
        <f>IFERROR(INDEX(resource!$AS$3:$CA$1001,resource!$CF42,COLUMNS(resource!$A$34:Y73)),"")</f>
        <v/>
      </c>
      <c r="AE41" s="166" t="str">
        <f>IFERROR(INDEX(resource!$AS$3:$CA$1001,resource!$CF42,COLUMNS(resource!$A$34:Z73)),"")</f>
        <v/>
      </c>
      <c r="AF41" s="166" t="str">
        <f>IFERROR(INDEX(resource!$AS$3:$CA$1001,resource!$CF42,COLUMNS(resource!$A$34:AA73)),"")</f>
        <v/>
      </c>
      <c r="AG41" s="166" t="str">
        <f>IFERROR(INDEX(resource!$AS$3:$CA$1001,resource!$CF42,COLUMNS(resource!$A$34:AB73)),"")</f>
        <v/>
      </c>
      <c r="AH41" s="166" t="str">
        <f>IFERROR(INDEX(resource!$AS$3:$CA$1001,resource!$CF42,COLUMNS(resource!$A$34:AC73)),"")</f>
        <v/>
      </c>
      <c r="AI41" s="166" t="str">
        <f>IFERROR(INDEX(resource!$AS$3:$CA$1001,resource!$CF42,COLUMNS(resource!$A$34:AD73)),"")</f>
        <v/>
      </c>
      <c r="AJ41" s="166" t="str">
        <f>IFERROR(INDEX(resource!$AS$3:$CA$1001,resource!$CF42,COLUMNS(resource!$A$34:AE73)),"")</f>
        <v/>
      </c>
      <c r="AK41" s="131"/>
      <c r="AL41" s="131"/>
      <c r="AM41" s="131"/>
      <c r="AN41" s="83" t="str">
        <f>IFERROR(INDEX(resource!$AS$3:$BA$1001,resource!$CF42,COLUMNS($A$34:AI73)),"")</f>
        <v/>
      </c>
      <c r="AO41" s="1" t="s">
        <v>2986</v>
      </c>
      <c r="AP41" s="1">
        <v>24</v>
      </c>
      <c r="AQ41" s="1" t="str">
        <f>IFERROR(VLOOKUP(AO41,sales_data!$H$2:$J$451,3,0),0)</f>
        <v>BSL-145</v>
      </c>
      <c r="AR41" s="5">
        <v>190000</v>
      </c>
    </row>
    <row r="42" spans="1:44" x14ac:dyDescent="0.2">
      <c r="A42" s="1" t="s">
        <v>815</v>
      </c>
      <c r="B42" s="1">
        <v>2188241.4500000007</v>
      </c>
      <c r="C42" s="2">
        <f t="shared" si="4"/>
        <v>121568.96944444448</v>
      </c>
      <c r="D42" s="111">
        <v>18</v>
      </c>
      <c r="E42" s="64" t="s">
        <v>3299</v>
      </c>
      <c r="F42" s="3">
        <v>18845.919999999998</v>
      </c>
      <c r="G42" s="1">
        <v>16</v>
      </c>
      <c r="J42" s="83" t="str">
        <f>IFERROR(INDEX(resource!$AS$3:$BA$1001,resource!$CF43,COLUMNS($A$34:B74)),"")</f>
        <v/>
      </c>
      <c r="K42" s="166" t="str">
        <f>IFERROR(INDEX(resource!$AS$3:$CA$1001,resource!$CF43,COLUMNS(resource!$A$34:F74)),"")</f>
        <v/>
      </c>
      <c r="L42" s="166" t="str">
        <f>IFERROR(INDEX(resource!$AS$3:$CA$1001,resource!$CF43,COLUMNS(resource!$A$34:G74)),"")</f>
        <v/>
      </c>
      <c r="M42" s="166" t="str">
        <f>IFERROR(INDEX(resource!$AS$3:$CA$1001,resource!$CF43,COLUMNS(resource!$A$34:H74)),"")</f>
        <v/>
      </c>
      <c r="N42" s="166" t="str">
        <f>IFERROR(INDEX(resource!$AS$3:$CA$1001,resource!$CF43,COLUMNS(resource!$A$34:I74)),"")</f>
        <v/>
      </c>
      <c r="O42" s="166" t="str">
        <f>IFERROR(INDEX(resource!$AS$3:$CA$1001,resource!$CF43,COLUMNS(resource!$A$34:J74)),"")</f>
        <v/>
      </c>
      <c r="P42" s="166" t="str">
        <f>IFERROR(INDEX(resource!$AS$3:$CA$1001,resource!$CF43,COLUMNS(resource!$A$34:K74)),"")</f>
        <v/>
      </c>
      <c r="Q42" s="166" t="str">
        <f>IFERROR(INDEX(resource!$AS$3:$CA$1001,resource!$CF43,COLUMNS(resource!$A$34:L74)),"")</f>
        <v/>
      </c>
      <c r="R42" s="166" t="str">
        <f>IFERROR(INDEX(resource!$AS$3:$CA$1001,resource!$CF43,COLUMNS(resource!$A$34:M74)),"")</f>
        <v/>
      </c>
      <c r="S42" s="166" t="str">
        <f>IFERROR(INDEX(resource!$AS$3:$CA$1001,resource!$CF43,COLUMNS(resource!$A$34:N74)),"")</f>
        <v/>
      </c>
      <c r="T42" s="166" t="str">
        <f>IFERROR(INDEX(resource!$AS$3:$CA$1001,resource!$CF43,COLUMNS(resource!$A$34:O74)),"")</f>
        <v/>
      </c>
      <c r="U42" s="166" t="str">
        <f>IFERROR(INDEX(resource!$AS$3:$CA$1001,resource!$CF43,COLUMNS(resource!$A$34:P74)),"")</f>
        <v/>
      </c>
      <c r="V42" s="166" t="str">
        <f>IFERROR(INDEX(resource!$AS$3:$CA$1001,resource!$CF43,COLUMNS(resource!$A$34:Q74)),"")</f>
        <v/>
      </c>
      <c r="W42" s="166" t="str">
        <f>IFERROR(INDEX(resource!$AS$3:$CA$1001,resource!$CF43,COLUMNS(resource!$A$34:R74)),"")</f>
        <v/>
      </c>
      <c r="X42" s="166" t="str">
        <f>IFERROR(INDEX(resource!$AS$3:$CA$1001,resource!$CF43,COLUMNS(resource!$A$34:S74)),"")</f>
        <v/>
      </c>
      <c r="Y42" s="166" t="str">
        <f>IFERROR(INDEX(resource!$AS$3:$CA$1001,resource!$CF43,COLUMNS(resource!$A$34:T74)),"")</f>
        <v/>
      </c>
      <c r="Z42" s="166" t="str">
        <f>IFERROR(INDEX(resource!$AS$3:$CA$1001,resource!$CF43,COLUMNS(resource!$A$34:U74)),"")</f>
        <v/>
      </c>
      <c r="AA42" s="166" t="str">
        <f>IFERROR(INDEX(resource!$AS$3:$CA$1001,resource!$CF43,COLUMNS(resource!$A$34:V74)),"")</f>
        <v/>
      </c>
      <c r="AB42" s="166" t="str">
        <f>IFERROR(INDEX(resource!$AS$3:$CA$1001,resource!$CF43,COLUMNS(resource!$A$34:W74)),"")</f>
        <v/>
      </c>
      <c r="AC42" s="166" t="str">
        <f>IFERROR(INDEX(resource!$AS$3:$CA$1001,resource!$CF43,COLUMNS(resource!$A$34:X74)),"")</f>
        <v/>
      </c>
      <c r="AD42" s="166" t="str">
        <f>IFERROR(INDEX(resource!$AS$3:$CA$1001,resource!$CF43,COLUMNS(resource!$A$34:Y74)),"")</f>
        <v/>
      </c>
      <c r="AE42" s="166" t="str">
        <f>IFERROR(INDEX(resource!$AS$3:$CA$1001,resource!$CF43,COLUMNS(resource!$A$34:Z74)),"")</f>
        <v/>
      </c>
      <c r="AF42" s="166" t="str">
        <f>IFERROR(INDEX(resource!$AS$3:$CA$1001,resource!$CF43,COLUMNS(resource!$A$34:AA74)),"")</f>
        <v/>
      </c>
      <c r="AG42" s="166" t="str">
        <f>IFERROR(INDEX(resource!$AS$3:$CA$1001,resource!$CF43,COLUMNS(resource!$A$34:AB74)),"")</f>
        <v/>
      </c>
      <c r="AH42" s="166" t="str">
        <f>IFERROR(INDEX(resource!$AS$3:$CA$1001,resource!$CF43,COLUMNS(resource!$A$34:AC74)),"")</f>
        <v/>
      </c>
      <c r="AI42" s="166" t="str">
        <f>IFERROR(INDEX(resource!$AS$3:$CA$1001,resource!$CF43,COLUMNS(resource!$A$34:AD74)),"")</f>
        <v/>
      </c>
      <c r="AJ42" s="166" t="str">
        <f>IFERROR(INDEX(resource!$AS$3:$CA$1001,resource!$CF43,COLUMNS(resource!$A$34:AE74)),"")</f>
        <v/>
      </c>
      <c r="AK42" s="131"/>
      <c r="AL42" s="131"/>
      <c r="AM42" s="131"/>
      <c r="AN42" s="83" t="str">
        <f>IFERROR(INDEX(resource!$AS$3:$BA$1001,resource!$CF43,COLUMNS($A$34:AI74)),"")</f>
        <v/>
      </c>
      <c r="AO42" s="1" t="s">
        <v>2891</v>
      </c>
      <c r="AP42" s="1">
        <v>21</v>
      </c>
      <c r="AQ42" s="1" t="str">
        <f>IFERROR(VLOOKUP(AO42,sales_data!$H$2:$J$451,3,0),0)</f>
        <v>BSL-115</v>
      </c>
      <c r="AR42" s="5">
        <v>190000</v>
      </c>
    </row>
    <row r="43" spans="1:44" x14ac:dyDescent="0.2">
      <c r="A43" s="1" t="s">
        <v>3552</v>
      </c>
      <c r="B43" s="1">
        <v>2182327.64</v>
      </c>
      <c r="C43" s="2">
        <f t="shared" si="4"/>
        <v>87293.10560000001</v>
      </c>
      <c r="D43" s="111">
        <v>25</v>
      </c>
      <c r="E43" s="64" t="s">
        <v>51</v>
      </c>
      <c r="F43" s="3">
        <v>51948.4</v>
      </c>
      <c r="G43" s="1">
        <v>25</v>
      </c>
      <c r="J43" s="83" t="str">
        <f>IFERROR(INDEX(resource!$AS$3:$BA$1001,resource!$CF44,COLUMNS($A$34:B75)),"")</f>
        <v/>
      </c>
      <c r="K43" s="166" t="str">
        <f>IFERROR(INDEX(resource!$AS$3:$CA$1001,resource!$CF44,COLUMNS(resource!$A$34:F75)),"")</f>
        <v/>
      </c>
      <c r="L43" s="166" t="str">
        <f>IFERROR(INDEX(resource!$AS$3:$CA$1001,resource!$CF44,COLUMNS(resource!$A$34:G75)),"")</f>
        <v/>
      </c>
      <c r="M43" s="166" t="str">
        <f>IFERROR(INDEX(resource!$AS$3:$CA$1001,resource!$CF44,COLUMNS(resource!$A$34:H75)),"")</f>
        <v/>
      </c>
      <c r="N43" s="166" t="str">
        <f>IFERROR(INDEX(resource!$AS$3:$CA$1001,resource!$CF44,COLUMNS(resource!$A$34:I75)),"")</f>
        <v/>
      </c>
      <c r="O43" s="166" t="str">
        <f>IFERROR(INDEX(resource!$AS$3:$CA$1001,resource!$CF44,COLUMNS(resource!$A$34:J75)),"")</f>
        <v/>
      </c>
      <c r="P43" s="166" t="str">
        <f>IFERROR(INDEX(resource!$AS$3:$CA$1001,resource!$CF44,COLUMNS(resource!$A$34:K75)),"")</f>
        <v/>
      </c>
      <c r="Q43" s="166" t="str">
        <f>IFERROR(INDEX(resource!$AS$3:$CA$1001,resource!$CF44,COLUMNS(resource!$A$34:L75)),"")</f>
        <v/>
      </c>
      <c r="R43" s="166" t="str">
        <f>IFERROR(INDEX(resource!$AS$3:$CA$1001,resource!$CF44,COLUMNS(resource!$A$34:M75)),"")</f>
        <v/>
      </c>
      <c r="S43" s="166" t="str">
        <f>IFERROR(INDEX(resource!$AS$3:$CA$1001,resource!$CF44,COLUMNS(resource!$A$34:N75)),"")</f>
        <v/>
      </c>
      <c r="T43" s="166" t="str">
        <f>IFERROR(INDEX(resource!$AS$3:$CA$1001,resource!$CF44,COLUMNS(resource!$A$34:O75)),"")</f>
        <v/>
      </c>
      <c r="U43" s="166" t="str">
        <f>IFERROR(INDEX(resource!$AS$3:$CA$1001,resource!$CF44,COLUMNS(resource!$A$34:P75)),"")</f>
        <v/>
      </c>
      <c r="V43" s="166" t="str">
        <f>IFERROR(INDEX(resource!$AS$3:$CA$1001,resource!$CF44,COLUMNS(resource!$A$34:Q75)),"")</f>
        <v/>
      </c>
      <c r="W43" s="166" t="str">
        <f>IFERROR(INDEX(resource!$AS$3:$CA$1001,resource!$CF44,COLUMNS(resource!$A$34:R75)),"")</f>
        <v/>
      </c>
      <c r="X43" s="166" t="str">
        <f>IFERROR(INDEX(resource!$AS$3:$CA$1001,resource!$CF44,COLUMNS(resource!$A$34:S75)),"")</f>
        <v/>
      </c>
      <c r="Y43" s="166" t="str">
        <f>IFERROR(INDEX(resource!$AS$3:$CA$1001,resource!$CF44,COLUMNS(resource!$A$34:T75)),"")</f>
        <v/>
      </c>
      <c r="Z43" s="166" t="str">
        <f>IFERROR(INDEX(resource!$AS$3:$CA$1001,resource!$CF44,COLUMNS(resource!$A$34:U75)),"")</f>
        <v/>
      </c>
      <c r="AA43" s="166" t="str">
        <f>IFERROR(INDEX(resource!$AS$3:$CA$1001,resource!$CF44,COLUMNS(resource!$A$34:V75)),"")</f>
        <v/>
      </c>
      <c r="AB43" s="166" t="str">
        <f>IFERROR(INDEX(resource!$AS$3:$CA$1001,resource!$CF44,COLUMNS(resource!$A$34:W75)),"")</f>
        <v/>
      </c>
      <c r="AC43" s="166" t="str">
        <f>IFERROR(INDEX(resource!$AS$3:$CA$1001,resource!$CF44,COLUMNS(resource!$A$34:X75)),"")</f>
        <v/>
      </c>
      <c r="AD43" s="166" t="str">
        <f>IFERROR(INDEX(resource!$AS$3:$CA$1001,resource!$CF44,COLUMNS(resource!$A$34:Y75)),"")</f>
        <v/>
      </c>
      <c r="AE43" s="166" t="str">
        <f>IFERROR(INDEX(resource!$AS$3:$CA$1001,resource!$CF44,COLUMNS(resource!$A$34:Z75)),"")</f>
        <v/>
      </c>
      <c r="AF43" s="166" t="str">
        <f>IFERROR(INDEX(resource!$AS$3:$CA$1001,resource!$CF44,COLUMNS(resource!$A$34:AA75)),"")</f>
        <v/>
      </c>
      <c r="AG43" s="166" t="str">
        <f>IFERROR(INDEX(resource!$AS$3:$CA$1001,resource!$CF44,COLUMNS(resource!$A$34:AB75)),"")</f>
        <v/>
      </c>
      <c r="AH43" s="166" t="str">
        <f>IFERROR(INDEX(resource!$AS$3:$CA$1001,resource!$CF44,COLUMNS(resource!$A$34:AC75)),"")</f>
        <v/>
      </c>
      <c r="AI43" s="166" t="str">
        <f>IFERROR(INDEX(resource!$AS$3:$CA$1001,resource!$CF44,COLUMNS(resource!$A$34:AD75)),"")</f>
        <v/>
      </c>
      <c r="AJ43" s="166" t="str">
        <f>IFERROR(INDEX(resource!$AS$3:$CA$1001,resource!$CF44,COLUMNS(resource!$A$34:AE75)),"")</f>
        <v/>
      </c>
      <c r="AK43" s="131"/>
      <c r="AL43" s="131"/>
      <c r="AM43" s="131"/>
      <c r="AN43" s="83" t="str">
        <f>IFERROR(INDEX(resource!$AS$3:$BA$1001,resource!$CF44,COLUMNS($A$34:AI75)),"")</f>
        <v/>
      </c>
      <c r="AO43" s="1" t="s">
        <v>38</v>
      </c>
      <c r="AP43" s="1">
        <v>11</v>
      </c>
      <c r="AQ43" s="1" t="str">
        <f>IFERROR(VLOOKUP(AO43,sales_data!$H$2:$J$451,3,0),0)</f>
        <v>BSL-166</v>
      </c>
      <c r="AR43" s="5">
        <v>190000</v>
      </c>
    </row>
    <row r="44" spans="1:44" x14ac:dyDescent="0.2">
      <c r="A44" s="1" t="s">
        <v>829</v>
      </c>
      <c r="B44" s="1">
        <v>1635193.31</v>
      </c>
      <c r="C44" s="2">
        <f t="shared" si="4"/>
        <v>136266.10916666666</v>
      </c>
      <c r="D44" s="111">
        <v>12</v>
      </c>
      <c r="E44" s="64" t="s">
        <v>52</v>
      </c>
      <c r="F44" s="3">
        <v>50068.73</v>
      </c>
      <c r="G44" s="1">
        <v>21</v>
      </c>
      <c r="J44" s="83" t="str">
        <f>IFERROR(INDEX(resource!$AS$3:$BA$1001,resource!$CF45,COLUMNS($A$34:B76)),"")</f>
        <v/>
      </c>
      <c r="K44" s="166" t="str">
        <f>IFERROR(INDEX(resource!$AS$3:$CA$1001,resource!$CF45,COLUMNS(resource!$A$34:F76)),"")</f>
        <v/>
      </c>
      <c r="L44" s="166" t="str">
        <f>IFERROR(INDEX(resource!$AS$3:$CA$1001,resource!$CF45,COLUMNS(resource!$A$34:G76)),"")</f>
        <v/>
      </c>
      <c r="M44" s="166" t="str">
        <f>IFERROR(INDEX(resource!$AS$3:$CA$1001,resource!$CF45,COLUMNS(resource!$A$34:H76)),"")</f>
        <v/>
      </c>
      <c r="N44" s="166" t="str">
        <f>IFERROR(INDEX(resource!$AS$3:$CA$1001,resource!$CF45,COLUMNS(resource!$A$34:I76)),"")</f>
        <v/>
      </c>
      <c r="O44" s="166" t="str">
        <f>IFERROR(INDEX(resource!$AS$3:$CA$1001,resource!$CF45,COLUMNS(resource!$A$34:J76)),"")</f>
        <v/>
      </c>
      <c r="P44" s="166" t="str">
        <f>IFERROR(INDEX(resource!$AS$3:$CA$1001,resource!$CF45,COLUMNS(resource!$A$34:K76)),"")</f>
        <v/>
      </c>
      <c r="Q44" s="166" t="str">
        <f>IFERROR(INDEX(resource!$AS$3:$CA$1001,resource!$CF45,COLUMNS(resource!$A$34:L76)),"")</f>
        <v/>
      </c>
      <c r="R44" s="166" t="str">
        <f>IFERROR(INDEX(resource!$AS$3:$CA$1001,resource!$CF45,COLUMNS(resource!$A$34:M76)),"")</f>
        <v/>
      </c>
      <c r="S44" s="166" t="str">
        <f>IFERROR(INDEX(resource!$AS$3:$CA$1001,resource!$CF45,COLUMNS(resource!$A$34:N76)),"")</f>
        <v/>
      </c>
      <c r="T44" s="166" t="str">
        <f>IFERROR(INDEX(resource!$AS$3:$CA$1001,resource!$CF45,COLUMNS(resource!$A$34:O76)),"")</f>
        <v/>
      </c>
      <c r="U44" s="166" t="str">
        <f>IFERROR(INDEX(resource!$AS$3:$CA$1001,resource!$CF45,COLUMNS(resource!$A$34:P76)),"")</f>
        <v/>
      </c>
      <c r="V44" s="166" t="str">
        <f>IFERROR(INDEX(resource!$AS$3:$CA$1001,resource!$CF45,COLUMNS(resource!$A$34:Q76)),"")</f>
        <v/>
      </c>
      <c r="W44" s="166" t="str">
        <f>IFERROR(INDEX(resource!$AS$3:$CA$1001,resource!$CF45,COLUMNS(resource!$A$34:R76)),"")</f>
        <v/>
      </c>
      <c r="X44" s="166" t="str">
        <f>IFERROR(INDEX(resource!$AS$3:$CA$1001,resource!$CF45,COLUMNS(resource!$A$34:S76)),"")</f>
        <v/>
      </c>
      <c r="Y44" s="166" t="str">
        <f>IFERROR(INDEX(resource!$AS$3:$CA$1001,resource!$CF45,COLUMNS(resource!$A$34:T76)),"")</f>
        <v/>
      </c>
      <c r="Z44" s="166" t="str">
        <f>IFERROR(INDEX(resource!$AS$3:$CA$1001,resource!$CF45,COLUMNS(resource!$A$34:U76)),"")</f>
        <v/>
      </c>
      <c r="AA44" s="166" t="str">
        <f>IFERROR(INDEX(resource!$AS$3:$CA$1001,resource!$CF45,COLUMNS(resource!$A$34:V76)),"")</f>
        <v/>
      </c>
      <c r="AB44" s="166" t="str">
        <f>IFERROR(INDEX(resource!$AS$3:$CA$1001,resource!$CF45,COLUMNS(resource!$A$34:W76)),"")</f>
        <v/>
      </c>
      <c r="AC44" s="166" t="str">
        <f>IFERROR(INDEX(resource!$AS$3:$CA$1001,resource!$CF45,COLUMNS(resource!$A$34:X76)),"")</f>
        <v/>
      </c>
      <c r="AD44" s="166" t="str">
        <f>IFERROR(INDEX(resource!$AS$3:$CA$1001,resource!$CF45,COLUMNS(resource!$A$34:Y76)),"")</f>
        <v/>
      </c>
      <c r="AE44" s="166" t="str">
        <f>IFERROR(INDEX(resource!$AS$3:$CA$1001,resource!$CF45,COLUMNS(resource!$A$34:Z76)),"")</f>
        <v/>
      </c>
      <c r="AF44" s="166" t="str">
        <f>IFERROR(INDEX(resource!$AS$3:$CA$1001,resource!$CF45,COLUMNS(resource!$A$34:AA76)),"")</f>
        <v/>
      </c>
      <c r="AG44" s="166" t="str">
        <f>IFERROR(INDEX(resource!$AS$3:$CA$1001,resource!$CF45,COLUMNS(resource!$A$34:AB76)),"")</f>
        <v/>
      </c>
      <c r="AH44" s="166" t="str">
        <f>IFERROR(INDEX(resource!$AS$3:$CA$1001,resource!$CF45,COLUMNS(resource!$A$34:AC76)),"")</f>
        <v/>
      </c>
      <c r="AI44" s="166" t="str">
        <f>IFERROR(INDEX(resource!$AS$3:$CA$1001,resource!$CF45,COLUMNS(resource!$A$34:AD76)),"")</f>
        <v/>
      </c>
      <c r="AJ44" s="166" t="str">
        <f>IFERROR(INDEX(resource!$AS$3:$CA$1001,resource!$CF45,COLUMNS(resource!$A$34:AE76)),"")</f>
        <v/>
      </c>
      <c r="AK44" s="131"/>
      <c r="AL44" s="131"/>
      <c r="AM44" s="131"/>
      <c r="AN44" s="83" t="str">
        <f>IFERROR(INDEX(resource!$AS$3:$BA$1001,resource!$CF45,COLUMNS($A$34:AI76)),"")</f>
        <v/>
      </c>
      <c r="AO44" s="1" t="s">
        <v>40</v>
      </c>
      <c r="AP44" s="1">
        <v>36</v>
      </c>
      <c r="AQ44" s="1" t="str">
        <f>IFERROR(VLOOKUP(AO44,sales_data!$H$2:$J$451,3,0),0)</f>
        <v>BSL-116</v>
      </c>
      <c r="AR44" s="5">
        <v>190000</v>
      </c>
    </row>
    <row r="45" spans="1:44" x14ac:dyDescent="0.2">
      <c r="A45" s="1" t="s">
        <v>831</v>
      </c>
      <c r="B45" s="1">
        <v>1833527.58</v>
      </c>
      <c r="C45" s="2">
        <f t="shared" si="4"/>
        <v>152793.965</v>
      </c>
      <c r="D45" s="111">
        <v>12</v>
      </c>
      <c r="E45" s="64" t="s">
        <v>53</v>
      </c>
      <c r="F45" s="3">
        <v>100414.67</v>
      </c>
      <c r="G45" s="1">
        <v>46</v>
      </c>
      <c r="J45" s="83" t="str">
        <f>IFERROR(INDEX(resource!$AS$3:$BA$1001,resource!$CF46,COLUMNS($A$34:B77)),"")</f>
        <v/>
      </c>
      <c r="K45" s="166" t="str">
        <f>IFERROR(INDEX(resource!$AS$3:$CA$1001,resource!$CF46,COLUMNS(resource!$A$34:F77)),"")</f>
        <v/>
      </c>
      <c r="L45" s="166" t="str">
        <f>IFERROR(INDEX(resource!$AS$3:$CA$1001,resource!$CF46,COLUMNS(resource!$A$34:G77)),"")</f>
        <v/>
      </c>
      <c r="M45" s="166" t="str">
        <f>IFERROR(INDEX(resource!$AS$3:$CA$1001,resource!$CF46,COLUMNS(resource!$A$34:H77)),"")</f>
        <v/>
      </c>
      <c r="N45" s="166" t="str">
        <f>IFERROR(INDEX(resource!$AS$3:$CA$1001,resource!$CF46,COLUMNS(resource!$A$34:I77)),"")</f>
        <v/>
      </c>
      <c r="O45" s="166" t="str">
        <f>IFERROR(INDEX(resource!$AS$3:$CA$1001,resource!$CF46,COLUMNS(resource!$A$34:J77)),"")</f>
        <v/>
      </c>
      <c r="P45" s="166" t="str">
        <f>IFERROR(INDEX(resource!$AS$3:$CA$1001,resource!$CF46,COLUMNS(resource!$A$34:K77)),"")</f>
        <v/>
      </c>
      <c r="Q45" s="166" t="str">
        <f>IFERROR(INDEX(resource!$AS$3:$CA$1001,resource!$CF46,COLUMNS(resource!$A$34:L77)),"")</f>
        <v/>
      </c>
      <c r="R45" s="166" t="str">
        <f>IFERROR(INDEX(resource!$AS$3:$CA$1001,resource!$CF46,COLUMNS(resource!$A$34:M77)),"")</f>
        <v/>
      </c>
      <c r="S45" s="166" t="str">
        <f>IFERROR(INDEX(resource!$AS$3:$CA$1001,resource!$CF46,COLUMNS(resource!$A$34:N77)),"")</f>
        <v/>
      </c>
      <c r="T45" s="166" t="str">
        <f>IFERROR(INDEX(resource!$AS$3:$CA$1001,resource!$CF46,COLUMNS(resource!$A$34:O77)),"")</f>
        <v/>
      </c>
      <c r="U45" s="166" t="str">
        <f>IFERROR(INDEX(resource!$AS$3:$CA$1001,resource!$CF46,COLUMNS(resource!$A$34:P77)),"")</f>
        <v/>
      </c>
      <c r="V45" s="166" t="str">
        <f>IFERROR(INDEX(resource!$AS$3:$CA$1001,resource!$CF46,COLUMNS(resource!$A$34:Q77)),"")</f>
        <v/>
      </c>
      <c r="W45" s="166" t="str">
        <f>IFERROR(INDEX(resource!$AS$3:$CA$1001,resource!$CF46,COLUMNS(resource!$A$34:R77)),"")</f>
        <v/>
      </c>
      <c r="X45" s="166" t="str">
        <f>IFERROR(INDEX(resource!$AS$3:$CA$1001,resource!$CF46,COLUMNS(resource!$A$34:S77)),"")</f>
        <v/>
      </c>
      <c r="Y45" s="166" t="str">
        <f>IFERROR(INDEX(resource!$AS$3:$CA$1001,resource!$CF46,COLUMNS(resource!$A$34:T77)),"")</f>
        <v/>
      </c>
      <c r="Z45" s="166" t="str">
        <f>IFERROR(INDEX(resource!$AS$3:$CA$1001,resource!$CF46,COLUMNS(resource!$A$34:U77)),"")</f>
        <v/>
      </c>
      <c r="AA45" s="166" t="str">
        <f>IFERROR(INDEX(resource!$AS$3:$CA$1001,resource!$CF46,COLUMNS(resource!$A$34:V77)),"")</f>
        <v/>
      </c>
      <c r="AB45" s="166" t="str">
        <f>IFERROR(INDEX(resource!$AS$3:$CA$1001,resource!$CF46,COLUMNS(resource!$A$34:W77)),"")</f>
        <v/>
      </c>
      <c r="AC45" s="166" t="str">
        <f>IFERROR(INDEX(resource!$AS$3:$CA$1001,resource!$CF46,COLUMNS(resource!$A$34:X77)),"")</f>
        <v/>
      </c>
      <c r="AD45" s="166" t="str">
        <f>IFERROR(INDEX(resource!$AS$3:$CA$1001,resource!$CF46,COLUMNS(resource!$A$34:Y77)),"")</f>
        <v/>
      </c>
      <c r="AE45" s="166" t="str">
        <f>IFERROR(INDEX(resource!$AS$3:$CA$1001,resource!$CF46,COLUMNS(resource!$A$34:Z77)),"")</f>
        <v/>
      </c>
      <c r="AF45" s="166" t="str">
        <f>IFERROR(INDEX(resource!$AS$3:$CA$1001,resource!$CF46,COLUMNS(resource!$A$34:AA77)),"")</f>
        <v/>
      </c>
      <c r="AG45" s="166" t="str">
        <f>IFERROR(INDEX(resource!$AS$3:$CA$1001,resource!$CF46,COLUMNS(resource!$A$34:AB77)),"")</f>
        <v/>
      </c>
      <c r="AH45" s="166" t="str">
        <f>IFERROR(INDEX(resource!$AS$3:$CA$1001,resource!$CF46,COLUMNS(resource!$A$34:AC77)),"")</f>
        <v/>
      </c>
      <c r="AI45" s="166" t="str">
        <f>IFERROR(INDEX(resource!$AS$3:$CA$1001,resource!$CF46,COLUMNS(resource!$A$34:AD77)),"")</f>
        <v/>
      </c>
      <c r="AJ45" s="166" t="str">
        <f>IFERROR(INDEX(resource!$AS$3:$CA$1001,resource!$CF46,COLUMNS(resource!$A$34:AE77)),"")</f>
        <v/>
      </c>
      <c r="AK45" s="131"/>
      <c r="AL45" s="131"/>
      <c r="AM45" s="131"/>
      <c r="AN45" s="83" t="str">
        <f>IFERROR(INDEX(resource!$AS$3:$BA$1001,resource!$CF46,COLUMNS($A$34:AI77)),"")</f>
        <v/>
      </c>
      <c r="AO45" s="1" t="s">
        <v>3299</v>
      </c>
      <c r="AP45" s="1">
        <v>15</v>
      </c>
      <c r="AQ45" s="1" t="str">
        <f>IFERROR(VLOOKUP(AO45,sales_data!$H$2:$J$451,3,0),0)</f>
        <v>BSL-106</v>
      </c>
      <c r="AR45" s="5">
        <v>190000</v>
      </c>
    </row>
    <row r="46" spans="1:44" x14ac:dyDescent="0.2">
      <c r="E46" s="64" t="s">
        <v>56</v>
      </c>
      <c r="F46" s="3">
        <v>100384.86</v>
      </c>
      <c r="G46" s="1">
        <v>51</v>
      </c>
      <c r="J46" s="83" t="str">
        <f>IFERROR(INDEX(resource!$AS$3:$BA$1001,resource!$CF47,COLUMNS($A$34:B78)),"")</f>
        <v/>
      </c>
      <c r="K46" s="166" t="str">
        <f>IFERROR(INDEX(resource!$AS$3:$CA$1001,resource!$CF47,COLUMNS(resource!$A$34:F78)),"")</f>
        <v/>
      </c>
      <c r="L46" s="166" t="str">
        <f>IFERROR(INDEX(resource!$AS$3:$CA$1001,resource!$CF47,COLUMNS(resource!$A$34:G78)),"")</f>
        <v/>
      </c>
      <c r="M46" s="166" t="str">
        <f>IFERROR(INDEX(resource!$AS$3:$CA$1001,resource!$CF47,COLUMNS(resource!$A$34:H78)),"")</f>
        <v/>
      </c>
      <c r="N46" s="166" t="str">
        <f>IFERROR(INDEX(resource!$AS$3:$CA$1001,resource!$CF47,COLUMNS(resource!$A$34:I78)),"")</f>
        <v/>
      </c>
      <c r="O46" s="166" t="str">
        <f>IFERROR(INDEX(resource!$AS$3:$CA$1001,resource!$CF47,COLUMNS(resource!$A$34:J78)),"")</f>
        <v/>
      </c>
      <c r="P46" s="166" t="str">
        <f>IFERROR(INDEX(resource!$AS$3:$CA$1001,resource!$CF47,COLUMNS(resource!$A$34:K78)),"")</f>
        <v/>
      </c>
      <c r="Q46" s="166" t="str">
        <f>IFERROR(INDEX(resource!$AS$3:$CA$1001,resource!$CF47,COLUMNS(resource!$A$34:L78)),"")</f>
        <v/>
      </c>
      <c r="R46" s="166" t="str">
        <f>IFERROR(INDEX(resource!$AS$3:$CA$1001,resource!$CF47,COLUMNS(resource!$A$34:M78)),"")</f>
        <v/>
      </c>
      <c r="S46" s="166" t="str">
        <f>IFERROR(INDEX(resource!$AS$3:$CA$1001,resource!$CF47,COLUMNS(resource!$A$34:N78)),"")</f>
        <v/>
      </c>
      <c r="T46" s="166" t="str">
        <f>IFERROR(INDEX(resource!$AS$3:$CA$1001,resource!$CF47,COLUMNS(resource!$A$34:O78)),"")</f>
        <v/>
      </c>
      <c r="U46" s="166" t="str">
        <f>IFERROR(INDEX(resource!$AS$3:$CA$1001,resource!$CF47,COLUMNS(resource!$A$34:P78)),"")</f>
        <v/>
      </c>
      <c r="V46" s="166" t="str">
        <f>IFERROR(INDEX(resource!$AS$3:$CA$1001,resource!$CF47,COLUMNS(resource!$A$34:Q78)),"")</f>
        <v/>
      </c>
      <c r="W46" s="166" t="str">
        <f>IFERROR(INDEX(resource!$AS$3:$CA$1001,resource!$CF47,COLUMNS(resource!$A$34:R78)),"")</f>
        <v/>
      </c>
      <c r="X46" s="166" t="str">
        <f>IFERROR(INDEX(resource!$AS$3:$CA$1001,resource!$CF47,COLUMNS(resource!$A$34:S78)),"")</f>
        <v/>
      </c>
      <c r="Y46" s="166" t="str">
        <f>IFERROR(INDEX(resource!$AS$3:$CA$1001,resource!$CF47,COLUMNS(resource!$A$34:T78)),"")</f>
        <v/>
      </c>
      <c r="Z46" s="166" t="str">
        <f>IFERROR(INDEX(resource!$AS$3:$CA$1001,resource!$CF47,COLUMNS(resource!$A$34:U78)),"")</f>
        <v/>
      </c>
      <c r="AA46" s="166" t="str">
        <f>IFERROR(INDEX(resource!$AS$3:$CA$1001,resource!$CF47,COLUMNS(resource!$A$34:V78)),"")</f>
        <v/>
      </c>
      <c r="AB46" s="166" t="str">
        <f>IFERROR(INDEX(resource!$AS$3:$CA$1001,resource!$CF47,COLUMNS(resource!$A$34:W78)),"")</f>
        <v/>
      </c>
      <c r="AC46" s="166" t="str">
        <f>IFERROR(INDEX(resource!$AS$3:$CA$1001,resource!$CF47,COLUMNS(resource!$A$34:X78)),"")</f>
        <v/>
      </c>
      <c r="AD46" s="166" t="str">
        <f>IFERROR(INDEX(resource!$AS$3:$CA$1001,resource!$CF47,COLUMNS(resource!$A$34:Y78)),"")</f>
        <v/>
      </c>
      <c r="AE46" s="166" t="str">
        <f>IFERROR(INDEX(resource!$AS$3:$CA$1001,resource!$CF47,COLUMNS(resource!$A$34:Z78)),"")</f>
        <v/>
      </c>
      <c r="AF46" s="166" t="str">
        <f>IFERROR(INDEX(resource!$AS$3:$CA$1001,resource!$CF47,COLUMNS(resource!$A$34:AA78)),"")</f>
        <v/>
      </c>
      <c r="AG46" s="166" t="str">
        <f>IFERROR(INDEX(resource!$AS$3:$CA$1001,resource!$CF47,COLUMNS(resource!$A$34:AB78)),"")</f>
        <v/>
      </c>
      <c r="AH46" s="166" t="str">
        <f>IFERROR(INDEX(resource!$AS$3:$CA$1001,resource!$CF47,COLUMNS(resource!$A$34:AC78)),"")</f>
        <v/>
      </c>
      <c r="AI46" s="166" t="str">
        <f>IFERROR(INDEX(resource!$AS$3:$CA$1001,resource!$CF47,COLUMNS(resource!$A$34:AD78)),"")</f>
        <v/>
      </c>
      <c r="AJ46" s="166" t="str">
        <f>IFERROR(INDEX(resource!$AS$3:$CA$1001,resource!$CF47,COLUMNS(resource!$A$34:AE78)),"")</f>
        <v/>
      </c>
      <c r="AK46" s="131"/>
      <c r="AL46" s="131"/>
      <c r="AM46" s="131"/>
      <c r="AN46" s="83" t="str">
        <f>IFERROR(INDEX(resource!$AS$3:$BA$1001,resource!$CF47,COLUMNS($A$34:AI78)),"")</f>
        <v/>
      </c>
      <c r="AO46" s="1" t="s">
        <v>51</v>
      </c>
      <c r="AP46" s="1">
        <v>16</v>
      </c>
      <c r="AQ46" s="1" t="str">
        <f>IFERROR(VLOOKUP(AO46,sales_data!$H$2:$J$451,3,0),0)</f>
        <v>BSL-114</v>
      </c>
      <c r="AR46" s="5">
        <v>190000</v>
      </c>
    </row>
    <row r="47" spans="1:44" x14ac:dyDescent="0.2">
      <c r="E47" s="64" t="s">
        <v>3514</v>
      </c>
      <c r="F47" s="3">
        <v>104348.05</v>
      </c>
      <c r="G47" s="1">
        <v>17</v>
      </c>
      <c r="J47" s="83" t="str">
        <f>IFERROR(INDEX(resource!$AS$3:$BA$1001,resource!$CF48,COLUMNS($A$34:B79)),"")</f>
        <v/>
      </c>
      <c r="K47" s="166" t="str">
        <f>IFERROR(INDEX(resource!$AS$3:$CA$1001,resource!$CF48,COLUMNS(resource!$A$34:F79)),"")</f>
        <v/>
      </c>
      <c r="L47" s="166" t="str">
        <f>IFERROR(INDEX(resource!$AS$3:$CA$1001,resource!$CF48,COLUMNS(resource!$A$34:G79)),"")</f>
        <v/>
      </c>
      <c r="M47" s="166" t="str">
        <f>IFERROR(INDEX(resource!$AS$3:$CA$1001,resource!$CF48,COLUMNS(resource!$A$34:H79)),"")</f>
        <v/>
      </c>
      <c r="N47" s="166" t="str">
        <f>IFERROR(INDEX(resource!$AS$3:$CA$1001,resource!$CF48,COLUMNS(resource!$A$34:I79)),"")</f>
        <v/>
      </c>
      <c r="O47" s="166" t="str">
        <f>IFERROR(INDEX(resource!$AS$3:$CA$1001,resource!$CF48,COLUMNS(resource!$A$34:J79)),"")</f>
        <v/>
      </c>
      <c r="P47" s="166" t="str">
        <f>IFERROR(INDEX(resource!$AS$3:$CA$1001,resource!$CF48,COLUMNS(resource!$A$34:K79)),"")</f>
        <v/>
      </c>
      <c r="Q47" s="166" t="str">
        <f>IFERROR(INDEX(resource!$AS$3:$CA$1001,resource!$CF48,COLUMNS(resource!$A$34:L79)),"")</f>
        <v/>
      </c>
      <c r="R47" s="166" t="str">
        <f>IFERROR(INDEX(resource!$AS$3:$CA$1001,resource!$CF48,COLUMNS(resource!$A$34:M79)),"")</f>
        <v/>
      </c>
      <c r="S47" s="166" t="str">
        <f>IFERROR(INDEX(resource!$AS$3:$CA$1001,resource!$CF48,COLUMNS(resource!$A$34:N79)),"")</f>
        <v/>
      </c>
      <c r="T47" s="166" t="str">
        <f>IFERROR(INDEX(resource!$AS$3:$CA$1001,resource!$CF48,COLUMNS(resource!$A$34:O79)),"")</f>
        <v/>
      </c>
      <c r="U47" s="166" t="str">
        <f>IFERROR(INDEX(resource!$AS$3:$CA$1001,resource!$CF48,COLUMNS(resource!$A$34:P79)),"")</f>
        <v/>
      </c>
      <c r="V47" s="166" t="str">
        <f>IFERROR(INDEX(resource!$AS$3:$CA$1001,resource!$CF48,COLUMNS(resource!$A$34:Q79)),"")</f>
        <v/>
      </c>
      <c r="W47" s="166" t="str">
        <f>IFERROR(INDEX(resource!$AS$3:$CA$1001,resource!$CF48,COLUMNS(resource!$A$34:R79)),"")</f>
        <v/>
      </c>
      <c r="X47" s="166" t="str">
        <f>IFERROR(INDEX(resource!$AS$3:$CA$1001,resource!$CF48,COLUMNS(resource!$A$34:S79)),"")</f>
        <v/>
      </c>
      <c r="Y47" s="166" t="str">
        <f>IFERROR(INDEX(resource!$AS$3:$CA$1001,resource!$CF48,COLUMNS(resource!$A$34:T79)),"")</f>
        <v/>
      </c>
      <c r="Z47" s="166" t="str">
        <f>IFERROR(INDEX(resource!$AS$3:$CA$1001,resource!$CF48,COLUMNS(resource!$A$34:U79)),"")</f>
        <v/>
      </c>
      <c r="AA47" s="166" t="str">
        <f>IFERROR(INDEX(resource!$AS$3:$CA$1001,resource!$CF48,COLUMNS(resource!$A$34:V79)),"")</f>
        <v/>
      </c>
      <c r="AB47" s="166" t="str">
        <f>IFERROR(INDEX(resource!$AS$3:$CA$1001,resource!$CF48,COLUMNS(resource!$A$34:W79)),"")</f>
        <v/>
      </c>
      <c r="AC47" s="166" t="str">
        <f>IFERROR(INDEX(resource!$AS$3:$CA$1001,resource!$CF48,COLUMNS(resource!$A$34:X79)),"")</f>
        <v/>
      </c>
      <c r="AD47" s="166" t="str">
        <f>IFERROR(INDEX(resource!$AS$3:$CA$1001,resource!$CF48,COLUMNS(resource!$A$34:Y79)),"")</f>
        <v/>
      </c>
      <c r="AE47" s="166" t="str">
        <f>IFERROR(INDEX(resource!$AS$3:$CA$1001,resource!$CF48,COLUMNS(resource!$A$34:Z79)),"")</f>
        <v/>
      </c>
      <c r="AF47" s="166" t="str">
        <f>IFERROR(INDEX(resource!$AS$3:$CA$1001,resource!$CF48,COLUMNS(resource!$A$34:AA79)),"")</f>
        <v/>
      </c>
      <c r="AG47" s="166" t="str">
        <f>IFERROR(INDEX(resource!$AS$3:$CA$1001,resource!$CF48,COLUMNS(resource!$A$34:AB79)),"")</f>
        <v/>
      </c>
      <c r="AH47" s="166" t="str">
        <f>IFERROR(INDEX(resource!$AS$3:$CA$1001,resource!$CF48,COLUMNS(resource!$A$34:AC79)),"")</f>
        <v/>
      </c>
      <c r="AI47" s="166" t="str">
        <f>IFERROR(INDEX(resource!$AS$3:$CA$1001,resource!$CF48,COLUMNS(resource!$A$34:AD79)),"")</f>
        <v/>
      </c>
      <c r="AJ47" s="166" t="str">
        <f>IFERROR(INDEX(resource!$AS$3:$CA$1001,resource!$CF48,COLUMNS(resource!$A$34:AE79)),"")</f>
        <v/>
      </c>
      <c r="AK47" s="131"/>
      <c r="AL47" s="131"/>
      <c r="AM47" s="131"/>
      <c r="AN47" s="83" t="str">
        <f>IFERROR(INDEX(resource!$AS$3:$BA$1001,resource!$CF48,COLUMNS($A$34:AI79)),"")</f>
        <v/>
      </c>
      <c r="AO47" s="1" t="s">
        <v>52</v>
      </c>
      <c r="AP47" s="1">
        <v>10</v>
      </c>
      <c r="AQ47" s="1" t="str">
        <f>IFERROR(VLOOKUP(AO47,sales_data!$H$2:$J$451,3,0),0)</f>
        <v>BSL-111</v>
      </c>
      <c r="AR47" s="5">
        <v>190000</v>
      </c>
    </row>
    <row r="48" spans="1:44" x14ac:dyDescent="0.2">
      <c r="E48" s="64" t="s">
        <v>2890</v>
      </c>
      <c r="F48" s="3">
        <v>102095.31</v>
      </c>
      <c r="G48" s="1">
        <v>14</v>
      </c>
      <c r="J48" s="83" t="str">
        <f>IFERROR(INDEX(resource!$AS$3:$BA$1001,resource!$CF49,COLUMNS($A$34:B80)),"")</f>
        <v/>
      </c>
      <c r="K48" s="166" t="str">
        <f>IFERROR(INDEX(resource!$AS$3:$CA$1001,resource!$CF49,COLUMNS(resource!$A$34:F80)),"")</f>
        <v/>
      </c>
      <c r="L48" s="166" t="str">
        <f>IFERROR(INDEX(resource!$AS$3:$CA$1001,resource!$CF49,COLUMNS(resource!$A$34:G80)),"")</f>
        <v/>
      </c>
      <c r="M48" s="166" t="str">
        <f>IFERROR(INDEX(resource!$AS$3:$CA$1001,resource!$CF49,COLUMNS(resource!$A$34:H80)),"")</f>
        <v/>
      </c>
      <c r="N48" s="166" t="str">
        <f>IFERROR(INDEX(resource!$AS$3:$CA$1001,resource!$CF49,COLUMNS(resource!$A$34:I80)),"")</f>
        <v/>
      </c>
      <c r="O48" s="166" t="str">
        <f>IFERROR(INDEX(resource!$AS$3:$CA$1001,resource!$CF49,COLUMNS(resource!$A$34:J80)),"")</f>
        <v/>
      </c>
      <c r="P48" s="166" t="str">
        <f>IFERROR(INDEX(resource!$AS$3:$CA$1001,resource!$CF49,COLUMNS(resource!$A$34:K80)),"")</f>
        <v/>
      </c>
      <c r="Q48" s="166" t="str">
        <f>IFERROR(INDEX(resource!$AS$3:$CA$1001,resource!$CF49,COLUMNS(resource!$A$34:L80)),"")</f>
        <v/>
      </c>
      <c r="R48" s="166" t="str">
        <f>IFERROR(INDEX(resource!$AS$3:$CA$1001,resource!$CF49,COLUMNS(resource!$A$34:M80)),"")</f>
        <v/>
      </c>
      <c r="S48" s="166" t="str">
        <f>IFERROR(INDEX(resource!$AS$3:$CA$1001,resource!$CF49,COLUMNS(resource!$A$34:N80)),"")</f>
        <v/>
      </c>
      <c r="T48" s="166" t="str">
        <f>IFERROR(INDEX(resource!$AS$3:$CA$1001,resource!$CF49,COLUMNS(resource!$A$34:O80)),"")</f>
        <v/>
      </c>
      <c r="U48" s="166" t="str">
        <f>IFERROR(INDEX(resource!$AS$3:$CA$1001,resource!$CF49,COLUMNS(resource!$A$34:P80)),"")</f>
        <v/>
      </c>
      <c r="V48" s="166" t="str">
        <f>IFERROR(INDEX(resource!$AS$3:$CA$1001,resource!$CF49,COLUMNS(resource!$A$34:Q80)),"")</f>
        <v/>
      </c>
      <c r="W48" s="166" t="str">
        <f>IFERROR(INDEX(resource!$AS$3:$CA$1001,resource!$CF49,COLUMNS(resource!$A$34:R80)),"")</f>
        <v/>
      </c>
      <c r="X48" s="166" t="str">
        <f>IFERROR(INDEX(resource!$AS$3:$CA$1001,resource!$CF49,COLUMNS(resource!$A$34:S80)),"")</f>
        <v/>
      </c>
      <c r="Y48" s="166" t="str">
        <f>IFERROR(INDEX(resource!$AS$3:$CA$1001,resource!$CF49,COLUMNS(resource!$A$34:T80)),"")</f>
        <v/>
      </c>
      <c r="Z48" s="166" t="str">
        <f>IFERROR(INDEX(resource!$AS$3:$CA$1001,resource!$CF49,COLUMNS(resource!$A$34:U80)),"")</f>
        <v/>
      </c>
      <c r="AA48" s="166" t="str">
        <f>IFERROR(INDEX(resource!$AS$3:$CA$1001,resource!$CF49,COLUMNS(resource!$A$34:V80)),"")</f>
        <v/>
      </c>
      <c r="AB48" s="166" t="str">
        <f>IFERROR(INDEX(resource!$AS$3:$CA$1001,resource!$CF49,COLUMNS(resource!$A$34:W80)),"")</f>
        <v/>
      </c>
      <c r="AC48" s="166" t="str">
        <f>IFERROR(INDEX(resource!$AS$3:$CA$1001,resource!$CF49,COLUMNS(resource!$A$34:X80)),"")</f>
        <v/>
      </c>
      <c r="AD48" s="166" t="str">
        <f>IFERROR(INDEX(resource!$AS$3:$CA$1001,resource!$CF49,COLUMNS(resource!$A$34:Y80)),"")</f>
        <v/>
      </c>
      <c r="AE48" s="166" t="str">
        <f>IFERROR(INDEX(resource!$AS$3:$CA$1001,resource!$CF49,COLUMNS(resource!$A$34:Z80)),"")</f>
        <v/>
      </c>
      <c r="AF48" s="166" t="str">
        <f>IFERROR(INDEX(resource!$AS$3:$CA$1001,resource!$CF49,COLUMNS(resource!$A$34:AA80)),"")</f>
        <v/>
      </c>
      <c r="AG48" s="166" t="str">
        <f>IFERROR(INDEX(resource!$AS$3:$CA$1001,resource!$CF49,COLUMNS(resource!$A$34:AB80)),"")</f>
        <v/>
      </c>
      <c r="AH48" s="166" t="str">
        <f>IFERROR(INDEX(resource!$AS$3:$CA$1001,resource!$CF49,COLUMNS(resource!$A$34:AC80)),"")</f>
        <v/>
      </c>
      <c r="AI48" s="166" t="str">
        <f>IFERROR(INDEX(resource!$AS$3:$CA$1001,resource!$CF49,COLUMNS(resource!$A$34:AD80)),"")</f>
        <v/>
      </c>
      <c r="AJ48" s="166" t="str">
        <f>IFERROR(INDEX(resource!$AS$3:$CA$1001,resource!$CF49,COLUMNS(resource!$A$34:AE80)),"")</f>
        <v/>
      </c>
      <c r="AK48" s="131"/>
      <c r="AL48" s="131"/>
      <c r="AM48" s="131"/>
      <c r="AN48" s="83" t="str">
        <f>IFERROR(INDEX(resource!$AS$3:$BA$1001,resource!$CF49,COLUMNS($A$34:AI80)),"")</f>
        <v/>
      </c>
      <c r="AO48" s="1" t="s">
        <v>53</v>
      </c>
      <c r="AP48" s="1">
        <v>44</v>
      </c>
      <c r="AQ48" s="1" t="str">
        <f>IFERROR(VLOOKUP(AO48,sales_data!$H$2:$J$451,3,0),0)</f>
        <v>BSL-151</v>
      </c>
      <c r="AR48" s="5">
        <v>170000</v>
      </c>
    </row>
    <row r="49" spans="5:44" x14ac:dyDescent="0.2">
      <c r="E49" s="64" t="s">
        <v>2797</v>
      </c>
      <c r="F49" s="3">
        <v>101229.55</v>
      </c>
      <c r="G49" s="1">
        <v>17</v>
      </c>
      <c r="J49" s="83" t="str">
        <f>IFERROR(INDEX(resource!$AS$3:$BA$1001,resource!$CF50,COLUMNS($A$34:B81)),"")</f>
        <v/>
      </c>
      <c r="K49" s="166" t="str">
        <f>IFERROR(INDEX(resource!$AS$3:$CA$1001,resource!$CF50,COLUMNS(resource!$A$34:F81)),"")</f>
        <v/>
      </c>
      <c r="L49" s="166" t="str">
        <f>IFERROR(INDEX(resource!$AS$3:$CA$1001,resource!$CF50,COLUMNS(resource!$A$34:G81)),"")</f>
        <v/>
      </c>
      <c r="M49" s="166" t="str">
        <f>IFERROR(INDEX(resource!$AS$3:$CA$1001,resource!$CF50,COLUMNS(resource!$A$34:H81)),"")</f>
        <v/>
      </c>
      <c r="N49" s="166" t="str">
        <f>IFERROR(INDEX(resource!$AS$3:$CA$1001,resource!$CF50,COLUMNS(resource!$A$34:I81)),"")</f>
        <v/>
      </c>
      <c r="O49" s="166" t="str">
        <f>IFERROR(INDEX(resource!$AS$3:$CA$1001,resource!$CF50,COLUMNS(resource!$A$34:J81)),"")</f>
        <v/>
      </c>
      <c r="P49" s="166" t="str">
        <f>IFERROR(INDEX(resource!$AS$3:$CA$1001,resource!$CF50,COLUMNS(resource!$A$34:K81)),"")</f>
        <v/>
      </c>
      <c r="Q49" s="166" t="str">
        <f>IFERROR(INDEX(resource!$AS$3:$CA$1001,resource!$CF50,COLUMNS(resource!$A$34:L81)),"")</f>
        <v/>
      </c>
      <c r="R49" s="166" t="str">
        <f>IFERROR(INDEX(resource!$AS$3:$CA$1001,resource!$CF50,COLUMNS(resource!$A$34:M81)),"")</f>
        <v/>
      </c>
      <c r="S49" s="166" t="str">
        <f>IFERROR(INDEX(resource!$AS$3:$CA$1001,resource!$CF50,COLUMNS(resource!$A$34:N81)),"")</f>
        <v/>
      </c>
      <c r="T49" s="166" t="str">
        <f>IFERROR(INDEX(resource!$AS$3:$CA$1001,resource!$CF50,COLUMNS(resource!$A$34:O81)),"")</f>
        <v/>
      </c>
      <c r="U49" s="166" t="str">
        <f>IFERROR(INDEX(resource!$AS$3:$CA$1001,resource!$CF50,COLUMNS(resource!$A$34:P81)),"")</f>
        <v/>
      </c>
      <c r="V49" s="166" t="str">
        <f>IFERROR(INDEX(resource!$AS$3:$CA$1001,resource!$CF50,COLUMNS(resource!$A$34:Q81)),"")</f>
        <v/>
      </c>
      <c r="W49" s="166" t="str">
        <f>IFERROR(INDEX(resource!$AS$3:$CA$1001,resource!$CF50,COLUMNS(resource!$A$34:R81)),"")</f>
        <v/>
      </c>
      <c r="X49" s="166" t="str">
        <f>IFERROR(INDEX(resource!$AS$3:$CA$1001,resource!$CF50,COLUMNS(resource!$A$34:S81)),"")</f>
        <v/>
      </c>
      <c r="Y49" s="166" t="str">
        <f>IFERROR(INDEX(resource!$AS$3:$CA$1001,resource!$CF50,COLUMNS(resource!$A$34:T81)),"")</f>
        <v/>
      </c>
      <c r="Z49" s="166" t="str">
        <f>IFERROR(INDEX(resource!$AS$3:$CA$1001,resource!$CF50,COLUMNS(resource!$A$34:U81)),"")</f>
        <v/>
      </c>
      <c r="AA49" s="166" t="str">
        <f>IFERROR(INDEX(resource!$AS$3:$CA$1001,resource!$CF50,COLUMNS(resource!$A$34:V81)),"")</f>
        <v/>
      </c>
      <c r="AB49" s="166" t="str">
        <f>IFERROR(INDEX(resource!$AS$3:$CA$1001,resource!$CF50,COLUMNS(resource!$A$34:W81)),"")</f>
        <v/>
      </c>
      <c r="AC49" s="166" t="str">
        <f>IFERROR(INDEX(resource!$AS$3:$CA$1001,resource!$CF50,COLUMNS(resource!$A$34:X81)),"")</f>
        <v/>
      </c>
      <c r="AD49" s="166" t="str">
        <f>IFERROR(INDEX(resource!$AS$3:$CA$1001,resource!$CF50,COLUMNS(resource!$A$34:Y81)),"")</f>
        <v/>
      </c>
      <c r="AE49" s="166" t="str">
        <f>IFERROR(INDEX(resource!$AS$3:$CA$1001,resource!$CF50,COLUMNS(resource!$A$34:Z81)),"")</f>
        <v/>
      </c>
      <c r="AF49" s="166" t="str">
        <f>IFERROR(INDEX(resource!$AS$3:$CA$1001,resource!$CF50,COLUMNS(resource!$A$34:AA81)),"")</f>
        <v/>
      </c>
      <c r="AG49" s="166" t="str">
        <f>IFERROR(INDEX(resource!$AS$3:$CA$1001,resource!$CF50,COLUMNS(resource!$A$34:AB81)),"")</f>
        <v/>
      </c>
      <c r="AH49" s="166" t="str">
        <f>IFERROR(INDEX(resource!$AS$3:$CA$1001,resource!$CF50,COLUMNS(resource!$A$34:AC81)),"")</f>
        <v/>
      </c>
      <c r="AI49" s="166" t="str">
        <f>IFERROR(INDEX(resource!$AS$3:$CA$1001,resource!$CF50,COLUMNS(resource!$A$34:AD81)),"")</f>
        <v/>
      </c>
      <c r="AJ49" s="166" t="str">
        <f>IFERROR(INDEX(resource!$AS$3:$CA$1001,resource!$CF50,COLUMNS(resource!$A$34:AE81)),"")</f>
        <v/>
      </c>
      <c r="AK49" s="131"/>
      <c r="AL49" s="131"/>
      <c r="AM49" s="131"/>
      <c r="AN49" s="83" t="str">
        <f>IFERROR(INDEX(resource!$AS$3:$BA$1001,resource!$CF50,COLUMNS($A$34:AI81)),"")</f>
        <v/>
      </c>
      <c r="AO49" s="1" t="s">
        <v>56</v>
      </c>
      <c r="AP49" s="1">
        <v>46</v>
      </c>
      <c r="AQ49" s="1" t="str">
        <f>IFERROR(VLOOKUP(AO49,sales_data!$H$2:$J$451,3,0),0)</f>
        <v>BSL-110</v>
      </c>
      <c r="AR49" s="5">
        <v>190000</v>
      </c>
    </row>
    <row r="50" spans="5:44" x14ac:dyDescent="0.2">
      <c r="E50" s="64" t="s">
        <v>57</v>
      </c>
      <c r="F50" s="3">
        <v>47997.2</v>
      </c>
      <c r="G50" s="1">
        <v>32</v>
      </c>
      <c r="J50" s="83"/>
      <c r="K50" s="166" t="str">
        <f>IFERROR(INDEX(resource!$AS$3:$CA$1001,resource!$CF51,COLUMNS(resource!$A$34:F82)),"")</f>
        <v/>
      </c>
      <c r="L50" s="166" t="str">
        <f>IFERROR(INDEX(resource!$AS$3:$CA$1001,resource!$CF51,COLUMNS(resource!$A$34:G82)),"")</f>
        <v/>
      </c>
      <c r="M50" s="166" t="str">
        <f>IFERROR(INDEX(resource!$AS$3:$CA$1001,resource!$CF51,COLUMNS(resource!$A$34:H82)),"")</f>
        <v/>
      </c>
      <c r="N50" s="166" t="str">
        <f>IFERROR(INDEX(resource!$AS$3:$CA$1001,resource!$CF51,COLUMNS(resource!$A$34:I82)),"")</f>
        <v/>
      </c>
      <c r="O50" s="166" t="str">
        <f>IFERROR(INDEX(resource!$AS$3:$CA$1001,resource!$CF51,COLUMNS(resource!$A$34:J82)),"")</f>
        <v/>
      </c>
      <c r="P50" s="166" t="str">
        <f>IFERROR(INDEX(resource!$AS$3:$CA$1001,resource!$CF51,COLUMNS(resource!$A$34:K82)),"")</f>
        <v/>
      </c>
      <c r="Q50" s="166" t="str">
        <f>IFERROR(INDEX(resource!$AS$3:$CA$1001,resource!$CF51,COLUMNS(resource!$A$34:L82)),"")</f>
        <v/>
      </c>
      <c r="R50" s="166" t="str">
        <f>IFERROR(INDEX(resource!$AS$3:$CA$1001,resource!$CF51,COLUMNS(resource!$A$34:M82)),"")</f>
        <v/>
      </c>
      <c r="S50" s="166" t="str">
        <f>IFERROR(INDEX(resource!$AS$3:$CA$1001,resource!$CF51,COLUMNS(resource!$A$34:N82)),"")</f>
        <v/>
      </c>
      <c r="T50" s="166" t="str">
        <f>IFERROR(INDEX(resource!$AS$3:$CA$1001,resource!$CF51,COLUMNS(resource!$A$34:O82)),"")</f>
        <v/>
      </c>
      <c r="U50" s="166" t="str">
        <f>IFERROR(INDEX(resource!$AS$3:$CA$1001,resource!$CF51,COLUMNS(resource!$A$34:P82)),"")</f>
        <v/>
      </c>
      <c r="V50" s="166" t="str">
        <f>IFERROR(INDEX(resource!$AS$3:$CA$1001,resource!$CF51,COLUMNS(resource!$A$34:Q82)),"")</f>
        <v/>
      </c>
      <c r="W50" s="166" t="str">
        <f>IFERROR(INDEX(resource!$AS$3:$CA$1001,resource!$CF51,COLUMNS(resource!$A$34:R82)),"")</f>
        <v/>
      </c>
      <c r="X50" s="166" t="str">
        <f>IFERROR(INDEX(resource!$AS$3:$CA$1001,resource!$CF51,COLUMNS(resource!$A$34:S82)),"")</f>
        <v/>
      </c>
      <c r="Y50" s="166" t="str">
        <f>IFERROR(INDEX(resource!$AS$3:$CA$1001,resource!$CF51,COLUMNS(resource!$A$34:T82)),"")</f>
        <v/>
      </c>
      <c r="Z50" s="166" t="str">
        <f>IFERROR(INDEX(resource!$AS$3:$CA$1001,resource!$CF51,COLUMNS(resource!$A$34:U82)),"")</f>
        <v/>
      </c>
      <c r="AA50" s="166" t="str">
        <f>IFERROR(INDEX(resource!$AS$3:$CA$1001,resource!$CF51,COLUMNS(resource!$A$34:V82)),"")</f>
        <v/>
      </c>
      <c r="AB50" s="166" t="str">
        <f>IFERROR(INDEX(resource!$AS$3:$CA$1001,resource!$CF51,COLUMNS(resource!$A$34:W82)),"")</f>
        <v/>
      </c>
      <c r="AC50" s="166" t="str">
        <f>IFERROR(INDEX(resource!$AS$3:$CA$1001,resource!$CF51,COLUMNS(resource!$A$34:X82)),"")</f>
        <v/>
      </c>
      <c r="AD50" s="166" t="str">
        <f>IFERROR(INDEX(resource!$AS$3:$CA$1001,resource!$CF51,COLUMNS(resource!$A$34:Y82)),"")</f>
        <v/>
      </c>
      <c r="AE50" s="166" t="str">
        <f>IFERROR(INDEX(resource!$AS$3:$CA$1001,resource!$CF51,COLUMNS(resource!$A$34:Z82)),"")</f>
        <v/>
      </c>
      <c r="AF50" s="166" t="str">
        <f>IFERROR(INDEX(resource!$AS$3:$CA$1001,resource!$CF51,COLUMNS(resource!$A$34:AA82)),"")</f>
        <v/>
      </c>
      <c r="AG50" s="166" t="str">
        <f>IFERROR(INDEX(resource!$AS$3:$CA$1001,resource!$CF51,COLUMNS(resource!$A$34:AB82)),"")</f>
        <v/>
      </c>
      <c r="AH50" s="166" t="str">
        <f>IFERROR(INDEX(resource!$AS$3:$CA$1001,resource!$CF51,COLUMNS(resource!$A$34:AC82)),"")</f>
        <v/>
      </c>
      <c r="AI50" s="166" t="str">
        <f>IFERROR(INDEX(resource!$AS$3:$CA$1001,resource!$CF51,COLUMNS(resource!$A$34:AD82)),"")</f>
        <v/>
      </c>
      <c r="AJ50" s="166" t="str">
        <f>IFERROR(INDEX(resource!$AS$3:$CA$1001,resource!$CF51,COLUMNS(resource!$A$34:AE82)),"")</f>
        <v/>
      </c>
      <c r="AK50" s="131"/>
      <c r="AL50" s="131"/>
      <c r="AM50" s="131"/>
      <c r="AN50" s="83" t="str">
        <f>IFERROR(INDEX(resource!$AS$3:$BA$1001,resource!$CF51,COLUMNS($A$34:AI82)),"")</f>
        <v/>
      </c>
      <c r="AO50" s="1" t="s">
        <v>3514</v>
      </c>
      <c r="AP50" s="1">
        <v>6</v>
      </c>
      <c r="AQ50" s="1" t="str">
        <f>IFERROR(VLOOKUP(AO50,sales_data!$H$2:$J$451,3,0),0)</f>
        <v>BSL-120</v>
      </c>
      <c r="AR50" s="5">
        <v>190000</v>
      </c>
    </row>
    <row r="51" spans="5:44" x14ac:dyDescent="0.2">
      <c r="E51" s="64" t="s">
        <v>58</v>
      </c>
      <c r="F51" s="3">
        <v>56483.519999999997</v>
      </c>
      <c r="G51" s="1">
        <v>31</v>
      </c>
      <c r="J51" s="83"/>
      <c r="AO51" s="1" t="s">
        <v>2890</v>
      </c>
      <c r="AP51" s="1">
        <v>10</v>
      </c>
      <c r="AQ51" s="1" t="str">
        <f>IFERROR(VLOOKUP(AO51,sales_data!$H$2:$J$451,3,0),0)</f>
        <v>BSL-165</v>
      </c>
      <c r="AR51" s="5">
        <v>170000</v>
      </c>
    </row>
    <row r="52" spans="5:44" x14ac:dyDescent="0.2">
      <c r="E52" s="64" t="s">
        <v>2889</v>
      </c>
      <c r="F52" s="3">
        <v>61398.66</v>
      </c>
      <c r="G52" s="1">
        <v>29</v>
      </c>
      <c r="J52" s="83"/>
      <c r="AO52" s="1" t="s">
        <v>2797</v>
      </c>
      <c r="AP52" s="1">
        <v>12</v>
      </c>
      <c r="AQ52" s="1" t="str">
        <f>IFERROR(VLOOKUP(AO52,sales_data!$H$2:$J$451,3,0),0)</f>
        <v>BSL-119</v>
      </c>
      <c r="AR52" s="5">
        <v>190000</v>
      </c>
    </row>
    <row r="53" spans="5:44" x14ac:dyDescent="0.2">
      <c r="E53" s="64" t="s">
        <v>43</v>
      </c>
      <c r="F53" s="3">
        <v>146965.23000000001</v>
      </c>
      <c r="G53" s="1">
        <v>33</v>
      </c>
      <c r="J53" s="83"/>
      <c r="AO53" s="1" t="s">
        <v>57</v>
      </c>
      <c r="AP53" s="1">
        <v>20</v>
      </c>
      <c r="AQ53" s="1" t="str">
        <f>IFERROR(VLOOKUP(AO53,sales_data!$H$2:$J$451,3,0),0)</f>
        <v>BSL-118</v>
      </c>
      <c r="AR53" s="5">
        <v>190000</v>
      </c>
    </row>
    <row r="54" spans="5:44" x14ac:dyDescent="0.2">
      <c r="E54" s="64" t="s">
        <v>46</v>
      </c>
      <c r="F54" s="3">
        <v>103821.26</v>
      </c>
      <c r="G54" s="1">
        <v>40</v>
      </c>
      <c r="AO54" s="1" t="s">
        <v>58</v>
      </c>
      <c r="AP54" s="1">
        <v>26</v>
      </c>
      <c r="AQ54" s="1" t="str">
        <f>IFERROR(VLOOKUP(AO54,sales_data!$H$2:$J$451,3,0),0)</f>
        <v>BSL-122</v>
      </c>
      <c r="AR54" s="5">
        <v>170000</v>
      </c>
    </row>
    <row r="55" spans="5:44" x14ac:dyDescent="0.2">
      <c r="E55" s="64" t="s">
        <v>47</v>
      </c>
      <c r="F55" s="3">
        <v>118431.48</v>
      </c>
      <c r="G55" s="1">
        <v>39</v>
      </c>
      <c r="AO55" s="1" t="s">
        <v>2889</v>
      </c>
      <c r="AP55" s="1">
        <v>22</v>
      </c>
      <c r="AQ55" s="1" t="str">
        <f>IFERROR(VLOOKUP(AO55,sales_data!$H$2:$J$451,3,0),0)</f>
        <v>BSL-172</v>
      </c>
      <c r="AR55" s="5">
        <v>190000</v>
      </c>
    </row>
    <row r="56" spans="5:44" x14ac:dyDescent="0.2">
      <c r="E56" s="64" t="s">
        <v>48</v>
      </c>
      <c r="F56" s="3">
        <v>125476.48</v>
      </c>
      <c r="G56" s="1">
        <v>49</v>
      </c>
      <c r="AO56" s="1" t="s">
        <v>43</v>
      </c>
      <c r="AP56" s="1">
        <v>29</v>
      </c>
      <c r="AQ56" s="1" t="str">
        <f>IFERROR(VLOOKUP(AO56,sales_data!$H$2:$J$451,3,0),0)</f>
        <v>BSL-126</v>
      </c>
      <c r="AR56" s="5">
        <v>190000</v>
      </c>
    </row>
    <row r="57" spans="5:44" x14ac:dyDescent="0.2">
      <c r="E57" s="64" t="s">
        <v>34</v>
      </c>
      <c r="F57" s="3">
        <v>100024.5</v>
      </c>
      <c r="G57" s="1">
        <v>20</v>
      </c>
      <c r="AO57" s="1" t="s">
        <v>46</v>
      </c>
      <c r="AP57" s="1">
        <v>12</v>
      </c>
      <c r="AQ57" s="1" t="str">
        <f>IFERROR(VLOOKUP(AO57,sales_data!$H$2:$J$451,3,0),0)</f>
        <v>BSL-124</v>
      </c>
      <c r="AR57" s="5">
        <v>170000</v>
      </c>
    </row>
    <row r="58" spans="5:44" x14ac:dyDescent="0.2">
      <c r="E58" s="64" t="s">
        <v>35</v>
      </c>
      <c r="F58" s="3">
        <v>225987.87</v>
      </c>
      <c r="G58" s="1">
        <v>47</v>
      </c>
      <c r="AO58" s="1" t="s">
        <v>47</v>
      </c>
      <c r="AP58" s="1">
        <v>38</v>
      </c>
      <c r="AQ58" s="1" t="str">
        <f>IFERROR(VLOOKUP(AO58,sales_data!$H$2:$J$451,3,0),0)</f>
        <v>BSL-170</v>
      </c>
      <c r="AR58" s="5">
        <v>170000</v>
      </c>
    </row>
    <row r="59" spans="5:44" x14ac:dyDescent="0.2">
      <c r="E59" s="64" t="s">
        <v>36</v>
      </c>
      <c r="F59" s="3">
        <v>133206.43</v>
      </c>
      <c r="G59" s="1">
        <v>12</v>
      </c>
      <c r="AO59" s="1" t="s">
        <v>48</v>
      </c>
      <c r="AP59" s="1">
        <v>32</v>
      </c>
      <c r="AQ59" s="1" t="str">
        <f>IFERROR(VLOOKUP(AO59,sales_data!$H$2:$J$451,3,0),0)</f>
        <v>BSL-125</v>
      </c>
      <c r="AR59" s="5">
        <v>190000</v>
      </c>
    </row>
    <row r="60" spans="5:44" x14ac:dyDescent="0.2">
      <c r="E60" s="64" t="s">
        <v>37</v>
      </c>
      <c r="F60" s="3">
        <v>148268.49</v>
      </c>
      <c r="G60" s="1">
        <v>21</v>
      </c>
      <c r="AO60" s="1" t="s">
        <v>34</v>
      </c>
      <c r="AP60" s="1">
        <v>16</v>
      </c>
      <c r="AQ60" s="1" t="str">
        <f>IFERROR(VLOOKUP(AO60,sales_data!$H$2:$J$451,3,0),0)</f>
        <v>BSL-173</v>
      </c>
      <c r="AR60" s="5">
        <v>190000</v>
      </c>
    </row>
    <row r="61" spans="5:44" x14ac:dyDescent="0.2">
      <c r="E61" s="64" t="s">
        <v>3680</v>
      </c>
      <c r="F61" s="3">
        <v>22852.49</v>
      </c>
      <c r="G61" s="1">
        <v>1</v>
      </c>
      <c r="AO61" s="1" t="s">
        <v>35</v>
      </c>
      <c r="AP61" s="1">
        <v>36</v>
      </c>
      <c r="AQ61" s="1" t="str">
        <f>IFERROR(VLOOKUP(AO61,sales_data!$H$2:$J$451,3,0),0)</f>
        <v>BSL-123</v>
      </c>
      <c r="AR61" s="5">
        <v>190000</v>
      </c>
    </row>
    <row r="62" spans="5:44" x14ac:dyDescent="0.2">
      <c r="E62" s="64" t="s">
        <v>41</v>
      </c>
      <c r="F62" s="3">
        <v>56039.22</v>
      </c>
      <c r="G62" s="1">
        <v>31</v>
      </c>
      <c r="AO62" s="1" t="s">
        <v>36</v>
      </c>
      <c r="AP62" s="1">
        <v>2</v>
      </c>
      <c r="AQ62" s="1" t="str">
        <f>IFERROR(VLOOKUP(AO62,sales_data!$H$2:$J$451,3,0),0)</f>
        <v>BSL-171</v>
      </c>
      <c r="AR62" s="5">
        <v>190000</v>
      </c>
    </row>
    <row r="63" spans="5:44" x14ac:dyDescent="0.2">
      <c r="E63" s="64" t="s">
        <v>2675</v>
      </c>
      <c r="F63" s="3">
        <v>93737.2</v>
      </c>
      <c r="G63" s="1">
        <v>40</v>
      </c>
      <c r="AO63" s="1" t="s">
        <v>37</v>
      </c>
      <c r="AP63" s="1">
        <v>14</v>
      </c>
      <c r="AQ63" s="1" t="str">
        <f>IFERROR(VLOOKUP(AO63,sales_data!$H$2:$J$451,3,0),0)</f>
        <v>BSL-121</v>
      </c>
      <c r="AR63" s="5">
        <v>190000</v>
      </c>
    </row>
    <row r="64" spans="5:44" x14ac:dyDescent="0.2">
      <c r="E64" s="64" t="s">
        <v>33</v>
      </c>
      <c r="F64" s="3">
        <v>52364.56</v>
      </c>
      <c r="G64" s="1">
        <v>42</v>
      </c>
      <c r="AO64" s="1" t="s">
        <v>3680</v>
      </c>
      <c r="AP64" s="1">
        <v>0</v>
      </c>
      <c r="AQ64" s="1" t="str">
        <f>IFERROR(VLOOKUP(AO64,sales_data!$H$2:$J$451,3,0),0)</f>
        <v>BSL-163</v>
      </c>
      <c r="AR64" s="5">
        <v>190000</v>
      </c>
    </row>
    <row r="65" spans="5:44" x14ac:dyDescent="0.2">
      <c r="E65" s="64" t="s">
        <v>1989</v>
      </c>
      <c r="F65" s="3">
        <v>72350.64</v>
      </c>
      <c r="G65" s="1">
        <v>36</v>
      </c>
      <c r="AO65" s="1" t="s">
        <v>41</v>
      </c>
      <c r="AP65" s="1">
        <v>19</v>
      </c>
      <c r="AQ65" s="1" t="str">
        <f>IFERROR(VLOOKUP(AO65,sales_data!$H$2:$J$451,3,0),0)</f>
        <v>BSL-137</v>
      </c>
      <c r="AR65" s="5">
        <v>190000</v>
      </c>
    </row>
    <row r="66" spans="5:44" x14ac:dyDescent="0.2">
      <c r="E66" s="64" t="s">
        <v>2741</v>
      </c>
      <c r="F66" s="3">
        <v>102332.65</v>
      </c>
      <c r="G66" s="1">
        <v>21</v>
      </c>
      <c r="AO66" s="1" t="s">
        <v>2675</v>
      </c>
      <c r="AP66" s="1">
        <v>22</v>
      </c>
      <c r="AQ66" s="1" t="str">
        <f>IFERROR(VLOOKUP(AO66,sales_data!$H$2:$J$451,3,0),0)</f>
        <v>BSL-136</v>
      </c>
      <c r="AR66" s="5">
        <v>190000</v>
      </c>
    </row>
    <row r="67" spans="5:44" x14ac:dyDescent="0.2">
      <c r="E67" s="64" t="s">
        <v>560</v>
      </c>
      <c r="F67" s="3">
        <v>50471.82</v>
      </c>
      <c r="G67" s="1">
        <v>23</v>
      </c>
      <c r="AO67" s="1" t="s">
        <v>33</v>
      </c>
      <c r="AP67" s="1">
        <v>26</v>
      </c>
      <c r="AQ67" s="1" t="str">
        <f>IFERROR(VLOOKUP(AO67,sales_data!$H$2:$J$451,3,0),0)</f>
        <v>BSL-129</v>
      </c>
      <c r="AR67" s="5">
        <v>170000</v>
      </c>
    </row>
    <row r="68" spans="5:44" x14ac:dyDescent="0.2">
      <c r="E68" s="64" t="s">
        <v>25</v>
      </c>
      <c r="F68" s="3">
        <v>81968.800000000003</v>
      </c>
      <c r="G68" s="1">
        <v>28</v>
      </c>
      <c r="AO68" s="1" t="s">
        <v>1989</v>
      </c>
      <c r="AP68" s="1">
        <v>22</v>
      </c>
      <c r="AQ68" s="1" t="str">
        <f>IFERROR(VLOOKUP(AO68,sales_data!$H$2:$J$451,3,0),0)</f>
        <v>BSL-128</v>
      </c>
      <c r="AR68" s="5">
        <v>190000</v>
      </c>
    </row>
    <row r="69" spans="5:44" x14ac:dyDescent="0.2">
      <c r="E69" s="64" t="s">
        <v>2888</v>
      </c>
      <c r="F69" s="3">
        <v>-18333.78</v>
      </c>
      <c r="G69" s="1">
        <v>0</v>
      </c>
      <c r="AO69" s="1" t="s">
        <v>2741</v>
      </c>
      <c r="AP69" s="1">
        <v>10</v>
      </c>
      <c r="AQ69" s="1" t="str">
        <f>IFERROR(VLOOKUP(AO69,sales_data!$H$2:$J$451,3,0),0)</f>
        <v>BSL-149</v>
      </c>
      <c r="AR69" s="5">
        <v>190000</v>
      </c>
    </row>
    <row r="70" spans="5:44" x14ac:dyDescent="0.2">
      <c r="E70" s="64" t="s">
        <v>31</v>
      </c>
      <c r="F70" s="3">
        <v>143062.98000000001</v>
      </c>
      <c r="G70" s="1">
        <v>40</v>
      </c>
      <c r="AO70" s="1" t="s">
        <v>560</v>
      </c>
      <c r="AP70" s="1">
        <v>4</v>
      </c>
      <c r="AQ70" s="1" t="str">
        <f>IFERROR(VLOOKUP(AO70,sales_data!$H$2:$J$451,3,0),0)</f>
        <v>BSL-161</v>
      </c>
      <c r="AR70" s="5">
        <v>190000</v>
      </c>
    </row>
    <row r="71" spans="5:44" x14ac:dyDescent="0.2">
      <c r="E71" s="64" t="s">
        <v>32</v>
      </c>
      <c r="F71" s="3">
        <v>49301.78</v>
      </c>
      <c r="G71" s="1">
        <v>27</v>
      </c>
      <c r="AO71" s="1" t="s">
        <v>25</v>
      </c>
      <c r="AP71" s="1">
        <v>17</v>
      </c>
      <c r="AQ71" s="1" t="str">
        <f>IFERROR(VLOOKUP(AO71,sales_data!$H$2:$J$451,3,0),0)</f>
        <v>BSL-142</v>
      </c>
      <c r="AR71" s="5">
        <v>190000</v>
      </c>
    </row>
    <row r="72" spans="5:44" x14ac:dyDescent="0.2">
      <c r="E72" s="64" t="s">
        <v>3409</v>
      </c>
      <c r="F72" s="3">
        <v>49232.480000000003</v>
      </c>
      <c r="G72" s="1">
        <v>29</v>
      </c>
      <c r="AO72" s="1" t="s">
        <v>2888</v>
      </c>
      <c r="AP72" s="1">
        <v>0</v>
      </c>
      <c r="AQ72" s="1" t="str">
        <f>IFERROR(VLOOKUP(AO72,sales_data!$H$2:$J$451,3,0),0)</f>
        <v>BSL-142</v>
      </c>
      <c r="AR72" s="5">
        <v>190000</v>
      </c>
    </row>
    <row r="73" spans="5:44" x14ac:dyDescent="0.2">
      <c r="E73" s="64" t="s">
        <v>917</v>
      </c>
      <c r="F73" s="3">
        <v>137035.62</v>
      </c>
      <c r="G73" s="1">
        <v>22</v>
      </c>
      <c r="AO73" s="1" t="s">
        <v>31</v>
      </c>
      <c r="AP73" s="1">
        <v>25</v>
      </c>
      <c r="AQ73" s="1" t="str">
        <f>IFERROR(VLOOKUP(AO73,sales_data!$H$2:$J$451,3,0),0)</f>
        <v>BSL-160</v>
      </c>
      <c r="AR73" s="5">
        <v>180000</v>
      </c>
    </row>
    <row r="74" spans="5:44" x14ac:dyDescent="0.2">
      <c r="E74" s="64" t="s">
        <v>27</v>
      </c>
      <c r="F74" s="3">
        <v>100155.35</v>
      </c>
      <c r="G74" s="1">
        <v>19</v>
      </c>
      <c r="AO74" s="1" t="s">
        <v>32</v>
      </c>
      <c r="AP74" s="1">
        <v>14</v>
      </c>
      <c r="AQ74" s="1" t="str">
        <f>IFERROR(VLOOKUP(AO74,sales_data!$H$2:$J$451,3,0),0)</f>
        <v>BSL-135</v>
      </c>
      <c r="AR74" s="5">
        <v>190000</v>
      </c>
    </row>
    <row r="75" spans="5:44" x14ac:dyDescent="0.2">
      <c r="E75" s="64" t="s">
        <v>30</v>
      </c>
      <c r="F75" s="3">
        <v>238194.45</v>
      </c>
      <c r="G75" s="1">
        <v>50</v>
      </c>
      <c r="AO75" s="1" t="s">
        <v>3409</v>
      </c>
      <c r="AP75" s="1">
        <v>11</v>
      </c>
      <c r="AQ75" s="1" t="str">
        <f>IFERROR(VLOOKUP(AO75,sales_data!$H$2:$J$451,3,0),0)</f>
        <v>BSL-112</v>
      </c>
      <c r="AR75" s="5">
        <v>190000</v>
      </c>
    </row>
    <row r="76" spans="5:44" x14ac:dyDescent="0.2">
      <c r="E76" s="64" t="s">
        <v>561</v>
      </c>
      <c r="F76" s="3">
        <v>110370.43</v>
      </c>
      <c r="G76" s="1">
        <v>37</v>
      </c>
      <c r="AO76" s="1" t="s">
        <v>917</v>
      </c>
      <c r="AP76" s="1">
        <v>19</v>
      </c>
      <c r="AQ76" s="1" t="str">
        <f>IFERROR(VLOOKUP(AO76,sales_data!$H$2:$J$451,3,0),0)</f>
        <v>BSL-164</v>
      </c>
      <c r="AR76" s="5">
        <v>190000</v>
      </c>
    </row>
    <row r="77" spans="5:44" x14ac:dyDescent="0.2">
      <c r="E77" s="64" t="s">
        <v>49</v>
      </c>
      <c r="F77" s="3">
        <v>133211.42000000001</v>
      </c>
      <c r="G77" s="1">
        <v>27</v>
      </c>
      <c r="AO77" s="1" t="s">
        <v>27</v>
      </c>
      <c r="AP77" s="1">
        <v>15</v>
      </c>
      <c r="AQ77" s="1" t="str">
        <f>IFERROR(VLOOKUP(AO77,sales_data!$H$2:$J$451,3,0),0)</f>
        <v>BSL-109</v>
      </c>
      <c r="AR77" s="5">
        <v>170000</v>
      </c>
    </row>
    <row r="78" spans="5:44" x14ac:dyDescent="0.2">
      <c r="E78" s="64" t="s">
        <v>945</v>
      </c>
      <c r="F78" s="3">
        <v>-16842.580000000002</v>
      </c>
      <c r="G78" s="1">
        <v>0</v>
      </c>
      <c r="AO78" s="1" t="s">
        <v>30</v>
      </c>
      <c r="AP78" s="1">
        <v>29</v>
      </c>
      <c r="AQ78" s="1" t="str">
        <f>IFERROR(VLOOKUP(AO78,sales_data!$H$2:$J$451,3,0),0)</f>
        <v>BSL-150</v>
      </c>
      <c r="AR78" s="5">
        <v>190000</v>
      </c>
    </row>
    <row r="79" spans="5:44" x14ac:dyDescent="0.2">
      <c r="E79" s="64" t="s">
        <v>2683</v>
      </c>
      <c r="F79" s="3">
        <v>66332.13</v>
      </c>
      <c r="G79" s="1">
        <v>27</v>
      </c>
      <c r="AO79" s="1" t="s">
        <v>561</v>
      </c>
      <c r="AP79" s="1">
        <v>36</v>
      </c>
      <c r="AQ79" s="1" t="str">
        <f>IFERROR(VLOOKUP(AO79,sales_data!$H$2:$J$451,3,0),0)</f>
        <v>BSL-108</v>
      </c>
      <c r="AR79" s="5">
        <v>170000</v>
      </c>
    </row>
    <row r="80" spans="5:44" x14ac:dyDescent="0.2">
      <c r="E80" s="64" t="s">
        <v>23</v>
      </c>
      <c r="F80" s="3">
        <v>229121.51</v>
      </c>
      <c r="G80" s="1">
        <v>53</v>
      </c>
      <c r="AO80" s="1" t="s">
        <v>49</v>
      </c>
      <c r="AP80" s="1">
        <v>22</v>
      </c>
      <c r="AQ80" s="1" t="str">
        <f>IFERROR(VLOOKUP(AO80,sales_data!$H$2:$J$451,3,0),0)</f>
        <v>BSL-146</v>
      </c>
      <c r="AR80" s="5">
        <v>190000</v>
      </c>
    </row>
    <row r="81" spans="5:44" x14ac:dyDescent="0.2">
      <c r="E81" s="64" t="s">
        <v>24</v>
      </c>
      <c r="F81" s="3">
        <v>100187.45</v>
      </c>
      <c r="G81" s="1">
        <v>37</v>
      </c>
      <c r="AO81" s="1" t="s">
        <v>945</v>
      </c>
      <c r="AP81" s="1">
        <v>0</v>
      </c>
      <c r="AQ81" s="1" t="str">
        <f>IFERROR(VLOOKUP(AO81,sales_data!$H$2:$J$451,3,0),0)</f>
        <v>BSL-148</v>
      </c>
      <c r="AR81" s="5">
        <v>190000</v>
      </c>
    </row>
    <row r="82" spans="5:44" x14ac:dyDescent="0.2">
      <c r="E82" s="64" t="s">
        <v>72</v>
      </c>
      <c r="F82" s="3">
        <v>100555.36</v>
      </c>
      <c r="G82" s="1">
        <v>28</v>
      </c>
      <c r="AO82" s="1" t="s">
        <v>2683</v>
      </c>
      <c r="AP82" s="1">
        <v>13</v>
      </c>
      <c r="AQ82" s="1" t="str">
        <f>IFERROR(VLOOKUP(AO82,sales_data!$H$2:$J$451,3,0),0)</f>
        <v>BSL-138</v>
      </c>
      <c r="AR82" s="5">
        <v>190000</v>
      </c>
    </row>
    <row r="83" spans="5:44" x14ac:dyDescent="0.2">
      <c r="E83" s="64" t="s">
        <v>918</v>
      </c>
      <c r="F83" s="3">
        <v>254598.91</v>
      </c>
      <c r="G83" s="1">
        <v>38</v>
      </c>
      <c r="AO83" s="1" t="s">
        <v>23</v>
      </c>
      <c r="AP83" s="1">
        <v>43</v>
      </c>
      <c r="AQ83" s="1" t="str">
        <f>IFERROR(VLOOKUP(AO83,sales_data!$H$2:$J$451,3,0),0)</f>
        <v>BSL-141</v>
      </c>
      <c r="AR83" s="5">
        <v>190000</v>
      </c>
    </row>
    <row r="84" spans="5:44" x14ac:dyDescent="0.2">
      <c r="E84" s="64" t="s">
        <v>562</v>
      </c>
      <c r="F84" s="3">
        <v>166812.01</v>
      </c>
      <c r="G84" s="1">
        <v>20</v>
      </c>
      <c r="AO84" s="1" t="s">
        <v>24</v>
      </c>
      <c r="AP84" s="1">
        <v>3</v>
      </c>
      <c r="AQ84" s="1" t="str">
        <f>IFERROR(VLOOKUP(AO84,sales_data!$H$2:$J$451,3,0),0)</f>
        <v>BSL-155</v>
      </c>
      <c r="AR84" s="5">
        <v>180000</v>
      </c>
    </row>
    <row r="85" spans="5:44" x14ac:dyDescent="0.2">
      <c r="E85" s="64" t="s">
        <v>75</v>
      </c>
      <c r="F85" s="3">
        <v>100260.56</v>
      </c>
      <c r="G85" s="1">
        <v>20</v>
      </c>
      <c r="AO85" s="1" t="s">
        <v>72</v>
      </c>
      <c r="AP85" s="1">
        <v>24</v>
      </c>
      <c r="AQ85" s="1" t="str">
        <f>IFERROR(VLOOKUP(AO85,sales_data!$H$2:$J$451,3,0),0)</f>
        <v>CML-119</v>
      </c>
      <c r="AR85" s="5">
        <v>190000</v>
      </c>
    </row>
    <row r="86" spans="5:44" x14ac:dyDescent="0.2">
      <c r="E86" s="64" t="s">
        <v>2800</v>
      </c>
      <c r="F86" s="3">
        <v>100113.86</v>
      </c>
      <c r="G86" s="1">
        <v>33</v>
      </c>
      <c r="AO86" s="1" t="s">
        <v>918</v>
      </c>
      <c r="AP86" s="1">
        <v>25</v>
      </c>
      <c r="AQ86" s="1" t="str">
        <f>IFERROR(VLOOKUP(AO86,sales_data!$H$2:$J$451,3,0),0)</f>
        <v>CML-138</v>
      </c>
      <c r="AR86" s="5">
        <v>190000</v>
      </c>
    </row>
    <row r="87" spans="5:44" x14ac:dyDescent="0.2">
      <c r="E87" s="64" t="s">
        <v>60</v>
      </c>
      <c r="F87" s="3">
        <v>58899.03</v>
      </c>
      <c r="G87" s="1">
        <v>21</v>
      </c>
      <c r="AO87" s="1" t="s">
        <v>562</v>
      </c>
      <c r="AP87" s="1">
        <v>18</v>
      </c>
      <c r="AQ87" s="1" t="str">
        <f>IFERROR(VLOOKUP(AO87,sales_data!$H$2:$J$451,3,0),0)</f>
        <v>CML-117</v>
      </c>
      <c r="AR87" s="5">
        <v>260000</v>
      </c>
    </row>
    <row r="88" spans="5:44" x14ac:dyDescent="0.2">
      <c r="E88" s="64" t="s">
        <v>63</v>
      </c>
      <c r="F88" s="3">
        <v>117704.92</v>
      </c>
      <c r="G88" s="1">
        <v>31</v>
      </c>
      <c r="AO88" s="1" t="s">
        <v>75</v>
      </c>
      <c r="AP88" s="1">
        <v>15</v>
      </c>
      <c r="AQ88" s="1" t="str">
        <f>IFERROR(VLOOKUP(AO88,sales_data!$H$2:$J$451,3,0),0)</f>
        <v>CML-176</v>
      </c>
      <c r="AR88" s="5">
        <v>170000</v>
      </c>
    </row>
    <row r="89" spans="5:44" x14ac:dyDescent="0.2">
      <c r="E89" s="64" t="s">
        <v>65</v>
      </c>
      <c r="F89" s="3">
        <v>118597.72</v>
      </c>
      <c r="G89" s="1">
        <v>24</v>
      </c>
      <c r="AO89" s="1" t="s">
        <v>2800</v>
      </c>
      <c r="AP89" s="1">
        <v>27</v>
      </c>
      <c r="AQ89" s="1" t="str">
        <f>IFERROR(VLOOKUP(AO89,sales_data!$H$2:$J$451,3,0),0)</f>
        <v>CML-118</v>
      </c>
      <c r="AR89" s="5">
        <v>170000</v>
      </c>
    </row>
    <row r="90" spans="5:44" x14ac:dyDescent="0.2">
      <c r="E90" s="64" t="s">
        <v>68</v>
      </c>
      <c r="F90" s="3">
        <v>104904.87</v>
      </c>
      <c r="G90" s="1">
        <v>20</v>
      </c>
      <c r="AO90" s="1" t="s">
        <v>60</v>
      </c>
      <c r="AP90" s="1">
        <v>18</v>
      </c>
      <c r="AQ90" s="1" t="str">
        <f>IFERROR(VLOOKUP(AO90,sales_data!$H$2:$J$451,3,0),0)</f>
        <v>CML-133</v>
      </c>
      <c r="AR90" s="5">
        <v>170000</v>
      </c>
    </row>
    <row r="91" spans="5:44" x14ac:dyDescent="0.2">
      <c r="E91" s="64" t="s">
        <v>1895</v>
      </c>
      <c r="F91" s="3">
        <v>119114.53</v>
      </c>
      <c r="G91" s="1">
        <v>25</v>
      </c>
      <c r="AO91" s="1" t="s">
        <v>63</v>
      </c>
      <c r="AP91" s="1">
        <v>28</v>
      </c>
      <c r="AQ91" s="1" t="str">
        <f>IFERROR(VLOOKUP(AO91,sales_data!$H$2:$J$451,3,0),0)</f>
        <v>CML-146</v>
      </c>
      <c r="AR91" s="5">
        <v>170000</v>
      </c>
    </row>
    <row r="92" spans="5:44" x14ac:dyDescent="0.2">
      <c r="E92" s="64" t="s">
        <v>91</v>
      </c>
      <c r="F92" s="3">
        <v>117350.38</v>
      </c>
      <c r="G92" s="1">
        <v>23</v>
      </c>
      <c r="AO92" s="1" t="s">
        <v>65</v>
      </c>
      <c r="AP92" s="1">
        <v>21</v>
      </c>
      <c r="AQ92" s="1" t="str">
        <f>IFERROR(VLOOKUP(AO92,sales_data!$H$2:$J$451,3,0),0)</f>
        <v>CML-126</v>
      </c>
      <c r="AR92" s="5">
        <v>210000</v>
      </c>
    </row>
    <row r="93" spans="5:44" x14ac:dyDescent="0.2">
      <c r="E93" s="64" t="s">
        <v>92</v>
      </c>
      <c r="F93" s="3">
        <v>101630.89</v>
      </c>
      <c r="G93" s="1">
        <v>27</v>
      </c>
      <c r="AO93" s="1" t="s">
        <v>68</v>
      </c>
      <c r="AP93" s="1">
        <v>19</v>
      </c>
      <c r="AQ93" s="1" t="str">
        <f>IFERROR(VLOOKUP(AO93,sales_data!$H$2:$J$451,3,0),0)</f>
        <v>CML-132</v>
      </c>
      <c r="AR93" s="5">
        <v>170000</v>
      </c>
    </row>
    <row r="94" spans="5:44" x14ac:dyDescent="0.2">
      <c r="E94" s="64" t="s">
        <v>93</v>
      </c>
      <c r="F94" s="3">
        <v>149272.85999999999</v>
      </c>
      <c r="G94" s="1">
        <v>20</v>
      </c>
      <c r="AO94" s="1" t="s">
        <v>1895</v>
      </c>
      <c r="AP94" s="1">
        <v>19</v>
      </c>
      <c r="AQ94" s="1" t="str">
        <f>IFERROR(VLOOKUP(AO94,sales_data!$H$2:$J$451,3,0),0)</f>
        <v>CML-103</v>
      </c>
      <c r="AR94" s="5">
        <v>190000</v>
      </c>
    </row>
    <row r="95" spans="5:44" x14ac:dyDescent="0.2">
      <c r="E95" s="64" t="s">
        <v>1911</v>
      </c>
      <c r="F95" s="3">
        <v>100250.05</v>
      </c>
      <c r="G95" s="1">
        <v>20</v>
      </c>
      <c r="AO95" s="1" t="s">
        <v>91</v>
      </c>
      <c r="AP95" s="1">
        <v>18</v>
      </c>
      <c r="AQ95" s="1" t="str">
        <f>IFERROR(VLOOKUP(AO95,sales_data!$H$2:$J$451,3,0),0)</f>
        <v>CML-175</v>
      </c>
      <c r="AR95" s="5">
        <v>170000</v>
      </c>
    </row>
    <row r="96" spans="5:44" x14ac:dyDescent="0.2">
      <c r="E96" s="64" t="s">
        <v>86</v>
      </c>
      <c r="F96" s="3">
        <v>120772.18</v>
      </c>
      <c r="G96" s="1">
        <v>22</v>
      </c>
      <c r="AO96" s="1" t="s">
        <v>92</v>
      </c>
      <c r="AP96" s="1">
        <v>18</v>
      </c>
      <c r="AQ96" s="1" t="str">
        <f>IFERROR(VLOOKUP(AO96,sales_data!$H$2:$J$451,3,0),0)</f>
        <v>CML-108</v>
      </c>
      <c r="AR96" s="5">
        <v>190000</v>
      </c>
    </row>
    <row r="97" spans="5:44" x14ac:dyDescent="0.2">
      <c r="E97" s="64" t="s">
        <v>87</v>
      </c>
      <c r="F97" s="3">
        <v>111547.2</v>
      </c>
      <c r="G97" s="1">
        <v>28</v>
      </c>
      <c r="AO97" s="1" t="s">
        <v>93</v>
      </c>
      <c r="AP97" s="1">
        <v>15</v>
      </c>
      <c r="AQ97" s="1" t="str">
        <f>IFERROR(VLOOKUP(AO97,sales_data!$H$2:$J$451,3,0),0)</f>
        <v>CML-144</v>
      </c>
      <c r="AR97" s="5">
        <v>170000</v>
      </c>
    </row>
    <row r="98" spans="5:44" x14ac:dyDescent="0.2">
      <c r="E98" s="64" t="s">
        <v>3125</v>
      </c>
      <c r="F98" s="3">
        <v>134382.37</v>
      </c>
      <c r="G98" s="1">
        <v>23</v>
      </c>
      <c r="AO98" s="1" t="s">
        <v>1911</v>
      </c>
      <c r="AP98" s="1">
        <v>1</v>
      </c>
      <c r="AQ98" s="1" t="str">
        <f>IFERROR(VLOOKUP(AO98,sales_data!$H$2:$J$451,3,0),0)</f>
        <v>CML-154</v>
      </c>
      <c r="AR98" s="5">
        <v>190000</v>
      </c>
    </row>
    <row r="99" spans="5:44" x14ac:dyDescent="0.2">
      <c r="E99" s="64" t="s">
        <v>90</v>
      </c>
      <c r="F99" s="3">
        <v>299000.19</v>
      </c>
      <c r="G99" s="1">
        <v>26</v>
      </c>
      <c r="AO99" s="1" t="s">
        <v>86</v>
      </c>
      <c r="AP99" s="1">
        <v>14</v>
      </c>
      <c r="AQ99" s="1" t="str">
        <f>IFERROR(VLOOKUP(AO99,sales_data!$H$2:$J$451,3,0),0)</f>
        <v>CML-153</v>
      </c>
      <c r="AR99" s="5">
        <v>170000</v>
      </c>
    </row>
    <row r="100" spans="5:44" x14ac:dyDescent="0.2">
      <c r="E100" s="64" t="s">
        <v>94</v>
      </c>
      <c r="F100" s="3">
        <v>100491.46</v>
      </c>
      <c r="G100" s="1">
        <v>21</v>
      </c>
      <c r="AO100" s="1" t="s">
        <v>87</v>
      </c>
      <c r="AP100" s="1">
        <v>26</v>
      </c>
      <c r="AQ100" s="1" t="str">
        <f>IFERROR(VLOOKUP(AO100,sales_data!$H$2:$J$451,3,0),0)</f>
        <v>CML-166</v>
      </c>
      <c r="AR100" s="5">
        <v>190000</v>
      </c>
    </row>
    <row r="101" spans="5:44" x14ac:dyDescent="0.2">
      <c r="E101" s="64" t="s">
        <v>2892</v>
      </c>
      <c r="F101" s="3">
        <v>100052.96</v>
      </c>
      <c r="G101" s="1">
        <v>20</v>
      </c>
      <c r="AO101" s="1" t="s">
        <v>3125</v>
      </c>
      <c r="AP101" s="1">
        <v>21</v>
      </c>
      <c r="AQ101" s="1" t="str">
        <f>IFERROR(VLOOKUP(AO101,sales_data!$H$2:$J$451,3,0),0)</f>
        <v>CML-124</v>
      </c>
      <c r="AR101" s="5">
        <v>190000</v>
      </c>
    </row>
    <row r="102" spans="5:44" x14ac:dyDescent="0.2">
      <c r="E102" s="64" t="s">
        <v>96</v>
      </c>
      <c r="F102" s="3">
        <v>117551.87</v>
      </c>
      <c r="G102" s="1">
        <v>27</v>
      </c>
      <c r="AO102" s="1" t="s">
        <v>90</v>
      </c>
      <c r="AP102" s="1">
        <v>19</v>
      </c>
      <c r="AQ102" s="1" t="str">
        <f>IFERROR(VLOOKUP(AO102,sales_data!$H$2:$J$451,3,0),0)</f>
        <v>CML-143</v>
      </c>
      <c r="AR102" s="5">
        <v>250000</v>
      </c>
    </row>
    <row r="103" spans="5:44" x14ac:dyDescent="0.2">
      <c r="E103" s="64" t="s">
        <v>628</v>
      </c>
      <c r="F103" s="3">
        <v>100076.92</v>
      </c>
      <c r="G103" s="1">
        <v>4</v>
      </c>
      <c r="AO103" s="1" t="s">
        <v>94</v>
      </c>
      <c r="AP103" s="1">
        <v>15</v>
      </c>
      <c r="AQ103" s="1" t="str">
        <f>IFERROR(VLOOKUP(AO103,sales_data!$H$2:$J$451,3,0),0)</f>
        <v>CML-163</v>
      </c>
      <c r="AR103" s="5">
        <v>190000</v>
      </c>
    </row>
    <row r="104" spans="5:44" x14ac:dyDescent="0.2">
      <c r="E104" s="64" t="s">
        <v>97</v>
      </c>
      <c r="F104" s="3">
        <v>117612.98</v>
      </c>
      <c r="G104" s="1">
        <v>22</v>
      </c>
      <c r="AO104" s="1" t="s">
        <v>2892</v>
      </c>
      <c r="AP104" s="1">
        <v>19</v>
      </c>
      <c r="AQ104" s="1" t="str">
        <f>IFERROR(VLOOKUP(AO104,sales_data!$H$2:$J$451,3,0),0)</f>
        <v>CML-135</v>
      </c>
      <c r="AR104" s="5">
        <v>190000</v>
      </c>
    </row>
    <row r="105" spans="5:44" x14ac:dyDescent="0.2">
      <c r="E105" s="64" t="s">
        <v>98</v>
      </c>
      <c r="F105" s="3">
        <v>117620.64</v>
      </c>
      <c r="G105" s="1">
        <v>32</v>
      </c>
      <c r="AO105" s="1" t="s">
        <v>96</v>
      </c>
      <c r="AP105" s="1">
        <v>16</v>
      </c>
      <c r="AQ105" s="1" t="str">
        <f>IFERROR(VLOOKUP(AO105,sales_data!$H$2:$J$451,3,0),0)</f>
        <v>CML-115</v>
      </c>
      <c r="AR105" s="5">
        <v>190000</v>
      </c>
    </row>
    <row r="106" spans="5:44" x14ac:dyDescent="0.2">
      <c r="E106" s="64" t="s">
        <v>1918</v>
      </c>
      <c r="F106" s="3">
        <v>100048.05</v>
      </c>
      <c r="G106" s="1">
        <v>21</v>
      </c>
      <c r="AO106" s="1" t="s">
        <v>97</v>
      </c>
      <c r="AP106" s="1">
        <v>18</v>
      </c>
      <c r="AQ106" s="1" t="str">
        <f>IFERROR(VLOOKUP(AO106,sales_data!$H$2:$J$451,3,0),0)</f>
        <v>CML-139</v>
      </c>
      <c r="AR106" s="5">
        <v>170000</v>
      </c>
    </row>
    <row r="107" spans="5:44" x14ac:dyDescent="0.2">
      <c r="E107" s="64" t="s">
        <v>1889</v>
      </c>
      <c r="F107" s="3">
        <v>127934.91</v>
      </c>
      <c r="G107" s="1">
        <v>21</v>
      </c>
      <c r="AO107" s="1" t="s">
        <v>98</v>
      </c>
      <c r="AP107" s="1">
        <v>23</v>
      </c>
      <c r="AQ107" s="1" t="str">
        <f>IFERROR(VLOOKUP(AO107,sales_data!$H$2:$J$451,3,0),0)</f>
        <v>CML-162</v>
      </c>
      <c r="AR107" s="5">
        <v>170000</v>
      </c>
    </row>
    <row r="108" spans="5:44" x14ac:dyDescent="0.2">
      <c r="E108" s="64" t="s">
        <v>1890</v>
      </c>
      <c r="F108" s="3">
        <v>100203.79</v>
      </c>
      <c r="G108" s="1">
        <v>5</v>
      </c>
      <c r="AO108" s="1" t="s">
        <v>1918</v>
      </c>
      <c r="AP108" s="1">
        <v>18</v>
      </c>
      <c r="AQ108" s="1" t="str">
        <f>IFERROR(VLOOKUP(AO108,sales_data!$H$2:$J$451,3,0),0)</f>
        <v>CML-171</v>
      </c>
      <c r="AR108" s="5">
        <v>190000</v>
      </c>
    </row>
    <row r="109" spans="5:44" x14ac:dyDescent="0.2">
      <c r="E109" s="64" t="s">
        <v>77</v>
      </c>
      <c r="F109" s="3">
        <v>130488.95</v>
      </c>
      <c r="G109" s="1">
        <v>23</v>
      </c>
      <c r="AO109" s="1" t="s">
        <v>1889</v>
      </c>
      <c r="AP109" s="1">
        <v>21</v>
      </c>
      <c r="AQ109" s="1" t="str">
        <f>IFERROR(VLOOKUP(AO109,sales_data!$H$2:$J$451,3,0),0)</f>
        <v>CML-122</v>
      </c>
      <c r="AR109" s="5">
        <v>190000</v>
      </c>
    </row>
    <row r="110" spans="5:44" x14ac:dyDescent="0.2">
      <c r="E110" s="64" t="s">
        <v>81</v>
      </c>
      <c r="F110" s="3">
        <v>117736.64</v>
      </c>
      <c r="G110" s="1">
        <v>24</v>
      </c>
      <c r="AO110" s="1" t="s">
        <v>77</v>
      </c>
      <c r="AP110" s="1">
        <v>20</v>
      </c>
      <c r="AQ110" s="1" t="str">
        <f>IFERROR(VLOOKUP(AO110,sales_data!$H$2:$J$451,3,0),0)</f>
        <v>CML-121</v>
      </c>
      <c r="AR110" s="5">
        <v>190000</v>
      </c>
    </row>
    <row r="111" spans="5:44" x14ac:dyDescent="0.2">
      <c r="E111" s="64" t="s">
        <v>82</v>
      </c>
      <c r="F111" s="3">
        <v>163747.26999999999</v>
      </c>
      <c r="G111" s="1">
        <v>20</v>
      </c>
      <c r="AO111" s="1" t="s">
        <v>81</v>
      </c>
      <c r="AP111" s="1">
        <v>15</v>
      </c>
      <c r="AQ111" s="1" t="str">
        <f>IFERROR(VLOOKUP(AO111,sales_data!$H$2:$J$451,3,0),0)</f>
        <v>CML-158</v>
      </c>
      <c r="AR111" s="5">
        <v>190000</v>
      </c>
    </row>
    <row r="112" spans="5:44" x14ac:dyDescent="0.2">
      <c r="E112" s="64" t="s">
        <v>107</v>
      </c>
      <c r="F112" s="3">
        <v>100979.95</v>
      </c>
      <c r="G112" s="1">
        <v>26</v>
      </c>
      <c r="AO112" s="1" t="s">
        <v>82</v>
      </c>
      <c r="AP112" s="1">
        <v>8</v>
      </c>
      <c r="AQ112" s="1" t="str">
        <f>IFERROR(VLOOKUP(AO112,sales_data!$H$2:$J$451,3,0),0)</f>
        <v>CML-145</v>
      </c>
      <c r="AR112" s="5">
        <v>190000</v>
      </c>
    </row>
    <row r="113" spans="5:44" x14ac:dyDescent="0.2">
      <c r="E113" s="64" t="s">
        <v>108</v>
      </c>
      <c r="F113" s="3">
        <v>100623.18</v>
      </c>
      <c r="G113" s="1">
        <v>23</v>
      </c>
      <c r="AO113" s="1" t="s">
        <v>107</v>
      </c>
      <c r="AP113" s="1">
        <v>6</v>
      </c>
      <c r="AQ113" s="1" t="str">
        <f>IFERROR(VLOOKUP(AO113,sales_data!$H$2:$J$451,3,0),0)</f>
        <v>COX-104</v>
      </c>
      <c r="AR113" s="5">
        <v>190000</v>
      </c>
    </row>
    <row r="114" spans="5:44" x14ac:dyDescent="0.2">
      <c r="E114" s="64" t="s">
        <v>111</v>
      </c>
      <c r="F114" s="3">
        <v>155097.67000000001</v>
      </c>
      <c r="G114" s="1">
        <v>25</v>
      </c>
      <c r="AO114" s="1" t="s">
        <v>108</v>
      </c>
      <c r="AP114" s="1">
        <v>8</v>
      </c>
      <c r="AQ114" s="1" t="str">
        <f>IFERROR(VLOOKUP(AO114,sales_data!$H$2:$J$451,3,0),0)</f>
        <v>COX-117</v>
      </c>
      <c r="AR114" s="5">
        <v>150000</v>
      </c>
    </row>
    <row r="115" spans="5:44" x14ac:dyDescent="0.2">
      <c r="E115" s="64" t="s">
        <v>112</v>
      </c>
      <c r="F115" s="3">
        <v>0</v>
      </c>
      <c r="G115" s="1">
        <v>2</v>
      </c>
      <c r="AO115" s="1" t="s">
        <v>111</v>
      </c>
      <c r="AP115" s="1">
        <v>14</v>
      </c>
      <c r="AQ115" s="1" t="str">
        <f>IFERROR(VLOOKUP(AO115,sales_data!$H$2:$J$451,3,0),0)</f>
        <v>COX-129</v>
      </c>
      <c r="AR115" s="5">
        <v>170000</v>
      </c>
    </row>
    <row r="116" spans="5:44" x14ac:dyDescent="0.2">
      <c r="E116" s="64" t="s">
        <v>135</v>
      </c>
      <c r="F116" s="3">
        <v>100742.05</v>
      </c>
      <c r="G116" s="1">
        <v>19</v>
      </c>
      <c r="AO116" s="1" t="s">
        <v>112</v>
      </c>
      <c r="AP116" s="1">
        <v>0</v>
      </c>
      <c r="AQ116" s="1" t="str">
        <f>IFERROR(VLOOKUP(AO116,sales_data!$H$2:$J$451,3,0),0)</f>
        <v>COX-114</v>
      </c>
      <c r="AR116" s="5">
        <v>190000</v>
      </c>
    </row>
    <row r="117" spans="5:44" x14ac:dyDescent="0.2">
      <c r="E117" s="64" t="s">
        <v>137</v>
      </c>
      <c r="F117" s="3">
        <v>100236.02</v>
      </c>
      <c r="G117" s="1">
        <v>14</v>
      </c>
      <c r="AO117" s="1" t="s">
        <v>135</v>
      </c>
      <c r="AP117" s="1">
        <v>17</v>
      </c>
      <c r="AQ117" s="1" t="str">
        <f>IFERROR(VLOOKUP(AO117,sales_data!$H$2:$J$451,3,0),0)</f>
        <v>COX-130</v>
      </c>
      <c r="AR117" s="5">
        <v>190000</v>
      </c>
    </row>
    <row r="118" spans="5:44" x14ac:dyDescent="0.2">
      <c r="E118" s="64" t="s">
        <v>919</v>
      </c>
      <c r="F118" s="3">
        <v>104595.33</v>
      </c>
      <c r="G118" s="1">
        <v>11</v>
      </c>
      <c r="AO118" s="1" t="s">
        <v>137</v>
      </c>
      <c r="AP118" s="1">
        <v>8</v>
      </c>
      <c r="AQ118" s="1" t="str">
        <f>IFERROR(VLOOKUP(AO118,sales_data!$H$2:$J$451,3,0),0)</f>
        <v>COX-101</v>
      </c>
      <c r="AR118" s="5">
        <v>190000</v>
      </c>
    </row>
    <row r="119" spans="5:44" x14ac:dyDescent="0.2">
      <c r="E119" s="64" t="s">
        <v>2894</v>
      </c>
      <c r="F119" s="3">
        <v>104272.2</v>
      </c>
      <c r="G119" s="1">
        <v>11</v>
      </c>
      <c r="AO119" s="1" t="s">
        <v>919</v>
      </c>
      <c r="AP119" s="1">
        <v>5</v>
      </c>
      <c r="AQ119" s="1" t="str">
        <f>IFERROR(VLOOKUP(AO119,sales_data!$H$2:$J$451,3,0),0)</f>
        <v>COX-105</v>
      </c>
      <c r="AR119" s="5">
        <v>190000</v>
      </c>
    </row>
    <row r="120" spans="5:44" x14ac:dyDescent="0.2">
      <c r="E120" s="64" t="s">
        <v>114</v>
      </c>
      <c r="F120" s="3">
        <v>118089.81</v>
      </c>
      <c r="G120" s="1">
        <v>25</v>
      </c>
      <c r="AO120" s="1" t="s">
        <v>2894</v>
      </c>
      <c r="AP120" s="1">
        <v>8</v>
      </c>
      <c r="AQ120" s="1" t="str">
        <f>IFERROR(VLOOKUP(AO120,sales_data!$H$2:$J$451,3,0),0)</f>
        <v>COX-125</v>
      </c>
      <c r="AR120" s="5">
        <v>190000</v>
      </c>
    </row>
    <row r="121" spans="5:44" x14ac:dyDescent="0.2">
      <c r="E121" s="64" t="s">
        <v>115</v>
      </c>
      <c r="F121" s="3">
        <v>100897.81</v>
      </c>
      <c r="G121" s="1">
        <v>8</v>
      </c>
      <c r="AO121" s="1" t="s">
        <v>114</v>
      </c>
      <c r="AP121" s="1">
        <v>2</v>
      </c>
      <c r="AQ121" s="1" t="str">
        <f>IFERROR(VLOOKUP(AO121,sales_data!$H$2:$J$451,3,0),0)</f>
        <v>COX-108</v>
      </c>
      <c r="AR121" s="5">
        <v>170000</v>
      </c>
    </row>
    <row r="122" spans="5:44" x14ac:dyDescent="0.2">
      <c r="E122" s="64" t="s">
        <v>118</v>
      </c>
      <c r="F122" s="3">
        <v>100046.34</v>
      </c>
      <c r="G122" s="1">
        <v>29</v>
      </c>
      <c r="AO122" s="1" t="s">
        <v>115</v>
      </c>
      <c r="AP122" s="1">
        <v>6</v>
      </c>
      <c r="AQ122" s="1" t="str">
        <f>IFERROR(VLOOKUP(AO122,sales_data!$H$2:$J$451,3,0),0)</f>
        <v>COX-112</v>
      </c>
      <c r="AR122" s="5">
        <v>170000</v>
      </c>
    </row>
    <row r="123" spans="5:44" x14ac:dyDescent="0.2">
      <c r="E123" s="64" t="s">
        <v>121</v>
      </c>
      <c r="F123" s="3">
        <v>148139.01999999999</v>
      </c>
      <c r="G123" s="1">
        <v>30</v>
      </c>
      <c r="AO123" s="1" t="s">
        <v>118</v>
      </c>
      <c r="AP123" s="1">
        <v>16</v>
      </c>
      <c r="AQ123" s="1" t="str">
        <f>IFERROR(VLOOKUP(AO123,sales_data!$H$2:$J$451,3,0),0)</f>
        <v>COX-110</v>
      </c>
      <c r="AR123" s="5">
        <v>190000</v>
      </c>
    </row>
    <row r="124" spans="5:44" x14ac:dyDescent="0.2">
      <c r="E124" s="64" t="s">
        <v>124</v>
      </c>
      <c r="F124" s="3">
        <v>118094.25</v>
      </c>
      <c r="G124" s="1">
        <v>31</v>
      </c>
      <c r="AO124" s="1" t="s">
        <v>121</v>
      </c>
      <c r="AP124" s="1">
        <v>6</v>
      </c>
      <c r="AQ124" s="1" t="str">
        <f>IFERROR(VLOOKUP(AO124,sales_data!$H$2:$J$451,3,0),0)</f>
        <v>COX-109</v>
      </c>
      <c r="AR124" s="5">
        <v>170000</v>
      </c>
    </row>
    <row r="125" spans="5:44" x14ac:dyDescent="0.2">
      <c r="E125" s="64" t="s">
        <v>99</v>
      </c>
      <c r="F125" s="3">
        <v>132858.31</v>
      </c>
      <c r="G125" s="1">
        <v>30</v>
      </c>
      <c r="AO125" s="1" t="s">
        <v>124</v>
      </c>
      <c r="AP125" s="1">
        <v>15</v>
      </c>
      <c r="AQ125" s="1" t="str">
        <f>IFERROR(VLOOKUP(AO125,sales_data!$H$2:$J$451,3,0),0)</f>
        <v>COX-111</v>
      </c>
      <c r="AR125" s="5">
        <v>190000</v>
      </c>
    </row>
    <row r="126" spans="5:44" x14ac:dyDescent="0.2">
      <c r="E126" s="64" t="s">
        <v>2895</v>
      </c>
      <c r="F126" s="3">
        <v>100986.7</v>
      </c>
      <c r="G126" s="1">
        <v>41</v>
      </c>
      <c r="AO126" s="1" t="s">
        <v>99</v>
      </c>
      <c r="AP126" s="1">
        <v>15</v>
      </c>
      <c r="AQ126" s="1" t="str">
        <f>IFERROR(VLOOKUP(AO126,sales_data!$H$2:$J$451,3,0),0)</f>
        <v>COX-128</v>
      </c>
      <c r="AR126" s="5">
        <v>190000</v>
      </c>
    </row>
    <row r="127" spans="5:44" x14ac:dyDescent="0.2">
      <c r="E127" s="64" t="s">
        <v>102</v>
      </c>
      <c r="F127" s="3">
        <v>228655.61</v>
      </c>
      <c r="G127" s="1">
        <v>36</v>
      </c>
      <c r="AO127" s="1" t="s">
        <v>2895</v>
      </c>
      <c r="AP127" s="1">
        <v>30</v>
      </c>
      <c r="AQ127" s="1" t="str">
        <f>IFERROR(VLOOKUP(AO127,sales_data!$H$2:$J$451,3,0),0)</f>
        <v>COX-118</v>
      </c>
      <c r="AR127" s="5">
        <v>190000</v>
      </c>
    </row>
    <row r="128" spans="5:44" x14ac:dyDescent="0.2">
      <c r="E128" s="64" t="s">
        <v>105</v>
      </c>
      <c r="F128" s="3">
        <v>229134.87</v>
      </c>
      <c r="G128" s="1">
        <v>44</v>
      </c>
      <c r="AO128" s="1" t="s">
        <v>102</v>
      </c>
      <c r="AP128" s="1">
        <v>23</v>
      </c>
      <c r="AQ128" s="1" t="str">
        <f>IFERROR(VLOOKUP(AO128,sales_data!$H$2:$J$451,3,0),0)</f>
        <v>COX-103</v>
      </c>
      <c r="AR128" s="5">
        <v>190000</v>
      </c>
    </row>
    <row r="129" spans="5:44" x14ac:dyDescent="0.2">
      <c r="E129" s="64" t="s">
        <v>2893</v>
      </c>
      <c r="F129" s="3">
        <v>100854.19</v>
      </c>
      <c r="G129" s="1">
        <v>34</v>
      </c>
      <c r="AO129" s="1" t="s">
        <v>105</v>
      </c>
      <c r="AP129" s="1">
        <v>23</v>
      </c>
      <c r="AQ129" s="1" t="str">
        <f>IFERROR(VLOOKUP(AO129,sales_data!$H$2:$J$451,3,0),0)</f>
        <v>COX-120</v>
      </c>
      <c r="AR129" s="5">
        <v>190000</v>
      </c>
    </row>
    <row r="130" spans="5:44" x14ac:dyDescent="0.2">
      <c r="E130" s="64" t="s">
        <v>126</v>
      </c>
      <c r="F130" s="3">
        <v>117518.39999999999</v>
      </c>
      <c r="G130" s="1">
        <v>17</v>
      </c>
      <c r="AO130" s="1" t="s">
        <v>2893</v>
      </c>
      <c r="AP130" s="1">
        <v>27</v>
      </c>
      <c r="AQ130" s="1" t="str">
        <f>IFERROR(VLOOKUP(AO130,sales_data!$H$2:$J$451,3,0),0)</f>
        <v>COX-131</v>
      </c>
      <c r="AR130" s="5">
        <v>190000</v>
      </c>
    </row>
    <row r="131" spans="5:44" x14ac:dyDescent="0.2">
      <c r="E131" s="64" t="s">
        <v>127</v>
      </c>
      <c r="F131" s="3">
        <v>199900.32</v>
      </c>
      <c r="G131" s="1">
        <v>30</v>
      </c>
      <c r="AO131" s="1" t="s">
        <v>126</v>
      </c>
      <c r="AP131" s="1">
        <v>13</v>
      </c>
      <c r="AQ131" s="1" t="str">
        <f>IFERROR(VLOOKUP(AO131,sales_data!$H$2:$J$451,3,0),0)</f>
        <v>COX-127</v>
      </c>
      <c r="AR131" s="5">
        <v>190000</v>
      </c>
    </row>
    <row r="132" spans="5:44" x14ac:dyDescent="0.2">
      <c r="E132" s="64" t="s">
        <v>2625</v>
      </c>
      <c r="F132" s="3">
        <v>100140.09</v>
      </c>
      <c r="G132" s="1">
        <v>26</v>
      </c>
      <c r="AO132" s="1" t="s">
        <v>127</v>
      </c>
      <c r="AP132" s="1">
        <v>27</v>
      </c>
      <c r="AQ132" s="1" t="str">
        <f>IFERROR(VLOOKUP(AO132,sales_data!$H$2:$J$451,3,0),0)</f>
        <v>COX-119</v>
      </c>
      <c r="AR132" s="5">
        <v>250000</v>
      </c>
    </row>
    <row r="133" spans="5:44" x14ac:dyDescent="0.2">
      <c r="E133" s="64" t="s">
        <v>130</v>
      </c>
      <c r="F133" s="3">
        <v>108785.21</v>
      </c>
      <c r="G133" s="1">
        <v>23</v>
      </c>
      <c r="AO133" s="1" t="s">
        <v>2625</v>
      </c>
      <c r="AP133" s="1">
        <v>21</v>
      </c>
      <c r="AQ133" s="1" t="str">
        <f>IFERROR(VLOOKUP(AO133,sales_data!$H$2:$J$451,3,0),0)</f>
        <v>COX-122</v>
      </c>
      <c r="AR133" s="5">
        <v>170000</v>
      </c>
    </row>
    <row r="134" spans="5:44" x14ac:dyDescent="0.2">
      <c r="E134" s="64" t="s">
        <v>131</v>
      </c>
      <c r="F134" s="3">
        <v>151992.68</v>
      </c>
      <c r="G134" s="1">
        <v>24</v>
      </c>
      <c r="AO134" s="1" t="s">
        <v>130</v>
      </c>
      <c r="AP134" s="1">
        <v>8</v>
      </c>
      <c r="AQ134" s="1" t="str">
        <f>IFERROR(VLOOKUP(AO134,sales_data!$H$2:$J$451,3,0),0)</f>
        <v>COX-132</v>
      </c>
      <c r="AR134" s="5">
        <v>190000</v>
      </c>
    </row>
    <row r="135" spans="5:44" x14ac:dyDescent="0.2">
      <c r="E135" s="64" t="s">
        <v>145</v>
      </c>
      <c r="F135" s="3">
        <v>112712.98</v>
      </c>
      <c r="G135" s="1">
        <v>32</v>
      </c>
      <c r="AO135" s="1" t="s">
        <v>131</v>
      </c>
      <c r="AP135" s="1">
        <v>22</v>
      </c>
      <c r="AQ135" s="1" t="str">
        <f>IFERROR(VLOOKUP(AO135,sales_data!$H$2:$J$451,3,0),0)</f>
        <v>COX-121</v>
      </c>
      <c r="AR135" s="5">
        <v>170000</v>
      </c>
    </row>
    <row r="136" spans="5:44" x14ac:dyDescent="0.2">
      <c r="E136" s="64" t="s">
        <v>147</v>
      </c>
      <c r="F136" s="3">
        <v>100325.1</v>
      </c>
      <c r="G136" s="1">
        <v>34</v>
      </c>
      <c r="AO136" s="1" t="s">
        <v>145</v>
      </c>
      <c r="AP136" s="1">
        <v>29</v>
      </c>
      <c r="AQ136" s="1" t="str">
        <f>IFERROR(VLOOKUP(AO136,sales_data!$H$2:$J$451,3,0),0)</f>
        <v>CTG-141</v>
      </c>
      <c r="AR136" s="5">
        <v>170000</v>
      </c>
    </row>
    <row r="137" spans="5:44" x14ac:dyDescent="0.2">
      <c r="E137" s="64" t="s">
        <v>154</v>
      </c>
      <c r="F137" s="3">
        <v>224813.55</v>
      </c>
      <c r="G137" s="1">
        <v>47</v>
      </c>
      <c r="AO137" s="1" t="s">
        <v>147</v>
      </c>
      <c r="AP137" s="1">
        <v>29</v>
      </c>
      <c r="AQ137" s="1" t="str">
        <f>IFERROR(VLOOKUP(AO137,sales_data!$H$2:$J$451,3,0),0)</f>
        <v>CTG-101</v>
      </c>
      <c r="AR137" s="5">
        <v>170000</v>
      </c>
    </row>
    <row r="138" spans="5:44" x14ac:dyDescent="0.2">
      <c r="E138" s="64" t="s">
        <v>155</v>
      </c>
      <c r="F138" s="3">
        <v>118342.54</v>
      </c>
      <c r="G138" s="1">
        <v>36</v>
      </c>
      <c r="AO138" s="1" t="s">
        <v>154</v>
      </c>
      <c r="AP138" s="1">
        <v>34</v>
      </c>
      <c r="AQ138" s="1" t="str">
        <f>IFERROR(VLOOKUP(AO138,sales_data!$H$2:$J$451,3,0),0)</f>
        <v>CTG-109</v>
      </c>
      <c r="AR138" s="5">
        <v>190000</v>
      </c>
    </row>
    <row r="139" spans="5:44" x14ac:dyDescent="0.2">
      <c r="E139" s="64" t="s">
        <v>158</v>
      </c>
      <c r="F139" s="3">
        <v>224081.13</v>
      </c>
      <c r="G139" s="1">
        <v>46</v>
      </c>
      <c r="AO139" s="1" t="s">
        <v>155</v>
      </c>
      <c r="AP139" s="1">
        <v>20</v>
      </c>
      <c r="AQ139" s="1" t="str">
        <f>IFERROR(VLOOKUP(AO139,sales_data!$H$2:$J$451,3,0),0)</f>
        <v>CTG-167</v>
      </c>
      <c r="AR139" s="5">
        <v>190000</v>
      </c>
    </row>
    <row r="140" spans="5:44" x14ac:dyDescent="0.2">
      <c r="E140" s="64" t="s">
        <v>160</v>
      </c>
      <c r="F140" s="3">
        <v>120337.94</v>
      </c>
      <c r="G140" s="1">
        <v>30</v>
      </c>
      <c r="AO140" s="1" t="s">
        <v>158</v>
      </c>
      <c r="AP140" s="1">
        <v>33</v>
      </c>
      <c r="AQ140" s="1" t="str">
        <f>IFERROR(VLOOKUP(AO140,sales_data!$H$2:$J$451,3,0),0)</f>
        <v>CTG-147</v>
      </c>
      <c r="AR140" s="5">
        <v>190000</v>
      </c>
    </row>
    <row r="141" spans="5:44" x14ac:dyDescent="0.2">
      <c r="E141" s="64" t="s">
        <v>161</v>
      </c>
      <c r="F141" s="3">
        <v>117640.03</v>
      </c>
      <c r="G141" s="1">
        <v>25</v>
      </c>
      <c r="AO141" s="1" t="s">
        <v>160</v>
      </c>
      <c r="AP141" s="1">
        <v>18</v>
      </c>
      <c r="AQ141" s="1" t="str">
        <f>IFERROR(VLOOKUP(AO141,sales_data!$H$2:$J$451,3,0),0)</f>
        <v>CTG-109</v>
      </c>
      <c r="AR141" s="5">
        <v>170000</v>
      </c>
    </row>
    <row r="142" spans="5:44" x14ac:dyDescent="0.2">
      <c r="E142" s="64" t="s">
        <v>148</v>
      </c>
      <c r="F142" s="3">
        <v>117885.21</v>
      </c>
      <c r="G142" s="1">
        <v>14</v>
      </c>
      <c r="AO142" s="1" t="s">
        <v>161</v>
      </c>
      <c r="AP142" s="1">
        <v>22</v>
      </c>
      <c r="AQ142" s="1" t="str">
        <f>IFERROR(VLOOKUP(AO142,sales_data!$H$2:$J$451,3,0),0)</f>
        <v>CTG-148</v>
      </c>
      <c r="AR142" s="5">
        <v>170000</v>
      </c>
    </row>
    <row r="143" spans="5:44" x14ac:dyDescent="0.2">
      <c r="E143" s="64" t="s">
        <v>149</v>
      </c>
      <c r="F143" s="3">
        <v>223528.82</v>
      </c>
      <c r="G143" s="1">
        <v>31</v>
      </c>
      <c r="AO143" s="1" t="s">
        <v>148</v>
      </c>
      <c r="AP143" s="1">
        <v>3</v>
      </c>
      <c r="AQ143" s="1" t="str">
        <f>IFERROR(VLOOKUP(AO143,sales_data!$H$2:$J$451,3,0),0)</f>
        <v>CTG-174</v>
      </c>
      <c r="AR143" s="5">
        <v>190000</v>
      </c>
    </row>
    <row r="144" spans="5:44" x14ac:dyDescent="0.2">
      <c r="E144" s="64" t="s">
        <v>150</v>
      </c>
      <c r="F144" s="3">
        <v>101265.71</v>
      </c>
      <c r="G144" s="1">
        <v>30</v>
      </c>
      <c r="AO144" s="1" t="s">
        <v>149</v>
      </c>
      <c r="AP144" s="1">
        <v>20</v>
      </c>
      <c r="AQ144" s="1" t="str">
        <f>IFERROR(VLOOKUP(AO144,sales_data!$H$2:$J$451,3,0),0)</f>
        <v>CTG-145</v>
      </c>
      <c r="AR144" s="5">
        <v>170000</v>
      </c>
    </row>
    <row r="145" spans="5:44" x14ac:dyDescent="0.2">
      <c r="E145" s="64" t="s">
        <v>2691</v>
      </c>
      <c r="F145" s="3">
        <v>100812.11</v>
      </c>
      <c r="G145" s="1">
        <v>19</v>
      </c>
      <c r="AO145" s="1" t="s">
        <v>150</v>
      </c>
      <c r="AP145" s="1">
        <v>22</v>
      </c>
      <c r="AQ145" s="1" t="str">
        <f>IFERROR(VLOOKUP(AO145,sales_data!$H$2:$J$451,3,0),0)</f>
        <v>CTG-165</v>
      </c>
      <c r="AR145" s="5">
        <v>190000</v>
      </c>
    </row>
    <row r="146" spans="5:44" x14ac:dyDescent="0.2">
      <c r="E146" s="64" t="s">
        <v>2885</v>
      </c>
      <c r="F146" s="3">
        <v>132599.23000000001</v>
      </c>
      <c r="G146" s="1">
        <v>41</v>
      </c>
      <c r="AO146" s="1" t="s">
        <v>2691</v>
      </c>
      <c r="AP146" s="1">
        <v>6</v>
      </c>
      <c r="AQ146" s="1" t="str">
        <f>IFERROR(VLOOKUP(AO146,sales_data!$H$2:$J$451,3,0),0)</f>
        <v>CTG-184</v>
      </c>
      <c r="AR146" s="5">
        <v>190000</v>
      </c>
    </row>
    <row r="147" spans="5:44" x14ac:dyDescent="0.2">
      <c r="E147" s="64" t="s">
        <v>140</v>
      </c>
      <c r="F147" s="3">
        <v>114685.15</v>
      </c>
      <c r="G147" s="1">
        <v>13</v>
      </c>
      <c r="AO147" s="1" t="s">
        <v>2885</v>
      </c>
      <c r="AP147" s="1">
        <v>22</v>
      </c>
      <c r="AQ147" s="1" t="str">
        <f>IFERROR(VLOOKUP(AO147,sales_data!$H$2:$J$451,3,0),0)</f>
        <v>CTG-103</v>
      </c>
      <c r="AR147" s="5">
        <v>170000</v>
      </c>
    </row>
    <row r="148" spans="5:44" x14ac:dyDescent="0.2">
      <c r="E148" s="64" t="s">
        <v>141</v>
      </c>
      <c r="F148" s="3">
        <v>103082.28</v>
      </c>
      <c r="G148" s="1">
        <v>18</v>
      </c>
      <c r="AO148" s="1" t="s">
        <v>140</v>
      </c>
      <c r="AP148" s="1">
        <v>7</v>
      </c>
      <c r="AQ148" s="1" t="str">
        <f>IFERROR(VLOOKUP(AO148,sales_data!$H$2:$J$451,3,0),0)</f>
        <v>CTG-149</v>
      </c>
      <c r="AR148" s="5">
        <v>190000</v>
      </c>
    </row>
    <row r="149" spans="5:44" x14ac:dyDescent="0.2">
      <c r="E149" s="64" t="s">
        <v>2043</v>
      </c>
      <c r="F149" s="3">
        <v>110165.37</v>
      </c>
      <c r="G149" s="1">
        <v>33</v>
      </c>
      <c r="AO149" s="1" t="s">
        <v>141</v>
      </c>
      <c r="AP149" s="1">
        <v>14</v>
      </c>
      <c r="AQ149" s="1" t="str">
        <f>IFERROR(VLOOKUP(AO149,sales_data!$H$2:$J$451,3,0),0)</f>
        <v>CTG-162</v>
      </c>
      <c r="AR149" s="5">
        <v>170000</v>
      </c>
    </row>
    <row r="150" spans="5:44" x14ac:dyDescent="0.2">
      <c r="E150" s="64" t="s">
        <v>138</v>
      </c>
      <c r="F150" s="3">
        <v>100829.36</v>
      </c>
      <c r="G150" s="1">
        <v>15</v>
      </c>
      <c r="AO150" s="1" t="s">
        <v>2043</v>
      </c>
      <c r="AP150" s="1">
        <v>20</v>
      </c>
      <c r="AQ150" s="1" t="str">
        <f>IFERROR(VLOOKUP(AO150,sales_data!$H$2:$J$451,3,0),0)</f>
        <v>CTG-121</v>
      </c>
      <c r="AR150" s="5">
        <v>190000</v>
      </c>
    </row>
    <row r="151" spans="5:44" x14ac:dyDescent="0.2">
      <c r="E151" s="64" t="s">
        <v>946</v>
      </c>
      <c r="F151" s="3">
        <v>100312.77</v>
      </c>
      <c r="G151" s="1">
        <v>53</v>
      </c>
      <c r="AO151" s="1" t="s">
        <v>138</v>
      </c>
      <c r="AP151" s="1">
        <v>3</v>
      </c>
      <c r="AQ151" s="1" t="str">
        <f>IFERROR(VLOOKUP(AO151,sales_data!$H$2:$J$451,3,0),0)</f>
        <v>CTG-157</v>
      </c>
      <c r="AR151" s="5">
        <v>170000</v>
      </c>
    </row>
    <row r="152" spans="5:44" x14ac:dyDescent="0.2">
      <c r="E152" s="64" t="s">
        <v>139</v>
      </c>
      <c r="F152" s="3">
        <v>113705.1</v>
      </c>
      <c r="G152" s="1">
        <v>24</v>
      </c>
      <c r="AO152" s="1" t="s">
        <v>946</v>
      </c>
      <c r="AP152" s="1">
        <v>30</v>
      </c>
      <c r="AQ152" s="1" t="str">
        <f>IFERROR(VLOOKUP(AO152,sales_data!$H$2:$J$451,3,0),0)</f>
        <v>CTG-159</v>
      </c>
      <c r="AR152" s="5">
        <v>170000</v>
      </c>
    </row>
    <row r="153" spans="5:44" x14ac:dyDescent="0.2">
      <c r="E153" s="64" t="s">
        <v>1910</v>
      </c>
      <c r="F153" s="3">
        <v>117818.2</v>
      </c>
      <c r="G153" s="1">
        <v>38</v>
      </c>
      <c r="AO153" s="1" t="s">
        <v>139</v>
      </c>
      <c r="AP153" s="1">
        <v>15</v>
      </c>
      <c r="AQ153" s="1" t="str">
        <f>IFERROR(VLOOKUP(AO153,sales_data!$H$2:$J$451,3,0),0)</f>
        <v>CTG-156</v>
      </c>
      <c r="AR153" s="5">
        <v>190000</v>
      </c>
    </row>
    <row r="154" spans="5:44" x14ac:dyDescent="0.2">
      <c r="E154" s="64" t="s">
        <v>225</v>
      </c>
      <c r="F154" s="3">
        <v>121489.91</v>
      </c>
      <c r="G154" s="1">
        <v>43</v>
      </c>
      <c r="AO154" s="1" t="s">
        <v>1910</v>
      </c>
      <c r="AP154" s="1">
        <v>22</v>
      </c>
      <c r="AQ154" s="1" t="str">
        <f>IFERROR(VLOOKUP(AO154,sales_data!$H$2:$J$451,3,0),0)</f>
        <v>CTG-150</v>
      </c>
      <c r="AR154" s="5">
        <v>170000</v>
      </c>
    </row>
    <row r="155" spans="5:44" x14ac:dyDescent="0.2">
      <c r="E155" s="64" t="s">
        <v>226</v>
      </c>
      <c r="F155" s="3">
        <v>118288.47</v>
      </c>
      <c r="G155" s="1">
        <v>44</v>
      </c>
      <c r="AO155" s="1" t="s">
        <v>225</v>
      </c>
      <c r="AP155" s="1">
        <v>38</v>
      </c>
      <c r="AQ155" s="1" t="str">
        <f>IFERROR(VLOOKUP(AO155,sales_data!$H$2:$J$451,3,0),0)</f>
        <v>DHK-309</v>
      </c>
      <c r="AR155" s="5">
        <v>180000</v>
      </c>
    </row>
    <row r="156" spans="5:44" x14ac:dyDescent="0.2">
      <c r="E156" s="64" t="s">
        <v>227</v>
      </c>
      <c r="F156" s="3">
        <v>104233.35</v>
      </c>
      <c r="G156" s="1">
        <v>42</v>
      </c>
      <c r="AO156" s="1" t="s">
        <v>226</v>
      </c>
      <c r="AP156" s="1">
        <v>35</v>
      </c>
      <c r="AQ156" s="1" t="str">
        <f>IFERROR(VLOOKUP(AO156,sales_data!$H$2:$J$451,3,0),0)</f>
        <v>DHK-301</v>
      </c>
      <c r="AR156" s="5">
        <v>180000</v>
      </c>
    </row>
    <row r="157" spans="5:44" x14ac:dyDescent="0.2">
      <c r="E157" s="64" t="s">
        <v>228</v>
      </c>
      <c r="F157" s="3">
        <v>100201.07</v>
      </c>
      <c r="G157" s="1">
        <v>43</v>
      </c>
      <c r="AO157" s="1" t="s">
        <v>227</v>
      </c>
      <c r="AP157" s="1">
        <v>30</v>
      </c>
      <c r="AQ157" s="1" t="str">
        <f>IFERROR(VLOOKUP(AO157,sales_data!$H$2:$J$451,3,0),0)</f>
        <v>DHK-302</v>
      </c>
      <c r="AR157" s="5">
        <v>180000</v>
      </c>
    </row>
    <row r="158" spans="5:44" x14ac:dyDescent="0.2">
      <c r="E158" s="64" t="s">
        <v>304</v>
      </c>
      <c r="F158" s="3">
        <v>169760.51</v>
      </c>
      <c r="G158" s="1">
        <v>45</v>
      </c>
      <c r="AO158" s="1" t="s">
        <v>228</v>
      </c>
      <c r="AP158" s="1">
        <v>37</v>
      </c>
      <c r="AQ158" s="1" t="str">
        <f>IFERROR(VLOOKUP(AO158,sales_data!$H$2:$J$451,3,0),0)</f>
        <v>DHK-305</v>
      </c>
      <c r="AR158" s="5">
        <v>180000</v>
      </c>
    </row>
    <row r="159" spans="5:44" x14ac:dyDescent="0.2">
      <c r="E159" s="64" t="s">
        <v>307</v>
      </c>
      <c r="F159" s="3">
        <v>104323.51</v>
      </c>
      <c r="G159" s="1">
        <v>41</v>
      </c>
      <c r="AO159" s="1" t="s">
        <v>304</v>
      </c>
      <c r="AP159" s="1">
        <v>34</v>
      </c>
      <c r="AQ159" s="1" t="str">
        <f>IFERROR(VLOOKUP(AO159,sales_data!$H$2:$J$451,3,0),0)</f>
        <v>DHK-315</v>
      </c>
      <c r="AR159" s="5">
        <v>190000</v>
      </c>
    </row>
    <row r="160" spans="5:44" x14ac:dyDescent="0.2">
      <c r="E160" s="64" t="s">
        <v>310</v>
      </c>
      <c r="F160" s="3">
        <v>155372.70000000001</v>
      </c>
      <c r="G160" s="1">
        <v>47</v>
      </c>
      <c r="AO160" s="1" t="s">
        <v>307</v>
      </c>
      <c r="AP160" s="1">
        <v>15</v>
      </c>
      <c r="AQ160" s="1" t="str">
        <f>IFERROR(VLOOKUP(AO160,sales_data!$H$2:$J$451,3,0),0)</f>
        <v>DHK-343</v>
      </c>
      <c r="AR160" s="5">
        <v>185000</v>
      </c>
    </row>
    <row r="161" spans="5:44" x14ac:dyDescent="0.2">
      <c r="E161" s="64" t="s">
        <v>316</v>
      </c>
      <c r="F161" s="3">
        <v>117240.7</v>
      </c>
      <c r="G161" s="1">
        <v>40</v>
      </c>
      <c r="AO161" s="1" t="s">
        <v>310</v>
      </c>
      <c r="AP161" s="1">
        <v>18</v>
      </c>
      <c r="AQ161" s="1" t="str">
        <f>IFERROR(VLOOKUP(AO161,sales_data!$H$2:$J$451,3,0),0)</f>
        <v>DHK-314</v>
      </c>
      <c r="AR161" s="5">
        <v>250000</v>
      </c>
    </row>
    <row r="162" spans="5:44" x14ac:dyDescent="0.2">
      <c r="E162" s="64" t="s">
        <v>317</v>
      </c>
      <c r="F162" s="3">
        <v>80195.12</v>
      </c>
      <c r="G162" s="1">
        <v>49</v>
      </c>
      <c r="AO162" s="1" t="s">
        <v>316</v>
      </c>
      <c r="AP162" s="1">
        <v>26</v>
      </c>
      <c r="AQ162" s="1" t="str">
        <f>IFERROR(VLOOKUP(AO162,sales_data!$H$2:$J$451,3,0),0)</f>
        <v>DHK-352</v>
      </c>
      <c r="AR162" s="5">
        <v>170000</v>
      </c>
    </row>
    <row r="163" spans="5:44" x14ac:dyDescent="0.2">
      <c r="E163" s="64" t="s">
        <v>3021</v>
      </c>
      <c r="F163" s="3">
        <v>84589.27</v>
      </c>
      <c r="G163" s="1">
        <v>9</v>
      </c>
      <c r="AO163" s="1" t="s">
        <v>317</v>
      </c>
      <c r="AP163" s="1">
        <v>31</v>
      </c>
      <c r="AQ163" s="1" t="str">
        <f>IFERROR(VLOOKUP(AO163,sales_data!$H$2:$J$451,3,0),0)</f>
        <v>DHK-354</v>
      </c>
      <c r="AR163" s="5">
        <v>170000</v>
      </c>
    </row>
    <row r="164" spans="5:44" x14ac:dyDescent="0.2">
      <c r="E164" s="64" t="s">
        <v>205</v>
      </c>
      <c r="F164" s="3">
        <v>100008.64</v>
      </c>
      <c r="G164" s="1">
        <v>44</v>
      </c>
      <c r="AO164" s="1" t="s">
        <v>3021</v>
      </c>
      <c r="AP164" s="1">
        <v>6</v>
      </c>
      <c r="AQ164" s="1" t="str">
        <f>IFERROR(VLOOKUP(AO164,sales_data!$H$2:$J$451,3,0),0)</f>
        <v>DHK-266</v>
      </c>
      <c r="AR164" s="5">
        <v>190000</v>
      </c>
    </row>
    <row r="165" spans="5:44" x14ac:dyDescent="0.2">
      <c r="E165" s="64" t="s">
        <v>208</v>
      </c>
      <c r="F165" s="3">
        <v>84769.41</v>
      </c>
      <c r="G165" s="1">
        <v>50</v>
      </c>
      <c r="AO165" s="1" t="s">
        <v>205</v>
      </c>
      <c r="AP165" s="1">
        <v>28</v>
      </c>
      <c r="AQ165" s="1" t="str">
        <f>IFERROR(VLOOKUP(AO165,sales_data!$H$2:$J$451,3,0),0)</f>
        <v>DHK-310</v>
      </c>
      <c r="AR165" s="5">
        <v>190000</v>
      </c>
    </row>
    <row r="166" spans="5:44" x14ac:dyDescent="0.2">
      <c r="E166" s="64" t="s">
        <v>209</v>
      </c>
      <c r="F166" s="3">
        <v>117159.88</v>
      </c>
      <c r="G166" s="1">
        <v>48</v>
      </c>
      <c r="AO166" s="1" t="s">
        <v>208</v>
      </c>
      <c r="AP166" s="1">
        <v>23</v>
      </c>
      <c r="AQ166" s="1" t="str">
        <f>IFERROR(VLOOKUP(AO166,sales_data!$H$2:$J$451,3,0),0)</f>
        <v>DHK-342</v>
      </c>
      <c r="AR166" s="5">
        <v>170000</v>
      </c>
    </row>
    <row r="167" spans="5:44" x14ac:dyDescent="0.2">
      <c r="E167" s="64" t="s">
        <v>212</v>
      </c>
      <c r="F167" s="3">
        <v>121224.3</v>
      </c>
      <c r="G167" s="1">
        <v>47</v>
      </c>
      <c r="AO167" s="1" t="s">
        <v>209</v>
      </c>
      <c r="AP167" s="1">
        <v>28</v>
      </c>
      <c r="AQ167" s="1" t="str">
        <f>IFERROR(VLOOKUP(AO167,sales_data!$H$2:$J$451,3,0),0)</f>
        <v>DHK-306</v>
      </c>
      <c r="AR167" s="5">
        <v>170000</v>
      </c>
    </row>
    <row r="168" spans="5:44" x14ac:dyDescent="0.2">
      <c r="E168" s="64" t="s">
        <v>193</v>
      </c>
      <c r="F168" s="3">
        <v>120863.54</v>
      </c>
      <c r="G168" s="1">
        <v>47</v>
      </c>
      <c r="AO168" s="1" t="s">
        <v>212</v>
      </c>
      <c r="AP168" s="1">
        <v>46</v>
      </c>
      <c r="AQ168" s="1" t="str">
        <f>IFERROR(VLOOKUP(AO168,sales_data!$H$2:$J$451,3,0),0)</f>
        <v>DHK-307</v>
      </c>
      <c r="AR168" s="5">
        <v>170000</v>
      </c>
    </row>
    <row r="169" spans="5:44" x14ac:dyDescent="0.2">
      <c r="E169" s="64" t="s">
        <v>2748</v>
      </c>
      <c r="F169" s="3">
        <v>36128.74</v>
      </c>
      <c r="G169" s="1">
        <v>10</v>
      </c>
      <c r="AO169" s="1" t="s">
        <v>193</v>
      </c>
      <c r="AP169" s="1">
        <v>25</v>
      </c>
      <c r="AQ169" s="1" t="str">
        <f>IFERROR(VLOOKUP(AO169,sales_data!$H$2:$J$451,3,0),0)</f>
        <v>DHK-244</v>
      </c>
      <c r="AR169" s="5">
        <v>175000</v>
      </c>
    </row>
    <row r="170" spans="5:44" x14ac:dyDescent="0.2">
      <c r="E170" s="64" t="s">
        <v>196</v>
      </c>
      <c r="F170" s="3">
        <v>16630.36</v>
      </c>
      <c r="G170" s="1">
        <v>29</v>
      </c>
      <c r="AO170" s="1" t="s">
        <v>2748</v>
      </c>
      <c r="AP170" s="1">
        <v>8</v>
      </c>
      <c r="AQ170" s="1" t="str">
        <f>IFERROR(VLOOKUP(AO170,sales_data!$H$2:$J$451,3,0),0)</f>
        <v>DHK-248</v>
      </c>
      <c r="AR170" s="5">
        <v>190000</v>
      </c>
    </row>
    <row r="171" spans="5:44" x14ac:dyDescent="0.2">
      <c r="E171" s="64" t="s">
        <v>199</v>
      </c>
      <c r="F171" s="3">
        <v>51764.28</v>
      </c>
      <c r="G171" s="1">
        <v>43</v>
      </c>
      <c r="AO171" s="1" t="s">
        <v>196</v>
      </c>
      <c r="AP171" s="1">
        <v>18</v>
      </c>
      <c r="AQ171" s="1" t="str">
        <f>IFERROR(VLOOKUP(AO171,sales_data!$H$2:$J$451,3,0),0)</f>
        <v>DHK-261</v>
      </c>
      <c r="AR171" s="5">
        <v>170000</v>
      </c>
    </row>
    <row r="172" spans="5:44" x14ac:dyDescent="0.2">
      <c r="E172" s="64" t="s">
        <v>202</v>
      </c>
      <c r="F172" s="3">
        <v>141026.71</v>
      </c>
      <c r="G172" s="1">
        <v>56</v>
      </c>
      <c r="AO172" s="1" t="s">
        <v>199</v>
      </c>
      <c r="AP172" s="1">
        <v>40</v>
      </c>
      <c r="AQ172" s="1" t="str">
        <f>IFERROR(VLOOKUP(AO172,sales_data!$H$2:$J$451,3,0),0)</f>
        <v>DHK-247</v>
      </c>
      <c r="AR172" s="5">
        <v>170000</v>
      </c>
    </row>
    <row r="173" spans="5:44" x14ac:dyDescent="0.2">
      <c r="E173" s="64" t="s">
        <v>203</v>
      </c>
      <c r="F173" s="3">
        <v>54263.02</v>
      </c>
      <c r="G173" s="1">
        <v>28</v>
      </c>
      <c r="AO173" s="1" t="s">
        <v>202</v>
      </c>
      <c r="AP173" s="1">
        <v>42</v>
      </c>
      <c r="AQ173" s="1" t="str">
        <f>IFERROR(VLOOKUP(AO173,sales_data!$H$2:$J$451,3,0),0)</f>
        <v>DHK-246</v>
      </c>
      <c r="AR173" s="5">
        <v>190000</v>
      </c>
    </row>
    <row r="174" spans="5:44" x14ac:dyDescent="0.2">
      <c r="E174" s="64" t="s">
        <v>691</v>
      </c>
      <c r="F174" s="3">
        <v>50304.68</v>
      </c>
      <c r="G174" s="1">
        <v>11</v>
      </c>
      <c r="AO174" s="1" t="s">
        <v>203</v>
      </c>
      <c r="AP174" s="1">
        <v>20</v>
      </c>
      <c r="AQ174" s="1" t="str">
        <f>IFERROR(VLOOKUP(AO174,sales_data!$H$2:$J$451,3,0),0)</f>
        <v>DHK-242</v>
      </c>
      <c r="AR174" s="5">
        <v>170000</v>
      </c>
    </row>
    <row r="175" spans="5:44" x14ac:dyDescent="0.2">
      <c r="E175" s="64" t="s">
        <v>300</v>
      </c>
      <c r="F175" s="3">
        <v>51566.44</v>
      </c>
      <c r="G175" s="1">
        <v>16</v>
      </c>
      <c r="AO175" s="1" t="s">
        <v>691</v>
      </c>
      <c r="AP175" s="1">
        <v>5</v>
      </c>
      <c r="AQ175" s="1" t="str">
        <f>IFERROR(VLOOKUP(AO175,sales_data!$H$2:$J$451,3,0),0)</f>
        <v>DHK-405</v>
      </c>
      <c r="AR175" s="5">
        <v>190000</v>
      </c>
    </row>
    <row r="176" spans="5:44" x14ac:dyDescent="0.2">
      <c r="E176" s="64" t="s">
        <v>324</v>
      </c>
      <c r="F176" s="3">
        <v>82636.570000000007</v>
      </c>
      <c r="G176" s="1">
        <v>14</v>
      </c>
      <c r="AO176" s="1" t="s">
        <v>300</v>
      </c>
      <c r="AP176" s="1">
        <v>7</v>
      </c>
      <c r="AQ176" s="1" t="str">
        <f>IFERROR(VLOOKUP(AO176,sales_data!$H$2:$J$451,3,0),0)</f>
        <v>DHK-393</v>
      </c>
      <c r="AR176" s="5">
        <v>170000</v>
      </c>
    </row>
    <row r="177" spans="5:44" x14ac:dyDescent="0.2">
      <c r="E177" s="64" t="s">
        <v>181</v>
      </c>
      <c r="F177" s="3">
        <v>113786.73</v>
      </c>
      <c r="G177" s="1">
        <v>31</v>
      </c>
      <c r="AO177" s="1" t="s">
        <v>324</v>
      </c>
      <c r="AP177" s="1">
        <v>14</v>
      </c>
      <c r="AQ177" s="1" t="str">
        <f>IFERROR(VLOOKUP(AO177,sales_data!$H$2:$J$451,3,0),0)</f>
        <v>DHK-392</v>
      </c>
      <c r="AR177" s="5">
        <v>170000</v>
      </c>
    </row>
    <row r="178" spans="5:44" x14ac:dyDescent="0.2">
      <c r="E178" s="64" t="s">
        <v>2077</v>
      </c>
      <c r="F178" s="3">
        <v>51689.14</v>
      </c>
      <c r="G178" s="1">
        <v>24</v>
      </c>
      <c r="AO178" s="1" t="s">
        <v>181</v>
      </c>
      <c r="AP178" s="1">
        <v>30</v>
      </c>
      <c r="AQ178" s="1" t="str">
        <f>IFERROR(VLOOKUP(AO178,sales_data!$H$2:$J$451,3,0),0)</f>
        <v>DHK-287</v>
      </c>
      <c r="AR178" s="5">
        <v>190000</v>
      </c>
    </row>
    <row r="179" spans="5:44" x14ac:dyDescent="0.2">
      <c r="E179" s="64" t="s">
        <v>182</v>
      </c>
      <c r="F179" s="3">
        <v>103984.25</v>
      </c>
      <c r="G179" s="1">
        <v>37</v>
      </c>
      <c r="AO179" s="1" t="s">
        <v>2077</v>
      </c>
      <c r="AP179" s="1">
        <v>16</v>
      </c>
      <c r="AQ179" s="1" t="str">
        <f>IFERROR(VLOOKUP(AO179,sales_data!$H$2:$J$451,3,0),0)</f>
        <v>DHK-267</v>
      </c>
      <c r="AR179" s="5">
        <v>170000</v>
      </c>
    </row>
    <row r="180" spans="5:44" x14ac:dyDescent="0.2">
      <c r="E180" s="64" t="s">
        <v>183</v>
      </c>
      <c r="F180" s="3">
        <v>144263.69</v>
      </c>
      <c r="G180" s="1">
        <v>43</v>
      </c>
      <c r="AO180" s="1" t="s">
        <v>182</v>
      </c>
      <c r="AP180" s="1">
        <v>10</v>
      </c>
      <c r="AQ180" s="1" t="str">
        <f>IFERROR(VLOOKUP(AO180,sales_data!$H$2:$J$451,3,0),0)</f>
        <v>DHK-252</v>
      </c>
      <c r="AR180" s="5">
        <v>190000</v>
      </c>
    </row>
    <row r="181" spans="5:44" x14ac:dyDescent="0.2">
      <c r="E181" s="64" t="s">
        <v>186</v>
      </c>
      <c r="F181" s="3">
        <v>267157.28999999998</v>
      </c>
      <c r="G181" s="1">
        <v>56</v>
      </c>
      <c r="AO181" s="1" t="s">
        <v>183</v>
      </c>
      <c r="AP181" s="1">
        <v>31</v>
      </c>
      <c r="AQ181" s="1" t="str">
        <f>IFERROR(VLOOKUP(AO181,sales_data!$H$2:$J$451,3,0),0)</f>
        <v>DHK-250</v>
      </c>
      <c r="AR181" s="5">
        <v>190000</v>
      </c>
    </row>
    <row r="182" spans="5:44" x14ac:dyDescent="0.2">
      <c r="E182" s="64" t="s">
        <v>187</v>
      </c>
      <c r="F182" s="3">
        <v>81275.83</v>
      </c>
      <c r="G182" s="1">
        <v>21</v>
      </c>
      <c r="AO182" s="1" t="s">
        <v>186</v>
      </c>
      <c r="AP182" s="1">
        <v>52</v>
      </c>
      <c r="AQ182" s="1" t="str">
        <f>IFERROR(VLOOKUP(AO182,sales_data!$H$2:$J$451,3,0),0)</f>
        <v>DHK-255</v>
      </c>
      <c r="AR182" s="5">
        <v>210000</v>
      </c>
    </row>
    <row r="183" spans="5:44" x14ac:dyDescent="0.2">
      <c r="E183" s="64" t="s">
        <v>292</v>
      </c>
      <c r="F183" s="3">
        <v>62773.73</v>
      </c>
      <c r="G183" s="1">
        <v>22</v>
      </c>
      <c r="AO183" s="1" t="s">
        <v>187</v>
      </c>
      <c r="AP183" s="1">
        <v>16</v>
      </c>
      <c r="AQ183" s="1" t="str">
        <f>IFERROR(VLOOKUP(AO183,sales_data!$H$2:$J$451,3,0),0)</f>
        <v>DHK-254</v>
      </c>
      <c r="AR183" s="5">
        <v>170000</v>
      </c>
    </row>
    <row r="184" spans="5:44" x14ac:dyDescent="0.2">
      <c r="E184" s="64" t="s">
        <v>293</v>
      </c>
      <c r="F184" s="3">
        <v>76225.990000000005</v>
      </c>
      <c r="G184" s="1">
        <v>35</v>
      </c>
      <c r="AO184" s="1" t="s">
        <v>292</v>
      </c>
      <c r="AP184" s="1">
        <v>17</v>
      </c>
      <c r="AQ184" s="1" t="str">
        <f>IFERROR(VLOOKUP(AO184,sales_data!$H$2:$J$451,3,0),0)</f>
        <v>DHK-283</v>
      </c>
      <c r="AR184" s="5">
        <v>190000</v>
      </c>
    </row>
    <row r="185" spans="5:44" x14ac:dyDescent="0.2">
      <c r="E185" s="64" t="s">
        <v>296</v>
      </c>
      <c r="F185" s="3">
        <v>103670.33</v>
      </c>
      <c r="G185" s="1">
        <v>36</v>
      </c>
      <c r="AO185" s="1" t="s">
        <v>293</v>
      </c>
      <c r="AP185" s="1">
        <v>24</v>
      </c>
      <c r="AQ185" s="1" t="str">
        <f>IFERROR(VLOOKUP(AO185,sales_data!$H$2:$J$451,3,0),0)</f>
        <v>DHK-278</v>
      </c>
      <c r="AR185" s="5">
        <v>190000</v>
      </c>
    </row>
    <row r="186" spans="5:44" x14ac:dyDescent="0.2">
      <c r="E186" s="64" t="s">
        <v>299</v>
      </c>
      <c r="F186" s="3">
        <v>76872.850000000006</v>
      </c>
      <c r="G186" s="1">
        <v>32</v>
      </c>
      <c r="AO186" s="1" t="s">
        <v>296</v>
      </c>
      <c r="AP186" s="1">
        <v>15</v>
      </c>
      <c r="AQ186" s="1" t="str">
        <f>IFERROR(VLOOKUP(AO186,sales_data!$H$2:$J$451,3,0),0)</f>
        <v>DHK-259</v>
      </c>
      <c r="AR186" s="5">
        <v>190000</v>
      </c>
    </row>
    <row r="187" spans="5:44" x14ac:dyDescent="0.2">
      <c r="E187" s="64" t="s">
        <v>3638</v>
      </c>
      <c r="F187" s="3">
        <v>422.43</v>
      </c>
      <c r="G187" s="1">
        <v>1</v>
      </c>
      <c r="AO187" s="1" t="s">
        <v>299</v>
      </c>
      <c r="AP187" s="1">
        <v>27</v>
      </c>
      <c r="AQ187" s="1" t="str">
        <f>IFERROR(VLOOKUP(AO187,sales_data!$H$2:$J$451,3,0),0)</f>
        <v>DHK-281</v>
      </c>
      <c r="AR187" s="5">
        <v>170000</v>
      </c>
    </row>
    <row r="188" spans="5:44" x14ac:dyDescent="0.2">
      <c r="E188" s="64" t="s">
        <v>165</v>
      </c>
      <c r="F188" s="3">
        <v>95423.48</v>
      </c>
      <c r="G188" s="1">
        <v>53</v>
      </c>
      <c r="AO188" s="1" t="s">
        <v>3638</v>
      </c>
      <c r="AP188" s="1">
        <v>0</v>
      </c>
      <c r="AQ188" s="1" t="str">
        <f>IFERROR(VLOOKUP(AO188,sales_data!$H$2:$J$451,3,0),0)</f>
        <v>DHK-FM</v>
      </c>
      <c r="AR188" s="5">
        <v>0</v>
      </c>
    </row>
    <row r="189" spans="5:44" x14ac:dyDescent="0.2">
      <c r="E189" s="64" t="s">
        <v>168</v>
      </c>
      <c r="F189" s="3">
        <v>88836.73</v>
      </c>
      <c r="G189" s="1">
        <v>54</v>
      </c>
      <c r="AO189" s="1" t="s">
        <v>165</v>
      </c>
      <c r="AP189" s="1">
        <v>31</v>
      </c>
      <c r="AQ189" s="1" t="str">
        <f>IFERROR(VLOOKUP(AO189,sales_data!$H$2:$J$451,3,0),0)</f>
        <v>DHK-196</v>
      </c>
      <c r="AR189" s="5">
        <v>170000</v>
      </c>
    </row>
    <row r="190" spans="5:44" x14ac:dyDescent="0.2">
      <c r="E190" s="64" t="s">
        <v>172</v>
      </c>
      <c r="F190" s="3">
        <v>84977.91</v>
      </c>
      <c r="G190" s="1">
        <v>35</v>
      </c>
      <c r="AO190" s="1" t="s">
        <v>168</v>
      </c>
      <c r="AP190" s="1">
        <v>34</v>
      </c>
      <c r="AQ190" s="1" t="str">
        <f>IFERROR(VLOOKUP(AO190,sales_data!$H$2:$J$451,3,0),0)</f>
        <v>DHK-194</v>
      </c>
      <c r="AR190" s="5">
        <v>170000</v>
      </c>
    </row>
    <row r="191" spans="5:44" x14ac:dyDescent="0.2">
      <c r="E191" s="64" t="s">
        <v>174</v>
      </c>
      <c r="F191" s="3">
        <v>54033.760000000002</v>
      </c>
      <c r="G191" s="1">
        <v>22</v>
      </c>
      <c r="AO191" s="1" t="s">
        <v>172</v>
      </c>
      <c r="AP191" s="1">
        <v>17</v>
      </c>
      <c r="AQ191" s="1" t="str">
        <f>IFERROR(VLOOKUP(AO191,sales_data!$H$2:$J$451,3,0),0)</f>
        <v>DHK-197</v>
      </c>
      <c r="AR191" s="5">
        <v>170000</v>
      </c>
    </row>
    <row r="192" spans="5:44" x14ac:dyDescent="0.2">
      <c r="E192" s="64" t="s">
        <v>177</v>
      </c>
      <c r="F192" s="3">
        <v>120179.93</v>
      </c>
      <c r="G192" s="1">
        <v>42</v>
      </c>
      <c r="AO192" s="1" t="s">
        <v>174</v>
      </c>
      <c r="AP192" s="1">
        <v>19</v>
      </c>
      <c r="AQ192" s="1" t="str">
        <f>IFERROR(VLOOKUP(AO192,sales_data!$H$2:$J$451,3,0),0)</f>
        <v>DHK-195</v>
      </c>
      <c r="AR192" s="5">
        <v>170000</v>
      </c>
    </row>
    <row r="193" spans="5:44" x14ac:dyDescent="0.2">
      <c r="E193" s="64" t="s">
        <v>255</v>
      </c>
      <c r="F193" s="3">
        <v>62565.29</v>
      </c>
      <c r="G193" s="1">
        <v>29</v>
      </c>
      <c r="AO193" s="1" t="s">
        <v>177</v>
      </c>
      <c r="AP193" s="1">
        <v>28</v>
      </c>
      <c r="AQ193" s="1" t="str">
        <f>IFERROR(VLOOKUP(AO193,sales_data!$H$2:$J$451,3,0),0)</f>
        <v>DHK-193</v>
      </c>
      <c r="AR193" s="5">
        <v>175000</v>
      </c>
    </row>
    <row r="194" spans="5:44" x14ac:dyDescent="0.2">
      <c r="E194" s="64" t="s">
        <v>258</v>
      </c>
      <c r="F194" s="3">
        <v>86264.29</v>
      </c>
      <c r="G194" s="1">
        <v>33</v>
      </c>
      <c r="AO194" s="1" t="s">
        <v>255</v>
      </c>
      <c r="AP194" s="1">
        <v>12</v>
      </c>
      <c r="AQ194" s="1" t="str">
        <f>IFERROR(VLOOKUP(AO194,sales_data!$H$2:$J$451,3,0),0)</f>
        <v>DHK-179</v>
      </c>
      <c r="AR194" s="5">
        <v>170000</v>
      </c>
    </row>
    <row r="195" spans="5:44" x14ac:dyDescent="0.2">
      <c r="E195" s="64" t="s">
        <v>572</v>
      </c>
      <c r="F195" s="3">
        <v>88645.41</v>
      </c>
      <c r="G195" s="1">
        <v>49</v>
      </c>
      <c r="AO195" s="1" t="s">
        <v>258</v>
      </c>
      <c r="AP195" s="1">
        <v>17</v>
      </c>
      <c r="AQ195" s="1" t="str">
        <f>IFERROR(VLOOKUP(AO195,sales_data!$H$2:$J$451,3,0),0)</f>
        <v>DHK-180</v>
      </c>
      <c r="AR195" s="5">
        <v>170000</v>
      </c>
    </row>
    <row r="196" spans="5:44" x14ac:dyDescent="0.2">
      <c r="E196" s="64" t="s">
        <v>261</v>
      </c>
      <c r="F196" s="3">
        <v>67738.19</v>
      </c>
      <c r="G196" s="1">
        <v>23</v>
      </c>
      <c r="AO196" s="1" t="s">
        <v>572</v>
      </c>
      <c r="AP196" s="1">
        <v>26</v>
      </c>
      <c r="AQ196" s="1" t="str">
        <f>IFERROR(VLOOKUP(AO196,sales_data!$H$2:$J$451,3,0),0)</f>
        <v>DHK-175</v>
      </c>
      <c r="AR196" s="5">
        <v>170000</v>
      </c>
    </row>
    <row r="197" spans="5:44" x14ac:dyDescent="0.2">
      <c r="E197" s="64" t="s">
        <v>264</v>
      </c>
      <c r="F197" s="3">
        <v>83861.990000000005</v>
      </c>
      <c r="G197" s="1">
        <v>39</v>
      </c>
      <c r="AO197" s="1" t="s">
        <v>261</v>
      </c>
      <c r="AP197" s="1">
        <v>12</v>
      </c>
      <c r="AQ197" s="1" t="str">
        <f>IFERROR(VLOOKUP(AO197,sales_data!$H$2:$J$451,3,0),0)</f>
        <v>DHK-176</v>
      </c>
      <c r="AR197" s="5">
        <v>190000</v>
      </c>
    </row>
    <row r="198" spans="5:44" x14ac:dyDescent="0.2">
      <c r="E198" s="64" t="s">
        <v>920</v>
      </c>
      <c r="F198" s="3">
        <v>82364.86</v>
      </c>
      <c r="G198" s="1">
        <v>48</v>
      </c>
      <c r="AO198" s="1" t="s">
        <v>264</v>
      </c>
      <c r="AP198" s="1">
        <v>23</v>
      </c>
      <c r="AQ198" s="1" t="str">
        <f>IFERROR(VLOOKUP(AO198,sales_data!$H$2:$J$451,3,0),0)</f>
        <v>DHK-177</v>
      </c>
      <c r="AR198" s="5">
        <v>170000</v>
      </c>
    </row>
    <row r="199" spans="5:44" x14ac:dyDescent="0.2">
      <c r="E199" s="64" t="s">
        <v>277</v>
      </c>
      <c r="F199" s="3">
        <v>71490.070000000007</v>
      </c>
      <c r="G199" s="1">
        <v>49</v>
      </c>
      <c r="AO199" s="1" t="s">
        <v>920</v>
      </c>
      <c r="AP199" s="1">
        <v>20</v>
      </c>
      <c r="AQ199" s="1" t="str">
        <f>IFERROR(VLOOKUP(AO199,sales_data!$H$2:$J$451,3,0),0)</f>
        <v>DHK-182</v>
      </c>
      <c r="AR199" s="5">
        <v>170000</v>
      </c>
    </row>
    <row r="200" spans="5:44" x14ac:dyDescent="0.2">
      <c r="E200" s="64" t="s">
        <v>278</v>
      </c>
      <c r="F200" s="3">
        <v>63055.199999999997</v>
      </c>
      <c r="G200" s="1">
        <v>44</v>
      </c>
      <c r="AO200" s="1" t="s">
        <v>277</v>
      </c>
      <c r="AP200" s="1">
        <v>32</v>
      </c>
      <c r="AQ200" s="1" t="str">
        <f>IFERROR(VLOOKUP(AO200,sales_data!$H$2:$J$451,3,0),0)</f>
        <v>DHK-190</v>
      </c>
      <c r="AR200" s="5">
        <v>170000</v>
      </c>
    </row>
    <row r="201" spans="5:44" x14ac:dyDescent="0.2">
      <c r="E201" s="64" t="s">
        <v>281</v>
      </c>
      <c r="F201" s="3">
        <v>52673.19</v>
      </c>
      <c r="G201" s="1">
        <v>19</v>
      </c>
      <c r="AO201" s="1" t="s">
        <v>278</v>
      </c>
      <c r="AP201" s="1">
        <v>33</v>
      </c>
      <c r="AQ201" s="1" t="str">
        <f>IFERROR(VLOOKUP(AO201,sales_data!$H$2:$J$451,3,0),0)</f>
        <v>DHK-284</v>
      </c>
      <c r="AR201" s="5">
        <v>170000</v>
      </c>
    </row>
    <row r="202" spans="5:44" x14ac:dyDescent="0.2">
      <c r="E202" s="64" t="s">
        <v>284</v>
      </c>
      <c r="F202" s="3">
        <v>63965.63</v>
      </c>
      <c r="G202" s="1">
        <v>37</v>
      </c>
      <c r="AO202" s="1" t="s">
        <v>281</v>
      </c>
      <c r="AP202" s="1">
        <v>14</v>
      </c>
      <c r="AQ202" s="1" t="str">
        <f>IFERROR(VLOOKUP(AO202,sales_data!$H$2:$J$451,3,0),0)</f>
        <v>DHK-766</v>
      </c>
      <c r="AR202" s="5">
        <v>170000</v>
      </c>
    </row>
    <row r="203" spans="5:44" x14ac:dyDescent="0.2">
      <c r="E203" s="64" t="s">
        <v>223</v>
      </c>
      <c r="F203" s="3">
        <v>32338.44</v>
      </c>
      <c r="G203" s="1">
        <v>24</v>
      </c>
      <c r="AO203" s="1" t="s">
        <v>284</v>
      </c>
      <c r="AP203" s="1">
        <v>19</v>
      </c>
      <c r="AQ203" s="1" t="str">
        <f>IFERROR(VLOOKUP(AO203,sales_data!$H$2:$J$451,3,0),0)</f>
        <v>DHK-762</v>
      </c>
      <c r="AR203" s="5">
        <v>190000</v>
      </c>
    </row>
    <row r="204" spans="5:44" x14ac:dyDescent="0.2">
      <c r="E204" s="64" t="s">
        <v>224</v>
      </c>
      <c r="F204" s="3">
        <v>50471.75</v>
      </c>
      <c r="G204" s="1">
        <v>37</v>
      </c>
      <c r="AO204" s="1" t="s">
        <v>223</v>
      </c>
      <c r="AP204" s="1">
        <v>12</v>
      </c>
      <c r="AQ204" s="1" t="str">
        <f>IFERROR(VLOOKUP(AO204,sales_data!$H$2:$J$451,3,0),0)</f>
        <v>DHK-143</v>
      </c>
      <c r="AR204" s="5">
        <v>170000</v>
      </c>
    </row>
    <row r="205" spans="5:44" x14ac:dyDescent="0.2">
      <c r="E205" s="64" t="s">
        <v>344</v>
      </c>
      <c r="F205" s="3">
        <v>73138.89</v>
      </c>
      <c r="G205" s="1">
        <v>20</v>
      </c>
      <c r="AO205" s="1" t="s">
        <v>224</v>
      </c>
      <c r="AP205" s="1">
        <v>13</v>
      </c>
      <c r="AQ205" s="1" t="str">
        <f>IFERROR(VLOOKUP(AO205,sales_data!$H$2:$J$451,3,0),0)</f>
        <v>DHK-164</v>
      </c>
      <c r="AR205" s="5">
        <v>170000</v>
      </c>
    </row>
    <row r="206" spans="5:44" x14ac:dyDescent="0.2">
      <c r="E206" s="64" t="s">
        <v>345</v>
      </c>
      <c r="F206" s="3">
        <v>133691.63</v>
      </c>
      <c r="G206" s="1">
        <v>18</v>
      </c>
      <c r="AO206" s="1" t="s">
        <v>344</v>
      </c>
      <c r="AP206" s="1">
        <v>15</v>
      </c>
      <c r="AQ206" s="1" t="str">
        <f>IFERROR(VLOOKUP(AO206,sales_data!$H$2:$J$451,3,0),0)</f>
        <v>DHK-116</v>
      </c>
      <c r="AR206" s="5">
        <v>170000</v>
      </c>
    </row>
    <row r="207" spans="5:44" x14ac:dyDescent="0.2">
      <c r="E207" s="64" t="s">
        <v>346</v>
      </c>
      <c r="F207" s="3">
        <v>38830.629999999997</v>
      </c>
      <c r="G207" s="1">
        <v>17</v>
      </c>
      <c r="AO207" s="1" t="s">
        <v>345</v>
      </c>
      <c r="AP207" s="1">
        <v>10</v>
      </c>
      <c r="AQ207" s="1" t="str">
        <f>IFERROR(VLOOKUP(AO207,sales_data!$H$2:$J$451,3,0),0)</f>
        <v>DHK-120</v>
      </c>
      <c r="AR207" s="5">
        <v>170000</v>
      </c>
    </row>
    <row r="208" spans="5:44" x14ac:dyDescent="0.2">
      <c r="E208" s="64" t="s">
        <v>285</v>
      </c>
      <c r="F208" s="3">
        <v>100358.37</v>
      </c>
      <c r="G208" s="1">
        <v>50</v>
      </c>
      <c r="AO208" s="1" t="s">
        <v>346</v>
      </c>
      <c r="AP208" s="1">
        <v>15</v>
      </c>
      <c r="AQ208" s="1" t="str">
        <f>IFERROR(VLOOKUP(AO208,sales_data!$H$2:$J$451,3,0),0)</f>
        <v>DHK-173</v>
      </c>
      <c r="AR208" s="5">
        <v>170000</v>
      </c>
    </row>
    <row r="209" spans="5:44" x14ac:dyDescent="0.2">
      <c r="E209" s="64" t="s">
        <v>720</v>
      </c>
      <c r="F209" s="3">
        <v>50319.43</v>
      </c>
      <c r="G209" s="1">
        <v>10</v>
      </c>
      <c r="AO209" s="1" t="s">
        <v>285</v>
      </c>
      <c r="AP209" s="1">
        <v>41</v>
      </c>
      <c r="AQ209" s="1" t="str">
        <f>IFERROR(VLOOKUP(AO209,sales_data!$H$2:$J$451,3,0),0)</f>
        <v>DHK-159</v>
      </c>
      <c r="AR209" s="5">
        <v>170000</v>
      </c>
    </row>
    <row r="210" spans="5:44" x14ac:dyDescent="0.2">
      <c r="E210" s="64" t="s">
        <v>286</v>
      </c>
      <c r="F210" s="3">
        <v>100325.55</v>
      </c>
      <c r="G210" s="1">
        <v>39</v>
      </c>
      <c r="AO210" s="1" t="s">
        <v>720</v>
      </c>
      <c r="AP210" s="1">
        <v>4</v>
      </c>
      <c r="AQ210" s="1" t="str">
        <f>IFERROR(VLOOKUP(AO210,sales_data!$H$2:$J$451,3,0),0)</f>
        <v>DHK-156</v>
      </c>
      <c r="AR210" s="5">
        <v>170000</v>
      </c>
    </row>
    <row r="211" spans="5:44" x14ac:dyDescent="0.2">
      <c r="E211" s="64" t="s">
        <v>287</v>
      </c>
      <c r="F211" s="3">
        <v>81089.31</v>
      </c>
      <c r="G211" s="1">
        <v>8</v>
      </c>
      <c r="AO211" s="1" t="s">
        <v>286</v>
      </c>
      <c r="AP211" s="1">
        <v>26</v>
      </c>
      <c r="AQ211" s="1" t="str">
        <f>IFERROR(VLOOKUP(AO211,sales_data!$H$2:$J$451,3,0),0)</f>
        <v>DHK-219</v>
      </c>
      <c r="AR211" s="5">
        <v>170000</v>
      </c>
    </row>
    <row r="212" spans="5:44" x14ac:dyDescent="0.2">
      <c r="E212" s="64" t="s">
        <v>1896</v>
      </c>
      <c r="F212" s="3">
        <v>53229.11</v>
      </c>
      <c r="G212" s="1">
        <v>1</v>
      </c>
      <c r="AO212" s="1" t="s">
        <v>287</v>
      </c>
      <c r="AP212" s="1">
        <v>0</v>
      </c>
      <c r="AQ212" s="1" t="str">
        <f>IFERROR(VLOOKUP(AO212,sales_data!$H$2:$J$451,3,0),0)</f>
        <v>DHK-160</v>
      </c>
      <c r="AR212" s="5">
        <v>170000</v>
      </c>
    </row>
    <row r="213" spans="5:44" x14ac:dyDescent="0.2">
      <c r="E213" s="64" t="s">
        <v>214</v>
      </c>
      <c r="F213" s="3">
        <v>64888.959999999999</v>
      </c>
      <c r="G213" s="1">
        <v>58</v>
      </c>
      <c r="AO213" s="1" t="s">
        <v>1896</v>
      </c>
      <c r="AP213" s="1">
        <v>1</v>
      </c>
      <c r="AQ213" s="1" t="str">
        <f>IFERROR(VLOOKUP(AO213,sales_data!$H$2:$J$451,3,0),0)</f>
        <v>DHK-759</v>
      </c>
      <c r="AR213" s="5">
        <v>190000</v>
      </c>
    </row>
    <row r="214" spans="5:44" x14ac:dyDescent="0.2">
      <c r="E214" s="64" t="s">
        <v>922</v>
      </c>
      <c r="F214" s="3">
        <v>100265.85</v>
      </c>
      <c r="G214" s="1">
        <v>22</v>
      </c>
      <c r="AO214" s="1" t="s">
        <v>214</v>
      </c>
      <c r="AP214" s="1">
        <v>42</v>
      </c>
      <c r="AQ214" s="1" t="str">
        <f>IFERROR(VLOOKUP(AO214,sales_data!$H$2:$J$451,3,0),0)</f>
        <v>DHK-150</v>
      </c>
      <c r="AR214" s="5">
        <v>170000</v>
      </c>
    </row>
    <row r="215" spans="5:44" x14ac:dyDescent="0.2">
      <c r="E215" s="64" t="s">
        <v>217</v>
      </c>
      <c r="F215" s="3">
        <v>46082.98</v>
      </c>
      <c r="G215" s="1">
        <v>18</v>
      </c>
      <c r="AO215" s="1" t="s">
        <v>922</v>
      </c>
      <c r="AP215" s="1">
        <v>10</v>
      </c>
      <c r="AQ215" s="1" t="str">
        <f>IFERROR(VLOOKUP(AO215,sales_data!$H$2:$J$451,3,0),0)</f>
        <v>DHK-155</v>
      </c>
      <c r="AR215" s="5">
        <v>170000</v>
      </c>
    </row>
    <row r="216" spans="5:44" x14ac:dyDescent="0.2">
      <c r="E216" s="64" t="s">
        <v>564</v>
      </c>
      <c r="F216" s="3">
        <v>43009.08</v>
      </c>
      <c r="G216" s="1">
        <v>12</v>
      </c>
      <c r="AO216" s="1" t="s">
        <v>217</v>
      </c>
      <c r="AP216" s="1">
        <v>10</v>
      </c>
      <c r="AQ216" s="1" t="str">
        <f>IFERROR(VLOOKUP(AO216,sales_data!$H$2:$J$451,3,0),0)</f>
        <v>DHK-203</v>
      </c>
      <c r="AR216" s="5">
        <v>170000</v>
      </c>
    </row>
    <row r="217" spans="5:44" x14ac:dyDescent="0.2">
      <c r="E217" s="64" t="s">
        <v>220</v>
      </c>
      <c r="F217" s="3">
        <v>102325.15</v>
      </c>
      <c r="G217" s="1">
        <v>54</v>
      </c>
      <c r="AO217" s="1" t="s">
        <v>564</v>
      </c>
      <c r="AP217" s="1">
        <v>2</v>
      </c>
      <c r="AQ217" s="1" t="str">
        <f>IFERROR(VLOOKUP(AO217,sales_data!$H$2:$J$451,3,0),0)</f>
        <v>DHK-202</v>
      </c>
      <c r="AR217" s="5">
        <v>170000</v>
      </c>
    </row>
    <row r="218" spans="5:44" x14ac:dyDescent="0.2">
      <c r="E218" s="64" t="s">
        <v>335</v>
      </c>
      <c r="F218" s="3">
        <v>57220.03</v>
      </c>
      <c r="G218" s="1">
        <v>9</v>
      </c>
      <c r="AO218" s="1" t="s">
        <v>220</v>
      </c>
      <c r="AP218" s="1">
        <v>36</v>
      </c>
      <c r="AQ218" s="1" t="str">
        <f>IFERROR(VLOOKUP(AO218,sales_data!$H$2:$J$451,3,0),0)</f>
        <v>DHK-275</v>
      </c>
      <c r="AR218" s="5">
        <v>170000</v>
      </c>
    </row>
    <row r="219" spans="5:44" x14ac:dyDescent="0.2">
      <c r="E219" s="64" t="s">
        <v>336</v>
      </c>
      <c r="F219" s="3">
        <v>22845.46</v>
      </c>
      <c r="G219" s="1">
        <v>3</v>
      </c>
      <c r="AO219" s="1" t="s">
        <v>335</v>
      </c>
      <c r="AP219" s="1">
        <v>6</v>
      </c>
      <c r="AQ219" s="1" t="str">
        <f>IFERROR(VLOOKUP(AO219,sales_data!$H$2:$J$451,3,0),0)</f>
        <v>DHK-140</v>
      </c>
      <c r="AR219" s="5">
        <v>170000</v>
      </c>
    </row>
    <row r="220" spans="5:44" x14ac:dyDescent="0.2">
      <c r="E220" s="64" t="s">
        <v>337</v>
      </c>
      <c r="F220" s="3">
        <v>56189.599999999999</v>
      </c>
      <c r="G220" s="1">
        <v>15</v>
      </c>
      <c r="AO220" s="1" t="s">
        <v>336</v>
      </c>
      <c r="AP220" s="1">
        <v>0</v>
      </c>
      <c r="AQ220" s="1" t="str">
        <f>IFERROR(VLOOKUP(AO220,sales_data!$H$2:$J$451,3,0),0)</f>
        <v>DHK-131</v>
      </c>
      <c r="AR220" s="5">
        <v>30000</v>
      </c>
    </row>
    <row r="221" spans="5:44" x14ac:dyDescent="0.2">
      <c r="E221" s="64" t="s">
        <v>338</v>
      </c>
      <c r="F221" s="3">
        <v>58168.44</v>
      </c>
      <c r="G221" s="1">
        <v>11</v>
      </c>
      <c r="AO221" s="1" t="s">
        <v>337</v>
      </c>
      <c r="AP221" s="1">
        <v>1</v>
      </c>
      <c r="AQ221" s="1" t="str">
        <f>IFERROR(VLOOKUP(AO221,sales_data!$H$2:$J$451,3,0),0)</f>
        <v>DHK-139</v>
      </c>
      <c r="AR221" s="5">
        <v>170000</v>
      </c>
    </row>
    <row r="222" spans="5:44" x14ac:dyDescent="0.2">
      <c r="E222" s="64" t="s">
        <v>3597</v>
      </c>
      <c r="F222" s="3">
        <v>1553.38</v>
      </c>
      <c r="G222" s="1">
        <v>1</v>
      </c>
      <c r="AO222" s="1" t="s">
        <v>338</v>
      </c>
      <c r="AP222" s="1">
        <v>2</v>
      </c>
      <c r="AQ222" s="1" t="str">
        <f>IFERROR(VLOOKUP(AO222,sales_data!$H$2:$J$451,3,0),0)</f>
        <v>DHK-137</v>
      </c>
      <c r="AR222" s="5">
        <v>170000</v>
      </c>
    </row>
    <row r="223" spans="5:44" x14ac:dyDescent="0.2">
      <c r="E223" s="64" t="s">
        <v>318</v>
      </c>
      <c r="F223" s="3">
        <v>54114.21</v>
      </c>
      <c r="G223" s="1">
        <v>12</v>
      </c>
      <c r="AO223" s="1" t="s">
        <v>3597</v>
      </c>
      <c r="AP223" s="1">
        <v>0</v>
      </c>
      <c r="AQ223" s="1" t="str">
        <f>IFERROR(VLOOKUP(AO223,sales_data!$H$2:$J$451,3,0),0)</f>
        <v>DHK-212</v>
      </c>
      <c r="AR223" s="5">
        <v>190000</v>
      </c>
    </row>
    <row r="224" spans="5:44" x14ac:dyDescent="0.2">
      <c r="E224" s="64" t="s">
        <v>319</v>
      </c>
      <c r="F224" s="3">
        <v>23460.32</v>
      </c>
      <c r="G224" s="1">
        <v>4</v>
      </c>
      <c r="AO224" s="1" t="s">
        <v>318</v>
      </c>
      <c r="AP224" s="1">
        <v>1</v>
      </c>
      <c r="AQ224" s="1" t="str">
        <f>IFERROR(VLOOKUP(AO224,sales_data!$H$2:$J$451,3,0),0)</f>
        <v>DHK-165</v>
      </c>
      <c r="AR224" s="5">
        <v>170000</v>
      </c>
    </row>
    <row r="225" spans="5:44" x14ac:dyDescent="0.2">
      <c r="E225" s="64" t="s">
        <v>320</v>
      </c>
      <c r="F225" s="3">
        <v>55184.62</v>
      </c>
      <c r="G225" s="1">
        <v>14</v>
      </c>
      <c r="AO225" s="1" t="s">
        <v>319</v>
      </c>
      <c r="AP225" s="1">
        <v>1</v>
      </c>
      <c r="AQ225" s="1" t="str">
        <f>IFERROR(VLOOKUP(AO225,sales_data!$H$2:$J$451,3,0),0)</f>
        <v>DHK-765</v>
      </c>
      <c r="AR225" s="5">
        <v>55000</v>
      </c>
    </row>
    <row r="226" spans="5:44" x14ac:dyDescent="0.2">
      <c r="E226" s="64" t="s">
        <v>321</v>
      </c>
      <c r="F226" s="3">
        <v>27195.59</v>
      </c>
      <c r="G226" s="1">
        <v>5</v>
      </c>
      <c r="AO226" s="1" t="s">
        <v>320</v>
      </c>
      <c r="AP226" s="1">
        <v>4</v>
      </c>
      <c r="AQ226" s="1" t="str">
        <f>IFERROR(VLOOKUP(AO226,sales_data!$H$2:$J$451,3,0),0)</f>
        <v>DHK-760</v>
      </c>
      <c r="AR226" s="5">
        <v>55000</v>
      </c>
    </row>
    <row r="227" spans="5:44" x14ac:dyDescent="0.2">
      <c r="E227" s="64" t="s">
        <v>322</v>
      </c>
      <c r="F227" s="3">
        <v>22990.47</v>
      </c>
      <c r="G227" s="1">
        <v>4</v>
      </c>
      <c r="AO227" s="1" t="s">
        <v>321</v>
      </c>
      <c r="AP227" s="1">
        <v>0</v>
      </c>
      <c r="AQ227" s="1" t="str">
        <f>IFERROR(VLOOKUP(AO227,sales_data!$H$2:$J$451,3,0),0)</f>
        <v>DHK-163</v>
      </c>
      <c r="AR227" s="5">
        <v>55000</v>
      </c>
    </row>
    <row r="228" spans="5:44" x14ac:dyDescent="0.2">
      <c r="E228" s="64" t="s">
        <v>311</v>
      </c>
      <c r="F228" s="3">
        <v>57706.73</v>
      </c>
      <c r="G228" s="1">
        <v>51</v>
      </c>
      <c r="AO228" s="1" t="s">
        <v>322</v>
      </c>
      <c r="AP228" s="1">
        <v>1</v>
      </c>
      <c r="AQ228" s="1" t="str">
        <f>IFERROR(VLOOKUP(AO228,sales_data!$H$2:$J$451,3,0),0)</f>
        <v>DHK-149</v>
      </c>
      <c r="AR228" s="5">
        <v>30000</v>
      </c>
    </row>
    <row r="229" spans="5:44" x14ac:dyDescent="0.2">
      <c r="E229" s="64" t="s">
        <v>312</v>
      </c>
      <c r="F229" s="3">
        <v>72818.81</v>
      </c>
      <c r="G229" s="1">
        <v>29</v>
      </c>
      <c r="AO229" s="1" t="s">
        <v>311</v>
      </c>
      <c r="AP229" s="1">
        <v>35</v>
      </c>
      <c r="AQ229" s="1" t="str">
        <f>IFERROR(VLOOKUP(AO229,sales_data!$H$2:$J$451,3,0),0)</f>
        <v>DHK-346</v>
      </c>
      <c r="AR229" s="5">
        <v>170000</v>
      </c>
    </row>
    <row r="230" spans="5:44" x14ac:dyDescent="0.2">
      <c r="E230" s="64" t="s">
        <v>313</v>
      </c>
      <c r="F230" s="3">
        <v>50538.26</v>
      </c>
      <c r="G230" s="1">
        <v>15</v>
      </c>
      <c r="AO230" s="1" t="s">
        <v>312</v>
      </c>
      <c r="AP230" s="1">
        <v>27</v>
      </c>
      <c r="AQ230" s="1" t="str">
        <f>IFERROR(VLOOKUP(AO230,sales_data!$H$2:$J$451,3,0),0)</f>
        <v>DHK-360</v>
      </c>
      <c r="AR230" s="5">
        <v>190000</v>
      </c>
    </row>
    <row r="231" spans="5:44" x14ac:dyDescent="0.2">
      <c r="E231" s="64" t="s">
        <v>314</v>
      </c>
      <c r="F231" s="3">
        <v>143183.12</v>
      </c>
      <c r="G231" s="1">
        <v>54</v>
      </c>
      <c r="AO231" s="1" t="s">
        <v>313</v>
      </c>
      <c r="AP231" s="1">
        <v>14</v>
      </c>
      <c r="AQ231" s="1" t="str">
        <f>IFERROR(VLOOKUP(AO231,sales_data!$H$2:$J$451,3,0),0)</f>
        <v>DHK-316</v>
      </c>
      <c r="AR231" s="5">
        <v>190000</v>
      </c>
    </row>
    <row r="232" spans="5:44" x14ac:dyDescent="0.2">
      <c r="E232" s="64" t="s">
        <v>3501</v>
      </c>
      <c r="F232" s="3">
        <v>103117.19</v>
      </c>
      <c r="G232" s="1">
        <v>44</v>
      </c>
      <c r="AO232" s="1" t="s">
        <v>314</v>
      </c>
      <c r="AP232" s="1">
        <v>49</v>
      </c>
      <c r="AQ232" s="1" t="str">
        <f>IFERROR(VLOOKUP(AO232,sales_data!$H$2:$J$451,3,0),0)</f>
        <v>DHK-320</v>
      </c>
      <c r="AR232" s="5">
        <v>190000</v>
      </c>
    </row>
    <row r="233" spans="5:44" x14ac:dyDescent="0.2">
      <c r="E233" s="64" t="s">
        <v>315</v>
      </c>
      <c r="F233" s="3">
        <v>100258.76</v>
      </c>
      <c r="G233" s="1">
        <v>26</v>
      </c>
      <c r="AO233" s="1" t="s">
        <v>3501</v>
      </c>
      <c r="AP233" s="1">
        <v>19</v>
      </c>
      <c r="AQ233" s="1" t="str">
        <f>IFERROR(VLOOKUP(AO233,sales_data!$H$2:$J$451,3,0),0)</f>
        <v>DHK-380</v>
      </c>
      <c r="AR233" s="5">
        <v>190000</v>
      </c>
    </row>
    <row r="234" spans="5:44" x14ac:dyDescent="0.2">
      <c r="E234" s="64" t="s">
        <v>1912</v>
      </c>
      <c r="F234" s="3">
        <v>3958.75</v>
      </c>
      <c r="G234" s="1">
        <v>6</v>
      </c>
      <c r="AO234" s="1" t="s">
        <v>315</v>
      </c>
      <c r="AP234" s="1">
        <v>18</v>
      </c>
      <c r="AQ234" s="1" t="str">
        <f>IFERROR(VLOOKUP(AO234,sales_data!$H$2:$J$451,3,0),0)</f>
        <v>DHK-383</v>
      </c>
      <c r="AR234" s="5">
        <v>190000</v>
      </c>
    </row>
    <row r="235" spans="5:44" x14ac:dyDescent="0.2">
      <c r="E235" s="64" t="s">
        <v>221</v>
      </c>
      <c r="F235" s="3">
        <v>101407.83</v>
      </c>
      <c r="G235" s="1">
        <v>63</v>
      </c>
      <c r="AO235" s="1" t="s">
        <v>1912</v>
      </c>
      <c r="AP235" s="1">
        <v>4</v>
      </c>
      <c r="AQ235" s="1" t="str">
        <f>IFERROR(VLOOKUP(AO235,sales_data!$H$2:$J$451,3,0),0)</f>
        <v>DHK-338</v>
      </c>
      <c r="AR235" s="5">
        <v>190000</v>
      </c>
    </row>
    <row r="236" spans="5:44" x14ac:dyDescent="0.2">
      <c r="E236" s="64" t="s">
        <v>222</v>
      </c>
      <c r="F236" s="3">
        <v>95613.1</v>
      </c>
      <c r="G236" s="1">
        <v>55</v>
      </c>
      <c r="AO236" s="1" t="s">
        <v>221</v>
      </c>
      <c r="AP236" s="1">
        <v>59</v>
      </c>
      <c r="AQ236" s="1" t="str">
        <f>IFERROR(VLOOKUP(AO236,sales_data!$H$2:$J$451,3,0),0)</f>
        <v>DHK-339</v>
      </c>
      <c r="AR236" s="5">
        <v>170000</v>
      </c>
    </row>
    <row r="237" spans="5:44" x14ac:dyDescent="0.2">
      <c r="E237" s="64" t="s">
        <v>229</v>
      </c>
      <c r="F237" s="3">
        <v>225081.16</v>
      </c>
      <c r="G237" s="1">
        <v>55</v>
      </c>
      <c r="AO237" s="1" t="s">
        <v>222</v>
      </c>
      <c r="AP237" s="1">
        <v>39</v>
      </c>
      <c r="AQ237" s="1" t="str">
        <f>IFERROR(VLOOKUP(AO237,sales_data!$H$2:$J$451,3,0),0)</f>
        <v>DHK-650</v>
      </c>
      <c r="AR237" s="5">
        <v>170000</v>
      </c>
    </row>
    <row r="238" spans="5:44" x14ac:dyDescent="0.2">
      <c r="E238" s="64" t="s">
        <v>230</v>
      </c>
      <c r="F238" s="3">
        <v>160989.70000000001</v>
      </c>
      <c r="G238" s="1">
        <v>52</v>
      </c>
      <c r="AO238" s="1" t="s">
        <v>229</v>
      </c>
      <c r="AP238" s="1">
        <v>31</v>
      </c>
      <c r="AQ238" s="1" t="str">
        <f>IFERROR(VLOOKUP(AO238,sales_data!$H$2:$J$451,3,0),0)</f>
        <v>DHK-337</v>
      </c>
      <c r="AR238" s="5">
        <v>190000</v>
      </c>
    </row>
    <row r="239" spans="5:44" x14ac:dyDescent="0.2">
      <c r="E239" s="64" t="s">
        <v>565</v>
      </c>
      <c r="F239" s="3">
        <v>9225.7900000000009</v>
      </c>
      <c r="G239" s="1">
        <v>4</v>
      </c>
      <c r="AO239" s="1" t="s">
        <v>230</v>
      </c>
      <c r="AP239" s="1">
        <v>27</v>
      </c>
      <c r="AQ239" s="1" t="str">
        <f>IFERROR(VLOOKUP(AO239,sales_data!$H$2:$J$451,3,0),0)</f>
        <v>DHK-336</v>
      </c>
      <c r="AR239" s="5">
        <v>170000</v>
      </c>
    </row>
    <row r="240" spans="5:44" x14ac:dyDescent="0.2">
      <c r="E240" s="64" t="s">
        <v>231</v>
      </c>
      <c r="F240" s="3">
        <v>118738.57</v>
      </c>
      <c r="G240" s="1">
        <v>51</v>
      </c>
      <c r="AO240" s="1" t="s">
        <v>565</v>
      </c>
      <c r="AP240" s="1">
        <v>3</v>
      </c>
      <c r="AQ240" s="1" t="str">
        <f>IFERROR(VLOOKUP(AO240,sales_data!$H$2:$J$451,3,0),0)</f>
        <v>DHK-334</v>
      </c>
      <c r="AR240" s="5">
        <v>190000</v>
      </c>
    </row>
    <row r="241" spans="5:44" x14ac:dyDescent="0.2">
      <c r="E241" s="64" t="s">
        <v>566</v>
      </c>
      <c r="F241" s="3">
        <v>101946.94</v>
      </c>
      <c r="G241" s="1">
        <v>35</v>
      </c>
      <c r="AO241" s="1" t="s">
        <v>231</v>
      </c>
      <c r="AP241" s="1">
        <v>27</v>
      </c>
      <c r="AQ241" s="1" t="str">
        <f>IFERROR(VLOOKUP(AO241,sales_data!$H$2:$J$451,3,0),0)</f>
        <v>DHK-400</v>
      </c>
      <c r="AR241" s="5">
        <v>170000</v>
      </c>
    </row>
    <row r="242" spans="5:44" x14ac:dyDescent="0.2">
      <c r="E242" s="64" t="s">
        <v>567</v>
      </c>
      <c r="F242" s="3">
        <v>101313.16</v>
      </c>
      <c r="G242" s="1">
        <v>32</v>
      </c>
      <c r="AO242" s="1" t="s">
        <v>566</v>
      </c>
      <c r="AP242" s="1">
        <v>17</v>
      </c>
      <c r="AQ242" s="1" t="str">
        <f>IFERROR(VLOOKUP(AO242,sales_data!$H$2:$J$451,3,0),0)</f>
        <v>DHK-328</v>
      </c>
      <c r="AR242" s="5">
        <v>190000</v>
      </c>
    </row>
    <row r="243" spans="5:44" x14ac:dyDescent="0.2">
      <c r="E243" s="64" t="s">
        <v>232</v>
      </c>
      <c r="F243" s="3">
        <v>115828.66</v>
      </c>
      <c r="G243" s="1">
        <v>22</v>
      </c>
      <c r="AO243" s="1" t="s">
        <v>567</v>
      </c>
      <c r="AP243" s="1">
        <v>22</v>
      </c>
      <c r="AQ243" s="1" t="str">
        <f>IFERROR(VLOOKUP(AO243,sales_data!$H$2:$J$451,3,0),0)</f>
        <v>DHK-379</v>
      </c>
      <c r="AR243" s="5">
        <v>180000</v>
      </c>
    </row>
    <row r="244" spans="5:44" x14ac:dyDescent="0.2">
      <c r="E244" s="64" t="s">
        <v>2759</v>
      </c>
      <c r="F244" s="3">
        <v>57719.55</v>
      </c>
      <c r="G244" s="1">
        <v>23</v>
      </c>
      <c r="AO244" s="1" t="s">
        <v>232</v>
      </c>
      <c r="AP244" s="1">
        <v>10</v>
      </c>
      <c r="AQ244" s="1" t="str">
        <f>IFERROR(VLOOKUP(AO244,sales_data!$H$2:$J$451,3,0),0)</f>
        <v>DHK-327</v>
      </c>
      <c r="AR244" s="5">
        <v>200000</v>
      </c>
    </row>
    <row r="245" spans="5:44" x14ac:dyDescent="0.2">
      <c r="E245" s="64" t="s">
        <v>3375</v>
      </c>
      <c r="F245" s="3">
        <v>50293.21</v>
      </c>
      <c r="G245" s="1">
        <v>4</v>
      </c>
      <c r="AO245" s="1" t="s">
        <v>2759</v>
      </c>
      <c r="AP245" s="1">
        <v>17</v>
      </c>
      <c r="AQ245" s="1" t="str">
        <f>IFERROR(VLOOKUP(AO245,sales_data!$H$2:$J$451,3,0),0)</f>
        <v>DHK-326</v>
      </c>
      <c r="AR245" s="5">
        <v>190000</v>
      </c>
    </row>
    <row r="246" spans="5:44" x14ac:dyDescent="0.2">
      <c r="E246" s="64" t="s">
        <v>326</v>
      </c>
      <c r="F246" s="3">
        <v>100832.7</v>
      </c>
      <c r="G246" s="1">
        <v>48</v>
      </c>
      <c r="AO246" s="1" t="s">
        <v>3375</v>
      </c>
      <c r="AP246" s="1">
        <v>3</v>
      </c>
      <c r="AQ246" s="1" t="str">
        <f>IFERROR(VLOOKUP(AO246,sales_data!$H$2:$J$451,3,0),0)</f>
        <v>DHK-270</v>
      </c>
      <c r="AR246" s="5">
        <v>190000</v>
      </c>
    </row>
    <row r="247" spans="5:44" x14ac:dyDescent="0.2">
      <c r="E247" s="64" t="s">
        <v>329</v>
      </c>
      <c r="F247" s="3">
        <v>100596.41</v>
      </c>
      <c r="G247" s="1">
        <v>45</v>
      </c>
      <c r="AO247" s="1" t="s">
        <v>326</v>
      </c>
      <c r="AP247" s="1">
        <v>28</v>
      </c>
      <c r="AQ247" s="1" t="str">
        <f>IFERROR(VLOOKUP(AO247,sales_data!$H$2:$J$451,3,0),0)</f>
        <v>DHK-333</v>
      </c>
      <c r="AR247" s="5">
        <v>170000</v>
      </c>
    </row>
    <row r="248" spans="5:44" x14ac:dyDescent="0.2">
      <c r="E248" s="64" t="s">
        <v>332</v>
      </c>
      <c r="F248" s="3">
        <v>100664.96000000001</v>
      </c>
      <c r="G248" s="1">
        <v>46</v>
      </c>
      <c r="AO248" s="1" t="s">
        <v>329</v>
      </c>
      <c r="AP248" s="1">
        <v>5</v>
      </c>
      <c r="AQ248" s="1" t="str">
        <f>IFERROR(VLOOKUP(AO248,sales_data!$H$2:$J$451,3,0),0)</f>
        <v>DHK-347</v>
      </c>
      <c r="AR248" s="5">
        <v>190000</v>
      </c>
    </row>
    <row r="249" spans="5:44" x14ac:dyDescent="0.2">
      <c r="E249" s="64" t="s">
        <v>333</v>
      </c>
      <c r="F249" s="3">
        <v>113244.64</v>
      </c>
      <c r="G249" s="1">
        <v>27</v>
      </c>
      <c r="AO249" s="1" t="s">
        <v>332</v>
      </c>
      <c r="AP249" s="1">
        <v>33</v>
      </c>
      <c r="AQ249" s="1" t="str">
        <f>IFERROR(VLOOKUP(AO249,sales_data!$H$2:$J$451,3,0),0)</f>
        <v>DHK-332</v>
      </c>
      <c r="AR249" s="5">
        <v>170000</v>
      </c>
    </row>
    <row r="250" spans="5:44" x14ac:dyDescent="0.2">
      <c r="E250" s="64" t="s">
        <v>568</v>
      </c>
      <c r="F250" s="3">
        <v>32534.959999999999</v>
      </c>
      <c r="G250" s="1">
        <v>37</v>
      </c>
      <c r="AO250" s="1" t="s">
        <v>333</v>
      </c>
      <c r="AP250" s="1">
        <v>9</v>
      </c>
      <c r="AQ250" s="1" t="str">
        <f>IFERROR(VLOOKUP(AO250,sales_data!$H$2:$J$451,3,0),0)</f>
        <v>DHK-324</v>
      </c>
      <c r="AR250" s="5">
        <v>170000</v>
      </c>
    </row>
    <row r="251" spans="5:44" x14ac:dyDescent="0.2">
      <c r="E251" s="64" t="s">
        <v>249</v>
      </c>
      <c r="F251" s="3">
        <v>74281.3</v>
      </c>
      <c r="G251" s="1">
        <v>32</v>
      </c>
      <c r="AO251" s="1" t="s">
        <v>568</v>
      </c>
      <c r="AP251" s="1">
        <v>30</v>
      </c>
      <c r="AQ251" s="1" t="str">
        <f>IFERROR(VLOOKUP(AO251,sales_data!$H$2:$J$451,3,0),0)</f>
        <v>DHK-269</v>
      </c>
      <c r="AR251" s="5">
        <v>170000</v>
      </c>
    </row>
    <row r="252" spans="5:44" x14ac:dyDescent="0.2">
      <c r="E252" s="64" t="s">
        <v>569</v>
      </c>
      <c r="F252" s="3">
        <v>41730.81</v>
      </c>
      <c r="G252" s="1">
        <v>25</v>
      </c>
      <c r="AO252" s="1" t="s">
        <v>249</v>
      </c>
      <c r="AP252" s="1">
        <v>25</v>
      </c>
      <c r="AQ252" s="1" t="str">
        <f>IFERROR(VLOOKUP(AO252,sales_data!$H$2:$J$451,3,0),0)</f>
        <v>DHK-114</v>
      </c>
      <c r="AR252" s="5">
        <v>170000</v>
      </c>
    </row>
    <row r="253" spans="5:44" x14ac:dyDescent="0.2">
      <c r="E253" s="64" t="s">
        <v>250</v>
      </c>
      <c r="F253" s="3">
        <v>44205.96</v>
      </c>
      <c r="G253" s="1">
        <v>22</v>
      </c>
      <c r="AO253" s="1" t="s">
        <v>569</v>
      </c>
      <c r="AP253" s="1">
        <v>8</v>
      </c>
      <c r="AQ253" s="1" t="str">
        <f>IFERROR(VLOOKUP(AO253,sales_data!$H$2:$J$451,3,0),0)</f>
        <v>DHK-112</v>
      </c>
      <c r="AR253" s="5">
        <v>170000</v>
      </c>
    </row>
    <row r="254" spans="5:44" x14ac:dyDescent="0.2">
      <c r="E254" s="64" t="s">
        <v>253</v>
      </c>
      <c r="F254" s="3">
        <v>99580.49</v>
      </c>
      <c r="G254" s="1">
        <v>54</v>
      </c>
      <c r="AO254" s="1" t="s">
        <v>250</v>
      </c>
      <c r="AP254" s="1">
        <v>11</v>
      </c>
      <c r="AQ254" s="1" t="str">
        <f>IFERROR(VLOOKUP(AO254,sales_data!$H$2:$J$451,3,0),0)</f>
        <v>DHK-118</v>
      </c>
      <c r="AR254" s="5">
        <v>170000</v>
      </c>
    </row>
    <row r="255" spans="5:44" x14ac:dyDescent="0.2">
      <c r="E255" s="64" t="s">
        <v>266</v>
      </c>
      <c r="F255" s="3">
        <v>40087.480000000003</v>
      </c>
      <c r="G255" s="1">
        <v>20</v>
      </c>
      <c r="AO255" s="1" t="s">
        <v>253</v>
      </c>
      <c r="AP255" s="1">
        <v>49</v>
      </c>
      <c r="AQ255" s="1" t="str">
        <f>IFERROR(VLOOKUP(AO255,sales_data!$H$2:$J$451,3,0),0)</f>
        <v>DHK-109</v>
      </c>
      <c r="AR255" s="5">
        <v>170000</v>
      </c>
    </row>
    <row r="256" spans="5:44" x14ac:dyDescent="0.2">
      <c r="E256" s="64" t="s">
        <v>2897</v>
      </c>
      <c r="F256" s="3">
        <v>71423.56</v>
      </c>
      <c r="G256" s="1">
        <v>49</v>
      </c>
      <c r="AO256" s="1" t="s">
        <v>266</v>
      </c>
      <c r="AP256" s="1">
        <v>19</v>
      </c>
      <c r="AQ256" s="1" t="str">
        <f>IFERROR(VLOOKUP(AO256,sales_data!$H$2:$J$451,3,0),0)</f>
        <v>DHK-113</v>
      </c>
      <c r="AR256" s="5">
        <v>190000</v>
      </c>
    </row>
    <row r="257" spans="5:44" x14ac:dyDescent="0.2">
      <c r="E257" s="64" t="s">
        <v>267</v>
      </c>
      <c r="F257" s="3">
        <v>52102.3</v>
      </c>
      <c r="G257" s="1">
        <v>27</v>
      </c>
      <c r="AO257" s="1" t="s">
        <v>2897</v>
      </c>
      <c r="AP257" s="1">
        <v>41</v>
      </c>
      <c r="AQ257" s="1" t="str">
        <f>IFERROR(VLOOKUP(AO257,sales_data!$H$2:$J$451,3,0),0)</f>
        <v>DHK-135</v>
      </c>
      <c r="AR257" s="5">
        <v>170000</v>
      </c>
    </row>
    <row r="258" spans="5:44" x14ac:dyDescent="0.2">
      <c r="E258" s="64" t="s">
        <v>270</v>
      </c>
      <c r="F258" s="3">
        <v>124209.85</v>
      </c>
      <c r="G258" s="1">
        <v>65</v>
      </c>
      <c r="AO258" s="1" t="s">
        <v>267</v>
      </c>
      <c r="AP258" s="1">
        <v>21</v>
      </c>
      <c r="AQ258" s="1" t="str">
        <f>IFERROR(VLOOKUP(AO258,sales_data!$H$2:$J$451,3,0),0)</f>
        <v>DHK-134</v>
      </c>
      <c r="AR258" s="5">
        <v>170000</v>
      </c>
    </row>
    <row r="259" spans="5:44" x14ac:dyDescent="0.2">
      <c r="E259" s="64" t="s">
        <v>273</v>
      </c>
      <c r="F259" s="3">
        <v>71673.009999999995</v>
      </c>
      <c r="G259" s="1">
        <v>50</v>
      </c>
      <c r="AO259" s="1" t="s">
        <v>270</v>
      </c>
      <c r="AP259" s="1">
        <v>58</v>
      </c>
      <c r="AQ259" s="1" t="str">
        <f>IFERROR(VLOOKUP(AO259,sales_data!$H$2:$J$451,3,0),0)</f>
        <v>DHK-228</v>
      </c>
      <c r="AR259" s="5">
        <v>170000</v>
      </c>
    </row>
    <row r="260" spans="5:44" x14ac:dyDescent="0.2">
      <c r="E260" s="64" t="s">
        <v>563</v>
      </c>
      <c r="F260" s="3">
        <v>14038.51</v>
      </c>
      <c r="G260" s="1">
        <v>19</v>
      </c>
      <c r="AO260" s="1" t="s">
        <v>273</v>
      </c>
      <c r="AP260" s="1">
        <v>40</v>
      </c>
      <c r="AQ260" s="1" t="str">
        <f>IFERROR(VLOOKUP(AO260,sales_data!$H$2:$J$451,3,0),0)</f>
        <v>DHK-101</v>
      </c>
      <c r="AR260" s="5">
        <v>170000</v>
      </c>
    </row>
    <row r="261" spans="5:44" x14ac:dyDescent="0.2">
      <c r="E261" s="64" t="s">
        <v>2952</v>
      </c>
      <c r="F261" s="3">
        <v>60750.09</v>
      </c>
      <c r="G261" s="1">
        <v>29</v>
      </c>
      <c r="AO261" s="1" t="s">
        <v>563</v>
      </c>
      <c r="AP261" s="1">
        <v>12</v>
      </c>
      <c r="AQ261" s="1" t="str">
        <f>IFERROR(VLOOKUP(AO261,sales_data!$H$2:$J$451,3,0),0)</f>
        <v>DHK-751</v>
      </c>
      <c r="AR261" s="5">
        <v>170000</v>
      </c>
    </row>
    <row r="262" spans="5:44" x14ac:dyDescent="0.2">
      <c r="E262" s="64" t="s">
        <v>188</v>
      </c>
      <c r="F262" s="3">
        <v>46370.17</v>
      </c>
      <c r="G262" s="1">
        <v>20</v>
      </c>
      <c r="AO262" s="1" t="s">
        <v>2952</v>
      </c>
      <c r="AP262" s="1">
        <v>24</v>
      </c>
      <c r="AQ262" s="1" t="str">
        <f>IFERROR(VLOOKUP(AO262,sales_data!$H$2:$J$451,3,0),0)</f>
        <v>DHK-285</v>
      </c>
      <c r="AR262" s="5">
        <v>170000</v>
      </c>
    </row>
    <row r="263" spans="5:44" x14ac:dyDescent="0.2">
      <c r="E263" s="64" t="s">
        <v>2955</v>
      </c>
      <c r="F263" s="3">
        <v>50354.080000000002</v>
      </c>
      <c r="G263" s="1">
        <v>27</v>
      </c>
      <c r="AO263" s="1" t="s">
        <v>188</v>
      </c>
      <c r="AP263" s="1">
        <v>8</v>
      </c>
      <c r="AQ263" s="1" t="str">
        <f>IFERROR(VLOOKUP(AO263,sales_data!$H$2:$J$451,3,0),0)</f>
        <v>DHK-754</v>
      </c>
      <c r="AR263" s="5">
        <v>170000</v>
      </c>
    </row>
    <row r="264" spans="5:44" x14ac:dyDescent="0.2">
      <c r="E264" s="64" t="s">
        <v>189</v>
      </c>
      <c r="F264" s="3">
        <v>47166.8</v>
      </c>
      <c r="G264" s="1">
        <v>24</v>
      </c>
      <c r="AO264" s="1" t="s">
        <v>2955</v>
      </c>
      <c r="AP264" s="1">
        <v>15</v>
      </c>
      <c r="AQ264" s="1" t="str">
        <f>IFERROR(VLOOKUP(AO264,sales_data!$H$2:$J$451,3,0),0)</f>
        <v>DHK-235</v>
      </c>
      <c r="AR264" s="5">
        <v>170000</v>
      </c>
    </row>
    <row r="265" spans="5:44" x14ac:dyDescent="0.2">
      <c r="E265" s="64" t="s">
        <v>2958</v>
      </c>
      <c r="F265" s="3">
        <v>65259.360000000001</v>
      </c>
      <c r="G265" s="1">
        <v>22</v>
      </c>
      <c r="AO265" s="1" t="s">
        <v>189</v>
      </c>
      <c r="AP265" s="1">
        <v>19</v>
      </c>
      <c r="AQ265" s="1" t="str">
        <f>IFERROR(VLOOKUP(AO265,sales_data!$H$2:$J$451,3,0),0)</f>
        <v>DHK-214</v>
      </c>
      <c r="AR265" s="5">
        <v>1700000</v>
      </c>
    </row>
    <row r="266" spans="5:44" x14ac:dyDescent="0.2">
      <c r="E266" s="64" t="s">
        <v>236</v>
      </c>
      <c r="F266" s="3">
        <v>159215.57999999999</v>
      </c>
      <c r="G266" s="1">
        <v>51</v>
      </c>
      <c r="AO266" s="1" t="s">
        <v>2958</v>
      </c>
      <c r="AP266" s="1">
        <v>9</v>
      </c>
      <c r="AQ266" s="1" t="str">
        <f>IFERROR(VLOOKUP(AO266,sales_data!$H$2:$J$451,3,0),0)</f>
        <v>DHK-215</v>
      </c>
      <c r="AR266" s="5">
        <v>170000</v>
      </c>
    </row>
    <row r="267" spans="5:44" x14ac:dyDescent="0.2">
      <c r="E267" s="64" t="s">
        <v>239</v>
      </c>
      <c r="F267" s="3">
        <v>121225.29</v>
      </c>
      <c r="G267" s="1">
        <v>81</v>
      </c>
      <c r="AO267" s="1" t="s">
        <v>236</v>
      </c>
      <c r="AP267" s="1">
        <v>20</v>
      </c>
      <c r="AQ267" s="1" t="str">
        <f>IFERROR(VLOOKUP(AO267,sales_data!$H$2:$J$451,3,0),0)</f>
        <v>DHK-209</v>
      </c>
      <c r="AR267" s="5">
        <v>170000</v>
      </c>
    </row>
    <row r="268" spans="5:44" x14ac:dyDescent="0.2">
      <c r="E268" s="64" t="s">
        <v>242</v>
      </c>
      <c r="F268" s="3">
        <v>80065.539999999994</v>
      </c>
      <c r="G268" s="1">
        <v>45</v>
      </c>
      <c r="AO268" s="1" t="s">
        <v>239</v>
      </c>
      <c r="AP268" s="1">
        <v>33</v>
      </c>
      <c r="AQ268" s="1" t="str">
        <f>IFERROR(VLOOKUP(AO268,sales_data!$H$2:$J$451,3,0),0)</f>
        <v>DHK-220</v>
      </c>
      <c r="AR268" s="5">
        <v>170000</v>
      </c>
    </row>
    <row r="269" spans="5:44" x14ac:dyDescent="0.2">
      <c r="E269" s="64" t="s">
        <v>245</v>
      </c>
      <c r="F269" s="3">
        <v>72146.039999999994</v>
      </c>
      <c r="G269" s="1">
        <v>35</v>
      </c>
      <c r="AO269" s="1" t="s">
        <v>242</v>
      </c>
      <c r="AP269" s="1">
        <v>29</v>
      </c>
      <c r="AQ269" s="1" t="str">
        <f>IFERROR(VLOOKUP(AO269,sales_data!$H$2:$J$451,3,0),0)</f>
        <v>DHK-216</v>
      </c>
      <c r="AR269" s="5">
        <v>170000</v>
      </c>
    </row>
    <row r="270" spans="5:44" x14ac:dyDescent="0.2">
      <c r="E270" s="64" t="s">
        <v>288</v>
      </c>
      <c r="F270" s="3">
        <v>77923.58</v>
      </c>
      <c r="G270" s="1">
        <v>38</v>
      </c>
      <c r="AO270" s="1" t="s">
        <v>245</v>
      </c>
      <c r="AP270" s="1">
        <v>19</v>
      </c>
      <c r="AQ270" s="1" t="str">
        <f>IFERROR(VLOOKUP(AO270,sales_data!$H$2:$J$451,3,0),0)</f>
        <v>DHK-218</v>
      </c>
      <c r="AR270" s="5">
        <v>170000</v>
      </c>
    </row>
    <row r="271" spans="5:44" x14ac:dyDescent="0.2">
      <c r="E271" s="64" t="s">
        <v>289</v>
      </c>
      <c r="F271" s="3">
        <v>50352.41</v>
      </c>
      <c r="G271" s="1">
        <v>39</v>
      </c>
      <c r="AO271" s="1" t="s">
        <v>288</v>
      </c>
      <c r="AP271" s="1">
        <v>32</v>
      </c>
      <c r="AQ271" s="1" t="str">
        <f>IFERROR(VLOOKUP(AO271,sales_data!$H$2:$J$451,3,0),0)</f>
        <v>DHK-222</v>
      </c>
      <c r="AR271" s="5">
        <v>170000</v>
      </c>
    </row>
    <row r="272" spans="5:44" x14ac:dyDescent="0.2">
      <c r="E272" s="64" t="s">
        <v>290</v>
      </c>
      <c r="F272" s="3">
        <v>60609.05</v>
      </c>
      <c r="G272" s="1">
        <v>35</v>
      </c>
      <c r="AO272" s="1" t="s">
        <v>289</v>
      </c>
      <c r="AP272" s="1">
        <v>22</v>
      </c>
      <c r="AQ272" s="1" t="str">
        <f>IFERROR(VLOOKUP(AO272,sales_data!$H$2:$J$451,3,0),0)</f>
        <v>DHK-229</v>
      </c>
      <c r="AR272" s="5">
        <v>190000</v>
      </c>
    </row>
    <row r="273" spans="5:44" x14ac:dyDescent="0.2">
      <c r="E273" s="64" t="s">
        <v>3311</v>
      </c>
      <c r="F273" s="3">
        <v>7181.31</v>
      </c>
      <c r="G273" s="1">
        <v>10</v>
      </c>
      <c r="AO273" s="1" t="s">
        <v>290</v>
      </c>
      <c r="AP273" s="1">
        <v>28</v>
      </c>
      <c r="AQ273" s="1" t="str">
        <f>IFERROR(VLOOKUP(AO273,sales_data!$H$2:$J$451,3,0),0)</f>
        <v>DHK-213</v>
      </c>
      <c r="AR273" s="5">
        <v>170000</v>
      </c>
    </row>
    <row r="274" spans="5:44" x14ac:dyDescent="0.2">
      <c r="E274" s="64" t="s">
        <v>291</v>
      </c>
      <c r="F274" s="3">
        <v>126460.15</v>
      </c>
      <c r="G274" s="1">
        <v>38</v>
      </c>
      <c r="AO274" s="1" t="s">
        <v>3311</v>
      </c>
      <c r="AP274" s="1">
        <v>10</v>
      </c>
      <c r="AQ274" s="1" t="str">
        <f>IFERROR(VLOOKUP(AO274,sales_data!$H$2:$J$451,3,0),0)</f>
        <v>DHK-206</v>
      </c>
      <c r="AR274" s="5">
        <v>190000</v>
      </c>
    </row>
    <row r="275" spans="5:44" x14ac:dyDescent="0.2">
      <c r="E275" s="64" t="s">
        <v>573</v>
      </c>
      <c r="F275" s="3">
        <v>49289.7</v>
      </c>
      <c r="G275" s="1">
        <v>40</v>
      </c>
      <c r="AO275" s="1" t="s">
        <v>291</v>
      </c>
      <c r="AP275" s="1">
        <v>26</v>
      </c>
      <c r="AQ275" s="1" t="str">
        <f>IFERROR(VLOOKUP(AO275,sales_data!$H$2:$J$451,3,0),0)</f>
        <v>DHK-207</v>
      </c>
      <c r="AR275" s="5">
        <v>170000</v>
      </c>
    </row>
    <row r="276" spans="5:44" x14ac:dyDescent="0.2">
      <c r="E276" s="64" t="s">
        <v>574</v>
      </c>
      <c r="F276" s="3">
        <v>71238.12</v>
      </c>
      <c r="G276" s="1">
        <v>47</v>
      </c>
      <c r="AO276" s="1" t="s">
        <v>573</v>
      </c>
      <c r="AP276" s="1">
        <v>17</v>
      </c>
      <c r="AQ276" s="1" t="str">
        <f>IFERROR(VLOOKUP(AO276,sales_data!$H$2:$J$451,3,0),0)</f>
        <v>DHK-142</v>
      </c>
      <c r="AR276" s="5">
        <v>170000</v>
      </c>
    </row>
    <row r="277" spans="5:44" x14ac:dyDescent="0.2">
      <c r="E277" s="64" t="s">
        <v>323</v>
      </c>
      <c r="F277" s="3">
        <v>52399</v>
      </c>
      <c r="G277" s="1">
        <v>47</v>
      </c>
      <c r="AO277" s="1" t="s">
        <v>574</v>
      </c>
      <c r="AP277" s="1">
        <v>43</v>
      </c>
      <c r="AQ277" s="1" t="str">
        <f>IFERROR(VLOOKUP(AO277,sales_data!$H$2:$J$451,3,0),0)</f>
        <v>DHK-227</v>
      </c>
      <c r="AR277" s="5">
        <v>170000</v>
      </c>
    </row>
    <row r="278" spans="5:44" x14ac:dyDescent="0.2">
      <c r="E278" s="64" t="s">
        <v>2896</v>
      </c>
      <c r="F278" s="3">
        <v>44811.09</v>
      </c>
      <c r="G278" s="1">
        <v>46</v>
      </c>
      <c r="AO278" s="1" t="s">
        <v>323</v>
      </c>
      <c r="AP278" s="1">
        <v>30</v>
      </c>
      <c r="AQ278" s="1" t="str">
        <f>IFERROR(VLOOKUP(AO278,sales_data!$H$2:$J$451,3,0),0)</f>
        <v>DHK-225</v>
      </c>
      <c r="AR278" s="5">
        <v>170000</v>
      </c>
    </row>
    <row r="279" spans="5:44" x14ac:dyDescent="0.2">
      <c r="E279" s="64" t="s">
        <v>575</v>
      </c>
      <c r="F279" s="3">
        <v>15793.65</v>
      </c>
      <c r="G279" s="1">
        <v>3</v>
      </c>
      <c r="AO279" s="1" t="s">
        <v>2896</v>
      </c>
      <c r="AP279" s="1">
        <v>20</v>
      </c>
      <c r="AQ279" s="1" t="str">
        <f>IFERROR(VLOOKUP(AO279,sales_data!$H$2:$J$451,3,0),0)</f>
        <v>DHK-223</v>
      </c>
      <c r="AR279" s="5">
        <v>190000</v>
      </c>
    </row>
    <row r="280" spans="5:44" x14ac:dyDescent="0.2">
      <c r="E280" s="64" t="s">
        <v>339</v>
      </c>
      <c r="F280" s="3">
        <v>92323.99</v>
      </c>
      <c r="G280" s="1">
        <v>37</v>
      </c>
      <c r="AO280" s="1" t="s">
        <v>575</v>
      </c>
      <c r="AP280" s="1">
        <v>0</v>
      </c>
      <c r="AQ280" s="1" t="str">
        <f>IFERROR(VLOOKUP(AO280,sales_data!$H$2:$J$451,3,0),0)</f>
        <v>DHK-108</v>
      </c>
      <c r="AR280" s="5">
        <v>70000</v>
      </c>
    </row>
    <row r="281" spans="5:44" x14ac:dyDescent="0.2">
      <c r="E281" s="64" t="s">
        <v>340</v>
      </c>
      <c r="F281" s="3">
        <v>79128.05</v>
      </c>
      <c r="G281" s="1">
        <v>30</v>
      </c>
      <c r="AO281" s="1" t="s">
        <v>339</v>
      </c>
      <c r="AP281" s="1">
        <v>33</v>
      </c>
      <c r="AQ281" s="1" t="str">
        <f>IFERROR(VLOOKUP(AO281,sales_data!$H$2:$J$451,3,0),0)</f>
        <v>DHK-370</v>
      </c>
      <c r="AR281" s="5">
        <v>160000</v>
      </c>
    </row>
    <row r="282" spans="5:44" x14ac:dyDescent="0.2">
      <c r="E282" s="64" t="s">
        <v>341</v>
      </c>
      <c r="F282" s="3">
        <v>51976.62</v>
      </c>
      <c r="G282" s="1">
        <v>24</v>
      </c>
      <c r="AO282" s="1" t="s">
        <v>340</v>
      </c>
      <c r="AP282" s="1">
        <v>24</v>
      </c>
      <c r="AQ282" s="1" t="str">
        <f>IFERROR(VLOOKUP(AO282,sales_data!$H$2:$J$451,3,0),0)</f>
        <v>DHK-371</v>
      </c>
      <c r="AR282" s="5">
        <v>170000</v>
      </c>
    </row>
    <row r="283" spans="5:44" x14ac:dyDescent="0.2">
      <c r="E283" s="64" t="s">
        <v>342</v>
      </c>
      <c r="F283" s="3">
        <v>98767.34</v>
      </c>
      <c r="G283" s="1">
        <v>45</v>
      </c>
      <c r="AO283" s="1" t="s">
        <v>341</v>
      </c>
      <c r="AP283" s="1">
        <v>15</v>
      </c>
      <c r="AQ283" s="1" t="str">
        <f>IFERROR(VLOOKUP(AO283,sales_data!$H$2:$J$451,3,0),0)</f>
        <v>DHK-288</v>
      </c>
      <c r="AR283" s="5">
        <v>170000</v>
      </c>
    </row>
    <row r="284" spans="5:44" x14ac:dyDescent="0.2">
      <c r="E284" s="64" t="s">
        <v>343</v>
      </c>
      <c r="F284" s="3">
        <v>134709.85999999999</v>
      </c>
      <c r="G284" s="1">
        <v>23</v>
      </c>
      <c r="AO284" s="1" t="s">
        <v>342</v>
      </c>
      <c r="AP284" s="1">
        <v>41</v>
      </c>
      <c r="AQ284" s="1" t="str">
        <f>IFERROR(VLOOKUP(AO284,sales_data!$H$2:$J$451,3,0),0)</f>
        <v>DHK-241</v>
      </c>
      <c r="AR284" s="5">
        <v>170000</v>
      </c>
    </row>
    <row r="285" spans="5:44" x14ac:dyDescent="0.2">
      <c r="E285" s="64" t="s">
        <v>347</v>
      </c>
      <c r="F285" s="3">
        <v>116880.16</v>
      </c>
      <c r="G285" s="1">
        <v>26</v>
      </c>
      <c r="AO285" s="1" t="s">
        <v>343</v>
      </c>
      <c r="AP285" s="1">
        <v>12</v>
      </c>
      <c r="AQ285" s="1" t="str">
        <f>IFERROR(VLOOKUP(AO285,sales_data!$H$2:$J$451,3,0),0)</f>
        <v>DHK-239</v>
      </c>
      <c r="AR285" s="5">
        <v>170000</v>
      </c>
    </row>
    <row r="286" spans="5:44" x14ac:dyDescent="0.2">
      <c r="E286" s="64" t="s">
        <v>2881</v>
      </c>
      <c r="F286" s="3">
        <v>22136.52</v>
      </c>
      <c r="G286" s="1">
        <v>10</v>
      </c>
      <c r="AO286" s="1" t="s">
        <v>347</v>
      </c>
      <c r="AP286" s="1">
        <v>12</v>
      </c>
      <c r="AQ286" s="1" t="str">
        <f>IFERROR(VLOOKUP(AO286,sales_data!$H$2:$J$451,3,0),0)</f>
        <v>DNJ-159</v>
      </c>
      <c r="AR286" s="5">
        <v>190000</v>
      </c>
    </row>
    <row r="287" spans="5:44" x14ac:dyDescent="0.2">
      <c r="E287" s="64" t="s">
        <v>348</v>
      </c>
      <c r="F287" s="3">
        <v>80813.960000000006</v>
      </c>
      <c r="G287" s="1">
        <v>28</v>
      </c>
      <c r="AO287" s="1" t="s">
        <v>2881</v>
      </c>
      <c r="AP287" s="1">
        <v>6</v>
      </c>
      <c r="AQ287" s="1" t="str">
        <f>IFERROR(VLOOKUP(AO287,sales_data!$H$2:$J$451,3,0),0)</f>
        <v>DNJ-155</v>
      </c>
      <c r="AR287" s="5">
        <v>190000</v>
      </c>
    </row>
    <row r="288" spans="5:44" x14ac:dyDescent="0.2">
      <c r="E288" s="64" t="s">
        <v>349</v>
      </c>
      <c r="F288" s="3">
        <v>68873.039999999994</v>
      </c>
      <c r="G288" s="1">
        <v>31</v>
      </c>
      <c r="AO288" s="1" t="s">
        <v>348</v>
      </c>
      <c r="AP288" s="1">
        <v>16</v>
      </c>
      <c r="AQ288" s="1" t="str">
        <f>IFERROR(VLOOKUP(AO288,sales_data!$H$2:$J$451,3,0),0)</f>
        <v>DNJ-108</v>
      </c>
      <c r="AR288" s="5">
        <v>170000</v>
      </c>
    </row>
    <row r="289" spans="5:44" x14ac:dyDescent="0.2">
      <c r="E289" s="64" t="s">
        <v>356</v>
      </c>
      <c r="F289" s="3">
        <v>179595.5</v>
      </c>
      <c r="G289" s="1">
        <v>24</v>
      </c>
      <c r="AO289" s="1" t="s">
        <v>349</v>
      </c>
      <c r="AP289" s="1">
        <v>26</v>
      </c>
      <c r="AQ289" s="1" t="str">
        <f>IFERROR(VLOOKUP(AO289,sales_data!$H$2:$J$451,3,0),0)</f>
        <v>DNJ-111</v>
      </c>
      <c r="AR289" s="5">
        <v>170000</v>
      </c>
    </row>
    <row r="290" spans="5:44" x14ac:dyDescent="0.2">
      <c r="E290" s="64" t="s">
        <v>925</v>
      </c>
      <c r="F290" s="3">
        <v>97967.46</v>
      </c>
      <c r="G290" s="1">
        <v>1</v>
      </c>
      <c r="AO290" s="1" t="s">
        <v>356</v>
      </c>
      <c r="AP290" s="1">
        <v>9</v>
      </c>
      <c r="AQ290" s="1" t="str">
        <f>IFERROR(VLOOKUP(AO290,sales_data!$H$2:$J$451,3,0),0)</f>
        <v>DNJ-153</v>
      </c>
      <c r="AR290" s="5">
        <v>210000</v>
      </c>
    </row>
    <row r="291" spans="5:44" x14ac:dyDescent="0.2">
      <c r="E291" s="64" t="s">
        <v>2898</v>
      </c>
      <c r="F291" s="3">
        <v>108230.94</v>
      </c>
      <c r="G291" s="1">
        <v>13</v>
      </c>
      <c r="AO291" s="1" t="s">
        <v>925</v>
      </c>
      <c r="AP291" s="1">
        <v>0</v>
      </c>
      <c r="AQ291" s="1" t="str">
        <f>IFERROR(VLOOKUP(AO291,sales_data!$H$2:$J$451,3,0),0)</f>
        <v>DNJ-106</v>
      </c>
      <c r="AR291" s="5">
        <v>190000</v>
      </c>
    </row>
    <row r="292" spans="5:44" x14ac:dyDescent="0.2">
      <c r="E292" s="64" t="s">
        <v>357</v>
      </c>
      <c r="F292" s="3">
        <v>100382.53</v>
      </c>
      <c r="G292" s="1">
        <v>23</v>
      </c>
      <c r="AO292" s="1" t="s">
        <v>2898</v>
      </c>
      <c r="AP292" s="1">
        <v>9</v>
      </c>
      <c r="AQ292" s="1" t="str">
        <f>IFERROR(VLOOKUP(AO292,sales_data!$H$2:$J$451,3,0),0)</f>
        <v>DNJ-113</v>
      </c>
      <c r="AR292" s="5">
        <v>170000</v>
      </c>
    </row>
    <row r="293" spans="5:44" x14ac:dyDescent="0.2">
      <c r="E293" s="64" t="s">
        <v>358</v>
      </c>
      <c r="F293" s="3">
        <v>65948.55</v>
      </c>
      <c r="G293" s="1">
        <v>17</v>
      </c>
      <c r="AO293" s="1" t="s">
        <v>357</v>
      </c>
      <c r="AP293" s="1">
        <v>7</v>
      </c>
      <c r="AQ293" s="1" t="str">
        <f>IFERROR(VLOOKUP(AO293,sales_data!$H$2:$J$451,3,0),0)</f>
        <v>DNJ-104</v>
      </c>
      <c r="AR293" s="5">
        <v>190000</v>
      </c>
    </row>
    <row r="294" spans="5:44" x14ac:dyDescent="0.2">
      <c r="E294" s="64" t="s">
        <v>350</v>
      </c>
      <c r="F294" s="3">
        <v>45244.56</v>
      </c>
      <c r="G294" s="1">
        <v>13</v>
      </c>
      <c r="AO294" s="1" t="s">
        <v>358</v>
      </c>
      <c r="AP294" s="1">
        <v>8</v>
      </c>
      <c r="AQ294" s="1" t="str">
        <f>IFERROR(VLOOKUP(AO294,sales_data!$H$2:$J$451,3,0),0)</f>
        <v>DNJ-103</v>
      </c>
      <c r="AR294" s="5">
        <v>170000</v>
      </c>
    </row>
    <row r="295" spans="5:44" x14ac:dyDescent="0.2">
      <c r="E295" s="64" t="s">
        <v>351</v>
      </c>
      <c r="F295" s="3">
        <v>110339.07</v>
      </c>
      <c r="G295" s="1">
        <v>30</v>
      </c>
      <c r="AO295" s="1" t="s">
        <v>350</v>
      </c>
      <c r="AP295" s="1">
        <v>8</v>
      </c>
      <c r="AQ295" s="1" t="str">
        <f>IFERROR(VLOOKUP(AO295,sales_data!$H$2:$J$451,3,0),0)</f>
        <v>DNJ-154</v>
      </c>
      <c r="AR295" s="5">
        <v>190000</v>
      </c>
    </row>
    <row r="296" spans="5:44" x14ac:dyDescent="0.2">
      <c r="E296" s="64" t="s">
        <v>352</v>
      </c>
      <c r="F296" s="3">
        <v>80756.98</v>
      </c>
      <c r="G296" s="1">
        <v>16</v>
      </c>
      <c r="AO296" s="1" t="s">
        <v>351</v>
      </c>
      <c r="AP296" s="1">
        <v>11</v>
      </c>
      <c r="AQ296" s="1" t="str">
        <f>IFERROR(VLOOKUP(AO296,sales_data!$H$2:$J$451,3,0),0)</f>
        <v>DNJ-138</v>
      </c>
      <c r="AR296" s="5">
        <v>190000</v>
      </c>
    </row>
    <row r="297" spans="5:44" x14ac:dyDescent="0.2">
      <c r="E297" s="64" t="s">
        <v>353</v>
      </c>
      <c r="F297" s="3">
        <v>54925.03</v>
      </c>
      <c r="G297" s="1">
        <v>13</v>
      </c>
      <c r="AO297" s="1" t="s">
        <v>352</v>
      </c>
      <c r="AP297" s="1">
        <v>9</v>
      </c>
      <c r="AQ297" s="1" t="str">
        <f>IFERROR(VLOOKUP(AO297,sales_data!$H$2:$J$451,3,0),0)</f>
        <v>DNJ-140</v>
      </c>
      <c r="AR297" s="5">
        <v>190000</v>
      </c>
    </row>
    <row r="298" spans="5:44" x14ac:dyDescent="0.2">
      <c r="E298" s="64" t="s">
        <v>354</v>
      </c>
      <c r="F298" s="3">
        <v>224250.86</v>
      </c>
      <c r="G298" s="1">
        <v>39</v>
      </c>
      <c r="AO298" s="1" t="s">
        <v>353</v>
      </c>
      <c r="AP298" s="1">
        <v>6</v>
      </c>
      <c r="AQ298" s="1" t="str">
        <f>IFERROR(VLOOKUP(AO298,sales_data!$H$2:$J$451,3,0),0)</f>
        <v>DNJ-126</v>
      </c>
      <c r="AR298" s="5">
        <v>170000</v>
      </c>
    </row>
    <row r="299" spans="5:44" x14ac:dyDescent="0.2">
      <c r="E299" s="64" t="s">
        <v>355</v>
      </c>
      <c r="F299" s="3">
        <v>119063.53</v>
      </c>
      <c r="G299" s="1">
        <v>22</v>
      </c>
      <c r="AO299" s="1" t="s">
        <v>354</v>
      </c>
      <c r="AP299" s="1">
        <v>9</v>
      </c>
      <c r="AQ299" s="1" t="str">
        <f>IFERROR(VLOOKUP(AO299,sales_data!$H$2:$J$451,3,0),0)</f>
        <v>DNJ-129</v>
      </c>
      <c r="AR299" s="5">
        <v>190000</v>
      </c>
    </row>
    <row r="300" spans="5:44" x14ac:dyDescent="0.2">
      <c r="E300" s="64" t="s">
        <v>374</v>
      </c>
      <c r="F300" s="3">
        <v>65741.88</v>
      </c>
      <c r="G300" s="1">
        <v>31</v>
      </c>
      <c r="AO300" s="1" t="s">
        <v>355</v>
      </c>
      <c r="AP300" s="1">
        <v>8</v>
      </c>
      <c r="AQ300" s="1" t="str">
        <f>IFERROR(VLOOKUP(AO300,sales_data!$H$2:$J$451,3,0),0)</f>
        <v>DNJ-125</v>
      </c>
      <c r="AR300" s="5">
        <v>190000</v>
      </c>
    </row>
    <row r="301" spans="5:44" x14ac:dyDescent="0.2">
      <c r="E301" s="64" t="s">
        <v>375</v>
      </c>
      <c r="F301" s="3">
        <v>43505.13</v>
      </c>
      <c r="G301" s="1">
        <v>12</v>
      </c>
      <c r="AO301" s="1" t="s">
        <v>374</v>
      </c>
      <c r="AP301" s="1">
        <v>15</v>
      </c>
      <c r="AQ301" s="1" t="str">
        <f>IFERROR(VLOOKUP(AO301,sales_data!$H$2:$J$451,3,0),0)</f>
        <v>DNJ-127</v>
      </c>
      <c r="AR301" s="5">
        <v>170000</v>
      </c>
    </row>
    <row r="302" spans="5:44" x14ac:dyDescent="0.2">
      <c r="E302" s="64" t="s">
        <v>376</v>
      </c>
      <c r="F302" s="3">
        <v>53344.12</v>
      </c>
      <c r="G302" s="1">
        <v>20</v>
      </c>
      <c r="AO302" s="1" t="s">
        <v>375</v>
      </c>
      <c r="AP302" s="1">
        <v>8</v>
      </c>
      <c r="AQ302" s="1" t="str">
        <f>IFERROR(VLOOKUP(AO302,sales_data!$H$2:$J$451,3,0),0)</f>
        <v>DNJ-157</v>
      </c>
      <c r="AR302" s="5">
        <v>190000</v>
      </c>
    </row>
    <row r="303" spans="5:44" x14ac:dyDescent="0.2">
      <c r="E303" s="64" t="s">
        <v>379</v>
      </c>
      <c r="F303" s="3">
        <v>118728.75</v>
      </c>
      <c r="G303" s="1">
        <v>28</v>
      </c>
      <c r="AO303" s="1" t="s">
        <v>376</v>
      </c>
      <c r="AP303" s="1">
        <v>8</v>
      </c>
      <c r="AQ303" s="1" t="str">
        <f>IFERROR(VLOOKUP(AO303,sales_data!$H$2:$J$451,3,0),0)</f>
        <v>DNJ-128</v>
      </c>
      <c r="AR303" s="5">
        <v>170000</v>
      </c>
    </row>
    <row r="304" spans="5:44" x14ac:dyDescent="0.2">
      <c r="E304" s="64" t="s">
        <v>380</v>
      </c>
      <c r="F304" s="3">
        <v>225122.15</v>
      </c>
      <c r="G304" s="1">
        <v>31</v>
      </c>
      <c r="AO304" s="1" t="s">
        <v>379</v>
      </c>
      <c r="AP304" s="1">
        <v>8</v>
      </c>
      <c r="AQ304" s="1" t="str">
        <f>IFERROR(VLOOKUP(AO304,sales_data!$H$2:$J$451,3,0),0)</f>
        <v>DNJ-117</v>
      </c>
      <c r="AR304" s="5">
        <v>190000</v>
      </c>
    </row>
    <row r="305" spans="5:44" x14ac:dyDescent="0.2">
      <c r="E305" s="64" t="s">
        <v>381</v>
      </c>
      <c r="F305" s="3">
        <v>118861.48</v>
      </c>
      <c r="G305" s="1">
        <v>50</v>
      </c>
      <c r="AO305" s="1" t="s">
        <v>380</v>
      </c>
      <c r="AP305" s="1">
        <v>20</v>
      </c>
      <c r="AQ305" s="1" t="str">
        <f>IFERROR(VLOOKUP(AO305,sales_data!$H$2:$J$451,3,0),0)</f>
        <v>DNJ-115</v>
      </c>
      <c r="AR305" s="5">
        <v>190000</v>
      </c>
    </row>
    <row r="306" spans="5:44" x14ac:dyDescent="0.2">
      <c r="E306" s="64" t="s">
        <v>359</v>
      </c>
      <c r="F306" s="3">
        <v>264432.99</v>
      </c>
      <c r="G306" s="1">
        <v>36</v>
      </c>
      <c r="AO306" s="1" t="s">
        <v>381</v>
      </c>
      <c r="AP306" s="1">
        <v>28</v>
      </c>
      <c r="AQ306" s="1" t="str">
        <f>IFERROR(VLOOKUP(AO306,sales_data!$H$2:$J$451,3,0),0)</f>
        <v>DNJ-163</v>
      </c>
      <c r="AR306" s="5">
        <v>170000</v>
      </c>
    </row>
    <row r="307" spans="5:44" x14ac:dyDescent="0.2">
      <c r="E307" s="64" t="s">
        <v>360</v>
      </c>
      <c r="F307" s="3">
        <v>259802.79</v>
      </c>
      <c r="G307" s="1">
        <v>22</v>
      </c>
      <c r="AO307" s="1" t="s">
        <v>359</v>
      </c>
      <c r="AP307" s="1">
        <v>16</v>
      </c>
      <c r="AQ307" s="1" t="str">
        <f>IFERROR(VLOOKUP(AO307,sales_data!$H$2:$J$451,3,0),0)</f>
        <v>DNJ-139</v>
      </c>
      <c r="AR307" s="5">
        <v>170000</v>
      </c>
    </row>
    <row r="308" spans="5:44" x14ac:dyDescent="0.2">
      <c r="E308" s="64" t="s">
        <v>2626</v>
      </c>
      <c r="F308" s="3">
        <v>127771.74</v>
      </c>
      <c r="G308" s="1">
        <v>16</v>
      </c>
      <c r="AO308" s="1" t="s">
        <v>360</v>
      </c>
      <c r="AP308" s="1">
        <v>12</v>
      </c>
      <c r="AQ308" s="1" t="str">
        <f>IFERROR(VLOOKUP(AO308,sales_data!$H$2:$J$451,3,0),0)</f>
        <v>DNJ-149</v>
      </c>
      <c r="AR308" s="5">
        <v>200000</v>
      </c>
    </row>
    <row r="309" spans="5:44" x14ac:dyDescent="0.2">
      <c r="E309" s="64" t="s">
        <v>361</v>
      </c>
      <c r="F309" s="3">
        <v>113521.83</v>
      </c>
      <c r="G309" s="1">
        <v>28</v>
      </c>
      <c r="AO309" s="1" t="s">
        <v>2626</v>
      </c>
      <c r="AP309" s="1">
        <v>15</v>
      </c>
      <c r="AQ309" s="1" t="str">
        <f>IFERROR(VLOOKUP(AO309,sales_data!$H$2:$J$451,3,0),0)</f>
        <v>DNJ-122</v>
      </c>
      <c r="AR309" s="5">
        <v>190000</v>
      </c>
    </row>
    <row r="310" spans="5:44" x14ac:dyDescent="0.2">
      <c r="E310" s="64" t="s">
        <v>362</v>
      </c>
      <c r="F310" s="3">
        <v>100282.44</v>
      </c>
      <c r="G310" s="1">
        <v>31</v>
      </c>
      <c r="AO310" s="1" t="s">
        <v>361</v>
      </c>
      <c r="AP310" s="1">
        <v>9</v>
      </c>
      <c r="AQ310" s="1" t="str">
        <f>IFERROR(VLOOKUP(AO310,sales_data!$H$2:$J$451,3,0),0)</f>
        <v>DNJ-133</v>
      </c>
      <c r="AR310" s="5">
        <v>190000</v>
      </c>
    </row>
    <row r="311" spans="5:44" x14ac:dyDescent="0.2">
      <c r="E311" s="64" t="s">
        <v>2882</v>
      </c>
      <c r="F311" s="3">
        <v>15012.21</v>
      </c>
      <c r="G311" s="1">
        <v>11</v>
      </c>
      <c r="AO311" s="1" t="s">
        <v>362</v>
      </c>
      <c r="AP311" s="1">
        <v>20</v>
      </c>
      <c r="AQ311" s="1" t="str">
        <f>IFERROR(VLOOKUP(AO311,sales_data!$H$2:$J$451,3,0),0)</f>
        <v>DNJ-132</v>
      </c>
      <c r="AR311" s="5">
        <v>170000</v>
      </c>
    </row>
    <row r="312" spans="5:44" x14ac:dyDescent="0.2">
      <c r="E312" s="64" t="s">
        <v>368</v>
      </c>
      <c r="F312" s="3">
        <v>101551.01</v>
      </c>
      <c r="G312" s="1">
        <v>24</v>
      </c>
      <c r="AO312" s="1" t="s">
        <v>2882</v>
      </c>
      <c r="AP312" s="1">
        <v>0</v>
      </c>
      <c r="AQ312" s="1" t="str">
        <f>IFERROR(VLOOKUP(AO312,sales_data!$H$2:$J$451,3,0),0)</f>
        <v>DNJ-151</v>
      </c>
      <c r="AR312" s="5">
        <v>190000</v>
      </c>
    </row>
    <row r="313" spans="5:44" x14ac:dyDescent="0.2">
      <c r="E313" s="64" t="s">
        <v>369</v>
      </c>
      <c r="F313" s="3">
        <v>100331.86</v>
      </c>
      <c r="G313" s="1">
        <v>38</v>
      </c>
      <c r="AO313" s="1" t="s">
        <v>368</v>
      </c>
      <c r="AP313" s="1">
        <v>13</v>
      </c>
      <c r="AQ313" s="1" t="str">
        <f>IFERROR(VLOOKUP(AO313,sales_data!$H$2:$J$451,3,0),0)</f>
        <v>DNJ-121</v>
      </c>
      <c r="AR313" s="5">
        <v>190000</v>
      </c>
    </row>
    <row r="314" spans="5:44" x14ac:dyDescent="0.2">
      <c r="E314" s="64" t="s">
        <v>370</v>
      </c>
      <c r="F314" s="3">
        <v>120875.83</v>
      </c>
      <c r="G314" s="1">
        <v>16</v>
      </c>
      <c r="AO314" s="1" t="s">
        <v>369</v>
      </c>
      <c r="AP314" s="1">
        <v>18</v>
      </c>
      <c r="AQ314" s="1" t="str">
        <f>IFERROR(VLOOKUP(AO314,sales_data!$H$2:$J$451,3,0),0)</f>
        <v>DNJ-161</v>
      </c>
      <c r="AR314" s="5">
        <v>190000</v>
      </c>
    </row>
    <row r="315" spans="5:44" x14ac:dyDescent="0.2">
      <c r="E315" s="64" t="s">
        <v>371</v>
      </c>
      <c r="F315" s="3">
        <v>55786.13</v>
      </c>
      <c r="G315" s="1">
        <v>25</v>
      </c>
      <c r="AO315" s="1" t="s">
        <v>370</v>
      </c>
      <c r="AP315" s="1">
        <v>9</v>
      </c>
      <c r="AQ315" s="1" t="str">
        <f>IFERROR(VLOOKUP(AO315,sales_data!$H$2:$J$451,3,0),0)</f>
        <v>DNJ-120</v>
      </c>
      <c r="AR315" s="5">
        <v>190000</v>
      </c>
    </row>
    <row r="316" spans="5:44" x14ac:dyDescent="0.2">
      <c r="E316" s="64" t="s">
        <v>372</v>
      </c>
      <c r="F316" s="3">
        <v>89222.44</v>
      </c>
      <c r="G316" s="1">
        <v>15</v>
      </c>
      <c r="AO316" s="1" t="s">
        <v>371</v>
      </c>
      <c r="AP316" s="1">
        <v>16</v>
      </c>
      <c r="AQ316" s="1" t="str">
        <f>IFERROR(VLOOKUP(AO316,sales_data!$H$2:$J$451,3,0),0)</f>
        <v>DNJ-131</v>
      </c>
      <c r="AR316" s="5">
        <v>190000</v>
      </c>
    </row>
    <row r="317" spans="5:44" x14ac:dyDescent="0.2">
      <c r="E317" s="64" t="s">
        <v>2768</v>
      </c>
      <c r="F317" s="3">
        <v>100112.03</v>
      </c>
      <c r="G317" s="1">
        <v>20</v>
      </c>
      <c r="AO317" s="1" t="s">
        <v>372</v>
      </c>
      <c r="AP317" s="1">
        <v>9</v>
      </c>
      <c r="AQ317" s="1" t="str">
        <f>IFERROR(VLOOKUP(AO317,sales_data!$H$2:$J$451,3,0),0)</f>
        <v>DNJ-152</v>
      </c>
      <c r="AR317" s="5">
        <v>190000</v>
      </c>
    </row>
    <row r="318" spans="5:44" x14ac:dyDescent="0.2">
      <c r="E318" s="64" t="s">
        <v>363</v>
      </c>
      <c r="F318" s="3">
        <v>137945.54</v>
      </c>
      <c r="G318" s="1">
        <v>21</v>
      </c>
      <c r="AO318" s="1" t="s">
        <v>2768</v>
      </c>
      <c r="AP318" s="1">
        <v>8</v>
      </c>
      <c r="AQ318" s="1" t="str">
        <f>IFERROR(VLOOKUP(AO318,sales_data!$H$2:$J$451,3,0),0)</f>
        <v>DNJ-123</v>
      </c>
      <c r="AR318" s="5">
        <v>190000</v>
      </c>
    </row>
    <row r="319" spans="5:44" x14ac:dyDescent="0.2">
      <c r="E319" s="64" t="s">
        <v>2263</v>
      </c>
      <c r="F319" s="3">
        <v>65444</v>
      </c>
      <c r="G319" s="1">
        <v>13</v>
      </c>
      <c r="AO319" s="1" t="s">
        <v>363</v>
      </c>
      <c r="AP319" s="1">
        <v>10</v>
      </c>
      <c r="AQ319" s="1" t="str">
        <f>IFERROR(VLOOKUP(AO319,sales_data!$H$2:$J$451,3,0),0)</f>
        <v>DNJ-136</v>
      </c>
      <c r="AR319" s="5">
        <v>165000</v>
      </c>
    </row>
    <row r="320" spans="5:44" x14ac:dyDescent="0.2">
      <c r="E320" s="64" t="s">
        <v>364</v>
      </c>
      <c r="F320" s="3">
        <v>111689.68</v>
      </c>
      <c r="G320" s="1">
        <v>14</v>
      </c>
      <c r="AO320" s="1" t="s">
        <v>2263</v>
      </c>
      <c r="AP320" s="1">
        <v>11</v>
      </c>
      <c r="AQ320" s="1" t="str">
        <f>IFERROR(VLOOKUP(AO320,sales_data!$H$2:$J$451,3,0),0)</f>
        <v>DNJ-118</v>
      </c>
      <c r="AR320" s="5">
        <v>170000</v>
      </c>
    </row>
    <row r="321" spans="5:44" x14ac:dyDescent="0.2">
      <c r="E321" s="64" t="s">
        <v>365</v>
      </c>
      <c r="F321" s="3">
        <v>176456.31</v>
      </c>
      <c r="G321" s="1">
        <v>12</v>
      </c>
      <c r="AO321" s="1" t="s">
        <v>364</v>
      </c>
      <c r="AP321" s="1">
        <v>7</v>
      </c>
      <c r="AQ321" s="1" t="str">
        <f>IFERROR(VLOOKUP(AO321,sales_data!$H$2:$J$451,3,0),0)</f>
        <v>DNJ-134</v>
      </c>
      <c r="AR321" s="5">
        <v>190000</v>
      </c>
    </row>
    <row r="322" spans="5:44" x14ac:dyDescent="0.2">
      <c r="E322" s="64" t="s">
        <v>926</v>
      </c>
      <c r="F322" s="3">
        <v>103153.63</v>
      </c>
      <c r="G322" s="1">
        <v>35</v>
      </c>
      <c r="AO322" s="1" t="s">
        <v>365</v>
      </c>
      <c r="AP322" s="1">
        <v>11</v>
      </c>
      <c r="AQ322" s="1" t="str">
        <f>IFERROR(VLOOKUP(AO322,sales_data!$H$2:$J$451,3,0),0)</f>
        <v>DNJ-158</v>
      </c>
      <c r="AR322" s="5">
        <v>190000</v>
      </c>
    </row>
    <row r="323" spans="5:44" x14ac:dyDescent="0.2">
      <c r="E323" s="64" t="s">
        <v>366</v>
      </c>
      <c r="F323" s="3">
        <v>126895.13</v>
      </c>
      <c r="G323" s="1">
        <v>19</v>
      </c>
      <c r="AO323" s="1" t="s">
        <v>926</v>
      </c>
      <c r="AP323" s="1">
        <v>32</v>
      </c>
      <c r="AQ323" s="1" t="str">
        <f>IFERROR(VLOOKUP(AO323,sales_data!$H$2:$J$451,3,0),0)</f>
        <v>DNJ-141</v>
      </c>
      <c r="AR323" s="5">
        <v>170000</v>
      </c>
    </row>
    <row r="324" spans="5:44" x14ac:dyDescent="0.2">
      <c r="E324" s="64" t="s">
        <v>367</v>
      </c>
      <c r="F324" s="3">
        <v>106963.6</v>
      </c>
      <c r="G324" s="1">
        <v>14</v>
      </c>
      <c r="AO324" s="1" t="s">
        <v>366</v>
      </c>
      <c r="AP324" s="1">
        <v>4</v>
      </c>
      <c r="AQ324" s="1" t="str">
        <f>IFERROR(VLOOKUP(AO324,sales_data!$H$2:$J$451,3,0),0)</f>
        <v>DNJ-119</v>
      </c>
      <c r="AR324" s="5">
        <v>190000</v>
      </c>
    </row>
    <row r="325" spans="5:44" x14ac:dyDescent="0.2">
      <c r="E325" s="64" t="s">
        <v>576</v>
      </c>
      <c r="F325" s="3">
        <v>67439.66</v>
      </c>
      <c r="G325" s="1">
        <v>35</v>
      </c>
      <c r="AO325" s="1" t="s">
        <v>367</v>
      </c>
      <c r="AP325" s="1">
        <v>9</v>
      </c>
      <c r="AQ325" s="1" t="str">
        <f>IFERROR(VLOOKUP(AO325,sales_data!$H$2:$J$451,3,0),0)</f>
        <v>DNJ-135</v>
      </c>
      <c r="AR325" s="5">
        <v>170000</v>
      </c>
    </row>
    <row r="326" spans="5:44" x14ac:dyDescent="0.2">
      <c r="E326" s="64" t="s">
        <v>393</v>
      </c>
      <c r="F326" s="3">
        <v>79988.03</v>
      </c>
      <c r="G326" s="1">
        <v>18</v>
      </c>
      <c r="AO326" s="1" t="s">
        <v>576</v>
      </c>
      <c r="AP326" s="1">
        <v>29</v>
      </c>
      <c r="AQ326" s="1" t="str">
        <f>IFERROR(VLOOKUP(AO326,sales_data!$H$2:$J$451,3,0),0)</f>
        <v>FAR-156</v>
      </c>
      <c r="AR326" s="5">
        <v>190000</v>
      </c>
    </row>
    <row r="327" spans="5:44" x14ac:dyDescent="0.2">
      <c r="E327" s="64" t="s">
        <v>396</v>
      </c>
      <c r="F327" s="3">
        <v>120295.08</v>
      </c>
      <c r="G327" s="1">
        <v>37</v>
      </c>
      <c r="AO327" s="1" t="s">
        <v>393</v>
      </c>
      <c r="AP327" s="1">
        <v>14</v>
      </c>
      <c r="AQ327" s="1" t="str">
        <f>IFERROR(VLOOKUP(AO327,sales_data!$H$2:$J$451,3,0),0)</f>
        <v>FAR-160</v>
      </c>
      <c r="AR327" s="5">
        <v>190000</v>
      </c>
    </row>
    <row r="328" spans="5:44" x14ac:dyDescent="0.2">
      <c r="E328" s="64" t="s">
        <v>402</v>
      </c>
      <c r="F328" s="3">
        <v>231995.46</v>
      </c>
      <c r="G328" s="1">
        <v>24</v>
      </c>
      <c r="AO328" s="1" t="s">
        <v>396</v>
      </c>
      <c r="AP328" s="1">
        <v>24</v>
      </c>
      <c r="AQ328" s="1" t="str">
        <f>IFERROR(VLOOKUP(AO328,sales_data!$H$2:$J$451,3,0),0)</f>
        <v>FAR-161</v>
      </c>
      <c r="AR328" s="5">
        <v>190000</v>
      </c>
    </row>
    <row r="329" spans="5:44" x14ac:dyDescent="0.2">
      <c r="E329" s="64" t="s">
        <v>578</v>
      </c>
      <c r="F329" s="3">
        <v>101481.09</v>
      </c>
      <c r="G329" s="1">
        <v>30</v>
      </c>
      <c r="AO329" s="1" t="s">
        <v>402</v>
      </c>
      <c r="AP329" s="1">
        <v>18</v>
      </c>
      <c r="AQ329" s="1" t="str">
        <f>IFERROR(VLOOKUP(AO329,sales_data!$H$2:$J$451,3,0),0)</f>
        <v>FAR-104</v>
      </c>
      <c r="AR329" s="5">
        <v>190000</v>
      </c>
    </row>
    <row r="330" spans="5:44" x14ac:dyDescent="0.2">
      <c r="E330" s="64" t="s">
        <v>405</v>
      </c>
      <c r="F330" s="3">
        <v>109260.61</v>
      </c>
      <c r="G330" s="1">
        <v>39</v>
      </c>
      <c r="AO330" s="1" t="s">
        <v>578</v>
      </c>
      <c r="AP330" s="1">
        <v>11</v>
      </c>
      <c r="AQ330" s="1" t="str">
        <f>IFERROR(VLOOKUP(AO330,sales_data!$H$2:$J$451,3,0),0)</f>
        <v>FAR-102</v>
      </c>
      <c r="AR330" s="5">
        <v>170000</v>
      </c>
    </row>
    <row r="331" spans="5:44" x14ac:dyDescent="0.2">
      <c r="E331" s="64" t="s">
        <v>406</v>
      </c>
      <c r="F331" s="3">
        <v>114539.73</v>
      </c>
      <c r="G331" s="1">
        <v>32</v>
      </c>
      <c r="AO331" s="1" t="s">
        <v>405</v>
      </c>
      <c r="AP331" s="1">
        <v>19</v>
      </c>
      <c r="AQ331" s="1" t="str">
        <f>IFERROR(VLOOKUP(AO331,sales_data!$H$2:$J$451,3,0),0)</f>
        <v>FAR-110</v>
      </c>
      <c r="AR331" s="5">
        <v>190000</v>
      </c>
    </row>
    <row r="332" spans="5:44" x14ac:dyDescent="0.2">
      <c r="E332" s="64" t="s">
        <v>407</v>
      </c>
      <c r="F332" s="3">
        <v>50747.95</v>
      </c>
      <c r="G332" s="1">
        <v>20</v>
      </c>
      <c r="AO332" s="1" t="s">
        <v>406</v>
      </c>
      <c r="AP332" s="1">
        <v>7</v>
      </c>
      <c r="AQ332" s="1" t="str">
        <f>IFERROR(VLOOKUP(AO332,sales_data!$H$2:$J$451,3,0),0)</f>
        <v>FAR-101</v>
      </c>
      <c r="AR332" s="5">
        <v>170000</v>
      </c>
    </row>
    <row r="333" spans="5:44" x14ac:dyDescent="0.2">
      <c r="E333" s="64" t="s">
        <v>397</v>
      </c>
      <c r="F333" s="3">
        <v>87213.5</v>
      </c>
      <c r="G333" s="1">
        <v>31</v>
      </c>
      <c r="AO333" s="1" t="s">
        <v>407</v>
      </c>
      <c r="AP333" s="1">
        <v>16</v>
      </c>
      <c r="AQ333" s="1" t="str">
        <f>IFERROR(VLOOKUP(AO333,sales_data!$H$2:$J$451,3,0),0)</f>
        <v>FAR-131</v>
      </c>
      <c r="AR333" s="5">
        <v>190000</v>
      </c>
    </row>
    <row r="334" spans="5:44" x14ac:dyDescent="0.2">
      <c r="E334" s="64" t="s">
        <v>398</v>
      </c>
      <c r="F334" s="3">
        <v>102953.97</v>
      </c>
      <c r="G334" s="1">
        <v>29</v>
      </c>
      <c r="AO334" s="1" t="s">
        <v>397</v>
      </c>
      <c r="AP334" s="1">
        <v>27</v>
      </c>
      <c r="AQ334" s="1" t="str">
        <f>IFERROR(VLOOKUP(AO334,sales_data!$H$2:$J$451,3,0),0)</f>
        <v>FAR-116</v>
      </c>
      <c r="AR334" s="5">
        <v>190000</v>
      </c>
    </row>
    <row r="335" spans="5:44" x14ac:dyDescent="0.2">
      <c r="E335" s="64" t="s">
        <v>577</v>
      </c>
      <c r="F335" s="3">
        <v>124581.91</v>
      </c>
      <c r="G335" s="1">
        <v>38</v>
      </c>
      <c r="AO335" s="1" t="s">
        <v>398</v>
      </c>
      <c r="AP335" s="1">
        <v>22</v>
      </c>
      <c r="AQ335" s="1" t="str">
        <f>IFERROR(VLOOKUP(AO335,sales_data!$H$2:$J$451,3,0),0)</f>
        <v>FAR-114</v>
      </c>
      <c r="AR335" s="5">
        <v>170000</v>
      </c>
    </row>
    <row r="336" spans="5:44" x14ac:dyDescent="0.2">
      <c r="E336" s="64" t="s">
        <v>2613</v>
      </c>
      <c r="F336" s="3">
        <v>140551.97</v>
      </c>
      <c r="G336" s="1">
        <v>53</v>
      </c>
      <c r="AO336" s="1" t="s">
        <v>577</v>
      </c>
      <c r="AP336" s="1">
        <v>25</v>
      </c>
      <c r="AQ336" s="1" t="str">
        <f>IFERROR(VLOOKUP(AO336,sales_data!$H$2:$J$451,3,0),0)</f>
        <v>FAR-117</v>
      </c>
      <c r="AR336" s="5">
        <v>190000</v>
      </c>
    </row>
    <row r="337" spans="5:44" x14ac:dyDescent="0.2">
      <c r="E337" s="64" t="s">
        <v>383</v>
      </c>
      <c r="F337" s="3">
        <v>100460.97</v>
      </c>
      <c r="G337" s="1">
        <v>34</v>
      </c>
      <c r="AO337" s="1" t="s">
        <v>2613</v>
      </c>
      <c r="AP337" s="1">
        <v>40</v>
      </c>
      <c r="AQ337" s="1" t="str">
        <f>IFERROR(VLOOKUP(AO337,sales_data!$H$2:$J$451,3,0),0)</f>
        <v>FAR-133</v>
      </c>
      <c r="AR337" s="5">
        <v>190000</v>
      </c>
    </row>
    <row r="338" spans="5:44" x14ac:dyDescent="0.2">
      <c r="E338" s="64" t="s">
        <v>384</v>
      </c>
      <c r="F338" s="3">
        <v>203730.44</v>
      </c>
      <c r="G338" s="1">
        <v>18</v>
      </c>
      <c r="AO338" s="1" t="s">
        <v>383</v>
      </c>
      <c r="AP338" s="1">
        <v>6</v>
      </c>
      <c r="AQ338" s="1" t="str">
        <f>IFERROR(VLOOKUP(AO338,sales_data!$H$2:$J$451,3,0),0)</f>
        <v>FAR-108</v>
      </c>
      <c r="AR338" s="5">
        <v>170000</v>
      </c>
    </row>
    <row r="339" spans="5:44" x14ac:dyDescent="0.2">
      <c r="E339" s="64" t="s">
        <v>385</v>
      </c>
      <c r="F339" s="3">
        <v>117852.31</v>
      </c>
      <c r="G339" s="1">
        <v>25</v>
      </c>
      <c r="AO339" s="1" t="s">
        <v>384</v>
      </c>
      <c r="AP339" s="1">
        <v>1</v>
      </c>
      <c r="AQ339" s="1" t="str">
        <f>IFERROR(VLOOKUP(AO339,sales_data!$H$2:$J$451,3,0),0)</f>
        <v>FAR-109</v>
      </c>
      <c r="AR339" s="5">
        <v>270000</v>
      </c>
    </row>
    <row r="340" spans="5:44" x14ac:dyDescent="0.2">
      <c r="E340" s="64" t="s">
        <v>388</v>
      </c>
      <c r="F340" s="3">
        <v>225792.37</v>
      </c>
      <c r="G340" s="1">
        <v>61</v>
      </c>
      <c r="AO340" s="1" t="s">
        <v>385</v>
      </c>
      <c r="AP340" s="1">
        <v>18</v>
      </c>
      <c r="AQ340" s="1" t="str">
        <f>IFERROR(VLOOKUP(AO340,sales_data!$H$2:$J$451,3,0),0)</f>
        <v>FAR-103</v>
      </c>
      <c r="AR340" s="5">
        <v>260000</v>
      </c>
    </row>
    <row r="341" spans="5:44" x14ac:dyDescent="0.2">
      <c r="E341" s="64" t="s">
        <v>391</v>
      </c>
      <c r="F341" s="3">
        <v>234049.96</v>
      </c>
      <c r="G341" s="1">
        <v>38</v>
      </c>
      <c r="AO341" s="1" t="s">
        <v>388</v>
      </c>
      <c r="AP341" s="1">
        <v>41</v>
      </c>
      <c r="AQ341" s="1" t="str">
        <f>IFERROR(VLOOKUP(AO341,sales_data!$H$2:$J$451,3,0),0)</f>
        <v>FAR-125</v>
      </c>
      <c r="AR341" s="5">
        <v>190000</v>
      </c>
    </row>
    <row r="342" spans="5:44" x14ac:dyDescent="0.2">
      <c r="E342" s="64" t="s">
        <v>408</v>
      </c>
      <c r="F342" s="3">
        <v>88487.47</v>
      </c>
      <c r="G342" s="1">
        <v>16</v>
      </c>
      <c r="AO342" s="1" t="s">
        <v>391</v>
      </c>
      <c r="AP342" s="1">
        <v>22</v>
      </c>
      <c r="AQ342" s="1" t="str">
        <f>IFERROR(VLOOKUP(AO342,sales_data!$H$2:$J$451,3,0),0)</f>
        <v>FAR-106</v>
      </c>
      <c r="AR342" s="5">
        <v>320000</v>
      </c>
    </row>
    <row r="343" spans="5:44" x14ac:dyDescent="0.2">
      <c r="E343" s="64" t="s">
        <v>410</v>
      </c>
      <c r="F343" s="3">
        <v>110307.15</v>
      </c>
      <c r="G343" s="1">
        <v>37</v>
      </c>
      <c r="AO343" s="1" t="s">
        <v>408</v>
      </c>
      <c r="AP343" s="1">
        <v>11</v>
      </c>
      <c r="AQ343" s="1" t="str">
        <f>IFERROR(VLOOKUP(AO343,sales_data!$H$2:$J$451,3,0),0)</f>
        <v>JSR-160</v>
      </c>
      <c r="AR343" s="5">
        <v>190000</v>
      </c>
    </row>
    <row r="344" spans="5:44" x14ac:dyDescent="0.2">
      <c r="E344" s="64" t="s">
        <v>413</v>
      </c>
      <c r="F344" s="3">
        <v>70528.649999999994</v>
      </c>
      <c r="G344" s="1">
        <v>54</v>
      </c>
      <c r="AO344" s="1" t="s">
        <v>410</v>
      </c>
      <c r="AP344" s="1">
        <v>29</v>
      </c>
      <c r="AQ344" s="1" t="str">
        <f>IFERROR(VLOOKUP(AO344,sales_data!$H$2:$J$451,3,0),0)</f>
        <v>JSR-168</v>
      </c>
      <c r="AR344" s="5">
        <v>190000</v>
      </c>
    </row>
    <row r="345" spans="5:44" x14ac:dyDescent="0.2">
      <c r="E345" s="64" t="s">
        <v>416</v>
      </c>
      <c r="F345" s="3">
        <v>76160.44</v>
      </c>
      <c r="G345" s="1">
        <v>44</v>
      </c>
      <c r="AO345" s="1" t="s">
        <v>413</v>
      </c>
      <c r="AP345" s="1">
        <v>40</v>
      </c>
      <c r="AQ345" s="1" t="str">
        <f>IFERROR(VLOOKUP(AO345,sales_data!$H$2:$J$451,3,0),0)</f>
        <v>JSR-110</v>
      </c>
      <c r="AR345" s="5">
        <v>190000</v>
      </c>
    </row>
    <row r="346" spans="5:44" x14ac:dyDescent="0.2">
      <c r="E346" s="64" t="s">
        <v>417</v>
      </c>
      <c r="F346" s="3">
        <v>129282.78</v>
      </c>
      <c r="G346" s="1">
        <v>24</v>
      </c>
      <c r="AO346" s="1" t="s">
        <v>416</v>
      </c>
      <c r="AP346" s="1">
        <v>37</v>
      </c>
      <c r="AQ346" s="1" t="str">
        <f>IFERROR(VLOOKUP(AO346,sales_data!$H$2:$J$451,3,0),0)</f>
        <v>JSR-104</v>
      </c>
      <c r="AR346" s="5">
        <v>190000</v>
      </c>
    </row>
    <row r="347" spans="5:44" x14ac:dyDescent="0.2">
      <c r="E347" s="64" t="s">
        <v>418</v>
      </c>
      <c r="F347" s="3">
        <v>57975.83</v>
      </c>
      <c r="G347" s="1">
        <v>9</v>
      </c>
      <c r="AO347" s="1" t="s">
        <v>417</v>
      </c>
      <c r="AP347" s="1">
        <v>16</v>
      </c>
      <c r="AQ347" s="1" t="str">
        <f>IFERROR(VLOOKUP(AO347,sales_data!$H$2:$J$451,3,0),0)</f>
        <v>JSR-102</v>
      </c>
      <c r="AR347" s="5">
        <v>190000</v>
      </c>
    </row>
    <row r="348" spans="5:44" x14ac:dyDescent="0.2">
      <c r="E348" s="64" t="s">
        <v>927</v>
      </c>
      <c r="F348" s="3">
        <v>0</v>
      </c>
      <c r="G348" s="1">
        <v>19</v>
      </c>
      <c r="AO348" s="1" t="s">
        <v>418</v>
      </c>
      <c r="AP348" s="1">
        <v>0</v>
      </c>
      <c r="AQ348" s="1" t="str">
        <f>IFERROR(VLOOKUP(AO348,sales_data!$H$2:$J$451,3,0),0)</f>
        <v>JSR-101</v>
      </c>
      <c r="AR348" s="5">
        <v>190000</v>
      </c>
    </row>
    <row r="349" spans="5:44" x14ac:dyDescent="0.2">
      <c r="E349" s="64" t="s">
        <v>439</v>
      </c>
      <c r="F349" s="3">
        <v>82245.279999999999</v>
      </c>
      <c r="G349" s="1">
        <v>57</v>
      </c>
      <c r="AO349" s="1" t="s">
        <v>927</v>
      </c>
      <c r="AP349" s="1">
        <v>19</v>
      </c>
      <c r="AQ349" s="1" t="str">
        <f>IFERROR(VLOOKUP(AO349,sales_data!$H$2:$J$451,3,0),0)</f>
        <v>JSR-113</v>
      </c>
      <c r="AR349" s="5">
        <v>190000</v>
      </c>
    </row>
    <row r="350" spans="5:44" x14ac:dyDescent="0.2">
      <c r="E350" s="64" t="s">
        <v>440</v>
      </c>
      <c r="F350" s="3">
        <v>75203</v>
      </c>
      <c r="G350" s="1">
        <v>20</v>
      </c>
      <c r="AO350" s="1" t="s">
        <v>439</v>
      </c>
      <c r="AP350" s="1">
        <v>54</v>
      </c>
      <c r="AQ350" s="1" t="str">
        <f>IFERROR(VLOOKUP(AO350,sales_data!$H$2:$J$451,3,0),0)</f>
        <v>KIS-101</v>
      </c>
      <c r="AR350" s="5">
        <v>190000</v>
      </c>
    </row>
    <row r="351" spans="5:44" x14ac:dyDescent="0.2">
      <c r="E351" s="64" t="s">
        <v>438</v>
      </c>
      <c r="F351" s="3">
        <v>236413.39</v>
      </c>
      <c r="G351" s="1">
        <v>28</v>
      </c>
      <c r="AO351" s="1" t="s">
        <v>440</v>
      </c>
      <c r="AP351" s="1">
        <v>16</v>
      </c>
      <c r="AQ351" s="1" t="str">
        <f>IFERROR(VLOOKUP(AO351,sales_data!$H$2:$J$451,3,0),0)</f>
        <v>KIS-108</v>
      </c>
      <c r="AR351" s="5">
        <v>190000</v>
      </c>
    </row>
    <row r="352" spans="5:44" x14ac:dyDescent="0.2">
      <c r="E352" s="64" t="s">
        <v>3090</v>
      </c>
      <c r="F352" s="3">
        <v>56123.28</v>
      </c>
      <c r="G352" s="1">
        <v>28</v>
      </c>
      <c r="AO352" s="1" t="s">
        <v>438</v>
      </c>
      <c r="AP352" s="1">
        <v>24</v>
      </c>
      <c r="AQ352" s="1" t="str">
        <f>IFERROR(VLOOKUP(AO352,sales_data!$H$2:$J$451,3,0),0)</f>
        <v>KIS-118</v>
      </c>
      <c r="AR352" s="5">
        <v>200000</v>
      </c>
    </row>
    <row r="353" spans="5:44" x14ac:dyDescent="0.2">
      <c r="E353" s="64" t="s">
        <v>928</v>
      </c>
      <c r="F353" s="3">
        <v>86560.92</v>
      </c>
      <c r="G353" s="1">
        <v>47</v>
      </c>
      <c r="AO353" s="1" t="s">
        <v>3090</v>
      </c>
      <c r="AP353" s="1">
        <v>6</v>
      </c>
      <c r="AQ353" s="1" t="str">
        <f>IFERROR(VLOOKUP(AO353,sales_data!$H$2:$J$451,3,0),0)</f>
        <v>KIS-126</v>
      </c>
      <c r="AR353" s="5">
        <v>190000</v>
      </c>
    </row>
    <row r="354" spans="5:44" x14ac:dyDescent="0.2">
      <c r="E354" s="64" t="s">
        <v>2809</v>
      </c>
      <c r="F354" s="3">
        <v>30030</v>
      </c>
      <c r="G354" s="1">
        <v>17</v>
      </c>
      <c r="AO354" s="1" t="s">
        <v>928</v>
      </c>
      <c r="AP354" s="1">
        <v>25</v>
      </c>
      <c r="AQ354" s="1" t="str">
        <f>IFERROR(VLOOKUP(AO354,sales_data!$H$2:$J$451,3,0),0)</f>
        <v>KIS-112</v>
      </c>
      <c r="AR354" s="5">
        <v>190000</v>
      </c>
    </row>
    <row r="355" spans="5:44" x14ac:dyDescent="0.2">
      <c r="E355" s="64" t="s">
        <v>421</v>
      </c>
      <c r="F355" s="3">
        <v>224398.39</v>
      </c>
      <c r="G355" s="1">
        <v>45</v>
      </c>
      <c r="AO355" s="1" t="s">
        <v>2809</v>
      </c>
      <c r="AP355" s="1">
        <v>0</v>
      </c>
      <c r="AQ355" s="1" t="str">
        <f>IFERROR(VLOOKUP(AO355,sales_data!$H$2:$J$451,3,0),0)</f>
        <v>KIS-FM3</v>
      </c>
      <c r="AR355" s="5">
        <v>190000</v>
      </c>
    </row>
    <row r="356" spans="5:44" x14ac:dyDescent="0.2">
      <c r="E356" s="64" t="s">
        <v>426</v>
      </c>
      <c r="F356" s="3">
        <v>111738.58</v>
      </c>
      <c r="G356" s="1">
        <v>59</v>
      </c>
      <c r="AO356" s="1" t="s">
        <v>421</v>
      </c>
      <c r="AP356" s="1">
        <v>28</v>
      </c>
      <c r="AQ356" s="1" t="str">
        <f>IFERROR(VLOOKUP(AO356,sales_data!$H$2:$J$451,3,0),0)</f>
        <v>MYM-184</v>
      </c>
      <c r="AR356" s="5">
        <v>190000</v>
      </c>
    </row>
    <row r="357" spans="5:44" x14ac:dyDescent="0.2">
      <c r="E357" s="64" t="s">
        <v>427</v>
      </c>
      <c r="F357" s="3">
        <v>131305.62</v>
      </c>
      <c r="G357" s="1">
        <v>37</v>
      </c>
      <c r="AO357" s="1" t="s">
        <v>426</v>
      </c>
      <c r="AP357" s="1">
        <v>38</v>
      </c>
      <c r="AQ357" s="1" t="str">
        <f>IFERROR(VLOOKUP(AO357,sales_data!$H$2:$J$451,3,0),0)</f>
        <v>MYM-145</v>
      </c>
      <c r="AR357" s="5">
        <v>190000</v>
      </c>
    </row>
    <row r="358" spans="5:44" x14ac:dyDescent="0.2">
      <c r="E358" s="64" t="s">
        <v>428</v>
      </c>
      <c r="F358" s="3">
        <v>236655.05</v>
      </c>
      <c r="G358" s="1">
        <v>107</v>
      </c>
      <c r="AO358" s="1" t="s">
        <v>427</v>
      </c>
      <c r="AP358" s="1">
        <v>24</v>
      </c>
      <c r="AQ358" s="1" t="str">
        <f>IFERROR(VLOOKUP(AO358,sales_data!$H$2:$J$451,3,0),0)</f>
        <v>MYM-161</v>
      </c>
      <c r="AR358" s="5">
        <v>200000</v>
      </c>
    </row>
    <row r="359" spans="5:44" x14ac:dyDescent="0.2">
      <c r="E359" s="64" t="s">
        <v>947</v>
      </c>
      <c r="F359" s="3">
        <v>89961.19</v>
      </c>
      <c r="G359" s="1">
        <v>29</v>
      </c>
      <c r="AO359" s="1" t="s">
        <v>428</v>
      </c>
      <c r="AP359" s="1">
        <v>85</v>
      </c>
      <c r="AQ359" s="1" t="str">
        <f>IFERROR(VLOOKUP(AO359,sales_data!$H$2:$J$451,3,0),0)</f>
        <v>MYM-147</v>
      </c>
      <c r="AR359" s="5">
        <v>200000</v>
      </c>
    </row>
    <row r="360" spans="5:44" x14ac:dyDescent="0.2">
      <c r="E360" s="64" t="s">
        <v>2556</v>
      </c>
      <c r="F360" s="3">
        <v>83899.54</v>
      </c>
      <c r="G360" s="1">
        <v>40</v>
      </c>
      <c r="AO360" s="1" t="s">
        <v>947</v>
      </c>
      <c r="AP360" s="1">
        <v>23</v>
      </c>
      <c r="AQ360" s="1" t="str">
        <f>IFERROR(VLOOKUP(AO360,sales_data!$H$2:$J$451,3,0),0)</f>
        <v>MYM-148</v>
      </c>
      <c r="AR360" s="5">
        <v>190000</v>
      </c>
    </row>
    <row r="361" spans="5:44" x14ac:dyDescent="0.2">
      <c r="E361" s="64" t="s">
        <v>422</v>
      </c>
      <c r="F361" s="3">
        <v>77389.42</v>
      </c>
      <c r="G361" s="1">
        <v>41</v>
      </c>
      <c r="AO361" s="1" t="s">
        <v>2556</v>
      </c>
      <c r="AP361" s="1">
        <v>35</v>
      </c>
      <c r="AQ361" s="1" t="str">
        <f>IFERROR(VLOOKUP(AO361,sales_data!$H$2:$J$451,3,0),0)</f>
        <v>MYM-146</v>
      </c>
      <c r="AR361" s="5">
        <v>190000</v>
      </c>
    </row>
    <row r="362" spans="5:44" x14ac:dyDescent="0.2">
      <c r="E362" s="64" t="s">
        <v>423</v>
      </c>
      <c r="F362" s="3">
        <v>53918.89</v>
      </c>
      <c r="G362" s="1">
        <v>8</v>
      </c>
      <c r="AO362" s="1" t="s">
        <v>422</v>
      </c>
      <c r="AP362" s="1">
        <v>30</v>
      </c>
      <c r="AQ362" s="1" t="str">
        <f>IFERROR(VLOOKUP(AO362,sales_data!$H$2:$J$451,3,0),0)</f>
        <v>MYM-163</v>
      </c>
      <c r="AR362" s="5">
        <v>190000</v>
      </c>
    </row>
    <row r="363" spans="5:44" x14ac:dyDescent="0.2">
      <c r="E363" s="64" t="s">
        <v>424</v>
      </c>
      <c r="F363" s="3">
        <v>53456.95</v>
      </c>
      <c r="G363" s="1">
        <v>23</v>
      </c>
      <c r="AO363" s="1" t="s">
        <v>423</v>
      </c>
      <c r="AP363" s="1">
        <v>6</v>
      </c>
      <c r="AQ363" s="1" t="str">
        <f>IFERROR(VLOOKUP(AO363,sales_data!$H$2:$J$451,3,0),0)</f>
        <v>MYM-136</v>
      </c>
      <c r="AR363" s="5">
        <v>190000</v>
      </c>
    </row>
    <row r="364" spans="5:44" x14ac:dyDescent="0.2">
      <c r="E364" s="64" t="s">
        <v>3560</v>
      </c>
      <c r="F364" s="3">
        <v>31464.85</v>
      </c>
      <c r="G364" s="1">
        <v>5</v>
      </c>
      <c r="AO364" s="1" t="s">
        <v>3560</v>
      </c>
      <c r="AP364" s="1">
        <v>2</v>
      </c>
      <c r="AQ364" s="1" t="str">
        <f>IFERROR(VLOOKUP(AO364,sales_data!$H$2:$J$451,3,0),0)</f>
        <v>MYM-134</v>
      </c>
      <c r="AR364" s="5">
        <v>190000</v>
      </c>
    </row>
    <row r="365" spans="5:44" x14ac:dyDescent="0.2">
      <c r="E365" s="64" t="s">
        <v>929</v>
      </c>
      <c r="F365" s="3">
        <v>-17324.759999999998</v>
      </c>
      <c r="G365" s="1">
        <v>4</v>
      </c>
      <c r="AO365" s="1" t="s">
        <v>424</v>
      </c>
      <c r="AP365" s="1">
        <v>18</v>
      </c>
      <c r="AQ365" s="1" t="str">
        <f>IFERROR(VLOOKUP(AO365,sales_data!$H$2:$J$451,3,0),0)</f>
        <v>MYM-165</v>
      </c>
      <c r="AR365" s="5">
        <v>190000</v>
      </c>
    </row>
    <row r="366" spans="5:44" x14ac:dyDescent="0.2">
      <c r="E366" s="64" t="s">
        <v>425</v>
      </c>
      <c r="F366" s="3">
        <v>11148.46</v>
      </c>
      <c r="G366" s="1">
        <v>10</v>
      </c>
      <c r="AO366" s="1" t="s">
        <v>929</v>
      </c>
      <c r="AP366" s="1">
        <v>4</v>
      </c>
      <c r="AQ366" s="1" t="str">
        <f>IFERROR(VLOOKUP(AO366,sales_data!$H$2:$J$451,3,0),0)</f>
        <v>MYM-134</v>
      </c>
      <c r="AR366" s="5">
        <v>190000</v>
      </c>
    </row>
    <row r="367" spans="5:44" x14ac:dyDescent="0.2">
      <c r="E367" s="64" t="s">
        <v>430</v>
      </c>
      <c r="F367" s="3">
        <v>0</v>
      </c>
      <c r="G367" s="1">
        <v>1</v>
      </c>
      <c r="AO367" s="1" t="s">
        <v>425</v>
      </c>
      <c r="AP367" s="1">
        <v>8</v>
      </c>
      <c r="AQ367" s="1" t="str">
        <f>IFERROR(VLOOKUP(AO367,sales_data!$H$2:$J$451,3,0),0)</f>
        <v>MYM-176</v>
      </c>
      <c r="AR367" s="5">
        <v>190000</v>
      </c>
    </row>
    <row r="368" spans="5:44" x14ac:dyDescent="0.2">
      <c r="E368" s="64" t="s">
        <v>433</v>
      </c>
      <c r="F368" s="3">
        <v>75223.759999999995</v>
      </c>
      <c r="G368" s="1">
        <v>31</v>
      </c>
      <c r="AO368" s="1" t="s">
        <v>430</v>
      </c>
      <c r="AP368" s="1">
        <v>1</v>
      </c>
      <c r="AQ368" s="1" t="str">
        <f>IFERROR(VLOOKUP(AO368,sales_data!$H$2:$J$451,3,0),0)</f>
        <v>MYM-171</v>
      </c>
      <c r="AR368" s="5">
        <v>190000</v>
      </c>
    </row>
    <row r="369" spans="5:44" x14ac:dyDescent="0.2">
      <c r="E369" s="64" t="s">
        <v>2834</v>
      </c>
      <c r="F369" s="3">
        <v>13199.99</v>
      </c>
      <c r="G369" s="1">
        <v>1</v>
      </c>
      <c r="AO369" s="1" t="s">
        <v>433</v>
      </c>
      <c r="AP369" s="1">
        <v>17</v>
      </c>
      <c r="AQ369" s="1" t="str">
        <f>IFERROR(VLOOKUP(AO369,sales_data!$H$2:$J$451,3,0),0)</f>
        <v>MYM-111</v>
      </c>
      <c r="AR369" s="5">
        <v>190000</v>
      </c>
    </row>
    <row r="370" spans="5:44" x14ac:dyDescent="0.2">
      <c r="E370" s="64" t="s">
        <v>434</v>
      </c>
      <c r="F370" s="3">
        <v>-6388.96</v>
      </c>
      <c r="G370" s="1">
        <v>0</v>
      </c>
      <c r="AO370" s="1" t="s">
        <v>2834</v>
      </c>
      <c r="AP370" s="1">
        <v>0</v>
      </c>
      <c r="AQ370" s="1" t="str">
        <f>IFERROR(VLOOKUP(AO370,sales_data!$H$2:$J$451,3,0),0)</f>
        <v>MYM-139</v>
      </c>
      <c r="AR370" s="5">
        <v>190000</v>
      </c>
    </row>
    <row r="371" spans="5:44" x14ac:dyDescent="0.2">
      <c r="E371" s="64" t="s">
        <v>785</v>
      </c>
      <c r="F371" s="3">
        <v>21659.99</v>
      </c>
      <c r="G371" s="1">
        <v>13</v>
      </c>
      <c r="AO371" s="1" t="s">
        <v>434</v>
      </c>
      <c r="AP371" s="1">
        <v>0</v>
      </c>
      <c r="AQ371" s="1" t="str">
        <f>IFERROR(VLOOKUP(AO371,sales_data!$H$2:$J$451,3,0),0)</f>
        <v>MYM-140</v>
      </c>
      <c r="AR371" s="5">
        <v>190000</v>
      </c>
    </row>
    <row r="372" spans="5:44" x14ac:dyDescent="0.2">
      <c r="E372" s="64" t="s">
        <v>435</v>
      </c>
      <c r="F372" s="3">
        <v>100166.81</v>
      </c>
      <c r="G372" s="1">
        <v>26</v>
      </c>
      <c r="AO372" s="1" t="s">
        <v>785</v>
      </c>
      <c r="AP372" s="1">
        <v>13</v>
      </c>
      <c r="AQ372" s="1" t="str">
        <f>IFERROR(VLOOKUP(AO372,sales_data!$H$2:$J$451,3,0),0)</f>
        <v>MYM-143</v>
      </c>
      <c r="AR372" s="5">
        <v>170000</v>
      </c>
    </row>
    <row r="373" spans="5:44" x14ac:dyDescent="0.2">
      <c r="E373" s="64" t="s">
        <v>436</v>
      </c>
      <c r="F373" s="3">
        <v>62178.63</v>
      </c>
      <c r="G373" s="1">
        <v>54</v>
      </c>
      <c r="AO373" s="1" t="s">
        <v>435</v>
      </c>
      <c r="AP373" s="1">
        <v>18</v>
      </c>
      <c r="AQ373" s="1" t="str">
        <f>IFERROR(VLOOKUP(AO373,sales_data!$H$2:$J$451,3,0),0)</f>
        <v>MYM-141</v>
      </c>
      <c r="AR373" s="5">
        <v>170000</v>
      </c>
    </row>
    <row r="374" spans="5:44" x14ac:dyDescent="0.2">
      <c r="E374" s="64" t="s">
        <v>437</v>
      </c>
      <c r="F374" s="3">
        <v>50662.57</v>
      </c>
      <c r="G374" s="1">
        <v>18</v>
      </c>
      <c r="AO374" s="1" t="s">
        <v>436</v>
      </c>
      <c r="AP374" s="1">
        <v>23</v>
      </c>
      <c r="AQ374" s="1" t="str">
        <f>IFERROR(VLOOKUP(AO374,sales_data!$H$2:$J$451,3,0),0)</f>
        <v>MYM-126</v>
      </c>
      <c r="AR374" s="5">
        <v>190000</v>
      </c>
    </row>
    <row r="375" spans="5:44" x14ac:dyDescent="0.2">
      <c r="E375" s="64" t="s">
        <v>3842</v>
      </c>
      <c r="F375" s="3">
        <v>29772.78</v>
      </c>
      <c r="G375" s="1">
        <v>3</v>
      </c>
      <c r="AO375" s="1" t="s">
        <v>437</v>
      </c>
      <c r="AP375" s="1">
        <v>4</v>
      </c>
      <c r="AQ375" s="1" t="str">
        <f>IFERROR(VLOOKUP(AO375,sales_data!$H$2:$J$451,3,0),0)</f>
        <v>MYM-125</v>
      </c>
      <c r="AR375" s="5">
        <v>190000</v>
      </c>
    </row>
    <row r="376" spans="5:44" x14ac:dyDescent="0.2">
      <c r="E376" s="64" t="s">
        <v>441</v>
      </c>
      <c r="F376" s="3">
        <v>149517.79</v>
      </c>
      <c r="G376" s="1">
        <v>28</v>
      </c>
      <c r="AO376" s="1" t="s">
        <v>441</v>
      </c>
      <c r="AP376" s="1">
        <v>23</v>
      </c>
      <c r="AQ376" s="1" t="str">
        <f>IFERROR(VLOOKUP(AO376,sales_data!$H$2:$J$451,3,0),0)</f>
        <v>NOK-140</v>
      </c>
      <c r="AR376" s="5">
        <v>190000</v>
      </c>
    </row>
    <row r="377" spans="5:44" x14ac:dyDescent="0.2">
      <c r="E377" s="64" t="s">
        <v>442</v>
      </c>
      <c r="F377" s="3">
        <v>273692.07</v>
      </c>
      <c r="G377" s="1">
        <v>41</v>
      </c>
      <c r="AO377" s="1" t="s">
        <v>442</v>
      </c>
      <c r="AP377" s="1">
        <v>24</v>
      </c>
      <c r="AQ377" s="1" t="str">
        <f>IFERROR(VLOOKUP(AO377,sales_data!$H$2:$J$451,3,0),0)</f>
        <v>NOK-139</v>
      </c>
      <c r="AR377" s="5">
        <v>230000</v>
      </c>
    </row>
    <row r="378" spans="5:44" x14ac:dyDescent="0.2">
      <c r="E378" s="64" t="s">
        <v>443</v>
      </c>
      <c r="F378" s="3">
        <v>127918.47</v>
      </c>
      <c r="G378" s="1">
        <v>39</v>
      </c>
      <c r="AO378" s="1" t="s">
        <v>443</v>
      </c>
      <c r="AP378" s="1">
        <v>32</v>
      </c>
      <c r="AQ378" s="1" t="str">
        <f>IFERROR(VLOOKUP(AO378,sales_data!$H$2:$J$451,3,0),0)</f>
        <v>NOK-143</v>
      </c>
      <c r="AR378" s="5">
        <v>190000</v>
      </c>
    </row>
    <row r="379" spans="5:44" x14ac:dyDescent="0.2">
      <c r="E379" s="64" t="s">
        <v>444</v>
      </c>
      <c r="F379" s="3">
        <v>224135.76</v>
      </c>
      <c r="G379" s="1">
        <v>41</v>
      </c>
      <c r="AO379" s="1" t="s">
        <v>444</v>
      </c>
      <c r="AP379" s="1">
        <v>26</v>
      </c>
      <c r="AQ379" s="1" t="str">
        <f>IFERROR(VLOOKUP(AO379,sales_data!$H$2:$J$451,3,0),0)</f>
        <v>NOK-103</v>
      </c>
      <c r="AR379" s="5">
        <v>190000</v>
      </c>
    </row>
    <row r="380" spans="5:44" x14ac:dyDescent="0.2">
      <c r="E380" s="64" t="s">
        <v>445</v>
      </c>
      <c r="F380" s="3">
        <v>126552.8</v>
      </c>
      <c r="G380" s="1">
        <v>22</v>
      </c>
      <c r="AO380" s="1" t="s">
        <v>445</v>
      </c>
      <c r="AP380" s="1">
        <v>15</v>
      </c>
      <c r="AQ380" s="1" t="str">
        <f>IFERROR(VLOOKUP(AO380,sales_data!$H$2:$J$451,3,0),0)</f>
        <v>NOK-138</v>
      </c>
      <c r="AR380" s="5">
        <v>190000</v>
      </c>
    </row>
    <row r="381" spans="5:44" x14ac:dyDescent="0.2">
      <c r="E381" s="64" t="s">
        <v>459</v>
      </c>
      <c r="F381" s="3">
        <v>100152.88</v>
      </c>
      <c r="G381" s="1">
        <v>29</v>
      </c>
      <c r="AO381" s="1" t="s">
        <v>459</v>
      </c>
      <c r="AP381" s="1">
        <v>21</v>
      </c>
      <c r="AQ381" s="1" t="str">
        <f>IFERROR(VLOOKUP(AO381,sales_data!$H$2:$J$451,3,0),0)</f>
        <v>NOK-161</v>
      </c>
      <c r="AR381" s="5">
        <v>190000</v>
      </c>
    </row>
    <row r="382" spans="5:44" x14ac:dyDescent="0.2">
      <c r="E382" s="64" t="s">
        <v>460</v>
      </c>
      <c r="F382" s="3">
        <v>103892.86</v>
      </c>
      <c r="G382" s="1">
        <v>30</v>
      </c>
      <c r="AO382" s="1" t="s">
        <v>460</v>
      </c>
      <c r="AP382" s="1">
        <v>25</v>
      </c>
      <c r="AQ382" s="1" t="str">
        <f>IFERROR(VLOOKUP(AO382,sales_data!$H$2:$J$451,3,0),0)</f>
        <v>NOK-134</v>
      </c>
      <c r="AR382" s="5">
        <v>170000</v>
      </c>
    </row>
    <row r="383" spans="5:44" x14ac:dyDescent="0.2">
      <c r="E383" s="64" t="s">
        <v>461</v>
      </c>
      <c r="F383" s="3">
        <v>105519.89</v>
      </c>
      <c r="G383" s="1">
        <v>18</v>
      </c>
      <c r="AO383" s="1" t="s">
        <v>461</v>
      </c>
      <c r="AP383" s="1">
        <v>10</v>
      </c>
      <c r="AQ383" s="1" t="str">
        <f>IFERROR(VLOOKUP(AO383,sales_data!$H$2:$J$451,3,0),0)</f>
        <v>NOK-126</v>
      </c>
      <c r="AR383" s="5">
        <v>190000</v>
      </c>
    </row>
    <row r="384" spans="5:44" x14ac:dyDescent="0.2">
      <c r="E384" s="64" t="s">
        <v>462</v>
      </c>
      <c r="F384" s="3">
        <v>128575.52</v>
      </c>
      <c r="G384" s="1">
        <v>14</v>
      </c>
      <c r="AO384" s="1" t="s">
        <v>462</v>
      </c>
      <c r="AP384" s="1">
        <v>8</v>
      </c>
      <c r="AQ384" s="1" t="str">
        <f>IFERROR(VLOOKUP(AO384,sales_data!$H$2:$J$451,3,0),0)</f>
        <v>NOK-101</v>
      </c>
      <c r="AR384" s="5">
        <v>170000</v>
      </c>
    </row>
    <row r="385" spans="5:44" x14ac:dyDescent="0.2">
      <c r="E385" s="64" t="s">
        <v>3853</v>
      </c>
      <c r="F385" s="3">
        <v>28002.74</v>
      </c>
      <c r="G385" s="1">
        <v>1</v>
      </c>
      <c r="AO385" s="1" t="s">
        <v>472</v>
      </c>
      <c r="AP385" s="1">
        <v>23</v>
      </c>
      <c r="AQ385" s="1" t="str">
        <f>IFERROR(VLOOKUP(AO385,sales_data!$H$2:$J$451,3,0),0)</f>
        <v>NOK-127</v>
      </c>
      <c r="AR385" s="5">
        <v>190000</v>
      </c>
    </row>
    <row r="386" spans="5:44" x14ac:dyDescent="0.2">
      <c r="E386" s="64" t="s">
        <v>472</v>
      </c>
      <c r="F386" s="3">
        <v>100182.54</v>
      </c>
      <c r="G386" s="1">
        <v>36</v>
      </c>
      <c r="AO386" s="1" t="s">
        <v>3385</v>
      </c>
      <c r="AP386" s="1">
        <v>14</v>
      </c>
      <c r="AQ386" s="1" t="str">
        <f>IFERROR(VLOOKUP(AO386,sales_data!$H$2:$J$451,3,0),0)</f>
        <v>NOK-131</v>
      </c>
      <c r="AR386" s="5">
        <v>190000</v>
      </c>
    </row>
    <row r="387" spans="5:44" x14ac:dyDescent="0.2">
      <c r="E387" s="64" t="s">
        <v>3385</v>
      </c>
      <c r="F387" s="3">
        <v>66474.100000000006</v>
      </c>
      <c r="G387" s="1">
        <v>27</v>
      </c>
      <c r="AO387" s="1" t="s">
        <v>474</v>
      </c>
      <c r="AP387" s="1">
        <v>13</v>
      </c>
      <c r="AQ387" s="1" t="str">
        <f>IFERROR(VLOOKUP(AO387,sales_data!$H$2:$J$451,3,0),0)</f>
        <v>NOK-129</v>
      </c>
      <c r="AR387" s="5">
        <v>190000</v>
      </c>
    </row>
    <row r="388" spans="5:44" x14ac:dyDescent="0.2">
      <c r="E388" s="64" t="s">
        <v>474</v>
      </c>
      <c r="F388" s="3">
        <v>103810.41</v>
      </c>
      <c r="G388" s="1">
        <v>18</v>
      </c>
      <c r="AO388" s="1" t="s">
        <v>475</v>
      </c>
      <c r="AP388" s="1">
        <v>12</v>
      </c>
      <c r="AQ388" s="1" t="str">
        <f>IFERROR(VLOOKUP(AO388,sales_data!$H$2:$J$451,3,0),0)</f>
        <v>NOK-132</v>
      </c>
      <c r="AR388" s="5">
        <v>170000</v>
      </c>
    </row>
    <row r="389" spans="5:44" x14ac:dyDescent="0.2">
      <c r="E389" s="64" t="s">
        <v>475</v>
      </c>
      <c r="F389" s="3">
        <v>143090.88</v>
      </c>
      <c r="G389" s="1">
        <v>44</v>
      </c>
      <c r="AO389" s="1" t="s">
        <v>2567</v>
      </c>
      <c r="AP389" s="1">
        <v>4</v>
      </c>
      <c r="AQ389" s="1" t="str">
        <f>IFERROR(VLOOKUP(AO389,sales_data!$H$2:$J$451,3,0),0)</f>
        <v>NOK-121</v>
      </c>
      <c r="AR389" s="5">
        <v>190000</v>
      </c>
    </row>
    <row r="390" spans="5:44" x14ac:dyDescent="0.2">
      <c r="E390" s="64" t="s">
        <v>2567</v>
      </c>
      <c r="F390" s="3">
        <v>100167.86</v>
      </c>
      <c r="G390" s="1">
        <v>14</v>
      </c>
      <c r="AO390" s="1" t="s">
        <v>446</v>
      </c>
      <c r="AP390" s="1">
        <v>20</v>
      </c>
      <c r="AQ390" s="1" t="str">
        <f>IFERROR(VLOOKUP(AO390,sales_data!$H$2:$J$451,3,0),0)</f>
        <v>NOK-122</v>
      </c>
      <c r="AR390" s="5">
        <v>170000</v>
      </c>
    </row>
    <row r="391" spans="5:44" x14ac:dyDescent="0.2">
      <c r="E391" s="64" t="s">
        <v>446</v>
      </c>
      <c r="F391" s="3">
        <v>86378.44</v>
      </c>
      <c r="G391" s="1">
        <v>28</v>
      </c>
      <c r="AO391" s="1" t="s">
        <v>447</v>
      </c>
      <c r="AP391" s="1">
        <v>21</v>
      </c>
      <c r="AQ391" s="1" t="str">
        <f>IFERROR(VLOOKUP(AO391,sales_data!$H$2:$J$451,3,0),0)</f>
        <v>NOK-124</v>
      </c>
      <c r="AR391" s="5">
        <v>190000</v>
      </c>
    </row>
    <row r="392" spans="5:44" x14ac:dyDescent="0.2">
      <c r="E392" s="64" t="s">
        <v>447</v>
      </c>
      <c r="F392" s="3">
        <v>103101.23</v>
      </c>
      <c r="G392" s="1">
        <v>29</v>
      </c>
      <c r="AO392" s="1" t="s">
        <v>2572</v>
      </c>
      <c r="AP392" s="1">
        <v>18</v>
      </c>
      <c r="AQ392" s="1" t="str">
        <f>IFERROR(VLOOKUP(AO392,sales_data!$H$2:$J$451,3,0),0)</f>
        <v>NOK-125</v>
      </c>
      <c r="AR392" s="5">
        <v>190000</v>
      </c>
    </row>
    <row r="393" spans="5:44" x14ac:dyDescent="0.2">
      <c r="E393" s="64" t="s">
        <v>2572</v>
      </c>
      <c r="F393" s="3">
        <v>87012.49</v>
      </c>
      <c r="G393" s="1">
        <v>28</v>
      </c>
      <c r="AO393" s="1" t="s">
        <v>448</v>
      </c>
      <c r="AP393" s="1">
        <v>6</v>
      </c>
      <c r="AQ393" s="1" t="str">
        <f>IFERROR(VLOOKUP(AO393,sales_data!$H$2:$J$451,3,0),0)</f>
        <v>NOK-123</v>
      </c>
      <c r="AR393" s="5">
        <v>190000</v>
      </c>
    </row>
    <row r="394" spans="5:44" x14ac:dyDescent="0.2">
      <c r="E394" s="64" t="s">
        <v>448</v>
      </c>
      <c r="F394" s="3">
        <v>91638.42</v>
      </c>
      <c r="G394" s="1">
        <v>20</v>
      </c>
      <c r="AO394" s="1" t="s">
        <v>930</v>
      </c>
      <c r="AP394" s="1">
        <v>19</v>
      </c>
      <c r="AQ394" s="1" t="str">
        <f>IFERROR(VLOOKUP(AO394,sales_data!$H$2:$J$451,3,0),0)</f>
        <v>NOK-119</v>
      </c>
      <c r="AR394" s="5">
        <v>190000</v>
      </c>
    </row>
    <row r="395" spans="5:44" x14ac:dyDescent="0.2">
      <c r="E395" s="64" t="s">
        <v>930</v>
      </c>
      <c r="F395" s="3">
        <v>100413.16</v>
      </c>
      <c r="G395" s="1">
        <v>26</v>
      </c>
      <c r="AO395" s="1" t="s">
        <v>466</v>
      </c>
      <c r="AP395" s="1">
        <v>12</v>
      </c>
      <c r="AQ395" s="1" t="str">
        <f>IFERROR(VLOOKUP(AO395,sales_data!$H$2:$J$451,3,0),0)</f>
        <v>NOK-118</v>
      </c>
      <c r="AR395" s="5">
        <v>170000</v>
      </c>
    </row>
    <row r="396" spans="5:44" x14ac:dyDescent="0.2">
      <c r="E396" s="64" t="s">
        <v>466</v>
      </c>
      <c r="F396" s="3">
        <v>76724.63</v>
      </c>
      <c r="G396" s="1">
        <v>14</v>
      </c>
      <c r="AO396" s="1" t="s">
        <v>467</v>
      </c>
      <c r="AP396" s="1">
        <v>44</v>
      </c>
      <c r="AQ396" s="1" t="str">
        <f>IFERROR(VLOOKUP(AO396,sales_data!$H$2:$J$451,3,0),0)</f>
        <v>NOK-149</v>
      </c>
      <c r="AR396" s="5">
        <v>190000</v>
      </c>
    </row>
    <row r="397" spans="5:44" x14ac:dyDescent="0.2">
      <c r="E397" s="64" t="s">
        <v>467</v>
      </c>
      <c r="F397" s="3">
        <v>132566.15</v>
      </c>
      <c r="G397" s="1">
        <v>50</v>
      </c>
      <c r="AO397" s="1" t="s">
        <v>470</v>
      </c>
      <c r="AP397" s="1">
        <v>28</v>
      </c>
      <c r="AQ397" s="1" t="str">
        <f>IFERROR(VLOOKUP(AO397,sales_data!$H$2:$J$451,3,0),0)</f>
        <v>NOK-116</v>
      </c>
      <c r="AR397" s="5">
        <v>190000</v>
      </c>
    </row>
    <row r="398" spans="5:44" x14ac:dyDescent="0.2">
      <c r="E398" s="64" t="s">
        <v>470</v>
      </c>
      <c r="F398" s="3">
        <v>124207.47</v>
      </c>
      <c r="G398" s="1">
        <v>39</v>
      </c>
      <c r="AO398" s="1" t="s">
        <v>2817</v>
      </c>
      <c r="AP398" s="1">
        <v>5</v>
      </c>
      <c r="AQ398" s="1" t="str">
        <f>IFERROR(VLOOKUP(AO398,sales_data!$H$2:$J$451,3,0),0)</f>
        <v>NOK-108</v>
      </c>
      <c r="AR398" s="5">
        <v>190000</v>
      </c>
    </row>
    <row r="399" spans="5:44" x14ac:dyDescent="0.2">
      <c r="E399" s="64" t="s">
        <v>2817</v>
      </c>
      <c r="F399" s="3">
        <v>119834.61</v>
      </c>
      <c r="G399" s="1">
        <v>15</v>
      </c>
      <c r="AO399" s="1" t="s">
        <v>452</v>
      </c>
      <c r="AP399" s="1">
        <v>13</v>
      </c>
      <c r="AQ399" s="1" t="str">
        <f>IFERROR(VLOOKUP(AO399,sales_data!$H$2:$J$451,3,0),0)</f>
        <v>NOK-106</v>
      </c>
      <c r="AR399" s="5">
        <v>170000</v>
      </c>
    </row>
    <row r="400" spans="5:44" x14ac:dyDescent="0.2">
      <c r="E400" s="64" t="s">
        <v>452</v>
      </c>
      <c r="F400" s="3">
        <v>135539.53</v>
      </c>
      <c r="G400" s="1">
        <v>23</v>
      </c>
      <c r="AO400" s="1" t="s">
        <v>453</v>
      </c>
      <c r="AP400" s="1">
        <v>14</v>
      </c>
      <c r="AQ400" s="1" t="str">
        <f>IFERROR(VLOOKUP(AO400,sales_data!$H$2:$J$451,3,0),0)</f>
        <v>NOK-153</v>
      </c>
      <c r="AR400" s="5">
        <v>190000</v>
      </c>
    </row>
    <row r="401" spans="5:44" x14ac:dyDescent="0.2">
      <c r="E401" s="64" t="s">
        <v>453</v>
      </c>
      <c r="F401" s="3">
        <v>71633.95</v>
      </c>
      <c r="G401" s="1">
        <v>20</v>
      </c>
      <c r="AO401" s="1" t="s">
        <v>3389</v>
      </c>
      <c r="AP401" s="1">
        <v>0</v>
      </c>
      <c r="AQ401" s="1" t="str">
        <f>IFERROR(VLOOKUP(AO401,sales_data!$H$2:$J$451,3,0),0)</f>
        <v>NOK-142</v>
      </c>
      <c r="AR401" s="5">
        <v>190000</v>
      </c>
    </row>
    <row r="402" spans="5:44" x14ac:dyDescent="0.2">
      <c r="E402" s="64" t="s">
        <v>3389</v>
      </c>
      <c r="F402" s="3">
        <v>6945.27</v>
      </c>
      <c r="G402" s="1">
        <v>1</v>
      </c>
      <c r="AO402" s="1" t="s">
        <v>2720</v>
      </c>
      <c r="AP402" s="1">
        <v>6</v>
      </c>
      <c r="AQ402" s="1" t="str">
        <f>IFERROR(VLOOKUP(AO402,sales_data!$H$2:$J$451,3,0),0)</f>
        <v>NOK-105</v>
      </c>
      <c r="AR402" s="5">
        <v>190000</v>
      </c>
    </row>
    <row r="403" spans="5:44" x14ac:dyDescent="0.2">
      <c r="E403" s="64" t="s">
        <v>2720</v>
      </c>
      <c r="F403" s="3">
        <v>71592.679999999993</v>
      </c>
      <c r="G403" s="1">
        <v>10</v>
      </c>
      <c r="AO403" s="1" t="s">
        <v>463</v>
      </c>
      <c r="AP403" s="1">
        <v>31</v>
      </c>
      <c r="AQ403" s="1" t="str">
        <f>IFERROR(VLOOKUP(AO403,sales_data!$H$2:$J$451,3,0),0)</f>
        <v>NOK-148</v>
      </c>
      <c r="AR403" s="5">
        <v>190000</v>
      </c>
    </row>
    <row r="404" spans="5:44" x14ac:dyDescent="0.2">
      <c r="E404" s="64" t="s">
        <v>463</v>
      </c>
      <c r="F404" s="3">
        <v>57553.3</v>
      </c>
      <c r="G404" s="1">
        <v>42</v>
      </c>
      <c r="AO404" s="1" t="s">
        <v>464</v>
      </c>
      <c r="AP404" s="1">
        <v>34</v>
      </c>
      <c r="AQ404" s="1" t="str">
        <f>IFERROR(VLOOKUP(AO404,sales_data!$H$2:$J$451,3,0),0)</f>
        <v>NOK-152</v>
      </c>
      <c r="AR404" s="5">
        <v>190000</v>
      </c>
    </row>
    <row r="405" spans="5:44" x14ac:dyDescent="0.2">
      <c r="E405" s="64" t="s">
        <v>464</v>
      </c>
      <c r="F405" s="3">
        <v>152440.78</v>
      </c>
      <c r="G405" s="1">
        <v>45</v>
      </c>
      <c r="AO405" s="1" t="s">
        <v>931</v>
      </c>
      <c r="AP405" s="1">
        <v>17</v>
      </c>
      <c r="AQ405" s="1" t="str">
        <f>IFERROR(VLOOKUP(AO405,sales_data!$H$2:$J$451,3,0),0)</f>
        <v>NOK-141</v>
      </c>
      <c r="AR405" s="5">
        <v>190000</v>
      </c>
    </row>
    <row r="406" spans="5:44" x14ac:dyDescent="0.2">
      <c r="E406" s="64" t="s">
        <v>931</v>
      </c>
      <c r="F406" s="3">
        <v>89575.41</v>
      </c>
      <c r="G406" s="1">
        <v>28</v>
      </c>
      <c r="AO406" s="1" t="s">
        <v>1949</v>
      </c>
      <c r="AP406" s="1">
        <v>14</v>
      </c>
      <c r="AQ406" s="1" t="str">
        <f>IFERROR(VLOOKUP(AO406,sales_data!$H$2:$J$451,3,0),0)</f>
        <v>NOK-115</v>
      </c>
      <c r="AR406" s="5">
        <v>190000</v>
      </c>
    </row>
    <row r="407" spans="5:44" x14ac:dyDescent="0.2">
      <c r="E407" s="64" t="s">
        <v>1949</v>
      </c>
      <c r="F407" s="3">
        <v>91571.47</v>
      </c>
      <c r="G407" s="1">
        <v>28</v>
      </c>
      <c r="AO407" s="1" t="s">
        <v>456</v>
      </c>
      <c r="AP407" s="1">
        <v>27</v>
      </c>
      <c r="AQ407" s="1" t="str">
        <f>IFERROR(VLOOKUP(AO407,sales_data!$H$2:$J$451,3,0),0)</f>
        <v>NOK-163</v>
      </c>
      <c r="AR407" s="5">
        <v>190000</v>
      </c>
    </row>
    <row r="408" spans="5:44" x14ac:dyDescent="0.2">
      <c r="E408" s="64" t="s">
        <v>456</v>
      </c>
      <c r="F408" s="3">
        <v>105389.42</v>
      </c>
      <c r="G408" s="1">
        <v>30</v>
      </c>
      <c r="AO408" s="1" t="s">
        <v>457</v>
      </c>
      <c r="AP408" s="1">
        <v>16</v>
      </c>
      <c r="AQ408" s="1" t="str">
        <f>IFERROR(VLOOKUP(AO408,sales_data!$H$2:$J$451,3,0),0)</f>
        <v>NOK-113</v>
      </c>
      <c r="AR408" s="5">
        <v>190000</v>
      </c>
    </row>
    <row r="409" spans="5:44" x14ac:dyDescent="0.2">
      <c r="E409" s="64" t="s">
        <v>457</v>
      </c>
      <c r="F409" s="3">
        <v>141867.26</v>
      </c>
      <c r="G409" s="1">
        <v>34</v>
      </c>
      <c r="AO409" s="1" t="s">
        <v>458</v>
      </c>
      <c r="AP409" s="1">
        <v>6</v>
      </c>
      <c r="AQ409" s="1" t="str">
        <f>IFERROR(VLOOKUP(AO409,sales_data!$H$2:$J$451,3,0),0)</f>
        <v>NOK-112</v>
      </c>
      <c r="AR409" s="5">
        <v>190000</v>
      </c>
    </row>
    <row r="410" spans="5:44" x14ac:dyDescent="0.2">
      <c r="E410" s="64" t="s">
        <v>458</v>
      </c>
      <c r="F410" s="3">
        <v>66529.73</v>
      </c>
      <c r="G410" s="1">
        <v>18</v>
      </c>
      <c r="AO410" s="1" t="s">
        <v>476</v>
      </c>
      <c r="AP410" s="1">
        <v>24</v>
      </c>
      <c r="AQ410" s="1" t="str">
        <f>IFERROR(VLOOKUP(AO410,sales_data!$H$2:$J$451,3,0),0)</f>
        <v>NOR-322</v>
      </c>
      <c r="AR410" s="5">
        <v>190000</v>
      </c>
    </row>
    <row r="411" spans="5:44" x14ac:dyDescent="0.2">
      <c r="E411" s="64" t="s">
        <v>476</v>
      </c>
      <c r="F411" s="3">
        <v>126018.09</v>
      </c>
      <c r="G411" s="1">
        <v>46</v>
      </c>
      <c r="AO411" s="1" t="s">
        <v>932</v>
      </c>
      <c r="AP411" s="1">
        <v>18</v>
      </c>
      <c r="AQ411" s="1" t="str">
        <f>IFERROR(VLOOKUP(AO411,sales_data!$H$2:$J$451,3,0),0)</f>
        <v>NOR-330</v>
      </c>
      <c r="AR411" s="5">
        <v>190000</v>
      </c>
    </row>
    <row r="412" spans="5:44" x14ac:dyDescent="0.2">
      <c r="E412" s="64" t="s">
        <v>932</v>
      </c>
      <c r="F412" s="3">
        <v>126234.34</v>
      </c>
      <c r="G412" s="1">
        <v>20</v>
      </c>
      <c r="AO412" s="1" t="s">
        <v>477</v>
      </c>
      <c r="AP412" s="1">
        <v>18</v>
      </c>
      <c r="AQ412" s="1" t="str">
        <f>IFERROR(VLOOKUP(AO412,sales_data!$H$2:$J$451,3,0),0)</f>
        <v>NOR-325</v>
      </c>
      <c r="AR412" s="5">
        <v>190000</v>
      </c>
    </row>
    <row r="413" spans="5:44" x14ac:dyDescent="0.2">
      <c r="E413" s="64" t="s">
        <v>477</v>
      </c>
      <c r="F413" s="3">
        <v>120142.39999999999</v>
      </c>
      <c r="G413" s="1">
        <v>24</v>
      </c>
      <c r="AO413" s="1" t="s">
        <v>479</v>
      </c>
      <c r="AP413" s="1">
        <v>18</v>
      </c>
      <c r="AQ413" s="1" t="str">
        <f>IFERROR(VLOOKUP(AO413,sales_data!$H$2:$J$451,3,0),0)</f>
        <v>NOR-303</v>
      </c>
      <c r="AR413" s="5">
        <v>190000</v>
      </c>
    </row>
    <row r="414" spans="5:44" x14ac:dyDescent="0.2">
      <c r="E414" s="64" t="s">
        <v>478</v>
      </c>
      <c r="F414" s="3">
        <v>-38946.449999999997</v>
      </c>
      <c r="G414" s="1">
        <v>16</v>
      </c>
      <c r="AO414" s="1" t="s">
        <v>3396</v>
      </c>
      <c r="AP414" s="1">
        <v>24</v>
      </c>
      <c r="AQ414" s="1" t="str">
        <f>IFERROR(VLOOKUP(AO414,sales_data!$H$2:$J$451,3,0),0)</f>
        <v>NOR-314</v>
      </c>
      <c r="AR414" s="5">
        <v>190000</v>
      </c>
    </row>
    <row r="415" spans="5:44" x14ac:dyDescent="0.2">
      <c r="E415" s="64" t="s">
        <v>479</v>
      </c>
      <c r="F415" s="3">
        <v>57494.01</v>
      </c>
      <c r="G415" s="1">
        <v>24</v>
      </c>
      <c r="AO415" s="1" t="s">
        <v>933</v>
      </c>
      <c r="AP415" s="1">
        <v>5</v>
      </c>
      <c r="AQ415" s="1" t="str">
        <f>IFERROR(VLOOKUP(AO415,sales_data!$H$2:$J$451,3,0),0)</f>
        <v>NOR-308</v>
      </c>
      <c r="AR415" s="5">
        <v>170000</v>
      </c>
    </row>
    <row r="416" spans="5:44" x14ac:dyDescent="0.2">
      <c r="E416" s="64" t="s">
        <v>3396</v>
      </c>
      <c r="F416" s="3">
        <v>129378.38</v>
      </c>
      <c r="G416" s="1">
        <v>32</v>
      </c>
      <c r="AO416" s="1" t="s">
        <v>481</v>
      </c>
      <c r="AP416" s="1">
        <v>30</v>
      </c>
      <c r="AQ416" s="1" t="str">
        <f>IFERROR(VLOOKUP(AO416,sales_data!$H$2:$J$451,3,0),0)</f>
        <v>NOR-311</v>
      </c>
      <c r="AR416" s="5">
        <v>190000</v>
      </c>
    </row>
    <row r="417" spans="5:44" x14ac:dyDescent="0.2">
      <c r="E417" s="64" t="s">
        <v>933</v>
      </c>
      <c r="F417" s="3">
        <v>223840.02</v>
      </c>
      <c r="G417" s="1">
        <v>35</v>
      </c>
      <c r="AO417" s="1" t="s">
        <v>482</v>
      </c>
      <c r="AP417" s="1">
        <v>27</v>
      </c>
      <c r="AQ417" s="1" t="str">
        <f>IFERROR(VLOOKUP(AO417,sales_data!$H$2:$J$451,3,0),0)</f>
        <v>NOR-416</v>
      </c>
      <c r="AR417" s="5">
        <v>190000</v>
      </c>
    </row>
    <row r="418" spans="5:44" x14ac:dyDescent="0.2">
      <c r="E418" s="64" t="s">
        <v>481</v>
      </c>
      <c r="F418" s="3">
        <v>223994.32</v>
      </c>
      <c r="G418" s="1">
        <v>59</v>
      </c>
      <c r="AO418" s="1" t="s">
        <v>483</v>
      </c>
      <c r="AP418" s="1">
        <v>7</v>
      </c>
      <c r="AQ418" s="1" t="str">
        <f>IFERROR(VLOOKUP(AO418,sales_data!$H$2:$J$451,3,0),0)</f>
        <v>NOR-326</v>
      </c>
      <c r="AR418" s="5">
        <v>220000</v>
      </c>
    </row>
    <row r="419" spans="5:44" x14ac:dyDescent="0.2">
      <c r="E419" s="64" t="s">
        <v>482</v>
      </c>
      <c r="F419" s="3">
        <v>224221.26</v>
      </c>
      <c r="G419" s="1">
        <v>65</v>
      </c>
      <c r="AO419" s="1" t="s">
        <v>2899</v>
      </c>
      <c r="AP419" s="1">
        <v>17</v>
      </c>
      <c r="AQ419" s="1" t="str">
        <f>IFERROR(VLOOKUP(AO419,sales_data!$H$2:$J$451,3,0),0)</f>
        <v>NOR-302</v>
      </c>
      <c r="AR419" s="5">
        <v>170000</v>
      </c>
    </row>
    <row r="420" spans="5:44" x14ac:dyDescent="0.2">
      <c r="E420" s="64" t="s">
        <v>483</v>
      </c>
      <c r="F420" s="3">
        <v>261292.48</v>
      </c>
      <c r="G420" s="1">
        <v>27</v>
      </c>
      <c r="AO420" s="1" t="s">
        <v>934</v>
      </c>
      <c r="AP420" s="1">
        <v>0</v>
      </c>
      <c r="AQ420" s="1" t="str">
        <f>IFERROR(VLOOKUP(AO420,sales_data!$H$2:$J$451,3,0),0)</f>
        <v>NOR-328</v>
      </c>
      <c r="AR420" s="5">
        <v>190000</v>
      </c>
    </row>
    <row r="421" spans="5:44" x14ac:dyDescent="0.2">
      <c r="E421" s="64" t="s">
        <v>2899</v>
      </c>
      <c r="F421" s="3">
        <v>221157.39</v>
      </c>
      <c r="G421" s="1">
        <v>38</v>
      </c>
      <c r="AO421" s="1" t="s">
        <v>579</v>
      </c>
      <c r="AP421" s="1">
        <v>20</v>
      </c>
      <c r="AQ421" s="1" t="str">
        <f>IFERROR(VLOOKUP(AO421,sales_data!$H$2:$J$451,3,0),0)</f>
        <v>NOR-323</v>
      </c>
      <c r="AR421" s="5">
        <v>190000</v>
      </c>
    </row>
    <row r="422" spans="5:44" x14ac:dyDescent="0.2">
      <c r="E422" s="64" t="s">
        <v>934</v>
      </c>
      <c r="F422" s="3">
        <v>-12801.16</v>
      </c>
      <c r="G422" s="1">
        <v>2</v>
      </c>
      <c r="AO422" s="1" t="s">
        <v>2336</v>
      </c>
      <c r="AP422" s="1">
        <v>27</v>
      </c>
      <c r="AQ422" s="1" t="str">
        <f>IFERROR(VLOOKUP(AO422,sales_data!$H$2:$J$451,3,0),0)</f>
        <v>NOR-336</v>
      </c>
      <c r="AR422" s="5">
        <v>190000</v>
      </c>
    </row>
    <row r="423" spans="5:44" x14ac:dyDescent="0.2">
      <c r="E423" s="64" t="s">
        <v>579</v>
      </c>
      <c r="F423" s="3">
        <v>81261.460000000006</v>
      </c>
      <c r="G423" s="1">
        <v>35</v>
      </c>
      <c r="AO423" s="1" t="s">
        <v>480</v>
      </c>
      <c r="AP423" s="1">
        <v>12</v>
      </c>
      <c r="AQ423" s="1" t="str">
        <f>IFERROR(VLOOKUP(AO423,sales_data!$H$2:$J$451,3,0),0)</f>
        <v>NOR-301</v>
      </c>
      <c r="AR423" s="5">
        <v>170000</v>
      </c>
    </row>
    <row r="424" spans="5:44" x14ac:dyDescent="0.2">
      <c r="E424" s="64" t="s">
        <v>2336</v>
      </c>
      <c r="F424" s="3">
        <v>107081.09</v>
      </c>
      <c r="G424" s="1">
        <v>40</v>
      </c>
      <c r="AO424" s="1" t="s">
        <v>484</v>
      </c>
      <c r="AP424" s="1">
        <v>17</v>
      </c>
      <c r="AQ424" s="1" t="str">
        <f>IFERROR(VLOOKUP(AO424,sales_data!$H$2:$J$451,3,0),0)</f>
        <v>NOR-312</v>
      </c>
      <c r="AR424" s="5">
        <v>190000</v>
      </c>
    </row>
    <row r="425" spans="5:44" x14ac:dyDescent="0.2">
      <c r="E425" s="64" t="s">
        <v>480</v>
      </c>
      <c r="F425" s="3">
        <v>93167.57</v>
      </c>
      <c r="G425" s="1">
        <v>18</v>
      </c>
      <c r="AO425" s="1" t="s">
        <v>485</v>
      </c>
      <c r="AP425" s="1">
        <v>24</v>
      </c>
      <c r="AQ425" s="1" t="str">
        <f>IFERROR(VLOOKUP(AO425,sales_data!$H$2:$J$451,3,0),0)</f>
        <v>NOR-309</v>
      </c>
      <c r="AR425" s="5">
        <v>180000</v>
      </c>
    </row>
    <row r="426" spans="5:44" x14ac:dyDescent="0.2">
      <c r="E426" s="64" t="s">
        <v>484</v>
      </c>
      <c r="F426" s="3">
        <v>150628.78</v>
      </c>
      <c r="G426" s="1">
        <v>27</v>
      </c>
      <c r="AO426" s="1" t="s">
        <v>580</v>
      </c>
      <c r="AP426" s="1">
        <v>16</v>
      </c>
      <c r="AQ426" s="1" t="str">
        <f>IFERROR(VLOOKUP(AO426,sales_data!$H$2:$J$451,3,0),0)</f>
        <v>NOR-307</v>
      </c>
      <c r="AR426" s="5">
        <v>190000</v>
      </c>
    </row>
    <row r="427" spans="5:44" x14ac:dyDescent="0.2">
      <c r="E427" s="64" t="s">
        <v>485</v>
      </c>
      <c r="F427" s="3">
        <v>247479.2</v>
      </c>
      <c r="G427" s="1">
        <v>46</v>
      </c>
      <c r="AO427" s="1" t="s">
        <v>486</v>
      </c>
      <c r="AP427" s="1">
        <v>42</v>
      </c>
      <c r="AQ427" s="1" t="str">
        <f>IFERROR(VLOOKUP(AO427,sales_data!$H$2:$J$451,3,0),0)</f>
        <v>NOR-305</v>
      </c>
      <c r="AR427" s="5">
        <v>170000</v>
      </c>
    </row>
    <row r="428" spans="5:44" x14ac:dyDescent="0.2">
      <c r="E428" s="64" t="s">
        <v>580</v>
      </c>
      <c r="F428" s="3">
        <v>249280.74</v>
      </c>
      <c r="G428" s="1">
        <v>30</v>
      </c>
      <c r="AO428" s="1" t="s">
        <v>487</v>
      </c>
      <c r="AP428" s="1">
        <v>27</v>
      </c>
      <c r="AQ428" s="1" t="str">
        <f>IFERROR(VLOOKUP(AO428,sales_data!$H$2:$J$451,3,0),0)</f>
        <v>NOR-316</v>
      </c>
      <c r="AR428" s="5">
        <v>170000</v>
      </c>
    </row>
    <row r="429" spans="5:44" x14ac:dyDescent="0.2">
      <c r="E429" s="64" t="s">
        <v>486</v>
      </c>
      <c r="F429" s="3">
        <v>212074.4</v>
      </c>
      <c r="G429" s="1">
        <v>48</v>
      </c>
      <c r="AO429" s="1" t="s">
        <v>491</v>
      </c>
      <c r="AP429" s="1">
        <v>44</v>
      </c>
      <c r="AQ429" s="1" t="str">
        <f>IFERROR(VLOOKUP(AO429,sales_data!$H$2:$J$451,3,0),0)</f>
        <v>NOR-304</v>
      </c>
      <c r="AR429" s="5">
        <v>400000</v>
      </c>
    </row>
    <row r="430" spans="5:44" x14ac:dyDescent="0.2">
      <c r="E430" s="64" t="s">
        <v>487</v>
      </c>
      <c r="F430" s="3">
        <v>230929.26</v>
      </c>
      <c r="G430" s="1">
        <v>40</v>
      </c>
      <c r="AO430" s="1" t="s">
        <v>492</v>
      </c>
      <c r="AP430" s="1">
        <v>24</v>
      </c>
      <c r="AQ430" s="1" t="str">
        <f>IFERROR(VLOOKUP(AO430,sales_data!$H$2:$J$451,3,0),0)</f>
        <v>NOR-332</v>
      </c>
      <c r="AR430" s="5">
        <v>170000</v>
      </c>
    </row>
    <row r="431" spans="5:44" x14ac:dyDescent="0.2">
      <c r="E431" s="64" t="s">
        <v>491</v>
      </c>
      <c r="F431" s="3">
        <v>471069.08</v>
      </c>
      <c r="G431" s="1">
        <v>53</v>
      </c>
      <c r="AO431" s="1" t="s">
        <v>495</v>
      </c>
      <c r="AP431" s="1">
        <v>9</v>
      </c>
      <c r="AQ431" s="1" t="str">
        <f>IFERROR(VLOOKUP(AO431,sales_data!$H$2:$J$451,3,0),0)</f>
        <v>NOR-310</v>
      </c>
      <c r="AR431" s="5">
        <v>190000</v>
      </c>
    </row>
    <row r="432" spans="5:44" x14ac:dyDescent="0.2">
      <c r="E432" s="64" t="s">
        <v>492</v>
      </c>
      <c r="F432" s="3">
        <v>101135.09</v>
      </c>
      <c r="G432" s="1">
        <v>49</v>
      </c>
      <c r="AO432" s="1" t="s">
        <v>496</v>
      </c>
      <c r="AP432" s="1">
        <v>39</v>
      </c>
      <c r="AQ432" s="1" t="str">
        <f>IFERROR(VLOOKUP(AO432,sales_data!$H$2:$J$451,3,0),0)</f>
        <v>NOR-333</v>
      </c>
      <c r="AR432" s="5">
        <v>170000</v>
      </c>
    </row>
    <row r="433" spans="5:44" x14ac:dyDescent="0.2">
      <c r="E433" s="64" t="s">
        <v>495</v>
      </c>
      <c r="F433" s="3">
        <v>117676.32</v>
      </c>
      <c r="G433" s="1">
        <v>43</v>
      </c>
      <c r="AO433" s="1" t="s">
        <v>497</v>
      </c>
      <c r="AP433" s="1">
        <v>40</v>
      </c>
      <c r="AQ433" s="1" t="str">
        <f>IFERROR(VLOOKUP(AO433,sales_data!$H$2:$J$451,3,0),0)</f>
        <v>NOR-327</v>
      </c>
      <c r="AR433" s="5">
        <v>220000</v>
      </c>
    </row>
    <row r="434" spans="5:44" x14ac:dyDescent="0.2">
      <c r="E434" s="64" t="s">
        <v>496</v>
      </c>
      <c r="F434" s="3">
        <v>117956.56</v>
      </c>
      <c r="G434" s="1">
        <v>51</v>
      </c>
      <c r="AO434" s="1" t="s">
        <v>935</v>
      </c>
      <c r="AP434" s="1">
        <v>0</v>
      </c>
      <c r="AQ434" s="1" t="str">
        <f>IFERROR(VLOOKUP(AO434,sales_data!$H$2:$J$451,3,0),0)</f>
        <v>PAB-104</v>
      </c>
      <c r="AR434" s="5">
        <v>190000</v>
      </c>
    </row>
    <row r="435" spans="5:44" x14ac:dyDescent="0.2">
      <c r="E435" s="64" t="s">
        <v>497</v>
      </c>
      <c r="F435" s="3">
        <v>265684.09999999998</v>
      </c>
      <c r="G435" s="1">
        <v>58</v>
      </c>
      <c r="AO435" s="1" t="s">
        <v>503</v>
      </c>
      <c r="AP435" s="1">
        <v>12</v>
      </c>
      <c r="AQ435" s="1" t="str">
        <f>IFERROR(VLOOKUP(AO435,sales_data!$H$2:$J$451,3,0),0)</f>
        <v>PAB-122</v>
      </c>
      <c r="AR435" s="5">
        <v>190000</v>
      </c>
    </row>
    <row r="436" spans="5:44" x14ac:dyDescent="0.2">
      <c r="E436" s="64" t="s">
        <v>935</v>
      </c>
      <c r="F436" s="3">
        <v>-53293.46</v>
      </c>
      <c r="G436" s="1">
        <v>0</v>
      </c>
      <c r="AO436" s="1" t="s">
        <v>504</v>
      </c>
      <c r="AP436" s="1">
        <v>20</v>
      </c>
      <c r="AQ436" s="1" t="str">
        <f>IFERROR(VLOOKUP(AO436,sales_data!$H$2:$J$451,3,0),0)</f>
        <v>PAB-117</v>
      </c>
      <c r="AR436" s="5">
        <v>200000</v>
      </c>
    </row>
    <row r="437" spans="5:44" x14ac:dyDescent="0.2">
      <c r="E437" s="64" t="s">
        <v>503</v>
      </c>
      <c r="F437" s="3">
        <v>127046.56</v>
      </c>
      <c r="G437" s="1">
        <v>15</v>
      </c>
      <c r="AO437" s="1" t="s">
        <v>505</v>
      </c>
      <c r="AP437" s="1">
        <v>13</v>
      </c>
      <c r="AQ437" s="1" t="str">
        <f>IFERROR(VLOOKUP(AO437,sales_data!$H$2:$J$451,3,0),0)</f>
        <v>PAB-121</v>
      </c>
      <c r="AR437" s="5">
        <v>170000</v>
      </c>
    </row>
    <row r="438" spans="5:44" x14ac:dyDescent="0.2">
      <c r="E438" s="64" t="s">
        <v>504</v>
      </c>
      <c r="F438" s="3">
        <v>113156.6</v>
      </c>
      <c r="G438" s="1">
        <v>31</v>
      </c>
      <c r="AO438" s="1" t="s">
        <v>506</v>
      </c>
      <c r="AP438" s="1">
        <v>20</v>
      </c>
      <c r="AQ438" s="1" t="str">
        <f>IFERROR(VLOOKUP(AO438,sales_data!$H$2:$J$451,3,0),0)</f>
        <v>PAB-127</v>
      </c>
      <c r="AR438" s="5">
        <v>190000</v>
      </c>
    </row>
    <row r="439" spans="5:44" x14ac:dyDescent="0.2">
      <c r="E439" s="64" t="s">
        <v>505</v>
      </c>
      <c r="F439" s="3">
        <v>101257.96</v>
      </c>
      <c r="G439" s="1">
        <v>36</v>
      </c>
      <c r="AO439" s="1" t="s">
        <v>507</v>
      </c>
      <c r="AP439" s="1">
        <v>32</v>
      </c>
      <c r="AQ439" s="1" t="str">
        <f>IFERROR(VLOOKUP(AO439,sales_data!$H$2:$J$451,3,0),0)</f>
        <v>PAB-124</v>
      </c>
      <c r="AR439" s="5">
        <v>250000</v>
      </c>
    </row>
    <row r="440" spans="5:44" x14ac:dyDescent="0.2">
      <c r="E440" s="64" t="s">
        <v>506</v>
      </c>
      <c r="F440" s="3">
        <v>106982.86</v>
      </c>
      <c r="G440" s="1">
        <v>31</v>
      </c>
      <c r="AO440" s="1" t="s">
        <v>508</v>
      </c>
      <c r="AP440" s="1">
        <v>35</v>
      </c>
      <c r="AQ440" s="1" t="str">
        <f>IFERROR(VLOOKUP(AO440,sales_data!$H$2:$J$451,3,0),0)</f>
        <v>PAB-125</v>
      </c>
      <c r="AR440" s="5">
        <v>190000</v>
      </c>
    </row>
    <row r="441" spans="5:44" x14ac:dyDescent="0.2">
      <c r="E441" s="64" t="s">
        <v>507</v>
      </c>
      <c r="F441" s="3">
        <v>313571.18</v>
      </c>
      <c r="G441" s="1">
        <v>49</v>
      </c>
      <c r="AO441" s="1" t="s">
        <v>509</v>
      </c>
      <c r="AP441" s="1">
        <v>26</v>
      </c>
      <c r="AQ441" s="1" t="str">
        <f>IFERROR(VLOOKUP(AO441,sales_data!$H$2:$J$451,3,0),0)</f>
        <v>PAB-129</v>
      </c>
      <c r="AR441" s="5">
        <v>190000</v>
      </c>
    </row>
    <row r="442" spans="5:44" x14ac:dyDescent="0.2">
      <c r="E442" s="64" t="s">
        <v>508</v>
      </c>
      <c r="F442" s="3">
        <v>129838.81</v>
      </c>
      <c r="G442" s="1">
        <v>48</v>
      </c>
      <c r="AO442" s="1" t="s">
        <v>498</v>
      </c>
      <c r="AP442" s="1">
        <v>4</v>
      </c>
      <c r="AQ442" s="1" t="str">
        <f>IFERROR(VLOOKUP(AO442,sales_data!$H$2:$J$451,3,0),0)</f>
        <v>PAB-102</v>
      </c>
      <c r="AR442" s="5">
        <v>190000</v>
      </c>
    </row>
    <row r="443" spans="5:44" x14ac:dyDescent="0.2">
      <c r="E443" s="64" t="s">
        <v>509</v>
      </c>
      <c r="F443" s="3">
        <v>100980.92</v>
      </c>
      <c r="G443" s="1">
        <v>31</v>
      </c>
      <c r="AO443" s="1" t="s">
        <v>499</v>
      </c>
      <c r="AP443" s="1">
        <v>14</v>
      </c>
      <c r="AQ443" s="1" t="str">
        <f>IFERROR(VLOOKUP(AO443,sales_data!$H$2:$J$451,3,0),0)</f>
        <v>PAB-101</v>
      </c>
      <c r="AR443" s="5">
        <v>170000</v>
      </c>
    </row>
    <row r="444" spans="5:44" x14ac:dyDescent="0.2">
      <c r="E444" s="64" t="s">
        <v>498</v>
      </c>
      <c r="F444" s="3">
        <v>100413.13</v>
      </c>
      <c r="G444" s="1">
        <v>19</v>
      </c>
      <c r="AO444" s="1" t="s">
        <v>500</v>
      </c>
      <c r="AP444" s="1">
        <v>10</v>
      </c>
      <c r="AQ444" s="1" t="str">
        <f>IFERROR(VLOOKUP(AO444,sales_data!$H$2:$J$451,3,0),0)</f>
        <v>PAB-112</v>
      </c>
      <c r="AR444" s="5">
        <v>250000</v>
      </c>
    </row>
    <row r="445" spans="5:44" x14ac:dyDescent="0.2">
      <c r="E445" s="64" t="s">
        <v>499</v>
      </c>
      <c r="F445" s="3">
        <v>102877.14</v>
      </c>
      <c r="G445" s="1">
        <v>28</v>
      </c>
      <c r="AO445" s="1" t="s">
        <v>501</v>
      </c>
      <c r="AP445" s="1">
        <v>11</v>
      </c>
      <c r="AQ445" s="1" t="str">
        <f>IFERROR(VLOOKUP(AO445,sales_data!$H$2:$J$451,3,0),0)</f>
        <v>PAB-111</v>
      </c>
      <c r="AR445" s="5">
        <v>170000</v>
      </c>
    </row>
    <row r="446" spans="5:44" x14ac:dyDescent="0.2">
      <c r="E446" s="64" t="s">
        <v>500</v>
      </c>
      <c r="F446" s="3">
        <v>150545.54</v>
      </c>
      <c r="G446" s="1">
        <v>27</v>
      </c>
      <c r="AO446" s="1" t="s">
        <v>502</v>
      </c>
      <c r="AP446" s="1">
        <v>13</v>
      </c>
      <c r="AQ446" s="1" t="str">
        <f>IFERROR(VLOOKUP(AO446,sales_data!$H$2:$J$451,3,0),0)</f>
        <v>PAB-110</v>
      </c>
      <c r="AR446" s="5">
        <v>170000</v>
      </c>
    </row>
    <row r="447" spans="5:44" x14ac:dyDescent="0.2">
      <c r="E447" s="64" t="s">
        <v>501</v>
      </c>
      <c r="F447" s="3">
        <v>103257.84</v>
      </c>
      <c r="G447" s="1">
        <v>33</v>
      </c>
      <c r="AO447" s="1" t="s">
        <v>525</v>
      </c>
      <c r="AP447" s="1">
        <v>30</v>
      </c>
      <c r="AQ447" s="1" t="str">
        <f>IFERROR(VLOOKUP(AO447,sales_data!$H$2:$J$451,3,0),0)</f>
        <v>RAJ-124</v>
      </c>
      <c r="AR447" s="5">
        <v>170000</v>
      </c>
    </row>
    <row r="448" spans="5:44" x14ac:dyDescent="0.2">
      <c r="E448" s="64" t="s">
        <v>502</v>
      </c>
      <c r="F448" s="3">
        <v>147299.73000000001</v>
      </c>
      <c r="G448" s="1">
        <v>29</v>
      </c>
      <c r="AO448" s="1" t="s">
        <v>526</v>
      </c>
      <c r="AP448" s="1">
        <v>22</v>
      </c>
      <c r="AQ448" s="1" t="str">
        <f>IFERROR(VLOOKUP(AO448,sales_data!$H$2:$J$451,3,0),0)</f>
        <v>RAJ-112</v>
      </c>
      <c r="AR448" s="5">
        <v>190000</v>
      </c>
    </row>
    <row r="449" spans="5:44" x14ac:dyDescent="0.2">
      <c r="E449" s="64" t="s">
        <v>525</v>
      </c>
      <c r="F449" s="3">
        <v>100080.76</v>
      </c>
      <c r="G449" s="1">
        <v>53</v>
      </c>
      <c r="AO449" s="1" t="s">
        <v>528</v>
      </c>
      <c r="AP449" s="1">
        <v>19</v>
      </c>
      <c r="AQ449" s="1" t="str">
        <f>IFERROR(VLOOKUP(AO449,sales_data!$H$2:$J$451,3,0),0)</f>
        <v>RAJ-115</v>
      </c>
      <c r="AR449" s="5">
        <v>190000</v>
      </c>
    </row>
    <row r="450" spans="5:44" x14ac:dyDescent="0.2">
      <c r="E450" s="64" t="s">
        <v>526</v>
      </c>
      <c r="F450" s="3">
        <v>101845.82</v>
      </c>
      <c r="G450" s="1">
        <v>50</v>
      </c>
      <c r="AO450" s="1" t="s">
        <v>529</v>
      </c>
      <c r="AP450" s="1">
        <v>14</v>
      </c>
      <c r="AQ450" s="1" t="str">
        <f>IFERROR(VLOOKUP(AO450,sales_data!$H$2:$J$451,3,0),0)</f>
        <v>RAJ-117</v>
      </c>
      <c r="AR450" s="5">
        <v>190000</v>
      </c>
    </row>
    <row r="451" spans="5:44" x14ac:dyDescent="0.2">
      <c r="E451" s="64" t="s">
        <v>528</v>
      </c>
      <c r="F451" s="3">
        <v>224255.46</v>
      </c>
      <c r="G451" s="1">
        <v>50</v>
      </c>
      <c r="AO451" s="1" t="s">
        <v>530</v>
      </c>
      <c r="AP451" s="1">
        <v>9</v>
      </c>
      <c r="AQ451" s="1" t="str">
        <f>IFERROR(VLOOKUP(AO451,sales_data!$H$2:$J$451,3,0),0)</f>
        <v>RAJ-116</v>
      </c>
      <c r="AR451" s="5">
        <v>190000</v>
      </c>
    </row>
    <row r="452" spans="5:44" x14ac:dyDescent="0.2">
      <c r="E452" s="64" t="s">
        <v>529</v>
      </c>
      <c r="F452" s="3">
        <v>155578.56</v>
      </c>
      <c r="G452" s="1">
        <v>51</v>
      </c>
      <c r="AO452" s="1" t="s">
        <v>531</v>
      </c>
      <c r="AP452" s="1">
        <v>16</v>
      </c>
      <c r="AQ452" s="1" t="str">
        <f>IFERROR(VLOOKUP(AO452,sales_data!$H$2:$J$451,3,0),0)</f>
        <v>RAJ-111</v>
      </c>
      <c r="AR452" s="5">
        <v>190000</v>
      </c>
    </row>
    <row r="453" spans="5:44" x14ac:dyDescent="0.2">
      <c r="E453" s="64" t="s">
        <v>530</v>
      </c>
      <c r="F453" s="3">
        <v>173859.28</v>
      </c>
      <c r="G453" s="1">
        <v>52</v>
      </c>
      <c r="AO453" s="1" t="s">
        <v>2784</v>
      </c>
      <c r="AP453" s="1">
        <v>3</v>
      </c>
      <c r="AQ453" s="1" t="str">
        <f>IFERROR(VLOOKUP(AO453,sales_data!$H$2:$J$451,3,0),0)</f>
        <v>RAJ-102</v>
      </c>
      <c r="AR453" s="5">
        <v>190000</v>
      </c>
    </row>
    <row r="454" spans="5:44" x14ac:dyDescent="0.2">
      <c r="E454" s="64" t="s">
        <v>531</v>
      </c>
      <c r="F454" s="3">
        <v>224073</v>
      </c>
      <c r="G454" s="1">
        <v>50</v>
      </c>
      <c r="AO454" s="1" t="s">
        <v>516</v>
      </c>
      <c r="AP454" s="1">
        <v>7</v>
      </c>
      <c r="AQ454" s="1" t="str">
        <f>IFERROR(VLOOKUP(AO454,sales_data!$H$2:$J$451,3,0),0)</f>
        <v>RAJ-110</v>
      </c>
      <c r="AR454" s="5">
        <v>200000</v>
      </c>
    </row>
    <row r="455" spans="5:44" x14ac:dyDescent="0.2">
      <c r="E455" s="64" t="s">
        <v>2784</v>
      </c>
      <c r="F455" s="3">
        <v>57490.54</v>
      </c>
      <c r="G455" s="1">
        <v>18</v>
      </c>
      <c r="AO455" s="1" t="s">
        <v>2823</v>
      </c>
      <c r="AP455" s="1">
        <v>8</v>
      </c>
      <c r="AQ455" s="1" t="str">
        <f>IFERROR(VLOOKUP(AO455,sales_data!$H$2:$J$451,3,0),0)</f>
        <v>RAJ-103</v>
      </c>
      <c r="AR455" s="5">
        <v>190000</v>
      </c>
    </row>
    <row r="456" spans="5:44" x14ac:dyDescent="0.2">
      <c r="E456" s="64" t="s">
        <v>516</v>
      </c>
      <c r="F456" s="3">
        <v>248044.33</v>
      </c>
      <c r="G456" s="1">
        <v>36</v>
      </c>
      <c r="AO456" s="1" t="s">
        <v>2786</v>
      </c>
      <c r="AP456" s="1">
        <v>1</v>
      </c>
      <c r="AQ456" s="1" t="str">
        <f>IFERROR(VLOOKUP(AO456,sales_data!$H$2:$J$451,3,0),0)</f>
        <v>RAJ-130</v>
      </c>
      <c r="AR456" s="5">
        <v>190000</v>
      </c>
    </row>
    <row r="457" spans="5:44" x14ac:dyDescent="0.2">
      <c r="E457" s="64" t="s">
        <v>2823</v>
      </c>
      <c r="F457" s="3">
        <v>65395.57</v>
      </c>
      <c r="G457" s="1">
        <v>18</v>
      </c>
      <c r="AO457" s="1" t="s">
        <v>520</v>
      </c>
      <c r="AP457" s="1">
        <v>28</v>
      </c>
      <c r="AQ457" s="1" t="str">
        <f>IFERROR(VLOOKUP(AO457,sales_data!$H$2:$J$451,3,0),0)</f>
        <v>RAJ-105</v>
      </c>
      <c r="AR457" s="5">
        <v>170000</v>
      </c>
    </row>
    <row r="458" spans="5:44" x14ac:dyDescent="0.2">
      <c r="E458" s="64" t="s">
        <v>2786</v>
      </c>
      <c r="F458" s="3">
        <v>60486.559999999998</v>
      </c>
      <c r="G458" s="1">
        <v>11</v>
      </c>
      <c r="AO458" s="1" t="s">
        <v>521</v>
      </c>
      <c r="AP458" s="1">
        <v>5</v>
      </c>
      <c r="AQ458" s="1" t="str">
        <f>IFERROR(VLOOKUP(AO458,sales_data!$H$2:$J$451,3,0),0)</f>
        <v>RAJ-128</v>
      </c>
      <c r="AR458" s="5">
        <v>180000</v>
      </c>
    </row>
    <row r="459" spans="5:44" x14ac:dyDescent="0.2">
      <c r="E459" s="64" t="s">
        <v>520</v>
      </c>
      <c r="F459" s="3">
        <v>109259.11</v>
      </c>
      <c r="G459" s="1">
        <v>50</v>
      </c>
      <c r="AO459" s="1" t="s">
        <v>522</v>
      </c>
      <c r="AP459" s="1">
        <v>2</v>
      </c>
      <c r="AQ459" s="1" t="str">
        <f>IFERROR(VLOOKUP(AO459,sales_data!$H$2:$J$451,3,0),0)</f>
        <v>RAJ-121</v>
      </c>
      <c r="AR459" s="5">
        <v>200000</v>
      </c>
    </row>
    <row r="460" spans="5:44" x14ac:dyDescent="0.2">
      <c r="E460" s="64" t="s">
        <v>521</v>
      </c>
      <c r="F460" s="3">
        <v>100311.29</v>
      </c>
      <c r="G460" s="1">
        <v>50</v>
      </c>
      <c r="AO460" s="1" t="s">
        <v>2790</v>
      </c>
      <c r="AP460" s="1">
        <v>8</v>
      </c>
      <c r="AQ460" s="1" t="str">
        <f>IFERROR(VLOOKUP(AO460,sales_data!$H$2:$J$451,3,0),0)</f>
        <v>RAJ-125</v>
      </c>
      <c r="AR460" s="5">
        <v>190000</v>
      </c>
    </row>
    <row r="461" spans="5:44" x14ac:dyDescent="0.2">
      <c r="E461" s="64" t="s">
        <v>522</v>
      </c>
      <c r="F461" s="3">
        <v>100111.24</v>
      </c>
      <c r="G461" s="1">
        <v>31</v>
      </c>
      <c r="AO461" s="1" t="s">
        <v>523</v>
      </c>
      <c r="AP461" s="1">
        <v>13</v>
      </c>
      <c r="AQ461" s="1" t="str">
        <f>IFERROR(VLOOKUP(AO461,sales_data!$H$2:$J$451,3,0),0)</f>
        <v>RAJ-106</v>
      </c>
      <c r="AR461" s="5">
        <v>190000</v>
      </c>
    </row>
    <row r="462" spans="5:44" x14ac:dyDescent="0.2">
      <c r="E462" s="64" t="s">
        <v>2790</v>
      </c>
      <c r="F462" s="3">
        <v>56259.98</v>
      </c>
      <c r="G462" s="1">
        <v>25</v>
      </c>
      <c r="AO462" s="1" t="s">
        <v>524</v>
      </c>
      <c r="AP462" s="1">
        <v>13</v>
      </c>
      <c r="AQ462" s="1" t="str">
        <f>IFERROR(VLOOKUP(AO462,sales_data!$H$2:$J$451,3,0),0)</f>
        <v>RAJ-107</v>
      </c>
      <c r="AR462" s="5">
        <v>190000</v>
      </c>
    </row>
    <row r="463" spans="5:44" x14ac:dyDescent="0.2">
      <c r="E463" s="64" t="s">
        <v>523</v>
      </c>
      <c r="F463" s="3">
        <v>100615.8</v>
      </c>
      <c r="G463" s="1">
        <v>52</v>
      </c>
      <c r="AO463" s="1" t="s">
        <v>512</v>
      </c>
      <c r="AP463" s="1">
        <v>4</v>
      </c>
      <c r="AQ463" s="1" t="str">
        <f>IFERROR(VLOOKUP(AO463,sales_data!$H$2:$J$451,3,0),0)</f>
        <v>RAJ-109</v>
      </c>
      <c r="AR463" s="5">
        <v>180000</v>
      </c>
    </row>
    <row r="464" spans="5:44" x14ac:dyDescent="0.2">
      <c r="E464" s="64" t="s">
        <v>524</v>
      </c>
      <c r="F464" s="3">
        <v>100047.18</v>
      </c>
      <c r="G464" s="1">
        <v>50</v>
      </c>
      <c r="AO464" s="1" t="s">
        <v>513</v>
      </c>
      <c r="AP464" s="1">
        <v>16</v>
      </c>
      <c r="AQ464" s="1" t="str">
        <f>IFERROR(VLOOKUP(AO464,sales_data!$H$2:$J$451,3,0),0)</f>
        <v>RAJ-118</v>
      </c>
      <c r="AR464" s="5">
        <v>170000</v>
      </c>
    </row>
    <row r="465" spans="5:44" x14ac:dyDescent="0.2">
      <c r="E465" s="64" t="s">
        <v>512</v>
      </c>
      <c r="F465" s="3">
        <v>110420.36</v>
      </c>
      <c r="G465" s="1">
        <v>50</v>
      </c>
      <c r="AO465" s="1" t="s">
        <v>3465</v>
      </c>
      <c r="AP465" s="1">
        <v>13</v>
      </c>
      <c r="AQ465" s="1" t="str">
        <f>IFERROR(VLOOKUP(AO465,sales_data!$H$2:$J$451,3,0),0)</f>
        <v>RNG-145</v>
      </c>
      <c r="AR465" s="5">
        <v>190000</v>
      </c>
    </row>
    <row r="466" spans="5:44" x14ac:dyDescent="0.2">
      <c r="E466" s="64" t="s">
        <v>513</v>
      </c>
      <c r="F466" s="3">
        <v>100106.61</v>
      </c>
      <c r="G466" s="1">
        <v>51</v>
      </c>
      <c r="AO466" s="1" t="s">
        <v>3497</v>
      </c>
      <c r="AP466" s="1">
        <v>9</v>
      </c>
      <c r="AQ466" s="1" t="str">
        <f>IFERROR(VLOOKUP(AO466,sales_data!$H$2:$J$451,3,0),0)</f>
        <v>RNG-146</v>
      </c>
      <c r="AR466" s="5">
        <v>190000</v>
      </c>
    </row>
    <row r="467" spans="5:44" x14ac:dyDescent="0.2">
      <c r="E467" s="64" t="s">
        <v>3465</v>
      </c>
      <c r="F467" s="3">
        <v>50723.01</v>
      </c>
      <c r="G467" s="1">
        <v>19</v>
      </c>
      <c r="AO467" s="1" t="s">
        <v>3498</v>
      </c>
      <c r="AP467" s="1">
        <v>29</v>
      </c>
      <c r="AQ467" s="1" t="str">
        <f>IFERROR(VLOOKUP(AO467,sales_data!$H$2:$J$451,3,0),0)</f>
        <v>RNG-144</v>
      </c>
      <c r="AR467" s="5">
        <v>190000</v>
      </c>
    </row>
    <row r="468" spans="5:44" x14ac:dyDescent="0.2">
      <c r="E468" s="64" t="s">
        <v>3497</v>
      </c>
      <c r="F468" s="3">
        <v>50461.38</v>
      </c>
      <c r="G468" s="1">
        <v>13</v>
      </c>
      <c r="AO468" s="1" t="s">
        <v>3451</v>
      </c>
      <c r="AP468" s="1">
        <v>3</v>
      </c>
      <c r="AQ468" s="1" t="str">
        <f>IFERROR(VLOOKUP(AO468,sales_data!$H$2:$J$451,3,0),0)</f>
        <v>RNG-101</v>
      </c>
      <c r="AR468" s="5">
        <v>190000</v>
      </c>
    </row>
    <row r="469" spans="5:44" x14ac:dyDescent="0.2">
      <c r="E469" s="64" t="s">
        <v>3498</v>
      </c>
      <c r="F469" s="3">
        <v>50416.05</v>
      </c>
      <c r="G469" s="1">
        <v>36</v>
      </c>
      <c r="AO469" s="1" t="s">
        <v>535</v>
      </c>
      <c r="AP469" s="1">
        <v>2</v>
      </c>
      <c r="AQ469" s="1" t="str">
        <f>IFERROR(VLOOKUP(AO469,sales_data!$H$2:$J$451,3,0),0)</f>
        <v>RNG-129</v>
      </c>
      <c r="AR469" s="5">
        <v>55000</v>
      </c>
    </row>
    <row r="470" spans="5:44" x14ac:dyDescent="0.2">
      <c r="E470" s="64" t="s">
        <v>3451</v>
      </c>
      <c r="F470" s="3">
        <v>64417.53</v>
      </c>
      <c r="G470" s="1">
        <v>25</v>
      </c>
      <c r="AO470" s="1" t="s">
        <v>536</v>
      </c>
      <c r="AP470" s="1">
        <v>5</v>
      </c>
      <c r="AQ470" s="1">
        <f>IFERROR(VLOOKUP(AO470,sales_data!$H$2:$J$451,3,0),0)</f>
        <v>0</v>
      </c>
      <c r="AR470" s="5">
        <v>190000</v>
      </c>
    </row>
    <row r="471" spans="5:44" x14ac:dyDescent="0.2">
      <c r="E471" s="64" t="s">
        <v>535</v>
      </c>
      <c r="F471" s="3">
        <v>19836.05</v>
      </c>
      <c r="G471" s="1">
        <v>5</v>
      </c>
      <c r="AO471" s="1" t="s">
        <v>937</v>
      </c>
      <c r="AP471" s="1">
        <v>17</v>
      </c>
      <c r="AQ471" s="1">
        <f>IFERROR(VLOOKUP(AO471,sales_data!$H$2:$J$451,3,0),0)</f>
        <v>0</v>
      </c>
      <c r="AR471" s="5">
        <v>190000</v>
      </c>
    </row>
    <row r="472" spans="5:44" x14ac:dyDescent="0.2">
      <c r="E472" s="64" t="s">
        <v>536</v>
      </c>
      <c r="F472" s="3">
        <v>117284.6</v>
      </c>
      <c r="G472" s="1">
        <v>44</v>
      </c>
      <c r="AO472" s="1" t="s">
        <v>938</v>
      </c>
      <c r="AP472" s="1">
        <v>6</v>
      </c>
      <c r="AQ472" s="1">
        <f>IFERROR(VLOOKUP(AO472,sales_data!$H$2:$J$451,3,0),0)</f>
        <v>0</v>
      </c>
      <c r="AR472" s="5">
        <v>190000</v>
      </c>
    </row>
    <row r="473" spans="5:44" x14ac:dyDescent="0.2">
      <c r="E473" s="64" t="s">
        <v>937</v>
      </c>
      <c r="F473" s="3">
        <v>94147.26</v>
      </c>
      <c r="G473" s="1">
        <v>23</v>
      </c>
      <c r="AO473" s="1" t="s">
        <v>3491</v>
      </c>
      <c r="AP473" s="1">
        <v>13</v>
      </c>
      <c r="AQ473" s="1">
        <f>IFERROR(VLOOKUP(AO473,sales_data!$H$2:$J$451,3,0),0)</f>
        <v>0</v>
      </c>
      <c r="AR473" s="5">
        <v>190000</v>
      </c>
    </row>
    <row r="474" spans="5:44" x14ac:dyDescent="0.2">
      <c r="E474" s="64" t="s">
        <v>938</v>
      </c>
      <c r="F474" s="3">
        <v>123454.92</v>
      </c>
      <c r="G474" s="1">
        <v>21</v>
      </c>
      <c r="AO474" s="1" t="s">
        <v>939</v>
      </c>
      <c r="AP474" s="1">
        <v>14</v>
      </c>
      <c r="AQ474" s="1">
        <f>IFERROR(VLOOKUP(AO474,sales_data!$H$2:$J$451,3,0),0)</f>
        <v>0</v>
      </c>
      <c r="AR474" s="5">
        <v>190000</v>
      </c>
    </row>
    <row r="475" spans="5:44" x14ac:dyDescent="0.2">
      <c r="E475" s="64" t="s">
        <v>3491</v>
      </c>
      <c r="F475" s="3">
        <v>81596.429999999993</v>
      </c>
      <c r="G475" s="1">
        <v>55</v>
      </c>
      <c r="AO475" s="1" t="s">
        <v>537</v>
      </c>
      <c r="AP475" s="1">
        <v>19</v>
      </c>
      <c r="AQ475" s="1">
        <f>IFERROR(VLOOKUP(AO475,sales_data!$H$2:$J$451,3,0),0)</f>
        <v>0</v>
      </c>
      <c r="AR475" s="5">
        <v>230000</v>
      </c>
    </row>
    <row r="476" spans="5:44" x14ac:dyDescent="0.2">
      <c r="E476" s="64" t="s">
        <v>939</v>
      </c>
      <c r="F476" s="3">
        <v>123667.28</v>
      </c>
      <c r="G476" s="1">
        <v>31</v>
      </c>
      <c r="AO476" s="1" t="s">
        <v>940</v>
      </c>
      <c r="AP476" s="1">
        <v>6</v>
      </c>
      <c r="AQ476" s="1">
        <f>IFERROR(VLOOKUP(AO476,sales_data!$H$2:$J$451,3,0),0)</f>
        <v>0</v>
      </c>
      <c r="AR476" s="5">
        <v>190000</v>
      </c>
    </row>
    <row r="477" spans="5:44" x14ac:dyDescent="0.2">
      <c r="E477" s="64" t="s">
        <v>537</v>
      </c>
      <c r="F477" s="3">
        <v>271675.53000000003</v>
      </c>
      <c r="G477" s="1">
        <v>43</v>
      </c>
      <c r="AO477" s="1" t="s">
        <v>936</v>
      </c>
      <c r="AP477" s="1">
        <v>21</v>
      </c>
      <c r="AQ477" s="1">
        <f>IFERROR(VLOOKUP(AO477,sales_data!$H$2:$J$451,3,0),0)</f>
        <v>0</v>
      </c>
      <c r="AR477" s="5">
        <v>190000</v>
      </c>
    </row>
    <row r="478" spans="5:44" x14ac:dyDescent="0.2">
      <c r="E478" s="64" t="s">
        <v>940</v>
      </c>
      <c r="F478" s="3">
        <v>27313.05</v>
      </c>
      <c r="G478" s="1">
        <v>8</v>
      </c>
      <c r="AO478" s="1" t="s">
        <v>3488</v>
      </c>
      <c r="AP478" s="1">
        <v>18</v>
      </c>
      <c r="AQ478" s="1">
        <f>IFERROR(VLOOKUP(AO478,sales_data!$H$2:$J$451,3,0),0)</f>
        <v>0</v>
      </c>
      <c r="AR478" s="5">
        <v>190000</v>
      </c>
    </row>
    <row r="479" spans="5:44" x14ac:dyDescent="0.2">
      <c r="E479" s="64" t="s">
        <v>936</v>
      </c>
      <c r="F479" s="3">
        <v>59745.04</v>
      </c>
      <c r="G479" s="1">
        <v>37</v>
      </c>
      <c r="AO479" s="1" t="s">
        <v>3438</v>
      </c>
      <c r="AP479" s="1">
        <v>7</v>
      </c>
      <c r="AQ479" s="1">
        <f>IFERROR(VLOOKUP(AO479,sales_data!$H$2:$J$451,3,0),0)</f>
        <v>0</v>
      </c>
      <c r="AR479" s="5">
        <v>190000</v>
      </c>
    </row>
    <row r="480" spans="5:44" x14ac:dyDescent="0.2">
      <c r="E480" s="64" t="s">
        <v>3488</v>
      </c>
      <c r="F480" s="3">
        <v>0</v>
      </c>
      <c r="G480" s="1">
        <v>18</v>
      </c>
      <c r="AO480" s="1" t="s">
        <v>3443</v>
      </c>
      <c r="AP480" s="1">
        <v>13</v>
      </c>
      <c r="AQ480" s="1">
        <f>IFERROR(VLOOKUP(AO480,sales_data!$H$2:$J$451,3,0),0)</f>
        <v>0</v>
      </c>
      <c r="AR480" s="5">
        <v>190000</v>
      </c>
    </row>
    <row r="481" spans="5:44" x14ac:dyDescent="0.2">
      <c r="E481" s="64" t="s">
        <v>3438</v>
      </c>
      <c r="F481" s="3">
        <v>58854.05</v>
      </c>
      <c r="G481" s="1">
        <v>26</v>
      </c>
      <c r="AO481" s="1" t="s">
        <v>3469</v>
      </c>
      <c r="AP481" s="1">
        <v>13</v>
      </c>
      <c r="AQ481" s="1">
        <f>IFERROR(VLOOKUP(AO481,sales_data!$H$2:$J$451,3,0),0)</f>
        <v>0</v>
      </c>
      <c r="AR481" s="5">
        <v>190000</v>
      </c>
    </row>
    <row r="482" spans="5:44" x14ac:dyDescent="0.2">
      <c r="E482" s="64" t="s">
        <v>3443</v>
      </c>
      <c r="F482" s="3">
        <v>50715.66</v>
      </c>
      <c r="G482" s="1">
        <v>17</v>
      </c>
      <c r="AO482" s="1" t="s">
        <v>3481</v>
      </c>
      <c r="AP482" s="1">
        <v>3</v>
      </c>
      <c r="AQ482" s="1">
        <f>IFERROR(VLOOKUP(AO482,sales_data!$H$2:$J$451,3,0),0)</f>
        <v>0</v>
      </c>
      <c r="AR482" s="5">
        <v>190000</v>
      </c>
    </row>
    <row r="483" spans="5:44" x14ac:dyDescent="0.2">
      <c r="E483" s="64" t="s">
        <v>3469</v>
      </c>
      <c r="F483" s="3">
        <v>51599.5</v>
      </c>
      <c r="G483" s="1">
        <v>20</v>
      </c>
      <c r="AO483" s="1" t="s">
        <v>3473</v>
      </c>
      <c r="AP483" s="1">
        <v>20</v>
      </c>
      <c r="AQ483" s="1">
        <f>IFERROR(VLOOKUP(AO483,sales_data!$H$2:$J$451,3,0),0)</f>
        <v>0</v>
      </c>
      <c r="AR483" s="5">
        <v>190000</v>
      </c>
    </row>
    <row r="484" spans="5:44" x14ac:dyDescent="0.2">
      <c r="E484" s="64" t="s">
        <v>3481</v>
      </c>
      <c r="F484" s="3">
        <v>50401.61</v>
      </c>
      <c r="G484" s="1">
        <v>19</v>
      </c>
      <c r="AO484" s="1" t="s">
        <v>3477</v>
      </c>
      <c r="AP484" s="1">
        <v>7</v>
      </c>
      <c r="AQ484" s="1">
        <f>IFERROR(VLOOKUP(AO484,sales_data!$H$2:$J$451,3,0),0)</f>
        <v>0</v>
      </c>
      <c r="AR484" s="5">
        <v>190000</v>
      </c>
    </row>
    <row r="485" spans="5:44" x14ac:dyDescent="0.2">
      <c r="E485" s="64" t="s">
        <v>3473</v>
      </c>
      <c r="F485" s="3">
        <v>51939.79</v>
      </c>
      <c r="G485" s="1">
        <v>27</v>
      </c>
      <c r="AO485" s="1" t="s">
        <v>3447</v>
      </c>
      <c r="AP485" s="1">
        <v>6</v>
      </c>
      <c r="AQ485" s="1">
        <f>IFERROR(VLOOKUP(AO485,sales_data!$H$2:$J$451,3,0),0)</f>
        <v>0</v>
      </c>
      <c r="AR485" s="5">
        <v>190000</v>
      </c>
    </row>
    <row r="486" spans="5:44" x14ac:dyDescent="0.2">
      <c r="E486" s="64" t="s">
        <v>3477</v>
      </c>
      <c r="F486" s="3">
        <v>0</v>
      </c>
      <c r="G486" s="1">
        <v>7</v>
      </c>
      <c r="AO486" s="1" t="s">
        <v>1919</v>
      </c>
      <c r="AP486" s="1">
        <v>15</v>
      </c>
      <c r="AQ486" s="1">
        <f>IFERROR(VLOOKUP(AO486,sales_data!$H$2:$J$451,3,0),0)</f>
        <v>0</v>
      </c>
      <c r="AR486" s="5">
        <v>0</v>
      </c>
    </row>
    <row r="487" spans="5:44" x14ac:dyDescent="0.2">
      <c r="E487" s="64" t="s">
        <v>3447</v>
      </c>
      <c r="F487" s="3">
        <v>111784.94</v>
      </c>
      <c r="G487" s="1">
        <v>15</v>
      </c>
      <c r="AO487" s="1" t="s">
        <v>533</v>
      </c>
      <c r="AP487" s="1">
        <v>5</v>
      </c>
      <c r="AQ487" s="1">
        <f>IFERROR(VLOOKUP(AO487,sales_data!$H$2:$J$451,3,0),0)</f>
        <v>0</v>
      </c>
      <c r="AR487" s="5">
        <v>190000</v>
      </c>
    </row>
    <row r="488" spans="5:44" x14ac:dyDescent="0.2">
      <c r="E488" s="64" t="s">
        <v>1919</v>
      </c>
      <c r="F488" s="3">
        <v>100955.37</v>
      </c>
      <c r="G488" s="1">
        <v>32</v>
      </c>
      <c r="AO488" s="1" t="s">
        <v>941</v>
      </c>
      <c r="AP488" s="1">
        <v>6</v>
      </c>
      <c r="AQ488" s="1">
        <f>IFERROR(VLOOKUP(AO488,sales_data!$H$2:$J$451,3,0),0)</f>
        <v>0</v>
      </c>
      <c r="AR488" s="5">
        <v>190000</v>
      </c>
    </row>
    <row r="489" spans="5:44" x14ac:dyDescent="0.2">
      <c r="E489" s="64" t="s">
        <v>533</v>
      </c>
      <c r="F489" s="3">
        <v>118677.22</v>
      </c>
      <c r="G489" s="1">
        <v>37</v>
      </c>
      <c r="AO489" s="1" t="s">
        <v>534</v>
      </c>
      <c r="AP489" s="1">
        <v>24</v>
      </c>
      <c r="AQ489" s="1">
        <f>IFERROR(VLOOKUP(AO489,sales_data!$H$2:$J$451,3,0),0)</f>
        <v>0</v>
      </c>
      <c r="AR489" s="5">
        <v>190000</v>
      </c>
    </row>
    <row r="490" spans="5:44" x14ac:dyDescent="0.2">
      <c r="E490" s="64" t="s">
        <v>941</v>
      </c>
      <c r="F490" s="3">
        <v>101297.99</v>
      </c>
      <c r="G490" s="1">
        <v>17</v>
      </c>
      <c r="AO490" s="1" t="s">
        <v>948</v>
      </c>
      <c r="AP490" s="1">
        <v>19</v>
      </c>
      <c r="AQ490" s="1">
        <f>IFERROR(VLOOKUP(AO490,sales_data!$H$2:$J$451,3,0),0)</f>
        <v>0</v>
      </c>
      <c r="AR490" s="5">
        <v>180000</v>
      </c>
    </row>
    <row r="491" spans="5:44" x14ac:dyDescent="0.2">
      <c r="E491" s="64" t="s">
        <v>534</v>
      </c>
      <c r="F491" s="3">
        <v>134312.75</v>
      </c>
      <c r="G491" s="1">
        <v>32</v>
      </c>
      <c r="AO491" s="1" t="s">
        <v>949</v>
      </c>
      <c r="AP491" s="1">
        <v>21</v>
      </c>
      <c r="AQ491" s="1">
        <f>IFERROR(VLOOKUP(AO491,sales_data!$H$2:$J$451,3,0),0)</f>
        <v>0</v>
      </c>
      <c r="AR491" s="5">
        <v>190000</v>
      </c>
    </row>
    <row r="492" spans="5:44" x14ac:dyDescent="0.2">
      <c r="E492" s="64" t="s">
        <v>948</v>
      </c>
      <c r="F492" s="3">
        <v>100007.39</v>
      </c>
      <c r="G492" s="1">
        <v>24</v>
      </c>
      <c r="AO492" s="1" t="s">
        <v>553</v>
      </c>
      <c r="AP492" s="1">
        <v>14</v>
      </c>
      <c r="AQ492" s="1">
        <f>IFERROR(VLOOKUP(AO492,sales_data!$H$2:$J$451,3,0),0)</f>
        <v>0</v>
      </c>
      <c r="AR492" s="5">
        <v>230000</v>
      </c>
    </row>
    <row r="493" spans="5:44" x14ac:dyDescent="0.2">
      <c r="E493" s="64" t="s">
        <v>949</v>
      </c>
      <c r="F493" s="3">
        <v>117043.24</v>
      </c>
      <c r="G493" s="1">
        <v>26</v>
      </c>
      <c r="AO493" s="1" t="s">
        <v>554</v>
      </c>
      <c r="AP493" s="1">
        <v>4</v>
      </c>
      <c r="AQ493" s="1">
        <f>IFERROR(VLOOKUP(AO493,sales_data!$H$2:$J$451,3,0),0)</f>
        <v>0</v>
      </c>
      <c r="AR493" s="5">
        <v>180000</v>
      </c>
    </row>
    <row r="494" spans="5:44" x14ac:dyDescent="0.2">
      <c r="E494" s="64" t="s">
        <v>553</v>
      </c>
      <c r="F494" s="3">
        <v>272370.24</v>
      </c>
      <c r="G494" s="1">
        <v>35</v>
      </c>
      <c r="AO494" s="1" t="s">
        <v>555</v>
      </c>
      <c r="AP494" s="1">
        <v>47</v>
      </c>
      <c r="AQ494" s="1">
        <f>IFERROR(VLOOKUP(AO494,sales_data!$H$2:$J$451,3,0),0)</f>
        <v>0</v>
      </c>
      <c r="AR494" s="5">
        <v>190000</v>
      </c>
    </row>
    <row r="495" spans="5:44" x14ac:dyDescent="0.2">
      <c r="E495" s="64" t="s">
        <v>554</v>
      </c>
      <c r="F495" s="3">
        <v>103865.48</v>
      </c>
      <c r="G495" s="1">
        <v>58</v>
      </c>
      <c r="AO495" s="1" t="s">
        <v>556</v>
      </c>
      <c r="AP495" s="1">
        <v>29</v>
      </c>
      <c r="AQ495" s="1">
        <f>IFERROR(VLOOKUP(AO495,sales_data!$H$2:$J$451,3,0),0)</f>
        <v>0</v>
      </c>
      <c r="AR495" s="5">
        <v>190000</v>
      </c>
    </row>
    <row r="496" spans="5:44" x14ac:dyDescent="0.2">
      <c r="E496" s="64" t="s">
        <v>555</v>
      </c>
      <c r="F496" s="3">
        <v>227043.13</v>
      </c>
      <c r="G496" s="1">
        <v>75</v>
      </c>
      <c r="AO496" s="1" t="s">
        <v>557</v>
      </c>
      <c r="AP496" s="1">
        <v>12</v>
      </c>
      <c r="AQ496" s="1">
        <f>IFERROR(VLOOKUP(AO496,sales_data!$H$2:$J$451,3,0),0)</f>
        <v>0</v>
      </c>
      <c r="AR496" s="5">
        <v>190000</v>
      </c>
    </row>
    <row r="497" spans="5:44" x14ac:dyDescent="0.2">
      <c r="E497" s="64" t="s">
        <v>556</v>
      </c>
      <c r="F497" s="3">
        <v>100412.27</v>
      </c>
      <c r="G497" s="1">
        <v>46</v>
      </c>
      <c r="AO497" s="1" t="s">
        <v>547</v>
      </c>
      <c r="AP497" s="1">
        <v>20</v>
      </c>
      <c r="AQ497" s="1">
        <f>IFERROR(VLOOKUP(AO497,sales_data!$H$2:$J$451,3,0),0)</f>
        <v>0</v>
      </c>
      <c r="AR497" s="5">
        <v>170000</v>
      </c>
    </row>
    <row r="498" spans="5:44" x14ac:dyDescent="0.2">
      <c r="E498" s="64" t="s">
        <v>557</v>
      </c>
      <c r="F498" s="3">
        <v>100629.05</v>
      </c>
      <c r="G498" s="1">
        <v>61</v>
      </c>
      <c r="AO498" s="1" t="s">
        <v>548</v>
      </c>
      <c r="AP498" s="1">
        <v>2</v>
      </c>
      <c r="AQ498" s="1">
        <f>IFERROR(VLOOKUP(AO498,sales_data!$H$2:$J$451,3,0),0)</f>
        <v>0</v>
      </c>
      <c r="AR498" s="5">
        <v>170000</v>
      </c>
    </row>
    <row r="499" spans="5:44" x14ac:dyDescent="0.2">
      <c r="E499" s="64" t="s">
        <v>547</v>
      </c>
      <c r="F499" s="3">
        <v>108792.26</v>
      </c>
      <c r="G499" s="1">
        <v>49</v>
      </c>
      <c r="AO499" s="1" t="s">
        <v>538</v>
      </c>
      <c r="AP499" s="1">
        <v>3</v>
      </c>
      <c r="AQ499" s="1">
        <f>IFERROR(VLOOKUP(AO499,sales_data!$H$2:$J$451,3,0),0)</f>
        <v>0</v>
      </c>
      <c r="AR499" s="5">
        <v>190000</v>
      </c>
    </row>
    <row r="500" spans="5:44" x14ac:dyDescent="0.2">
      <c r="E500" s="64" t="s">
        <v>548</v>
      </c>
      <c r="F500" s="3">
        <v>100239.46</v>
      </c>
      <c r="G500" s="1">
        <v>50</v>
      </c>
      <c r="AO500" s="1" t="s">
        <v>539</v>
      </c>
      <c r="AP500" s="1">
        <v>19</v>
      </c>
      <c r="AQ500" s="1">
        <f>IFERROR(VLOOKUP(AO500,sales_data!$H$2:$J$451,3,0),0)</f>
        <v>0</v>
      </c>
      <c r="AR500" s="5">
        <v>170000</v>
      </c>
    </row>
    <row r="501" spans="5:44" x14ac:dyDescent="0.2">
      <c r="E501" s="64" t="s">
        <v>538</v>
      </c>
      <c r="F501" s="3">
        <v>100340.47</v>
      </c>
      <c r="G501" s="1">
        <v>11</v>
      </c>
      <c r="AO501" s="1" t="s">
        <v>540</v>
      </c>
      <c r="AP501" s="1">
        <v>4</v>
      </c>
      <c r="AQ501" s="1">
        <f>IFERROR(VLOOKUP(AO501,sales_data!$H$2:$J$451,3,0),0)</f>
        <v>0</v>
      </c>
      <c r="AR501" s="5">
        <v>190000</v>
      </c>
    </row>
    <row r="502" spans="5:44" x14ac:dyDescent="0.2">
      <c r="E502" s="64" t="s">
        <v>539</v>
      </c>
      <c r="F502" s="3">
        <v>104870.25</v>
      </c>
      <c r="G502" s="1">
        <v>36</v>
      </c>
      <c r="AO502" s="1" t="s">
        <v>541</v>
      </c>
      <c r="AP502" s="1">
        <v>32</v>
      </c>
      <c r="AQ502" s="1">
        <f>IFERROR(VLOOKUP(AO502,sales_data!$H$2:$J$451,3,0),0)</f>
        <v>0</v>
      </c>
      <c r="AR502" s="5">
        <v>170000</v>
      </c>
    </row>
    <row r="503" spans="5:44" x14ac:dyDescent="0.2">
      <c r="E503" s="64" t="s">
        <v>540</v>
      </c>
      <c r="F503" s="3">
        <v>86246.42</v>
      </c>
      <c r="G503" s="1">
        <v>20</v>
      </c>
      <c r="AO503" s="1" t="s">
        <v>542</v>
      </c>
      <c r="AP503" s="1">
        <v>52</v>
      </c>
      <c r="AQ503" s="1">
        <f>IFERROR(VLOOKUP(AO503,sales_data!$H$2:$J$451,3,0),0)</f>
        <v>0</v>
      </c>
      <c r="AR503" s="5">
        <v>180000</v>
      </c>
    </row>
    <row r="504" spans="5:44" x14ac:dyDescent="0.2">
      <c r="E504" s="64" t="s">
        <v>541</v>
      </c>
      <c r="F504" s="1">
        <v>117714.64</v>
      </c>
      <c r="G504" s="1">
        <v>50</v>
      </c>
      <c r="AO504" s="1" t="s">
        <v>3795</v>
      </c>
      <c r="AP504" s="1">
        <v>1</v>
      </c>
      <c r="AQ504" s="1">
        <f>IFERROR(VLOOKUP(AO504,sales_data!$H$2:$J$451,3,0),0)</f>
        <v>0</v>
      </c>
      <c r="AR504" s="5">
        <v>0</v>
      </c>
    </row>
    <row r="505" spans="5:44" x14ac:dyDescent="0.2">
      <c r="E505" s="64" t="s">
        <v>542</v>
      </c>
      <c r="F505" s="1">
        <v>212669.64</v>
      </c>
      <c r="G505" s="1">
        <v>56</v>
      </c>
      <c r="AO505" s="1" t="s">
        <v>543</v>
      </c>
      <c r="AP505" s="1">
        <v>0</v>
      </c>
      <c r="AQ505" s="1">
        <f>IFERROR(VLOOKUP(AO505,sales_data!$H$2:$J$451,3,0),0)</f>
        <v>0</v>
      </c>
      <c r="AR505" s="5">
        <v>190000</v>
      </c>
    </row>
    <row r="506" spans="5:44" x14ac:dyDescent="0.2">
      <c r="E506" s="64" t="s">
        <v>3795</v>
      </c>
      <c r="F506" s="1">
        <v>26507.200000000001</v>
      </c>
      <c r="G506" s="1">
        <v>14</v>
      </c>
      <c r="AO506" s="1" t="s">
        <v>544</v>
      </c>
      <c r="AP506" s="1">
        <v>10</v>
      </c>
      <c r="AQ506" s="1">
        <f>IFERROR(VLOOKUP(AO506,sales_data!$H$2:$J$451,3,0),0)</f>
        <v>0</v>
      </c>
      <c r="AR506" s="5">
        <v>190000</v>
      </c>
    </row>
    <row r="507" spans="5:44" x14ac:dyDescent="0.2">
      <c r="E507" s="64" t="s">
        <v>543</v>
      </c>
      <c r="F507" s="1">
        <v>0</v>
      </c>
      <c r="G507" s="1">
        <v>46</v>
      </c>
      <c r="AO507" s="1" t="s">
        <v>545</v>
      </c>
      <c r="AP507" s="1">
        <v>21</v>
      </c>
      <c r="AQ507" s="1">
        <f>IFERROR(VLOOKUP(AO507,sales_data!$H$2:$J$451,3,0),0)</f>
        <v>0</v>
      </c>
      <c r="AR507" s="5">
        <v>190000</v>
      </c>
    </row>
    <row r="508" spans="5:44" x14ac:dyDescent="0.2">
      <c r="E508" s="64" t="s">
        <v>544</v>
      </c>
      <c r="F508" s="1">
        <v>107820.58</v>
      </c>
      <c r="G508" s="1">
        <v>32</v>
      </c>
      <c r="AO508" s="1" t="s">
        <v>3359</v>
      </c>
      <c r="AP508" s="1">
        <v>13</v>
      </c>
      <c r="AQ508" s="1">
        <f>IFERROR(VLOOKUP(AO508,sales_data!$H$2:$J$451,3,0),0)</f>
        <v>0</v>
      </c>
      <c r="AR508" s="5">
        <v>170000</v>
      </c>
    </row>
    <row r="509" spans="5:44" x14ac:dyDescent="0.2">
      <c r="E509" s="64" t="s">
        <v>545</v>
      </c>
      <c r="F509" s="1">
        <v>41917.370000000003</v>
      </c>
      <c r="G509" s="1">
        <v>22</v>
      </c>
      <c r="AO509" s="1" t="s">
        <v>942</v>
      </c>
      <c r="AP509" s="1">
        <v>58</v>
      </c>
      <c r="AQ509" s="1">
        <f>IFERROR(VLOOKUP(AO509,sales_data!$H$2:$J$451,3,0),0)</f>
        <v>0</v>
      </c>
      <c r="AR509" s="5">
        <v>170000</v>
      </c>
    </row>
    <row r="510" spans="5:44" x14ac:dyDescent="0.2">
      <c r="E510" s="64" t="s">
        <v>3359</v>
      </c>
      <c r="F510" s="1">
        <v>101545.17</v>
      </c>
      <c r="G510" s="1">
        <v>39</v>
      </c>
      <c r="AO510" s="1" t="s">
        <v>546</v>
      </c>
      <c r="AP510" s="1">
        <v>10</v>
      </c>
      <c r="AQ510" s="1">
        <f>IFERROR(VLOOKUP(AO510,sales_data!$H$2:$J$451,3,0),0)</f>
        <v>0</v>
      </c>
      <c r="AR510" s="5">
        <v>170000</v>
      </c>
    </row>
    <row r="511" spans="5:44" x14ac:dyDescent="0.2">
      <c r="E511" s="64" t="s">
        <v>942</v>
      </c>
      <c r="F511" s="1">
        <v>100389.69</v>
      </c>
      <c r="G511" s="1">
        <v>59</v>
      </c>
      <c r="AO511" s="1" t="s">
        <v>558</v>
      </c>
      <c r="AP511" s="1">
        <v>37</v>
      </c>
      <c r="AQ511" s="1">
        <f>IFERROR(VLOOKUP(AO511,sales_data!$H$2:$J$451,3,0),0)</f>
        <v>0</v>
      </c>
      <c r="AR511" s="5">
        <v>170000</v>
      </c>
    </row>
    <row r="512" spans="5:44" x14ac:dyDescent="0.2">
      <c r="E512" s="64" t="s">
        <v>546</v>
      </c>
      <c r="F512" s="1">
        <v>136196.81</v>
      </c>
      <c r="G512" s="1">
        <v>45</v>
      </c>
      <c r="AO512" s="1" t="s">
        <v>3400</v>
      </c>
      <c r="AP512" s="1">
        <v>15</v>
      </c>
      <c r="AQ512" s="1">
        <f>IFERROR(VLOOKUP(AO512,sales_data!$H$2:$J$451,3,0),0)</f>
        <v>0</v>
      </c>
      <c r="AR512" s="5">
        <v>190000</v>
      </c>
    </row>
    <row r="513" spans="5:44" x14ac:dyDescent="0.2">
      <c r="E513" s="64" t="s">
        <v>558</v>
      </c>
      <c r="F513" s="1">
        <v>69726.929999999993</v>
      </c>
      <c r="G513" s="1">
        <v>41</v>
      </c>
      <c r="AO513" s="1" t="s">
        <v>559</v>
      </c>
      <c r="AP513" s="1">
        <v>8</v>
      </c>
      <c r="AQ513" s="1">
        <f>IFERROR(VLOOKUP(AO513,sales_data!$H$2:$J$451,3,0),0)</f>
        <v>0</v>
      </c>
      <c r="AR513" s="5">
        <v>180000</v>
      </c>
    </row>
    <row r="514" spans="5:44" x14ac:dyDescent="0.2">
      <c r="E514" s="64" t="s">
        <v>3400</v>
      </c>
      <c r="F514" s="1">
        <v>49905.01</v>
      </c>
      <c r="G514" s="1">
        <v>21</v>
      </c>
      <c r="AO514" s="1" t="s">
        <v>549</v>
      </c>
      <c r="AP514" s="1">
        <v>56</v>
      </c>
      <c r="AQ514" s="1">
        <f>IFERROR(VLOOKUP(AO514,sales_data!$H$2:$J$451,3,0),0)</f>
        <v>0</v>
      </c>
      <c r="AR514" s="5">
        <v>170000</v>
      </c>
    </row>
    <row r="515" spans="5:44" x14ac:dyDescent="0.2">
      <c r="E515" s="64" t="s">
        <v>559</v>
      </c>
      <c r="F515" s="1">
        <v>229159.08</v>
      </c>
      <c r="G515" s="1">
        <v>25</v>
      </c>
      <c r="AO515" s="1" t="s">
        <v>943</v>
      </c>
      <c r="AP515" s="1">
        <v>57</v>
      </c>
      <c r="AQ515" s="1">
        <f>IFERROR(VLOOKUP(AO515,sales_data!$H$2:$J$451,3,0),0)</f>
        <v>0</v>
      </c>
      <c r="AR515" s="5">
        <v>170000</v>
      </c>
    </row>
    <row r="516" spans="5:44" x14ac:dyDescent="0.2">
      <c r="E516" s="64" t="s">
        <v>549</v>
      </c>
      <c r="F516" s="1">
        <v>100588.61</v>
      </c>
      <c r="G516" s="1">
        <v>57</v>
      </c>
      <c r="AO516" s="1" t="s">
        <v>550</v>
      </c>
      <c r="AP516" s="1">
        <v>34</v>
      </c>
      <c r="AQ516" s="1">
        <f>IFERROR(VLOOKUP(AO516,sales_data!$H$2:$J$451,3,0),0)</f>
        <v>0</v>
      </c>
      <c r="AR516" s="5">
        <v>190000</v>
      </c>
    </row>
    <row r="517" spans="5:44" x14ac:dyDescent="0.2">
      <c r="E517" s="64" t="s">
        <v>943</v>
      </c>
      <c r="F517" s="1">
        <v>100979.48</v>
      </c>
      <c r="G517" s="1">
        <v>58</v>
      </c>
      <c r="AO517" s="1" t="s">
        <v>551</v>
      </c>
      <c r="AP517" s="1">
        <v>1</v>
      </c>
      <c r="AQ517" s="1">
        <f>IFERROR(VLOOKUP(AO517,sales_data!$H$2:$J$451,3,0),0)</f>
        <v>0</v>
      </c>
      <c r="AR517" s="5">
        <v>370000</v>
      </c>
    </row>
    <row r="518" spans="5:44" x14ac:dyDescent="0.2">
      <c r="E518" s="64" t="s">
        <v>550</v>
      </c>
      <c r="F518" s="1">
        <v>223890.57</v>
      </c>
      <c r="G518" s="1">
        <v>73</v>
      </c>
      <c r="AO518" s="1" t="s">
        <v>552</v>
      </c>
      <c r="AP518" s="1">
        <v>7</v>
      </c>
      <c r="AQ518" s="1">
        <f>IFERROR(VLOOKUP(AO518,sales_data!$H$2:$J$451,3,0),0)</f>
        <v>0</v>
      </c>
      <c r="AR518" s="5">
        <v>170000</v>
      </c>
    </row>
    <row r="519" spans="5:44" x14ac:dyDescent="0.2">
      <c r="E519" s="64" t="s">
        <v>551</v>
      </c>
      <c r="F519" s="1">
        <v>435308.55</v>
      </c>
      <c r="G519" s="1">
        <v>58</v>
      </c>
      <c r="AO519" s="1">
        <v>0</v>
      </c>
      <c r="AP519" s="1">
        <v>0</v>
      </c>
      <c r="AQ519" s="1">
        <f>IFERROR(VLOOKUP(AO519,sales_data!$H$2:$J$451,3,0),0)</f>
        <v>0</v>
      </c>
      <c r="AR519" s="5">
        <v>0</v>
      </c>
    </row>
    <row r="520" spans="5:44" x14ac:dyDescent="0.2">
      <c r="E520" s="64" t="s">
        <v>552</v>
      </c>
      <c r="F520" s="1">
        <v>109592.53</v>
      </c>
      <c r="G520" s="1">
        <v>37</v>
      </c>
      <c r="AO520" s="1">
        <v>0</v>
      </c>
      <c r="AP520" s="1">
        <v>0</v>
      </c>
      <c r="AQ520" s="1">
        <f>IFERROR(VLOOKUP(AO520,sales_data!$H$2:$J$451,3,0),0)</f>
        <v>0</v>
      </c>
      <c r="AR520" s="5">
        <v>0</v>
      </c>
    </row>
    <row r="521" spans="5:44" x14ac:dyDescent="0.2">
      <c r="E521" s="64">
        <v>0</v>
      </c>
      <c r="F521" s="1">
        <v>0</v>
      </c>
      <c r="G521" s="1">
        <v>0</v>
      </c>
      <c r="AO521" s="1">
        <v>0</v>
      </c>
      <c r="AP521" s="1">
        <v>0</v>
      </c>
      <c r="AQ521" s="1">
        <f>IFERROR(VLOOKUP(AO521,sales_data!$H$2:$J$451,3,0),0)</f>
        <v>0</v>
      </c>
      <c r="AR521" s="5">
        <v>0</v>
      </c>
    </row>
    <row r="522" spans="5:44" x14ac:dyDescent="0.2">
      <c r="E522" s="64">
        <v>0</v>
      </c>
      <c r="F522" s="1">
        <v>0</v>
      </c>
      <c r="G522" s="1">
        <v>0</v>
      </c>
      <c r="AO522" s="1">
        <v>0</v>
      </c>
      <c r="AP522" s="1">
        <v>0</v>
      </c>
      <c r="AQ522" s="1">
        <f>IFERROR(VLOOKUP(AO522,sales_data!$H$2:$J$451,3,0),0)</f>
        <v>0</v>
      </c>
      <c r="AR522" s="5">
        <v>0</v>
      </c>
    </row>
    <row r="523" spans="5:44" x14ac:dyDescent="0.2">
      <c r="E523" s="64">
        <v>0</v>
      </c>
      <c r="F523" s="1">
        <v>0</v>
      </c>
      <c r="G523" s="1">
        <v>0</v>
      </c>
      <c r="AO523" s="1">
        <v>0</v>
      </c>
      <c r="AP523" s="1">
        <v>0</v>
      </c>
      <c r="AQ523" s="1">
        <f>IFERROR(VLOOKUP(AO523,sales_data!$H$2:$J$451,3,0),0)</f>
        <v>0</v>
      </c>
      <c r="AR523" s="5">
        <v>0</v>
      </c>
    </row>
    <row r="524" spans="5:44" x14ac:dyDescent="0.2">
      <c r="E524" s="64">
        <v>0</v>
      </c>
      <c r="F524" s="1">
        <v>0</v>
      </c>
      <c r="G524" s="1">
        <v>0</v>
      </c>
      <c r="AO524" s="1">
        <v>0</v>
      </c>
      <c r="AP524" s="1">
        <v>0</v>
      </c>
      <c r="AQ524" s="1">
        <f>IFERROR(VLOOKUP(AO524,sales_data!$H$2:$J$451,3,0),0)</f>
        <v>0</v>
      </c>
      <c r="AR524" s="5">
        <v>0</v>
      </c>
    </row>
    <row r="525" spans="5:44" x14ac:dyDescent="0.2">
      <c r="E525" s="64">
        <v>0</v>
      </c>
      <c r="F525" s="1">
        <v>0</v>
      </c>
      <c r="G525" s="1">
        <v>0</v>
      </c>
      <c r="AO525" s="1">
        <v>0</v>
      </c>
      <c r="AP525" s="1">
        <v>0</v>
      </c>
      <c r="AQ525" s="1">
        <f>IFERROR(VLOOKUP(AO525,sales_data!$H$2:$J$451,3,0),0)</f>
        <v>0</v>
      </c>
      <c r="AR525" s="5">
        <v>0</v>
      </c>
    </row>
    <row r="526" spans="5:44" x14ac:dyDescent="0.2">
      <c r="E526" s="64">
        <v>0</v>
      </c>
      <c r="F526" s="1">
        <v>0</v>
      </c>
      <c r="G526" s="1">
        <v>0</v>
      </c>
      <c r="AO526" s="1">
        <v>0</v>
      </c>
      <c r="AP526" s="1">
        <v>0</v>
      </c>
      <c r="AQ526" s="1">
        <f>IFERROR(VLOOKUP(AO526,sales_data!$H$2:$J$451,3,0),0)</f>
        <v>0</v>
      </c>
      <c r="AR526" s="5">
        <v>0</v>
      </c>
    </row>
    <row r="527" spans="5:44" x14ac:dyDescent="0.2">
      <c r="E527" s="64">
        <v>0</v>
      </c>
      <c r="F527" s="1">
        <v>0</v>
      </c>
      <c r="G527" s="1">
        <v>0</v>
      </c>
      <c r="AO527" s="1">
        <v>0</v>
      </c>
      <c r="AP527" s="1">
        <v>0</v>
      </c>
      <c r="AQ527" s="1">
        <f>IFERROR(VLOOKUP(AO527,sales_data!$H$2:$J$451,3,0),0)</f>
        <v>0</v>
      </c>
      <c r="AR527" s="5">
        <v>0</v>
      </c>
    </row>
    <row r="528" spans="5:44" x14ac:dyDescent="0.2">
      <c r="E528" s="64">
        <v>0</v>
      </c>
      <c r="F528" s="1">
        <v>0</v>
      </c>
      <c r="G528" s="1">
        <v>0</v>
      </c>
      <c r="AO528" s="1">
        <v>0</v>
      </c>
      <c r="AP528" s="1">
        <v>0</v>
      </c>
      <c r="AQ528" s="1">
        <f>IFERROR(VLOOKUP(AO528,sales_data!$H$2:$J$451,3,0),0)</f>
        <v>0</v>
      </c>
      <c r="AR528" s="5">
        <v>0</v>
      </c>
    </row>
    <row r="529" spans="5:44" x14ac:dyDescent="0.2">
      <c r="E529" s="64">
        <v>0</v>
      </c>
      <c r="F529" s="1">
        <v>0</v>
      </c>
      <c r="G529" s="1">
        <v>0</v>
      </c>
      <c r="AO529" s="1">
        <v>0</v>
      </c>
      <c r="AP529" s="1">
        <v>0</v>
      </c>
      <c r="AQ529" s="1">
        <f>IFERROR(VLOOKUP(AO529,sales_data!$H$2:$J$451,3,0),0)</f>
        <v>0</v>
      </c>
      <c r="AR529" s="5">
        <v>0</v>
      </c>
    </row>
    <row r="530" spans="5:44" x14ac:dyDescent="0.2">
      <c r="E530" s="64">
        <v>0</v>
      </c>
      <c r="F530" s="1">
        <v>0</v>
      </c>
      <c r="G530" s="1">
        <v>0</v>
      </c>
      <c r="AO530" s="1">
        <v>0</v>
      </c>
      <c r="AP530" s="1">
        <v>0</v>
      </c>
      <c r="AQ530" s="1">
        <f>IFERROR(VLOOKUP(AO530,sales_data!$H$2:$J$451,3,0),0)</f>
        <v>0</v>
      </c>
      <c r="AR530" s="5">
        <v>0</v>
      </c>
    </row>
    <row r="531" spans="5:44" x14ac:dyDescent="0.2">
      <c r="E531" s="64">
        <v>0</v>
      </c>
      <c r="F531" s="1">
        <v>0</v>
      </c>
      <c r="G531" s="1">
        <v>0</v>
      </c>
      <c r="AO531" s="1">
        <v>0</v>
      </c>
      <c r="AP531" s="1">
        <v>0</v>
      </c>
      <c r="AQ531" s="1">
        <f>IFERROR(VLOOKUP(AO531,sales_data!$H$2:$J$451,3,0),0)</f>
        <v>0</v>
      </c>
      <c r="AR531" s="5">
        <v>0</v>
      </c>
    </row>
    <row r="532" spans="5:44" x14ac:dyDescent="0.2">
      <c r="E532" s="64">
        <v>0</v>
      </c>
      <c r="F532" s="1">
        <v>0</v>
      </c>
      <c r="G532" s="1">
        <v>0</v>
      </c>
      <c r="AO532" s="1">
        <v>0</v>
      </c>
      <c r="AP532" s="1">
        <v>0</v>
      </c>
      <c r="AQ532" s="1">
        <f>IFERROR(VLOOKUP(AO532,sales_data!$H$2:$J$451,3,0),0)</f>
        <v>0</v>
      </c>
      <c r="AR532" s="5">
        <v>0</v>
      </c>
    </row>
    <row r="533" spans="5:44" x14ac:dyDescent="0.2">
      <c r="E533" s="64">
        <v>0</v>
      </c>
      <c r="F533" s="1">
        <v>0</v>
      </c>
      <c r="G533" s="1">
        <v>0</v>
      </c>
      <c r="AO533" s="1">
        <v>0</v>
      </c>
      <c r="AP533" s="1">
        <v>0</v>
      </c>
      <c r="AQ533" s="1">
        <f>IFERROR(VLOOKUP(AO533,sales_data!$H$2:$J$451,3,0),0)</f>
        <v>0</v>
      </c>
      <c r="AR533" s="5">
        <v>0</v>
      </c>
    </row>
    <row r="534" spans="5:44" x14ac:dyDescent="0.2">
      <c r="E534" s="64">
        <v>0</v>
      </c>
      <c r="F534" s="1">
        <v>0</v>
      </c>
      <c r="G534" s="1">
        <v>0</v>
      </c>
      <c r="AO534" s="1">
        <v>0</v>
      </c>
      <c r="AP534" s="1">
        <v>0</v>
      </c>
      <c r="AQ534" s="1">
        <f>IFERROR(VLOOKUP(AO534,sales_data!$H$2:$J$451,3,0),0)</f>
        <v>0</v>
      </c>
      <c r="AR534" s="5">
        <v>0</v>
      </c>
    </row>
    <row r="535" spans="5:44" x14ac:dyDescent="0.2">
      <c r="E535" s="64">
        <v>0</v>
      </c>
      <c r="F535" s="1">
        <v>0</v>
      </c>
      <c r="G535" s="1">
        <v>0</v>
      </c>
      <c r="AO535" s="1">
        <v>0</v>
      </c>
      <c r="AP535" s="1">
        <v>0</v>
      </c>
      <c r="AQ535" s="1">
        <f>IFERROR(VLOOKUP(AO535,sales_data!$H$2:$J$451,3,0),0)</f>
        <v>0</v>
      </c>
      <c r="AR535" s="5">
        <v>0</v>
      </c>
    </row>
    <row r="536" spans="5:44" x14ac:dyDescent="0.2">
      <c r="E536" s="64">
        <v>0</v>
      </c>
      <c r="F536" s="1">
        <v>0</v>
      </c>
      <c r="G536" s="1">
        <v>0</v>
      </c>
      <c r="AO536" s="1">
        <v>0</v>
      </c>
      <c r="AP536" s="1">
        <v>0</v>
      </c>
      <c r="AQ536" s="1">
        <f>IFERROR(VLOOKUP(AO536,sales_data!$H$2:$J$451,3,0),0)</f>
        <v>0</v>
      </c>
      <c r="AR536" s="5">
        <v>0</v>
      </c>
    </row>
    <row r="537" spans="5:44" x14ac:dyDescent="0.2">
      <c r="E537" s="64">
        <v>0</v>
      </c>
      <c r="F537" s="1">
        <v>0</v>
      </c>
      <c r="G537" s="1">
        <v>0</v>
      </c>
      <c r="AO537" s="1">
        <v>0</v>
      </c>
      <c r="AP537" s="1">
        <v>0</v>
      </c>
      <c r="AQ537" s="1">
        <f>IFERROR(VLOOKUP(AO537,sales_data!$H$2:$J$451,3,0),0)</f>
        <v>0</v>
      </c>
      <c r="AR537" s="5">
        <v>0</v>
      </c>
    </row>
    <row r="538" spans="5:44" x14ac:dyDescent="0.2">
      <c r="E538" s="64">
        <v>0</v>
      </c>
      <c r="F538" s="1">
        <v>0</v>
      </c>
      <c r="G538" s="1">
        <v>0</v>
      </c>
      <c r="AO538" s="1">
        <v>0</v>
      </c>
      <c r="AP538" s="1">
        <v>0</v>
      </c>
      <c r="AQ538" s="1">
        <f>IFERROR(VLOOKUP(AO538,sales_data!$H$2:$J$451,3,0),0)</f>
        <v>0</v>
      </c>
      <c r="AR538" s="5">
        <v>0</v>
      </c>
    </row>
    <row r="539" spans="5:44" x14ac:dyDescent="0.2">
      <c r="E539" s="64">
        <v>0</v>
      </c>
      <c r="F539" s="1">
        <v>0</v>
      </c>
      <c r="G539" s="1">
        <v>0</v>
      </c>
      <c r="AO539" s="1">
        <v>0</v>
      </c>
      <c r="AP539" s="1">
        <v>0</v>
      </c>
      <c r="AQ539" s="1">
        <f>IFERROR(VLOOKUP(AO539,sales_data!$H$2:$J$451,3,0),0)</f>
        <v>0</v>
      </c>
      <c r="AR539" s="5">
        <v>0</v>
      </c>
    </row>
    <row r="540" spans="5:44" x14ac:dyDescent="0.2">
      <c r="E540" s="64">
        <v>0</v>
      </c>
      <c r="F540" s="1">
        <v>0</v>
      </c>
      <c r="G540" s="1">
        <v>0</v>
      </c>
      <c r="AO540" s="1">
        <v>0</v>
      </c>
      <c r="AP540" s="1">
        <v>0</v>
      </c>
      <c r="AQ540" s="1">
        <f>IFERROR(VLOOKUP(AO540,sales_data!$H$2:$J$451,3,0),0)</f>
        <v>0</v>
      </c>
      <c r="AR540" s="5">
        <v>0</v>
      </c>
    </row>
    <row r="541" spans="5:44" x14ac:dyDescent="0.2">
      <c r="E541" s="64">
        <v>0</v>
      </c>
      <c r="F541" s="1">
        <v>0</v>
      </c>
      <c r="G541" s="1">
        <v>0</v>
      </c>
      <c r="AO541" s="1">
        <v>0</v>
      </c>
      <c r="AP541" s="1">
        <v>0</v>
      </c>
      <c r="AQ541" s="1">
        <f>IFERROR(VLOOKUP(AO541,sales_data!$H$2:$J$451,3,0),0)</f>
        <v>0</v>
      </c>
      <c r="AR541" s="5">
        <v>0</v>
      </c>
    </row>
    <row r="542" spans="5:44" x14ac:dyDescent="0.2">
      <c r="E542" s="64">
        <v>0</v>
      </c>
      <c r="F542" s="1">
        <v>0</v>
      </c>
      <c r="G542" s="1">
        <v>0</v>
      </c>
      <c r="AO542" s="1">
        <v>0</v>
      </c>
      <c r="AP542" s="1">
        <v>0</v>
      </c>
      <c r="AQ542" s="1">
        <f>IFERROR(VLOOKUP(AO542,sales_data!$H$2:$J$451,3,0),0)</f>
        <v>0</v>
      </c>
      <c r="AR542" s="5">
        <v>0</v>
      </c>
    </row>
    <row r="543" spans="5:44" x14ac:dyDescent="0.2">
      <c r="E543" s="64">
        <v>0</v>
      </c>
      <c r="F543" s="1">
        <v>0</v>
      </c>
      <c r="G543" s="1">
        <v>0</v>
      </c>
      <c r="AO543" s="1">
        <v>0</v>
      </c>
      <c r="AP543" s="1">
        <v>0</v>
      </c>
      <c r="AQ543" s="1">
        <f>IFERROR(VLOOKUP(AO543,sales_data!$H$2:$J$451,3,0),0)</f>
        <v>0</v>
      </c>
      <c r="AR543" s="5">
        <v>0</v>
      </c>
    </row>
    <row r="544" spans="5:44" x14ac:dyDescent="0.2">
      <c r="E544" s="64">
        <v>0</v>
      </c>
      <c r="F544" s="1">
        <v>0</v>
      </c>
      <c r="G544" s="1">
        <v>0</v>
      </c>
      <c r="AO544" s="1">
        <v>0</v>
      </c>
      <c r="AP544" s="1">
        <v>0</v>
      </c>
      <c r="AQ544" s="1">
        <f>IFERROR(VLOOKUP(AO544,sales_data!$H$2:$J$451,3,0),0)</f>
        <v>0</v>
      </c>
      <c r="AR544" s="5">
        <v>0</v>
      </c>
    </row>
    <row r="545" spans="5:44" x14ac:dyDescent="0.2">
      <c r="E545" s="64">
        <v>0</v>
      </c>
      <c r="F545" s="1">
        <v>0</v>
      </c>
      <c r="G545" s="1">
        <v>0</v>
      </c>
      <c r="AO545" s="1">
        <v>0</v>
      </c>
      <c r="AP545" s="1">
        <v>0</v>
      </c>
      <c r="AQ545" s="1">
        <f>IFERROR(VLOOKUP(AO545,sales_data!$H$2:$J$451,3,0),0)</f>
        <v>0</v>
      </c>
      <c r="AR545" s="5">
        <v>0</v>
      </c>
    </row>
    <row r="546" spans="5:44" x14ac:dyDescent="0.2">
      <c r="E546" s="64">
        <v>0</v>
      </c>
      <c r="F546" s="1">
        <v>0</v>
      </c>
      <c r="G546" s="1">
        <v>0</v>
      </c>
      <c r="AO546" s="1">
        <v>0</v>
      </c>
      <c r="AP546" s="1">
        <v>0</v>
      </c>
      <c r="AQ546" s="1">
        <f>IFERROR(VLOOKUP(AO546,sales_data!$H$2:$J$451,3,0),0)</f>
        <v>0</v>
      </c>
      <c r="AR546" s="5">
        <v>0</v>
      </c>
    </row>
    <row r="547" spans="5:44" x14ac:dyDescent="0.2">
      <c r="E547" s="64">
        <v>0</v>
      </c>
      <c r="F547" s="1">
        <v>0</v>
      </c>
      <c r="G547" s="1">
        <v>0</v>
      </c>
      <c r="AO547" s="1">
        <v>0</v>
      </c>
    </row>
    <row r="548" spans="5:44" x14ac:dyDescent="0.2">
      <c r="E548" s="64">
        <v>0</v>
      </c>
      <c r="F548" s="1">
        <v>0</v>
      </c>
      <c r="G548" s="1">
        <v>0</v>
      </c>
      <c r="AO548" s="1">
        <v>0</v>
      </c>
    </row>
    <row r="549" spans="5:44" x14ac:dyDescent="0.2">
      <c r="E549" s="64">
        <v>0</v>
      </c>
      <c r="F549" s="1">
        <v>0</v>
      </c>
      <c r="G549" s="1">
        <v>0</v>
      </c>
      <c r="AO549" s="1">
        <v>0</v>
      </c>
    </row>
    <row r="550" spans="5:44" x14ac:dyDescent="0.2">
      <c r="E550" s="64">
        <v>0</v>
      </c>
      <c r="F550" s="1">
        <v>0</v>
      </c>
      <c r="G550" s="1">
        <v>0</v>
      </c>
      <c r="AO550" s="1">
        <v>0</v>
      </c>
    </row>
    <row r="551" spans="5:44" x14ac:dyDescent="0.2">
      <c r="E551" s="64">
        <v>0</v>
      </c>
      <c r="F551" s="1">
        <v>0</v>
      </c>
      <c r="G551" s="1">
        <v>0</v>
      </c>
      <c r="AO551" s="1">
        <v>0</v>
      </c>
    </row>
    <row r="552" spans="5:44" x14ac:dyDescent="0.2">
      <c r="E552" s="64">
        <v>0</v>
      </c>
      <c r="F552" s="1">
        <v>0</v>
      </c>
      <c r="G552" s="1">
        <v>0</v>
      </c>
      <c r="AO552" s="1">
        <v>0</v>
      </c>
    </row>
    <row r="553" spans="5:44" x14ac:dyDescent="0.2">
      <c r="E553" s="64">
        <v>0</v>
      </c>
      <c r="F553" s="1">
        <v>0</v>
      </c>
      <c r="G553" s="1">
        <v>0</v>
      </c>
      <c r="AO553" s="1">
        <v>0</v>
      </c>
    </row>
    <row r="554" spans="5:44" x14ac:dyDescent="0.2">
      <c r="E554" s="64">
        <v>0</v>
      </c>
      <c r="F554" s="1">
        <v>0</v>
      </c>
      <c r="G554" s="1">
        <v>0</v>
      </c>
      <c r="AO554" s="1">
        <v>0</v>
      </c>
    </row>
    <row r="555" spans="5:44" x14ac:dyDescent="0.2">
      <c r="E555" s="64">
        <v>0</v>
      </c>
      <c r="F555" s="1">
        <v>0</v>
      </c>
      <c r="G555" s="1">
        <v>0</v>
      </c>
      <c r="AO555" s="1">
        <v>0</v>
      </c>
    </row>
    <row r="556" spans="5:44" x14ac:dyDescent="0.2">
      <c r="E556" s="64">
        <v>0</v>
      </c>
      <c r="F556" s="1">
        <v>0</v>
      </c>
      <c r="G556" s="1">
        <v>0</v>
      </c>
      <c r="AO556" s="1">
        <v>0</v>
      </c>
    </row>
    <row r="557" spans="5:44" x14ac:dyDescent="0.2">
      <c r="E557" s="64">
        <v>0</v>
      </c>
      <c r="F557" s="1">
        <v>0</v>
      </c>
      <c r="G557" s="1">
        <v>0</v>
      </c>
      <c r="AO557" s="1">
        <v>0</v>
      </c>
    </row>
    <row r="558" spans="5:44" x14ac:dyDescent="0.2">
      <c r="E558" s="64">
        <v>0</v>
      </c>
      <c r="F558" s="1">
        <v>0</v>
      </c>
      <c r="G558" s="1">
        <v>0</v>
      </c>
      <c r="AO558" s="1">
        <v>0</v>
      </c>
    </row>
    <row r="559" spans="5:44" x14ac:dyDescent="0.2">
      <c r="E559" s="64">
        <v>0</v>
      </c>
      <c r="F559" s="1">
        <v>0</v>
      </c>
      <c r="G559" s="1">
        <v>0</v>
      </c>
      <c r="AO559" s="1">
        <v>0</v>
      </c>
    </row>
    <row r="560" spans="5:44" x14ac:dyDescent="0.2">
      <c r="E560" s="64">
        <v>0</v>
      </c>
      <c r="F560" s="1">
        <v>0</v>
      </c>
      <c r="G560" s="1">
        <v>0</v>
      </c>
      <c r="AO560" s="1">
        <v>0</v>
      </c>
    </row>
    <row r="561" spans="5:41" x14ac:dyDescent="0.2">
      <c r="E561" s="64">
        <v>0</v>
      </c>
      <c r="F561" s="1">
        <v>0</v>
      </c>
      <c r="G561" s="1">
        <v>0</v>
      </c>
      <c r="AO561" s="1">
        <v>0</v>
      </c>
    </row>
    <row r="562" spans="5:41" x14ac:dyDescent="0.2">
      <c r="E562" s="64">
        <v>0</v>
      </c>
      <c r="F562" s="1">
        <v>0</v>
      </c>
      <c r="G562" s="1">
        <v>0</v>
      </c>
      <c r="AO562" s="1">
        <v>0</v>
      </c>
    </row>
    <row r="563" spans="5:41" x14ac:dyDescent="0.2">
      <c r="E563" s="64">
        <v>0</v>
      </c>
      <c r="F563" s="1">
        <v>0</v>
      </c>
      <c r="G563" s="1">
        <v>0</v>
      </c>
      <c r="AO563" s="1">
        <v>0</v>
      </c>
    </row>
    <row r="564" spans="5:41" x14ac:dyDescent="0.2">
      <c r="E564" s="64">
        <v>0</v>
      </c>
      <c r="F564" s="1">
        <v>0</v>
      </c>
      <c r="G564" s="1">
        <v>0</v>
      </c>
      <c r="AO564" s="1">
        <v>0</v>
      </c>
    </row>
    <row r="565" spans="5:41" x14ac:dyDescent="0.2">
      <c r="E565" s="64">
        <v>0</v>
      </c>
      <c r="F565" s="1">
        <v>0</v>
      </c>
      <c r="G565" s="1">
        <v>0</v>
      </c>
      <c r="AO565" s="1">
        <v>0</v>
      </c>
    </row>
    <row r="566" spans="5:41" x14ac:dyDescent="0.2">
      <c r="E566" s="64">
        <v>0</v>
      </c>
      <c r="F566" s="1">
        <v>0</v>
      </c>
      <c r="G566" s="1">
        <v>0</v>
      </c>
      <c r="AO566" s="1">
        <v>0</v>
      </c>
    </row>
    <row r="567" spans="5:41" x14ac:dyDescent="0.2">
      <c r="E567" s="64">
        <v>0</v>
      </c>
      <c r="F567" s="1">
        <v>0</v>
      </c>
      <c r="G567" s="1">
        <v>0</v>
      </c>
      <c r="AO567" s="1">
        <v>0</v>
      </c>
    </row>
    <row r="568" spans="5:41" x14ac:dyDescent="0.2">
      <c r="E568" s="64">
        <v>0</v>
      </c>
      <c r="F568" s="1">
        <v>0</v>
      </c>
      <c r="G568" s="1">
        <v>0</v>
      </c>
      <c r="AO568" s="1">
        <v>0</v>
      </c>
    </row>
    <row r="569" spans="5:41" x14ac:dyDescent="0.2">
      <c r="E569" s="64">
        <v>0</v>
      </c>
      <c r="F569" s="1">
        <v>0</v>
      </c>
      <c r="G569" s="1">
        <v>0</v>
      </c>
      <c r="AO569" s="1">
        <v>0</v>
      </c>
    </row>
    <row r="570" spans="5:41" x14ac:dyDescent="0.2">
      <c r="E570" s="64">
        <v>0</v>
      </c>
      <c r="F570" s="1">
        <v>0</v>
      </c>
      <c r="G570" s="1">
        <v>0</v>
      </c>
      <c r="AO570" s="1">
        <v>0</v>
      </c>
    </row>
    <row r="571" spans="5:41" x14ac:dyDescent="0.2">
      <c r="E571" s="64">
        <v>0</v>
      </c>
      <c r="F571" s="1">
        <v>0</v>
      </c>
      <c r="G571" s="1">
        <v>0</v>
      </c>
      <c r="AO571" s="1">
        <v>0</v>
      </c>
    </row>
    <row r="572" spans="5:41" x14ac:dyDescent="0.2">
      <c r="E572" s="64">
        <v>0</v>
      </c>
      <c r="F572" s="1">
        <v>0</v>
      </c>
      <c r="G572" s="1">
        <v>0</v>
      </c>
      <c r="AO572" s="1">
        <v>0</v>
      </c>
    </row>
    <row r="573" spans="5:41" x14ac:dyDescent="0.2">
      <c r="E573" s="64">
        <v>0</v>
      </c>
      <c r="F573" s="1">
        <v>0</v>
      </c>
      <c r="G573" s="1">
        <v>0</v>
      </c>
      <c r="AO573" s="1">
        <v>0</v>
      </c>
    </row>
    <row r="574" spans="5:41" x14ac:dyDescent="0.2">
      <c r="E574" s="64">
        <v>0</v>
      </c>
      <c r="F574" s="1">
        <v>0</v>
      </c>
      <c r="G574" s="1">
        <v>0</v>
      </c>
      <c r="AO574" s="1">
        <v>0</v>
      </c>
    </row>
    <row r="575" spans="5:41" x14ac:dyDescent="0.2">
      <c r="E575" s="64">
        <v>0</v>
      </c>
      <c r="F575" s="1">
        <v>0</v>
      </c>
      <c r="G575" s="1">
        <v>0</v>
      </c>
      <c r="AO575" s="1">
        <v>0</v>
      </c>
    </row>
    <row r="576" spans="5:41" x14ac:dyDescent="0.2">
      <c r="E576" s="64">
        <v>0</v>
      </c>
      <c r="F576" s="1">
        <v>0</v>
      </c>
      <c r="G576" s="1">
        <v>0</v>
      </c>
      <c r="AO576" s="1">
        <v>0</v>
      </c>
    </row>
    <row r="577" spans="5:41" x14ac:dyDescent="0.2">
      <c r="E577" s="64">
        <v>0</v>
      </c>
      <c r="F577" s="1">
        <v>0</v>
      </c>
      <c r="G577" s="1">
        <v>0</v>
      </c>
      <c r="AO577" s="1">
        <v>0</v>
      </c>
    </row>
    <row r="578" spans="5:41" x14ac:dyDescent="0.2">
      <c r="E578" s="64">
        <v>0</v>
      </c>
      <c r="F578" s="1">
        <v>0</v>
      </c>
      <c r="G578" s="1">
        <v>0</v>
      </c>
      <c r="AO578" s="1">
        <v>0</v>
      </c>
    </row>
    <row r="579" spans="5:41" x14ac:dyDescent="0.2">
      <c r="E579" s="64">
        <v>0</v>
      </c>
      <c r="F579" s="1">
        <v>0</v>
      </c>
      <c r="G579" s="1">
        <v>0</v>
      </c>
      <c r="AO579" s="1">
        <v>0</v>
      </c>
    </row>
    <row r="580" spans="5:41" x14ac:dyDescent="0.2">
      <c r="E580" s="64">
        <v>0</v>
      </c>
      <c r="F580" s="1">
        <v>0</v>
      </c>
      <c r="G580" s="1">
        <v>0</v>
      </c>
      <c r="AO580" s="1">
        <v>0</v>
      </c>
    </row>
    <row r="581" spans="5:41" x14ac:dyDescent="0.2">
      <c r="E581" s="64">
        <v>0</v>
      </c>
      <c r="F581" s="1">
        <v>0</v>
      </c>
      <c r="G581" s="1">
        <v>0</v>
      </c>
      <c r="AO581" s="1">
        <v>0</v>
      </c>
    </row>
    <row r="582" spans="5:41" x14ac:dyDescent="0.2">
      <c r="E582" s="64">
        <v>0</v>
      </c>
      <c r="F582" s="1">
        <v>0</v>
      </c>
      <c r="G582" s="1">
        <v>0</v>
      </c>
      <c r="AO582" s="1">
        <v>0</v>
      </c>
    </row>
    <row r="583" spans="5:41" x14ac:dyDescent="0.2">
      <c r="E583" s="64">
        <v>0</v>
      </c>
      <c r="F583" s="1">
        <v>0</v>
      </c>
      <c r="G583" s="1">
        <v>0</v>
      </c>
      <c r="AO583" s="1">
        <v>0</v>
      </c>
    </row>
    <row r="584" spans="5:41" x14ac:dyDescent="0.2">
      <c r="E584" s="64">
        <v>0</v>
      </c>
      <c r="F584" s="1">
        <v>0</v>
      </c>
      <c r="G584" s="1">
        <v>0</v>
      </c>
      <c r="AO584" s="1">
        <v>0</v>
      </c>
    </row>
    <row r="585" spans="5:41" x14ac:dyDescent="0.2">
      <c r="E585" s="64">
        <v>0</v>
      </c>
      <c r="F585" s="1">
        <v>0</v>
      </c>
      <c r="G585" s="1">
        <v>0</v>
      </c>
      <c r="AO585" s="1">
        <v>0</v>
      </c>
    </row>
    <row r="586" spans="5:41" x14ac:dyDescent="0.2">
      <c r="E586" s="64">
        <v>0</v>
      </c>
      <c r="F586" s="1">
        <v>0</v>
      </c>
      <c r="G586" s="1">
        <v>0</v>
      </c>
      <c r="AO586" s="1">
        <v>0</v>
      </c>
    </row>
    <row r="587" spans="5:41" x14ac:dyDescent="0.2">
      <c r="E587" s="64">
        <v>0</v>
      </c>
      <c r="F587" s="1">
        <v>0</v>
      </c>
      <c r="G587" s="1">
        <v>0</v>
      </c>
      <c r="AO587" s="1">
        <v>0</v>
      </c>
    </row>
    <row r="588" spans="5:41" x14ac:dyDescent="0.2">
      <c r="E588" s="64">
        <v>0</v>
      </c>
      <c r="F588" s="1">
        <v>0</v>
      </c>
      <c r="G588" s="1">
        <v>0</v>
      </c>
      <c r="AO588" s="1">
        <v>0</v>
      </c>
    </row>
    <row r="589" spans="5:41" x14ac:dyDescent="0.2">
      <c r="E589" s="64">
        <v>0</v>
      </c>
      <c r="F589" s="1">
        <v>0</v>
      </c>
      <c r="G589" s="1">
        <v>0</v>
      </c>
      <c r="AO589" s="1">
        <v>0</v>
      </c>
    </row>
    <row r="590" spans="5:41" x14ac:dyDescent="0.2">
      <c r="E590" s="64">
        <v>0</v>
      </c>
      <c r="F590" s="1">
        <v>0</v>
      </c>
      <c r="G590" s="1">
        <v>0</v>
      </c>
      <c r="AO590" s="1">
        <v>0</v>
      </c>
    </row>
    <row r="591" spans="5:41" x14ac:dyDescent="0.2">
      <c r="E591" s="64">
        <v>0</v>
      </c>
      <c r="F591" s="1">
        <v>0</v>
      </c>
      <c r="G591" s="1">
        <v>0</v>
      </c>
      <c r="AO591" s="1">
        <v>0</v>
      </c>
    </row>
    <row r="592" spans="5:41" x14ac:dyDescent="0.2">
      <c r="E592" s="64">
        <v>0</v>
      </c>
      <c r="F592" s="1">
        <v>0</v>
      </c>
      <c r="G592" s="1">
        <v>0</v>
      </c>
      <c r="AO592" s="1">
        <v>0</v>
      </c>
    </row>
    <row r="593" spans="5:41" x14ac:dyDescent="0.2">
      <c r="E593" s="64">
        <v>0</v>
      </c>
      <c r="F593" s="1">
        <v>0</v>
      </c>
      <c r="G593" s="1">
        <v>0</v>
      </c>
      <c r="AO593" s="1">
        <v>0</v>
      </c>
    </row>
    <row r="594" spans="5:41" x14ac:dyDescent="0.2">
      <c r="E594" s="64">
        <v>0</v>
      </c>
      <c r="F594" s="1">
        <v>0</v>
      </c>
      <c r="G594" s="1">
        <v>0</v>
      </c>
      <c r="AO594" s="1">
        <v>0</v>
      </c>
    </row>
    <row r="595" spans="5:41" x14ac:dyDescent="0.2">
      <c r="E595" s="64">
        <v>0</v>
      </c>
      <c r="F595" s="1">
        <v>0</v>
      </c>
      <c r="G595" s="1">
        <v>0</v>
      </c>
      <c r="AO595" s="1">
        <v>0</v>
      </c>
    </row>
    <row r="596" spans="5:41" x14ac:dyDescent="0.2">
      <c r="E596" s="64">
        <v>0</v>
      </c>
      <c r="F596" s="1">
        <v>0</v>
      </c>
      <c r="G596" s="1">
        <v>0</v>
      </c>
      <c r="AO596" s="1">
        <v>0</v>
      </c>
    </row>
    <row r="597" spans="5:41" x14ac:dyDescent="0.2">
      <c r="E597" s="64">
        <v>0</v>
      </c>
      <c r="F597" s="1">
        <v>0</v>
      </c>
      <c r="G597" s="1">
        <v>0</v>
      </c>
      <c r="AO597" s="1">
        <v>0</v>
      </c>
    </row>
    <row r="598" spans="5:41" x14ac:dyDescent="0.2">
      <c r="E598" s="64">
        <v>0</v>
      </c>
      <c r="F598" s="1">
        <v>0</v>
      </c>
      <c r="G598" s="1">
        <v>0</v>
      </c>
      <c r="AO598" s="1">
        <v>0</v>
      </c>
    </row>
    <row r="599" spans="5:41" x14ac:dyDescent="0.2">
      <c r="E599" s="64">
        <v>0</v>
      </c>
      <c r="F599" s="1">
        <v>0</v>
      </c>
      <c r="G599" s="1">
        <v>0</v>
      </c>
      <c r="AO599" s="1">
        <v>0</v>
      </c>
    </row>
    <row r="600" spans="5:41" x14ac:dyDescent="0.2">
      <c r="E600" s="64">
        <v>0</v>
      </c>
      <c r="F600" s="1">
        <v>0</v>
      </c>
      <c r="G600" s="1">
        <v>0</v>
      </c>
      <c r="AO600" s="1">
        <v>0</v>
      </c>
    </row>
    <row r="601" spans="5:41" x14ac:dyDescent="0.2">
      <c r="E601" s="64">
        <v>0</v>
      </c>
      <c r="F601" s="1">
        <v>0</v>
      </c>
      <c r="G601" s="1">
        <v>0</v>
      </c>
      <c r="AO601" s="1">
        <v>0</v>
      </c>
    </row>
    <row r="602" spans="5:41" x14ac:dyDescent="0.2">
      <c r="E602" s="64">
        <v>0</v>
      </c>
      <c r="F602" s="1">
        <v>0</v>
      </c>
      <c r="G602" s="1">
        <v>0</v>
      </c>
      <c r="AO602" s="1">
        <v>0</v>
      </c>
    </row>
    <row r="603" spans="5:41" x14ac:dyDescent="0.2">
      <c r="E603" s="64">
        <v>0</v>
      </c>
      <c r="F603" s="1">
        <v>0</v>
      </c>
      <c r="G603" s="1">
        <v>0</v>
      </c>
      <c r="AO603" s="1">
        <v>0</v>
      </c>
    </row>
    <row r="604" spans="5:41" x14ac:dyDescent="0.2">
      <c r="E604" s="64">
        <v>0</v>
      </c>
      <c r="F604" s="1">
        <v>0</v>
      </c>
      <c r="G604" s="1">
        <v>0</v>
      </c>
      <c r="AO604" s="1">
        <v>0</v>
      </c>
    </row>
    <row r="605" spans="5:41" x14ac:dyDescent="0.2">
      <c r="E605" s="64">
        <v>0</v>
      </c>
      <c r="F605" s="1">
        <v>0</v>
      </c>
      <c r="G605" s="1">
        <v>0</v>
      </c>
      <c r="AO605" s="1">
        <v>0</v>
      </c>
    </row>
    <row r="606" spans="5:41" x14ac:dyDescent="0.2">
      <c r="E606" s="64">
        <v>0</v>
      </c>
      <c r="F606" s="1">
        <v>0</v>
      </c>
      <c r="G606" s="1">
        <v>0</v>
      </c>
      <c r="AO606" s="1">
        <v>0</v>
      </c>
    </row>
    <row r="607" spans="5:41" x14ac:dyDescent="0.2">
      <c r="E607" s="64">
        <v>0</v>
      </c>
      <c r="F607" s="1">
        <v>0</v>
      </c>
      <c r="G607" s="1">
        <v>0</v>
      </c>
      <c r="AO607" s="1">
        <v>0</v>
      </c>
    </row>
    <row r="608" spans="5:41" x14ac:dyDescent="0.2">
      <c r="E608" s="64">
        <v>0</v>
      </c>
      <c r="F608" s="1">
        <v>0</v>
      </c>
      <c r="G608" s="1">
        <v>0</v>
      </c>
      <c r="AO608" s="1">
        <v>0</v>
      </c>
    </row>
    <row r="609" spans="5:41" x14ac:dyDescent="0.2">
      <c r="E609" s="64">
        <v>0</v>
      </c>
      <c r="F609" s="1">
        <v>0</v>
      </c>
      <c r="G609" s="1">
        <v>0</v>
      </c>
      <c r="AO609" s="1">
        <v>0</v>
      </c>
    </row>
    <row r="610" spans="5:41" x14ac:dyDescent="0.2">
      <c r="E610" s="64">
        <v>0</v>
      </c>
      <c r="F610" s="1">
        <v>0</v>
      </c>
      <c r="G610" s="1">
        <v>0</v>
      </c>
      <c r="AO610" s="1">
        <v>0</v>
      </c>
    </row>
    <row r="611" spans="5:41" x14ac:dyDescent="0.2">
      <c r="E611" s="64">
        <v>0</v>
      </c>
      <c r="F611" s="1">
        <v>0</v>
      </c>
      <c r="G611" s="1">
        <v>0</v>
      </c>
      <c r="AO611" s="1">
        <v>0</v>
      </c>
    </row>
    <row r="612" spans="5:41" x14ac:dyDescent="0.2">
      <c r="E612" s="64">
        <v>0</v>
      </c>
      <c r="F612" s="1">
        <v>0</v>
      </c>
      <c r="G612" s="1">
        <v>0</v>
      </c>
      <c r="AO612" s="1">
        <v>0</v>
      </c>
    </row>
    <row r="613" spans="5:41" x14ac:dyDescent="0.2">
      <c r="E613" s="64">
        <v>0</v>
      </c>
      <c r="F613" s="1">
        <v>0</v>
      </c>
      <c r="G613" s="1">
        <v>0</v>
      </c>
      <c r="AO613" s="1">
        <v>0</v>
      </c>
    </row>
    <row r="614" spans="5:41" x14ac:dyDescent="0.2">
      <c r="E614" s="64">
        <v>0</v>
      </c>
      <c r="F614" s="1">
        <v>0</v>
      </c>
      <c r="G614" s="1">
        <v>0</v>
      </c>
      <c r="AO614" s="1">
        <v>0</v>
      </c>
    </row>
    <row r="615" spans="5:41" x14ac:dyDescent="0.2">
      <c r="E615" s="64">
        <v>0</v>
      </c>
      <c r="F615" s="1">
        <v>0</v>
      </c>
      <c r="G615" s="1">
        <v>0</v>
      </c>
      <c r="AO615" s="1">
        <v>0</v>
      </c>
    </row>
    <row r="616" spans="5:41" x14ac:dyDescent="0.2">
      <c r="E616" s="64">
        <v>0</v>
      </c>
      <c r="F616" s="1">
        <v>0</v>
      </c>
      <c r="G616" s="1">
        <v>0</v>
      </c>
      <c r="AO616" s="1">
        <v>0</v>
      </c>
    </row>
    <row r="617" spans="5:41" x14ac:dyDescent="0.2">
      <c r="E617" s="64">
        <v>0</v>
      </c>
      <c r="F617" s="1">
        <v>0</v>
      </c>
      <c r="G617" s="1">
        <v>0</v>
      </c>
      <c r="AO617" s="1">
        <v>0</v>
      </c>
    </row>
    <row r="618" spans="5:41" x14ac:dyDescent="0.2">
      <c r="E618" s="64">
        <v>0</v>
      </c>
      <c r="F618" s="1">
        <v>0</v>
      </c>
      <c r="G618" s="1">
        <v>0</v>
      </c>
      <c r="AO618" s="1">
        <v>0</v>
      </c>
    </row>
    <row r="619" spans="5:41" x14ac:dyDescent="0.2">
      <c r="E619" s="64">
        <v>0</v>
      </c>
      <c r="F619" s="1">
        <v>0</v>
      </c>
      <c r="G619" s="1">
        <v>0</v>
      </c>
      <c r="AO619" s="1">
        <v>0</v>
      </c>
    </row>
    <row r="620" spans="5:41" x14ac:dyDescent="0.2">
      <c r="E620" s="64">
        <v>0</v>
      </c>
      <c r="F620" s="1">
        <v>0</v>
      </c>
      <c r="G620" s="1">
        <v>0</v>
      </c>
      <c r="AO620" s="1">
        <v>0</v>
      </c>
    </row>
    <row r="621" spans="5:41" x14ac:dyDescent="0.2">
      <c r="E621" s="64">
        <v>0</v>
      </c>
      <c r="F621" s="1">
        <v>0</v>
      </c>
      <c r="G621" s="1">
        <v>0</v>
      </c>
      <c r="AO621" s="1">
        <v>0</v>
      </c>
    </row>
    <row r="622" spans="5:41" x14ac:dyDescent="0.2">
      <c r="E622" s="64">
        <v>0</v>
      </c>
      <c r="F622" s="1">
        <v>0</v>
      </c>
      <c r="G622" s="1">
        <v>0</v>
      </c>
      <c r="AO622" s="1">
        <v>0</v>
      </c>
    </row>
    <row r="623" spans="5:41" x14ac:dyDescent="0.2">
      <c r="E623" s="64">
        <v>0</v>
      </c>
      <c r="F623" s="1">
        <v>0</v>
      </c>
      <c r="G623" s="1">
        <v>0</v>
      </c>
      <c r="AO623" s="1">
        <v>0</v>
      </c>
    </row>
    <row r="624" spans="5:41" x14ac:dyDescent="0.2">
      <c r="E624" s="64">
        <v>0</v>
      </c>
      <c r="F624" s="1">
        <v>0</v>
      </c>
      <c r="G624" s="1">
        <v>0</v>
      </c>
      <c r="AO624" s="1">
        <v>0</v>
      </c>
    </row>
    <row r="625" spans="5:41" x14ac:dyDescent="0.2">
      <c r="E625" s="64">
        <v>0</v>
      </c>
      <c r="F625" s="1">
        <v>0</v>
      </c>
      <c r="G625" s="1">
        <v>0</v>
      </c>
      <c r="AO625" s="1">
        <v>0</v>
      </c>
    </row>
    <row r="626" spans="5:41" x14ac:dyDescent="0.2">
      <c r="E626" s="64">
        <v>0</v>
      </c>
      <c r="F626" s="1">
        <v>0</v>
      </c>
      <c r="G626" s="1">
        <v>0</v>
      </c>
      <c r="AO626" s="1">
        <v>0</v>
      </c>
    </row>
    <row r="627" spans="5:41" x14ac:dyDescent="0.2">
      <c r="E627" s="64">
        <v>0</v>
      </c>
      <c r="F627" s="1">
        <v>0</v>
      </c>
      <c r="G627" s="1">
        <v>0</v>
      </c>
      <c r="AO627" s="1">
        <v>0</v>
      </c>
    </row>
    <row r="628" spans="5:41" x14ac:dyDescent="0.2">
      <c r="E628" s="64">
        <v>0</v>
      </c>
      <c r="F628" s="1">
        <v>0</v>
      </c>
      <c r="G628" s="1">
        <v>0</v>
      </c>
      <c r="AO628" s="1">
        <v>0</v>
      </c>
    </row>
    <row r="629" spans="5:41" x14ac:dyDescent="0.2">
      <c r="E629" s="64">
        <v>0</v>
      </c>
      <c r="F629" s="1">
        <v>0</v>
      </c>
      <c r="G629" s="1">
        <v>0</v>
      </c>
      <c r="AO629" s="1">
        <v>0</v>
      </c>
    </row>
    <row r="630" spans="5:41" x14ac:dyDescent="0.2">
      <c r="E630" s="64">
        <v>0</v>
      </c>
      <c r="F630" s="1">
        <v>0</v>
      </c>
      <c r="G630" s="1">
        <v>0</v>
      </c>
      <c r="AO630" s="1">
        <v>0</v>
      </c>
    </row>
    <row r="631" spans="5:41" x14ac:dyDescent="0.2">
      <c r="E631" s="64">
        <v>0</v>
      </c>
      <c r="F631" s="1">
        <v>0</v>
      </c>
      <c r="G631" s="1">
        <v>0</v>
      </c>
      <c r="AO631" s="1">
        <v>0</v>
      </c>
    </row>
    <row r="632" spans="5:41" x14ac:dyDescent="0.2">
      <c r="E632" s="64">
        <v>0</v>
      </c>
      <c r="F632" s="1">
        <v>0</v>
      </c>
      <c r="G632" s="1">
        <v>0</v>
      </c>
      <c r="AO632" s="1">
        <v>0</v>
      </c>
    </row>
    <row r="633" spans="5:41" x14ac:dyDescent="0.2">
      <c r="E633" s="64">
        <v>0</v>
      </c>
      <c r="F633" s="1">
        <v>0</v>
      </c>
      <c r="G633" s="1">
        <v>0</v>
      </c>
      <c r="AO633" s="1">
        <v>0</v>
      </c>
    </row>
    <row r="634" spans="5:41" x14ac:dyDescent="0.2">
      <c r="E634" s="64">
        <v>0</v>
      </c>
      <c r="F634" s="1">
        <v>0</v>
      </c>
      <c r="G634" s="1">
        <v>0</v>
      </c>
      <c r="AO634" s="1">
        <v>0</v>
      </c>
    </row>
    <row r="635" spans="5:41" x14ac:dyDescent="0.2">
      <c r="E635" s="64">
        <v>0</v>
      </c>
      <c r="F635" s="1">
        <v>0</v>
      </c>
      <c r="G635" s="1">
        <v>0</v>
      </c>
      <c r="AO635" s="1">
        <v>0</v>
      </c>
    </row>
    <row r="636" spans="5:41" x14ac:dyDescent="0.2">
      <c r="E636" s="64">
        <v>0</v>
      </c>
      <c r="F636" s="1">
        <v>0</v>
      </c>
      <c r="G636" s="1">
        <v>0</v>
      </c>
      <c r="AO636" s="1">
        <v>0</v>
      </c>
    </row>
    <row r="637" spans="5:41" x14ac:dyDescent="0.2">
      <c r="E637" s="64">
        <v>0</v>
      </c>
      <c r="F637" s="1">
        <v>0</v>
      </c>
      <c r="G637" s="1">
        <v>0</v>
      </c>
      <c r="AO637" s="1">
        <v>0</v>
      </c>
    </row>
    <row r="638" spans="5:41" x14ac:dyDescent="0.2">
      <c r="E638" s="64">
        <v>0</v>
      </c>
      <c r="F638" s="1">
        <v>0</v>
      </c>
      <c r="G638" s="1">
        <v>0</v>
      </c>
      <c r="AO638" s="1">
        <v>0</v>
      </c>
    </row>
    <row r="639" spans="5:41" x14ac:dyDescent="0.2">
      <c r="E639" s="64">
        <v>0</v>
      </c>
      <c r="F639" s="1">
        <v>0</v>
      </c>
      <c r="G639" s="1">
        <v>0</v>
      </c>
      <c r="AO639" s="1">
        <v>0</v>
      </c>
    </row>
    <row r="640" spans="5:41" x14ac:dyDescent="0.2">
      <c r="E640" s="64">
        <v>0</v>
      </c>
      <c r="F640" s="1">
        <v>0</v>
      </c>
      <c r="G640" s="1">
        <v>0</v>
      </c>
      <c r="AO640" s="1">
        <v>0</v>
      </c>
    </row>
    <row r="641" spans="5:41" x14ac:dyDescent="0.2">
      <c r="E641" s="64">
        <v>0</v>
      </c>
      <c r="F641" s="1">
        <v>0</v>
      </c>
      <c r="G641" s="1">
        <v>0</v>
      </c>
      <c r="AO641" s="1">
        <v>0</v>
      </c>
    </row>
    <row r="642" spans="5:41" x14ac:dyDescent="0.2">
      <c r="E642" s="64">
        <v>0</v>
      </c>
      <c r="F642" s="1">
        <v>0</v>
      </c>
      <c r="G642" s="1">
        <v>0</v>
      </c>
      <c r="AO642" s="1">
        <v>0</v>
      </c>
    </row>
    <row r="643" spans="5:41" x14ac:dyDescent="0.2">
      <c r="E643" s="64">
        <v>0</v>
      </c>
      <c r="F643" s="1">
        <v>0</v>
      </c>
      <c r="G643" s="1">
        <v>0</v>
      </c>
      <c r="AO643" s="1">
        <v>0</v>
      </c>
    </row>
    <row r="644" spans="5:41" x14ac:dyDescent="0.2">
      <c r="E644" s="64">
        <v>0</v>
      </c>
      <c r="F644" s="1">
        <v>0</v>
      </c>
      <c r="G644" s="1">
        <v>0</v>
      </c>
      <c r="AO644" s="1">
        <v>0</v>
      </c>
    </row>
    <row r="645" spans="5:41" x14ac:dyDescent="0.2">
      <c r="E645" s="64">
        <v>0</v>
      </c>
      <c r="F645" s="1">
        <v>0</v>
      </c>
      <c r="G645" s="1">
        <v>0</v>
      </c>
      <c r="AO645" s="1">
        <v>0</v>
      </c>
    </row>
    <row r="646" spans="5:41" x14ac:dyDescent="0.2">
      <c r="E646" s="64">
        <v>0</v>
      </c>
      <c r="F646" s="1">
        <v>0</v>
      </c>
      <c r="G646" s="1">
        <v>0</v>
      </c>
      <c r="AO646" s="1">
        <v>0</v>
      </c>
    </row>
    <row r="647" spans="5:41" x14ac:dyDescent="0.2">
      <c r="E647" s="64">
        <v>0</v>
      </c>
      <c r="F647" s="1">
        <v>0</v>
      </c>
      <c r="G647" s="1">
        <v>0</v>
      </c>
      <c r="AO647" s="1">
        <v>0</v>
      </c>
    </row>
    <row r="648" spans="5:41" x14ac:dyDescent="0.2">
      <c r="E648" s="64">
        <v>0</v>
      </c>
      <c r="F648" s="1">
        <v>0</v>
      </c>
      <c r="G648" s="1">
        <v>0</v>
      </c>
      <c r="AO648" s="1">
        <v>0</v>
      </c>
    </row>
    <row r="649" spans="5:41" x14ac:dyDescent="0.2">
      <c r="E649" s="64">
        <v>0</v>
      </c>
      <c r="F649" s="1">
        <v>0</v>
      </c>
      <c r="G649" s="1">
        <v>0</v>
      </c>
      <c r="AO649" s="1">
        <v>0</v>
      </c>
    </row>
    <row r="650" spans="5:41" x14ac:dyDescent="0.2">
      <c r="E650" s="64">
        <v>0</v>
      </c>
      <c r="F650" s="1">
        <v>0</v>
      </c>
      <c r="G650" s="1">
        <v>0</v>
      </c>
      <c r="AO650" s="1">
        <v>0</v>
      </c>
    </row>
    <row r="651" spans="5:41" x14ac:dyDescent="0.2">
      <c r="E651" s="64">
        <v>0</v>
      </c>
      <c r="F651" s="1">
        <v>0</v>
      </c>
      <c r="G651" s="1">
        <v>0</v>
      </c>
      <c r="AO651" s="1">
        <v>0</v>
      </c>
    </row>
    <row r="652" spans="5:41" x14ac:dyDescent="0.2">
      <c r="E652" s="64">
        <v>0</v>
      </c>
      <c r="F652" s="1">
        <v>0</v>
      </c>
      <c r="G652" s="1">
        <v>0</v>
      </c>
      <c r="AO652" s="1">
        <v>0</v>
      </c>
    </row>
    <row r="653" spans="5:41" x14ac:dyDescent="0.2">
      <c r="E653" s="64">
        <v>0</v>
      </c>
      <c r="F653" s="1">
        <v>0</v>
      </c>
      <c r="G653" s="1">
        <v>0</v>
      </c>
      <c r="AO653" s="1">
        <v>0</v>
      </c>
    </row>
    <row r="654" spans="5:41" x14ac:dyDescent="0.2">
      <c r="E654" s="64">
        <v>0</v>
      </c>
      <c r="F654" s="1">
        <v>0</v>
      </c>
      <c r="G654" s="1">
        <v>0</v>
      </c>
      <c r="AO654" s="1">
        <v>0</v>
      </c>
    </row>
    <row r="655" spans="5:41" x14ac:dyDescent="0.2">
      <c r="E655" s="64">
        <v>0</v>
      </c>
      <c r="F655" s="1">
        <v>0</v>
      </c>
      <c r="G655" s="1">
        <v>0</v>
      </c>
      <c r="AO655" s="1">
        <v>0</v>
      </c>
    </row>
    <row r="656" spans="5:41" x14ac:dyDescent="0.2">
      <c r="E656" s="64">
        <v>0</v>
      </c>
      <c r="F656" s="1">
        <v>0</v>
      </c>
      <c r="G656" s="1">
        <v>0</v>
      </c>
      <c r="AO656" s="1">
        <v>0</v>
      </c>
    </row>
    <row r="657" spans="5:41" x14ac:dyDescent="0.2">
      <c r="E657" s="64">
        <v>0</v>
      </c>
      <c r="F657" s="1">
        <v>0</v>
      </c>
      <c r="G657" s="1">
        <v>0</v>
      </c>
      <c r="AO657" s="1">
        <v>0</v>
      </c>
    </row>
    <row r="658" spans="5:41" x14ac:dyDescent="0.2">
      <c r="E658" s="64">
        <v>0</v>
      </c>
      <c r="F658" s="1">
        <v>0</v>
      </c>
      <c r="G658" s="1">
        <v>0</v>
      </c>
      <c r="AO658" s="1">
        <v>0</v>
      </c>
    </row>
    <row r="659" spans="5:41" x14ac:dyDescent="0.2">
      <c r="E659" s="64">
        <v>0</v>
      </c>
      <c r="F659" s="1">
        <v>0</v>
      </c>
      <c r="G659" s="1">
        <v>0</v>
      </c>
      <c r="AO659" s="1">
        <v>0</v>
      </c>
    </row>
    <row r="660" spans="5:41" x14ac:dyDescent="0.2">
      <c r="E660" s="64">
        <v>0</v>
      </c>
      <c r="F660" s="1">
        <v>0</v>
      </c>
      <c r="G660" s="1">
        <v>0</v>
      </c>
      <c r="AO660" s="1">
        <v>0</v>
      </c>
    </row>
    <row r="661" spans="5:41" x14ac:dyDescent="0.2">
      <c r="E661" s="64">
        <v>0</v>
      </c>
      <c r="F661" s="1">
        <v>0</v>
      </c>
      <c r="G661" s="1">
        <v>0</v>
      </c>
      <c r="AO661" s="1">
        <v>0</v>
      </c>
    </row>
    <row r="662" spans="5:41" x14ac:dyDescent="0.2">
      <c r="E662" s="64">
        <v>0</v>
      </c>
      <c r="F662" s="1">
        <v>0</v>
      </c>
      <c r="G662" s="1">
        <v>0</v>
      </c>
      <c r="AO662" s="1">
        <v>0</v>
      </c>
    </row>
    <row r="663" spans="5:41" x14ac:dyDescent="0.2">
      <c r="E663" s="64">
        <v>0</v>
      </c>
      <c r="F663" s="1">
        <v>0</v>
      </c>
      <c r="G663" s="1">
        <v>0</v>
      </c>
      <c r="AO663" s="1">
        <v>0</v>
      </c>
    </row>
    <row r="664" spans="5:41" x14ac:dyDescent="0.2">
      <c r="E664" s="64">
        <v>0</v>
      </c>
      <c r="F664" s="1">
        <v>0</v>
      </c>
      <c r="G664" s="1">
        <v>0</v>
      </c>
      <c r="AO664" s="1">
        <v>0</v>
      </c>
    </row>
    <row r="665" spans="5:41" x14ac:dyDescent="0.2">
      <c r="E665" s="64">
        <v>0</v>
      </c>
      <c r="F665" s="1">
        <v>0</v>
      </c>
      <c r="G665" s="1">
        <v>0</v>
      </c>
      <c r="AO665" s="1">
        <v>0</v>
      </c>
    </row>
    <row r="666" spans="5:41" x14ac:dyDescent="0.2">
      <c r="E666" s="64">
        <v>0</v>
      </c>
      <c r="F666" s="1">
        <v>0</v>
      </c>
      <c r="G666" s="1">
        <v>0</v>
      </c>
      <c r="AO666" s="1">
        <v>0</v>
      </c>
    </row>
    <row r="667" spans="5:41" x14ac:dyDescent="0.2">
      <c r="E667" s="64">
        <v>0</v>
      </c>
      <c r="F667" s="1">
        <v>0</v>
      </c>
      <c r="G667" s="1">
        <v>0</v>
      </c>
      <c r="AO667" s="1">
        <v>0</v>
      </c>
    </row>
    <row r="668" spans="5:41" x14ac:dyDescent="0.2">
      <c r="E668" s="64">
        <v>0</v>
      </c>
      <c r="F668" s="1">
        <v>0</v>
      </c>
      <c r="G668" s="1">
        <v>0</v>
      </c>
      <c r="AO668" s="1">
        <v>0</v>
      </c>
    </row>
    <row r="669" spans="5:41" x14ac:dyDescent="0.2">
      <c r="E669" s="64">
        <v>0</v>
      </c>
      <c r="F669" s="1">
        <v>0</v>
      </c>
      <c r="G669" s="1">
        <v>0</v>
      </c>
      <c r="AO669" s="1">
        <v>0</v>
      </c>
    </row>
    <row r="670" spans="5:41" x14ac:dyDescent="0.2">
      <c r="E670" s="64">
        <v>0</v>
      </c>
      <c r="F670" s="1">
        <v>0</v>
      </c>
      <c r="G670" s="1">
        <v>0</v>
      </c>
      <c r="AO670" s="1">
        <v>0</v>
      </c>
    </row>
    <row r="671" spans="5:41" x14ac:dyDescent="0.2">
      <c r="E671" s="64">
        <v>0</v>
      </c>
      <c r="F671" s="1">
        <v>0</v>
      </c>
      <c r="G671" s="1">
        <v>0</v>
      </c>
      <c r="AO671" s="1">
        <v>0</v>
      </c>
    </row>
    <row r="672" spans="5:41" x14ac:dyDescent="0.2">
      <c r="E672" s="64">
        <v>0</v>
      </c>
      <c r="F672" s="1">
        <v>0</v>
      </c>
      <c r="G672" s="1">
        <v>0</v>
      </c>
      <c r="AO672" s="1">
        <v>0</v>
      </c>
    </row>
    <row r="673" spans="5:41" x14ac:dyDescent="0.2">
      <c r="E673" s="64">
        <v>0</v>
      </c>
      <c r="F673" s="1">
        <v>0</v>
      </c>
      <c r="G673" s="1">
        <v>0</v>
      </c>
      <c r="AO673" s="1">
        <v>0</v>
      </c>
    </row>
    <row r="674" spans="5:41" x14ac:dyDescent="0.2">
      <c r="E674" s="64">
        <v>0</v>
      </c>
      <c r="F674" s="1">
        <v>0</v>
      </c>
      <c r="G674" s="1">
        <v>0</v>
      </c>
      <c r="AO674" s="1">
        <v>0</v>
      </c>
    </row>
    <row r="675" spans="5:41" x14ac:dyDescent="0.2">
      <c r="E675" s="64">
        <v>0</v>
      </c>
      <c r="F675" s="1">
        <v>0</v>
      </c>
      <c r="G675" s="1">
        <v>0</v>
      </c>
      <c r="AO675" s="1">
        <v>0</v>
      </c>
    </row>
    <row r="676" spans="5:41" x14ac:dyDescent="0.2">
      <c r="E676" s="64">
        <v>0</v>
      </c>
      <c r="F676" s="1">
        <v>0</v>
      </c>
      <c r="G676" s="1">
        <v>0</v>
      </c>
      <c r="AO676" s="1">
        <v>0</v>
      </c>
    </row>
    <row r="677" spans="5:41" x14ac:dyDescent="0.2">
      <c r="E677" s="64">
        <v>0</v>
      </c>
      <c r="F677" s="1">
        <v>0</v>
      </c>
      <c r="G677" s="1">
        <v>0</v>
      </c>
      <c r="AO677" s="1">
        <v>0</v>
      </c>
    </row>
    <row r="678" spans="5:41" x14ac:dyDescent="0.2">
      <c r="E678" s="64">
        <v>0</v>
      </c>
      <c r="F678" s="1">
        <v>0</v>
      </c>
      <c r="G678" s="1">
        <v>0</v>
      </c>
      <c r="AO678" s="1">
        <v>0</v>
      </c>
    </row>
    <row r="679" spans="5:41" x14ac:dyDescent="0.2">
      <c r="E679" s="64">
        <v>0</v>
      </c>
      <c r="F679" s="1">
        <v>0</v>
      </c>
      <c r="G679" s="1">
        <v>0</v>
      </c>
      <c r="AO679" s="1">
        <v>0</v>
      </c>
    </row>
    <row r="680" spans="5:41" x14ac:dyDescent="0.2">
      <c r="E680" s="64">
        <v>0</v>
      </c>
      <c r="F680" s="1">
        <v>0</v>
      </c>
      <c r="G680" s="1">
        <v>0</v>
      </c>
      <c r="AO680" s="1">
        <v>0</v>
      </c>
    </row>
    <row r="681" spans="5:41" x14ac:dyDescent="0.2">
      <c r="E681" s="64">
        <v>0</v>
      </c>
      <c r="F681" s="1">
        <v>0</v>
      </c>
      <c r="G681" s="1">
        <v>0</v>
      </c>
      <c r="AO681" s="1">
        <v>0</v>
      </c>
    </row>
    <row r="682" spans="5:41" x14ac:dyDescent="0.2">
      <c r="E682" s="64">
        <v>0</v>
      </c>
      <c r="F682" s="1">
        <v>0</v>
      </c>
      <c r="G682" s="1">
        <v>0</v>
      </c>
      <c r="AO682" s="1">
        <v>0</v>
      </c>
    </row>
    <row r="683" spans="5:41" x14ac:dyDescent="0.2">
      <c r="E683" s="64">
        <v>0</v>
      </c>
      <c r="F683" s="1">
        <v>0</v>
      </c>
      <c r="G683" s="1">
        <v>0</v>
      </c>
      <c r="AO683" s="1">
        <v>0</v>
      </c>
    </row>
    <row r="684" spans="5:41" x14ac:dyDescent="0.2">
      <c r="E684" s="64">
        <v>0</v>
      </c>
      <c r="F684" s="1">
        <v>0</v>
      </c>
      <c r="G684" s="1">
        <v>0</v>
      </c>
      <c r="AO684" s="1">
        <v>0</v>
      </c>
    </row>
    <row r="685" spans="5:41" x14ac:dyDescent="0.2">
      <c r="E685" s="64">
        <v>0</v>
      </c>
      <c r="F685" s="1">
        <v>0</v>
      </c>
      <c r="G685" s="1">
        <v>0</v>
      </c>
      <c r="AO685" s="1">
        <v>0</v>
      </c>
    </row>
    <row r="686" spans="5:41" x14ac:dyDescent="0.2">
      <c r="E686" s="64">
        <v>0</v>
      </c>
      <c r="F686" s="1">
        <v>0</v>
      </c>
      <c r="G686" s="1">
        <v>0</v>
      </c>
      <c r="AO686" s="1">
        <v>0</v>
      </c>
    </row>
    <row r="687" spans="5:41" x14ac:dyDescent="0.2">
      <c r="E687" s="64">
        <v>0</v>
      </c>
      <c r="F687" s="1">
        <v>0</v>
      </c>
      <c r="G687" s="1">
        <v>0</v>
      </c>
      <c r="AO687" s="1">
        <v>0</v>
      </c>
    </row>
    <row r="688" spans="5:41" x14ac:dyDescent="0.2">
      <c r="E688" s="64">
        <v>0</v>
      </c>
      <c r="F688" s="1">
        <v>0</v>
      </c>
      <c r="G688" s="1">
        <v>0</v>
      </c>
      <c r="AO688" s="1">
        <v>0</v>
      </c>
    </row>
    <row r="689" spans="5:41" x14ac:dyDescent="0.2">
      <c r="E689" s="64">
        <v>0</v>
      </c>
      <c r="F689" s="1">
        <v>0</v>
      </c>
      <c r="G689" s="1">
        <v>0</v>
      </c>
      <c r="AO689" s="1">
        <v>0</v>
      </c>
    </row>
    <row r="690" spans="5:41" x14ac:dyDescent="0.2">
      <c r="E690" s="64">
        <v>0</v>
      </c>
      <c r="F690" s="1">
        <v>0</v>
      </c>
      <c r="G690" s="1">
        <v>0</v>
      </c>
      <c r="AO690" s="1">
        <v>0</v>
      </c>
    </row>
    <row r="691" spans="5:41" x14ac:dyDescent="0.2">
      <c r="E691" s="64">
        <v>0</v>
      </c>
      <c r="F691" s="1">
        <v>0</v>
      </c>
      <c r="G691" s="1">
        <v>0</v>
      </c>
      <c r="AO691" s="1">
        <v>0</v>
      </c>
    </row>
    <row r="692" spans="5:41" x14ac:dyDescent="0.2">
      <c r="E692" s="64">
        <v>0</v>
      </c>
      <c r="F692" s="1">
        <v>0</v>
      </c>
      <c r="G692" s="1">
        <v>0</v>
      </c>
      <c r="AO692" s="1">
        <v>0</v>
      </c>
    </row>
    <row r="693" spans="5:41" x14ac:dyDescent="0.2">
      <c r="E693" s="64">
        <v>0</v>
      </c>
      <c r="F693" s="1">
        <v>0</v>
      </c>
      <c r="G693" s="1">
        <v>0</v>
      </c>
      <c r="AO693" s="1">
        <v>0</v>
      </c>
    </row>
    <row r="694" spans="5:41" x14ac:dyDescent="0.2">
      <c r="E694" s="64">
        <v>0</v>
      </c>
      <c r="F694" s="1">
        <v>0</v>
      </c>
      <c r="G694" s="1">
        <v>0</v>
      </c>
      <c r="AO694" s="1">
        <v>0</v>
      </c>
    </row>
    <row r="695" spans="5:41" x14ac:dyDescent="0.2">
      <c r="E695" s="64">
        <v>0</v>
      </c>
      <c r="F695" s="1">
        <v>0</v>
      </c>
      <c r="G695" s="1">
        <v>0</v>
      </c>
      <c r="AO695" s="1">
        <v>0</v>
      </c>
    </row>
    <row r="696" spans="5:41" x14ac:dyDescent="0.2">
      <c r="E696" s="64">
        <v>0</v>
      </c>
      <c r="F696" s="1">
        <v>0</v>
      </c>
      <c r="G696" s="1">
        <v>0</v>
      </c>
      <c r="AO696" s="1">
        <v>0</v>
      </c>
    </row>
    <row r="697" spans="5:41" x14ac:dyDescent="0.2">
      <c r="E697" s="64">
        <v>0</v>
      </c>
      <c r="F697" s="1">
        <v>0</v>
      </c>
      <c r="G697" s="1">
        <v>0</v>
      </c>
      <c r="AO697" s="1">
        <v>0</v>
      </c>
    </row>
    <row r="698" spans="5:41" x14ac:dyDescent="0.2">
      <c r="E698" s="64">
        <v>0</v>
      </c>
      <c r="F698" s="1">
        <v>0</v>
      </c>
      <c r="G698" s="1">
        <v>0</v>
      </c>
      <c r="AO698" s="1">
        <v>0</v>
      </c>
    </row>
    <row r="699" spans="5:41" x14ac:dyDescent="0.2">
      <c r="E699" s="64">
        <v>0</v>
      </c>
      <c r="F699" s="1">
        <v>0</v>
      </c>
      <c r="G699" s="1">
        <v>0</v>
      </c>
      <c r="AO699" s="1">
        <v>0</v>
      </c>
    </row>
    <row r="700" spans="5:41" x14ac:dyDescent="0.2">
      <c r="E700" s="64">
        <v>0</v>
      </c>
      <c r="F700" s="1">
        <v>0</v>
      </c>
      <c r="G700" s="1">
        <v>0</v>
      </c>
      <c r="AO700" s="1">
        <v>0</v>
      </c>
    </row>
    <row r="701" spans="5:41" x14ac:dyDescent="0.2">
      <c r="E701" s="64">
        <v>0</v>
      </c>
      <c r="F701" s="1">
        <v>0</v>
      </c>
      <c r="G701" s="1">
        <v>0</v>
      </c>
      <c r="AO701" s="1">
        <v>0</v>
      </c>
    </row>
    <row r="702" spans="5:41" x14ac:dyDescent="0.2">
      <c r="E702" s="64">
        <v>0</v>
      </c>
      <c r="F702" s="1">
        <v>0</v>
      </c>
      <c r="G702" s="1">
        <v>0</v>
      </c>
      <c r="AO702" s="1">
        <v>0</v>
      </c>
    </row>
    <row r="703" spans="5:41" x14ac:dyDescent="0.2">
      <c r="E703" s="64">
        <v>0</v>
      </c>
      <c r="F703" s="1">
        <v>0</v>
      </c>
      <c r="G703" s="1">
        <v>0</v>
      </c>
      <c r="AO703" s="1">
        <v>0</v>
      </c>
    </row>
    <row r="704" spans="5:41" x14ac:dyDescent="0.2">
      <c r="E704" s="64">
        <v>0</v>
      </c>
      <c r="F704" s="1">
        <v>0</v>
      </c>
      <c r="G704" s="1">
        <v>0</v>
      </c>
      <c r="AO704" s="1">
        <v>0</v>
      </c>
    </row>
    <row r="705" spans="5:41" x14ac:dyDescent="0.2">
      <c r="E705" s="64">
        <v>0</v>
      </c>
      <c r="F705" s="1">
        <v>0</v>
      </c>
      <c r="G705" s="1">
        <v>0</v>
      </c>
      <c r="AO705" s="1">
        <v>0</v>
      </c>
    </row>
    <row r="706" spans="5:41" x14ac:dyDescent="0.2">
      <c r="E706" s="64">
        <v>0</v>
      </c>
      <c r="F706" s="1">
        <v>0</v>
      </c>
      <c r="G706" s="1">
        <v>0</v>
      </c>
      <c r="AO706" s="1">
        <v>0</v>
      </c>
    </row>
    <row r="707" spans="5:41" x14ac:dyDescent="0.2">
      <c r="E707" s="64">
        <v>0</v>
      </c>
      <c r="F707" s="1">
        <v>0</v>
      </c>
      <c r="G707" s="1">
        <v>0</v>
      </c>
      <c r="AO707" s="1">
        <v>0</v>
      </c>
    </row>
    <row r="708" spans="5:41" x14ac:dyDescent="0.2">
      <c r="E708" s="64">
        <v>0</v>
      </c>
      <c r="F708" s="1">
        <v>0</v>
      </c>
      <c r="G708" s="1">
        <v>0</v>
      </c>
      <c r="AO708" s="1">
        <v>0</v>
      </c>
    </row>
    <row r="709" spans="5:41" x14ac:dyDescent="0.2">
      <c r="E709" s="64">
        <v>0</v>
      </c>
      <c r="F709" s="1">
        <v>0</v>
      </c>
      <c r="G709" s="1">
        <v>0</v>
      </c>
      <c r="AO709" s="1">
        <v>0</v>
      </c>
    </row>
    <row r="710" spans="5:41" x14ac:dyDescent="0.2">
      <c r="E710" s="64">
        <v>0</v>
      </c>
      <c r="F710" s="1">
        <v>0</v>
      </c>
      <c r="G710" s="1">
        <v>0</v>
      </c>
      <c r="AO710" s="1">
        <v>0</v>
      </c>
    </row>
    <row r="711" spans="5:41" x14ac:dyDescent="0.2">
      <c r="E711" s="64">
        <v>0</v>
      </c>
      <c r="F711" s="1">
        <v>0</v>
      </c>
      <c r="G711" s="1">
        <v>0</v>
      </c>
      <c r="AO711" s="1">
        <v>0</v>
      </c>
    </row>
    <row r="712" spans="5:41" x14ac:dyDescent="0.2">
      <c r="E712" s="64">
        <v>0</v>
      </c>
      <c r="F712" s="1">
        <v>0</v>
      </c>
      <c r="G712" s="1">
        <v>0</v>
      </c>
      <c r="AO712" s="1">
        <v>0</v>
      </c>
    </row>
    <row r="713" spans="5:41" x14ac:dyDescent="0.2">
      <c r="E713" s="64">
        <v>0</v>
      </c>
      <c r="F713" s="1">
        <v>0</v>
      </c>
      <c r="G713" s="1">
        <v>0</v>
      </c>
      <c r="AO713" s="1">
        <v>0</v>
      </c>
    </row>
    <row r="714" spans="5:41" x14ac:dyDescent="0.2">
      <c r="E714" s="64">
        <v>0</v>
      </c>
      <c r="F714" s="1">
        <v>0</v>
      </c>
      <c r="G714" s="1">
        <v>0</v>
      </c>
      <c r="AO714" s="1">
        <v>0</v>
      </c>
    </row>
    <row r="715" spans="5:41" x14ac:dyDescent="0.2">
      <c r="E715" s="64">
        <v>0</v>
      </c>
      <c r="F715" s="1">
        <v>0</v>
      </c>
      <c r="G715" s="1">
        <v>0</v>
      </c>
      <c r="AO715" s="1">
        <v>0</v>
      </c>
    </row>
    <row r="716" spans="5:41" x14ac:dyDescent="0.2">
      <c r="E716" s="64">
        <v>0</v>
      </c>
      <c r="F716" s="1">
        <v>0</v>
      </c>
      <c r="G716" s="1">
        <v>0</v>
      </c>
      <c r="AO716" s="1">
        <v>0</v>
      </c>
    </row>
    <row r="717" spans="5:41" x14ac:dyDescent="0.2">
      <c r="E717" s="64">
        <v>0</v>
      </c>
      <c r="F717" s="1">
        <v>0</v>
      </c>
      <c r="G717" s="1">
        <v>0</v>
      </c>
      <c r="AO717" s="1">
        <v>0</v>
      </c>
    </row>
    <row r="718" spans="5:41" x14ac:dyDescent="0.2">
      <c r="E718" s="64">
        <v>0</v>
      </c>
      <c r="F718" s="1">
        <v>0</v>
      </c>
      <c r="G718" s="1">
        <v>0</v>
      </c>
      <c r="AO718" s="1">
        <v>0</v>
      </c>
    </row>
    <row r="719" spans="5:41" x14ac:dyDescent="0.2">
      <c r="E719" s="64">
        <v>0</v>
      </c>
      <c r="F719" s="1">
        <v>0</v>
      </c>
      <c r="G719" s="1">
        <v>0</v>
      </c>
      <c r="AO719" s="1">
        <v>0</v>
      </c>
    </row>
    <row r="720" spans="5:41" x14ac:dyDescent="0.2">
      <c r="E720" s="64">
        <v>0</v>
      </c>
      <c r="F720" s="1">
        <v>0</v>
      </c>
      <c r="G720" s="1">
        <v>0</v>
      </c>
      <c r="AO720" s="1">
        <v>0</v>
      </c>
    </row>
    <row r="721" spans="5:41" x14ac:dyDescent="0.2">
      <c r="E721" s="64">
        <v>0</v>
      </c>
      <c r="F721" s="1">
        <v>0</v>
      </c>
      <c r="G721" s="1">
        <v>0</v>
      </c>
      <c r="AO721" s="1">
        <v>0</v>
      </c>
    </row>
    <row r="722" spans="5:41" x14ac:dyDescent="0.2">
      <c r="E722" s="64">
        <v>0</v>
      </c>
      <c r="F722" s="1">
        <v>0</v>
      </c>
      <c r="G722" s="1">
        <v>0</v>
      </c>
      <c r="AO722" s="1">
        <v>0</v>
      </c>
    </row>
    <row r="723" spans="5:41" x14ac:dyDescent="0.2">
      <c r="E723" s="64">
        <v>0</v>
      </c>
      <c r="F723" s="1">
        <v>0</v>
      </c>
      <c r="G723" s="1">
        <v>0</v>
      </c>
      <c r="AO723" s="1">
        <v>0</v>
      </c>
    </row>
    <row r="724" spans="5:41" x14ac:dyDescent="0.2">
      <c r="E724" s="64">
        <v>0</v>
      </c>
      <c r="F724" s="1">
        <v>0</v>
      </c>
      <c r="G724" s="1">
        <v>0</v>
      </c>
      <c r="AO724" s="1">
        <v>0</v>
      </c>
    </row>
    <row r="725" spans="5:41" x14ac:dyDescent="0.2">
      <c r="E725" s="64">
        <v>0</v>
      </c>
      <c r="F725" s="1">
        <v>0</v>
      </c>
      <c r="G725" s="1">
        <v>0</v>
      </c>
      <c r="AO725" s="1">
        <v>0</v>
      </c>
    </row>
    <row r="726" spans="5:41" x14ac:dyDescent="0.2">
      <c r="E726" s="64">
        <v>0</v>
      </c>
      <c r="F726" s="1">
        <v>0</v>
      </c>
      <c r="G726" s="1">
        <v>0</v>
      </c>
      <c r="AO726" s="1">
        <v>0</v>
      </c>
    </row>
    <row r="727" spans="5:41" x14ac:dyDescent="0.2">
      <c r="E727" s="64">
        <v>0</v>
      </c>
      <c r="F727" s="1">
        <v>0</v>
      </c>
      <c r="G727" s="1">
        <v>0</v>
      </c>
      <c r="AO727" s="1">
        <v>0</v>
      </c>
    </row>
    <row r="728" spans="5:41" x14ac:dyDescent="0.2">
      <c r="E728" s="64">
        <v>0</v>
      </c>
      <c r="F728" s="1">
        <v>0</v>
      </c>
      <c r="G728" s="1">
        <v>0</v>
      </c>
      <c r="AO728" s="1">
        <v>0</v>
      </c>
    </row>
    <row r="729" spans="5:41" x14ac:dyDescent="0.2">
      <c r="E729" s="64">
        <v>0</v>
      </c>
      <c r="F729" s="1">
        <v>0</v>
      </c>
      <c r="G729" s="1">
        <v>0</v>
      </c>
      <c r="AO729" s="1">
        <v>0</v>
      </c>
    </row>
    <row r="730" spans="5:41" x14ac:dyDescent="0.2">
      <c r="E730" s="64">
        <v>0</v>
      </c>
      <c r="F730" s="1">
        <v>0</v>
      </c>
      <c r="G730" s="1">
        <v>0</v>
      </c>
      <c r="AO730" s="1">
        <v>0</v>
      </c>
    </row>
    <row r="731" spans="5:41" x14ac:dyDescent="0.2">
      <c r="E731" s="64">
        <v>0</v>
      </c>
      <c r="F731" s="1">
        <v>0</v>
      </c>
      <c r="G731" s="1">
        <v>0</v>
      </c>
      <c r="AO731" s="1">
        <v>0</v>
      </c>
    </row>
    <row r="732" spans="5:41" x14ac:dyDescent="0.2">
      <c r="E732" s="64">
        <v>0</v>
      </c>
      <c r="F732" s="1">
        <v>0</v>
      </c>
      <c r="G732" s="1">
        <v>0</v>
      </c>
      <c r="AO732" s="1">
        <v>0</v>
      </c>
    </row>
    <row r="733" spans="5:41" x14ac:dyDescent="0.2">
      <c r="E733" s="64">
        <v>0</v>
      </c>
      <c r="F733" s="1">
        <v>0</v>
      </c>
      <c r="G733" s="1">
        <v>0</v>
      </c>
      <c r="AO733" s="1">
        <v>0</v>
      </c>
    </row>
    <row r="734" spans="5:41" x14ac:dyDescent="0.2">
      <c r="E734" s="64">
        <v>0</v>
      </c>
      <c r="F734" s="1">
        <v>0</v>
      </c>
      <c r="G734" s="1">
        <v>0</v>
      </c>
      <c r="AO734" s="1">
        <v>0</v>
      </c>
    </row>
    <row r="735" spans="5:41" x14ac:dyDescent="0.2">
      <c r="E735" s="64">
        <v>0</v>
      </c>
      <c r="F735" s="1">
        <v>0</v>
      </c>
      <c r="G735" s="1">
        <v>0</v>
      </c>
      <c r="AO735" s="1">
        <v>0</v>
      </c>
    </row>
    <row r="736" spans="5:41" x14ac:dyDescent="0.2">
      <c r="E736" s="64">
        <v>0</v>
      </c>
      <c r="F736" s="1">
        <v>0</v>
      </c>
      <c r="G736" s="1">
        <v>0</v>
      </c>
      <c r="AO736" s="1">
        <v>0</v>
      </c>
    </row>
    <row r="737" spans="5:41" x14ac:dyDescent="0.2">
      <c r="E737" s="64">
        <v>0</v>
      </c>
      <c r="F737" s="1">
        <v>0</v>
      </c>
      <c r="G737" s="1">
        <v>0</v>
      </c>
      <c r="AO737" s="1">
        <v>0</v>
      </c>
    </row>
    <row r="738" spans="5:41" x14ac:dyDescent="0.2">
      <c r="E738" s="64">
        <v>0</v>
      </c>
      <c r="F738" s="1">
        <v>0</v>
      </c>
      <c r="G738" s="1">
        <v>0</v>
      </c>
      <c r="AO738" s="1">
        <v>0</v>
      </c>
    </row>
    <row r="739" spans="5:41" x14ac:dyDescent="0.2">
      <c r="E739" s="64">
        <v>0</v>
      </c>
      <c r="F739" s="1">
        <v>0</v>
      </c>
      <c r="G739" s="1">
        <v>0</v>
      </c>
      <c r="AO739" s="1">
        <v>0</v>
      </c>
    </row>
    <row r="740" spans="5:41" x14ac:dyDescent="0.2">
      <c r="E740" s="64">
        <v>0</v>
      </c>
      <c r="F740" s="1">
        <v>0</v>
      </c>
      <c r="G740" s="1">
        <v>0</v>
      </c>
      <c r="AO740" s="1">
        <v>0</v>
      </c>
    </row>
    <row r="741" spans="5:41" x14ac:dyDescent="0.2">
      <c r="E741" s="64">
        <v>0</v>
      </c>
      <c r="F741" s="1">
        <v>0</v>
      </c>
      <c r="G741" s="1">
        <v>0</v>
      </c>
      <c r="AO741" s="1">
        <v>0</v>
      </c>
    </row>
    <row r="742" spans="5:41" x14ac:dyDescent="0.2">
      <c r="E742" s="64">
        <v>0</v>
      </c>
      <c r="F742" s="1">
        <v>0</v>
      </c>
      <c r="G742" s="1">
        <v>0</v>
      </c>
      <c r="AO742" s="1">
        <v>0</v>
      </c>
    </row>
    <row r="743" spans="5:41" x14ac:dyDescent="0.2">
      <c r="E743" s="64">
        <v>0</v>
      </c>
      <c r="F743" s="1">
        <v>0</v>
      </c>
      <c r="G743" s="1">
        <v>0</v>
      </c>
      <c r="AO743" s="1">
        <v>0</v>
      </c>
    </row>
    <row r="744" spans="5:41" x14ac:dyDescent="0.2">
      <c r="E744" s="64">
        <v>0</v>
      </c>
      <c r="F744" s="1">
        <v>0</v>
      </c>
      <c r="G744" s="1">
        <v>0</v>
      </c>
      <c r="AO744" s="1">
        <v>0</v>
      </c>
    </row>
    <row r="745" spans="5:41" x14ac:dyDescent="0.2">
      <c r="E745" s="64">
        <v>0</v>
      </c>
      <c r="F745" s="1">
        <v>0</v>
      </c>
      <c r="G745" s="1">
        <v>0</v>
      </c>
      <c r="AO745" s="1">
        <v>0</v>
      </c>
    </row>
    <row r="746" spans="5:41" x14ac:dyDescent="0.2">
      <c r="E746" s="64">
        <v>0</v>
      </c>
      <c r="F746" s="1">
        <v>0</v>
      </c>
      <c r="G746" s="1">
        <v>0</v>
      </c>
      <c r="AO746" s="1">
        <v>0</v>
      </c>
    </row>
    <row r="747" spans="5:41" x14ac:dyDescent="0.2">
      <c r="E747" s="64">
        <v>0</v>
      </c>
      <c r="F747" s="1">
        <v>0</v>
      </c>
      <c r="G747" s="1">
        <v>0</v>
      </c>
      <c r="AO747" s="1">
        <v>0</v>
      </c>
    </row>
    <row r="748" spans="5:41" x14ac:dyDescent="0.2">
      <c r="E748" s="64">
        <v>0</v>
      </c>
      <c r="F748" s="1">
        <v>0</v>
      </c>
      <c r="G748" s="1">
        <v>0</v>
      </c>
      <c r="AO748" s="1">
        <v>0</v>
      </c>
    </row>
    <row r="749" spans="5:41" x14ac:dyDescent="0.2">
      <c r="E749" s="64">
        <v>0</v>
      </c>
      <c r="F749" s="1">
        <v>0</v>
      </c>
      <c r="G749" s="1">
        <v>0</v>
      </c>
      <c r="AO749" s="1">
        <v>0</v>
      </c>
    </row>
    <row r="750" spans="5:41" x14ac:dyDescent="0.2">
      <c r="E750" s="64">
        <v>0</v>
      </c>
      <c r="F750" s="1">
        <v>0</v>
      </c>
      <c r="G750" s="1">
        <v>0</v>
      </c>
      <c r="AO750" s="1">
        <v>0</v>
      </c>
    </row>
    <row r="751" spans="5:41" x14ac:dyDescent="0.2">
      <c r="E751" s="64">
        <v>0</v>
      </c>
      <c r="F751" s="1">
        <v>0</v>
      </c>
      <c r="G751" s="1">
        <v>0</v>
      </c>
      <c r="AO751" s="1">
        <v>0</v>
      </c>
    </row>
    <row r="752" spans="5:41" x14ac:dyDescent="0.2">
      <c r="E752" s="64">
        <v>0</v>
      </c>
      <c r="F752" s="1">
        <v>0</v>
      </c>
      <c r="G752" s="1">
        <v>0</v>
      </c>
      <c r="AO752" s="1">
        <v>0</v>
      </c>
    </row>
    <row r="753" spans="5:41" x14ac:dyDescent="0.2">
      <c r="E753" s="64">
        <v>0</v>
      </c>
      <c r="F753" s="1">
        <v>0</v>
      </c>
      <c r="G753" s="1">
        <v>0</v>
      </c>
      <c r="AO753" s="1">
        <v>0</v>
      </c>
    </row>
    <row r="754" spans="5:41" x14ac:dyDescent="0.2">
      <c r="E754" s="64">
        <v>0</v>
      </c>
      <c r="F754" s="1">
        <v>0</v>
      </c>
      <c r="G754" s="1">
        <v>0</v>
      </c>
      <c r="AO754" s="1">
        <v>0</v>
      </c>
    </row>
    <row r="755" spans="5:41" x14ac:dyDescent="0.2">
      <c r="E755" s="64">
        <v>0</v>
      </c>
      <c r="F755" s="1">
        <v>0</v>
      </c>
      <c r="G755" s="1">
        <v>0</v>
      </c>
      <c r="AO755" s="1">
        <v>0</v>
      </c>
    </row>
    <row r="756" spans="5:41" x14ac:dyDescent="0.2">
      <c r="E756" s="64">
        <v>0</v>
      </c>
      <c r="F756" s="1">
        <v>0</v>
      </c>
      <c r="G756" s="1">
        <v>0</v>
      </c>
      <c r="AO756" s="1">
        <v>0</v>
      </c>
    </row>
    <row r="757" spans="5:41" x14ac:dyDescent="0.2">
      <c r="E757" s="64">
        <v>0</v>
      </c>
      <c r="F757" s="1">
        <v>0</v>
      </c>
      <c r="G757" s="1">
        <v>0</v>
      </c>
      <c r="AO757" s="1">
        <v>0</v>
      </c>
    </row>
    <row r="758" spans="5:41" x14ac:dyDescent="0.2">
      <c r="E758" s="64">
        <v>0</v>
      </c>
      <c r="F758" s="1">
        <v>0</v>
      </c>
      <c r="G758" s="1">
        <v>0</v>
      </c>
      <c r="AO758" s="1">
        <v>0</v>
      </c>
    </row>
    <row r="759" spans="5:41" x14ac:dyDescent="0.2">
      <c r="E759" s="64">
        <v>0</v>
      </c>
      <c r="F759" s="1">
        <v>0</v>
      </c>
      <c r="G759" s="1">
        <v>0</v>
      </c>
      <c r="AO759" s="1">
        <v>0</v>
      </c>
    </row>
    <row r="760" spans="5:41" x14ac:dyDescent="0.2">
      <c r="E760" s="64">
        <v>0</v>
      </c>
      <c r="F760" s="1">
        <v>0</v>
      </c>
      <c r="G760" s="1">
        <v>0</v>
      </c>
      <c r="AO760" s="1">
        <v>0</v>
      </c>
    </row>
    <row r="761" spans="5:41" x14ac:dyDescent="0.2">
      <c r="E761" s="64">
        <v>0</v>
      </c>
      <c r="F761" s="1">
        <v>0</v>
      </c>
      <c r="G761" s="1">
        <v>0</v>
      </c>
      <c r="AO761" s="1">
        <v>0</v>
      </c>
    </row>
    <row r="762" spans="5:41" x14ac:dyDescent="0.2">
      <c r="E762" s="64">
        <v>0</v>
      </c>
      <c r="F762" s="1">
        <v>0</v>
      </c>
      <c r="G762" s="1">
        <v>0</v>
      </c>
      <c r="AO762" s="1">
        <v>0</v>
      </c>
    </row>
    <row r="763" spans="5:41" x14ac:dyDescent="0.2">
      <c r="E763" s="64">
        <v>0</v>
      </c>
      <c r="F763" s="1">
        <v>0</v>
      </c>
      <c r="G763" s="1">
        <v>0</v>
      </c>
      <c r="AO763" s="1">
        <v>0</v>
      </c>
    </row>
    <row r="764" spans="5:41" x14ac:dyDescent="0.2">
      <c r="E764" s="64">
        <v>0</v>
      </c>
      <c r="F764" s="1">
        <v>0</v>
      </c>
      <c r="G764" s="1">
        <v>0</v>
      </c>
      <c r="AO764" s="1">
        <v>0</v>
      </c>
    </row>
    <row r="765" spans="5:41" x14ac:dyDescent="0.2">
      <c r="E765" s="64">
        <v>0</v>
      </c>
      <c r="F765" s="1">
        <v>0</v>
      </c>
      <c r="G765" s="1">
        <v>0</v>
      </c>
      <c r="AO765" s="1">
        <v>0</v>
      </c>
    </row>
    <row r="766" spans="5:41" x14ac:dyDescent="0.2">
      <c r="E766" s="64">
        <v>0</v>
      </c>
      <c r="F766" s="1">
        <v>0</v>
      </c>
      <c r="G766" s="1">
        <v>0</v>
      </c>
      <c r="AO766" s="1">
        <v>0</v>
      </c>
    </row>
    <row r="767" spans="5:41" x14ac:dyDescent="0.2">
      <c r="E767" s="64">
        <v>0</v>
      </c>
      <c r="F767" s="1">
        <v>0</v>
      </c>
      <c r="G767" s="1">
        <v>0</v>
      </c>
      <c r="AO767" s="1">
        <v>0</v>
      </c>
    </row>
    <row r="768" spans="5:41" x14ac:dyDescent="0.2">
      <c r="E768" s="64">
        <v>0</v>
      </c>
      <c r="F768" s="1">
        <v>0</v>
      </c>
      <c r="G768" s="1">
        <v>0</v>
      </c>
      <c r="AO768" s="1">
        <v>0</v>
      </c>
    </row>
    <row r="769" spans="5:41" x14ac:dyDescent="0.2">
      <c r="E769" s="64">
        <v>0</v>
      </c>
      <c r="F769" s="1">
        <v>0</v>
      </c>
      <c r="G769" s="1">
        <v>0</v>
      </c>
      <c r="AO769" s="1">
        <v>0</v>
      </c>
    </row>
    <row r="770" spans="5:41" x14ac:dyDescent="0.2">
      <c r="E770" s="64">
        <v>0</v>
      </c>
      <c r="F770" s="1">
        <v>0</v>
      </c>
      <c r="G770" s="1">
        <v>0</v>
      </c>
      <c r="AO770" s="1">
        <v>0</v>
      </c>
    </row>
    <row r="771" spans="5:41" x14ac:dyDescent="0.2">
      <c r="E771" s="64">
        <v>0</v>
      </c>
      <c r="F771" s="1">
        <v>0</v>
      </c>
      <c r="G771" s="1">
        <v>0</v>
      </c>
      <c r="AO771" s="1">
        <v>0</v>
      </c>
    </row>
    <row r="772" spans="5:41" x14ac:dyDescent="0.2">
      <c r="E772" s="64">
        <v>0</v>
      </c>
      <c r="F772" s="1">
        <v>0</v>
      </c>
      <c r="G772" s="1">
        <v>0</v>
      </c>
      <c r="AO772" s="1">
        <v>0</v>
      </c>
    </row>
    <row r="773" spans="5:41" x14ac:dyDescent="0.2">
      <c r="E773" s="64">
        <v>0</v>
      </c>
      <c r="F773" s="1">
        <v>0</v>
      </c>
      <c r="G773" s="1">
        <v>0</v>
      </c>
      <c r="AO773" s="1">
        <v>0</v>
      </c>
    </row>
    <row r="774" spans="5:41" x14ac:dyDescent="0.2">
      <c r="E774" s="64">
        <v>0</v>
      </c>
      <c r="F774" s="1">
        <v>0</v>
      </c>
      <c r="G774" s="1">
        <v>0</v>
      </c>
      <c r="AO774" s="1">
        <v>0</v>
      </c>
    </row>
    <row r="775" spans="5:41" x14ac:dyDescent="0.2">
      <c r="E775" s="64">
        <v>0</v>
      </c>
      <c r="F775" s="1">
        <v>0</v>
      </c>
      <c r="G775" s="1">
        <v>0</v>
      </c>
      <c r="AO775" s="1">
        <v>0</v>
      </c>
    </row>
    <row r="776" spans="5:41" x14ac:dyDescent="0.2">
      <c r="E776" s="64">
        <v>0</v>
      </c>
      <c r="F776" s="1">
        <v>0</v>
      </c>
      <c r="G776" s="1">
        <v>0</v>
      </c>
      <c r="AO776" s="1">
        <v>0</v>
      </c>
    </row>
    <row r="777" spans="5:41" x14ac:dyDescent="0.2">
      <c r="E777" s="64">
        <v>0</v>
      </c>
      <c r="F777" s="1">
        <v>0</v>
      </c>
      <c r="G777" s="1">
        <v>0</v>
      </c>
      <c r="AO777" s="1">
        <v>0</v>
      </c>
    </row>
    <row r="778" spans="5:41" x14ac:dyDescent="0.2">
      <c r="E778" s="64">
        <v>0</v>
      </c>
      <c r="F778" s="1">
        <v>0</v>
      </c>
      <c r="G778" s="1">
        <v>0</v>
      </c>
      <c r="AO778" s="1">
        <v>0</v>
      </c>
    </row>
    <row r="779" spans="5:41" x14ac:dyDescent="0.2">
      <c r="E779" s="64">
        <v>0</v>
      </c>
      <c r="F779" s="1">
        <v>0</v>
      </c>
      <c r="G779" s="1">
        <v>0</v>
      </c>
      <c r="AO779" s="1">
        <v>0</v>
      </c>
    </row>
    <row r="780" spans="5:41" x14ac:dyDescent="0.2">
      <c r="E780" s="64">
        <v>0</v>
      </c>
      <c r="F780" s="1">
        <v>0</v>
      </c>
      <c r="G780" s="1">
        <v>0</v>
      </c>
      <c r="AO780" s="1">
        <v>0</v>
      </c>
    </row>
    <row r="781" spans="5:41" x14ac:dyDescent="0.2">
      <c r="E781" s="64">
        <v>0</v>
      </c>
      <c r="F781" s="1">
        <v>0</v>
      </c>
      <c r="G781" s="1">
        <v>0</v>
      </c>
      <c r="AO781" s="1">
        <v>0</v>
      </c>
    </row>
    <row r="782" spans="5:41" x14ac:dyDescent="0.2">
      <c r="E782" s="64">
        <v>0</v>
      </c>
      <c r="F782" s="1">
        <v>0</v>
      </c>
      <c r="G782" s="1">
        <v>0</v>
      </c>
      <c r="AO782" s="1">
        <v>0</v>
      </c>
    </row>
    <row r="783" spans="5:41" x14ac:dyDescent="0.2">
      <c r="E783" s="64">
        <v>0</v>
      </c>
      <c r="F783" s="1">
        <v>0</v>
      </c>
      <c r="G783" s="1">
        <v>0</v>
      </c>
      <c r="AO783" s="1">
        <v>0</v>
      </c>
    </row>
    <row r="784" spans="5:41" x14ac:dyDescent="0.2">
      <c r="E784" s="64">
        <v>0</v>
      </c>
      <c r="F784" s="1">
        <v>0</v>
      </c>
      <c r="G784" s="1">
        <v>0</v>
      </c>
      <c r="AO784" s="1">
        <v>0</v>
      </c>
    </row>
    <row r="785" spans="5:41" x14ac:dyDescent="0.2">
      <c r="E785" s="64">
        <v>0</v>
      </c>
      <c r="F785" s="1">
        <v>0</v>
      </c>
      <c r="G785" s="1">
        <v>0</v>
      </c>
      <c r="AO785" s="1">
        <v>0</v>
      </c>
    </row>
    <row r="786" spans="5:41" x14ac:dyDescent="0.2">
      <c r="E786" s="64">
        <v>0</v>
      </c>
      <c r="F786" s="1">
        <v>0</v>
      </c>
      <c r="G786" s="1">
        <v>0</v>
      </c>
      <c r="AO786" s="1">
        <v>0</v>
      </c>
    </row>
    <row r="787" spans="5:41" x14ac:dyDescent="0.2">
      <c r="E787" s="64">
        <v>0</v>
      </c>
      <c r="F787" s="1">
        <v>0</v>
      </c>
      <c r="G787" s="1">
        <v>0</v>
      </c>
      <c r="AO787" s="1">
        <v>0</v>
      </c>
    </row>
    <row r="788" spans="5:41" x14ac:dyDescent="0.2">
      <c r="E788" s="64">
        <v>0</v>
      </c>
      <c r="F788" s="1">
        <v>0</v>
      </c>
      <c r="G788" s="1">
        <v>0</v>
      </c>
      <c r="AO788" s="1">
        <v>0</v>
      </c>
    </row>
    <row r="789" spans="5:41" x14ac:dyDescent="0.2">
      <c r="E789" s="64">
        <v>0</v>
      </c>
      <c r="F789" s="1">
        <v>0</v>
      </c>
      <c r="G789" s="1">
        <v>0</v>
      </c>
      <c r="AO789" s="1">
        <v>0</v>
      </c>
    </row>
    <row r="790" spans="5:41" x14ac:dyDescent="0.2">
      <c r="E790" s="64">
        <v>0</v>
      </c>
      <c r="F790" s="1">
        <v>0</v>
      </c>
      <c r="G790" s="1">
        <v>0</v>
      </c>
      <c r="AO790" s="1">
        <v>0</v>
      </c>
    </row>
    <row r="791" spans="5:41" x14ac:dyDescent="0.2">
      <c r="E791" s="64">
        <v>0</v>
      </c>
      <c r="F791" s="1">
        <v>0</v>
      </c>
      <c r="G791" s="1">
        <v>0</v>
      </c>
      <c r="AO791" s="1">
        <v>0</v>
      </c>
    </row>
    <row r="792" spans="5:41" x14ac:dyDescent="0.2">
      <c r="E792" s="64">
        <v>0</v>
      </c>
      <c r="F792" s="1">
        <v>0</v>
      </c>
      <c r="G792" s="1">
        <v>0</v>
      </c>
      <c r="AO792" s="1">
        <v>0</v>
      </c>
    </row>
    <row r="793" spans="5:41" x14ac:dyDescent="0.2">
      <c r="E793" s="64">
        <v>0</v>
      </c>
      <c r="F793" s="1">
        <v>0</v>
      </c>
      <c r="G793" s="1">
        <v>0</v>
      </c>
      <c r="AO793" s="1">
        <v>0</v>
      </c>
    </row>
    <row r="794" spans="5:41" x14ac:dyDescent="0.2">
      <c r="E794" s="64">
        <v>0</v>
      </c>
      <c r="F794" s="1">
        <v>0</v>
      </c>
      <c r="G794" s="1">
        <v>0</v>
      </c>
      <c r="AO794" s="1">
        <v>0</v>
      </c>
    </row>
    <row r="795" spans="5:41" x14ac:dyDescent="0.2">
      <c r="E795" s="64">
        <v>0</v>
      </c>
      <c r="F795" s="1">
        <v>0</v>
      </c>
      <c r="G795" s="1">
        <v>0</v>
      </c>
      <c r="AO795" s="1">
        <v>0</v>
      </c>
    </row>
    <row r="796" spans="5:41" x14ac:dyDescent="0.2">
      <c r="E796" s="64">
        <v>0</v>
      </c>
      <c r="F796" s="1">
        <v>0</v>
      </c>
      <c r="G796" s="1">
        <v>0</v>
      </c>
      <c r="AO796" s="1">
        <v>0</v>
      </c>
    </row>
    <row r="797" spans="5:41" x14ac:dyDescent="0.2">
      <c r="E797" s="64">
        <v>0</v>
      </c>
      <c r="F797" s="1">
        <v>0</v>
      </c>
      <c r="G797" s="1">
        <v>0</v>
      </c>
      <c r="AO797" s="1">
        <v>0</v>
      </c>
    </row>
    <row r="798" spans="5:41" x14ac:dyDescent="0.2">
      <c r="E798" s="64">
        <v>0</v>
      </c>
      <c r="F798" s="1">
        <v>0</v>
      </c>
      <c r="G798" s="1">
        <v>0</v>
      </c>
      <c r="AO798" s="1">
        <v>0</v>
      </c>
    </row>
    <row r="799" spans="5:41" x14ac:dyDescent="0.2">
      <c r="E799" s="64">
        <v>0</v>
      </c>
      <c r="F799" s="1">
        <v>0</v>
      </c>
      <c r="G799" s="1">
        <v>0</v>
      </c>
      <c r="AO799" s="1">
        <v>0</v>
      </c>
    </row>
    <row r="800" spans="5:41" x14ac:dyDescent="0.2">
      <c r="E800" s="64">
        <v>0</v>
      </c>
      <c r="F800" s="1">
        <v>0</v>
      </c>
      <c r="G800" s="1">
        <v>0</v>
      </c>
      <c r="AO800" s="1">
        <v>0</v>
      </c>
    </row>
    <row r="801" spans="5:41" x14ac:dyDescent="0.2">
      <c r="E801" s="64">
        <v>0</v>
      </c>
      <c r="F801" s="1">
        <v>0</v>
      </c>
      <c r="G801" s="1">
        <v>0</v>
      </c>
      <c r="AO801" s="1">
        <v>0</v>
      </c>
    </row>
    <row r="802" spans="5:41" x14ac:dyDescent="0.2">
      <c r="E802" s="64">
        <v>0</v>
      </c>
      <c r="F802" s="1">
        <v>0</v>
      </c>
      <c r="G802" s="1">
        <v>0</v>
      </c>
      <c r="AO802" s="1">
        <v>0</v>
      </c>
    </row>
    <row r="803" spans="5:41" x14ac:dyDescent="0.2">
      <c r="E803" s="64">
        <v>0</v>
      </c>
      <c r="F803" s="1">
        <v>0</v>
      </c>
      <c r="G803" s="1">
        <v>0</v>
      </c>
      <c r="AO803" s="1">
        <v>0</v>
      </c>
    </row>
    <row r="804" spans="5:41" x14ac:dyDescent="0.2">
      <c r="E804" s="64">
        <v>0</v>
      </c>
      <c r="F804" s="1">
        <v>0</v>
      </c>
      <c r="G804" s="1">
        <v>0</v>
      </c>
      <c r="AO804" s="1">
        <v>0</v>
      </c>
    </row>
    <row r="805" spans="5:41" x14ac:dyDescent="0.2">
      <c r="E805" s="64">
        <v>0</v>
      </c>
      <c r="F805" s="1">
        <v>0</v>
      </c>
      <c r="G805" s="1">
        <v>0</v>
      </c>
      <c r="AO805" s="1">
        <v>0</v>
      </c>
    </row>
    <row r="806" spans="5:41" x14ac:dyDescent="0.2">
      <c r="E806" s="64">
        <v>0</v>
      </c>
      <c r="F806" s="1">
        <v>0</v>
      </c>
      <c r="G806" s="1">
        <v>0</v>
      </c>
      <c r="AO806" s="1">
        <v>0</v>
      </c>
    </row>
    <row r="807" spans="5:41" x14ac:dyDescent="0.2">
      <c r="E807" s="64">
        <v>0</v>
      </c>
      <c r="F807" s="1">
        <v>0</v>
      </c>
      <c r="G807" s="1">
        <v>0</v>
      </c>
      <c r="AO807" s="1">
        <v>0</v>
      </c>
    </row>
    <row r="808" spans="5:41" x14ac:dyDescent="0.2">
      <c r="E808" s="64">
        <v>0</v>
      </c>
      <c r="F808" s="1">
        <v>0</v>
      </c>
      <c r="G808" s="1">
        <v>0</v>
      </c>
      <c r="AO808" s="1">
        <v>0</v>
      </c>
    </row>
    <row r="809" spans="5:41" x14ac:dyDescent="0.2">
      <c r="E809" s="64">
        <v>0</v>
      </c>
      <c r="F809" s="1">
        <v>0</v>
      </c>
      <c r="G809" s="1">
        <v>0</v>
      </c>
      <c r="AO809" s="1">
        <v>0</v>
      </c>
    </row>
    <row r="810" spans="5:41" x14ac:dyDescent="0.2">
      <c r="E810" s="64">
        <v>0</v>
      </c>
      <c r="F810" s="1">
        <v>0</v>
      </c>
      <c r="G810" s="1">
        <v>0</v>
      </c>
      <c r="AO810" s="1">
        <v>0</v>
      </c>
    </row>
    <row r="811" spans="5:41" x14ac:dyDescent="0.2">
      <c r="E811" s="64">
        <v>0</v>
      </c>
      <c r="F811" s="1">
        <v>0</v>
      </c>
      <c r="G811" s="1">
        <v>0</v>
      </c>
      <c r="AO811" s="1">
        <v>0</v>
      </c>
    </row>
    <row r="812" spans="5:41" x14ac:dyDescent="0.2">
      <c r="E812" s="64">
        <v>0</v>
      </c>
      <c r="F812" s="1">
        <v>0</v>
      </c>
      <c r="G812" s="1">
        <v>0</v>
      </c>
      <c r="AO812" s="1">
        <v>0</v>
      </c>
    </row>
    <row r="813" spans="5:41" x14ac:dyDescent="0.2">
      <c r="E813" s="64">
        <v>0</v>
      </c>
      <c r="F813" s="1">
        <v>0</v>
      </c>
      <c r="G813" s="1">
        <v>0</v>
      </c>
      <c r="AO813" s="1">
        <v>0</v>
      </c>
    </row>
    <row r="814" spans="5:41" x14ac:dyDescent="0.2">
      <c r="E814" s="64">
        <v>0</v>
      </c>
      <c r="F814" s="1">
        <v>0</v>
      </c>
      <c r="G814" s="1">
        <v>0</v>
      </c>
      <c r="AO814" s="1">
        <v>0</v>
      </c>
    </row>
    <row r="815" spans="5:41" x14ac:dyDescent="0.2">
      <c r="E815" s="64">
        <v>0</v>
      </c>
      <c r="F815" s="1">
        <v>0</v>
      </c>
      <c r="G815" s="1">
        <v>0</v>
      </c>
      <c r="AO815" s="1">
        <v>0</v>
      </c>
    </row>
    <row r="816" spans="5:41" x14ac:dyDescent="0.2">
      <c r="E816" s="64">
        <v>0</v>
      </c>
      <c r="F816" s="1">
        <v>0</v>
      </c>
      <c r="G816" s="1">
        <v>0</v>
      </c>
      <c r="AO816" s="1">
        <v>0</v>
      </c>
    </row>
    <row r="817" spans="5:41" x14ac:dyDescent="0.2">
      <c r="E817" s="64">
        <v>0</v>
      </c>
      <c r="F817" s="1">
        <v>0</v>
      </c>
      <c r="G817" s="1">
        <v>0</v>
      </c>
      <c r="AO817" s="1">
        <v>0</v>
      </c>
    </row>
    <row r="818" spans="5:41" x14ac:dyDescent="0.2">
      <c r="E818" s="64">
        <v>0</v>
      </c>
      <c r="F818" s="1">
        <v>0</v>
      </c>
      <c r="G818" s="1">
        <v>0</v>
      </c>
      <c r="AO818" s="1">
        <v>0</v>
      </c>
    </row>
    <row r="819" spans="5:41" x14ac:dyDescent="0.2">
      <c r="E819" s="64">
        <v>0</v>
      </c>
      <c r="F819" s="1">
        <v>0</v>
      </c>
      <c r="G819" s="1">
        <v>0</v>
      </c>
      <c r="AO819" s="1">
        <v>0</v>
      </c>
    </row>
    <row r="820" spans="5:41" x14ac:dyDescent="0.2">
      <c r="E820" s="64">
        <v>0</v>
      </c>
      <c r="F820" s="1">
        <v>0</v>
      </c>
      <c r="G820" s="1">
        <v>0</v>
      </c>
      <c r="AO820" s="1">
        <v>0</v>
      </c>
    </row>
    <row r="821" spans="5:41" x14ac:dyDescent="0.2">
      <c r="E821" s="64">
        <v>0</v>
      </c>
      <c r="F821" s="1">
        <v>0</v>
      </c>
      <c r="G821" s="1">
        <v>0</v>
      </c>
      <c r="AO821" s="1">
        <v>0</v>
      </c>
    </row>
    <row r="822" spans="5:41" x14ac:dyDescent="0.2">
      <c r="E822" s="64">
        <v>0</v>
      </c>
      <c r="F822" s="1">
        <v>0</v>
      </c>
      <c r="G822" s="1">
        <v>0</v>
      </c>
      <c r="AO822" s="1">
        <v>0</v>
      </c>
    </row>
    <row r="823" spans="5:41" x14ac:dyDescent="0.2">
      <c r="E823" s="64">
        <v>0</v>
      </c>
      <c r="F823" s="1">
        <v>0</v>
      </c>
      <c r="G823" s="1">
        <v>0</v>
      </c>
      <c r="AO823" s="1">
        <v>0</v>
      </c>
    </row>
    <row r="824" spans="5:41" x14ac:dyDescent="0.2">
      <c r="E824" s="64">
        <v>0</v>
      </c>
      <c r="F824" s="1">
        <v>0</v>
      </c>
      <c r="G824" s="1">
        <v>0</v>
      </c>
      <c r="AO824" s="1">
        <v>0</v>
      </c>
    </row>
    <row r="825" spans="5:41" x14ac:dyDescent="0.2">
      <c r="E825" s="64">
        <v>0</v>
      </c>
      <c r="F825" s="1">
        <v>0</v>
      </c>
      <c r="G825" s="1">
        <v>0</v>
      </c>
      <c r="AO825" s="1">
        <v>0</v>
      </c>
    </row>
    <row r="826" spans="5:41" x14ac:dyDescent="0.2">
      <c r="E826" s="64">
        <v>0</v>
      </c>
      <c r="F826" s="1">
        <v>0</v>
      </c>
      <c r="G826" s="1">
        <v>0</v>
      </c>
      <c r="AO826" s="1">
        <v>0</v>
      </c>
    </row>
    <row r="827" spans="5:41" x14ac:dyDescent="0.2">
      <c r="E827" s="64">
        <v>0</v>
      </c>
      <c r="F827" s="1">
        <v>0</v>
      </c>
      <c r="G827" s="1">
        <v>0</v>
      </c>
      <c r="AO827" s="1">
        <v>0</v>
      </c>
    </row>
    <row r="828" spans="5:41" x14ac:dyDescent="0.2">
      <c r="E828" s="64">
        <v>0</v>
      </c>
      <c r="F828" s="1">
        <v>0</v>
      </c>
      <c r="G828" s="1">
        <v>0</v>
      </c>
      <c r="AO828" s="1">
        <v>0</v>
      </c>
    </row>
    <row r="829" spans="5:41" x14ac:dyDescent="0.2">
      <c r="E829" s="64">
        <v>0</v>
      </c>
      <c r="F829" s="1">
        <v>0</v>
      </c>
      <c r="G829" s="1">
        <v>0</v>
      </c>
      <c r="AO829" s="1">
        <v>0</v>
      </c>
    </row>
    <row r="830" spans="5:41" x14ac:dyDescent="0.2">
      <c r="E830" s="64">
        <v>0</v>
      </c>
      <c r="F830" s="1">
        <v>0</v>
      </c>
      <c r="G830" s="1">
        <v>0</v>
      </c>
      <c r="AO830" s="1">
        <v>0</v>
      </c>
    </row>
    <row r="831" spans="5:41" x14ac:dyDescent="0.2">
      <c r="E831" s="64">
        <v>0</v>
      </c>
      <c r="F831" s="1">
        <v>0</v>
      </c>
      <c r="G831" s="1">
        <v>0</v>
      </c>
      <c r="AO831" s="1">
        <v>0</v>
      </c>
    </row>
    <row r="832" spans="5:41" x14ac:dyDescent="0.2">
      <c r="E832" s="64">
        <v>0</v>
      </c>
      <c r="F832" s="1">
        <v>0</v>
      </c>
      <c r="G832" s="1">
        <v>0</v>
      </c>
      <c r="AO832" s="1">
        <v>0</v>
      </c>
    </row>
    <row r="833" spans="5:41" x14ac:dyDescent="0.2">
      <c r="E833" s="64">
        <v>0</v>
      </c>
      <c r="F833" s="1">
        <v>0</v>
      </c>
      <c r="G833" s="1">
        <v>0</v>
      </c>
      <c r="AO833" s="1">
        <v>0</v>
      </c>
    </row>
    <row r="834" spans="5:41" x14ac:dyDescent="0.2">
      <c r="E834" s="64">
        <v>0</v>
      </c>
      <c r="F834" s="1">
        <v>0</v>
      </c>
      <c r="G834" s="1">
        <v>0</v>
      </c>
      <c r="AO834" s="1">
        <v>0</v>
      </c>
    </row>
    <row r="835" spans="5:41" x14ac:dyDescent="0.2">
      <c r="E835" s="64">
        <v>0</v>
      </c>
      <c r="F835" s="1">
        <v>0</v>
      </c>
      <c r="G835" s="1">
        <v>0</v>
      </c>
      <c r="AO835" s="1">
        <v>0</v>
      </c>
    </row>
    <row r="836" spans="5:41" x14ac:dyDescent="0.2">
      <c r="E836" s="64">
        <v>0</v>
      </c>
      <c r="F836" s="1">
        <v>0</v>
      </c>
      <c r="G836" s="1">
        <v>0</v>
      </c>
      <c r="AO836" s="1">
        <v>0</v>
      </c>
    </row>
    <row r="837" spans="5:41" x14ac:dyDescent="0.2">
      <c r="E837" s="64">
        <v>0</v>
      </c>
      <c r="F837" s="1">
        <v>0</v>
      </c>
      <c r="G837" s="1">
        <v>0</v>
      </c>
      <c r="AO837" s="1">
        <v>0</v>
      </c>
    </row>
    <row r="838" spans="5:41" x14ac:dyDescent="0.2">
      <c r="E838" s="64">
        <v>0</v>
      </c>
      <c r="F838" s="1">
        <v>0</v>
      </c>
      <c r="G838" s="1">
        <v>0</v>
      </c>
      <c r="AO838" s="1">
        <v>0</v>
      </c>
    </row>
    <row r="839" spans="5:41" x14ac:dyDescent="0.2">
      <c r="E839" s="64">
        <v>0</v>
      </c>
      <c r="F839" s="1">
        <v>0</v>
      </c>
      <c r="G839" s="1">
        <v>0</v>
      </c>
      <c r="AO839" s="1">
        <v>0</v>
      </c>
    </row>
    <row r="840" spans="5:41" x14ac:dyDescent="0.2">
      <c r="E840" s="64">
        <v>0</v>
      </c>
      <c r="F840" s="1">
        <v>0</v>
      </c>
      <c r="G840" s="1">
        <v>0</v>
      </c>
      <c r="AO840" s="1">
        <v>0</v>
      </c>
    </row>
    <row r="841" spans="5:41" x14ac:dyDescent="0.2">
      <c r="E841" s="64">
        <v>0</v>
      </c>
      <c r="F841" s="1">
        <v>0</v>
      </c>
      <c r="G841" s="1">
        <v>0</v>
      </c>
      <c r="AO841" s="1">
        <v>0</v>
      </c>
    </row>
    <row r="842" spans="5:41" x14ac:dyDescent="0.2">
      <c r="E842" s="64">
        <v>0</v>
      </c>
      <c r="F842" s="1">
        <v>0</v>
      </c>
      <c r="G842" s="1">
        <v>0</v>
      </c>
      <c r="AO842" s="1">
        <v>0</v>
      </c>
    </row>
    <row r="843" spans="5:41" x14ac:dyDescent="0.2">
      <c r="E843" s="64">
        <v>0</v>
      </c>
      <c r="F843" s="1">
        <v>0</v>
      </c>
      <c r="G843" s="1">
        <v>0</v>
      </c>
      <c r="AO843" s="1">
        <v>0</v>
      </c>
    </row>
    <row r="844" spans="5:41" x14ac:dyDescent="0.2">
      <c r="E844" s="64">
        <v>0</v>
      </c>
      <c r="F844" s="1">
        <v>0</v>
      </c>
      <c r="G844" s="1">
        <v>0</v>
      </c>
      <c r="AO844" s="1">
        <v>0</v>
      </c>
    </row>
    <row r="845" spans="5:41" x14ac:dyDescent="0.2">
      <c r="E845" s="64">
        <v>0</v>
      </c>
      <c r="F845" s="1">
        <v>0</v>
      </c>
      <c r="G845" s="1">
        <v>0</v>
      </c>
      <c r="AO845" s="1">
        <v>0</v>
      </c>
    </row>
    <row r="846" spans="5:41" x14ac:dyDescent="0.2">
      <c r="E846" s="64">
        <v>0</v>
      </c>
      <c r="F846" s="1">
        <v>0</v>
      </c>
      <c r="G846" s="1">
        <v>0</v>
      </c>
      <c r="AO846" s="1">
        <v>0</v>
      </c>
    </row>
    <row r="847" spans="5:41" x14ac:dyDescent="0.2">
      <c r="E847" s="64">
        <v>0</v>
      </c>
      <c r="F847" s="1">
        <v>0</v>
      </c>
      <c r="G847" s="1">
        <v>0</v>
      </c>
      <c r="AO847" s="1">
        <v>0</v>
      </c>
    </row>
    <row r="848" spans="5:41" x14ac:dyDescent="0.2">
      <c r="E848" s="64">
        <v>0</v>
      </c>
      <c r="F848" s="1">
        <v>0</v>
      </c>
      <c r="G848" s="1">
        <v>0</v>
      </c>
      <c r="AO848" s="1">
        <v>0</v>
      </c>
    </row>
    <row r="849" spans="5:41" x14ac:dyDescent="0.2">
      <c r="E849" s="64">
        <v>0</v>
      </c>
      <c r="F849" s="1">
        <v>0</v>
      </c>
      <c r="G849" s="1">
        <v>0</v>
      </c>
      <c r="AO849" s="1">
        <v>0</v>
      </c>
    </row>
    <row r="850" spans="5:41" x14ac:dyDescent="0.2">
      <c r="E850" s="64">
        <v>0</v>
      </c>
      <c r="F850" s="1">
        <v>0</v>
      </c>
      <c r="G850" s="1">
        <v>0</v>
      </c>
      <c r="AO850" s="1">
        <v>0</v>
      </c>
    </row>
    <row r="851" spans="5:41" x14ac:dyDescent="0.2">
      <c r="E851" s="64">
        <v>0</v>
      </c>
      <c r="F851" s="1">
        <v>0</v>
      </c>
      <c r="G851" s="1">
        <v>0</v>
      </c>
      <c r="AO851" s="1">
        <v>0</v>
      </c>
    </row>
    <row r="852" spans="5:41" x14ac:dyDescent="0.2">
      <c r="E852" s="64">
        <v>0</v>
      </c>
      <c r="F852" s="1">
        <v>0</v>
      </c>
      <c r="G852" s="1">
        <v>0</v>
      </c>
      <c r="AO852" s="1">
        <v>0</v>
      </c>
    </row>
    <row r="853" spans="5:41" x14ac:dyDescent="0.2">
      <c r="E853" s="64">
        <v>0</v>
      </c>
      <c r="F853" s="1">
        <v>0</v>
      </c>
      <c r="G853" s="1">
        <v>0</v>
      </c>
      <c r="AO853" s="1">
        <v>0</v>
      </c>
    </row>
    <row r="854" spans="5:41" x14ac:dyDescent="0.2">
      <c r="E854" s="64">
        <v>0</v>
      </c>
      <c r="F854" s="1">
        <v>0</v>
      </c>
      <c r="G854" s="1">
        <v>0</v>
      </c>
      <c r="AO854" s="1">
        <v>0</v>
      </c>
    </row>
    <row r="855" spans="5:41" x14ac:dyDescent="0.2">
      <c r="E855" s="64">
        <v>0</v>
      </c>
      <c r="F855" s="1">
        <v>0</v>
      </c>
      <c r="G855" s="1">
        <v>0</v>
      </c>
      <c r="AO855" s="1">
        <v>0</v>
      </c>
    </row>
    <row r="856" spans="5:41" x14ac:dyDescent="0.2">
      <c r="E856" s="64">
        <v>0</v>
      </c>
      <c r="F856" s="1">
        <v>0</v>
      </c>
      <c r="G856" s="1">
        <v>0</v>
      </c>
      <c r="AO856" s="1">
        <v>0</v>
      </c>
    </row>
    <row r="857" spans="5:41" x14ac:dyDescent="0.2">
      <c r="E857" s="64">
        <v>0</v>
      </c>
      <c r="F857" s="1">
        <v>0</v>
      </c>
      <c r="G857" s="1">
        <v>0</v>
      </c>
      <c r="AO857" s="1">
        <v>0</v>
      </c>
    </row>
    <row r="858" spans="5:41" x14ac:dyDescent="0.2">
      <c r="E858" s="64">
        <v>0</v>
      </c>
      <c r="F858" s="1">
        <v>0</v>
      </c>
      <c r="G858" s="1">
        <v>0</v>
      </c>
      <c r="AO858" s="1">
        <v>0</v>
      </c>
    </row>
    <row r="859" spans="5:41" x14ac:dyDescent="0.2">
      <c r="E859" s="64">
        <v>0</v>
      </c>
      <c r="F859" s="1">
        <v>0</v>
      </c>
      <c r="G859" s="1">
        <v>0</v>
      </c>
      <c r="AO859" s="1">
        <v>0</v>
      </c>
    </row>
    <row r="860" spans="5:41" x14ac:dyDescent="0.2">
      <c r="E860" s="64">
        <v>0</v>
      </c>
      <c r="F860" s="1">
        <v>0</v>
      </c>
      <c r="G860" s="1">
        <v>0</v>
      </c>
      <c r="AO860" s="1">
        <v>0</v>
      </c>
    </row>
    <row r="861" spans="5:41" x14ac:dyDescent="0.2">
      <c r="E861" s="64">
        <v>0</v>
      </c>
      <c r="F861" s="1">
        <v>0</v>
      </c>
      <c r="G861" s="1">
        <v>0</v>
      </c>
      <c r="AO861" s="1">
        <v>0</v>
      </c>
    </row>
    <row r="862" spans="5:41" x14ac:dyDescent="0.2">
      <c r="E862" s="64">
        <v>0</v>
      </c>
      <c r="F862" s="1">
        <v>0</v>
      </c>
      <c r="G862" s="1">
        <v>0</v>
      </c>
      <c r="AO862" s="1">
        <v>0</v>
      </c>
    </row>
    <row r="863" spans="5:41" x14ac:dyDescent="0.2">
      <c r="E863" s="64">
        <v>0</v>
      </c>
      <c r="F863" s="1">
        <v>0</v>
      </c>
      <c r="G863" s="1">
        <v>0</v>
      </c>
      <c r="AO863" s="1">
        <v>0</v>
      </c>
    </row>
    <row r="864" spans="5:41" x14ac:dyDescent="0.2">
      <c r="E864" s="64">
        <v>0</v>
      </c>
      <c r="F864" s="1">
        <v>0</v>
      </c>
      <c r="G864" s="1">
        <v>0</v>
      </c>
      <c r="AO864" s="1">
        <v>0</v>
      </c>
    </row>
    <row r="865" spans="5:41" x14ac:dyDescent="0.2">
      <c r="E865" s="64">
        <v>0</v>
      </c>
      <c r="F865" s="1">
        <v>0</v>
      </c>
      <c r="G865" s="1">
        <v>0</v>
      </c>
      <c r="AO865" s="1">
        <v>0</v>
      </c>
    </row>
    <row r="866" spans="5:41" x14ac:dyDescent="0.2">
      <c r="E866" s="64">
        <v>0</v>
      </c>
      <c r="F866" s="1">
        <v>0</v>
      </c>
      <c r="G866" s="1">
        <v>0</v>
      </c>
      <c r="AO866" s="1">
        <v>0</v>
      </c>
    </row>
    <row r="867" spans="5:41" x14ac:dyDescent="0.2">
      <c r="E867" s="64">
        <v>0</v>
      </c>
      <c r="F867" s="1">
        <v>0</v>
      </c>
      <c r="G867" s="1">
        <v>0</v>
      </c>
      <c r="AO867" s="1">
        <v>0</v>
      </c>
    </row>
    <row r="868" spans="5:41" x14ac:dyDescent="0.2">
      <c r="E868" s="64">
        <v>0</v>
      </c>
      <c r="F868" s="1">
        <v>0</v>
      </c>
      <c r="G868" s="1">
        <v>0</v>
      </c>
      <c r="AO868" s="1">
        <v>0</v>
      </c>
    </row>
    <row r="869" spans="5:41" x14ac:dyDescent="0.2">
      <c r="E869" s="64">
        <v>0</v>
      </c>
      <c r="F869" s="1">
        <v>0</v>
      </c>
      <c r="G869" s="1">
        <v>0</v>
      </c>
      <c r="AO869" s="1">
        <v>0</v>
      </c>
    </row>
    <row r="870" spans="5:41" x14ac:dyDescent="0.2">
      <c r="E870" s="64">
        <v>0</v>
      </c>
      <c r="F870" s="1">
        <v>0</v>
      </c>
      <c r="G870" s="1">
        <v>0</v>
      </c>
      <c r="AO870" s="1">
        <v>0</v>
      </c>
    </row>
    <row r="871" spans="5:41" x14ac:dyDescent="0.2">
      <c r="E871" s="64">
        <v>0</v>
      </c>
      <c r="F871" s="1">
        <v>0</v>
      </c>
      <c r="G871" s="1">
        <v>0</v>
      </c>
      <c r="AO871" s="1">
        <v>0</v>
      </c>
    </row>
    <row r="872" spans="5:41" x14ac:dyDescent="0.2">
      <c r="E872" s="64">
        <v>0</v>
      </c>
      <c r="F872" s="1">
        <v>0</v>
      </c>
      <c r="G872" s="1">
        <v>0</v>
      </c>
      <c r="AO872" s="1">
        <v>0</v>
      </c>
    </row>
    <row r="873" spans="5:41" x14ac:dyDescent="0.2">
      <c r="E873" s="64">
        <v>0</v>
      </c>
      <c r="F873" s="1">
        <v>0</v>
      </c>
      <c r="G873" s="1">
        <v>0</v>
      </c>
      <c r="AO873" s="1">
        <v>0</v>
      </c>
    </row>
    <row r="874" spans="5:41" x14ac:dyDescent="0.2">
      <c r="E874" s="64">
        <v>0</v>
      </c>
      <c r="F874" s="1">
        <v>0</v>
      </c>
      <c r="G874" s="1">
        <v>0</v>
      </c>
      <c r="AO874" s="1">
        <v>0</v>
      </c>
    </row>
    <row r="875" spans="5:41" x14ac:dyDescent="0.2">
      <c r="E875" s="64">
        <v>0</v>
      </c>
      <c r="F875" s="1">
        <v>0</v>
      </c>
      <c r="G875" s="1">
        <v>0</v>
      </c>
      <c r="AO875" s="1">
        <v>0</v>
      </c>
    </row>
    <row r="876" spans="5:41" x14ac:dyDescent="0.2">
      <c r="E876" s="64">
        <v>0</v>
      </c>
      <c r="F876" s="1">
        <v>0</v>
      </c>
      <c r="G876" s="1">
        <v>0</v>
      </c>
      <c r="AO876" s="1">
        <v>0</v>
      </c>
    </row>
    <row r="877" spans="5:41" x14ac:dyDescent="0.2">
      <c r="E877" s="64">
        <v>0</v>
      </c>
      <c r="F877" s="1">
        <v>0</v>
      </c>
      <c r="G877" s="1">
        <v>0</v>
      </c>
      <c r="AO877" s="1">
        <v>0</v>
      </c>
    </row>
    <row r="878" spans="5:41" x14ac:dyDescent="0.2">
      <c r="E878" s="64">
        <v>0</v>
      </c>
      <c r="F878" s="1">
        <v>0</v>
      </c>
      <c r="G878" s="1">
        <v>0</v>
      </c>
      <c r="AO878" s="1">
        <v>0</v>
      </c>
    </row>
    <row r="879" spans="5:41" x14ac:dyDescent="0.2">
      <c r="E879" s="64">
        <v>0</v>
      </c>
      <c r="F879" s="1">
        <v>0</v>
      </c>
      <c r="G879" s="1">
        <v>0</v>
      </c>
      <c r="AO879" s="1">
        <v>0</v>
      </c>
    </row>
    <row r="880" spans="5:41" x14ac:dyDescent="0.2">
      <c r="E880" s="64">
        <v>0</v>
      </c>
      <c r="F880" s="1">
        <v>0</v>
      </c>
      <c r="G880" s="1">
        <v>0</v>
      </c>
      <c r="AO880" s="1">
        <v>0</v>
      </c>
    </row>
    <row r="881" spans="5:41" x14ac:dyDescent="0.2">
      <c r="E881" s="64">
        <v>0</v>
      </c>
      <c r="F881" s="1">
        <v>0</v>
      </c>
      <c r="G881" s="1">
        <v>0</v>
      </c>
      <c r="AO881" s="1">
        <v>0</v>
      </c>
    </row>
    <row r="882" spans="5:41" x14ac:dyDescent="0.2">
      <c r="E882" s="64">
        <v>0</v>
      </c>
      <c r="F882" s="1">
        <v>0</v>
      </c>
      <c r="G882" s="1">
        <v>0</v>
      </c>
      <c r="AO882" s="1">
        <v>0</v>
      </c>
    </row>
    <row r="883" spans="5:41" x14ac:dyDescent="0.2">
      <c r="E883" s="64">
        <v>0</v>
      </c>
      <c r="F883" s="1">
        <v>0</v>
      </c>
      <c r="G883" s="1">
        <v>0</v>
      </c>
      <c r="AO883" s="1">
        <v>0</v>
      </c>
    </row>
    <row r="884" spans="5:41" x14ac:dyDescent="0.2">
      <c r="E884" s="64">
        <v>0</v>
      </c>
      <c r="F884" s="1">
        <v>0</v>
      </c>
      <c r="G884" s="1">
        <v>0</v>
      </c>
      <c r="AO884" s="1">
        <v>0</v>
      </c>
    </row>
    <row r="885" spans="5:41" x14ac:dyDescent="0.2">
      <c r="E885" s="64">
        <v>0</v>
      </c>
      <c r="F885" s="1">
        <v>0</v>
      </c>
      <c r="G885" s="1">
        <v>0</v>
      </c>
      <c r="AO885" s="1">
        <v>0</v>
      </c>
    </row>
    <row r="886" spans="5:41" x14ac:dyDescent="0.2">
      <c r="E886" s="64">
        <v>0</v>
      </c>
      <c r="F886" s="1">
        <v>0</v>
      </c>
      <c r="G886" s="1">
        <v>0</v>
      </c>
      <c r="AO886" s="1">
        <v>0</v>
      </c>
    </row>
    <row r="887" spans="5:41" x14ac:dyDescent="0.2">
      <c r="E887" s="64">
        <v>0</v>
      </c>
      <c r="F887" s="1">
        <v>0</v>
      </c>
      <c r="G887" s="1">
        <v>0</v>
      </c>
      <c r="AO887" s="1">
        <v>0</v>
      </c>
    </row>
    <row r="888" spans="5:41" x14ac:dyDescent="0.2">
      <c r="E888" s="64">
        <v>0</v>
      </c>
      <c r="F888" s="1">
        <v>0</v>
      </c>
      <c r="G888" s="1">
        <v>0</v>
      </c>
      <c r="AO888" s="1">
        <v>0</v>
      </c>
    </row>
    <row r="889" spans="5:41" x14ac:dyDescent="0.2">
      <c r="E889" s="64">
        <v>0</v>
      </c>
      <c r="F889" s="1">
        <v>0</v>
      </c>
      <c r="G889" s="1">
        <v>0</v>
      </c>
      <c r="AO889" s="1">
        <v>0</v>
      </c>
    </row>
    <row r="890" spans="5:41" x14ac:dyDescent="0.2">
      <c r="E890" s="64">
        <v>0</v>
      </c>
      <c r="F890" s="1">
        <v>0</v>
      </c>
      <c r="G890" s="1">
        <v>0</v>
      </c>
      <c r="AO890" s="1">
        <v>0</v>
      </c>
    </row>
    <row r="891" spans="5:41" x14ac:dyDescent="0.2">
      <c r="E891" s="64">
        <v>0</v>
      </c>
      <c r="F891" s="1">
        <v>0</v>
      </c>
      <c r="G891" s="1">
        <v>0</v>
      </c>
      <c r="AO891" s="1">
        <v>0</v>
      </c>
    </row>
    <row r="892" spans="5:41" x14ac:dyDescent="0.2">
      <c r="E892" s="64">
        <v>0</v>
      </c>
      <c r="F892" s="1">
        <v>0</v>
      </c>
      <c r="G892" s="1">
        <v>0</v>
      </c>
      <c r="AO892" s="1">
        <v>0</v>
      </c>
    </row>
    <row r="893" spans="5:41" x14ac:dyDescent="0.2">
      <c r="E893" s="64">
        <v>0</v>
      </c>
      <c r="F893" s="1">
        <v>0</v>
      </c>
      <c r="G893" s="1">
        <v>0</v>
      </c>
      <c r="AO893" s="1">
        <v>0</v>
      </c>
    </row>
    <row r="894" spans="5:41" x14ac:dyDescent="0.2">
      <c r="E894" s="64">
        <v>0</v>
      </c>
      <c r="F894" s="1">
        <v>0</v>
      </c>
      <c r="G894" s="1">
        <v>0</v>
      </c>
      <c r="AO894" s="1">
        <v>0</v>
      </c>
    </row>
    <row r="895" spans="5:41" x14ac:dyDescent="0.2">
      <c r="E895" s="64">
        <v>0</v>
      </c>
      <c r="F895" s="1">
        <v>0</v>
      </c>
      <c r="G895" s="1">
        <v>0</v>
      </c>
      <c r="AO895" s="1">
        <v>0</v>
      </c>
    </row>
    <row r="896" spans="5:41" x14ac:dyDescent="0.2">
      <c r="E896" s="64">
        <v>0</v>
      </c>
      <c r="F896" s="1">
        <v>0</v>
      </c>
      <c r="G896" s="1">
        <v>0</v>
      </c>
      <c r="AO896" s="1">
        <v>0</v>
      </c>
    </row>
    <row r="897" spans="5:41" x14ac:dyDescent="0.2">
      <c r="E897" s="64">
        <v>0</v>
      </c>
      <c r="F897" s="1">
        <v>0</v>
      </c>
      <c r="G897" s="1">
        <v>0</v>
      </c>
      <c r="AO897" s="1">
        <v>0</v>
      </c>
    </row>
    <row r="898" spans="5:41" x14ac:dyDescent="0.2">
      <c r="E898" s="64">
        <v>0</v>
      </c>
      <c r="F898" s="1">
        <v>0</v>
      </c>
      <c r="G898" s="1">
        <v>0</v>
      </c>
      <c r="AO898" s="1">
        <v>0</v>
      </c>
    </row>
    <row r="899" spans="5:41" x14ac:dyDescent="0.2">
      <c r="E899" s="64">
        <v>0</v>
      </c>
      <c r="F899" s="1">
        <v>0</v>
      </c>
      <c r="G899" s="1">
        <v>0</v>
      </c>
      <c r="AO899" s="1">
        <v>0</v>
      </c>
    </row>
    <row r="900" spans="5:41" x14ac:dyDescent="0.2">
      <c r="E900" s="64">
        <v>0</v>
      </c>
      <c r="F900" s="1">
        <v>0</v>
      </c>
      <c r="G900" s="1">
        <v>0</v>
      </c>
      <c r="AO900" s="1">
        <v>0</v>
      </c>
    </row>
    <row r="901" spans="5:41" x14ac:dyDescent="0.2">
      <c r="E901" s="64">
        <v>0</v>
      </c>
      <c r="F901" s="1">
        <v>0</v>
      </c>
      <c r="G901" s="1">
        <v>0</v>
      </c>
      <c r="AO901" s="1">
        <v>0</v>
      </c>
    </row>
    <row r="902" spans="5:41" x14ac:dyDescent="0.2">
      <c r="E902" s="64">
        <v>0</v>
      </c>
      <c r="F902" s="1">
        <v>0</v>
      </c>
      <c r="G902" s="1">
        <v>0</v>
      </c>
      <c r="AO902" s="1">
        <v>0</v>
      </c>
    </row>
    <row r="903" spans="5:41" x14ac:dyDescent="0.2">
      <c r="E903" s="64">
        <v>0</v>
      </c>
      <c r="F903" s="1">
        <v>0</v>
      </c>
      <c r="G903" s="1">
        <v>0</v>
      </c>
      <c r="AO903" s="1">
        <v>0</v>
      </c>
    </row>
    <row r="904" spans="5:41" x14ac:dyDescent="0.2">
      <c r="E904" s="64">
        <v>0</v>
      </c>
      <c r="F904" s="1">
        <v>0</v>
      </c>
      <c r="G904" s="1">
        <v>0</v>
      </c>
      <c r="AO904" s="1">
        <v>0</v>
      </c>
    </row>
    <row r="905" spans="5:41" x14ac:dyDescent="0.2">
      <c r="E905" s="64">
        <v>0</v>
      </c>
      <c r="F905" s="1">
        <v>0</v>
      </c>
      <c r="G905" s="1">
        <v>0</v>
      </c>
      <c r="AO905" s="1">
        <v>0</v>
      </c>
    </row>
    <row r="906" spans="5:41" x14ac:dyDescent="0.2">
      <c r="E906" s="64">
        <v>0</v>
      </c>
      <c r="F906" s="1">
        <v>0</v>
      </c>
      <c r="G906" s="1">
        <v>0</v>
      </c>
      <c r="AO906" s="1">
        <v>0</v>
      </c>
    </row>
    <row r="907" spans="5:41" x14ac:dyDescent="0.2">
      <c r="E907" s="64">
        <v>0</v>
      </c>
      <c r="F907" s="1">
        <v>0</v>
      </c>
      <c r="G907" s="1">
        <v>0</v>
      </c>
      <c r="AO907" s="1">
        <v>0</v>
      </c>
    </row>
    <row r="908" spans="5:41" x14ac:dyDescent="0.2">
      <c r="E908" s="64">
        <v>0</v>
      </c>
      <c r="F908" s="1">
        <v>0</v>
      </c>
      <c r="G908" s="1">
        <v>0</v>
      </c>
      <c r="AO908" s="1">
        <v>0</v>
      </c>
    </row>
    <row r="909" spans="5:41" x14ac:dyDescent="0.2">
      <c r="E909" s="64">
        <v>0</v>
      </c>
      <c r="F909" s="1">
        <v>0</v>
      </c>
      <c r="G909" s="1">
        <v>0</v>
      </c>
      <c r="AO909" s="1">
        <v>0</v>
      </c>
    </row>
    <row r="910" spans="5:41" x14ac:dyDescent="0.2">
      <c r="E910" s="64">
        <v>0</v>
      </c>
      <c r="F910" s="1">
        <v>0</v>
      </c>
      <c r="G910" s="1">
        <v>0</v>
      </c>
      <c r="AO910" s="1">
        <v>0</v>
      </c>
    </row>
    <row r="911" spans="5:41" x14ac:dyDescent="0.2">
      <c r="E911" s="64">
        <v>0</v>
      </c>
      <c r="F911" s="1">
        <v>0</v>
      </c>
      <c r="G911" s="1">
        <v>0</v>
      </c>
      <c r="AO911" s="1">
        <v>0</v>
      </c>
    </row>
    <row r="912" spans="5:41" x14ac:dyDescent="0.2">
      <c r="E912" s="64">
        <v>0</v>
      </c>
      <c r="F912" s="1">
        <v>0</v>
      </c>
      <c r="G912" s="1">
        <v>0</v>
      </c>
      <c r="AO912" s="1">
        <v>0</v>
      </c>
    </row>
    <row r="913" spans="5:41" x14ac:dyDescent="0.2">
      <c r="E913" s="64">
        <v>0</v>
      </c>
      <c r="F913" s="1">
        <v>0</v>
      </c>
      <c r="G913" s="1">
        <v>0</v>
      </c>
      <c r="AO913" s="1">
        <v>0</v>
      </c>
    </row>
    <row r="914" spans="5:41" x14ac:dyDescent="0.2">
      <c r="E914" s="64">
        <v>0</v>
      </c>
      <c r="F914" s="1">
        <v>0</v>
      </c>
      <c r="G914" s="1">
        <v>0</v>
      </c>
      <c r="AO914" s="1">
        <v>0</v>
      </c>
    </row>
    <row r="915" spans="5:41" x14ac:dyDescent="0.2">
      <c r="E915" s="64">
        <v>0</v>
      </c>
      <c r="F915" s="1">
        <v>0</v>
      </c>
      <c r="G915" s="1">
        <v>0</v>
      </c>
      <c r="AO915" s="1">
        <v>0</v>
      </c>
    </row>
    <row r="916" spans="5:41" x14ac:dyDescent="0.2">
      <c r="E916" s="64">
        <v>0</v>
      </c>
      <c r="F916" s="1">
        <v>0</v>
      </c>
      <c r="G916" s="1">
        <v>0</v>
      </c>
      <c r="AO916" s="1">
        <v>0</v>
      </c>
    </row>
    <row r="917" spans="5:41" x14ac:dyDescent="0.2">
      <c r="E917" s="64">
        <v>0</v>
      </c>
      <c r="F917" s="1">
        <v>0</v>
      </c>
      <c r="G917" s="1">
        <v>0</v>
      </c>
      <c r="AO917" s="1">
        <v>0</v>
      </c>
    </row>
    <row r="918" spans="5:41" x14ac:dyDescent="0.2">
      <c r="E918" s="64">
        <v>0</v>
      </c>
      <c r="F918" s="1">
        <v>0</v>
      </c>
      <c r="G918" s="1">
        <v>0</v>
      </c>
      <c r="AO918" s="1">
        <v>0</v>
      </c>
    </row>
    <row r="919" spans="5:41" x14ac:dyDescent="0.2">
      <c r="E919" s="64">
        <v>0</v>
      </c>
      <c r="F919" s="1">
        <v>0</v>
      </c>
      <c r="G919" s="1">
        <v>0</v>
      </c>
      <c r="AO919" s="1">
        <v>0</v>
      </c>
    </row>
    <row r="920" spans="5:41" x14ac:dyDescent="0.2">
      <c r="E920" s="64">
        <v>0</v>
      </c>
      <c r="F920" s="1">
        <v>0</v>
      </c>
      <c r="G920" s="1">
        <v>0</v>
      </c>
      <c r="AO920" s="1">
        <v>0</v>
      </c>
    </row>
    <row r="921" spans="5:41" x14ac:dyDescent="0.2">
      <c r="E921" s="64">
        <v>0</v>
      </c>
      <c r="F921" s="1">
        <v>0</v>
      </c>
      <c r="G921" s="1">
        <v>0</v>
      </c>
      <c r="AO921" s="1">
        <v>0</v>
      </c>
    </row>
    <row r="922" spans="5:41" x14ac:dyDescent="0.2">
      <c r="E922" s="64">
        <v>0</v>
      </c>
      <c r="F922" s="1">
        <v>0</v>
      </c>
      <c r="G922" s="1">
        <v>0</v>
      </c>
      <c r="AO922" s="1">
        <v>0</v>
      </c>
    </row>
    <row r="923" spans="5:41" x14ac:dyDescent="0.2">
      <c r="E923" s="64">
        <v>0</v>
      </c>
      <c r="F923" s="1">
        <v>0</v>
      </c>
      <c r="G923" s="1">
        <v>0</v>
      </c>
      <c r="AO923" s="1">
        <v>0</v>
      </c>
    </row>
    <row r="924" spans="5:41" x14ac:dyDescent="0.2">
      <c r="E924" s="64">
        <v>0</v>
      </c>
      <c r="F924" s="1">
        <v>0</v>
      </c>
      <c r="G924" s="1">
        <v>0</v>
      </c>
      <c r="AO924" s="1">
        <v>0</v>
      </c>
    </row>
    <row r="925" spans="5:41" x14ac:dyDescent="0.2">
      <c r="E925" s="64">
        <v>0</v>
      </c>
      <c r="F925" s="1">
        <v>0</v>
      </c>
      <c r="G925" s="1">
        <v>0</v>
      </c>
      <c r="AO925" s="1">
        <v>0</v>
      </c>
    </row>
    <row r="926" spans="5:41" x14ac:dyDescent="0.2">
      <c r="E926" s="64">
        <v>0</v>
      </c>
      <c r="F926" s="1">
        <v>0</v>
      </c>
      <c r="G926" s="1">
        <v>0</v>
      </c>
      <c r="AO926" s="1">
        <v>0</v>
      </c>
    </row>
    <row r="927" spans="5:41" x14ac:dyDescent="0.2">
      <c r="E927" s="64">
        <v>0</v>
      </c>
      <c r="F927" s="1">
        <v>0</v>
      </c>
      <c r="G927" s="1">
        <v>0</v>
      </c>
      <c r="AO927" s="1">
        <v>0</v>
      </c>
    </row>
    <row r="928" spans="5:41" x14ac:dyDescent="0.2">
      <c r="E928" s="64">
        <v>0</v>
      </c>
      <c r="F928" s="1">
        <v>0</v>
      </c>
      <c r="G928" s="1">
        <v>0</v>
      </c>
      <c r="AO928" s="1">
        <v>0</v>
      </c>
    </row>
    <row r="929" spans="5:41" x14ac:dyDescent="0.2">
      <c r="E929" s="64">
        <v>0</v>
      </c>
      <c r="F929" s="1">
        <v>0</v>
      </c>
      <c r="G929" s="1">
        <v>0</v>
      </c>
      <c r="AO929" s="1">
        <v>0</v>
      </c>
    </row>
    <row r="930" spans="5:41" x14ac:dyDescent="0.2">
      <c r="E930" s="64">
        <v>0</v>
      </c>
      <c r="F930" s="1">
        <v>0</v>
      </c>
      <c r="G930" s="1">
        <v>0</v>
      </c>
      <c r="AO930" s="1">
        <v>0</v>
      </c>
    </row>
    <row r="931" spans="5:41" x14ac:dyDescent="0.2">
      <c r="E931" s="64">
        <v>0</v>
      </c>
      <c r="F931" s="1">
        <v>0</v>
      </c>
      <c r="G931" s="1">
        <v>0</v>
      </c>
      <c r="AO931" s="1">
        <v>0</v>
      </c>
    </row>
    <row r="932" spans="5:41" x14ac:dyDescent="0.2">
      <c r="E932" s="64">
        <v>0</v>
      </c>
      <c r="F932" s="1">
        <v>0</v>
      </c>
      <c r="G932" s="1">
        <v>0</v>
      </c>
      <c r="AO932" s="1">
        <v>0</v>
      </c>
    </row>
    <row r="933" spans="5:41" x14ac:dyDescent="0.2">
      <c r="E933" s="64">
        <v>0</v>
      </c>
      <c r="F933" s="1">
        <v>0</v>
      </c>
      <c r="G933" s="1">
        <v>0</v>
      </c>
      <c r="AO933" s="1">
        <v>0</v>
      </c>
    </row>
    <row r="934" spans="5:41" x14ac:dyDescent="0.2">
      <c r="E934" s="64">
        <v>0</v>
      </c>
      <c r="F934" s="1">
        <v>0</v>
      </c>
      <c r="G934" s="1">
        <v>0</v>
      </c>
      <c r="AO934" s="1">
        <v>0</v>
      </c>
    </row>
    <row r="935" spans="5:41" x14ac:dyDescent="0.2">
      <c r="E935" s="64">
        <v>0</v>
      </c>
      <c r="F935" s="1">
        <v>0</v>
      </c>
      <c r="G935" s="1">
        <v>0</v>
      </c>
      <c r="AO935" s="1">
        <v>0</v>
      </c>
    </row>
    <row r="936" spans="5:41" x14ac:dyDescent="0.2">
      <c r="E936" s="64">
        <v>0</v>
      </c>
      <c r="F936" s="1">
        <v>0</v>
      </c>
      <c r="G936" s="1">
        <v>0</v>
      </c>
      <c r="AO936" s="1">
        <v>0</v>
      </c>
    </row>
    <row r="937" spans="5:41" x14ac:dyDescent="0.2">
      <c r="E937" s="64">
        <v>0</v>
      </c>
      <c r="F937" s="1">
        <v>0</v>
      </c>
      <c r="G937" s="1">
        <v>0</v>
      </c>
      <c r="AO937" s="1">
        <v>0</v>
      </c>
    </row>
    <row r="938" spans="5:41" x14ac:dyDescent="0.2">
      <c r="E938" s="64">
        <v>0</v>
      </c>
      <c r="F938" s="1">
        <v>0</v>
      </c>
      <c r="G938" s="1">
        <v>0</v>
      </c>
      <c r="AO938" s="1">
        <v>0</v>
      </c>
    </row>
    <row r="939" spans="5:41" x14ac:dyDescent="0.2">
      <c r="E939" s="64">
        <v>0</v>
      </c>
      <c r="F939" s="1">
        <v>0</v>
      </c>
      <c r="G939" s="1">
        <v>0</v>
      </c>
      <c r="AO939" s="1">
        <v>0</v>
      </c>
    </row>
    <row r="940" spans="5:41" x14ac:dyDescent="0.2">
      <c r="E940" s="64">
        <v>0</v>
      </c>
      <c r="F940" s="1">
        <v>0</v>
      </c>
      <c r="G940" s="1">
        <v>0</v>
      </c>
      <c r="AO940" s="1">
        <v>0</v>
      </c>
    </row>
    <row r="941" spans="5:41" x14ac:dyDescent="0.2">
      <c r="E941" s="64">
        <v>0</v>
      </c>
      <c r="F941" s="1">
        <v>0</v>
      </c>
      <c r="G941" s="1">
        <v>0</v>
      </c>
      <c r="AO941" s="1">
        <v>0</v>
      </c>
    </row>
    <row r="942" spans="5:41" x14ac:dyDescent="0.2">
      <c r="E942" s="64">
        <v>0</v>
      </c>
      <c r="F942" s="1">
        <v>0</v>
      </c>
      <c r="G942" s="1">
        <v>0</v>
      </c>
      <c r="AO942" s="1">
        <v>0</v>
      </c>
    </row>
    <row r="943" spans="5:41" x14ac:dyDescent="0.2">
      <c r="E943" s="64">
        <v>0</v>
      </c>
      <c r="F943" s="1">
        <v>0</v>
      </c>
      <c r="G943" s="1">
        <v>0</v>
      </c>
      <c r="AO943" s="1">
        <v>0</v>
      </c>
    </row>
    <row r="944" spans="5:41" x14ac:dyDescent="0.2">
      <c r="E944" s="64">
        <v>0</v>
      </c>
      <c r="F944" s="1">
        <v>0</v>
      </c>
      <c r="G944" s="1">
        <v>0</v>
      </c>
      <c r="AO944" s="1">
        <v>0</v>
      </c>
    </row>
    <row r="945" spans="5:41" x14ac:dyDescent="0.2">
      <c r="E945" s="64">
        <v>0</v>
      </c>
      <c r="F945" s="1">
        <v>0</v>
      </c>
      <c r="G945" s="1">
        <v>0</v>
      </c>
      <c r="AO945" s="1">
        <v>0</v>
      </c>
    </row>
    <row r="946" spans="5:41" x14ac:dyDescent="0.2">
      <c r="E946" s="64">
        <v>0</v>
      </c>
      <c r="F946" s="1">
        <v>0</v>
      </c>
      <c r="G946" s="1">
        <v>0</v>
      </c>
      <c r="AO946" s="1">
        <v>0</v>
      </c>
    </row>
    <row r="947" spans="5:41" x14ac:dyDescent="0.2">
      <c r="E947" s="64">
        <v>0</v>
      </c>
      <c r="F947" s="1">
        <v>0</v>
      </c>
      <c r="G947" s="1">
        <v>0</v>
      </c>
      <c r="AO947" s="1">
        <v>0</v>
      </c>
    </row>
    <row r="948" spans="5:41" x14ac:dyDescent="0.2">
      <c r="E948" s="64">
        <v>0</v>
      </c>
      <c r="F948" s="1">
        <v>0</v>
      </c>
      <c r="G948" s="1">
        <v>0</v>
      </c>
      <c r="AO948" s="1">
        <v>0</v>
      </c>
    </row>
    <row r="949" spans="5:41" x14ac:dyDescent="0.2">
      <c r="E949" s="64">
        <v>0</v>
      </c>
      <c r="F949" s="1">
        <v>0</v>
      </c>
      <c r="G949" s="1">
        <v>0</v>
      </c>
      <c r="AO949" s="1">
        <v>0</v>
      </c>
    </row>
    <row r="950" spans="5:41" x14ac:dyDescent="0.2">
      <c r="E950" s="64">
        <v>0</v>
      </c>
      <c r="F950" s="1">
        <v>0</v>
      </c>
      <c r="G950" s="1">
        <v>0</v>
      </c>
      <c r="AO950" s="1">
        <v>0</v>
      </c>
    </row>
    <row r="951" spans="5:41" x14ac:dyDescent="0.2">
      <c r="E951" s="64">
        <v>0</v>
      </c>
      <c r="F951" s="1">
        <v>0</v>
      </c>
      <c r="G951" s="1">
        <v>0</v>
      </c>
      <c r="AO951" s="1">
        <v>0</v>
      </c>
    </row>
    <row r="952" spans="5:41" x14ac:dyDescent="0.2">
      <c r="E952" s="64">
        <v>0</v>
      </c>
      <c r="F952" s="1">
        <v>0</v>
      </c>
      <c r="G952" s="1">
        <v>0</v>
      </c>
      <c r="AO952" s="1">
        <v>0</v>
      </c>
    </row>
    <row r="953" spans="5:41" x14ac:dyDescent="0.2">
      <c r="E953" s="64">
        <v>0</v>
      </c>
      <c r="F953" s="1">
        <v>0</v>
      </c>
      <c r="G953" s="1">
        <v>0</v>
      </c>
      <c r="AO953" s="1">
        <v>0</v>
      </c>
    </row>
    <row r="954" spans="5:41" x14ac:dyDescent="0.2">
      <c r="E954" s="64">
        <v>0</v>
      </c>
      <c r="F954" s="1">
        <v>0</v>
      </c>
      <c r="G954" s="1">
        <v>0</v>
      </c>
      <c r="AO954" s="1">
        <v>0</v>
      </c>
    </row>
    <row r="955" spans="5:41" x14ac:dyDescent="0.2">
      <c r="E955" s="64">
        <v>0</v>
      </c>
      <c r="F955" s="1">
        <v>0</v>
      </c>
      <c r="G955" s="1">
        <v>0</v>
      </c>
      <c r="AO955" s="1">
        <v>0</v>
      </c>
    </row>
    <row r="956" spans="5:41" x14ac:dyDescent="0.2">
      <c r="E956" s="64">
        <v>0</v>
      </c>
      <c r="F956" s="1">
        <v>0</v>
      </c>
      <c r="G956" s="1">
        <v>0</v>
      </c>
      <c r="AO956" s="1">
        <v>0</v>
      </c>
    </row>
    <row r="957" spans="5:41" x14ac:dyDescent="0.2">
      <c r="E957" s="64">
        <v>0</v>
      </c>
      <c r="F957" s="1">
        <v>0</v>
      </c>
      <c r="G957" s="1">
        <v>0</v>
      </c>
      <c r="AO957" s="1">
        <v>0</v>
      </c>
    </row>
    <row r="958" spans="5:41" x14ac:dyDescent="0.2">
      <c r="E958" s="64">
        <v>0</v>
      </c>
      <c r="F958" s="1">
        <v>0</v>
      </c>
      <c r="G958" s="1">
        <v>0</v>
      </c>
      <c r="AO958" s="1">
        <v>0</v>
      </c>
    </row>
    <row r="959" spans="5:41" x14ac:dyDescent="0.2">
      <c r="E959" s="64">
        <v>0</v>
      </c>
      <c r="F959" s="1">
        <v>0</v>
      </c>
      <c r="G959" s="1">
        <v>0</v>
      </c>
      <c r="AO959" s="1">
        <v>0</v>
      </c>
    </row>
    <row r="960" spans="5:41" x14ac:dyDescent="0.2">
      <c r="E960" s="64">
        <v>0</v>
      </c>
      <c r="F960" s="1">
        <v>0</v>
      </c>
      <c r="G960" s="1">
        <v>0</v>
      </c>
      <c r="AO960" s="1">
        <v>0</v>
      </c>
    </row>
    <row r="961" spans="5:41" x14ac:dyDescent="0.2">
      <c r="E961" s="64">
        <v>0</v>
      </c>
      <c r="F961" s="1">
        <v>0</v>
      </c>
      <c r="G961" s="1">
        <v>0</v>
      </c>
      <c r="AO961" s="1">
        <v>0</v>
      </c>
    </row>
    <row r="962" spans="5:41" x14ac:dyDescent="0.2">
      <c r="E962" s="64">
        <v>0</v>
      </c>
      <c r="F962" s="1">
        <v>0</v>
      </c>
      <c r="G962" s="1">
        <v>0</v>
      </c>
      <c r="AO962" s="1">
        <v>0</v>
      </c>
    </row>
    <row r="963" spans="5:41" x14ac:dyDescent="0.2">
      <c r="E963" s="64">
        <v>0</v>
      </c>
      <c r="F963" s="1">
        <v>0</v>
      </c>
      <c r="G963" s="1">
        <v>0</v>
      </c>
      <c r="AO963" s="1">
        <v>0</v>
      </c>
    </row>
    <row r="964" spans="5:41" x14ac:dyDescent="0.2">
      <c r="E964" s="64">
        <v>0</v>
      </c>
      <c r="F964" s="1">
        <v>0</v>
      </c>
      <c r="G964" s="1">
        <v>0</v>
      </c>
      <c r="AO964" s="1">
        <v>0</v>
      </c>
    </row>
    <row r="965" spans="5:41" x14ac:dyDescent="0.2">
      <c r="E965" s="64">
        <v>0</v>
      </c>
      <c r="F965" s="1">
        <v>0</v>
      </c>
      <c r="G965" s="1">
        <v>0</v>
      </c>
      <c r="AO965" s="1">
        <v>0</v>
      </c>
    </row>
    <row r="966" spans="5:41" x14ac:dyDescent="0.2">
      <c r="E966" s="64">
        <v>0</v>
      </c>
      <c r="F966" s="1">
        <v>0</v>
      </c>
      <c r="G966" s="1">
        <v>0</v>
      </c>
      <c r="AO966" s="1">
        <v>0</v>
      </c>
    </row>
    <row r="967" spans="5:41" x14ac:dyDescent="0.2">
      <c r="E967" s="64">
        <v>0</v>
      </c>
      <c r="F967" s="1">
        <v>0</v>
      </c>
      <c r="G967" s="1">
        <v>0</v>
      </c>
      <c r="AO967" s="1">
        <v>0</v>
      </c>
    </row>
    <row r="968" spans="5:41" x14ac:dyDescent="0.2">
      <c r="E968" s="64">
        <v>0</v>
      </c>
      <c r="F968" s="1">
        <v>0</v>
      </c>
      <c r="G968" s="1">
        <v>0</v>
      </c>
      <c r="AO968" s="1">
        <v>0</v>
      </c>
    </row>
    <row r="969" spans="5:41" x14ac:dyDescent="0.2">
      <c r="E969" s="64">
        <v>0</v>
      </c>
      <c r="F969" s="1">
        <v>0</v>
      </c>
      <c r="G969" s="1">
        <v>0</v>
      </c>
      <c r="AO969" s="1">
        <v>0</v>
      </c>
    </row>
    <row r="970" spans="5:41" x14ac:dyDescent="0.2">
      <c r="E970" s="64">
        <v>0</v>
      </c>
      <c r="F970" s="1">
        <v>0</v>
      </c>
      <c r="G970" s="1">
        <v>0</v>
      </c>
      <c r="AO970" s="1">
        <v>0</v>
      </c>
    </row>
    <row r="971" spans="5:41" x14ac:dyDescent="0.2">
      <c r="E971" s="64">
        <v>0</v>
      </c>
      <c r="F971" s="1">
        <v>0</v>
      </c>
      <c r="G971" s="1">
        <v>0</v>
      </c>
      <c r="AO971" s="1">
        <v>0</v>
      </c>
    </row>
    <row r="972" spans="5:41" x14ac:dyDescent="0.2">
      <c r="E972" s="64">
        <v>0</v>
      </c>
      <c r="F972" s="1">
        <v>0</v>
      </c>
      <c r="G972" s="1">
        <v>0</v>
      </c>
      <c r="AO972" s="1">
        <v>0</v>
      </c>
    </row>
    <row r="973" spans="5:41" x14ac:dyDescent="0.2">
      <c r="E973" s="64">
        <v>0</v>
      </c>
      <c r="F973" s="1">
        <v>0</v>
      </c>
      <c r="G973" s="1">
        <v>0</v>
      </c>
      <c r="AO973" s="1">
        <v>0</v>
      </c>
    </row>
    <row r="974" spans="5:41" x14ac:dyDescent="0.2">
      <c r="E974" s="64">
        <v>0</v>
      </c>
      <c r="F974" s="1">
        <v>0</v>
      </c>
      <c r="G974" s="1">
        <v>0</v>
      </c>
      <c r="AO974" s="1">
        <v>0</v>
      </c>
    </row>
    <row r="975" spans="5:41" x14ac:dyDescent="0.2">
      <c r="E975" s="64">
        <v>0</v>
      </c>
      <c r="F975" s="1">
        <v>0</v>
      </c>
      <c r="G975" s="1">
        <v>0</v>
      </c>
      <c r="AO975" s="1">
        <v>0</v>
      </c>
    </row>
    <row r="976" spans="5:41" x14ac:dyDescent="0.2">
      <c r="E976" s="64">
        <v>0</v>
      </c>
      <c r="F976" s="1">
        <v>0</v>
      </c>
      <c r="G976" s="1">
        <v>0</v>
      </c>
      <c r="AO976" s="1">
        <v>0</v>
      </c>
    </row>
    <row r="977" spans="5:41" x14ac:dyDescent="0.2">
      <c r="E977" s="64">
        <v>0</v>
      </c>
      <c r="F977" s="1">
        <v>0</v>
      </c>
      <c r="G977" s="1">
        <v>0</v>
      </c>
      <c r="AO977" s="1">
        <v>0</v>
      </c>
    </row>
    <row r="978" spans="5:41" x14ac:dyDescent="0.2">
      <c r="E978" s="64">
        <v>0</v>
      </c>
      <c r="F978" s="1">
        <v>0</v>
      </c>
      <c r="G978" s="1">
        <v>0</v>
      </c>
      <c r="AO978" s="1">
        <v>0</v>
      </c>
    </row>
    <row r="979" spans="5:41" x14ac:dyDescent="0.2">
      <c r="E979" s="64">
        <v>0</v>
      </c>
      <c r="F979" s="1">
        <v>0</v>
      </c>
      <c r="G979" s="1">
        <v>0</v>
      </c>
      <c r="AO979" s="1">
        <v>0</v>
      </c>
    </row>
    <row r="980" spans="5:41" x14ac:dyDescent="0.2">
      <c r="E980" s="64">
        <v>0</v>
      </c>
      <c r="F980" s="1">
        <v>0</v>
      </c>
      <c r="G980" s="1">
        <v>0</v>
      </c>
      <c r="AO980" s="1">
        <v>0</v>
      </c>
    </row>
    <row r="981" spans="5:41" x14ac:dyDescent="0.2">
      <c r="E981" s="64">
        <v>0</v>
      </c>
      <c r="F981" s="1">
        <v>0</v>
      </c>
      <c r="G981" s="1">
        <v>0</v>
      </c>
      <c r="AO981" s="1">
        <v>0</v>
      </c>
    </row>
    <row r="982" spans="5:41" x14ac:dyDescent="0.2">
      <c r="E982" s="64">
        <v>0</v>
      </c>
      <c r="F982" s="1">
        <v>0</v>
      </c>
      <c r="G982" s="1">
        <v>0</v>
      </c>
      <c r="AO982" s="1">
        <v>0</v>
      </c>
    </row>
    <row r="983" spans="5:41" x14ac:dyDescent="0.2">
      <c r="E983" s="64">
        <v>0</v>
      </c>
      <c r="F983" s="1">
        <v>0</v>
      </c>
      <c r="G983" s="1">
        <v>0</v>
      </c>
      <c r="AO983" s="1">
        <v>0</v>
      </c>
    </row>
    <row r="984" spans="5:41" x14ac:dyDescent="0.2">
      <c r="E984" s="64">
        <v>0</v>
      </c>
      <c r="F984" s="1">
        <v>0</v>
      </c>
      <c r="G984" s="1">
        <v>0</v>
      </c>
      <c r="AO984" s="1">
        <v>0</v>
      </c>
    </row>
    <row r="985" spans="5:41" x14ac:dyDescent="0.2">
      <c r="E985" s="64">
        <v>0</v>
      </c>
      <c r="F985" s="1">
        <v>0</v>
      </c>
      <c r="G985" s="1">
        <v>0</v>
      </c>
      <c r="AO985" s="1">
        <v>0</v>
      </c>
    </row>
    <row r="986" spans="5:41" x14ac:dyDescent="0.2">
      <c r="E986" s="64">
        <v>0</v>
      </c>
      <c r="F986" s="1">
        <v>0</v>
      </c>
      <c r="G986" s="1">
        <v>0</v>
      </c>
      <c r="AO986" s="1">
        <v>0</v>
      </c>
    </row>
    <row r="987" spans="5:41" x14ac:dyDescent="0.2">
      <c r="E987" s="64">
        <v>0</v>
      </c>
      <c r="F987" s="1">
        <v>0</v>
      </c>
      <c r="G987" s="1">
        <v>0</v>
      </c>
      <c r="AO987" s="1">
        <v>0</v>
      </c>
    </row>
    <row r="988" spans="5:41" x14ac:dyDescent="0.2">
      <c r="E988" s="64">
        <v>0</v>
      </c>
      <c r="F988" s="1">
        <v>0</v>
      </c>
      <c r="G988" s="1">
        <v>0</v>
      </c>
      <c r="AO988" s="1">
        <v>0</v>
      </c>
    </row>
    <row r="989" spans="5:41" x14ac:dyDescent="0.2">
      <c r="E989" s="64">
        <v>0</v>
      </c>
      <c r="F989" s="1">
        <v>0</v>
      </c>
      <c r="G989" s="1">
        <v>0</v>
      </c>
      <c r="AO989" s="1">
        <v>0</v>
      </c>
    </row>
    <row r="990" spans="5:41" x14ac:dyDescent="0.2">
      <c r="E990" s="64">
        <v>0</v>
      </c>
      <c r="F990" s="1">
        <v>0</v>
      </c>
      <c r="G990" s="1">
        <v>0</v>
      </c>
      <c r="AO990" s="1">
        <v>0</v>
      </c>
    </row>
    <row r="991" spans="5:41" x14ac:dyDescent="0.2">
      <c r="E991" s="64">
        <v>0</v>
      </c>
      <c r="F991" s="1">
        <v>0</v>
      </c>
      <c r="G991" s="1">
        <v>0</v>
      </c>
      <c r="AO991" s="1">
        <v>0</v>
      </c>
    </row>
    <row r="992" spans="5:41" x14ac:dyDescent="0.2">
      <c r="E992" s="64">
        <v>0</v>
      </c>
      <c r="F992" s="1">
        <v>0</v>
      </c>
      <c r="G992" s="1">
        <v>0</v>
      </c>
      <c r="AO992" s="1">
        <v>0</v>
      </c>
    </row>
    <row r="993" spans="5:41" x14ac:dyDescent="0.2">
      <c r="E993" s="64">
        <v>0</v>
      </c>
      <c r="F993" s="1">
        <v>0</v>
      </c>
      <c r="G993" s="1">
        <v>0</v>
      </c>
      <c r="AO993" s="1">
        <v>0</v>
      </c>
    </row>
    <row r="994" spans="5:41" x14ac:dyDescent="0.2">
      <c r="E994" s="64">
        <v>0</v>
      </c>
      <c r="F994" s="1">
        <v>0</v>
      </c>
      <c r="G994" s="1">
        <v>0</v>
      </c>
      <c r="AO994" s="1">
        <v>0</v>
      </c>
    </row>
    <row r="995" spans="5:41" x14ac:dyDescent="0.2">
      <c r="E995" s="64">
        <v>0</v>
      </c>
      <c r="F995" s="1">
        <v>0</v>
      </c>
      <c r="G995" s="1">
        <v>0</v>
      </c>
      <c r="AO995" s="1">
        <v>0</v>
      </c>
    </row>
    <row r="996" spans="5:41" x14ac:dyDescent="0.2">
      <c r="E996" s="64">
        <v>0</v>
      </c>
      <c r="F996" s="1">
        <v>0</v>
      </c>
      <c r="G996" s="1">
        <v>0</v>
      </c>
      <c r="AO996" s="1">
        <v>0</v>
      </c>
    </row>
    <row r="997" spans="5:41" x14ac:dyDescent="0.2">
      <c r="E997" s="64">
        <v>0</v>
      </c>
      <c r="F997" s="1">
        <v>0</v>
      </c>
      <c r="G997" s="1">
        <v>0</v>
      </c>
      <c r="AO997" s="1">
        <v>0</v>
      </c>
    </row>
    <row r="998" spans="5:41" x14ac:dyDescent="0.2">
      <c r="E998" s="64">
        <v>0</v>
      </c>
      <c r="F998" s="1">
        <v>0</v>
      </c>
      <c r="G998" s="1">
        <v>0</v>
      </c>
      <c r="AO998" s="1">
        <v>0</v>
      </c>
    </row>
    <row r="999" spans="5:41" x14ac:dyDescent="0.2">
      <c r="E999" s="64">
        <v>0</v>
      </c>
      <c r="F999" s="1">
        <v>0</v>
      </c>
      <c r="G999" s="1">
        <v>0</v>
      </c>
      <c r="AO999" s="1">
        <v>0</v>
      </c>
    </row>
    <row r="1000" spans="5:41" x14ac:dyDescent="0.2">
      <c r="E1000" s="64">
        <v>0</v>
      </c>
      <c r="F1000" s="1">
        <v>0</v>
      </c>
      <c r="G1000" s="1">
        <v>0</v>
      </c>
      <c r="AO1000" s="1">
        <v>0</v>
      </c>
    </row>
    <row r="1001" spans="5:41" x14ac:dyDescent="0.2">
      <c r="E1001" s="64">
        <v>0</v>
      </c>
      <c r="F1001" s="1">
        <v>0</v>
      </c>
      <c r="G1001" s="1">
        <v>0</v>
      </c>
      <c r="AO1001" s="1">
        <v>0</v>
      </c>
    </row>
    <row r="1002" spans="5:41" x14ac:dyDescent="0.2">
      <c r="E1002" s="64">
        <v>0</v>
      </c>
      <c r="F1002" s="1">
        <v>0</v>
      </c>
      <c r="G1002" s="1">
        <v>0</v>
      </c>
      <c r="AO1002" s="1">
        <v>0</v>
      </c>
    </row>
    <row r="1003" spans="5:41" x14ac:dyDescent="0.2">
      <c r="E1003" s="64">
        <v>0</v>
      </c>
      <c r="F1003" s="1">
        <v>0</v>
      </c>
      <c r="G1003" s="1">
        <v>0</v>
      </c>
      <c r="AO1003" s="1">
        <v>0</v>
      </c>
    </row>
    <row r="1004" spans="5:41" x14ac:dyDescent="0.2">
      <c r="E1004" s="64">
        <v>0</v>
      </c>
      <c r="F1004" s="1">
        <v>0</v>
      </c>
      <c r="G1004" s="1">
        <v>0</v>
      </c>
      <c r="AO1004" s="1">
        <v>0</v>
      </c>
    </row>
    <row r="1005" spans="5:41" x14ac:dyDescent="0.2">
      <c r="E1005" s="64">
        <v>0</v>
      </c>
      <c r="F1005" s="1">
        <v>0</v>
      </c>
      <c r="G1005" s="1">
        <v>0</v>
      </c>
      <c r="AO1005" s="1">
        <v>0</v>
      </c>
    </row>
    <row r="1006" spans="5:41" x14ac:dyDescent="0.2">
      <c r="E1006" s="64">
        <v>0</v>
      </c>
      <c r="F1006" s="1">
        <v>0</v>
      </c>
      <c r="G1006" s="1">
        <v>0</v>
      </c>
      <c r="AO1006" s="1">
        <v>0</v>
      </c>
    </row>
    <row r="1007" spans="5:41" x14ac:dyDescent="0.2">
      <c r="E1007" s="64">
        <v>0</v>
      </c>
      <c r="F1007" s="1">
        <v>0</v>
      </c>
      <c r="G1007" s="1">
        <v>0</v>
      </c>
      <c r="AO1007" s="1">
        <v>0</v>
      </c>
    </row>
    <row r="1008" spans="5:41" x14ac:dyDescent="0.2">
      <c r="E1008" s="64">
        <v>0</v>
      </c>
      <c r="F1008" s="1">
        <v>0</v>
      </c>
      <c r="G1008" s="1">
        <v>0</v>
      </c>
      <c r="AO1008" s="1">
        <v>0</v>
      </c>
    </row>
    <row r="1009" spans="5:41" x14ac:dyDescent="0.2">
      <c r="E1009" s="64">
        <v>0</v>
      </c>
      <c r="F1009" s="1">
        <v>0</v>
      </c>
      <c r="G1009" s="1">
        <v>0</v>
      </c>
      <c r="AO1009" s="1">
        <v>0</v>
      </c>
    </row>
    <row r="1010" spans="5:41" x14ac:dyDescent="0.2">
      <c r="E1010" s="64">
        <v>0</v>
      </c>
      <c r="F1010" s="1">
        <v>0</v>
      </c>
      <c r="G1010" s="1">
        <v>0</v>
      </c>
      <c r="AO1010" s="1">
        <v>0</v>
      </c>
    </row>
    <row r="1011" spans="5:41" x14ac:dyDescent="0.2">
      <c r="E1011" s="64">
        <v>0</v>
      </c>
      <c r="F1011" s="1">
        <v>0</v>
      </c>
      <c r="G1011" s="1">
        <v>0</v>
      </c>
      <c r="AO1011" s="1">
        <v>0</v>
      </c>
    </row>
    <row r="1012" spans="5:41" x14ac:dyDescent="0.2">
      <c r="E1012" s="64">
        <v>0</v>
      </c>
      <c r="F1012" s="1">
        <v>0</v>
      </c>
      <c r="G1012" s="1">
        <v>0</v>
      </c>
      <c r="AO1012" s="1">
        <v>0</v>
      </c>
    </row>
    <row r="1013" spans="5:41" x14ac:dyDescent="0.2">
      <c r="E1013" s="64">
        <v>0</v>
      </c>
      <c r="F1013" s="1">
        <v>0</v>
      </c>
      <c r="G1013" s="1">
        <v>0</v>
      </c>
      <c r="AO1013" s="1">
        <v>0</v>
      </c>
    </row>
    <row r="1014" spans="5:41" x14ac:dyDescent="0.2">
      <c r="E1014" s="64">
        <v>0</v>
      </c>
      <c r="F1014" s="1">
        <v>0</v>
      </c>
      <c r="G1014" s="1">
        <v>0</v>
      </c>
      <c r="AO1014" s="1">
        <v>0</v>
      </c>
    </row>
    <row r="1015" spans="5:41" x14ac:dyDescent="0.2">
      <c r="E1015" s="64">
        <v>0</v>
      </c>
      <c r="F1015" s="1">
        <v>0</v>
      </c>
      <c r="G1015" s="1">
        <v>0</v>
      </c>
      <c r="AO1015" s="1">
        <v>0</v>
      </c>
    </row>
    <row r="1016" spans="5:41" x14ac:dyDescent="0.2">
      <c r="E1016" s="64">
        <v>0</v>
      </c>
      <c r="F1016" s="1">
        <v>0</v>
      </c>
      <c r="G1016" s="1">
        <v>0</v>
      </c>
      <c r="AO1016" s="1">
        <v>0</v>
      </c>
    </row>
    <row r="1017" spans="5:41" x14ac:dyDescent="0.2">
      <c r="E1017" s="64">
        <v>0</v>
      </c>
      <c r="F1017" s="1">
        <v>0</v>
      </c>
      <c r="G1017" s="1">
        <v>0</v>
      </c>
      <c r="AO1017" s="1">
        <v>0</v>
      </c>
    </row>
    <row r="1018" spans="5:41" x14ac:dyDescent="0.2">
      <c r="E1018" s="64">
        <v>0</v>
      </c>
      <c r="F1018" s="1">
        <v>0</v>
      </c>
      <c r="G1018" s="1">
        <v>0</v>
      </c>
      <c r="AO1018" s="1">
        <v>0</v>
      </c>
    </row>
    <row r="1019" spans="5:41" x14ac:dyDescent="0.2">
      <c r="E1019" s="64">
        <v>0</v>
      </c>
      <c r="F1019" s="1">
        <v>0</v>
      </c>
      <c r="G1019" s="1">
        <v>0</v>
      </c>
      <c r="AO1019" s="1">
        <v>0</v>
      </c>
    </row>
    <row r="1020" spans="5:41" x14ac:dyDescent="0.2">
      <c r="E1020" s="64">
        <v>0</v>
      </c>
      <c r="F1020" s="1">
        <v>0</v>
      </c>
      <c r="G1020" s="1">
        <v>0</v>
      </c>
      <c r="AO1020" s="1">
        <v>0</v>
      </c>
    </row>
    <row r="1021" spans="5:41" x14ac:dyDescent="0.2">
      <c r="AO1021" s="1">
        <v>0</v>
      </c>
    </row>
    <row r="1022" spans="5:41" x14ac:dyDescent="0.2">
      <c r="AO1022" s="1">
        <v>0</v>
      </c>
    </row>
    <row r="1023" spans="5:41" x14ac:dyDescent="0.2">
      <c r="AO1023" s="1">
        <v>0</v>
      </c>
    </row>
  </sheetData>
  <autoFilter ref="AO24:AR1023">
    <filterColumn colId="0" showButton="0"/>
  </autoFilter>
  <sortState ref="B2:C25">
    <sortCondition ref="C6:C29"/>
  </sortState>
  <dataConsolidate/>
  <mergeCells count="2">
    <mergeCell ref="E20:H20"/>
    <mergeCell ref="AO24:AP24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EX1003"/>
  <sheetViews>
    <sheetView topLeftCell="BT1" zoomScaleNormal="100" workbookViewId="0">
      <selection activeCell="CH3" sqref="CH3:CH1003"/>
    </sheetView>
  </sheetViews>
  <sheetFormatPr defaultRowHeight="15" x14ac:dyDescent="0.25"/>
  <cols>
    <col min="1" max="1" width="11.42578125" style="1" bestFit="1" customWidth="1"/>
    <col min="2" max="2" width="26.85546875" style="1" bestFit="1" customWidth="1"/>
    <col min="3" max="3" width="23.28515625" style="1" bestFit="1" customWidth="1"/>
    <col min="4" max="5" width="10" style="1" customWidth="1"/>
    <col min="6" max="8" width="12.140625" style="1" customWidth="1"/>
    <col min="9" max="10" width="10.5703125" style="1" bestFit="1" customWidth="1"/>
    <col min="11" max="42" width="9.140625" style="1"/>
    <col min="43" max="43" width="23.85546875" style="1" customWidth="1"/>
    <col min="44" max="45" width="27" style="1" customWidth="1"/>
    <col min="46" max="46" width="43.28515625" style="1" customWidth="1"/>
    <col min="47" max="47" width="28.140625" style="1" customWidth="1"/>
    <col min="48" max="48" width="9" style="1" customWidth="1"/>
    <col min="49" max="49" width="7.85546875" style="1" customWidth="1"/>
    <col min="50" max="50" width="8.5703125" style="1" bestFit="1" customWidth="1"/>
    <col min="51" max="80" width="9" style="1" customWidth="1"/>
    <col min="81" max="81" width="12.42578125" style="1" customWidth="1"/>
    <col min="82" max="82" width="7.28515625" style="1" customWidth="1"/>
    <col min="83" max="84" width="8.7109375" style="1" customWidth="1"/>
    <col min="85" max="85" width="9.140625" customWidth="1"/>
    <col min="86" max="90" width="9.140625" style="1"/>
    <col min="91" max="91" width="32" style="1" bestFit="1" customWidth="1"/>
    <col min="92" max="92" width="10.85546875" style="1" bestFit="1" customWidth="1"/>
    <col min="93" max="93" width="7.140625" style="1" customWidth="1"/>
    <col min="94" max="94" width="8" style="1" bestFit="1" customWidth="1"/>
    <col min="95" max="95" width="10.28515625" style="1" bestFit="1" customWidth="1"/>
    <col min="96" max="96" width="5.140625" style="1" customWidth="1"/>
    <col min="97" max="99" width="6.140625" style="1" customWidth="1"/>
    <col min="100" max="100" width="5.140625" style="1" customWidth="1"/>
    <col min="101" max="101" width="6.140625" style="1" bestFit="1" customWidth="1"/>
    <col min="102" max="104" width="6.140625" style="1" customWidth="1"/>
    <col min="105" max="108" width="5.140625" style="1" customWidth="1"/>
    <col min="109" max="109" width="6.140625" style="1" customWidth="1"/>
    <col min="110" max="112" width="5.140625" style="1" customWidth="1"/>
    <col min="113" max="150" width="9.140625" style="1"/>
    <col min="151" max="151" width="10" style="1" bestFit="1" customWidth="1"/>
    <col min="152" max="16384" width="9.140625" style="1"/>
  </cols>
  <sheetData>
    <row r="1" spans="1:154" ht="51" x14ac:dyDescent="0.25">
      <c r="CH1" s="112" t="s">
        <v>2617</v>
      </c>
      <c r="DK1" s="1">
        <v>175</v>
      </c>
      <c r="DL1" s="1">
        <v>176.45</v>
      </c>
      <c r="DM1" s="1">
        <v>176.02</v>
      </c>
      <c r="DN1" s="1">
        <v>132.44999999999999</v>
      </c>
      <c r="DO1" s="1">
        <v>264.02</v>
      </c>
      <c r="DP1" s="1">
        <v>110.45</v>
      </c>
      <c r="DQ1" s="1">
        <v>88</v>
      </c>
      <c r="DR1" s="1">
        <v>88</v>
      </c>
      <c r="DS1" s="1">
        <v>211.21</v>
      </c>
      <c r="DT1" s="1">
        <v>264.89999999999998</v>
      </c>
      <c r="DU1" s="1">
        <v>176.53</v>
      </c>
      <c r="DV1" s="1">
        <v>48.54</v>
      </c>
      <c r="DW1" s="1">
        <v>530.14</v>
      </c>
      <c r="DX1" s="1">
        <v>123.56</v>
      </c>
      <c r="DY1" s="1">
        <v>370.95</v>
      </c>
      <c r="DZ1" s="1">
        <v>264.89999999999998</v>
      </c>
      <c r="EA1" s="1">
        <v>220.02</v>
      </c>
      <c r="ED1" s="1" t="s">
        <v>2620</v>
      </c>
      <c r="EW1" s="150" t="s">
        <v>3367</v>
      </c>
      <c r="EX1" s="151" t="s">
        <v>855</v>
      </c>
    </row>
    <row r="2" spans="1:154" ht="26.25" x14ac:dyDescent="0.25">
      <c r="A2" s="1" t="s">
        <v>891</v>
      </c>
      <c r="B2" s="1" t="s">
        <v>892</v>
      </c>
      <c r="C2" s="1" t="s">
        <v>893</v>
      </c>
      <c r="D2" s="1" t="s">
        <v>953</v>
      </c>
      <c r="E2" s="1" t="s">
        <v>1926</v>
      </c>
      <c r="F2" s="1" t="s">
        <v>905</v>
      </c>
      <c r="G2" s="1" t="s">
        <v>2876</v>
      </c>
      <c r="H2" s="1" t="s">
        <v>2877</v>
      </c>
      <c r="I2" s="1" t="s">
        <v>2875</v>
      </c>
      <c r="J2" s="1" t="s">
        <v>906</v>
      </c>
      <c r="K2" s="1" t="s">
        <v>1879</v>
      </c>
      <c r="L2" s="1" t="s">
        <v>911</v>
      </c>
      <c r="M2" s="19">
        <f ca="1">AX2</f>
        <v>44377</v>
      </c>
      <c r="N2" s="19">
        <f ca="1">AY2</f>
        <v>44376</v>
      </c>
      <c r="O2" s="19">
        <f ca="1">AZ2</f>
        <v>44375</v>
      </c>
      <c r="P2" s="19">
        <f t="shared" ref="P2:Z2" ca="1" si="0">BA2</f>
        <v>44374</v>
      </c>
      <c r="Q2" s="19">
        <f t="shared" ca="1" si="0"/>
        <v>44373</v>
      </c>
      <c r="R2" s="19">
        <f t="shared" ca="1" si="0"/>
        <v>44372</v>
      </c>
      <c r="S2" s="19">
        <f t="shared" ca="1" si="0"/>
        <v>44371</v>
      </c>
      <c r="T2" s="19">
        <f t="shared" ca="1" si="0"/>
        <v>44370</v>
      </c>
      <c r="U2" s="19">
        <f t="shared" ca="1" si="0"/>
        <v>44369</v>
      </c>
      <c r="V2" s="19">
        <f t="shared" ca="1" si="0"/>
        <v>44368</v>
      </c>
      <c r="W2" s="19">
        <f t="shared" ca="1" si="0"/>
        <v>44367</v>
      </c>
      <c r="X2" s="19">
        <f t="shared" ca="1" si="0"/>
        <v>44366</v>
      </c>
      <c r="Y2" s="19">
        <f t="shared" ca="1" si="0"/>
        <v>44365</v>
      </c>
      <c r="Z2" s="19">
        <f t="shared" ca="1" si="0"/>
        <v>44364</v>
      </c>
      <c r="AA2" s="19">
        <f t="shared" ref="AA2" ca="1" si="1">BL2</f>
        <v>44363</v>
      </c>
      <c r="AB2" s="19">
        <f t="shared" ref="AB2" ca="1" si="2">BM2</f>
        <v>44362</v>
      </c>
      <c r="AC2" s="19">
        <f t="shared" ref="AC2" ca="1" si="3">BN2</f>
        <v>44361</v>
      </c>
      <c r="AD2" s="19">
        <f t="shared" ref="AD2" ca="1" si="4">BO2</f>
        <v>44360</v>
      </c>
      <c r="AE2" s="19">
        <f t="shared" ref="AE2" ca="1" si="5">BP2</f>
        <v>44359</v>
      </c>
      <c r="AF2" s="19">
        <f t="shared" ref="AF2" ca="1" si="6">BQ2</f>
        <v>44358</v>
      </c>
      <c r="AG2" s="19">
        <f t="shared" ref="AG2" ca="1" si="7">BR2</f>
        <v>44357</v>
      </c>
      <c r="AH2" s="19">
        <f t="shared" ref="AH2" ca="1" si="8">BS2</f>
        <v>44356</v>
      </c>
      <c r="AI2" s="19">
        <f t="shared" ref="AI2" ca="1" si="9">BT2</f>
        <v>44355</v>
      </c>
      <c r="AJ2" s="19">
        <f t="shared" ref="AJ2" ca="1" si="10">BU2</f>
        <v>44354</v>
      </c>
      <c r="AK2" s="19">
        <f t="shared" ref="AK2" ca="1" si="11">BV2</f>
        <v>44353</v>
      </c>
      <c r="AL2" s="19">
        <f t="shared" ref="AL2" si="12">CB2</f>
        <v>0</v>
      </c>
      <c r="AN2" s="164" t="s">
        <v>2859</v>
      </c>
      <c r="AO2" s="19"/>
      <c r="AP2" s="19"/>
      <c r="AQ2" s="1" t="s">
        <v>907</v>
      </c>
      <c r="AR2" s="1" t="s">
        <v>909</v>
      </c>
      <c r="AT2" s="1" t="s">
        <v>908</v>
      </c>
      <c r="AU2" s="1" t="s">
        <v>910</v>
      </c>
      <c r="AV2" s="1" t="s">
        <v>899</v>
      </c>
      <c r="AW2" s="1" t="s">
        <v>911</v>
      </c>
      <c r="AX2" s="19">
        <f ca="1">OFFSET(day_wise_sales_data!$A1,0,COLUMN(A1))</f>
        <v>44377</v>
      </c>
      <c r="AY2" s="19">
        <f ca="1">OFFSET(day_wise_sales_data!$A1,0,COLUMN(B1))</f>
        <v>44376</v>
      </c>
      <c r="AZ2" s="19">
        <f ca="1">OFFSET(day_wise_sales_data!$A1,0,COLUMN(C1))</f>
        <v>44375</v>
      </c>
      <c r="BA2" s="19">
        <f ca="1">OFFSET(day_wise_sales_data!$A1,0,COLUMN(D1))</f>
        <v>44374</v>
      </c>
      <c r="BB2" s="19">
        <f ca="1">OFFSET(day_wise_sales_data!$A1,0,COLUMN(E1))</f>
        <v>44373</v>
      </c>
      <c r="BC2" s="19">
        <f ca="1">OFFSET(day_wise_sales_data!$A1,0,COLUMN(F1))</f>
        <v>44372</v>
      </c>
      <c r="BD2" s="19">
        <f ca="1">OFFSET(day_wise_sales_data!$A1,0,COLUMN(G1))</f>
        <v>44371</v>
      </c>
      <c r="BE2" s="19">
        <f ca="1">OFFSET(day_wise_sales_data!$A1,0,COLUMN(H1))</f>
        <v>44370</v>
      </c>
      <c r="BF2" s="19">
        <f ca="1">OFFSET(day_wise_sales_data!$A1,0,COLUMN(I1))</f>
        <v>44369</v>
      </c>
      <c r="BG2" s="19">
        <f ca="1">OFFSET(day_wise_sales_data!$A1,0,COLUMN(J1))</f>
        <v>44368</v>
      </c>
      <c r="BH2" s="19">
        <f ca="1">OFFSET(day_wise_sales_data!$A1,0,COLUMN(K1))</f>
        <v>44367</v>
      </c>
      <c r="BI2" s="19">
        <f ca="1">OFFSET(day_wise_sales_data!$A1,0,COLUMN(L1))</f>
        <v>44366</v>
      </c>
      <c r="BJ2" s="19">
        <f ca="1">OFFSET(day_wise_sales_data!$A1,0,COLUMN(M1))</f>
        <v>44365</v>
      </c>
      <c r="BK2" s="19">
        <f ca="1">OFFSET(day_wise_sales_data!$A1,0,COLUMN(N1))</f>
        <v>44364</v>
      </c>
      <c r="BL2" s="19">
        <f ca="1">OFFSET(day_wise_sales_data!$A1,0,COLUMN(O1))</f>
        <v>44363</v>
      </c>
      <c r="BM2" s="19">
        <f ca="1">OFFSET(day_wise_sales_data!$A1,0,COLUMN(P1))</f>
        <v>44362</v>
      </c>
      <c r="BN2" s="19">
        <f ca="1">OFFSET(day_wise_sales_data!$A1,0,COLUMN(Q1))</f>
        <v>44361</v>
      </c>
      <c r="BO2" s="19">
        <f ca="1">OFFSET(day_wise_sales_data!$A1,0,COLUMN(R1))</f>
        <v>44360</v>
      </c>
      <c r="BP2" s="19">
        <f ca="1">OFFSET(day_wise_sales_data!$A1,0,COLUMN(S1))</f>
        <v>44359</v>
      </c>
      <c r="BQ2" s="19">
        <f ca="1">OFFSET(day_wise_sales_data!$A1,0,COLUMN(T1))</f>
        <v>44358</v>
      </c>
      <c r="BR2" s="19">
        <f ca="1">OFFSET(day_wise_sales_data!$A1,0,COLUMN(U1))</f>
        <v>44357</v>
      </c>
      <c r="BS2" s="19">
        <f ca="1">OFFSET(day_wise_sales_data!$A1,0,COLUMN(V1))</f>
        <v>44356</v>
      </c>
      <c r="BT2" s="19">
        <f ca="1">OFFSET(day_wise_sales_data!$A1,0,COLUMN(W1))</f>
        <v>44355</v>
      </c>
      <c r="BU2" s="19">
        <f ca="1">OFFSET(day_wise_sales_data!$A1,0,COLUMN(X1))</f>
        <v>44354</v>
      </c>
      <c r="BV2" s="19">
        <f ca="1">OFFSET(day_wise_sales_data!$A1,0,COLUMN(Y1))</f>
        <v>44353</v>
      </c>
      <c r="BW2" s="19">
        <f ca="1">OFFSET(day_wise_sales_data!$A1,0,COLUMN(Z1))</f>
        <v>44352</v>
      </c>
      <c r="BX2" s="19">
        <f ca="1">OFFSET(day_wise_sales_data!$A1,0,COLUMN(AA1))</f>
        <v>44351</v>
      </c>
      <c r="BY2" s="19">
        <f ca="1">OFFSET(day_wise_sales_data!$A1,0,COLUMN(AB1))</f>
        <v>44350</v>
      </c>
      <c r="BZ2" s="19">
        <f ca="1">OFFSET(day_wise_sales_data!$A1,0,COLUMN(AC1))</f>
        <v>44349</v>
      </c>
      <c r="CA2" s="19" t="str">
        <f ca="1">OFFSET(day_wise_sales_data!$A1,0,COLUMN(AD1))</f>
        <v>CHECK</v>
      </c>
      <c r="CB2" s="19"/>
      <c r="CC2" s="1" t="s">
        <v>944</v>
      </c>
      <c r="CD2" s="1" t="s">
        <v>912</v>
      </c>
      <c r="CE2" s="1" t="s">
        <v>913</v>
      </c>
      <c r="CF2" s="1" t="s">
        <v>914</v>
      </c>
      <c r="CH2" s="1" t="s">
        <v>899</v>
      </c>
      <c r="CI2" s="1" t="s">
        <v>1907</v>
      </c>
      <c r="CJ2" s="6" t="str">
        <f>VLOOKUP(report!$AQ$3,resource!$B$3:$K$26,10,0)</f>
        <v>SYL</v>
      </c>
      <c r="CK2" s="1" t="s">
        <v>1880</v>
      </c>
      <c r="CL2" s="6" t="s">
        <v>1882</v>
      </c>
      <c r="CM2" s="1" t="s">
        <v>870</v>
      </c>
      <c r="CN2" s="1" t="s">
        <v>1881</v>
      </c>
      <c r="CO2" s="1" t="s">
        <v>953</v>
      </c>
      <c r="CP2" s="6" t="s">
        <v>1883</v>
      </c>
      <c r="CQ2" s="6" t="s">
        <v>1884</v>
      </c>
      <c r="CR2" s="1" t="s">
        <v>954</v>
      </c>
      <c r="CS2" s="1" t="s">
        <v>955</v>
      </c>
      <c r="CT2" s="1" t="s">
        <v>956</v>
      </c>
      <c r="CU2" s="1" t="s">
        <v>957</v>
      </c>
      <c r="CV2" s="1" t="s">
        <v>958</v>
      </c>
      <c r="CW2" s="1" t="s">
        <v>959</v>
      </c>
      <c r="CX2" s="1" t="s">
        <v>960</v>
      </c>
      <c r="CY2" s="1" t="s">
        <v>961</v>
      </c>
      <c r="CZ2" s="1" t="s">
        <v>962</v>
      </c>
      <c r="DA2" s="1" t="s">
        <v>963</v>
      </c>
      <c r="DB2" s="1" t="s">
        <v>964</v>
      </c>
      <c r="DC2" s="1" t="s">
        <v>965</v>
      </c>
      <c r="DD2" s="1" t="s">
        <v>966</v>
      </c>
      <c r="DE2" s="1" t="s">
        <v>967</v>
      </c>
      <c r="DF2" s="1" t="s">
        <v>968</v>
      </c>
      <c r="DG2" s="1" t="s">
        <v>969</v>
      </c>
      <c r="DH2" s="1" t="s">
        <v>970</v>
      </c>
      <c r="DI2" s="1" t="s">
        <v>1908</v>
      </c>
      <c r="DJ2" s="1" t="s">
        <v>1884</v>
      </c>
      <c r="DK2" s="64" t="s">
        <v>998</v>
      </c>
      <c r="DL2" s="64" t="s">
        <v>1003</v>
      </c>
      <c r="DM2" s="64" t="s">
        <v>1020</v>
      </c>
      <c r="DN2" s="64" t="s">
        <v>1046</v>
      </c>
      <c r="DO2" s="64" t="s">
        <v>1640</v>
      </c>
      <c r="DP2" s="64" t="s">
        <v>1138</v>
      </c>
      <c r="DQ2" s="64" t="s">
        <v>1235</v>
      </c>
      <c r="DR2" s="64" t="s">
        <v>1398</v>
      </c>
      <c r="DS2" s="64" t="s">
        <v>1413</v>
      </c>
      <c r="DT2" s="64" t="s">
        <v>1501</v>
      </c>
      <c r="DU2" s="64" t="s">
        <v>1595</v>
      </c>
      <c r="DV2" s="64" t="s">
        <v>1599</v>
      </c>
      <c r="DW2" s="64" t="s">
        <v>1616</v>
      </c>
      <c r="DX2" s="64" t="s">
        <v>1630</v>
      </c>
      <c r="DY2" s="64" t="s">
        <v>1689</v>
      </c>
      <c r="DZ2" s="64" t="s">
        <v>1873</v>
      </c>
      <c r="EA2" s="64" t="s">
        <v>1869</v>
      </c>
      <c r="EB2" s="1" t="s">
        <v>1884</v>
      </c>
      <c r="ED2" s="1" t="s">
        <v>954</v>
      </c>
      <c r="EE2" s="1" t="s">
        <v>955</v>
      </c>
      <c r="EF2" s="1" t="s">
        <v>956</v>
      </c>
      <c r="EG2" s="1" t="s">
        <v>958</v>
      </c>
      <c r="EH2" s="1" t="s">
        <v>959</v>
      </c>
      <c r="EI2" s="1" t="s">
        <v>960</v>
      </c>
      <c r="EJ2" s="1" t="s">
        <v>961</v>
      </c>
      <c r="EK2" s="1" t="s">
        <v>962</v>
      </c>
      <c r="EL2" s="1" t="s">
        <v>963</v>
      </c>
      <c r="EM2" s="1" t="s">
        <v>964</v>
      </c>
      <c r="EN2" s="1" t="s">
        <v>965</v>
      </c>
      <c r="EO2" s="1" t="s">
        <v>966</v>
      </c>
      <c r="EP2" s="1" t="s">
        <v>967</v>
      </c>
      <c r="EQ2" s="1" t="s">
        <v>968</v>
      </c>
      <c r="ER2" s="1" t="s">
        <v>969</v>
      </c>
      <c r="ES2" s="1" t="s">
        <v>970</v>
      </c>
      <c r="ET2" s="1" t="s">
        <v>2474</v>
      </c>
      <c r="EU2" s="1" t="s">
        <v>2475</v>
      </c>
      <c r="EW2" s="3"/>
      <c r="EX2" s="1">
        <f>IFERROR(VLOOKUP(CC2,data_pull!$AO$25:$AR$546,4,0),0)</f>
        <v>0</v>
      </c>
    </row>
    <row r="3" spans="1:154" x14ac:dyDescent="0.25">
      <c r="A3" s="1" t="s">
        <v>581</v>
      </c>
      <c r="B3" s="1" t="s">
        <v>2734</v>
      </c>
      <c r="C3" s="1" t="s">
        <v>894</v>
      </c>
      <c r="D3" s="2">
        <f>SUMIF(sales_data!$B$2:$B$1000,resource!B3,sales_data!$N$2:$N$1000)</f>
        <v>1412309.34</v>
      </c>
      <c r="E3" s="2">
        <f t="shared" ref="E3:E26" si="13">SUMIFS($EB$3:$EB$1000,$AQ$3:$AQ$1000,B3)</f>
        <v>537603.78</v>
      </c>
      <c r="F3" s="3">
        <f>COUNTIFS(sales_data!$L$2:$L$1000,"&gt;1",sales_data!$B$2:$B$1000,resource!B3)</f>
        <v>15</v>
      </c>
      <c r="G3" s="3">
        <f>COUNTIFS(sales_data!$L$2:$L$1000,"&gt;1",sales_data!$B$2:$B$1000,resource!B3,sales_data!$I$2:$I$1000,"*"&amp;$G$2&amp;"*")</f>
        <v>0</v>
      </c>
      <c r="H3" s="3">
        <f>COUNTIFS(sales_data!$L$2:$L$1000,"&gt;1",sales_data!$B$2:$B$1000,resource!B3,sales_data!$I$2:$I$1000,"*"&amp;$H$2&amp;"*")</f>
        <v>0</v>
      </c>
      <c r="I3" s="3">
        <f>COUNTIFS(sales_data!$L$2:$L$1000,"&gt;1",sales_data!$B$2:$B$1000,resource!B3,sales_data!$I$2:$I$1000,"*"&amp;$I$2&amp;"*")</f>
        <v>0</v>
      </c>
      <c r="J3" s="3">
        <f>F3-SUM(G3:I3)</f>
        <v>15</v>
      </c>
      <c r="K3" s="1" t="str">
        <f t="shared" ref="K3:K26" si="14">LEFT(A3,3)</f>
        <v>BOG</v>
      </c>
      <c r="L3" s="1">
        <f>SUMIF(sales_data!$B$2:$B$1000,resource!B3,sales_data!$P$2:$P$1000)</f>
        <v>355</v>
      </c>
      <c r="M3" s="3">
        <f t="shared" ref="M3:M26" ca="1" si="15">SUMIFS(AX$3:AX$1001,$AQ$3:$AQ$1001,$B3)</f>
        <v>22084.120000000003</v>
      </c>
      <c r="N3" s="3">
        <f t="shared" ref="N3:N26" ca="1" si="16">SUMIFS(AY$3:AY$1001,$AQ$3:$AQ$1001,$B3)</f>
        <v>6768.5400000000009</v>
      </c>
      <c r="O3" s="3">
        <f t="shared" ref="O3:O26" ca="1" si="17">SUMIFS(AZ$3:AZ$1001,$AQ$3:$AQ$1001,$B3)</f>
        <v>16767.93</v>
      </c>
      <c r="P3" s="3">
        <f t="shared" ref="P3:P26" ca="1" si="18">SUMIFS(BA$3:BA$1001,$AQ$3:$AQ$1001,$B3)</f>
        <v>85517.32</v>
      </c>
      <c r="Q3" s="3">
        <f t="shared" ref="Q3:Q26" ca="1" si="19">SUMIFS(BB$3:BB$1001,$AQ$3:$AQ$1001,$B3)</f>
        <v>32651.05</v>
      </c>
      <c r="R3" s="3">
        <f t="shared" ref="R3:R26" ca="1" si="20">SUMIFS(BC$3:BC$1001,$AQ$3:$AQ$1001,$B3)</f>
        <v>0</v>
      </c>
      <c r="S3" s="3">
        <f t="shared" ref="S3:S26" ca="1" si="21">SUMIFS(BD$3:BD$1001,$AQ$3:$AQ$1001,$B3)</f>
        <v>16007.470000000001</v>
      </c>
      <c r="T3" s="3">
        <f t="shared" ref="T3:T26" ca="1" si="22">SUMIFS(BE$3:BE$1001,$AQ$3:$AQ$1001,$B3)</f>
        <v>26711.71</v>
      </c>
      <c r="U3" s="3">
        <f t="shared" ref="U3:U26" ca="1" si="23">SUMIFS(BF$3:BF$1001,$AQ$3:$AQ$1001,$B3)</f>
        <v>30030.59</v>
      </c>
      <c r="V3" s="3">
        <f t="shared" ref="V3:V26" ca="1" si="24">SUMIFS(BG$3:BG$1001,$AQ$3:$AQ$1001,$B3)</f>
        <v>10541.53</v>
      </c>
      <c r="W3" s="3">
        <f t="shared" ref="W3:W26" ca="1" si="25">SUMIFS(BH$3:BH$1001,$AQ$3:$AQ$1001,$B3)</f>
        <v>15357.400000000001</v>
      </c>
      <c r="X3" s="3">
        <f t="shared" ref="X3:X26" ca="1" si="26">SUMIFS(BI$3:BI$1001,$AQ$3:$AQ$1001,$B3)</f>
        <v>18453.66</v>
      </c>
      <c r="Y3" s="3">
        <f t="shared" ref="Y3:Y26" ca="1" si="27">SUMIFS(BJ$3:BJ$1001,$AQ$3:$AQ$1001,$B3)</f>
        <v>0</v>
      </c>
      <c r="Z3" s="3">
        <f t="shared" ref="Z3:Z26" ca="1" si="28">SUMIFS(BK$3:BK$1001,$AQ$3:$AQ$1001,$B3)</f>
        <v>106525.8</v>
      </c>
      <c r="AA3" s="3">
        <f t="shared" ref="AA3:AA26" ca="1" si="29">SUMIFS(BL$3:BL$1001,$AQ$3:$AQ$1001,$B3)</f>
        <v>33147.03</v>
      </c>
      <c r="AB3" s="3">
        <f t="shared" ref="AB3:AB26" ca="1" si="30">SUMIFS(BM$3:BM$1001,$AQ$3:$AQ$1001,$B3)</f>
        <v>41400.490000000005</v>
      </c>
      <c r="AC3" s="3">
        <f t="shared" ref="AC3:AC26" ca="1" si="31">SUMIFS(BN$3:BN$1001,$AQ$3:$AQ$1001,$B3)</f>
        <v>75691.839999999997</v>
      </c>
      <c r="AD3" s="3">
        <f t="shared" ref="AD3:AD26" ca="1" si="32">SUMIFS(BO$3:BO$1001,$AQ$3:$AQ$1001,$B3)</f>
        <v>29802.250000000004</v>
      </c>
      <c r="AE3" s="3">
        <f t="shared" ref="AE3:AE26" ca="1" si="33">SUMIFS(BP$3:BP$1001,$AQ$3:$AQ$1001,$B3)</f>
        <v>77082.67</v>
      </c>
      <c r="AF3" s="3">
        <f t="shared" ref="AF3:AF26" ca="1" si="34">SUMIFS(BQ$3:BQ$1001,$AQ$3:$AQ$1001,$B3)</f>
        <v>0</v>
      </c>
      <c r="AG3" s="3">
        <f t="shared" ref="AG3:AG26" ca="1" si="35">SUMIFS(BR$3:BR$1001,$AQ$3:$AQ$1001,$B3)</f>
        <v>50565.11</v>
      </c>
      <c r="AH3" s="3">
        <f t="shared" ref="AH3:AH26" ca="1" si="36">SUMIFS(BS$3:BS$1001,$AQ$3:$AQ$1001,$B3)</f>
        <v>12209.98</v>
      </c>
      <c r="AI3" s="3">
        <f t="shared" ref="AI3:AI26" ca="1" si="37">SUMIFS(BT$3:BT$1001,$AQ$3:$AQ$1001,$B3)</f>
        <v>65627.990000000005</v>
      </c>
      <c r="AJ3" s="3">
        <f t="shared" ref="AJ3:AJ26" ca="1" si="38">SUMIFS(BU$3:BU$1001,$AQ$3:$AQ$1001,$B3)</f>
        <v>283247.81</v>
      </c>
      <c r="AK3" s="3">
        <f t="shared" ref="AK3:AK26" ca="1" si="39">SUMIFS(BV$3:BV$1001,$AQ$3:$AQ$1001,$B3)</f>
        <v>123876.32</v>
      </c>
      <c r="AL3" s="3">
        <f t="shared" ref="AL3:AL26" ca="1" si="40">SUMIFS(BW$3:BW$1001,$AQ$3:$AQ$1001,$B3)</f>
        <v>93892.739999999991</v>
      </c>
      <c r="AM3" s="3"/>
      <c r="AN3" s="3">
        <f t="shared" ref="AN3:AN26" si="41">SUMIFS($EW$3:$EW$1000,$AQ$3:$AQ$1000,B3)</f>
        <v>199</v>
      </c>
      <c r="AO3" s="3"/>
      <c r="AP3" s="3"/>
      <c r="AQ3" s="4" t="str">
        <f>sales_data!B2</f>
        <v>S.M.Zafar Ahmed</v>
      </c>
      <c r="AR3" s="4" t="str">
        <f>sales_data!C2</f>
        <v>Al-Mamun Hero</v>
      </c>
      <c r="AS3" s="5" t="str">
        <f t="shared" ref="AS3:AS66" si="42">IF(AR3=AR2,"",AR3)</f>
        <v>Al-Mamun Hero</v>
      </c>
      <c r="AT3" s="4" t="str">
        <f>sales_data!I2</f>
        <v>Ashikur Rahman</v>
      </c>
      <c r="AU3" s="4" t="str">
        <f>sales_data!W2</f>
        <v>Badolgashi(Tb)</v>
      </c>
      <c r="AV3" s="1">
        <f>sales_data!N2</f>
        <v>37431.449999999997</v>
      </c>
      <c r="AW3" s="1">
        <f>sales_data!P2</f>
        <v>13</v>
      </c>
      <c r="AX3" s="3">
        <f ca="1">IFERROR(INDEX(INDIRECT("day_wise_sales_data!$B$2:$BZ$599"),MATCH(resource!$CC3,day_wise_sales_data!$A$2:$A$500,0),MATCH(resource!AX$2,INDIRECT("day_wise_sales_data!$B$1:$BZ$1"),0)),0)</f>
        <v>1848.11</v>
      </c>
      <c r="AY3" s="3">
        <f ca="1">IFERROR(INDEX(INDIRECT("day_wise_sales_data!$B$2:$BZ$599"),MATCH(resource!$CC3,day_wise_sales_data!$A$2:$A$500,0),MATCH(resource!AY$2,INDIRECT("day_wise_sales_data!$B$1:$BZ$1"),0)),0)</f>
        <v>0</v>
      </c>
      <c r="AZ3" s="3">
        <f ca="1">IFERROR(INDEX(INDIRECT("day_wise_sales_data!$B$2:$BZ$599"),MATCH(resource!$CC3,day_wise_sales_data!$A$2:$A$500,0),MATCH(resource!AZ$2,INDIRECT("day_wise_sales_data!$B$1:$BZ$1"),0)),0)</f>
        <v>0</v>
      </c>
      <c r="BA3" s="3">
        <f ca="1">IFERROR(INDEX(INDIRECT("day_wise_sales_data!$B$2:$BZ$599"),MATCH(resource!$CC3,day_wise_sales_data!$A$2:$A$500,0),MATCH(resource!BA$2,INDIRECT("day_wise_sales_data!$B$1:$BZ$1"),0)),0)</f>
        <v>0</v>
      </c>
      <c r="BB3" s="3">
        <f ca="1">IFERROR(INDEX(INDIRECT("day_wise_sales_data!$B$2:$BZ$599"),MATCH(resource!$CC3,day_wise_sales_data!$A$2:$A$500,0),MATCH(resource!BB$2,INDIRECT("day_wise_sales_data!$B$1:$BZ$1"),0)),0)</f>
        <v>0</v>
      </c>
      <c r="BC3" s="3">
        <f ca="1">IFERROR(INDEX(INDIRECT("day_wise_sales_data!$B$2:$BZ$599"),MATCH(resource!$CC3,day_wise_sales_data!$A$2:$A$500,0),MATCH(resource!BC$2,INDIRECT("day_wise_sales_data!$B$1:$BZ$1"),0)),0)</f>
        <v>0</v>
      </c>
      <c r="BD3" s="3">
        <f ca="1">IFERROR(INDEX(INDIRECT("day_wise_sales_data!$B$2:$BZ$599"),MATCH(resource!$CC3,day_wise_sales_data!$A$2:$A$500,0),MATCH(resource!BD$2,INDIRECT("day_wise_sales_data!$B$1:$BZ$1"),0)),0)</f>
        <v>0</v>
      </c>
      <c r="BE3" s="3">
        <f ca="1">IFERROR(INDEX(INDIRECT("day_wise_sales_data!$B$2:$BZ$599"),MATCH(resource!$CC3,day_wise_sales_data!$A$2:$A$500,0),MATCH(resource!BE$2,INDIRECT("day_wise_sales_data!$B$1:$BZ$1"),0)),0)</f>
        <v>0</v>
      </c>
      <c r="BF3" s="3">
        <f ca="1">IFERROR(INDEX(INDIRECT("day_wise_sales_data!$B$2:$BZ$599"),MATCH(resource!$CC3,day_wise_sales_data!$A$2:$A$500,0),MATCH(resource!BF$2,INDIRECT("day_wise_sales_data!$B$1:$BZ$1"),0)),0)</f>
        <v>1232.1300000000001</v>
      </c>
      <c r="BG3" s="3">
        <f ca="1">IFERROR(INDEX(INDIRECT("day_wise_sales_data!$B$2:$BZ$599"),MATCH(resource!$CC3,day_wise_sales_data!$A$2:$A$500,0),MATCH(resource!BG$2,INDIRECT("day_wise_sales_data!$B$1:$BZ$1"),0)),0)</f>
        <v>0</v>
      </c>
      <c r="BH3" s="3">
        <f ca="1">IFERROR(INDEX(INDIRECT("day_wise_sales_data!$B$2:$BZ$599"),MATCH(resource!$CC3,day_wise_sales_data!$A$2:$A$500,0),MATCH(resource!BH$2,INDIRECT("day_wise_sales_data!$B$1:$BZ$1"),0)),0)</f>
        <v>880.09</v>
      </c>
      <c r="BI3" s="3">
        <f ca="1">IFERROR(INDEX(INDIRECT("day_wise_sales_data!$B$2:$BZ$599"),MATCH(resource!$CC3,day_wise_sales_data!$A$2:$A$500,0),MATCH(resource!BI$2,INDIRECT("day_wise_sales_data!$B$1:$BZ$1"),0)),0)</f>
        <v>0</v>
      </c>
      <c r="BJ3" s="3">
        <f ca="1">IFERROR(INDEX(INDIRECT("day_wise_sales_data!$B$2:$BZ$599"),MATCH(resource!$CC3,day_wise_sales_data!$A$2:$A$500,0),MATCH(resource!BJ$2,INDIRECT("day_wise_sales_data!$B$1:$BZ$1"),0)),0)</f>
        <v>0</v>
      </c>
      <c r="BK3" s="3">
        <f ca="1">IFERROR(INDEX(INDIRECT("day_wise_sales_data!$B$2:$BZ$599"),MATCH(resource!$CC3,day_wise_sales_data!$A$2:$A$500,0),MATCH(resource!BK$2,INDIRECT("day_wise_sales_data!$B$1:$BZ$1"),0)),0)</f>
        <v>2270.34</v>
      </c>
      <c r="BL3" s="3">
        <f ca="1">IFERROR(INDEX(INDIRECT("day_wise_sales_data!$B$2:$BZ$599"),MATCH(resource!$CC3,day_wise_sales_data!$A$2:$A$500,0),MATCH(resource!BL$2,INDIRECT("day_wise_sales_data!$B$1:$BZ$1"),0)),0)</f>
        <v>0</v>
      </c>
      <c r="BM3" s="3">
        <f ca="1">IFERROR(INDEX(INDIRECT("day_wise_sales_data!$B$2:$BZ$599"),MATCH(resource!$CC3,day_wise_sales_data!$A$2:$A$500,0),MATCH(resource!BM$2,INDIRECT("day_wise_sales_data!$B$1:$BZ$1"),0)),0)</f>
        <v>739.24</v>
      </c>
      <c r="BN3" s="3">
        <f ca="1">IFERROR(INDEX(INDIRECT("day_wise_sales_data!$B$2:$BZ$599"),MATCH(resource!$CC3,day_wise_sales_data!$A$2:$A$500,0),MATCH(resource!BN$2,INDIRECT("day_wise_sales_data!$B$1:$BZ$1"),0)),0)</f>
        <v>7059.62</v>
      </c>
      <c r="BO3" s="3">
        <f ca="1">IFERROR(INDEX(INDIRECT("day_wise_sales_data!$B$2:$BZ$599"),MATCH(resource!$CC3,day_wise_sales_data!$A$2:$A$500,0),MATCH(resource!BO$2,INDIRECT("day_wise_sales_data!$B$1:$BZ$1"),0)),0)</f>
        <v>0</v>
      </c>
      <c r="BP3" s="3">
        <f ca="1">IFERROR(INDEX(INDIRECT("day_wise_sales_data!$B$2:$BZ$599"),MATCH(resource!$CC3,day_wise_sales_data!$A$2:$A$500,0),MATCH(resource!BP$2,INDIRECT("day_wise_sales_data!$B$1:$BZ$1"),0)),0)</f>
        <v>0</v>
      </c>
      <c r="BQ3" s="3">
        <f ca="1">IFERROR(INDEX(INDIRECT("day_wise_sales_data!$B$2:$BZ$599"),MATCH(resource!$CC3,day_wise_sales_data!$A$2:$A$500,0),MATCH(resource!BQ$2,INDIRECT("day_wise_sales_data!$B$1:$BZ$1"),0)),0)</f>
        <v>0</v>
      </c>
      <c r="BR3" s="3">
        <f ca="1">IFERROR(INDEX(INDIRECT("day_wise_sales_data!$B$2:$BZ$599"),MATCH(resource!$CC3,day_wise_sales_data!$A$2:$A$500,0),MATCH(resource!BR$2,INDIRECT("day_wise_sales_data!$B$1:$BZ$1"),0)),0)</f>
        <v>0</v>
      </c>
      <c r="BS3" s="3">
        <f ca="1">IFERROR(INDEX(INDIRECT("day_wise_sales_data!$B$2:$BZ$599"),MATCH(resource!$CC3,day_wise_sales_data!$A$2:$A$500,0),MATCH(resource!BS$2,INDIRECT("day_wise_sales_data!$B$1:$BZ$1"),0)),0)</f>
        <v>0</v>
      </c>
      <c r="BT3" s="3">
        <f ca="1">IFERROR(INDEX(INDIRECT("day_wise_sales_data!$B$2:$BZ$599"),MATCH(resource!$CC3,day_wise_sales_data!$A$2:$A$500,0),MATCH(resource!BT$2,INDIRECT("day_wise_sales_data!$B$1:$BZ$1"),0)),0)</f>
        <v>0</v>
      </c>
      <c r="BU3" s="3">
        <f ca="1">IFERROR(INDEX(INDIRECT("day_wise_sales_data!$B$2:$BZ$599"),MATCH(resource!$CC3,day_wise_sales_data!$A$2:$A$500,0),MATCH(resource!BU$2,INDIRECT("day_wise_sales_data!$B$1:$BZ$1"),0)),0)</f>
        <v>23401.919999999998</v>
      </c>
      <c r="BV3" s="3">
        <f ca="1">IFERROR(INDEX(INDIRECT("day_wise_sales_data!$B$2:$BZ$599"),MATCH(resource!$CC3,day_wise_sales_data!$A$2:$A$500,0),MATCH(resource!BV$2,INDIRECT("day_wise_sales_data!$B$1:$BZ$1"),0)),0)</f>
        <v>0</v>
      </c>
      <c r="BW3" s="3">
        <f ca="1">IFERROR(INDEX(INDIRECT("day_wise_sales_data!$B$2:$BZ$599"),MATCH(resource!$CC3,day_wise_sales_data!$A$2:$A$500,0),MATCH(resource!BW$2,INDIRECT("day_wise_sales_data!$B$1:$BZ$1"),0)),0)</f>
        <v>0</v>
      </c>
      <c r="BX3" s="3">
        <f ca="1">IFERROR(INDEX(INDIRECT("day_wise_sales_data!$B$2:$BZ$599"),MATCH(resource!$CC3,day_wise_sales_data!$A$2:$A$500,0),MATCH(resource!BX$2,INDIRECT("day_wise_sales_data!$B$1:$BZ$1"),0)),0)</f>
        <v>0</v>
      </c>
      <c r="BY3" s="3">
        <f ca="1">IFERROR(INDEX(INDIRECT("day_wise_sales_data!$B$2:$BZ$599"),MATCH(resource!$CC3,day_wise_sales_data!$A$2:$A$500,0),MATCH(resource!BY$2,INDIRECT("day_wise_sales_data!$B$1:$BZ$1"),0)),0)</f>
        <v>0</v>
      </c>
      <c r="BZ3" s="3">
        <f ca="1">IFERROR(INDEX(INDIRECT("day_wise_sales_data!$B$2:$BZ$599"),MATCH(resource!$CC3,day_wise_sales_data!$A$2:$A$500,0),MATCH(resource!BZ$2,INDIRECT("day_wise_sales_data!$B$1:$BZ$1"),0)),0)</f>
        <v>0</v>
      </c>
      <c r="CA3" s="3" t="str">
        <f ca="1">IFERROR(INDEX(INDIRECT("day_wise_sales_data!$B$2:$BZ$599"),MATCH(resource!$CC3,day_wise_sales_data!$A$2:$A$500,0),MATCH(resource!CA$2,INDIRECT("day_wise_sales_data!$B$1:$BZ$1"),0)),0)</f>
        <v>dd</v>
      </c>
      <c r="CC3" s="4" t="str">
        <f>sales_data!H2</f>
        <v>BOG06214</v>
      </c>
      <c r="CD3" s="1">
        <v>1</v>
      </c>
      <c r="CE3" s="1" t="str">
        <f>IF(AQ3=report!$AQ$3,resource!CD3,"")</f>
        <v/>
      </c>
      <c r="CF3" s="5">
        <f>IFERROR(SMALL($CE$3:$CE$1001,ROWS($CE3:CE$3)),"")</f>
        <v>485</v>
      </c>
      <c r="CH3">
        <f>IFERROR(VLOOKUP($CC3,data_pull!$E$22:$G$700,2,0),0)</f>
        <v>37431.449999999997</v>
      </c>
      <c r="CI3" s="1">
        <f>RANK(DJ3,$DJ$3:$DJ$398)</f>
        <v>154</v>
      </c>
      <c r="CJ3" s="1">
        <f>HLOOKUP($CJ$2,$CR$2:$DH$501,ROW(CN3),0)</f>
        <v>0</v>
      </c>
      <c r="CK3" s="1" t="s">
        <v>972</v>
      </c>
      <c r="CL3" s="1">
        <f>RANK(CQ3,$CQ$3:$CQ$501)</f>
        <v>111</v>
      </c>
      <c r="CM3" s="1" t="str">
        <f>IFERROR(VLOOKUP($CK3,stock_data!$B$3:$W$612,2,0),0)</f>
        <v>ADOCIL -500 CAPSULE</v>
      </c>
      <c r="CN3" s="1" t="str">
        <f>IFERROR(VLOOKUP($CK3,stock_data!$B$3:$W$612,4,0),0)</f>
        <v>5x4'S</v>
      </c>
      <c r="CO3" s="1">
        <f>IFERROR(VLOOKUP($CK3,stock_data!$B$3:$W$612,5,0),0)</f>
        <v>211.9</v>
      </c>
      <c r="CP3" s="3">
        <f>CJ3</f>
        <v>0</v>
      </c>
      <c r="CQ3" s="3">
        <f>CO3*CP3</f>
        <v>0</v>
      </c>
      <c r="CR3" s="1">
        <f>IFERROR(VLOOKUP($CK3,stock_data!$B$3:$W$612,6,0),0)</f>
        <v>0</v>
      </c>
      <c r="CS3" s="1">
        <f>IFERROR(VLOOKUP($CK3,stock_data!$B$3:$W$612,7,0),0)</f>
        <v>0</v>
      </c>
      <c r="CT3" s="1">
        <f>IFERROR(VLOOKUP($CK3,stock_data!$B$3:$W$612,8,0),0)</f>
        <v>0</v>
      </c>
      <c r="CU3" s="1">
        <f>IFERROR(VLOOKUP($CK3,stock_data!$B$3:$W$612,9,0),0)</f>
        <v>0</v>
      </c>
      <c r="CV3" s="1">
        <f>IFERROR(VLOOKUP($CK3,stock_data!$B$3:$W$612,10,0),0)</f>
        <v>0</v>
      </c>
      <c r="CW3" s="1">
        <f>IFERROR(VLOOKUP($CK3,stock_data!$B$3:$W$612,11,0),0)</f>
        <v>0</v>
      </c>
      <c r="CX3" s="1">
        <f>IFERROR(VLOOKUP($CK3,stock_data!$B$3:$W$612,12,0),0)</f>
        <v>0</v>
      </c>
      <c r="CY3" s="1">
        <f>IFERROR(VLOOKUP($CK3,stock_data!$B$3:$W$612,13,0),0)</f>
        <v>0</v>
      </c>
      <c r="CZ3" s="1">
        <f>IFERROR(VLOOKUP($CK3,stock_data!$B$3:$W$612,14,0),0)</f>
        <v>0</v>
      </c>
      <c r="DA3" s="1">
        <f>IFERROR(VLOOKUP($CK3,stock_data!$B$3:$W$612,15,0),0)</f>
        <v>0</v>
      </c>
      <c r="DB3" s="1">
        <f>IFERROR(VLOOKUP($CK3,stock_data!$B$3:$W$612,16,0),0)</f>
        <v>0</v>
      </c>
      <c r="DC3" s="1">
        <f>IFERROR(VLOOKUP($CK3,stock_data!$B$3:$W$612,17,0),0)</f>
        <v>0</v>
      </c>
      <c r="DD3" s="1">
        <f>IFERROR(VLOOKUP($CK3,stock_data!$B$3:$W$612,18,0),0)</f>
        <v>0</v>
      </c>
      <c r="DE3" s="1">
        <f>IFERROR(VLOOKUP($CK3,stock_data!$B$3:$W$612,19,0),0)</f>
        <v>0</v>
      </c>
      <c r="DF3" s="1">
        <f>IFERROR(VLOOKUP($CK3,stock_data!$B$3:$W$612,20,0),0)</f>
        <v>0</v>
      </c>
      <c r="DG3" s="1">
        <f>IFERROR(VLOOKUP($CK3,stock_data!$B$3:$W$612,21,0),0)</f>
        <v>0</v>
      </c>
      <c r="DH3" s="1">
        <f>IFERROR(VLOOKUP($CK3,stock_data!$B$3:$W$612,22,0),0)</f>
        <v>0</v>
      </c>
      <c r="DI3" s="1">
        <f>SUM(CR3:DH3)</f>
        <v>0</v>
      </c>
      <c r="DJ3" s="1">
        <f>DI3*CO3</f>
        <v>0</v>
      </c>
      <c r="DK3" s="3">
        <f>IFERROR(INDEX(COD_SALES!$B$5:$Z$500,MATCH(resource!$CC3,COD_SALES!$A$5:$A$500,0),MATCH(resource!DK$2,COD_SALES!$B$4:$Z$4,0)),"")</f>
        <v>1</v>
      </c>
      <c r="DL3" s="3">
        <f>IFERROR(INDEX(COD_SALES!$B$5:$Z$500,MATCH(resource!$CC3,COD_SALES!$A$5:$A$500,0),MATCH(resource!DL$2,COD_SALES!$B$4:$Z$4,0)),"")</f>
        <v>0</v>
      </c>
      <c r="DM3" s="3">
        <f>IFERROR(INDEX(COD_SALES!$B$5:$Z$500,MATCH(resource!$CC3,COD_SALES!$A$5:$A$500,0),MATCH(resource!DM$2,COD_SALES!$B$4:$Z$4,0)),"")</f>
        <v>17</v>
      </c>
      <c r="DN3" s="3" t="str">
        <f>IFERROR(INDEX(COD_SALES!$B$5:$Z$500,MATCH(resource!$CC3,COD_SALES!$A$5:$A$500,0),MATCH(resource!DN$2,COD_SALES!$B$4:$Z$4,0)),"")</f>
        <v/>
      </c>
      <c r="DO3" s="3">
        <f>IFERROR(INDEX(COD_SALES!$B$5:$Z$500,MATCH(resource!$CC3,COD_SALES!$A$5:$A$500,0),MATCH(resource!DO$2,COD_SALES!$B$4:$Z$4,0)),"")</f>
        <v>0</v>
      </c>
      <c r="DP3" s="3">
        <f>IFERROR(INDEX(COD_SALES!$B$5:$Z$500,MATCH(resource!$CC3,COD_SALES!$A$5:$A$500,0),MATCH(resource!DP$2,COD_SALES!$B$4:$Z$4,0)),"")</f>
        <v>0</v>
      </c>
      <c r="DQ3" s="3" t="str">
        <f>IFERROR(INDEX(COD_SALES!$B$5:$Z$500,MATCH(resource!$CC3,COD_SALES!$A$5:$A$500,0),MATCH(resource!DQ$2,COD_SALES!$B$4:$Z$4,0)),"")</f>
        <v/>
      </c>
      <c r="DR3" s="3">
        <f>IFERROR(INDEX(COD_SALES!$B$5:$Z$500,MATCH(resource!$CC3,COD_SALES!$A$5:$A$500,0),MATCH(resource!DR$2,COD_SALES!$B$4:$Z$4,0)),"")</f>
        <v>0</v>
      </c>
      <c r="DS3" s="3">
        <f>IFERROR(INDEX(COD_SALES!$B$5:$Z$500,MATCH(resource!$CC3,COD_SALES!$A$5:$A$500,0),MATCH(resource!DS$2,COD_SALES!$B$4:$Z$4,0)),"")</f>
        <v>20</v>
      </c>
      <c r="DT3" s="3">
        <f>IFERROR(INDEX(COD_SALES!$B$5:$Z$500,MATCH(resource!$CC3,COD_SALES!$A$5:$A$500,0),MATCH(resource!DT$2,COD_SALES!$B$4:$Z$4,0)),"")</f>
        <v>0</v>
      </c>
      <c r="DU3" s="3">
        <f>IFERROR(INDEX(COD_SALES!$B$5:$Z$500,MATCH(resource!$CC3,COD_SALES!$A$5:$A$500,0),MATCH(resource!DU$2,COD_SALES!$B$4:$Z$4,0)),"")</f>
        <v>0</v>
      </c>
      <c r="DV3" s="3">
        <f>IFERROR(INDEX(COD_SALES!$B$5:$Z$500,MATCH(resource!$CC3,COD_SALES!$A$5:$A$500,0),MATCH(resource!DV$2,COD_SALES!$B$4:$Z$4,0)),"")</f>
        <v>0</v>
      </c>
      <c r="DW3" s="3">
        <f>IFERROR(INDEX(COD_SALES!$B$5:$Z$500,MATCH(resource!$CC3,COD_SALES!$A$5:$A$500,0),MATCH(resource!DW$2,COD_SALES!$B$4:$Z$4,0)),"")</f>
        <v>29</v>
      </c>
      <c r="DX3" s="3">
        <f>IFERROR(INDEX(COD_SALES!$B$5:$Z$500,MATCH(resource!$CC3,COD_SALES!$A$5:$A$500,0),MATCH(resource!DX$2,COD_SALES!$B$4:$Z$4,0)),"")</f>
        <v>0</v>
      </c>
      <c r="DY3" s="3">
        <f>IFERROR(INDEX(COD_SALES!$B$5:$Z$500,MATCH(resource!$CC3,COD_SALES!$A$5:$A$500,0),MATCH(resource!DY$2,COD_SALES!$B$4:$Z$4,0)),"")</f>
        <v>1</v>
      </c>
      <c r="DZ3" s="3">
        <f>IFERROR(INDEX(COD_SALES!$B$5:$Z$500,MATCH(resource!$CC3,COD_SALES!$A$5:$A$500,0),MATCH(resource!DZ$2,COD_SALES!$B$4:$Z$4,0)),"")</f>
        <v>0</v>
      </c>
      <c r="EA3" s="3">
        <f>IFERROR(INDEX(COD_SALES!$B$5:$Z$500,MATCH(resource!$CC3,COD_SALES!$A$5:$A$500,0),MATCH(resource!EA$2,COD_SALES!$B$4:$Z$4,0)),"")</f>
        <v>2</v>
      </c>
      <c r="EB3" s="3">
        <f>SUMPRODUCT($DK$1:$EA$1,DK3:EA3)</f>
        <v>23576.59</v>
      </c>
      <c r="ED3" s="3">
        <f>IFERROR(VLOOKUP($CK3,depot_prod_sales!$B$5:$S$200,3,0),0)</f>
        <v>0</v>
      </c>
      <c r="EE3" s="3">
        <f>IFERROR(VLOOKUP($CK3,depot_prod_sales!$B$5:$S$200,4,0),0)</f>
        <v>0</v>
      </c>
      <c r="EF3" s="3">
        <f>IFERROR(VLOOKUP($CK3,depot_prod_sales!$B$5:$S$200,5,0),0)</f>
        <v>0</v>
      </c>
      <c r="EG3" s="3">
        <f>IFERROR(VLOOKUP($CK3,depot_prod_sales!$B$5:$S$200,6,0),0)</f>
        <v>0</v>
      </c>
      <c r="EH3" s="3">
        <f>IFERROR(VLOOKUP($CK3,depot_prod_sales!$B$5:$S$200,7,0),0)</f>
        <v>0</v>
      </c>
      <c r="EI3" s="3">
        <f>IFERROR(VLOOKUP($CK3,depot_prod_sales!$B$5:$S$200,8,0),0)</f>
        <v>0</v>
      </c>
      <c r="EJ3" s="3">
        <f>IFERROR(VLOOKUP($CK3,depot_prod_sales!$B$5:$S$200,9,0),0)</f>
        <v>0</v>
      </c>
      <c r="EK3" s="3">
        <f>IFERROR(VLOOKUP($CK3,depot_prod_sales!$B$5:$S$200,10,0),0)</f>
        <v>0</v>
      </c>
      <c r="EL3" s="3">
        <f>IFERROR(VLOOKUP($CK3,depot_prod_sales!$B$5:$S$200,11,0),0)</f>
        <v>0</v>
      </c>
      <c r="EM3" s="3">
        <f>IFERROR(VLOOKUP($CK3,depot_prod_sales!$B$5:$S$200,12,0),0)</f>
        <v>0</v>
      </c>
      <c r="EN3" s="3">
        <f>IFERROR(VLOOKUP($CK3,depot_prod_sales!$B$5:$S$200,13,0),0)</f>
        <v>0</v>
      </c>
      <c r="EO3" s="3">
        <f>IFERROR(VLOOKUP($CK3,depot_prod_sales!$B$5:$S$200,14,0),0)</f>
        <v>0</v>
      </c>
      <c r="EP3" s="3">
        <f>IFERROR(VLOOKUP($CK3,depot_prod_sales!$B$5:$S$200,15,0),0)</f>
        <v>0</v>
      </c>
      <c r="EQ3" s="3">
        <f>IFERROR(VLOOKUP($CK3,depot_prod_sales!$B$5:$S$200,16,0),0)</f>
        <v>0</v>
      </c>
      <c r="ER3" s="3">
        <f>IFERROR(VLOOKUP($CK3,depot_prod_sales!$B$5:$S$200,17,0),0)</f>
        <v>0</v>
      </c>
      <c r="ES3" s="3">
        <f>IFERROR(VLOOKUP($CK3,depot_prod_sales!$B$5:$S$200,18,0),0)</f>
        <v>0</v>
      </c>
      <c r="ET3" s="116">
        <f>SUM(ED3:ES3)</f>
        <v>0</v>
      </c>
      <c r="EU3" s="116">
        <f>ET3*CO3</f>
        <v>0</v>
      </c>
      <c r="EW3" s="3">
        <f>IFERROR(VLOOKUP(CC3,data_pull!$AO$25:$AR$546,2,0),0)</f>
        <v>8</v>
      </c>
      <c r="EX3" s="1">
        <f>IFERROR(VLOOKUP(CC3,data_pull!$AO$25:$AR$546,4,0),0)</f>
        <v>190000</v>
      </c>
    </row>
    <row r="4" spans="1:154" x14ac:dyDescent="0.25">
      <c r="A4" s="1" t="s">
        <v>595</v>
      </c>
      <c r="B4" s="1" t="s">
        <v>596</v>
      </c>
      <c r="C4" s="1" t="s">
        <v>895</v>
      </c>
      <c r="D4" s="2">
        <f>SUMIF(sales_data!$B$2:$B$1000,resource!B4,sales_data!$N$2:$N$1000)</f>
        <v>2246657.31</v>
      </c>
      <c r="E4" s="2">
        <f t="shared" si="13"/>
        <v>901010.68</v>
      </c>
      <c r="F4" s="3">
        <f>COUNTIFS(sales_data!$L$2:$L$1000,"&gt;1",sales_data!$B$2:$B$1000,resource!B4)</f>
        <v>24</v>
      </c>
      <c r="G4" s="3">
        <f>COUNTIFS(sales_data!$L$2:$L$1000,"&gt;1",sales_data!$B$2:$B$1000,resource!B4,sales_data!$I$2:$I$1000,"*"&amp;$G$2&amp;"*")</f>
        <v>2</v>
      </c>
      <c r="H4" s="3">
        <f>COUNTIFS(sales_data!$L$2:$L$1000,"&gt;1",sales_data!$B$2:$B$1000,resource!B4,sales_data!$I$2:$I$1000,"*"&amp;$H$2&amp;"*")</f>
        <v>0</v>
      </c>
      <c r="I4" s="3">
        <f>COUNTIFS(sales_data!$L$2:$L$1000,"&gt;1",sales_data!$B$2:$B$1000,resource!B4,sales_data!$I$2:$I$1000,"*"&amp;$I$2&amp;"*")</f>
        <v>0</v>
      </c>
      <c r="J4" s="3">
        <f t="shared" ref="J4:J26" si="43">F4-SUM(G4:I4)</f>
        <v>22</v>
      </c>
      <c r="K4" s="1" t="str">
        <f t="shared" si="14"/>
        <v>BSL</v>
      </c>
      <c r="L4" s="1">
        <f>SUMIF(sales_data!$B$2:$B$1000,resource!B4,sales_data!$P$2:$P$1000)</f>
        <v>678</v>
      </c>
      <c r="M4" s="3">
        <f t="shared" ca="1" si="15"/>
        <v>1019.7900000000001</v>
      </c>
      <c r="N4" s="3">
        <f t="shared" ca="1" si="16"/>
        <v>41066.370000000003</v>
      </c>
      <c r="O4" s="3">
        <f t="shared" ca="1" si="17"/>
        <v>55491</v>
      </c>
      <c r="P4" s="3">
        <f t="shared" ca="1" si="18"/>
        <v>59380.47</v>
      </c>
      <c r="Q4" s="3">
        <f t="shared" ca="1" si="19"/>
        <v>225967.02</v>
      </c>
      <c r="R4" s="3">
        <f t="shared" ca="1" si="20"/>
        <v>0</v>
      </c>
      <c r="S4" s="3">
        <f t="shared" ca="1" si="21"/>
        <v>60848.089999999989</v>
      </c>
      <c r="T4" s="3">
        <f t="shared" ca="1" si="22"/>
        <v>19723.68</v>
      </c>
      <c r="U4" s="3">
        <f t="shared" ca="1" si="23"/>
        <v>18055.23</v>
      </c>
      <c r="V4" s="3">
        <f t="shared" ca="1" si="24"/>
        <v>63405.279999999999</v>
      </c>
      <c r="W4" s="3">
        <f t="shared" ca="1" si="25"/>
        <v>45875.45</v>
      </c>
      <c r="X4" s="3">
        <f t="shared" ca="1" si="26"/>
        <v>67731.579999999987</v>
      </c>
      <c r="Y4" s="3">
        <f t="shared" ca="1" si="27"/>
        <v>133844.13</v>
      </c>
      <c r="Z4" s="3">
        <f t="shared" ca="1" si="28"/>
        <v>133068.07</v>
      </c>
      <c r="AA4" s="3">
        <f t="shared" ca="1" si="29"/>
        <v>46166.95</v>
      </c>
      <c r="AB4" s="3">
        <f t="shared" ca="1" si="30"/>
        <v>93122.47</v>
      </c>
      <c r="AC4" s="3">
        <f t="shared" ca="1" si="31"/>
        <v>125231.43000000001</v>
      </c>
      <c r="AD4" s="3">
        <f t="shared" ca="1" si="32"/>
        <v>71111.56</v>
      </c>
      <c r="AE4" s="3">
        <f t="shared" ca="1" si="33"/>
        <v>165532.64000000001</v>
      </c>
      <c r="AF4" s="3">
        <f t="shared" ca="1" si="34"/>
        <v>0</v>
      </c>
      <c r="AG4" s="3">
        <f t="shared" ca="1" si="35"/>
        <v>160289.59</v>
      </c>
      <c r="AH4" s="3">
        <f t="shared" ca="1" si="36"/>
        <v>95662.399999999994</v>
      </c>
      <c r="AI4" s="3">
        <f t="shared" ca="1" si="37"/>
        <v>98914.389999999985</v>
      </c>
      <c r="AJ4" s="3">
        <f t="shared" ca="1" si="38"/>
        <v>184387.86</v>
      </c>
      <c r="AK4" s="3">
        <f t="shared" ca="1" si="39"/>
        <v>176885.71999999997</v>
      </c>
      <c r="AL4" s="3">
        <f t="shared" ca="1" si="40"/>
        <v>93708.41</v>
      </c>
      <c r="AM4" s="3"/>
      <c r="AN4" s="3">
        <f t="shared" si="41"/>
        <v>498</v>
      </c>
      <c r="AO4" s="3"/>
      <c r="AP4" s="3"/>
      <c r="AQ4" s="4" t="str">
        <f>sales_data!B3</f>
        <v>S.M.Zafar Ahmed</v>
      </c>
      <c r="AR4" s="4" t="str">
        <f>sales_data!C3</f>
        <v>Al-Mamun Hero</v>
      </c>
      <c r="AS4" s="5" t="str">
        <f t="shared" si="42"/>
        <v/>
      </c>
      <c r="AT4" s="4" t="str">
        <f>sales_data!I3</f>
        <v>Masbahul Haq</v>
      </c>
      <c r="AU4" s="4" t="str">
        <f>sales_data!W3</f>
        <v>Sapahar (Tb)</v>
      </c>
      <c r="AV4" s="1">
        <f>sales_data!N3</f>
        <v>62534.81</v>
      </c>
      <c r="AW4" s="1">
        <f>sales_data!P3</f>
        <v>37</v>
      </c>
      <c r="AX4" s="3">
        <f ca="1">IFERROR(INDEX(INDIRECT("day_wise_sales_data!$B$2:$BZ$599"),MATCH(resource!$CC4,day_wise_sales_data!$A$2:$A$500,0),MATCH(resource!AX$2,INDIRECT("day_wise_sales_data!$B$1:$BZ$1"),0)),0)</f>
        <v>3132.61</v>
      </c>
      <c r="AY4" s="3">
        <f ca="1">IFERROR(INDEX(INDIRECT("day_wise_sales_data!$B$2:$BZ$599"),MATCH(resource!$CC4,day_wise_sales_data!$A$2:$A$500,0),MATCH(resource!AY$2,INDIRECT("day_wise_sales_data!$B$1:$BZ$1"),0)),0)</f>
        <v>0</v>
      </c>
      <c r="AZ4" s="3">
        <f ca="1">IFERROR(INDEX(INDIRECT("day_wise_sales_data!$B$2:$BZ$599"),MATCH(resource!$CC4,day_wise_sales_data!$A$2:$A$500,0),MATCH(resource!AZ$2,INDIRECT("day_wise_sales_data!$B$1:$BZ$1"),0)),0)</f>
        <v>0</v>
      </c>
      <c r="BA4" s="3">
        <f ca="1">IFERROR(INDEX(INDIRECT("day_wise_sales_data!$B$2:$BZ$599"),MATCH(resource!$CC4,day_wise_sales_data!$A$2:$A$500,0),MATCH(resource!BA$2,INDIRECT("day_wise_sales_data!$B$1:$BZ$1"),0)),0)</f>
        <v>4260.18</v>
      </c>
      <c r="BB4" s="3">
        <f ca="1">IFERROR(INDEX(INDIRECT("day_wise_sales_data!$B$2:$BZ$599"),MATCH(resource!$CC4,day_wise_sales_data!$A$2:$A$500,0),MATCH(resource!BB$2,INDIRECT("day_wise_sales_data!$B$1:$BZ$1"),0)),0)</f>
        <v>0</v>
      </c>
      <c r="BC4" s="3">
        <f ca="1">IFERROR(INDEX(INDIRECT("day_wise_sales_data!$B$2:$BZ$599"),MATCH(resource!$CC4,day_wise_sales_data!$A$2:$A$500,0),MATCH(resource!BC$2,INDIRECT("day_wise_sales_data!$B$1:$BZ$1"),0)),0)</f>
        <v>0</v>
      </c>
      <c r="BD4" s="3">
        <f ca="1">IFERROR(INDEX(INDIRECT("day_wise_sales_data!$B$2:$BZ$599"),MATCH(resource!$CC4,day_wise_sales_data!$A$2:$A$500,0),MATCH(resource!BD$2,INDIRECT("day_wise_sales_data!$B$1:$BZ$1"),0)),0)</f>
        <v>4392.3100000000004</v>
      </c>
      <c r="BE4" s="3">
        <f ca="1">IFERROR(INDEX(INDIRECT("day_wise_sales_data!$B$2:$BZ$599"),MATCH(resource!$CC4,day_wise_sales_data!$A$2:$A$500,0),MATCH(resource!BE$2,INDIRECT("day_wise_sales_data!$B$1:$BZ$1"),0)),0)</f>
        <v>0</v>
      </c>
      <c r="BF4" s="3">
        <f ca="1">IFERROR(INDEX(INDIRECT("day_wise_sales_data!$B$2:$BZ$599"),MATCH(resource!$CC4,day_wise_sales_data!$A$2:$A$500,0),MATCH(resource!BF$2,INDIRECT("day_wise_sales_data!$B$1:$BZ$1"),0)),0)</f>
        <v>0</v>
      </c>
      <c r="BG4" s="3">
        <f ca="1">IFERROR(INDEX(INDIRECT("day_wise_sales_data!$B$2:$BZ$599"),MATCH(resource!$CC4,day_wise_sales_data!$A$2:$A$500,0),MATCH(resource!BG$2,INDIRECT("day_wise_sales_data!$B$1:$BZ$1"),0)),0)</f>
        <v>0</v>
      </c>
      <c r="BH4" s="3">
        <f ca="1">IFERROR(INDEX(INDIRECT("day_wise_sales_data!$B$2:$BZ$599"),MATCH(resource!$CC4,day_wise_sales_data!$A$2:$A$500,0),MATCH(resource!BH$2,INDIRECT("day_wise_sales_data!$B$1:$BZ$1"),0)),0)</f>
        <v>0</v>
      </c>
      <c r="BI4" s="3">
        <f ca="1">IFERROR(INDEX(INDIRECT("day_wise_sales_data!$B$2:$BZ$599"),MATCH(resource!$CC4,day_wise_sales_data!$A$2:$A$500,0),MATCH(resource!BI$2,INDIRECT("day_wise_sales_data!$B$1:$BZ$1"),0)),0)</f>
        <v>0</v>
      </c>
      <c r="BJ4" s="3">
        <f ca="1">IFERROR(INDEX(INDIRECT("day_wise_sales_data!$B$2:$BZ$599"),MATCH(resource!$CC4,day_wise_sales_data!$A$2:$A$500,0),MATCH(resource!BJ$2,INDIRECT("day_wise_sales_data!$B$1:$BZ$1"),0)),0)</f>
        <v>0</v>
      </c>
      <c r="BK4" s="3">
        <f ca="1">IFERROR(INDEX(INDIRECT("day_wise_sales_data!$B$2:$BZ$599"),MATCH(resource!$CC4,day_wise_sales_data!$A$2:$A$500,0),MATCH(resource!BK$2,INDIRECT("day_wise_sales_data!$B$1:$BZ$1"),0)),0)</f>
        <v>27607.3</v>
      </c>
      <c r="BL4" s="3">
        <f ca="1">IFERROR(INDEX(INDIRECT("day_wise_sales_data!$B$2:$BZ$599"),MATCH(resource!$CC4,day_wise_sales_data!$A$2:$A$500,0),MATCH(resource!BL$2,INDIRECT("day_wise_sales_data!$B$1:$BZ$1"),0)),0)</f>
        <v>0</v>
      </c>
      <c r="BM4" s="3">
        <f ca="1">IFERROR(INDEX(INDIRECT("day_wise_sales_data!$B$2:$BZ$599"),MATCH(resource!$CC4,day_wise_sales_data!$A$2:$A$500,0),MATCH(resource!BM$2,INDIRECT("day_wise_sales_data!$B$1:$BZ$1"),0)),0)</f>
        <v>0</v>
      </c>
      <c r="BN4" s="3">
        <f ca="1">IFERROR(INDEX(INDIRECT("day_wise_sales_data!$B$2:$BZ$599"),MATCH(resource!$CC4,day_wise_sales_data!$A$2:$A$500,0),MATCH(resource!BN$2,INDIRECT("day_wise_sales_data!$B$1:$BZ$1"),0)),0)</f>
        <v>0</v>
      </c>
      <c r="BO4" s="3">
        <f ca="1">IFERROR(INDEX(INDIRECT("day_wise_sales_data!$B$2:$BZ$599"),MATCH(resource!$CC4,day_wise_sales_data!$A$2:$A$500,0),MATCH(resource!BO$2,INDIRECT("day_wise_sales_data!$B$1:$BZ$1"),0)),0)</f>
        <v>0</v>
      </c>
      <c r="BP4" s="3">
        <f ca="1">IFERROR(INDEX(INDIRECT("day_wise_sales_data!$B$2:$BZ$599"),MATCH(resource!$CC4,day_wise_sales_data!$A$2:$A$500,0),MATCH(resource!BP$2,INDIRECT("day_wise_sales_data!$B$1:$BZ$1"),0)),0)</f>
        <v>0</v>
      </c>
      <c r="BQ4" s="3">
        <f ca="1">IFERROR(INDEX(INDIRECT("day_wise_sales_data!$B$2:$BZ$599"),MATCH(resource!$CC4,day_wise_sales_data!$A$2:$A$500,0),MATCH(resource!BQ$2,INDIRECT("day_wise_sales_data!$B$1:$BZ$1"),0)),0)</f>
        <v>0</v>
      </c>
      <c r="BR4" s="3">
        <f ca="1">IFERROR(INDEX(INDIRECT("day_wise_sales_data!$B$2:$BZ$599"),MATCH(resource!$CC4,day_wise_sales_data!$A$2:$A$500,0),MATCH(resource!BR$2,INDIRECT("day_wise_sales_data!$B$1:$BZ$1"),0)),0)</f>
        <v>0</v>
      </c>
      <c r="BS4" s="3">
        <f ca="1">IFERROR(INDEX(INDIRECT("day_wise_sales_data!$B$2:$BZ$599"),MATCH(resource!$CC4,day_wise_sales_data!$A$2:$A$500,0),MATCH(resource!BS$2,INDIRECT("day_wise_sales_data!$B$1:$BZ$1"),0)),0)</f>
        <v>0</v>
      </c>
      <c r="BT4" s="3">
        <f ca="1">IFERROR(INDEX(INDIRECT("day_wise_sales_data!$B$2:$BZ$599"),MATCH(resource!$CC4,day_wise_sales_data!$A$2:$A$500,0),MATCH(resource!BT$2,INDIRECT("day_wise_sales_data!$B$1:$BZ$1"),0)),0)</f>
        <v>0</v>
      </c>
      <c r="BU4" s="3">
        <f ca="1">IFERROR(INDEX(INDIRECT("day_wise_sales_data!$B$2:$BZ$599"),MATCH(resource!$CC4,day_wise_sales_data!$A$2:$A$500,0),MATCH(resource!BU$2,INDIRECT("day_wise_sales_data!$B$1:$BZ$1"),0)),0)</f>
        <v>23142.41</v>
      </c>
      <c r="BV4" s="3">
        <f ca="1">IFERROR(INDEX(INDIRECT("day_wise_sales_data!$B$2:$BZ$599"),MATCH(resource!$CC4,day_wise_sales_data!$A$2:$A$500,0),MATCH(resource!BV$2,INDIRECT("day_wise_sales_data!$B$1:$BZ$1"),0)),0)</f>
        <v>0</v>
      </c>
      <c r="BW4" s="3">
        <f ca="1">IFERROR(INDEX(INDIRECT("day_wise_sales_data!$B$2:$BZ$599"),MATCH(resource!$CC4,day_wise_sales_data!$A$2:$A$500,0),MATCH(resource!BW$2,INDIRECT("day_wise_sales_data!$B$1:$BZ$1"),0)),0)</f>
        <v>0</v>
      </c>
      <c r="BX4" s="3">
        <f ca="1">IFERROR(INDEX(INDIRECT("day_wise_sales_data!$B$2:$BZ$599"),MATCH(resource!$CC4,day_wise_sales_data!$A$2:$A$500,0),MATCH(resource!BX$2,INDIRECT("day_wise_sales_data!$B$1:$BZ$1"),0)),0)</f>
        <v>0</v>
      </c>
      <c r="BY4" s="3">
        <f ca="1">IFERROR(INDEX(INDIRECT("day_wise_sales_data!$B$2:$BZ$599"),MATCH(resource!$CC4,day_wise_sales_data!$A$2:$A$500,0),MATCH(resource!BY$2,INDIRECT("day_wise_sales_data!$B$1:$BZ$1"),0)),0)</f>
        <v>0</v>
      </c>
      <c r="BZ4" s="3">
        <f ca="1">IFERROR(INDEX(INDIRECT("day_wise_sales_data!$B$2:$BZ$599"),MATCH(resource!$CC4,day_wise_sales_data!$A$2:$A$500,0),MATCH(resource!BZ$2,INDIRECT("day_wise_sales_data!$B$1:$BZ$1"),0)),0)</f>
        <v>0</v>
      </c>
      <c r="CA4" s="3" t="str">
        <f ca="1">IFERROR(INDEX(INDIRECT("day_wise_sales_data!$B$2:$BZ$599"),MATCH(resource!$CC4,day_wise_sales_data!$A$2:$A$500,0),MATCH(resource!CA$2,INDIRECT("day_wise_sales_data!$B$1:$BZ$1"),0)),0)</f>
        <v>dd</v>
      </c>
      <c r="CC4" s="4" t="str">
        <f>sales_data!H3</f>
        <v>BOG05215</v>
      </c>
      <c r="CD4" s="1">
        <v>2</v>
      </c>
      <c r="CE4" s="1" t="str">
        <f>IF(AQ4=report!$AQ$3,resource!CD4,"")</f>
        <v/>
      </c>
      <c r="CF4" s="5">
        <f>IFERROR(SMALL($CE$3:$CE$1001,ROWS($CE$3:CE4)),"")</f>
        <v>486</v>
      </c>
      <c r="CH4">
        <f>IFERROR(VLOOKUP($CC4,data_pull!$E$22:$G$700,2,0),0)</f>
        <v>62534.81</v>
      </c>
      <c r="CI4" s="1">
        <f t="shared" ref="CI4:CI67" si="44">RANK(DJ4,$DJ$3:$DJ$398)</f>
        <v>154</v>
      </c>
      <c r="CJ4" s="1">
        <f t="shared" ref="CJ4:CJ66" si="45">HLOOKUP($CJ$2,$CR$2:$DH$501,ROW(CN4),0)</f>
        <v>0</v>
      </c>
      <c r="CK4" s="1" t="s">
        <v>976</v>
      </c>
      <c r="CL4" s="1">
        <f t="shared" ref="CL4:CL67" si="46">RANK(CQ4,$CQ$3:$CQ$501)</f>
        <v>111</v>
      </c>
      <c r="CM4" s="1" t="str">
        <f>IFERROR(VLOOKUP($CK4,stock_data!$B$3:$W$612,2,0),0)</f>
        <v>ADOCIL DRY SYRUP</v>
      </c>
      <c r="CN4" s="1" t="str">
        <f>IFERROR(VLOOKUP($CK4,stock_data!$B$3:$W$612,4,0),0)</f>
        <v>100ml</v>
      </c>
      <c r="CO4" s="1">
        <f>IFERROR(VLOOKUP($CK4,stock_data!$B$3:$W$612,5,0),0)</f>
        <v>70.599999999999994</v>
      </c>
      <c r="CP4" s="3">
        <f t="shared" ref="CP4:CP67" si="47">CJ4</f>
        <v>0</v>
      </c>
      <c r="CQ4" s="3">
        <f t="shared" ref="CQ4:CQ67" si="48">CO4*CP4</f>
        <v>0</v>
      </c>
      <c r="CR4" s="1">
        <f>IFERROR(VLOOKUP($CK4,stock_data!$B$3:$W$612,6,0),0)</f>
        <v>0</v>
      </c>
      <c r="CS4" s="1">
        <f>IFERROR(VLOOKUP($CK4,stock_data!$B$3:$W$612,7,0),0)</f>
        <v>0</v>
      </c>
      <c r="CT4" s="1">
        <f>IFERROR(VLOOKUP($CK4,stock_data!$B$3:$W$612,8,0),0)</f>
        <v>0</v>
      </c>
      <c r="CU4" s="1">
        <f>IFERROR(VLOOKUP($CK4,stock_data!$B$3:$W$612,9,0),0)</f>
        <v>0</v>
      </c>
      <c r="CV4" s="1">
        <f>IFERROR(VLOOKUP($CK4,stock_data!$B$3:$W$612,10,0),0)</f>
        <v>0</v>
      </c>
      <c r="CW4" s="1">
        <f>IFERROR(VLOOKUP($CK4,stock_data!$B$3:$W$612,11,0),0)</f>
        <v>0</v>
      </c>
      <c r="CX4" s="1">
        <f>IFERROR(VLOOKUP($CK4,stock_data!$B$3:$W$612,12,0),0)</f>
        <v>0</v>
      </c>
      <c r="CY4" s="1">
        <f>IFERROR(VLOOKUP($CK4,stock_data!$B$3:$W$612,13,0),0)</f>
        <v>0</v>
      </c>
      <c r="CZ4" s="1">
        <f>IFERROR(VLOOKUP($CK4,stock_data!$B$3:$W$612,14,0),0)</f>
        <v>0</v>
      </c>
      <c r="DA4" s="1">
        <f>IFERROR(VLOOKUP($CK4,stock_data!$B$3:$W$612,15,0),0)</f>
        <v>0</v>
      </c>
      <c r="DB4" s="1">
        <f>IFERROR(VLOOKUP($CK4,stock_data!$B$3:$W$612,16,0),0)</f>
        <v>0</v>
      </c>
      <c r="DC4" s="1">
        <f>IFERROR(VLOOKUP($CK4,stock_data!$B$3:$W$612,17,0),0)</f>
        <v>0</v>
      </c>
      <c r="DD4" s="1">
        <f>IFERROR(VLOOKUP($CK4,stock_data!$B$3:$W$612,18,0),0)</f>
        <v>0</v>
      </c>
      <c r="DE4" s="1">
        <f>IFERROR(VLOOKUP($CK4,stock_data!$B$3:$W$612,19,0),0)</f>
        <v>0</v>
      </c>
      <c r="DF4" s="1">
        <f>IFERROR(VLOOKUP($CK4,stock_data!$B$3:$W$612,20,0),0)</f>
        <v>0</v>
      </c>
      <c r="DG4" s="1">
        <f>IFERROR(VLOOKUP($CK4,stock_data!$B$3:$W$612,21,0),0)</f>
        <v>0</v>
      </c>
      <c r="DH4" s="1">
        <f>IFERROR(VLOOKUP($CK4,stock_data!$B$3:$W$612,22,0),0)</f>
        <v>0</v>
      </c>
      <c r="DI4" s="1">
        <f t="shared" ref="DI4:DI67" si="49">SUM(CR4:DH4)</f>
        <v>0</v>
      </c>
      <c r="DJ4" s="1">
        <f t="shared" ref="DJ4:DJ67" si="50">DI4*CO4</f>
        <v>0</v>
      </c>
      <c r="DK4" s="3">
        <f>IFERROR(INDEX(COD_SALES!$B$5:$Z$500,MATCH(resource!$CC4,COD_SALES!$A$5:$A$500,0),MATCH(resource!DK$2,COD_SALES!$B$4:$Z$4,0)),"")</f>
        <v>0</v>
      </c>
      <c r="DL4" s="3">
        <f>IFERROR(INDEX(COD_SALES!$B$5:$Z$500,MATCH(resource!$CC4,COD_SALES!$A$5:$A$500,0),MATCH(resource!DL$2,COD_SALES!$B$4:$Z$4,0)),"")</f>
        <v>0</v>
      </c>
      <c r="DM4" s="3">
        <f>IFERROR(INDEX(COD_SALES!$B$5:$Z$500,MATCH(resource!$CC4,COD_SALES!$A$5:$A$500,0),MATCH(resource!DM$2,COD_SALES!$B$4:$Z$4,0)),"")</f>
        <v>0</v>
      </c>
      <c r="DN4" s="3" t="str">
        <f>IFERROR(INDEX(COD_SALES!$B$5:$Z$500,MATCH(resource!$CC4,COD_SALES!$A$5:$A$500,0),MATCH(resource!DN$2,COD_SALES!$B$4:$Z$4,0)),"")</f>
        <v/>
      </c>
      <c r="DO4" s="3">
        <f>IFERROR(INDEX(COD_SALES!$B$5:$Z$500,MATCH(resource!$CC4,COD_SALES!$A$5:$A$500,0),MATCH(resource!DO$2,COD_SALES!$B$4:$Z$4,0)),"")</f>
        <v>0</v>
      </c>
      <c r="DP4" s="3">
        <f>IFERROR(INDEX(COD_SALES!$B$5:$Z$500,MATCH(resource!$CC4,COD_SALES!$A$5:$A$500,0),MATCH(resource!DP$2,COD_SALES!$B$4:$Z$4,0)),"")</f>
        <v>0</v>
      </c>
      <c r="DQ4" s="3" t="str">
        <f>IFERROR(INDEX(COD_SALES!$B$5:$Z$500,MATCH(resource!$CC4,COD_SALES!$A$5:$A$500,0),MATCH(resource!DQ$2,COD_SALES!$B$4:$Z$4,0)),"")</f>
        <v/>
      </c>
      <c r="DR4" s="3">
        <f>IFERROR(INDEX(COD_SALES!$B$5:$Z$500,MATCH(resource!$CC4,COD_SALES!$A$5:$A$500,0),MATCH(resource!DR$2,COD_SALES!$B$4:$Z$4,0)),"")</f>
        <v>0</v>
      </c>
      <c r="DS4" s="3">
        <f>IFERROR(INDEX(COD_SALES!$B$5:$Z$500,MATCH(resource!$CC4,COD_SALES!$A$5:$A$500,0),MATCH(resource!DS$2,COD_SALES!$B$4:$Z$4,0)),"")</f>
        <v>20</v>
      </c>
      <c r="DT4" s="3">
        <f>IFERROR(INDEX(COD_SALES!$B$5:$Z$500,MATCH(resource!$CC4,COD_SALES!$A$5:$A$500,0),MATCH(resource!DT$2,COD_SALES!$B$4:$Z$4,0)),"")</f>
        <v>0</v>
      </c>
      <c r="DU4" s="3">
        <f>IFERROR(INDEX(COD_SALES!$B$5:$Z$500,MATCH(resource!$CC4,COD_SALES!$A$5:$A$500,0),MATCH(resource!DU$2,COD_SALES!$B$4:$Z$4,0)),"")</f>
        <v>0</v>
      </c>
      <c r="DV4" s="3">
        <f>IFERROR(INDEX(COD_SALES!$B$5:$Z$500,MATCH(resource!$CC4,COD_SALES!$A$5:$A$500,0),MATCH(resource!DV$2,COD_SALES!$B$4:$Z$4,0)),"")</f>
        <v>0</v>
      </c>
      <c r="DW4" s="3">
        <f>IFERROR(INDEX(COD_SALES!$B$5:$Z$500,MATCH(resource!$CC4,COD_SALES!$A$5:$A$500,0),MATCH(resource!DW$2,COD_SALES!$B$4:$Z$4,0)),"")</f>
        <v>70</v>
      </c>
      <c r="DX4" s="3">
        <f>IFERROR(INDEX(COD_SALES!$B$5:$Z$500,MATCH(resource!$CC4,COD_SALES!$A$5:$A$500,0),MATCH(resource!DX$2,COD_SALES!$B$4:$Z$4,0)),"")</f>
        <v>0</v>
      </c>
      <c r="DY4" s="3">
        <f>IFERROR(INDEX(COD_SALES!$B$5:$Z$500,MATCH(resource!$CC4,COD_SALES!$A$5:$A$500,0),MATCH(resource!DY$2,COD_SALES!$B$4:$Z$4,0)),"")</f>
        <v>0</v>
      </c>
      <c r="DZ4" s="3">
        <f>IFERROR(INDEX(COD_SALES!$B$5:$Z$500,MATCH(resource!$CC4,COD_SALES!$A$5:$A$500,0),MATCH(resource!DZ$2,COD_SALES!$B$4:$Z$4,0)),"")</f>
        <v>1</v>
      </c>
      <c r="EA4" s="3">
        <f>IFERROR(INDEX(COD_SALES!$B$5:$Z$500,MATCH(resource!$CC4,COD_SALES!$A$5:$A$500,0),MATCH(resource!EA$2,COD_SALES!$B$4:$Z$4,0)),"")</f>
        <v>1</v>
      </c>
      <c r="EB4" s="3">
        <f t="shared" ref="EB4:EB67" si="51">SUMPRODUCT($DK$1:$EA$1,DK4:EA4)</f>
        <v>41818.919999999991</v>
      </c>
      <c r="ED4" s="3">
        <f>IFERROR(VLOOKUP($CK4,depot_prod_sales!$B$5:$S$200,3,0),0)</f>
        <v>0</v>
      </c>
      <c r="EE4" s="3">
        <f>IFERROR(VLOOKUP($CK4,depot_prod_sales!$B$5:$S$200,4,0),0)</f>
        <v>0</v>
      </c>
      <c r="EF4" s="3">
        <f>IFERROR(VLOOKUP($CK4,depot_prod_sales!$B$5:$S$200,5,0),0)</f>
        <v>0</v>
      </c>
      <c r="EG4" s="3">
        <f>IFERROR(VLOOKUP($CK4,depot_prod_sales!$B$5:$S$200,6,0),0)</f>
        <v>0</v>
      </c>
      <c r="EH4" s="3">
        <f>IFERROR(VLOOKUP($CK4,depot_prod_sales!$B$5:$S$200,7,0),0)</f>
        <v>0</v>
      </c>
      <c r="EI4" s="3">
        <f>IFERROR(VLOOKUP($CK4,depot_prod_sales!$B$5:$S$200,8,0),0)</f>
        <v>0</v>
      </c>
      <c r="EJ4" s="3">
        <f>IFERROR(VLOOKUP($CK4,depot_prod_sales!$B$5:$S$200,9,0),0)</f>
        <v>0</v>
      </c>
      <c r="EK4" s="3">
        <f>IFERROR(VLOOKUP($CK4,depot_prod_sales!$B$5:$S$200,10,0),0)</f>
        <v>0</v>
      </c>
      <c r="EL4" s="3">
        <f>IFERROR(VLOOKUP($CK4,depot_prod_sales!$B$5:$S$200,11,0),0)</f>
        <v>0</v>
      </c>
      <c r="EM4" s="3">
        <f>IFERROR(VLOOKUP($CK4,depot_prod_sales!$B$5:$S$200,12,0),0)</f>
        <v>0</v>
      </c>
      <c r="EN4" s="3">
        <f>IFERROR(VLOOKUP($CK4,depot_prod_sales!$B$5:$S$200,13,0),0)</f>
        <v>0</v>
      </c>
      <c r="EO4" s="3">
        <f>IFERROR(VLOOKUP($CK4,depot_prod_sales!$B$5:$S$200,14,0),0)</f>
        <v>0</v>
      </c>
      <c r="EP4" s="3">
        <f>IFERROR(VLOOKUP($CK4,depot_prod_sales!$B$5:$S$200,15,0),0)</f>
        <v>0</v>
      </c>
      <c r="EQ4" s="3">
        <f>IFERROR(VLOOKUP($CK4,depot_prod_sales!$B$5:$S$200,16,0),0)</f>
        <v>0</v>
      </c>
      <c r="ER4" s="3">
        <f>IFERROR(VLOOKUP($CK4,depot_prod_sales!$B$5:$S$200,17,0),0)</f>
        <v>0</v>
      </c>
      <c r="ES4" s="3">
        <f>IFERROR(VLOOKUP($CK4,depot_prod_sales!$B$5:$S$200,18,0),0)</f>
        <v>0</v>
      </c>
      <c r="ET4" s="116">
        <f t="shared" ref="ET4:ET67" si="52">SUM(ED4:ES4)</f>
        <v>0</v>
      </c>
      <c r="EU4" s="116">
        <f t="shared" ref="EU4:EU67" si="53">ET4*CO4</f>
        <v>0</v>
      </c>
      <c r="EW4" s="3">
        <f>IFERROR(VLOOKUP(CC4,data_pull!$AO$25:$AR$546,2,0),0)</f>
        <v>26</v>
      </c>
      <c r="EX4" s="1">
        <f>IFERROR(VLOOKUP(CC4,data_pull!$AO$25:$AR$546,4,0),0)</f>
        <v>190000</v>
      </c>
    </row>
    <row r="5" spans="1:154" x14ac:dyDescent="0.25">
      <c r="A5" s="1" t="s">
        <v>605</v>
      </c>
      <c r="B5" s="1" t="s">
        <v>606</v>
      </c>
      <c r="C5" s="1" t="s">
        <v>895</v>
      </c>
      <c r="D5" s="2">
        <f>SUMIF(sales_data!$B$2:$B$1000,resource!B5,sales_data!$N$2:$N$1000)</f>
        <v>1830294.13</v>
      </c>
      <c r="E5" s="2">
        <f t="shared" si="13"/>
        <v>883973.14999999991</v>
      </c>
      <c r="F5" s="3">
        <f>COUNTIFS(sales_data!$L$2:$L$1000,"&gt;1",sales_data!$B$2:$B$1000,resource!B5)</f>
        <v>18</v>
      </c>
      <c r="G5" s="3">
        <f>COUNTIFS(sales_data!$L$2:$L$1000,"&gt;1",sales_data!$B$2:$B$1000,resource!B5,sales_data!$I$2:$I$1000,"*"&amp;$G$2&amp;"*")</f>
        <v>0</v>
      </c>
      <c r="H5" s="3">
        <f>COUNTIFS(sales_data!$L$2:$L$1000,"&gt;1",sales_data!$B$2:$B$1000,resource!B5,sales_data!$I$2:$I$1000,"*"&amp;$H$2&amp;"*")</f>
        <v>0</v>
      </c>
      <c r="I5" s="3">
        <f>COUNTIFS(sales_data!$L$2:$L$1000,"&gt;1",sales_data!$B$2:$B$1000,resource!B5,sales_data!$I$2:$I$1000,"*"&amp;$I$2&amp;"*")</f>
        <v>0</v>
      </c>
      <c r="J5" s="3">
        <f t="shared" si="43"/>
        <v>18</v>
      </c>
      <c r="K5" s="1" t="str">
        <f t="shared" si="14"/>
        <v>BSL</v>
      </c>
      <c r="L5" s="1">
        <f>SUMIF(sales_data!$B$2:$B$1000,resource!B5,sales_data!$P$2:$P$1000)</f>
        <v>589</v>
      </c>
      <c r="M5" s="3">
        <f t="shared" ca="1" si="15"/>
        <v>3237.23</v>
      </c>
      <c r="N5" s="3">
        <f t="shared" ca="1" si="16"/>
        <v>7755.68</v>
      </c>
      <c r="O5" s="3">
        <f t="shared" ca="1" si="17"/>
        <v>-3827.6800000000003</v>
      </c>
      <c r="P5" s="3">
        <f t="shared" ca="1" si="18"/>
        <v>83431.790000000008</v>
      </c>
      <c r="Q5" s="3">
        <f t="shared" ca="1" si="19"/>
        <v>52356.270000000004</v>
      </c>
      <c r="R5" s="3">
        <f t="shared" ca="1" si="20"/>
        <v>0</v>
      </c>
      <c r="S5" s="3">
        <f t="shared" ca="1" si="21"/>
        <v>32180.41</v>
      </c>
      <c r="T5" s="3">
        <f t="shared" ca="1" si="22"/>
        <v>86219.64</v>
      </c>
      <c r="U5" s="3">
        <f t="shared" ca="1" si="23"/>
        <v>30726.68</v>
      </c>
      <c r="V5" s="3">
        <f t="shared" ca="1" si="24"/>
        <v>12609.759999999998</v>
      </c>
      <c r="W5" s="3">
        <f t="shared" ca="1" si="25"/>
        <v>50701.77</v>
      </c>
      <c r="X5" s="3">
        <f t="shared" ca="1" si="26"/>
        <v>19130.399999999998</v>
      </c>
      <c r="Y5" s="3">
        <f t="shared" ca="1" si="27"/>
        <v>113742.76999999999</v>
      </c>
      <c r="Z5" s="3">
        <f t="shared" ca="1" si="28"/>
        <v>170627.95</v>
      </c>
      <c r="AA5" s="3">
        <f t="shared" ca="1" si="29"/>
        <v>14932.11</v>
      </c>
      <c r="AB5" s="3">
        <f t="shared" ca="1" si="30"/>
        <v>17519.77</v>
      </c>
      <c r="AC5" s="3">
        <f t="shared" ca="1" si="31"/>
        <v>65111.59</v>
      </c>
      <c r="AD5" s="3">
        <f t="shared" ca="1" si="32"/>
        <v>35139.230000000003</v>
      </c>
      <c r="AE5" s="3">
        <f t="shared" ca="1" si="33"/>
        <v>122348.06</v>
      </c>
      <c r="AF5" s="3">
        <f t="shared" ca="1" si="34"/>
        <v>0</v>
      </c>
      <c r="AG5" s="3">
        <f t="shared" ca="1" si="35"/>
        <v>47404.86</v>
      </c>
      <c r="AH5" s="3">
        <f t="shared" ca="1" si="36"/>
        <v>47338.340000000004</v>
      </c>
      <c r="AI5" s="3">
        <f t="shared" ca="1" si="37"/>
        <v>37510.339999999997</v>
      </c>
      <c r="AJ5" s="3">
        <f t="shared" ca="1" si="38"/>
        <v>286526.62000000005</v>
      </c>
      <c r="AK5" s="3">
        <f t="shared" ca="1" si="39"/>
        <v>122848.83000000002</v>
      </c>
      <c r="AL5" s="3">
        <f t="shared" ca="1" si="40"/>
        <v>70067.03</v>
      </c>
      <c r="AM5" s="3"/>
      <c r="AN5" s="3">
        <f t="shared" si="41"/>
        <v>350</v>
      </c>
      <c r="AO5" s="3"/>
      <c r="AP5" s="3"/>
      <c r="AQ5" s="4" t="str">
        <f>sales_data!B4</f>
        <v>S.M.Zafar Ahmed</v>
      </c>
      <c r="AR5" s="4" t="str">
        <f>sales_data!C4</f>
        <v>Al-Mamun Hero</v>
      </c>
      <c r="AS5" s="5" t="str">
        <f t="shared" si="42"/>
        <v/>
      </c>
      <c r="AT5" s="4" t="str">
        <f>sales_data!I4</f>
        <v>Mustafijur Rahman</v>
      </c>
      <c r="AU5" s="4" t="str">
        <f>sales_data!W4</f>
        <v>Mohadevpur (Tb)</v>
      </c>
      <c r="AV5" s="1">
        <f>sales_data!N4</f>
        <v>42264.21</v>
      </c>
      <c r="AW5" s="1">
        <f>sales_data!P4</f>
        <v>17</v>
      </c>
      <c r="AX5" s="3">
        <f ca="1">IFERROR(INDEX(INDIRECT("day_wise_sales_data!$B$2:$BZ$599"),MATCH(resource!$CC5,day_wise_sales_data!$A$2:$A$500,0),MATCH(resource!AX$2,INDIRECT("day_wise_sales_data!$B$1:$BZ$1"),0)),0)</f>
        <v>1267.29</v>
      </c>
      <c r="AY5" s="3">
        <f ca="1">IFERROR(INDEX(INDIRECT("day_wise_sales_data!$B$2:$BZ$599"),MATCH(resource!$CC5,day_wise_sales_data!$A$2:$A$500,0),MATCH(resource!AY$2,INDIRECT("day_wise_sales_data!$B$1:$BZ$1"),0)),0)</f>
        <v>0</v>
      </c>
      <c r="AZ5" s="3">
        <f ca="1">IFERROR(INDEX(INDIRECT("day_wise_sales_data!$B$2:$BZ$599"),MATCH(resource!$CC5,day_wise_sales_data!$A$2:$A$500,0),MATCH(resource!AZ$2,INDIRECT("day_wise_sales_data!$B$1:$BZ$1"),0)),0)</f>
        <v>4815.38</v>
      </c>
      <c r="BA5" s="3">
        <f ca="1">IFERROR(INDEX(INDIRECT("day_wise_sales_data!$B$2:$BZ$599"),MATCH(resource!$CC5,day_wise_sales_data!$A$2:$A$500,0),MATCH(resource!BA$2,INDIRECT("day_wise_sales_data!$B$1:$BZ$1"),0)),0)</f>
        <v>4490.92</v>
      </c>
      <c r="BB5" s="3">
        <f ca="1">IFERROR(INDEX(INDIRECT("day_wise_sales_data!$B$2:$BZ$599"),MATCH(resource!$CC5,day_wise_sales_data!$A$2:$A$500,0),MATCH(resource!BB$2,INDIRECT("day_wise_sales_data!$B$1:$BZ$1"),0)),0)</f>
        <v>0</v>
      </c>
      <c r="BC5" s="3">
        <f ca="1">IFERROR(INDEX(INDIRECT("day_wise_sales_data!$B$2:$BZ$599"),MATCH(resource!$CC5,day_wise_sales_data!$A$2:$A$500,0),MATCH(resource!BC$2,INDIRECT("day_wise_sales_data!$B$1:$BZ$1"),0)),0)</f>
        <v>0</v>
      </c>
      <c r="BD5" s="3">
        <f ca="1">IFERROR(INDEX(INDIRECT("day_wise_sales_data!$B$2:$BZ$599"),MATCH(resource!$CC5,day_wise_sales_data!$A$2:$A$500,0),MATCH(resource!BD$2,INDIRECT("day_wise_sales_data!$B$1:$BZ$1"),0)),0)</f>
        <v>706.16</v>
      </c>
      <c r="BE5" s="3">
        <f ca="1">IFERROR(INDEX(INDIRECT("day_wise_sales_data!$B$2:$BZ$599"),MATCH(resource!$CC5,day_wise_sales_data!$A$2:$A$500,0),MATCH(resource!BE$2,INDIRECT("day_wise_sales_data!$B$1:$BZ$1"),0)),0)</f>
        <v>4815.38</v>
      </c>
      <c r="BF5" s="3">
        <f ca="1">IFERROR(INDEX(INDIRECT("day_wise_sales_data!$B$2:$BZ$599"),MATCH(resource!$CC5,day_wise_sales_data!$A$2:$A$500,0),MATCH(resource!BF$2,INDIRECT("day_wise_sales_data!$B$1:$BZ$1"),0)),0)</f>
        <v>0</v>
      </c>
      <c r="BG5" s="3">
        <f ca="1">IFERROR(INDEX(INDIRECT("day_wise_sales_data!$B$2:$BZ$599"),MATCH(resource!$CC5,day_wise_sales_data!$A$2:$A$500,0),MATCH(resource!BG$2,INDIRECT("day_wise_sales_data!$B$1:$BZ$1"),0)),0)</f>
        <v>176.02</v>
      </c>
      <c r="BH5" s="3">
        <f ca="1">IFERROR(INDEX(INDIRECT("day_wise_sales_data!$B$2:$BZ$599"),MATCH(resource!$CC5,day_wise_sales_data!$A$2:$A$500,0),MATCH(resource!BH$2,INDIRECT("day_wise_sales_data!$B$1:$BZ$1"),0)),0)</f>
        <v>0</v>
      </c>
      <c r="BI5" s="3">
        <f ca="1">IFERROR(INDEX(INDIRECT("day_wise_sales_data!$B$2:$BZ$599"),MATCH(resource!$CC5,day_wise_sales_data!$A$2:$A$500,0),MATCH(resource!BI$2,INDIRECT("day_wise_sales_data!$B$1:$BZ$1"),0)),0)</f>
        <v>0</v>
      </c>
      <c r="BJ5" s="3">
        <f ca="1">IFERROR(INDEX(INDIRECT("day_wise_sales_data!$B$2:$BZ$599"),MATCH(resource!$CC5,day_wise_sales_data!$A$2:$A$500,0),MATCH(resource!BJ$2,INDIRECT("day_wise_sales_data!$B$1:$BZ$1"),0)),0)</f>
        <v>0</v>
      </c>
      <c r="BK5" s="3">
        <f ca="1">IFERROR(INDEX(INDIRECT("day_wise_sales_data!$B$2:$BZ$599"),MATCH(resource!$CC5,day_wise_sales_data!$A$2:$A$500,0),MATCH(resource!BK$2,INDIRECT("day_wise_sales_data!$B$1:$BZ$1"),0)),0)</f>
        <v>1100.05</v>
      </c>
      <c r="BL5" s="3">
        <f ca="1">IFERROR(INDEX(INDIRECT("day_wise_sales_data!$B$2:$BZ$599"),MATCH(resource!$CC5,day_wise_sales_data!$A$2:$A$500,0),MATCH(resource!BL$2,INDIRECT("day_wise_sales_data!$B$1:$BZ$1"),0)),0)</f>
        <v>0</v>
      </c>
      <c r="BM5" s="3">
        <f ca="1">IFERROR(INDEX(INDIRECT("day_wise_sales_data!$B$2:$BZ$599"),MATCH(resource!$CC5,day_wise_sales_data!$A$2:$A$500,0),MATCH(resource!BM$2,INDIRECT("day_wise_sales_data!$B$1:$BZ$1"),0)),0)</f>
        <v>0</v>
      </c>
      <c r="BN5" s="3">
        <f ca="1">IFERROR(INDEX(INDIRECT("day_wise_sales_data!$B$2:$BZ$599"),MATCH(resource!$CC5,day_wise_sales_data!$A$2:$A$500,0),MATCH(resource!BN$2,INDIRECT("day_wise_sales_data!$B$1:$BZ$1"),0)),0)</f>
        <v>6222.96</v>
      </c>
      <c r="BO5" s="3">
        <f ca="1">IFERROR(INDEX(INDIRECT("day_wise_sales_data!$B$2:$BZ$599"),MATCH(resource!$CC5,day_wise_sales_data!$A$2:$A$500,0),MATCH(resource!BO$2,INDIRECT("day_wise_sales_data!$B$1:$BZ$1"),0)),0)</f>
        <v>0</v>
      </c>
      <c r="BP5" s="3">
        <f ca="1">IFERROR(INDEX(INDIRECT("day_wise_sales_data!$B$2:$BZ$599"),MATCH(resource!$CC5,day_wise_sales_data!$A$2:$A$500,0),MATCH(resource!BP$2,INDIRECT("day_wise_sales_data!$B$1:$BZ$1"),0)),0)</f>
        <v>0</v>
      </c>
      <c r="BQ5" s="3">
        <f ca="1">IFERROR(INDEX(INDIRECT("day_wise_sales_data!$B$2:$BZ$599"),MATCH(resource!$CC5,day_wise_sales_data!$A$2:$A$500,0),MATCH(resource!BQ$2,INDIRECT("day_wise_sales_data!$B$1:$BZ$1"),0)),0)</f>
        <v>0</v>
      </c>
      <c r="BR5" s="3">
        <f ca="1">IFERROR(INDEX(INDIRECT("day_wise_sales_data!$B$2:$BZ$599"),MATCH(resource!$CC5,day_wise_sales_data!$A$2:$A$500,0),MATCH(resource!BR$2,INDIRECT("day_wise_sales_data!$B$1:$BZ$1"),0)),0)</f>
        <v>0</v>
      </c>
      <c r="BS5" s="3">
        <f ca="1">IFERROR(INDEX(INDIRECT("day_wise_sales_data!$B$2:$BZ$599"),MATCH(resource!$CC5,day_wise_sales_data!$A$2:$A$500,0),MATCH(resource!BS$2,INDIRECT("day_wise_sales_data!$B$1:$BZ$1"),0)),0)</f>
        <v>0</v>
      </c>
      <c r="BT5" s="3">
        <f ca="1">IFERROR(INDEX(INDIRECT("day_wise_sales_data!$B$2:$BZ$599"),MATCH(resource!$CC5,day_wise_sales_data!$A$2:$A$500,0),MATCH(resource!BT$2,INDIRECT("day_wise_sales_data!$B$1:$BZ$1"),0)),0)</f>
        <v>530.14</v>
      </c>
      <c r="BU5" s="3">
        <f ca="1">IFERROR(INDEX(INDIRECT("day_wise_sales_data!$B$2:$BZ$599"),MATCH(resource!$CC5,day_wise_sales_data!$A$2:$A$500,0),MATCH(resource!BU$2,INDIRECT("day_wise_sales_data!$B$1:$BZ$1"),0)),0)</f>
        <v>18139.91</v>
      </c>
      <c r="BV5" s="3">
        <f ca="1">IFERROR(INDEX(INDIRECT("day_wise_sales_data!$B$2:$BZ$599"),MATCH(resource!$CC5,day_wise_sales_data!$A$2:$A$500,0),MATCH(resource!BV$2,INDIRECT("day_wise_sales_data!$B$1:$BZ$1"),0)),0)</f>
        <v>0</v>
      </c>
      <c r="BW5" s="3">
        <f ca="1">IFERROR(INDEX(INDIRECT("day_wise_sales_data!$B$2:$BZ$599"),MATCH(resource!$CC5,day_wise_sales_data!$A$2:$A$500,0),MATCH(resource!BW$2,INDIRECT("day_wise_sales_data!$B$1:$BZ$1"),0)),0)</f>
        <v>0</v>
      </c>
      <c r="BX5" s="3">
        <f ca="1">IFERROR(INDEX(INDIRECT("day_wise_sales_data!$B$2:$BZ$599"),MATCH(resource!$CC5,day_wise_sales_data!$A$2:$A$500,0),MATCH(resource!BX$2,INDIRECT("day_wise_sales_data!$B$1:$BZ$1"),0)),0)</f>
        <v>0</v>
      </c>
      <c r="BY5" s="3">
        <f ca="1">IFERROR(INDEX(INDIRECT("day_wise_sales_data!$B$2:$BZ$599"),MATCH(resource!$CC5,day_wise_sales_data!$A$2:$A$500,0),MATCH(resource!BY$2,INDIRECT("day_wise_sales_data!$B$1:$BZ$1"),0)),0)</f>
        <v>0</v>
      </c>
      <c r="BZ5" s="3">
        <f ca="1">IFERROR(INDEX(INDIRECT("day_wise_sales_data!$B$2:$BZ$599"),MATCH(resource!$CC5,day_wise_sales_data!$A$2:$A$500,0),MATCH(resource!BZ$2,INDIRECT("day_wise_sales_data!$B$1:$BZ$1"),0)),0)</f>
        <v>0</v>
      </c>
      <c r="CA5" s="3" t="str">
        <f ca="1">IFERROR(INDEX(INDIRECT("day_wise_sales_data!$B$2:$BZ$599"),MATCH(resource!$CC5,day_wise_sales_data!$A$2:$A$500,0),MATCH(resource!CA$2,INDIRECT("day_wise_sales_data!$B$1:$BZ$1"),0)),0)</f>
        <v>dd</v>
      </c>
      <c r="CC5" s="4" t="str">
        <f>sales_data!H4</f>
        <v>BOG06213</v>
      </c>
      <c r="CD5" s="1">
        <v>3</v>
      </c>
      <c r="CE5" s="1" t="str">
        <f>IF(AQ5=report!$AQ$3,resource!CD5,"")</f>
        <v/>
      </c>
      <c r="CF5" s="5">
        <f>IFERROR(SMALL($CE$3:$CE$1001,ROWS($CE$3:CE5)),"")</f>
        <v>487</v>
      </c>
      <c r="CH5">
        <f>IFERROR(VLOOKUP($CC5,data_pull!$E$22:$G$700,2,0),0)</f>
        <v>42264.21</v>
      </c>
      <c r="CI5" s="1">
        <f t="shared" si="44"/>
        <v>154</v>
      </c>
      <c r="CJ5" s="1">
        <f t="shared" si="45"/>
        <v>0</v>
      </c>
      <c r="CK5" s="1" t="s">
        <v>979</v>
      </c>
      <c r="CL5" s="1">
        <f t="shared" si="46"/>
        <v>111</v>
      </c>
      <c r="CM5" s="1" t="str">
        <f>IFERROR(VLOOKUP($CK5,stock_data!$B$3:$W$612,2,0),0)</f>
        <v>ADOCIL-500 CAPSULE</v>
      </c>
      <c r="CN5" s="1" t="str">
        <f>IFERROR(VLOOKUP($CK5,stock_data!$B$3:$W$612,4,0),0)</f>
        <v>5x4's</v>
      </c>
      <c r="CO5" s="1">
        <f>IFERROR(VLOOKUP($CK5,stock_data!$B$3:$W$612,5,0),0)</f>
        <v>211.9</v>
      </c>
      <c r="CP5" s="3">
        <f t="shared" si="47"/>
        <v>0</v>
      </c>
      <c r="CQ5" s="3">
        <f t="shared" si="48"/>
        <v>0</v>
      </c>
      <c r="CR5" s="1">
        <f>IFERROR(VLOOKUP($CK5,stock_data!$B$3:$W$612,6,0),0)</f>
        <v>0</v>
      </c>
      <c r="CS5" s="1">
        <f>IFERROR(VLOOKUP($CK5,stock_data!$B$3:$W$612,7,0),0)</f>
        <v>0</v>
      </c>
      <c r="CT5" s="1">
        <f>IFERROR(VLOOKUP($CK5,stock_data!$B$3:$W$612,8,0),0)</f>
        <v>0</v>
      </c>
      <c r="CU5" s="1">
        <f>IFERROR(VLOOKUP($CK5,stock_data!$B$3:$W$612,9,0),0)</f>
        <v>0</v>
      </c>
      <c r="CV5" s="1">
        <f>IFERROR(VLOOKUP($CK5,stock_data!$B$3:$W$612,10,0),0)</f>
        <v>0</v>
      </c>
      <c r="CW5" s="1">
        <f>IFERROR(VLOOKUP($CK5,stock_data!$B$3:$W$612,11,0),0)</f>
        <v>0</v>
      </c>
      <c r="CX5" s="1">
        <f>IFERROR(VLOOKUP($CK5,stock_data!$B$3:$W$612,12,0),0)</f>
        <v>0</v>
      </c>
      <c r="CY5" s="1">
        <f>IFERROR(VLOOKUP($CK5,stock_data!$B$3:$W$612,13,0),0)</f>
        <v>0</v>
      </c>
      <c r="CZ5" s="1">
        <f>IFERROR(VLOOKUP($CK5,stock_data!$B$3:$W$612,14,0),0)</f>
        <v>0</v>
      </c>
      <c r="DA5" s="1">
        <f>IFERROR(VLOOKUP($CK5,stock_data!$B$3:$W$612,15,0),0)</f>
        <v>0</v>
      </c>
      <c r="DB5" s="1">
        <f>IFERROR(VLOOKUP($CK5,stock_data!$B$3:$W$612,16,0),0)</f>
        <v>0</v>
      </c>
      <c r="DC5" s="1">
        <f>IFERROR(VLOOKUP($CK5,stock_data!$B$3:$W$612,17,0),0)</f>
        <v>0</v>
      </c>
      <c r="DD5" s="1">
        <f>IFERROR(VLOOKUP($CK5,stock_data!$B$3:$W$612,18,0),0)</f>
        <v>0</v>
      </c>
      <c r="DE5" s="1">
        <f>IFERROR(VLOOKUP($CK5,stock_data!$B$3:$W$612,19,0),0)</f>
        <v>0</v>
      </c>
      <c r="DF5" s="1">
        <f>IFERROR(VLOOKUP($CK5,stock_data!$B$3:$W$612,20,0),0)</f>
        <v>0</v>
      </c>
      <c r="DG5" s="1">
        <f>IFERROR(VLOOKUP($CK5,stock_data!$B$3:$W$612,21,0),0)</f>
        <v>0</v>
      </c>
      <c r="DH5" s="1">
        <f>IFERROR(VLOOKUP($CK5,stock_data!$B$3:$W$612,22,0),0)</f>
        <v>0</v>
      </c>
      <c r="DI5" s="1">
        <f t="shared" si="49"/>
        <v>0</v>
      </c>
      <c r="DJ5" s="1">
        <f t="shared" si="50"/>
        <v>0</v>
      </c>
      <c r="DK5" s="3">
        <f>IFERROR(INDEX(COD_SALES!$B$5:$Z$500,MATCH(resource!$CC5,COD_SALES!$A$5:$A$500,0),MATCH(resource!DK$2,COD_SALES!$B$4:$Z$4,0)),"")</f>
        <v>0</v>
      </c>
      <c r="DL5" s="3">
        <f>IFERROR(INDEX(COD_SALES!$B$5:$Z$500,MATCH(resource!$CC5,COD_SALES!$A$5:$A$500,0),MATCH(resource!DL$2,COD_SALES!$B$4:$Z$4,0)),"")</f>
        <v>2</v>
      </c>
      <c r="DM5" s="3">
        <f>IFERROR(INDEX(COD_SALES!$B$5:$Z$500,MATCH(resource!$CC5,COD_SALES!$A$5:$A$500,0),MATCH(resource!DM$2,COD_SALES!$B$4:$Z$4,0)),"")</f>
        <v>3</v>
      </c>
      <c r="DN5" s="3" t="str">
        <f>IFERROR(INDEX(COD_SALES!$B$5:$Z$500,MATCH(resource!$CC5,COD_SALES!$A$5:$A$500,0),MATCH(resource!DN$2,COD_SALES!$B$4:$Z$4,0)),"")</f>
        <v/>
      </c>
      <c r="DO5" s="3">
        <f>IFERROR(INDEX(COD_SALES!$B$5:$Z$500,MATCH(resource!$CC5,COD_SALES!$A$5:$A$500,0),MATCH(resource!DO$2,COD_SALES!$B$4:$Z$4,0)),"")</f>
        <v>2</v>
      </c>
      <c r="DP5" s="3">
        <f>IFERROR(INDEX(COD_SALES!$B$5:$Z$500,MATCH(resource!$CC5,COD_SALES!$A$5:$A$500,0),MATCH(resource!DP$2,COD_SALES!$B$4:$Z$4,0)),"")</f>
        <v>1</v>
      </c>
      <c r="DQ5" s="3" t="str">
        <f>IFERROR(INDEX(COD_SALES!$B$5:$Z$500,MATCH(resource!$CC5,COD_SALES!$A$5:$A$500,0),MATCH(resource!DQ$2,COD_SALES!$B$4:$Z$4,0)),"")</f>
        <v/>
      </c>
      <c r="DR5" s="3">
        <f>IFERROR(INDEX(COD_SALES!$B$5:$Z$500,MATCH(resource!$CC5,COD_SALES!$A$5:$A$500,0),MATCH(resource!DR$2,COD_SALES!$B$4:$Z$4,0)),"")</f>
        <v>0</v>
      </c>
      <c r="DS5" s="3">
        <f>IFERROR(INDEX(COD_SALES!$B$5:$Z$500,MATCH(resource!$CC5,COD_SALES!$A$5:$A$500,0),MATCH(resource!DS$2,COD_SALES!$B$4:$Z$4,0)),"")</f>
        <v>30</v>
      </c>
      <c r="DT5" s="3">
        <f>IFERROR(INDEX(COD_SALES!$B$5:$Z$500,MATCH(resource!$CC5,COD_SALES!$A$5:$A$500,0),MATCH(resource!DT$2,COD_SALES!$B$4:$Z$4,0)),"")</f>
        <v>4</v>
      </c>
      <c r="DU5" s="3">
        <f>IFERROR(INDEX(COD_SALES!$B$5:$Z$500,MATCH(resource!$CC5,COD_SALES!$A$5:$A$500,0),MATCH(resource!DU$2,COD_SALES!$B$4:$Z$4,0)),"")</f>
        <v>0</v>
      </c>
      <c r="DV5" s="3">
        <f>IFERROR(INDEX(COD_SALES!$B$5:$Z$500,MATCH(resource!$CC5,COD_SALES!$A$5:$A$500,0),MATCH(resource!DV$2,COD_SALES!$B$4:$Z$4,0)),"")</f>
        <v>0</v>
      </c>
      <c r="DW5" s="3">
        <f>IFERROR(INDEX(COD_SALES!$B$5:$Z$500,MATCH(resource!$CC5,COD_SALES!$A$5:$A$500,0),MATCH(resource!DW$2,COD_SALES!$B$4:$Z$4,0)),"")</f>
        <v>27</v>
      </c>
      <c r="DX5" s="3">
        <f>IFERROR(INDEX(COD_SALES!$B$5:$Z$500,MATCH(resource!$CC5,COD_SALES!$A$5:$A$500,0),MATCH(resource!DX$2,COD_SALES!$B$4:$Z$4,0)),"")</f>
        <v>0</v>
      </c>
      <c r="DY5" s="3">
        <f>IFERROR(INDEX(COD_SALES!$B$5:$Z$500,MATCH(resource!$CC5,COD_SALES!$A$5:$A$500,0),MATCH(resource!DY$2,COD_SALES!$B$4:$Z$4,0)),"")</f>
        <v>1</v>
      </c>
      <c r="DZ5" s="3">
        <f>IFERROR(INDEX(COD_SALES!$B$5:$Z$500,MATCH(resource!$CC5,COD_SALES!$A$5:$A$500,0),MATCH(resource!DZ$2,COD_SALES!$B$4:$Z$4,0)),"")</f>
        <v>1</v>
      </c>
      <c r="EA5" s="3">
        <f>IFERROR(INDEX(COD_SALES!$B$5:$Z$500,MATCH(resource!$CC5,COD_SALES!$A$5:$A$500,0),MATCH(resource!EA$2,COD_SALES!$B$4:$Z$4,0)),"")</f>
        <v>0</v>
      </c>
      <c r="EB5" s="3">
        <f t="shared" si="51"/>
        <v>23864.98</v>
      </c>
      <c r="ED5" s="3">
        <f>IFERROR(VLOOKUP($CK5,depot_prod_sales!$B$5:$S$200,3,0),0)</f>
        <v>0</v>
      </c>
      <c r="EE5" s="3">
        <f>IFERROR(VLOOKUP($CK5,depot_prod_sales!$B$5:$S$200,4,0),0)</f>
        <v>0</v>
      </c>
      <c r="EF5" s="3">
        <f>IFERROR(VLOOKUP($CK5,depot_prod_sales!$B$5:$S$200,5,0),0)</f>
        <v>0</v>
      </c>
      <c r="EG5" s="3">
        <f>IFERROR(VLOOKUP($CK5,depot_prod_sales!$B$5:$S$200,6,0),0)</f>
        <v>0</v>
      </c>
      <c r="EH5" s="3">
        <f>IFERROR(VLOOKUP($CK5,depot_prod_sales!$B$5:$S$200,7,0),0)</f>
        <v>0</v>
      </c>
      <c r="EI5" s="3">
        <f>IFERROR(VLOOKUP($CK5,depot_prod_sales!$B$5:$S$200,8,0),0)</f>
        <v>0</v>
      </c>
      <c r="EJ5" s="3">
        <f>IFERROR(VLOOKUP($CK5,depot_prod_sales!$B$5:$S$200,9,0),0)</f>
        <v>0</v>
      </c>
      <c r="EK5" s="3">
        <f>IFERROR(VLOOKUP($CK5,depot_prod_sales!$B$5:$S$200,10,0),0)</f>
        <v>0</v>
      </c>
      <c r="EL5" s="3">
        <f>IFERROR(VLOOKUP($CK5,depot_prod_sales!$B$5:$S$200,11,0),0)</f>
        <v>0</v>
      </c>
      <c r="EM5" s="3">
        <f>IFERROR(VLOOKUP($CK5,depot_prod_sales!$B$5:$S$200,12,0),0)</f>
        <v>0</v>
      </c>
      <c r="EN5" s="3">
        <f>IFERROR(VLOOKUP($CK5,depot_prod_sales!$B$5:$S$200,13,0),0)</f>
        <v>0</v>
      </c>
      <c r="EO5" s="3">
        <f>IFERROR(VLOOKUP($CK5,depot_prod_sales!$B$5:$S$200,14,0),0)</f>
        <v>0</v>
      </c>
      <c r="EP5" s="3">
        <f>IFERROR(VLOOKUP($CK5,depot_prod_sales!$B$5:$S$200,15,0),0)</f>
        <v>0</v>
      </c>
      <c r="EQ5" s="3">
        <f>IFERROR(VLOOKUP($CK5,depot_prod_sales!$B$5:$S$200,16,0),0)</f>
        <v>0</v>
      </c>
      <c r="ER5" s="3">
        <f>IFERROR(VLOOKUP($CK5,depot_prod_sales!$B$5:$S$200,17,0),0)</f>
        <v>0</v>
      </c>
      <c r="ES5" s="3">
        <f>IFERROR(VLOOKUP($CK5,depot_prod_sales!$B$5:$S$200,18,0),0)</f>
        <v>0</v>
      </c>
      <c r="ET5" s="116">
        <f t="shared" si="52"/>
        <v>0</v>
      </c>
      <c r="EU5" s="116">
        <f t="shared" si="53"/>
        <v>0</v>
      </c>
      <c r="EW5" s="3">
        <f>IFERROR(VLOOKUP(CC5,data_pull!$AO$25:$AR$546,2,0),0)</f>
        <v>10</v>
      </c>
      <c r="EX5" s="1">
        <f>IFERROR(VLOOKUP(CC5,data_pull!$AO$25:$AR$546,4,0),0)</f>
        <v>190000</v>
      </c>
    </row>
    <row r="6" spans="1:154" x14ac:dyDescent="0.25">
      <c r="A6" s="1" t="s">
        <v>611</v>
      </c>
      <c r="B6" s="1" t="s">
        <v>612</v>
      </c>
      <c r="C6" s="1" t="s">
        <v>895</v>
      </c>
      <c r="D6" s="2">
        <f>SUMIF(sales_data!$B$2:$B$1000,resource!B6,sales_data!$N$2:$N$1000)</f>
        <v>3769334.3300000005</v>
      </c>
      <c r="E6" s="2">
        <f t="shared" si="13"/>
        <v>1445733.3900000004</v>
      </c>
      <c r="F6" s="3">
        <f>COUNTIFS(sales_data!$L$2:$L$1000,"&gt;1",sales_data!$B$2:$B$1000,resource!B6)</f>
        <v>30</v>
      </c>
      <c r="G6" s="3">
        <f>COUNTIFS(sales_data!$L$2:$L$1000,"&gt;1",sales_data!$B$2:$B$1000,resource!B6,sales_data!$I$2:$I$1000,"*"&amp;$G$2&amp;"*")</f>
        <v>0</v>
      </c>
      <c r="H6" s="3">
        <f>COUNTIFS(sales_data!$L$2:$L$1000,"&gt;1",sales_data!$B$2:$B$1000,resource!B6,sales_data!$I$2:$I$1000,"*"&amp;$H$2&amp;"*")</f>
        <v>0</v>
      </c>
      <c r="I6" s="3">
        <f>COUNTIFS(sales_data!$L$2:$L$1000,"&gt;1",sales_data!$B$2:$B$1000,resource!B6,sales_data!$I$2:$I$1000,"*"&amp;$I$2&amp;"*")</f>
        <v>0</v>
      </c>
      <c r="J6" s="3">
        <f t="shared" si="43"/>
        <v>30</v>
      </c>
      <c r="K6" s="1" t="str">
        <f t="shared" si="14"/>
        <v>CML</v>
      </c>
      <c r="L6" s="1">
        <f>SUMIF(sales_data!$B$2:$B$1000,resource!B6,sales_data!$P$2:$P$1000)</f>
        <v>689</v>
      </c>
      <c r="M6" s="3">
        <f t="shared" ca="1" si="15"/>
        <v>104678.66</v>
      </c>
      <c r="N6" s="3">
        <f t="shared" ca="1" si="16"/>
        <v>49820.13</v>
      </c>
      <c r="O6" s="3">
        <f t="shared" ca="1" si="17"/>
        <v>256941.63999999996</v>
      </c>
      <c r="P6" s="3">
        <f t="shared" ca="1" si="18"/>
        <v>33810.82</v>
      </c>
      <c r="Q6" s="3">
        <f t="shared" ca="1" si="19"/>
        <v>155563.84</v>
      </c>
      <c r="R6" s="3">
        <f t="shared" ca="1" si="20"/>
        <v>9278.6299999999992</v>
      </c>
      <c r="S6" s="3">
        <f t="shared" ca="1" si="21"/>
        <v>57598.299999999996</v>
      </c>
      <c r="T6" s="3">
        <f t="shared" ca="1" si="22"/>
        <v>52675.91</v>
      </c>
      <c r="U6" s="3">
        <f t="shared" ca="1" si="23"/>
        <v>161008.32000000001</v>
      </c>
      <c r="V6" s="3">
        <f t="shared" ca="1" si="24"/>
        <v>37435.42</v>
      </c>
      <c r="W6" s="3">
        <f t="shared" ca="1" si="25"/>
        <v>37078.639999999999</v>
      </c>
      <c r="X6" s="3">
        <f t="shared" ca="1" si="26"/>
        <v>37674.920000000006</v>
      </c>
      <c r="Y6" s="3">
        <f t="shared" ca="1" si="27"/>
        <v>2906.67</v>
      </c>
      <c r="Z6" s="3">
        <f t="shared" ca="1" si="28"/>
        <v>156223.56000000003</v>
      </c>
      <c r="AA6" s="3">
        <f t="shared" ca="1" si="29"/>
        <v>122718.66000000002</v>
      </c>
      <c r="AB6" s="3">
        <f t="shared" ca="1" si="30"/>
        <v>194447.01</v>
      </c>
      <c r="AC6" s="3">
        <f t="shared" ca="1" si="31"/>
        <v>181659.87999999995</v>
      </c>
      <c r="AD6" s="3">
        <f t="shared" ca="1" si="32"/>
        <v>216414.43000000002</v>
      </c>
      <c r="AE6" s="3">
        <f t="shared" ca="1" si="33"/>
        <v>105393.14</v>
      </c>
      <c r="AF6" s="3">
        <f t="shared" ca="1" si="34"/>
        <v>0</v>
      </c>
      <c r="AG6" s="3">
        <f t="shared" ca="1" si="35"/>
        <v>47636.44999999999</v>
      </c>
      <c r="AH6" s="3">
        <f t="shared" ca="1" si="36"/>
        <v>200651.15</v>
      </c>
      <c r="AI6" s="3">
        <f t="shared" ca="1" si="37"/>
        <v>77732.95</v>
      </c>
      <c r="AJ6" s="3">
        <f t="shared" ca="1" si="38"/>
        <v>662339.3899999999</v>
      </c>
      <c r="AK6" s="3">
        <f t="shared" ca="1" si="39"/>
        <v>105227.53</v>
      </c>
      <c r="AL6" s="3">
        <f t="shared" ca="1" si="40"/>
        <v>65129.960000000006</v>
      </c>
      <c r="AM6" s="3"/>
      <c r="AN6" s="3">
        <f t="shared" si="41"/>
        <v>519</v>
      </c>
      <c r="AO6" s="3"/>
      <c r="AP6" s="3"/>
      <c r="AQ6" s="4" t="str">
        <f>sales_data!B5</f>
        <v>S.M.Zafar Ahmed</v>
      </c>
      <c r="AR6" s="4" t="str">
        <f>sales_data!C5</f>
        <v>BLANK TEAM (FM1)</v>
      </c>
      <c r="AS6" s="5" t="str">
        <f t="shared" si="42"/>
        <v>BLANK TEAM (FM1)</v>
      </c>
      <c r="AT6" s="4" t="str">
        <f>sales_data!I5</f>
        <v>Shameem Hossain(Territory Change)</v>
      </c>
      <c r="AU6" s="4" t="str">
        <f>sales_data!W5</f>
        <v>Sherpur (Tb)</v>
      </c>
      <c r="AV6" s="1">
        <f>sales_data!N5</f>
        <v>0</v>
      </c>
      <c r="AW6" s="1">
        <f>sales_data!P5</f>
        <v>9</v>
      </c>
      <c r="AX6" s="3">
        <f ca="1">IFERROR(INDEX(INDIRECT("day_wise_sales_data!$B$2:$BZ$599"),MATCH(resource!$CC6,day_wise_sales_data!$A$2:$A$500,0),MATCH(resource!AX$2,INDIRECT("day_wise_sales_data!$B$1:$BZ$1"),0)),0)</f>
        <v>0</v>
      </c>
      <c r="AY6" s="3">
        <f ca="1">IFERROR(INDEX(INDIRECT("day_wise_sales_data!$B$2:$BZ$599"),MATCH(resource!$CC6,day_wise_sales_data!$A$2:$A$500,0),MATCH(resource!AY$2,INDIRECT("day_wise_sales_data!$B$1:$BZ$1"),0)),0)</f>
        <v>0</v>
      </c>
      <c r="AZ6" s="3">
        <f ca="1">IFERROR(INDEX(INDIRECT("day_wise_sales_data!$B$2:$BZ$599"),MATCH(resource!$CC6,day_wise_sales_data!$A$2:$A$500,0),MATCH(resource!AZ$2,INDIRECT("day_wise_sales_data!$B$1:$BZ$1"),0)),0)</f>
        <v>0</v>
      </c>
      <c r="BA6" s="3">
        <f ca="1">IFERROR(INDEX(INDIRECT("day_wise_sales_data!$B$2:$BZ$599"),MATCH(resource!$CC6,day_wise_sales_data!$A$2:$A$500,0),MATCH(resource!BA$2,INDIRECT("day_wise_sales_data!$B$1:$BZ$1"),0)),0)</f>
        <v>0</v>
      </c>
      <c r="BB6" s="3">
        <f ca="1">IFERROR(INDEX(INDIRECT("day_wise_sales_data!$B$2:$BZ$599"),MATCH(resource!$CC6,day_wise_sales_data!$A$2:$A$500,0),MATCH(resource!BB$2,INDIRECT("day_wise_sales_data!$B$1:$BZ$1"),0)),0)</f>
        <v>0</v>
      </c>
      <c r="BC6" s="3">
        <f ca="1">IFERROR(INDEX(INDIRECT("day_wise_sales_data!$B$2:$BZ$599"),MATCH(resource!$CC6,day_wise_sales_data!$A$2:$A$500,0),MATCH(resource!BC$2,INDIRECT("day_wise_sales_data!$B$1:$BZ$1"),0)),0)</f>
        <v>0</v>
      </c>
      <c r="BD6" s="3">
        <f ca="1">IFERROR(INDEX(INDIRECT("day_wise_sales_data!$B$2:$BZ$599"),MATCH(resource!$CC6,day_wise_sales_data!$A$2:$A$500,0),MATCH(resource!BD$2,INDIRECT("day_wise_sales_data!$B$1:$BZ$1"),0)),0)</f>
        <v>0</v>
      </c>
      <c r="BE6" s="3">
        <f ca="1">IFERROR(INDEX(INDIRECT("day_wise_sales_data!$B$2:$BZ$599"),MATCH(resource!$CC6,day_wise_sales_data!$A$2:$A$500,0),MATCH(resource!BE$2,INDIRECT("day_wise_sales_data!$B$1:$BZ$1"),0)),0)</f>
        <v>0</v>
      </c>
      <c r="BF6" s="3">
        <f ca="1">IFERROR(INDEX(INDIRECT("day_wise_sales_data!$B$2:$BZ$599"),MATCH(resource!$CC6,day_wise_sales_data!$A$2:$A$500,0),MATCH(resource!BF$2,INDIRECT("day_wise_sales_data!$B$1:$BZ$1"),0)),0)</f>
        <v>0</v>
      </c>
      <c r="BG6" s="3">
        <f ca="1">IFERROR(INDEX(INDIRECT("day_wise_sales_data!$B$2:$BZ$599"),MATCH(resource!$CC6,day_wise_sales_data!$A$2:$A$500,0),MATCH(resource!BG$2,INDIRECT("day_wise_sales_data!$B$1:$BZ$1"),0)),0)</f>
        <v>0</v>
      </c>
      <c r="BH6" s="3">
        <f ca="1">IFERROR(INDEX(INDIRECT("day_wise_sales_data!$B$2:$BZ$599"),MATCH(resource!$CC6,day_wise_sales_data!$A$2:$A$500,0),MATCH(resource!BH$2,INDIRECT("day_wise_sales_data!$B$1:$BZ$1"),0)),0)</f>
        <v>0</v>
      </c>
      <c r="BI6" s="3">
        <f ca="1">IFERROR(INDEX(INDIRECT("day_wise_sales_data!$B$2:$BZ$599"),MATCH(resource!$CC6,day_wise_sales_data!$A$2:$A$500,0),MATCH(resource!BI$2,INDIRECT("day_wise_sales_data!$B$1:$BZ$1"),0)),0)</f>
        <v>0</v>
      </c>
      <c r="BJ6" s="3">
        <f ca="1">IFERROR(INDEX(INDIRECT("day_wise_sales_data!$B$2:$BZ$599"),MATCH(resource!$CC6,day_wise_sales_data!$A$2:$A$500,0),MATCH(resource!BJ$2,INDIRECT("day_wise_sales_data!$B$1:$BZ$1"),0)),0)</f>
        <v>0</v>
      </c>
      <c r="BK6" s="3">
        <f ca="1">IFERROR(INDEX(INDIRECT("day_wise_sales_data!$B$2:$BZ$599"),MATCH(resource!$CC6,day_wise_sales_data!$A$2:$A$500,0),MATCH(resource!BK$2,INDIRECT("day_wise_sales_data!$B$1:$BZ$1"),0)),0)</f>
        <v>0</v>
      </c>
      <c r="BL6" s="3">
        <f ca="1">IFERROR(INDEX(INDIRECT("day_wise_sales_data!$B$2:$BZ$599"),MATCH(resource!$CC6,day_wise_sales_data!$A$2:$A$500,0),MATCH(resource!BL$2,INDIRECT("day_wise_sales_data!$B$1:$BZ$1"),0)),0)</f>
        <v>0</v>
      </c>
      <c r="BM6" s="3">
        <f ca="1">IFERROR(INDEX(INDIRECT("day_wise_sales_data!$B$2:$BZ$599"),MATCH(resource!$CC6,day_wise_sales_data!$A$2:$A$500,0),MATCH(resource!BM$2,INDIRECT("day_wise_sales_data!$B$1:$BZ$1"),0)),0)</f>
        <v>0</v>
      </c>
      <c r="BN6" s="3">
        <f ca="1">IFERROR(INDEX(INDIRECT("day_wise_sales_data!$B$2:$BZ$599"),MATCH(resource!$CC6,day_wise_sales_data!$A$2:$A$500,0),MATCH(resource!BN$2,INDIRECT("day_wise_sales_data!$B$1:$BZ$1"),0)),0)</f>
        <v>0</v>
      </c>
      <c r="BO6" s="3">
        <f ca="1">IFERROR(INDEX(INDIRECT("day_wise_sales_data!$B$2:$BZ$599"),MATCH(resource!$CC6,day_wise_sales_data!$A$2:$A$500,0),MATCH(resource!BO$2,INDIRECT("day_wise_sales_data!$B$1:$BZ$1"),0)),0)</f>
        <v>0</v>
      </c>
      <c r="BP6" s="3">
        <f ca="1">IFERROR(INDEX(INDIRECT("day_wise_sales_data!$B$2:$BZ$599"),MATCH(resource!$CC6,day_wise_sales_data!$A$2:$A$500,0),MATCH(resource!BP$2,INDIRECT("day_wise_sales_data!$B$1:$BZ$1"),0)),0)</f>
        <v>0</v>
      </c>
      <c r="BQ6" s="3">
        <f ca="1">IFERROR(INDEX(INDIRECT("day_wise_sales_data!$B$2:$BZ$599"),MATCH(resource!$CC6,day_wise_sales_data!$A$2:$A$500,0),MATCH(resource!BQ$2,INDIRECT("day_wise_sales_data!$B$1:$BZ$1"),0)),0)</f>
        <v>0</v>
      </c>
      <c r="BR6" s="3">
        <f ca="1">IFERROR(INDEX(INDIRECT("day_wise_sales_data!$B$2:$BZ$599"),MATCH(resource!$CC6,day_wise_sales_data!$A$2:$A$500,0),MATCH(resource!BR$2,INDIRECT("day_wise_sales_data!$B$1:$BZ$1"),0)),0)</f>
        <v>0</v>
      </c>
      <c r="BS6" s="3">
        <f ca="1">IFERROR(INDEX(INDIRECT("day_wise_sales_data!$B$2:$BZ$599"),MATCH(resource!$CC6,day_wise_sales_data!$A$2:$A$500,0),MATCH(resource!BS$2,INDIRECT("day_wise_sales_data!$B$1:$BZ$1"),0)),0)</f>
        <v>0</v>
      </c>
      <c r="BT6" s="3">
        <f ca="1">IFERROR(INDEX(INDIRECT("day_wise_sales_data!$B$2:$BZ$599"),MATCH(resource!$CC6,day_wise_sales_data!$A$2:$A$500,0),MATCH(resource!BT$2,INDIRECT("day_wise_sales_data!$B$1:$BZ$1"),0)),0)</f>
        <v>0</v>
      </c>
      <c r="BU6" s="3">
        <f ca="1">IFERROR(INDEX(INDIRECT("day_wise_sales_data!$B$2:$BZ$599"),MATCH(resource!$CC6,day_wise_sales_data!$A$2:$A$500,0),MATCH(resource!BU$2,INDIRECT("day_wise_sales_data!$B$1:$BZ$1"),0)),0)</f>
        <v>0</v>
      </c>
      <c r="BV6" s="3">
        <f ca="1">IFERROR(INDEX(INDIRECT("day_wise_sales_data!$B$2:$BZ$599"),MATCH(resource!$CC6,day_wise_sales_data!$A$2:$A$500,0),MATCH(resource!BV$2,INDIRECT("day_wise_sales_data!$B$1:$BZ$1"),0)),0)</f>
        <v>0</v>
      </c>
      <c r="BW6" s="3">
        <f ca="1">IFERROR(INDEX(INDIRECT("day_wise_sales_data!$B$2:$BZ$599"),MATCH(resource!$CC6,day_wise_sales_data!$A$2:$A$500,0),MATCH(resource!BW$2,INDIRECT("day_wise_sales_data!$B$1:$BZ$1"),0)),0)</f>
        <v>0</v>
      </c>
      <c r="BX6" s="3">
        <f ca="1">IFERROR(INDEX(INDIRECT("day_wise_sales_data!$B$2:$BZ$599"),MATCH(resource!$CC6,day_wise_sales_data!$A$2:$A$500,0),MATCH(resource!BX$2,INDIRECT("day_wise_sales_data!$B$1:$BZ$1"),0)),0)</f>
        <v>0</v>
      </c>
      <c r="BY6" s="3">
        <f ca="1">IFERROR(INDEX(INDIRECT("day_wise_sales_data!$B$2:$BZ$599"),MATCH(resource!$CC6,day_wise_sales_data!$A$2:$A$500,0),MATCH(resource!BY$2,INDIRECT("day_wise_sales_data!$B$1:$BZ$1"),0)),0)</f>
        <v>0</v>
      </c>
      <c r="BZ6" s="3">
        <f ca="1">IFERROR(INDEX(INDIRECT("day_wise_sales_data!$B$2:$BZ$599"),MATCH(resource!$CC6,day_wise_sales_data!$A$2:$A$500,0),MATCH(resource!BZ$2,INDIRECT("day_wise_sales_data!$B$1:$BZ$1"),0)),0)</f>
        <v>0</v>
      </c>
      <c r="CA6" s="3">
        <f ca="1">IFERROR(INDEX(INDIRECT("day_wise_sales_data!$B$2:$BZ$599"),MATCH(resource!$CC6,day_wise_sales_data!$A$2:$A$500,0),MATCH(resource!CA$2,INDIRECT("day_wise_sales_data!$B$1:$BZ$1"),0)),0)</f>
        <v>0</v>
      </c>
      <c r="CC6" s="4" t="str">
        <f>sales_data!H5</f>
        <v>BOG04214</v>
      </c>
      <c r="CD6" s="1">
        <v>4</v>
      </c>
      <c r="CE6" s="1" t="str">
        <f>IF(AQ6=report!$AQ$3,resource!CD6,"")</f>
        <v/>
      </c>
      <c r="CF6" s="5">
        <f>IFERROR(SMALL($CE$3:$CE$1001,ROWS($CE$3:CE6)),"")</f>
        <v>488</v>
      </c>
      <c r="CH6">
        <f>IFERROR(VLOOKUP($CC6,data_pull!$E$22:$G$700,2,0),0)</f>
        <v>0</v>
      </c>
      <c r="CI6" s="1">
        <f t="shared" si="44"/>
        <v>154</v>
      </c>
      <c r="CJ6" s="1">
        <f t="shared" si="45"/>
        <v>0</v>
      </c>
      <c r="CK6" s="1" t="s">
        <v>982</v>
      </c>
      <c r="CL6" s="1">
        <f t="shared" si="46"/>
        <v>111</v>
      </c>
      <c r="CM6" s="1" t="str">
        <f>IFERROR(VLOOKUP($CK6,stock_data!$B$3:$W$612,2,0),0)</f>
        <v>ADZE -400 TABLET (EXP)</v>
      </c>
      <c r="CN6" s="1" t="str">
        <f>IFERROR(VLOOKUP($CK6,stock_data!$B$3:$W$612,4,0),0)</f>
        <v>50X1'S</v>
      </c>
      <c r="CO6" s="1">
        <f>IFERROR(VLOOKUP($CK6,stock_data!$B$3:$W$612,5,0),0)</f>
        <v>176.5</v>
      </c>
      <c r="CP6" s="3">
        <f t="shared" si="47"/>
        <v>0</v>
      </c>
      <c r="CQ6" s="3">
        <f t="shared" si="48"/>
        <v>0</v>
      </c>
      <c r="CR6" s="1">
        <f>IFERROR(VLOOKUP($CK6,stock_data!$B$3:$W$612,6,0),0)</f>
        <v>0</v>
      </c>
      <c r="CS6" s="1">
        <f>IFERROR(VLOOKUP($CK6,stock_data!$B$3:$W$612,7,0),0)</f>
        <v>0</v>
      </c>
      <c r="CT6" s="1">
        <f>IFERROR(VLOOKUP($CK6,stock_data!$B$3:$W$612,8,0),0)</f>
        <v>0</v>
      </c>
      <c r="CU6" s="1">
        <f>IFERROR(VLOOKUP($CK6,stock_data!$B$3:$W$612,9,0),0)</f>
        <v>0</v>
      </c>
      <c r="CV6" s="1">
        <f>IFERROR(VLOOKUP($CK6,stock_data!$B$3:$W$612,10,0),0)</f>
        <v>0</v>
      </c>
      <c r="CW6" s="1">
        <f>IFERROR(VLOOKUP($CK6,stock_data!$B$3:$W$612,11,0),0)</f>
        <v>0</v>
      </c>
      <c r="CX6" s="1">
        <f>IFERROR(VLOOKUP($CK6,stock_data!$B$3:$W$612,12,0),0)</f>
        <v>0</v>
      </c>
      <c r="CY6" s="1">
        <f>IFERROR(VLOOKUP($CK6,stock_data!$B$3:$W$612,13,0),0)</f>
        <v>0</v>
      </c>
      <c r="CZ6" s="1">
        <f>IFERROR(VLOOKUP($CK6,stock_data!$B$3:$W$612,14,0),0)</f>
        <v>0</v>
      </c>
      <c r="DA6" s="1">
        <f>IFERROR(VLOOKUP($CK6,stock_data!$B$3:$W$612,15,0),0)</f>
        <v>0</v>
      </c>
      <c r="DB6" s="1">
        <f>IFERROR(VLOOKUP($CK6,stock_data!$B$3:$W$612,16,0),0)</f>
        <v>0</v>
      </c>
      <c r="DC6" s="1">
        <f>IFERROR(VLOOKUP($CK6,stock_data!$B$3:$W$612,17,0),0)</f>
        <v>0</v>
      </c>
      <c r="DD6" s="1">
        <f>IFERROR(VLOOKUP($CK6,stock_data!$B$3:$W$612,18,0),0)</f>
        <v>0</v>
      </c>
      <c r="DE6" s="1">
        <f>IFERROR(VLOOKUP($CK6,stock_data!$B$3:$W$612,19,0),0)</f>
        <v>0</v>
      </c>
      <c r="DF6" s="1">
        <f>IFERROR(VLOOKUP($CK6,stock_data!$B$3:$W$612,20,0),0)</f>
        <v>0</v>
      </c>
      <c r="DG6" s="1">
        <f>IFERROR(VLOOKUP($CK6,stock_data!$B$3:$W$612,21,0),0)</f>
        <v>0</v>
      </c>
      <c r="DH6" s="1">
        <f>IFERROR(VLOOKUP($CK6,stock_data!$B$3:$W$612,22,0),0)</f>
        <v>0</v>
      </c>
      <c r="DI6" s="1">
        <f t="shared" si="49"/>
        <v>0</v>
      </c>
      <c r="DJ6" s="1">
        <f t="shared" si="50"/>
        <v>0</v>
      </c>
      <c r="DK6" s="3">
        <f>IFERROR(INDEX(COD_SALES!$B$5:$Z$500,MATCH(resource!$CC6,COD_SALES!$A$5:$A$500,0),MATCH(resource!DK$2,COD_SALES!$B$4:$Z$4,0)),"")</f>
        <v>0</v>
      </c>
      <c r="DL6" s="3">
        <f>IFERROR(INDEX(COD_SALES!$B$5:$Z$500,MATCH(resource!$CC6,COD_SALES!$A$5:$A$500,0),MATCH(resource!DL$2,COD_SALES!$B$4:$Z$4,0)),"")</f>
        <v>0</v>
      </c>
      <c r="DM6" s="3">
        <f>IFERROR(INDEX(COD_SALES!$B$5:$Z$500,MATCH(resource!$CC6,COD_SALES!$A$5:$A$500,0),MATCH(resource!DM$2,COD_SALES!$B$4:$Z$4,0)),"")</f>
        <v>0</v>
      </c>
      <c r="DN6" s="3" t="str">
        <f>IFERROR(INDEX(COD_SALES!$B$5:$Z$500,MATCH(resource!$CC6,COD_SALES!$A$5:$A$500,0),MATCH(resource!DN$2,COD_SALES!$B$4:$Z$4,0)),"")</f>
        <v/>
      </c>
      <c r="DO6" s="3">
        <f>IFERROR(INDEX(COD_SALES!$B$5:$Z$500,MATCH(resource!$CC6,COD_SALES!$A$5:$A$500,0),MATCH(resource!DO$2,COD_SALES!$B$4:$Z$4,0)),"")</f>
        <v>0</v>
      </c>
      <c r="DP6" s="3">
        <f>IFERROR(INDEX(COD_SALES!$B$5:$Z$500,MATCH(resource!$CC6,COD_SALES!$A$5:$A$500,0),MATCH(resource!DP$2,COD_SALES!$B$4:$Z$4,0)),"")</f>
        <v>0</v>
      </c>
      <c r="DQ6" s="3" t="str">
        <f>IFERROR(INDEX(COD_SALES!$B$5:$Z$500,MATCH(resource!$CC6,COD_SALES!$A$5:$A$500,0),MATCH(resource!DQ$2,COD_SALES!$B$4:$Z$4,0)),"")</f>
        <v/>
      </c>
      <c r="DR6" s="3">
        <f>IFERROR(INDEX(COD_SALES!$B$5:$Z$500,MATCH(resource!$CC6,COD_SALES!$A$5:$A$500,0),MATCH(resource!DR$2,COD_SALES!$B$4:$Z$4,0)),"")</f>
        <v>0</v>
      </c>
      <c r="DS6" s="3">
        <f>IFERROR(INDEX(COD_SALES!$B$5:$Z$500,MATCH(resource!$CC6,COD_SALES!$A$5:$A$500,0),MATCH(resource!DS$2,COD_SALES!$B$4:$Z$4,0)),"")</f>
        <v>0</v>
      </c>
      <c r="DT6" s="3">
        <f>IFERROR(INDEX(COD_SALES!$B$5:$Z$500,MATCH(resource!$CC6,COD_SALES!$A$5:$A$500,0),MATCH(resource!DT$2,COD_SALES!$B$4:$Z$4,0)),"")</f>
        <v>0</v>
      </c>
      <c r="DU6" s="3">
        <f>IFERROR(INDEX(COD_SALES!$B$5:$Z$500,MATCH(resource!$CC6,COD_SALES!$A$5:$A$500,0),MATCH(resource!DU$2,COD_SALES!$B$4:$Z$4,0)),"")</f>
        <v>0</v>
      </c>
      <c r="DV6" s="3">
        <f>IFERROR(INDEX(COD_SALES!$B$5:$Z$500,MATCH(resource!$CC6,COD_SALES!$A$5:$A$500,0),MATCH(resource!DV$2,COD_SALES!$B$4:$Z$4,0)),"")</f>
        <v>0</v>
      </c>
      <c r="DW6" s="3">
        <f>IFERROR(INDEX(COD_SALES!$B$5:$Z$500,MATCH(resource!$CC6,COD_SALES!$A$5:$A$500,0),MATCH(resource!DW$2,COD_SALES!$B$4:$Z$4,0)),"")</f>
        <v>0</v>
      </c>
      <c r="DX6" s="3">
        <f>IFERROR(INDEX(COD_SALES!$B$5:$Z$500,MATCH(resource!$CC6,COD_SALES!$A$5:$A$500,0),MATCH(resource!DX$2,COD_SALES!$B$4:$Z$4,0)),"")</f>
        <v>0</v>
      </c>
      <c r="DY6" s="3">
        <f>IFERROR(INDEX(COD_SALES!$B$5:$Z$500,MATCH(resource!$CC6,COD_SALES!$A$5:$A$500,0),MATCH(resource!DY$2,COD_SALES!$B$4:$Z$4,0)),"")</f>
        <v>0</v>
      </c>
      <c r="DZ6" s="3">
        <f>IFERROR(INDEX(COD_SALES!$B$5:$Z$500,MATCH(resource!$CC6,COD_SALES!$A$5:$A$500,0),MATCH(resource!DZ$2,COD_SALES!$B$4:$Z$4,0)),"")</f>
        <v>0</v>
      </c>
      <c r="EA6" s="3">
        <f>IFERROR(INDEX(COD_SALES!$B$5:$Z$500,MATCH(resource!$CC6,COD_SALES!$A$5:$A$500,0),MATCH(resource!EA$2,COD_SALES!$B$4:$Z$4,0)),"")</f>
        <v>0</v>
      </c>
      <c r="EB6" s="3">
        <f t="shared" si="51"/>
        <v>0</v>
      </c>
      <c r="ED6" s="3">
        <f>IFERROR(VLOOKUP($CK6,depot_prod_sales!$B$5:$S$200,3,0),0)</f>
        <v>0</v>
      </c>
      <c r="EE6" s="3">
        <f>IFERROR(VLOOKUP($CK6,depot_prod_sales!$B$5:$S$200,4,0),0)</f>
        <v>0</v>
      </c>
      <c r="EF6" s="3">
        <f>IFERROR(VLOOKUP($CK6,depot_prod_sales!$B$5:$S$200,5,0),0)</f>
        <v>0</v>
      </c>
      <c r="EG6" s="3">
        <f>IFERROR(VLOOKUP($CK6,depot_prod_sales!$B$5:$S$200,6,0),0)</f>
        <v>0</v>
      </c>
      <c r="EH6" s="3">
        <f>IFERROR(VLOOKUP($CK6,depot_prod_sales!$B$5:$S$200,7,0),0)</f>
        <v>0</v>
      </c>
      <c r="EI6" s="3">
        <f>IFERROR(VLOOKUP($CK6,depot_prod_sales!$B$5:$S$200,8,0),0)</f>
        <v>0</v>
      </c>
      <c r="EJ6" s="3">
        <f>IFERROR(VLOOKUP($CK6,depot_prod_sales!$B$5:$S$200,9,0),0)</f>
        <v>0</v>
      </c>
      <c r="EK6" s="3">
        <f>IFERROR(VLOOKUP($CK6,depot_prod_sales!$B$5:$S$200,10,0),0)</f>
        <v>0</v>
      </c>
      <c r="EL6" s="3">
        <f>IFERROR(VLOOKUP($CK6,depot_prod_sales!$B$5:$S$200,11,0),0)</f>
        <v>0</v>
      </c>
      <c r="EM6" s="3">
        <f>IFERROR(VLOOKUP($CK6,depot_prod_sales!$B$5:$S$200,12,0),0)</f>
        <v>0</v>
      </c>
      <c r="EN6" s="3">
        <f>IFERROR(VLOOKUP($CK6,depot_prod_sales!$B$5:$S$200,13,0),0)</f>
        <v>0</v>
      </c>
      <c r="EO6" s="3">
        <f>IFERROR(VLOOKUP($CK6,depot_prod_sales!$B$5:$S$200,14,0),0)</f>
        <v>0</v>
      </c>
      <c r="EP6" s="3">
        <f>IFERROR(VLOOKUP($CK6,depot_prod_sales!$B$5:$S$200,15,0),0)</f>
        <v>0</v>
      </c>
      <c r="EQ6" s="3">
        <f>IFERROR(VLOOKUP($CK6,depot_prod_sales!$B$5:$S$200,16,0),0)</f>
        <v>0</v>
      </c>
      <c r="ER6" s="3">
        <f>IFERROR(VLOOKUP($CK6,depot_prod_sales!$B$5:$S$200,17,0),0)</f>
        <v>0</v>
      </c>
      <c r="ES6" s="3">
        <f>IFERROR(VLOOKUP($CK6,depot_prod_sales!$B$5:$S$200,18,0),0)</f>
        <v>0</v>
      </c>
      <c r="ET6" s="116">
        <f t="shared" si="52"/>
        <v>0</v>
      </c>
      <c r="EU6" s="116">
        <f t="shared" si="53"/>
        <v>0</v>
      </c>
      <c r="EW6" s="3">
        <f>IFERROR(VLOOKUP(CC6,data_pull!$AO$25:$AR$546,2,0),0)</f>
        <v>3</v>
      </c>
      <c r="EX6" s="1">
        <f>IFERROR(VLOOKUP(CC6,data_pull!$AO$25:$AR$546,4,0),0)</f>
        <v>190000</v>
      </c>
    </row>
    <row r="7" spans="1:154" x14ac:dyDescent="0.25">
      <c r="A7" s="1" t="s">
        <v>633</v>
      </c>
      <c r="B7" s="1" t="s">
        <v>634</v>
      </c>
      <c r="C7" s="1" t="s">
        <v>895</v>
      </c>
      <c r="D7" s="2">
        <f>SUMIF(sales_data!$B$2:$B$1000,resource!B7,sales_data!$N$2:$N$1000)</f>
        <v>2822640.01</v>
      </c>
      <c r="E7" s="2">
        <f t="shared" si="13"/>
        <v>1144404.4100000001</v>
      </c>
      <c r="F7" s="3">
        <f>COUNTIFS(sales_data!$L$2:$L$1000,"&gt;1",sales_data!$B$2:$B$1000,resource!B7)</f>
        <v>22</v>
      </c>
      <c r="G7" s="3">
        <f>COUNTIFS(sales_data!$L$2:$L$1000,"&gt;1",sales_data!$B$2:$B$1000,resource!B7,sales_data!$I$2:$I$1000,"*"&amp;$G$2&amp;"*")</f>
        <v>0</v>
      </c>
      <c r="H7" s="3">
        <f>COUNTIFS(sales_data!$L$2:$L$1000,"&gt;1",sales_data!$B$2:$B$1000,resource!B7,sales_data!$I$2:$I$1000,"*"&amp;$H$2&amp;"*")</f>
        <v>0</v>
      </c>
      <c r="I7" s="3">
        <f>COUNTIFS(sales_data!$L$2:$L$1000,"&gt;1",sales_data!$B$2:$B$1000,resource!B7,sales_data!$I$2:$I$1000,"*"&amp;$I$2&amp;"*")</f>
        <v>0</v>
      </c>
      <c r="J7" s="3">
        <f t="shared" si="43"/>
        <v>22</v>
      </c>
      <c r="K7" s="1" t="str">
        <f t="shared" si="14"/>
        <v>COX</v>
      </c>
      <c r="L7" s="1">
        <f>SUMIF(sales_data!$B$2:$B$1000,resource!B7,sales_data!$P$2:$P$1000)</f>
        <v>559</v>
      </c>
      <c r="M7" s="3">
        <f t="shared" ca="1" si="15"/>
        <v>10719.03</v>
      </c>
      <c r="N7" s="3">
        <f t="shared" ca="1" si="16"/>
        <v>5137.16</v>
      </c>
      <c r="O7" s="3">
        <f t="shared" ca="1" si="17"/>
        <v>76457.090000000011</v>
      </c>
      <c r="P7" s="3">
        <f t="shared" ca="1" si="18"/>
        <v>23016.89</v>
      </c>
      <c r="Q7" s="3">
        <f t="shared" ca="1" si="19"/>
        <v>28215.57</v>
      </c>
      <c r="R7" s="3">
        <f t="shared" ca="1" si="20"/>
        <v>78377.06</v>
      </c>
      <c r="S7" s="3">
        <f t="shared" ca="1" si="21"/>
        <v>69697.66</v>
      </c>
      <c r="T7" s="3">
        <f t="shared" ca="1" si="22"/>
        <v>75761.58</v>
      </c>
      <c r="U7" s="3">
        <f t="shared" ca="1" si="23"/>
        <v>24027.239999999998</v>
      </c>
      <c r="V7" s="3">
        <f t="shared" ca="1" si="24"/>
        <v>9707.02</v>
      </c>
      <c r="W7" s="3">
        <f t="shared" ca="1" si="25"/>
        <v>52838.789999999994</v>
      </c>
      <c r="X7" s="3">
        <f t="shared" ca="1" si="26"/>
        <v>35959.119999999995</v>
      </c>
      <c r="Y7" s="3">
        <f t="shared" ca="1" si="27"/>
        <v>0</v>
      </c>
      <c r="Z7" s="3">
        <f t="shared" ca="1" si="28"/>
        <v>212234.3</v>
      </c>
      <c r="AA7" s="3">
        <f t="shared" ca="1" si="29"/>
        <v>27105.1</v>
      </c>
      <c r="AB7" s="3">
        <f t="shared" ca="1" si="30"/>
        <v>30796.73</v>
      </c>
      <c r="AC7" s="3">
        <f t="shared" ca="1" si="31"/>
        <v>39495.249999999993</v>
      </c>
      <c r="AD7" s="3">
        <f t="shared" ca="1" si="32"/>
        <v>98491.799999999988</v>
      </c>
      <c r="AE7" s="3">
        <f t="shared" ca="1" si="33"/>
        <v>78584.05</v>
      </c>
      <c r="AF7" s="3">
        <f t="shared" ca="1" si="34"/>
        <v>0</v>
      </c>
      <c r="AG7" s="3">
        <f t="shared" ca="1" si="35"/>
        <v>112516.77000000002</v>
      </c>
      <c r="AH7" s="3">
        <f t="shared" ca="1" si="36"/>
        <v>35985.279999999999</v>
      </c>
      <c r="AI7" s="3">
        <f t="shared" ca="1" si="37"/>
        <v>91149.670000000013</v>
      </c>
      <c r="AJ7" s="3">
        <f t="shared" ca="1" si="38"/>
        <v>174708.12</v>
      </c>
      <c r="AK7" s="3">
        <f t="shared" ca="1" si="39"/>
        <v>616568.25</v>
      </c>
      <c r="AL7" s="3">
        <f t="shared" ca="1" si="40"/>
        <v>145293.85999999999</v>
      </c>
      <c r="AM7" s="3"/>
      <c r="AN7" s="3">
        <f t="shared" si="41"/>
        <v>320</v>
      </c>
      <c r="AO7" s="3"/>
      <c r="AP7" s="3"/>
      <c r="AQ7" s="4" t="str">
        <f>sales_data!B6</f>
        <v>S.M.Zafar Ahmed</v>
      </c>
      <c r="AR7" s="4" t="str">
        <f>sales_data!C6</f>
        <v>Hayat Mamun</v>
      </c>
      <c r="AS7" s="5" t="str">
        <f t="shared" si="42"/>
        <v>Hayat Mamun</v>
      </c>
      <c r="AT7" s="4" t="str">
        <f>sales_data!I6</f>
        <v>Abdul Alim</v>
      </c>
      <c r="AU7" s="4" t="str">
        <f>sales_data!W6</f>
        <v>Dhamurhat(Tb)</v>
      </c>
      <c r="AV7" s="1">
        <f>sales_data!N6</f>
        <v>92228.19</v>
      </c>
      <c r="AW7" s="1">
        <f>sales_data!P6</f>
        <v>11</v>
      </c>
      <c r="AX7" s="3">
        <f ca="1">IFERROR(INDEX(INDIRECT("day_wise_sales_data!$B$2:$BZ$599"),MATCH(resource!$CC7,day_wise_sales_data!$A$2:$A$500,0),MATCH(resource!AX$2,INDIRECT("day_wise_sales_data!$B$1:$BZ$1"),0)),0)</f>
        <v>0</v>
      </c>
      <c r="AY7" s="3">
        <f ca="1">IFERROR(INDEX(INDIRECT("day_wise_sales_data!$B$2:$BZ$599"),MATCH(resource!$CC7,day_wise_sales_data!$A$2:$A$500,0),MATCH(resource!AY$2,INDIRECT("day_wise_sales_data!$B$1:$BZ$1"),0)),0)</f>
        <v>0</v>
      </c>
      <c r="AZ7" s="3">
        <f ca="1">IFERROR(INDEX(INDIRECT("day_wise_sales_data!$B$2:$BZ$599"),MATCH(resource!$CC7,day_wise_sales_data!$A$2:$A$500,0),MATCH(resource!AZ$2,INDIRECT("day_wise_sales_data!$B$1:$BZ$1"),0)),0)</f>
        <v>0</v>
      </c>
      <c r="BA7" s="3">
        <f ca="1">IFERROR(INDEX(INDIRECT("day_wise_sales_data!$B$2:$BZ$599"),MATCH(resource!$CC7,day_wise_sales_data!$A$2:$A$500,0),MATCH(resource!BA$2,INDIRECT("day_wise_sales_data!$B$1:$BZ$1"),0)),0)</f>
        <v>0</v>
      </c>
      <c r="BB7" s="3">
        <f ca="1">IFERROR(INDEX(INDIRECT("day_wise_sales_data!$B$2:$BZ$599"),MATCH(resource!$CC7,day_wise_sales_data!$A$2:$A$500,0),MATCH(resource!BB$2,INDIRECT("day_wise_sales_data!$B$1:$BZ$1"),0)),0)</f>
        <v>0</v>
      </c>
      <c r="BC7" s="3">
        <f ca="1">IFERROR(INDEX(INDIRECT("day_wise_sales_data!$B$2:$BZ$599"),MATCH(resource!$CC7,day_wise_sales_data!$A$2:$A$500,0),MATCH(resource!BC$2,INDIRECT("day_wise_sales_data!$B$1:$BZ$1"),0)),0)</f>
        <v>0</v>
      </c>
      <c r="BD7" s="3">
        <f ca="1">IFERROR(INDEX(INDIRECT("day_wise_sales_data!$B$2:$BZ$599"),MATCH(resource!$CC7,day_wise_sales_data!$A$2:$A$500,0),MATCH(resource!BD$2,INDIRECT("day_wise_sales_data!$B$1:$BZ$1"),0)),0)</f>
        <v>0</v>
      </c>
      <c r="BE7" s="3">
        <f ca="1">IFERROR(INDEX(INDIRECT("day_wise_sales_data!$B$2:$BZ$599"),MATCH(resource!$CC7,day_wise_sales_data!$A$2:$A$500,0),MATCH(resource!BE$2,INDIRECT("day_wise_sales_data!$B$1:$BZ$1"),0)),0)</f>
        <v>5359.64</v>
      </c>
      <c r="BF7" s="3">
        <f ca="1">IFERROR(INDEX(INDIRECT("day_wise_sales_data!$B$2:$BZ$599"),MATCH(resource!$CC7,day_wise_sales_data!$A$2:$A$500,0),MATCH(resource!BF$2,INDIRECT("day_wise_sales_data!$B$1:$BZ$1"),0)),0)</f>
        <v>8108.82</v>
      </c>
      <c r="BG7" s="3">
        <f ca="1">IFERROR(INDEX(INDIRECT("day_wise_sales_data!$B$2:$BZ$599"),MATCH(resource!$CC7,day_wise_sales_data!$A$2:$A$500,0),MATCH(resource!BG$2,INDIRECT("day_wise_sales_data!$B$1:$BZ$1"),0)),0)</f>
        <v>0</v>
      </c>
      <c r="BH7" s="3">
        <f ca="1">IFERROR(INDEX(INDIRECT("day_wise_sales_data!$B$2:$BZ$599"),MATCH(resource!$CC7,day_wise_sales_data!$A$2:$A$500,0),MATCH(resource!BH$2,INDIRECT("day_wise_sales_data!$B$1:$BZ$1"),0)),0)</f>
        <v>0</v>
      </c>
      <c r="BI7" s="3">
        <f ca="1">IFERROR(INDEX(INDIRECT("day_wise_sales_data!$B$2:$BZ$599"),MATCH(resource!$CC7,day_wise_sales_data!$A$2:$A$500,0),MATCH(resource!BI$2,INDIRECT("day_wise_sales_data!$B$1:$BZ$1"),0)),0)</f>
        <v>0</v>
      </c>
      <c r="BJ7" s="3">
        <f ca="1">IFERROR(INDEX(INDIRECT("day_wise_sales_data!$B$2:$BZ$599"),MATCH(resource!$CC7,day_wise_sales_data!$A$2:$A$500,0),MATCH(resource!BJ$2,INDIRECT("day_wise_sales_data!$B$1:$BZ$1"),0)),0)</f>
        <v>0</v>
      </c>
      <c r="BK7" s="3">
        <f ca="1">IFERROR(INDEX(INDIRECT("day_wise_sales_data!$B$2:$BZ$599"),MATCH(resource!$CC7,day_wise_sales_data!$A$2:$A$500,0),MATCH(resource!BK$2,INDIRECT("day_wise_sales_data!$B$1:$BZ$1"),0)),0)</f>
        <v>16078.92</v>
      </c>
      <c r="BL7" s="3">
        <f ca="1">IFERROR(INDEX(INDIRECT("day_wise_sales_data!$B$2:$BZ$599"),MATCH(resource!$CC7,day_wise_sales_data!$A$2:$A$500,0),MATCH(resource!BL$2,INDIRECT("day_wise_sales_data!$B$1:$BZ$1"),0)),0)</f>
        <v>0</v>
      </c>
      <c r="BM7" s="3">
        <f ca="1">IFERROR(INDEX(INDIRECT("day_wise_sales_data!$B$2:$BZ$599"),MATCH(resource!$CC7,day_wise_sales_data!$A$2:$A$500,0),MATCH(resource!BM$2,INDIRECT("day_wise_sales_data!$B$1:$BZ$1"),0)),0)</f>
        <v>11927.37</v>
      </c>
      <c r="BN7" s="3">
        <f ca="1">IFERROR(INDEX(INDIRECT("day_wise_sales_data!$B$2:$BZ$599"),MATCH(resource!$CC7,day_wise_sales_data!$A$2:$A$500,0),MATCH(resource!BN$2,INDIRECT("day_wise_sales_data!$B$1:$BZ$1"),0)),0)</f>
        <v>0</v>
      </c>
      <c r="BO7" s="3">
        <f ca="1">IFERROR(INDEX(INDIRECT("day_wise_sales_data!$B$2:$BZ$599"),MATCH(resource!$CC7,day_wise_sales_data!$A$2:$A$500,0),MATCH(resource!BO$2,INDIRECT("day_wise_sales_data!$B$1:$BZ$1"),0)),0)</f>
        <v>0</v>
      </c>
      <c r="BP7" s="3">
        <f ca="1">IFERROR(INDEX(INDIRECT("day_wise_sales_data!$B$2:$BZ$599"),MATCH(resource!$CC7,day_wise_sales_data!$A$2:$A$500,0),MATCH(resource!BP$2,INDIRECT("day_wise_sales_data!$B$1:$BZ$1"),0)),0)</f>
        <v>7849.01</v>
      </c>
      <c r="BQ7" s="3">
        <f ca="1">IFERROR(INDEX(INDIRECT("day_wise_sales_data!$B$2:$BZ$599"),MATCH(resource!$CC7,day_wise_sales_data!$A$2:$A$500,0),MATCH(resource!BQ$2,INDIRECT("day_wise_sales_data!$B$1:$BZ$1"),0)),0)</f>
        <v>0</v>
      </c>
      <c r="BR7" s="3">
        <f ca="1">IFERROR(INDEX(INDIRECT("day_wise_sales_data!$B$2:$BZ$599"),MATCH(resource!$CC7,day_wise_sales_data!$A$2:$A$500,0),MATCH(resource!BR$2,INDIRECT("day_wise_sales_data!$B$1:$BZ$1"),0)),0)</f>
        <v>0</v>
      </c>
      <c r="BS7" s="3">
        <f ca="1">IFERROR(INDEX(INDIRECT("day_wise_sales_data!$B$2:$BZ$599"),MATCH(resource!$CC7,day_wise_sales_data!$A$2:$A$500,0),MATCH(resource!BS$2,INDIRECT("day_wise_sales_data!$B$1:$BZ$1"),0)),0)</f>
        <v>0</v>
      </c>
      <c r="BT7" s="3">
        <f ca="1">IFERROR(INDEX(INDIRECT("day_wise_sales_data!$B$2:$BZ$599"),MATCH(resource!$CC7,day_wise_sales_data!$A$2:$A$500,0),MATCH(resource!BT$2,INDIRECT("day_wise_sales_data!$B$1:$BZ$1"),0)),0)</f>
        <v>0</v>
      </c>
      <c r="BU7" s="3">
        <f ca="1">IFERROR(INDEX(INDIRECT("day_wise_sales_data!$B$2:$BZ$599"),MATCH(resource!$CC7,day_wise_sales_data!$A$2:$A$500,0),MATCH(resource!BU$2,INDIRECT("day_wise_sales_data!$B$1:$BZ$1"),0)),0)</f>
        <v>48264.07</v>
      </c>
      <c r="BV7" s="3">
        <f ca="1">IFERROR(INDEX(INDIRECT("day_wise_sales_data!$B$2:$BZ$599"),MATCH(resource!$CC7,day_wise_sales_data!$A$2:$A$500,0),MATCH(resource!BV$2,INDIRECT("day_wise_sales_data!$B$1:$BZ$1"),0)),0)</f>
        <v>0</v>
      </c>
      <c r="BW7" s="3">
        <f ca="1">IFERROR(INDEX(INDIRECT("day_wise_sales_data!$B$2:$BZ$599"),MATCH(resource!$CC7,day_wise_sales_data!$A$2:$A$500,0),MATCH(resource!BW$2,INDIRECT("day_wise_sales_data!$B$1:$BZ$1"),0)),0)</f>
        <v>0</v>
      </c>
      <c r="BX7" s="3">
        <f ca="1">IFERROR(INDEX(INDIRECT("day_wise_sales_data!$B$2:$BZ$599"),MATCH(resource!$CC7,day_wise_sales_data!$A$2:$A$500,0),MATCH(resource!BX$2,INDIRECT("day_wise_sales_data!$B$1:$BZ$1"),0)),0)</f>
        <v>0</v>
      </c>
      <c r="BY7" s="3">
        <f ca="1">IFERROR(INDEX(INDIRECT("day_wise_sales_data!$B$2:$BZ$599"),MATCH(resource!$CC7,day_wise_sales_data!$A$2:$A$500,0),MATCH(resource!BY$2,INDIRECT("day_wise_sales_data!$B$1:$BZ$1"),0)),0)</f>
        <v>0</v>
      </c>
      <c r="BZ7" s="3">
        <f ca="1">IFERROR(INDEX(INDIRECT("day_wise_sales_data!$B$2:$BZ$599"),MATCH(resource!$CC7,day_wise_sales_data!$A$2:$A$500,0),MATCH(resource!BZ$2,INDIRECT("day_wise_sales_data!$B$1:$BZ$1"),0)),0)</f>
        <v>0</v>
      </c>
      <c r="CA7" s="3" t="str">
        <f ca="1">IFERROR(INDEX(INDIRECT("day_wise_sales_data!$B$2:$BZ$599"),MATCH(resource!$CC7,day_wise_sales_data!$A$2:$A$500,0),MATCH(resource!CA$2,INDIRECT("day_wise_sales_data!$B$1:$BZ$1"),0)),0)</f>
        <v>dd</v>
      </c>
      <c r="CC7" s="4" t="str">
        <f>sales_data!H6</f>
        <v>BOG10175</v>
      </c>
      <c r="CD7" s="1">
        <v>5</v>
      </c>
      <c r="CE7" s="1" t="str">
        <f>IF(AQ7=report!$AQ$3,resource!CD7,"")</f>
        <v/>
      </c>
      <c r="CF7" s="5">
        <f>IFERROR(SMALL($CE$3:$CE$1001,ROWS($CE$3:CE7)),"")</f>
        <v>489</v>
      </c>
      <c r="CH7">
        <f>IFERROR(VLOOKUP($CC7,data_pull!$E$22:$G$700,2,0),0)</f>
        <v>92228.19</v>
      </c>
      <c r="CI7" s="1">
        <f t="shared" si="44"/>
        <v>140</v>
      </c>
      <c r="CJ7" s="1">
        <f t="shared" si="45"/>
        <v>0</v>
      </c>
      <c r="CK7" s="1" t="s">
        <v>985</v>
      </c>
      <c r="CL7" s="1">
        <f t="shared" si="46"/>
        <v>111</v>
      </c>
      <c r="CM7" s="1" t="str">
        <f>IFERROR(VLOOKUP($CK7,stock_data!$B$3:$W$612,2,0),0)</f>
        <v>ADZE TABLET-400mg</v>
      </c>
      <c r="CN7" s="1" t="str">
        <f>IFERROR(VLOOKUP($CK7,stock_data!$B$3:$W$612,4,0),0)</f>
        <v>50x1's</v>
      </c>
      <c r="CO7" s="1">
        <f>IFERROR(VLOOKUP($CK7,stock_data!$B$3:$W$612,5,0),0)</f>
        <v>176.5</v>
      </c>
      <c r="CP7" s="3">
        <f t="shared" si="47"/>
        <v>0</v>
      </c>
      <c r="CQ7" s="3">
        <f t="shared" si="48"/>
        <v>0</v>
      </c>
      <c r="CR7" s="1">
        <f>IFERROR(VLOOKUP($CK7,stock_data!$B$3:$W$612,6,0),0)</f>
        <v>0</v>
      </c>
      <c r="CS7" s="1">
        <f>IFERROR(VLOOKUP($CK7,stock_data!$B$3:$W$612,7,0),0)</f>
        <v>0</v>
      </c>
      <c r="CT7" s="1">
        <f>IFERROR(VLOOKUP($CK7,stock_data!$B$3:$W$612,8,0),0)</f>
        <v>0</v>
      </c>
      <c r="CU7" s="1">
        <f>IFERROR(VLOOKUP($CK7,stock_data!$B$3:$W$612,9,0),0)</f>
        <v>0</v>
      </c>
      <c r="CV7" s="1">
        <f>IFERROR(VLOOKUP($CK7,stock_data!$B$3:$W$612,10,0),0)</f>
        <v>0</v>
      </c>
      <c r="CW7" s="1">
        <f>IFERROR(VLOOKUP($CK7,stock_data!$B$3:$W$612,11,0),0)</f>
        <v>0</v>
      </c>
      <c r="CX7" s="1">
        <f>IFERROR(VLOOKUP($CK7,stock_data!$B$3:$W$612,12,0),0)</f>
        <v>0</v>
      </c>
      <c r="CY7" s="1">
        <f>IFERROR(VLOOKUP($CK7,stock_data!$B$3:$W$612,13,0),0)</f>
        <v>0</v>
      </c>
      <c r="CZ7" s="1">
        <f>IFERROR(VLOOKUP($CK7,stock_data!$B$3:$W$612,14,0),0)</f>
        <v>0</v>
      </c>
      <c r="DA7" s="1">
        <f>IFERROR(VLOOKUP($CK7,stock_data!$B$3:$W$612,15,0),0)</f>
        <v>0</v>
      </c>
      <c r="DB7" s="1">
        <f>IFERROR(VLOOKUP($CK7,stock_data!$B$3:$W$612,16,0),0)</f>
        <v>0</v>
      </c>
      <c r="DC7" s="1">
        <f>IFERROR(VLOOKUP($CK7,stock_data!$B$3:$W$612,17,0),0)</f>
        <v>0</v>
      </c>
      <c r="DD7" s="1">
        <f>IFERROR(VLOOKUP($CK7,stock_data!$B$3:$W$612,18,0),0)</f>
        <v>0</v>
      </c>
      <c r="DE7" s="1">
        <f>IFERROR(VLOOKUP($CK7,stock_data!$B$3:$W$612,19,0),0)</f>
        <v>1</v>
      </c>
      <c r="DF7" s="1">
        <f>IFERROR(VLOOKUP($CK7,stock_data!$B$3:$W$612,20,0),0)</f>
        <v>0</v>
      </c>
      <c r="DG7" s="1">
        <f>IFERROR(VLOOKUP($CK7,stock_data!$B$3:$W$612,21,0),0)</f>
        <v>0</v>
      </c>
      <c r="DH7" s="1">
        <f>IFERROR(VLOOKUP($CK7,stock_data!$B$3:$W$612,22,0),0)</f>
        <v>0</v>
      </c>
      <c r="DI7" s="1">
        <f t="shared" si="49"/>
        <v>1</v>
      </c>
      <c r="DJ7" s="1">
        <f t="shared" si="50"/>
        <v>176.5</v>
      </c>
      <c r="DK7" s="3">
        <f>IFERROR(INDEX(COD_SALES!$B$5:$Z$500,MATCH(resource!$CC7,COD_SALES!$A$5:$A$500,0),MATCH(resource!DK$2,COD_SALES!$B$4:$Z$4,0)),"")</f>
        <v>0</v>
      </c>
      <c r="DL7" s="3">
        <f>IFERROR(INDEX(COD_SALES!$B$5:$Z$500,MATCH(resource!$CC7,COD_SALES!$A$5:$A$500,0),MATCH(resource!DL$2,COD_SALES!$B$4:$Z$4,0)),"")</f>
        <v>0</v>
      </c>
      <c r="DM7" s="3">
        <f>IFERROR(INDEX(COD_SALES!$B$5:$Z$500,MATCH(resource!$CC7,COD_SALES!$A$5:$A$500,0),MATCH(resource!DM$2,COD_SALES!$B$4:$Z$4,0)),"")</f>
        <v>10</v>
      </c>
      <c r="DN7" s="3" t="str">
        <f>IFERROR(INDEX(COD_SALES!$B$5:$Z$500,MATCH(resource!$CC7,COD_SALES!$A$5:$A$500,0),MATCH(resource!DN$2,COD_SALES!$B$4:$Z$4,0)),"")</f>
        <v/>
      </c>
      <c r="DO7" s="3">
        <f>IFERROR(INDEX(COD_SALES!$B$5:$Z$500,MATCH(resource!$CC7,COD_SALES!$A$5:$A$500,0),MATCH(resource!DO$2,COD_SALES!$B$4:$Z$4,0)),"")</f>
        <v>0</v>
      </c>
      <c r="DP7" s="3">
        <f>IFERROR(INDEX(COD_SALES!$B$5:$Z$500,MATCH(resource!$CC7,COD_SALES!$A$5:$A$500,0),MATCH(resource!DP$2,COD_SALES!$B$4:$Z$4,0)),"")</f>
        <v>5</v>
      </c>
      <c r="DQ7" s="3" t="str">
        <f>IFERROR(INDEX(COD_SALES!$B$5:$Z$500,MATCH(resource!$CC7,COD_SALES!$A$5:$A$500,0),MATCH(resource!DQ$2,COD_SALES!$B$4:$Z$4,0)),"")</f>
        <v/>
      </c>
      <c r="DR7" s="3">
        <f>IFERROR(INDEX(COD_SALES!$B$5:$Z$500,MATCH(resource!$CC7,COD_SALES!$A$5:$A$500,0),MATCH(resource!DR$2,COD_SALES!$B$4:$Z$4,0)),"")</f>
        <v>0</v>
      </c>
      <c r="DS7" s="3">
        <f>IFERROR(INDEX(COD_SALES!$B$5:$Z$500,MATCH(resource!$CC7,COD_SALES!$A$5:$A$500,0),MATCH(resource!DS$2,COD_SALES!$B$4:$Z$4,0)),"")</f>
        <v>20</v>
      </c>
      <c r="DT7" s="3">
        <f>IFERROR(INDEX(COD_SALES!$B$5:$Z$500,MATCH(resource!$CC7,COD_SALES!$A$5:$A$500,0),MATCH(resource!DT$2,COD_SALES!$B$4:$Z$4,0)),"")</f>
        <v>7</v>
      </c>
      <c r="DU7" s="3">
        <f>IFERROR(INDEX(COD_SALES!$B$5:$Z$500,MATCH(resource!$CC7,COD_SALES!$A$5:$A$500,0),MATCH(resource!DU$2,COD_SALES!$B$4:$Z$4,0)),"")</f>
        <v>0</v>
      </c>
      <c r="DV7" s="3">
        <f>IFERROR(INDEX(COD_SALES!$B$5:$Z$500,MATCH(resource!$CC7,COD_SALES!$A$5:$A$500,0),MATCH(resource!DV$2,COD_SALES!$B$4:$Z$4,0)),"")</f>
        <v>0</v>
      </c>
      <c r="DW7" s="3">
        <f>IFERROR(INDEX(COD_SALES!$B$5:$Z$500,MATCH(resource!$CC7,COD_SALES!$A$5:$A$500,0),MATCH(resource!DW$2,COD_SALES!$B$4:$Z$4,0)),"")</f>
        <v>70</v>
      </c>
      <c r="DX7" s="3">
        <f>IFERROR(INDEX(COD_SALES!$B$5:$Z$500,MATCH(resource!$CC7,COD_SALES!$A$5:$A$500,0),MATCH(resource!DX$2,COD_SALES!$B$4:$Z$4,0)),"")</f>
        <v>0</v>
      </c>
      <c r="DY7" s="3">
        <f>IFERROR(INDEX(COD_SALES!$B$5:$Z$500,MATCH(resource!$CC7,COD_SALES!$A$5:$A$500,0),MATCH(resource!DY$2,COD_SALES!$B$4:$Z$4,0)),"")</f>
        <v>0</v>
      </c>
      <c r="DZ7" s="3">
        <f>IFERROR(INDEX(COD_SALES!$B$5:$Z$500,MATCH(resource!$CC7,COD_SALES!$A$5:$A$500,0),MATCH(resource!DZ$2,COD_SALES!$B$4:$Z$4,0)),"")</f>
        <v>10</v>
      </c>
      <c r="EA7" s="3">
        <f>IFERROR(INDEX(COD_SALES!$B$5:$Z$500,MATCH(resource!$CC7,COD_SALES!$A$5:$A$500,0),MATCH(resource!EA$2,COD_SALES!$B$4:$Z$4,0)),"")</f>
        <v>4</v>
      </c>
      <c r="EB7" s="3">
        <f t="shared" si="51"/>
        <v>49029.829999999994</v>
      </c>
      <c r="ED7" s="3">
        <f>IFERROR(VLOOKUP($CK7,depot_prod_sales!$B$5:$S$200,3,0),0)</f>
        <v>0</v>
      </c>
      <c r="EE7" s="3">
        <f>IFERROR(VLOOKUP($CK7,depot_prod_sales!$B$5:$S$200,4,0),0)</f>
        <v>0</v>
      </c>
      <c r="EF7" s="3">
        <f>IFERROR(VLOOKUP($CK7,depot_prod_sales!$B$5:$S$200,5,0),0)</f>
        <v>0</v>
      </c>
      <c r="EG7" s="3">
        <f>IFERROR(VLOOKUP($CK7,depot_prod_sales!$B$5:$S$200,6,0),0)</f>
        <v>0</v>
      </c>
      <c r="EH7" s="3">
        <f>IFERROR(VLOOKUP($CK7,depot_prod_sales!$B$5:$S$200,7,0),0)</f>
        <v>0</v>
      </c>
      <c r="EI7" s="3">
        <f>IFERROR(VLOOKUP($CK7,depot_prod_sales!$B$5:$S$200,8,0),0)</f>
        <v>0</v>
      </c>
      <c r="EJ7" s="3">
        <f>IFERROR(VLOOKUP($CK7,depot_prod_sales!$B$5:$S$200,9,0),0)</f>
        <v>0</v>
      </c>
      <c r="EK7" s="3">
        <f>IFERROR(VLOOKUP($CK7,depot_prod_sales!$B$5:$S$200,10,0),0)</f>
        <v>0</v>
      </c>
      <c r="EL7" s="3">
        <f>IFERROR(VLOOKUP($CK7,depot_prod_sales!$B$5:$S$200,11,0),0)</f>
        <v>0</v>
      </c>
      <c r="EM7" s="3">
        <f>IFERROR(VLOOKUP($CK7,depot_prod_sales!$B$5:$S$200,12,0),0)</f>
        <v>0</v>
      </c>
      <c r="EN7" s="3">
        <f>IFERROR(VLOOKUP($CK7,depot_prod_sales!$B$5:$S$200,13,0),0)</f>
        <v>0</v>
      </c>
      <c r="EO7" s="3">
        <f>IFERROR(VLOOKUP($CK7,depot_prod_sales!$B$5:$S$200,14,0),0)</f>
        <v>0</v>
      </c>
      <c r="EP7" s="3">
        <f>IFERROR(VLOOKUP($CK7,depot_prod_sales!$B$5:$S$200,15,0),0)</f>
        <v>0</v>
      </c>
      <c r="EQ7" s="3">
        <f>IFERROR(VLOOKUP($CK7,depot_prod_sales!$B$5:$S$200,16,0),0)</f>
        <v>0</v>
      </c>
      <c r="ER7" s="3">
        <f>IFERROR(VLOOKUP($CK7,depot_prod_sales!$B$5:$S$200,17,0),0)</f>
        <v>0</v>
      </c>
      <c r="ES7" s="3">
        <f>IFERROR(VLOOKUP($CK7,depot_prod_sales!$B$5:$S$200,18,0),0)</f>
        <v>0</v>
      </c>
      <c r="ET7" s="116">
        <f t="shared" si="52"/>
        <v>0</v>
      </c>
      <c r="EU7" s="116">
        <f t="shared" si="53"/>
        <v>0</v>
      </c>
      <c r="EW7" s="3">
        <f>IFERROR(VLOOKUP(CC7,data_pull!$AO$25:$AR$546,2,0),0)</f>
        <v>8</v>
      </c>
      <c r="EX7" s="1">
        <f>IFERROR(VLOOKUP(CC7,data_pull!$AO$25:$AR$546,4,0),0)</f>
        <v>190000</v>
      </c>
    </row>
    <row r="8" spans="1:154" x14ac:dyDescent="0.25">
      <c r="A8" s="1" t="s">
        <v>656</v>
      </c>
      <c r="B8" s="1" t="s">
        <v>657</v>
      </c>
      <c r="C8" s="1" t="s">
        <v>895</v>
      </c>
      <c r="D8" s="2">
        <f>SUMIF(sales_data!$B$2:$B$1000,resource!B8,sales_data!$N$2:$N$1000)</f>
        <v>2454942.58</v>
      </c>
      <c r="E8" s="2">
        <f t="shared" si="13"/>
        <v>802096.31</v>
      </c>
      <c r="F8" s="3">
        <f>COUNTIFS(sales_data!$L$2:$L$1000,"&gt;1",sales_data!$B$2:$B$1000,resource!B8)</f>
        <v>19</v>
      </c>
      <c r="G8" s="3">
        <f>COUNTIFS(sales_data!$L$2:$L$1000,"&gt;1",sales_data!$B$2:$B$1000,resource!B8,sales_data!$I$2:$I$1000,"*"&amp;$G$2&amp;"*")</f>
        <v>0</v>
      </c>
      <c r="H8" s="3">
        <f>COUNTIFS(sales_data!$L$2:$L$1000,"&gt;1",sales_data!$B$2:$B$1000,resource!B8,sales_data!$I$2:$I$1000,"*"&amp;$H$2&amp;"*")</f>
        <v>0</v>
      </c>
      <c r="I8" s="3">
        <f>COUNTIFS(sales_data!$L$2:$L$1000,"&gt;1",sales_data!$B$2:$B$1000,resource!B8,sales_data!$I$2:$I$1000,"*"&amp;$I$2&amp;"*")</f>
        <v>0</v>
      </c>
      <c r="J8" s="3">
        <f t="shared" si="43"/>
        <v>19</v>
      </c>
      <c r="K8" s="1" t="str">
        <f t="shared" si="14"/>
        <v>CTG</v>
      </c>
      <c r="L8" s="1">
        <f>SUMIF(sales_data!$B$2:$B$1000,resource!B8,sales_data!$P$2:$P$1000)</f>
        <v>579</v>
      </c>
      <c r="M8" s="3">
        <f t="shared" ca="1" si="15"/>
        <v>4169.68</v>
      </c>
      <c r="N8" s="3">
        <f t="shared" ca="1" si="16"/>
        <v>3795.2299999999996</v>
      </c>
      <c r="O8" s="3">
        <f t="shared" ca="1" si="17"/>
        <v>83983.290000000008</v>
      </c>
      <c r="P8" s="3">
        <f t="shared" ca="1" si="18"/>
        <v>51589</v>
      </c>
      <c r="Q8" s="3">
        <f t="shared" ca="1" si="19"/>
        <v>61547.779999999992</v>
      </c>
      <c r="R8" s="3">
        <f t="shared" ca="1" si="20"/>
        <v>0</v>
      </c>
      <c r="S8" s="3">
        <f t="shared" ca="1" si="21"/>
        <v>38846.03</v>
      </c>
      <c r="T8" s="3">
        <f t="shared" ca="1" si="22"/>
        <v>35584.180000000008</v>
      </c>
      <c r="U8" s="3">
        <f t="shared" ca="1" si="23"/>
        <v>71700.599999999991</v>
      </c>
      <c r="V8" s="3">
        <f t="shared" ca="1" si="24"/>
        <v>32038.240000000002</v>
      </c>
      <c r="W8" s="3">
        <f t="shared" ca="1" si="25"/>
        <v>88788.69</v>
      </c>
      <c r="X8" s="3">
        <f t="shared" ca="1" si="26"/>
        <v>78065.73</v>
      </c>
      <c r="Y8" s="3">
        <f t="shared" ca="1" si="27"/>
        <v>0</v>
      </c>
      <c r="Z8" s="3">
        <f t="shared" ca="1" si="28"/>
        <v>234782.40999999997</v>
      </c>
      <c r="AA8" s="3">
        <f t="shared" ca="1" si="29"/>
        <v>94474.04</v>
      </c>
      <c r="AB8" s="3">
        <f t="shared" ca="1" si="30"/>
        <v>36123.790000000008</v>
      </c>
      <c r="AC8" s="3">
        <f t="shared" ca="1" si="31"/>
        <v>63655.990000000013</v>
      </c>
      <c r="AD8" s="3">
        <f t="shared" ca="1" si="32"/>
        <v>22805.559999999998</v>
      </c>
      <c r="AE8" s="3">
        <f t="shared" ca="1" si="33"/>
        <v>97383.150000000009</v>
      </c>
      <c r="AF8" s="3">
        <f t="shared" ca="1" si="34"/>
        <v>9240.5499999999993</v>
      </c>
      <c r="AG8" s="3">
        <f t="shared" ca="1" si="35"/>
        <v>216738.78000000003</v>
      </c>
      <c r="AH8" s="3">
        <f t="shared" ca="1" si="36"/>
        <v>70062.13</v>
      </c>
      <c r="AI8" s="3">
        <f t="shared" ca="1" si="37"/>
        <v>194167.99</v>
      </c>
      <c r="AJ8" s="3">
        <f t="shared" ca="1" si="38"/>
        <v>311951.32000000007</v>
      </c>
      <c r="AK8" s="3">
        <f t="shared" ca="1" si="39"/>
        <v>198565.45</v>
      </c>
      <c r="AL8" s="3">
        <f t="shared" ca="1" si="40"/>
        <v>84742.1</v>
      </c>
      <c r="AM8" s="3"/>
      <c r="AN8" s="3">
        <f t="shared" si="41"/>
        <v>369</v>
      </c>
      <c r="AO8" s="3"/>
      <c r="AP8" s="3"/>
      <c r="AQ8" s="4" t="str">
        <f>sales_data!B7</f>
        <v>S.M.Zafar Ahmed</v>
      </c>
      <c r="AR8" s="4" t="str">
        <f>sales_data!C7</f>
        <v>Hayat Mamun</v>
      </c>
      <c r="AS8" s="5" t="str">
        <f t="shared" si="42"/>
        <v/>
      </c>
      <c r="AT8" s="4" t="str">
        <f>sales_data!I7</f>
        <v>Abu Hanif(1)</v>
      </c>
      <c r="AU8" s="4" t="str">
        <f>sales_data!W7</f>
        <v>Akkelpur (Tb)</v>
      </c>
      <c r="AV8" s="1">
        <f>sales_data!N7</f>
        <v>272153.71999999997</v>
      </c>
      <c r="AW8" s="1">
        <f>sales_data!P7</f>
        <v>39</v>
      </c>
      <c r="AX8" s="3">
        <f ca="1">IFERROR(INDEX(INDIRECT("day_wise_sales_data!$B$2:$BZ$599"),MATCH(resource!$CC8,day_wise_sales_data!$A$2:$A$500,0),MATCH(resource!AX$2,INDIRECT("day_wise_sales_data!$B$1:$BZ$1"),0)),0)</f>
        <v>0</v>
      </c>
      <c r="AY8" s="3">
        <f ca="1">IFERROR(INDEX(INDIRECT("day_wise_sales_data!$B$2:$BZ$599"),MATCH(resource!$CC8,day_wise_sales_data!$A$2:$A$500,0),MATCH(resource!AY$2,INDIRECT("day_wise_sales_data!$B$1:$BZ$1"),0)),0)</f>
        <v>0</v>
      </c>
      <c r="AZ8" s="3">
        <f ca="1">IFERROR(INDEX(INDIRECT("day_wise_sales_data!$B$2:$BZ$599"),MATCH(resource!$CC8,day_wise_sales_data!$A$2:$A$500,0),MATCH(resource!AZ$2,INDIRECT("day_wise_sales_data!$B$1:$BZ$1"),0)),0)</f>
        <v>0</v>
      </c>
      <c r="BA8" s="3">
        <f ca="1">IFERROR(INDEX(INDIRECT("day_wise_sales_data!$B$2:$BZ$599"),MATCH(resource!$CC8,day_wise_sales_data!$A$2:$A$500,0),MATCH(resource!BA$2,INDIRECT("day_wise_sales_data!$B$1:$BZ$1"),0)),0)</f>
        <v>59750.02</v>
      </c>
      <c r="BB8" s="3">
        <f ca="1">IFERROR(INDEX(INDIRECT("day_wise_sales_data!$B$2:$BZ$599"),MATCH(resource!$CC8,day_wise_sales_data!$A$2:$A$500,0),MATCH(resource!BB$2,INDIRECT("day_wise_sales_data!$B$1:$BZ$1"),0)),0)</f>
        <v>9638.84</v>
      </c>
      <c r="BC8" s="3">
        <f ca="1">IFERROR(INDEX(INDIRECT("day_wise_sales_data!$B$2:$BZ$599"),MATCH(resource!$CC8,day_wise_sales_data!$A$2:$A$500,0),MATCH(resource!BC$2,INDIRECT("day_wise_sales_data!$B$1:$BZ$1"),0)),0)</f>
        <v>0</v>
      </c>
      <c r="BD8" s="3">
        <f ca="1">IFERROR(INDEX(INDIRECT("day_wise_sales_data!$B$2:$BZ$599"),MATCH(resource!$CC8,day_wise_sales_data!$A$2:$A$500,0),MATCH(resource!BD$2,INDIRECT("day_wise_sales_data!$B$1:$BZ$1"),0)),0)</f>
        <v>6018.93</v>
      </c>
      <c r="BE8" s="3">
        <f ca="1">IFERROR(INDEX(INDIRECT("day_wise_sales_data!$B$2:$BZ$599"),MATCH(resource!$CC8,day_wise_sales_data!$A$2:$A$500,0),MATCH(resource!BE$2,INDIRECT("day_wise_sales_data!$B$1:$BZ$1"),0)),0)</f>
        <v>5454.16</v>
      </c>
      <c r="BF8" s="3">
        <f ca="1">IFERROR(INDEX(INDIRECT("day_wise_sales_data!$B$2:$BZ$599"),MATCH(resource!$CC8,day_wise_sales_data!$A$2:$A$500,0),MATCH(resource!BF$2,INDIRECT("day_wise_sales_data!$B$1:$BZ$1"),0)),0)</f>
        <v>13027.9</v>
      </c>
      <c r="BG8" s="3">
        <f ca="1">IFERROR(INDEX(INDIRECT("day_wise_sales_data!$B$2:$BZ$599"),MATCH(resource!$CC8,day_wise_sales_data!$A$2:$A$500,0),MATCH(resource!BG$2,INDIRECT("day_wise_sales_data!$B$1:$BZ$1"),0)),0)</f>
        <v>0</v>
      </c>
      <c r="BH8" s="3">
        <f ca="1">IFERROR(INDEX(INDIRECT("day_wise_sales_data!$B$2:$BZ$599"),MATCH(resource!$CC8,day_wise_sales_data!$A$2:$A$500,0),MATCH(resource!BH$2,INDIRECT("day_wise_sales_data!$B$1:$BZ$1"),0)),0)</f>
        <v>8141.18</v>
      </c>
      <c r="BI8" s="3">
        <f ca="1">IFERROR(INDEX(INDIRECT("day_wise_sales_data!$B$2:$BZ$599"),MATCH(resource!$CC8,day_wise_sales_data!$A$2:$A$500,0),MATCH(resource!BI$2,INDIRECT("day_wise_sales_data!$B$1:$BZ$1"),0)),0)</f>
        <v>9715.0499999999993</v>
      </c>
      <c r="BJ8" s="3">
        <f ca="1">IFERROR(INDEX(INDIRECT("day_wise_sales_data!$B$2:$BZ$599"),MATCH(resource!$CC8,day_wise_sales_data!$A$2:$A$500,0),MATCH(resource!BJ$2,INDIRECT("day_wise_sales_data!$B$1:$BZ$1"),0)),0)</f>
        <v>0</v>
      </c>
      <c r="BK8" s="3">
        <f ca="1">IFERROR(INDEX(INDIRECT("day_wise_sales_data!$B$2:$BZ$599"),MATCH(resource!$CC8,day_wise_sales_data!$A$2:$A$500,0),MATCH(resource!BK$2,INDIRECT("day_wise_sales_data!$B$1:$BZ$1"),0)),0)</f>
        <v>18661.78</v>
      </c>
      <c r="BL8" s="3">
        <f ca="1">IFERROR(INDEX(INDIRECT("day_wise_sales_data!$B$2:$BZ$599"),MATCH(resource!$CC8,day_wise_sales_data!$A$2:$A$500,0),MATCH(resource!BL$2,INDIRECT("day_wise_sales_data!$B$1:$BZ$1"),0)),0)</f>
        <v>16965.82</v>
      </c>
      <c r="BM8" s="3">
        <f ca="1">IFERROR(INDEX(INDIRECT("day_wise_sales_data!$B$2:$BZ$599"),MATCH(resource!$CC8,day_wise_sales_data!$A$2:$A$500,0),MATCH(resource!BM$2,INDIRECT("day_wise_sales_data!$B$1:$BZ$1"),0)),0)</f>
        <v>0</v>
      </c>
      <c r="BN8" s="3">
        <f ca="1">IFERROR(INDEX(INDIRECT("day_wise_sales_data!$B$2:$BZ$599"),MATCH(resource!$CC8,day_wise_sales_data!$A$2:$A$500,0),MATCH(resource!BN$2,INDIRECT("day_wise_sales_data!$B$1:$BZ$1"),0)),0)</f>
        <v>8091.73</v>
      </c>
      <c r="BO8" s="3">
        <f ca="1">IFERROR(INDEX(INDIRECT("day_wise_sales_data!$B$2:$BZ$599"),MATCH(resource!$CC8,day_wise_sales_data!$A$2:$A$500,0),MATCH(resource!BO$2,INDIRECT("day_wise_sales_data!$B$1:$BZ$1"),0)),0)</f>
        <v>4624.38</v>
      </c>
      <c r="BP8" s="3">
        <f ca="1">IFERROR(INDEX(INDIRECT("day_wise_sales_data!$B$2:$BZ$599"),MATCH(resource!$CC8,day_wise_sales_data!$A$2:$A$500,0),MATCH(resource!BP$2,INDIRECT("day_wise_sales_data!$B$1:$BZ$1"),0)),0)</f>
        <v>1808.96</v>
      </c>
      <c r="BQ8" s="3">
        <f ca="1">IFERROR(INDEX(INDIRECT("day_wise_sales_data!$B$2:$BZ$599"),MATCH(resource!$CC8,day_wise_sales_data!$A$2:$A$500,0),MATCH(resource!BQ$2,INDIRECT("day_wise_sales_data!$B$1:$BZ$1"),0)),0)</f>
        <v>0</v>
      </c>
      <c r="BR8" s="3">
        <f ca="1">IFERROR(INDEX(INDIRECT("day_wise_sales_data!$B$2:$BZ$599"),MATCH(resource!$CC8,day_wise_sales_data!$A$2:$A$500,0),MATCH(resource!BR$2,INDIRECT("day_wise_sales_data!$B$1:$BZ$1"),0)),0)</f>
        <v>30122.94</v>
      </c>
      <c r="BS8" s="3">
        <f ca="1">IFERROR(INDEX(INDIRECT("day_wise_sales_data!$B$2:$BZ$599"),MATCH(resource!$CC8,day_wise_sales_data!$A$2:$A$500,0),MATCH(resource!BS$2,INDIRECT("day_wise_sales_data!$B$1:$BZ$1"),0)),0)</f>
        <v>1694.79</v>
      </c>
      <c r="BT8" s="3">
        <f ca="1">IFERROR(INDEX(INDIRECT("day_wise_sales_data!$B$2:$BZ$599"),MATCH(resource!$CC8,day_wise_sales_data!$A$2:$A$500,0),MATCH(resource!BT$2,INDIRECT("day_wise_sales_data!$B$1:$BZ$1"),0)),0)</f>
        <v>17630.86</v>
      </c>
      <c r="BU8" s="3">
        <f ca="1">IFERROR(INDEX(INDIRECT("day_wise_sales_data!$B$2:$BZ$599"),MATCH(resource!$CC8,day_wise_sales_data!$A$2:$A$500,0),MATCH(resource!BU$2,INDIRECT("day_wise_sales_data!$B$1:$BZ$1"),0)),0)</f>
        <v>18740.73</v>
      </c>
      <c r="BV8" s="3">
        <f ca="1">IFERROR(INDEX(INDIRECT("day_wise_sales_data!$B$2:$BZ$599"),MATCH(resource!$CC8,day_wise_sales_data!$A$2:$A$500,0),MATCH(resource!BV$2,INDIRECT("day_wise_sales_data!$B$1:$BZ$1"),0)),0)</f>
        <v>1854.74</v>
      </c>
      <c r="BW8" s="3">
        <f ca="1">IFERROR(INDEX(INDIRECT("day_wise_sales_data!$B$2:$BZ$599"),MATCH(resource!$CC8,day_wise_sales_data!$A$2:$A$500,0),MATCH(resource!BW$2,INDIRECT("day_wise_sales_data!$B$1:$BZ$1"),0)),0)</f>
        <v>6034.21</v>
      </c>
      <c r="BX8" s="3">
        <f ca="1">IFERROR(INDEX(INDIRECT("day_wise_sales_data!$B$2:$BZ$599"),MATCH(resource!$CC8,day_wise_sales_data!$A$2:$A$500,0),MATCH(resource!BX$2,INDIRECT("day_wise_sales_data!$B$1:$BZ$1"),0)),0)</f>
        <v>0</v>
      </c>
      <c r="BY8" s="3">
        <f ca="1">IFERROR(INDEX(INDIRECT("day_wise_sales_data!$B$2:$BZ$599"),MATCH(resource!$CC8,day_wise_sales_data!$A$2:$A$500,0),MATCH(resource!BY$2,INDIRECT("day_wise_sales_data!$B$1:$BZ$1"),0)),0)</f>
        <v>34176.699999999997</v>
      </c>
      <c r="BZ8" s="3">
        <f ca="1">IFERROR(INDEX(INDIRECT("day_wise_sales_data!$B$2:$BZ$599"),MATCH(resource!$CC8,day_wise_sales_data!$A$2:$A$500,0),MATCH(resource!BZ$2,INDIRECT("day_wise_sales_data!$B$1:$BZ$1"),0)),0)</f>
        <v>0</v>
      </c>
      <c r="CA8" s="3" t="str">
        <f ca="1">IFERROR(INDEX(INDIRECT("day_wise_sales_data!$B$2:$BZ$599"),MATCH(resource!$CC8,day_wise_sales_data!$A$2:$A$500,0),MATCH(resource!CA$2,INDIRECT("day_wise_sales_data!$B$1:$BZ$1"),0)),0)</f>
        <v>dd</v>
      </c>
      <c r="CC8" s="4" t="str">
        <f>sales_data!H7</f>
        <v>BOG11101</v>
      </c>
      <c r="CD8" s="1">
        <v>6</v>
      </c>
      <c r="CE8" s="1" t="str">
        <f>IF(AQ8=report!$AQ$3,resource!CD8,"")</f>
        <v/>
      </c>
      <c r="CF8" s="5">
        <f>IFERROR(SMALL($CE$3:$CE$1001,ROWS($CE$3:CE8)),"")</f>
        <v>490</v>
      </c>
      <c r="CH8">
        <f>IFERROR(VLOOKUP($CC8,data_pull!$E$22:$G$700,2,0),0)</f>
        <v>272153.71999999997</v>
      </c>
      <c r="CI8" s="1">
        <f t="shared" si="44"/>
        <v>154</v>
      </c>
      <c r="CJ8" s="1">
        <f t="shared" si="45"/>
        <v>0</v>
      </c>
      <c r="CK8" s="1" t="s">
        <v>988</v>
      </c>
      <c r="CL8" s="1">
        <f t="shared" si="46"/>
        <v>111</v>
      </c>
      <c r="CM8" s="1" t="str">
        <f>IFERROR(VLOOKUP($CK8,stock_data!$B$3:$W$612,2,0),0)</f>
        <v>ALLERNIL SYRUP 5mg/5ml</v>
      </c>
      <c r="CN8" s="1" t="str">
        <f>IFERROR(VLOOKUP($CK8,stock_data!$B$3:$W$612,4,0),0)</f>
        <v>60ml</v>
      </c>
      <c r="CO8" s="1">
        <f>IFERROR(VLOOKUP($CK8,stock_data!$B$3:$W$612,5,0),0)</f>
        <v>21</v>
      </c>
      <c r="CP8" s="3">
        <f t="shared" si="47"/>
        <v>0</v>
      </c>
      <c r="CQ8" s="3">
        <f t="shared" si="48"/>
        <v>0</v>
      </c>
      <c r="CR8" s="1">
        <f>IFERROR(VLOOKUP($CK8,stock_data!$B$3:$W$612,6,0),0)</f>
        <v>0</v>
      </c>
      <c r="CS8" s="1">
        <f>IFERROR(VLOOKUP($CK8,stock_data!$B$3:$W$612,7,0),0)</f>
        <v>0</v>
      </c>
      <c r="CT8" s="1">
        <f>IFERROR(VLOOKUP($CK8,stock_data!$B$3:$W$612,8,0),0)</f>
        <v>0</v>
      </c>
      <c r="CU8" s="1">
        <f>IFERROR(VLOOKUP($CK8,stock_data!$B$3:$W$612,9,0),0)</f>
        <v>0</v>
      </c>
      <c r="CV8" s="1">
        <f>IFERROR(VLOOKUP($CK8,stock_data!$B$3:$W$612,10,0),0)</f>
        <v>0</v>
      </c>
      <c r="CW8" s="1">
        <f>IFERROR(VLOOKUP($CK8,stock_data!$B$3:$W$612,11,0),0)</f>
        <v>0</v>
      </c>
      <c r="CX8" s="1">
        <f>IFERROR(VLOOKUP($CK8,stock_data!$B$3:$W$612,12,0),0)</f>
        <v>0</v>
      </c>
      <c r="CY8" s="1">
        <f>IFERROR(VLOOKUP($CK8,stock_data!$B$3:$W$612,13,0),0)</f>
        <v>0</v>
      </c>
      <c r="CZ8" s="1">
        <f>IFERROR(VLOOKUP($CK8,stock_data!$B$3:$W$612,14,0),0)</f>
        <v>0</v>
      </c>
      <c r="DA8" s="1">
        <f>IFERROR(VLOOKUP($CK8,stock_data!$B$3:$W$612,15,0),0)</f>
        <v>0</v>
      </c>
      <c r="DB8" s="1">
        <f>IFERROR(VLOOKUP($CK8,stock_data!$B$3:$W$612,16,0),0)</f>
        <v>0</v>
      </c>
      <c r="DC8" s="1">
        <f>IFERROR(VLOOKUP($CK8,stock_data!$B$3:$W$612,17,0),0)</f>
        <v>0</v>
      </c>
      <c r="DD8" s="1">
        <f>IFERROR(VLOOKUP($CK8,stock_data!$B$3:$W$612,18,0),0)</f>
        <v>0</v>
      </c>
      <c r="DE8" s="1">
        <f>IFERROR(VLOOKUP($CK8,stock_data!$B$3:$W$612,19,0),0)</f>
        <v>0</v>
      </c>
      <c r="DF8" s="1">
        <f>IFERROR(VLOOKUP($CK8,stock_data!$B$3:$W$612,20,0),0)</f>
        <v>0</v>
      </c>
      <c r="DG8" s="1">
        <f>IFERROR(VLOOKUP($CK8,stock_data!$B$3:$W$612,21,0),0)</f>
        <v>0</v>
      </c>
      <c r="DH8" s="1">
        <f>IFERROR(VLOOKUP($CK8,stock_data!$B$3:$W$612,22,0),0)</f>
        <v>0</v>
      </c>
      <c r="DI8" s="1">
        <f t="shared" si="49"/>
        <v>0</v>
      </c>
      <c r="DJ8" s="1">
        <f t="shared" si="50"/>
        <v>0</v>
      </c>
      <c r="DK8" s="3">
        <f>IFERROR(INDEX(COD_SALES!$B$5:$Z$500,MATCH(resource!$CC8,COD_SALES!$A$5:$A$500,0),MATCH(resource!DK$2,COD_SALES!$B$4:$Z$4,0)),"")</f>
        <v>1</v>
      </c>
      <c r="DL8" s="3">
        <f>IFERROR(INDEX(COD_SALES!$B$5:$Z$500,MATCH(resource!$CC8,COD_SALES!$A$5:$A$500,0),MATCH(resource!DL$2,COD_SALES!$B$4:$Z$4,0)),"")</f>
        <v>36</v>
      </c>
      <c r="DM8" s="3">
        <f>IFERROR(INDEX(COD_SALES!$B$5:$Z$500,MATCH(resource!$CC8,COD_SALES!$A$5:$A$500,0),MATCH(resource!DM$2,COD_SALES!$B$4:$Z$4,0)),"")</f>
        <v>8</v>
      </c>
      <c r="DN8" s="3" t="str">
        <f>IFERROR(INDEX(COD_SALES!$B$5:$Z$500,MATCH(resource!$CC8,COD_SALES!$A$5:$A$500,0),MATCH(resource!DN$2,COD_SALES!$B$4:$Z$4,0)),"")</f>
        <v/>
      </c>
      <c r="DO8" s="3">
        <f>IFERROR(INDEX(COD_SALES!$B$5:$Z$500,MATCH(resource!$CC8,COD_SALES!$A$5:$A$500,0),MATCH(resource!DO$2,COD_SALES!$B$4:$Z$4,0)),"")</f>
        <v>4</v>
      </c>
      <c r="DP8" s="3">
        <f>IFERROR(INDEX(COD_SALES!$B$5:$Z$500,MATCH(resource!$CC8,COD_SALES!$A$5:$A$500,0),MATCH(resource!DP$2,COD_SALES!$B$4:$Z$4,0)),"")</f>
        <v>11</v>
      </c>
      <c r="DQ8" s="3" t="str">
        <f>IFERROR(INDEX(COD_SALES!$B$5:$Z$500,MATCH(resource!$CC8,COD_SALES!$A$5:$A$500,0),MATCH(resource!DQ$2,COD_SALES!$B$4:$Z$4,0)),"")</f>
        <v/>
      </c>
      <c r="DR8" s="3">
        <f>IFERROR(INDEX(COD_SALES!$B$5:$Z$500,MATCH(resource!$CC8,COD_SALES!$A$5:$A$500,0),MATCH(resource!DR$2,COD_SALES!$B$4:$Z$4,0)),"")</f>
        <v>8</v>
      </c>
      <c r="DS8" s="3">
        <f>IFERROR(INDEX(COD_SALES!$B$5:$Z$500,MATCH(resource!$CC8,COD_SALES!$A$5:$A$500,0),MATCH(resource!DS$2,COD_SALES!$B$4:$Z$4,0)),"")</f>
        <v>116</v>
      </c>
      <c r="DT8" s="3">
        <f>IFERROR(INDEX(COD_SALES!$B$5:$Z$500,MATCH(resource!$CC8,COD_SALES!$A$5:$A$500,0),MATCH(resource!DT$2,COD_SALES!$B$4:$Z$4,0)),"")</f>
        <v>3</v>
      </c>
      <c r="DU8" s="3">
        <f>IFERROR(INDEX(COD_SALES!$B$5:$Z$500,MATCH(resource!$CC8,COD_SALES!$A$5:$A$500,0),MATCH(resource!DU$2,COD_SALES!$B$4:$Z$4,0)),"")</f>
        <v>75</v>
      </c>
      <c r="DV8" s="3">
        <f>IFERROR(INDEX(COD_SALES!$B$5:$Z$500,MATCH(resource!$CC8,COD_SALES!$A$5:$A$500,0),MATCH(resource!DV$2,COD_SALES!$B$4:$Z$4,0)),"")</f>
        <v>0</v>
      </c>
      <c r="DW8" s="3">
        <f>IFERROR(INDEX(COD_SALES!$B$5:$Z$500,MATCH(resource!$CC8,COD_SALES!$A$5:$A$500,0),MATCH(resource!DW$2,COD_SALES!$B$4:$Z$4,0)),"")</f>
        <v>20</v>
      </c>
      <c r="DX8" s="3">
        <f>IFERROR(INDEX(COD_SALES!$B$5:$Z$500,MATCH(resource!$CC8,COD_SALES!$A$5:$A$500,0),MATCH(resource!DX$2,COD_SALES!$B$4:$Z$4,0)),"")</f>
        <v>32</v>
      </c>
      <c r="DY8" s="3">
        <f>IFERROR(INDEX(COD_SALES!$B$5:$Z$500,MATCH(resource!$CC8,COD_SALES!$A$5:$A$500,0),MATCH(resource!DY$2,COD_SALES!$B$4:$Z$4,0)),"")</f>
        <v>10</v>
      </c>
      <c r="DZ8" s="3">
        <f>IFERROR(INDEX(COD_SALES!$B$5:$Z$500,MATCH(resource!$CC8,COD_SALES!$A$5:$A$500,0),MATCH(resource!DZ$2,COD_SALES!$B$4:$Z$4,0)),"")</f>
        <v>0</v>
      </c>
      <c r="EA8" s="3">
        <f>IFERROR(INDEX(COD_SALES!$B$5:$Z$500,MATCH(resource!$CC8,COD_SALES!$A$5:$A$500,0),MATCH(resource!EA$2,COD_SALES!$B$4:$Z$4,0)),"")</f>
        <v>0</v>
      </c>
      <c r="EB8" s="3">
        <f t="shared" si="51"/>
        <v>67711.42</v>
      </c>
      <c r="ED8" s="3">
        <f>IFERROR(VLOOKUP($CK8,depot_prod_sales!$B$5:$S$200,3,0),0)</f>
        <v>0</v>
      </c>
      <c r="EE8" s="3">
        <f>IFERROR(VLOOKUP($CK8,depot_prod_sales!$B$5:$S$200,4,0),0)</f>
        <v>0</v>
      </c>
      <c r="EF8" s="3">
        <f>IFERROR(VLOOKUP($CK8,depot_prod_sales!$B$5:$S$200,5,0),0)</f>
        <v>0</v>
      </c>
      <c r="EG8" s="3">
        <f>IFERROR(VLOOKUP($CK8,depot_prod_sales!$B$5:$S$200,6,0),0)</f>
        <v>0</v>
      </c>
      <c r="EH8" s="3">
        <f>IFERROR(VLOOKUP($CK8,depot_prod_sales!$B$5:$S$200,7,0),0)</f>
        <v>0</v>
      </c>
      <c r="EI8" s="3">
        <f>IFERROR(VLOOKUP($CK8,depot_prod_sales!$B$5:$S$200,8,0),0)</f>
        <v>0</v>
      </c>
      <c r="EJ8" s="3">
        <f>IFERROR(VLOOKUP($CK8,depot_prod_sales!$B$5:$S$200,9,0),0)</f>
        <v>0</v>
      </c>
      <c r="EK8" s="3">
        <f>IFERROR(VLOOKUP($CK8,depot_prod_sales!$B$5:$S$200,10,0),0)</f>
        <v>0</v>
      </c>
      <c r="EL8" s="3">
        <f>IFERROR(VLOOKUP($CK8,depot_prod_sales!$B$5:$S$200,11,0),0)</f>
        <v>0</v>
      </c>
      <c r="EM8" s="3">
        <f>IFERROR(VLOOKUP($CK8,depot_prod_sales!$B$5:$S$200,12,0),0)</f>
        <v>0</v>
      </c>
      <c r="EN8" s="3">
        <f>IFERROR(VLOOKUP($CK8,depot_prod_sales!$B$5:$S$200,13,0),0)</f>
        <v>0</v>
      </c>
      <c r="EO8" s="3">
        <f>IFERROR(VLOOKUP($CK8,depot_prod_sales!$B$5:$S$200,14,0),0)</f>
        <v>0</v>
      </c>
      <c r="EP8" s="3">
        <f>IFERROR(VLOOKUP($CK8,depot_prod_sales!$B$5:$S$200,15,0),0)</f>
        <v>0</v>
      </c>
      <c r="EQ8" s="3">
        <f>IFERROR(VLOOKUP($CK8,depot_prod_sales!$B$5:$S$200,16,0),0)</f>
        <v>0</v>
      </c>
      <c r="ER8" s="3">
        <f>IFERROR(VLOOKUP($CK8,depot_prod_sales!$B$5:$S$200,17,0),0)</f>
        <v>0</v>
      </c>
      <c r="ES8" s="3">
        <f>IFERROR(VLOOKUP($CK8,depot_prod_sales!$B$5:$S$200,18,0),0)</f>
        <v>0</v>
      </c>
      <c r="ET8" s="116">
        <f t="shared" si="52"/>
        <v>0</v>
      </c>
      <c r="EU8" s="116">
        <f t="shared" si="53"/>
        <v>0</v>
      </c>
      <c r="EW8" s="3">
        <f>IFERROR(VLOOKUP(CC8,data_pull!$AO$25:$AR$546,2,0),0)</f>
        <v>12</v>
      </c>
      <c r="EX8" s="1">
        <f>IFERROR(VLOOKUP(CC8,data_pull!$AO$25:$AR$546,4,0),0)</f>
        <v>230000</v>
      </c>
    </row>
    <row r="9" spans="1:154" x14ac:dyDescent="0.25">
      <c r="A9" s="1" t="s">
        <v>667</v>
      </c>
      <c r="B9" s="1" t="s">
        <v>668</v>
      </c>
      <c r="C9" s="1" t="s">
        <v>896</v>
      </c>
      <c r="D9" s="2">
        <f>SUMIF(sales_data!$B$2:$B$1000,resource!B9,sales_data!$N$2:$N$1000)</f>
        <v>1578856.8399999996</v>
      </c>
      <c r="E9" s="2">
        <f t="shared" si="13"/>
        <v>600638.70000000007</v>
      </c>
      <c r="F9" s="3">
        <f>COUNTIFS(sales_data!$L$2:$L$1000,"&gt;1",sales_data!$B$2:$B$1000,resource!B9)</f>
        <v>14</v>
      </c>
      <c r="G9" s="3">
        <f>COUNTIFS(sales_data!$L$2:$L$1000,"&gt;1",sales_data!$B$2:$B$1000,resource!B9,sales_data!$I$2:$I$1000,"*"&amp;$G$2&amp;"*")</f>
        <v>1</v>
      </c>
      <c r="H9" s="3">
        <f>COUNTIFS(sales_data!$L$2:$L$1000,"&gt;1",sales_data!$B$2:$B$1000,resource!B9,sales_data!$I$2:$I$1000,"*"&amp;$H$2&amp;"*")</f>
        <v>0</v>
      </c>
      <c r="I9" s="3">
        <f>COUNTIFS(sales_data!$L$2:$L$1000,"&gt;1",sales_data!$B$2:$B$1000,resource!B9,sales_data!$I$2:$I$1000,"*"&amp;$I$2&amp;"*")</f>
        <v>0</v>
      </c>
      <c r="J9" s="3">
        <f t="shared" si="43"/>
        <v>13</v>
      </c>
      <c r="K9" s="1" t="str">
        <f t="shared" si="14"/>
        <v>DHK</v>
      </c>
      <c r="L9" s="1">
        <f>SUMIF(sales_data!$B$2:$B$1000,resource!B9,sales_data!$P$2:$P$1000)</f>
        <v>592</v>
      </c>
      <c r="M9" s="3">
        <f t="shared" ca="1" si="15"/>
        <v>0</v>
      </c>
      <c r="N9" s="3">
        <f t="shared" ca="1" si="16"/>
        <v>4768.22</v>
      </c>
      <c r="O9" s="3">
        <f t="shared" ca="1" si="17"/>
        <v>3696.22</v>
      </c>
      <c r="P9" s="3">
        <f t="shared" ca="1" si="18"/>
        <v>6084.37</v>
      </c>
      <c r="Q9" s="3">
        <f t="shared" ca="1" si="19"/>
        <v>62599.340000000004</v>
      </c>
      <c r="R9" s="3">
        <f t="shared" ca="1" si="20"/>
        <v>0</v>
      </c>
      <c r="S9" s="3">
        <f t="shared" ca="1" si="21"/>
        <v>24123.739999999998</v>
      </c>
      <c r="T9" s="3">
        <f t="shared" ca="1" si="22"/>
        <v>0</v>
      </c>
      <c r="U9" s="3">
        <f t="shared" ca="1" si="23"/>
        <v>55110.389999999992</v>
      </c>
      <c r="V9" s="3">
        <f t="shared" ca="1" si="24"/>
        <v>6249.96</v>
      </c>
      <c r="W9" s="3">
        <f t="shared" ca="1" si="25"/>
        <v>7413.8200000000006</v>
      </c>
      <c r="X9" s="3">
        <f t="shared" ca="1" si="26"/>
        <v>16226.630000000003</v>
      </c>
      <c r="Y9" s="3">
        <f t="shared" ca="1" si="27"/>
        <v>0</v>
      </c>
      <c r="Z9" s="3">
        <f t="shared" ca="1" si="28"/>
        <v>124091.75</v>
      </c>
      <c r="AA9" s="3">
        <f t="shared" ca="1" si="29"/>
        <v>46151.76</v>
      </c>
      <c r="AB9" s="3">
        <f t="shared" ca="1" si="30"/>
        <v>100057.12</v>
      </c>
      <c r="AC9" s="3">
        <f t="shared" ca="1" si="31"/>
        <v>23196.350000000002</v>
      </c>
      <c r="AD9" s="3">
        <f t="shared" ca="1" si="32"/>
        <v>12602.9</v>
      </c>
      <c r="AE9" s="3">
        <f t="shared" ca="1" si="33"/>
        <v>170771.17</v>
      </c>
      <c r="AF9" s="3">
        <f t="shared" ca="1" si="34"/>
        <v>0</v>
      </c>
      <c r="AG9" s="3">
        <f t="shared" ca="1" si="35"/>
        <v>25162.699999999997</v>
      </c>
      <c r="AH9" s="3">
        <f t="shared" ca="1" si="36"/>
        <v>86228.979999999981</v>
      </c>
      <c r="AI9" s="3">
        <f t="shared" ca="1" si="37"/>
        <v>37686.43</v>
      </c>
      <c r="AJ9" s="3">
        <f t="shared" ca="1" si="38"/>
        <v>172928.66</v>
      </c>
      <c r="AK9" s="3">
        <f t="shared" ca="1" si="39"/>
        <v>126710.14000000001</v>
      </c>
      <c r="AL9" s="3">
        <f t="shared" ca="1" si="40"/>
        <v>48085.7</v>
      </c>
      <c r="AM9" s="3"/>
      <c r="AN9" s="3">
        <f t="shared" si="41"/>
        <v>395</v>
      </c>
      <c r="AO9" s="3"/>
      <c r="AP9" s="3"/>
      <c r="AQ9" s="4" t="str">
        <f>sales_data!B8</f>
        <v>S.M.Zafar Ahmed</v>
      </c>
      <c r="AR9" s="4" t="str">
        <f>sales_data!C8</f>
        <v>Hayat Mamun</v>
      </c>
      <c r="AS9" s="5" t="str">
        <f t="shared" si="42"/>
        <v/>
      </c>
      <c r="AT9" s="4" t="str">
        <f>sales_data!I8</f>
        <v>Faruk Hossain</v>
      </c>
      <c r="AU9" s="4" t="str">
        <f>sales_data!W8</f>
        <v>Panchbibi (Tb)</v>
      </c>
      <c r="AV9" s="1">
        <f>sales_data!N8</f>
        <v>118770.46</v>
      </c>
      <c r="AW9" s="1">
        <f>sales_data!P8</f>
        <v>22</v>
      </c>
      <c r="AX9" s="3">
        <f ca="1">IFERROR(INDEX(INDIRECT("day_wise_sales_data!$B$2:$BZ$599"),MATCH(resource!$CC9,day_wise_sales_data!$A$2:$A$500,0),MATCH(resource!AX$2,INDIRECT("day_wise_sales_data!$B$1:$BZ$1"),0)),0)</f>
        <v>0</v>
      </c>
      <c r="AY9" s="3">
        <f ca="1">IFERROR(INDEX(INDIRECT("day_wise_sales_data!$B$2:$BZ$599"),MATCH(resource!$CC9,day_wise_sales_data!$A$2:$A$500,0),MATCH(resource!AY$2,INDIRECT("day_wise_sales_data!$B$1:$BZ$1"),0)),0)</f>
        <v>0</v>
      </c>
      <c r="AZ9" s="3">
        <f ca="1">IFERROR(INDEX(INDIRECT("day_wise_sales_data!$B$2:$BZ$599"),MATCH(resource!$CC9,day_wise_sales_data!$A$2:$A$500,0),MATCH(resource!AZ$2,INDIRECT("day_wise_sales_data!$B$1:$BZ$1"),0)),0)</f>
        <v>0</v>
      </c>
      <c r="BA9" s="3">
        <f ca="1">IFERROR(INDEX(INDIRECT("day_wise_sales_data!$B$2:$BZ$599"),MATCH(resource!$CC9,day_wise_sales_data!$A$2:$A$500,0),MATCH(resource!BA$2,INDIRECT("day_wise_sales_data!$B$1:$BZ$1"),0)),0)</f>
        <v>0</v>
      </c>
      <c r="BB9" s="3">
        <f ca="1">IFERROR(INDEX(INDIRECT("day_wise_sales_data!$B$2:$BZ$599"),MATCH(resource!$CC9,day_wise_sales_data!$A$2:$A$500,0),MATCH(resource!BB$2,INDIRECT("day_wise_sales_data!$B$1:$BZ$1"),0)),0)</f>
        <v>0</v>
      </c>
      <c r="BC9" s="3">
        <f ca="1">IFERROR(INDEX(INDIRECT("day_wise_sales_data!$B$2:$BZ$599"),MATCH(resource!$CC9,day_wise_sales_data!$A$2:$A$500,0),MATCH(resource!BC$2,INDIRECT("day_wise_sales_data!$B$1:$BZ$1"),0)),0)</f>
        <v>0</v>
      </c>
      <c r="BD9" s="3">
        <f ca="1">IFERROR(INDEX(INDIRECT("day_wise_sales_data!$B$2:$BZ$599"),MATCH(resource!$CC9,day_wise_sales_data!$A$2:$A$500,0),MATCH(resource!BD$2,INDIRECT("day_wise_sales_data!$B$1:$BZ$1"),0)),0)</f>
        <v>0</v>
      </c>
      <c r="BE9" s="3">
        <f ca="1">IFERROR(INDEX(INDIRECT("day_wise_sales_data!$B$2:$BZ$599"),MATCH(resource!$CC9,day_wise_sales_data!$A$2:$A$500,0),MATCH(resource!BE$2,INDIRECT("day_wise_sales_data!$B$1:$BZ$1"),0)),0)</f>
        <v>0</v>
      </c>
      <c r="BF9" s="3">
        <f ca="1">IFERROR(INDEX(INDIRECT("day_wise_sales_data!$B$2:$BZ$599"),MATCH(resource!$CC9,day_wise_sales_data!$A$2:$A$500,0),MATCH(resource!BF$2,INDIRECT("day_wise_sales_data!$B$1:$BZ$1"),0)),0)</f>
        <v>0</v>
      </c>
      <c r="BG9" s="3">
        <f ca="1">IFERROR(INDEX(INDIRECT("day_wise_sales_data!$B$2:$BZ$599"),MATCH(resource!$CC9,day_wise_sales_data!$A$2:$A$500,0),MATCH(resource!BG$2,INDIRECT("day_wise_sales_data!$B$1:$BZ$1"),0)),0)</f>
        <v>0</v>
      </c>
      <c r="BH9" s="3">
        <f ca="1">IFERROR(INDEX(INDIRECT("day_wise_sales_data!$B$2:$BZ$599"),MATCH(resource!$CC9,day_wise_sales_data!$A$2:$A$500,0),MATCH(resource!BH$2,INDIRECT("day_wise_sales_data!$B$1:$BZ$1"),0)),0)</f>
        <v>0</v>
      </c>
      <c r="BI9" s="3">
        <f ca="1">IFERROR(INDEX(INDIRECT("day_wise_sales_data!$B$2:$BZ$599"),MATCH(resource!$CC9,day_wise_sales_data!$A$2:$A$500,0),MATCH(resource!BI$2,INDIRECT("day_wise_sales_data!$B$1:$BZ$1"),0)),0)</f>
        <v>0</v>
      </c>
      <c r="BJ9" s="3">
        <f ca="1">IFERROR(INDEX(INDIRECT("day_wise_sales_data!$B$2:$BZ$599"),MATCH(resource!$CC9,day_wise_sales_data!$A$2:$A$500,0),MATCH(resource!BJ$2,INDIRECT("day_wise_sales_data!$B$1:$BZ$1"),0)),0)</f>
        <v>0</v>
      </c>
      <c r="BK9" s="3">
        <f ca="1">IFERROR(INDEX(INDIRECT("day_wise_sales_data!$B$2:$BZ$599"),MATCH(resource!$CC9,day_wise_sales_data!$A$2:$A$500,0),MATCH(resource!BK$2,INDIRECT("day_wise_sales_data!$B$1:$BZ$1"),0)),0)</f>
        <v>0</v>
      </c>
      <c r="BL9" s="3">
        <f ca="1">IFERROR(INDEX(INDIRECT("day_wise_sales_data!$B$2:$BZ$599"),MATCH(resource!$CC9,day_wise_sales_data!$A$2:$A$500,0),MATCH(resource!BL$2,INDIRECT("day_wise_sales_data!$B$1:$BZ$1"),0)),0)</f>
        <v>0</v>
      </c>
      <c r="BM9" s="3">
        <f ca="1">IFERROR(INDEX(INDIRECT("day_wise_sales_data!$B$2:$BZ$599"),MATCH(resource!$CC9,day_wise_sales_data!$A$2:$A$500,0),MATCH(resource!BM$2,INDIRECT("day_wise_sales_data!$B$1:$BZ$1"),0)),0)</f>
        <v>2028.71</v>
      </c>
      <c r="BN9" s="3">
        <f ca="1">IFERROR(INDEX(INDIRECT("day_wise_sales_data!$B$2:$BZ$599"),MATCH(resource!$CC9,day_wise_sales_data!$A$2:$A$500,0),MATCH(resource!BN$2,INDIRECT("day_wise_sales_data!$B$1:$BZ$1"),0)),0)</f>
        <v>0</v>
      </c>
      <c r="BO9" s="3">
        <f ca="1">IFERROR(INDEX(INDIRECT("day_wise_sales_data!$B$2:$BZ$599"),MATCH(resource!$CC9,day_wise_sales_data!$A$2:$A$500,0),MATCH(resource!BO$2,INDIRECT("day_wise_sales_data!$B$1:$BZ$1"),0)),0)</f>
        <v>0</v>
      </c>
      <c r="BP9" s="3">
        <f ca="1">IFERROR(INDEX(INDIRECT("day_wise_sales_data!$B$2:$BZ$599"),MATCH(resource!$CC9,day_wise_sales_data!$A$2:$A$500,0),MATCH(resource!BP$2,INDIRECT("day_wise_sales_data!$B$1:$BZ$1"),0)),0)</f>
        <v>18690.77</v>
      </c>
      <c r="BQ9" s="3">
        <f ca="1">IFERROR(INDEX(INDIRECT("day_wise_sales_data!$B$2:$BZ$599"),MATCH(resource!$CC9,day_wise_sales_data!$A$2:$A$500,0),MATCH(resource!BQ$2,INDIRECT("day_wise_sales_data!$B$1:$BZ$1"),0)),0)</f>
        <v>0</v>
      </c>
      <c r="BR9" s="3">
        <f ca="1">IFERROR(INDEX(INDIRECT("day_wise_sales_data!$B$2:$BZ$599"),MATCH(resource!$CC9,day_wise_sales_data!$A$2:$A$500,0),MATCH(resource!BR$2,INDIRECT("day_wise_sales_data!$B$1:$BZ$1"),0)),0)</f>
        <v>0</v>
      </c>
      <c r="BS9" s="3">
        <f ca="1">IFERROR(INDEX(INDIRECT("day_wise_sales_data!$B$2:$BZ$599"),MATCH(resource!$CC9,day_wise_sales_data!$A$2:$A$500,0),MATCH(resource!BS$2,INDIRECT("day_wise_sales_data!$B$1:$BZ$1"),0)),0)</f>
        <v>0</v>
      </c>
      <c r="BT9" s="3">
        <f ca="1">IFERROR(INDEX(INDIRECT("day_wise_sales_data!$B$2:$BZ$599"),MATCH(resource!$CC9,day_wise_sales_data!$A$2:$A$500,0),MATCH(resource!BT$2,INDIRECT("day_wise_sales_data!$B$1:$BZ$1"),0)),0)</f>
        <v>0</v>
      </c>
      <c r="BU9" s="3">
        <f ca="1">IFERROR(INDEX(INDIRECT("day_wise_sales_data!$B$2:$BZ$599"),MATCH(resource!$CC9,day_wise_sales_data!$A$2:$A$500,0),MATCH(resource!BU$2,INDIRECT("day_wise_sales_data!$B$1:$BZ$1"),0)),0)</f>
        <v>14827.15</v>
      </c>
      <c r="BV9" s="3">
        <f ca="1">IFERROR(INDEX(INDIRECT("day_wise_sales_data!$B$2:$BZ$599"),MATCH(resource!$CC9,day_wise_sales_data!$A$2:$A$500,0),MATCH(resource!BV$2,INDIRECT("day_wise_sales_data!$B$1:$BZ$1"),0)),0)</f>
        <v>0</v>
      </c>
      <c r="BW9" s="3">
        <f ca="1">IFERROR(INDEX(INDIRECT("day_wise_sales_data!$B$2:$BZ$599"),MATCH(resource!$CC9,day_wise_sales_data!$A$2:$A$500,0),MATCH(resource!BW$2,INDIRECT("day_wise_sales_data!$B$1:$BZ$1"),0)),0)</f>
        <v>0</v>
      </c>
      <c r="BX9" s="3">
        <f ca="1">IFERROR(INDEX(INDIRECT("day_wise_sales_data!$B$2:$BZ$599"),MATCH(resource!$CC9,day_wise_sales_data!$A$2:$A$500,0),MATCH(resource!BX$2,INDIRECT("day_wise_sales_data!$B$1:$BZ$1"),0)),0)</f>
        <v>0</v>
      </c>
      <c r="BY9" s="3">
        <f ca="1">IFERROR(INDEX(INDIRECT("day_wise_sales_data!$B$2:$BZ$599"),MATCH(resource!$CC9,day_wise_sales_data!$A$2:$A$500,0),MATCH(resource!BY$2,INDIRECT("day_wise_sales_data!$B$1:$BZ$1"),0)),0)</f>
        <v>0</v>
      </c>
      <c r="BZ9" s="3">
        <f ca="1">IFERROR(INDEX(INDIRECT("day_wise_sales_data!$B$2:$BZ$599"),MATCH(resource!$CC9,day_wise_sales_data!$A$2:$A$500,0),MATCH(resource!BZ$2,INDIRECT("day_wise_sales_data!$B$1:$BZ$1"),0)),0)</f>
        <v>0</v>
      </c>
      <c r="CA9" s="3" t="str">
        <f ca="1">IFERROR(INDEX(INDIRECT("day_wise_sales_data!$B$2:$BZ$599"),MATCH(resource!$CC9,day_wise_sales_data!$A$2:$A$500,0),MATCH(resource!CA$2,INDIRECT("day_wise_sales_data!$B$1:$BZ$1"),0)),0)</f>
        <v>dd</v>
      </c>
      <c r="CC9" s="4" t="str">
        <f>sales_data!H8</f>
        <v>BOG09204</v>
      </c>
      <c r="CD9" s="1">
        <v>7</v>
      </c>
      <c r="CE9" s="1" t="str">
        <f>IF(AQ9=report!$AQ$3,resource!CD9,"")</f>
        <v/>
      </c>
      <c r="CF9" s="5">
        <f>IFERROR(SMALL($CE$3:$CE$1001,ROWS($CE$3:CE9)),"")</f>
        <v>491</v>
      </c>
      <c r="CH9">
        <f>IFERROR(VLOOKUP($CC9,data_pull!$E$22:$G$700,2,0),0)</f>
        <v>118770.46</v>
      </c>
      <c r="CI9" s="1">
        <f t="shared" si="44"/>
        <v>154</v>
      </c>
      <c r="CJ9" s="1">
        <f t="shared" si="45"/>
        <v>0</v>
      </c>
      <c r="CK9" s="1" t="s">
        <v>991</v>
      </c>
      <c r="CL9" s="1">
        <f t="shared" si="46"/>
        <v>111</v>
      </c>
      <c r="CM9" s="1" t="str">
        <f>IFERROR(VLOOKUP($CK9,stock_data!$B$3:$W$612,2,0),0)</f>
        <v>ALLERNIL TABLET - 10MG</v>
      </c>
      <c r="CN9" s="1" t="str">
        <f>IFERROR(VLOOKUP($CK9,stock_data!$B$3:$W$612,4,0),0)</f>
        <v>1x10's</v>
      </c>
      <c r="CO9" s="1">
        <f>IFERROR(VLOOKUP($CK9,stock_data!$B$3:$W$612,5,0),0)</f>
        <v>175</v>
      </c>
      <c r="CP9" s="3">
        <f t="shared" si="47"/>
        <v>0</v>
      </c>
      <c r="CQ9" s="3">
        <f t="shared" si="48"/>
        <v>0</v>
      </c>
      <c r="CR9" s="1">
        <f>IFERROR(VLOOKUP($CK9,stock_data!$B$3:$W$612,6,0),0)</f>
        <v>0</v>
      </c>
      <c r="CS9" s="1">
        <f>IFERROR(VLOOKUP($CK9,stock_data!$B$3:$W$612,7,0),0)</f>
        <v>0</v>
      </c>
      <c r="CT9" s="1">
        <f>IFERROR(VLOOKUP($CK9,stock_data!$B$3:$W$612,8,0),0)</f>
        <v>0</v>
      </c>
      <c r="CU9" s="1">
        <f>IFERROR(VLOOKUP($CK9,stock_data!$B$3:$W$612,9,0),0)</f>
        <v>0</v>
      </c>
      <c r="CV9" s="1">
        <f>IFERROR(VLOOKUP($CK9,stock_data!$B$3:$W$612,10,0),0)</f>
        <v>0</v>
      </c>
      <c r="CW9" s="1">
        <f>IFERROR(VLOOKUP($CK9,stock_data!$B$3:$W$612,11,0),0)</f>
        <v>0</v>
      </c>
      <c r="CX9" s="1">
        <f>IFERROR(VLOOKUP($CK9,stock_data!$B$3:$W$612,12,0),0)</f>
        <v>0</v>
      </c>
      <c r="CY9" s="1">
        <f>IFERROR(VLOOKUP($CK9,stock_data!$B$3:$W$612,13,0),0)</f>
        <v>0</v>
      </c>
      <c r="CZ9" s="1">
        <f>IFERROR(VLOOKUP($CK9,stock_data!$B$3:$W$612,14,0),0)</f>
        <v>0</v>
      </c>
      <c r="DA9" s="1">
        <f>IFERROR(VLOOKUP($CK9,stock_data!$B$3:$W$612,15,0),0)</f>
        <v>0</v>
      </c>
      <c r="DB9" s="1">
        <f>IFERROR(VLOOKUP($CK9,stock_data!$B$3:$W$612,16,0),0)</f>
        <v>0</v>
      </c>
      <c r="DC9" s="1">
        <f>IFERROR(VLOOKUP($CK9,stock_data!$B$3:$W$612,17,0),0)</f>
        <v>0</v>
      </c>
      <c r="DD9" s="1">
        <f>IFERROR(VLOOKUP($CK9,stock_data!$B$3:$W$612,18,0),0)</f>
        <v>0</v>
      </c>
      <c r="DE9" s="1">
        <f>IFERROR(VLOOKUP($CK9,stock_data!$B$3:$W$612,19,0),0)</f>
        <v>0</v>
      </c>
      <c r="DF9" s="1">
        <f>IFERROR(VLOOKUP($CK9,stock_data!$B$3:$W$612,20,0),0)</f>
        <v>0</v>
      </c>
      <c r="DG9" s="1">
        <f>IFERROR(VLOOKUP($CK9,stock_data!$B$3:$W$612,21,0),0)</f>
        <v>0</v>
      </c>
      <c r="DH9" s="1">
        <f>IFERROR(VLOOKUP($CK9,stock_data!$B$3:$W$612,22,0),0)</f>
        <v>0</v>
      </c>
      <c r="DI9" s="1">
        <f t="shared" si="49"/>
        <v>0</v>
      </c>
      <c r="DJ9" s="1">
        <f t="shared" si="50"/>
        <v>0</v>
      </c>
      <c r="DK9" s="3">
        <f>IFERROR(INDEX(COD_SALES!$B$5:$Z$500,MATCH(resource!$CC9,COD_SALES!$A$5:$A$500,0),MATCH(resource!DK$2,COD_SALES!$B$4:$Z$4,0)),"")</f>
        <v>3</v>
      </c>
      <c r="DL9" s="3">
        <f>IFERROR(INDEX(COD_SALES!$B$5:$Z$500,MATCH(resource!$CC9,COD_SALES!$A$5:$A$500,0),MATCH(resource!DL$2,COD_SALES!$B$4:$Z$4,0)),"")</f>
        <v>10</v>
      </c>
      <c r="DM9" s="3">
        <f>IFERROR(INDEX(COD_SALES!$B$5:$Z$500,MATCH(resource!$CC9,COD_SALES!$A$5:$A$500,0),MATCH(resource!DM$2,COD_SALES!$B$4:$Z$4,0)),"")</f>
        <v>4</v>
      </c>
      <c r="DN9" s="3" t="str">
        <f>IFERROR(INDEX(COD_SALES!$B$5:$Z$500,MATCH(resource!$CC9,COD_SALES!$A$5:$A$500,0),MATCH(resource!DN$2,COD_SALES!$B$4:$Z$4,0)),"")</f>
        <v/>
      </c>
      <c r="DO9" s="3">
        <f>IFERROR(INDEX(COD_SALES!$B$5:$Z$500,MATCH(resource!$CC9,COD_SALES!$A$5:$A$500,0),MATCH(resource!DO$2,COD_SALES!$B$4:$Z$4,0)),"")</f>
        <v>4</v>
      </c>
      <c r="DP9" s="3">
        <f>IFERROR(INDEX(COD_SALES!$B$5:$Z$500,MATCH(resource!$CC9,COD_SALES!$A$5:$A$500,0),MATCH(resource!DP$2,COD_SALES!$B$4:$Z$4,0)),"")</f>
        <v>12</v>
      </c>
      <c r="DQ9" s="3" t="str">
        <f>IFERROR(INDEX(COD_SALES!$B$5:$Z$500,MATCH(resource!$CC9,COD_SALES!$A$5:$A$500,0),MATCH(resource!DQ$2,COD_SALES!$B$4:$Z$4,0)),"")</f>
        <v/>
      </c>
      <c r="DR9" s="3">
        <f>IFERROR(INDEX(COD_SALES!$B$5:$Z$500,MATCH(resource!$CC9,COD_SALES!$A$5:$A$500,0),MATCH(resource!DR$2,COD_SALES!$B$4:$Z$4,0)),"")</f>
        <v>0</v>
      </c>
      <c r="DS9" s="3">
        <f>IFERROR(INDEX(COD_SALES!$B$5:$Z$500,MATCH(resource!$CC9,COD_SALES!$A$5:$A$500,0),MATCH(resource!DS$2,COD_SALES!$B$4:$Z$4,0)),"")</f>
        <v>30</v>
      </c>
      <c r="DT9" s="3">
        <f>IFERROR(INDEX(COD_SALES!$B$5:$Z$500,MATCH(resource!$CC9,COD_SALES!$A$5:$A$500,0),MATCH(resource!DT$2,COD_SALES!$B$4:$Z$4,0)),"")</f>
        <v>5</v>
      </c>
      <c r="DU9" s="3">
        <f>IFERROR(INDEX(COD_SALES!$B$5:$Z$500,MATCH(resource!$CC9,COD_SALES!$A$5:$A$500,0),MATCH(resource!DU$2,COD_SALES!$B$4:$Z$4,0)),"")</f>
        <v>0</v>
      </c>
      <c r="DV9" s="3">
        <f>IFERROR(INDEX(COD_SALES!$B$5:$Z$500,MATCH(resource!$CC9,COD_SALES!$A$5:$A$500,0),MATCH(resource!DV$2,COD_SALES!$B$4:$Z$4,0)),"")</f>
        <v>0</v>
      </c>
      <c r="DW9" s="3">
        <f>IFERROR(INDEX(COD_SALES!$B$5:$Z$500,MATCH(resource!$CC9,COD_SALES!$A$5:$A$500,0),MATCH(resource!DW$2,COD_SALES!$B$4:$Z$4,0)),"")</f>
        <v>15</v>
      </c>
      <c r="DX9" s="3">
        <f>IFERROR(INDEX(COD_SALES!$B$5:$Z$500,MATCH(resource!$CC9,COD_SALES!$A$5:$A$500,0),MATCH(resource!DX$2,COD_SALES!$B$4:$Z$4,0)),"")</f>
        <v>0</v>
      </c>
      <c r="DY9" s="3">
        <f>IFERROR(INDEX(COD_SALES!$B$5:$Z$500,MATCH(resource!$CC9,COD_SALES!$A$5:$A$500,0),MATCH(resource!DY$2,COD_SALES!$B$4:$Z$4,0)),"")</f>
        <v>10</v>
      </c>
      <c r="DZ9" s="3">
        <f>IFERROR(INDEX(COD_SALES!$B$5:$Z$500,MATCH(resource!$CC9,COD_SALES!$A$5:$A$500,0),MATCH(resource!DZ$2,COD_SALES!$B$4:$Z$4,0)),"")</f>
        <v>10</v>
      </c>
      <c r="EA9" s="3">
        <f>IFERROR(INDEX(COD_SALES!$B$5:$Z$500,MATCH(resource!$CC9,COD_SALES!$A$5:$A$500,0),MATCH(resource!EA$2,COD_SALES!$B$4:$Z$4,0)),"")</f>
        <v>10</v>
      </c>
      <c r="EB9" s="3">
        <f t="shared" si="51"/>
        <v>29546.66</v>
      </c>
      <c r="ED9" s="3">
        <f>IFERROR(VLOOKUP($CK9,depot_prod_sales!$B$5:$S$200,3,0),0)</f>
        <v>0</v>
      </c>
      <c r="EE9" s="3">
        <f>IFERROR(VLOOKUP($CK9,depot_prod_sales!$B$5:$S$200,4,0),0)</f>
        <v>0</v>
      </c>
      <c r="EF9" s="3">
        <f>IFERROR(VLOOKUP($CK9,depot_prod_sales!$B$5:$S$200,5,0),0)</f>
        <v>0</v>
      </c>
      <c r="EG9" s="3">
        <f>IFERROR(VLOOKUP($CK9,depot_prod_sales!$B$5:$S$200,6,0),0)</f>
        <v>0</v>
      </c>
      <c r="EH9" s="3">
        <f>IFERROR(VLOOKUP($CK9,depot_prod_sales!$B$5:$S$200,7,0),0)</f>
        <v>0</v>
      </c>
      <c r="EI9" s="3">
        <f>IFERROR(VLOOKUP($CK9,depot_prod_sales!$B$5:$S$200,8,0),0)</f>
        <v>0</v>
      </c>
      <c r="EJ9" s="3">
        <f>IFERROR(VLOOKUP($CK9,depot_prod_sales!$B$5:$S$200,9,0),0)</f>
        <v>0</v>
      </c>
      <c r="EK9" s="3">
        <f>IFERROR(VLOOKUP($CK9,depot_prod_sales!$B$5:$S$200,10,0),0)</f>
        <v>0</v>
      </c>
      <c r="EL9" s="3">
        <f>IFERROR(VLOOKUP($CK9,depot_prod_sales!$B$5:$S$200,11,0),0)</f>
        <v>0</v>
      </c>
      <c r="EM9" s="3">
        <f>IFERROR(VLOOKUP($CK9,depot_prod_sales!$B$5:$S$200,12,0),0)</f>
        <v>0</v>
      </c>
      <c r="EN9" s="3">
        <f>IFERROR(VLOOKUP($CK9,depot_prod_sales!$B$5:$S$200,13,0),0)</f>
        <v>0</v>
      </c>
      <c r="EO9" s="3">
        <f>IFERROR(VLOOKUP($CK9,depot_prod_sales!$B$5:$S$200,14,0),0)</f>
        <v>0</v>
      </c>
      <c r="EP9" s="3">
        <f>IFERROR(VLOOKUP($CK9,depot_prod_sales!$B$5:$S$200,15,0),0)</f>
        <v>0</v>
      </c>
      <c r="EQ9" s="3">
        <f>IFERROR(VLOOKUP($CK9,depot_prod_sales!$B$5:$S$200,16,0),0)</f>
        <v>0</v>
      </c>
      <c r="ER9" s="3">
        <f>IFERROR(VLOOKUP($CK9,depot_prod_sales!$B$5:$S$200,17,0),0)</f>
        <v>0</v>
      </c>
      <c r="ES9" s="3">
        <f>IFERROR(VLOOKUP($CK9,depot_prod_sales!$B$5:$S$200,18,0),0)</f>
        <v>0</v>
      </c>
      <c r="ET9" s="116">
        <f t="shared" si="52"/>
        <v>0</v>
      </c>
      <c r="EU9" s="116">
        <f t="shared" si="53"/>
        <v>0</v>
      </c>
      <c r="EW9" s="3">
        <f>IFERROR(VLOOKUP(CC9,data_pull!$AO$25:$AR$546,2,0),0)</f>
        <v>10</v>
      </c>
      <c r="EX9" s="1">
        <f>IFERROR(VLOOKUP(CC9,data_pull!$AO$25:$AR$546,4,0),0)</f>
        <v>190000</v>
      </c>
    </row>
    <row r="10" spans="1:154" x14ac:dyDescent="0.25">
      <c r="A10" s="1" t="s">
        <v>680</v>
      </c>
      <c r="B10" s="1" t="s">
        <v>681</v>
      </c>
      <c r="C10" s="1" t="s">
        <v>896</v>
      </c>
      <c r="D10" s="2">
        <f>SUMIF(sales_data!$B$2:$B$1000,resource!B10,sales_data!$N$2:$N$1000)</f>
        <v>1686884.1700000004</v>
      </c>
      <c r="E10" s="2">
        <f t="shared" si="13"/>
        <v>734550.2</v>
      </c>
      <c r="F10" s="3">
        <f>COUNTIFS(sales_data!$L$2:$L$1000,"&gt;1",sales_data!$B$2:$B$1000,resource!B10)</f>
        <v>19</v>
      </c>
      <c r="G10" s="3">
        <f>COUNTIFS(sales_data!$L$2:$L$1000,"&gt;1",sales_data!$B$2:$B$1000,resource!B10,sales_data!$I$2:$I$1000,"*"&amp;$G$2&amp;"*")</f>
        <v>0</v>
      </c>
      <c r="H10" s="3">
        <f>COUNTIFS(sales_data!$L$2:$L$1000,"&gt;1",sales_data!$B$2:$B$1000,resource!B10,sales_data!$I$2:$I$1000,"*"&amp;$H$2&amp;"*")</f>
        <v>0</v>
      </c>
      <c r="I10" s="3">
        <f>COUNTIFS(sales_data!$L$2:$L$1000,"&gt;1",sales_data!$B$2:$B$1000,resource!B10,sales_data!$I$2:$I$1000,"*"&amp;$I$2&amp;"*")</f>
        <v>0</v>
      </c>
      <c r="J10" s="3">
        <f t="shared" si="43"/>
        <v>19</v>
      </c>
      <c r="K10" s="1" t="str">
        <f t="shared" si="14"/>
        <v>DHK</v>
      </c>
      <c r="L10" s="1">
        <f>SUMIF(sales_data!$B$2:$B$1000,resource!B10,sales_data!$P$2:$P$1000)</f>
        <v>591</v>
      </c>
      <c r="M10" s="3">
        <f t="shared" ca="1" si="15"/>
        <v>0</v>
      </c>
      <c r="N10" s="3">
        <f t="shared" ca="1" si="16"/>
        <v>4224.29</v>
      </c>
      <c r="O10" s="3">
        <f t="shared" ca="1" si="17"/>
        <v>0</v>
      </c>
      <c r="P10" s="3">
        <f t="shared" ca="1" si="18"/>
        <v>-803.60999999999922</v>
      </c>
      <c r="Q10" s="3">
        <f t="shared" ca="1" si="19"/>
        <v>26650.28</v>
      </c>
      <c r="R10" s="3">
        <f t="shared" ca="1" si="20"/>
        <v>0</v>
      </c>
      <c r="S10" s="3">
        <f t="shared" ca="1" si="21"/>
        <v>39717.18</v>
      </c>
      <c r="T10" s="3">
        <f t="shared" ca="1" si="22"/>
        <v>40631.879999999997</v>
      </c>
      <c r="U10" s="3">
        <f t="shared" ca="1" si="23"/>
        <v>0</v>
      </c>
      <c r="V10" s="3">
        <f t="shared" ca="1" si="24"/>
        <v>6127.94</v>
      </c>
      <c r="W10" s="3">
        <f t="shared" ca="1" si="25"/>
        <v>75333.139999999985</v>
      </c>
      <c r="X10" s="3">
        <f t="shared" ca="1" si="26"/>
        <v>0</v>
      </c>
      <c r="Y10" s="3">
        <f t="shared" ca="1" si="27"/>
        <v>0</v>
      </c>
      <c r="Z10" s="3">
        <f t="shared" ca="1" si="28"/>
        <v>125094.79999999999</v>
      </c>
      <c r="AA10" s="3">
        <f t="shared" ca="1" si="29"/>
        <v>58658.479999999996</v>
      </c>
      <c r="AB10" s="3">
        <f t="shared" ca="1" si="30"/>
        <v>4400.1499999999996</v>
      </c>
      <c r="AC10" s="3">
        <f t="shared" ca="1" si="31"/>
        <v>29272.5</v>
      </c>
      <c r="AD10" s="3">
        <f t="shared" ca="1" si="32"/>
        <v>140847.20000000001</v>
      </c>
      <c r="AE10" s="3">
        <f t="shared" ca="1" si="33"/>
        <v>17227.400000000001</v>
      </c>
      <c r="AF10" s="3">
        <f t="shared" ca="1" si="34"/>
        <v>0</v>
      </c>
      <c r="AG10" s="3">
        <f t="shared" ca="1" si="35"/>
        <v>35655.539999999994</v>
      </c>
      <c r="AH10" s="3">
        <f t="shared" ca="1" si="36"/>
        <v>155628.04</v>
      </c>
      <c r="AI10" s="3">
        <f t="shared" ca="1" si="37"/>
        <v>3331.83</v>
      </c>
      <c r="AJ10" s="3">
        <f t="shared" ca="1" si="38"/>
        <v>193331.23000000004</v>
      </c>
      <c r="AK10" s="3">
        <f t="shared" ca="1" si="39"/>
        <v>244932.96000000002</v>
      </c>
      <c r="AL10" s="3">
        <f t="shared" ca="1" si="40"/>
        <v>0</v>
      </c>
      <c r="AM10" s="3"/>
      <c r="AN10" s="3">
        <f t="shared" si="41"/>
        <v>417</v>
      </c>
      <c r="AO10" s="3"/>
      <c r="AP10" s="3"/>
      <c r="AQ10" s="4" t="str">
        <f>sales_data!B9</f>
        <v>S.M.Zafar Ahmed</v>
      </c>
      <c r="AR10" s="4" t="str">
        <f>sales_data!C9</f>
        <v>Hayat Mamun</v>
      </c>
      <c r="AS10" s="5" t="str">
        <f t="shared" si="42"/>
        <v/>
      </c>
      <c r="AT10" s="4" t="str">
        <f>sales_data!I9</f>
        <v>Nazmul Haque</v>
      </c>
      <c r="AU10" s="4" t="str">
        <f>sales_data!W9</f>
        <v>Joypurhat-2(Tb)</v>
      </c>
      <c r="AV10" s="1">
        <f>sales_data!N9</f>
        <v>68352.259999999995</v>
      </c>
      <c r="AW10" s="1">
        <f>sales_data!P9</f>
        <v>11</v>
      </c>
      <c r="AX10" s="3">
        <f ca="1">IFERROR(INDEX(INDIRECT("day_wise_sales_data!$B$2:$BZ$599"),MATCH(resource!$CC10,day_wise_sales_data!$A$2:$A$500,0),MATCH(resource!AX$2,INDIRECT("day_wise_sales_data!$B$1:$BZ$1"),0)),0)</f>
        <v>8800.77</v>
      </c>
      <c r="AY10" s="3">
        <f ca="1">IFERROR(INDEX(INDIRECT("day_wise_sales_data!$B$2:$BZ$599"),MATCH(resource!$CC10,day_wise_sales_data!$A$2:$A$500,0),MATCH(resource!AY$2,INDIRECT("day_wise_sales_data!$B$1:$BZ$1"),0)),0)</f>
        <v>0</v>
      </c>
      <c r="AZ10" s="3">
        <f ca="1">IFERROR(INDEX(INDIRECT("day_wise_sales_data!$B$2:$BZ$599"),MATCH(resource!$CC10,day_wise_sales_data!$A$2:$A$500,0),MATCH(resource!AZ$2,INDIRECT("day_wise_sales_data!$B$1:$BZ$1"),0)),0)</f>
        <v>3530.69</v>
      </c>
      <c r="BA10" s="3">
        <f ca="1">IFERROR(INDEX(INDIRECT("day_wise_sales_data!$B$2:$BZ$599"),MATCH(resource!$CC10,day_wise_sales_data!$A$2:$A$500,0),MATCH(resource!BA$2,INDIRECT("day_wise_sales_data!$B$1:$BZ$1"),0)),0)</f>
        <v>4313.32</v>
      </c>
      <c r="BB10" s="3">
        <f ca="1">IFERROR(INDEX(INDIRECT("day_wise_sales_data!$B$2:$BZ$599"),MATCH(resource!$CC10,day_wise_sales_data!$A$2:$A$500,0),MATCH(resource!BB$2,INDIRECT("day_wise_sales_data!$B$1:$BZ$1"),0)),0)</f>
        <v>2650.72</v>
      </c>
      <c r="BC10" s="3">
        <f ca="1">IFERROR(INDEX(INDIRECT("day_wise_sales_data!$B$2:$BZ$599"),MATCH(resource!$CC10,day_wise_sales_data!$A$2:$A$500,0),MATCH(resource!BC$2,INDIRECT("day_wise_sales_data!$B$1:$BZ$1"),0)),0)</f>
        <v>0</v>
      </c>
      <c r="BD10" s="3">
        <f ca="1">IFERROR(INDEX(INDIRECT("day_wise_sales_data!$B$2:$BZ$599"),MATCH(resource!$CC10,day_wise_sales_data!$A$2:$A$500,0),MATCH(resource!BD$2,INDIRECT("day_wise_sales_data!$B$1:$BZ$1"),0)),0)</f>
        <v>0</v>
      </c>
      <c r="BE10" s="3">
        <f ca="1">IFERROR(INDEX(INDIRECT("day_wise_sales_data!$B$2:$BZ$599"),MATCH(resource!$CC10,day_wise_sales_data!$A$2:$A$500,0),MATCH(resource!BE$2,INDIRECT("day_wise_sales_data!$B$1:$BZ$1"),0)),0)</f>
        <v>1586.36</v>
      </c>
      <c r="BF10" s="3">
        <f ca="1">IFERROR(INDEX(INDIRECT("day_wise_sales_data!$B$2:$BZ$599"),MATCH(resource!$CC10,day_wise_sales_data!$A$2:$A$500,0),MATCH(resource!BF$2,INDIRECT("day_wise_sales_data!$B$1:$BZ$1"),0)),0)</f>
        <v>0</v>
      </c>
      <c r="BG10" s="3">
        <f ca="1">IFERROR(INDEX(INDIRECT("day_wise_sales_data!$B$2:$BZ$599"),MATCH(resource!$CC10,day_wise_sales_data!$A$2:$A$500,0),MATCH(resource!BG$2,INDIRECT("day_wise_sales_data!$B$1:$BZ$1"),0)),0)</f>
        <v>0</v>
      </c>
      <c r="BH10" s="3">
        <f ca="1">IFERROR(INDEX(INDIRECT("day_wise_sales_data!$B$2:$BZ$599"),MATCH(resource!$CC10,day_wise_sales_data!$A$2:$A$500,0),MATCH(resource!BH$2,INDIRECT("day_wise_sales_data!$B$1:$BZ$1"),0)),0)</f>
        <v>0</v>
      </c>
      <c r="BI10" s="3">
        <f ca="1">IFERROR(INDEX(INDIRECT("day_wise_sales_data!$B$2:$BZ$599"),MATCH(resource!$CC10,day_wise_sales_data!$A$2:$A$500,0),MATCH(resource!BI$2,INDIRECT("day_wise_sales_data!$B$1:$BZ$1"),0)),0)</f>
        <v>0</v>
      </c>
      <c r="BJ10" s="3">
        <f ca="1">IFERROR(INDEX(INDIRECT("day_wise_sales_data!$B$2:$BZ$599"),MATCH(resource!$CC10,day_wise_sales_data!$A$2:$A$500,0),MATCH(resource!BJ$2,INDIRECT("day_wise_sales_data!$B$1:$BZ$1"),0)),0)</f>
        <v>0</v>
      </c>
      <c r="BK10" s="3">
        <f ca="1">IFERROR(INDEX(INDIRECT("day_wise_sales_data!$B$2:$BZ$599"),MATCH(resource!$CC10,day_wise_sales_data!$A$2:$A$500,0),MATCH(resource!BK$2,INDIRECT("day_wise_sales_data!$B$1:$BZ$1"),0)),0)</f>
        <v>0</v>
      </c>
      <c r="BL10" s="3">
        <f ca="1">IFERROR(INDEX(INDIRECT("day_wise_sales_data!$B$2:$BZ$599"),MATCH(resource!$CC10,day_wise_sales_data!$A$2:$A$500,0),MATCH(resource!BL$2,INDIRECT("day_wise_sales_data!$B$1:$BZ$1"),0)),0)</f>
        <v>0</v>
      </c>
      <c r="BM10" s="3">
        <f ca="1">IFERROR(INDEX(INDIRECT("day_wise_sales_data!$B$2:$BZ$599"),MATCH(resource!$CC10,day_wise_sales_data!$A$2:$A$500,0),MATCH(resource!BM$2,INDIRECT("day_wise_sales_data!$B$1:$BZ$1"),0)),0)</f>
        <v>0</v>
      </c>
      <c r="BN10" s="3">
        <f ca="1">IFERROR(INDEX(INDIRECT("day_wise_sales_data!$B$2:$BZ$599"),MATCH(resource!$CC10,day_wise_sales_data!$A$2:$A$500,0),MATCH(resource!BN$2,INDIRECT("day_wise_sales_data!$B$1:$BZ$1"),0)),0)</f>
        <v>12672.86</v>
      </c>
      <c r="BO10" s="3">
        <f ca="1">IFERROR(INDEX(INDIRECT("day_wise_sales_data!$B$2:$BZ$599"),MATCH(resource!$CC10,day_wise_sales_data!$A$2:$A$500,0),MATCH(resource!BO$2,INDIRECT("day_wise_sales_data!$B$1:$BZ$1"),0)),0)</f>
        <v>0</v>
      </c>
      <c r="BP10" s="3">
        <f ca="1">IFERROR(INDEX(INDIRECT("day_wise_sales_data!$B$2:$BZ$599"),MATCH(resource!$CC10,day_wise_sales_data!$A$2:$A$500,0),MATCH(resource!BP$2,INDIRECT("day_wise_sales_data!$B$1:$BZ$1"),0)),0)</f>
        <v>9468.4699999999993</v>
      </c>
      <c r="BQ10" s="3">
        <f ca="1">IFERROR(INDEX(INDIRECT("day_wise_sales_data!$B$2:$BZ$599"),MATCH(resource!$CC10,day_wise_sales_data!$A$2:$A$500,0),MATCH(resource!BQ$2,INDIRECT("day_wise_sales_data!$B$1:$BZ$1"),0)),0)</f>
        <v>0</v>
      </c>
      <c r="BR10" s="3">
        <f ca="1">IFERROR(INDEX(INDIRECT("day_wise_sales_data!$B$2:$BZ$599"),MATCH(resource!$CC10,day_wise_sales_data!$A$2:$A$500,0),MATCH(resource!BR$2,INDIRECT("day_wise_sales_data!$B$1:$BZ$1"),0)),0)</f>
        <v>0</v>
      </c>
      <c r="BS10" s="3">
        <f ca="1">IFERROR(INDEX(INDIRECT("day_wise_sales_data!$B$2:$BZ$599"),MATCH(resource!$CC10,day_wise_sales_data!$A$2:$A$500,0),MATCH(resource!BS$2,INDIRECT("day_wise_sales_data!$B$1:$BZ$1"),0)),0)</f>
        <v>0</v>
      </c>
      <c r="BT10" s="3">
        <f ca="1">IFERROR(INDEX(INDIRECT("day_wise_sales_data!$B$2:$BZ$599"),MATCH(resource!$CC10,day_wise_sales_data!$A$2:$A$500,0),MATCH(resource!BT$2,INDIRECT("day_wise_sales_data!$B$1:$BZ$1"),0)),0)</f>
        <v>0</v>
      </c>
      <c r="BU10" s="3">
        <f ca="1">IFERROR(INDEX(INDIRECT("day_wise_sales_data!$B$2:$BZ$599"),MATCH(resource!$CC10,day_wise_sales_data!$A$2:$A$500,0),MATCH(resource!BU$2,INDIRECT("day_wise_sales_data!$B$1:$BZ$1"),0)),0)</f>
        <v>20564.36</v>
      </c>
      <c r="BV10" s="3">
        <f ca="1">IFERROR(INDEX(INDIRECT("day_wise_sales_data!$B$2:$BZ$599"),MATCH(resource!$CC10,day_wise_sales_data!$A$2:$A$500,0),MATCH(resource!BV$2,INDIRECT("day_wise_sales_data!$B$1:$BZ$1"),0)),0)</f>
        <v>9817.26</v>
      </c>
      <c r="BW10" s="3">
        <f ca="1">IFERROR(INDEX(INDIRECT("day_wise_sales_data!$B$2:$BZ$599"),MATCH(resource!$CC10,day_wise_sales_data!$A$2:$A$500,0),MATCH(resource!BW$2,INDIRECT("day_wise_sales_data!$B$1:$BZ$1"),0)),0)</f>
        <v>7851.51</v>
      </c>
      <c r="BX10" s="3">
        <f ca="1">IFERROR(INDEX(INDIRECT("day_wise_sales_data!$B$2:$BZ$599"),MATCH(resource!$CC10,day_wise_sales_data!$A$2:$A$500,0),MATCH(resource!BX$2,INDIRECT("day_wise_sales_data!$B$1:$BZ$1"),0)),0)</f>
        <v>0</v>
      </c>
      <c r="BY10" s="3">
        <f ca="1">IFERROR(INDEX(INDIRECT("day_wise_sales_data!$B$2:$BZ$599"),MATCH(resource!$CC10,day_wise_sales_data!$A$2:$A$500,0),MATCH(resource!BY$2,INDIRECT("day_wise_sales_data!$B$1:$BZ$1"),0)),0)</f>
        <v>0</v>
      </c>
      <c r="BZ10" s="3">
        <f ca="1">IFERROR(INDEX(INDIRECT("day_wise_sales_data!$B$2:$BZ$599"),MATCH(resource!$CC10,day_wise_sales_data!$A$2:$A$500,0),MATCH(resource!BZ$2,INDIRECT("day_wise_sales_data!$B$1:$BZ$1"),0)),0)</f>
        <v>0</v>
      </c>
      <c r="CA10" s="3" t="str">
        <f ca="1">IFERROR(INDEX(INDIRECT("day_wise_sales_data!$B$2:$BZ$599"),MATCH(resource!$CC10,day_wise_sales_data!$A$2:$A$500,0),MATCH(resource!CA$2,INDIRECT("day_wise_sales_data!$B$1:$BZ$1"),0)),0)</f>
        <v>dd</v>
      </c>
      <c r="CC10" s="4" t="str">
        <f>sales_data!H9</f>
        <v>BOG12201</v>
      </c>
      <c r="CD10" s="1">
        <v>8</v>
      </c>
      <c r="CE10" s="1" t="str">
        <f>IF(AQ10=report!$AQ$3,resource!CD10,"")</f>
        <v/>
      </c>
      <c r="CF10" s="5">
        <f>IFERROR(SMALL($CE$3:$CE$1001,ROWS($CE$3:CE10)),"")</f>
        <v>492</v>
      </c>
      <c r="CH10">
        <f>IFERROR(VLOOKUP($CC10,data_pull!$E$22:$G$700,2,0),0)</f>
        <v>68352.259999999995</v>
      </c>
      <c r="CI10" s="1">
        <f t="shared" si="44"/>
        <v>154</v>
      </c>
      <c r="CJ10" s="1">
        <f t="shared" si="45"/>
        <v>241</v>
      </c>
      <c r="CK10" s="1" t="s">
        <v>995</v>
      </c>
      <c r="CL10" s="1">
        <f t="shared" si="46"/>
        <v>13</v>
      </c>
      <c r="CM10" s="1" t="str">
        <f>IFERROR(VLOOKUP($CK10,stock_data!$B$3:$W$612,2,0),0)</f>
        <v>ALLERNIL TABLET 10gm (EXP)</v>
      </c>
      <c r="CN10" s="1" t="str">
        <f>IFERROR(VLOOKUP($CK10,stock_data!$B$3:$W$612,4,0),0)</f>
        <v>10x10's</v>
      </c>
      <c r="CO10" s="1">
        <f>IFERROR(VLOOKUP($CK10,stock_data!$B$3:$W$612,5,0),0)</f>
        <v>175</v>
      </c>
      <c r="CP10" s="3">
        <f t="shared" si="47"/>
        <v>241</v>
      </c>
      <c r="CQ10" s="3">
        <f t="shared" si="48"/>
        <v>42175</v>
      </c>
      <c r="CR10" s="1">
        <f>IFERROR(VLOOKUP($CK10,stock_data!$B$3:$W$612,6,0),0)</f>
        <v>0</v>
      </c>
      <c r="CS10" s="1">
        <f>IFERROR(VLOOKUP($CK10,stock_data!$B$3:$W$612,7,0),0)</f>
        <v>0</v>
      </c>
      <c r="CT10" s="1">
        <f>IFERROR(VLOOKUP($CK10,stock_data!$B$3:$W$612,8,0),0)</f>
        <v>0</v>
      </c>
      <c r="CU10" s="1">
        <f>IFERROR(VLOOKUP($CK10,stock_data!$B$3:$W$612,9,0),0)</f>
        <v>0</v>
      </c>
      <c r="CV10" s="1">
        <f>IFERROR(VLOOKUP($CK10,stock_data!$B$3:$W$612,10,0),0)</f>
        <v>0</v>
      </c>
      <c r="CW10" s="1">
        <f>IFERROR(VLOOKUP($CK10,stock_data!$B$3:$W$612,11,0),0)</f>
        <v>0</v>
      </c>
      <c r="CX10" s="1">
        <f>IFERROR(VLOOKUP($CK10,stock_data!$B$3:$W$612,12,0),0)</f>
        <v>0</v>
      </c>
      <c r="CY10" s="1">
        <f>IFERROR(VLOOKUP($CK10,stock_data!$B$3:$W$612,13,0),0)</f>
        <v>0</v>
      </c>
      <c r="CZ10" s="1">
        <f>IFERROR(VLOOKUP($CK10,stock_data!$B$3:$W$612,14,0),0)</f>
        <v>0</v>
      </c>
      <c r="DA10" s="1">
        <f>IFERROR(VLOOKUP($CK10,stock_data!$B$3:$W$612,15,0),0)</f>
        <v>0</v>
      </c>
      <c r="DB10" s="1">
        <f>IFERROR(VLOOKUP($CK10,stock_data!$B$3:$W$612,16,0),0)</f>
        <v>0</v>
      </c>
      <c r="DC10" s="1">
        <f>IFERROR(VLOOKUP($CK10,stock_data!$B$3:$W$612,17,0),0)</f>
        <v>0</v>
      </c>
      <c r="DD10" s="1">
        <f>IFERROR(VLOOKUP($CK10,stock_data!$B$3:$W$612,18,0),0)</f>
        <v>0</v>
      </c>
      <c r="DE10" s="1">
        <f>IFERROR(VLOOKUP($CK10,stock_data!$B$3:$W$612,19,0),0)</f>
        <v>0</v>
      </c>
      <c r="DF10" s="1">
        <f>IFERROR(VLOOKUP($CK10,stock_data!$B$3:$W$612,20,0),0)</f>
        <v>0</v>
      </c>
      <c r="DG10" s="1">
        <f>IFERROR(VLOOKUP($CK10,stock_data!$B$3:$W$612,21,0),0)</f>
        <v>0</v>
      </c>
      <c r="DH10" s="1">
        <f>IFERROR(VLOOKUP($CK10,stock_data!$B$3:$W$612,22,0),0)</f>
        <v>0</v>
      </c>
      <c r="DI10" s="1">
        <f t="shared" si="49"/>
        <v>0</v>
      </c>
      <c r="DJ10" s="1">
        <f t="shared" si="50"/>
        <v>0</v>
      </c>
      <c r="DK10" s="3">
        <f>IFERROR(INDEX(COD_SALES!$B$5:$Z$500,MATCH(resource!$CC10,COD_SALES!$A$5:$A$500,0),MATCH(resource!DK$2,COD_SALES!$B$4:$Z$4,0)),"")</f>
        <v>4</v>
      </c>
      <c r="DL10" s="3">
        <f>IFERROR(INDEX(COD_SALES!$B$5:$Z$500,MATCH(resource!$CC10,COD_SALES!$A$5:$A$500,0),MATCH(resource!DL$2,COD_SALES!$B$4:$Z$4,0)),"")</f>
        <v>0</v>
      </c>
      <c r="DM10" s="3">
        <f>IFERROR(INDEX(COD_SALES!$B$5:$Z$500,MATCH(resource!$CC10,COD_SALES!$A$5:$A$500,0),MATCH(resource!DM$2,COD_SALES!$B$4:$Z$4,0)),"")</f>
        <v>4</v>
      </c>
      <c r="DN10" s="3" t="str">
        <f>IFERROR(INDEX(COD_SALES!$B$5:$Z$500,MATCH(resource!$CC10,COD_SALES!$A$5:$A$500,0),MATCH(resource!DN$2,COD_SALES!$B$4:$Z$4,0)),"")</f>
        <v/>
      </c>
      <c r="DO10" s="3">
        <f>IFERROR(INDEX(COD_SALES!$B$5:$Z$500,MATCH(resource!$CC10,COD_SALES!$A$5:$A$500,0),MATCH(resource!DO$2,COD_SALES!$B$4:$Z$4,0)),"")</f>
        <v>0</v>
      </c>
      <c r="DP10" s="3">
        <f>IFERROR(INDEX(COD_SALES!$B$5:$Z$500,MATCH(resource!$CC10,COD_SALES!$A$5:$A$500,0),MATCH(resource!DP$2,COD_SALES!$B$4:$Z$4,0)),"")</f>
        <v>0</v>
      </c>
      <c r="DQ10" s="3" t="str">
        <f>IFERROR(INDEX(COD_SALES!$B$5:$Z$500,MATCH(resource!$CC10,COD_SALES!$A$5:$A$500,0),MATCH(resource!DQ$2,COD_SALES!$B$4:$Z$4,0)),"")</f>
        <v/>
      </c>
      <c r="DR10" s="3">
        <f>IFERROR(INDEX(COD_SALES!$B$5:$Z$500,MATCH(resource!$CC10,COD_SALES!$A$5:$A$500,0),MATCH(resource!DR$2,COD_SALES!$B$4:$Z$4,0)),"")</f>
        <v>0</v>
      </c>
      <c r="DS10" s="3">
        <f>IFERROR(INDEX(COD_SALES!$B$5:$Z$500,MATCH(resource!$CC10,COD_SALES!$A$5:$A$500,0),MATCH(resource!DS$2,COD_SALES!$B$4:$Z$4,0)),"")</f>
        <v>60</v>
      </c>
      <c r="DT10" s="3">
        <f>IFERROR(INDEX(COD_SALES!$B$5:$Z$500,MATCH(resource!$CC10,COD_SALES!$A$5:$A$500,0),MATCH(resource!DT$2,COD_SALES!$B$4:$Z$4,0)),"")</f>
        <v>0</v>
      </c>
      <c r="DU10" s="3">
        <f>IFERROR(INDEX(COD_SALES!$B$5:$Z$500,MATCH(resource!$CC10,COD_SALES!$A$5:$A$500,0),MATCH(resource!DU$2,COD_SALES!$B$4:$Z$4,0)),"")</f>
        <v>20</v>
      </c>
      <c r="DV10" s="3">
        <f>IFERROR(INDEX(COD_SALES!$B$5:$Z$500,MATCH(resource!$CC10,COD_SALES!$A$5:$A$500,0),MATCH(resource!DV$2,COD_SALES!$B$4:$Z$4,0)),"")</f>
        <v>0</v>
      </c>
      <c r="DW10" s="3">
        <f>IFERROR(INDEX(COD_SALES!$B$5:$Z$500,MATCH(resource!$CC10,COD_SALES!$A$5:$A$500,0),MATCH(resource!DW$2,COD_SALES!$B$4:$Z$4,0)),"")</f>
        <v>5</v>
      </c>
      <c r="DX10" s="3">
        <f>IFERROR(INDEX(COD_SALES!$B$5:$Z$500,MATCH(resource!$CC10,COD_SALES!$A$5:$A$500,0),MATCH(resource!DX$2,COD_SALES!$B$4:$Z$4,0)),"")</f>
        <v>0</v>
      </c>
      <c r="DY10" s="3">
        <f>IFERROR(INDEX(COD_SALES!$B$5:$Z$500,MATCH(resource!$CC10,COD_SALES!$A$5:$A$500,0),MATCH(resource!DY$2,COD_SALES!$B$4:$Z$4,0)),"")</f>
        <v>11</v>
      </c>
      <c r="DZ10" s="3">
        <f>IFERROR(INDEX(COD_SALES!$B$5:$Z$500,MATCH(resource!$CC10,COD_SALES!$A$5:$A$500,0),MATCH(resource!DZ$2,COD_SALES!$B$4:$Z$4,0)),"")</f>
        <v>0</v>
      </c>
      <c r="EA10" s="3">
        <f>IFERROR(INDEX(COD_SALES!$B$5:$Z$500,MATCH(resource!$CC10,COD_SALES!$A$5:$A$500,0),MATCH(resource!EA$2,COD_SALES!$B$4:$Z$4,0)),"")</f>
        <v>40</v>
      </c>
      <c r="EB10" s="3">
        <f t="shared" si="51"/>
        <v>33139.230000000003</v>
      </c>
      <c r="ED10" s="3">
        <f>IFERROR(VLOOKUP($CK10,depot_prod_sales!$B$5:$S$200,3,0),0)</f>
        <v>0</v>
      </c>
      <c r="EE10" s="3">
        <f>IFERROR(VLOOKUP($CK10,depot_prod_sales!$B$5:$S$200,4,0),0)</f>
        <v>0</v>
      </c>
      <c r="EF10" s="3">
        <f>IFERROR(VLOOKUP($CK10,depot_prod_sales!$B$5:$S$200,5,0),0)</f>
        <v>0</v>
      </c>
      <c r="EG10" s="3">
        <f>IFERROR(VLOOKUP($CK10,depot_prod_sales!$B$5:$S$200,6,0),0)</f>
        <v>0</v>
      </c>
      <c r="EH10" s="3">
        <f>IFERROR(VLOOKUP($CK10,depot_prod_sales!$B$5:$S$200,7,0),0)</f>
        <v>0</v>
      </c>
      <c r="EI10" s="3">
        <f>IFERROR(VLOOKUP($CK10,depot_prod_sales!$B$5:$S$200,8,0),0)</f>
        <v>0</v>
      </c>
      <c r="EJ10" s="3">
        <f>IFERROR(VLOOKUP($CK10,depot_prod_sales!$B$5:$S$200,9,0),0)</f>
        <v>0</v>
      </c>
      <c r="EK10" s="3">
        <f>IFERROR(VLOOKUP($CK10,depot_prod_sales!$B$5:$S$200,10,0),0)</f>
        <v>0</v>
      </c>
      <c r="EL10" s="3">
        <f>IFERROR(VLOOKUP($CK10,depot_prod_sales!$B$5:$S$200,11,0),0)</f>
        <v>0</v>
      </c>
      <c r="EM10" s="3">
        <f>IFERROR(VLOOKUP($CK10,depot_prod_sales!$B$5:$S$200,12,0),0)</f>
        <v>0</v>
      </c>
      <c r="EN10" s="3">
        <f>IFERROR(VLOOKUP($CK10,depot_prod_sales!$B$5:$S$200,13,0),0)</f>
        <v>0</v>
      </c>
      <c r="EO10" s="3">
        <f>IFERROR(VLOOKUP($CK10,depot_prod_sales!$B$5:$S$200,14,0),0)</f>
        <v>0</v>
      </c>
      <c r="EP10" s="3">
        <f>IFERROR(VLOOKUP($CK10,depot_prod_sales!$B$5:$S$200,15,0),0)</f>
        <v>0</v>
      </c>
      <c r="EQ10" s="3">
        <f>IFERROR(VLOOKUP($CK10,depot_prod_sales!$B$5:$S$200,16,0),0)</f>
        <v>0</v>
      </c>
      <c r="ER10" s="3">
        <f>IFERROR(VLOOKUP($CK10,depot_prod_sales!$B$5:$S$200,17,0),0)</f>
        <v>0</v>
      </c>
      <c r="ES10" s="3">
        <f>IFERROR(VLOOKUP($CK10,depot_prod_sales!$B$5:$S$200,18,0),0)</f>
        <v>0</v>
      </c>
      <c r="ET10" s="116">
        <f t="shared" si="52"/>
        <v>0</v>
      </c>
      <c r="EU10" s="116">
        <f t="shared" si="53"/>
        <v>0</v>
      </c>
      <c r="EW10" s="3">
        <f>IFERROR(VLOOKUP(CC10,data_pull!$AO$25:$AR$546,2,0),0)</f>
        <v>6</v>
      </c>
      <c r="EX10" s="1">
        <f>IFERROR(VLOOKUP(CC10,data_pull!$AO$25:$AR$546,4,0),0)</f>
        <v>190000</v>
      </c>
    </row>
    <row r="11" spans="1:154" x14ac:dyDescent="0.25">
      <c r="A11" s="1" t="s">
        <v>697</v>
      </c>
      <c r="B11" s="1" t="s">
        <v>698</v>
      </c>
      <c r="C11" s="1" t="s">
        <v>895</v>
      </c>
      <c r="D11" s="2">
        <f>SUMIF(sales_data!$B$2:$B$1000,resource!B11,sales_data!$N$2:$N$1000)</f>
        <v>2615363.1799999992</v>
      </c>
      <c r="E11" s="2">
        <f t="shared" si="13"/>
        <v>515583.27</v>
      </c>
      <c r="F11" s="3">
        <f>COUNTIFS(sales_data!$L$2:$L$1000,"&gt;1",sales_data!$B$2:$B$1000,resource!B11)</f>
        <v>40</v>
      </c>
      <c r="G11" s="3">
        <f>COUNTIFS(sales_data!$L$2:$L$1000,"&gt;1",sales_data!$B$2:$B$1000,resource!B11,sales_data!$I$2:$I$1000,"*"&amp;$G$2&amp;"*")</f>
        <v>0</v>
      </c>
      <c r="H11" s="3">
        <f>COUNTIFS(sales_data!$L$2:$L$1000,"&gt;1",sales_data!$B$2:$B$1000,resource!B11,sales_data!$I$2:$I$1000,"*"&amp;$H$2&amp;"*")</f>
        <v>0</v>
      </c>
      <c r="I11" s="3">
        <f>COUNTIFS(sales_data!$L$2:$L$1000,"&gt;1",sales_data!$B$2:$B$1000,resource!B11,sales_data!$I$2:$I$1000,"*"&amp;$I$2&amp;"*")</f>
        <v>0</v>
      </c>
      <c r="J11" s="3">
        <f t="shared" si="43"/>
        <v>40</v>
      </c>
      <c r="K11" s="1" t="str">
        <f t="shared" si="14"/>
        <v>DHK</v>
      </c>
      <c r="L11" s="1">
        <f>SUMIF(sales_data!$B$2:$B$1000,resource!B11,sales_data!$P$2:$P$1000)</f>
        <v>1042</v>
      </c>
      <c r="M11" s="3">
        <f t="shared" ca="1" si="15"/>
        <v>0</v>
      </c>
      <c r="N11" s="3">
        <f t="shared" ca="1" si="16"/>
        <v>9296.68</v>
      </c>
      <c r="O11" s="3">
        <f t="shared" ca="1" si="17"/>
        <v>37202.75</v>
      </c>
      <c r="P11" s="3">
        <f t="shared" ca="1" si="18"/>
        <v>55183.860000000008</v>
      </c>
      <c r="Q11" s="3">
        <f t="shared" ca="1" si="19"/>
        <v>101392.43000000001</v>
      </c>
      <c r="R11" s="3">
        <f t="shared" ca="1" si="20"/>
        <v>37691.339999999997</v>
      </c>
      <c r="S11" s="3">
        <f t="shared" ca="1" si="21"/>
        <v>46057.430000000008</v>
      </c>
      <c r="T11" s="3">
        <f t="shared" ca="1" si="22"/>
        <v>61998.789999999994</v>
      </c>
      <c r="U11" s="3">
        <f t="shared" ca="1" si="23"/>
        <v>29157.370000000003</v>
      </c>
      <c r="V11" s="3">
        <f t="shared" ca="1" si="24"/>
        <v>45409.380000000005</v>
      </c>
      <c r="W11" s="3">
        <f t="shared" ca="1" si="25"/>
        <v>113527.95</v>
      </c>
      <c r="X11" s="3">
        <f t="shared" ca="1" si="26"/>
        <v>45420.529999999992</v>
      </c>
      <c r="Y11" s="3">
        <f t="shared" ca="1" si="27"/>
        <v>0</v>
      </c>
      <c r="Z11" s="3">
        <f t="shared" ca="1" si="28"/>
        <v>262300.94</v>
      </c>
      <c r="AA11" s="3">
        <f t="shared" ca="1" si="29"/>
        <v>99209.55</v>
      </c>
      <c r="AB11" s="3">
        <f t="shared" ca="1" si="30"/>
        <v>103487.09999999999</v>
      </c>
      <c r="AC11" s="3">
        <f t="shared" ca="1" si="31"/>
        <v>178709.91999999995</v>
      </c>
      <c r="AD11" s="3">
        <f t="shared" ca="1" si="32"/>
        <v>122323.93000000001</v>
      </c>
      <c r="AE11" s="3">
        <f t="shared" ca="1" si="33"/>
        <v>68316.59</v>
      </c>
      <c r="AF11" s="3">
        <f t="shared" ca="1" si="34"/>
        <v>0</v>
      </c>
      <c r="AG11" s="3">
        <f t="shared" ca="1" si="35"/>
        <v>162944.56</v>
      </c>
      <c r="AH11" s="3">
        <f t="shared" ca="1" si="36"/>
        <v>58770.48</v>
      </c>
      <c r="AI11" s="3">
        <f t="shared" ca="1" si="37"/>
        <v>80550.450000000012</v>
      </c>
      <c r="AJ11" s="3">
        <f t="shared" ca="1" si="38"/>
        <v>333267.34000000008</v>
      </c>
      <c r="AK11" s="3">
        <f t="shared" ca="1" si="39"/>
        <v>85170.610000000015</v>
      </c>
      <c r="AL11" s="3">
        <f t="shared" ca="1" si="40"/>
        <v>95966.519999999975</v>
      </c>
      <c r="AM11" s="3"/>
      <c r="AN11" s="3">
        <f t="shared" si="41"/>
        <v>590</v>
      </c>
      <c r="AO11" s="3"/>
      <c r="AP11" s="3"/>
      <c r="AQ11" s="4" t="str">
        <f>sales_data!B10</f>
        <v>S.M.Zafar Ahmed</v>
      </c>
      <c r="AR11" s="4" t="str">
        <f>sales_data!C10</f>
        <v>Hayat Mamun</v>
      </c>
      <c r="AS11" s="5" t="str">
        <f t="shared" si="42"/>
        <v/>
      </c>
      <c r="AT11" s="4" t="str">
        <f>sales_data!I10</f>
        <v>Rana Sarkar</v>
      </c>
      <c r="AU11" s="4" t="str">
        <f>sales_data!W10</f>
        <v>Joypurhat-1(Tb)</v>
      </c>
      <c r="AV11" s="1">
        <f>sales_data!N10</f>
        <v>102132.41</v>
      </c>
      <c r="AW11" s="1">
        <f>sales_data!P10</f>
        <v>25</v>
      </c>
      <c r="AX11" s="3">
        <f ca="1">IFERROR(INDEX(INDIRECT("day_wise_sales_data!$B$2:$BZ$599"),MATCH(resource!$CC11,day_wise_sales_data!$A$2:$A$500,0),MATCH(resource!AX$2,INDIRECT("day_wise_sales_data!$B$1:$BZ$1"),0)),0)</f>
        <v>0</v>
      </c>
      <c r="AY11" s="3">
        <f ca="1">IFERROR(INDEX(INDIRECT("day_wise_sales_data!$B$2:$BZ$599"),MATCH(resource!$CC11,day_wise_sales_data!$A$2:$A$500,0),MATCH(resource!AY$2,INDIRECT("day_wise_sales_data!$B$1:$BZ$1"),0)),0)</f>
        <v>0</v>
      </c>
      <c r="AZ11" s="3">
        <f ca="1">IFERROR(INDEX(INDIRECT("day_wise_sales_data!$B$2:$BZ$599"),MATCH(resource!$CC11,day_wise_sales_data!$A$2:$A$500,0),MATCH(resource!AZ$2,INDIRECT("day_wise_sales_data!$B$1:$BZ$1"),0)),0)</f>
        <v>0</v>
      </c>
      <c r="BA11" s="3">
        <f ca="1">IFERROR(INDEX(INDIRECT("day_wise_sales_data!$B$2:$BZ$599"),MATCH(resource!$CC11,day_wise_sales_data!$A$2:$A$500,0),MATCH(resource!BA$2,INDIRECT("day_wise_sales_data!$B$1:$BZ$1"),0)),0)</f>
        <v>0</v>
      </c>
      <c r="BB11" s="3">
        <f ca="1">IFERROR(INDEX(INDIRECT("day_wise_sales_data!$B$2:$BZ$599"),MATCH(resource!$CC11,day_wise_sales_data!$A$2:$A$500,0),MATCH(resource!BB$2,INDIRECT("day_wise_sales_data!$B$1:$BZ$1"),0)),0)</f>
        <v>1263.83</v>
      </c>
      <c r="BC11" s="3">
        <f ca="1">IFERROR(INDEX(INDIRECT("day_wise_sales_data!$B$2:$BZ$599"),MATCH(resource!$CC11,day_wise_sales_data!$A$2:$A$500,0),MATCH(resource!BC$2,INDIRECT("day_wise_sales_data!$B$1:$BZ$1"),0)),0)</f>
        <v>0</v>
      </c>
      <c r="BD11" s="3">
        <f ca="1">IFERROR(INDEX(INDIRECT("day_wise_sales_data!$B$2:$BZ$599"),MATCH(resource!$CC11,day_wise_sales_data!$A$2:$A$500,0),MATCH(resource!BD$2,INDIRECT("day_wise_sales_data!$B$1:$BZ$1"),0)),0)</f>
        <v>0</v>
      </c>
      <c r="BE11" s="3">
        <f ca="1">IFERROR(INDEX(INDIRECT("day_wise_sales_data!$B$2:$BZ$599"),MATCH(resource!$CC11,day_wise_sales_data!$A$2:$A$500,0),MATCH(resource!BE$2,INDIRECT("day_wise_sales_data!$B$1:$BZ$1"),0)),0)</f>
        <v>1892.73</v>
      </c>
      <c r="BF11" s="3">
        <f ca="1">IFERROR(INDEX(INDIRECT("day_wise_sales_data!$B$2:$BZ$599"),MATCH(resource!$CC11,day_wise_sales_data!$A$2:$A$500,0),MATCH(resource!BF$2,INDIRECT("day_wise_sales_data!$B$1:$BZ$1"),0)),0)</f>
        <v>0</v>
      </c>
      <c r="BG11" s="3">
        <f ca="1">IFERROR(INDEX(INDIRECT("day_wise_sales_data!$B$2:$BZ$599"),MATCH(resource!$CC11,day_wise_sales_data!$A$2:$A$500,0),MATCH(resource!BG$2,INDIRECT("day_wise_sales_data!$B$1:$BZ$1"),0)),0)</f>
        <v>0</v>
      </c>
      <c r="BH11" s="3">
        <f ca="1">IFERROR(INDEX(INDIRECT("day_wise_sales_data!$B$2:$BZ$599"),MATCH(resource!$CC11,day_wise_sales_data!$A$2:$A$500,0),MATCH(resource!BH$2,INDIRECT("day_wise_sales_data!$B$1:$BZ$1"),0)),0)</f>
        <v>0</v>
      </c>
      <c r="BI11" s="3">
        <f ca="1">IFERROR(INDEX(INDIRECT("day_wise_sales_data!$B$2:$BZ$599"),MATCH(resource!$CC11,day_wise_sales_data!$A$2:$A$500,0),MATCH(resource!BI$2,INDIRECT("day_wise_sales_data!$B$1:$BZ$1"),0)),0)</f>
        <v>3015.3</v>
      </c>
      <c r="BJ11" s="3">
        <f ca="1">IFERROR(INDEX(INDIRECT("day_wise_sales_data!$B$2:$BZ$599"),MATCH(resource!$CC11,day_wise_sales_data!$A$2:$A$500,0),MATCH(resource!BJ$2,INDIRECT("day_wise_sales_data!$B$1:$BZ$1"),0)),0)</f>
        <v>0</v>
      </c>
      <c r="BK11" s="3">
        <f ca="1">IFERROR(INDEX(INDIRECT("day_wise_sales_data!$B$2:$BZ$599"),MATCH(resource!$CC11,day_wise_sales_data!$A$2:$A$500,0),MATCH(resource!BK$2,INDIRECT("day_wise_sales_data!$B$1:$BZ$1"),0)),0)</f>
        <v>2503.75</v>
      </c>
      <c r="BL11" s="3">
        <f ca="1">IFERROR(INDEX(INDIRECT("day_wise_sales_data!$B$2:$BZ$599"),MATCH(resource!$CC11,day_wise_sales_data!$A$2:$A$500,0),MATCH(resource!BL$2,INDIRECT("day_wise_sales_data!$B$1:$BZ$1"),0)),0)</f>
        <v>530.04999999999995</v>
      </c>
      <c r="BM11" s="3">
        <f ca="1">IFERROR(INDEX(INDIRECT("day_wise_sales_data!$B$2:$BZ$599"),MATCH(resource!$CC11,day_wise_sales_data!$A$2:$A$500,0),MATCH(resource!BM$2,INDIRECT("day_wise_sales_data!$B$1:$BZ$1"),0)),0)</f>
        <v>5216.5600000000004</v>
      </c>
      <c r="BN11" s="3">
        <f ca="1">IFERROR(INDEX(INDIRECT("day_wise_sales_data!$B$2:$BZ$599"),MATCH(resource!$CC11,day_wise_sales_data!$A$2:$A$500,0),MATCH(resource!BN$2,INDIRECT("day_wise_sales_data!$B$1:$BZ$1"),0)),0)</f>
        <v>14084.93</v>
      </c>
      <c r="BO11" s="3">
        <f ca="1">IFERROR(INDEX(INDIRECT("day_wise_sales_data!$B$2:$BZ$599"),MATCH(resource!$CC11,day_wise_sales_data!$A$2:$A$500,0),MATCH(resource!BO$2,INDIRECT("day_wise_sales_data!$B$1:$BZ$1"),0)),0)</f>
        <v>0</v>
      </c>
      <c r="BP11" s="3">
        <f ca="1">IFERROR(INDEX(INDIRECT("day_wise_sales_data!$B$2:$BZ$599"),MATCH(resource!$CC11,day_wise_sales_data!$A$2:$A$500,0),MATCH(resource!BP$2,INDIRECT("day_wise_sales_data!$B$1:$BZ$1"),0)),0)</f>
        <v>19322.580000000002</v>
      </c>
      <c r="BQ11" s="3">
        <f ca="1">IFERROR(INDEX(INDIRECT("day_wise_sales_data!$B$2:$BZ$599"),MATCH(resource!$CC11,day_wise_sales_data!$A$2:$A$500,0),MATCH(resource!BQ$2,INDIRECT("day_wise_sales_data!$B$1:$BZ$1"),0)),0)</f>
        <v>0</v>
      </c>
      <c r="BR11" s="3">
        <f ca="1">IFERROR(INDEX(INDIRECT("day_wise_sales_data!$B$2:$BZ$599"),MATCH(resource!$CC11,day_wise_sales_data!$A$2:$A$500,0),MATCH(resource!BR$2,INDIRECT("day_wise_sales_data!$B$1:$BZ$1"),0)),0)</f>
        <v>4069.85</v>
      </c>
      <c r="BS11" s="3">
        <f ca="1">IFERROR(INDEX(INDIRECT("day_wise_sales_data!$B$2:$BZ$599"),MATCH(resource!$CC11,day_wise_sales_data!$A$2:$A$500,0),MATCH(resource!BS$2,INDIRECT("day_wise_sales_data!$B$1:$BZ$1"),0)),0)</f>
        <v>0</v>
      </c>
      <c r="BT11" s="3">
        <f ca="1">IFERROR(INDEX(INDIRECT("day_wise_sales_data!$B$2:$BZ$599"),MATCH(resource!$CC11,day_wise_sales_data!$A$2:$A$500,0),MATCH(resource!BT$2,INDIRECT("day_wise_sales_data!$B$1:$BZ$1"),0)),0)</f>
        <v>6261.73</v>
      </c>
      <c r="BU11" s="3">
        <f ca="1">IFERROR(INDEX(INDIRECT("day_wise_sales_data!$B$2:$BZ$599"),MATCH(resource!$CC11,day_wise_sales_data!$A$2:$A$500,0),MATCH(resource!BU$2,INDIRECT("day_wise_sales_data!$B$1:$BZ$1"),0)),0)</f>
        <v>32598.71</v>
      </c>
      <c r="BV11" s="3">
        <f ca="1">IFERROR(INDEX(INDIRECT("day_wise_sales_data!$B$2:$BZ$599"),MATCH(resource!$CC11,day_wise_sales_data!$A$2:$A$500,0),MATCH(resource!BV$2,INDIRECT("day_wise_sales_data!$B$1:$BZ$1"),0)),0)</f>
        <v>12345.69</v>
      </c>
      <c r="BW11" s="3">
        <f ca="1">IFERROR(INDEX(INDIRECT("day_wise_sales_data!$B$2:$BZ$599"),MATCH(resource!$CC11,day_wise_sales_data!$A$2:$A$500,0),MATCH(resource!BW$2,INDIRECT("day_wise_sales_data!$B$1:$BZ$1"),0)),0)</f>
        <v>13853.85</v>
      </c>
      <c r="BX11" s="3">
        <f ca="1">IFERROR(INDEX(INDIRECT("day_wise_sales_data!$B$2:$BZ$599"),MATCH(resource!$CC11,day_wise_sales_data!$A$2:$A$500,0),MATCH(resource!BX$2,INDIRECT("day_wise_sales_data!$B$1:$BZ$1"),0)),0)</f>
        <v>0</v>
      </c>
      <c r="BY11" s="3">
        <f ca="1">IFERROR(INDEX(INDIRECT("day_wise_sales_data!$B$2:$BZ$599"),MATCH(resource!$CC11,day_wise_sales_data!$A$2:$A$500,0),MATCH(resource!BY$2,INDIRECT("day_wise_sales_data!$B$1:$BZ$1"),0)),0)</f>
        <v>0</v>
      </c>
      <c r="BZ11" s="3">
        <f ca="1">IFERROR(INDEX(INDIRECT("day_wise_sales_data!$B$2:$BZ$599"),MATCH(resource!$CC11,day_wise_sales_data!$A$2:$A$500,0),MATCH(resource!BZ$2,INDIRECT("day_wise_sales_data!$B$1:$BZ$1"),0)),0)</f>
        <v>0</v>
      </c>
      <c r="CA11" s="3" t="str">
        <f ca="1">IFERROR(INDEX(INDIRECT("day_wise_sales_data!$B$2:$BZ$599"),MATCH(resource!$CC11,day_wise_sales_data!$A$2:$A$500,0),MATCH(resource!CA$2,INDIRECT("day_wise_sales_data!$B$1:$BZ$1"),0)),0)</f>
        <v>dd</v>
      </c>
      <c r="CC11" s="4" t="str">
        <f>sales_data!H10</f>
        <v>BOG09205</v>
      </c>
      <c r="CD11" s="1">
        <v>9</v>
      </c>
      <c r="CE11" s="1" t="str">
        <f>IF(AQ11=report!$AQ$3,resource!CD11,"")</f>
        <v/>
      </c>
      <c r="CF11" s="5">
        <f>IFERROR(SMALL($CE$3:$CE$1001,ROWS($CE$3:CE11)),"")</f>
        <v>493</v>
      </c>
      <c r="CH11">
        <f>IFERROR(VLOOKUP($CC11,data_pull!$E$22:$G$700,2,0),0)</f>
        <v>102132.41</v>
      </c>
      <c r="CI11" s="1">
        <f t="shared" si="44"/>
        <v>22</v>
      </c>
      <c r="CJ11" s="1">
        <f t="shared" si="45"/>
        <v>0</v>
      </c>
      <c r="CK11" s="1" t="s">
        <v>998</v>
      </c>
      <c r="CL11" s="1">
        <f t="shared" si="46"/>
        <v>111</v>
      </c>
      <c r="CM11" s="1" t="str">
        <f>IFERROR(VLOOKUP($CK11,stock_data!$B$3:$W$612,2,0),0)</f>
        <v>ALLERNIL TABLET-10mg</v>
      </c>
      <c r="CN11" s="1" t="str">
        <f>IFERROR(VLOOKUP($CK11,stock_data!$B$3:$W$612,4,0),0)</f>
        <v>10x10's</v>
      </c>
      <c r="CO11" s="1">
        <f>IFERROR(VLOOKUP($CK11,stock_data!$B$3:$W$612,5,0),0)</f>
        <v>175</v>
      </c>
      <c r="CP11" s="3">
        <f t="shared" si="47"/>
        <v>0</v>
      </c>
      <c r="CQ11" s="3">
        <f t="shared" si="48"/>
        <v>0</v>
      </c>
      <c r="CR11" s="1">
        <f>IFERROR(VLOOKUP($CK11,stock_data!$B$3:$W$612,6,0),0)</f>
        <v>117</v>
      </c>
      <c r="CS11" s="1">
        <f>IFERROR(VLOOKUP($CK11,stock_data!$B$3:$W$612,7,0),0)</f>
        <v>405</v>
      </c>
      <c r="CT11" s="1">
        <f>IFERROR(VLOOKUP($CK11,stock_data!$B$3:$W$612,8,0),0)</f>
        <v>290</v>
      </c>
      <c r="CU11" s="1">
        <f>IFERROR(VLOOKUP($CK11,stock_data!$B$3:$W$612,9,0),0)</f>
        <v>0</v>
      </c>
      <c r="CV11" s="1">
        <f>IFERROR(VLOOKUP($CK11,stock_data!$B$3:$W$612,10,0),0)</f>
        <v>315</v>
      </c>
      <c r="CW11" s="1">
        <f>IFERROR(VLOOKUP($CK11,stock_data!$B$3:$W$612,11,0),0)</f>
        <v>79</v>
      </c>
      <c r="CX11" s="1">
        <f>IFERROR(VLOOKUP($CK11,stock_data!$B$3:$W$612,12,0),0)</f>
        <v>868</v>
      </c>
      <c r="CY11" s="1">
        <f>IFERROR(VLOOKUP($CK11,stock_data!$B$3:$W$612,13,0),0)</f>
        <v>295</v>
      </c>
      <c r="CZ11" s="1">
        <f>IFERROR(VLOOKUP($CK11,stock_data!$B$3:$W$612,14,0),0)</f>
        <v>113</v>
      </c>
      <c r="DA11" s="1">
        <f>IFERROR(VLOOKUP($CK11,stock_data!$B$3:$W$612,15,0),0)</f>
        <v>170</v>
      </c>
      <c r="DB11" s="1">
        <f>IFERROR(VLOOKUP($CK11,stock_data!$B$3:$W$612,16,0),0)</f>
        <v>156</v>
      </c>
      <c r="DC11" s="1">
        <f>IFERROR(VLOOKUP($CK11,stock_data!$B$3:$W$612,17,0),0)</f>
        <v>121</v>
      </c>
      <c r="DD11" s="1">
        <f>IFERROR(VLOOKUP($CK11,stock_data!$B$3:$W$612,18,0),0)</f>
        <v>301</v>
      </c>
      <c r="DE11" s="1">
        <f>IFERROR(VLOOKUP($CK11,stock_data!$B$3:$W$612,19,0),0)</f>
        <v>129</v>
      </c>
      <c r="DF11" s="1">
        <f>IFERROR(VLOOKUP($CK11,stock_data!$B$3:$W$612,20,0),0)</f>
        <v>292</v>
      </c>
      <c r="DG11" s="1">
        <f>IFERROR(VLOOKUP($CK11,stock_data!$B$3:$W$612,21,0),0)</f>
        <v>96</v>
      </c>
      <c r="DH11" s="1">
        <f>IFERROR(VLOOKUP($CK11,stock_data!$B$3:$W$612,22,0),0)</f>
        <v>241</v>
      </c>
      <c r="DI11" s="1">
        <f t="shared" si="49"/>
        <v>3988</v>
      </c>
      <c r="DJ11" s="1">
        <f t="shared" si="50"/>
        <v>697900</v>
      </c>
      <c r="DK11" s="3">
        <f>IFERROR(INDEX(COD_SALES!$B$5:$Z$500,MATCH(resource!$CC11,COD_SALES!$A$5:$A$500,0),MATCH(resource!DK$2,COD_SALES!$B$4:$Z$4,0)),"")</f>
        <v>4</v>
      </c>
      <c r="DL11" s="3">
        <f>IFERROR(INDEX(COD_SALES!$B$5:$Z$500,MATCH(resource!$CC11,COD_SALES!$A$5:$A$500,0),MATCH(resource!DL$2,COD_SALES!$B$4:$Z$4,0)),"")</f>
        <v>0</v>
      </c>
      <c r="DM11" s="3">
        <f>IFERROR(INDEX(COD_SALES!$B$5:$Z$500,MATCH(resource!$CC11,COD_SALES!$A$5:$A$500,0),MATCH(resource!DM$2,COD_SALES!$B$4:$Z$4,0)),"")</f>
        <v>25</v>
      </c>
      <c r="DN11" s="3" t="str">
        <f>IFERROR(INDEX(COD_SALES!$B$5:$Z$500,MATCH(resource!$CC11,COD_SALES!$A$5:$A$500,0),MATCH(resource!DN$2,COD_SALES!$B$4:$Z$4,0)),"")</f>
        <v/>
      </c>
      <c r="DO11" s="3">
        <f>IFERROR(INDEX(COD_SALES!$B$5:$Z$500,MATCH(resource!$CC11,COD_SALES!$A$5:$A$500,0),MATCH(resource!DO$2,COD_SALES!$B$4:$Z$4,0)),"")</f>
        <v>0</v>
      </c>
      <c r="DP11" s="3">
        <f>IFERROR(INDEX(COD_SALES!$B$5:$Z$500,MATCH(resource!$CC11,COD_SALES!$A$5:$A$500,0),MATCH(resource!DP$2,COD_SALES!$B$4:$Z$4,0)),"")</f>
        <v>0</v>
      </c>
      <c r="DQ11" s="3" t="str">
        <f>IFERROR(INDEX(COD_SALES!$B$5:$Z$500,MATCH(resource!$CC11,COD_SALES!$A$5:$A$500,0),MATCH(resource!DQ$2,COD_SALES!$B$4:$Z$4,0)),"")</f>
        <v/>
      </c>
      <c r="DR11" s="3">
        <f>IFERROR(INDEX(COD_SALES!$B$5:$Z$500,MATCH(resource!$CC11,COD_SALES!$A$5:$A$500,0),MATCH(resource!DR$2,COD_SALES!$B$4:$Z$4,0)),"")</f>
        <v>0</v>
      </c>
      <c r="DS11" s="3">
        <f>IFERROR(INDEX(COD_SALES!$B$5:$Z$500,MATCH(resource!$CC11,COD_SALES!$A$5:$A$500,0),MATCH(resource!DS$2,COD_SALES!$B$4:$Z$4,0)),"")</f>
        <v>84</v>
      </c>
      <c r="DT11" s="3">
        <f>IFERROR(INDEX(COD_SALES!$B$5:$Z$500,MATCH(resource!$CC11,COD_SALES!$A$5:$A$500,0),MATCH(resource!DT$2,COD_SALES!$B$4:$Z$4,0)),"")</f>
        <v>2</v>
      </c>
      <c r="DU11" s="3">
        <f>IFERROR(INDEX(COD_SALES!$B$5:$Z$500,MATCH(resource!$CC11,COD_SALES!$A$5:$A$500,0),MATCH(resource!DU$2,COD_SALES!$B$4:$Z$4,0)),"")</f>
        <v>0</v>
      </c>
      <c r="DV11" s="3">
        <f>IFERROR(INDEX(COD_SALES!$B$5:$Z$500,MATCH(resource!$CC11,COD_SALES!$A$5:$A$500,0),MATCH(resource!DV$2,COD_SALES!$B$4:$Z$4,0)),"")</f>
        <v>0</v>
      </c>
      <c r="DW11" s="3">
        <f>IFERROR(INDEX(COD_SALES!$B$5:$Z$500,MATCH(resource!$CC11,COD_SALES!$A$5:$A$500,0),MATCH(resource!DW$2,COD_SALES!$B$4:$Z$4,0)),"")</f>
        <v>18</v>
      </c>
      <c r="DX11" s="3">
        <f>IFERROR(INDEX(COD_SALES!$B$5:$Z$500,MATCH(resource!$CC11,COD_SALES!$A$5:$A$500,0),MATCH(resource!DX$2,COD_SALES!$B$4:$Z$4,0)),"")</f>
        <v>0</v>
      </c>
      <c r="DY11" s="3">
        <f>IFERROR(INDEX(COD_SALES!$B$5:$Z$500,MATCH(resource!$CC11,COD_SALES!$A$5:$A$500,0),MATCH(resource!DY$2,COD_SALES!$B$4:$Z$4,0)),"")</f>
        <v>27</v>
      </c>
      <c r="DZ11" s="3">
        <f>IFERROR(INDEX(COD_SALES!$B$5:$Z$500,MATCH(resource!$CC11,COD_SALES!$A$5:$A$500,0),MATCH(resource!DZ$2,COD_SALES!$B$4:$Z$4,0)),"")</f>
        <v>0</v>
      </c>
      <c r="EA11" s="3">
        <f>IFERROR(INDEX(COD_SALES!$B$5:$Z$500,MATCH(resource!$CC11,COD_SALES!$A$5:$A$500,0),MATCH(resource!EA$2,COD_SALES!$B$4:$Z$4,0)),"")</f>
        <v>0</v>
      </c>
      <c r="EB11" s="3">
        <f t="shared" si="51"/>
        <v>42930.11</v>
      </c>
      <c r="ED11" s="3">
        <f>IFERROR(VLOOKUP($CK11,depot_prod_sales!$B$5:$S$200,3,0),0)</f>
        <v>24</v>
      </c>
      <c r="EE11" s="3">
        <f>IFERROR(VLOOKUP($CK11,depot_prod_sales!$B$5:$S$200,4,0),0)</f>
        <v>108</v>
      </c>
      <c r="EF11" s="3">
        <f>IFERROR(VLOOKUP($CK11,depot_prod_sales!$B$5:$S$200,5,0),0)</f>
        <v>139</v>
      </c>
      <c r="EG11" s="3">
        <f>IFERROR(VLOOKUP($CK11,depot_prod_sales!$B$5:$S$200,6,0),0)</f>
        <v>106</v>
      </c>
      <c r="EH11" s="3">
        <f>IFERROR(VLOOKUP($CK11,depot_prod_sales!$B$5:$S$200,7,0),0)</f>
        <v>137</v>
      </c>
      <c r="EI11" s="3">
        <f>IFERROR(VLOOKUP($CK11,depot_prod_sales!$B$5:$S$200,8,0),0)</f>
        <v>343</v>
      </c>
      <c r="EJ11" s="3">
        <f>IFERROR(VLOOKUP($CK11,depot_prod_sales!$B$5:$S$200,9,0),0)</f>
        <v>117</v>
      </c>
      <c r="EK11" s="3">
        <f>IFERROR(VLOOKUP($CK11,depot_prod_sales!$B$5:$S$200,10,0),0)</f>
        <v>42</v>
      </c>
      <c r="EL11" s="3">
        <f>IFERROR(VLOOKUP($CK11,depot_prod_sales!$B$5:$S$200,11,0),0)</f>
        <v>19</v>
      </c>
      <c r="EM11" s="3">
        <f>IFERROR(VLOOKUP($CK11,depot_prod_sales!$B$5:$S$200,12,0),0)</f>
        <v>132</v>
      </c>
      <c r="EN11" s="3">
        <f>IFERROR(VLOOKUP($CK11,depot_prod_sales!$B$5:$S$200,13,0),0)</f>
        <v>156</v>
      </c>
      <c r="EO11" s="3">
        <f>IFERROR(VLOOKUP($CK11,depot_prod_sales!$B$5:$S$200,14,0),0)</f>
        <v>155</v>
      </c>
      <c r="EP11" s="3">
        <f>IFERROR(VLOOKUP($CK11,depot_prod_sales!$B$5:$S$200,15,0),0)</f>
        <v>21</v>
      </c>
      <c r="EQ11" s="3">
        <f>IFERROR(VLOOKUP($CK11,depot_prod_sales!$B$5:$S$200,16,0),0)</f>
        <v>97</v>
      </c>
      <c r="ER11" s="3">
        <f>IFERROR(VLOOKUP($CK11,depot_prod_sales!$B$5:$S$200,17,0),0)</f>
        <v>41</v>
      </c>
      <c r="ES11" s="3">
        <f>IFERROR(VLOOKUP($CK11,depot_prod_sales!$B$5:$S$200,18,0),0)</f>
        <v>33</v>
      </c>
      <c r="ET11" s="116">
        <f t="shared" si="52"/>
        <v>1670</v>
      </c>
      <c r="EU11" s="116">
        <f t="shared" si="53"/>
        <v>292250</v>
      </c>
      <c r="EW11" s="3">
        <f>IFERROR(VLOOKUP(CC11,data_pull!$AO$25:$AR$546,2,0),0)</f>
        <v>14</v>
      </c>
      <c r="EX11" s="1">
        <f>IFERROR(VLOOKUP(CC11,data_pull!$AO$25:$AR$546,4,0),0)</f>
        <v>190000</v>
      </c>
    </row>
    <row r="12" spans="1:154" x14ac:dyDescent="0.25">
      <c r="A12" s="1" t="s">
        <v>726</v>
      </c>
      <c r="B12" s="1" t="s">
        <v>727</v>
      </c>
      <c r="C12" s="1" t="s">
        <v>896</v>
      </c>
      <c r="D12" s="2">
        <f>SUMIF(sales_data!$B$2:$B$1000,resource!B12,sales_data!$N$2:$N$1000)</f>
        <v>2085077.9999999995</v>
      </c>
      <c r="E12" s="2">
        <f t="shared" si="13"/>
        <v>806179.85</v>
      </c>
      <c r="F12" s="3">
        <f>COUNTIFS(sales_data!$L$2:$L$1000,"&gt;1",sales_data!$B$2:$B$1000,resource!B12)</f>
        <v>22</v>
      </c>
      <c r="G12" s="3">
        <f>COUNTIFS(sales_data!$L$2:$L$1000,"&gt;1",sales_data!$B$2:$B$1000,resource!B12,sales_data!$I$2:$I$1000,"*"&amp;$G$2&amp;"*")</f>
        <v>2</v>
      </c>
      <c r="H12" s="3">
        <f>COUNTIFS(sales_data!$L$2:$L$1000,"&gt;1",sales_data!$B$2:$B$1000,resource!B12,sales_data!$I$2:$I$1000,"*"&amp;$H$2&amp;"*")</f>
        <v>1</v>
      </c>
      <c r="I12" s="3">
        <f>COUNTIFS(sales_data!$L$2:$L$1000,"&gt;1",sales_data!$B$2:$B$1000,resource!B12,sales_data!$I$2:$I$1000,"*"&amp;$I$2&amp;"*")</f>
        <v>0</v>
      </c>
      <c r="J12" s="3">
        <f t="shared" si="43"/>
        <v>19</v>
      </c>
      <c r="K12" s="1" t="str">
        <f t="shared" si="14"/>
        <v>DHK</v>
      </c>
      <c r="L12" s="1">
        <f>SUMIF(sales_data!$B$2:$B$1000,resource!B12,sales_data!$P$2:$P$1000)</f>
        <v>787</v>
      </c>
      <c r="M12" s="3">
        <f t="shared" ca="1" si="15"/>
        <v>0</v>
      </c>
      <c r="N12" s="3">
        <f t="shared" ca="1" si="16"/>
        <v>54460.35</v>
      </c>
      <c r="O12" s="3">
        <f t="shared" ca="1" si="17"/>
        <v>34709.07</v>
      </c>
      <c r="P12" s="3">
        <f t="shared" ca="1" si="18"/>
        <v>113596.87999999999</v>
      </c>
      <c r="Q12" s="3">
        <f t="shared" ca="1" si="19"/>
        <v>67520.31</v>
      </c>
      <c r="R12" s="3">
        <f t="shared" ca="1" si="20"/>
        <v>15265.11</v>
      </c>
      <c r="S12" s="3">
        <f t="shared" ca="1" si="21"/>
        <v>5280.42</v>
      </c>
      <c r="T12" s="3">
        <f t="shared" ca="1" si="22"/>
        <v>87633.77</v>
      </c>
      <c r="U12" s="3">
        <f t="shared" ca="1" si="23"/>
        <v>50767.44</v>
      </c>
      <c r="V12" s="3">
        <f t="shared" ca="1" si="24"/>
        <v>4181.12</v>
      </c>
      <c r="W12" s="3">
        <f t="shared" ca="1" si="25"/>
        <v>91948.510000000009</v>
      </c>
      <c r="X12" s="3">
        <f t="shared" ca="1" si="26"/>
        <v>5187.6399999999994</v>
      </c>
      <c r="Y12" s="3">
        <f t="shared" ca="1" si="27"/>
        <v>0</v>
      </c>
      <c r="Z12" s="3">
        <f t="shared" ca="1" si="28"/>
        <v>108952.48000000001</v>
      </c>
      <c r="AA12" s="3">
        <f t="shared" ca="1" si="29"/>
        <v>84447.390000000014</v>
      </c>
      <c r="AB12" s="3">
        <f t="shared" ca="1" si="30"/>
        <v>9347.48</v>
      </c>
      <c r="AC12" s="3">
        <f t="shared" ca="1" si="31"/>
        <v>2114.14</v>
      </c>
      <c r="AD12" s="3">
        <f t="shared" ca="1" si="32"/>
        <v>185624</v>
      </c>
      <c r="AE12" s="3">
        <f t="shared" ca="1" si="33"/>
        <v>5301.44</v>
      </c>
      <c r="AF12" s="3">
        <f t="shared" ca="1" si="34"/>
        <v>0</v>
      </c>
      <c r="AG12" s="3">
        <f t="shared" ca="1" si="35"/>
        <v>34047.08</v>
      </c>
      <c r="AH12" s="3">
        <f t="shared" ca="1" si="36"/>
        <v>148795.96000000002</v>
      </c>
      <c r="AI12" s="3">
        <f t="shared" ca="1" si="37"/>
        <v>63696.250000000007</v>
      </c>
      <c r="AJ12" s="3">
        <f t="shared" ca="1" si="38"/>
        <v>203566.87000000002</v>
      </c>
      <c r="AK12" s="3">
        <f t="shared" ca="1" si="39"/>
        <v>70066.87</v>
      </c>
      <c r="AL12" s="3">
        <f t="shared" ca="1" si="40"/>
        <v>95116.739999999991</v>
      </c>
      <c r="AM12" s="3"/>
      <c r="AN12" s="3">
        <f t="shared" si="41"/>
        <v>496</v>
      </c>
      <c r="AO12" s="3"/>
      <c r="AP12" s="3"/>
      <c r="AQ12" s="4" t="str">
        <f>sales_data!B11</f>
        <v>S.M.Zafar Ahmed</v>
      </c>
      <c r="AR12" s="4" t="str">
        <f>sales_data!C11</f>
        <v>Muhammad Rayhan Ali Ripon</v>
      </c>
      <c r="AS12" s="5" t="str">
        <f t="shared" si="42"/>
        <v>Muhammad Rayhan Ali Ripon</v>
      </c>
      <c r="AT12" s="4" t="str">
        <f>sales_data!I11</f>
        <v>Mashidul Haque</v>
      </c>
      <c r="AU12" s="4" t="str">
        <f>sales_data!W11</f>
        <v>Sonatala (Tb)</v>
      </c>
      <c r="AV12" s="1">
        <f>sales_data!N11</f>
        <v>73619.05</v>
      </c>
      <c r="AW12" s="1">
        <f>sales_data!P11</f>
        <v>16</v>
      </c>
      <c r="AX12" s="3">
        <f ca="1">IFERROR(INDEX(INDIRECT("day_wise_sales_data!$B$2:$BZ$599"),MATCH(resource!$CC12,day_wise_sales_data!$A$2:$A$500,0),MATCH(resource!AX$2,INDIRECT("day_wise_sales_data!$B$1:$BZ$1"),0)),0)</f>
        <v>0</v>
      </c>
      <c r="AY12" s="3">
        <f ca="1">IFERROR(INDEX(INDIRECT("day_wise_sales_data!$B$2:$BZ$599"),MATCH(resource!$CC12,day_wise_sales_data!$A$2:$A$500,0),MATCH(resource!AY$2,INDIRECT("day_wise_sales_data!$B$1:$BZ$1"),0)),0)</f>
        <v>0</v>
      </c>
      <c r="AZ12" s="3">
        <f ca="1">IFERROR(INDEX(INDIRECT("day_wise_sales_data!$B$2:$BZ$599"),MATCH(resource!$CC12,day_wise_sales_data!$A$2:$A$500,0),MATCH(resource!AZ$2,INDIRECT("day_wise_sales_data!$B$1:$BZ$1"),0)),0)</f>
        <v>0</v>
      </c>
      <c r="BA12" s="3">
        <f ca="1">IFERROR(INDEX(INDIRECT("day_wise_sales_data!$B$2:$BZ$599"),MATCH(resource!$CC12,day_wise_sales_data!$A$2:$A$500,0),MATCH(resource!BA$2,INDIRECT("day_wise_sales_data!$B$1:$BZ$1"),0)),0)</f>
        <v>0</v>
      </c>
      <c r="BB12" s="3">
        <f ca="1">IFERROR(INDEX(INDIRECT("day_wise_sales_data!$B$2:$BZ$599"),MATCH(resource!$CC12,day_wise_sales_data!$A$2:$A$500,0),MATCH(resource!BB$2,INDIRECT("day_wise_sales_data!$B$1:$BZ$1"),0)),0)</f>
        <v>0</v>
      </c>
      <c r="BC12" s="3">
        <f ca="1">IFERROR(INDEX(INDIRECT("day_wise_sales_data!$B$2:$BZ$599"),MATCH(resource!$CC12,day_wise_sales_data!$A$2:$A$500,0),MATCH(resource!BC$2,INDIRECT("day_wise_sales_data!$B$1:$BZ$1"),0)),0)</f>
        <v>0</v>
      </c>
      <c r="BD12" s="3">
        <f ca="1">IFERROR(INDEX(INDIRECT("day_wise_sales_data!$B$2:$BZ$599"),MATCH(resource!$CC12,day_wise_sales_data!$A$2:$A$500,0),MATCH(resource!BD$2,INDIRECT("day_wise_sales_data!$B$1:$BZ$1"),0)),0)</f>
        <v>0</v>
      </c>
      <c r="BE12" s="3">
        <f ca="1">IFERROR(INDEX(INDIRECT("day_wise_sales_data!$B$2:$BZ$599"),MATCH(resource!$CC12,day_wise_sales_data!$A$2:$A$500,0),MATCH(resource!BE$2,INDIRECT("day_wise_sales_data!$B$1:$BZ$1"),0)),0)</f>
        <v>0</v>
      </c>
      <c r="BF12" s="3">
        <f ca="1">IFERROR(INDEX(INDIRECT("day_wise_sales_data!$B$2:$BZ$599"),MATCH(resource!$CC12,day_wise_sales_data!$A$2:$A$500,0),MATCH(resource!BF$2,INDIRECT("day_wise_sales_data!$B$1:$BZ$1"),0)),0)</f>
        <v>0</v>
      </c>
      <c r="BG12" s="3">
        <f ca="1">IFERROR(INDEX(INDIRECT("day_wise_sales_data!$B$2:$BZ$599"),MATCH(resource!$CC12,day_wise_sales_data!$A$2:$A$500,0),MATCH(resource!BG$2,INDIRECT("day_wise_sales_data!$B$1:$BZ$1"),0)),0)</f>
        <v>5570.77</v>
      </c>
      <c r="BH12" s="3">
        <f ca="1">IFERROR(INDEX(INDIRECT("day_wise_sales_data!$B$2:$BZ$599"),MATCH(resource!$CC12,day_wise_sales_data!$A$2:$A$500,0),MATCH(resource!BH$2,INDIRECT("day_wise_sales_data!$B$1:$BZ$1"),0)),0)</f>
        <v>0</v>
      </c>
      <c r="BI12" s="3">
        <f ca="1">IFERROR(INDEX(INDIRECT("day_wise_sales_data!$B$2:$BZ$599"),MATCH(resource!$CC12,day_wise_sales_data!$A$2:$A$500,0),MATCH(resource!BI$2,INDIRECT("day_wise_sales_data!$B$1:$BZ$1"),0)),0)</f>
        <v>5110.3100000000004</v>
      </c>
      <c r="BJ12" s="3">
        <f ca="1">IFERROR(INDEX(INDIRECT("day_wise_sales_data!$B$2:$BZ$599"),MATCH(resource!$CC12,day_wise_sales_data!$A$2:$A$500,0),MATCH(resource!BJ$2,INDIRECT("day_wise_sales_data!$B$1:$BZ$1"),0)),0)</f>
        <v>0</v>
      </c>
      <c r="BK12" s="3">
        <f ca="1">IFERROR(INDEX(INDIRECT("day_wise_sales_data!$B$2:$BZ$599"),MATCH(resource!$CC12,day_wise_sales_data!$A$2:$A$500,0),MATCH(resource!BK$2,INDIRECT("day_wise_sales_data!$B$1:$BZ$1"),0)),0)</f>
        <v>5470.87</v>
      </c>
      <c r="BL12" s="3">
        <f ca="1">IFERROR(INDEX(INDIRECT("day_wise_sales_data!$B$2:$BZ$599"),MATCH(resource!$CC12,day_wise_sales_data!$A$2:$A$500,0),MATCH(resource!BL$2,INDIRECT("day_wise_sales_data!$B$1:$BZ$1"),0)),0)</f>
        <v>0</v>
      </c>
      <c r="BM12" s="3">
        <f ca="1">IFERROR(INDEX(INDIRECT("day_wise_sales_data!$B$2:$BZ$599"),MATCH(resource!$CC12,day_wise_sales_data!$A$2:$A$500,0),MATCH(resource!BM$2,INDIRECT("day_wise_sales_data!$B$1:$BZ$1"),0)),0)</f>
        <v>0</v>
      </c>
      <c r="BN12" s="3">
        <f ca="1">IFERROR(INDEX(INDIRECT("day_wise_sales_data!$B$2:$BZ$599"),MATCH(resource!$CC12,day_wise_sales_data!$A$2:$A$500,0),MATCH(resource!BN$2,INDIRECT("day_wise_sales_data!$B$1:$BZ$1"),0)),0)</f>
        <v>0</v>
      </c>
      <c r="BO12" s="3">
        <f ca="1">IFERROR(INDEX(INDIRECT("day_wise_sales_data!$B$2:$BZ$599"),MATCH(resource!$CC12,day_wise_sales_data!$A$2:$A$500,0),MATCH(resource!BO$2,INDIRECT("day_wise_sales_data!$B$1:$BZ$1"),0)),0)</f>
        <v>21308.93</v>
      </c>
      <c r="BP12" s="3">
        <f ca="1">IFERROR(INDEX(INDIRECT("day_wise_sales_data!$B$2:$BZ$599"),MATCH(resource!$CC12,day_wise_sales_data!$A$2:$A$500,0),MATCH(resource!BP$2,INDIRECT("day_wise_sales_data!$B$1:$BZ$1"),0)),0)</f>
        <v>0</v>
      </c>
      <c r="BQ12" s="3">
        <f ca="1">IFERROR(INDEX(INDIRECT("day_wise_sales_data!$B$2:$BZ$599"),MATCH(resource!$CC12,day_wise_sales_data!$A$2:$A$500,0),MATCH(resource!BQ$2,INDIRECT("day_wise_sales_data!$B$1:$BZ$1"),0)),0)</f>
        <v>0</v>
      </c>
      <c r="BR12" s="3">
        <f ca="1">IFERROR(INDEX(INDIRECT("day_wise_sales_data!$B$2:$BZ$599"),MATCH(resource!$CC12,day_wise_sales_data!$A$2:$A$500,0),MATCH(resource!BR$2,INDIRECT("day_wise_sales_data!$B$1:$BZ$1"),0)),0)</f>
        <v>530.14</v>
      </c>
      <c r="BS12" s="3">
        <f ca="1">IFERROR(INDEX(INDIRECT("day_wise_sales_data!$B$2:$BZ$599"),MATCH(resource!$CC12,day_wise_sales_data!$A$2:$A$500,0),MATCH(resource!BS$2,INDIRECT("day_wise_sales_data!$B$1:$BZ$1"),0)),0)</f>
        <v>0</v>
      </c>
      <c r="BT12" s="3">
        <f ca="1">IFERROR(INDEX(INDIRECT("day_wise_sales_data!$B$2:$BZ$599"),MATCH(resource!$CC12,day_wise_sales_data!$A$2:$A$500,0),MATCH(resource!BT$2,INDIRECT("day_wise_sales_data!$B$1:$BZ$1"),0)),0)</f>
        <v>28214.46</v>
      </c>
      <c r="BU12" s="3">
        <f ca="1">IFERROR(INDEX(INDIRECT("day_wise_sales_data!$B$2:$BZ$599"),MATCH(resource!$CC12,day_wise_sales_data!$A$2:$A$500,0),MATCH(resource!BU$2,INDIRECT("day_wise_sales_data!$B$1:$BZ$1"),0)),0)</f>
        <v>7413.57</v>
      </c>
      <c r="BV12" s="3">
        <f ca="1">IFERROR(INDEX(INDIRECT("day_wise_sales_data!$B$2:$BZ$599"),MATCH(resource!$CC12,day_wise_sales_data!$A$2:$A$500,0),MATCH(resource!BV$2,INDIRECT("day_wise_sales_data!$B$1:$BZ$1"),0)),0)</f>
        <v>0</v>
      </c>
      <c r="BW12" s="3">
        <f ca="1">IFERROR(INDEX(INDIRECT("day_wise_sales_data!$B$2:$BZ$599"),MATCH(resource!$CC12,day_wise_sales_data!$A$2:$A$500,0),MATCH(resource!BW$2,INDIRECT("day_wise_sales_data!$B$1:$BZ$1"),0)),0)</f>
        <v>0</v>
      </c>
      <c r="BX12" s="3">
        <f ca="1">IFERROR(INDEX(INDIRECT("day_wise_sales_data!$B$2:$BZ$599"),MATCH(resource!$CC12,day_wise_sales_data!$A$2:$A$500,0),MATCH(resource!BX$2,INDIRECT("day_wise_sales_data!$B$1:$BZ$1"),0)),0)</f>
        <v>0</v>
      </c>
      <c r="BY12" s="3">
        <f ca="1">IFERROR(INDEX(INDIRECT("day_wise_sales_data!$B$2:$BZ$599"),MATCH(resource!$CC12,day_wise_sales_data!$A$2:$A$500,0),MATCH(resource!BY$2,INDIRECT("day_wise_sales_data!$B$1:$BZ$1"),0)),0)</f>
        <v>0</v>
      </c>
      <c r="BZ12" s="3">
        <f ca="1">IFERROR(INDEX(INDIRECT("day_wise_sales_data!$B$2:$BZ$599"),MATCH(resource!$CC12,day_wise_sales_data!$A$2:$A$500,0),MATCH(resource!BZ$2,INDIRECT("day_wise_sales_data!$B$1:$BZ$1"),0)),0)</f>
        <v>0</v>
      </c>
      <c r="CA12" s="3" t="str">
        <f ca="1">IFERROR(INDEX(INDIRECT("day_wise_sales_data!$B$2:$BZ$599"),MATCH(resource!$CC12,day_wise_sales_data!$A$2:$A$500,0),MATCH(resource!CA$2,INDIRECT("day_wise_sales_data!$B$1:$BZ$1"),0)),0)</f>
        <v>dd</v>
      </c>
      <c r="CC12" s="4" t="str">
        <f>sales_data!H11</f>
        <v>BOG06212</v>
      </c>
      <c r="CD12" s="1">
        <v>10</v>
      </c>
      <c r="CE12" s="1" t="str">
        <f>IF(AQ12=report!$AQ$3,resource!CD12,"")</f>
        <v/>
      </c>
      <c r="CF12" s="5">
        <f>IFERROR(SMALL($CE$3:$CE$1001,ROWS($CE$3:CE12)),"")</f>
        <v>494</v>
      </c>
      <c r="CH12">
        <f>IFERROR(VLOOKUP($CC12,data_pull!$E$22:$G$700,2,0),0)</f>
        <v>73619.05</v>
      </c>
      <c r="CI12" s="1">
        <f t="shared" si="44"/>
        <v>154</v>
      </c>
      <c r="CJ12" s="1">
        <f t="shared" si="45"/>
        <v>98</v>
      </c>
      <c r="CK12" s="1" t="s">
        <v>1000</v>
      </c>
      <c r="CL12" s="1">
        <f t="shared" si="46"/>
        <v>33</v>
      </c>
      <c r="CM12" s="1" t="str">
        <f>IFERROR(VLOOKUP($CK12,stock_data!$B$3:$W$612,2,0),0)</f>
        <v>ALONA -100 TABLET(EXP)</v>
      </c>
      <c r="CN12" s="1" t="str">
        <f>IFERROR(VLOOKUP($CK12,stock_data!$B$3:$W$612,4,0),0)</f>
        <v>5x10's</v>
      </c>
      <c r="CO12" s="1">
        <f>IFERROR(VLOOKUP($CK12,stock_data!$B$3:$W$612,5,0),0)</f>
        <v>170</v>
      </c>
      <c r="CP12" s="3">
        <f t="shared" si="47"/>
        <v>98</v>
      </c>
      <c r="CQ12" s="3">
        <f t="shared" si="48"/>
        <v>16660</v>
      </c>
      <c r="CR12" s="1">
        <f>IFERROR(VLOOKUP($CK12,stock_data!$B$3:$W$612,6,0),0)</f>
        <v>0</v>
      </c>
      <c r="CS12" s="1">
        <f>IFERROR(VLOOKUP($CK12,stock_data!$B$3:$W$612,7,0),0)</f>
        <v>0</v>
      </c>
      <c r="CT12" s="1">
        <f>IFERROR(VLOOKUP($CK12,stock_data!$B$3:$W$612,8,0),0)</f>
        <v>0</v>
      </c>
      <c r="CU12" s="1">
        <f>IFERROR(VLOOKUP($CK12,stock_data!$B$3:$W$612,9,0),0)</f>
        <v>0</v>
      </c>
      <c r="CV12" s="1">
        <f>IFERROR(VLOOKUP($CK12,stock_data!$B$3:$W$612,10,0),0)</f>
        <v>0</v>
      </c>
      <c r="CW12" s="1">
        <f>IFERROR(VLOOKUP($CK12,stock_data!$B$3:$W$612,11,0),0)</f>
        <v>0</v>
      </c>
      <c r="CX12" s="1">
        <f>IFERROR(VLOOKUP($CK12,stock_data!$B$3:$W$612,12,0),0)</f>
        <v>0</v>
      </c>
      <c r="CY12" s="1">
        <f>IFERROR(VLOOKUP($CK12,stock_data!$B$3:$W$612,13,0),0)</f>
        <v>0</v>
      </c>
      <c r="CZ12" s="1">
        <f>IFERROR(VLOOKUP($CK12,stock_data!$B$3:$W$612,14,0),0)</f>
        <v>0</v>
      </c>
      <c r="DA12" s="1">
        <f>IFERROR(VLOOKUP($CK12,stock_data!$B$3:$W$612,15,0),0)</f>
        <v>0</v>
      </c>
      <c r="DB12" s="1">
        <f>IFERROR(VLOOKUP($CK12,stock_data!$B$3:$W$612,16,0),0)</f>
        <v>0</v>
      </c>
      <c r="DC12" s="1">
        <f>IFERROR(VLOOKUP($CK12,stock_data!$B$3:$W$612,17,0),0)</f>
        <v>0</v>
      </c>
      <c r="DD12" s="1">
        <f>IFERROR(VLOOKUP($CK12,stock_data!$B$3:$W$612,18,0),0)</f>
        <v>0</v>
      </c>
      <c r="DE12" s="1">
        <f>IFERROR(VLOOKUP($CK12,stock_data!$B$3:$W$612,19,0),0)</f>
        <v>0</v>
      </c>
      <c r="DF12" s="1">
        <f>IFERROR(VLOOKUP($CK12,stock_data!$B$3:$W$612,20,0),0)</f>
        <v>0</v>
      </c>
      <c r="DG12" s="1">
        <f>IFERROR(VLOOKUP($CK12,stock_data!$B$3:$W$612,21,0),0)</f>
        <v>0</v>
      </c>
      <c r="DH12" s="1">
        <f>IFERROR(VLOOKUP($CK12,stock_data!$B$3:$W$612,22,0),0)</f>
        <v>0</v>
      </c>
      <c r="DI12" s="1">
        <f t="shared" si="49"/>
        <v>0</v>
      </c>
      <c r="DJ12" s="1">
        <f t="shared" si="50"/>
        <v>0</v>
      </c>
      <c r="DK12" s="3">
        <f>IFERROR(INDEX(COD_SALES!$B$5:$Z$500,MATCH(resource!$CC12,COD_SALES!$A$5:$A$500,0),MATCH(resource!DK$2,COD_SALES!$B$4:$Z$4,0)),"")</f>
        <v>0</v>
      </c>
      <c r="DL12" s="3">
        <f>IFERROR(INDEX(COD_SALES!$B$5:$Z$500,MATCH(resource!$CC12,COD_SALES!$A$5:$A$500,0),MATCH(resource!DL$2,COD_SALES!$B$4:$Z$4,0)),"")</f>
        <v>0</v>
      </c>
      <c r="DM12" s="3">
        <f>IFERROR(INDEX(COD_SALES!$B$5:$Z$500,MATCH(resource!$CC12,COD_SALES!$A$5:$A$500,0),MATCH(resource!DM$2,COD_SALES!$B$4:$Z$4,0)),"")</f>
        <v>2</v>
      </c>
      <c r="DN12" s="3" t="str">
        <f>IFERROR(INDEX(COD_SALES!$B$5:$Z$500,MATCH(resource!$CC12,COD_SALES!$A$5:$A$500,0),MATCH(resource!DN$2,COD_SALES!$B$4:$Z$4,0)),"")</f>
        <v/>
      </c>
      <c r="DO12" s="3">
        <f>IFERROR(INDEX(COD_SALES!$B$5:$Z$500,MATCH(resource!$CC12,COD_SALES!$A$5:$A$500,0),MATCH(resource!DO$2,COD_SALES!$B$4:$Z$4,0)),"")</f>
        <v>0</v>
      </c>
      <c r="DP12" s="3">
        <f>IFERROR(INDEX(COD_SALES!$B$5:$Z$500,MATCH(resource!$CC12,COD_SALES!$A$5:$A$500,0),MATCH(resource!DP$2,COD_SALES!$B$4:$Z$4,0)),"")</f>
        <v>2</v>
      </c>
      <c r="DQ12" s="3" t="str">
        <f>IFERROR(INDEX(COD_SALES!$B$5:$Z$500,MATCH(resource!$CC12,COD_SALES!$A$5:$A$500,0),MATCH(resource!DQ$2,COD_SALES!$B$4:$Z$4,0)),"")</f>
        <v/>
      </c>
      <c r="DR12" s="3">
        <f>IFERROR(INDEX(COD_SALES!$B$5:$Z$500,MATCH(resource!$CC12,COD_SALES!$A$5:$A$500,0),MATCH(resource!DR$2,COD_SALES!$B$4:$Z$4,0)),"")</f>
        <v>0</v>
      </c>
      <c r="DS12" s="3">
        <f>IFERROR(INDEX(COD_SALES!$B$5:$Z$500,MATCH(resource!$CC12,COD_SALES!$A$5:$A$500,0),MATCH(resource!DS$2,COD_SALES!$B$4:$Z$4,0)),"")</f>
        <v>10</v>
      </c>
      <c r="DT12" s="3">
        <f>IFERROR(INDEX(COD_SALES!$B$5:$Z$500,MATCH(resource!$CC12,COD_SALES!$A$5:$A$500,0),MATCH(resource!DT$2,COD_SALES!$B$4:$Z$4,0)),"")</f>
        <v>0</v>
      </c>
      <c r="DU12" s="3">
        <f>IFERROR(INDEX(COD_SALES!$B$5:$Z$500,MATCH(resource!$CC12,COD_SALES!$A$5:$A$500,0),MATCH(resource!DU$2,COD_SALES!$B$4:$Z$4,0)),"")</f>
        <v>0</v>
      </c>
      <c r="DV12" s="3">
        <f>IFERROR(INDEX(COD_SALES!$B$5:$Z$500,MATCH(resource!$CC12,COD_SALES!$A$5:$A$500,0),MATCH(resource!DV$2,COD_SALES!$B$4:$Z$4,0)),"")</f>
        <v>0</v>
      </c>
      <c r="DW12" s="3">
        <f>IFERROR(INDEX(COD_SALES!$B$5:$Z$500,MATCH(resource!$CC12,COD_SALES!$A$5:$A$500,0),MATCH(resource!DW$2,COD_SALES!$B$4:$Z$4,0)),"")</f>
        <v>16</v>
      </c>
      <c r="DX12" s="3">
        <f>IFERROR(INDEX(COD_SALES!$B$5:$Z$500,MATCH(resource!$CC12,COD_SALES!$A$5:$A$500,0),MATCH(resource!DX$2,COD_SALES!$B$4:$Z$4,0)),"")</f>
        <v>0</v>
      </c>
      <c r="DY12" s="3">
        <f>IFERROR(INDEX(COD_SALES!$B$5:$Z$500,MATCH(resource!$CC12,COD_SALES!$A$5:$A$500,0),MATCH(resource!DY$2,COD_SALES!$B$4:$Z$4,0)),"")</f>
        <v>2</v>
      </c>
      <c r="DZ12" s="3">
        <f>IFERROR(INDEX(COD_SALES!$B$5:$Z$500,MATCH(resource!$CC12,COD_SALES!$A$5:$A$500,0),MATCH(resource!DZ$2,COD_SALES!$B$4:$Z$4,0)),"")</f>
        <v>0</v>
      </c>
      <c r="EA12" s="3">
        <f>IFERROR(INDEX(COD_SALES!$B$5:$Z$500,MATCH(resource!$CC12,COD_SALES!$A$5:$A$500,0),MATCH(resource!EA$2,COD_SALES!$B$4:$Z$4,0)),"")</f>
        <v>0</v>
      </c>
      <c r="EB12" s="3">
        <f t="shared" si="51"/>
        <v>11909.179999999998</v>
      </c>
      <c r="ED12" s="3">
        <f>IFERROR(VLOOKUP($CK12,depot_prod_sales!$B$5:$S$200,3,0),0)</f>
        <v>0</v>
      </c>
      <c r="EE12" s="3">
        <f>IFERROR(VLOOKUP($CK12,depot_prod_sales!$B$5:$S$200,4,0),0)</f>
        <v>0</v>
      </c>
      <c r="EF12" s="3">
        <f>IFERROR(VLOOKUP($CK12,depot_prod_sales!$B$5:$S$200,5,0),0)</f>
        <v>0</v>
      </c>
      <c r="EG12" s="3">
        <f>IFERROR(VLOOKUP($CK12,depot_prod_sales!$B$5:$S$200,6,0),0)</f>
        <v>0</v>
      </c>
      <c r="EH12" s="3">
        <f>IFERROR(VLOOKUP($CK12,depot_prod_sales!$B$5:$S$200,7,0),0)</f>
        <v>0</v>
      </c>
      <c r="EI12" s="3">
        <f>IFERROR(VLOOKUP($CK12,depot_prod_sales!$B$5:$S$200,8,0),0)</f>
        <v>0</v>
      </c>
      <c r="EJ12" s="3">
        <f>IFERROR(VLOOKUP($CK12,depot_prod_sales!$B$5:$S$200,9,0),0)</f>
        <v>0</v>
      </c>
      <c r="EK12" s="3">
        <f>IFERROR(VLOOKUP($CK12,depot_prod_sales!$B$5:$S$200,10,0),0)</f>
        <v>0</v>
      </c>
      <c r="EL12" s="3">
        <f>IFERROR(VLOOKUP($CK12,depot_prod_sales!$B$5:$S$200,11,0),0)</f>
        <v>0</v>
      </c>
      <c r="EM12" s="3">
        <f>IFERROR(VLOOKUP($CK12,depot_prod_sales!$B$5:$S$200,12,0),0)</f>
        <v>0</v>
      </c>
      <c r="EN12" s="3">
        <f>IFERROR(VLOOKUP($CK12,depot_prod_sales!$B$5:$S$200,13,0),0)</f>
        <v>0</v>
      </c>
      <c r="EO12" s="3">
        <f>IFERROR(VLOOKUP($CK12,depot_prod_sales!$B$5:$S$200,14,0),0)</f>
        <v>0</v>
      </c>
      <c r="EP12" s="3">
        <f>IFERROR(VLOOKUP($CK12,depot_prod_sales!$B$5:$S$200,15,0),0)</f>
        <v>0</v>
      </c>
      <c r="EQ12" s="3">
        <f>IFERROR(VLOOKUP($CK12,depot_prod_sales!$B$5:$S$200,16,0),0)</f>
        <v>0</v>
      </c>
      <c r="ER12" s="3">
        <f>IFERROR(VLOOKUP($CK12,depot_prod_sales!$B$5:$S$200,17,0),0)</f>
        <v>0</v>
      </c>
      <c r="ES12" s="3">
        <f>IFERROR(VLOOKUP($CK12,depot_prod_sales!$B$5:$S$200,18,0),0)</f>
        <v>0</v>
      </c>
      <c r="ET12" s="116">
        <f t="shared" si="52"/>
        <v>0</v>
      </c>
      <c r="EU12" s="116">
        <f t="shared" si="53"/>
        <v>0</v>
      </c>
      <c r="EW12" s="3">
        <f>IFERROR(VLOOKUP(CC12,data_pull!$AO$25:$AR$546,2,0),0)</f>
        <v>4</v>
      </c>
      <c r="EX12" s="1">
        <f>IFERROR(VLOOKUP(CC12,data_pull!$AO$25:$AR$546,4,0),0)</f>
        <v>190000</v>
      </c>
    </row>
    <row r="13" spans="1:154" x14ac:dyDescent="0.25">
      <c r="A13" s="1" t="s">
        <v>733</v>
      </c>
      <c r="B13" s="1" t="s">
        <v>734</v>
      </c>
      <c r="C13" s="1" t="s">
        <v>896</v>
      </c>
      <c r="D13" s="2">
        <f>SUMIF(sales_data!$B$2:$B$1000,resource!B13,sales_data!$N$2:$N$1000)</f>
        <v>2381385.0999999996</v>
      </c>
      <c r="E13" s="2">
        <f t="shared" si="13"/>
        <v>763096.13000000024</v>
      </c>
      <c r="F13" s="3">
        <f>COUNTIFS(sales_data!$L$2:$L$1000,"&gt;1",sales_data!$B$2:$B$1000,resource!B13)</f>
        <v>35</v>
      </c>
      <c r="G13" s="3">
        <f>COUNTIFS(sales_data!$L$2:$L$1000,"&gt;1",sales_data!$B$2:$B$1000,resource!B13,sales_data!$I$2:$I$1000,"*"&amp;$G$2&amp;"*")</f>
        <v>1</v>
      </c>
      <c r="H13" s="3">
        <f>COUNTIFS(sales_data!$L$2:$L$1000,"&gt;1",sales_data!$B$2:$B$1000,resource!B13,sales_data!$I$2:$I$1000,"*"&amp;$H$2&amp;"*")</f>
        <v>1</v>
      </c>
      <c r="I13" s="3">
        <f>COUNTIFS(sales_data!$L$2:$L$1000,"&gt;1",sales_data!$B$2:$B$1000,resource!B13,sales_data!$I$2:$I$1000,"*"&amp;$I$2&amp;"*")</f>
        <v>0</v>
      </c>
      <c r="J13" s="3">
        <f t="shared" si="43"/>
        <v>33</v>
      </c>
      <c r="K13" s="1" t="str">
        <f t="shared" si="14"/>
        <v>DHK</v>
      </c>
      <c r="L13" s="1">
        <f>SUMIF(sales_data!$B$2:$B$1000,resource!B13,sales_data!$P$2:$P$1000)</f>
        <v>1236</v>
      </c>
      <c r="M13" s="3">
        <f t="shared" ca="1" si="15"/>
        <v>0</v>
      </c>
      <c r="N13" s="3">
        <f t="shared" ca="1" si="16"/>
        <v>27991.19</v>
      </c>
      <c r="O13" s="3">
        <f t="shared" ca="1" si="17"/>
        <v>16449.09</v>
      </c>
      <c r="P13" s="3">
        <f t="shared" ca="1" si="18"/>
        <v>55098.420000000006</v>
      </c>
      <c r="Q13" s="3">
        <f t="shared" ca="1" si="19"/>
        <v>83116.860000000015</v>
      </c>
      <c r="R13" s="3">
        <f t="shared" ca="1" si="20"/>
        <v>0</v>
      </c>
      <c r="S13" s="3">
        <f t="shared" ca="1" si="21"/>
        <v>53123.06</v>
      </c>
      <c r="T13" s="3">
        <f t="shared" ca="1" si="22"/>
        <v>27408.97</v>
      </c>
      <c r="U13" s="3">
        <f t="shared" ca="1" si="23"/>
        <v>56137.07</v>
      </c>
      <c r="V13" s="3">
        <f t="shared" ca="1" si="24"/>
        <v>74937.22</v>
      </c>
      <c r="W13" s="3">
        <f t="shared" ca="1" si="25"/>
        <v>57229.609999999993</v>
      </c>
      <c r="X13" s="3">
        <f t="shared" ca="1" si="26"/>
        <v>53676.709999999985</v>
      </c>
      <c r="Y13" s="3">
        <f t="shared" ca="1" si="27"/>
        <v>0</v>
      </c>
      <c r="Z13" s="3">
        <f t="shared" ca="1" si="28"/>
        <v>291763.89999999991</v>
      </c>
      <c r="AA13" s="3">
        <f t="shared" ca="1" si="29"/>
        <v>77547.91</v>
      </c>
      <c r="AB13" s="3">
        <f t="shared" ca="1" si="30"/>
        <v>100505.98999999999</v>
      </c>
      <c r="AC13" s="3">
        <f t="shared" ca="1" si="31"/>
        <v>89029.939999999973</v>
      </c>
      <c r="AD13" s="3">
        <f t="shared" ca="1" si="32"/>
        <v>63679.990000000013</v>
      </c>
      <c r="AE13" s="3">
        <f t="shared" ca="1" si="33"/>
        <v>105235.04</v>
      </c>
      <c r="AF13" s="3">
        <f t="shared" ca="1" si="34"/>
        <v>0</v>
      </c>
      <c r="AG13" s="3">
        <f t="shared" ca="1" si="35"/>
        <v>82526.149999999994</v>
      </c>
      <c r="AH13" s="3">
        <f t="shared" ca="1" si="36"/>
        <v>89363.76999999999</v>
      </c>
      <c r="AI13" s="3">
        <f t="shared" ca="1" si="37"/>
        <v>161853.39000000004</v>
      </c>
      <c r="AJ13" s="3">
        <f t="shared" ca="1" si="38"/>
        <v>309775.03999999998</v>
      </c>
      <c r="AK13" s="3">
        <f t="shared" ca="1" si="39"/>
        <v>125990.40999999999</v>
      </c>
      <c r="AL13" s="3">
        <f t="shared" ca="1" si="40"/>
        <v>199766.09</v>
      </c>
      <c r="AM13" s="3"/>
      <c r="AN13" s="3">
        <f t="shared" si="41"/>
        <v>843</v>
      </c>
      <c r="AO13" s="3"/>
      <c r="AP13" s="3"/>
      <c r="AQ13" s="4" t="str">
        <f>sales_data!B12</f>
        <v>S.M.Zafar Ahmed</v>
      </c>
      <c r="AR13" s="4" t="str">
        <f>sales_data!C12</f>
        <v>Muhammad Rayhan Ali Ripon</v>
      </c>
      <c r="AS13" s="5" t="str">
        <f t="shared" si="42"/>
        <v/>
      </c>
      <c r="AT13" s="4" t="str">
        <f>sales_data!I12</f>
        <v>Rezaul Karim</v>
      </c>
      <c r="AU13" s="4" t="str">
        <f>sales_data!W12</f>
        <v>Shibgonj (Tb)</v>
      </c>
      <c r="AV13" s="1">
        <f>sales_data!N12</f>
        <v>74663.94</v>
      </c>
      <c r="AW13" s="1">
        <f>sales_data!P12</f>
        <v>26</v>
      </c>
      <c r="AX13" s="3">
        <f ca="1">IFERROR(INDEX(INDIRECT("day_wise_sales_data!$B$2:$BZ$599"),MATCH(resource!$CC13,day_wise_sales_data!$A$2:$A$500,0),MATCH(resource!AX$2,INDIRECT("day_wise_sales_data!$B$1:$BZ$1"),0)),0)</f>
        <v>2277.83</v>
      </c>
      <c r="AY13" s="3">
        <f ca="1">IFERROR(INDEX(INDIRECT("day_wise_sales_data!$B$2:$BZ$599"),MATCH(resource!$CC13,day_wise_sales_data!$A$2:$A$500,0),MATCH(resource!AY$2,INDIRECT("day_wise_sales_data!$B$1:$BZ$1"),0)),0)</f>
        <v>0</v>
      </c>
      <c r="AZ13" s="3">
        <f ca="1">IFERROR(INDEX(INDIRECT("day_wise_sales_data!$B$2:$BZ$599"),MATCH(resource!$CC13,day_wise_sales_data!$A$2:$A$500,0),MATCH(resource!AZ$2,INDIRECT("day_wise_sales_data!$B$1:$BZ$1"),0)),0)</f>
        <v>0</v>
      </c>
      <c r="BA13" s="3">
        <f ca="1">IFERROR(INDEX(INDIRECT("day_wise_sales_data!$B$2:$BZ$599"),MATCH(resource!$CC13,day_wise_sales_data!$A$2:$A$500,0),MATCH(resource!BA$2,INDIRECT("day_wise_sales_data!$B$1:$BZ$1"),0)),0)</f>
        <v>9643.24</v>
      </c>
      <c r="BB13" s="3">
        <f ca="1">IFERROR(INDEX(INDIRECT("day_wise_sales_data!$B$2:$BZ$599"),MATCH(resource!$CC13,day_wise_sales_data!$A$2:$A$500,0),MATCH(resource!BB$2,INDIRECT("day_wise_sales_data!$B$1:$BZ$1"),0)),0)</f>
        <v>11362.85</v>
      </c>
      <c r="BC13" s="3">
        <f ca="1">IFERROR(INDEX(INDIRECT("day_wise_sales_data!$B$2:$BZ$599"),MATCH(resource!$CC13,day_wise_sales_data!$A$2:$A$500,0),MATCH(resource!BC$2,INDIRECT("day_wise_sales_data!$B$1:$BZ$1"),0)),0)</f>
        <v>0</v>
      </c>
      <c r="BD13" s="3">
        <f ca="1">IFERROR(INDEX(INDIRECT("day_wise_sales_data!$B$2:$BZ$599"),MATCH(resource!$CC13,day_wise_sales_data!$A$2:$A$500,0),MATCH(resource!BD$2,INDIRECT("day_wise_sales_data!$B$1:$BZ$1"),0)),0)</f>
        <v>1888.99</v>
      </c>
      <c r="BE13" s="3">
        <f ca="1">IFERROR(INDEX(INDIRECT("day_wise_sales_data!$B$2:$BZ$599"),MATCH(resource!$CC13,day_wise_sales_data!$A$2:$A$500,0),MATCH(resource!BE$2,INDIRECT("day_wise_sales_data!$B$1:$BZ$1"),0)),0)</f>
        <v>3255.11</v>
      </c>
      <c r="BF13" s="3">
        <f ca="1">IFERROR(INDEX(INDIRECT("day_wise_sales_data!$B$2:$BZ$599"),MATCH(resource!$CC13,day_wise_sales_data!$A$2:$A$500,0),MATCH(resource!BF$2,INDIRECT("day_wise_sales_data!$B$1:$BZ$1"),0)),0)</f>
        <v>0</v>
      </c>
      <c r="BG13" s="3">
        <f ca="1">IFERROR(INDEX(INDIRECT("day_wise_sales_data!$B$2:$BZ$599"),MATCH(resource!$CC13,day_wise_sales_data!$A$2:$A$500,0),MATCH(resource!BG$2,INDIRECT("day_wise_sales_data!$B$1:$BZ$1"),0)),0)</f>
        <v>3440.46</v>
      </c>
      <c r="BH13" s="3">
        <f ca="1">IFERROR(INDEX(INDIRECT("day_wise_sales_data!$B$2:$BZ$599"),MATCH(resource!$CC13,day_wise_sales_data!$A$2:$A$500,0),MATCH(resource!BH$2,INDIRECT("day_wise_sales_data!$B$1:$BZ$1"),0)),0)</f>
        <v>0</v>
      </c>
      <c r="BI13" s="3">
        <f ca="1">IFERROR(INDEX(INDIRECT("day_wise_sales_data!$B$2:$BZ$599"),MATCH(resource!$CC13,day_wise_sales_data!$A$2:$A$500,0),MATCH(resource!BI$2,INDIRECT("day_wise_sales_data!$B$1:$BZ$1"),0)),0)</f>
        <v>0</v>
      </c>
      <c r="BJ13" s="3">
        <f ca="1">IFERROR(INDEX(INDIRECT("day_wise_sales_data!$B$2:$BZ$599"),MATCH(resource!$CC13,day_wise_sales_data!$A$2:$A$500,0),MATCH(resource!BJ$2,INDIRECT("day_wise_sales_data!$B$1:$BZ$1"),0)),0)</f>
        <v>0</v>
      </c>
      <c r="BK13" s="3">
        <f ca="1">IFERROR(INDEX(INDIRECT("day_wise_sales_data!$B$2:$BZ$599"),MATCH(resource!$CC13,day_wise_sales_data!$A$2:$A$500,0),MATCH(resource!BK$2,INDIRECT("day_wise_sales_data!$B$1:$BZ$1"),0)),0)</f>
        <v>0</v>
      </c>
      <c r="BL13" s="3">
        <f ca="1">IFERROR(INDEX(INDIRECT("day_wise_sales_data!$B$2:$BZ$599"),MATCH(resource!$CC13,day_wise_sales_data!$A$2:$A$500,0),MATCH(resource!BL$2,INDIRECT("day_wise_sales_data!$B$1:$BZ$1"),0)),0)</f>
        <v>0</v>
      </c>
      <c r="BM13" s="3">
        <f ca="1">IFERROR(INDEX(INDIRECT("day_wise_sales_data!$B$2:$BZ$599"),MATCH(resource!$CC13,day_wise_sales_data!$A$2:$A$500,0),MATCH(resource!BM$2,INDIRECT("day_wise_sales_data!$B$1:$BZ$1"),0)),0)</f>
        <v>0</v>
      </c>
      <c r="BN13" s="3">
        <f ca="1">IFERROR(INDEX(INDIRECT("day_wise_sales_data!$B$2:$BZ$599"),MATCH(resource!$CC13,day_wise_sales_data!$A$2:$A$500,0),MATCH(resource!BN$2,INDIRECT("day_wise_sales_data!$B$1:$BZ$1"),0)),0)</f>
        <v>0</v>
      </c>
      <c r="BO13" s="3">
        <f ca="1">IFERROR(INDEX(INDIRECT("day_wise_sales_data!$B$2:$BZ$599"),MATCH(resource!$CC13,day_wise_sales_data!$A$2:$A$500,0),MATCH(resource!BO$2,INDIRECT("day_wise_sales_data!$B$1:$BZ$1"),0)),0)</f>
        <v>0</v>
      </c>
      <c r="BP13" s="3">
        <f ca="1">IFERROR(INDEX(INDIRECT("day_wise_sales_data!$B$2:$BZ$599"),MATCH(resource!$CC13,day_wise_sales_data!$A$2:$A$500,0),MATCH(resource!BP$2,INDIRECT("day_wise_sales_data!$B$1:$BZ$1"),0)),0)</f>
        <v>0</v>
      </c>
      <c r="BQ13" s="3">
        <f ca="1">IFERROR(INDEX(INDIRECT("day_wise_sales_data!$B$2:$BZ$599"),MATCH(resource!$CC13,day_wise_sales_data!$A$2:$A$500,0),MATCH(resource!BQ$2,INDIRECT("day_wise_sales_data!$B$1:$BZ$1"),0)),0)</f>
        <v>0</v>
      </c>
      <c r="BR13" s="3">
        <f ca="1">IFERROR(INDEX(INDIRECT("day_wise_sales_data!$B$2:$BZ$599"),MATCH(resource!$CC13,day_wise_sales_data!$A$2:$A$500,0),MATCH(resource!BR$2,INDIRECT("day_wise_sales_data!$B$1:$BZ$1"),0)),0)</f>
        <v>0</v>
      </c>
      <c r="BS13" s="3">
        <f ca="1">IFERROR(INDEX(INDIRECT("day_wise_sales_data!$B$2:$BZ$599"),MATCH(resource!$CC13,day_wise_sales_data!$A$2:$A$500,0),MATCH(resource!BS$2,INDIRECT("day_wise_sales_data!$B$1:$BZ$1"),0)),0)</f>
        <v>0</v>
      </c>
      <c r="BT13" s="3">
        <f ca="1">IFERROR(INDEX(INDIRECT("day_wise_sales_data!$B$2:$BZ$599"),MATCH(resource!$CC13,day_wise_sales_data!$A$2:$A$500,0),MATCH(resource!BT$2,INDIRECT("day_wise_sales_data!$B$1:$BZ$1"),0)),0)</f>
        <v>0</v>
      </c>
      <c r="BU13" s="3">
        <f ca="1">IFERROR(INDEX(INDIRECT("day_wise_sales_data!$B$2:$BZ$599"),MATCH(resource!$CC13,day_wise_sales_data!$A$2:$A$500,0),MATCH(resource!BU$2,INDIRECT("day_wise_sales_data!$B$1:$BZ$1"),0)),0)</f>
        <v>0</v>
      </c>
      <c r="BV13" s="3">
        <f ca="1">IFERROR(INDEX(INDIRECT("day_wise_sales_data!$B$2:$BZ$599"),MATCH(resource!$CC13,day_wise_sales_data!$A$2:$A$500,0),MATCH(resource!BV$2,INDIRECT("day_wise_sales_data!$B$1:$BZ$1"),0)),0)</f>
        <v>0</v>
      </c>
      <c r="BW13" s="3">
        <f ca="1">IFERROR(INDEX(INDIRECT("day_wise_sales_data!$B$2:$BZ$599"),MATCH(resource!$CC13,day_wise_sales_data!$A$2:$A$500,0),MATCH(resource!BW$2,INDIRECT("day_wise_sales_data!$B$1:$BZ$1"),0)),0)</f>
        <v>0</v>
      </c>
      <c r="BX13" s="3">
        <f ca="1">IFERROR(INDEX(INDIRECT("day_wise_sales_data!$B$2:$BZ$599"),MATCH(resource!$CC13,day_wise_sales_data!$A$2:$A$500,0),MATCH(resource!BX$2,INDIRECT("day_wise_sales_data!$B$1:$BZ$1"),0)),0)</f>
        <v>0</v>
      </c>
      <c r="BY13" s="3">
        <f ca="1">IFERROR(INDEX(INDIRECT("day_wise_sales_data!$B$2:$BZ$599"),MATCH(resource!$CC13,day_wise_sales_data!$A$2:$A$500,0),MATCH(resource!BY$2,INDIRECT("day_wise_sales_data!$B$1:$BZ$1"),0)),0)</f>
        <v>0</v>
      </c>
      <c r="BZ13" s="3">
        <f ca="1">IFERROR(INDEX(INDIRECT("day_wise_sales_data!$B$2:$BZ$599"),MATCH(resource!$CC13,day_wise_sales_data!$A$2:$A$500,0),MATCH(resource!BZ$2,INDIRECT("day_wise_sales_data!$B$1:$BZ$1"),0)),0)</f>
        <v>0</v>
      </c>
      <c r="CA13" s="3" t="str">
        <f ca="1">IFERROR(INDEX(INDIRECT("day_wise_sales_data!$B$2:$BZ$599"),MATCH(resource!$CC13,day_wise_sales_data!$A$2:$A$500,0),MATCH(resource!CA$2,INDIRECT("day_wise_sales_data!$B$1:$BZ$1"),0)),0)</f>
        <v>dd</v>
      </c>
      <c r="CC13" s="4" t="str">
        <f>sales_data!H12</f>
        <v>BOG06216</v>
      </c>
      <c r="CD13" s="1">
        <v>11</v>
      </c>
      <c r="CE13" s="1" t="str">
        <f>IF(AQ13=report!$AQ$3,resource!CD13,"")</f>
        <v/>
      </c>
      <c r="CF13" s="5">
        <f>IFERROR(SMALL($CE$3:$CE$1001,ROWS($CE$3:CE13)),"")</f>
        <v>495</v>
      </c>
      <c r="CH13">
        <f>IFERROR(VLOOKUP($CC13,data_pull!$E$22:$G$700,2,0),0)</f>
        <v>74663.94</v>
      </c>
      <c r="CI13" s="1">
        <f t="shared" si="44"/>
        <v>61</v>
      </c>
      <c r="CJ13" s="1">
        <f t="shared" si="45"/>
        <v>65</v>
      </c>
      <c r="CK13" s="1" t="s">
        <v>1003</v>
      </c>
      <c r="CL13" s="1">
        <f t="shared" si="46"/>
        <v>40</v>
      </c>
      <c r="CM13" s="1" t="str">
        <f>IFERROR(VLOOKUP($CK13,stock_data!$B$3:$W$612,2,0),0)</f>
        <v>ALONA-100 TABLET</v>
      </c>
      <c r="CN13" s="1" t="str">
        <f>IFERROR(VLOOKUP($CK13,stock_data!$B$3:$W$612,4,0),0)</f>
        <v>5x10's</v>
      </c>
      <c r="CO13" s="1">
        <f>IFERROR(VLOOKUP($CK13,stock_data!$B$3:$W$612,5,0),0)</f>
        <v>176.5</v>
      </c>
      <c r="CP13" s="3">
        <f t="shared" si="47"/>
        <v>65</v>
      </c>
      <c r="CQ13" s="3">
        <f t="shared" si="48"/>
        <v>11472.5</v>
      </c>
      <c r="CR13" s="1">
        <f>IFERROR(VLOOKUP($CK13,stock_data!$B$3:$W$612,6,0),0)</f>
        <v>0</v>
      </c>
      <c r="CS13" s="1">
        <f>IFERROR(VLOOKUP($CK13,stock_data!$B$3:$W$612,7,0),0)</f>
        <v>0</v>
      </c>
      <c r="CT13" s="1">
        <f>IFERROR(VLOOKUP($CK13,stock_data!$B$3:$W$612,8,0),0)</f>
        <v>0</v>
      </c>
      <c r="CU13" s="1">
        <f>IFERROR(VLOOKUP($CK13,stock_data!$B$3:$W$612,9,0),0)</f>
        <v>1</v>
      </c>
      <c r="CV13" s="1">
        <f>IFERROR(VLOOKUP($CK13,stock_data!$B$3:$W$612,10,0),0)</f>
        <v>21</v>
      </c>
      <c r="CW13" s="1">
        <f>IFERROR(VLOOKUP($CK13,stock_data!$B$3:$W$612,11,0),0)</f>
        <v>1</v>
      </c>
      <c r="CX13" s="1">
        <f>IFERROR(VLOOKUP($CK13,stock_data!$B$3:$W$612,12,0),0)</f>
        <v>1</v>
      </c>
      <c r="CY13" s="1">
        <f>IFERROR(VLOOKUP($CK13,stock_data!$B$3:$W$612,13,0),0)</f>
        <v>0</v>
      </c>
      <c r="CZ13" s="1">
        <f>IFERROR(VLOOKUP($CK13,stock_data!$B$3:$W$612,14,0),0)</f>
        <v>27</v>
      </c>
      <c r="DA13" s="1">
        <f>IFERROR(VLOOKUP($CK13,stock_data!$B$3:$W$612,15,0),0)</f>
        <v>86</v>
      </c>
      <c r="DB13" s="1">
        <f>IFERROR(VLOOKUP($CK13,stock_data!$B$3:$W$612,16,0),0)</f>
        <v>0</v>
      </c>
      <c r="DC13" s="1">
        <f>IFERROR(VLOOKUP($CK13,stock_data!$B$3:$W$612,17,0),0)</f>
        <v>0</v>
      </c>
      <c r="DD13" s="1">
        <f>IFERROR(VLOOKUP($CK13,stock_data!$B$3:$W$612,18,0),0)</f>
        <v>1</v>
      </c>
      <c r="DE13" s="1">
        <f>IFERROR(VLOOKUP($CK13,stock_data!$B$3:$W$612,19,0),0)</f>
        <v>6</v>
      </c>
      <c r="DF13" s="1">
        <f>IFERROR(VLOOKUP($CK13,stock_data!$B$3:$W$612,20,0),0)</f>
        <v>1</v>
      </c>
      <c r="DG13" s="1">
        <f>IFERROR(VLOOKUP($CK13,stock_data!$B$3:$W$612,21,0),0)</f>
        <v>77</v>
      </c>
      <c r="DH13" s="1">
        <f>IFERROR(VLOOKUP($CK13,stock_data!$B$3:$W$612,22,0),0)</f>
        <v>98</v>
      </c>
      <c r="DI13" s="1">
        <f t="shared" si="49"/>
        <v>320</v>
      </c>
      <c r="DJ13" s="1">
        <f t="shared" si="50"/>
        <v>56480</v>
      </c>
      <c r="DK13" s="3">
        <f>IFERROR(INDEX(COD_SALES!$B$5:$Z$500,MATCH(resource!$CC13,COD_SALES!$A$5:$A$500,0),MATCH(resource!DK$2,COD_SALES!$B$4:$Z$4,0)),"")</f>
        <v>3</v>
      </c>
      <c r="DL13" s="3">
        <f>IFERROR(INDEX(COD_SALES!$B$5:$Z$500,MATCH(resource!$CC13,COD_SALES!$A$5:$A$500,0),MATCH(resource!DL$2,COD_SALES!$B$4:$Z$4,0)),"")</f>
        <v>0</v>
      </c>
      <c r="DM13" s="3">
        <f>IFERROR(INDEX(COD_SALES!$B$5:$Z$500,MATCH(resource!$CC13,COD_SALES!$A$5:$A$500,0),MATCH(resource!DM$2,COD_SALES!$B$4:$Z$4,0)),"")</f>
        <v>5</v>
      </c>
      <c r="DN13" s="3" t="str">
        <f>IFERROR(INDEX(COD_SALES!$B$5:$Z$500,MATCH(resource!$CC13,COD_SALES!$A$5:$A$500,0),MATCH(resource!DN$2,COD_SALES!$B$4:$Z$4,0)),"")</f>
        <v/>
      </c>
      <c r="DO13" s="3">
        <f>IFERROR(INDEX(COD_SALES!$B$5:$Z$500,MATCH(resource!$CC13,COD_SALES!$A$5:$A$500,0),MATCH(resource!DO$2,COD_SALES!$B$4:$Z$4,0)),"")</f>
        <v>0</v>
      </c>
      <c r="DP13" s="3">
        <f>IFERROR(INDEX(COD_SALES!$B$5:$Z$500,MATCH(resource!$CC13,COD_SALES!$A$5:$A$500,0),MATCH(resource!DP$2,COD_SALES!$B$4:$Z$4,0)),"")</f>
        <v>0</v>
      </c>
      <c r="DQ13" s="3" t="str">
        <f>IFERROR(INDEX(COD_SALES!$B$5:$Z$500,MATCH(resource!$CC13,COD_SALES!$A$5:$A$500,0),MATCH(resource!DQ$2,COD_SALES!$B$4:$Z$4,0)),"")</f>
        <v/>
      </c>
      <c r="DR13" s="3">
        <f>IFERROR(INDEX(COD_SALES!$B$5:$Z$500,MATCH(resource!$CC13,COD_SALES!$A$5:$A$500,0),MATCH(resource!DR$2,COD_SALES!$B$4:$Z$4,0)),"")</f>
        <v>0</v>
      </c>
      <c r="DS13" s="3">
        <f>IFERROR(INDEX(COD_SALES!$B$5:$Z$500,MATCH(resource!$CC13,COD_SALES!$A$5:$A$500,0),MATCH(resource!DS$2,COD_SALES!$B$4:$Z$4,0)),"")</f>
        <v>30</v>
      </c>
      <c r="DT13" s="3">
        <f>IFERROR(INDEX(COD_SALES!$B$5:$Z$500,MATCH(resource!$CC13,COD_SALES!$A$5:$A$500,0),MATCH(resource!DT$2,COD_SALES!$B$4:$Z$4,0)),"")</f>
        <v>0</v>
      </c>
      <c r="DU13" s="3">
        <f>IFERROR(INDEX(COD_SALES!$B$5:$Z$500,MATCH(resource!$CC13,COD_SALES!$A$5:$A$500,0),MATCH(resource!DU$2,COD_SALES!$B$4:$Z$4,0)),"")</f>
        <v>0</v>
      </c>
      <c r="DV13" s="3">
        <f>IFERROR(INDEX(COD_SALES!$B$5:$Z$500,MATCH(resource!$CC13,COD_SALES!$A$5:$A$500,0),MATCH(resource!DV$2,COD_SALES!$B$4:$Z$4,0)),"")</f>
        <v>0</v>
      </c>
      <c r="DW13" s="3">
        <f>IFERROR(INDEX(COD_SALES!$B$5:$Z$500,MATCH(resource!$CC13,COD_SALES!$A$5:$A$500,0),MATCH(resource!DW$2,COD_SALES!$B$4:$Z$4,0)),"")</f>
        <v>6</v>
      </c>
      <c r="DX13" s="3">
        <f>IFERROR(INDEX(COD_SALES!$B$5:$Z$500,MATCH(resource!$CC13,COD_SALES!$A$5:$A$500,0),MATCH(resource!DX$2,COD_SALES!$B$4:$Z$4,0)),"")</f>
        <v>1</v>
      </c>
      <c r="DY13" s="3">
        <f>IFERROR(INDEX(COD_SALES!$B$5:$Z$500,MATCH(resource!$CC13,COD_SALES!$A$5:$A$500,0),MATCH(resource!DY$2,COD_SALES!$B$4:$Z$4,0)),"")</f>
        <v>0</v>
      </c>
      <c r="DZ13" s="3">
        <f>IFERROR(INDEX(COD_SALES!$B$5:$Z$500,MATCH(resource!$CC13,COD_SALES!$A$5:$A$500,0),MATCH(resource!DZ$2,COD_SALES!$B$4:$Z$4,0)),"")</f>
        <v>0</v>
      </c>
      <c r="EA13" s="3">
        <f>IFERROR(INDEX(COD_SALES!$B$5:$Z$500,MATCH(resource!$CC13,COD_SALES!$A$5:$A$500,0),MATCH(resource!EA$2,COD_SALES!$B$4:$Z$4,0)),"")</f>
        <v>0</v>
      </c>
      <c r="EB13" s="3">
        <f t="shared" si="51"/>
        <v>11045.8</v>
      </c>
      <c r="ED13" s="3">
        <f>IFERROR(VLOOKUP($CK13,depot_prod_sales!$B$5:$S$200,3,0),0)</f>
        <v>60</v>
      </c>
      <c r="EE13" s="3">
        <f>IFERROR(VLOOKUP($CK13,depot_prod_sales!$B$5:$S$200,4,0),0)</f>
        <v>200</v>
      </c>
      <c r="EF13" s="3">
        <f>IFERROR(VLOOKUP($CK13,depot_prod_sales!$B$5:$S$200,5,0),0)</f>
        <v>200</v>
      </c>
      <c r="EG13" s="3">
        <f>IFERROR(VLOOKUP($CK13,depot_prod_sales!$B$5:$S$200,6,0),0)</f>
        <v>145</v>
      </c>
      <c r="EH13" s="3">
        <f>IFERROR(VLOOKUP($CK13,depot_prod_sales!$B$5:$S$200,7,0),0)</f>
        <v>90</v>
      </c>
      <c r="EI13" s="3">
        <f>IFERROR(VLOOKUP($CK13,depot_prod_sales!$B$5:$S$200,8,0),0)</f>
        <v>502</v>
      </c>
      <c r="EJ13" s="3">
        <f>IFERROR(VLOOKUP($CK13,depot_prod_sales!$B$5:$S$200,9,0),0)</f>
        <v>150</v>
      </c>
      <c r="EK13" s="3">
        <f>IFERROR(VLOOKUP($CK13,depot_prod_sales!$B$5:$S$200,10,0),0)</f>
        <v>63</v>
      </c>
      <c r="EL13" s="3">
        <f>IFERROR(VLOOKUP($CK13,depot_prod_sales!$B$5:$S$200,11,0),0)</f>
        <v>27</v>
      </c>
      <c r="EM13" s="3">
        <f>IFERROR(VLOOKUP($CK13,depot_prod_sales!$B$5:$S$200,12,0),0)</f>
        <v>97</v>
      </c>
      <c r="EN13" s="3">
        <f>IFERROR(VLOOKUP($CK13,depot_prod_sales!$B$5:$S$200,13,0),0)</f>
        <v>170</v>
      </c>
      <c r="EO13" s="3">
        <f>IFERROR(VLOOKUP($CK13,depot_prod_sales!$B$5:$S$200,14,0),0)</f>
        <v>310</v>
      </c>
      <c r="EP13" s="3">
        <f>IFERROR(VLOOKUP($CK13,depot_prod_sales!$B$5:$S$200,15,0),0)</f>
        <v>37</v>
      </c>
      <c r="EQ13" s="3">
        <f>IFERROR(VLOOKUP($CK13,depot_prod_sales!$B$5:$S$200,16,0),0)</f>
        <v>82</v>
      </c>
      <c r="ER13" s="3">
        <f>IFERROR(VLOOKUP($CK13,depot_prod_sales!$B$5:$S$200,17,0),0)</f>
        <v>68</v>
      </c>
      <c r="ES13" s="3">
        <f>IFERROR(VLOOKUP($CK13,depot_prod_sales!$B$5:$S$200,18,0),0)</f>
        <v>53</v>
      </c>
      <c r="ET13" s="116">
        <f t="shared" si="52"/>
        <v>2254</v>
      </c>
      <c r="EU13" s="116">
        <f t="shared" si="53"/>
        <v>397831</v>
      </c>
      <c r="EW13" s="3">
        <f>IFERROR(VLOOKUP(CC13,data_pull!$AO$25:$AR$546,2,0),0)</f>
        <v>5</v>
      </c>
      <c r="EX13" s="1">
        <f>IFERROR(VLOOKUP(CC13,data_pull!$AO$25:$AR$546,4,0),0)</f>
        <v>190000</v>
      </c>
    </row>
    <row r="14" spans="1:154" x14ac:dyDescent="0.25">
      <c r="A14" s="1" t="s">
        <v>750</v>
      </c>
      <c r="B14" s="1" t="s">
        <v>527</v>
      </c>
      <c r="C14" s="1" t="s">
        <v>894</v>
      </c>
      <c r="D14" s="2">
        <f>SUMIF(sales_data!$B$2:$B$1000,resource!B14,sales_data!$N$2:$N$1000)</f>
        <v>4377963.3899999997</v>
      </c>
      <c r="E14" s="2">
        <f t="shared" si="13"/>
        <v>1617962.1099999999</v>
      </c>
      <c r="F14" s="3">
        <f>COUNTIFS(sales_data!$L$2:$L$1000,"&gt;1",sales_data!$B$2:$B$1000,resource!B14)</f>
        <v>40</v>
      </c>
      <c r="G14" s="3">
        <f>COUNTIFS(sales_data!$L$2:$L$1000,"&gt;1",sales_data!$B$2:$B$1000,resource!B14,sales_data!$I$2:$I$1000,"*"&amp;$G$2&amp;"*")</f>
        <v>3</v>
      </c>
      <c r="H14" s="3">
        <f>COUNTIFS(sales_data!$L$2:$L$1000,"&gt;1",sales_data!$B$2:$B$1000,resource!B14,sales_data!$I$2:$I$1000,"*"&amp;$H$2&amp;"*")</f>
        <v>0</v>
      </c>
      <c r="I14" s="3">
        <f>COUNTIFS(sales_data!$L$2:$L$1000,"&gt;1",sales_data!$B$2:$B$1000,resource!B14,sales_data!$I$2:$I$1000,"*"&amp;$I$2&amp;"*")</f>
        <v>0</v>
      </c>
      <c r="J14" s="3">
        <f t="shared" si="43"/>
        <v>37</v>
      </c>
      <c r="K14" s="1" t="str">
        <f t="shared" si="14"/>
        <v>DNJ</v>
      </c>
      <c r="L14" s="1">
        <f>SUMIF(sales_data!$B$2:$B$1000,resource!B14,sales_data!$P$2:$P$1000)</f>
        <v>888</v>
      </c>
      <c r="M14" s="3">
        <f t="shared" ca="1" si="15"/>
        <v>131746.13</v>
      </c>
      <c r="N14" s="3">
        <f t="shared" ca="1" si="16"/>
        <v>54444.82</v>
      </c>
      <c r="O14" s="3">
        <f t="shared" ca="1" si="17"/>
        <v>151319.91</v>
      </c>
      <c r="P14" s="3">
        <f t="shared" ca="1" si="18"/>
        <v>82575.920000000013</v>
      </c>
      <c r="Q14" s="3">
        <f t="shared" ca="1" si="19"/>
        <v>190656.48</v>
      </c>
      <c r="R14" s="3">
        <f t="shared" ca="1" si="20"/>
        <v>31428.589999999997</v>
      </c>
      <c r="S14" s="3">
        <f t="shared" ca="1" si="21"/>
        <v>97016.03</v>
      </c>
      <c r="T14" s="3">
        <f t="shared" ca="1" si="22"/>
        <v>62865.029999999992</v>
      </c>
      <c r="U14" s="3">
        <f t="shared" ca="1" si="23"/>
        <v>126819.62999999999</v>
      </c>
      <c r="V14" s="3">
        <f t="shared" ca="1" si="24"/>
        <v>83616.36</v>
      </c>
      <c r="W14" s="3">
        <f t="shared" ca="1" si="25"/>
        <v>106199.79</v>
      </c>
      <c r="X14" s="3">
        <f t="shared" ca="1" si="26"/>
        <v>101279.18</v>
      </c>
      <c r="Y14" s="3">
        <f t="shared" ca="1" si="27"/>
        <v>15904.29</v>
      </c>
      <c r="Z14" s="3">
        <f t="shared" ca="1" si="28"/>
        <v>332340.85000000009</v>
      </c>
      <c r="AA14" s="3">
        <f t="shared" ca="1" si="29"/>
        <v>129901.40999999999</v>
      </c>
      <c r="AB14" s="3">
        <f t="shared" ca="1" si="30"/>
        <v>72833.279999999999</v>
      </c>
      <c r="AC14" s="3">
        <f t="shared" ca="1" si="31"/>
        <v>103948.24</v>
      </c>
      <c r="AD14" s="3">
        <f t="shared" ca="1" si="32"/>
        <v>99139.7</v>
      </c>
      <c r="AE14" s="3">
        <f t="shared" ca="1" si="33"/>
        <v>67517.37000000001</v>
      </c>
      <c r="AF14" s="3">
        <f t="shared" ca="1" si="34"/>
        <v>525</v>
      </c>
      <c r="AG14" s="3">
        <f t="shared" ca="1" si="35"/>
        <v>215526.84000000003</v>
      </c>
      <c r="AH14" s="3">
        <f t="shared" ca="1" si="36"/>
        <v>28052.54</v>
      </c>
      <c r="AI14" s="3">
        <f t="shared" ca="1" si="37"/>
        <v>165853.98000000004</v>
      </c>
      <c r="AJ14" s="3">
        <f t="shared" ca="1" si="38"/>
        <v>883494.42</v>
      </c>
      <c r="AK14" s="3">
        <f t="shared" ca="1" si="39"/>
        <v>401383.82</v>
      </c>
      <c r="AL14" s="3">
        <f t="shared" ca="1" si="40"/>
        <v>119052.17</v>
      </c>
      <c r="AM14" s="3"/>
      <c r="AN14" s="3">
        <f t="shared" si="41"/>
        <v>460</v>
      </c>
      <c r="AO14" s="3"/>
      <c r="AP14" s="3"/>
      <c r="AQ14" s="4" t="str">
        <f>sales_data!B13</f>
        <v>S.M.Zafar Ahmed</v>
      </c>
      <c r="AR14" s="4" t="str">
        <f>sales_data!C13</f>
        <v>Muhammad Rayhan Ali Ripon</v>
      </c>
      <c r="AS14" s="5" t="str">
        <f t="shared" si="42"/>
        <v/>
      </c>
      <c r="AT14" s="4" t="str">
        <f>sales_data!I13</f>
        <v>Shameem Hossain</v>
      </c>
      <c r="AU14" s="4" t="str">
        <f>sales_data!W13</f>
        <v>M. Ali Hospital -1(Cb)</v>
      </c>
      <c r="AV14" s="1">
        <f>sales_data!N13</f>
        <v>73451.289999999994</v>
      </c>
      <c r="AW14" s="1">
        <f>sales_data!P13</f>
        <v>28</v>
      </c>
      <c r="AX14" s="3">
        <f ca="1">IFERROR(INDEX(INDIRECT("day_wise_sales_data!$B$2:$BZ$599"),MATCH(resource!$CC14,day_wise_sales_data!$A$2:$A$500,0),MATCH(resource!AX$2,INDIRECT("day_wise_sales_data!$B$1:$BZ$1"),0)),0)</f>
        <v>0</v>
      </c>
      <c r="AY14" s="3">
        <f ca="1">IFERROR(INDEX(INDIRECT("day_wise_sales_data!$B$2:$BZ$599"),MATCH(resource!$CC14,day_wise_sales_data!$A$2:$A$500,0),MATCH(resource!AY$2,INDIRECT("day_wise_sales_data!$B$1:$BZ$1"),0)),0)</f>
        <v>5092.0200000000004</v>
      </c>
      <c r="AZ14" s="3">
        <f ca="1">IFERROR(INDEX(INDIRECT("day_wise_sales_data!$B$2:$BZ$599"),MATCH(resource!$CC14,day_wise_sales_data!$A$2:$A$500,0),MATCH(resource!AZ$2,INDIRECT("day_wise_sales_data!$B$1:$BZ$1"),0)),0)</f>
        <v>0</v>
      </c>
      <c r="BA14" s="3">
        <f ca="1">IFERROR(INDEX(INDIRECT("day_wise_sales_data!$B$2:$BZ$599"),MATCH(resource!$CC14,day_wise_sales_data!$A$2:$A$500,0),MATCH(resource!BA$2,INDIRECT("day_wise_sales_data!$B$1:$BZ$1"),0)),0)</f>
        <v>0</v>
      </c>
      <c r="BB14" s="3">
        <f ca="1">IFERROR(INDEX(INDIRECT("day_wise_sales_data!$B$2:$BZ$599"),MATCH(resource!$CC14,day_wise_sales_data!$A$2:$A$500,0),MATCH(resource!BB$2,INDIRECT("day_wise_sales_data!$B$1:$BZ$1"),0)),0)</f>
        <v>0</v>
      </c>
      <c r="BC14" s="3">
        <f ca="1">IFERROR(INDEX(INDIRECT("day_wise_sales_data!$B$2:$BZ$599"),MATCH(resource!$CC14,day_wise_sales_data!$A$2:$A$500,0),MATCH(resource!BC$2,INDIRECT("day_wise_sales_data!$B$1:$BZ$1"),0)),0)</f>
        <v>0</v>
      </c>
      <c r="BD14" s="3">
        <f ca="1">IFERROR(INDEX(INDIRECT("day_wise_sales_data!$B$2:$BZ$599"),MATCH(resource!$CC14,day_wise_sales_data!$A$2:$A$500,0),MATCH(resource!BD$2,INDIRECT("day_wise_sales_data!$B$1:$BZ$1"),0)),0)</f>
        <v>0</v>
      </c>
      <c r="BE14" s="3">
        <f ca="1">IFERROR(INDEX(INDIRECT("day_wise_sales_data!$B$2:$BZ$599"),MATCH(resource!$CC14,day_wise_sales_data!$A$2:$A$500,0),MATCH(resource!BE$2,INDIRECT("day_wise_sales_data!$B$1:$BZ$1"),0)),0)</f>
        <v>0</v>
      </c>
      <c r="BF14" s="3">
        <f ca="1">IFERROR(INDEX(INDIRECT("day_wise_sales_data!$B$2:$BZ$599"),MATCH(resource!$CC14,day_wise_sales_data!$A$2:$A$500,0),MATCH(resource!BF$2,INDIRECT("day_wise_sales_data!$B$1:$BZ$1"),0)),0)</f>
        <v>2648.01</v>
      </c>
      <c r="BG14" s="3">
        <f ca="1">IFERROR(INDEX(INDIRECT("day_wise_sales_data!$B$2:$BZ$599"),MATCH(resource!$CC14,day_wise_sales_data!$A$2:$A$500,0),MATCH(resource!BG$2,INDIRECT("day_wise_sales_data!$B$1:$BZ$1"),0)),0)</f>
        <v>0</v>
      </c>
      <c r="BH14" s="3">
        <f ca="1">IFERROR(INDEX(INDIRECT("day_wise_sales_data!$B$2:$BZ$599"),MATCH(resource!$CC14,day_wise_sales_data!$A$2:$A$500,0),MATCH(resource!BH$2,INDIRECT("day_wise_sales_data!$B$1:$BZ$1"),0)),0)</f>
        <v>1235.28</v>
      </c>
      <c r="BI14" s="3">
        <f ca="1">IFERROR(INDEX(INDIRECT("day_wise_sales_data!$B$2:$BZ$599"),MATCH(resource!$CC14,day_wise_sales_data!$A$2:$A$500,0),MATCH(resource!BI$2,INDIRECT("day_wise_sales_data!$B$1:$BZ$1"),0)),0)</f>
        <v>525</v>
      </c>
      <c r="BJ14" s="3">
        <f ca="1">IFERROR(INDEX(INDIRECT("day_wise_sales_data!$B$2:$BZ$599"),MATCH(resource!$CC14,day_wise_sales_data!$A$2:$A$500,0),MATCH(resource!BJ$2,INDIRECT("day_wise_sales_data!$B$1:$BZ$1"),0)),0)</f>
        <v>0</v>
      </c>
      <c r="BK14" s="3">
        <f ca="1">IFERROR(INDEX(INDIRECT("day_wise_sales_data!$B$2:$BZ$599"),MATCH(resource!$CC14,day_wise_sales_data!$A$2:$A$500,0),MATCH(resource!BK$2,INDIRECT("day_wise_sales_data!$B$1:$BZ$1"),0)),0)</f>
        <v>23111.74</v>
      </c>
      <c r="BL14" s="3">
        <f ca="1">IFERROR(INDEX(INDIRECT("day_wise_sales_data!$B$2:$BZ$599"),MATCH(resource!$CC14,day_wise_sales_data!$A$2:$A$500,0),MATCH(resource!BL$2,INDIRECT("day_wise_sales_data!$B$1:$BZ$1"),0)),0)</f>
        <v>1974.66</v>
      </c>
      <c r="BM14" s="3">
        <f ca="1">IFERROR(INDEX(INDIRECT("day_wise_sales_data!$B$2:$BZ$599"),MATCH(resource!$CC14,day_wise_sales_data!$A$2:$A$500,0),MATCH(resource!BM$2,INDIRECT("day_wise_sales_data!$B$1:$BZ$1"),0)),0)</f>
        <v>1417.55</v>
      </c>
      <c r="BN14" s="3">
        <f ca="1">IFERROR(INDEX(INDIRECT("day_wise_sales_data!$B$2:$BZ$599"),MATCH(resource!$CC14,day_wise_sales_data!$A$2:$A$500,0),MATCH(resource!BN$2,INDIRECT("day_wise_sales_data!$B$1:$BZ$1"),0)),0)</f>
        <v>6944.68</v>
      </c>
      <c r="BO14" s="3">
        <f ca="1">IFERROR(INDEX(INDIRECT("day_wise_sales_data!$B$2:$BZ$599"),MATCH(resource!$CC14,day_wise_sales_data!$A$2:$A$500,0),MATCH(resource!BO$2,INDIRECT("day_wise_sales_data!$B$1:$BZ$1"),0)),0)</f>
        <v>432.29</v>
      </c>
      <c r="BP14" s="3">
        <f ca="1">IFERROR(INDEX(INDIRECT("day_wise_sales_data!$B$2:$BZ$599"),MATCH(resource!$CC14,day_wise_sales_data!$A$2:$A$500,0),MATCH(resource!BP$2,INDIRECT("day_wise_sales_data!$B$1:$BZ$1"),0)),0)</f>
        <v>0</v>
      </c>
      <c r="BQ14" s="3">
        <f ca="1">IFERROR(INDEX(INDIRECT("day_wise_sales_data!$B$2:$BZ$599"),MATCH(resource!$CC14,day_wise_sales_data!$A$2:$A$500,0),MATCH(resource!BQ$2,INDIRECT("day_wise_sales_data!$B$1:$BZ$1"),0)),0)</f>
        <v>0</v>
      </c>
      <c r="BR14" s="3">
        <f ca="1">IFERROR(INDEX(INDIRECT("day_wise_sales_data!$B$2:$BZ$599"),MATCH(resource!$CC14,day_wise_sales_data!$A$2:$A$500,0),MATCH(resource!BR$2,INDIRECT("day_wise_sales_data!$B$1:$BZ$1"),0)),0)</f>
        <v>0</v>
      </c>
      <c r="BS14" s="3">
        <f ca="1">IFERROR(INDEX(INDIRECT("day_wise_sales_data!$B$2:$BZ$599"),MATCH(resource!$CC14,day_wise_sales_data!$A$2:$A$500,0),MATCH(resource!BS$2,INDIRECT("day_wise_sales_data!$B$1:$BZ$1"),0)),0)</f>
        <v>7655.47</v>
      </c>
      <c r="BT14" s="3">
        <f ca="1">IFERROR(INDEX(INDIRECT("day_wise_sales_data!$B$2:$BZ$599"),MATCH(resource!$CC14,day_wise_sales_data!$A$2:$A$500,0),MATCH(resource!BT$2,INDIRECT("day_wise_sales_data!$B$1:$BZ$1"),0)),0)</f>
        <v>0</v>
      </c>
      <c r="BU14" s="3">
        <f ca="1">IFERROR(INDEX(INDIRECT("day_wise_sales_data!$B$2:$BZ$599"),MATCH(resource!$CC14,day_wise_sales_data!$A$2:$A$500,0),MATCH(resource!BU$2,INDIRECT("day_wise_sales_data!$B$1:$BZ$1"),0)),0)</f>
        <v>14827.15</v>
      </c>
      <c r="BV14" s="3">
        <f ca="1">IFERROR(INDEX(INDIRECT("day_wise_sales_data!$B$2:$BZ$599"),MATCH(resource!$CC14,day_wise_sales_data!$A$2:$A$500,0),MATCH(resource!BV$2,INDIRECT("day_wise_sales_data!$B$1:$BZ$1"),0)),0)</f>
        <v>12665.98</v>
      </c>
      <c r="BW14" s="3">
        <f ca="1">IFERROR(INDEX(INDIRECT("day_wise_sales_data!$B$2:$BZ$599"),MATCH(resource!$CC14,day_wise_sales_data!$A$2:$A$500,0),MATCH(resource!BW$2,INDIRECT("day_wise_sales_data!$B$1:$BZ$1"),0)),0)</f>
        <v>0</v>
      </c>
      <c r="BX14" s="3">
        <f ca="1">IFERROR(INDEX(INDIRECT("day_wise_sales_data!$B$2:$BZ$599"),MATCH(resource!$CC14,day_wise_sales_data!$A$2:$A$500,0),MATCH(resource!BX$2,INDIRECT("day_wise_sales_data!$B$1:$BZ$1"),0)),0)</f>
        <v>0</v>
      </c>
      <c r="BY14" s="3">
        <f ca="1">IFERROR(INDEX(INDIRECT("day_wise_sales_data!$B$2:$BZ$599"),MATCH(resource!$CC14,day_wise_sales_data!$A$2:$A$500,0),MATCH(resource!BY$2,INDIRECT("day_wise_sales_data!$B$1:$BZ$1"),0)),0)</f>
        <v>0</v>
      </c>
      <c r="BZ14" s="3">
        <f ca="1">IFERROR(INDEX(INDIRECT("day_wise_sales_data!$B$2:$BZ$599"),MATCH(resource!$CC14,day_wise_sales_data!$A$2:$A$500,0),MATCH(resource!BZ$2,INDIRECT("day_wise_sales_data!$B$1:$BZ$1"),0)),0)</f>
        <v>0</v>
      </c>
      <c r="CA14" s="3" t="str">
        <f ca="1">IFERROR(INDEX(INDIRECT("day_wise_sales_data!$B$2:$BZ$599"),MATCH(resource!$CC14,day_wise_sales_data!$A$2:$A$500,0),MATCH(resource!CA$2,INDIRECT("day_wise_sales_data!$B$1:$BZ$1"),0)),0)</f>
        <v>dd</v>
      </c>
      <c r="CC14" s="4" t="str">
        <f>sales_data!H13</f>
        <v>BOG04217</v>
      </c>
      <c r="CD14" s="1">
        <v>12</v>
      </c>
      <c r="CE14" s="1" t="str">
        <f>IF(AQ14=report!$AQ$3,resource!CD14,"")</f>
        <v/>
      </c>
      <c r="CF14" s="5">
        <f>IFERROR(SMALL($CE$3:$CE$1001,ROWS($CE$3:CE14)),"")</f>
        <v>496</v>
      </c>
      <c r="CH14">
        <f>IFERROR(VLOOKUP($CC14,data_pull!$E$22:$G$700,2,0),0)</f>
        <v>73451.289999999994</v>
      </c>
      <c r="CI14" s="1">
        <f t="shared" si="44"/>
        <v>59</v>
      </c>
      <c r="CJ14" s="1">
        <f t="shared" si="45"/>
        <v>0</v>
      </c>
      <c r="CK14" s="1" t="s">
        <v>1005</v>
      </c>
      <c r="CL14" s="1">
        <f t="shared" si="46"/>
        <v>111</v>
      </c>
      <c r="CM14" s="1" t="str">
        <f>IFERROR(VLOOKUP($CK14,stock_data!$B$3:$W$612,2,0),0)</f>
        <v>ALOTEN FORTE TABLET</v>
      </c>
      <c r="CN14" s="1" t="str">
        <f>IFERROR(VLOOKUP($CK14,stock_data!$B$3:$W$612,4,0),0)</f>
        <v>5x10's</v>
      </c>
      <c r="CO14" s="1">
        <f>IFERROR(VLOOKUP($CK14,stock_data!$B$3:$W$612,5,0),0)</f>
        <v>198.5</v>
      </c>
      <c r="CP14" s="3">
        <f>CJ14</f>
        <v>0</v>
      </c>
      <c r="CQ14" s="3">
        <f t="shared" si="48"/>
        <v>0</v>
      </c>
      <c r="CR14" s="1">
        <f>IFERROR(VLOOKUP($CK14,stock_data!$B$3:$W$612,6,0),0)</f>
        <v>0</v>
      </c>
      <c r="CS14" s="1">
        <f>IFERROR(VLOOKUP($CK14,stock_data!$B$3:$W$612,7,0),0)</f>
        <v>0</v>
      </c>
      <c r="CT14" s="1">
        <f>IFERROR(VLOOKUP($CK14,stock_data!$B$3:$W$612,8,0),0)</f>
        <v>42</v>
      </c>
      <c r="CU14" s="1">
        <f>IFERROR(VLOOKUP($CK14,stock_data!$B$3:$W$612,9,0),0)</f>
        <v>0</v>
      </c>
      <c r="CV14" s="1">
        <f>IFERROR(VLOOKUP($CK14,stock_data!$B$3:$W$612,10,0),0)</f>
        <v>27</v>
      </c>
      <c r="CW14" s="1">
        <f>IFERROR(VLOOKUP($CK14,stock_data!$B$3:$W$612,11,0),0)</f>
        <v>59</v>
      </c>
      <c r="CX14" s="1">
        <f>IFERROR(VLOOKUP($CK14,stock_data!$B$3:$W$612,12,0),0)</f>
        <v>6</v>
      </c>
      <c r="CY14" s="1">
        <f>IFERROR(VLOOKUP($CK14,stock_data!$B$3:$W$612,13,0),0)</f>
        <v>0</v>
      </c>
      <c r="CZ14" s="1">
        <f>IFERROR(VLOOKUP($CK14,stock_data!$B$3:$W$612,14,0),0)</f>
        <v>0</v>
      </c>
      <c r="DA14" s="1">
        <f>IFERROR(VLOOKUP($CK14,stock_data!$B$3:$W$612,15,0),0)</f>
        <v>32</v>
      </c>
      <c r="DB14" s="1">
        <f>IFERROR(VLOOKUP($CK14,stock_data!$B$3:$W$612,16,0),0)</f>
        <v>0</v>
      </c>
      <c r="DC14" s="1">
        <f>IFERROR(VLOOKUP($CK14,stock_data!$B$3:$W$612,17,0),0)</f>
        <v>34</v>
      </c>
      <c r="DD14" s="1">
        <f>IFERROR(VLOOKUP($CK14,stock_data!$B$3:$W$612,18,0),0)</f>
        <v>0</v>
      </c>
      <c r="DE14" s="1">
        <f>IFERROR(VLOOKUP($CK14,stock_data!$B$3:$W$612,19,0),0)</f>
        <v>45</v>
      </c>
      <c r="DF14" s="1">
        <f>IFERROR(VLOOKUP($CK14,stock_data!$B$3:$W$612,20,0),0)</f>
        <v>2</v>
      </c>
      <c r="DG14" s="1">
        <f>IFERROR(VLOOKUP($CK14,stock_data!$B$3:$W$612,21,0),0)</f>
        <v>0</v>
      </c>
      <c r="DH14" s="1">
        <f>IFERROR(VLOOKUP($CK14,stock_data!$B$3:$W$612,22,0),0)</f>
        <v>65</v>
      </c>
      <c r="DI14" s="1">
        <f t="shared" si="49"/>
        <v>312</v>
      </c>
      <c r="DJ14" s="1">
        <f t="shared" si="50"/>
        <v>61932</v>
      </c>
      <c r="DK14" s="3">
        <f>IFERROR(INDEX(COD_SALES!$B$5:$Z$500,MATCH(resource!$CC14,COD_SALES!$A$5:$A$500,0),MATCH(resource!DK$2,COD_SALES!$B$4:$Z$4,0)),"")</f>
        <v>8</v>
      </c>
      <c r="DL14" s="3">
        <f>IFERROR(INDEX(COD_SALES!$B$5:$Z$500,MATCH(resource!$CC14,COD_SALES!$A$5:$A$500,0),MATCH(resource!DL$2,COD_SALES!$B$4:$Z$4,0)),"")</f>
        <v>0</v>
      </c>
      <c r="DM14" s="3">
        <f>IFERROR(INDEX(COD_SALES!$B$5:$Z$500,MATCH(resource!$CC14,COD_SALES!$A$5:$A$500,0),MATCH(resource!DM$2,COD_SALES!$B$4:$Z$4,0)),"")</f>
        <v>8</v>
      </c>
      <c r="DN14" s="3" t="str">
        <f>IFERROR(INDEX(COD_SALES!$B$5:$Z$500,MATCH(resource!$CC14,COD_SALES!$A$5:$A$500,0),MATCH(resource!DN$2,COD_SALES!$B$4:$Z$4,0)),"")</f>
        <v/>
      </c>
      <c r="DO14" s="3">
        <f>IFERROR(INDEX(COD_SALES!$B$5:$Z$500,MATCH(resource!$CC14,COD_SALES!$A$5:$A$500,0),MATCH(resource!DO$2,COD_SALES!$B$4:$Z$4,0)),"")</f>
        <v>0</v>
      </c>
      <c r="DP14" s="3">
        <f>IFERROR(INDEX(COD_SALES!$B$5:$Z$500,MATCH(resource!$CC14,COD_SALES!$A$5:$A$500,0),MATCH(resource!DP$2,COD_SALES!$B$4:$Z$4,0)),"")</f>
        <v>13</v>
      </c>
      <c r="DQ14" s="3" t="str">
        <f>IFERROR(INDEX(COD_SALES!$B$5:$Z$500,MATCH(resource!$CC14,COD_SALES!$A$5:$A$500,0),MATCH(resource!DQ$2,COD_SALES!$B$4:$Z$4,0)),"")</f>
        <v/>
      </c>
      <c r="DR14" s="3">
        <f>IFERROR(INDEX(COD_SALES!$B$5:$Z$500,MATCH(resource!$CC14,COD_SALES!$A$5:$A$500,0),MATCH(resource!DR$2,COD_SALES!$B$4:$Z$4,0)),"")</f>
        <v>0</v>
      </c>
      <c r="DS14" s="3">
        <f>IFERROR(INDEX(COD_SALES!$B$5:$Z$500,MATCH(resource!$CC14,COD_SALES!$A$5:$A$500,0),MATCH(resource!DS$2,COD_SALES!$B$4:$Z$4,0)),"")</f>
        <v>22</v>
      </c>
      <c r="DT14" s="3">
        <f>IFERROR(INDEX(COD_SALES!$B$5:$Z$500,MATCH(resource!$CC14,COD_SALES!$A$5:$A$500,0),MATCH(resource!DT$2,COD_SALES!$B$4:$Z$4,0)),"")</f>
        <v>0</v>
      </c>
      <c r="DU14" s="3">
        <f>IFERROR(INDEX(COD_SALES!$B$5:$Z$500,MATCH(resource!$CC14,COD_SALES!$A$5:$A$500,0),MATCH(resource!DU$2,COD_SALES!$B$4:$Z$4,0)),"")</f>
        <v>25</v>
      </c>
      <c r="DV14" s="3">
        <f>IFERROR(INDEX(COD_SALES!$B$5:$Z$500,MATCH(resource!$CC14,COD_SALES!$A$5:$A$500,0),MATCH(resource!DV$2,COD_SALES!$B$4:$Z$4,0)),"")</f>
        <v>0</v>
      </c>
      <c r="DW14" s="3">
        <f>IFERROR(INDEX(COD_SALES!$B$5:$Z$500,MATCH(resource!$CC14,COD_SALES!$A$5:$A$500,0),MATCH(resource!DW$2,COD_SALES!$B$4:$Z$4,0)),"")</f>
        <v>23</v>
      </c>
      <c r="DX14" s="3">
        <f>IFERROR(INDEX(COD_SALES!$B$5:$Z$500,MATCH(resource!$CC14,COD_SALES!$A$5:$A$500,0),MATCH(resource!DX$2,COD_SALES!$B$4:$Z$4,0)),"")</f>
        <v>0</v>
      </c>
      <c r="DY14" s="3">
        <f>IFERROR(INDEX(COD_SALES!$B$5:$Z$500,MATCH(resource!$CC14,COD_SALES!$A$5:$A$500,0),MATCH(resource!DY$2,COD_SALES!$B$4:$Z$4,0)),"")</f>
        <v>10</v>
      </c>
      <c r="DZ14" s="3">
        <f>IFERROR(INDEX(COD_SALES!$B$5:$Z$500,MATCH(resource!$CC14,COD_SALES!$A$5:$A$500,0),MATCH(resource!DZ$2,COD_SALES!$B$4:$Z$4,0)),"")</f>
        <v>0</v>
      </c>
      <c r="EA14" s="3">
        <f>IFERROR(INDEX(COD_SALES!$B$5:$Z$500,MATCH(resource!$CC14,COD_SALES!$A$5:$A$500,0),MATCH(resource!EA$2,COD_SALES!$B$4:$Z$4,0)),"")</f>
        <v>11</v>
      </c>
      <c r="EB14" s="3">
        <f t="shared" si="51"/>
        <v>31626.82</v>
      </c>
      <c r="ED14" s="3">
        <f>IFERROR(VLOOKUP($CK14,depot_prod_sales!$B$5:$S$200,3,0),0)</f>
        <v>64</v>
      </c>
      <c r="EE14" s="3">
        <f>IFERROR(VLOOKUP($CK14,depot_prod_sales!$B$5:$S$200,4,0),0)</f>
        <v>124</v>
      </c>
      <c r="EF14" s="3">
        <f>IFERROR(VLOOKUP($CK14,depot_prod_sales!$B$5:$S$200,5,0),0)</f>
        <v>7</v>
      </c>
      <c r="EG14" s="3">
        <f>IFERROR(VLOOKUP($CK14,depot_prod_sales!$B$5:$S$200,6,0),0)</f>
        <v>10</v>
      </c>
      <c r="EH14" s="3">
        <f>IFERROR(VLOOKUP($CK14,depot_prod_sales!$B$5:$S$200,7,0),0)</f>
        <v>20</v>
      </c>
      <c r="EI14" s="3">
        <f>IFERROR(VLOOKUP($CK14,depot_prod_sales!$B$5:$S$200,8,0),0)</f>
        <v>253</v>
      </c>
      <c r="EJ14" s="3">
        <f>IFERROR(VLOOKUP($CK14,depot_prod_sales!$B$5:$S$200,9,0),0)</f>
        <v>161</v>
      </c>
      <c r="EK14" s="3">
        <f>IFERROR(VLOOKUP($CK14,depot_prod_sales!$B$5:$S$200,10,0),0)</f>
        <v>173</v>
      </c>
      <c r="EL14" s="3">
        <f>IFERROR(VLOOKUP($CK14,depot_prod_sales!$B$5:$S$200,11,0),0)</f>
        <v>70</v>
      </c>
      <c r="EM14" s="3">
        <f>IFERROR(VLOOKUP($CK14,depot_prod_sales!$B$5:$S$200,12,0),0)</f>
        <v>62</v>
      </c>
      <c r="EN14" s="3">
        <f>IFERROR(VLOOKUP($CK14,depot_prod_sales!$B$5:$S$200,13,0),0)</f>
        <v>27</v>
      </c>
      <c r="EO14" s="3">
        <f>IFERROR(VLOOKUP($CK14,depot_prod_sales!$B$5:$S$200,14,0),0)</f>
        <v>109</v>
      </c>
      <c r="EP14" s="3">
        <f>IFERROR(VLOOKUP($CK14,depot_prod_sales!$B$5:$S$200,15,0),0)</f>
        <v>97</v>
      </c>
      <c r="EQ14" s="3">
        <f>IFERROR(VLOOKUP($CK14,depot_prod_sales!$B$5:$S$200,16,0),0)</f>
        <v>153</v>
      </c>
      <c r="ER14" s="3">
        <f>IFERROR(VLOOKUP($CK14,depot_prod_sales!$B$5:$S$200,17,0),0)</f>
        <v>30</v>
      </c>
      <c r="ES14" s="3">
        <f>IFERROR(VLOOKUP($CK14,depot_prod_sales!$B$5:$S$200,18,0),0)</f>
        <v>12</v>
      </c>
      <c r="ET14" s="116">
        <f t="shared" si="52"/>
        <v>1372</v>
      </c>
      <c r="EU14" s="116">
        <f t="shared" si="53"/>
        <v>272342</v>
      </c>
      <c r="EW14" s="3">
        <f>IFERROR(VLOOKUP(CC14,data_pull!$AO$25:$AR$546,2,0),0)</f>
        <v>17</v>
      </c>
      <c r="EX14" s="1">
        <f>IFERROR(VLOOKUP(CC14,data_pull!$AO$25:$AR$546,4,0),0)</f>
        <v>190000</v>
      </c>
    </row>
    <row r="15" spans="1:154" x14ac:dyDescent="0.25">
      <c r="A15" s="1" t="s">
        <v>755</v>
      </c>
      <c r="B15" s="1" t="s">
        <v>756</v>
      </c>
      <c r="C15" s="1" t="s">
        <v>895</v>
      </c>
      <c r="D15" s="2">
        <f>SUMIF(sales_data!$B$2:$B$1000,resource!B15,sales_data!$N$2:$N$1000)</f>
        <v>2212935.0099999998</v>
      </c>
      <c r="E15" s="2">
        <f t="shared" si="13"/>
        <v>605323.75</v>
      </c>
      <c r="F15" s="3">
        <f>COUNTIFS(sales_data!$L$2:$L$1000,"&gt;1",sales_data!$B$2:$B$1000,resource!B15)</f>
        <v>17</v>
      </c>
      <c r="G15" s="3">
        <f>COUNTIFS(sales_data!$L$2:$L$1000,"&gt;1",sales_data!$B$2:$B$1000,resource!B15,sales_data!$I$2:$I$1000,"*"&amp;$G$2&amp;"*")</f>
        <v>0</v>
      </c>
      <c r="H15" s="3">
        <f>COUNTIFS(sales_data!$L$2:$L$1000,"&gt;1",sales_data!$B$2:$B$1000,resource!B15,sales_data!$I$2:$I$1000,"*"&amp;$H$2&amp;"*")</f>
        <v>0</v>
      </c>
      <c r="I15" s="3">
        <f>COUNTIFS(sales_data!$L$2:$L$1000,"&gt;1",sales_data!$B$2:$B$1000,resource!B15,sales_data!$I$2:$I$1000,"*"&amp;$I$2&amp;"*")</f>
        <v>0</v>
      </c>
      <c r="J15" s="3">
        <f t="shared" si="43"/>
        <v>17</v>
      </c>
      <c r="K15" s="1" t="str">
        <f t="shared" si="14"/>
        <v>FAR</v>
      </c>
      <c r="L15" s="1">
        <f>SUMIF(sales_data!$B$2:$B$1000,resource!B15,sales_data!$P$2:$P$1000)</f>
        <v>562</v>
      </c>
      <c r="M15" s="3">
        <f t="shared" ca="1" si="15"/>
        <v>2448.1</v>
      </c>
      <c r="N15" s="3">
        <f t="shared" ca="1" si="16"/>
        <v>1695.84</v>
      </c>
      <c r="O15" s="3">
        <f t="shared" ca="1" si="17"/>
        <v>17318.84</v>
      </c>
      <c r="P15" s="3">
        <f t="shared" ca="1" si="18"/>
        <v>27620.61</v>
      </c>
      <c r="Q15" s="3">
        <f t="shared" ca="1" si="19"/>
        <v>110719.65999999999</v>
      </c>
      <c r="R15" s="3">
        <f t="shared" ca="1" si="20"/>
        <v>81098.97</v>
      </c>
      <c r="S15" s="3">
        <f t="shared" ca="1" si="21"/>
        <v>17037.570000000003</v>
      </c>
      <c r="T15" s="3">
        <f t="shared" ca="1" si="22"/>
        <v>108091.65999999997</v>
      </c>
      <c r="U15" s="3">
        <f t="shared" ca="1" si="23"/>
        <v>15119.31</v>
      </c>
      <c r="V15" s="3">
        <f t="shared" ca="1" si="24"/>
        <v>9947.9599999999991</v>
      </c>
      <c r="W15" s="3">
        <f t="shared" ca="1" si="25"/>
        <v>77940.31</v>
      </c>
      <c r="X15" s="3">
        <f t="shared" ca="1" si="26"/>
        <v>59812.41</v>
      </c>
      <c r="Y15" s="3">
        <f t="shared" ca="1" si="27"/>
        <v>264.81</v>
      </c>
      <c r="Z15" s="3">
        <f t="shared" ca="1" si="28"/>
        <v>173626.67</v>
      </c>
      <c r="AA15" s="3">
        <f t="shared" ca="1" si="29"/>
        <v>114461.20999999999</v>
      </c>
      <c r="AB15" s="3">
        <f t="shared" ca="1" si="30"/>
        <v>34204.270000000004</v>
      </c>
      <c r="AC15" s="3">
        <f t="shared" ca="1" si="31"/>
        <v>53307.070000000007</v>
      </c>
      <c r="AD15" s="3">
        <f t="shared" ca="1" si="32"/>
        <v>36095.57</v>
      </c>
      <c r="AE15" s="3">
        <f t="shared" ca="1" si="33"/>
        <v>112882.8</v>
      </c>
      <c r="AF15" s="3">
        <f t="shared" ca="1" si="34"/>
        <v>0</v>
      </c>
      <c r="AG15" s="3">
        <f t="shared" ca="1" si="35"/>
        <v>111748.23999999999</v>
      </c>
      <c r="AH15" s="3">
        <f t="shared" ca="1" si="36"/>
        <v>14297.82</v>
      </c>
      <c r="AI15" s="3">
        <f t="shared" ca="1" si="37"/>
        <v>168996.41</v>
      </c>
      <c r="AJ15" s="3">
        <f t="shared" ca="1" si="38"/>
        <v>0</v>
      </c>
      <c r="AK15" s="3">
        <f t="shared" ca="1" si="39"/>
        <v>54267.68</v>
      </c>
      <c r="AL15" s="3">
        <f t="shared" ca="1" si="40"/>
        <v>32965.03</v>
      </c>
      <c r="AM15" s="3"/>
      <c r="AN15" s="3">
        <f t="shared" si="41"/>
        <v>340</v>
      </c>
      <c r="AO15" s="3"/>
      <c r="AP15" s="3"/>
      <c r="AQ15" s="4" t="str">
        <f>sales_data!B14</f>
        <v>S.M.Zafar Ahmed</v>
      </c>
      <c r="AR15" s="4" t="str">
        <f>sales_data!C14</f>
        <v>Rabiul Islam</v>
      </c>
      <c r="AS15" s="5" t="str">
        <f t="shared" si="42"/>
        <v>Rabiul Islam</v>
      </c>
      <c r="AT15" s="4" t="str">
        <f>sales_data!I14</f>
        <v>Chayan Kumar Sarkar</v>
      </c>
      <c r="AU15" s="4" t="str">
        <f>sales_data!W14</f>
        <v>Dhupchachia-1(Tb)</v>
      </c>
      <c r="AV15" s="1">
        <f>sales_data!N14</f>
        <v>100053.15</v>
      </c>
      <c r="AW15" s="1">
        <f>sales_data!P14</f>
        <v>21</v>
      </c>
      <c r="AX15" s="3">
        <f ca="1">IFERROR(INDEX(INDIRECT("day_wise_sales_data!$B$2:$BZ$599"),MATCH(resource!$CC15,day_wise_sales_data!$A$2:$A$500,0),MATCH(resource!AX$2,INDIRECT("day_wise_sales_data!$B$1:$BZ$1"),0)),0)</f>
        <v>0</v>
      </c>
      <c r="AY15" s="3">
        <f ca="1">IFERROR(INDEX(INDIRECT("day_wise_sales_data!$B$2:$BZ$599"),MATCH(resource!$CC15,day_wise_sales_data!$A$2:$A$500,0),MATCH(resource!AY$2,INDIRECT("day_wise_sales_data!$B$1:$BZ$1"),0)),0)</f>
        <v>1676.52</v>
      </c>
      <c r="AZ15" s="3">
        <f ca="1">IFERROR(INDEX(INDIRECT("day_wise_sales_data!$B$2:$BZ$599"),MATCH(resource!$CC15,day_wise_sales_data!$A$2:$A$500,0),MATCH(resource!AZ$2,INDIRECT("day_wise_sales_data!$B$1:$BZ$1"),0)),0)</f>
        <v>2400.15</v>
      </c>
      <c r="BA15" s="3">
        <f ca="1">IFERROR(INDEX(INDIRECT("day_wise_sales_data!$B$2:$BZ$599"),MATCH(resource!$CC15,day_wise_sales_data!$A$2:$A$500,0),MATCH(resource!BA$2,INDIRECT("day_wise_sales_data!$B$1:$BZ$1"),0)),0)</f>
        <v>0</v>
      </c>
      <c r="BB15" s="3">
        <f ca="1">IFERROR(INDEX(INDIRECT("day_wise_sales_data!$B$2:$BZ$599"),MATCH(resource!$CC15,day_wise_sales_data!$A$2:$A$500,0),MATCH(resource!BB$2,INDIRECT("day_wise_sales_data!$B$1:$BZ$1"),0)),0)</f>
        <v>0</v>
      </c>
      <c r="BC15" s="3">
        <f ca="1">IFERROR(INDEX(INDIRECT("day_wise_sales_data!$B$2:$BZ$599"),MATCH(resource!$CC15,day_wise_sales_data!$A$2:$A$500,0),MATCH(resource!BC$2,INDIRECT("day_wise_sales_data!$B$1:$BZ$1"),0)),0)</f>
        <v>0</v>
      </c>
      <c r="BD15" s="3">
        <f ca="1">IFERROR(INDEX(INDIRECT("day_wise_sales_data!$B$2:$BZ$599"),MATCH(resource!$CC15,day_wise_sales_data!$A$2:$A$500,0),MATCH(resource!BD$2,INDIRECT("day_wise_sales_data!$B$1:$BZ$1"),0)),0)</f>
        <v>2118.41</v>
      </c>
      <c r="BE15" s="3">
        <f ca="1">IFERROR(INDEX(INDIRECT("day_wise_sales_data!$B$2:$BZ$599"),MATCH(resource!$CC15,day_wise_sales_data!$A$2:$A$500,0),MATCH(resource!BE$2,INDIRECT("day_wise_sales_data!$B$1:$BZ$1"),0)),0)</f>
        <v>0</v>
      </c>
      <c r="BF15" s="3">
        <f ca="1">IFERROR(INDEX(INDIRECT("day_wise_sales_data!$B$2:$BZ$599"),MATCH(resource!$CC15,day_wise_sales_data!$A$2:$A$500,0),MATCH(resource!BF$2,INDIRECT("day_wise_sales_data!$B$1:$BZ$1"),0)),0)</f>
        <v>1765.34</v>
      </c>
      <c r="BG15" s="3">
        <f ca="1">IFERROR(INDEX(INDIRECT("day_wise_sales_data!$B$2:$BZ$599"),MATCH(resource!$CC15,day_wise_sales_data!$A$2:$A$500,0),MATCH(resource!BG$2,INDIRECT("day_wise_sales_data!$B$1:$BZ$1"),0)),0)</f>
        <v>0</v>
      </c>
      <c r="BH15" s="3">
        <f ca="1">IFERROR(INDEX(INDIRECT("day_wise_sales_data!$B$2:$BZ$599"),MATCH(resource!$CC15,day_wise_sales_data!$A$2:$A$500,0),MATCH(resource!BH$2,INDIRECT("day_wise_sales_data!$B$1:$BZ$1"),0)),0)</f>
        <v>0</v>
      </c>
      <c r="BI15" s="3">
        <f ca="1">IFERROR(INDEX(INDIRECT("day_wise_sales_data!$B$2:$BZ$599"),MATCH(resource!$CC15,day_wise_sales_data!$A$2:$A$500,0),MATCH(resource!BI$2,INDIRECT("day_wise_sales_data!$B$1:$BZ$1"),0)),0)</f>
        <v>0</v>
      </c>
      <c r="BJ15" s="3">
        <f ca="1">IFERROR(INDEX(INDIRECT("day_wise_sales_data!$B$2:$BZ$599"),MATCH(resource!$CC15,day_wise_sales_data!$A$2:$A$500,0),MATCH(resource!BJ$2,INDIRECT("day_wise_sales_data!$B$1:$BZ$1"),0)),0)</f>
        <v>0</v>
      </c>
      <c r="BK15" s="3">
        <f ca="1">IFERROR(INDEX(INDIRECT("day_wise_sales_data!$B$2:$BZ$599"),MATCH(resource!$CC15,day_wise_sales_data!$A$2:$A$500,0),MATCH(resource!BK$2,INDIRECT("day_wise_sales_data!$B$1:$BZ$1"),0)),0)</f>
        <v>7432.97</v>
      </c>
      <c r="BL15" s="3">
        <f ca="1">IFERROR(INDEX(INDIRECT("day_wise_sales_data!$B$2:$BZ$599"),MATCH(resource!$CC15,day_wise_sales_data!$A$2:$A$500,0),MATCH(resource!BL$2,INDIRECT("day_wise_sales_data!$B$1:$BZ$1"),0)),0)</f>
        <v>0</v>
      </c>
      <c r="BM15" s="3">
        <f ca="1">IFERROR(INDEX(INDIRECT("day_wise_sales_data!$B$2:$BZ$599"),MATCH(resource!$CC15,day_wise_sales_data!$A$2:$A$500,0),MATCH(resource!BM$2,INDIRECT("day_wise_sales_data!$B$1:$BZ$1"),0)),0)</f>
        <v>352.9</v>
      </c>
      <c r="BN15" s="3">
        <f ca="1">IFERROR(INDEX(INDIRECT("day_wise_sales_data!$B$2:$BZ$599"),MATCH(resource!$CC15,day_wise_sales_data!$A$2:$A$500,0),MATCH(resource!BN$2,INDIRECT("day_wise_sales_data!$B$1:$BZ$1"),0)),0)</f>
        <v>5146.3100000000004</v>
      </c>
      <c r="BO15" s="3">
        <f ca="1">IFERROR(INDEX(INDIRECT("day_wise_sales_data!$B$2:$BZ$599"),MATCH(resource!$CC15,day_wise_sales_data!$A$2:$A$500,0),MATCH(resource!BO$2,INDIRECT("day_wise_sales_data!$B$1:$BZ$1"),0)),0)</f>
        <v>3436.65</v>
      </c>
      <c r="BP15" s="3">
        <f ca="1">IFERROR(INDEX(INDIRECT("day_wise_sales_data!$B$2:$BZ$599"),MATCH(resource!$CC15,day_wise_sales_data!$A$2:$A$500,0),MATCH(resource!BP$2,INDIRECT("day_wise_sales_data!$B$1:$BZ$1"),0)),0)</f>
        <v>0</v>
      </c>
      <c r="BQ15" s="3">
        <f ca="1">IFERROR(INDEX(INDIRECT("day_wise_sales_data!$B$2:$BZ$599"),MATCH(resource!$CC15,day_wise_sales_data!$A$2:$A$500,0),MATCH(resource!BQ$2,INDIRECT("day_wise_sales_data!$B$1:$BZ$1"),0)),0)</f>
        <v>0</v>
      </c>
      <c r="BR15" s="3">
        <f ca="1">IFERROR(INDEX(INDIRECT("day_wise_sales_data!$B$2:$BZ$599"),MATCH(resource!$CC15,day_wise_sales_data!$A$2:$A$500,0),MATCH(resource!BR$2,INDIRECT("day_wise_sales_data!$B$1:$BZ$1"),0)),0)</f>
        <v>3687.24</v>
      </c>
      <c r="BS15" s="3">
        <f ca="1">IFERROR(INDEX(INDIRECT("day_wise_sales_data!$B$2:$BZ$599"),MATCH(resource!$CC15,day_wise_sales_data!$A$2:$A$500,0),MATCH(resource!BS$2,INDIRECT("day_wise_sales_data!$B$1:$BZ$1"),0)),0)</f>
        <v>0</v>
      </c>
      <c r="BT15" s="3">
        <f ca="1">IFERROR(INDEX(INDIRECT("day_wise_sales_data!$B$2:$BZ$599"),MATCH(resource!$CC15,day_wise_sales_data!$A$2:$A$500,0),MATCH(resource!BT$2,INDIRECT("day_wise_sales_data!$B$1:$BZ$1"),0)),0)</f>
        <v>3279.83</v>
      </c>
      <c r="BU15" s="3">
        <f ca="1">IFERROR(INDEX(INDIRECT("day_wise_sales_data!$B$2:$BZ$599"),MATCH(resource!$CC15,day_wise_sales_data!$A$2:$A$500,0),MATCH(resource!BU$2,INDIRECT("day_wise_sales_data!$B$1:$BZ$1"),0)),0)</f>
        <v>14827.15</v>
      </c>
      <c r="BV15" s="3">
        <f ca="1">IFERROR(INDEX(INDIRECT("day_wise_sales_data!$B$2:$BZ$599"),MATCH(resource!$CC15,day_wise_sales_data!$A$2:$A$500,0),MATCH(resource!BV$2,INDIRECT("day_wise_sales_data!$B$1:$BZ$1"),0)),0)</f>
        <v>23154.639999999999</v>
      </c>
      <c r="BW15" s="3">
        <f ca="1">IFERROR(INDEX(INDIRECT("day_wise_sales_data!$B$2:$BZ$599"),MATCH(resource!$CC15,day_wise_sales_data!$A$2:$A$500,0),MATCH(resource!BW$2,INDIRECT("day_wise_sales_data!$B$1:$BZ$1"),0)),0)</f>
        <v>34816.089999999997</v>
      </c>
      <c r="BX15" s="3">
        <f ca="1">IFERROR(INDEX(INDIRECT("day_wise_sales_data!$B$2:$BZ$599"),MATCH(resource!$CC15,day_wise_sales_data!$A$2:$A$500,0),MATCH(resource!BX$2,INDIRECT("day_wise_sales_data!$B$1:$BZ$1"),0)),0)</f>
        <v>0</v>
      </c>
      <c r="BY15" s="3">
        <f ca="1">IFERROR(INDEX(INDIRECT("day_wise_sales_data!$B$2:$BZ$599"),MATCH(resource!$CC15,day_wise_sales_data!$A$2:$A$500,0),MATCH(resource!BY$2,INDIRECT("day_wise_sales_data!$B$1:$BZ$1"),0)),0)</f>
        <v>0</v>
      </c>
      <c r="BZ15" s="3">
        <f ca="1">IFERROR(INDEX(INDIRECT("day_wise_sales_data!$B$2:$BZ$599"),MATCH(resource!$CC15,day_wise_sales_data!$A$2:$A$500,0),MATCH(resource!BZ$2,INDIRECT("day_wise_sales_data!$B$1:$BZ$1"),0)),0)</f>
        <v>0</v>
      </c>
      <c r="CA15" s="3" t="str">
        <f ca="1">IFERROR(INDEX(INDIRECT("day_wise_sales_data!$B$2:$BZ$599"),MATCH(resource!$CC15,day_wise_sales_data!$A$2:$A$500,0),MATCH(resource!CA$2,INDIRECT("day_wise_sales_data!$B$1:$BZ$1"),0)),0)</f>
        <v>dd</v>
      </c>
      <c r="CC15" s="4" t="str">
        <f>sales_data!H14</f>
        <v>BOG09206</v>
      </c>
      <c r="CD15" s="1">
        <v>13</v>
      </c>
      <c r="CE15" s="1" t="str">
        <f>IF(AQ15=report!$AQ$3,resource!CD15,"")</f>
        <v/>
      </c>
      <c r="CF15" s="5">
        <f>IFERROR(SMALL($CE$3:$CE$1001,ROWS($CE$3:CE15)),"")</f>
        <v>497</v>
      </c>
      <c r="CH15">
        <f>IFERROR(VLOOKUP($CC15,data_pull!$E$22:$G$700,2,0),0)</f>
        <v>100053.15</v>
      </c>
      <c r="CI15" s="1">
        <f t="shared" si="44"/>
        <v>154</v>
      </c>
      <c r="CJ15" s="1">
        <f t="shared" si="45"/>
        <v>0</v>
      </c>
      <c r="CK15" s="1" t="s">
        <v>1007</v>
      </c>
      <c r="CL15" s="1">
        <f t="shared" si="46"/>
        <v>111</v>
      </c>
      <c r="CM15" s="1" t="str">
        <f>IFERROR(VLOOKUP($CK15,stock_data!$B$3:$W$612,2,0),0)</f>
        <v>ALOTEN TABLET 25mg/5mg</v>
      </c>
      <c r="CN15" s="1" t="str">
        <f>IFERROR(VLOOKUP($CK15,stock_data!$B$3:$W$612,4,0),0)</f>
        <v>5x10's</v>
      </c>
      <c r="CO15" s="1">
        <f>IFERROR(VLOOKUP($CK15,stock_data!$B$3:$W$612,5,0),0)</f>
        <v>186.6</v>
      </c>
      <c r="CP15" s="3">
        <f t="shared" si="47"/>
        <v>0</v>
      </c>
      <c r="CQ15" s="3">
        <f t="shared" si="48"/>
        <v>0</v>
      </c>
      <c r="CR15" s="1">
        <f>IFERROR(VLOOKUP($CK15,stock_data!$B$3:$W$612,6,0),0)</f>
        <v>0</v>
      </c>
      <c r="CS15" s="1">
        <f>IFERROR(VLOOKUP($CK15,stock_data!$B$3:$W$612,7,0),0)</f>
        <v>0</v>
      </c>
      <c r="CT15" s="1">
        <f>IFERROR(VLOOKUP($CK15,stock_data!$B$3:$W$612,8,0),0)</f>
        <v>0</v>
      </c>
      <c r="CU15" s="1">
        <f>IFERROR(VLOOKUP($CK15,stock_data!$B$3:$W$612,9,0),0)</f>
        <v>0</v>
      </c>
      <c r="CV15" s="1">
        <f>IFERROR(VLOOKUP($CK15,stock_data!$B$3:$W$612,10,0),0)</f>
        <v>0</v>
      </c>
      <c r="CW15" s="1">
        <f>IFERROR(VLOOKUP($CK15,stock_data!$B$3:$W$612,11,0),0)</f>
        <v>0</v>
      </c>
      <c r="CX15" s="1">
        <f>IFERROR(VLOOKUP($CK15,stock_data!$B$3:$W$612,12,0),0)</f>
        <v>0</v>
      </c>
      <c r="CY15" s="1">
        <f>IFERROR(VLOOKUP($CK15,stock_data!$B$3:$W$612,13,0),0)</f>
        <v>0</v>
      </c>
      <c r="CZ15" s="1">
        <f>IFERROR(VLOOKUP($CK15,stock_data!$B$3:$W$612,14,0),0)</f>
        <v>0</v>
      </c>
      <c r="DA15" s="1">
        <f>IFERROR(VLOOKUP($CK15,stock_data!$B$3:$W$612,15,0),0)</f>
        <v>0</v>
      </c>
      <c r="DB15" s="1">
        <f>IFERROR(VLOOKUP($CK15,stock_data!$B$3:$W$612,16,0),0)</f>
        <v>0</v>
      </c>
      <c r="DC15" s="1">
        <f>IFERROR(VLOOKUP($CK15,stock_data!$B$3:$W$612,17,0),0)</f>
        <v>0</v>
      </c>
      <c r="DD15" s="1">
        <f>IFERROR(VLOOKUP($CK15,stock_data!$B$3:$W$612,18,0),0)</f>
        <v>0</v>
      </c>
      <c r="DE15" s="1">
        <f>IFERROR(VLOOKUP($CK15,stock_data!$B$3:$W$612,19,0),0)</f>
        <v>0</v>
      </c>
      <c r="DF15" s="1">
        <f>IFERROR(VLOOKUP($CK15,stock_data!$B$3:$W$612,20,0),0)</f>
        <v>0</v>
      </c>
      <c r="DG15" s="1">
        <f>IFERROR(VLOOKUP($CK15,stock_data!$B$3:$W$612,21,0),0)</f>
        <v>0</v>
      </c>
      <c r="DH15" s="1">
        <f>IFERROR(VLOOKUP($CK15,stock_data!$B$3:$W$612,22,0),0)</f>
        <v>0</v>
      </c>
      <c r="DI15" s="1">
        <f t="shared" si="49"/>
        <v>0</v>
      </c>
      <c r="DJ15" s="1">
        <f t="shared" si="50"/>
        <v>0</v>
      </c>
      <c r="DK15" s="3">
        <f>IFERROR(INDEX(COD_SALES!$B$5:$Z$500,MATCH(resource!$CC15,COD_SALES!$A$5:$A$500,0),MATCH(resource!DK$2,COD_SALES!$B$4:$Z$4,0)),"")</f>
        <v>0</v>
      </c>
      <c r="DL15" s="3">
        <f>IFERROR(INDEX(COD_SALES!$B$5:$Z$500,MATCH(resource!$CC15,COD_SALES!$A$5:$A$500,0),MATCH(resource!DL$2,COD_SALES!$B$4:$Z$4,0)),"")</f>
        <v>3</v>
      </c>
      <c r="DM15" s="3">
        <f>IFERROR(INDEX(COD_SALES!$B$5:$Z$500,MATCH(resource!$CC15,COD_SALES!$A$5:$A$500,0),MATCH(resource!DM$2,COD_SALES!$B$4:$Z$4,0)),"")</f>
        <v>32</v>
      </c>
      <c r="DN15" s="3" t="str">
        <f>IFERROR(INDEX(COD_SALES!$B$5:$Z$500,MATCH(resource!$CC15,COD_SALES!$A$5:$A$500,0),MATCH(resource!DN$2,COD_SALES!$B$4:$Z$4,0)),"")</f>
        <v/>
      </c>
      <c r="DO15" s="3">
        <f>IFERROR(INDEX(COD_SALES!$B$5:$Z$500,MATCH(resource!$CC15,COD_SALES!$A$5:$A$500,0),MATCH(resource!DO$2,COD_SALES!$B$4:$Z$4,0)),"")</f>
        <v>0</v>
      </c>
      <c r="DP15" s="3">
        <f>IFERROR(INDEX(COD_SALES!$B$5:$Z$500,MATCH(resource!$CC15,COD_SALES!$A$5:$A$500,0),MATCH(resource!DP$2,COD_SALES!$B$4:$Z$4,0)),"")</f>
        <v>3</v>
      </c>
      <c r="DQ15" s="3" t="str">
        <f>IFERROR(INDEX(COD_SALES!$B$5:$Z$500,MATCH(resource!$CC15,COD_SALES!$A$5:$A$500,0),MATCH(resource!DQ$2,COD_SALES!$B$4:$Z$4,0)),"")</f>
        <v/>
      </c>
      <c r="DR15" s="3">
        <f>IFERROR(INDEX(COD_SALES!$B$5:$Z$500,MATCH(resource!$CC15,COD_SALES!$A$5:$A$500,0),MATCH(resource!DR$2,COD_SALES!$B$4:$Z$4,0)),"")</f>
        <v>10</v>
      </c>
      <c r="DS15" s="3">
        <f>IFERROR(INDEX(COD_SALES!$B$5:$Z$500,MATCH(resource!$CC15,COD_SALES!$A$5:$A$500,0),MATCH(resource!DS$2,COD_SALES!$B$4:$Z$4,0)),"")</f>
        <v>62</v>
      </c>
      <c r="DT15" s="3">
        <f>IFERROR(INDEX(COD_SALES!$B$5:$Z$500,MATCH(resource!$CC15,COD_SALES!$A$5:$A$500,0),MATCH(resource!DT$2,COD_SALES!$B$4:$Z$4,0)),"")</f>
        <v>0</v>
      </c>
      <c r="DU15" s="3">
        <f>IFERROR(INDEX(COD_SALES!$B$5:$Z$500,MATCH(resource!$CC15,COD_SALES!$A$5:$A$500,0),MATCH(resource!DU$2,COD_SALES!$B$4:$Z$4,0)),"")</f>
        <v>20</v>
      </c>
      <c r="DV15" s="3">
        <f>IFERROR(INDEX(COD_SALES!$B$5:$Z$500,MATCH(resource!$CC15,COD_SALES!$A$5:$A$500,0),MATCH(resource!DV$2,COD_SALES!$B$4:$Z$4,0)),"")</f>
        <v>0</v>
      </c>
      <c r="DW15" s="3">
        <f>IFERROR(INDEX(COD_SALES!$B$5:$Z$500,MATCH(resource!$CC15,COD_SALES!$A$5:$A$500,0),MATCH(resource!DW$2,COD_SALES!$B$4:$Z$4,0)),"")</f>
        <v>45</v>
      </c>
      <c r="DX15" s="3">
        <f>IFERROR(INDEX(COD_SALES!$B$5:$Z$500,MATCH(resource!$CC15,COD_SALES!$A$5:$A$500,0),MATCH(resource!DX$2,COD_SALES!$B$4:$Z$4,0)),"")</f>
        <v>0</v>
      </c>
      <c r="DY15" s="3">
        <f>IFERROR(INDEX(COD_SALES!$B$5:$Z$500,MATCH(resource!$CC15,COD_SALES!$A$5:$A$500,0),MATCH(resource!DY$2,COD_SALES!$B$4:$Z$4,0)),"")</f>
        <v>19</v>
      </c>
      <c r="DZ15" s="3">
        <f>IFERROR(INDEX(COD_SALES!$B$5:$Z$500,MATCH(resource!$CC15,COD_SALES!$A$5:$A$500,0),MATCH(resource!DZ$2,COD_SALES!$B$4:$Z$4,0)),"")</f>
        <v>5</v>
      </c>
      <c r="EA15" s="3">
        <f>IFERROR(INDEX(COD_SALES!$B$5:$Z$500,MATCH(resource!$CC15,COD_SALES!$A$5:$A$500,0),MATCH(resource!EA$2,COD_SALES!$B$4:$Z$4,0)),"")</f>
        <v>13</v>
      </c>
      <c r="EB15" s="3">
        <f t="shared" si="51"/>
        <v>59088.07</v>
      </c>
      <c r="ED15" s="3">
        <f>IFERROR(VLOOKUP($CK15,depot_prod_sales!$B$5:$S$200,3,0),0)</f>
        <v>0</v>
      </c>
      <c r="EE15" s="3">
        <f>IFERROR(VLOOKUP($CK15,depot_prod_sales!$B$5:$S$200,4,0),0)</f>
        <v>0</v>
      </c>
      <c r="EF15" s="3">
        <f>IFERROR(VLOOKUP($CK15,depot_prod_sales!$B$5:$S$200,5,0),0)</f>
        <v>0</v>
      </c>
      <c r="EG15" s="3">
        <f>IFERROR(VLOOKUP($CK15,depot_prod_sales!$B$5:$S$200,6,0),0)</f>
        <v>0</v>
      </c>
      <c r="EH15" s="3">
        <f>IFERROR(VLOOKUP($CK15,depot_prod_sales!$B$5:$S$200,7,0),0)</f>
        <v>0</v>
      </c>
      <c r="EI15" s="3">
        <f>IFERROR(VLOOKUP($CK15,depot_prod_sales!$B$5:$S$200,8,0),0)</f>
        <v>0</v>
      </c>
      <c r="EJ15" s="3">
        <f>IFERROR(VLOOKUP($CK15,depot_prod_sales!$B$5:$S$200,9,0),0)</f>
        <v>0</v>
      </c>
      <c r="EK15" s="3">
        <f>IFERROR(VLOOKUP($CK15,depot_prod_sales!$B$5:$S$200,10,0),0)</f>
        <v>0</v>
      </c>
      <c r="EL15" s="3">
        <f>IFERROR(VLOOKUP($CK15,depot_prod_sales!$B$5:$S$200,11,0),0)</f>
        <v>0</v>
      </c>
      <c r="EM15" s="3">
        <f>IFERROR(VLOOKUP($CK15,depot_prod_sales!$B$5:$S$200,12,0),0)</f>
        <v>0</v>
      </c>
      <c r="EN15" s="3">
        <f>IFERROR(VLOOKUP($CK15,depot_prod_sales!$B$5:$S$200,13,0),0)</f>
        <v>0</v>
      </c>
      <c r="EO15" s="3">
        <f>IFERROR(VLOOKUP($CK15,depot_prod_sales!$B$5:$S$200,14,0),0)</f>
        <v>0</v>
      </c>
      <c r="EP15" s="3">
        <f>IFERROR(VLOOKUP($CK15,depot_prod_sales!$B$5:$S$200,15,0),0)</f>
        <v>0</v>
      </c>
      <c r="EQ15" s="3">
        <f>IFERROR(VLOOKUP($CK15,depot_prod_sales!$B$5:$S$200,16,0),0)</f>
        <v>0</v>
      </c>
      <c r="ER15" s="3">
        <f>IFERROR(VLOOKUP($CK15,depot_prod_sales!$B$5:$S$200,17,0),0)</f>
        <v>0</v>
      </c>
      <c r="ES15" s="3">
        <f>IFERROR(VLOOKUP($CK15,depot_prod_sales!$B$5:$S$200,18,0),0)</f>
        <v>0</v>
      </c>
      <c r="ET15" s="116">
        <f t="shared" si="52"/>
        <v>0</v>
      </c>
      <c r="EU15" s="116">
        <f t="shared" si="53"/>
        <v>0</v>
      </c>
      <c r="EW15" s="3">
        <f>IFERROR(VLOOKUP(CC15,data_pull!$AO$25:$AR$546,2,0),0)</f>
        <v>18</v>
      </c>
      <c r="EX15" s="1">
        <f>IFERROR(VLOOKUP(CC15,data_pull!$AO$25:$AR$546,4,0),0)</f>
        <v>190000</v>
      </c>
    </row>
    <row r="16" spans="1:154" x14ac:dyDescent="0.25">
      <c r="A16" s="1" t="s">
        <v>771</v>
      </c>
      <c r="B16" s="1" t="s">
        <v>1915</v>
      </c>
      <c r="C16" s="1" t="s">
        <v>895</v>
      </c>
      <c r="D16" s="2">
        <f>SUMIF(sales_data!$B$2:$B$1000,resource!B16,sales_data!$N$2:$N$1000)</f>
        <v>532742.31999999995</v>
      </c>
      <c r="E16" s="2">
        <f t="shared" si="13"/>
        <v>214981.00000000003</v>
      </c>
      <c r="F16" s="3">
        <f>COUNTIFS(sales_data!$L$2:$L$1000,"&gt;1",sales_data!$B$2:$B$1000,resource!B16)</f>
        <v>6</v>
      </c>
      <c r="G16" s="3">
        <f>COUNTIFS(sales_data!$L$2:$L$1000,"&gt;1",sales_data!$B$2:$B$1000,resource!B16,sales_data!$I$2:$I$1000,"*"&amp;$G$2&amp;"*")</f>
        <v>0</v>
      </c>
      <c r="H16" s="3">
        <f>COUNTIFS(sales_data!$L$2:$L$1000,"&gt;1",sales_data!$B$2:$B$1000,resource!B16,sales_data!$I$2:$I$1000,"*"&amp;$H$2&amp;"*")</f>
        <v>0</v>
      </c>
      <c r="I16" s="3">
        <f>COUNTIFS(sales_data!$L$2:$L$1000,"&gt;1",sales_data!$B$2:$B$1000,resource!B16,sales_data!$I$2:$I$1000,"*"&amp;$I$2&amp;"*")</f>
        <v>0</v>
      </c>
      <c r="J16" s="3">
        <f t="shared" si="43"/>
        <v>6</v>
      </c>
      <c r="K16" s="1" t="str">
        <f t="shared" si="14"/>
        <v>JSR</v>
      </c>
      <c r="L16" s="1">
        <f>SUMIF(sales_data!$B$2:$B$1000,resource!B16,sales_data!$P$2:$P$1000)</f>
        <v>203</v>
      </c>
      <c r="M16" s="3">
        <f t="shared" ca="1" si="15"/>
        <v>4294.8999999999996</v>
      </c>
      <c r="N16" s="3">
        <f t="shared" ca="1" si="16"/>
        <v>1235.6600000000001</v>
      </c>
      <c r="O16" s="3">
        <f t="shared" ca="1" si="17"/>
        <v>2744.23</v>
      </c>
      <c r="P16" s="3">
        <f t="shared" ca="1" si="18"/>
        <v>5504.09</v>
      </c>
      <c r="Q16" s="3">
        <f t="shared" ca="1" si="19"/>
        <v>9432.34</v>
      </c>
      <c r="R16" s="3">
        <f t="shared" ca="1" si="20"/>
        <v>2754.72</v>
      </c>
      <c r="S16" s="3">
        <f t="shared" ca="1" si="21"/>
        <v>4495.6100000000006</v>
      </c>
      <c r="T16" s="3">
        <f t="shared" ca="1" si="22"/>
        <v>21629.89</v>
      </c>
      <c r="U16" s="3">
        <f t="shared" ca="1" si="23"/>
        <v>16658.150000000001</v>
      </c>
      <c r="V16" s="3">
        <f t="shared" ca="1" si="24"/>
        <v>13008.75</v>
      </c>
      <c r="W16" s="3">
        <f t="shared" ca="1" si="25"/>
        <v>17088.5</v>
      </c>
      <c r="X16" s="3">
        <f t="shared" ca="1" si="26"/>
        <v>49010.030000000006</v>
      </c>
      <c r="Y16" s="3">
        <f t="shared" ca="1" si="27"/>
        <v>0</v>
      </c>
      <c r="Z16" s="3">
        <f t="shared" ca="1" si="28"/>
        <v>75264.56</v>
      </c>
      <c r="AA16" s="3">
        <f t="shared" ca="1" si="29"/>
        <v>7452.15</v>
      </c>
      <c r="AB16" s="3">
        <f t="shared" ca="1" si="30"/>
        <v>35235.25</v>
      </c>
      <c r="AC16" s="3">
        <f t="shared" ca="1" si="31"/>
        <v>78250.350000000006</v>
      </c>
      <c r="AD16" s="3">
        <f t="shared" ca="1" si="32"/>
        <v>20902.309999999998</v>
      </c>
      <c r="AE16" s="3">
        <f t="shared" ca="1" si="33"/>
        <v>9340.61</v>
      </c>
      <c r="AF16" s="3">
        <f t="shared" ca="1" si="34"/>
        <v>0</v>
      </c>
      <c r="AG16" s="3">
        <f t="shared" ca="1" si="35"/>
        <v>23919.120000000003</v>
      </c>
      <c r="AH16" s="3">
        <f t="shared" ca="1" si="36"/>
        <v>66728.959999999992</v>
      </c>
      <c r="AI16" s="3">
        <f t="shared" ca="1" si="37"/>
        <v>67439.23</v>
      </c>
      <c r="AJ16" s="3">
        <f t="shared" ca="1" si="38"/>
        <v>7716.76</v>
      </c>
      <c r="AK16" s="3">
        <f t="shared" ca="1" si="39"/>
        <v>20101.900000000001</v>
      </c>
      <c r="AL16" s="3">
        <f t="shared" ca="1" si="40"/>
        <v>22601.79</v>
      </c>
      <c r="AM16" s="3"/>
      <c r="AN16" s="3">
        <f t="shared" si="41"/>
        <v>152</v>
      </c>
      <c r="AO16" s="3"/>
      <c r="AP16" s="3"/>
      <c r="AQ16" s="4" t="str">
        <f>sales_data!B15</f>
        <v>S.M.Zafar Ahmed</v>
      </c>
      <c r="AR16" s="4" t="str">
        <f>sales_data!C15</f>
        <v>Rabiul Islam</v>
      </c>
      <c r="AS16" s="5" t="str">
        <f t="shared" si="42"/>
        <v/>
      </c>
      <c r="AT16" s="4" t="str">
        <f>sales_data!I15</f>
        <v>Mohbbat Ali Mondal</v>
      </c>
      <c r="AU16" s="4" t="str">
        <f>sales_data!W15</f>
        <v>Adamdighi (Tb)</v>
      </c>
      <c r="AV16" s="1">
        <f>sales_data!N15</f>
        <v>107309.52</v>
      </c>
      <c r="AW16" s="1">
        <f>sales_data!P15</f>
        <v>27</v>
      </c>
      <c r="AX16" s="3">
        <f ca="1">IFERROR(INDEX(INDIRECT("day_wise_sales_data!$B$2:$BZ$599"),MATCH(resource!$CC16,day_wise_sales_data!$A$2:$A$500,0),MATCH(resource!AX$2,INDIRECT("day_wise_sales_data!$B$1:$BZ$1"),0)),0)</f>
        <v>0</v>
      </c>
      <c r="AY16" s="3">
        <f ca="1">IFERROR(INDEX(INDIRECT("day_wise_sales_data!$B$2:$BZ$599"),MATCH(resource!$CC16,day_wise_sales_data!$A$2:$A$500,0),MATCH(resource!AY$2,INDIRECT("day_wise_sales_data!$B$1:$BZ$1"),0)),0)</f>
        <v>0</v>
      </c>
      <c r="AZ16" s="3">
        <f ca="1">IFERROR(INDEX(INDIRECT("day_wise_sales_data!$B$2:$BZ$599"),MATCH(resource!$CC16,day_wise_sales_data!$A$2:$A$500,0),MATCH(resource!AZ$2,INDIRECT("day_wise_sales_data!$B$1:$BZ$1"),0)),0)</f>
        <v>0</v>
      </c>
      <c r="BA16" s="3">
        <f ca="1">IFERROR(INDEX(INDIRECT("day_wise_sales_data!$B$2:$BZ$599"),MATCH(resource!$CC16,day_wise_sales_data!$A$2:$A$500,0),MATCH(resource!BA$2,INDIRECT("day_wise_sales_data!$B$1:$BZ$1"),0)),0)</f>
        <v>0</v>
      </c>
      <c r="BB16" s="3">
        <f ca="1">IFERROR(INDEX(INDIRECT("day_wise_sales_data!$B$2:$BZ$599"),MATCH(resource!$CC16,day_wise_sales_data!$A$2:$A$500,0),MATCH(resource!BB$2,INDIRECT("day_wise_sales_data!$B$1:$BZ$1"),0)),0)</f>
        <v>0</v>
      </c>
      <c r="BC16" s="3">
        <f ca="1">IFERROR(INDEX(INDIRECT("day_wise_sales_data!$B$2:$BZ$599"),MATCH(resource!$CC16,day_wise_sales_data!$A$2:$A$500,0),MATCH(resource!BC$2,INDIRECT("day_wise_sales_data!$B$1:$BZ$1"),0)),0)</f>
        <v>0</v>
      </c>
      <c r="BD16" s="3">
        <f ca="1">IFERROR(INDEX(INDIRECT("day_wise_sales_data!$B$2:$BZ$599"),MATCH(resource!$CC16,day_wise_sales_data!$A$2:$A$500,0),MATCH(resource!BD$2,INDIRECT("day_wise_sales_data!$B$1:$BZ$1"),0)),0)</f>
        <v>882.67</v>
      </c>
      <c r="BE16" s="3">
        <f ca="1">IFERROR(INDEX(INDIRECT("day_wise_sales_data!$B$2:$BZ$599"),MATCH(resource!$CC16,day_wise_sales_data!$A$2:$A$500,0),MATCH(resource!BE$2,INDIRECT("day_wise_sales_data!$B$1:$BZ$1"),0)),0)</f>
        <v>0</v>
      </c>
      <c r="BF16" s="3">
        <f ca="1">IFERROR(INDEX(INDIRECT("day_wise_sales_data!$B$2:$BZ$599"),MATCH(resource!$CC16,day_wise_sales_data!$A$2:$A$500,0),MATCH(resource!BF$2,INDIRECT("day_wise_sales_data!$B$1:$BZ$1"),0)),0)</f>
        <v>880.09</v>
      </c>
      <c r="BG16" s="3">
        <f ca="1">IFERROR(INDEX(INDIRECT("day_wise_sales_data!$B$2:$BZ$599"),MATCH(resource!$CC16,day_wise_sales_data!$A$2:$A$500,0),MATCH(resource!BG$2,INDIRECT("day_wise_sales_data!$B$1:$BZ$1"),0)),0)</f>
        <v>1354.28</v>
      </c>
      <c r="BH16" s="3">
        <f ca="1">IFERROR(INDEX(INDIRECT("day_wise_sales_data!$B$2:$BZ$599"),MATCH(resource!$CC16,day_wise_sales_data!$A$2:$A$500,0),MATCH(resource!BH$2,INDIRECT("day_wise_sales_data!$B$1:$BZ$1"),0)),0)</f>
        <v>5100.8500000000004</v>
      </c>
      <c r="BI16" s="3">
        <f ca="1">IFERROR(INDEX(INDIRECT("day_wise_sales_data!$B$2:$BZ$599"),MATCH(resource!$CC16,day_wise_sales_data!$A$2:$A$500,0),MATCH(resource!BI$2,INDIRECT("day_wise_sales_data!$B$1:$BZ$1"),0)),0)</f>
        <v>88</v>
      </c>
      <c r="BJ16" s="3">
        <f ca="1">IFERROR(INDEX(INDIRECT("day_wise_sales_data!$B$2:$BZ$599"),MATCH(resource!$CC16,day_wise_sales_data!$A$2:$A$500,0),MATCH(resource!BJ$2,INDIRECT("day_wise_sales_data!$B$1:$BZ$1"),0)),0)</f>
        <v>0</v>
      </c>
      <c r="BK16" s="3">
        <f ca="1">IFERROR(INDEX(INDIRECT("day_wise_sales_data!$B$2:$BZ$599"),MATCH(resource!$CC16,day_wise_sales_data!$A$2:$A$500,0),MATCH(resource!BK$2,INDIRECT("day_wise_sales_data!$B$1:$BZ$1"),0)),0)</f>
        <v>880.03</v>
      </c>
      <c r="BL16" s="3">
        <f ca="1">IFERROR(INDEX(INDIRECT("day_wise_sales_data!$B$2:$BZ$599"),MATCH(resource!$CC16,day_wise_sales_data!$A$2:$A$500,0),MATCH(resource!BL$2,INDIRECT("day_wise_sales_data!$B$1:$BZ$1"),0)),0)</f>
        <v>5594.95</v>
      </c>
      <c r="BM16" s="3">
        <f ca="1">IFERROR(INDEX(INDIRECT("day_wise_sales_data!$B$2:$BZ$599"),MATCH(resource!$CC16,day_wise_sales_data!$A$2:$A$500,0),MATCH(resource!BM$2,INDIRECT("day_wise_sales_data!$B$1:$BZ$1"),0)),0)</f>
        <v>6795.49</v>
      </c>
      <c r="BN16" s="3">
        <f ca="1">IFERROR(INDEX(INDIRECT("day_wise_sales_data!$B$2:$BZ$599"),MATCH(resource!$CC16,day_wise_sales_data!$A$2:$A$500,0),MATCH(resource!BN$2,INDIRECT("day_wise_sales_data!$B$1:$BZ$1"),0)),0)</f>
        <v>7793.53</v>
      </c>
      <c r="BO16" s="3">
        <f ca="1">IFERROR(INDEX(INDIRECT("day_wise_sales_data!$B$2:$BZ$599"),MATCH(resource!$CC16,day_wise_sales_data!$A$2:$A$500,0),MATCH(resource!BO$2,INDIRECT("day_wise_sales_data!$B$1:$BZ$1"),0)),0)</f>
        <v>0</v>
      </c>
      <c r="BP16" s="3">
        <f ca="1">IFERROR(INDEX(INDIRECT("day_wise_sales_data!$B$2:$BZ$599"),MATCH(resource!$CC16,day_wise_sales_data!$A$2:$A$500,0),MATCH(resource!BP$2,INDIRECT("day_wise_sales_data!$B$1:$BZ$1"),0)),0)</f>
        <v>0</v>
      </c>
      <c r="BQ16" s="3">
        <f ca="1">IFERROR(INDEX(INDIRECT("day_wise_sales_data!$B$2:$BZ$599"),MATCH(resource!$CC16,day_wise_sales_data!$A$2:$A$500,0),MATCH(resource!BQ$2,INDIRECT("day_wise_sales_data!$B$1:$BZ$1"),0)),0)</f>
        <v>0</v>
      </c>
      <c r="BR16" s="3">
        <f ca="1">IFERROR(INDEX(INDIRECT("day_wise_sales_data!$B$2:$BZ$599"),MATCH(resource!$CC16,day_wise_sales_data!$A$2:$A$500,0),MATCH(resource!BR$2,INDIRECT("day_wise_sales_data!$B$1:$BZ$1"),0)),0)</f>
        <v>2883.12</v>
      </c>
      <c r="BS16" s="3">
        <f ca="1">IFERROR(INDEX(INDIRECT("day_wise_sales_data!$B$2:$BZ$599"),MATCH(resource!$CC16,day_wise_sales_data!$A$2:$A$500,0),MATCH(resource!BS$2,INDIRECT("day_wise_sales_data!$B$1:$BZ$1"),0)),0)</f>
        <v>0</v>
      </c>
      <c r="BT16" s="3">
        <f ca="1">IFERROR(INDEX(INDIRECT("day_wise_sales_data!$B$2:$BZ$599"),MATCH(resource!$CC16,day_wise_sales_data!$A$2:$A$500,0),MATCH(resource!BT$2,INDIRECT("day_wise_sales_data!$B$1:$BZ$1"),0)),0)</f>
        <v>5632.26</v>
      </c>
      <c r="BU16" s="3">
        <f ca="1">IFERROR(INDEX(INDIRECT("day_wise_sales_data!$B$2:$BZ$599"),MATCH(resource!$CC16,day_wise_sales_data!$A$2:$A$500,0),MATCH(resource!BU$2,INDIRECT("day_wise_sales_data!$B$1:$BZ$1"),0)),0)</f>
        <v>14827.15</v>
      </c>
      <c r="BV16" s="3">
        <f ca="1">IFERROR(INDEX(INDIRECT("day_wise_sales_data!$B$2:$BZ$599"),MATCH(resource!$CC16,day_wise_sales_data!$A$2:$A$500,0),MATCH(resource!BV$2,INDIRECT("day_wise_sales_data!$B$1:$BZ$1"),0)),0)</f>
        <v>0</v>
      </c>
      <c r="BW16" s="3">
        <f ca="1">IFERROR(INDEX(INDIRECT("day_wise_sales_data!$B$2:$BZ$599"),MATCH(resource!$CC16,day_wise_sales_data!$A$2:$A$500,0),MATCH(resource!BW$2,INDIRECT("day_wise_sales_data!$B$1:$BZ$1"),0)),0)</f>
        <v>5406.12</v>
      </c>
      <c r="BX16" s="3">
        <f ca="1">IFERROR(INDEX(INDIRECT("day_wise_sales_data!$B$2:$BZ$599"),MATCH(resource!$CC16,day_wise_sales_data!$A$2:$A$500,0),MATCH(resource!BX$2,INDIRECT("day_wise_sales_data!$B$1:$BZ$1"),0)),0)</f>
        <v>0</v>
      </c>
      <c r="BY16" s="3">
        <f ca="1">IFERROR(INDEX(INDIRECT("day_wise_sales_data!$B$2:$BZ$599"),MATCH(resource!$CC16,day_wise_sales_data!$A$2:$A$500,0),MATCH(resource!BY$2,INDIRECT("day_wise_sales_data!$B$1:$BZ$1"),0)),0)</f>
        <v>2599.4299999999998</v>
      </c>
      <c r="BZ16" s="3">
        <f ca="1">IFERROR(INDEX(INDIRECT("day_wise_sales_data!$B$2:$BZ$599"),MATCH(resource!$CC16,day_wise_sales_data!$A$2:$A$500,0),MATCH(resource!BZ$2,INDIRECT("day_wise_sales_data!$B$1:$BZ$1"),0)),0)</f>
        <v>0</v>
      </c>
      <c r="CA16" s="3" t="str">
        <f ca="1">IFERROR(INDEX(INDIRECT("day_wise_sales_data!$B$2:$BZ$599"),MATCH(resource!$CC16,day_wise_sales_data!$A$2:$A$500,0),MATCH(resource!CA$2,INDIRECT("day_wise_sales_data!$B$1:$BZ$1"),0)),0)</f>
        <v>dd</v>
      </c>
      <c r="CC16" s="4" t="str">
        <f>sales_data!H15</f>
        <v>BOG08201</v>
      </c>
      <c r="CD16" s="1">
        <v>14</v>
      </c>
      <c r="CE16" s="1" t="str">
        <f>IF(AQ16=report!$AQ$3,resource!CD16,"")</f>
        <v/>
      </c>
      <c r="CF16" s="5">
        <f>IFERROR(SMALL($CE$3:$CE$1001,ROWS($CE$3:CE16)),"")</f>
        <v>498</v>
      </c>
      <c r="CH16">
        <f>IFERROR(VLOOKUP($CC16,data_pull!$E$22:$G$700,2,0),0)</f>
        <v>107309.52</v>
      </c>
      <c r="CI16" s="1">
        <f t="shared" si="44"/>
        <v>154</v>
      </c>
      <c r="CJ16" s="1">
        <f t="shared" si="45"/>
        <v>0</v>
      </c>
      <c r="CK16" s="1" t="s">
        <v>1009</v>
      </c>
      <c r="CL16" s="1">
        <f t="shared" si="46"/>
        <v>111</v>
      </c>
      <c r="CM16" s="1" t="str">
        <f>IFERROR(VLOOKUP($CK16,stock_data!$B$3:$W$612,2,0),0)</f>
        <v>ALTIVER CAPSULE (EXP)</v>
      </c>
      <c r="CN16" s="1" t="str">
        <f>IFERROR(VLOOKUP($CK16,stock_data!$B$3:$W$612,4,0),0)</f>
        <v>5x4's</v>
      </c>
      <c r="CO16" s="1">
        <f>IFERROR(VLOOKUP($CK16,stock_data!$B$3:$W$612,5,0),0)</f>
        <v>360</v>
      </c>
      <c r="CP16" s="3">
        <f t="shared" si="47"/>
        <v>0</v>
      </c>
      <c r="CQ16" s="3">
        <f t="shared" si="48"/>
        <v>0</v>
      </c>
      <c r="CR16" s="1">
        <f>IFERROR(VLOOKUP($CK16,stock_data!$B$3:$W$612,6,0),0)</f>
        <v>0</v>
      </c>
      <c r="CS16" s="1">
        <f>IFERROR(VLOOKUP($CK16,stock_data!$B$3:$W$612,7,0),0)</f>
        <v>0</v>
      </c>
      <c r="CT16" s="1">
        <f>IFERROR(VLOOKUP($CK16,stock_data!$B$3:$W$612,8,0),0)</f>
        <v>0</v>
      </c>
      <c r="CU16" s="1">
        <f>IFERROR(VLOOKUP($CK16,stock_data!$B$3:$W$612,9,0),0)</f>
        <v>0</v>
      </c>
      <c r="CV16" s="1">
        <f>IFERROR(VLOOKUP($CK16,stock_data!$B$3:$W$612,10,0),0)</f>
        <v>0</v>
      </c>
      <c r="CW16" s="1">
        <f>IFERROR(VLOOKUP($CK16,stock_data!$B$3:$W$612,11,0),0)</f>
        <v>0</v>
      </c>
      <c r="CX16" s="1">
        <f>IFERROR(VLOOKUP($CK16,stock_data!$B$3:$W$612,12,0),0)</f>
        <v>0</v>
      </c>
      <c r="CY16" s="1">
        <f>IFERROR(VLOOKUP($CK16,stock_data!$B$3:$W$612,13,0),0)</f>
        <v>0</v>
      </c>
      <c r="CZ16" s="1">
        <f>IFERROR(VLOOKUP($CK16,stock_data!$B$3:$W$612,14,0),0)</f>
        <v>0</v>
      </c>
      <c r="DA16" s="1">
        <f>IFERROR(VLOOKUP($CK16,stock_data!$B$3:$W$612,15,0),0)</f>
        <v>0</v>
      </c>
      <c r="DB16" s="1">
        <f>IFERROR(VLOOKUP($CK16,stock_data!$B$3:$W$612,16,0),0)</f>
        <v>0</v>
      </c>
      <c r="DC16" s="1">
        <f>IFERROR(VLOOKUP($CK16,stock_data!$B$3:$W$612,17,0),0)</f>
        <v>0</v>
      </c>
      <c r="DD16" s="1">
        <f>IFERROR(VLOOKUP($CK16,stock_data!$B$3:$W$612,18,0),0)</f>
        <v>0</v>
      </c>
      <c r="DE16" s="1">
        <f>IFERROR(VLOOKUP($CK16,stock_data!$B$3:$W$612,19,0),0)</f>
        <v>0</v>
      </c>
      <c r="DF16" s="1">
        <f>IFERROR(VLOOKUP($CK16,stock_data!$B$3:$W$612,20,0),0)</f>
        <v>0</v>
      </c>
      <c r="DG16" s="1">
        <f>IFERROR(VLOOKUP($CK16,stock_data!$B$3:$W$612,21,0),0)</f>
        <v>0</v>
      </c>
      <c r="DH16" s="1">
        <f>IFERROR(VLOOKUP($CK16,stock_data!$B$3:$W$612,22,0),0)</f>
        <v>0</v>
      </c>
      <c r="DI16" s="1">
        <f t="shared" si="49"/>
        <v>0</v>
      </c>
      <c r="DJ16" s="1">
        <f t="shared" si="50"/>
        <v>0</v>
      </c>
      <c r="DK16" s="3">
        <f>IFERROR(INDEX(COD_SALES!$B$5:$Z$500,MATCH(resource!$CC16,COD_SALES!$A$5:$A$500,0),MATCH(resource!DK$2,COD_SALES!$B$4:$Z$4,0)),"")</f>
        <v>0</v>
      </c>
      <c r="DL16" s="3">
        <f>IFERROR(INDEX(COD_SALES!$B$5:$Z$500,MATCH(resource!$CC16,COD_SALES!$A$5:$A$500,0),MATCH(resource!DL$2,COD_SALES!$B$4:$Z$4,0)),"")</f>
        <v>8</v>
      </c>
      <c r="DM16" s="3">
        <f>IFERROR(INDEX(COD_SALES!$B$5:$Z$500,MATCH(resource!$CC16,COD_SALES!$A$5:$A$500,0),MATCH(resource!DM$2,COD_SALES!$B$4:$Z$4,0)),"")</f>
        <v>20</v>
      </c>
      <c r="DN16" s="3" t="str">
        <f>IFERROR(INDEX(COD_SALES!$B$5:$Z$500,MATCH(resource!$CC16,COD_SALES!$A$5:$A$500,0),MATCH(resource!DN$2,COD_SALES!$B$4:$Z$4,0)),"")</f>
        <v/>
      </c>
      <c r="DO16" s="3">
        <f>IFERROR(INDEX(COD_SALES!$B$5:$Z$500,MATCH(resource!$CC16,COD_SALES!$A$5:$A$500,0),MATCH(resource!DO$2,COD_SALES!$B$4:$Z$4,0)),"")</f>
        <v>0</v>
      </c>
      <c r="DP16" s="3">
        <f>IFERROR(INDEX(COD_SALES!$B$5:$Z$500,MATCH(resource!$CC16,COD_SALES!$A$5:$A$500,0),MATCH(resource!DP$2,COD_SALES!$B$4:$Z$4,0)),"")</f>
        <v>33</v>
      </c>
      <c r="DQ16" s="3" t="str">
        <f>IFERROR(INDEX(COD_SALES!$B$5:$Z$500,MATCH(resource!$CC16,COD_SALES!$A$5:$A$500,0),MATCH(resource!DQ$2,COD_SALES!$B$4:$Z$4,0)),"")</f>
        <v/>
      </c>
      <c r="DR16" s="3">
        <f>IFERROR(INDEX(COD_SALES!$B$5:$Z$500,MATCH(resource!$CC16,COD_SALES!$A$5:$A$500,0),MATCH(resource!DR$2,COD_SALES!$B$4:$Z$4,0)),"")</f>
        <v>10</v>
      </c>
      <c r="DS16" s="3">
        <f>IFERROR(INDEX(COD_SALES!$B$5:$Z$500,MATCH(resource!$CC16,COD_SALES!$A$5:$A$500,0),MATCH(resource!DS$2,COD_SALES!$B$4:$Z$4,0)),"")</f>
        <v>24</v>
      </c>
      <c r="DT16" s="3">
        <f>IFERROR(INDEX(COD_SALES!$B$5:$Z$500,MATCH(resource!$CC16,COD_SALES!$A$5:$A$500,0),MATCH(resource!DT$2,COD_SALES!$B$4:$Z$4,0)),"")</f>
        <v>10</v>
      </c>
      <c r="DU16" s="3">
        <f>IFERROR(INDEX(COD_SALES!$B$5:$Z$500,MATCH(resource!$CC16,COD_SALES!$A$5:$A$500,0),MATCH(resource!DU$2,COD_SALES!$B$4:$Z$4,0)),"")</f>
        <v>5</v>
      </c>
      <c r="DV16" s="3">
        <f>IFERROR(INDEX(COD_SALES!$B$5:$Z$500,MATCH(resource!$CC16,COD_SALES!$A$5:$A$500,0),MATCH(resource!DV$2,COD_SALES!$B$4:$Z$4,0)),"")</f>
        <v>0</v>
      </c>
      <c r="DW16" s="3">
        <f>IFERROR(INDEX(COD_SALES!$B$5:$Z$500,MATCH(resource!$CC16,COD_SALES!$A$5:$A$500,0),MATCH(resource!DW$2,COD_SALES!$B$4:$Z$4,0)),"")</f>
        <v>15</v>
      </c>
      <c r="DX16" s="3">
        <f>IFERROR(INDEX(COD_SALES!$B$5:$Z$500,MATCH(resource!$CC16,COD_SALES!$A$5:$A$500,0),MATCH(resource!DX$2,COD_SALES!$B$4:$Z$4,0)),"")</f>
        <v>0</v>
      </c>
      <c r="DY16" s="3">
        <f>IFERROR(INDEX(COD_SALES!$B$5:$Z$500,MATCH(resource!$CC16,COD_SALES!$A$5:$A$500,0),MATCH(resource!DY$2,COD_SALES!$B$4:$Z$4,0)),"")</f>
        <v>8</v>
      </c>
      <c r="DZ16" s="3">
        <f>IFERROR(INDEX(COD_SALES!$B$5:$Z$500,MATCH(resource!$CC16,COD_SALES!$A$5:$A$500,0),MATCH(resource!DZ$2,COD_SALES!$B$4:$Z$4,0)),"")</f>
        <v>0</v>
      </c>
      <c r="EA16" s="3">
        <f>IFERROR(INDEX(COD_SALES!$B$5:$Z$500,MATCH(resource!$CC16,COD_SALES!$A$5:$A$500,0),MATCH(resource!EA$2,COD_SALES!$B$4:$Z$4,0)),"")</f>
        <v>3</v>
      </c>
      <c r="EB16" s="3">
        <f t="shared" si="51"/>
        <v>29637.3</v>
      </c>
      <c r="ED16" s="3">
        <f>IFERROR(VLOOKUP($CK16,depot_prod_sales!$B$5:$S$200,3,0),0)</f>
        <v>0</v>
      </c>
      <c r="EE16" s="3">
        <f>IFERROR(VLOOKUP($CK16,depot_prod_sales!$B$5:$S$200,4,0),0)</f>
        <v>0</v>
      </c>
      <c r="EF16" s="3">
        <f>IFERROR(VLOOKUP($CK16,depot_prod_sales!$B$5:$S$200,5,0),0)</f>
        <v>0</v>
      </c>
      <c r="EG16" s="3">
        <f>IFERROR(VLOOKUP($CK16,depot_prod_sales!$B$5:$S$200,6,0),0)</f>
        <v>0</v>
      </c>
      <c r="EH16" s="3">
        <f>IFERROR(VLOOKUP($CK16,depot_prod_sales!$B$5:$S$200,7,0),0)</f>
        <v>0</v>
      </c>
      <c r="EI16" s="3">
        <f>IFERROR(VLOOKUP($CK16,depot_prod_sales!$B$5:$S$200,8,0),0)</f>
        <v>0</v>
      </c>
      <c r="EJ16" s="3">
        <f>IFERROR(VLOOKUP($CK16,depot_prod_sales!$B$5:$S$200,9,0),0)</f>
        <v>0</v>
      </c>
      <c r="EK16" s="3">
        <f>IFERROR(VLOOKUP($CK16,depot_prod_sales!$B$5:$S$200,10,0),0)</f>
        <v>0</v>
      </c>
      <c r="EL16" s="3">
        <f>IFERROR(VLOOKUP($CK16,depot_prod_sales!$B$5:$S$200,11,0),0)</f>
        <v>0</v>
      </c>
      <c r="EM16" s="3">
        <f>IFERROR(VLOOKUP($CK16,depot_prod_sales!$B$5:$S$200,12,0),0)</f>
        <v>0</v>
      </c>
      <c r="EN16" s="3">
        <f>IFERROR(VLOOKUP($CK16,depot_prod_sales!$B$5:$S$200,13,0),0)</f>
        <v>0</v>
      </c>
      <c r="EO16" s="3">
        <f>IFERROR(VLOOKUP($CK16,depot_prod_sales!$B$5:$S$200,14,0),0)</f>
        <v>0</v>
      </c>
      <c r="EP16" s="3">
        <f>IFERROR(VLOOKUP($CK16,depot_prod_sales!$B$5:$S$200,15,0),0)</f>
        <v>0</v>
      </c>
      <c r="EQ16" s="3">
        <f>IFERROR(VLOOKUP($CK16,depot_prod_sales!$B$5:$S$200,16,0),0)</f>
        <v>0</v>
      </c>
      <c r="ER16" s="3">
        <f>IFERROR(VLOOKUP($CK16,depot_prod_sales!$B$5:$S$200,17,0),0)</f>
        <v>0</v>
      </c>
      <c r="ES16" s="3">
        <f>IFERROR(VLOOKUP($CK16,depot_prod_sales!$B$5:$S$200,18,0),0)</f>
        <v>0</v>
      </c>
      <c r="ET16" s="116">
        <f t="shared" si="52"/>
        <v>0</v>
      </c>
      <c r="EU16" s="116">
        <f t="shared" si="53"/>
        <v>0</v>
      </c>
      <c r="EW16" s="3">
        <f>IFERROR(VLOOKUP(CC16,data_pull!$AO$25:$AR$546,2,0),0)</f>
        <v>17</v>
      </c>
      <c r="EX16" s="1">
        <f>IFERROR(VLOOKUP(CC16,data_pull!$AO$25:$AR$546,4,0),0)</f>
        <v>190000</v>
      </c>
    </row>
    <row r="17" spans="1:154" x14ac:dyDescent="0.25">
      <c r="A17" s="1" t="s">
        <v>777</v>
      </c>
      <c r="B17" s="1" t="s">
        <v>778</v>
      </c>
      <c r="C17" s="1" t="s">
        <v>896</v>
      </c>
      <c r="D17" s="2">
        <f>SUMIF(sales_data!$B$2:$B$1000,resource!B17,sales_data!$N$2:$N$1000)</f>
        <v>566575.87000000011</v>
      </c>
      <c r="E17" s="2">
        <f t="shared" si="13"/>
        <v>194406.46000000002</v>
      </c>
      <c r="F17" s="3">
        <f>COUNTIFS(sales_data!$L$2:$L$1000,"&gt;1",sales_data!$B$2:$B$1000,resource!B17)</f>
        <v>6</v>
      </c>
      <c r="G17" s="3">
        <f>COUNTIFS(sales_data!$L$2:$L$1000,"&gt;1",sales_data!$B$2:$B$1000,resource!B17,sales_data!$I$2:$I$1000,"*"&amp;$G$2&amp;"*")</f>
        <v>1</v>
      </c>
      <c r="H17" s="3">
        <f>COUNTIFS(sales_data!$L$2:$L$1000,"&gt;1",sales_data!$B$2:$B$1000,resource!B17,sales_data!$I$2:$I$1000,"*"&amp;$H$2&amp;"*")</f>
        <v>0</v>
      </c>
      <c r="I17" s="3">
        <f>COUNTIFS(sales_data!$L$2:$L$1000,"&gt;1",sales_data!$B$2:$B$1000,resource!B17,sales_data!$I$2:$I$1000,"*"&amp;$I$2&amp;"*")</f>
        <v>0</v>
      </c>
      <c r="J17" s="3">
        <f t="shared" si="43"/>
        <v>5</v>
      </c>
      <c r="K17" s="1" t="str">
        <f t="shared" si="14"/>
        <v>MYM</v>
      </c>
      <c r="L17" s="1">
        <f>SUMIF(sales_data!$B$2:$B$1000,resource!B17,sales_data!$P$2:$P$1000)</f>
        <v>197</v>
      </c>
      <c r="M17" s="3">
        <f t="shared" ca="1" si="15"/>
        <v>369.62</v>
      </c>
      <c r="N17" s="3">
        <f t="shared" ca="1" si="16"/>
        <v>1185.06</v>
      </c>
      <c r="O17" s="3">
        <f t="shared" ca="1" si="17"/>
        <v>26637.05</v>
      </c>
      <c r="P17" s="3">
        <f t="shared" ca="1" si="18"/>
        <v>529.42999999999995</v>
      </c>
      <c r="Q17" s="3">
        <f t="shared" ca="1" si="19"/>
        <v>85829.29</v>
      </c>
      <c r="R17" s="3">
        <f t="shared" ca="1" si="20"/>
        <v>0</v>
      </c>
      <c r="S17" s="3">
        <f t="shared" ca="1" si="21"/>
        <v>10317.56</v>
      </c>
      <c r="T17" s="3">
        <f t="shared" ca="1" si="22"/>
        <v>71168</v>
      </c>
      <c r="U17" s="3">
        <f t="shared" ca="1" si="23"/>
        <v>45214.11</v>
      </c>
      <c r="V17" s="3">
        <f t="shared" ca="1" si="24"/>
        <v>12745.49</v>
      </c>
      <c r="W17" s="3">
        <f t="shared" ca="1" si="25"/>
        <v>6279.73</v>
      </c>
      <c r="X17" s="3">
        <f t="shared" ca="1" si="26"/>
        <v>35368.81</v>
      </c>
      <c r="Y17" s="3">
        <f t="shared" ca="1" si="27"/>
        <v>0</v>
      </c>
      <c r="Z17" s="3">
        <f t="shared" ca="1" si="28"/>
        <v>55724.240000000005</v>
      </c>
      <c r="AA17" s="3">
        <f t="shared" ca="1" si="29"/>
        <v>7400.36</v>
      </c>
      <c r="AB17" s="3">
        <f t="shared" ca="1" si="30"/>
        <v>32784.54</v>
      </c>
      <c r="AC17" s="3">
        <f t="shared" ca="1" si="31"/>
        <v>20815.48</v>
      </c>
      <c r="AD17" s="3">
        <f t="shared" ca="1" si="32"/>
        <v>10604.33</v>
      </c>
      <c r="AE17" s="3">
        <f t="shared" ca="1" si="33"/>
        <v>2009.34</v>
      </c>
      <c r="AF17" s="3">
        <f t="shared" ca="1" si="34"/>
        <v>11994.52</v>
      </c>
      <c r="AG17" s="3">
        <f t="shared" ca="1" si="35"/>
        <v>0</v>
      </c>
      <c r="AH17" s="3">
        <f t="shared" ca="1" si="36"/>
        <v>0</v>
      </c>
      <c r="AI17" s="3">
        <f t="shared" ca="1" si="37"/>
        <v>15318.119999999999</v>
      </c>
      <c r="AJ17" s="3">
        <f t="shared" ca="1" si="38"/>
        <v>62862.240000000005</v>
      </c>
      <c r="AK17" s="3">
        <f t="shared" ca="1" si="39"/>
        <v>62137.829999999994</v>
      </c>
      <c r="AL17" s="3">
        <f t="shared" ca="1" si="40"/>
        <v>0</v>
      </c>
      <c r="AM17" s="3"/>
      <c r="AN17" s="3">
        <f t="shared" si="41"/>
        <v>125</v>
      </c>
      <c r="AO17" s="3"/>
      <c r="AP17" s="3"/>
      <c r="AQ17" s="4" t="str">
        <f>sales_data!B16</f>
        <v>S.M.Zafar Ahmed</v>
      </c>
      <c r="AR17" s="4" t="str">
        <f>sales_data!C16</f>
        <v>Rabiul Islam</v>
      </c>
      <c r="AS17" s="5" t="str">
        <f t="shared" si="42"/>
        <v/>
      </c>
      <c r="AT17" s="4" t="str">
        <f>sales_data!I16</f>
        <v>Sanjib Kumar Roy</v>
      </c>
      <c r="AU17" s="4" t="str">
        <f>sales_data!W16</f>
        <v>Naogaon-1 (Cb)</v>
      </c>
      <c r="AV17" s="1">
        <f>sales_data!N16</f>
        <v>83125.61</v>
      </c>
      <c r="AW17" s="1">
        <f>sales_data!P16</f>
        <v>31</v>
      </c>
      <c r="AX17" s="3">
        <f ca="1">IFERROR(INDEX(INDIRECT("day_wise_sales_data!$B$2:$BZ$599"),MATCH(resource!$CC17,day_wise_sales_data!$A$2:$A$500,0),MATCH(resource!AX$2,INDIRECT("day_wise_sales_data!$B$1:$BZ$1"),0)),0)</f>
        <v>4757.51</v>
      </c>
      <c r="AY17" s="3">
        <f ca="1">IFERROR(INDEX(INDIRECT("day_wise_sales_data!$B$2:$BZ$599"),MATCH(resource!$CC17,day_wise_sales_data!$A$2:$A$500,0),MATCH(resource!AY$2,INDIRECT("day_wise_sales_data!$B$1:$BZ$1"),0)),0)</f>
        <v>0</v>
      </c>
      <c r="AZ17" s="3">
        <f ca="1">IFERROR(INDEX(INDIRECT("day_wise_sales_data!$B$2:$BZ$599"),MATCH(resource!$CC17,day_wise_sales_data!$A$2:$A$500,0),MATCH(resource!AZ$2,INDIRECT("day_wise_sales_data!$B$1:$BZ$1"),0)),0)</f>
        <v>6021.71</v>
      </c>
      <c r="BA17" s="3">
        <f ca="1">IFERROR(INDEX(INDIRECT("day_wise_sales_data!$B$2:$BZ$599"),MATCH(resource!$CC17,day_wise_sales_data!$A$2:$A$500,0),MATCH(resource!BA$2,INDIRECT("day_wise_sales_data!$B$1:$BZ$1"),0)),0)</f>
        <v>0</v>
      </c>
      <c r="BB17" s="3">
        <f ca="1">IFERROR(INDEX(INDIRECT("day_wise_sales_data!$B$2:$BZ$599"),MATCH(resource!$CC17,day_wise_sales_data!$A$2:$A$500,0),MATCH(resource!BB$2,INDIRECT("day_wise_sales_data!$B$1:$BZ$1"),0)),0)</f>
        <v>7734.81</v>
      </c>
      <c r="BC17" s="3">
        <f ca="1">IFERROR(INDEX(INDIRECT("day_wise_sales_data!$B$2:$BZ$599"),MATCH(resource!$CC17,day_wise_sales_data!$A$2:$A$500,0),MATCH(resource!BC$2,INDIRECT("day_wise_sales_data!$B$1:$BZ$1"),0)),0)</f>
        <v>0</v>
      </c>
      <c r="BD17" s="3">
        <f ca="1">IFERROR(INDEX(INDIRECT("day_wise_sales_data!$B$2:$BZ$599"),MATCH(resource!$CC17,day_wise_sales_data!$A$2:$A$500,0),MATCH(resource!BD$2,INDIRECT("day_wise_sales_data!$B$1:$BZ$1"),0)),0)</f>
        <v>0</v>
      </c>
      <c r="BE17" s="3">
        <f ca="1">IFERROR(INDEX(INDIRECT("day_wise_sales_data!$B$2:$BZ$599"),MATCH(resource!$CC17,day_wise_sales_data!$A$2:$A$500,0),MATCH(resource!BE$2,INDIRECT("day_wise_sales_data!$B$1:$BZ$1"),0)),0)</f>
        <v>0</v>
      </c>
      <c r="BF17" s="3">
        <f ca="1">IFERROR(INDEX(INDIRECT("day_wise_sales_data!$B$2:$BZ$599"),MATCH(resource!$CC17,day_wise_sales_data!$A$2:$A$500,0),MATCH(resource!BF$2,INDIRECT("day_wise_sales_data!$B$1:$BZ$1"),0)),0)</f>
        <v>1909.27</v>
      </c>
      <c r="BG17" s="3">
        <f ca="1">IFERROR(INDEX(INDIRECT("day_wise_sales_data!$B$2:$BZ$599"),MATCH(resource!$CC17,day_wise_sales_data!$A$2:$A$500,0),MATCH(resource!BG$2,INDIRECT("day_wise_sales_data!$B$1:$BZ$1"),0)),0)</f>
        <v>0</v>
      </c>
      <c r="BH17" s="3">
        <f ca="1">IFERROR(INDEX(INDIRECT("day_wise_sales_data!$B$2:$BZ$599"),MATCH(resource!$CC17,day_wise_sales_data!$A$2:$A$500,0),MATCH(resource!BH$2,INDIRECT("day_wise_sales_data!$B$1:$BZ$1"),0)),0)</f>
        <v>0</v>
      </c>
      <c r="BI17" s="3">
        <f ca="1">IFERROR(INDEX(INDIRECT("day_wise_sales_data!$B$2:$BZ$599"),MATCH(resource!$CC17,day_wise_sales_data!$A$2:$A$500,0),MATCH(resource!BI$2,INDIRECT("day_wise_sales_data!$B$1:$BZ$1"),0)),0)</f>
        <v>0</v>
      </c>
      <c r="BJ17" s="3">
        <f ca="1">IFERROR(INDEX(INDIRECT("day_wise_sales_data!$B$2:$BZ$599"),MATCH(resource!$CC17,day_wise_sales_data!$A$2:$A$500,0),MATCH(resource!BJ$2,INDIRECT("day_wise_sales_data!$B$1:$BZ$1"),0)),0)</f>
        <v>0</v>
      </c>
      <c r="BK17" s="3">
        <f ca="1">IFERROR(INDEX(INDIRECT("day_wise_sales_data!$B$2:$BZ$599"),MATCH(resource!$CC17,day_wise_sales_data!$A$2:$A$500,0),MATCH(resource!BK$2,INDIRECT("day_wise_sales_data!$B$1:$BZ$1"),0)),0)</f>
        <v>0</v>
      </c>
      <c r="BL17" s="3">
        <f ca="1">IFERROR(INDEX(INDIRECT("day_wise_sales_data!$B$2:$BZ$599"),MATCH(resource!$CC17,day_wise_sales_data!$A$2:$A$500,0),MATCH(resource!BL$2,INDIRECT("day_wise_sales_data!$B$1:$BZ$1"),0)),0)</f>
        <v>4859.76</v>
      </c>
      <c r="BM17" s="3">
        <f ca="1">IFERROR(INDEX(INDIRECT("day_wise_sales_data!$B$2:$BZ$599"),MATCH(resource!$CC17,day_wise_sales_data!$A$2:$A$500,0),MATCH(resource!BM$2,INDIRECT("day_wise_sales_data!$B$1:$BZ$1"),0)),0)</f>
        <v>3916.31</v>
      </c>
      <c r="BN17" s="3">
        <f ca="1">IFERROR(INDEX(INDIRECT("day_wise_sales_data!$B$2:$BZ$599"),MATCH(resource!$CC17,day_wise_sales_data!$A$2:$A$500,0),MATCH(resource!BN$2,INDIRECT("day_wise_sales_data!$B$1:$BZ$1"),0)),0)</f>
        <v>2555.7800000000002</v>
      </c>
      <c r="BO17" s="3">
        <f ca="1">IFERROR(INDEX(INDIRECT("day_wise_sales_data!$B$2:$BZ$599"),MATCH(resource!$CC17,day_wise_sales_data!$A$2:$A$500,0),MATCH(resource!BO$2,INDIRECT("day_wise_sales_data!$B$1:$BZ$1"),0)),0)</f>
        <v>0</v>
      </c>
      <c r="BP17" s="3">
        <f ca="1">IFERROR(INDEX(INDIRECT("day_wise_sales_data!$B$2:$BZ$599"),MATCH(resource!$CC17,day_wise_sales_data!$A$2:$A$500,0),MATCH(resource!BP$2,INDIRECT("day_wise_sales_data!$B$1:$BZ$1"),0)),0)</f>
        <v>16038.24</v>
      </c>
      <c r="BQ17" s="3">
        <f ca="1">IFERROR(INDEX(INDIRECT("day_wise_sales_data!$B$2:$BZ$599"),MATCH(resource!$CC17,day_wise_sales_data!$A$2:$A$500,0),MATCH(resource!BQ$2,INDIRECT("day_wise_sales_data!$B$1:$BZ$1"),0)),0)</f>
        <v>0</v>
      </c>
      <c r="BR17" s="3">
        <f ca="1">IFERROR(INDEX(INDIRECT("day_wise_sales_data!$B$2:$BZ$599"),MATCH(resource!$CC17,day_wise_sales_data!$A$2:$A$500,0),MATCH(resource!BR$2,INDIRECT("day_wise_sales_data!$B$1:$BZ$1"),0)),0)</f>
        <v>0</v>
      </c>
      <c r="BS17" s="3">
        <f ca="1">IFERROR(INDEX(INDIRECT("day_wise_sales_data!$B$2:$BZ$599"),MATCH(resource!$CC17,day_wise_sales_data!$A$2:$A$500,0),MATCH(resource!BS$2,INDIRECT("day_wise_sales_data!$B$1:$BZ$1"),0)),0)</f>
        <v>0</v>
      </c>
      <c r="BT17" s="3">
        <f ca="1">IFERROR(INDEX(INDIRECT("day_wise_sales_data!$B$2:$BZ$599"),MATCH(resource!$CC17,day_wise_sales_data!$A$2:$A$500,0),MATCH(resource!BT$2,INDIRECT("day_wise_sales_data!$B$1:$BZ$1"),0)),0)</f>
        <v>2754.2</v>
      </c>
      <c r="BU17" s="3">
        <f ca="1">IFERROR(INDEX(INDIRECT("day_wise_sales_data!$B$2:$BZ$599"),MATCH(resource!$CC17,day_wise_sales_data!$A$2:$A$500,0),MATCH(resource!BU$2,INDIRECT("day_wise_sales_data!$B$1:$BZ$1"),0)),0)</f>
        <v>16846.39</v>
      </c>
      <c r="BV17" s="3">
        <f ca="1">IFERROR(INDEX(INDIRECT("day_wise_sales_data!$B$2:$BZ$599"),MATCH(resource!$CC17,day_wise_sales_data!$A$2:$A$500,0),MATCH(resource!BV$2,INDIRECT("day_wise_sales_data!$B$1:$BZ$1"),0)),0)</f>
        <v>43763.88</v>
      </c>
      <c r="BW17" s="3">
        <f ca="1">IFERROR(INDEX(INDIRECT("day_wise_sales_data!$B$2:$BZ$599"),MATCH(resource!$CC17,day_wise_sales_data!$A$2:$A$500,0),MATCH(resource!BW$2,INDIRECT("day_wise_sales_data!$B$1:$BZ$1"),0)),0)</f>
        <v>0</v>
      </c>
      <c r="BX17" s="3">
        <f ca="1">IFERROR(INDEX(INDIRECT("day_wise_sales_data!$B$2:$BZ$599"),MATCH(resource!$CC17,day_wise_sales_data!$A$2:$A$500,0),MATCH(resource!BX$2,INDIRECT("day_wise_sales_data!$B$1:$BZ$1"),0)),0)</f>
        <v>0</v>
      </c>
      <c r="BY17" s="3">
        <f ca="1">IFERROR(INDEX(INDIRECT("day_wise_sales_data!$B$2:$BZ$599"),MATCH(resource!$CC17,day_wise_sales_data!$A$2:$A$500,0),MATCH(resource!BY$2,INDIRECT("day_wise_sales_data!$B$1:$BZ$1"),0)),0)</f>
        <v>0</v>
      </c>
      <c r="BZ17" s="3">
        <f ca="1">IFERROR(INDEX(INDIRECT("day_wise_sales_data!$B$2:$BZ$599"),MATCH(resource!$CC17,day_wise_sales_data!$A$2:$A$500,0),MATCH(resource!BZ$2,INDIRECT("day_wise_sales_data!$B$1:$BZ$1"),0)),0)</f>
        <v>0</v>
      </c>
      <c r="CA17" s="3" t="str">
        <f ca="1">IFERROR(INDEX(INDIRECT("day_wise_sales_data!$B$2:$BZ$599"),MATCH(resource!$CC17,day_wise_sales_data!$A$2:$A$500,0),MATCH(resource!CA$2,INDIRECT("day_wise_sales_data!$B$1:$BZ$1"),0)),0)</f>
        <v>dd</v>
      </c>
      <c r="CC17" s="4" t="str">
        <f>sales_data!H16</f>
        <v>BOG11182</v>
      </c>
      <c r="CD17" s="1">
        <v>15</v>
      </c>
      <c r="CE17" s="1" t="str">
        <f>IF(AQ17=report!$AQ$3,resource!CD17,"")</f>
        <v/>
      </c>
      <c r="CF17" s="5">
        <f>IFERROR(SMALL($CE$3:$CE$1001,ROWS($CE$3:CE17)),"")</f>
        <v>499</v>
      </c>
      <c r="CH17">
        <f>IFERROR(VLOOKUP($CC17,data_pull!$E$22:$G$700,2,0),0)</f>
        <v>83125.61</v>
      </c>
      <c r="CI17" s="1">
        <f t="shared" si="44"/>
        <v>107</v>
      </c>
      <c r="CJ17" s="1">
        <f t="shared" si="45"/>
        <v>0</v>
      </c>
      <c r="CK17" s="1" t="s">
        <v>1011</v>
      </c>
      <c r="CL17" s="1">
        <f t="shared" si="46"/>
        <v>111</v>
      </c>
      <c r="CM17" s="1" t="str">
        <f>IFERROR(VLOOKUP($CK17,stock_data!$B$3:$W$612,2,0),0)</f>
        <v>ALTIVER-60 CAPSULE</v>
      </c>
      <c r="CN17" s="1" t="str">
        <f>IFERROR(VLOOKUP($CK17,stock_data!$B$3:$W$612,4,0),0)</f>
        <v>5x4's</v>
      </c>
      <c r="CO17" s="1">
        <f>IFERROR(VLOOKUP($CK17,stock_data!$B$3:$W$612,5,0),0)</f>
        <v>360</v>
      </c>
      <c r="CP17" s="3">
        <f t="shared" si="47"/>
        <v>0</v>
      </c>
      <c r="CQ17" s="3">
        <f t="shared" si="48"/>
        <v>0</v>
      </c>
      <c r="CR17" s="1">
        <f>IFERROR(VLOOKUP($CK17,stock_data!$B$3:$W$612,6,0),0)</f>
        <v>0</v>
      </c>
      <c r="CS17" s="1">
        <f>IFERROR(VLOOKUP($CK17,stock_data!$B$3:$W$612,7,0),0)</f>
        <v>0</v>
      </c>
      <c r="CT17" s="1">
        <f>IFERROR(VLOOKUP($CK17,stock_data!$B$3:$W$612,8,0),0)</f>
        <v>4</v>
      </c>
      <c r="CU17" s="1">
        <f>IFERROR(VLOOKUP($CK17,stock_data!$B$3:$W$612,9,0),0)</f>
        <v>0</v>
      </c>
      <c r="CV17" s="1">
        <f>IFERROR(VLOOKUP($CK17,stock_data!$B$3:$W$612,10,0),0)</f>
        <v>0</v>
      </c>
      <c r="CW17" s="1">
        <f>IFERROR(VLOOKUP($CK17,stock_data!$B$3:$W$612,11,0),0)</f>
        <v>0</v>
      </c>
      <c r="CX17" s="1">
        <f>IFERROR(VLOOKUP($CK17,stock_data!$B$3:$W$612,12,0),0)</f>
        <v>3</v>
      </c>
      <c r="CY17" s="1">
        <f>IFERROR(VLOOKUP($CK17,stock_data!$B$3:$W$612,13,0),0)</f>
        <v>0</v>
      </c>
      <c r="CZ17" s="1">
        <f>IFERROR(VLOOKUP($CK17,stock_data!$B$3:$W$612,14,0),0)</f>
        <v>0</v>
      </c>
      <c r="DA17" s="1">
        <f>IFERROR(VLOOKUP($CK17,stock_data!$B$3:$W$612,15,0),0)</f>
        <v>0</v>
      </c>
      <c r="DB17" s="1">
        <f>IFERROR(VLOOKUP($CK17,stock_data!$B$3:$W$612,16,0),0)</f>
        <v>0</v>
      </c>
      <c r="DC17" s="1">
        <f>IFERROR(VLOOKUP($CK17,stock_data!$B$3:$W$612,17,0),0)</f>
        <v>0</v>
      </c>
      <c r="DD17" s="1">
        <f>IFERROR(VLOOKUP($CK17,stock_data!$B$3:$W$612,18,0),0)</f>
        <v>0</v>
      </c>
      <c r="DE17" s="1">
        <f>IFERROR(VLOOKUP($CK17,stock_data!$B$3:$W$612,19,0),0)</f>
        <v>0</v>
      </c>
      <c r="DF17" s="1">
        <f>IFERROR(VLOOKUP($CK17,stock_data!$B$3:$W$612,20,0),0)</f>
        <v>0</v>
      </c>
      <c r="DG17" s="1">
        <f>IFERROR(VLOOKUP($CK17,stock_data!$B$3:$W$612,21,0),0)</f>
        <v>0</v>
      </c>
      <c r="DH17" s="1">
        <f>IFERROR(VLOOKUP($CK17,stock_data!$B$3:$W$612,22,0),0)</f>
        <v>0</v>
      </c>
      <c r="DI17" s="1">
        <f t="shared" si="49"/>
        <v>7</v>
      </c>
      <c r="DJ17" s="1">
        <f t="shared" si="50"/>
        <v>2520</v>
      </c>
      <c r="DK17" s="3">
        <f>IFERROR(INDEX(COD_SALES!$B$5:$Z$500,MATCH(resource!$CC17,COD_SALES!$A$5:$A$500,0),MATCH(resource!DK$2,COD_SALES!$B$4:$Z$4,0)),"")</f>
        <v>0</v>
      </c>
      <c r="DL17" s="3">
        <f>IFERROR(INDEX(COD_SALES!$B$5:$Z$500,MATCH(resource!$CC17,COD_SALES!$A$5:$A$500,0),MATCH(resource!DL$2,COD_SALES!$B$4:$Z$4,0)),"")</f>
        <v>1</v>
      </c>
      <c r="DM17" s="3">
        <f>IFERROR(INDEX(COD_SALES!$B$5:$Z$500,MATCH(resource!$CC17,COD_SALES!$A$5:$A$500,0),MATCH(resource!DM$2,COD_SALES!$B$4:$Z$4,0)),"")</f>
        <v>0</v>
      </c>
      <c r="DN17" s="3" t="str">
        <f>IFERROR(INDEX(COD_SALES!$B$5:$Z$500,MATCH(resource!$CC17,COD_SALES!$A$5:$A$500,0),MATCH(resource!DN$2,COD_SALES!$B$4:$Z$4,0)),"")</f>
        <v/>
      </c>
      <c r="DO17" s="3">
        <f>IFERROR(INDEX(COD_SALES!$B$5:$Z$500,MATCH(resource!$CC17,COD_SALES!$A$5:$A$500,0),MATCH(resource!DO$2,COD_SALES!$B$4:$Z$4,0)),"")</f>
        <v>0</v>
      </c>
      <c r="DP17" s="3">
        <f>IFERROR(INDEX(COD_SALES!$B$5:$Z$500,MATCH(resource!$CC17,COD_SALES!$A$5:$A$500,0),MATCH(resource!DP$2,COD_SALES!$B$4:$Z$4,0)),"")</f>
        <v>0</v>
      </c>
      <c r="DQ17" s="3" t="str">
        <f>IFERROR(INDEX(COD_SALES!$B$5:$Z$500,MATCH(resource!$CC17,COD_SALES!$A$5:$A$500,0),MATCH(resource!DQ$2,COD_SALES!$B$4:$Z$4,0)),"")</f>
        <v/>
      </c>
      <c r="DR17" s="3">
        <f>IFERROR(INDEX(COD_SALES!$B$5:$Z$500,MATCH(resource!$CC17,COD_SALES!$A$5:$A$500,0),MATCH(resource!DR$2,COD_SALES!$B$4:$Z$4,0)),"")</f>
        <v>0</v>
      </c>
      <c r="DS17" s="3">
        <f>IFERROR(INDEX(COD_SALES!$B$5:$Z$500,MATCH(resource!$CC17,COD_SALES!$A$5:$A$500,0),MATCH(resource!DS$2,COD_SALES!$B$4:$Z$4,0)),"")</f>
        <v>70</v>
      </c>
      <c r="DT17" s="3">
        <f>IFERROR(INDEX(COD_SALES!$B$5:$Z$500,MATCH(resource!$CC17,COD_SALES!$A$5:$A$500,0),MATCH(resource!DT$2,COD_SALES!$B$4:$Z$4,0)),"")</f>
        <v>0</v>
      </c>
      <c r="DU17" s="3">
        <f>IFERROR(INDEX(COD_SALES!$B$5:$Z$500,MATCH(resource!$CC17,COD_SALES!$A$5:$A$500,0),MATCH(resource!DU$2,COD_SALES!$B$4:$Z$4,0)),"")</f>
        <v>0</v>
      </c>
      <c r="DV17" s="3">
        <f>IFERROR(INDEX(COD_SALES!$B$5:$Z$500,MATCH(resource!$CC17,COD_SALES!$A$5:$A$500,0),MATCH(resource!DV$2,COD_SALES!$B$4:$Z$4,0)),"")</f>
        <v>0</v>
      </c>
      <c r="DW17" s="3">
        <f>IFERROR(INDEX(COD_SALES!$B$5:$Z$500,MATCH(resource!$CC17,COD_SALES!$A$5:$A$500,0),MATCH(resource!DW$2,COD_SALES!$B$4:$Z$4,0)),"")</f>
        <v>12</v>
      </c>
      <c r="DX17" s="3">
        <f>IFERROR(INDEX(COD_SALES!$B$5:$Z$500,MATCH(resource!$CC17,COD_SALES!$A$5:$A$500,0),MATCH(resource!DX$2,COD_SALES!$B$4:$Z$4,0)),"")</f>
        <v>0</v>
      </c>
      <c r="DY17" s="3">
        <f>IFERROR(INDEX(COD_SALES!$B$5:$Z$500,MATCH(resource!$CC17,COD_SALES!$A$5:$A$500,0),MATCH(resource!DY$2,COD_SALES!$B$4:$Z$4,0)),"")</f>
        <v>0</v>
      </c>
      <c r="DZ17" s="3">
        <f>IFERROR(INDEX(COD_SALES!$B$5:$Z$500,MATCH(resource!$CC17,COD_SALES!$A$5:$A$500,0),MATCH(resource!DZ$2,COD_SALES!$B$4:$Z$4,0)),"")</f>
        <v>60</v>
      </c>
      <c r="EA17" s="3">
        <f>IFERROR(INDEX(COD_SALES!$B$5:$Z$500,MATCH(resource!$CC17,COD_SALES!$A$5:$A$500,0),MATCH(resource!EA$2,COD_SALES!$B$4:$Z$4,0)),"")</f>
        <v>50</v>
      </c>
      <c r="EB17" s="3">
        <f t="shared" si="51"/>
        <v>48217.83</v>
      </c>
      <c r="ED17" s="3">
        <f>IFERROR(VLOOKUP($CK17,depot_prod_sales!$B$5:$S$200,3,0),0)</f>
        <v>0</v>
      </c>
      <c r="EE17" s="3">
        <f>IFERROR(VLOOKUP($CK17,depot_prod_sales!$B$5:$S$200,4,0),0)</f>
        <v>0</v>
      </c>
      <c r="EF17" s="3">
        <f>IFERROR(VLOOKUP($CK17,depot_prod_sales!$B$5:$S$200,5,0),0)</f>
        <v>0</v>
      </c>
      <c r="EG17" s="3">
        <f>IFERROR(VLOOKUP($CK17,depot_prod_sales!$B$5:$S$200,6,0),0)</f>
        <v>0</v>
      </c>
      <c r="EH17" s="3">
        <f>IFERROR(VLOOKUP($CK17,depot_prod_sales!$B$5:$S$200,7,0),0)</f>
        <v>0</v>
      </c>
      <c r="EI17" s="3">
        <f>IFERROR(VLOOKUP($CK17,depot_prod_sales!$B$5:$S$200,8,0),0)</f>
        <v>0</v>
      </c>
      <c r="EJ17" s="3">
        <f>IFERROR(VLOOKUP($CK17,depot_prod_sales!$B$5:$S$200,9,0),0)</f>
        <v>0</v>
      </c>
      <c r="EK17" s="3">
        <f>IFERROR(VLOOKUP($CK17,depot_prod_sales!$B$5:$S$200,10,0),0)</f>
        <v>0</v>
      </c>
      <c r="EL17" s="3">
        <f>IFERROR(VLOOKUP($CK17,depot_prod_sales!$B$5:$S$200,11,0),0)</f>
        <v>0</v>
      </c>
      <c r="EM17" s="3">
        <f>IFERROR(VLOOKUP($CK17,depot_prod_sales!$B$5:$S$200,12,0),0)</f>
        <v>0</v>
      </c>
      <c r="EN17" s="3">
        <f>IFERROR(VLOOKUP($CK17,depot_prod_sales!$B$5:$S$200,13,0),0)</f>
        <v>0</v>
      </c>
      <c r="EO17" s="3">
        <f>IFERROR(VLOOKUP($CK17,depot_prod_sales!$B$5:$S$200,14,0),0)</f>
        <v>0</v>
      </c>
      <c r="EP17" s="3">
        <f>IFERROR(VLOOKUP($CK17,depot_prod_sales!$B$5:$S$200,15,0),0)</f>
        <v>0</v>
      </c>
      <c r="EQ17" s="3">
        <f>IFERROR(VLOOKUP($CK17,depot_prod_sales!$B$5:$S$200,16,0),0)</f>
        <v>0</v>
      </c>
      <c r="ER17" s="3">
        <f>IFERROR(VLOOKUP($CK17,depot_prod_sales!$B$5:$S$200,17,0),0)</f>
        <v>0</v>
      </c>
      <c r="ES17" s="3">
        <f>IFERROR(VLOOKUP($CK17,depot_prod_sales!$B$5:$S$200,18,0),0)</f>
        <v>0</v>
      </c>
      <c r="ET17" s="116">
        <f t="shared" si="52"/>
        <v>0</v>
      </c>
      <c r="EU17" s="116">
        <f t="shared" si="53"/>
        <v>0</v>
      </c>
      <c r="EW17" s="3">
        <f>IFERROR(VLOOKUP(CC17,data_pull!$AO$25:$AR$546,2,0),0)</f>
        <v>24</v>
      </c>
      <c r="EX17" s="1">
        <f>IFERROR(VLOOKUP(CC17,data_pull!$AO$25:$AR$546,4,0),0)</f>
        <v>170000</v>
      </c>
    </row>
    <row r="18" spans="1:154" x14ac:dyDescent="0.25">
      <c r="A18" s="1" t="s">
        <v>779</v>
      </c>
      <c r="B18" s="1" t="s">
        <v>780</v>
      </c>
      <c r="C18" s="1" t="s">
        <v>896</v>
      </c>
      <c r="D18" s="2">
        <f>SUMIF(sales_data!$B$2:$B$1000,resource!B18,sales_data!$N$2:$N$1000)</f>
        <v>1434487.7500000002</v>
      </c>
      <c r="E18" s="2">
        <f t="shared" si="13"/>
        <v>625340.20000000007</v>
      </c>
      <c r="F18" s="3">
        <f>COUNTIFS(sales_data!$L$2:$L$1000,"&gt;1",sales_data!$B$2:$B$1000,resource!B18)</f>
        <v>20</v>
      </c>
      <c r="G18" s="3">
        <f>COUNTIFS(sales_data!$L$2:$L$1000,"&gt;1",sales_data!$B$2:$B$1000,resource!B18,sales_data!$I$2:$I$1000,"*"&amp;$G$2&amp;"*")</f>
        <v>3</v>
      </c>
      <c r="H18" s="3">
        <f>COUNTIFS(sales_data!$L$2:$L$1000,"&gt;1",sales_data!$B$2:$B$1000,resource!B18,sales_data!$I$2:$I$1000,"*"&amp;$H$2&amp;"*")</f>
        <v>0</v>
      </c>
      <c r="I18" s="3">
        <f>COUNTIFS(sales_data!$L$2:$L$1000,"&gt;1",sales_data!$B$2:$B$1000,resource!B18,sales_data!$I$2:$I$1000,"*"&amp;$I$2&amp;"*")</f>
        <v>0</v>
      </c>
      <c r="J18" s="3">
        <f t="shared" si="43"/>
        <v>17</v>
      </c>
      <c r="K18" s="1" t="str">
        <f t="shared" si="14"/>
        <v>MYM</v>
      </c>
      <c r="L18" s="1">
        <f>SUMIF(sales_data!$B$2:$B$1000,resource!B18,sales_data!$P$2:$P$1000)</f>
        <v>555</v>
      </c>
      <c r="M18" s="3">
        <f t="shared" ca="1" si="15"/>
        <v>9281.2699999999986</v>
      </c>
      <c r="N18" s="3">
        <f t="shared" ca="1" si="16"/>
        <v>53725.279999999999</v>
      </c>
      <c r="O18" s="3">
        <f t="shared" ca="1" si="17"/>
        <v>15064.039999999999</v>
      </c>
      <c r="P18" s="3">
        <f t="shared" ca="1" si="18"/>
        <v>21074.75</v>
      </c>
      <c r="Q18" s="3">
        <f t="shared" ca="1" si="19"/>
        <v>60956.13</v>
      </c>
      <c r="R18" s="3">
        <f t="shared" ca="1" si="20"/>
        <v>0</v>
      </c>
      <c r="S18" s="3">
        <f t="shared" ca="1" si="21"/>
        <v>12729.269999999999</v>
      </c>
      <c r="T18" s="3">
        <f t="shared" ca="1" si="22"/>
        <v>102693.65000000001</v>
      </c>
      <c r="U18" s="3">
        <f t="shared" ca="1" si="23"/>
        <v>30394.129999999997</v>
      </c>
      <c r="V18" s="3">
        <f t="shared" ca="1" si="24"/>
        <v>27579.79</v>
      </c>
      <c r="W18" s="3">
        <f t="shared" ca="1" si="25"/>
        <v>46445.390000000007</v>
      </c>
      <c r="X18" s="3">
        <f t="shared" ca="1" si="26"/>
        <v>60892.62</v>
      </c>
      <c r="Y18" s="3">
        <f t="shared" ca="1" si="27"/>
        <v>0</v>
      </c>
      <c r="Z18" s="3">
        <f t="shared" ca="1" si="28"/>
        <v>132870.07999999999</v>
      </c>
      <c r="AA18" s="3">
        <f t="shared" ca="1" si="29"/>
        <v>6441.989999999998</v>
      </c>
      <c r="AB18" s="3">
        <f t="shared" ca="1" si="30"/>
        <v>37904.289999999994</v>
      </c>
      <c r="AC18" s="3">
        <f t="shared" ca="1" si="31"/>
        <v>92071.51999999999</v>
      </c>
      <c r="AD18" s="3">
        <f t="shared" ca="1" si="32"/>
        <v>97688.26999999999</v>
      </c>
      <c r="AE18" s="3">
        <f t="shared" ca="1" si="33"/>
        <v>16909.030000000002</v>
      </c>
      <c r="AF18" s="3">
        <f t="shared" ca="1" si="34"/>
        <v>-1721</v>
      </c>
      <c r="AG18" s="3">
        <f t="shared" ca="1" si="35"/>
        <v>23846.230000000003</v>
      </c>
      <c r="AH18" s="3">
        <f t="shared" ca="1" si="36"/>
        <v>23852.120000000003</v>
      </c>
      <c r="AI18" s="3">
        <f t="shared" ca="1" si="37"/>
        <v>142181.71000000002</v>
      </c>
      <c r="AJ18" s="3">
        <f t="shared" ca="1" si="38"/>
        <v>157326.79999999999</v>
      </c>
      <c r="AK18" s="3">
        <f t="shared" ca="1" si="39"/>
        <v>44598.270000000004</v>
      </c>
      <c r="AL18" s="3">
        <f t="shared" ca="1" si="40"/>
        <v>113253.4</v>
      </c>
      <c r="AM18" s="3"/>
      <c r="AN18" s="3">
        <f t="shared" si="41"/>
        <v>377</v>
      </c>
      <c r="AO18" s="3"/>
      <c r="AP18" s="3"/>
      <c r="AQ18" s="4" t="str">
        <f>sales_data!B17</f>
        <v>S.M.Zafar Ahmed</v>
      </c>
      <c r="AR18" s="4" t="str">
        <f>sales_data!C17</f>
        <v>Rabiul Islam</v>
      </c>
      <c r="AS18" s="5" t="str">
        <f t="shared" si="42"/>
        <v/>
      </c>
      <c r="AT18" s="4" t="str">
        <f>sales_data!I17</f>
        <v>Shahidul Islam</v>
      </c>
      <c r="AU18" s="4" t="str">
        <f>sales_data!W17</f>
        <v>Dhupchachia(Tb)</v>
      </c>
      <c r="AV18" s="1">
        <f>sales_data!N17</f>
        <v>104219.27</v>
      </c>
      <c r="AW18" s="1">
        <f>sales_data!P17</f>
        <v>22</v>
      </c>
      <c r="AX18" s="3">
        <f ca="1">IFERROR(INDEX(INDIRECT("day_wise_sales_data!$B$2:$BZ$599"),MATCH(resource!$CC18,day_wise_sales_data!$A$2:$A$500,0),MATCH(resource!AX$2,INDIRECT("day_wise_sales_data!$B$1:$BZ$1"),0)),0)</f>
        <v>0</v>
      </c>
      <c r="AY18" s="3">
        <f ca="1">IFERROR(INDEX(INDIRECT("day_wise_sales_data!$B$2:$BZ$599"),MATCH(resource!$CC18,day_wise_sales_data!$A$2:$A$500,0),MATCH(resource!AY$2,INDIRECT("day_wise_sales_data!$B$1:$BZ$1"),0)),0)</f>
        <v>0</v>
      </c>
      <c r="AZ18" s="3">
        <f ca="1">IFERROR(INDEX(INDIRECT("day_wise_sales_data!$B$2:$BZ$599"),MATCH(resource!$CC18,day_wise_sales_data!$A$2:$A$500,0),MATCH(resource!AZ$2,INDIRECT("day_wise_sales_data!$B$1:$BZ$1"),0)),0)</f>
        <v>0</v>
      </c>
      <c r="BA18" s="3">
        <f ca="1">IFERROR(INDEX(INDIRECT("day_wise_sales_data!$B$2:$BZ$599"),MATCH(resource!$CC18,day_wise_sales_data!$A$2:$A$500,0),MATCH(resource!BA$2,INDIRECT("day_wise_sales_data!$B$1:$BZ$1"),0)),0)</f>
        <v>3059.64</v>
      </c>
      <c r="BB18" s="3">
        <f ca="1">IFERROR(INDEX(INDIRECT("day_wise_sales_data!$B$2:$BZ$599"),MATCH(resource!$CC18,day_wise_sales_data!$A$2:$A$500,0),MATCH(resource!BB$2,INDIRECT("day_wise_sales_data!$B$1:$BZ$1"),0)),0)</f>
        <v>0</v>
      </c>
      <c r="BC18" s="3">
        <f ca="1">IFERROR(INDEX(INDIRECT("day_wise_sales_data!$B$2:$BZ$599"),MATCH(resource!$CC18,day_wise_sales_data!$A$2:$A$500,0),MATCH(resource!BC$2,INDIRECT("day_wise_sales_data!$B$1:$BZ$1"),0)),0)</f>
        <v>0</v>
      </c>
      <c r="BD18" s="3">
        <f ca="1">IFERROR(INDEX(INDIRECT("day_wise_sales_data!$B$2:$BZ$599"),MATCH(resource!$CC18,day_wise_sales_data!$A$2:$A$500,0),MATCH(resource!BD$2,INDIRECT("day_wise_sales_data!$B$1:$BZ$1"),0)),0)</f>
        <v>0</v>
      </c>
      <c r="BE18" s="3">
        <f ca="1">IFERROR(INDEX(INDIRECT("day_wise_sales_data!$B$2:$BZ$599"),MATCH(resource!$CC18,day_wise_sales_data!$A$2:$A$500,0),MATCH(resource!BE$2,INDIRECT("day_wise_sales_data!$B$1:$BZ$1"),0)),0)</f>
        <v>4348.33</v>
      </c>
      <c r="BF18" s="3">
        <f ca="1">IFERROR(INDEX(INDIRECT("day_wise_sales_data!$B$2:$BZ$599"),MATCH(resource!$CC18,day_wise_sales_data!$A$2:$A$500,0),MATCH(resource!BF$2,INDIRECT("day_wise_sales_data!$B$1:$BZ$1"),0)),0)</f>
        <v>459.03</v>
      </c>
      <c r="BG18" s="3">
        <f ca="1">IFERROR(INDEX(INDIRECT("day_wise_sales_data!$B$2:$BZ$599"),MATCH(resource!$CC18,day_wise_sales_data!$A$2:$A$500,0),MATCH(resource!BG$2,INDIRECT("day_wise_sales_data!$B$1:$BZ$1"),0)),0)</f>
        <v>0</v>
      </c>
      <c r="BH18" s="3">
        <f ca="1">IFERROR(INDEX(INDIRECT("day_wise_sales_data!$B$2:$BZ$599"),MATCH(resource!$CC18,day_wise_sales_data!$A$2:$A$500,0),MATCH(resource!BH$2,INDIRECT("day_wise_sales_data!$B$1:$BZ$1"),0)),0)</f>
        <v>0</v>
      </c>
      <c r="BI18" s="3">
        <f ca="1">IFERROR(INDEX(INDIRECT("day_wise_sales_data!$B$2:$BZ$599"),MATCH(resource!$CC18,day_wise_sales_data!$A$2:$A$500,0),MATCH(resource!BI$2,INDIRECT("day_wise_sales_data!$B$1:$BZ$1"),0)),0)</f>
        <v>0</v>
      </c>
      <c r="BJ18" s="3">
        <f ca="1">IFERROR(INDEX(INDIRECT("day_wise_sales_data!$B$2:$BZ$599"),MATCH(resource!$CC18,day_wise_sales_data!$A$2:$A$500,0),MATCH(resource!BJ$2,INDIRECT("day_wise_sales_data!$B$1:$BZ$1"),0)),0)</f>
        <v>0</v>
      </c>
      <c r="BK18" s="3">
        <f ca="1">IFERROR(INDEX(INDIRECT("day_wise_sales_data!$B$2:$BZ$599"),MATCH(resource!$CC18,day_wise_sales_data!$A$2:$A$500,0),MATCH(resource!BK$2,INDIRECT("day_wise_sales_data!$B$1:$BZ$1"),0)),0)</f>
        <v>1408.05</v>
      </c>
      <c r="BL18" s="3">
        <f ca="1">IFERROR(INDEX(INDIRECT("day_wise_sales_data!$B$2:$BZ$599"),MATCH(resource!$CC18,day_wise_sales_data!$A$2:$A$500,0),MATCH(resource!BL$2,INDIRECT("day_wise_sales_data!$B$1:$BZ$1"),0)),0)</f>
        <v>3221.79</v>
      </c>
      <c r="BM18" s="3">
        <f ca="1">IFERROR(INDEX(INDIRECT("day_wise_sales_data!$B$2:$BZ$599"),MATCH(resource!$CC18,day_wise_sales_data!$A$2:$A$500,0),MATCH(resource!BM$2,INDIRECT("day_wise_sales_data!$B$1:$BZ$1"),0)),0)</f>
        <v>9006.36</v>
      </c>
      <c r="BN18" s="3">
        <f ca="1">IFERROR(INDEX(INDIRECT("day_wise_sales_data!$B$2:$BZ$599"),MATCH(resource!$CC18,day_wise_sales_data!$A$2:$A$500,0),MATCH(resource!BN$2,INDIRECT("day_wise_sales_data!$B$1:$BZ$1"),0)),0)</f>
        <v>5119.4399999999996</v>
      </c>
      <c r="BO18" s="3">
        <f ca="1">IFERROR(INDEX(INDIRECT("day_wise_sales_data!$B$2:$BZ$599"),MATCH(resource!$CC18,day_wise_sales_data!$A$2:$A$500,0),MATCH(resource!BO$2,INDIRECT("day_wise_sales_data!$B$1:$BZ$1"),0)),0)</f>
        <v>0</v>
      </c>
      <c r="BP18" s="3">
        <f ca="1">IFERROR(INDEX(INDIRECT("day_wise_sales_data!$B$2:$BZ$599"),MATCH(resource!$CC18,day_wise_sales_data!$A$2:$A$500,0),MATCH(resource!BP$2,INDIRECT("day_wise_sales_data!$B$1:$BZ$1"),0)),0)</f>
        <v>3904.64</v>
      </c>
      <c r="BQ18" s="3">
        <f ca="1">IFERROR(INDEX(INDIRECT("day_wise_sales_data!$B$2:$BZ$599"),MATCH(resource!$CC18,day_wise_sales_data!$A$2:$A$500,0),MATCH(resource!BQ$2,INDIRECT("day_wise_sales_data!$B$1:$BZ$1"),0)),0)</f>
        <v>0</v>
      </c>
      <c r="BR18" s="3">
        <f ca="1">IFERROR(INDEX(INDIRECT("day_wise_sales_data!$B$2:$BZ$599"),MATCH(resource!$CC18,day_wise_sales_data!$A$2:$A$500,0),MATCH(resource!BR$2,INDIRECT("day_wise_sales_data!$B$1:$BZ$1"),0)),0)</f>
        <v>9271.82</v>
      </c>
      <c r="BS18" s="3">
        <f ca="1">IFERROR(INDEX(INDIRECT("day_wise_sales_data!$B$2:$BZ$599"),MATCH(resource!$CC18,day_wise_sales_data!$A$2:$A$500,0),MATCH(resource!BS$2,INDIRECT("day_wise_sales_data!$B$1:$BZ$1"),0)),0)</f>
        <v>2859.72</v>
      </c>
      <c r="BT18" s="3">
        <f ca="1">IFERROR(INDEX(INDIRECT("day_wise_sales_data!$B$2:$BZ$599"),MATCH(resource!$CC18,day_wise_sales_data!$A$2:$A$500,0),MATCH(resource!BT$2,INDIRECT("day_wise_sales_data!$B$1:$BZ$1"),0)),0)</f>
        <v>1324.51</v>
      </c>
      <c r="BU18" s="3">
        <f ca="1">IFERROR(INDEX(INDIRECT("day_wise_sales_data!$B$2:$BZ$599"),MATCH(resource!$CC18,day_wise_sales_data!$A$2:$A$500,0),MATCH(resource!BU$2,INDIRECT("day_wise_sales_data!$B$1:$BZ$1"),0)),0)</f>
        <v>14827.14</v>
      </c>
      <c r="BV18" s="3">
        <f ca="1">IFERROR(INDEX(INDIRECT("day_wise_sales_data!$B$2:$BZ$599"),MATCH(resource!$CC18,day_wise_sales_data!$A$2:$A$500,0),MATCH(resource!BV$2,INDIRECT("day_wise_sales_data!$B$1:$BZ$1"),0)),0)</f>
        <v>20274.13</v>
      </c>
      <c r="BW18" s="3">
        <f ca="1">IFERROR(INDEX(INDIRECT("day_wise_sales_data!$B$2:$BZ$599"),MATCH(resource!$CC18,day_wise_sales_data!$A$2:$A$500,0),MATCH(resource!BW$2,INDIRECT("day_wise_sales_data!$B$1:$BZ$1"),0)),0)</f>
        <v>25930.959999999999</v>
      </c>
      <c r="BX18" s="3">
        <f ca="1">IFERROR(INDEX(INDIRECT("day_wise_sales_data!$B$2:$BZ$599"),MATCH(resource!$CC18,day_wise_sales_data!$A$2:$A$500,0),MATCH(resource!BX$2,INDIRECT("day_wise_sales_data!$B$1:$BZ$1"),0)),0)</f>
        <v>0</v>
      </c>
      <c r="BY18" s="3">
        <f ca="1">IFERROR(INDEX(INDIRECT("day_wise_sales_data!$B$2:$BZ$599"),MATCH(resource!$CC18,day_wise_sales_data!$A$2:$A$500,0),MATCH(resource!BY$2,INDIRECT("day_wise_sales_data!$B$1:$BZ$1"),0)),0)</f>
        <v>0</v>
      </c>
      <c r="BZ18" s="3">
        <f ca="1">IFERROR(INDEX(INDIRECT("day_wise_sales_data!$B$2:$BZ$599"),MATCH(resource!$CC18,day_wise_sales_data!$A$2:$A$500,0),MATCH(resource!BZ$2,INDIRECT("day_wise_sales_data!$B$1:$BZ$1"),0)),0)</f>
        <v>0</v>
      </c>
      <c r="CA18" s="3" t="str">
        <f ca="1">IFERROR(INDEX(INDIRECT("day_wise_sales_data!$B$2:$BZ$599"),MATCH(resource!$CC18,day_wise_sales_data!$A$2:$A$500,0),MATCH(resource!CA$2,INDIRECT("day_wise_sales_data!$B$1:$BZ$1"),0)),0)</f>
        <v>dd</v>
      </c>
      <c r="CC18" s="4" t="str">
        <f>sales_data!H17</f>
        <v>BOG03211</v>
      </c>
      <c r="CD18" s="1">
        <v>16</v>
      </c>
      <c r="CE18" s="1" t="str">
        <f>IF(AQ18=report!$AQ$3,resource!CD18,"")</f>
        <v/>
      </c>
      <c r="CF18" s="5" t="str">
        <f>IFERROR(SMALL($CE$3:$CE$1001,ROWS($CE$3:CE18)),"")</f>
        <v/>
      </c>
      <c r="CH18">
        <f>IFERROR(VLOOKUP($CC18,data_pull!$E$22:$G$700,2,0),0)</f>
        <v>104219.27</v>
      </c>
      <c r="CI18" s="1">
        <f t="shared" si="44"/>
        <v>154</v>
      </c>
      <c r="CJ18" s="1">
        <f t="shared" si="45"/>
        <v>0</v>
      </c>
      <c r="CK18" s="1" t="s">
        <v>1013</v>
      </c>
      <c r="CL18" s="1">
        <f t="shared" si="46"/>
        <v>111</v>
      </c>
      <c r="CM18" s="1" t="str">
        <f>IFERROR(VLOOKUP($CK18,stock_data!$B$3:$W$612,2,0),0)</f>
        <v>ANET SUSPENSION</v>
      </c>
      <c r="CN18" s="1" t="str">
        <f>IFERROR(VLOOKUP($CK18,stock_data!$B$3:$W$612,4,0),0)</f>
        <v>60ml</v>
      </c>
      <c r="CO18" s="1">
        <f>IFERROR(VLOOKUP($CK18,stock_data!$B$3:$W$612,5,0),0)</f>
        <v>30.8</v>
      </c>
      <c r="CP18" s="3">
        <f t="shared" si="47"/>
        <v>0</v>
      </c>
      <c r="CQ18" s="3">
        <f t="shared" si="48"/>
        <v>0</v>
      </c>
      <c r="CR18" s="1">
        <f>IFERROR(VLOOKUP($CK18,stock_data!$B$3:$W$612,6,0),0)</f>
        <v>0</v>
      </c>
      <c r="CS18" s="1">
        <f>IFERROR(VLOOKUP($CK18,stock_data!$B$3:$W$612,7,0),0)</f>
        <v>0</v>
      </c>
      <c r="CT18" s="1">
        <f>IFERROR(VLOOKUP($CK18,stock_data!$B$3:$W$612,8,0),0)</f>
        <v>0</v>
      </c>
      <c r="CU18" s="1">
        <f>IFERROR(VLOOKUP($CK18,stock_data!$B$3:$W$612,9,0),0)</f>
        <v>0</v>
      </c>
      <c r="CV18" s="1">
        <f>IFERROR(VLOOKUP($CK18,stock_data!$B$3:$W$612,10,0),0)</f>
        <v>0</v>
      </c>
      <c r="CW18" s="1">
        <f>IFERROR(VLOOKUP($CK18,stock_data!$B$3:$W$612,11,0),0)</f>
        <v>0</v>
      </c>
      <c r="CX18" s="1">
        <f>IFERROR(VLOOKUP($CK18,stock_data!$B$3:$W$612,12,0),0)</f>
        <v>0</v>
      </c>
      <c r="CY18" s="1">
        <f>IFERROR(VLOOKUP($CK18,stock_data!$B$3:$W$612,13,0),0)</f>
        <v>0</v>
      </c>
      <c r="CZ18" s="1">
        <f>IFERROR(VLOOKUP($CK18,stock_data!$B$3:$W$612,14,0),0)</f>
        <v>0</v>
      </c>
      <c r="DA18" s="1">
        <f>IFERROR(VLOOKUP($CK18,stock_data!$B$3:$W$612,15,0),0)</f>
        <v>0</v>
      </c>
      <c r="DB18" s="1">
        <f>IFERROR(VLOOKUP($CK18,stock_data!$B$3:$W$612,16,0),0)</f>
        <v>0</v>
      </c>
      <c r="DC18" s="1">
        <f>IFERROR(VLOOKUP($CK18,stock_data!$B$3:$W$612,17,0),0)</f>
        <v>0</v>
      </c>
      <c r="DD18" s="1">
        <f>IFERROR(VLOOKUP($CK18,stock_data!$B$3:$W$612,18,0),0)</f>
        <v>0</v>
      </c>
      <c r="DE18" s="1">
        <f>IFERROR(VLOOKUP($CK18,stock_data!$B$3:$W$612,19,0),0)</f>
        <v>0</v>
      </c>
      <c r="DF18" s="1">
        <f>IFERROR(VLOOKUP($CK18,stock_data!$B$3:$W$612,20,0),0)</f>
        <v>0</v>
      </c>
      <c r="DG18" s="1">
        <f>IFERROR(VLOOKUP($CK18,stock_data!$B$3:$W$612,21,0),0)</f>
        <v>0</v>
      </c>
      <c r="DH18" s="1">
        <f>IFERROR(VLOOKUP($CK18,stock_data!$B$3:$W$612,22,0),0)</f>
        <v>0</v>
      </c>
      <c r="DI18" s="1">
        <f t="shared" si="49"/>
        <v>0</v>
      </c>
      <c r="DJ18" s="1">
        <f t="shared" si="50"/>
        <v>0</v>
      </c>
      <c r="DK18" s="3">
        <f>IFERROR(INDEX(COD_SALES!$B$5:$Z$500,MATCH(resource!$CC18,COD_SALES!$A$5:$A$500,0),MATCH(resource!DK$2,COD_SALES!$B$4:$Z$4,0)),"")</f>
        <v>0</v>
      </c>
      <c r="DL18" s="3">
        <f>IFERROR(INDEX(COD_SALES!$B$5:$Z$500,MATCH(resource!$CC18,COD_SALES!$A$5:$A$500,0),MATCH(resource!DL$2,COD_SALES!$B$4:$Z$4,0)),"")</f>
        <v>0</v>
      </c>
      <c r="DM18" s="3">
        <f>IFERROR(INDEX(COD_SALES!$B$5:$Z$500,MATCH(resource!$CC18,COD_SALES!$A$5:$A$500,0),MATCH(resource!DM$2,COD_SALES!$B$4:$Z$4,0)),"")</f>
        <v>6</v>
      </c>
      <c r="DN18" s="3" t="str">
        <f>IFERROR(INDEX(COD_SALES!$B$5:$Z$500,MATCH(resource!$CC18,COD_SALES!$A$5:$A$500,0),MATCH(resource!DN$2,COD_SALES!$B$4:$Z$4,0)),"")</f>
        <v/>
      </c>
      <c r="DO18" s="3">
        <f>IFERROR(INDEX(COD_SALES!$B$5:$Z$500,MATCH(resource!$CC18,COD_SALES!$A$5:$A$500,0),MATCH(resource!DO$2,COD_SALES!$B$4:$Z$4,0)),"")</f>
        <v>0</v>
      </c>
      <c r="DP18" s="3">
        <f>IFERROR(INDEX(COD_SALES!$B$5:$Z$500,MATCH(resource!$CC18,COD_SALES!$A$5:$A$500,0),MATCH(resource!DP$2,COD_SALES!$B$4:$Z$4,0)),"")</f>
        <v>5</v>
      </c>
      <c r="DQ18" s="3" t="str">
        <f>IFERROR(INDEX(COD_SALES!$B$5:$Z$500,MATCH(resource!$CC18,COD_SALES!$A$5:$A$500,0),MATCH(resource!DQ$2,COD_SALES!$B$4:$Z$4,0)),"")</f>
        <v/>
      </c>
      <c r="DR18" s="3">
        <f>IFERROR(INDEX(COD_SALES!$B$5:$Z$500,MATCH(resource!$CC18,COD_SALES!$A$5:$A$500,0),MATCH(resource!DR$2,COD_SALES!$B$4:$Z$4,0)),"")</f>
        <v>16</v>
      </c>
      <c r="DS18" s="3">
        <f>IFERROR(INDEX(COD_SALES!$B$5:$Z$500,MATCH(resource!$CC18,COD_SALES!$A$5:$A$500,0),MATCH(resource!DS$2,COD_SALES!$B$4:$Z$4,0)),"")</f>
        <v>28</v>
      </c>
      <c r="DT18" s="3">
        <f>IFERROR(INDEX(COD_SALES!$B$5:$Z$500,MATCH(resource!$CC18,COD_SALES!$A$5:$A$500,0),MATCH(resource!DT$2,COD_SALES!$B$4:$Z$4,0)),"")</f>
        <v>5</v>
      </c>
      <c r="DU18" s="3">
        <f>IFERROR(INDEX(COD_SALES!$B$5:$Z$500,MATCH(resource!$CC18,COD_SALES!$A$5:$A$500,0),MATCH(resource!DU$2,COD_SALES!$B$4:$Z$4,0)),"")</f>
        <v>2</v>
      </c>
      <c r="DV18" s="3">
        <f>IFERROR(INDEX(COD_SALES!$B$5:$Z$500,MATCH(resource!$CC18,COD_SALES!$A$5:$A$500,0),MATCH(resource!DV$2,COD_SALES!$B$4:$Z$4,0)),"")</f>
        <v>0</v>
      </c>
      <c r="DW18" s="3">
        <f>IFERROR(INDEX(COD_SALES!$B$5:$Z$500,MATCH(resource!$CC18,COD_SALES!$A$5:$A$500,0),MATCH(resource!DW$2,COD_SALES!$B$4:$Z$4,0)),"")</f>
        <v>32</v>
      </c>
      <c r="DX18" s="3">
        <f>IFERROR(INDEX(COD_SALES!$B$5:$Z$500,MATCH(resource!$CC18,COD_SALES!$A$5:$A$500,0),MATCH(resource!DX$2,COD_SALES!$B$4:$Z$4,0)),"")</f>
        <v>0</v>
      </c>
      <c r="DY18" s="3">
        <f>IFERROR(INDEX(COD_SALES!$B$5:$Z$500,MATCH(resource!$CC18,COD_SALES!$A$5:$A$500,0),MATCH(resource!DY$2,COD_SALES!$B$4:$Z$4,0)),"")</f>
        <v>15</v>
      </c>
      <c r="DZ18" s="3">
        <f>IFERROR(INDEX(COD_SALES!$B$5:$Z$500,MATCH(resource!$CC18,COD_SALES!$A$5:$A$500,0),MATCH(resource!DZ$2,COD_SALES!$B$4:$Z$4,0)),"")</f>
        <v>5</v>
      </c>
      <c r="EA18" s="3">
        <f>IFERROR(INDEX(COD_SALES!$B$5:$Z$500,MATCH(resource!$CC18,COD_SALES!$A$5:$A$500,0),MATCH(resource!EA$2,COD_SALES!$B$4:$Z$4,0)),"")</f>
        <v>0</v>
      </c>
      <c r="EB18" s="3">
        <f t="shared" si="51"/>
        <v>34461.040000000001</v>
      </c>
      <c r="ED18" s="3">
        <f>IFERROR(VLOOKUP($CK18,depot_prod_sales!$B$5:$S$200,3,0),0)</f>
        <v>0</v>
      </c>
      <c r="EE18" s="3">
        <f>IFERROR(VLOOKUP($CK18,depot_prod_sales!$B$5:$S$200,4,0),0)</f>
        <v>0</v>
      </c>
      <c r="EF18" s="3">
        <f>IFERROR(VLOOKUP($CK18,depot_prod_sales!$B$5:$S$200,5,0),0)</f>
        <v>0</v>
      </c>
      <c r="EG18" s="3">
        <f>IFERROR(VLOOKUP($CK18,depot_prod_sales!$B$5:$S$200,6,0),0)</f>
        <v>0</v>
      </c>
      <c r="EH18" s="3">
        <f>IFERROR(VLOOKUP($CK18,depot_prod_sales!$B$5:$S$200,7,0),0)</f>
        <v>0</v>
      </c>
      <c r="EI18" s="3">
        <f>IFERROR(VLOOKUP($CK18,depot_prod_sales!$B$5:$S$200,8,0),0)</f>
        <v>0</v>
      </c>
      <c r="EJ18" s="3">
        <f>IFERROR(VLOOKUP($CK18,depot_prod_sales!$B$5:$S$200,9,0),0)</f>
        <v>0</v>
      </c>
      <c r="EK18" s="3">
        <f>IFERROR(VLOOKUP($CK18,depot_prod_sales!$B$5:$S$200,10,0),0)</f>
        <v>0</v>
      </c>
      <c r="EL18" s="3">
        <f>IFERROR(VLOOKUP($CK18,depot_prod_sales!$B$5:$S$200,11,0),0)</f>
        <v>0</v>
      </c>
      <c r="EM18" s="3">
        <f>IFERROR(VLOOKUP($CK18,depot_prod_sales!$B$5:$S$200,12,0),0)</f>
        <v>0</v>
      </c>
      <c r="EN18" s="3">
        <f>IFERROR(VLOOKUP($CK18,depot_prod_sales!$B$5:$S$200,13,0),0)</f>
        <v>0</v>
      </c>
      <c r="EO18" s="3">
        <f>IFERROR(VLOOKUP($CK18,depot_prod_sales!$B$5:$S$200,14,0),0)</f>
        <v>0</v>
      </c>
      <c r="EP18" s="3">
        <f>IFERROR(VLOOKUP($CK18,depot_prod_sales!$B$5:$S$200,15,0),0)</f>
        <v>0</v>
      </c>
      <c r="EQ18" s="3">
        <f>IFERROR(VLOOKUP($CK18,depot_prod_sales!$B$5:$S$200,16,0),0)</f>
        <v>0</v>
      </c>
      <c r="ER18" s="3">
        <f>IFERROR(VLOOKUP($CK18,depot_prod_sales!$B$5:$S$200,17,0),0)</f>
        <v>0</v>
      </c>
      <c r="ES18" s="3">
        <f>IFERROR(VLOOKUP($CK18,depot_prod_sales!$B$5:$S$200,18,0),0)</f>
        <v>0</v>
      </c>
      <c r="ET18" s="116">
        <f t="shared" si="52"/>
        <v>0</v>
      </c>
      <c r="EU18" s="116">
        <f t="shared" si="53"/>
        <v>0</v>
      </c>
      <c r="EW18" s="3">
        <f>IFERROR(VLOOKUP(CC18,data_pull!$AO$25:$AR$546,2,0),0)</f>
        <v>17</v>
      </c>
      <c r="EX18" s="1">
        <f>IFERROR(VLOOKUP(CC18,data_pull!$AO$25:$AR$546,4,0),0)</f>
        <v>190000</v>
      </c>
    </row>
    <row r="19" spans="1:154" x14ac:dyDescent="0.25">
      <c r="A19" s="1" t="s">
        <v>786</v>
      </c>
      <c r="B19" s="1" t="s">
        <v>787</v>
      </c>
      <c r="C19" s="1" t="s">
        <v>895</v>
      </c>
      <c r="D19" s="2">
        <f>SUMIF(sales_data!$B$2:$B$1000,resource!B19,sales_data!$N$2:$N$1000)</f>
        <v>2249817.15</v>
      </c>
      <c r="E19" s="2">
        <f t="shared" si="13"/>
        <v>869192.71000000008</v>
      </c>
      <c r="F19" s="3">
        <f>COUNTIFS(sales_data!$L$2:$L$1000,"&gt;1",sales_data!$B$2:$B$1000,resource!B19)</f>
        <v>19</v>
      </c>
      <c r="G19" s="3">
        <f>COUNTIFS(sales_data!$L$2:$L$1000,"&gt;1",sales_data!$B$2:$B$1000,resource!B19,sales_data!$I$2:$I$1000,"*"&amp;$G$2&amp;"*")</f>
        <v>0</v>
      </c>
      <c r="H19" s="3">
        <f>COUNTIFS(sales_data!$L$2:$L$1000,"&gt;1",sales_data!$B$2:$B$1000,resource!B19,sales_data!$I$2:$I$1000,"*"&amp;$H$2&amp;"*")</f>
        <v>0</v>
      </c>
      <c r="I19" s="3">
        <f>COUNTIFS(sales_data!$L$2:$L$1000,"&gt;1",sales_data!$B$2:$B$1000,resource!B19,sales_data!$I$2:$I$1000,"*"&amp;$I$2&amp;"*")</f>
        <v>0</v>
      </c>
      <c r="J19" s="3">
        <f t="shared" si="43"/>
        <v>19</v>
      </c>
      <c r="K19" s="1" t="str">
        <f t="shared" si="14"/>
        <v>NOK</v>
      </c>
      <c r="L19" s="1">
        <f>SUMIF(sales_data!$B$2:$B$1000,resource!B19,sales_data!$P$2:$P$1000)</f>
        <v>507</v>
      </c>
      <c r="M19" s="3">
        <f t="shared" ca="1" si="15"/>
        <v>992.26</v>
      </c>
      <c r="N19" s="3">
        <f t="shared" ca="1" si="16"/>
        <v>24460.23</v>
      </c>
      <c r="O19" s="3">
        <f t="shared" ca="1" si="17"/>
        <v>20636.03</v>
      </c>
      <c r="P19" s="3">
        <f t="shared" ca="1" si="18"/>
        <v>28678.75</v>
      </c>
      <c r="Q19" s="3">
        <f t="shared" ca="1" si="19"/>
        <v>122539.36000000002</v>
      </c>
      <c r="R19" s="3">
        <f t="shared" ca="1" si="20"/>
        <v>0</v>
      </c>
      <c r="S19" s="3">
        <f t="shared" ca="1" si="21"/>
        <v>26613.22</v>
      </c>
      <c r="T19" s="3">
        <f t="shared" ca="1" si="22"/>
        <v>57495.71</v>
      </c>
      <c r="U19" s="3">
        <f t="shared" ca="1" si="23"/>
        <v>29824.87</v>
      </c>
      <c r="V19" s="3">
        <f t="shared" ca="1" si="24"/>
        <v>46481.829999999994</v>
      </c>
      <c r="W19" s="3">
        <f t="shared" ca="1" si="25"/>
        <v>52129.49</v>
      </c>
      <c r="X19" s="3">
        <f t="shared" ca="1" si="26"/>
        <v>37236.219999999994</v>
      </c>
      <c r="Y19" s="3">
        <f t="shared" ca="1" si="27"/>
        <v>0</v>
      </c>
      <c r="Z19" s="3">
        <f t="shared" ca="1" si="28"/>
        <v>191082.56</v>
      </c>
      <c r="AA19" s="3">
        <f t="shared" ca="1" si="29"/>
        <v>56080.520000000004</v>
      </c>
      <c r="AB19" s="3">
        <f t="shared" ca="1" si="30"/>
        <v>56974.46</v>
      </c>
      <c r="AC19" s="3">
        <f t="shared" ca="1" si="31"/>
        <v>64989.270000000004</v>
      </c>
      <c r="AD19" s="3">
        <f t="shared" ca="1" si="32"/>
        <v>80452.179999999978</v>
      </c>
      <c r="AE19" s="3">
        <f t="shared" ca="1" si="33"/>
        <v>145051.37</v>
      </c>
      <c r="AF19" s="3">
        <f t="shared" ca="1" si="34"/>
        <v>0</v>
      </c>
      <c r="AG19" s="3">
        <f t="shared" ca="1" si="35"/>
        <v>97799.54</v>
      </c>
      <c r="AH19" s="3">
        <f t="shared" ca="1" si="36"/>
        <v>172778.83000000002</v>
      </c>
      <c r="AI19" s="3">
        <f t="shared" ca="1" si="37"/>
        <v>132416.51</v>
      </c>
      <c r="AJ19" s="3">
        <f t="shared" ca="1" si="38"/>
        <v>355696.68</v>
      </c>
      <c r="AK19" s="3">
        <f t="shared" ca="1" si="39"/>
        <v>167976.87</v>
      </c>
      <c r="AL19" s="3">
        <f t="shared" ca="1" si="40"/>
        <v>126666.26000000001</v>
      </c>
      <c r="AM19" s="3"/>
      <c r="AN19" s="3">
        <f t="shared" si="41"/>
        <v>315</v>
      </c>
      <c r="AO19" s="3"/>
      <c r="AP19" s="3"/>
      <c r="AQ19" s="4" t="str">
        <f>sales_data!B18</f>
        <v>Sarder Boni Amin</v>
      </c>
      <c r="AR19" s="4" t="str">
        <f>sales_data!C18</f>
        <v>Badiruzzaman Khan (Kowser)-02</v>
      </c>
      <c r="AS19" s="5" t="str">
        <f t="shared" si="42"/>
        <v>Badiruzzaman Khan (Kowser)-02</v>
      </c>
      <c r="AT19" s="4" t="str">
        <f>sales_data!I18</f>
        <v>Litn Howlader</v>
      </c>
      <c r="AU19" s="4" t="str">
        <f>sales_data!W18</f>
        <v>Jhalokathi -1 (Cb)</v>
      </c>
      <c r="AV19" s="1">
        <f>sales_data!N18</f>
        <v>40366.21</v>
      </c>
      <c r="AW19" s="1">
        <f>sales_data!P18</f>
        <v>32</v>
      </c>
      <c r="AX19" s="3">
        <f ca="1">IFERROR(INDEX(INDIRECT("day_wise_sales_data!$B$2:$BZ$599"),MATCH(resource!$CC19,day_wise_sales_data!$A$2:$A$500,0),MATCH(resource!AX$2,INDIRECT("day_wise_sales_data!$B$1:$BZ$1"),0)),0)</f>
        <v>0</v>
      </c>
      <c r="AY19" s="3">
        <f ca="1">IFERROR(INDEX(INDIRECT("day_wise_sales_data!$B$2:$BZ$599"),MATCH(resource!$CC19,day_wise_sales_data!$A$2:$A$500,0),MATCH(resource!AY$2,INDIRECT("day_wise_sales_data!$B$1:$BZ$1"),0)),0)</f>
        <v>0</v>
      </c>
      <c r="AZ19" s="3">
        <f ca="1">IFERROR(INDEX(INDIRECT("day_wise_sales_data!$B$2:$BZ$599"),MATCH(resource!$CC19,day_wise_sales_data!$A$2:$A$500,0),MATCH(resource!AZ$2,INDIRECT("day_wise_sales_data!$B$1:$BZ$1"),0)),0)</f>
        <v>11648.21</v>
      </c>
      <c r="BA19" s="3">
        <f ca="1">IFERROR(INDEX(INDIRECT("day_wise_sales_data!$B$2:$BZ$599"),MATCH(resource!$CC19,day_wise_sales_data!$A$2:$A$500,0),MATCH(resource!BA$2,INDIRECT("day_wise_sales_data!$B$1:$BZ$1"),0)),0)</f>
        <v>0</v>
      </c>
      <c r="BB19" s="3">
        <f ca="1">IFERROR(INDEX(INDIRECT("day_wise_sales_data!$B$2:$BZ$599"),MATCH(resource!$CC19,day_wise_sales_data!$A$2:$A$500,0),MATCH(resource!BB$2,INDIRECT("day_wise_sales_data!$B$1:$BZ$1"),0)),0)</f>
        <v>0</v>
      </c>
      <c r="BC19" s="3">
        <f ca="1">IFERROR(INDEX(INDIRECT("day_wise_sales_data!$B$2:$BZ$599"),MATCH(resource!$CC19,day_wise_sales_data!$A$2:$A$500,0),MATCH(resource!BC$2,INDIRECT("day_wise_sales_data!$B$1:$BZ$1"),0)),0)</f>
        <v>0</v>
      </c>
      <c r="BD19" s="3">
        <f ca="1">IFERROR(INDEX(INDIRECT("day_wise_sales_data!$B$2:$BZ$599"),MATCH(resource!$CC19,day_wise_sales_data!$A$2:$A$500,0),MATCH(resource!BD$2,INDIRECT("day_wise_sales_data!$B$1:$BZ$1"),0)),0)</f>
        <v>0</v>
      </c>
      <c r="BE19" s="3">
        <f ca="1">IFERROR(INDEX(INDIRECT("day_wise_sales_data!$B$2:$BZ$599"),MATCH(resource!$CC19,day_wise_sales_data!$A$2:$A$500,0),MATCH(resource!BE$2,INDIRECT("day_wise_sales_data!$B$1:$BZ$1"),0)),0)</f>
        <v>0</v>
      </c>
      <c r="BF19" s="3">
        <f ca="1">IFERROR(INDEX(INDIRECT("day_wise_sales_data!$B$2:$BZ$599"),MATCH(resource!$CC19,day_wise_sales_data!$A$2:$A$500,0),MATCH(resource!BF$2,INDIRECT("day_wise_sales_data!$B$1:$BZ$1"),0)),0)</f>
        <v>0</v>
      </c>
      <c r="BG19" s="3">
        <f ca="1">IFERROR(INDEX(INDIRECT("day_wise_sales_data!$B$2:$BZ$599"),MATCH(resource!$CC19,day_wise_sales_data!$A$2:$A$500,0),MATCH(resource!BG$2,INDIRECT("day_wise_sales_data!$B$1:$BZ$1"),0)),0)</f>
        <v>0</v>
      </c>
      <c r="BH19" s="3">
        <f ca="1">IFERROR(INDEX(INDIRECT("day_wise_sales_data!$B$2:$BZ$599"),MATCH(resource!$CC19,day_wise_sales_data!$A$2:$A$500,0),MATCH(resource!BH$2,INDIRECT("day_wise_sales_data!$B$1:$BZ$1"),0)),0)</f>
        <v>2120.5700000000002</v>
      </c>
      <c r="BI19" s="3">
        <f ca="1">IFERROR(INDEX(INDIRECT("day_wise_sales_data!$B$2:$BZ$599"),MATCH(resource!$CC19,day_wise_sales_data!$A$2:$A$500,0),MATCH(resource!BI$2,INDIRECT("day_wise_sales_data!$B$1:$BZ$1"),0)),0)</f>
        <v>2120.5700000000002</v>
      </c>
      <c r="BJ19" s="3">
        <f ca="1">IFERROR(INDEX(INDIRECT("day_wise_sales_data!$B$2:$BZ$599"),MATCH(resource!$CC19,day_wise_sales_data!$A$2:$A$500,0),MATCH(resource!BJ$2,INDIRECT("day_wise_sales_data!$B$1:$BZ$1"),0)),0)</f>
        <v>34812.99</v>
      </c>
      <c r="BK19" s="3">
        <f ca="1">IFERROR(INDEX(INDIRECT("day_wise_sales_data!$B$2:$BZ$599"),MATCH(resource!$CC19,day_wise_sales_data!$A$2:$A$500,0),MATCH(resource!BK$2,INDIRECT("day_wise_sales_data!$B$1:$BZ$1"),0)),0)</f>
        <v>0</v>
      </c>
      <c r="BL19" s="3">
        <f ca="1">IFERROR(INDEX(INDIRECT("day_wise_sales_data!$B$2:$BZ$599"),MATCH(resource!$CC19,day_wise_sales_data!$A$2:$A$500,0),MATCH(resource!BL$2,INDIRECT("day_wise_sales_data!$B$1:$BZ$1"),0)),0)</f>
        <v>0</v>
      </c>
      <c r="BM19" s="3">
        <f ca="1">IFERROR(INDEX(INDIRECT("day_wise_sales_data!$B$2:$BZ$599"),MATCH(resource!$CC19,day_wise_sales_data!$A$2:$A$500,0),MATCH(resource!BM$2,INDIRECT("day_wise_sales_data!$B$1:$BZ$1"),0)),0)</f>
        <v>0</v>
      </c>
      <c r="BN19" s="3">
        <f ca="1">IFERROR(INDEX(INDIRECT("day_wise_sales_data!$B$2:$BZ$599"),MATCH(resource!$CC19,day_wise_sales_data!$A$2:$A$500,0),MATCH(resource!BN$2,INDIRECT("day_wise_sales_data!$B$1:$BZ$1"),0)),0)</f>
        <v>0</v>
      </c>
      <c r="BO19" s="3">
        <f ca="1">IFERROR(INDEX(INDIRECT("day_wise_sales_data!$B$2:$BZ$599"),MATCH(resource!$CC19,day_wise_sales_data!$A$2:$A$500,0),MATCH(resource!BO$2,INDIRECT("day_wise_sales_data!$B$1:$BZ$1"),0)),0)</f>
        <v>0</v>
      </c>
      <c r="BP19" s="3">
        <f ca="1">IFERROR(INDEX(INDIRECT("day_wise_sales_data!$B$2:$BZ$599"),MATCH(resource!$CC19,day_wise_sales_data!$A$2:$A$500,0),MATCH(resource!BP$2,INDIRECT("day_wise_sales_data!$B$1:$BZ$1"),0)),0)</f>
        <v>12998.01</v>
      </c>
      <c r="BQ19" s="3">
        <f ca="1">IFERROR(INDEX(INDIRECT("day_wise_sales_data!$B$2:$BZ$599"),MATCH(resource!$CC19,day_wise_sales_data!$A$2:$A$500,0),MATCH(resource!BQ$2,INDIRECT("day_wise_sales_data!$B$1:$BZ$1"),0)),0)</f>
        <v>0</v>
      </c>
      <c r="BR19" s="3">
        <f ca="1">IFERROR(INDEX(INDIRECT("day_wise_sales_data!$B$2:$BZ$599"),MATCH(resource!$CC19,day_wise_sales_data!$A$2:$A$500,0),MATCH(resource!BR$2,INDIRECT("day_wise_sales_data!$B$1:$BZ$1"),0)),0)</f>
        <v>0</v>
      </c>
      <c r="BS19" s="3">
        <f ca="1">IFERROR(INDEX(INDIRECT("day_wise_sales_data!$B$2:$BZ$599"),MATCH(resource!$CC19,day_wise_sales_data!$A$2:$A$500,0),MATCH(resource!BS$2,INDIRECT("day_wise_sales_data!$B$1:$BZ$1"),0)),0)</f>
        <v>0</v>
      </c>
      <c r="BT19" s="3">
        <f ca="1">IFERROR(INDEX(INDIRECT("day_wise_sales_data!$B$2:$BZ$599"),MATCH(resource!$CC19,day_wise_sales_data!$A$2:$A$500,0),MATCH(resource!BT$2,INDIRECT("day_wise_sales_data!$B$1:$BZ$1"),0)),0)</f>
        <v>0</v>
      </c>
      <c r="BU19" s="3">
        <f ca="1">IFERROR(INDEX(INDIRECT("day_wise_sales_data!$B$2:$BZ$599"),MATCH(resource!$CC19,day_wise_sales_data!$A$2:$A$500,0),MATCH(resource!BU$2,INDIRECT("day_wise_sales_data!$B$1:$BZ$1"),0)),0)</f>
        <v>2249.86</v>
      </c>
      <c r="BV19" s="3">
        <f ca="1">IFERROR(INDEX(INDIRECT("day_wise_sales_data!$B$2:$BZ$599"),MATCH(resource!$CC19,day_wise_sales_data!$A$2:$A$500,0),MATCH(resource!BV$2,INDIRECT("day_wise_sales_data!$B$1:$BZ$1"),0)),0)</f>
        <v>0</v>
      </c>
      <c r="BW19" s="3">
        <f ca="1">IFERROR(INDEX(INDIRECT("day_wise_sales_data!$B$2:$BZ$599"),MATCH(resource!$CC19,day_wise_sales_data!$A$2:$A$500,0),MATCH(resource!BW$2,INDIRECT("day_wise_sales_data!$B$1:$BZ$1"),0)),0)</f>
        <v>0</v>
      </c>
      <c r="BX19" s="3">
        <f ca="1">IFERROR(INDEX(INDIRECT("day_wise_sales_data!$B$2:$BZ$599"),MATCH(resource!$CC19,day_wise_sales_data!$A$2:$A$500,0),MATCH(resource!BX$2,INDIRECT("day_wise_sales_data!$B$1:$BZ$1"),0)),0)</f>
        <v>0</v>
      </c>
      <c r="BY19" s="3">
        <f ca="1">IFERROR(INDEX(INDIRECT("day_wise_sales_data!$B$2:$BZ$599"),MATCH(resource!$CC19,day_wise_sales_data!$A$2:$A$500,0),MATCH(resource!BY$2,INDIRECT("day_wise_sales_data!$B$1:$BZ$1"),0)),0)</f>
        <v>0</v>
      </c>
      <c r="BZ19" s="3">
        <f ca="1">IFERROR(INDEX(INDIRECT("day_wise_sales_data!$B$2:$BZ$599"),MATCH(resource!$CC19,day_wise_sales_data!$A$2:$A$500,0),MATCH(resource!BZ$2,INDIRECT("day_wise_sales_data!$B$1:$BZ$1"),0)),0)</f>
        <v>0</v>
      </c>
      <c r="CA19" s="3" t="str">
        <f ca="1">IFERROR(INDEX(INDIRECT("day_wise_sales_data!$B$2:$BZ$599"),MATCH(resource!$CC19,day_wise_sales_data!$A$2:$A$500,0),MATCH(resource!CA$2,INDIRECT("day_wise_sales_data!$B$1:$BZ$1"),0)),0)</f>
        <v>dd</v>
      </c>
      <c r="CC19" s="4" t="str">
        <f>sales_data!H18</f>
        <v>BSL06214</v>
      </c>
      <c r="CD19" s="1">
        <v>17</v>
      </c>
      <c r="CE19" s="1" t="str">
        <f>IF(AQ19=report!$AQ$3,resource!CD19,"")</f>
        <v/>
      </c>
      <c r="CF19" s="5" t="str">
        <f>IFERROR(SMALL($CE$3:$CE$1001,ROWS($CE$3:CE19)),"")</f>
        <v/>
      </c>
      <c r="CH19">
        <f>IFERROR(VLOOKUP($CC19,data_pull!$E$22:$G$700,2,0),0)</f>
        <v>40366.21</v>
      </c>
      <c r="CI19" s="1">
        <f t="shared" si="44"/>
        <v>154</v>
      </c>
      <c r="CJ19" s="1">
        <f t="shared" si="45"/>
        <v>0</v>
      </c>
      <c r="CK19" s="1" t="s">
        <v>1015</v>
      </c>
      <c r="CL19" s="1">
        <f t="shared" si="46"/>
        <v>111</v>
      </c>
      <c r="CM19" s="1" t="str">
        <f>IFERROR(VLOOKUP($CK19,stock_data!$B$3:$W$612,2,0),0)</f>
        <v>ANET TABLET (EXP)</v>
      </c>
      <c r="CN19" s="1" t="str">
        <f>IFERROR(VLOOKUP($CK19,stock_data!$B$3:$W$612,4,0),0)</f>
        <v>10x10's</v>
      </c>
      <c r="CO19" s="1">
        <f>IFERROR(VLOOKUP($CK19,stock_data!$B$3:$W$612,5,0),0)</f>
        <v>176</v>
      </c>
      <c r="CP19" s="3">
        <f t="shared" si="47"/>
        <v>0</v>
      </c>
      <c r="CQ19" s="3">
        <f t="shared" si="48"/>
        <v>0</v>
      </c>
      <c r="CR19" s="1">
        <f>IFERROR(VLOOKUP($CK19,stock_data!$B$3:$W$612,6,0),0)</f>
        <v>0</v>
      </c>
      <c r="CS19" s="1">
        <f>IFERROR(VLOOKUP($CK19,stock_data!$B$3:$W$612,7,0),0)</f>
        <v>0</v>
      </c>
      <c r="CT19" s="1">
        <f>IFERROR(VLOOKUP($CK19,stock_data!$B$3:$W$612,8,0),0)</f>
        <v>0</v>
      </c>
      <c r="CU19" s="1">
        <f>IFERROR(VLOOKUP($CK19,stock_data!$B$3:$W$612,9,0),0)</f>
        <v>0</v>
      </c>
      <c r="CV19" s="1">
        <f>IFERROR(VLOOKUP($CK19,stock_data!$B$3:$W$612,10,0),0)</f>
        <v>0</v>
      </c>
      <c r="CW19" s="1">
        <f>IFERROR(VLOOKUP($CK19,stock_data!$B$3:$W$612,11,0),0)</f>
        <v>0</v>
      </c>
      <c r="CX19" s="1">
        <f>IFERROR(VLOOKUP($CK19,stock_data!$B$3:$W$612,12,0),0)</f>
        <v>0</v>
      </c>
      <c r="CY19" s="1">
        <f>IFERROR(VLOOKUP($CK19,stock_data!$B$3:$W$612,13,0),0)</f>
        <v>0</v>
      </c>
      <c r="CZ19" s="1">
        <f>IFERROR(VLOOKUP($CK19,stock_data!$B$3:$W$612,14,0),0)</f>
        <v>0</v>
      </c>
      <c r="DA19" s="1">
        <f>IFERROR(VLOOKUP($CK19,stock_data!$B$3:$W$612,15,0),0)</f>
        <v>0</v>
      </c>
      <c r="DB19" s="1">
        <f>IFERROR(VLOOKUP($CK19,stock_data!$B$3:$W$612,16,0),0)</f>
        <v>0</v>
      </c>
      <c r="DC19" s="1">
        <f>IFERROR(VLOOKUP($CK19,stock_data!$B$3:$W$612,17,0),0)</f>
        <v>0</v>
      </c>
      <c r="DD19" s="1">
        <f>IFERROR(VLOOKUP($CK19,stock_data!$B$3:$W$612,18,0),0)</f>
        <v>0</v>
      </c>
      <c r="DE19" s="1">
        <f>IFERROR(VLOOKUP($CK19,stock_data!$B$3:$W$612,19,0),0)</f>
        <v>0</v>
      </c>
      <c r="DF19" s="1">
        <f>IFERROR(VLOOKUP($CK19,stock_data!$B$3:$W$612,20,0),0)</f>
        <v>0</v>
      </c>
      <c r="DG19" s="1">
        <f>IFERROR(VLOOKUP($CK19,stock_data!$B$3:$W$612,21,0),0)</f>
        <v>0</v>
      </c>
      <c r="DH19" s="1">
        <f>IFERROR(VLOOKUP($CK19,stock_data!$B$3:$W$612,22,0),0)</f>
        <v>0</v>
      </c>
      <c r="DI19" s="1">
        <f t="shared" si="49"/>
        <v>0</v>
      </c>
      <c r="DJ19" s="1">
        <f t="shared" si="50"/>
        <v>0</v>
      </c>
      <c r="DK19" s="3">
        <f>IFERROR(INDEX(COD_SALES!$B$5:$Z$500,MATCH(resource!$CC19,COD_SALES!$A$5:$A$500,0),MATCH(resource!DK$2,COD_SALES!$B$4:$Z$4,0)),"")</f>
        <v>0</v>
      </c>
      <c r="DL19" s="3">
        <f>IFERROR(INDEX(COD_SALES!$B$5:$Z$500,MATCH(resource!$CC19,COD_SALES!$A$5:$A$500,0),MATCH(resource!DL$2,COD_SALES!$B$4:$Z$4,0)),"")</f>
        <v>0</v>
      </c>
      <c r="DM19" s="3">
        <f>IFERROR(INDEX(COD_SALES!$B$5:$Z$500,MATCH(resource!$CC19,COD_SALES!$A$5:$A$500,0),MATCH(resource!DM$2,COD_SALES!$B$4:$Z$4,0)),"")</f>
        <v>0</v>
      </c>
      <c r="DN19" s="3" t="str">
        <f>IFERROR(INDEX(COD_SALES!$B$5:$Z$500,MATCH(resource!$CC19,COD_SALES!$A$5:$A$500,0),MATCH(resource!DN$2,COD_SALES!$B$4:$Z$4,0)),"")</f>
        <v/>
      </c>
      <c r="DO19" s="3">
        <f>IFERROR(INDEX(COD_SALES!$B$5:$Z$500,MATCH(resource!$CC19,COD_SALES!$A$5:$A$500,0),MATCH(resource!DO$2,COD_SALES!$B$4:$Z$4,0)),"")</f>
        <v>0</v>
      </c>
      <c r="DP19" s="3">
        <f>IFERROR(INDEX(COD_SALES!$B$5:$Z$500,MATCH(resource!$CC19,COD_SALES!$A$5:$A$500,0),MATCH(resource!DP$2,COD_SALES!$B$4:$Z$4,0)),"")</f>
        <v>3</v>
      </c>
      <c r="DQ19" s="3" t="str">
        <f>IFERROR(INDEX(COD_SALES!$B$5:$Z$500,MATCH(resource!$CC19,COD_SALES!$A$5:$A$500,0),MATCH(resource!DQ$2,COD_SALES!$B$4:$Z$4,0)),"")</f>
        <v/>
      </c>
      <c r="DR19" s="3">
        <f>IFERROR(INDEX(COD_SALES!$B$5:$Z$500,MATCH(resource!$CC19,COD_SALES!$A$5:$A$500,0),MATCH(resource!DR$2,COD_SALES!$B$4:$Z$4,0)),"")</f>
        <v>0</v>
      </c>
      <c r="DS19" s="3">
        <f>IFERROR(INDEX(COD_SALES!$B$5:$Z$500,MATCH(resource!$CC19,COD_SALES!$A$5:$A$500,0),MATCH(resource!DS$2,COD_SALES!$B$4:$Z$4,0)),"")</f>
        <v>20</v>
      </c>
      <c r="DT19" s="3">
        <f>IFERROR(INDEX(COD_SALES!$B$5:$Z$500,MATCH(resource!$CC19,COD_SALES!$A$5:$A$500,0),MATCH(resource!DT$2,COD_SALES!$B$4:$Z$4,0)),"")</f>
        <v>0</v>
      </c>
      <c r="DU19" s="3">
        <f>IFERROR(INDEX(COD_SALES!$B$5:$Z$500,MATCH(resource!$CC19,COD_SALES!$A$5:$A$500,0),MATCH(resource!DU$2,COD_SALES!$B$4:$Z$4,0)),"")</f>
        <v>0</v>
      </c>
      <c r="DV19" s="3">
        <f>IFERROR(INDEX(COD_SALES!$B$5:$Z$500,MATCH(resource!$CC19,COD_SALES!$A$5:$A$500,0),MATCH(resource!DV$2,COD_SALES!$B$4:$Z$4,0)),"")</f>
        <v>0</v>
      </c>
      <c r="DW19" s="3">
        <f>IFERROR(INDEX(COD_SALES!$B$5:$Z$500,MATCH(resource!$CC19,COD_SALES!$A$5:$A$500,0),MATCH(resource!DW$2,COD_SALES!$B$4:$Z$4,0)),"")</f>
        <v>54</v>
      </c>
      <c r="DX19" s="3">
        <f>IFERROR(INDEX(COD_SALES!$B$5:$Z$500,MATCH(resource!$CC19,COD_SALES!$A$5:$A$500,0),MATCH(resource!DX$2,COD_SALES!$B$4:$Z$4,0)),"")</f>
        <v>0</v>
      </c>
      <c r="DY19" s="3">
        <f>IFERROR(INDEX(COD_SALES!$B$5:$Z$500,MATCH(resource!$CC19,COD_SALES!$A$5:$A$500,0),MATCH(resource!DY$2,COD_SALES!$B$4:$Z$4,0)),"")</f>
        <v>0</v>
      </c>
      <c r="DZ19" s="3">
        <f>IFERROR(INDEX(COD_SALES!$B$5:$Z$500,MATCH(resource!$CC19,COD_SALES!$A$5:$A$500,0),MATCH(resource!DZ$2,COD_SALES!$B$4:$Z$4,0)),"")</f>
        <v>0</v>
      </c>
      <c r="EA19" s="3">
        <f>IFERROR(INDEX(COD_SALES!$B$5:$Z$500,MATCH(resource!$CC19,COD_SALES!$A$5:$A$500,0),MATCH(resource!EA$2,COD_SALES!$B$4:$Z$4,0)),"")</f>
        <v>0</v>
      </c>
      <c r="EB19" s="3">
        <f t="shared" si="51"/>
        <v>33183.11</v>
      </c>
      <c r="ED19" s="3">
        <f>IFERROR(VLOOKUP($CK19,depot_prod_sales!$B$5:$S$200,3,0),0)</f>
        <v>0</v>
      </c>
      <c r="EE19" s="3">
        <f>IFERROR(VLOOKUP($CK19,depot_prod_sales!$B$5:$S$200,4,0),0)</f>
        <v>0</v>
      </c>
      <c r="EF19" s="3">
        <f>IFERROR(VLOOKUP($CK19,depot_prod_sales!$B$5:$S$200,5,0),0)</f>
        <v>0</v>
      </c>
      <c r="EG19" s="3">
        <f>IFERROR(VLOOKUP($CK19,depot_prod_sales!$B$5:$S$200,6,0),0)</f>
        <v>0</v>
      </c>
      <c r="EH19" s="3">
        <f>IFERROR(VLOOKUP($CK19,depot_prod_sales!$B$5:$S$200,7,0),0)</f>
        <v>0</v>
      </c>
      <c r="EI19" s="3">
        <f>IFERROR(VLOOKUP($CK19,depot_prod_sales!$B$5:$S$200,8,0),0)</f>
        <v>0</v>
      </c>
      <c r="EJ19" s="3">
        <f>IFERROR(VLOOKUP($CK19,depot_prod_sales!$B$5:$S$200,9,0),0)</f>
        <v>0</v>
      </c>
      <c r="EK19" s="3">
        <f>IFERROR(VLOOKUP($CK19,depot_prod_sales!$B$5:$S$200,10,0),0)</f>
        <v>0</v>
      </c>
      <c r="EL19" s="3">
        <f>IFERROR(VLOOKUP($CK19,depot_prod_sales!$B$5:$S$200,11,0),0)</f>
        <v>0</v>
      </c>
      <c r="EM19" s="3">
        <f>IFERROR(VLOOKUP($CK19,depot_prod_sales!$B$5:$S$200,12,0),0)</f>
        <v>0</v>
      </c>
      <c r="EN19" s="3">
        <f>IFERROR(VLOOKUP($CK19,depot_prod_sales!$B$5:$S$200,13,0),0)</f>
        <v>0</v>
      </c>
      <c r="EO19" s="3">
        <f>IFERROR(VLOOKUP($CK19,depot_prod_sales!$B$5:$S$200,14,0),0)</f>
        <v>0</v>
      </c>
      <c r="EP19" s="3">
        <f>IFERROR(VLOOKUP($CK19,depot_prod_sales!$B$5:$S$200,15,0),0)</f>
        <v>0</v>
      </c>
      <c r="EQ19" s="3">
        <f>IFERROR(VLOOKUP($CK19,depot_prod_sales!$B$5:$S$200,16,0),0)</f>
        <v>0</v>
      </c>
      <c r="ER19" s="3">
        <f>IFERROR(VLOOKUP($CK19,depot_prod_sales!$B$5:$S$200,17,0),0)</f>
        <v>0</v>
      </c>
      <c r="ES19" s="3">
        <f>IFERROR(VLOOKUP($CK19,depot_prod_sales!$B$5:$S$200,18,0),0)</f>
        <v>0</v>
      </c>
      <c r="ET19" s="116">
        <f t="shared" si="52"/>
        <v>0</v>
      </c>
      <c r="EU19" s="116">
        <f t="shared" si="53"/>
        <v>0</v>
      </c>
      <c r="EW19" s="3">
        <f>IFERROR(VLOOKUP(CC19,data_pull!$AO$25:$AR$546,2,0),0)</f>
        <v>24</v>
      </c>
      <c r="EX19" s="1">
        <f>IFERROR(VLOOKUP(CC19,data_pull!$AO$25:$AR$546,4,0),0)</f>
        <v>190000</v>
      </c>
    </row>
    <row r="20" spans="1:154" x14ac:dyDescent="0.25">
      <c r="A20" s="1" t="s">
        <v>792</v>
      </c>
      <c r="B20" s="1" t="s">
        <v>793</v>
      </c>
      <c r="C20" s="1" t="s">
        <v>895</v>
      </c>
      <c r="D20" s="2">
        <f>SUMIF(sales_data!$B$2:$B$1000,resource!B20,sales_data!$N$2:$N$1000)</f>
        <v>1544384.8199999998</v>
      </c>
      <c r="E20" s="2">
        <f t="shared" si="13"/>
        <v>643477.62</v>
      </c>
      <c r="F20" s="3">
        <f>COUNTIFS(sales_data!$L$2:$L$1000,"&gt;1",sales_data!$B$2:$B$1000,resource!B20)</f>
        <v>16</v>
      </c>
      <c r="G20" s="3">
        <f>COUNTIFS(sales_data!$L$2:$L$1000,"&gt;1",sales_data!$B$2:$B$1000,resource!B20,sales_data!$I$2:$I$1000,"*"&amp;$G$2&amp;"*")</f>
        <v>1</v>
      </c>
      <c r="H20" s="3">
        <f>COUNTIFS(sales_data!$L$2:$L$1000,"&gt;1",sales_data!$B$2:$B$1000,resource!B20,sales_data!$I$2:$I$1000,"*"&amp;$H$2&amp;"*")</f>
        <v>0</v>
      </c>
      <c r="I20" s="3">
        <f>COUNTIFS(sales_data!$L$2:$L$1000,"&gt;1",sales_data!$B$2:$B$1000,resource!B20,sales_data!$I$2:$I$1000,"*"&amp;$I$2&amp;"*")</f>
        <v>0</v>
      </c>
      <c r="J20" s="3">
        <f t="shared" si="43"/>
        <v>15</v>
      </c>
      <c r="K20" s="1" t="str">
        <f t="shared" si="14"/>
        <v>NOK</v>
      </c>
      <c r="L20" s="1">
        <f>SUMIF(sales_data!$B$2:$B$1000,resource!B20,sales_data!$P$2:$P$1000)</f>
        <v>423</v>
      </c>
      <c r="M20" s="3">
        <f t="shared" ca="1" si="15"/>
        <v>22596.14</v>
      </c>
      <c r="N20" s="3">
        <f t="shared" ca="1" si="16"/>
        <v>74475.930000000008</v>
      </c>
      <c r="O20" s="3">
        <f t="shared" ca="1" si="17"/>
        <v>12966.56</v>
      </c>
      <c r="P20" s="3">
        <f t="shared" ca="1" si="18"/>
        <v>35837.020000000004</v>
      </c>
      <c r="Q20" s="3">
        <f t="shared" ca="1" si="19"/>
        <v>68392.549999999988</v>
      </c>
      <c r="R20" s="3">
        <f t="shared" ca="1" si="20"/>
        <v>0</v>
      </c>
      <c r="S20" s="3">
        <f t="shared" ca="1" si="21"/>
        <v>19003.469999999998</v>
      </c>
      <c r="T20" s="3">
        <f t="shared" ca="1" si="22"/>
        <v>38390.979999999996</v>
      </c>
      <c r="U20" s="3">
        <f t="shared" ca="1" si="23"/>
        <v>39708.92</v>
      </c>
      <c r="V20" s="3">
        <f t="shared" ca="1" si="24"/>
        <v>48823.58</v>
      </c>
      <c r="W20" s="3">
        <f t="shared" ca="1" si="25"/>
        <v>35639.449999999997</v>
      </c>
      <c r="X20" s="3">
        <f t="shared" ca="1" si="26"/>
        <v>31504.760000000002</v>
      </c>
      <c r="Y20" s="3">
        <f t="shared" ca="1" si="27"/>
        <v>0</v>
      </c>
      <c r="Z20" s="3">
        <f t="shared" ca="1" si="28"/>
        <v>153259.24</v>
      </c>
      <c r="AA20" s="3">
        <f t="shared" ca="1" si="29"/>
        <v>44597.999999999993</v>
      </c>
      <c r="AB20" s="3">
        <f t="shared" ca="1" si="30"/>
        <v>47778.07</v>
      </c>
      <c r="AC20" s="3">
        <f t="shared" ca="1" si="31"/>
        <v>61274.39</v>
      </c>
      <c r="AD20" s="3">
        <f t="shared" ca="1" si="32"/>
        <v>23962.780000000002</v>
      </c>
      <c r="AE20" s="3">
        <f t="shared" ca="1" si="33"/>
        <v>94234.72</v>
      </c>
      <c r="AF20" s="3">
        <f t="shared" ca="1" si="34"/>
        <v>0</v>
      </c>
      <c r="AG20" s="3">
        <f t="shared" ca="1" si="35"/>
        <v>29547.319999999996</v>
      </c>
      <c r="AH20" s="3">
        <f t="shared" ca="1" si="36"/>
        <v>96230.859999999986</v>
      </c>
      <c r="AI20" s="3">
        <f t="shared" ca="1" si="37"/>
        <v>151000.07</v>
      </c>
      <c r="AJ20" s="3">
        <f t="shared" ca="1" si="38"/>
        <v>141339.93</v>
      </c>
      <c r="AK20" s="3">
        <f t="shared" ca="1" si="39"/>
        <v>164255.22</v>
      </c>
      <c r="AL20" s="3">
        <f t="shared" ca="1" si="40"/>
        <v>58489.700000000004</v>
      </c>
      <c r="AM20" s="3"/>
      <c r="AN20" s="3">
        <f t="shared" si="41"/>
        <v>286</v>
      </c>
      <c r="AO20" s="3"/>
      <c r="AP20" s="3"/>
      <c r="AQ20" s="4" t="str">
        <f>sales_data!B19</f>
        <v>Sarder Boni Amin</v>
      </c>
      <c r="AR20" s="4" t="str">
        <f>sales_data!C19</f>
        <v>Badiruzzaman Khan (Kowser)-02</v>
      </c>
      <c r="AS20" s="5" t="str">
        <f t="shared" si="42"/>
        <v/>
      </c>
      <c r="AT20" s="4" t="str">
        <f>sales_data!I19</f>
        <v>Manjurul Hasan (Sajib)</v>
      </c>
      <c r="AU20" s="4" t="str">
        <f>sales_data!W19</f>
        <v>Nolcity- East (Tb)</v>
      </c>
      <c r="AV20" s="1">
        <f>sales_data!N19</f>
        <v>51628.91</v>
      </c>
      <c r="AW20" s="1">
        <f>sales_data!P19</f>
        <v>24</v>
      </c>
      <c r="AX20" s="3">
        <f ca="1">IFERROR(INDEX(INDIRECT("day_wise_sales_data!$B$2:$BZ$599"),MATCH(resource!$CC20,day_wise_sales_data!$A$2:$A$500,0),MATCH(resource!AX$2,INDIRECT("day_wise_sales_data!$B$1:$BZ$1"),0)),0)</f>
        <v>0</v>
      </c>
      <c r="AY20" s="3">
        <f ca="1">IFERROR(INDEX(INDIRECT("day_wise_sales_data!$B$2:$BZ$599"),MATCH(resource!$CC20,day_wise_sales_data!$A$2:$A$500,0),MATCH(resource!AY$2,INDIRECT("day_wise_sales_data!$B$1:$BZ$1"),0)),0)</f>
        <v>0</v>
      </c>
      <c r="AZ20" s="3">
        <f ca="1">IFERROR(INDEX(INDIRECT("day_wise_sales_data!$B$2:$BZ$599"),MATCH(resource!$CC20,day_wise_sales_data!$A$2:$A$500,0),MATCH(resource!AZ$2,INDIRECT("day_wise_sales_data!$B$1:$BZ$1"),0)),0)</f>
        <v>0</v>
      </c>
      <c r="BA20" s="3">
        <f ca="1">IFERROR(INDEX(INDIRECT("day_wise_sales_data!$B$2:$BZ$599"),MATCH(resource!$CC20,day_wise_sales_data!$A$2:$A$500,0),MATCH(resource!BA$2,INDIRECT("day_wise_sales_data!$B$1:$BZ$1"),0)),0)</f>
        <v>0</v>
      </c>
      <c r="BB20" s="3">
        <f ca="1">IFERROR(INDEX(INDIRECT("day_wise_sales_data!$B$2:$BZ$599"),MATCH(resource!$CC20,day_wise_sales_data!$A$2:$A$500,0),MATCH(resource!BB$2,INDIRECT("day_wise_sales_data!$B$1:$BZ$1"),0)),0)</f>
        <v>10787.13</v>
      </c>
      <c r="BC20" s="3">
        <f ca="1">IFERROR(INDEX(INDIRECT("day_wise_sales_data!$B$2:$BZ$599"),MATCH(resource!$CC20,day_wise_sales_data!$A$2:$A$500,0),MATCH(resource!BC$2,INDIRECT("day_wise_sales_data!$B$1:$BZ$1"),0)),0)</f>
        <v>0</v>
      </c>
      <c r="BD20" s="3">
        <f ca="1">IFERROR(INDEX(INDIRECT("day_wise_sales_data!$B$2:$BZ$599"),MATCH(resource!$CC20,day_wise_sales_data!$A$2:$A$500,0),MATCH(resource!BD$2,INDIRECT("day_wise_sales_data!$B$1:$BZ$1"),0)),0)</f>
        <v>0</v>
      </c>
      <c r="BE20" s="3">
        <f ca="1">IFERROR(INDEX(INDIRECT("day_wise_sales_data!$B$2:$BZ$599"),MATCH(resource!$CC20,day_wise_sales_data!$A$2:$A$500,0),MATCH(resource!BE$2,INDIRECT("day_wise_sales_data!$B$1:$BZ$1"),0)),0)</f>
        <v>-176.53</v>
      </c>
      <c r="BF20" s="3">
        <f ca="1">IFERROR(INDEX(INDIRECT("day_wise_sales_data!$B$2:$BZ$599"),MATCH(resource!$CC20,day_wise_sales_data!$A$2:$A$500,0),MATCH(resource!BF$2,INDIRECT("day_wise_sales_data!$B$1:$BZ$1"),0)),0)</f>
        <v>0</v>
      </c>
      <c r="BG20" s="3">
        <f ca="1">IFERROR(INDEX(INDIRECT("day_wise_sales_data!$B$2:$BZ$599"),MATCH(resource!$CC20,day_wise_sales_data!$A$2:$A$500,0),MATCH(resource!BG$2,INDIRECT("day_wise_sales_data!$B$1:$BZ$1"),0)),0)</f>
        <v>0</v>
      </c>
      <c r="BH20" s="3">
        <f ca="1">IFERROR(INDEX(INDIRECT("day_wise_sales_data!$B$2:$BZ$599"),MATCH(resource!$CC20,day_wise_sales_data!$A$2:$A$500,0),MATCH(resource!BH$2,INDIRECT("day_wise_sales_data!$B$1:$BZ$1"),0)),0)</f>
        <v>0</v>
      </c>
      <c r="BI20" s="3">
        <f ca="1">IFERROR(INDEX(INDIRECT("day_wise_sales_data!$B$2:$BZ$599"),MATCH(resource!$CC20,day_wise_sales_data!$A$2:$A$500,0),MATCH(resource!BI$2,INDIRECT("day_wise_sales_data!$B$1:$BZ$1"),0)),0)</f>
        <v>0</v>
      </c>
      <c r="BJ20" s="3">
        <f ca="1">IFERROR(INDEX(INDIRECT("day_wise_sales_data!$B$2:$BZ$599"),MATCH(resource!$CC20,day_wise_sales_data!$A$2:$A$500,0),MATCH(resource!BJ$2,INDIRECT("day_wise_sales_data!$B$1:$BZ$1"),0)),0)</f>
        <v>9027.7099999999991</v>
      </c>
      <c r="BK20" s="3">
        <f ca="1">IFERROR(INDEX(INDIRECT("day_wise_sales_data!$B$2:$BZ$599"),MATCH(resource!$CC20,day_wise_sales_data!$A$2:$A$500,0),MATCH(resource!BK$2,INDIRECT("day_wise_sales_data!$B$1:$BZ$1"),0)),0)</f>
        <v>0</v>
      </c>
      <c r="BL20" s="3">
        <f ca="1">IFERROR(INDEX(INDIRECT("day_wise_sales_data!$B$2:$BZ$599"),MATCH(resource!$CC20,day_wise_sales_data!$A$2:$A$500,0),MATCH(resource!BL$2,INDIRECT("day_wise_sales_data!$B$1:$BZ$1"),0)),0)</f>
        <v>0</v>
      </c>
      <c r="BM20" s="3">
        <f ca="1">IFERROR(INDEX(INDIRECT("day_wise_sales_data!$B$2:$BZ$599"),MATCH(resource!$CC20,day_wise_sales_data!$A$2:$A$500,0),MATCH(resource!BM$2,INDIRECT("day_wise_sales_data!$B$1:$BZ$1"),0)),0)</f>
        <v>1390</v>
      </c>
      <c r="BN20" s="3">
        <f ca="1">IFERROR(INDEX(INDIRECT("day_wise_sales_data!$B$2:$BZ$599"),MATCH(resource!$CC20,day_wise_sales_data!$A$2:$A$500,0),MATCH(resource!BN$2,INDIRECT("day_wise_sales_data!$B$1:$BZ$1"),0)),0)</f>
        <v>0</v>
      </c>
      <c r="BO20" s="3">
        <f ca="1">IFERROR(INDEX(INDIRECT("day_wise_sales_data!$B$2:$BZ$599"),MATCH(resource!$CC20,day_wise_sales_data!$A$2:$A$500,0),MATCH(resource!BO$2,INDIRECT("day_wise_sales_data!$B$1:$BZ$1"),0)),0)</f>
        <v>1892.12</v>
      </c>
      <c r="BP20" s="3">
        <f ca="1">IFERROR(INDEX(INDIRECT("day_wise_sales_data!$B$2:$BZ$599"),MATCH(resource!$CC20,day_wise_sales_data!$A$2:$A$500,0),MATCH(resource!BP$2,INDIRECT("day_wise_sales_data!$B$1:$BZ$1"),0)),0)</f>
        <v>24844.99</v>
      </c>
      <c r="BQ20" s="3">
        <f ca="1">IFERROR(INDEX(INDIRECT("day_wise_sales_data!$B$2:$BZ$599"),MATCH(resource!$CC20,day_wise_sales_data!$A$2:$A$500,0),MATCH(resource!BQ$2,INDIRECT("day_wise_sales_data!$B$1:$BZ$1"),0)),0)</f>
        <v>0</v>
      </c>
      <c r="BR20" s="3">
        <f ca="1">IFERROR(INDEX(INDIRECT("day_wise_sales_data!$B$2:$BZ$599"),MATCH(resource!$CC20,day_wise_sales_data!$A$2:$A$500,0),MATCH(resource!BR$2,INDIRECT("day_wise_sales_data!$B$1:$BZ$1"),0)),0)</f>
        <v>0</v>
      </c>
      <c r="BS20" s="3">
        <f ca="1">IFERROR(INDEX(INDIRECT("day_wise_sales_data!$B$2:$BZ$599"),MATCH(resource!$CC20,day_wise_sales_data!$A$2:$A$500,0),MATCH(resource!BS$2,INDIRECT("day_wise_sales_data!$B$1:$BZ$1"),0)),0)</f>
        <v>0</v>
      </c>
      <c r="BT20" s="3">
        <f ca="1">IFERROR(INDEX(INDIRECT("day_wise_sales_data!$B$2:$BZ$599"),MATCH(resource!$CC20,day_wise_sales_data!$A$2:$A$500,0),MATCH(resource!BT$2,INDIRECT("day_wise_sales_data!$B$1:$BZ$1"),0)),0)</f>
        <v>0</v>
      </c>
      <c r="BU20" s="3">
        <f ca="1">IFERROR(INDEX(INDIRECT("day_wise_sales_data!$B$2:$BZ$599"),MATCH(resource!$CC20,day_wise_sales_data!$A$2:$A$500,0),MATCH(resource!BU$2,INDIRECT("day_wise_sales_data!$B$1:$BZ$1"),0)),0)</f>
        <v>0</v>
      </c>
      <c r="BV20" s="3">
        <f ca="1">IFERROR(INDEX(INDIRECT("day_wise_sales_data!$B$2:$BZ$599"),MATCH(resource!$CC20,day_wise_sales_data!$A$2:$A$500,0),MATCH(resource!BV$2,INDIRECT("day_wise_sales_data!$B$1:$BZ$1"),0)),0)</f>
        <v>16908.68</v>
      </c>
      <c r="BW20" s="3">
        <f ca="1">IFERROR(INDEX(INDIRECT("day_wise_sales_data!$B$2:$BZ$599"),MATCH(resource!$CC20,day_wise_sales_data!$A$2:$A$500,0),MATCH(resource!BW$2,INDIRECT("day_wise_sales_data!$B$1:$BZ$1"),0)),0)</f>
        <v>0</v>
      </c>
      <c r="BX20" s="3">
        <f ca="1">IFERROR(INDEX(INDIRECT("day_wise_sales_data!$B$2:$BZ$599"),MATCH(resource!$CC20,day_wise_sales_data!$A$2:$A$500,0),MATCH(resource!BX$2,INDIRECT("day_wise_sales_data!$B$1:$BZ$1"),0)),0)</f>
        <v>0</v>
      </c>
      <c r="BY20" s="3">
        <f ca="1">IFERROR(INDEX(INDIRECT("day_wise_sales_data!$B$2:$BZ$599"),MATCH(resource!$CC20,day_wise_sales_data!$A$2:$A$500,0),MATCH(resource!BY$2,INDIRECT("day_wise_sales_data!$B$1:$BZ$1"),0)),0)</f>
        <v>0</v>
      </c>
      <c r="BZ20" s="3">
        <f ca="1">IFERROR(INDEX(INDIRECT("day_wise_sales_data!$B$2:$BZ$599"),MATCH(resource!$CC20,day_wise_sales_data!$A$2:$A$500,0),MATCH(resource!BZ$2,INDIRECT("day_wise_sales_data!$B$1:$BZ$1"),0)),0)</f>
        <v>0</v>
      </c>
      <c r="CA20" s="3" t="str">
        <f ca="1">IFERROR(INDEX(INDIRECT("day_wise_sales_data!$B$2:$BZ$599"),MATCH(resource!$CC20,day_wise_sales_data!$A$2:$A$500,0),MATCH(resource!CA$2,INDIRECT("day_wise_sales_data!$B$1:$BZ$1"),0)),0)</f>
        <v>dd</v>
      </c>
      <c r="CC20" s="4" t="str">
        <f>sales_data!H19</f>
        <v>BSL06213</v>
      </c>
      <c r="CD20" s="1">
        <v>18</v>
      </c>
      <c r="CE20" s="1" t="str">
        <f>IF(AQ20=report!$AQ$3,resource!CD20,"")</f>
        <v/>
      </c>
      <c r="CF20" s="5" t="str">
        <f>IFERROR(SMALL($CE$3:$CE$1001,ROWS($CE$3:CE20)),"")</f>
        <v/>
      </c>
      <c r="CH20">
        <f>IFERROR(VLOOKUP($CC20,data_pull!$E$22:$G$700,2,0),0)</f>
        <v>51628.91</v>
      </c>
      <c r="CI20" s="1">
        <f t="shared" si="44"/>
        <v>154</v>
      </c>
      <c r="CJ20" s="1">
        <f t="shared" si="45"/>
        <v>5</v>
      </c>
      <c r="CK20" s="1" t="s">
        <v>1017</v>
      </c>
      <c r="CL20" s="1">
        <f t="shared" si="46"/>
        <v>79</v>
      </c>
      <c r="CM20" s="1" t="str">
        <f>IFERROR(VLOOKUP($CK20,stock_data!$B$3:$W$612,2,0),0)</f>
        <v>ANET TABLET 10MG</v>
      </c>
      <c r="CN20" s="1" t="str">
        <f>IFERROR(VLOOKUP($CK20,stock_data!$B$3:$W$612,4,0),0)</f>
        <v>5x10's</v>
      </c>
      <c r="CO20" s="1">
        <f>IFERROR(VLOOKUP($CK20,stock_data!$B$3:$W$612,5,0),0)</f>
        <v>80</v>
      </c>
      <c r="CP20" s="3">
        <f t="shared" si="47"/>
        <v>5</v>
      </c>
      <c r="CQ20" s="3">
        <f t="shared" si="48"/>
        <v>400</v>
      </c>
      <c r="CR20" s="1">
        <f>IFERROR(VLOOKUP($CK20,stock_data!$B$3:$W$612,6,0),0)</f>
        <v>0</v>
      </c>
      <c r="CS20" s="1">
        <f>IFERROR(VLOOKUP($CK20,stock_data!$B$3:$W$612,7,0),0)</f>
        <v>0</v>
      </c>
      <c r="CT20" s="1">
        <f>IFERROR(VLOOKUP($CK20,stock_data!$B$3:$W$612,8,0),0)</f>
        <v>0</v>
      </c>
      <c r="CU20" s="1">
        <f>IFERROR(VLOOKUP($CK20,stock_data!$B$3:$W$612,9,0),0)</f>
        <v>0</v>
      </c>
      <c r="CV20" s="1">
        <f>IFERROR(VLOOKUP($CK20,stock_data!$B$3:$W$612,10,0),0)</f>
        <v>0</v>
      </c>
      <c r="CW20" s="1">
        <f>IFERROR(VLOOKUP($CK20,stock_data!$B$3:$W$612,11,0),0)</f>
        <v>0</v>
      </c>
      <c r="CX20" s="1">
        <f>IFERROR(VLOOKUP($CK20,stock_data!$B$3:$W$612,12,0),0)</f>
        <v>0</v>
      </c>
      <c r="CY20" s="1">
        <f>IFERROR(VLOOKUP($CK20,stock_data!$B$3:$W$612,13,0),0)</f>
        <v>0</v>
      </c>
      <c r="CZ20" s="1">
        <f>IFERROR(VLOOKUP($CK20,stock_data!$B$3:$W$612,14,0),0)</f>
        <v>0</v>
      </c>
      <c r="DA20" s="1">
        <f>IFERROR(VLOOKUP($CK20,stock_data!$B$3:$W$612,15,0),0)</f>
        <v>0</v>
      </c>
      <c r="DB20" s="1">
        <f>IFERROR(VLOOKUP($CK20,stock_data!$B$3:$W$612,16,0),0)</f>
        <v>0</v>
      </c>
      <c r="DC20" s="1">
        <f>IFERROR(VLOOKUP($CK20,stock_data!$B$3:$W$612,17,0),0)</f>
        <v>0</v>
      </c>
      <c r="DD20" s="1">
        <f>IFERROR(VLOOKUP($CK20,stock_data!$B$3:$W$612,18,0),0)</f>
        <v>0</v>
      </c>
      <c r="DE20" s="1">
        <f>IFERROR(VLOOKUP($CK20,stock_data!$B$3:$W$612,19,0),0)</f>
        <v>0</v>
      </c>
      <c r="DF20" s="1">
        <f>IFERROR(VLOOKUP($CK20,stock_data!$B$3:$W$612,20,0),0)</f>
        <v>0</v>
      </c>
      <c r="DG20" s="1">
        <f>IFERROR(VLOOKUP($CK20,stock_data!$B$3:$W$612,21,0),0)</f>
        <v>0</v>
      </c>
      <c r="DH20" s="1">
        <f>IFERROR(VLOOKUP($CK20,stock_data!$B$3:$W$612,22,0),0)</f>
        <v>0</v>
      </c>
      <c r="DI20" s="1">
        <f t="shared" si="49"/>
        <v>0</v>
      </c>
      <c r="DJ20" s="1">
        <f t="shared" si="50"/>
        <v>0</v>
      </c>
      <c r="DK20" s="3">
        <f>IFERROR(INDEX(COD_SALES!$B$5:$Z$500,MATCH(resource!$CC20,COD_SALES!$A$5:$A$500,0),MATCH(resource!DK$2,COD_SALES!$B$4:$Z$4,0)),"")</f>
        <v>0</v>
      </c>
      <c r="DL20" s="3">
        <f>IFERROR(INDEX(COD_SALES!$B$5:$Z$500,MATCH(resource!$CC20,COD_SALES!$A$5:$A$500,0),MATCH(resource!DL$2,COD_SALES!$B$4:$Z$4,0)),"")</f>
        <v>2</v>
      </c>
      <c r="DM20" s="3">
        <f>IFERROR(INDEX(COD_SALES!$B$5:$Z$500,MATCH(resource!$CC20,COD_SALES!$A$5:$A$500,0),MATCH(resource!DM$2,COD_SALES!$B$4:$Z$4,0)),"")</f>
        <v>0</v>
      </c>
      <c r="DN20" s="3" t="str">
        <f>IFERROR(INDEX(COD_SALES!$B$5:$Z$500,MATCH(resource!$CC20,COD_SALES!$A$5:$A$500,0),MATCH(resource!DN$2,COD_SALES!$B$4:$Z$4,0)),"")</f>
        <v/>
      </c>
      <c r="DO20" s="3">
        <f>IFERROR(INDEX(COD_SALES!$B$5:$Z$500,MATCH(resource!$CC20,COD_SALES!$A$5:$A$500,0),MATCH(resource!DO$2,COD_SALES!$B$4:$Z$4,0)),"")</f>
        <v>0</v>
      </c>
      <c r="DP20" s="3">
        <f>IFERROR(INDEX(COD_SALES!$B$5:$Z$500,MATCH(resource!$CC20,COD_SALES!$A$5:$A$500,0),MATCH(resource!DP$2,COD_SALES!$B$4:$Z$4,0)),"")</f>
        <v>0</v>
      </c>
      <c r="DQ20" s="3" t="str">
        <f>IFERROR(INDEX(COD_SALES!$B$5:$Z$500,MATCH(resource!$CC20,COD_SALES!$A$5:$A$500,0),MATCH(resource!DQ$2,COD_SALES!$B$4:$Z$4,0)),"")</f>
        <v/>
      </c>
      <c r="DR20" s="3">
        <f>IFERROR(INDEX(COD_SALES!$B$5:$Z$500,MATCH(resource!$CC20,COD_SALES!$A$5:$A$500,0),MATCH(resource!DR$2,COD_SALES!$B$4:$Z$4,0)),"")</f>
        <v>0</v>
      </c>
      <c r="DS20" s="3">
        <f>IFERROR(INDEX(COD_SALES!$B$5:$Z$500,MATCH(resource!$CC20,COD_SALES!$A$5:$A$500,0),MATCH(resource!DS$2,COD_SALES!$B$4:$Z$4,0)),"")</f>
        <v>30</v>
      </c>
      <c r="DT20" s="3">
        <f>IFERROR(INDEX(COD_SALES!$B$5:$Z$500,MATCH(resource!$CC20,COD_SALES!$A$5:$A$500,0),MATCH(resource!DT$2,COD_SALES!$B$4:$Z$4,0)),"")</f>
        <v>0</v>
      </c>
      <c r="DU20" s="3">
        <f>IFERROR(INDEX(COD_SALES!$B$5:$Z$500,MATCH(resource!$CC20,COD_SALES!$A$5:$A$500,0),MATCH(resource!DU$2,COD_SALES!$B$4:$Z$4,0)),"")</f>
        <v>17</v>
      </c>
      <c r="DV20" s="3">
        <f>IFERROR(INDEX(COD_SALES!$B$5:$Z$500,MATCH(resource!$CC20,COD_SALES!$A$5:$A$500,0),MATCH(resource!DV$2,COD_SALES!$B$4:$Z$4,0)),"")</f>
        <v>0</v>
      </c>
      <c r="DW20" s="3">
        <f>IFERROR(INDEX(COD_SALES!$B$5:$Z$500,MATCH(resource!$CC20,COD_SALES!$A$5:$A$500,0),MATCH(resource!DW$2,COD_SALES!$B$4:$Z$4,0)),"")</f>
        <v>19</v>
      </c>
      <c r="DX20" s="3">
        <f>IFERROR(INDEX(COD_SALES!$B$5:$Z$500,MATCH(resource!$CC20,COD_SALES!$A$5:$A$500,0),MATCH(resource!DX$2,COD_SALES!$B$4:$Z$4,0)),"")</f>
        <v>0</v>
      </c>
      <c r="DY20" s="3">
        <f>IFERROR(INDEX(COD_SALES!$B$5:$Z$500,MATCH(resource!$CC20,COD_SALES!$A$5:$A$500,0),MATCH(resource!DY$2,COD_SALES!$B$4:$Z$4,0)),"")</f>
        <v>0</v>
      </c>
      <c r="DZ20" s="3">
        <f>IFERROR(INDEX(COD_SALES!$B$5:$Z$500,MATCH(resource!$CC20,COD_SALES!$A$5:$A$500,0),MATCH(resource!DZ$2,COD_SALES!$B$4:$Z$4,0)),"")</f>
        <v>0</v>
      </c>
      <c r="EA20" s="3">
        <f>IFERROR(INDEX(COD_SALES!$B$5:$Z$500,MATCH(resource!$CC20,COD_SALES!$A$5:$A$500,0),MATCH(resource!EA$2,COD_SALES!$B$4:$Z$4,0)),"")</f>
        <v>1</v>
      </c>
      <c r="EB20" s="3">
        <f t="shared" si="51"/>
        <v>19982.89</v>
      </c>
      <c r="ED20" s="3">
        <f>IFERROR(VLOOKUP($CK20,depot_prod_sales!$B$5:$S$200,3,0),0)</f>
        <v>0</v>
      </c>
      <c r="EE20" s="3">
        <f>IFERROR(VLOOKUP($CK20,depot_prod_sales!$B$5:$S$200,4,0),0)</f>
        <v>0</v>
      </c>
      <c r="EF20" s="3">
        <f>IFERROR(VLOOKUP($CK20,depot_prod_sales!$B$5:$S$200,5,0),0)</f>
        <v>0</v>
      </c>
      <c r="EG20" s="3">
        <f>IFERROR(VLOOKUP($CK20,depot_prod_sales!$B$5:$S$200,6,0),0)</f>
        <v>0</v>
      </c>
      <c r="EH20" s="3">
        <f>IFERROR(VLOOKUP($CK20,depot_prod_sales!$B$5:$S$200,7,0),0)</f>
        <v>0</v>
      </c>
      <c r="EI20" s="3">
        <f>IFERROR(VLOOKUP($CK20,depot_prod_sales!$B$5:$S$200,8,0),0)</f>
        <v>0</v>
      </c>
      <c r="EJ20" s="3">
        <f>IFERROR(VLOOKUP($CK20,depot_prod_sales!$B$5:$S$200,9,0),0)</f>
        <v>0</v>
      </c>
      <c r="EK20" s="3">
        <f>IFERROR(VLOOKUP($CK20,depot_prod_sales!$B$5:$S$200,10,0),0)</f>
        <v>0</v>
      </c>
      <c r="EL20" s="3">
        <f>IFERROR(VLOOKUP($CK20,depot_prod_sales!$B$5:$S$200,11,0),0)</f>
        <v>0</v>
      </c>
      <c r="EM20" s="3">
        <f>IFERROR(VLOOKUP($CK20,depot_prod_sales!$B$5:$S$200,12,0),0)</f>
        <v>0</v>
      </c>
      <c r="EN20" s="3">
        <f>IFERROR(VLOOKUP($CK20,depot_prod_sales!$B$5:$S$200,13,0),0)</f>
        <v>0</v>
      </c>
      <c r="EO20" s="3">
        <f>IFERROR(VLOOKUP($CK20,depot_prod_sales!$B$5:$S$200,14,0),0)</f>
        <v>0</v>
      </c>
      <c r="EP20" s="3">
        <f>IFERROR(VLOOKUP($CK20,depot_prod_sales!$B$5:$S$200,15,0),0)</f>
        <v>0</v>
      </c>
      <c r="EQ20" s="3">
        <f>IFERROR(VLOOKUP($CK20,depot_prod_sales!$B$5:$S$200,16,0),0)</f>
        <v>0</v>
      </c>
      <c r="ER20" s="3">
        <f>IFERROR(VLOOKUP($CK20,depot_prod_sales!$B$5:$S$200,17,0),0)</f>
        <v>0</v>
      </c>
      <c r="ES20" s="3">
        <f>IFERROR(VLOOKUP($CK20,depot_prod_sales!$B$5:$S$200,18,0),0)</f>
        <v>0</v>
      </c>
      <c r="ET20" s="116">
        <f t="shared" si="52"/>
        <v>0</v>
      </c>
      <c r="EU20" s="116">
        <f t="shared" si="53"/>
        <v>0</v>
      </c>
      <c r="EW20" s="3">
        <f>IFERROR(VLOOKUP(CC20,data_pull!$AO$25:$AR$546,2,0),0)</f>
        <v>21</v>
      </c>
      <c r="EX20" s="1">
        <f>IFERROR(VLOOKUP(CC20,data_pull!$AO$25:$AR$546,4,0),0)</f>
        <v>190000</v>
      </c>
    </row>
    <row r="21" spans="1:154" x14ac:dyDescent="0.25">
      <c r="A21" s="1" t="s">
        <v>805</v>
      </c>
      <c r="B21" s="1" t="s">
        <v>806</v>
      </c>
      <c r="C21" s="1" t="s">
        <v>896</v>
      </c>
      <c r="D21" s="2">
        <f>SUMIF(sales_data!$B$2:$B$1000,resource!B21,sales_data!$N$2:$N$1000)</f>
        <v>4107448.73</v>
      </c>
      <c r="E21" s="2">
        <f t="shared" si="13"/>
        <v>1330608.98</v>
      </c>
      <c r="F21" s="3">
        <f>COUNTIFS(sales_data!$L$2:$L$1000,"&gt;1",sales_data!$B$2:$B$1000,resource!B21)</f>
        <v>23</v>
      </c>
      <c r="G21" s="3">
        <f>COUNTIFS(sales_data!$L$2:$L$1000,"&gt;1",sales_data!$B$2:$B$1000,resource!B21,sales_data!$I$2:$I$1000,"*"&amp;$G$2&amp;"*")</f>
        <v>1</v>
      </c>
      <c r="H21" s="3">
        <f>COUNTIFS(sales_data!$L$2:$L$1000,"&gt;1",sales_data!$B$2:$B$1000,resource!B21,sales_data!$I$2:$I$1000,"*"&amp;$H$2&amp;"*")</f>
        <v>0</v>
      </c>
      <c r="I21" s="3">
        <f>COUNTIFS(sales_data!$L$2:$L$1000,"&gt;1",sales_data!$B$2:$B$1000,resource!B21,sales_data!$I$2:$I$1000,"*"&amp;$I$2&amp;"*")</f>
        <v>0</v>
      </c>
      <c r="J21" s="3">
        <f t="shared" si="43"/>
        <v>22</v>
      </c>
      <c r="K21" s="1" t="str">
        <f t="shared" si="14"/>
        <v>NOR</v>
      </c>
      <c r="L21" s="1">
        <f>SUMIF(sales_data!$B$2:$B$1000,resource!B21,sales_data!$P$2:$P$1000)</f>
        <v>926</v>
      </c>
      <c r="M21" s="3">
        <f t="shared" ca="1" si="15"/>
        <v>13331.54</v>
      </c>
      <c r="N21" s="3">
        <f t="shared" ca="1" si="16"/>
        <v>104085.43000000001</v>
      </c>
      <c r="O21" s="3">
        <f t="shared" ca="1" si="17"/>
        <v>22809.200000000001</v>
      </c>
      <c r="P21" s="3">
        <f t="shared" ca="1" si="18"/>
        <v>135726.76999999999</v>
      </c>
      <c r="Q21" s="3">
        <f t="shared" ca="1" si="19"/>
        <v>68402.099999999991</v>
      </c>
      <c r="R21" s="3">
        <f t="shared" ca="1" si="20"/>
        <v>216739.16999999998</v>
      </c>
      <c r="S21" s="3">
        <f t="shared" ca="1" si="21"/>
        <v>43177.01</v>
      </c>
      <c r="T21" s="3">
        <f t="shared" ca="1" si="22"/>
        <v>31715.359999999997</v>
      </c>
      <c r="U21" s="3">
        <f t="shared" ca="1" si="23"/>
        <v>110472.17999999998</v>
      </c>
      <c r="V21" s="3">
        <f t="shared" ca="1" si="24"/>
        <v>25020.589999999997</v>
      </c>
      <c r="W21" s="3">
        <f t="shared" ca="1" si="25"/>
        <v>34526.590000000004</v>
      </c>
      <c r="X21" s="3">
        <f t="shared" ca="1" si="26"/>
        <v>209312.93</v>
      </c>
      <c r="Y21" s="3">
        <f t="shared" ca="1" si="27"/>
        <v>58176.369999999995</v>
      </c>
      <c r="Z21" s="3">
        <f t="shared" ca="1" si="28"/>
        <v>297394.99</v>
      </c>
      <c r="AA21" s="3">
        <f t="shared" ca="1" si="29"/>
        <v>86983.599999999991</v>
      </c>
      <c r="AB21" s="3">
        <f t="shared" ca="1" si="30"/>
        <v>90101.919999999984</v>
      </c>
      <c r="AC21" s="3">
        <f t="shared" ca="1" si="31"/>
        <v>179754.07999999996</v>
      </c>
      <c r="AD21" s="3">
        <f t="shared" ca="1" si="32"/>
        <v>58244.80999999999</v>
      </c>
      <c r="AE21" s="3">
        <f t="shared" ca="1" si="33"/>
        <v>110791.31999999999</v>
      </c>
      <c r="AF21" s="3">
        <f t="shared" ca="1" si="34"/>
        <v>0</v>
      </c>
      <c r="AG21" s="3">
        <f t="shared" ca="1" si="35"/>
        <v>179038.95</v>
      </c>
      <c r="AH21" s="3">
        <f t="shared" ca="1" si="36"/>
        <v>55862.94</v>
      </c>
      <c r="AI21" s="3">
        <f t="shared" ca="1" si="37"/>
        <v>158113.35999999999</v>
      </c>
      <c r="AJ21" s="3">
        <f t="shared" ca="1" si="38"/>
        <v>530851.5199999999</v>
      </c>
      <c r="AK21" s="3">
        <f t="shared" ca="1" si="39"/>
        <v>140693.75999999998</v>
      </c>
      <c r="AL21" s="3">
        <f t="shared" ca="1" si="40"/>
        <v>148577.59</v>
      </c>
      <c r="AM21" s="3"/>
      <c r="AN21" s="3">
        <f t="shared" si="41"/>
        <v>529</v>
      </c>
      <c r="AO21" s="3"/>
      <c r="AP21" s="3"/>
      <c r="AQ21" s="4" t="str">
        <f>sales_data!B20</f>
        <v>Sarder Boni Amin</v>
      </c>
      <c r="AR21" s="4" t="str">
        <f>sales_data!C20</f>
        <v>Badiruzzaman Khan (Kowser)-02</v>
      </c>
      <c r="AS21" s="5" t="str">
        <f t="shared" si="42"/>
        <v/>
      </c>
      <c r="AT21" s="4" t="str">
        <f>sales_data!I20</f>
        <v>Rajib Molla</v>
      </c>
      <c r="AU21" s="4" t="str">
        <f>sales_data!W20</f>
        <v>Nalcity -West (Tb)</v>
      </c>
      <c r="AV21" s="1">
        <f>sales_data!N20</f>
        <v>100120.97</v>
      </c>
      <c r="AW21" s="1">
        <f>sales_data!P20</f>
        <v>19</v>
      </c>
      <c r="AX21" s="3">
        <f ca="1">IFERROR(INDEX(INDIRECT("day_wise_sales_data!$B$2:$BZ$599"),MATCH(resource!$CC21,day_wise_sales_data!$A$2:$A$500,0),MATCH(resource!AX$2,INDIRECT("day_wise_sales_data!$B$1:$BZ$1"),0)),0)</f>
        <v>225.09</v>
      </c>
      <c r="AY21" s="3">
        <f ca="1">IFERROR(INDEX(INDIRECT("day_wise_sales_data!$B$2:$BZ$599"),MATCH(resource!$CC21,day_wise_sales_data!$A$2:$A$500,0),MATCH(resource!AY$2,INDIRECT("day_wise_sales_data!$B$1:$BZ$1"),0)),0)</f>
        <v>0</v>
      </c>
      <c r="AZ21" s="3">
        <f ca="1">IFERROR(INDEX(INDIRECT("day_wise_sales_data!$B$2:$BZ$599"),MATCH(resource!$CC21,day_wise_sales_data!$A$2:$A$500,0),MATCH(resource!AZ$2,INDIRECT("day_wise_sales_data!$B$1:$BZ$1"),0)),0)</f>
        <v>0</v>
      </c>
      <c r="BA21" s="3">
        <f ca="1">IFERROR(INDEX(INDIRECT("day_wise_sales_data!$B$2:$BZ$599"),MATCH(resource!$CC21,day_wise_sales_data!$A$2:$A$500,0),MATCH(resource!BA$2,INDIRECT("day_wise_sales_data!$B$1:$BZ$1"),0)),0)</f>
        <v>0</v>
      </c>
      <c r="BB21" s="3">
        <f ca="1">IFERROR(INDEX(INDIRECT("day_wise_sales_data!$B$2:$BZ$599"),MATCH(resource!$CC21,day_wise_sales_data!$A$2:$A$500,0),MATCH(resource!BB$2,INDIRECT("day_wise_sales_data!$B$1:$BZ$1"),0)),0)</f>
        <v>9998.17</v>
      </c>
      <c r="BC21" s="3">
        <f ca="1">IFERROR(INDEX(INDIRECT("day_wise_sales_data!$B$2:$BZ$599"),MATCH(resource!$CC21,day_wise_sales_data!$A$2:$A$500,0),MATCH(resource!BC$2,INDIRECT("day_wise_sales_data!$B$1:$BZ$1"),0)),0)</f>
        <v>0</v>
      </c>
      <c r="BD21" s="3">
        <f ca="1">IFERROR(INDEX(INDIRECT("day_wise_sales_data!$B$2:$BZ$599"),MATCH(resource!$CC21,day_wise_sales_data!$A$2:$A$500,0),MATCH(resource!BD$2,INDIRECT("day_wise_sales_data!$B$1:$BZ$1"),0)),0)</f>
        <v>4823.67</v>
      </c>
      <c r="BE21" s="3">
        <f ca="1">IFERROR(INDEX(INDIRECT("day_wise_sales_data!$B$2:$BZ$599"),MATCH(resource!$CC21,day_wise_sales_data!$A$2:$A$500,0),MATCH(resource!BE$2,INDIRECT("day_wise_sales_data!$B$1:$BZ$1"),0)),0)</f>
        <v>2853.92</v>
      </c>
      <c r="BF21" s="3">
        <f ca="1">IFERROR(INDEX(INDIRECT("day_wise_sales_data!$B$2:$BZ$599"),MATCH(resource!$CC21,day_wise_sales_data!$A$2:$A$500,0),MATCH(resource!BF$2,INDIRECT("day_wise_sales_data!$B$1:$BZ$1"),0)),0)</f>
        <v>5296.02</v>
      </c>
      <c r="BG21" s="3">
        <f ca="1">IFERROR(INDEX(INDIRECT("day_wise_sales_data!$B$2:$BZ$599"),MATCH(resource!$CC21,day_wise_sales_data!$A$2:$A$500,0),MATCH(resource!BG$2,INDIRECT("day_wise_sales_data!$B$1:$BZ$1"),0)),0)</f>
        <v>0</v>
      </c>
      <c r="BH21" s="3">
        <f ca="1">IFERROR(INDEX(INDIRECT("day_wise_sales_data!$B$2:$BZ$599"),MATCH(resource!$CC21,day_wise_sales_data!$A$2:$A$500,0),MATCH(resource!BH$2,INDIRECT("day_wise_sales_data!$B$1:$BZ$1"),0)),0)</f>
        <v>0</v>
      </c>
      <c r="BI21" s="3">
        <f ca="1">IFERROR(INDEX(INDIRECT("day_wise_sales_data!$B$2:$BZ$599"),MATCH(resource!$CC21,day_wise_sales_data!$A$2:$A$500,0),MATCH(resource!BI$2,INDIRECT("day_wise_sales_data!$B$1:$BZ$1"),0)),0)</f>
        <v>-356.4</v>
      </c>
      <c r="BJ21" s="3">
        <f ca="1">IFERROR(INDEX(INDIRECT("day_wise_sales_data!$B$2:$BZ$599"),MATCH(resource!$CC21,day_wise_sales_data!$A$2:$A$500,0),MATCH(resource!BJ$2,INDIRECT("day_wise_sales_data!$B$1:$BZ$1"),0)),0)</f>
        <v>0</v>
      </c>
      <c r="BK21" s="3">
        <f ca="1">IFERROR(INDEX(INDIRECT("day_wise_sales_data!$B$2:$BZ$599"),MATCH(resource!$CC21,day_wise_sales_data!$A$2:$A$500,0),MATCH(resource!BK$2,INDIRECT("day_wise_sales_data!$B$1:$BZ$1"),0)),0)</f>
        <v>8575.42</v>
      </c>
      <c r="BL21" s="3">
        <f ca="1">IFERROR(INDEX(INDIRECT("day_wise_sales_data!$B$2:$BZ$599"),MATCH(resource!$CC21,day_wise_sales_data!$A$2:$A$500,0),MATCH(resource!BL$2,INDIRECT("day_wise_sales_data!$B$1:$BZ$1"),0)),0)</f>
        <v>15891.69</v>
      </c>
      <c r="BM21" s="3">
        <f ca="1">IFERROR(INDEX(INDIRECT("day_wise_sales_data!$B$2:$BZ$599"),MATCH(resource!$CC21,day_wise_sales_data!$A$2:$A$500,0),MATCH(resource!BM$2,INDIRECT("day_wise_sales_data!$B$1:$BZ$1"),0)),0)</f>
        <v>0</v>
      </c>
      <c r="BN21" s="3">
        <f ca="1">IFERROR(INDEX(INDIRECT("day_wise_sales_data!$B$2:$BZ$599"),MATCH(resource!$CC21,day_wise_sales_data!$A$2:$A$500,0),MATCH(resource!BN$2,INDIRECT("day_wise_sales_data!$B$1:$BZ$1"),0)),0)</f>
        <v>0</v>
      </c>
      <c r="BO21" s="3">
        <f ca="1">IFERROR(INDEX(INDIRECT("day_wise_sales_data!$B$2:$BZ$599"),MATCH(resource!$CC21,day_wise_sales_data!$A$2:$A$500,0),MATCH(resource!BO$2,INDIRECT("day_wise_sales_data!$B$1:$BZ$1"),0)),0)</f>
        <v>0</v>
      </c>
      <c r="BP21" s="3">
        <f ca="1">IFERROR(INDEX(INDIRECT("day_wise_sales_data!$B$2:$BZ$599"),MATCH(resource!$CC21,day_wise_sales_data!$A$2:$A$500,0),MATCH(resource!BP$2,INDIRECT("day_wise_sales_data!$B$1:$BZ$1"),0)),0)</f>
        <v>12287.48</v>
      </c>
      <c r="BQ21" s="3">
        <f ca="1">IFERROR(INDEX(INDIRECT("day_wise_sales_data!$B$2:$BZ$599"),MATCH(resource!$CC21,day_wise_sales_data!$A$2:$A$500,0),MATCH(resource!BQ$2,INDIRECT("day_wise_sales_data!$B$1:$BZ$1"),0)),0)</f>
        <v>0</v>
      </c>
      <c r="BR21" s="3">
        <f ca="1">IFERROR(INDEX(INDIRECT("day_wise_sales_data!$B$2:$BZ$599"),MATCH(resource!$CC21,day_wise_sales_data!$A$2:$A$500,0),MATCH(resource!BR$2,INDIRECT("day_wise_sales_data!$B$1:$BZ$1"),0)),0)</f>
        <v>3172.43</v>
      </c>
      <c r="BS21" s="3">
        <f ca="1">IFERROR(INDEX(INDIRECT("day_wise_sales_data!$B$2:$BZ$599"),MATCH(resource!$CC21,day_wise_sales_data!$A$2:$A$500,0),MATCH(resource!BS$2,INDIRECT("day_wise_sales_data!$B$1:$BZ$1"),0)),0)</f>
        <v>0</v>
      </c>
      <c r="BT21" s="3">
        <f ca="1">IFERROR(INDEX(INDIRECT("day_wise_sales_data!$B$2:$BZ$599"),MATCH(resource!$CC21,day_wise_sales_data!$A$2:$A$500,0),MATCH(resource!BT$2,INDIRECT("day_wise_sales_data!$B$1:$BZ$1"),0)),0)</f>
        <v>0</v>
      </c>
      <c r="BU21" s="3">
        <f ca="1">IFERROR(INDEX(INDIRECT("day_wise_sales_data!$B$2:$BZ$599"),MATCH(resource!$CC21,day_wise_sales_data!$A$2:$A$500,0),MATCH(resource!BU$2,INDIRECT("day_wise_sales_data!$B$1:$BZ$1"),0)),0)</f>
        <v>22396</v>
      </c>
      <c r="BV21" s="3">
        <f ca="1">IFERROR(INDEX(INDIRECT("day_wise_sales_data!$B$2:$BZ$599"),MATCH(resource!$CC21,day_wise_sales_data!$A$2:$A$500,0),MATCH(resource!BV$2,INDIRECT("day_wise_sales_data!$B$1:$BZ$1"),0)),0)</f>
        <v>2385.9</v>
      </c>
      <c r="BW21" s="3">
        <f ca="1">IFERROR(INDEX(INDIRECT("day_wise_sales_data!$B$2:$BZ$599"),MATCH(resource!$CC21,day_wise_sales_data!$A$2:$A$500,0),MATCH(resource!BW$2,INDIRECT("day_wise_sales_data!$B$1:$BZ$1"),0)),0)</f>
        <v>6130.8</v>
      </c>
      <c r="BX21" s="3">
        <f ca="1">IFERROR(INDEX(INDIRECT("day_wise_sales_data!$B$2:$BZ$599"),MATCH(resource!$CC21,day_wise_sales_data!$A$2:$A$500,0),MATCH(resource!BX$2,INDIRECT("day_wise_sales_data!$B$1:$BZ$1"),0)),0)</f>
        <v>0</v>
      </c>
      <c r="BY21" s="3">
        <f ca="1">IFERROR(INDEX(INDIRECT("day_wise_sales_data!$B$2:$BZ$599"),MATCH(resource!$CC21,day_wise_sales_data!$A$2:$A$500,0),MATCH(resource!BY$2,INDIRECT("day_wise_sales_data!$B$1:$BZ$1"),0)),0)</f>
        <v>0</v>
      </c>
      <c r="BZ21" s="3">
        <f ca="1">IFERROR(INDEX(INDIRECT("day_wise_sales_data!$B$2:$BZ$599"),MATCH(resource!$CC21,day_wise_sales_data!$A$2:$A$500,0),MATCH(resource!BZ$2,INDIRECT("day_wise_sales_data!$B$1:$BZ$1"),0)),0)</f>
        <v>6440.78</v>
      </c>
      <c r="CA21" s="3" t="str">
        <f ca="1">IFERROR(INDEX(INDIRECT("day_wise_sales_data!$B$2:$BZ$599"),MATCH(resource!$CC21,day_wise_sales_data!$A$2:$A$500,0),MATCH(resource!CA$2,INDIRECT("day_wise_sales_data!$B$1:$BZ$1"),0)),0)</f>
        <v>dd</v>
      </c>
      <c r="CC21" s="4" t="str">
        <f>sales_data!H20</f>
        <v>BSL02171</v>
      </c>
      <c r="CD21" s="1">
        <v>19</v>
      </c>
      <c r="CE21" s="1" t="str">
        <f>IF(AQ21=report!$AQ$3,resource!CD21,"")</f>
        <v/>
      </c>
      <c r="CF21" s="5" t="str">
        <f>IFERROR(SMALL($CE$3:$CE$1001,ROWS($CE$3:CE21)),"")</f>
        <v/>
      </c>
      <c r="CH21">
        <f>IFERROR(VLOOKUP($CC21,data_pull!$E$22:$G$700,2,0),0)</f>
        <v>100120.97</v>
      </c>
      <c r="CI21" s="1">
        <f t="shared" si="44"/>
        <v>71</v>
      </c>
      <c r="CJ21" s="1">
        <f t="shared" si="45"/>
        <v>0</v>
      </c>
      <c r="CK21" s="1" t="s">
        <v>1020</v>
      </c>
      <c r="CL21" s="1">
        <f t="shared" si="46"/>
        <v>111</v>
      </c>
      <c r="CM21" s="1" t="str">
        <f>IFERROR(VLOOKUP($CK21,stock_data!$B$3:$W$612,2,0),0)</f>
        <v>ANET TABLET 10mg</v>
      </c>
      <c r="CN21" s="1" t="str">
        <f>IFERROR(VLOOKUP($CK21,stock_data!$B$3:$W$612,4,0),0)</f>
        <v>10x10's</v>
      </c>
      <c r="CO21" s="1">
        <f>IFERROR(VLOOKUP($CK21,stock_data!$B$3:$W$612,5,0),0)</f>
        <v>176</v>
      </c>
      <c r="CP21" s="3">
        <f t="shared" si="47"/>
        <v>0</v>
      </c>
      <c r="CQ21" s="3">
        <f t="shared" si="48"/>
        <v>0</v>
      </c>
      <c r="CR21" s="1">
        <f>IFERROR(VLOOKUP($CK21,stock_data!$B$3:$W$612,6,0),0)</f>
        <v>4</v>
      </c>
      <c r="CS21" s="1">
        <f>IFERROR(VLOOKUP($CK21,stock_data!$B$3:$W$612,7,0),0)</f>
        <v>0</v>
      </c>
      <c r="CT21" s="1">
        <f>IFERROR(VLOOKUP($CK21,stock_data!$B$3:$W$612,8,0),0)</f>
        <v>2</v>
      </c>
      <c r="CU21" s="1">
        <f>IFERROR(VLOOKUP($CK21,stock_data!$B$3:$W$612,9,0),0)</f>
        <v>0</v>
      </c>
      <c r="CV21" s="1">
        <f>IFERROR(VLOOKUP($CK21,stock_data!$B$3:$W$612,10,0),0)</f>
        <v>4</v>
      </c>
      <c r="CW21" s="1">
        <f>IFERROR(VLOOKUP($CK21,stock_data!$B$3:$W$612,11,0),0)</f>
        <v>0</v>
      </c>
      <c r="CX21" s="1">
        <f>IFERROR(VLOOKUP($CK21,stock_data!$B$3:$W$612,12,0),0)</f>
        <v>1</v>
      </c>
      <c r="CY21" s="1">
        <f>IFERROR(VLOOKUP($CK21,stock_data!$B$3:$W$612,13,0),0)</f>
        <v>0</v>
      </c>
      <c r="CZ21" s="1">
        <f>IFERROR(VLOOKUP($CK21,stock_data!$B$3:$W$612,14,0),0)</f>
        <v>70</v>
      </c>
      <c r="DA21" s="1">
        <f>IFERROR(VLOOKUP($CK21,stock_data!$B$3:$W$612,15,0),0)</f>
        <v>46</v>
      </c>
      <c r="DB21" s="1">
        <f>IFERROR(VLOOKUP($CK21,stock_data!$B$3:$W$612,16,0),0)</f>
        <v>0</v>
      </c>
      <c r="DC21" s="1">
        <f>IFERROR(VLOOKUP($CK21,stock_data!$B$3:$W$612,17,0),0)</f>
        <v>2</v>
      </c>
      <c r="DD21" s="1">
        <f>IFERROR(VLOOKUP($CK21,stock_data!$B$3:$W$612,18,0),0)</f>
        <v>2</v>
      </c>
      <c r="DE21" s="1">
        <f>IFERROR(VLOOKUP($CK21,stock_data!$B$3:$W$612,19,0),0)</f>
        <v>3</v>
      </c>
      <c r="DF21" s="1">
        <f>IFERROR(VLOOKUP($CK21,stock_data!$B$3:$W$612,20,0),0)</f>
        <v>2</v>
      </c>
      <c r="DG21" s="1">
        <f>IFERROR(VLOOKUP($CK21,stock_data!$B$3:$W$612,21,0),0)</f>
        <v>12</v>
      </c>
      <c r="DH21" s="1">
        <f>IFERROR(VLOOKUP($CK21,stock_data!$B$3:$W$612,22,0),0)</f>
        <v>5</v>
      </c>
      <c r="DI21" s="1">
        <f t="shared" si="49"/>
        <v>153</v>
      </c>
      <c r="DJ21" s="1">
        <f t="shared" si="50"/>
        <v>26928</v>
      </c>
      <c r="DK21" s="3">
        <f>IFERROR(INDEX(COD_SALES!$B$5:$Z$500,MATCH(resource!$CC21,COD_SALES!$A$5:$A$500,0),MATCH(resource!DK$2,COD_SALES!$B$4:$Z$4,0)),"")</f>
        <v>1</v>
      </c>
      <c r="DL21" s="3">
        <f>IFERROR(INDEX(COD_SALES!$B$5:$Z$500,MATCH(resource!$CC21,COD_SALES!$A$5:$A$500,0),MATCH(resource!DL$2,COD_SALES!$B$4:$Z$4,0)),"")</f>
        <v>5</v>
      </c>
      <c r="DM21" s="3">
        <f>IFERROR(INDEX(COD_SALES!$B$5:$Z$500,MATCH(resource!$CC21,COD_SALES!$A$5:$A$500,0),MATCH(resource!DM$2,COD_SALES!$B$4:$Z$4,0)),"")</f>
        <v>13</v>
      </c>
      <c r="DN21" s="3" t="str">
        <f>IFERROR(INDEX(COD_SALES!$B$5:$Z$500,MATCH(resource!$CC21,COD_SALES!$A$5:$A$500,0),MATCH(resource!DN$2,COD_SALES!$B$4:$Z$4,0)),"")</f>
        <v/>
      </c>
      <c r="DO21" s="3">
        <f>IFERROR(INDEX(COD_SALES!$B$5:$Z$500,MATCH(resource!$CC21,COD_SALES!$A$5:$A$500,0),MATCH(resource!DO$2,COD_SALES!$B$4:$Z$4,0)),"")</f>
        <v>0</v>
      </c>
      <c r="DP21" s="3">
        <f>IFERROR(INDEX(COD_SALES!$B$5:$Z$500,MATCH(resource!$CC21,COD_SALES!$A$5:$A$500,0),MATCH(resource!DP$2,COD_SALES!$B$4:$Z$4,0)),"")</f>
        <v>0</v>
      </c>
      <c r="DQ21" s="3" t="str">
        <f>IFERROR(INDEX(COD_SALES!$B$5:$Z$500,MATCH(resource!$CC21,COD_SALES!$A$5:$A$500,0),MATCH(resource!DQ$2,COD_SALES!$B$4:$Z$4,0)),"")</f>
        <v/>
      </c>
      <c r="DR21" s="3">
        <f>IFERROR(INDEX(COD_SALES!$B$5:$Z$500,MATCH(resource!$CC21,COD_SALES!$A$5:$A$500,0),MATCH(resource!DR$2,COD_SALES!$B$4:$Z$4,0)),"")</f>
        <v>0</v>
      </c>
      <c r="DS21" s="3">
        <f>IFERROR(INDEX(COD_SALES!$B$5:$Z$500,MATCH(resource!$CC21,COD_SALES!$A$5:$A$500,0),MATCH(resource!DS$2,COD_SALES!$B$4:$Z$4,0)),"")</f>
        <v>26</v>
      </c>
      <c r="DT21" s="3">
        <f>IFERROR(INDEX(COD_SALES!$B$5:$Z$500,MATCH(resource!$CC21,COD_SALES!$A$5:$A$500,0),MATCH(resource!DT$2,COD_SALES!$B$4:$Z$4,0)),"")</f>
        <v>0</v>
      </c>
      <c r="DU21" s="3">
        <f>IFERROR(INDEX(COD_SALES!$B$5:$Z$500,MATCH(resource!$CC21,COD_SALES!$A$5:$A$500,0),MATCH(resource!DU$2,COD_SALES!$B$4:$Z$4,0)),"")</f>
        <v>50</v>
      </c>
      <c r="DV21" s="3">
        <f>IFERROR(INDEX(COD_SALES!$B$5:$Z$500,MATCH(resource!$CC21,COD_SALES!$A$5:$A$500,0),MATCH(resource!DV$2,COD_SALES!$B$4:$Z$4,0)),"")</f>
        <v>0</v>
      </c>
      <c r="DW21" s="3">
        <f>IFERROR(INDEX(COD_SALES!$B$5:$Z$500,MATCH(resource!$CC21,COD_SALES!$A$5:$A$500,0),MATCH(resource!DW$2,COD_SALES!$B$4:$Z$4,0)),"")</f>
        <v>31</v>
      </c>
      <c r="DX21" s="3">
        <f>IFERROR(INDEX(COD_SALES!$B$5:$Z$500,MATCH(resource!$CC21,COD_SALES!$A$5:$A$500,0),MATCH(resource!DX$2,COD_SALES!$B$4:$Z$4,0)),"")</f>
        <v>0</v>
      </c>
      <c r="DY21" s="3">
        <f>IFERROR(INDEX(COD_SALES!$B$5:$Z$500,MATCH(resource!$CC21,COD_SALES!$A$5:$A$500,0),MATCH(resource!DY$2,COD_SALES!$B$4:$Z$4,0)),"")</f>
        <v>0</v>
      </c>
      <c r="DZ21" s="3">
        <f>IFERROR(INDEX(COD_SALES!$B$5:$Z$500,MATCH(resource!$CC21,COD_SALES!$A$5:$A$500,0),MATCH(resource!DZ$2,COD_SALES!$B$4:$Z$4,0)),"")</f>
        <v>5</v>
      </c>
      <c r="EA21" s="3">
        <f>IFERROR(INDEX(COD_SALES!$B$5:$Z$500,MATCH(resource!$CC21,COD_SALES!$A$5:$A$500,0),MATCH(resource!EA$2,COD_SALES!$B$4:$Z$4,0)),"")</f>
        <v>0</v>
      </c>
      <c r="EB21" s="3">
        <f t="shared" si="51"/>
        <v>35422.31</v>
      </c>
      <c r="ED21" s="3">
        <f>IFERROR(VLOOKUP($CK21,depot_prod_sales!$B$5:$S$200,3,0),0)</f>
        <v>144</v>
      </c>
      <c r="EE21" s="3">
        <f>IFERROR(VLOOKUP($CK21,depot_prod_sales!$B$5:$S$200,4,0),0)</f>
        <v>405</v>
      </c>
      <c r="EF21" s="3">
        <f>IFERROR(VLOOKUP($CK21,depot_prod_sales!$B$5:$S$200,5,0),0)</f>
        <v>318</v>
      </c>
      <c r="EG21" s="3">
        <f>IFERROR(VLOOKUP($CK21,depot_prod_sales!$B$5:$S$200,6,0),0)</f>
        <v>430</v>
      </c>
      <c r="EH21" s="3">
        <f>IFERROR(VLOOKUP($CK21,depot_prod_sales!$B$5:$S$200,7,0),0)</f>
        <v>138</v>
      </c>
      <c r="EI21" s="3">
        <f>IFERROR(VLOOKUP($CK21,depot_prod_sales!$B$5:$S$200,8,0),0)</f>
        <v>552</v>
      </c>
      <c r="EJ21" s="3">
        <f>IFERROR(VLOOKUP($CK21,depot_prod_sales!$B$5:$S$200,9,0),0)</f>
        <v>280</v>
      </c>
      <c r="EK21" s="3">
        <f>IFERROR(VLOOKUP($CK21,depot_prod_sales!$B$5:$S$200,10,0),0)</f>
        <v>103</v>
      </c>
      <c r="EL21" s="3">
        <f>IFERROR(VLOOKUP($CK21,depot_prod_sales!$B$5:$S$200,11,0),0)</f>
        <v>86</v>
      </c>
      <c r="EM21" s="3">
        <f>IFERROR(VLOOKUP($CK21,depot_prod_sales!$B$5:$S$200,12,0),0)</f>
        <v>244</v>
      </c>
      <c r="EN21" s="3">
        <f>IFERROR(VLOOKUP($CK21,depot_prod_sales!$B$5:$S$200,13,0),0)</f>
        <v>406</v>
      </c>
      <c r="EO21" s="3">
        <f>IFERROR(VLOOKUP($CK21,depot_prod_sales!$B$5:$S$200,14,0),0)</f>
        <v>333</v>
      </c>
      <c r="EP21" s="3">
        <f>IFERROR(VLOOKUP($CK21,depot_prod_sales!$B$5:$S$200,15,0),0)</f>
        <v>116</v>
      </c>
      <c r="EQ21" s="3">
        <f>IFERROR(VLOOKUP($CK21,depot_prod_sales!$B$5:$S$200,16,0),0)</f>
        <v>196</v>
      </c>
      <c r="ER21" s="3">
        <f>IFERROR(VLOOKUP($CK21,depot_prod_sales!$B$5:$S$200,17,0),0)</f>
        <v>114</v>
      </c>
      <c r="ES21" s="3">
        <f>IFERROR(VLOOKUP($CK21,depot_prod_sales!$B$5:$S$200,18,0),0)</f>
        <v>403</v>
      </c>
      <c r="ET21" s="116">
        <f t="shared" si="52"/>
        <v>4268</v>
      </c>
      <c r="EU21" s="116">
        <f t="shared" si="53"/>
        <v>751168</v>
      </c>
      <c r="EW21" s="3">
        <f>IFERROR(VLOOKUP(CC21,data_pull!$AO$25:$AR$546,2,0),0)</f>
        <v>11</v>
      </c>
      <c r="EX21" s="1">
        <f>IFERROR(VLOOKUP(CC21,data_pull!$AO$25:$AR$546,4,0),0)</f>
        <v>190000</v>
      </c>
    </row>
    <row r="22" spans="1:154" x14ac:dyDescent="0.25">
      <c r="A22" s="1" t="s">
        <v>812</v>
      </c>
      <c r="B22" s="1" t="s">
        <v>813</v>
      </c>
      <c r="C22" s="1" t="s">
        <v>894</v>
      </c>
      <c r="D22" s="2">
        <f>SUMIF(sales_data!$B$2:$B$1000,resource!B22,sales_data!$N$2:$N$1000)</f>
        <v>1543934.81</v>
      </c>
      <c r="E22" s="2">
        <f t="shared" si="13"/>
        <v>511548.19</v>
      </c>
      <c r="F22" s="3">
        <f>COUNTIFS(sales_data!$L$2:$L$1000,"&gt;1",sales_data!$B$2:$B$1000,resource!B22)</f>
        <v>12</v>
      </c>
      <c r="G22" s="3">
        <f>COUNTIFS(sales_data!$L$2:$L$1000,"&gt;1",sales_data!$B$2:$B$1000,resource!B22,sales_data!$I$2:$I$1000,"*"&amp;$G$2&amp;"*")</f>
        <v>0</v>
      </c>
      <c r="H22" s="3">
        <f>COUNTIFS(sales_data!$L$2:$L$1000,"&gt;1",sales_data!$B$2:$B$1000,resource!B22,sales_data!$I$2:$I$1000,"*"&amp;$H$2&amp;"*")</f>
        <v>0</v>
      </c>
      <c r="I22" s="3">
        <f>COUNTIFS(sales_data!$L$2:$L$1000,"&gt;1",sales_data!$B$2:$B$1000,resource!B22,sales_data!$I$2:$I$1000,"*"&amp;$I$2&amp;"*")</f>
        <v>0</v>
      </c>
      <c r="J22" s="3">
        <f t="shared" si="43"/>
        <v>12</v>
      </c>
      <c r="K22" s="1" t="str">
        <f t="shared" si="14"/>
        <v>PAB</v>
      </c>
      <c r="L22" s="1">
        <f>SUMIF(sales_data!$B$2:$B$1000,resource!B22,sales_data!$P$2:$P$1000)</f>
        <v>377</v>
      </c>
      <c r="M22" s="3">
        <f t="shared" ca="1" si="15"/>
        <v>4546.59</v>
      </c>
      <c r="N22" s="3">
        <f t="shared" ca="1" si="16"/>
        <v>31073.46</v>
      </c>
      <c r="O22" s="3">
        <f t="shared" ca="1" si="17"/>
        <v>29494.93</v>
      </c>
      <c r="P22" s="3">
        <f t="shared" ca="1" si="18"/>
        <v>17885.650000000001</v>
      </c>
      <c r="Q22" s="3">
        <f t="shared" ca="1" si="19"/>
        <v>155471.16999999998</v>
      </c>
      <c r="R22" s="3">
        <f t="shared" ca="1" si="20"/>
        <v>0</v>
      </c>
      <c r="S22" s="3">
        <f t="shared" ca="1" si="21"/>
        <v>21553.83</v>
      </c>
      <c r="T22" s="3">
        <f t="shared" ca="1" si="22"/>
        <v>29323.440000000002</v>
      </c>
      <c r="U22" s="3">
        <f t="shared" ca="1" si="23"/>
        <v>25917.83</v>
      </c>
      <c r="V22" s="3">
        <f t="shared" ca="1" si="24"/>
        <v>50519.83</v>
      </c>
      <c r="W22" s="3">
        <f t="shared" ca="1" si="25"/>
        <v>66472.58</v>
      </c>
      <c r="X22" s="3">
        <f t="shared" ca="1" si="26"/>
        <v>4071</v>
      </c>
      <c r="Y22" s="3">
        <f t="shared" ca="1" si="27"/>
        <v>0</v>
      </c>
      <c r="Z22" s="3">
        <f t="shared" ca="1" si="28"/>
        <v>225055.16999999998</v>
      </c>
      <c r="AA22" s="3">
        <f t="shared" ca="1" si="29"/>
        <v>13194.43</v>
      </c>
      <c r="AB22" s="3">
        <f t="shared" ca="1" si="30"/>
        <v>48084.56</v>
      </c>
      <c r="AC22" s="3">
        <f t="shared" ca="1" si="31"/>
        <v>23814.32</v>
      </c>
      <c r="AD22" s="3">
        <f t="shared" ca="1" si="32"/>
        <v>106665.52</v>
      </c>
      <c r="AE22" s="3">
        <f t="shared" ca="1" si="33"/>
        <v>40835.64</v>
      </c>
      <c r="AF22" s="3">
        <f t="shared" ca="1" si="34"/>
        <v>0</v>
      </c>
      <c r="AG22" s="3">
        <f t="shared" ca="1" si="35"/>
        <v>23764.26</v>
      </c>
      <c r="AH22" s="3">
        <f t="shared" ca="1" si="36"/>
        <v>36752.659999999996</v>
      </c>
      <c r="AI22" s="3">
        <f t="shared" ca="1" si="37"/>
        <v>465941.87999999995</v>
      </c>
      <c r="AJ22" s="3">
        <f t="shared" ca="1" si="38"/>
        <v>58568</v>
      </c>
      <c r="AK22" s="3">
        <f t="shared" ca="1" si="39"/>
        <v>122226.47</v>
      </c>
      <c r="AL22" s="3">
        <f t="shared" ca="1" si="40"/>
        <v>5301.45</v>
      </c>
      <c r="AM22" s="3"/>
      <c r="AN22" s="3">
        <f t="shared" si="41"/>
        <v>210</v>
      </c>
      <c r="AO22" s="3"/>
      <c r="AP22" s="3"/>
      <c r="AQ22" s="4" t="str">
        <f>sales_data!B21</f>
        <v>Sarder Boni Amin</v>
      </c>
      <c r="AR22" s="4" t="str">
        <f>sales_data!C21</f>
        <v>Badiruzzaman Khan (Kowser)-02</v>
      </c>
      <c r="AS22" s="5" t="str">
        <f t="shared" si="42"/>
        <v/>
      </c>
      <c r="AT22" s="4" t="str">
        <f>sales_data!I21</f>
        <v>Sham Sunder Saha</v>
      </c>
      <c r="AU22" s="4" t="str">
        <f>sales_data!W21</f>
        <v>Bakergonj (Tb)</v>
      </c>
      <c r="AV22" s="1">
        <f>sales_data!N21</f>
        <v>134292.12</v>
      </c>
      <c r="AW22" s="1">
        <f>sales_data!P21</f>
        <v>42</v>
      </c>
      <c r="AX22" s="3">
        <f ca="1">IFERROR(INDEX(INDIRECT("day_wise_sales_data!$B$2:$BZ$599"),MATCH(resource!$CC22,day_wise_sales_data!$A$2:$A$500,0),MATCH(resource!AX$2,INDIRECT("day_wise_sales_data!$B$1:$BZ$1"),0)),0)</f>
        <v>794.7</v>
      </c>
      <c r="AY22" s="3">
        <f ca="1">IFERROR(INDEX(INDIRECT("day_wise_sales_data!$B$2:$BZ$599"),MATCH(resource!$CC22,day_wise_sales_data!$A$2:$A$500,0),MATCH(resource!AY$2,INDIRECT("day_wise_sales_data!$B$1:$BZ$1"),0)),0)</f>
        <v>25102.02</v>
      </c>
      <c r="AZ22" s="3">
        <f ca="1">IFERROR(INDEX(INDIRECT("day_wise_sales_data!$B$2:$BZ$599"),MATCH(resource!$CC22,day_wise_sales_data!$A$2:$A$500,0),MATCH(resource!AZ$2,INDIRECT("day_wise_sales_data!$B$1:$BZ$1"),0)),0)</f>
        <v>0</v>
      </c>
      <c r="BA22" s="3">
        <f ca="1">IFERROR(INDEX(INDIRECT("day_wise_sales_data!$B$2:$BZ$599"),MATCH(resource!$CC22,day_wise_sales_data!$A$2:$A$500,0),MATCH(resource!BA$2,INDIRECT("day_wise_sales_data!$B$1:$BZ$1"),0)),0)</f>
        <v>0</v>
      </c>
      <c r="BB22" s="3">
        <f ca="1">IFERROR(INDEX(INDIRECT("day_wise_sales_data!$B$2:$BZ$599"),MATCH(resource!$CC22,day_wise_sales_data!$A$2:$A$500,0),MATCH(resource!BB$2,INDIRECT("day_wise_sales_data!$B$1:$BZ$1"),0)),0)</f>
        <v>0</v>
      </c>
      <c r="BC22" s="3">
        <f ca="1">IFERROR(INDEX(INDIRECT("day_wise_sales_data!$B$2:$BZ$599"),MATCH(resource!$CC22,day_wise_sales_data!$A$2:$A$500,0),MATCH(resource!BC$2,INDIRECT("day_wise_sales_data!$B$1:$BZ$1"),0)),0)</f>
        <v>0</v>
      </c>
      <c r="BD22" s="3">
        <f ca="1">IFERROR(INDEX(INDIRECT("day_wise_sales_data!$B$2:$BZ$599"),MATCH(resource!$CC22,day_wise_sales_data!$A$2:$A$500,0),MATCH(resource!BD$2,INDIRECT("day_wise_sales_data!$B$1:$BZ$1"),0)),0)</f>
        <v>0</v>
      </c>
      <c r="BE22" s="3">
        <f ca="1">IFERROR(INDEX(INDIRECT("day_wise_sales_data!$B$2:$BZ$599"),MATCH(resource!$CC22,day_wise_sales_data!$A$2:$A$500,0),MATCH(resource!BE$2,INDIRECT("day_wise_sales_data!$B$1:$BZ$1"),0)),0)</f>
        <v>0</v>
      </c>
      <c r="BF22" s="3">
        <f ca="1">IFERROR(INDEX(INDIRECT("day_wise_sales_data!$B$2:$BZ$599"),MATCH(resource!$CC22,day_wise_sales_data!$A$2:$A$500,0),MATCH(resource!BF$2,INDIRECT("day_wise_sales_data!$B$1:$BZ$1"),0)),0)</f>
        <v>0</v>
      </c>
      <c r="BG22" s="3">
        <f ca="1">IFERROR(INDEX(INDIRECT("day_wise_sales_data!$B$2:$BZ$599"),MATCH(resource!$CC22,day_wise_sales_data!$A$2:$A$500,0),MATCH(resource!BG$2,INDIRECT("day_wise_sales_data!$B$1:$BZ$1"),0)),0)</f>
        <v>0</v>
      </c>
      <c r="BH22" s="3">
        <f ca="1">IFERROR(INDEX(INDIRECT("day_wise_sales_data!$B$2:$BZ$599"),MATCH(resource!$CC22,day_wise_sales_data!$A$2:$A$500,0),MATCH(resource!BH$2,INDIRECT("day_wise_sales_data!$B$1:$BZ$1"),0)),0)</f>
        <v>6622.53</v>
      </c>
      <c r="BI22" s="3">
        <f ca="1">IFERROR(INDEX(INDIRECT("day_wise_sales_data!$B$2:$BZ$599"),MATCH(resource!$CC22,day_wise_sales_data!$A$2:$A$500,0),MATCH(resource!BI$2,INDIRECT("day_wise_sales_data!$B$1:$BZ$1"),0)),0)</f>
        <v>0</v>
      </c>
      <c r="BJ22" s="3">
        <f ca="1">IFERROR(INDEX(INDIRECT("day_wise_sales_data!$B$2:$BZ$599"),MATCH(resource!$CC22,day_wise_sales_data!$A$2:$A$500,0),MATCH(resource!BJ$2,INDIRECT("day_wise_sales_data!$B$1:$BZ$1"),0)),0)</f>
        <v>0</v>
      </c>
      <c r="BK22" s="3">
        <f ca="1">IFERROR(INDEX(INDIRECT("day_wise_sales_data!$B$2:$BZ$599"),MATCH(resource!$CC22,day_wise_sales_data!$A$2:$A$500,0),MATCH(resource!BK$2,INDIRECT("day_wise_sales_data!$B$1:$BZ$1"),0)),0)</f>
        <v>21494.75</v>
      </c>
      <c r="BL22" s="3">
        <f ca="1">IFERROR(INDEX(INDIRECT("day_wise_sales_data!$B$2:$BZ$599"),MATCH(resource!$CC22,day_wise_sales_data!$A$2:$A$500,0),MATCH(resource!BL$2,INDIRECT("day_wise_sales_data!$B$1:$BZ$1"),0)),0)</f>
        <v>0</v>
      </c>
      <c r="BM22" s="3">
        <f ca="1">IFERROR(INDEX(INDIRECT("day_wise_sales_data!$B$2:$BZ$599"),MATCH(resource!$CC22,day_wise_sales_data!$A$2:$A$500,0),MATCH(resource!BM$2,INDIRECT("day_wise_sales_data!$B$1:$BZ$1"),0)),0)</f>
        <v>405.71</v>
      </c>
      <c r="BN22" s="3">
        <f ca="1">IFERROR(INDEX(INDIRECT("day_wise_sales_data!$B$2:$BZ$599"),MATCH(resource!$CC22,day_wise_sales_data!$A$2:$A$500,0),MATCH(resource!BN$2,INDIRECT("day_wise_sales_data!$B$1:$BZ$1"),0)),0)</f>
        <v>0</v>
      </c>
      <c r="BO22" s="3">
        <f ca="1">IFERROR(INDEX(INDIRECT("day_wise_sales_data!$B$2:$BZ$599"),MATCH(resource!$CC22,day_wise_sales_data!$A$2:$A$500,0),MATCH(resource!BO$2,INDIRECT("day_wise_sales_data!$B$1:$BZ$1"),0)),0)</f>
        <v>0</v>
      </c>
      <c r="BP22" s="3">
        <f ca="1">IFERROR(INDEX(INDIRECT("day_wise_sales_data!$B$2:$BZ$599"),MATCH(resource!$CC22,day_wise_sales_data!$A$2:$A$500,0),MATCH(resource!BP$2,INDIRECT("day_wise_sales_data!$B$1:$BZ$1"),0)),0)</f>
        <v>0</v>
      </c>
      <c r="BQ22" s="3">
        <f ca="1">IFERROR(INDEX(INDIRECT("day_wise_sales_data!$B$2:$BZ$599"),MATCH(resource!$CC22,day_wise_sales_data!$A$2:$A$500,0),MATCH(resource!BQ$2,INDIRECT("day_wise_sales_data!$B$1:$BZ$1"),0)),0)</f>
        <v>0</v>
      </c>
      <c r="BR22" s="3">
        <f ca="1">IFERROR(INDEX(INDIRECT("day_wise_sales_data!$B$2:$BZ$599"),MATCH(resource!$CC22,day_wise_sales_data!$A$2:$A$500,0),MATCH(resource!BR$2,INDIRECT("day_wise_sales_data!$B$1:$BZ$1"),0)),0)</f>
        <v>73398.28</v>
      </c>
      <c r="BS22" s="3">
        <f ca="1">IFERROR(INDEX(INDIRECT("day_wise_sales_data!$B$2:$BZ$599"),MATCH(resource!$CC22,day_wise_sales_data!$A$2:$A$500,0),MATCH(resource!BS$2,INDIRECT("day_wise_sales_data!$B$1:$BZ$1"),0)),0)</f>
        <v>0</v>
      </c>
      <c r="BT22" s="3">
        <f ca="1">IFERROR(INDEX(INDIRECT("day_wise_sales_data!$B$2:$BZ$599"),MATCH(resource!$CC22,day_wise_sales_data!$A$2:$A$500,0),MATCH(resource!BT$2,INDIRECT("day_wise_sales_data!$B$1:$BZ$1"),0)),0)</f>
        <v>0</v>
      </c>
      <c r="BU22" s="3">
        <f ca="1">IFERROR(INDEX(INDIRECT("day_wise_sales_data!$B$2:$BZ$599"),MATCH(resource!$CC22,day_wise_sales_data!$A$2:$A$500,0),MATCH(resource!BU$2,INDIRECT("day_wise_sales_data!$B$1:$BZ$1"),0)),0)</f>
        <v>0</v>
      </c>
      <c r="BV22" s="3">
        <f ca="1">IFERROR(INDEX(INDIRECT("day_wise_sales_data!$B$2:$BZ$599"),MATCH(resource!$CC22,day_wise_sales_data!$A$2:$A$500,0),MATCH(resource!BV$2,INDIRECT("day_wise_sales_data!$B$1:$BZ$1"),0)),0)</f>
        <v>0</v>
      </c>
      <c r="BW22" s="3">
        <f ca="1">IFERROR(INDEX(INDIRECT("day_wise_sales_data!$B$2:$BZ$599"),MATCH(resource!$CC22,day_wise_sales_data!$A$2:$A$500,0),MATCH(resource!BW$2,INDIRECT("day_wise_sales_data!$B$1:$BZ$1"),0)),0)</f>
        <v>6474.13</v>
      </c>
      <c r="BX22" s="3">
        <f ca="1">IFERROR(INDEX(INDIRECT("day_wise_sales_data!$B$2:$BZ$599"),MATCH(resource!$CC22,day_wise_sales_data!$A$2:$A$500,0),MATCH(resource!BX$2,INDIRECT("day_wise_sales_data!$B$1:$BZ$1"),0)),0)</f>
        <v>0</v>
      </c>
      <c r="BY22" s="3">
        <f ca="1">IFERROR(INDEX(INDIRECT("day_wise_sales_data!$B$2:$BZ$599"),MATCH(resource!$CC22,day_wise_sales_data!$A$2:$A$500,0),MATCH(resource!BY$2,INDIRECT("day_wise_sales_data!$B$1:$BZ$1"),0)),0)</f>
        <v>0</v>
      </c>
      <c r="BZ22" s="3">
        <f ca="1">IFERROR(INDEX(INDIRECT("day_wise_sales_data!$B$2:$BZ$599"),MATCH(resource!$CC22,day_wise_sales_data!$A$2:$A$500,0),MATCH(resource!BZ$2,INDIRECT("day_wise_sales_data!$B$1:$BZ$1"),0)),0)</f>
        <v>0</v>
      </c>
      <c r="CA22" s="3" t="str">
        <f ca="1">IFERROR(INDEX(INDIRECT("day_wise_sales_data!$B$2:$BZ$599"),MATCH(resource!$CC22,day_wise_sales_data!$A$2:$A$500,0),MATCH(resource!CA$2,INDIRECT("day_wise_sales_data!$B$1:$BZ$1"),0)),0)</f>
        <v>dd</v>
      </c>
      <c r="CC22" s="4" t="str">
        <f>sales_data!H21</f>
        <v>BSL01051</v>
      </c>
      <c r="CD22" s="1">
        <v>20</v>
      </c>
      <c r="CE22" s="1" t="str">
        <f>IF(AQ22=report!$AQ$3,resource!CD22,"")</f>
        <v/>
      </c>
      <c r="CF22" s="5" t="str">
        <f>IFERROR(SMALL($CE$3:$CE$1001,ROWS($CE$3:CE22)),"")</f>
        <v/>
      </c>
      <c r="CH22">
        <f>IFERROR(VLOOKUP($CC22,data_pull!$E$22:$G$700,2,0),0)</f>
        <v>134292.12</v>
      </c>
      <c r="CI22" s="1">
        <f t="shared" si="44"/>
        <v>154</v>
      </c>
      <c r="CJ22" s="1">
        <f t="shared" si="45"/>
        <v>0</v>
      </c>
      <c r="CK22" s="1" t="s">
        <v>1022</v>
      </c>
      <c r="CL22" s="1">
        <f t="shared" si="46"/>
        <v>111</v>
      </c>
      <c r="CM22" s="1" t="str">
        <f>IFERROR(VLOOKUP($CK22,stock_data!$B$3:$W$612,2,0),0)</f>
        <v>ANTEPSIN 1000 TABLET  (EXP)</v>
      </c>
      <c r="CN22" s="1" t="str">
        <f>IFERROR(VLOOKUP($CK22,stock_data!$B$3:$W$612,4,0),0)</f>
        <v>10x10's</v>
      </c>
      <c r="CO22" s="1">
        <f>IFERROR(VLOOKUP($CK22,stock_data!$B$3:$W$612,5,0),0)</f>
        <v>485.8</v>
      </c>
      <c r="CP22" s="3">
        <f t="shared" si="47"/>
        <v>0</v>
      </c>
      <c r="CQ22" s="3">
        <f t="shared" si="48"/>
        <v>0</v>
      </c>
      <c r="CR22" s="1">
        <f>IFERROR(VLOOKUP($CK22,stock_data!$B$3:$W$612,6,0),0)</f>
        <v>0</v>
      </c>
      <c r="CS22" s="1">
        <f>IFERROR(VLOOKUP($CK22,stock_data!$B$3:$W$612,7,0),0)</f>
        <v>0</v>
      </c>
      <c r="CT22" s="1">
        <f>IFERROR(VLOOKUP($CK22,stock_data!$B$3:$W$612,8,0),0)</f>
        <v>0</v>
      </c>
      <c r="CU22" s="1">
        <f>IFERROR(VLOOKUP($CK22,stock_data!$B$3:$W$612,9,0),0)</f>
        <v>0</v>
      </c>
      <c r="CV22" s="1">
        <f>IFERROR(VLOOKUP($CK22,stock_data!$B$3:$W$612,10,0),0)</f>
        <v>0</v>
      </c>
      <c r="CW22" s="1">
        <f>IFERROR(VLOOKUP($CK22,stock_data!$B$3:$W$612,11,0),0)</f>
        <v>0</v>
      </c>
      <c r="CX22" s="1">
        <f>IFERROR(VLOOKUP($CK22,stock_data!$B$3:$W$612,12,0),0)</f>
        <v>0</v>
      </c>
      <c r="CY22" s="1">
        <f>IFERROR(VLOOKUP($CK22,stock_data!$B$3:$W$612,13,0),0)</f>
        <v>0</v>
      </c>
      <c r="CZ22" s="1">
        <f>IFERROR(VLOOKUP($CK22,stock_data!$B$3:$W$612,14,0),0)</f>
        <v>0</v>
      </c>
      <c r="DA22" s="1">
        <f>IFERROR(VLOOKUP($CK22,stock_data!$B$3:$W$612,15,0),0)</f>
        <v>0</v>
      </c>
      <c r="DB22" s="1">
        <f>IFERROR(VLOOKUP($CK22,stock_data!$B$3:$W$612,16,0),0)</f>
        <v>0</v>
      </c>
      <c r="DC22" s="1">
        <f>IFERROR(VLOOKUP($CK22,stock_data!$B$3:$W$612,17,0),0)</f>
        <v>0</v>
      </c>
      <c r="DD22" s="1">
        <f>IFERROR(VLOOKUP($CK22,stock_data!$B$3:$W$612,18,0),0)</f>
        <v>0</v>
      </c>
      <c r="DE22" s="1">
        <f>IFERROR(VLOOKUP($CK22,stock_data!$B$3:$W$612,19,0),0)</f>
        <v>0</v>
      </c>
      <c r="DF22" s="1">
        <f>IFERROR(VLOOKUP($CK22,stock_data!$B$3:$W$612,20,0),0)</f>
        <v>0</v>
      </c>
      <c r="DG22" s="1">
        <f>IFERROR(VLOOKUP($CK22,stock_data!$B$3:$W$612,21,0),0)</f>
        <v>0</v>
      </c>
      <c r="DH22" s="1">
        <f>IFERROR(VLOOKUP($CK22,stock_data!$B$3:$W$612,22,0),0)</f>
        <v>0</v>
      </c>
      <c r="DI22" s="1">
        <f t="shared" si="49"/>
        <v>0</v>
      </c>
      <c r="DJ22" s="1">
        <f t="shared" si="50"/>
        <v>0</v>
      </c>
      <c r="DK22" s="3">
        <f>IFERROR(INDEX(COD_SALES!$B$5:$Z$500,MATCH(resource!$CC22,COD_SALES!$A$5:$A$500,0),MATCH(resource!DK$2,COD_SALES!$B$4:$Z$4,0)),"")</f>
        <v>0</v>
      </c>
      <c r="DL22" s="3">
        <f>IFERROR(INDEX(COD_SALES!$B$5:$Z$500,MATCH(resource!$CC22,COD_SALES!$A$5:$A$500,0),MATCH(resource!DL$2,COD_SALES!$B$4:$Z$4,0)),"")</f>
        <v>0</v>
      </c>
      <c r="DM22" s="3">
        <f>IFERROR(INDEX(COD_SALES!$B$5:$Z$500,MATCH(resource!$CC22,COD_SALES!$A$5:$A$500,0),MATCH(resource!DM$2,COD_SALES!$B$4:$Z$4,0)),"")</f>
        <v>0</v>
      </c>
      <c r="DN22" s="3" t="str">
        <f>IFERROR(INDEX(COD_SALES!$B$5:$Z$500,MATCH(resource!$CC22,COD_SALES!$A$5:$A$500,0),MATCH(resource!DN$2,COD_SALES!$B$4:$Z$4,0)),"")</f>
        <v/>
      </c>
      <c r="DO22" s="3">
        <f>IFERROR(INDEX(COD_SALES!$B$5:$Z$500,MATCH(resource!$CC22,COD_SALES!$A$5:$A$500,0),MATCH(resource!DO$2,COD_SALES!$B$4:$Z$4,0)),"")</f>
        <v>0</v>
      </c>
      <c r="DP22" s="3">
        <f>IFERROR(INDEX(COD_SALES!$B$5:$Z$500,MATCH(resource!$CC22,COD_SALES!$A$5:$A$500,0),MATCH(resource!DP$2,COD_SALES!$B$4:$Z$4,0)),"")</f>
        <v>0</v>
      </c>
      <c r="DQ22" s="3" t="str">
        <f>IFERROR(INDEX(COD_SALES!$B$5:$Z$500,MATCH(resource!$CC22,COD_SALES!$A$5:$A$500,0),MATCH(resource!DQ$2,COD_SALES!$B$4:$Z$4,0)),"")</f>
        <v/>
      </c>
      <c r="DR22" s="3">
        <f>IFERROR(INDEX(COD_SALES!$B$5:$Z$500,MATCH(resource!$CC22,COD_SALES!$A$5:$A$500,0),MATCH(resource!DR$2,COD_SALES!$B$4:$Z$4,0)),"")</f>
        <v>0</v>
      </c>
      <c r="DS22" s="3">
        <f>IFERROR(INDEX(COD_SALES!$B$5:$Z$500,MATCH(resource!$CC22,COD_SALES!$A$5:$A$500,0),MATCH(resource!DS$2,COD_SALES!$B$4:$Z$4,0)),"")</f>
        <v>378</v>
      </c>
      <c r="DT22" s="3">
        <f>IFERROR(INDEX(COD_SALES!$B$5:$Z$500,MATCH(resource!$CC22,COD_SALES!$A$5:$A$500,0),MATCH(resource!DT$2,COD_SALES!$B$4:$Z$4,0)),"")</f>
        <v>0</v>
      </c>
      <c r="DU22" s="3">
        <f>IFERROR(INDEX(COD_SALES!$B$5:$Z$500,MATCH(resource!$CC22,COD_SALES!$A$5:$A$500,0),MATCH(resource!DU$2,COD_SALES!$B$4:$Z$4,0)),"")</f>
        <v>0</v>
      </c>
      <c r="DV22" s="3">
        <f>IFERROR(INDEX(COD_SALES!$B$5:$Z$500,MATCH(resource!$CC22,COD_SALES!$A$5:$A$500,0),MATCH(resource!DV$2,COD_SALES!$B$4:$Z$4,0)),"")</f>
        <v>0</v>
      </c>
      <c r="DW22" s="3">
        <f>IFERROR(INDEX(COD_SALES!$B$5:$Z$500,MATCH(resource!$CC22,COD_SALES!$A$5:$A$500,0),MATCH(resource!DW$2,COD_SALES!$B$4:$Z$4,0)),"")</f>
        <v>0</v>
      </c>
      <c r="DX22" s="3">
        <f>IFERROR(INDEX(COD_SALES!$B$5:$Z$500,MATCH(resource!$CC22,COD_SALES!$A$5:$A$500,0),MATCH(resource!DX$2,COD_SALES!$B$4:$Z$4,0)),"")</f>
        <v>0</v>
      </c>
      <c r="DY22" s="3">
        <f>IFERROR(INDEX(COD_SALES!$B$5:$Z$500,MATCH(resource!$CC22,COD_SALES!$A$5:$A$500,0),MATCH(resource!DY$2,COD_SALES!$B$4:$Z$4,0)),"")</f>
        <v>0</v>
      </c>
      <c r="DZ22" s="3">
        <f>IFERROR(INDEX(COD_SALES!$B$5:$Z$500,MATCH(resource!$CC22,COD_SALES!$A$5:$A$500,0),MATCH(resource!DZ$2,COD_SALES!$B$4:$Z$4,0)),"")</f>
        <v>54</v>
      </c>
      <c r="EA22" s="3">
        <f>IFERROR(INDEX(COD_SALES!$B$5:$Z$500,MATCH(resource!$CC22,COD_SALES!$A$5:$A$500,0),MATCH(resource!EA$2,COD_SALES!$B$4:$Z$4,0)),"")</f>
        <v>0</v>
      </c>
      <c r="EB22" s="3">
        <f t="shared" si="51"/>
        <v>94141.98000000001</v>
      </c>
      <c r="ED22" s="3">
        <f>IFERROR(VLOOKUP($CK22,depot_prod_sales!$B$5:$S$200,3,0),0)</f>
        <v>0</v>
      </c>
      <c r="EE22" s="3">
        <f>IFERROR(VLOOKUP($CK22,depot_prod_sales!$B$5:$S$200,4,0),0)</f>
        <v>0</v>
      </c>
      <c r="EF22" s="3">
        <f>IFERROR(VLOOKUP($CK22,depot_prod_sales!$B$5:$S$200,5,0),0)</f>
        <v>0</v>
      </c>
      <c r="EG22" s="3">
        <f>IFERROR(VLOOKUP($CK22,depot_prod_sales!$B$5:$S$200,6,0),0)</f>
        <v>0</v>
      </c>
      <c r="EH22" s="3">
        <f>IFERROR(VLOOKUP($CK22,depot_prod_sales!$B$5:$S$200,7,0),0)</f>
        <v>0</v>
      </c>
      <c r="EI22" s="3">
        <f>IFERROR(VLOOKUP($CK22,depot_prod_sales!$B$5:$S$200,8,0),0)</f>
        <v>0</v>
      </c>
      <c r="EJ22" s="3">
        <f>IFERROR(VLOOKUP($CK22,depot_prod_sales!$B$5:$S$200,9,0),0)</f>
        <v>0</v>
      </c>
      <c r="EK22" s="3">
        <f>IFERROR(VLOOKUP($CK22,depot_prod_sales!$B$5:$S$200,10,0),0)</f>
        <v>0</v>
      </c>
      <c r="EL22" s="3">
        <f>IFERROR(VLOOKUP($CK22,depot_prod_sales!$B$5:$S$200,11,0),0)</f>
        <v>0</v>
      </c>
      <c r="EM22" s="3">
        <f>IFERROR(VLOOKUP($CK22,depot_prod_sales!$B$5:$S$200,12,0),0)</f>
        <v>0</v>
      </c>
      <c r="EN22" s="3">
        <f>IFERROR(VLOOKUP($CK22,depot_prod_sales!$B$5:$S$200,13,0),0)</f>
        <v>0</v>
      </c>
      <c r="EO22" s="3">
        <f>IFERROR(VLOOKUP($CK22,depot_prod_sales!$B$5:$S$200,14,0),0)</f>
        <v>0</v>
      </c>
      <c r="EP22" s="3">
        <f>IFERROR(VLOOKUP($CK22,depot_prod_sales!$B$5:$S$200,15,0),0)</f>
        <v>0</v>
      </c>
      <c r="EQ22" s="3">
        <f>IFERROR(VLOOKUP($CK22,depot_prod_sales!$B$5:$S$200,16,0),0)</f>
        <v>0</v>
      </c>
      <c r="ER22" s="3">
        <f>IFERROR(VLOOKUP($CK22,depot_prod_sales!$B$5:$S$200,17,0),0)</f>
        <v>0</v>
      </c>
      <c r="ES22" s="3">
        <f>IFERROR(VLOOKUP($CK22,depot_prod_sales!$B$5:$S$200,18,0),0)</f>
        <v>0</v>
      </c>
      <c r="ET22" s="116">
        <f t="shared" si="52"/>
        <v>0</v>
      </c>
      <c r="EU22" s="116">
        <f t="shared" si="53"/>
        <v>0</v>
      </c>
      <c r="EW22" s="3">
        <f>IFERROR(VLOOKUP(CC22,data_pull!$AO$25:$AR$546,2,0),0)</f>
        <v>36</v>
      </c>
      <c r="EX22" s="1">
        <f>IFERROR(VLOOKUP(CC22,data_pull!$AO$25:$AR$546,4,0),0)</f>
        <v>190000</v>
      </c>
    </row>
    <row r="23" spans="1:154" x14ac:dyDescent="0.25">
      <c r="A23" s="1" t="s">
        <v>814</v>
      </c>
      <c r="B23" s="1" t="s">
        <v>815</v>
      </c>
      <c r="C23" s="1" t="s">
        <v>894</v>
      </c>
      <c r="D23" s="2">
        <f>SUMIF(sales_data!$B$2:$B$1000,resource!B23,sales_data!$N$2:$N$1000)</f>
        <v>2188241.4500000007</v>
      </c>
      <c r="E23" s="2">
        <f t="shared" si="13"/>
        <v>748813.57</v>
      </c>
      <c r="F23" s="3">
        <f>COUNTIFS(sales_data!$L$2:$L$1000,"&gt;1",sales_data!$B$2:$B$1000,resource!B23)</f>
        <v>18</v>
      </c>
      <c r="G23" s="3">
        <f>COUNTIFS(sales_data!$L$2:$L$1000,"&gt;1",sales_data!$B$2:$B$1000,resource!B23,sales_data!$I$2:$I$1000,"*"&amp;$G$2&amp;"*")</f>
        <v>0</v>
      </c>
      <c r="H23" s="3">
        <f>COUNTIFS(sales_data!$L$2:$L$1000,"&gt;1",sales_data!$B$2:$B$1000,resource!B23,sales_data!$I$2:$I$1000,"*"&amp;$H$2&amp;"*")</f>
        <v>0</v>
      </c>
      <c r="I23" s="3">
        <f>COUNTIFS(sales_data!$L$2:$L$1000,"&gt;1",sales_data!$B$2:$B$1000,resource!B23,sales_data!$I$2:$I$1000,"*"&amp;$I$2&amp;"*")</f>
        <v>0</v>
      </c>
      <c r="J23" s="3">
        <f t="shared" si="43"/>
        <v>18</v>
      </c>
      <c r="K23" s="1" t="str">
        <f t="shared" si="14"/>
        <v>RAJ</v>
      </c>
      <c r="L23" s="1">
        <f>SUMIF(sales_data!$B$2:$B$1000,resource!B23,sales_data!$P$2:$P$1000)</f>
        <v>748</v>
      </c>
      <c r="M23" s="3">
        <f t="shared" ca="1" si="15"/>
        <v>0</v>
      </c>
      <c r="N23" s="3">
        <f t="shared" ca="1" si="16"/>
        <v>12301.71</v>
      </c>
      <c r="O23" s="3">
        <f t="shared" ca="1" si="17"/>
        <v>42355.21</v>
      </c>
      <c r="P23" s="3">
        <f t="shared" ca="1" si="18"/>
        <v>21427.5</v>
      </c>
      <c r="Q23" s="3">
        <f t="shared" ca="1" si="19"/>
        <v>32569.489999999998</v>
      </c>
      <c r="R23" s="3">
        <f t="shared" ca="1" si="20"/>
        <v>0</v>
      </c>
      <c r="S23" s="3">
        <f t="shared" ca="1" si="21"/>
        <v>60961.669999999991</v>
      </c>
      <c r="T23" s="3">
        <f t="shared" ca="1" si="22"/>
        <v>81829.78</v>
      </c>
      <c r="U23" s="3">
        <f t="shared" ca="1" si="23"/>
        <v>3215.78</v>
      </c>
      <c r="V23" s="3">
        <f t="shared" ca="1" si="24"/>
        <v>89088.15</v>
      </c>
      <c r="W23" s="3">
        <f t="shared" ca="1" si="25"/>
        <v>31827.309999999998</v>
      </c>
      <c r="X23" s="3">
        <f t="shared" ca="1" si="26"/>
        <v>29375.420000000002</v>
      </c>
      <c r="Y23" s="3">
        <f t="shared" ca="1" si="27"/>
        <v>0</v>
      </c>
      <c r="Z23" s="3">
        <f t="shared" ca="1" si="28"/>
        <v>145824.35999999996</v>
      </c>
      <c r="AA23" s="3">
        <f t="shared" ca="1" si="29"/>
        <v>45320.87</v>
      </c>
      <c r="AB23" s="3">
        <f t="shared" ca="1" si="30"/>
        <v>97780.180000000008</v>
      </c>
      <c r="AC23" s="3">
        <f t="shared" ca="1" si="31"/>
        <v>74656.3</v>
      </c>
      <c r="AD23" s="3">
        <f t="shared" ca="1" si="32"/>
        <v>34723.67</v>
      </c>
      <c r="AE23" s="3">
        <f t="shared" ca="1" si="33"/>
        <v>12144.23</v>
      </c>
      <c r="AF23" s="3">
        <f t="shared" ca="1" si="34"/>
        <v>0</v>
      </c>
      <c r="AG23" s="3">
        <f t="shared" ca="1" si="35"/>
        <v>32108.3</v>
      </c>
      <c r="AH23" s="3">
        <f t="shared" ca="1" si="36"/>
        <v>107714.88</v>
      </c>
      <c r="AI23" s="3">
        <f t="shared" ca="1" si="37"/>
        <v>30726.690000000002</v>
      </c>
      <c r="AJ23" s="3">
        <f t="shared" ca="1" si="38"/>
        <v>279256.76000000007</v>
      </c>
      <c r="AK23" s="3">
        <f t="shared" ca="1" si="39"/>
        <v>151375.94</v>
      </c>
      <c r="AL23" s="3">
        <f t="shared" ca="1" si="40"/>
        <v>79314.350000000006</v>
      </c>
      <c r="AM23" s="3"/>
      <c r="AN23" s="3">
        <f t="shared" si="41"/>
        <v>218</v>
      </c>
      <c r="AO23" s="3"/>
      <c r="AP23" s="3"/>
      <c r="AQ23" s="4" t="str">
        <f>sales_data!B22</f>
        <v>Sarder Boni Amin</v>
      </c>
      <c r="AR23" s="4" t="str">
        <f>sales_data!C22</f>
        <v>Bankim Chandra Halder</v>
      </c>
      <c r="AS23" s="5" t="str">
        <f t="shared" si="42"/>
        <v>Bankim Chandra Halder</v>
      </c>
      <c r="AT23" s="4" t="str">
        <f>sales_data!I22</f>
        <v>Bankim Chandra Halder (Blank)</v>
      </c>
      <c r="AU23" s="4" t="str">
        <f>sales_data!W22</f>
        <v>Banaripara (Tb)</v>
      </c>
      <c r="AV23" s="1">
        <f>sales_data!N22</f>
        <v>18845.919999999998</v>
      </c>
      <c r="AW23" s="1">
        <f>sales_data!P22</f>
        <v>16</v>
      </c>
      <c r="AX23" s="3">
        <f ca="1">IFERROR(INDEX(INDIRECT("day_wise_sales_data!$B$2:$BZ$599"),MATCH(resource!$CC23,day_wise_sales_data!$A$2:$A$500,0),MATCH(resource!AX$2,INDIRECT("day_wise_sales_data!$B$1:$BZ$1"),0)),0)</f>
        <v>0</v>
      </c>
      <c r="AY23" s="3">
        <f ca="1">IFERROR(INDEX(INDIRECT("day_wise_sales_data!$B$2:$BZ$599"),MATCH(resource!$CC23,day_wise_sales_data!$A$2:$A$500,0),MATCH(resource!AY$2,INDIRECT("day_wise_sales_data!$B$1:$BZ$1"),0)),0)</f>
        <v>0</v>
      </c>
      <c r="AZ23" s="3">
        <f ca="1">IFERROR(INDEX(INDIRECT("day_wise_sales_data!$B$2:$BZ$599"),MATCH(resource!$CC23,day_wise_sales_data!$A$2:$A$500,0),MATCH(resource!AZ$2,INDIRECT("day_wise_sales_data!$B$1:$BZ$1"),0)),0)</f>
        <v>0</v>
      </c>
      <c r="BA23" s="3">
        <f ca="1">IFERROR(INDEX(INDIRECT("day_wise_sales_data!$B$2:$BZ$599"),MATCH(resource!$CC23,day_wise_sales_data!$A$2:$A$500,0),MATCH(resource!BA$2,INDIRECT("day_wise_sales_data!$B$1:$BZ$1"),0)),0)</f>
        <v>1689.72</v>
      </c>
      <c r="BB23" s="3">
        <f ca="1">IFERROR(INDEX(INDIRECT("day_wise_sales_data!$B$2:$BZ$599"),MATCH(resource!$CC23,day_wise_sales_data!$A$2:$A$500,0),MATCH(resource!BB$2,INDIRECT("day_wise_sales_data!$B$1:$BZ$1"),0)),0)</f>
        <v>176.53</v>
      </c>
      <c r="BC23" s="3">
        <f ca="1">IFERROR(INDEX(INDIRECT("day_wise_sales_data!$B$2:$BZ$599"),MATCH(resource!$CC23,day_wise_sales_data!$A$2:$A$500,0),MATCH(resource!BC$2,INDIRECT("day_wise_sales_data!$B$1:$BZ$1"),0)),0)</f>
        <v>0</v>
      </c>
      <c r="BD23" s="3">
        <f ca="1">IFERROR(INDEX(INDIRECT("day_wise_sales_data!$B$2:$BZ$599"),MATCH(resource!$CC23,day_wise_sales_data!$A$2:$A$500,0),MATCH(resource!BD$2,INDIRECT("day_wise_sales_data!$B$1:$BZ$1"),0)),0)</f>
        <v>0</v>
      </c>
      <c r="BE23" s="3">
        <f ca="1">IFERROR(INDEX(INDIRECT("day_wise_sales_data!$B$2:$BZ$599"),MATCH(resource!$CC23,day_wise_sales_data!$A$2:$A$500,0),MATCH(resource!BE$2,INDIRECT("day_wise_sales_data!$B$1:$BZ$1"),0)),0)</f>
        <v>1320</v>
      </c>
      <c r="BF23" s="3">
        <f ca="1">IFERROR(INDEX(INDIRECT("day_wise_sales_data!$B$2:$BZ$599"),MATCH(resource!$CC23,day_wise_sales_data!$A$2:$A$500,0),MATCH(resource!BF$2,INDIRECT("day_wise_sales_data!$B$1:$BZ$1"),0)),0)</f>
        <v>0</v>
      </c>
      <c r="BG23" s="3">
        <f ca="1">IFERROR(INDEX(INDIRECT("day_wise_sales_data!$B$2:$BZ$599"),MATCH(resource!$CC23,day_wise_sales_data!$A$2:$A$500,0),MATCH(resource!BG$2,INDIRECT("day_wise_sales_data!$B$1:$BZ$1"),0)),0)</f>
        <v>0</v>
      </c>
      <c r="BH23" s="3">
        <f ca="1">IFERROR(INDEX(INDIRECT("day_wise_sales_data!$B$2:$BZ$599"),MATCH(resource!$CC23,day_wise_sales_data!$A$2:$A$500,0),MATCH(resource!BH$2,INDIRECT("day_wise_sales_data!$B$1:$BZ$1"),0)),0)</f>
        <v>0</v>
      </c>
      <c r="BI23" s="3">
        <f ca="1">IFERROR(INDEX(INDIRECT("day_wise_sales_data!$B$2:$BZ$599"),MATCH(resource!$CC23,day_wise_sales_data!$A$2:$A$500,0),MATCH(resource!BI$2,INDIRECT("day_wise_sales_data!$B$1:$BZ$1"),0)),0)</f>
        <v>0</v>
      </c>
      <c r="BJ23" s="3">
        <f ca="1">IFERROR(INDEX(INDIRECT("day_wise_sales_data!$B$2:$BZ$599"),MATCH(resource!$CC23,day_wise_sales_data!$A$2:$A$500,0),MATCH(resource!BJ$2,INDIRECT("day_wise_sales_data!$B$1:$BZ$1"),0)),0)</f>
        <v>0</v>
      </c>
      <c r="BK23" s="3">
        <f ca="1">IFERROR(INDEX(INDIRECT("day_wise_sales_data!$B$2:$BZ$599"),MATCH(resource!$CC23,day_wise_sales_data!$A$2:$A$500,0),MATCH(resource!BK$2,INDIRECT("day_wise_sales_data!$B$1:$BZ$1"),0)),0)</f>
        <v>0</v>
      </c>
      <c r="BL23" s="3">
        <f ca="1">IFERROR(INDEX(INDIRECT("day_wise_sales_data!$B$2:$BZ$599"),MATCH(resource!$CC23,day_wise_sales_data!$A$2:$A$500,0),MATCH(resource!BL$2,INDIRECT("day_wise_sales_data!$B$1:$BZ$1"),0)),0)</f>
        <v>0</v>
      </c>
      <c r="BM23" s="3">
        <f ca="1">IFERROR(INDEX(INDIRECT("day_wise_sales_data!$B$2:$BZ$599"),MATCH(resource!$CC23,day_wise_sales_data!$A$2:$A$500,0),MATCH(resource!BM$2,INDIRECT("day_wise_sales_data!$B$1:$BZ$1"),0)),0)</f>
        <v>11761.42</v>
      </c>
      <c r="BN23" s="3">
        <f ca="1">IFERROR(INDEX(INDIRECT("day_wise_sales_data!$B$2:$BZ$599"),MATCH(resource!$CC23,day_wise_sales_data!$A$2:$A$500,0),MATCH(resource!BN$2,INDIRECT("day_wise_sales_data!$B$1:$BZ$1"),0)),0)</f>
        <v>0</v>
      </c>
      <c r="BO23" s="3">
        <f ca="1">IFERROR(INDEX(INDIRECT("day_wise_sales_data!$B$2:$BZ$599"),MATCH(resource!$CC23,day_wise_sales_data!$A$2:$A$500,0),MATCH(resource!BO$2,INDIRECT("day_wise_sales_data!$B$1:$BZ$1"),0)),0)</f>
        <v>0</v>
      </c>
      <c r="BP23" s="3">
        <f ca="1">IFERROR(INDEX(INDIRECT("day_wise_sales_data!$B$2:$BZ$599"),MATCH(resource!$CC23,day_wise_sales_data!$A$2:$A$500,0),MATCH(resource!BP$2,INDIRECT("day_wise_sales_data!$B$1:$BZ$1"),0)),0)</f>
        <v>0</v>
      </c>
      <c r="BQ23" s="3">
        <f ca="1">IFERROR(INDEX(INDIRECT("day_wise_sales_data!$B$2:$BZ$599"),MATCH(resource!$CC23,day_wise_sales_data!$A$2:$A$500,0),MATCH(resource!BQ$2,INDIRECT("day_wise_sales_data!$B$1:$BZ$1"),0)),0)</f>
        <v>0</v>
      </c>
      <c r="BR23" s="3">
        <f ca="1">IFERROR(INDEX(INDIRECT("day_wise_sales_data!$B$2:$BZ$599"),MATCH(resource!$CC23,day_wise_sales_data!$A$2:$A$500,0),MATCH(resource!BR$2,INDIRECT("day_wise_sales_data!$B$1:$BZ$1"),0)),0)</f>
        <v>0</v>
      </c>
      <c r="BS23" s="3">
        <f ca="1">IFERROR(INDEX(INDIRECT("day_wise_sales_data!$B$2:$BZ$599"),MATCH(resource!$CC23,day_wise_sales_data!$A$2:$A$500,0),MATCH(resource!BS$2,INDIRECT("day_wise_sales_data!$B$1:$BZ$1"),0)),0)</f>
        <v>0</v>
      </c>
      <c r="BT23" s="3">
        <f ca="1">IFERROR(INDEX(INDIRECT("day_wise_sales_data!$B$2:$BZ$599"),MATCH(resource!$CC23,day_wise_sales_data!$A$2:$A$500,0),MATCH(resource!BT$2,INDIRECT("day_wise_sales_data!$B$1:$BZ$1"),0)),0)</f>
        <v>5587.97</v>
      </c>
      <c r="BU23" s="3">
        <f ca="1">IFERROR(INDEX(INDIRECT("day_wise_sales_data!$B$2:$BZ$599"),MATCH(resource!$CC23,day_wise_sales_data!$A$2:$A$500,0),MATCH(resource!BU$2,INDIRECT("day_wise_sales_data!$B$1:$BZ$1"),0)),0)</f>
        <v>0</v>
      </c>
      <c r="BV23" s="3">
        <f ca="1">IFERROR(INDEX(INDIRECT("day_wise_sales_data!$B$2:$BZ$599"),MATCH(resource!$CC23,day_wise_sales_data!$A$2:$A$500,0),MATCH(resource!BV$2,INDIRECT("day_wise_sales_data!$B$1:$BZ$1"),0)),0)</f>
        <v>0</v>
      </c>
      <c r="BW23" s="3">
        <f ca="1">IFERROR(INDEX(INDIRECT("day_wise_sales_data!$B$2:$BZ$599"),MATCH(resource!$CC23,day_wise_sales_data!$A$2:$A$500,0),MATCH(resource!BW$2,INDIRECT("day_wise_sales_data!$B$1:$BZ$1"),0)),0)</f>
        <v>0</v>
      </c>
      <c r="BX23" s="3">
        <f ca="1">IFERROR(INDEX(INDIRECT("day_wise_sales_data!$B$2:$BZ$599"),MATCH(resource!$CC23,day_wise_sales_data!$A$2:$A$500,0),MATCH(resource!BX$2,INDIRECT("day_wise_sales_data!$B$1:$BZ$1"),0)),0)</f>
        <v>0</v>
      </c>
      <c r="BY23" s="3">
        <f ca="1">IFERROR(INDEX(INDIRECT("day_wise_sales_data!$B$2:$BZ$599"),MATCH(resource!$CC23,day_wise_sales_data!$A$2:$A$500,0),MATCH(resource!BY$2,INDIRECT("day_wise_sales_data!$B$1:$BZ$1"),0)),0)</f>
        <v>0</v>
      </c>
      <c r="BZ23" s="3">
        <f ca="1">IFERROR(INDEX(INDIRECT("day_wise_sales_data!$B$2:$BZ$599"),MATCH(resource!$CC23,day_wise_sales_data!$A$2:$A$500,0),MATCH(resource!BZ$2,INDIRECT("day_wise_sales_data!$B$1:$BZ$1"),0)),0)</f>
        <v>0</v>
      </c>
      <c r="CA23" s="3" t="str">
        <f ca="1">IFERROR(INDEX(INDIRECT("day_wise_sales_data!$B$2:$BZ$599"),MATCH(resource!$CC23,day_wise_sales_data!$A$2:$A$500,0),MATCH(resource!CA$2,INDIRECT("day_wise_sales_data!$B$1:$BZ$1"),0)),0)</f>
        <v>dd</v>
      </c>
      <c r="CC23" s="4" t="str">
        <f>sales_data!H22</f>
        <v>BSL09198</v>
      </c>
      <c r="CD23" s="1">
        <v>21</v>
      </c>
      <c r="CE23" s="1" t="str">
        <f>IF(AQ23=report!$AQ$3,resource!CD23,"")</f>
        <v/>
      </c>
      <c r="CF23" s="5" t="str">
        <f>IFERROR(SMALL($CE$3:$CE$1001,ROWS($CE$3:CE23)),"")</f>
        <v/>
      </c>
      <c r="CH23">
        <f>IFERROR(VLOOKUP($CC23,data_pull!$E$22:$G$700,2,0),0)</f>
        <v>18845.919999999998</v>
      </c>
      <c r="CI23" s="1">
        <f t="shared" si="44"/>
        <v>154</v>
      </c>
      <c r="CJ23" s="1">
        <f t="shared" si="45"/>
        <v>0</v>
      </c>
      <c r="CK23" s="1" t="s">
        <v>1024</v>
      </c>
      <c r="CL23" s="1">
        <f t="shared" si="46"/>
        <v>111</v>
      </c>
      <c r="CM23" s="1" t="str">
        <f>IFERROR(VLOOKUP($CK23,stock_data!$B$3:$W$612,2,0),0)</f>
        <v>ANTEPSIN TABLET-1000mg</v>
      </c>
      <c r="CN23" s="1" t="str">
        <f>IFERROR(VLOOKUP($CK23,stock_data!$B$3:$W$612,4,0),0)</f>
        <v>10x10's</v>
      </c>
      <c r="CO23" s="1">
        <f>IFERROR(VLOOKUP($CK23,stock_data!$B$3:$W$612,5,0),0)</f>
        <v>485.8</v>
      </c>
      <c r="CP23" s="3">
        <f t="shared" si="47"/>
        <v>0</v>
      </c>
      <c r="CQ23" s="3">
        <f t="shared" si="48"/>
        <v>0</v>
      </c>
      <c r="CR23" s="1">
        <f>IFERROR(VLOOKUP($CK23,stock_data!$B$3:$W$612,6,0),0)</f>
        <v>0</v>
      </c>
      <c r="CS23" s="1">
        <f>IFERROR(VLOOKUP($CK23,stock_data!$B$3:$W$612,7,0),0)</f>
        <v>0</v>
      </c>
      <c r="CT23" s="1">
        <f>IFERROR(VLOOKUP($CK23,stock_data!$B$3:$W$612,8,0),0)</f>
        <v>0</v>
      </c>
      <c r="CU23" s="1">
        <f>IFERROR(VLOOKUP($CK23,stock_data!$B$3:$W$612,9,0),0)</f>
        <v>0</v>
      </c>
      <c r="CV23" s="1">
        <f>IFERROR(VLOOKUP($CK23,stock_data!$B$3:$W$612,10,0),0)</f>
        <v>0</v>
      </c>
      <c r="CW23" s="1">
        <f>IFERROR(VLOOKUP($CK23,stock_data!$B$3:$W$612,11,0),0)</f>
        <v>0</v>
      </c>
      <c r="CX23" s="1">
        <f>IFERROR(VLOOKUP($CK23,stock_data!$B$3:$W$612,12,0),0)</f>
        <v>0</v>
      </c>
      <c r="CY23" s="1">
        <f>IFERROR(VLOOKUP($CK23,stock_data!$B$3:$W$612,13,0),0)</f>
        <v>0</v>
      </c>
      <c r="CZ23" s="1">
        <f>IFERROR(VLOOKUP($CK23,stock_data!$B$3:$W$612,14,0),0)</f>
        <v>0</v>
      </c>
      <c r="DA23" s="1">
        <f>IFERROR(VLOOKUP($CK23,stock_data!$B$3:$W$612,15,0),0)</f>
        <v>0</v>
      </c>
      <c r="DB23" s="1">
        <f>IFERROR(VLOOKUP($CK23,stock_data!$B$3:$W$612,16,0),0)</f>
        <v>0</v>
      </c>
      <c r="DC23" s="1">
        <f>IFERROR(VLOOKUP($CK23,stock_data!$B$3:$W$612,17,0),0)</f>
        <v>0</v>
      </c>
      <c r="DD23" s="1">
        <f>IFERROR(VLOOKUP($CK23,stock_data!$B$3:$W$612,18,0),0)</f>
        <v>0</v>
      </c>
      <c r="DE23" s="1">
        <f>IFERROR(VLOOKUP($CK23,stock_data!$B$3:$W$612,19,0),0)</f>
        <v>0</v>
      </c>
      <c r="DF23" s="1">
        <f>IFERROR(VLOOKUP($CK23,stock_data!$B$3:$W$612,20,0),0)</f>
        <v>0</v>
      </c>
      <c r="DG23" s="1">
        <f>IFERROR(VLOOKUP($CK23,stock_data!$B$3:$W$612,21,0),0)</f>
        <v>0</v>
      </c>
      <c r="DH23" s="1">
        <f>IFERROR(VLOOKUP($CK23,stock_data!$B$3:$W$612,22,0),0)</f>
        <v>0</v>
      </c>
      <c r="DI23" s="1">
        <f t="shared" si="49"/>
        <v>0</v>
      </c>
      <c r="DJ23" s="1">
        <f t="shared" si="50"/>
        <v>0</v>
      </c>
      <c r="DK23" s="3">
        <f>IFERROR(INDEX(COD_SALES!$B$5:$Z$500,MATCH(resource!$CC23,COD_SALES!$A$5:$A$500,0),MATCH(resource!DK$2,COD_SALES!$B$4:$Z$4,0)),"")</f>
        <v>0</v>
      </c>
      <c r="DL23" s="3">
        <f>IFERROR(INDEX(COD_SALES!$B$5:$Z$500,MATCH(resource!$CC23,COD_SALES!$A$5:$A$500,0),MATCH(resource!DL$2,COD_SALES!$B$4:$Z$4,0)),"")</f>
        <v>0</v>
      </c>
      <c r="DM23" s="3">
        <f>IFERROR(INDEX(COD_SALES!$B$5:$Z$500,MATCH(resource!$CC23,COD_SALES!$A$5:$A$500,0),MATCH(resource!DM$2,COD_SALES!$B$4:$Z$4,0)),"")</f>
        <v>0</v>
      </c>
      <c r="DN23" s="3" t="str">
        <f>IFERROR(INDEX(COD_SALES!$B$5:$Z$500,MATCH(resource!$CC23,COD_SALES!$A$5:$A$500,0),MATCH(resource!DN$2,COD_SALES!$B$4:$Z$4,0)),"")</f>
        <v/>
      </c>
      <c r="DO23" s="3">
        <f>IFERROR(INDEX(COD_SALES!$B$5:$Z$500,MATCH(resource!$CC23,COD_SALES!$A$5:$A$500,0),MATCH(resource!DO$2,COD_SALES!$B$4:$Z$4,0)),"")</f>
        <v>0</v>
      </c>
      <c r="DP23" s="3">
        <f>IFERROR(INDEX(COD_SALES!$B$5:$Z$500,MATCH(resource!$CC23,COD_SALES!$A$5:$A$500,0),MATCH(resource!DP$2,COD_SALES!$B$4:$Z$4,0)),"")</f>
        <v>0</v>
      </c>
      <c r="DQ23" s="3" t="str">
        <f>IFERROR(INDEX(COD_SALES!$B$5:$Z$500,MATCH(resource!$CC23,COD_SALES!$A$5:$A$500,0),MATCH(resource!DQ$2,COD_SALES!$B$4:$Z$4,0)),"")</f>
        <v/>
      </c>
      <c r="DR23" s="3">
        <f>IFERROR(INDEX(COD_SALES!$B$5:$Z$500,MATCH(resource!$CC23,COD_SALES!$A$5:$A$500,0),MATCH(resource!DR$2,COD_SALES!$B$4:$Z$4,0)),"")</f>
        <v>0</v>
      </c>
      <c r="DS23" s="3">
        <f>IFERROR(INDEX(COD_SALES!$B$5:$Z$500,MATCH(resource!$CC23,COD_SALES!$A$5:$A$500,0),MATCH(resource!DS$2,COD_SALES!$B$4:$Z$4,0)),"")</f>
        <v>8</v>
      </c>
      <c r="DT23" s="3">
        <f>IFERROR(INDEX(COD_SALES!$B$5:$Z$500,MATCH(resource!$CC23,COD_SALES!$A$5:$A$500,0),MATCH(resource!DT$2,COD_SALES!$B$4:$Z$4,0)),"")</f>
        <v>11</v>
      </c>
      <c r="DU23" s="3">
        <f>IFERROR(INDEX(COD_SALES!$B$5:$Z$500,MATCH(resource!$CC23,COD_SALES!$A$5:$A$500,0),MATCH(resource!DU$2,COD_SALES!$B$4:$Z$4,0)),"")</f>
        <v>1</v>
      </c>
      <c r="DV23" s="3">
        <f>IFERROR(INDEX(COD_SALES!$B$5:$Z$500,MATCH(resource!$CC23,COD_SALES!$A$5:$A$500,0),MATCH(resource!DV$2,COD_SALES!$B$4:$Z$4,0)),"")</f>
        <v>0</v>
      </c>
      <c r="DW23" s="3">
        <f>IFERROR(INDEX(COD_SALES!$B$5:$Z$500,MATCH(resource!$CC23,COD_SALES!$A$5:$A$500,0),MATCH(resource!DW$2,COD_SALES!$B$4:$Z$4,0)),"")</f>
        <v>21</v>
      </c>
      <c r="DX23" s="3">
        <f>IFERROR(INDEX(COD_SALES!$B$5:$Z$500,MATCH(resource!$CC23,COD_SALES!$A$5:$A$500,0),MATCH(resource!DX$2,COD_SALES!$B$4:$Z$4,0)),"")</f>
        <v>0</v>
      </c>
      <c r="DY23" s="3">
        <f>IFERROR(INDEX(COD_SALES!$B$5:$Z$500,MATCH(resource!$CC23,COD_SALES!$A$5:$A$500,0),MATCH(resource!DY$2,COD_SALES!$B$4:$Z$4,0)),"")</f>
        <v>0</v>
      </c>
      <c r="DZ23" s="3">
        <f>IFERROR(INDEX(COD_SALES!$B$5:$Z$500,MATCH(resource!$CC23,COD_SALES!$A$5:$A$500,0),MATCH(resource!DZ$2,COD_SALES!$B$4:$Z$4,0)),"")</f>
        <v>2</v>
      </c>
      <c r="EA23" s="3">
        <f>IFERROR(INDEX(COD_SALES!$B$5:$Z$500,MATCH(resource!$CC23,COD_SALES!$A$5:$A$500,0),MATCH(resource!EA$2,COD_SALES!$B$4:$Z$4,0)),"")</f>
        <v>4</v>
      </c>
      <c r="EB23" s="3">
        <f t="shared" si="51"/>
        <v>17322.93</v>
      </c>
      <c r="ED23" s="3">
        <f>IFERROR(VLOOKUP($CK23,depot_prod_sales!$B$5:$S$200,3,0),0)</f>
        <v>0</v>
      </c>
      <c r="EE23" s="3">
        <f>IFERROR(VLOOKUP($CK23,depot_prod_sales!$B$5:$S$200,4,0),0)</f>
        <v>0</v>
      </c>
      <c r="EF23" s="3">
        <f>IFERROR(VLOOKUP($CK23,depot_prod_sales!$B$5:$S$200,5,0),0)</f>
        <v>0</v>
      </c>
      <c r="EG23" s="3">
        <f>IFERROR(VLOOKUP($CK23,depot_prod_sales!$B$5:$S$200,6,0),0)</f>
        <v>0</v>
      </c>
      <c r="EH23" s="3">
        <f>IFERROR(VLOOKUP($CK23,depot_prod_sales!$B$5:$S$200,7,0),0)</f>
        <v>0</v>
      </c>
      <c r="EI23" s="3">
        <f>IFERROR(VLOOKUP($CK23,depot_prod_sales!$B$5:$S$200,8,0),0)</f>
        <v>0</v>
      </c>
      <c r="EJ23" s="3">
        <f>IFERROR(VLOOKUP($CK23,depot_prod_sales!$B$5:$S$200,9,0),0)</f>
        <v>0</v>
      </c>
      <c r="EK23" s="3">
        <f>IFERROR(VLOOKUP($CK23,depot_prod_sales!$B$5:$S$200,10,0),0)</f>
        <v>0</v>
      </c>
      <c r="EL23" s="3">
        <f>IFERROR(VLOOKUP($CK23,depot_prod_sales!$B$5:$S$200,11,0),0)</f>
        <v>0</v>
      </c>
      <c r="EM23" s="3">
        <f>IFERROR(VLOOKUP($CK23,depot_prod_sales!$B$5:$S$200,12,0),0)</f>
        <v>0</v>
      </c>
      <c r="EN23" s="3">
        <f>IFERROR(VLOOKUP($CK23,depot_prod_sales!$B$5:$S$200,13,0),0)</f>
        <v>0</v>
      </c>
      <c r="EO23" s="3">
        <f>IFERROR(VLOOKUP($CK23,depot_prod_sales!$B$5:$S$200,14,0),0)</f>
        <v>0</v>
      </c>
      <c r="EP23" s="3">
        <f>IFERROR(VLOOKUP($CK23,depot_prod_sales!$B$5:$S$200,15,0),0)</f>
        <v>0</v>
      </c>
      <c r="EQ23" s="3">
        <f>IFERROR(VLOOKUP($CK23,depot_prod_sales!$B$5:$S$200,16,0),0)</f>
        <v>0</v>
      </c>
      <c r="ER23" s="3">
        <f>IFERROR(VLOOKUP($CK23,depot_prod_sales!$B$5:$S$200,17,0),0)</f>
        <v>0</v>
      </c>
      <c r="ES23" s="3">
        <f>IFERROR(VLOOKUP($CK23,depot_prod_sales!$B$5:$S$200,18,0),0)</f>
        <v>0</v>
      </c>
      <c r="ET23" s="116">
        <f t="shared" si="52"/>
        <v>0</v>
      </c>
      <c r="EU23" s="116">
        <f t="shared" si="53"/>
        <v>0</v>
      </c>
      <c r="EW23" s="3">
        <f>IFERROR(VLOOKUP(CC23,data_pull!$AO$25:$AR$546,2,0),0)</f>
        <v>15</v>
      </c>
      <c r="EX23" s="1">
        <f>IFERROR(VLOOKUP(CC23,data_pull!$AO$25:$AR$546,4,0),0)</f>
        <v>190000</v>
      </c>
    </row>
    <row r="24" spans="1:154" x14ac:dyDescent="0.25">
      <c r="A24" s="1" t="s">
        <v>824</v>
      </c>
      <c r="B24" s="1" t="s">
        <v>3552</v>
      </c>
      <c r="C24" s="1" t="s">
        <v>894</v>
      </c>
      <c r="D24" s="2">
        <f>SUMIF(sales_data!$B$2:$B$1000,resource!B24,sales_data!$N$2:$N$1000)</f>
        <v>2182327.64</v>
      </c>
      <c r="E24" s="2">
        <f t="shared" si="13"/>
        <v>623169.27</v>
      </c>
      <c r="F24" s="3">
        <f>COUNTIFS(sales_data!$L$2:$L$1000,"&gt;1",sales_data!$B$2:$B$1000,resource!B24)</f>
        <v>25</v>
      </c>
      <c r="G24" s="3">
        <f>COUNTIFS(sales_data!$L$2:$L$1000,"&gt;1",sales_data!$B$2:$B$1000,resource!B24,sales_data!$I$2:$I$1000,"*"&amp;$G$2&amp;"*")</f>
        <v>0</v>
      </c>
      <c r="H24" s="3">
        <f>COUNTIFS(sales_data!$L$2:$L$1000,"&gt;1",sales_data!$B$2:$B$1000,resource!B24,sales_data!$I$2:$I$1000,"*"&amp;$H$2&amp;"*")</f>
        <v>0</v>
      </c>
      <c r="I24" s="3">
        <f>COUNTIFS(sales_data!$L$2:$L$1000,"&gt;1",sales_data!$B$2:$B$1000,resource!B24,sales_data!$I$2:$I$1000,"*"&amp;$I$2&amp;"*")</f>
        <v>0</v>
      </c>
      <c r="J24" s="3">
        <f t="shared" si="43"/>
        <v>25</v>
      </c>
      <c r="K24" s="1" t="str">
        <f t="shared" si="14"/>
        <v>RNG</v>
      </c>
      <c r="L24" s="1">
        <f>SUMIF(sales_data!$B$2:$B$1000,resource!B24,sales_data!$P$2:$P$1000)</f>
        <v>677</v>
      </c>
      <c r="M24" s="3">
        <f t="shared" ca="1" si="15"/>
        <v>50479.42</v>
      </c>
      <c r="N24" s="3">
        <f t="shared" ca="1" si="16"/>
        <v>23234.300000000003</v>
      </c>
      <c r="O24" s="3">
        <f t="shared" ca="1" si="17"/>
        <v>68844.84</v>
      </c>
      <c r="P24" s="3">
        <f t="shared" ca="1" si="18"/>
        <v>84696.250000000015</v>
      </c>
      <c r="Q24" s="3">
        <f t="shared" ca="1" si="19"/>
        <v>135367.15999999997</v>
      </c>
      <c r="R24" s="3">
        <f t="shared" ca="1" si="20"/>
        <v>0</v>
      </c>
      <c r="S24" s="3">
        <f t="shared" ca="1" si="21"/>
        <v>31190.06</v>
      </c>
      <c r="T24" s="3">
        <f t="shared" ca="1" si="22"/>
        <v>29359.480000000003</v>
      </c>
      <c r="U24" s="3">
        <f t="shared" ca="1" si="23"/>
        <v>21313.599999999999</v>
      </c>
      <c r="V24" s="3">
        <f t="shared" ca="1" si="24"/>
        <v>28407.469999999994</v>
      </c>
      <c r="W24" s="3">
        <f t="shared" ca="1" si="25"/>
        <v>107089.46999999999</v>
      </c>
      <c r="X24" s="3">
        <f t="shared" ca="1" si="26"/>
        <v>24798.92</v>
      </c>
      <c r="Y24" s="3">
        <f t="shared" ca="1" si="27"/>
        <v>90651.82</v>
      </c>
      <c r="Z24" s="3">
        <f t="shared" ca="1" si="28"/>
        <v>255858.51</v>
      </c>
      <c r="AA24" s="3">
        <f t="shared" ca="1" si="29"/>
        <v>110377.69999999998</v>
      </c>
      <c r="AB24" s="3">
        <f t="shared" ca="1" si="30"/>
        <v>67002.59</v>
      </c>
      <c r="AC24" s="3">
        <f t="shared" ca="1" si="31"/>
        <v>77781.25</v>
      </c>
      <c r="AD24" s="3">
        <f t="shared" ca="1" si="32"/>
        <v>97427.32</v>
      </c>
      <c r="AE24" s="3">
        <f t="shared" ca="1" si="33"/>
        <v>144254.74000000002</v>
      </c>
      <c r="AF24" s="3">
        <f t="shared" ca="1" si="34"/>
        <v>0</v>
      </c>
      <c r="AG24" s="3">
        <f t="shared" ca="1" si="35"/>
        <v>134546.12999999998</v>
      </c>
      <c r="AH24" s="3">
        <f t="shared" ca="1" si="36"/>
        <v>17132.13</v>
      </c>
      <c r="AI24" s="3">
        <f t="shared" ca="1" si="37"/>
        <v>15109.279999999999</v>
      </c>
      <c r="AJ24" s="3">
        <f t="shared" ca="1" si="38"/>
        <v>412078.02</v>
      </c>
      <c r="AK24" s="3">
        <f t="shared" ca="1" si="39"/>
        <v>90593.390000000014</v>
      </c>
      <c r="AL24" s="3">
        <f t="shared" ca="1" si="40"/>
        <v>81765.140000000014</v>
      </c>
      <c r="AM24" s="3"/>
      <c r="AN24" s="3">
        <f t="shared" si="41"/>
        <v>334</v>
      </c>
      <c r="AO24" s="3"/>
      <c r="AP24" s="3"/>
      <c r="AQ24" s="4" t="str">
        <f>sales_data!B23</f>
        <v>Sarder Boni Amin</v>
      </c>
      <c r="AR24" s="4" t="str">
        <f>sales_data!C23</f>
        <v>Bankim Chandra Halder</v>
      </c>
      <c r="AS24" s="5" t="str">
        <f t="shared" si="42"/>
        <v/>
      </c>
      <c r="AT24" s="4" t="str">
        <f>sales_data!I23</f>
        <v>Juwel Howlader</v>
      </c>
      <c r="AU24" s="4" t="str">
        <f>sales_data!W23</f>
        <v>Barisal -6 (Cb)</v>
      </c>
      <c r="AV24" s="1">
        <f>sales_data!N23</f>
        <v>51948.4</v>
      </c>
      <c r="AW24" s="1">
        <f>sales_data!P23</f>
        <v>25</v>
      </c>
      <c r="AX24" s="3">
        <f ca="1">IFERROR(INDEX(INDIRECT("day_wise_sales_data!$B$2:$BZ$599"),MATCH(resource!$CC24,day_wise_sales_data!$A$2:$A$500,0),MATCH(resource!AX$2,INDIRECT("day_wise_sales_data!$B$1:$BZ$1"),0)),0)</f>
        <v>0</v>
      </c>
      <c r="AY24" s="3">
        <f ca="1">IFERROR(INDEX(INDIRECT("day_wise_sales_data!$B$2:$BZ$599"),MATCH(resource!$CC24,day_wise_sales_data!$A$2:$A$500,0),MATCH(resource!AY$2,INDIRECT("day_wise_sales_data!$B$1:$BZ$1"),0)),0)</f>
        <v>0</v>
      </c>
      <c r="AZ24" s="3">
        <f ca="1">IFERROR(INDEX(INDIRECT("day_wise_sales_data!$B$2:$BZ$599"),MATCH(resource!$CC24,day_wise_sales_data!$A$2:$A$500,0),MATCH(resource!AZ$2,INDIRECT("day_wise_sales_data!$B$1:$BZ$1"),0)),0)</f>
        <v>0</v>
      </c>
      <c r="BA24" s="3">
        <f ca="1">IFERROR(INDEX(INDIRECT("day_wise_sales_data!$B$2:$BZ$599"),MATCH(resource!$CC24,day_wise_sales_data!$A$2:$A$500,0),MATCH(resource!BA$2,INDIRECT("day_wise_sales_data!$B$1:$BZ$1"),0)),0)</f>
        <v>12165.09</v>
      </c>
      <c r="BB24" s="3">
        <f ca="1">IFERROR(INDEX(INDIRECT("day_wise_sales_data!$B$2:$BZ$599"),MATCH(resource!$CC24,day_wise_sales_data!$A$2:$A$500,0),MATCH(resource!BB$2,INDIRECT("day_wise_sales_data!$B$1:$BZ$1"),0)),0)</f>
        <v>0</v>
      </c>
      <c r="BC24" s="3">
        <f ca="1">IFERROR(INDEX(INDIRECT("day_wise_sales_data!$B$2:$BZ$599"),MATCH(resource!$CC24,day_wise_sales_data!$A$2:$A$500,0),MATCH(resource!BC$2,INDIRECT("day_wise_sales_data!$B$1:$BZ$1"),0)),0)</f>
        <v>0</v>
      </c>
      <c r="BD24" s="3">
        <f ca="1">IFERROR(INDEX(INDIRECT("day_wise_sales_data!$B$2:$BZ$599"),MATCH(resource!$CC24,day_wise_sales_data!$A$2:$A$500,0),MATCH(resource!BD$2,INDIRECT("day_wise_sales_data!$B$1:$BZ$1"),0)),0)</f>
        <v>0</v>
      </c>
      <c r="BE24" s="3">
        <f ca="1">IFERROR(INDEX(INDIRECT("day_wise_sales_data!$B$2:$BZ$599"),MATCH(resource!$CC24,day_wise_sales_data!$A$2:$A$500,0),MATCH(resource!BE$2,INDIRECT("day_wise_sales_data!$B$1:$BZ$1"),0)),0)</f>
        <v>1263.1500000000001</v>
      </c>
      <c r="BF24" s="3">
        <f ca="1">IFERROR(INDEX(INDIRECT("day_wise_sales_data!$B$2:$BZ$599"),MATCH(resource!$CC24,day_wise_sales_data!$A$2:$A$500,0),MATCH(resource!BF$2,INDIRECT("day_wise_sales_data!$B$1:$BZ$1"),0)),0)</f>
        <v>1138.4100000000001</v>
      </c>
      <c r="BG24" s="3">
        <f ca="1">IFERROR(INDEX(INDIRECT("day_wise_sales_data!$B$2:$BZ$599"),MATCH(resource!$CC24,day_wise_sales_data!$A$2:$A$500,0),MATCH(resource!BG$2,INDIRECT("day_wise_sales_data!$B$1:$BZ$1"),0)),0)</f>
        <v>0</v>
      </c>
      <c r="BH24" s="3">
        <f ca="1">IFERROR(INDEX(INDIRECT("day_wise_sales_data!$B$2:$BZ$599"),MATCH(resource!$CC24,day_wise_sales_data!$A$2:$A$500,0),MATCH(resource!BH$2,INDIRECT("day_wise_sales_data!$B$1:$BZ$1"),0)),0)</f>
        <v>0</v>
      </c>
      <c r="BI24" s="3">
        <f ca="1">IFERROR(INDEX(INDIRECT("day_wise_sales_data!$B$2:$BZ$599"),MATCH(resource!$CC24,day_wise_sales_data!$A$2:$A$500,0),MATCH(resource!BI$2,INDIRECT("day_wise_sales_data!$B$1:$BZ$1"),0)),0)</f>
        <v>3372.56</v>
      </c>
      <c r="BJ24" s="3">
        <f ca="1">IFERROR(INDEX(INDIRECT("day_wise_sales_data!$B$2:$BZ$599"),MATCH(resource!$CC24,day_wise_sales_data!$A$2:$A$500,0),MATCH(resource!BJ$2,INDIRECT("day_wise_sales_data!$B$1:$BZ$1"),0)),0)</f>
        <v>16772.45</v>
      </c>
      <c r="BK24" s="3">
        <f ca="1">IFERROR(INDEX(INDIRECT("day_wise_sales_data!$B$2:$BZ$599"),MATCH(resource!$CC24,day_wise_sales_data!$A$2:$A$500,0),MATCH(resource!BK$2,INDIRECT("day_wise_sales_data!$B$1:$BZ$1"),0)),0)</f>
        <v>3282.69</v>
      </c>
      <c r="BL24" s="3">
        <f ca="1">IFERROR(INDEX(INDIRECT("day_wise_sales_data!$B$2:$BZ$599"),MATCH(resource!$CC24,day_wise_sales_data!$A$2:$A$500,0),MATCH(resource!BL$2,INDIRECT("day_wise_sales_data!$B$1:$BZ$1"),0)),0)</f>
        <v>2826.01</v>
      </c>
      <c r="BM24" s="3">
        <f ca="1">IFERROR(INDEX(INDIRECT("day_wise_sales_data!$B$2:$BZ$599"),MATCH(resource!$CC24,day_wise_sales_data!$A$2:$A$500,0),MATCH(resource!BM$2,INDIRECT("day_wise_sales_data!$B$1:$BZ$1"),0)),0)</f>
        <v>3261.92</v>
      </c>
      <c r="BN24" s="3">
        <f ca="1">IFERROR(INDEX(INDIRECT("day_wise_sales_data!$B$2:$BZ$599"),MATCH(resource!$CC24,day_wise_sales_data!$A$2:$A$500,0),MATCH(resource!BN$2,INDIRECT("day_wise_sales_data!$B$1:$BZ$1"),0)),0)</f>
        <v>0</v>
      </c>
      <c r="BO24" s="3">
        <f ca="1">IFERROR(INDEX(INDIRECT("day_wise_sales_data!$B$2:$BZ$599"),MATCH(resource!$CC24,day_wise_sales_data!$A$2:$A$500,0),MATCH(resource!BO$2,INDIRECT("day_wise_sales_data!$B$1:$BZ$1"),0)),0)</f>
        <v>0</v>
      </c>
      <c r="BP24" s="3">
        <f ca="1">IFERROR(INDEX(INDIRECT("day_wise_sales_data!$B$2:$BZ$599"),MATCH(resource!$CC24,day_wise_sales_data!$A$2:$A$500,0),MATCH(resource!BP$2,INDIRECT("day_wise_sales_data!$B$1:$BZ$1"),0)),0)</f>
        <v>5852.2</v>
      </c>
      <c r="BQ24" s="3">
        <f ca="1">IFERROR(INDEX(INDIRECT("day_wise_sales_data!$B$2:$BZ$599"),MATCH(resource!$CC24,day_wise_sales_data!$A$2:$A$500,0),MATCH(resource!BQ$2,INDIRECT("day_wise_sales_data!$B$1:$BZ$1"),0)),0)</f>
        <v>0</v>
      </c>
      <c r="BR24" s="3">
        <f ca="1">IFERROR(INDEX(INDIRECT("day_wise_sales_data!$B$2:$BZ$599"),MATCH(resource!$CC24,day_wise_sales_data!$A$2:$A$500,0),MATCH(resource!BR$2,INDIRECT("day_wise_sales_data!$B$1:$BZ$1"),0)),0)</f>
        <v>0</v>
      </c>
      <c r="BS24" s="3">
        <f ca="1">IFERROR(INDEX(INDIRECT("day_wise_sales_data!$B$2:$BZ$599"),MATCH(resource!$CC24,day_wise_sales_data!$A$2:$A$500,0),MATCH(resource!BS$2,INDIRECT("day_wise_sales_data!$B$1:$BZ$1"),0)),0)</f>
        <v>0</v>
      </c>
      <c r="BT24" s="3">
        <f ca="1">IFERROR(INDEX(INDIRECT("day_wise_sales_data!$B$2:$BZ$599"),MATCH(resource!$CC24,day_wise_sales_data!$A$2:$A$500,0),MATCH(resource!BT$2,INDIRECT("day_wise_sales_data!$B$1:$BZ$1"),0)),0)</f>
        <v>11987.54</v>
      </c>
      <c r="BU24" s="3">
        <f ca="1">IFERROR(INDEX(INDIRECT("day_wise_sales_data!$B$2:$BZ$599"),MATCH(resource!$CC24,day_wise_sales_data!$A$2:$A$500,0),MATCH(resource!BU$2,INDIRECT("day_wise_sales_data!$B$1:$BZ$1"),0)),0)</f>
        <v>5323.18</v>
      </c>
      <c r="BV24" s="3">
        <f ca="1">IFERROR(INDEX(INDIRECT("day_wise_sales_data!$B$2:$BZ$599"),MATCH(resource!$CC24,day_wise_sales_data!$A$2:$A$500,0),MATCH(resource!BV$2,INDIRECT("day_wise_sales_data!$B$1:$BZ$1"),0)),0)</f>
        <v>1475.65</v>
      </c>
      <c r="BW24" s="3">
        <f ca="1">IFERROR(INDEX(INDIRECT("day_wise_sales_data!$B$2:$BZ$599"),MATCH(resource!$CC24,day_wise_sales_data!$A$2:$A$500,0),MATCH(resource!BW$2,INDIRECT("day_wise_sales_data!$B$1:$BZ$1"),0)),0)</f>
        <v>0</v>
      </c>
      <c r="BX24" s="3">
        <f ca="1">IFERROR(INDEX(INDIRECT("day_wise_sales_data!$B$2:$BZ$599"),MATCH(resource!$CC24,day_wise_sales_data!$A$2:$A$500,0),MATCH(resource!BX$2,INDIRECT("day_wise_sales_data!$B$1:$BZ$1"),0)),0)</f>
        <v>0</v>
      </c>
      <c r="BY24" s="3">
        <f ca="1">IFERROR(INDEX(INDIRECT("day_wise_sales_data!$B$2:$BZ$599"),MATCH(resource!$CC24,day_wise_sales_data!$A$2:$A$500,0),MATCH(resource!BY$2,INDIRECT("day_wise_sales_data!$B$1:$BZ$1"),0)),0)</f>
        <v>0</v>
      </c>
      <c r="BZ24" s="3">
        <f ca="1">IFERROR(INDEX(INDIRECT("day_wise_sales_data!$B$2:$BZ$599"),MATCH(resource!$CC24,day_wise_sales_data!$A$2:$A$500,0),MATCH(resource!BZ$2,INDIRECT("day_wise_sales_data!$B$1:$BZ$1"),0)),0)</f>
        <v>0</v>
      </c>
      <c r="CA24" s="3" t="str">
        <f ca="1">IFERROR(INDEX(INDIRECT("day_wise_sales_data!$B$2:$BZ$599"),MATCH(resource!$CC24,day_wise_sales_data!$A$2:$A$500,0),MATCH(resource!CA$2,INDIRECT("day_wise_sales_data!$B$1:$BZ$1"),0)),0)</f>
        <v>dd</v>
      </c>
      <c r="CC24" s="4" t="str">
        <f>sales_data!H23</f>
        <v>BSL04214</v>
      </c>
      <c r="CD24" s="1">
        <v>22</v>
      </c>
      <c r="CE24" s="1" t="str">
        <f>IF(AQ24=report!$AQ$3,resource!CD24,"")</f>
        <v/>
      </c>
      <c r="CF24" s="5" t="str">
        <f>IFERROR(SMALL($CE$3:$CE$1001,ROWS($CE$3:CE24)),"")</f>
        <v/>
      </c>
      <c r="CH24">
        <f>IFERROR(VLOOKUP($CC24,data_pull!$E$22:$G$700,2,0),0)</f>
        <v>51948.4</v>
      </c>
      <c r="CI24" s="1">
        <f t="shared" si="44"/>
        <v>154</v>
      </c>
      <c r="CJ24" s="1">
        <f t="shared" si="45"/>
        <v>0</v>
      </c>
      <c r="CK24" s="1" t="s">
        <v>1026</v>
      </c>
      <c r="CL24" s="1">
        <f t="shared" si="46"/>
        <v>111</v>
      </c>
      <c r="CM24" s="1" t="str">
        <f>IFERROR(VLOOKUP($CK24,stock_data!$B$3:$W$612,2,0),0)</f>
        <v>ANTEPSIN TABLET-500mg</v>
      </c>
      <c r="CN24" s="1" t="str">
        <f>IFERROR(VLOOKUP($CK24,stock_data!$B$3:$W$612,4,0),0)</f>
        <v>10x10's</v>
      </c>
      <c r="CO24" s="1">
        <f>IFERROR(VLOOKUP($CK24,stock_data!$B$3:$W$612,5,0),0)</f>
        <v>130</v>
      </c>
      <c r="CP24" s="3">
        <f t="shared" si="47"/>
        <v>0</v>
      </c>
      <c r="CQ24" s="3">
        <f t="shared" si="48"/>
        <v>0</v>
      </c>
      <c r="CR24" s="1">
        <f>IFERROR(VLOOKUP($CK24,stock_data!$B$3:$W$612,6,0),0)</f>
        <v>0</v>
      </c>
      <c r="CS24" s="1">
        <f>IFERROR(VLOOKUP($CK24,stock_data!$B$3:$W$612,7,0),0)</f>
        <v>0</v>
      </c>
      <c r="CT24" s="1">
        <f>IFERROR(VLOOKUP($CK24,stock_data!$B$3:$W$612,8,0),0)</f>
        <v>0</v>
      </c>
      <c r="CU24" s="1">
        <f>IFERROR(VLOOKUP($CK24,stock_data!$B$3:$W$612,9,0),0)</f>
        <v>0</v>
      </c>
      <c r="CV24" s="1">
        <f>IFERROR(VLOOKUP($CK24,stock_data!$B$3:$W$612,10,0),0)</f>
        <v>0</v>
      </c>
      <c r="CW24" s="1">
        <f>IFERROR(VLOOKUP($CK24,stock_data!$B$3:$W$612,11,0),0)</f>
        <v>0</v>
      </c>
      <c r="CX24" s="1">
        <f>IFERROR(VLOOKUP($CK24,stock_data!$B$3:$W$612,12,0),0)</f>
        <v>0</v>
      </c>
      <c r="CY24" s="1">
        <f>IFERROR(VLOOKUP($CK24,stock_data!$B$3:$W$612,13,0),0)</f>
        <v>0</v>
      </c>
      <c r="CZ24" s="1">
        <f>IFERROR(VLOOKUP($CK24,stock_data!$B$3:$W$612,14,0),0)</f>
        <v>0</v>
      </c>
      <c r="DA24" s="1">
        <f>IFERROR(VLOOKUP($CK24,stock_data!$B$3:$W$612,15,0),0)</f>
        <v>0</v>
      </c>
      <c r="DB24" s="1">
        <f>IFERROR(VLOOKUP($CK24,stock_data!$B$3:$W$612,16,0),0)</f>
        <v>0</v>
      </c>
      <c r="DC24" s="1">
        <f>IFERROR(VLOOKUP($CK24,stock_data!$B$3:$W$612,17,0),0)</f>
        <v>0</v>
      </c>
      <c r="DD24" s="1">
        <f>IFERROR(VLOOKUP($CK24,stock_data!$B$3:$W$612,18,0),0)</f>
        <v>0</v>
      </c>
      <c r="DE24" s="1">
        <f>IFERROR(VLOOKUP($CK24,stock_data!$B$3:$W$612,19,0),0)</f>
        <v>0</v>
      </c>
      <c r="DF24" s="1">
        <f>IFERROR(VLOOKUP($CK24,stock_data!$B$3:$W$612,20,0),0)</f>
        <v>0</v>
      </c>
      <c r="DG24" s="1">
        <f>IFERROR(VLOOKUP($CK24,stock_data!$B$3:$W$612,21,0),0)</f>
        <v>0</v>
      </c>
      <c r="DH24" s="1">
        <f>IFERROR(VLOOKUP($CK24,stock_data!$B$3:$W$612,22,0),0)</f>
        <v>0</v>
      </c>
      <c r="DI24" s="1">
        <f t="shared" si="49"/>
        <v>0</v>
      </c>
      <c r="DJ24" s="1">
        <f t="shared" si="50"/>
        <v>0</v>
      </c>
      <c r="DK24" s="3">
        <f>IFERROR(INDEX(COD_SALES!$B$5:$Z$500,MATCH(resource!$CC24,COD_SALES!$A$5:$A$500,0),MATCH(resource!DK$2,COD_SALES!$B$4:$Z$4,0)),"")</f>
        <v>1</v>
      </c>
      <c r="DL24" s="3">
        <f>IFERROR(INDEX(COD_SALES!$B$5:$Z$500,MATCH(resource!$CC24,COD_SALES!$A$5:$A$500,0),MATCH(resource!DL$2,COD_SALES!$B$4:$Z$4,0)),"")</f>
        <v>4</v>
      </c>
      <c r="DM24" s="3">
        <f>IFERROR(INDEX(COD_SALES!$B$5:$Z$500,MATCH(resource!$CC24,COD_SALES!$A$5:$A$500,0),MATCH(resource!DM$2,COD_SALES!$B$4:$Z$4,0)),"")</f>
        <v>2</v>
      </c>
      <c r="DN24" s="3" t="str">
        <f>IFERROR(INDEX(COD_SALES!$B$5:$Z$500,MATCH(resource!$CC24,COD_SALES!$A$5:$A$500,0),MATCH(resource!DN$2,COD_SALES!$B$4:$Z$4,0)),"")</f>
        <v/>
      </c>
      <c r="DO24" s="3">
        <f>IFERROR(INDEX(COD_SALES!$B$5:$Z$500,MATCH(resource!$CC24,COD_SALES!$A$5:$A$500,0),MATCH(resource!DO$2,COD_SALES!$B$4:$Z$4,0)),"")</f>
        <v>0</v>
      </c>
      <c r="DP24" s="3">
        <f>IFERROR(INDEX(COD_SALES!$B$5:$Z$500,MATCH(resource!$CC24,COD_SALES!$A$5:$A$500,0),MATCH(resource!DP$2,COD_SALES!$B$4:$Z$4,0)),"")</f>
        <v>7</v>
      </c>
      <c r="DQ24" s="3" t="str">
        <f>IFERROR(INDEX(COD_SALES!$B$5:$Z$500,MATCH(resource!$CC24,COD_SALES!$A$5:$A$500,0),MATCH(resource!DQ$2,COD_SALES!$B$4:$Z$4,0)),"")</f>
        <v/>
      </c>
      <c r="DR24" s="3">
        <f>IFERROR(INDEX(COD_SALES!$B$5:$Z$500,MATCH(resource!$CC24,COD_SALES!$A$5:$A$500,0),MATCH(resource!DR$2,COD_SALES!$B$4:$Z$4,0)),"")</f>
        <v>0</v>
      </c>
      <c r="DS24" s="3">
        <f>IFERROR(INDEX(COD_SALES!$B$5:$Z$500,MATCH(resource!$CC24,COD_SALES!$A$5:$A$500,0),MATCH(resource!DS$2,COD_SALES!$B$4:$Z$4,0)),"")</f>
        <v>14</v>
      </c>
      <c r="DT24" s="3">
        <f>IFERROR(INDEX(COD_SALES!$B$5:$Z$500,MATCH(resource!$CC24,COD_SALES!$A$5:$A$500,0),MATCH(resource!DT$2,COD_SALES!$B$4:$Z$4,0)),"")</f>
        <v>1</v>
      </c>
      <c r="DU24" s="3">
        <f>IFERROR(INDEX(COD_SALES!$B$5:$Z$500,MATCH(resource!$CC24,COD_SALES!$A$5:$A$500,0),MATCH(resource!DU$2,COD_SALES!$B$4:$Z$4,0)),"")</f>
        <v>0</v>
      </c>
      <c r="DV24" s="3">
        <f>IFERROR(INDEX(COD_SALES!$B$5:$Z$500,MATCH(resource!$CC24,COD_SALES!$A$5:$A$500,0),MATCH(resource!DV$2,COD_SALES!$B$4:$Z$4,0)),"")</f>
        <v>0</v>
      </c>
      <c r="DW24" s="3">
        <f>IFERROR(INDEX(COD_SALES!$B$5:$Z$500,MATCH(resource!$CC24,COD_SALES!$A$5:$A$500,0),MATCH(resource!DW$2,COD_SALES!$B$4:$Z$4,0)),"")</f>
        <v>23</v>
      </c>
      <c r="DX24" s="3">
        <f>IFERROR(INDEX(COD_SALES!$B$5:$Z$500,MATCH(resource!$CC24,COD_SALES!$A$5:$A$500,0),MATCH(resource!DX$2,COD_SALES!$B$4:$Z$4,0)),"")</f>
        <v>0</v>
      </c>
      <c r="DY24" s="3">
        <f>IFERROR(INDEX(COD_SALES!$B$5:$Z$500,MATCH(resource!$CC24,COD_SALES!$A$5:$A$500,0),MATCH(resource!DY$2,COD_SALES!$B$4:$Z$4,0)),"")</f>
        <v>0</v>
      </c>
      <c r="DZ24" s="3">
        <f>IFERROR(INDEX(COD_SALES!$B$5:$Z$500,MATCH(resource!$CC24,COD_SALES!$A$5:$A$500,0),MATCH(resource!DZ$2,COD_SALES!$B$4:$Z$4,0)),"")</f>
        <v>3</v>
      </c>
      <c r="EA24" s="3">
        <f>IFERROR(INDEX(COD_SALES!$B$5:$Z$500,MATCH(resource!$CC24,COD_SALES!$A$5:$A$500,0),MATCH(resource!EA$2,COD_SALES!$B$4:$Z$4,0)),"")</f>
        <v>9</v>
      </c>
      <c r="EB24" s="3">
        <f t="shared" si="51"/>
        <v>20195.93</v>
      </c>
      <c r="ED24" s="3">
        <f>IFERROR(VLOOKUP($CK24,depot_prod_sales!$B$5:$S$200,3,0),0)</f>
        <v>0</v>
      </c>
      <c r="EE24" s="3">
        <f>IFERROR(VLOOKUP($CK24,depot_prod_sales!$B$5:$S$200,4,0),0)</f>
        <v>0</v>
      </c>
      <c r="EF24" s="3">
        <f>IFERROR(VLOOKUP($CK24,depot_prod_sales!$B$5:$S$200,5,0),0)</f>
        <v>0</v>
      </c>
      <c r="EG24" s="3">
        <f>IFERROR(VLOOKUP($CK24,depot_prod_sales!$B$5:$S$200,6,0),0)</f>
        <v>0</v>
      </c>
      <c r="EH24" s="3">
        <f>IFERROR(VLOOKUP($CK24,depot_prod_sales!$B$5:$S$200,7,0),0)</f>
        <v>0</v>
      </c>
      <c r="EI24" s="3">
        <f>IFERROR(VLOOKUP($CK24,depot_prod_sales!$B$5:$S$200,8,0),0)</f>
        <v>0</v>
      </c>
      <c r="EJ24" s="3">
        <f>IFERROR(VLOOKUP($CK24,depot_prod_sales!$B$5:$S$200,9,0),0)</f>
        <v>0</v>
      </c>
      <c r="EK24" s="3">
        <f>IFERROR(VLOOKUP($CK24,depot_prod_sales!$B$5:$S$200,10,0),0)</f>
        <v>0</v>
      </c>
      <c r="EL24" s="3">
        <f>IFERROR(VLOOKUP($CK24,depot_prod_sales!$B$5:$S$200,11,0),0)</f>
        <v>0</v>
      </c>
      <c r="EM24" s="3">
        <f>IFERROR(VLOOKUP($CK24,depot_prod_sales!$B$5:$S$200,12,0),0)</f>
        <v>0</v>
      </c>
      <c r="EN24" s="3">
        <f>IFERROR(VLOOKUP($CK24,depot_prod_sales!$B$5:$S$200,13,0),0)</f>
        <v>0</v>
      </c>
      <c r="EO24" s="3">
        <f>IFERROR(VLOOKUP($CK24,depot_prod_sales!$B$5:$S$200,14,0),0)</f>
        <v>0</v>
      </c>
      <c r="EP24" s="3">
        <f>IFERROR(VLOOKUP($CK24,depot_prod_sales!$B$5:$S$200,15,0),0)</f>
        <v>0</v>
      </c>
      <c r="EQ24" s="3">
        <f>IFERROR(VLOOKUP($CK24,depot_prod_sales!$B$5:$S$200,16,0),0)</f>
        <v>0</v>
      </c>
      <c r="ER24" s="3">
        <f>IFERROR(VLOOKUP($CK24,depot_prod_sales!$B$5:$S$200,17,0),0)</f>
        <v>0</v>
      </c>
      <c r="ES24" s="3">
        <f>IFERROR(VLOOKUP($CK24,depot_prod_sales!$B$5:$S$200,18,0),0)</f>
        <v>0</v>
      </c>
      <c r="ET24" s="116">
        <f t="shared" si="52"/>
        <v>0</v>
      </c>
      <c r="EU24" s="116">
        <f t="shared" si="53"/>
        <v>0</v>
      </c>
      <c r="EW24" s="3">
        <f>IFERROR(VLOOKUP(CC24,data_pull!$AO$25:$AR$546,2,0),0)</f>
        <v>16</v>
      </c>
      <c r="EX24" s="1">
        <f>IFERROR(VLOOKUP(CC24,data_pull!$AO$25:$AR$546,4,0),0)</f>
        <v>190000</v>
      </c>
    </row>
    <row r="25" spans="1:154" x14ac:dyDescent="0.25">
      <c r="A25" s="1" t="s">
        <v>828</v>
      </c>
      <c r="B25" s="1" t="s">
        <v>829</v>
      </c>
      <c r="C25" s="1" t="s">
        <v>896</v>
      </c>
      <c r="D25" s="2">
        <f>SUMIF(sales_data!$B$2:$B$1000,resource!B25,sales_data!$N$2:$N$1000)</f>
        <v>1635193.31</v>
      </c>
      <c r="E25" s="2">
        <f t="shared" si="13"/>
        <v>523712.42999999993</v>
      </c>
      <c r="F25" s="3">
        <f>COUNTIFS(sales_data!$L$2:$L$1000,"&gt;1",sales_data!$B$2:$B$1000,resource!B25)</f>
        <v>12</v>
      </c>
      <c r="G25" s="3">
        <f>COUNTIFS(sales_data!$L$2:$L$1000,"&gt;1",sales_data!$B$2:$B$1000,resource!B25,sales_data!$I$2:$I$1000,"*"&amp;$G$2&amp;"*")</f>
        <v>0</v>
      </c>
      <c r="H25" s="3">
        <f>COUNTIFS(sales_data!$L$2:$L$1000,"&gt;1",sales_data!$B$2:$B$1000,resource!B25,sales_data!$I$2:$I$1000,"*"&amp;$H$2&amp;"*")</f>
        <v>0</v>
      </c>
      <c r="I25" s="3">
        <f>COUNTIFS(sales_data!$L$2:$L$1000,"&gt;1",sales_data!$B$2:$B$1000,resource!B25,sales_data!$I$2:$I$1000,"*"&amp;$I$2&amp;"*")</f>
        <v>0</v>
      </c>
      <c r="J25" s="3">
        <f t="shared" si="43"/>
        <v>12</v>
      </c>
      <c r="K25" s="1" t="str">
        <f t="shared" si="14"/>
        <v>SYL</v>
      </c>
      <c r="L25" s="1">
        <f>SUMIF(sales_data!$B$2:$B$1000,resource!B25,sales_data!$P$2:$P$1000)</f>
        <v>547</v>
      </c>
      <c r="M25" s="3">
        <f t="shared" ca="1" si="15"/>
        <v>96733.26999999999</v>
      </c>
      <c r="N25" s="3">
        <f t="shared" ca="1" si="16"/>
        <v>32926.11</v>
      </c>
      <c r="O25" s="3">
        <f t="shared" ca="1" si="17"/>
        <v>14586.85</v>
      </c>
      <c r="P25" s="3">
        <f t="shared" ca="1" si="18"/>
        <v>50696.83</v>
      </c>
      <c r="Q25" s="3">
        <f t="shared" ca="1" si="19"/>
        <v>37549.670000000006</v>
      </c>
      <c r="R25" s="3">
        <f t="shared" ca="1" si="20"/>
        <v>60060.39</v>
      </c>
      <c r="S25" s="3">
        <f t="shared" ca="1" si="21"/>
        <v>21796.530000000002</v>
      </c>
      <c r="T25" s="3">
        <f t="shared" ca="1" si="22"/>
        <v>50148.079999999994</v>
      </c>
      <c r="U25" s="3">
        <f t="shared" ca="1" si="23"/>
        <v>18180.53</v>
      </c>
      <c r="V25" s="3">
        <f t="shared" ca="1" si="24"/>
        <v>23329.79</v>
      </c>
      <c r="W25" s="3">
        <f t="shared" ca="1" si="25"/>
        <v>12895.619999999999</v>
      </c>
      <c r="X25" s="3">
        <f t="shared" ca="1" si="26"/>
        <v>32706.09</v>
      </c>
      <c r="Y25" s="3">
        <f t="shared" ca="1" si="27"/>
        <v>0</v>
      </c>
      <c r="Z25" s="3">
        <f t="shared" ca="1" si="28"/>
        <v>78280.679999999993</v>
      </c>
      <c r="AA25" s="3">
        <f t="shared" ca="1" si="29"/>
        <v>53284.740000000005</v>
      </c>
      <c r="AB25" s="3">
        <f t="shared" ca="1" si="30"/>
        <v>42890.609999999993</v>
      </c>
      <c r="AC25" s="3">
        <f t="shared" ca="1" si="31"/>
        <v>65087.909999999989</v>
      </c>
      <c r="AD25" s="3">
        <f t="shared" ca="1" si="32"/>
        <v>58845.729999999996</v>
      </c>
      <c r="AE25" s="3">
        <f t="shared" ca="1" si="33"/>
        <v>94097.59</v>
      </c>
      <c r="AF25" s="3">
        <f t="shared" ca="1" si="34"/>
        <v>23178.54</v>
      </c>
      <c r="AG25" s="3">
        <f t="shared" ca="1" si="35"/>
        <v>109533.45000000001</v>
      </c>
      <c r="AH25" s="3">
        <f t="shared" ca="1" si="36"/>
        <v>126228.41</v>
      </c>
      <c r="AI25" s="3">
        <f t="shared" ca="1" si="37"/>
        <v>125333.7</v>
      </c>
      <c r="AJ25" s="3">
        <f t="shared" ca="1" si="38"/>
        <v>135678.81999999998</v>
      </c>
      <c r="AK25" s="3">
        <f t="shared" ca="1" si="39"/>
        <v>14217.24</v>
      </c>
      <c r="AL25" s="3">
        <f t="shared" ca="1" si="40"/>
        <v>25896.350000000002</v>
      </c>
      <c r="AM25" s="3"/>
      <c r="AN25" s="3">
        <f t="shared" si="41"/>
        <v>238</v>
      </c>
      <c r="AO25" s="3"/>
      <c r="AP25" s="3"/>
      <c r="AQ25" s="4" t="str">
        <f>sales_data!B24</f>
        <v>Sarder Boni Amin</v>
      </c>
      <c r="AR25" s="4" t="str">
        <f>sales_data!C24</f>
        <v>Bankim Chandra Halder</v>
      </c>
      <c r="AS25" s="5" t="str">
        <f t="shared" si="42"/>
        <v/>
      </c>
      <c r="AT25" s="4" t="str">
        <f>sales_data!I24</f>
        <v>Mosiur Rahman-3</v>
      </c>
      <c r="AU25" s="4" t="str">
        <f>sales_data!W24</f>
        <v>Agailzara (Tb)</v>
      </c>
      <c r="AV25" s="1">
        <f>sales_data!N24</f>
        <v>50068.73</v>
      </c>
      <c r="AW25" s="1">
        <f>sales_data!P24</f>
        <v>21</v>
      </c>
      <c r="AX25" s="3">
        <f ca="1">IFERROR(INDEX(INDIRECT("day_wise_sales_data!$B$2:$BZ$599"),MATCH(resource!$CC25,day_wise_sales_data!$A$2:$A$500,0),MATCH(resource!AX$2,INDIRECT("day_wise_sales_data!$B$1:$BZ$1"),0)),0)</f>
        <v>0</v>
      </c>
      <c r="AY25" s="3">
        <f ca="1">IFERROR(INDEX(INDIRECT("day_wise_sales_data!$B$2:$BZ$599"),MATCH(resource!$CC25,day_wise_sales_data!$A$2:$A$500,0),MATCH(resource!AY$2,INDIRECT("day_wise_sales_data!$B$1:$BZ$1"),0)),0)</f>
        <v>0</v>
      </c>
      <c r="AZ25" s="3">
        <f ca="1">IFERROR(INDEX(INDIRECT("day_wise_sales_data!$B$2:$BZ$599"),MATCH(resource!$CC25,day_wise_sales_data!$A$2:$A$500,0),MATCH(resource!AZ$2,INDIRECT("day_wise_sales_data!$B$1:$BZ$1"),0)),0)</f>
        <v>20115.88</v>
      </c>
      <c r="BA25" s="3">
        <f ca="1">IFERROR(INDEX(INDIRECT("day_wise_sales_data!$B$2:$BZ$599"),MATCH(resource!$CC25,day_wise_sales_data!$A$2:$A$500,0),MATCH(resource!BA$2,INDIRECT("day_wise_sales_data!$B$1:$BZ$1"),0)),0)</f>
        <v>0</v>
      </c>
      <c r="BB25" s="3">
        <f ca="1">IFERROR(INDEX(INDIRECT("day_wise_sales_data!$B$2:$BZ$599"),MATCH(resource!$CC25,day_wise_sales_data!$A$2:$A$500,0),MATCH(resource!BB$2,INDIRECT("day_wise_sales_data!$B$1:$BZ$1"),0)),0)</f>
        <v>3954.39</v>
      </c>
      <c r="BC25" s="3">
        <f ca="1">IFERROR(INDEX(INDIRECT("day_wise_sales_data!$B$2:$BZ$599"),MATCH(resource!$CC25,day_wise_sales_data!$A$2:$A$500,0),MATCH(resource!BC$2,INDIRECT("day_wise_sales_data!$B$1:$BZ$1"),0)),0)</f>
        <v>0</v>
      </c>
      <c r="BD25" s="3">
        <f ca="1">IFERROR(INDEX(INDIRECT("day_wise_sales_data!$B$2:$BZ$599"),MATCH(resource!$CC25,day_wise_sales_data!$A$2:$A$500,0),MATCH(resource!BD$2,INDIRECT("day_wise_sales_data!$B$1:$BZ$1"),0)),0)</f>
        <v>0</v>
      </c>
      <c r="BE25" s="3">
        <f ca="1">IFERROR(INDEX(INDIRECT("day_wise_sales_data!$B$2:$BZ$599"),MATCH(resource!$CC25,day_wise_sales_data!$A$2:$A$500,0),MATCH(resource!BE$2,INDIRECT("day_wise_sales_data!$B$1:$BZ$1"),0)),0)</f>
        <v>0</v>
      </c>
      <c r="BF25" s="3">
        <f ca="1">IFERROR(INDEX(INDIRECT("day_wise_sales_data!$B$2:$BZ$599"),MATCH(resource!$CC25,day_wise_sales_data!$A$2:$A$500,0),MATCH(resource!BF$2,INDIRECT("day_wise_sales_data!$B$1:$BZ$1"),0)),0)</f>
        <v>0</v>
      </c>
      <c r="BG25" s="3">
        <f ca="1">IFERROR(INDEX(INDIRECT("day_wise_sales_data!$B$2:$BZ$599"),MATCH(resource!$CC25,day_wise_sales_data!$A$2:$A$500,0),MATCH(resource!BG$2,INDIRECT("day_wise_sales_data!$B$1:$BZ$1"),0)),0)</f>
        <v>17194.439999999999</v>
      </c>
      <c r="BH25" s="3">
        <f ca="1">IFERROR(INDEX(INDIRECT("day_wise_sales_data!$B$2:$BZ$599"),MATCH(resource!$CC25,day_wise_sales_data!$A$2:$A$500,0),MATCH(resource!BH$2,INDIRECT("day_wise_sales_data!$B$1:$BZ$1"),0)),0)</f>
        <v>0</v>
      </c>
      <c r="BI25" s="3">
        <f ca="1">IFERROR(INDEX(INDIRECT("day_wise_sales_data!$B$2:$BZ$599"),MATCH(resource!$CC25,day_wise_sales_data!$A$2:$A$500,0),MATCH(resource!BI$2,INDIRECT("day_wise_sales_data!$B$1:$BZ$1"),0)),0)</f>
        <v>0</v>
      </c>
      <c r="BJ25" s="3">
        <f ca="1">IFERROR(INDEX(INDIRECT("day_wise_sales_data!$B$2:$BZ$599"),MATCH(resource!$CC25,day_wise_sales_data!$A$2:$A$500,0),MATCH(resource!BJ$2,INDIRECT("day_wise_sales_data!$B$1:$BZ$1"),0)),0)</f>
        <v>39863.39</v>
      </c>
      <c r="BK25" s="3">
        <f ca="1">IFERROR(INDEX(INDIRECT("day_wise_sales_data!$B$2:$BZ$599"),MATCH(resource!$CC25,day_wise_sales_data!$A$2:$A$500,0),MATCH(resource!BK$2,INDIRECT("day_wise_sales_data!$B$1:$BZ$1"),0)),0)</f>
        <v>0</v>
      </c>
      <c r="BL25" s="3">
        <f ca="1">IFERROR(INDEX(INDIRECT("day_wise_sales_data!$B$2:$BZ$599"),MATCH(resource!$CC25,day_wise_sales_data!$A$2:$A$500,0),MATCH(resource!BL$2,INDIRECT("day_wise_sales_data!$B$1:$BZ$1"),0)),0)</f>
        <v>0</v>
      </c>
      <c r="BM25" s="3">
        <f ca="1">IFERROR(INDEX(INDIRECT("day_wise_sales_data!$B$2:$BZ$599"),MATCH(resource!$CC25,day_wise_sales_data!$A$2:$A$500,0),MATCH(resource!BM$2,INDIRECT("day_wise_sales_data!$B$1:$BZ$1"),0)),0)</f>
        <v>0</v>
      </c>
      <c r="BN25" s="3">
        <f ca="1">IFERROR(INDEX(INDIRECT("day_wise_sales_data!$B$2:$BZ$599"),MATCH(resource!$CC25,day_wise_sales_data!$A$2:$A$500,0),MATCH(resource!BN$2,INDIRECT("day_wise_sales_data!$B$1:$BZ$1"),0)),0)</f>
        <v>0</v>
      </c>
      <c r="BO25" s="3">
        <f ca="1">IFERROR(INDEX(INDIRECT("day_wise_sales_data!$B$2:$BZ$599"),MATCH(resource!$CC25,day_wise_sales_data!$A$2:$A$500,0),MATCH(resource!BO$2,INDIRECT("day_wise_sales_data!$B$1:$BZ$1"),0)),0)</f>
        <v>0</v>
      </c>
      <c r="BP25" s="3">
        <f ca="1">IFERROR(INDEX(INDIRECT("day_wise_sales_data!$B$2:$BZ$599"),MATCH(resource!$CC25,day_wise_sales_data!$A$2:$A$500,0),MATCH(resource!BP$2,INDIRECT("day_wise_sales_data!$B$1:$BZ$1"),0)),0)</f>
        <v>15695.88</v>
      </c>
      <c r="BQ25" s="3">
        <f ca="1">IFERROR(INDEX(INDIRECT("day_wise_sales_data!$B$2:$BZ$599"),MATCH(resource!$CC25,day_wise_sales_data!$A$2:$A$500,0),MATCH(resource!BQ$2,INDIRECT("day_wise_sales_data!$B$1:$BZ$1"),0)),0)</f>
        <v>0</v>
      </c>
      <c r="BR25" s="3">
        <f ca="1">IFERROR(INDEX(INDIRECT("day_wise_sales_data!$B$2:$BZ$599"),MATCH(resource!$CC25,day_wise_sales_data!$A$2:$A$500,0),MATCH(resource!BR$2,INDIRECT("day_wise_sales_data!$B$1:$BZ$1"),0)),0)</f>
        <v>0</v>
      </c>
      <c r="BS25" s="3">
        <f ca="1">IFERROR(INDEX(INDIRECT("day_wise_sales_data!$B$2:$BZ$599"),MATCH(resource!$CC25,day_wise_sales_data!$A$2:$A$500,0),MATCH(resource!BS$2,INDIRECT("day_wise_sales_data!$B$1:$BZ$1"),0)),0)</f>
        <v>0</v>
      </c>
      <c r="BT25" s="3">
        <f ca="1">IFERROR(INDEX(INDIRECT("day_wise_sales_data!$B$2:$BZ$599"),MATCH(resource!$CC25,day_wise_sales_data!$A$2:$A$500,0),MATCH(resource!BT$2,INDIRECT("day_wise_sales_data!$B$1:$BZ$1"),0)),0)</f>
        <v>0</v>
      </c>
      <c r="BU25" s="3">
        <f ca="1">IFERROR(INDEX(INDIRECT("day_wise_sales_data!$B$2:$BZ$599"),MATCH(resource!$CC25,day_wise_sales_data!$A$2:$A$500,0),MATCH(resource!BU$2,INDIRECT("day_wise_sales_data!$B$1:$BZ$1"),0)),0)</f>
        <v>0</v>
      </c>
      <c r="BV25" s="3">
        <f ca="1">IFERROR(INDEX(INDIRECT("day_wise_sales_data!$B$2:$BZ$599"),MATCH(resource!$CC25,day_wise_sales_data!$A$2:$A$500,0),MATCH(resource!BV$2,INDIRECT("day_wise_sales_data!$B$1:$BZ$1"),0)),0)</f>
        <v>0</v>
      </c>
      <c r="BW25" s="3">
        <f ca="1">IFERROR(INDEX(INDIRECT("day_wise_sales_data!$B$2:$BZ$599"),MATCH(resource!$CC25,day_wise_sales_data!$A$2:$A$500,0),MATCH(resource!BW$2,INDIRECT("day_wise_sales_data!$B$1:$BZ$1"),0)),0)</f>
        <v>0</v>
      </c>
      <c r="BX25" s="3">
        <f ca="1">IFERROR(INDEX(INDIRECT("day_wise_sales_data!$B$2:$BZ$599"),MATCH(resource!$CC25,day_wise_sales_data!$A$2:$A$500,0),MATCH(resource!BX$2,INDIRECT("day_wise_sales_data!$B$1:$BZ$1"),0)),0)</f>
        <v>0</v>
      </c>
      <c r="BY25" s="3">
        <f ca="1">IFERROR(INDEX(INDIRECT("day_wise_sales_data!$B$2:$BZ$599"),MATCH(resource!$CC25,day_wise_sales_data!$A$2:$A$500,0),MATCH(resource!BY$2,INDIRECT("day_wise_sales_data!$B$1:$BZ$1"),0)),0)</f>
        <v>0</v>
      </c>
      <c r="BZ25" s="3">
        <f ca="1">IFERROR(INDEX(INDIRECT("day_wise_sales_data!$B$2:$BZ$599"),MATCH(resource!$CC25,day_wise_sales_data!$A$2:$A$500,0),MATCH(resource!BZ$2,INDIRECT("day_wise_sales_data!$B$1:$BZ$1"),0)),0)</f>
        <v>0</v>
      </c>
      <c r="CA25" s="3" t="str">
        <f ca="1">IFERROR(INDEX(INDIRECT("day_wise_sales_data!$B$2:$BZ$599"),MATCH(resource!$CC25,day_wise_sales_data!$A$2:$A$500,0),MATCH(resource!CA$2,INDIRECT("day_wise_sales_data!$B$1:$BZ$1"),0)),0)</f>
        <v>dd</v>
      </c>
      <c r="CC25" s="4" t="str">
        <f>sales_data!H24</f>
        <v>BSL04213</v>
      </c>
      <c r="CD25" s="1">
        <v>23</v>
      </c>
      <c r="CE25" s="1" t="str">
        <f>IF(AQ25=report!$AQ$3,resource!CD25,"")</f>
        <v/>
      </c>
      <c r="CF25" s="5" t="str">
        <f>IFERROR(SMALL($CE$3:$CE$1001,ROWS($CE$3:CE25)),"")</f>
        <v/>
      </c>
      <c r="CH25">
        <f>IFERROR(VLOOKUP($CC25,data_pull!$E$22:$G$700,2,0),0)</f>
        <v>50068.73</v>
      </c>
      <c r="CI25" s="1">
        <f t="shared" si="44"/>
        <v>154</v>
      </c>
      <c r="CJ25" s="1">
        <f t="shared" si="45"/>
        <v>0</v>
      </c>
      <c r="CK25" s="1" t="s">
        <v>1028</v>
      </c>
      <c r="CL25" s="1">
        <f t="shared" si="46"/>
        <v>111</v>
      </c>
      <c r="CM25" s="1" t="str">
        <f>IFERROR(VLOOKUP($CK25,stock_data!$B$3:$W$612,2,0),0)</f>
        <v>ANTI-HIST SYRUP 2mg/5ml</v>
      </c>
      <c r="CN25" s="1" t="str">
        <f>IFERROR(VLOOKUP($CK25,stock_data!$B$3:$W$612,4,0),0)</f>
        <v>100ml</v>
      </c>
      <c r="CO25" s="1">
        <f>IFERROR(VLOOKUP($CK25,stock_data!$B$3:$W$612,5,0),0)</f>
        <v>12</v>
      </c>
      <c r="CP25" s="3">
        <f t="shared" si="47"/>
        <v>0</v>
      </c>
      <c r="CQ25" s="3">
        <f t="shared" si="48"/>
        <v>0</v>
      </c>
      <c r="CR25" s="1">
        <f>IFERROR(VLOOKUP($CK25,stock_data!$B$3:$W$612,6,0),0)</f>
        <v>0</v>
      </c>
      <c r="CS25" s="1">
        <f>IFERROR(VLOOKUP($CK25,stock_data!$B$3:$W$612,7,0),0)</f>
        <v>0</v>
      </c>
      <c r="CT25" s="1">
        <f>IFERROR(VLOOKUP($CK25,stock_data!$B$3:$W$612,8,0),0)</f>
        <v>0</v>
      </c>
      <c r="CU25" s="1">
        <f>IFERROR(VLOOKUP($CK25,stock_data!$B$3:$W$612,9,0),0)</f>
        <v>0</v>
      </c>
      <c r="CV25" s="1">
        <f>IFERROR(VLOOKUP($CK25,stock_data!$B$3:$W$612,10,0),0)</f>
        <v>0</v>
      </c>
      <c r="CW25" s="1">
        <f>IFERROR(VLOOKUP($CK25,stock_data!$B$3:$W$612,11,0),0)</f>
        <v>0</v>
      </c>
      <c r="CX25" s="1">
        <f>IFERROR(VLOOKUP($CK25,stock_data!$B$3:$W$612,12,0),0)</f>
        <v>0</v>
      </c>
      <c r="CY25" s="1">
        <f>IFERROR(VLOOKUP($CK25,stock_data!$B$3:$W$612,13,0),0)</f>
        <v>0</v>
      </c>
      <c r="CZ25" s="1">
        <f>IFERROR(VLOOKUP($CK25,stock_data!$B$3:$W$612,14,0),0)</f>
        <v>0</v>
      </c>
      <c r="DA25" s="1">
        <f>IFERROR(VLOOKUP($CK25,stock_data!$B$3:$W$612,15,0),0)</f>
        <v>0</v>
      </c>
      <c r="DB25" s="1">
        <f>IFERROR(VLOOKUP($CK25,stock_data!$B$3:$W$612,16,0),0)</f>
        <v>0</v>
      </c>
      <c r="DC25" s="1">
        <f>IFERROR(VLOOKUP($CK25,stock_data!$B$3:$W$612,17,0),0)</f>
        <v>0</v>
      </c>
      <c r="DD25" s="1">
        <f>IFERROR(VLOOKUP($CK25,stock_data!$B$3:$W$612,18,0),0)</f>
        <v>0</v>
      </c>
      <c r="DE25" s="1">
        <f>IFERROR(VLOOKUP($CK25,stock_data!$B$3:$W$612,19,0),0)</f>
        <v>0</v>
      </c>
      <c r="DF25" s="1">
        <f>IFERROR(VLOOKUP($CK25,stock_data!$B$3:$W$612,20,0),0)</f>
        <v>0</v>
      </c>
      <c r="DG25" s="1">
        <f>IFERROR(VLOOKUP($CK25,stock_data!$B$3:$W$612,21,0),0)</f>
        <v>0</v>
      </c>
      <c r="DH25" s="1">
        <f>IFERROR(VLOOKUP($CK25,stock_data!$B$3:$W$612,22,0),0)</f>
        <v>0</v>
      </c>
      <c r="DI25" s="1">
        <f t="shared" si="49"/>
        <v>0</v>
      </c>
      <c r="DJ25" s="1">
        <f t="shared" si="50"/>
        <v>0</v>
      </c>
      <c r="DK25" s="3">
        <f>IFERROR(INDEX(COD_SALES!$B$5:$Z$500,MATCH(resource!$CC25,COD_SALES!$A$5:$A$500,0),MATCH(resource!DK$2,COD_SALES!$B$4:$Z$4,0)),"")</f>
        <v>0</v>
      </c>
      <c r="DL25" s="3">
        <f>IFERROR(INDEX(COD_SALES!$B$5:$Z$500,MATCH(resource!$CC25,COD_SALES!$A$5:$A$500,0),MATCH(resource!DL$2,COD_SALES!$B$4:$Z$4,0)),"")</f>
        <v>0</v>
      </c>
      <c r="DM25" s="3">
        <f>IFERROR(INDEX(COD_SALES!$B$5:$Z$500,MATCH(resource!$CC25,COD_SALES!$A$5:$A$500,0),MATCH(resource!DM$2,COD_SALES!$B$4:$Z$4,0)),"")</f>
        <v>0</v>
      </c>
      <c r="DN25" s="3" t="str">
        <f>IFERROR(INDEX(COD_SALES!$B$5:$Z$500,MATCH(resource!$CC25,COD_SALES!$A$5:$A$500,0),MATCH(resource!DN$2,COD_SALES!$B$4:$Z$4,0)),"")</f>
        <v/>
      </c>
      <c r="DO25" s="3">
        <f>IFERROR(INDEX(COD_SALES!$B$5:$Z$500,MATCH(resource!$CC25,COD_SALES!$A$5:$A$500,0),MATCH(resource!DO$2,COD_SALES!$B$4:$Z$4,0)),"")</f>
        <v>0</v>
      </c>
      <c r="DP25" s="3">
        <f>IFERROR(INDEX(COD_SALES!$B$5:$Z$500,MATCH(resource!$CC25,COD_SALES!$A$5:$A$500,0),MATCH(resource!DP$2,COD_SALES!$B$4:$Z$4,0)),"")</f>
        <v>0</v>
      </c>
      <c r="DQ25" s="3" t="str">
        <f>IFERROR(INDEX(COD_SALES!$B$5:$Z$500,MATCH(resource!$CC25,COD_SALES!$A$5:$A$500,0),MATCH(resource!DQ$2,COD_SALES!$B$4:$Z$4,0)),"")</f>
        <v/>
      </c>
      <c r="DR25" s="3">
        <f>IFERROR(INDEX(COD_SALES!$B$5:$Z$500,MATCH(resource!$CC25,COD_SALES!$A$5:$A$500,0),MATCH(resource!DR$2,COD_SALES!$B$4:$Z$4,0)),"")</f>
        <v>0</v>
      </c>
      <c r="DS25" s="3">
        <f>IFERROR(INDEX(COD_SALES!$B$5:$Z$500,MATCH(resource!$CC25,COD_SALES!$A$5:$A$500,0),MATCH(resource!DS$2,COD_SALES!$B$4:$Z$4,0)),"")</f>
        <v>16</v>
      </c>
      <c r="DT25" s="3">
        <f>IFERROR(INDEX(COD_SALES!$B$5:$Z$500,MATCH(resource!$CC25,COD_SALES!$A$5:$A$500,0),MATCH(resource!DT$2,COD_SALES!$B$4:$Z$4,0)),"")</f>
        <v>0</v>
      </c>
      <c r="DU25" s="3">
        <f>IFERROR(INDEX(COD_SALES!$B$5:$Z$500,MATCH(resource!$CC25,COD_SALES!$A$5:$A$500,0),MATCH(resource!DU$2,COD_SALES!$B$4:$Z$4,0)),"")</f>
        <v>20</v>
      </c>
      <c r="DV25" s="3">
        <f>IFERROR(INDEX(COD_SALES!$B$5:$Z$500,MATCH(resource!$CC25,COD_SALES!$A$5:$A$500,0),MATCH(resource!DV$2,COD_SALES!$B$4:$Z$4,0)),"")</f>
        <v>0</v>
      </c>
      <c r="DW25" s="3">
        <f>IFERROR(INDEX(COD_SALES!$B$5:$Z$500,MATCH(resource!$CC25,COD_SALES!$A$5:$A$500,0),MATCH(resource!DW$2,COD_SALES!$B$4:$Z$4,0)),"")</f>
        <v>51</v>
      </c>
      <c r="DX25" s="3">
        <f>IFERROR(INDEX(COD_SALES!$B$5:$Z$500,MATCH(resource!$CC25,COD_SALES!$A$5:$A$500,0),MATCH(resource!DX$2,COD_SALES!$B$4:$Z$4,0)),"")</f>
        <v>0</v>
      </c>
      <c r="DY25" s="3">
        <f>IFERROR(INDEX(COD_SALES!$B$5:$Z$500,MATCH(resource!$CC25,COD_SALES!$A$5:$A$500,0),MATCH(resource!DY$2,COD_SALES!$B$4:$Z$4,0)),"")</f>
        <v>0</v>
      </c>
      <c r="DZ25" s="3">
        <f>IFERROR(INDEX(COD_SALES!$B$5:$Z$500,MATCH(resource!$CC25,COD_SALES!$A$5:$A$500,0),MATCH(resource!DZ$2,COD_SALES!$B$4:$Z$4,0)),"")</f>
        <v>0</v>
      </c>
      <c r="EA25" s="3">
        <f>IFERROR(INDEX(COD_SALES!$B$5:$Z$500,MATCH(resource!$CC25,COD_SALES!$A$5:$A$500,0),MATCH(resource!EA$2,COD_SALES!$B$4:$Z$4,0)),"")</f>
        <v>0</v>
      </c>
      <c r="EB25" s="3">
        <f t="shared" si="51"/>
        <v>33947.1</v>
      </c>
      <c r="ED25" s="3">
        <f>IFERROR(VLOOKUP($CK25,depot_prod_sales!$B$5:$S$200,3,0),0)</f>
        <v>0</v>
      </c>
      <c r="EE25" s="3">
        <f>IFERROR(VLOOKUP($CK25,depot_prod_sales!$B$5:$S$200,4,0),0)</f>
        <v>0</v>
      </c>
      <c r="EF25" s="3">
        <f>IFERROR(VLOOKUP($CK25,depot_prod_sales!$B$5:$S$200,5,0),0)</f>
        <v>0</v>
      </c>
      <c r="EG25" s="3">
        <f>IFERROR(VLOOKUP($CK25,depot_prod_sales!$B$5:$S$200,6,0),0)</f>
        <v>0</v>
      </c>
      <c r="EH25" s="3">
        <f>IFERROR(VLOOKUP($CK25,depot_prod_sales!$B$5:$S$200,7,0),0)</f>
        <v>0</v>
      </c>
      <c r="EI25" s="3">
        <f>IFERROR(VLOOKUP($CK25,depot_prod_sales!$B$5:$S$200,8,0),0)</f>
        <v>0</v>
      </c>
      <c r="EJ25" s="3">
        <f>IFERROR(VLOOKUP($CK25,depot_prod_sales!$B$5:$S$200,9,0),0)</f>
        <v>0</v>
      </c>
      <c r="EK25" s="3">
        <f>IFERROR(VLOOKUP($CK25,depot_prod_sales!$B$5:$S$200,10,0),0)</f>
        <v>0</v>
      </c>
      <c r="EL25" s="3">
        <f>IFERROR(VLOOKUP($CK25,depot_prod_sales!$B$5:$S$200,11,0),0)</f>
        <v>0</v>
      </c>
      <c r="EM25" s="3">
        <f>IFERROR(VLOOKUP($CK25,depot_prod_sales!$B$5:$S$200,12,0),0)</f>
        <v>0</v>
      </c>
      <c r="EN25" s="3">
        <f>IFERROR(VLOOKUP($CK25,depot_prod_sales!$B$5:$S$200,13,0),0)</f>
        <v>0</v>
      </c>
      <c r="EO25" s="3">
        <f>IFERROR(VLOOKUP($CK25,depot_prod_sales!$B$5:$S$200,14,0),0)</f>
        <v>0</v>
      </c>
      <c r="EP25" s="3">
        <f>IFERROR(VLOOKUP($CK25,depot_prod_sales!$B$5:$S$200,15,0),0)</f>
        <v>0</v>
      </c>
      <c r="EQ25" s="3">
        <f>IFERROR(VLOOKUP($CK25,depot_prod_sales!$B$5:$S$200,16,0),0)</f>
        <v>0</v>
      </c>
      <c r="ER25" s="3">
        <f>IFERROR(VLOOKUP($CK25,depot_prod_sales!$B$5:$S$200,17,0),0)</f>
        <v>0</v>
      </c>
      <c r="ES25" s="3">
        <f>IFERROR(VLOOKUP($CK25,depot_prod_sales!$B$5:$S$200,18,0),0)</f>
        <v>0</v>
      </c>
      <c r="ET25" s="116">
        <f t="shared" si="52"/>
        <v>0</v>
      </c>
      <c r="EU25" s="116">
        <f t="shared" si="53"/>
        <v>0</v>
      </c>
      <c r="EW25" s="3">
        <f>IFERROR(VLOOKUP(CC25,data_pull!$AO$25:$AR$546,2,0),0)</f>
        <v>10</v>
      </c>
      <c r="EX25" s="1">
        <f>IFERROR(VLOOKUP(CC25,data_pull!$AO$25:$AR$546,4,0),0)</f>
        <v>190000</v>
      </c>
    </row>
    <row r="26" spans="1:154" x14ac:dyDescent="0.25">
      <c r="A26" s="1" t="s">
        <v>830</v>
      </c>
      <c r="B26" s="1" t="s">
        <v>831</v>
      </c>
      <c r="C26" s="1" t="s">
        <v>896</v>
      </c>
      <c r="D26" s="2">
        <f>SUMIF(sales_data!$B$2:$B$1000,resource!B26,sales_data!$N$2:$N$1000)</f>
        <v>1833527.58</v>
      </c>
      <c r="E26" s="2">
        <f t="shared" si="13"/>
        <v>703259.01</v>
      </c>
      <c r="F26" s="3">
        <f>COUNTIFS(sales_data!$L$2:$L$1000,"&gt;1",sales_data!$B$2:$B$1000,resource!B26)</f>
        <v>14</v>
      </c>
      <c r="G26" s="3">
        <f>COUNTIFS(sales_data!$L$2:$L$1000,"&gt;1",sales_data!$B$2:$B$1000,resource!B26,sales_data!$I$2:$I$1000,"*"&amp;$G$2&amp;"*")</f>
        <v>2</v>
      </c>
      <c r="H26" s="3">
        <f>COUNTIFS(sales_data!$L$2:$L$1000,"&gt;1",sales_data!$B$2:$B$1000,resource!B26,sales_data!$I$2:$I$1000,"*"&amp;$H$2&amp;"*")</f>
        <v>0</v>
      </c>
      <c r="I26" s="3">
        <f>COUNTIFS(sales_data!$L$2:$L$1000,"&gt;1",sales_data!$B$2:$B$1000,resource!B26,sales_data!$I$2:$I$1000,"*"&amp;$I$2&amp;"*")</f>
        <v>0</v>
      </c>
      <c r="J26" s="3">
        <f t="shared" si="43"/>
        <v>12</v>
      </c>
      <c r="K26" s="1" t="str">
        <f t="shared" si="14"/>
        <v>SYL</v>
      </c>
      <c r="L26" s="1">
        <f>SUMIF(sales_data!$B$2:$B$1000,resource!B26,sales_data!$P$2:$P$1000)</f>
        <v>627</v>
      </c>
      <c r="M26" s="3">
        <f t="shared" ca="1" si="15"/>
        <v>1217.1300000000001</v>
      </c>
      <c r="N26" s="3">
        <f t="shared" ca="1" si="16"/>
        <v>13232.810000000001</v>
      </c>
      <c r="O26" s="3">
        <f t="shared" ca="1" si="17"/>
        <v>17494.72</v>
      </c>
      <c r="P26" s="3">
        <f t="shared" ca="1" si="18"/>
        <v>92031.51999999999</v>
      </c>
      <c r="Q26" s="3">
        <f t="shared" ca="1" si="19"/>
        <v>21684.16</v>
      </c>
      <c r="R26" s="3">
        <f t="shared" ca="1" si="20"/>
        <v>117652.98</v>
      </c>
      <c r="S26" s="3">
        <f t="shared" ca="1" si="21"/>
        <v>23544.47</v>
      </c>
      <c r="T26" s="3">
        <f t="shared" ca="1" si="22"/>
        <v>115705.26</v>
      </c>
      <c r="U26" s="3">
        <f t="shared" ca="1" si="23"/>
        <v>9006.64</v>
      </c>
      <c r="V26" s="3">
        <f t="shared" ca="1" si="24"/>
        <v>65256.28</v>
      </c>
      <c r="W26" s="3">
        <f t="shared" ca="1" si="25"/>
        <v>38934.490000000005</v>
      </c>
      <c r="X26" s="3">
        <f t="shared" ca="1" si="26"/>
        <v>25021.01</v>
      </c>
      <c r="Y26" s="3">
        <f t="shared" ca="1" si="27"/>
        <v>0</v>
      </c>
      <c r="Z26" s="3">
        <f t="shared" ca="1" si="28"/>
        <v>190858.55</v>
      </c>
      <c r="AA26" s="3">
        <f t="shared" ca="1" si="29"/>
        <v>53412.710000000006</v>
      </c>
      <c r="AB26" s="3">
        <f t="shared" ca="1" si="30"/>
        <v>116568.15000000001</v>
      </c>
      <c r="AC26" s="3">
        <f t="shared" ca="1" si="31"/>
        <v>55586.209999999992</v>
      </c>
      <c r="AD26" s="3">
        <f t="shared" ca="1" si="32"/>
        <v>3018.02</v>
      </c>
      <c r="AE26" s="3">
        <f t="shared" ca="1" si="33"/>
        <v>29135.43</v>
      </c>
      <c r="AF26" s="3">
        <f t="shared" ca="1" si="34"/>
        <v>23176.18</v>
      </c>
      <c r="AG26" s="3">
        <f t="shared" ca="1" si="35"/>
        <v>87734.13</v>
      </c>
      <c r="AH26" s="3">
        <f t="shared" ca="1" si="36"/>
        <v>144736.26</v>
      </c>
      <c r="AI26" s="3">
        <f t="shared" ca="1" si="37"/>
        <v>135791.75</v>
      </c>
      <c r="AJ26" s="3">
        <f t="shared" ca="1" si="38"/>
        <v>139373.99</v>
      </c>
      <c r="AK26" s="3">
        <f t="shared" ca="1" si="39"/>
        <v>23642.809999999998</v>
      </c>
      <c r="AL26" s="3">
        <f t="shared" ca="1" si="40"/>
        <v>65963.27</v>
      </c>
      <c r="AM26" s="3"/>
      <c r="AN26" s="3">
        <f t="shared" si="41"/>
        <v>328</v>
      </c>
      <c r="AO26" s="3"/>
      <c r="AP26" s="3"/>
      <c r="AQ26" s="4" t="str">
        <f>sales_data!B25</f>
        <v>Sarder Boni Amin</v>
      </c>
      <c r="AR26" s="4" t="str">
        <f>sales_data!C25</f>
        <v>Bankim Chandra Halder</v>
      </c>
      <c r="AS26" s="5" t="str">
        <f t="shared" si="42"/>
        <v/>
      </c>
      <c r="AT26" s="4" t="str">
        <f>sales_data!I25</f>
        <v>Nayan Saha</v>
      </c>
      <c r="AU26" s="4" t="str">
        <f>sales_data!W25</f>
        <v>Gouranadi -2 (Tb)</v>
      </c>
      <c r="AV26" s="1">
        <f>sales_data!N25</f>
        <v>100414.67</v>
      </c>
      <c r="AW26" s="1">
        <f>sales_data!P25</f>
        <v>46</v>
      </c>
      <c r="AX26" s="3">
        <f ca="1">IFERROR(INDEX(INDIRECT("day_wise_sales_data!$B$2:$BZ$599"),MATCH(resource!$CC26,day_wise_sales_data!$A$2:$A$500,0),MATCH(resource!AX$2,INDIRECT("day_wise_sales_data!$B$1:$BZ$1"),0)),0)</f>
        <v>0</v>
      </c>
      <c r="AY26" s="3">
        <f ca="1">IFERROR(INDEX(INDIRECT("day_wise_sales_data!$B$2:$BZ$599"),MATCH(resource!$CC26,day_wise_sales_data!$A$2:$A$500,0),MATCH(resource!AY$2,INDIRECT("day_wise_sales_data!$B$1:$BZ$1"),0)),0)</f>
        <v>0</v>
      </c>
      <c r="AZ26" s="3">
        <f ca="1">IFERROR(INDEX(INDIRECT("day_wise_sales_data!$B$2:$BZ$599"),MATCH(resource!$CC26,day_wise_sales_data!$A$2:$A$500,0),MATCH(resource!AZ$2,INDIRECT("day_wise_sales_data!$B$1:$BZ$1"),0)),0)</f>
        <v>422.43</v>
      </c>
      <c r="BA26" s="3">
        <f ca="1">IFERROR(INDEX(INDIRECT("day_wise_sales_data!$B$2:$BZ$599"),MATCH(resource!$CC26,day_wise_sales_data!$A$2:$A$500,0),MATCH(resource!BA$2,INDIRECT("day_wise_sales_data!$B$1:$BZ$1"),0)),0)</f>
        <v>13956.87</v>
      </c>
      <c r="BB26" s="3">
        <f ca="1">IFERROR(INDEX(INDIRECT("day_wise_sales_data!$B$2:$BZ$599"),MATCH(resource!$CC26,day_wise_sales_data!$A$2:$A$500,0),MATCH(resource!BB$2,INDIRECT("day_wise_sales_data!$B$1:$BZ$1"),0)),0)</f>
        <v>24663.97</v>
      </c>
      <c r="BC26" s="3">
        <f ca="1">IFERROR(INDEX(INDIRECT("day_wise_sales_data!$B$2:$BZ$599"),MATCH(resource!$CC26,day_wise_sales_data!$A$2:$A$500,0),MATCH(resource!BC$2,INDIRECT("day_wise_sales_data!$B$1:$BZ$1"),0)),0)</f>
        <v>0</v>
      </c>
      <c r="BD26" s="3">
        <f ca="1">IFERROR(INDEX(INDIRECT("day_wise_sales_data!$B$2:$BZ$599"),MATCH(resource!$CC26,day_wise_sales_data!$A$2:$A$500,0),MATCH(resource!BD$2,INDIRECT("day_wise_sales_data!$B$1:$BZ$1"),0)),0)</f>
        <v>0</v>
      </c>
      <c r="BE26" s="3">
        <f ca="1">IFERROR(INDEX(INDIRECT("day_wise_sales_data!$B$2:$BZ$599"),MATCH(resource!$CC26,day_wise_sales_data!$A$2:$A$500,0),MATCH(resource!BE$2,INDIRECT("day_wise_sales_data!$B$1:$BZ$1"),0)),0)</f>
        <v>0</v>
      </c>
      <c r="BF26" s="3">
        <f ca="1">IFERROR(INDEX(INDIRECT("day_wise_sales_data!$B$2:$BZ$599"),MATCH(resource!$CC26,day_wise_sales_data!$A$2:$A$500,0),MATCH(resource!BF$2,INDIRECT("day_wise_sales_data!$B$1:$BZ$1"),0)),0)</f>
        <v>0</v>
      </c>
      <c r="BG26" s="3">
        <f ca="1">IFERROR(INDEX(INDIRECT("day_wise_sales_data!$B$2:$BZ$599"),MATCH(resource!$CC26,day_wise_sales_data!$A$2:$A$500,0),MATCH(resource!BG$2,INDIRECT("day_wise_sales_data!$B$1:$BZ$1"),0)),0)</f>
        <v>9843.09</v>
      </c>
      <c r="BH26" s="3">
        <f ca="1">IFERROR(INDEX(INDIRECT("day_wise_sales_data!$B$2:$BZ$599"),MATCH(resource!$CC26,day_wise_sales_data!$A$2:$A$500,0),MATCH(resource!BH$2,INDIRECT("day_wise_sales_data!$B$1:$BZ$1"),0)),0)</f>
        <v>5401.63</v>
      </c>
      <c r="BI26" s="3">
        <f ca="1">IFERROR(INDEX(INDIRECT("day_wise_sales_data!$B$2:$BZ$599"),MATCH(resource!$CC26,day_wise_sales_data!$A$2:$A$500,0),MATCH(resource!BI$2,INDIRECT("day_wise_sales_data!$B$1:$BZ$1"),0)),0)</f>
        <v>2580.86</v>
      </c>
      <c r="BJ26" s="3">
        <f ca="1">IFERROR(INDEX(INDIRECT("day_wise_sales_data!$B$2:$BZ$599"),MATCH(resource!$CC26,day_wise_sales_data!$A$2:$A$500,0),MATCH(resource!BJ$2,INDIRECT("day_wise_sales_data!$B$1:$BZ$1"),0)),0)</f>
        <v>0</v>
      </c>
      <c r="BK26" s="3">
        <f ca="1">IFERROR(INDEX(INDIRECT("day_wise_sales_data!$B$2:$BZ$599"),MATCH(resource!$CC26,day_wise_sales_data!$A$2:$A$500,0),MATCH(resource!BK$2,INDIRECT("day_wise_sales_data!$B$1:$BZ$1"),0)),0)</f>
        <v>1976.71</v>
      </c>
      <c r="BL26" s="3">
        <f ca="1">IFERROR(INDEX(INDIRECT("day_wise_sales_data!$B$2:$BZ$599"),MATCH(resource!$CC26,day_wise_sales_data!$A$2:$A$500,0),MATCH(resource!BL$2,INDIRECT("day_wise_sales_data!$B$1:$BZ$1"),0)),0)</f>
        <v>0</v>
      </c>
      <c r="BM26" s="3">
        <f ca="1">IFERROR(INDEX(INDIRECT("day_wise_sales_data!$B$2:$BZ$599"),MATCH(resource!$CC26,day_wise_sales_data!$A$2:$A$500,0),MATCH(resource!BM$2,INDIRECT("day_wise_sales_data!$B$1:$BZ$1"),0)),0)</f>
        <v>2263.9899999999998</v>
      </c>
      <c r="BN26" s="3">
        <f ca="1">IFERROR(INDEX(INDIRECT("day_wise_sales_data!$B$2:$BZ$599"),MATCH(resource!$CC26,day_wise_sales_data!$A$2:$A$500,0),MATCH(resource!BN$2,INDIRECT("day_wise_sales_data!$B$1:$BZ$1"),0)),0)</f>
        <v>0</v>
      </c>
      <c r="BO26" s="3">
        <f ca="1">IFERROR(INDEX(INDIRECT("day_wise_sales_data!$B$2:$BZ$599"),MATCH(resource!$CC26,day_wise_sales_data!$A$2:$A$500,0),MATCH(resource!BO$2,INDIRECT("day_wise_sales_data!$B$1:$BZ$1"),0)),0)</f>
        <v>0</v>
      </c>
      <c r="BP26" s="3">
        <f ca="1">IFERROR(INDEX(INDIRECT("day_wise_sales_data!$B$2:$BZ$599"),MATCH(resource!$CC26,day_wise_sales_data!$A$2:$A$500,0),MATCH(resource!BP$2,INDIRECT("day_wise_sales_data!$B$1:$BZ$1"),0)),0)</f>
        <v>17048.27</v>
      </c>
      <c r="BQ26" s="3">
        <f ca="1">IFERROR(INDEX(INDIRECT("day_wise_sales_data!$B$2:$BZ$599"),MATCH(resource!$CC26,day_wise_sales_data!$A$2:$A$500,0),MATCH(resource!BQ$2,INDIRECT("day_wise_sales_data!$B$1:$BZ$1"),0)),0)</f>
        <v>0</v>
      </c>
      <c r="BR26" s="3">
        <f ca="1">IFERROR(INDEX(INDIRECT("day_wise_sales_data!$B$2:$BZ$599"),MATCH(resource!$CC26,day_wise_sales_data!$A$2:$A$500,0),MATCH(resource!BR$2,INDIRECT("day_wise_sales_data!$B$1:$BZ$1"),0)),0)</f>
        <v>0</v>
      </c>
      <c r="BS26" s="3">
        <f ca="1">IFERROR(INDEX(INDIRECT("day_wise_sales_data!$B$2:$BZ$599"),MATCH(resource!$CC26,day_wise_sales_data!$A$2:$A$500,0),MATCH(resource!BS$2,INDIRECT("day_wise_sales_data!$B$1:$BZ$1"),0)),0)</f>
        <v>0</v>
      </c>
      <c r="BT26" s="3">
        <f ca="1">IFERROR(INDEX(INDIRECT("day_wise_sales_data!$B$2:$BZ$599"),MATCH(resource!$CC26,day_wise_sales_data!$A$2:$A$500,0),MATCH(resource!BT$2,INDIRECT("day_wise_sales_data!$B$1:$BZ$1"),0)),0)</f>
        <v>39614.1</v>
      </c>
      <c r="BU26" s="3">
        <f ca="1">IFERROR(INDEX(INDIRECT("day_wise_sales_data!$B$2:$BZ$599"),MATCH(resource!$CC26,day_wise_sales_data!$A$2:$A$500,0),MATCH(resource!BU$2,INDIRECT("day_wise_sales_data!$B$1:$BZ$1"),0)),0)</f>
        <v>0</v>
      </c>
      <c r="BV26" s="3">
        <f ca="1">IFERROR(INDEX(INDIRECT("day_wise_sales_data!$B$2:$BZ$599"),MATCH(resource!$CC26,day_wise_sales_data!$A$2:$A$500,0),MATCH(resource!BV$2,INDIRECT("day_wise_sales_data!$B$1:$BZ$1"),0)),0)</f>
        <v>0</v>
      </c>
      <c r="BW26" s="3">
        <f ca="1">IFERROR(INDEX(INDIRECT("day_wise_sales_data!$B$2:$BZ$599"),MATCH(resource!$CC26,day_wise_sales_data!$A$2:$A$500,0),MATCH(resource!BW$2,INDIRECT("day_wise_sales_data!$B$1:$BZ$1"),0)),0)</f>
        <v>0</v>
      </c>
      <c r="BX26" s="3">
        <f ca="1">IFERROR(INDEX(INDIRECT("day_wise_sales_data!$B$2:$BZ$599"),MATCH(resource!$CC26,day_wise_sales_data!$A$2:$A$500,0),MATCH(resource!BX$2,INDIRECT("day_wise_sales_data!$B$1:$BZ$1"),0)),0)</f>
        <v>0</v>
      </c>
      <c r="BY26" s="3">
        <f ca="1">IFERROR(INDEX(INDIRECT("day_wise_sales_data!$B$2:$BZ$599"),MATCH(resource!$CC26,day_wise_sales_data!$A$2:$A$500,0),MATCH(resource!BY$2,INDIRECT("day_wise_sales_data!$B$1:$BZ$1"),0)),0)</f>
        <v>0</v>
      </c>
      <c r="BZ26" s="3">
        <f ca="1">IFERROR(INDEX(INDIRECT("day_wise_sales_data!$B$2:$BZ$599"),MATCH(resource!$CC26,day_wise_sales_data!$A$2:$A$500,0),MATCH(resource!BZ$2,INDIRECT("day_wise_sales_data!$B$1:$BZ$1"),0)),0)</f>
        <v>0</v>
      </c>
      <c r="CA26" s="3" t="str">
        <f ca="1">IFERROR(INDEX(INDIRECT("day_wise_sales_data!$B$2:$BZ$599"),MATCH(resource!$CC26,day_wise_sales_data!$A$2:$A$500,0),MATCH(resource!CA$2,INDIRECT("day_wise_sales_data!$B$1:$BZ$1"),0)),0)</f>
        <v>dd</v>
      </c>
      <c r="CC26" s="4" t="str">
        <f>sales_data!H25</f>
        <v>BSL01205</v>
      </c>
      <c r="CD26" s="1">
        <v>24</v>
      </c>
      <c r="CE26" s="1" t="str">
        <f>IF(AQ26=report!$AQ$3,resource!CD26,"")</f>
        <v/>
      </c>
      <c r="CF26" s="5" t="str">
        <f>IFERROR(SMALL($CE$3:$CE$1001,ROWS($CE$3:CE26)),"")</f>
        <v/>
      </c>
      <c r="CH26">
        <f>IFERROR(VLOOKUP($CC26,data_pull!$E$22:$G$700,2,0),0)</f>
        <v>100414.67</v>
      </c>
      <c r="CI26" s="1">
        <f t="shared" si="44"/>
        <v>154</v>
      </c>
      <c r="CJ26" s="1">
        <f t="shared" si="45"/>
        <v>0</v>
      </c>
      <c r="CK26" s="1" t="s">
        <v>1030</v>
      </c>
      <c r="CL26" s="1">
        <f t="shared" si="46"/>
        <v>111</v>
      </c>
      <c r="CM26" s="1" t="str">
        <f>IFERROR(VLOOKUP($CK26,stock_data!$B$3:$W$612,2,0),0)</f>
        <v>ANTI-HIST TABLET 4mg</v>
      </c>
      <c r="CN26" s="1" t="str">
        <f>IFERROR(VLOOKUP($CK26,stock_data!$B$3:$W$612,4,0),0)</f>
        <v>50x10's</v>
      </c>
      <c r="CO26" s="1">
        <f>IFERROR(VLOOKUP($CK26,stock_data!$B$3:$W$612,5,0),0)</f>
        <v>55</v>
      </c>
      <c r="CP26" s="3">
        <f t="shared" si="47"/>
        <v>0</v>
      </c>
      <c r="CQ26" s="3">
        <f t="shared" si="48"/>
        <v>0</v>
      </c>
      <c r="CR26" s="1">
        <f>IFERROR(VLOOKUP($CK26,stock_data!$B$3:$W$612,6,0),0)</f>
        <v>0</v>
      </c>
      <c r="CS26" s="1">
        <f>IFERROR(VLOOKUP($CK26,stock_data!$B$3:$W$612,7,0),0)</f>
        <v>0</v>
      </c>
      <c r="CT26" s="1">
        <f>IFERROR(VLOOKUP($CK26,stock_data!$B$3:$W$612,8,0),0)</f>
        <v>0</v>
      </c>
      <c r="CU26" s="1">
        <f>IFERROR(VLOOKUP($CK26,stock_data!$B$3:$W$612,9,0),0)</f>
        <v>0</v>
      </c>
      <c r="CV26" s="1">
        <f>IFERROR(VLOOKUP($CK26,stock_data!$B$3:$W$612,10,0),0)</f>
        <v>0</v>
      </c>
      <c r="CW26" s="1">
        <f>IFERROR(VLOOKUP($CK26,stock_data!$B$3:$W$612,11,0),0)</f>
        <v>0</v>
      </c>
      <c r="CX26" s="1">
        <f>IFERROR(VLOOKUP($CK26,stock_data!$B$3:$W$612,12,0),0)</f>
        <v>0</v>
      </c>
      <c r="CY26" s="1">
        <f>IFERROR(VLOOKUP($CK26,stock_data!$B$3:$W$612,13,0),0)</f>
        <v>0</v>
      </c>
      <c r="CZ26" s="1">
        <f>IFERROR(VLOOKUP($CK26,stock_data!$B$3:$W$612,14,0),0)</f>
        <v>0</v>
      </c>
      <c r="DA26" s="1">
        <f>IFERROR(VLOOKUP($CK26,stock_data!$B$3:$W$612,15,0),0)</f>
        <v>0</v>
      </c>
      <c r="DB26" s="1">
        <f>IFERROR(VLOOKUP($CK26,stock_data!$B$3:$W$612,16,0),0)</f>
        <v>0</v>
      </c>
      <c r="DC26" s="1">
        <f>IFERROR(VLOOKUP($CK26,stock_data!$B$3:$W$612,17,0),0)</f>
        <v>0</v>
      </c>
      <c r="DD26" s="1">
        <f>IFERROR(VLOOKUP($CK26,stock_data!$B$3:$W$612,18,0),0)</f>
        <v>0</v>
      </c>
      <c r="DE26" s="1">
        <f>IFERROR(VLOOKUP($CK26,stock_data!$B$3:$W$612,19,0),0)</f>
        <v>0</v>
      </c>
      <c r="DF26" s="1">
        <f>IFERROR(VLOOKUP($CK26,stock_data!$B$3:$W$612,20,0),0)</f>
        <v>0</v>
      </c>
      <c r="DG26" s="1">
        <f>IFERROR(VLOOKUP($CK26,stock_data!$B$3:$W$612,21,0),0)</f>
        <v>0</v>
      </c>
      <c r="DH26" s="1">
        <f>IFERROR(VLOOKUP($CK26,stock_data!$B$3:$W$612,22,0),0)</f>
        <v>0</v>
      </c>
      <c r="DI26" s="1">
        <f t="shared" si="49"/>
        <v>0</v>
      </c>
      <c r="DJ26" s="1">
        <f t="shared" si="50"/>
        <v>0</v>
      </c>
      <c r="DK26" s="3">
        <f>IFERROR(INDEX(COD_SALES!$B$5:$Z$500,MATCH(resource!$CC26,COD_SALES!$A$5:$A$500,0),MATCH(resource!DK$2,COD_SALES!$B$4:$Z$4,0)),"")</f>
        <v>0</v>
      </c>
      <c r="DL26" s="3">
        <f>IFERROR(INDEX(COD_SALES!$B$5:$Z$500,MATCH(resource!$CC26,COD_SALES!$A$5:$A$500,0),MATCH(resource!DL$2,COD_SALES!$B$4:$Z$4,0)),"")</f>
        <v>0</v>
      </c>
      <c r="DM26" s="3">
        <f>IFERROR(INDEX(COD_SALES!$B$5:$Z$500,MATCH(resource!$CC26,COD_SALES!$A$5:$A$500,0),MATCH(resource!DM$2,COD_SALES!$B$4:$Z$4,0)),"")</f>
        <v>0</v>
      </c>
      <c r="DN26" s="3" t="str">
        <f>IFERROR(INDEX(COD_SALES!$B$5:$Z$500,MATCH(resource!$CC26,COD_SALES!$A$5:$A$500,0),MATCH(resource!DN$2,COD_SALES!$B$4:$Z$4,0)),"")</f>
        <v/>
      </c>
      <c r="DO26" s="3">
        <f>IFERROR(INDEX(COD_SALES!$B$5:$Z$500,MATCH(resource!$CC26,COD_SALES!$A$5:$A$500,0),MATCH(resource!DO$2,COD_SALES!$B$4:$Z$4,0)),"")</f>
        <v>0</v>
      </c>
      <c r="DP26" s="3">
        <f>IFERROR(INDEX(COD_SALES!$B$5:$Z$500,MATCH(resource!$CC26,COD_SALES!$A$5:$A$500,0),MATCH(resource!DP$2,COD_SALES!$B$4:$Z$4,0)),"")</f>
        <v>0</v>
      </c>
      <c r="DQ26" s="3" t="str">
        <f>IFERROR(INDEX(COD_SALES!$B$5:$Z$500,MATCH(resource!$CC26,COD_SALES!$A$5:$A$500,0),MATCH(resource!DQ$2,COD_SALES!$B$4:$Z$4,0)),"")</f>
        <v/>
      </c>
      <c r="DR26" s="3">
        <f>IFERROR(INDEX(COD_SALES!$B$5:$Z$500,MATCH(resource!$CC26,COD_SALES!$A$5:$A$500,0),MATCH(resource!DR$2,COD_SALES!$B$4:$Z$4,0)),"")</f>
        <v>0</v>
      </c>
      <c r="DS26" s="3">
        <f>IFERROR(INDEX(COD_SALES!$B$5:$Z$500,MATCH(resource!$CC26,COD_SALES!$A$5:$A$500,0),MATCH(resource!DS$2,COD_SALES!$B$4:$Z$4,0)),"")</f>
        <v>42</v>
      </c>
      <c r="DT26" s="3">
        <f>IFERROR(INDEX(COD_SALES!$B$5:$Z$500,MATCH(resource!$CC26,COD_SALES!$A$5:$A$500,0),MATCH(resource!DT$2,COD_SALES!$B$4:$Z$4,0)),"")</f>
        <v>0</v>
      </c>
      <c r="DU26" s="3">
        <f>IFERROR(INDEX(COD_SALES!$B$5:$Z$500,MATCH(resource!$CC26,COD_SALES!$A$5:$A$500,0),MATCH(resource!DU$2,COD_SALES!$B$4:$Z$4,0)),"")</f>
        <v>10</v>
      </c>
      <c r="DV26" s="3">
        <f>IFERROR(INDEX(COD_SALES!$B$5:$Z$500,MATCH(resource!$CC26,COD_SALES!$A$5:$A$500,0),MATCH(resource!DV$2,COD_SALES!$B$4:$Z$4,0)),"")</f>
        <v>0</v>
      </c>
      <c r="DW26" s="3">
        <f>IFERROR(INDEX(COD_SALES!$B$5:$Z$500,MATCH(resource!$CC26,COD_SALES!$A$5:$A$500,0),MATCH(resource!DW$2,COD_SALES!$B$4:$Z$4,0)),"")</f>
        <v>25</v>
      </c>
      <c r="DX26" s="3">
        <f>IFERROR(INDEX(COD_SALES!$B$5:$Z$500,MATCH(resource!$CC26,COD_SALES!$A$5:$A$500,0),MATCH(resource!DX$2,COD_SALES!$B$4:$Z$4,0)),"")</f>
        <v>30</v>
      </c>
      <c r="DY26" s="3">
        <f>IFERROR(INDEX(COD_SALES!$B$5:$Z$500,MATCH(resource!$CC26,COD_SALES!$A$5:$A$500,0),MATCH(resource!DY$2,COD_SALES!$B$4:$Z$4,0)),"")</f>
        <v>0</v>
      </c>
      <c r="DZ26" s="3">
        <f>IFERROR(INDEX(COD_SALES!$B$5:$Z$500,MATCH(resource!$CC26,COD_SALES!$A$5:$A$500,0),MATCH(resource!DZ$2,COD_SALES!$B$4:$Z$4,0)),"")</f>
        <v>20</v>
      </c>
      <c r="EA26" s="3">
        <f>IFERROR(INDEX(COD_SALES!$B$5:$Z$500,MATCH(resource!$CC26,COD_SALES!$A$5:$A$500,0),MATCH(resource!EA$2,COD_SALES!$B$4:$Z$4,0)),"")</f>
        <v>5</v>
      </c>
      <c r="EB26" s="3">
        <f t="shared" si="51"/>
        <v>33994.519999999997</v>
      </c>
      <c r="ED26" s="3">
        <f>IFERROR(VLOOKUP($CK26,depot_prod_sales!$B$5:$S$200,3,0),0)</f>
        <v>0</v>
      </c>
      <c r="EE26" s="3">
        <f>IFERROR(VLOOKUP($CK26,depot_prod_sales!$B$5:$S$200,4,0),0)</f>
        <v>0</v>
      </c>
      <c r="EF26" s="3">
        <f>IFERROR(VLOOKUP($CK26,depot_prod_sales!$B$5:$S$200,5,0),0)</f>
        <v>0</v>
      </c>
      <c r="EG26" s="3">
        <f>IFERROR(VLOOKUP($CK26,depot_prod_sales!$B$5:$S$200,6,0),0)</f>
        <v>0</v>
      </c>
      <c r="EH26" s="3">
        <f>IFERROR(VLOOKUP($CK26,depot_prod_sales!$B$5:$S$200,7,0),0)</f>
        <v>0</v>
      </c>
      <c r="EI26" s="3">
        <f>IFERROR(VLOOKUP($CK26,depot_prod_sales!$B$5:$S$200,8,0),0)</f>
        <v>0</v>
      </c>
      <c r="EJ26" s="3">
        <f>IFERROR(VLOOKUP($CK26,depot_prod_sales!$B$5:$S$200,9,0),0)</f>
        <v>0</v>
      </c>
      <c r="EK26" s="3">
        <f>IFERROR(VLOOKUP($CK26,depot_prod_sales!$B$5:$S$200,10,0),0)</f>
        <v>0</v>
      </c>
      <c r="EL26" s="3">
        <f>IFERROR(VLOOKUP($CK26,depot_prod_sales!$B$5:$S$200,11,0),0)</f>
        <v>0</v>
      </c>
      <c r="EM26" s="3">
        <f>IFERROR(VLOOKUP($CK26,depot_prod_sales!$B$5:$S$200,12,0),0)</f>
        <v>0</v>
      </c>
      <c r="EN26" s="3">
        <f>IFERROR(VLOOKUP($CK26,depot_prod_sales!$B$5:$S$200,13,0),0)</f>
        <v>0</v>
      </c>
      <c r="EO26" s="3">
        <f>IFERROR(VLOOKUP($CK26,depot_prod_sales!$B$5:$S$200,14,0),0)</f>
        <v>0</v>
      </c>
      <c r="EP26" s="3">
        <f>IFERROR(VLOOKUP($CK26,depot_prod_sales!$B$5:$S$200,15,0),0)</f>
        <v>0</v>
      </c>
      <c r="EQ26" s="3">
        <f>IFERROR(VLOOKUP($CK26,depot_prod_sales!$B$5:$S$200,16,0),0)</f>
        <v>0</v>
      </c>
      <c r="ER26" s="3">
        <f>IFERROR(VLOOKUP($CK26,depot_prod_sales!$B$5:$S$200,17,0),0)</f>
        <v>0</v>
      </c>
      <c r="ES26" s="3">
        <f>IFERROR(VLOOKUP($CK26,depot_prod_sales!$B$5:$S$200,18,0),0)</f>
        <v>0</v>
      </c>
      <c r="ET26" s="116">
        <f t="shared" si="52"/>
        <v>0</v>
      </c>
      <c r="EU26" s="116">
        <f t="shared" si="53"/>
        <v>0</v>
      </c>
      <c r="EW26" s="3">
        <f>IFERROR(VLOOKUP(CC26,data_pull!$AO$25:$AR$546,2,0),0)</f>
        <v>44</v>
      </c>
      <c r="EX26" s="1">
        <f>IFERROR(VLOOKUP(CC26,data_pull!$AO$25:$AR$546,4,0),0)</f>
        <v>170000</v>
      </c>
    </row>
    <row r="27" spans="1:154" x14ac:dyDescent="0.25">
      <c r="B27" s="1" t="s">
        <v>898</v>
      </c>
      <c r="D27" s="2"/>
      <c r="E27" s="2"/>
      <c r="F27" s="3">
        <f>COUNTIFS(sales_data!$L$2:$L$1000,"&gt;1",sales_data!$B$2:$B$1000,resource!B27)</f>
        <v>0</v>
      </c>
      <c r="G27" s="3"/>
      <c r="H27" s="3"/>
      <c r="I27" s="3">
        <f>COUNTIFS(sales_data!$L$2:$L$1000,"&gt;1",sales_data!$B$2:$B$1000,resource!B27,sales_data!$I$2:$I$1000,"*"&amp;$I$2&amp;"*")</f>
        <v>0</v>
      </c>
      <c r="J27" s="3">
        <f>F27-I27</f>
        <v>0</v>
      </c>
      <c r="M27" s="88">
        <f ca="1">M2</f>
        <v>44377</v>
      </c>
      <c r="N27" s="88">
        <f t="shared" ref="N27:AL27" ca="1" si="54">N2</f>
        <v>44376</v>
      </c>
      <c r="O27" s="88">
        <f t="shared" ca="1" si="54"/>
        <v>44375</v>
      </c>
      <c r="P27" s="88">
        <f t="shared" ca="1" si="54"/>
        <v>44374</v>
      </c>
      <c r="Q27" s="88">
        <f t="shared" ca="1" si="54"/>
        <v>44373</v>
      </c>
      <c r="R27" s="88">
        <f t="shared" ca="1" si="54"/>
        <v>44372</v>
      </c>
      <c r="S27" s="88">
        <f t="shared" ca="1" si="54"/>
        <v>44371</v>
      </c>
      <c r="T27" s="88">
        <f t="shared" ca="1" si="54"/>
        <v>44370</v>
      </c>
      <c r="U27" s="88">
        <f t="shared" ca="1" si="54"/>
        <v>44369</v>
      </c>
      <c r="V27" s="88">
        <f t="shared" ca="1" si="54"/>
        <v>44368</v>
      </c>
      <c r="W27" s="88">
        <f t="shared" ca="1" si="54"/>
        <v>44367</v>
      </c>
      <c r="X27" s="88">
        <f t="shared" ca="1" si="54"/>
        <v>44366</v>
      </c>
      <c r="Y27" s="88">
        <f t="shared" ca="1" si="54"/>
        <v>44365</v>
      </c>
      <c r="Z27" s="88">
        <f t="shared" ca="1" si="54"/>
        <v>44364</v>
      </c>
      <c r="AA27" s="88">
        <f t="shared" ca="1" si="54"/>
        <v>44363</v>
      </c>
      <c r="AB27" s="88">
        <f t="shared" ca="1" si="54"/>
        <v>44362</v>
      </c>
      <c r="AC27" s="88">
        <f t="shared" ca="1" si="54"/>
        <v>44361</v>
      </c>
      <c r="AD27" s="88">
        <f t="shared" ca="1" si="54"/>
        <v>44360</v>
      </c>
      <c r="AE27" s="88">
        <f t="shared" ca="1" si="54"/>
        <v>44359</v>
      </c>
      <c r="AF27" s="88">
        <f t="shared" ca="1" si="54"/>
        <v>44358</v>
      </c>
      <c r="AG27" s="88">
        <f t="shared" ca="1" si="54"/>
        <v>44357</v>
      </c>
      <c r="AH27" s="88">
        <f t="shared" ca="1" si="54"/>
        <v>44356</v>
      </c>
      <c r="AI27" s="88">
        <f t="shared" ca="1" si="54"/>
        <v>44355</v>
      </c>
      <c r="AJ27" s="88">
        <f t="shared" ca="1" si="54"/>
        <v>44354</v>
      </c>
      <c r="AK27" s="88">
        <f t="shared" ca="1" si="54"/>
        <v>44353</v>
      </c>
      <c r="AL27" s="88">
        <f t="shared" si="54"/>
        <v>0</v>
      </c>
      <c r="AM27" s="3"/>
      <c r="AN27" s="3"/>
      <c r="AO27" s="3"/>
      <c r="AP27" s="3"/>
      <c r="AQ27" s="4" t="str">
        <f>sales_data!B26</f>
        <v>Sarder Boni Amin</v>
      </c>
      <c r="AR27" s="4" t="str">
        <f>sales_data!C26</f>
        <v>Bankim Chandra Halder</v>
      </c>
      <c r="AS27" s="5" t="str">
        <f t="shared" si="42"/>
        <v/>
      </c>
      <c r="AT27" s="4" t="str">
        <f>sales_data!I26</f>
        <v>Samir Baul</v>
      </c>
      <c r="AU27" s="4" t="str">
        <f>sales_data!W26</f>
        <v>Gouranadi -1 (Tb)</v>
      </c>
      <c r="AV27" s="1">
        <f>sales_data!N26</f>
        <v>100384.86</v>
      </c>
      <c r="AW27" s="1">
        <f>sales_data!P26</f>
        <v>51</v>
      </c>
      <c r="AX27" s="3">
        <f ca="1">IFERROR(INDEX(INDIRECT("day_wise_sales_data!$B$2:$BZ$599"),MATCH(resource!$CC27,day_wise_sales_data!$A$2:$A$500,0),MATCH(resource!AX$2,INDIRECT("day_wise_sales_data!$B$1:$BZ$1"),0)),0)</f>
        <v>0</v>
      </c>
      <c r="AY27" s="3">
        <f ca="1">IFERROR(INDEX(INDIRECT("day_wise_sales_data!$B$2:$BZ$599"),MATCH(resource!$CC27,day_wise_sales_data!$A$2:$A$500,0),MATCH(resource!AY$2,INDIRECT("day_wise_sales_data!$B$1:$BZ$1"),0)),0)</f>
        <v>0</v>
      </c>
      <c r="AZ27" s="3">
        <f ca="1">IFERROR(INDEX(INDIRECT("day_wise_sales_data!$B$2:$BZ$599"),MATCH(resource!$CC27,day_wise_sales_data!$A$2:$A$500,0),MATCH(resource!AZ$2,INDIRECT("day_wise_sales_data!$B$1:$BZ$1"),0)),0)</f>
        <v>0</v>
      </c>
      <c r="BA27" s="3">
        <f ca="1">IFERROR(INDEX(INDIRECT("day_wise_sales_data!$B$2:$BZ$599"),MATCH(resource!$CC27,day_wise_sales_data!$A$2:$A$500,0),MATCH(resource!BA$2,INDIRECT("day_wise_sales_data!$B$1:$BZ$1"),0)),0)</f>
        <v>7305.86</v>
      </c>
      <c r="BB27" s="3">
        <f ca="1">IFERROR(INDEX(INDIRECT("day_wise_sales_data!$B$2:$BZ$599"),MATCH(resource!$CC27,day_wise_sales_data!$A$2:$A$500,0),MATCH(resource!BB$2,INDIRECT("day_wise_sales_data!$B$1:$BZ$1"),0)),0)</f>
        <v>42848.45</v>
      </c>
      <c r="BC27" s="3">
        <f ca="1">IFERROR(INDEX(INDIRECT("day_wise_sales_data!$B$2:$BZ$599"),MATCH(resource!$CC27,day_wise_sales_data!$A$2:$A$500,0),MATCH(resource!BC$2,INDIRECT("day_wise_sales_data!$B$1:$BZ$1"),0)),0)</f>
        <v>0</v>
      </c>
      <c r="BD27" s="3">
        <f ca="1">IFERROR(INDEX(INDIRECT("day_wise_sales_data!$B$2:$BZ$599"),MATCH(resource!$CC27,day_wise_sales_data!$A$2:$A$500,0),MATCH(resource!BD$2,INDIRECT("day_wise_sales_data!$B$1:$BZ$1"),0)),0)</f>
        <v>0</v>
      </c>
      <c r="BE27" s="3">
        <f ca="1">IFERROR(INDEX(INDIRECT("day_wise_sales_data!$B$2:$BZ$599"),MATCH(resource!$CC27,day_wise_sales_data!$A$2:$A$500,0),MATCH(resource!BE$2,INDIRECT("day_wise_sales_data!$B$1:$BZ$1"),0)),0)</f>
        <v>5481.87</v>
      </c>
      <c r="BF27" s="3">
        <f ca="1">IFERROR(INDEX(INDIRECT("day_wise_sales_data!$B$2:$BZ$599"),MATCH(resource!$CC27,day_wise_sales_data!$A$2:$A$500,0),MATCH(resource!BF$2,INDIRECT("day_wise_sales_data!$B$1:$BZ$1"),0)),0)</f>
        <v>0</v>
      </c>
      <c r="BG27" s="3">
        <f ca="1">IFERROR(INDEX(INDIRECT("day_wise_sales_data!$B$2:$BZ$599"),MATCH(resource!$CC27,day_wise_sales_data!$A$2:$A$500,0),MATCH(resource!BG$2,INDIRECT("day_wise_sales_data!$B$1:$BZ$1"),0)),0)</f>
        <v>0</v>
      </c>
      <c r="BH27" s="3">
        <f ca="1">IFERROR(INDEX(INDIRECT("day_wise_sales_data!$B$2:$BZ$599"),MATCH(resource!$CC27,day_wise_sales_data!$A$2:$A$500,0),MATCH(resource!BH$2,INDIRECT("day_wise_sales_data!$B$1:$BZ$1"),0)),0)</f>
        <v>15538.63</v>
      </c>
      <c r="BI27" s="3">
        <f ca="1">IFERROR(INDEX(INDIRECT("day_wise_sales_data!$B$2:$BZ$599"),MATCH(resource!$CC27,day_wise_sales_data!$A$2:$A$500,0),MATCH(resource!BI$2,INDIRECT("day_wise_sales_data!$B$1:$BZ$1"),0)),0)</f>
        <v>0</v>
      </c>
      <c r="BJ27" s="3">
        <f ca="1">IFERROR(INDEX(INDIRECT("day_wise_sales_data!$B$2:$BZ$599"),MATCH(resource!$CC27,day_wise_sales_data!$A$2:$A$500,0),MATCH(resource!BJ$2,INDIRECT("day_wise_sales_data!$B$1:$BZ$1"),0)),0)</f>
        <v>21622.95</v>
      </c>
      <c r="BK27" s="3">
        <f ca="1">IFERROR(INDEX(INDIRECT("day_wise_sales_data!$B$2:$BZ$599"),MATCH(resource!$CC27,day_wise_sales_data!$A$2:$A$500,0),MATCH(resource!BK$2,INDIRECT("day_wise_sales_data!$B$1:$BZ$1"),0)),0)</f>
        <v>8426.44</v>
      </c>
      <c r="BL27" s="3">
        <f ca="1">IFERROR(INDEX(INDIRECT("day_wise_sales_data!$B$2:$BZ$599"),MATCH(resource!$CC27,day_wise_sales_data!$A$2:$A$500,0),MATCH(resource!BL$2,INDIRECT("day_wise_sales_data!$B$1:$BZ$1"),0)),0)</f>
        <v>0</v>
      </c>
      <c r="BM27" s="3">
        <f ca="1">IFERROR(INDEX(INDIRECT("day_wise_sales_data!$B$2:$BZ$599"),MATCH(resource!$CC27,day_wise_sales_data!$A$2:$A$500,0),MATCH(resource!BM$2,INDIRECT("day_wise_sales_data!$B$1:$BZ$1"),0)),0)</f>
        <v>0</v>
      </c>
      <c r="BN27" s="3">
        <f ca="1">IFERROR(INDEX(INDIRECT("day_wise_sales_data!$B$2:$BZ$599"),MATCH(resource!$CC27,day_wise_sales_data!$A$2:$A$500,0),MATCH(resource!BN$2,INDIRECT("day_wise_sales_data!$B$1:$BZ$1"),0)),0)</f>
        <v>0</v>
      </c>
      <c r="BO27" s="3">
        <f ca="1">IFERROR(INDEX(INDIRECT("day_wise_sales_data!$B$2:$BZ$599"),MATCH(resource!$CC27,day_wise_sales_data!$A$2:$A$500,0),MATCH(resource!BO$2,INDIRECT("day_wise_sales_data!$B$1:$BZ$1"),0)),0)</f>
        <v>0</v>
      </c>
      <c r="BP27" s="3">
        <f ca="1">IFERROR(INDEX(INDIRECT("day_wise_sales_data!$B$2:$BZ$599"),MATCH(resource!$CC27,day_wise_sales_data!$A$2:$A$500,0),MATCH(resource!BP$2,INDIRECT("day_wise_sales_data!$B$1:$BZ$1"),0)),0)</f>
        <v>3126.03</v>
      </c>
      <c r="BQ27" s="3">
        <f ca="1">IFERROR(INDEX(INDIRECT("day_wise_sales_data!$B$2:$BZ$599"),MATCH(resource!$CC27,day_wise_sales_data!$A$2:$A$500,0),MATCH(resource!BQ$2,INDIRECT("day_wise_sales_data!$B$1:$BZ$1"),0)),0)</f>
        <v>0</v>
      </c>
      <c r="BR27" s="3">
        <f ca="1">IFERROR(INDEX(INDIRECT("day_wise_sales_data!$B$2:$BZ$599"),MATCH(resource!$CC27,day_wise_sales_data!$A$2:$A$500,0),MATCH(resource!BR$2,INDIRECT("day_wise_sales_data!$B$1:$BZ$1"),0)),0)</f>
        <v>0</v>
      </c>
      <c r="BS27" s="3">
        <f ca="1">IFERROR(INDEX(INDIRECT("day_wise_sales_data!$B$2:$BZ$599"),MATCH(resource!$CC27,day_wise_sales_data!$A$2:$A$500,0),MATCH(resource!BS$2,INDIRECT("day_wise_sales_data!$B$1:$BZ$1"),0)),0)</f>
        <v>1216.83</v>
      </c>
      <c r="BT27" s="3">
        <f ca="1">IFERROR(INDEX(INDIRECT("day_wise_sales_data!$B$2:$BZ$599"),MATCH(resource!$CC27,day_wise_sales_data!$A$2:$A$500,0),MATCH(resource!BT$2,INDIRECT("day_wise_sales_data!$B$1:$BZ$1"),0)),0)</f>
        <v>0</v>
      </c>
      <c r="BU27" s="3">
        <f ca="1">IFERROR(INDEX(INDIRECT("day_wise_sales_data!$B$2:$BZ$599"),MATCH(resource!$CC27,day_wise_sales_data!$A$2:$A$500,0),MATCH(resource!BU$2,INDIRECT("day_wise_sales_data!$B$1:$BZ$1"),0)),0)</f>
        <v>0</v>
      </c>
      <c r="BV27" s="3">
        <f ca="1">IFERROR(INDEX(INDIRECT("day_wise_sales_data!$B$2:$BZ$599"),MATCH(resource!$CC27,day_wise_sales_data!$A$2:$A$500,0),MATCH(resource!BV$2,INDIRECT("day_wise_sales_data!$B$1:$BZ$1"),0)),0)</f>
        <v>9819.35</v>
      </c>
      <c r="BW27" s="3">
        <f ca="1">IFERROR(INDEX(INDIRECT("day_wise_sales_data!$B$2:$BZ$599"),MATCH(resource!$CC27,day_wise_sales_data!$A$2:$A$500,0),MATCH(resource!BW$2,INDIRECT("day_wise_sales_data!$B$1:$BZ$1"),0)),0)</f>
        <v>6621.4</v>
      </c>
      <c r="BX27" s="3">
        <f ca="1">IFERROR(INDEX(INDIRECT("day_wise_sales_data!$B$2:$BZ$599"),MATCH(resource!$CC27,day_wise_sales_data!$A$2:$A$500,0),MATCH(resource!BX$2,INDIRECT("day_wise_sales_data!$B$1:$BZ$1"),0)),0)</f>
        <v>0</v>
      </c>
      <c r="BY27" s="3">
        <f ca="1">IFERROR(INDEX(INDIRECT("day_wise_sales_data!$B$2:$BZ$599"),MATCH(resource!$CC27,day_wise_sales_data!$A$2:$A$500,0),MATCH(resource!BY$2,INDIRECT("day_wise_sales_data!$B$1:$BZ$1"),0)),0)</f>
        <v>0</v>
      </c>
      <c r="BZ27" s="3">
        <f ca="1">IFERROR(INDEX(INDIRECT("day_wise_sales_data!$B$2:$BZ$599"),MATCH(resource!$CC27,day_wise_sales_data!$A$2:$A$500,0),MATCH(resource!BZ$2,INDIRECT("day_wise_sales_data!$B$1:$BZ$1"),0)),0)</f>
        <v>0</v>
      </c>
      <c r="CA27" s="3" t="str">
        <f ca="1">IFERROR(INDEX(INDIRECT("day_wise_sales_data!$B$2:$BZ$599"),MATCH(resource!$CC27,day_wise_sales_data!$A$2:$A$500,0),MATCH(resource!CA$2,INDIRECT("day_wise_sales_data!$B$1:$BZ$1"),0)),0)</f>
        <v>dd</v>
      </c>
      <c r="CC27" s="4" t="str">
        <f>sales_data!H26</f>
        <v>BSL07131</v>
      </c>
      <c r="CD27" s="1">
        <v>25</v>
      </c>
      <c r="CE27" s="1" t="str">
        <f>IF(AQ27=report!$AQ$3,resource!CD27,"")</f>
        <v/>
      </c>
      <c r="CF27" s="5" t="str">
        <f>IFERROR(SMALL($CE$3:$CE$1001,ROWS($CE$3:CE27)),"")</f>
        <v/>
      </c>
      <c r="CH27">
        <f>IFERROR(VLOOKUP($CC27,data_pull!$E$22:$G$700,2,0),0)</f>
        <v>100384.86</v>
      </c>
      <c r="CI27" s="1">
        <f t="shared" si="44"/>
        <v>154</v>
      </c>
      <c r="CJ27" s="1">
        <f t="shared" si="45"/>
        <v>1</v>
      </c>
      <c r="CK27" s="1" t="s">
        <v>1033</v>
      </c>
      <c r="CL27" s="1">
        <f t="shared" si="46"/>
        <v>103</v>
      </c>
      <c r="CM27" s="1" t="str">
        <f>IFERROR(VLOOKUP($CK27,stock_data!$B$3:$W$612,2,0),0)</f>
        <v>APAIN INJECTION</v>
      </c>
      <c r="CN27" s="1" t="str">
        <f>IFERROR(VLOOKUP($CK27,stock_data!$B$3:$W$612,4,0),0)</f>
        <v>2x5Amp</v>
      </c>
      <c r="CO27" s="1">
        <f>IFERROR(VLOOKUP($CK27,stock_data!$B$3:$W$612,5,0),0)</f>
        <v>70</v>
      </c>
      <c r="CP27" s="3">
        <f t="shared" si="47"/>
        <v>1</v>
      </c>
      <c r="CQ27" s="3">
        <f t="shared" si="48"/>
        <v>70</v>
      </c>
      <c r="CR27" s="1">
        <f>IFERROR(VLOOKUP($CK27,stock_data!$B$3:$W$612,6,0),0)</f>
        <v>0</v>
      </c>
      <c r="CS27" s="1">
        <f>IFERROR(VLOOKUP($CK27,stock_data!$B$3:$W$612,7,0),0)</f>
        <v>0</v>
      </c>
      <c r="CT27" s="1">
        <f>IFERROR(VLOOKUP($CK27,stock_data!$B$3:$W$612,8,0),0)</f>
        <v>0</v>
      </c>
      <c r="CU27" s="1">
        <f>IFERROR(VLOOKUP($CK27,stock_data!$B$3:$W$612,9,0),0)</f>
        <v>0</v>
      </c>
      <c r="CV27" s="1">
        <f>IFERROR(VLOOKUP($CK27,stock_data!$B$3:$W$612,10,0),0)</f>
        <v>0</v>
      </c>
      <c r="CW27" s="1">
        <f>IFERROR(VLOOKUP($CK27,stock_data!$B$3:$W$612,11,0),0)</f>
        <v>0</v>
      </c>
      <c r="CX27" s="1">
        <f>IFERROR(VLOOKUP($CK27,stock_data!$B$3:$W$612,12,0),0)</f>
        <v>0</v>
      </c>
      <c r="CY27" s="1">
        <f>IFERROR(VLOOKUP($CK27,stock_data!$B$3:$W$612,13,0),0)</f>
        <v>0</v>
      </c>
      <c r="CZ27" s="1">
        <f>IFERROR(VLOOKUP($CK27,stock_data!$B$3:$W$612,14,0),0)</f>
        <v>0</v>
      </c>
      <c r="DA27" s="1">
        <f>IFERROR(VLOOKUP($CK27,stock_data!$B$3:$W$612,15,0),0)</f>
        <v>0</v>
      </c>
      <c r="DB27" s="1">
        <f>IFERROR(VLOOKUP($CK27,stock_data!$B$3:$W$612,16,0),0)</f>
        <v>0</v>
      </c>
      <c r="DC27" s="1">
        <f>IFERROR(VLOOKUP($CK27,stock_data!$B$3:$W$612,17,0),0)</f>
        <v>0</v>
      </c>
      <c r="DD27" s="1">
        <f>IFERROR(VLOOKUP($CK27,stock_data!$B$3:$W$612,18,0),0)</f>
        <v>0</v>
      </c>
      <c r="DE27" s="1">
        <f>IFERROR(VLOOKUP($CK27,stock_data!$B$3:$W$612,19,0),0)</f>
        <v>0</v>
      </c>
      <c r="DF27" s="1">
        <f>IFERROR(VLOOKUP($CK27,stock_data!$B$3:$W$612,20,0),0)</f>
        <v>0</v>
      </c>
      <c r="DG27" s="1">
        <f>IFERROR(VLOOKUP($CK27,stock_data!$B$3:$W$612,21,0),0)</f>
        <v>0</v>
      </c>
      <c r="DH27" s="1">
        <f>IFERROR(VLOOKUP($CK27,stock_data!$B$3:$W$612,22,0),0)</f>
        <v>0</v>
      </c>
      <c r="DI27" s="1">
        <f t="shared" si="49"/>
        <v>0</v>
      </c>
      <c r="DJ27" s="1">
        <f t="shared" si="50"/>
        <v>0</v>
      </c>
      <c r="DK27" s="3">
        <f>IFERROR(INDEX(COD_SALES!$B$5:$Z$500,MATCH(resource!$CC27,COD_SALES!$A$5:$A$500,0),MATCH(resource!DK$2,COD_SALES!$B$4:$Z$4,0)),"")</f>
        <v>2</v>
      </c>
      <c r="DL27" s="3">
        <f>IFERROR(INDEX(COD_SALES!$B$5:$Z$500,MATCH(resource!$CC27,COD_SALES!$A$5:$A$500,0),MATCH(resource!DL$2,COD_SALES!$B$4:$Z$4,0)),"")</f>
        <v>0</v>
      </c>
      <c r="DM27" s="3">
        <f>IFERROR(INDEX(COD_SALES!$B$5:$Z$500,MATCH(resource!$CC27,COD_SALES!$A$5:$A$500,0),MATCH(resource!DM$2,COD_SALES!$B$4:$Z$4,0)),"")</f>
        <v>0</v>
      </c>
      <c r="DN27" s="3" t="str">
        <f>IFERROR(INDEX(COD_SALES!$B$5:$Z$500,MATCH(resource!$CC27,COD_SALES!$A$5:$A$500,0),MATCH(resource!DN$2,COD_SALES!$B$4:$Z$4,0)),"")</f>
        <v/>
      </c>
      <c r="DO27" s="3">
        <f>IFERROR(INDEX(COD_SALES!$B$5:$Z$500,MATCH(resource!$CC27,COD_SALES!$A$5:$A$500,0),MATCH(resource!DO$2,COD_SALES!$B$4:$Z$4,0)),"")</f>
        <v>0</v>
      </c>
      <c r="DP27" s="3">
        <f>IFERROR(INDEX(COD_SALES!$B$5:$Z$500,MATCH(resource!$CC27,COD_SALES!$A$5:$A$500,0),MATCH(resource!DP$2,COD_SALES!$B$4:$Z$4,0)),"")</f>
        <v>0</v>
      </c>
      <c r="DQ27" s="3" t="str">
        <f>IFERROR(INDEX(COD_SALES!$B$5:$Z$500,MATCH(resource!$CC27,COD_SALES!$A$5:$A$500,0),MATCH(resource!DQ$2,COD_SALES!$B$4:$Z$4,0)),"")</f>
        <v/>
      </c>
      <c r="DR27" s="3">
        <f>IFERROR(INDEX(COD_SALES!$B$5:$Z$500,MATCH(resource!$CC27,COD_SALES!$A$5:$A$500,0),MATCH(resource!DR$2,COD_SALES!$B$4:$Z$4,0)),"")</f>
        <v>3</v>
      </c>
      <c r="DS27" s="3">
        <f>IFERROR(INDEX(COD_SALES!$B$5:$Z$500,MATCH(resource!$CC27,COD_SALES!$A$5:$A$500,0),MATCH(resource!DS$2,COD_SALES!$B$4:$Z$4,0)),"")</f>
        <v>38</v>
      </c>
      <c r="DT27" s="3">
        <f>IFERROR(INDEX(COD_SALES!$B$5:$Z$500,MATCH(resource!$CC27,COD_SALES!$A$5:$A$500,0),MATCH(resource!DT$2,COD_SALES!$B$4:$Z$4,0)),"")</f>
        <v>2</v>
      </c>
      <c r="DU27" s="3">
        <f>IFERROR(INDEX(COD_SALES!$B$5:$Z$500,MATCH(resource!$CC27,COD_SALES!$A$5:$A$500,0),MATCH(resource!DU$2,COD_SALES!$B$4:$Z$4,0)),"")</f>
        <v>5</v>
      </c>
      <c r="DV27" s="3">
        <f>IFERROR(INDEX(COD_SALES!$B$5:$Z$500,MATCH(resource!$CC27,COD_SALES!$A$5:$A$500,0),MATCH(resource!DV$2,COD_SALES!$B$4:$Z$4,0)),"")</f>
        <v>0</v>
      </c>
      <c r="DW27" s="3">
        <f>IFERROR(INDEX(COD_SALES!$B$5:$Z$500,MATCH(resource!$CC27,COD_SALES!$A$5:$A$500,0),MATCH(resource!DW$2,COD_SALES!$B$4:$Z$4,0)),"")</f>
        <v>42</v>
      </c>
      <c r="DX27" s="3">
        <f>IFERROR(INDEX(COD_SALES!$B$5:$Z$500,MATCH(resource!$CC27,COD_SALES!$A$5:$A$500,0),MATCH(resource!DX$2,COD_SALES!$B$4:$Z$4,0)),"")</f>
        <v>40</v>
      </c>
      <c r="DY27" s="3">
        <f>IFERROR(INDEX(COD_SALES!$B$5:$Z$500,MATCH(resource!$CC27,COD_SALES!$A$5:$A$500,0),MATCH(resource!DY$2,COD_SALES!$B$4:$Z$4,0)),"")</f>
        <v>0</v>
      </c>
      <c r="DZ27" s="3">
        <f>IFERROR(INDEX(COD_SALES!$B$5:$Z$500,MATCH(resource!$CC27,COD_SALES!$A$5:$A$500,0),MATCH(resource!DZ$2,COD_SALES!$B$4:$Z$4,0)),"")</f>
        <v>40</v>
      </c>
      <c r="EA27" s="3">
        <f>IFERROR(INDEX(COD_SALES!$B$5:$Z$500,MATCH(resource!$CC27,COD_SALES!$A$5:$A$500,0),MATCH(resource!EA$2,COD_SALES!$B$4:$Z$4,0)),"")</f>
        <v>0</v>
      </c>
      <c r="EB27" s="3">
        <f t="shared" si="51"/>
        <v>47856.71</v>
      </c>
      <c r="ED27" s="3">
        <f>IFERROR(VLOOKUP($CK27,depot_prod_sales!$B$5:$S$200,3,0),0)</f>
        <v>0</v>
      </c>
      <c r="EE27" s="3">
        <f>IFERROR(VLOOKUP($CK27,depot_prod_sales!$B$5:$S$200,4,0),0)</f>
        <v>0</v>
      </c>
      <c r="EF27" s="3">
        <f>IFERROR(VLOOKUP($CK27,depot_prod_sales!$B$5:$S$200,5,0),0)</f>
        <v>0</v>
      </c>
      <c r="EG27" s="3">
        <f>IFERROR(VLOOKUP($CK27,depot_prod_sales!$B$5:$S$200,6,0),0)</f>
        <v>0</v>
      </c>
      <c r="EH27" s="3">
        <f>IFERROR(VLOOKUP($CK27,depot_prod_sales!$B$5:$S$200,7,0),0)</f>
        <v>0</v>
      </c>
      <c r="EI27" s="3">
        <f>IFERROR(VLOOKUP($CK27,depot_prod_sales!$B$5:$S$200,8,0),0)</f>
        <v>0</v>
      </c>
      <c r="EJ27" s="3">
        <f>IFERROR(VLOOKUP($CK27,depot_prod_sales!$B$5:$S$200,9,0),0)</f>
        <v>0</v>
      </c>
      <c r="EK27" s="3">
        <f>IFERROR(VLOOKUP($CK27,depot_prod_sales!$B$5:$S$200,10,0),0)</f>
        <v>0</v>
      </c>
      <c r="EL27" s="3">
        <f>IFERROR(VLOOKUP($CK27,depot_prod_sales!$B$5:$S$200,11,0),0)</f>
        <v>0</v>
      </c>
      <c r="EM27" s="3">
        <f>IFERROR(VLOOKUP($CK27,depot_prod_sales!$B$5:$S$200,12,0),0)</f>
        <v>0</v>
      </c>
      <c r="EN27" s="3">
        <f>IFERROR(VLOOKUP($CK27,depot_prod_sales!$B$5:$S$200,13,0),0)</f>
        <v>0</v>
      </c>
      <c r="EO27" s="3">
        <f>IFERROR(VLOOKUP($CK27,depot_prod_sales!$B$5:$S$200,14,0),0)</f>
        <v>0</v>
      </c>
      <c r="EP27" s="3">
        <f>IFERROR(VLOOKUP($CK27,depot_prod_sales!$B$5:$S$200,15,0),0)</f>
        <v>0</v>
      </c>
      <c r="EQ27" s="3">
        <f>IFERROR(VLOOKUP($CK27,depot_prod_sales!$B$5:$S$200,16,0),0)</f>
        <v>0</v>
      </c>
      <c r="ER27" s="3">
        <f>IFERROR(VLOOKUP($CK27,depot_prod_sales!$B$5:$S$200,17,0),0)</f>
        <v>0</v>
      </c>
      <c r="ES27" s="3">
        <f>IFERROR(VLOOKUP($CK27,depot_prod_sales!$B$5:$S$200,18,0),0)</f>
        <v>0</v>
      </c>
      <c r="ET27" s="116">
        <f t="shared" si="52"/>
        <v>0</v>
      </c>
      <c r="EU27" s="116">
        <f t="shared" si="53"/>
        <v>0</v>
      </c>
      <c r="EW27" s="3">
        <f>IFERROR(VLOOKUP(CC27,data_pull!$AO$25:$AR$546,2,0),0)</f>
        <v>46</v>
      </c>
      <c r="EX27" s="1">
        <f>IFERROR(VLOOKUP(CC27,data_pull!$AO$25:$AR$546,4,0),0)</f>
        <v>190000</v>
      </c>
    </row>
    <row r="28" spans="1:154" x14ac:dyDescent="0.25">
      <c r="L28" s="1" t="s">
        <v>894</v>
      </c>
      <c r="M28" s="3">
        <f t="shared" ref="M28:AL28" ca="1" si="55">SUMIF($C$3:$C$26,$L$28,M$3:M$26)</f>
        <v>208856.26</v>
      </c>
      <c r="N28" s="3">
        <f t="shared" ca="1" si="55"/>
        <v>127822.83</v>
      </c>
      <c r="O28" s="3">
        <f t="shared" ca="1" si="55"/>
        <v>308782.81999999995</v>
      </c>
      <c r="P28" s="3">
        <f t="shared" ca="1" si="55"/>
        <v>292102.64</v>
      </c>
      <c r="Q28" s="3">
        <f t="shared" ca="1" si="55"/>
        <v>546715.34999999986</v>
      </c>
      <c r="R28" s="3">
        <f t="shared" ca="1" si="55"/>
        <v>31428.589999999997</v>
      </c>
      <c r="S28" s="3">
        <f t="shared" ca="1" si="55"/>
        <v>226729.06</v>
      </c>
      <c r="T28" s="3">
        <f t="shared" ca="1" si="55"/>
        <v>230089.44</v>
      </c>
      <c r="U28" s="3">
        <f t="shared" ca="1" si="55"/>
        <v>207297.43</v>
      </c>
      <c r="V28" s="3">
        <f t="shared" ca="1" si="55"/>
        <v>262173.33999999997</v>
      </c>
      <c r="W28" s="3">
        <f t="shared" ca="1" si="55"/>
        <v>326946.55</v>
      </c>
      <c r="X28" s="3">
        <f t="shared" ca="1" si="55"/>
        <v>177978.18</v>
      </c>
      <c r="Y28" s="3">
        <f t="shared" ca="1" si="55"/>
        <v>106556.11000000002</v>
      </c>
      <c r="Z28" s="3">
        <f t="shared" ca="1" si="55"/>
        <v>1065604.69</v>
      </c>
      <c r="AA28" s="3">
        <f t="shared" ca="1" si="55"/>
        <v>331941.43999999994</v>
      </c>
      <c r="AB28" s="3">
        <f t="shared" ca="1" si="55"/>
        <v>327101.09999999998</v>
      </c>
      <c r="AC28" s="3">
        <f t="shared" ca="1" si="55"/>
        <v>355891.95</v>
      </c>
      <c r="AD28" s="3">
        <f t="shared" ca="1" si="55"/>
        <v>367758.46</v>
      </c>
      <c r="AE28" s="3">
        <f t="shared" ca="1" si="55"/>
        <v>341834.65</v>
      </c>
      <c r="AF28" s="3">
        <f t="shared" ca="1" si="55"/>
        <v>525</v>
      </c>
      <c r="AG28" s="3">
        <f t="shared" ca="1" si="55"/>
        <v>456510.64</v>
      </c>
      <c r="AH28" s="3">
        <f t="shared" ca="1" si="55"/>
        <v>201862.19</v>
      </c>
      <c r="AI28" s="3">
        <f t="shared" ca="1" si="55"/>
        <v>743259.82000000007</v>
      </c>
      <c r="AJ28" s="3">
        <f t="shared" ca="1" si="55"/>
        <v>1916645.01</v>
      </c>
      <c r="AK28" s="3">
        <f t="shared" ca="1" si="55"/>
        <v>889455.94000000006</v>
      </c>
      <c r="AL28" s="3">
        <f t="shared" ca="1" si="55"/>
        <v>379325.85</v>
      </c>
      <c r="AM28" s="3"/>
      <c r="AN28" s="3"/>
      <c r="AO28" s="3"/>
      <c r="AP28" s="3"/>
      <c r="AQ28" s="4" t="str">
        <f>sales_data!B27</f>
        <v>Sarder Boni Amin</v>
      </c>
      <c r="AR28" s="4" t="str">
        <f>sales_data!C27</f>
        <v>Shahalam-02</v>
      </c>
      <c r="AS28" s="5" t="str">
        <f t="shared" si="42"/>
        <v>Shahalam-02</v>
      </c>
      <c r="AT28" s="4" t="str">
        <f>sales_data!I27</f>
        <v>Abdul Malek -02</v>
      </c>
      <c r="AU28" s="4" t="str">
        <f>sales_data!W27</f>
        <v>Tajumoddin (Tb)</v>
      </c>
      <c r="AV28" s="1">
        <f>sales_data!N27</f>
        <v>104348.05</v>
      </c>
      <c r="AW28" s="1">
        <f>sales_data!P27</f>
        <v>17</v>
      </c>
      <c r="AX28" s="3">
        <f ca="1">IFERROR(INDEX(INDIRECT("day_wise_sales_data!$B$2:$BZ$599"),MATCH(resource!$CC28,day_wise_sales_data!$A$2:$A$500,0),MATCH(resource!AX$2,INDIRECT("day_wise_sales_data!$B$1:$BZ$1"),0)),0)</f>
        <v>0</v>
      </c>
      <c r="AY28" s="3">
        <f ca="1">IFERROR(INDEX(INDIRECT("day_wise_sales_data!$B$2:$BZ$599"),MATCH(resource!$CC28,day_wise_sales_data!$A$2:$A$500,0),MATCH(resource!AY$2,INDIRECT("day_wise_sales_data!$B$1:$BZ$1"),0)),0)</f>
        <v>0</v>
      </c>
      <c r="AZ28" s="3">
        <f ca="1">IFERROR(INDEX(INDIRECT("day_wise_sales_data!$B$2:$BZ$599"),MATCH(resource!$CC28,day_wise_sales_data!$A$2:$A$500,0),MATCH(resource!AZ$2,INDIRECT("day_wise_sales_data!$B$1:$BZ$1"),0)),0)</f>
        <v>0</v>
      </c>
      <c r="BA28" s="3">
        <f ca="1">IFERROR(INDEX(INDIRECT("day_wise_sales_data!$B$2:$BZ$599"),MATCH(resource!$CC28,day_wise_sales_data!$A$2:$A$500,0),MATCH(resource!BA$2,INDIRECT("day_wise_sales_data!$B$1:$BZ$1"),0)),0)</f>
        <v>0</v>
      </c>
      <c r="BB28" s="3">
        <f ca="1">IFERROR(INDEX(INDIRECT("day_wise_sales_data!$B$2:$BZ$599"),MATCH(resource!$CC28,day_wise_sales_data!$A$2:$A$500,0),MATCH(resource!BB$2,INDIRECT("day_wise_sales_data!$B$1:$BZ$1"),0)),0)</f>
        <v>0</v>
      </c>
      <c r="BC28" s="3">
        <f ca="1">IFERROR(INDEX(INDIRECT("day_wise_sales_data!$B$2:$BZ$599"),MATCH(resource!$CC28,day_wise_sales_data!$A$2:$A$500,0),MATCH(resource!BC$2,INDIRECT("day_wise_sales_data!$B$1:$BZ$1"),0)),0)</f>
        <v>0</v>
      </c>
      <c r="BD28" s="3">
        <f ca="1">IFERROR(INDEX(INDIRECT("day_wise_sales_data!$B$2:$BZ$599"),MATCH(resource!$CC28,day_wise_sales_data!$A$2:$A$500,0),MATCH(resource!BD$2,INDIRECT("day_wise_sales_data!$B$1:$BZ$1"),0)),0)</f>
        <v>0</v>
      </c>
      <c r="BE28" s="3">
        <f ca="1">IFERROR(INDEX(INDIRECT("day_wise_sales_data!$B$2:$BZ$599"),MATCH(resource!$CC28,day_wise_sales_data!$A$2:$A$500,0),MATCH(resource!BE$2,INDIRECT("day_wise_sales_data!$B$1:$BZ$1"),0)),0)</f>
        <v>0</v>
      </c>
      <c r="BF28" s="3">
        <f ca="1">IFERROR(INDEX(INDIRECT("day_wise_sales_data!$B$2:$BZ$599"),MATCH(resource!$CC28,day_wise_sales_data!$A$2:$A$500,0),MATCH(resource!BF$2,INDIRECT("day_wise_sales_data!$B$1:$BZ$1"),0)),0)</f>
        <v>0</v>
      </c>
      <c r="BG28" s="3">
        <f ca="1">IFERROR(INDEX(INDIRECT("day_wise_sales_data!$B$2:$BZ$599"),MATCH(resource!$CC28,day_wise_sales_data!$A$2:$A$500,0),MATCH(resource!BG$2,INDIRECT("day_wise_sales_data!$B$1:$BZ$1"),0)),0)</f>
        <v>0</v>
      </c>
      <c r="BH28" s="3">
        <f ca="1">IFERROR(INDEX(INDIRECT("day_wise_sales_data!$B$2:$BZ$599"),MATCH(resource!$CC28,day_wise_sales_data!$A$2:$A$500,0),MATCH(resource!BH$2,INDIRECT("day_wise_sales_data!$B$1:$BZ$1"),0)),0)</f>
        <v>0</v>
      </c>
      <c r="BI28" s="3">
        <f ca="1">IFERROR(INDEX(INDIRECT("day_wise_sales_data!$B$2:$BZ$599"),MATCH(resource!$CC28,day_wise_sales_data!$A$2:$A$500,0),MATCH(resource!BI$2,INDIRECT("day_wise_sales_data!$B$1:$BZ$1"),0)),0)</f>
        <v>17249.46</v>
      </c>
      <c r="BJ28" s="3">
        <f ca="1">IFERROR(INDEX(INDIRECT("day_wise_sales_data!$B$2:$BZ$599"),MATCH(resource!$CC28,day_wise_sales_data!$A$2:$A$500,0),MATCH(resource!BJ$2,INDIRECT("day_wise_sales_data!$B$1:$BZ$1"),0)),0)</f>
        <v>0</v>
      </c>
      <c r="BK28" s="3">
        <f ca="1">IFERROR(INDEX(INDIRECT("day_wise_sales_data!$B$2:$BZ$599"),MATCH(resource!$CC28,day_wise_sales_data!$A$2:$A$500,0),MATCH(resource!BK$2,INDIRECT("day_wise_sales_data!$B$1:$BZ$1"),0)),0)</f>
        <v>0</v>
      </c>
      <c r="BL28" s="3">
        <f ca="1">IFERROR(INDEX(INDIRECT("day_wise_sales_data!$B$2:$BZ$599"),MATCH(resource!$CC28,day_wise_sales_data!$A$2:$A$500,0),MATCH(resource!BL$2,INDIRECT("day_wise_sales_data!$B$1:$BZ$1"),0)),0)</f>
        <v>0</v>
      </c>
      <c r="BM28" s="3">
        <f ca="1">IFERROR(INDEX(INDIRECT("day_wise_sales_data!$B$2:$BZ$599"),MATCH(resource!$CC28,day_wise_sales_data!$A$2:$A$500,0),MATCH(resource!BM$2,INDIRECT("day_wise_sales_data!$B$1:$BZ$1"),0)),0)</f>
        <v>0</v>
      </c>
      <c r="BN28" s="3">
        <f ca="1">IFERROR(INDEX(INDIRECT("day_wise_sales_data!$B$2:$BZ$599"),MATCH(resource!$CC28,day_wise_sales_data!$A$2:$A$500,0),MATCH(resource!BN$2,INDIRECT("day_wise_sales_data!$B$1:$BZ$1"),0)),0)</f>
        <v>87098.59</v>
      </c>
      <c r="BO28" s="3">
        <f ca="1">IFERROR(INDEX(INDIRECT("day_wise_sales_data!$B$2:$BZ$599"),MATCH(resource!$CC28,day_wise_sales_data!$A$2:$A$500,0),MATCH(resource!BO$2,INDIRECT("day_wise_sales_data!$B$1:$BZ$1"),0)),0)</f>
        <v>0</v>
      </c>
      <c r="BP28" s="3">
        <f ca="1">IFERROR(INDEX(INDIRECT("day_wise_sales_data!$B$2:$BZ$599"),MATCH(resource!$CC28,day_wise_sales_data!$A$2:$A$500,0),MATCH(resource!BP$2,INDIRECT("day_wise_sales_data!$B$1:$BZ$1"),0)),0)</f>
        <v>0</v>
      </c>
      <c r="BQ28" s="3">
        <f ca="1">IFERROR(INDEX(INDIRECT("day_wise_sales_data!$B$2:$BZ$599"),MATCH(resource!$CC28,day_wise_sales_data!$A$2:$A$500,0),MATCH(resource!BQ$2,INDIRECT("day_wise_sales_data!$B$1:$BZ$1"),0)),0)</f>
        <v>0</v>
      </c>
      <c r="BR28" s="3">
        <f ca="1">IFERROR(INDEX(INDIRECT("day_wise_sales_data!$B$2:$BZ$599"),MATCH(resource!$CC28,day_wise_sales_data!$A$2:$A$500,0),MATCH(resource!BR$2,INDIRECT("day_wise_sales_data!$B$1:$BZ$1"),0)),0)</f>
        <v>0</v>
      </c>
      <c r="BS28" s="3">
        <f ca="1">IFERROR(INDEX(INDIRECT("day_wise_sales_data!$B$2:$BZ$599"),MATCH(resource!$CC28,day_wise_sales_data!$A$2:$A$500,0),MATCH(resource!BS$2,INDIRECT("day_wise_sales_data!$B$1:$BZ$1"),0)),0)</f>
        <v>0</v>
      </c>
      <c r="BT28" s="3">
        <f ca="1">IFERROR(INDEX(INDIRECT("day_wise_sales_data!$B$2:$BZ$599"),MATCH(resource!$CC28,day_wise_sales_data!$A$2:$A$500,0),MATCH(resource!BT$2,INDIRECT("day_wise_sales_data!$B$1:$BZ$1"),0)),0)</f>
        <v>0</v>
      </c>
      <c r="BU28" s="3">
        <f ca="1">IFERROR(INDEX(INDIRECT("day_wise_sales_data!$B$2:$BZ$599"),MATCH(resource!$CC28,day_wise_sales_data!$A$2:$A$500,0),MATCH(resource!BU$2,INDIRECT("day_wise_sales_data!$B$1:$BZ$1"),0)),0)</f>
        <v>0</v>
      </c>
      <c r="BV28" s="3">
        <f ca="1">IFERROR(INDEX(INDIRECT("day_wise_sales_data!$B$2:$BZ$599"),MATCH(resource!$CC28,day_wise_sales_data!$A$2:$A$500,0),MATCH(resource!BV$2,INDIRECT("day_wise_sales_data!$B$1:$BZ$1"),0)),0)</f>
        <v>0</v>
      </c>
      <c r="BW28" s="3">
        <f ca="1">IFERROR(INDEX(INDIRECT("day_wise_sales_data!$B$2:$BZ$599"),MATCH(resource!$CC28,day_wise_sales_data!$A$2:$A$500,0),MATCH(resource!BW$2,INDIRECT("day_wise_sales_data!$B$1:$BZ$1"),0)),0)</f>
        <v>0</v>
      </c>
      <c r="BX28" s="3">
        <f ca="1">IFERROR(INDEX(INDIRECT("day_wise_sales_data!$B$2:$BZ$599"),MATCH(resource!$CC28,day_wise_sales_data!$A$2:$A$500,0),MATCH(resource!BX$2,INDIRECT("day_wise_sales_data!$B$1:$BZ$1"),0)),0)</f>
        <v>0</v>
      </c>
      <c r="BY28" s="3">
        <f ca="1">IFERROR(INDEX(INDIRECT("day_wise_sales_data!$B$2:$BZ$599"),MATCH(resource!$CC28,day_wise_sales_data!$A$2:$A$500,0),MATCH(resource!BY$2,INDIRECT("day_wise_sales_data!$B$1:$BZ$1"),0)),0)</f>
        <v>0</v>
      </c>
      <c r="BZ28" s="3">
        <f ca="1">IFERROR(INDEX(INDIRECT("day_wise_sales_data!$B$2:$BZ$599"),MATCH(resource!$CC28,day_wise_sales_data!$A$2:$A$500,0),MATCH(resource!BZ$2,INDIRECT("day_wise_sales_data!$B$1:$BZ$1"),0)),0)</f>
        <v>0</v>
      </c>
      <c r="CA28" s="3" t="str">
        <f ca="1">IFERROR(INDEX(INDIRECT("day_wise_sales_data!$B$2:$BZ$599"),MATCH(resource!$CC28,day_wise_sales_data!$A$2:$A$500,0),MATCH(resource!CA$2,INDIRECT("day_wise_sales_data!$B$1:$BZ$1"),0)),0)</f>
        <v>dd</v>
      </c>
      <c r="CC28" s="4" t="str">
        <f>sales_data!H27</f>
        <v>BSL062011</v>
      </c>
      <c r="CD28" s="1">
        <v>26</v>
      </c>
      <c r="CE28" s="1" t="str">
        <f>IF(AQ28=report!$AQ$3,resource!CD28,"")</f>
        <v/>
      </c>
      <c r="CF28" s="5" t="str">
        <f>IFERROR(SMALL($CE$3:$CE$1001,ROWS($CE$3:CE28)),"")</f>
        <v/>
      </c>
      <c r="CH28">
        <f>IFERROR(VLOOKUP($CC28,data_pull!$E$22:$G$700,2,0),0)</f>
        <v>104348.05</v>
      </c>
      <c r="CI28" s="1">
        <f t="shared" si="44"/>
        <v>145</v>
      </c>
      <c r="CJ28" s="1">
        <f t="shared" si="45"/>
        <v>0</v>
      </c>
      <c r="CK28" s="1" t="s">
        <v>1036</v>
      </c>
      <c r="CL28" s="1">
        <f t="shared" si="46"/>
        <v>111</v>
      </c>
      <c r="CM28" s="1" t="str">
        <f>IFERROR(VLOOKUP($CK28,stock_data!$B$3:$W$612,2,0),0)</f>
        <v>APAIN PLUS INJECTION</v>
      </c>
      <c r="CN28" s="1" t="str">
        <f>IFERROR(VLOOKUP($CK28,stock_data!$B$3:$W$612,4,0),0)</f>
        <v>2x5Amp</v>
      </c>
      <c r="CO28" s="1">
        <f>IFERROR(VLOOKUP($CK28,stock_data!$B$3:$W$612,5,0),0)</f>
        <v>132.5</v>
      </c>
      <c r="CP28" s="3">
        <f t="shared" si="47"/>
        <v>0</v>
      </c>
      <c r="CQ28" s="3">
        <f t="shared" si="48"/>
        <v>0</v>
      </c>
      <c r="CR28" s="1">
        <f>IFERROR(VLOOKUP($CK28,stock_data!$B$3:$W$612,6,0),0)</f>
        <v>0</v>
      </c>
      <c r="CS28" s="1">
        <f>IFERROR(VLOOKUP($CK28,stock_data!$B$3:$W$612,7,0),0)</f>
        <v>0</v>
      </c>
      <c r="CT28" s="1">
        <f>IFERROR(VLOOKUP($CK28,stock_data!$B$3:$W$612,8,0),0)</f>
        <v>0</v>
      </c>
      <c r="CU28" s="1">
        <f>IFERROR(VLOOKUP($CK28,stock_data!$B$3:$W$612,9,0),0)</f>
        <v>0</v>
      </c>
      <c r="CV28" s="1">
        <f>IFERROR(VLOOKUP($CK28,stock_data!$B$3:$W$612,10,0),0)</f>
        <v>0</v>
      </c>
      <c r="CW28" s="1">
        <f>IFERROR(VLOOKUP($CK28,stock_data!$B$3:$W$612,11,0),0)</f>
        <v>0</v>
      </c>
      <c r="CX28" s="1">
        <f>IFERROR(VLOOKUP($CK28,stock_data!$B$3:$W$612,12,0),0)</f>
        <v>0</v>
      </c>
      <c r="CY28" s="1">
        <f>IFERROR(VLOOKUP($CK28,stock_data!$B$3:$W$612,13,0),0)</f>
        <v>0</v>
      </c>
      <c r="CZ28" s="1">
        <f>IFERROR(VLOOKUP($CK28,stock_data!$B$3:$W$612,14,0),0)</f>
        <v>0</v>
      </c>
      <c r="DA28" s="1">
        <f>IFERROR(VLOOKUP($CK28,stock_data!$B$3:$W$612,15,0),0)</f>
        <v>0</v>
      </c>
      <c r="DB28" s="1">
        <f>IFERROR(VLOOKUP($CK28,stock_data!$B$3:$W$612,16,0),0)</f>
        <v>0</v>
      </c>
      <c r="DC28" s="1">
        <f>IFERROR(VLOOKUP($CK28,stock_data!$B$3:$W$612,17,0),0)</f>
        <v>0</v>
      </c>
      <c r="DD28" s="1">
        <f>IFERROR(VLOOKUP($CK28,stock_data!$B$3:$W$612,18,0),0)</f>
        <v>0</v>
      </c>
      <c r="DE28" s="1">
        <f>IFERROR(VLOOKUP($CK28,stock_data!$B$3:$W$612,19,0),0)</f>
        <v>0</v>
      </c>
      <c r="DF28" s="1">
        <f>IFERROR(VLOOKUP($CK28,stock_data!$B$3:$W$612,20,0),0)</f>
        <v>0</v>
      </c>
      <c r="DG28" s="1">
        <f>IFERROR(VLOOKUP($CK28,stock_data!$B$3:$W$612,21,0),0)</f>
        <v>0</v>
      </c>
      <c r="DH28" s="1">
        <f>IFERROR(VLOOKUP($CK28,stock_data!$B$3:$W$612,22,0),0)</f>
        <v>1</v>
      </c>
      <c r="DI28" s="1">
        <f t="shared" si="49"/>
        <v>1</v>
      </c>
      <c r="DJ28" s="1">
        <f t="shared" si="50"/>
        <v>132.5</v>
      </c>
      <c r="DK28" s="3">
        <f>IFERROR(INDEX(COD_SALES!$B$5:$Z$500,MATCH(resource!$CC28,COD_SALES!$A$5:$A$500,0),MATCH(resource!DK$2,COD_SALES!$B$4:$Z$4,0)),"")</f>
        <v>0</v>
      </c>
      <c r="DL28" s="3">
        <f>IFERROR(INDEX(COD_SALES!$B$5:$Z$500,MATCH(resource!$CC28,COD_SALES!$A$5:$A$500,0),MATCH(resource!DL$2,COD_SALES!$B$4:$Z$4,0)),"")</f>
        <v>0</v>
      </c>
      <c r="DM28" s="3">
        <f>IFERROR(INDEX(COD_SALES!$B$5:$Z$500,MATCH(resource!$CC28,COD_SALES!$A$5:$A$500,0),MATCH(resource!DM$2,COD_SALES!$B$4:$Z$4,0)),"")</f>
        <v>62</v>
      </c>
      <c r="DN28" s="3" t="str">
        <f>IFERROR(INDEX(COD_SALES!$B$5:$Z$500,MATCH(resource!$CC28,COD_SALES!$A$5:$A$500,0),MATCH(resource!DN$2,COD_SALES!$B$4:$Z$4,0)),"")</f>
        <v/>
      </c>
      <c r="DO28" s="3">
        <f>IFERROR(INDEX(COD_SALES!$B$5:$Z$500,MATCH(resource!$CC28,COD_SALES!$A$5:$A$500,0),MATCH(resource!DO$2,COD_SALES!$B$4:$Z$4,0)),"")</f>
        <v>0</v>
      </c>
      <c r="DP28" s="3">
        <f>IFERROR(INDEX(COD_SALES!$B$5:$Z$500,MATCH(resource!$CC28,COD_SALES!$A$5:$A$500,0),MATCH(resource!DP$2,COD_SALES!$B$4:$Z$4,0)),"")</f>
        <v>0</v>
      </c>
      <c r="DQ28" s="3" t="str">
        <f>IFERROR(INDEX(COD_SALES!$B$5:$Z$500,MATCH(resource!$CC28,COD_SALES!$A$5:$A$500,0),MATCH(resource!DQ$2,COD_SALES!$B$4:$Z$4,0)),"")</f>
        <v/>
      </c>
      <c r="DR28" s="3">
        <f>IFERROR(INDEX(COD_SALES!$B$5:$Z$500,MATCH(resource!$CC28,COD_SALES!$A$5:$A$500,0),MATCH(resource!DR$2,COD_SALES!$B$4:$Z$4,0)),"")</f>
        <v>0</v>
      </c>
      <c r="DS28" s="3">
        <f>IFERROR(INDEX(COD_SALES!$B$5:$Z$500,MATCH(resource!$CC28,COD_SALES!$A$5:$A$500,0),MATCH(resource!DS$2,COD_SALES!$B$4:$Z$4,0)),"")</f>
        <v>86</v>
      </c>
      <c r="DT28" s="3">
        <f>IFERROR(INDEX(COD_SALES!$B$5:$Z$500,MATCH(resource!$CC28,COD_SALES!$A$5:$A$500,0),MATCH(resource!DT$2,COD_SALES!$B$4:$Z$4,0)),"")</f>
        <v>2</v>
      </c>
      <c r="DU28" s="3">
        <f>IFERROR(INDEX(COD_SALES!$B$5:$Z$500,MATCH(resource!$CC28,COD_SALES!$A$5:$A$500,0),MATCH(resource!DU$2,COD_SALES!$B$4:$Z$4,0)),"")</f>
        <v>0</v>
      </c>
      <c r="DV28" s="3">
        <f>IFERROR(INDEX(COD_SALES!$B$5:$Z$500,MATCH(resource!$CC28,COD_SALES!$A$5:$A$500,0),MATCH(resource!DV$2,COD_SALES!$B$4:$Z$4,0)),"")</f>
        <v>0</v>
      </c>
      <c r="DW28" s="3">
        <f>IFERROR(INDEX(COD_SALES!$B$5:$Z$500,MATCH(resource!$CC28,COD_SALES!$A$5:$A$500,0),MATCH(resource!DW$2,COD_SALES!$B$4:$Z$4,0)),"")</f>
        <v>19</v>
      </c>
      <c r="DX28" s="3">
        <f>IFERROR(INDEX(COD_SALES!$B$5:$Z$500,MATCH(resource!$CC28,COD_SALES!$A$5:$A$500,0),MATCH(resource!DX$2,COD_SALES!$B$4:$Z$4,0)),"")</f>
        <v>0</v>
      </c>
      <c r="DY28" s="3">
        <f>IFERROR(INDEX(COD_SALES!$B$5:$Z$500,MATCH(resource!$CC28,COD_SALES!$A$5:$A$500,0),MATCH(resource!DY$2,COD_SALES!$B$4:$Z$4,0)),"")</f>
        <v>0</v>
      </c>
      <c r="DZ28" s="3">
        <f>IFERROR(INDEX(COD_SALES!$B$5:$Z$500,MATCH(resource!$CC28,COD_SALES!$A$5:$A$500,0),MATCH(resource!DZ$2,COD_SALES!$B$4:$Z$4,0)),"")</f>
        <v>4</v>
      </c>
      <c r="EA28" s="3">
        <f>IFERROR(INDEX(COD_SALES!$B$5:$Z$500,MATCH(resource!$CC28,COD_SALES!$A$5:$A$500,0),MATCH(resource!EA$2,COD_SALES!$B$4:$Z$4,0)),"")</f>
        <v>0</v>
      </c>
      <c r="EB28" s="3">
        <f t="shared" si="51"/>
        <v>40739.360000000001</v>
      </c>
      <c r="ED28" s="3">
        <f>IFERROR(VLOOKUP($CK28,depot_prod_sales!$B$5:$S$200,3,0),0)</f>
        <v>0</v>
      </c>
      <c r="EE28" s="3">
        <f>IFERROR(VLOOKUP($CK28,depot_prod_sales!$B$5:$S$200,4,0),0)</f>
        <v>0</v>
      </c>
      <c r="EF28" s="3">
        <f>IFERROR(VLOOKUP($CK28,depot_prod_sales!$B$5:$S$200,5,0),0)</f>
        <v>0</v>
      </c>
      <c r="EG28" s="3">
        <f>IFERROR(VLOOKUP($CK28,depot_prod_sales!$B$5:$S$200,6,0),0)</f>
        <v>0</v>
      </c>
      <c r="EH28" s="3">
        <f>IFERROR(VLOOKUP($CK28,depot_prod_sales!$B$5:$S$200,7,0),0)</f>
        <v>0</v>
      </c>
      <c r="EI28" s="3">
        <f>IFERROR(VLOOKUP($CK28,depot_prod_sales!$B$5:$S$200,8,0),0)</f>
        <v>0</v>
      </c>
      <c r="EJ28" s="3">
        <f>IFERROR(VLOOKUP($CK28,depot_prod_sales!$B$5:$S$200,9,0),0)</f>
        <v>0</v>
      </c>
      <c r="EK28" s="3">
        <f>IFERROR(VLOOKUP($CK28,depot_prod_sales!$B$5:$S$200,10,0),0)</f>
        <v>0</v>
      </c>
      <c r="EL28" s="3">
        <f>IFERROR(VLOOKUP($CK28,depot_prod_sales!$B$5:$S$200,11,0),0)</f>
        <v>0</v>
      </c>
      <c r="EM28" s="3">
        <f>IFERROR(VLOOKUP($CK28,depot_prod_sales!$B$5:$S$200,12,0),0)</f>
        <v>0</v>
      </c>
      <c r="EN28" s="3">
        <f>IFERROR(VLOOKUP($CK28,depot_prod_sales!$B$5:$S$200,13,0),0)</f>
        <v>0</v>
      </c>
      <c r="EO28" s="3">
        <f>IFERROR(VLOOKUP($CK28,depot_prod_sales!$B$5:$S$200,14,0),0)</f>
        <v>0</v>
      </c>
      <c r="EP28" s="3">
        <f>IFERROR(VLOOKUP($CK28,depot_prod_sales!$B$5:$S$200,15,0),0)</f>
        <v>0</v>
      </c>
      <c r="EQ28" s="3">
        <f>IFERROR(VLOOKUP($CK28,depot_prod_sales!$B$5:$S$200,16,0),0)</f>
        <v>0</v>
      </c>
      <c r="ER28" s="3">
        <f>IFERROR(VLOOKUP($CK28,depot_prod_sales!$B$5:$S$200,17,0),0)</f>
        <v>0</v>
      </c>
      <c r="ES28" s="3">
        <f>IFERROR(VLOOKUP($CK28,depot_prod_sales!$B$5:$S$200,18,0),0)</f>
        <v>0</v>
      </c>
      <c r="ET28" s="116">
        <f t="shared" si="52"/>
        <v>0</v>
      </c>
      <c r="EU28" s="116">
        <f t="shared" si="53"/>
        <v>0</v>
      </c>
      <c r="EW28" s="3">
        <f>IFERROR(VLOOKUP(CC28,data_pull!$AO$25:$AR$546,2,0),0)</f>
        <v>6</v>
      </c>
      <c r="EX28" s="1">
        <f>IFERROR(VLOOKUP(CC28,data_pull!$AO$25:$AR$546,4,0),0)</f>
        <v>190000</v>
      </c>
    </row>
    <row r="29" spans="1:154" x14ac:dyDescent="0.25">
      <c r="L29" s="1" t="s">
        <v>895</v>
      </c>
      <c r="M29" s="3">
        <f t="shared" ref="M29:AL29" ca="1" si="56">SUMIF($C$3:$C$26,$L$29,M$3:M$26)</f>
        <v>154155.79000000004</v>
      </c>
      <c r="N29" s="3">
        <f t="shared" ca="1" si="56"/>
        <v>218738.91000000003</v>
      </c>
      <c r="O29" s="3">
        <f t="shared" ca="1" si="56"/>
        <v>559913.75000000012</v>
      </c>
      <c r="P29" s="3">
        <f t="shared" ca="1" si="56"/>
        <v>404053.30000000005</v>
      </c>
      <c r="Q29" s="3">
        <f t="shared" ca="1" si="56"/>
        <v>936126.82000000007</v>
      </c>
      <c r="R29" s="3">
        <f t="shared" ca="1" si="56"/>
        <v>209200.72</v>
      </c>
      <c r="S29" s="3">
        <f t="shared" ca="1" si="56"/>
        <v>372377.78999999992</v>
      </c>
      <c r="T29" s="3">
        <f t="shared" ca="1" si="56"/>
        <v>557572.02</v>
      </c>
      <c r="U29" s="3">
        <f t="shared" ca="1" si="56"/>
        <v>435986.69</v>
      </c>
      <c r="V29" s="3">
        <f t="shared" ca="1" si="56"/>
        <v>318867.22000000003</v>
      </c>
      <c r="W29" s="3">
        <f t="shared" ca="1" si="56"/>
        <v>571609.03999999992</v>
      </c>
      <c r="X29" s="3">
        <f t="shared" ca="1" si="56"/>
        <v>461545.69999999995</v>
      </c>
      <c r="Y29" s="3">
        <f t="shared" ca="1" si="56"/>
        <v>250758.38</v>
      </c>
      <c r="Z29" s="3">
        <f t="shared" ca="1" si="56"/>
        <v>1762470.26</v>
      </c>
      <c r="AA29" s="3">
        <f t="shared" ca="1" si="56"/>
        <v>627198.29</v>
      </c>
      <c r="AB29" s="3">
        <f t="shared" ca="1" si="56"/>
        <v>649688.91999999993</v>
      </c>
      <c r="AC29" s="3">
        <f t="shared" ca="1" si="56"/>
        <v>911685.1399999999</v>
      </c>
      <c r="AD29" s="3">
        <f t="shared" ca="1" si="56"/>
        <v>727699.34999999986</v>
      </c>
      <c r="AE29" s="3">
        <f t="shared" ca="1" si="56"/>
        <v>999067.13</v>
      </c>
      <c r="AF29" s="3">
        <f t="shared" ca="1" si="56"/>
        <v>9240.5499999999993</v>
      </c>
      <c r="AG29" s="3">
        <f t="shared" ca="1" si="56"/>
        <v>1010545.23</v>
      </c>
      <c r="AH29" s="3">
        <f t="shared" ca="1" si="56"/>
        <v>858506.25000000012</v>
      </c>
      <c r="AI29" s="3">
        <f t="shared" ca="1" si="56"/>
        <v>1099878.01</v>
      </c>
      <c r="AJ29" s="3">
        <f t="shared" ca="1" si="56"/>
        <v>2457934.02</v>
      </c>
      <c r="AK29" s="3">
        <f t="shared" ca="1" si="56"/>
        <v>1711868.0599999998</v>
      </c>
      <c r="AL29" s="3">
        <f t="shared" ca="1" si="56"/>
        <v>795630.66</v>
      </c>
      <c r="AM29" s="3"/>
      <c r="AN29" s="3"/>
      <c r="AO29" s="3"/>
      <c r="AP29" s="3"/>
      <c r="AQ29" s="4" t="str">
        <f>sales_data!B28</f>
        <v>Sarder Boni Amin</v>
      </c>
      <c r="AR29" s="4" t="str">
        <f>sales_data!C28</f>
        <v>Shahalam-02</v>
      </c>
      <c r="AS29" s="5" t="str">
        <f t="shared" si="42"/>
        <v/>
      </c>
      <c r="AT29" s="4" t="str">
        <f>sales_data!I28</f>
        <v>Jabed Kawshar-3</v>
      </c>
      <c r="AU29" s="4" t="str">
        <f>sales_data!W28</f>
        <v>Bhola-3 (Cb)</v>
      </c>
      <c r="AV29" s="1">
        <f>sales_data!N28</f>
        <v>102095.31</v>
      </c>
      <c r="AW29" s="1">
        <f>sales_data!P28</f>
        <v>14</v>
      </c>
      <c r="AX29" s="3">
        <f ca="1">IFERROR(INDEX(INDIRECT("day_wise_sales_data!$B$2:$BZ$599"),MATCH(resource!$CC29,day_wise_sales_data!$A$2:$A$500,0),MATCH(resource!AX$2,INDIRECT("day_wise_sales_data!$B$1:$BZ$1"),0)),0)</f>
        <v>0</v>
      </c>
      <c r="AY29" s="3">
        <f ca="1">IFERROR(INDEX(INDIRECT("day_wise_sales_data!$B$2:$BZ$599"),MATCH(resource!$CC29,day_wise_sales_data!$A$2:$A$500,0),MATCH(resource!AY$2,INDIRECT("day_wise_sales_data!$B$1:$BZ$1"),0)),0)</f>
        <v>0</v>
      </c>
      <c r="AZ29" s="3">
        <f ca="1">IFERROR(INDEX(INDIRECT("day_wise_sales_data!$B$2:$BZ$599"),MATCH(resource!$CC29,day_wise_sales_data!$A$2:$A$500,0),MATCH(resource!AZ$2,INDIRECT("day_wise_sales_data!$B$1:$BZ$1"),0)),0)</f>
        <v>0</v>
      </c>
      <c r="BA29" s="3">
        <f ca="1">IFERROR(INDEX(INDIRECT("day_wise_sales_data!$B$2:$BZ$599"),MATCH(resource!$CC29,day_wise_sales_data!$A$2:$A$500,0),MATCH(resource!BA$2,INDIRECT("day_wise_sales_data!$B$1:$BZ$1"),0)),0)</f>
        <v>6331.33</v>
      </c>
      <c r="BB29" s="3">
        <f ca="1">IFERROR(INDEX(INDIRECT("day_wise_sales_data!$B$2:$BZ$599"),MATCH(resource!$CC29,day_wise_sales_data!$A$2:$A$500,0),MATCH(resource!BB$2,INDIRECT("day_wise_sales_data!$B$1:$BZ$1"),0)),0)</f>
        <v>3081.84</v>
      </c>
      <c r="BC29" s="3">
        <f ca="1">IFERROR(INDEX(INDIRECT("day_wise_sales_data!$B$2:$BZ$599"),MATCH(resource!$CC29,day_wise_sales_data!$A$2:$A$500,0),MATCH(resource!BC$2,INDIRECT("day_wise_sales_data!$B$1:$BZ$1"),0)),0)</f>
        <v>0</v>
      </c>
      <c r="BD29" s="3">
        <f ca="1">IFERROR(INDEX(INDIRECT("day_wise_sales_data!$B$2:$BZ$599"),MATCH(resource!$CC29,day_wise_sales_data!$A$2:$A$500,0),MATCH(resource!BD$2,INDIRECT("day_wise_sales_data!$B$1:$BZ$1"),0)),0)</f>
        <v>16329.13</v>
      </c>
      <c r="BE29" s="3">
        <f ca="1">IFERROR(INDEX(INDIRECT("day_wise_sales_data!$B$2:$BZ$599"),MATCH(resource!$CC29,day_wise_sales_data!$A$2:$A$500,0),MATCH(resource!BE$2,INDIRECT("day_wise_sales_data!$B$1:$BZ$1"),0)),0)</f>
        <v>0</v>
      </c>
      <c r="BF29" s="3">
        <f ca="1">IFERROR(INDEX(INDIRECT("day_wise_sales_data!$B$2:$BZ$599"),MATCH(resource!$CC29,day_wise_sales_data!$A$2:$A$500,0),MATCH(resource!BF$2,INDIRECT("day_wise_sales_data!$B$1:$BZ$1"),0)),0)</f>
        <v>0</v>
      </c>
      <c r="BG29" s="3">
        <f ca="1">IFERROR(INDEX(INDIRECT("day_wise_sales_data!$B$2:$BZ$599"),MATCH(resource!$CC29,day_wise_sales_data!$A$2:$A$500,0),MATCH(resource!BG$2,INDIRECT("day_wise_sales_data!$B$1:$BZ$1"),0)),0)</f>
        <v>0</v>
      </c>
      <c r="BH29" s="3">
        <f ca="1">IFERROR(INDEX(INDIRECT("day_wise_sales_data!$B$2:$BZ$599"),MATCH(resource!$CC29,day_wise_sales_data!$A$2:$A$500,0),MATCH(resource!BH$2,INDIRECT("day_wise_sales_data!$B$1:$BZ$1"),0)),0)</f>
        <v>0</v>
      </c>
      <c r="BI29" s="3">
        <f ca="1">IFERROR(INDEX(INDIRECT("day_wise_sales_data!$B$2:$BZ$599"),MATCH(resource!$CC29,day_wise_sales_data!$A$2:$A$500,0),MATCH(resource!BI$2,INDIRECT("day_wise_sales_data!$B$1:$BZ$1"),0)),0)</f>
        <v>0</v>
      </c>
      <c r="BJ29" s="3">
        <f ca="1">IFERROR(INDEX(INDIRECT("day_wise_sales_data!$B$2:$BZ$599"),MATCH(resource!$CC29,day_wise_sales_data!$A$2:$A$500,0),MATCH(resource!BJ$2,INDIRECT("day_wise_sales_data!$B$1:$BZ$1"),0)),0)</f>
        <v>0</v>
      </c>
      <c r="BK29" s="3">
        <f ca="1">IFERROR(INDEX(INDIRECT("day_wise_sales_data!$B$2:$BZ$599"),MATCH(resource!$CC29,day_wise_sales_data!$A$2:$A$500,0),MATCH(resource!BK$2,INDIRECT("day_wise_sales_data!$B$1:$BZ$1"),0)),0)</f>
        <v>12891.26</v>
      </c>
      <c r="BL29" s="3">
        <f ca="1">IFERROR(INDEX(INDIRECT("day_wise_sales_data!$B$2:$BZ$599"),MATCH(resource!$CC29,day_wise_sales_data!$A$2:$A$500,0),MATCH(resource!BL$2,INDIRECT("day_wise_sales_data!$B$1:$BZ$1"),0)),0)</f>
        <v>0</v>
      </c>
      <c r="BM29" s="3">
        <f ca="1">IFERROR(INDEX(INDIRECT("day_wise_sales_data!$B$2:$BZ$599"),MATCH(resource!$CC29,day_wise_sales_data!$A$2:$A$500,0),MATCH(resource!BM$2,INDIRECT("day_wise_sales_data!$B$1:$BZ$1"),0)),0)</f>
        <v>4218.42</v>
      </c>
      <c r="BN29" s="3">
        <f ca="1">IFERROR(INDEX(INDIRECT("day_wise_sales_data!$B$2:$BZ$599"),MATCH(resource!$CC29,day_wise_sales_data!$A$2:$A$500,0),MATCH(resource!BN$2,INDIRECT("day_wise_sales_data!$B$1:$BZ$1"),0)),0)</f>
        <v>16148.82</v>
      </c>
      <c r="BO29" s="3">
        <f ca="1">IFERROR(INDEX(INDIRECT("day_wise_sales_data!$B$2:$BZ$599"),MATCH(resource!$CC29,day_wise_sales_data!$A$2:$A$500,0),MATCH(resource!BO$2,INDIRECT("day_wise_sales_data!$B$1:$BZ$1"),0)),0)</f>
        <v>0</v>
      </c>
      <c r="BP29" s="3">
        <f ca="1">IFERROR(INDEX(INDIRECT("day_wise_sales_data!$B$2:$BZ$599"),MATCH(resource!$CC29,day_wise_sales_data!$A$2:$A$500,0),MATCH(resource!BP$2,INDIRECT("day_wise_sales_data!$B$1:$BZ$1"),0)),0)</f>
        <v>0</v>
      </c>
      <c r="BQ29" s="3">
        <f ca="1">IFERROR(INDEX(INDIRECT("day_wise_sales_data!$B$2:$BZ$599"),MATCH(resource!$CC29,day_wise_sales_data!$A$2:$A$500,0),MATCH(resource!BQ$2,INDIRECT("day_wise_sales_data!$B$1:$BZ$1"),0)),0)</f>
        <v>0</v>
      </c>
      <c r="BR29" s="3">
        <f ca="1">IFERROR(INDEX(INDIRECT("day_wise_sales_data!$B$2:$BZ$599"),MATCH(resource!$CC29,day_wise_sales_data!$A$2:$A$500,0),MATCH(resource!BR$2,INDIRECT("day_wise_sales_data!$B$1:$BZ$1"),0)),0)</f>
        <v>0</v>
      </c>
      <c r="BS29" s="3">
        <f ca="1">IFERROR(INDEX(INDIRECT("day_wise_sales_data!$B$2:$BZ$599"),MATCH(resource!$CC29,day_wise_sales_data!$A$2:$A$500,0),MATCH(resource!BS$2,INDIRECT("day_wise_sales_data!$B$1:$BZ$1"),0)),0)</f>
        <v>0</v>
      </c>
      <c r="BT29" s="3">
        <f ca="1">IFERROR(INDEX(INDIRECT("day_wise_sales_data!$B$2:$BZ$599"),MATCH(resource!$CC29,day_wise_sales_data!$A$2:$A$500,0),MATCH(resource!BT$2,INDIRECT("day_wise_sales_data!$B$1:$BZ$1"),0)),0)</f>
        <v>0</v>
      </c>
      <c r="BU29" s="3">
        <f ca="1">IFERROR(INDEX(INDIRECT("day_wise_sales_data!$B$2:$BZ$599"),MATCH(resource!$CC29,day_wise_sales_data!$A$2:$A$500,0),MATCH(resource!BU$2,INDIRECT("day_wise_sales_data!$B$1:$BZ$1"),0)),0)</f>
        <v>0</v>
      </c>
      <c r="BV29" s="3">
        <f ca="1">IFERROR(INDEX(INDIRECT("day_wise_sales_data!$B$2:$BZ$599"),MATCH(resource!$CC29,day_wise_sales_data!$A$2:$A$500,0),MATCH(resource!BV$2,INDIRECT("day_wise_sales_data!$B$1:$BZ$1"),0)),0)</f>
        <v>7938.68</v>
      </c>
      <c r="BW29" s="3">
        <f ca="1">IFERROR(INDEX(INDIRECT("day_wise_sales_data!$B$2:$BZ$599"),MATCH(resource!$CC29,day_wise_sales_data!$A$2:$A$500,0),MATCH(resource!BW$2,INDIRECT("day_wise_sales_data!$B$1:$BZ$1"),0)),0)</f>
        <v>39396.980000000003</v>
      </c>
      <c r="BX29" s="3">
        <f ca="1">IFERROR(INDEX(INDIRECT("day_wise_sales_data!$B$2:$BZ$599"),MATCH(resource!$CC29,day_wise_sales_data!$A$2:$A$500,0),MATCH(resource!BX$2,INDIRECT("day_wise_sales_data!$B$1:$BZ$1"),0)),0)</f>
        <v>0</v>
      </c>
      <c r="BY29" s="3">
        <f ca="1">IFERROR(INDEX(INDIRECT("day_wise_sales_data!$B$2:$BZ$599"),MATCH(resource!$CC29,day_wise_sales_data!$A$2:$A$500,0),MATCH(resource!BY$2,INDIRECT("day_wise_sales_data!$B$1:$BZ$1"),0)),0)</f>
        <v>0</v>
      </c>
      <c r="BZ29" s="3">
        <f ca="1">IFERROR(INDEX(INDIRECT("day_wise_sales_data!$B$2:$BZ$599"),MATCH(resource!$CC29,day_wise_sales_data!$A$2:$A$500,0),MATCH(resource!BZ$2,INDIRECT("day_wise_sales_data!$B$1:$BZ$1"),0)),0)</f>
        <v>0</v>
      </c>
      <c r="CA29" s="3" t="str">
        <f ca="1">IFERROR(INDEX(INDIRECT("day_wise_sales_data!$B$2:$BZ$599"),MATCH(resource!$CC29,day_wise_sales_data!$A$2:$A$500,0),MATCH(resource!CA$2,INDIRECT("day_wise_sales_data!$B$1:$BZ$1"),0)),0)</f>
        <v>dd</v>
      </c>
      <c r="CC29" s="4" t="str">
        <f>sales_data!H28</f>
        <v>BSL06212</v>
      </c>
      <c r="CD29" s="1">
        <v>27</v>
      </c>
      <c r="CE29" s="1" t="str">
        <f>IF(AQ29=report!$AQ$3,resource!CD29,"")</f>
        <v/>
      </c>
      <c r="CF29" s="5" t="str">
        <f>IFERROR(SMALL($CE$3:$CE$1001,ROWS($CE$3:CE29)),"")</f>
        <v/>
      </c>
      <c r="CH29">
        <f>IFERROR(VLOOKUP($CC29,data_pull!$E$22:$G$700,2,0),0)</f>
        <v>102095.31</v>
      </c>
      <c r="CI29" s="1">
        <f t="shared" si="44"/>
        <v>154</v>
      </c>
      <c r="CJ29" s="1">
        <f t="shared" si="45"/>
        <v>0</v>
      </c>
      <c r="CK29" s="1" t="s">
        <v>1038</v>
      </c>
      <c r="CL29" s="1">
        <f t="shared" si="46"/>
        <v>111</v>
      </c>
      <c r="CM29" s="1" t="str">
        <f>IFERROR(VLOOKUP($CK29,stock_data!$B$3:$W$612,2,0),0)</f>
        <v>APAIN TABLET -50mg</v>
      </c>
      <c r="CN29" s="1" t="str">
        <f>IFERROR(VLOOKUP($CK29,stock_data!$B$3:$W$612,4,0),0)</f>
        <v>10x10's</v>
      </c>
      <c r="CO29" s="1">
        <f>IFERROR(VLOOKUP($CK29,stock_data!$B$3:$W$612,5,0),0)</f>
        <v>30</v>
      </c>
      <c r="CP29" s="3">
        <f t="shared" si="47"/>
        <v>0</v>
      </c>
      <c r="CQ29" s="3">
        <f t="shared" si="48"/>
        <v>0</v>
      </c>
      <c r="CR29" s="1">
        <f>IFERROR(VLOOKUP($CK29,stock_data!$B$3:$W$612,6,0),0)</f>
        <v>0</v>
      </c>
      <c r="CS29" s="1">
        <f>IFERROR(VLOOKUP($CK29,stock_data!$B$3:$W$612,7,0),0)</f>
        <v>0</v>
      </c>
      <c r="CT29" s="1">
        <f>IFERROR(VLOOKUP($CK29,stock_data!$B$3:$W$612,8,0),0)</f>
        <v>0</v>
      </c>
      <c r="CU29" s="1">
        <f>IFERROR(VLOOKUP($CK29,stock_data!$B$3:$W$612,9,0),0)</f>
        <v>0</v>
      </c>
      <c r="CV29" s="1">
        <f>IFERROR(VLOOKUP($CK29,stock_data!$B$3:$W$612,10,0),0)</f>
        <v>0</v>
      </c>
      <c r="CW29" s="1">
        <f>IFERROR(VLOOKUP($CK29,stock_data!$B$3:$W$612,11,0),0)</f>
        <v>0</v>
      </c>
      <c r="CX29" s="1">
        <f>IFERROR(VLOOKUP($CK29,stock_data!$B$3:$W$612,12,0),0)</f>
        <v>0</v>
      </c>
      <c r="CY29" s="1">
        <f>IFERROR(VLOOKUP($CK29,stock_data!$B$3:$W$612,13,0),0)</f>
        <v>0</v>
      </c>
      <c r="CZ29" s="1">
        <f>IFERROR(VLOOKUP($CK29,stock_data!$B$3:$W$612,14,0),0)</f>
        <v>0</v>
      </c>
      <c r="DA29" s="1">
        <f>IFERROR(VLOOKUP($CK29,stock_data!$B$3:$W$612,15,0),0)</f>
        <v>0</v>
      </c>
      <c r="DB29" s="1">
        <f>IFERROR(VLOOKUP($CK29,stock_data!$B$3:$W$612,16,0),0)</f>
        <v>0</v>
      </c>
      <c r="DC29" s="1">
        <f>IFERROR(VLOOKUP($CK29,stock_data!$B$3:$W$612,17,0),0)</f>
        <v>0</v>
      </c>
      <c r="DD29" s="1">
        <f>IFERROR(VLOOKUP($CK29,stock_data!$B$3:$W$612,18,0),0)</f>
        <v>0</v>
      </c>
      <c r="DE29" s="1">
        <f>IFERROR(VLOOKUP($CK29,stock_data!$B$3:$W$612,19,0),0)</f>
        <v>0</v>
      </c>
      <c r="DF29" s="1">
        <f>IFERROR(VLOOKUP($CK29,stock_data!$B$3:$W$612,20,0),0)</f>
        <v>0</v>
      </c>
      <c r="DG29" s="1">
        <f>IFERROR(VLOOKUP($CK29,stock_data!$B$3:$W$612,21,0),0)</f>
        <v>0</v>
      </c>
      <c r="DH29" s="1">
        <f>IFERROR(VLOOKUP($CK29,stock_data!$B$3:$W$612,22,0),0)</f>
        <v>0</v>
      </c>
      <c r="DI29" s="1">
        <f t="shared" si="49"/>
        <v>0</v>
      </c>
      <c r="DJ29" s="1">
        <f t="shared" si="50"/>
        <v>0</v>
      </c>
      <c r="DK29" s="3">
        <f>IFERROR(INDEX(COD_SALES!$B$5:$Z$500,MATCH(resource!$CC29,COD_SALES!$A$5:$A$500,0),MATCH(resource!DK$2,COD_SALES!$B$4:$Z$4,0)),"")</f>
        <v>5</v>
      </c>
      <c r="DL29" s="3">
        <f>IFERROR(INDEX(COD_SALES!$B$5:$Z$500,MATCH(resource!$CC29,COD_SALES!$A$5:$A$500,0),MATCH(resource!DL$2,COD_SALES!$B$4:$Z$4,0)),"")</f>
        <v>9</v>
      </c>
      <c r="DM29" s="3">
        <f>IFERROR(INDEX(COD_SALES!$B$5:$Z$500,MATCH(resource!$CC29,COD_SALES!$A$5:$A$500,0),MATCH(resource!DM$2,COD_SALES!$B$4:$Z$4,0)),"")</f>
        <v>22</v>
      </c>
      <c r="DN29" s="3" t="str">
        <f>IFERROR(INDEX(COD_SALES!$B$5:$Z$500,MATCH(resource!$CC29,COD_SALES!$A$5:$A$500,0),MATCH(resource!DN$2,COD_SALES!$B$4:$Z$4,0)),"")</f>
        <v/>
      </c>
      <c r="DO29" s="3">
        <f>IFERROR(INDEX(COD_SALES!$B$5:$Z$500,MATCH(resource!$CC29,COD_SALES!$A$5:$A$500,0),MATCH(resource!DO$2,COD_SALES!$B$4:$Z$4,0)),"")</f>
        <v>0</v>
      </c>
      <c r="DP29" s="3">
        <f>IFERROR(INDEX(COD_SALES!$B$5:$Z$500,MATCH(resource!$CC29,COD_SALES!$A$5:$A$500,0),MATCH(resource!DP$2,COD_SALES!$B$4:$Z$4,0)),"")</f>
        <v>5</v>
      </c>
      <c r="DQ29" s="3" t="str">
        <f>IFERROR(INDEX(COD_SALES!$B$5:$Z$500,MATCH(resource!$CC29,COD_SALES!$A$5:$A$500,0),MATCH(resource!DQ$2,COD_SALES!$B$4:$Z$4,0)),"")</f>
        <v/>
      </c>
      <c r="DR29" s="3">
        <f>IFERROR(INDEX(COD_SALES!$B$5:$Z$500,MATCH(resource!$CC29,COD_SALES!$A$5:$A$500,0),MATCH(resource!DR$2,COD_SALES!$B$4:$Z$4,0)),"")</f>
        <v>5</v>
      </c>
      <c r="DS29" s="3">
        <f>IFERROR(INDEX(COD_SALES!$B$5:$Z$500,MATCH(resource!$CC29,COD_SALES!$A$5:$A$500,0),MATCH(resource!DS$2,COD_SALES!$B$4:$Z$4,0)),"")</f>
        <v>6</v>
      </c>
      <c r="DT29" s="3">
        <f>IFERROR(INDEX(COD_SALES!$B$5:$Z$500,MATCH(resource!$CC29,COD_SALES!$A$5:$A$500,0),MATCH(resource!DT$2,COD_SALES!$B$4:$Z$4,0)),"")</f>
        <v>2</v>
      </c>
      <c r="DU29" s="3">
        <f>IFERROR(INDEX(COD_SALES!$B$5:$Z$500,MATCH(resource!$CC29,COD_SALES!$A$5:$A$500,0),MATCH(resource!DU$2,COD_SALES!$B$4:$Z$4,0)),"")</f>
        <v>10</v>
      </c>
      <c r="DV29" s="3">
        <f>IFERROR(INDEX(COD_SALES!$B$5:$Z$500,MATCH(resource!$CC29,COD_SALES!$A$5:$A$500,0),MATCH(resource!DV$2,COD_SALES!$B$4:$Z$4,0)),"")</f>
        <v>0</v>
      </c>
      <c r="DW29" s="3">
        <f>IFERROR(INDEX(COD_SALES!$B$5:$Z$500,MATCH(resource!$CC29,COD_SALES!$A$5:$A$500,0),MATCH(resource!DW$2,COD_SALES!$B$4:$Z$4,0)),"")</f>
        <v>21</v>
      </c>
      <c r="DX29" s="3">
        <f>IFERROR(INDEX(COD_SALES!$B$5:$Z$500,MATCH(resource!$CC29,COD_SALES!$A$5:$A$500,0),MATCH(resource!DX$2,COD_SALES!$B$4:$Z$4,0)),"")</f>
        <v>0</v>
      </c>
      <c r="DY29" s="3">
        <f>IFERROR(INDEX(COD_SALES!$B$5:$Z$500,MATCH(resource!$CC29,COD_SALES!$A$5:$A$500,0),MATCH(resource!DY$2,COD_SALES!$B$4:$Z$4,0)),"")</f>
        <v>9</v>
      </c>
      <c r="DZ29" s="3">
        <f>IFERROR(INDEX(COD_SALES!$B$5:$Z$500,MATCH(resource!$CC29,COD_SALES!$A$5:$A$500,0),MATCH(resource!DZ$2,COD_SALES!$B$4:$Z$4,0)),"")</f>
        <v>0</v>
      </c>
      <c r="EA29" s="3">
        <f>IFERROR(INDEX(COD_SALES!$B$5:$Z$500,MATCH(resource!$CC29,COD_SALES!$A$5:$A$500,0),MATCH(resource!EA$2,COD_SALES!$B$4:$Z$4,0)),"")</f>
        <v>5</v>
      </c>
      <c r="EB29" s="3">
        <f t="shared" si="51"/>
        <v>26461.69</v>
      </c>
      <c r="ED29" s="3">
        <f>IFERROR(VLOOKUP($CK29,depot_prod_sales!$B$5:$S$200,3,0),0)</f>
        <v>0</v>
      </c>
      <c r="EE29" s="3">
        <f>IFERROR(VLOOKUP($CK29,depot_prod_sales!$B$5:$S$200,4,0),0)</f>
        <v>0</v>
      </c>
      <c r="EF29" s="3">
        <f>IFERROR(VLOOKUP($CK29,depot_prod_sales!$B$5:$S$200,5,0),0)</f>
        <v>0</v>
      </c>
      <c r="EG29" s="3">
        <f>IFERROR(VLOOKUP($CK29,depot_prod_sales!$B$5:$S$200,6,0),0)</f>
        <v>0</v>
      </c>
      <c r="EH29" s="3">
        <f>IFERROR(VLOOKUP($CK29,depot_prod_sales!$B$5:$S$200,7,0),0)</f>
        <v>0</v>
      </c>
      <c r="EI29" s="3">
        <f>IFERROR(VLOOKUP($CK29,depot_prod_sales!$B$5:$S$200,8,0),0)</f>
        <v>0</v>
      </c>
      <c r="EJ29" s="3">
        <f>IFERROR(VLOOKUP($CK29,depot_prod_sales!$B$5:$S$200,9,0),0)</f>
        <v>0</v>
      </c>
      <c r="EK29" s="3">
        <f>IFERROR(VLOOKUP($CK29,depot_prod_sales!$B$5:$S$200,10,0),0)</f>
        <v>0</v>
      </c>
      <c r="EL29" s="3">
        <f>IFERROR(VLOOKUP($CK29,depot_prod_sales!$B$5:$S$200,11,0),0)</f>
        <v>0</v>
      </c>
      <c r="EM29" s="3">
        <f>IFERROR(VLOOKUP($CK29,depot_prod_sales!$B$5:$S$200,12,0),0)</f>
        <v>0</v>
      </c>
      <c r="EN29" s="3">
        <f>IFERROR(VLOOKUP($CK29,depot_prod_sales!$B$5:$S$200,13,0),0)</f>
        <v>0</v>
      </c>
      <c r="EO29" s="3">
        <f>IFERROR(VLOOKUP($CK29,depot_prod_sales!$B$5:$S$200,14,0),0)</f>
        <v>0</v>
      </c>
      <c r="EP29" s="3">
        <f>IFERROR(VLOOKUP($CK29,depot_prod_sales!$B$5:$S$200,15,0),0)</f>
        <v>0</v>
      </c>
      <c r="EQ29" s="3">
        <f>IFERROR(VLOOKUP($CK29,depot_prod_sales!$B$5:$S$200,16,0),0)</f>
        <v>0</v>
      </c>
      <c r="ER29" s="3">
        <f>IFERROR(VLOOKUP($CK29,depot_prod_sales!$B$5:$S$200,17,0),0)</f>
        <v>0</v>
      </c>
      <c r="ES29" s="3">
        <f>IFERROR(VLOOKUP($CK29,depot_prod_sales!$B$5:$S$200,18,0),0)</f>
        <v>0</v>
      </c>
      <c r="ET29" s="116">
        <f t="shared" si="52"/>
        <v>0</v>
      </c>
      <c r="EU29" s="116">
        <f t="shared" si="53"/>
        <v>0</v>
      </c>
      <c r="EW29" s="3">
        <f>IFERROR(VLOOKUP(CC29,data_pull!$AO$25:$AR$546,2,0),0)</f>
        <v>10</v>
      </c>
      <c r="EX29" s="1">
        <f>IFERROR(VLOOKUP(CC29,data_pull!$AO$25:$AR$546,4,0),0)</f>
        <v>170000</v>
      </c>
    </row>
    <row r="30" spans="1:154" x14ac:dyDescent="0.25">
      <c r="L30" s="1" t="s">
        <v>896</v>
      </c>
      <c r="M30" s="3">
        <f t="shared" ref="M30:AL30" ca="1" si="57">SUMIF($C$3:$C$26,$L$30,M$3:M$26)</f>
        <v>120932.82999999999</v>
      </c>
      <c r="N30" s="3">
        <f t="shared" ca="1" si="57"/>
        <v>296598.74</v>
      </c>
      <c r="O30" s="3">
        <f t="shared" ca="1" si="57"/>
        <v>151446.24</v>
      </c>
      <c r="P30" s="3">
        <f t="shared" ca="1" si="57"/>
        <v>474035.36</v>
      </c>
      <c r="Q30" s="3">
        <f t="shared" ca="1" si="57"/>
        <v>514308.13999999996</v>
      </c>
      <c r="R30" s="3">
        <f t="shared" ca="1" si="57"/>
        <v>409717.64999999997</v>
      </c>
      <c r="S30" s="3">
        <f t="shared" ca="1" si="57"/>
        <v>233809.24</v>
      </c>
      <c r="T30" s="3">
        <f t="shared" ca="1" si="57"/>
        <v>527104.97</v>
      </c>
      <c r="U30" s="3">
        <f t="shared" ca="1" si="57"/>
        <v>375282.49</v>
      </c>
      <c r="V30" s="3">
        <f t="shared" ca="1" si="57"/>
        <v>245428.18000000002</v>
      </c>
      <c r="W30" s="3">
        <f t="shared" ca="1" si="57"/>
        <v>371006.9</v>
      </c>
      <c r="X30" s="3">
        <f t="shared" ca="1" si="57"/>
        <v>438392.44</v>
      </c>
      <c r="Y30" s="3">
        <f t="shared" ca="1" si="57"/>
        <v>58176.369999999995</v>
      </c>
      <c r="Z30" s="3">
        <f t="shared" ca="1" si="57"/>
        <v>1405031.4699999997</v>
      </c>
      <c r="AA30" s="3">
        <f t="shared" ca="1" si="57"/>
        <v>474328.94</v>
      </c>
      <c r="AB30" s="3">
        <f t="shared" ca="1" si="57"/>
        <v>534560.25</v>
      </c>
      <c r="AC30" s="3">
        <f t="shared" ca="1" si="57"/>
        <v>556928.12999999989</v>
      </c>
      <c r="AD30" s="3">
        <f t="shared" ca="1" si="57"/>
        <v>631155.24999999988</v>
      </c>
      <c r="AE30" s="3">
        <f t="shared" ca="1" si="57"/>
        <v>551477.76000000013</v>
      </c>
      <c r="AF30" s="3">
        <f t="shared" ca="1" si="57"/>
        <v>56628.24</v>
      </c>
      <c r="AG30" s="3">
        <f t="shared" ca="1" si="57"/>
        <v>577544.23</v>
      </c>
      <c r="AH30" s="3">
        <f t="shared" ca="1" si="57"/>
        <v>830696.4800000001</v>
      </c>
      <c r="AI30" s="3">
        <f t="shared" ca="1" si="57"/>
        <v>843306.54</v>
      </c>
      <c r="AJ30" s="3">
        <f t="shared" ca="1" si="57"/>
        <v>1905695.17</v>
      </c>
      <c r="AK30" s="3">
        <f t="shared" ca="1" si="57"/>
        <v>852990.29</v>
      </c>
      <c r="AL30" s="3">
        <f t="shared" ca="1" si="57"/>
        <v>696659.14</v>
      </c>
      <c r="AM30" s="3"/>
      <c r="AN30" s="3"/>
      <c r="AO30" s="3"/>
      <c r="AP30" s="3"/>
      <c r="AQ30" s="4" t="str">
        <f>sales_data!B29</f>
        <v>Sarder Boni Amin</v>
      </c>
      <c r="AR30" s="4" t="str">
        <f>sales_data!C29</f>
        <v>Shahalam-02</v>
      </c>
      <c r="AS30" s="5" t="str">
        <f t="shared" si="42"/>
        <v/>
      </c>
      <c r="AT30" s="4" t="str">
        <f>sales_data!I29</f>
        <v>Mosfiqur Rahman-2</v>
      </c>
      <c r="AU30" s="4" t="str">
        <f>sales_data!W29</f>
        <v>Bhola -1 (Cb)</v>
      </c>
      <c r="AV30" s="1">
        <f>sales_data!N29</f>
        <v>101229.55</v>
      </c>
      <c r="AW30" s="1">
        <f>sales_data!P29</f>
        <v>17</v>
      </c>
      <c r="AX30" s="3">
        <f ca="1">IFERROR(INDEX(INDIRECT("day_wise_sales_data!$B$2:$BZ$599"),MATCH(resource!$CC30,day_wise_sales_data!$A$2:$A$500,0),MATCH(resource!AX$2,INDIRECT("day_wise_sales_data!$B$1:$BZ$1"),0)),0)</f>
        <v>0</v>
      </c>
      <c r="AY30" s="3">
        <f ca="1">IFERROR(INDEX(INDIRECT("day_wise_sales_data!$B$2:$BZ$599"),MATCH(resource!$CC30,day_wise_sales_data!$A$2:$A$500,0),MATCH(resource!AY$2,INDIRECT("day_wise_sales_data!$B$1:$BZ$1"),0)),0)</f>
        <v>0</v>
      </c>
      <c r="AZ30" s="3">
        <f ca="1">IFERROR(INDEX(INDIRECT("day_wise_sales_data!$B$2:$BZ$599"),MATCH(resource!$CC30,day_wise_sales_data!$A$2:$A$500,0),MATCH(resource!AZ$2,INDIRECT("day_wise_sales_data!$B$1:$BZ$1"),0)),0)</f>
        <v>0</v>
      </c>
      <c r="BA30" s="3">
        <f ca="1">IFERROR(INDEX(INDIRECT("day_wise_sales_data!$B$2:$BZ$599"),MATCH(resource!$CC30,day_wise_sales_data!$A$2:$A$500,0),MATCH(resource!BA$2,INDIRECT("day_wise_sales_data!$B$1:$BZ$1"),0)),0)</f>
        <v>0</v>
      </c>
      <c r="BB30" s="3">
        <f ca="1">IFERROR(INDEX(INDIRECT("day_wise_sales_data!$B$2:$BZ$599"),MATCH(resource!$CC30,day_wise_sales_data!$A$2:$A$500,0),MATCH(resource!BB$2,INDIRECT("day_wise_sales_data!$B$1:$BZ$1"),0)),0)</f>
        <v>12225.67</v>
      </c>
      <c r="BC30" s="3">
        <f ca="1">IFERROR(INDEX(INDIRECT("day_wise_sales_data!$B$2:$BZ$599"),MATCH(resource!$CC30,day_wise_sales_data!$A$2:$A$500,0),MATCH(resource!BC$2,INDIRECT("day_wise_sales_data!$B$1:$BZ$1"),0)),0)</f>
        <v>0</v>
      </c>
      <c r="BD30" s="3">
        <f ca="1">IFERROR(INDEX(INDIRECT("day_wise_sales_data!$B$2:$BZ$599"),MATCH(resource!$CC30,day_wise_sales_data!$A$2:$A$500,0),MATCH(resource!BD$2,INDIRECT("day_wise_sales_data!$B$1:$BZ$1"),0)),0)</f>
        <v>27918.77</v>
      </c>
      <c r="BE30" s="3">
        <f ca="1">IFERROR(INDEX(INDIRECT("day_wise_sales_data!$B$2:$BZ$599"),MATCH(resource!$CC30,day_wise_sales_data!$A$2:$A$500,0),MATCH(resource!BE$2,INDIRECT("day_wise_sales_data!$B$1:$BZ$1"),0)),0)</f>
        <v>0</v>
      </c>
      <c r="BF30" s="3">
        <f ca="1">IFERROR(INDEX(INDIRECT("day_wise_sales_data!$B$2:$BZ$599"),MATCH(resource!$CC30,day_wise_sales_data!$A$2:$A$500,0),MATCH(resource!BF$2,INDIRECT("day_wise_sales_data!$B$1:$BZ$1"),0)),0)</f>
        <v>0</v>
      </c>
      <c r="BG30" s="3">
        <f ca="1">IFERROR(INDEX(INDIRECT("day_wise_sales_data!$B$2:$BZ$599"),MATCH(resource!$CC30,day_wise_sales_data!$A$2:$A$500,0),MATCH(resource!BG$2,INDIRECT("day_wise_sales_data!$B$1:$BZ$1"),0)),0)</f>
        <v>0</v>
      </c>
      <c r="BH30" s="3">
        <f ca="1">IFERROR(INDEX(INDIRECT("day_wise_sales_data!$B$2:$BZ$599"),MATCH(resource!$CC30,day_wise_sales_data!$A$2:$A$500,0),MATCH(resource!BH$2,INDIRECT("day_wise_sales_data!$B$1:$BZ$1"),0)),0)</f>
        <v>0</v>
      </c>
      <c r="BI30" s="3">
        <f ca="1">IFERROR(INDEX(INDIRECT("day_wise_sales_data!$B$2:$BZ$599"),MATCH(resource!$CC30,day_wise_sales_data!$A$2:$A$500,0),MATCH(resource!BI$2,INDIRECT("day_wise_sales_data!$B$1:$BZ$1"),0)),0)</f>
        <v>0</v>
      </c>
      <c r="BJ30" s="3">
        <f ca="1">IFERROR(INDEX(INDIRECT("day_wise_sales_data!$B$2:$BZ$599"),MATCH(resource!$CC30,day_wise_sales_data!$A$2:$A$500,0),MATCH(resource!BJ$2,INDIRECT("day_wise_sales_data!$B$1:$BZ$1"),0)),0)</f>
        <v>0</v>
      </c>
      <c r="BK30" s="3">
        <f ca="1">IFERROR(INDEX(INDIRECT("day_wise_sales_data!$B$2:$BZ$599"),MATCH(resource!$CC30,day_wise_sales_data!$A$2:$A$500,0),MATCH(resource!BK$2,INDIRECT("day_wise_sales_data!$B$1:$BZ$1"),0)),0)</f>
        <v>9274.89</v>
      </c>
      <c r="BL30" s="3">
        <f ca="1">IFERROR(INDEX(INDIRECT("day_wise_sales_data!$B$2:$BZ$599"),MATCH(resource!$CC30,day_wise_sales_data!$A$2:$A$500,0),MATCH(resource!BL$2,INDIRECT("day_wise_sales_data!$B$1:$BZ$1"),0)),0)</f>
        <v>0</v>
      </c>
      <c r="BM30" s="3">
        <f ca="1">IFERROR(INDEX(INDIRECT("day_wise_sales_data!$B$2:$BZ$599"),MATCH(resource!$CC30,day_wise_sales_data!$A$2:$A$500,0),MATCH(resource!BM$2,INDIRECT("day_wise_sales_data!$B$1:$BZ$1"),0)),0)</f>
        <v>5060.91</v>
      </c>
      <c r="BN30" s="3">
        <f ca="1">IFERROR(INDEX(INDIRECT("day_wise_sales_data!$B$2:$BZ$599"),MATCH(resource!$CC30,day_wise_sales_data!$A$2:$A$500,0),MATCH(resource!BN$2,INDIRECT("day_wise_sales_data!$B$1:$BZ$1"),0)),0)</f>
        <v>0</v>
      </c>
      <c r="BO30" s="3">
        <f ca="1">IFERROR(INDEX(INDIRECT("day_wise_sales_data!$B$2:$BZ$599"),MATCH(resource!$CC30,day_wise_sales_data!$A$2:$A$500,0),MATCH(resource!BO$2,INDIRECT("day_wise_sales_data!$B$1:$BZ$1"),0)),0)</f>
        <v>0</v>
      </c>
      <c r="BP30" s="3">
        <f ca="1">IFERROR(INDEX(INDIRECT("day_wise_sales_data!$B$2:$BZ$599"),MATCH(resource!$CC30,day_wise_sales_data!$A$2:$A$500,0),MATCH(resource!BP$2,INDIRECT("day_wise_sales_data!$B$1:$BZ$1"),0)),0)</f>
        <v>9874.75</v>
      </c>
      <c r="BQ30" s="3">
        <f ca="1">IFERROR(INDEX(INDIRECT("day_wise_sales_data!$B$2:$BZ$599"),MATCH(resource!$CC30,day_wise_sales_data!$A$2:$A$500,0),MATCH(resource!BQ$2,INDIRECT("day_wise_sales_data!$B$1:$BZ$1"),0)),0)</f>
        <v>0</v>
      </c>
      <c r="BR30" s="3">
        <f ca="1">IFERROR(INDEX(INDIRECT("day_wise_sales_data!$B$2:$BZ$599"),MATCH(resource!$CC30,day_wise_sales_data!$A$2:$A$500,0),MATCH(resource!BR$2,INDIRECT("day_wise_sales_data!$B$1:$BZ$1"),0)),0)</f>
        <v>0</v>
      </c>
      <c r="BS30" s="3">
        <f ca="1">IFERROR(INDEX(INDIRECT("day_wise_sales_data!$B$2:$BZ$599"),MATCH(resource!$CC30,day_wise_sales_data!$A$2:$A$500,0),MATCH(resource!BS$2,INDIRECT("day_wise_sales_data!$B$1:$BZ$1"),0)),0)</f>
        <v>5301.43</v>
      </c>
      <c r="BT30" s="3">
        <f ca="1">IFERROR(INDEX(INDIRECT("day_wise_sales_data!$B$2:$BZ$599"),MATCH(resource!$CC30,day_wise_sales_data!$A$2:$A$500,0),MATCH(resource!BT$2,INDIRECT("day_wise_sales_data!$B$1:$BZ$1"),0)),0)</f>
        <v>0</v>
      </c>
      <c r="BU30" s="3">
        <f ca="1">IFERROR(INDEX(INDIRECT("day_wise_sales_data!$B$2:$BZ$599"),MATCH(resource!$CC30,day_wise_sales_data!$A$2:$A$500,0),MATCH(resource!BU$2,INDIRECT("day_wise_sales_data!$B$1:$BZ$1"),0)),0)</f>
        <v>33163.56</v>
      </c>
      <c r="BV30" s="3">
        <f ca="1">IFERROR(INDEX(INDIRECT("day_wise_sales_data!$B$2:$BZ$599"),MATCH(resource!$CC30,day_wise_sales_data!$A$2:$A$500,0),MATCH(resource!BV$2,INDIRECT("day_wise_sales_data!$B$1:$BZ$1"),0)),0)</f>
        <v>0</v>
      </c>
      <c r="BW30" s="3">
        <f ca="1">IFERROR(INDEX(INDIRECT("day_wise_sales_data!$B$2:$BZ$599"),MATCH(resource!$CC30,day_wise_sales_data!$A$2:$A$500,0),MATCH(resource!BW$2,INDIRECT("day_wise_sales_data!$B$1:$BZ$1"),0)),0)</f>
        <v>0</v>
      </c>
      <c r="BX30" s="3">
        <f ca="1">IFERROR(INDEX(INDIRECT("day_wise_sales_data!$B$2:$BZ$599"),MATCH(resource!$CC30,day_wise_sales_data!$A$2:$A$500,0),MATCH(resource!BX$2,INDIRECT("day_wise_sales_data!$B$1:$BZ$1"),0)),0)</f>
        <v>0</v>
      </c>
      <c r="BY30" s="3">
        <f ca="1">IFERROR(INDEX(INDIRECT("day_wise_sales_data!$B$2:$BZ$599"),MATCH(resource!$CC30,day_wise_sales_data!$A$2:$A$500,0),MATCH(resource!BY$2,INDIRECT("day_wise_sales_data!$B$1:$BZ$1"),0)),0)</f>
        <v>0</v>
      </c>
      <c r="BZ30" s="3">
        <f ca="1">IFERROR(INDEX(INDIRECT("day_wise_sales_data!$B$2:$BZ$599"),MATCH(resource!$CC30,day_wise_sales_data!$A$2:$A$500,0),MATCH(resource!BZ$2,INDIRECT("day_wise_sales_data!$B$1:$BZ$1"),0)),0)</f>
        <v>0</v>
      </c>
      <c r="CA30" s="3" t="str">
        <f ca="1">IFERROR(INDEX(INDIRECT("day_wise_sales_data!$B$2:$BZ$599"),MATCH(resource!$CC30,day_wise_sales_data!$A$2:$A$500,0),MATCH(resource!CA$2,INDIRECT("day_wise_sales_data!$B$1:$BZ$1"),0)),0)</f>
        <v>dd</v>
      </c>
      <c r="CC30" s="4" t="str">
        <f>sales_data!H29</f>
        <v>BSL05216</v>
      </c>
      <c r="CD30" s="1">
        <v>28</v>
      </c>
      <c r="CE30" s="1" t="str">
        <f>IF(AQ30=report!$AQ$3,resource!CD30,"")</f>
        <v/>
      </c>
      <c r="CF30" s="5" t="str">
        <f>IFERROR(SMALL($CE$3:$CE$1001,ROWS($CE$3:CE30)),"")</f>
        <v/>
      </c>
      <c r="CH30">
        <f>IFERROR(VLOOKUP($CC30,data_pull!$E$22:$G$700,2,0),0)</f>
        <v>101229.55</v>
      </c>
      <c r="CI30" s="1">
        <f t="shared" si="44"/>
        <v>154</v>
      </c>
      <c r="CJ30" s="1">
        <f t="shared" si="45"/>
        <v>0</v>
      </c>
      <c r="CK30" s="1" t="s">
        <v>1040</v>
      </c>
      <c r="CL30" s="1">
        <f t="shared" si="46"/>
        <v>111</v>
      </c>
      <c r="CM30" s="1" t="str">
        <f>IFERROR(VLOOKUP($CK30,stock_data!$B$3:$W$612,2,0),0)</f>
        <v>APAIN TR CAPSULE (EXP)</v>
      </c>
      <c r="CN30" s="1" t="str">
        <f>IFERROR(VLOOKUP($CK30,stock_data!$B$3:$W$612,4,0),0)</f>
        <v>5X10'S</v>
      </c>
      <c r="CO30" s="1">
        <f>IFERROR(VLOOKUP($CK30,stock_data!$B$3:$W$612,5,0),0)</f>
        <v>125</v>
      </c>
      <c r="CP30" s="3">
        <f t="shared" si="47"/>
        <v>0</v>
      </c>
      <c r="CQ30" s="3">
        <f t="shared" si="48"/>
        <v>0</v>
      </c>
      <c r="CR30" s="1">
        <f>IFERROR(VLOOKUP($CK30,stock_data!$B$3:$W$612,6,0),0)</f>
        <v>0</v>
      </c>
      <c r="CS30" s="1">
        <f>IFERROR(VLOOKUP($CK30,stock_data!$B$3:$W$612,7,0),0)</f>
        <v>0</v>
      </c>
      <c r="CT30" s="1">
        <f>IFERROR(VLOOKUP($CK30,stock_data!$B$3:$W$612,8,0),0)</f>
        <v>0</v>
      </c>
      <c r="CU30" s="1">
        <f>IFERROR(VLOOKUP($CK30,stock_data!$B$3:$W$612,9,0),0)</f>
        <v>0</v>
      </c>
      <c r="CV30" s="1">
        <f>IFERROR(VLOOKUP($CK30,stock_data!$B$3:$W$612,10,0),0)</f>
        <v>0</v>
      </c>
      <c r="CW30" s="1">
        <f>IFERROR(VLOOKUP($CK30,stock_data!$B$3:$W$612,11,0),0)</f>
        <v>0</v>
      </c>
      <c r="CX30" s="1">
        <f>IFERROR(VLOOKUP($CK30,stock_data!$B$3:$W$612,12,0),0)</f>
        <v>0</v>
      </c>
      <c r="CY30" s="1">
        <f>IFERROR(VLOOKUP($CK30,stock_data!$B$3:$W$612,13,0),0)</f>
        <v>0</v>
      </c>
      <c r="CZ30" s="1">
        <f>IFERROR(VLOOKUP($CK30,stock_data!$B$3:$W$612,14,0),0)</f>
        <v>0</v>
      </c>
      <c r="DA30" s="1">
        <f>IFERROR(VLOOKUP($CK30,stock_data!$B$3:$W$612,15,0),0)</f>
        <v>0</v>
      </c>
      <c r="DB30" s="1">
        <f>IFERROR(VLOOKUP($CK30,stock_data!$B$3:$W$612,16,0),0)</f>
        <v>0</v>
      </c>
      <c r="DC30" s="1">
        <f>IFERROR(VLOOKUP($CK30,stock_data!$B$3:$W$612,17,0),0)</f>
        <v>0</v>
      </c>
      <c r="DD30" s="1">
        <f>IFERROR(VLOOKUP($CK30,stock_data!$B$3:$W$612,18,0),0)</f>
        <v>0</v>
      </c>
      <c r="DE30" s="1">
        <f>IFERROR(VLOOKUP($CK30,stock_data!$B$3:$W$612,19,0),0)</f>
        <v>0</v>
      </c>
      <c r="DF30" s="1">
        <f>IFERROR(VLOOKUP($CK30,stock_data!$B$3:$W$612,20,0),0)</f>
        <v>0</v>
      </c>
      <c r="DG30" s="1">
        <f>IFERROR(VLOOKUP($CK30,stock_data!$B$3:$W$612,21,0),0)</f>
        <v>0</v>
      </c>
      <c r="DH30" s="1">
        <f>IFERROR(VLOOKUP($CK30,stock_data!$B$3:$W$612,22,0),0)</f>
        <v>0</v>
      </c>
      <c r="DI30" s="1">
        <f t="shared" si="49"/>
        <v>0</v>
      </c>
      <c r="DJ30" s="1">
        <f t="shared" si="50"/>
        <v>0</v>
      </c>
      <c r="DK30" s="3">
        <f>IFERROR(INDEX(COD_SALES!$B$5:$Z$500,MATCH(resource!$CC30,COD_SALES!$A$5:$A$500,0),MATCH(resource!DK$2,COD_SALES!$B$4:$Z$4,0)),"")</f>
        <v>4</v>
      </c>
      <c r="DL30" s="3">
        <f>IFERROR(INDEX(COD_SALES!$B$5:$Z$500,MATCH(resource!$CC30,COD_SALES!$A$5:$A$500,0),MATCH(resource!DL$2,COD_SALES!$B$4:$Z$4,0)),"")</f>
        <v>0</v>
      </c>
      <c r="DM30" s="3">
        <f>IFERROR(INDEX(COD_SALES!$B$5:$Z$500,MATCH(resource!$CC30,COD_SALES!$A$5:$A$500,0),MATCH(resource!DM$2,COD_SALES!$B$4:$Z$4,0)),"")</f>
        <v>18</v>
      </c>
      <c r="DN30" s="3" t="str">
        <f>IFERROR(INDEX(COD_SALES!$B$5:$Z$500,MATCH(resource!$CC30,COD_SALES!$A$5:$A$500,0),MATCH(resource!DN$2,COD_SALES!$B$4:$Z$4,0)),"")</f>
        <v/>
      </c>
      <c r="DO30" s="3">
        <f>IFERROR(INDEX(COD_SALES!$B$5:$Z$500,MATCH(resource!$CC30,COD_SALES!$A$5:$A$500,0),MATCH(resource!DO$2,COD_SALES!$B$4:$Z$4,0)),"")</f>
        <v>0</v>
      </c>
      <c r="DP30" s="3">
        <f>IFERROR(INDEX(COD_SALES!$B$5:$Z$500,MATCH(resource!$CC30,COD_SALES!$A$5:$A$500,0),MATCH(resource!DP$2,COD_SALES!$B$4:$Z$4,0)),"")</f>
        <v>12</v>
      </c>
      <c r="DQ30" s="3" t="str">
        <f>IFERROR(INDEX(COD_SALES!$B$5:$Z$500,MATCH(resource!$CC30,COD_SALES!$A$5:$A$500,0),MATCH(resource!DQ$2,COD_SALES!$B$4:$Z$4,0)),"")</f>
        <v/>
      </c>
      <c r="DR30" s="3">
        <f>IFERROR(INDEX(COD_SALES!$B$5:$Z$500,MATCH(resource!$CC30,COD_SALES!$A$5:$A$500,0),MATCH(resource!DR$2,COD_SALES!$B$4:$Z$4,0)),"")</f>
        <v>0</v>
      </c>
      <c r="DS30" s="3">
        <f>IFERROR(INDEX(COD_SALES!$B$5:$Z$500,MATCH(resource!$CC30,COD_SALES!$A$5:$A$500,0),MATCH(resource!DS$2,COD_SALES!$B$4:$Z$4,0)),"")</f>
        <v>68</v>
      </c>
      <c r="DT30" s="3">
        <f>IFERROR(INDEX(COD_SALES!$B$5:$Z$500,MATCH(resource!$CC30,COD_SALES!$A$5:$A$500,0),MATCH(resource!DT$2,COD_SALES!$B$4:$Z$4,0)),"")</f>
        <v>3</v>
      </c>
      <c r="DU30" s="3">
        <f>IFERROR(INDEX(COD_SALES!$B$5:$Z$500,MATCH(resource!$CC30,COD_SALES!$A$5:$A$500,0),MATCH(resource!DU$2,COD_SALES!$B$4:$Z$4,0)),"")</f>
        <v>0</v>
      </c>
      <c r="DV30" s="3">
        <f>IFERROR(INDEX(COD_SALES!$B$5:$Z$500,MATCH(resource!$CC30,COD_SALES!$A$5:$A$500,0),MATCH(resource!DV$2,COD_SALES!$B$4:$Z$4,0)),"")</f>
        <v>0</v>
      </c>
      <c r="DW30" s="3">
        <f>IFERROR(INDEX(COD_SALES!$B$5:$Z$500,MATCH(resource!$CC30,COD_SALES!$A$5:$A$500,0),MATCH(resource!DW$2,COD_SALES!$B$4:$Z$4,0)),"")</f>
        <v>77</v>
      </c>
      <c r="DX30" s="3">
        <f>IFERROR(INDEX(COD_SALES!$B$5:$Z$500,MATCH(resource!$CC30,COD_SALES!$A$5:$A$500,0),MATCH(resource!DX$2,COD_SALES!$B$4:$Z$4,0)),"")</f>
        <v>0</v>
      </c>
      <c r="DY30" s="3">
        <f>IFERROR(INDEX(COD_SALES!$B$5:$Z$500,MATCH(resource!$CC30,COD_SALES!$A$5:$A$500,0),MATCH(resource!DY$2,COD_SALES!$B$4:$Z$4,0)),"")</f>
        <v>0</v>
      </c>
      <c r="DZ30" s="3">
        <f>IFERROR(INDEX(COD_SALES!$B$5:$Z$500,MATCH(resource!$CC30,COD_SALES!$A$5:$A$500,0),MATCH(resource!DZ$2,COD_SALES!$B$4:$Z$4,0)),"")</f>
        <v>0</v>
      </c>
      <c r="EA30" s="3">
        <f>IFERROR(INDEX(COD_SALES!$B$5:$Z$500,MATCH(resource!$CC30,COD_SALES!$A$5:$A$500,0),MATCH(resource!EA$2,COD_SALES!$B$4:$Z$4,0)),"")</f>
        <v>0</v>
      </c>
      <c r="EB30" s="3">
        <f t="shared" si="51"/>
        <v>61171.520000000004</v>
      </c>
      <c r="ED30" s="3">
        <f>IFERROR(VLOOKUP($CK30,depot_prod_sales!$B$5:$S$200,3,0),0)</f>
        <v>0</v>
      </c>
      <c r="EE30" s="3">
        <f>IFERROR(VLOOKUP($CK30,depot_prod_sales!$B$5:$S$200,4,0),0)</f>
        <v>0</v>
      </c>
      <c r="EF30" s="3">
        <f>IFERROR(VLOOKUP($CK30,depot_prod_sales!$B$5:$S$200,5,0),0)</f>
        <v>0</v>
      </c>
      <c r="EG30" s="3">
        <f>IFERROR(VLOOKUP($CK30,depot_prod_sales!$B$5:$S$200,6,0),0)</f>
        <v>0</v>
      </c>
      <c r="EH30" s="3">
        <f>IFERROR(VLOOKUP($CK30,depot_prod_sales!$B$5:$S$200,7,0),0)</f>
        <v>0</v>
      </c>
      <c r="EI30" s="3">
        <f>IFERROR(VLOOKUP($CK30,depot_prod_sales!$B$5:$S$200,8,0),0)</f>
        <v>0</v>
      </c>
      <c r="EJ30" s="3">
        <f>IFERROR(VLOOKUP($CK30,depot_prod_sales!$B$5:$S$200,9,0),0)</f>
        <v>0</v>
      </c>
      <c r="EK30" s="3">
        <f>IFERROR(VLOOKUP($CK30,depot_prod_sales!$B$5:$S$200,10,0),0)</f>
        <v>0</v>
      </c>
      <c r="EL30" s="3">
        <f>IFERROR(VLOOKUP($CK30,depot_prod_sales!$B$5:$S$200,11,0),0)</f>
        <v>0</v>
      </c>
      <c r="EM30" s="3">
        <f>IFERROR(VLOOKUP($CK30,depot_prod_sales!$B$5:$S$200,12,0),0)</f>
        <v>0</v>
      </c>
      <c r="EN30" s="3">
        <f>IFERROR(VLOOKUP($CK30,depot_prod_sales!$B$5:$S$200,13,0),0)</f>
        <v>0</v>
      </c>
      <c r="EO30" s="3">
        <f>IFERROR(VLOOKUP($CK30,depot_prod_sales!$B$5:$S$200,14,0),0)</f>
        <v>0</v>
      </c>
      <c r="EP30" s="3">
        <f>IFERROR(VLOOKUP($CK30,depot_prod_sales!$B$5:$S$200,15,0),0)</f>
        <v>0</v>
      </c>
      <c r="EQ30" s="3">
        <f>IFERROR(VLOOKUP($CK30,depot_prod_sales!$B$5:$S$200,16,0),0)</f>
        <v>0</v>
      </c>
      <c r="ER30" s="3">
        <f>IFERROR(VLOOKUP($CK30,depot_prod_sales!$B$5:$S$200,17,0),0)</f>
        <v>0</v>
      </c>
      <c r="ES30" s="3">
        <f>IFERROR(VLOOKUP($CK30,depot_prod_sales!$B$5:$S$200,18,0),0)</f>
        <v>0</v>
      </c>
      <c r="ET30" s="116">
        <f t="shared" si="52"/>
        <v>0</v>
      </c>
      <c r="EU30" s="116">
        <f t="shared" si="53"/>
        <v>0</v>
      </c>
      <c r="EW30" s="3">
        <f>IFERROR(VLOOKUP(CC30,data_pull!$AO$25:$AR$546,2,0),0)</f>
        <v>12</v>
      </c>
      <c r="EX30" s="1">
        <f>IFERROR(VLOOKUP(CC30,data_pull!$AO$25:$AR$546,4,0),0)</f>
        <v>190000</v>
      </c>
    </row>
    <row r="31" spans="1:154" x14ac:dyDescent="0.25">
      <c r="M31" s="88">
        <f ca="1">M27</f>
        <v>44377</v>
      </c>
      <c r="N31" s="88">
        <f t="shared" ref="N31:AL31" ca="1" si="58">N27</f>
        <v>44376</v>
      </c>
      <c r="O31" s="88">
        <f t="shared" ca="1" si="58"/>
        <v>44375</v>
      </c>
      <c r="P31" s="88">
        <f t="shared" ca="1" si="58"/>
        <v>44374</v>
      </c>
      <c r="Q31" s="88">
        <f t="shared" ca="1" si="58"/>
        <v>44373</v>
      </c>
      <c r="R31" s="88">
        <f t="shared" ca="1" si="58"/>
        <v>44372</v>
      </c>
      <c r="S31" s="88">
        <f t="shared" ca="1" si="58"/>
        <v>44371</v>
      </c>
      <c r="T31" s="88">
        <f t="shared" ca="1" si="58"/>
        <v>44370</v>
      </c>
      <c r="U31" s="88">
        <f t="shared" ca="1" si="58"/>
        <v>44369</v>
      </c>
      <c r="V31" s="88">
        <f t="shared" ca="1" si="58"/>
        <v>44368</v>
      </c>
      <c r="W31" s="88">
        <f t="shared" ca="1" si="58"/>
        <v>44367</v>
      </c>
      <c r="X31" s="88">
        <f t="shared" ca="1" si="58"/>
        <v>44366</v>
      </c>
      <c r="Y31" s="88">
        <f t="shared" ca="1" si="58"/>
        <v>44365</v>
      </c>
      <c r="Z31" s="88">
        <f t="shared" ca="1" si="58"/>
        <v>44364</v>
      </c>
      <c r="AA31" s="88">
        <f t="shared" ca="1" si="58"/>
        <v>44363</v>
      </c>
      <c r="AB31" s="88">
        <f t="shared" ca="1" si="58"/>
        <v>44362</v>
      </c>
      <c r="AC31" s="88">
        <f t="shared" ca="1" si="58"/>
        <v>44361</v>
      </c>
      <c r="AD31" s="88">
        <f t="shared" ca="1" si="58"/>
        <v>44360</v>
      </c>
      <c r="AE31" s="88">
        <f t="shared" ca="1" si="58"/>
        <v>44359</v>
      </c>
      <c r="AF31" s="88">
        <f t="shared" ca="1" si="58"/>
        <v>44358</v>
      </c>
      <c r="AG31" s="88">
        <f t="shared" ca="1" si="58"/>
        <v>44357</v>
      </c>
      <c r="AH31" s="88">
        <f t="shared" ca="1" si="58"/>
        <v>44356</v>
      </c>
      <c r="AI31" s="88">
        <f t="shared" ca="1" si="58"/>
        <v>44355</v>
      </c>
      <c r="AJ31" s="88">
        <f t="shared" ca="1" si="58"/>
        <v>44354</v>
      </c>
      <c r="AK31" s="88">
        <f t="shared" ca="1" si="58"/>
        <v>44353</v>
      </c>
      <c r="AL31" s="88">
        <f t="shared" si="58"/>
        <v>0</v>
      </c>
      <c r="AM31" s="3"/>
      <c r="AN31" s="3"/>
      <c r="AO31" s="3"/>
      <c r="AP31" s="3"/>
      <c r="AQ31" s="4" t="str">
        <f>sales_data!B30</f>
        <v>Sarder Boni Amin</v>
      </c>
      <c r="AR31" s="4" t="str">
        <f>sales_data!C30</f>
        <v>Shahalam-02</v>
      </c>
      <c r="AS31" s="5" t="str">
        <f t="shared" si="42"/>
        <v/>
      </c>
      <c r="AT31" s="4" t="str">
        <f>sales_data!I30</f>
        <v>Rajib</v>
      </c>
      <c r="AU31" s="4" t="str">
        <f>sales_data!W30</f>
        <v>Dawlatkhan (Tb)</v>
      </c>
      <c r="AV31" s="1">
        <f>sales_data!N30</f>
        <v>47997.2</v>
      </c>
      <c r="AW31" s="1">
        <f>sales_data!P30</f>
        <v>32</v>
      </c>
      <c r="AX31" s="3">
        <f ca="1">IFERROR(INDEX(INDIRECT("day_wise_sales_data!$B$2:$BZ$599"),MATCH(resource!$CC31,day_wise_sales_data!$A$2:$A$500,0),MATCH(resource!AX$2,INDIRECT("day_wise_sales_data!$B$1:$BZ$1"),0)),0)</f>
        <v>0</v>
      </c>
      <c r="AY31" s="3">
        <f ca="1">IFERROR(INDEX(INDIRECT("day_wise_sales_data!$B$2:$BZ$599"),MATCH(resource!$CC31,day_wise_sales_data!$A$2:$A$500,0),MATCH(resource!AY$2,INDIRECT("day_wise_sales_data!$B$1:$BZ$1"),0)),0)</f>
        <v>0</v>
      </c>
      <c r="AZ31" s="3">
        <f ca="1">IFERROR(INDEX(INDIRECT("day_wise_sales_data!$B$2:$BZ$599"),MATCH(resource!$CC31,day_wise_sales_data!$A$2:$A$500,0),MATCH(resource!AZ$2,INDIRECT("day_wise_sales_data!$B$1:$BZ$1"),0)),0)</f>
        <v>4174.51</v>
      </c>
      <c r="BA31" s="3">
        <f ca="1">IFERROR(INDEX(INDIRECT("day_wise_sales_data!$B$2:$BZ$599"),MATCH(resource!$CC31,day_wise_sales_data!$A$2:$A$500,0),MATCH(resource!BA$2,INDIRECT("day_wise_sales_data!$B$1:$BZ$1"),0)),0)</f>
        <v>0</v>
      </c>
      <c r="BB31" s="3">
        <f ca="1">IFERROR(INDEX(INDIRECT("day_wise_sales_data!$B$2:$BZ$599"),MATCH(resource!$CC31,day_wise_sales_data!$A$2:$A$500,0),MATCH(resource!BB$2,INDIRECT("day_wise_sales_data!$B$1:$BZ$1"),0)),0)</f>
        <v>0</v>
      </c>
      <c r="BC31" s="3">
        <f ca="1">IFERROR(INDEX(INDIRECT("day_wise_sales_data!$B$2:$BZ$599"),MATCH(resource!$CC31,day_wise_sales_data!$A$2:$A$500,0),MATCH(resource!BC$2,INDIRECT("day_wise_sales_data!$B$1:$BZ$1"),0)),0)</f>
        <v>0</v>
      </c>
      <c r="BD31" s="3">
        <f ca="1">IFERROR(INDEX(INDIRECT("day_wise_sales_data!$B$2:$BZ$599"),MATCH(resource!$CC31,day_wise_sales_data!$A$2:$A$500,0),MATCH(resource!BD$2,INDIRECT("day_wise_sales_data!$B$1:$BZ$1"),0)),0)</f>
        <v>0</v>
      </c>
      <c r="BE31" s="3">
        <f ca="1">IFERROR(INDEX(INDIRECT("day_wise_sales_data!$B$2:$BZ$599"),MATCH(resource!$CC31,day_wise_sales_data!$A$2:$A$500,0),MATCH(resource!BE$2,INDIRECT("day_wise_sales_data!$B$1:$BZ$1"),0)),0)</f>
        <v>8981.27</v>
      </c>
      <c r="BF31" s="3">
        <f ca="1">IFERROR(INDEX(INDIRECT("day_wise_sales_data!$B$2:$BZ$599"),MATCH(resource!$CC31,day_wise_sales_data!$A$2:$A$500,0),MATCH(resource!BF$2,INDIRECT("day_wise_sales_data!$B$1:$BZ$1"),0)),0)</f>
        <v>0</v>
      </c>
      <c r="BG31" s="3">
        <f ca="1">IFERROR(INDEX(INDIRECT("day_wise_sales_data!$B$2:$BZ$599"),MATCH(resource!$CC31,day_wise_sales_data!$A$2:$A$500,0),MATCH(resource!BG$2,INDIRECT("day_wise_sales_data!$B$1:$BZ$1"),0)),0)</f>
        <v>0</v>
      </c>
      <c r="BH31" s="3">
        <f ca="1">IFERROR(INDEX(INDIRECT("day_wise_sales_data!$B$2:$BZ$599"),MATCH(resource!$CC31,day_wise_sales_data!$A$2:$A$500,0),MATCH(resource!BH$2,INDIRECT("day_wise_sales_data!$B$1:$BZ$1"),0)),0)</f>
        <v>0</v>
      </c>
      <c r="BI31" s="3">
        <f ca="1">IFERROR(INDEX(INDIRECT("day_wise_sales_data!$B$2:$BZ$599"),MATCH(resource!$CC31,day_wise_sales_data!$A$2:$A$500,0),MATCH(resource!BI$2,INDIRECT("day_wise_sales_data!$B$1:$BZ$1"),0)),0)</f>
        <v>0</v>
      </c>
      <c r="BJ31" s="3">
        <f ca="1">IFERROR(INDEX(INDIRECT("day_wise_sales_data!$B$2:$BZ$599"),MATCH(resource!$CC31,day_wise_sales_data!$A$2:$A$500,0),MATCH(resource!BJ$2,INDIRECT("day_wise_sales_data!$B$1:$BZ$1"),0)),0)</f>
        <v>11744.64</v>
      </c>
      <c r="BK31" s="3">
        <f ca="1">IFERROR(INDEX(INDIRECT("day_wise_sales_data!$B$2:$BZ$599"),MATCH(resource!$CC31,day_wise_sales_data!$A$2:$A$500,0),MATCH(resource!BK$2,INDIRECT("day_wise_sales_data!$B$1:$BZ$1"),0)),0)</f>
        <v>17116.16</v>
      </c>
      <c r="BL31" s="3">
        <f ca="1">IFERROR(INDEX(INDIRECT("day_wise_sales_data!$B$2:$BZ$599"),MATCH(resource!$CC31,day_wise_sales_data!$A$2:$A$500,0),MATCH(resource!BL$2,INDIRECT("day_wise_sales_data!$B$1:$BZ$1"),0)),0)</f>
        <v>0</v>
      </c>
      <c r="BM31" s="3">
        <f ca="1">IFERROR(INDEX(INDIRECT("day_wise_sales_data!$B$2:$BZ$599"),MATCH(resource!$CC31,day_wise_sales_data!$A$2:$A$500,0),MATCH(resource!BM$2,INDIRECT("day_wise_sales_data!$B$1:$BZ$1"),0)),0)</f>
        <v>2111.1999999999998</v>
      </c>
      <c r="BN31" s="3">
        <f ca="1">IFERROR(INDEX(INDIRECT("day_wise_sales_data!$B$2:$BZ$599"),MATCH(resource!$CC31,day_wise_sales_data!$A$2:$A$500,0),MATCH(resource!BN$2,INDIRECT("day_wise_sales_data!$B$1:$BZ$1"),0)),0)</f>
        <v>3690.07</v>
      </c>
      <c r="BO31" s="3">
        <f ca="1">IFERROR(INDEX(INDIRECT("day_wise_sales_data!$B$2:$BZ$599"),MATCH(resource!$CC31,day_wise_sales_data!$A$2:$A$500,0),MATCH(resource!BO$2,INDIRECT("day_wise_sales_data!$B$1:$BZ$1"),0)),0)</f>
        <v>4837.68</v>
      </c>
      <c r="BP31" s="3">
        <f ca="1">IFERROR(INDEX(INDIRECT("day_wise_sales_data!$B$2:$BZ$599"),MATCH(resource!$CC31,day_wise_sales_data!$A$2:$A$500,0),MATCH(resource!BP$2,INDIRECT("day_wise_sales_data!$B$1:$BZ$1"),0)),0)</f>
        <v>0</v>
      </c>
      <c r="BQ31" s="3">
        <f ca="1">IFERROR(INDEX(INDIRECT("day_wise_sales_data!$B$2:$BZ$599"),MATCH(resource!$CC31,day_wise_sales_data!$A$2:$A$500,0),MATCH(resource!BQ$2,INDIRECT("day_wise_sales_data!$B$1:$BZ$1"),0)),0)</f>
        <v>0</v>
      </c>
      <c r="BR31" s="3">
        <f ca="1">IFERROR(INDEX(INDIRECT("day_wise_sales_data!$B$2:$BZ$599"),MATCH(resource!$CC31,day_wise_sales_data!$A$2:$A$500,0),MATCH(resource!BR$2,INDIRECT("day_wise_sales_data!$B$1:$BZ$1"),0)),0)</f>
        <v>0</v>
      </c>
      <c r="BS31" s="3">
        <f ca="1">IFERROR(INDEX(INDIRECT("day_wise_sales_data!$B$2:$BZ$599"),MATCH(resource!$CC31,day_wise_sales_data!$A$2:$A$500,0),MATCH(resource!BS$2,INDIRECT("day_wise_sales_data!$B$1:$BZ$1"),0)),0)</f>
        <v>4103.59</v>
      </c>
      <c r="BT31" s="3">
        <f ca="1">IFERROR(INDEX(INDIRECT("day_wise_sales_data!$B$2:$BZ$599"),MATCH(resource!$CC31,day_wise_sales_data!$A$2:$A$500,0),MATCH(resource!BT$2,INDIRECT("day_wise_sales_data!$B$1:$BZ$1"),0)),0)</f>
        <v>0</v>
      </c>
      <c r="BU31" s="3">
        <f ca="1">IFERROR(INDEX(INDIRECT("day_wise_sales_data!$B$2:$BZ$599"),MATCH(resource!$CC31,day_wise_sales_data!$A$2:$A$500,0),MATCH(resource!BU$2,INDIRECT("day_wise_sales_data!$B$1:$BZ$1"),0)),0)</f>
        <v>6693.72</v>
      </c>
      <c r="BV31" s="3">
        <f ca="1">IFERROR(INDEX(INDIRECT("day_wise_sales_data!$B$2:$BZ$599"),MATCH(resource!$CC31,day_wise_sales_data!$A$2:$A$500,0),MATCH(resource!BV$2,INDIRECT("day_wise_sales_data!$B$1:$BZ$1"),0)),0)</f>
        <v>0</v>
      </c>
      <c r="BW31" s="3">
        <f ca="1">IFERROR(INDEX(INDIRECT("day_wise_sales_data!$B$2:$BZ$599"),MATCH(resource!$CC31,day_wise_sales_data!$A$2:$A$500,0),MATCH(resource!BW$2,INDIRECT("day_wise_sales_data!$B$1:$BZ$1"),0)),0)</f>
        <v>0</v>
      </c>
      <c r="BX31" s="3">
        <f ca="1">IFERROR(INDEX(INDIRECT("day_wise_sales_data!$B$2:$BZ$599"),MATCH(resource!$CC31,day_wise_sales_data!$A$2:$A$500,0),MATCH(resource!BX$2,INDIRECT("day_wise_sales_data!$B$1:$BZ$1"),0)),0)</f>
        <v>0</v>
      </c>
      <c r="BY31" s="3">
        <f ca="1">IFERROR(INDEX(INDIRECT("day_wise_sales_data!$B$2:$BZ$599"),MATCH(resource!$CC31,day_wise_sales_data!$A$2:$A$500,0),MATCH(resource!BY$2,INDIRECT("day_wise_sales_data!$B$1:$BZ$1"),0)),0)</f>
        <v>0</v>
      </c>
      <c r="BZ31" s="3">
        <f ca="1">IFERROR(INDEX(INDIRECT("day_wise_sales_data!$B$2:$BZ$599"),MATCH(resource!$CC31,day_wise_sales_data!$A$2:$A$500,0),MATCH(resource!BZ$2,INDIRECT("day_wise_sales_data!$B$1:$BZ$1"),0)),0)</f>
        <v>0</v>
      </c>
      <c r="CA31" s="3" t="str">
        <f ca="1">IFERROR(INDEX(INDIRECT("day_wise_sales_data!$B$2:$BZ$599"),MATCH(resource!$CC31,day_wise_sales_data!$A$2:$A$500,0),MATCH(resource!CA$2,INDIRECT("day_wise_sales_data!$B$1:$BZ$1"),0)),0)</f>
        <v>dd</v>
      </c>
      <c r="CC31" s="4" t="str">
        <f>sales_data!H30</f>
        <v>BSL04219</v>
      </c>
      <c r="CD31" s="1">
        <v>29</v>
      </c>
      <c r="CE31" s="1" t="str">
        <f>IF(AQ31=report!$AQ$3,resource!CD31,"")</f>
        <v/>
      </c>
      <c r="CF31" s="5" t="str">
        <f>IFERROR(SMALL($CE$3:$CE$1001,ROWS($CE$3:CE31)),"")</f>
        <v/>
      </c>
      <c r="CH31">
        <f>IFERROR(VLOOKUP($CC31,data_pull!$E$22:$G$700,2,0),0)</f>
        <v>47997.2</v>
      </c>
      <c r="CI31" s="1">
        <f t="shared" si="44"/>
        <v>154</v>
      </c>
      <c r="CJ31" s="1">
        <f t="shared" si="45"/>
        <v>3</v>
      </c>
      <c r="CK31" s="1" t="s">
        <v>1043</v>
      </c>
      <c r="CL31" s="1">
        <f t="shared" si="46"/>
        <v>65</v>
      </c>
      <c r="CM31" s="1" t="str">
        <f>IFERROR(VLOOKUP($CK31,stock_data!$B$3:$W$612,2,0),0)</f>
        <v>APAIN-MS TABLET</v>
      </c>
      <c r="CN31" s="1" t="str">
        <f>IFERROR(VLOOKUP($CK31,stock_data!$B$3:$W$612,4,0),0)</f>
        <v>3x10's</v>
      </c>
      <c r="CO31" s="1">
        <f>IFERROR(VLOOKUP($CK31,stock_data!$B$3:$W$612,5,0),0)</f>
        <v>290.39999999999998</v>
      </c>
      <c r="CP31" s="3">
        <f t="shared" si="47"/>
        <v>3</v>
      </c>
      <c r="CQ31" s="3">
        <f t="shared" si="48"/>
        <v>871.19999999999993</v>
      </c>
      <c r="CR31" s="1">
        <f>IFERROR(VLOOKUP($CK31,stock_data!$B$3:$W$612,6,0),0)</f>
        <v>0</v>
      </c>
      <c r="CS31" s="1">
        <f>IFERROR(VLOOKUP($CK31,stock_data!$B$3:$W$612,7,0),0)</f>
        <v>0</v>
      </c>
      <c r="CT31" s="1">
        <f>IFERROR(VLOOKUP($CK31,stock_data!$B$3:$W$612,8,0),0)</f>
        <v>0</v>
      </c>
      <c r="CU31" s="1">
        <f>IFERROR(VLOOKUP($CK31,stock_data!$B$3:$W$612,9,0),0)</f>
        <v>0</v>
      </c>
      <c r="CV31" s="1">
        <f>IFERROR(VLOOKUP($CK31,stock_data!$B$3:$W$612,10,0),0)</f>
        <v>0</v>
      </c>
      <c r="CW31" s="1">
        <f>IFERROR(VLOOKUP($CK31,stock_data!$B$3:$W$612,11,0),0)</f>
        <v>0</v>
      </c>
      <c r="CX31" s="1">
        <f>IFERROR(VLOOKUP($CK31,stock_data!$B$3:$W$612,12,0),0)</f>
        <v>0</v>
      </c>
      <c r="CY31" s="1">
        <f>IFERROR(VLOOKUP($CK31,stock_data!$B$3:$W$612,13,0),0)</f>
        <v>0</v>
      </c>
      <c r="CZ31" s="1">
        <f>IFERROR(VLOOKUP($CK31,stock_data!$B$3:$W$612,14,0),0)</f>
        <v>0</v>
      </c>
      <c r="DA31" s="1">
        <f>IFERROR(VLOOKUP($CK31,stock_data!$B$3:$W$612,15,0),0)</f>
        <v>0</v>
      </c>
      <c r="DB31" s="1">
        <f>IFERROR(VLOOKUP($CK31,stock_data!$B$3:$W$612,16,0),0)</f>
        <v>0</v>
      </c>
      <c r="DC31" s="1">
        <f>IFERROR(VLOOKUP($CK31,stock_data!$B$3:$W$612,17,0),0)</f>
        <v>0</v>
      </c>
      <c r="DD31" s="1">
        <f>IFERROR(VLOOKUP($CK31,stock_data!$B$3:$W$612,18,0),0)</f>
        <v>0</v>
      </c>
      <c r="DE31" s="1">
        <f>IFERROR(VLOOKUP($CK31,stock_data!$B$3:$W$612,19,0),0)</f>
        <v>0</v>
      </c>
      <c r="DF31" s="1">
        <f>IFERROR(VLOOKUP($CK31,stock_data!$B$3:$W$612,20,0),0)</f>
        <v>0</v>
      </c>
      <c r="DG31" s="1">
        <f>IFERROR(VLOOKUP($CK31,stock_data!$B$3:$W$612,21,0),0)</f>
        <v>0</v>
      </c>
      <c r="DH31" s="1">
        <f>IFERROR(VLOOKUP($CK31,stock_data!$B$3:$W$612,22,0),0)</f>
        <v>0</v>
      </c>
      <c r="DI31" s="1">
        <f t="shared" si="49"/>
        <v>0</v>
      </c>
      <c r="DJ31" s="1">
        <f t="shared" si="50"/>
        <v>0</v>
      </c>
      <c r="DK31" s="3">
        <f>IFERROR(INDEX(COD_SALES!$B$5:$Z$500,MATCH(resource!$CC31,COD_SALES!$A$5:$A$500,0),MATCH(resource!DK$2,COD_SALES!$B$4:$Z$4,0)),"")</f>
        <v>5</v>
      </c>
      <c r="DL31" s="3">
        <f>IFERROR(INDEX(COD_SALES!$B$5:$Z$500,MATCH(resource!$CC31,COD_SALES!$A$5:$A$500,0),MATCH(resource!DL$2,COD_SALES!$B$4:$Z$4,0)),"")</f>
        <v>0</v>
      </c>
      <c r="DM31" s="3">
        <f>IFERROR(INDEX(COD_SALES!$B$5:$Z$500,MATCH(resource!$CC31,COD_SALES!$A$5:$A$500,0),MATCH(resource!DM$2,COD_SALES!$B$4:$Z$4,0)),"")</f>
        <v>34</v>
      </c>
      <c r="DN31" s="3" t="str">
        <f>IFERROR(INDEX(COD_SALES!$B$5:$Z$500,MATCH(resource!$CC31,COD_SALES!$A$5:$A$500,0),MATCH(resource!DN$2,COD_SALES!$B$4:$Z$4,0)),"")</f>
        <v/>
      </c>
      <c r="DO31" s="3">
        <f>IFERROR(INDEX(COD_SALES!$B$5:$Z$500,MATCH(resource!$CC31,COD_SALES!$A$5:$A$500,0),MATCH(resource!DO$2,COD_SALES!$B$4:$Z$4,0)),"")</f>
        <v>0</v>
      </c>
      <c r="DP31" s="3">
        <f>IFERROR(INDEX(COD_SALES!$B$5:$Z$500,MATCH(resource!$CC31,COD_SALES!$A$5:$A$500,0),MATCH(resource!DP$2,COD_SALES!$B$4:$Z$4,0)),"")</f>
        <v>3</v>
      </c>
      <c r="DQ31" s="3" t="str">
        <f>IFERROR(INDEX(COD_SALES!$B$5:$Z$500,MATCH(resource!$CC31,COD_SALES!$A$5:$A$500,0),MATCH(resource!DQ$2,COD_SALES!$B$4:$Z$4,0)),"")</f>
        <v/>
      </c>
      <c r="DR31" s="3">
        <f>IFERROR(INDEX(COD_SALES!$B$5:$Z$500,MATCH(resource!$CC31,COD_SALES!$A$5:$A$500,0),MATCH(resource!DR$2,COD_SALES!$B$4:$Z$4,0)),"")</f>
        <v>0</v>
      </c>
      <c r="DS31" s="3">
        <f>IFERROR(INDEX(COD_SALES!$B$5:$Z$500,MATCH(resource!$CC31,COD_SALES!$A$5:$A$500,0),MATCH(resource!DS$2,COD_SALES!$B$4:$Z$4,0)),"")</f>
        <v>4</v>
      </c>
      <c r="DT31" s="3">
        <f>IFERROR(INDEX(COD_SALES!$B$5:$Z$500,MATCH(resource!$CC31,COD_SALES!$A$5:$A$500,0),MATCH(resource!DT$2,COD_SALES!$B$4:$Z$4,0)),"")</f>
        <v>7</v>
      </c>
      <c r="DU31" s="3">
        <f>IFERROR(INDEX(COD_SALES!$B$5:$Z$500,MATCH(resource!$CC31,COD_SALES!$A$5:$A$500,0),MATCH(resource!DU$2,COD_SALES!$B$4:$Z$4,0)),"")</f>
        <v>2</v>
      </c>
      <c r="DV31" s="3">
        <f>IFERROR(INDEX(COD_SALES!$B$5:$Z$500,MATCH(resource!$CC31,COD_SALES!$A$5:$A$500,0),MATCH(resource!DV$2,COD_SALES!$B$4:$Z$4,0)),"")</f>
        <v>0</v>
      </c>
      <c r="DW31" s="3">
        <f>IFERROR(INDEX(COD_SALES!$B$5:$Z$500,MATCH(resource!$CC31,COD_SALES!$A$5:$A$500,0),MATCH(resource!DW$2,COD_SALES!$B$4:$Z$4,0)),"")</f>
        <v>28</v>
      </c>
      <c r="DX31" s="3">
        <f>IFERROR(INDEX(COD_SALES!$B$5:$Z$500,MATCH(resource!$CC31,COD_SALES!$A$5:$A$500,0),MATCH(resource!DX$2,COD_SALES!$B$4:$Z$4,0)),"")</f>
        <v>0</v>
      </c>
      <c r="DY31" s="3">
        <f>IFERROR(INDEX(COD_SALES!$B$5:$Z$500,MATCH(resource!$CC31,COD_SALES!$A$5:$A$500,0),MATCH(resource!DY$2,COD_SALES!$B$4:$Z$4,0)),"")</f>
        <v>0</v>
      </c>
      <c r="DZ31" s="3">
        <f>IFERROR(INDEX(COD_SALES!$B$5:$Z$500,MATCH(resource!$CC31,COD_SALES!$A$5:$A$500,0),MATCH(resource!DZ$2,COD_SALES!$B$4:$Z$4,0)),"")</f>
        <v>1</v>
      </c>
      <c r="EA31" s="3">
        <f>IFERROR(INDEX(COD_SALES!$B$5:$Z$500,MATCH(resource!$CC31,COD_SALES!$A$5:$A$500,0),MATCH(resource!EA$2,COD_SALES!$B$4:$Z$4,0)),"")</f>
        <v>1</v>
      </c>
      <c r="EB31" s="3">
        <f t="shared" si="51"/>
        <v>25572.070000000003</v>
      </c>
      <c r="ED31" s="3">
        <f>IFERROR(VLOOKUP($CK31,depot_prod_sales!$B$5:$S$200,3,0),0)</f>
        <v>0</v>
      </c>
      <c r="EE31" s="3">
        <f>IFERROR(VLOOKUP($CK31,depot_prod_sales!$B$5:$S$200,4,0),0)</f>
        <v>0</v>
      </c>
      <c r="EF31" s="3">
        <f>IFERROR(VLOOKUP($CK31,depot_prod_sales!$B$5:$S$200,5,0),0)</f>
        <v>0</v>
      </c>
      <c r="EG31" s="3">
        <f>IFERROR(VLOOKUP($CK31,depot_prod_sales!$B$5:$S$200,6,0),0)</f>
        <v>0</v>
      </c>
      <c r="EH31" s="3">
        <f>IFERROR(VLOOKUP($CK31,depot_prod_sales!$B$5:$S$200,7,0),0)</f>
        <v>0</v>
      </c>
      <c r="EI31" s="3">
        <f>IFERROR(VLOOKUP($CK31,depot_prod_sales!$B$5:$S$200,8,0),0)</f>
        <v>0</v>
      </c>
      <c r="EJ31" s="3">
        <f>IFERROR(VLOOKUP($CK31,depot_prod_sales!$B$5:$S$200,9,0),0)</f>
        <v>0</v>
      </c>
      <c r="EK31" s="3">
        <f>IFERROR(VLOOKUP($CK31,depot_prod_sales!$B$5:$S$200,10,0),0)</f>
        <v>0</v>
      </c>
      <c r="EL31" s="3">
        <f>IFERROR(VLOOKUP($CK31,depot_prod_sales!$B$5:$S$200,11,0),0)</f>
        <v>0</v>
      </c>
      <c r="EM31" s="3">
        <f>IFERROR(VLOOKUP($CK31,depot_prod_sales!$B$5:$S$200,12,0),0)</f>
        <v>0</v>
      </c>
      <c r="EN31" s="3">
        <f>IFERROR(VLOOKUP($CK31,depot_prod_sales!$B$5:$S$200,13,0),0)</f>
        <v>0</v>
      </c>
      <c r="EO31" s="3">
        <f>IFERROR(VLOOKUP($CK31,depot_prod_sales!$B$5:$S$200,14,0),0)</f>
        <v>0</v>
      </c>
      <c r="EP31" s="3">
        <f>IFERROR(VLOOKUP($CK31,depot_prod_sales!$B$5:$S$200,15,0),0)</f>
        <v>0</v>
      </c>
      <c r="EQ31" s="3">
        <f>IFERROR(VLOOKUP($CK31,depot_prod_sales!$B$5:$S$200,16,0),0)</f>
        <v>0</v>
      </c>
      <c r="ER31" s="3">
        <f>IFERROR(VLOOKUP($CK31,depot_prod_sales!$B$5:$S$200,17,0),0)</f>
        <v>0</v>
      </c>
      <c r="ES31" s="3">
        <f>IFERROR(VLOOKUP($CK31,depot_prod_sales!$B$5:$S$200,18,0),0)</f>
        <v>0</v>
      </c>
      <c r="ET31" s="116">
        <f t="shared" si="52"/>
        <v>0</v>
      </c>
      <c r="EU31" s="116">
        <f t="shared" si="53"/>
        <v>0</v>
      </c>
      <c r="EW31" s="3">
        <f>IFERROR(VLOOKUP(CC31,data_pull!$AO$25:$AR$546,2,0),0)</f>
        <v>20</v>
      </c>
      <c r="EX31" s="1">
        <f>IFERROR(VLOOKUP(CC31,data_pull!$AO$25:$AR$546,4,0),0)</f>
        <v>190000</v>
      </c>
    </row>
    <row r="32" spans="1:154" x14ac:dyDescent="0.25">
      <c r="L32" s="1" t="str">
        <f>IFERROR(HLOOKUP(report!$AQ$2,data_pull!$B$2:$D$12,2,0),"")</f>
        <v>Rafiqul Islam</v>
      </c>
      <c r="M32" s="3">
        <f t="shared" ref="M32:V41" ca="1" si="59">INDEX($M$3:$AL$26,MATCH($L32,$B$3:$B$26,0),MATCH(M$31,$M$2:$AL$2,0))</f>
        <v>0</v>
      </c>
      <c r="N32" s="3">
        <f t="shared" ca="1" si="59"/>
        <v>4768.22</v>
      </c>
      <c r="O32" s="3">
        <f t="shared" ca="1" si="59"/>
        <v>3696.22</v>
      </c>
      <c r="P32" s="3">
        <f t="shared" ca="1" si="59"/>
        <v>6084.37</v>
      </c>
      <c r="Q32" s="3">
        <f t="shared" ca="1" si="59"/>
        <v>62599.340000000004</v>
      </c>
      <c r="R32" s="3">
        <f t="shared" ca="1" si="59"/>
        <v>0</v>
      </c>
      <c r="S32" s="3">
        <f t="shared" ca="1" si="59"/>
        <v>24123.739999999998</v>
      </c>
      <c r="T32" s="3">
        <f t="shared" ca="1" si="59"/>
        <v>0</v>
      </c>
      <c r="U32" s="3">
        <f t="shared" ca="1" si="59"/>
        <v>55110.389999999992</v>
      </c>
      <c r="V32" s="3">
        <f t="shared" ca="1" si="59"/>
        <v>6249.96</v>
      </c>
      <c r="W32" s="3">
        <f t="shared" ref="W32:AF41" ca="1" si="60">INDEX($M$3:$AL$26,MATCH($L32,$B$3:$B$26,0),MATCH(W$31,$M$2:$AL$2,0))</f>
        <v>7413.8200000000006</v>
      </c>
      <c r="X32" s="3">
        <f t="shared" ca="1" si="60"/>
        <v>16226.630000000003</v>
      </c>
      <c r="Y32" s="3">
        <f t="shared" ca="1" si="60"/>
        <v>0</v>
      </c>
      <c r="Z32" s="3">
        <f t="shared" ca="1" si="60"/>
        <v>124091.75</v>
      </c>
      <c r="AA32" s="3">
        <f t="shared" ca="1" si="60"/>
        <v>46151.76</v>
      </c>
      <c r="AB32" s="3">
        <f t="shared" ca="1" si="60"/>
        <v>100057.12</v>
      </c>
      <c r="AC32" s="3">
        <f t="shared" ca="1" si="60"/>
        <v>23196.350000000002</v>
      </c>
      <c r="AD32" s="3">
        <f t="shared" ca="1" si="60"/>
        <v>12602.9</v>
      </c>
      <c r="AE32" s="3">
        <f t="shared" ca="1" si="60"/>
        <v>170771.17</v>
      </c>
      <c r="AF32" s="3">
        <f t="shared" ca="1" si="60"/>
        <v>0</v>
      </c>
      <c r="AG32" s="3">
        <f t="shared" ref="AG32:AL41" ca="1" si="61">INDEX($M$3:$AL$26,MATCH($L32,$B$3:$B$26,0),MATCH(AG$31,$M$2:$AL$2,0))</f>
        <v>25162.699999999997</v>
      </c>
      <c r="AH32" s="3">
        <f t="shared" ca="1" si="61"/>
        <v>86228.979999999981</v>
      </c>
      <c r="AI32" s="3">
        <f t="shared" ca="1" si="61"/>
        <v>37686.43</v>
      </c>
      <c r="AJ32" s="3">
        <f t="shared" ca="1" si="61"/>
        <v>172928.66</v>
      </c>
      <c r="AK32" s="3">
        <f t="shared" ca="1" si="61"/>
        <v>126710.14000000001</v>
      </c>
      <c r="AL32" s="3">
        <f t="shared" ca="1" si="61"/>
        <v>48085.7</v>
      </c>
      <c r="AM32" s="3"/>
      <c r="AN32" s="3"/>
      <c r="AO32" s="3"/>
      <c r="AP32" s="3"/>
      <c r="AQ32" s="4" t="str">
        <f>sales_data!B31</f>
        <v>Sarder Boni Amin</v>
      </c>
      <c r="AR32" s="4" t="str">
        <f>sales_data!C31</f>
        <v>Shahalam-02</v>
      </c>
      <c r="AS32" s="5" t="str">
        <f t="shared" si="42"/>
        <v/>
      </c>
      <c r="AT32" s="4" t="str">
        <f>sales_data!I31</f>
        <v>Saiful Islam-5</v>
      </c>
      <c r="AU32" s="4" t="str">
        <f>sales_data!W31</f>
        <v>Bhola -2 (Cb)</v>
      </c>
      <c r="AV32" s="1">
        <f>sales_data!N31</f>
        <v>56483.519999999997</v>
      </c>
      <c r="AW32" s="1">
        <f>sales_data!P31</f>
        <v>31</v>
      </c>
      <c r="AX32" s="3">
        <f ca="1">IFERROR(INDEX(INDIRECT("day_wise_sales_data!$B$2:$BZ$599"),MATCH(resource!$CC32,day_wise_sales_data!$A$2:$A$500,0),MATCH(resource!AX$2,INDIRECT("day_wise_sales_data!$B$1:$BZ$1"),0)),0)</f>
        <v>0</v>
      </c>
      <c r="AY32" s="3">
        <f ca="1">IFERROR(INDEX(INDIRECT("day_wise_sales_data!$B$2:$BZ$599"),MATCH(resource!$CC32,day_wise_sales_data!$A$2:$A$500,0),MATCH(resource!AY$2,INDIRECT("day_wise_sales_data!$B$1:$BZ$1"),0)),0)</f>
        <v>0</v>
      </c>
      <c r="AZ32" s="3">
        <f ca="1">IFERROR(INDEX(INDIRECT("day_wise_sales_data!$B$2:$BZ$599"),MATCH(resource!$CC32,day_wise_sales_data!$A$2:$A$500,0),MATCH(resource!AZ$2,INDIRECT("day_wise_sales_data!$B$1:$BZ$1"),0)),0)</f>
        <v>0</v>
      </c>
      <c r="BA32" s="3">
        <f ca="1">IFERROR(INDEX(INDIRECT("day_wise_sales_data!$B$2:$BZ$599"),MATCH(resource!$CC32,day_wise_sales_data!$A$2:$A$500,0),MATCH(resource!BA$2,INDIRECT("day_wise_sales_data!$B$1:$BZ$1"),0)),0)</f>
        <v>0</v>
      </c>
      <c r="BB32" s="3">
        <f ca="1">IFERROR(INDEX(INDIRECT("day_wise_sales_data!$B$2:$BZ$599"),MATCH(resource!$CC32,day_wise_sales_data!$A$2:$A$500,0),MATCH(resource!BB$2,INDIRECT("day_wise_sales_data!$B$1:$BZ$1"),0)),0)</f>
        <v>16262.28</v>
      </c>
      <c r="BC32" s="3">
        <f ca="1">IFERROR(INDEX(INDIRECT("day_wise_sales_data!$B$2:$BZ$599"),MATCH(resource!$CC32,day_wise_sales_data!$A$2:$A$500,0),MATCH(resource!BC$2,INDIRECT("day_wise_sales_data!$B$1:$BZ$1"),0)),0)</f>
        <v>0</v>
      </c>
      <c r="BD32" s="3">
        <f ca="1">IFERROR(INDEX(INDIRECT("day_wise_sales_data!$B$2:$BZ$599"),MATCH(resource!$CC32,day_wise_sales_data!$A$2:$A$500,0),MATCH(resource!BD$2,INDIRECT("day_wise_sales_data!$B$1:$BZ$1"),0)),0)</f>
        <v>1765.34</v>
      </c>
      <c r="BE32" s="3">
        <f ca="1">IFERROR(INDEX(INDIRECT("day_wise_sales_data!$B$2:$BZ$599"),MATCH(resource!$CC32,day_wise_sales_data!$A$2:$A$500,0),MATCH(resource!BE$2,INDIRECT("day_wise_sales_data!$B$1:$BZ$1"),0)),0)</f>
        <v>0</v>
      </c>
      <c r="BF32" s="3">
        <f ca="1">IFERROR(INDEX(INDIRECT("day_wise_sales_data!$B$2:$BZ$599"),MATCH(resource!$CC32,day_wise_sales_data!$A$2:$A$500,0),MATCH(resource!BF$2,INDIRECT("day_wise_sales_data!$B$1:$BZ$1"),0)),0)</f>
        <v>0</v>
      </c>
      <c r="BG32" s="3">
        <f ca="1">IFERROR(INDEX(INDIRECT("day_wise_sales_data!$B$2:$BZ$599"),MATCH(resource!$CC32,day_wise_sales_data!$A$2:$A$500,0),MATCH(resource!BG$2,INDIRECT("day_wise_sales_data!$B$1:$BZ$1"),0)),0)</f>
        <v>0</v>
      </c>
      <c r="BH32" s="3">
        <f ca="1">IFERROR(INDEX(INDIRECT("day_wise_sales_data!$B$2:$BZ$599"),MATCH(resource!$CC32,day_wise_sales_data!$A$2:$A$500,0),MATCH(resource!BH$2,INDIRECT("day_wise_sales_data!$B$1:$BZ$1"),0)),0)</f>
        <v>0</v>
      </c>
      <c r="BI32" s="3">
        <f ca="1">IFERROR(INDEX(INDIRECT("day_wise_sales_data!$B$2:$BZ$599"),MATCH(resource!$CC32,day_wise_sales_data!$A$2:$A$500,0),MATCH(resource!BI$2,INDIRECT("day_wise_sales_data!$B$1:$BZ$1"),0)),0)</f>
        <v>0</v>
      </c>
      <c r="BJ32" s="3">
        <f ca="1">IFERROR(INDEX(INDIRECT("day_wise_sales_data!$B$2:$BZ$599"),MATCH(resource!$CC32,day_wise_sales_data!$A$2:$A$500,0),MATCH(resource!BJ$2,INDIRECT("day_wise_sales_data!$B$1:$BZ$1"),0)),0)</f>
        <v>0</v>
      </c>
      <c r="BK32" s="3">
        <f ca="1">IFERROR(INDEX(INDIRECT("day_wise_sales_data!$B$2:$BZ$599"),MATCH(resource!$CC32,day_wise_sales_data!$A$2:$A$500,0),MATCH(resource!BK$2,INDIRECT("day_wise_sales_data!$B$1:$BZ$1"),0)),0)</f>
        <v>10871.44</v>
      </c>
      <c r="BL32" s="3">
        <f ca="1">IFERROR(INDEX(INDIRECT("day_wise_sales_data!$B$2:$BZ$599"),MATCH(resource!$CC32,day_wise_sales_data!$A$2:$A$500,0),MATCH(resource!BL$2,INDIRECT("day_wise_sales_data!$B$1:$BZ$1"),0)),0)</f>
        <v>2081.41</v>
      </c>
      <c r="BM32" s="3">
        <f ca="1">IFERROR(INDEX(INDIRECT("day_wise_sales_data!$B$2:$BZ$599"),MATCH(resource!$CC32,day_wise_sales_data!$A$2:$A$500,0),MATCH(resource!BM$2,INDIRECT("day_wise_sales_data!$B$1:$BZ$1"),0)),0)</f>
        <v>0</v>
      </c>
      <c r="BN32" s="3">
        <f ca="1">IFERROR(INDEX(INDIRECT("day_wise_sales_data!$B$2:$BZ$599"),MATCH(resource!$CC32,day_wise_sales_data!$A$2:$A$500,0),MATCH(resource!BN$2,INDIRECT("day_wise_sales_data!$B$1:$BZ$1"),0)),0)</f>
        <v>18293.95</v>
      </c>
      <c r="BO32" s="3">
        <f ca="1">IFERROR(INDEX(INDIRECT("day_wise_sales_data!$B$2:$BZ$599"),MATCH(resource!$CC32,day_wise_sales_data!$A$2:$A$500,0),MATCH(resource!BO$2,INDIRECT("day_wise_sales_data!$B$1:$BZ$1"),0)),0)</f>
        <v>0</v>
      </c>
      <c r="BP32" s="3">
        <f ca="1">IFERROR(INDEX(INDIRECT("day_wise_sales_data!$B$2:$BZ$599"),MATCH(resource!$CC32,day_wise_sales_data!$A$2:$A$500,0),MATCH(resource!BP$2,INDIRECT("day_wise_sales_data!$B$1:$BZ$1"),0)),0)</f>
        <v>0</v>
      </c>
      <c r="BQ32" s="3">
        <f ca="1">IFERROR(INDEX(INDIRECT("day_wise_sales_data!$B$2:$BZ$599"),MATCH(resource!$CC32,day_wise_sales_data!$A$2:$A$500,0),MATCH(resource!BQ$2,INDIRECT("day_wise_sales_data!$B$1:$BZ$1"),0)),0)</f>
        <v>0</v>
      </c>
      <c r="BR32" s="3">
        <f ca="1">IFERROR(INDEX(INDIRECT("day_wise_sales_data!$B$2:$BZ$599"),MATCH(resource!$CC32,day_wise_sales_data!$A$2:$A$500,0),MATCH(resource!BR$2,INDIRECT("day_wise_sales_data!$B$1:$BZ$1"),0)),0)</f>
        <v>0</v>
      </c>
      <c r="BS32" s="3">
        <f ca="1">IFERROR(INDEX(INDIRECT("day_wise_sales_data!$B$2:$BZ$599"),MATCH(resource!$CC32,day_wise_sales_data!$A$2:$A$500,0),MATCH(resource!BS$2,INDIRECT("day_wise_sales_data!$B$1:$BZ$1"),0)),0)</f>
        <v>12149.09</v>
      </c>
      <c r="BT32" s="3">
        <f ca="1">IFERROR(INDEX(INDIRECT("day_wise_sales_data!$B$2:$BZ$599"),MATCH(resource!$CC32,day_wise_sales_data!$A$2:$A$500,0),MATCH(resource!BT$2,INDIRECT("day_wise_sales_data!$B$1:$BZ$1"),0)),0)</f>
        <v>0</v>
      </c>
      <c r="BU32" s="3">
        <f ca="1">IFERROR(INDEX(INDIRECT("day_wise_sales_data!$B$2:$BZ$599"),MATCH(resource!$CC32,day_wise_sales_data!$A$2:$A$500,0),MATCH(resource!BU$2,INDIRECT("day_wise_sales_data!$B$1:$BZ$1"),0)),0)</f>
        <v>9373.8700000000008</v>
      </c>
      <c r="BV32" s="3">
        <f ca="1">IFERROR(INDEX(INDIRECT("day_wise_sales_data!$B$2:$BZ$599"),MATCH(resource!$CC32,day_wise_sales_data!$A$2:$A$500,0),MATCH(resource!BV$2,INDIRECT("day_wise_sales_data!$B$1:$BZ$1"),0)),0)</f>
        <v>0</v>
      </c>
      <c r="BW32" s="3">
        <f ca="1">IFERROR(INDEX(INDIRECT("day_wise_sales_data!$B$2:$BZ$599"),MATCH(resource!$CC32,day_wise_sales_data!$A$2:$A$500,0),MATCH(resource!BW$2,INDIRECT("day_wise_sales_data!$B$1:$BZ$1"),0)),0)</f>
        <v>0</v>
      </c>
      <c r="BX32" s="3">
        <f ca="1">IFERROR(INDEX(INDIRECT("day_wise_sales_data!$B$2:$BZ$599"),MATCH(resource!$CC32,day_wise_sales_data!$A$2:$A$500,0),MATCH(resource!BX$2,INDIRECT("day_wise_sales_data!$B$1:$BZ$1"),0)),0)</f>
        <v>0</v>
      </c>
      <c r="BY32" s="3">
        <f ca="1">IFERROR(INDEX(INDIRECT("day_wise_sales_data!$B$2:$BZ$599"),MATCH(resource!$CC32,day_wise_sales_data!$A$2:$A$500,0),MATCH(resource!BY$2,INDIRECT("day_wise_sales_data!$B$1:$BZ$1"),0)),0)</f>
        <v>0</v>
      </c>
      <c r="BZ32" s="3">
        <f ca="1">IFERROR(INDEX(INDIRECT("day_wise_sales_data!$B$2:$BZ$599"),MATCH(resource!$CC32,day_wise_sales_data!$A$2:$A$500,0),MATCH(resource!BZ$2,INDIRECT("day_wise_sales_data!$B$1:$BZ$1"),0)),0)</f>
        <v>0</v>
      </c>
      <c r="CA32" s="3" t="str">
        <f ca="1">IFERROR(INDEX(INDIRECT("day_wise_sales_data!$B$2:$BZ$599"),MATCH(resource!$CC32,day_wise_sales_data!$A$2:$A$500,0),MATCH(resource!CA$2,INDIRECT("day_wise_sales_data!$B$1:$BZ$1"),0)),0)</f>
        <v>dd</v>
      </c>
      <c r="CC32" s="4" t="str">
        <f>sales_data!H31</f>
        <v>BSL11207</v>
      </c>
      <c r="CD32" s="1">
        <v>30</v>
      </c>
      <c r="CE32" s="1" t="str">
        <f>IF(AQ32=report!$AQ$3,resource!CD32,"")</f>
        <v/>
      </c>
      <c r="CF32" s="5" t="str">
        <f>IFERROR(SMALL($CE$3:$CE$1001,ROWS($CE$3:CE32)),"")</f>
        <v/>
      </c>
      <c r="CH32">
        <f>IFERROR(VLOOKUP($CC32,data_pull!$E$22:$G$700,2,0),0)</f>
        <v>56483.519999999997</v>
      </c>
      <c r="CI32" s="1">
        <f t="shared" si="44"/>
        <v>113</v>
      </c>
      <c r="CJ32" s="1">
        <f t="shared" si="45"/>
        <v>0</v>
      </c>
      <c r="CK32" s="1" t="s">
        <v>1046</v>
      </c>
      <c r="CL32" s="1">
        <f t="shared" si="46"/>
        <v>111</v>
      </c>
      <c r="CM32" s="1" t="str">
        <f>IFERROR(VLOOKUP($CK32,stock_data!$B$3:$W$612,2,0),0)</f>
        <v>APAIN-TR CAPSULE-100mg</v>
      </c>
      <c r="CN32" s="1" t="str">
        <f>IFERROR(VLOOKUP($CK32,stock_data!$B$3:$W$612,4,0),0)</f>
        <v>5x10's</v>
      </c>
      <c r="CO32" s="1">
        <f>IFERROR(VLOOKUP($CK32,stock_data!$B$3:$W$612,5,0),0)</f>
        <v>132.5</v>
      </c>
      <c r="CP32" s="3">
        <f t="shared" si="47"/>
        <v>0</v>
      </c>
      <c r="CQ32" s="3">
        <f t="shared" si="48"/>
        <v>0</v>
      </c>
      <c r="CR32" s="1">
        <f>IFERROR(VLOOKUP($CK32,stock_data!$B$3:$W$612,6,0),0)</f>
        <v>1</v>
      </c>
      <c r="CS32" s="1">
        <f>IFERROR(VLOOKUP($CK32,stock_data!$B$3:$W$612,7,0),0)</f>
        <v>0</v>
      </c>
      <c r="CT32" s="1">
        <f>IFERROR(VLOOKUP($CK32,stock_data!$B$3:$W$612,8,0),0)</f>
        <v>0</v>
      </c>
      <c r="CU32" s="1">
        <f>IFERROR(VLOOKUP($CK32,stock_data!$B$3:$W$612,9,0),0)</f>
        <v>0</v>
      </c>
      <c r="CV32" s="1">
        <f>IFERROR(VLOOKUP($CK32,stock_data!$B$3:$W$612,10,0),0)</f>
        <v>0</v>
      </c>
      <c r="CW32" s="1">
        <f>IFERROR(VLOOKUP($CK32,stock_data!$B$3:$W$612,11,0),0)</f>
        <v>2</v>
      </c>
      <c r="CX32" s="1">
        <f>IFERROR(VLOOKUP($CK32,stock_data!$B$3:$W$612,12,0),0)</f>
        <v>1</v>
      </c>
      <c r="CY32" s="1">
        <f>IFERROR(VLOOKUP($CK32,stock_data!$B$3:$W$612,13,0),0)</f>
        <v>0</v>
      </c>
      <c r="CZ32" s="1">
        <f>IFERROR(VLOOKUP($CK32,stock_data!$B$3:$W$612,14,0),0)</f>
        <v>0</v>
      </c>
      <c r="DA32" s="1">
        <f>IFERROR(VLOOKUP($CK32,stock_data!$B$3:$W$612,15,0),0)</f>
        <v>1</v>
      </c>
      <c r="DB32" s="1">
        <f>IFERROR(VLOOKUP($CK32,stock_data!$B$3:$W$612,16,0),0)</f>
        <v>1</v>
      </c>
      <c r="DC32" s="1">
        <f>IFERROR(VLOOKUP($CK32,stock_data!$B$3:$W$612,17,0),0)</f>
        <v>0</v>
      </c>
      <c r="DD32" s="1">
        <f>IFERROR(VLOOKUP($CK32,stock_data!$B$3:$W$612,18,0),0)</f>
        <v>0</v>
      </c>
      <c r="DE32" s="1">
        <f>IFERROR(VLOOKUP($CK32,stock_data!$B$3:$W$612,19,0),0)</f>
        <v>0</v>
      </c>
      <c r="DF32" s="1">
        <f>IFERROR(VLOOKUP($CK32,stock_data!$B$3:$W$612,20,0),0)</f>
        <v>0</v>
      </c>
      <c r="DG32" s="1">
        <f>IFERROR(VLOOKUP($CK32,stock_data!$B$3:$W$612,21,0),0)</f>
        <v>1</v>
      </c>
      <c r="DH32" s="1">
        <f>IFERROR(VLOOKUP($CK32,stock_data!$B$3:$W$612,22,0),0)</f>
        <v>3</v>
      </c>
      <c r="DI32" s="1">
        <f t="shared" si="49"/>
        <v>10</v>
      </c>
      <c r="DJ32" s="1">
        <f t="shared" si="50"/>
        <v>1325</v>
      </c>
      <c r="DK32" s="3">
        <f>IFERROR(INDEX(COD_SALES!$B$5:$Z$500,MATCH(resource!$CC32,COD_SALES!$A$5:$A$500,0),MATCH(resource!DK$2,COD_SALES!$B$4:$Z$4,0)),"")</f>
        <v>8</v>
      </c>
      <c r="DL32" s="3">
        <f>IFERROR(INDEX(COD_SALES!$B$5:$Z$500,MATCH(resource!$CC32,COD_SALES!$A$5:$A$500,0),MATCH(resource!DL$2,COD_SALES!$B$4:$Z$4,0)),"")</f>
        <v>15</v>
      </c>
      <c r="DM32" s="3">
        <f>IFERROR(INDEX(COD_SALES!$B$5:$Z$500,MATCH(resource!$CC32,COD_SALES!$A$5:$A$500,0),MATCH(resource!DM$2,COD_SALES!$B$4:$Z$4,0)),"")</f>
        <v>16</v>
      </c>
      <c r="DN32" s="3" t="str">
        <f>IFERROR(INDEX(COD_SALES!$B$5:$Z$500,MATCH(resource!$CC32,COD_SALES!$A$5:$A$500,0),MATCH(resource!DN$2,COD_SALES!$B$4:$Z$4,0)),"")</f>
        <v/>
      </c>
      <c r="DO32" s="3">
        <f>IFERROR(INDEX(COD_SALES!$B$5:$Z$500,MATCH(resource!$CC32,COD_SALES!$A$5:$A$500,0),MATCH(resource!DO$2,COD_SALES!$B$4:$Z$4,0)),"")</f>
        <v>0</v>
      </c>
      <c r="DP32" s="3">
        <f>IFERROR(INDEX(COD_SALES!$B$5:$Z$500,MATCH(resource!$CC32,COD_SALES!$A$5:$A$500,0),MATCH(resource!DP$2,COD_SALES!$B$4:$Z$4,0)),"")</f>
        <v>0</v>
      </c>
      <c r="DQ32" s="3" t="str">
        <f>IFERROR(INDEX(COD_SALES!$B$5:$Z$500,MATCH(resource!$CC32,COD_SALES!$A$5:$A$500,0),MATCH(resource!DQ$2,COD_SALES!$B$4:$Z$4,0)),"")</f>
        <v/>
      </c>
      <c r="DR32" s="3">
        <f>IFERROR(INDEX(COD_SALES!$B$5:$Z$500,MATCH(resource!$CC32,COD_SALES!$A$5:$A$500,0),MATCH(resource!DR$2,COD_SALES!$B$4:$Z$4,0)),"")</f>
        <v>4</v>
      </c>
      <c r="DS32" s="3">
        <f>IFERROR(INDEX(COD_SALES!$B$5:$Z$500,MATCH(resource!$CC32,COD_SALES!$A$5:$A$500,0),MATCH(resource!DS$2,COD_SALES!$B$4:$Z$4,0)),"")</f>
        <v>38</v>
      </c>
      <c r="DT32" s="3">
        <f>IFERROR(INDEX(COD_SALES!$B$5:$Z$500,MATCH(resource!$CC32,COD_SALES!$A$5:$A$500,0),MATCH(resource!DT$2,COD_SALES!$B$4:$Z$4,0)),"")</f>
        <v>1</v>
      </c>
      <c r="DU32" s="3">
        <f>IFERROR(INDEX(COD_SALES!$B$5:$Z$500,MATCH(resource!$CC32,COD_SALES!$A$5:$A$500,0),MATCH(resource!DU$2,COD_SALES!$B$4:$Z$4,0)),"")</f>
        <v>13</v>
      </c>
      <c r="DV32" s="3">
        <f>IFERROR(INDEX(COD_SALES!$B$5:$Z$500,MATCH(resource!$CC32,COD_SALES!$A$5:$A$500,0),MATCH(resource!DV$2,COD_SALES!$B$4:$Z$4,0)),"")</f>
        <v>0</v>
      </c>
      <c r="DW32" s="3">
        <f>IFERROR(INDEX(COD_SALES!$B$5:$Z$500,MATCH(resource!$CC32,COD_SALES!$A$5:$A$500,0),MATCH(resource!DW$2,COD_SALES!$B$4:$Z$4,0)),"")</f>
        <v>27</v>
      </c>
      <c r="DX32" s="3">
        <f>IFERROR(INDEX(COD_SALES!$B$5:$Z$500,MATCH(resource!$CC32,COD_SALES!$A$5:$A$500,0),MATCH(resource!DX$2,COD_SALES!$B$4:$Z$4,0)),"")</f>
        <v>0</v>
      </c>
      <c r="DY32" s="3">
        <f>IFERROR(INDEX(COD_SALES!$B$5:$Z$500,MATCH(resource!$CC32,COD_SALES!$A$5:$A$500,0),MATCH(resource!DY$2,COD_SALES!$B$4:$Z$4,0)),"")</f>
        <v>0</v>
      </c>
      <c r="DZ32" s="3">
        <f>IFERROR(INDEX(COD_SALES!$B$5:$Z$500,MATCH(resource!$CC32,COD_SALES!$A$5:$A$500,0),MATCH(resource!DZ$2,COD_SALES!$B$4:$Z$4,0)),"")</f>
        <v>7</v>
      </c>
      <c r="EA32" s="3">
        <f>IFERROR(INDEX(COD_SALES!$B$5:$Z$500,MATCH(resource!$CC32,COD_SALES!$A$5:$A$500,0),MATCH(resource!EA$2,COD_SALES!$B$4:$Z$4,0)),"")</f>
        <v>4</v>
      </c>
      <c r="EB32" s="3">
        <f t="shared" si="51"/>
        <v>34849</v>
      </c>
      <c r="ED32" s="3">
        <f>IFERROR(VLOOKUP($CK32,depot_prod_sales!$B$5:$S$200,3,0),0)</f>
        <v>0</v>
      </c>
      <c r="EE32" s="3">
        <f>IFERROR(VLOOKUP($CK32,depot_prod_sales!$B$5:$S$200,4,0),0)</f>
        <v>0</v>
      </c>
      <c r="EF32" s="3">
        <f>IFERROR(VLOOKUP($CK32,depot_prod_sales!$B$5:$S$200,5,0),0)</f>
        <v>0</v>
      </c>
      <c r="EG32" s="3">
        <f>IFERROR(VLOOKUP($CK32,depot_prod_sales!$B$5:$S$200,6,0),0)</f>
        <v>0</v>
      </c>
      <c r="EH32" s="3">
        <f>IFERROR(VLOOKUP($CK32,depot_prod_sales!$B$5:$S$200,7,0),0)</f>
        <v>0</v>
      </c>
      <c r="EI32" s="3">
        <f>IFERROR(VLOOKUP($CK32,depot_prod_sales!$B$5:$S$200,8,0),0)</f>
        <v>0</v>
      </c>
      <c r="EJ32" s="3">
        <f>IFERROR(VLOOKUP($CK32,depot_prod_sales!$B$5:$S$200,9,0),0)</f>
        <v>0</v>
      </c>
      <c r="EK32" s="3">
        <f>IFERROR(VLOOKUP($CK32,depot_prod_sales!$B$5:$S$200,10,0),0)</f>
        <v>0</v>
      </c>
      <c r="EL32" s="3">
        <f>IFERROR(VLOOKUP($CK32,depot_prod_sales!$B$5:$S$200,11,0),0)</f>
        <v>0</v>
      </c>
      <c r="EM32" s="3">
        <f>IFERROR(VLOOKUP($CK32,depot_prod_sales!$B$5:$S$200,12,0),0)</f>
        <v>0</v>
      </c>
      <c r="EN32" s="3">
        <f>IFERROR(VLOOKUP($CK32,depot_prod_sales!$B$5:$S$200,13,0),0)</f>
        <v>0</v>
      </c>
      <c r="EO32" s="3">
        <f>IFERROR(VLOOKUP($CK32,depot_prod_sales!$B$5:$S$200,14,0),0)</f>
        <v>0</v>
      </c>
      <c r="EP32" s="3">
        <f>IFERROR(VLOOKUP($CK32,depot_prod_sales!$B$5:$S$200,15,0),0)</f>
        <v>0</v>
      </c>
      <c r="EQ32" s="3">
        <f>IFERROR(VLOOKUP($CK32,depot_prod_sales!$B$5:$S$200,16,0),0)</f>
        <v>0</v>
      </c>
      <c r="ER32" s="3">
        <f>IFERROR(VLOOKUP($CK32,depot_prod_sales!$B$5:$S$200,17,0),0)</f>
        <v>0</v>
      </c>
      <c r="ES32" s="3">
        <f>IFERROR(VLOOKUP($CK32,depot_prod_sales!$B$5:$S$200,18,0),0)</f>
        <v>0</v>
      </c>
      <c r="ET32" s="116">
        <f t="shared" si="52"/>
        <v>0</v>
      </c>
      <c r="EU32" s="116">
        <f t="shared" si="53"/>
        <v>0</v>
      </c>
      <c r="EW32" s="3">
        <f>IFERROR(VLOOKUP(CC32,data_pull!$AO$25:$AR$546,2,0),0)</f>
        <v>26</v>
      </c>
      <c r="EX32" s="1">
        <f>IFERROR(VLOOKUP(CC32,data_pull!$AO$25:$AR$546,4,0),0)</f>
        <v>170000</v>
      </c>
    </row>
    <row r="33" spans="12:154" x14ac:dyDescent="0.25">
      <c r="L33" s="1" t="str">
        <f>IFERROR(HLOOKUP(report!$AQ$2,data_pull!$B$2:$D$12,3,0),"")</f>
        <v>Abdul Kader Zilane</v>
      </c>
      <c r="M33" s="3">
        <f t="shared" ca="1" si="59"/>
        <v>0</v>
      </c>
      <c r="N33" s="3">
        <f t="shared" ca="1" si="59"/>
        <v>4224.29</v>
      </c>
      <c r="O33" s="3">
        <f t="shared" ca="1" si="59"/>
        <v>0</v>
      </c>
      <c r="P33" s="3">
        <f t="shared" ca="1" si="59"/>
        <v>-803.60999999999922</v>
      </c>
      <c r="Q33" s="3">
        <f t="shared" ca="1" si="59"/>
        <v>26650.28</v>
      </c>
      <c r="R33" s="3">
        <f t="shared" ca="1" si="59"/>
        <v>0</v>
      </c>
      <c r="S33" s="3">
        <f t="shared" ca="1" si="59"/>
        <v>39717.18</v>
      </c>
      <c r="T33" s="3">
        <f t="shared" ca="1" si="59"/>
        <v>40631.879999999997</v>
      </c>
      <c r="U33" s="3">
        <f t="shared" ca="1" si="59"/>
        <v>0</v>
      </c>
      <c r="V33" s="3">
        <f t="shared" ca="1" si="59"/>
        <v>6127.94</v>
      </c>
      <c r="W33" s="3">
        <f t="shared" ca="1" si="60"/>
        <v>75333.139999999985</v>
      </c>
      <c r="X33" s="3">
        <f t="shared" ca="1" si="60"/>
        <v>0</v>
      </c>
      <c r="Y33" s="3">
        <f t="shared" ca="1" si="60"/>
        <v>0</v>
      </c>
      <c r="Z33" s="3">
        <f t="shared" ca="1" si="60"/>
        <v>125094.79999999999</v>
      </c>
      <c r="AA33" s="3">
        <f t="shared" ca="1" si="60"/>
        <v>58658.479999999996</v>
      </c>
      <c r="AB33" s="3">
        <f t="shared" ca="1" si="60"/>
        <v>4400.1499999999996</v>
      </c>
      <c r="AC33" s="3">
        <f t="shared" ca="1" si="60"/>
        <v>29272.5</v>
      </c>
      <c r="AD33" s="3">
        <f t="shared" ca="1" si="60"/>
        <v>140847.20000000001</v>
      </c>
      <c r="AE33" s="3">
        <f t="shared" ca="1" si="60"/>
        <v>17227.400000000001</v>
      </c>
      <c r="AF33" s="3">
        <f t="shared" ca="1" si="60"/>
        <v>0</v>
      </c>
      <c r="AG33" s="3">
        <f t="shared" ca="1" si="61"/>
        <v>35655.539999999994</v>
      </c>
      <c r="AH33" s="3">
        <f t="shared" ca="1" si="61"/>
        <v>155628.04</v>
      </c>
      <c r="AI33" s="3">
        <f t="shared" ca="1" si="61"/>
        <v>3331.83</v>
      </c>
      <c r="AJ33" s="3">
        <f t="shared" ca="1" si="61"/>
        <v>193331.23000000004</v>
      </c>
      <c r="AK33" s="3">
        <f t="shared" ca="1" si="61"/>
        <v>244932.96000000002</v>
      </c>
      <c r="AL33" s="3">
        <f t="shared" ca="1" si="61"/>
        <v>0</v>
      </c>
      <c r="AM33" s="3"/>
      <c r="AN33" s="3"/>
      <c r="AO33" s="3"/>
      <c r="AP33" s="3"/>
      <c r="AQ33" s="4" t="str">
        <f>sales_data!B32</f>
        <v>Sarder Boni Amin</v>
      </c>
      <c r="AR33" s="4" t="str">
        <f>sales_data!C32</f>
        <v>Sowkat Hossen</v>
      </c>
      <c r="AS33" s="5" t="str">
        <f t="shared" si="42"/>
        <v>Sowkat Hossen</v>
      </c>
      <c r="AT33" s="4" t="str">
        <f>sales_data!I32</f>
        <v>Abdullah</v>
      </c>
      <c r="AU33" s="4" t="str">
        <f>sales_data!W32</f>
        <v>Charfashon West</v>
      </c>
      <c r="AV33" s="1">
        <f>sales_data!N32</f>
        <v>61398.66</v>
      </c>
      <c r="AW33" s="1">
        <f>sales_data!P32</f>
        <v>29</v>
      </c>
      <c r="AX33" s="3">
        <f ca="1">IFERROR(INDEX(INDIRECT("day_wise_sales_data!$B$2:$BZ$599"),MATCH(resource!$CC33,day_wise_sales_data!$A$2:$A$500,0),MATCH(resource!AX$2,INDIRECT("day_wise_sales_data!$B$1:$BZ$1"),0)),0)</f>
        <v>0</v>
      </c>
      <c r="AY33" s="3">
        <f ca="1">IFERROR(INDEX(INDIRECT("day_wise_sales_data!$B$2:$BZ$599"),MATCH(resource!$CC33,day_wise_sales_data!$A$2:$A$500,0),MATCH(resource!AY$2,INDIRECT("day_wise_sales_data!$B$1:$BZ$1"),0)),0)</f>
        <v>0</v>
      </c>
      <c r="AZ33" s="3">
        <f ca="1">IFERROR(INDEX(INDIRECT("day_wise_sales_data!$B$2:$BZ$599"),MATCH(resource!$CC33,day_wise_sales_data!$A$2:$A$500,0),MATCH(resource!AZ$2,INDIRECT("day_wise_sales_data!$B$1:$BZ$1"),0)),0)</f>
        <v>0</v>
      </c>
      <c r="BA33" s="3">
        <f ca="1">IFERROR(INDEX(INDIRECT("day_wise_sales_data!$B$2:$BZ$599"),MATCH(resource!$CC33,day_wise_sales_data!$A$2:$A$500,0),MATCH(resource!BA$2,INDIRECT("day_wise_sales_data!$B$1:$BZ$1"),0)),0)</f>
        <v>0</v>
      </c>
      <c r="BB33" s="3">
        <f ca="1">IFERROR(INDEX(INDIRECT("day_wise_sales_data!$B$2:$BZ$599"),MATCH(resource!$CC33,day_wise_sales_data!$A$2:$A$500,0),MATCH(resource!BB$2,INDIRECT("day_wise_sales_data!$B$1:$BZ$1"),0)),0)</f>
        <v>0</v>
      </c>
      <c r="BC33" s="3">
        <f ca="1">IFERROR(INDEX(INDIRECT("day_wise_sales_data!$B$2:$BZ$599"),MATCH(resource!$CC33,day_wise_sales_data!$A$2:$A$500,0),MATCH(resource!BC$2,INDIRECT("day_wise_sales_data!$B$1:$BZ$1"),0)),0)</f>
        <v>0</v>
      </c>
      <c r="BD33" s="3">
        <f ca="1">IFERROR(INDEX(INDIRECT("day_wise_sales_data!$B$2:$BZ$599"),MATCH(resource!$CC33,day_wise_sales_data!$A$2:$A$500,0),MATCH(resource!BD$2,INDIRECT("day_wise_sales_data!$B$1:$BZ$1"),0)),0)</f>
        <v>0</v>
      </c>
      <c r="BE33" s="3">
        <f ca="1">IFERROR(INDEX(INDIRECT("day_wise_sales_data!$B$2:$BZ$599"),MATCH(resource!$CC33,day_wise_sales_data!$A$2:$A$500,0),MATCH(resource!BE$2,INDIRECT("day_wise_sales_data!$B$1:$BZ$1"),0)),0)</f>
        <v>0</v>
      </c>
      <c r="BF33" s="3">
        <f ca="1">IFERROR(INDEX(INDIRECT("day_wise_sales_data!$B$2:$BZ$599"),MATCH(resource!$CC33,day_wise_sales_data!$A$2:$A$500,0),MATCH(resource!BF$2,INDIRECT("day_wise_sales_data!$B$1:$BZ$1"),0)),0)</f>
        <v>1320</v>
      </c>
      <c r="BG33" s="3">
        <f ca="1">IFERROR(INDEX(INDIRECT("day_wise_sales_data!$B$2:$BZ$599"),MATCH(resource!$CC33,day_wise_sales_data!$A$2:$A$500,0),MATCH(resource!BG$2,INDIRECT("day_wise_sales_data!$B$1:$BZ$1"),0)),0)</f>
        <v>0</v>
      </c>
      <c r="BH33" s="3">
        <f ca="1">IFERROR(INDEX(INDIRECT("day_wise_sales_data!$B$2:$BZ$599"),MATCH(resource!$CC33,day_wise_sales_data!$A$2:$A$500,0),MATCH(resource!BH$2,INDIRECT("day_wise_sales_data!$B$1:$BZ$1"),0)),0)</f>
        <v>3706.91</v>
      </c>
      <c r="BI33" s="3">
        <f ca="1">IFERROR(INDEX(INDIRECT("day_wise_sales_data!$B$2:$BZ$599"),MATCH(resource!$CC33,day_wise_sales_data!$A$2:$A$500,0),MATCH(resource!BI$2,INDIRECT("day_wise_sales_data!$B$1:$BZ$1"),0)),0)</f>
        <v>0</v>
      </c>
      <c r="BJ33" s="3">
        <f ca="1">IFERROR(INDEX(INDIRECT("day_wise_sales_data!$B$2:$BZ$599"),MATCH(resource!$CC33,day_wise_sales_data!$A$2:$A$500,0),MATCH(resource!BJ$2,INDIRECT("day_wise_sales_data!$B$1:$BZ$1"),0)),0)</f>
        <v>0</v>
      </c>
      <c r="BK33" s="3">
        <f ca="1">IFERROR(INDEX(INDIRECT("day_wise_sales_data!$B$2:$BZ$599"),MATCH(resource!$CC33,day_wise_sales_data!$A$2:$A$500,0),MATCH(resource!BK$2,INDIRECT("day_wise_sales_data!$B$1:$BZ$1"),0)),0)</f>
        <v>6109.99</v>
      </c>
      <c r="BL33" s="3">
        <f ca="1">IFERROR(INDEX(INDIRECT("day_wise_sales_data!$B$2:$BZ$599"),MATCH(resource!$CC33,day_wise_sales_data!$A$2:$A$500,0),MATCH(resource!BL$2,INDIRECT("day_wise_sales_data!$B$1:$BZ$1"),0)),0)</f>
        <v>0</v>
      </c>
      <c r="BM33" s="3">
        <f ca="1">IFERROR(INDEX(INDIRECT("day_wise_sales_data!$B$2:$BZ$599"),MATCH(resource!$CC33,day_wise_sales_data!$A$2:$A$500,0),MATCH(resource!BM$2,INDIRECT("day_wise_sales_data!$B$1:$BZ$1"),0)),0)</f>
        <v>0</v>
      </c>
      <c r="BN33" s="3">
        <f ca="1">IFERROR(INDEX(INDIRECT("day_wise_sales_data!$B$2:$BZ$599"),MATCH(resource!$CC33,day_wise_sales_data!$A$2:$A$500,0),MATCH(resource!BN$2,INDIRECT("day_wise_sales_data!$B$1:$BZ$1"),0)),0)</f>
        <v>0</v>
      </c>
      <c r="BO33" s="3">
        <f ca="1">IFERROR(INDEX(INDIRECT("day_wise_sales_data!$B$2:$BZ$599"),MATCH(resource!$CC33,day_wise_sales_data!$A$2:$A$500,0),MATCH(resource!BO$2,INDIRECT("day_wise_sales_data!$B$1:$BZ$1"),0)),0)</f>
        <v>0</v>
      </c>
      <c r="BP33" s="3">
        <f ca="1">IFERROR(INDEX(INDIRECT("day_wise_sales_data!$B$2:$BZ$599"),MATCH(resource!$CC33,day_wise_sales_data!$A$2:$A$500,0),MATCH(resource!BP$2,INDIRECT("day_wise_sales_data!$B$1:$BZ$1"),0)),0)</f>
        <v>21061.58</v>
      </c>
      <c r="BQ33" s="3">
        <f ca="1">IFERROR(INDEX(INDIRECT("day_wise_sales_data!$B$2:$BZ$599"),MATCH(resource!$CC33,day_wise_sales_data!$A$2:$A$500,0),MATCH(resource!BQ$2,INDIRECT("day_wise_sales_data!$B$1:$BZ$1"),0)),0)</f>
        <v>0</v>
      </c>
      <c r="BR33" s="3">
        <f ca="1">IFERROR(INDEX(INDIRECT("day_wise_sales_data!$B$2:$BZ$599"),MATCH(resource!$CC33,day_wise_sales_data!$A$2:$A$500,0),MATCH(resource!BR$2,INDIRECT("day_wise_sales_data!$B$1:$BZ$1"),0)),0)</f>
        <v>0</v>
      </c>
      <c r="BS33" s="3">
        <f ca="1">IFERROR(INDEX(INDIRECT("day_wise_sales_data!$B$2:$BZ$599"),MATCH(resource!$CC33,day_wise_sales_data!$A$2:$A$500,0),MATCH(resource!BS$2,INDIRECT("day_wise_sales_data!$B$1:$BZ$1"),0)),0)</f>
        <v>0</v>
      </c>
      <c r="BT33" s="3">
        <f ca="1">IFERROR(INDEX(INDIRECT("day_wise_sales_data!$B$2:$BZ$599"),MATCH(resource!$CC33,day_wise_sales_data!$A$2:$A$500,0),MATCH(resource!BT$2,INDIRECT("day_wise_sales_data!$B$1:$BZ$1"),0)),0)</f>
        <v>0</v>
      </c>
      <c r="BU33" s="3">
        <f ca="1">IFERROR(INDEX(INDIRECT("day_wise_sales_data!$B$2:$BZ$599"),MATCH(resource!$CC33,day_wise_sales_data!$A$2:$A$500,0),MATCH(resource!BU$2,INDIRECT("day_wise_sales_data!$B$1:$BZ$1"),0)),0)</f>
        <v>0</v>
      </c>
      <c r="BV33" s="3">
        <f ca="1">IFERROR(INDEX(INDIRECT("day_wise_sales_data!$B$2:$BZ$599"),MATCH(resource!$CC33,day_wise_sales_data!$A$2:$A$500,0),MATCH(resource!BV$2,INDIRECT("day_wise_sales_data!$B$1:$BZ$1"),0)),0)</f>
        <v>6620.3</v>
      </c>
      <c r="BW33" s="3">
        <f ca="1">IFERROR(INDEX(INDIRECT("day_wise_sales_data!$B$2:$BZ$599"),MATCH(resource!$CC33,day_wise_sales_data!$A$2:$A$500,0),MATCH(resource!BW$2,INDIRECT("day_wise_sales_data!$B$1:$BZ$1"),0)),0)</f>
        <v>22579.88</v>
      </c>
      <c r="BX33" s="3">
        <f ca="1">IFERROR(INDEX(INDIRECT("day_wise_sales_data!$B$2:$BZ$599"),MATCH(resource!$CC33,day_wise_sales_data!$A$2:$A$500,0),MATCH(resource!BX$2,INDIRECT("day_wise_sales_data!$B$1:$BZ$1"),0)),0)</f>
        <v>0</v>
      </c>
      <c r="BY33" s="3">
        <f ca="1">IFERROR(INDEX(INDIRECT("day_wise_sales_data!$B$2:$BZ$599"),MATCH(resource!$CC33,day_wise_sales_data!$A$2:$A$500,0),MATCH(resource!BY$2,INDIRECT("day_wise_sales_data!$B$1:$BZ$1"),0)),0)</f>
        <v>0</v>
      </c>
      <c r="BZ33" s="3">
        <f ca="1">IFERROR(INDEX(INDIRECT("day_wise_sales_data!$B$2:$BZ$599"),MATCH(resource!$CC33,day_wise_sales_data!$A$2:$A$500,0),MATCH(resource!BZ$2,INDIRECT("day_wise_sales_data!$B$1:$BZ$1"),0)),0)</f>
        <v>0</v>
      </c>
      <c r="CA33" s="3" t="str">
        <f ca="1">IFERROR(INDEX(INDIRECT("day_wise_sales_data!$B$2:$BZ$599"),MATCH(resource!$CC33,day_wise_sales_data!$A$2:$A$500,0),MATCH(resource!CA$2,INDIRECT("day_wise_sales_data!$B$1:$BZ$1"),0)),0)</f>
        <v>dd</v>
      </c>
      <c r="CC33" s="4" t="str">
        <f>sales_data!H32</f>
        <v>BSL06211</v>
      </c>
      <c r="CD33" s="1">
        <v>31</v>
      </c>
      <c r="CE33" s="1" t="str">
        <f>IF(AQ33=report!$AQ$3,resource!CD33,"")</f>
        <v/>
      </c>
      <c r="CF33" s="5" t="str">
        <f>IFERROR(SMALL($CE$3:$CE$1001,ROWS($CE$3:CE33)),"")</f>
        <v/>
      </c>
      <c r="CH33">
        <f>IFERROR(VLOOKUP($CC33,data_pull!$E$22:$G$700,2,0),0)</f>
        <v>61398.66</v>
      </c>
      <c r="CI33" s="1">
        <f t="shared" si="44"/>
        <v>154</v>
      </c>
      <c r="CJ33" s="1">
        <f t="shared" si="45"/>
        <v>0</v>
      </c>
      <c r="CK33" s="1" t="s">
        <v>1048</v>
      </c>
      <c r="CL33" s="1">
        <f t="shared" si="46"/>
        <v>111</v>
      </c>
      <c r="CM33" s="1" t="str">
        <f>IFERROR(VLOOKUP($CK33,stock_data!$B$3:$W$612,2,0),0)</f>
        <v>ASORIN-75 TABLET</v>
      </c>
      <c r="CN33" s="1" t="str">
        <f>IFERROR(VLOOKUP($CK33,stock_data!$B$3:$W$612,4,0),0)</f>
        <v>10x10's</v>
      </c>
      <c r="CO33" s="1">
        <f>IFERROR(VLOOKUP($CK33,stock_data!$B$3:$W$612,5,0),0)</f>
        <v>43</v>
      </c>
      <c r="CP33" s="3">
        <f t="shared" si="47"/>
        <v>0</v>
      </c>
      <c r="CQ33" s="3">
        <f t="shared" si="48"/>
        <v>0</v>
      </c>
      <c r="CR33" s="1">
        <f>IFERROR(VLOOKUP($CK33,stock_data!$B$3:$W$612,6,0),0)</f>
        <v>0</v>
      </c>
      <c r="CS33" s="1">
        <f>IFERROR(VLOOKUP($CK33,stock_data!$B$3:$W$612,7,0),0)</f>
        <v>0</v>
      </c>
      <c r="CT33" s="1">
        <f>IFERROR(VLOOKUP($CK33,stock_data!$B$3:$W$612,8,0),0)</f>
        <v>0</v>
      </c>
      <c r="CU33" s="1">
        <f>IFERROR(VLOOKUP($CK33,stock_data!$B$3:$W$612,9,0),0)</f>
        <v>0</v>
      </c>
      <c r="CV33" s="1">
        <f>IFERROR(VLOOKUP($CK33,stock_data!$B$3:$W$612,10,0),0)</f>
        <v>0</v>
      </c>
      <c r="CW33" s="1">
        <f>IFERROR(VLOOKUP($CK33,stock_data!$B$3:$W$612,11,0),0)</f>
        <v>0</v>
      </c>
      <c r="CX33" s="1">
        <f>IFERROR(VLOOKUP($CK33,stock_data!$B$3:$W$612,12,0),0)</f>
        <v>0</v>
      </c>
      <c r="CY33" s="1">
        <f>IFERROR(VLOOKUP($CK33,stock_data!$B$3:$W$612,13,0),0)</f>
        <v>0</v>
      </c>
      <c r="CZ33" s="1">
        <f>IFERROR(VLOOKUP($CK33,stock_data!$B$3:$W$612,14,0),0)</f>
        <v>0</v>
      </c>
      <c r="DA33" s="1">
        <f>IFERROR(VLOOKUP($CK33,stock_data!$B$3:$W$612,15,0),0)</f>
        <v>0</v>
      </c>
      <c r="DB33" s="1">
        <f>IFERROR(VLOOKUP($CK33,stock_data!$B$3:$W$612,16,0),0)</f>
        <v>0</v>
      </c>
      <c r="DC33" s="1">
        <f>IFERROR(VLOOKUP($CK33,stock_data!$B$3:$W$612,17,0),0)</f>
        <v>0</v>
      </c>
      <c r="DD33" s="1">
        <f>IFERROR(VLOOKUP($CK33,stock_data!$B$3:$W$612,18,0),0)</f>
        <v>0</v>
      </c>
      <c r="DE33" s="1">
        <f>IFERROR(VLOOKUP($CK33,stock_data!$B$3:$W$612,19,0),0)</f>
        <v>0</v>
      </c>
      <c r="DF33" s="1">
        <f>IFERROR(VLOOKUP($CK33,stock_data!$B$3:$W$612,20,0),0)</f>
        <v>0</v>
      </c>
      <c r="DG33" s="1">
        <f>IFERROR(VLOOKUP($CK33,stock_data!$B$3:$W$612,21,0),0)</f>
        <v>0</v>
      </c>
      <c r="DH33" s="1">
        <f>IFERROR(VLOOKUP($CK33,stock_data!$B$3:$W$612,22,0),0)</f>
        <v>0</v>
      </c>
      <c r="DI33" s="1">
        <f t="shared" si="49"/>
        <v>0</v>
      </c>
      <c r="DJ33" s="1">
        <f t="shared" si="50"/>
        <v>0</v>
      </c>
      <c r="DK33" s="3">
        <f>IFERROR(INDEX(COD_SALES!$B$5:$Z$500,MATCH(resource!$CC33,COD_SALES!$A$5:$A$500,0),MATCH(resource!DK$2,COD_SALES!$B$4:$Z$4,0)),"")</f>
        <v>0</v>
      </c>
      <c r="DL33" s="3">
        <f>IFERROR(INDEX(COD_SALES!$B$5:$Z$500,MATCH(resource!$CC33,COD_SALES!$A$5:$A$500,0),MATCH(resource!DL$2,COD_SALES!$B$4:$Z$4,0)),"")</f>
        <v>15</v>
      </c>
      <c r="DM33" s="3">
        <f>IFERROR(INDEX(COD_SALES!$B$5:$Z$500,MATCH(resource!$CC33,COD_SALES!$A$5:$A$500,0),MATCH(resource!DM$2,COD_SALES!$B$4:$Z$4,0)),"")</f>
        <v>0</v>
      </c>
      <c r="DN33" s="3" t="str">
        <f>IFERROR(INDEX(COD_SALES!$B$5:$Z$500,MATCH(resource!$CC33,COD_SALES!$A$5:$A$500,0),MATCH(resource!DN$2,COD_SALES!$B$4:$Z$4,0)),"")</f>
        <v/>
      </c>
      <c r="DO33" s="3">
        <f>IFERROR(INDEX(COD_SALES!$B$5:$Z$500,MATCH(resource!$CC33,COD_SALES!$A$5:$A$500,0),MATCH(resource!DO$2,COD_SALES!$B$4:$Z$4,0)),"")</f>
        <v>0</v>
      </c>
      <c r="DP33" s="3">
        <f>IFERROR(INDEX(COD_SALES!$B$5:$Z$500,MATCH(resource!$CC33,COD_SALES!$A$5:$A$500,0),MATCH(resource!DP$2,COD_SALES!$B$4:$Z$4,0)),"")</f>
        <v>2</v>
      </c>
      <c r="DQ33" s="3" t="str">
        <f>IFERROR(INDEX(COD_SALES!$B$5:$Z$500,MATCH(resource!$CC33,COD_SALES!$A$5:$A$500,0),MATCH(resource!DQ$2,COD_SALES!$B$4:$Z$4,0)),"")</f>
        <v/>
      </c>
      <c r="DR33" s="3">
        <f>IFERROR(INDEX(COD_SALES!$B$5:$Z$500,MATCH(resource!$CC33,COD_SALES!$A$5:$A$500,0),MATCH(resource!DR$2,COD_SALES!$B$4:$Z$4,0)),"")</f>
        <v>0</v>
      </c>
      <c r="DS33" s="3">
        <f>IFERROR(INDEX(COD_SALES!$B$5:$Z$500,MATCH(resource!$CC33,COD_SALES!$A$5:$A$500,0),MATCH(resource!DS$2,COD_SALES!$B$4:$Z$4,0)),"")</f>
        <v>20</v>
      </c>
      <c r="DT33" s="3">
        <f>IFERROR(INDEX(COD_SALES!$B$5:$Z$500,MATCH(resource!$CC33,COD_SALES!$A$5:$A$500,0),MATCH(resource!DT$2,COD_SALES!$B$4:$Z$4,0)),"")</f>
        <v>16</v>
      </c>
      <c r="DU33" s="3">
        <f>IFERROR(INDEX(COD_SALES!$B$5:$Z$500,MATCH(resource!$CC33,COD_SALES!$A$5:$A$500,0),MATCH(resource!DU$2,COD_SALES!$B$4:$Z$4,0)),"")</f>
        <v>0</v>
      </c>
      <c r="DV33" s="3">
        <f>IFERROR(INDEX(COD_SALES!$B$5:$Z$500,MATCH(resource!$CC33,COD_SALES!$A$5:$A$500,0),MATCH(resource!DV$2,COD_SALES!$B$4:$Z$4,0)),"")</f>
        <v>0</v>
      </c>
      <c r="DW33" s="3">
        <f>IFERROR(INDEX(COD_SALES!$B$5:$Z$500,MATCH(resource!$CC33,COD_SALES!$A$5:$A$500,0),MATCH(resource!DW$2,COD_SALES!$B$4:$Z$4,0)),"")</f>
        <v>27</v>
      </c>
      <c r="DX33" s="3">
        <f>IFERROR(INDEX(COD_SALES!$B$5:$Z$500,MATCH(resource!$CC33,COD_SALES!$A$5:$A$500,0),MATCH(resource!DX$2,COD_SALES!$B$4:$Z$4,0)),"")</f>
        <v>30</v>
      </c>
      <c r="DY33" s="3">
        <f>IFERROR(INDEX(COD_SALES!$B$5:$Z$500,MATCH(resource!$CC33,COD_SALES!$A$5:$A$500,0),MATCH(resource!DY$2,COD_SALES!$B$4:$Z$4,0)),"")</f>
        <v>0</v>
      </c>
      <c r="DZ33" s="3">
        <f>IFERROR(INDEX(COD_SALES!$B$5:$Z$500,MATCH(resource!$CC33,COD_SALES!$A$5:$A$500,0),MATCH(resource!DZ$2,COD_SALES!$B$4:$Z$4,0)),"")</f>
        <v>0</v>
      </c>
      <c r="EA33" s="3">
        <f>IFERROR(INDEX(COD_SALES!$B$5:$Z$500,MATCH(resource!$CC33,COD_SALES!$A$5:$A$500,0),MATCH(resource!EA$2,COD_SALES!$B$4:$Z$4,0)),"")</f>
        <v>0</v>
      </c>
      <c r="EB33" s="3">
        <f t="shared" si="51"/>
        <v>29350.829999999998</v>
      </c>
      <c r="ED33" s="3">
        <f>IFERROR(VLOOKUP($CK33,depot_prod_sales!$B$5:$S$200,3,0),0)</f>
        <v>0</v>
      </c>
      <c r="EE33" s="3">
        <f>IFERROR(VLOOKUP($CK33,depot_prod_sales!$B$5:$S$200,4,0),0)</f>
        <v>0</v>
      </c>
      <c r="EF33" s="3">
        <f>IFERROR(VLOOKUP($CK33,depot_prod_sales!$B$5:$S$200,5,0),0)</f>
        <v>0</v>
      </c>
      <c r="EG33" s="3">
        <f>IFERROR(VLOOKUP($CK33,depot_prod_sales!$B$5:$S$200,6,0),0)</f>
        <v>0</v>
      </c>
      <c r="EH33" s="3">
        <f>IFERROR(VLOOKUP($CK33,depot_prod_sales!$B$5:$S$200,7,0),0)</f>
        <v>0</v>
      </c>
      <c r="EI33" s="3">
        <f>IFERROR(VLOOKUP($CK33,depot_prod_sales!$B$5:$S$200,8,0),0)</f>
        <v>0</v>
      </c>
      <c r="EJ33" s="3">
        <f>IFERROR(VLOOKUP($CK33,depot_prod_sales!$B$5:$S$200,9,0),0)</f>
        <v>0</v>
      </c>
      <c r="EK33" s="3">
        <f>IFERROR(VLOOKUP($CK33,depot_prod_sales!$B$5:$S$200,10,0),0)</f>
        <v>0</v>
      </c>
      <c r="EL33" s="3">
        <f>IFERROR(VLOOKUP($CK33,depot_prod_sales!$B$5:$S$200,11,0),0)</f>
        <v>0</v>
      </c>
      <c r="EM33" s="3">
        <f>IFERROR(VLOOKUP($CK33,depot_prod_sales!$B$5:$S$200,12,0),0)</f>
        <v>0</v>
      </c>
      <c r="EN33" s="3">
        <f>IFERROR(VLOOKUP($CK33,depot_prod_sales!$B$5:$S$200,13,0),0)</f>
        <v>0</v>
      </c>
      <c r="EO33" s="3">
        <f>IFERROR(VLOOKUP($CK33,depot_prod_sales!$B$5:$S$200,14,0),0)</f>
        <v>0</v>
      </c>
      <c r="EP33" s="3">
        <f>IFERROR(VLOOKUP($CK33,depot_prod_sales!$B$5:$S$200,15,0),0)</f>
        <v>0</v>
      </c>
      <c r="EQ33" s="3">
        <f>IFERROR(VLOOKUP($CK33,depot_prod_sales!$B$5:$S$200,16,0),0)</f>
        <v>0</v>
      </c>
      <c r="ER33" s="3">
        <f>IFERROR(VLOOKUP($CK33,depot_prod_sales!$B$5:$S$200,17,0),0)</f>
        <v>0</v>
      </c>
      <c r="ES33" s="3">
        <f>IFERROR(VLOOKUP($CK33,depot_prod_sales!$B$5:$S$200,18,0),0)</f>
        <v>0</v>
      </c>
      <c r="ET33" s="116">
        <f t="shared" si="52"/>
        <v>0</v>
      </c>
      <c r="EU33" s="116">
        <f t="shared" si="53"/>
        <v>0</v>
      </c>
      <c r="EW33" s="3">
        <f>IFERROR(VLOOKUP(CC33,data_pull!$AO$25:$AR$546,2,0),0)</f>
        <v>22</v>
      </c>
      <c r="EX33" s="1">
        <f>IFERROR(VLOOKUP(CC33,data_pull!$AO$25:$AR$546,4,0),0)</f>
        <v>190000</v>
      </c>
    </row>
    <row r="34" spans="12:154" x14ac:dyDescent="0.25">
      <c r="L34" s="1" t="str">
        <f>IFERROR(HLOOKUP(report!$AQ$2,data_pull!$B$2:$D$12,4,0),"")</f>
        <v>Nasir Uddin Sarder</v>
      </c>
      <c r="M34" s="3">
        <f t="shared" ca="1" si="59"/>
        <v>0</v>
      </c>
      <c r="N34" s="3">
        <f t="shared" ca="1" si="59"/>
        <v>54460.35</v>
      </c>
      <c r="O34" s="3">
        <f t="shared" ca="1" si="59"/>
        <v>34709.07</v>
      </c>
      <c r="P34" s="3">
        <f t="shared" ca="1" si="59"/>
        <v>113596.87999999999</v>
      </c>
      <c r="Q34" s="3">
        <f t="shared" ca="1" si="59"/>
        <v>67520.31</v>
      </c>
      <c r="R34" s="3">
        <f t="shared" ca="1" si="59"/>
        <v>15265.11</v>
      </c>
      <c r="S34" s="3">
        <f t="shared" ca="1" si="59"/>
        <v>5280.42</v>
      </c>
      <c r="T34" s="3">
        <f t="shared" ca="1" si="59"/>
        <v>87633.77</v>
      </c>
      <c r="U34" s="3">
        <f t="shared" ca="1" si="59"/>
        <v>50767.44</v>
      </c>
      <c r="V34" s="3">
        <f t="shared" ca="1" si="59"/>
        <v>4181.12</v>
      </c>
      <c r="W34" s="3">
        <f t="shared" ca="1" si="60"/>
        <v>91948.510000000009</v>
      </c>
      <c r="X34" s="3">
        <f t="shared" ca="1" si="60"/>
        <v>5187.6399999999994</v>
      </c>
      <c r="Y34" s="3">
        <f t="shared" ca="1" si="60"/>
        <v>0</v>
      </c>
      <c r="Z34" s="3">
        <f t="shared" ca="1" si="60"/>
        <v>108952.48000000001</v>
      </c>
      <c r="AA34" s="3">
        <f t="shared" ca="1" si="60"/>
        <v>84447.390000000014</v>
      </c>
      <c r="AB34" s="3">
        <f t="shared" ca="1" si="60"/>
        <v>9347.48</v>
      </c>
      <c r="AC34" s="3">
        <f t="shared" ca="1" si="60"/>
        <v>2114.14</v>
      </c>
      <c r="AD34" s="3">
        <f t="shared" ca="1" si="60"/>
        <v>185624</v>
      </c>
      <c r="AE34" s="3">
        <f t="shared" ca="1" si="60"/>
        <v>5301.44</v>
      </c>
      <c r="AF34" s="3">
        <f t="shared" ca="1" si="60"/>
        <v>0</v>
      </c>
      <c r="AG34" s="3">
        <f t="shared" ca="1" si="61"/>
        <v>34047.08</v>
      </c>
      <c r="AH34" s="3">
        <f t="shared" ca="1" si="61"/>
        <v>148795.96000000002</v>
      </c>
      <c r="AI34" s="3">
        <f t="shared" ca="1" si="61"/>
        <v>63696.250000000007</v>
      </c>
      <c r="AJ34" s="3">
        <f t="shared" ca="1" si="61"/>
        <v>203566.87000000002</v>
      </c>
      <c r="AK34" s="3">
        <f t="shared" ca="1" si="61"/>
        <v>70066.87</v>
      </c>
      <c r="AL34" s="3">
        <f t="shared" ca="1" si="61"/>
        <v>95116.739999999991</v>
      </c>
      <c r="AM34" s="3"/>
      <c r="AN34" s="3"/>
      <c r="AO34" s="3"/>
      <c r="AP34" s="3"/>
      <c r="AQ34" s="4" t="str">
        <f>sales_data!B33</f>
        <v>Sarder Boni Amin</v>
      </c>
      <c r="AR34" s="4" t="str">
        <f>sales_data!C33</f>
        <v>Sowkat Hossen</v>
      </c>
      <c r="AS34" s="5" t="str">
        <f t="shared" si="42"/>
        <v/>
      </c>
      <c r="AT34" s="4" t="str">
        <f>sales_data!I33</f>
        <v>Juran Chandra Shil</v>
      </c>
      <c r="AU34" s="4" t="str">
        <f>sales_data!W33</f>
        <v>Charfashon -3 (Tb)</v>
      </c>
      <c r="AV34" s="1">
        <f>sales_data!N33</f>
        <v>146965.23000000001</v>
      </c>
      <c r="AW34" s="1">
        <f>sales_data!P33</f>
        <v>33</v>
      </c>
      <c r="AX34" s="3">
        <f ca="1">IFERROR(INDEX(INDIRECT("day_wise_sales_data!$B$2:$BZ$599"),MATCH(resource!$CC34,day_wise_sales_data!$A$2:$A$500,0),MATCH(resource!AX$2,INDIRECT("day_wise_sales_data!$B$1:$BZ$1"),0)),0)</f>
        <v>0</v>
      </c>
      <c r="AY34" s="3">
        <f ca="1">IFERROR(INDEX(INDIRECT("day_wise_sales_data!$B$2:$BZ$599"),MATCH(resource!$CC34,day_wise_sales_data!$A$2:$A$500,0),MATCH(resource!AY$2,INDIRECT("day_wise_sales_data!$B$1:$BZ$1"),0)),0)</f>
        <v>0</v>
      </c>
      <c r="AZ34" s="3">
        <f ca="1">IFERROR(INDEX(INDIRECT("day_wise_sales_data!$B$2:$BZ$599"),MATCH(resource!$CC34,day_wise_sales_data!$A$2:$A$500,0),MATCH(resource!AZ$2,INDIRECT("day_wise_sales_data!$B$1:$BZ$1"),0)),0)</f>
        <v>0</v>
      </c>
      <c r="BA34" s="3">
        <f ca="1">IFERROR(INDEX(INDIRECT("day_wise_sales_data!$B$2:$BZ$599"),MATCH(resource!$CC34,day_wise_sales_data!$A$2:$A$500,0),MATCH(resource!BA$2,INDIRECT("day_wise_sales_data!$B$1:$BZ$1"),0)),0)</f>
        <v>0</v>
      </c>
      <c r="BB34" s="3">
        <f ca="1">IFERROR(INDEX(INDIRECT("day_wise_sales_data!$B$2:$BZ$599"),MATCH(resource!$CC34,day_wise_sales_data!$A$2:$A$500,0),MATCH(resource!BB$2,INDIRECT("day_wise_sales_data!$B$1:$BZ$1"),0)),0)</f>
        <v>16339.3</v>
      </c>
      <c r="BC34" s="3">
        <f ca="1">IFERROR(INDEX(INDIRECT("day_wise_sales_data!$B$2:$BZ$599"),MATCH(resource!$CC34,day_wise_sales_data!$A$2:$A$500,0),MATCH(resource!BC$2,INDIRECT("day_wise_sales_data!$B$1:$BZ$1"),0)),0)</f>
        <v>0</v>
      </c>
      <c r="BD34" s="3">
        <f ca="1">IFERROR(INDEX(INDIRECT("day_wise_sales_data!$B$2:$BZ$599"),MATCH(resource!$CC34,day_wise_sales_data!$A$2:$A$500,0),MATCH(resource!BD$2,INDIRECT("day_wise_sales_data!$B$1:$BZ$1"),0)),0)</f>
        <v>0</v>
      </c>
      <c r="BE34" s="3">
        <f ca="1">IFERROR(INDEX(INDIRECT("day_wise_sales_data!$B$2:$BZ$599"),MATCH(resource!$CC34,day_wise_sales_data!$A$2:$A$500,0),MATCH(resource!BE$2,INDIRECT("day_wise_sales_data!$B$1:$BZ$1"),0)),0)</f>
        <v>0</v>
      </c>
      <c r="BF34" s="3">
        <f ca="1">IFERROR(INDEX(INDIRECT("day_wise_sales_data!$B$2:$BZ$599"),MATCH(resource!$CC34,day_wise_sales_data!$A$2:$A$500,0),MATCH(resource!BF$2,INDIRECT("day_wise_sales_data!$B$1:$BZ$1"),0)),0)</f>
        <v>0</v>
      </c>
      <c r="BG34" s="3">
        <f ca="1">IFERROR(INDEX(INDIRECT("day_wise_sales_data!$B$2:$BZ$599"),MATCH(resource!$CC34,day_wise_sales_data!$A$2:$A$500,0),MATCH(resource!BG$2,INDIRECT("day_wise_sales_data!$B$1:$BZ$1"),0)),0)</f>
        <v>0</v>
      </c>
      <c r="BH34" s="3">
        <f ca="1">IFERROR(INDEX(INDIRECT("day_wise_sales_data!$B$2:$BZ$599"),MATCH(resource!$CC34,day_wise_sales_data!$A$2:$A$500,0),MATCH(resource!BH$2,INDIRECT("day_wise_sales_data!$B$1:$BZ$1"),0)),0)</f>
        <v>4768.2299999999996</v>
      </c>
      <c r="BI34" s="3">
        <f ca="1">IFERROR(INDEX(INDIRECT("day_wise_sales_data!$B$2:$BZ$599"),MATCH(resource!$CC34,day_wise_sales_data!$A$2:$A$500,0),MATCH(resource!BI$2,INDIRECT("day_wise_sales_data!$B$1:$BZ$1"),0)),0)</f>
        <v>5737.34</v>
      </c>
      <c r="BJ34" s="3">
        <f ca="1">IFERROR(INDEX(INDIRECT("day_wise_sales_data!$B$2:$BZ$599"),MATCH(resource!$CC34,day_wise_sales_data!$A$2:$A$500,0),MATCH(resource!BJ$2,INDIRECT("day_wise_sales_data!$B$1:$BZ$1"),0)),0)</f>
        <v>0</v>
      </c>
      <c r="BK34" s="3">
        <f ca="1">IFERROR(INDEX(INDIRECT("day_wise_sales_data!$B$2:$BZ$599"),MATCH(resource!$CC34,day_wise_sales_data!$A$2:$A$500,0),MATCH(resource!BK$2,INDIRECT("day_wise_sales_data!$B$1:$BZ$1"),0)),0)</f>
        <v>0</v>
      </c>
      <c r="BL34" s="3">
        <f ca="1">IFERROR(INDEX(INDIRECT("day_wise_sales_data!$B$2:$BZ$599"),MATCH(resource!$CC34,day_wise_sales_data!$A$2:$A$500,0),MATCH(resource!BL$2,INDIRECT("day_wise_sales_data!$B$1:$BZ$1"),0)),0)</f>
        <v>0</v>
      </c>
      <c r="BM34" s="3">
        <f ca="1">IFERROR(INDEX(INDIRECT("day_wise_sales_data!$B$2:$BZ$599"),MATCH(resource!$CC34,day_wise_sales_data!$A$2:$A$500,0),MATCH(resource!BM$2,INDIRECT("day_wise_sales_data!$B$1:$BZ$1"),0)),0)</f>
        <v>0</v>
      </c>
      <c r="BN34" s="3">
        <f ca="1">IFERROR(INDEX(INDIRECT("day_wise_sales_data!$B$2:$BZ$599"),MATCH(resource!$CC34,day_wise_sales_data!$A$2:$A$500,0),MATCH(resource!BN$2,INDIRECT("day_wise_sales_data!$B$1:$BZ$1"),0)),0)</f>
        <v>0</v>
      </c>
      <c r="BO34" s="3">
        <f ca="1">IFERROR(INDEX(INDIRECT("day_wise_sales_data!$B$2:$BZ$599"),MATCH(resource!$CC34,day_wise_sales_data!$A$2:$A$500,0),MATCH(resource!BO$2,INDIRECT("day_wise_sales_data!$B$1:$BZ$1"),0)),0)</f>
        <v>0</v>
      </c>
      <c r="BP34" s="3">
        <f ca="1">IFERROR(INDEX(INDIRECT("day_wise_sales_data!$B$2:$BZ$599"),MATCH(resource!$CC34,day_wise_sales_data!$A$2:$A$500,0),MATCH(resource!BP$2,INDIRECT("day_wise_sales_data!$B$1:$BZ$1"),0)),0)</f>
        <v>5086.57</v>
      </c>
      <c r="BQ34" s="3">
        <f ca="1">IFERROR(INDEX(INDIRECT("day_wise_sales_data!$B$2:$BZ$599"),MATCH(resource!$CC34,day_wise_sales_data!$A$2:$A$500,0),MATCH(resource!BQ$2,INDIRECT("day_wise_sales_data!$B$1:$BZ$1"),0)),0)</f>
        <v>0</v>
      </c>
      <c r="BR34" s="3">
        <f ca="1">IFERROR(INDEX(INDIRECT("day_wise_sales_data!$B$2:$BZ$599"),MATCH(resource!$CC34,day_wise_sales_data!$A$2:$A$500,0),MATCH(resource!BR$2,INDIRECT("day_wise_sales_data!$B$1:$BZ$1"),0)),0)</f>
        <v>355.27</v>
      </c>
      <c r="BS34" s="3">
        <f ca="1">IFERROR(INDEX(INDIRECT("day_wise_sales_data!$B$2:$BZ$599"),MATCH(resource!$CC34,day_wise_sales_data!$A$2:$A$500,0),MATCH(resource!BS$2,INDIRECT("day_wise_sales_data!$B$1:$BZ$1"),0)),0)</f>
        <v>0</v>
      </c>
      <c r="BT34" s="3">
        <f ca="1">IFERROR(INDEX(INDIRECT("day_wise_sales_data!$B$2:$BZ$599"),MATCH(resource!$CC34,day_wise_sales_data!$A$2:$A$500,0),MATCH(resource!BT$2,INDIRECT("day_wise_sales_data!$B$1:$BZ$1"),0)),0)</f>
        <v>0</v>
      </c>
      <c r="BU34" s="3">
        <f ca="1">IFERROR(INDEX(INDIRECT("day_wise_sales_data!$B$2:$BZ$599"),MATCH(resource!$CC34,day_wise_sales_data!$A$2:$A$500,0),MATCH(resource!BU$2,INDIRECT("day_wise_sales_data!$B$1:$BZ$1"),0)),0)</f>
        <v>13607.53</v>
      </c>
      <c r="BV34" s="3">
        <f ca="1">IFERROR(INDEX(INDIRECT("day_wise_sales_data!$B$2:$BZ$599"),MATCH(resource!$CC34,day_wise_sales_data!$A$2:$A$500,0),MATCH(resource!BV$2,INDIRECT("day_wise_sales_data!$B$1:$BZ$1"),0)),0)</f>
        <v>10560.75</v>
      </c>
      <c r="BW34" s="3">
        <f ca="1">IFERROR(INDEX(INDIRECT("day_wise_sales_data!$B$2:$BZ$599"),MATCH(resource!$CC34,day_wise_sales_data!$A$2:$A$500,0),MATCH(resource!BW$2,INDIRECT("day_wise_sales_data!$B$1:$BZ$1"),0)),0)</f>
        <v>0</v>
      </c>
      <c r="BX34" s="3">
        <f ca="1">IFERROR(INDEX(INDIRECT("day_wise_sales_data!$B$2:$BZ$599"),MATCH(resource!$CC34,day_wise_sales_data!$A$2:$A$500,0),MATCH(resource!BX$2,INDIRECT("day_wise_sales_data!$B$1:$BZ$1"),0)),0)</f>
        <v>0</v>
      </c>
      <c r="BY34" s="3">
        <f ca="1">IFERROR(INDEX(INDIRECT("day_wise_sales_data!$B$2:$BZ$599"),MATCH(resource!$CC34,day_wise_sales_data!$A$2:$A$500,0),MATCH(resource!BY$2,INDIRECT("day_wise_sales_data!$B$1:$BZ$1"),0)),0)</f>
        <v>90510.24</v>
      </c>
      <c r="BZ34" s="3">
        <f ca="1">IFERROR(INDEX(INDIRECT("day_wise_sales_data!$B$2:$BZ$599"),MATCH(resource!$CC34,day_wise_sales_data!$A$2:$A$500,0),MATCH(resource!BZ$2,INDIRECT("day_wise_sales_data!$B$1:$BZ$1"),0)),0)</f>
        <v>0</v>
      </c>
      <c r="CA34" s="3" t="str">
        <f ca="1">IFERROR(INDEX(INDIRECT("day_wise_sales_data!$B$2:$BZ$599"),MATCH(resource!$CC34,day_wise_sales_data!$A$2:$A$500,0),MATCH(resource!CA$2,INDIRECT("day_wise_sales_data!$B$1:$BZ$1"),0)),0)</f>
        <v>dd</v>
      </c>
      <c r="CC34" s="4" t="str">
        <f>sales_data!H33</f>
        <v>BSL05133</v>
      </c>
      <c r="CD34" s="1">
        <v>32</v>
      </c>
      <c r="CE34" s="1" t="str">
        <f>IF(AQ34=report!$AQ$3,resource!CD34,"")</f>
        <v/>
      </c>
      <c r="CF34" s="5" t="str">
        <f>IFERROR(SMALL($CE$3:$CE$1001,ROWS($CE$3:CE34)),"")</f>
        <v/>
      </c>
      <c r="CH34">
        <f>IFERROR(VLOOKUP($CC34,data_pull!$E$22:$G$700,2,0),0)</f>
        <v>146965.23000000001</v>
      </c>
      <c r="CI34" s="1">
        <f t="shared" si="44"/>
        <v>150</v>
      </c>
      <c r="CJ34" s="1">
        <f t="shared" si="45"/>
        <v>81</v>
      </c>
      <c r="CK34" s="1" t="s">
        <v>1050</v>
      </c>
      <c r="CL34" s="1">
        <f t="shared" si="46"/>
        <v>50</v>
      </c>
      <c r="CM34" s="1" t="str">
        <f>IFERROR(VLOOKUP($CK34,stock_data!$B$3:$W$612,2,0),0)</f>
        <v>ASPASOM -100ML SYRUP</v>
      </c>
      <c r="CN34" s="1" t="str">
        <f>IFERROR(VLOOKUP($CK34,stock_data!$B$3:$W$612,4,0),0)</f>
        <v>100ml</v>
      </c>
      <c r="CO34" s="1">
        <f>IFERROR(VLOOKUP($CK34,stock_data!$B$3:$W$612,5,0),0)</f>
        <v>79.2</v>
      </c>
      <c r="CP34" s="3">
        <f t="shared" si="47"/>
        <v>81</v>
      </c>
      <c r="CQ34" s="3">
        <f t="shared" si="48"/>
        <v>6415.2</v>
      </c>
      <c r="CR34" s="1">
        <f>IFERROR(VLOOKUP($CK34,stock_data!$B$3:$W$612,6,0),0)</f>
        <v>0</v>
      </c>
      <c r="CS34" s="1">
        <f>IFERROR(VLOOKUP($CK34,stock_data!$B$3:$W$612,7,0),0)</f>
        <v>0</v>
      </c>
      <c r="CT34" s="1">
        <f>IFERROR(VLOOKUP($CK34,stock_data!$B$3:$W$612,8,0),0)</f>
        <v>0</v>
      </c>
      <c r="CU34" s="1">
        <f>IFERROR(VLOOKUP($CK34,stock_data!$B$3:$W$612,9,0),0)</f>
        <v>0</v>
      </c>
      <c r="CV34" s="1">
        <f>IFERROR(VLOOKUP($CK34,stock_data!$B$3:$W$612,10,0),0)</f>
        <v>0</v>
      </c>
      <c r="CW34" s="1">
        <f>IFERROR(VLOOKUP($CK34,stock_data!$B$3:$W$612,11,0),0)</f>
        <v>0</v>
      </c>
      <c r="CX34" s="1">
        <f>IFERROR(VLOOKUP($CK34,stock_data!$B$3:$W$612,12,0),0)</f>
        <v>0</v>
      </c>
      <c r="CY34" s="1">
        <f>IFERROR(VLOOKUP($CK34,stock_data!$B$3:$W$612,13,0),0)</f>
        <v>1</v>
      </c>
      <c r="CZ34" s="1">
        <f>IFERROR(VLOOKUP($CK34,stock_data!$B$3:$W$612,14,0),0)</f>
        <v>0</v>
      </c>
      <c r="DA34" s="1">
        <f>IFERROR(VLOOKUP($CK34,stock_data!$B$3:$W$612,15,0),0)</f>
        <v>0</v>
      </c>
      <c r="DB34" s="1">
        <f>IFERROR(VLOOKUP($CK34,stock_data!$B$3:$W$612,16,0),0)</f>
        <v>0</v>
      </c>
      <c r="DC34" s="1">
        <f>IFERROR(VLOOKUP($CK34,stock_data!$B$3:$W$612,17,0),0)</f>
        <v>0</v>
      </c>
      <c r="DD34" s="1">
        <f>IFERROR(VLOOKUP($CK34,stock_data!$B$3:$W$612,18,0),0)</f>
        <v>0</v>
      </c>
      <c r="DE34" s="1">
        <f>IFERROR(VLOOKUP($CK34,stock_data!$B$3:$W$612,19,0),0)</f>
        <v>0</v>
      </c>
      <c r="DF34" s="1">
        <f>IFERROR(VLOOKUP($CK34,stock_data!$B$3:$W$612,20,0),0)</f>
        <v>0</v>
      </c>
      <c r="DG34" s="1">
        <f>IFERROR(VLOOKUP($CK34,stock_data!$B$3:$W$612,21,0),0)</f>
        <v>0</v>
      </c>
      <c r="DH34" s="1">
        <f>IFERROR(VLOOKUP($CK34,stock_data!$B$3:$W$612,22,0),0)</f>
        <v>0</v>
      </c>
      <c r="DI34" s="1">
        <f t="shared" si="49"/>
        <v>1</v>
      </c>
      <c r="DJ34" s="1">
        <f t="shared" si="50"/>
        <v>79.2</v>
      </c>
      <c r="DK34" s="3">
        <f>IFERROR(INDEX(COD_SALES!$B$5:$Z$500,MATCH(resource!$CC34,COD_SALES!$A$5:$A$500,0),MATCH(resource!DK$2,COD_SALES!$B$4:$Z$4,0)),"")</f>
        <v>0</v>
      </c>
      <c r="DL34" s="3">
        <f>IFERROR(INDEX(COD_SALES!$B$5:$Z$500,MATCH(resource!$CC34,COD_SALES!$A$5:$A$500,0),MATCH(resource!DL$2,COD_SALES!$B$4:$Z$4,0)),"")</f>
        <v>0</v>
      </c>
      <c r="DM34" s="3">
        <f>IFERROR(INDEX(COD_SALES!$B$5:$Z$500,MATCH(resource!$CC34,COD_SALES!$A$5:$A$500,0),MATCH(resource!DM$2,COD_SALES!$B$4:$Z$4,0)),"")</f>
        <v>0</v>
      </c>
      <c r="DN34" s="3" t="str">
        <f>IFERROR(INDEX(COD_SALES!$B$5:$Z$500,MATCH(resource!$CC34,COD_SALES!$A$5:$A$500,0),MATCH(resource!DN$2,COD_SALES!$B$4:$Z$4,0)),"")</f>
        <v/>
      </c>
      <c r="DO34" s="3">
        <f>IFERROR(INDEX(COD_SALES!$B$5:$Z$500,MATCH(resource!$CC34,COD_SALES!$A$5:$A$500,0),MATCH(resource!DO$2,COD_SALES!$B$4:$Z$4,0)),"")</f>
        <v>0</v>
      </c>
      <c r="DP34" s="3">
        <f>IFERROR(INDEX(COD_SALES!$B$5:$Z$500,MATCH(resource!$CC34,COD_SALES!$A$5:$A$500,0),MATCH(resource!DP$2,COD_SALES!$B$4:$Z$4,0)),"")</f>
        <v>0</v>
      </c>
      <c r="DQ34" s="3" t="str">
        <f>IFERROR(INDEX(COD_SALES!$B$5:$Z$500,MATCH(resource!$CC34,COD_SALES!$A$5:$A$500,0),MATCH(resource!DQ$2,COD_SALES!$B$4:$Z$4,0)),"")</f>
        <v/>
      </c>
      <c r="DR34" s="3">
        <f>IFERROR(INDEX(COD_SALES!$B$5:$Z$500,MATCH(resource!$CC34,COD_SALES!$A$5:$A$500,0),MATCH(resource!DR$2,COD_SALES!$B$4:$Z$4,0)),"")</f>
        <v>0</v>
      </c>
      <c r="DS34" s="3">
        <f>IFERROR(INDEX(COD_SALES!$B$5:$Z$500,MATCH(resource!$CC34,COD_SALES!$A$5:$A$500,0),MATCH(resource!DS$2,COD_SALES!$B$4:$Z$4,0)),"")</f>
        <v>50</v>
      </c>
      <c r="DT34" s="3">
        <f>IFERROR(INDEX(COD_SALES!$B$5:$Z$500,MATCH(resource!$CC34,COD_SALES!$A$5:$A$500,0),MATCH(resource!DT$2,COD_SALES!$B$4:$Z$4,0)),"")</f>
        <v>0</v>
      </c>
      <c r="DU34" s="3">
        <f>IFERROR(INDEX(COD_SALES!$B$5:$Z$500,MATCH(resource!$CC34,COD_SALES!$A$5:$A$500,0),MATCH(resource!DU$2,COD_SALES!$B$4:$Z$4,0)),"")</f>
        <v>0</v>
      </c>
      <c r="DV34" s="3">
        <f>IFERROR(INDEX(COD_SALES!$B$5:$Z$500,MATCH(resource!$CC34,COD_SALES!$A$5:$A$500,0),MATCH(resource!DV$2,COD_SALES!$B$4:$Z$4,0)),"")</f>
        <v>0</v>
      </c>
      <c r="DW34" s="3">
        <f>IFERROR(INDEX(COD_SALES!$B$5:$Z$500,MATCH(resource!$CC34,COD_SALES!$A$5:$A$500,0),MATCH(resource!DW$2,COD_SALES!$B$4:$Z$4,0)),"")</f>
        <v>0</v>
      </c>
      <c r="DX34" s="3">
        <f>IFERROR(INDEX(COD_SALES!$B$5:$Z$500,MATCH(resource!$CC34,COD_SALES!$A$5:$A$500,0),MATCH(resource!DX$2,COD_SALES!$B$4:$Z$4,0)),"")</f>
        <v>0</v>
      </c>
      <c r="DY34" s="3">
        <f>IFERROR(INDEX(COD_SALES!$B$5:$Z$500,MATCH(resource!$CC34,COD_SALES!$A$5:$A$500,0),MATCH(resource!DY$2,COD_SALES!$B$4:$Z$4,0)),"")</f>
        <v>0</v>
      </c>
      <c r="DZ34" s="3">
        <f>IFERROR(INDEX(COD_SALES!$B$5:$Z$500,MATCH(resource!$CC34,COD_SALES!$A$5:$A$500,0),MATCH(resource!DZ$2,COD_SALES!$B$4:$Z$4,0)),"")</f>
        <v>18</v>
      </c>
      <c r="EA34" s="3">
        <f>IFERROR(INDEX(COD_SALES!$B$5:$Z$500,MATCH(resource!$CC34,COD_SALES!$A$5:$A$500,0),MATCH(resource!EA$2,COD_SALES!$B$4:$Z$4,0)),"")</f>
        <v>0</v>
      </c>
      <c r="EB34" s="3">
        <f t="shared" si="51"/>
        <v>15328.7</v>
      </c>
      <c r="ED34" s="3">
        <f>IFERROR(VLOOKUP($CK34,depot_prod_sales!$B$5:$S$200,3,0),0)</f>
        <v>0</v>
      </c>
      <c r="EE34" s="3">
        <f>IFERROR(VLOOKUP($CK34,depot_prod_sales!$B$5:$S$200,4,0),0)</f>
        <v>0</v>
      </c>
      <c r="EF34" s="3">
        <f>IFERROR(VLOOKUP($CK34,depot_prod_sales!$B$5:$S$200,5,0),0)</f>
        <v>0</v>
      </c>
      <c r="EG34" s="3">
        <f>IFERROR(VLOOKUP($CK34,depot_prod_sales!$B$5:$S$200,6,0),0)</f>
        <v>0</v>
      </c>
      <c r="EH34" s="3">
        <f>IFERROR(VLOOKUP($CK34,depot_prod_sales!$B$5:$S$200,7,0),0)</f>
        <v>0</v>
      </c>
      <c r="EI34" s="3">
        <f>IFERROR(VLOOKUP($CK34,depot_prod_sales!$B$5:$S$200,8,0),0)</f>
        <v>0</v>
      </c>
      <c r="EJ34" s="3">
        <f>IFERROR(VLOOKUP($CK34,depot_prod_sales!$B$5:$S$200,9,0),0)</f>
        <v>0</v>
      </c>
      <c r="EK34" s="3">
        <f>IFERROR(VLOOKUP($CK34,depot_prod_sales!$B$5:$S$200,10,0),0)</f>
        <v>0</v>
      </c>
      <c r="EL34" s="3">
        <f>IFERROR(VLOOKUP($CK34,depot_prod_sales!$B$5:$S$200,11,0),0)</f>
        <v>0</v>
      </c>
      <c r="EM34" s="3">
        <f>IFERROR(VLOOKUP($CK34,depot_prod_sales!$B$5:$S$200,12,0),0)</f>
        <v>0</v>
      </c>
      <c r="EN34" s="3">
        <f>IFERROR(VLOOKUP($CK34,depot_prod_sales!$B$5:$S$200,13,0),0)</f>
        <v>0</v>
      </c>
      <c r="EO34" s="3">
        <f>IFERROR(VLOOKUP($CK34,depot_prod_sales!$B$5:$S$200,14,0),0)</f>
        <v>0</v>
      </c>
      <c r="EP34" s="3">
        <f>IFERROR(VLOOKUP($CK34,depot_prod_sales!$B$5:$S$200,15,0),0)</f>
        <v>0</v>
      </c>
      <c r="EQ34" s="3">
        <f>IFERROR(VLOOKUP($CK34,depot_prod_sales!$B$5:$S$200,16,0),0)</f>
        <v>0</v>
      </c>
      <c r="ER34" s="3">
        <f>IFERROR(VLOOKUP($CK34,depot_prod_sales!$B$5:$S$200,17,0),0)</f>
        <v>0</v>
      </c>
      <c r="ES34" s="3">
        <f>IFERROR(VLOOKUP($CK34,depot_prod_sales!$B$5:$S$200,18,0),0)</f>
        <v>0</v>
      </c>
      <c r="ET34" s="116">
        <f t="shared" si="52"/>
        <v>0</v>
      </c>
      <c r="EU34" s="116">
        <f t="shared" si="53"/>
        <v>0</v>
      </c>
      <c r="EW34" s="3">
        <f>IFERROR(VLOOKUP(CC34,data_pull!$AO$25:$AR$546,2,0),0)</f>
        <v>29</v>
      </c>
      <c r="EX34" s="1">
        <f>IFERROR(VLOOKUP(CC34,data_pull!$AO$25:$AR$546,4,0),0)</f>
        <v>190000</v>
      </c>
    </row>
    <row r="35" spans="12:154" x14ac:dyDescent="0.25">
      <c r="L35" s="1" t="str">
        <f>IFERROR(HLOOKUP(report!$AQ$2,data_pull!$B$2:$D$12,5,0),"")</f>
        <v>Saiful Islam</v>
      </c>
      <c r="M35" s="3">
        <f t="shared" ca="1" si="59"/>
        <v>0</v>
      </c>
      <c r="N35" s="3">
        <f t="shared" ca="1" si="59"/>
        <v>27991.19</v>
      </c>
      <c r="O35" s="3">
        <f t="shared" ca="1" si="59"/>
        <v>16449.09</v>
      </c>
      <c r="P35" s="3">
        <f t="shared" ca="1" si="59"/>
        <v>55098.420000000006</v>
      </c>
      <c r="Q35" s="3">
        <f t="shared" ca="1" si="59"/>
        <v>83116.860000000015</v>
      </c>
      <c r="R35" s="3">
        <f t="shared" ca="1" si="59"/>
        <v>0</v>
      </c>
      <c r="S35" s="3">
        <f t="shared" ca="1" si="59"/>
        <v>53123.06</v>
      </c>
      <c r="T35" s="3">
        <f t="shared" ca="1" si="59"/>
        <v>27408.97</v>
      </c>
      <c r="U35" s="3">
        <f t="shared" ca="1" si="59"/>
        <v>56137.07</v>
      </c>
      <c r="V35" s="3">
        <f t="shared" ca="1" si="59"/>
        <v>74937.22</v>
      </c>
      <c r="W35" s="3">
        <f t="shared" ca="1" si="60"/>
        <v>57229.609999999993</v>
      </c>
      <c r="X35" s="3">
        <f t="shared" ca="1" si="60"/>
        <v>53676.709999999985</v>
      </c>
      <c r="Y35" s="3">
        <f t="shared" ca="1" si="60"/>
        <v>0</v>
      </c>
      <c r="Z35" s="3">
        <f t="shared" ca="1" si="60"/>
        <v>291763.89999999991</v>
      </c>
      <c r="AA35" s="3">
        <f t="shared" ca="1" si="60"/>
        <v>77547.91</v>
      </c>
      <c r="AB35" s="3">
        <f t="shared" ca="1" si="60"/>
        <v>100505.98999999999</v>
      </c>
      <c r="AC35" s="3">
        <f t="shared" ca="1" si="60"/>
        <v>89029.939999999973</v>
      </c>
      <c r="AD35" s="3">
        <f t="shared" ca="1" si="60"/>
        <v>63679.990000000013</v>
      </c>
      <c r="AE35" s="3">
        <f t="shared" ca="1" si="60"/>
        <v>105235.04</v>
      </c>
      <c r="AF35" s="3">
        <f t="shared" ca="1" si="60"/>
        <v>0</v>
      </c>
      <c r="AG35" s="3">
        <f t="shared" ca="1" si="61"/>
        <v>82526.149999999994</v>
      </c>
      <c r="AH35" s="3">
        <f t="shared" ca="1" si="61"/>
        <v>89363.76999999999</v>
      </c>
      <c r="AI35" s="3">
        <f t="shared" ca="1" si="61"/>
        <v>161853.39000000004</v>
      </c>
      <c r="AJ35" s="3">
        <f t="shared" ca="1" si="61"/>
        <v>309775.03999999998</v>
      </c>
      <c r="AK35" s="3">
        <f t="shared" ca="1" si="61"/>
        <v>125990.40999999999</v>
      </c>
      <c r="AL35" s="3">
        <f t="shared" ca="1" si="61"/>
        <v>199766.09</v>
      </c>
      <c r="AM35" s="3"/>
      <c r="AN35" s="3"/>
      <c r="AO35" s="3"/>
      <c r="AP35" s="3"/>
      <c r="AQ35" s="4" t="str">
        <f>sales_data!B34</f>
        <v>Sarder Boni Amin</v>
      </c>
      <c r="AR35" s="4" t="str">
        <f>sales_data!C34</f>
        <v>Sowkat Hossen</v>
      </c>
      <c r="AS35" s="5" t="str">
        <f t="shared" si="42"/>
        <v/>
      </c>
      <c r="AT35" s="4" t="str">
        <f>sales_data!I34</f>
        <v>Maksudur Rahman</v>
      </c>
      <c r="AU35" s="4" t="str">
        <f>sales_data!W34</f>
        <v>Charfashon -1(Tb)</v>
      </c>
      <c r="AV35" s="1">
        <f>sales_data!N34</f>
        <v>103821.26</v>
      </c>
      <c r="AW35" s="1">
        <f>sales_data!P34</f>
        <v>40</v>
      </c>
      <c r="AX35" s="3">
        <f ca="1">IFERROR(INDEX(INDIRECT("day_wise_sales_data!$B$2:$BZ$599"),MATCH(resource!$CC35,day_wise_sales_data!$A$2:$A$500,0),MATCH(resource!AX$2,INDIRECT("day_wise_sales_data!$B$1:$BZ$1"),0)),0)</f>
        <v>0</v>
      </c>
      <c r="AY35" s="3">
        <f ca="1">IFERROR(INDEX(INDIRECT("day_wise_sales_data!$B$2:$BZ$599"),MATCH(resource!$CC35,day_wise_sales_data!$A$2:$A$500,0),MATCH(resource!AY$2,INDIRECT("day_wise_sales_data!$B$1:$BZ$1"),0)),0)</f>
        <v>0</v>
      </c>
      <c r="AZ35" s="3">
        <f ca="1">IFERROR(INDEX(INDIRECT("day_wise_sales_data!$B$2:$BZ$599"),MATCH(resource!$CC35,day_wise_sales_data!$A$2:$A$500,0),MATCH(resource!AZ$2,INDIRECT("day_wise_sales_data!$B$1:$BZ$1"),0)),0)</f>
        <v>0</v>
      </c>
      <c r="BA35" s="3">
        <f ca="1">IFERROR(INDEX(INDIRECT("day_wise_sales_data!$B$2:$BZ$599"),MATCH(resource!$CC35,day_wise_sales_data!$A$2:$A$500,0),MATCH(resource!BA$2,INDIRECT("day_wise_sales_data!$B$1:$BZ$1"),0)),0)</f>
        <v>0</v>
      </c>
      <c r="BB35" s="3">
        <f ca="1">IFERROR(INDEX(INDIRECT("day_wise_sales_data!$B$2:$BZ$599"),MATCH(resource!$CC35,day_wise_sales_data!$A$2:$A$500,0),MATCH(resource!BB$2,INDIRECT("day_wise_sales_data!$B$1:$BZ$1"),0)),0)</f>
        <v>0</v>
      </c>
      <c r="BC35" s="3">
        <f ca="1">IFERROR(INDEX(INDIRECT("day_wise_sales_data!$B$2:$BZ$599"),MATCH(resource!$CC35,day_wise_sales_data!$A$2:$A$500,0),MATCH(resource!BC$2,INDIRECT("day_wise_sales_data!$B$1:$BZ$1"),0)),0)</f>
        <v>0</v>
      </c>
      <c r="BD35" s="3">
        <f ca="1">IFERROR(INDEX(INDIRECT("day_wise_sales_data!$B$2:$BZ$599"),MATCH(resource!$CC35,day_wise_sales_data!$A$2:$A$500,0),MATCH(resource!BD$2,INDIRECT("day_wise_sales_data!$B$1:$BZ$1"),0)),0)</f>
        <v>0</v>
      </c>
      <c r="BE35" s="3">
        <f ca="1">IFERROR(INDEX(INDIRECT("day_wise_sales_data!$B$2:$BZ$599"),MATCH(resource!$CC35,day_wise_sales_data!$A$2:$A$500,0),MATCH(resource!BE$2,INDIRECT("day_wise_sales_data!$B$1:$BZ$1"),0)),0)</f>
        <v>0</v>
      </c>
      <c r="BF35" s="3">
        <f ca="1">IFERROR(INDEX(INDIRECT("day_wise_sales_data!$B$2:$BZ$599"),MATCH(resource!$CC35,day_wise_sales_data!$A$2:$A$500,0),MATCH(resource!BF$2,INDIRECT("day_wise_sales_data!$B$1:$BZ$1"),0)),0)</f>
        <v>0</v>
      </c>
      <c r="BG35" s="3">
        <f ca="1">IFERROR(INDEX(INDIRECT("day_wise_sales_data!$B$2:$BZ$599"),MATCH(resource!$CC35,day_wise_sales_data!$A$2:$A$500,0),MATCH(resource!BG$2,INDIRECT("day_wise_sales_data!$B$1:$BZ$1"),0)),0)</f>
        <v>0</v>
      </c>
      <c r="BH35" s="3">
        <f ca="1">IFERROR(INDEX(INDIRECT("day_wise_sales_data!$B$2:$BZ$599"),MATCH(resource!$CC35,day_wise_sales_data!$A$2:$A$500,0),MATCH(resource!BH$2,INDIRECT("day_wise_sales_data!$B$1:$BZ$1"),0)),0)</f>
        <v>0</v>
      </c>
      <c r="BI35" s="3">
        <f ca="1">IFERROR(INDEX(INDIRECT("day_wise_sales_data!$B$2:$BZ$599"),MATCH(resource!$CC35,day_wise_sales_data!$A$2:$A$500,0),MATCH(resource!BI$2,INDIRECT("day_wise_sales_data!$B$1:$BZ$1"),0)),0)</f>
        <v>0</v>
      </c>
      <c r="BJ35" s="3">
        <f ca="1">IFERROR(INDEX(INDIRECT("day_wise_sales_data!$B$2:$BZ$599"),MATCH(resource!$CC35,day_wise_sales_data!$A$2:$A$500,0),MATCH(resource!BJ$2,INDIRECT("day_wise_sales_data!$B$1:$BZ$1"),0)),0)</f>
        <v>0</v>
      </c>
      <c r="BK35" s="3">
        <f ca="1">IFERROR(INDEX(INDIRECT("day_wise_sales_data!$B$2:$BZ$599"),MATCH(resource!$CC35,day_wise_sales_data!$A$2:$A$500,0),MATCH(resource!BK$2,INDIRECT("day_wise_sales_data!$B$1:$BZ$1"),0)),0)</f>
        <v>0</v>
      </c>
      <c r="BL35" s="3">
        <f ca="1">IFERROR(INDEX(INDIRECT("day_wise_sales_data!$B$2:$BZ$599"),MATCH(resource!$CC35,day_wise_sales_data!$A$2:$A$500,0),MATCH(resource!BL$2,INDIRECT("day_wise_sales_data!$B$1:$BZ$1"),0)),0)</f>
        <v>0</v>
      </c>
      <c r="BM35" s="3">
        <f ca="1">IFERROR(INDEX(INDIRECT("day_wise_sales_data!$B$2:$BZ$599"),MATCH(resource!$CC35,day_wise_sales_data!$A$2:$A$500,0),MATCH(resource!BM$2,INDIRECT("day_wise_sales_data!$B$1:$BZ$1"),0)),0)</f>
        <v>0</v>
      </c>
      <c r="BN35" s="3">
        <f ca="1">IFERROR(INDEX(INDIRECT("day_wise_sales_data!$B$2:$BZ$599"),MATCH(resource!$CC35,day_wise_sales_data!$A$2:$A$500,0),MATCH(resource!BN$2,INDIRECT("day_wise_sales_data!$B$1:$BZ$1"),0)),0)</f>
        <v>0</v>
      </c>
      <c r="BO35" s="3">
        <f ca="1">IFERROR(INDEX(INDIRECT("day_wise_sales_data!$B$2:$BZ$599"),MATCH(resource!$CC35,day_wise_sales_data!$A$2:$A$500,0),MATCH(resource!BO$2,INDIRECT("day_wise_sales_data!$B$1:$BZ$1"),0)),0)</f>
        <v>0</v>
      </c>
      <c r="BP35" s="3">
        <f ca="1">IFERROR(INDEX(INDIRECT("day_wise_sales_data!$B$2:$BZ$599"),MATCH(resource!$CC35,day_wise_sales_data!$A$2:$A$500,0),MATCH(resource!BP$2,INDIRECT("day_wise_sales_data!$B$1:$BZ$1"),0)),0)</f>
        <v>0</v>
      </c>
      <c r="BQ35" s="3">
        <f ca="1">IFERROR(INDEX(INDIRECT("day_wise_sales_data!$B$2:$BZ$599"),MATCH(resource!$CC35,day_wise_sales_data!$A$2:$A$500,0),MATCH(resource!BQ$2,INDIRECT("day_wise_sales_data!$B$1:$BZ$1"),0)),0)</f>
        <v>0</v>
      </c>
      <c r="BR35" s="3">
        <f ca="1">IFERROR(INDEX(INDIRECT("day_wise_sales_data!$B$2:$BZ$599"),MATCH(resource!$CC35,day_wise_sales_data!$A$2:$A$500,0),MATCH(resource!BR$2,INDIRECT("day_wise_sales_data!$B$1:$BZ$1"),0)),0)</f>
        <v>0</v>
      </c>
      <c r="BS35" s="3">
        <f ca="1">IFERROR(INDEX(INDIRECT("day_wise_sales_data!$B$2:$BZ$599"),MATCH(resource!$CC35,day_wise_sales_data!$A$2:$A$500,0),MATCH(resource!BS$2,INDIRECT("day_wise_sales_data!$B$1:$BZ$1"),0)),0)</f>
        <v>0</v>
      </c>
      <c r="BT35" s="3">
        <f ca="1">IFERROR(INDEX(INDIRECT("day_wise_sales_data!$B$2:$BZ$599"),MATCH(resource!$CC35,day_wise_sales_data!$A$2:$A$500,0),MATCH(resource!BT$2,INDIRECT("day_wise_sales_data!$B$1:$BZ$1"),0)),0)</f>
        <v>0</v>
      </c>
      <c r="BU35" s="3">
        <f ca="1">IFERROR(INDEX(INDIRECT("day_wise_sales_data!$B$2:$BZ$599"),MATCH(resource!$CC35,day_wise_sales_data!$A$2:$A$500,0),MATCH(resource!BU$2,INDIRECT("day_wise_sales_data!$B$1:$BZ$1"),0)),0)</f>
        <v>0</v>
      </c>
      <c r="BV35" s="3">
        <f ca="1">IFERROR(INDEX(INDIRECT("day_wise_sales_data!$B$2:$BZ$599"),MATCH(resource!$CC35,day_wise_sales_data!$A$2:$A$500,0),MATCH(resource!BV$2,INDIRECT("day_wise_sales_data!$B$1:$BZ$1"),0)),0)</f>
        <v>47628.56</v>
      </c>
      <c r="BW35" s="3">
        <f ca="1">IFERROR(INDEX(INDIRECT("day_wise_sales_data!$B$2:$BZ$599"),MATCH(resource!$CC35,day_wise_sales_data!$A$2:$A$500,0),MATCH(resource!BW$2,INDIRECT("day_wise_sales_data!$B$1:$BZ$1"),0)),0)</f>
        <v>0</v>
      </c>
      <c r="BX35" s="3">
        <f ca="1">IFERROR(INDEX(INDIRECT("day_wise_sales_data!$B$2:$BZ$599"),MATCH(resource!$CC35,day_wise_sales_data!$A$2:$A$500,0),MATCH(resource!BX$2,INDIRECT("day_wise_sales_data!$B$1:$BZ$1"),0)),0)</f>
        <v>0</v>
      </c>
      <c r="BY35" s="3">
        <f ca="1">IFERROR(INDEX(INDIRECT("day_wise_sales_data!$B$2:$BZ$599"),MATCH(resource!$CC35,day_wise_sales_data!$A$2:$A$500,0),MATCH(resource!BY$2,INDIRECT("day_wise_sales_data!$B$1:$BZ$1"),0)),0)</f>
        <v>56192.7</v>
      </c>
      <c r="BZ35" s="3">
        <f ca="1">IFERROR(INDEX(INDIRECT("day_wise_sales_data!$B$2:$BZ$599"),MATCH(resource!$CC35,day_wise_sales_data!$A$2:$A$500,0),MATCH(resource!BZ$2,INDIRECT("day_wise_sales_data!$B$1:$BZ$1"),0)),0)</f>
        <v>0</v>
      </c>
      <c r="CA35" s="3" t="str">
        <f ca="1">IFERROR(INDEX(INDIRECT("day_wise_sales_data!$B$2:$BZ$599"),MATCH(resource!$CC35,day_wise_sales_data!$A$2:$A$500,0),MATCH(resource!CA$2,INDIRECT("day_wise_sales_data!$B$1:$BZ$1"),0)),0)</f>
        <v>dd</v>
      </c>
      <c r="CC35" s="4" t="str">
        <f>sales_data!H34</f>
        <v>BSL01152</v>
      </c>
      <c r="CD35" s="1">
        <v>33</v>
      </c>
      <c r="CE35" s="1" t="str">
        <f>IF(AQ35=report!$AQ$3,resource!CD35,"")</f>
        <v/>
      </c>
      <c r="CF35" s="5" t="str">
        <f>IFERROR(SMALL($CE$3:$CE$1001,ROWS($CE$3:CE35)),"")</f>
        <v/>
      </c>
      <c r="CH35">
        <f>IFERROR(VLOOKUP($CC35,data_pull!$E$22:$G$700,2,0),0)</f>
        <v>103821.26</v>
      </c>
      <c r="CI35" s="1">
        <f t="shared" si="44"/>
        <v>52</v>
      </c>
      <c r="CJ35" s="1">
        <f t="shared" si="45"/>
        <v>0</v>
      </c>
      <c r="CK35" s="1" t="s">
        <v>1052</v>
      </c>
      <c r="CL35" s="1">
        <f t="shared" si="46"/>
        <v>111</v>
      </c>
      <c r="CM35" s="1" t="str">
        <f>IFERROR(VLOOKUP($CK35,stock_data!$B$3:$W$612,2,0),0)</f>
        <v>ASPASOM INJECTION IM/IV</v>
      </c>
      <c r="CN35" s="1" t="str">
        <f>IFERROR(VLOOKUP($CK35,stock_data!$B$3:$W$612,4,0),0)</f>
        <v>2x5 Amp.</v>
      </c>
      <c r="CO35" s="1">
        <f>IFERROR(VLOOKUP($CK35,stock_data!$B$3:$W$612,5,0),0)</f>
        <v>202.4</v>
      </c>
      <c r="CP35" s="3">
        <f t="shared" si="47"/>
        <v>0</v>
      </c>
      <c r="CQ35" s="3">
        <f t="shared" si="48"/>
        <v>0</v>
      </c>
      <c r="CR35" s="1">
        <f>IFERROR(VLOOKUP($CK35,stock_data!$B$3:$W$612,6,0),0)</f>
        <v>0</v>
      </c>
      <c r="CS35" s="1">
        <f>IFERROR(VLOOKUP($CK35,stock_data!$B$3:$W$612,7,0),0)</f>
        <v>0</v>
      </c>
      <c r="CT35" s="1">
        <f>IFERROR(VLOOKUP($CK35,stock_data!$B$3:$W$612,8,0),0)</f>
        <v>220</v>
      </c>
      <c r="CU35" s="1">
        <f>IFERROR(VLOOKUP($CK35,stock_data!$B$3:$W$612,9,0),0)</f>
        <v>0</v>
      </c>
      <c r="CV35" s="1">
        <f>IFERROR(VLOOKUP($CK35,stock_data!$B$3:$W$612,10,0),0)</f>
        <v>6</v>
      </c>
      <c r="CW35" s="1">
        <f>IFERROR(VLOOKUP($CK35,stock_data!$B$3:$W$612,11,0),0)</f>
        <v>127</v>
      </c>
      <c r="CX35" s="1">
        <f>IFERROR(VLOOKUP($CK35,stock_data!$B$3:$W$612,12,0),0)</f>
        <v>0</v>
      </c>
      <c r="CY35" s="1">
        <f>IFERROR(VLOOKUP($CK35,stock_data!$B$3:$W$612,13,0),0)</f>
        <v>0</v>
      </c>
      <c r="CZ35" s="1">
        <f>IFERROR(VLOOKUP($CK35,stock_data!$B$3:$W$612,14,0),0)</f>
        <v>0</v>
      </c>
      <c r="DA35" s="1">
        <f>IFERROR(VLOOKUP($CK35,stock_data!$B$3:$W$612,15,0),0)</f>
        <v>0</v>
      </c>
      <c r="DB35" s="1">
        <f>IFERROR(VLOOKUP($CK35,stock_data!$B$3:$W$612,16,0),0)</f>
        <v>5</v>
      </c>
      <c r="DC35" s="1">
        <f>IFERROR(VLOOKUP($CK35,stock_data!$B$3:$W$612,17,0),0)</f>
        <v>0</v>
      </c>
      <c r="DD35" s="1">
        <f>IFERROR(VLOOKUP($CK35,stock_data!$B$3:$W$612,18,0),0)</f>
        <v>0</v>
      </c>
      <c r="DE35" s="1">
        <f>IFERROR(VLOOKUP($CK35,stock_data!$B$3:$W$612,19,0),0)</f>
        <v>0</v>
      </c>
      <c r="DF35" s="1">
        <f>IFERROR(VLOOKUP($CK35,stock_data!$B$3:$W$612,20,0),0)</f>
        <v>102</v>
      </c>
      <c r="DG35" s="1">
        <f>IFERROR(VLOOKUP($CK35,stock_data!$B$3:$W$612,21,0),0)</f>
        <v>44</v>
      </c>
      <c r="DH35" s="1">
        <f>IFERROR(VLOOKUP($CK35,stock_data!$B$3:$W$612,22,0),0)</f>
        <v>81</v>
      </c>
      <c r="DI35" s="1">
        <f t="shared" si="49"/>
        <v>585</v>
      </c>
      <c r="DJ35" s="1">
        <f t="shared" si="50"/>
        <v>118404</v>
      </c>
      <c r="DK35" s="3">
        <f>IFERROR(INDEX(COD_SALES!$B$5:$Z$500,MATCH(resource!$CC35,COD_SALES!$A$5:$A$500,0),MATCH(resource!DK$2,COD_SALES!$B$4:$Z$4,0)),"")</f>
        <v>0</v>
      </c>
      <c r="DL35" s="3">
        <f>IFERROR(INDEX(COD_SALES!$B$5:$Z$500,MATCH(resource!$CC35,COD_SALES!$A$5:$A$500,0),MATCH(resource!DL$2,COD_SALES!$B$4:$Z$4,0)),"")</f>
        <v>0</v>
      </c>
      <c r="DM35" s="3">
        <f>IFERROR(INDEX(COD_SALES!$B$5:$Z$500,MATCH(resource!$CC35,COD_SALES!$A$5:$A$500,0),MATCH(resource!DM$2,COD_SALES!$B$4:$Z$4,0)),"")</f>
        <v>0</v>
      </c>
      <c r="DN35" s="3" t="str">
        <f>IFERROR(INDEX(COD_SALES!$B$5:$Z$500,MATCH(resource!$CC35,COD_SALES!$A$5:$A$500,0),MATCH(resource!DN$2,COD_SALES!$B$4:$Z$4,0)),"")</f>
        <v/>
      </c>
      <c r="DO35" s="3">
        <f>IFERROR(INDEX(COD_SALES!$B$5:$Z$500,MATCH(resource!$CC35,COD_SALES!$A$5:$A$500,0),MATCH(resource!DO$2,COD_SALES!$B$4:$Z$4,0)),"")</f>
        <v>0</v>
      </c>
      <c r="DP35" s="3">
        <f>IFERROR(INDEX(COD_SALES!$B$5:$Z$500,MATCH(resource!$CC35,COD_SALES!$A$5:$A$500,0),MATCH(resource!DP$2,COD_SALES!$B$4:$Z$4,0)),"")</f>
        <v>0</v>
      </c>
      <c r="DQ35" s="3" t="str">
        <f>IFERROR(INDEX(COD_SALES!$B$5:$Z$500,MATCH(resource!$CC35,COD_SALES!$A$5:$A$500,0),MATCH(resource!DQ$2,COD_SALES!$B$4:$Z$4,0)),"")</f>
        <v/>
      </c>
      <c r="DR35" s="3">
        <f>IFERROR(INDEX(COD_SALES!$B$5:$Z$500,MATCH(resource!$CC35,COD_SALES!$A$5:$A$500,0),MATCH(resource!DR$2,COD_SALES!$B$4:$Z$4,0)),"")</f>
        <v>0</v>
      </c>
      <c r="DS35" s="3">
        <f>IFERROR(INDEX(COD_SALES!$B$5:$Z$500,MATCH(resource!$CC35,COD_SALES!$A$5:$A$500,0),MATCH(resource!DS$2,COD_SALES!$B$4:$Z$4,0)),"")</f>
        <v>100</v>
      </c>
      <c r="DT35" s="3">
        <f>IFERROR(INDEX(COD_SALES!$B$5:$Z$500,MATCH(resource!$CC35,COD_SALES!$A$5:$A$500,0),MATCH(resource!DT$2,COD_SALES!$B$4:$Z$4,0)),"")</f>
        <v>0</v>
      </c>
      <c r="DU35" s="3">
        <f>IFERROR(INDEX(COD_SALES!$B$5:$Z$500,MATCH(resource!$CC35,COD_SALES!$A$5:$A$500,0),MATCH(resource!DU$2,COD_SALES!$B$4:$Z$4,0)),"")</f>
        <v>0</v>
      </c>
      <c r="DV35" s="3">
        <f>IFERROR(INDEX(COD_SALES!$B$5:$Z$500,MATCH(resource!$CC35,COD_SALES!$A$5:$A$500,0),MATCH(resource!DV$2,COD_SALES!$B$4:$Z$4,0)),"")</f>
        <v>0</v>
      </c>
      <c r="DW35" s="3">
        <f>IFERROR(INDEX(COD_SALES!$B$5:$Z$500,MATCH(resource!$CC35,COD_SALES!$A$5:$A$500,0),MATCH(resource!DW$2,COD_SALES!$B$4:$Z$4,0)),"")</f>
        <v>50</v>
      </c>
      <c r="DX35" s="3">
        <f>IFERROR(INDEX(COD_SALES!$B$5:$Z$500,MATCH(resource!$CC35,COD_SALES!$A$5:$A$500,0),MATCH(resource!DX$2,COD_SALES!$B$4:$Z$4,0)),"")</f>
        <v>0</v>
      </c>
      <c r="DY35" s="3">
        <f>IFERROR(INDEX(COD_SALES!$B$5:$Z$500,MATCH(resource!$CC35,COD_SALES!$A$5:$A$500,0),MATCH(resource!DY$2,COD_SALES!$B$4:$Z$4,0)),"")</f>
        <v>0</v>
      </c>
      <c r="DZ35" s="3">
        <f>IFERROR(INDEX(COD_SALES!$B$5:$Z$500,MATCH(resource!$CC35,COD_SALES!$A$5:$A$500,0),MATCH(resource!DZ$2,COD_SALES!$B$4:$Z$4,0)),"")</f>
        <v>0</v>
      </c>
      <c r="EA35" s="3">
        <f>IFERROR(INDEX(COD_SALES!$B$5:$Z$500,MATCH(resource!$CC35,COD_SALES!$A$5:$A$500,0),MATCH(resource!EA$2,COD_SALES!$B$4:$Z$4,0)),"")</f>
        <v>0</v>
      </c>
      <c r="EB35" s="3">
        <f t="shared" si="51"/>
        <v>47628</v>
      </c>
      <c r="ED35" s="3">
        <f>IFERROR(VLOOKUP($CK35,depot_prod_sales!$B$5:$S$200,3,0),0)</f>
        <v>0</v>
      </c>
      <c r="EE35" s="3">
        <f>IFERROR(VLOOKUP($CK35,depot_prod_sales!$B$5:$S$200,4,0),0)</f>
        <v>0</v>
      </c>
      <c r="EF35" s="3">
        <f>IFERROR(VLOOKUP($CK35,depot_prod_sales!$B$5:$S$200,5,0),0)</f>
        <v>0</v>
      </c>
      <c r="EG35" s="3">
        <f>IFERROR(VLOOKUP($CK35,depot_prod_sales!$B$5:$S$200,6,0),0)</f>
        <v>0</v>
      </c>
      <c r="EH35" s="3">
        <f>IFERROR(VLOOKUP($CK35,depot_prod_sales!$B$5:$S$200,7,0),0)</f>
        <v>0</v>
      </c>
      <c r="EI35" s="3">
        <f>IFERROR(VLOOKUP($CK35,depot_prod_sales!$B$5:$S$200,8,0),0)</f>
        <v>0</v>
      </c>
      <c r="EJ35" s="3">
        <f>IFERROR(VLOOKUP($CK35,depot_prod_sales!$B$5:$S$200,9,0),0)</f>
        <v>0</v>
      </c>
      <c r="EK35" s="3">
        <f>IFERROR(VLOOKUP($CK35,depot_prod_sales!$B$5:$S$200,10,0),0)</f>
        <v>0</v>
      </c>
      <c r="EL35" s="3">
        <f>IFERROR(VLOOKUP($CK35,depot_prod_sales!$B$5:$S$200,11,0),0)</f>
        <v>0</v>
      </c>
      <c r="EM35" s="3">
        <f>IFERROR(VLOOKUP($CK35,depot_prod_sales!$B$5:$S$200,12,0),0)</f>
        <v>0</v>
      </c>
      <c r="EN35" s="3">
        <f>IFERROR(VLOOKUP($CK35,depot_prod_sales!$B$5:$S$200,13,0),0)</f>
        <v>0</v>
      </c>
      <c r="EO35" s="3">
        <f>IFERROR(VLOOKUP($CK35,depot_prod_sales!$B$5:$S$200,14,0),0)</f>
        <v>0</v>
      </c>
      <c r="EP35" s="3">
        <f>IFERROR(VLOOKUP($CK35,depot_prod_sales!$B$5:$S$200,15,0),0)</f>
        <v>0</v>
      </c>
      <c r="EQ35" s="3">
        <f>IFERROR(VLOOKUP($CK35,depot_prod_sales!$B$5:$S$200,16,0),0)</f>
        <v>20</v>
      </c>
      <c r="ER35" s="3">
        <f>IFERROR(VLOOKUP($CK35,depot_prod_sales!$B$5:$S$200,17,0),0)</f>
        <v>0</v>
      </c>
      <c r="ES35" s="3">
        <f>IFERROR(VLOOKUP($CK35,depot_prod_sales!$B$5:$S$200,18,0),0)</f>
        <v>0</v>
      </c>
      <c r="ET35" s="116">
        <f t="shared" si="52"/>
        <v>20</v>
      </c>
      <c r="EU35" s="116">
        <f t="shared" si="53"/>
        <v>4048</v>
      </c>
      <c r="EW35" s="3">
        <f>IFERROR(VLOOKUP(CC35,data_pull!$AO$25:$AR$546,2,0),0)</f>
        <v>12</v>
      </c>
      <c r="EX35" s="1">
        <f>IFERROR(VLOOKUP(CC35,data_pull!$AO$25:$AR$546,4,0),0)</f>
        <v>170000</v>
      </c>
    </row>
    <row r="36" spans="12:154" x14ac:dyDescent="0.25">
      <c r="L36" s="1" t="str">
        <f>IFERROR(HLOOKUP(report!$AQ$2,data_pull!$B$2:$D$12,6,0),"")</f>
        <v>Blank (Kshoregonj Zone</v>
      </c>
      <c r="M36" s="3">
        <f t="shared" ca="1" si="59"/>
        <v>369.62</v>
      </c>
      <c r="N36" s="3">
        <f t="shared" ca="1" si="59"/>
        <v>1185.06</v>
      </c>
      <c r="O36" s="3">
        <f t="shared" ca="1" si="59"/>
        <v>26637.05</v>
      </c>
      <c r="P36" s="3">
        <f t="shared" ca="1" si="59"/>
        <v>529.42999999999995</v>
      </c>
      <c r="Q36" s="3">
        <f t="shared" ca="1" si="59"/>
        <v>85829.29</v>
      </c>
      <c r="R36" s="3">
        <f t="shared" ca="1" si="59"/>
        <v>0</v>
      </c>
      <c r="S36" s="3">
        <f t="shared" ca="1" si="59"/>
        <v>10317.56</v>
      </c>
      <c r="T36" s="3">
        <f t="shared" ca="1" si="59"/>
        <v>71168</v>
      </c>
      <c r="U36" s="3">
        <f t="shared" ca="1" si="59"/>
        <v>45214.11</v>
      </c>
      <c r="V36" s="3">
        <f t="shared" ca="1" si="59"/>
        <v>12745.49</v>
      </c>
      <c r="W36" s="3">
        <f t="shared" ca="1" si="60"/>
        <v>6279.73</v>
      </c>
      <c r="X36" s="3">
        <f t="shared" ca="1" si="60"/>
        <v>35368.81</v>
      </c>
      <c r="Y36" s="3">
        <f t="shared" ca="1" si="60"/>
        <v>0</v>
      </c>
      <c r="Z36" s="3">
        <f t="shared" ca="1" si="60"/>
        <v>55724.240000000005</v>
      </c>
      <c r="AA36" s="3">
        <f t="shared" ca="1" si="60"/>
        <v>7400.36</v>
      </c>
      <c r="AB36" s="3">
        <f t="shared" ca="1" si="60"/>
        <v>32784.54</v>
      </c>
      <c r="AC36" s="3">
        <f t="shared" ca="1" si="60"/>
        <v>20815.48</v>
      </c>
      <c r="AD36" s="3">
        <f t="shared" ca="1" si="60"/>
        <v>10604.33</v>
      </c>
      <c r="AE36" s="3">
        <f t="shared" ca="1" si="60"/>
        <v>2009.34</v>
      </c>
      <c r="AF36" s="3">
        <f t="shared" ca="1" si="60"/>
        <v>11994.52</v>
      </c>
      <c r="AG36" s="3">
        <f t="shared" ca="1" si="61"/>
        <v>0</v>
      </c>
      <c r="AH36" s="3">
        <f t="shared" ca="1" si="61"/>
        <v>0</v>
      </c>
      <c r="AI36" s="3">
        <f t="shared" ca="1" si="61"/>
        <v>15318.119999999999</v>
      </c>
      <c r="AJ36" s="3">
        <f t="shared" ca="1" si="61"/>
        <v>62862.240000000005</v>
      </c>
      <c r="AK36" s="3">
        <f t="shared" ca="1" si="61"/>
        <v>62137.829999999994</v>
      </c>
      <c r="AL36" s="3">
        <f t="shared" ca="1" si="61"/>
        <v>0</v>
      </c>
      <c r="AM36" s="3"/>
      <c r="AN36" s="3"/>
      <c r="AO36" s="3"/>
      <c r="AP36" s="3"/>
      <c r="AQ36" s="4" t="str">
        <f>sales_data!B35</f>
        <v>Sarder Boni Amin</v>
      </c>
      <c r="AR36" s="4" t="str">
        <f>sales_data!C35</f>
        <v>Sowkat Hossen</v>
      </c>
      <c r="AS36" s="5" t="str">
        <f t="shared" si="42"/>
        <v/>
      </c>
      <c r="AT36" s="4" t="str">
        <f>sales_data!I35</f>
        <v>Miraj</v>
      </c>
      <c r="AU36" s="4" t="str">
        <f>sales_data!W35</f>
        <v>Karamotgonj</v>
      </c>
      <c r="AV36" s="1">
        <f>sales_data!N35</f>
        <v>118431.48</v>
      </c>
      <c r="AW36" s="1">
        <f>sales_data!P35</f>
        <v>39</v>
      </c>
      <c r="AX36" s="3">
        <f ca="1">IFERROR(INDEX(INDIRECT("day_wise_sales_data!$B$2:$BZ$599"),MATCH(resource!$CC36,day_wise_sales_data!$A$2:$A$500,0),MATCH(resource!AX$2,INDIRECT("day_wise_sales_data!$B$1:$BZ$1"),0)),0)</f>
        <v>0</v>
      </c>
      <c r="AY36" s="3">
        <f ca="1">IFERROR(INDEX(INDIRECT("day_wise_sales_data!$B$2:$BZ$599"),MATCH(resource!$CC36,day_wise_sales_data!$A$2:$A$500,0),MATCH(resource!AY$2,INDIRECT("day_wise_sales_data!$B$1:$BZ$1"),0)),0)</f>
        <v>0</v>
      </c>
      <c r="AZ36" s="3">
        <f ca="1">IFERROR(INDEX(INDIRECT("day_wise_sales_data!$B$2:$BZ$599"),MATCH(resource!$CC36,day_wise_sales_data!$A$2:$A$500,0),MATCH(resource!AZ$2,INDIRECT("day_wise_sales_data!$B$1:$BZ$1"),0)),0)</f>
        <v>0</v>
      </c>
      <c r="BA36" s="3">
        <f ca="1">IFERROR(INDEX(INDIRECT("day_wise_sales_data!$B$2:$BZ$599"),MATCH(resource!$CC36,day_wise_sales_data!$A$2:$A$500,0),MATCH(resource!BA$2,INDIRECT("day_wise_sales_data!$B$1:$BZ$1"),0)),0)</f>
        <v>0</v>
      </c>
      <c r="BB36" s="3">
        <f ca="1">IFERROR(INDEX(INDIRECT("day_wise_sales_data!$B$2:$BZ$599"),MATCH(resource!$CC36,day_wise_sales_data!$A$2:$A$500,0),MATCH(resource!BB$2,INDIRECT("day_wise_sales_data!$B$1:$BZ$1"),0)),0)</f>
        <v>0</v>
      </c>
      <c r="BC36" s="3">
        <f ca="1">IFERROR(INDEX(INDIRECT("day_wise_sales_data!$B$2:$BZ$599"),MATCH(resource!$CC36,day_wise_sales_data!$A$2:$A$500,0),MATCH(resource!BC$2,INDIRECT("day_wise_sales_data!$B$1:$BZ$1"),0)),0)</f>
        <v>0</v>
      </c>
      <c r="BD36" s="3">
        <f ca="1">IFERROR(INDEX(INDIRECT("day_wise_sales_data!$B$2:$BZ$599"),MATCH(resource!$CC36,day_wise_sales_data!$A$2:$A$500,0),MATCH(resource!BD$2,INDIRECT("day_wise_sales_data!$B$1:$BZ$1"),0)),0)</f>
        <v>0</v>
      </c>
      <c r="BE36" s="3">
        <f ca="1">IFERROR(INDEX(INDIRECT("day_wise_sales_data!$B$2:$BZ$599"),MATCH(resource!$CC36,day_wise_sales_data!$A$2:$A$500,0),MATCH(resource!BE$2,INDIRECT("day_wise_sales_data!$B$1:$BZ$1"),0)),0)</f>
        <v>0</v>
      </c>
      <c r="BF36" s="3">
        <f ca="1">IFERROR(INDEX(INDIRECT("day_wise_sales_data!$B$2:$BZ$599"),MATCH(resource!$CC36,day_wise_sales_data!$A$2:$A$500,0),MATCH(resource!BF$2,INDIRECT("day_wise_sales_data!$B$1:$BZ$1"),0)),0)</f>
        <v>0</v>
      </c>
      <c r="BG36" s="3">
        <f ca="1">IFERROR(INDEX(INDIRECT("day_wise_sales_data!$B$2:$BZ$599"),MATCH(resource!$CC36,day_wise_sales_data!$A$2:$A$500,0),MATCH(resource!BG$2,INDIRECT("day_wise_sales_data!$B$1:$BZ$1"),0)),0)</f>
        <v>0</v>
      </c>
      <c r="BH36" s="3">
        <f ca="1">IFERROR(INDEX(INDIRECT("day_wise_sales_data!$B$2:$BZ$599"),MATCH(resource!$CC36,day_wise_sales_data!$A$2:$A$500,0),MATCH(resource!BH$2,INDIRECT("day_wise_sales_data!$B$1:$BZ$1"),0)),0)</f>
        <v>0</v>
      </c>
      <c r="BI36" s="3">
        <f ca="1">IFERROR(INDEX(INDIRECT("day_wise_sales_data!$B$2:$BZ$599"),MATCH(resource!$CC36,day_wise_sales_data!$A$2:$A$500,0),MATCH(resource!BI$2,INDIRECT("day_wise_sales_data!$B$1:$BZ$1"),0)),0)</f>
        <v>0</v>
      </c>
      <c r="BJ36" s="3">
        <f ca="1">IFERROR(INDEX(INDIRECT("day_wise_sales_data!$B$2:$BZ$599"),MATCH(resource!$CC36,day_wise_sales_data!$A$2:$A$500,0),MATCH(resource!BJ$2,INDIRECT("day_wise_sales_data!$B$1:$BZ$1"),0)),0)</f>
        <v>0</v>
      </c>
      <c r="BK36" s="3">
        <f ca="1">IFERROR(INDEX(INDIRECT("day_wise_sales_data!$B$2:$BZ$599"),MATCH(resource!$CC36,day_wise_sales_data!$A$2:$A$500,0),MATCH(resource!BK$2,INDIRECT("day_wise_sales_data!$B$1:$BZ$1"),0)),0)</f>
        <v>0</v>
      </c>
      <c r="BL36" s="3">
        <f ca="1">IFERROR(INDEX(INDIRECT("day_wise_sales_data!$B$2:$BZ$599"),MATCH(resource!$CC36,day_wise_sales_data!$A$2:$A$500,0),MATCH(resource!BL$2,INDIRECT("day_wise_sales_data!$B$1:$BZ$1"),0)),0)</f>
        <v>0</v>
      </c>
      <c r="BM36" s="3">
        <f ca="1">IFERROR(INDEX(INDIRECT("day_wise_sales_data!$B$2:$BZ$599"),MATCH(resource!$CC36,day_wise_sales_data!$A$2:$A$500,0),MATCH(resource!BM$2,INDIRECT("day_wise_sales_data!$B$1:$BZ$1"),0)),0)</f>
        <v>45992</v>
      </c>
      <c r="BN36" s="3">
        <f ca="1">IFERROR(INDEX(INDIRECT("day_wise_sales_data!$B$2:$BZ$599"),MATCH(resource!$CC36,day_wise_sales_data!$A$2:$A$500,0),MATCH(resource!BN$2,INDIRECT("day_wise_sales_data!$B$1:$BZ$1"),0)),0)</f>
        <v>0</v>
      </c>
      <c r="BO36" s="3">
        <f ca="1">IFERROR(INDEX(INDIRECT("day_wise_sales_data!$B$2:$BZ$599"),MATCH(resource!$CC36,day_wise_sales_data!$A$2:$A$500,0),MATCH(resource!BO$2,INDIRECT("day_wise_sales_data!$B$1:$BZ$1"),0)),0)</f>
        <v>0</v>
      </c>
      <c r="BP36" s="3">
        <f ca="1">IFERROR(INDEX(INDIRECT("day_wise_sales_data!$B$2:$BZ$599"),MATCH(resource!$CC36,day_wise_sales_data!$A$2:$A$500,0),MATCH(resource!BP$2,INDIRECT("day_wise_sales_data!$B$1:$BZ$1"),0)),0)</f>
        <v>14123.2</v>
      </c>
      <c r="BQ36" s="3">
        <f ca="1">IFERROR(INDEX(INDIRECT("day_wise_sales_data!$B$2:$BZ$599"),MATCH(resource!$CC36,day_wise_sales_data!$A$2:$A$500,0),MATCH(resource!BQ$2,INDIRECT("day_wise_sales_data!$B$1:$BZ$1"),0)),0)</f>
        <v>0</v>
      </c>
      <c r="BR36" s="3">
        <f ca="1">IFERROR(INDEX(INDIRECT("day_wise_sales_data!$B$2:$BZ$599"),MATCH(resource!$CC36,day_wise_sales_data!$A$2:$A$500,0),MATCH(resource!BR$2,INDIRECT("day_wise_sales_data!$B$1:$BZ$1"),0)),0)</f>
        <v>9028.51</v>
      </c>
      <c r="BS36" s="3">
        <f ca="1">IFERROR(INDEX(INDIRECT("day_wise_sales_data!$B$2:$BZ$599"),MATCH(resource!$CC36,day_wise_sales_data!$A$2:$A$500,0),MATCH(resource!BS$2,INDIRECT("day_wise_sales_data!$B$1:$BZ$1"),0)),0)</f>
        <v>0</v>
      </c>
      <c r="BT36" s="3">
        <f ca="1">IFERROR(INDEX(INDIRECT("day_wise_sales_data!$B$2:$BZ$599"),MATCH(resource!$CC36,day_wise_sales_data!$A$2:$A$500,0),MATCH(resource!BT$2,INDIRECT("day_wise_sales_data!$B$1:$BZ$1"),0)),0)</f>
        <v>9768.57</v>
      </c>
      <c r="BU36" s="3">
        <f ca="1">IFERROR(INDEX(INDIRECT("day_wise_sales_data!$B$2:$BZ$599"),MATCH(resource!$CC36,day_wise_sales_data!$A$2:$A$500,0),MATCH(resource!BU$2,INDIRECT("day_wise_sales_data!$B$1:$BZ$1"),0)),0)</f>
        <v>0</v>
      </c>
      <c r="BV36" s="3">
        <f ca="1">IFERROR(INDEX(INDIRECT("day_wise_sales_data!$B$2:$BZ$599"),MATCH(resource!$CC36,day_wise_sales_data!$A$2:$A$500,0),MATCH(resource!BV$2,INDIRECT("day_wise_sales_data!$B$1:$BZ$1"),0)),0)</f>
        <v>0</v>
      </c>
      <c r="BW36" s="3">
        <f ca="1">IFERROR(INDEX(INDIRECT("day_wise_sales_data!$B$2:$BZ$599"),MATCH(resource!$CC36,day_wise_sales_data!$A$2:$A$500,0),MATCH(resource!BW$2,INDIRECT("day_wise_sales_data!$B$1:$BZ$1"),0)),0)</f>
        <v>12505.22</v>
      </c>
      <c r="BX36" s="3">
        <f ca="1">IFERROR(INDEX(INDIRECT("day_wise_sales_data!$B$2:$BZ$599"),MATCH(resource!$CC36,day_wise_sales_data!$A$2:$A$500,0),MATCH(resource!BX$2,INDIRECT("day_wise_sales_data!$B$1:$BZ$1"),0)),0)</f>
        <v>0</v>
      </c>
      <c r="BY36" s="3">
        <f ca="1">IFERROR(INDEX(INDIRECT("day_wise_sales_data!$B$2:$BZ$599"),MATCH(resource!$CC36,day_wise_sales_data!$A$2:$A$500,0),MATCH(resource!BY$2,INDIRECT("day_wise_sales_data!$B$1:$BZ$1"),0)),0)</f>
        <v>0</v>
      </c>
      <c r="BZ36" s="3">
        <f ca="1">IFERROR(INDEX(INDIRECT("day_wise_sales_data!$B$2:$BZ$599"),MATCH(resource!$CC36,day_wise_sales_data!$A$2:$A$500,0),MATCH(resource!BZ$2,INDIRECT("day_wise_sales_data!$B$1:$BZ$1"),0)),0)</f>
        <v>8004.7</v>
      </c>
      <c r="CA36" s="3" t="str">
        <f ca="1">IFERROR(INDEX(INDIRECT("day_wise_sales_data!$B$2:$BZ$599"),MATCH(resource!$CC36,day_wise_sales_data!$A$2:$A$500,0),MATCH(resource!CA$2,INDIRECT("day_wise_sales_data!$B$1:$BZ$1"),0)),0)</f>
        <v>dd</v>
      </c>
      <c r="CC36" s="4" t="str">
        <f>sales_data!H35</f>
        <v>BSL03176</v>
      </c>
      <c r="CD36" s="1">
        <v>34</v>
      </c>
      <c r="CE36" s="1" t="str">
        <f>IF(AQ36=report!$AQ$3,resource!CD36,"")</f>
        <v/>
      </c>
      <c r="CF36" s="5" t="str">
        <f>IFERROR(SMALL($CE$3:$CE$1001,ROWS($CE$3:CE36)),"")</f>
        <v/>
      </c>
      <c r="CH36">
        <f>IFERROR(VLOOKUP($CC36,data_pull!$E$22:$G$700,2,0),0)</f>
        <v>118431.48</v>
      </c>
      <c r="CI36" s="1">
        <f t="shared" si="44"/>
        <v>154</v>
      </c>
      <c r="CJ36" s="1">
        <f t="shared" si="45"/>
        <v>0</v>
      </c>
      <c r="CK36" s="1" t="s">
        <v>1056</v>
      </c>
      <c r="CL36" s="1">
        <f t="shared" si="46"/>
        <v>111</v>
      </c>
      <c r="CM36" s="1" t="str">
        <f>IFERROR(VLOOKUP($CK36,stock_data!$B$3:$W$612,2,0),0)</f>
        <v>ASPASOM TABLET  (EXP)</v>
      </c>
      <c r="CN36" s="1" t="str">
        <f>IFERROR(VLOOKUP($CK36,stock_data!$B$3:$W$612,4,0),0)</f>
        <v>3x10's</v>
      </c>
      <c r="CO36" s="1">
        <f>IFERROR(VLOOKUP($CK36,stock_data!$B$3:$W$612,5,0),0)</f>
        <v>132</v>
      </c>
      <c r="CP36" s="3">
        <f t="shared" si="47"/>
        <v>0</v>
      </c>
      <c r="CQ36" s="3">
        <f t="shared" si="48"/>
        <v>0</v>
      </c>
      <c r="CR36" s="1">
        <f>IFERROR(VLOOKUP($CK36,stock_data!$B$3:$W$612,6,0),0)</f>
        <v>0</v>
      </c>
      <c r="CS36" s="1">
        <f>IFERROR(VLOOKUP($CK36,stock_data!$B$3:$W$612,7,0),0)</f>
        <v>0</v>
      </c>
      <c r="CT36" s="1">
        <f>IFERROR(VLOOKUP($CK36,stock_data!$B$3:$W$612,8,0),0)</f>
        <v>0</v>
      </c>
      <c r="CU36" s="1">
        <f>IFERROR(VLOOKUP($CK36,stock_data!$B$3:$W$612,9,0),0)</f>
        <v>0</v>
      </c>
      <c r="CV36" s="1">
        <f>IFERROR(VLOOKUP($CK36,stock_data!$B$3:$W$612,10,0),0)</f>
        <v>0</v>
      </c>
      <c r="CW36" s="1">
        <f>IFERROR(VLOOKUP($CK36,stock_data!$B$3:$W$612,11,0),0)</f>
        <v>0</v>
      </c>
      <c r="CX36" s="1">
        <f>IFERROR(VLOOKUP($CK36,stock_data!$B$3:$W$612,12,0),0)</f>
        <v>0</v>
      </c>
      <c r="CY36" s="1">
        <f>IFERROR(VLOOKUP($CK36,stock_data!$B$3:$W$612,13,0),0)</f>
        <v>0</v>
      </c>
      <c r="CZ36" s="1">
        <f>IFERROR(VLOOKUP($CK36,stock_data!$B$3:$W$612,14,0),0)</f>
        <v>0</v>
      </c>
      <c r="DA36" s="1">
        <f>IFERROR(VLOOKUP($CK36,stock_data!$B$3:$W$612,15,0),0)</f>
        <v>0</v>
      </c>
      <c r="DB36" s="1">
        <f>IFERROR(VLOOKUP($CK36,stock_data!$B$3:$W$612,16,0),0)</f>
        <v>0</v>
      </c>
      <c r="DC36" s="1">
        <f>IFERROR(VLOOKUP($CK36,stock_data!$B$3:$W$612,17,0),0)</f>
        <v>0</v>
      </c>
      <c r="DD36" s="1">
        <f>IFERROR(VLOOKUP($CK36,stock_data!$B$3:$W$612,18,0),0)</f>
        <v>0</v>
      </c>
      <c r="DE36" s="1">
        <f>IFERROR(VLOOKUP($CK36,stock_data!$B$3:$W$612,19,0),0)</f>
        <v>0</v>
      </c>
      <c r="DF36" s="1">
        <f>IFERROR(VLOOKUP($CK36,stock_data!$B$3:$W$612,20,0),0)</f>
        <v>0</v>
      </c>
      <c r="DG36" s="1">
        <f>IFERROR(VLOOKUP($CK36,stock_data!$B$3:$W$612,21,0),0)</f>
        <v>0</v>
      </c>
      <c r="DH36" s="1">
        <f>IFERROR(VLOOKUP($CK36,stock_data!$B$3:$W$612,22,0),0)</f>
        <v>0</v>
      </c>
      <c r="DI36" s="1">
        <f t="shared" si="49"/>
        <v>0</v>
      </c>
      <c r="DJ36" s="1">
        <f t="shared" si="50"/>
        <v>0</v>
      </c>
      <c r="DK36" s="3">
        <f>IFERROR(INDEX(COD_SALES!$B$5:$Z$500,MATCH(resource!$CC36,COD_SALES!$A$5:$A$500,0),MATCH(resource!DK$2,COD_SALES!$B$4:$Z$4,0)),"")</f>
        <v>0</v>
      </c>
      <c r="DL36" s="3">
        <f>IFERROR(INDEX(COD_SALES!$B$5:$Z$500,MATCH(resource!$CC36,COD_SALES!$A$5:$A$500,0),MATCH(resource!DL$2,COD_SALES!$B$4:$Z$4,0)),"")</f>
        <v>0</v>
      </c>
      <c r="DM36" s="3">
        <f>IFERROR(INDEX(COD_SALES!$B$5:$Z$500,MATCH(resource!$CC36,COD_SALES!$A$5:$A$500,0),MATCH(resource!DM$2,COD_SALES!$B$4:$Z$4,0)),"")</f>
        <v>20</v>
      </c>
      <c r="DN36" s="3" t="str">
        <f>IFERROR(INDEX(COD_SALES!$B$5:$Z$500,MATCH(resource!$CC36,COD_SALES!$A$5:$A$500,0),MATCH(resource!DN$2,COD_SALES!$B$4:$Z$4,0)),"")</f>
        <v/>
      </c>
      <c r="DO36" s="3">
        <f>IFERROR(INDEX(COD_SALES!$B$5:$Z$500,MATCH(resource!$CC36,COD_SALES!$A$5:$A$500,0),MATCH(resource!DO$2,COD_SALES!$B$4:$Z$4,0)),"")</f>
        <v>0</v>
      </c>
      <c r="DP36" s="3">
        <f>IFERROR(INDEX(COD_SALES!$B$5:$Z$500,MATCH(resource!$CC36,COD_SALES!$A$5:$A$500,0),MATCH(resource!DP$2,COD_SALES!$B$4:$Z$4,0)),"")</f>
        <v>0</v>
      </c>
      <c r="DQ36" s="3" t="str">
        <f>IFERROR(INDEX(COD_SALES!$B$5:$Z$500,MATCH(resource!$CC36,COD_SALES!$A$5:$A$500,0),MATCH(resource!DQ$2,COD_SALES!$B$4:$Z$4,0)),"")</f>
        <v/>
      </c>
      <c r="DR36" s="3">
        <f>IFERROR(INDEX(COD_SALES!$B$5:$Z$500,MATCH(resource!$CC36,COD_SALES!$A$5:$A$500,0),MATCH(resource!DR$2,COD_SALES!$B$4:$Z$4,0)),"")</f>
        <v>0</v>
      </c>
      <c r="DS36" s="3">
        <f>IFERROR(INDEX(COD_SALES!$B$5:$Z$500,MATCH(resource!$CC36,COD_SALES!$A$5:$A$500,0),MATCH(resource!DS$2,COD_SALES!$B$4:$Z$4,0)),"")</f>
        <v>130</v>
      </c>
      <c r="DT36" s="3">
        <f>IFERROR(INDEX(COD_SALES!$B$5:$Z$500,MATCH(resource!$CC36,COD_SALES!$A$5:$A$500,0),MATCH(resource!DT$2,COD_SALES!$B$4:$Z$4,0)),"")</f>
        <v>0</v>
      </c>
      <c r="DU36" s="3">
        <f>IFERROR(INDEX(COD_SALES!$B$5:$Z$500,MATCH(resource!$CC36,COD_SALES!$A$5:$A$500,0),MATCH(resource!DU$2,COD_SALES!$B$4:$Z$4,0)),"")</f>
        <v>0</v>
      </c>
      <c r="DV36" s="3">
        <f>IFERROR(INDEX(COD_SALES!$B$5:$Z$500,MATCH(resource!$CC36,COD_SALES!$A$5:$A$500,0),MATCH(resource!DV$2,COD_SALES!$B$4:$Z$4,0)),"")</f>
        <v>0</v>
      </c>
      <c r="DW36" s="3">
        <f>IFERROR(INDEX(COD_SALES!$B$5:$Z$500,MATCH(resource!$CC36,COD_SALES!$A$5:$A$500,0),MATCH(resource!DW$2,COD_SALES!$B$4:$Z$4,0)),"")</f>
        <v>20</v>
      </c>
      <c r="DX36" s="3">
        <f>IFERROR(INDEX(COD_SALES!$B$5:$Z$500,MATCH(resource!$CC36,COD_SALES!$A$5:$A$500,0),MATCH(resource!DX$2,COD_SALES!$B$4:$Z$4,0)),"")</f>
        <v>0</v>
      </c>
      <c r="DY36" s="3">
        <f>IFERROR(INDEX(COD_SALES!$B$5:$Z$500,MATCH(resource!$CC36,COD_SALES!$A$5:$A$500,0),MATCH(resource!DY$2,COD_SALES!$B$4:$Z$4,0)),"")</f>
        <v>20</v>
      </c>
      <c r="DZ36" s="3">
        <f>IFERROR(INDEX(COD_SALES!$B$5:$Z$500,MATCH(resource!$CC36,COD_SALES!$A$5:$A$500,0),MATCH(resource!DZ$2,COD_SALES!$B$4:$Z$4,0)),"")</f>
        <v>0</v>
      </c>
      <c r="EA36" s="3">
        <f>IFERROR(INDEX(COD_SALES!$B$5:$Z$500,MATCH(resource!$CC36,COD_SALES!$A$5:$A$500,0),MATCH(resource!EA$2,COD_SALES!$B$4:$Z$4,0)),"")</f>
        <v>0</v>
      </c>
      <c r="EB36" s="3">
        <f t="shared" si="51"/>
        <v>48999.5</v>
      </c>
      <c r="ED36" s="3">
        <f>IFERROR(VLOOKUP($CK36,depot_prod_sales!$B$5:$S$200,3,0),0)</f>
        <v>0</v>
      </c>
      <c r="EE36" s="3">
        <f>IFERROR(VLOOKUP($CK36,depot_prod_sales!$B$5:$S$200,4,0),0)</f>
        <v>0</v>
      </c>
      <c r="EF36" s="3">
        <f>IFERROR(VLOOKUP($CK36,depot_prod_sales!$B$5:$S$200,5,0),0)</f>
        <v>0</v>
      </c>
      <c r="EG36" s="3">
        <f>IFERROR(VLOOKUP($CK36,depot_prod_sales!$B$5:$S$200,6,0),0)</f>
        <v>0</v>
      </c>
      <c r="EH36" s="3">
        <f>IFERROR(VLOOKUP($CK36,depot_prod_sales!$B$5:$S$200,7,0),0)</f>
        <v>0</v>
      </c>
      <c r="EI36" s="3">
        <f>IFERROR(VLOOKUP($CK36,depot_prod_sales!$B$5:$S$200,8,0),0)</f>
        <v>0</v>
      </c>
      <c r="EJ36" s="3">
        <f>IFERROR(VLOOKUP($CK36,depot_prod_sales!$B$5:$S$200,9,0),0)</f>
        <v>0</v>
      </c>
      <c r="EK36" s="3">
        <f>IFERROR(VLOOKUP($CK36,depot_prod_sales!$B$5:$S$200,10,0),0)</f>
        <v>0</v>
      </c>
      <c r="EL36" s="3">
        <f>IFERROR(VLOOKUP($CK36,depot_prod_sales!$B$5:$S$200,11,0),0)</f>
        <v>0</v>
      </c>
      <c r="EM36" s="3">
        <f>IFERROR(VLOOKUP($CK36,depot_prod_sales!$B$5:$S$200,12,0),0)</f>
        <v>0</v>
      </c>
      <c r="EN36" s="3">
        <f>IFERROR(VLOOKUP($CK36,depot_prod_sales!$B$5:$S$200,13,0),0)</f>
        <v>0</v>
      </c>
      <c r="EO36" s="3">
        <f>IFERROR(VLOOKUP($CK36,depot_prod_sales!$B$5:$S$200,14,0),0)</f>
        <v>0</v>
      </c>
      <c r="EP36" s="3">
        <f>IFERROR(VLOOKUP($CK36,depot_prod_sales!$B$5:$S$200,15,0),0)</f>
        <v>0</v>
      </c>
      <c r="EQ36" s="3">
        <f>IFERROR(VLOOKUP($CK36,depot_prod_sales!$B$5:$S$200,16,0),0)</f>
        <v>0</v>
      </c>
      <c r="ER36" s="3">
        <f>IFERROR(VLOOKUP($CK36,depot_prod_sales!$B$5:$S$200,17,0),0)</f>
        <v>0</v>
      </c>
      <c r="ES36" s="3">
        <f>IFERROR(VLOOKUP($CK36,depot_prod_sales!$B$5:$S$200,18,0),0)</f>
        <v>0</v>
      </c>
      <c r="ET36" s="116">
        <f t="shared" si="52"/>
        <v>0</v>
      </c>
      <c r="EU36" s="116">
        <f t="shared" si="53"/>
        <v>0</v>
      </c>
      <c r="EW36" s="3">
        <f>IFERROR(VLOOKUP(CC36,data_pull!$AO$25:$AR$546,2,0),0)</f>
        <v>38</v>
      </c>
      <c r="EX36" s="1">
        <f>IFERROR(VLOOKUP(CC36,data_pull!$AO$25:$AR$546,4,0),0)</f>
        <v>170000</v>
      </c>
    </row>
    <row r="37" spans="12:154" x14ac:dyDescent="0.25">
      <c r="L37" s="1" t="str">
        <f>IFERROR(HLOOKUP(report!$AQ$2,data_pull!$B$2:$D$12,7,0),"")</f>
        <v>Blank Mymensingh Zone</v>
      </c>
      <c r="M37" s="3">
        <f t="shared" ca="1" si="59"/>
        <v>9281.2699999999986</v>
      </c>
      <c r="N37" s="3">
        <f t="shared" ca="1" si="59"/>
        <v>53725.279999999999</v>
      </c>
      <c r="O37" s="3">
        <f t="shared" ca="1" si="59"/>
        <v>15064.039999999999</v>
      </c>
      <c r="P37" s="3">
        <f t="shared" ca="1" si="59"/>
        <v>21074.75</v>
      </c>
      <c r="Q37" s="3">
        <f t="shared" ca="1" si="59"/>
        <v>60956.13</v>
      </c>
      <c r="R37" s="3">
        <f t="shared" ca="1" si="59"/>
        <v>0</v>
      </c>
      <c r="S37" s="3">
        <f t="shared" ca="1" si="59"/>
        <v>12729.269999999999</v>
      </c>
      <c r="T37" s="3">
        <f t="shared" ca="1" si="59"/>
        <v>102693.65000000001</v>
      </c>
      <c r="U37" s="3">
        <f t="shared" ca="1" si="59"/>
        <v>30394.129999999997</v>
      </c>
      <c r="V37" s="3">
        <f t="shared" ca="1" si="59"/>
        <v>27579.79</v>
      </c>
      <c r="W37" s="3">
        <f t="shared" ca="1" si="60"/>
        <v>46445.390000000007</v>
      </c>
      <c r="X37" s="3">
        <f t="shared" ca="1" si="60"/>
        <v>60892.62</v>
      </c>
      <c r="Y37" s="3">
        <f t="shared" ca="1" si="60"/>
        <v>0</v>
      </c>
      <c r="Z37" s="3">
        <f t="shared" ca="1" si="60"/>
        <v>132870.07999999999</v>
      </c>
      <c r="AA37" s="3">
        <f t="shared" ca="1" si="60"/>
        <v>6441.989999999998</v>
      </c>
      <c r="AB37" s="3">
        <f t="shared" ca="1" si="60"/>
        <v>37904.289999999994</v>
      </c>
      <c r="AC37" s="3">
        <f t="shared" ca="1" si="60"/>
        <v>92071.51999999999</v>
      </c>
      <c r="AD37" s="3">
        <f t="shared" ca="1" si="60"/>
        <v>97688.26999999999</v>
      </c>
      <c r="AE37" s="3">
        <f t="shared" ca="1" si="60"/>
        <v>16909.030000000002</v>
      </c>
      <c r="AF37" s="3">
        <f t="shared" ca="1" si="60"/>
        <v>-1721</v>
      </c>
      <c r="AG37" s="3">
        <f t="shared" ca="1" si="61"/>
        <v>23846.230000000003</v>
      </c>
      <c r="AH37" s="3">
        <f t="shared" ca="1" si="61"/>
        <v>23852.120000000003</v>
      </c>
      <c r="AI37" s="3">
        <f t="shared" ca="1" si="61"/>
        <v>142181.71000000002</v>
      </c>
      <c r="AJ37" s="3">
        <f t="shared" ca="1" si="61"/>
        <v>157326.79999999999</v>
      </c>
      <c r="AK37" s="3">
        <f t="shared" ca="1" si="61"/>
        <v>44598.270000000004</v>
      </c>
      <c r="AL37" s="3">
        <f t="shared" ca="1" si="61"/>
        <v>113253.4</v>
      </c>
      <c r="AM37" s="3"/>
      <c r="AN37" s="3"/>
      <c r="AO37" s="3"/>
      <c r="AP37" s="3"/>
      <c r="AQ37" s="4" t="str">
        <f>sales_data!B36</f>
        <v>Sarder Boni Amin</v>
      </c>
      <c r="AR37" s="4" t="str">
        <f>sales_data!C36</f>
        <v>Sowkat Hossen</v>
      </c>
      <c r="AS37" s="5" t="str">
        <f t="shared" si="42"/>
        <v/>
      </c>
      <c r="AT37" s="4" t="str">
        <f>sales_data!I36</f>
        <v>Shamim</v>
      </c>
      <c r="AU37" s="4" t="str">
        <f>sales_data!W36</f>
        <v>Charfashon -2 (Tb)</v>
      </c>
      <c r="AV37" s="1">
        <f>sales_data!N36</f>
        <v>125476.48</v>
      </c>
      <c r="AW37" s="1">
        <f>sales_data!P36</f>
        <v>49</v>
      </c>
      <c r="AX37" s="3">
        <f ca="1">IFERROR(INDEX(INDIRECT("day_wise_sales_data!$B$2:$BZ$599"),MATCH(resource!$CC37,day_wise_sales_data!$A$2:$A$500,0),MATCH(resource!AX$2,INDIRECT("day_wise_sales_data!$B$1:$BZ$1"),0)),0)</f>
        <v>0</v>
      </c>
      <c r="AY37" s="3">
        <f ca="1">IFERROR(INDEX(INDIRECT("day_wise_sales_data!$B$2:$BZ$599"),MATCH(resource!$CC37,day_wise_sales_data!$A$2:$A$500,0),MATCH(resource!AY$2,INDIRECT("day_wise_sales_data!$B$1:$BZ$1"),0)),0)</f>
        <v>0</v>
      </c>
      <c r="AZ37" s="3">
        <f ca="1">IFERROR(INDEX(INDIRECT("day_wise_sales_data!$B$2:$BZ$599"),MATCH(resource!$CC37,day_wise_sales_data!$A$2:$A$500,0),MATCH(resource!AZ$2,INDIRECT("day_wise_sales_data!$B$1:$BZ$1"),0)),0)</f>
        <v>0</v>
      </c>
      <c r="BA37" s="3">
        <f ca="1">IFERROR(INDEX(INDIRECT("day_wise_sales_data!$B$2:$BZ$599"),MATCH(resource!$CC37,day_wise_sales_data!$A$2:$A$500,0),MATCH(resource!BA$2,INDIRECT("day_wise_sales_data!$B$1:$BZ$1"),0)),0)</f>
        <v>0</v>
      </c>
      <c r="BB37" s="3">
        <f ca="1">IFERROR(INDEX(INDIRECT("day_wise_sales_data!$B$2:$BZ$599"),MATCH(resource!$CC37,day_wise_sales_data!$A$2:$A$500,0),MATCH(resource!BB$2,INDIRECT("day_wise_sales_data!$B$1:$BZ$1"),0)),0)</f>
        <v>14858.01</v>
      </c>
      <c r="BC37" s="3">
        <f ca="1">IFERROR(INDEX(INDIRECT("day_wise_sales_data!$B$2:$BZ$599"),MATCH(resource!$CC37,day_wise_sales_data!$A$2:$A$500,0),MATCH(resource!BC$2,INDIRECT("day_wise_sales_data!$B$1:$BZ$1"),0)),0)</f>
        <v>0</v>
      </c>
      <c r="BD37" s="3">
        <f ca="1">IFERROR(INDEX(INDIRECT("day_wise_sales_data!$B$2:$BZ$599"),MATCH(resource!$CC37,day_wise_sales_data!$A$2:$A$500,0),MATCH(resource!BD$2,INDIRECT("day_wise_sales_data!$B$1:$BZ$1"),0)),0)</f>
        <v>0</v>
      </c>
      <c r="BE37" s="3">
        <f ca="1">IFERROR(INDEX(INDIRECT("day_wise_sales_data!$B$2:$BZ$599"),MATCH(resource!$CC37,day_wise_sales_data!$A$2:$A$500,0),MATCH(resource!BE$2,INDIRECT("day_wise_sales_data!$B$1:$BZ$1"),0)),0)</f>
        <v>0</v>
      </c>
      <c r="BF37" s="3">
        <f ca="1">IFERROR(INDEX(INDIRECT("day_wise_sales_data!$B$2:$BZ$599"),MATCH(resource!$CC37,day_wise_sales_data!$A$2:$A$500,0),MATCH(resource!BF$2,INDIRECT("day_wise_sales_data!$B$1:$BZ$1"),0)),0)</f>
        <v>3530.68</v>
      </c>
      <c r="BG37" s="3">
        <f ca="1">IFERROR(INDEX(INDIRECT("day_wise_sales_data!$B$2:$BZ$599"),MATCH(resource!$CC37,day_wise_sales_data!$A$2:$A$500,0),MATCH(resource!BG$2,INDIRECT("day_wise_sales_data!$B$1:$BZ$1"),0)),0)</f>
        <v>0</v>
      </c>
      <c r="BH37" s="3">
        <f ca="1">IFERROR(INDEX(INDIRECT("day_wise_sales_data!$B$2:$BZ$599"),MATCH(resource!$CC37,day_wise_sales_data!$A$2:$A$500,0),MATCH(resource!BH$2,INDIRECT("day_wise_sales_data!$B$1:$BZ$1"),0)),0)</f>
        <v>0</v>
      </c>
      <c r="BI37" s="3">
        <f ca="1">IFERROR(INDEX(INDIRECT("day_wise_sales_data!$B$2:$BZ$599"),MATCH(resource!$CC37,day_wise_sales_data!$A$2:$A$500,0),MATCH(resource!BI$2,INDIRECT("day_wise_sales_data!$B$1:$BZ$1"),0)),0)</f>
        <v>7231.24</v>
      </c>
      <c r="BJ37" s="3">
        <f ca="1">IFERROR(INDEX(INDIRECT("day_wise_sales_data!$B$2:$BZ$599"),MATCH(resource!$CC37,day_wise_sales_data!$A$2:$A$500,0),MATCH(resource!BJ$2,INDIRECT("day_wise_sales_data!$B$1:$BZ$1"),0)),0)</f>
        <v>0</v>
      </c>
      <c r="BK37" s="3">
        <f ca="1">IFERROR(INDEX(INDIRECT("day_wise_sales_data!$B$2:$BZ$599"),MATCH(resource!$CC37,day_wise_sales_data!$A$2:$A$500,0),MATCH(resource!BK$2,INDIRECT("day_wise_sales_data!$B$1:$BZ$1"),0)),0)</f>
        <v>15675.44</v>
      </c>
      <c r="BL37" s="3">
        <f ca="1">IFERROR(INDEX(INDIRECT("day_wise_sales_data!$B$2:$BZ$599"),MATCH(resource!$CC37,day_wise_sales_data!$A$2:$A$500,0),MATCH(resource!BL$2,INDIRECT("day_wise_sales_data!$B$1:$BZ$1"),0)),0)</f>
        <v>0</v>
      </c>
      <c r="BM37" s="3">
        <f ca="1">IFERROR(INDEX(INDIRECT("day_wise_sales_data!$B$2:$BZ$599"),MATCH(resource!$CC37,day_wise_sales_data!$A$2:$A$500,0),MATCH(resource!BM$2,INDIRECT("day_wise_sales_data!$B$1:$BZ$1"),0)),0)</f>
        <v>0</v>
      </c>
      <c r="BN37" s="3">
        <f ca="1">IFERROR(INDEX(INDIRECT("day_wise_sales_data!$B$2:$BZ$599"),MATCH(resource!$CC37,day_wise_sales_data!$A$2:$A$500,0),MATCH(resource!BN$2,INDIRECT("day_wise_sales_data!$B$1:$BZ$1"),0)),0)</f>
        <v>0</v>
      </c>
      <c r="BO37" s="3">
        <f ca="1">IFERROR(INDEX(INDIRECT("day_wise_sales_data!$B$2:$BZ$599"),MATCH(resource!$CC37,day_wise_sales_data!$A$2:$A$500,0),MATCH(resource!BO$2,INDIRECT("day_wise_sales_data!$B$1:$BZ$1"),0)),0)</f>
        <v>0</v>
      </c>
      <c r="BP37" s="3">
        <f ca="1">IFERROR(INDEX(INDIRECT("day_wise_sales_data!$B$2:$BZ$599"),MATCH(resource!$CC37,day_wise_sales_data!$A$2:$A$500,0),MATCH(resource!BP$2,INDIRECT("day_wise_sales_data!$B$1:$BZ$1"),0)),0)</f>
        <v>13446.22</v>
      </c>
      <c r="BQ37" s="3">
        <f ca="1">IFERROR(INDEX(INDIRECT("day_wise_sales_data!$B$2:$BZ$599"),MATCH(resource!$CC37,day_wise_sales_data!$A$2:$A$500,0),MATCH(resource!BQ$2,INDIRECT("day_wise_sales_data!$B$1:$BZ$1"),0)),0)</f>
        <v>0</v>
      </c>
      <c r="BR37" s="3">
        <f ca="1">IFERROR(INDEX(INDIRECT("day_wise_sales_data!$B$2:$BZ$599"),MATCH(resource!$CC37,day_wise_sales_data!$A$2:$A$500,0),MATCH(resource!BR$2,INDIRECT("day_wise_sales_data!$B$1:$BZ$1"),0)),0)</f>
        <v>12954.74</v>
      </c>
      <c r="BS37" s="3">
        <f ca="1">IFERROR(INDEX(INDIRECT("day_wise_sales_data!$B$2:$BZ$599"),MATCH(resource!$CC37,day_wise_sales_data!$A$2:$A$500,0),MATCH(resource!BS$2,INDIRECT("day_wise_sales_data!$B$1:$BZ$1"),0)),0)</f>
        <v>0</v>
      </c>
      <c r="BT37" s="3">
        <f ca="1">IFERROR(INDEX(INDIRECT("day_wise_sales_data!$B$2:$BZ$599"),MATCH(resource!$CC37,day_wise_sales_data!$A$2:$A$500,0),MATCH(resource!BT$2,INDIRECT("day_wise_sales_data!$B$1:$BZ$1"),0)),0)</f>
        <v>15661.94</v>
      </c>
      <c r="BU37" s="3">
        <f ca="1">IFERROR(INDEX(INDIRECT("day_wise_sales_data!$B$2:$BZ$599"),MATCH(resource!$CC37,day_wise_sales_data!$A$2:$A$500,0),MATCH(resource!BU$2,INDIRECT("day_wise_sales_data!$B$1:$BZ$1"),0)),0)</f>
        <v>0</v>
      </c>
      <c r="BV37" s="3">
        <f ca="1">IFERROR(INDEX(INDIRECT("day_wise_sales_data!$B$2:$BZ$599"),MATCH(resource!$CC37,day_wise_sales_data!$A$2:$A$500,0),MATCH(resource!BV$2,INDIRECT("day_wise_sales_data!$B$1:$BZ$1"),0)),0)</f>
        <v>42118.21</v>
      </c>
      <c r="BW37" s="3">
        <f ca="1">IFERROR(INDEX(INDIRECT("day_wise_sales_data!$B$2:$BZ$599"),MATCH(resource!$CC37,day_wise_sales_data!$A$2:$A$500,0),MATCH(resource!BW$2,INDIRECT("day_wise_sales_data!$B$1:$BZ$1"),0)),0)</f>
        <v>0</v>
      </c>
      <c r="BX37" s="3">
        <f ca="1">IFERROR(INDEX(INDIRECT("day_wise_sales_data!$B$2:$BZ$599"),MATCH(resource!$CC37,day_wise_sales_data!$A$2:$A$500,0),MATCH(resource!BX$2,INDIRECT("day_wise_sales_data!$B$1:$BZ$1"),0)),0)</f>
        <v>0</v>
      </c>
      <c r="BY37" s="3">
        <f ca="1">IFERROR(INDEX(INDIRECT("day_wise_sales_data!$B$2:$BZ$599"),MATCH(resource!$CC37,day_wise_sales_data!$A$2:$A$500,0),MATCH(resource!BY$2,INDIRECT("day_wise_sales_data!$B$1:$BZ$1"),0)),0)</f>
        <v>0</v>
      </c>
      <c r="BZ37" s="3">
        <f ca="1">IFERROR(INDEX(INDIRECT("day_wise_sales_data!$B$2:$BZ$599"),MATCH(resource!$CC37,day_wise_sales_data!$A$2:$A$500,0),MATCH(resource!BZ$2,INDIRECT("day_wise_sales_data!$B$1:$BZ$1"),0)),0)</f>
        <v>0</v>
      </c>
      <c r="CA37" s="3" t="str">
        <f ca="1">IFERROR(INDEX(INDIRECT("day_wise_sales_data!$B$2:$BZ$599"),MATCH(resource!$CC37,day_wise_sales_data!$A$2:$A$500,0),MATCH(resource!CA$2,INDIRECT("day_wise_sales_data!$B$1:$BZ$1"),0)),0)</f>
        <v>dd</v>
      </c>
      <c r="CC37" s="4" t="str">
        <f>sales_data!H36</f>
        <v>BSL01213</v>
      </c>
      <c r="CD37" s="1">
        <v>35</v>
      </c>
      <c r="CE37" s="1" t="str">
        <f>IF(AQ37=report!$AQ$3,resource!CD37,"")</f>
        <v/>
      </c>
      <c r="CF37" s="5" t="str">
        <f>IFERROR(SMALL($CE$3:$CE$1001,ROWS($CE$3:CE37)),"")</f>
        <v/>
      </c>
      <c r="CH37">
        <f>IFERROR(VLOOKUP($CC37,data_pull!$E$22:$G$700,2,0),0)</f>
        <v>125476.48</v>
      </c>
      <c r="CI37" s="1">
        <f t="shared" si="44"/>
        <v>154</v>
      </c>
      <c r="CJ37" s="1">
        <f t="shared" si="45"/>
        <v>0</v>
      </c>
      <c r="CK37" s="1" t="s">
        <v>1058</v>
      </c>
      <c r="CL37" s="1">
        <f t="shared" si="46"/>
        <v>111</v>
      </c>
      <c r="CM37" s="1" t="str">
        <f>IFERROR(VLOOKUP($CK37,stock_data!$B$3:$W$612,2,0),0)</f>
        <v>ASPASOM TABLET 50mg</v>
      </c>
      <c r="CN37" s="1" t="str">
        <f>IFERROR(VLOOKUP($CK37,stock_data!$B$3:$W$612,4,0),0)</f>
        <v>3x10's</v>
      </c>
      <c r="CO37" s="1">
        <f>IFERROR(VLOOKUP($CK37,stock_data!$B$3:$W$612,5,0),0)</f>
        <v>132</v>
      </c>
      <c r="CP37" s="3">
        <f t="shared" si="47"/>
        <v>0</v>
      </c>
      <c r="CQ37" s="3">
        <f t="shared" si="48"/>
        <v>0</v>
      </c>
      <c r="CR37" s="1">
        <f>IFERROR(VLOOKUP($CK37,stock_data!$B$3:$W$612,6,0),0)</f>
        <v>0</v>
      </c>
      <c r="CS37" s="1">
        <f>IFERROR(VLOOKUP($CK37,stock_data!$B$3:$W$612,7,0),0)</f>
        <v>0</v>
      </c>
      <c r="CT37" s="1">
        <f>IFERROR(VLOOKUP($CK37,stock_data!$B$3:$W$612,8,0),0)</f>
        <v>0</v>
      </c>
      <c r="CU37" s="1">
        <f>IFERROR(VLOOKUP($CK37,stock_data!$B$3:$W$612,9,0),0)</f>
        <v>0</v>
      </c>
      <c r="CV37" s="1">
        <f>IFERROR(VLOOKUP($CK37,stock_data!$B$3:$W$612,10,0),0)</f>
        <v>0</v>
      </c>
      <c r="CW37" s="1">
        <f>IFERROR(VLOOKUP($CK37,stock_data!$B$3:$W$612,11,0),0)</f>
        <v>0</v>
      </c>
      <c r="CX37" s="1">
        <f>IFERROR(VLOOKUP($CK37,stock_data!$B$3:$W$612,12,0),0)</f>
        <v>0</v>
      </c>
      <c r="CY37" s="1">
        <f>IFERROR(VLOOKUP($CK37,stock_data!$B$3:$W$612,13,0),0)</f>
        <v>0</v>
      </c>
      <c r="CZ37" s="1">
        <f>IFERROR(VLOOKUP($CK37,stock_data!$B$3:$W$612,14,0),0)</f>
        <v>0</v>
      </c>
      <c r="DA37" s="1">
        <f>IFERROR(VLOOKUP($CK37,stock_data!$B$3:$W$612,15,0),0)</f>
        <v>0</v>
      </c>
      <c r="DB37" s="1">
        <f>IFERROR(VLOOKUP($CK37,stock_data!$B$3:$W$612,16,0),0)</f>
        <v>0</v>
      </c>
      <c r="DC37" s="1">
        <f>IFERROR(VLOOKUP($CK37,stock_data!$B$3:$W$612,17,0),0)</f>
        <v>0</v>
      </c>
      <c r="DD37" s="1">
        <f>IFERROR(VLOOKUP($CK37,stock_data!$B$3:$W$612,18,0),0)</f>
        <v>0</v>
      </c>
      <c r="DE37" s="1">
        <f>IFERROR(VLOOKUP($CK37,stock_data!$B$3:$W$612,19,0),0)</f>
        <v>0</v>
      </c>
      <c r="DF37" s="1">
        <f>IFERROR(VLOOKUP($CK37,stock_data!$B$3:$W$612,20,0),0)</f>
        <v>0</v>
      </c>
      <c r="DG37" s="1">
        <f>IFERROR(VLOOKUP($CK37,stock_data!$B$3:$W$612,21,0),0)</f>
        <v>0</v>
      </c>
      <c r="DH37" s="1">
        <f>IFERROR(VLOOKUP($CK37,stock_data!$B$3:$W$612,22,0),0)</f>
        <v>0</v>
      </c>
      <c r="DI37" s="1">
        <f t="shared" si="49"/>
        <v>0</v>
      </c>
      <c r="DJ37" s="1">
        <f t="shared" si="50"/>
        <v>0</v>
      </c>
      <c r="DK37" s="3">
        <f>IFERROR(INDEX(COD_SALES!$B$5:$Z$500,MATCH(resource!$CC37,COD_SALES!$A$5:$A$500,0),MATCH(resource!DK$2,COD_SALES!$B$4:$Z$4,0)),"")</f>
        <v>0</v>
      </c>
      <c r="DL37" s="3">
        <f>IFERROR(INDEX(COD_SALES!$B$5:$Z$500,MATCH(resource!$CC37,COD_SALES!$A$5:$A$500,0),MATCH(resource!DL$2,COD_SALES!$B$4:$Z$4,0)),"")</f>
        <v>0</v>
      </c>
      <c r="DM37" s="3">
        <f>IFERROR(INDEX(COD_SALES!$B$5:$Z$500,MATCH(resource!$CC37,COD_SALES!$A$5:$A$500,0),MATCH(resource!DM$2,COD_SALES!$B$4:$Z$4,0)),"")</f>
        <v>63</v>
      </c>
      <c r="DN37" s="3" t="str">
        <f>IFERROR(INDEX(COD_SALES!$B$5:$Z$500,MATCH(resource!$CC37,COD_SALES!$A$5:$A$500,0),MATCH(resource!DN$2,COD_SALES!$B$4:$Z$4,0)),"")</f>
        <v/>
      </c>
      <c r="DO37" s="3">
        <f>IFERROR(INDEX(COD_SALES!$B$5:$Z$500,MATCH(resource!$CC37,COD_SALES!$A$5:$A$500,0),MATCH(resource!DO$2,COD_SALES!$B$4:$Z$4,0)),"")</f>
        <v>0</v>
      </c>
      <c r="DP37" s="3">
        <f>IFERROR(INDEX(COD_SALES!$B$5:$Z$500,MATCH(resource!$CC37,COD_SALES!$A$5:$A$500,0),MATCH(resource!DP$2,COD_SALES!$B$4:$Z$4,0)),"")</f>
        <v>7</v>
      </c>
      <c r="DQ37" s="3" t="str">
        <f>IFERROR(INDEX(COD_SALES!$B$5:$Z$500,MATCH(resource!$CC37,COD_SALES!$A$5:$A$500,0),MATCH(resource!DQ$2,COD_SALES!$B$4:$Z$4,0)),"")</f>
        <v/>
      </c>
      <c r="DR37" s="3">
        <f>IFERROR(INDEX(COD_SALES!$B$5:$Z$500,MATCH(resource!$CC37,COD_SALES!$A$5:$A$500,0),MATCH(resource!DR$2,COD_SALES!$B$4:$Z$4,0)),"")</f>
        <v>20</v>
      </c>
      <c r="DS37" s="3">
        <f>IFERROR(INDEX(COD_SALES!$B$5:$Z$500,MATCH(resource!$CC37,COD_SALES!$A$5:$A$500,0),MATCH(resource!DS$2,COD_SALES!$B$4:$Z$4,0)),"")</f>
        <v>62</v>
      </c>
      <c r="DT37" s="3">
        <f>IFERROR(INDEX(COD_SALES!$B$5:$Z$500,MATCH(resource!$CC37,COD_SALES!$A$5:$A$500,0),MATCH(resource!DT$2,COD_SALES!$B$4:$Z$4,0)),"")</f>
        <v>0</v>
      </c>
      <c r="DU37" s="3">
        <f>IFERROR(INDEX(COD_SALES!$B$5:$Z$500,MATCH(resource!$CC37,COD_SALES!$A$5:$A$500,0),MATCH(resource!DU$2,COD_SALES!$B$4:$Z$4,0)),"")</f>
        <v>20</v>
      </c>
      <c r="DV37" s="3">
        <f>IFERROR(INDEX(COD_SALES!$B$5:$Z$500,MATCH(resource!$CC37,COD_SALES!$A$5:$A$500,0),MATCH(resource!DV$2,COD_SALES!$B$4:$Z$4,0)),"")</f>
        <v>0</v>
      </c>
      <c r="DW37" s="3">
        <f>IFERROR(INDEX(COD_SALES!$B$5:$Z$500,MATCH(resource!$CC37,COD_SALES!$A$5:$A$500,0),MATCH(resource!DW$2,COD_SALES!$B$4:$Z$4,0)),"")</f>
        <v>46</v>
      </c>
      <c r="DX37" s="3">
        <f>IFERROR(INDEX(COD_SALES!$B$5:$Z$500,MATCH(resource!$CC37,COD_SALES!$A$5:$A$500,0),MATCH(resource!DX$2,COD_SALES!$B$4:$Z$4,0)),"")</f>
        <v>0</v>
      </c>
      <c r="DY37" s="3">
        <f>IFERROR(INDEX(COD_SALES!$B$5:$Z$500,MATCH(resource!$CC37,COD_SALES!$A$5:$A$500,0),MATCH(resource!DY$2,COD_SALES!$B$4:$Z$4,0)),"")</f>
        <v>0</v>
      </c>
      <c r="DZ37" s="3">
        <f>IFERROR(INDEX(COD_SALES!$B$5:$Z$500,MATCH(resource!$CC37,COD_SALES!$A$5:$A$500,0),MATCH(resource!DZ$2,COD_SALES!$B$4:$Z$4,0)),"")</f>
        <v>0</v>
      </c>
      <c r="EA37" s="3">
        <f>IFERROR(INDEX(COD_SALES!$B$5:$Z$500,MATCH(resource!$CC37,COD_SALES!$A$5:$A$500,0),MATCH(resource!EA$2,COD_SALES!$B$4:$Z$4,0)),"")</f>
        <v>0</v>
      </c>
      <c r="EB37" s="3">
        <f t="shared" si="51"/>
        <v>54634.47</v>
      </c>
      <c r="ED37" s="3">
        <f>IFERROR(VLOOKUP($CK37,depot_prod_sales!$B$5:$S$200,3,0),0)</f>
        <v>0</v>
      </c>
      <c r="EE37" s="3">
        <f>IFERROR(VLOOKUP($CK37,depot_prod_sales!$B$5:$S$200,4,0),0)</f>
        <v>0</v>
      </c>
      <c r="EF37" s="3">
        <f>IFERROR(VLOOKUP($CK37,depot_prod_sales!$B$5:$S$200,5,0),0)</f>
        <v>0</v>
      </c>
      <c r="EG37" s="3">
        <f>IFERROR(VLOOKUP($CK37,depot_prod_sales!$B$5:$S$200,6,0),0)</f>
        <v>0</v>
      </c>
      <c r="EH37" s="3">
        <f>IFERROR(VLOOKUP($CK37,depot_prod_sales!$B$5:$S$200,7,0),0)</f>
        <v>0</v>
      </c>
      <c r="EI37" s="3">
        <f>IFERROR(VLOOKUP($CK37,depot_prod_sales!$B$5:$S$200,8,0),0)</f>
        <v>0</v>
      </c>
      <c r="EJ37" s="3">
        <f>IFERROR(VLOOKUP($CK37,depot_prod_sales!$B$5:$S$200,9,0),0)</f>
        <v>0</v>
      </c>
      <c r="EK37" s="3">
        <f>IFERROR(VLOOKUP($CK37,depot_prod_sales!$B$5:$S$200,10,0),0)</f>
        <v>0</v>
      </c>
      <c r="EL37" s="3">
        <f>IFERROR(VLOOKUP($CK37,depot_prod_sales!$B$5:$S$200,11,0),0)</f>
        <v>0</v>
      </c>
      <c r="EM37" s="3">
        <f>IFERROR(VLOOKUP($CK37,depot_prod_sales!$B$5:$S$200,12,0),0)</f>
        <v>0</v>
      </c>
      <c r="EN37" s="3">
        <f>IFERROR(VLOOKUP($CK37,depot_prod_sales!$B$5:$S$200,13,0),0)</f>
        <v>0</v>
      </c>
      <c r="EO37" s="3">
        <f>IFERROR(VLOOKUP($CK37,depot_prod_sales!$B$5:$S$200,14,0),0)</f>
        <v>0</v>
      </c>
      <c r="EP37" s="3">
        <f>IFERROR(VLOOKUP($CK37,depot_prod_sales!$B$5:$S$200,15,0),0)</f>
        <v>0</v>
      </c>
      <c r="EQ37" s="3">
        <f>IFERROR(VLOOKUP($CK37,depot_prod_sales!$B$5:$S$200,16,0),0)</f>
        <v>0</v>
      </c>
      <c r="ER37" s="3">
        <f>IFERROR(VLOOKUP($CK37,depot_prod_sales!$B$5:$S$200,17,0),0)</f>
        <v>0</v>
      </c>
      <c r="ES37" s="3">
        <f>IFERROR(VLOOKUP($CK37,depot_prod_sales!$B$5:$S$200,18,0),0)</f>
        <v>0</v>
      </c>
      <c r="ET37" s="116">
        <f t="shared" si="52"/>
        <v>0</v>
      </c>
      <c r="EU37" s="116">
        <f t="shared" si="53"/>
        <v>0</v>
      </c>
      <c r="EW37" s="3">
        <f>IFERROR(VLOOKUP(CC37,data_pull!$AO$25:$AR$546,2,0),0)</f>
        <v>32</v>
      </c>
      <c r="EX37" s="1">
        <f>IFERROR(VLOOKUP(CC37,data_pull!$AO$25:$AR$546,4,0),0)</f>
        <v>190000</v>
      </c>
    </row>
    <row r="38" spans="12:154" x14ac:dyDescent="0.25">
      <c r="L38" s="1" t="str">
        <f>IFERROR(HLOOKUP(report!$AQ$2,data_pull!$B$2:$D$12,8,0),"")</f>
        <v>Asaduzzaman</v>
      </c>
      <c r="M38" s="3">
        <f t="shared" ca="1" si="59"/>
        <v>13331.54</v>
      </c>
      <c r="N38" s="3">
        <f t="shared" ca="1" si="59"/>
        <v>104085.43000000001</v>
      </c>
      <c r="O38" s="3">
        <f t="shared" ca="1" si="59"/>
        <v>22809.200000000001</v>
      </c>
      <c r="P38" s="3">
        <f t="shared" ca="1" si="59"/>
        <v>135726.76999999999</v>
      </c>
      <c r="Q38" s="3">
        <f t="shared" ca="1" si="59"/>
        <v>68402.099999999991</v>
      </c>
      <c r="R38" s="3">
        <f t="shared" ca="1" si="59"/>
        <v>216739.16999999998</v>
      </c>
      <c r="S38" s="3">
        <f t="shared" ca="1" si="59"/>
        <v>43177.01</v>
      </c>
      <c r="T38" s="3">
        <f t="shared" ca="1" si="59"/>
        <v>31715.359999999997</v>
      </c>
      <c r="U38" s="3">
        <f t="shared" ca="1" si="59"/>
        <v>110472.17999999998</v>
      </c>
      <c r="V38" s="3">
        <f t="shared" ca="1" si="59"/>
        <v>25020.589999999997</v>
      </c>
      <c r="W38" s="3">
        <f t="shared" ca="1" si="60"/>
        <v>34526.590000000004</v>
      </c>
      <c r="X38" s="3">
        <f t="shared" ca="1" si="60"/>
        <v>209312.93</v>
      </c>
      <c r="Y38" s="3">
        <f t="shared" ca="1" si="60"/>
        <v>58176.369999999995</v>
      </c>
      <c r="Z38" s="3">
        <f t="shared" ca="1" si="60"/>
        <v>297394.99</v>
      </c>
      <c r="AA38" s="3">
        <f t="shared" ca="1" si="60"/>
        <v>86983.599999999991</v>
      </c>
      <c r="AB38" s="3">
        <f t="shared" ca="1" si="60"/>
        <v>90101.919999999984</v>
      </c>
      <c r="AC38" s="3">
        <f t="shared" ca="1" si="60"/>
        <v>179754.07999999996</v>
      </c>
      <c r="AD38" s="3">
        <f t="shared" ca="1" si="60"/>
        <v>58244.80999999999</v>
      </c>
      <c r="AE38" s="3">
        <f t="shared" ca="1" si="60"/>
        <v>110791.31999999999</v>
      </c>
      <c r="AF38" s="3">
        <f t="shared" ca="1" si="60"/>
        <v>0</v>
      </c>
      <c r="AG38" s="3">
        <f t="shared" ca="1" si="61"/>
        <v>179038.95</v>
      </c>
      <c r="AH38" s="3">
        <f t="shared" ca="1" si="61"/>
        <v>55862.94</v>
      </c>
      <c r="AI38" s="3">
        <f t="shared" ca="1" si="61"/>
        <v>158113.35999999999</v>
      </c>
      <c r="AJ38" s="3">
        <f t="shared" ca="1" si="61"/>
        <v>530851.5199999999</v>
      </c>
      <c r="AK38" s="3">
        <f t="shared" ca="1" si="61"/>
        <v>140693.75999999998</v>
      </c>
      <c r="AL38" s="3">
        <f t="shared" ca="1" si="61"/>
        <v>148577.59</v>
      </c>
      <c r="AM38" s="3"/>
      <c r="AN38" s="3"/>
      <c r="AO38" s="3"/>
      <c r="AP38" s="3"/>
      <c r="AQ38" s="4" t="str">
        <f>sales_data!B37</f>
        <v>Sarder Boni Amin</v>
      </c>
      <c r="AR38" s="4" t="str">
        <f>sales_data!C37</f>
        <v>Zillur Rahman</v>
      </c>
      <c r="AS38" s="5" t="str">
        <f t="shared" si="42"/>
        <v>Zillur Rahman</v>
      </c>
      <c r="AT38" s="4" t="str">
        <f>sales_data!I37</f>
        <v>Mohasin</v>
      </c>
      <c r="AU38" s="4" t="str">
        <f>sales_data!W37</f>
        <v>Borhanuddin West</v>
      </c>
      <c r="AV38" s="1">
        <f>sales_data!N37</f>
        <v>100024.5</v>
      </c>
      <c r="AW38" s="1">
        <f>sales_data!P37</f>
        <v>20</v>
      </c>
      <c r="AX38" s="3">
        <f ca="1">IFERROR(INDEX(INDIRECT("day_wise_sales_data!$B$2:$BZ$599"),MATCH(resource!$CC38,day_wise_sales_data!$A$2:$A$500,0),MATCH(resource!AX$2,INDIRECT("day_wise_sales_data!$B$1:$BZ$1"),0)),0)</f>
        <v>0</v>
      </c>
      <c r="AY38" s="3">
        <f ca="1">IFERROR(INDEX(INDIRECT("day_wise_sales_data!$B$2:$BZ$599"),MATCH(resource!$CC38,day_wise_sales_data!$A$2:$A$500,0),MATCH(resource!AY$2,INDIRECT("day_wise_sales_data!$B$1:$BZ$1"),0)),0)</f>
        <v>15964.35</v>
      </c>
      <c r="AZ38" s="3">
        <f ca="1">IFERROR(INDEX(INDIRECT("day_wise_sales_data!$B$2:$BZ$599"),MATCH(resource!$CC38,day_wise_sales_data!$A$2:$A$500,0),MATCH(resource!AZ$2,INDIRECT("day_wise_sales_data!$B$1:$BZ$1"),0)),0)</f>
        <v>0</v>
      </c>
      <c r="BA38" s="3">
        <f ca="1">IFERROR(INDEX(INDIRECT("day_wise_sales_data!$B$2:$BZ$599"),MATCH(resource!$CC38,day_wise_sales_data!$A$2:$A$500,0),MATCH(resource!BA$2,INDIRECT("day_wise_sales_data!$B$1:$BZ$1"),0)),0)</f>
        <v>0</v>
      </c>
      <c r="BB38" s="3">
        <f ca="1">IFERROR(INDEX(INDIRECT("day_wise_sales_data!$B$2:$BZ$599"),MATCH(resource!$CC38,day_wise_sales_data!$A$2:$A$500,0),MATCH(resource!BB$2,INDIRECT("day_wise_sales_data!$B$1:$BZ$1"),0)),0)</f>
        <v>10377.700000000001</v>
      </c>
      <c r="BC38" s="3">
        <f ca="1">IFERROR(INDEX(INDIRECT("day_wise_sales_data!$B$2:$BZ$599"),MATCH(resource!$CC38,day_wise_sales_data!$A$2:$A$500,0),MATCH(resource!BC$2,INDIRECT("day_wise_sales_data!$B$1:$BZ$1"),0)),0)</f>
        <v>0</v>
      </c>
      <c r="BD38" s="3">
        <f ca="1">IFERROR(INDEX(INDIRECT("day_wise_sales_data!$B$2:$BZ$599"),MATCH(resource!$CC38,day_wise_sales_data!$A$2:$A$500,0),MATCH(resource!BD$2,INDIRECT("day_wise_sales_data!$B$1:$BZ$1"),0)),0)</f>
        <v>0</v>
      </c>
      <c r="BE38" s="3">
        <f ca="1">IFERROR(INDEX(INDIRECT("day_wise_sales_data!$B$2:$BZ$599"),MATCH(resource!$CC38,day_wise_sales_data!$A$2:$A$500,0),MATCH(resource!BE$2,INDIRECT("day_wise_sales_data!$B$1:$BZ$1"),0)),0)</f>
        <v>0</v>
      </c>
      <c r="BF38" s="3">
        <f ca="1">IFERROR(INDEX(INDIRECT("day_wise_sales_data!$B$2:$BZ$599"),MATCH(resource!$CC38,day_wise_sales_data!$A$2:$A$500,0),MATCH(resource!BF$2,INDIRECT("day_wise_sales_data!$B$1:$BZ$1"),0)),0)</f>
        <v>0</v>
      </c>
      <c r="BG38" s="3">
        <f ca="1">IFERROR(INDEX(INDIRECT("day_wise_sales_data!$B$2:$BZ$599"),MATCH(resource!$CC38,day_wise_sales_data!$A$2:$A$500,0),MATCH(resource!BG$2,INDIRECT("day_wise_sales_data!$B$1:$BZ$1"),0)),0)</f>
        <v>0</v>
      </c>
      <c r="BH38" s="3">
        <f ca="1">IFERROR(INDEX(INDIRECT("day_wise_sales_data!$B$2:$BZ$599"),MATCH(resource!$CC38,day_wise_sales_data!$A$2:$A$500,0),MATCH(resource!BH$2,INDIRECT("day_wise_sales_data!$B$1:$BZ$1"),0)),0)</f>
        <v>1094.42</v>
      </c>
      <c r="BI38" s="3">
        <f ca="1">IFERROR(INDEX(INDIRECT("day_wise_sales_data!$B$2:$BZ$599"),MATCH(resource!$CC38,day_wise_sales_data!$A$2:$A$500,0),MATCH(resource!BI$2,INDIRECT("day_wise_sales_data!$B$1:$BZ$1"),0)),0)</f>
        <v>0</v>
      </c>
      <c r="BJ38" s="3">
        <f ca="1">IFERROR(INDEX(INDIRECT("day_wise_sales_data!$B$2:$BZ$599"),MATCH(resource!$CC38,day_wise_sales_data!$A$2:$A$500,0),MATCH(resource!BJ$2,INDIRECT("day_wise_sales_data!$B$1:$BZ$1"),0)),0)</f>
        <v>0</v>
      </c>
      <c r="BK38" s="3">
        <f ca="1">IFERROR(INDEX(INDIRECT("day_wise_sales_data!$B$2:$BZ$599"),MATCH(resource!$CC38,day_wise_sales_data!$A$2:$A$500,0),MATCH(resource!BK$2,INDIRECT("day_wise_sales_data!$B$1:$BZ$1"),0)),0)</f>
        <v>0</v>
      </c>
      <c r="BL38" s="3">
        <f ca="1">IFERROR(INDEX(INDIRECT("day_wise_sales_data!$B$2:$BZ$599"),MATCH(resource!$CC38,day_wise_sales_data!$A$2:$A$500,0),MATCH(resource!BL$2,INDIRECT("day_wise_sales_data!$B$1:$BZ$1"),0)),0)</f>
        <v>9137.75</v>
      </c>
      <c r="BM38" s="3">
        <f ca="1">IFERROR(INDEX(INDIRECT("day_wise_sales_data!$B$2:$BZ$599"),MATCH(resource!$CC38,day_wise_sales_data!$A$2:$A$500,0),MATCH(resource!BM$2,INDIRECT("day_wise_sales_data!$B$1:$BZ$1"),0)),0)</f>
        <v>0</v>
      </c>
      <c r="BN38" s="3">
        <f ca="1">IFERROR(INDEX(INDIRECT("day_wise_sales_data!$B$2:$BZ$599"),MATCH(resource!$CC38,day_wise_sales_data!$A$2:$A$500,0),MATCH(resource!BN$2,INDIRECT("day_wise_sales_data!$B$1:$BZ$1"),0)),0)</f>
        <v>0</v>
      </c>
      <c r="BO38" s="3">
        <f ca="1">IFERROR(INDEX(INDIRECT("day_wise_sales_data!$B$2:$BZ$599"),MATCH(resource!$CC38,day_wise_sales_data!$A$2:$A$500,0),MATCH(resource!BO$2,INDIRECT("day_wise_sales_data!$B$1:$BZ$1"),0)),0)</f>
        <v>6785.61</v>
      </c>
      <c r="BP38" s="3">
        <f ca="1">IFERROR(INDEX(INDIRECT("day_wise_sales_data!$B$2:$BZ$599"),MATCH(resource!$CC38,day_wise_sales_data!$A$2:$A$500,0),MATCH(resource!BP$2,INDIRECT("day_wise_sales_data!$B$1:$BZ$1"),0)),0)</f>
        <v>7195.71</v>
      </c>
      <c r="BQ38" s="3">
        <f ca="1">IFERROR(INDEX(INDIRECT("day_wise_sales_data!$B$2:$BZ$599"),MATCH(resource!$CC38,day_wise_sales_data!$A$2:$A$500,0),MATCH(resource!BQ$2,INDIRECT("day_wise_sales_data!$B$1:$BZ$1"),0)),0)</f>
        <v>0</v>
      </c>
      <c r="BR38" s="3">
        <f ca="1">IFERROR(INDEX(INDIRECT("day_wise_sales_data!$B$2:$BZ$599"),MATCH(resource!$CC38,day_wise_sales_data!$A$2:$A$500,0),MATCH(resource!BR$2,INDIRECT("day_wise_sales_data!$B$1:$BZ$1"),0)),0)</f>
        <v>0</v>
      </c>
      <c r="BS38" s="3">
        <f ca="1">IFERROR(INDEX(INDIRECT("day_wise_sales_data!$B$2:$BZ$599"),MATCH(resource!$CC38,day_wise_sales_data!$A$2:$A$500,0),MATCH(resource!BS$2,INDIRECT("day_wise_sales_data!$B$1:$BZ$1"),0)),0)</f>
        <v>11894.09</v>
      </c>
      <c r="BT38" s="3">
        <f ca="1">IFERROR(INDEX(INDIRECT("day_wise_sales_data!$B$2:$BZ$599"),MATCH(resource!$CC38,day_wise_sales_data!$A$2:$A$500,0),MATCH(resource!BT$2,INDIRECT("day_wise_sales_data!$B$1:$BZ$1"),0)),0)</f>
        <v>13370.31</v>
      </c>
      <c r="BU38" s="3">
        <f ca="1">IFERROR(INDEX(INDIRECT("day_wise_sales_data!$B$2:$BZ$599"),MATCH(resource!$CC38,day_wise_sales_data!$A$2:$A$500,0),MATCH(resource!BU$2,INDIRECT("day_wise_sales_data!$B$1:$BZ$1"),0)),0)</f>
        <v>0</v>
      </c>
      <c r="BV38" s="3">
        <f ca="1">IFERROR(INDEX(INDIRECT("day_wise_sales_data!$B$2:$BZ$599"),MATCH(resource!$CC38,day_wise_sales_data!$A$2:$A$500,0),MATCH(resource!BV$2,INDIRECT("day_wise_sales_data!$B$1:$BZ$1"),0)),0)</f>
        <v>15766.64</v>
      </c>
      <c r="BW38" s="3">
        <f ca="1">IFERROR(INDEX(INDIRECT("day_wise_sales_data!$B$2:$BZ$599"),MATCH(resource!$CC38,day_wise_sales_data!$A$2:$A$500,0),MATCH(resource!BW$2,INDIRECT("day_wise_sales_data!$B$1:$BZ$1"),0)),0)</f>
        <v>0</v>
      </c>
      <c r="BX38" s="3">
        <f ca="1">IFERROR(INDEX(INDIRECT("day_wise_sales_data!$B$2:$BZ$599"),MATCH(resource!$CC38,day_wise_sales_data!$A$2:$A$500,0),MATCH(resource!BX$2,INDIRECT("day_wise_sales_data!$B$1:$BZ$1"),0)),0)</f>
        <v>0</v>
      </c>
      <c r="BY38" s="3">
        <f ca="1">IFERROR(INDEX(INDIRECT("day_wise_sales_data!$B$2:$BZ$599"),MATCH(resource!$CC38,day_wise_sales_data!$A$2:$A$500,0),MATCH(resource!BY$2,INDIRECT("day_wise_sales_data!$B$1:$BZ$1"),0)),0)</f>
        <v>0</v>
      </c>
      <c r="BZ38" s="3">
        <f ca="1">IFERROR(INDEX(INDIRECT("day_wise_sales_data!$B$2:$BZ$599"),MATCH(resource!$CC38,day_wise_sales_data!$A$2:$A$500,0),MATCH(resource!BZ$2,INDIRECT("day_wise_sales_data!$B$1:$BZ$1"),0)),0)</f>
        <v>0</v>
      </c>
      <c r="CA38" s="3" t="str">
        <f ca="1">IFERROR(INDEX(INDIRECT("day_wise_sales_data!$B$2:$BZ$599"),MATCH(resource!$CC38,day_wise_sales_data!$A$2:$A$500,0),MATCH(resource!CA$2,INDIRECT("day_wise_sales_data!$B$1:$BZ$1"),0)),0)</f>
        <v>dd</v>
      </c>
      <c r="CC38" s="4" t="str">
        <f>sales_data!H37</f>
        <v>BSL07203</v>
      </c>
      <c r="CD38" s="1">
        <v>36</v>
      </c>
      <c r="CE38" s="1" t="str">
        <f>IF(AQ38=report!$AQ$3,resource!CD38,"")</f>
        <v/>
      </c>
      <c r="CF38" s="5" t="str">
        <f>IFERROR(SMALL($CE$3:$CE$1001,ROWS($CE$3:CE38)),"")</f>
        <v/>
      </c>
      <c r="CH38">
        <f>IFERROR(VLOOKUP($CC38,data_pull!$E$22:$G$700,2,0),0)</f>
        <v>100024.5</v>
      </c>
      <c r="CI38" s="1">
        <f t="shared" si="44"/>
        <v>79</v>
      </c>
      <c r="CJ38" s="1">
        <f t="shared" si="45"/>
        <v>0</v>
      </c>
      <c r="CK38" s="1" t="s">
        <v>1060</v>
      </c>
      <c r="CL38" s="1">
        <f t="shared" si="46"/>
        <v>111</v>
      </c>
      <c r="CM38" s="1" t="str">
        <f>IFERROR(VLOOKUP($CK38,stock_data!$B$3:$W$612,2,0),0)</f>
        <v>ATOPEN EXTEND TABLET</v>
      </c>
      <c r="CN38" s="1" t="str">
        <f>IFERROR(VLOOKUP($CK38,stock_data!$B$3:$W$612,4,0),0)</f>
        <v>10x10's</v>
      </c>
      <c r="CO38" s="1">
        <f>IFERROR(VLOOKUP($CK38,stock_data!$B$3:$W$612,5,0),0)</f>
        <v>132</v>
      </c>
      <c r="CP38" s="3">
        <f t="shared" si="47"/>
        <v>0</v>
      </c>
      <c r="CQ38" s="3">
        <f t="shared" si="48"/>
        <v>0</v>
      </c>
      <c r="CR38" s="1">
        <f>IFERROR(VLOOKUP($CK38,stock_data!$B$3:$W$612,6,0),0)</f>
        <v>0</v>
      </c>
      <c r="CS38" s="1">
        <f>IFERROR(VLOOKUP($CK38,stock_data!$B$3:$W$612,7,0),0)</f>
        <v>31</v>
      </c>
      <c r="CT38" s="1">
        <f>IFERROR(VLOOKUP($CK38,stock_data!$B$3:$W$612,8,0),0)</f>
        <v>0</v>
      </c>
      <c r="CU38" s="1">
        <f>IFERROR(VLOOKUP($CK38,stock_data!$B$3:$W$612,9,0),0)</f>
        <v>0</v>
      </c>
      <c r="CV38" s="1">
        <f>IFERROR(VLOOKUP($CK38,stock_data!$B$3:$W$612,10,0),0)</f>
        <v>0</v>
      </c>
      <c r="CW38" s="1">
        <f>IFERROR(VLOOKUP($CK38,stock_data!$B$3:$W$612,11,0),0)</f>
        <v>0</v>
      </c>
      <c r="CX38" s="1">
        <f>IFERROR(VLOOKUP($CK38,stock_data!$B$3:$W$612,12,0),0)</f>
        <v>0</v>
      </c>
      <c r="CY38" s="1">
        <f>IFERROR(VLOOKUP($CK38,stock_data!$B$3:$W$612,13,0),0)</f>
        <v>0</v>
      </c>
      <c r="CZ38" s="1">
        <f>IFERROR(VLOOKUP($CK38,stock_data!$B$3:$W$612,14,0),0)</f>
        <v>10</v>
      </c>
      <c r="DA38" s="1">
        <f>IFERROR(VLOOKUP($CK38,stock_data!$B$3:$W$612,15,0),0)</f>
        <v>0</v>
      </c>
      <c r="DB38" s="1">
        <f>IFERROR(VLOOKUP($CK38,stock_data!$B$3:$W$612,16,0),0)</f>
        <v>1</v>
      </c>
      <c r="DC38" s="1">
        <f>IFERROR(VLOOKUP($CK38,stock_data!$B$3:$W$612,17,0),0)</f>
        <v>0</v>
      </c>
      <c r="DD38" s="1">
        <f>IFERROR(VLOOKUP($CK38,stock_data!$B$3:$W$612,18,0),0)</f>
        <v>0</v>
      </c>
      <c r="DE38" s="1">
        <f>IFERROR(VLOOKUP($CK38,stock_data!$B$3:$W$612,19,0),0)</f>
        <v>52</v>
      </c>
      <c r="DF38" s="1">
        <f>IFERROR(VLOOKUP($CK38,stock_data!$B$3:$W$612,20,0),0)</f>
        <v>2</v>
      </c>
      <c r="DG38" s="1">
        <f>IFERROR(VLOOKUP($CK38,stock_data!$B$3:$W$612,21,0),0)</f>
        <v>2</v>
      </c>
      <c r="DH38" s="1">
        <f>IFERROR(VLOOKUP($CK38,stock_data!$B$3:$W$612,22,0),0)</f>
        <v>0</v>
      </c>
      <c r="DI38" s="1">
        <f t="shared" si="49"/>
        <v>98</v>
      </c>
      <c r="DJ38" s="1">
        <f t="shared" si="50"/>
        <v>12936</v>
      </c>
      <c r="DK38" s="3">
        <f>IFERROR(INDEX(COD_SALES!$B$5:$Z$500,MATCH(resource!$CC38,COD_SALES!$A$5:$A$500,0),MATCH(resource!DK$2,COD_SALES!$B$4:$Z$4,0)),"")</f>
        <v>0</v>
      </c>
      <c r="DL38" s="3">
        <f>IFERROR(INDEX(COD_SALES!$B$5:$Z$500,MATCH(resource!$CC38,COD_SALES!$A$5:$A$500,0),MATCH(resource!DL$2,COD_SALES!$B$4:$Z$4,0)),"")</f>
        <v>9</v>
      </c>
      <c r="DM38" s="3">
        <f>IFERROR(INDEX(COD_SALES!$B$5:$Z$500,MATCH(resource!$CC38,COD_SALES!$A$5:$A$500,0),MATCH(resource!DM$2,COD_SALES!$B$4:$Z$4,0)),"")</f>
        <v>2</v>
      </c>
      <c r="DN38" s="3" t="str">
        <f>IFERROR(INDEX(COD_SALES!$B$5:$Z$500,MATCH(resource!$CC38,COD_SALES!$A$5:$A$500,0),MATCH(resource!DN$2,COD_SALES!$B$4:$Z$4,0)),"")</f>
        <v/>
      </c>
      <c r="DO38" s="3">
        <f>IFERROR(INDEX(COD_SALES!$B$5:$Z$500,MATCH(resource!$CC38,COD_SALES!$A$5:$A$500,0),MATCH(resource!DO$2,COD_SALES!$B$4:$Z$4,0)),"")</f>
        <v>0</v>
      </c>
      <c r="DP38" s="3">
        <f>IFERROR(INDEX(COD_SALES!$B$5:$Z$500,MATCH(resource!$CC38,COD_SALES!$A$5:$A$500,0),MATCH(resource!DP$2,COD_SALES!$B$4:$Z$4,0)),"")</f>
        <v>0</v>
      </c>
      <c r="DQ38" s="3" t="str">
        <f>IFERROR(INDEX(COD_SALES!$B$5:$Z$500,MATCH(resource!$CC38,COD_SALES!$A$5:$A$500,0),MATCH(resource!DQ$2,COD_SALES!$B$4:$Z$4,0)),"")</f>
        <v/>
      </c>
      <c r="DR38" s="3">
        <f>IFERROR(INDEX(COD_SALES!$B$5:$Z$500,MATCH(resource!$CC38,COD_SALES!$A$5:$A$500,0),MATCH(resource!DR$2,COD_SALES!$B$4:$Z$4,0)),"")</f>
        <v>0</v>
      </c>
      <c r="DS38" s="3">
        <f>IFERROR(INDEX(COD_SALES!$B$5:$Z$500,MATCH(resource!$CC38,COD_SALES!$A$5:$A$500,0),MATCH(resource!DS$2,COD_SALES!$B$4:$Z$4,0)),"")</f>
        <v>28</v>
      </c>
      <c r="DT38" s="3">
        <f>IFERROR(INDEX(COD_SALES!$B$5:$Z$500,MATCH(resource!$CC38,COD_SALES!$A$5:$A$500,0),MATCH(resource!DT$2,COD_SALES!$B$4:$Z$4,0)),"")</f>
        <v>2</v>
      </c>
      <c r="DU38" s="3">
        <f>IFERROR(INDEX(COD_SALES!$B$5:$Z$500,MATCH(resource!$CC38,COD_SALES!$A$5:$A$500,0),MATCH(resource!DU$2,COD_SALES!$B$4:$Z$4,0)),"")</f>
        <v>0</v>
      </c>
      <c r="DV38" s="3">
        <f>IFERROR(INDEX(COD_SALES!$B$5:$Z$500,MATCH(resource!$CC38,COD_SALES!$A$5:$A$500,0),MATCH(resource!DV$2,COD_SALES!$B$4:$Z$4,0)),"")</f>
        <v>0</v>
      </c>
      <c r="DW38" s="3">
        <f>IFERROR(INDEX(COD_SALES!$B$5:$Z$500,MATCH(resource!$CC38,COD_SALES!$A$5:$A$500,0),MATCH(resource!DW$2,COD_SALES!$B$4:$Z$4,0)),"")</f>
        <v>47</v>
      </c>
      <c r="DX38" s="3">
        <f>IFERROR(INDEX(COD_SALES!$B$5:$Z$500,MATCH(resource!$CC38,COD_SALES!$A$5:$A$500,0),MATCH(resource!DX$2,COD_SALES!$B$4:$Z$4,0)),"")</f>
        <v>0</v>
      </c>
      <c r="DY38" s="3">
        <f>IFERROR(INDEX(COD_SALES!$B$5:$Z$500,MATCH(resource!$CC38,COD_SALES!$A$5:$A$500,0),MATCH(resource!DY$2,COD_SALES!$B$4:$Z$4,0)),"")</f>
        <v>0</v>
      </c>
      <c r="DZ38" s="3">
        <f>IFERROR(INDEX(COD_SALES!$B$5:$Z$500,MATCH(resource!$CC38,COD_SALES!$A$5:$A$500,0),MATCH(resource!DZ$2,COD_SALES!$B$4:$Z$4,0)),"")</f>
        <v>9</v>
      </c>
      <c r="EA38" s="3">
        <f>IFERROR(INDEX(COD_SALES!$B$5:$Z$500,MATCH(resource!$CC38,COD_SALES!$A$5:$A$500,0),MATCH(resource!EA$2,COD_SALES!$B$4:$Z$4,0)),"")</f>
        <v>3</v>
      </c>
      <c r="EB38" s="3">
        <f t="shared" si="51"/>
        <v>36344.509999999995</v>
      </c>
      <c r="ED38" s="3">
        <f>IFERROR(VLOOKUP($CK38,depot_prod_sales!$B$5:$S$200,3,0),0)</f>
        <v>78</v>
      </c>
      <c r="EE38" s="3">
        <f>IFERROR(VLOOKUP($CK38,depot_prod_sales!$B$5:$S$200,4,0),0)</f>
        <v>107</v>
      </c>
      <c r="EF38" s="3">
        <f>IFERROR(VLOOKUP($CK38,depot_prod_sales!$B$5:$S$200,5,0),0)</f>
        <v>123</v>
      </c>
      <c r="EG38" s="3">
        <f>IFERROR(VLOOKUP($CK38,depot_prod_sales!$B$5:$S$200,6,0),0)</f>
        <v>162</v>
      </c>
      <c r="EH38" s="3">
        <f>IFERROR(VLOOKUP($CK38,depot_prod_sales!$B$5:$S$200,7,0),0)</f>
        <v>171</v>
      </c>
      <c r="EI38" s="3">
        <f>IFERROR(VLOOKUP($CK38,depot_prod_sales!$B$5:$S$200,8,0),0)</f>
        <v>314</v>
      </c>
      <c r="EJ38" s="3">
        <f>IFERROR(VLOOKUP($CK38,depot_prod_sales!$B$5:$S$200,9,0),0)</f>
        <v>317</v>
      </c>
      <c r="EK38" s="3">
        <f>IFERROR(VLOOKUP($CK38,depot_prod_sales!$B$5:$S$200,10,0),0)</f>
        <v>46</v>
      </c>
      <c r="EL38" s="3">
        <f>IFERROR(VLOOKUP($CK38,depot_prod_sales!$B$5:$S$200,11,0),0)</f>
        <v>66</v>
      </c>
      <c r="EM38" s="3">
        <f>IFERROR(VLOOKUP($CK38,depot_prod_sales!$B$5:$S$200,12,0),0)</f>
        <v>66</v>
      </c>
      <c r="EN38" s="3">
        <f>IFERROR(VLOOKUP($CK38,depot_prod_sales!$B$5:$S$200,13,0),0)</f>
        <v>101</v>
      </c>
      <c r="EO38" s="3">
        <f>IFERROR(VLOOKUP($CK38,depot_prod_sales!$B$5:$S$200,14,0),0)</f>
        <v>119</v>
      </c>
      <c r="EP38" s="3">
        <f>IFERROR(VLOOKUP($CK38,depot_prod_sales!$B$5:$S$200,15,0),0)</f>
        <v>14</v>
      </c>
      <c r="EQ38" s="3">
        <f>IFERROR(VLOOKUP($CK38,depot_prod_sales!$B$5:$S$200,16,0),0)</f>
        <v>107</v>
      </c>
      <c r="ER38" s="3">
        <f>IFERROR(VLOOKUP($CK38,depot_prod_sales!$B$5:$S$200,17,0),0)</f>
        <v>85</v>
      </c>
      <c r="ES38" s="3">
        <f>IFERROR(VLOOKUP($CK38,depot_prod_sales!$B$5:$S$200,18,0),0)</f>
        <v>134</v>
      </c>
      <c r="ET38" s="116">
        <f t="shared" si="52"/>
        <v>2010</v>
      </c>
      <c r="EU38" s="116">
        <f t="shared" si="53"/>
        <v>265320</v>
      </c>
      <c r="EW38" s="3">
        <f>IFERROR(VLOOKUP(CC38,data_pull!$AO$25:$AR$546,2,0),0)</f>
        <v>16</v>
      </c>
      <c r="EX38" s="1">
        <f>IFERROR(VLOOKUP(CC38,data_pull!$AO$25:$AR$546,4,0),0)</f>
        <v>190000</v>
      </c>
    </row>
    <row r="39" spans="12:154" x14ac:dyDescent="0.25">
      <c r="L39" s="1" t="str">
        <f>IFERROR(HLOOKUP(report!$AQ$2,data_pull!$B$2:$D$12,9,0),"")</f>
        <v>Blank (Sylhet Zone-2)</v>
      </c>
      <c r="M39" s="3">
        <f t="shared" ca="1" si="59"/>
        <v>96733.26999999999</v>
      </c>
      <c r="N39" s="3">
        <f t="shared" ca="1" si="59"/>
        <v>32926.11</v>
      </c>
      <c r="O39" s="3">
        <f t="shared" ca="1" si="59"/>
        <v>14586.85</v>
      </c>
      <c r="P39" s="3">
        <f t="shared" ca="1" si="59"/>
        <v>50696.83</v>
      </c>
      <c r="Q39" s="3">
        <f t="shared" ca="1" si="59"/>
        <v>37549.670000000006</v>
      </c>
      <c r="R39" s="3">
        <f t="shared" ca="1" si="59"/>
        <v>60060.39</v>
      </c>
      <c r="S39" s="3">
        <f t="shared" ca="1" si="59"/>
        <v>21796.530000000002</v>
      </c>
      <c r="T39" s="3">
        <f t="shared" ca="1" si="59"/>
        <v>50148.079999999994</v>
      </c>
      <c r="U39" s="3">
        <f t="shared" ca="1" si="59"/>
        <v>18180.53</v>
      </c>
      <c r="V39" s="3">
        <f t="shared" ca="1" si="59"/>
        <v>23329.79</v>
      </c>
      <c r="W39" s="3">
        <f t="shared" ca="1" si="60"/>
        <v>12895.619999999999</v>
      </c>
      <c r="X39" s="3">
        <f t="shared" ca="1" si="60"/>
        <v>32706.09</v>
      </c>
      <c r="Y39" s="3">
        <f t="shared" ca="1" si="60"/>
        <v>0</v>
      </c>
      <c r="Z39" s="3">
        <f t="shared" ca="1" si="60"/>
        <v>78280.679999999993</v>
      </c>
      <c r="AA39" s="3">
        <f t="shared" ca="1" si="60"/>
        <v>53284.740000000005</v>
      </c>
      <c r="AB39" s="3">
        <f t="shared" ca="1" si="60"/>
        <v>42890.609999999993</v>
      </c>
      <c r="AC39" s="3">
        <f t="shared" ca="1" si="60"/>
        <v>65087.909999999989</v>
      </c>
      <c r="AD39" s="3">
        <f t="shared" ca="1" si="60"/>
        <v>58845.729999999996</v>
      </c>
      <c r="AE39" s="3">
        <f t="shared" ca="1" si="60"/>
        <v>94097.59</v>
      </c>
      <c r="AF39" s="3">
        <f t="shared" ca="1" si="60"/>
        <v>23178.54</v>
      </c>
      <c r="AG39" s="3">
        <f t="shared" ca="1" si="61"/>
        <v>109533.45000000001</v>
      </c>
      <c r="AH39" s="3">
        <f t="shared" ca="1" si="61"/>
        <v>126228.41</v>
      </c>
      <c r="AI39" s="3">
        <f t="shared" ca="1" si="61"/>
        <v>125333.7</v>
      </c>
      <c r="AJ39" s="3">
        <f t="shared" ca="1" si="61"/>
        <v>135678.81999999998</v>
      </c>
      <c r="AK39" s="3">
        <f t="shared" ca="1" si="61"/>
        <v>14217.24</v>
      </c>
      <c r="AL39" s="3">
        <f t="shared" ca="1" si="61"/>
        <v>25896.350000000002</v>
      </c>
      <c r="AM39" s="3"/>
      <c r="AN39" s="3"/>
      <c r="AO39" s="3"/>
      <c r="AP39" s="3"/>
      <c r="AQ39" s="4" t="str">
        <f>sales_data!B38</f>
        <v>Sarder Boni Amin</v>
      </c>
      <c r="AR39" s="4" t="str">
        <f>sales_data!C38</f>
        <v>Zillur Rahman</v>
      </c>
      <c r="AS39" s="5" t="str">
        <f t="shared" si="42"/>
        <v/>
      </c>
      <c r="AT39" s="4" t="str">
        <f>sales_data!I38</f>
        <v>Mohin</v>
      </c>
      <c r="AU39" s="4" t="str">
        <f>sales_data!W38</f>
        <v>Lalmohon -1(Tb)</v>
      </c>
      <c r="AV39" s="1">
        <f>sales_data!N38</f>
        <v>225987.87</v>
      </c>
      <c r="AW39" s="1">
        <f>sales_data!P38</f>
        <v>47</v>
      </c>
      <c r="AX39" s="3">
        <f ca="1">IFERROR(INDEX(INDIRECT("day_wise_sales_data!$B$2:$BZ$599"),MATCH(resource!$CC39,day_wise_sales_data!$A$2:$A$500,0),MATCH(resource!AX$2,INDIRECT("day_wise_sales_data!$B$1:$BZ$1"),0)),0)</f>
        <v>0</v>
      </c>
      <c r="AY39" s="3">
        <f ca="1">IFERROR(INDEX(INDIRECT("day_wise_sales_data!$B$2:$BZ$599"),MATCH(resource!$CC39,day_wise_sales_data!$A$2:$A$500,0),MATCH(resource!AY$2,INDIRECT("day_wise_sales_data!$B$1:$BZ$1"),0)),0)</f>
        <v>0</v>
      </c>
      <c r="AZ39" s="3">
        <f ca="1">IFERROR(INDEX(INDIRECT("day_wise_sales_data!$B$2:$BZ$599"),MATCH(resource!$CC39,day_wise_sales_data!$A$2:$A$500,0),MATCH(resource!AZ$2,INDIRECT("day_wise_sales_data!$B$1:$BZ$1"),0)),0)</f>
        <v>883.04</v>
      </c>
      <c r="BA39" s="3">
        <f ca="1">IFERROR(INDEX(INDIRECT("day_wise_sales_data!$B$2:$BZ$599"),MATCH(resource!$CC39,day_wise_sales_data!$A$2:$A$500,0),MATCH(resource!BA$2,INDIRECT("day_wise_sales_data!$B$1:$BZ$1"),0)),0)</f>
        <v>12936.77</v>
      </c>
      <c r="BB39" s="3">
        <f ca="1">IFERROR(INDEX(INDIRECT("day_wise_sales_data!$B$2:$BZ$599"),MATCH(resource!$CC39,day_wise_sales_data!$A$2:$A$500,0),MATCH(resource!BB$2,INDIRECT("day_wise_sales_data!$B$1:$BZ$1"),0)),0)</f>
        <v>31520.69</v>
      </c>
      <c r="BC39" s="3">
        <f ca="1">IFERROR(INDEX(INDIRECT("day_wise_sales_data!$B$2:$BZ$599"),MATCH(resource!$CC39,day_wise_sales_data!$A$2:$A$500,0),MATCH(resource!BC$2,INDIRECT("day_wise_sales_data!$B$1:$BZ$1"),0)),0)</f>
        <v>0</v>
      </c>
      <c r="BD39" s="3">
        <f ca="1">IFERROR(INDEX(INDIRECT("day_wise_sales_data!$B$2:$BZ$599"),MATCH(resource!$CC39,day_wise_sales_data!$A$2:$A$500,0),MATCH(resource!BD$2,INDIRECT("day_wise_sales_data!$B$1:$BZ$1"),0)),0)</f>
        <v>3356.31</v>
      </c>
      <c r="BE39" s="3">
        <f ca="1">IFERROR(INDEX(INDIRECT("day_wise_sales_data!$B$2:$BZ$599"),MATCH(resource!$CC39,day_wise_sales_data!$A$2:$A$500,0),MATCH(resource!BE$2,INDIRECT("day_wise_sales_data!$B$1:$BZ$1"),0)),0)</f>
        <v>0</v>
      </c>
      <c r="BF39" s="3">
        <f ca="1">IFERROR(INDEX(INDIRECT("day_wise_sales_data!$B$2:$BZ$599"),MATCH(resource!$CC39,day_wise_sales_data!$A$2:$A$500,0),MATCH(resource!BF$2,INDIRECT("day_wise_sales_data!$B$1:$BZ$1"),0)),0)</f>
        <v>5075.33</v>
      </c>
      <c r="BG39" s="3">
        <f ca="1">IFERROR(INDEX(INDIRECT("day_wise_sales_data!$B$2:$BZ$599"),MATCH(resource!$CC39,day_wise_sales_data!$A$2:$A$500,0),MATCH(resource!BG$2,INDIRECT("day_wise_sales_data!$B$1:$BZ$1"),0)),0)</f>
        <v>7131.66</v>
      </c>
      <c r="BH39" s="3">
        <f ca="1">IFERROR(INDEX(INDIRECT("day_wise_sales_data!$B$2:$BZ$599"),MATCH(resource!$CC39,day_wise_sales_data!$A$2:$A$500,0),MATCH(resource!BH$2,INDIRECT("day_wise_sales_data!$B$1:$BZ$1"),0)),0)</f>
        <v>0</v>
      </c>
      <c r="BI39" s="3">
        <f ca="1">IFERROR(INDEX(INDIRECT("day_wise_sales_data!$B$2:$BZ$599"),MATCH(resource!$CC39,day_wise_sales_data!$A$2:$A$500,0),MATCH(resource!BI$2,INDIRECT("day_wise_sales_data!$B$1:$BZ$1"),0)),0)</f>
        <v>3392.53</v>
      </c>
      <c r="BJ39" s="3">
        <f ca="1">IFERROR(INDEX(INDIRECT("day_wise_sales_data!$B$2:$BZ$599"),MATCH(resource!$CC39,day_wise_sales_data!$A$2:$A$500,0),MATCH(resource!BJ$2,INDIRECT("day_wise_sales_data!$B$1:$BZ$1"),0)),0)</f>
        <v>0</v>
      </c>
      <c r="BK39" s="3">
        <f ca="1">IFERROR(INDEX(INDIRECT("day_wise_sales_data!$B$2:$BZ$599"),MATCH(resource!$CC39,day_wise_sales_data!$A$2:$A$500,0),MATCH(resource!BK$2,INDIRECT("day_wise_sales_data!$B$1:$BZ$1"),0)),0)</f>
        <v>17372.88</v>
      </c>
      <c r="BL39" s="3">
        <f ca="1">IFERROR(INDEX(INDIRECT("day_wise_sales_data!$B$2:$BZ$599"),MATCH(resource!$CC39,day_wise_sales_data!$A$2:$A$500,0),MATCH(resource!BL$2,INDIRECT("day_wise_sales_data!$B$1:$BZ$1"),0)),0)</f>
        <v>16230.09</v>
      </c>
      <c r="BM39" s="3">
        <f ca="1">IFERROR(INDEX(INDIRECT("day_wise_sales_data!$B$2:$BZ$599"),MATCH(resource!$CC39,day_wise_sales_data!$A$2:$A$500,0),MATCH(resource!BM$2,INDIRECT("day_wise_sales_data!$B$1:$BZ$1"),0)),0)</f>
        <v>0</v>
      </c>
      <c r="BN39" s="3">
        <f ca="1">IFERROR(INDEX(INDIRECT("day_wise_sales_data!$B$2:$BZ$599"),MATCH(resource!$CC39,day_wise_sales_data!$A$2:$A$500,0),MATCH(resource!BN$2,INDIRECT("day_wise_sales_data!$B$1:$BZ$1"),0)),0)</f>
        <v>0</v>
      </c>
      <c r="BO39" s="3">
        <f ca="1">IFERROR(INDEX(INDIRECT("day_wise_sales_data!$B$2:$BZ$599"),MATCH(resource!$CC39,day_wise_sales_data!$A$2:$A$500,0),MATCH(resource!BO$2,INDIRECT("day_wise_sales_data!$B$1:$BZ$1"),0)),0)</f>
        <v>21654.33</v>
      </c>
      <c r="BP39" s="3">
        <f ca="1">IFERROR(INDEX(INDIRECT("day_wise_sales_data!$B$2:$BZ$599"),MATCH(resource!$CC39,day_wise_sales_data!$A$2:$A$500,0),MATCH(resource!BP$2,INDIRECT("day_wise_sales_data!$B$1:$BZ$1"),0)),0)</f>
        <v>2891.75</v>
      </c>
      <c r="BQ39" s="3">
        <f ca="1">IFERROR(INDEX(INDIRECT("day_wise_sales_data!$B$2:$BZ$599"),MATCH(resource!$CC39,day_wise_sales_data!$A$2:$A$500,0),MATCH(resource!BQ$2,INDIRECT("day_wise_sales_data!$B$1:$BZ$1"),0)),0)</f>
        <v>0</v>
      </c>
      <c r="BR39" s="3">
        <f ca="1">IFERROR(INDEX(INDIRECT("day_wise_sales_data!$B$2:$BZ$599"),MATCH(resource!$CC39,day_wise_sales_data!$A$2:$A$500,0),MATCH(resource!BR$2,INDIRECT("day_wise_sales_data!$B$1:$BZ$1"),0)),0)</f>
        <v>23766.19</v>
      </c>
      <c r="BS39" s="3">
        <f ca="1">IFERROR(INDEX(INDIRECT("day_wise_sales_data!$B$2:$BZ$599"),MATCH(resource!$CC39,day_wise_sales_data!$A$2:$A$500,0),MATCH(resource!BS$2,INDIRECT("day_wise_sales_data!$B$1:$BZ$1"),0)),0)</f>
        <v>45007.519999999997</v>
      </c>
      <c r="BT39" s="3">
        <f ca="1">IFERROR(INDEX(INDIRECT("day_wise_sales_data!$B$2:$BZ$599"),MATCH(resource!$CC39,day_wise_sales_data!$A$2:$A$500,0),MATCH(resource!BT$2,INDIRECT("day_wise_sales_data!$B$1:$BZ$1"),0)),0)</f>
        <v>882.7</v>
      </c>
      <c r="BU39" s="3">
        <f ca="1">IFERROR(INDEX(INDIRECT("day_wise_sales_data!$B$2:$BZ$599"),MATCH(resource!$CC39,day_wise_sales_data!$A$2:$A$500,0),MATCH(resource!BU$2,INDIRECT("day_wise_sales_data!$B$1:$BZ$1"),0)),0)</f>
        <v>18223.080000000002</v>
      </c>
      <c r="BV39" s="3">
        <f ca="1">IFERROR(INDEX(INDIRECT("day_wise_sales_data!$B$2:$BZ$599"),MATCH(resource!$CC39,day_wise_sales_data!$A$2:$A$500,0),MATCH(resource!BV$2,INDIRECT("day_wise_sales_data!$B$1:$BZ$1"),0)),0)</f>
        <v>15663</v>
      </c>
      <c r="BW39" s="3">
        <f ca="1">IFERROR(INDEX(INDIRECT("day_wise_sales_data!$B$2:$BZ$599"),MATCH(resource!$CC39,day_wise_sales_data!$A$2:$A$500,0),MATCH(resource!BW$2,INDIRECT("day_wise_sales_data!$B$1:$BZ$1"),0)),0)</f>
        <v>0</v>
      </c>
      <c r="BX39" s="3">
        <f ca="1">IFERROR(INDEX(INDIRECT("day_wise_sales_data!$B$2:$BZ$599"),MATCH(resource!$CC39,day_wise_sales_data!$A$2:$A$500,0),MATCH(resource!BX$2,INDIRECT("day_wise_sales_data!$B$1:$BZ$1"),0)),0)</f>
        <v>0</v>
      </c>
      <c r="BY39" s="3">
        <f ca="1">IFERROR(INDEX(INDIRECT("day_wise_sales_data!$B$2:$BZ$599"),MATCH(resource!$CC39,day_wise_sales_data!$A$2:$A$500,0),MATCH(resource!BY$2,INDIRECT("day_wise_sales_data!$B$1:$BZ$1"),0)),0)</f>
        <v>0</v>
      </c>
      <c r="BZ39" s="3">
        <f ca="1">IFERROR(INDEX(INDIRECT("day_wise_sales_data!$B$2:$BZ$599"),MATCH(resource!$CC39,day_wise_sales_data!$A$2:$A$500,0),MATCH(resource!BZ$2,INDIRECT("day_wise_sales_data!$B$1:$BZ$1"),0)),0)</f>
        <v>0</v>
      </c>
      <c r="CA39" s="3" t="str">
        <f ca="1">IFERROR(INDEX(INDIRECT("day_wise_sales_data!$B$2:$BZ$599"),MATCH(resource!$CC39,day_wise_sales_data!$A$2:$A$500,0),MATCH(resource!CA$2,INDIRECT("day_wise_sales_data!$B$1:$BZ$1"),0)),0)</f>
        <v>dd</v>
      </c>
      <c r="CC39" s="4" t="str">
        <f>sales_data!H38</f>
        <v>BSL04211</v>
      </c>
      <c r="CD39" s="1">
        <v>37</v>
      </c>
      <c r="CE39" s="1" t="str">
        <f>IF(AQ39=report!$AQ$3,resource!CD39,"")</f>
        <v/>
      </c>
      <c r="CF39" s="5" t="str">
        <f>IFERROR(SMALL($CE$3:$CE$1001,ROWS($CE$3:CE39)),"")</f>
        <v/>
      </c>
      <c r="CH39">
        <f>IFERROR(VLOOKUP($CC39,data_pull!$E$22:$G$700,2,0),0)</f>
        <v>225987.87</v>
      </c>
      <c r="CI39" s="1">
        <f t="shared" si="44"/>
        <v>136</v>
      </c>
      <c r="CJ39" s="1">
        <f t="shared" si="45"/>
        <v>59</v>
      </c>
      <c r="CK39" s="1" t="s">
        <v>1062</v>
      </c>
      <c r="CL39" s="1">
        <f t="shared" si="46"/>
        <v>39</v>
      </c>
      <c r="CM39" s="1" t="str">
        <f>IFERROR(VLOOKUP($CK39,stock_data!$B$3:$W$612,2,0),0)</f>
        <v>ATOPEN PLUS (TABLET)</v>
      </c>
      <c r="CN39" s="1" t="str">
        <f>IFERROR(VLOOKUP($CK39,stock_data!$B$3:$W$612,4,0),0)</f>
        <v>10x10's</v>
      </c>
      <c r="CO39" s="1">
        <f>IFERROR(VLOOKUP($CK39,stock_data!$B$3:$W$612,5,0),0)</f>
        <v>210</v>
      </c>
      <c r="CP39" s="3">
        <f t="shared" si="47"/>
        <v>59</v>
      </c>
      <c r="CQ39" s="3">
        <f t="shared" si="48"/>
        <v>12390</v>
      </c>
      <c r="CR39" s="1">
        <f>IFERROR(VLOOKUP($CK39,stock_data!$B$3:$W$612,6,0),0)</f>
        <v>0</v>
      </c>
      <c r="CS39" s="1">
        <f>IFERROR(VLOOKUP($CK39,stock_data!$B$3:$W$612,7,0),0)</f>
        <v>0</v>
      </c>
      <c r="CT39" s="1">
        <f>IFERROR(VLOOKUP($CK39,stock_data!$B$3:$W$612,8,0),0)</f>
        <v>0</v>
      </c>
      <c r="CU39" s="1">
        <f>IFERROR(VLOOKUP($CK39,stock_data!$B$3:$W$612,9,0),0)</f>
        <v>0</v>
      </c>
      <c r="CV39" s="1">
        <f>IFERROR(VLOOKUP($CK39,stock_data!$B$3:$W$612,10,0),0)</f>
        <v>1</v>
      </c>
      <c r="CW39" s="1">
        <f>IFERROR(VLOOKUP($CK39,stock_data!$B$3:$W$612,11,0),0)</f>
        <v>0</v>
      </c>
      <c r="CX39" s="1">
        <f>IFERROR(VLOOKUP($CK39,stock_data!$B$3:$W$612,12,0),0)</f>
        <v>0</v>
      </c>
      <c r="CY39" s="1">
        <f>IFERROR(VLOOKUP($CK39,stock_data!$B$3:$W$612,13,0),0)</f>
        <v>0</v>
      </c>
      <c r="CZ39" s="1">
        <f>IFERROR(VLOOKUP($CK39,stock_data!$B$3:$W$612,14,0),0)</f>
        <v>0</v>
      </c>
      <c r="DA39" s="1">
        <f>IFERROR(VLOOKUP($CK39,stock_data!$B$3:$W$612,15,0),0)</f>
        <v>0</v>
      </c>
      <c r="DB39" s="1">
        <f>IFERROR(VLOOKUP($CK39,stock_data!$B$3:$W$612,16,0),0)</f>
        <v>0</v>
      </c>
      <c r="DC39" s="1">
        <f>IFERROR(VLOOKUP($CK39,stock_data!$B$3:$W$612,17,0),0)</f>
        <v>0</v>
      </c>
      <c r="DD39" s="1">
        <f>IFERROR(VLOOKUP($CK39,stock_data!$B$3:$W$612,18,0),0)</f>
        <v>0</v>
      </c>
      <c r="DE39" s="1">
        <f>IFERROR(VLOOKUP($CK39,stock_data!$B$3:$W$612,19,0),0)</f>
        <v>0</v>
      </c>
      <c r="DF39" s="1">
        <f>IFERROR(VLOOKUP($CK39,stock_data!$B$3:$W$612,20,0),0)</f>
        <v>0</v>
      </c>
      <c r="DG39" s="1">
        <f>IFERROR(VLOOKUP($CK39,stock_data!$B$3:$W$612,21,0),0)</f>
        <v>0</v>
      </c>
      <c r="DH39" s="1">
        <f>IFERROR(VLOOKUP($CK39,stock_data!$B$3:$W$612,22,0),0)</f>
        <v>0</v>
      </c>
      <c r="DI39" s="1">
        <f t="shared" si="49"/>
        <v>1</v>
      </c>
      <c r="DJ39" s="1">
        <f t="shared" si="50"/>
        <v>210</v>
      </c>
      <c r="DK39" s="3">
        <f>IFERROR(INDEX(COD_SALES!$B$5:$Z$500,MATCH(resource!$CC39,COD_SALES!$A$5:$A$500,0),MATCH(resource!DK$2,COD_SALES!$B$4:$Z$4,0)),"")</f>
        <v>2</v>
      </c>
      <c r="DL39" s="3">
        <f>IFERROR(INDEX(COD_SALES!$B$5:$Z$500,MATCH(resource!$CC39,COD_SALES!$A$5:$A$500,0),MATCH(resource!DL$2,COD_SALES!$B$4:$Z$4,0)),"")</f>
        <v>35</v>
      </c>
      <c r="DM39" s="3">
        <f>IFERROR(INDEX(COD_SALES!$B$5:$Z$500,MATCH(resource!$CC39,COD_SALES!$A$5:$A$500,0),MATCH(resource!DM$2,COD_SALES!$B$4:$Z$4,0)),"")</f>
        <v>49</v>
      </c>
      <c r="DN39" s="3" t="str">
        <f>IFERROR(INDEX(COD_SALES!$B$5:$Z$500,MATCH(resource!$CC39,COD_SALES!$A$5:$A$500,0),MATCH(resource!DN$2,COD_SALES!$B$4:$Z$4,0)),"")</f>
        <v/>
      </c>
      <c r="DO39" s="3">
        <f>IFERROR(INDEX(COD_SALES!$B$5:$Z$500,MATCH(resource!$CC39,COD_SALES!$A$5:$A$500,0),MATCH(resource!DO$2,COD_SALES!$B$4:$Z$4,0)),"")</f>
        <v>0</v>
      </c>
      <c r="DP39" s="3">
        <f>IFERROR(INDEX(COD_SALES!$B$5:$Z$500,MATCH(resource!$CC39,COD_SALES!$A$5:$A$500,0),MATCH(resource!DP$2,COD_SALES!$B$4:$Z$4,0)),"")</f>
        <v>8</v>
      </c>
      <c r="DQ39" s="3" t="str">
        <f>IFERROR(INDEX(COD_SALES!$B$5:$Z$500,MATCH(resource!$CC39,COD_SALES!$A$5:$A$500,0),MATCH(resource!DQ$2,COD_SALES!$B$4:$Z$4,0)),"")</f>
        <v/>
      </c>
      <c r="DR39" s="3">
        <f>IFERROR(INDEX(COD_SALES!$B$5:$Z$500,MATCH(resource!$CC39,COD_SALES!$A$5:$A$500,0),MATCH(resource!DR$2,COD_SALES!$B$4:$Z$4,0)),"")</f>
        <v>0</v>
      </c>
      <c r="DS39" s="3">
        <f>IFERROR(INDEX(COD_SALES!$B$5:$Z$500,MATCH(resource!$CC39,COD_SALES!$A$5:$A$500,0),MATCH(resource!DS$2,COD_SALES!$B$4:$Z$4,0)),"")</f>
        <v>64</v>
      </c>
      <c r="DT39" s="3">
        <f>IFERROR(INDEX(COD_SALES!$B$5:$Z$500,MATCH(resource!$CC39,COD_SALES!$A$5:$A$500,0),MATCH(resource!DT$2,COD_SALES!$B$4:$Z$4,0)),"")</f>
        <v>40</v>
      </c>
      <c r="DU39" s="3">
        <f>IFERROR(INDEX(COD_SALES!$B$5:$Z$500,MATCH(resource!$CC39,COD_SALES!$A$5:$A$500,0),MATCH(resource!DU$2,COD_SALES!$B$4:$Z$4,0)),"")</f>
        <v>7</v>
      </c>
      <c r="DV39" s="3">
        <f>IFERROR(INDEX(COD_SALES!$B$5:$Z$500,MATCH(resource!$CC39,COD_SALES!$A$5:$A$500,0),MATCH(resource!DV$2,COD_SALES!$B$4:$Z$4,0)),"")</f>
        <v>0</v>
      </c>
      <c r="DW39" s="3">
        <f>IFERROR(INDEX(COD_SALES!$B$5:$Z$500,MATCH(resource!$CC39,COD_SALES!$A$5:$A$500,0),MATCH(resource!DW$2,COD_SALES!$B$4:$Z$4,0)),"")</f>
        <v>80</v>
      </c>
      <c r="DX39" s="3">
        <f>IFERROR(INDEX(COD_SALES!$B$5:$Z$500,MATCH(resource!$CC39,COD_SALES!$A$5:$A$500,0),MATCH(resource!DX$2,COD_SALES!$B$4:$Z$4,0)),"")</f>
        <v>50</v>
      </c>
      <c r="DY39" s="3">
        <f>IFERROR(INDEX(COD_SALES!$B$5:$Z$500,MATCH(resource!$CC39,COD_SALES!$A$5:$A$500,0),MATCH(resource!DY$2,COD_SALES!$B$4:$Z$4,0)),"")</f>
        <v>0</v>
      </c>
      <c r="DZ39" s="3">
        <f>IFERROR(INDEX(COD_SALES!$B$5:$Z$500,MATCH(resource!$CC39,COD_SALES!$A$5:$A$500,0),MATCH(resource!DZ$2,COD_SALES!$B$4:$Z$4,0)),"")</f>
        <v>11</v>
      </c>
      <c r="EA39" s="3">
        <f>IFERROR(INDEX(COD_SALES!$B$5:$Z$500,MATCH(resource!$CC39,COD_SALES!$A$5:$A$500,0),MATCH(resource!EA$2,COD_SALES!$B$4:$Z$4,0)),"")</f>
        <v>5</v>
      </c>
      <c r="EB39" s="3">
        <f t="shared" si="51"/>
        <v>93986.68</v>
      </c>
      <c r="ED39" s="3">
        <f>IFERROR(VLOOKUP($CK39,depot_prod_sales!$B$5:$S$200,3,0),0)</f>
        <v>0</v>
      </c>
      <c r="EE39" s="3">
        <f>IFERROR(VLOOKUP($CK39,depot_prod_sales!$B$5:$S$200,4,0),0)</f>
        <v>0</v>
      </c>
      <c r="EF39" s="3">
        <f>IFERROR(VLOOKUP($CK39,depot_prod_sales!$B$5:$S$200,5,0),0)</f>
        <v>0</v>
      </c>
      <c r="EG39" s="3">
        <f>IFERROR(VLOOKUP($CK39,depot_prod_sales!$B$5:$S$200,6,0),0)</f>
        <v>0</v>
      </c>
      <c r="EH39" s="3">
        <f>IFERROR(VLOOKUP($CK39,depot_prod_sales!$B$5:$S$200,7,0),0)</f>
        <v>0</v>
      </c>
      <c r="EI39" s="3">
        <f>IFERROR(VLOOKUP($CK39,depot_prod_sales!$B$5:$S$200,8,0),0)</f>
        <v>0</v>
      </c>
      <c r="EJ39" s="3">
        <f>IFERROR(VLOOKUP($CK39,depot_prod_sales!$B$5:$S$200,9,0),0)</f>
        <v>0</v>
      </c>
      <c r="EK39" s="3">
        <f>IFERROR(VLOOKUP($CK39,depot_prod_sales!$B$5:$S$200,10,0),0)</f>
        <v>0</v>
      </c>
      <c r="EL39" s="3">
        <f>IFERROR(VLOOKUP($CK39,depot_prod_sales!$B$5:$S$200,11,0),0)</f>
        <v>0</v>
      </c>
      <c r="EM39" s="3">
        <f>IFERROR(VLOOKUP($CK39,depot_prod_sales!$B$5:$S$200,12,0),0)</f>
        <v>0</v>
      </c>
      <c r="EN39" s="3">
        <f>IFERROR(VLOOKUP($CK39,depot_prod_sales!$B$5:$S$200,13,0),0)</f>
        <v>0</v>
      </c>
      <c r="EO39" s="3">
        <f>IFERROR(VLOOKUP($CK39,depot_prod_sales!$B$5:$S$200,14,0),0)</f>
        <v>0</v>
      </c>
      <c r="EP39" s="3">
        <f>IFERROR(VLOOKUP($CK39,depot_prod_sales!$B$5:$S$200,15,0),0)</f>
        <v>0</v>
      </c>
      <c r="EQ39" s="3">
        <f>IFERROR(VLOOKUP($CK39,depot_prod_sales!$B$5:$S$200,16,0),0)</f>
        <v>0</v>
      </c>
      <c r="ER39" s="3">
        <f>IFERROR(VLOOKUP($CK39,depot_prod_sales!$B$5:$S$200,17,0),0)</f>
        <v>0</v>
      </c>
      <c r="ES39" s="3">
        <f>IFERROR(VLOOKUP($CK39,depot_prod_sales!$B$5:$S$200,18,0),0)</f>
        <v>0</v>
      </c>
      <c r="ET39" s="116">
        <f t="shared" si="52"/>
        <v>0</v>
      </c>
      <c r="EU39" s="116">
        <f t="shared" si="53"/>
        <v>0</v>
      </c>
      <c r="EW39" s="3">
        <f>IFERROR(VLOOKUP(CC39,data_pull!$AO$25:$AR$546,2,0),0)</f>
        <v>36</v>
      </c>
      <c r="EX39" s="1">
        <f>IFERROR(VLOOKUP(CC39,data_pull!$AO$25:$AR$546,4,0),0)</f>
        <v>190000</v>
      </c>
    </row>
    <row r="40" spans="12:154" x14ac:dyDescent="0.25">
      <c r="L40" s="1" t="str">
        <f>IFERROR(HLOOKUP(report!$AQ$2,data_pull!$B$2:$D$12,10,0),"")</f>
        <v>Rajesh Chakraborty</v>
      </c>
      <c r="M40" s="3">
        <f t="shared" ca="1" si="59"/>
        <v>1217.1300000000001</v>
      </c>
      <c r="N40" s="3">
        <f t="shared" ca="1" si="59"/>
        <v>13232.810000000001</v>
      </c>
      <c r="O40" s="3">
        <f t="shared" ca="1" si="59"/>
        <v>17494.72</v>
      </c>
      <c r="P40" s="3">
        <f t="shared" ca="1" si="59"/>
        <v>92031.51999999999</v>
      </c>
      <c r="Q40" s="3">
        <f t="shared" ca="1" si="59"/>
        <v>21684.16</v>
      </c>
      <c r="R40" s="3">
        <f t="shared" ca="1" si="59"/>
        <v>117652.98</v>
      </c>
      <c r="S40" s="3">
        <f t="shared" ca="1" si="59"/>
        <v>23544.47</v>
      </c>
      <c r="T40" s="3">
        <f t="shared" ca="1" si="59"/>
        <v>115705.26</v>
      </c>
      <c r="U40" s="3">
        <f t="shared" ca="1" si="59"/>
        <v>9006.64</v>
      </c>
      <c r="V40" s="3">
        <f t="shared" ca="1" si="59"/>
        <v>65256.28</v>
      </c>
      <c r="W40" s="3">
        <f t="shared" ca="1" si="60"/>
        <v>38934.490000000005</v>
      </c>
      <c r="X40" s="3">
        <f t="shared" ca="1" si="60"/>
        <v>25021.01</v>
      </c>
      <c r="Y40" s="3">
        <f t="shared" ca="1" si="60"/>
        <v>0</v>
      </c>
      <c r="Z40" s="3">
        <f t="shared" ca="1" si="60"/>
        <v>190858.55</v>
      </c>
      <c r="AA40" s="3">
        <f t="shared" ca="1" si="60"/>
        <v>53412.710000000006</v>
      </c>
      <c r="AB40" s="3">
        <f t="shared" ca="1" si="60"/>
        <v>116568.15000000001</v>
      </c>
      <c r="AC40" s="3">
        <f t="shared" ca="1" si="60"/>
        <v>55586.209999999992</v>
      </c>
      <c r="AD40" s="3">
        <f t="shared" ca="1" si="60"/>
        <v>3018.02</v>
      </c>
      <c r="AE40" s="3">
        <f t="shared" ca="1" si="60"/>
        <v>29135.43</v>
      </c>
      <c r="AF40" s="3">
        <f t="shared" ca="1" si="60"/>
        <v>23176.18</v>
      </c>
      <c r="AG40" s="3">
        <f t="shared" ca="1" si="61"/>
        <v>87734.13</v>
      </c>
      <c r="AH40" s="3">
        <f t="shared" ca="1" si="61"/>
        <v>144736.26</v>
      </c>
      <c r="AI40" s="3">
        <f t="shared" ca="1" si="61"/>
        <v>135791.75</v>
      </c>
      <c r="AJ40" s="3">
        <f t="shared" ca="1" si="61"/>
        <v>139373.99</v>
      </c>
      <c r="AK40" s="3">
        <f t="shared" ca="1" si="61"/>
        <v>23642.809999999998</v>
      </c>
      <c r="AL40" s="3">
        <f t="shared" ca="1" si="61"/>
        <v>65963.27</v>
      </c>
      <c r="AM40" s="3"/>
      <c r="AN40" s="3"/>
      <c r="AO40" s="3"/>
      <c r="AP40" s="3"/>
      <c r="AQ40" s="4" t="str">
        <f>sales_data!B39</f>
        <v>Sarder Boni Amin</v>
      </c>
      <c r="AR40" s="4" t="str">
        <f>sales_data!C39</f>
        <v>Zillur Rahman</v>
      </c>
      <c r="AS40" s="5" t="str">
        <f t="shared" si="42"/>
        <v/>
      </c>
      <c r="AT40" s="4" t="str">
        <f>sales_data!I39</f>
        <v>Rasel</v>
      </c>
      <c r="AU40" s="4" t="str">
        <f>sales_data!W39</f>
        <v>Lord Hardinge,Lalmohon</v>
      </c>
      <c r="AV40" s="1">
        <f>sales_data!N39</f>
        <v>133206.43</v>
      </c>
      <c r="AW40" s="1">
        <f>sales_data!P39</f>
        <v>12</v>
      </c>
      <c r="AX40" s="3">
        <f ca="1">IFERROR(INDEX(INDIRECT("day_wise_sales_data!$B$2:$BZ$599"),MATCH(resource!$CC40,day_wise_sales_data!$A$2:$A$500,0),MATCH(resource!AX$2,INDIRECT("day_wise_sales_data!$B$1:$BZ$1"),0)),0)</f>
        <v>0</v>
      </c>
      <c r="AY40" s="3">
        <f ca="1">IFERROR(INDEX(INDIRECT("day_wise_sales_data!$B$2:$BZ$599"),MATCH(resource!$CC40,day_wise_sales_data!$A$2:$A$500,0),MATCH(resource!AY$2,INDIRECT("day_wise_sales_data!$B$1:$BZ$1"),0)),0)</f>
        <v>0</v>
      </c>
      <c r="AZ40" s="3">
        <f ca="1">IFERROR(INDEX(INDIRECT("day_wise_sales_data!$B$2:$BZ$599"),MATCH(resource!$CC40,day_wise_sales_data!$A$2:$A$500,0),MATCH(resource!AZ$2,INDIRECT("day_wise_sales_data!$B$1:$BZ$1"),0)),0)</f>
        <v>5310.15</v>
      </c>
      <c r="BA40" s="3">
        <f ca="1">IFERROR(INDEX(INDIRECT("day_wise_sales_data!$B$2:$BZ$599"),MATCH(resource!$CC40,day_wise_sales_data!$A$2:$A$500,0),MATCH(resource!BA$2,INDIRECT("day_wise_sales_data!$B$1:$BZ$1"),0)),0)</f>
        <v>4994.83</v>
      </c>
      <c r="BB40" s="3">
        <f ca="1">IFERROR(INDEX(INDIRECT("day_wise_sales_data!$B$2:$BZ$599"),MATCH(resource!$CC40,day_wise_sales_data!$A$2:$A$500,0),MATCH(resource!BB$2,INDIRECT("day_wise_sales_data!$B$1:$BZ$1"),0)),0)</f>
        <v>3540.11</v>
      </c>
      <c r="BC40" s="3">
        <f ca="1">IFERROR(INDEX(INDIRECT("day_wise_sales_data!$B$2:$BZ$599"),MATCH(resource!$CC40,day_wise_sales_data!$A$2:$A$500,0),MATCH(resource!BC$2,INDIRECT("day_wise_sales_data!$B$1:$BZ$1"),0)),0)</f>
        <v>0</v>
      </c>
      <c r="BD40" s="3">
        <f ca="1">IFERROR(INDEX(INDIRECT("day_wise_sales_data!$B$2:$BZ$599"),MATCH(resource!$CC40,day_wise_sales_data!$A$2:$A$500,0),MATCH(resource!BD$2,INDIRECT("day_wise_sales_data!$B$1:$BZ$1"),0)),0)</f>
        <v>3852.31</v>
      </c>
      <c r="BE40" s="3">
        <f ca="1">IFERROR(INDEX(INDIRECT("day_wise_sales_data!$B$2:$BZ$599"),MATCH(resource!$CC40,day_wise_sales_data!$A$2:$A$500,0),MATCH(resource!BE$2,INDIRECT("day_wise_sales_data!$B$1:$BZ$1"),0)),0)</f>
        <v>0</v>
      </c>
      <c r="BF40" s="3">
        <f ca="1">IFERROR(INDEX(INDIRECT("day_wise_sales_data!$B$2:$BZ$599"),MATCH(resource!$CC40,day_wise_sales_data!$A$2:$A$500,0),MATCH(resource!BF$2,INDIRECT("day_wise_sales_data!$B$1:$BZ$1"),0)),0)</f>
        <v>0</v>
      </c>
      <c r="BG40" s="3">
        <f ca="1">IFERROR(INDEX(INDIRECT("day_wise_sales_data!$B$2:$BZ$599"),MATCH(resource!$CC40,day_wise_sales_data!$A$2:$A$500,0),MATCH(resource!BG$2,INDIRECT("day_wise_sales_data!$B$1:$BZ$1"),0)),0)</f>
        <v>8078.39</v>
      </c>
      <c r="BH40" s="3">
        <f ca="1">IFERROR(INDEX(INDIRECT("day_wise_sales_data!$B$2:$BZ$599"),MATCH(resource!$CC40,day_wise_sales_data!$A$2:$A$500,0),MATCH(resource!BH$2,INDIRECT("day_wise_sales_data!$B$1:$BZ$1"),0)),0)</f>
        <v>0</v>
      </c>
      <c r="BI40" s="3">
        <f ca="1">IFERROR(INDEX(INDIRECT("day_wise_sales_data!$B$2:$BZ$599"),MATCH(resource!$CC40,day_wise_sales_data!$A$2:$A$500,0),MATCH(resource!BI$2,INDIRECT("day_wise_sales_data!$B$1:$BZ$1"),0)),0)</f>
        <v>0</v>
      </c>
      <c r="BJ40" s="3">
        <f ca="1">IFERROR(INDEX(INDIRECT("day_wise_sales_data!$B$2:$BZ$599"),MATCH(resource!$CC40,day_wise_sales_data!$A$2:$A$500,0),MATCH(resource!BJ$2,INDIRECT("day_wise_sales_data!$B$1:$BZ$1"),0)),0)</f>
        <v>0</v>
      </c>
      <c r="BK40" s="3">
        <f ca="1">IFERROR(INDEX(INDIRECT("day_wise_sales_data!$B$2:$BZ$599"),MATCH(resource!$CC40,day_wise_sales_data!$A$2:$A$500,0),MATCH(resource!BK$2,INDIRECT("day_wise_sales_data!$B$1:$BZ$1"),0)),0)</f>
        <v>0</v>
      </c>
      <c r="BL40" s="3">
        <f ca="1">IFERROR(INDEX(INDIRECT("day_wise_sales_data!$B$2:$BZ$599"),MATCH(resource!$CC40,day_wise_sales_data!$A$2:$A$500,0),MATCH(resource!BL$2,INDIRECT("day_wise_sales_data!$B$1:$BZ$1"),0)),0)</f>
        <v>0</v>
      </c>
      <c r="BM40" s="3">
        <f ca="1">IFERROR(INDEX(INDIRECT("day_wise_sales_data!$B$2:$BZ$599"),MATCH(resource!$CC40,day_wise_sales_data!$A$2:$A$500,0),MATCH(resource!BM$2,INDIRECT("day_wise_sales_data!$B$1:$BZ$1"),0)),0)</f>
        <v>16656.900000000001</v>
      </c>
      <c r="BN40" s="3">
        <f ca="1">IFERROR(INDEX(INDIRECT("day_wise_sales_data!$B$2:$BZ$599"),MATCH(resource!$CC40,day_wise_sales_data!$A$2:$A$500,0),MATCH(resource!BN$2,INDIRECT("day_wise_sales_data!$B$1:$BZ$1"),0)),0)</f>
        <v>0</v>
      </c>
      <c r="BO40" s="3">
        <f ca="1">IFERROR(INDEX(INDIRECT("day_wise_sales_data!$B$2:$BZ$599"),MATCH(resource!$CC40,day_wise_sales_data!$A$2:$A$500,0),MATCH(resource!BO$2,INDIRECT("day_wise_sales_data!$B$1:$BZ$1"),0)),0)</f>
        <v>13900</v>
      </c>
      <c r="BP40" s="3">
        <f ca="1">IFERROR(INDEX(INDIRECT("day_wise_sales_data!$B$2:$BZ$599"),MATCH(resource!$CC40,day_wise_sales_data!$A$2:$A$500,0),MATCH(resource!BP$2,INDIRECT("day_wise_sales_data!$B$1:$BZ$1"),0)),0)</f>
        <v>0</v>
      </c>
      <c r="BQ40" s="3">
        <f ca="1">IFERROR(INDEX(INDIRECT("day_wise_sales_data!$B$2:$BZ$599"),MATCH(resource!$CC40,day_wise_sales_data!$A$2:$A$500,0),MATCH(resource!BQ$2,INDIRECT("day_wise_sales_data!$B$1:$BZ$1"),0)),0)</f>
        <v>0</v>
      </c>
      <c r="BR40" s="3">
        <f ca="1">IFERROR(INDEX(INDIRECT("day_wise_sales_data!$B$2:$BZ$599"),MATCH(resource!$CC40,day_wise_sales_data!$A$2:$A$500,0),MATCH(resource!BR$2,INDIRECT("day_wise_sales_data!$B$1:$BZ$1"),0)),0)</f>
        <v>0</v>
      </c>
      <c r="BS40" s="3">
        <f ca="1">IFERROR(INDEX(INDIRECT("day_wise_sales_data!$B$2:$BZ$599"),MATCH(resource!$CC40,day_wise_sales_data!$A$2:$A$500,0),MATCH(resource!BS$2,INDIRECT("day_wise_sales_data!$B$1:$BZ$1"),0)),0)</f>
        <v>15989.85</v>
      </c>
      <c r="BT40" s="3">
        <f ca="1">IFERROR(INDEX(INDIRECT("day_wise_sales_data!$B$2:$BZ$599"),MATCH(resource!$CC40,day_wise_sales_data!$A$2:$A$500,0),MATCH(resource!BT$2,INDIRECT("day_wise_sales_data!$B$1:$BZ$1"),0)),0)</f>
        <v>2041.26</v>
      </c>
      <c r="BU40" s="3">
        <f ca="1">IFERROR(INDEX(INDIRECT("day_wise_sales_data!$B$2:$BZ$599"),MATCH(resource!$CC40,day_wise_sales_data!$A$2:$A$500,0),MATCH(resource!BU$2,INDIRECT("day_wise_sales_data!$B$1:$BZ$1"),0)),0)</f>
        <v>58842.63</v>
      </c>
      <c r="BV40" s="3">
        <f ca="1">IFERROR(INDEX(INDIRECT("day_wise_sales_data!$B$2:$BZ$599"),MATCH(resource!$CC40,day_wise_sales_data!$A$2:$A$500,0),MATCH(resource!BV$2,INDIRECT("day_wise_sales_data!$B$1:$BZ$1"),0)),0)</f>
        <v>0</v>
      </c>
      <c r="BW40" s="3">
        <f ca="1">IFERROR(INDEX(INDIRECT("day_wise_sales_data!$B$2:$BZ$599"),MATCH(resource!$CC40,day_wise_sales_data!$A$2:$A$500,0),MATCH(resource!BW$2,INDIRECT("day_wise_sales_data!$B$1:$BZ$1"),0)),0)</f>
        <v>0</v>
      </c>
      <c r="BX40" s="3">
        <f ca="1">IFERROR(INDEX(INDIRECT("day_wise_sales_data!$B$2:$BZ$599"),MATCH(resource!$CC40,day_wise_sales_data!$A$2:$A$500,0),MATCH(resource!BX$2,INDIRECT("day_wise_sales_data!$B$1:$BZ$1"),0)),0)</f>
        <v>0</v>
      </c>
      <c r="BY40" s="3">
        <f ca="1">IFERROR(INDEX(INDIRECT("day_wise_sales_data!$B$2:$BZ$599"),MATCH(resource!$CC40,day_wise_sales_data!$A$2:$A$500,0),MATCH(resource!BY$2,INDIRECT("day_wise_sales_data!$B$1:$BZ$1"),0)),0)</f>
        <v>0</v>
      </c>
      <c r="BZ40" s="3">
        <f ca="1">IFERROR(INDEX(INDIRECT("day_wise_sales_data!$B$2:$BZ$599"),MATCH(resource!$CC40,day_wise_sales_data!$A$2:$A$500,0),MATCH(resource!BZ$2,INDIRECT("day_wise_sales_data!$B$1:$BZ$1"),0)),0)</f>
        <v>0</v>
      </c>
      <c r="CA40" s="3" t="str">
        <f ca="1">IFERROR(INDEX(INDIRECT("day_wise_sales_data!$B$2:$BZ$599"),MATCH(resource!$CC40,day_wise_sales_data!$A$2:$A$500,0),MATCH(resource!CA$2,INDIRECT("day_wise_sales_data!$B$1:$BZ$1"),0)),0)</f>
        <v>dd</v>
      </c>
      <c r="CC40" s="4" t="str">
        <f>sales_data!H39</f>
        <v>BSL08204</v>
      </c>
      <c r="CD40" s="1">
        <v>38</v>
      </c>
      <c r="CE40" s="1" t="str">
        <f>IF(AQ40=report!$AQ$3,resource!CD40,"")</f>
        <v/>
      </c>
      <c r="CF40" s="5" t="str">
        <f>IFERROR(SMALL($CE$3:$CE$1001,ROWS($CE$3:CE40)),"")</f>
        <v/>
      </c>
      <c r="CH40">
        <f>IFERROR(VLOOKUP($CC40,data_pull!$E$22:$G$700,2,0),0)</f>
        <v>133206.43</v>
      </c>
      <c r="CI40" s="1">
        <f t="shared" si="44"/>
        <v>39</v>
      </c>
      <c r="CJ40" s="1">
        <f t="shared" si="45"/>
        <v>0</v>
      </c>
      <c r="CK40" s="1" t="s">
        <v>1064</v>
      </c>
      <c r="CL40" s="1">
        <f t="shared" si="46"/>
        <v>111</v>
      </c>
      <c r="CM40" s="1" t="str">
        <f>IFERROR(VLOOKUP($CK40,stock_data!$B$3:$W$612,2,0),0)</f>
        <v>ATOPEN PLUS TABLET</v>
      </c>
      <c r="CN40" s="1" t="str">
        <f>IFERROR(VLOOKUP($CK40,stock_data!$B$3:$W$612,4,0),0)</f>
        <v>20x10's</v>
      </c>
      <c r="CO40" s="1">
        <f>IFERROR(VLOOKUP($CK40,stock_data!$B$3:$W$612,5,0),0)</f>
        <v>441.8</v>
      </c>
      <c r="CP40" s="3">
        <f t="shared" si="47"/>
        <v>0</v>
      </c>
      <c r="CQ40" s="3">
        <f t="shared" si="48"/>
        <v>0</v>
      </c>
      <c r="CR40" s="1">
        <f>IFERROR(VLOOKUP($CK40,stock_data!$B$3:$W$612,6,0),0)</f>
        <v>26</v>
      </c>
      <c r="CS40" s="1">
        <f>IFERROR(VLOOKUP($CK40,stock_data!$B$3:$W$612,7,0),0)</f>
        <v>43</v>
      </c>
      <c r="CT40" s="1">
        <f>IFERROR(VLOOKUP($CK40,stock_data!$B$3:$W$612,8,0),0)</f>
        <v>82</v>
      </c>
      <c r="CU40" s="1">
        <f>IFERROR(VLOOKUP($CK40,stock_data!$B$3:$W$612,9,0),0)</f>
        <v>0</v>
      </c>
      <c r="CV40" s="1">
        <f>IFERROR(VLOOKUP($CK40,stock_data!$B$3:$W$612,10,0),0)</f>
        <v>71</v>
      </c>
      <c r="CW40" s="1">
        <f>IFERROR(VLOOKUP($CK40,stock_data!$B$3:$W$612,11,0),0)</f>
        <v>44</v>
      </c>
      <c r="CX40" s="1">
        <f>IFERROR(VLOOKUP($CK40,stock_data!$B$3:$W$612,12,0),0)</f>
        <v>118</v>
      </c>
      <c r="CY40" s="1">
        <f>IFERROR(VLOOKUP($CK40,stock_data!$B$3:$W$612,13,0),0)</f>
        <v>37</v>
      </c>
      <c r="CZ40" s="1">
        <f>IFERROR(VLOOKUP($CK40,stock_data!$B$3:$W$612,14,0),0)</f>
        <v>1</v>
      </c>
      <c r="DA40" s="1">
        <f>IFERROR(VLOOKUP($CK40,stock_data!$B$3:$W$612,15,0),0)</f>
        <v>18</v>
      </c>
      <c r="DB40" s="1">
        <f>IFERROR(VLOOKUP($CK40,stock_data!$B$3:$W$612,16,0),0)</f>
        <v>9</v>
      </c>
      <c r="DC40" s="1">
        <f>IFERROR(VLOOKUP($CK40,stock_data!$B$3:$W$612,17,0),0)</f>
        <v>28</v>
      </c>
      <c r="DD40" s="1">
        <f>IFERROR(VLOOKUP($CK40,stock_data!$B$3:$W$612,18,0),0)</f>
        <v>40</v>
      </c>
      <c r="DE40" s="1">
        <f>IFERROR(VLOOKUP($CK40,stock_data!$B$3:$W$612,19,0),0)</f>
        <v>39</v>
      </c>
      <c r="DF40" s="1">
        <f>IFERROR(VLOOKUP($CK40,stock_data!$B$3:$W$612,20,0),0)</f>
        <v>55</v>
      </c>
      <c r="DG40" s="1">
        <f>IFERROR(VLOOKUP($CK40,stock_data!$B$3:$W$612,21,0),0)</f>
        <v>9</v>
      </c>
      <c r="DH40" s="1">
        <f>IFERROR(VLOOKUP($CK40,stock_data!$B$3:$W$612,22,0),0)</f>
        <v>59</v>
      </c>
      <c r="DI40" s="1">
        <f t="shared" si="49"/>
        <v>679</v>
      </c>
      <c r="DJ40" s="1">
        <f t="shared" si="50"/>
        <v>299982.2</v>
      </c>
      <c r="DK40" s="3">
        <f>IFERROR(INDEX(COD_SALES!$B$5:$Z$500,MATCH(resource!$CC40,COD_SALES!$A$5:$A$500,0),MATCH(resource!DK$2,COD_SALES!$B$4:$Z$4,0)),"")</f>
        <v>0</v>
      </c>
      <c r="DL40" s="3">
        <f>IFERROR(INDEX(COD_SALES!$B$5:$Z$500,MATCH(resource!$CC40,COD_SALES!$A$5:$A$500,0),MATCH(resource!DL$2,COD_SALES!$B$4:$Z$4,0)),"")</f>
        <v>0</v>
      </c>
      <c r="DM40" s="3">
        <f>IFERROR(INDEX(COD_SALES!$B$5:$Z$500,MATCH(resource!$CC40,COD_SALES!$A$5:$A$500,0),MATCH(resource!DM$2,COD_SALES!$B$4:$Z$4,0)),"")</f>
        <v>0</v>
      </c>
      <c r="DN40" s="3" t="str">
        <f>IFERROR(INDEX(COD_SALES!$B$5:$Z$500,MATCH(resource!$CC40,COD_SALES!$A$5:$A$500,0),MATCH(resource!DN$2,COD_SALES!$B$4:$Z$4,0)),"")</f>
        <v/>
      </c>
      <c r="DO40" s="3">
        <f>IFERROR(INDEX(COD_SALES!$B$5:$Z$500,MATCH(resource!$CC40,COD_SALES!$A$5:$A$500,0),MATCH(resource!DO$2,COD_SALES!$B$4:$Z$4,0)),"")</f>
        <v>0</v>
      </c>
      <c r="DP40" s="3">
        <f>IFERROR(INDEX(COD_SALES!$B$5:$Z$500,MATCH(resource!$CC40,COD_SALES!$A$5:$A$500,0),MATCH(resource!DP$2,COD_SALES!$B$4:$Z$4,0)),"")</f>
        <v>0</v>
      </c>
      <c r="DQ40" s="3" t="str">
        <f>IFERROR(INDEX(COD_SALES!$B$5:$Z$500,MATCH(resource!$CC40,COD_SALES!$A$5:$A$500,0),MATCH(resource!DQ$2,COD_SALES!$B$4:$Z$4,0)),"")</f>
        <v/>
      </c>
      <c r="DR40" s="3">
        <f>IFERROR(INDEX(COD_SALES!$B$5:$Z$500,MATCH(resource!$CC40,COD_SALES!$A$5:$A$500,0),MATCH(resource!DR$2,COD_SALES!$B$4:$Z$4,0)),"")</f>
        <v>0</v>
      </c>
      <c r="DS40" s="3">
        <f>IFERROR(INDEX(COD_SALES!$B$5:$Z$500,MATCH(resource!$CC40,COD_SALES!$A$5:$A$500,0),MATCH(resource!DS$2,COD_SALES!$B$4:$Z$4,0)),"")</f>
        <v>12</v>
      </c>
      <c r="DT40" s="3">
        <f>IFERROR(INDEX(COD_SALES!$B$5:$Z$500,MATCH(resource!$CC40,COD_SALES!$A$5:$A$500,0),MATCH(resource!DT$2,COD_SALES!$B$4:$Z$4,0)),"")</f>
        <v>5</v>
      </c>
      <c r="DU40" s="3">
        <f>IFERROR(INDEX(COD_SALES!$B$5:$Z$500,MATCH(resource!$CC40,COD_SALES!$A$5:$A$500,0),MATCH(resource!DU$2,COD_SALES!$B$4:$Z$4,0)),"")</f>
        <v>0</v>
      </c>
      <c r="DV40" s="3">
        <f>IFERROR(INDEX(COD_SALES!$B$5:$Z$500,MATCH(resource!$CC40,COD_SALES!$A$5:$A$500,0),MATCH(resource!DV$2,COD_SALES!$B$4:$Z$4,0)),"")</f>
        <v>0</v>
      </c>
      <c r="DW40" s="3">
        <f>IFERROR(INDEX(COD_SALES!$B$5:$Z$500,MATCH(resource!$CC40,COD_SALES!$A$5:$A$500,0),MATCH(resource!DW$2,COD_SALES!$B$4:$Z$4,0)),"")</f>
        <v>0</v>
      </c>
      <c r="DX40" s="3">
        <f>IFERROR(INDEX(COD_SALES!$B$5:$Z$500,MATCH(resource!$CC40,COD_SALES!$A$5:$A$500,0),MATCH(resource!DX$2,COD_SALES!$B$4:$Z$4,0)),"")</f>
        <v>0</v>
      </c>
      <c r="DY40" s="3">
        <f>IFERROR(INDEX(COD_SALES!$B$5:$Z$500,MATCH(resource!$CC40,COD_SALES!$A$5:$A$500,0),MATCH(resource!DY$2,COD_SALES!$B$4:$Z$4,0)),"")</f>
        <v>0</v>
      </c>
      <c r="DZ40" s="3">
        <f>IFERROR(INDEX(COD_SALES!$B$5:$Z$500,MATCH(resource!$CC40,COD_SALES!$A$5:$A$500,0),MATCH(resource!DZ$2,COD_SALES!$B$4:$Z$4,0)),"")</f>
        <v>0</v>
      </c>
      <c r="EA40" s="3">
        <f>IFERROR(INDEX(COD_SALES!$B$5:$Z$500,MATCH(resource!$CC40,COD_SALES!$A$5:$A$500,0),MATCH(resource!EA$2,COD_SALES!$B$4:$Z$4,0)),"")</f>
        <v>0</v>
      </c>
      <c r="EB40" s="3">
        <f t="shared" si="51"/>
        <v>3859.02</v>
      </c>
      <c r="ED40" s="3">
        <f>IFERROR(VLOOKUP($CK40,depot_prod_sales!$B$5:$S$200,3,0),0)</f>
        <v>38</v>
      </c>
      <c r="EE40" s="3">
        <f>IFERROR(VLOOKUP($CK40,depot_prod_sales!$B$5:$S$200,4,0),0)</f>
        <v>39</v>
      </c>
      <c r="EF40" s="3">
        <f>IFERROR(VLOOKUP($CK40,depot_prod_sales!$B$5:$S$200,5,0),0)</f>
        <v>11</v>
      </c>
      <c r="EG40" s="3">
        <f>IFERROR(VLOOKUP($CK40,depot_prod_sales!$B$5:$S$200,6,0),0)</f>
        <v>45</v>
      </c>
      <c r="EH40" s="3">
        <f>IFERROR(VLOOKUP($CK40,depot_prod_sales!$B$5:$S$200,7,0),0)</f>
        <v>8</v>
      </c>
      <c r="EI40" s="3">
        <f>IFERROR(VLOOKUP($CK40,depot_prod_sales!$B$5:$S$200,8,0),0)</f>
        <v>20</v>
      </c>
      <c r="EJ40" s="3">
        <f>IFERROR(VLOOKUP($CK40,depot_prod_sales!$B$5:$S$200,9,0),0)</f>
        <v>63</v>
      </c>
      <c r="EK40" s="3">
        <f>IFERROR(VLOOKUP($CK40,depot_prod_sales!$B$5:$S$200,10,0),0)</f>
        <v>24</v>
      </c>
      <c r="EL40" s="3">
        <f>IFERROR(VLOOKUP($CK40,depot_prod_sales!$B$5:$S$200,11,0),0)</f>
        <v>24</v>
      </c>
      <c r="EM40" s="3">
        <f>IFERROR(VLOOKUP($CK40,depot_prod_sales!$B$5:$S$200,12,0),0)</f>
        <v>38</v>
      </c>
      <c r="EN40" s="3">
        <f>IFERROR(VLOOKUP($CK40,depot_prod_sales!$B$5:$S$200,13,0),0)</f>
        <v>13</v>
      </c>
      <c r="EO40" s="3">
        <f>IFERROR(VLOOKUP($CK40,depot_prod_sales!$B$5:$S$200,14,0),0)</f>
        <v>12</v>
      </c>
      <c r="EP40" s="3">
        <f>IFERROR(VLOOKUP($CK40,depot_prod_sales!$B$5:$S$200,15,0),0)</f>
        <v>14</v>
      </c>
      <c r="EQ40" s="3">
        <f>IFERROR(VLOOKUP($CK40,depot_prod_sales!$B$5:$S$200,16,0),0)</f>
        <v>27</v>
      </c>
      <c r="ER40" s="3">
        <f>IFERROR(VLOOKUP($CK40,depot_prod_sales!$B$5:$S$200,17,0),0)</f>
        <v>58</v>
      </c>
      <c r="ES40" s="3">
        <f>IFERROR(VLOOKUP($CK40,depot_prod_sales!$B$5:$S$200,18,0),0)</f>
        <v>16</v>
      </c>
      <c r="ET40" s="116">
        <f t="shared" si="52"/>
        <v>450</v>
      </c>
      <c r="EU40" s="116">
        <f t="shared" si="53"/>
        <v>198810</v>
      </c>
      <c r="EW40" s="3">
        <f>IFERROR(VLOOKUP(CC40,data_pull!$AO$25:$AR$546,2,0),0)</f>
        <v>2</v>
      </c>
      <c r="EX40" s="1">
        <f>IFERROR(VLOOKUP(CC40,data_pull!$AO$25:$AR$546,4,0),0)</f>
        <v>190000</v>
      </c>
    </row>
    <row r="41" spans="12:154" x14ac:dyDescent="0.25">
      <c r="L41" s="1">
        <f>IFERROR(HLOOKUP(report!$AQ$2,data_pull!$B$2:$D$12,11,0),"")</f>
        <v>0</v>
      </c>
      <c r="M41" s="3" t="e">
        <f t="shared" ca="1" si="59"/>
        <v>#N/A</v>
      </c>
      <c r="N41" s="3" t="e">
        <f t="shared" ca="1" si="59"/>
        <v>#N/A</v>
      </c>
      <c r="O41" s="3" t="e">
        <f t="shared" ca="1" si="59"/>
        <v>#N/A</v>
      </c>
      <c r="P41" s="3" t="e">
        <f t="shared" ca="1" si="59"/>
        <v>#N/A</v>
      </c>
      <c r="Q41" s="3" t="e">
        <f t="shared" ca="1" si="59"/>
        <v>#N/A</v>
      </c>
      <c r="R41" s="3" t="e">
        <f t="shared" ca="1" si="59"/>
        <v>#N/A</v>
      </c>
      <c r="S41" s="3" t="e">
        <f t="shared" ca="1" si="59"/>
        <v>#N/A</v>
      </c>
      <c r="T41" s="3" t="e">
        <f t="shared" ca="1" si="59"/>
        <v>#N/A</v>
      </c>
      <c r="U41" s="3" t="e">
        <f t="shared" ca="1" si="59"/>
        <v>#N/A</v>
      </c>
      <c r="V41" s="3" t="e">
        <f t="shared" ca="1" si="59"/>
        <v>#N/A</v>
      </c>
      <c r="W41" s="3" t="e">
        <f t="shared" ca="1" si="60"/>
        <v>#N/A</v>
      </c>
      <c r="X41" s="3" t="e">
        <f t="shared" ca="1" si="60"/>
        <v>#N/A</v>
      </c>
      <c r="Y41" s="3" t="e">
        <f t="shared" ca="1" si="60"/>
        <v>#N/A</v>
      </c>
      <c r="Z41" s="3" t="e">
        <f t="shared" ca="1" si="60"/>
        <v>#N/A</v>
      </c>
      <c r="AA41" s="3" t="e">
        <f t="shared" ca="1" si="60"/>
        <v>#N/A</v>
      </c>
      <c r="AB41" s="3" t="e">
        <f t="shared" ca="1" si="60"/>
        <v>#N/A</v>
      </c>
      <c r="AC41" s="3" t="e">
        <f t="shared" ca="1" si="60"/>
        <v>#N/A</v>
      </c>
      <c r="AD41" s="3" t="e">
        <f t="shared" ca="1" si="60"/>
        <v>#N/A</v>
      </c>
      <c r="AE41" s="3" t="e">
        <f t="shared" ca="1" si="60"/>
        <v>#N/A</v>
      </c>
      <c r="AF41" s="3" t="e">
        <f t="shared" ca="1" si="60"/>
        <v>#N/A</v>
      </c>
      <c r="AG41" s="3" t="e">
        <f t="shared" ca="1" si="61"/>
        <v>#N/A</v>
      </c>
      <c r="AH41" s="3" t="e">
        <f t="shared" ca="1" si="61"/>
        <v>#N/A</v>
      </c>
      <c r="AI41" s="3" t="e">
        <f t="shared" ca="1" si="61"/>
        <v>#N/A</v>
      </c>
      <c r="AJ41" s="3" t="e">
        <f t="shared" ca="1" si="61"/>
        <v>#N/A</v>
      </c>
      <c r="AK41" s="3" t="e">
        <f t="shared" ca="1" si="61"/>
        <v>#N/A</v>
      </c>
      <c r="AL41" s="3" t="e">
        <f t="shared" ca="1" si="61"/>
        <v>#N/A</v>
      </c>
      <c r="AM41" s="3"/>
      <c r="AN41" s="3"/>
      <c r="AO41" s="3"/>
      <c r="AP41" s="3"/>
      <c r="AQ41" s="4" t="str">
        <f>sales_data!B40</f>
        <v>Sarder Boni Amin</v>
      </c>
      <c r="AR41" s="4" t="str">
        <f>sales_data!C40</f>
        <v>Zillur Rahman</v>
      </c>
      <c r="AS41" s="5" t="str">
        <f t="shared" si="42"/>
        <v/>
      </c>
      <c r="AT41" s="4" t="str">
        <f>sales_data!I40</f>
        <v>Satyajit Dey</v>
      </c>
      <c r="AU41" s="4" t="str">
        <f>sales_data!W40</f>
        <v>Borhanuddin East</v>
      </c>
      <c r="AV41" s="1">
        <f>sales_data!N40</f>
        <v>148268.49</v>
      </c>
      <c r="AW41" s="1">
        <f>sales_data!P40</f>
        <v>21</v>
      </c>
      <c r="AX41" s="3">
        <f ca="1">IFERROR(INDEX(INDIRECT("day_wise_sales_data!$B$2:$BZ$599"),MATCH(resource!$CC41,day_wise_sales_data!$A$2:$A$500,0),MATCH(resource!AX$2,INDIRECT("day_wise_sales_data!$B$1:$BZ$1"),0)),0)</f>
        <v>0</v>
      </c>
      <c r="AY41" s="3">
        <f ca="1">IFERROR(INDEX(INDIRECT("day_wise_sales_data!$B$2:$BZ$599"),MATCH(resource!$CC41,day_wise_sales_data!$A$2:$A$500,0),MATCH(resource!AY$2,INDIRECT("day_wise_sales_data!$B$1:$BZ$1"),0)),0)</f>
        <v>0</v>
      </c>
      <c r="AZ41" s="3">
        <f ca="1">IFERROR(INDEX(INDIRECT("day_wise_sales_data!$B$2:$BZ$599"),MATCH(resource!$CC41,day_wise_sales_data!$A$2:$A$500,0),MATCH(resource!AZ$2,INDIRECT("day_wise_sales_data!$B$1:$BZ$1"),0)),0)</f>
        <v>12936.78</v>
      </c>
      <c r="BA41" s="3">
        <f ca="1">IFERROR(INDEX(INDIRECT("day_wise_sales_data!$B$2:$BZ$599"),MATCH(resource!$CC41,day_wise_sales_data!$A$2:$A$500,0),MATCH(resource!BA$2,INDIRECT("day_wise_sales_data!$B$1:$BZ$1"),0)),0)</f>
        <v>0</v>
      </c>
      <c r="BB41" s="3">
        <f ca="1">IFERROR(INDEX(INDIRECT("day_wise_sales_data!$B$2:$BZ$599"),MATCH(resource!$CC41,day_wise_sales_data!$A$2:$A$500,0),MATCH(resource!BB$2,INDIRECT("day_wise_sales_data!$B$1:$BZ$1"),0)),0)</f>
        <v>25332.78</v>
      </c>
      <c r="BC41" s="3">
        <f ca="1">IFERROR(INDEX(INDIRECT("day_wise_sales_data!$B$2:$BZ$599"),MATCH(resource!$CC41,day_wise_sales_data!$A$2:$A$500,0),MATCH(resource!BC$2,INDIRECT("day_wise_sales_data!$B$1:$BZ$1"),0)),0)</f>
        <v>0</v>
      </c>
      <c r="BD41" s="3">
        <f ca="1">IFERROR(INDEX(INDIRECT("day_wise_sales_data!$B$2:$BZ$599"),MATCH(resource!$CC41,day_wise_sales_data!$A$2:$A$500,0),MATCH(resource!BD$2,INDIRECT("day_wise_sales_data!$B$1:$BZ$1"),0)),0)</f>
        <v>2802.56</v>
      </c>
      <c r="BE41" s="3">
        <f ca="1">IFERROR(INDEX(INDIRECT("day_wise_sales_data!$B$2:$BZ$599"),MATCH(resource!$CC41,day_wise_sales_data!$A$2:$A$500,0),MATCH(resource!BE$2,INDIRECT("day_wise_sales_data!$B$1:$BZ$1"),0)),0)</f>
        <v>0</v>
      </c>
      <c r="BF41" s="3">
        <f ca="1">IFERROR(INDEX(INDIRECT("day_wise_sales_data!$B$2:$BZ$599"),MATCH(resource!$CC41,day_wise_sales_data!$A$2:$A$500,0),MATCH(resource!BF$2,INDIRECT("day_wise_sales_data!$B$1:$BZ$1"),0)),0)</f>
        <v>0</v>
      </c>
      <c r="BG41" s="3">
        <f ca="1">IFERROR(INDEX(INDIRECT("day_wise_sales_data!$B$2:$BZ$599"),MATCH(resource!$CC41,day_wise_sales_data!$A$2:$A$500,0),MATCH(resource!BG$2,INDIRECT("day_wise_sales_data!$B$1:$BZ$1"),0)),0)</f>
        <v>0</v>
      </c>
      <c r="BH41" s="3">
        <f ca="1">IFERROR(INDEX(INDIRECT("day_wise_sales_data!$B$2:$BZ$599"),MATCH(resource!$CC41,day_wise_sales_data!$A$2:$A$500,0),MATCH(resource!BH$2,INDIRECT("day_wise_sales_data!$B$1:$BZ$1"),0)),0)</f>
        <v>6622.53</v>
      </c>
      <c r="BI41" s="3">
        <f ca="1">IFERROR(INDEX(INDIRECT("day_wise_sales_data!$B$2:$BZ$599"),MATCH(resource!$CC41,day_wise_sales_data!$A$2:$A$500,0),MATCH(resource!BI$2,INDIRECT("day_wise_sales_data!$B$1:$BZ$1"),0)),0)</f>
        <v>26403.42</v>
      </c>
      <c r="BJ41" s="3">
        <f ca="1">IFERROR(INDEX(INDIRECT("day_wise_sales_data!$B$2:$BZ$599"),MATCH(resource!$CC41,day_wise_sales_data!$A$2:$A$500,0),MATCH(resource!BJ$2,INDIRECT("day_wise_sales_data!$B$1:$BZ$1"),0)),0)</f>
        <v>0</v>
      </c>
      <c r="BK41" s="3">
        <f ca="1">IFERROR(INDEX(INDIRECT("day_wise_sales_data!$B$2:$BZ$599"),MATCH(resource!$CC41,day_wise_sales_data!$A$2:$A$500,0),MATCH(resource!BK$2,INDIRECT("day_wise_sales_data!$B$1:$BZ$1"),0)),0)</f>
        <v>0</v>
      </c>
      <c r="BL41" s="3">
        <f ca="1">IFERROR(INDEX(INDIRECT("day_wise_sales_data!$B$2:$BZ$599"),MATCH(resource!$CC41,day_wise_sales_data!$A$2:$A$500,0),MATCH(resource!BL$2,INDIRECT("day_wise_sales_data!$B$1:$BZ$1"),0)),0)</f>
        <v>0</v>
      </c>
      <c r="BM41" s="3">
        <f ca="1">IFERROR(INDEX(INDIRECT("day_wise_sales_data!$B$2:$BZ$599"),MATCH(resource!$CC41,day_wise_sales_data!$A$2:$A$500,0),MATCH(resource!BM$2,INDIRECT("day_wise_sales_data!$B$1:$BZ$1"),0)),0)</f>
        <v>0</v>
      </c>
      <c r="BN41" s="3">
        <f ca="1">IFERROR(INDEX(INDIRECT("day_wise_sales_data!$B$2:$BZ$599"),MATCH(resource!$CC41,day_wise_sales_data!$A$2:$A$500,0),MATCH(resource!BN$2,INDIRECT("day_wise_sales_data!$B$1:$BZ$1"),0)),0)</f>
        <v>0</v>
      </c>
      <c r="BO41" s="3">
        <f ca="1">IFERROR(INDEX(INDIRECT("day_wise_sales_data!$B$2:$BZ$599"),MATCH(resource!$CC41,day_wise_sales_data!$A$2:$A$500,0),MATCH(resource!BO$2,INDIRECT("day_wise_sales_data!$B$1:$BZ$1"),0)),0)</f>
        <v>22041.82</v>
      </c>
      <c r="BP41" s="3">
        <f ca="1">IFERROR(INDEX(INDIRECT("day_wise_sales_data!$B$2:$BZ$599"),MATCH(resource!$CC41,day_wise_sales_data!$A$2:$A$500,0),MATCH(resource!BP$2,INDIRECT("day_wise_sales_data!$B$1:$BZ$1"),0)),0)</f>
        <v>0</v>
      </c>
      <c r="BQ41" s="3">
        <f ca="1">IFERROR(INDEX(INDIRECT("day_wise_sales_data!$B$2:$BZ$599"),MATCH(resource!$CC41,day_wise_sales_data!$A$2:$A$500,0),MATCH(resource!BQ$2,INDIRECT("day_wise_sales_data!$B$1:$BZ$1"),0)),0)</f>
        <v>0</v>
      </c>
      <c r="BR41" s="3">
        <f ca="1">IFERROR(INDEX(INDIRECT("day_wise_sales_data!$B$2:$BZ$599"),MATCH(resource!$CC41,day_wise_sales_data!$A$2:$A$500,0),MATCH(resource!BR$2,INDIRECT("day_wise_sales_data!$B$1:$BZ$1"),0)),0)</f>
        <v>37614.17</v>
      </c>
      <c r="BS41" s="3">
        <f ca="1">IFERROR(INDEX(INDIRECT("day_wise_sales_data!$B$2:$BZ$599"),MATCH(resource!$CC41,day_wise_sales_data!$A$2:$A$500,0),MATCH(resource!BS$2,INDIRECT("day_wise_sales_data!$B$1:$BZ$1"),0)),0)</f>
        <v>0</v>
      </c>
      <c r="BT41" s="3">
        <f ca="1">IFERROR(INDEX(INDIRECT("day_wise_sales_data!$B$2:$BZ$599"),MATCH(resource!$CC41,day_wise_sales_data!$A$2:$A$500,0),MATCH(resource!BT$2,INDIRECT("day_wise_sales_data!$B$1:$BZ$1"),0)),0)</f>
        <v>0</v>
      </c>
      <c r="BU41" s="3">
        <f ca="1">IFERROR(INDEX(INDIRECT("day_wise_sales_data!$B$2:$BZ$599"),MATCH(resource!$CC41,day_wise_sales_data!$A$2:$A$500,0),MATCH(resource!BU$2,INDIRECT("day_wise_sales_data!$B$1:$BZ$1"),0)),0)</f>
        <v>14514.43</v>
      </c>
      <c r="BV41" s="3">
        <f ca="1">IFERROR(INDEX(INDIRECT("day_wise_sales_data!$B$2:$BZ$599"),MATCH(resource!$CC41,day_wise_sales_data!$A$2:$A$500,0),MATCH(resource!BV$2,INDIRECT("day_wise_sales_data!$B$1:$BZ$1"),0)),0)</f>
        <v>0</v>
      </c>
      <c r="BW41" s="3">
        <f ca="1">IFERROR(INDEX(INDIRECT("day_wise_sales_data!$B$2:$BZ$599"),MATCH(resource!$CC41,day_wise_sales_data!$A$2:$A$500,0),MATCH(resource!BW$2,INDIRECT("day_wise_sales_data!$B$1:$BZ$1"),0)),0)</f>
        <v>0</v>
      </c>
      <c r="BX41" s="3">
        <f ca="1">IFERROR(INDEX(INDIRECT("day_wise_sales_data!$B$2:$BZ$599"),MATCH(resource!$CC41,day_wise_sales_data!$A$2:$A$500,0),MATCH(resource!BX$2,INDIRECT("day_wise_sales_data!$B$1:$BZ$1"),0)),0)</f>
        <v>0</v>
      </c>
      <c r="BY41" s="3">
        <f ca="1">IFERROR(INDEX(INDIRECT("day_wise_sales_data!$B$2:$BZ$599"),MATCH(resource!$CC41,day_wise_sales_data!$A$2:$A$500,0),MATCH(resource!BY$2,INDIRECT("day_wise_sales_data!$B$1:$BZ$1"),0)),0)</f>
        <v>0</v>
      </c>
      <c r="BZ41" s="3">
        <f ca="1">IFERROR(INDEX(INDIRECT("day_wise_sales_data!$B$2:$BZ$599"),MATCH(resource!$CC41,day_wise_sales_data!$A$2:$A$500,0),MATCH(resource!BZ$2,INDIRECT("day_wise_sales_data!$B$1:$BZ$1"),0)),0)</f>
        <v>0</v>
      </c>
      <c r="CA41" s="3" t="str">
        <f ca="1">IFERROR(INDEX(INDIRECT("day_wise_sales_data!$B$2:$BZ$599"),MATCH(resource!$CC41,day_wise_sales_data!$A$2:$A$500,0),MATCH(resource!CA$2,INDIRECT("day_wise_sales_data!$B$1:$BZ$1"),0)),0)</f>
        <v>dd</v>
      </c>
      <c r="CC41" s="4" t="str">
        <f>sales_data!H40</f>
        <v>BSL04111</v>
      </c>
      <c r="CD41" s="1">
        <v>39</v>
      </c>
      <c r="CE41" s="1" t="str">
        <f>IF(AQ41=report!$AQ$3,resource!CD41,"")</f>
        <v/>
      </c>
      <c r="CF41" s="5" t="str">
        <f>IFERROR(SMALL($CE$3:$CE$1001,ROWS($CE$3:CE41)),"")</f>
        <v/>
      </c>
      <c r="CH41">
        <f>IFERROR(VLOOKUP($CC41,data_pull!$E$22:$G$700,2,0),0)</f>
        <v>148268.49</v>
      </c>
      <c r="CI41" s="1">
        <f t="shared" si="44"/>
        <v>154</v>
      </c>
      <c r="CJ41" s="1">
        <f t="shared" si="45"/>
        <v>0</v>
      </c>
      <c r="CK41" s="1" t="s">
        <v>1067</v>
      </c>
      <c r="CL41" s="1">
        <f t="shared" si="46"/>
        <v>111</v>
      </c>
      <c r="CM41" s="1" t="str">
        <f>IFERROR(VLOOKUP($CK41,stock_data!$B$3:$W$612,2,0),0)</f>
        <v>ATOPEN PLUS TABLET (EXP)</v>
      </c>
      <c r="CN41" s="1" t="str">
        <f>IFERROR(VLOOKUP($CK41,stock_data!$B$3:$W$612,4,0),0)</f>
        <v>10x10's</v>
      </c>
      <c r="CO41" s="1">
        <f>IFERROR(VLOOKUP($CK41,stock_data!$B$3:$W$612,5,0),0)</f>
        <v>210</v>
      </c>
      <c r="CP41" s="3">
        <f t="shared" si="47"/>
        <v>0</v>
      </c>
      <c r="CQ41" s="3">
        <f t="shared" si="48"/>
        <v>0</v>
      </c>
      <c r="CR41" s="1">
        <f>IFERROR(VLOOKUP($CK41,stock_data!$B$3:$W$612,6,0),0)</f>
        <v>0</v>
      </c>
      <c r="CS41" s="1">
        <f>IFERROR(VLOOKUP($CK41,stock_data!$B$3:$W$612,7,0),0)</f>
        <v>0</v>
      </c>
      <c r="CT41" s="1">
        <f>IFERROR(VLOOKUP($CK41,stock_data!$B$3:$W$612,8,0),0)</f>
        <v>0</v>
      </c>
      <c r="CU41" s="1">
        <f>IFERROR(VLOOKUP($CK41,stock_data!$B$3:$W$612,9,0),0)</f>
        <v>0</v>
      </c>
      <c r="CV41" s="1">
        <f>IFERROR(VLOOKUP($CK41,stock_data!$B$3:$W$612,10,0),0)</f>
        <v>0</v>
      </c>
      <c r="CW41" s="1">
        <f>IFERROR(VLOOKUP($CK41,stock_data!$B$3:$W$612,11,0),0)</f>
        <v>0</v>
      </c>
      <c r="CX41" s="1">
        <f>IFERROR(VLOOKUP($CK41,stock_data!$B$3:$W$612,12,0),0)</f>
        <v>0</v>
      </c>
      <c r="CY41" s="1">
        <f>IFERROR(VLOOKUP($CK41,stock_data!$B$3:$W$612,13,0),0)</f>
        <v>0</v>
      </c>
      <c r="CZ41" s="1">
        <f>IFERROR(VLOOKUP($CK41,stock_data!$B$3:$W$612,14,0),0)</f>
        <v>0</v>
      </c>
      <c r="DA41" s="1">
        <f>IFERROR(VLOOKUP($CK41,stock_data!$B$3:$W$612,15,0),0)</f>
        <v>0</v>
      </c>
      <c r="DB41" s="1">
        <f>IFERROR(VLOOKUP($CK41,stock_data!$B$3:$W$612,16,0),0)</f>
        <v>0</v>
      </c>
      <c r="DC41" s="1">
        <f>IFERROR(VLOOKUP($CK41,stock_data!$B$3:$W$612,17,0),0)</f>
        <v>0</v>
      </c>
      <c r="DD41" s="1">
        <f>IFERROR(VLOOKUP($CK41,stock_data!$B$3:$W$612,18,0),0)</f>
        <v>0</v>
      </c>
      <c r="DE41" s="1">
        <f>IFERROR(VLOOKUP($CK41,stock_data!$B$3:$W$612,19,0),0)</f>
        <v>0</v>
      </c>
      <c r="DF41" s="1">
        <f>IFERROR(VLOOKUP($CK41,stock_data!$B$3:$W$612,20,0),0)</f>
        <v>0</v>
      </c>
      <c r="DG41" s="1">
        <f>IFERROR(VLOOKUP($CK41,stock_data!$B$3:$W$612,21,0),0)</f>
        <v>0</v>
      </c>
      <c r="DH41" s="1">
        <f>IFERROR(VLOOKUP($CK41,stock_data!$B$3:$W$612,22,0),0)</f>
        <v>0</v>
      </c>
      <c r="DI41" s="1">
        <f t="shared" si="49"/>
        <v>0</v>
      </c>
      <c r="DJ41" s="1">
        <f t="shared" si="50"/>
        <v>0</v>
      </c>
      <c r="DK41" s="3">
        <f>IFERROR(INDEX(COD_SALES!$B$5:$Z$500,MATCH(resource!$CC41,COD_SALES!$A$5:$A$500,0),MATCH(resource!DK$2,COD_SALES!$B$4:$Z$4,0)),"")</f>
        <v>0</v>
      </c>
      <c r="DL41" s="3">
        <f>IFERROR(INDEX(COD_SALES!$B$5:$Z$500,MATCH(resource!$CC41,COD_SALES!$A$5:$A$500,0),MATCH(resource!DL$2,COD_SALES!$B$4:$Z$4,0)),"")</f>
        <v>0</v>
      </c>
      <c r="DM41" s="3">
        <f>IFERROR(INDEX(COD_SALES!$B$5:$Z$500,MATCH(resource!$CC41,COD_SALES!$A$5:$A$500,0),MATCH(resource!DM$2,COD_SALES!$B$4:$Z$4,0)),"")</f>
        <v>0</v>
      </c>
      <c r="DN41" s="3" t="str">
        <f>IFERROR(INDEX(COD_SALES!$B$5:$Z$500,MATCH(resource!$CC41,COD_SALES!$A$5:$A$500,0),MATCH(resource!DN$2,COD_SALES!$B$4:$Z$4,0)),"")</f>
        <v/>
      </c>
      <c r="DO41" s="3">
        <f>IFERROR(INDEX(COD_SALES!$B$5:$Z$500,MATCH(resource!$CC41,COD_SALES!$A$5:$A$500,0),MATCH(resource!DO$2,COD_SALES!$B$4:$Z$4,0)),"")</f>
        <v>0</v>
      </c>
      <c r="DP41" s="3">
        <f>IFERROR(INDEX(COD_SALES!$B$5:$Z$500,MATCH(resource!$CC41,COD_SALES!$A$5:$A$500,0),MATCH(resource!DP$2,COD_SALES!$B$4:$Z$4,0)),"")</f>
        <v>13</v>
      </c>
      <c r="DQ41" s="3" t="str">
        <f>IFERROR(INDEX(COD_SALES!$B$5:$Z$500,MATCH(resource!$CC41,COD_SALES!$A$5:$A$500,0),MATCH(resource!DQ$2,COD_SALES!$B$4:$Z$4,0)),"")</f>
        <v/>
      </c>
      <c r="DR41" s="3">
        <f>IFERROR(INDEX(COD_SALES!$B$5:$Z$500,MATCH(resource!$CC41,COD_SALES!$A$5:$A$500,0),MATCH(resource!DR$2,COD_SALES!$B$4:$Z$4,0)),"")</f>
        <v>0</v>
      </c>
      <c r="DS41" s="3">
        <f>IFERROR(INDEX(COD_SALES!$B$5:$Z$500,MATCH(resource!$CC41,COD_SALES!$A$5:$A$500,0),MATCH(resource!DS$2,COD_SALES!$B$4:$Z$4,0)),"")</f>
        <v>128</v>
      </c>
      <c r="DT41" s="3">
        <f>IFERROR(INDEX(COD_SALES!$B$5:$Z$500,MATCH(resource!$CC41,COD_SALES!$A$5:$A$500,0),MATCH(resource!DT$2,COD_SALES!$B$4:$Z$4,0)),"")</f>
        <v>12</v>
      </c>
      <c r="DU41" s="3">
        <f>IFERROR(INDEX(COD_SALES!$B$5:$Z$500,MATCH(resource!$CC41,COD_SALES!$A$5:$A$500,0),MATCH(resource!DU$2,COD_SALES!$B$4:$Z$4,0)),"")</f>
        <v>0</v>
      </c>
      <c r="DV41" s="3">
        <f>IFERROR(INDEX(COD_SALES!$B$5:$Z$500,MATCH(resource!$CC41,COD_SALES!$A$5:$A$500,0),MATCH(resource!DV$2,COD_SALES!$B$4:$Z$4,0)),"")</f>
        <v>0</v>
      </c>
      <c r="DW41" s="3">
        <f>IFERROR(INDEX(COD_SALES!$B$5:$Z$500,MATCH(resource!$CC41,COD_SALES!$A$5:$A$500,0),MATCH(resource!DW$2,COD_SALES!$B$4:$Z$4,0)),"")</f>
        <v>8</v>
      </c>
      <c r="DX41" s="3">
        <f>IFERROR(INDEX(COD_SALES!$B$5:$Z$500,MATCH(resource!$CC41,COD_SALES!$A$5:$A$500,0),MATCH(resource!DX$2,COD_SALES!$B$4:$Z$4,0)),"")</f>
        <v>0</v>
      </c>
      <c r="DY41" s="3">
        <f>IFERROR(INDEX(COD_SALES!$B$5:$Z$500,MATCH(resource!$CC41,COD_SALES!$A$5:$A$500,0),MATCH(resource!DY$2,COD_SALES!$B$4:$Z$4,0)),"")</f>
        <v>0</v>
      </c>
      <c r="DZ41" s="3">
        <f>IFERROR(INDEX(COD_SALES!$B$5:$Z$500,MATCH(resource!$CC41,COD_SALES!$A$5:$A$500,0),MATCH(resource!DZ$2,COD_SALES!$B$4:$Z$4,0)),"")</f>
        <v>30</v>
      </c>
      <c r="EA41" s="3">
        <f>IFERROR(INDEX(COD_SALES!$B$5:$Z$500,MATCH(resource!$CC41,COD_SALES!$A$5:$A$500,0),MATCH(resource!EA$2,COD_SALES!$B$4:$Z$4,0)),"")</f>
        <v>10</v>
      </c>
      <c r="EB41" s="3">
        <f t="shared" si="51"/>
        <v>46037.85</v>
      </c>
      <c r="ED41" s="3">
        <f>IFERROR(VLOOKUP($CK41,depot_prod_sales!$B$5:$S$200,3,0),0)</f>
        <v>0</v>
      </c>
      <c r="EE41" s="3">
        <f>IFERROR(VLOOKUP($CK41,depot_prod_sales!$B$5:$S$200,4,0),0)</f>
        <v>0</v>
      </c>
      <c r="EF41" s="3">
        <f>IFERROR(VLOOKUP($CK41,depot_prod_sales!$B$5:$S$200,5,0),0)</f>
        <v>0</v>
      </c>
      <c r="EG41" s="3">
        <f>IFERROR(VLOOKUP($CK41,depot_prod_sales!$B$5:$S$200,6,0),0)</f>
        <v>0</v>
      </c>
      <c r="EH41" s="3">
        <f>IFERROR(VLOOKUP($CK41,depot_prod_sales!$B$5:$S$200,7,0),0)</f>
        <v>0</v>
      </c>
      <c r="EI41" s="3">
        <f>IFERROR(VLOOKUP($CK41,depot_prod_sales!$B$5:$S$200,8,0),0)</f>
        <v>0</v>
      </c>
      <c r="EJ41" s="3">
        <f>IFERROR(VLOOKUP($CK41,depot_prod_sales!$B$5:$S$200,9,0),0)</f>
        <v>0</v>
      </c>
      <c r="EK41" s="3">
        <f>IFERROR(VLOOKUP($CK41,depot_prod_sales!$B$5:$S$200,10,0),0)</f>
        <v>0</v>
      </c>
      <c r="EL41" s="3">
        <f>IFERROR(VLOOKUP($CK41,depot_prod_sales!$B$5:$S$200,11,0),0)</f>
        <v>0</v>
      </c>
      <c r="EM41" s="3">
        <f>IFERROR(VLOOKUP($CK41,depot_prod_sales!$B$5:$S$200,12,0),0)</f>
        <v>0</v>
      </c>
      <c r="EN41" s="3">
        <f>IFERROR(VLOOKUP($CK41,depot_prod_sales!$B$5:$S$200,13,0),0)</f>
        <v>0</v>
      </c>
      <c r="EO41" s="3">
        <f>IFERROR(VLOOKUP($CK41,depot_prod_sales!$B$5:$S$200,14,0),0)</f>
        <v>0</v>
      </c>
      <c r="EP41" s="3">
        <f>IFERROR(VLOOKUP($CK41,depot_prod_sales!$B$5:$S$200,15,0),0)</f>
        <v>0</v>
      </c>
      <c r="EQ41" s="3">
        <f>IFERROR(VLOOKUP($CK41,depot_prod_sales!$B$5:$S$200,16,0),0)</f>
        <v>0</v>
      </c>
      <c r="ER41" s="3">
        <f>IFERROR(VLOOKUP($CK41,depot_prod_sales!$B$5:$S$200,17,0),0)</f>
        <v>0</v>
      </c>
      <c r="ES41" s="3">
        <f>IFERROR(VLOOKUP($CK41,depot_prod_sales!$B$5:$S$200,18,0),0)</f>
        <v>0</v>
      </c>
      <c r="ET41" s="116">
        <f t="shared" si="52"/>
        <v>0</v>
      </c>
      <c r="EU41" s="116">
        <f t="shared" si="53"/>
        <v>0</v>
      </c>
      <c r="EW41" s="3">
        <f>IFERROR(VLOOKUP(CC41,data_pull!$AO$25:$AR$546,2,0),0)</f>
        <v>14</v>
      </c>
      <c r="EX41" s="1">
        <f>IFERROR(VLOOKUP(CC41,data_pull!$AO$25:$AR$546,4,0),0)</f>
        <v>190000</v>
      </c>
    </row>
    <row r="42" spans="12:154" x14ac:dyDescent="0.25"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4" t="str">
        <f>sales_data!B41</f>
        <v>Sarder Boni Amin</v>
      </c>
      <c r="AR42" s="4" t="str">
        <f>sales_data!C41</f>
        <v>Zillur Rahman</v>
      </c>
      <c r="AS42" s="5" t="str">
        <f t="shared" si="42"/>
        <v/>
      </c>
      <c r="AT42" s="4" t="str">
        <f>sales_data!I41</f>
        <v>Zillur Rahman (Blank)</v>
      </c>
      <c r="AU42" s="4" t="str">
        <f>sales_data!W41</f>
        <v>Lalmohon -2 (Tb)</v>
      </c>
      <c r="AV42" s="1">
        <f>sales_data!N41</f>
        <v>22852.49</v>
      </c>
      <c r="AW42" s="1">
        <f>sales_data!P41</f>
        <v>1</v>
      </c>
      <c r="AX42" s="3">
        <f ca="1">IFERROR(INDEX(INDIRECT("day_wise_sales_data!$B$2:$BZ$599"),MATCH(resource!$CC42,day_wise_sales_data!$A$2:$A$500,0),MATCH(resource!AX$2,INDIRECT("day_wise_sales_data!$B$1:$BZ$1"),0)),0)</f>
        <v>0</v>
      </c>
      <c r="AY42" s="3">
        <f ca="1">IFERROR(INDEX(INDIRECT("day_wise_sales_data!$B$2:$BZ$599"),MATCH(resource!$CC42,day_wise_sales_data!$A$2:$A$500,0),MATCH(resource!AY$2,INDIRECT("day_wise_sales_data!$B$1:$BZ$1"),0)),0)</f>
        <v>0</v>
      </c>
      <c r="AZ42" s="3">
        <f ca="1">IFERROR(INDEX(INDIRECT("day_wise_sales_data!$B$2:$BZ$599"),MATCH(resource!$CC42,day_wise_sales_data!$A$2:$A$500,0),MATCH(resource!AZ$2,INDIRECT("day_wise_sales_data!$B$1:$BZ$1"),0)),0)</f>
        <v>0</v>
      </c>
      <c r="BA42" s="3">
        <f ca="1">IFERROR(INDEX(INDIRECT("day_wise_sales_data!$B$2:$BZ$599"),MATCH(resource!$CC42,day_wise_sales_data!$A$2:$A$500,0),MATCH(resource!BA$2,INDIRECT("day_wise_sales_data!$B$1:$BZ$1"),0)),0)</f>
        <v>0</v>
      </c>
      <c r="BB42" s="3">
        <f ca="1">IFERROR(INDEX(INDIRECT("day_wise_sales_data!$B$2:$BZ$599"),MATCH(resource!$CC42,day_wise_sales_data!$A$2:$A$500,0),MATCH(resource!BB$2,INDIRECT("day_wise_sales_data!$B$1:$BZ$1"),0)),0)</f>
        <v>0</v>
      </c>
      <c r="BC42" s="3">
        <f ca="1">IFERROR(INDEX(INDIRECT("day_wise_sales_data!$B$2:$BZ$599"),MATCH(resource!$CC42,day_wise_sales_data!$A$2:$A$500,0),MATCH(resource!BC$2,INDIRECT("day_wise_sales_data!$B$1:$BZ$1"),0)),0)</f>
        <v>0</v>
      </c>
      <c r="BD42" s="3">
        <f ca="1">IFERROR(INDEX(INDIRECT("day_wise_sales_data!$B$2:$BZ$599"),MATCH(resource!$CC42,day_wise_sales_data!$A$2:$A$500,0),MATCH(resource!BD$2,INDIRECT("day_wise_sales_data!$B$1:$BZ$1"),0)),0)</f>
        <v>0</v>
      </c>
      <c r="BE42" s="3">
        <f ca="1">IFERROR(INDEX(INDIRECT("day_wise_sales_data!$B$2:$BZ$599"),MATCH(resource!$CC42,day_wise_sales_data!$A$2:$A$500,0),MATCH(resource!BE$2,INDIRECT("day_wise_sales_data!$B$1:$BZ$1"),0)),0)</f>
        <v>0</v>
      </c>
      <c r="BF42" s="3">
        <f ca="1">IFERROR(INDEX(INDIRECT("day_wise_sales_data!$B$2:$BZ$599"),MATCH(resource!$CC42,day_wise_sales_data!$A$2:$A$500,0),MATCH(resource!BF$2,INDIRECT("day_wise_sales_data!$B$1:$BZ$1"),0)),0)</f>
        <v>1694.79</v>
      </c>
      <c r="BG42" s="3">
        <f ca="1">IFERROR(INDEX(INDIRECT("day_wise_sales_data!$B$2:$BZ$599"),MATCH(resource!$CC42,day_wise_sales_data!$A$2:$A$500,0),MATCH(resource!BG$2,INDIRECT("day_wise_sales_data!$B$1:$BZ$1"),0)),0)</f>
        <v>21157.7</v>
      </c>
      <c r="BH42" s="3">
        <f ca="1">IFERROR(INDEX(INDIRECT("day_wise_sales_data!$B$2:$BZ$599"),MATCH(resource!$CC42,day_wise_sales_data!$A$2:$A$500,0),MATCH(resource!BH$2,INDIRECT("day_wise_sales_data!$B$1:$BZ$1"),0)),0)</f>
        <v>0</v>
      </c>
      <c r="BI42" s="3">
        <f ca="1">IFERROR(INDEX(INDIRECT("day_wise_sales_data!$B$2:$BZ$599"),MATCH(resource!$CC42,day_wise_sales_data!$A$2:$A$500,0),MATCH(resource!BI$2,INDIRECT("day_wise_sales_data!$B$1:$BZ$1"),0)),0)</f>
        <v>0</v>
      </c>
      <c r="BJ42" s="3">
        <f ca="1">IFERROR(INDEX(INDIRECT("day_wise_sales_data!$B$2:$BZ$599"),MATCH(resource!$CC42,day_wise_sales_data!$A$2:$A$500,0),MATCH(resource!BJ$2,INDIRECT("day_wise_sales_data!$B$1:$BZ$1"),0)),0)</f>
        <v>0</v>
      </c>
      <c r="BK42" s="3">
        <f ca="1">IFERROR(INDEX(INDIRECT("day_wise_sales_data!$B$2:$BZ$599"),MATCH(resource!$CC42,day_wise_sales_data!$A$2:$A$500,0),MATCH(resource!BK$2,INDIRECT("day_wise_sales_data!$B$1:$BZ$1"),0)),0)</f>
        <v>0</v>
      </c>
      <c r="BL42" s="3">
        <f ca="1">IFERROR(INDEX(INDIRECT("day_wise_sales_data!$B$2:$BZ$599"),MATCH(resource!$CC42,day_wise_sales_data!$A$2:$A$500,0),MATCH(resource!BL$2,INDIRECT("day_wise_sales_data!$B$1:$BZ$1"),0)),0)</f>
        <v>0</v>
      </c>
      <c r="BM42" s="3">
        <f ca="1">IFERROR(INDEX(INDIRECT("day_wise_sales_data!$B$2:$BZ$599"),MATCH(resource!$CC42,day_wise_sales_data!$A$2:$A$500,0),MATCH(resource!BM$2,INDIRECT("day_wise_sales_data!$B$1:$BZ$1"),0)),0)</f>
        <v>0</v>
      </c>
      <c r="BN42" s="3">
        <f ca="1">IFERROR(INDEX(INDIRECT("day_wise_sales_data!$B$2:$BZ$599"),MATCH(resource!$CC42,day_wise_sales_data!$A$2:$A$500,0),MATCH(resource!BN$2,INDIRECT("day_wise_sales_data!$B$1:$BZ$1"),0)),0)</f>
        <v>0</v>
      </c>
      <c r="BO42" s="3">
        <f ca="1">IFERROR(INDEX(INDIRECT("day_wise_sales_data!$B$2:$BZ$599"),MATCH(resource!$CC42,day_wise_sales_data!$A$2:$A$500,0),MATCH(resource!BO$2,INDIRECT("day_wise_sales_data!$B$1:$BZ$1"),0)),0)</f>
        <v>0</v>
      </c>
      <c r="BP42" s="3">
        <f ca="1">IFERROR(INDEX(INDIRECT("day_wise_sales_data!$B$2:$BZ$599"),MATCH(resource!$CC42,day_wise_sales_data!$A$2:$A$500,0),MATCH(resource!BP$2,INDIRECT("day_wise_sales_data!$B$1:$BZ$1"),0)),0)</f>
        <v>0</v>
      </c>
      <c r="BQ42" s="3">
        <f ca="1">IFERROR(INDEX(INDIRECT("day_wise_sales_data!$B$2:$BZ$599"),MATCH(resource!$CC42,day_wise_sales_data!$A$2:$A$500,0),MATCH(resource!BQ$2,INDIRECT("day_wise_sales_data!$B$1:$BZ$1"),0)),0)</f>
        <v>0</v>
      </c>
      <c r="BR42" s="3">
        <f ca="1">IFERROR(INDEX(INDIRECT("day_wise_sales_data!$B$2:$BZ$599"),MATCH(resource!$CC42,day_wise_sales_data!$A$2:$A$500,0),MATCH(resource!BR$2,INDIRECT("day_wise_sales_data!$B$1:$BZ$1"),0)),0)</f>
        <v>0</v>
      </c>
      <c r="BS42" s="3">
        <f ca="1">IFERROR(INDEX(INDIRECT("day_wise_sales_data!$B$2:$BZ$599"),MATCH(resource!$CC42,day_wise_sales_data!$A$2:$A$500,0),MATCH(resource!BS$2,INDIRECT("day_wise_sales_data!$B$1:$BZ$1"),0)),0)</f>
        <v>0</v>
      </c>
      <c r="BT42" s="3">
        <f ca="1">IFERROR(INDEX(INDIRECT("day_wise_sales_data!$B$2:$BZ$599"),MATCH(resource!$CC42,day_wise_sales_data!$A$2:$A$500,0),MATCH(resource!BT$2,INDIRECT("day_wise_sales_data!$B$1:$BZ$1"),0)),0)</f>
        <v>0</v>
      </c>
      <c r="BU42" s="3">
        <f ca="1">IFERROR(INDEX(INDIRECT("day_wise_sales_data!$B$2:$BZ$599"),MATCH(resource!$CC42,day_wise_sales_data!$A$2:$A$500,0),MATCH(resource!BU$2,INDIRECT("day_wise_sales_data!$B$1:$BZ$1"),0)),0)</f>
        <v>0</v>
      </c>
      <c r="BV42" s="3">
        <f ca="1">IFERROR(INDEX(INDIRECT("day_wise_sales_data!$B$2:$BZ$599"),MATCH(resource!$CC42,day_wise_sales_data!$A$2:$A$500,0),MATCH(resource!BV$2,INDIRECT("day_wise_sales_data!$B$1:$BZ$1"),0)),0)</f>
        <v>0</v>
      </c>
      <c r="BW42" s="3">
        <f ca="1">IFERROR(INDEX(INDIRECT("day_wise_sales_data!$B$2:$BZ$599"),MATCH(resource!$CC42,day_wise_sales_data!$A$2:$A$500,0),MATCH(resource!BW$2,INDIRECT("day_wise_sales_data!$B$1:$BZ$1"),0)),0)</f>
        <v>0</v>
      </c>
      <c r="BX42" s="3">
        <f ca="1">IFERROR(INDEX(INDIRECT("day_wise_sales_data!$B$2:$BZ$599"),MATCH(resource!$CC42,day_wise_sales_data!$A$2:$A$500,0),MATCH(resource!BX$2,INDIRECT("day_wise_sales_data!$B$1:$BZ$1"),0)),0)</f>
        <v>0</v>
      </c>
      <c r="BY42" s="3">
        <f ca="1">IFERROR(INDEX(INDIRECT("day_wise_sales_data!$B$2:$BZ$599"),MATCH(resource!$CC42,day_wise_sales_data!$A$2:$A$500,0),MATCH(resource!BY$2,INDIRECT("day_wise_sales_data!$B$1:$BZ$1"),0)),0)</f>
        <v>0</v>
      </c>
      <c r="BZ42" s="3">
        <f ca="1">IFERROR(INDEX(INDIRECT("day_wise_sales_data!$B$2:$BZ$599"),MATCH(resource!$CC42,day_wise_sales_data!$A$2:$A$500,0),MATCH(resource!BZ$2,INDIRECT("day_wise_sales_data!$B$1:$BZ$1"),0)),0)</f>
        <v>0</v>
      </c>
      <c r="CA42" s="3" t="str">
        <f ca="1">IFERROR(INDEX(INDIRECT("day_wise_sales_data!$B$2:$BZ$599"),MATCH(resource!$CC42,day_wise_sales_data!$A$2:$A$500,0),MATCH(resource!CA$2,INDIRECT("day_wise_sales_data!$B$1:$BZ$1"),0)),0)</f>
        <v>dd</v>
      </c>
      <c r="CC42" s="4" t="str">
        <f>sales_data!H41</f>
        <v>BSL01125</v>
      </c>
      <c r="CD42" s="1">
        <v>40</v>
      </c>
      <c r="CE42" s="1" t="str">
        <f>IF(AQ42=report!$AQ$3,resource!CD42,"")</f>
        <v/>
      </c>
      <c r="CF42" s="5" t="str">
        <f>IFERROR(SMALL($CE$3:$CE$1001,ROWS($CE$3:CE42)),"")</f>
        <v/>
      </c>
      <c r="CH42">
        <f>IFERROR(VLOOKUP($CC42,data_pull!$E$22:$G$700,2,0),0)</f>
        <v>22852.49</v>
      </c>
      <c r="CI42" s="1">
        <f t="shared" si="44"/>
        <v>154</v>
      </c>
      <c r="CJ42" s="1">
        <f t="shared" si="45"/>
        <v>0</v>
      </c>
      <c r="CK42" s="1" t="s">
        <v>1069</v>
      </c>
      <c r="CL42" s="1">
        <f t="shared" si="46"/>
        <v>111</v>
      </c>
      <c r="CM42" s="1" t="str">
        <f>IFERROR(VLOOKUP($CK42,stock_data!$B$3:$W$612,2,0),0)</f>
        <v>ATOPEN SUSPENSION  60ml</v>
      </c>
      <c r="CN42" s="1" t="str">
        <f>IFERROR(VLOOKUP($CK42,stock_data!$B$3:$W$612,4,0),0)</f>
        <v>60ml</v>
      </c>
      <c r="CO42" s="1">
        <f>IFERROR(VLOOKUP($CK42,stock_data!$B$3:$W$612,5,0),0)</f>
        <v>18</v>
      </c>
      <c r="CP42" s="3">
        <f t="shared" si="47"/>
        <v>0</v>
      </c>
      <c r="CQ42" s="3">
        <f t="shared" si="48"/>
        <v>0</v>
      </c>
      <c r="CR42" s="1">
        <f>IFERROR(VLOOKUP($CK42,stock_data!$B$3:$W$612,6,0),0)</f>
        <v>0</v>
      </c>
      <c r="CS42" s="1">
        <f>IFERROR(VLOOKUP($CK42,stock_data!$B$3:$W$612,7,0),0)</f>
        <v>0</v>
      </c>
      <c r="CT42" s="1">
        <f>IFERROR(VLOOKUP($CK42,stock_data!$B$3:$W$612,8,0),0)</f>
        <v>0</v>
      </c>
      <c r="CU42" s="1">
        <f>IFERROR(VLOOKUP($CK42,stock_data!$B$3:$W$612,9,0),0)</f>
        <v>0</v>
      </c>
      <c r="CV42" s="1">
        <f>IFERROR(VLOOKUP($CK42,stock_data!$B$3:$W$612,10,0),0)</f>
        <v>0</v>
      </c>
      <c r="CW42" s="1">
        <f>IFERROR(VLOOKUP($CK42,stock_data!$B$3:$W$612,11,0),0)</f>
        <v>0</v>
      </c>
      <c r="CX42" s="1">
        <f>IFERROR(VLOOKUP($CK42,stock_data!$B$3:$W$612,12,0),0)</f>
        <v>0</v>
      </c>
      <c r="CY42" s="1">
        <f>IFERROR(VLOOKUP($CK42,stock_data!$B$3:$W$612,13,0),0)</f>
        <v>0</v>
      </c>
      <c r="CZ42" s="1">
        <f>IFERROR(VLOOKUP($CK42,stock_data!$B$3:$W$612,14,0),0)</f>
        <v>0</v>
      </c>
      <c r="DA42" s="1">
        <f>IFERROR(VLOOKUP($CK42,stock_data!$B$3:$W$612,15,0),0)</f>
        <v>0</v>
      </c>
      <c r="DB42" s="1">
        <f>IFERROR(VLOOKUP($CK42,stock_data!$B$3:$W$612,16,0),0)</f>
        <v>0</v>
      </c>
      <c r="DC42" s="1">
        <f>IFERROR(VLOOKUP($CK42,stock_data!$B$3:$W$612,17,0),0)</f>
        <v>0</v>
      </c>
      <c r="DD42" s="1">
        <f>IFERROR(VLOOKUP($CK42,stock_data!$B$3:$W$612,18,0),0)</f>
        <v>0</v>
      </c>
      <c r="DE42" s="1">
        <f>IFERROR(VLOOKUP($CK42,stock_data!$B$3:$W$612,19,0),0)</f>
        <v>0</v>
      </c>
      <c r="DF42" s="1">
        <f>IFERROR(VLOOKUP($CK42,stock_data!$B$3:$W$612,20,0),0)</f>
        <v>0</v>
      </c>
      <c r="DG42" s="1">
        <f>IFERROR(VLOOKUP($CK42,stock_data!$B$3:$W$612,21,0),0)</f>
        <v>0</v>
      </c>
      <c r="DH42" s="1">
        <f>IFERROR(VLOOKUP($CK42,stock_data!$B$3:$W$612,22,0),0)</f>
        <v>0</v>
      </c>
      <c r="DI42" s="1">
        <f t="shared" si="49"/>
        <v>0</v>
      </c>
      <c r="DJ42" s="1">
        <f t="shared" si="50"/>
        <v>0</v>
      </c>
      <c r="DK42" s="3" t="str">
        <f>IFERROR(INDEX(COD_SALES!$B$5:$Z$500,MATCH(resource!$CC42,COD_SALES!$A$5:$A$500,0),MATCH(resource!DK$2,COD_SALES!$B$4:$Z$4,0)),"")</f>
        <v/>
      </c>
      <c r="DL42" s="3" t="str">
        <f>IFERROR(INDEX(COD_SALES!$B$5:$Z$500,MATCH(resource!$CC42,COD_SALES!$A$5:$A$500,0),MATCH(resource!DL$2,COD_SALES!$B$4:$Z$4,0)),"")</f>
        <v/>
      </c>
      <c r="DM42" s="3" t="str">
        <f>IFERROR(INDEX(COD_SALES!$B$5:$Z$500,MATCH(resource!$CC42,COD_SALES!$A$5:$A$500,0),MATCH(resource!DM$2,COD_SALES!$B$4:$Z$4,0)),"")</f>
        <v/>
      </c>
      <c r="DN42" s="3" t="str">
        <f>IFERROR(INDEX(COD_SALES!$B$5:$Z$500,MATCH(resource!$CC42,COD_SALES!$A$5:$A$500,0),MATCH(resource!DN$2,COD_SALES!$B$4:$Z$4,0)),"")</f>
        <v/>
      </c>
      <c r="DO42" s="3" t="str">
        <f>IFERROR(INDEX(COD_SALES!$B$5:$Z$500,MATCH(resource!$CC42,COD_SALES!$A$5:$A$500,0),MATCH(resource!DO$2,COD_SALES!$B$4:$Z$4,0)),"")</f>
        <v/>
      </c>
      <c r="DP42" s="3" t="str">
        <f>IFERROR(INDEX(COD_SALES!$B$5:$Z$500,MATCH(resource!$CC42,COD_SALES!$A$5:$A$500,0),MATCH(resource!DP$2,COD_SALES!$B$4:$Z$4,0)),"")</f>
        <v/>
      </c>
      <c r="DQ42" s="3" t="str">
        <f>IFERROR(INDEX(COD_SALES!$B$5:$Z$500,MATCH(resource!$CC42,COD_SALES!$A$5:$A$500,0),MATCH(resource!DQ$2,COD_SALES!$B$4:$Z$4,0)),"")</f>
        <v/>
      </c>
      <c r="DR42" s="3" t="str">
        <f>IFERROR(INDEX(COD_SALES!$B$5:$Z$500,MATCH(resource!$CC42,COD_SALES!$A$5:$A$500,0),MATCH(resource!DR$2,COD_SALES!$B$4:$Z$4,0)),"")</f>
        <v/>
      </c>
      <c r="DS42" s="3" t="str">
        <f>IFERROR(INDEX(COD_SALES!$B$5:$Z$500,MATCH(resource!$CC42,COD_SALES!$A$5:$A$500,0),MATCH(resource!DS$2,COD_SALES!$B$4:$Z$4,0)),"")</f>
        <v/>
      </c>
      <c r="DT42" s="3" t="str">
        <f>IFERROR(INDEX(COD_SALES!$B$5:$Z$500,MATCH(resource!$CC42,COD_SALES!$A$5:$A$500,0),MATCH(resource!DT$2,COD_SALES!$B$4:$Z$4,0)),"")</f>
        <v/>
      </c>
      <c r="DU42" s="3" t="str">
        <f>IFERROR(INDEX(COD_SALES!$B$5:$Z$500,MATCH(resource!$CC42,COD_SALES!$A$5:$A$500,0),MATCH(resource!DU$2,COD_SALES!$B$4:$Z$4,0)),"")</f>
        <v/>
      </c>
      <c r="DV42" s="3" t="str">
        <f>IFERROR(INDEX(COD_SALES!$B$5:$Z$500,MATCH(resource!$CC42,COD_SALES!$A$5:$A$500,0),MATCH(resource!DV$2,COD_SALES!$B$4:$Z$4,0)),"")</f>
        <v/>
      </c>
      <c r="DW42" s="3" t="str">
        <f>IFERROR(INDEX(COD_SALES!$B$5:$Z$500,MATCH(resource!$CC42,COD_SALES!$A$5:$A$500,0),MATCH(resource!DW$2,COD_SALES!$B$4:$Z$4,0)),"")</f>
        <v/>
      </c>
      <c r="DX42" s="3" t="str">
        <f>IFERROR(INDEX(COD_SALES!$B$5:$Z$500,MATCH(resource!$CC42,COD_SALES!$A$5:$A$500,0),MATCH(resource!DX$2,COD_SALES!$B$4:$Z$4,0)),"")</f>
        <v/>
      </c>
      <c r="DY42" s="3" t="str">
        <f>IFERROR(INDEX(COD_SALES!$B$5:$Z$500,MATCH(resource!$CC42,COD_SALES!$A$5:$A$500,0),MATCH(resource!DY$2,COD_SALES!$B$4:$Z$4,0)),"")</f>
        <v/>
      </c>
      <c r="DZ42" s="3" t="str">
        <f>IFERROR(INDEX(COD_SALES!$B$5:$Z$500,MATCH(resource!$CC42,COD_SALES!$A$5:$A$500,0),MATCH(resource!DZ$2,COD_SALES!$B$4:$Z$4,0)),"")</f>
        <v/>
      </c>
      <c r="EA42" s="3" t="str">
        <f>IFERROR(INDEX(COD_SALES!$B$5:$Z$500,MATCH(resource!$CC42,COD_SALES!$A$5:$A$500,0),MATCH(resource!EA$2,COD_SALES!$B$4:$Z$4,0)),"")</f>
        <v/>
      </c>
      <c r="EB42" s="3">
        <f t="shared" si="51"/>
        <v>0</v>
      </c>
      <c r="ED42" s="3">
        <f>IFERROR(VLOOKUP($CK42,depot_prod_sales!$B$5:$S$200,3,0),0)</f>
        <v>0</v>
      </c>
      <c r="EE42" s="3">
        <f>IFERROR(VLOOKUP($CK42,depot_prod_sales!$B$5:$S$200,4,0),0)</f>
        <v>0</v>
      </c>
      <c r="EF42" s="3">
        <f>IFERROR(VLOOKUP($CK42,depot_prod_sales!$B$5:$S$200,5,0),0)</f>
        <v>0</v>
      </c>
      <c r="EG42" s="3">
        <f>IFERROR(VLOOKUP($CK42,depot_prod_sales!$B$5:$S$200,6,0),0)</f>
        <v>0</v>
      </c>
      <c r="EH42" s="3">
        <f>IFERROR(VLOOKUP($CK42,depot_prod_sales!$B$5:$S$200,7,0),0)</f>
        <v>0</v>
      </c>
      <c r="EI42" s="3">
        <f>IFERROR(VLOOKUP($CK42,depot_prod_sales!$B$5:$S$200,8,0),0)</f>
        <v>0</v>
      </c>
      <c r="EJ42" s="3">
        <f>IFERROR(VLOOKUP($CK42,depot_prod_sales!$B$5:$S$200,9,0),0)</f>
        <v>0</v>
      </c>
      <c r="EK42" s="3">
        <f>IFERROR(VLOOKUP($CK42,depot_prod_sales!$B$5:$S$200,10,0),0)</f>
        <v>0</v>
      </c>
      <c r="EL42" s="3">
        <f>IFERROR(VLOOKUP($CK42,depot_prod_sales!$B$5:$S$200,11,0),0)</f>
        <v>0</v>
      </c>
      <c r="EM42" s="3">
        <f>IFERROR(VLOOKUP($CK42,depot_prod_sales!$B$5:$S$200,12,0),0)</f>
        <v>0</v>
      </c>
      <c r="EN42" s="3">
        <f>IFERROR(VLOOKUP($CK42,depot_prod_sales!$B$5:$S$200,13,0),0)</f>
        <v>0</v>
      </c>
      <c r="EO42" s="3">
        <f>IFERROR(VLOOKUP($CK42,depot_prod_sales!$B$5:$S$200,14,0),0)</f>
        <v>0</v>
      </c>
      <c r="EP42" s="3">
        <f>IFERROR(VLOOKUP($CK42,depot_prod_sales!$B$5:$S$200,15,0),0)</f>
        <v>0</v>
      </c>
      <c r="EQ42" s="3">
        <f>IFERROR(VLOOKUP($CK42,depot_prod_sales!$B$5:$S$200,16,0),0)</f>
        <v>0</v>
      </c>
      <c r="ER42" s="3">
        <f>IFERROR(VLOOKUP($CK42,depot_prod_sales!$B$5:$S$200,17,0),0)</f>
        <v>0</v>
      </c>
      <c r="ES42" s="3">
        <f>IFERROR(VLOOKUP($CK42,depot_prod_sales!$B$5:$S$200,18,0),0)</f>
        <v>0</v>
      </c>
      <c r="ET42" s="116">
        <f t="shared" si="52"/>
        <v>0</v>
      </c>
      <c r="EU42" s="116">
        <f t="shared" si="53"/>
        <v>0</v>
      </c>
      <c r="EW42" s="3">
        <f>IFERROR(VLOOKUP(CC42,data_pull!$AO$25:$AR$546,2,0),0)</f>
        <v>0</v>
      </c>
      <c r="EX42" s="1">
        <f>IFERROR(VLOOKUP(CC42,data_pull!$AO$25:$AR$546,4,0),0)</f>
        <v>190000</v>
      </c>
    </row>
    <row r="43" spans="12:154" x14ac:dyDescent="0.25"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4" t="str">
        <f>sales_data!B42</f>
        <v>Reajul Karim</v>
      </c>
      <c r="AR43" s="4" t="str">
        <f>sales_data!C42</f>
        <v>Arifuzzaman</v>
      </c>
      <c r="AS43" s="5" t="str">
        <f t="shared" si="42"/>
        <v>Arifuzzaman</v>
      </c>
      <c r="AT43" s="4" t="str">
        <f>sales_data!I42</f>
        <v>Imran Gazi</v>
      </c>
      <c r="AU43" s="4" t="str">
        <f>sales_data!W42</f>
        <v>Galachipa -2 (Tb)</v>
      </c>
      <c r="AV43" s="1">
        <f>sales_data!N42</f>
        <v>56039.22</v>
      </c>
      <c r="AW43" s="1">
        <f>sales_data!P42</f>
        <v>31</v>
      </c>
      <c r="AX43" s="3">
        <f ca="1">IFERROR(INDEX(INDIRECT("day_wise_sales_data!$B$2:$BZ$599"),MATCH(resource!$CC43,day_wise_sales_data!$A$2:$A$500,0),MATCH(resource!AX$2,INDIRECT("day_wise_sales_data!$B$1:$BZ$1"),0)),0)</f>
        <v>0</v>
      </c>
      <c r="AY43" s="3">
        <f ca="1">IFERROR(INDEX(INDIRECT("day_wise_sales_data!$B$2:$BZ$599"),MATCH(resource!$CC43,day_wise_sales_data!$A$2:$A$500,0),MATCH(resource!AY$2,INDIRECT("day_wise_sales_data!$B$1:$BZ$1"),0)),0)</f>
        <v>0</v>
      </c>
      <c r="AZ43" s="3">
        <f ca="1">IFERROR(INDEX(INDIRECT("day_wise_sales_data!$B$2:$BZ$599"),MATCH(resource!$CC43,day_wise_sales_data!$A$2:$A$500,0),MATCH(resource!AZ$2,INDIRECT("day_wise_sales_data!$B$1:$BZ$1"),0)),0)</f>
        <v>0</v>
      </c>
      <c r="BA43" s="3">
        <f ca="1">IFERROR(INDEX(INDIRECT("day_wise_sales_data!$B$2:$BZ$599"),MATCH(resource!$CC43,day_wise_sales_data!$A$2:$A$500,0),MATCH(resource!BA$2,INDIRECT("day_wise_sales_data!$B$1:$BZ$1"),0)),0)</f>
        <v>0</v>
      </c>
      <c r="BB43" s="3">
        <f ca="1">IFERROR(INDEX(INDIRECT("day_wise_sales_data!$B$2:$BZ$599"),MATCH(resource!$CC43,day_wise_sales_data!$A$2:$A$500,0),MATCH(resource!BB$2,INDIRECT("day_wise_sales_data!$B$1:$BZ$1"),0)),0)</f>
        <v>1848.11</v>
      </c>
      <c r="BC43" s="3">
        <f ca="1">IFERROR(INDEX(INDIRECT("day_wise_sales_data!$B$2:$BZ$599"),MATCH(resource!$CC43,day_wise_sales_data!$A$2:$A$500,0),MATCH(resource!BC$2,INDIRECT("day_wise_sales_data!$B$1:$BZ$1"),0)),0)</f>
        <v>0</v>
      </c>
      <c r="BD43" s="3">
        <f ca="1">IFERROR(INDEX(INDIRECT("day_wise_sales_data!$B$2:$BZ$599"),MATCH(resource!$CC43,day_wise_sales_data!$A$2:$A$500,0),MATCH(resource!BD$2,INDIRECT("day_wise_sales_data!$B$1:$BZ$1"),0)),0)</f>
        <v>0</v>
      </c>
      <c r="BE43" s="3">
        <f ca="1">IFERROR(INDEX(INDIRECT("day_wise_sales_data!$B$2:$BZ$599"),MATCH(resource!$CC43,day_wise_sales_data!$A$2:$A$500,0),MATCH(resource!BE$2,INDIRECT("day_wise_sales_data!$B$1:$BZ$1"),0)),0)</f>
        <v>0</v>
      </c>
      <c r="BF43" s="3">
        <f ca="1">IFERROR(INDEX(INDIRECT("day_wise_sales_data!$B$2:$BZ$599"),MATCH(resource!$CC43,day_wise_sales_data!$A$2:$A$500,0),MATCH(resource!BF$2,INDIRECT("day_wise_sales_data!$B$1:$BZ$1"),0)),0)</f>
        <v>0</v>
      </c>
      <c r="BG43" s="3">
        <f ca="1">IFERROR(INDEX(INDIRECT("day_wise_sales_data!$B$2:$BZ$599"),MATCH(resource!$CC43,day_wise_sales_data!$A$2:$A$500,0),MATCH(resource!BG$2,INDIRECT("day_wise_sales_data!$B$1:$BZ$1"),0)),0)</f>
        <v>0</v>
      </c>
      <c r="BH43" s="3">
        <f ca="1">IFERROR(INDEX(INDIRECT("day_wise_sales_data!$B$2:$BZ$599"),MATCH(resource!$CC43,day_wise_sales_data!$A$2:$A$500,0),MATCH(resource!BH$2,INDIRECT("day_wise_sales_data!$B$1:$BZ$1"),0)),0)</f>
        <v>0</v>
      </c>
      <c r="BI43" s="3">
        <f ca="1">IFERROR(INDEX(INDIRECT("day_wise_sales_data!$B$2:$BZ$599"),MATCH(resource!$CC43,day_wise_sales_data!$A$2:$A$500,0),MATCH(resource!BI$2,INDIRECT("day_wise_sales_data!$B$1:$BZ$1"),0)),0)</f>
        <v>0</v>
      </c>
      <c r="BJ43" s="3">
        <f ca="1">IFERROR(INDEX(INDIRECT("day_wise_sales_data!$B$2:$BZ$599"),MATCH(resource!$CC43,day_wise_sales_data!$A$2:$A$500,0),MATCH(resource!BJ$2,INDIRECT("day_wise_sales_data!$B$1:$BZ$1"),0)),0)</f>
        <v>1100</v>
      </c>
      <c r="BK43" s="3">
        <f ca="1">IFERROR(INDEX(INDIRECT("day_wise_sales_data!$B$2:$BZ$599"),MATCH(resource!$CC43,day_wise_sales_data!$A$2:$A$500,0),MATCH(resource!BK$2,INDIRECT("day_wise_sales_data!$B$1:$BZ$1"),0)),0)</f>
        <v>6591.75</v>
      </c>
      <c r="BL43" s="3">
        <f ca="1">IFERROR(INDEX(INDIRECT("day_wise_sales_data!$B$2:$BZ$599"),MATCH(resource!$CC43,day_wise_sales_data!$A$2:$A$500,0),MATCH(resource!BL$2,INDIRECT("day_wise_sales_data!$B$1:$BZ$1"),0)),0)</f>
        <v>0</v>
      </c>
      <c r="BM43" s="3">
        <f ca="1">IFERROR(INDEX(INDIRECT("day_wise_sales_data!$B$2:$BZ$599"),MATCH(resource!$CC43,day_wise_sales_data!$A$2:$A$500,0),MATCH(resource!BM$2,INDIRECT("day_wise_sales_data!$B$1:$BZ$1"),0)),0)</f>
        <v>0</v>
      </c>
      <c r="BN43" s="3">
        <f ca="1">IFERROR(INDEX(INDIRECT("day_wise_sales_data!$B$2:$BZ$599"),MATCH(resource!$CC43,day_wise_sales_data!$A$2:$A$500,0),MATCH(resource!BN$2,INDIRECT("day_wise_sales_data!$B$1:$BZ$1"),0)),0)</f>
        <v>8834</v>
      </c>
      <c r="BO43" s="3">
        <f ca="1">IFERROR(INDEX(INDIRECT("day_wise_sales_data!$B$2:$BZ$599"),MATCH(resource!$CC43,day_wise_sales_data!$A$2:$A$500,0),MATCH(resource!BO$2,INDIRECT("day_wise_sales_data!$B$1:$BZ$1"),0)),0)</f>
        <v>0</v>
      </c>
      <c r="BP43" s="3">
        <f ca="1">IFERROR(INDEX(INDIRECT("day_wise_sales_data!$B$2:$BZ$599"),MATCH(resource!$CC43,day_wise_sales_data!$A$2:$A$500,0),MATCH(resource!BP$2,INDIRECT("day_wise_sales_data!$B$1:$BZ$1"),0)),0)</f>
        <v>0</v>
      </c>
      <c r="BQ43" s="3">
        <f ca="1">IFERROR(INDEX(INDIRECT("day_wise_sales_data!$B$2:$BZ$599"),MATCH(resource!$CC43,day_wise_sales_data!$A$2:$A$500,0),MATCH(resource!BQ$2,INDIRECT("day_wise_sales_data!$B$1:$BZ$1"),0)),0)</f>
        <v>0</v>
      </c>
      <c r="BR43" s="3">
        <f ca="1">IFERROR(INDEX(INDIRECT("day_wise_sales_data!$B$2:$BZ$599"),MATCH(resource!$CC43,day_wise_sales_data!$A$2:$A$500,0),MATCH(resource!BR$2,INDIRECT("day_wise_sales_data!$B$1:$BZ$1"),0)),0)</f>
        <v>0</v>
      </c>
      <c r="BS43" s="3">
        <f ca="1">IFERROR(INDEX(INDIRECT("day_wise_sales_data!$B$2:$BZ$599"),MATCH(resource!$CC43,day_wise_sales_data!$A$2:$A$500,0),MATCH(resource!BS$2,INDIRECT("day_wise_sales_data!$B$1:$BZ$1"),0)),0)</f>
        <v>0</v>
      </c>
      <c r="BT43" s="3">
        <f ca="1">IFERROR(INDEX(INDIRECT("day_wise_sales_data!$B$2:$BZ$599"),MATCH(resource!$CC43,day_wise_sales_data!$A$2:$A$500,0),MATCH(resource!BT$2,INDIRECT("day_wise_sales_data!$B$1:$BZ$1"),0)),0)</f>
        <v>0</v>
      </c>
      <c r="BU43" s="3">
        <f ca="1">IFERROR(INDEX(INDIRECT("day_wise_sales_data!$B$2:$BZ$599"),MATCH(resource!$CC43,day_wise_sales_data!$A$2:$A$500,0),MATCH(resource!BU$2,INDIRECT("day_wise_sales_data!$B$1:$BZ$1"),0)),0)</f>
        <v>1060.29</v>
      </c>
      <c r="BV43" s="3">
        <f ca="1">IFERROR(INDEX(INDIRECT("day_wise_sales_data!$B$2:$BZ$599"),MATCH(resource!$CC43,day_wise_sales_data!$A$2:$A$500,0),MATCH(resource!BV$2,INDIRECT("day_wise_sales_data!$B$1:$BZ$1"),0)),0)</f>
        <v>38194.71</v>
      </c>
      <c r="BW43" s="3">
        <f ca="1">IFERROR(INDEX(INDIRECT("day_wise_sales_data!$B$2:$BZ$599"),MATCH(resource!$CC43,day_wise_sales_data!$A$2:$A$500,0),MATCH(resource!BW$2,INDIRECT("day_wise_sales_data!$B$1:$BZ$1"),0)),0)</f>
        <v>0</v>
      </c>
      <c r="BX43" s="3">
        <f ca="1">IFERROR(INDEX(INDIRECT("day_wise_sales_data!$B$2:$BZ$599"),MATCH(resource!$CC43,day_wise_sales_data!$A$2:$A$500,0),MATCH(resource!BX$2,INDIRECT("day_wise_sales_data!$B$1:$BZ$1"),0)),0)</f>
        <v>0</v>
      </c>
      <c r="BY43" s="3">
        <f ca="1">IFERROR(INDEX(INDIRECT("day_wise_sales_data!$B$2:$BZ$599"),MATCH(resource!$CC43,day_wise_sales_data!$A$2:$A$500,0),MATCH(resource!BY$2,INDIRECT("day_wise_sales_data!$B$1:$BZ$1"),0)),0)</f>
        <v>0</v>
      </c>
      <c r="BZ43" s="3">
        <f ca="1">IFERROR(INDEX(INDIRECT("day_wise_sales_data!$B$2:$BZ$599"),MATCH(resource!$CC43,day_wise_sales_data!$A$2:$A$500,0),MATCH(resource!BZ$2,INDIRECT("day_wise_sales_data!$B$1:$BZ$1"),0)),0)</f>
        <v>0</v>
      </c>
      <c r="CA43" s="3" t="str">
        <f ca="1">IFERROR(INDEX(INDIRECT("day_wise_sales_data!$B$2:$BZ$599"),MATCH(resource!$CC43,day_wise_sales_data!$A$2:$A$500,0),MATCH(resource!CA$2,INDIRECT("day_wise_sales_data!$B$1:$BZ$1"),0)),0)</f>
        <v>dd</v>
      </c>
      <c r="CC43" s="4" t="str">
        <f>sales_data!H42</f>
        <v>BSL02212</v>
      </c>
      <c r="CD43" s="1">
        <v>41</v>
      </c>
      <c r="CE43" s="1" t="str">
        <f>IF(AQ43=report!$AQ$3,resource!CD43,"")</f>
        <v/>
      </c>
      <c r="CF43" s="5" t="str">
        <f>IFERROR(SMALL($CE$3:$CE$1001,ROWS($CE$3:CE43)),"")</f>
        <v/>
      </c>
      <c r="CH43">
        <f>IFERROR(VLOOKUP($CC43,data_pull!$E$22:$G$700,2,0),0)</f>
        <v>56039.22</v>
      </c>
      <c r="CI43" s="1">
        <f t="shared" si="44"/>
        <v>154</v>
      </c>
      <c r="CJ43" s="1">
        <f t="shared" si="45"/>
        <v>0</v>
      </c>
      <c r="CK43" s="1" t="s">
        <v>1071</v>
      </c>
      <c r="CL43" s="1">
        <f t="shared" si="46"/>
        <v>111</v>
      </c>
      <c r="CM43" s="1" t="str">
        <f>IFERROR(VLOOKUP($CK43,stock_data!$B$3:$W$612,2,0),0)</f>
        <v>ATOPEN SUSPENSION 100ml</v>
      </c>
      <c r="CN43" s="1" t="str">
        <f>IFERROR(VLOOKUP($CK43,stock_data!$B$3:$W$612,4,0),0)</f>
        <v>100ml</v>
      </c>
      <c r="CO43" s="1">
        <f>IFERROR(VLOOKUP($CK43,stock_data!$B$3:$W$612,5,0),0)</f>
        <v>21.7</v>
      </c>
      <c r="CP43" s="3">
        <f t="shared" si="47"/>
        <v>0</v>
      </c>
      <c r="CQ43" s="3">
        <f t="shared" si="48"/>
        <v>0</v>
      </c>
      <c r="CR43" s="1">
        <f>IFERROR(VLOOKUP($CK43,stock_data!$B$3:$W$612,6,0),0)</f>
        <v>0</v>
      </c>
      <c r="CS43" s="1">
        <f>IFERROR(VLOOKUP($CK43,stock_data!$B$3:$W$612,7,0),0)</f>
        <v>0</v>
      </c>
      <c r="CT43" s="1">
        <f>IFERROR(VLOOKUP($CK43,stock_data!$B$3:$W$612,8,0),0)</f>
        <v>0</v>
      </c>
      <c r="CU43" s="1">
        <f>IFERROR(VLOOKUP($CK43,stock_data!$B$3:$W$612,9,0),0)</f>
        <v>0</v>
      </c>
      <c r="CV43" s="1">
        <f>IFERROR(VLOOKUP($CK43,stock_data!$B$3:$W$612,10,0),0)</f>
        <v>0</v>
      </c>
      <c r="CW43" s="1">
        <f>IFERROR(VLOOKUP($CK43,stock_data!$B$3:$W$612,11,0),0)</f>
        <v>0</v>
      </c>
      <c r="CX43" s="1">
        <f>IFERROR(VLOOKUP($CK43,stock_data!$B$3:$W$612,12,0),0)</f>
        <v>0</v>
      </c>
      <c r="CY43" s="1">
        <f>IFERROR(VLOOKUP($CK43,stock_data!$B$3:$W$612,13,0),0)</f>
        <v>0</v>
      </c>
      <c r="CZ43" s="1">
        <f>IFERROR(VLOOKUP($CK43,stock_data!$B$3:$W$612,14,0),0)</f>
        <v>0</v>
      </c>
      <c r="DA43" s="1">
        <f>IFERROR(VLOOKUP($CK43,stock_data!$B$3:$W$612,15,0),0)</f>
        <v>0</v>
      </c>
      <c r="DB43" s="1">
        <f>IFERROR(VLOOKUP($CK43,stock_data!$B$3:$W$612,16,0),0)</f>
        <v>0</v>
      </c>
      <c r="DC43" s="1">
        <f>IFERROR(VLOOKUP($CK43,stock_data!$B$3:$W$612,17,0),0)</f>
        <v>0</v>
      </c>
      <c r="DD43" s="1">
        <f>IFERROR(VLOOKUP($CK43,stock_data!$B$3:$W$612,18,0),0)</f>
        <v>0</v>
      </c>
      <c r="DE43" s="1">
        <f>IFERROR(VLOOKUP($CK43,stock_data!$B$3:$W$612,19,0),0)</f>
        <v>0</v>
      </c>
      <c r="DF43" s="1">
        <f>IFERROR(VLOOKUP($CK43,stock_data!$B$3:$W$612,20,0),0)</f>
        <v>0</v>
      </c>
      <c r="DG43" s="1">
        <f>IFERROR(VLOOKUP($CK43,stock_data!$B$3:$W$612,21,0),0)</f>
        <v>0</v>
      </c>
      <c r="DH43" s="1">
        <f>IFERROR(VLOOKUP($CK43,stock_data!$B$3:$W$612,22,0),0)</f>
        <v>0</v>
      </c>
      <c r="DI43" s="1">
        <f t="shared" si="49"/>
        <v>0</v>
      </c>
      <c r="DJ43" s="1">
        <f t="shared" si="50"/>
        <v>0</v>
      </c>
      <c r="DK43" s="3">
        <f>IFERROR(INDEX(COD_SALES!$B$5:$Z$500,MATCH(resource!$CC43,COD_SALES!$A$5:$A$500,0),MATCH(resource!DK$2,COD_SALES!$B$4:$Z$4,0)),"")</f>
        <v>1</v>
      </c>
      <c r="DL43" s="3">
        <f>IFERROR(INDEX(COD_SALES!$B$5:$Z$500,MATCH(resource!$CC43,COD_SALES!$A$5:$A$500,0),MATCH(resource!DL$2,COD_SALES!$B$4:$Z$4,0)),"")</f>
        <v>1</v>
      </c>
      <c r="DM43" s="3">
        <f>IFERROR(INDEX(COD_SALES!$B$5:$Z$500,MATCH(resource!$CC43,COD_SALES!$A$5:$A$500,0),MATCH(resource!DM$2,COD_SALES!$B$4:$Z$4,0)),"")</f>
        <v>8</v>
      </c>
      <c r="DN43" s="3" t="str">
        <f>IFERROR(INDEX(COD_SALES!$B$5:$Z$500,MATCH(resource!$CC43,COD_SALES!$A$5:$A$500,0),MATCH(resource!DN$2,COD_SALES!$B$4:$Z$4,0)),"")</f>
        <v/>
      </c>
      <c r="DO43" s="3">
        <f>IFERROR(INDEX(COD_SALES!$B$5:$Z$500,MATCH(resource!$CC43,COD_SALES!$A$5:$A$500,0),MATCH(resource!DO$2,COD_SALES!$B$4:$Z$4,0)),"")</f>
        <v>0</v>
      </c>
      <c r="DP43" s="3">
        <f>IFERROR(INDEX(COD_SALES!$B$5:$Z$500,MATCH(resource!$CC43,COD_SALES!$A$5:$A$500,0),MATCH(resource!DP$2,COD_SALES!$B$4:$Z$4,0)),"")</f>
        <v>1</v>
      </c>
      <c r="DQ43" s="3" t="str">
        <f>IFERROR(INDEX(COD_SALES!$B$5:$Z$500,MATCH(resource!$CC43,COD_SALES!$A$5:$A$500,0),MATCH(resource!DQ$2,COD_SALES!$B$4:$Z$4,0)),"")</f>
        <v/>
      </c>
      <c r="DR43" s="3">
        <f>IFERROR(INDEX(COD_SALES!$B$5:$Z$500,MATCH(resource!$CC43,COD_SALES!$A$5:$A$500,0),MATCH(resource!DR$2,COD_SALES!$B$4:$Z$4,0)),"")</f>
        <v>0</v>
      </c>
      <c r="DS43" s="3">
        <f>IFERROR(INDEX(COD_SALES!$B$5:$Z$500,MATCH(resource!$CC43,COD_SALES!$A$5:$A$500,0),MATCH(resource!DS$2,COD_SALES!$B$4:$Z$4,0)),"")</f>
        <v>30</v>
      </c>
      <c r="DT43" s="3">
        <f>IFERROR(INDEX(COD_SALES!$B$5:$Z$500,MATCH(resource!$CC43,COD_SALES!$A$5:$A$500,0),MATCH(resource!DT$2,COD_SALES!$B$4:$Z$4,0)),"")</f>
        <v>19</v>
      </c>
      <c r="DU43" s="3">
        <f>IFERROR(INDEX(COD_SALES!$B$5:$Z$500,MATCH(resource!$CC43,COD_SALES!$A$5:$A$500,0),MATCH(resource!DU$2,COD_SALES!$B$4:$Z$4,0)),"")</f>
        <v>0</v>
      </c>
      <c r="DV43" s="3">
        <f>IFERROR(INDEX(COD_SALES!$B$5:$Z$500,MATCH(resource!$CC43,COD_SALES!$A$5:$A$500,0),MATCH(resource!DV$2,COD_SALES!$B$4:$Z$4,0)),"")</f>
        <v>0</v>
      </c>
      <c r="DW43" s="3">
        <f>IFERROR(INDEX(COD_SALES!$B$5:$Z$500,MATCH(resource!$CC43,COD_SALES!$A$5:$A$500,0),MATCH(resource!DW$2,COD_SALES!$B$4:$Z$4,0)),"")</f>
        <v>48</v>
      </c>
      <c r="DX43" s="3">
        <f>IFERROR(INDEX(COD_SALES!$B$5:$Z$500,MATCH(resource!$CC43,COD_SALES!$A$5:$A$500,0),MATCH(resource!DX$2,COD_SALES!$B$4:$Z$4,0)),"")</f>
        <v>0</v>
      </c>
      <c r="DY43" s="3">
        <f>IFERROR(INDEX(COD_SALES!$B$5:$Z$500,MATCH(resource!$CC43,COD_SALES!$A$5:$A$500,0),MATCH(resource!DY$2,COD_SALES!$B$4:$Z$4,0)),"")</f>
        <v>0</v>
      </c>
      <c r="DZ43" s="3">
        <f>IFERROR(INDEX(COD_SALES!$B$5:$Z$500,MATCH(resource!$CC43,COD_SALES!$A$5:$A$500,0),MATCH(resource!DZ$2,COD_SALES!$B$4:$Z$4,0)),"")</f>
        <v>7</v>
      </c>
      <c r="EA43" s="3">
        <f>IFERROR(INDEX(COD_SALES!$B$5:$Z$500,MATCH(resource!$CC43,COD_SALES!$A$5:$A$500,0),MATCH(resource!EA$2,COD_SALES!$B$4:$Z$4,0)),"")</f>
        <v>4</v>
      </c>
      <c r="EB43" s="3">
        <f t="shared" si="51"/>
        <v>41420.560000000005</v>
      </c>
      <c r="ED43" s="3">
        <f>IFERROR(VLOOKUP($CK43,depot_prod_sales!$B$5:$S$200,3,0),0)</f>
        <v>0</v>
      </c>
      <c r="EE43" s="3">
        <f>IFERROR(VLOOKUP($CK43,depot_prod_sales!$B$5:$S$200,4,0),0)</f>
        <v>0</v>
      </c>
      <c r="EF43" s="3">
        <f>IFERROR(VLOOKUP($CK43,depot_prod_sales!$B$5:$S$200,5,0),0)</f>
        <v>0</v>
      </c>
      <c r="EG43" s="3">
        <f>IFERROR(VLOOKUP($CK43,depot_prod_sales!$B$5:$S$200,6,0),0)</f>
        <v>0</v>
      </c>
      <c r="EH43" s="3">
        <f>IFERROR(VLOOKUP($CK43,depot_prod_sales!$B$5:$S$200,7,0),0)</f>
        <v>0</v>
      </c>
      <c r="EI43" s="3">
        <f>IFERROR(VLOOKUP($CK43,depot_prod_sales!$B$5:$S$200,8,0),0)</f>
        <v>0</v>
      </c>
      <c r="EJ43" s="3">
        <f>IFERROR(VLOOKUP($CK43,depot_prod_sales!$B$5:$S$200,9,0),0)</f>
        <v>0</v>
      </c>
      <c r="EK43" s="3">
        <f>IFERROR(VLOOKUP($CK43,depot_prod_sales!$B$5:$S$200,10,0),0)</f>
        <v>0</v>
      </c>
      <c r="EL43" s="3">
        <f>IFERROR(VLOOKUP($CK43,depot_prod_sales!$B$5:$S$200,11,0),0)</f>
        <v>0</v>
      </c>
      <c r="EM43" s="3">
        <f>IFERROR(VLOOKUP($CK43,depot_prod_sales!$B$5:$S$200,12,0),0)</f>
        <v>0</v>
      </c>
      <c r="EN43" s="3">
        <f>IFERROR(VLOOKUP($CK43,depot_prod_sales!$B$5:$S$200,13,0),0)</f>
        <v>0</v>
      </c>
      <c r="EO43" s="3">
        <f>IFERROR(VLOOKUP($CK43,depot_prod_sales!$B$5:$S$200,14,0),0)</f>
        <v>0</v>
      </c>
      <c r="EP43" s="3">
        <f>IFERROR(VLOOKUP($CK43,depot_prod_sales!$B$5:$S$200,15,0),0)</f>
        <v>0</v>
      </c>
      <c r="EQ43" s="3">
        <f>IFERROR(VLOOKUP($CK43,depot_prod_sales!$B$5:$S$200,16,0),0)</f>
        <v>0</v>
      </c>
      <c r="ER43" s="3">
        <f>IFERROR(VLOOKUP($CK43,depot_prod_sales!$B$5:$S$200,17,0),0)</f>
        <v>0</v>
      </c>
      <c r="ES43" s="3">
        <f>IFERROR(VLOOKUP($CK43,depot_prod_sales!$B$5:$S$200,18,0),0)</f>
        <v>0</v>
      </c>
      <c r="ET43" s="116">
        <f t="shared" si="52"/>
        <v>0</v>
      </c>
      <c r="EU43" s="116">
        <f t="shared" si="53"/>
        <v>0</v>
      </c>
      <c r="EW43" s="3">
        <f>IFERROR(VLOOKUP(CC43,data_pull!$AO$25:$AR$546,2,0),0)</f>
        <v>19</v>
      </c>
      <c r="EX43" s="1">
        <f>IFERROR(VLOOKUP(CC43,data_pull!$AO$25:$AR$546,4,0),0)</f>
        <v>190000</v>
      </c>
    </row>
    <row r="44" spans="12:154" x14ac:dyDescent="0.25"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4" t="str">
        <f>sales_data!B43</f>
        <v>Reajul Karim</v>
      </c>
      <c r="AR44" s="4" t="str">
        <f>sales_data!C43</f>
        <v>Arifuzzaman</v>
      </c>
      <c r="AS44" s="5" t="str">
        <f t="shared" si="42"/>
        <v/>
      </c>
      <c r="AT44" s="4" t="str">
        <f>sales_data!I43</f>
        <v>Rasel Hossen -2</v>
      </c>
      <c r="AU44" s="4" t="str">
        <f>sales_data!W43</f>
        <v>Galachipa -1 (Tb)</v>
      </c>
      <c r="AV44" s="1">
        <f>sales_data!N43</f>
        <v>93737.2</v>
      </c>
      <c r="AW44" s="1">
        <f>sales_data!P43</f>
        <v>40</v>
      </c>
      <c r="AX44" s="3">
        <f ca="1">IFERROR(INDEX(INDIRECT("day_wise_sales_data!$B$2:$BZ$599"),MATCH(resource!$CC44,day_wise_sales_data!$A$2:$A$500,0),MATCH(resource!AX$2,INDIRECT("day_wise_sales_data!$B$1:$BZ$1"),0)),0)</f>
        <v>0</v>
      </c>
      <c r="AY44" s="3">
        <f ca="1">IFERROR(INDEX(INDIRECT("day_wise_sales_data!$B$2:$BZ$599"),MATCH(resource!$CC44,day_wise_sales_data!$A$2:$A$500,0),MATCH(resource!AY$2,INDIRECT("day_wise_sales_data!$B$1:$BZ$1"),0)),0)</f>
        <v>0</v>
      </c>
      <c r="AZ44" s="3">
        <f ca="1">IFERROR(INDEX(INDIRECT("day_wise_sales_data!$B$2:$BZ$599"),MATCH(resource!$CC44,day_wise_sales_data!$A$2:$A$500,0),MATCH(resource!AZ$2,INDIRECT("day_wise_sales_data!$B$1:$BZ$1"),0)),0)</f>
        <v>0</v>
      </c>
      <c r="BA44" s="3">
        <f ca="1">IFERROR(INDEX(INDIRECT("day_wise_sales_data!$B$2:$BZ$599"),MATCH(resource!$CC44,day_wise_sales_data!$A$2:$A$500,0),MATCH(resource!BA$2,INDIRECT("day_wise_sales_data!$B$1:$BZ$1"),0)),0)</f>
        <v>0</v>
      </c>
      <c r="BB44" s="3">
        <f ca="1">IFERROR(INDEX(INDIRECT("day_wise_sales_data!$B$2:$BZ$599"),MATCH(resource!$CC44,day_wise_sales_data!$A$2:$A$500,0),MATCH(resource!BB$2,INDIRECT("day_wise_sales_data!$B$1:$BZ$1"),0)),0)</f>
        <v>12205.9</v>
      </c>
      <c r="BC44" s="3">
        <f ca="1">IFERROR(INDEX(INDIRECT("day_wise_sales_data!$B$2:$BZ$599"),MATCH(resource!$CC44,day_wise_sales_data!$A$2:$A$500,0),MATCH(resource!BC$2,INDIRECT("day_wise_sales_data!$B$1:$BZ$1"),0)),0)</f>
        <v>0</v>
      </c>
      <c r="BD44" s="3">
        <f ca="1">IFERROR(INDEX(INDIRECT("day_wise_sales_data!$B$2:$BZ$599"),MATCH(resource!$CC44,day_wise_sales_data!$A$2:$A$500,0),MATCH(resource!BD$2,INDIRECT("day_wise_sales_data!$B$1:$BZ$1"),0)),0)</f>
        <v>882.67</v>
      </c>
      <c r="BE44" s="3">
        <f ca="1">IFERROR(INDEX(INDIRECT("day_wise_sales_data!$B$2:$BZ$599"),MATCH(resource!$CC44,day_wise_sales_data!$A$2:$A$500,0),MATCH(resource!BE$2,INDIRECT("day_wise_sales_data!$B$1:$BZ$1"),0)),0)</f>
        <v>1590.43</v>
      </c>
      <c r="BF44" s="3">
        <f ca="1">IFERROR(INDEX(INDIRECT("day_wise_sales_data!$B$2:$BZ$599"),MATCH(resource!$CC44,day_wise_sales_data!$A$2:$A$500,0),MATCH(resource!BF$2,INDIRECT("day_wise_sales_data!$B$1:$BZ$1"),0)),0)</f>
        <v>0</v>
      </c>
      <c r="BG44" s="3">
        <f ca="1">IFERROR(INDEX(INDIRECT("day_wise_sales_data!$B$2:$BZ$599"),MATCH(resource!$CC44,day_wise_sales_data!$A$2:$A$500,0),MATCH(resource!BG$2,INDIRECT("day_wise_sales_data!$B$1:$BZ$1"),0)),0)</f>
        <v>0</v>
      </c>
      <c r="BH44" s="3">
        <f ca="1">IFERROR(INDEX(INDIRECT("day_wise_sales_data!$B$2:$BZ$599"),MATCH(resource!$CC44,day_wise_sales_data!$A$2:$A$500,0),MATCH(resource!BH$2,INDIRECT("day_wise_sales_data!$B$1:$BZ$1"),0)),0)</f>
        <v>0</v>
      </c>
      <c r="BI44" s="3">
        <f ca="1">IFERROR(INDEX(INDIRECT("day_wise_sales_data!$B$2:$BZ$599"),MATCH(resource!$CC44,day_wise_sales_data!$A$2:$A$500,0),MATCH(resource!BI$2,INDIRECT("day_wise_sales_data!$B$1:$BZ$1"),0)),0)</f>
        <v>0</v>
      </c>
      <c r="BJ44" s="3">
        <f ca="1">IFERROR(INDEX(INDIRECT("day_wise_sales_data!$B$2:$BZ$599"),MATCH(resource!$CC44,day_wise_sales_data!$A$2:$A$500,0),MATCH(resource!BJ$2,INDIRECT("day_wise_sales_data!$B$1:$BZ$1"),0)),0)</f>
        <v>1100.05</v>
      </c>
      <c r="BK44" s="3">
        <f ca="1">IFERROR(INDEX(INDIRECT("day_wise_sales_data!$B$2:$BZ$599"),MATCH(resource!$CC44,day_wise_sales_data!$A$2:$A$500,0),MATCH(resource!BK$2,INDIRECT("day_wise_sales_data!$B$1:$BZ$1"),0)),0)</f>
        <v>33263.769999999997</v>
      </c>
      <c r="BL44" s="3">
        <f ca="1">IFERROR(INDEX(INDIRECT("day_wise_sales_data!$B$2:$BZ$599"),MATCH(resource!$CC44,day_wise_sales_data!$A$2:$A$500,0),MATCH(resource!BL$2,INDIRECT("day_wise_sales_data!$B$1:$BZ$1"),0)),0)</f>
        <v>0</v>
      </c>
      <c r="BM44" s="3">
        <f ca="1">IFERROR(INDEX(INDIRECT("day_wise_sales_data!$B$2:$BZ$599"),MATCH(resource!$CC44,day_wise_sales_data!$A$2:$A$500,0),MATCH(resource!BM$2,INDIRECT("day_wise_sales_data!$B$1:$BZ$1"),0)),0)</f>
        <v>0</v>
      </c>
      <c r="BN44" s="3">
        <f ca="1">IFERROR(INDEX(INDIRECT("day_wise_sales_data!$B$2:$BZ$599"),MATCH(resource!$CC44,day_wise_sales_data!$A$2:$A$500,0),MATCH(resource!BN$2,INDIRECT("day_wise_sales_data!$B$1:$BZ$1"),0)),0)</f>
        <v>3977.87</v>
      </c>
      <c r="BO44" s="3">
        <f ca="1">IFERROR(INDEX(INDIRECT("day_wise_sales_data!$B$2:$BZ$599"),MATCH(resource!$CC44,day_wise_sales_data!$A$2:$A$500,0),MATCH(resource!BO$2,INDIRECT("day_wise_sales_data!$B$1:$BZ$1"),0)),0)</f>
        <v>0</v>
      </c>
      <c r="BP44" s="3">
        <f ca="1">IFERROR(INDEX(INDIRECT("day_wise_sales_data!$B$2:$BZ$599"),MATCH(resource!$CC44,day_wise_sales_data!$A$2:$A$500,0),MATCH(resource!BP$2,INDIRECT("day_wise_sales_data!$B$1:$BZ$1"),0)),0)</f>
        <v>0</v>
      </c>
      <c r="BQ44" s="3">
        <f ca="1">IFERROR(INDEX(INDIRECT("day_wise_sales_data!$B$2:$BZ$599"),MATCH(resource!$CC44,day_wise_sales_data!$A$2:$A$500,0),MATCH(resource!BQ$2,INDIRECT("day_wise_sales_data!$B$1:$BZ$1"),0)),0)</f>
        <v>0</v>
      </c>
      <c r="BR44" s="3">
        <f ca="1">IFERROR(INDEX(INDIRECT("day_wise_sales_data!$B$2:$BZ$599"),MATCH(resource!$CC44,day_wise_sales_data!$A$2:$A$500,0),MATCH(resource!BR$2,INDIRECT("day_wise_sales_data!$B$1:$BZ$1"),0)),0)</f>
        <v>529.61</v>
      </c>
      <c r="BS44" s="3">
        <f ca="1">IFERROR(INDEX(INDIRECT("day_wise_sales_data!$B$2:$BZ$599"),MATCH(resource!$CC44,day_wise_sales_data!$A$2:$A$500,0),MATCH(resource!BS$2,INDIRECT("day_wise_sales_data!$B$1:$BZ$1"),0)),0)</f>
        <v>0</v>
      </c>
      <c r="BT44" s="3">
        <f ca="1">IFERROR(INDEX(INDIRECT("day_wise_sales_data!$B$2:$BZ$599"),MATCH(resource!$CC44,day_wise_sales_data!$A$2:$A$500,0),MATCH(resource!BT$2,INDIRECT("day_wise_sales_data!$B$1:$BZ$1"),0)),0)</f>
        <v>0</v>
      </c>
      <c r="BU44" s="3">
        <f ca="1">IFERROR(INDEX(INDIRECT("day_wise_sales_data!$B$2:$BZ$599"),MATCH(resource!$CC44,day_wise_sales_data!$A$2:$A$500,0),MATCH(resource!BU$2,INDIRECT("day_wise_sales_data!$B$1:$BZ$1"),0)),0)</f>
        <v>4293.6099999999997</v>
      </c>
      <c r="BV44" s="3">
        <f ca="1">IFERROR(INDEX(INDIRECT("day_wise_sales_data!$B$2:$BZ$599"),MATCH(resource!$CC44,day_wise_sales_data!$A$2:$A$500,0),MATCH(resource!BV$2,INDIRECT("day_wise_sales_data!$B$1:$BZ$1"),0)),0)</f>
        <v>10296.69</v>
      </c>
      <c r="BW44" s="3">
        <f ca="1">IFERROR(INDEX(INDIRECT("day_wise_sales_data!$B$2:$BZ$599"),MATCH(resource!$CC44,day_wise_sales_data!$A$2:$A$500,0),MATCH(resource!BW$2,INDIRECT("day_wise_sales_data!$B$1:$BZ$1"),0)),0)</f>
        <v>25596.6</v>
      </c>
      <c r="BX44" s="3">
        <f ca="1">IFERROR(INDEX(INDIRECT("day_wise_sales_data!$B$2:$BZ$599"),MATCH(resource!$CC44,day_wise_sales_data!$A$2:$A$500,0),MATCH(resource!BX$2,INDIRECT("day_wise_sales_data!$B$1:$BZ$1"),0)),0)</f>
        <v>0</v>
      </c>
      <c r="BY44" s="3">
        <f ca="1">IFERROR(INDEX(INDIRECT("day_wise_sales_data!$B$2:$BZ$599"),MATCH(resource!$CC44,day_wise_sales_data!$A$2:$A$500,0),MATCH(resource!BY$2,INDIRECT("day_wise_sales_data!$B$1:$BZ$1"),0)),0)</f>
        <v>0</v>
      </c>
      <c r="BZ44" s="3">
        <f ca="1">IFERROR(INDEX(INDIRECT("day_wise_sales_data!$B$2:$BZ$599"),MATCH(resource!$CC44,day_wise_sales_data!$A$2:$A$500,0),MATCH(resource!BZ$2,INDIRECT("day_wise_sales_data!$B$1:$BZ$1"),0)),0)</f>
        <v>0</v>
      </c>
      <c r="CA44" s="3" t="str">
        <f ca="1">IFERROR(INDEX(INDIRECT("day_wise_sales_data!$B$2:$BZ$599"),MATCH(resource!$CC44,day_wise_sales_data!$A$2:$A$500,0),MATCH(resource!CA$2,INDIRECT("day_wise_sales_data!$B$1:$BZ$1"),0)),0)</f>
        <v>dd</v>
      </c>
      <c r="CC44" s="4" t="str">
        <f>sales_data!H43</f>
        <v>BSL05213</v>
      </c>
      <c r="CD44" s="1">
        <v>42</v>
      </c>
      <c r="CE44" s="1" t="str">
        <f>IF(AQ44=report!$AQ$3,resource!CD44,"")</f>
        <v/>
      </c>
      <c r="CF44" s="5" t="str">
        <f>IFERROR(SMALL($CE$3:$CE$1001,ROWS($CE$3:CE44)),"")</f>
        <v/>
      </c>
      <c r="CH44">
        <f>IFERROR(VLOOKUP($CC44,data_pull!$E$22:$G$700,2,0),0)</f>
        <v>93737.2</v>
      </c>
      <c r="CI44" s="1">
        <f t="shared" si="44"/>
        <v>144</v>
      </c>
      <c r="CJ44" s="1">
        <f t="shared" si="45"/>
        <v>0</v>
      </c>
      <c r="CK44" s="1" t="s">
        <v>1073</v>
      </c>
      <c r="CL44" s="1">
        <f t="shared" si="46"/>
        <v>111</v>
      </c>
      <c r="CM44" s="1" t="str">
        <f>IFERROR(VLOOKUP($CK44,stock_data!$B$3:$W$612,2,0),0)</f>
        <v>ATOPEN TABLET (500mg)</v>
      </c>
      <c r="CN44" s="1" t="str">
        <f>IFERROR(VLOOKUP($CK44,stock_data!$B$3:$W$612,4,0),0)</f>
        <v>20x10's</v>
      </c>
      <c r="CO44" s="1">
        <f>IFERROR(VLOOKUP($CK44,stock_data!$B$3:$W$612,5,0),0)</f>
        <v>140.80000000000001</v>
      </c>
      <c r="CP44" s="3">
        <f t="shared" si="47"/>
        <v>0</v>
      </c>
      <c r="CQ44" s="3">
        <f t="shared" si="48"/>
        <v>0</v>
      </c>
      <c r="CR44" s="1">
        <f>IFERROR(VLOOKUP($CK44,stock_data!$B$3:$W$612,6,0),0)</f>
        <v>0</v>
      </c>
      <c r="CS44" s="1">
        <f>IFERROR(VLOOKUP($CK44,stock_data!$B$3:$W$612,7,0),0)</f>
        <v>0</v>
      </c>
      <c r="CT44" s="1">
        <f>IFERROR(VLOOKUP($CK44,stock_data!$B$3:$W$612,8,0),0)</f>
        <v>0</v>
      </c>
      <c r="CU44" s="1">
        <f>IFERROR(VLOOKUP($CK44,stock_data!$B$3:$W$612,9,0),0)</f>
        <v>0</v>
      </c>
      <c r="CV44" s="1">
        <f>IFERROR(VLOOKUP($CK44,stock_data!$B$3:$W$612,10,0),0)</f>
        <v>0</v>
      </c>
      <c r="CW44" s="1">
        <f>IFERROR(VLOOKUP($CK44,stock_data!$B$3:$W$612,11,0),0)</f>
        <v>0</v>
      </c>
      <c r="CX44" s="1">
        <f>IFERROR(VLOOKUP($CK44,stock_data!$B$3:$W$612,12,0),0)</f>
        <v>1</v>
      </c>
      <c r="CY44" s="1">
        <f>IFERROR(VLOOKUP($CK44,stock_data!$B$3:$W$612,13,0),0)</f>
        <v>0</v>
      </c>
      <c r="CZ44" s="1">
        <f>IFERROR(VLOOKUP($CK44,stock_data!$B$3:$W$612,14,0),0)</f>
        <v>0</v>
      </c>
      <c r="DA44" s="1">
        <f>IFERROR(VLOOKUP($CK44,stock_data!$B$3:$W$612,15,0),0)</f>
        <v>0</v>
      </c>
      <c r="DB44" s="1">
        <f>IFERROR(VLOOKUP($CK44,stock_data!$B$3:$W$612,16,0),0)</f>
        <v>0</v>
      </c>
      <c r="DC44" s="1">
        <f>IFERROR(VLOOKUP($CK44,stock_data!$B$3:$W$612,17,0),0)</f>
        <v>0</v>
      </c>
      <c r="DD44" s="1">
        <f>IFERROR(VLOOKUP($CK44,stock_data!$B$3:$W$612,18,0),0)</f>
        <v>0</v>
      </c>
      <c r="DE44" s="1">
        <f>IFERROR(VLOOKUP($CK44,stock_data!$B$3:$W$612,19,0),0)</f>
        <v>0</v>
      </c>
      <c r="DF44" s="1">
        <f>IFERROR(VLOOKUP($CK44,stock_data!$B$3:$W$612,20,0),0)</f>
        <v>0</v>
      </c>
      <c r="DG44" s="1">
        <f>IFERROR(VLOOKUP($CK44,stock_data!$B$3:$W$612,21,0),0)</f>
        <v>0</v>
      </c>
      <c r="DH44" s="1">
        <f>IFERROR(VLOOKUP($CK44,stock_data!$B$3:$W$612,22,0),0)</f>
        <v>0</v>
      </c>
      <c r="DI44" s="1">
        <f t="shared" si="49"/>
        <v>1</v>
      </c>
      <c r="DJ44" s="1">
        <f t="shared" si="50"/>
        <v>140.80000000000001</v>
      </c>
      <c r="DK44" s="3">
        <f>IFERROR(INDEX(COD_SALES!$B$5:$Z$500,MATCH(resource!$CC44,COD_SALES!$A$5:$A$500,0),MATCH(resource!DK$2,COD_SALES!$B$4:$Z$4,0)),"")</f>
        <v>0</v>
      </c>
      <c r="DL44" s="3">
        <f>IFERROR(INDEX(COD_SALES!$B$5:$Z$500,MATCH(resource!$CC44,COD_SALES!$A$5:$A$500,0),MATCH(resource!DL$2,COD_SALES!$B$4:$Z$4,0)),"")</f>
        <v>0</v>
      </c>
      <c r="DM44" s="3">
        <f>IFERROR(INDEX(COD_SALES!$B$5:$Z$500,MATCH(resource!$CC44,COD_SALES!$A$5:$A$500,0),MATCH(resource!DM$2,COD_SALES!$B$4:$Z$4,0)),"")</f>
        <v>4</v>
      </c>
      <c r="DN44" s="3" t="str">
        <f>IFERROR(INDEX(COD_SALES!$B$5:$Z$500,MATCH(resource!$CC44,COD_SALES!$A$5:$A$500,0),MATCH(resource!DN$2,COD_SALES!$B$4:$Z$4,0)),"")</f>
        <v/>
      </c>
      <c r="DO44" s="3">
        <f>IFERROR(INDEX(COD_SALES!$B$5:$Z$500,MATCH(resource!$CC44,COD_SALES!$A$5:$A$500,0),MATCH(resource!DO$2,COD_SALES!$B$4:$Z$4,0)),"")</f>
        <v>0</v>
      </c>
      <c r="DP44" s="3">
        <f>IFERROR(INDEX(COD_SALES!$B$5:$Z$500,MATCH(resource!$CC44,COD_SALES!$A$5:$A$500,0),MATCH(resource!DP$2,COD_SALES!$B$4:$Z$4,0)),"")</f>
        <v>0</v>
      </c>
      <c r="DQ44" s="3" t="str">
        <f>IFERROR(INDEX(COD_SALES!$B$5:$Z$500,MATCH(resource!$CC44,COD_SALES!$A$5:$A$500,0),MATCH(resource!DQ$2,COD_SALES!$B$4:$Z$4,0)),"")</f>
        <v/>
      </c>
      <c r="DR44" s="3">
        <f>IFERROR(INDEX(COD_SALES!$B$5:$Z$500,MATCH(resource!$CC44,COD_SALES!$A$5:$A$500,0),MATCH(resource!DR$2,COD_SALES!$B$4:$Z$4,0)),"")</f>
        <v>0</v>
      </c>
      <c r="DS44" s="3">
        <f>IFERROR(INDEX(COD_SALES!$B$5:$Z$500,MATCH(resource!$CC44,COD_SALES!$A$5:$A$500,0),MATCH(resource!DS$2,COD_SALES!$B$4:$Z$4,0)),"")</f>
        <v>78</v>
      </c>
      <c r="DT44" s="3">
        <f>IFERROR(INDEX(COD_SALES!$B$5:$Z$500,MATCH(resource!$CC44,COD_SALES!$A$5:$A$500,0),MATCH(resource!DT$2,COD_SALES!$B$4:$Z$4,0)),"")</f>
        <v>0</v>
      </c>
      <c r="DU44" s="3">
        <f>IFERROR(INDEX(COD_SALES!$B$5:$Z$500,MATCH(resource!$CC44,COD_SALES!$A$5:$A$500,0),MATCH(resource!DU$2,COD_SALES!$B$4:$Z$4,0)),"")</f>
        <v>5</v>
      </c>
      <c r="DV44" s="3">
        <f>IFERROR(INDEX(COD_SALES!$B$5:$Z$500,MATCH(resource!$CC44,COD_SALES!$A$5:$A$500,0),MATCH(resource!DV$2,COD_SALES!$B$4:$Z$4,0)),"")</f>
        <v>0</v>
      </c>
      <c r="DW44" s="3">
        <f>IFERROR(INDEX(COD_SALES!$B$5:$Z$500,MATCH(resource!$CC44,COD_SALES!$A$5:$A$500,0),MATCH(resource!DW$2,COD_SALES!$B$4:$Z$4,0)),"")</f>
        <v>46</v>
      </c>
      <c r="DX44" s="3">
        <f>IFERROR(INDEX(COD_SALES!$B$5:$Z$500,MATCH(resource!$CC44,COD_SALES!$A$5:$A$500,0),MATCH(resource!DX$2,COD_SALES!$B$4:$Z$4,0)),"")</f>
        <v>0</v>
      </c>
      <c r="DY44" s="3">
        <f>IFERROR(INDEX(COD_SALES!$B$5:$Z$500,MATCH(resource!$CC44,COD_SALES!$A$5:$A$500,0),MATCH(resource!DY$2,COD_SALES!$B$4:$Z$4,0)),"")</f>
        <v>0</v>
      </c>
      <c r="DZ44" s="3">
        <f>IFERROR(INDEX(COD_SALES!$B$5:$Z$500,MATCH(resource!$CC44,COD_SALES!$A$5:$A$500,0),MATCH(resource!DZ$2,COD_SALES!$B$4:$Z$4,0)),"")</f>
        <v>3</v>
      </c>
      <c r="EA44" s="3">
        <f>IFERROR(INDEX(COD_SALES!$B$5:$Z$500,MATCH(resource!$CC44,COD_SALES!$A$5:$A$500,0),MATCH(resource!EA$2,COD_SALES!$B$4:$Z$4,0)),"")</f>
        <v>0</v>
      </c>
      <c r="EB44" s="3">
        <f t="shared" si="51"/>
        <v>43242.25</v>
      </c>
      <c r="ED44" s="3">
        <f>IFERROR(VLOOKUP($CK44,depot_prod_sales!$B$5:$S$200,3,0),0)</f>
        <v>0</v>
      </c>
      <c r="EE44" s="3">
        <f>IFERROR(VLOOKUP($CK44,depot_prod_sales!$B$5:$S$200,4,0),0)</f>
        <v>0</v>
      </c>
      <c r="EF44" s="3">
        <f>IFERROR(VLOOKUP($CK44,depot_prod_sales!$B$5:$S$200,5,0),0)</f>
        <v>0</v>
      </c>
      <c r="EG44" s="3">
        <f>IFERROR(VLOOKUP($CK44,depot_prod_sales!$B$5:$S$200,6,0),0)</f>
        <v>0</v>
      </c>
      <c r="EH44" s="3">
        <f>IFERROR(VLOOKUP($CK44,depot_prod_sales!$B$5:$S$200,7,0),0)</f>
        <v>0</v>
      </c>
      <c r="EI44" s="3">
        <f>IFERROR(VLOOKUP($CK44,depot_prod_sales!$B$5:$S$200,8,0),0)</f>
        <v>0</v>
      </c>
      <c r="EJ44" s="3">
        <f>IFERROR(VLOOKUP($CK44,depot_prod_sales!$B$5:$S$200,9,0),0)</f>
        <v>0</v>
      </c>
      <c r="EK44" s="3">
        <f>IFERROR(VLOOKUP($CK44,depot_prod_sales!$B$5:$S$200,10,0),0)</f>
        <v>0</v>
      </c>
      <c r="EL44" s="3">
        <f>IFERROR(VLOOKUP($CK44,depot_prod_sales!$B$5:$S$200,11,0),0)</f>
        <v>0</v>
      </c>
      <c r="EM44" s="3">
        <f>IFERROR(VLOOKUP($CK44,depot_prod_sales!$B$5:$S$200,12,0),0)</f>
        <v>0</v>
      </c>
      <c r="EN44" s="3">
        <f>IFERROR(VLOOKUP($CK44,depot_prod_sales!$B$5:$S$200,13,0),0)</f>
        <v>0</v>
      </c>
      <c r="EO44" s="3">
        <f>IFERROR(VLOOKUP($CK44,depot_prod_sales!$B$5:$S$200,14,0),0)</f>
        <v>0</v>
      </c>
      <c r="EP44" s="3">
        <f>IFERROR(VLOOKUP($CK44,depot_prod_sales!$B$5:$S$200,15,0),0)</f>
        <v>0</v>
      </c>
      <c r="EQ44" s="3">
        <f>IFERROR(VLOOKUP($CK44,depot_prod_sales!$B$5:$S$200,16,0),0)</f>
        <v>0</v>
      </c>
      <c r="ER44" s="3">
        <f>IFERROR(VLOOKUP($CK44,depot_prod_sales!$B$5:$S$200,17,0),0)</f>
        <v>0</v>
      </c>
      <c r="ES44" s="3">
        <f>IFERROR(VLOOKUP($CK44,depot_prod_sales!$B$5:$S$200,18,0),0)</f>
        <v>0</v>
      </c>
      <c r="ET44" s="116">
        <f t="shared" si="52"/>
        <v>0</v>
      </c>
      <c r="EU44" s="116">
        <f t="shared" si="53"/>
        <v>0</v>
      </c>
      <c r="EW44" s="3">
        <f>IFERROR(VLOOKUP(CC44,data_pull!$AO$25:$AR$546,2,0),0)</f>
        <v>22</v>
      </c>
      <c r="EX44" s="1">
        <f>IFERROR(VLOOKUP(CC44,data_pull!$AO$25:$AR$546,4,0),0)</f>
        <v>190000</v>
      </c>
    </row>
    <row r="45" spans="12:154" x14ac:dyDescent="0.25"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4" t="str">
        <f>sales_data!B44</f>
        <v>Reajul Karim</v>
      </c>
      <c r="AR45" s="4" t="str">
        <f>sales_data!C44</f>
        <v>Arifuzzaman</v>
      </c>
      <c r="AS45" s="5" t="str">
        <f t="shared" si="42"/>
        <v/>
      </c>
      <c r="AT45" s="4" t="str">
        <f>sales_data!I44</f>
        <v>Shohanur Rahman</v>
      </c>
      <c r="AU45" s="4" t="str">
        <f>sales_data!W44</f>
        <v>Patuakhali -2 (Cb)</v>
      </c>
      <c r="AV45" s="1">
        <f>sales_data!N44</f>
        <v>52364.56</v>
      </c>
      <c r="AW45" s="1">
        <f>sales_data!P44</f>
        <v>42</v>
      </c>
      <c r="AX45" s="3">
        <f ca="1">IFERROR(INDEX(INDIRECT("day_wise_sales_data!$B$2:$BZ$599"),MATCH(resource!$CC45,day_wise_sales_data!$A$2:$A$500,0),MATCH(resource!AX$2,INDIRECT("day_wise_sales_data!$B$1:$BZ$1"),0)),0)</f>
        <v>0</v>
      </c>
      <c r="AY45" s="3">
        <f ca="1">IFERROR(INDEX(INDIRECT("day_wise_sales_data!$B$2:$BZ$599"),MATCH(resource!$CC45,day_wise_sales_data!$A$2:$A$500,0),MATCH(resource!AY$2,INDIRECT("day_wise_sales_data!$B$1:$BZ$1"),0)),0)</f>
        <v>0</v>
      </c>
      <c r="AZ45" s="3">
        <f ca="1">IFERROR(INDEX(INDIRECT("day_wise_sales_data!$B$2:$BZ$599"),MATCH(resource!$CC45,day_wise_sales_data!$A$2:$A$500,0),MATCH(resource!AZ$2,INDIRECT("day_wise_sales_data!$B$1:$BZ$1"),0)),0)</f>
        <v>0</v>
      </c>
      <c r="BA45" s="3">
        <f ca="1">IFERROR(INDEX(INDIRECT("day_wise_sales_data!$B$2:$BZ$599"),MATCH(resource!$CC45,day_wise_sales_data!$A$2:$A$500,0),MATCH(resource!BA$2,INDIRECT("day_wise_sales_data!$B$1:$BZ$1"),0)),0)</f>
        <v>0</v>
      </c>
      <c r="BB45" s="3">
        <f ca="1">IFERROR(INDEX(INDIRECT("day_wise_sales_data!$B$2:$BZ$599"),MATCH(resource!$CC45,day_wise_sales_data!$A$2:$A$500,0),MATCH(resource!BB$2,INDIRECT("day_wise_sales_data!$B$1:$BZ$1"),0)),0)</f>
        <v>1848.11</v>
      </c>
      <c r="BC45" s="3">
        <f ca="1">IFERROR(INDEX(INDIRECT("day_wise_sales_data!$B$2:$BZ$599"),MATCH(resource!$CC45,day_wise_sales_data!$A$2:$A$500,0),MATCH(resource!BC$2,INDIRECT("day_wise_sales_data!$B$1:$BZ$1"),0)),0)</f>
        <v>0</v>
      </c>
      <c r="BD45" s="3">
        <f ca="1">IFERROR(INDEX(INDIRECT("day_wise_sales_data!$B$2:$BZ$599"),MATCH(resource!$CC45,day_wise_sales_data!$A$2:$A$500,0),MATCH(resource!BD$2,INDIRECT("day_wise_sales_data!$B$1:$BZ$1"),0)),0)</f>
        <v>0</v>
      </c>
      <c r="BE45" s="3">
        <f ca="1">IFERROR(INDEX(INDIRECT("day_wise_sales_data!$B$2:$BZ$599"),MATCH(resource!$CC45,day_wise_sales_data!$A$2:$A$500,0),MATCH(resource!BE$2,INDIRECT("day_wise_sales_data!$B$1:$BZ$1"),0)),0)</f>
        <v>0</v>
      </c>
      <c r="BF45" s="3">
        <f ca="1">IFERROR(INDEX(INDIRECT("day_wise_sales_data!$B$2:$BZ$599"),MATCH(resource!$CC45,day_wise_sales_data!$A$2:$A$500,0),MATCH(resource!BF$2,INDIRECT("day_wise_sales_data!$B$1:$BZ$1"),0)),0)</f>
        <v>0</v>
      </c>
      <c r="BG45" s="3">
        <f ca="1">IFERROR(INDEX(INDIRECT("day_wise_sales_data!$B$2:$BZ$599"),MATCH(resource!$CC45,day_wise_sales_data!$A$2:$A$500,0),MATCH(resource!BG$2,INDIRECT("day_wise_sales_data!$B$1:$BZ$1"),0)),0)</f>
        <v>0</v>
      </c>
      <c r="BH45" s="3">
        <f ca="1">IFERROR(INDEX(INDIRECT("day_wise_sales_data!$B$2:$BZ$599"),MATCH(resource!$CC45,day_wise_sales_data!$A$2:$A$500,0),MATCH(resource!BH$2,INDIRECT("day_wise_sales_data!$B$1:$BZ$1"),0)),0)</f>
        <v>0</v>
      </c>
      <c r="BI45" s="3">
        <f ca="1">IFERROR(INDEX(INDIRECT("day_wise_sales_data!$B$2:$BZ$599"),MATCH(resource!$CC45,day_wise_sales_data!$A$2:$A$500,0),MATCH(resource!BI$2,INDIRECT("day_wise_sales_data!$B$1:$BZ$1"),0)),0)</f>
        <v>0</v>
      </c>
      <c r="BJ45" s="3">
        <f ca="1">IFERROR(INDEX(INDIRECT("day_wise_sales_data!$B$2:$BZ$599"),MATCH(resource!$CC45,day_wise_sales_data!$A$2:$A$500,0),MATCH(resource!BJ$2,INDIRECT("day_wise_sales_data!$B$1:$BZ$1"),0)),0)</f>
        <v>3712.47</v>
      </c>
      <c r="BK45" s="3">
        <f ca="1">IFERROR(INDEX(INDIRECT("day_wise_sales_data!$B$2:$BZ$599"),MATCH(resource!$CC45,day_wise_sales_data!$A$2:$A$500,0),MATCH(resource!BK$2,INDIRECT("day_wise_sales_data!$B$1:$BZ$1"),0)),0)</f>
        <v>5675.97</v>
      </c>
      <c r="BL45" s="3">
        <f ca="1">IFERROR(INDEX(INDIRECT("day_wise_sales_data!$B$2:$BZ$599"),MATCH(resource!$CC45,day_wise_sales_data!$A$2:$A$500,0),MATCH(resource!BL$2,INDIRECT("day_wise_sales_data!$B$1:$BZ$1"),0)),0)</f>
        <v>0</v>
      </c>
      <c r="BM45" s="3">
        <f ca="1">IFERROR(INDEX(INDIRECT("day_wise_sales_data!$B$2:$BZ$599"),MATCH(resource!$CC45,day_wise_sales_data!$A$2:$A$500,0),MATCH(resource!BM$2,INDIRECT("day_wise_sales_data!$B$1:$BZ$1"),0)),0)</f>
        <v>0</v>
      </c>
      <c r="BN45" s="3">
        <f ca="1">IFERROR(INDEX(INDIRECT("day_wise_sales_data!$B$2:$BZ$599"),MATCH(resource!$CC45,day_wise_sales_data!$A$2:$A$500,0),MATCH(resource!BN$2,INDIRECT("day_wise_sales_data!$B$1:$BZ$1"),0)),0)</f>
        <v>0</v>
      </c>
      <c r="BO45" s="3">
        <f ca="1">IFERROR(INDEX(INDIRECT("day_wise_sales_data!$B$2:$BZ$599"),MATCH(resource!$CC45,day_wise_sales_data!$A$2:$A$500,0),MATCH(resource!BO$2,INDIRECT("day_wise_sales_data!$B$1:$BZ$1"),0)),0)</f>
        <v>0</v>
      </c>
      <c r="BP45" s="3">
        <f ca="1">IFERROR(INDEX(INDIRECT("day_wise_sales_data!$B$2:$BZ$599"),MATCH(resource!$CC45,day_wise_sales_data!$A$2:$A$500,0),MATCH(resource!BP$2,INDIRECT("day_wise_sales_data!$B$1:$BZ$1"),0)),0)</f>
        <v>0</v>
      </c>
      <c r="BQ45" s="3">
        <f ca="1">IFERROR(INDEX(INDIRECT("day_wise_sales_data!$B$2:$BZ$599"),MATCH(resource!$CC45,day_wise_sales_data!$A$2:$A$500,0),MATCH(resource!BQ$2,INDIRECT("day_wise_sales_data!$B$1:$BZ$1"),0)),0)</f>
        <v>0</v>
      </c>
      <c r="BR45" s="3">
        <f ca="1">IFERROR(INDEX(INDIRECT("day_wise_sales_data!$B$2:$BZ$599"),MATCH(resource!$CC45,day_wise_sales_data!$A$2:$A$500,0),MATCH(resource!BR$2,INDIRECT("day_wise_sales_data!$B$1:$BZ$1"),0)),0)</f>
        <v>0</v>
      </c>
      <c r="BS45" s="3">
        <f ca="1">IFERROR(INDEX(INDIRECT("day_wise_sales_data!$B$2:$BZ$599"),MATCH(resource!$CC45,day_wise_sales_data!$A$2:$A$500,0),MATCH(resource!BS$2,INDIRECT("day_wise_sales_data!$B$1:$BZ$1"),0)),0)</f>
        <v>0</v>
      </c>
      <c r="BT45" s="3">
        <f ca="1">IFERROR(INDEX(INDIRECT("day_wise_sales_data!$B$2:$BZ$599"),MATCH(resource!$CC45,day_wise_sales_data!$A$2:$A$500,0),MATCH(resource!BT$2,INDIRECT("day_wise_sales_data!$B$1:$BZ$1"),0)),0)</f>
        <v>0</v>
      </c>
      <c r="BU45" s="3">
        <f ca="1">IFERROR(INDEX(INDIRECT("day_wise_sales_data!$B$2:$BZ$599"),MATCH(resource!$CC45,day_wise_sales_data!$A$2:$A$500,0),MATCH(resource!BU$2,INDIRECT("day_wise_sales_data!$B$1:$BZ$1"),0)),0)</f>
        <v>4048.25</v>
      </c>
      <c r="BV45" s="3">
        <f ca="1">IFERROR(INDEX(INDIRECT("day_wise_sales_data!$B$2:$BZ$599"),MATCH(resource!$CC45,day_wise_sales_data!$A$2:$A$500,0),MATCH(resource!BV$2,INDIRECT("day_wise_sales_data!$B$1:$BZ$1"),0)),0)</f>
        <v>37079.760000000002</v>
      </c>
      <c r="BW45" s="3">
        <f ca="1">IFERROR(INDEX(INDIRECT("day_wise_sales_data!$B$2:$BZ$599"),MATCH(resource!$CC45,day_wise_sales_data!$A$2:$A$500,0),MATCH(resource!BW$2,INDIRECT("day_wise_sales_data!$B$1:$BZ$1"),0)),0)</f>
        <v>0</v>
      </c>
      <c r="BX45" s="3">
        <f ca="1">IFERROR(INDEX(INDIRECT("day_wise_sales_data!$B$2:$BZ$599"),MATCH(resource!$CC45,day_wise_sales_data!$A$2:$A$500,0),MATCH(resource!BX$2,INDIRECT("day_wise_sales_data!$B$1:$BZ$1"),0)),0)</f>
        <v>0</v>
      </c>
      <c r="BY45" s="3">
        <f ca="1">IFERROR(INDEX(INDIRECT("day_wise_sales_data!$B$2:$BZ$599"),MATCH(resource!$CC45,day_wise_sales_data!$A$2:$A$500,0),MATCH(resource!BY$2,INDIRECT("day_wise_sales_data!$B$1:$BZ$1"),0)),0)</f>
        <v>0</v>
      </c>
      <c r="BZ45" s="3">
        <f ca="1">IFERROR(INDEX(INDIRECT("day_wise_sales_data!$B$2:$BZ$599"),MATCH(resource!$CC45,day_wise_sales_data!$A$2:$A$500,0),MATCH(resource!BZ$2,INDIRECT("day_wise_sales_data!$B$1:$BZ$1"),0)),0)</f>
        <v>0</v>
      </c>
      <c r="CA45" s="3" t="str">
        <f ca="1">IFERROR(INDEX(INDIRECT("day_wise_sales_data!$B$2:$BZ$599"),MATCH(resource!$CC45,day_wise_sales_data!$A$2:$A$500,0),MATCH(resource!CA$2,INDIRECT("day_wise_sales_data!$B$1:$BZ$1"),0)),0)</f>
        <v>dd</v>
      </c>
      <c r="CC45" s="4" t="str">
        <f>sales_data!H44</f>
        <v>BSL01212</v>
      </c>
      <c r="CD45" s="1">
        <v>43</v>
      </c>
      <c r="CE45" s="1" t="str">
        <f>IF(AQ45=report!$AQ$3,resource!CD45,"")</f>
        <v/>
      </c>
      <c r="CF45" s="5" t="str">
        <f>IFERROR(SMALL($CE$3:$CE$1001,ROWS($CE$3:CE45)),"")</f>
        <v/>
      </c>
      <c r="CH45">
        <f>IFERROR(VLOOKUP($CC45,data_pull!$E$22:$G$700,2,0),0)</f>
        <v>52364.56</v>
      </c>
      <c r="CI45" s="1">
        <f t="shared" si="44"/>
        <v>154</v>
      </c>
      <c r="CJ45" s="1">
        <f t="shared" si="45"/>
        <v>0</v>
      </c>
      <c r="CK45" s="1" t="s">
        <v>1075</v>
      </c>
      <c r="CL45" s="1">
        <f t="shared" si="46"/>
        <v>111</v>
      </c>
      <c r="CM45" s="1" t="str">
        <f>IFERROR(VLOOKUP($CK45,stock_data!$B$3:$W$612,2,0),0)</f>
        <v>ATOPEN TABLET (EXP)</v>
      </c>
      <c r="CN45" s="1" t="str">
        <f>IFERROR(VLOOKUP($CK45,stock_data!$B$3:$W$612,4,0),0)</f>
        <v>20x10's</v>
      </c>
      <c r="CO45" s="1">
        <f>IFERROR(VLOOKUP($CK45,stock_data!$B$3:$W$612,5,0),0)</f>
        <v>140.80000000000001</v>
      </c>
      <c r="CP45" s="3">
        <f t="shared" si="47"/>
        <v>0</v>
      </c>
      <c r="CQ45" s="3">
        <f t="shared" si="48"/>
        <v>0</v>
      </c>
      <c r="CR45" s="1">
        <f>IFERROR(VLOOKUP($CK45,stock_data!$B$3:$W$612,6,0),0)</f>
        <v>0</v>
      </c>
      <c r="CS45" s="1">
        <f>IFERROR(VLOOKUP($CK45,stock_data!$B$3:$W$612,7,0),0)</f>
        <v>0</v>
      </c>
      <c r="CT45" s="1">
        <f>IFERROR(VLOOKUP($CK45,stock_data!$B$3:$W$612,8,0),0)</f>
        <v>0</v>
      </c>
      <c r="CU45" s="1">
        <f>IFERROR(VLOOKUP($CK45,stock_data!$B$3:$W$612,9,0),0)</f>
        <v>0</v>
      </c>
      <c r="CV45" s="1">
        <f>IFERROR(VLOOKUP($CK45,stock_data!$B$3:$W$612,10,0),0)</f>
        <v>0</v>
      </c>
      <c r="CW45" s="1">
        <f>IFERROR(VLOOKUP($CK45,stock_data!$B$3:$W$612,11,0),0)</f>
        <v>0</v>
      </c>
      <c r="CX45" s="1">
        <f>IFERROR(VLOOKUP($CK45,stock_data!$B$3:$W$612,12,0),0)</f>
        <v>0</v>
      </c>
      <c r="CY45" s="1">
        <f>IFERROR(VLOOKUP($CK45,stock_data!$B$3:$W$612,13,0),0)</f>
        <v>0</v>
      </c>
      <c r="CZ45" s="1">
        <f>IFERROR(VLOOKUP($CK45,stock_data!$B$3:$W$612,14,0),0)</f>
        <v>0</v>
      </c>
      <c r="DA45" s="1">
        <f>IFERROR(VLOOKUP($CK45,stock_data!$B$3:$W$612,15,0),0)</f>
        <v>0</v>
      </c>
      <c r="DB45" s="1">
        <f>IFERROR(VLOOKUP($CK45,stock_data!$B$3:$W$612,16,0),0)</f>
        <v>0</v>
      </c>
      <c r="DC45" s="1">
        <f>IFERROR(VLOOKUP($CK45,stock_data!$B$3:$W$612,17,0),0)</f>
        <v>0</v>
      </c>
      <c r="DD45" s="1">
        <f>IFERROR(VLOOKUP($CK45,stock_data!$B$3:$W$612,18,0),0)</f>
        <v>0</v>
      </c>
      <c r="DE45" s="1">
        <f>IFERROR(VLOOKUP($CK45,stock_data!$B$3:$W$612,19,0),0)</f>
        <v>0</v>
      </c>
      <c r="DF45" s="1">
        <f>IFERROR(VLOOKUP($CK45,stock_data!$B$3:$W$612,20,0),0)</f>
        <v>0</v>
      </c>
      <c r="DG45" s="1">
        <f>IFERROR(VLOOKUP($CK45,stock_data!$B$3:$W$612,21,0),0)</f>
        <v>0</v>
      </c>
      <c r="DH45" s="1">
        <f>IFERROR(VLOOKUP($CK45,stock_data!$B$3:$W$612,22,0),0)</f>
        <v>0</v>
      </c>
      <c r="DI45" s="1">
        <f t="shared" si="49"/>
        <v>0</v>
      </c>
      <c r="DJ45" s="1">
        <f t="shared" si="50"/>
        <v>0</v>
      </c>
      <c r="DK45" s="3">
        <f>IFERROR(INDEX(COD_SALES!$B$5:$Z$500,MATCH(resource!$CC45,COD_SALES!$A$5:$A$500,0),MATCH(resource!DK$2,COD_SALES!$B$4:$Z$4,0)),"")</f>
        <v>2</v>
      </c>
      <c r="DL45" s="3">
        <f>IFERROR(INDEX(COD_SALES!$B$5:$Z$500,MATCH(resource!$CC45,COD_SALES!$A$5:$A$500,0),MATCH(resource!DL$2,COD_SALES!$B$4:$Z$4,0)),"")</f>
        <v>0</v>
      </c>
      <c r="DM45" s="3">
        <f>IFERROR(INDEX(COD_SALES!$B$5:$Z$500,MATCH(resource!$CC45,COD_SALES!$A$5:$A$500,0),MATCH(resource!DM$2,COD_SALES!$B$4:$Z$4,0)),"")</f>
        <v>10</v>
      </c>
      <c r="DN45" s="3" t="str">
        <f>IFERROR(INDEX(COD_SALES!$B$5:$Z$500,MATCH(resource!$CC45,COD_SALES!$A$5:$A$500,0),MATCH(resource!DN$2,COD_SALES!$B$4:$Z$4,0)),"")</f>
        <v/>
      </c>
      <c r="DO45" s="3">
        <f>IFERROR(INDEX(COD_SALES!$B$5:$Z$500,MATCH(resource!$CC45,COD_SALES!$A$5:$A$500,0),MATCH(resource!DO$2,COD_SALES!$B$4:$Z$4,0)),"")</f>
        <v>0</v>
      </c>
      <c r="DP45" s="3">
        <f>IFERROR(INDEX(COD_SALES!$B$5:$Z$500,MATCH(resource!$CC45,COD_SALES!$A$5:$A$500,0),MATCH(resource!DP$2,COD_SALES!$B$4:$Z$4,0)),"")</f>
        <v>0</v>
      </c>
      <c r="DQ45" s="3" t="str">
        <f>IFERROR(INDEX(COD_SALES!$B$5:$Z$500,MATCH(resource!$CC45,COD_SALES!$A$5:$A$500,0),MATCH(resource!DQ$2,COD_SALES!$B$4:$Z$4,0)),"")</f>
        <v/>
      </c>
      <c r="DR45" s="3">
        <f>IFERROR(INDEX(COD_SALES!$B$5:$Z$500,MATCH(resource!$CC45,COD_SALES!$A$5:$A$500,0),MATCH(resource!DR$2,COD_SALES!$B$4:$Z$4,0)),"")</f>
        <v>0</v>
      </c>
      <c r="DS45" s="3">
        <f>IFERROR(INDEX(COD_SALES!$B$5:$Z$500,MATCH(resource!$CC45,COD_SALES!$A$5:$A$500,0),MATCH(resource!DS$2,COD_SALES!$B$4:$Z$4,0)),"")</f>
        <v>50</v>
      </c>
      <c r="DT45" s="3">
        <f>IFERROR(INDEX(COD_SALES!$B$5:$Z$500,MATCH(resource!$CC45,COD_SALES!$A$5:$A$500,0),MATCH(resource!DT$2,COD_SALES!$B$4:$Z$4,0)),"")</f>
        <v>0</v>
      </c>
      <c r="DU45" s="3">
        <f>IFERROR(INDEX(COD_SALES!$B$5:$Z$500,MATCH(resource!$CC45,COD_SALES!$A$5:$A$500,0),MATCH(resource!DU$2,COD_SALES!$B$4:$Z$4,0)),"")</f>
        <v>0</v>
      </c>
      <c r="DV45" s="3">
        <f>IFERROR(INDEX(COD_SALES!$B$5:$Z$500,MATCH(resource!$CC45,COD_SALES!$A$5:$A$500,0),MATCH(resource!DV$2,COD_SALES!$B$4:$Z$4,0)),"")</f>
        <v>0</v>
      </c>
      <c r="DW45" s="3">
        <f>IFERROR(INDEX(COD_SALES!$B$5:$Z$500,MATCH(resource!$CC45,COD_SALES!$A$5:$A$500,0),MATCH(resource!DW$2,COD_SALES!$B$4:$Z$4,0)),"")</f>
        <v>12</v>
      </c>
      <c r="DX45" s="3">
        <f>IFERROR(INDEX(COD_SALES!$B$5:$Z$500,MATCH(resource!$CC45,COD_SALES!$A$5:$A$500,0),MATCH(resource!DX$2,COD_SALES!$B$4:$Z$4,0)),"")</f>
        <v>0</v>
      </c>
      <c r="DY45" s="3">
        <f>IFERROR(INDEX(COD_SALES!$B$5:$Z$500,MATCH(resource!$CC45,COD_SALES!$A$5:$A$500,0),MATCH(resource!DY$2,COD_SALES!$B$4:$Z$4,0)),"")</f>
        <v>0</v>
      </c>
      <c r="DZ45" s="3">
        <f>IFERROR(INDEX(COD_SALES!$B$5:$Z$500,MATCH(resource!$CC45,COD_SALES!$A$5:$A$500,0),MATCH(resource!DZ$2,COD_SALES!$B$4:$Z$4,0)),"")</f>
        <v>6</v>
      </c>
      <c r="EA45" s="3">
        <f>IFERROR(INDEX(COD_SALES!$B$5:$Z$500,MATCH(resource!$CC45,COD_SALES!$A$5:$A$500,0),MATCH(resource!EA$2,COD_SALES!$B$4:$Z$4,0)),"")</f>
        <v>0</v>
      </c>
      <c r="EB45" s="3">
        <f t="shared" si="51"/>
        <v>20621.780000000002</v>
      </c>
      <c r="ED45" s="3">
        <f>IFERROR(VLOOKUP($CK45,depot_prod_sales!$B$5:$S$200,3,0),0)</f>
        <v>0</v>
      </c>
      <c r="EE45" s="3">
        <f>IFERROR(VLOOKUP($CK45,depot_prod_sales!$B$5:$S$200,4,0),0)</f>
        <v>0</v>
      </c>
      <c r="EF45" s="3">
        <f>IFERROR(VLOOKUP($CK45,depot_prod_sales!$B$5:$S$200,5,0),0)</f>
        <v>0</v>
      </c>
      <c r="EG45" s="3">
        <f>IFERROR(VLOOKUP($CK45,depot_prod_sales!$B$5:$S$200,6,0),0)</f>
        <v>0</v>
      </c>
      <c r="EH45" s="3">
        <f>IFERROR(VLOOKUP($CK45,depot_prod_sales!$B$5:$S$200,7,0),0)</f>
        <v>0</v>
      </c>
      <c r="EI45" s="3">
        <f>IFERROR(VLOOKUP($CK45,depot_prod_sales!$B$5:$S$200,8,0),0)</f>
        <v>0</v>
      </c>
      <c r="EJ45" s="3">
        <f>IFERROR(VLOOKUP($CK45,depot_prod_sales!$B$5:$S$200,9,0),0)</f>
        <v>0</v>
      </c>
      <c r="EK45" s="3">
        <f>IFERROR(VLOOKUP($CK45,depot_prod_sales!$B$5:$S$200,10,0),0)</f>
        <v>0</v>
      </c>
      <c r="EL45" s="3">
        <f>IFERROR(VLOOKUP($CK45,depot_prod_sales!$B$5:$S$200,11,0),0)</f>
        <v>0</v>
      </c>
      <c r="EM45" s="3">
        <f>IFERROR(VLOOKUP($CK45,depot_prod_sales!$B$5:$S$200,12,0),0)</f>
        <v>0</v>
      </c>
      <c r="EN45" s="3">
        <f>IFERROR(VLOOKUP($CK45,depot_prod_sales!$B$5:$S$200,13,0),0)</f>
        <v>0</v>
      </c>
      <c r="EO45" s="3">
        <f>IFERROR(VLOOKUP($CK45,depot_prod_sales!$B$5:$S$200,14,0),0)</f>
        <v>0</v>
      </c>
      <c r="EP45" s="3">
        <f>IFERROR(VLOOKUP($CK45,depot_prod_sales!$B$5:$S$200,15,0),0)</f>
        <v>0</v>
      </c>
      <c r="EQ45" s="3">
        <f>IFERROR(VLOOKUP($CK45,depot_prod_sales!$B$5:$S$200,16,0),0)</f>
        <v>0</v>
      </c>
      <c r="ER45" s="3">
        <f>IFERROR(VLOOKUP($CK45,depot_prod_sales!$B$5:$S$200,17,0),0)</f>
        <v>0</v>
      </c>
      <c r="ES45" s="3">
        <f>IFERROR(VLOOKUP($CK45,depot_prod_sales!$B$5:$S$200,18,0),0)</f>
        <v>0</v>
      </c>
      <c r="ET45" s="116">
        <f t="shared" si="52"/>
        <v>0</v>
      </c>
      <c r="EU45" s="116">
        <f t="shared" si="53"/>
        <v>0</v>
      </c>
      <c r="EW45" s="3">
        <f>IFERROR(VLOOKUP(CC45,data_pull!$AO$25:$AR$546,2,0),0)</f>
        <v>26</v>
      </c>
      <c r="EX45" s="1">
        <f>IFERROR(VLOOKUP(CC45,data_pull!$AO$25:$AR$546,4,0),0)</f>
        <v>170000</v>
      </c>
    </row>
    <row r="46" spans="12:154" x14ac:dyDescent="0.25"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4" t="str">
        <f>sales_data!B45</f>
        <v>Reajul Karim</v>
      </c>
      <c r="AR46" s="4" t="str">
        <f>sales_data!C45</f>
        <v>Arifuzzaman</v>
      </c>
      <c r="AS46" s="5" t="str">
        <f t="shared" si="42"/>
        <v/>
      </c>
      <c r="AT46" s="4" t="str">
        <f>sales_data!I45</f>
        <v>Tusher Saha</v>
      </c>
      <c r="AU46" s="4" t="str">
        <f>sales_data!W45</f>
        <v>Patuakhali -1(Cb)</v>
      </c>
      <c r="AV46" s="1">
        <f>sales_data!N45</f>
        <v>72350.64</v>
      </c>
      <c r="AW46" s="1">
        <f>sales_data!P45</f>
        <v>36</v>
      </c>
      <c r="AX46" s="3">
        <f ca="1">IFERROR(INDEX(INDIRECT("day_wise_sales_data!$B$2:$BZ$599"),MATCH(resource!$CC46,day_wise_sales_data!$A$2:$A$500,0),MATCH(resource!AX$2,INDIRECT("day_wise_sales_data!$B$1:$BZ$1"),0)),0)</f>
        <v>0</v>
      </c>
      <c r="AY46" s="3">
        <f ca="1">IFERROR(INDEX(INDIRECT("day_wise_sales_data!$B$2:$BZ$599"),MATCH(resource!$CC46,day_wise_sales_data!$A$2:$A$500,0),MATCH(resource!AY$2,INDIRECT("day_wise_sales_data!$B$1:$BZ$1"),0)),0)</f>
        <v>0</v>
      </c>
      <c r="AZ46" s="3">
        <f ca="1">IFERROR(INDEX(INDIRECT("day_wise_sales_data!$B$2:$BZ$599"),MATCH(resource!$CC46,day_wise_sales_data!$A$2:$A$500,0),MATCH(resource!AZ$2,INDIRECT("day_wise_sales_data!$B$1:$BZ$1"),0)),0)</f>
        <v>0</v>
      </c>
      <c r="BA46" s="3">
        <f ca="1">IFERROR(INDEX(INDIRECT("day_wise_sales_data!$B$2:$BZ$599"),MATCH(resource!$CC46,day_wise_sales_data!$A$2:$A$500,0),MATCH(resource!BA$2,INDIRECT("day_wise_sales_data!$B$1:$BZ$1"),0)),0)</f>
        <v>0</v>
      </c>
      <c r="BB46" s="3">
        <f ca="1">IFERROR(INDEX(INDIRECT("day_wise_sales_data!$B$2:$BZ$599"),MATCH(resource!$CC46,day_wise_sales_data!$A$2:$A$500,0),MATCH(resource!BB$2,INDIRECT("day_wise_sales_data!$B$1:$BZ$1"),0)),0)</f>
        <v>1848.11</v>
      </c>
      <c r="BC46" s="3">
        <f ca="1">IFERROR(INDEX(INDIRECT("day_wise_sales_data!$B$2:$BZ$599"),MATCH(resource!$CC46,day_wise_sales_data!$A$2:$A$500,0),MATCH(resource!BC$2,INDIRECT("day_wise_sales_data!$B$1:$BZ$1"),0)),0)</f>
        <v>0</v>
      </c>
      <c r="BD46" s="3">
        <f ca="1">IFERROR(INDEX(INDIRECT("day_wise_sales_data!$B$2:$BZ$599"),MATCH(resource!$CC46,day_wise_sales_data!$A$2:$A$500,0),MATCH(resource!BD$2,INDIRECT("day_wise_sales_data!$B$1:$BZ$1"),0)),0)</f>
        <v>0</v>
      </c>
      <c r="BE46" s="3">
        <f ca="1">IFERROR(INDEX(INDIRECT("day_wise_sales_data!$B$2:$BZ$599"),MATCH(resource!$CC46,day_wise_sales_data!$A$2:$A$500,0),MATCH(resource!BE$2,INDIRECT("day_wise_sales_data!$B$1:$BZ$1"),0)),0)</f>
        <v>220.01</v>
      </c>
      <c r="BF46" s="3">
        <f ca="1">IFERROR(INDEX(INDIRECT("day_wise_sales_data!$B$2:$BZ$599"),MATCH(resource!$CC46,day_wise_sales_data!$A$2:$A$500,0),MATCH(resource!BF$2,INDIRECT("day_wise_sales_data!$B$1:$BZ$1"),0)),0)</f>
        <v>9542.58</v>
      </c>
      <c r="BG46" s="3">
        <f ca="1">IFERROR(INDEX(INDIRECT("day_wise_sales_data!$B$2:$BZ$599"),MATCH(resource!$CC46,day_wise_sales_data!$A$2:$A$500,0),MATCH(resource!BG$2,INDIRECT("day_wise_sales_data!$B$1:$BZ$1"),0)),0)</f>
        <v>0</v>
      </c>
      <c r="BH46" s="3">
        <f ca="1">IFERROR(INDEX(INDIRECT("day_wise_sales_data!$B$2:$BZ$599"),MATCH(resource!$CC46,day_wise_sales_data!$A$2:$A$500,0),MATCH(resource!BH$2,INDIRECT("day_wise_sales_data!$B$1:$BZ$1"),0)),0)</f>
        <v>0</v>
      </c>
      <c r="BI46" s="3">
        <f ca="1">IFERROR(INDEX(INDIRECT("day_wise_sales_data!$B$2:$BZ$599"),MATCH(resource!$CC46,day_wise_sales_data!$A$2:$A$500,0),MATCH(resource!BI$2,INDIRECT("day_wise_sales_data!$B$1:$BZ$1"),0)),0)</f>
        <v>0</v>
      </c>
      <c r="BJ46" s="3">
        <f ca="1">IFERROR(INDEX(INDIRECT("day_wise_sales_data!$B$2:$BZ$599"),MATCH(resource!$CC46,day_wise_sales_data!$A$2:$A$500,0),MATCH(resource!BJ$2,INDIRECT("day_wise_sales_data!$B$1:$BZ$1"),0)),0)</f>
        <v>1100</v>
      </c>
      <c r="BK46" s="3">
        <f ca="1">IFERROR(INDEX(INDIRECT("day_wise_sales_data!$B$2:$BZ$599"),MATCH(resource!$CC46,day_wise_sales_data!$A$2:$A$500,0),MATCH(resource!BK$2,INDIRECT("day_wise_sales_data!$B$1:$BZ$1"),0)),0)</f>
        <v>2734.7</v>
      </c>
      <c r="BL46" s="3">
        <f ca="1">IFERROR(INDEX(INDIRECT("day_wise_sales_data!$B$2:$BZ$599"),MATCH(resource!$CC46,day_wise_sales_data!$A$2:$A$500,0),MATCH(resource!BL$2,INDIRECT("day_wise_sales_data!$B$1:$BZ$1"),0)),0)</f>
        <v>0</v>
      </c>
      <c r="BM46" s="3">
        <f ca="1">IFERROR(INDEX(INDIRECT("day_wise_sales_data!$B$2:$BZ$599"),MATCH(resource!$CC46,day_wise_sales_data!$A$2:$A$500,0),MATCH(resource!BM$2,INDIRECT("day_wise_sales_data!$B$1:$BZ$1"),0)),0)</f>
        <v>0</v>
      </c>
      <c r="BN46" s="3">
        <f ca="1">IFERROR(INDEX(INDIRECT("day_wise_sales_data!$B$2:$BZ$599"),MATCH(resource!$CC46,day_wise_sales_data!$A$2:$A$500,0),MATCH(resource!BN$2,INDIRECT("day_wise_sales_data!$B$1:$BZ$1"),0)),0)</f>
        <v>0</v>
      </c>
      <c r="BO46" s="3">
        <f ca="1">IFERROR(INDEX(INDIRECT("day_wise_sales_data!$B$2:$BZ$599"),MATCH(resource!$CC46,day_wise_sales_data!$A$2:$A$500,0),MATCH(resource!BO$2,INDIRECT("day_wise_sales_data!$B$1:$BZ$1"),0)),0)</f>
        <v>0</v>
      </c>
      <c r="BP46" s="3">
        <f ca="1">IFERROR(INDEX(INDIRECT("day_wise_sales_data!$B$2:$BZ$599"),MATCH(resource!$CC46,day_wise_sales_data!$A$2:$A$500,0),MATCH(resource!BP$2,INDIRECT("day_wise_sales_data!$B$1:$BZ$1"),0)),0)</f>
        <v>0</v>
      </c>
      <c r="BQ46" s="3">
        <f ca="1">IFERROR(INDEX(INDIRECT("day_wise_sales_data!$B$2:$BZ$599"),MATCH(resource!$CC46,day_wise_sales_data!$A$2:$A$500,0),MATCH(resource!BQ$2,INDIRECT("day_wise_sales_data!$B$1:$BZ$1"),0)),0)</f>
        <v>0</v>
      </c>
      <c r="BR46" s="3">
        <f ca="1">IFERROR(INDEX(INDIRECT("day_wise_sales_data!$B$2:$BZ$599"),MATCH(resource!$CC46,day_wise_sales_data!$A$2:$A$500,0),MATCH(resource!BR$2,INDIRECT("day_wise_sales_data!$B$1:$BZ$1"),0)),0)</f>
        <v>6011.91</v>
      </c>
      <c r="BS46" s="3">
        <f ca="1">IFERROR(INDEX(INDIRECT("day_wise_sales_data!$B$2:$BZ$599"),MATCH(resource!$CC46,day_wise_sales_data!$A$2:$A$500,0),MATCH(resource!BS$2,INDIRECT("day_wise_sales_data!$B$1:$BZ$1"),0)),0)</f>
        <v>0</v>
      </c>
      <c r="BT46" s="3">
        <f ca="1">IFERROR(INDEX(INDIRECT("day_wise_sales_data!$B$2:$BZ$599"),MATCH(resource!$CC46,day_wise_sales_data!$A$2:$A$500,0),MATCH(resource!BT$2,INDIRECT("day_wise_sales_data!$B$1:$BZ$1"),0)),0)</f>
        <v>0</v>
      </c>
      <c r="BU46" s="3">
        <f ca="1">IFERROR(INDEX(INDIRECT("day_wise_sales_data!$B$2:$BZ$599"),MATCH(resource!$CC46,day_wise_sales_data!$A$2:$A$500,0),MATCH(resource!BU$2,INDIRECT("day_wise_sales_data!$B$1:$BZ$1"),0)),0)</f>
        <v>1892.12</v>
      </c>
      <c r="BV46" s="3">
        <f ca="1">IFERROR(INDEX(INDIRECT("day_wise_sales_data!$B$2:$BZ$599"),MATCH(resource!$CC46,day_wise_sales_data!$A$2:$A$500,0),MATCH(resource!BV$2,INDIRECT("day_wise_sales_data!$B$1:$BZ$1"),0)),0)</f>
        <v>4646.7299999999996</v>
      </c>
      <c r="BW46" s="3">
        <f ca="1">IFERROR(INDEX(INDIRECT("day_wise_sales_data!$B$2:$BZ$599"),MATCH(resource!$CC46,day_wise_sales_data!$A$2:$A$500,0),MATCH(resource!BW$2,INDIRECT("day_wise_sales_data!$B$1:$BZ$1"),0)),0)</f>
        <v>4117.87</v>
      </c>
      <c r="BX46" s="3">
        <f ca="1">IFERROR(INDEX(INDIRECT("day_wise_sales_data!$B$2:$BZ$599"),MATCH(resource!$CC46,day_wise_sales_data!$A$2:$A$500,0),MATCH(resource!BX$2,INDIRECT("day_wise_sales_data!$B$1:$BZ$1"),0)),0)</f>
        <v>0</v>
      </c>
      <c r="BY46" s="3">
        <f ca="1">IFERROR(INDEX(INDIRECT("day_wise_sales_data!$B$2:$BZ$599"),MATCH(resource!$CC46,day_wise_sales_data!$A$2:$A$500,0),MATCH(resource!BY$2,INDIRECT("day_wise_sales_data!$B$1:$BZ$1"),0)),0)</f>
        <v>40236.61</v>
      </c>
      <c r="BZ46" s="3">
        <f ca="1">IFERROR(INDEX(INDIRECT("day_wise_sales_data!$B$2:$BZ$599"),MATCH(resource!$CC46,day_wise_sales_data!$A$2:$A$500,0),MATCH(resource!BZ$2,INDIRECT("day_wise_sales_data!$B$1:$BZ$1"),0)),0)</f>
        <v>0</v>
      </c>
      <c r="CA46" s="3" t="str">
        <f ca="1">IFERROR(INDEX(INDIRECT("day_wise_sales_data!$B$2:$BZ$599"),MATCH(resource!$CC46,day_wise_sales_data!$A$2:$A$500,0),MATCH(resource!CA$2,INDIRECT("day_wise_sales_data!$B$1:$BZ$1"),0)),0)</f>
        <v>dd</v>
      </c>
      <c r="CC46" s="4" t="str">
        <f>sales_data!H45</f>
        <v>BSL05212</v>
      </c>
      <c r="CD46" s="1">
        <v>44</v>
      </c>
      <c r="CE46" s="1" t="str">
        <f>IF(AQ46=report!$AQ$3,resource!CD46,"")</f>
        <v/>
      </c>
      <c r="CF46" s="5" t="str">
        <f>IFERROR(SMALL($CE$3:$CE$1001,ROWS($CE$3:CE46)),"")</f>
        <v/>
      </c>
      <c r="CH46">
        <f>IFERROR(VLOOKUP($CC46,data_pull!$E$22:$G$700,2,0),0)</f>
        <v>72350.64</v>
      </c>
      <c r="CI46" s="1">
        <f t="shared" si="44"/>
        <v>154</v>
      </c>
      <c r="CJ46" s="1">
        <f t="shared" si="45"/>
        <v>0</v>
      </c>
      <c r="CK46" s="1" t="s">
        <v>1077</v>
      </c>
      <c r="CL46" s="1">
        <f t="shared" si="46"/>
        <v>111</v>
      </c>
      <c r="CM46" s="1" t="str">
        <f>IFERROR(VLOOKUP($CK46,stock_data!$B$3:$W$612,2,0),0)</f>
        <v>ATOPEN TABLET 500mg</v>
      </c>
      <c r="CN46" s="1" t="str">
        <f>IFERROR(VLOOKUP($CK46,stock_data!$B$3:$W$612,4,0),0)</f>
        <v>40x10's</v>
      </c>
      <c r="CO46" s="1">
        <f>IFERROR(VLOOKUP($CK46,stock_data!$B$3:$W$612,5,0),0)</f>
        <v>281.60000000000002</v>
      </c>
      <c r="CP46" s="3">
        <f t="shared" si="47"/>
        <v>0</v>
      </c>
      <c r="CQ46" s="3">
        <f t="shared" si="48"/>
        <v>0</v>
      </c>
      <c r="CR46" s="1">
        <f>IFERROR(VLOOKUP($CK46,stock_data!$B$3:$W$612,6,0),0)</f>
        <v>0</v>
      </c>
      <c r="CS46" s="1">
        <f>IFERROR(VLOOKUP($CK46,stock_data!$B$3:$W$612,7,0),0)</f>
        <v>0</v>
      </c>
      <c r="CT46" s="1">
        <f>IFERROR(VLOOKUP($CK46,stock_data!$B$3:$W$612,8,0),0)</f>
        <v>0</v>
      </c>
      <c r="CU46" s="1">
        <f>IFERROR(VLOOKUP($CK46,stock_data!$B$3:$W$612,9,0),0)</f>
        <v>0</v>
      </c>
      <c r="CV46" s="1">
        <f>IFERROR(VLOOKUP($CK46,stock_data!$B$3:$W$612,10,0),0)</f>
        <v>0</v>
      </c>
      <c r="CW46" s="1">
        <f>IFERROR(VLOOKUP($CK46,stock_data!$B$3:$W$612,11,0),0)</f>
        <v>0</v>
      </c>
      <c r="CX46" s="1">
        <f>IFERROR(VLOOKUP($CK46,stock_data!$B$3:$W$612,12,0),0)</f>
        <v>0</v>
      </c>
      <c r="CY46" s="1">
        <f>IFERROR(VLOOKUP($CK46,stock_data!$B$3:$W$612,13,0),0)</f>
        <v>0</v>
      </c>
      <c r="CZ46" s="1">
        <f>IFERROR(VLOOKUP($CK46,stock_data!$B$3:$W$612,14,0),0)</f>
        <v>0</v>
      </c>
      <c r="DA46" s="1">
        <f>IFERROR(VLOOKUP($CK46,stock_data!$B$3:$W$612,15,0),0)</f>
        <v>0</v>
      </c>
      <c r="DB46" s="1">
        <f>IFERROR(VLOOKUP($CK46,stock_data!$B$3:$W$612,16,0),0)</f>
        <v>0</v>
      </c>
      <c r="DC46" s="1">
        <f>IFERROR(VLOOKUP($CK46,stock_data!$B$3:$W$612,17,0),0)</f>
        <v>0</v>
      </c>
      <c r="DD46" s="1">
        <f>IFERROR(VLOOKUP($CK46,stock_data!$B$3:$W$612,18,0),0)</f>
        <v>0</v>
      </c>
      <c r="DE46" s="1">
        <f>IFERROR(VLOOKUP($CK46,stock_data!$B$3:$W$612,19,0),0)</f>
        <v>0</v>
      </c>
      <c r="DF46" s="1">
        <f>IFERROR(VLOOKUP($CK46,stock_data!$B$3:$W$612,20,0),0)</f>
        <v>0</v>
      </c>
      <c r="DG46" s="1">
        <f>IFERROR(VLOOKUP($CK46,stock_data!$B$3:$W$612,21,0),0)</f>
        <v>0</v>
      </c>
      <c r="DH46" s="1">
        <f>IFERROR(VLOOKUP($CK46,stock_data!$B$3:$W$612,22,0),0)</f>
        <v>0</v>
      </c>
      <c r="DI46" s="1">
        <f t="shared" si="49"/>
        <v>0</v>
      </c>
      <c r="DJ46" s="1">
        <f t="shared" si="50"/>
        <v>0</v>
      </c>
      <c r="DK46" s="3">
        <f>IFERROR(INDEX(COD_SALES!$B$5:$Z$500,MATCH(resource!$CC46,COD_SALES!$A$5:$A$500,0),MATCH(resource!DK$2,COD_SALES!$B$4:$Z$4,0)),"")</f>
        <v>0</v>
      </c>
      <c r="DL46" s="3">
        <f>IFERROR(INDEX(COD_SALES!$B$5:$Z$500,MATCH(resource!$CC46,COD_SALES!$A$5:$A$500,0),MATCH(resource!DL$2,COD_SALES!$B$4:$Z$4,0)),"")</f>
        <v>0</v>
      </c>
      <c r="DM46" s="3">
        <f>IFERROR(INDEX(COD_SALES!$B$5:$Z$500,MATCH(resource!$CC46,COD_SALES!$A$5:$A$500,0),MATCH(resource!DM$2,COD_SALES!$B$4:$Z$4,0)),"")</f>
        <v>30</v>
      </c>
      <c r="DN46" s="3" t="str">
        <f>IFERROR(INDEX(COD_SALES!$B$5:$Z$500,MATCH(resource!$CC46,COD_SALES!$A$5:$A$500,0),MATCH(resource!DN$2,COD_SALES!$B$4:$Z$4,0)),"")</f>
        <v/>
      </c>
      <c r="DO46" s="3">
        <f>IFERROR(INDEX(COD_SALES!$B$5:$Z$500,MATCH(resource!$CC46,COD_SALES!$A$5:$A$500,0),MATCH(resource!DO$2,COD_SALES!$B$4:$Z$4,0)),"")</f>
        <v>3</v>
      </c>
      <c r="DP46" s="3">
        <f>IFERROR(INDEX(COD_SALES!$B$5:$Z$500,MATCH(resource!$CC46,COD_SALES!$A$5:$A$500,0),MATCH(resource!DP$2,COD_SALES!$B$4:$Z$4,0)),"")</f>
        <v>7</v>
      </c>
      <c r="DQ46" s="3" t="str">
        <f>IFERROR(INDEX(COD_SALES!$B$5:$Z$500,MATCH(resource!$CC46,COD_SALES!$A$5:$A$500,0),MATCH(resource!DQ$2,COD_SALES!$B$4:$Z$4,0)),"")</f>
        <v/>
      </c>
      <c r="DR46" s="3">
        <f>IFERROR(INDEX(COD_SALES!$B$5:$Z$500,MATCH(resource!$CC46,COD_SALES!$A$5:$A$500,0),MATCH(resource!DR$2,COD_SALES!$B$4:$Z$4,0)),"")</f>
        <v>0</v>
      </c>
      <c r="DS46" s="3">
        <f>IFERROR(INDEX(COD_SALES!$B$5:$Z$500,MATCH(resource!$CC46,COD_SALES!$A$5:$A$500,0),MATCH(resource!DS$2,COD_SALES!$B$4:$Z$4,0)),"")</f>
        <v>32</v>
      </c>
      <c r="DT46" s="3">
        <f>IFERROR(INDEX(COD_SALES!$B$5:$Z$500,MATCH(resource!$CC46,COD_SALES!$A$5:$A$500,0),MATCH(resource!DT$2,COD_SALES!$B$4:$Z$4,0)),"")</f>
        <v>5</v>
      </c>
      <c r="DU46" s="3">
        <f>IFERROR(INDEX(COD_SALES!$B$5:$Z$500,MATCH(resource!$CC46,COD_SALES!$A$5:$A$500,0),MATCH(resource!DU$2,COD_SALES!$B$4:$Z$4,0)),"")</f>
        <v>0</v>
      </c>
      <c r="DV46" s="3">
        <f>IFERROR(INDEX(COD_SALES!$B$5:$Z$500,MATCH(resource!$CC46,COD_SALES!$A$5:$A$500,0),MATCH(resource!DV$2,COD_SALES!$B$4:$Z$4,0)),"")</f>
        <v>0</v>
      </c>
      <c r="DW46" s="3">
        <f>IFERROR(INDEX(COD_SALES!$B$5:$Z$500,MATCH(resource!$CC46,COD_SALES!$A$5:$A$500,0),MATCH(resource!DW$2,COD_SALES!$B$4:$Z$4,0)),"")</f>
        <v>52</v>
      </c>
      <c r="DX46" s="3">
        <f>IFERROR(INDEX(COD_SALES!$B$5:$Z$500,MATCH(resource!$CC46,COD_SALES!$A$5:$A$500,0),MATCH(resource!DX$2,COD_SALES!$B$4:$Z$4,0)),"")</f>
        <v>0</v>
      </c>
      <c r="DY46" s="3">
        <f>IFERROR(INDEX(COD_SALES!$B$5:$Z$500,MATCH(resource!$CC46,COD_SALES!$A$5:$A$500,0),MATCH(resource!DY$2,COD_SALES!$B$4:$Z$4,0)),"")</f>
        <v>4</v>
      </c>
      <c r="DZ46" s="3">
        <f>IFERROR(INDEX(COD_SALES!$B$5:$Z$500,MATCH(resource!$CC46,COD_SALES!$A$5:$A$500,0),MATCH(resource!DZ$2,COD_SALES!$B$4:$Z$4,0)),"")</f>
        <v>18</v>
      </c>
      <c r="EA46" s="3">
        <f>IFERROR(INDEX(COD_SALES!$B$5:$Z$500,MATCH(resource!$CC46,COD_SALES!$A$5:$A$500,0),MATCH(resource!EA$2,COD_SALES!$B$4:$Z$4,0)),"")</f>
        <v>8</v>
      </c>
      <c r="EB46" s="3">
        <f t="shared" si="51"/>
        <v>50508.47</v>
      </c>
      <c r="ED46" s="3">
        <f>IFERROR(VLOOKUP($CK46,depot_prod_sales!$B$5:$S$200,3,0),0)</f>
        <v>0</v>
      </c>
      <c r="EE46" s="3">
        <f>IFERROR(VLOOKUP($CK46,depot_prod_sales!$B$5:$S$200,4,0),0)</f>
        <v>0</v>
      </c>
      <c r="EF46" s="3">
        <f>IFERROR(VLOOKUP($CK46,depot_prod_sales!$B$5:$S$200,5,0),0)</f>
        <v>0</v>
      </c>
      <c r="EG46" s="3">
        <f>IFERROR(VLOOKUP($CK46,depot_prod_sales!$B$5:$S$200,6,0),0)</f>
        <v>0</v>
      </c>
      <c r="EH46" s="3">
        <f>IFERROR(VLOOKUP($CK46,depot_prod_sales!$B$5:$S$200,7,0),0)</f>
        <v>0</v>
      </c>
      <c r="EI46" s="3">
        <f>IFERROR(VLOOKUP($CK46,depot_prod_sales!$B$5:$S$200,8,0),0)</f>
        <v>0</v>
      </c>
      <c r="EJ46" s="3">
        <f>IFERROR(VLOOKUP($CK46,depot_prod_sales!$B$5:$S$200,9,0),0)</f>
        <v>0</v>
      </c>
      <c r="EK46" s="3">
        <f>IFERROR(VLOOKUP($CK46,depot_prod_sales!$B$5:$S$200,10,0),0)</f>
        <v>0</v>
      </c>
      <c r="EL46" s="3">
        <f>IFERROR(VLOOKUP($CK46,depot_prod_sales!$B$5:$S$200,11,0),0)</f>
        <v>0</v>
      </c>
      <c r="EM46" s="3">
        <f>IFERROR(VLOOKUP($CK46,depot_prod_sales!$B$5:$S$200,12,0),0)</f>
        <v>0</v>
      </c>
      <c r="EN46" s="3">
        <f>IFERROR(VLOOKUP($CK46,depot_prod_sales!$B$5:$S$200,13,0),0)</f>
        <v>0</v>
      </c>
      <c r="EO46" s="3">
        <f>IFERROR(VLOOKUP($CK46,depot_prod_sales!$B$5:$S$200,14,0),0)</f>
        <v>0</v>
      </c>
      <c r="EP46" s="3">
        <f>IFERROR(VLOOKUP($CK46,depot_prod_sales!$B$5:$S$200,15,0),0)</f>
        <v>0</v>
      </c>
      <c r="EQ46" s="3">
        <f>IFERROR(VLOOKUP($CK46,depot_prod_sales!$B$5:$S$200,16,0),0)</f>
        <v>0</v>
      </c>
      <c r="ER46" s="3">
        <f>IFERROR(VLOOKUP($CK46,depot_prod_sales!$B$5:$S$200,17,0),0)</f>
        <v>0</v>
      </c>
      <c r="ES46" s="3">
        <f>IFERROR(VLOOKUP($CK46,depot_prod_sales!$B$5:$S$200,18,0),0)</f>
        <v>0</v>
      </c>
      <c r="ET46" s="116">
        <f t="shared" si="52"/>
        <v>0</v>
      </c>
      <c r="EU46" s="116">
        <f t="shared" si="53"/>
        <v>0</v>
      </c>
      <c r="EW46" s="3">
        <f>IFERROR(VLOOKUP(CC46,data_pull!$AO$25:$AR$546,2,0),0)</f>
        <v>22</v>
      </c>
      <c r="EX46" s="1">
        <f>IFERROR(VLOOKUP(CC46,data_pull!$AO$25:$AR$546,4,0),0)</f>
        <v>190000</v>
      </c>
    </row>
    <row r="47" spans="12:154" x14ac:dyDescent="0.25"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4" t="str">
        <f>sales_data!B46</f>
        <v>Reajul Karim</v>
      </c>
      <c r="AR47" s="4" t="str">
        <f>sales_data!C46</f>
        <v>Blank (Mathbaria Team)</v>
      </c>
      <c r="AS47" s="5" t="str">
        <f t="shared" si="42"/>
        <v>Blank (Mathbaria Team)</v>
      </c>
      <c r="AT47" s="4" t="str">
        <f>sales_data!I46</f>
        <v>Ariful Islam-3</v>
      </c>
      <c r="AU47" s="4" t="str">
        <f>sales_data!W46</f>
        <v>Mathbaria -2 (Tb)</v>
      </c>
      <c r="AV47" s="1">
        <f>sales_data!N46</f>
        <v>102332.65</v>
      </c>
      <c r="AW47" s="1">
        <f>sales_data!P46</f>
        <v>21</v>
      </c>
      <c r="AX47" s="3">
        <f ca="1">IFERROR(INDEX(INDIRECT("day_wise_sales_data!$B$2:$BZ$599"),MATCH(resource!$CC47,day_wise_sales_data!$A$2:$A$500,0),MATCH(resource!AX$2,INDIRECT("day_wise_sales_data!$B$1:$BZ$1"),0)),0)</f>
        <v>0</v>
      </c>
      <c r="AY47" s="3">
        <f ca="1">IFERROR(INDEX(INDIRECT("day_wise_sales_data!$B$2:$BZ$599"),MATCH(resource!$CC47,day_wise_sales_data!$A$2:$A$500,0),MATCH(resource!AY$2,INDIRECT("day_wise_sales_data!$B$1:$BZ$1"),0)),0)</f>
        <v>0</v>
      </c>
      <c r="AZ47" s="3">
        <f ca="1">IFERROR(INDEX(INDIRECT("day_wise_sales_data!$B$2:$BZ$599"),MATCH(resource!$CC47,day_wise_sales_data!$A$2:$A$500,0),MATCH(resource!AZ$2,INDIRECT("day_wise_sales_data!$B$1:$BZ$1"),0)),0)</f>
        <v>-8407.84</v>
      </c>
      <c r="BA47" s="3">
        <f ca="1">IFERROR(INDEX(INDIRECT("day_wise_sales_data!$B$2:$BZ$599"),MATCH(resource!$CC47,day_wise_sales_data!$A$2:$A$500,0),MATCH(resource!BA$2,INDIRECT("day_wise_sales_data!$B$1:$BZ$1"),0)),0)</f>
        <v>0</v>
      </c>
      <c r="BB47" s="3">
        <f ca="1">IFERROR(INDEX(INDIRECT("day_wise_sales_data!$B$2:$BZ$599"),MATCH(resource!$CC47,day_wise_sales_data!$A$2:$A$500,0),MATCH(resource!BB$2,INDIRECT("day_wise_sales_data!$B$1:$BZ$1"),0)),0)</f>
        <v>0</v>
      </c>
      <c r="BC47" s="3">
        <f ca="1">IFERROR(INDEX(INDIRECT("day_wise_sales_data!$B$2:$BZ$599"),MATCH(resource!$CC47,day_wise_sales_data!$A$2:$A$500,0),MATCH(resource!BC$2,INDIRECT("day_wise_sales_data!$B$1:$BZ$1"),0)),0)</f>
        <v>0</v>
      </c>
      <c r="BD47" s="3">
        <f ca="1">IFERROR(INDEX(INDIRECT("day_wise_sales_data!$B$2:$BZ$599"),MATCH(resource!$CC47,day_wise_sales_data!$A$2:$A$500,0),MATCH(resource!BD$2,INDIRECT("day_wise_sales_data!$B$1:$BZ$1"),0)),0)</f>
        <v>1848.11</v>
      </c>
      <c r="BE47" s="3">
        <f ca="1">IFERROR(INDEX(INDIRECT("day_wise_sales_data!$B$2:$BZ$599"),MATCH(resource!$CC47,day_wise_sales_data!$A$2:$A$500,0),MATCH(resource!BE$2,INDIRECT("day_wise_sales_data!$B$1:$BZ$1"),0)),0)</f>
        <v>334.43</v>
      </c>
      <c r="BF47" s="3">
        <f ca="1">IFERROR(INDEX(INDIRECT("day_wise_sales_data!$B$2:$BZ$599"),MATCH(resource!$CC47,day_wise_sales_data!$A$2:$A$500,0),MATCH(resource!BF$2,INDIRECT("day_wise_sales_data!$B$1:$BZ$1"),0)),0)</f>
        <v>0</v>
      </c>
      <c r="BG47" s="3">
        <f ca="1">IFERROR(INDEX(INDIRECT("day_wise_sales_data!$B$2:$BZ$599"),MATCH(resource!$CC47,day_wise_sales_data!$A$2:$A$500,0),MATCH(resource!BG$2,INDIRECT("day_wise_sales_data!$B$1:$BZ$1"),0)),0)</f>
        <v>0</v>
      </c>
      <c r="BH47" s="3">
        <f ca="1">IFERROR(INDEX(INDIRECT("day_wise_sales_data!$B$2:$BZ$599"),MATCH(resource!$CC47,day_wise_sales_data!$A$2:$A$500,0),MATCH(resource!BH$2,INDIRECT("day_wise_sales_data!$B$1:$BZ$1"),0)),0)</f>
        <v>8354.7000000000007</v>
      </c>
      <c r="BI47" s="3">
        <f ca="1">IFERROR(INDEX(INDIRECT("day_wise_sales_data!$B$2:$BZ$599"),MATCH(resource!$CC47,day_wise_sales_data!$A$2:$A$500,0),MATCH(resource!BI$2,INDIRECT("day_wise_sales_data!$B$1:$BZ$1"),0)),0)</f>
        <v>0</v>
      </c>
      <c r="BJ47" s="3">
        <f ca="1">IFERROR(INDEX(INDIRECT("day_wise_sales_data!$B$2:$BZ$599"),MATCH(resource!$CC47,day_wise_sales_data!$A$2:$A$500,0),MATCH(resource!BJ$2,INDIRECT("day_wise_sales_data!$B$1:$BZ$1"),0)),0)</f>
        <v>2520.19</v>
      </c>
      <c r="BK47" s="3">
        <f ca="1">IFERROR(INDEX(INDIRECT("day_wise_sales_data!$B$2:$BZ$599"),MATCH(resource!$CC47,day_wise_sales_data!$A$2:$A$500,0),MATCH(resource!BK$2,INDIRECT("day_wise_sales_data!$B$1:$BZ$1"),0)),0)</f>
        <v>17251.37</v>
      </c>
      <c r="BL47" s="3">
        <f ca="1">IFERROR(INDEX(INDIRECT("day_wise_sales_data!$B$2:$BZ$599"),MATCH(resource!$CC47,day_wise_sales_data!$A$2:$A$500,0),MATCH(resource!BL$2,INDIRECT("day_wise_sales_data!$B$1:$BZ$1"),0)),0)</f>
        <v>0</v>
      </c>
      <c r="BM47" s="3">
        <f ca="1">IFERROR(INDEX(INDIRECT("day_wise_sales_data!$B$2:$BZ$599"),MATCH(resource!$CC47,day_wise_sales_data!$A$2:$A$500,0),MATCH(resource!BM$2,INDIRECT("day_wise_sales_data!$B$1:$BZ$1"),0)),0)</f>
        <v>264.81</v>
      </c>
      <c r="BN47" s="3">
        <f ca="1">IFERROR(INDEX(INDIRECT("day_wise_sales_data!$B$2:$BZ$599"),MATCH(resource!$CC47,day_wise_sales_data!$A$2:$A$500,0),MATCH(resource!BN$2,INDIRECT("day_wise_sales_data!$B$1:$BZ$1"),0)),0)</f>
        <v>0</v>
      </c>
      <c r="BO47" s="3">
        <f ca="1">IFERROR(INDEX(INDIRECT("day_wise_sales_data!$B$2:$BZ$599"),MATCH(resource!$CC47,day_wise_sales_data!$A$2:$A$500,0),MATCH(resource!BO$2,INDIRECT("day_wise_sales_data!$B$1:$BZ$1"),0)),0)</f>
        <v>0</v>
      </c>
      <c r="BP47" s="3">
        <f ca="1">IFERROR(INDEX(INDIRECT("day_wise_sales_data!$B$2:$BZ$599"),MATCH(resource!$CC47,day_wise_sales_data!$A$2:$A$500,0),MATCH(resource!BP$2,INDIRECT("day_wise_sales_data!$B$1:$BZ$1"),0)),0)</f>
        <v>0</v>
      </c>
      <c r="BQ47" s="3">
        <f ca="1">IFERROR(INDEX(INDIRECT("day_wise_sales_data!$B$2:$BZ$599"),MATCH(resource!$CC47,day_wise_sales_data!$A$2:$A$500,0),MATCH(resource!BQ$2,INDIRECT("day_wise_sales_data!$B$1:$BZ$1"),0)),0)</f>
        <v>0</v>
      </c>
      <c r="BR47" s="3">
        <f ca="1">IFERROR(INDEX(INDIRECT("day_wise_sales_data!$B$2:$BZ$599"),MATCH(resource!$CC47,day_wise_sales_data!$A$2:$A$500,0),MATCH(resource!BR$2,INDIRECT("day_wise_sales_data!$B$1:$BZ$1"),0)),0)</f>
        <v>0</v>
      </c>
      <c r="BS47" s="3">
        <f ca="1">IFERROR(INDEX(INDIRECT("day_wise_sales_data!$B$2:$BZ$599"),MATCH(resource!$CC47,day_wise_sales_data!$A$2:$A$500,0),MATCH(resource!BS$2,INDIRECT("day_wise_sales_data!$B$1:$BZ$1"),0)),0)</f>
        <v>9136.15</v>
      </c>
      <c r="BT47" s="3">
        <f ca="1">IFERROR(INDEX(INDIRECT("day_wise_sales_data!$B$2:$BZ$599"),MATCH(resource!$CC47,day_wise_sales_data!$A$2:$A$500,0),MATCH(resource!BT$2,INDIRECT("day_wise_sales_data!$B$1:$BZ$1"),0)),0)</f>
        <v>0</v>
      </c>
      <c r="BU47" s="3">
        <f ca="1">IFERROR(INDEX(INDIRECT("day_wise_sales_data!$B$2:$BZ$599"),MATCH(resource!$CC47,day_wise_sales_data!$A$2:$A$500,0),MATCH(resource!BU$2,INDIRECT("day_wise_sales_data!$B$1:$BZ$1"),0)),0)</f>
        <v>0</v>
      </c>
      <c r="BV47" s="3">
        <f ca="1">IFERROR(INDEX(INDIRECT("day_wise_sales_data!$B$2:$BZ$599"),MATCH(resource!$CC47,day_wise_sales_data!$A$2:$A$500,0),MATCH(resource!BV$2,INDIRECT("day_wise_sales_data!$B$1:$BZ$1"),0)),0)</f>
        <v>1726.22</v>
      </c>
      <c r="BW47" s="3">
        <f ca="1">IFERROR(INDEX(INDIRECT("day_wise_sales_data!$B$2:$BZ$599"),MATCH(resource!$CC47,day_wise_sales_data!$A$2:$A$500,0),MATCH(resource!BW$2,INDIRECT("day_wise_sales_data!$B$1:$BZ$1"),0)),0)</f>
        <v>0</v>
      </c>
      <c r="BX47" s="3">
        <f ca="1">IFERROR(INDEX(INDIRECT("day_wise_sales_data!$B$2:$BZ$599"),MATCH(resource!$CC47,day_wise_sales_data!$A$2:$A$500,0),MATCH(resource!BX$2,INDIRECT("day_wise_sales_data!$B$1:$BZ$1"),0)),0)</f>
        <v>0</v>
      </c>
      <c r="BY47" s="3">
        <f ca="1">IFERROR(INDEX(INDIRECT("day_wise_sales_data!$B$2:$BZ$599"),MATCH(resource!$CC47,day_wise_sales_data!$A$2:$A$500,0),MATCH(resource!BY$2,INDIRECT("day_wise_sales_data!$B$1:$BZ$1"),0)),0)</f>
        <v>70607.03</v>
      </c>
      <c r="BZ47" s="3">
        <f ca="1">IFERROR(INDEX(INDIRECT("day_wise_sales_data!$B$2:$BZ$599"),MATCH(resource!$CC47,day_wise_sales_data!$A$2:$A$500,0),MATCH(resource!BZ$2,INDIRECT("day_wise_sales_data!$B$1:$BZ$1"),0)),0)</f>
        <v>0</v>
      </c>
      <c r="CA47" s="3" t="str">
        <f ca="1">IFERROR(INDEX(INDIRECT("day_wise_sales_data!$B$2:$BZ$599"),MATCH(resource!$CC47,day_wise_sales_data!$A$2:$A$500,0),MATCH(resource!CA$2,INDIRECT("day_wise_sales_data!$B$1:$BZ$1"),0)),0)</f>
        <v>dd</v>
      </c>
      <c r="CC47" s="4" t="str">
        <f>sales_data!H46</f>
        <v>BSL05215</v>
      </c>
      <c r="CD47" s="1">
        <v>45</v>
      </c>
      <c r="CE47" s="1" t="str">
        <f>IF(AQ47=report!$AQ$3,resource!CD47,"")</f>
        <v/>
      </c>
      <c r="CF47" s="5" t="str">
        <f>IFERROR(SMALL($CE$3:$CE$1001,ROWS($CE$3:CE47)),"")</f>
        <v/>
      </c>
      <c r="CH47">
        <f>IFERROR(VLOOKUP($CC47,data_pull!$E$22:$G$700,2,0),0)</f>
        <v>102332.65</v>
      </c>
      <c r="CI47" s="1">
        <f t="shared" si="44"/>
        <v>154</v>
      </c>
      <c r="CJ47" s="1">
        <f t="shared" si="45"/>
        <v>0</v>
      </c>
      <c r="CK47" s="1" t="s">
        <v>1080</v>
      </c>
      <c r="CL47" s="1">
        <f t="shared" si="46"/>
        <v>111</v>
      </c>
      <c r="CM47" s="1" t="str">
        <f>IFERROR(VLOOKUP($CK47,stock_data!$B$3:$W$612,2,0),0)</f>
        <v>ATOPEN-X TABLET</v>
      </c>
      <c r="CN47" s="1" t="str">
        <f>IFERROR(VLOOKUP($CK47,stock_data!$B$3:$W$612,4,0),0)</f>
        <v>2x10's</v>
      </c>
      <c r="CO47" s="1">
        <f>IFERROR(VLOOKUP($CK47,stock_data!$B$3:$W$612,5,0),0)</f>
        <v>141.19999999999999</v>
      </c>
      <c r="CP47" s="3">
        <f t="shared" si="47"/>
        <v>0</v>
      </c>
      <c r="CQ47" s="3">
        <f t="shared" si="48"/>
        <v>0</v>
      </c>
      <c r="CR47" s="1">
        <f>IFERROR(VLOOKUP($CK47,stock_data!$B$3:$W$612,6,0),0)</f>
        <v>0</v>
      </c>
      <c r="CS47" s="1">
        <f>IFERROR(VLOOKUP($CK47,stock_data!$B$3:$W$612,7,0),0)</f>
        <v>0</v>
      </c>
      <c r="CT47" s="1">
        <f>IFERROR(VLOOKUP($CK47,stock_data!$B$3:$W$612,8,0),0)</f>
        <v>0</v>
      </c>
      <c r="CU47" s="1">
        <f>IFERROR(VLOOKUP($CK47,stock_data!$B$3:$W$612,9,0),0)</f>
        <v>0</v>
      </c>
      <c r="CV47" s="1">
        <f>IFERROR(VLOOKUP($CK47,stock_data!$B$3:$W$612,10,0),0)</f>
        <v>0</v>
      </c>
      <c r="CW47" s="1">
        <f>IFERROR(VLOOKUP($CK47,stock_data!$B$3:$W$612,11,0),0)</f>
        <v>0</v>
      </c>
      <c r="CX47" s="1">
        <f>IFERROR(VLOOKUP($CK47,stock_data!$B$3:$W$612,12,0),0)</f>
        <v>0</v>
      </c>
      <c r="CY47" s="1">
        <f>IFERROR(VLOOKUP($CK47,stock_data!$B$3:$W$612,13,0),0)</f>
        <v>0</v>
      </c>
      <c r="CZ47" s="1">
        <f>IFERROR(VLOOKUP($CK47,stock_data!$B$3:$W$612,14,0),0)</f>
        <v>0</v>
      </c>
      <c r="DA47" s="1">
        <f>IFERROR(VLOOKUP($CK47,stock_data!$B$3:$W$612,15,0),0)</f>
        <v>0</v>
      </c>
      <c r="DB47" s="1">
        <f>IFERROR(VLOOKUP($CK47,stock_data!$B$3:$W$612,16,0),0)</f>
        <v>0</v>
      </c>
      <c r="DC47" s="1">
        <f>IFERROR(VLOOKUP($CK47,stock_data!$B$3:$W$612,17,0),0)</f>
        <v>0</v>
      </c>
      <c r="DD47" s="1">
        <f>IFERROR(VLOOKUP($CK47,stock_data!$B$3:$W$612,18,0),0)</f>
        <v>0</v>
      </c>
      <c r="DE47" s="1">
        <f>IFERROR(VLOOKUP($CK47,stock_data!$B$3:$W$612,19,0),0)</f>
        <v>0</v>
      </c>
      <c r="DF47" s="1">
        <f>IFERROR(VLOOKUP($CK47,stock_data!$B$3:$W$612,20,0),0)</f>
        <v>0</v>
      </c>
      <c r="DG47" s="1">
        <f>IFERROR(VLOOKUP($CK47,stock_data!$B$3:$W$612,21,0),0)</f>
        <v>0</v>
      </c>
      <c r="DH47" s="1">
        <f>IFERROR(VLOOKUP($CK47,stock_data!$B$3:$W$612,22,0),0)</f>
        <v>0</v>
      </c>
      <c r="DI47" s="1">
        <f t="shared" si="49"/>
        <v>0</v>
      </c>
      <c r="DJ47" s="1">
        <f t="shared" si="50"/>
        <v>0</v>
      </c>
      <c r="DK47" s="3">
        <f>IFERROR(INDEX(COD_SALES!$B$5:$Z$500,MATCH(resource!$CC47,COD_SALES!$A$5:$A$500,0),MATCH(resource!DK$2,COD_SALES!$B$4:$Z$4,0)),"")</f>
        <v>0</v>
      </c>
      <c r="DL47" s="3">
        <f>IFERROR(INDEX(COD_SALES!$B$5:$Z$500,MATCH(resource!$CC47,COD_SALES!$A$5:$A$500,0),MATCH(resource!DL$2,COD_SALES!$B$4:$Z$4,0)),"")</f>
        <v>0</v>
      </c>
      <c r="DM47" s="3">
        <f>IFERROR(INDEX(COD_SALES!$B$5:$Z$500,MATCH(resource!$CC47,COD_SALES!$A$5:$A$500,0),MATCH(resource!DM$2,COD_SALES!$B$4:$Z$4,0)),"")</f>
        <v>2</v>
      </c>
      <c r="DN47" s="3" t="str">
        <f>IFERROR(INDEX(COD_SALES!$B$5:$Z$500,MATCH(resource!$CC47,COD_SALES!$A$5:$A$500,0),MATCH(resource!DN$2,COD_SALES!$B$4:$Z$4,0)),"")</f>
        <v/>
      </c>
      <c r="DO47" s="3">
        <f>IFERROR(INDEX(COD_SALES!$B$5:$Z$500,MATCH(resource!$CC47,COD_SALES!$A$5:$A$500,0),MATCH(resource!DO$2,COD_SALES!$B$4:$Z$4,0)),"")</f>
        <v>0</v>
      </c>
      <c r="DP47" s="3">
        <f>IFERROR(INDEX(COD_SALES!$B$5:$Z$500,MATCH(resource!$CC47,COD_SALES!$A$5:$A$500,0),MATCH(resource!DP$2,COD_SALES!$B$4:$Z$4,0)),"")</f>
        <v>1</v>
      </c>
      <c r="DQ47" s="3" t="str">
        <f>IFERROR(INDEX(COD_SALES!$B$5:$Z$500,MATCH(resource!$CC47,COD_SALES!$A$5:$A$500,0),MATCH(resource!DQ$2,COD_SALES!$B$4:$Z$4,0)),"")</f>
        <v/>
      </c>
      <c r="DR47" s="3">
        <f>IFERROR(INDEX(COD_SALES!$B$5:$Z$500,MATCH(resource!$CC47,COD_SALES!$A$5:$A$500,0),MATCH(resource!DR$2,COD_SALES!$B$4:$Z$4,0)),"")</f>
        <v>0</v>
      </c>
      <c r="DS47" s="3">
        <f>IFERROR(INDEX(COD_SALES!$B$5:$Z$500,MATCH(resource!$CC47,COD_SALES!$A$5:$A$500,0),MATCH(resource!DS$2,COD_SALES!$B$4:$Z$4,0)),"")</f>
        <v>22</v>
      </c>
      <c r="DT47" s="3">
        <f>IFERROR(INDEX(COD_SALES!$B$5:$Z$500,MATCH(resource!$CC47,COD_SALES!$A$5:$A$500,0),MATCH(resource!DT$2,COD_SALES!$B$4:$Z$4,0)),"")</f>
        <v>0</v>
      </c>
      <c r="DU47" s="3">
        <f>IFERROR(INDEX(COD_SALES!$B$5:$Z$500,MATCH(resource!$CC47,COD_SALES!$A$5:$A$500,0),MATCH(resource!DU$2,COD_SALES!$B$4:$Z$4,0)),"")</f>
        <v>0</v>
      </c>
      <c r="DV47" s="3">
        <f>IFERROR(INDEX(COD_SALES!$B$5:$Z$500,MATCH(resource!$CC47,COD_SALES!$A$5:$A$500,0),MATCH(resource!DV$2,COD_SALES!$B$4:$Z$4,0)),"")</f>
        <v>0</v>
      </c>
      <c r="DW47" s="3">
        <f>IFERROR(INDEX(COD_SALES!$B$5:$Z$500,MATCH(resource!$CC47,COD_SALES!$A$5:$A$500,0),MATCH(resource!DW$2,COD_SALES!$B$4:$Z$4,0)),"")</f>
        <v>7</v>
      </c>
      <c r="DX47" s="3">
        <f>IFERROR(INDEX(COD_SALES!$B$5:$Z$500,MATCH(resource!$CC47,COD_SALES!$A$5:$A$500,0),MATCH(resource!DX$2,COD_SALES!$B$4:$Z$4,0)),"")</f>
        <v>0</v>
      </c>
      <c r="DY47" s="3">
        <f>IFERROR(INDEX(COD_SALES!$B$5:$Z$500,MATCH(resource!$CC47,COD_SALES!$A$5:$A$500,0),MATCH(resource!DY$2,COD_SALES!$B$4:$Z$4,0)),"")</f>
        <v>0</v>
      </c>
      <c r="DZ47" s="3">
        <f>IFERROR(INDEX(COD_SALES!$B$5:$Z$500,MATCH(resource!$CC47,COD_SALES!$A$5:$A$500,0),MATCH(resource!DZ$2,COD_SALES!$B$4:$Z$4,0)),"")</f>
        <v>2</v>
      </c>
      <c r="EA47" s="3">
        <f>IFERROR(INDEX(COD_SALES!$B$5:$Z$500,MATCH(resource!$CC47,COD_SALES!$A$5:$A$500,0),MATCH(resource!EA$2,COD_SALES!$B$4:$Z$4,0)),"")</f>
        <v>0</v>
      </c>
      <c r="EB47" s="3">
        <f t="shared" si="51"/>
        <v>9349.89</v>
      </c>
      <c r="ED47" s="3">
        <f>IFERROR(VLOOKUP($CK47,depot_prod_sales!$B$5:$S$200,3,0),0)</f>
        <v>0</v>
      </c>
      <c r="EE47" s="3">
        <f>IFERROR(VLOOKUP($CK47,depot_prod_sales!$B$5:$S$200,4,0),0)</f>
        <v>0</v>
      </c>
      <c r="EF47" s="3">
        <f>IFERROR(VLOOKUP($CK47,depot_prod_sales!$B$5:$S$200,5,0),0)</f>
        <v>0</v>
      </c>
      <c r="EG47" s="3">
        <f>IFERROR(VLOOKUP($CK47,depot_prod_sales!$B$5:$S$200,6,0),0)</f>
        <v>0</v>
      </c>
      <c r="EH47" s="3">
        <f>IFERROR(VLOOKUP($CK47,depot_prod_sales!$B$5:$S$200,7,0),0)</f>
        <v>0</v>
      </c>
      <c r="EI47" s="3">
        <f>IFERROR(VLOOKUP($CK47,depot_prod_sales!$B$5:$S$200,8,0),0)</f>
        <v>0</v>
      </c>
      <c r="EJ47" s="3">
        <f>IFERROR(VLOOKUP($CK47,depot_prod_sales!$B$5:$S$200,9,0),0)</f>
        <v>0</v>
      </c>
      <c r="EK47" s="3">
        <f>IFERROR(VLOOKUP($CK47,depot_prod_sales!$B$5:$S$200,10,0),0)</f>
        <v>0</v>
      </c>
      <c r="EL47" s="3">
        <f>IFERROR(VLOOKUP($CK47,depot_prod_sales!$B$5:$S$200,11,0),0)</f>
        <v>0</v>
      </c>
      <c r="EM47" s="3">
        <f>IFERROR(VLOOKUP($CK47,depot_prod_sales!$B$5:$S$200,12,0),0)</f>
        <v>0</v>
      </c>
      <c r="EN47" s="3">
        <f>IFERROR(VLOOKUP($CK47,depot_prod_sales!$B$5:$S$200,13,0),0)</f>
        <v>0</v>
      </c>
      <c r="EO47" s="3">
        <f>IFERROR(VLOOKUP($CK47,depot_prod_sales!$B$5:$S$200,14,0),0)</f>
        <v>0</v>
      </c>
      <c r="EP47" s="3">
        <f>IFERROR(VLOOKUP($CK47,depot_prod_sales!$B$5:$S$200,15,0),0)</f>
        <v>0</v>
      </c>
      <c r="EQ47" s="3">
        <f>IFERROR(VLOOKUP($CK47,depot_prod_sales!$B$5:$S$200,16,0),0)</f>
        <v>0</v>
      </c>
      <c r="ER47" s="3">
        <f>IFERROR(VLOOKUP($CK47,depot_prod_sales!$B$5:$S$200,17,0),0)</f>
        <v>0</v>
      </c>
      <c r="ES47" s="3">
        <f>IFERROR(VLOOKUP($CK47,depot_prod_sales!$B$5:$S$200,18,0),0)</f>
        <v>0</v>
      </c>
      <c r="ET47" s="116">
        <f t="shared" si="52"/>
        <v>0</v>
      </c>
      <c r="EU47" s="116">
        <f t="shared" si="53"/>
        <v>0</v>
      </c>
      <c r="EW47" s="3">
        <f>IFERROR(VLOOKUP(CC47,data_pull!$AO$25:$AR$546,2,0),0)</f>
        <v>10</v>
      </c>
      <c r="EX47" s="1">
        <f>IFERROR(VLOOKUP(CC47,data_pull!$AO$25:$AR$546,4,0),0)</f>
        <v>190000</v>
      </c>
    </row>
    <row r="48" spans="12:154" x14ac:dyDescent="0.25"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4" t="str">
        <f>sales_data!B47</f>
        <v>Reajul Karim</v>
      </c>
      <c r="AR48" s="4" t="str">
        <f>sales_data!C47</f>
        <v>Blank (Mathbaria Team)</v>
      </c>
      <c r="AS48" s="5" t="str">
        <f t="shared" si="42"/>
        <v/>
      </c>
      <c r="AT48" s="4" t="str">
        <f>sales_data!I47</f>
        <v>Masum Billah -03</v>
      </c>
      <c r="AU48" s="4" t="str">
        <f>sales_data!W47</f>
        <v>Mathbaria -3 (Tb)</v>
      </c>
      <c r="AV48" s="1">
        <f>sales_data!N47</f>
        <v>50471.82</v>
      </c>
      <c r="AW48" s="1">
        <f>sales_data!P47</f>
        <v>23</v>
      </c>
      <c r="AX48" s="3">
        <f ca="1">IFERROR(INDEX(INDIRECT("day_wise_sales_data!$B$2:$BZ$599"),MATCH(resource!$CC48,day_wise_sales_data!$A$2:$A$500,0),MATCH(resource!AX$2,INDIRECT("day_wise_sales_data!$B$1:$BZ$1"),0)),0)</f>
        <v>0</v>
      </c>
      <c r="AY48" s="3">
        <f ca="1">IFERROR(INDEX(INDIRECT("day_wise_sales_data!$B$2:$BZ$599"),MATCH(resource!$CC48,day_wise_sales_data!$A$2:$A$500,0),MATCH(resource!AY$2,INDIRECT("day_wise_sales_data!$B$1:$BZ$1"),0)),0)</f>
        <v>0</v>
      </c>
      <c r="AZ48" s="3">
        <f ca="1">IFERROR(INDEX(INDIRECT("day_wise_sales_data!$B$2:$BZ$599"),MATCH(resource!$CC48,day_wise_sales_data!$A$2:$A$500,0),MATCH(resource!AZ$2,INDIRECT("day_wise_sales_data!$B$1:$BZ$1"),0)),0)</f>
        <v>0</v>
      </c>
      <c r="BA48" s="3">
        <f ca="1">IFERROR(INDEX(INDIRECT("day_wise_sales_data!$B$2:$BZ$599"),MATCH(resource!$CC48,day_wise_sales_data!$A$2:$A$500,0),MATCH(resource!BA$2,INDIRECT("day_wise_sales_data!$B$1:$BZ$1"),0)),0)</f>
        <v>13399.09</v>
      </c>
      <c r="BB48" s="3">
        <f ca="1">IFERROR(INDEX(INDIRECT("day_wise_sales_data!$B$2:$BZ$599"),MATCH(resource!$CC48,day_wise_sales_data!$A$2:$A$500,0),MATCH(resource!BB$2,INDIRECT("day_wise_sales_data!$B$1:$BZ$1"),0)),0)</f>
        <v>0</v>
      </c>
      <c r="BC48" s="3">
        <f ca="1">IFERROR(INDEX(INDIRECT("day_wise_sales_data!$B$2:$BZ$599"),MATCH(resource!$CC48,day_wise_sales_data!$A$2:$A$500,0),MATCH(resource!BC$2,INDIRECT("day_wise_sales_data!$B$1:$BZ$1"),0)),0)</f>
        <v>0</v>
      </c>
      <c r="BD48" s="3">
        <f ca="1">IFERROR(INDEX(INDIRECT("day_wise_sales_data!$B$2:$BZ$599"),MATCH(resource!$CC48,day_wise_sales_data!$A$2:$A$500,0),MATCH(resource!BD$2,INDIRECT("day_wise_sales_data!$B$1:$BZ$1"),0)),0)</f>
        <v>0</v>
      </c>
      <c r="BE48" s="3">
        <f ca="1">IFERROR(INDEX(INDIRECT("day_wise_sales_data!$B$2:$BZ$599"),MATCH(resource!$CC48,day_wise_sales_data!$A$2:$A$500,0),MATCH(resource!BE$2,INDIRECT("day_wise_sales_data!$B$1:$BZ$1"),0)),0)</f>
        <v>0</v>
      </c>
      <c r="BF48" s="3">
        <f ca="1">IFERROR(INDEX(INDIRECT("day_wise_sales_data!$B$2:$BZ$599"),MATCH(resource!$CC48,day_wise_sales_data!$A$2:$A$500,0),MATCH(resource!BF$2,INDIRECT("day_wise_sales_data!$B$1:$BZ$1"),0)),0)</f>
        <v>0</v>
      </c>
      <c r="BG48" s="3">
        <f ca="1">IFERROR(INDEX(INDIRECT("day_wise_sales_data!$B$2:$BZ$599"),MATCH(resource!$CC48,day_wise_sales_data!$A$2:$A$500,0),MATCH(resource!BG$2,INDIRECT("day_wise_sales_data!$B$1:$BZ$1"),0)),0)</f>
        <v>0</v>
      </c>
      <c r="BH48" s="3">
        <f ca="1">IFERROR(INDEX(INDIRECT("day_wise_sales_data!$B$2:$BZ$599"),MATCH(resource!$CC48,day_wise_sales_data!$A$2:$A$500,0),MATCH(resource!BH$2,INDIRECT("day_wise_sales_data!$B$1:$BZ$1"),0)),0)</f>
        <v>617.82000000000005</v>
      </c>
      <c r="BI48" s="3">
        <f ca="1">IFERROR(INDEX(INDIRECT("day_wise_sales_data!$B$2:$BZ$599"),MATCH(resource!$CC48,day_wise_sales_data!$A$2:$A$500,0),MATCH(resource!BI$2,INDIRECT("day_wise_sales_data!$B$1:$BZ$1"),0)),0)</f>
        <v>10036.81</v>
      </c>
      <c r="BJ48" s="3">
        <f ca="1">IFERROR(INDEX(INDIRECT("day_wise_sales_data!$B$2:$BZ$599"),MATCH(resource!$CC48,day_wise_sales_data!$A$2:$A$500,0),MATCH(resource!BJ$2,INDIRECT("day_wise_sales_data!$B$1:$BZ$1"),0)),0)</f>
        <v>17697.14</v>
      </c>
      <c r="BK48" s="3">
        <f ca="1">IFERROR(INDEX(INDIRECT("day_wise_sales_data!$B$2:$BZ$599"),MATCH(resource!$CC48,day_wise_sales_data!$A$2:$A$500,0),MATCH(resource!BK$2,INDIRECT("day_wise_sales_data!$B$1:$BZ$1"),0)),0)</f>
        <v>0</v>
      </c>
      <c r="BL48" s="3">
        <f ca="1">IFERROR(INDEX(INDIRECT("day_wise_sales_data!$B$2:$BZ$599"),MATCH(resource!$CC48,day_wise_sales_data!$A$2:$A$500,0),MATCH(resource!BL$2,INDIRECT("day_wise_sales_data!$B$1:$BZ$1"),0)),0)</f>
        <v>0</v>
      </c>
      <c r="BM48" s="3">
        <f ca="1">IFERROR(INDEX(INDIRECT("day_wise_sales_data!$B$2:$BZ$599"),MATCH(resource!$CC48,day_wise_sales_data!$A$2:$A$500,0),MATCH(resource!BM$2,INDIRECT("day_wise_sales_data!$B$1:$BZ$1"),0)),0)</f>
        <v>0</v>
      </c>
      <c r="BN48" s="3">
        <f ca="1">IFERROR(INDEX(INDIRECT("day_wise_sales_data!$B$2:$BZ$599"),MATCH(resource!$CC48,day_wise_sales_data!$A$2:$A$500,0),MATCH(resource!BN$2,INDIRECT("day_wise_sales_data!$B$1:$BZ$1"),0)),0)</f>
        <v>0</v>
      </c>
      <c r="BO48" s="3">
        <f ca="1">IFERROR(INDEX(INDIRECT("day_wise_sales_data!$B$2:$BZ$599"),MATCH(resource!$CC48,day_wise_sales_data!$A$2:$A$500,0),MATCH(resource!BO$2,INDIRECT("day_wise_sales_data!$B$1:$BZ$1"),0)),0)</f>
        <v>0</v>
      </c>
      <c r="BP48" s="3">
        <f ca="1">IFERROR(INDEX(INDIRECT("day_wise_sales_data!$B$2:$BZ$599"),MATCH(resource!$CC48,day_wise_sales_data!$A$2:$A$500,0),MATCH(resource!BP$2,INDIRECT("day_wise_sales_data!$B$1:$BZ$1"),0)),0)</f>
        <v>5857.06</v>
      </c>
      <c r="BQ48" s="3">
        <f ca="1">IFERROR(INDEX(INDIRECT("day_wise_sales_data!$B$2:$BZ$599"),MATCH(resource!$CC48,day_wise_sales_data!$A$2:$A$500,0),MATCH(resource!BQ$2,INDIRECT("day_wise_sales_data!$B$1:$BZ$1"),0)),0)</f>
        <v>0</v>
      </c>
      <c r="BR48" s="3">
        <f ca="1">IFERROR(INDEX(INDIRECT("day_wise_sales_data!$B$2:$BZ$599"),MATCH(resource!$CC48,day_wise_sales_data!$A$2:$A$500,0),MATCH(resource!BR$2,INDIRECT("day_wise_sales_data!$B$1:$BZ$1"),0)),0)</f>
        <v>0</v>
      </c>
      <c r="BS48" s="3">
        <f ca="1">IFERROR(INDEX(INDIRECT("day_wise_sales_data!$B$2:$BZ$599"),MATCH(resource!$CC48,day_wise_sales_data!$A$2:$A$500,0),MATCH(resource!BS$2,INDIRECT("day_wise_sales_data!$B$1:$BZ$1"),0)),0)</f>
        <v>0</v>
      </c>
      <c r="BT48" s="3">
        <f ca="1">IFERROR(INDEX(INDIRECT("day_wise_sales_data!$B$2:$BZ$599"),MATCH(resource!$CC48,day_wise_sales_data!$A$2:$A$500,0),MATCH(resource!BT$2,INDIRECT("day_wise_sales_data!$B$1:$BZ$1"),0)),0)</f>
        <v>0</v>
      </c>
      <c r="BU48" s="3">
        <f ca="1">IFERROR(INDEX(INDIRECT("day_wise_sales_data!$B$2:$BZ$599"),MATCH(resource!$CC48,day_wise_sales_data!$A$2:$A$500,0),MATCH(resource!BU$2,INDIRECT("day_wise_sales_data!$B$1:$BZ$1"),0)),0)</f>
        <v>0</v>
      </c>
      <c r="BV48" s="3">
        <f ca="1">IFERROR(INDEX(INDIRECT("day_wise_sales_data!$B$2:$BZ$599"),MATCH(resource!$CC48,day_wise_sales_data!$A$2:$A$500,0),MATCH(resource!BV$2,INDIRECT("day_wise_sales_data!$B$1:$BZ$1"),0)),0)</f>
        <v>16930.88</v>
      </c>
      <c r="BW48" s="3">
        <f ca="1">IFERROR(INDEX(INDIRECT("day_wise_sales_data!$B$2:$BZ$599"),MATCH(resource!$CC48,day_wise_sales_data!$A$2:$A$500,0),MATCH(resource!BW$2,INDIRECT("day_wise_sales_data!$B$1:$BZ$1"),0)),0)</f>
        <v>0</v>
      </c>
      <c r="BX48" s="3">
        <f ca="1">IFERROR(INDEX(INDIRECT("day_wise_sales_data!$B$2:$BZ$599"),MATCH(resource!$CC48,day_wise_sales_data!$A$2:$A$500,0),MATCH(resource!BX$2,INDIRECT("day_wise_sales_data!$B$1:$BZ$1"),0)),0)</f>
        <v>0</v>
      </c>
      <c r="BY48" s="3">
        <f ca="1">IFERROR(INDEX(INDIRECT("day_wise_sales_data!$B$2:$BZ$599"),MATCH(resource!$CC48,day_wise_sales_data!$A$2:$A$500,0),MATCH(resource!BY$2,INDIRECT("day_wise_sales_data!$B$1:$BZ$1"),0)),0)</f>
        <v>0</v>
      </c>
      <c r="BZ48" s="3">
        <f ca="1">IFERROR(INDEX(INDIRECT("day_wise_sales_data!$B$2:$BZ$599"),MATCH(resource!$CC48,day_wise_sales_data!$A$2:$A$500,0),MATCH(resource!BZ$2,INDIRECT("day_wise_sales_data!$B$1:$BZ$1"),0)),0)</f>
        <v>0</v>
      </c>
      <c r="CA48" s="3" t="str">
        <f ca="1">IFERROR(INDEX(INDIRECT("day_wise_sales_data!$B$2:$BZ$599"),MATCH(resource!$CC48,day_wise_sales_data!$A$2:$A$500,0),MATCH(resource!CA$2,INDIRECT("day_wise_sales_data!$B$1:$BZ$1"),0)),0)</f>
        <v>dd</v>
      </c>
      <c r="CC48" s="4" t="str">
        <f>sales_data!H47</f>
        <v>BSL042111</v>
      </c>
      <c r="CD48" s="1">
        <v>46</v>
      </c>
      <c r="CE48" s="1" t="str">
        <f>IF(AQ48=report!$AQ$3,resource!CD48,"")</f>
        <v/>
      </c>
      <c r="CF48" s="5" t="str">
        <f>IFERROR(SMALL($CE$3:$CE$1001,ROWS($CE$3:CE48)),"")</f>
        <v/>
      </c>
      <c r="CH48">
        <f>IFERROR(VLOOKUP($CC48,data_pull!$E$22:$G$700,2,0),0)</f>
        <v>50471.82</v>
      </c>
      <c r="CI48" s="1">
        <f t="shared" si="44"/>
        <v>154</v>
      </c>
      <c r="CJ48" s="1">
        <f t="shared" si="45"/>
        <v>0</v>
      </c>
      <c r="CK48" s="1" t="s">
        <v>1083</v>
      </c>
      <c r="CL48" s="1">
        <f t="shared" si="46"/>
        <v>111</v>
      </c>
      <c r="CM48" s="1" t="str">
        <f>IFERROR(VLOOKUP($CK48,stock_data!$B$3:$W$612,2,0),0)</f>
        <v>ATOPEN-X TABLET (EXP)</v>
      </c>
      <c r="CN48" s="1" t="str">
        <f>IFERROR(VLOOKUP($CK48,stock_data!$B$3:$W$612,4,0),0)</f>
        <v>2x10's</v>
      </c>
      <c r="CO48" s="1">
        <f>IFERROR(VLOOKUP($CK48,stock_data!$B$3:$W$612,5,0),0)</f>
        <v>135</v>
      </c>
      <c r="CP48" s="3">
        <f t="shared" si="47"/>
        <v>0</v>
      </c>
      <c r="CQ48" s="3">
        <f t="shared" si="48"/>
        <v>0</v>
      </c>
      <c r="CR48" s="1">
        <f>IFERROR(VLOOKUP($CK48,stock_data!$B$3:$W$612,6,0),0)</f>
        <v>0</v>
      </c>
      <c r="CS48" s="1">
        <f>IFERROR(VLOOKUP($CK48,stock_data!$B$3:$W$612,7,0),0)</f>
        <v>0</v>
      </c>
      <c r="CT48" s="1">
        <f>IFERROR(VLOOKUP($CK48,stock_data!$B$3:$W$612,8,0),0)</f>
        <v>0</v>
      </c>
      <c r="CU48" s="1">
        <f>IFERROR(VLOOKUP($CK48,stock_data!$B$3:$W$612,9,0),0)</f>
        <v>0</v>
      </c>
      <c r="CV48" s="1">
        <f>IFERROR(VLOOKUP($CK48,stock_data!$B$3:$W$612,10,0),0)</f>
        <v>0</v>
      </c>
      <c r="CW48" s="1">
        <f>IFERROR(VLOOKUP($CK48,stock_data!$B$3:$W$612,11,0),0)</f>
        <v>0</v>
      </c>
      <c r="CX48" s="1">
        <f>IFERROR(VLOOKUP($CK48,stock_data!$B$3:$W$612,12,0),0)</f>
        <v>0</v>
      </c>
      <c r="CY48" s="1">
        <f>IFERROR(VLOOKUP($CK48,stock_data!$B$3:$W$612,13,0),0)</f>
        <v>0</v>
      </c>
      <c r="CZ48" s="1">
        <f>IFERROR(VLOOKUP($CK48,stock_data!$B$3:$W$612,14,0),0)</f>
        <v>0</v>
      </c>
      <c r="DA48" s="1">
        <f>IFERROR(VLOOKUP($CK48,stock_data!$B$3:$W$612,15,0),0)</f>
        <v>0</v>
      </c>
      <c r="DB48" s="1">
        <f>IFERROR(VLOOKUP($CK48,stock_data!$B$3:$W$612,16,0),0)</f>
        <v>0</v>
      </c>
      <c r="DC48" s="1">
        <f>IFERROR(VLOOKUP($CK48,stock_data!$B$3:$W$612,17,0),0)</f>
        <v>0</v>
      </c>
      <c r="DD48" s="1">
        <f>IFERROR(VLOOKUP($CK48,stock_data!$B$3:$W$612,18,0),0)</f>
        <v>0</v>
      </c>
      <c r="DE48" s="1">
        <f>IFERROR(VLOOKUP($CK48,stock_data!$B$3:$W$612,19,0),0)</f>
        <v>0</v>
      </c>
      <c r="DF48" s="1">
        <f>IFERROR(VLOOKUP($CK48,stock_data!$B$3:$W$612,20,0),0)</f>
        <v>0</v>
      </c>
      <c r="DG48" s="1">
        <f>IFERROR(VLOOKUP($CK48,stock_data!$B$3:$W$612,21,0),0)</f>
        <v>0</v>
      </c>
      <c r="DH48" s="1">
        <f>IFERROR(VLOOKUP($CK48,stock_data!$B$3:$W$612,22,0),0)</f>
        <v>0</v>
      </c>
      <c r="DI48" s="1">
        <f t="shared" si="49"/>
        <v>0</v>
      </c>
      <c r="DJ48" s="1">
        <f t="shared" si="50"/>
        <v>0</v>
      </c>
      <c r="DK48" s="3">
        <f>IFERROR(INDEX(COD_SALES!$B$5:$Z$500,MATCH(resource!$CC48,COD_SALES!$A$5:$A$500,0),MATCH(resource!DK$2,COD_SALES!$B$4:$Z$4,0)),"")</f>
        <v>0</v>
      </c>
      <c r="DL48" s="3">
        <f>IFERROR(INDEX(COD_SALES!$B$5:$Z$500,MATCH(resource!$CC48,COD_SALES!$A$5:$A$500,0),MATCH(resource!DL$2,COD_SALES!$B$4:$Z$4,0)),"")</f>
        <v>0</v>
      </c>
      <c r="DM48" s="3">
        <f>IFERROR(INDEX(COD_SALES!$B$5:$Z$500,MATCH(resource!$CC48,COD_SALES!$A$5:$A$500,0),MATCH(resource!DM$2,COD_SALES!$B$4:$Z$4,0)),"")</f>
        <v>1</v>
      </c>
      <c r="DN48" s="3" t="str">
        <f>IFERROR(INDEX(COD_SALES!$B$5:$Z$500,MATCH(resource!$CC48,COD_SALES!$A$5:$A$500,0),MATCH(resource!DN$2,COD_SALES!$B$4:$Z$4,0)),"")</f>
        <v/>
      </c>
      <c r="DO48" s="3">
        <f>IFERROR(INDEX(COD_SALES!$B$5:$Z$500,MATCH(resource!$CC48,COD_SALES!$A$5:$A$500,0),MATCH(resource!DO$2,COD_SALES!$B$4:$Z$4,0)),"")</f>
        <v>0</v>
      </c>
      <c r="DP48" s="3">
        <f>IFERROR(INDEX(COD_SALES!$B$5:$Z$500,MATCH(resource!$CC48,COD_SALES!$A$5:$A$500,0),MATCH(resource!DP$2,COD_SALES!$B$4:$Z$4,0)),"")</f>
        <v>0</v>
      </c>
      <c r="DQ48" s="3" t="str">
        <f>IFERROR(INDEX(COD_SALES!$B$5:$Z$500,MATCH(resource!$CC48,COD_SALES!$A$5:$A$500,0),MATCH(resource!DQ$2,COD_SALES!$B$4:$Z$4,0)),"")</f>
        <v/>
      </c>
      <c r="DR48" s="3">
        <f>IFERROR(INDEX(COD_SALES!$B$5:$Z$500,MATCH(resource!$CC48,COD_SALES!$A$5:$A$500,0),MATCH(resource!DR$2,COD_SALES!$B$4:$Z$4,0)),"")</f>
        <v>0</v>
      </c>
      <c r="DS48" s="3">
        <f>IFERROR(INDEX(COD_SALES!$B$5:$Z$500,MATCH(resource!$CC48,COD_SALES!$A$5:$A$500,0),MATCH(resource!DS$2,COD_SALES!$B$4:$Z$4,0)),"")</f>
        <v>0</v>
      </c>
      <c r="DT48" s="3">
        <f>IFERROR(INDEX(COD_SALES!$B$5:$Z$500,MATCH(resource!$CC48,COD_SALES!$A$5:$A$500,0),MATCH(resource!DT$2,COD_SALES!$B$4:$Z$4,0)),"")</f>
        <v>2</v>
      </c>
      <c r="DU48" s="3">
        <f>IFERROR(INDEX(COD_SALES!$B$5:$Z$500,MATCH(resource!$CC48,COD_SALES!$A$5:$A$500,0),MATCH(resource!DU$2,COD_SALES!$B$4:$Z$4,0)),"")</f>
        <v>0</v>
      </c>
      <c r="DV48" s="3">
        <f>IFERROR(INDEX(COD_SALES!$B$5:$Z$500,MATCH(resource!$CC48,COD_SALES!$A$5:$A$500,0),MATCH(resource!DV$2,COD_SALES!$B$4:$Z$4,0)),"")</f>
        <v>0</v>
      </c>
      <c r="DW48" s="3">
        <f>IFERROR(INDEX(COD_SALES!$B$5:$Z$500,MATCH(resource!$CC48,COD_SALES!$A$5:$A$500,0),MATCH(resource!DW$2,COD_SALES!$B$4:$Z$4,0)),"")</f>
        <v>5</v>
      </c>
      <c r="DX48" s="3">
        <f>IFERROR(INDEX(COD_SALES!$B$5:$Z$500,MATCH(resource!$CC48,COD_SALES!$A$5:$A$500,0),MATCH(resource!DX$2,COD_SALES!$B$4:$Z$4,0)),"")</f>
        <v>5</v>
      </c>
      <c r="DY48" s="3">
        <f>IFERROR(INDEX(COD_SALES!$B$5:$Z$500,MATCH(resource!$CC48,COD_SALES!$A$5:$A$500,0),MATCH(resource!DY$2,COD_SALES!$B$4:$Z$4,0)),"")</f>
        <v>0</v>
      </c>
      <c r="DZ48" s="3">
        <f>IFERROR(INDEX(COD_SALES!$B$5:$Z$500,MATCH(resource!$CC48,COD_SALES!$A$5:$A$500,0),MATCH(resource!DZ$2,COD_SALES!$B$4:$Z$4,0)),"")</f>
        <v>0</v>
      </c>
      <c r="EA48" s="3">
        <f>IFERROR(INDEX(COD_SALES!$B$5:$Z$500,MATCH(resource!$CC48,COD_SALES!$A$5:$A$500,0),MATCH(resource!EA$2,COD_SALES!$B$4:$Z$4,0)),"")</f>
        <v>0</v>
      </c>
      <c r="EB48" s="3">
        <f t="shared" si="51"/>
        <v>3974.3199999999997</v>
      </c>
      <c r="ED48" s="3">
        <f>IFERROR(VLOOKUP($CK48,depot_prod_sales!$B$5:$S$200,3,0),0)</f>
        <v>0</v>
      </c>
      <c r="EE48" s="3">
        <f>IFERROR(VLOOKUP($CK48,depot_prod_sales!$B$5:$S$200,4,0),0)</f>
        <v>0</v>
      </c>
      <c r="EF48" s="3">
        <f>IFERROR(VLOOKUP($CK48,depot_prod_sales!$B$5:$S$200,5,0),0)</f>
        <v>0</v>
      </c>
      <c r="EG48" s="3">
        <f>IFERROR(VLOOKUP($CK48,depot_prod_sales!$B$5:$S$200,6,0),0)</f>
        <v>0</v>
      </c>
      <c r="EH48" s="3">
        <f>IFERROR(VLOOKUP($CK48,depot_prod_sales!$B$5:$S$200,7,0),0)</f>
        <v>0</v>
      </c>
      <c r="EI48" s="3">
        <f>IFERROR(VLOOKUP($CK48,depot_prod_sales!$B$5:$S$200,8,0),0)</f>
        <v>0</v>
      </c>
      <c r="EJ48" s="3">
        <f>IFERROR(VLOOKUP($CK48,depot_prod_sales!$B$5:$S$200,9,0),0)</f>
        <v>0</v>
      </c>
      <c r="EK48" s="3">
        <f>IFERROR(VLOOKUP($CK48,depot_prod_sales!$B$5:$S$200,10,0),0)</f>
        <v>0</v>
      </c>
      <c r="EL48" s="3">
        <f>IFERROR(VLOOKUP($CK48,depot_prod_sales!$B$5:$S$200,11,0),0)</f>
        <v>0</v>
      </c>
      <c r="EM48" s="3">
        <f>IFERROR(VLOOKUP($CK48,depot_prod_sales!$B$5:$S$200,12,0),0)</f>
        <v>0</v>
      </c>
      <c r="EN48" s="3">
        <f>IFERROR(VLOOKUP($CK48,depot_prod_sales!$B$5:$S$200,13,0),0)</f>
        <v>0</v>
      </c>
      <c r="EO48" s="3">
        <f>IFERROR(VLOOKUP($CK48,depot_prod_sales!$B$5:$S$200,14,0),0)</f>
        <v>0</v>
      </c>
      <c r="EP48" s="3">
        <f>IFERROR(VLOOKUP($CK48,depot_prod_sales!$B$5:$S$200,15,0),0)</f>
        <v>0</v>
      </c>
      <c r="EQ48" s="3">
        <f>IFERROR(VLOOKUP($CK48,depot_prod_sales!$B$5:$S$200,16,0),0)</f>
        <v>0</v>
      </c>
      <c r="ER48" s="3">
        <f>IFERROR(VLOOKUP($CK48,depot_prod_sales!$B$5:$S$200,17,0),0)</f>
        <v>0</v>
      </c>
      <c r="ES48" s="3">
        <f>IFERROR(VLOOKUP($CK48,depot_prod_sales!$B$5:$S$200,18,0),0)</f>
        <v>0</v>
      </c>
      <c r="ET48" s="116">
        <f t="shared" si="52"/>
        <v>0</v>
      </c>
      <c r="EU48" s="116">
        <f t="shared" si="53"/>
        <v>0</v>
      </c>
      <c r="EW48" s="3">
        <f>IFERROR(VLOOKUP(CC48,data_pull!$AO$25:$AR$546,2,0),0)</f>
        <v>4</v>
      </c>
      <c r="EX48" s="1">
        <f>IFERROR(VLOOKUP(CC48,data_pull!$AO$25:$AR$546,4,0),0)</f>
        <v>190000</v>
      </c>
    </row>
    <row r="49" spans="13:154" x14ac:dyDescent="0.25"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4" t="str">
        <f>sales_data!B48</f>
        <v>Reajul Karim</v>
      </c>
      <c r="AR49" s="4" t="str">
        <f>sales_data!C48</f>
        <v>Blank (Mathbaria Team)</v>
      </c>
      <c r="AS49" s="5" t="str">
        <f t="shared" si="42"/>
        <v/>
      </c>
      <c r="AT49" s="4" t="str">
        <f>sales_data!I48</f>
        <v>Shajin</v>
      </c>
      <c r="AU49" s="4" t="str">
        <f>sales_data!W48</f>
        <v>Bamna (Tb)</v>
      </c>
      <c r="AV49" s="1">
        <f>sales_data!N48</f>
        <v>81968.800000000003</v>
      </c>
      <c r="AW49" s="1">
        <f>sales_data!P48</f>
        <v>28</v>
      </c>
      <c r="AX49" s="3">
        <f ca="1">IFERROR(INDEX(INDIRECT("day_wise_sales_data!$B$2:$BZ$599"),MATCH(resource!$CC49,day_wise_sales_data!$A$2:$A$500,0),MATCH(resource!AX$2,INDIRECT("day_wise_sales_data!$B$1:$BZ$1"),0)),0)</f>
        <v>264.89999999999998</v>
      </c>
      <c r="AY49" s="3">
        <f ca="1">IFERROR(INDEX(INDIRECT("day_wise_sales_data!$B$2:$BZ$599"),MATCH(resource!$CC49,day_wise_sales_data!$A$2:$A$500,0),MATCH(resource!AY$2,INDIRECT("day_wise_sales_data!$B$1:$BZ$1"),0)),0)</f>
        <v>3740.33</v>
      </c>
      <c r="AZ49" s="3">
        <f ca="1">IFERROR(INDEX(INDIRECT("day_wise_sales_data!$B$2:$BZ$599"),MATCH(resource!$CC49,day_wise_sales_data!$A$2:$A$500,0),MATCH(resource!AZ$2,INDIRECT("day_wise_sales_data!$B$1:$BZ$1"),0)),0)</f>
        <v>3.32</v>
      </c>
      <c r="BA49" s="3">
        <f ca="1">IFERROR(INDEX(INDIRECT("day_wise_sales_data!$B$2:$BZ$599"),MATCH(resource!$CC49,day_wise_sales_data!$A$2:$A$500,0),MATCH(resource!BA$2,INDIRECT("day_wise_sales_data!$B$1:$BZ$1"),0)),0)</f>
        <v>18224.34</v>
      </c>
      <c r="BB49" s="3">
        <f ca="1">IFERROR(INDEX(INDIRECT("day_wise_sales_data!$B$2:$BZ$599"),MATCH(resource!$CC49,day_wise_sales_data!$A$2:$A$500,0),MATCH(resource!BB$2,INDIRECT("day_wise_sales_data!$B$1:$BZ$1"),0)),0)</f>
        <v>0</v>
      </c>
      <c r="BC49" s="3">
        <f ca="1">IFERROR(INDEX(INDIRECT("day_wise_sales_data!$B$2:$BZ$599"),MATCH(resource!$CC49,day_wise_sales_data!$A$2:$A$500,0),MATCH(resource!BC$2,INDIRECT("day_wise_sales_data!$B$1:$BZ$1"),0)),0)</f>
        <v>0</v>
      </c>
      <c r="BD49" s="3">
        <f ca="1">IFERROR(INDEX(INDIRECT("day_wise_sales_data!$B$2:$BZ$599"),MATCH(resource!$CC49,day_wise_sales_data!$A$2:$A$500,0),MATCH(resource!BD$2,INDIRECT("day_wise_sales_data!$B$1:$BZ$1"),0)),0)</f>
        <v>4895.24</v>
      </c>
      <c r="BE49" s="3">
        <f ca="1">IFERROR(INDEX(INDIRECT("day_wise_sales_data!$B$2:$BZ$599"),MATCH(resource!$CC49,day_wise_sales_data!$A$2:$A$500,0),MATCH(resource!BE$2,INDIRECT("day_wise_sales_data!$B$1:$BZ$1"),0)),0)</f>
        <v>0</v>
      </c>
      <c r="BF49" s="3">
        <f ca="1">IFERROR(INDEX(INDIRECT("day_wise_sales_data!$B$2:$BZ$599"),MATCH(resource!$CC49,day_wise_sales_data!$A$2:$A$500,0),MATCH(resource!BF$2,INDIRECT("day_wise_sales_data!$B$1:$BZ$1"),0)),0)</f>
        <v>0</v>
      </c>
      <c r="BG49" s="3">
        <f ca="1">IFERROR(INDEX(INDIRECT("day_wise_sales_data!$B$2:$BZ$599"),MATCH(resource!$CC49,day_wise_sales_data!$A$2:$A$500,0),MATCH(resource!BG$2,INDIRECT("day_wise_sales_data!$B$1:$BZ$1"),0)),0)</f>
        <v>0</v>
      </c>
      <c r="BH49" s="3">
        <f ca="1">IFERROR(INDEX(INDIRECT("day_wise_sales_data!$B$2:$BZ$599"),MATCH(resource!$CC49,day_wise_sales_data!$A$2:$A$500,0),MATCH(resource!BH$2,INDIRECT("day_wise_sales_data!$B$1:$BZ$1"),0)),0)</f>
        <v>0</v>
      </c>
      <c r="BI49" s="3">
        <f ca="1">IFERROR(INDEX(INDIRECT("day_wise_sales_data!$B$2:$BZ$599"),MATCH(resource!$CC49,day_wise_sales_data!$A$2:$A$500,0),MATCH(resource!BI$2,INDIRECT("day_wise_sales_data!$B$1:$BZ$1"),0)),0)</f>
        <v>11046.43</v>
      </c>
      <c r="BJ49" s="3">
        <f ca="1">IFERROR(INDEX(INDIRECT("day_wise_sales_data!$B$2:$BZ$599"),MATCH(resource!$CC49,day_wise_sales_data!$A$2:$A$500,0),MATCH(resource!BJ$2,INDIRECT("day_wise_sales_data!$B$1:$BZ$1"),0)),0)</f>
        <v>7750.29</v>
      </c>
      <c r="BK49" s="3">
        <f ca="1">IFERROR(INDEX(INDIRECT("day_wise_sales_data!$B$2:$BZ$599"),MATCH(resource!$CC49,day_wise_sales_data!$A$2:$A$500,0),MATCH(resource!BK$2,INDIRECT("day_wise_sales_data!$B$1:$BZ$1"),0)),0)</f>
        <v>0</v>
      </c>
      <c r="BL49" s="3">
        <f ca="1">IFERROR(INDEX(INDIRECT("day_wise_sales_data!$B$2:$BZ$599"),MATCH(resource!$CC49,day_wise_sales_data!$A$2:$A$500,0),MATCH(resource!BL$2,INDIRECT("day_wise_sales_data!$B$1:$BZ$1"),0)),0)</f>
        <v>0</v>
      </c>
      <c r="BM49" s="3">
        <f ca="1">IFERROR(INDEX(INDIRECT("day_wise_sales_data!$B$2:$BZ$599"),MATCH(resource!$CC49,day_wise_sales_data!$A$2:$A$500,0),MATCH(resource!BM$2,INDIRECT("day_wise_sales_data!$B$1:$BZ$1"),0)),0)</f>
        <v>0</v>
      </c>
      <c r="BN49" s="3">
        <f ca="1">IFERROR(INDEX(INDIRECT("day_wise_sales_data!$B$2:$BZ$599"),MATCH(resource!$CC49,day_wise_sales_data!$A$2:$A$500,0),MATCH(resource!BN$2,INDIRECT("day_wise_sales_data!$B$1:$BZ$1"),0)),0)</f>
        <v>0</v>
      </c>
      <c r="BO49" s="3">
        <f ca="1">IFERROR(INDEX(INDIRECT("day_wise_sales_data!$B$2:$BZ$599"),MATCH(resource!$CC49,day_wise_sales_data!$A$2:$A$500,0),MATCH(resource!BO$2,INDIRECT("day_wise_sales_data!$B$1:$BZ$1"),0)),0)</f>
        <v>0</v>
      </c>
      <c r="BP49" s="3">
        <f ca="1">IFERROR(INDEX(INDIRECT("day_wise_sales_data!$B$2:$BZ$599"),MATCH(resource!$CC49,day_wise_sales_data!$A$2:$A$500,0),MATCH(resource!BP$2,INDIRECT("day_wise_sales_data!$B$1:$BZ$1"),0)),0)</f>
        <v>19086.560000000001</v>
      </c>
      <c r="BQ49" s="3">
        <f ca="1">IFERROR(INDEX(INDIRECT("day_wise_sales_data!$B$2:$BZ$599"),MATCH(resource!$CC49,day_wise_sales_data!$A$2:$A$500,0),MATCH(resource!BQ$2,INDIRECT("day_wise_sales_data!$B$1:$BZ$1"),0)),0)</f>
        <v>0</v>
      </c>
      <c r="BR49" s="3">
        <f ca="1">IFERROR(INDEX(INDIRECT("day_wise_sales_data!$B$2:$BZ$599"),MATCH(resource!$CC49,day_wise_sales_data!$A$2:$A$500,0),MATCH(resource!BR$2,INDIRECT("day_wise_sales_data!$B$1:$BZ$1"),0)),0)</f>
        <v>23596.7</v>
      </c>
      <c r="BS49" s="3">
        <f ca="1">IFERROR(INDEX(INDIRECT("day_wise_sales_data!$B$2:$BZ$599"),MATCH(resource!$CC49,day_wise_sales_data!$A$2:$A$500,0),MATCH(resource!BS$2,INDIRECT("day_wise_sales_data!$B$1:$BZ$1"),0)),0)</f>
        <v>0</v>
      </c>
      <c r="BT49" s="3">
        <f ca="1">IFERROR(INDEX(INDIRECT("day_wise_sales_data!$B$2:$BZ$599"),MATCH(resource!$CC49,day_wise_sales_data!$A$2:$A$500,0),MATCH(resource!BT$2,INDIRECT("day_wise_sales_data!$B$1:$BZ$1"),0)),0)</f>
        <v>0</v>
      </c>
      <c r="BU49" s="3">
        <f ca="1">IFERROR(INDEX(INDIRECT("day_wise_sales_data!$B$2:$BZ$599"),MATCH(resource!$CC49,day_wise_sales_data!$A$2:$A$500,0),MATCH(resource!BU$2,INDIRECT("day_wise_sales_data!$B$1:$BZ$1"),0)),0)</f>
        <v>0</v>
      </c>
      <c r="BV49" s="3">
        <f ca="1">IFERROR(INDEX(INDIRECT("day_wise_sales_data!$B$2:$BZ$599"),MATCH(resource!$CC49,day_wise_sales_data!$A$2:$A$500,0),MATCH(resource!BV$2,INDIRECT("day_wise_sales_data!$B$1:$BZ$1"),0)),0)</f>
        <v>0</v>
      </c>
      <c r="BW49" s="3">
        <f ca="1">IFERROR(INDEX(INDIRECT("day_wise_sales_data!$B$2:$BZ$599"),MATCH(resource!$CC49,day_wise_sales_data!$A$2:$A$500,0),MATCH(resource!BW$2,INDIRECT("day_wise_sales_data!$B$1:$BZ$1"),0)),0)</f>
        <v>0</v>
      </c>
      <c r="BX49" s="3">
        <f ca="1">IFERROR(INDEX(INDIRECT("day_wise_sales_data!$B$2:$BZ$599"),MATCH(resource!$CC49,day_wise_sales_data!$A$2:$A$500,0),MATCH(resource!BX$2,INDIRECT("day_wise_sales_data!$B$1:$BZ$1"),0)),0)</f>
        <v>0</v>
      </c>
      <c r="BY49" s="3">
        <f ca="1">IFERROR(INDEX(INDIRECT("day_wise_sales_data!$B$2:$BZ$599"),MATCH(resource!$CC49,day_wise_sales_data!$A$2:$A$500,0),MATCH(resource!BY$2,INDIRECT("day_wise_sales_data!$B$1:$BZ$1"),0)),0)</f>
        <v>0</v>
      </c>
      <c r="BZ49" s="3">
        <f ca="1">IFERROR(INDEX(INDIRECT("day_wise_sales_data!$B$2:$BZ$599"),MATCH(resource!$CC49,day_wise_sales_data!$A$2:$A$500,0),MATCH(resource!BZ$2,INDIRECT("day_wise_sales_data!$B$1:$BZ$1"),0)),0)</f>
        <v>0</v>
      </c>
      <c r="CA49" s="3" t="str">
        <f ca="1">IFERROR(INDEX(INDIRECT("day_wise_sales_data!$B$2:$BZ$599"),MATCH(resource!$CC49,day_wise_sales_data!$A$2:$A$500,0),MATCH(resource!CA$2,INDIRECT("day_wise_sales_data!$B$1:$BZ$1"),0)),0)</f>
        <v>dd</v>
      </c>
      <c r="CC49" s="4" t="str">
        <f>sales_data!H48</f>
        <v>BSL042112</v>
      </c>
      <c r="CD49" s="1">
        <v>47</v>
      </c>
      <c r="CE49" s="1" t="str">
        <f>IF(AQ49=report!$AQ$3,resource!CD49,"")</f>
        <v/>
      </c>
      <c r="CF49" s="5" t="str">
        <f>IFERROR(SMALL($CE$3:$CE$1001,ROWS($CE$3:CE49)),"")</f>
        <v/>
      </c>
      <c r="CH49">
        <f>IFERROR(VLOOKUP($CC49,data_pull!$E$22:$G$700,2,0),0)</f>
        <v>81968.800000000003</v>
      </c>
      <c r="CI49" s="1">
        <f t="shared" si="44"/>
        <v>154</v>
      </c>
      <c r="CJ49" s="1">
        <f t="shared" si="45"/>
        <v>0</v>
      </c>
      <c r="CK49" s="1" t="s">
        <v>1085</v>
      </c>
      <c r="CL49" s="1">
        <f t="shared" si="46"/>
        <v>111</v>
      </c>
      <c r="CM49" s="1" t="str">
        <f>IFERROR(VLOOKUP($CK49,stock_data!$B$3:$W$612,2,0),0)</f>
        <v>AVISTA TABLET</v>
      </c>
      <c r="CN49" s="1" t="str">
        <f>IFERROR(VLOOKUP($CK49,stock_data!$B$3:$W$612,4,0),0)</f>
        <v>30's</v>
      </c>
      <c r="CO49" s="1">
        <f>IFERROR(VLOOKUP($CK49,stock_data!$B$3:$W$612,5,0),0)</f>
        <v>105.6</v>
      </c>
      <c r="CP49" s="3">
        <f t="shared" si="47"/>
        <v>0</v>
      </c>
      <c r="CQ49" s="3">
        <f t="shared" si="48"/>
        <v>0</v>
      </c>
      <c r="CR49" s="1">
        <f>IFERROR(VLOOKUP($CK49,stock_data!$B$3:$W$612,6,0),0)</f>
        <v>0</v>
      </c>
      <c r="CS49" s="1">
        <f>IFERROR(VLOOKUP($CK49,stock_data!$B$3:$W$612,7,0),0)</f>
        <v>0</v>
      </c>
      <c r="CT49" s="1">
        <f>IFERROR(VLOOKUP($CK49,stock_data!$B$3:$W$612,8,0),0)</f>
        <v>0</v>
      </c>
      <c r="CU49" s="1">
        <f>IFERROR(VLOOKUP($CK49,stock_data!$B$3:$W$612,9,0),0)</f>
        <v>0</v>
      </c>
      <c r="CV49" s="1">
        <f>IFERROR(VLOOKUP($CK49,stock_data!$B$3:$W$612,10,0),0)</f>
        <v>0</v>
      </c>
      <c r="CW49" s="1">
        <f>IFERROR(VLOOKUP($CK49,stock_data!$B$3:$W$612,11,0),0)</f>
        <v>0</v>
      </c>
      <c r="CX49" s="1">
        <f>IFERROR(VLOOKUP($CK49,stock_data!$B$3:$W$612,12,0),0)</f>
        <v>0</v>
      </c>
      <c r="CY49" s="1">
        <f>IFERROR(VLOOKUP($CK49,stock_data!$B$3:$W$612,13,0),0)</f>
        <v>0</v>
      </c>
      <c r="CZ49" s="1">
        <f>IFERROR(VLOOKUP($CK49,stock_data!$B$3:$W$612,14,0),0)</f>
        <v>0</v>
      </c>
      <c r="DA49" s="1">
        <f>IFERROR(VLOOKUP($CK49,stock_data!$B$3:$W$612,15,0),0)</f>
        <v>0</v>
      </c>
      <c r="DB49" s="1">
        <f>IFERROR(VLOOKUP($CK49,stock_data!$B$3:$W$612,16,0),0)</f>
        <v>0</v>
      </c>
      <c r="DC49" s="1">
        <f>IFERROR(VLOOKUP($CK49,stock_data!$B$3:$W$612,17,0),0)</f>
        <v>0</v>
      </c>
      <c r="DD49" s="1">
        <f>IFERROR(VLOOKUP($CK49,stock_data!$B$3:$W$612,18,0),0)</f>
        <v>0</v>
      </c>
      <c r="DE49" s="1">
        <f>IFERROR(VLOOKUP($CK49,stock_data!$B$3:$W$612,19,0),0)</f>
        <v>0</v>
      </c>
      <c r="DF49" s="1">
        <f>IFERROR(VLOOKUP($CK49,stock_data!$B$3:$W$612,20,0),0)</f>
        <v>0</v>
      </c>
      <c r="DG49" s="1">
        <f>IFERROR(VLOOKUP($CK49,stock_data!$B$3:$W$612,21,0),0)</f>
        <v>0</v>
      </c>
      <c r="DH49" s="1">
        <f>IFERROR(VLOOKUP($CK49,stock_data!$B$3:$W$612,22,0),0)</f>
        <v>0</v>
      </c>
      <c r="DI49" s="1">
        <f t="shared" si="49"/>
        <v>0</v>
      </c>
      <c r="DJ49" s="1">
        <f t="shared" si="50"/>
        <v>0</v>
      </c>
      <c r="DK49" s="3">
        <f>IFERROR(INDEX(COD_SALES!$B$5:$Z$500,MATCH(resource!$CC49,COD_SALES!$A$5:$A$500,0),MATCH(resource!DK$2,COD_SALES!$B$4:$Z$4,0)),"")</f>
        <v>0</v>
      </c>
      <c r="DL49" s="3">
        <f>IFERROR(INDEX(COD_SALES!$B$5:$Z$500,MATCH(resource!$CC49,COD_SALES!$A$5:$A$500,0),MATCH(resource!DL$2,COD_SALES!$B$4:$Z$4,0)),"")</f>
        <v>2</v>
      </c>
      <c r="DM49" s="3">
        <f>IFERROR(INDEX(COD_SALES!$B$5:$Z$500,MATCH(resource!$CC49,COD_SALES!$A$5:$A$500,0),MATCH(resource!DM$2,COD_SALES!$B$4:$Z$4,0)),"")</f>
        <v>0</v>
      </c>
      <c r="DN49" s="3" t="str">
        <f>IFERROR(INDEX(COD_SALES!$B$5:$Z$500,MATCH(resource!$CC49,COD_SALES!$A$5:$A$500,0),MATCH(resource!DN$2,COD_SALES!$B$4:$Z$4,0)),"")</f>
        <v/>
      </c>
      <c r="DO49" s="3">
        <f>IFERROR(INDEX(COD_SALES!$B$5:$Z$500,MATCH(resource!$CC49,COD_SALES!$A$5:$A$500,0),MATCH(resource!DO$2,COD_SALES!$B$4:$Z$4,0)),"")</f>
        <v>0</v>
      </c>
      <c r="DP49" s="3">
        <f>IFERROR(INDEX(COD_SALES!$B$5:$Z$500,MATCH(resource!$CC49,COD_SALES!$A$5:$A$500,0),MATCH(resource!DP$2,COD_SALES!$B$4:$Z$4,0)),"")</f>
        <v>0</v>
      </c>
      <c r="DQ49" s="3" t="str">
        <f>IFERROR(INDEX(COD_SALES!$B$5:$Z$500,MATCH(resource!$CC49,COD_SALES!$A$5:$A$500,0),MATCH(resource!DQ$2,COD_SALES!$B$4:$Z$4,0)),"")</f>
        <v/>
      </c>
      <c r="DR49" s="3">
        <f>IFERROR(INDEX(COD_SALES!$B$5:$Z$500,MATCH(resource!$CC49,COD_SALES!$A$5:$A$500,0),MATCH(resource!DR$2,COD_SALES!$B$4:$Z$4,0)),"")</f>
        <v>0</v>
      </c>
      <c r="DS49" s="3">
        <f>IFERROR(INDEX(COD_SALES!$B$5:$Z$500,MATCH(resource!$CC49,COD_SALES!$A$5:$A$500,0),MATCH(resource!DS$2,COD_SALES!$B$4:$Z$4,0)),"")</f>
        <v>8</v>
      </c>
      <c r="DT49" s="3">
        <f>IFERROR(INDEX(COD_SALES!$B$5:$Z$500,MATCH(resource!$CC49,COD_SALES!$A$5:$A$500,0),MATCH(resource!DT$2,COD_SALES!$B$4:$Z$4,0)),"")</f>
        <v>0</v>
      </c>
      <c r="DU49" s="3">
        <f>IFERROR(INDEX(COD_SALES!$B$5:$Z$500,MATCH(resource!$CC49,COD_SALES!$A$5:$A$500,0),MATCH(resource!DU$2,COD_SALES!$B$4:$Z$4,0)),"")</f>
        <v>0</v>
      </c>
      <c r="DV49" s="3">
        <f>IFERROR(INDEX(COD_SALES!$B$5:$Z$500,MATCH(resource!$CC49,COD_SALES!$A$5:$A$500,0),MATCH(resource!DV$2,COD_SALES!$B$4:$Z$4,0)),"")</f>
        <v>0</v>
      </c>
      <c r="DW49" s="3">
        <f>IFERROR(INDEX(COD_SALES!$B$5:$Z$500,MATCH(resource!$CC49,COD_SALES!$A$5:$A$500,0),MATCH(resource!DW$2,COD_SALES!$B$4:$Z$4,0)),"")</f>
        <v>16</v>
      </c>
      <c r="DX49" s="3">
        <f>IFERROR(INDEX(COD_SALES!$B$5:$Z$500,MATCH(resource!$CC49,COD_SALES!$A$5:$A$500,0),MATCH(resource!DX$2,COD_SALES!$B$4:$Z$4,0)),"")</f>
        <v>0</v>
      </c>
      <c r="DY49" s="3">
        <f>IFERROR(INDEX(COD_SALES!$B$5:$Z$500,MATCH(resource!$CC49,COD_SALES!$A$5:$A$500,0),MATCH(resource!DY$2,COD_SALES!$B$4:$Z$4,0)),"")</f>
        <v>0</v>
      </c>
      <c r="DZ49" s="3">
        <f>IFERROR(INDEX(COD_SALES!$B$5:$Z$500,MATCH(resource!$CC49,COD_SALES!$A$5:$A$500,0),MATCH(resource!DZ$2,COD_SALES!$B$4:$Z$4,0)),"")</f>
        <v>23</v>
      </c>
      <c r="EA49" s="3">
        <f>IFERROR(INDEX(COD_SALES!$B$5:$Z$500,MATCH(resource!$CC49,COD_SALES!$A$5:$A$500,0),MATCH(resource!EA$2,COD_SALES!$B$4:$Z$4,0)),"")</f>
        <v>22</v>
      </c>
      <c r="EB49" s="3">
        <f t="shared" si="51"/>
        <v>21457.96</v>
      </c>
      <c r="ED49" s="3">
        <f>IFERROR(VLOOKUP($CK49,depot_prod_sales!$B$5:$S$200,3,0),0)</f>
        <v>0</v>
      </c>
      <c r="EE49" s="3">
        <f>IFERROR(VLOOKUP($CK49,depot_prod_sales!$B$5:$S$200,4,0),0)</f>
        <v>0</v>
      </c>
      <c r="EF49" s="3">
        <f>IFERROR(VLOOKUP($CK49,depot_prod_sales!$B$5:$S$200,5,0),0)</f>
        <v>0</v>
      </c>
      <c r="EG49" s="3">
        <f>IFERROR(VLOOKUP($CK49,depot_prod_sales!$B$5:$S$200,6,0),0)</f>
        <v>0</v>
      </c>
      <c r="EH49" s="3">
        <f>IFERROR(VLOOKUP($CK49,depot_prod_sales!$B$5:$S$200,7,0),0)</f>
        <v>0</v>
      </c>
      <c r="EI49" s="3">
        <f>IFERROR(VLOOKUP($CK49,depot_prod_sales!$B$5:$S$200,8,0),0)</f>
        <v>0</v>
      </c>
      <c r="EJ49" s="3">
        <f>IFERROR(VLOOKUP($CK49,depot_prod_sales!$B$5:$S$200,9,0),0)</f>
        <v>0</v>
      </c>
      <c r="EK49" s="3">
        <f>IFERROR(VLOOKUP($CK49,depot_prod_sales!$B$5:$S$200,10,0),0)</f>
        <v>0</v>
      </c>
      <c r="EL49" s="3">
        <f>IFERROR(VLOOKUP($CK49,depot_prod_sales!$B$5:$S$200,11,0),0)</f>
        <v>0</v>
      </c>
      <c r="EM49" s="3">
        <f>IFERROR(VLOOKUP($CK49,depot_prod_sales!$B$5:$S$200,12,0),0)</f>
        <v>0</v>
      </c>
      <c r="EN49" s="3">
        <f>IFERROR(VLOOKUP($CK49,depot_prod_sales!$B$5:$S$200,13,0),0)</f>
        <v>0</v>
      </c>
      <c r="EO49" s="3">
        <f>IFERROR(VLOOKUP($CK49,depot_prod_sales!$B$5:$S$200,14,0),0)</f>
        <v>0</v>
      </c>
      <c r="EP49" s="3">
        <f>IFERROR(VLOOKUP($CK49,depot_prod_sales!$B$5:$S$200,15,0),0)</f>
        <v>0</v>
      </c>
      <c r="EQ49" s="3">
        <f>IFERROR(VLOOKUP($CK49,depot_prod_sales!$B$5:$S$200,16,0),0)</f>
        <v>0</v>
      </c>
      <c r="ER49" s="3">
        <f>IFERROR(VLOOKUP($CK49,depot_prod_sales!$B$5:$S$200,17,0),0)</f>
        <v>0</v>
      </c>
      <c r="ES49" s="3">
        <f>IFERROR(VLOOKUP($CK49,depot_prod_sales!$B$5:$S$200,18,0),0)</f>
        <v>0</v>
      </c>
      <c r="ET49" s="116">
        <f t="shared" si="52"/>
        <v>0</v>
      </c>
      <c r="EU49" s="116">
        <f t="shared" si="53"/>
        <v>0</v>
      </c>
      <c r="EW49" s="3">
        <f>IFERROR(VLOOKUP(CC49,data_pull!$AO$25:$AR$546,2,0),0)</f>
        <v>17</v>
      </c>
      <c r="EX49" s="1">
        <f>IFERROR(VLOOKUP(CC49,data_pull!$AO$25:$AR$546,4,0),0)</f>
        <v>190000</v>
      </c>
    </row>
    <row r="50" spans="13:154" x14ac:dyDescent="0.25"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4" t="str">
        <f>sales_data!B49</f>
        <v>Reajul Karim</v>
      </c>
      <c r="AR50" s="4" t="str">
        <f>sales_data!C49</f>
        <v>Blank (Mathbaria Team)</v>
      </c>
      <c r="AS50" s="5" t="str">
        <f t="shared" si="42"/>
        <v/>
      </c>
      <c r="AT50" s="4" t="str">
        <f>sales_data!I49</f>
        <v>Sumon Mia-2 (Ex)</v>
      </c>
      <c r="AU50" s="4" t="str">
        <f>sales_data!W49</f>
        <v>Bamna (Tb)</v>
      </c>
      <c r="AV50" s="1">
        <f>sales_data!N49</f>
        <v>-18333.78</v>
      </c>
      <c r="AW50" s="1">
        <f>sales_data!P49</f>
        <v>0</v>
      </c>
      <c r="AX50" s="3">
        <f ca="1">IFERROR(INDEX(INDIRECT("day_wise_sales_data!$B$2:$BZ$599"),MATCH(resource!$CC50,day_wise_sales_data!$A$2:$A$500,0),MATCH(resource!AX$2,INDIRECT("day_wise_sales_data!$B$1:$BZ$1"),0)),0)</f>
        <v>0</v>
      </c>
      <c r="AY50" s="3">
        <f ca="1">IFERROR(INDEX(INDIRECT("day_wise_sales_data!$B$2:$BZ$599"),MATCH(resource!$CC50,day_wise_sales_data!$A$2:$A$500,0),MATCH(resource!AY$2,INDIRECT("day_wise_sales_data!$B$1:$BZ$1"),0)),0)</f>
        <v>0</v>
      </c>
      <c r="AZ50" s="3">
        <f ca="1">IFERROR(INDEX(INDIRECT("day_wise_sales_data!$B$2:$BZ$599"),MATCH(resource!$CC50,day_wise_sales_data!$A$2:$A$500,0),MATCH(resource!AZ$2,INDIRECT("day_wise_sales_data!$B$1:$BZ$1"),0)),0)</f>
        <v>0</v>
      </c>
      <c r="BA50" s="3">
        <f ca="1">IFERROR(INDEX(INDIRECT("day_wise_sales_data!$B$2:$BZ$599"),MATCH(resource!$CC50,day_wise_sales_data!$A$2:$A$500,0),MATCH(resource!BA$2,INDIRECT("day_wise_sales_data!$B$1:$BZ$1"),0)),0)</f>
        <v>0</v>
      </c>
      <c r="BB50" s="3">
        <f ca="1">IFERROR(INDEX(INDIRECT("day_wise_sales_data!$B$2:$BZ$599"),MATCH(resource!$CC50,day_wise_sales_data!$A$2:$A$500,0),MATCH(resource!BB$2,INDIRECT("day_wise_sales_data!$B$1:$BZ$1"),0)),0)</f>
        <v>0</v>
      </c>
      <c r="BC50" s="3">
        <f ca="1">IFERROR(INDEX(INDIRECT("day_wise_sales_data!$B$2:$BZ$599"),MATCH(resource!$CC50,day_wise_sales_data!$A$2:$A$500,0),MATCH(resource!BC$2,INDIRECT("day_wise_sales_data!$B$1:$BZ$1"),0)),0)</f>
        <v>0</v>
      </c>
      <c r="BD50" s="3">
        <f ca="1">IFERROR(INDEX(INDIRECT("day_wise_sales_data!$B$2:$BZ$599"),MATCH(resource!$CC50,day_wise_sales_data!$A$2:$A$500,0),MATCH(resource!BD$2,INDIRECT("day_wise_sales_data!$B$1:$BZ$1"),0)),0)</f>
        <v>0</v>
      </c>
      <c r="BE50" s="3">
        <f ca="1">IFERROR(INDEX(INDIRECT("day_wise_sales_data!$B$2:$BZ$599"),MATCH(resource!$CC50,day_wise_sales_data!$A$2:$A$500,0),MATCH(resource!BE$2,INDIRECT("day_wise_sales_data!$B$1:$BZ$1"),0)),0)</f>
        <v>0</v>
      </c>
      <c r="BF50" s="3">
        <f ca="1">IFERROR(INDEX(INDIRECT("day_wise_sales_data!$B$2:$BZ$599"),MATCH(resource!$CC50,day_wise_sales_data!$A$2:$A$500,0),MATCH(resource!BF$2,INDIRECT("day_wise_sales_data!$B$1:$BZ$1"),0)),0)</f>
        <v>0</v>
      </c>
      <c r="BG50" s="3">
        <f ca="1">IFERROR(INDEX(INDIRECT("day_wise_sales_data!$B$2:$BZ$599"),MATCH(resource!$CC50,day_wise_sales_data!$A$2:$A$500,0),MATCH(resource!BG$2,INDIRECT("day_wise_sales_data!$B$1:$BZ$1"),0)),0)</f>
        <v>0</v>
      </c>
      <c r="BH50" s="3">
        <f ca="1">IFERROR(INDEX(INDIRECT("day_wise_sales_data!$B$2:$BZ$599"),MATCH(resource!$CC50,day_wise_sales_data!$A$2:$A$500,0),MATCH(resource!BH$2,INDIRECT("day_wise_sales_data!$B$1:$BZ$1"),0)),0)</f>
        <v>0</v>
      </c>
      <c r="BI50" s="3">
        <f ca="1">IFERROR(INDEX(INDIRECT("day_wise_sales_data!$B$2:$BZ$599"),MATCH(resource!$CC50,day_wise_sales_data!$A$2:$A$500,0),MATCH(resource!BI$2,INDIRECT("day_wise_sales_data!$B$1:$BZ$1"),0)),0)</f>
        <v>0</v>
      </c>
      <c r="BJ50" s="3">
        <f ca="1">IFERROR(INDEX(INDIRECT("day_wise_sales_data!$B$2:$BZ$599"),MATCH(resource!$CC50,day_wise_sales_data!$A$2:$A$500,0),MATCH(resource!BJ$2,INDIRECT("day_wise_sales_data!$B$1:$BZ$1"),0)),0)</f>
        <v>0</v>
      </c>
      <c r="BK50" s="3">
        <f ca="1">IFERROR(INDEX(INDIRECT("day_wise_sales_data!$B$2:$BZ$599"),MATCH(resource!$CC50,day_wise_sales_data!$A$2:$A$500,0),MATCH(resource!BK$2,INDIRECT("day_wise_sales_data!$B$1:$BZ$1"),0)),0)</f>
        <v>0</v>
      </c>
      <c r="BL50" s="3">
        <f ca="1">IFERROR(INDEX(INDIRECT("day_wise_sales_data!$B$2:$BZ$599"),MATCH(resource!$CC50,day_wise_sales_data!$A$2:$A$500,0),MATCH(resource!BL$2,INDIRECT("day_wise_sales_data!$B$1:$BZ$1"),0)),0)</f>
        <v>0</v>
      </c>
      <c r="BM50" s="3">
        <f ca="1">IFERROR(INDEX(INDIRECT("day_wise_sales_data!$B$2:$BZ$599"),MATCH(resource!$CC50,day_wise_sales_data!$A$2:$A$500,0),MATCH(resource!BM$2,INDIRECT("day_wise_sales_data!$B$1:$BZ$1"),0)),0)</f>
        <v>0</v>
      </c>
      <c r="BN50" s="3">
        <f ca="1">IFERROR(INDEX(INDIRECT("day_wise_sales_data!$B$2:$BZ$599"),MATCH(resource!$CC50,day_wise_sales_data!$A$2:$A$500,0),MATCH(resource!BN$2,INDIRECT("day_wise_sales_data!$B$1:$BZ$1"),0)),0)</f>
        <v>0</v>
      </c>
      <c r="BO50" s="3">
        <f ca="1">IFERROR(INDEX(INDIRECT("day_wise_sales_data!$B$2:$BZ$599"),MATCH(resource!$CC50,day_wise_sales_data!$A$2:$A$500,0),MATCH(resource!BO$2,INDIRECT("day_wise_sales_data!$B$1:$BZ$1"),0)),0)</f>
        <v>0</v>
      </c>
      <c r="BP50" s="3">
        <f ca="1">IFERROR(INDEX(INDIRECT("day_wise_sales_data!$B$2:$BZ$599"),MATCH(resource!$CC50,day_wise_sales_data!$A$2:$A$500,0),MATCH(resource!BP$2,INDIRECT("day_wise_sales_data!$B$1:$BZ$1"),0)),0)</f>
        <v>0</v>
      </c>
      <c r="BQ50" s="3">
        <f ca="1">IFERROR(INDEX(INDIRECT("day_wise_sales_data!$B$2:$BZ$599"),MATCH(resource!$CC50,day_wise_sales_data!$A$2:$A$500,0),MATCH(resource!BQ$2,INDIRECT("day_wise_sales_data!$B$1:$BZ$1"),0)),0)</f>
        <v>0</v>
      </c>
      <c r="BR50" s="3">
        <f ca="1">IFERROR(INDEX(INDIRECT("day_wise_sales_data!$B$2:$BZ$599"),MATCH(resource!$CC50,day_wise_sales_data!$A$2:$A$500,0),MATCH(resource!BR$2,INDIRECT("day_wise_sales_data!$B$1:$BZ$1"),0)),0)</f>
        <v>0</v>
      </c>
      <c r="BS50" s="3">
        <f ca="1">IFERROR(INDEX(INDIRECT("day_wise_sales_data!$B$2:$BZ$599"),MATCH(resource!$CC50,day_wise_sales_data!$A$2:$A$500,0),MATCH(resource!BS$2,INDIRECT("day_wise_sales_data!$B$1:$BZ$1"),0)),0)</f>
        <v>0</v>
      </c>
      <c r="BT50" s="3">
        <f ca="1">IFERROR(INDEX(INDIRECT("day_wise_sales_data!$B$2:$BZ$599"),MATCH(resource!$CC50,day_wise_sales_data!$A$2:$A$500,0),MATCH(resource!BT$2,INDIRECT("day_wise_sales_data!$B$1:$BZ$1"),0)),0)</f>
        <v>0</v>
      </c>
      <c r="BU50" s="3">
        <f ca="1">IFERROR(INDEX(INDIRECT("day_wise_sales_data!$B$2:$BZ$599"),MATCH(resource!$CC50,day_wise_sales_data!$A$2:$A$500,0),MATCH(resource!BU$2,INDIRECT("day_wise_sales_data!$B$1:$BZ$1"),0)),0)</f>
        <v>0</v>
      </c>
      <c r="BV50" s="3">
        <f ca="1">IFERROR(INDEX(INDIRECT("day_wise_sales_data!$B$2:$BZ$599"),MATCH(resource!$CC50,day_wise_sales_data!$A$2:$A$500,0),MATCH(resource!BV$2,INDIRECT("day_wise_sales_data!$B$1:$BZ$1"),0)),0)</f>
        <v>0</v>
      </c>
      <c r="BW50" s="3">
        <f ca="1">IFERROR(INDEX(INDIRECT("day_wise_sales_data!$B$2:$BZ$599"),MATCH(resource!$CC50,day_wise_sales_data!$A$2:$A$500,0),MATCH(resource!BW$2,INDIRECT("day_wise_sales_data!$B$1:$BZ$1"),0)),0)</f>
        <v>0</v>
      </c>
      <c r="BX50" s="3">
        <f ca="1">IFERROR(INDEX(INDIRECT("day_wise_sales_data!$B$2:$BZ$599"),MATCH(resource!$CC50,day_wise_sales_data!$A$2:$A$500,0),MATCH(resource!BX$2,INDIRECT("day_wise_sales_data!$B$1:$BZ$1"),0)),0)</f>
        <v>0</v>
      </c>
      <c r="BY50" s="3">
        <f ca="1">IFERROR(INDEX(INDIRECT("day_wise_sales_data!$B$2:$BZ$599"),MATCH(resource!$CC50,day_wise_sales_data!$A$2:$A$500,0),MATCH(resource!BY$2,INDIRECT("day_wise_sales_data!$B$1:$BZ$1"),0)),0)</f>
        <v>0</v>
      </c>
      <c r="BZ50" s="3">
        <f ca="1">IFERROR(INDEX(INDIRECT("day_wise_sales_data!$B$2:$BZ$599"),MATCH(resource!$CC50,day_wise_sales_data!$A$2:$A$500,0),MATCH(resource!BZ$2,INDIRECT("day_wise_sales_data!$B$1:$BZ$1"),0)),0)</f>
        <v>0</v>
      </c>
      <c r="CA50" s="3">
        <f ca="1">IFERROR(INDEX(INDIRECT("day_wise_sales_data!$B$2:$BZ$599"),MATCH(resource!$CC50,day_wise_sales_data!$A$2:$A$500,0),MATCH(resource!CA$2,INDIRECT("day_wise_sales_data!$B$1:$BZ$1"),0)),0)</f>
        <v>0</v>
      </c>
      <c r="CC50" s="4" t="str">
        <f>sales_data!H49</f>
        <v>BSL02211</v>
      </c>
      <c r="CD50" s="1">
        <v>48</v>
      </c>
      <c r="CE50" s="1" t="str">
        <f>IF(AQ50=report!$AQ$3,resource!CD50,"")</f>
        <v/>
      </c>
      <c r="CF50" s="5" t="str">
        <f>IFERROR(SMALL($CE$3:$CE$1001,ROWS($CE$3:CE50)),"")</f>
        <v/>
      </c>
      <c r="CH50">
        <f>IFERROR(VLOOKUP($CC50,data_pull!$E$22:$G$700,2,0),0)</f>
        <v>-18333.78</v>
      </c>
      <c r="CI50" s="1">
        <f t="shared" si="44"/>
        <v>154</v>
      </c>
      <c r="CJ50" s="1">
        <f t="shared" si="45"/>
        <v>0</v>
      </c>
      <c r="CK50" s="1" t="s">
        <v>1088</v>
      </c>
      <c r="CL50" s="1">
        <f t="shared" si="46"/>
        <v>111</v>
      </c>
      <c r="CM50" s="1" t="str">
        <f>IFERROR(VLOOKUP($CK50,stock_data!$B$3:$W$612,2,0),0)</f>
        <v>BETANEM 1GM IV INJECTION</v>
      </c>
      <c r="CN50" s="1" t="str">
        <f>IFERROR(VLOOKUP($CK50,stock_data!$B$3:$W$612,4,0),0)</f>
        <v>1 COMBIPAC</v>
      </c>
      <c r="CO50" s="1">
        <f>IFERROR(VLOOKUP($CK50,stock_data!$B$3:$W$612,5,0),0)</f>
        <v>1070</v>
      </c>
      <c r="CP50" s="3">
        <f t="shared" si="47"/>
        <v>0</v>
      </c>
      <c r="CQ50" s="3">
        <f t="shared" si="48"/>
        <v>0</v>
      </c>
      <c r="CR50" s="1">
        <f>IFERROR(VLOOKUP($CK50,stock_data!$B$3:$W$612,6,0),0)</f>
        <v>0</v>
      </c>
      <c r="CS50" s="1">
        <f>IFERROR(VLOOKUP($CK50,stock_data!$B$3:$W$612,7,0),0)</f>
        <v>0</v>
      </c>
      <c r="CT50" s="1">
        <f>IFERROR(VLOOKUP($CK50,stock_data!$B$3:$W$612,8,0),0)</f>
        <v>0</v>
      </c>
      <c r="CU50" s="1">
        <f>IFERROR(VLOOKUP($CK50,stock_data!$B$3:$W$612,9,0),0)</f>
        <v>0</v>
      </c>
      <c r="CV50" s="1">
        <f>IFERROR(VLOOKUP($CK50,stock_data!$B$3:$W$612,10,0),0)</f>
        <v>0</v>
      </c>
      <c r="CW50" s="1">
        <f>IFERROR(VLOOKUP($CK50,stock_data!$B$3:$W$612,11,0),0)</f>
        <v>0</v>
      </c>
      <c r="CX50" s="1">
        <f>IFERROR(VLOOKUP($CK50,stock_data!$B$3:$W$612,12,0),0)</f>
        <v>0</v>
      </c>
      <c r="CY50" s="1">
        <f>IFERROR(VLOOKUP($CK50,stock_data!$B$3:$W$612,13,0),0)</f>
        <v>0</v>
      </c>
      <c r="CZ50" s="1">
        <f>IFERROR(VLOOKUP($CK50,stock_data!$B$3:$W$612,14,0),0)</f>
        <v>0</v>
      </c>
      <c r="DA50" s="1">
        <f>IFERROR(VLOOKUP($CK50,stock_data!$B$3:$W$612,15,0),0)</f>
        <v>0</v>
      </c>
      <c r="DB50" s="1">
        <f>IFERROR(VLOOKUP($CK50,stock_data!$B$3:$W$612,16,0),0)</f>
        <v>0</v>
      </c>
      <c r="DC50" s="1">
        <f>IFERROR(VLOOKUP($CK50,stock_data!$B$3:$W$612,17,0),0)</f>
        <v>0</v>
      </c>
      <c r="DD50" s="1">
        <f>IFERROR(VLOOKUP($CK50,stock_data!$B$3:$W$612,18,0),0)</f>
        <v>0</v>
      </c>
      <c r="DE50" s="1">
        <f>IFERROR(VLOOKUP($CK50,stock_data!$B$3:$W$612,19,0),0)</f>
        <v>0</v>
      </c>
      <c r="DF50" s="1">
        <f>IFERROR(VLOOKUP($CK50,stock_data!$B$3:$W$612,20,0),0)</f>
        <v>0</v>
      </c>
      <c r="DG50" s="1">
        <f>IFERROR(VLOOKUP($CK50,stock_data!$B$3:$W$612,21,0),0)</f>
        <v>0</v>
      </c>
      <c r="DH50" s="1">
        <f>IFERROR(VLOOKUP($CK50,stock_data!$B$3:$W$612,22,0),0)</f>
        <v>0</v>
      </c>
      <c r="DI50" s="1">
        <f t="shared" si="49"/>
        <v>0</v>
      </c>
      <c r="DJ50" s="1">
        <f t="shared" si="50"/>
        <v>0</v>
      </c>
      <c r="DK50" s="3">
        <f>IFERROR(INDEX(COD_SALES!$B$5:$Z$500,MATCH(resource!$CC50,COD_SALES!$A$5:$A$500,0),MATCH(resource!DK$2,COD_SALES!$B$4:$Z$4,0)),"")</f>
        <v>0</v>
      </c>
      <c r="DL50" s="3">
        <f>IFERROR(INDEX(COD_SALES!$B$5:$Z$500,MATCH(resource!$CC50,COD_SALES!$A$5:$A$500,0),MATCH(resource!DL$2,COD_SALES!$B$4:$Z$4,0)),"")</f>
        <v>-4</v>
      </c>
      <c r="DM50" s="3">
        <f>IFERROR(INDEX(COD_SALES!$B$5:$Z$500,MATCH(resource!$CC50,COD_SALES!$A$5:$A$500,0),MATCH(resource!DM$2,COD_SALES!$B$4:$Z$4,0)),"")</f>
        <v>-6</v>
      </c>
      <c r="DN50" s="3" t="str">
        <f>IFERROR(INDEX(COD_SALES!$B$5:$Z$500,MATCH(resource!$CC50,COD_SALES!$A$5:$A$500,0),MATCH(resource!DN$2,COD_SALES!$B$4:$Z$4,0)),"")</f>
        <v/>
      </c>
      <c r="DO50" s="3">
        <f>IFERROR(INDEX(COD_SALES!$B$5:$Z$500,MATCH(resource!$CC50,COD_SALES!$A$5:$A$500,0),MATCH(resource!DO$2,COD_SALES!$B$4:$Z$4,0)),"")</f>
        <v>0</v>
      </c>
      <c r="DP50" s="3">
        <f>IFERROR(INDEX(COD_SALES!$B$5:$Z$500,MATCH(resource!$CC50,COD_SALES!$A$5:$A$500,0),MATCH(resource!DP$2,COD_SALES!$B$4:$Z$4,0)),"")</f>
        <v>-2</v>
      </c>
      <c r="DQ50" s="3" t="str">
        <f>IFERROR(INDEX(COD_SALES!$B$5:$Z$500,MATCH(resource!$CC50,COD_SALES!$A$5:$A$500,0),MATCH(resource!DQ$2,COD_SALES!$B$4:$Z$4,0)),"")</f>
        <v/>
      </c>
      <c r="DR50" s="3">
        <f>IFERROR(INDEX(COD_SALES!$B$5:$Z$500,MATCH(resource!$CC50,COD_SALES!$A$5:$A$500,0),MATCH(resource!DR$2,COD_SALES!$B$4:$Z$4,0)),"")</f>
        <v>0</v>
      </c>
      <c r="DS50" s="3">
        <f>IFERROR(INDEX(COD_SALES!$B$5:$Z$500,MATCH(resource!$CC50,COD_SALES!$A$5:$A$500,0),MATCH(resource!DS$2,COD_SALES!$B$4:$Z$4,0)),"")</f>
        <v>0</v>
      </c>
      <c r="DT50" s="3">
        <f>IFERROR(INDEX(COD_SALES!$B$5:$Z$500,MATCH(resource!$CC50,COD_SALES!$A$5:$A$500,0),MATCH(resource!DT$2,COD_SALES!$B$4:$Z$4,0)),"")</f>
        <v>0</v>
      </c>
      <c r="DU50" s="3">
        <f>IFERROR(INDEX(COD_SALES!$B$5:$Z$500,MATCH(resource!$CC50,COD_SALES!$A$5:$A$500,0),MATCH(resource!DU$2,COD_SALES!$B$4:$Z$4,0)),"")</f>
        <v>0</v>
      </c>
      <c r="DV50" s="3">
        <f>IFERROR(INDEX(COD_SALES!$B$5:$Z$500,MATCH(resource!$CC50,COD_SALES!$A$5:$A$500,0),MATCH(resource!DV$2,COD_SALES!$B$4:$Z$4,0)),"")</f>
        <v>0</v>
      </c>
      <c r="DW50" s="3">
        <f>IFERROR(INDEX(COD_SALES!$B$5:$Z$500,MATCH(resource!$CC50,COD_SALES!$A$5:$A$500,0),MATCH(resource!DW$2,COD_SALES!$B$4:$Z$4,0)),"")</f>
        <v>-8</v>
      </c>
      <c r="DX50" s="3">
        <f>IFERROR(INDEX(COD_SALES!$B$5:$Z$500,MATCH(resource!$CC50,COD_SALES!$A$5:$A$500,0),MATCH(resource!DX$2,COD_SALES!$B$4:$Z$4,0)),"")</f>
        <v>0</v>
      </c>
      <c r="DY50" s="3">
        <f>IFERROR(INDEX(COD_SALES!$B$5:$Z$500,MATCH(resource!$CC50,COD_SALES!$A$5:$A$500,0),MATCH(resource!DY$2,COD_SALES!$B$4:$Z$4,0)),"")</f>
        <v>0</v>
      </c>
      <c r="DZ50" s="3">
        <f>IFERROR(INDEX(COD_SALES!$B$5:$Z$500,MATCH(resource!$CC50,COD_SALES!$A$5:$A$500,0),MATCH(resource!DZ$2,COD_SALES!$B$4:$Z$4,0)),"")</f>
        <v>0</v>
      </c>
      <c r="EA50" s="3">
        <f>IFERROR(INDEX(COD_SALES!$B$5:$Z$500,MATCH(resource!$CC50,COD_SALES!$A$5:$A$500,0),MATCH(resource!EA$2,COD_SALES!$B$4:$Z$4,0)),"")</f>
        <v>-5</v>
      </c>
      <c r="EB50" s="3">
        <f t="shared" si="51"/>
        <v>-7324.0400000000009</v>
      </c>
      <c r="ED50" s="3">
        <f>IFERROR(VLOOKUP($CK50,depot_prod_sales!$B$5:$S$200,3,0),0)</f>
        <v>0</v>
      </c>
      <c r="EE50" s="3">
        <f>IFERROR(VLOOKUP($CK50,depot_prod_sales!$B$5:$S$200,4,0),0)</f>
        <v>0</v>
      </c>
      <c r="EF50" s="3">
        <f>IFERROR(VLOOKUP($CK50,depot_prod_sales!$B$5:$S$200,5,0),0)</f>
        <v>0</v>
      </c>
      <c r="EG50" s="3">
        <f>IFERROR(VLOOKUP($CK50,depot_prod_sales!$B$5:$S$200,6,0),0)</f>
        <v>0</v>
      </c>
      <c r="EH50" s="3">
        <f>IFERROR(VLOOKUP($CK50,depot_prod_sales!$B$5:$S$200,7,0),0)</f>
        <v>0</v>
      </c>
      <c r="EI50" s="3">
        <f>IFERROR(VLOOKUP($CK50,depot_prod_sales!$B$5:$S$200,8,0),0)</f>
        <v>0</v>
      </c>
      <c r="EJ50" s="3">
        <f>IFERROR(VLOOKUP($CK50,depot_prod_sales!$B$5:$S$200,9,0),0)</f>
        <v>0</v>
      </c>
      <c r="EK50" s="3">
        <f>IFERROR(VLOOKUP($CK50,depot_prod_sales!$B$5:$S$200,10,0),0)</f>
        <v>0</v>
      </c>
      <c r="EL50" s="3">
        <f>IFERROR(VLOOKUP($CK50,depot_prod_sales!$B$5:$S$200,11,0),0)</f>
        <v>0</v>
      </c>
      <c r="EM50" s="3">
        <f>IFERROR(VLOOKUP($CK50,depot_prod_sales!$B$5:$S$200,12,0),0)</f>
        <v>0</v>
      </c>
      <c r="EN50" s="3">
        <f>IFERROR(VLOOKUP($CK50,depot_prod_sales!$B$5:$S$200,13,0),0)</f>
        <v>0</v>
      </c>
      <c r="EO50" s="3">
        <f>IFERROR(VLOOKUP($CK50,depot_prod_sales!$B$5:$S$200,14,0),0)</f>
        <v>0</v>
      </c>
      <c r="EP50" s="3">
        <f>IFERROR(VLOOKUP($CK50,depot_prod_sales!$B$5:$S$200,15,0),0)</f>
        <v>0</v>
      </c>
      <c r="EQ50" s="3">
        <f>IFERROR(VLOOKUP($CK50,depot_prod_sales!$B$5:$S$200,16,0),0)</f>
        <v>0</v>
      </c>
      <c r="ER50" s="3">
        <f>IFERROR(VLOOKUP($CK50,depot_prod_sales!$B$5:$S$200,17,0),0)</f>
        <v>0</v>
      </c>
      <c r="ES50" s="3">
        <f>IFERROR(VLOOKUP($CK50,depot_prod_sales!$B$5:$S$200,18,0),0)</f>
        <v>0</v>
      </c>
      <c r="ET50" s="116">
        <f t="shared" si="52"/>
        <v>0</v>
      </c>
      <c r="EU50" s="116">
        <f t="shared" si="53"/>
        <v>0</v>
      </c>
      <c r="EW50" s="3">
        <f>IFERROR(VLOOKUP(CC50,data_pull!$AO$25:$AR$546,2,0),0)</f>
        <v>0</v>
      </c>
      <c r="EX50" s="1">
        <f>IFERROR(VLOOKUP(CC50,data_pull!$AO$25:$AR$546,4,0),0)</f>
        <v>190000</v>
      </c>
    </row>
    <row r="51" spans="13:154" x14ac:dyDescent="0.25"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4" t="str">
        <f>sales_data!B50</f>
        <v>Reajul Karim</v>
      </c>
      <c r="AR51" s="4" t="str">
        <f>sales_data!C50</f>
        <v>Blank (Patuakhali Team-2)</v>
      </c>
      <c r="AS51" s="5" t="str">
        <f t="shared" si="42"/>
        <v>Blank (Patuakhali Team-2)</v>
      </c>
      <c r="AT51" s="4" t="str">
        <f>sales_data!I50</f>
        <v>Milon Hossain-02</v>
      </c>
      <c r="AU51" s="4" t="str">
        <f>sales_data!W50</f>
        <v>Patuakhali -4 (Cb)</v>
      </c>
      <c r="AV51" s="1">
        <f>sales_data!N50</f>
        <v>143062.98000000001</v>
      </c>
      <c r="AW51" s="1">
        <f>sales_data!P50</f>
        <v>40</v>
      </c>
      <c r="AX51" s="3">
        <f ca="1">IFERROR(INDEX(INDIRECT("day_wise_sales_data!$B$2:$BZ$599"),MATCH(resource!$CC51,day_wise_sales_data!$A$2:$A$500,0),MATCH(resource!AX$2,INDIRECT("day_wise_sales_data!$B$1:$BZ$1"),0)),0)</f>
        <v>0</v>
      </c>
      <c r="AY51" s="3">
        <f ca="1">IFERROR(INDEX(INDIRECT("day_wise_sales_data!$B$2:$BZ$599"),MATCH(resource!$CC51,day_wise_sales_data!$A$2:$A$500,0),MATCH(resource!AY$2,INDIRECT("day_wise_sales_data!$B$1:$BZ$1"),0)),0)</f>
        <v>0</v>
      </c>
      <c r="AZ51" s="3">
        <f ca="1">IFERROR(INDEX(INDIRECT("day_wise_sales_data!$B$2:$BZ$599"),MATCH(resource!$CC51,day_wise_sales_data!$A$2:$A$500,0),MATCH(resource!AZ$2,INDIRECT("day_wise_sales_data!$B$1:$BZ$1"),0)),0)</f>
        <v>0</v>
      </c>
      <c r="BA51" s="3">
        <f ca="1">IFERROR(INDEX(INDIRECT("day_wise_sales_data!$B$2:$BZ$599"),MATCH(resource!$CC51,day_wise_sales_data!$A$2:$A$500,0),MATCH(resource!BA$2,INDIRECT("day_wise_sales_data!$B$1:$BZ$1"),0)),0)</f>
        <v>0</v>
      </c>
      <c r="BB51" s="3">
        <f ca="1">IFERROR(INDEX(INDIRECT("day_wise_sales_data!$B$2:$BZ$599"),MATCH(resource!$CC51,day_wise_sales_data!$A$2:$A$500,0),MATCH(resource!BB$2,INDIRECT("day_wise_sales_data!$B$1:$BZ$1"),0)),0)</f>
        <v>0</v>
      </c>
      <c r="BC51" s="3">
        <f ca="1">IFERROR(INDEX(INDIRECT("day_wise_sales_data!$B$2:$BZ$599"),MATCH(resource!$CC51,day_wise_sales_data!$A$2:$A$500,0),MATCH(resource!BC$2,INDIRECT("day_wise_sales_data!$B$1:$BZ$1"),0)),0)</f>
        <v>0</v>
      </c>
      <c r="BD51" s="3">
        <f ca="1">IFERROR(INDEX(INDIRECT("day_wise_sales_data!$B$2:$BZ$599"),MATCH(resource!$CC51,day_wise_sales_data!$A$2:$A$500,0),MATCH(resource!BD$2,INDIRECT("day_wise_sales_data!$B$1:$BZ$1"),0)),0)</f>
        <v>0</v>
      </c>
      <c r="BE51" s="3">
        <f ca="1">IFERROR(INDEX(INDIRECT("day_wise_sales_data!$B$2:$BZ$599"),MATCH(resource!$CC51,day_wise_sales_data!$A$2:$A$500,0),MATCH(resource!BE$2,INDIRECT("day_wise_sales_data!$B$1:$BZ$1"),0)),0)</f>
        <v>2291.4</v>
      </c>
      <c r="BF51" s="3">
        <f ca="1">IFERROR(INDEX(INDIRECT("day_wise_sales_data!$B$2:$BZ$599"),MATCH(resource!$CC51,day_wise_sales_data!$A$2:$A$500,0),MATCH(resource!BF$2,INDIRECT("day_wise_sales_data!$B$1:$BZ$1"),0)),0)</f>
        <v>0</v>
      </c>
      <c r="BG51" s="3">
        <f ca="1">IFERROR(INDEX(INDIRECT("day_wise_sales_data!$B$2:$BZ$599"),MATCH(resource!$CC51,day_wise_sales_data!$A$2:$A$500,0),MATCH(resource!BG$2,INDIRECT("day_wise_sales_data!$B$1:$BZ$1"),0)),0)</f>
        <v>0</v>
      </c>
      <c r="BH51" s="3">
        <f ca="1">IFERROR(INDEX(INDIRECT("day_wise_sales_data!$B$2:$BZ$599"),MATCH(resource!$CC51,day_wise_sales_data!$A$2:$A$500,0),MATCH(resource!BH$2,INDIRECT("day_wise_sales_data!$B$1:$BZ$1"),0)),0)</f>
        <v>3791.27</v>
      </c>
      <c r="BI51" s="3">
        <f ca="1">IFERROR(INDEX(INDIRECT("day_wise_sales_data!$B$2:$BZ$599"),MATCH(resource!$CC51,day_wise_sales_data!$A$2:$A$500,0),MATCH(resource!BI$2,INDIRECT("day_wise_sales_data!$B$1:$BZ$1"),0)),0)</f>
        <v>0</v>
      </c>
      <c r="BJ51" s="3">
        <f ca="1">IFERROR(INDEX(INDIRECT("day_wise_sales_data!$B$2:$BZ$599"),MATCH(resource!$CC51,day_wise_sales_data!$A$2:$A$500,0),MATCH(resource!BJ$2,INDIRECT("day_wise_sales_data!$B$1:$BZ$1"),0)),0)</f>
        <v>0</v>
      </c>
      <c r="BK51" s="3">
        <f ca="1">IFERROR(INDEX(INDIRECT("day_wise_sales_data!$B$2:$BZ$599"),MATCH(resource!$CC51,day_wise_sales_data!$A$2:$A$500,0),MATCH(resource!BK$2,INDIRECT("day_wise_sales_data!$B$1:$BZ$1"),0)),0)</f>
        <v>5491.58</v>
      </c>
      <c r="BL51" s="3">
        <f ca="1">IFERROR(INDEX(INDIRECT("day_wise_sales_data!$B$2:$BZ$599"),MATCH(resource!$CC51,day_wise_sales_data!$A$2:$A$500,0),MATCH(resource!BL$2,INDIRECT("day_wise_sales_data!$B$1:$BZ$1"),0)),0)</f>
        <v>0</v>
      </c>
      <c r="BM51" s="3">
        <f ca="1">IFERROR(INDEX(INDIRECT("day_wise_sales_data!$B$2:$BZ$599"),MATCH(resource!$CC51,day_wise_sales_data!$A$2:$A$500,0),MATCH(resource!BM$2,INDIRECT("day_wise_sales_data!$B$1:$BZ$1"),0)),0)</f>
        <v>0</v>
      </c>
      <c r="BN51" s="3">
        <f ca="1">IFERROR(INDEX(INDIRECT("day_wise_sales_data!$B$2:$BZ$599"),MATCH(resource!$CC51,day_wise_sales_data!$A$2:$A$500,0),MATCH(resource!BN$2,INDIRECT("day_wise_sales_data!$B$1:$BZ$1"),0)),0)</f>
        <v>10479.14</v>
      </c>
      <c r="BO51" s="3">
        <f ca="1">IFERROR(INDEX(INDIRECT("day_wise_sales_data!$B$2:$BZ$599"),MATCH(resource!$CC51,day_wise_sales_data!$A$2:$A$500,0),MATCH(resource!BO$2,INDIRECT("day_wise_sales_data!$B$1:$BZ$1"),0)),0)</f>
        <v>0</v>
      </c>
      <c r="BP51" s="3">
        <f ca="1">IFERROR(INDEX(INDIRECT("day_wise_sales_data!$B$2:$BZ$599"),MATCH(resource!$CC51,day_wise_sales_data!$A$2:$A$500,0),MATCH(resource!BP$2,INDIRECT("day_wise_sales_data!$B$1:$BZ$1"),0)),0)</f>
        <v>38800.269999999997</v>
      </c>
      <c r="BQ51" s="3">
        <f ca="1">IFERROR(INDEX(INDIRECT("day_wise_sales_data!$B$2:$BZ$599"),MATCH(resource!$CC51,day_wise_sales_data!$A$2:$A$500,0),MATCH(resource!BQ$2,INDIRECT("day_wise_sales_data!$B$1:$BZ$1"),0)),0)</f>
        <v>0</v>
      </c>
      <c r="BR51" s="3">
        <f ca="1">IFERROR(INDEX(INDIRECT("day_wise_sales_data!$B$2:$BZ$599"),MATCH(resource!$CC51,day_wise_sales_data!$A$2:$A$500,0),MATCH(resource!BR$2,INDIRECT("day_wise_sales_data!$B$1:$BZ$1"),0)),0)</f>
        <v>0</v>
      </c>
      <c r="BS51" s="3">
        <f ca="1">IFERROR(INDEX(INDIRECT("day_wise_sales_data!$B$2:$BZ$599"),MATCH(resource!$CC51,day_wise_sales_data!$A$2:$A$500,0),MATCH(resource!BS$2,INDIRECT("day_wise_sales_data!$B$1:$BZ$1"),0)),0)</f>
        <v>0</v>
      </c>
      <c r="BT51" s="3">
        <f ca="1">IFERROR(INDEX(INDIRECT("day_wise_sales_data!$B$2:$BZ$599"),MATCH(resource!$CC51,day_wise_sales_data!$A$2:$A$500,0),MATCH(resource!BT$2,INDIRECT("day_wise_sales_data!$B$1:$BZ$1"),0)),0)</f>
        <v>4987.88</v>
      </c>
      <c r="BU51" s="3">
        <f ca="1">IFERROR(INDEX(INDIRECT("day_wise_sales_data!$B$2:$BZ$599"),MATCH(resource!$CC51,day_wise_sales_data!$A$2:$A$500,0),MATCH(resource!BU$2,INDIRECT("day_wise_sales_data!$B$1:$BZ$1"),0)),0)</f>
        <v>76116.94</v>
      </c>
      <c r="BV51" s="3">
        <f ca="1">IFERROR(INDEX(INDIRECT("day_wise_sales_data!$B$2:$BZ$599"),MATCH(resource!$CC51,day_wise_sales_data!$A$2:$A$500,0),MATCH(resource!BV$2,INDIRECT("day_wise_sales_data!$B$1:$BZ$1"),0)),0)</f>
        <v>0</v>
      </c>
      <c r="BW51" s="3">
        <f ca="1">IFERROR(INDEX(INDIRECT("day_wise_sales_data!$B$2:$BZ$599"),MATCH(resource!$CC51,day_wise_sales_data!$A$2:$A$500,0),MATCH(resource!BW$2,INDIRECT("day_wise_sales_data!$B$1:$BZ$1"),0)),0)</f>
        <v>1104.5</v>
      </c>
      <c r="BX51" s="3">
        <f ca="1">IFERROR(INDEX(INDIRECT("day_wise_sales_data!$B$2:$BZ$599"),MATCH(resource!$CC51,day_wise_sales_data!$A$2:$A$500,0),MATCH(resource!BX$2,INDIRECT("day_wise_sales_data!$B$1:$BZ$1"),0)),0)</f>
        <v>0</v>
      </c>
      <c r="BY51" s="3">
        <f ca="1">IFERROR(INDEX(INDIRECT("day_wise_sales_data!$B$2:$BZ$599"),MATCH(resource!$CC51,day_wise_sales_data!$A$2:$A$500,0),MATCH(resource!BY$2,INDIRECT("day_wise_sales_data!$B$1:$BZ$1"),0)),0)</f>
        <v>0</v>
      </c>
      <c r="BZ51" s="3">
        <f ca="1">IFERROR(INDEX(INDIRECT("day_wise_sales_data!$B$2:$BZ$599"),MATCH(resource!$CC51,day_wise_sales_data!$A$2:$A$500,0),MATCH(resource!BZ$2,INDIRECT("day_wise_sales_data!$B$1:$BZ$1"),0)),0)</f>
        <v>0</v>
      </c>
      <c r="CA51" s="3" t="str">
        <f ca="1">IFERROR(INDEX(INDIRECT("day_wise_sales_data!$B$2:$BZ$599"),MATCH(resource!$CC51,day_wise_sales_data!$A$2:$A$500,0),MATCH(resource!CA$2,INDIRECT("day_wise_sales_data!$B$1:$BZ$1"),0)),0)</f>
        <v>dd</v>
      </c>
      <c r="CC51" s="4" t="str">
        <f>sales_data!H50</f>
        <v>BSL06172</v>
      </c>
      <c r="CD51" s="1">
        <v>49</v>
      </c>
      <c r="CE51" s="1" t="str">
        <f>IF(AQ51=report!$AQ$3,resource!CD51,"")</f>
        <v/>
      </c>
      <c r="CF51" s="5" t="str">
        <f>IFERROR(SMALL($CE$3:$CE$1001,ROWS($CE$3:CE51)),"")</f>
        <v/>
      </c>
      <c r="CH51">
        <f>IFERROR(VLOOKUP($CC51,data_pull!$E$22:$G$700,2,0),0)</f>
        <v>143062.98000000001</v>
      </c>
      <c r="CI51" s="1">
        <f t="shared" si="44"/>
        <v>154</v>
      </c>
      <c r="CJ51" s="1">
        <f t="shared" si="45"/>
        <v>0</v>
      </c>
      <c r="CK51" s="1" t="s">
        <v>1091</v>
      </c>
      <c r="CL51" s="1">
        <f t="shared" si="46"/>
        <v>111</v>
      </c>
      <c r="CM51" s="1" t="str">
        <f>IFERROR(VLOOKUP($CK51,stock_data!$B$3:$W$612,2,0),0)</f>
        <v>BETANEM 500 MG IV INJECTION</v>
      </c>
      <c r="CN51" s="1" t="str">
        <f>IFERROR(VLOOKUP($CK51,stock_data!$B$3:$W$612,4,0),0)</f>
        <v>1 COMBIPAC</v>
      </c>
      <c r="CO51" s="1">
        <f>IFERROR(VLOOKUP($CK51,stock_data!$B$3:$W$612,5,0),0)</f>
        <v>600</v>
      </c>
      <c r="CP51" s="3">
        <f t="shared" si="47"/>
        <v>0</v>
      </c>
      <c r="CQ51" s="3">
        <f t="shared" si="48"/>
        <v>0</v>
      </c>
      <c r="CR51" s="1">
        <f>IFERROR(VLOOKUP($CK51,stock_data!$B$3:$W$612,6,0),0)</f>
        <v>0</v>
      </c>
      <c r="CS51" s="1">
        <f>IFERROR(VLOOKUP($CK51,stock_data!$B$3:$W$612,7,0),0)</f>
        <v>0</v>
      </c>
      <c r="CT51" s="1">
        <f>IFERROR(VLOOKUP($CK51,stock_data!$B$3:$W$612,8,0),0)</f>
        <v>0</v>
      </c>
      <c r="CU51" s="1">
        <f>IFERROR(VLOOKUP($CK51,stock_data!$B$3:$W$612,9,0),0)</f>
        <v>0</v>
      </c>
      <c r="CV51" s="1">
        <f>IFERROR(VLOOKUP($CK51,stock_data!$B$3:$W$612,10,0),0)</f>
        <v>0</v>
      </c>
      <c r="CW51" s="1">
        <f>IFERROR(VLOOKUP($CK51,stock_data!$B$3:$W$612,11,0),0)</f>
        <v>0</v>
      </c>
      <c r="CX51" s="1">
        <f>IFERROR(VLOOKUP($CK51,stock_data!$B$3:$W$612,12,0),0)</f>
        <v>0</v>
      </c>
      <c r="CY51" s="1">
        <f>IFERROR(VLOOKUP($CK51,stock_data!$B$3:$W$612,13,0),0)</f>
        <v>0</v>
      </c>
      <c r="CZ51" s="1">
        <f>IFERROR(VLOOKUP($CK51,stock_data!$B$3:$W$612,14,0),0)</f>
        <v>0</v>
      </c>
      <c r="DA51" s="1">
        <f>IFERROR(VLOOKUP($CK51,stock_data!$B$3:$W$612,15,0),0)</f>
        <v>0</v>
      </c>
      <c r="DB51" s="1">
        <f>IFERROR(VLOOKUP($CK51,stock_data!$B$3:$W$612,16,0),0)</f>
        <v>0</v>
      </c>
      <c r="DC51" s="1">
        <f>IFERROR(VLOOKUP($CK51,stock_data!$B$3:$W$612,17,0),0)</f>
        <v>0</v>
      </c>
      <c r="DD51" s="1">
        <f>IFERROR(VLOOKUP($CK51,stock_data!$B$3:$W$612,18,0),0)</f>
        <v>0</v>
      </c>
      <c r="DE51" s="1">
        <f>IFERROR(VLOOKUP($CK51,stock_data!$B$3:$W$612,19,0),0)</f>
        <v>0</v>
      </c>
      <c r="DF51" s="1">
        <f>IFERROR(VLOOKUP($CK51,stock_data!$B$3:$W$612,20,0),0)</f>
        <v>0</v>
      </c>
      <c r="DG51" s="1">
        <f>IFERROR(VLOOKUP($CK51,stock_data!$B$3:$W$612,21,0),0)</f>
        <v>0</v>
      </c>
      <c r="DH51" s="1">
        <f>IFERROR(VLOOKUP($CK51,stock_data!$B$3:$W$612,22,0),0)</f>
        <v>0</v>
      </c>
      <c r="DI51" s="1">
        <f t="shared" si="49"/>
        <v>0</v>
      </c>
      <c r="DJ51" s="1">
        <f t="shared" si="50"/>
        <v>0</v>
      </c>
      <c r="DK51" s="3">
        <f>IFERROR(INDEX(COD_SALES!$B$5:$Z$500,MATCH(resource!$CC51,COD_SALES!$A$5:$A$500,0),MATCH(resource!DK$2,COD_SALES!$B$4:$Z$4,0)),"")</f>
        <v>40</v>
      </c>
      <c r="DL51" s="3">
        <f>IFERROR(INDEX(COD_SALES!$B$5:$Z$500,MATCH(resource!$CC51,COD_SALES!$A$5:$A$500,0),MATCH(resource!DL$2,COD_SALES!$B$4:$Z$4,0)),"")</f>
        <v>11</v>
      </c>
      <c r="DM51" s="3">
        <f>IFERROR(INDEX(COD_SALES!$B$5:$Z$500,MATCH(resource!$CC51,COD_SALES!$A$5:$A$500,0),MATCH(resource!DM$2,COD_SALES!$B$4:$Z$4,0)),"")</f>
        <v>28</v>
      </c>
      <c r="DN51" s="3" t="str">
        <f>IFERROR(INDEX(COD_SALES!$B$5:$Z$500,MATCH(resource!$CC51,COD_SALES!$A$5:$A$500,0),MATCH(resource!DN$2,COD_SALES!$B$4:$Z$4,0)),"")</f>
        <v/>
      </c>
      <c r="DO51" s="3">
        <f>IFERROR(INDEX(COD_SALES!$B$5:$Z$500,MATCH(resource!$CC51,COD_SALES!$A$5:$A$500,0),MATCH(resource!DO$2,COD_SALES!$B$4:$Z$4,0)),"")</f>
        <v>0</v>
      </c>
      <c r="DP51" s="3">
        <f>IFERROR(INDEX(COD_SALES!$B$5:$Z$500,MATCH(resource!$CC51,COD_SALES!$A$5:$A$500,0),MATCH(resource!DP$2,COD_SALES!$B$4:$Z$4,0)),"")</f>
        <v>18</v>
      </c>
      <c r="DQ51" s="3" t="str">
        <f>IFERROR(INDEX(COD_SALES!$B$5:$Z$500,MATCH(resource!$CC51,COD_SALES!$A$5:$A$500,0),MATCH(resource!DQ$2,COD_SALES!$B$4:$Z$4,0)),"")</f>
        <v/>
      </c>
      <c r="DR51" s="3">
        <f>IFERROR(INDEX(COD_SALES!$B$5:$Z$500,MATCH(resource!$CC51,COD_SALES!$A$5:$A$500,0),MATCH(resource!DR$2,COD_SALES!$B$4:$Z$4,0)),"")</f>
        <v>0</v>
      </c>
      <c r="DS51" s="3">
        <f>IFERROR(INDEX(COD_SALES!$B$5:$Z$500,MATCH(resource!$CC51,COD_SALES!$A$5:$A$500,0),MATCH(resource!DS$2,COD_SALES!$B$4:$Z$4,0)),"")</f>
        <v>46</v>
      </c>
      <c r="DT51" s="3">
        <f>IFERROR(INDEX(COD_SALES!$B$5:$Z$500,MATCH(resource!$CC51,COD_SALES!$A$5:$A$500,0),MATCH(resource!DT$2,COD_SALES!$B$4:$Z$4,0)),"")</f>
        <v>10</v>
      </c>
      <c r="DU51" s="3">
        <f>IFERROR(INDEX(COD_SALES!$B$5:$Z$500,MATCH(resource!$CC51,COD_SALES!$A$5:$A$500,0),MATCH(resource!DU$2,COD_SALES!$B$4:$Z$4,0)),"")</f>
        <v>0</v>
      </c>
      <c r="DV51" s="3">
        <f>IFERROR(INDEX(COD_SALES!$B$5:$Z$500,MATCH(resource!$CC51,COD_SALES!$A$5:$A$500,0),MATCH(resource!DV$2,COD_SALES!$B$4:$Z$4,0)),"")</f>
        <v>0</v>
      </c>
      <c r="DW51" s="3">
        <f>IFERROR(INDEX(COD_SALES!$B$5:$Z$500,MATCH(resource!$CC51,COD_SALES!$A$5:$A$500,0),MATCH(resource!DW$2,COD_SALES!$B$4:$Z$4,0)),"")</f>
        <v>127</v>
      </c>
      <c r="DX51" s="3">
        <f>IFERROR(INDEX(COD_SALES!$B$5:$Z$500,MATCH(resource!$CC51,COD_SALES!$A$5:$A$500,0),MATCH(resource!DX$2,COD_SALES!$B$4:$Z$4,0)),"")</f>
        <v>20</v>
      </c>
      <c r="DY51" s="3">
        <f>IFERROR(INDEX(COD_SALES!$B$5:$Z$500,MATCH(resource!$CC51,COD_SALES!$A$5:$A$500,0),MATCH(resource!DY$2,COD_SALES!$B$4:$Z$4,0)),"")</f>
        <v>0</v>
      </c>
      <c r="DZ51" s="3">
        <f>IFERROR(INDEX(COD_SALES!$B$5:$Z$500,MATCH(resource!$CC51,COD_SALES!$A$5:$A$500,0),MATCH(resource!DZ$2,COD_SALES!$B$4:$Z$4,0)),"")</f>
        <v>0</v>
      </c>
      <c r="EA51" s="3">
        <f>IFERROR(INDEX(COD_SALES!$B$5:$Z$500,MATCH(resource!$CC51,COD_SALES!$A$5:$A$500,0),MATCH(resource!EA$2,COD_SALES!$B$4:$Z$4,0)),"")</f>
        <v>0</v>
      </c>
      <c r="EB51" s="3">
        <f t="shared" si="51"/>
        <v>98021.25</v>
      </c>
      <c r="ED51" s="3">
        <f>IFERROR(VLOOKUP($CK51,depot_prod_sales!$B$5:$S$200,3,0),0)</f>
        <v>0</v>
      </c>
      <c r="EE51" s="3">
        <f>IFERROR(VLOOKUP($CK51,depot_prod_sales!$B$5:$S$200,4,0),0)</f>
        <v>0</v>
      </c>
      <c r="EF51" s="3">
        <f>IFERROR(VLOOKUP($CK51,depot_prod_sales!$B$5:$S$200,5,0),0)</f>
        <v>0</v>
      </c>
      <c r="EG51" s="3">
        <f>IFERROR(VLOOKUP($CK51,depot_prod_sales!$B$5:$S$200,6,0),0)</f>
        <v>0</v>
      </c>
      <c r="EH51" s="3">
        <f>IFERROR(VLOOKUP($CK51,depot_prod_sales!$B$5:$S$200,7,0),0)</f>
        <v>0</v>
      </c>
      <c r="EI51" s="3">
        <f>IFERROR(VLOOKUP($CK51,depot_prod_sales!$B$5:$S$200,8,0),0)</f>
        <v>0</v>
      </c>
      <c r="EJ51" s="3">
        <f>IFERROR(VLOOKUP($CK51,depot_prod_sales!$B$5:$S$200,9,0),0)</f>
        <v>0</v>
      </c>
      <c r="EK51" s="3">
        <f>IFERROR(VLOOKUP($CK51,depot_prod_sales!$B$5:$S$200,10,0),0)</f>
        <v>0</v>
      </c>
      <c r="EL51" s="3">
        <f>IFERROR(VLOOKUP($CK51,depot_prod_sales!$B$5:$S$200,11,0),0)</f>
        <v>0</v>
      </c>
      <c r="EM51" s="3">
        <f>IFERROR(VLOOKUP($CK51,depot_prod_sales!$B$5:$S$200,12,0),0)</f>
        <v>0</v>
      </c>
      <c r="EN51" s="3">
        <f>IFERROR(VLOOKUP($CK51,depot_prod_sales!$B$5:$S$200,13,0),0)</f>
        <v>0</v>
      </c>
      <c r="EO51" s="3">
        <f>IFERROR(VLOOKUP($CK51,depot_prod_sales!$B$5:$S$200,14,0),0)</f>
        <v>0</v>
      </c>
      <c r="EP51" s="3">
        <f>IFERROR(VLOOKUP($CK51,depot_prod_sales!$B$5:$S$200,15,0),0)</f>
        <v>0</v>
      </c>
      <c r="EQ51" s="3">
        <f>IFERROR(VLOOKUP($CK51,depot_prod_sales!$B$5:$S$200,16,0),0)</f>
        <v>0</v>
      </c>
      <c r="ER51" s="3">
        <f>IFERROR(VLOOKUP($CK51,depot_prod_sales!$B$5:$S$200,17,0),0)</f>
        <v>0</v>
      </c>
      <c r="ES51" s="3">
        <f>IFERROR(VLOOKUP($CK51,depot_prod_sales!$B$5:$S$200,18,0),0)</f>
        <v>0</v>
      </c>
      <c r="ET51" s="116">
        <f t="shared" si="52"/>
        <v>0</v>
      </c>
      <c r="EU51" s="116">
        <f t="shared" si="53"/>
        <v>0</v>
      </c>
      <c r="EW51" s="3">
        <f>IFERROR(VLOOKUP(CC51,data_pull!$AO$25:$AR$546,2,0),0)</f>
        <v>25</v>
      </c>
      <c r="EX51" s="1">
        <f>IFERROR(VLOOKUP(CC51,data_pull!$AO$25:$AR$546,4,0),0)</f>
        <v>180000</v>
      </c>
    </row>
    <row r="52" spans="13:154" x14ac:dyDescent="0.25"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4" t="str">
        <f>sales_data!B51</f>
        <v>Reajul Karim</v>
      </c>
      <c r="AR52" s="4" t="str">
        <f>sales_data!C51</f>
        <v>Blank (Patuakhali Team-2)</v>
      </c>
      <c r="AS52" s="5" t="str">
        <f t="shared" si="42"/>
        <v/>
      </c>
      <c r="AT52" s="4" t="str">
        <f>sales_data!I51</f>
        <v>Partho Majihee</v>
      </c>
      <c r="AU52" s="4" t="str">
        <f>sales_data!W51</f>
        <v>Dashmina (Tb)</v>
      </c>
      <c r="AV52" s="1">
        <f>sales_data!N51</f>
        <v>49301.78</v>
      </c>
      <c r="AW52" s="1">
        <f>sales_data!P51</f>
        <v>27</v>
      </c>
      <c r="AX52" s="3">
        <f ca="1">IFERROR(INDEX(INDIRECT("day_wise_sales_data!$B$2:$BZ$599"),MATCH(resource!$CC52,day_wise_sales_data!$A$2:$A$500,0),MATCH(resource!AX$2,INDIRECT("day_wise_sales_data!$B$1:$BZ$1"),0)),0)</f>
        <v>0</v>
      </c>
      <c r="AY52" s="3">
        <f ca="1">IFERROR(INDEX(INDIRECT("day_wise_sales_data!$B$2:$BZ$599"),MATCH(resource!$CC52,day_wise_sales_data!$A$2:$A$500,0),MATCH(resource!AY$2,INDIRECT("day_wise_sales_data!$B$1:$BZ$1"),0)),0)</f>
        <v>0</v>
      </c>
      <c r="AZ52" s="3">
        <f ca="1">IFERROR(INDEX(INDIRECT("day_wise_sales_data!$B$2:$BZ$599"),MATCH(resource!$CC52,day_wise_sales_data!$A$2:$A$500,0),MATCH(resource!AZ$2,INDIRECT("day_wise_sales_data!$B$1:$BZ$1"),0)),0)</f>
        <v>0</v>
      </c>
      <c r="BA52" s="3">
        <f ca="1">IFERROR(INDEX(INDIRECT("day_wise_sales_data!$B$2:$BZ$599"),MATCH(resource!$CC52,day_wise_sales_data!$A$2:$A$500,0),MATCH(resource!BA$2,INDIRECT("day_wise_sales_data!$B$1:$BZ$1"),0)),0)</f>
        <v>0</v>
      </c>
      <c r="BB52" s="3">
        <f ca="1">IFERROR(INDEX(INDIRECT("day_wise_sales_data!$B$2:$BZ$599"),MATCH(resource!$CC52,day_wise_sales_data!$A$2:$A$500,0),MATCH(resource!BB$2,INDIRECT("day_wise_sales_data!$B$1:$BZ$1"),0)),0)</f>
        <v>12045.04</v>
      </c>
      <c r="BC52" s="3">
        <f ca="1">IFERROR(INDEX(INDIRECT("day_wise_sales_data!$B$2:$BZ$599"),MATCH(resource!$CC52,day_wise_sales_data!$A$2:$A$500,0),MATCH(resource!BC$2,INDIRECT("day_wise_sales_data!$B$1:$BZ$1"),0)),0)</f>
        <v>0</v>
      </c>
      <c r="BD52" s="3">
        <f ca="1">IFERROR(INDEX(INDIRECT("day_wise_sales_data!$B$2:$BZ$599"),MATCH(resource!$CC52,day_wise_sales_data!$A$2:$A$500,0),MATCH(resource!BD$2,INDIRECT("day_wise_sales_data!$B$1:$BZ$1"),0)),0)</f>
        <v>0</v>
      </c>
      <c r="BE52" s="3">
        <f ca="1">IFERROR(INDEX(INDIRECT("day_wise_sales_data!$B$2:$BZ$599"),MATCH(resource!$CC52,day_wise_sales_data!$A$2:$A$500,0),MATCH(resource!BE$2,INDIRECT("day_wise_sales_data!$B$1:$BZ$1"),0)),0)</f>
        <v>0</v>
      </c>
      <c r="BF52" s="3">
        <f ca="1">IFERROR(INDEX(INDIRECT("day_wise_sales_data!$B$2:$BZ$599"),MATCH(resource!$CC52,day_wise_sales_data!$A$2:$A$500,0),MATCH(resource!BF$2,INDIRECT("day_wise_sales_data!$B$1:$BZ$1"),0)),0)</f>
        <v>0</v>
      </c>
      <c r="BG52" s="3">
        <f ca="1">IFERROR(INDEX(INDIRECT("day_wise_sales_data!$B$2:$BZ$599"),MATCH(resource!$CC52,day_wise_sales_data!$A$2:$A$500,0),MATCH(resource!BG$2,INDIRECT("day_wise_sales_data!$B$1:$BZ$1"),0)),0)</f>
        <v>0</v>
      </c>
      <c r="BH52" s="3">
        <f ca="1">IFERROR(INDEX(INDIRECT("day_wise_sales_data!$B$2:$BZ$599"),MATCH(resource!$CC52,day_wise_sales_data!$A$2:$A$500,0),MATCH(resource!BH$2,INDIRECT("day_wise_sales_data!$B$1:$BZ$1"),0)),0)</f>
        <v>0</v>
      </c>
      <c r="BI52" s="3">
        <f ca="1">IFERROR(INDEX(INDIRECT("day_wise_sales_data!$B$2:$BZ$599"),MATCH(resource!$CC52,day_wise_sales_data!$A$2:$A$500,0),MATCH(resource!BI$2,INDIRECT("day_wise_sales_data!$B$1:$BZ$1"),0)),0)</f>
        <v>0</v>
      </c>
      <c r="BJ52" s="3">
        <f ca="1">IFERROR(INDEX(INDIRECT("day_wise_sales_data!$B$2:$BZ$599"),MATCH(resource!$CC52,day_wise_sales_data!$A$2:$A$500,0),MATCH(resource!BJ$2,INDIRECT("day_wise_sales_data!$B$1:$BZ$1"),0)),0)</f>
        <v>14793.69</v>
      </c>
      <c r="BK52" s="3">
        <f ca="1">IFERROR(INDEX(INDIRECT("day_wise_sales_data!$B$2:$BZ$599"),MATCH(resource!$CC52,day_wise_sales_data!$A$2:$A$500,0),MATCH(resource!BK$2,INDIRECT("day_wise_sales_data!$B$1:$BZ$1"),0)),0)</f>
        <v>14958.69</v>
      </c>
      <c r="BL52" s="3">
        <f ca="1">IFERROR(INDEX(INDIRECT("day_wise_sales_data!$B$2:$BZ$599"),MATCH(resource!$CC52,day_wise_sales_data!$A$2:$A$500,0),MATCH(resource!BL$2,INDIRECT("day_wise_sales_data!$B$1:$BZ$1"),0)),0)</f>
        <v>0</v>
      </c>
      <c r="BM52" s="3">
        <f ca="1">IFERROR(INDEX(INDIRECT("day_wise_sales_data!$B$2:$BZ$599"),MATCH(resource!$CC52,day_wise_sales_data!$A$2:$A$500,0),MATCH(resource!BM$2,INDIRECT("day_wise_sales_data!$B$1:$BZ$1"),0)),0)</f>
        <v>0</v>
      </c>
      <c r="BN52" s="3">
        <f ca="1">IFERROR(INDEX(INDIRECT("day_wise_sales_data!$B$2:$BZ$599"),MATCH(resource!$CC52,day_wise_sales_data!$A$2:$A$500,0),MATCH(resource!BN$2,INDIRECT("day_wise_sales_data!$B$1:$BZ$1"),0)),0)</f>
        <v>0</v>
      </c>
      <c r="BO52" s="3">
        <f ca="1">IFERROR(INDEX(INDIRECT("day_wise_sales_data!$B$2:$BZ$599"),MATCH(resource!$CC52,day_wise_sales_data!$A$2:$A$500,0),MATCH(resource!BO$2,INDIRECT("day_wise_sales_data!$B$1:$BZ$1"),0)),0)</f>
        <v>0</v>
      </c>
      <c r="BP52" s="3">
        <f ca="1">IFERROR(INDEX(INDIRECT("day_wise_sales_data!$B$2:$BZ$599"),MATCH(resource!$CC52,day_wise_sales_data!$A$2:$A$500,0),MATCH(resource!BP$2,INDIRECT("day_wise_sales_data!$B$1:$BZ$1"),0)),0)</f>
        <v>0</v>
      </c>
      <c r="BQ52" s="3">
        <f ca="1">IFERROR(INDEX(INDIRECT("day_wise_sales_data!$B$2:$BZ$599"),MATCH(resource!$CC52,day_wise_sales_data!$A$2:$A$500,0),MATCH(resource!BQ$2,INDIRECT("day_wise_sales_data!$B$1:$BZ$1"),0)),0)</f>
        <v>0</v>
      </c>
      <c r="BR52" s="3">
        <f ca="1">IFERROR(INDEX(INDIRECT("day_wise_sales_data!$B$2:$BZ$599"),MATCH(resource!$CC52,day_wise_sales_data!$A$2:$A$500,0),MATCH(resource!BR$2,INDIRECT("day_wise_sales_data!$B$1:$BZ$1"),0)),0)</f>
        <v>0</v>
      </c>
      <c r="BS52" s="3">
        <f ca="1">IFERROR(INDEX(INDIRECT("day_wise_sales_data!$B$2:$BZ$599"),MATCH(resource!$CC52,day_wise_sales_data!$A$2:$A$500,0),MATCH(resource!BS$2,INDIRECT("day_wise_sales_data!$B$1:$BZ$1"),0)),0)</f>
        <v>0</v>
      </c>
      <c r="BT52" s="3">
        <f ca="1">IFERROR(INDEX(INDIRECT("day_wise_sales_data!$B$2:$BZ$599"),MATCH(resource!$CC52,day_wise_sales_data!$A$2:$A$500,0),MATCH(resource!BT$2,INDIRECT("day_wise_sales_data!$B$1:$BZ$1"),0)),0)</f>
        <v>0</v>
      </c>
      <c r="BU52" s="3">
        <f ca="1">IFERROR(INDEX(INDIRECT("day_wise_sales_data!$B$2:$BZ$599"),MATCH(resource!$CC52,day_wise_sales_data!$A$2:$A$500,0),MATCH(resource!BU$2,INDIRECT("day_wise_sales_data!$B$1:$BZ$1"),0)),0)</f>
        <v>15511.19</v>
      </c>
      <c r="BV52" s="3">
        <f ca="1">IFERROR(INDEX(INDIRECT("day_wise_sales_data!$B$2:$BZ$599"),MATCH(resource!$CC52,day_wise_sales_data!$A$2:$A$500,0),MATCH(resource!BV$2,INDIRECT("day_wise_sales_data!$B$1:$BZ$1"),0)),0)</f>
        <v>6456.95</v>
      </c>
      <c r="BW52" s="3">
        <f ca="1">IFERROR(INDEX(INDIRECT("day_wise_sales_data!$B$2:$BZ$599"),MATCH(resource!$CC52,day_wise_sales_data!$A$2:$A$500,0),MATCH(resource!BW$2,INDIRECT("day_wise_sales_data!$B$1:$BZ$1"),0)),0)</f>
        <v>0</v>
      </c>
      <c r="BX52" s="3">
        <f ca="1">IFERROR(INDEX(INDIRECT("day_wise_sales_data!$B$2:$BZ$599"),MATCH(resource!$CC52,day_wise_sales_data!$A$2:$A$500,0),MATCH(resource!BX$2,INDIRECT("day_wise_sales_data!$B$1:$BZ$1"),0)),0)</f>
        <v>0</v>
      </c>
      <c r="BY52" s="3">
        <f ca="1">IFERROR(INDEX(INDIRECT("day_wise_sales_data!$B$2:$BZ$599"),MATCH(resource!$CC52,day_wise_sales_data!$A$2:$A$500,0),MATCH(resource!BY$2,INDIRECT("day_wise_sales_data!$B$1:$BZ$1"),0)),0)</f>
        <v>0</v>
      </c>
      <c r="BZ52" s="3">
        <f ca="1">IFERROR(INDEX(INDIRECT("day_wise_sales_data!$B$2:$BZ$599"),MATCH(resource!$CC52,day_wise_sales_data!$A$2:$A$500,0),MATCH(resource!BZ$2,INDIRECT("day_wise_sales_data!$B$1:$BZ$1"),0)),0)</f>
        <v>0</v>
      </c>
      <c r="CA52" s="3" t="str">
        <f ca="1">IFERROR(INDEX(INDIRECT("day_wise_sales_data!$B$2:$BZ$599"),MATCH(resource!$CC52,day_wise_sales_data!$A$2:$A$500,0),MATCH(resource!CA$2,INDIRECT("day_wise_sales_data!$B$1:$BZ$1"),0)),0)</f>
        <v>dd</v>
      </c>
      <c r="CC52" s="4" t="str">
        <f>sales_data!H51</f>
        <v>BSL03212</v>
      </c>
      <c r="CD52" s="1">
        <v>50</v>
      </c>
      <c r="CE52" s="1" t="str">
        <f>IF(AQ52=report!$AQ$3,resource!CD52,"")</f>
        <v/>
      </c>
      <c r="CF52" s="5" t="str">
        <f>IFERROR(SMALL($CE$3:$CE$1001,ROWS($CE$3:CE52)),"")</f>
        <v/>
      </c>
      <c r="CH52">
        <f>IFERROR(VLOOKUP($CC52,data_pull!$E$22:$G$700,2,0),0)</f>
        <v>49301.78</v>
      </c>
      <c r="CI52" s="1">
        <f t="shared" si="44"/>
        <v>154</v>
      </c>
      <c r="CJ52" s="1">
        <f t="shared" si="45"/>
        <v>68</v>
      </c>
      <c r="CK52" s="1" t="s">
        <v>1093</v>
      </c>
      <c r="CL52" s="1">
        <f t="shared" si="46"/>
        <v>16</v>
      </c>
      <c r="CM52" s="1" t="str">
        <f>IFERROR(VLOOKUP($CK52,stock_data!$B$3:$W$612,2,0),0)</f>
        <v>BIOGEN TABLET 30 Tab.</v>
      </c>
      <c r="CN52" s="1" t="str">
        <f>IFERROR(VLOOKUP($CK52,stock_data!$B$3:$W$612,4,0),0)</f>
        <v>30's</v>
      </c>
      <c r="CO52" s="1">
        <f>IFERROR(VLOOKUP($CK52,stock_data!$B$3:$W$612,5,0),0)</f>
        <v>525</v>
      </c>
      <c r="CP52" s="3">
        <f t="shared" si="47"/>
        <v>68</v>
      </c>
      <c r="CQ52" s="3">
        <f t="shared" si="48"/>
        <v>35700</v>
      </c>
      <c r="CR52" s="1">
        <f>IFERROR(VLOOKUP($CK52,stock_data!$B$3:$W$612,6,0),0)</f>
        <v>0</v>
      </c>
      <c r="CS52" s="1">
        <f>IFERROR(VLOOKUP($CK52,stock_data!$B$3:$W$612,7,0),0)</f>
        <v>0</v>
      </c>
      <c r="CT52" s="1">
        <f>IFERROR(VLOOKUP($CK52,stock_data!$B$3:$W$612,8,0),0)</f>
        <v>0</v>
      </c>
      <c r="CU52" s="1">
        <f>IFERROR(VLOOKUP($CK52,stock_data!$B$3:$W$612,9,0),0)</f>
        <v>0</v>
      </c>
      <c r="CV52" s="1">
        <f>IFERROR(VLOOKUP($CK52,stock_data!$B$3:$W$612,10,0),0)</f>
        <v>0</v>
      </c>
      <c r="CW52" s="1">
        <f>IFERROR(VLOOKUP($CK52,stock_data!$B$3:$W$612,11,0),0)</f>
        <v>0</v>
      </c>
      <c r="CX52" s="1">
        <f>IFERROR(VLOOKUP($CK52,stock_data!$B$3:$W$612,12,0),0)</f>
        <v>0</v>
      </c>
      <c r="CY52" s="1">
        <f>IFERROR(VLOOKUP($CK52,stock_data!$B$3:$W$612,13,0),0)</f>
        <v>0</v>
      </c>
      <c r="CZ52" s="1">
        <f>IFERROR(VLOOKUP($CK52,stock_data!$B$3:$W$612,14,0),0)</f>
        <v>0</v>
      </c>
      <c r="DA52" s="1">
        <f>IFERROR(VLOOKUP($CK52,stock_data!$B$3:$W$612,15,0),0)</f>
        <v>0</v>
      </c>
      <c r="DB52" s="1">
        <f>IFERROR(VLOOKUP($CK52,stock_data!$B$3:$W$612,16,0),0)</f>
        <v>0</v>
      </c>
      <c r="DC52" s="1">
        <f>IFERROR(VLOOKUP($CK52,stock_data!$B$3:$W$612,17,0),0)</f>
        <v>0</v>
      </c>
      <c r="DD52" s="1">
        <f>IFERROR(VLOOKUP($CK52,stock_data!$B$3:$W$612,18,0),0)</f>
        <v>0</v>
      </c>
      <c r="DE52" s="1">
        <f>IFERROR(VLOOKUP($CK52,stock_data!$B$3:$W$612,19,0),0)</f>
        <v>0</v>
      </c>
      <c r="DF52" s="1">
        <f>IFERROR(VLOOKUP($CK52,stock_data!$B$3:$W$612,20,0),0)</f>
        <v>0</v>
      </c>
      <c r="DG52" s="1">
        <f>IFERROR(VLOOKUP($CK52,stock_data!$B$3:$W$612,21,0),0)</f>
        <v>0</v>
      </c>
      <c r="DH52" s="1">
        <f>IFERROR(VLOOKUP($CK52,stock_data!$B$3:$W$612,22,0),0)</f>
        <v>0</v>
      </c>
      <c r="DI52" s="1">
        <f t="shared" si="49"/>
        <v>0</v>
      </c>
      <c r="DJ52" s="1">
        <f t="shared" si="50"/>
        <v>0</v>
      </c>
      <c r="DK52" s="3">
        <f>IFERROR(INDEX(COD_SALES!$B$5:$Z$500,MATCH(resource!$CC52,COD_SALES!$A$5:$A$500,0),MATCH(resource!DK$2,COD_SALES!$B$4:$Z$4,0)),"")</f>
        <v>3</v>
      </c>
      <c r="DL52" s="3">
        <f>IFERROR(INDEX(COD_SALES!$B$5:$Z$500,MATCH(resource!$CC52,COD_SALES!$A$5:$A$500,0),MATCH(resource!DL$2,COD_SALES!$B$4:$Z$4,0)),"")</f>
        <v>4</v>
      </c>
      <c r="DM52" s="3">
        <f>IFERROR(INDEX(COD_SALES!$B$5:$Z$500,MATCH(resource!$CC52,COD_SALES!$A$5:$A$500,0),MATCH(resource!DM$2,COD_SALES!$B$4:$Z$4,0)),"")</f>
        <v>10</v>
      </c>
      <c r="DN52" s="3" t="str">
        <f>IFERROR(INDEX(COD_SALES!$B$5:$Z$500,MATCH(resource!$CC52,COD_SALES!$A$5:$A$500,0),MATCH(resource!DN$2,COD_SALES!$B$4:$Z$4,0)),"")</f>
        <v/>
      </c>
      <c r="DO52" s="3">
        <f>IFERROR(INDEX(COD_SALES!$B$5:$Z$500,MATCH(resource!$CC52,COD_SALES!$A$5:$A$500,0),MATCH(resource!DO$2,COD_SALES!$B$4:$Z$4,0)),"")</f>
        <v>0</v>
      </c>
      <c r="DP52" s="3">
        <f>IFERROR(INDEX(COD_SALES!$B$5:$Z$500,MATCH(resource!$CC52,COD_SALES!$A$5:$A$500,0),MATCH(resource!DP$2,COD_SALES!$B$4:$Z$4,0)),"")</f>
        <v>1</v>
      </c>
      <c r="DQ52" s="3" t="str">
        <f>IFERROR(INDEX(COD_SALES!$B$5:$Z$500,MATCH(resource!$CC52,COD_SALES!$A$5:$A$500,0),MATCH(resource!DQ$2,COD_SALES!$B$4:$Z$4,0)),"")</f>
        <v/>
      </c>
      <c r="DR52" s="3">
        <f>IFERROR(INDEX(COD_SALES!$B$5:$Z$500,MATCH(resource!$CC52,COD_SALES!$A$5:$A$500,0),MATCH(resource!DR$2,COD_SALES!$B$4:$Z$4,0)),"")</f>
        <v>0</v>
      </c>
      <c r="DS52" s="3">
        <f>IFERROR(INDEX(COD_SALES!$B$5:$Z$500,MATCH(resource!$CC52,COD_SALES!$A$5:$A$500,0),MATCH(resource!DS$2,COD_SALES!$B$4:$Z$4,0)),"")</f>
        <v>40</v>
      </c>
      <c r="DT52" s="3">
        <f>IFERROR(INDEX(COD_SALES!$B$5:$Z$500,MATCH(resource!$CC52,COD_SALES!$A$5:$A$500,0),MATCH(resource!DT$2,COD_SALES!$B$4:$Z$4,0)),"")</f>
        <v>0</v>
      </c>
      <c r="DU52" s="3">
        <f>IFERROR(INDEX(COD_SALES!$B$5:$Z$500,MATCH(resource!$CC52,COD_SALES!$A$5:$A$500,0),MATCH(resource!DU$2,COD_SALES!$B$4:$Z$4,0)),"")</f>
        <v>0</v>
      </c>
      <c r="DV52" s="3">
        <f>IFERROR(INDEX(COD_SALES!$B$5:$Z$500,MATCH(resource!$CC52,COD_SALES!$A$5:$A$500,0),MATCH(resource!DV$2,COD_SALES!$B$4:$Z$4,0)),"")</f>
        <v>0</v>
      </c>
      <c r="DW52" s="3">
        <f>IFERROR(INDEX(COD_SALES!$B$5:$Z$500,MATCH(resource!$CC52,COD_SALES!$A$5:$A$500,0),MATCH(resource!DW$2,COD_SALES!$B$4:$Z$4,0)),"")</f>
        <v>18</v>
      </c>
      <c r="DX52" s="3">
        <f>IFERROR(INDEX(COD_SALES!$B$5:$Z$500,MATCH(resource!$CC52,COD_SALES!$A$5:$A$500,0),MATCH(resource!DX$2,COD_SALES!$B$4:$Z$4,0)),"")</f>
        <v>0</v>
      </c>
      <c r="DY52" s="3">
        <f>IFERROR(INDEX(COD_SALES!$B$5:$Z$500,MATCH(resource!$CC52,COD_SALES!$A$5:$A$500,0),MATCH(resource!DY$2,COD_SALES!$B$4:$Z$4,0)),"")</f>
        <v>0</v>
      </c>
      <c r="DZ52" s="3">
        <f>IFERROR(INDEX(COD_SALES!$B$5:$Z$500,MATCH(resource!$CC52,COD_SALES!$A$5:$A$500,0),MATCH(resource!DZ$2,COD_SALES!$B$4:$Z$4,0)),"")</f>
        <v>2</v>
      </c>
      <c r="EA52" s="3">
        <f>IFERROR(INDEX(COD_SALES!$B$5:$Z$500,MATCH(resource!$CC52,COD_SALES!$A$5:$A$500,0),MATCH(resource!EA$2,COD_SALES!$B$4:$Z$4,0)),"")</f>
        <v>2</v>
      </c>
      <c r="EB52" s="3">
        <f t="shared" si="51"/>
        <v>22062.21</v>
      </c>
      <c r="ED52" s="3">
        <f>IFERROR(VLOOKUP($CK52,depot_prod_sales!$B$5:$S$200,3,0),0)</f>
        <v>0</v>
      </c>
      <c r="EE52" s="3">
        <f>IFERROR(VLOOKUP($CK52,depot_prod_sales!$B$5:$S$200,4,0),0)</f>
        <v>0</v>
      </c>
      <c r="EF52" s="3">
        <f>IFERROR(VLOOKUP($CK52,depot_prod_sales!$B$5:$S$200,5,0),0)</f>
        <v>0</v>
      </c>
      <c r="EG52" s="3">
        <f>IFERROR(VLOOKUP($CK52,depot_prod_sales!$B$5:$S$200,6,0),0)</f>
        <v>0</v>
      </c>
      <c r="EH52" s="3">
        <f>IFERROR(VLOOKUP($CK52,depot_prod_sales!$B$5:$S$200,7,0),0)</f>
        <v>0</v>
      </c>
      <c r="EI52" s="3">
        <f>IFERROR(VLOOKUP($CK52,depot_prod_sales!$B$5:$S$200,8,0),0)</f>
        <v>0</v>
      </c>
      <c r="EJ52" s="3">
        <f>IFERROR(VLOOKUP($CK52,depot_prod_sales!$B$5:$S$200,9,0),0)</f>
        <v>0</v>
      </c>
      <c r="EK52" s="3">
        <f>IFERROR(VLOOKUP($CK52,depot_prod_sales!$B$5:$S$200,10,0),0)</f>
        <v>0</v>
      </c>
      <c r="EL52" s="3">
        <f>IFERROR(VLOOKUP($CK52,depot_prod_sales!$B$5:$S$200,11,0),0)</f>
        <v>0</v>
      </c>
      <c r="EM52" s="3">
        <f>IFERROR(VLOOKUP($CK52,depot_prod_sales!$B$5:$S$200,12,0),0)</f>
        <v>0</v>
      </c>
      <c r="EN52" s="3">
        <f>IFERROR(VLOOKUP($CK52,depot_prod_sales!$B$5:$S$200,13,0),0)</f>
        <v>0</v>
      </c>
      <c r="EO52" s="3">
        <f>IFERROR(VLOOKUP($CK52,depot_prod_sales!$B$5:$S$200,14,0),0)</f>
        <v>0</v>
      </c>
      <c r="EP52" s="3">
        <f>IFERROR(VLOOKUP($CK52,depot_prod_sales!$B$5:$S$200,15,0),0)</f>
        <v>0</v>
      </c>
      <c r="EQ52" s="3">
        <f>IFERROR(VLOOKUP($CK52,depot_prod_sales!$B$5:$S$200,16,0),0)</f>
        <v>0</v>
      </c>
      <c r="ER52" s="3">
        <f>IFERROR(VLOOKUP($CK52,depot_prod_sales!$B$5:$S$200,17,0),0)</f>
        <v>0</v>
      </c>
      <c r="ES52" s="3">
        <f>IFERROR(VLOOKUP($CK52,depot_prod_sales!$B$5:$S$200,18,0),0)</f>
        <v>0</v>
      </c>
      <c r="ET52" s="116">
        <f t="shared" si="52"/>
        <v>0</v>
      </c>
      <c r="EU52" s="116">
        <f t="shared" si="53"/>
        <v>0</v>
      </c>
      <c r="EW52" s="3">
        <f>IFERROR(VLOOKUP(CC52,data_pull!$AO$25:$AR$546,2,0),0)</f>
        <v>14</v>
      </c>
      <c r="EX52" s="1">
        <f>IFERROR(VLOOKUP(CC52,data_pull!$AO$25:$AR$546,4,0),0)</f>
        <v>190000</v>
      </c>
    </row>
    <row r="53" spans="13:154" x14ac:dyDescent="0.25"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4" t="str">
        <f>sales_data!B52</f>
        <v>Reajul Karim</v>
      </c>
      <c r="AR53" s="4" t="str">
        <f>sales_data!C52</f>
        <v>Jasim Uddin Khan</v>
      </c>
      <c r="AS53" s="5" t="str">
        <f t="shared" si="42"/>
        <v>Jasim Uddin Khan</v>
      </c>
      <c r="AT53" s="4" t="str">
        <f>sales_data!I52</f>
        <v>Abul Khaer</v>
      </c>
      <c r="AU53" s="4" t="str">
        <f>sales_data!W52</f>
        <v>Barisal -4 (Cb)</v>
      </c>
      <c r="AV53" s="1">
        <f>sales_data!N52</f>
        <v>49232.480000000003</v>
      </c>
      <c r="AW53" s="1">
        <f>sales_data!P52</f>
        <v>29</v>
      </c>
      <c r="AX53" s="3">
        <f ca="1">IFERROR(INDEX(INDIRECT("day_wise_sales_data!$B$2:$BZ$599"),MATCH(resource!$CC53,day_wise_sales_data!$A$2:$A$500,0),MATCH(resource!AX$2,INDIRECT("day_wise_sales_data!$B$1:$BZ$1"),0)),0)</f>
        <v>0</v>
      </c>
      <c r="AY53" s="3">
        <f ca="1">IFERROR(INDEX(INDIRECT("day_wise_sales_data!$B$2:$BZ$599"),MATCH(resource!$CC53,day_wise_sales_data!$A$2:$A$500,0),MATCH(resource!AY$2,INDIRECT("day_wise_sales_data!$B$1:$BZ$1"),0)),0)</f>
        <v>0</v>
      </c>
      <c r="AZ53" s="3">
        <f ca="1">IFERROR(INDEX(INDIRECT("day_wise_sales_data!$B$2:$BZ$599"),MATCH(resource!$CC53,day_wise_sales_data!$A$2:$A$500,0),MATCH(resource!AZ$2,INDIRECT("day_wise_sales_data!$B$1:$BZ$1"),0)),0)</f>
        <v>4576.84</v>
      </c>
      <c r="BA53" s="3">
        <f ca="1">IFERROR(INDEX(INDIRECT("day_wise_sales_data!$B$2:$BZ$599"),MATCH(resource!$CC53,day_wise_sales_data!$A$2:$A$500,0),MATCH(resource!BA$2,INDIRECT("day_wise_sales_data!$B$1:$BZ$1"),0)),0)</f>
        <v>10566.45</v>
      </c>
      <c r="BB53" s="3">
        <f ca="1">IFERROR(INDEX(INDIRECT("day_wise_sales_data!$B$2:$BZ$599"),MATCH(resource!$CC53,day_wise_sales_data!$A$2:$A$500,0),MATCH(resource!BB$2,INDIRECT("day_wise_sales_data!$B$1:$BZ$1"),0)),0)</f>
        <v>0</v>
      </c>
      <c r="BC53" s="3">
        <f ca="1">IFERROR(INDEX(INDIRECT("day_wise_sales_data!$B$2:$BZ$599"),MATCH(resource!$CC53,day_wise_sales_data!$A$2:$A$500,0),MATCH(resource!BC$2,INDIRECT("day_wise_sales_data!$B$1:$BZ$1"),0)),0)</f>
        <v>0</v>
      </c>
      <c r="BD53" s="3">
        <f ca="1">IFERROR(INDEX(INDIRECT("day_wise_sales_data!$B$2:$BZ$599"),MATCH(resource!$CC53,day_wise_sales_data!$A$2:$A$500,0),MATCH(resource!BD$2,INDIRECT("day_wise_sales_data!$B$1:$BZ$1"),0)),0)</f>
        <v>3512.82</v>
      </c>
      <c r="BE53" s="3">
        <f ca="1">IFERROR(INDEX(INDIRECT("day_wise_sales_data!$B$2:$BZ$599"),MATCH(resource!$CC53,day_wise_sales_data!$A$2:$A$500,0),MATCH(resource!BE$2,INDIRECT("day_wise_sales_data!$B$1:$BZ$1"),0)),0)</f>
        <v>6063.99</v>
      </c>
      <c r="BF53" s="3">
        <f ca="1">IFERROR(INDEX(INDIRECT("day_wise_sales_data!$B$2:$BZ$599"),MATCH(resource!$CC53,day_wise_sales_data!$A$2:$A$500,0),MATCH(resource!BF$2,INDIRECT("day_wise_sales_data!$B$1:$BZ$1"),0)),0)</f>
        <v>0</v>
      </c>
      <c r="BG53" s="3">
        <f ca="1">IFERROR(INDEX(INDIRECT("day_wise_sales_data!$B$2:$BZ$599"),MATCH(resource!$CC53,day_wise_sales_data!$A$2:$A$500,0),MATCH(resource!BG$2,INDIRECT("day_wise_sales_data!$B$1:$BZ$1"),0)),0)</f>
        <v>0</v>
      </c>
      <c r="BH53" s="3">
        <f ca="1">IFERROR(INDEX(INDIRECT("day_wise_sales_data!$B$2:$BZ$599"),MATCH(resource!$CC53,day_wise_sales_data!$A$2:$A$500,0),MATCH(resource!BH$2,INDIRECT("day_wise_sales_data!$B$1:$BZ$1"),0)),0)</f>
        <v>0</v>
      </c>
      <c r="BI53" s="3">
        <f ca="1">IFERROR(INDEX(INDIRECT("day_wise_sales_data!$B$2:$BZ$599"),MATCH(resource!$CC53,day_wise_sales_data!$A$2:$A$500,0),MATCH(resource!BI$2,INDIRECT("day_wise_sales_data!$B$1:$BZ$1"),0)),0)</f>
        <v>0</v>
      </c>
      <c r="BJ53" s="3">
        <f ca="1">IFERROR(INDEX(INDIRECT("day_wise_sales_data!$B$2:$BZ$599"),MATCH(resource!$CC53,day_wise_sales_data!$A$2:$A$500,0),MATCH(resource!BJ$2,INDIRECT("day_wise_sales_data!$B$1:$BZ$1"),0)),0)</f>
        <v>0</v>
      </c>
      <c r="BK53" s="3">
        <f ca="1">IFERROR(INDEX(INDIRECT("day_wise_sales_data!$B$2:$BZ$599"),MATCH(resource!$CC53,day_wise_sales_data!$A$2:$A$500,0),MATCH(resource!BK$2,INDIRECT("day_wise_sales_data!$B$1:$BZ$1"),0)),0)</f>
        <v>2382.14</v>
      </c>
      <c r="BL53" s="3">
        <f ca="1">IFERROR(INDEX(INDIRECT("day_wise_sales_data!$B$2:$BZ$599"),MATCH(resource!$CC53,day_wise_sales_data!$A$2:$A$500,0),MATCH(resource!BL$2,INDIRECT("day_wise_sales_data!$B$1:$BZ$1"),0)),0)</f>
        <v>0</v>
      </c>
      <c r="BM53" s="3">
        <f ca="1">IFERROR(INDEX(INDIRECT("day_wise_sales_data!$B$2:$BZ$599"),MATCH(resource!$CC53,day_wise_sales_data!$A$2:$A$500,0),MATCH(resource!BM$2,INDIRECT("day_wise_sales_data!$B$1:$BZ$1"),0)),0)</f>
        <v>7712.08</v>
      </c>
      <c r="BN53" s="3">
        <f ca="1">IFERROR(INDEX(INDIRECT("day_wise_sales_data!$B$2:$BZ$599"),MATCH(resource!$CC53,day_wise_sales_data!$A$2:$A$500,0),MATCH(resource!BN$2,INDIRECT("day_wise_sales_data!$B$1:$BZ$1"),0)),0)</f>
        <v>0</v>
      </c>
      <c r="BO53" s="3">
        <f ca="1">IFERROR(INDEX(INDIRECT("day_wise_sales_data!$B$2:$BZ$599"),MATCH(resource!$CC53,day_wise_sales_data!$A$2:$A$500,0),MATCH(resource!BO$2,INDIRECT("day_wise_sales_data!$B$1:$BZ$1"),0)),0)</f>
        <v>-688.04</v>
      </c>
      <c r="BP53" s="3">
        <f ca="1">IFERROR(INDEX(INDIRECT("day_wise_sales_data!$B$2:$BZ$599"),MATCH(resource!$CC53,day_wise_sales_data!$A$2:$A$500,0),MATCH(resource!BP$2,INDIRECT("day_wise_sales_data!$B$1:$BZ$1"),0)),0)</f>
        <v>0</v>
      </c>
      <c r="BQ53" s="3">
        <f ca="1">IFERROR(INDEX(INDIRECT("day_wise_sales_data!$B$2:$BZ$599"),MATCH(resource!$CC53,day_wise_sales_data!$A$2:$A$500,0),MATCH(resource!BQ$2,INDIRECT("day_wise_sales_data!$B$1:$BZ$1"),0)),0)</f>
        <v>0</v>
      </c>
      <c r="BR53" s="3">
        <f ca="1">IFERROR(INDEX(INDIRECT("day_wise_sales_data!$B$2:$BZ$599"),MATCH(resource!$CC53,day_wise_sales_data!$A$2:$A$500,0),MATCH(resource!BR$2,INDIRECT("day_wise_sales_data!$B$1:$BZ$1"),0)),0)</f>
        <v>15501.22</v>
      </c>
      <c r="BS53" s="3">
        <f ca="1">IFERROR(INDEX(INDIRECT("day_wise_sales_data!$B$2:$BZ$599"),MATCH(resource!$CC53,day_wise_sales_data!$A$2:$A$500,0),MATCH(resource!BS$2,INDIRECT("day_wise_sales_data!$B$1:$BZ$1"),0)),0)</f>
        <v>0</v>
      </c>
      <c r="BT53" s="3">
        <f ca="1">IFERROR(INDEX(INDIRECT("day_wise_sales_data!$B$2:$BZ$599"),MATCH(resource!$CC53,day_wise_sales_data!$A$2:$A$500,0),MATCH(resource!BT$2,INDIRECT("day_wise_sales_data!$B$1:$BZ$1"),0)),0)</f>
        <v>0</v>
      </c>
      <c r="BU53" s="3">
        <f ca="1">IFERROR(INDEX(INDIRECT("day_wise_sales_data!$B$2:$BZ$599"),MATCH(resource!$CC53,day_wise_sales_data!$A$2:$A$500,0),MATCH(resource!BU$2,INDIRECT("day_wise_sales_data!$B$1:$BZ$1"),0)),0)</f>
        <v>0</v>
      </c>
      <c r="BV53" s="3">
        <f ca="1">IFERROR(INDEX(INDIRECT("day_wise_sales_data!$B$2:$BZ$599"),MATCH(resource!$CC53,day_wise_sales_data!$A$2:$A$500,0),MATCH(resource!BV$2,INDIRECT("day_wise_sales_data!$B$1:$BZ$1"),0)),0)</f>
        <v>0</v>
      </c>
      <c r="BW53" s="3">
        <f ca="1">IFERROR(INDEX(INDIRECT("day_wise_sales_data!$B$2:$BZ$599"),MATCH(resource!$CC53,day_wise_sales_data!$A$2:$A$500,0),MATCH(resource!BW$2,INDIRECT("day_wise_sales_data!$B$1:$BZ$1"),0)),0)</f>
        <v>0</v>
      </c>
      <c r="BX53" s="3">
        <f ca="1">IFERROR(INDEX(INDIRECT("day_wise_sales_data!$B$2:$BZ$599"),MATCH(resource!$CC53,day_wise_sales_data!$A$2:$A$500,0),MATCH(resource!BX$2,INDIRECT("day_wise_sales_data!$B$1:$BZ$1"),0)),0)</f>
        <v>0</v>
      </c>
      <c r="BY53" s="3">
        <f ca="1">IFERROR(INDEX(INDIRECT("day_wise_sales_data!$B$2:$BZ$599"),MATCH(resource!$CC53,day_wise_sales_data!$A$2:$A$500,0),MATCH(resource!BY$2,INDIRECT("day_wise_sales_data!$B$1:$BZ$1"),0)),0)</f>
        <v>0</v>
      </c>
      <c r="BZ53" s="3">
        <f ca="1">IFERROR(INDEX(INDIRECT("day_wise_sales_data!$B$2:$BZ$599"),MATCH(resource!$CC53,day_wise_sales_data!$A$2:$A$500,0),MATCH(resource!BZ$2,INDIRECT("day_wise_sales_data!$B$1:$BZ$1"),0)),0)</f>
        <v>0</v>
      </c>
      <c r="CA53" s="3" t="str">
        <f ca="1">IFERROR(INDEX(INDIRECT("day_wise_sales_data!$B$2:$BZ$599"),MATCH(resource!$CC53,day_wise_sales_data!$A$2:$A$500,0),MATCH(resource!CA$2,INDIRECT("day_wise_sales_data!$B$1:$BZ$1"),0)),0)</f>
        <v>dd</v>
      </c>
      <c r="CC53" s="4" t="str">
        <f>sales_data!H52</f>
        <v>BSL06215</v>
      </c>
      <c r="CD53" s="1">
        <v>51</v>
      </c>
      <c r="CE53" s="1" t="str">
        <f>IF(AQ53=report!$AQ$3,resource!CD53,"")</f>
        <v/>
      </c>
      <c r="CF53" s="5" t="str">
        <f>IFERROR(SMALL($CE$3:$CE$1001,ROWS($CE$3:CE53)),"")</f>
        <v/>
      </c>
      <c r="CH53">
        <f>IFERROR(VLOOKUP($CC53,data_pull!$E$22:$G$700,2,0),0)</f>
        <v>49232.480000000003</v>
      </c>
      <c r="CI53" s="1">
        <f t="shared" si="44"/>
        <v>23</v>
      </c>
      <c r="CJ53" s="1">
        <f t="shared" si="45"/>
        <v>31</v>
      </c>
      <c r="CK53" s="1" t="s">
        <v>1095</v>
      </c>
      <c r="CL53" s="1">
        <f t="shared" si="46"/>
        <v>14</v>
      </c>
      <c r="CM53" s="1" t="str">
        <f>IFERROR(VLOOKUP($CK53,stock_data!$B$3:$W$612,2,0),0)</f>
        <v>BIOGEN TABLET 60 Tab.</v>
      </c>
      <c r="CN53" s="1" t="str">
        <f>IFERROR(VLOOKUP($CK53,stock_data!$B$3:$W$612,4,0),0)</f>
        <v>60's</v>
      </c>
      <c r="CO53" s="1">
        <f>IFERROR(VLOOKUP($CK53,stock_data!$B$3:$W$612,5,0),0)</f>
        <v>1320</v>
      </c>
      <c r="CP53" s="3">
        <f t="shared" si="47"/>
        <v>31</v>
      </c>
      <c r="CQ53" s="3">
        <f t="shared" si="48"/>
        <v>40920</v>
      </c>
      <c r="CR53" s="1">
        <f>IFERROR(VLOOKUP($CK53,stock_data!$B$3:$W$612,6,0),0)</f>
        <v>27</v>
      </c>
      <c r="CS53" s="1">
        <f>IFERROR(VLOOKUP($CK53,stock_data!$B$3:$W$612,7,0),0)</f>
        <v>14</v>
      </c>
      <c r="CT53" s="1">
        <f>IFERROR(VLOOKUP($CK53,stock_data!$B$3:$W$612,8,0),0)</f>
        <v>25</v>
      </c>
      <c r="CU53" s="1">
        <f>IFERROR(VLOOKUP($CK53,stock_data!$B$3:$W$612,9,0),0)</f>
        <v>97</v>
      </c>
      <c r="CV53" s="1">
        <f>IFERROR(VLOOKUP($CK53,stock_data!$B$3:$W$612,10,0),0)</f>
        <v>35</v>
      </c>
      <c r="CW53" s="1">
        <f>IFERROR(VLOOKUP($CK53,stock_data!$B$3:$W$612,11,0),0)</f>
        <v>16</v>
      </c>
      <c r="CX53" s="1">
        <f>IFERROR(VLOOKUP($CK53,stock_data!$B$3:$W$612,12,0),0)</f>
        <v>21</v>
      </c>
      <c r="CY53" s="1">
        <f>IFERROR(VLOOKUP($CK53,stock_data!$B$3:$W$612,13,0),0)</f>
        <v>14</v>
      </c>
      <c r="CZ53" s="1">
        <f>IFERROR(VLOOKUP($CK53,stock_data!$B$3:$W$612,14,0),0)</f>
        <v>15</v>
      </c>
      <c r="DA53" s="1">
        <f>IFERROR(VLOOKUP($CK53,stock_data!$B$3:$W$612,15,0),0)</f>
        <v>16</v>
      </c>
      <c r="DB53" s="1">
        <f>IFERROR(VLOOKUP($CK53,stock_data!$B$3:$W$612,16,0),0)</f>
        <v>6</v>
      </c>
      <c r="DC53" s="1">
        <f>IFERROR(VLOOKUP($CK53,stock_data!$B$3:$W$612,17,0),0)</f>
        <v>62</v>
      </c>
      <c r="DD53" s="1">
        <f>IFERROR(VLOOKUP($CK53,stock_data!$B$3:$W$612,18,0),0)</f>
        <v>32</v>
      </c>
      <c r="DE53" s="1">
        <f>IFERROR(VLOOKUP($CK53,stock_data!$B$3:$W$612,19,0),0)</f>
        <v>14</v>
      </c>
      <c r="DF53" s="1">
        <f>IFERROR(VLOOKUP($CK53,stock_data!$B$3:$W$612,20,0),0)</f>
        <v>40</v>
      </c>
      <c r="DG53" s="1">
        <f>IFERROR(VLOOKUP($CK53,stock_data!$B$3:$W$612,21,0),0)</f>
        <v>11</v>
      </c>
      <c r="DH53" s="1">
        <f>IFERROR(VLOOKUP($CK53,stock_data!$B$3:$W$612,22,0),0)</f>
        <v>68</v>
      </c>
      <c r="DI53" s="1">
        <f t="shared" si="49"/>
        <v>513</v>
      </c>
      <c r="DJ53" s="1">
        <f t="shared" si="50"/>
        <v>677160</v>
      </c>
      <c r="DK53" s="3">
        <f>IFERROR(INDEX(COD_SALES!$B$5:$Z$500,MATCH(resource!$CC53,COD_SALES!$A$5:$A$500,0),MATCH(resource!DK$2,COD_SALES!$B$4:$Z$4,0)),"")</f>
        <v>9</v>
      </c>
      <c r="DL53" s="3">
        <f>IFERROR(INDEX(COD_SALES!$B$5:$Z$500,MATCH(resource!$CC53,COD_SALES!$A$5:$A$500,0),MATCH(resource!DL$2,COD_SALES!$B$4:$Z$4,0)),"")</f>
        <v>1</v>
      </c>
      <c r="DM53" s="3">
        <f>IFERROR(INDEX(COD_SALES!$B$5:$Z$500,MATCH(resource!$CC53,COD_SALES!$A$5:$A$500,0),MATCH(resource!DM$2,COD_SALES!$B$4:$Z$4,0)),"")</f>
        <v>0</v>
      </c>
      <c r="DN53" s="3" t="str">
        <f>IFERROR(INDEX(COD_SALES!$B$5:$Z$500,MATCH(resource!$CC53,COD_SALES!$A$5:$A$500,0),MATCH(resource!DN$2,COD_SALES!$B$4:$Z$4,0)),"")</f>
        <v/>
      </c>
      <c r="DO53" s="3">
        <f>IFERROR(INDEX(COD_SALES!$B$5:$Z$500,MATCH(resource!$CC53,COD_SALES!$A$5:$A$500,0),MATCH(resource!DO$2,COD_SALES!$B$4:$Z$4,0)),"")</f>
        <v>0</v>
      </c>
      <c r="DP53" s="3">
        <f>IFERROR(INDEX(COD_SALES!$B$5:$Z$500,MATCH(resource!$CC53,COD_SALES!$A$5:$A$500,0),MATCH(resource!DP$2,COD_SALES!$B$4:$Z$4,0)),"")</f>
        <v>1</v>
      </c>
      <c r="DQ53" s="3" t="str">
        <f>IFERROR(INDEX(COD_SALES!$B$5:$Z$500,MATCH(resource!$CC53,COD_SALES!$A$5:$A$500,0),MATCH(resource!DQ$2,COD_SALES!$B$4:$Z$4,0)),"")</f>
        <v/>
      </c>
      <c r="DR53" s="3">
        <f>IFERROR(INDEX(COD_SALES!$B$5:$Z$500,MATCH(resource!$CC53,COD_SALES!$A$5:$A$500,0),MATCH(resource!DR$2,COD_SALES!$B$4:$Z$4,0)),"")</f>
        <v>0</v>
      </c>
      <c r="DS53" s="3">
        <f>IFERROR(INDEX(COD_SALES!$B$5:$Z$500,MATCH(resource!$CC53,COD_SALES!$A$5:$A$500,0),MATCH(resource!DS$2,COD_SALES!$B$4:$Z$4,0)),"")</f>
        <v>2</v>
      </c>
      <c r="DT53" s="3">
        <f>IFERROR(INDEX(COD_SALES!$B$5:$Z$500,MATCH(resource!$CC53,COD_SALES!$A$5:$A$500,0),MATCH(resource!DT$2,COD_SALES!$B$4:$Z$4,0)),"")</f>
        <v>1</v>
      </c>
      <c r="DU53" s="3">
        <f>IFERROR(INDEX(COD_SALES!$B$5:$Z$500,MATCH(resource!$CC53,COD_SALES!$A$5:$A$500,0),MATCH(resource!DU$2,COD_SALES!$B$4:$Z$4,0)),"")</f>
        <v>10</v>
      </c>
      <c r="DV53" s="3">
        <f>IFERROR(INDEX(COD_SALES!$B$5:$Z$500,MATCH(resource!$CC53,COD_SALES!$A$5:$A$500,0),MATCH(resource!DV$2,COD_SALES!$B$4:$Z$4,0)),"")</f>
        <v>0</v>
      </c>
      <c r="DW53" s="3">
        <f>IFERROR(INDEX(COD_SALES!$B$5:$Z$500,MATCH(resource!$CC53,COD_SALES!$A$5:$A$500,0),MATCH(resource!DW$2,COD_SALES!$B$4:$Z$4,0)),"")</f>
        <v>24</v>
      </c>
      <c r="DX53" s="3">
        <f>IFERROR(INDEX(COD_SALES!$B$5:$Z$500,MATCH(resource!$CC53,COD_SALES!$A$5:$A$500,0),MATCH(resource!DX$2,COD_SALES!$B$4:$Z$4,0)),"")</f>
        <v>0</v>
      </c>
      <c r="DY53" s="3">
        <f>IFERROR(INDEX(COD_SALES!$B$5:$Z$500,MATCH(resource!$CC53,COD_SALES!$A$5:$A$500,0),MATCH(resource!DY$2,COD_SALES!$B$4:$Z$4,0)),"")</f>
        <v>0</v>
      </c>
      <c r="DZ53" s="3">
        <f>IFERROR(INDEX(COD_SALES!$B$5:$Z$500,MATCH(resource!$CC53,COD_SALES!$A$5:$A$500,0),MATCH(resource!DZ$2,COD_SALES!$B$4:$Z$4,0)),"")</f>
        <v>1</v>
      </c>
      <c r="EA53" s="3">
        <f>IFERROR(INDEX(COD_SALES!$B$5:$Z$500,MATCH(resource!$CC53,COD_SALES!$A$5:$A$500,0),MATCH(resource!EA$2,COD_SALES!$B$4:$Z$4,0)),"")</f>
        <v>20</v>
      </c>
      <c r="EB53" s="3">
        <f t="shared" si="51"/>
        <v>21703.180000000004</v>
      </c>
      <c r="ED53" s="3">
        <f>IFERROR(VLOOKUP($CK53,depot_prod_sales!$B$5:$S$200,3,0),0)</f>
        <v>0</v>
      </c>
      <c r="EE53" s="3">
        <f>IFERROR(VLOOKUP($CK53,depot_prod_sales!$B$5:$S$200,4,0),0)</f>
        <v>49</v>
      </c>
      <c r="EF53" s="3">
        <f>IFERROR(VLOOKUP($CK53,depot_prod_sales!$B$5:$S$200,5,0),0)</f>
        <v>7</v>
      </c>
      <c r="EG53" s="3">
        <f>IFERROR(VLOOKUP($CK53,depot_prod_sales!$B$5:$S$200,6,0),0)</f>
        <v>16</v>
      </c>
      <c r="EH53" s="3">
        <f>IFERROR(VLOOKUP($CK53,depot_prod_sales!$B$5:$S$200,7,0),0)</f>
        <v>17</v>
      </c>
      <c r="EI53" s="3">
        <f>IFERROR(VLOOKUP($CK53,depot_prod_sales!$B$5:$S$200,8,0),0)</f>
        <v>320</v>
      </c>
      <c r="EJ53" s="3">
        <f>IFERROR(VLOOKUP($CK53,depot_prod_sales!$B$5:$S$200,9,0),0)</f>
        <v>13</v>
      </c>
      <c r="EK53" s="3">
        <f>IFERROR(VLOOKUP($CK53,depot_prod_sales!$B$5:$S$200,10,0),0)</f>
        <v>42</v>
      </c>
      <c r="EL53" s="3">
        <f>IFERROR(VLOOKUP($CK53,depot_prod_sales!$B$5:$S$200,11,0),0)</f>
        <v>3</v>
      </c>
      <c r="EM53" s="3">
        <f>IFERROR(VLOOKUP($CK53,depot_prod_sales!$B$5:$S$200,12,0),0)</f>
        <v>38</v>
      </c>
      <c r="EN53" s="3">
        <f>IFERROR(VLOOKUP($CK53,depot_prod_sales!$B$5:$S$200,13,0),0)</f>
        <v>46</v>
      </c>
      <c r="EO53" s="3">
        <f>IFERROR(VLOOKUP($CK53,depot_prod_sales!$B$5:$S$200,14,0),0)</f>
        <v>43</v>
      </c>
      <c r="EP53" s="3">
        <f>IFERROR(VLOOKUP($CK53,depot_prod_sales!$B$5:$S$200,15,0),0)</f>
        <v>16</v>
      </c>
      <c r="EQ53" s="3">
        <f>IFERROR(VLOOKUP($CK53,depot_prod_sales!$B$5:$S$200,16,0),0)</f>
        <v>118</v>
      </c>
      <c r="ER53" s="3">
        <f>IFERROR(VLOOKUP($CK53,depot_prod_sales!$B$5:$S$200,17,0),0)</f>
        <v>52</v>
      </c>
      <c r="ES53" s="3">
        <f>IFERROR(VLOOKUP($CK53,depot_prod_sales!$B$5:$S$200,18,0),0)</f>
        <v>170</v>
      </c>
      <c r="ET53" s="116">
        <f t="shared" si="52"/>
        <v>950</v>
      </c>
      <c r="EU53" s="116">
        <f t="shared" si="53"/>
        <v>1254000</v>
      </c>
      <c r="EW53" s="3">
        <f>IFERROR(VLOOKUP(CC53,data_pull!$AO$25:$AR$546,2,0),0)</f>
        <v>11</v>
      </c>
      <c r="EX53" s="1">
        <f>IFERROR(VLOOKUP(CC53,data_pull!$AO$25:$AR$546,4,0),0)</f>
        <v>190000</v>
      </c>
    </row>
    <row r="54" spans="13:154" x14ac:dyDescent="0.25"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4" t="str">
        <f>sales_data!B53</f>
        <v>Reajul Karim</v>
      </c>
      <c r="AR54" s="4" t="str">
        <f>sales_data!C53</f>
        <v>Jasim Uddin Khan</v>
      </c>
      <c r="AS54" s="5" t="str">
        <f t="shared" si="42"/>
        <v/>
      </c>
      <c r="AT54" s="4" t="str">
        <f>sales_data!I53</f>
        <v>Billal Hossain</v>
      </c>
      <c r="AU54" s="4" t="str">
        <f>sales_data!W53</f>
        <v>Hizla (Tb)</v>
      </c>
      <c r="AV54" s="1">
        <f>sales_data!N53</f>
        <v>137035.62</v>
      </c>
      <c r="AW54" s="1">
        <f>sales_data!P53</f>
        <v>22</v>
      </c>
      <c r="AX54" s="3">
        <f ca="1">IFERROR(INDEX(INDIRECT("day_wise_sales_data!$B$2:$BZ$599"),MATCH(resource!$CC54,day_wise_sales_data!$A$2:$A$500,0),MATCH(resource!AX$2,INDIRECT("day_wise_sales_data!$B$1:$BZ$1"),0)),0)</f>
        <v>0</v>
      </c>
      <c r="AY54" s="3">
        <f ca="1">IFERROR(INDEX(INDIRECT("day_wise_sales_data!$B$2:$BZ$599"),MATCH(resource!$CC54,day_wise_sales_data!$A$2:$A$500,0),MATCH(resource!AY$2,INDIRECT("day_wise_sales_data!$B$1:$BZ$1"),0)),0)</f>
        <v>0</v>
      </c>
      <c r="AZ54" s="3">
        <f ca="1">IFERROR(INDEX(INDIRECT("day_wise_sales_data!$B$2:$BZ$599"),MATCH(resource!$CC54,day_wise_sales_data!$A$2:$A$500,0),MATCH(resource!AZ$2,INDIRECT("day_wise_sales_data!$B$1:$BZ$1"),0)),0)</f>
        <v>0</v>
      </c>
      <c r="BA54" s="3">
        <f ca="1">IFERROR(INDEX(INDIRECT("day_wise_sales_data!$B$2:$BZ$599"),MATCH(resource!$CC54,day_wise_sales_data!$A$2:$A$500,0),MATCH(resource!BA$2,INDIRECT("day_wise_sales_data!$B$1:$BZ$1"),0)),0)</f>
        <v>0</v>
      </c>
      <c r="BB54" s="3">
        <f ca="1">IFERROR(INDEX(INDIRECT("day_wise_sales_data!$B$2:$BZ$599"),MATCH(resource!$CC54,day_wise_sales_data!$A$2:$A$500,0),MATCH(resource!BB$2,INDIRECT("day_wise_sales_data!$B$1:$BZ$1"),0)),0)</f>
        <v>0</v>
      </c>
      <c r="BC54" s="3">
        <f ca="1">IFERROR(INDEX(INDIRECT("day_wise_sales_data!$B$2:$BZ$599"),MATCH(resource!$CC54,day_wise_sales_data!$A$2:$A$500,0),MATCH(resource!BC$2,INDIRECT("day_wise_sales_data!$B$1:$BZ$1"),0)),0)</f>
        <v>0</v>
      </c>
      <c r="BD54" s="3">
        <f ca="1">IFERROR(INDEX(INDIRECT("day_wise_sales_data!$B$2:$BZ$599"),MATCH(resource!$CC54,day_wise_sales_data!$A$2:$A$500,0),MATCH(resource!BD$2,INDIRECT("day_wise_sales_data!$B$1:$BZ$1"),0)),0)</f>
        <v>12567.92</v>
      </c>
      <c r="BE54" s="3">
        <f ca="1">IFERROR(INDEX(INDIRECT("day_wise_sales_data!$B$2:$BZ$599"),MATCH(resource!$CC54,day_wise_sales_data!$A$2:$A$500,0),MATCH(resource!BE$2,INDIRECT("day_wise_sales_data!$B$1:$BZ$1"),0)),0)</f>
        <v>-387.33</v>
      </c>
      <c r="BF54" s="3">
        <f ca="1">IFERROR(INDEX(INDIRECT("day_wise_sales_data!$B$2:$BZ$599"),MATCH(resource!$CC54,day_wise_sales_data!$A$2:$A$500,0),MATCH(resource!BF$2,INDIRECT("day_wise_sales_data!$B$1:$BZ$1"),0)),0)</f>
        <v>17653.419999999998</v>
      </c>
      <c r="BG54" s="3">
        <f ca="1">IFERROR(INDEX(INDIRECT("day_wise_sales_data!$B$2:$BZ$599"),MATCH(resource!$CC54,day_wise_sales_data!$A$2:$A$500,0),MATCH(resource!BG$2,INDIRECT("day_wise_sales_data!$B$1:$BZ$1"),0)),0)</f>
        <v>0</v>
      </c>
      <c r="BH54" s="3">
        <f ca="1">IFERROR(INDEX(INDIRECT("day_wise_sales_data!$B$2:$BZ$599"),MATCH(resource!$CC54,day_wise_sales_data!$A$2:$A$500,0),MATCH(resource!BH$2,INDIRECT("day_wise_sales_data!$B$1:$BZ$1"),0)),0)</f>
        <v>3706.91</v>
      </c>
      <c r="BI54" s="3">
        <f ca="1">IFERROR(INDEX(INDIRECT("day_wise_sales_data!$B$2:$BZ$599"),MATCH(resource!$CC54,day_wise_sales_data!$A$2:$A$500,0),MATCH(resource!BI$2,INDIRECT("day_wise_sales_data!$B$1:$BZ$1"),0)),0)</f>
        <v>0</v>
      </c>
      <c r="BJ54" s="3">
        <f ca="1">IFERROR(INDEX(INDIRECT("day_wise_sales_data!$B$2:$BZ$599"),MATCH(resource!$CC54,day_wise_sales_data!$A$2:$A$500,0),MATCH(resource!BJ$2,INDIRECT("day_wise_sales_data!$B$1:$BZ$1"),0)),0)</f>
        <v>28265.89</v>
      </c>
      <c r="BK54" s="3">
        <f ca="1">IFERROR(INDEX(INDIRECT("day_wise_sales_data!$B$2:$BZ$599"),MATCH(resource!$CC54,day_wise_sales_data!$A$2:$A$500,0),MATCH(resource!BK$2,INDIRECT("day_wise_sales_data!$B$1:$BZ$1"),0)),0)</f>
        <v>0</v>
      </c>
      <c r="BL54" s="3">
        <f ca="1">IFERROR(INDEX(INDIRECT("day_wise_sales_data!$B$2:$BZ$599"),MATCH(resource!$CC54,day_wise_sales_data!$A$2:$A$500,0),MATCH(resource!BL$2,INDIRECT("day_wise_sales_data!$B$1:$BZ$1"),0)),0)</f>
        <v>0</v>
      </c>
      <c r="BM54" s="3">
        <f ca="1">IFERROR(INDEX(INDIRECT("day_wise_sales_data!$B$2:$BZ$599"),MATCH(resource!$CC54,day_wise_sales_data!$A$2:$A$500,0),MATCH(resource!BM$2,INDIRECT("day_wise_sales_data!$B$1:$BZ$1"),0)),0)</f>
        <v>0</v>
      </c>
      <c r="BN54" s="3">
        <f ca="1">IFERROR(INDEX(INDIRECT("day_wise_sales_data!$B$2:$BZ$599"),MATCH(resource!$CC54,day_wise_sales_data!$A$2:$A$500,0),MATCH(resource!BN$2,INDIRECT("day_wise_sales_data!$B$1:$BZ$1"),0)),0)</f>
        <v>8225.74</v>
      </c>
      <c r="BO54" s="3">
        <f ca="1">IFERROR(INDEX(INDIRECT("day_wise_sales_data!$B$2:$BZ$599"),MATCH(resource!$CC54,day_wise_sales_data!$A$2:$A$500,0),MATCH(resource!BO$2,INDIRECT("day_wise_sales_data!$B$1:$BZ$1"),0)),0)</f>
        <v>0</v>
      </c>
      <c r="BP54" s="3">
        <f ca="1">IFERROR(INDEX(INDIRECT("day_wise_sales_data!$B$2:$BZ$599"),MATCH(resource!$CC54,day_wise_sales_data!$A$2:$A$500,0),MATCH(resource!BP$2,INDIRECT("day_wise_sales_data!$B$1:$BZ$1"),0)),0)</f>
        <v>0</v>
      </c>
      <c r="BQ54" s="3">
        <f ca="1">IFERROR(INDEX(INDIRECT("day_wise_sales_data!$B$2:$BZ$599"),MATCH(resource!$CC54,day_wise_sales_data!$A$2:$A$500,0),MATCH(resource!BQ$2,INDIRECT("day_wise_sales_data!$B$1:$BZ$1"),0)),0)</f>
        <v>0</v>
      </c>
      <c r="BR54" s="3">
        <f ca="1">IFERROR(INDEX(INDIRECT("day_wise_sales_data!$B$2:$BZ$599"),MATCH(resource!$CC54,day_wise_sales_data!$A$2:$A$500,0),MATCH(resource!BR$2,INDIRECT("day_wise_sales_data!$B$1:$BZ$1"),0)),0)</f>
        <v>0</v>
      </c>
      <c r="BS54" s="3">
        <f ca="1">IFERROR(INDEX(INDIRECT("day_wise_sales_data!$B$2:$BZ$599"),MATCH(resource!$CC54,day_wise_sales_data!$A$2:$A$500,0),MATCH(resource!BS$2,INDIRECT("day_wise_sales_data!$B$1:$BZ$1"),0)),0)</f>
        <v>0</v>
      </c>
      <c r="BT54" s="3">
        <f ca="1">IFERROR(INDEX(INDIRECT("day_wise_sales_data!$B$2:$BZ$599"),MATCH(resource!$CC54,day_wise_sales_data!$A$2:$A$500,0),MATCH(resource!BT$2,INDIRECT("day_wise_sales_data!$B$1:$BZ$1"),0)),0)</f>
        <v>0</v>
      </c>
      <c r="BU54" s="3">
        <f ca="1">IFERROR(INDEX(INDIRECT("day_wise_sales_data!$B$2:$BZ$599"),MATCH(resource!$CC54,day_wise_sales_data!$A$2:$A$500,0),MATCH(resource!BU$2,INDIRECT("day_wise_sales_data!$B$1:$BZ$1"),0)),0)</f>
        <v>11480.38</v>
      </c>
      <c r="BV54" s="3">
        <f ca="1">IFERROR(INDEX(INDIRECT("day_wise_sales_data!$B$2:$BZ$599"),MATCH(resource!$CC54,day_wise_sales_data!$A$2:$A$500,0),MATCH(resource!BV$2,INDIRECT("day_wise_sales_data!$B$1:$BZ$1"),0)),0)</f>
        <v>5396.32</v>
      </c>
      <c r="BW54" s="3">
        <f ca="1">IFERROR(INDEX(INDIRECT("day_wise_sales_data!$B$2:$BZ$599"),MATCH(resource!$CC54,day_wise_sales_data!$A$2:$A$500,0),MATCH(resource!BW$2,INDIRECT("day_wise_sales_data!$B$1:$BZ$1"),0)),0)</f>
        <v>0</v>
      </c>
      <c r="BX54" s="3">
        <f ca="1">IFERROR(INDEX(INDIRECT("day_wise_sales_data!$B$2:$BZ$599"),MATCH(resource!$CC54,day_wise_sales_data!$A$2:$A$500,0),MATCH(resource!BX$2,INDIRECT("day_wise_sales_data!$B$1:$BZ$1"),0)),0)</f>
        <v>0</v>
      </c>
      <c r="BY54" s="3">
        <f ca="1">IFERROR(INDEX(INDIRECT("day_wise_sales_data!$B$2:$BZ$599"),MATCH(resource!$CC54,day_wise_sales_data!$A$2:$A$500,0),MATCH(resource!BY$2,INDIRECT("day_wise_sales_data!$B$1:$BZ$1"),0)),0)</f>
        <v>0</v>
      </c>
      <c r="BZ54" s="3">
        <f ca="1">IFERROR(INDEX(INDIRECT("day_wise_sales_data!$B$2:$BZ$599"),MATCH(resource!$CC54,day_wise_sales_data!$A$2:$A$500,0),MATCH(resource!BZ$2,INDIRECT("day_wise_sales_data!$B$1:$BZ$1"),0)),0)</f>
        <v>0</v>
      </c>
      <c r="CA54" s="3" t="str">
        <f ca="1">IFERROR(INDEX(INDIRECT("day_wise_sales_data!$B$2:$BZ$599"),MATCH(resource!$CC54,day_wise_sales_data!$A$2:$A$500,0),MATCH(resource!CA$2,INDIRECT("day_wise_sales_data!$B$1:$BZ$1"),0)),0)</f>
        <v>dd</v>
      </c>
      <c r="CC54" s="4" t="str">
        <f>sales_data!H53</f>
        <v>BSL08202</v>
      </c>
      <c r="CD54" s="1">
        <v>52</v>
      </c>
      <c r="CE54" s="1" t="str">
        <f>IF(AQ54=report!$AQ$3,resource!CD54,"")</f>
        <v/>
      </c>
      <c r="CF54" s="5" t="str">
        <f>IFERROR(SMALL($CE$3:$CE$1001,ROWS($CE$3:CE54)),"")</f>
        <v/>
      </c>
      <c r="CH54">
        <f>IFERROR(VLOOKUP($CC54,data_pull!$E$22:$G$700,2,0),0)</f>
        <v>137035.62</v>
      </c>
      <c r="CI54" s="1">
        <f t="shared" si="44"/>
        <v>8</v>
      </c>
      <c r="CJ54" s="1">
        <f t="shared" si="45"/>
        <v>0</v>
      </c>
      <c r="CK54" s="1" t="s">
        <v>1098</v>
      </c>
      <c r="CL54" s="1">
        <f t="shared" si="46"/>
        <v>111</v>
      </c>
      <c r="CM54" s="1" t="str">
        <f>IFERROR(VLOOKUP($CK54,stock_data!$B$3:$W$612,2,0),0)</f>
        <v>BIOGEN X TABLET 60 Tab.</v>
      </c>
      <c r="CN54" s="1" t="str">
        <f>IFERROR(VLOOKUP($CK54,stock_data!$B$3:$W$612,4,0),0)</f>
        <v>60's</v>
      </c>
      <c r="CO54" s="1">
        <f>IFERROR(VLOOKUP($CK54,stock_data!$B$3:$W$612,5,0),0)</f>
        <v>1390</v>
      </c>
      <c r="CP54" s="3">
        <f t="shared" si="47"/>
        <v>0</v>
      </c>
      <c r="CQ54" s="3">
        <f t="shared" si="48"/>
        <v>0</v>
      </c>
      <c r="CR54" s="1">
        <f>IFERROR(VLOOKUP($CK54,stock_data!$B$3:$W$612,6,0),0)</f>
        <v>28</v>
      </c>
      <c r="CS54" s="1">
        <f>IFERROR(VLOOKUP($CK54,stock_data!$B$3:$W$612,7,0),0)</f>
        <v>43</v>
      </c>
      <c r="CT54" s="1">
        <f>IFERROR(VLOOKUP($CK54,stock_data!$B$3:$W$612,8,0),0)</f>
        <v>62</v>
      </c>
      <c r="CU54" s="1">
        <f>IFERROR(VLOOKUP($CK54,stock_data!$B$3:$W$612,9,0),0)</f>
        <v>642</v>
      </c>
      <c r="CV54" s="1">
        <f>IFERROR(VLOOKUP($CK54,stock_data!$B$3:$W$612,10,0),0)</f>
        <v>14</v>
      </c>
      <c r="CW54" s="1">
        <f>IFERROR(VLOOKUP($CK54,stock_data!$B$3:$W$612,11,0),0)</f>
        <v>23</v>
      </c>
      <c r="CX54" s="1">
        <f>IFERROR(VLOOKUP($CK54,stock_data!$B$3:$W$612,12,0),0)</f>
        <v>82</v>
      </c>
      <c r="CY54" s="1">
        <f>IFERROR(VLOOKUP($CK54,stock_data!$B$3:$W$612,13,0),0)</f>
        <v>27</v>
      </c>
      <c r="CZ54" s="1">
        <f>IFERROR(VLOOKUP($CK54,stock_data!$B$3:$W$612,14,0),0)</f>
        <v>36</v>
      </c>
      <c r="DA54" s="1">
        <f>IFERROR(VLOOKUP($CK54,stock_data!$B$3:$W$612,15,0),0)</f>
        <v>36</v>
      </c>
      <c r="DB54" s="1">
        <f>IFERROR(VLOOKUP($CK54,stock_data!$B$3:$W$612,16,0),0)</f>
        <v>12</v>
      </c>
      <c r="DC54" s="1">
        <f>IFERROR(VLOOKUP($CK54,stock_data!$B$3:$W$612,17,0),0)</f>
        <v>17</v>
      </c>
      <c r="DD54" s="1">
        <f>IFERROR(VLOOKUP($CK54,stock_data!$B$3:$W$612,18,0),0)</f>
        <v>13</v>
      </c>
      <c r="DE54" s="1">
        <f>IFERROR(VLOOKUP($CK54,stock_data!$B$3:$W$612,19,0),0)</f>
        <v>44</v>
      </c>
      <c r="DF54" s="1">
        <f>IFERROR(VLOOKUP($CK54,stock_data!$B$3:$W$612,20,0),0)</f>
        <v>77</v>
      </c>
      <c r="DG54" s="1">
        <f>IFERROR(VLOOKUP($CK54,stock_data!$B$3:$W$612,21,0),0)</f>
        <v>17</v>
      </c>
      <c r="DH54" s="1">
        <f>IFERROR(VLOOKUP($CK54,stock_data!$B$3:$W$612,22,0),0)</f>
        <v>31</v>
      </c>
      <c r="DI54" s="1">
        <f t="shared" si="49"/>
        <v>1204</v>
      </c>
      <c r="DJ54" s="1">
        <f t="shared" si="50"/>
        <v>1673560</v>
      </c>
      <c r="DK54" s="3">
        <f>IFERROR(INDEX(COD_SALES!$B$5:$Z$500,MATCH(resource!$CC54,COD_SALES!$A$5:$A$500,0),MATCH(resource!DK$2,COD_SALES!$B$4:$Z$4,0)),"")</f>
        <v>5</v>
      </c>
      <c r="DL54" s="3">
        <f>IFERROR(INDEX(COD_SALES!$B$5:$Z$500,MATCH(resource!$CC54,COD_SALES!$A$5:$A$500,0),MATCH(resource!DL$2,COD_SALES!$B$4:$Z$4,0)),"")</f>
        <v>10</v>
      </c>
      <c r="DM54" s="3">
        <f>IFERROR(INDEX(COD_SALES!$B$5:$Z$500,MATCH(resource!$CC54,COD_SALES!$A$5:$A$500,0),MATCH(resource!DM$2,COD_SALES!$B$4:$Z$4,0)),"")</f>
        <v>10</v>
      </c>
      <c r="DN54" s="3" t="str">
        <f>IFERROR(INDEX(COD_SALES!$B$5:$Z$500,MATCH(resource!$CC54,COD_SALES!$A$5:$A$500,0),MATCH(resource!DN$2,COD_SALES!$B$4:$Z$4,0)),"")</f>
        <v/>
      </c>
      <c r="DO54" s="3">
        <f>IFERROR(INDEX(COD_SALES!$B$5:$Z$500,MATCH(resource!$CC54,COD_SALES!$A$5:$A$500,0),MATCH(resource!DO$2,COD_SALES!$B$4:$Z$4,0)),"")</f>
        <v>0</v>
      </c>
      <c r="DP54" s="3">
        <f>IFERROR(INDEX(COD_SALES!$B$5:$Z$500,MATCH(resource!$CC54,COD_SALES!$A$5:$A$500,0),MATCH(resource!DP$2,COD_SALES!$B$4:$Z$4,0)),"")</f>
        <v>10</v>
      </c>
      <c r="DQ54" s="3" t="str">
        <f>IFERROR(INDEX(COD_SALES!$B$5:$Z$500,MATCH(resource!$CC54,COD_SALES!$A$5:$A$500,0),MATCH(resource!DQ$2,COD_SALES!$B$4:$Z$4,0)),"")</f>
        <v/>
      </c>
      <c r="DR54" s="3">
        <f>IFERROR(INDEX(COD_SALES!$B$5:$Z$500,MATCH(resource!$CC54,COD_SALES!$A$5:$A$500,0),MATCH(resource!DR$2,COD_SALES!$B$4:$Z$4,0)),"")</f>
        <v>0</v>
      </c>
      <c r="DS54" s="3">
        <f>IFERROR(INDEX(COD_SALES!$B$5:$Z$500,MATCH(resource!$CC54,COD_SALES!$A$5:$A$500,0),MATCH(resource!DS$2,COD_SALES!$B$4:$Z$4,0)),"")</f>
        <v>62</v>
      </c>
      <c r="DT54" s="3">
        <f>IFERROR(INDEX(COD_SALES!$B$5:$Z$500,MATCH(resource!$CC54,COD_SALES!$A$5:$A$500,0),MATCH(resource!DT$2,COD_SALES!$B$4:$Z$4,0)),"")</f>
        <v>3</v>
      </c>
      <c r="DU54" s="3">
        <f>IFERROR(INDEX(COD_SALES!$B$5:$Z$500,MATCH(resource!$CC54,COD_SALES!$A$5:$A$500,0),MATCH(resource!DU$2,COD_SALES!$B$4:$Z$4,0)),"")</f>
        <v>105</v>
      </c>
      <c r="DV54" s="3">
        <f>IFERROR(INDEX(COD_SALES!$B$5:$Z$500,MATCH(resource!$CC54,COD_SALES!$A$5:$A$500,0),MATCH(resource!DV$2,COD_SALES!$B$4:$Z$4,0)),"")</f>
        <v>0</v>
      </c>
      <c r="DW54" s="3">
        <f>IFERROR(INDEX(COD_SALES!$B$5:$Z$500,MATCH(resource!$CC54,COD_SALES!$A$5:$A$500,0),MATCH(resource!DW$2,COD_SALES!$B$4:$Z$4,0)),"")</f>
        <v>96</v>
      </c>
      <c r="DX54" s="3">
        <f>IFERROR(INDEX(COD_SALES!$B$5:$Z$500,MATCH(resource!$CC54,COD_SALES!$A$5:$A$500,0),MATCH(resource!DX$2,COD_SALES!$B$4:$Z$4,0)),"")</f>
        <v>30</v>
      </c>
      <c r="DY54" s="3">
        <f>IFERROR(INDEX(COD_SALES!$B$5:$Z$500,MATCH(resource!$CC54,COD_SALES!$A$5:$A$500,0),MATCH(resource!DY$2,COD_SALES!$B$4:$Z$4,0)),"")</f>
        <v>1</v>
      </c>
      <c r="DZ54" s="3">
        <f>IFERROR(INDEX(COD_SALES!$B$5:$Z$500,MATCH(resource!$CC54,COD_SALES!$A$5:$A$500,0),MATCH(resource!DZ$2,COD_SALES!$B$4:$Z$4,0)),"")</f>
        <v>0</v>
      </c>
      <c r="EA54" s="3">
        <f>IFERROR(INDEX(COD_SALES!$B$5:$Z$500,MATCH(resource!$CC54,COD_SALES!$A$5:$A$500,0),MATCH(resource!EA$2,COD_SALES!$B$4:$Z$4,0)),"")</f>
        <v>13</v>
      </c>
      <c r="EB54" s="3">
        <f t="shared" si="51"/>
        <v>95761.02</v>
      </c>
      <c r="ED54" s="3">
        <f>IFERROR(VLOOKUP($CK54,depot_prod_sales!$B$5:$S$200,3,0),0)</f>
        <v>19</v>
      </c>
      <c r="EE54" s="3">
        <f>IFERROR(VLOOKUP($CK54,depot_prod_sales!$B$5:$S$200,4,0),0)</f>
        <v>30</v>
      </c>
      <c r="EF54" s="3">
        <f>IFERROR(VLOOKUP($CK54,depot_prod_sales!$B$5:$S$200,5,0),0)</f>
        <v>7</v>
      </c>
      <c r="EG54" s="3">
        <f>IFERROR(VLOOKUP($CK54,depot_prod_sales!$B$5:$S$200,6,0),0)</f>
        <v>10</v>
      </c>
      <c r="EH54" s="3">
        <f>IFERROR(VLOOKUP($CK54,depot_prod_sales!$B$5:$S$200,7,0),0)</f>
        <v>3</v>
      </c>
      <c r="EI54" s="3">
        <f>IFERROR(VLOOKUP($CK54,depot_prod_sales!$B$5:$S$200,8,0),0)</f>
        <v>312</v>
      </c>
      <c r="EJ54" s="3">
        <f>IFERROR(VLOOKUP($CK54,depot_prod_sales!$B$5:$S$200,9,0),0)</f>
        <v>26</v>
      </c>
      <c r="EK54" s="3">
        <f>IFERROR(VLOOKUP($CK54,depot_prod_sales!$B$5:$S$200,10,0),0)</f>
        <v>26</v>
      </c>
      <c r="EL54" s="3">
        <f>IFERROR(VLOOKUP($CK54,depot_prod_sales!$B$5:$S$200,11,0),0)</f>
        <v>7</v>
      </c>
      <c r="EM54" s="3">
        <f>IFERROR(VLOOKUP($CK54,depot_prod_sales!$B$5:$S$200,12,0),0)</f>
        <v>3</v>
      </c>
      <c r="EN54" s="3">
        <f>IFERROR(VLOOKUP($CK54,depot_prod_sales!$B$5:$S$200,13,0),0)</f>
        <v>134</v>
      </c>
      <c r="EO54" s="3">
        <f>IFERROR(VLOOKUP($CK54,depot_prod_sales!$B$5:$S$200,14,0),0)</f>
        <v>18</v>
      </c>
      <c r="EP54" s="3">
        <f>IFERROR(VLOOKUP($CK54,depot_prod_sales!$B$5:$S$200,15,0),0)</f>
        <v>3</v>
      </c>
      <c r="EQ54" s="3">
        <f>IFERROR(VLOOKUP($CK54,depot_prod_sales!$B$5:$S$200,16,0),0)</f>
        <v>23</v>
      </c>
      <c r="ER54" s="3">
        <f>IFERROR(VLOOKUP($CK54,depot_prod_sales!$B$5:$S$200,17,0),0)</f>
        <v>10</v>
      </c>
      <c r="ES54" s="3">
        <f>IFERROR(VLOOKUP($CK54,depot_prod_sales!$B$5:$S$200,18,0),0)</f>
        <v>0</v>
      </c>
      <c r="ET54" s="116">
        <f t="shared" si="52"/>
        <v>631</v>
      </c>
      <c r="EU54" s="116">
        <f t="shared" si="53"/>
        <v>877090</v>
      </c>
      <c r="EW54" s="3">
        <f>IFERROR(VLOOKUP(CC54,data_pull!$AO$25:$AR$546,2,0),0)</f>
        <v>19</v>
      </c>
      <c r="EX54" s="1">
        <f>IFERROR(VLOOKUP(CC54,data_pull!$AO$25:$AR$546,4,0),0)</f>
        <v>190000</v>
      </c>
    </row>
    <row r="55" spans="13:154" x14ac:dyDescent="0.25"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4" t="str">
        <f>sales_data!B54</f>
        <v>Reajul Karim</v>
      </c>
      <c r="AR55" s="4" t="str">
        <f>sales_data!C54</f>
        <v>Jasim Uddin Khan</v>
      </c>
      <c r="AS55" s="5" t="str">
        <f t="shared" si="42"/>
        <v/>
      </c>
      <c r="AT55" s="4" t="str">
        <f>sales_data!I54</f>
        <v>Bivuti Vusan Howlader</v>
      </c>
      <c r="AU55" s="4" t="str">
        <f>sales_data!W54</f>
        <v>Barisal -3 (Cb)</v>
      </c>
      <c r="AV55" s="1">
        <f>sales_data!N54</f>
        <v>100155.35</v>
      </c>
      <c r="AW55" s="1">
        <f>sales_data!P54</f>
        <v>19</v>
      </c>
      <c r="AX55" s="3">
        <f ca="1">IFERROR(INDEX(INDIRECT("day_wise_sales_data!$B$2:$BZ$599"),MATCH(resource!$CC55,day_wise_sales_data!$A$2:$A$500,0),MATCH(resource!AX$2,INDIRECT("day_wise_sales_data!$B$1:$BZ$1"),0)),0)</f>
        <v>0</v>
      </c>
      <c r="AY55" s="3">
        <f ca="1">IFERROR(INDEX(INDIRECT("day_wise_sales_data!$B$2:$BZ$599"),MATCH(resource!$CC55,day_wise_sales_data!$A$2:$A$500,0),MATCH(resource!AY$2,INDIRECT("day_wise_sales_data!$B$1:$BZ$1"),0)),0)</f>
        <v>0</v>
      </c>
      <c r="AZ55" s="3">
        <f ca="1">IFERROR(INDEX(INDIRECT("day_wise_sales_data!$B$2:$BZ$599"),MATCH(resource!$CC55,day_wise_sales_data!$A$2:$A$500,0),MATCH(resource!AZ$2,INDIRECT("day_wise_sales_data!$B$1:$BZ$1"),0)),0)</f>
        <v>0</v>
      </c>
      <c r="BA55" s="3">
        <f ca="1">IFERROR(INDEX(INDIRECT("day_wise_sales_data!$B$2:$BZ$599"),MATCH(resource!$CC55,day_wise_sales_data!$A$2:$A$500,0),MATCH(resource!BA$2,INDIRECT("day_wise_sales_data!$B$1:$BZ$1"),0)),0)</f>
        <v>9240.5499999999993</v>
      </c>
      <c r="BB55" s="3">
        <f ca="1">IFERROR(INDEX(INDIRECT("day_wise_sales_data!$B$2:$BZ$599"),MATCH(resource!$CC55,day_wise_sales_data!$A$2:$A$500,0),MATCH(resource!BB$2,INDIRECT("day_wise_sales_data!$B$1:$BZ$1"),0)),0)</f>
        <v>3570.77</v>
      </c>
      <c r="BC55" s="3">
        <f ca="1">IFERROR(INDEX(INDIRECT("day_wise_sales_data!$B$2:$BZ$599"),MATCH(resource!$CC55,day_wise_sales_data!$A$2:$A$500,0),MATCH(resource!BC$2,INDIRECT("day_wise_sales_data!$B$1:$BZ$1"),0)),0)</f>
        <v>0</v>
      </c>
      <c r="BD55" s="3">
        <f ca="1">IFERROR(INDEX(INDIRECT("day_wise_sales_data!$B$2:$BZ$599"),MATCH(resource!$CC55,day_wise_sales_data!$A$2:$A$500,0),MATCH(resource!BD$2,INDIRECT("day_wise_sales_data!$B$1:$BZ$1"),0)),0)</f>
        <v>4942.96</v>
      </c>
      <c r="BE55" s="3">
        <f ca="1">IFERROR(INDEX(INDIRECT("day_wise_sales_data!$B$2:$BZ$599"),MATCH(resource!$CC55,day_wise_sales_data!$A$2:$A$500,0),MATCH(resource!BE$2,INDIRECT("day_wise_sales_data!$B$1:$BZ$1"),0)),0)</f>
        <v>2030.39</v>
      </c>
      <c r="BF55" s="3">
        <f ca="1">IFERROR(INDEX(INDIRECT("day_wise_sales_data!$B$2:$BZ$599"),MATCH(resource!$CC55,day_wise_sales_data!$A$2:$A$500,0),MATCH(resource!BF$2,INDIRECT("day_wise_sales_data!$B$1:$BZ$1"),0)),0)</f>
        <v>3530.68</v>
      </c>
      <c r="BG55" s="3">
        <f ca="1">IFERROR(INDEX(INDIRECT("day_wise_sales_data!$B$2:$BZ$599"),MATCH(resource!$CC55,day_wise_sales_data!$A$2:$A$500,0),MATCH(resource!BG$2,INDIRECT("day_wise_sales_data!$B$1:$BZ$1"),0)),0)</f>
        <v>0</v>
      </c>
      <c r="BH55" s="3">
        <f ca="1">IFERROR(INDEX(INDIRECT("day_wise_sales_data!$B$2:$BZ$599"),MATCH(resource!$CC55,day_wise_sales_data!$A$2:$A$500,0),MATCH(resource!BH$2,INDIRECT("day_wise_sales_data!$B$1:$BZ$1"),0)),0)</f>
        <v>0</v>
      </c>
      <c r="BI55" s="3">
        <f ca="1">IFERROR(INDEX(INDIRECT("day_wise_sales_data!$B$2:$BZ$599"),MATCH(resource!$CC55,day_wise_sales_data!$A$2:$A$500,0),MATCH(resource!BI$2,INDIRECT("day_wise_sales_data!$B$1:$BZ$1"),0)),0)</f>
        <v>-2592.84</v>
      </c>
      <c r="BJ55" s="3">
        <f ca="1">IFERROR(INDEX(INDIRECT("day_wise_sales_data!$B$2:$BZ$599"),MATCH(resource!$CC55,day_wise_sales_data!$A$2:$A$500,0),MATCH(resource!BJ$2,INDIRECT("day_wise_sales_data!$B$1:$BZ$1"),0)),0)</f>
        <v>0</v>
      </c>
      <c r="BK55" s="3">
        <f ca="1">IFERROR(INDEX(INDIRECT("day_wise_sales_data!$B$2:$BZ$599"),MATCH(resource!$CC55,day_wise_sales_data!$A$2:$A$500,0),MATCH(resource!BK$2,INDIRECT("day_wise_sales_data!$B$1:$BZ$1"),0)),0)</f>
        <v>7327.99</v>
      </c>
      <c r="BL55" s="3">
        <f ca="1">IFERROR(INDEX(INDIRECT("day_wise_sales_data!$B$2:$BZ$599"),MATCH(resource!$CC55,day_wise_sales_data!$A$2:$A$500,0),MATCH(resource!BL$2,INDIRECT("day_wise_sales_data!$B$1:$BZ$1"),0)),0)</f>
        <v>4329.24</v>
      </c>
      <c r="BM55" s="3">
        <f ca="1">IFERROR(INDEX(INDIRECT("day_wise_sales_data!$B$2:$BZ$599"),MATCH(resource!$CC55,day_wise_sales_data!$A$2:$A$500,0),MATCH(resource!BM$2,INDIRECT("day_wise_sales_data!$B$1:$BZ$1"),0)),0)</f>
        <v>0</v>
      </c>
      <c r="BN55" s="3">
        <f ca="1">IFERROR(INDEX(INDIRECT("day_wise_sales_data!$B$2:$BZ$599"),MATCH(resource!$CC55,day_wise_sales_data!$A$2:$A$500,0),MATCH(resource!BN$2,INDIRECT("day_wise_sales_data!$B$1:$BZ$1"),0)),0)</f>
        <v>0</v>
      </c>
      <c r="BO55" s="3">
        <f ca="1">IFERROR(INDEX(INDIRECT("day_wise_sales_data!$B$2:$BZ$599"),MATCH(resource!$CC55,day_wise_sales_data!$A$2:$A$500,0),MATCH(resource!BO$2,INDIRECT("day_wise_sales_data!$B$1:$BZ$1"),0)),0)</f>
        <v>4359.43</v>
      </c>
      <c r="BP55" s="3">
        <f ca="1">IFERROR(INDEX(INDIRECT("day_wise_sales_data!$B$2:$BZ$599"),MATCH(resource!$CC55,day_wise_sales_data!$A$2:$A$500,0),MATCH(resource!BP$2,INDIRECT("day_wise_sales_data!$B$1:$BZ$1"),0)),0)</f>
        <v>0</v>
      </c>
      <c r="BQ55" s="3">
        <f ca="1">IFERROR(INDEX(INDIRECT("day_wise_sales_data!$B$2:$BZ$599"),MATCH(resource!$CC55,day_wise_sales_data!$A$2:$A$500,0),MATCH(resource!BQ$2,INDIRECT("day_wise_sales_data!$B$1:$BZ$1"),0)),0)</f>
        <v>0</v>
      </c>
      <c r="BR55" s="3">
        <f ca="1">IFERROR(INDEX(INDIRECT("day_wise_sales_data!$B$2:$BZ$599"),MATCH(resource!$CC55,day_wise_sales_data!$A$2:$A$500,0),MATCH(resource!BR$2,INDIRECT("day_wise_sales_data!$B$1:$BZ$1"),0)),0)</f>
        <v>0</v>
      </c>
      <c r="BS55" s="3">
        <f ca="1">IFERROR(INDEX(INDIRECT("day_wise_sales_data!$B$2:$BZ$599"),MATCH(resource!$CC55,day_wise_sales_data!$A$2:$A$500,0),MATCH(resource!BS$2,INDIRECT("day_wise_sales_data!$B$1:$BZ$1"),0)),0)</f>
        <v>9245.86</v>
      </c>
      <c r="BT55" s="3">
        <f ca="1">IFERROR(INDEX(INDIRECT("day_wise_sales_data!$B$2:$BZ$599"),MATCH(resource!$CC55,day_wise_sales_data!$A$2:$A$500,0),MATCH(resource!BT$2,INDIRECT("day_wise_sales_data!$B$1:$BZ$1"),0)),0)</f>
        <v>0</v>
      </c>
      <c r="BU55" s="3">
        <f ca="1">IFERROR(INDEX(INDIRECT("day_wise_sales_data!$B$2:$BZ$599"),MATCH(resource!$CC55,day_wise_sales_data!$A$2:$A$500,0),MATCH(resource!BU$2,INDIRECT("day_wise_sales_data!$B$1:$BZ$1"),0)),0)</f>
        <v>37877.83</v>
      </c>
      <c r="BV55" s="3">
        <f ca="1">IFERROR(INDEX(INDIRECT("day_wise_sales_data!$B$2:$BZ$599"),MATCH(resource!$CC55,day_wise_sales_data!$A$2:$A$500,0),MATCH(resource!BV$2,INDIRECT("day_wise_sales_data!$B$1:$BZ$1"),0)),0)</f>
        <v>2120.5700000000002</v>
      </c>
      <c r="BW55" s="3">
        <f ca="1">IFERROR(INDEX(INDIRECT("day_wise_sales_data!$B$2:$BZ$599"),MATCH(resource!$CC55,day_wise_sales_data!$A$2:$A$500,0),MATCH(resource!BW$2,INDIRECT("day_wise_sales_data!$B$1:$BZ$1"),0)),0)</f>
        <v>18547.45</v>
      </c>
      <c r="BX55" s="3">
        <f ca="1">IFERROR(INDEX(INDIRECT("day_wise_sales_data!$B$2:$BZ$599"),MATCH(resource!$CC55,day_wise_sales_data!$A$2:$A$500,0),MATCH(resource!BX$2,INDIRECT("day_wise_sales_data!$B$1:$BZ$1"),0)),0)</f>
        <v>0</v>
      </c>
      <c r="BY55" s="3">
        <f ca="1">IFERROR(INDEX(INDIRECT("day_wise_sales_data!$B$2:$BZ$599"),MATCH(resource!$CC55,day_wise_sales_data!$A$2:$A$500,0),MATCH(resource!BY$2,INDIRECT("day_wise_sales_data!$B$1:$BZ$1"),0)),0)</f>
        <v>0</v>
      </c>
      <c r="BZ55" s="3">
        <f ca="1">IFERROR(INDEX(INDIRECT("day_wise_sales_data!$B$2:$BZ$599"),MATCH(resource!$CC55,day_wise_sales_data!$A$2:$A$500,0),MATCH(resource!BZ$2,INDIRECT("day_wise_sales_data!$B$1:$BZ$1"),0)),0)</f>
        <v>0</v>
      </c>
      <c r="CA55" s="3" t="str">
        <f ca="1">IFERROR(INDEX(INDIRECT("day_wise_sales_data!$B$2:$BZ$599"),MATCH(resource!$CC55,day_wise_sales_data!$A$2:$A$500,0),MATCH(resource!CA$2,INDIRECT("day_wise_sales_data!$B$1:$BZ$1"),0)),0)</f>
        <v>dd</v>
      </c>
      <c r="CC55" s="4" t="str">
        <f>sales_data!H54</f>
        <v>BSL03194</v>
      </c>
      <c r="CD55" s="1">
        <v>53</v>
      </c>
      <c r="CE55" s="1" t="str">
        <f>IF(AQ55=report!$AQ$3,resource!CD55,"")</f>
        <v/>
      </c>
      <c r="CF55" s="5" t="str">
        <f>IFERROR(SMALL($CE$3:$CE$1001,ROWS($CE$3:CE55)),"")</f>
        <v/>
      </c>
      <c r="CH55">
        <f>IFERROR(VLOOKUP($CC55,data_pull!$E$22:$G$700,2,0),0)</f>
        <v>100155.35</v>
      </c>
      <c r="CI55" s="1">
        <f t="shared" si="44"/>
        <v>154</v>
      </c>
      <c r="CJ55" s="1">
        <f t="shared" si="45"/>
        <v>0</v>
      </c>
      <c r="CK55" s="1" t="s">
        <v>1100</v>
      </c>
      <c r="CL55" s="1">
        <f t="shared" si="46"/>
        <v>111</v>
      </c>
      <c r="CM55" s="1" t="str">
        <f>IFERROR(VLOOKUP($CK55,stock_data!$B$3:$W$612,2,0),0)</f>
        <v>BIOGEN-X 60 TABLET (EXP)</v>
      </c>
      <c r="CN55" s="1" t="str">
        <f>IFERROR(VLOOKUP($CK55,stock_data!$B$3:$W$612,4,0),0)</f>
        <v>1x60's</v>
      </c>
      <c r="CO55" s="1">
        <f>IFERROR(VLOOKUP($CK55,stock_data!$B$3:$W$612,5,0),0)</f>
        <v>1390</v>
      </c>
      <c r="CP55" s="3">
        <f t="shared" si="47"/>
        <v>0</v>
      </c>
      <c r="CQ55" s="3">
        <f t="shared" si="48"/>
        <v>0</v>
      </c>
      <c r="CR55" s="1">
        <f>IFERROR(VLOOKUP($CK55,stock_data!$B$3:$W$612,6,0),0)</f>
        <v>0</v>
      </c>
      <c r="CS55" s="1">
        <f>IFERROR(VLOOKUP($CK55,stock_data!$B$3:$W$612,7,0),0)</f>
        <v>0</v>
      </c>
      <c r="CT55" s="1">
        <f>IFERROR(VLOOKUP($CK55,stock_data!$B$3:$W$612,8,0),0)</f>
        <v>0</v>
      </c>
      <c r="CU55" s="1">
        <f>IFERROR(VLOOKUP($CK55,stock_data!$B$3:$W$612,9,0),0)</f>
        <v>0</v>
      </c>
      <c r="CV55" s="1">
        <f>IFERROR(VLOOKUP($CK55,stock_data!$B$3:$W$612,10,0),0)</f>
        <v>0</v>
      </c>
      <c r="CW55" s="1">
        <f>IFERROR(VLOOKUP($CK55,stock_data!$B$3:$W$612,11,0),0)</f>
        <v>0</v>
      </c>
      <c r="CX55" s="1">
        <f>IFERROR(VLOOKUP($CK55,stock_data!$B$3:$W$612,12,0),0)</f>
        <v>0</v>
      </c>
      <c r="CY55" s="1">
        <f>IFERROR(VLOOKUP($CK55,stock_data!$B$3:$W$612,13,0),0)</f>
        <v>0</v>
      </c>
      <c r="CZ55" s="1">
        <f>IFERROR(VLOOKUP($CK55,stock_data!$B$3:$W$612,14,0),0)</f>
        <v>0</v>
      </c>
      <c r="DA55" s="1">
        <f>IFERROR(VLOOKUP($CK55,stock_data!$B$3:$W$612,15,0),0)</f>
        <v>0</v>
      </c>
      <c r="DB55" s="1">
        <f>IFERROR(VLOOKUP($CK55,stock_data!$B$3:$W$612,16,0),0)</f>
        <v>0</v>
      </c>
      <c r="DC55" s="1">
        <f>IFERROR(VLOOKUP($CK55,stock_data!$B$3:$W$612,17,0),0)</f>
        <v>0</v>
      </c>
      <c r="DD55" s="1">
        <f>IFERROR(VLOOKUP($CK55,stock_data!$B$3:$W$612,18,0),0)</f>
        <v>0</v>
      </c>
      <c r="DE55" s="1">
        <f>IFERROR(VLOOKUP($CK55,stock_data!$B$3:$W$612,19,0),0)</f>
        <v>0</v>
      </c>
      <c r="DF55" s="1">
        <f>IFERROR(VLOOKUP($CK55,stock_data!$B$3:$W$612,20,0),0)</f>
        <v>0</v>
      </c>
      <c r="DG55" s="1">
        <f>IFERROR(VLOOKUP($CK55,stock_data!$B$3:$W$612,21,0),0)</f>
        <v>0</v>
      </c>
      <c r="DH55" s="1">
        <f>IFERROR(VLOOKUP($CK55,stock_data!$B$3:$W$612,22,0),0)</f>
        <v>0</v>
      </c>
      <c r="DI55" s="1">
        <f t="shared" si="49"/>
        <v>0</v>
      </c>
      <c r="DJ55" s="1">
        <f t="shared" si="50"/>
        <v>0</v>
      </c>
      <c r="DK55" s="3">
        <f>IFERROR(INDEX(COD_SALES!$B$5:$Z$500,MATCH(resource!$CC55,COD_SALES!$A$5:$A$500,0),MATCH(resource!DK$2,COD_SALES!$B$4:$Z$4,0)),"")</f>
        <v>6</v>
      </c>
      <c r="DL55" s="3">
        <f>IFERROR(INDEX(COD_SALES!$B$5:$Z$500,MATCH(resource!$CC55,COD_SALES!$A$5:$A$500,0),MATCH(resource!DL$2,COD_SALES!$B$4:$Z$4,0)),"")</f>
        <v>0</v>
      </c>
      <c r="DM55" s="3">
        <f>IFERROR(INDEX(COD_SALES!$B$5:$Z$500,MATCH(resource!$CC55,COD_SALES!$A$5:$A$500,0),MATCH(resource!DM$2,COD_SALES!$B$4:$Z$4,0)),"")</f>
        <v>0</v>
      </c>
      <c r="DN55" s="3" t="str">
        <f>IFERROR(INDEX(COD_SALES!$B$5:$Z$500,MATCH(resource!$CC55,COD_SALES!$A$5:$A$500,0),MATCH(resource!DN$2,COD_SALES!$B$4:$Z$4,0)),"")</f>
        <v/>
      </c>
      <c r="DO55" s="3">
        <f>IFERROR(INDEX(COD_SALES!$B$5:$Z$500,MATCH(resource!$CC55,COD_SALES!$A$5:$A$500,0),MATCH(resource!DO$2,COD_SALES!$B$4:$Z$4,0)),"")</f>
        <v>0</v>
      </c>
      <c r="DP55" s="3">
        <f>IFERROR(INDEX(COD_SALES!$B$5:$Z$500,MATCH(resource!$CC55,COD_SALES!$A$5:$A$500,0),MATCH(resource!DP$2,COD_SALES!$B$4:$Z$4,0)),"")</f>
        <v>0</v>
      </c>
      <c r="DQ55" s="3" t="str">
        <f>IFERROR(INDEX(COD_SALES!$B$5:$Z$500,MATCH(resource!$CC55,COD_SALES!$A$5:$A$500,0),MATCH(resource!DQ$2,COD_SALES!$B$4:$Z$4,0)),"")</f>
        <v/>
      </c>
      <c r="DR55" s="3">
        <f>IFERROR(INDEX(COD_SALES!$B$5:$Z$500,MATCH(resource!$CC55,COD_SALES!$A$5:$A$500,0),MATCH(resource!DR$2,COD_SALES!$B$4:$Z$4,0)),"")</f>
        <v>0</v>
      </c>
      <c r="DS55" s="3">
        <f>IFERROR(INDEX(COD_SALES!$B$5:$Z$500,MATCH(resource!$CC55,COD_SALES!$A$5:$A$500,0),MATCH(resource!DS$2,COD_SALES!$B$4:$Z$4,0)),"")</f>
        <v>36</v>
      </c>
      <c r="DT55" s="3">
        <f>IFERROR(INDEX(COD_SALES!$B$5:$Z$500,MATCH(resource!$CC55,COD_SALES!$A$5:$A$500,0),MATCH(resource!DT$2,COD_SALES!$B$4:$Z$4,0)),"")</f>
        <v>0</v>
      </c>
      <c r="DU55" s="3">
        <f>IFERROR(INDEX(COD_SALES!$B$5:$Z$500,MATCH(resource!$CC55,COD_SALES!$A$5:$A$500,0),MATCH(resource!DU$2,COD_SALES!$B$4:$Z$4,0)),"")</f>
        <v>28</v>
      </c>
      <c r="DV55" s="3">
        <f>IFERROR(INDEX(COD_SALES!$B$5:$Z$500,MATCH(resource!$CC55,COD_SALES!$A$5:$A$500,0),MATCH(resource!DV$2,COD_SALES!$B$4:$Z$4,0)),"")</f>
        <v>0</v>
      </c>
      <c r="DW55" s="3">
        <f>IFERROR(INDEX(COD_SALES!$B$5:$Z$500,MATCH(resource!$CC55,COD_SALES!$A$5:$A$500,0),MATCH(resource!DW$2,COD_SALES!$B$4:$Z$4,0)),"")</f>
        <v>29</v>
      </c>
      <c r="DX55" s="3">
        <f>IFERROR(INDEX(COD_SALES!$B$5:$Z$500,MATCH(resource!$CC55,COD_SALES!$A$5:$A$500,0),MATCH(resource!DX$2,COD_SALES!$B$4:$Z$4,0)),"")</f>
        <v>0</v>
      </c>
      <c r="DY55" s="3">
        <f>IFERROR(INDEX(COD_SALES!$B$5:$Z$500,MATCH(resource!$CC55,COD_SALES!$A$5:$A$500,0),MATCH(resource!DY$2,COD_SALES!$B$4:$Z$4,0)),"")</f>
        <v>50</v>
      </c>
      <c r="DZ55" s="3">
        <f>IFERROR(INDEX(COD_SALES!$B$5:$Z$500,MATCH(resource!$CC55,COD_SALES!$A$5:$A$500,0),MATCH(resource!DZ$2,COD_SALES!$B$4:$Z$4,0)),"")</f>
        <v>3</v>
      </c>
      <c r="EA55" s="3">
        <f>IFERROR(INDEX(COD_SALES!$B$5:$Z$500,MATCH(resource!$CC55,COD_SALES!$A$5:$A$500,0),MATCH(resource!EA$2,COD_SALES!$B$4:$Z$4,0)),"")</f>
        <v>3</v>
      </c>
      <c r="EB55" s="3">
        <f t="shared" si="51"/>
        <v>48972.719999999994</v>
      </c>
      <c r="ED55" s="3">
        <f>IFERROR(VLOOKUP($CK55,depot_prod_sales!$B$5:$S$200,3,0),0)</f>
        <v>0</v>
      </c>
      <c r="EE55" s="3">
        <f>IFERROR(VLOOKUP($CK55,depot_prod_sales!$B$5:$S$200,4,0),0)</f>
        <v>0</v>
      </c>
      <c r="EF55" s="3">
        <f>IFERROR(VLOOKUP($CK55,depot_prod_sales!$B$5:$S$200,5,0),0)</f>
        <v>0</v>
      </c>
      <c r="EG55" s="3">
        <f>IFERROR(VLOOKUP($CK55,depot_prod_sales!$B$5:$S$200,6,0),0)</f>
        <v>0</v>
      </c>
      <c r="EH55" s="3">
        <f>IFERROR(VLOOKUP($CK55,depot_prod_sales!$B$5:$S$200,7,0),0)</f>
        <v>0</v>
      </c>
      <c r="EI55" s="3">
        <f>IFERROR(VLOOKUP($CK55,depot_prod_sales!$B$5:$S$200,8,0),0)</f>
        <v>0</v>
      </c>
      <c r="EJ55" s="3">
        <f>IFERROR(VLOOKUP($CK55,depot_prod_sales!$B$5:$S$200,9,0),0)</f>
        <v>0</v>
      </c>
      <c r="EK55" s="3">
        <f>IFERROR(VLOOKUP($CK55,depot_prod_sales!$B$5:$S$200,10,0),0)</f>
        <v>0</v>
      </c>
      <c r="EL55" s="3">
        <f>IFERROR(VLOOKUP($CK55,depot_prod_sales!$B$5:$S$200,11,0),0)</f>
        <v>0</v>
      </c>
      <c r="EM55" s="3">
        <f>IFERROR(VLOOKUP($CK55,depot_prod_sales!$B$5:$S$200,12,0),0)</f>
        <v>0</v>
      </c>
      <c r="EN55" s="3">
        <f>IFERROR(VLOOKUP($CK55,depot_prod_sales!$B$5:$S$200,13,0),0)</f>
        <v>0</v>
      </c>
      <c r="EO55" s="3">
        <f>IFERROR(VLOOKUP($CK55,depot_prod_sales!$B$5:$S$200,14,0),0)</f>
        <v>0</v>
      </c>
      <c r="EP55" s="3">
        <f>IFERROR(VLOOKUP($CK55,depot_prod_sales!$B$5:$S$200,15,0),0)</f>
        <v>0</v>
      </c>
      <c r="EQ55" s="3">
        <f>IFERROR(VLOOKUP($CK55,depot_prod_sales!$B$5:$S$200,16,0),0)</f>
        <v>0</v>
      </c>
      <c r="ER55" s="3">
        <f>IFERROR(VLOOKUP($CK55,depot_prod_sales!$B$5:$S$200,17,0),0)</f>
        <v>0</v>
      </c>
      <c r="ES55" s="3">
        <f>IFERROR(VLOOKUP($CK55,depot_prod_sales!$B$5:$S$200,18,0),0)</f>
        <v>0</v>
      </c>
      <c r="ET55" s="116">
        <f t="shared" si="52"/>
        <v>0</v>
      </c>
      <c r="EU55" s="116">
        <f t="shared" si="53"/>
        <v>0</v>
      </c>
      <c r="EW55" s="3">
        <f>IFERROR(VLOOKUP(CC55,data_pull!$AO$25:$AR$546,2,0),0)</f>
        <v>15</v>
      </c>
      <c r="EX55" s="1">
        <f>IFERROR(VLOOKUP(CC55,data_pull!$AO$25:$AR$546,4,0),0)</f>
        <v>170000</v>
      </c>
    </row>
    <row r="56" spans="13:154" x14ac:dyDescent="0.25"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4" t="str">
        <f>sales_data!B55</f>
        <v>Reajul Karim</v>
      </c>
      <c r="AR56" s="4" t="str">
        <f>sales_data!C55</f>
        <v>Jasim Uddin Khan</v>
      </c>
      <c r="AS56" s="5" t="str">
        <f t="shared" si="42"/>
        <v/>
      </c>
      <c r="AT56" s="4" t="str">
        <f>sales_data!I55</f>
        <v>Siam Hossen</v>
      </c>
      <c r="AU56" s="4" t="str">
        <f>sales_data!W55</f>
        <v>Babugonj -2 (Tb)</v>
      </c>
      <c r="AV56" s="1">
        <f>sales_data!N55</f>
        <v>238194.45</v>
      </c>
      <c r="AW56" s="1">
        <f>sales_data!P55</f>
        <v>50</v>
      </c>
      <c r="AX56" s="3">
        <f ca="1">IFERROR(INDEX(INDIRECT("day_wise_sales_data!$B$2:$BZ$599"),MATCH(resource!$CC56,day_wise_sales_data!$A$2:$A$500,0),MATCH(resource!AX$2,INDIRECT("day_wise_sales_data!$B$1:$BZ$1"),0)),0)</f>
        <v>369.62</v>
      </c>
      <c r="AY56" s="3">
        <f ca="1">IFERROR(INDEX(INDIRECT("day_wise_sales_data!$B$2:$BZ$599"),MATCH(resource!$CC56,day_wise_sales_data!$A$2:$A$500,0),MATCH(resource!AY$2,INDIRECT("day_wise_sales_data!$B$1:$BZ$1"),0)),0)</f>
        <v>4015.35</v>
      </c>
      <c r="AZ56" s="3">
        <f ca="1">IFERROR(INDEX(INDIRECT("day_wise_sales_data!$B$2:$BZ$599"),MATCH(resource!$CC56,day_wise_sales_data!$A$2:$A$500,0),MATCH(resource!AZ$2,INDIRECT("day_wise_sales_data!$B$1:$BZ$1"),0)),0)</f>
        <v>0</v>
      </c>
      <c r="BA56" s="3">
        <f ca="1">IFERROR(INDEX(INDIRECT("day_wise_sales_data!$B$2:$BZ$599"),MATCH(resource!$CC56,day_wise_sales_data!$A$2:$A$500,0),MATCH(resource!BA$2,INDIRECT("day_wise_sales_data!$B$1:$BZ$1"),0)),0)</f>
        <v>0</v>
      </c>
      <c r="BB56" s="3">
        <f ca="1">IFERROR(INDEX(INDIRECT("day_wise_sales_data!$B$2:$BZ$599"),MATCH(resource!$CC56,day_wise_sales_data!$A$2:$A$500,0),MATCH(resource!BB$2,INDIRECT("day_wise_sales_data!$B$1:$BZ$1"),0)),0)</f>
        <v>0</v>
      </c>
      <c r="BC56" s="3">
        <f ca="1">IFERROR(INDEX(INDIRECT("day_wise_sales_data!$B$2:$BZ$599"),MATCH(resource!$CC56,day_wise_sales_data!$A$2:$A$500,0),MATCH(resource!BC$2,INDIRECT("day_wise_sales_data!$B$1:$BZ$1"),0)),0)</f>
        <v>0</v>
      </c>
      <c r="BD56" s="3">
        <f ca="1">IFERROR(INDEX(INDIRECT("day_wise_sales_data!$B$2:$BZ$599"),MATCH(resource!$CC56,day_wise_sales_data!$A$2:$A$500,0),MATCH(resource!BD$2,INDIRECT("day_wise_sales_data!$B$1:$BZ$1"),0)),0)</f>
        <v>0</v>
      </c>
      <c r="BE56" s="3">
        <f ca="1">IFERROR(INDEX(INDIRECT("day_wise_sales_data!$B$2:$BZ$599"),MATCH(resource!$CC56,day_wise_sales_data!$A$2:$A$500,0),MATCH(resource!BE$2,INDIRECT("day_wise_sales_data!$B$1:$BZ$1"),0)),0)</f>
        <v>4376.57</v>
      </c>
      <c r="BF56" s="3">
        <f ca="1">IFERROR(INDEX(INDIRECT("day_wise_sales_data!$B$2:$BZ$599"),MATCH(resource!$CC56,day_wise_sales_data!$A$2:$A$500,0),MATCH(resource!BF$2,INDIRECT("day_wise_sales_data!$B$1:$BZ$1"),0)),0)</f>
        <v>0</v>
      </c>
      <c r="BG56" s="3">
        <f ca="1">IFERROR(INDEX(INDIRECT("day_wise_sales_data!$B$2:$BZ$599"),MATCH(resource!$CC56,day_wise_sales_data!$A$2:$A$500,0),MATCH(resource!BG$2,INDIRECT("day_wise_sales_data!$B$1:$BZ$1"),0)),0)</f>
        <v>6431.57</v>
      </c>
      <c r="BH56" s="3">
        <f ca="1">IFERROR(INDEX(INDIRECT("day_wise_sales_data!$B$2:$BZ$599"),MATCH(resource!$CC56,day_wise_sales_data!$A$2:$A$500,0),MATCH(resource!BH$2,INDIRECT("day_wise_sales_data!$B$1:$BZ$1"),0)),0)</f>
        <v>0</v>
      </c>
      <c r="BI56" s="3">
        <f ca="1">IFERROR(INDEX(INDIRECT("day_wise_sales_data!$B$2:$BZ$599"),MATCH(resource!$CC56,day_wise_sales_data!$A$2:$A$500,0),MATCH(resource!BI$2,INDIRECT("day_wise_sales_data!$B$1:$BZ$1"),0)),0)</f>
        <v>640</v>
      </c>
      <c r="BJ56" s="3">
        <f ca="1">IFERROR(INDEX(INDIRECT("day_wise_sales_data!$B$2:$BZ$599"),MATCH(resource!$CC56,day_wise_sales_data!$A$2:$A$500,0),MATCH(resource!BJ$2,INDIRECT("day_wise_sales_data!$B$1:$BZ$1"),0)),0)</f>
        <v>5174.68</v>
      </c>
      <c r="BK56" s="3">
        <f ca="1">IFERROR(INDEX(INDIRECT("day_wise_sales_data!$B$2:$BZ$599"),MATCH(resource!$CC56,day_wise_sales_data!$A$2:$A$500,0),MATCH(resource!BK$2,INDIRECT("day_wise_sales_data!$B$1:$BZ$1"),0)),0)</f>
        <v>32326.51</v>
      </c>
      <c r="BL56" s="3">
        <f ca="1">IFERROR(INDEX(INDIRECT("day_wise_sales_data!$B$2:$BZ$599"),MATCH(resource!$CC56,day_wise_sales_data!$A$2:$A$500,0),MATCH(resource!BL$2,INDIRECT("day_wise_sales_data!$B$1:$BZ$1"),0)),0)</f>
        <v>0</v>
      </c>
      <c r="BM56" s="3">
        <f ca="1">IFERROR(INDEX(INDIRECT("day_wise_sales_data!$B$2:$BZ$599"),MATCH(resource!$CC56,day_wise_sales_data!$A$2:$A$500,0),MATCH(resource!BM$2,INDIRECT("day_wise_sales_data!$B$1:$BZ$1"),0)),0)</f>
        <v>7778.36</v>
      </c>
      <c r="BN56" s="3">
        <f ca="1">IFERROR(INDEX(INDIRECT("day_wise_sales_data!$B$2:$BZ$599"),MATCH(resource!$CC56,day_wise_sales_data!$A$2:$A$500,0),MATCH(resource!BN$2,INDIRECT("day_wise_sales_data!$B$1:$BZ$1"),0)),0)</f>
        <v>0</v>
      </c>
      <c r="BO56" s="3">
        <f ca="1">IFERROR(INDEX(INDIRECT("day_wise_sales_data!$B$2:$BZ$599"),MATCH(resource!$CC56,day_wise_sales_data!$A$2:$A$500,0),MATCH(resource!BO$2,INDIRECT("day_wise_sales_data!$B$1:$BZ$1"),0)),0)</f>
        <v>16230.45</v>
      </c>
      <c r="BP56" s="3">
        <f ca="1">IFERROR(INDEX(INDIRECT("day_wise_sales_data!$B$2:$BZ$599"),MATCH(resource!$CC56,day_wise_sales_data!$A$2:$A$500,0),MATCH(resource!BP$2,INDIRECT("day_wise_sales_data!$B$1:$BZ$1"),0)),0)</f>
        <v>0</v>
      </c>
      <c r="BQ56" s="3">
        <f ca="1">IFERROR(INDEX(INDIRECT("day_wise_sales_data!$B$2:$BZ$599"),MATCH(resource!$CC56,day_wise_sales_data!$A$2:$A$500,0),MATCH(resource!BQ$2,INDIRECT("day_wise_sales_data!$B$1:$BZ$1"),0)),0)</f>
        <v>0</v>
      </c>
      <c r="BR56" s="3">
        <f ca="1">IFERROR(INDEX(INDIRECT("day_wise_sales_data!$B$2:$BZ$599"),MATCH(resource!$CC56,day_wise_sales_data!$A$2:$A$500,0),MATCH(resource!BR$2,INDIRECT("day_wise_sales_data!$B$1:$BZ$1"),0)),0)</f>
        <v>0</v>
      </c>
      <c r="BS56" s="3">
        <f ca="1">IFERROR(INDEX(INDIRECT("day_wise_sales_data!$B$2:$BZ$599"),MATCH(resource!$CC56,day_wise_sales_data!$A$2:$A$500,0),MATCH(resource!BS$2,INDIRECT("day_wise_sales_data!$B$1:$BZ$1"),0)),0)</f>
        <v>14688.16</v>
      </c>
      <c r="BT56" s="3">
        <f ca="1">IFERROR(INDEX(INDIRECT("day_wise_sales_data!$B$2:$BZ$599"),MATCH(resource!$CC56,day_wise_sales_data!$A$2:$A$500,0),MATCH(resource!BT$2,INDIRECT("day_wise_sales_data!$B$1:$BZ$1"),0)),0)</f>
        <v>8116.3</v>
      </c>
      <c r="BU56" s="3">
        <f ca="1">IFERROR(INDEX(INDIRECT("day_wise_sales_data!$B$2:$BZ$599"),MATCH(resource!$CC56,day_wise_sales_data!$A$2:$A$500,0),MATCH(resource!BU$2,INDIRECT("day_wise_sales_data!$B$1:$BZ$1"),0)),0)</f>
        <v>9525.7199999999993</v>
      </c>
      <c r="BV56" s="3">
        <f ca="1">IFERROR(INDEX(INDIRECT("day_wise_sales_data!$B$2:$BZ$599"),MATCH(resource!$CC56,day_wise_sales_data!$A$2:$A$500,0),MATCH(resource!BV$2,INDIRECT("day_wise_sales_data!$B$1:$BZ$1"),0)),0)</f>
        <v>0</v>
      </c>
      <c r="BW56" s="3">
        <f ca="1">IFERROR(INDEX(INDIRECT("day_wise_sales_data!$B$2:$BZ$599"),MATCH(resource!$CC56,day_wise_sales_data!$A$2:$A$500,0),MATCH(resource!BW$2,INDIRECT("day_wise_sales_data!$B$1:$BZ$1"),0)),0)</f>
        <v>15399.17</v>
      </c>
      <c r="BX56" s="3">
        <f ca="1">IFERROR(INDEX(INDIRECT("day_wise_sales_data!$B$2:$BZ$599"),MATCH(resource!$CC56,day_wise_sales_data!$A$2:$A$500,0),MATCH(resource!BX$2,INDIRECT("day_wise_sales_data!$B$1:$BZ$1"),0)),0)</f>
        <v>0</v>
      </c>
      <c r="BY56" s="3">
        <f ca="1">IFERROR(INDEX(INDIRECT("day_wise_sales_data!$B$2:$BZ$599"),MATCH(resource!$CC56,day_wise_sales_data!$A$2:$A$500,0),MATCH(resource!BY$2,INDIRECT("day_wise_sales_data!$B$1:$BZ$1"),0)),0)</f>
        <v>16312.19</v>
      </c>
      <c r="BZ56" s="3">
        <f ca="1">IFERROR(INDEX(INDIRECT("day_wise_sales_data!$B$2:$BZ$599"),MATCH(resource!$CC56,day_wise_sales_data!$A$2:$A$500,0),MATCH(resource!BZ$2,INDIRECT("day_wise_sales_data!$B$1:$BZ$1"),0)),0)</f>
        <v>0</v>
      </c>
      <c r="CA56" s="3" t="str">
        <f ca="1">IFERROR(INDEX(INDIRECT("day_wise_sales_data!$B$2:$BZ$599"),MATCH(resource!$CC56,day_wise_sales_data!$A$2:$A$500,0),MATCH(resource!CA$2,INDIRECT("day_wise_sales_data!$B$1:$BZ$1"),0)),0)</f>
        <v>dd</v>
      </c>
      <c r="CC56" s="4" t="str">
        <f>sales_data!H55</f>
        <v>BSL12201</v>
      </c>
      <c r="CD56" s="1">
        <v>54</v>
      </c>
      <c r="CE56" s="1" t="str">
        <f>IF(AQ56=report!$AQ$3,resource!CD56,"")</f>
        <v/>
      </c>
      <c r="CF56" s="5" t="str">
        <f>IFERROR(SMALL($CE$3:$CE$1001,ROWS($CE$3:CE56)),"")</f>
        <v/>
      </c>
      <c r="CH56">
        <f>IFERROR(VLOOKUP($CC56,data_pull!$E$22:$G$700,2,0),0)</f>
        <v>238194.45</v>
      </c>
      <c r="CI56" s="1">
        <f t="shared" si="44"/>
        <v>154</v>
      </c>
      <c r="CJ56" s="1">
        <f t="shared" si="45"/>
        <v>0</v>
      </c>
      <c r="CK56" s="1" t="s">
        <v>1103</v>
      </c>
      <c r="CL56" s="1">
        <f t="shared" si="46"/>
        <v>111</v>
      </c>
      <c r="CM56" s="1" t="str">
        <f>IFERROR(VLOOKUP($CK56,stock_data!$B$3:$W$612,2,0),0)</f>
        <v>BUTYL-20mg TABLET</v>
      </c>
      <c r="CN56" s="1" t="str">
        <f>IFERROR(VLOOKUP($CK56,stock_data!$B$3:$W$612,4,0),0)</f>
        <v>5x10's</v>
      </c>
      <c r="CO56" s="1">
        <f>IFERROR(VLOOKUP($CK56,stock_data!$B$3:$W$612,5,0),0)</f>
        <v>150</v>
      </c>
      <c r="CP56" s="3">
        <f t="shared" si="47"/>
        <v>0</v>
      </c>
      <c r="CQ56" s="3">
        <f t="shared" si="48"/>
        <v>0</v>
      </c>
      <c r="CR56" s="1">
        <f>IFERROR(VLOOKUP($CK56,stock_data!$B$3:$W$612,6,0),0)</f>
        <v>0</v>
      </c>
      <c r="CS56" s="1">
        <f>IFERROR(VLOOKUP($CK56,stock_data!$B$3:$W$612,7,0),0)</f>
        <v>0</v>
      </c>
      <c r="CT56" s="1">
        <f>IFERROR(VLOOKUP($CK56,stock_data!$B$3:$W$612,8,0),0)</f>
        <v>0</v>
      </c>
      <c r="CU56" s="1">
        <f>IFERROR(VLOOKUP($CK56,stock_data!$B$3:$W$612,9,0),0)</f>
        <v>0</v>
      </c>
      <c r="CV56" s="1">
        <f>IFERROR(VLOOKUP($CK56,stock_data!$B$3:$W$612,10,0),0)</f>
        <v>0</v>
      </c>
      <c r="CW56" s="1">
        <f>IFERROR(VLOOKUP($CK56,stock_data!$B$3:$W$612,11,0),0)</f>
        <v>0</v>
      </c>
      <c r="CX56" s="1">
        <f>IFERROR(VLOOKUP($CK56,stock_data!$B$3:$W$612,12,0),0)</f>
        <v>0</v>
      </c>
      <c r="CY56" s="1">
        <f>IFERROR(VLOOKUP($CK56,stock_data!$B$3:$W$612,13,0),0)</f>
        <v>0</v>
      </c>
      <c r="CZ56" s="1">
        <f>IFERROR(VLOOKUP($CK56,stock_data!$B$3:$W$612,14,0),0)</f>
        <v>0</v>
      </c>
      <c r="DA56" s="1">
        <f>IFERROR(VLOOKUP($CK56,stock_data!$B$3:$W$612,15,0),0)</f>
        <v>0</v>
      </c>
      <c r="DB56" s="1">
        <f>IFERROR(VLOOKUP($CK56,stock_data!$B$3:$W$612,16,0),0)</f>
        <v>0</v>
      </c>
      <c r="DC56" s="1">
        <f>IFERROR(VLOOKUP($CK56,stock_data!$B$3:$W$612,17,0),0)</f>
        <v>0</v>
      </c>
      <c r="DD56" s="1">
        <f>IFERROR(VLOOKUP($CK56,stock_data!$B$3:$W$612,18,0),0)</f>
        <v>0</v>
      </c>
      <c r="DE56" s="1">
        <f>IFERROR(VLOOKUP($CK56,stock_data!$B$3:$W$612,19,0),0)</f>
        <v>0</v>
      </c>
      <c r="DF56" s="1">
        <f>IFERROR(VLOOKUP($CK56,stock_data!$B$3:$W$612,20,0),0)</f>
        <v>0</v>
      </c>
      <c r="DG56" s="1">
        <f>IFERROR(VLOOKUP($CK56,stock_data!$B$3:$W$612,21,0),0)</f>
        <v>0</v>
      </c>
      <c r="DH56" s="1">
        <f>IFERROR(VLOOKUP($CK56,stock_data!$B$3:$W$612,22,0),0)</f>
        <v>0</v>
      </c>
      <c r="DI56" s="1">
        <f t="shared" si="49"/>
        <v>0</v>
      </c>
      <c r="DJ56" s="1">
        <f t="shared" si="50"/>
        <v>0</v>
      </c>
      <c r="DK56" s="3">
        <f>IFERROR(INDEX(COD_SALES!$B$5:$Z$500,MATCH(resource!$CC56,COD_SALES!$A$5:$A$500,0),MATCH(resource!DK$2,COD_SALES!$B$4:$Z$4,0)),"")</f>
        <v>10</v>
      </c>
      <c r="DL56" s="3">
        <f>IFERROR(INDEX(COD_SALES!$B$5:$Z$500,MATCH(resource!$CC56,COD_SALES!$A$5:$A$500,0),MATCH(resource!DL$2,COD_SALES!$B$4:$Z$4,0)),"")</f>
        <v>35</v>
      </c>
      <c r="DM56" s="3">
        <f>IFERROR(INDEX(COD_SALES!$B$5:$Z$500,MATCH(resource!$CC56,COD_SALES!$A$5:$A$500,0),MATCH(resource!DM$2,COD_SALES!$B$4:$Z$4,0)),"")</f>
        <v>6</v>
      </c>
      <c r="DN56" s="3" t="str">
        <f>IFERROR(INDEX(COD_SALES!$B$5:$Z$500,MATCH(resource!$CC56,COD_SALES!$A$5:$A$500,0),MATCH(resource!DN$2,COD_SALES!$B$4:$Z$4,0)),"")</f>
        <v/>
      </c>
      <c r="DO56" s="3">
        <f>IFERROR(INDEX(COD_SALES!$B$5:$Z$500,MATCH(resource!$CC56,COD_SALES!$A$5:$A$500,0),MATCH(resource!DO$2,COD_SALES!$B$4:$Z$4,0)),"")</f>
        <v>2</v>
      </c>
      <c r="DP56" s="3">
        <f>IFERROR(INDEX(COD_SALES!$B$5:$Z$500,MATCH(resource!$CC56,COD_SALES!$A$5:$A$500,0),MATCH(resource!DP$2,COD_SALES!$B$4:$Z$4,0)),"")</f>
        <v>8</v>
      </c>
      <c r="DQ56" s="3" t="str">
        <f>IFERROR(INDEX(COD_SALES!$B$5:$Z$500,MATCH(resource!$CC56,COD_SALES!$A$5:$A$500,0),MATCH(resource!DQ$2,COD_SALES!$B$4:$Z$4,0)),"")</f>
        <v/>
      </c>
      <c r="DR56" s="3">
        <f>IFERROR(INDEX(COD_SALES!$B$5:$Z$500,MATCH(resource!$CC56,COD_SALES!$A$5:$A$500,0),MATCH(resource!DR$2,COD_SALES!$B$4:$Z$4,0)),"")</f>
        <v>0</v>
      </c>
      <c r="DS56" s="3">
        <f>IFERROR(INDEX(COD_SALES!$B$5:$Z$500,MATCH(resource!$CC56,COD_SALES!$A$5:$A$500,0),MATCH(resource!DS$2,COD_SALES!$B$4:$Z$4,0)),"")</f>
        <v>62</v>
      </c>
      <c r="DT56" s="3">
        <f>IFERROR(INDEX(COD_SALES!$B$5:$Z$500,MATCH(resource!$CC56,COD_SALES!$A$5:$A$500,0),MATCH(resource!DT$2,COD_SALES!$B$4:$Z$4,0)),"")</f>
        <v>17</v>
      </c>
      <c r="DU56" s="3">
        <f>IFERROR(INDEX(COD_SALES!$B$5:$Z$500,MATCH(resource!$CC56,COD_SALES!$A$5:$A$500,0),MATCH(resource!DU$2,COD_SALES!$B$4:$Z$4,0)),"")</f>
        <v>0</v>
      </c>
      <c r="DV56" s="3">
        <f>IFERROR(INDEX(COD_SALES!$B$5:$Z$500,MATCH(resource!$CC56,COD_SALES!$A$5:$A$500,0),MATCH(resource!DV$2,COD_SALES!$B$4:$Z$4,0)),"")</f>
        <v>0</v>
      </c>
      <c r="DW56" s="3">
        <f>IFERROR(INDEX(COD_SALES!$B$5:$Z$500,MATCH(resource!$CC56,COD_SALES!$A$5:$A$500,0),MATCH(resource!DW$2,COD_SALES!$B$4:$Z$4,0)),"")</f>
        <v>58</v>
      </c>
      <c r="DX56" s="3">
        <f>IFERROR(INDEX(COD_SALES!$B$5:$Z$500,MATCH(resource!$CC56,COD_SALES!$A$5:$A$500,0),MATCH(resource!DX$2,COD_SALES!$B$4:$Z$4,0)),"")</f>
        <v>0</v>
      </c>
      <c r="DY56" s="3">
        <f>IFERROR(INDEX(COD_SALES!$B$5:$Z$500,MATCH(resource!$CC56,COD_SALES!$A$5:$A$500,0),MATCH(resource!DY$2,COD_SALES!$B$4:$Z$4,0)),"")</f>
        <v>33</v>
      </c>
      <c r="DZ56" s="3">
        <f>IFERROR(INDEX(COD_SALES!$B$5:$Z$500,MATCH(resource!$CC56,COD_SALES!$A$5:$A$500,0),MATCH(resource!DZ$2,COD_SALES!$B$4:$Z$4,0)),"")</f>
        <v>73</v>
      </c>
      <c r="EA56" s="3">
        <f>IFERROR(INDEX(COD_SALES!$B$5:$Z$500,MATCH(resource!$CC56,COD_SALES!$A$5:$A$500,0),MATCH(resource!EA$2,COD_SALES!$B$4:$Z$4,0)),"")</f>
        <v>82</v>
      </c>
      <c r="EB56" s="3">
        <f t="shared" si="51"/>
        <v>108360.64</v>
      </c>
      <c r="ED56" s="3">
        <f>IFERROR(VLOOKUP($CK56,depot_prod_sales!$B$5:$S$200,3,0),0)</f>
        <v>0</v>
      </c>
      <c r="EE56" s="3">
        <f>IFERROR(VLOOKUP($CK56,depot_prod_sales!$B$5:$S$200,4,0),0)</f>
        <v>0</v>
      </c>
      <c r="EF56" s="3">
        <f>IFERROR(VLOOKUP($CK56,depot_prod_sales!$B$5:$S$200,5,0),0)</f>
        <v>0</v>
      </c>
      <c r="EG56" s="3">
        <f>IFERROR(VLOOKUP($CK56,depot_prod_sales!$B$5:$S$200,6,0),0)</f>
        <v>0</v>
      </c>
      <c r="EH56" s="3">
        <f>IFERROR(VLOOKUP($CK56,depot_prod_sales!$B$5:$S$200,7,0),0)</f>
        <v>0</v>
      </c>
      <c r="EI56" s="3">
        <f>IFERROR(VLOOKUP($CK56,depot_prod_sales!$B$5:$S$200,8,0),0)</f>
        <v>0</v>
      </c>
      <c r="EJ56" s="3">
        <f>IFERROR(VLOOKUP($CK56,depot_prod_sales!$B$5:$S$200,9,0),0)</f>
        <v>0</v>
      </c>
      <c r="EK56" s="3">
        <f>IFERROR(VLOOKUP($CK56,depot_prod_sales!$B$5:$S$200,10,0),0)</f>
        <v>0</v>
      </c>
      <c r="EL56" s="3">
        <f>IFERROR(VLOOKUP($CK56,depot_prod_sales!$B$5:$S$200,11,0),0)</f>
        <v>0</v>
      </c>
      <c r="EM56" s="3">
        <f>IFERROR(VLOOKUP($CK56,depot_prod_sales!$B$5:$S$200,12,0),0)</f>
        <v>0</v>
      </c>
      <c r="EN56" s="3">
        <f>IFERROR(VLOOKUP($CK56,depot_prod_sales!$B$5:$S$200,13,0),0)</f>
        <v>0</v>
      </c>
      <c r="EO56" s="3">
        <f>IFERROR(VLOOKUP($CK56,depot_prod_sales!$B$5:$S$200,14,0),0)</f>
        <v>0</v>
      </c>
      <c r="EP56" s="3">
        <f>IFERROR(VLOOKUP($CK56,depot_prod_sales!$B$5:$S$200,15,0),0)</f>
        <v>0</v>
      </c>
      <c r="EQ56" s="3">
        <f>IFERROR(VLOOKUP($CK56,depot_prod_sales!$B$5:$S$200,16,0),0)</f>
        <v>0</v>
      </c>
      <c r="ER56" s="3">
        <f>IFERROR(VLOOKUP($CK56,depot_prod_sales!$B$5:$S$200,17,0),0)</f>
        <v>0</v>
      </c>
      <c r="ES56" s="3">
        <f>IFERROR(VLOOKUP($CK56,depot_prod_sales!$B$5:$S$200,18,0),0)</f>
        <v>0</v>
      </c>
      <c r="ET56" s="116">
        <f t="shared" si="52"/>
        <v>0</v>
      </c>
      <c r="EU56" s="116">
        <f t="shared" si="53"/>
        <v>0</v>
      </c>
      <c r="EW56" s="3">
        <f>IFERROR(VLOOKUP(CC56,data_pull!$AO$25:$AR$546,2,0),0)</f>
        <v>29</v>
      </c>
      <c r="EX56" s="1">
        <f>IFERROR(VLOOKUP(CC56,data_pull!$AO$25:$AR$546,4,0),0)</f>
        <v>190000</v>
      </c>
    </row>
    <row r="57" spans="13:154" x14ac:dyDescent="0.25"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4" t="str">
        <f>sales_data!B56</f>
        <v>Reajul Karim</v>
      </c>
      <c r="AR57" s="4" t="str">
        <f>sales_data!C56</f>
        <v>Jasim Uddin Khan</v>
      </c>
      <c r="AS57" s="5" t="str">
        <f t="shared" si="42"/>
        <v/>
      </c>
      <c r="AT57" s="4" t="str">
        <f>sales_data!I56</f>
        <v>Tapon Chandra Das</v>
      </c>
      <c r="AU57" s="4" t="str">
        <f>sales_data!W56</f>
        <v>Barisal -2 (Cb)</v>
      </c>
      <c r="AV57" s="1">
        <f>sales_data!N56</f>
        <v>110370.43</v>
      </c>
      <c r="AW57" s="1">
        <f>sales_data!P56</f>
        <v>37</v>
      </c>
      <c r="AX57" s="3">
        <f ca="1">IFERROR(INDEX(INDIRECT("day_wise_sales_data!$B$2:$BZ$599"),MATCH(resource!$CC57,day_wise_sales_data!$A$2:$A$500,0),MATCH(resource!AX$2,INDIRECT("day_wise_sales_data!$B$1:$BZ$1"),0)),0)</f>
        <v>0</v>
      </c>
      <c r="AY57" s="3">
        <f ca="1">IFERROR(INDEX(INDIRECT("day_wise_sales_data!$B$2:$BZ$599"),MATCH(resource!$CC57,day_wise_sales_data!$A$2:$A$500,0),MATCH(resource!AY$2,INDIRECT("day_wise_sales_data!$B$1:$BZ$1"),0)),0)</f>
        <v>0</v>
      </c>
      <c r="AZ57" s="3">
        <f ca="1">IFERROR(INDEX(INDIRECT("day_wise_sales_data!$B$2:$BZ$599"),MATCH(resource!$CC57,day_wise_sales_data!$A$2:$A$500,0),MATCH(resource!AZ$2,INDIRECT("day_wise_sales_data!$B$1:$BZ$1"),0)),0)</f>
        <v>0</v>
      </c>
      <c r="BA57" s="3">
        <f ca="1">IFERROR(INDEX(INDIRECT("day_wise_sales_data!$B$2:$BZ$599"),MATCH(resource!$CC57,day_wise_sales_data!$A$2:$A$500,0),MATCH(resource!BA$2,INDIRECT("day_wise_sales_data!$B$1:$BZ$1"),0)),0)</f>
        <v>19537.22</v>
      </c>
      <c r="BB57" s="3">
        <f ca="1">IFERROR(INDEX(INDIRECT("day_wise_sales_data!$B$2:$BZ$599"),MATCH(resource!$CC57,day_wise_sales_data!$A$2:$A$500,0),MATCH(resource!BB$2,INDIRECT("day_wise_sales_data!$B$1:$BZ$1"),0)),0)</f>
        <v>12390.23</v>
      </c>
      <c r="BC57" s="3">
        <f ca="1">IFERROR(INDEX(INDIRECT("day_wise_sales_data!$B$2:$BZ$599"),MATCH(resource!$CC57,day_wise_sales_data!$A$2:$A$500,0),MATCH(resource!BC$2,INDIRECT("day_wise_sales_data!$B$1:$BZ$1"),0)),0)</f>
        <v>0</v>
      </c>
      <c r="BD57" s="3">
        <f ca="1">IFERROR(INDEX(INDIRECT("day_wise_sales_data!$B$2:$BZ$599"),MATCH(resource!$CC57,day_wise_sales_data!$A$2:$A$500,0),MATCH(resource!BD$2,INDIRECT("day_wise_sales_data!$B$1:$BZ$1"),0)),0)</f>
        <v>0</v>
      </c>
      <c r="BE57" s="3">
        <f ca="1">IFERROR(INDEX(INDIRECT("day_wise_sales_data!$B$2:$BZ$599"),MATCH(resource!$CC57,day_wise_sales_data!$A$2:$A$500,0),MATCH(resource!BE$2,INDIRECT("day_wise_sales_data!$B$1:$BZ$1"),0)),0)</f>
        <v>0</v>
      </c>
      <c r="BF57" s="3">
        <f ca="1">IFERROR(INDEX(INDIRECT("day_wise_sales_data!$B$2:$BZ$599"),MATCH(resource!$CC57,day_wise_sales_data!$A$2:$A$500,0),MATCH(resource!BF$2,INDIRECT("day_wise_sales_data!$B$1:$BZ$1"),0)),0)</f>
        <v>0</v>
      </c>
      <c r="BG57" s="3">
        <f ca="1">IFERROR(INDEX(INDIRECT("day_wise_sales_data!$B$2:$BZ$599"),MATCH(resource!$CC57,day_wise_sales_data!$A$2:$A$500,0),MATCH(resource!BG$2,INDIRECT("day_wise_sales_data!$B$1:$BZ$1"),0)),0)</f>
        <v>0</v>
      </c>
      <c r="BH57" s="3">
        <f ca="1">IFERROR(INDEX(INDIRECT("day_wise_sales_data!$B$2:$BZ$599"),MATCH(resource!$CC57,day_wise_sales_data!$A$2:$A$500,0),MATCH(resource!BH$2,INDIRECT("day_wise_sales_data!$B$1:$BZ$1"),0)),0)</f>
        <v>0</v>
      </c>
      <c r="BI57" s="3">
        <f ca="1">IFERROR(INDEX(INDIRECT("day_wise_sales_data!$B$2:$BZ$599"),MATCH(resource!$CC57,day_wise_sales_data!$A$2:$A$500,0),MATCH(resource!BI$2,INDIRECT("day_wise_sales_data!$B$1:$BZ$1"),0)),0)</f>
        <v>0</v>
      </c>
      <c r="BJ57" s="3">
        <f ca="1">IFERROR(INDEX(INDIRECT("day_wise_sales_data!$B$2:$BZ$599"),MATCH(resource!$CC57,day_wise_sales_data!$A$2:$A$500,0),MATCH(resource!BJ$2,INDIRECT("day_wise_sales_data!$B$1:$BZ$1"),0)),0)</f>
        <v>9035.86</v>
      </c>
      <c r="BK57" s="3">
        <f ca="1">IFERROR(INDEX(INDIRECT("day_wise_sales_data!$B$2:$BZ$599"),MATCH(resource!$CC57,day_wise_sales_data!$A$2:$A$500,0),MATCH(resource!BK$2,INDIRECT("day_wise_sales_data!$B$1:$BZ$1"),0)),0)</f>
        <v>10719.28</v>
      </c>
      <c r="BL57" s="3">
        <f ca="1">IFERROR(INDEX(INDIRECT("day_wise_sales_data!$B$2:$BZ$599"),MATCH(resource!$CC57,day_wise_sales_data!$A$2:$A$500,0),MATCH(resource!BL$2,INDIRECT("day_wise_sales_data!$B$1:$BZ$1"),0)),0)</f>
        <v>0</v>
      </c>
      <c r="BM57" s="3">
        <f ca="1">IFERROR(INDEX(INDIRECT("day_wise_sales_data!$B$2:$BZ$599"),MATCH(resource!$CC57,day_wise_sales_data!$A$2:$A$500,0),MATCH(resource!BM$2,INDIRECT("day_wise_sales_data!$B$1:$BZ$1"),0)),0)</f>
        <v>1764.52</v>
      </c>
      <c r="BN57" s="3">
        <f ca="1">IFERROR(INDEX(INDIRECT("day_wise_sales_data!$B$2:$BZ$599"),MATCH(resource!$CC57,day_wise_sales_data!$A$2:$A$500,0),MATCH(resource!BN$2,INDIRECT("day_wise_sales_data!$B$1:$BZ$1"),0)),0)</f>
        <v>0</v>
      </c>
      <c r="BO57" s="3">
        <f ca="1">IFERROR(INDEX(INDIRECT("day_wise_sales_data!$B$2:$BZ$599"),MATCH(resource!$CC57,day_wise_sales_data!$A$2:$A$500,0),MATCH(resource!BO$2,INDIRECT("day_wise_sales_data!$B$1:$BZ$1"),0)),0)</f>
        <v>3696.22</v>
      </c>
      <c r="BP57" s="3">
        <f ca="1">IFERROR(INDEX(INDIRECT("day_wise_sales_data!$B$2:$BZ$599"),MATCH(resource!$CC57,day_wise_sales_data!$A$2:$A$500,0),MATCH(resource!BP$2,INDIRECT("day_wise_sales_data!$B$1:$BZ$1"),0)),0)</f>
        <v>0</v>
      </c>
      <c r="BQ57" s="3">
        <f ca="1">IFERROR(INDEX(INDIRECT("day_wise_sales_data!$B$2:$BZ$599"),MATCH(resource!$CC57,day_wise_sales_data!$A$2:$A$500,0),MATCH(resource!BQ$2,INDIRECT("day_wise_sales_data!$B$1:$BZ$1"),0)),0)</f>
        <v>0</v>
      </c>
      <c r="BR57" s="3">
        <f ca="1">IFERROR(INDEX(INDIRECT("day_wise_sales_data!$B$2:$BZ$599"),MATCH(resource!$CC57,day_wise_sales_data!$A$2:$A$500,0),MATCH(resource!BR$2,INDIRECT("day_wise_sales_data!$B$1:$BZ$1"),0)),0)</f>
        <v>1235.28</v>
      </c>
      <c r="BS57" s="3">
        <f ca="1">IFERROR(INDEX(INDIRECT("day_wise_sales_data!$B$2:$BZ$599"),MATCH(resource!$CC57,day_wise_sales_data!$A$2:$A$500,0),MATCH(resource!BS$2,INDIRECT("day_wise_sales_data!$B$1:$BZ$1"),0)),0)</f>
        <v>0</v>
      </c>
      <c r="BT57" s="3">
        <f ca="1">IFERROR(INDEX(INDIRECT("day_wise_sales_data!$B$2:$BZ$599"),MATCH(resource!$CC57,day_wise_sales_data!$A$2:$A$500,0),MATCH(resource!BT$2,INDIRECT("day_wise_sales_data!$B$1:$BZ$1"),0)),0)</f>
        <v>0</v>
      </c>
      <c r="BU57" s="3">
        <f ca="1">IFERROR(INDEX(INDIRECT("day_wise_sales_data!$B$2:$BZ$599"),MATCH(resource!$CC57,day_wise_sales_data!$A$2:$A$500,0),MATCH(resource!BU$2,INDIRECT("day_wise_sales_data!$B$1:$BZ$1"),0)),0)</f>
        <v>12672.9</v>
      </c>
      <c r="BV57" s="3">
        <f ca="1">IFERROR(INDEX(INDIRECT("day_wise_sales_data!$B$2:$BZ$599"),MATCH(resource!$CC57,day_wise_sales_data!$A$2:$A$500,0),MATCH(resource!BV$2,INDIRECT("day_wise_sales_data!$B$1:$BZ$1"),0)),0)</f>
        <v>0</v>
      </c>
      <c r="BW57" s="3">
        <f ca="1">IFERROR(INDEX(INDIRECT("day_wise_sales_data!$B$2:$BZ$599"),MATCH(resource!$CC57,day_wise_sales_data!$A$2:$A$500,0),MATCH(resource!BW$2,INDIRECT("day_wise_sales_data!$B$1:$BZ$1"),0)),0)</f>
        <v>0</v>
      </c>
      <c r="BX57" s="3">
        <f ca="1">IFERROR(INDEX(INDIRECT("day_wise_sales_data!$B$2:$BZ$599"),MATCH(resource!$CC57,day_wise_sales_data!$A$2:$A$500,0),MATCH(resource!BX$2,INDIRECT("day_wise_sales_data!$B$1:$BZ$1"),0)),0)</f>
        <v>0</v>
      </c>
      <c r="BY57" s="3">
        <f ca="1">IFERROR(INDEX(INDIRECT("day_wise_sales_data!$B$2:$BZ$599"),MATCH(resource!$CC57,day_wise_sales_data!$A$2:$A$500,0),MATCH(resource!BY$2,INDIRECT("day_wise_sales_data!$B$1:$BZ$1"),0)),0)</f>
        <v>35209.980000000003</v>
      </c>
      <c r="BZ57" s="3">
        <f ca="1">IFERROR(INDEX(INDIRECT("day_wise_sales_data!$B$2:$BZ$599"),MATCH(resource!$CC57,day_wise_sales_data!$A$2:$A$500,0),MATCH(resource!BZ$2,INDIRECT("day_wise_sales_data!$B$1:$BZ$1"),0)),0)</f>
        <v>25993.75</v>
      </c>
      <c r="CA57" s="3" t="str">
        <f ca="1">IFERROR(INDEX(INDIRECT("day_wise_sales_data!$B$2:$BZ$599"),MATCH(resource!$CC57,day_wise_sales_data!$A$2:$A$500,0),MATCH(resource!CA$2,INDIRECT("day_wise_sales_data!$B$1:$BZ$1"),0)),0)</f>
        <v>dd</v>
      </c>
      <c r="CC57" s="4" t="str">
        <f>sales_data!H56</f>
        <v>BSL05201</v>
      </c>
      <c r="CD57" s="1">
        <v>55</v>
      </c>
      <c r="CE57" s="1" t="str">
        <f>IF(AQ57=report!$AQ$3,resource!CD57,"")</f>
        <v/>
      </c>
      <c r="CF57" s="5" t="str">
        <f>IFERROR(SMALL($CE$3:$CE$1001,ROWS($CE$3:CE57)),"")</f>
        <v/>
      </c>
      <c r="CH57">
        <f>IFERROR(VLOOKUP($CC57,data_pull!$E$22:$G$700,2,0),0)</f>
        <v>110370.43</v>
      </c>
      <c r="CI57" s="1">
        <f t="shared" si="44"/>
        <v>154</v>
      </c>
      <c r="CJ57" s="1">
        <f t="shared" si="45"/>
        <v>0</v>
      </c>
      <c r="CK57" s="1" t="s">
        <v>1105</v>
      </c>
      <c r="CL57" s="1">
        <f t="shared" si="46"/>
        <v>111</v>
      </c>
      <c r="CM57" s="1" t="str">
        <f>IFERROR(VLOOKUP($CK57,stock_data!$B$3:$W$612,2,0),0)</f>
        <v>BUTYL-K-TABLET 10mg</v>
      </c>
      <c r="CN57" s="1" t="str">
        <f>IFERROR(VLOOKUP($CK57,stock_data!$B$3:$W$612,4,0),0)</f>
        <v>10x10's</v>
      </c>
      <c r="CO57" s="1">
        <f>IFERROR(VLOOKUP($CK57,stock_data!$B$3:$W$612,5,0),0)</f>
        <v>150</v>
      </c>
      <c r="CP57" s="3">
        <f t="shared" si="47"/>
        <v>0</v>
      </c>
      <c r="CQ57" s="3">
        <f t="shared" si="48"/>
        <v>0</v>
      </c>
      <c r="CR57" s="1">
        <f>IFERROR(VLOOKUP($CK57,stock_data!$B$3:$W$612,6,0),0)</f>
        <v>0</v>
      </c>
      <c r="CS57" s="1">
        <f>IFERROR(VLOOKUP($CK57,stock_data!$B$3:$W$612,7,0),0)</f>
        <v>0</v>
      </c>
      <c r="CT57" s="1">
        <f>IFERROR(VLOOKUP($CK57,stock_data!$B$3:$W$612,8,0),0)</f>
        <v>0</v>
      </c>
      <c r="CU57" s="1">
        <f>IFERROR(VLOOKUP($CK57,stock_data!$B$3:$W$612,9,0),0)</f>
        <v>0</v>
      </c>
      <c r="CV57" s="1">
        <f>IFERROR(VLOOKUP($CK57,stock_data!$B$3:$W$612,10,0),0)</f>
        <v>0</v>
      </c>
      <c r="CW57" s="1">
        <f>IFERROR(VLOOKUP($CK57,stock_data!$B$3:$W$612,11,0),0)</f>
        <v>0</v>
      </c>
      <c r="CX57" s="1">
        <f>IFERROR(VLOOKUP($CK57,stock_data!$B$3:$W$612,12,0),0)</f>
        <v>0</v>
      </c>
      <c r="CY57" s="1">
        <f>IFERROR(VLOOKUP($CK57,stock_data!$B$3:$W$612,13,0),0)</f>
        <v>0</v>
      </c>
      <c r="CZ57" s="1">
        <f>IFERROR(VLOOKUP($CK57,stock_data!$B$3:$W$612,14,0),0)</f>
        <v>0</v>
      </c>
      <c r="DA57" s="1">
        <f>IFERROR(VLOOKUP($CK57,stock_data!$B$3:$W$612,15,0),0)</f>
        <v>0</v>
      </c>
      <c r="DB57" s="1">
        <f>IFERROR(VLOOKUP($CK57,stock_data!$B$3:$W$612,16,0),0)</f>
        <v>0</v>
      </c>
      <c r="DC57" s="1">
        <f>IFERROR(VLOOKUP($CK57,stock_data!$B$3:$W$612,17,0),0)</f>
        <v>0</v>
      </c>
      <c r="DD57" s="1">
        <f>IFERROR(VLOOKUP($CK57,stock_data!$B$3:$W$612,18,0),0)</f>
        <v>0</v>
      </c>
      <c r="DE57" s="1">
        <f>IFERROR(VLOOKUP($CK57,stock_data!$B$3:$W$612,19,0),0)</f>
        <v>0</v>
      </c>
      <c r="DF57" s="1">
        <f>IFERROR(VLOOKUP($CK57,stock_data!$B$3:$W$612,20,0),0)</f>
        <v>0</v>
      </c>
      <c r="DG57" s="1">
        <f>IFERROR(VLOOKUP($CK57,stock_data!$B$3:$W$612,21,0),0)</f>
        <v>0</v>
      </c>
      <c r="DH57" s="1">
        <f>IFERROR(VLOOKUP($CK57,stock_data!$B$3:$W$612,22,0),0)</f>
        <v>0</v>
      </c>
      <c r="DI57" s="1">
        <f t="shared" si="49"/>
        <v>0</v>
      </c>
      <c r="DJ57" s="1">
        <f t="shared" si="50"/>
        <v>0</v>
      </c>
      <c r="DK57" s="3">
        <f>IFERROR(INDEX(COD_SALES!$B$5:$Z$500,MATCH(resource!$CC57,COD_SALES!$A$5:$A$500,0),MATCH(resource!DK$2,COD_SALES!$B$4:$Z$4,0)),"")</f>
        <v>2</v>
      </c>
      <c r="DL57" s="3">
        <f>IFERROR(INDEX(COD_SALES!$B$5:$Z$500,MATCH(resource!$CC57,COD_SALES!$A$5:$A$500,0),MATCH(resource!DL$2,COD_SALES!$B$4:$Z$4,0)),"")</f>
        <v>15</v>
      </c>
      <c r="DM57" s="3">
        <f>IFERROR(INDEX(COD_SALES!$B$5:$Z$500,MATCH(resource!$CC57,COD_SALES!$A$5:$A$500,0),MATCH(resource!DM$2,COD_SALES!$B$4:$Z$4,0)),"")</f>
        <v>0</v>
      </c>
      <c r="DN57" s="3" t="str">
        <f>IFERROR(INDEX(COD_SALES!$B$5:$Z$500,MATCH(resource!$CC57,COD_SALES!$A$5:$A$500,0),MATCH(resource!DN$2,COD_SALES!$B$4:$Z$4,0)),"")</f>
        <v/>
      </c>
      <c r="DO57" s="3">
        <f>IFERROR(INDEX(COD_SALES!$B$5:$Z$500,MATCH(resource!$CC57,COD_SALES!$A$5:$A$500,0),MATCH(resource!DO$2,COD_SALES!$B$4:$Z$4,0)),"")</f>
        <v>0</v>
      </c>
      <c r="DP57" s="3">
        <f>IFERROR(INDEX(COD_SALES!$B$5:$Z$500,MATCH(resource!$CC57,COD_SALES!$A$5:$A$500,0),MATCH(resource!DP$2,COD_SALES!$B$4:$Z$4,0)),"")</f>
        <v>0</v>
      </c>
      <c r="DQ57" s="3" t="str">
        <f>IFERROR(INDEX(COD_SALES!$B$5:$Z$500,MATCH(resource!$CC57,COD_SALES!$A$5:$A$500,0),MATCH(resource!DQ$2,COD_SALES!$B$4:$Z$4,0)),"")</f>
        <v/>
      </c>
      <c r="DR57" s="3">
        <f>IFERROR(INDEX(COD_SALES!$B$5:$Z$500,MATCH(resource!$CC57,COD_SALES!$A$5:$A$500,0),MATCH(resource!DR$2,COD_SALES!$B$4:$Z$4,0)),"")</f>
        <v>0</v>
      </c>
      <c r="DS57" s="3">
        <f>IFERROR(INDEX(COD_SALES!$B$5:$Z$500,MATCH(resource!$CC57,COD_SALES!$A$5:$A$500,0),MATCH(resource!DS$2,COD_SALES!$B$4:$Z$4,0)),"")</f>
        <v>60</v>
      </c>
      <c r="DT57" s="3">
        <f>IFERROR(INDEX(COD_SALES!$B$5:$Z$500,MATCH(resource!$CC57,COD_SALES!$A$5:$A$500,0),MATCH(resource!DT$2,COD_SALES!$B$4:$Z$4,0)),"")</f>
        <v>0</v>
      </c>
      <c r="DU57" s="3">
        <f>IFERROR(INDEX(COD_SALES!$B$5:$Z$500,MATCH(resource!$CC57,COD_SALES!$A$5:$A$500,0),MATCH(resource!DU$2,COD_SALES!$B$4:$Z$4,0)),"")</f>
        <v>0</v>
      </c>
      <c r="DV57" s="3">
        <f>IFERROR(INDEX(COD_SALES!$B$5:$Z$500,MATCH(resource!$CC57,COD_SALES!$A$5:$A$500,0),MATCH(resource!DV$2,COD_SALES!$B$4:$Z$4,0)),"")</f>
        <v>0</v>
      </c>
      <c r="DW57" s="3">
        <f>IFERROR(INDEX(COD_SALES!$B$5:$Z$500,MATCH(resource!$CC57,COD_SALES!$A$5:$A$500,0),MATCH(resource!DW$2,COD_SALES!$B$4:$Z$4,0)),"")</f>
        <v>55</v>
      </c>
      <c r="DX57" s="3">
        <f>IFERROR(INDEX(COD_SALES!$B$5:$Z$500,MATCH(resource!$CC57,COD_SALES!$A$5:$A$500,0),MATCH(resource!DX$2,COD_SALES!$B$4:$Z$4,0)),"")</f>
        <v>0</v>
      </c>
      <c r="DY57" s="3">
        <f>IFERROR(INDEX(COD_SALES!$B$5:$Z$500,MATCH(resource!$CC57,COD_SALES!$A$5:$A$500,0),MATCH(resource!DY$2,COD_SALES!$B$4:$Z$4,0)),"")</f>
        <v>45</v>
      </c>
      <c r="DZ57" s="3">
        <f>IFERROR(INDEX(COD_SALES!$B$5:$Z$500,MATCH(resource!$CC57,COD_SALES!$A$5:$A$500,0),MATCH(resource!DZ$2,COD_SALES!$B$4:$Z$4,0)),"")</f>
        <v>0</v>
      </c>
      <c r="EA57" s="3">
        <f>IFERROR(INDEX(COD_SALES!$B$5:$Z$500,MATCH(resource!$CC57,COD_SALES!$A$5:$A$500,0),MATCH(resource!EA$2,COD_SALES!$B$4:$Z$4,0)),"")</f>
        <v>0</v>
      </c>
      <c r="EB57" s="3">
        <f t="shared" si="51"/>
        <v>61519.8</v>
      </c>
      <c r="ED57" s="3">
        <f>IFERROR(VLOOKUP($CK57,depot_prod_sales!$B$5:$S$200,3,0),0)</f>
        <v>0</v>
      </c>
      <c r="EE57" s="3">
        <f>IFERROR(VLOOKUP($CK57,depot_prod_sales!$B$5:$S$200,4,0),0)</f>
        <v>0</v>
      </c>
      <c r="EF57" s="3">
        <f>IFERROR(VLOOKUP($CK57,depot_prod_sales!$B$5:$S$200,5,0),0)</f>
        <v>0</v>
      </c>
      <c r="EG57" s="3">
        <f>IFERROR(VLOOKUP($CK57,depot_prod_sales!$B$5:$S$200,6,0),0)</f>
        <v>0</v>
      </c>
      <c r="EH57" s="3">
        <f>IFERROR(VLOOKUP($CK57,depot_prod_sales!$B$5:$S$200,7,0),0)</f>
        <v>0</v>
      </c>
      <c r="EI57" s="3">
        <f>IFERROR(VLOOKUP($CK57,depot_prod_sales!$B$5:$S$200,8,0),0)</f>
        <v>0</v>
      </c>
      <c r="EJ57" s="3">
        <f>IFERROR(VLOOKUP($CK57,depot_prod_sales!$B$5:$S$200,9,0),0)</f>
        <v>0</v>
      </c>
      <c r="EK57" s="3">
        <f>IFERROR(VLOOKUP($CK57,depot_prod_sales!$B$5:$S$200,10,0),0)</f>
        <v>0</v>
      </c>
      <c r="EL57" s="3">
        <f>IFERROR(VLOOKUP($CK57,depot_prod_sales!$B$5:$S$200,11,0),0)</f>
        <v>0</v>
      </c>
      <c r="EM57" s="3">
        <f>IFERROR(VLOOKUP($CK57,depot_prod_sales!$B$5:$S$200,12,0),0)</f>
        <v>0</v>
      </c>
      <c r="EN57" s="3">
        <f>IFERROR(VLOOKUP($CK57,depot_prod_sales!$B$5:$S$200,13,0),0)</f>
        <v>0</v>
      </c>
      <c r="EO57" s="3">
        <f>IFERROR(VLOOKUP($CK57,depot_prod_sales!$B$5:$S$200,14,0),0)</f>
        <v>0</v>
      </c>
      <c r="EP57" s="3">
        <f>IFERROR(VLOOKUP($CK57,depot_prod_sales!$B$5:$S$200,15,0),0)</f>
        <v>0</v>
      </c>
      <c r="EQ57" s="3">
        <f>IFERROR(VLOOKUP($CK57,depot_prod_sales!$B$5:$S$200,16,0),0)</f>
        <v>0</v>
      </c>
      <c r="ER57" s="3">
        <f>IFERROR(VLOOKUP($CK57,depot_prod_sales!$B$5:$S$200,17,0),0)</f>
        <v>0</v>
      </c>
      <c r="ES57" s="3">
        <f>IFERROR(VLOOKUP($CK57,depot_prod_sales!$B$5:$S$200,18,0),0)</f>
        <v>0</v>
      </c>
      <c r="ET57" s="116">
        <f t="shared" si="52"/>
        <v>0</v>
      </c>
      <c r="EU57" s="116">
        <f t="shared" si="53"/>
        <v>0</v>
      </c>
      <c r="EW57" s="3">
        <f>IFERROR(VLOOKUP(CC57,data_pull!$AO$25:$AR$546,2,0),0)</f>
        <v>36</v>
      </c>
      <c r="EX57" s="1">
        <f>IFERROR(VLOOKUP(CC57,data_pull!$AO$25:$AR$546,4,0),0)</f>
        <v>170000</v>
      </c>
    </row>
    <row r="58" spans="13:154" x14ac:dyDescent="0.25"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4" t="str">
        <f>sales_data!B57</f>
        <v>Reajul Karim</v>
      </c>
      <c r="AR58" s="4" t="str">
        <f>sales_data!C57</f>
        <v>Mamun Laskar</v>
      </c>
      <c r="AS58" s="5" t="str">
        <f t="shared" si="42"/>
        <v>Mamun Laskar</v>
      </c>
      <c r="AT58" s="4" t="str">
        <f>sales_data!I57</f>
        <v>Golam Kibria-2</v>
      </c>
      <c r="AU58" s="4" t="str">
        <f>sales_data!W57</f>
        <v>Nazirpur (Tb)</v>
      </c>
      <c r="AV58" s="1">
        <f>sales_data!N57</f>
        <v>133211.42000000001</v>
      </c>
      <c r="AW58" s="1">
        <f>sales_data!P57</f>
        <v>27</v>
      </c>
      <c r="AX58" s="3">
        <f ca="1">IFERROR(INDEX(INDIRECT("day_wise_sales_data!$B$2:$BZ$599"),MATCH(resource!$CC58,day_wise_sales_data!$A$2:$A$500,0),MATCH(resource!AX$2,INDIRECT("day_wise_sales_data!$B$1:$BZ$1"),0)),0)</f>
        <v>0</v>
      </c>
      <c r="AY58" s="3">
        <f ca="1">IFERROR(INDEX(INDIRECT("day_wise_sales_data!$B$2:$BZ$599"),MATCH(resource!$CC58,day_wise_sales_data!$A$2:$A$500,0),MATCH(resource!AY$2,INDIRECT("day_wise_sales_data!$B$1:$BZ$1"),0)),0)</f>
        <v>0</v>
      </c>
      <c r="AZ58" s="3">
        <f ca="1">IFERROR(INDEX(INDIRECT("day_wise_sales_data!$B$2:$BZ$599"),MATCH(resource!$CC58,day_wise_sales_data!$A$2:$A$500,0),MATCH(resource!AZ$2,INDIRECT("day_wise_sales_data!$B$1:$BZ$1"),0)),0)</f>
        <v>0</v>
      </c>
      <c r="BA58" s="3">
        <f ca="1">IFERROR(INDEX(INDIRECT("day_wise_sales_data!$B$2:$BZ$599"),MATCH(resource!$CC58,day_wise_sales_data!$A$2:$A$500,0),MATCH(resource!BA$2,INDIRECT("day_wise_sales_data!$B$1:$BZ$1"),0)),0)</f>
        <v>0</v>
      </c>
      <c r="BB58" s="3">
        <f ca="1">IFERROR(INDEX(INDIRECT("day_wise_sales_data!$B$2:$BZ$599"),MATCH(resource!$CC58,day_wise_sales_data!$A$2:$A$500,0),MATCH(resource!BB$2,INDIRECT("day_wise_sales_data!$B$1:$BZ$1"),0)),0)</f>
        <v>0</v>
      </c>
      <c r="BC58" s="3">
        <f ca="1">IFERROR(INDEX(INDIRECT("day_wise_sales_data!$B$2:$BZ$599"),MATCH(resource!$CC58,day_wise_sales_data!$A$2:$A$500,0),MATCH(resource!BC$2,INDIRECT("day_wise_sales_data!$B$1:$BZ$1"),0)),0)</f>
        <v>0</v>
      </c>
      <c r="BD58" s="3">
        <f ca="1">IFERROR(INDEX(INDIRECT("day_wise_sales_data!$B$2:$BZ$599"),MATCH(resource!$CC58,day_wise_sales_data!$A$2:$A$500,0),MATCH(resource!BD$2,INDIRECT("day_wise_sales_data!$B$1:$BZ$1"),0)),0)</f>
        <v>0</v>
      </c>
      <c r="BE58" s="3">
        <f ca="1">IFERROR(INDEX(INDIRECT("day_wise_sales_data!$B$2:$BZ$599"),MATCH(resource!$CC58,day_wise_sales_data!$A$2:$A$500,0),MATCH(resource!BE$2,INDIRECT("day_wise_sales_data!$B$1:$BZ$1"),0)),0)</f>
        <v>0</v>
      </c>
      <c r="BF58" s="3">
        <f ca="1">IFERROR(INDEX(INDIRECT("day_wise_sales_data!$B$2:$BZ$599"),MATCH(resource!$CC58,day_wise_sales_data!$A$2:$A$500,0),MATCH(resource!BF$2,INDIRECT("day_wise_sales_data!$B$1:$BZ$1"),0)),0)</f>
        <v>0</v>
      </c>
      <c r="BG58" s="3">
        <f ca="1">IFERROR(INDEX(INDIRECT("day_wise_sales_data!$B$2:$BZ$599"),MATCH(resource!$CC58,day_wise_sales_data!$A$2:$A$500,0),MATCH(resource!BG$2,INDIRECT("day_wise_sales_data!$B$1:$BZ$1"),0)),0)</f>
        <v>0</v>
      </c>
      <c r="BH58" s="3">
        <f ca="1">IFERROR(INDEX(INDIRECT("day_wise_sales_data!$B$2:$BZ$599"),MATCH(resource!$CC58,day_wise_sales_data!$A$2:$A$500,0),MATCH(resource!BH$2,INDIRECT("day_wise_sales_data!$B$1:$BZ$1"),0)),0)</f>
        <v>26306.11</v>
      </c>
      <c r="BI58" s="3">
        <f ca="1">IFERROR(INDEX(INDIRECT("day_wise_sales_data!$B$2:$BZ$599"),MATCH(resource!$CC58,day_wise_sales_data!$A$2:$A$500,0),MATCH(resource!BI$2,INDIRECT("day_wise_sales_data!$B$1:$BZ$1"),0)),0)</f>
        <v>0</v>
      </c>
      <c r="BJ58" s="3">
        <f ca="1">IFERROR(INDEX(INDIRECT("day_wise_sales_data!$B$2:$BZ$599"),MATCH(resource!$CC58,day_wise_sales_data!$A$2:$A$500,0),MATCH(resource!BJ$2,INDIRECT("day_wise_sales_data!$B$1:$BZ$1"),0)),0)</f>
        <v>5301.4</v>
      </c>
      <c r="BK58" s="3">
        <f ca="1">IFERROR(INDEX(INDIRECT("day_wise_sales_data!$B$2:$BZ$599"),MATCH(resource!$CC58,day_wise_sales_data!$A$2:$A$500,0),MATCH(resource!BK$2,INDIRECT("day_wise_sales_data!$B$1:$BZ$1"),0)),0)</f>
        <v>0</v>
      </c>
      <c r="BL58" s="3">
        <f ca="1">IFERROR(INDEX(INDIRECT("day_wise_sales_data!$B$2:$BZ$599"),MATCH(resource!$CC58,day_wise_sales_data!$A$2:$A$500,0),MATCH(resource!BL$2,INDIRECT("day_wise_sales_data!$B$1:$BZ$1"),0)),0)</f>
        <v>0</v>
      </c>
      <c r="BM58" s="3">
        <f ca="1">IFERROR(INDEX(INDIRECT("day_wise_sales_data!$B$2:$BZ$599"),MATCH(resource!$CC58,day_wise_sales_data!$A$2:$A$500,0),MATCH(resource!BM$2,INDIRECT("day_wise_sales_data!$B$1:$BZ$1"),0)),0)</f>
        <v>0</v>
      </c>
      <c r="BN58" s="3">
        <f ca="1">IFERROR(INDEX(INDIRECT("day_wise_sales_data!$B$2:$BZ$599"),MATCH(resource!$CC58,day_wise_sales_data!$A$2:$A$500,0),MATCH(resource!BN$2,INDIRECT("day_wise_sales_data!$B$1:$BZ$1"),0)),0)</f>
        <v>0</v>
      </c>
      <c r="BO58" s="3">
        <f ca="1">IFERROR(INDEX(INDIRECT("day_wise_sales_data!$B$2:$BZ$599"),MATCH(resource!$CC58,day_wise_sales_data!$A$2:$A$500,0),MATCH(resource!BO$2,INDIRECT("day_wise_sales_data!$B$1:$BZ$1"),0)),0)</f>
        <v>0</v>
      </c>
      <c r="BP58" s="3">
        <f ca="1">IFERROR(INDEX(INDIRECT("day_wise_sales_data!$B$2:$BZ$599"),MATCH(resource!$CC58,day_wise_sales_data!$A$2:$A$500,0),MATCH(resource!BP$2,INDIRECT("day_wise_sales_data!$B$1:$BZ$1"),0)),0)</f>
        <v>0</v>
      </c>
      <c r="BQ58" s="3">
        <f ca="1">IFERROR(INDEX(INDIRECT("day_wise_sales_data!$B$2:$BZ$599"),MATCH(resource!$CC58,day_wise_sales_data!$A$2:$A$500,0),MATCH(resource!BQ$2,INDIRECT("day_wise_sales_data!$B$1:$BZ$1"),0)),0)</f>
        <v>0</v>
      </c>
      <c r="BR58" s="3">
        <f ca="1">IFERROR(INDEX(INDIRECT("day_wise_sales_data!$B$2:$BZ$599"),MATCH(resource!$CC58,day_wise_sales_data!$A$2:$A$500,0),MATCH(resource!BR$2,INDIRECT("day_wise_sales_data!$B$1:$BZ$1"),0)),0)</f>
        <v>0</v>
      </c>
      <c r="BS58" s="3">
        <f ca="1">IFERROR(INDEX(INDIRECT("day_wise_sales_data!$B$2:$BZ$599"),MATCH(resource!$CC58,day_wise_sales_data!$A$2:$A$500,0),MATCH(resource!BS$2,INDIRECT("day_wise_sales_data!$B$1:$BZ$1"),0)),0)</f>
        <v>489.91</v>
      </c>
      <c r="BT58" s="3">
        <f ca="1">IFERROR(INDEX(INDIRECT("day_wise_sales_data!$B$2:$BZ$599"),MATCH(resource!$CC58,day_wise_sales_data!$A$2:$A$500,0),MATCH(resource!BT$2,INDIRECT("day_wise_sales_data!$B$1:$BZ$1"),0)),0)</f>
        <v>3163.18</v>
      </c>
      <c r="BU58" s="3">
        <f ca="1">IFERROR(INDEX(INDIRECT("day_wise_sales_data!$B$2:$BZ$599"),MATCH(resource!$CC58,day_wise_sales_data!$A$2:$A$500,0),MATCH(resource!BU$2,INDIRECT("day_wise_sales_data!$B$1:$BZ$1"),0)),0)</f>
        <v>28697.919999999998</v>
      </c>
      <c r="BV58" s="3">
        <f ca="1">IFERROR(INDEX(INDIRECT("day_wise_sales_data!$B$2:$BZ$599"),MATCH(resource!$CC58,day_wise_sales_data!$A$2:$A$500,0),MATCH(resource!BV$2,INDIRECT("day_wise_sales_data!$B$1:$BZ$1"),0)),0)</f>
        <v>0</v>
      </c>
      <c r="BW58" s="3">
        <f ca="1">IFERROR(INDEX(INDIRECT("day_wise_sales_data!$B$2:$BZ$599"),MATCH(resource!$CC58,day_wise_sales_data!$A$2:$A$500,0),MATCH(resource!BW$2,INDIRECT("day_wise_sales_data!$B$1:$BZ$1"),0)),0)</f>
        <v>0</v>
      </c>
      <c r="BX58" s="3">
        <f ca="1">IFERROR(INDEX(INDIRECT("day_wise_sales_data!$B$2:$BZ$599"),MATCH(resource!$CC58,day_wise_sales_data!$A$2:$A$500,0),MATCH(resource!BX$2,INDIRECT("day_wise_sales_data!$B$1:$BZ$1"),0)),0)</f>
        <v>0</v>
      </c>
      <c r="BY58" s="3">
        <f ca="1">IFERROR(INDEX(INDIRECT("day_wise_sales_data!$B$2:$BZ$599"),MATCH(resource!$CC58,day_wise_sales_data!$A$2:$A$500,0),MATCH(resource!BY$2,INDIRECT("day_wise_sales_data!$B$1:$BZ$1"),0)),0)</f>
        <v>0</v>
      </c>
      <c r="BZ58" s="3">
        <f ca="1">IFERROR(INDEX(INDIRECT("day_wise_sales_data!$B$2:$BZ$599"),MATCH(resource!$CC58,day_wise_sales_data!$A$2:$A$500,0),MATCH(resource!BZ$2,INDIRECT("day_wise_sales_data!$B$1:$BZ$1"),0)),0)</f>
        <v>0</v>
      </c>
      <c r="CA58" s="3" t="str">
        <f ca="1">IFERROR(INDEX(INDIRECT("day_wise_sales_data!$B$2:$BZ$599"),MATCH(resource!$CC58,day_wise_sales_data!$A$2:$A$500,0),MATCH(resource!CA$2,INDIRECT("day_wise_sales_data!$B$1:$BZ$1"),0)),0)</f>
        <v>dd</v>
      </c>
      <c r="CC58" s="4" t="str">
        <f>sales_data!H57</f>
        <v>BSL09201</v>
      </c>
      <c r="CD58" s="1">
        <v>56</v>
      </c>
      <c r="CE58" s="1" t="str">
        <f>IF(AQ58=report!$AQ$3,resource!CD58,"")</f>
        <v/>
      </c>
      <c r="CF58" s="5" t="str">
        <f>IFERROR(SMALL($CE$3:$CE$1001,ROWS($CE$3:CE58)),"")</f>
        <v/>
      </c>
      <c r="CH58">
        <f>IFERROR(VLOOKUP($CC58,data_pull!$E$22:$G$700,2,0),0)</f>
        <v>133211.42000000001</v>
      </c>
      <c r="CI58" s="1">
        <f t="shared" si="44"/>
        <v>154</v>
      </c>
      <c r="CJ58" s="1">
        <f t="shared" si="45"/>
        <v>0</v>
      </c>
      <c r="CK58" s="1" t="s">
        <v>1107</v>
      </c>
      <c r="CL58" s="1">
        <f t="shared" si="46"/>
        <v>111</v>
      </c>
      <c r="CM58" s="1" t="str">
        <f>IFERROR(VLOOKUP($CK58,stock_data!$B$3:$W$612,2,0),0)</f>
        <v>CANTINA -10 GM CREAM (EXP)</v>
      </c>
      <c r="CN58" s="1" t="str">
        <f>IFERROR(VLOOKUP($CK58,stock_data!$B$3:$W$612,4,0),0)</f>
        <v>1x10gm</v>
      </c>
      <c r="CO58" s="1">
        <f>IFERROR(VLOOKUP($CK58,stock_data!$B$3:$W$612,5,0),0)</f>
        <v>30</v>
      </c>
      <c r="CP58" s="3">
        <f t="shared" si="47"/>
        <v>0</v>
      </c>
      <c r="CQ58" s="3">
        <f t="shared" si="48"/>
        <v>0</v>
      </c>
      <c r="CR58" s="1">
        <f>IFERROR(VLOOKUP($CK58,stock_data!$B$3:$W$612,6,0),0)</f>
        <v>0</v>
      </c>
      <c r="CS58" s="1">
        <f>IFERROR(VLOOKUP($CK58,stock_data!$B$3:$W$612,7,0),0)</f>
        <v>0</v>
      </c>
      <c r="CT58" s="1">
        <f>IFERROR(VLOOKUP($CK58,stock_data!$B$3:$W$612,8,0),0)</f>
        <v>0</v>
      </c>
      <c r="CU58" s="1">
        <f>IFERROR(VLOOKUP($CK58,stock_data!$B$3:$W$612,9,0),0)</f>
        <v>0</v>
      </c>
      <c r="CV58" s="1">
        <f>IFERROR(VLOOKUP($CK58,stock_data!$B$3:$W$612,10,0),0)</f>
        <v>0</v>
      </c>
      <c r="CW58" s="1">
        <f>IFERROR(VLOOKUP($CK58,stock_data!$B$3:$W$612,11,0),0)</f>
        <v>0</v>
      </c>
      <c r="CX58" s="1">
        <f>IFERROR(VLOOKUP($CK58,stock_data!$B$3:$W$612,12,0),0)</f>
        <v>0</v>
      </c>
      <c r="CY58" s="1">
        <f>IFERROR(VLOOKUP($CK58,stock_data!$B$3:$W$612,13,0),0)</f>
        <v>0</v>
      </c>
      <c r="CZ58" s="1">
        <f>IFERROR(VLOOKUP($CK58,stock_data!$B$3:$W$612,14,0),0)</f>
        <v>0</v>
      </c>
      <c r="DA58" s="1">
        <f>IFERROR(VLOOKUP($CK58,stock_data!$B$3:$W$612,15,0),0)</f>
        <v>0</v>
      </c>
      <c r="DB58" s="1">
        <f>IFERROR(VLOOKUP($CK58,stock_data!$B$3:$W$612,16,0),0)</f>
        <v>0</v>
      </c>
      <c r="DC58" s="1">
        <f>IFERROR(VLOOKUP($CK58,stock_data!$B$3:$W$612,17,0),0)</f>
        <v>0</v>
      </c>
      <c r="DD58" s="1">
        <f>IFERROR(VLOOKUP($CK58,stock_data!$B$3:$W$612,18,0),0)</f>
        <v>0</v>
      </c>
      <c r="DE58" s="1">
        <f>IFERROR(VLOOKUP($CK58,stock_data!$B$3:$W$612,19,0),0)</f>
        <v>0</v>
      </c>
      <c r="DF58" s="1">
        <f>IFERROR(VLOOKUP($CK58,stock_data!$B$3:$W$612,20,0),0)</f>
        <v>0</v>
      </c>
      <c r="DG58" s="1">
        <f>IFERROR(VLOOKUP($CK58,stock_data!$B$3:$W$612,21,0),0)</f>
        <v>0</v>
      </c>
      <c r="DH58" s="1">
        <f>IFERROR(VLOOKUP($CK58,stock_data!$B$3:$W$612,22,0),0)</f>
        <v>0</v>
      </c>
      <c r="DI58" s="1">
        <f t="shared" si="49"/>
        <v>0</v>
      </c>
      <c r="DJ58" s="1">
        <f t="shared" si="50"/>
        <v>0</v>
      </c>
      <c r="DK58" s="3">
        <f>IFERROR(INDEX(COD_SALES!$B$5:$Z$500,MATCH(resource!$CC58,COD_SALES!$A$5:$A$500,0),MATCH(resource!DK$2,COD_SALES!$B$4:$Z$4,0)),"")</f>
        <v>0</v>
      </c>
      <c r="DL58" s="3">
        <f>IFERROR(INDEX(COD_SALES!$B$5:$Z$500,MATCH(resource!$CC58,COD_SALES!$A$5:$A$500,0),MATCH(resource!DL$2,COD_SALES!$B$4:$Z$4,0)),"")</f>
        <v>23</v>
      </c>
      <c r="DM58" s="3">
        <f>IFERROR(INDEX(COD_SALES!$B$5:$Z$500,MATCH(resource!$CC58,COD_SALES!$A$5:$A$500,0),MATCH(resource!DM$2,COD_SALES!$B$4:$Z$4,0)),"")</f>
        <v>0</v>
      </c>
      <c r="DN58" s="3" t="str">
        <f>IFERROR(INDEX(COD_SALES!$B$5:$Z$500,MATCH(resource!$CC58,COD_SALES!$A$5:$A$500,0),MATCH(resource!DN$2,COD_SALES!$B$4:$Z$4,0)),"")</f>
        <v/>
      </c>
      <c r="DO58" s="3">
        <f>IFERROR(INDEX(COD_SALES!$B$5:$Z$500,MATCH(resource!$CC58,COD_SALES!$A$5:$A$500,0),MATCH(resource!DO$2,COD_SALES!$B$4:$Z$4,0)),"")</f>
        <v>0</v>
      </c>
      <c r="DP58" s="3">
        <f>IFERROR(INDEX(COD_SALES!$B$5:$Z$500,MATCH(resource!$CC58,COD_SALES!$A$5:$A$500,0),MATCH(resource!DP$2,COD_SALES!$B$4:$Z$4,0)),"")</f>
        <v>1</v>
      </c>
      <c r="DQ58" s="3" t="str">
        <f>IFERROR(INDEX(COD_SALES!$B$5:$Z$500,MATCH(resource!$CC58,COD_SALES!$A$5:$A$500,0),MATCH(resource!DQ$2,COD_SALES!$B$4:$Z$4,0)),"")</f>
        <v/>
      </c>
      <c r="DR58" s="3">
        <f>IFERROR(INDEX(COD_SALES!$B$5:$Z$500,MATCH(resource!$CC58,COD_SALES!$A$5:$A$500,0),MATCH(resource!DR$2,COD_SALES!$B$4:$Z$4,0)),"")</f>
        <v>0</v>
      </c>
      <c r="DS58" s="3">
        <f>IFERROR(INDEX(COD_SALES!$B$5:$Z$500,MATCH(resource!$CC58,COD_SALES!$A$5:$A$500,0),MATCH(resource!DS$2,COD_SALES!$B$4:$Z$4,0)),"")</f>
        <v>54</v>
      </c>
      <c r="DT58" s="3">
        <f>IFERROR(INDEX(COD_SALES!$B$5:$Z$500,MATCH(resource!$CC58,COD_SALES!$A$5:$A$500,0),MATCH(resource!DT$2,COD_SALES!$B$4:$Z$4,0)),"")</f>
        <v>0</v>
      </c>
      <c r="DU58" s="3">
        <f>IFERROR(INDEX(COD_SALES!$B$5:$Z$500,MATCH(resource!$CC58,COD_SALES!$A$5:$A$500,0),MATCH(resource!DU$2,COD_SALES!$B$4:$Z$4,0)),"")</f>
        <v>0</v>
      </c>
      <c r="DV58" s="3">
        <f>IFERROR(INDEX(COD_SALES!$B$5:$Z$500,MATCH(resource!$CC58,COD_SALES!$A$5:$A$500,0),MATCH(resource!DV$2,COD_SALES!$B$4:$Z$4,0)),"")</f>
        <v>0</v>
      </c>
      <c r="DW58" s="3">
        <f>IFERROR(INDEX(COD_SALES!$B$5:$Z$500,MATCH(resource!$CC58,COD_SALES!$A$5:$A$500,0),MATCH(resource!DW$2,COD_SALES!$B$4:$Z$4,0)),"")</f>
        <v>110</v>
      </c>
      <c r="DX58" s="3">
        <f>IFERROR(INDEX(COD_SALES!$B$5:$Z$500,MATCH(resource!$CC58,COD_SALES!$A$5:$A$500,0),MATCH(resource!DX$2,COD_SALES!$B$4:$Z$4,0)),"")</f>
        <v>45</v>
      </c>
      <c r="DY58" s="3">
        <f>IFERROR(INDEX(COD_SALES!$B$5:$Z$500,MATCH(resource!$CC58,COD_SALES!$A$5:$A$500,0),MATCH(resource!DY$2,COD_SALES!$B$4:$Z$4,0)),"")</f>
        <v>0</v>
      </c>
      <c r="DZ58" s="3">
        <f>IFERROR(INDEX(COD_SALES!$B$5:$Z$500,MATCH(resource!$CC58,COD_SALES!$A$5:$A$500,0),MATCH(resource!DZ$2,COD_SALES!$B$4:$Z$4,0)),"")</f>
        <v>45</v>
      </c>
      <c r="EA58" s="3">
        <f>IFERROR(INDEX(COD_SALES!$B$5:$Z$500,MATCH(resource!$CC58,COD_SALES!$A$5:$A$500,0),MATCH(resource!EA$2,COD_SALES!$B$4:$Z$4,0)),"")</f>
        <v>12</v>
      </c>
      <c r="EB58" s="3">
        <f t="shared" si="51"/>
        <v>94010.48000000001</v>
      </c>
      <c r="ED58" s="3">
        <f>IFERROR(VLOOKUP($CK58,depot_prod_sales!$B$5:$S$200,3,0),0)</f>
        <v>0</v>
      </c>
      <c r="EE58" s="3">
        <f>IFERROR(VLOOKUP($CK58,depot_prod_sales!$B$5:$S$200,4,0),0)</f>
        <v>0</v>
      </c>
      <c r="EF58" s="3">
        <f>IFERROR(VLOOKUP($CK58,depot_prod_sales!$B$5:$S$200,5,0),0)</f>
        <v>0</v>
      </c>
      <c r="EG58" s="3">
        <f>IFERROR(VLOOKUP($CK58,depot_prod_sales!$B$5:$S$200,6,0),0)</f>
        <v>0</v>
      </c>
      <c r="EH58" s="3">
        <f>IFERROR(VLOOKUP($CK58,depot_prod_sales!$B$5:$S$200,7,0),0)</f>
        <v>0</v>
      </c>
      <c r="EI58" s="3">
        <f>IFERROR(VLOOKUP($CK58,depot_prod_sales!$B$5:$S$200,8,0),0)</f>
        <v>0</v>
      </c>
      <c r="EJ58" s="3">
        <f>IFERROR(VLOOKUP($CK58,depot_prod_sales!$B$5:$S$200,9,0),0)</f>
        <v>0</v>
      </c>
      <c r="EK58" s="3">
        <f>IFERROR(VLOOKUP($CK58,depot_prod_sales!$B$5:$S$200,10,0),0)</f>
        <v>0</v>
      </c>
      <c r="EL58" s="3">
        <f>IFERROR(VLOOKUP($CK58,depot_prod_sales!$B$5:$S$200,11,0),0)</f>
        <v>0</v>
      </c>
      <c r="EM58" s="3">
        <f>IFERROR(VLOOKUP($CK58,depot_prod_sales!$B$5:$S$200,12,0),0)</f>
        <v>0</v>
      </c>
      <c r="EN58" s="3">
        <f>IFERROR(VLOOKUP($CK58,depot_prod_sales!$B$5:$S$200,13,0),0)</f>
        <v>0</v>
      </c>
      <c r="EO58" s="3">
        <f>IFERROR(VLOOKUP($CK58,depot_prod_sales!$B$5:$S$200,14,0),0)</f>
        <v>0</v>
      </c>
      <c r="EP58" s="3">
        <f>IFERROR(VLOOKUP($CK58,depot_prod_sales!$B$5:$S$200,15,0),0)</f>
        <v>0</v>
      </c>
      <c r="EQ58" s="3">
        <f>IFERROR(VLOOKUP($CK58,depot_prod_sales!$B$5:$S$200,16,0),0)</f>
        <v>0</v>
      </c>
      <c r="ER58" s="3">
        <f>IFERROR(VLOOKUP($CK58,depot_prod_sales!$B$5:$S$200,17,0),0)</f>
        <v>0</v>
      </c>
      <c r="ES58" s="3">
        <f>IFERROR(VLOOKUP($CK58,depot_prod_sales!$B$5:$S$200,18,0),0)</f>
        <v>0</v>
      </c>
      <c r="ET58" s="116">
        <f t="shared" si="52"/>
        <v>0</v>
      </c>
      <c r="EU58" s="116">
        <f t="shared" si="53"/>
        <v>0</v>
      </c>
      <c r="EW58" s="3">
        <f>IFERROR(VLOOKUP(CC58,data_pull!$AO$25:$AR$546,2,0),0)</f>
        <v>22</v>
      </c>
      <c r="EX58" s="1">
        <f>IFERROR(VLOOKUP(CC58,data_pull!$AO$25:$AR$546,4,0),0)</f>
        <v>190000</v>
      </c>
    </row>
    <row r="59" spans="13:154" x14ac:dyDescent="0.25"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4" t="str">
        <f>sales_data!B58</f>
        <v>Reajul Karim</v>
      </c>
      <c r="AR59" s="4" t="str">
        <f>sales_data!C58</f>
        <v>Mamun Laskar</v>
      </c>
      <c r="AS59" s="5" t="str">
        <f t="shared" si="42"/>
        <v/>
      </c>
      <c r="AT59" s="4" t="str">
        <f>sales_data!I58</f>
        <v>Tanmay Bepari (Ex)</v>
      </c>
      <c r="AU59" s="4" t="str">
        <f>sales_data!W58</f>
        <v>Bhandaria-West (Tb)</v>
      </c>
      <c r="AV59" s="1">
        <f>sales_data!N58</f>
        <v>-16842.580000000002</v>
      </c>
      <c r="AW59" s="1">
        <f>sales_data!P58</f>
        <v>0</v>
      </c>
      <c r="AX59" s="3">
        <f ca="1">IFERROR(INDEX(INDIRECT("day_wise_sales_data!$B$2:$BZ$599"),MATCH(resource!$CC59,day_wise_sales_data!$A$2:$A$500,0),MATCH(resource!AX$2,INDIRECT("day_wise_sales_data!$B$1:$BZ$1"),0)),0)</f>
        <v>0</v>
      </c>
      <c r="AY59" s="3">
        <f ca="1">IFERROR(INDEX(INDIRECT("day_wise_sales_data!$B$2:$BZ$599"),MATCH(resource!$CC59,day_wise_sales_data!$A$2:$A$500,0),MATCH(resource!AY$2,INDIRECT("day_wise_sales_data!$B$1:$BZ$1"),0)),0)</f>
        <v>0</v>
      </c>
      <c r="AZ59" s="3">
        <f ca="1">IFERROR(INDEX(INDIRECT("day_wise_sales_data!$B$2:$BZ$599"),MATCH(resource!$CC59,day_wise_sales_data!$A$2:$A$500,0),MATCH(resource!AZ$2,INDIRECT("day_wise_sales_data!$B$1:$BZ$1"),0)),0)</f>
        <v>0</v>
      </c>
      <c r="BA59" s="3">
        <f ca="1">IFERROR(INDEX(INDIRECT("day_wise_sales_data!$B$2:$BZ$599"),MATCH(resource!$CC59,day_wise_sales_data!$A$2:$A$500,0),MATCH(resource!BA$2,INDIRECT("day_wise_sales_data!$B$1:$BZ$1"),0)),0)</f>
        <v>0</v>
      </c>
      <c r="BB59" s="3">
        <f ca="1">IFERROR(INDEX(INDIRECT("day_wise_sales_data!$B$2:$BZ$599"),MATCH(resource!$CC59,day_wise_sales_data!$A$2:$A$500,0),MATCH(resource!BB$2,INDIRECT("day_wise_sales_data!$B$1:$BZ$1"),0)),0)</f>
        <v>0</v>
      </c>
      <c r="BC59" s="3">
        <f ca="1">IFERROR(INDEX(INDIRECT("day_wise_sales_data!$B$2:$BZ$599"),MATCH(resource!$CC59,day_wise_sales_data!$A$2:$A$500,0),MATCH(resource!BC$2,INDIRECT("day_wise_sales_data!$B$1:$BZ$1"),0)),0)</f>
        <v>0</v>
      </c>
      <c r="BD59" s="3">
        <f ca="1">IFERROR(INDEX(INDIRECT("day_wise_sales_data!$B$2:$BZ$599"),MATCH(resource!$CC59,day_wise_sales_data!$A$2:$A$500,0),MATCH(resource!BD$2,INDIRECT("day_wise_sales_data!$B$1:$BZ$1"),0)),0)</f>
        <v>0</v>
      </c>
      <c r="BE59" s="3">
        <f ca="1">IFERROR(INDEX(INDIRECT("day_wise_sales_data!$B$2:$BZ$599"),MATCH(resource!$CC59,day_wise_sales_data!$A$2:$A$500,0),MATCH(resource!BE$2,INDIRECT("day_wise_sales_data!$B$1:$BZ$1"),0)),0)</f>
        <v>0</v>
      </c>
      <c r="BF59" s="3">
        <f ca="1">IFERROR(INDEX(INDIRECT("day_wise_sales_data!$B$2:$BZ$599"),MATCH(resource!$CC59,day_wise_sales_data!$A$2:$A$500,0),MATCH(resource!BF$2,INDIRECT("day_wise_sales_data!$B$1:$BZ$1"),0)),0)</f>
        <v>0</v>
      </c>
      <c r="BG59" s="3">
        <f ca="1">IFERROR(INDEX(INDIRECT("day_wise_sales_data!$B$2:$BZ$599"),MATCH(resource!$CC59,day_wise_sales_data!$A$2:$A$500,0),MATCH(resource!BG$2,INDIRECT("day_wise_sales_data!$B$1:$BZ$1"),0)),0)</f>
        <v>0</v>
      </c>
      <c r="BH59" s="3">
        <f ca="1">IFERROR(INDEX(INDIRECT("day_wise_sales_data!$B$2:$BZ$599"),MATCH(resource!$CC59,day_wise_sales_data!$A$2:$A$500,0),MATCH(resource!BH$2,INDIRECT("day_wise_sales_data!$B$1:$BZ$1"),0)),0)</f>
        <v>0</v>
      </c>
      <c r="BI59" s="3">
        <f ca="1">IFERROR(INDEX(INDIRECT("day_wise_sales_data!$B$2:$BZ$599"),MATCH(resource!$CC59,day_wise_sales_data!$A$2:$A$500,0),MATCH(resource!BI$2,INDIRECT("day_wise_sales_data!$B$1:$BZ$1"),0)),0)</f>
        <v>0</v>
      </c>
      <c r="BJ59" s="3">
        <f ca="1">IFERROR(INDEX(INDIRECT("day_wise_sales_data!$B$2:$BZ$599"),MATCH(resource!$CC59,day_wise_sales_data!$A$2:$A$500,0),MATCH(resource!BJ$2,INDIRECT("day_wise_sales_data!$B$1:$BZ$1"),0)),0)</f>
        <v>0</v>
      </c>
      <c r="BK59" s="3">
        <f ca="1">IFERROR(INDEX(INDIRECT("day_wise_sales_data!$B$2:$BZ$599"),MATCH(resource!$CC59,day_wise_sales_data!$A$2:$A$500,0),MATCH(resource!BK$2,INDIRECT("day_wise_sales_data!$B$1:$BZ$1"),0)),0)</f>
        <v>0</v>
      </c>
      <c r="BL59" s="3">
        <f ca="1">IFERROR(INDEX(INDIRECT("day_wise_sales_data!$B$2:$BZ$599"),MATCH(resource!$CC59,day_wise_sales_data!$A$2:$A$500,0),MATCH(resource!BL$2,INDIRECT("day_wise_sales_data!$B$1:$BZ$1"),0)),0)</f>
        <v>0</v>
      </c>
      <c r="BM59" s="3">
        <f ca="1">IFERROR(INDEX(INDIRECT("day_wise_sales_data!$B$2:$BZ$599"),MATCH(resource!$CC59,day_wise_sales_data!$A$2:$A$500,0),MATCH(resource!BM$2,INDIRECT("day_wise_sales_data!$B$1:$BZ$1"),0)),0)</f>
        <v>0</v>
      </c>
      <c r="BN59" s="3">
        <f ca="1">IFERROR(INDEX(INDIRECT("day_wise_sales_data!$B$2:$BZ$599"),MATCH(resource!$CC59,day_wise_sales_data!$A$2:$A$500,0),MATCH(resource!BN$2,INDIRECT("day_wise_sales_data!$B$1:$BZ$1"),0)),0)</f>
        <v>0</v>
      </c>
      <c r="BO59" s="3">
        <f ca="1">IFERROR(INDEX(INDIRECT("day_wise_sales_data!$B$2:$BZ$599"),MATCH(resource!$CC59,day_wise_sales_data!$A$2:$A$500,0),MATCH(resource!BO$2,INDIRECT("day_wise_sales_data!$B$1:$BZ$1"),0)),0)</f>
        <v>0</v>
      </c>
      <c r="BP59" s="3">
        <f ca="1">IFERROR(INDEX(INDIRECT("day_wise_sales_data!$B$2:$BZ$599"),MATCH(resource!$CC59,day_wise_sales_data!$A$2:$A$500,0),MATCH(resource!BP$2,INDIRECT("day_wise_sales_data!$B$1:$BZ$1"),0)),0)</f>
        <v>0</v>
      </c>
      <c r="BQ59" s="3">
        <f ca="1">IFERROR(INDEX(INDIRECT("day_wise_sales_data!$B$2:$BZ$599"),MATCH(resource!$CC59,day_wise_sales_data!$A$2:$A$500,0),MATCH(resource!BQ$2,INDIRECT("day_wise_sales_data!$B$1:$BZ$1"),0)),0)</f>
        <v>0</v>
      </c>
      <c r="BR59" s="3">
        <f ca="1">IFERROR(INDEX(INDIRECT("day_wise_sales_data!$B$2:$BZ$599"),MATCH(resource!$CC59,day_wise_sales_data!$A$2:$A$500,0),MATCH(resource!BR$2,INDIRECT("day_wise_sales_data!$B$1:$BZ$1"),0)),0)</f>
        <v>0</v>
      </c>
      <c r="BS59" s="3">
        <f ca="1">IFERROR(INDEX(INDIRECT("day_wise_sales_data!$B$2:$BZ$599"),MATCH(resource!$CC59,day_wise_sales_data!$A$2:$A$500,0),MATCH(resource!BS$2,INDIRECT("day_wise_sales_data!$B$1:$BZ$1"),0)),0)</f>
        <v>0</v>
      </c>
      <c r="BT59" s="3">
        <f ca="1">IFERROR(INDEX(INDIRECT("day_wise_sales_data!$B$2:$BZ$599"),MATCH(resource!$CC59,day_wise_sales_data!$A$2:$A$500,0),MATCH(resource!BT$2,INDIRECT("day_wise_sales_data!$B$1:$BZ$1"),0)),0)</f>
        <v>0</v>
      </c>
      <c r="BU59" s="3">
        <f ca="1">IFERROR(INDEX(INDIRECT("day_wise_sales_data!$B$2:$BZ$599"),MATCH(resource!$CC59,day_wise_sales_data!$A$2:$A$500,0),MATCH(resource!BU$2,INDIRECT("day_wise_sales_data!$B$1:$BZ$1"),0)),0)</f>
        <v>0</v>
      </c>
      <c r="BV59" s="3">
        <f ca="1">IFERROR(INDEX(INDIRECT("day_wise_sales_data!$B$2:$BZ$599"),MATCH(resource!$CC59,day_wise_sales_data!$A$2:$A$500,0),MATCH(resource!BV$2,INDIRECT("day_wise_sales_data!$B$1:$BZ$1"),0)),0)</f>
        <v>0</v>
      </c>
      <c r="BW59" s="3">
        <f ca="1">IFERROR(INDEX(INDIRECT("day_wise_sales_data!$B$2:$BZ$599"),MATCH(resource!$CC59,day_wise_sales_data!$A$2:$A$500,0),MATCH(resource!BW$2,INDIRECT("day_wise_sales_data!$B$1:$BZ$1"),0)),0)</f>
        <v>0</v>
      </c>
      <c r="BX59" s="3">
        <f ca="1">IFERROR(INDEX(INDIRECT("day_wise_sales_data!$B$2:$BZ$599"),MATCH(resource!$CC59,day_wise_sales_data!$A$2:$A$500,0),MATCH(resource!BX$2,INDIRECT("day_wise_sales_data!$B$1:$BZ$1"),0)),0)</f>
        <v>0</v>
      </c>
      <c r="BY59" s="3">
        <f ca="1">IFERROR(INDEX(INDIRECT("day_wise_sales_data!$B$2:$BZ$599"),MATCH(resource!$CC59,day_wise_sales_data!$A$2:$A$500,0),MATCH(resource!BY$2,INDIRECT("day_wise_sales_data!$B$1:$BZ$1"),0)),0)</f>
        <v>0</v>
      </c>
      <c r="BZ59" s="3">
        <f ca="1">IFERROR(INDEX(INDIRECT("day_wise_sales_data!$B$2:$BZ$599"),MATCH(resource!$CC59,day_wise_sales_data!$A$2:$A$500,0),MATCH(resource!BZ$2,INDIRECT("day_wise_sales_data!$B$1:$BZ$1"),0)),0)</f>
        <v>0</v>
      </c>
      <c r="CA59" s="3">
        <f ca="1">IFERROR(INDEX(INDIRECT("day_wise_sales_data!$B$2:$BZ$599"),MATCH(resource!$CC59,day_wise_sales_data!$A$2:$A$500,0),MATCH(resource!CA$2,INDIRECT("day_wise_sales_data!$B$1:$BZ$1"),0)),0)</f>
        <v>0</v>
      </c>
      <c r="CC59" s="4" t="str">
        <f>sales_data!H58</f>
        <v>BSL042114</v>
      </c>
      <c r="CD59" s="1">
        <v>57</v>
      </c>
      <c r="CE59" s="1" t="str">
        <f>IF(AQ59=report!$AQ$3,resource!CD59,"")</f>
        <v/>
      </c>
      <c r="CF59" s="5" t="str">
        <f>IFERROR(SMALL($CE$3:$CE$1001,ROWS($CE$3:CE59)),"")</f>
        <v/>
      </c>
      <c r="CH59">
        <f>IFERROR(VLOOKUP($CC59,data_pull!$E$22:$G$700,2,0),0)</f>
        <v>-16842.580000000002</v>
      </c>
      <c r="CI59" s="1">
        <f t="shared" si="44"/>
        <v>154</v>
      </c>
      <c r="CJ59" s="1">
        <f t="shared" si="45"/>
        <v>0</v>
      </c>
      <c r="CK59" s="1" t="s">
        <v>1110</v>
      </c>
      <c r="CL59" s="1">
        <f t="shared" si="46"/>
        <v>111</v>
      </c>
      <c r="CM59" s="1" t="str">
        <f>IFERROR(VLOOKUP($CK59,stock_data!$B$3:$W$612,2,0),0)</f>
        <v>CANTINA CREAM 10mg</v>
      </c>
      <c r="CN59" s="1" t="str">
        <f>IFERROR(VLOOKUP($CK59,stock_data!$B$3:$W$612,4,0),0)</f>
        <v>10gm</v>
      </c>
      <c r="CO59" s="1">
        <f>IFERROR(VLOOKUP($CK59,stock_data!$B$3:$W$612,5,0),0)</f>
        <v>30.9</v>
      </c>
      <c r="CP59" s="3">
        <f t="shared" si="47"/>
        <v>0</v>
      </c>
      <c r="CQ59" s="3">
        <f t="shared" si="48"/>
        <v>0</v>
      </c>
      <c r="CR59" s="1">
        <f>IFERROR(VLOOKUP($CK59,stock_data!$B$3:$W$612,6,0),0)</f>
        <v>0</v>
      </c>
      <c r="CS59" s="1">
        <f>IFERROR(VLOOKUP($CK59,stock_data!$B$3:$W$612,7,0),0)</f>
        <v>0</v>
      </c>
      <c r="CT59" s="1">
        <f>IFERROR(VLOOKUP($CK59,stock_data!$B$3:$W$612,8,0),0)</f>
        <v>0</v>
      </c>
      <c r="CU59" s="1">
        <f>IFERROR(VLOOKUP($CK59,stock_data!$B$3:$W$612,9,0),0)</f>
        <v>0</v>
      </c>
      <c r="CV59" s="1">
        <f>IFERROR(VLOOKUP($CK59,stock_data!$B$3:$W$612,10,0),0)</f>
        <v>0</v>
      </c>
      <c r="CW59" s="1">
        <f>IFERROR(VLOOKUP($CK59,stock_data!$B$3:$W$612,11,0),0)</f>
        <v>0</v>
      </c>
      <c r="CX59" s="1">
        <f>IFERROR(VLOOKUP($CK59,stock_data!$B$3:$W$612,12,0),0)</f>
        <v>0</v>
      </c>
      <c r="CY59" s="1">
        <f>IFERROR(VLOOKUP($CK59,stock_data!$B$3:$W$612,13,0),0)</f>
        <v>0</v>
      </c>
      <c r="CZ59" s="1">
        <f>IFERROR(VLOOKUP($CK59,stock_data!$B$3:$W$612,14,0),0)</f>
        <v>0</v>
      </c>
      <c r="DA59" s="1">
        <f>IFERROR(VLOOKUP($CK59,stock_data!$B$3:$W$612,15,0),0)</f>
        <v>0</v>
      </c>
      <c r="DB59" s="1">
        <f>IFERROR(VLOOKUP($CK59,stock_data!$B$3:$W$612,16,0),0)</f>
        <v>0</v>
      </c>
      <c r="DC59" s="1">
        <f>IFERROR(VLOOKUP($CK59,stock_data!$B$3:$W$612,17,0),0)</f>
        <v>0</v>
      </c>
      <c r="DD59" s="1">
        <f>IFERROR(VLOOKUP($CK59,stock_data!$B$3:$W$612,18,0),0)</f>
        <v>0</v>
      </c>
      <c r="DE59" s="1">
        <f>IFERROR(VLOOKUP($CK59,stock_data!$B$3:$W$612,19,0),0)</f>
        <v>0</v>
      </c>
      <c r="DF59" s="1">
        <f>IFERROR(VLOOKUP($CK59,stock_data!$B$3:$W$612,20,0),0)</f>
        <v>0</v>
      </c>
      <c r="DG59" s="1">
        <f>IFERROR(VLOOKUP($CK59,stock_data!$B$3:$W$612,21,0),0)</f>
        <v>0</v>
      </c>
      <c r="DH59" s="1">
        <f>IFERROR(VLOOKUP($CK59,stock_data!$B$3:$W$612,22,0),0)</f>
        <v>0</v>
      </c>
      <c r="DI59" s="1">
        <f t="shared" si="49"/>
        <v>0</v>
      </c>
      <c r="DJ59" s="1">
        <f t="shared" si="50"/>
        <v>0</v>
      </c>
      <c r="DK59" s="3">
        <f>IFERROR(INDEX(COD_SALES!$B$5:$Z$500,MATCH(resource!$CC59,COD_SALES!$A$5:$A$500,0),MATCH(resource!DK$2,COD_SALES!$B$4:$Z$4,0)),"")</f>
        <v>0</v>
      </c>
      <c r="DL59" s="3">
        <f>IFERROR(INDEX(COD_SALES!$B$5:$Z$500,MATCH(resource!$CC59,COD_SALES!$A$5:$A$500,0),MATCH(resource!DL$2,COD_SALES!$B$4:$Z$4,0)),"")</f>
        <v>0</v>
      </c>
      <c r="DM59" s="3">
        <f>IFERROR(INDEX(COD_SALES!$B$5:$Z$500,MATCH(resource!$CC59,COD_SALES!$A$5:$A$500,0),MATCH(resource!DM$2,COD_SALES!$B$4:$Z$4,0)),"")</f>
        <v>0</v>
      </c>
      <c r="DN59" s="3" t="str">
        <f>IFERROR(INDEX(COD_SALES!$B$5:$Z$500,MATCH(resource!$CC59,COD_SALES!$A$5:$A$500,0),MATCH(resource!DN$2,COD_SALES!$B$4:$Z$4,0)),"")</f>
        <v/>
      </c>
      <c r="DO59" s="3">
        <f>IFERROR(INDEX(COD_SALES!$B$5:$Z$500,MATCH(resource!$CC59,COD_SALES!$A$5:$A$500,0),MATCH(resource!DO$2,COD_SALES!$B$4:$Z$4,0)),"")</f>
        <v>0</v>
      </c>
      <c r="DP59" s="3">
        <f>IFERROR(INDEX(COD_SALES!$B$5:$Z$500,MATCH(resource!$CC59,COD_SALES!$A$5:$A$500,0),MATCH(resource!DP$2,COD_SALES!$B$4:$Z$4,0)),"")</f>
        <v>0</v>
      </c>
      <c r="DQ59" s="3" t="str">
        <f>IFERROR(INDEX(COD_SALES!$B$5:$Z$500,MATCH(resource!$CC59,COD_SALES!$A$5:$A$500,0),MATCH(resource!DQ$2,COD_SALES!$B$4:$Z$4,0)),"")</f>
        <v/>
      </c>
      <c r="DR59" s="3">
        <f>IFERROR(INDEX(COD_SALES!$B$5:$Z$500,MATCH(resource!$CC59,COD_SALES!$A$5:$A$500,0),MATCH(resource!DR$2,COD_SALES!$B$4:$Z$4,0)),"")</f>
        <v>0</v>
      </c>
      <c r="DS59" s="3">
        <f>IFERROR(INDEX(COD_SALES!$B$5:$Z$500,MATCH(resource!$CC59,COD_SALES!$A$5:$A$500,0),MATCH(resource!DS$2,COD_SALES!$B$4:$Z$4,0)),"")</f>
        <v>0</v>
      </c>
      <c r="DT59" s="3">
        <f>IFERROR(INDEX(COD_SALES!$B$5:$Z$500,MATCH(resource!$CC59,COD_SALES!$A$5:$A$500,0),MATCH(resource!DT$2,COD_SALES!$B$4:$Z$4,0)),"")</f>
        <v>0</v>
      </c>
      <c r="DU59" s="3">
        <f>IFERROR(INDEX(COD_SALES!$B$5:$Z$500,MATCH(resource!$CC59,COD_SALES!$A$5:$A$500,0),MATCH(resource!DU$2,COD_SALES!$B$4:$Z$4,0)),"")</f>
        <v>0</v>
      </c>
      <c r="DV59" s="3">
        <f>IFERROR(INDEX(COD_SALES!$B$5:$Z$500,MATCH(resource!$CC59,COD_SALES!$A$5:$A$500,0),MATCH(resource!DV$2,COD_SALES!$B$4:$Z$4,0)),"")</f>
        <v>0</v>
      </c>
      <c r="DW59" s="3">
        <f>IFERROR(INDEX(COD_SALES!$B$5:$Z$500,MATCH(resource!$CC59,COD_SALES!$A$5:$A$500,0),MATCH(resource!DW$2,COD_SALES!$B$4:$Z$4,0)),"")</f>
        <v>-15</v>
      </c>
      <c r="DX59" s="3">
        <f>IFERROR(INDEX(COD_SALES!$B$5:$Z$500,MATCH(resource!$CC59,COD_SALES!$A$5:$A$500,0),MATCH(resource!DX$2,COD_SALES!$B$4:$Z$4,0)),"")</f>
        <v>0</v>
      </c>
      <c r="DY59" s="3">
        <f>IFERROR(INDEX(COD_SALES!$B$5:$Z$500,MATCH(resource!$CC59,COD_SALES!$A$5:$A$500,0),MATCH(resource!DY$2,COD_SALES!$B$4:$Z$4,0)),"")</f>
        <v>0</v>
      </c>
      <c r="DZ59" s="3">
        <f>IFERROR(INDEX(COD_SALES!$B$5:$Z$500,MATCH(resource!$CC59,COD_SALES!$A$5:$A$500,0),MATCH(resource!DZ$2,COD_SALES!$B$4:$Z$4,0)),"")</f>
        <v>-3</v>
      </c>
      <c r="EA59" s="3">
        <f>IFERROR(INDEX(COD_SALES!$B$5:$Z$500,MATCH(resource!$CC59,COD_SALES!$A$5:$A$500,0),MATCH(resource!EA$2,COD_SALES!$B$4:$Z$4,0)),"")</f>
        <v>0</v>
      </c>
      <c r="EB59" s="3">
        <f t="shared" si="51"/>
        <v>-8746.7999999999993</v>
      </c>
      <c r="ED59" s="3">
        <f>IFERROR(VLOOKUP($CK59,depot_prod_sales!$B$5:$S$200,3,0),0)</f>
        <v>0</v>
      </c>
      <c r="EE59" s="3">
        <f>IFERROR(VLOOKUP($CK59,depot_prod_sales!$B$5:$S$200,4,0),0)</f>
        <v>0</v>
      </c>
      <c r="EF59" s="3">
        <f>IFERROR(VLOOKUP($CK59,depot_prod_sales!$B$5:$S$200,5,0),0)</f>
        <v>0</v>
      </c>
      <c r="EG59" s="3">
        <f>IFERROR(VLOOKUP($CK59,depot_prod_sales!$B$5:$S$200,6,0),0)</f>
        <v>0</v>
      </c>
      <c r="EH59" s="3">
        <f>IFERROR(VLOOKUP($CK59,depot_prod_sales!$B$5:$S$200,7,0),0)</f>
        <v>0</v>
      </c>
      <c r="EI59" s="3">
        <f>IFERROR(VLOOKUP($CK59,depot_prod_sales!$B$5:$S$200,8,0),0)</f>
        <v>0</v>
      </c>
      <c r="EJ59" s="3">
        <f>IFERROR(VLOOKUP($CK59,depot_prod_sales!$B$5:$S$200,9,0),0)</f>
        <v>0</v>
      </c>
      <c r="EK59" s="3">
        <f>IFERROR(VLOOKUP($CK59,depot_prod_sales!$B$5:$S$200,10,0),0)</f>
        <v>0</v>
      </c>
      <c r="EL59" s="3">
        <f>IFERROR(VLOOKUP($CK59,depot_prod_sales!$B$5:$S$200,11,0),0)</f>
        <v>6</v>
      </c>
      <c r="EM59" s="3">
        <f>IFERROR(VLOOKUP($CK59,depot_prod_sales!$B$5:$S$200,12,0),0)</f>
        <v>0</v>
      </c>
      <c r="EN59" s="3">
        <f>IFERROR(VLOOKUP($CK59,depot_prod_sales!$B$5:$S$200,13,0),0)</f>
        <v>0</v>
      </c>
      <c r="EO59" s="3">
        <f>IFERROR(VLOOKUP($CK59,depot_prod_sales!$B$5:$S$200,14,0),0)</f>
        <v>0</v>
      </c>
      <c r="EP59" s="3">
        <f>IFERROR(VLOOKUP($CK59,depot_prod_sales!$B$5:$S$200,15,0),0)</f>
        <v>0</v>
      </c>
      <c r="EQ59" s="3">
        <f>IFERROR(VLOOKUP($CK59,depot_prod_sales!$B$5:$S$200,16,0),0)</f>
        <v>0</v>
      </c>
      <c r="ER59" s="3">
        <f>IFERROR(VLOOKUP($CK59,depot_prod_sales!$B$5:$S$200,17,0),0)</f>
        <v>0</v>
      </c>
      <c r="ES59" s="3">
        <f>IFERROR(VLOOKUP($CK59,depot_prod_sales!$B$5:$S$200,18,0),0)</f>
        <v>0</v>
      </c>
      <c r="ET59" s="116">
        <f t="shared" si="52"/>
        <v>6</v>
      </c>
      <c r="EU59" s="116">
        <f t="shared" si="53"/>
        <v>185.39999999999998</v>
      </c>
      <c r="EW59" s="3">
        <f>IFERROR(VLOOKUP(CC59,data_pull!$AO$25:$AR$546,2,0),0)</f>
        <v>0</v>
      </c>
      <c r="EX59" s="1">
        <f>IFERROR(VLOOKUP(CC59,data_pull!$AO$25:$AR$546,4,0),0)</f>
        <v>190000</v>
      </c>
    </row>
    <row r="60" spans="13:154" x14ac:dyDescent="0.25"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4" t="str">
        <f>sales_data!B59</f>
        <v>Reajul Karim</v>
      </c>
      <c r="AR60" s="4" t="str">
        <f>sales_data!C59</f>
        <v>Zakir Hossain</v>
      </c>
      <c r="AS60" s="5" t="str">
        <f t="shared" si="42"/>
        <v>Zakir Hossain</v>
      </c>
      <c r="AT60" s="4" t="str">
        <f>sales_data!I59</f>
        <v>Abu Jafor</v>
      </c>
      <c r="AU60" s="4" t="str">
        <f>sales_data!W59</f>
        <v>Barguna -1 (Cb)</v>
      </c>
      <c r="AV60" s="1">
        <f>sales_data!N59</f>
        <v>66332.13</v>
      </c>
      <c r="AW60" s="1">
        <f>sales_data!P59</f>
        <v>27</v>
      </c>
      <c r="AX60" s="3">
        <f ca="1">IFERROR(INDEX(INDIRECT("day_wise_sales_data!$B$2:$BZ$599"),MATCH(resource!$CC60,day_wise_sales_data!$A$2:$A$500,0),MATCH(resource!AX$2,INDIRECT("day_wise_sales_data!$B$1:$BZ$1"),0)),0)</f>
        <v>0</v>
      </c>
      <c r="AY60" s="3">
        <f ca="1">IFERROR(INDEX(INDIRECT("day_wise_sales_data!$B$2:$BZ$599"),MATCH(resource!$CC60,day_wise_sales_data!$A$2:$A$500,0),MATCH(resource!AY$2,INDIRECT("day_wise_sales_data!$B$1:$BZ$1"),0)),0)</f>
        <v>0</v>
      </c>
      <c r="AZ60" s="3">
        <f ca="1">IFERROR(INDEX(INDIRECT("day_wise_sales_data!$B$2:$BZ$599"),MATCH(resource!$CC60,day_wise_sales_data!$A$2:$A$500,0),MATCH(resource!AZ$2,INDIRECT("day_wise_sales_data!$B$1:$BZ$1"),0)),0)</f>
        <v>0</v>
      </c>
      <c r="BA60" s="3">
        <f ca="1">IFERROR(INDEX(INDIRECT("day_wise_sales_data!$B$2:$BZ$599"),MATCH(resource!$CC60,day_wise_sales_data!$A$2:$A$500,0),MATCH(resource!BA$2,INDIRECT("day_wise_sales_data!$B$1:$BZ$1"),0)),0)</f>
        <v>0</v>
      </c>
      <c r="BB60" s="3">
        <f ca="1">IFERROR(INDEX(INDIRECT("day_wise_sales_data!$B$2:$BZ$599"),MATCH(resource!$CC60,day_wise_sales_data!$A$2:$A$500,0),MATCH(resource!BB$2,INDIRECT("day_wise_sales_data!$B$1:$BZ$1"),0)),0)</f>
        <v>0</v>
      </c>
      <c r="BC60" s="3">
        <f ca="1">IFERROR(INDEX(INDIRECT("day_wise_sales_data!$B$2:$BZ$599"),MATCH(resource!$CC60,day_wise_sales_data!$A$2:$A$500,0),MATCH(resource!BC$2,INDIRECT("day_wise_sales_data!$B$1:$BZ$1"),0)),0)</f>
        <v>0</v>
      </c>
      <c r="BD60" s="3">
        <f ca="1">IFERROR(INDEX(INDIRECT("day_wise_sales_data!$B$2:$BZ$599"),MATCH(resource!$CC60,day_wise_sales_data!$A$2:$A$500,0),MATCH(resource!BD$2,INDIRECT("day_wise_sales_data!$B$1:$BZ$1"),0)),0)</f>
        <v>3530.69</v>
      </c>
      <c r="BE60" s="3">
        <f ca="1">IFERROR(INDEX(INDIRECT("day_wise_sales_data!$B$2:$BZ$599"),MATCH(resource!$CC60,day_wise_sales_data!$A$2:$A$500,0),MATCH(resource!BE$2,INDIRECT("day_wise_sales_data!$B$1:$BZ$1"),0)),0)</f>
        <v>4803.59</v>
      </c>
      <c r="BF60" s="3">
        <f ca="1">IFERROR(INDEX(INDIRECT("day_wise_sales_data!$B$2:$BZ$599"),MATCH(resource!$CC60,day_wise_sales_data!$A$2:$A$500,0),MATCH(resource!BF$2,INDIRECT("day_wise_sales_data!$B$1:$BZ$1"),0)),0)</f>
        <v>0</v>
      </c>
      <c r="BG60" s="3">
        <f ca="1">IFERROR(INDEX(INDIRECT("day_wise_sales_data!$B$2:$BZ$599"),MATCH(resource!$CC60,day_wise_sales_data!$A$2:$A$500,0),MATCH(resource!BG$2,INDIRECT("day_wise_sales_data!$B$1:$BZ$1"),0)),0)</f>
        <v>0</v>
      </c>
      <c r="BH60" s="3">
        <f ca="1">IFERROR(INDEX(INDIRECT("day_wise_sales_data!$B$2:$BZ$599"),MATCH(resource!$CC60,day_wise_sales_data!$A$2:$A$500,0),MATCH(resource!BH$2,INDIRECT("day_wise_sales_data!$B$1:$BZ$1"),0)),0)</f>
        <v>7924.96</v>
      </c>
      <c r="BI60" s="3">
        <f ca="1">IFERROR(INDEX(INDIRECT("day_wise_sales_data!$B$2:$BZ$599"),MATCH(resource!$CC60,day_wise_sales_data!$A$2:$A$500,0),MATCH(resource!BI$2,INDIRECT("day_wise_sales_data!$B$1:$BZ$1"),0)),0)</f>
        <v>0</v>
      </c>
      <c r="BJ60" s="3">
        <f ca="1">IFERROR(INDEX(INDIRECT("day_wise_sales_data!$B$2:$BZ$599"),MATCH(resource!$CC60,day_wise_sales_data!$A$2:$A$500,0),MATCH(resource!BJ$2,INDIRECT("day_wise_sales_data!$B$1:$BZ$1"),0)),0)</f>
        <v>8959.1200000000008</v>
      </c>
      <c r="BK60" s="3">
        <f ca="1">IFERROR(INDEX(INDIRECT("day_wise_sales_data!$B$2:$BZ$599"),MATCH(resource!$CC60,day_wise_sales_data!$A$2:$A$500,0),MATCH(resource!BK$2,INDIRECT("day_wise_sales_data!$B$1:$BZ$1"),0)),0)</f>
        <v>0</v>
      </c>
      <c r="BL60" s="3">
        <f ca="1">IFERROR(INDEX(INDIRECT("day_wise_sales_data!$B$2:$BZ$599"),MATCH(resource!$CC60,day_wise_sales_data!$A$2:$A$500,0),MATCH(resource!BL$2,INDIRECT("day_wise_sales_data!$B$1:$BZ$1"),0)),0)</f>
        <v>10602.87</v>
      </c>
      <c r="BM60" s="3">
        <f ca="1">IFERROR(INDEX(INDIRECT("day_wise_sales_data!$B$2:$BZ$599"),MATCH(resource!$CC60,day_wise_sales_data!$A$2:$A$500,0),MATCH(resource!BM$2,INDIRECT("day_wise_sales_data!$B$1:$BZ$1"),0)),0)</f>
        <v>0</v>
      </c>
      <c r="BN60" s="3">
        <f ca="1">IFERROR(INDEX(INDIRECT("day_wise_sales_data!$B$2:$BZ$599"),MATCH(resource!$CC60,day_wise_sales_data!$A$2:$A$500,0),MATCH(resource!BN$2,INDIRECT("day_wise_sales_data!$B$1:$BZ$1"),0)),0)</f>
        <v>0</v>
      </c>
      <c r="BO60" s="3">
        <f ca="1">IFERROR(INDEX(INDIRECT("day_wise_sales_data!$B$2:$BZ$599"),MATCH(resource!$CC60,day_wise_sales_data!$A$2:$A$500,0),MATCH(resource!BO$2,INDIRECT("day_wise_sales_data!$B$1:$BZ$1"),0)),0)</f>
        <v>11541.17</v>
      </c>
      <c r="BP60" s="3">
        <f ca="1">IFERROR(INDEX(INDIRECT("day_wise_sales_data!$B$2:$BZ$599"),MATCH(resource!$CC60,day_wise_sales_data!$A$2:$A$500,0),MATCH(resource!BP$2,INDIRECT("day_wise_sales_data!$B$1:$BZ$1"),0)),0)</f>
        <v>18969.73</v>
      </c>
      <c r="BQ60" s="3">
        <f ca="1">IFERROR(INDEX(INDIRECT("day_wise_sales_data!$B$2:$BZ$599"),MATCH(resource!$CC60,day_wise_sales_data!$A$2:$A$500,0),MATCH(resource!BQ$2,INDIRECT("day_wise_sales_data!$B$1:$BZ$1"),0)),0)</f>
        <v>0</v>
      </c>
      <c r="BR60" s="3">
        <f ca="1">IFERROR(INDEX(INDIRECT("day_wise_sales_data!$B$2:$BZ$599"),MATCH(resource!$CC60,day_wise_sales_data!$A$2:$A$500,0),MATCH(resource!BR$2,INDIRECT("day_wise_sales_data!$B$1:$BZ$1"),0)),0)</f>
        <v>0</v>
      </c>
      <c r="BS60" s="3">
        <f ca="1">IFERROR(INDEX(INDIRECT("day_wise_sales_data!$B$2:$BZ$599"),MATCH(resource!$CC60,day_wise_sales_data!$A$2:$A$500,0),MATCH(resource!BS$2,INDIRECT("day_wise_sales_data!$B$1:$BZ$1"),0)),0)</f>
        <v>0</v>
      </c>
      <c r="BT60" s="3">
        <f ca="1">IFERROR(INDEX(INDIRECT("day_wise_sales_data!$B$2:$BZ$599"),MATCH(resource!$CC60,day_wise_sales_data!$A$2:$A$500,0),MATCH(resource!BT$2,INDIRECT("day_wise_sales_data!$B$1:$BZ$1"),0)),0)</f>
        <v>0</v>
      </c>
      <c r="BU60" s="3">
        <f ca="1">IFERROR(INDEX(INDIRECT("day_wise_sales_data!$B$2:$BZ$599"),MATCH(resource!$CC60,day_wise_sales_data!$A$2:$A$500,0),MATCH(resource!BU$2,INDIRECT("day_wise_sales_data!$B$1:$BZ$1"),0)),0)</f>
        <v>0</v>
      </c>
      <c r="BV60" s="3">
        <f ca="1">IFERROR(INDEX(INDIRECT("day_wise_sales_data!$B$2:$BZ$599"),MATCH(resource!$CC60,day_wise_sales_data!$A$2:$A$500,0),MATCH(resource!BV$2,INDIRECT("day_wise_sales_data!$B$1:$BZ$1"),0)),0)</f>
        <v>0</v>
      </c>
      <c r="BW60" s="3">
        <f ca="1">IFERROR(INDEX(INDIRECT("day_wise_sales_data!$B$2:$BZ$599"),MATCH(resource!$CC60,day_wise_sales_data!$A$2:$A$500,0),MATCH(resource!BW$2,INDIRECT("day_wise_sales_data!$B$1:$BZ$1"),0)),0)</f>
        <v>0</v>
      </c>
      <c r="BX60" s="3">
        <f ca="1">IFERROR(INDEX(INDIRECT("day_wise_sales_data!$B$2:$BZ$599"),MATCH(resource!$CC60,day_wise_sales_data!$A$2:$A$500,0),MATCH(resource!BX$2,INDIRECT("day_wise_sales_data!$B$1:$BZ$1"),0)),0)</f>
        <v>0</v>
      </c>
      <c r="BY60" s="3">
        <f ca="1">IFERROR(INDEX(INDIRECT("day_wise_sales_data!$B$2:$BZ$599"),MATCH(resource!$CC60,day_wise_sales_data!$A$2:$A$500,0),MATCH(resource!BY$2,INDIRECT("day_wise_sales_data!$B$1:$BZ$1"),0)),0)</f>
        <v>0</v>
      </c>
      <c r="BZ60" s="3">
        <f ca="1">IFERROR(INDEX(INDIRECT("day_wise_sales_data!$B$2:$BZ$599"),MATCH(resource!$CC60,day_wise_sales_data!$A$2:$A$500,0),MATCH(resource!BZ$2,INDIRECT("day_wise_sales_data!$B$1:$BZ$1"),0)),0)</f>
        <v>0</v>
      </c>
      <c r="CA60" s="3" t="str">
        <f ca="1">IFERROR(INDEX(INDIRECT("day_wise_sales_data!$B$2:$BZ$599"),MATCH(resource!$CC60,day_wise_sales_data!$A$2:$A$500,0),MATCH(resource!CA$2,INDIRECT("day_wise_sales_data!$B$1:$BZ$1"),0)),0)</f>
        <v>dd</v>
      </c>
      <c r="CC60" s="4" t="str">
        <f>sales_data!H59</f>
        <v>BSL05214</v>
      </c>
      <c r="CD60" s="1">
        <v>58</v>
      </c>
      <c r="CE60" s="1" t="str">
        <f>IF(AQ60=report!$AQ$3,resource!CD60,"")</f>
        <v/>
      </c>
      <c r="CF60" s="5" t="str">
        <f>IFERROR(SMALL($CE$3:$CE$1001,ROWS($CE$3:CE60)),"")</f>
        <v/>
      </c>
      <c r="CH60">
        <f>IFERROR(VLOOKUP($CC60,data_pull!$E$22:$G$700,2,0),0)</f>
        <v>66332.13</v>
      </c>
      <c r="CI60" s="1">
        <f t="shared" si="44"/>
        <v>154</v>
      </c>
      <c r="CJ60" s="1">
        <f t="shared" si="45"/>
        <v>492</v>
      </c>
      <c r="CK60" s="1" t="s">
        <v>1113</v>
      </c>
      <c r="CL60" s="1">
        <f t="shared" si="46"/>
        <v>18</v>
      </c>
      <c r="CM60" s="1" t="str">
        <f>IFERROR(VLOOKUP($CK60,stock_data!$B$3:$W$612,2,0),0)</f>
        <v>CAPTA CAPSULE 250mg</v>
      </c>
      <c r="CN60" s="1" t="str">
        <f>IFERROR(VLOOKUP($CK60,stock_data!$B$3:$W$612,4,0),0)</f>
        <v>10x10's</v>
      </c>
      <c r="CO60" s="1">
        <f>IFERROR(VLOOKUP($CK60,stock_data!$B$3:$W$612,5,0),0)</f>
        <v>70</v>
      </c>
      <c r="CP60" s="3">
        <f t="shared" si="47"/>
        <v>492</v>
      </c>
      <c r="CQ60" s="3">
        <f t="shared" si="48"/>
        <v>34440</v>
      </c>
      <c r="CR60" s="1">
        <f>IFERROR(VLOOKUP($CK60,stock_data!$B$3:$W$612,6,0),0)</f>
        <v>0</v>
      </c>
      <c r="CS60" s="1">
        <f>IFERROR(VLOOKUP($CK60,stock_data!$B$3:$W$612,7,0),0)</f>
        <v>0</v>
      </c>
      <c r="CT60" s="1">
        <f>IFERROR(VLOOKUP($CK60,stock_data!$B$3:$W$612,8,0),0)</f>
        <v>0</v>
      </c>
      <c r="CU60" s="1">
        <f>IFERROR(VLOOKUP($CK60,stock_data!$B$3:$W$612,9,0),0)</f>
        <v>0</v>
      </c>
      <c r="CV60" s="1">
        <f>IFERROR(VLOOKUP($CK60,stock_data!$B$3:$W$612,10,0),0)</f>
        <v>0</v>
      </c>
      <c r="CW60" s="1">
        <f>IFERROR(VLOOKUP($CK60,stock_data!$B$3:$W$612,11,0),0)</f>
        <v>0</v>
      </c>
      <c r="CX60" s="1">
        <f>IFERROR(VLOOKUP($CK60,stock_data!$B$3:$W$612,12,0),0)</f>
        <v>0</v>
      </c>
      <c r="CY60" s="1">
        <f>IFERROR(VLOOKUP($CK60,stock_data!$B$3:$W$612,13,0),0)</f>
        <v>0</v>
      </c>
      <c r="CZ60" s="1">
        <f>IFERROR(VLOOKUP($CK60,stock_data!$B$3:$W$612,14,0),0)</f>
        <v>0</v>
      </c>
      <c r="DA60" s="1">
        <f>IFERROR(VLOOKUP($CK60,stock_data!$B$3:$W$612,15,0),0)</f>
        <v>0</v>
      </c>
      <c r="DB60" s="1">
        <f>IFERROR(VLOOKUP($CK60,stock_data!$B$3:$W$612,16,0),0)</f>
        <v>0</v>
      </c>
      <c r="DC60" s="1">
        <f>IFERROR(VLOOKUP($CK60,stock_data!$B$3:$W$612,17,0),0)</f>
        <v>0</v>
      </c>
      <c r="DD60" s="1">
        <f>IFERROR(VLOOKUP($CK60,stock_data!$B$3:$W$612,18,0),0)</f>
        <v>0</v>
      </c>
      <c r="DE60" s="1">
        <f>IFERROR(VLOOKUP($CK60,stock_data!$B$3:$W$612,19,0),0)</f>
        <v>0</v>
      </c>
      <c r="DF60" s="1">
        <f>IFERROR(VLOOKUP($CK60,stock_data!$B$3:$W$612,20,0),0)</f>
        <v>0</v>
      </c>
      <c r="DG60" s="1">
        <f>IFERROR(VLOOKUP($CK60,stock_data!$B$3:$W$612,21,0),0)</f>
        <v>0</v>
      </c>
      <c r="DH60" s="1">
        <f>IFERROR(VLOOKUP($CK60,stock_data!$B$3:$W$612,22,0),0)</f>
        <v>0</v>
      </c>
      <c r="DI60" s="1">
        <f t="shared" si="49"/>
        <v>0</v>
      </c>
      <c r="DJ60" s="1">
        <f t="shared" si="50"/>
        <v>0</v>
      </c>
      <c r="DK60" s="3">
        <f>IFERROR(INDEX(COD_SALES!$B$5:$Z$500,MATCH(resource!$CC60,COD_SALES!$A$5:$A$500,0),MATCH(resource!DK$2,COD_SALES!$B$4:$Z$4,0)),"")</f>
        <v>0</v>
      </c>
      <c r="DL60" s="3">
        <f>IFERROR(INDEX(COD_SALES!$B$5:$Z$500,MATCH(resource!$CC60,COD_SALES!$A$5:$A$500,0),MATCH(resource!DL$2,COD_SALES!$B$4:$Z$4,0)),"")</f>
        <v>0</v>
      </c>
      <c r="DM60" s="3">
        <f>IFERROR(INDEX(COD_SALES!$B$5:$Z$500,MATCH(resource!$CC60,COD_SALES!$A$5:$A$500,0),MATCH(resource!DM$2,COD_SALES!$B$4:$Z$4,0)),"")</f>
        <v>0</v>
      </c>
      <c r="DN60" s="3" t="str">
        <f>IFERROR(INDEX(COD_SALES!$B$5:$Z$500,MATCH(resource!$CC60,COD_SALES!$A$5:$A$500,0),MATCH(resource!DN$2,COD_SALES!$B$4:$Z$4,0)),"")</f>
        <v/>
      </c>
      <c r="DO60" s="3">
        <f>IFERROR(INDEX(COD_SALES!$B$5:$Z$500,MATCH(resource!$CC60,COD_SALES!$A$5:$A$500,0),MATCH(resource!DO$2,COD_SALES!$B$4:$Z$4,0)),"")</f>
        <v>0</v>
      </c>
      <c r="DP60" s="3">
        <f>IFERROR(INDEX(COD_SALES!$B$5:$Z$500,MATCH(resource!$CC60,COD_SALES!$A$5:$A$500,0),MATCH(resource!DP$2,COD_SALES!$B$4:$Z$4,0)),"")</f>
        <v>0</v>
      </c>
      <c r="DQ60" s="3" t="str">
        <f>IFERROR(INDEX(COD_SALES!$B$5:$Z$500,MATCH(resource!$CC60,COD_SALES!$A$5:$A$500,0),MATCH(resource!DQ$2,COD_SALES!$B$4:$Z$4,0)),"")</f>
        <v/>
      </c>
      <c r="DR60" s="3">
        <f>IFERROR(INDEX(COD_SALES!$B$5:$Z$500,MATCH(resource!$CC60,COD_SALES!$A$5:$A$500,0),MATCH(resource!DR$2,COD_SALES!$B$4:$Z$4,0)),"")</f>
        <v>0</v>
      </c>
      <c r="DS60" s="3">
        <f>IFERROR(INDEX(COD_SALES!$B$5:$Z$500,MATCH(resource!$CC60,COD_SALES!$A$5:$A$500,0),MATCH(resource!DS$2,COD_SALES!$B$4:$Z$4,0)),"")</f>
        <v>6</v>
      </c>
      <c r="DT60" s="3">
        <f>IFERROR(INDEX(COD_SALES!$B$5:$Z$500,MATCH(resource!$CC60,COD_SALES!$A$5:$A$500,0),MATCH(resource!DT$2,COD_SALES!$B$4:$Z$4,0)),"")</f>
        <v>0</v>
      </c>
      <c r="DU60" s="3">
        <f>IFERROR(INDEX(COD_SALES!$B$5:$Z$500,MATCH(resource!$CC60,COD_SALES!$A$5:$A$500,0),MATCH(resource!DU$2,COD_SALES!$B$4:$Z$4,0)),"")</f>
        <v>20</v>
      </c>
      <c r="DV60" s="3">
        <f>IFERROR(INDEX(COD_SALES!$B$5:$Z$500,MATCH(resource!$CC60,COD_SALES!$A$5:$A$500,0),MATCH(resource!DV$2,COD_SALES!$B$4:$Z$4,0)),"")</f>
        <v>0</v>
      </c>
      <c r="DW60" s="3">
        <f>IFERROR(INDEX(COD_SALES!$B$5:$Z$500,MATCH(resource!$CC60,COD_SALES!$A$5:$A$500,0),MATCH(resource!DW$2,COD_SALES!$B$4:$Z$4,0)),"")</f>
        <v>47</v>
      </c>
      <c r="DX60" s="3">
        <f>IFERROR(INDEX(COD_SALES!$B$5:$Z$500,MATCH(resource!$CC60,COD_SALES!$A$5:$A$500,0),MATCH(resource!DX$2,COD_SALES!$B$4:$Z$4,0)),"")</f>
        <v>1</v>
      </c>
      <c r="DY60" s="3">
        <f>IFERROR(INDEX(COD_SALES!$B$5:$Z$500,MATCH(resource!$CC60,COD_SALES!$A$5:$A$500,0),MATCH(resource!DY$2,COD_SALES!$B$4:$Z$4,0)),"")</f>
        <v>0</v>
      </c>
      <c r="DZ60" s="3">
        <f>IFERROR(INDEX(COD_SALES!$B$5:$Z$500,MATCH(resource!$CC60,COD_SALES!$A$5:$A$500,0),MATCH(resource!DZ$2,COD_SALES!$B$4:$Z$4,0)),"")</f>
        <v>17</v>
      </c>
      <c r="EA60" s="3">
        <f>IFERROR(INDEX(COD_SALES!$B$5:$Z$500,MATCH(resource!$CC60,COD_SALES!$A$5:$A$500,0),MATCH(resource!EA$2,COD_SALES!$B$4:$Z$4,0)),"")</f>
        <v>0</v>
      </c>
      <c r="EB60" s="3">
        <f t="shared" si="51"/>
        <v>34341.300000000003</v>
      </c>
      <c r="ED60" s="3">
        <f>IFERROR(VLOOKUP($CK60,depot_prod_sales!$B$5:$S$200,3,0),0)</f>
        <v>0</v>
      </c>
      <c r="EE60" s="3">
        <f>IFERROR(VLOOKUP($CK60,depot_prod_sales!$B$5:$S$200,4,0),0)</f>
        <v>0</v>
      </c>
      <c r="EF60" s="3">
        <f>IFERROR(VLOOKUP($CK60,depot_prod_sales!$B$5:$S$200,5,0),0)</f>
        <v>0</v>
      </c>
      <c r="EG60" s="3">
        <f>IFERROR(VLOOKUP($CK60,depot_prod_sales!$B$5:$S$200,6,0),0)</f>
        <v>0</v>
      </c>
      <c r="EH60" s="3">
        <f>IFERROR(VLOOKUP($CK60,depot_prod_sales!$B$5:$S$200,7,0),0)</f>
        <v>0</v>
      </c>
      <c r="EI60" s="3">
        <f>IFERROR(VLOOKUP($CK60,depot_prod_sales!$B$5:$S$200,8,0),0)</f>
        <v>0</v>
      </c>
      <c r="EJ60" s="3">
        <f>IFERROR(VLOOKUP($CK60,depot_prod_sales!$B$5:$S$200,9,0),0)</f>
        <v>0</v>
      </c>
      <c r="EK60" s="3">
        <f>IFERROR(VLOOKUP($CK60,depot_prod_sales!$B$5:$S$200,10,0),0)</f>
        <v>0</v>
      </c>
      <c r="EL60" s="3">
        <f>IFERROR(VLOOKUP($CK60,depot_prod_sales!$B$5:$S$200,11,0),0)</f>
        <v>0</v>
      </c>
      <c r="EM60" s="3">
        <f>IFERROR(VLOOKUP($CK60,depot_prod_sales!$B$5:$S$200,12,0),0)</f>
        <v>0</v>
      </c>
      <c r="EN60" s="3">
        <f>IFERROR(VLOOKUP($CK60,depot_prod_sales!$B$5:$S$200,13,0),0)</f>
        <v>0</v>
      </c>
      <c r="EO60" s="3">
        <f>IFERROR(VLOOKUP($CK60,depot_prod_sales!$B$5:$S$200,14,0),0)</f>
        <v>0</v>
      </c>
      <c r="EP60" s="3">
        <f>IFERROR(VLOOKUP($CK60,depot_prod_sales!$B$5:$S$200,15,0),0)</f>
        <v>0</v>
      </c>
      <c r="EQ60" s="3">
        <f>IFERROR(VLOOKUP($CK60,depot_prod_sales!$B$5:$S$200,16,0),0)</f>
        <v>0</v>
      </c>
      <c r="ER60" s="3">
        <f>IFERROR(VLOOKUP($CK60,depot_prod_sales!$B$5:$S$200,17,0),0)</f>
        <v>0</v>
      </c>
      <c r="ES60" s="3">
        <f>IFERROR(VLOOKUP($CK60,depot_prod_sales!$B$5:$S$200,18,0),0)</f>
        <v>0</v>
      </c>
      <c r="ET60" s="116">
        <f t="shared" si="52"/>
        <v>0</v>
      </c>
      <c r="EU60" s="116">
        <f t="shared" si="53"/>
        <v>0</v>
      </c>
      <c r="EW60" s="3">
        <f>IFERROR(VLOOKUP(CC60,data_pull!$AO$25:$AR$546,2,0),0)</f>
        <v>13</v>
      </c>
      <c r="EX60" s="1">
        <f>IFERROR(VLOOKUP(CC60,data_pull!$AO$25:$AR$546,4,0),0)</f>
        <v>190000</v>
      </c>
    </row>
    <row r="61" spans="13:154" x14ac:dyDescent="0.25"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4" t="str">
        <f>sales_data!B60</f>
        <v>Reajul Karim</v>
      </c>
      <c r="AR61" s="4" t="str">
        <f>sales_data!C60</f>
        <v>Zakir Hossain</v>
      </c>
      <c r="AS61" s="5" t="str">
        <f t="shared" si="42"/>
        <v/>
      </c>
      <c r="AT61" s="4" t="str">
        <f>sales_data!I60</f>
        <v>Horishankar Howlader</v>
      </c>
      <c r="AU61" s="4" t="str">
        <f>sales_data!W60</f>
        <v>Mirzagonj (Tb)</v>
      </c>
      <c r="AV61" s="1">
        <f>sales_data!N60</f>
        <v>229121.51</v>
      </c>
      <c r="AW61" s="1">
        <f>sales_data!P60</f>
        <v>53</v>
      </c>
      <c r="AX61" s="3">
        <f ca="1">IFERROR(INDEX(INDIRECT("day_wise_sales_data!$B$2:$BZ$599"),MATCH(resource!$CC61,day_wise_sales_data!$A$2:$A$500,0),MATCH(resource!AX$2,INDIRECT("day_wise_sales_data!$B$1:$BZ$1"),0)),0)</f>
        <v>-2200</v>
      </c>
      <c r="AY61" s="3">
        <f ca="1">IFERROR(INDEX(INDIRECT("day_wise_sales_data!$B$2:$BZ$599"),MATCH(resource!$CC61,day_wise_sales_data!$A$2:$A$500,0),MATCH(resource!AY$2,INDIRECT("day_wise_sales_data!$B$1:$BZ$1"),0)),0)</f>
        <v>0</v>
      </c>
      <c r="AZ61" s="3">
        <f ca="1">IFERROR(INDEX(INDIRECT("day_wise_sales_data!$B$2:$BZ$599"),MATCH(resource!$CC61,day_wise_sales_data!$A$2:$A$500,0),MATCH(resource!AZ$2,INDIRECT("day_wise_sales_data!$B$1:$BZ$1"),0)),0)</f>
        <v>0</v>
      </c>
      <c r="BA61" s="3">
        <f ca="1">IFERROR(INDEX(INDIRECT("day_wise_sales_data!$B$2:$BZ$599"),MATCH(resource!$CC61,day_wise_sales_data!$A$2:$A$500,0),MATCH(resource!BA$2,INDIRECT("day_wise_sales_data!$B$1:$BZ$1"),0)),0)</f>
        <v>0</v>
      </c>
      <c r="BB61" s="3">
        <f ca="1">IFERROR(INDEX(INDIRECT("day_wise_sales_data!$B$2:$BZ$599"),MATCH(resource!$CC61,day_wise_sales_data!$A$2:$A$500,0),MATCH(resource!BB$2,INDIRECT("day_wise_sales_data!$B$1:$BZ$1"),0)),0)</f>
        <v>0</v>
      </c>
      <c r="BC61" s="3">
        <f ca="1">IFERROR(INDEX(INDIRECT("day_wise_sales_data!$B$2:$BZ$599"),MATCH(resource!$CC61,day_wise_sales_data!$A$2:$A$500,0),MATCH(resource!BC$2,INDIRECT("day_wise_sales_data!$B$1:$BZ$1"),0)),0)</f>
        <v>0</v>
      </c>
      <c r="BD61" s="3">
        <f ca="1">IFERROR(INDEX(INDIRECT("day_wise_sales_data!$B$2:$BZ$599"),MATCH(resource!$CC61,day_wise_sales_data!$A$2:$A$500,0),MATCH(resource!BD$2,INDIRECT("day_wise_sales_data!$B$1:$BZ$1"),0)),0)</f>
        <v>0</v>
      </c>
      <c r="BE61" s="3">
        <f ca="1">IFERROR(INDEX(INDIRECT("day_wise_sales_data!$B$2:$BZ$599"),MATCH(resource!$CC61,day_wise_sales_data!$A$2:$A$500,0),MATCH(resource!BE$2,INDIRECT("day_wise_sales_data!$B$1:$BZ$1"),0)),0)</f>
        <v>38686.07</v>
      </c>
      <c r="BF61" s="3">
        <f ca="1">IFERROR(INDEX(INDIRECT("day_wise_sales_data!$B$2:$BZ$599"),MATCH(resource!$CC61,day_wise_sales_data!$A$2:$A$500,0),MATCH(resource!BF$2,INDIRECT("day_wise_sales_data!$B$1:$BZ$1"),0)),0)</f>
        <v>0</v>
      </c>
      <c r="BG61" s="3">
        <f ca="1">IFERROR(INDEX(INDIRECT("day_wise_sales_data!$B$2:$BZ$599"),MATCH(resource!$CC61,day_wise_sales_data!$A$2:$A$500,0),MATCH(resource!BG$2,INDIRECT("day_wise_sales_data!$B$1:$BZ$1"),0)),0)</f>
        <v>6178.19</v>
      </c>
      <c r="BH61" s="3">
        <f ca="1">IFERROR(INDEX(INDIRECT("day_wise_sales_data!$B$2:$BZ$599"),MATCH(resource!$CC61,day_wise_sales_data!$A$2:$A$500,0),MATCH(resource!BH$2,INDIRECT("day_wise_sales_data!$B$1:$BZ$1"),0)),0)</f>
        <v>0</v>
      </c>
      <c r="BI61" s="3">
        <f ca="1">IFERROR(INDEX(INDIRECT("day_wise_sales_data!$B$2:$BZ$599"),MATCH(resource!$CC61,day_wise_sales_data!$A$2:$A$500,0),MATCH(resource!BI$2,INDIRECT("day_wise_sales_data!$B$1:$BZ$1"),0)),0)</f>
        <v>0</v>
      </c>
      <c r="BJ61" s="3">
        <f ca="1">IFERROR(INDEX(INDIRECT("day_wise_sales_data!$B$2:$BZ$599"),MATCH(resource!$CC61,day_wise_sales_data!$A$2:$A$500,0),MATCH(resource!BJ$2,INDIRECT("day_wise_sales_data!$B$1:$BZ$1"),0)),0)</f>
        <v>330</v>
      </c>
      <c r="BK61" s="3">
        <f ca="1">IFERROR(INDEX(INDIRECT("day_wise_sales_data!$B$2:$BZ$599"),MATCH(resource!$CC61,day_wise_sales_data!$A$2:$A$500,0),MATCH(resource!BK$2,INDIRECT("day_wise_sales_data!$B$1:$BZ$1"),0)),0)</f>
        <v>29704.1</v>
      </c>
      <c r="BL61" s="3">
        <f ca="1">IFERROR(INDEX(INDIRECT("day_wise_sales_data!$B$2:$BZ$599"),MATCH(resource!$CC61,day_wise_sales_data!$A$2:$A$500,0),MATCH(resource!BL$2,INDIRECT("day_wise_sales_data!$B$1:$BZ$1"),0)),0)</f>
        <v>0</v>
      </c>
      <c r="BM61" s="3">
        <f ca="1">IFERROR(INDEX(INDIRECT("day_wise_sales_data!$B$2:$BZ$599"),MATCH(resource!$CC61,day_wise_sales_data!$A$2:$A$500,0),MATCH(resource!BM$2,INDIRECT("day_wise_sales_data!$B$1:$BZ$1"),0)),0)</f>
        <v>0</v>
      </c>
      <c r="BN61" s="3">
        <f ca="1">IFERROR(INDEX(INDIRECT("day_wise_sales_data!$B$2:$BZ$599"),MATCH(resource!$CC61,day_wise_sales_data!$A$2:$A$500,0),MATCH(resource!BN$2,INDIRECT("day_wise_sales_data!$B$1:$BZ$1"),0)),0)</f>
        <v>0</v>
      </c>
      <c r="BO61" s="3">
        <f ca="1">IFERROR(INDEX(INDIRECT("day_wise_sales_data!$B$2:$BZ$599"),MATCH(resource!$CC61,day_wise_sales_data!$A$2:$A$500,0),MATCH(resource!BO$2,INDIRECT("day_wise_sales_data!$B$1:$BZ$1"),0)),0)</f>
        <v>0</v>
      </c>
      <c r="BP61" s="3">
        <f ca="1">IFERROR(INDEX(INDIRECT("day_wise_sales_data!$B$2:$BZ$599"),MATCH(resource!$CC61,day_wise_sales_data!$A$2:$A$500,0),MATCH(resource!BP$2,INDIRECT("day_wise_sales_data!$B$1:$BZ$1"),0)),0)</f>
        <v>39634.44</v>
      </c>
      <c r="BQ61" s="3">
        <f ca="1">IFERROR(INDEX(INDIRECT("day_wise_sales_data!$B$2:$BZ$599"),MATCH(resource!$CC61,day_wise_sales_data!$A$2:$A$500,0),MATCH(resource!BQ$2,INDIRECT("day_wise_sales_data!$B$1:$BZ$1"),0)),0)</f>
        <v>0</v>
      </c>
      <c r="BR61" s="3">
        <f ca="1">IFERROR(INDEX(INDIRECT("day_wise_sales_data!$B$2:$BZ$599"),MATCH(resource!$CC61,day_wise_sales_data!$A$2:$A$500,0),MATCH(resource!BR$2,INDIRECT("day_wise_sales_data!$B$1:$BZ$1"),0)),0)</f>
        <v>530.14</v>
      </c>
      <c r="BS61" s="3">
        <f ca="1">IFERROR(INDEX(INDIRECT("day_wise_sales_data!$B$2:$BZ$599"),MATCH(resource!$CC61,day_wise_sales_data!$A$2:$A$500,0),MATCH(resource!BS$2,INDIRECT("day_wise_sales_data!$B$1:$BZ$1"),0)),0)</f>
        <v>13778.26</v>
      </c>
      <c r="BT61" s="3">
        <f ca="1">IFERROR(INDEX(INDIRECT("day_wise_sales_data!$B$2:$BZ$599"),MATCH(resource!$CC61,day_wise_sales_data!$A$2:$A$500,0),MATCH(resource!BT$2,INDIRECT("day_wise_sales_data!$B$1:$BZ$1"),0)),0)</f>
        <v>21242.98</v>
      </c>
      <c r="BU61" s="3">
        <f ca="1">IFERROR(INDEX(INDIRECT("day_wise_sales_data!$B$2:$BZ$599"),MATCH(resource!$CC61,day_wise_sales_data!$A$2:$A$500,0),MATCH(resource!BU$2,INDIRECT("day_wise_sales_data!$B$1:$BZ$1"),0)),0)</f>
        <v>81237.33</v>
      </c>
      <c r="BV61" s="3">
        <f ca="1">IFERROR(INDEX(INDIRECT("day_wise_sales_data!$B$2:$BZ$599"),MATCH(resource!$CC61,day_wise_sales_data!$A$2:$A$500,0),MATCH(resource!BV$2,INDIRECT("day_wise_sales_data!$B$1:$BZ$1"),0)),0)</f>
        <v>0</v>
      </c>
      <c r="BW61" s="3">
        <f ca="1">IFERROR(INDEX(INDIRECT("day_wise_sales_data!$B$2:$BZ$599"),MATCH(resource!$CC61,day_wise_sales_data!$A$2:$A$500,0),MATCH(resource!BW$2,INDIRECT("day_wise_sales_data!$B$1:$BZ$1"),0)),0)</f>
        <v>0</v>
      </c>
      <c r="BX61" s="3">
        <f ca="1">IFERROR(INDEX(INDIRECT("day_wise_sales_data!$B$2:$BZ$599"),MATCH(resource!$CC61,day_wise_sales_data!$A$2:$A$500,0),MATCH(resource!BX$2,INDIRECT("day_wise_sales_data!$B$1:$BZ$1"),0)),0)</f>
        <v>0</v>
      </c>
      <c r="BY61" s="3">
        <f ca="1">IFERROR(INDEX(INDIRECT("day_wise_sales_data!$B$2:$BZ$599"),MATCH(resource!$CC61,day_wise_sales_data!$A$2:$A$500,0),MATCH(resource!BY$2,INDIRECT("day_wise_sales_data!$B$1:$BZ$1"),0)),0)</f>
        <v>0</v>
      </c>
      <c r="BZ61" s="3">
        <f ca="1">IFERROR(INDEX(INDIRECT("day_wise_sales_data!$B$2:$BZ$599"),MATCH(resource!$CC61,day_wise_sales_data!$A$2:$A$500,0),MATCH(resource!BZ$2,INDIRECT("day_wise_sales_data!$B$1:$BZ$1"),0)),0)</f>
        <v>0</v>
      </c>
      <c r="CA61" s="3" t="str">
        <f ca="1">IFERROR(INDEX(INDIRECT("day_wise_sales_data!$B$2:$BZ$599"),MATCH(resource!$CC61,day_wise_sales_data!$A$2:$A$500,0),MATCH(resource!CA$2,INDIRECT("day_wise_sales_data!$B$1:$BZ$1"),0)),0)</f>
        <v>dd</v>
      </c>
      <c r="CC61" s="4" t="str">
        <f>sales_data!H60</f>
        <v>BSL01211</v>
      </c>
      <c r="CD61" s="1">
        <v>59</v>
      </c>
      <c r="CE61" s="1" t="str">
        <f>IF(AQ61=report!$AQ$3,resource!CD61,"")</f>
        <v/>
      </c>
      <c r="CF61" s="5" t="str">
        <f>IFERROR(SMALL($CE$3:$CE$1001,ROWS($CE$3:CE61)),"")</f>
        <v/>
      </c>
      <c r="CH61">
        <f>IFERROR(VLOOKUP($CC61,data_pull!$E$22:$G$700,2,0),0)</f>
        <v>229121.51</v>
      </c>
      <c r="CI61" s="1">
        <f t="shared" si="44"/>
        <v>16</v>
      </c>
      <c r="CJ61" s="1">
        <f t="shared" si="45"/>
        <v>0</v>
      </c>
      <c r="CK61" s="1" t="s">
        <v>1115</v>
      </c>
      <c r="CL61" s="1">
        <f t="shared" si="46"/>
        <v>111</v>
      </c>
      <c r="CM61" s="1" t="str">
        <f>IFERROR(VLOOKUP($CK61,stock_data!$B$3:$W$612,2,0),0)</f>
        <v>CASALT- D TABLET</v>
      </c>
      <c r="CN61" s="1" t="str">
        <f>IFERROR(VLOOKUP($CK61,stock_data!$B$3:$W$612,4,0),0)</f>
        <v>30's</v>
      </c>
      <c r="CO61" s="1">
        <f>IFERROR(VLOOKUP($CK61,stock_data!$B$3:$W$612,5,0),0)</f>
        <v>184.8</v>
      </c>
      <c r="CP61" s="3">
        <f t="shared" si="47"/>
        <v>0</v>
      </c>
      <c r="CQ61" s="3">
        <f t="shared" si="48"/>
        <v>0</v>
      </c>
      <c r="CR61" s="1">
        <f>IFERROR(VLOOKUP($CK61,stock_data!$B$3:$W$612,6,0),0)</f>
        <v>325</v>
      </c>
      <c r="CS61" s="1">
        <f>IFERROR(VLOOKUP($CK61,stock_data!$B$3:$W$612,7,0),0)</f>
        <v>656</v>
      </c>
      <c r="CT61" s="1">
        <f>IFERROR(VLOOKUP($CK61,stock_data!$B$3:$W$612,8,0),0)</f>
        <v>142</v>
      </c>
      <c r="CU61" s="1">
        <f>IFERROR(VLOOKUP($CK61,stock_data!$B$3:$W$612,9,0),0)</f>
        <v>3</v>
      </c>
      <c r="CV61" s="1">
        <f>IFERROR(VLOOKUP($CK61,stock_data!$B$3:$W$612,10,0),0)</f>
        <v>144</v>
      </c>
      <c r="CW61" s="1">
        <f>IFERROR(VLOOKUP($CK61,stock_data!$B$3:$W$612,11,0),0)</f>
        <v>256</v>
      </c>
      <c r="CX61" s="1">
        <f>IFERROR(VLOOKUP($CK61,stock_data!$B$3:$W$612,12,0),0)</f>
        <v>196</v>
      </c>
      <c r="CY61" s="1">
        <f>IFERROR(VLOOKUP($CK61,stock_data!$B$3:$W$612,13,0),0)</f>
        <v>69</v>
      </c>
      <c r="CZ61" s="1">
        <f>IFERROR(VLOOKUP($CK61,stock_data!$B$3:$W$612,14,0),0)</f>
        <v>731</v>
      </c>
      <c r="DA61" s="1">
        <f>IFERROR(VLOOKUP($CK61,stock_data!$B$3:$W$612,15,0),0)</f>
        <v>465</v>
      </c>
      <c r="DB61" s="1">
        <f>IFERROR(VLOOKUP($CK61,stock_data!$B$3:$W$612,16,0),0)</f>
        <v>65</v>
      </c>
      <c r="DC61" s="1">
        <f>IFERROR(VLOOKUP($CK61,stock_data!$B$3:$W$612,17,0),0)</f>
        <v>262</v>
      </c>
      <c r="DD61" s="1">
        <f>IFERROR(VLOOKUP($CK61,stock_data!$B$3:$W$612,18,0),0)</f>
        <v>113</v>
      </c>
      <c r="DE61" s="1">
        <f>IFERROR(VLOOKUP($CK61,stock_data!$B$3:$W$612,19,0),0)</f>
        <v>287</v>
      </c>
      <c r="DF61" s="1">
        <f>IFERROR(VLOOKUP($CK61,stock_data!$B$3:$W$612,20,0),0)</f>
        <v>339</v>
      </c>
      <c r="DG61" s="1">
        <f>IFERROR(VLOOKUP($CK61,stock_data!$B$3:$W$612,21,0),0)</f>
        <v>282</v>
      </c>
      <c r="DH61" s="1">
        <f>IFERROR(VLOOKUP($CK61,stock_data!$B$3:$W$612,22,0),0)</f>
        <v>492</v>
      </c>
      <c r="DI61" s="1">
        <f t="shared" si="49"/>
        <v>4827</v>
      </c>
      <c r="DJ61" s="1">
        <f t="shared" si="50"/>
        <v>892029.60000000009</v>
      </c>
      <c r="DK61" s="3">
        <f>IFERROR(INDEX(COD_SALES!$B$5:$Z$500,MATCH(resource!$CC61,COD_SALES!$A$5:$A$500,0),MATCH(resource!DK$2,COD_SALES!$B$4:$Z$4,0)),"")</f>
        <v>2</v>
      </c>
      <c r="DL61" s="3">
        <f>IFERROR(INDEX(COD_SALES!$B$5:$Z$500,MATCH(resource!$CC61,COD_SALES!$A$5:$A$500,0),MATCH(resource!DL$2,COD_SALES!$B$4:$Z$4,0)),"")</f>
        <v>8</v>
      </c>
      <c r="DM61" s="3">
        <f>IFERROR(INDEX(COD_SALES!$B$5:$Z$500,MATCH(resource!$CC61,COD_SALES!$A$5:$A$500,0),MATCH(resource!DM$2,COD_SALES!$B$4:$Z$4,0)),"")</f>
        <v>1</v>
      </c>
      <c r="DN61" s="3" t="str">
        <f>IFERROR(INDEX(COD_SALES!$B$5:$Z$500,MATCH(resource!$CC61,COD_SALES!$A$5:$A$500,0),MATCH(resource!DN$2,COD_SALES!$B$4:$Z$4,0)),"")</f>
        <v/>
      </c>
      <c r="DO61" s="3">
        <f>IFERROR(INDEX(COD_SALES!$B$5:$Z$500,MATCH(resource!$CC61,COD_SALES!$A$5:$A$500,0),MATCH(resource!DO$2,COD_SALES!$B$4:$Z$4,0)),"")</f>
        <v>0</v>
      </c>
      <c r="DP61" s="3">
        <f>IFERROR(INDEX(COD_SALES!$B$5:$Z$500,MATCH(resource!$CC61,COD_SALES!$A$5:$A$500,0),MATCH(resource!DP$2,COD_SALES!$B$4:$Z$4,0)),"")</f>
        <v>2</v>
      </c>
      <c r="DQ61" s="3" t="str">
        <f>IFERROR(INDEX(COD_SALES!$B$5:$Z$500,MATCH(resource!$CC61,COD_SALES!$A$5:$A$500,0),MATCH(resource!DQ$2,COD_SALES!$B$4:$Z$4,0)),"")</f>
        <v/>
      </c>
      <c r="DR61" s="3">
        <f>IFERROR(INDEX(COD_SALES!$B$5:$Z$500,MATCH(resource!$CC61,COD_SALES!$A$5:$A$500,0),MATCH(resource!DR$2,COD_SALES!$B$4:$Z$4,0)),"")</f>
        <v>0</v>
      </c>
      <c r="DS61" s="3">
        <f>IFERROR(INDEX(COD_SALES!$B$5:$Z$500,MATCH(resource!$CC61,COD_SALES!$A$5:$A$500,0),MATCH(resource!DS$2,COD_SALES!$B$4:$Z$4,0)),"")</f>
        <v>208</v>
      </c>
      <c r="DT61" s="3">
        <f>IFERROR(INDEX(COD_SALES!$B$5:$Z$500,MATCH(resource!$CC61,COD_SALES!$A$5:$A$500,0),MATCH(resource!DT$2,COD_SALES!$B$4:$Z$4,0)),"")</f>
        <v>10</v>
      </c>
      <c r="DU61" s="3">
        <f>IFERROR(INDEX(COD_SALES!$B$5:$Z$500,MATCH(resource!$CC61,COD_SALES!$A$5:$A$500,0),MATCH(resource!DU$2,COD_SALES!$B$4:$Z$4,0)),"")</f>
        <v>0</v>
      </c>
      <c r="DV61" s="3">
        <f>IFERROR(INDEX(COD_SALES!$B$5:$Z$500,MATCH(resource!$CC61,COD_SALES!$A$5:$A$500,0),MATCH(resource!DV$2,COD_SALES!$B$4:$Z$4,0)),"")</f>
        <v>0</v>
      </c>
      <c r="DW61" s="3">
        <f>IFERROR(INDEX(COD_SALES!$B$5:$Z$500,MATCH(resource!$CC61,COD_SALES!$A$5:$A$500,0),MATCH(resource!DW$2,COD_SALES!$B$4:$Z$4,0)),"")</f>
        <v>65</v>
      </c>
      <c r="DX61" s="3">
        <f>IFERROR(INDEX(COD_SALES!$B$5:$Z$500,MATCH(resource!$CC61,COD_SALES!$A$5:$A$500,0),MATCH(resource!DX$2,COD_SALES!$B$4:$Z$4,0)),"")</f>
        <v>51</v>
      </c>
      <c r="DY61" s="3">
        <f>IFERROR(INDEX(COD_SALES!$B$5:$Z$500,MATCH(resource!$CC61,COD_SALES!$A$5:$A$500,0),MATCH(resource!DY$2,COD_SALES!$B$4:$Z$4,0)),"")</f>
        <v>0</v>
      </c>
      <c r="DZ61" s="3">
        <f>IFERROR(INDEX(COD_SALES!$B$5:$Z$500,MATCH(resource!$CC61,COD_SALES!$A$5:$A$500,0),MATCH(resource!DZ$2,COD_SALES!$B$4:$Z$4,0)),"")</f>
        <v>20</v>
      </c>
      <c r="EA61" s="3">
        <f>IFERROR(INDEX(COD_SALES!$B$5:$Z$500,MATCH(resource!$CC61,COD_SALES!$A$5:$A$500,0),MATCH(resource!EA$2,COD_SALES!$B$4:$Z$4,0)),"")</f>
        <v>30</v>
      </c>
      <c r="EB61" s="3">
        <f t="shared" si="51"/>
        <v>101398.45999999999</v>
      </c>
      <c r="ED61" s="3">
        <f>IFERROR(VLOOKUP($CK61,depot_prod_sales!$B$5:$S$200,3,0),0)</f>
        <v>328</v>
      </c>
      <c r="EE61" s="3">
        <f>IFERROR(VLOOKUP($CK61,depot_prod_sales!$B$5:$S$200,4,0),0)</f>
        <v>2018</v>
      </c>
      <c r="EF61" s="3">
        <f>IFERROR(VLOOKUP($CK61,depot_prod_sales!$B$5:$S$200,5,0),0)</f>
        <v>2154</v>
      </c>
      <c r="EG61" s="3">
        <f>IFERROR(VLOOKUP($CK61,depot_prod_sales!$B$5:$S$200,6,0),0)</f>
        <v>2529</v>
      </c>
      <c r="EH61" s="3">
        <f>IFERROR(VLOOKUP($CK61,depot_prod_sales!$B$5:$S$200,7,0),0)</f>
        <v>1738</v>
      </c>
      <c r="EI61" s="3">
        <f>IFERROR(VLOOKUP($CK61,depot_prod_sales!$B$5:$S$200,8,0),0)</f>
        <v>8074</v>
      </c>
      <c r="EJ61" s="3">
        <f>IFERROR(VLOOKUP($CK61,depot_prod_sales!$B$5:$S$200,9,0),0)</f>
        <v>2735</v>
      </c>
      <c r="EK61" s="3">
        <f>IFERROR(VLOOKUP($CK61,depot_prod_sales!$B$5:$S$200,10,0),0)</f>
        <v>608</v>
      </c>
      <c r="EL61" s="3">
        <f>IFERROR(VLOOKUP($CK61,depot_prod_sales!$B$5:$S$200,11,0),0)</f>
        <v>52</v>
      </c>
      <c r="EM61" s="3">
        <f>IFERROR(VLOOKUP($CK61,depot_prod_sales!$B$5:$S$200,12,0),0)</f>
        <v>1506</v>
      </c>
      <c r="EN61" s="3">
        <f>IFERROR(VLOOKUP($CK61,depot_prod_sales!$B$5:$S$200,13,0),0)</f>
        <v>2268</v>
      </c>
      <c r="EO61" s="3">
        <f>IFERROR(VLOOKUP($CK61,depot_prod_sales!$B$5:$S$200,14,0),0)</f>
        <v>2951</v>
      </c>
      <c r="EP61" s="3">
        <f>IFERROR(VLOOKUP($CK61,depot_prod_sales!$B$5:$S$200,15,0),0)</f>
        <v>572</v>
      </c>
      <c r="EQ61" s="3">
        <f>IFERROR(VLOOKUP($CK61,depot_prod_sales!$B$5:$S$200,16,0),0)</f>
        <v>436</v>
      </c>
      <c r="ER61" s="3">
        <f>IFERROR(VLOOKUP($CK61,depot_prod_sales!$B$5:$S$200,17,0),0)</f>
        <v>1100</v>
      </c>
      <c r="ES61" s="3">
        <f>IFERROR(VLOOKUP($CK61,depot_prod_sales!$B$5:$S$200,18,0),0)</f>
        <v>837</v>
      </c>
      <c r="ET61" s="116">
        <f t="shared" si="52"/>
        <v>29906</v>
      </c>
      <c r="EU61" s="116">
        <f t="shared" si="53"/>
        <v>5526628.8000000007</v>
      </c>
      <c r="EW61" s="3">
        <f>IFERROR(VLOOKUP(CC61,data_pull!$AO$25:$AR$546,2,0),0)</f>
        <v>43</v>
      </c>
      <c r="EX61" s="1">
        <f>IFERROR(VLOOKUP(CC61,data_pull!$AO$25:$AR$546,4,0),0)</f>
        <v>190000</v>
      </c>
    </row>
    <row r="62" spans="13:154" x14ac:dyDescent="0.25"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4" t="str">
        <f>sales_data!B61</f>
        <v>Reajul Karim</v>
      </c>
      <c r="AR62" s="4" t="str">
        <f>sales_data!C61</f>
        <v>Zakir Hossain</v>
      </c>
      <c r="AS62" s="5" t="str">
        <f t="shared" si="42"/>
        <v/>
      </c>
      <c r="AT62" s="4" t="str">
        <f>sales_data!I61</f>
        <v>Nashir Uddin-2</v>
      </c>
      <c r="AU62" s="4" t="str">
        <f>sales_data!W61</f>
        <v>Betagi (Tb)</v>
      </c>
      <c r="AV62" s="1">
        <f>sales_data!N61</f>
        <v>100187.45</v>
      </c>
      <c r="AW62" s="1">
        <f>sales_data!P61</f>
        <v>37</v>
      </c>
      <c r="AX62" s="3">
        <f ca="1">IFERROR(INDEX(INDIRECT("day_wise_sales_data!$B$2:$BZ$599"),MATCH(resource!$CC62,day_wise_sales_data!$A$2:$A$500,0),MATCH(resource!AX$2,INDIRECT("day_wise_sales_data!$B$1:$BZ$1"),0)),0)</f>
        <v>4802.71</v>
      </c>
      <c r="AY62" s="3">
        <f ca="1">IFERROR(INDEX(INDIRECT("day_wise_sales_data!$B$2:$BZ$599"),MATCH(resource!$CC62,day_wise_sales_data!$A$2:$A$500,0),MATCH(resource!AY$2,INDIRECT("day_wise_sales_data!$B$1:$BZ$1"),0)),0)</f>
        <v>0</v>
      </c>
      <c r="AZ62" s="3">
        <f ca="1">IFERROR(INDEX(INDIRECT("day_wise_sales_data!$B$2:$BZ$599"),MATCH(resource!$CC62,day_wise_sales_data!$A$2:$A$500,0),MATCH(resource!AZ$2,INDIRECT("day_wise_sales_data!$B$1:$BZ$1"),0)),0)</f>
        <v>0</v>
      </c>
      <c r="BA62" s="3">
        <f ca="1">IFERROR(INDEX(INDIRECT("day_wise_sales_data!$B$2:$BZ$599"),MATCH(resource!$CC62,day_wise_sales_data!$A$2:$A$500,0),MATCH(resource!BA$2,INDIRECT("day_wise_sales_data!$B$1:$BZ$1"),0)),0)</f>
        <v>12464.14</v>
      </c>
      <c r="BB62" s="3">
        <f ca="1">IFERROR(INDEX(INDIRECT("day_wise_sales_data!$B$2:$BZ$599"),MATCH(resource!$CC62,day_wise_sales_data!$A$2:$A$500,0),MATCH(resource!BB$2,INDIRECT("day_wise_sales_data!$B$1:$BZ$1"),0)),0)</f>
        <v>6600</v>
      </c>
      <c r="BC62" s="3">
        <f ca="1">IFERROR(INDEX(INDIRECT("day_wise_sales_data!$B$2:$BZ$599"),MATCH(resource!$CC62,day_wise_sales_data!$A$2:$A$500,0),MATCH(resource!BC$2,INDIRECT("day_wise_sales_data!$B$1:$BZ$1"),0)),0)</f>
        <v>0</v>
      </c>
      <c r="BD62" s="3">
        <f ca="1">IFERROR(INDEX(INDIRECT("day_wise_sales_data!$B$2:$BZ$599"),MATCH(resource!$CC62,day_wise_sales_data!$A$2:$A$500,0),MATCH(resource!BD$2,INDIRECT("day_wise_sales_data!$B$1:$BZ$1"),0)),0)</f>
        <v>0</v>
      </c>
      <c r="BE62" s="3">
        <f ca="1">IFERROR(INDEX(INDIRECT("day_wise_sales_data!$B$2:$BZ$599"),MATCH(resource!$CC62,day_wise_sales_data!$A$2:$A$500,0),MATCH(resource!BE$2,INDIRECT("day_wise_sales_data!$B$1:$BZ$1"),0)),0)</f>
        <v>26210.09</v>
      </c>
      <c r="BF62" s="3">
        <f ca="1">IFERROR(INDEX(INDIRECT("day_wise_sales_data!$B$2:$BZ$599"),MATCH(resource!$CC62,day_wise_sales_data!$A$2:$A$500,0),MATCH(resource!BF$2,INDIRECT("day_wise_sales_data!$B$1:$BZ$1"),0)),0)</f>
        <v>0</v>
      </c>
      <c r="BG62" s="3">
        <f ca="1">IFERROR(INDEX(INDIRECT("day_wise_sales_data!$B$2:$BZ$599"),MATCH(resource!$CC62,day_wise_sales_data!$A$2:$A$500,0),MATCH(resource!BG$2,INDIRECT("day_wise_sales_data!$B$1:$BZ$1"),0)),0)</f>
        <v>0</v>
      </c>
      <c r="BH62" s="3">
        <f ca="1">IFERROR(INDEX(INDIRECT("day_wise_sales_data!$B$2:$BZ$599"),MATCH(resource!$CC62,day_wise_sales_data!$A$2:$A$500,0),MATCH(resource!BH$2,INDIRECT("day_wise_sales_data!$B$1:$BZ$1"),0)),0)</f>
        <v>0</v>
      </c>
      <c r="BI62" s="3">
        <f ca="1">IFERROR(INDEX(INDIRECT("day_wise_sales_data!$B$2:$BZ$599"),MATCH(resource!$CC62,day_wise_sales_data!$A$2:$A$500,0),MATCH(resource!BI$2,INDIRECT("day_wise_sales_data!$B$1:$BZ$1"),0)),0)</f>
        <v>0</v>
      </c>
      <c r="BJ62" s="3">
        <f ca="1">IFERROR(INDEX(INDIRECT("day_wise_sales_data!$B$2:$BZ$599"),MATCH(resource!$CC62,day_wise_sales_data!$A$2:$A$500,0),MATCH(resource!BJ$2,INDIRECT("day_wise_sales_data!$B$1:$BZ$1"),0)),0)</f>
        <v>6901.99</v>
      </c>
      <c r="BK62" s="3">
        <f ca="1">IFERROR(INDEX(INDIRECT("day_wise_sales_data!$B$2:$BZ$599"),MATCH(resource!$CC62,day_wise_sales_data!$A$2:$A$500,0),MATCH(resource!BK$2,INDIRECT("day_wise_sales_data!$B$1:$BZ$1"),0)),0)</f>
        <v>2200.1</v>
      </c>
      <c r="BL62" s="3">
        <f ca="1">IFERROR(INDEX(INDIRECT("day_wise_sales_data!$B$2:$BZ$599"),MATCH(resource!$CC62,day_wise_sales_data!$A$2:$A$500,0),MATCH(resource!BL$2,INDIRECT("day_wise_sales_data!$B$1:$BZ$1"),0)),0)</f>
        <v>0</v>
      </c>
      <c r="BM62" s="3">
        <f ca="1">IFERROR(INDEX(INDIRECT("day_wise_sales_data!$B$2:$BZ$599"),MATCH(resource!$CC62,day_wise_sales_data!$A$2:$A$500,0),MATCH(resource!BM$2,INDIRECT("day_wise_sales_data!$B$1:$BZ$1"),0)),0)</f>
        <v>0</v>
      </c>
      <c r="BN62" s="3">
        <f ca="1">IFERROR(INDEX(INDIRECT("day_wise_sales_data!$B$2:$BZ$599"),MATCH(resource!$CC62,day_wise_sales_data!$A$2:$A$500,0),MATCH(resource!BN$2,INDIRECT("day_wise_sales_data!$B$1:$BZ$1"),0)),0)</f>
        <v>33594.839999999997</v>
      </c>
      <c r="BO62" s="3">
        <f ca="1">IFERROR(INDEX(INDIRECT("day_wise_sales_data!$B$2:$BZ$599"),MATCH(resource!$CC62,day_wise_sales_data!$A$2:$A$500,0),MATCH(resource!BO$2,INDIRECT("day_wise_sales_data!$B$1:$BZ$1"),0)),0)</f>
        <v>0</v>
      </c>
      <c r="BP62" s="3">
        <f ca="1">IFERROR(INDEX(INDIRECT("day_wise_sales_data!$B$2:$BZ$599"),MATCH(resource!$CC62,day_wise_sales_data!$A$2:$A$500,0),MATCH(resource!BP$2,INDIRECT("day_wise_sales_data!$B$1:$BZ$1"),0)),0)</f>
        <v>0</v>
      </c>
      <c r="BQ62" s="3">
        <f ca="1">IFERROR(INDEX(INDIRECT("day_wise_sales_data!$B$2:$BZ$599"),MATCH(resource!$CC62,day_wise_sales_data!$A$2:$A$500,0),MATCH(resource!BQ$2,INDIRECT("day_wise_sales_data!$B$1:$BZ$1"),0)),0)</f>
        <v>0</v>
      </c>
      <c r="BR62" s="3">
        <f ca="1">IFERROR(INDEX(INDIRECT("day_wise_sales_data!$B$2:$BZ$599"),MATCH(resource!$CC62,day_wise_sales_data!$A$2:$A$500,0),MATCH(resource!BR$2,INDIRECT("day_wise_sales_data!$B$1:$BZ$1"),0)),0)</f>
        <v>0</v>
      </c>
      <c r="BS62" s="3">
        <f ca="1">IFERROR(INDEX(INDIRECT("day_wise_sales_data!$B$2:$BZ$599"),MATCH(resource!$CC62,day_wise_sales_data!$A$2:$A$500,0),MATCH(resource!BS$2,INDIRECT("day_wise_sales_data!$B$1:$BZ$1"),0)),0)</f>
        <v>0</v>
      </c>
      <c r="BT62" s="3">
        <f ca="1">IFERROR(INDEX(INDIRECT("day_wise_sales_data!$B$2:$BZ$599"),MATCH(resource!$CC62,day_wise_sales_data!$A$2:$A$500,0),MATCH(resource!BT$2,INDIRECT("day_wise_sales_data!$B$1:$BZ$1"),0)),0)</f>
        <v>0</v>
      </c>
      <c r="BU62" s="3">
        <f ca="1">IFERROR(INDEX(INDIRECT("day_wise_sales_data!$B$2:$BZ$599"),MATCH(resource!$CC62,day_wise_sales_data!$A$2:$A$500,0),MATCH(resource!BU$2,INDIRECT("day_wise_sales_data!$B$1:$BZ$1"),0)),0)</f>
        <v>2112.14</v>
      </c>
      <c r="BV62" s="3">
        <f ca="1">IFERROR(INDEX(INDIRECT("day_wise_sales_data!$B$2:$BZ$599"),MATCH(resource!$CC62,day_wise_sales_data!$A$2:$A$500,0),MATCH(resource!BV$2,INDIRECT("day_wise_sales_data!$B$1:$BZ$1"),0)),0)</f>
        <v>0</v>
      </c>
      <c r="BW62" s="3">
        <f ca="1">IFERROR(INDEX(INDIRECT("day_wise_sales_data!$B$2:$BZ$599"),MATCH(resource!$CC62,day_wise_sales_data!$A$2:$A$500,0),MATCH(resource!BW$2,INDIRECT("day_wise_sales_data!$B$1:$BZ$1"),0)),0)</f>
        <v>5301.44</v>
      </c>
      <c r="BX62" s="3">
        <f ca="1">IFERROR(INDEX(INDIRECT("day_wise_sales_data!$B$2:$BZ$599"),MATCH(resource!$CC62,day_wise_sales_data!$A$2:$A$500,0),MATCH(resource!BX$2,INDIRECT("day_wise_sales_data!$B$1:$BZ$1"),0)),0)</f>
        <v>0</v>
      </c>
      <c r="BY62" s="3">
        <f ca="1">IFERROR(INDEX(INDIRECT("day_wise_sales_data!$B$2:$BZ$599"),MATCH(resource!$CC62,day_wise_sales_data!$A$2:$A$500,0),MATCH(resource!BY$2,INDIRECT("day_wise_sales_data!$B$1:$BZ$1"),0)),0)</f>
        <v>0</v>
      </c>
      <c r="BZ62" s="3">
        <f ca="1">IFERROR(INDEX(INDIRECT("day_wise_sales_data!$B$2:$BZ$599"),MATCH(resource!$CC62,day_wise_sales_data!$A$2:$A$500,0),MATCH(resource!BZ$2,INDIRECT("day_wise_sales_data!$B$1:$BZ$1"),0)),0)</f>
        <v>0</v>
      </c>
      <c r="CA62" s="3" t="str">
        <f ca="1">IFERROR(INDEX(INDIRECT("day_wise_sales_data!$B$2:$BZ$599"),MATCH(resource!$CC62,day_wise_sales_data!$A$2:$A$500,0),MATCH(resource!CA$2,INDIRECT("day_wise_sales_data!$B$1:$BZ$1"),0)),0)</f>
        <v>dd</v>
      </c>
      <c r="CC62" s="4" t="str">
        <f>sales_data!H61</f>
        <v>BSL02142</v>
      </c>
      <c r="CD62" s="1">
        <v>60</v>
      </c>
      <c r="CE62" s="1" t="str">
        <f>IF(AQ62=report!$AQ$3,resource!CD62,"")</f>
        <v/>
      </c>
      <c r="CF62" s="5" t="str">
        <f>IFERROR(SMALL($CE$3:$CE$1001,ROWS($CE$3:CE62)),"")</f>
        <v/>
      </c>
      <c r="CH62">
        <f>IFERROR(VLOOKUP($CC62,data_pull!$E$22:$G$700,2,0),0)</f>
        <v>100187.45</v>
      </c>
      <c r="CI62" s="1">
        <f t="shared" si="44"/>
        <v>154</v>
      </c>
      <c r="CJ62" s="1">
        <f t="shared" si="45"/>
        <v>2</v>
      </c>
      <c r="CK62" s="1" t="s">
        <v>1117</v>
      </c>
      <c r="CL62" s="1">
        <f t="shared" si="46"/>
        <v>82</v>
      </c>
      <c r="CM62" s="1" t="str">
        <f>IFERROR(VLOOKUP($CK62,stock_data!$B$3:$W$612,2,0),0)</f>
        <v>CASALT- D TABLET ( Exp.)</v>
      </c>
      <c r="CN62" s="1" t="str">
        <f>IFERROR(VLOOKUP($CK62,stock_data!$B$3:$W$612,4,0),0)</f>
        <v>30's</v>
      </c>
      <c r="CO62" s="1">
        <f>IFERROR(VLOOKUP($CK62,stock_data!$B$3:$W$612,5,0),0)</f>
        <v>184.8</v>
      </c>
      <c r="CP62" s="3">
        <f t="shared" si="47"/>
        <v>2</v>
      </c>
      <c r="CQ62" s="3">
        <f t="shared" si="48"/>
        <v>369.6</v>
      </c>
      <c r="CR62" s="1">
        <f>IFERROR(VLOOKUP($CK62,stock_data!$B$3:$W$612,6,0),0)</f>
        <v>0</v>
      </c>
      <c r="CS62" s="1">
        <f>IFERROR(VLOOKUP($CK62,stock_data!$B$3:$W$612,7,0),0)</f>
        <v>0</v>
      </c>
      <c r="CT62" s="1">
        <f>IFERROR(VLOOKUP($CK62,stock_data!$B$3:$W$612,8,0),0)</f>
        <v>0</v>
      </c>
      <c r="CU62" s="1">
        <f>IFERROR(VLOOKUP($CK62,stock_data!$B$3:$W$612,9,0),0)</f>
        <v>0</v>
      </c>
      <c r="CV62" s="1">
        <f>IFERROR(VLOOKUP($CK62,stock_data!$B$3:$W$612,10,0),0)</f>
        <v>0</v>
      </c>
      <c r="CW62" s="1">
        <f>IFERROR(VLOOKUP($CK62,stock_data!$B$3:$W$612,11,0),0)</f>
        <v>0</v>
      </c>
      <c r="CX62" s="1">
        <f>IFERROR(VLOOKUP($CK62,stock_data!$B$3:$W$612,12,0),0)</f>
        <v>0</v>
      </c>
      <c r="CY62" s="1">
        <f>IFERROR(VLOOKUP($CK62,stock_data!$B$3:$W$612,13,0),0)</f>
        <v>0</v>
      </c>
      <c r="CZ62" s="1">
        <f>IFERROR(VLOOKUP($CK62,stock_data!$B$3:$W$612,14,0),0)</f>
        <v>0</v>
      </c>
      <c r="DA62" s="1">
        <f>IFERROR(VLOOKUP($CK62,stock_data!$B$3:$W$612,15,0),0)</f>
        <v>0</v>
      </c>
      <c r="DB62" s="1">
        <f>IFERROR(VLOOKUP($CK62,stock_data!$B$3:$W$612,16,0),0)</f>
        <v>0</v>
      </c>
      <c r="DC62" s="1">
        <f>IFERROR(VLOOKUP($CK62,stock_data!$B$3:$W$612,17,0),0)</f>
        <v>0</v>
      </c>
      <c r="DD62" s="1">
        <f>IFERROR(VLOOKUP($CK62,stock_data!$B$3:$W$612,18,0),0)</f>
        <v>0</v>
      </c>
      <c r="DE62" s="1">
        <f>IFERROR(VLOOKUP($CK62,stock_data!$B$3:$W$612,19,0),0)</f>
        <v>0</v>
      </c>
      <c r="DF62" s="1">
        <f>IFERROR(VLOOKUP($CK62,stock_data!$B$3:$W$612,20,0),0)</f>
        <v>0</v>
      </c>
      <c r="DG62" s="1">
        <f>IFERROR(VLOOKUP($CK62,stock_data!$B$3:$W$612,21,0),0)</f>
        <v>0</v>
      </c>
      <c r="DH62" s="1">
        <f>IFERROR(VLOOKUP($CK62,stock_data!$B$3:$W$612,22,0),0)</f>
        <v>0</v>
      </c>
      <c r="DI62" s="1">
        <f t="shared" si="49"/>
        <v>0</v>
      </c>
      <c r="DJ62" s="1">
        <f t="shared" si="50"/>
        <v>0</v>
      </c>
      <c r="DK62" s="3">
        <f>IFERROR(INDEX(COD_SALES!$B$5:$Z$500,MATCH(resource!$CC62,COD_SALES!$A$5:$A$500,0),MATCH(resource!DK$2,COD_SALES!$B$4:$Z$4,0)),"")</f>
        <v>0</v>
      </c>
      <c r="DL62" s="3">
        <f>IFERROR(INDEX(COD_SALES!$B$5:$Z$500,MATCH(resource!$CC62,COD_SALES!$A$5:$A$500,0),MATCH(resource!DL$2,COD_SALES!$B$4:$Z$4,0)),"")</f>
        <v>0</v>
      </c>
      <c r="DM62" s="3">
        <f>IFERROR(INDEX(COD_SALES!$B$5:$Z$500,MATCH(resource!$CC62,COD_SALES!$A$5:$A$500,0),MATCH(resource!DM$2,COD_SALES!$B$4:$Z$4,0)),"")</f>
        <v>0</v>
      </c>
      <c r="DN62" s="3" t="str">
        <f>IFERROR(INDEX(COD_SALES!$B$5:$Z$500,MATCH(resource!$CC62,COD_SALES!$A$5:$A$500,0),MATCH(resource!DN$2,COD_SALES!$B$4:$Z$4,0)),"")</f>
        <v/>
      </c>
      <c r="DO62" s="3">
        <f>IFERROR(INDEX(COD_SALES!$B$5:$Z$500,MATCH(resource!$CC62,COD_SALES!$A$5:$A$500,0),MATCH(resource!DO$2,COD_SALES!$B$4:$Z$4,0)),"")</f>
        <v>0</v>
      </c>
      <c r="DP62" s="3">
        <f>IFERROR(INDEX(COD_SALES!$B$5:$Z$500,MATCH(resource!$CC62,COD_SALES!$A$5:$A$500,0),MATCH(resource!DP$2,COD_SALES!$B$4:$Z$4,0)),"")</f>
        <v>0</v>
      </c>
      <c r="DQ62" s="3" t="str">
        <f>IFERROR(INDEX(COD_SALES!$B$5:$Z$500,MATCH(resource!$CC62,COD_SALES!$A$5:$A$500,0),MATCH(resource!DQ$2,COD_SALES!$B$4:$Z$4,0)),"")</f>
        <v/>
      </c>
      <c r="DR62" s="3">
        <f>IFERROR(INDEX(COD_SALES!$B$5:$Z$500,MATCH(resource!$CC62,COD_SALES!$A$5:$A$500,0),MATCH(resource!DR$2,COD_SALES!$B$4:$Z$4,0)),"")</f>
        <v>0</v>
      </c>
      <c r="DS62" s="3">
        <f>IFERROR(INDEX(COD_SALES!$B$5:$Z$500,MATCH(resource!$CC62,COD_SALES!$A$5:$A$500,0),MATCH(resource!DS$2,COD_SALES!$B$4:$Z$4,0)),"")</f>
        <v>10</v>
      </c>
      <c r="DT62" s="3">
        <f>IFERROR(INDEX(COD_SALES!$B$5:$Z$500,MATCH(resource!$CC62,COD_SALES!$A$5:$A$500,0),MATCH(resource!DT$2,COD_SALES!$B$4:$Z$4,0)),"")</f>
        <v>0</v>
      </c>
      <c r="DU62" s="3">
        <f>IFERROR(INDEX(COD_SALES!$B$5:$Z$500,MATCH(resource!$CC62,COD_SALES!$A$5:$A$500,0),MATCH(resource!DU$2,COD_SALES!$B$4:$Z$4,0)),"")</f>
        <v>0</v>
      </c>
      <c r="DV62" s="3">
        <f>IFERROR(INDEX(COD_SALES!$B$5:$Z$500,MATCH(resource!$CC62,COD_SALES!$A$5:$A$500,0),MATCH(resource!DV$2,COD_SALES!$B$4:$Z$4,0)),"")</f>
        <v>0</v>
      </c>
      <c r="DW62" s="3">
        <f>IFERROR(INDEX(COD_SALES!$B$5:$Z$500,MATCH(resource!$CC62,COD_SALES!$A$5:$A$500,0),MATCH(resource!DW$2,COD_SALES!$B$4:$Z$4,0)),"")</f>
        <v>40</v>
      </c>
      <c r="DX62" s="3">
        <f>IFERROR(INDEX(COD_SALES!$B$5:$Z$500,MATCH(resource!$CC62,COD_SALES!$A$5:$A$500,0),MATCH(resource!DX$2,COD_SALES!$B$4:$Z$4,0)),"")</f>
        <v>0</v>
      </c>
      <c r="DY62" s="3">
        <f>IFERROR(INDEX(COD_SALES!$B$5:$Z$500,MATCH(resource!$CC62,COD_SALES!$A$5:$A$500,0),MATCH(resource!DY$2,COD_SALES!$B$4:$Z$4,0)),"")</f>
        <v>0</v>
      </c>
      <c r="DZ62" s="3">
        <f>IFERROR(INDEX(COD_SALES!$B$5:$Z$500,MATCH(resource!$CC62,COD_SALES!$A$5:$A$500,0),MATCH(resource!DZ$2,COD_SALES!$B$4:$Z$4,0)),"")</f>
        <v>0</v>
      </c>
      <c r="EA62" s="3">
        <f>IFERROR(INDEX(COD_SALES!$B$5:$Z$500,MATCH(resource!$CC62,COD_SALES!$A$5:$A$500,0),MATCH(resource!EA$2,COD_SALES!$B$4:$Z$4,0)),"")</f>
        <v>0</v>
      </c>
      <c r="EB62" s="3">
        <f t="shared" si="51"/>
        <v>23317.699999999997</v>
      </c>
      <c r="ED62" s="3">
        <f>IFERROR(VLOOKUP($CK62,depot_prod_sales!$B$5:$S$200,3,0),0)</f>
        <v>0</v>
      </c>
      <c r="EE62" s="3">
        <f>IFERROR(VLOOKUP($CK62,depot_prod_sales!$B$5:$S$200,4,0),0)</f>
        <v>0</v>
      </c>
      <c r="EF62" s="3">
        <f>IFERROR(VLOOKUP($CK62,depot_prod_sales!$B$5:$S$200,5,0),0)</f>
        <v>0</v>
      </c>
      <c r="EG62" s="3">
        <f>IFERROR(VLOOKUP($CK62,depot_prod_sales!$B$5:$S$200,6,0),0)</f>
        <v>0</v>
      </c>
      <c r="EH62" s="3">
        <f>IFERROR(VLOOKUP($CK62,depot_prod_sales!$B$5:$S$200,7,0),0)</f>
        <v>0</v>
      </c>
      <c r="EI62" s="3">
        <f>IFERROR(VLOOKUP($CK62,depot_prod_sales!$B$5:$S$200,8,0),0)</f>
        <v>0</v>
      </c>
      <c r="EJ62" s="3">
        <f>IFERROR(VLOOKUP($CK62,depot_prod_sales!$B$5:$S$200,9,0),0)</f>
        <v>0</v>
      </c>
      <c r="EK62" s="3">
        <f>IFERROR(VLOOKUP($CK62,depot_prod_sales!$B$5:$S$200,10,0),0)</f>
        <v>0</v>
      </c>
      <c r="EL62" s="3">
        <f>IFERROR(VLOOKUP($CK62,depot_prod_sales!$B$5:$S$200,11,0),0)</f>
        <v>0</v>
      </c>
      <c r="EM62" s="3">
        <f>IFERROR(VLOOKUP($CK62,depot_prod_sales!$B$5:$S$200,12,0),0)</f>
        <v>0</v>
      </c>
      <c r="EN62" s="3">
        <f>IFERROR(VLOOKUP($CK62,depot_prod_sales!$B$5:$S$200,13,0),0)</f>
        <v>0</v>
      </c>
      <c r="EO62" s="3">
        <f>IFERROR(VLOOKUP($CK62,depot_prod_sales!$B$5:$S$200,14,0),0)</f>
        <v>0</v>
      </c>
      <c r="EP62" s="3">
        <f>IFERROR(VLOOKUP($CK62,depot_prod_sales!$B$5:$S$200,15,0),0)</f>
        <v>0</v>
      </c>
      <c r="EQ62" s="3">
        <f>IFERROR(VLOOKUP($CK62,depot_prod_sales!$B$5:$S$200,16,0),0)</f>
        <v>0</v>
      </c>
      <c r="ER62" s="3">
        <f>IFERROR(VLOOKUP($CK62,depot_prod_sales!$B$5:$S$200,17,0),0)</f>
        <v>0</v>
      </c>
      <c r="ES62" s="3">
        <f>IFERROR(VLOOKUP($CK62,depot_prod_sales!$B$5:$S$200,18,0),0)</f>
        <v>0</v>
      </c>
      <c r="ET62" s="116">
        <f t="shared" si="52"/>
        <v>0</v>
      </c>
      <c r="EU62" s="116">
        <f t="shared" si="53"/>
        <v>0</v>
      </c>
      <c r="EW62" s="3">
        <f>IFERROR(VLOOKUP(CC62,data_pull!$AO$25:$AR$546,2,0),0)</f>
        <v>3</v>
      </c>
      <c r="EX62" s="1">
        <f>IFERROR(VLOOKUP(CC62,data_pull!$AO$25:$AR$546,4,0),0)</f>
        <v>180000</v>
      </c>
    </row>
    <row r="63" spans="13:154" x14ac:dyDescent="0.25"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4" t="str">
        <f>sales_data!B62</f>
        <v>Rajib Datta</v>
      </c>
      <c r="AR63" s="4" t="str">
        <f>sales_data!C62</f>
        <v>Jalil Miah</v>
      </c>
      <c r="AS63" s="5" t="str">
        <f t="shared" si="42"/>
        <v>Jalil Miah</v>
      </c>
      <c r="AT63" s="4" t="str">
        <f>sales_data!I62</f>
        <v>Golam Mostafa</v>
      </c>
      <c r="AU63" s="4" t="str">
        <f>sales_data!W62</f>
        <v>Gouripur (Tb)</v>
      </c>
      <c r="AV63" s="1">
        <f>sales_data!N62</f>
        <v>100555.36</v>
      </c>
      <c r="AW63" s="1">
        <f>sales_data!P62</f>
        <v>28</v>
      </c>
      <c r="AX63" s="3">
        <f ca="1">IFERROR(INDEX(INDIRECT("day_wise_sales_data!$B$2:$BZ$599"),MATCH(resource!$CC63,day_wise_sales_data!$A$2:$A$500,0),MATCH(resource!AX$2,INDIRECT("day_wise_sales_data!$B$1:$BZ$1"),0)),0)</f>
        <v>0</v>
      </c>
      <c r="AY63" s="3">
        <f ca="1">IFERROR(INDEX(INDIRECT("day_wise_sales_data!$B$2:$BZ$599"),MATCH(resource!$CC63,day_wise_sales_data!$A$2:$A$500,0),MATCH(resource!AY$2,INDIRECT("day_wise_sales_data!$B$1:$BZ$1"),0)),0)</f>
        <v>0</v>
      </c>
      <c r="AZ63" s="3">
        <f ca="1">IFERROR(INDEX(INDIRECT("day_wise_sales_data!$B$2:$BZ$599"),MATCH(resource!$CC63,day_wise_sales_data!$A$2:$A$500,0),MATCH(resource!AZ$2,INDIRECT("day_wise_sales_data!$B$1:$BZ$1"),0)),0)</f>
        <v>2243.44</v>
      </c>
      <c r="BA63" s="3">
        <f ca="1">IFERROR(INDEX(INDIRECT("day_wise_sales_data!$B$2:$BZ$599"),MATCH(resource!$CC63,day_wise_sales_data!$A$2:$A$500,0),MATCH(resource!BA$2,INDIRECT("day_wise_sales_data!$B$1:$BZ$1"),0)),0)</f>
        <v>0</v>
      </c>
      <c r="BB63" s="3">
        <f ca="1">IFERROR(INDEX(INDIRECT("day_wise_sales_data!$B$2:$BZ$599"),MATCH(resource!$CC63,day_wise_sales_data!$A$2:$A$500,0),MATCH(resource!BB$2,INDIRECT("day_wise_sales_data!$B$1:$BZ$1"),0)),0)</f>
        <v>0</v>
      </c>
      <c r="BC63" s="3">
        <f ca="1">IFERROR(INDEX(INDIRECT("day_wise_sales_data!$B$2:$BZ$599"),MATCH(resource!$CC63,day_wise_sales_data!$A$2:$A$500,0),MATCH(resource!BC$2,INDIRECT("day_wise_sales_data!$B$1:$BZ$1"),0)),0)</f>
        <v>0</v>
      </c>
      <c r="BD63" s="3">
        <f ca="1">IFERROR(INDEX(INDIRECT("day_wise_sales_data!$B$2:$BZ$599"),MATCH(resource!$CC63,day_wise_sales_data!$A$2:$A$500,0),MATCH(resource!BD$2,INDIRECT("day_wise_sales_data!$B$1:$BZ$1"),0)),0)</f>
        <v>0</v>
      </c>
      <c r="BE63" s="3">
        <f ca="1">IFERROR(INDEX(INDIRECT("day_wise_sales_data!$B$2:$BZ$599"),MATCH(resource!$CC63,day_wise_sales_data!$A$2:$A$500,0),MATCH(resource!BE$2,INDIRECT("day_wise_sales_data!$B$1:$BZ$1"),0)),0)</f>
        <v>0</v>
      </c>
      <c r="BF63" s="3">
        <f ca="1">IFERROR(INDEX(INDIRECT("day_wise_sales_data!$B$2:$BZ$599"),MATCH(resource!$CC63,day_wise_sales_data!$A$2:$A$500,0),MATCH(resource!BF$2,INDIRECT("day_wise_sales_data!$B$1:$BZ$1"),0)),0)</f>
        <v>8832.2900000000009</v>
      </c>
      <c r="BG63" s="3">
        <f ca="1">IFERROR(INDEX(INDIRECT("day_wise_sales_data!$B$2:$BZ$599"),MATCH(resource!$CC63,day_wise_sales_data!$A$2:$A$500,0),MATCH(resource!BG$2,INDIRECT("day_wise_sales_data!$B$1:$BZ$1"),0)),0)</f>
        <v>3395.04</v>
      </c>
      <c r="BH63" s="3">
        <f ca="1">IFERROR(INDEX(INDIRECT("day_wise_sales_data!$B$2:$BZ$599"),MATCH(resource!$CC63,day_wise_sales_data!$A$2:$A$500,0),MATCH(resource!BH$2,INDIRECT("day_wise_sales_data!$B$1:$BZ$1"),0)),0)</f>
        <v>0</v>
      </c>
      <c r="BI63" s="3">
        <f ca="1">IFERROR(INDEX(INDIRECT("day_wise_sales_data!$B$2:$BZ$599"),MATCH(resource!$CC63,day_wise_sales_data!$A$2:$A$500,0),MATCH(resource!BI$2,INDIRECT("day_wise_sales_data!$B$1:$BZ$1"),0)),0)</f>
        <v>0</v>
      </c>
      <c r="BJ63" s="3">
        <f ca="1">IFERROR(INDEX(INDIRECT("day_wise_sales_data!$B$2:$BZ$599"),MATCH(resource!$CC63,day_wise_sales_data!$A$2:$A$500,0),MATCH(resource!BJ$2,INDIRECT("day_wise_sales_data!$B$1:$BZ$1"),0)),0)</f>
        <v>0</v>
      </c>
      <c r="BK63" s="3">
        <f ca="1">IFERROR(INDEX(INDIRECT("day_wise_sales_data!$B$2:$BZ$599"),MATCH(resource!$CC63,day_wise_sales_data!$A$2:$A$500,0),MATCH(resource!BK$2,INDIRECT("day_wise_sales_data!$B$1:$BZ$1"),0)),0)</f>
        <v>16014.01</v>
      </c>
      <c r="BL63" s="3">
        <f ca="1">IFERROR(INDEX(INDIRECT("day_wise_sales_data!$B$2:$BZ$599"),MATCH(resource!$CC63,day_wise_sales_data!$A$2:$A$500,0),MATCH(resource!BL$2,INDIRECT("day_wise_sales_data!$B$1:$BZ$1"),0)),0)</f>
        <v>0</v>
      </c>
      <c r="BM63" s="3">
        <f ca="1">IFERROR(INDEX(INDIRECT("day_wise_sales_data!$B$2:$BZ$599"),MATCH(resource!$CC63,day_wise_sales_data!$A$2:$A$500,0),MATCH(resource!BM$2,INDIRECT("day_wise_sales_data!$B$1:$BZ$1"),0)),0)</f>
        <v>0</v>
      </c>
      <c r="BN63" s="3">
        <f ca="1">IFERROR(INDEX(INDIRECT("day_wise_sales_data!$B$2:$BZ$599"),MATCH(resource!$CC63,day_wise_sales_data!$A$2:$A$500,0),MATCH(resource!BN$2,INDIRECT("day_wise_sales_data!$B$1:$BZ$1"),0)),0)</f>
        <v>0</v>
      </c>
      <c r="BO63" s="3">
        <f ca="1">IFERROR(INDEX(INDIRECT("day_wise_sales_data!$B$2:$BZ$599"),MATCH(resource!$CC63,day_wise_sales_data!$A$2:$A$500,0),MATCH(resource!BO$2,INDIRECT("day_wise_sales_data!$B$1:$BZ$1"),0)),0)</f>
        <v>21431.27</v>
      </c>
      <c r="BP63" s="3">
        <f ca="1">IFERROR(INDEX(INDIRECT("day_wise_sales_data!$B$2:$BZ$599"),MATCH(resource!$CC63,day_wise_sales_data!$A$2:$A$500,0),MATCH(resource!BP$2,INDIRECT("day_wise_sales_data!$B$1:$BZ$1"),0)),0)</f>
        <v>0</v>
      </c>
      <c r="BQ63" s="3">
        <f ca="1">IFERROR(INDEX(INDIRECT("day_wise_sales_data!$B$2:$BZ$599"),MATCH(resource!$CC63,day_wise_sales_data!$A$2:$A$500,0),MATCH(resource!BQ$2,INDIRECT("day_wise_sales_data!$B$1:$BZ$1"),0)),0)</f>
        <v>0</v>
      </c>
      <c r="BR63" s="3">
        <f ca="1">IFERROR(INDEX(INDIRECT("day_wise_sales_data!$B$2:$BZ$599"),MATCH(resource!$CC63,day_wise_sales_data!$A$2:$A$500,0),MATCH(resource!BR$2,INDIRECT("day_wise_sales_data!$B$1:$BZ$1"),0)),0)</f>
        <v>0</v>
      </c>
      <c r="BS63" s="3">
        <f ca="1">IFERROR(INDEX(INDIRECT("day_wise_sales_data!$B$2:$BZ$599"),MATCH(resource!$CC63,day_wise_sales_data!$A$2:$A$500,0),MATCH(resource!BS$2,INDIRECT("day_wise_sales_data!$B$1:$BZ$1"),0)),0)</f>
        <v>6350.37</v>
      </c>
      <c r="BT63" s="3">
        <f ca="1">IFERROR(INDEX(INDIRECT("day_wise_sales_data!$B$2:$BZ$599"),MATCH(resource!$CC63,day_wise_sales_data!$A$2:$A$500,0),MATCH(resource!BT$2,INDIRECT("day_wise_sales_data!$B$1:$BZ$1"),0)),0)</f>
        <v>1788.58</v>
      </c>
      <c r="BU63" s="3">
        <f ca="1">IFERROR(INDEX(INDIRECT("day_wise_sales_data!$B$2:$BZ$599"),MATCH(resource!$CC63,day_wise_sales_data!$A$2:$A$500,0),MATCH(resource!BU$2,INDIRECT("day_wise_sales_data!$B$1:$BZ$1"),0)),0)</f>
        <v>22365.200000000001</v>
      </c>
      <c r="BV63" s="3">
        <f ca="1">IFERROR(INDEX(INDIRECT("day_wise_sales_data!$B$2:$BZ$599"),MATCH(resource!$CC63,day_wise_sales_data!$A$2:$A$500,0),MATCH(resource!BV$2,INDIRECT("day_wise_sales_data!$B$1:$BZ$1"),0)),0)</f>
        <v>18135.16</v>
      </c>
      <c r="BW63" s="3">
        <f ca="1">IFERROR(INDEX(INDIRECT("day_wise_sales_data!$B$2:$BZ$599"),MATCH(resource!$CC63,day_wise_sales_data!$A$2:$A$500,0),MATCH(resource!BW$2,INDIRECT("day_wise_sales_data!$B$1:$BZ$1"),0)),0)</f>
        <v>0</v>
      </c>
      <c r="BX63" s="3">
        <f ca="1">IFERROR(INDEX(INDIRECT("day_wise_sales_data!$B$2:$BZ$599"),MATCH(resource!$CC63,day_wise_sales_data!$A$2:$A$500,0),MATCH(resource!BX$2,INDIRECT("day_wise_sales_data!$B$1:$BZ$1"),0)),0)</f>
        <v>0</v>
      </c>
      <c r="BY63" s="3">
        <f ca="1">IFERROR(INDEX(INDIRECT("day_wise_sales_data!$B$2:$BZ$599"),MATCH(resource!$CC63,day_wise_sales_data!$A$2:$A$500,0),MATCH(resource!BY$2,INDIRECT("day_wise_sales_data!$B$1:$BZ$1"),0)),0)</f>
        <v>0</v>
      </c>
      <c r="BZ63" s="3">
        <f ca="1">IFERROR(INDEX(INDIRECT("day_wise_sales_data!$B$2:$BZ$599"),MATCH(resource!$CC63,day_wise_sales_data!$A$2:$A$500,0),MATCH(resource!BZ$2,INDIRECT("day_wise_sales_data!$B$1:$BZ$1"),0)),0)</f>
        <v>0</v>
      </c>
      <c r="CA63" s="3" t="str">
        <f ca="1">IFERROR(INDEX(INDIRECT("day_wise_sales_data!$B$2:$BZ$599"),MATCH(resource!$CC63,day_wise_sales_data!$A$2:$A$500,0),MATCH(resource!CA$2,INDIRECT("day_wise_sales_data!$B$1:$BZ$1"),0)),0)</f>
        <v>dd</v>
      </c>
      <c r="CC63" s="4" t="str">
        <f>sales_data!H62</f>
        <v>CML06164</v>
      </c>
      <c r="CD63" s="1">
        <v>61</v>
      </c>
      <c r="CE63" s="1" t="str">
        <f>IF(AQ63=report!$AQ$3,resource!CD63,"")</f>
        <v/>
      </c>
      <c r="CF63" s="5" t="str">
        <f>IFERROR(SMALL($CE$3:$CE$1001,ROWS($CE$3:CE63)),"")</f>
        <v/>
      </c>
      <c r="CH63">
        <f>IFERROR(VLOOKUP($CC63,data_pull!$E$22:$G$700,2,0),0)</f>
        <v>100555.36</v>
      </c>
      <c r="CI63" s="1">
        <f t="shared" si="44"/>
        <v>106</v>
      </c>
      <c r="CJ63" s="1">
        <f t="shared" si="45"/>
        <v>0</v>
      </c>
      <c r="CK63" s="1" t="s">
        <v>1119</v>
      </c>
      <c r="CL63" s="1">
        <f t="shared" si="46"/>
        <v>111</v>
      </c>
      <c r="CM63" s="1" t="str">
        <f>IFERROR(VLOOKUP($CK63,stock_data!$B$3:$W$612,2,0),0)</f>
        <v>CASALT- D TABLET (B)</v>
      </c>
      <c r="CN63" s="1" t="str">
        <f>IFERROR(VLOOKUP($CK63,stock_data!$B$3:$W$612,4,0),0)</f>
        <v>5x10's</v>
      </c>
      <c r="CO63" s="1">
        <f>IFERROR(VLOOKUP($CK63,stock_data!$B$3:$W$612,5,0),0)</f>
        <v>308</v>
      </c>
      <c r="CP63" s="3">
        <f t="shared" si="47"/>
        <v>0</v>
      </c>
      <c r="CQ63" s="3">
        <f t="shared" si="48"/>
        <v>0</v>
      </c>
      <c r="CR63" s="1">
        <f>IFERROR(VLOOKUP($CK63,stock_data!$B$3:$W$612,6,0),0)</f>
        <v>0</v>
      </c>
      <c r="CS63" s="1">
        <f>IFERROR(VLOOKUP($CK63,stock_data!$B$3:$W$612,7,0),0)</f>
        <v>0</v>
      </c>
      <c r="CT63" s="1">
        <f>IFERROR(VLOOKUP($CK63,stock_data!$B$3:$W$612,8,0),0)</f>
        <v>0</v>
      </c>
      <c r="CU63" s="1">
        <f>IFERROR(VLOOKUP($CK63,stock_data!$B$3:$W$612,9,0),0)</f>
        <v>0</v>
      </c>
      <c r="CV63" s="1">
        <f>IFERROR(VLOOKUP($CK63,stock_data!$B$3:$W$612,10,0),0)</f>
        <v>0</v>
      </c>
      <c r="CW63" s="1">
        <f>IFERROR(VLOOKUP($CK63,stock_data!$B$3:$W$612,11,0),0)</f>
        <v>2</v>
      </c>
      <c r="CX63" s="1">
        <f>IFERROR(VLOOKUP($CK63,stock_data!$B$3:$W$612,12,0),0)</f>
        <v>0</v>
      </c>
      <c r="CY63" s="1">
        <f>IFERROR(VLOOKUP($CK63,stock_data!$B$3:$W$612,13,0),0)</f>
        <v>0</v>
      </c>
      <c r="CZ63" s="1">
        <f>IFERROR(VLOOKUP($CK63,stock_data!$B$3:$W$612,14,0),0)</f>
        <v>2</v>
      </c>
      <c r="DA63" s="1">
        <f>IFERROR(VLOOKUP($CK63,stock_data!$B$3:$W$612,15,0),0)</f>
        <v>2</v>
      </c>
      <c r="DB63" s="1">
        <f>IFERROR(VLOOKUP($CK63,stock_data!$B$3:$W$612,16,0),0)</f>
        <v>0</v>
      </c>
      <c r="DC63" s="1">
        <f>IFERROR(VLOOKUP($CK63,stock_data!$B$3:$W$612,17,0),0)</f>
        <v>0</v>
      </c>
      <c r="DD63" s="1">
        <f>IFERROR(VLOOKUP($CK63,stock_data!$B$3:$W$612,18,0),0)</f>
        <v>0</v>
      </c>
      <c r="DE63" s="1">
        <f>IFERROR(VLOOKUP($CK63,stock_data!$B$3:$W$612,19,0),0)</f>
        <v>0</v>
      </c>
      <c r="DF63" s="1">
        <f>IFERROR(VLOOKUP($CK63,stock_data!$B$3:$W$612,20,0),0)</f>
        <v>0</v>
      </c>
      <c r="DG63" s="1">
        <f>IFERROR(VLOOKUP($CK63,stock_data!$B$3:$W$612,21,0),0)</f>
        <v>1</v>
      </c>
      <c r="DH63" s="1">
        <f>IFERROR(VLOOKUP($CK63,stock_data!$B$3:$W$612,22,0),0)</f>
        <v>2</v>
      </c>
      <c r="DI63" s="1">
        <f t="shared" si="49"/>
        <v>9</v>
      </c>
      <c r="DJ63" s="1">
        <f t="shared" si="50"/>
        <v>2772</v>
      </c>
      <c r="DK63" s="3">
        <f>IFERROR(INDEX(COD_SALES!$B$5:$Z$500,MATCH(resource!$CC63,COD_SALES!$A$5:$A$500,0),MATCH(resource!DK$2,COD_SALES!$B$4:$Z$4,0)),"")</f>
        <v>5</v>
      </c>
      <c r="DL63" s="3">
        <f>IFERROR(INDEX(COD_SALES!$B$5:$Z$500,MATCH(resource!$CC63,COD_SALES!$A$5:$A$500,0),MATCH(resource!DL$2,COD_SALES!$B$4:$Z$4,0)),"")</f>
        <v>18</v>
      </c>
      <c r="DM63" s="3">
        <f>IFERROR(INDEX(COD_SALES!$B$5:$Z$500,MATCH(resource!$CC63,COD_SALES!$A$5:$A$500,0),MATCH(resource!DM$2,COD_SALES!$B$4:$Z$4,0)),"")</f>
        <v>5</v>
      </c>
      <c r="DN63" s="3" t="str">
        <f>IFERROR(INDEX(COD_SALES!$B$5:$Z$500,MATCH(resource!$CC63,COD_SALES!$A$5:$A$500,0),MATCH(resource!DN$2,COD_SALES!$B$4:$Z$4,0)),"")</f>
        <v/>
      </c>
      <c r="DO63" s="3">
        <f>IFERROR(INDEX(COD_SALES!$B$5:$Z$500,MATCH(resource!$CC63,COD_SALES!$A$5:$A$500,0),MATCH(resource!DO$2,COD_SALES!$B$4:$Z$4,0)),"")</f>
        <v>0</v>
      </c>
      <c r="DP63" s="3">
        <f>IFERROR(INDEX(COD_SALES!$B$5:$Z$500,MATCH(resource!$CC63,COD_SALES!$A$5:$A$500,0),MATCH(resource!DP$2,COD_SALES!$B$4:$Z$4,0)),"")</f>
        <v>17</v>
      </c>
      <c r="DQ63" s="3" t="str">
        <f>IFERROR(INDEX(COD_SALES!$B$5:$Z$500,MATCH(resource!$CC63,COD_SALES!$A$5:$A$500,0),MATCH(resource!DQ$2,COD_SALES!$B$4:$Z$4,0)),"")</f>
        <v/>
      </c>
      <c r="DR63" s="3">
        <f>IFERROR(INDEX(COD_SALES!$B$5:$Z$500,MATCH(resource!$CC63,COD_SALES!$A$5:$A$500,0),MATCH(resource!DR$2,COD_SALES!$B$4:$Z$4,0)),"")</f>
        <v>0</v>
      </c>
      <c r="DS63" s="3">
        <f>IFERROR(INDEX(COD_SALES!$B$5:$Z$500,MATCH(resource!$CC63,COD_SALES!$A$5:$A$500,0),MATCH(resource!DS$2,COD_SALES!$B$4:$Z$4,0)),"")</f>
        <v>2</v>
      </c>
      <c r="DT63" s="3">
        <f>IFERROR(INDEX(COD_SALES!$B$5:$Z$500,MATCH(resource!$CC63,COD_SALES!$A$5:$A$500,0),MATCH(resource!DT$2,COD_SALES!$B$4:$Z$4,0)),"")</f>
        <v>3</v>
      </c>
      <c r="DU63" s="3">
        <f>IFERROR(INDEX(COD_SALES!$B$5:$Z$500,MATCH(resource!$CC63,COD_SALES!$A$5:$A$500,0),MATCH(resource!DU$2,COD_SALES!$B$4:$Z$4,0)),"")</f>
        <v>0</v>
      </c>
      <c r="DV63" s="3">
        <f>IFERROR(INDEX(COD_SALES!$B$5:$Z$500,MATCH(resource!$CC63,COD_SALES!$A$5:$A$500,0),MATCH(resource!DV$2,COD_SALES!$B$4:$Z$4,0)),"")</f>
        <v>0</v>
      </c>
      <c r="DW63" s="3">
        <f>IFERROR(INDEX(COD_SALES!$B$5:$Z$500,MATCH(resource!$CC63,COD_SALES!$A$5:$A$500,0),MATCH(resource!DW$2,COD_SALES!$B$4:$Z$4,0)),"")</f>
        <v>31</v>
      </c>
      <c r="DX63" s="3">
        <f>IFERROR(INDEX(COD_SALES!$B$5:$Z$500,MATCH(resource!$CC63,COD_SALES!$A$5:$A$500,0),MATCH(resource!DX$2,COD_SALES!$B$4:$Z$4,0)),"")</f>
        <v>0</v>
      </c>
      <c r="DY63" s="3">
        <f>IFERROR(INDEX(COD_SALES!$B$5:$Z$500,MATCH(resource!$CC63,COD_SALES!$A$5:$A$500,0),MATCH(resource!DY$2,COD_SALES!$B$4:$Z$4,0)),"")</f>
        <v>0</v>
      </c>
      <c r="DZ63" s="3">
        <f>IFERROR(INDEX(COD_SALES!$B$5:$Z$500,MATCH(resource!$CC63,COD_SALES!$A$5:$A$500,0),MATCH(resource!DZ$2,COD_SALES!$B$4:$Z$4,0)),"")</f>
        <v>0</v>
      </c>
      <c r="EA63" s="3">
        <f>IFERROR(INDEX(COD_SALES!$B$5:$Z$500,MATCH(resource!$CC63,COD_SALES!$A$5:$A$500,0),MATCH(resource!EA$2,COD_SALES!$B$4:$Z$4,0)),"")</f>
        <v>5</v>
      </c>
      <c r="EB63" s="3">
        <f t="shared" si="51"/>
        <v>25560.41</v>
      </c>
      <c r="ED63" s="3">
        <f>IFERROR(VLOOKUP($CK63,depot_prod_sales!$B$5:$S$200,3,0),0)</f>
        <v>0</v>
      </c>
      <c r="EE63" s="3">
        <f>IFERROR(VLOOKUP($CK63,depot_prod_sales!$B$5:$S$200,4,0),0)</f>
        <v>0</v>
      </c>
      <c r="EF63" s="3">
        <f>IFERROR(VLOOKUP($CK63,depot_prod_sales!$B$5:$S$200,5,0),0)</f>
        <v>0</v>
      </c>
      <c r="EG63" s="3">
        <f>IFERROR(VLOOKUP($CK63,depot_prod_sales!$B$5:$S$200,6,0),0)</f>
        <v>2</v>
      </c>
      <c r="EH63" s="3">
        <f>IFERROR(VLOOKUP($CK63,depot_prod_sales!$B$5:$S$200,7,0),0)</f>
        <v>0</v>
      </c>
      <c r="EI63" s="3">
        <f>IFERROR(VLOOKUP($CK63,depot_prod_sales!$B$5:$S$200,8,0),0)</f>
        <v>0</v>
      </c>
      <c r="EJ63" s="3">
        <f>IFERROR(VLOOKUP($CK63,depot_prod_sales!$B$5:$S$200,9,0),0)</f>
        <v>0</v>
      </c>
      <c r="EK63" s="3">
        <f>IFERROR(VLOOKUP($CK63,depot_prod_sales!$B$5:$S$200,10,0),0)</f>
        <v>0</v>
      </c>
      <c r="EL63" s="3">
        <f>IFERROR(VLOOKUP($CK63,depot_prod_sales!$B$5:$S$200,11,0),0)</f>
        <v>0</v>
      </c>
      <c r="EM63" s="3">
        <f>IFERROR(VLOOKUP($CK63,depot_prod_sales!$B$5:$S$200,12,0),0)</f>
        <v>0</v>
      </c>
      <c r="EN63" s="3">
        <f>IFERROR(VLOOKUP($CK63,depot_prod_sales!$B$5:$S$200,13,0),0)</f>
        <v>1</v>
      </c>
      <c r="EO63" s="3">
        <f>IFERROR(VLOOKUP($CK63,depot_prod_sales!$B$5:$S$200,14,0),0)</f>
        <v>0</v>
      </c>
      <c r="EP63" s="3">
        <f>IFERROR(VLOOKUP($CK63,depot_prod_sales!$B$5:$S$200,15,0),0)</f>
        <v>6</v>
      </c>
      <c r="EQ63" s="3">
        <f>IFERROR(VLOOKUP($CK63,depot_prod_sales!$B$5:$S$200,16,0),0)</f>
        <v>0</v>
      </c>
      <c r="ER63" s="3">
        <f>IFERROR(VLOOKUP($CK63,depot_prod_sales!$B$5:$S$200,17,0),0)</f>
        <v>0</v>
      </c>
      <c r="ES63" s="3">
        <f>IFERROR(VLOOKUP($CK63,depot_prod_sales!$B$5:$S$200,18,0),0)</f>
        <v>0</v>
      </c>
      <c r="ET63" s="116">
        <f t="shared" si="52"/>
        <v>9</v>
      </c>
      <c r="EU63" s="116">
        <f t="shared" si="53"/>
        <v>2772</v>
      </c>
      <c r="EW63" s="3">
        <f>IFERROR(VLOOKUP(CC63,data_pull!$AO$25:$AR$546,2,0),0)</f>
        <v>24</v>
      </c>
      <c r="EX63" s="1">
        <f>IFERROR(VLOOKUP(CC63,data_pull!$AO$25:$AR$546,4,0),0)</f>
        <v>190000</v>
      </c>
    </row>
    <row r="64" spans="13:154" x14ac:dyDescent="0.25"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4" t="str">
        <f>sales_data!B63</f>
        <v>Rajib Datta</v>
      </c>
      <c r="AR64" s="4" t="str">
        <f>sales_data!C63</f>
        <v>Jalil Miah</v>
      </c>
      <c r="AS64" s="5" t="str">
        <f t="shared" si="42"/>
        <v/>
      </c>
      <c r="AT64" s="4" t="str">
        <f>sales_data!I63</f>
        <v>Jakir Hossain-1</v>
      </c>
      <c r="AU64" s="4" t="str">
        <f>sales_data!W63</f>
        <v>Bancharam Pur (Tb)</v>
      </c>
      <c r="AV64" s="1">
        <f>sales_data!N63</f>
        <v>254598.91</v>
      </c>
      <c r="AW64" s="1">
        <f>sales_data!P63</f>
        <v>38</v>
      </c>
      <c r="AX64" s="3">
        <f ca="1">IFERROR(INDEX(INDIRECT("day_wise_sales_data!$B$2:$BZ$599"),MATCH(resource!$CC64,day_wise_sales_data!$A$2:$A$500,0),MATCH(resource!AX$2,INDIRECT("day_wise_sales_data!$B$1:$BZ$1"),0)),0)</f>
        <v>0</v>
      </c>
      <c r="AY64" s="3">
        <f ca="1">IFERROR(INDEX(INDIRECT("day_wise_sales_data!$B$2:$BZ$599"),MATCH(resource!$CC64,day_wise_sales_data!$A$2:$A$500,0),MATCH(resource!AY$2,INDIRECT("day_wise_sales_data!$B$1:$BZ$1"),0)),0)</f>
        <v>0</v>
      </c>
      <c r="AZ64" s="3">
        <f ca="1">IFERROR(INDEX(INDIRECT("day_wise_sales_data!$B$2:$BZ$599"),MATCH(resource!$CC64,day_wise_sales_data!$A$2:$A$500,0),MATCH(resource!AZ$2,INDIRECT("day_wise_sales_data!$B$1:$BZ$1"),0)),0)</f>
        <v>95597.53</v>
      </c>
      <c r="BA64" s="3">
        <f ca="1">IFERROR(INDEX(INDIRECT("day_wise_sales_data!$B$2:$BZ$599"),MATCH(resource!$CC64,day_wise_sales_data!$A$2:$A$500,0),MATCH(resource!BA$2,INDIRECT("day_wise_sales_data!$B$1:$BZ$1"),0)),0)</f>
        <v>0</v>
      </c>
      <c r="BB64" s="3">
        <f ca="1">IFERROR(INDEX(INDIRECT("day_wise_sales_data!$B$2:$BZ$599"),MATCH(resource!$CC64,day_wise_sales_data!$A$2:$A$500,0),MATCH(resource!BB$2,INDIRECT("day_wise_sales_data!$B$1:$BZ$1"),0)),0)</f>
        <v>0</v>
      </c>
      <c r="BC64" s="3">
        <f ca="1">IFERROR(INDEX(INDIRECT("day_wise_sales_data!$B$2:$BZ$599"),MATCH(resource!$CC64,day_wise_sales_data!$A$2:$A$500,0),MATCH(resource!BC$2,INDIRECT("day_wise_sales_data!$B$1:$BZ$1"),0)),0)</f>
        <v>0</v>
      </c>
      <c r="BD64" s="3">
        <f ca="1">IFERROR(INDEX(INDIRECT("day_wise_sales_data!$B$2:$BZ$599"),MATCH(resource!$CC64,day_wise_sales_data!$A$2:$A$500,0),MATCH(resource!BD$2,INDIRECT("day_wise_sales_data!$B$1:$BZ$1"),0)),0)</f>
        <v>1542.3</v>
      </c>
      <c r="BE64" s="3">
        <f ca="1">IFERROR(INDEX(INDIRECT("day_wise_sales_data!$B$2:$BZ$599"),MATCH(resource!$CC64,day_wise_sales_data!$A$2:$A$500,0),MATCH(resource!BE$2,INDIRECT("day_wise_sales_data!$B$1:$BZ$1"),0)),0)</f>
        <v>0</v>
      </c>
      <c r="BF64" s="3">
        <f ca="1">IFERROR(INDEX(INDIRECT("day_wise_sales_data!$B$2:$BZ$599"),MATCH(resource!$CC64,day_wise_sales_data!$A$2:$A$500,0),MATCH(resource!BF$2,INDIRECT("day_wise_sales_data!$B$1:$BZ$1"),0)),0)</f>
        <v>0</v>
      </c>
      <c r="BG64" s="3">
        <f ca="1">IFERROR(INDEX(INDIRECT("day_wise_sales_data!$B$2:$BZ$599"),MATCH(resource!$CC64,day_wise_sales_data!$A$2:$A$500,0),MATCH(resource!BG$2,INDIRECT("day_wise_sales_data!$B$1:$BZ$1"),0)),0)</f>
        <v>0</v>
      </c>
      <c r="BH64" s="3">
        <f ca="1">IFERROR(INDEX(INDIRECT("day_wise_sales_data!$B$2:$BZ$599"),MATCH(resource!$CC64,day_wise_sales_data!$A$2:$A$500,0),MATCH(resource!BH$2,INDIRECT("day_wise_sales_data!$B$1:$BZ$1"),0)),0)</f>
        <v>0</v>
      </c>
      <c r="BI64" s="3">
        <f ca="1">IFERROR(INDEX(INDIRECT("day_wise_sales_data!$B$2:$BZ$599"),MATCH(resource!$CC64,day_wise_sales_data!$A$2:$A$500,0),MATCH(resource!BI$2,INDIRECT("day_wise_sales_data!$B$1:$BZ$1"),0)),0)</f>
        <v>0</v>
      </c>
      <c r="BJ64" s="3">
        <f ca="1">IFERROR(INDEX(INDIRECT("day_wise_sales_data!$B$2:$BZ$599"),MATCH(resource!$CC64,day_wise_sales_data!$A$2:$A$500,0),MATCH(resource!BJ$2,INDIRECT("day_wise_sales_data!$B$1:$BZ$1"),0)),0)</f>
        <v>0</v>
      </c>
      <c r="BK64" s="3">
        <f ca="1">IFERROR(INDEX(INDIRECT("day_wise_sales_data!$B$2:$BZ$599"),MATCH(resource!$CC64,day_wise_sales_data!$A$2:$A$500,0),MATCH(resource!BK$2,INDIRECT("day_wise_sales_data!$B$1:$BZ$1"),0)),0)</f>
        <v>4287.72</v>
      </c>
      <c r="BL64" s="3">
        <f ca="1">IFERROR(INDEX(INDIRECT("day_wise_sales_data!$B$2:$BZ$599"),MATCH(resource!$CC64,day_wise_sales_data!$A$2:$A$500,0),MATCH(resource!BL$2,INDIRECT("day_wise_sales_data!$B$1:$BZ$1"),0)),0)</f>
        <v>8741.7199999999993</v>
      </c>
      <c r="BM64" s="3">
        <f ca="1">IFERROR(INDEX(INDIRECT("day_wise_sales_data!$B$2:$BZ$599"),MATCH(resource!$CC64,day_wise_sales_data!$A$2:$A$500,0),MATCH(resource!BM$2,INDIRECT("day_wise_sales_data!$B$1:$BZ$1"),0)),0)</f>
        <v>3520.36</v>
      </c>
      <c r="BN64" s="3">
        <f ca="1">IFERROR(INDEX(INDIRECT("day_wise_sales_data!$B$2:$BZ$599"),MATCH(resource!$CC64,day_wise_sales_data!$A$2:$A$500,0),MATCH(resource!BN$2,INDIRECT("day_wise_sales_data!$B$1:$BZ$1"),0)),0)</f>
        <v>0</v>
      </c>
      <c r="BO64" s="3">
        <f ca="1">IFERROR(INDEX(INDIRECT("day_wise_sales_data!$B$2:$BZ$599"),MATCH(resource!$CC64,day_wise_sales_data!$A$2:$A$500,0),MATCH(resource!BO$2,INDIRECT("day_wise_sales_data!$B$1:$BZ$1"),0)),0)</f>
        <v>106153.74</v>
      </c>
      <c r="BP64" s="3">
        <f ca="1">IFERROR(INDEX(INDIRECT("day_wise_sales_data!$B$2:$BZ$599"),MATCH(resource!$CC64,day_wise_sales_data!$A$2:$A$500,0),MATCH(resource!BP$2,INDIRECT("day_wise_sales_data!$B$1:$BZ$1"),0)),0)</f>
        <v>8248.39</v>
      </c>
      <c r="BQ64" s="3">
        <f ca="1">IFERROR(INDEX(INDIRECT("day_wise_sales_data!$B$2:$BZ$599"),MATCH(resource!$CC64,day_wise_sales_data!$A$2:$A$500,0),MATCH(resource!BQ$2,INDIRECT("day_wise_sales_data!$B$1:$BZ$1"),0)),0)</f>
        <v>0</v>
      </c>
      <c r="BR64" s="3">
        <f ca="1">IFERROR(INDEX(INDIRECT("day_wise_sales_data!$B$2:$BZ$599"),MATCH(resource!$CC64,day_wise_sales_data!$A$2:$A$500,0),MATCH(resource!BR$2,INDIRECT("day_wise_sales_data!$B$1:$BZ$1"),0)),0)</f>
        <v>0</v>
      </c>
      <c r="BS64" s="3">
        <f ca="1">IFERROR(INDEX(INDIRECT("day_wise_sales_data!$B$2:$BZ$599"),MATCH(resource!$CC64,day_wise_sales_data!$A$2:$A$500,0),MATCH(resource!BS$2,INDIRECT("day_wise_sales_data!$B$1:$BZ$1"),0)),0)</f>
        <v>0</v>
      </c>
      <c r="BT64" s="3">
        <f ca="1">IFERROR(INDEX(INDIRECT("day_wise_sales_data!$B$2:$BZ$599"),MATCH(resource!$CC64,day_wise_sales_data!$A$2:$A$500,0),MATCH(resource!BT$2,INDIRECT("day_wise_sales_data!$B$1:$BZ$1"),0)),0)</f>
        <v>0</v>
      </c>
      <c r="BU64" s="3">
        <f ca="1">IFERROR(INDEX(INDIRECT("day_wise_sales_data!$B$2:$BZ$599"),MATCH(resource!$CC64,day_wise_sales_data!$A$2:$A$500,0),MATCH(resource!BU$2,INDIRECT("day_wise_sales_data!$B$1:$BZ$1"),0)),0)</f>
        <v>26507.15</v>
      </c>
      <c r="BV64" s="3">
        <f ca="1">IFERROR(INDEX(INDIRECT("day_wise_sales_data!$B$2:$BZ$599"),MATCH(resource!$CC64,day_wise_sales_data!$A$2:$A$500,0),MATCH(resource!BV$2,INDIRECT("day_wise_sales_data!$B$1:$BZ$1"),0)),0)</f>
        <v>0</v>
      </c>
      <c r="BW64" s="3">
        <f ca="1">IFERROR(INDEX(INDIRECT("day_wise_sales_data!$B$2:$BZ$599"),MATCH(resource!$CC64,day_wise_sales_data!$A$2:$A$500,0),MATCH(resource!BW$2,INDIRECT("day_wise_sales_data!$B$1:$BZ$1"),0)),0)</f>
        <v>0</v>
      </c>
      <c r="BX64" s="3">
        <f ca="1">IFERROR(INDEX(INDIRECT("day_wise_sales_data!$B$2:$BZ$599"),MATCH(resource!$CC64,day_wise_sales_data!$A$2:$A$500,0),MATCH(resource!BX$2,INDIRECT("day_wise_sales_data!$B$1:$BZ$1"),0)),0)</f>
        <v>0</v>
      </c>
      <c r="BY64" s="3">
        <f ca="1">IFERROR(INDEX(INDIRECT("day_wise_sales_data!$B$2:$BZ$599"),MATCH(resource!$CC64,day_wise_sales_data!$A$2:$A$500,0),MATCH(resource!BY$2,INDIRECT("day_wise_sales_data!$B$1:$BZ$1"),0)),0)</f>
        <v>0</v>
      </c>
      <c r="BZ64" s="3">
        <f ca="1">IFERROR(INDEX(INDIRECT("day_wise_sales_data!$B$2:$BZ$599"),MATCH(resource!$CC64,day_wise_sales_data!$A$2:$A$500,0),MATCH(resource!BZ$2,INDIRECT("day_wise_sales_data!$B$1:$BZ$1"),0)),0)</f>
        <v>0</v>
      </c>
      <c r="CA64" s="3" t="str">
        <f ca="1">IFERROR(INDEX(INDIRECT("day_wise_sales_data!$B$2:$BZ$599"),MATCH(resource!$CC64,day_wise_sales_data!$A$2:$A$500,0),MATCH(resource!CA$2,INDIRECT("day_wise_sales_data!$B$1:$BZ$1"),0)),0)</f>
        <v>dd</v>
      </c>
      <c r="CC64" s="4" t="str">
        <f>sales_data!H63</f>
        <v>CML04134</v>
      </c>
      <c r="CD64" s="1">
        <v>62</v>
      </c>
      <c r="CE64" s="1" t="str">
        <f>IF(AQ64=report!$AQ$3,resource!CD64,"")</f>
        <v/>
      </c>
      <c r="CF64" s="5" t="str">
        <f>IFERROR(SMALL($CE$3:$CE$1001,ROWS($CE$3:CE64)),"")</f>
        <v/>
      </c>
      <c r="CH64">
        <f>IFERROR(VLOOKUP($CC64,data_pull!$E$22:$G$700,2,0),0)</f>
        <v>254598.91</v>
      </c>
      <c r="CI64" s="1">
        <f t="shared" si="44"/>
        <v>154</v>
      </c>
      <c r="CJ64" s="1">
        <f t="shared" si="45"/>
        <v>0</v>
      </c>
      <c r="CK64" s="1" t="s">
        <v>1121</v>
      </c>
      <c r="CL64" s="1">
        <f t="shared" si="46"/>
        <v>111</v>
      </c>
      <c r="CM64" s="1" t="str">
        <f>IFERROR(VLOOKUP($CK64,stock_data!$B$3:$W$612,2,0),0)</f>
        <v>CASALT- D TABLET (Combodia Exp.)</v>
      </c>
      <c r="CN64" s="1" t="str">
        <f>IFERROR(VLOOKUP($CK64,stock_data!$B$3:$W$612,4,0),0)</f>
        <v>3x10's</v>
      </c>
      <c r="CO64" s="1">
        <f>IFERROR(VLOOKUP($CK64,stock_data!$B$3:$W$612,5,0),0)</f>
        <v>129</v>
      </c>
      <c r="CP64" s="3">
        <f t="shared" si="47"/>
        <v>0</v>
      </c>
      <c r="CQ64" s="3">
        <f t="shared" si="48"/>
        <v>0</v>
      </c>
      <c r="CR64" s="1">
        <f>IFERROR(VLOOKUP($CK64,stock_data!$B$3:$W$612,6,0),0)</f>
        <v>0</v>
      </c>
      <c r="CS64" s="1">
        <f>IFERROR(VLOOKUP($CK64,stock_data!$B$3:$W$612,7,0),0)</f>
        <v>0</v>
      </c>
      <c r="CT64" s="1">
        <f>IFERROR(VLOOKUP($CK64,stock_data!$B$3:$W$612,8,0),0)</f>
        <v>0</v>
      </c>
      <c r="CU64" s="1">
        <f>IFERROR(VLOOKUP($CK64,stock_data!$B$3:$W$612,9,0),0)</f>
        <v>0</v>
      </c>
      <c r="CV64" s="1">
        <f>IFERROR(VLOOKUP($CK64,stock_data!$B$3:$W$612,10,0),0)</f>
        <v>0</v>
      </c>
      <c r="CW64" s="1">
        <f>IFERROR(VLOOKUP($CK64,stock_data!$B$3:$W$612,11,0),0)</f>
        <v>0</v>
      </c>
      <c r="CX64" s="1">
        <f>IFERROR(VLOOKUP($CK64,stock_data!$B$3:$W$612,12,0),0)</f>
        <v>0</v>
      </c>
      <c r="CY64" s="1">
        <f>IFERROR(VLOOKUP($CK64,stock_data!$B$3:$W$612,13,0),0)</f>
        <v>0</v>
      </c>
      <c r="CZ64" s="1">
        <f>IFERROR(VLOOKUP($CK64,stock_data!$B$3:$W$612,14,0),0)</f>
        <v>0</v>
      </c>
      <c r="DA64" s="1">
        <f>IFERROR(VLOOKUP($CK64,stock_data!$B$3:$W$612,15,0),0)</f>
        <v>0</v>
      </c>
      <c r="DB64" s="1">
        <f>IFERROR(VLOOKUP($CK64,stock_data!$B$3:$W$612,16,0),0)</f>
        <v>0</v>
      </c>
      <c r="DC64" s="1">
        <f>IFERROR(VLOOKUP($CK64,stock_data!$B$3:$W$612,17,0),0)</f>
        <v>0</v>
      </c>
      <c r="DD64" s="1">
        <f>IFERROR(VLOOKUP($CK64,stock_data!$B$3:$W$612,18,0),0)</f>
        <v>0</v>
      </c>
      <c r="DE64" s="1">
        <f>IFERROR(VLOOKUP($CK64,stock_data!$B$3:$W$612,19,0),0)</f>
        <v>0</v>
      </c>
      <c r="DF64" s="1">
        <f>IFERROR(VLOOKUP($CK64,stock_data!$B$3:$W$612,20,0),0)</f>
        <v>0</v>
      </c>
      <c r="DG64" s="1">
        <f>IFERROR(VLOOKUP($CK64,stock_data!$B$3:$W$612,21,0),0)</f>
        <v>0</v>
      </c>
      <c r="DH64" s="1">
        <f>IFERROR(VLOOKUP($CK64,stock_data!$B$3:$W$612,22,0),0)</f>
        <v>0</v>
      </c>
      <c r="DI64" s="1">
        <f t="shared" si="49"/>
        <v>0</v>
      </c>
      <c r="DJ64" s="1">
        <f t="shared" si="50"/>
        <v>0</v>
      </c>
      <c r="DK64" s="3">
        <f>IFERROR(INDEX(COD_SALES!$B$5:$Z$500,MATCH(resource!$CC64,COD_SALES!$A$5:$A$500,0),MATCH(resource!DK$2,COD_SALES!$B$4:$Z$4,0)),"")</f>
        <v>2</v>
      </c>
      <c r="DL64" s="3">
        <f>IFERROR(INDEX(COD_SALES!$B$5:$Z$500,MATCH(resource!$CC64,COD_SALES!$A$5:$A$500,0),MATCH(resource!DL$2,COD_SALES!$B$4:$Z$4,0)),"")</f>
        <v>0</v>
      </c>
      <c r="DM64" s="3">
        <f>IFERROR(INDEX(COD_SALES!$B$5:$Z$500,MATCH(resource!$CC64,COD_SALES!$A$5:$A$500,0),MATCH(resource!DM$2,COD_SALES!$B$4:$Z$4,0)),"")</f>
        <v>23</v>
      </c>
      <c r="DN64" s="3" t="str">
        <f>IFERROR(INDEX(COD_SALES!$B$5:$Z$500,MATCH(resource!$CC64,COD_SALES!$A$5:$A$500,0),MATCH(resource!DN$2,COD_SALES!$B$4:$Z$4,0)),"")</f>
        <v/>
      </c>
      <c r="DO64" s="3">
        <f>IFERROR(INDEX(COD_SALES!$B$5:$Z$500,MATCH(resource!$CC64,COD_SALES!$A$5:$A$500,0),MATCH(resource!DO$2,COD_SALES!$B$4:$Z$4,0)),"")</f>
        <v>0</v>
      </c>
      <c r="DP64" s="3">
        <f>IFERROR(INDEX(COD_SALES!$B$5:$Z$500,MATCH(resource!$CC64,COD_SALES!$A$5:$A$500,0),MATCH(resource!DP$2,COD_SALES!$B$4:$Z$4,0)),"")</f>
        <v>6</v>
      </c>
      <c r="DQ64" s="3" t="str">
        <f>IFERROR(INDEX(COD_SALES!$B$5:$Z$500,MATCH(resource!$CC64,COD_SALES!$A$5:$A$500,0),MATCH(resource!DQ$2,COD_SALES!$B$4:$Z$4,0)),"")</f>
        <v/>
      </c>
      <c r="DR64" s="3">
        <f>IFERROR(INDEX(COD_SALES!$B$5:$Z$500,MATCH(resource!$CC64,COD_SALES!$A$5:$A$500,0),MATCH(resource!DR$2,COD_SALES!$B$4:$Z$4,0)),"")</f>
        <v>0</v>
      </c>
      <c r="DS64" s="3">
        <f>IFERROR(INDEX(COD_SALES!$B$5:$Z$500,MATCH(resource!$CC64,COD_SALES!$A$5:$A$500,0),MATCH(resource!DS$2,COD_SALES!$B$4:$Z$4,0)),"")</f>
        <v>272</v>
      </c>
      <c r="DT64" s="3">
        <f>IFERROR(INDEX(COD_SALES!$B$5:$Z$500,MATCH(resource!$CC64,COD_SALES!$A$5:$A$500,0),MATCH(resource!DT$2,COD_SALES!$B$4:$Z$4,0)),"")</f>
        <v>33</v>
      </c>
      <c r="DU64" s="3">
        <f>IFERROR(INDEX(COD_SALES!$B$5:$Z$500,MATCH(resource!$CC64,COD_SALES!$A$5:$A$500,0),MATCH(resource!DU$2,COD_SALES!$B$4:$Z$4,0)),"")</f>
        <v>3</v>
      </c>
      <c r="DV64" s="3">
        <f>IFERROR(INDEX(COD_SALES!$B$5:$Z$500,MATCH(resource!$CC64,COD_SALES!$A$5:$A$500,0),MATCH(resource!DV$2,COD_SALES!$B$4:$Z$4,0)),"")</f>
        <v>0</v>
      </c>
      <c r="DW64" s="3">
        <f>IFERROR(INDEX(COD_SALES!$B$5:$Z$500,MATCH(resource!$CC64,COD_SALES!$A$5:$A$500,0),MATCH(resource!DW$2,COD_SALES!$B$4:$Z$4,0)),"")</f>
        <v>50</v>
      </c>
      <c r="DX64" s="3">
        <f>IFERROR(INDEX(COD_SALES!$B$5:$Z$500,MATCH(resource!$CC64,COD_SALES!$A$5:$A$500,0),MATCH(resource!DX$2,COD_SALES!$B$4:$Z$4,0)),"")</f>
        <v>0</v>
      </c>
      <c r="DY64" s="3">
        <f>IFERROR(INDEX(COD_SALES!$B$5:$Z$500,MATCH(resource!$CC64,COD_SALES!$A$5:$A$500,0),MATCH(resource!DY$2,COD_SALES!$B$4:$Z$4,0)),"")</f>
        <v>0</v>
      </c>
      <c r="DZ64" s="3">
        <f>IFERROR(INDEX(COD_SALES!$B$5:$Z$500,MATCH(resource!$CC64,COD_SALES!$A$5:$A$500,0),MATCH(resource!DZ$2,COD_SALES!$B$4:$Z$4,0)),"")</f>
        <v>5</v>
      </c>
      <c r="EA64" s="3">
        <f>IFERROR(INDEX(COD_SALES!$B$5:$Z$500,MATCH(resource!$CC64,COD_SALES!$A$5:$A$500,0),MATCH(resource!EA$2,COD_SALES!$B$4:$Z$4,0)),"")</f>
        <v>2</v>
      </c>
      <c r="EB64" s="3">
        <f t="shared" si="51"/>
        <v>100053.10999999999</v>
      </c>
      <c r="ED64" s="3">
        <f>IFERROR(VLOOKUP($CK64,depot_prod_sales!$B$5:$S$200,3,0),0)</f>
        <v>0</v>
      </c>
      <c r="EE64" s="3">
        <f>IFERROR(VLOOKUP($CK64,depot_prod_sales!$B$5:$S$200,4,0),0)</f>
        <v>0</v>
      </c>
      <c r="EF64" s="3">
        <f>IFERROR(VLOOKUP($CK64,depot_prod_sales!$B$5:$S$200,5,0),0)</f>
        <v>0</v>
      </c>
      <c r="EG64" s="3">
        <f>IFERROR(VLOOKUP($CK64,depot_prod_sales!$B$5:$S$200,6,0),0)</f>
        <v>0</v>
      </c>
      <c r="EH64" s="3">
        <f>IFERROR(VLOOKUP($CK64,depot_prod_sales!$B$5:$S$200,7,0),0)</f>
        <v>0</v>
      </c>
      <c r="EI64" s="3">
        <f>IFERROR(VLOOKUP($CK64,depot_prod_sales!$B$5:$S$200,8,0),0)</f>
        <v>0</v>
      </c>
      <c r="EJ64" s="3">
        <f>IFERROR(VLOOKUP($CK64,depot_prod_sales!$B$5:$S$200,9,0),0)</f>
        <v>0</v>
      </c>
      <c r="EK64" s="3">
        <f>IFERROR(VLOOKUP($CK64,depot_prod_sales!$B$5:$S$200,10,0),0)</f>
        <v>0</v>
      </c>
      <c r="EL64" s="3">
        <f>IFERROR(VLOOKUP($CK64,depot_prod_sales!$B$5:$S$200,11,0),0)</f>
        <v>0</v>
      </c>
      <c r="EM64" s="3">
        <f>IFERROR(VLOOKUP($CK64,depot_prod_sales!$B$5:$S$200,12,0),0)</f>
        <v>0</v>
      </c>
      <c r="EN64" s="3">
        <f>IFERROR(VLOOKUP($CK64,depot_prod_sales!$B$5:$S$200,13,0),0)</f>
        <v>0</v>
      </c>
      <c r="EO64" s="3">
        <f>IFERROR(VLOOKUP($CK64,depot_prod_sales!$B$5:$S$200,14,0),0)</f>
        <v>0</v>
      </c>
      <c r="EP64" s="3">
        <f>IFERROR(VLOOKUP($CK64,depot_prod_sales!$B$5:$S$200,15,0),0)</f>
        <v>0</v>
      </c>
      <c r="EQ64" s="3">
        <f>IFERROR(VLOOKUP($CK64,depot_prod_sales!$B$5:$S$200,16,0),0)</f>
        <v>0</v>
      </c>
      <c r="ER64" s="3">
        <f>IFERROR(VLOOKUP($CK64,depot_prod_sales!$B$5:$S$200,17,0),0)</f>
        <v>0</v>
      </c>
      <c r="ES64" s="3">
        <f>IFERROR(VLOOKUP($CK64,depot_prod_sales!$B$5:$S$200,18,0),0)</f>
        <v>0</v>
      </c>
      <c r="ET64" s="116">
        <f t="shared" si="52"/>
        <v>0</v>
      </c>
      <c r="EU64" s="116">
        <f t="shared" si="53"/>
        <v>0</v>
      </c>
      <c r="EW64" s="3">
        <f>IFERROR(VLOOKUP(CC64,data_pull!$AO$25:$AR$546,2,0),0)</f>
        <v>25</v>
      </c>
      <c r="EX64" s="1">
        <f>IFERROR(VLOOKUP(CC64,data_pull!$AO$25:$AR$546,4,0),0)</f>
        <v>190000</v>
      </c>
    </row>
    <row r="65" spans="13:154" x14ac:dyDescent="0.25"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4" t="str">
        <f>sales_data!B64</f>
        <v>Rajib Datta</v>
      </c>
      <c r="AR65" s="4" t="str">
        <f>sales_data!C64</f>
        <v>Jalil Miah</v>
      </c>
      <c r="AS65" s="5" t="str">
        <f t="shared" si="42"/>
        <v/>
      </c>
      <c r="AT65" s="4" t="str">
        <f>sales_data!I64</f>
        <v>Manik Majumder</v>
      </c>
      <c r="AU65" s="4" t="str">
        <f>sales_data!W64</f>
        <v>Chandina (Tb)</v>
      </c>
      <c r="AV65" s="1">
        <f>sales_data!N64</f>
        <v>166812.01</v>
      </c>
      <c r="AW65" s="1">
        <f>sales_data!P64</f>
        <v>20</v>
      </c>
      <c r="AX65" s="3">
        <f ca="1">IFERROR(INDEX(INDIRECT("day_wise_sales_data!$B$2:$BZ$599"),MATCH(resource!$CC65,day_wise_sales_data!$A$2:$A$500,0),MATCH(resource!AX$2,INDIRECT("day_wise_sales_data!$B$1:$BZ$1"),0)),0)</f>
        <v>0</v>
      </c>
      <c r="AY65" s="3">
        <f ca="1">IFERROR(INDEX(INDIRECT("day_wise_sales_data!$B$2:$BZ$599"),MATCH(resource!$CC65,day_wise_sales_data!$A$2:$A$500,0),MATCH(resource!AY$2,INDIRECT("day_wise_sales_data!$B$1:$BZ$1"),0)),0)</f>
        <v>0</v>
      </c>
      <c r="AZ65" s="3">
        <f ca="1">IFERROR(INDEX(INDIRECT("day_wise_sales_data!$B$2:$BZ$599"),MATCH(resource!$CC65,day_wise_sales_data!$A$2:$A$500,0),MATCH(resource!AZ$2,INDIRECT("day_wise_sales_data!$B$1:$BZ$1"),0)),0)</f>
        <v>11088.66</v>
      </c>
      <c r="BA65" s="3">
        <f ca="1">IFERROR(INDEX(INDIRECT("day_wise_sales_data!$B$2:$BZ$599"),MATCH(resource!$CC65,day_wise_sales_data!$A$2:$A$500,0),MATCH(resource!BA$2,INDIRECT("day_wise_sales_data!$B$1:$BZ$1"),0)),0)</f>
        <v>0</v>
      </c>
      <c r="BB65" s="3">
        <f ca="1">IFERROR(INDEX(INDIRECT("day_wise_sales_data!$B$2:$BZ$599"),MATCH(resource!$CC65,day_wise_sales_data!$A$2:$A$500,0),MATCH(resource!BB$2,INDIRECT("day_wise_sales_data!$B$1:$BZ$1"),0)),0)</f>
        <v>24068.17</v>
      </c>
      <c r="BC65" s="3">
        <f ca="1">IFERROR(INDEX(INDIRECT("day_wise_sales_data!$B$2:$BZ$599"),MATCH(resource!$CC65,day_wise_sales_data!$A$2:$A$500,0),MATCH(resource!BC$2,INDIRECT("day_wise_sales_data!$B$1:$BZ$1"),0)),0)</f>
        <v>0</v>
      </c>
      <c r="BD65" s="3">
        <f ca="1">IFERROR(INDEX(INDIRECT("day_wise_sales_data!$B$2:$BZ$599"),MATCH(resource!$CC65,day_wise_sales_data!$A$2:$A$500,0),MATCH(resource!BD$2,INDIRECT("day_wise_sales_data!$B$1:$BZ$1"),0)),0)</f>
        <v>0</v>
      </c>
      <c r="BE65" s="3">
        <f ca="1">IFERROR(INDEX(INDIRECT("day_wise_sales_data!$B$2:$BZ$599"),MATCH(resource!$CC65,day_wise_sales_data!$A$2:$A$500,0),MATCH(resource!BE$2,INDIRECT("day_wise_sales_data!$B$1:$BZ$1"),0)),0)</f>
        <v>1695.52</v>
      </c>
      <c r="BF65" s="3">
        <f ca="1">IFERROR(INDEX(INDIRECT("day_wise_sales_data!$B$2:$BZ$599"),MATCH(resource!$CC65,day_wise_sales_data!$A$2:$A$500,0),MATCH(resource!BF$2,INDIRECT("day_wise_sales_data!$B$1:$BZ$1"),0)),0)</f>
        <v>14571.62</v>
      </c>
      <c r="BG65" s="3">
        <f ca="1">IFERROR(INDEX(INDIRECT("day_wise_sales_data!$B$2:$BZ$599"),MATCH(resource!$CC65,day_wise_sales_data!$A$2:$A$500,0),MATCH(resource!BG$2,INDIRECT("day_wise_sales_data!$B$1:$BZ$1"),0)),0)</f>
        <v>2905.6</v>
      </c>
      <c r="BH65" s="3">
        <f ca="1">IFERROR(INDEX(INDIRECT("day_wise_sales_data!$B$2:$BZ$599"),MATCH(resource!$CC65,day_wise_sales_data!$A$2:$A$500,0),MATCH(resource!BH$2,INDIRECT("day_wise_sales_data!$B$1:$BZ$1"),0)),0)</f>
        <v>0</v>
      </c>
      <c r="BI65" s="3">
        <f ca="1">IFERROR(INDEX(INDIRECT("day_wise_sales_data!$B$2:$BZ$599"),MATCH(resource!$CC65,day_wise_sales_data!$A$2:$A$500,0),MATCH(resource!BI$2,INDIRECT("day_wise_sales_data!$B$1:$BZ$1"),0)),0)</f>
        <v>0</v>
      </c>
      <c r="BJ65" s="3">
        <f ca="1">IFERROR(INDEX(INDIRECT("day_wise_sales_data!$B$2:$BZ$599"),MATCH(resource!$CC65,day_wise_sales_data!$A$2:$A$500,0),MATCH(resource!BJ$2,INDIRECT("day_wise_sales_data!$B$1:$BZ$1"),0)),0)</f>
        <v>0</v>
      </c>
      <c r="BK65" s="3">
        <f ca="1">IFERROR(INDEX(INDIRECT("day_wise_sales_data!$B$2:$BZ$599"),MATCH(resource!$CC65,day_wise_sales_data!$A$2:$A$500,0),MATCH(resource!BK$2,INDIRECT("day_wise_sales_data!$B$1:$BZ$1"),0)),0)</f>
        <v>1656.75</v>
      </c>
      <c r="BL65" s="3">
        <f ca="1">IFERROR(INDEX(INDIRECT("day_wise_sales_data!$B$2:$BZ$599"),MATCH(resource!$CC65,day_wise_sales_data!$A$2:$A$500,0),MATCH(resource!BL$2,INDIRECT("day_wise_sales_data!$B$1:$BZ$1"),0)),0)</f>
        <v>21657.16</v>
      </c>
      <c r="BM65" s="3">
        <f ca="1">IFERROR(INDEX(INDIRECT("day_wise_sales_data!$B$2:$BZ$599"),MATCH(resource!$CC65,day_wise_sales_data!$A$2:$A$500,0),MATCH(resource!BM$2,INDIRECT("day_wise_sales_data!$B$1:$BZ$1"),0)),0)</f>
        <v>0</v>
      </c>
      <c r="BN65" s="3">
        <f ca="1">IFERROR(INDEX(INDIRECT("day_wise_sales_data!$B$2:$BZ$599"),MATCH(resource!$CC65,day_wise_sales_data!$A$2:$A$500,0),MATCH(resource!BN$2,INDIRECT("day_wise_sales_data!$B$1:$BZ$1"),0)),0)</f>
        <v>16000.6</v>
      </c>
      <c r="BO65" s="3">
        <f ca="1">IFERROR(INDEX(INDIRECT("day_wise_sales_data!$B$2:$BZ$599"),MATCH(resource!$CC65,day_wise_sales_data!$A$2:$A$500,0),MATCH(resource!BO$2,INDIRECT("day_wise_sales_data!$B$1:$BZ$1"),0)),0)</f>
        <v>0</v>
      </c>
      <c r="BP65" s="3">
        <f ca="1">IFERROR(INDEX(INDIRECT("day_wise_sales_data!$B$2:$BZ$599"),MATCH(resource!$CC65,day_wise_sales_data!$A$2:$A$500,0),MATCH(resource!BP$2,INDIRECT("day_wise_sales_data!$B$1:$BZ$1"),0)),0)</f>
        <v>0</v>
      </c>
      <c r="BQ65" s="3">
        <f ca="1">IFERROR(INDEX(INDIRECT("day_wise_sales_data!$B$2:$BZ$599"),MATCH(resource!$CC65,day_wise_sales_data!$A$2:$A$500,0),MATCH(resource!BQ$2,INDIRECT("day_wise_sales_data!$B$1:$BZ$1"),0)),0)</f>
        <v>0</v>
      </c>
      <c r="BR65" s="3">
        <f ca="1">IFERROR(INDEX(INDIRECT("day_wise_sales_data!$B$2:$BZ$599"),MATCH(resource!$CC65,day_wise_sales_data!$A$2:$A$500,0),MATCH(resource!BR$2,INDIRECT("day_wise_sales_data!$B$1:$BZ$1"),0)),0)</f>
        <v>0</v>
      </c>
      <c r="BS65" s="3">
        <f ca="1">IFERROR(INDEX(INDIRECT("day_wise_sales_data!$B$2:$BZ$599"),MATCH(resource!$CC65,day_wise_sales_data!$A$2:$A$500,0),MATCH(resource!BS$2,INDIRECT("day_wise_sales_data!$B$1:$BZ$1"),0)),0)</f>
        <v>0</v>
      </c>
      <c r="BT65" s="3">
        <f ca="1">IFERROR(INDEX(INDIRECT("day_wise_sales_data!$B$2:$BZ$599"),MATCH(resource!$CC65,day_wise_sales_data!$A$2:$A$500,0),MATCH(resource!BT$2,INDIRECT("day_wise_sales_data!$B$1:$BZ$1"),0)),0)</f>
        <v>0</v>
      </c>
      <c r="BU65" s="3">
        <f ca="1">IFERROR(INDEX(INDIRECT("day_wise_sales_data!$B$2:$BZ$599"),MATCH(resource!$CC65,day_wise_sales_data!$A$2:$A$500,0),MATCH(resource!BU$2,INDIRECT("day_wise_sales_data!$B$1:$BZ$1"),0)),0)</f>
        <v>89168.53</v>
      </c>
      <c r="BV65" s="3">
        <f ca="1">IFERROR(INDEX(INDIRECT("day_wise_sales_data!$B$2:$BZ$599"),MATCH(resource!$CC65,day_wise_sales_data!$A$2:$A$500,0),MATCH(resource!BV$2,INDIRECT("day_wise_sales_data!$B$1:$BZ$1"),0)),0)</f>
        <v>0</v>
      </c>
      <c r="BW65" s="3">
        <f ca="1">IFERROR(INDEX(INDIRECT("day_wise_sales_data!$B$2:$BZ$599"),MATCH(resource!$CC65,day_wise_sales_data!$A$2:$A$500,0),MATCH(resource!BW$2,INDIRECT("day_wise_sales_data!$B$1:$BZ$1"),0)),0)</f>
        <v>0</v>
      </c>
      <c r="BX65" s="3">
        <f ca="1">IFERROR(INDEX(INDIRECT("day_wise_sales_data!$B$2:$BZ$599"),MATCH(resource!$CC65,day_wise_sales_data!$A$2:$A$500,0),MATCH(resource!BX$2,INDIRECT("day_wise_sales_data!$B$1:$BZ$1"),0)),0)</f>
        <v>0</v>
      </c>
      <c r="BY65" s="3">
        <f ca="1">IFERROR(INDEX(INDIRECT("day_wise_sales_data!$B$2:$BZ$599"),MATCH(resource!$CC65,day_wise_sales_data!$A$2:$A$500,0),MATCH(resource!BY$2,INDIRECT("day_wise_sales_data!$B$1:$BZ$1"),0)),0)</f>
        <v>0</v>
      </c>
      <c r="BZ65" s="3">
        <f ca="1">IFERROR(INDEX(INDIRECT("day_wise_sales_data!$B$2:$BZ$599"),MATCH(resource!$CC65,day_wise_sales_data!$A$2:$A$500,0),MATCH(resource!BZ$2,INDIRECT("day_wise_sales_data!$B$1:$BZ$1"),0)),0)</f>
        <v>0</v>
      </c>
      <c r="CA65" s="3" t="str">
        <f ca="1">IFERROR(INDEX(INDIRECT("day_wise_sales_data!$B$2:$BZ$599"),MATCH(resource!$CC65,day_wise_sales_data!$A$2:$A$500,0),MATCH(resource!CA$2,INDIRECT("day_wise_sales_data!$B$1:$BZ$1"),0)),0)</f>
        <v>dd</v>
      </c>
      <c r="CC65" s="4" t="str">
        <f>sales_data!H64</f>
        <v>CML04071</v>
      </c>
      <c r="CD65" s="1">
        <v>63</v>
      </c>
      <c r="CE65" s="1" t="str">
        <f>IF(AQ65=report!$AQ$3,resource!CD65,"")</f>
        <v/>
      </c>
      <c r="CF65" s="5" t="str">
        <f>IFERROR(SMALL($CE$3:$CE$1001,ROWS($CE$3:CE65)),"")</f>
        <v/>
      </c>
      <c r="CH65">
        <f>IFERROR(VLOOKUP($CC65,data_pull!$E$22:$G$700,2,0),0)</f>
        <v>166812.01</v>
      </c>
      <c r="CI65" s="1">
        <f t="shared" si="44"/>
        <v>154</v>
      </c>
      <c r="CJ65" s="1">
        <f t="shared" si="45"/>
        <v>0</v>
      </c>
      <c r="CK65" s="1" t="s">
        <v>1123</v>
      </c>
      <c r="CL65" s="1">
        <f t="shared" si="46"/>
        <v>111</v>
      </c>
      <c r="CM65" s="1" t="str">
        <f>IFERROR(VLOOKUP($CK65,stock_data!$B$3:$W$612,2,0),0)</f>
        <v>CASALT-500 TABLET</v>
      </c>
      <c r="CN65" s="1" t="str">
        <f>IFERROR(VLOOKUP($CK65,stock_data!$B$3:$W$612,4,0),0)</f>
        <v>5x10's</v>
      </c>
      <c r="CO65" s="1">
        <f>IFERROR(VLOOKUP($CK65,stock_data!$B$3:$W$612,5,0),0)</f>
        <v>176.5</v>
      </c>
      <c r="CP65" s="3">
        <f t="shared" si="47"/>
        <v>0</v>
      </c>
      <c r="CQ65" s="3">
        <f t="shared" si="48"/>
        <v>0</v>
      </c>
      <c r="CR65" s="1">
        <f>IFERROR(VLOOKUP($CK65,stock_data!$B$3:$W$612,6,0),0)</f>
        <v>0</v>
      </c>
      <c r="CS65" s="1">
        <f>IFERROR(VLOOKUP($CK65,stock_data!$B$3:$W$612,7,0),0)</f>
        <v>0</v>
      </c>
      <c r="CT65" s="1">
        <f>IFERROR(VLOOKUP($CK65,stock_data!$B$3:$W$612,8,0),0)</f>
        <v>0</v>
      </c>
      <c r="CU65" s="1">
        <f>IFERROR(VLOOKUP($CK65,stock_data!$B$3:$W$612,9,0),0)</f>
        <v>0</v>
      </c>
      <c r="CV65" s="1">
        <f>IFERROR(VLOOKUP($CK65,stock_data!$B$3:$W$612,10,0),0)</f>
        <v>0</v>
      </c>
      <c r="CW65" s="1">
        <f>IFERROR(VLOOKUP($CK65,stock_data!$B$3:$W$612,11,0),0)</f>
        <v>0</v>
      </c>
      <c r="CX65" s="1">
        <f>IFERROR(VLOOKUP($CK65,stock_data!$B$3:$W$612,12,0),0)</f>
        <v>0</v>
      </c>
      <c r="CY65" s="1">
        <f>IFERROR(VLOOKUP($CK65,stock_data!$B$3:$W$612,13,0),0)</f>
        <v>0</v>
      </c>
      <c r="CZ65" s="1">
        <f>IFERROR(VLOOKUP($CK65,stock_data!$B$3:$W$612,14,0),0)</f>
        <v>0</v>
      </c>
      <c r="DA65" s="1">
        <f>IFERROR(VLOOKUP($CK65,stock_data!$B$3:$W$612,15,0),0)</f>
        <v>0</v>
      </c>
      <c r="DB65" s="1">
        <f>IFERROR(VLOOKUP($CK65,stock_data!$B$3:$W$612,16,0),0)</f>
        <v>0</v>
      </c>
      <c r="DC65" s="1">
        <f>IFERROR(VLOOKUP($CK65,stock_data!$B$3:$W$612,17,0),0)</f>
        <v>0</v>
      </c>
      <c r="DD65" s="1">
        <f>IFERROR(VLOOKUP($CK65,stock_data!$B$3:$W$612,18,0),0)</f>
        <v>0</v>
      </c>
      <c r="DE65" s="1">
        <f>IFERROR(VLOOKUP($CK65,stock_data!$B$3:$W$612,19,0),0)</f>
        <v>0</v>
      </c>
      <c r="DF65" s="1">
        <f>IFERROR(VLOOKUP($CK65,stock_data!$B$3:$W$612,20,0),0)</f>
        <v>0</v>
      </c>
      <c r="DG65" s="1">
        <f>IFERROR(VLOOKUP($CK65,stock_data!$B$3:$W$612,21,0),0)</f>
        <v>0</v>
      </c>
      <c r="DH65" s="1">
        <f>IFERROR(VLOOKUP($CK65,stock_data!$B$3:$W$612,22,0),0)</f>
        <v>0</v>
      </c>
      <c r="DI65" s="1">
        <f t="shared" si="49"/>
        <v>0</v>
      </c>
      <c r="DJ65" s="1">
        <f t="shared" si="50"/>
        <v>0</v>
      </c>
      <c r="DK65" s="3">
        <f>IFERROR(INDEX(COD_SALES!$B$5:$Z$500,MATCH(resource!$CC65,COD_SALES!$A$5:$A$500,0),MATCH(resource!DK$2,COD_SALES!$B$4:$Z$4,0)),"")</f>
        <v>10</v>
      </c>
      <c r="DL65" s="3">
        <f>IFERROR(INDEX(COD_SALES!$B$5:$Z$500,MATCH(resource!$CC65,COD_SALES!$A$5:$A$500,0),MATCH(resource!DL$2,COD_SALES!$B$4:$Z$4,0)),"")</f>
        <v>0</v>
      </c>
      <c r="DM65" s="3">
        <f>IFERROR(INDEX(COD_SALES!$B$5:$Z$500,MATCH(resource!$CC65,COD_SALES!$A$5:$A$500,0),MATCH(resource!DM$2,COD_SALES!$B$4:$Z$4,0)),"")</f>
        <v>0</v>
      </c>
      <c r="DN65" s="3" t="str">
        <f>IFERROR(INDEX(COD_SALES!$B$5:$Z$500,MATCH(resource!$CC65,COD_SALES!$A$5:$A$500,0),MATCH(resource!DN$2,COD_SALES!$B$4:$Z$4,0)),"")</f>
        <v/>
      </c>
      <c r="DO65" s="3">
        <f>IFERROR(INDEX(COD_SALES!$B$5:$Z$500,MATCH(resource!$CC65,COD_SALES!$A$5:$A$500,0),MATCH(resource!DO$2,COD_SALES!$B$4:$Z$4,0)),"")</f>
        <v>0</v>
      </c>
      <c r="DP65" s="3">
        <f>IFERROR(INDEX(COD_SALES!$B$5:$Z$500,MATCH(resource!$CC65,COD_SALES!$A$5:$A$500,0),MATCH(resource!DP$2,COD_SALES!$B$4:$Z$4,0)),"")</f>
        <v>15</v>
      </c>
      <c r="DQ65" s="3" t="str">
        <f>IFERROR(INDEX(COD_SALES!$B$5:$Z$500,MATCH(resource!$CC65,COD_SALES!$A$5:$A$500,0),MATCH(resource!DQ$2,COD_SALES!$B$4:$Z$4,0)),"")</f>
        <v/>
      </c>
      <c r="DR65" s="3">
        <f>IFERROR(INDEX(COD_SALES!$B$5:$Z$500,MATCH(resource!$CC65,COD_SALES!$A$5:$A$500,0),MATCH(resource!DR$2,COD_SALES!$B$4:$Z$4,0)),"")</f>
        <v>0</v>
      </c>
      <c r="DS65" s="3">
        <f>IFERROR(INDEX(COD_SALES!$B$5:$Z$500,MATCH(resource!$CC65,COD_SALES!$A$5:$A$500,0),MATCH(resource!DS$2,COD_SALES!$B$4:$Z$4,0)),"")</f>
        <v>0</v>
      </c>
      <c r="DT65" s="3">
        <f>IFERROR(INDEX(COD_SALES!$B$5:$Z$500,MATCH(resource!$CC65,COD_SALES!$A$5:$A$500,0),MATCH(resource!DT$2,COD_SALES!$B$4:$Z$4,0)),"")</f>
        <v>0</v>
      </c>
      <c r="DU65" s="3">
        <f>IFERROR(INDEX(COD_SALES!$B$5:$Z$500,MATCH(resource!$CC65,COD_SALES!$A$5:$A$500,0),MATCH(resource!DU$2,COD_SALES!$B$4:$Z$4,0)),"")</f>
        <v>20</v>
      </c>
      <c r="DV65" s="3">
        <f>IFERROR(INDEX(COD_SALES!$B$5:$Z$500,MATCH(resource!$CC65,COD_SALES!$A$5:$A$500,0),MATCH(resource!DV$2,COD_SALES!$B$4:$Z$4,0)),"")</f>
        <v>0</v>
      </c>
      <c r="DW65" s="3">
        <f>IFERROR(INDEX(COD_SALES!$B$5:$Z$500,MATCH(resource!$CC65,COD_SALES!$A$5:$A$500,0),MATCH(resource!DW$2,COD_SALES!$B$4:$Z$4,0)),"")</f>
        <v>0</v>
      </c>
      <c r="DX65" s="3">
        <f>IFERROR(INDEX(COD_SALES!$B$5:$Z$500,MATCH(resource!$CC65,COD_SALES!$A$5:$A$500,0),MATCH(resource!DX$2,COD_SALES!$B$4:$Z$4,0)),"")</f>
        <v>0</v>
      </c>
      <c r="DY65" s="3">
        <f>IFERROR(INDEX(COD_SALES!$B$5:$Z$500,MATCH(resource!$CC65,COD_SALES!$A$5:$A$500,0),MATCH(resource!DY$2,COD_SALES!$B$4:$Z$4,0)),"")</f>
        <v>0</v>
      </c>
      <c r="DZ65" s="3">
        <f>IFERROR(INDEX(COD_SALES!$B$5:$Z$500,MATCH(resource!$CC65,COD_SALES!$A$5:$A$500,0),MATCH(resource!DZ$2,COD_SALES!$B$4:$Z$4,0)),"")</f>
        <v>0</v>
      </c>
      <c r="EA65" s="3">
        <f>IFERROR(INDEX(COD_SALES!$B$5:$Z$500,MATCH(resource!$CC65,COD_SALES!$A$5:$A$500,0),MATCH(resource!EA$2,COD_SALES!$B$4:$Z$4,0)),"")</f>
        <v>0</v>
      </c>
      <c r="EB65" s="3">
        <f t="shared" si="51"/>
        <v>6937.35</v>
      </c>
      <c r="ED65" s="3">
        <f>IFERROR(VLOOKUP($CK65,depot_prod_sales!$B$5:$S$200,3,0),0)</f>
        <v>0</v>
      </c>
      <c r="EE65" s="3">
        <f>IFERROR(VLOOKUP($CK65,depot_prod_sales!$B$5:$S$200,4,0),0)</f>
        <v>0</v>
      </c>
      <c r="EF65" s="3">
        <f>IFERROR(VLOOKUP($CK65,depot_prod_sales!$B$5:$S$200,5,0),0)</f>
        <v>0</v>
      </c>
      <c r="EG65" s="3">
        <f>IFERROR(VLOOKUP($CK65,depot_prod_sales!$B$5:$S$200,6,0),0)</f>
        <v>0</v>
      </c>
      <c r="EH65" s="3">
        <f>IFERROR(VLOOKUP($CK65,depot_prod_sales!$B$5:$S$200,7,0),0)</f>
        <v>0</v>
      </c>
      <c r="EI65" s="3">
        <f>IFERROR(VLOOKUP($CK65,depot_prod_sales!$B$5:$S$200,8,0),0)</f>
        <v>0</v>
      </c>
      <c r="EJ65" s="3">
        <f>IFERROR(VLOOKUP($CK65,depot_prod_sales!$B$5:$S$200,9,0),0)</f>
        <v>0</v>
      </c>
      <c r="EK65" s="3">
        <f>IFERROR(VLOOKUP($CK65,depot_prod_sales!$B$5:$S$200,10,0),0)</f>
        <v>0</v>
      </c>
      <c r="EL65" s="3">
        <f>IFERROR(VLOOKUP($CK65,depot_prod_sales!$B$5:$S$200,11,0),0)</f>
        <v>0</v>
      </c>
      <c r="EM65" s="3">
        <f>IFERROR(VLOOKUP($CK65,depot_prod_sales!$B$5:$S$200,12,0),0)</f>
        <v>0</v>
      </c>
      <c r="EN65" s="3">
        <f>IFERROR(VLOOKUP($CK65,depot_prod_sales!$B$5:$S$200,13,0),0)</f>
        <v>0</v>
      </c>
      <c r="EO65" s="3">
        <f>IFERROR(VLOOKUP($CK65,depot_prod_sales!$B$5:$S$200,14,0),0)</f>
        <v>0</v>
      </c>
      <c r="EP65" s="3">
        <f>IFERROR(VLOOKUP($CK65,depot_prod_sales!$B$5:$S$200,15,0),0)</f>
        <v>0</v>
      </c>
      <c r="EQ65" s="3">
        <f>IFERROR(VLOOKUP($CK65,depot_prod_sales!$B$5:$S$200,16,0),0)</f>
        <v>0</v>
      </c>
      <c r="ER65" s="3">
        <f>IFERROR(VLOOKUP($CK65,depot_prod_sales!$B$5:$S$200,17,0),0)</f>
        <v>0</v>
      </c>
      <c r="ES65" s="3">
        <f>IFERROR(VLOOKUP($CK65,depot_prod_sales!$B$5:$S$200,18,0),0)</f>
        <v>0</v>
      </c>
      <c r="ET65" s="116">
        <f t="shared" si="52"/>
        <v>0</v>
      </c>
      <c r="EU65" s="116">
        <f t="shared" si="53"/>
        <v>0</v>
      </c>
      <c r="EW65" s="3">
        <f>IFERROR(VLOOKUP(CC65,data_pull!$AO$25:$AR$546,2,0),0)</f>
        <v>18</v>
      </c>
      <c r="EX65" s="1">
        <f>IFERROR(VLOOKUP(CC65,data_pull!$AO$25:$AR$546,4,0),0)</f>
        <v>260000</v>
      </c>
    </row>
    <row r="66" spans="13:154" x14ac:dyDescent="0.25"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4" t="str">
        <f>sales_data!B65</f>
        <v>Rajib Datta</v>
      </c>
      <c r="AR66" s="4" t="str">
        <f>sales_data!C65</f>
        <v>Jalil Miah</v>
      </c>
      <c r="AS66" s="5" t="str">
        <f t="shared" si="42"/>
        <v/>
      </c>
      <c r="AT66" s="4" t="str">
        <f>sales_data!I65</f>
        <v>Muhammad Amin Miah</v>
      </c>
      <c r="AU66" s="4" t="str">
        <f>sales_data!W65</f>
        <v>Magna (Tb)</v>
      </c>
      <c r="AV66" s="1">
        <f>sales_data!N65</f>
        <v>100260.56</v>
      </c>
      <c r="AW66" s="1">
        <f>sales_data!P65</f>
        <v>20</v>
      </c>
      <c r="AX66" s="3">
        <f ca="1">IFERROR(INDEX(INDIRECT("day_wise_sales_data!$B$2:$BZ$599"),MATCH(resource!$CC66,day_wise_sales_data!$A$2:$A$500,0),MATCH(resource!AX$2,INDIRECT("day_wise_sales_data!$B$1:$BZ$1"),0)),0)</f>
        <v>0</v>
      </c>
      <c r="AY66" s="3">
        <f ca="1">IFERROR(INDEX(INDIRECT("day_wise_sales_data!$B$2:$BZ$599"),MATCH(resource!$CC66,day_wise_sales_data!$A$2:$A$500,0),MATCH(resource!AY$2,INDIRECT("day_wise_sales_data!$B$1:$BZ$1"),0)),0)</f>
        <v>9979.7999999999993</v>
      </c>
      <c r="AZ66" s="3">
        <f ca="1">IFERROR(INDEX(INDIRECT("day_wise_sales_data!$B$2:$BZ$599"),MATCH(resource!$CC66,day_wise_sales_data!$A$2:$A$500,0),MATCH(resource!AZ$2,INDIRECT("day_wise_sales_data!$B$1:$BZ$1"),0)),0)</f>
        <v>4040.1</v>
      </c>
      <c r="BA66" s="3">
        <f ca="1">IFERROR(INDEX(INDIRECT("day_wise_sales_data!$B$2:$BZ$599"),MATCH(resource!$CC66,day_wise_sales_data!$A$2:$A$500,0),MATCH(resource!BA$2,INDIRECT("day_wise_sales_data!$B$1:$BZ$1"),0)),0)</f>
        <v>10332.15</v>
      </c>
      <c r="BB66" s="3">
        <f ca="1">IFERROR(INDEX(INDIRECT("day_wise_sales_data!$B$2:$BZ$599"),MATCH(resource!$CC66,day_wise_sales_data!$A$2:$A$500,0),MATCH(resource!BB$2,INDIRECT("day_wise_sales_data!$B$1:$BZ$1"),0)),0)</f>
        <v>0</v>
      </c>
      <c r="BC66" s="3">
        <f ca="1">IFERROR(INDEX(INDIRECT("day_wise_sales_data!$B$2:$BZ$599"),MATCH(resource!$CC66,day_wise_sales_data!$A$2:$A$500,0),MATCH(resource!BC$2,INDIRECT("day_wise_sales_data!$B$1:$BZ$1"),0)),0)</f>
        <v>0</v>
      </c>
      <c r="BD66" s="3">
        <f ca="1">IFERROR(INDEX(INDIRECT("day_wise_sales_data!$B$2:$BZ$599"),MATCH(resource!$CC66,day_wise_sales_data!$A$2:$A$500,0),MATCH(resource!BD$2,INDIRECT("day_wise_sales_data!$B$1:$BZ$1"),0)),0)</f>
        <v>0</v>
      </c>
      <c r="BE66" s="3">
        <f ca="1">IFERROR(INDEX(INDIRECT("day_wise_sales_data!$B$2:$BZ$599"),MATCH(resource!$CC66,day_wise_sales_data!$A$2:$A$500,0),MATCH(resource!BE$2,INDIRECT("day_wise_sales_data!$B$1:$BZ$1"),0)),0)</f>
        <v>0</v>
      </c>
      <c r="BF66" s="3">
        <f ca="1">IFERROR(INDEX(INDIRECT("day_wise_sales_data!$B$2:$BZ$599"),MATCH(resource!$CC66,day_wise_sales_data!$A$2:$A$500,0),MATCH(resource!BF$2,INDIRECT("day_wise_sales_data!$B$1:$BZ$1"),0)),0)</f>
        <v>0</v>
      </c>
      <c r="BG66" s="3">
        <f ca="1">IFERROR(INDEX(INDIRECT("day_wise_sales_data!$B$2:$BZ$599"),MATCH(resource!$CC66,day_wise_sales_data!$A$2:$A$500,0),MATCH(resource!BG$2,INDIRECT("day_wise_sales_data!$B$1:$BZ$1"),0)),0)</f>
        <v>0</v>
      </c>
      <c r="BH66" s="3">
        <f ca="1">IFERROR(INDEX(INDIRECT("day_wise_sales_data!$B$2:$BZ$599"),MATCH(resource!$CC66,day_wise_sales_data!$A$2:$A$500,0),MATCH(resource!BH$2,INDIRECT("day_wise_sales_data!$B$1:$BZ$1"),0)),0)</f>
        <v>0</v>
      </c>
      <c r="BI66" s="3">
        <f ca="1">IFERROR(INDEX(INDIRECT("day_wise_sales_data!$B$2:$BZ$599"),MATCH(resource!$CC66,day_wise_sales_data!$A$2:$A$500,0),MATCH(resource!BI$2,INDIRECT("day_wise_sales_data!$B$1:$BZ$1"),0)),0)</f>
        <v>0</v>
      </c>
      <c r="BJ66" s="3">
        <f ca="1">IFERROR(INDEX(INDIRECT("day_wise_sales_data!$B$2:$BZ$599"),MATCH(resource!$CC66,day_wise_sales_data!$A$2:$A$500,0),MATCH(resource!BJ$2,INDIRECT("day_wise_sales_data!$B$1:$BZ$1"),0)),0)</f>
        <v>0</v>
      </c>
      <c r="BK66" s="3">
        <f ca="1">IFERROR(INDEX(INDIRECT("day_wise_sales_data!$B$2:$BZ$599"),MATCH(resource!$CC66,day_wise_sales_data!$A$2:$A$500,0),MATCH(resource!BK$2,INDIRECT("day_wise_sales_data!$B$1:$BZ$1"),0)),0)</f>
        <v>1762.74</v>
      </c>
      <c r="BL66" s="3">
        <f ca="1">IFERROR(INDEX(INDIRECT("day_wise_sales_data!$B$2:$BZ$599"),MATCH(resource!$CC66,day_wise_sales_data!$A$2:$A$500,0),MATCH(resource!BL$2,INDIRECT("day_wise_sales_data!$B$1:$BZ$1"),0)),0)</f>
        <v>0</v>
      </c>
      <c r="BM66" s="3">
        <f ca="1">IFERROR(INDEX(INDIRECT("day_wise_sales_data!$B$2:$BZ$599"),MATCH(resource!$CC66,day_wise_sales_data!$A$2:$A$500,0),MATCH(resource!BM$2,INDIRECT("day_wise_sales_data!$B$1:$BZ$1"),0)),0)</f>
        <v>0</v>
      </c>
      <c r="BN66" s="3">
        <f ca="1">IFERROR(INDEX(INDIRECT("day_wise_sales_data!$B$2:$BZ$599"),MATCH(resource!$CC66,day_wise_sales_data!$A$2:$A$500,0),MATCH(resource!BN$2,INDIRECT("day_wise_sales_data!$B$1:$BZ$1"),0)),0)</f>
        <v>0</v>
      </c>
      <c r="BO66" s="3">
        <f ca="1">IFERROR(INDEX(INDIRECT("day_wise_sales_data!$B$2:$BZ$599"),MATCH(resource!$CC66,day_wise_sales_data!$A$2:$A$500,0),MATCH(resource!BO$2,INDIRECT("day_wise_sales_data!$B$1:$BZ$1"),0)),0)</f>
        <v>0</v>
      </c>
      <c r="BP66" s="3">
        <f ca="1">IFERROR(INDEX(INDIRECT("day_wise_sales_data!$B$2:$BZ$599"),MATCH(resource!$CC66,day_wise_sales_data!$A$2:$A$500,0),MATCH(resource!BP$2,INDIRECT("day_wise_sales_data!$B$1:$BZ$1"),0)),0)</f>
        <v>0</v>
      </c>
      <c r="BQ66" s="3">
        <f ca="1">IFERROR(INDEX(INDIRECT("day_wise_sales_data!$B$2:$BZ$599"),MATCH(resource!$CC66,day_wise_sales_data!$A$2:$A$500,0),MATCH(resource!BQ$2,INDIRECT("day_wise_sales_data!$B$1:$BZ$1"),0)),0)</f>
        <v>0</v>
      </c>
      <c r="BR66" s="3">
        <f ca="1">IFERROR(INDEX(INDIRECT("day_wise_sales_data!$B$2:$BZ$599"),MATCH(resource!$CC66,day_wise_sales_data!$A$2:$A$500,0),MATCH(resource!BR$2,INDIRECT("day_wise_sales_data!$B$1:$BZ$1"),0)),0)</f>
        <v>0</v>
      </c>
      <c r="BS66" s="3">
        <f ca="1">IFERROR(INDEX(INDIRECT("day_wise_sales_data!$B$2:$BZ$599"),MATCH(resource!$CC66,day_wise_sales_data!$A$2:$A$500,0),MATCH(resource!BS$2,INDIRECT("day_wise_sales_data!$B$1:$BZ$1"),0)),0)</f>
        <v>1764.52</v>
      </c>
      <c r="BT66" s="3">
        <f ca="1">IFERROR(INDEX(INDIRECT("day_wise_sales_data!$B$2:$BZ$599"),MATCH(resource!$CC66,day_wise_sales_data!$A$2:$A$500,0),MATCH(resource!BT$2,INDIRECT("day_wise_sales_data!$B$1:$BZ$1"),0)),0)</f>
        <v>0</v>
      </c>
      <c r="BU66" s="3">
        <f ca="1">IFERROR(INDEX(INDIRECT("day_wise_sales_data!$B$2:$BZ$599"),MATCH(resource!$CC66,day_wise_sales_data!$A$2:$A$500,0),MATCH(resource!BU$2,INDIRECT("day_wise_sales_data!$B$1:$BZ$1"),0)),0)</f>
        <v>5723.88</v>
      </c>
      <c r="BV66" s="3">
        <f ca="1">IFERROR(INDEX(INDIRECT("day_wise_sales_data!$B$2:$BZ$599"),MATCH(resource!$CC66,day_wise_sales_data!$A$2:$A$500,0),MATCH(resource!BV$2,INDIRECT("day_wise_sales_data!$B$1:$BZ$1"),0)),0)</f>
        <v>0</v>
      </c>
      <c r="BW66" s="3">
        <f ca="1">IFERROR(INDEX(INDIRECT("day_wise_sales_data!$B$2:$BZ$599"),MATCH(resource!$CC66,day_wise_sales_data!$A$2:$A$500,0),MATCH(resource!BW$2,INDIRECT("day_wise_sales_data!$B$1:$BZ$1"),0)),0)</f>
        <v>0</v>
      </c>
      <c r="BX66" s="3">
        <f ca="1">IFERROR(INDEX(INDIRECT("day_wise_sales_data!$B$2:$BZ$599"),MATCH(resource!$CC66,day_wise_sales_data!$A$2:$A$500,0),MATCH(resource!BX$2,INDIRECT("day_wise_sales_data!$B$1:$BZ$1"),0)),0)</f>
        <v>0</v>
      </c>
      <c r="BY66" s="3">
        <f ca="1">IFERROR(INDEX(INDIRECT("day_wise_sales_data!$B$2:$BZ$599"),MATCH(resource!$CC66,day_wise_sales_data!$A$2:$A$500,0),MATCH(resource!BY$2,INDIRECT("day_wise_sales_data!$B$1:$BZ$1"),0)),0)</f>
        <v>13431.83</v>
      </c>
      <c r="BZ66" s="3">
        <f ca="1">IFERROR(INDEX(INDIRECT("day_wise_sales_data!$B$2:$BZ$599"),MATCH(resource!$CC66,day_wise_sales_data!$A$2:$A$500,0),MATCH(resource!BZ$2,INDIRECT("day_wise_sales_data!$B$1:$BZ$1"),0)),0)</f>
        <v>53225.54</v>
      </c>
      <c r="CA66" s="3" t="str">
        <f ca="1">IFERROR(INDEX(INDIRECT("day_wise_sales_data!$B$2:$BZ$599"),MATCH(resource!$CC66,day_wise_sales_data!$A$2:$A$500,0),MATCH(resource!CA$2,INDIRECT("day_wise_sales_data!$B$1:$BZ$1"),0)),0)</f>
        <v>dd</v>
      </c>
      <c r="CC66" s="4" t="str">
        <f>sales_data!H65</f>
        <v>CML03183</v>
      </c>
      <c r="CD66" s="1">
        <v>64</v>
      </c>
      <c r="CE66" s="1" t="str">
        <f>IF(AQ66=report!$AQ$3,resource!CD66,"")</f>
        <v/>
      </c>
      <c r="CF66" s="5" t="str">
        <f>IFERROR(SMALL($CE$3:$CE$1001,ROWS($CE$3:CE66)),"")</f>
        <v/>
      </c>
      <c r="CH66">
        <f>IFERROR(VLOOKUP($CC66,data_pull!$E$22:$G$700,2,0),0)</f>
        <v>100260.56</v>
      </c>
      <c r="CI66" s="1">
        <f t="shared" si="44"/>
        <v>154</v>
      </c>
      <c r="CJ66" s="1">
        <f t="shared" si="45"/>
        <v>35</v>
      </c>
      <c r="CK66" s="1" t="s">
        <v>1125</v>
      </c>
      <c r="CL66" s="1">
        <f t="shared" si="46"/>
        <v>57</v>
      </c>
      <c r="CM66" s="1" t="str">
        <f>IFERROR(VLOOKUP($CK66,stock_data!$B$3:$W$612,2,0),0)</f>
        <v>CLONATE NN CREAM</v>
      </c>
      <c r="CN66" s="1" t="str">
        <f>IFERROR(VLOOKUP($CK66,stock_data!$B$3:$W$612,4,0),0)</f>
        <v>15gm</v>
      </c>
      <c r="CO66" s="1">
        <f>IFERROR(VLOOKUP($CK66,stock_data!$B$3:$W$612,5,0),0)</f>
        <v>66.2</v>
      </c>
      <c r="CP66" s="3">
        <f t="shared" si="47"/>
        <v>35</v>
      </c>
      <c r="CQ66" s="3">
        <f t="shared" si="48"/>
        <v>2317</v>
      </c>
      <c r="CR66" s="1">
        <f>IFERROR(VLOOKUP($CK66,stock_data!$B$3:$W$612,6,0),0)</f>
        <v>0</v>
      </c>
      <c r="CS66" s="1">
        <f>IFERROR(VLOOKUP($CK66,stock_data!$B$3:$W$612,7,0),0)</f>
        <v>0</v>
      </c>
      <c r="CT66" s="1">
        <f>IFERROR(VLOOKUP($CK66,stock_data!$B$3:$W$612,8,0),0)</f>
        <v>0</v>
      </c>
      <c r="CU66" s="1">
        <f>IFERROR(VLOOKUP($CK66,stock_data!$B$3:$W$612,9,0),0)</f>
        <v>0</v>
      </c>
      <c r="CV66" s="1">
        <f>IFERROR(VLOOKUP($CK66,stock_data!$B$3:$W$612,10,0),0)</f>
        <v>0</v>
      </c>
      <c r="CW66" s="1">
        <f>IFERROR(VLOOKUP($CK66,stock_data!$B$3:$W$612,11,0),0)</f>
        <v>0</v>
      </c>
      <c r="CX66" s="1">
        <f>IFERROR(VLOOKUP($CK66,stock_data!$B$3:$W$612,12,0),0)</f>
        <v>0</v>
      </c>
      <c r="CY66" s="1">
        <f>IFERROR(VLOOKUP($CK66,stock_data!$B$3:$W$612,13,0),0)</f>
        <v>0</v>
      </c>
      <c r="CZ66" s="1">
        <f>IFERROR(VLOOKUP($CK66,stock_data!$B$3:$W$612,14,0),0)</f>
        <v>0</v>
      </c>
      <c r="DA66" s="1">
        <f>IFERROR(VLOOKUP($CK66,stock_data!$B$3:$W$612,15,0),0)</f>
        <v>0</v>
      </c>
      <c r="DB66" s="1">
        <f>IFERROR(VLOOKUP($CK66,stock_data!$B$3:$W$612,16,0),0)</f>
        <v>0</v>
      </c>
      <c r="DC66" s="1">
        <f>IFERROR(VLOOKUP($CK66,stock_data!$B$3:$W$612,17,0),0)</f>
        <v>0</v>
      </c>
      <c r="DD66" s="1">
        <f>IFERROR(VLOOKUP($CK66,stock_data!$B$3:$W$612,18,0),0)</f>
        <v>0</v>
      </c>
      <c r="DE66" s="1">
        <f>IFERROR(VLOOKUP($CK66,stock_data!$B$3:$W$612,19,0),0)</f>
        <v>0</v>
      </c>
      <c r="DF66" s="1">
        <f>IFERROR(VLOOKUP($CK66,stock_data!$B$3:$W$612,20,0),0)</f>
        <v>0</v>
      </c>
      <c r="DG66" s="1">
        <f>IFERROR(VLOOKUP($CK66,stock_data!$B$3:$W$612,21,0),0)</f>
        <v>0</v>
      </c>
      <c r="DH66" s="1">
        <f>IFERROR(VLOOKUP($CK66,stock_data!$B$3:$W$612,22,0),0)</f>
        <v>0</v>
      </c>
      <c r="DI66" s="1">
        <f t="shared" si="49"/>
        <v>0</v>
      </c>
      <c r="DJ66" s="1">
        <f t="shared" si="50"/>
        <v>0</v>
      </c>
      <c r="DK66" s="3">
        <f>IFERROR(INDEX(COD_SALES!$B$5:$Z$500,MATCH(resource!$CC66,COD_SALES!$A$5:$A$500,0),MATCH(resource!DK$2,COD_SALES!$B$4:$Z$4,0)),"")</f>
        <v>0</v>
      </c>
      <c r="DL66" s="3">
        <f>IFERROR(INDEX(COD_SALES!$B$5:$Z$500,MATCH(resource!$CC66,COD_SALES!$A$5:$A$500,0),MATCH(resource!DL$2,COD_SALES!$B$4:$Z$4,0)),"")</f>
        <v>10</v>
      </c>
      <c r="DM66" s="3">
        <f>IFERROR(INDEX(COD_SALES!$B$5:$Z$500,MATCH(resource!$CC66,COD_SALES!$A$5:$A$500,0),MATCH(resource!DM$2,COD_SALES!$B$4:$Z$4,0)),"")</f>
        <v>2</v>
      </c>
      <c r="DN66" s="3" t="str">
        <f>IFERROR(INDEX(COD_SALES!$B$5:$Z$500,MATCH(resource!$CC66,COD_SALES!$A$5:$A$500,0),MATCH(resource!DN$2,COD_SALES!$B$4:$Z$4,0)),"")</f>
        <v/>
      </c>
      <c r="DO66" s="3">
        <f>IFERROR(INDEX(COD_SALES!$B$5:$Z$500,MATCH(resource!$CC66,COD_SALES!$A$5:$A$500,0),MATCH(resource!DO$2,COD_SALES!$B$4:$Z$4,0)),"")</f>
        <v>0</v>
      </c>
      <c r="DP66" s="3">
        <f>IFERROR(INDEX(COD_SALES!$B$5:$Z$500,MATCH(resource!$CC66,COD_SALES!$A$5:$A$500,0),MATCH(resource!DP$2,COD_SALES!$B$4:$Z$4,0)),"")</f>
        <v>6</v>
      </c>
      <c r="DQ66" s="3" t="str">
        <f>IFERROR(INDEX(COD_SALES!$B$5:$Z$500,MATCH(resource!$CC66,COD_SALES!$A$5:$A$500,0),MATCH(resource!DQ$2,COD_SALES!$B$4:$Z$4,0)),"")</f>
        <v/>
      </c>
      <c r="DR66" s="3">
        <f>IFERROR(INDEX(COD_SALES!$B$5:$Z$500,MATCH(resource!$CC66,COD_SALES!$A$5:$A$500,0),MATCH(resource!DR$2,COD_SALES!$B$4:$Z$4,0)),"")</f>
        <v>0</v>
      </c>
      <c r="DS66" s="3">
        <f>IFERROR(INDEX(COD_SALES!$B$5:$Z$500,MATCH(resource!$CC66,COD_SALES!$A$5:$A$500,0),MATCH(resource!DS$2,COD_SALES!$B$4:$Z$4,0)),"")</f>
        <v>2</v>
      </c>
      <c r="DT66" s="3">
        <f>IFERROR(INDEX(COD_SALES!$B$5:$Z$500,MATCH(resource!$CC66,COD_SALES!$A$5:$A$500,0),MATCH(resource!DT$2,COD_SALES!$B$4:$Z$4,0)),"")</f>
        <v>0</v>
      </c>
      <c r="DU66" s="3">
        <f>IFERROR(INDEX(COD_SALES!$B$5:$Z$500,MATCH(resource!$CC66,COD_SALES!$A$5:$A$500,0),MATCH(resource!DU$2,COD_SALES!$B$4:$Z$4,0)),"")</f>
        <v>0</v>
      </c>
      <c r="DV66" s="3">
        <f>IFERROR(INDEX(COD_SALES!$B$5:$Z$500,MATCH(resource!$CC66,COD_SALES!$A$5:$A$500,0),MATCH(resource!DV$2,COD_SALES!$B$4:$Z$4,0)),"")</f>
        <v>0</v>
      </c>
      <c r="DW66" s="3">
        <f>IFERROR(INDEX(COD_SALES!$B$5:$Z$500,MATCH(resource!$CC66,COD_SALES!$A$5:$A$500,0),MATCH(resource!DW$2,COD_SALES!$B$4:$Z$4,0)),"")</f>
        <v>20</v>
      </c>
      <c r="DX66" s="3">
        <f>IFERROR(INDEX(COD_SALES!$B$5:$Z$500,MATCH(resource!$CC66,COD_SALES!$A$5:$A$500,0),MATCH(resource!DX$2,COD_SALES!$B$4:$Z$4,0)),"")</f>
        <v>0</v>
      </c>
      <c r="DY66" s="3">
        <f>IFERROR(INDEX(COD_SALES!$B$5:$Z$500,MATCH(resource!$CC66,COD_SALES!$A$5:$A$500,0),MATCH(resource!DY$2,COD_SALES!$B$4:$Z$4,0)),"")</f>
        <v>1</v>
      </c>
      <c r="DZ66" s="3">
        <f>IFERROR(INDEX(COD_SALES!$B$5:$Z$500,MATCH(resource!$CC66,COD_SALES!$A$5:$A$500,0),MATCH(resource!DZ$2,COD_SALES!$B$4:$Z$4,0)),"")</f>
        <v>0</v>
      </c>
      <c r="EA66" s="3">
        <f>IFERROR(INDEX(COD_SALES!$B$5:$Z$500,MATCH(resource!$CC66,COD_SALES!$A$5:$A$500,0),MATCH(resource!EA$2,COD_SALES!$B$4:$Z$4,0)),"")</f>
        <v>0</v>
      </c>
      <c r="EB66" s="3">
        <f t="shared" si="51"/>
        <v>14175.41</v>
      </c>
      <c r="ED66" s="3">
        <f>IFERROR(VLOOKUP($CK66,depot_prod_sales!$B$5:$S$200,3,0),0)</f>
        <v>0</v>
      </c>
      <c r="EE66" s="3">
        <f>IFERROR(VLOOKUP($CK66,depot_prod_sales!$B$5:$S$200,4,0),0)</f>
        <v>0</v>
      </c>
      <c r="EF66" s="3">
        <f>IFERROR(VLOOKUP($CK66,depot_prod_sales!$B$5:$S$200,5,0),0)</f>
        <v>0</v>
      </c>
      <c r="EG66" s="3">
        <f>IFERROR(VLOOKUP($CK66,depot_prod_sales!$B$5:$S$200,6,0),0)</f>
        <v>0</v>
      </c>
      <c r="EH66" s="3">
        <f>IFERROR(VLOOKUP($CK66,depot_prod_sales!$B$5:$S$200,7,0),0)</f>
        <v>0</v>
      </c>
      <c r="EI66" s="3">
        <f>IFERROR(VLOOKUP($CK66,depot_prod_sales!$B$5:$S$200,8,0),0)</f>
        <v>0</v>
      </c>
      <c r="EJ66" s="3">
        <f>IFERROR(VLOOKUP($CK66,depot_prod_sales!$B$5:$S$200,9,0),0)</f>
        <v>0</v>
      </c>
      <c r="EK66" s="3">
        <f>IFERROR(VLOOKUP($CK66,depot_prod_sales!$B$5:$S$200,10,0),0)</f>
        <v>0</v>
      </c>
      <c r="EL66" s="3">
        <f>IFERROR(VLOOKUP($CK66,depot_prod_sales!$B$5:$S$200,11,0),0)</f>
        <v>0</v>
      </c>
      <c r="EM66" s="3">
        <f>IFERROR(VLOOKUP($CK66,depot_prod_sales!$B$5:$S$200,12,0),0)</f>
        <v>0</v>
      </c>
      <c r="EN66" s="3">
        <f>IFERROR(VLOOKUP($CK66,depot_prod_sales!$B$5:$S$200,13,0),0)</f>
        <v>0</v>
      </c>
      <c r="EO66" s="3">
        <f>IFERROR(VLOOKUP($CK66,depot_prod_sales!$B$5:$S$200,14,0),0)</f>
        <v>0</v>
      </c>
      <c r="EP66" s="3">
        <f>IFERROR(VLOOKUP($CK66,depot_prod_sales!$B$5:$S$200,15,0),0)</f>
        <v>0</v>
      </c>
      <c r="EQ66" s="3">
        <f>IFERROR(VLOOKUP($CK66,depot_prod_sales!$B$5:$S$200,16,0),0)</f>
        <v>0</v>
      </c>
      <c r="ER66" s="3">
        <f>IFERROR(VLOOKUP($CK66,depot_prod_sales!$B$5:$S$200,17,0),0)</f>
        <v>0</v>
      </c>
      <c r="ES66" s="3">
        <f>IFERROR(VLOOKUP($CK66,depot_prod_sales!$B$5:$S$200,18,0),0)</f>
        <v>0</v>
      </c>
      <c r="ET66" s="116">
        <f t="shared" si="52"/>
        <v>0</v>
      </c>
      <c r="EU66" s="116">
        <f t="shared" si="53"/>
        <v>0</v>
      </c>
      <c r="EW66" s="3">
        <f>IFERROR(VLOOKUP(CC66,data_pull!$AO$25:$AR$546,2,0),0)</f>
        <v>15</v>
      </c>
      <c r="EX66" s="1">
        <f>IFERROR(VLOOKUP(CC66,data_pull!$AO$25:$AR$546,4,0),0)</f>
        <v>170000</v>
      </c>
    </row>
    <row r="67" spans="13:154" x14ac:dyDescent="0.25"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4" t="str">
        <f>sales_data!B66</f>
        <v>Rajib Datta</v>
      </c>
      <c r="AR67" s="4" t="str">
        <f>sales_data!C66</f>
        <v>Jalil Miah</v>
      </c>
      <c r="AS67" s="5" t="str">
        <f t="shared" ref="AS67:AS130" si="62">IF(AR67=AR66,"",AR67)</f>
        <v/>
      </c>
      <c r="AT67" s="4" t="str">
        <f>sales_data!I66</f>
        <v>Shakil-2</v>
      </c>
      <c r="AU67" s="4" t="str">
        <f>sales_data!W66</f>
        <v>Homna (Tb)</v>
      </c>
      <c r="AV67" s="1">
        <f>sales_data!N66</f>
        <v>100113.86</v>
      </c>
      <c r="AW67" s="1">
        <f>sales_data!P66</f>
        <v>33</v>
      </c>
      <c r="AX67" s="3">
        <f ca="1">IFERROR(INDEX(INDIRECT("day_wise_sales_data!$B$2:$BZ$599"),MATCH(resource!$CC67,day_wise_sales_data!$A$2:$A$500,0),MATCH(resource!AX$2,INDIRECT("day_wise_sales_data!$B$1:$BZ$1"),0)),0)</f>
        <v>0</v>
      </c>
      <c r="AY67" s="3">
        <f ca="1">IFERROR(INDEX(INDIRECT("day_wise_sales_data!$B$2:$BZ$599"),MATCH(resource!$CC67,day_wise_sales_data!$A$2:$A$500,0),MATCH(resource!AY$2,INDIRECT("day_wise_sales_data!$B$1:$BZ$1"),0)),0)</f>
        <v>0</v>
      </c>
      <c r="AZ67" s="3">
        <f ca="1">IFERROR(INDEX(INDIRECT("day_wise_sales_data!$B$2:$BZ$599"),MATCH(resource!$CC67,day_wise_sales_data!$A$2:$A$500,0),MATCH(resource!AZ$2,INDIRECT("day_wise_sales_data!$B$1:$BZ$1"),0)),0)</f>
        <v>0</v>
      </c>
      <c r="BA67" s="3">
        <f ca="1">IFERROR(INDEX(INDIRECT("day_wise_sales_data!$B$2:$BZ$599"),MATCH(resource!$CC67,day_wise_sales_data!$A$2:$A$500,0),MATCH(resource!BA$2,INDIRECT("day_wise_sales_data!$B$1:$BZ$1"),0)),0)</f>
        <v>0</v>
      </c>
      <c r="BB67" s="3">
        <f ca="1">IFERROR(INDEX(INDIRECT("day_wise_sales_data!$B$2:$BZ$599"),MATCH(resource!$CC67,day_wise_sales_data!$A$2:$A$500,0),MATCH(resource!BB$2,INDIRECT("day_wise_sales_data!$B$1:$BZ$1"),0)),0)</f>
        <v>3483</v>
      </c>
      <c r="BC67" s="3">
        <f ca="1">IFERROR(INDEX(INDIRECT("day_wise_sales_data!$B$2:$BZ$599"),MATCH(resource!$CC67,day_wise_sales_data!$A$2:$A$500,0),MATCH(resource!BC$2,INDIRECT("day_wise_sales_data!$B$1:$BZ$1"),0)),0)</f>
        <v>0</v>
      </c>
      <c r="BD67" s="3">
        <f ca="1">IFERROR(INDEX(INDIRECT("day_wise_sales_data!$B$2:$BZ$599"),MATCH(resource!$CC67,day_wise_sales_data!$A$2:$A$500,0),MATCH(resource!BD$2,INDIRECT("day_wise_sales_data!$B$1:$BZ$1"),0)),0)</f>
        <v>4760.58</v>
      </c>
      <c r="BE67" s="3">
        <f ca="1">IFERROR(INDEX(INDIRECT("day_wise_sales_data!$B$2:$BZ$599"),MATCH(resource!$CC67,day_wise_sales_data!$A$2:$A$500,0),MATCH(resource!BE$2,INDIRECT("day_wise_sales_data!$B$1:$BZ$1"),0)),0)</f>
        <v>22049.23</v>
      </c>
      <c r="BF67" s="3">
        <f ca="1">IFERROR(INDEX(INDIRECT("day_wise_sales_data!$B$2:$BZ$599"),MATCH(resource!$CC67,day_wise_sales_data!$A$2:$A$500,0),MATCH(resource!BF$2,INDIRECT("day_wise_sales_data!$B$1:$BZ$1"),0)),0)</f>
        <v>2830.01</v>
      </c>
      <c r="BG67" s="3">
        <f ca="1">IFERROR(INDEX(INDIRECT("day_wise_sales_data!$B$2:$BZ$599"),MATCH(resource!$CC67,day_wise_sales_data!$A$2:$A$500,0),MATCH(resource!BG$2,INDIRECT("day_wise_sales_data!$B$1:$BZ$1"),0)),0)</f>
        <v>0</v>
      </c>
      <c r="BH67" s="3">
        <f ca="1">IFERROR(INDEX(INDIRECT("day_wise_sales_data!$B$2:$BZ$599"),MATCH(resource!$CC67,day_wise_sales_data!$A$2:$A$500,0),MATCH(resource!BH$2,INDIRECT("day_wise_sales_data!$B$1:$BZ$1"),0)),0)</f>
        <v>0</v>
      </c>
      <c r="BI67" s="3">
        <f ca="1">IFERROR(INDEX(INDIRECT("day_wise_sales_data!$B$2:$BZ$599"),MATCH(resource!$CC67,day_wise_sales_data!$A$2:$A$500,0),MATCH(resource!BI$2,INDIRECT("day_wise_sales_data!$B$1:$BZ$1"),0)),0)</f>
        <v>0</v>
      </c>
      <c r="BJ67" s="3">
        <f ca="1">IFERROR(INDEX(INDIRECT("day_wise_sales_data!$B$2:$BZ$599"),MATCH(resource!$CC67,day_wise_sales_data!$A$2:$A$500,0),MATCH(resource!BJ$2,INDIRECT("day_wise_sales_data!$B$1:$BZ$1"),0)),0)</f>
        <v>0</v>
      </c>
      <c r="BK67" s="3">
        <f ca="1">IFERROR(INDEX(INDIRECT("day_wise_sales_data!$B$2:$BZ$599"),MATCH(resource!$CC67,day_wise_sales_data!$A$2:$A$500,0),MATCH(resource!BK$2,INDIRECT("day_wise_sales_data!$B$1:$BZ$1"),0)),0)</f>
        <v>0</v>
      </c>
      <c r="BL67" s="3">
        <f ca="1">IFERROR(INDEX(INDIRECT("day_wise_sales_data!$B$2:$BZ$599"),MATCH(resource!$CC67,day_wise_sales_data!$A$2:$A$500,0),MATCH(resource!BL$2,INDIRECT("day_wise_sales_data!$B$1:$BZ$1"),0)),0)</f>
        <v>0</v>
      </c>
      <c r="BM67" s="3">
        <f ca="1">IFERROR(INDEX(INDIRECT("day_wise_sales_data!$B$2:$BZ$599"),MATCH(resource!$CC67,day_wise_sales_data!$A$2:$A$500,0),MATCH(resource!BM$2,INDIRECT("day_wise_sales_data!$B$1:$BZ$1"),0)),0)</f>
        <v>0</v>
      </c>
      <c r="BN67" s="3">
        <f ca="1">IFERROR(INDEX(INDIRECT("day_wise_sales_data!$B$2:$BZ$599"),MATCH(resource!$CC67,day_wise_sales_data!$A$2:$A$500,0),MATCH(resource!BN$2,INDIRECT("day_wise_sales_data!$B$1:$BZ$1"),0)),0)</f>
        <v>0</v>
      </c>
      <c r="BO67" s="3">
        <f ca="1">IFERROR(INDEX(INDIRECT("day_wise_sales_data!$B$2:$BZ$599"),MATCH(resource!$CC67,day_wise_sales_data!$A$2:$A$500,0),MATCH(resource!BO$2,INDIRECT("day_wise_sales_data!$B$1:$BZ$1"),0)),0)</f>
        <v>46762.62</v>
      </c>
      <c r="BP67" s="3">
        <f ca="1">IFERROR(INDEX(INDIRECT("day_wise_sales_data!$B$2:$BZ$599"),MATCH(resource!$CC67,day_wise_sales_data!$A$2:$A$500,0),MATCH(resource!BP$2,INDIRECT("day_wise_sales_data!$B$1:$BZ$1"),0)),0)</f>
        <v>0</v>
      </c>
      <c r="BQ67" s="3">
        <f ca="1">IFERROR(INDEX(INDIRECT("day_wise_sales_data!$B$2:$BZ$599"),MATCH(resource!$CC67,day_wise_sales_data!$A$2:$A$500,0),MATCH(resource!BQ$2,INDIRECT("day_wise_sales_data!$B$1:$BZ$1"),0)),0)</f>
        <v>0</v>
      </c>
      <c r="BR67" s="3">
        <f ca="1">IFERROR(INDEX(INDIRECT("day_wise_sales_data!$B$2:$BZ$599"),MATCH(resource!$CC67,day_wise_sales_data!$A$2:$A$500,0),MATCH(resource!BR$2,INDIRECT("day_wise_sales_data!$B$1:$BZ$1"),0)),0)</f>
        <v>0</v>
      </c>
      <c r="BS67" s="3">
        <f ca="1">IFERROR(INDEX(INDIRECT("day_wise_sales_data!$B$2:$BZ$599"),MATCH(resource!$CC67,day_wise_sales_data!$A$2:$A$500,0),MATCH(resource!BS$2,INDIRECT("day_wise_sales_data!$B$1:$BZ$1"),0)),0)</f>
        <v>352.9</v>
      </c>
      <c r="BT67" s="3">
        <f ca="1">IFERROR(INDEX(INDIRECT("day_wise_sales_data!$B$2:$BZ$599"),MATCH(resource!$CC67,day_wise_sales_data!$A$2:$A$500,0),MATCH(resource!BT$2,INDIRECT("day_wise_sales_data!$B$1:$BZ$1"),0)),0)</f>
        <v>0</v>
      </c>
      <c r="BU67" s="3">
        <f ca="1">IFERROR(INDEX(INDIRECT("day_wise_sales_data!$B$2:$BZ$599"),MATCH(resource!$CC67,day_wise_sales_data!$A$2:$A$500,0),MATCH(resource!BU$2,INDIRECT("day_wise_sales_data!$B$1:$BZ$1"),0)),0)</f>
        <v>19875.52</v>
      </c>
      <c r="BV67" s="3">
        <f ca="1">IFERROR(INDEX(INDIRECT("day_wise_sales_data!$B$2:$BZ$599"),MATCH(resource!$CC67,day_wise_sales_data!$A$2:$A$500,0),MATCH(resource!BV$2,INDIRECT("day_wise_sales_data!$B$1:$BZ$1"),0)),0)</f>
        <v>0</v>
      </c>
      <c r="BW67" s="3">
        <f ca="1">IFERROR(INDEX(INDIRECT("day_wise_sales_data!$B$2:$BZ$599"),MATCH(resource!$CC67,day_wise_sales_data!$A$2:$A$500,0),MATCH(resource!BW$2,INDIRECT("day_wise_sales_data!$B$1:$BZ$1"),0)),0)</f>
        <v>0</v>
      </c>
      <c r="BX67" s="3">
        <f ca="1">IFERROR(INDEX(INDIRECT("day_wise_sales_data!$B$2:$BZ$599"),MATCH(resource!$CC67,day_wise_sales_data!$A$2:$A$500,0),MATCH(resource!BX$2,INDIRECT("day_wise_sales_data!$B$1:$BZ$1"),0)),0)</f>
        <v>0</v>
      </c>
      <c r="BY67" s="3">
        <f ca="1">IFERROR(INDEX(INDIRECT("day_wise_sales_data!$B$2:$BZ$599"),MATCH(resource!$CC67,day_wise_sales_data!$A$2:$A$500,0),MATCH(resource!BY$2,INDIRECT("day_wise_sales_data!$B$1:$BZ$1"),0)),0)</f>
        <v>0</v>
      </c>
      <c r="BZ67" s="3">
        <f ca="1">IFERROR(INDEX(INDIRECT("day_wise_sales_data!$B$2:$BZ$599"),MATCH(resource!$CC67,day_wise_sales_data!$A$2:$A$500,0),MATCH(resource!BZ$2,INDIRECT("day_wise_sales_data!$B$1:$BZ$1"),0)),0)</f>
        <v>0</v>
      </c>
      <c r="CA67" s="3" t="str">
        <f ca="1">IFERROR(INDEX(INDIRECT("day_wise_sales_data!$B$2:$BZ$599"),MATCH(resource!$CC67,day_wise_sales_data!$A$2:$A$500,0),MATCH(resource!CA$2,INDIRECT("day_wise_sales_data!$B$1:$BZ$1"),0)),0)</f>
        <v>dd</v>
      </c>
      <c r="CC67" s="4" t="str">
        <f>sales_data!H66</f>
        <v>CML12191</v>
      </c>
      <c r="CD67" s="1">
        <v>65</v>
      </c>
      <c r="CE67" s="1" t="str">
        <f>IF(AQ67=report!$AQ$3,resource!CD67,"")</f>
        <v/>
      </c>
      <c r="CF67" s="5" t="str">
        <f>IFERROR(SMALL($CE$3:$CE$1001,ROWS($CE$3:CE67)),"")</f>
        <v/>
      </c>
      <c r="CH67">
        <f>IFERROR(VLOOKUP($CC67,data_pull!$E$22:$G$700,2,0),0)</f>
        <v>100113.86</v>
      </c>
      <c r="CI67" s="1">
        <f t="shared" si="44"/>
        <v>112</v>
      </c>
      <c r="CJ67" s="1">
        <f t="shared" ref="CJ67:CJ130" si="63">HLOOKUP($CJ$2,$CR$2:$DH$501,ROW(CN67),0)</f>
        <v>1</v>
      </c>
      <c r="CK67" s="1" t="s">
        <v>1128</v>
      </c>
      <c r="CL67" s="1">
        <f t="shared" si="46"/>
        <v>106</v>
      </c>
      <c r="CM67" s="1" t="str">
        <f>IFERROR(VLOOKUP($CK67,stock_data!$B$3:$W$612,2,0),0)</f>
        <v>CLONATE OINTMENT 10gm</v>
      </c>
      <c r="CN67" s="1" t="str">
        <f>IFERROR(VLOOKUP($CK67,stock_data!$B$3:$W$612,4,0),0)</f>
        <v>10gm</v>
      </c>
      <c r="CO67" s="1">
        <f>IFERROR(VLOOKUP($CK67,stock_data!$B$3:$W$612,5,0),0)</f>
        <v>44.1</v>
      </c>
      <c r="CP67" s="3">
        <f t="shared" si="47"/>
        <v>1</v>
      </c>
      <c r="CQ67" s="3">
        <f t="shared" si="48"/>
        <v>44.1</v>
      </c>
      <c r="CR67" s="1">
        <f>IFERROR(VLOOKUP($CK67,stock_data!$B$3:$W$612,6,0),0)</f>
        <v>0</v>
      </c>
      <c r="CS67" s="1">
        <f>IFERROR(VLOOKUP($CK67,stock_data!$B$3:$W$612,7,0),0)</f>
        <v>0</v>
      </c>
      <c r="CT67" s="1">
        <f>IFERROR(VLOOKUP($CK67,stock_data!$B$3:$W$612,8,0),0)</f>
        <v>0</v>
      </c>
      <c r="CU67" s="1">
        <f>IFERROR(VLOOKUP($CK67,stock_data!$B$3:$W$612,9,0),0)</f>
        <v>0</v>
      </c>
      <c r="CV67" s="1">
        <f>IFERROR(VLOOKUP($CK67,stock_data!$B$3:$W$612,10,0),0)</f>
        <v>0</v>
      </c>
      <c r="CW67" s="1">
        <f>IFERROR(VLOOKUP($CK67,stock_data!$B$3:$W$612,11,0),0)</f>
        <v>0</v>
      </c>
      <c r="CX67" s="1">
        <f>IFERROR(VLOOKUP($CK67,stock_data!$B$3:$W$612,12,0),0)</f>
        <v>0</v>
      </c>
      <c r="CY67" s="1">
        <f>IFERROR(VLOOKUP($CK67,stock_data!$B$3:$W$612,13,0),0)</f>
        <v>0</v>
      </c>
      <c r="CZ67" s="1">
        <f>IFERROR(VLOOKUP($CK67,stock_data!$B$3:$W$612,14,0),0)</f>
        <v>0</v>
      </c>
      <c r="DA67" s="1">
        <f>IFERROR(VLOOKUP($CK67,stock_data!$B$3:$W$612,15,0),0)</f>
        <v>0</v>
      </c>
      <c r="DB67" s="1">
        <f>IFERROR(VLOOKUP($CK67,stock_data!$B$3:$W$612,16,0),0)</f>
        <v>0</v>
      </c>
      <c r="DC67" s="1">
        <f>IFERROR(VLOOKUP($CK67,stock_data!$B$3:$W$612,17,0),0)</f>
        <v>0</v>
      </c>
      <c r="DD67" s="1">
        <f>IFERROR(VLOOKUP($CK67,stock_data!$B$3:$W$612,18,0),0)</f>
        <v>0</v>
      </c>
      <c r="DE67" s="1">
        <f>IFERROR(VLOOKUP($CK67,stock_data!$B$3:$W$612,19,0),0)</f>
        <v>0</v>
      </c>
      <c r="DF67" s="1">
        <f>IFERROR(VLOOKUP($CK67,stock_data!$B$3:$W$612,20,0),0)</f>
        <v>0</v>
      </c>
      <c r="DG67" s="1">
        <f>IFERROR(VLOOKUP($CK67,stock_data!$B$3:$W$612,21,0),0)</f>
        <v>0</v>
      </c>
      <c r="DH67" s="1">
        <f>IFERROR(VLOOKUP($CK67,stock_data!$B$3:$W$612,22,0),0)</f>
        <v>35</v>
      </c>
      <c r="DI67" s="1">
        <f t="shared" si="49"/>
        <v>35</v>
      </c>
      <c r="DJ67" s="1">
        <f t="shared" si="50"/>
        <v>1543.5</v>
      </c>
      <c r="DK67" s="3">
        <f>IFERROR(INDEX(COD_SALES!$B$5:$Z$500,MATCH(resource!$CC67,COD_SALES!$A$5:$A$500,0),MATCH(resource!DK$2,COD_SALES!$B$4:$Z$4,0)),"")</f>
        <v>2</v>
      </c>
      <c r="DL67" s="3">
        <f>IFERROR(INDEX(COD_SALES!$B$5:$Z$500,MATCH(resource!$CC67,COD_SALES!$A$5:$A$500,0),MATCH(resource!DL$2,COD_SALES!$B$4:$Z$4,0)),"")</f>
        <v>2</v>
      </c>
      <c r="DM67" s="3">
        <f>IFERROR(INDEX(COD_SALES!$B$5:$Z$500,MATCH(resource!$CC67,COD_SALES!$A$5:$A$500,0),MATCH(resource!DM$2,COD_SALES!$B$4:$Z$4,0)),"")</f>
        <v>5</v>
      </c>
      <c r="DN67" s="3" t="str">
        <f>IFERROR(INDEX(COD_SALES!$B$5:$Z$500,MATCH(resource!$CC67,COD_SALES!$A$5:$A$500,0),MATCH(resource!DN$2,COD_SALES!$B$4:$Z$4,0)),"")</f>
        <v/>
      </c>
      <c r="DO67" s="3">
        <f>IFERROR(INDEX(COD_SALES!$B$5:$Z$500,MATCH(resource!$CC67,COD_SALES!$A$5:$A$500,0),MATCH(resource!DO$2,COD_SALES!$B$4:$Z$4,0)),"")</f>
        <v>0</v>
      </c>
      <c r="DP67" s="3">
        <f>IFERROR(INDEX(COD_SALES!$B$5:$Z$500,MATCH(resource!$CC67,COD_SALES!$A$5:$A$500,0),MATCH(resource!DP$2,COD_SALES!$B$4:$Z$4,0)),"")</f>
        <v>8</v>
      </c>
      <c r="DQ67" s="3" t="str">
        <f>IFERROR(INDEX(COD_SALES!$B$5:$Z$500,MATCH(resource!$CC67,COD_SALES!$A$5:$A$500,0),MATCH(resource!DQ$2,COD_SALES!$B$4:$Z$4,0)),"")</f>
        <v/>
      </c>
      <c r="DR67" s="3">
        <f>IFERROR(INDEX(COD_SALES!$B$5:$Z$500,MATCH(resource!$CC67,COD_SALES!$A$5:$A$500,0),MATCH(resource!DR$2,COD_SALES!$B$4:$Z$4,0)),"")</f>
        <v>0</v>
      </c>
      <c r="DS67" s="3">
        <f>IFERROR(INDEX(COD_SALES!$B$5:$Z$500,MATCH(resource!$CC67,COD_SALES!$A$5:$A$500,0),MATCH(resource!DS$2,COD_SALES!$B$4:$Z$4,0)),"")</f>
        <v>94</v>
      </c>
      <c r="DT67" s="3">
        <f>IFERROR(INDEX(COD_SALES!$B$5:$Z$500,MATCH(resource!$CC67,COD_SALES!$A$5:$A$500,0),MATCH(resource!DT$2,COD_SALES!$B$4:$Z$4,0)),"")</f>
        <v>5</v>
      </c>
      <c r="DU67" s="3">
        <f>IFERROR(INDEX(COD_SALES!$B$5:$Z$500,MATCH(resource!$CC67,COD_SALES!$A$5:$A$500,0),MATCH(resource!DU$2,COD_SALES!$B$4:$Z$4,0)),"")</f>
        <v>2</v>
      </c>
      <c r="DV67" s="3">
        <f>IFERROR(INDEX(COD_SALES!$B$5:$Z$500,MATCH(resource!$CC67,COD_SALES!$A$5:$A$500,0),MATCH(resource!DV$2,COD_SALES!$B$4:$Z$4,0)),"")</f>
        <v>0</v>
      </c>
      <c r="DW67" s="3">
        <f>IFERROR(INDEX(COD_SALES!$B$5:$Z$500,MATCH(resource!$CC67,COD_SALES!$A$5:$A$500,0),MATCH(resource!DW$2,COD_SALES!$B$4:$Z$4,0)),"")</f>
        <v>123</v>
      </c>
      <c r="DX67" s="3">
        <f>IFERROR(INDEX(COD_SALES!$B$5:$Z$500,MATCH(resource!$CC67,COD_SALES!$A$5:$A$500,0),MATCH(resource!DX$2,COD_SALES!$B$4:$Z$4,0)),"")</f>
        <v>0</v>
      </c>
      <c r="DY67" s="3">
        <f>IFERROR(INDEX(COD_SALES!$B$5:$Z$500,MATCH(resource!$CC67,COD_SALES!$A$5:$A$500,0),MATCH(resource!DY$2,COD_SALES!$B$4:$Z$4,0)),"")</f>
        <v>0</v>
      </c>
      <c r="DZ67" s="3">
        <f>IFERROR(INDEX(COD_SALES!$B$5:$Z$500,MATCH(resource!$CC67,COD_SALES!$A$5:$A$500,0),MATCH(resource!DZ$2,COD_SALES!$B$4:$Z$4,0)),"")</f>
        <v>10</v>
      </c>
      <c r="EA67" s="3">
        <f>IFERROR(INDEX(COD_SALES!$B$5:$Z$500,MATCH(resource!$CC67,COD_SALES!$A$5:$A$500,0),MATCH(resource!EA$2,COD_SALES!$B$4:$Z$4,0)),"")</f>
        <v>10</v>
      </c>
      <c r="EB67" s="3">
        <f t="shared" si="51"/>
        <v>94054.319999999992</v>
      </c>
      <c r="ED67" s="3">
        <f>IFERROR(VLOOKUP($CK67,depot_prod_sales!$B$5:$S$200,3,0),0)</f>
        <v>0</v>
      </c>
      <c r="EE67" s="3">
        <f>IFERROR(VLOOKUP($CK67,depot_prod_sales!$B$5:$S$200,4,0),0)</f>
        <v>0</v>
      </c>
      <c r="EF67" s="3">
        <f>IFERROR(VLOOKUP($CK67,depot_prod_sales!$B$5:$S$200,5,0),0)</f>
        <v>0</v>
      </c>
      <c r="EG67" s="3">
        <f>IFERROR(VLOOKUP($CK67,depot_prod_sales!$B$5:$S$200,6,0),0)</f>
        <v>0</v>
      </c>
      <c r="EH67" s="3">
        <f>IFERROR(VLOOKUP($CK67,depot_prod_sales!$B$5:$S$200,7,0),0)</f>
        <v>0</v>
      </c>
      <c r="EI67" s="3">
        <f>IFERROR(VLOOKUP($CK67,depot_prod_sales!$B$5:$S$200,8,0),0)</f>
        <v>0</v>
      </c>
      <c r="EJ67" s="3">
        <f>IFERROR(VLOOKUP($CK67,depot_prod_sales!$B$5:$S$200,9,0),0)</f>
        <v>0</v>
      </c>
      <c r="EK67" s="3">
        <f>IFERROR(VLOOKUP($CK67,depot_prod_sales!$B$5:$S$200,10,0),0)</f>
        <v>0</v>
      </c>
      <c r="EL67" s="3">
        <f>IFERROR(VLOOKUP($CK67,depot_prod_sales!$B$5:$S$200,11,0),0)</f>
        <v>0</v>
      </c>
      <c r="EM67" s="3">
        <f>IFERROR(VLOOKUP($CK67,depot_prod_sales!$B$5:$S$200,12,0),0)</f>
        <v>0</v>
      </c>
      <c r="EN67" s="3">
        <f>IFERROR(VLOOKUP($CK67,depot_prod_sales!$B$5:$S$200,13,0),0)</f>
        <v>0</v>
      </c>
      <c r="EO67" s="3">
        <f>IFERROR(VLOOKUP($CK67,depot_prod_sales!$B$5:$S$200,14,0),0)</f>
        <v>0</v>
      </c>
      <c r="EP67" s="3">
        <f>IFERROR(VLOOKUP($CK67,depot_prod_sales!$B$5:$S$200,15,0),0)</f>
        <v>0</v>
      </c>
      <c r="EQ67" s="3">
        <f>IFERROR(VLOOKUP($CK67,depot_prod_sales!$B$5:$S$200,16,0),0)</f>
        <v>0</v>
      </c>
      <c r="ER67" s="3">
        <f>IFERROR(VLOOKUP($CK67,depot_prod_sales!$B$5:$S$200,17,0),0)</f>
        <v>0</v>
      </c>
      <c r="ES67" s="3">
        <f>IFERROR(VLOOKUP($CK67,depot_prod_sales!$B$5:$S$200,18,0),0)</f>
        <v>0</v>
      </c>
      <c r="ET67" s="116">
        <f t="shared" si="52"/>
        <v>0</v>
      </c>
      <c r="EU67" s="116">
        <f t="shared" si="53"/>
        <v>0</v>
      </c>
      <c r="EW67" s="3">
        <f>IFERROR(VLOOKUP(CC67,data_pull!$AO$25:$AR$546,2,0),0)</f>
        <v>27</v>
      </c>
      <c r="EX67" s="1">
        <f>IFERROR(VLOOKUP(CC67,data_pull!$AO$25:$AR$546,4,0),0)</f>
        <v>170000</v>
      </c>
    </row>
    <row r="68" spans="13:154" x14ac:dyDescent="0.25"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4" t="str">
        <f>sales_data!B67</f>
        <v>Rajib Datta</v>
      </c>
      <c r="AR68" s="4" t="str">
        <f>sales_data!C67</f>
        <v>Jashim Uddin</v>
      </c>
      <c r="AS68" s="5" t="str">
        <f t="shared" si="62"/>
        <v>Jashim Uddin</v>
      </c>
      <c r="AT68" s="4" t="str">
        <f>sales_data!I67</f>
        <v>Abu Eusuf</v>
      </c>
      <c r="AU68" s="4" t="str">
        <f>sales_data!W67</f>
        <v>Tomsom Bridge (Cb)</v>
      </c>
      <c r="AV68" s="1">
        <f>sales_data!N67</f>
        <v>58899.03</v>
      </c>
      <c r="AW68" s="1">
        <f>sales_data!P67</f>
        <v>21</v>
      </c>
      <c r="AX68" s="3">
        <f ca="1">IFERROR(INDEX(INDIRECT("day_wise_sales_data!$B$2:$BZ$599"),MATCH(resource!$CC68,day_wise_sales_data!$A$2:$A$500,0),MATCH(resource!AX$2,INDIRECT("day_wise_sales_data!$B$1:$BZ$1"),0)),0)</f>
        <v>4398.88</v>
      </c>
      <c r="AY68" s="3">
        <f ca="1">IFERROR(INDEX(INDIRECT("day_wise_sales_data!$B$2:$BZ$599"),MATCH(resource!$CC68,day_wise_sales_data!$A$2:$A$500,0),MATCH(resource!AY$2,INDIRECT("day_wise_sales_data!$B$1:$BZ$1"),0)),0)</f>
        <v>1701.16</v>
      </c>
      <c r="AZ68" s="3">
        <f ca="1">IFERROR(INDEX(INDIRECT("day_wise_sales_data!$B$2:$BZ$599"),MATCH(resource!$CC68,day_wise_sales_data!$A$2:$A$500,0),MATCH(resource!AZ$2,INDIRECT("day_wise_sales_data!$B$1:$BZ$1"),0)),0)</f>
        <v>7067.73</v>
      </c>
      <c r="BA68" s="3">
        <f ca="1">IFERROR(INDEX(INDIRECT("day_wise_sales_data!$B$2:$BZ$599"),MATCH(resource!$CC68,day_wise_sales_data!$A$2:$A$500,0),MATCH(resource!BA$2,INDIRECT("day_wise_sales_data!$B$1:$BZ$1"),0)),0)</f>
        <v>7684.31</v>
      </c>
      <c r="BB68" s="3">
        <f ca="1">IFERROR(INDEX(INDIRECT("day_wise_sales_data!$B$2:$BZ$599"),MATCH(resource!$CC68,day_wise_sales_data!$A$2:$A$500,0),MATCH(resource!BB$2,INDIRECT("day_wise_sales_data!$B$1:$BZ$1"),0)),0)</f>
        <v>0</v>
      </c>
      <c r="BC68" s="3">
        <f ca="1">IFERROR(INDEX(INDIRECT("day_wise_sales_data!$B$2:$BZ$599"),MATCH(resource!$CC68,day_wise_sales_data!$A$2:$A$500,0),MATCH(resource!BC$2,INDIRECT("day_wise_sales_data!$B$1:$BZ$1"),0)),0)</f>
        <v>0</v>
      </c>
      <c r="BD68" s="3">
        <f ca="1">IFERROR(INDEX(INDIRECT("day_wise_sales_data!$B$2:$BZ$599"),MATCH(resource!$CC68,day_wise_sales_data!$A$2:$A$500,0),MATCH(resource!BD$2,INDIRECT("day_wise_sales_data!$B$1:$BZ$1"),0)),0)</f>
        <v>5526.97</v>
      </c>
      <c r="BE68" s="3">
        <f ca="1">IFERROR(INDEX(INDIRECT("day_wise_sales_data!$B$2:$BZ$599"),MATCH(resource!$CC68,day_wise_sales_data!$A$2:$A$500,0),MATCH(resource!BE$2,INDIRECT("day_wise_sales_data!$B$1:$BZ$1"),0)),0)</f>
        <v>4705.6400000000003</v>
      </c>
      <c r="BF68" s="3">
        <f ca="1">IFERROR(INDEX(INDIRECT("day_wise_sales_data!$B$2:$BZ$599"),MATCH(resource!$CC68,day_wise_sales_data!$A$2:$A$500,0),MATCH(resource!BF$2,INDIRECT("day_wise_sales_data!$B$1:$BZ$1"),0)),0)</f>
        <v>370.68</v>
      </c>
      <c r="BG68" s="3">
        <f ca="1">IFERROR(INDEX(INDIRECT("day_wise_sales_data!$B$2:$BZ$599"),MATCH(resource!$CC68,day_wise_sales_data!$A$2:$A$500,0),MATCH(resource!BG$2,INDIRECT("day_wise_sales_data!$B$1:$BZ$1"),0)),0)</f>
        <v>0</v>
      </c>
      <c r="BH68" s="3">
        <f ca="1">IFERROR(INDEX(INDIRECT("day_wise_sales_data!$B$2:$BZ$599"),MATCH(resource!$CC68,day_wise_sales_data!$A$2:$A$500,0),MATCH(resource!BH$2,INDIRECT("day_wise_sales_data!$B$1:$BZ$1"),0)),0)</f>
        <v>0</v>
      </c>
      <c r="BI68" s="3">
        <f ca="1">IFERROR(INDEX(INDIRECT("day_wise_sales_data!$B$2:$BZ$599"),MATCH(resource!$CC68,day_wise_sales_data!$A$2:$A$500,0),MATCH(resource!BI$2,INDIRECT("day_wise_sales_data!$B$1:$BZ$1"),0)),0)</f>
        <v>0</v>
      </c>
      <c r="BJ68" s="3">
        <f ca="1">IFERROR(INDEX(INDIRECT("day_wise_sales_data!$B$2:$BZ$599"),MATCH(resource!$CC68,day_wise_sales_data!$A$2:$A$500,0),MATCH(resource!BJ$2,INDIRECT("day_wise_sales_data!$B$1:$BZ$1"),0)),0)</f>
        <v>0</v>
      </c>
      <c r="BK68" s="3">
        <f ca="1">IFERROR(INDEX(INDIRECT("day_wise_sales_data!$B$2:$BZ$599"),MATCH(resource!$CC68,day_wise_sales_data!$A$2:$A$500,0),MATCH(resource!BK$2,INDIRECT("day_wise_sales_data!$B$1:$BZ$1"),0)),0)</f>
        <v>1857.81</v>
      </c>
      <c r="BL68" s="3">
        <f ca="1">IFERROR(INDEX(INDIRECT("day_wise_sales_data!$B$2:$BZ$599"),MATCH(resource!$CC68,day_wise_sales_data!$A$2:$A$500,0),MATCH(resource!BL$2,INDIRECT("day_wise_sales_data!$B$1:$BZ$1"),0)),0)</f>
        <v>7498.08</v>
      </c>
      <c r="BM68" s="3">
        <f ca="1">IFERROR(INDEX(INDIRECT("day_wise_sales_data!$B$2:$BZ$599"),MATCH(resource!$CC68,day_wise_sales_data!$A$2:$A$500,0),MATCH(resource!BM$2,INDIRECT("day_wise_sales_data!$B$1:$BZ$1"),0)),0)</f>
        <v>1015.6</v>
      </c>
      <c r="BN68" s="3">
        <f ca="1">IFERROR(INDEX(INDIRECT("day_wise_sales_data!$B$2:$BZ$599"),MATCH(resource!$CC68,day_wise_sales_data!$A$2:$A$500,0),MATCH(resource!BN$2,INDIRECT("day_wise_sales_data!$B$1:$BZ$1"),0)),0)</f>
        <v>0</v>
      </c>
      <c r="BO68" s="3">
        <f ca="1">IFERROR(INDEX(INDIRECT("day_wise_sales_data!$B$2:$BZ$599"),MATCH(resource!$CC68,day_wise_sales_data!$A$2:$A$500,0),MATCH(resource!BO$2,INDIRECT("day_wise_sales_data!$B$1:$BZ$1"),0)),0)</f>
        <v>0</v>
      </c>
      <c r="BP68" s="3">
        <f ca="1">IFERROR(INDEX(INDIRECT("day_wise_sales_data!$B$2:$BZ$599"),MATCH(resource!$CC68,day_wise_sales_data!$A$2:$A$500,0),MATCH(resource!BP$2,INDIRECT("day_wise_sales_data!$B$1:$BZ$1"),0)),0)</f>
        <v>0</v>
      </c>
      <c r="BQ68" s="3">
        <f ca="1">IFERROR(INDEX(INDIRECT("day_wise_sales_data!$B$2:$BZ$599"),MATCH(resource!$CC68,day_wise_sales_data!$A$2:$A$500,0),MATCH(resource!BQ$2,INDIRECT("day_wise_sales_data!$B$1:$BZ$1"),0)),0)</f>
        <v>0</v>
      </c>
      <c r="BR68" s="3">
        <f ca="1">IFERROR(INDEX(INDIRECT("day_wise_sales_data!$B$2:$BZ$599"),MATCH(resource!$CC68,day_wise_sales_data!$A$2:$A$500,0),MATCH(resource!BR$2,INDIRECT("day_wise_sales_data!$B$1:$BZ$1"),0)),0)</f>
        <v>0</v>
      </c>
      <c r="BS68" s="3">
        <f ca="1">IFERROR(INDEX(INDIRECT("day_wise_sales_data!$B$2:$BZ$599"),MATCH(resource!$CC68,day_wise_sales_data!$A$2:$A$500,0),MATCH(resource!BS$2,INDIRECT("day_wise_sales_data!$B$1:$BZ$1"),0)),0)</f>
        <v>9347.64</v>
      </c>
      <c r="BT68" s="3">
        <f ca="1">IFERROR(INDEX(INDIRECT("day_wise_sales_data!$B$2:$BZ$599"),MATCH(resource!$CC68,day_wise_sales_data!$A$2:$A$500,0),MATCH(resource!BT$2,INDIRECT("day_wise_sales_data!$B$1:$BZ$1"),0)),0)</f>
        <v>0</v>
      </c>
      <c r="BU68" s="3">
        <f ca="1">IFERROR(INDEX(INDIRECT("day_wise_sales_data!$B$2:$BZ$599"),MATCH(resource!$CC68,day_wise_sales_data!$A$2:$A$500,0),MATCH(resource!BU$2,INDIRECT("day_wise_sales_data!$B$1:$BZ$1"),0)),0)</f>
        <v>422.43</v>
      </c>
      <c r="BV68" s="3">
        <f ca="1">IFERROR(INDEX(INDIRECT("day_wise_sales_data!$B$2:$BZ$599"),MATCH(resource!$CC68,day_wise_sales_data!$A$2:$A$500,0),MATCH(resource!BV$2,INDIRECT("day_wise_sales_data!$B$1:$BZ$1"),0)),0)</f>
        <v>7302.1</v>
      </c>
      <c r="BW68" s="3">
        <f ca="1">IFERROR(INDEX(INDIRECT("day_wise_sales_data!$B$2:$BZ$599"),MATCH(resource!$CC68,day_wise_sales_data!$A$2:$A$500,0),MATCH(resource!BW$2,INDIRECT("day_wise_sales_data!$B$1:$BZ$1"),0)),0)</f>
        <v>0</v>
      </c>
      <c r="BX68" s="3">
        <f ca="1">IFERROR(INDEX(INDIRECT("day_wise_sales_data!$B$2:$BZ$599"),MATCH(resource!$CC68,day_wise_sales_data!$A$2:$A$500,0),MATCH(resource!BX$2,INDIRECT("day_wise_sales_data!$B$1:$BZ$1"),0)),0)</f>
        <v>0</v>
      </c>
      <c r="BY68" s="3">
        <f ca="1">IFERROR(INDEX(INDIRECT("day_wise_sales_data!$B$2:$BZ$599"),MATCH(resource!$CC68,day_wise_sales_data!$A$2:$A$500,0),MATCH(resource!BY$2,INDIRECT("day_wise_sales_data!$B$1:$BZ$1"),0)),0)</f>
        <v>0</v>
      </c>
      <c r="BZ68" s="3">
        <f ca="1">IFERROR(INDEX(INDIRECT("day_wise_sales_data!$B$2:$BZ$599"),MATCH(resource!$CC68,day_wise_sales_data!$A$2:$A$500,0),MATCH(resource!BZ$2,INDIRECT("day_wise_sales_data!$B$1:$BZ$1"),0)),0)</f>
        <v>0</v>
      </c>
      <c r="CA68" s="3" t="str">
        <f ca="1">IFERROR(INDEX(INDIRECT("day_wise_sales_data!$B$2:$BZ$599"),MATCH(resource!$CC68,day_wise_sales_data!$A$2:$A$500,0),MATCH(resource!CA$2,INDIRECT("day_wise_sales_data!$B$1:$BZ$1"),0)),0)</f>
        <v>dd</v>
      </c>
      <c r="CC68" s="4" t="str">
        <f>sales_data!H67</f>
        <v>CML04213</v>
      </c>
      <c r="CD68" s="1">
        <v>66</v>
      </c>
      <c r="CE68" s="1" t="str">
        <f>IF(AQ68=report!$AQ$3,resource!CD68,"")</f>
        <v/>
      </c>
      <c r="CF68" s="5" t="str">
        <f>IFERROR(SMALL($CE$3:$CE$1001,ROWS($CE$3:CE68)),"")</f>
        <v/>
      </c>
      <c r="CH68">
        <f>IFERROR(VLOOKUP($CC68,data_pull!$E$22:$G$700,2,0),0)</f>
        <v>58899.03</v>
      </c>
      <c r="CI68" s="1">
        <f t="shared" ref="CI68:CI131" si="64">RANK(DJ68,$DJ$3:$DJ$398)</f>
        <v>137</v>
      </c>
      <c r="CJ68" s="1">
        <f t="shared" si="63"/>
        <v>0</v>
      </c>
      <c r="CK68" s="1" t="s">
        <v>1130</v>
      </c>
      <c r="CL68" s="1">
        <f t="shared" ref="CL68:CL131" si="65">RANK(CQ68,$CQ$3:$CQ$501)</f>
        <v>111</v>
      </c>
      <c r="CM68" s="1" t="str">
        <f>IFERROR(VLOOKUP($CK68,stock_data!$B$3:$W$612,2,0),0)</f>
        <v>COXFREE -60mg TABLET</v>
      </c>
      <c r="CN68" s="1" t="str">
        <f>IFERROR(VLOOKUP($CK68,stock_data!$B$3:$W$612,4,0),0)</f>
        <v>3x10's</v>
      </c>
      <c r="CO68" s="1">
        <f>IFERROR(VLOOKUP($CK68,stock_data!$B$3:$W$612,5,0),0)</f>
        <v>185.3</v>
      </c>
      <c r="CP68" s="3">
        <f t="shared" ref="CP68:CP131" si="66">CJ68</f>
        <v>0</v>
      </c>
      <c r="CQ68" s="3">
        <f t="shared" ref="CQ68:CQ131" si="67">CO68*CP68</f>
        <v>0</v>
      </c>
      <c r="CR68" s="1">
        <f>IFERROR(VLOOKUP($CK68,stock_data!$B$3:$W$612,6,0),0)</f>
        <v>0</v>
      </c>
      <c r="CS68" s="1">
        <f>IFERROR(VLOOKUP($CK68,stock_data!$B$3:$W$612,7,0),0)</f>
        <v>0</v>
      </c>
      <c r="CT68" s="1">
        <f>IFERROR(VLOOKUP($CK68,stock_data!$B$3:$W$612,8,0),0)</f>
        <v>0</v>
      </c>
      <c r="CU68" s="1">
        <f>IFERROR(VLOOKUP($CK68,stock_data!$B$3:$W$612,9,0),0)</f>
        <v>0</v>
      </c>
      <c r="CV68" s="1">
        <f>IFERROR(VLOOKUP($CK68,stock_data!$B$3:$W$612,10,0),0)</f>
        <v>0</v>
      </c>
      <c r="CW68" s="1">
        <f>IFERROR(VLOOKUP($CK68,stock_data!$B$3:$W$612,11,0),0)</f>
        <v>0</v>
      </c>
      <c r="CX68" s="1">
        <f>IFERROR(VLOOKUP($CK68,stock_data!$B$3:$W$612,12,0),0)</f>
        <v>0</v>
      </c>
      <c r="CY68" s="1">
        <f>IFERROR(VLOOKUP($CK68,stock_data!$B$3:$W$612,13,0),0)</f>
        <v>0</v>
      </c>
      <c r="CZ68" s="1">
        <f>IFERROR(VLOOKUP($CK68,stock_data!$B$3:$W$612,14,0),0)</f>
        <v>0</v>
      </c>
      <c r="DA68" s="1">
        <f>IFERROR(VLOOKUP($CK68,stock_data!$B$3:$W$612,15,0),0)</f>
        <v>0</v>
      </c>
      <c r="DB68" s="1">
        <f>IFERROR(VLOOKUP($CK68,stock_data!$B$3:$W$612,16,0),0)</f>
        <v>0</v>
      </c>
      <c r="DC68" s="1">
        <f>IFERROR(VLOOKUP($CK68,stock_data!$B$3:$W$612,17,0),0)</f>
        <v>0</v>
      </c>
      <c r="DD68" s="1">
        <f>IFERROR(VLOOKUP($CK68,stock_data!$B$3:$W$612,18,0),0)</f>
        <v>0</v>
      </c>
      <c r="DE68" s="1">
        <f>IFERROR(VLOOKUP($CK68,stock_data!$B$3:$W$612,19,0),0)</f>
        <v>0</v>
      </c>
      <c r="DF68" s="1">
        <f>IFERROR(VLOOKUP($CK68,stock_data!$B$3:$W$612,20,0),0)</f>
        <v>0</v>
      </c>
      <c r="DG68" s="1">
        <f>IFERROR(VLOOKUP($CK68,stock_data!$B$3:$W$612,21,0),0)</f>
        <v>0</v>
      </c>
      <c r="DH68" s="1">
        <f>IFERROR(VLOOKUP($CK68,stock_data!$B$3:$W$612,22,0),0)</f>
        <v>1</v>
      </c>
      <c r="DI68" s="1">
        <f t="shared" ref="DI68:DI131" si="68">SUM(CR68:DH68)</f>
        <v>1</v>
      </c>
      <c r="DJ68" s="1">
        <f t="shared" ref="DJ68:DJ131" si="69">DI68*CO68</f>
        <v>185.3</v>
      </c>
      <c r="DK68" s="3">
        <f>IFERROR(INDEX(COD_SALES!$B$5:$Z$500,MATCH(resource!$CC68,COD_SALES!$A$5:$A$500,0),MATCH(resource!DK$2,COD_SALES!$B$4:$Z$4,0)),"")</f>
        <v>5</v>
      </c>
      <c r="DL68" s="3">
        <f>IFERROR(INDEX(COD_SALES!$B$5:$Z$500,MATCH(resource!$CC68,COD_SALES!$A$5:$A$500,0),MATCH(resource!DL$2,COD_SALES!$B$4:$Z$4,0)),"")</f>
        <v>1</v>
      </c>
      <c r="DM68" s="3">
        <f>IFERROR(INDEX(COD_SALES!$B$5:$Z$500,MATCH(resource!$CC68,COD_SALES!$A$5:$A$500,0),MATCH(resource!DM$2,COD_SALES!$B$4:$Z$4,0)),"")</f>
        <v>0</v>
      </c>
      <c r="DN68" s="3" t="str">
        <f>IFERROR(INDEX(COD_SALES!$B$5:$Z$500,MATCH(resource!$CC68,COD_SALES!$A$5:$A$500,0),MATCH(resource!DN$2,COD_SALES!$B$4:$Z$4,0)),"")</f>
        <v/>
      </c>
      <c r="DO68" s="3">
        <f>IFERROR(INDEX(COD_SALES!$B$5:$Z$500,MATCH(resource!$CC68,COD_SALES!$A$5:$A$500,0),MATCH(resource!DO$2,COD_SALES!$B$4:$Z$4,0)),"")</f>
        <v>0</v>
      </c>
      <c r="DP68" s="3">
        <f>IFERROR(INDEX(COD_SALES!$B$5:$Z$500,MATCH(resource!$CC68,COD_SALES!$A$5:$A$500,0),MATCH(resource!DP$2,COD_SALES!$B$4:$Z$4,0)),"")</f>
        <v>4</v>
      </c>
      <c r="DQ68" s="3" t="str">
        <f>IFERROR(INDEX(COD_SALES!$B$5:$Z$500,MATCH(resource!$CC68,COD_SALES!$A$5:$A$500,0),MATCH(resource!DQ$2,COD_SALES!$B$4:$Z$4,0)),"")</f>
        <v/>
      </c>
      <c r="DR68" s="3">
        <f>IFERROR(INDEX(COD_SALES!$B$5:$Z$500,MATCH(resource!$CC68,COD_SALES!$A$5:$A$500,0),MATCH(resource!DR$2,COD_SALES!$B$4:$Z$4,0)),"")</f>
        <v>25</v>
      </c>
      <c r="DS68" s="3">
        <f>IFERROR(INDEX(COD_SALES!$B$5:$Z$500,MATCH(resource!$CC68,COD_SALES!$A$5:$A$500,0),MATCH(resource!DS$2,COD_SALES!$B$4:$Z$4,0)),"")</f>
        <v>10</v>
      </c>
      <c r="DT68" s="3">
        <f>IFERROR(INDEX(COD_SALES!$B$5:$Z$500,MATCH(resource!$CC68,COD_SALES!$A$5:$A$500,0),MATCH(resource!DT$2,COD_SALES!$B$4:$Z$4,0)),"")</f>
        <v>25</v>
      </c>
      <c r="DU68" s="3">
        <f>IFERROR(INDEX(COD_SALES!$B$5:$Z$500,MATCH(resource!$CC68,COD_SALES!$A$5:$A$500,0),MATCH(resource!DU$2,COD_SALES!$B$4:$Z$4,0)),"")</f>
        <v>10</v>
      </c>
      <c r="DV68" s="3">
        <f>IFERROR(INDEX(COD_SALES!$B$5:$Z$500,MATCH(resource!$CC68,COD_SALES!$A$5:$A$500,0),MATCH(resource!DV$2,COD_SALES!$B$4:$Z$4,0)),"")</f>
        <v>0</v>
      </c>
      <c r="DW68" s="3">
        <f>IFERROR(INDEX(COD_SALES!$B$5:$Z$500,MATCH(resource!$CC68,COD_SALES!$A$5:$A$500,0),MATCH(resource!DW$2,COD_SALES!$B$4:$Z$4,0)),"")</f>
        <v>2</v>
      </c>
      <c r="DX68" s="3">
        <f>IFERROR(INDEX(COD_SALES!$B$5:$Z$500,MATCH(resource!$CC68,COD_SALES!$A$5:$A$500,0),MATCH(resource!DX$2,COD_SALES!$B$4:$Z$4,0)),"")</f>
        <v>0</v>
      </c>
      <c r="DY68" s="3">
        <f>IFERROR(INDEX(COD_SALES!$B$5:$Z$500,MATCH(resource!$CC68,COD_SALES!$A$5:$A$500,0),MATCH(resource!DY$2,COD_SALES!$B$4:$Z$4,0)),"")</f>
        <v>2</v>
      </c>
      <c r="DZ68" s="3">
        <f>IFERROR(INDEX(COD_SALES!$B$5:$Z$500,MATCH(resource!$CC68,COD_SALES!$A$5:$A$500,0),MATCH(resource!DZ$2,COD_SALES!$B$4:$Z$4,0)),"")</f>
        <v>10</v>
      </c>
      <c r="EA68" s="3">
        <f>IFERROR(INDEX(COD_SALES!$B$5:$Z$500,MATCH(resource!$CC68,COD_SALES!$A$5:$A$500,0),MATCH(resource!EA$2,COD_SALES!$B$4:$Z$4,0)),"")</f>
        <v>0</v>
      </c>
      <c r="EB68" s="3">
        <f t="shared" ref="EB68:EB131" si="70">SUMPRODUCT($DK$1:$EA$1,DK68:EA68)</f>
        <v>18644.329999999998</v>
      </c>
      <c r="ED68" s="3">
        <f>IFERROR(VLOOKUP($CK68,depot_prod_sales!$B$5:$S$200,3,0),0)</f>
        <v>0</v>
      </c>
      <c r="EE68" s="3">
        <f>IFERROR(VLOOKUP($CK68,depot_prod_sales!$B$5:$S$200,4,0),0)</f>
        <v>0</v>
      </c>
      <c r="EF68" s="3">
        <f>IFERROR(VLOOKUP($CK68,depot_prod_sales!$B$5:$S$200,5,0),0)</f>
        <v>0</v>
      </c>
      <c r="EG68" s="3">
        <f>IFERROR(VLOOKUP($CK68,depot_prod_sales!$B$5:$S$200,6,0),0)</f>
        <v>0</v>
      </c>
      <c r="EH68" s="3">
        <f>IFERROR(VLOOKUP($CK68,depot_prod_sales!$B$5:$S$200,7,0),0)</f>
        <v>0</v>
      </c>
      <c r="EI68" s="3">
        <f>IFERROR(VLOOKUP($CK68,depot_prod_sales!$B$5:$S$200,8,0),0)</f>
        <v>0</v>
      </c>
      <c r="EJ68" s="3">
        <f>IFERROR(VLOOKUP($CK68,depot_prod_sales!$B$5:$S$200,9,0),0)</f>
        <v>0</v>
      </c>
      <c r="EK68" s="3">
        <f>IFERROR(VLOOKUP($CK68,depot_prod_sales!$B$5:$S$200,10,0),0)</f>
        <v>0</v>
      </c>
      <c r="EL68" s="3">
        <f>IFERROR(VLOOKUP($CK68,depot_prod_sales!$B$5:$S$200,11,0),0)</f>
        <v>0</v>
      </c>
      <c r="EM68" s="3">
        <f>IFERROR(VLOOKUP($CK68,depot_prod_sales!$B$5:$S$200,12,0),0)</f>
        <v>0</v>
      </c>
      <c r="EN68" s="3">
        <f>IFERROR(VLOOKUP($CK68,depot_prod_sales!$B$5:$S$200,13,0),0)</f>
        <v>0</v>
      </c>
      <c r="EO68" s="3">
        <f>IFERROR(VLOOKUP($CK68,depot_prod_sales!$B$5:$S$200,14,0),0)</f>
        <v>0</v>
      </c>
      <c r="EP68" s="3">
        <f>IFERROR(VLOOKUP($CK68,depot_prod_sales!$B$5:$S$200,15,0),0)</f>
        <v>0</v>
      </c>
      <c r="EQ68" s="3">
        <f>IFERROR(VLOOKUP($CK68,depot_prod_sales!$B$5:$S$200,16,0),0)</f>
        <v>0</v>
      </c>
      <c r="ER68" s="3">
        <f>IFERROR(VLOOKUP($CK68,depot_prod_sales!$B$5:$S$200,17,0),0)</f>
        <v>0</v>
      </c>
      <c r="ES68" s="3">
        <f>IFERROR(VLOOKUP($CK68,depot_prod_sales!$B$5:$S$200,18,0),0)</f>
        <v>0</v>
      </c>
      <c r="ET68" s="116">
        <f t="shared" ref="ET68:ET131" si="71">SUM(ED68:ES68)</f>
        <v>0</v>
      </c>
      <c r="EU68" s="116">
        <f t="shared" ref="EU68:EU131" si="72">ET68*CO68</f>
        <v>0</v>
      </c>
      <c r="EW68" s="3">
        <f>IFERROR(VLOOKUP(CC68,data_pull!$AO$25:$AR$546,2,0),0)</f>
        <v>18</v>
      </c>
      <c r="EX68" s="1">
        <f>IFERROR(VLOOKUP(CC68,data_pull!$AO$25:$AR$546,4,0),0)</f>
        <v>170000</v>
      </c>
    </row>
    <row r="69" spans="13:154" x14ac:dyDescent="0.25"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4" t="str">
        <f>sales_data!B68</f>
        <v>Rajib Datta</v>
      </c>
      <c r="AR69" s="4" t="str">
        <f>sales_data!C68</f>
        <v>Jashim Uddin</v>
      </c>
      <c r="AS69" s="5" t="str">
        <f t="shared" si="62"/>
        <v/>
      </c>
      <c r="AT69" s="4" t="str">
        <f>sales_data!I68</f>
        <v>Amit Chandra Midak</v>
      </c>
      <c r="AU69" s="4" t="str">
        <f>sales_data!W68</f>
        <v>Charta (Cb)</v>
      </c>
      <c r="AV69" s="1">
        <f>sales_data!N68</f>
        <v>117704.92</v>
      </c>
      <c r="AW69" s="1">
        <f>sales_data!P68</f>
        <v>31</v>
      </c>
      <c r="AX69" s="3">
        <f ca="1">IFERROR(INDEX(INDIRECT("day_wise_sales_data!$B$2:$BZ$599"),MATCH(resource!$CC69,day_wise_sales_data!$A$2:$A$500,0),MATCH(resource!AX$2,INDIRECT("day_wise_sales_data!$B$1:$BZ$1"),0)),0)</f>
        <v>0</v>
      </c>
      <c r="AY69" s="3">
        <f ca="1">IFERROR(INDEX(INDIRECT("day_wise_sales_data!$B$2:$BZ$599"),MATCH(resource!$CC69,day_wise_sales_data!$A$2:$A$500,0),MATCH(resource!AY$2,INDIRECT("day_wise_sales_data!$B$1:$BZ$1"),0)),0)</f>
        <v>0</v>
      </c>
      <c r="AZ69" s="3">
        <f ca="1">IFERROR(INDEX(INDIRECT("day_wise_sales_data!$B$2:$BZ$599"),MATCH(resource!$CC69,day_wise_sales_data!$A$2:$A$500,0),MATCH(resource!AZ$2,INDIRECT("day_wise_sales_data!$B$1:$BZ$1"),0)),0)</f>
        <v>13146.27</v>
      </c>
      <c r="BA69" s="3">
        <f ca="1">IFERROR(INDEX(INDIRECT("day_wise_sales_data!$B$2:$BZ$599"),MATCH(resource!$CC69,day_wise_sales_data!$A$2:$A$500,0),MATCH(resource!BA$2,INDIRECT("day_wise_sales_data!$B$1:$BZ$1"),0)),0)</f>
        <v>0</v>
      </c>
      <c r="BB69" s="3">
        <f ca="1">IFERROR(INDEX(INDIRECT("day_wise_sales_data!$B$2:$BZ$599"),MATCH(resource!$CC69,day_wise_sales_data!$A$2:$A$500,0),MATCH(resource!BB$2,INDIRECT("day_wise_sales_data!$B$1:$BZ$1"),0)),0)</f>
        <v>985.69</v>
      </c>
      <c r="BC69" s="3">
        <f ca="1">IFERROR(INDEX(INDIRECT("day_wise_sales_data!$B$2:$BZ$599"),MATCH(resource!$CC69,day_wise_sales_data!$A$2:$A$500,0),MATCH(resource!BC$2,INDIRECT("day_wise_sales_data!$B$1:$BZ$1"),0)),0)</f>
        <v>0</v>
      </c>
      <c r="BD69" s="3">
        <f ca="1">IFERROR(INDEX(INDIRECT("day_wise_sales_data!$B$2:$BZ$599"),MATCH(resource!$CC69,day_wise_sales_data!$A$2:$A$500,0),MATCH(resource!BD$2,INDIRECT("day_wise_sales_data!$B$1:$BZ$1"),0)),0)</f>
        <v>0</v>
      </c>
      <c r="BE69" s="3">
        <f ca="1">IFERROR(INDEX(INDIRECT("day_wise_sales_data!$B$2:$BZ$599"),MATCH(resource!$CC69,day_wise_sales_data!$A$2:$A$500,0),MATCH(resource!BE$2,INDIRECT("day_wise_sales_data!$B$1:$BZ$1"),0)),0)</f>
        <v>0</v>
      </c>
      <c r="BF69" s="3">
        <f ca="1">IFERROR(INDEX(INDIRECT("day_wise_sales_data!$B$2:$BZ$599"),MATCH(resource!$CC69,day_wise_sales_data!$A$2:$A$500,0),MATCH(resource!BF$2,INDIRECT("day_wise_sales_data!$B$1:$BZ$1"),0)),0)</f>
        <v>739.24</v>
      </c>
      <c r="BG69" s="3">
        <f ca="1">IFERROR(INDEX(INDIRECT("day_wise_sales_data!$B$2:$BZ$599"),MATCH(resource!$CC69,day_wise_sales_data!$A$2:$A$500,0),MATCH(resource!BG$2,INDIRECT("day_wise_sales_data!$B$1:$BZ$1"),0)),0)</f>
        <v>0</v>
      </c>
      <c r="BH69" s="3">
        <f ca="1">IFERROR(INDEX(INDIRECT("day_wise_sales_data!$B$2:$BZ$599"),MATCH(resource!$CC69,day_wise_sales_data!$A$2:$A$500,0),MATCH(resource!BH$2,INDIRECT("day_wise_sales_data!$B$1:$BZ$1"),0)),0)</f>
        <v>0</v>
      </c>
      <c r="BI69" s="3">
        <f ca="1">IFERROR(INDEX(INDIRECT("day_wise_sales_data!$B$2:$BZ$599"),MATCH(resource!$CC69,day_wise_sales_data!$A$2:$A$500,0),MATCH(resource!BI$2,INDIRECT("day_wise_sales_data!$B$1:$BZ$1"),0)),0)</f>
        <v>0</v>
      </c>
      <c r="BJ69" s="3">
        <f ca="1">IFERROR(INDEX(INDIRECT("day_wise_sales_data!$B$2:$BZ$599"),MATCH(resource!$CC69,day_wise_sales_data!$A$2:$A$500,0),MATCH(resource!BJ$2,INDIRECT("day_wise_sales_data!$B$1:$BZ$1"),0)),0)</f>
        <v>0</v>
      </c>
      <c r="BK69" s="3">
        <f ca="1">IFERROR(INDEX(INDIRECT("day_wise_sales_data!$B$2:$BZ$599"),MATCH(resource!$CC69,day_wise_sales_data!$A$2:$A$500,0),MATCH(resource!BK$2,INDIRECT("day_wise_sales_data!$B$1:$BZ$1"),0)),0)</f>
        <v>0</v>
      </c>
      <c r="BL69" s="3">
        <f ca="1">IFERROR(INDEX(INDIRECT("day_wise_sales_data!$B$2:$BZ$599"),MATCH(resource!$CC69,day_wise_sales_data!$A$2:$A$500,0),MATCH(resource!BL$2,INDIRECT("day_wise_sales_data!$B$1:$BZ$1"),0)),0)</f>
        <v>794.7</v>
      </c>
      <c r="BM69" s="3">
        <f ca="1">IFERROR(INDEX(INDIRECT("day_wise_sales_data!$B$2:$BZ$599"),MATCH(resource!$CC69,day_wise_sales_data!$A$2:$A$500,0),MATCH(resource!BM$2,INDIRECT("day_wise_sales_data!$B$1:$BZ$1"),0)),0)</f>
        <v>0</v>
      </c>
      <c r="BN69" s="3">
        <f ca="1">IFERROR(INDEX(INDIRECT("day_wise_sales_data!$B$2:$BZ$599"),MATCH(resource!$CC69,day_wise_sales_data!$A$2:$A$500,0),MATCH(resource!BN$2,INDIRECT("day_wise_sales_data!$B$1:$BZ$1"),0)),0)</f>
        <v>0</v>
      </c>
      <c r="BO69" s="3">
        <f ca="1">IFERROR(INDEX(INDIRECT("day_wise_sales_data!$B$2:$BZ$599"),MATCH(resource!$CC69,day_wise_sales_data!$A$2:$A$500,0),MATCH(resource!BO$2,INDIRECT("day_wise_sales_data!$B$1:$BZ$1"),0)),0)</f>
        <v>0</v>
      </c>
      <c r="BP69" s="3">
        <f ca="1">IFERROR(INDEX(INDIRECT("day_wise_sales_data!$B$2:$BZ$599"),MATCH(resource!$CC69,day_wise_sales_data!$A$2:$A$500,0),MATCH(resource!BP$2,INDIRECT("day_wise_sales_data!$B$1:$BZ$1"),0)),0)</f>
        <v>3241.39</v>
      </c>
      <c r="BQ69" s="3">
        <f ca="1">IFERROR(INDEX(INDIRECT("day_wise_sales_data!$B$2:$BZ$599"),MATCH(resource!$CC69,day_wise_sales_data!$A$2:$A$500,0),MATCH(resource!BQ$2,INDIRECT("day_wise_sales_data!$B$1:$BZ$1"),0)),0)</f>
        <v>0</v>
      </c>
      <c r="BR69" s="3">
        <f ca="1">IFERROR(INDEX(INDIRECT("day_wise_sales_data!$B$2:$BZ$599"),MATCH(resource!$CC69,day_wise_sales_data!$A$2:$A$500,0),MATCH(resource!BR$2,INDIRECT("day_wise_sales_data!$B$1:$BZ$1"),0)),0)</f>
        <v>0</v>
      </c>
      <c r="BS69" s="3">
        <f ca="1">IFERROR(INDEX(INDIRECT("day_wise_sales_data!$B$2:$BZ$599"),MATCH(resource!$CC69,day_wise_sales_data!$A$2:$A$500,0),MATCH(resource!BS$2,INDIRECT("day_wise_sales_data!$B$1:$BZ$1"),0)),0)</f>
        <v>0</v>
      </c>
      <c r="BT69" s="3">
        <f ca="1">IFERROR(INDEX(INDIRECT("day_wise_sales_data!$B$2:$BZ$599"),MATCH(resource!$CC69,day_wise_sales_data!$A$2:$A$500,0),MATCH(resource!BT$2,INDIRECT("day_wise_sales_data!$B$1:$BZ$1"),0)),0)</f>
        <v>0</v>
      </c>
      <c r="BU69" s="3">
        <f ca="1">IFERROR(INDEX(INDIRECT("day_wise_sales_data!$B$2:$BZ$599"),MATCH(resource!$CC69,day_wise_sales_data!$A$2:$A$500,0),MATCH(resource!BU$2,INDIRECT("day_wise_sales_data!$B$1:$BZ$1"),0)),0)</f>
        <v>20824.900000000001</v>
      </c>
      <c r="BV69" s="3">
        <f ca="1">IFERROR(INDEX(INDIRECT("day_wise_sales_data!$B$2:$BZ$599"),MATCH(resource!$CC69,day_wise_sales_data!$A$2:$A$500,0),MATCH(resource!BV$2,INDIRECT("day_wise_sales_data!$B$1:$BZ$1"),0)),0)</f>
        <v>0</v>
      </c>
      <c r="BW69" s="3">
        <f ca="1">IFERROR(INDEX(INDIRECT("day_wise_sales_data!$B$2:$BZ$599"),MATCH(resource!$CC69,day_wise_sales_data!$A$2:$A$500,0),MATCH(resource!BW$2,INDIRECT("day_wise_sales_data!$B$1:$BZ$1"),0)),0)</f>
        <v>0</v>
      </c>
      <c r="BX69" s="3">
        <f ca="1">IFERROR(INDEX(INDIRECT("day_wise_sales_data!$B$2:$BZ$599"),MATCH(resource!$CC69,day_wise_sales_data!$A$2:$A$500,0),MATCH(resource!BX$2,INDIRECT("day_wise_sales_data!$B$1:$BZ$1"),0)),0)</f>
        <v>0</v>
      </c>
      <c r="BY69" s="3">
        <f ca="1">IFERROR(INDEX(INDIRECT("day_wise_sales_data!$B$2:$BZ$599"),MATCH(resource!$CC69,day_wise_sales_data!$A$2:$A$500,0),MATCH(resource!BY$2,INDIRECT("day_wise_sales_data!$B$1:$BZ$1"),0)),0)</f>
        <v>0</v>
      </c>
      <c r="BZ69" s="3">
        <f ca="1">IFERROR(INDEX(INDIRECT("day_wise_sales_data!$B$2:$BZ$599"),MATCH(resource!$CC69,day_wise_sales_data!$A$2:$A$500,0),MATCH(resource!BZ$2,INDIRECT("day_wise_sales_data!$B$1:$BZ$1"),0)),0)</f>
        <v>4642.47</v>
      </c>
      <c r="CA69" s="3" t="str">
        <f ca="1">IFERROR(INDEX(INDIRECT("day_wise_sales_data!$B$2:$BZ$599"),MATCH(resource!$CC69,day_wise_sales_data!$A$2:$A$500,0),MATCH(resource!CA$2,INDIRECT("day_wise_sales_data!$B$1:$BZ$1"),0)),0)</f>
        <v>dd</v>
      </c>
      <c r="CC69" s="4" t="str">
        <f>sales_data!H68</f>
        <v>CML01192</v>
      </c>
      <c r="CD69" s="1">
        <v>67</v>
      </c>
      <c r="CE69" s="1" t="str">
        <f>IF(AQ69=report!$AQ$3,resource!CD69,"")</f>
        <v/>
      </c>
      <c r="CF69" s="5" t="str">
        <f>IFERROR(SMALL($CE$3:$CE$1001,ROWS($CE$3:CE69)),"")</f>
        <v/>
      </c>
      <c r="CH69">
        <f>IFERROR(VLOOKUP($CC69,data_pull!$E$22:$G$700,2,0),0)</f>
        <v>117704.92</v>
      </c>
      <c r="CI69" s="1">
        <f t="shared" si="64"/>
        <v>154</v>
      </c>
      <c r="CJ69" s="1">
        <f t="shared" si="63"/>
        <v>279</v>
      </c>
      <c r="CK69" s="1" t="s">
        <v>1132</v>
      </c>
      <c r="CL69" s="1">
        <f t="shared" si="65"/>
        <v>7</v>
      </c>
      <c r="CM69" s="1" t="str">
        <f>IFERROR(VLOOKUP($CK69,stock_data!$B$3:$W$612,2,0),0)</f>
        <v>COXFREE -90 TABLET (EXP)</v>
      </c>
      <c r="CN69" s="1" t="str">
        <f>IFERROR(VLOOKUP($CK69,stock_data!$B$3:$W$612,4,0),0)</f>
        <v>1x10's</v>
      </c>
      <c r="CO69" s="1">
        <f>IFERROR(VLOOKUP($CK69,stock_data!$B$3:$W$612,5,0),0)</f>
        <v>317.60000000000002</v>
      </c>
      <c r="CP69" s="3">
        <f t="shared" si="66"/>
        <v>279</v>
      </c>
      <c r="CQ69" s="3">
        <f t="shared" si="67"/>
        <v>88610.400000000009</v>
      </c>
      <c r="CR69" s="1">
        <f>IFERROR(VLOOKUP($CK69,stock_data!$B$3:$W$612,6,0),0)</f>
        <v>0</v>
      </c>
      <c r="CS69" s="1">
        <f>IFERROR(VLOOKUP($CK69,stock_data!$B$3:$W$612,7,0),0)</f>
        <v>0</v>
      </c>
      <c r="CT69" s="1">
        <f>IFERROR(VLOOKUP($CK69,stock_data!$B$3:$W$612,8,0),0)</f>
        <v>0</v>
      </c>
      <c r="CU69" s="1">
        <f>IFERROR(VLOOKUP($CK69,stock_data!$B$3:$W$612,9,0),0)</f>
        <v>0</v>
      </c>
      <c r="CV69" s="1">
        <f>IFERROR(VLOOKUP($CK69,stock_data!$B$3:$W$612,10,0),0)</f>
        <v>0</v>
      </c>
      <c r="CW69" s="1">
        <f>IFERROR(VLOOKUP($CK69,stock_data!$B$3:$W$612,11,0),0)</f>
        <v>0</v>
      </c>
      <c r="CX69" s="1">
        <f>IFERROR(VLOOKUP($CK69,stock_data!$B$3:$W$612,12,0),0)</f>
        <v>0</v>
      </c>
      <c r="CY69" s="1">
        <f>IFERROR(VLOOKUP($CK69,stock_data!$B$3:$W$612,13,0),0)</f>
        <v>0</v>
      </c>
      <c r="CZ69" s="1">
        <f>IFERROR(VLOOKUP($CK69,stock_data!$B$3:$W$612,14,0),0)</f>
        <v>0</v>
      </c>
      <c r="DA69" s="1">
        <f>IFERROR(VLOOKUP($CK69,stock_data!$B$3:$W$612,15,0),0)</f>
        <v>0</v>
      </c>
      <c r="DB69" s="1">
        <f>IFERROR(VLOOKUP($CK69,stock_data!$B$3:$W$612,16,0),0)</f>
        <v>0</v>
      </c>
      <c r="DC69" s="1">
        <f>IFERROR(VLOOKUP($CK69,stock_data!$B$3:$W$612,17,0),0)</f>
        <v>0</v>
      </c>
      <c r="DD69" s="1">
        <f>IFERROR(VLOOKUP($CK69,stock_data!$B$3:$W$612,18,0),0)</f>
        <v>0</v>
      </c>
      <c r="DE69" s="1">
        <f>IFERROR(VLOOKUP($CK69,stock_data!$B$3:$W$612,19,0),0)</f>
        <v>0</v>
      </c>
      <c r="DF69" s="1">
        <f>IFERROR(VLOOKUP($CK69,stock_data!$B$3:$W$612,20,0),0)</f>
        <v>0</v>
      </c>
      <c r="DG69" s="1">
        <f>IFERROR(VLOOKUP($CK69,stock_data!$B$3:$W$612,21,0),0)</f>
        <v>0</v>
      </c>
      <c r="DH69" s="1">
        <f>IFERROR(VLOOKUP($CK69,stock_data!$B$3:$W$612,22,0),0)</f>
        <v>0</v>
      </c>
      <c r="DI69" s="1">
        <f t="shared" si="68"/>
        <v>0</v>
      </c>
      <c r="DJ69" s="1">
        <f t="shared" si="69"/>
        <v>0</v>
      </c>
      <c r="DK69" s="3">
        <f>IFERROR(INDEX(COD_SALES!$B$5:$Z$500,MATCH(resource!$CC69,COD_SALES!$A$5:$A$500,0),MATCH(resource!DK$2,COD_SALES!$B$4:$Z$4,0)),"")</f>
        <v>0</v>
      </c>
      <c r="DL69" s="3">
        <f>IFERROR(INDEX(COD_SALES!$B$5:$Z$500,MATCH(resource!$CC69,COD_SALES!$A$5:$A$500,0),MATCH(resource!DL$2,COD_SALES!$B$4:$Z$4,0)),"")</f>
        <v>15</v>
      </c>
      <c r="DM69" s="3">
        <f>IFERROR(INDEX(COD_SALES!$B$5:$Z$500,MATCH(resource!$CC69,COD_SALES!$A$5:$A$500,0),MATCH(resource!DM$2,COD_SALES!$B$4:$Z$4,0)),"")</f>
        <v>0</v>
      </c>
      <c r="DN69" s="3" t="str">
        <f>IFERROR(INDEX(COD_SALES!$B$5:$Z$500,MATCH(resource!$CC69,COD_SALES!$A$5:$A$500,0),MATCH(resource!DN$2,COD_SALES!$B$4:$Z$4,0)),"")</f>
        <v/>
      </c>
      <c r="DO69" s="3">
        <f>IFERROR(INDEX(COD_SALES!$B$5:$Z$500,MATCH(resource!$CC69,COD_SALES!$A$5:$A$500,0),MATCH(resource!DO$2,COD_SALES!$B$4:$Z$4,0)),"")</f>
        <v>1</v>
      </c>
      <c r="DP69" s="3">
        <f>IFERROR(INDEX(COD_SALES!$B$5:$Z$500,MATCH(resource!$CC69,COD_SALES!$A$5:$A$500,0),MATCH(resource!DP$2,COD_SALES!$B$4:$Z$4,0)),"")</f>
        <v>0</v>
      </c>
      <c r="DQ69" s="3" t="str">
        <f>IFERROR(INDEX(COD_SALES!$B$5:$Z$500,MATCH(resource!$CC69,COD_SALES!$A$5:$A$500,0),MATCH(resource!DQ$2,COD_SALES!$B$4:$Z$4,0)),"")</f>
        <v/>
      </c>
      <c r="DR69" s="3">
        <f>IFERROR(INDEX(COD_SALES!$B$5:$Z$500,MATCH(resource!$CC69,COD_SALES!$A$5:$A$500,0),MATCH(resource!DR$2,COD_SALES!$B$4:$Z$4,0)),"")</f>
        <v>0</v>
      </c>
      <c r="DS69" s="3">
        <f>IFERROR(INDEX(COD_SALES!$B$5:$Z$500,MATCH(resource!$CC69,COD_SALES!$A$5:$A$500,0),MATCH(resource!DS$2,COD_SALES!$B$4:$Z$4,0)),"")</f>
        <v>14</v>
      </c>
      <c r="DT69" s="3">
        <f>IFERROR(INDEX(COD_SALES!$B$5:$Z$500,MATCH(resource!$CC69,COD_SALES!$A$5:$A$500,0),MATCH(resource!DT$2,COD_SALES!$B$4:$Z$4,0)),"")</f>
        <v>18</v>
      </c>
      <c r="DU69" s="3">
        <f>IFERROR(INDEX(COD_SALES!$B$5:$Z$500,MATCH(resource!$CC69,COD_SALES!$A$5:$A$500,0),MATCH(resource!DU$2,COD_SALES!$B$4:$Z$4,0)),"")</f>
        <v>0</v>
      </c>
      <c r="DV69" s="3">
        <f>IFERROR(INDEX(COD_SALES!$B$5:$Z$500,MATCH(resource!$CC69,COD_SALES!$A$5:$A$500,0),MATCH(resource!DV$2,COD_SALES!$B$4:$Z$4,0)),"")</f>
        <v>0</v>
      </c>
      <c r="DW69" s="3">
        <f>IFERROR(INDEX(COD_SALES!$B$5:$Z$500,MATCH(resource!$CC69,COD_SALES!$A$5:$A$500,0),MATCH(resource!DW$2,COD_SALES!$B$4:$Z$4,0)),"")</f>
        <v>41</v>
      </c>
      <c r="DX69" s="3">
        <f>IFERROR(INDEX(COD_SALES!$B$5:$Z$500,MATCH(resource!$CC69,COD_SALES!$A$5:$A$500,0),MATCH(resource!DX$2,COD_SALES!$B$4:$Z$4,0)),"")</f>
        <v>0</v>
      </c>
      <c r="DY69" s="3">
        <f>IFERROR(INDEX(COD_SALES!$B$5:$Z$500,MATCH(resource!$CC69,COD_SALES!$A$5:$A$500,0),MATCH(resource!DY$2,COD_SALES!$B$4:$Z$4,0)),"")</f>
        <v>22</v>
      </c>
      <c r="DZ69" s="3">
        <f>IFERROR(INDEX(COD_SALES!$B$5:$Z$500,MATCH(resource!$CC69,COD_SALES!$A$5:$A$500,0),MATCH(resource!DZ$2,COD_SALES!$B$4:$Z$4,0)),"")</f>
        <v>0</v>
      </c>
      <c r="EA69" s="3">
        <f>IFERROR(INDEX(COD_SALES!$B$5:$Z$500,MATCH(resource!$CC69,COD_SALES!$A$5:$A$500,0),MATCH(resource!EA$2,COD_SALES!$B$4:$Z$4,0)),"")</f>
        <v>7</v>
      </c>
      <c r="EB69" s="3">
        <f t="shared" si="70"/>
        <v>42072.689999999995</v>
      </c>
      <c r="ED69" s="3">
        <f>IFERROR(VLOOKUP($CK69,depot_prod_sales!$B$5:$S$200,3,0),0)</f>
        <v>0</v>
      </c>
      <c r="EE69" s="3">
        <f>IFERROR(VLOOKUP($CK69,depot_prod_sales!$B$5:$S$200,4,0),0)</f>
        <v>0</v>
      </c>
      <c r="EF69" s="3">
        <f>IFERROR(VLOOKUP($CK69,depot_prod_sales!$B$5:$S$200,5,0),0)</f>
        <v>0</v>
      </c>
      <c r="EG69" s="3">
        <f>IFERROR(VLOOKUP($CK69,depot_prod_sales!$B$5:$S$200,6,0),0)</f>
        <v>0</v>
      </c>
      <c r="EH69" s="3">
        <f>IFERROR(VLOOKUP($CK69,depot_prod_sales!$B$5:$S$200,7,0),0)</f>
        <v>0</v>
      </c>
      <c r="EI69" s="3">
        <f>IFERROR(VLOOKUP($CK69,depot_prod_sales!$B$5:$S$200,8,0),0)</f>
        <v>0</v>
      </c>
      <c r="EJ69" s="3">
        <f>IFERROR(VLOOKUP($CK69,depot_prod_sales!$B$5:$S$200,9,0),0)</f>
        <v>0</v>
      </c>
      <c r="EK69" s="3">
        <f>IFERROR(VLOOKUP($CK69,depot_prod_sales!$B$5:$S$200,10,0),0)</f>
        <v>0</v>
      </c>
      <c r="EL69" s="3">
        <f>IFERROR(VLOOKUP($CK69,depot_prod_sales!$B$5:$S$200,11,0),0)</f>
        <v>0</v>
      </c>
      <c r="EM69" s="3">
        <f>IFERROR(VLOOKUP($CK69,depot_prod_sales!$B$5:$S$200,12,0),0)</f>
        <v>0</v>
      </c>
      <c r="EN69" s="3">
        <f>IFERROR(VLOOKUP($CK69,depot_prod_sales!$B$5:$S$200,13,0),0)</f>
        <v>0</v>
      </c>
      <c r="EO69" s="3">
        <f>IFERROR(VLOOKUP($CK69,depot_prod_sales!$B$5:$S$200,14,0),0)</f>
        <v>0</v>
      </c>
      <c r="EP69" s="3">
        <f>IFERROR(VLOOKUP($CK69,depot_prod_sales!$B$5:$S$200,15,0),0)</f>
        <v>0</v>
      </c>
      <c r="EQ69" s="3">
        <f>IFERROR(VLOOKUP($CK69,depot_prod_sales!$B$5:$S$200,16,0),0)</f>
        <v>0</v>
      </c>
      <c r="ER69" s="3">
        <f>IFERROR(VLOOKUP($CK69,depot_prod_sales!$B$5:$S$200,17,0),0)</f>
        <v>0</v>
      </c>
      <c r="ES69" s="3">
        <f>IFERROR(VLOOKUP($CK69,depot_prod_sales!$B$5:$S$200,18,0),0)</f>
        <v>0</v>
      </c>
      <c r="ET69" s="116">
        <f t="shared" si="71"/>
        <v>0</v>
      </c>
      <c r="EU69" s="116">
        <f t="shared" si="72"/>
        <v>0</v>
      </c>
      <c r="EW69" s="3">
        <f>IFERROR(VLOOKUP(CC69,data_pull!$AO$25:$AR$546,2,0),0)</f>
        <v>28</v>
      </c>
      <c r="EX69" s="1">
        <f>IFERROR(VLOOKUP(CC69,data_pull!$AO$25:$AR$546,4,0),0)</f>
        <v>170000</v>
      </c>
    </row>
    <row r="70" spans="13:154" x14ac:dyDescent="0.25"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4" t="str">
        <f>sales_data!B69</f>
        <v>Rajib Datta</v>
      </c>
      <c r="AR70" s="4" t="str">
        <f>sales_data!C69</f>
        <v>Jashim Uddin</v>
      </c>
      <c r="AS70" s="5" t="str">
        <f t="shared" si="62"/>
        <v/>
      </c>
      <c r="AT70" s="4" t="str">
        <f>sales_data!I69</f>
        <v>Borhan Uddin</v>
      </c>
      <c r="AU70" s="4" t="str">
        <f>sales_data!W69</f>
        <v>Ranir Bazar (Cb)</v>
      </c>
      <c r="AV70" s="1">
        <f>sales_data!N69</f>
        <v>118597.72</v>
      </c>
      <c r="AW70" s="1">
        <f>sales_data!P69</f>
        <v>24</v>
      </c>
      <c r="AX70" s="3">
        <f ca="1">IFERROR(INDEX(INDIRECT("day_wise_sales_data!$B$2:$BZ$599"),MATCH(resource!$CC70,day_wise_sales_data!$A$2:$A$500,0),MATCH(resource!AX$2,INDIRECT("day_wise_sales_data!$B$1:$BZ$1"),0)),0)</f>
        <v>0</v>
      </c>
      <c r="AY70" s="3">
        <f ca="1">IFERROR(INDEX(INDIRECT("day_wise_sales_data!$B$2:$BZ$599"),MATCH(resource!$CC70,day_wise_sales_data!$A$2:$A$500,0),MATCH(resource!AY$2,INDIRECT("day_wise_sales_data!$B$1:$BZ$1"),0)),0)</f>
        <v>0</v>
      </c>
      <c r="AZ70" s="3">
        <f ca="1">IFERROR(INDEX(INDIRECT("day_wise_sales_data!$B$2:$BZ$599"),MATCH(resource!$CC70,day_wise_sales_data!$A$2:$A$500,0),MATCH(resource!AZ$2,INDIRECT("day_wise_sales_data!$B$1:$BZ$1"),0)),0)</f>
        <v>6559.55</v>
      </c>
      <c r="BA70" s="3">
        <f ca="1">IFERROR(INDEX(INDIRECT("day_wise_sales_data!$B$2:$BZ$599"),MATCH(resource!$CC70,day_wise_sales_data!$A$2:$A$500,0),MATCH(resource!BA$2,INDIRECT("day_wise_sales_data!$B$1:$BZ$1"),0)),0)</f>
        <v>10986.1</v>
      </c>
      <c r="BB70" s="3">
        <f ca="1">IFERROR(INDEX(INDIRECT("day_wise_sales_data!$B$2:$BZ$599"),MATCH(resource!$CC70,day_wise_sales_data!$A$2:$A$500,0),MATCH(resource!BB$2,INDIRECT("day_wise_sales_data!$B$1:$BZ$1"),0)),0)</f>
        <v>11843.87</v>
      </c>
      <c r="BC70" s="3">
        <f ca="1">IFERROR(INDEX(INDIRECT("day_wise_sales_data!$B$2:$BZ$599"),MATCH(resource!$CC70,day_wise_sales_data!$A$2:$A$500,0),MATCH(resource!BC$2,INDIRECT("day_wise_sales_data!$B$1:$BZ$1"),0)),0)</f>
        <v>0</v>
      </c>
      <c r="BD70" s="3">
        <f ca="1">IFERROR(INDEX(INDIRECT("day_wise_sales_data!$B$2:$BZ$599"),MATCH(resource!$CC70,day_wise_sales_data!$A$2:$A$500,0),MATCH(resource!BD$2,INDIRECT("day_wise_sales_data!$B$1:$BZ$1"),0)),0)</f>
        <v>9718.7099999999991</v>
      </c>
      <c r="BE70" s="3">
        <f ca="1">IFERROR(INDEX(INDIRECT("day_wise_sales_data!$B$2:$BZ$599"),MATCH(resource!$CC70,day_wise_sales_data!$A$2:$A$500,0),MATCH(resource!BE$2,INDIRECT("day_wise_sales_data!$B$1:$BZ$1"),0)),0)</f>
        <v>0</v>
      </c>
      <c r="BF70" s="3">
        <f ca="1">IFERROR(INDEX(INDIRECT("day_wise_sales_data!$B$2:$BZ$599"),MATCH(resource!$CC70,day_wise_sales_data!$A$2:$A$500,0),MATCH(resource!BF$2,INDIRECT("day_wise_sales_data!$B$1:$BZ$1"),0)),0)</f>
        <v>37714.769999999997</v>
      </c>
      <c r="BG70" s="3">
        <f ca="1">IFERROR(INDEX(INDIRECT("day_wise_sales_data!$B$2:$BZ$599"),MATCH(resource!$CC70,day_wise_sales_data!$A$2:$A$500,0),MATCH(resource!BG$2,INDIRECT("day_wise_sales_data!$B$1:$BZ$1"),0)),0)</f>
        <v>0</v>
      </c>
      <c r="BH70" s="3">
        <f ca="1">IFERROR(INDEX(INDIRECT("day_wise_sales_data!$B$2:$BZ$599"),MATCH(resource!$CC70,day_wise_sales_data!$A$2:$A$500,0),MATCH(resource!BH$2,INDIRECT("day_wise_sales_data!$B$1:$BZ$1"),0)),0)</f>
        <v>3621.89</v>
      </c>
      <c r="BI70" s="3">
        <f ca="1">IFERROR(INDEX(INDIRECT("day_wise_sales_data!$B$2:$BZ$599"),MATCH(resource!$CC70,day_wise_sales_data!$A$2:$A$500,0),MATCH(resource!BI$2,INDIRECT("day_wise_sales_data!$B$1:$BZ$1"),0)),0)</f>
        <v>0</v>
      </c>
      <c r="BJ70" s="3">
        <f ca="1">IFERROR(INDEX(INDIRECT("day_wise_sales_data!$B$2:$BZ$599"),MATCH(resource!$CC70,day_wise_sales_data!$A$2:$A$500,0),MATCH(resource!BJ$2,INDIRECT("day_wise_sales_data!$B$1:$BZ$1"),0)),0)</f>
        <v>0</v>
      </c>
      <c r="BK70" s="3">
        <f ca="1">IFERROR(INDEX(INDIRECT("day_wise_sales_data!$B$2:$BZ$599"),MATCH(resource!$CC70,day_wise_sales_data!$A$2:$A$500,0),MATCH(resource!BK$2,INDIRECT("day_wise_sales_data!$B$1:$BZ$1"),0)),0)</f>
        <v>9494.02</v>
      </c>
      <c r="BL70" s="3">
        <f ca="1">IFERROR(INDEX(INDIRECT("day_wise_sales_data!$B$2:$BZ$599"),MATCH(resource!$CC70,day_wise_sales_data!$A$2:$A$500,0),MATCH(resource!BL$2,INDIRECT("day_wise_sales_data!$B$1:$BZ$1"),0)),0)</f>
        <v>0</v>
      </c>
      <c r="BM70" s="3">
        <f ca="1">IFERROR(INDEX(INDIRECT("day_wise_sales_data!$B$2:$BZ$599"),MATCH(resource!$CC70,day_wise_sales_data!$A$2:$A$500,0),MATCH(resource!BM$2,INDIRECT("day_wise_sales_data!$B$1:$BZ$1"),0)),0)</f>
        <v>1912.81</v>
      </c>
      <c r="BN70" s="3">
        <f ca="1">IFERROR(INDEX(INDIRECT("day_wise_sales_data!$B$2:$BZ$599"),MATCH(resource!$CC70,day_wise_sales_data!$A$2:$A$500,0),MATCH(resource!BN$2,INDIRECT("day_wise_sales_data!$B$1:$BZ$1"),0)),0)</f>
        <v>0</v>
      </c>
      <c r="BO70" s="3">
        <f ca="1">IFERROR(INDEX(INDIRECT("day_wise_sales_data!$B$2:$BZ$599"),MATCH(resource!$CC70,day_wise_sales_data!$A$2:$A$500,0),MATCH(resource!BO$2,INDIRECT("day_wise_sales_data!$B$1:$BZ$1"),0)),0)</f>
        <v>0</v>
      </c>
      <c r="BP70" s="3">
        <f ca="1">IFERROR(INDEX(INDIRECT("day_wise_sales_data!$B$2:$BZ$599"),MATCH(resource!$CC70,day_wise_sales_data!$A$2:$A$500,0),MATCH(resource!BP$2,INDIRECT("day_wise_sales_data!$B$1:$BZ$1"),0)),0)</f>
        <v>0</v>
      </c>
      <c r="BQ70" s="3">
        <f ca="1">IFERROR(INDEX(INDIRECT("day_wise_sales_data!$B$2:$BZ$599"),MATCH(resource!$CC70,day_wise_sales_data!$A$2:$A$500,0),MATCH(resource!BQ$2,INDIRECT("day_wise_sales_data!$B$1:$BZ$1"),0)),0)</f>
        <v>0</v>
      </c>
      <c r="BR70" s="3">
        <f ca="1">IFERROR(INDEX(INDIRECT("day_wise_sales_data!$B$2:$BZ$599"),MATCH(resource!$CC70,day_wise_sales_data!$A$2:$A$500,0),MATCH(resource!BR$2,INDIRECT("day_wise_sales_data!$B$1:$BZ$1"),0)),0)</f>
        <v>7110.71</v>
      </c>
      <c r="BS70" s="3">
        <f ca="1">IFERROR(INDEX(INDIRECT("day_wise_sales_data!$B$2:$BZ$599"),MATCH(resource!$CC70,day_wise_sales_data!$A$2:$A$500,0),MATCH(resource!BS$2,INDIRECT("day_wise_sales_data!$B$1:$BZ$1"),0)),0)</f>
        <v>2172.27</v>
      </c>
      <c r="BT70" s="3">
        <f ca="1">IFERROR(INDEX(INDIRECT("day_wise_sales_data!$B$2:$BZ$599"),MATCH(resource!$CC70,day_wise_sales_data!$A$2:$A$500,0),MATCH(resource!BT$2,INDIRECT("day_wise_sales_data!$B$1:$BZ$1"),0)),0)</f>
        <v>4057.1</v>
      </c>
      <c r="BU70" s="3">
        <f ca="1">IFERROR(INDEX(INDIRECT("day_wise_sales_data!$B$2:$BZ$599"),MATCH(resource!$CC70,day_wise_sales_data!$A$2:$A$500,0),MATCH(resource!BU$2,INDIRECT("day_wise_sales_data!$B$1:$BZ$1"),0)),0)</f>
        <v>13776.87</v>
      </c>
      <c r="BV70" s="3">
        <f ca="1">IFERROR(INDEX(INDIRECT("day_wise_sales_data!$B$2:$BZ$599"),MATCH(resource!$CC70,day_wise_sales_data!$A$2:$A$500,0),MATCH(resource!BV$2,INDIRECT("day_wise_sales_data!$B$1:$BZ$1"),0)),0)</f>
        <v>0</v>
      </c>
      <c r="BW70" s="3">
        <f ca="1">IFERROR(INDEX(INDIRECT("day_wise_sales_data!$B$2:$BZ$599"),MATCH(resource!$CC70,day_wise_sales_data!$A$2:$A$500,0),MATCH(resource!BW$2,INDIRECT("day_wise_sales_data!$B$1:$BZ$1"),0)),0)</f>
        <v>0</v>
      </c>
      <c r="BX70" s="3">
        <f ca="1">IFERROR(INDEX(INDIRECT("day_wise_sales_data!$B$2:$BZ$599"),MATCH(resource!$CC70,day_wise_sales_data!$A$2:$A$500,0),MATCH(resource!BX$2,INDIRECT("day_wise_sales_data!$B$1:$BZ$1"),0)),0)</f>
        <v>0</v>
      </c>
      <c r="BY70" s="3">
        <f ca="1">IFERROR(INDEX(INDIRECT("day_wise_sales_data!$B$2:$BZ$599"),MATCH(resource!$CC70,day_wise_sales_data!$A$2:$A$500,0),MATCH(resource!BY$2,INDIRECT("day_wise_sales_data!$B$1:$BZ$1"),0)),0)</f>
        <v>0</v>
      </c>
      <c r="BZ70" s="3">
        <f ca="1">IFERROR(INDEX(INDIRECT("day_wise_sales_data!$B$2:$BZ$599"),MATCH(resource!$CC70,day_wise_sales_data!$A$2:$A$500,0),MATCH(resource!BZ$2,INDIRECT("day_wise_sales_data!$B$1:$BZ$1"),0)),0)</f>
        <v>0</v>
      </c>
      <c r="CA70" s="3" t="str">
        <f ca="1">IFERROR(INDEX(INDIRECT("day_wise_sales_data!$B$2:$BZ$599"),MATCH(resource!$CC70,day_wise_sales_data!$A$2:$A$500,0),MATCH(resource!CA$2,INDIRECT("day_wise_sales_data!$B$1:$BZ$1"),0)),0)</f>
        <v>dd</v>
      </c>
      <c r="CC70" s="4" t="str">
        <f>sales_data!H69</f>
        <v>CML02071</v>
      </c>
      <c r="CD70" s="1">
        <v>68</v>
      </c>
      <c r="CE70" s="1" t="str">
        <f>IF(AQ70=report!$AQ$3,resource!CD70,"")</f>
        <v/>
      </c>
      <c r="CF70" s="5" t="str">
        <f>IFERROR(SMALL($CE$3:$CE$1001,ROWS($CE$3:CE70)),"")</f>
        <v/>
      </c>
      <c r="CH70">
        <f>IFERROR(VLOOKUP($CC70,data_pull!$E$22:$G$700,2,0),0)</f>
        <v>118597.72</v>
      </c>
      <c r="CI70" s="1">
        <f t="shared" si="64"/>
        <v>12</v>
      </c>
      <c r="CJ70" s="1">
        <f t="shared" si="63"/>
        <v>0</v>
      </c>
      <c r="CK70" s="1" t="s">
        <v>1134</v>
      </c>
      <c r="CL70" s="1">
        <f t="shared" si="65"/>
        <v>111</v>
      </c>
      <c r="CM70" s="1" t="str">
        <f>IFERROR(VLOOKUP($CK70,stock_data!$B$3:$W$612,2,0),0)</f>
        <v>COXFREE -90mg TABLET</v>
      </c>
      <c r="CN70" s="1" t="str">
        <f>IFERROR(VLOOKUP($CK70,stock_data!$B$3:$W$612,4,0),0)</f>
        <v>3x10's</v>
      </c>
      <c r="CO70" s="1">
        <f>IFERROR(VLOOKUP($CK70,stock_data!$B$3:$W$612,5,0),0)</f>
        <v>317.60000000000002</v>
      </c>
      <c r="CP70" s="3">
        <f t="shared" si="66"/>
        <v>0</v>
      </c>
      <c r="CQ70" s="3">
        <f t="shared" si="67"/>
        <v>0</v>
      </c>
      <c r="CR70" s="1">
        <f>IFERROR(VLOOKUP($CK70,stock_data!$B$3:$W$612,6,0),0)</f>
        <v>61</v>
      </c>
      <c r="CS70" s="1">
        <f>IFERROR(VLOOKUP($CK70,stock_data!$B$3:$W$612,7,0),0)</f>
        <v>172</v>
      </c>
      <c r="CT70" s="1">
        <f>IFERROR(VLOOKUP($CK70,stock_data!$B$3:$W$612,8,0),0)</f>
        <v>134</v>
      </c>
      <c r="CU70" s="1">
        <f>IFERROR(VLOOKUP($CK70,stock_data!$B$3:$W$612,9,0),0)</f>
        <v>0</v>
      </c>
      <c r="CV70" s="1">
        <f>IFERROR(VLOOKUP($CK70,stock_data!$B$3:$W$612,10,0),0)</f>
        <v>210</v>
      </c>
      <c r="CW70" s="1">
        <f>IFERROR(VLOOKUP($CK70,stock_data!$B$3:$W$612,11,0),0)</f>
        <v>71</v>
      </c>
      <c r="CX70" s="1">
        <f>IFERROR(VLOOKUP($CK70,stock_data!$B$3:$W$612,12,0),0)</f>
        <v>1383</v>
      </c>
      <c r="CY70" s="1">
        <f>IFERROR(VLOOKUP($CK70,stock_data!$B$3:$W$612,13,0),0)</f>
        <v>55</v>
      </c>
      <c r="CZ70" s="1">
        <f>IFERROR(VLOOKUP($CK70,stock_data!$B$3:$W$612,14,0),0)</f>
        <v>196</v>
      </c>
      <c r="DA70" s="1">
        <f>IFERROR(VLOOKUP($CK70,stock_data!$B$3:$W$612,15,0),0)</f>
        <v>209</v>
      </c>
      <c r="DB70" s="1">
        <f>IFERROR(VLOOKUP($CK70,stock_data!$B$3:$W$612,16,0),0)</f>
        <v>285</v>
      </c>
      <c r="DC70" s="1">
        <f>IFERROR(VLOOKUP($CK70,stock_data!$B$3:$W$612,17,0),0)</f>
        <v>116</v>
      </c>
      <c r="DD70" s="1">
        <f>IFERROR(VLOOKUP($CK70,stock_data!$B$3:$W$612,18,0),0)</f>
        <v>175</v>
      </c>
      <c r="DE70" s="1">
        <f>IFERROR(VLOOKUP($CK70,stock_data!$B$3:$W$612,19,0),0)</f>
        <v>322</v>
      </c>
      <c r="DF70" s="1">
        <f>IFERROR(VLOOKUP($CK70,stock_data!$B$3:$W$612,20,0),0)</f>
        <v>61</v>
      </c>
      <c r="DG70" s="1">
        <f>IFERROR(VLOOKUP($CK70,stock_data!$B$3:$W$612,21,0),0)</f>
        <v>53</v>
      </c>
      <c r="DH70" s="1">
        <f>IFERROR(VLOOKUP($CK70,stock_data!$B$3:$W$612,22,0),0)</f>
        <v>279</v>
      </c>
      <c r="DI70" s="1">
        <f t="shared" si="68"/>
        <v>3782</v>
      </c>
      <c r="DJ70" s="1">
        <f t="shared" si="69"/>
        <v>1201163.2000000002</v>
      </c>
      <c r="DK70" s="3">
        <f>IFERROR(INDEX(COD_SALES!$B$5:$Z$500,MATCH(resource!$CC70,COD_SALES!$A$5:$A$500,0),MATCH(resource!DK$2,COD_SALES!$B$4:$Z$4,0)),"")</f>
        <v>6</v>
      </c>
      <c r="DL70" s="3">
        <f>IFERROR(INDEX(COD_SALES!$B$5:$Z$500,MATCH(resource!$CC70,COD_SALES!$A$5:$A$500,0),MATCH(resource!DL$2,COD_SALES!$B$4:$Z$4,0)),"")</f>
        <v>0</v>
      </c>
      <c r="DM70" s="3">
        <f>IFERROR(INDEX(COD_SALES!$B$5:$Z$500,MATCH(resource!$CC70,COD_SALES!$A$5:$A$500,0),MATCH(resource!DM$2,COD_SALES!$B$4:$Z$4,0)),"")</f>
        <v>25</v>
      </c>
      <c r="DN70" s="3" t="str">
        <f>IFERROR(INDEX(COD_SALES!$B$5:$Z$500,MATCH(resource!$CC70,COD_SALES!$A$5:$A$500,0),MATCH(resource!DN$2,COD_SALES!$B$4:$Z$4,0)),"")</f>
        <v/>
      </c>
      <c r="DO70" s="3">
        <f>IFERROR(INDEX(COD_SALES!$B$5:$Z$500,MATCH(resource!$CC70,COD_SALES!$A$5:$A$500,0),MATCH(resource!DO$2,COD_SALES!$B$4:$Z$4,0)),"")</f>
        <v>0</v>
      </c>
      <c r="DP70" s="3">
        <f>IFERROR(INDEX(COD_SALES!$B$5:$Z$500,MATCH(resource!$CC70,COD_SALES!$A$5:$A$500,0),MATCH(resource!DP$2,COD_SALES!$B$4:$Z$4,0)),"")</f>
        <v>115</v>
      </c>
      <c r="DQ70" s="3" t="str">
        <f>IFERROR(INDEX(COD_SALES!$B$5:$Z$500,MATCH(resource!$CC70,COD_SALES!$A$5:$A$500,0),MATCH(resource!DQ$2,COD_SALES!$B$4:$Z$4,0)),"")</f>
        <v/>
      </c>
      <c r="DR70" s="3">
        <f>IFERROR(INDEX(COD_SALES!$B$5:$Z$500,MATCH(resource!$CC70,COD_SALES!$A$5:$A$500,0),MATCH(resource!DR$2,COD_SALES!$B$4:$Z$4,0)),"")</f>
        <v>0</v>
      </c>
      <c r="DS70" s="3">
        <f>IFERROR(INDEX(COD_SALES!$B$5:$Z$500,MATCH(resource!$CC70,COD_SALES!$A$5:$A$500,0),MATCH(resource!DS$2,COD_SALES!$B$4:$Z$4,0)),"")</f>
        <v>20</v>
      </c>
      <c r="DT70" s="3">
        <f>IFERROR(INDEX(COD_SALES!$B$5:$Z$500,MATCH(resource!$CC70,COD_SALES!$A$5:$A$500,0),MATCH(resource!DT$2,COD_SALES!$B$4:$Z$4,0)),"")</f>
        <v>32</v>
      </c>
      <c r="DU70" s="3">
        <f>IFERROR(INDEX(COD_SALES!$B$5:$Z$500,MATCH(resource!$CC70,COD_SALES!$A$5:$A$500,0),MATCH(resource!DU$2,COD_SALES!$B$4:$Z$4,0)),"")</f>
        <v>21</v>
      </c>
      <c r="DV70" s="3">
        <f>IFERROR(INDEX(COD_SALES!$B$5:$Z$500,MATCH(resource!$CC70,COD_SALES!$A$5:$A$500,0),MATCH(resource!DV$2,COD_SALES!$B$4:$Z$4,0)),"")</f>
        <v>0</v>
      </c>
      <c r="DW70" s="3">
        <f>IFERROR(INDEX(COD_SALES!$B$5:$Z$500,MATCH(resource!$CC70,COD_SALES!$A$5:$A$500,0),MATCH(resource!DW$2,COD_SALES!$B$4:$Z$4,0)),"")</f>
        <v>20</v>
      </c>
      <c r="DX70" s="3">
        <f>IFERROR(INDEX(COD_SALES!$B$5:$Z$500,MATCH(resource!$CC70,COD_SALES!$A$5:$A$500,0),MATCH(resource!DX$2,COD_SALES!$B$4:$Z$4,0)),"")</f>
        <v>0</v>
      </c>
      <c r="DY70" s="3">
        <f>IFERROR(INDEX(COD_SALES!$B$5:$Z$500,MATCH(resource!$CC70,COD_SALES!$A$5:$A$500,0),MATCH(resource!DY$2,COD_SALES!$B$4:$Z$4,0)),"")</f>
        <v>2</v>
      </c>
      <c r="DZ70" s="3">
        <f>IFERROR(INDEX(COD_SALES!$B$5:$Z$500,MATCH(resource!$CC70,COD_SALES!$A$5:$A$500,0),MATCH(resource!DZ$2,COD_SALES!$B$4:$Z$4,0)),"")</f>
        <v>2</v>
      </c>
      <c r="EA70" s="3">
        <f>IFERROR(INDEX(COD_SALES!$B$5:$Z$500,MATCH(resource!$CC70,COD_SALES!$A$5:$A$500,0),MATCH(resource!EA$2,COD_SALES!$B$4:$Z$4,0)),"")</f>
        <v>34</v>
      </c>
      <c r="EB70" s="3">
        <f t="shared" si="70"/>
        <v>53915.56</v>
      </c>
      <c r="ED70" s="3">
        <f>IFERROR(VLOOKUP($CK70,depot_prod_sales!$B$5:$S$200,3,0),0)</f>
        <v>107</v>
      </c>
      <c r="EE70" s="3">
        <f>IFERROR(VLOOKUP($CK70,depot_prod_sales!$B$5:$S$200,4,0),0)</f>
        <v>84</v>
      </c>
      <c r="EF70" s="3">
        <f>IFERROR(VLOOKUP($CK70,depot_prod_sales!$B$5:$S$200,5,0),0)</f>
        <v>132</v>
      </c>
      <c r="EG70" s="3">
        <f>IFERROR(VLOOKUP($CK70,depot_prod_sales!$B$5:$S$200,6,0),0)</f>
        <v>27</v>
      </c>
      <c r="EH70" s="3">
        <f>IFERROR(VLOOKUP($CK70,depot_prod_sales!$B$5:$S$200,7,0),0)</f>
        <v>74</v>
      </c>
      <c r="EI70" s="3">
        <f>IFERROR(VLOOKUP($CK70,depot_prod_sales!$B$5:$S$200,8,0),0)</f>
        <v>221</v>
      </c>
      <c r="EJ70" s="3">
        <f>IFERROR(VLOOKUP($CK70,depot_prod_sales!$B$5:$S$200,9,0),0)</f>
        <v>213</v>
      </c>
      <c r="EK70" s="3">
        <f>IFERROR(VLOOKUP($CK70,depot_prod_sales!$B$5:$S$200,10,0),0)</f>
        <v>69</v>
      </c>
      <c r="EL70" s="3">
        <f>IFERROR(VLOOKUP($CK70,depot_prod_sales!$B$5:$S$200,11,0),0)</f>
        <v>5</v>
      </c>
      <c r="EM70" s="3">
        <f>IFERROR(VLOOKUP($CK70,depot_prod_sales!$B$5:$S$200,12,0),0)</f>
        <v>10</v>
      </c>
      <c r="EN70" s="3">
        <f>IFERROR(VLOOKUP($CK70,depot_prod_sales!$B$5:$S$200,13,0),0)</f>
        <v>55</v>
      </c>
      <c r="EO70" s="3">
        <f>IFERROR(VLOOKUP($CK70,depot_prod_sales!$B$5:$S$200,14,0),0)</f>
        <v>46</v>
      </c>
      <c r="EP70" s="3">
        <f>IFERROR(VLOOKUP($CK70,depot_prod_sales!$B$5:$S$200,15,0),0)</f>
        <v>61</v>
      </c>
      <c r="EQ70" s="3">
        <f>IFERROR(VLOOKUP($CK70,depot_prod_sales!$B$5:$S$200,16,0),0)</f>
        <v>85</v>
      </c>
      <c r="ER70" s="3">
        <f>IFERROR(VLOOKUP($CK70,depot_prod_sales!$B$5:$S$200,17,0),0)</f>
        <v>129</v>
      </c>
      <c r="ES70" s="3">
        <f>IFERROR(VLOOKUP($CK70,depot_prod_sales!$B$5:$S$200,18,0),0)</f>
        <v>25</v>
      </c>
      <c r="ET70" s="116">
        <f t="shared" si="71"/>
        <v>1343</v>
      </c>
      <c r="EU70" s="116">
        <f t="shared" si="72"/>
        <v>426536.80000000005</v>
      </c>
      <c r="EW70" s="3">
        <f>IFERROR(VLOOKUP(CC70,data_pull!$AO$25:$AR$546,2,0),0)</f>
        <v>21</v>
      </c>
      <c r="EX70" s="1">
        <f>IFERROR(VLOOKUP(CC70,data_pull!$AO$25:$AR$546,4,0),0)</f>
        <v>210000</v>
      </c>
    </row>
    <row r="71" spans="13:154" x14ac:dyDescent="0.25"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4" t="str">
        <f>sales_data!B70</f>
        <v>Rajib Datta</v>
      </c>
      <c r="AR71" s="4" t="str">
        <f>sales_data!C70</f>
        <v>Jashim Uddin</v>
      </c>
      <c r="AS71" s="5" t="str">
        <f t="shared" si="62"/>
        <v/>
      </c>
      <c r="AT71" s="4" t="str">
        <f>sales_data!I70</f>
        <v>Shakil Hossain</v>
      </c>
      <c r="AU71" s="4" t="str">
        <f>sales_data!W70</f>
        <v>Shasongasa (Cb)</v>
      </c>
      <c r="AV71" s="1">
        <f>sales_data!N70</f>
        <v>104904.87</v>
      </c>
      <c r="AW71" s="1">
        <f>sales_data!P70</f>
        <v>20</v>
      </c>
      <c r="AX71" s="3">
        <f ca="1">IFERROR(INDEX(INDIRECT("day_wise_sales_data!$B$2:$BZ$599"),MATCH(resource!$CC71,day_wise_sales_data!$A$2:$A$500,0),MATCH(resource!AX$2,INDIRECT("day_wise_sales_data!$B$1:$BZ$1"),0)),0)</f>
        <v>0</v>
      </c>
      <c r="AY71" s="3">
        <f ca="1">IFERROR(INDEX(INDIRECT("day_wise_sales_data!$B$2:$BZ$599"),MATCH(resource!$CC71,day_wise_sales_data!$A$2:$A$500,0),MATCH(resource!AY$2,INDIRECT("day_wise_sales_data!$B$1:$BZ$1"),0)),0)</f>
        <v>0</v>
      </c>
      <c r="AZ71" s="3">
        <f ca="1">IFERROR(INDEX(INDIRECT("day_wise_sales_data!$B$2:$BZ$599"),MATCH(resource!$CC71,day_wise_sales_data!$A$2:$A$500,0),MATCH(resource!AZ$2,INDIRECT("day_wise_sales_data!$B$1:$BZ$1"),0)),0)</f>
        <v>0</v>
      </c>
      <c r="BA71" s="3">
        <f ca="1">IFERROR(INDEX(INDIRECT("day_wise_sales_data!$B$2:$BZ$599"),MATCH(resource!$CC71,day_wise_sales_data!$A$2:$A$500,0),MATCH(resource!BA$2,INDIRECT("day_wise_sales_data!$B$1:$BZ$1"),0)),0)</f>
        <v>0</v>
      </c>
      <c r="BB71" s="3">
        <f ca="1">IFERROR(INDEX(INDIRECT("day_wise_sales_data!$B$2:$BZ$599"),MATCH(resource!$CC71,day_wise_sales_data!$A$2:$A$500,0),MATCH(resource!BB$2,INDIRECT("day_wise_sales_data!$B$1:$BZ$1"),0)),0)</f>
        <v>0</v>
      </c>
      <c r="BC71" s="3">
        <f ca="1">IFERROR(INDEX(INDIRECT("day_wise_sales_data!$B$2:$BZ$599"),MATCH(resource!$CC71,day_wise_sales_data!$A$2:$A$500,0),MATCH(resource!BC$2,INDIRECT("day_wise_sales_data!$B$1:$BZ$1"),0)),0)</f>
        <v>0</v>
      </c>
      <c r="BD71" s="3">
        <f ca="1">IFERROR(INDEX(INDIRECT("day_wise_sales_data!$B$2:$BZ$599"),MATCH(resource!$CC71,day_wise_sales_data!$A$2:$A$500,0),MATCH(resource!BD$2,INDIRECT("day_wise_sales_data!$B$1:$BZ$1"),0)),0)</f>
        <v>0</v>
      </c>
      <c r="BE71" s="3">
        <f ca="1">IFERROR(INDEX(INDIRECT("day_wise_sales_data!$B$2:$BZ$599"),MATCH(resource!$CC71,day_wise_sales_data!$A$2:$A$500,0),MATCH(resource!BE$2,INDIRECT("day_wise_sales_data!$B$1:$BZ$1"),0)),0)</f>
        <v>0</v>
      </c>
      <c r="BF71" s="3">
        <f ca="1">IFERROR(INDEX(INDIRECT("day_wise_sales_data!$B$2:$BZ$599"),MATCH(resource!$CC71,day_wise_sales_data!$A$2:$A$500,0),MATCH(resource!BF$2,INDIRECT("day_wise_sales_data!$B$1:$BZ$1"),0)),0)</f>
        <v>3883.75</v>
      </c>
      <c r="BG71" s="3">
        <f ca="1">IFERROR(INDEX(INDIRECT("day_wise_sales_data!$B$2:$BZ$599"),MATCH(resource!$CC71,day_wise_sales_data!$A$2:$A$500,0),MATCH(resource!BG$2,INDIRECT("day_wise_sales_data!$B$1:$BZ$1"),0)),0)</f>
        <v>0</v>
      </c>
      <c r="BH71" s="3">
        <f ca="1">IFERROR(INDEX(INDIRECT("day_wise_sales_data!$B$2:$BZ$599"),MATCH(resource!$CC71,day_wise_sales_data!$A$2:$A$500,0),MATCH(resource!BH$2,INDIRECT("day_wise_sales_data!$B$1:$BZ$1"),0)),0)</f>
        <v>0</v>
      </c>
      <c r="BI71" s="3">
        <f ca="1">IFERROR(INDEX(INDIRECT("day_wise_sales_data!$B$2:$BZ$599"),MATCH(resource!$CC71,day_wise_sales_data!$A$2:$A$500,0),MATCH(resource!BI$2,INDIRECT("day_wise_sales_data!$B$1:$BZ$1"),0)),0)</f>
        <v>0</v>
      </c>
      <c r="BJ71" s="3">
        <f ca="1">IFERROR(INDEX(INDIRECT("day_wise_sales_data!$B$2:$BZ$599"),MATCH(resource!$CC71,day_wise_sales_data!$A$2:$A$500,0),MATCH(resource!BJ$2,INDIRECT("day_wise_sales_data!$B$1:$BZ$1"),0)),0)</f>
        <v>0</v>
      </c>
      <c r="BK71" s="3">
        <f ca="1">IFERROR(INDEX(INDIRECT("day_wise_sales_data!$B$2:$BZ$599"),MATCH(resource!$CC71,day_wise_sales_data!$A$2:$A$500,0),MATCH(resource!BK$2,INDIRECT("day_wise_sales_data!$B$1:$BZ$1"),0)),0)</f>
        <v>220.9</v>
      </c>
      <c r="BL71" s="3">
        <f ca="1">IFERROR(INDEX(INDIRECT("day_wise_sales_data!$B$2:$BZ$599"),MATCH(resource!$CC71,day_wise_sales_data!$A$2:$A$500,0),MATCH(resource!BL$2,INDIRECT("day_wise_sales_data!$B$1:$BZ$1"),0)),0)</f>
        <v>2255.84</v>
      </c>
      <c r="BM71" s="3">
        <f ca="1">IFERROR(INDEX(INDIRECT("day_wise_sales_data!$B$2:$BZ$599"),MATCH(resource!$CC71,day_wise_sales_data!$A$2:$A$500,0),MATCH(resource!BM$2,INDIRECT("day_wise_sales_data!$B$1:$BZ$1"),0)),0)</f>
        <v>3132.98</v>
      </c>
      <c r="BN71" s="3">
        <f ca="1">IFERROR(INDEX(INDIRECT("day_wise_sales_data!$B$2:$BZ$599"),MATCH(resource!$CC71,day_wise_sales_data!$A$2:$A$500,0),MATCH(resource!BN$2,INDIRECT("day_wise_sales_data!$B$1:$BZ$1"),0)),0)</f>
        <v>264.01</v>
      </c>
      <c r="BO71" s="3">
        <f ca="1">IFERROR(INDEX(INDIRECT("day_wise_sales_data!$B$2:$BZ$599"),MATCH(resource!$CC71,day_wise_sales_data!$A$2:$A$500,0),MATCH(resource!BO$2,INDIRECT("day_wise_sales_data!$B$1:$BZ$1"),0)),0)</f>
        <v>0</v>
      </c>
      <c r="BP71" s="3">
        <f ca="1">IFERROR(INDEX(INDIRECT("day_wise_sales_data!$B$2:$BZ$599"),MATCH(resource!$CC71,day_wise_sales_data!$A$2:$A$500,0),MATCH(resource!BP$2,INDIRECT("day_wise_sales_data!$B$1:$BZ$1"),0)),0)</f>
        <v>0</v>
      </c>
      <c r="BQ71" s="3">
        <f ca="1">IFERROR(INDEX(INDIRECT("day_wise_sales_data!$B$2:$BZ$599"),MATCH(resource!$CC71,day_wise_sales_data!$A$2:$A$500,0),MATCH(resource!BQ$2,INDIRECT("day_wise_sales_data!$B$1:$BZ$1"),0)),0)</f>
        <v>0</v>
      </c>
      <c r="BR71" s="3">
        <f ca="1">IFERROR(INDEX(INDIRECT("day_wise_sales_data!$B$2:$BZ$599"),MATCH(resource!$CC71,day_wise_sales_data!$A$2:$A$500,0),MATCH(resource!BR$2,INDIRECT("day_wise_sales_data!$B$1:$BZ$1"),0)),0)</f>
        <v>0</v>
      </c>
      <c r="BS71" s="3">
        <f ca="1">IFERROR(INDEX(INDIRECT("day_wise_sales_data!$B$2:$BZ$599"),MATCH(resource!$CC71,day_wise_sales_data!$A$2:$A$500,0),MATCH(resource!BS$2,INDIRECT("day_wise_sales_data!$B$1:$BZ$1"),0)),0)</f>
        <v>0</v>
      </c>
      <c r="BT71" s="3">
        <f ca="1">IFERROR(INDEX(INDIRECT("day_wise_sales_data!$B$2:$BZ$599"),MATCH(resource!$CC71,day_wise_sales_data!$A$2:$A$500,0),MATCH(resource!BT$2,INDIRECT("day_wise_sales_data!$B$1:$BZ$1"),0)),0)</f>
        <v>2707</v>
      </c>
      <c r="BU71" s="3">
        <f ca="1">IFERROR(INDEX(INDIRECT("day_wise_sales_data!$B$2:$BZ$599"),MATCH(resource!$CC71,day_wise_sales_data!$A$2:$A$500,0),MATCH(resource!BU$2,INDIRECT("day_wise_sales_data!$B$1:$BZ$1"),0)),0)</f>
        <v>35298.03</v>
      </c>
      <c r="BV71" s="3">
        <f ca="1">IFERROR(INDEX(INDIRECT("day_wise_sales_data!$B$2:$BZ$599"),MATCH(resource!$CC71,day_wise_sales_data!$A$2:$A$500,0),MATCH(resource!BV$2,INDIRECT("day_wise_sales_data!$B$1:$BZ$1"),0)),0)</f>
        <v>924.17</v>
      </c>
      <c r="BW71" s="3">
        <f ca="1">IFERROR(INDEX(INDIRECT("day_wise_sales_data!$B$2:$BZ$599"),MATCH(resource!$CC71,day_wise_sales_data!$A$2:$A$500,0),MATCH(resource!BW$2,INDIRECT("day_wise_sales_data!$B$1:$BZ$1"),0)),0)</f>
        <v>0</v>
      </c>
      <c r="BX71" s="3">
        <f ca="1">IFERROR(INDEX(INDIRECT("day_wise_sales_data!$B$2:$BZ$599"),MATCH(resource!$CC71,day_wise_sales_data!$A$2:$A$500,0),MATCH(resource!BX$2,INDIRECT("day_wise_sales_data!$B$1:$BZ$1"),0)),0)</f>
        <v>0</v>
      </c>
      <c r="BY71" s="3">
        <f ca="1">IFERROR(INDEX(INDIRECT("day_wise_sales_data!$B$2:$BZ$599"),MATCH(resource!$CC71,day_wise_sales_data!$A$2:$A$500,0),MATCH(resource!BY$2,INDIRECT("day_wise_sales_data!$B$1:$BZ$1"),0)),0)</f>
        <v>17882.12</v>
      </c>
      <c r="BZ71" s="3">
        <f ca="1">IFERROR(INDEX(INDIRECT("day_wise_sales_data!$B$2:$BZ$599"),MATCH(resource!$CC71,day_wise_sales_data!$A$2:$A$500,0),MATCH(resource!BZ$2,INDIRECT("day_wise_sales_data!$B$1:$BZ$1"),0)),0)</f>
        <v>9135.23</v>
      </c>
      <c r="CA71" s="3" t="str">
        <f ca="1">IFERROR(INDEX(INDIRECT("day_wise_sales_data!$B$2:$BZ$599"),MATCH(resource!$CC71,day_wise_sales_data!$A$2:$A$500,0),MATCH(resource!CA$2,INDIRECT("day_wise_sales_data!$B$1:$BZ$1"),0)),0)</f>
        <v>dd</v>
      </c>
      <c r="CC71" s="4" t="str">
        <f>sales_data!H70</f>
        <v>CML09172</v>
      </c>
      <c r="CD71" s="1">
        <v>69</v>
      </c>
      <c r="CE71" s="1" t="str">
        <f>IF(AQ71=report!$AQ$3,resource!CD71,"")</f>
        <v/>
      </c>
      <c r="CF71" s="5" t="str">
        <f>IFERROR(SMALL($CE$3:$CE$1001,ROWS($CE$3:CE71)),"")</f>
        <v/>
      </c>
      <c r="CH71">
        <f>IFERROR(VLOOKUP($CC71,data_pull!$E$22:$G$700,2,0),0)</f>
        <v>104904.87</v>
      </c>
      <c r="CI71" s="1">
        <f t="shared" si="64"/>
        <v>72</v>
      </c>
      <c r="CJ71" s="1">
        <f t="shared" si="63"/>
        <v>35</v>
      </c>
      <c r="CK71" s="1" t="s">
        <v>1136</v>
      </c>
      <c r="CL71" s="1">
        <f t="shared" si="65"/>
        <v>43</v>
      </c>
      <c r="CM71" s="1" t="str">
        <f>IFERROR(VLOOKUP($CK71,stock_data!$B$3:$W$612,2,0),0)</f>
        <v>COXFREE-120mg TABLET</v>
      </c>
      <c r="CN71" s="1" t="str">
        <f>IFERROR(VLOOKUP($CK71,stock_data!$B$3:$W$612,4,0),0)</f>
        <v>2x10's</v>
      </c>
      <c r="CO71" s="1">
        <f>IFERROR(VLOOKUP($CK71,stock_data!$B$3:$W$612,5,0),0)</f>
        <v>247.1</v>
      </c>
      <c r="CP71" s="3">
        <f t="shared" si="66"/>
        <v>35</v>
      </c>
      <c r="CQ71" s="3">
        <f t="shared" si="67"/>
        <v>8648.5</v>
      </c>
      <c r="CR71" s="1">
        <f>IFERROR(VLOOKUP($CK71,stock_data!$B$3:$W$612,6,0),0)</f>
        <v>0</v>
      </c>
      <c r="CS71" s="1">
        <f>IFERROR(VLOOKUP($CK71,stock_data!$B$3:$W$612,7,0),0)</f>
        <v>0</v>
      </c>
      <c r="CT71" s="1">
        <f>IFERROR(VLOOKUP($CK71,stock_data!$B$3:$W$612,8,0),0)</f>
        <v>0</v>
      </c>
      <c r="CU71" s="1">
        <f>IFERROR(VLOOKUP($CK71,stock_data!$B$3:$W$612,9,0),0)</f>
        <v>0</v>
      </c>
      <c r="CV71" s="1">
        <f>IFERROR(VLOOKUP($CK71,stock_data!$B$3:$W$612,10,0),0)</f>
        <v>5</v>
      </c>
      <c r="CW71" s="1">
        <f>IFERROR(VLOOKUP($CK71,stock_data!$B$3:$W$612,11,0),0)</f>
        <v>53</v>
      </c>
      <c r="CX71" s="1">
        <f>IFERROR(VLOOKUP($CK71,stock_data!$B$3:$W$612,12,0),0)</f>
        <v>0</v>
      </c>
      <c r="CY71" s="1">
        <f>IFERROR(VLOOKUP($CK71,stock_data!$B$3:$W$612,13,0),0)</f>
        <v>0</v>
      </c>
      <c r="CZ71" s="1">
        <f>IFERROR(VLOOKUP($CK71,stock_data!$B$3:$W$612,14,0),0)</f>
        <v>0</v>
      </c>
      <c r="DA71" s="1">
        <f>IFERROR(VLOOKUP($CK71,stock_data!$B$3:$W$612,15,0),0)</f>
        <v>26</v>
      </c>
      <c r="DB71" s="1">
        <f>IFERROR(VLOOKUP($CK71,stock_data!$B$3:$W$612,16,0),0)</f>
        <v>3</v>
      </c>
      <c r="DC71" s="1">
        <f>IFERROR(VLOOKUP($CK71,stock_data!$B$3:$W$612,17,0),0)</f>
        <v>0</v>
      </c>
      <c r="DD71" s="1">
        <f>IFERROR(VLOOKUP($CK71,stock_data!$B$3:$W$612,18,0),0)</f>
        <v>0</v>
      </c>
      <c r="DE71" s="1">
        <f>IFERROR(VLOOKUP($CK71,stock_data!$B$3:$W$612,19,0),0)</f>
        <v>1</v>
      </c>
      <c r="DF71" s="1">
        <f>IFERROR(VLOOKUP($CK71,stock_data!$B$3:$W$612,20,0),0)</f>
        <v>1</v>
      </c>
      <c r="DG71" s="1">
        <f>IFERROR(VLOOKUP($CK71,stock_data!$B$3:$W$612,21,0),0)</f>
        <v>0</v>
      </c>
      <c r="DH71" s="1">
        <f>IFERROR(VLOOKUP($CK71,stock_data!$B$3:$W$612,22,0),0)</f>
        <v>0</v>
      </c>
      <c r="DI71" s="1">
        <f t="shared" si="68"/>
        <v>89</v>
      </c>
      <c r="DJ71" s="1">
        <f t="shared" si="69"/>
        <v>21991.899999999998</v>
      </c>
      <c r="DK71" s="3">
        <f>IFERROR(INDEX(COD_SALES!$B$5:$Z$500,MATCH(resource!$CC71,COD_SALES!$A$5:$A$500,0),MATCH(resource!DK$2,COD_SALES!$B$4:$Z$4,0)),"")</f>
        <v>5</v>
      </c>
      <c r="DL71" s="3">
        <f>IFERROR(INDEX(COD_SALES!$B$5:$Z$500,MATCH(resource!$CC71,COD_SALES!$A$5:$A$500,0),MATCH(resource!DL$2,COD_SALES!$B$4:$Z$4,0)),"")</f>
        <v>0</v>
      </c>
      <c r="DM71" s="3">
        <f>IFERROR(INDEX(COD_SALES!$B$5:$Z$500,MATCH(resource!$CC71,COD_SALES!$A$5:$A$500,0),MATCH(resource!DM$2,COD_SALES!$B$4:$Z$4,0)),"")</f>
        <v>2</v>
      </c>
      <c r="DN71" s="3" t="str">
        <f>IFERROR(INDEX(COD_SALES!$B$5:$Z$500,MATCH(resource!$CC71,COD_SALES!$A$5:$A$500,0),MATCH(resource!DN$2,COD_SALES!$B$4:$Z$4,0)),"")</f>
        <v/>
      </c>
      <c r="DO71" s="3">
        <f>IFERROR(INDEX(COD_SALES!$B$5:$Z$500,MATCH(resource!$CC71,COD_SALES!$A$5:$A$500,0),MATCH(resource!DO$2,COD_SALES!$B$4:$Z$4,0)),"")</f>
        <v>25</v>
      </c>
      <c r="DP71" s="3">
        <f>IFERROR(INDEX(COD_SALES!$B$5:$Z$500,MATCH(resource!$CC71,COD_SALES!$A$5:$A$500,0),MATCH(resource!DP$2,COD_SALES!$B$4:$Z$4,0)),"")</f>
        <v>2</v>
      </c>
      <c r="DQ71" s="3" t="str">
        <f>IFERROR(INDEX(COD_SALES!$B$5:$Z$500,MATCH(resource!$CC71,COD_SALES!$A$5:$A$500,0),MATCH(resource!DQ$2,COD_SALES!$B$4:$Z$4,0)),"")</f>
        <v/>
      </c>
      <c r="DR71" s="3">
        <f>IFERROR(INDEX(COD_SALES!$B$5:$Z$500,MATCH(resource!$CC71,COD_SALES!$A$5:$A$500,0),MATCH(resource!DR$2,COD_SALES!$B$4:$Z$4,0)),"")</f>
        <v>3</v>
      </c>
      <c r="DS71" s="3">
        <f>IFERROR(INDEX(COD_SALES!$B$5:$Z$500,MATCH(resource!$CC71,COD_SALES!$A$5:$A$500,0),MATCH(resource!DS$2,COD_SALES!$B$4:$Z$4,0)),"")</f>
        <v>32</v>
      </c>
      <c r="DT71" s="3">
        <f>IFERROR(INDEX(COD_SALES!$B$5:$Z$500,MATCH(resource!$CC71,COD_SALES!$A$5:$A$500,0),MATCH(resource!DT$2,COD_SALES!$B$4:$Z$4,0)),"")</f>
        <v>8</v>
      </c>
      <c r="DU71" s="3">
        <f>IFERROR(INDEX(COD_SALES!$B$5:$Z$500,MATCH(resource!$CC71,COD_SALES!$A$5:$A$500,0),MATCH(resource!DU$2,COD_SALES!$B$4:$Z$4,0)),"")</f>
        <v>22</v>
      </c>
      <c r="DV71" s="3">
        <f>IFERROR(INDEX(COD_SALES!$B$5:$Z$500,MATCH(resource!$CC71,COD_SALES!$A$5:$A$500,0),MATCH(resource!DV$2,COD_SALES!$B$4:$Z$4,0)),"")</f>
        <v>0</v>
      </c>
      <c r="DW71" s="3">
        <f>IFERROR(INDEX(COD_SALES!$B$5:$Z$500,MATCH(resource!$CC71,COD_SALES!$A$5:$A$500,0),MATCH(resource!DW$2,COD_SALES!$B$4:$Z$4,0)),"")</f>
        <v>21</v>
      </c>
      <c r="DX71" s="3">
        <f>IFERROR(INDEX(COD_SALES!$B$5:$Z$500,MATCH(resource!$CC71,COD_SALES!$A$5:$A$500,0),MATCH(resource!DX$2,COD_SALES!$B$4:$Z$4,0)),"")</f>
        <v>0</v>
      </c>
      <c r="DY71" s="3">
        <f>IFERROR(INDEX(COD_SALES!$B$5:$Z$500,MATCH(resource!$CC71,COD_SALES!$A$5:$A$500,0),MATCH(resource!DY$2,COD_SALES!$B$4:$Z$4,0)),"")</f>
        <v>15</v>
      </c>
      <c r="DZ71" s="3">
        <f>IFERROR(INDEX(COD_SALES!$B$5:$Z$500,MATCH(resource!$CC71,COD_SALES!$A$5:$A$500,0),MATCH(resource!DZ$2,COD_SALES!$B$4:$Z$4,0)),"")</f>
        <v>0</v>
      </c>
      <c r="EA71" s="3">
        <f>IFERROR(INDEX(COD_SALES!$B$5:$Z$500,MATCH(resource!$CC71,COD_SALES!$A$5:$A$500,0),MATCH(resource!EA$2,COD_SALES!$B$4:$Z$4,0)),"")</f>
        <v>10</v>
      </c>
      <c r="EB71" s="3">
        <f t="shared" si="70"/>
        <v>39971.409999999996</v>
      </c>
      <c r="ED71" s="3">
        <f>IFERROR(VLOOKUP($CK71,depot_prod_sales!$B$5:$S$200,3,0),0)</f>
        <v>2</v>
      </c>
      <c r="EE71" s="3">
        <f>IFERROR(VLOOKUP($CK71,depot_prod_sales!$B$5:$S$200,4,0),0)</f>
        <v>0</v>
      </c>
      <c r="EF71" s="3">
        <f>IFERROR(VLOOKUP($CK71,depot_prod_sales!$B$5:$S$200,5,0),0)</f>
        <v>0</v>
      </c>
      <c r="EG71" s="3">
        <f>IFERROR(VLOOKUP($CK71,depot_prod_sales!$B$5:$S$200,6,0),0)</f>
        <v>12</v>
      </c>
      <c r="EH71" s="3">
        <f>IFERROR(VLOOKUP($CK71,depot_prod_sales!$B$5:$S$200,7,0),0)</f>
        <v>76</v>
      </c>
      <c r="EI71" s="3">
        <f>IFERROR(VLOOKUP($CK71,depot_prod_sales!$B$5:$S$200,8,0),0)</f>
        <v>0</v>
      </c>
      <c r="EJ71" s="3">
        <f>IFERROR(VLOOKUP($CK71,depot_prod_sales!$B$5:$S$200,9,0),0)</f>
        <v>50</v>
      </c>
      <c r="EK71" s="3">
        <f>IFERROR(VLOOKUP($CK71,depot_prod_sales!$B$5:$S$200,10,0),0)</f>
        <v>16</v>
      </c>
      <c r="EL71" s="3">
        <f>IFERROR(VLOOKUP($CK71,depot_prod_sales!$B$5:$S$200,11,0),0)</f>
        <v>2</v>
      </c>
      <c r="EM71" s="3">
        <f>IFERROR(VLOOKUP($CK71,depot_prod_sales!$B$5:$S$200,12,0),0)</f>
        <v>0</v>
      </c>
      <c r="EN71" s="3">
        <f>IFERROR(VLOOKUP($CK71,depot_prod_sales!$B$5:$S$200,13,0),0)</f>
        <v>0</v>
      </c>
      <c r="EO71" s="3">
        <f>IFERROR(VLOOKUP($CK71,depot_prod_sales!$B$5:$S$200,14,0),0)</f>
        <v>37</v>
      </c>
      <c r="EP71" s="3">
        <f>IFERROR(VLOOKUP($CK71,depot_prod_sales!$B$5:$S$200,15,0),0)</f>
        <v>26</v>
      </c>
      <c r="EQ71" s="3">
        <f>IFERROR(VLOOKUP($CK71,depot_prod_sales!$B$5:$S$200,16,0),0)</f>
        <v>0</v>
      </c>
      <c r="ER71" s="3">
        <f>IFERROR(VLOOKUP($CK71,depot_prod_sales!$B$5:$S$200,17,0),0)</f>
        <v>34</v>
      </c>
      <c r="ES71" s="3">
        <f>IFERROR(VLOOKUP($CK71,depot_prod_sales!$B$5:$S$200,18,0),0)</f>
        <v>20</v>
      </c>
      <c r="ET71" s="116">
        <f t="shared" si="71"/>
        <v>275</v>
      </c>
      <c r="EU71" s="116">
        <f t="shared" si="72"/>
        <v>67952.5</v>
      </c>
      <c r="EW71" s="3">
        <f>IFERROR(VLOOKUP(CC71,data_pull!$AO$25:$AR$546,2,0),0)</f>
        <v>19</v>
      </c>
      <c r="EX71" s="1">
        <f>IFERROR(VLOOKUP(CC71,data_pull!$AO$25:$AR$546,4,0),0)</f>
        <v>170000</v>
      </c>
    </row>
    <row r="72" spans="13:154" x14ac:dyDescent="0.25"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4" t="str">
        <f>sales_data!B71</f>
        <v>Rajib Datta</v>
      </c>
      <c r="AR72" s="4" t="str">
        <f>sales_data!C71</f>
        <v>Niamat Ullah</v>
      </c>
      <c r="AS72" s="5" t="str">
        <f t="shared" si="62"/>
        <v>Niamat Ullah</v>
      </c>
      <c r="AT72" s="4" t="str">
        <f>sales_data!I71</f>
        <v>Akter Hossain</v>
      </c>
      <c r="AU72" s="4" t="str">
        <f>sales_data!W71</f>
        <v>Sayedpur (Tb)</v>
      </c>
      <c r="AV72" s="1">
        <f>sales_data!N71</f>
        <v>119114.53</v>
      </c>
      <c r="AW72" s="1">
        <f>sales_data!P71</f>
        <v>25</v>
      </c>
      <c r="AX72" s="3">
        <f ca="1">IFERROR(INDEX(INDIRECT("day_wise_sales_data!$B$2:$BZ$599"),MATCH(resource!$CC72,day_wise_sales_data!$A$2:$A$500,0),MATCH(resource!AX$2,INDIRECT("day_wise_sales_data!$B$1:$BZ$1"),0)),0)</f>
        <v>0</v>
      </c>
      <c r="AY72" s="3">
        <f ca="1">IFERROR(INDEX(INDIRECT("day_wise_sales_data!$B$2:$BZ$599"),MATCH(resource!$CC72,day_wise_sales_data!$A$2:$A$500,0),MATCH(resource!AY$2,INDIRECT("day_wise_sales_data!$B$1:$BZ$1"),0)),0)</f>
        <v>0</v>
      </c>
      <c r="AZ72" s="3">
        <f ca="1">IFERROR(INDEX(INDIRECT("day_wise_sales_data!$B$2:$BZ$599"),MATCH(resource!$CC72,day_wise_sales_data!$A$2:$A$500,0),MATCH(resource!AZ$2,INDIRECT("day_wise_sales_data!$B$1:$BZ$1"),0)),0)</f>
        <v>0</v>
      </c>
      <c r="BA72" s="3">
        <f ca="1">IFERROR(INDEX(INDIRECT("day_wise_sales_data!$B$2:$BZ$599"),MATCH(resource!$CC72,day_wise_sales_data!$A$2:$A$500,0),MATCH(resource!BA$2,INDIRECT("day_wise_sales_data!$B$1:$BZ$1"),0)),0)</f>
        <v>0</v>
      </c>
      <c r="BB72" s="3">
        <f ca="1">IFERROR(INDEX(INDIRECT("day_wise_sales_data!$B$2:$BZ$599"),MATCH(resource!$CC72,day_wise_sales_data!$A$2:$A$500,0),MATCH(resource!BB$2,INDIRECT("day_wise_sales_data!$B$1:$BZ$1"),0)),0)</f>
        <v>0</v>
      </c>
      <c r="BC72" s="3">
        <f ca="1">IFERROR(INDEX(INDIRECT("day_wise_sales_data!$B$2:$BZ$599"),MATCH(resource!$CC72,day_wise_sales_data!$A$2:$A$500,0),MATCH(resource!BC$2,INDIRECT("day_wise_sales_data!$B$1:$BZ$1"),0)),0)</f>
        <v>0</v>
      </c>
      <c r="BD72" s="3">
        <f ca="1">IFERROR(INDEX(INDIRECT("day_wise_sales_data!$B$2:$BZ$599"),MATCH(resource!$CC72,day_wise_sales_data!$A$2:$A$500,0),MATCH(resource!BD$2,INDIRECT("day_wise_sales_data!$B$1:$BZ$1"),0)),0)</f>
        <v>0</v>
      </c>
      <c r="BE72" s="3">
        <f ca="1">IFERROR(INDEX(INDIRECT("day_wise_sales_data!$B$2:$BZ$599"),MATCH(resource!$CC72,day_wise_sales_data!$A$2:$A$500,0),MATCH(resource!BE$2,INDIRECT("day_wise_sales_data!$B$1:$BZ$1"),0)),0)</f>
        <v>0</v>
      </c>
      <c r="BF72" s="3">
        <f ca="1">IFERROR(INDEX(INDIRECT("day_wise_sales_data!$B$2:$BZ$599"),MATCH(resource!$CC72,day_wise_sales_data!$A$2:$A$500,0),MATCH(resource!BF$2,INDIRECT("day_wise_sales_data!$B$1:$BZ$1"),0)),0)</f>
        <v>1390</v>
      </c>
      <c r="BG72" s="3">
        <f ca="1">IFERROR(INDEX(INDIRECT("day_wise_sales_data!$B$2:$BZ$599"),MATCH(resource!$CC72,day_wise_sales_data!$A$2:$A$500,0),MATCH(resource!BG$2,INDIRECT("day_wise_sales_data!$B$1:$BZ$1"),0)),0)</f>
        <v>0</v>
      </c>
      <c r="BH72" s="3">
        <f ca="1">IFERROR(INDEX(INDIRECT("day_wise_sales_data!$B$2:$BZ$599"),MATCH(resource!$CC72,day_wise_sales_data!$A$2:$A$500,0),MATCH(resource!BH$2,INDIRECT("day_wise_sales_data!$B$1:$BZ$1"),0)),0)</f>
        <v>0</v>
      </c>
      <c r="BI72" s="3">
        <f ca="1">IFERROR(INDEX(INDIRECT("day_wise_sales_data!$B$2:$BZ$599"),MATCH(resource!$CC72,day_wise_sales_data!$A$2:$A$500,0),MATCH(resource!BI$2,INDIRECT("day_wise_sales_data!$B$1:$BZ$1"),0)),0)</f>
        <v>0</v>
      </c>
      <c r="BJ72" s="3">
        <f ca="1">IFERROR(INDEX(INDIRECT("day_wise_sales_data!$B$2:$BZ$599"),MATCH(resource!$CC72,day_wise_sales_data!$A$2:$A$500,0),MATCH(resource!BJ$2,INDIRECT("day_wise_sales_data!$B$1:$BZ$1"),0)),0)</f>
        <v>0</v>
      </c>
      <c r="BK72" s="3">
        <f ca="1">IFERROR(INDEX(INDIRECT("day_wise_sales_data!$B$2:$BZ$599"),MATCH(resource!$CC72,day_wise_sales_data!$A$2:$A$500,0),MATCH(resource!BK$2,INDIRECT("day_wise_sales_data!$B$1:$BZ$1"),0)),0)</f>
        <v>0</v>
      </c>
      <c r="BL72" s="3">
        <f ca="1">IFERROR(INDEX(INDIRECT("day_wise_sales_data!$B$2:$BZ$599"),MATCH(resource!$CC72,day_wise_sales_data!$A$2:$A$500,0),MATCH(resource!BL$2,INDIRECT("day_wise_sales_data!$B$1:$BZ$1"),0)),0)</f>
        <v>0</v>
      </c>
      <c r="BM72" s="3">
        <f ca="1">IFERROR(INDEX(INDIRECT("day_wise_sales_data!$B$2:$BZ$599"),MATCH(resource!$CC72,day_wise_sales_data!$A$2:$A$500,0),MATCH(resource!BM$2,INDIRECT("day_wise_sales_data!$B$1:$BZ$1"),0)),0)</f>
        <v>95404.53</v>
      </c>
      <c r="BN72" s="3">
        <f ca="1">IFERROR(INDEX(INDIRECT("day_wise_sales_data!$B$2:$BZ$599"),MATCH(resource!$CC72,day_wise_sales_data!$A$2:$A$500,0),MATCH(resource!BN$2,INDIRECT("day_wise_sales_data!$B$1:$BZ$1"),0)),0)</f>
        <v>22320</v>
      </c>
      <c r="BO72" s="3">
        <f ca="1">IFERROR(INDEX(INDIRECT("day_wise_sales_data!$B$2:$BZ$599"),MATCH(resource!$CC72,day_wise_sales_data!$A$2:$A$500,0),MATCH(resource!BO$2,INDIRECT("day_wise_sales_data!$B$1:$BZ$1"),0)),0)</f>
        <v>0</v>
      </c>
      <c r="BP72" s="3">
        <f ca="1">IFERROR(INDEX(INDIRECT("day_wise_sales_data!$B$2:$BZ$599"),MATCH(resource!$CC72,day_wise_sales_data!$A$2:$A$500,0),MATCH(resource!BP$2,INDIRECT("day_wise_sales_data!$B$1:$BZ$1"),0)),0)</f>
        <v>0</v>
      </c>
      <c r="BQ72" s="3">
        <f ca="1">IFERROR(INDEX(INDIRECT("day_wise_sales_data!$B$2:$BZ$599"),MATCH(resource!$CC72,day_wise_sales_data!$A$2:$A$500,0),MATCH(resource!BQ$2,INDIRECT("day_wise_sales_data!$B$1:$BZ$1"),0)),0)</f>
        <v>0</v>
      </c>
      <c r="BR72" s="3">
        <f ca="1">IFERROR(INDEX(INDIRECT("day_wise_sales_data!$B$2:$BZ$599"),MATCH(resource!$CC72,day_wise_sales_data!$A$2:$A$500,0),MATCH(resource!BR$2,INDIRECT("day_wise_sales_data!$B$1:$BZ$1"),0)),0)</f>
        <v>0</v>
      </c>
      <c r="BS72" s="3">
        <f ca="1">IFERROR(INDEX(INDIRECT("day_wise_sales_data!$B$2:$BZ$599"),MATCH(resource!$CC72,day_wise_sales_data!$A$2:$A$500,0),MATCH(resource!BS$2,INDIRECT("day_wise_sales_data!$B$1:$BZ$1"),0)),0)</f>
        <v>0</v>
      </c>
      <c r="BT72" s="3">
        <f ca="1">IFERROR(INDEX(INDIRECT("day_wise_sales_data!$B$2:$BZ$599"),MATCH(resource!$CC72,day_wise_sales_data!$A$2:$A$500,0),MATCH(resource!BT$2,INDIRECT("day_wise_sales_data!$B$1:$BZ$1"),0)),0)</f>
        <v>0</v>
      </c>
      <c r="BU72" s="3">
        <f ca="1">IFERROR(INDEX(INDIRECT("day_wise_sales_data!$B$2:$BZ$599"),MATCH(resource!$CC72,day_wise_sales_data!$A$2:$A$500,0),MATCH(resource!BU$2,INDIRECT("day_wise_sales_data!$B$1:$BZ$1"),0)),0)</f>
        <v>0</v>
      </c>
      <c r="BV72" s="3">
        <f ca="1">IFERROR(INDEX(INDIRECT("day_wise_sales_data!$B$2:$BZ$599"),MATCH(resource!$CC72,day_wise_sales_data!$A$2:$A$500,0),MATCH(resource!BV$2,INDIRECT("day_wise_sales_data!$B$1:$BZ$1"),0)),0)</f>
        <v>0</v>
      </c>
      <c r="BW72" s="3">
        <f ca="1">IFERROR(INDEX(INDIRECT("day_wise_sales_data!$B$2:$BZ$599"),MATCH(resource!$CC72,day_wise_sales_data!$A$2:$A$500,0),MATCH(resource!BW$2,INDIRECT("day_wise_sales_data!$B$1:$BZ$1"),0)),0)</f>
        <v>0</v>
      </c>
      <c r="BX72" s="3">
        <f ca="1">IFERROR(INDEX(INDIRECT("day_wise_sales_data!$B$2:$BZ$599"),MATCH(resource!$CC72,day_wise_sales_data!$A$2:$A$500,0),MATCH(resource!BX$2,INDIRECT("day_wise_sales_data!$B$1:$BZ$1"),0)),0)</f>
        <v>0</v>
      </c>
      <c r="BY72" s="3">
        <f ca="1">IFERROR(INDEX(INDIRECT("day_wise_sales_data!$B$2:$BZ$599"),MATCH(resource!$CC72,day_wise_sales_data!$A$2:$A$500,0),MATCH(resource!BY$2,INDIRECT("day_wise_sales_data!$B$1:$BZ$1"),0)),0)</f>
        <v>0</v>
      </c>
      <c r="BZ72" s="3">
        <f ca="1">IFERROR(INDEX(INDIRECT("day_wise_sales_data!$B$2:$BZ$599"),MATCH(resource!$CC72,day_wise_sales_data!$A$2:$A$500,0),MATCH(resource!BZ$2,INDIRECT("day_wise_sales_data!$B$1:$BZ$1"),0)),0)</f>
        <v>0</v>
      </c>
      <c r="CA72" s="3" t="str">
        <f ca="1">IFERROR(INDEX(INDIRECT("day_wise_sales_data!$B$2:$BZ$599"),MATCH(resource!$CC72,day_wise_sales_data!$A$2:$A$500,0),MATCH(resource!CA$2,INDIRECT("day_wise_sales_data!$B$1:$BZ$1"),0)),0)</f>
        <v>dd</v>
      </c>
      <c r="CC72" s="4" t="str">
        <f>sales_data!H71</f>
        <v>CML02211</v>
      </c>
      <c r="CD72" s="1">
        <v>70</v>
      </c>
      <c r="CE72" s="1" t="str">
        <f>IF(AQ72=report!$AQ$3,resource!CD72,"")</f>
        <v/>
      </c>
      <c r="CF72" s="5" t="str">
        <f>IFERROR(SMALL($CE$3:$CE$1001,ROWS($CE$3:CE72)),"")</f>
        <v/>
      </c>
      <c r="CH72">
        <f>IFERROR(VLOOKUP($CC72,data_pull!$E$22:$G$700,2,0),0)</f>
        <v>119114.53</v>
      </c>
      <c r="CI72" s="1">
        <f t="shared" si="64"/>
        <v>55</v>
      </c>
      <c r="CJ72" s="1">
        <f t="shared" si="63"/>
        <v>0</v>
      </c>
      <c r="CK72" s="1" t="s">
        <v>1138</v>
      </c>
      <c r="CL72" s="1">
        <f t="shared" si="65"/>
        <v>111</v>
      </c>
      <c r="CM72" s="1" t="str">
        <f>IFERROR(VLOOKUP($CK72,stock_data!$B$3:$W$612,2,0),0)</f>
        <v>DEEN TABLET</v>
      </c>
      <c r="CN72" s="1" t="str">
        <f>IFERROR(VLOOKUP($CK72,stock_data!$B$3:$W$612,4,0),0)</f>
        <v>5x10's</v>
      </c>
      <c r="CO72" s="1">
        <f>IFERROR(VLOOKUP($CK72,stock_data!$B$3:$W$612,5,0),0)</f>
        <v>110.5</v>
      </c>
      <c r="CP72" s="3">
        <f t="shared" si="66"/>
        <v>0</v>
      </c>
      <c r="CQ72" s="3">
        <f t="shared" si="67"/>
        <v>0</v>
      </c>
      <c r="CR72" s="1">
        <f>IFERROR(VLOOKUP($CK72,stock_data!$B$3:$W$612,6,0),0)</f>
        <v>8</v>
      </c>
      <c r="CS72" s="1">
        <f>IFERROR(VLOOKUP($CK72,stock_data!$B$3:$W$612,7,0),0)</f>
        <v>124</v>
      </c>
      <c r="CT72" s="1">
        <f>IFERROR(VLOOKUP($CK72,stock_data!$B$3:$W$612,8,0),0)</f>
        <v>5</v>
      </c>
      <c r="CU72" s="1">
        <f>IFERROR(VLOOKUP($CK72,stock_data!$B$3:$W$612,9,0),0)</f>
        <v>0</v>
      </c>
      <c r="CV72" s="1">
        <f>IFERROR(VLOOKUP($CK72,stock_data!$B$3:$W$612,10,0),0)</f>
        <v>155</v>
      </c>
      <c r="CW72" s="1">
        <f>IFERROR(VLOOKUP($CK72,stock_data!$B$3:$W$612,11,0),0)</f>
        <v>0</v>
      </c>
      <c r="CX72" s="1">
        <f>IFERROR(VLOOKUP($CK72,stock_data!$B$3:$W$612,12,0),0)</f>
        <v>0</v>
      </c>
      <c r="CY72" s="1">
        <f>IFERROR(VLOOKUP($CK72,stock_data!$B$3:$W$612,13,0),0)</f>
        <v>0</v>
      </c>
      <c r="CZ72" s="1">
        <f>IFERROR(VLOOKUP($CK72,stock_data!$B$3:$W$612,14,0),0)</f>
        <v>57</v>
      </c>
      <c r="DA72" s="1">
        <f>IFERROR(VLOOKUP($CK72,stock_data!$B$3:$W$612,15,0),0)</f>
        <v>0</v>
      </c>
      <c r="DB72" s="1">
        <f>IFERROR(VLOOKUP($CK72,stock_data!$B$3:$W$612,16,0),0)</f>
        <v>0</v>
      </c>
      <c r="DC72" s="1">
        <f>IFERROR(VLOOKUP($CK72,stock_data!$B$3:$W$612,17,0),0)</f>
        <v>4</v>
      </c>
      <c r="DD72" s="1">
        <f>IFERROR(VLOOKUP($CK72,stock_data!$B$3:$W$612,18,0),0)</f>
        <v>0</v>
      </c>
      <c r="DE72" s="1">
        <f>IFERROR(VLOOKUP($CK72,stock_data!$B$3:$W$612,19,0),0)</f>
        <v>47</v>
      </c>
      <c r="DF72" s="1">
        <f>IFERROR(VLOOKUP($CK72,stock_data!$B$3:$W$612,20,0),0)</f>
        <v>201</v>
      </c>
      <c r="DG72" s="1">
        <f>IFERROR(VLOOKUP($CK72,stock_data!$B$3:$W$612,21,0),0)</f>
        <v>35</v>
      </c>
      <c r="DH72" s="1">
        <f>IFERROR(VLOOKUP($CK72,stock_data!$B$3:$W$612,22,0),0)</f>
        <v>35</v>
      </c>
      <c r="DI72" s="1">
        <f t="shared" si="68"/>
        <v>671</v>
      </c>
      <c r="DJ72" s="1">
        <f t="shared" si="69"/>
        <v>74145.5</v>
      </c>
      <c r="DK72" s="3">
        <f>IFERROR(INDEX(COD_SALES!$B$5:$Z$500,MATCH(resource!$CC72,COD_SALES!$A$5:$A$500,0),MATCH(resource!DK$2,COD_SALES!$B$4:$Z$4,0)),"")</f>
        <v>0</v>
      </c>
      <c r="DL72" s="3">
        <f>IFERROR(INDEX(COD_SALES!$B$5:$Z$500,MATCH(resource!$CC72,COD_SALES!$A$5:$A$500,0),MATCH(resource!DL$2,COD_SALES!$B$4:$Z$4,0)),"")</f>
        <v>0</v>
      </c>
      <c r="DM72" s="3">
        <f>IFERROR(INDEX(COD_SALES!$B$5:$Z$500,MATCH(resource!$CC72,COD_SALES!$A$5:$A$500,0),MATCH(resource!DM$2,COD_SALES!$B$4:$Z$4,0)),"")</f>
        <v>25</v>
      </c>
      <c r="DN72" s="3" t="str">
        <f>IFERROR(INDEX(COD_SALES!$B$5:$Z$500,MATCH(resource!$CC72,COD_SALES!$A$5:$A$500,0),MATCH(resource!DN$2,COD_SALES!$B$4:$Z$4,0)),"")</f>
        <v/>
      </c>
      <c r="DO72" s="3">
        <f>IFERROR(INDEX(COD_SALES!$B$5:$Z$500,MATCH(resource!$CC72,COD_SALES!$A$5:$A$500,0),MATCH(resource!DO$2,COD_SALES!$B$4:$Z$4,0)),"")</f>
        <v>0</v>
      </c>
      <c r="DP72" s="3">
        <f>IFERROR(INDEX(COD_SALES!$B$5:$Z$500,MATCH(resource!$CC72,COD_SALES!$A$5:$A$500,0),MATCH(resource!DP$2,COD_SALES!$B$4:$Z$4,0)),"")</f>
        <v>0</v>
      </c>
      <c r="DQ72" s="3" t="str">
        <f>IFERROR(INDEX(COD_SALES!$B$5:$Z$500,MATCH(resource!$CC72,COD_SALES!$A$5:$A$500,0),MATCH(resource!DQ$2,COD_SALES!$B$4:$Z$4,0)),"")</f>
        <v/>
      </c>
      <c r="DR72" s="3">
        <f>IFERROR(INDEX(COD_SALES!$B$5:$Z$500,MATCH(resource!$CC72,COD_SALES!$A$5:$A$500,0),MATCH(resource!DR$2,COD_SALES!$B$4:$Z$4,0)),"")</f>
        <v>0</v>
      </c>
      <c r="DS72" s="3">
        <f>IFERROR(INDEX(COD_SALES!$B$5:$Z$500,MATCH(resource!$CC72,COD_SALES!$A$5:$A$500,0),MATCH(resource!DS$2,COD_SALES!$B$4:$Z$4,0)),"")</f>
        <v>234</v>
      </c>
      <c r="DT72" s="3">
        <f>IFERROR(INDEX(COD_SALES!$B$5:$Z$500,MATCH(resource!$CC72,COD_SALES!$A$5:$A$500,0),MATCH(resource!DT$2,COD_SALES!$B$4:$Z$4,0)),"")</f>
        <v>0</v>
      </c>
      <c r="DU72" s="3">
        <f>IFERROR(INDEX(COD_SALES!$B$5:$Z$500,MATCH(resource!$CC72,COD_SALES!$A$5:$A$500,0),MATCH(resource!DU$2,COD_SALES!$B$4:$Z$4,0)),"")</f>
        <v>0</v>
      </c>
      <c r="DV72" s="3">
        <f>IFERROR(INDEX(COD_SALES!$B$5:$Z$500,MATCH(resource!$CC72,COD_SALES!$A$5:$A$500,0),MATCH(resource!DV$2,COD_SALES!$B$4:$Z$4,0)),"")</f>
        <v>0</v>
      </c>
      <c r="DW72" s="3">
        <f>IFERROR(INDEX(COD_SALES!$B$5:$Z$500,MATCH(resource!$CC72,COD_SALES!$A$5:$A$500,0),MATCH(resource!DW$2,COD_SALES!$B$4:$Z$4,0)),"")</f>
        <v>16</v>
      </c>
      <c r="DX72" s="3">
        <f>IFERROR(INDEX(COD_SALES!$B$5:$Z$500,MATCH(resource!$CC72,COD_SALES!$A$5:$A$500,0),MATCH(resource!DX$2,COD_SALES!$B$4:$Z$4,0)),"")</f>
        <v>0</v>
      </c>
      <c r="DY72" s="3">
        <f>IFERROR(INDEX(COD_SALES!$B$5:$Z$500,MATCH(resource!$CC72,COD_SALES!$A$5:$A$500,0),MATCH(resource!DY$2,COD_SALES!$B$4:$Z$4,0)),"")</f>
        <v>0</v>
      </c>
      <c r="DZ72" s="3">
        <f>IFERROR(INDEX(COD_SALES!$B$5:$Z$500,MATCH(resource!$CC72,COD_SALES!$A$5:$A$500,0),MATCH(resource!DZ$2,COD_SALES!$B$4:$Z$4,0)),"")</f>
        <v>0</v>
      </c>
      <c r="EA72" s="3">
        <f>IFERROR(INDEX(COD_SALES!$B$5:$Z$500,MATCH(resource!$CC72,COD_SALES!$A$5:$A$500,0),MATCH(resource!EA$2,COD_SALES!$B$4:$Z$4,0)),"")</f>
        <v>0</v>
      </c>
      <c r="EB72" s="3">
        <f t="shared" si="70"/>
        <v>62305.88</v>
      </c>
      <c r="ED72" s="3">
        <f>IFERROR(VLOOKUP($CK72,depot_prod_sales!$B$5:$S$200,3,0),0)</f>
        <v>85</v>
      </c>
      <c r="EE72" s="3">
        <f>IFERROR(VLOOKUP($CK72,depot_prod_sales!$B$5:$S$200,4,0),0)</f>
        <v>108</v>
      </c>
      <c r="EF72" s="3">
        <f>IFERROR(VLOOKUP($CK72,depot_prod_sales!$B$5:$S$200,5,0),0)</f>
        <v>319</v>
      </c>
      <c r="EG72" s="3">
        <f>IFERROR(VLOOKUP($CK72,depot_prod_sales!$B$5:$S$200,6,0),0)</f>
        <v>89</v>
      </c>
      <c r="EH72" s="3">
        <f>IFERROR(VLOOKUP($CK72,depot_prod_sales!$B$5:$S$200,7,0),0)</f>
        <v>132</v>
      </c>
      <c r="EI72" s="3">
        <f>IFERROR(VLOOKUP($CK72,depot_prod_sales!$B$5:$S$200,8,0),0)</f>
        <v>219</v>
      </c>
      <c r="EJ72" s="3">
        <f>IFERROR(VLOOKUP($CK72,depot_prod_sales!$B$5:$S$200,9,0),0)</f>
        <v>180</v>
      </c>
      <c r="EK72" s="3">
        <f>IFERROR(VLOOKUP($CK72,depot_prod_sales!$B$5:$S$200,10,0),0)</f>
        <v>38</v>
      </c>
      <c r="EL72" s="3">
        <f>IFERROR(VLOOKUP($CK72,depot_prod_sales!$B$5:$S$200,11,0),0)</f>
        <v>69</v>
      </c>
      <c r="EM72" s="3">
        <f>IFERROR(VLOOKUP($CK72,depot_prod_sales!$B$5:$S$200,12,0),0)</f>
        <v>120</v>
      </c>
      <c r="EN72" s="3">
        <f>IFERROR(VLOOKUP($CK72,depot_prod_sales!$B$5:$S$200,13,0),0)</f>
        <v>145</v>
      </c>
      <c r="EO72" s="3">
        <f>IFERROR(VLOOKUP($CK72,depot_prod_sales!$B$5:$S$200,14,0),0)</f>
        <v>121</v>
      </c>
      <c r="EP72" s="3">
        <f>IFERROR(VLOOKUP($CK72,depot_prod_sales!$B$5:$S$200,15,0),0)</f>
        <v>77</v>
      </c>
      <c r="EQ72" s="3">
        <f>IFERROR(VLOOKUP($CK72,depot_prod_sales!$B$5:$S$200,16,0),0)</f>
        <v>133</v>
      </c>
      <c r="ER72" s="3">
        <f>IFERROR(VLOOKUP($CK72,depot_prod_sales!$B$5:$S$200,17,0),0)</f>
        <v>52</v>
      </c>
      <c r="ES72" s="3">
        <f>IFERROR(VLOOKUP($CK72,depot_prod_sales!$B$5:$S$200,18,0),0)</f>
        <v>135</v>
      </c>
      <c r="ET72" s="116">
        <f t="shared" si="71"/>
        <v>2022</v>
      </c>
      <c r="EU72" s="116">
        <f t="shared" si="72"/>
        <v>223431</v>
      </c>
      <c r="EW72" s="3">
        <f>IFERROR(VLOOKUP(CC72,data_pull!$AO$25:$AR$546,2,0),0)</f>
        <v>19</v>
      </c>
      <c r="EX72" s="1">
        <f>IFERROR(VLOOKUP(CC72,data_pull!$AO$25:$AR$546,4,0),0)</f>
        <v>190000</v>
      </c>
    </row>
    <row r="73" spans="13:154" x14ac:dyDescent="0.25"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4" t="str">
        <f>sales_data!B72</f>
        <v>Rajib Datta</v>
      </c>
      <c r="AR73" s="4" t="str">
        <f>sales_data!C72</f>
        <v>Niamat Ullah</v>
      </c>
      <c r="AS73" s="5" t="str">
        <f t="shared" si="62"/>
        <v/>
      </c>
      <c r="AT73" s="4" t="str">
        <f>sales_data!I72</f>
        <v>Robal Miah</v>
      </c>
      <c r="AU73" s="4" t="str">
        <f>sales_data!W72</f>
        <v>B. Baria City-4 (C.B)</v>
      </c>
      <c r="AV73" s="1">
        <f>sales_data!N72</f>
        <v>117350.38</v>
      </c>
      <c r="AW73" s="1">
        <f>sales_data!P72</f>
        <v>23</v>
      </c>
      <c r="AX73" s="3">
        <f ca="1">IFERROR(INDEX(INDIRECT("day_wise_sales_data!$B$2:$BZ$599"),MATCH(resource!$CC73,day_wise_sales_data!$A$2:$A$500,0),MATCH(resource!AX$2,INDIRECT("day_wise_sales_data!$B$1:$BZ$1"),0)),0)</f>
        <v>0</v>
      </c>
      <c r="AY73" s="3">
        <f ca="1">IFERROR(INDEX(INDIRECT("day_wise_sales_data!$B$2:$BZ$599"),MATCH(resource!$CC73,day_wise_sales_data!$A$2:$A$500,0),MATCH(resource!AY$2,INDIRECT("day_wise_sales_data!$B$1:$BZ$1"),0)),0)</f>
        <v>0</v>
      </c>
      <c r="AZ73" s="3">
        <f ca="1">IFERROR(INDEX(INDIRECT("day_wise_sales_data!$B$2:$BZ$599"),MATCH(resource!$CC73,day_wise_sales_data!$A$2:$A$500,0),MATCH(resource!AZ$2,INDIRECT("day_wise_sales_data!$B$1:$BZ$1"),0)),0)</f>
        <v>0</v>
      </c>
      <c r="BA73" s="3">
        <f ca="1">IFERROR(INDEX(INDIRECT("day_wise_sales_data!$B$2:$BZ$599"),MATCH(resource!$CC73,day_wise_sales_data!$A$2:$A$500,0),MATCH(resource!BA$2,INDIRECT("day_wise_sales_data!$B$1:$BZ$1"),0)),0)</f>
        <v>0</v>
      </c>
      <c r="BB73" s="3">
        <f ca="1">IFERROR(INDEX(INDIRECT("day_wise_sales_data!$B$2:$BZ$599"),MATCH(resource!$CC73,day_wise_sales_data!$A$2:$A$500,0),MATCH(resource!BB$2,INDIRECT("day_wise_sales_data!$B$1:$BZ$1"),0)),0)</f>
        <v>22623.23</v>
      </c>
      <c r="BC73" s="3">
        <f ca="1">IFERROR(INDEX(INDIRECT("day_wise_sales_data!$B$2:$BZ$599"),MATCH(resource!$CC73,day_wise_sales_data!$A$2:$A$500,0),MATCH(resource!BC$2,INDIRECT("day_wise_sales_data!$B$1:$BZ$1"),0)),0)</f>
        <v>0</v>
      </c>
      <c r="BD73" s="3">
        <f ca="1">IFERROR(INDEX(INDIRECT("day_wise_sales_data!$B$2:$BZ$599"),MATCH(resource!$CC73,day_wise_sales_data!$A$2:$A$500,0),MATCH(resource!BD$2,INDIRECT("day_wise_sales_data!$B$1:$BZ$1"),0)),0)</f>
        <v>0</v>
      </c>
      <c r="BE73" s="3">
        <f ca="1">IFERROR(INDEX(INDIRECT("day_wise_sales_data!$B$2:$BZ$599"),MATCH(resource!$CC73,day_wise_sales_data!$A$2:$A$500,0),MATCH(resource!BE$2,INDIRECT("day_wise_sales_data!$B$1:$BZ$1"),0)),0)</f>
        <v>0</v>
      </c>
      <c r="BF73" s="3">
        <f ca="1">IFERROR(INDEX(INDIRECT("day_wise_sales_data!$B$2:$BZ$599"),MATCH(resource!$CC73,day_wise_sales_data!$A$2:$A$500,0),MATCH(resource!BF$2,INDIRECT("day_wise_sales_data!$B$1:$BZ$1"),0)),0)</f>
        <v>8826.7199999999993</v>
      </c>
      <c r="BG73" s="3">
        <f ca="1">IFERROR(INDEX(INDIRECT("day_wise_sales_data!$B$2:$BZ$599"),MATCH(resource!$CC73,day_wise_sales_data!$A$2:$A$500,0),MATCH(resource!BG$2,INDIRECT("day_wise_sales_data!$B$1:$BZ$1"),0)),0)</f>
        <v>7498.23</v>
      </c>
      <c r="BH73" s="3">
        <f ca="1">IFERROR(INDEX(INDIRECT("day_wise_sales_data!$B$2:$BZ$599"),MATCH(resource!$CC73,day_wise_sales_data!$A$2:$A$500,0),MATCH(resource!BH$2,INDIRECT("day_wise_sales_data!$B$1:$BZ$1"),0)),0)</f>
        <v>0</v>
      </c>
      <c r="BI73" s="3">
        <f ca="1">IFERROR(INDEX(INDIRECT("day_wise_sales_data!$B$2:$BZ$599"),MATCH(resource!$CC73,day_wise_sales_data!$A$2:$A$500,0),MATCH(resource!BI$2,INDIRECT("day_wise_sales_data!$B$1:$BZ$1"),0)),0)</f>
        <v>1390</v>
      </c>
      <c r="BJ73" s="3">
        <f ca="1">IFERROR(INDEX(INDIRECT("day_wise_sales_data!$B$2:$BZ$599"),MATCH(resource!$CC73,day_wise_sales_data!$A$2:$A$500,0),MATCH(resource!BJ$2,INDIRECT("day_wise_sales_data!$B$1:$BZ$1"),0)),0)</f>
        <v>0</v>
      </c>
      <c r="BK73" s="3">
        <f ca="1">IFERROR(INDEX(INDIRECT("day_wise_sales_data!$B$2:$BZ$599"),MATCH(resource!$CC73,day_wise_sales_data!$A$2:$A$500,0),MATCH(resource!BK$2,INDIRECT("day_wise_sales_data!$B$1:$BZ$1"),0)),0)</f>
        <v>3194.13</v>
      </c>
      <c r="BL73" s="3">
        <f ca="1">IFERROR(INDEX(INDIRECT("day_wise_sales_data!$B$2:$BZ$599"),MATCH(resource!$CC73,day_wise_sales_data!$A$2:$A$500,0),MATCH(resource!BL$2,INDIRECT("day_wise_sales_data!$B$1:$BZ$1"),0)),0)</f>
        <v>0</v>
      </c>
      <c r="BM73" s="3">
        <f ca="1">IFERROR(INDEX(INDIRECT("day_wise_sales_data!$B$2:$BZ$599"),MATCH(resource!$CC73,day_wise_sales_data!$A$2:$A$500,0),MATCH(resource!BM$2,INDIRECT("day_wise_sales_data!$B$1:$BZ$1"),0)),0)</f>
        <v>0</v>
      </c>
      <c r="BN73" s="3">
        <f ca="1">IFERROR(INDEX(INDIRECT("day_wise_sales_data!$B$2:$BZ$599"),MATCH(resource!$CC73,day_wise_sales_data!$A$2:$A$500,0),MATCH(resource!BN$2,INDIRECT("day_wise_sales_data!$B$1:$BZ$1"),0)),0)</f>
        <v>18040.849999999999</v>
      </c>
      <c r="BO73" s="3">
        <f ca="1">IFERROR(INDEX(INDIRECT("day_wise_sales_data!$B$2:$BZ$599"),MATCH(resource!$CC73,day_wise_sales_data!$A$2:$A$500,0),MATCH(resource!BO$2,INDIRECT("day_wise_sales_data!$B$1:$BZ$1"),0)),0)</f>
        <v>6880.67</v>
      </c>
      <c r="BP73" s="3">
        <f ca="1">IFERROR(INDEX(INDIRECT("day_wise_sales_data!$B$2:$BZ$599"),MATCH(resource!$CC73,day_wise_sales_data!$A$2:$A$500,0),MATCH(resource!BP$2,INDIRECT("day_wise_sales_data!$B$1:$BZ$1"),0)),0)</f>
        <v>9013.43</v>
      </c>
      <c r="BQ73" s="3">
        <f ca="1">IFERROR(INDEX(INDIRECT("day_wise_sales_data!$B$2:$BZ$599"),MATCH(resource!$CC73,day_wise_sales_data!$A$2:$A$500,0),MATCH(resource!BQ$2,INDIRECT("day_wise_sales_data!$B$1:$BZ$1"),0)),0)</f>
        <v>0</v>
      </c>
      <c r="BR73" s="3">
        <f ca="1">IFERROR(INDEX(INDIRECT("day_wise_sales_data!$B$2:$BZ$599"),MATCH(resource!$CC73,day_wise_sales_data!$A$2:$A$500,0),MATCH(resource!BR$2,INDIRECT("day_wise_sales_data!$B$1:$BZ$1"),0)),0)</f>
        <v>0</v>
      </c>
      <c r="BS73" s="3">
        <f ca="1">IFERROR(INDEX(INDIRECT("day_wise_sales_data!$B$2:$BZ$599"),MATCH(resource!$CC73,day_wise_sales_data!$A$2:$A$500,0),MATCH(resource!BS$2,INDIRECT("day_wise_sales_data!$B$1:$BZ$1"),0)),0)</f>
        <v>39883.120000000003</v>
      </c>
      <c r="BT73" s="3">
        <f ca="1">IFERROR(INDEX(INDIRECT("day_wise_sales_data!$B$2:$BZ$599"),MATCH(resource!$CC73,day_wise_sales_data!$A$2:$A$500,0),MATCH(resource!BT$2,INDIRECT("day_wise_sales_data!$B$1:$BZ$1"),0)),0)</f>
        <v>0</v>
      </c>
      <c r="BU73" s="3">
        <f ca="1">IFERROR(INDEX(INDIRECT("day_wise_sales_data!$B$2:$BZ$599"),MATCH(resource!$CC73,day_wise_sales_data!$A$2:$A$500,0),MATCH(resource!BU$2,INDIRECT("day_wise_sales_data!$B$1:$BZ$1"),0)),0)</f>
        <v>0</v>
      </c>
      <c r="BV73" s="3">
        <f ca="1">IFERROR(INDEX(INDIRECT("day_wise_sales_data!$B$2:$BZ$599"),MATCH(resource!$CC73,day_wise_sales_data!$A$2:$A$500,0),MATCH(resource!BV$2,INDIRECT("day_wise_sales_data!$B$1:$BZ$1"),0)),0)</f>
        <v>0</v>
      </c>
      <c r="BW73" s="3">
        <f ca="1">IFERROR(INDEX(INDIRECT("day_wise_sales_data!$B$2:$BZ$599"),MATCH(resource!$CC73,day_wise_sales_data!$A$2:$A$500,0),MATCH(resource!BW$2,INDIRECT("day_wise_sales_data!$B$1:$BZ$1"),0)),0)</f>
        <v>0</v>
      </c>
      <c r="BX73" s="3">
        <f ca="1">IFERROR(INDEX(INDIRECT("day_wise_sales_data!$B$2:$BZ$599"),MATCH(resource!$CC73,day_wise_sales_data!$A$2:$A$500,0),MATCH(resource!BX$2,INDIRECT("day_wise_sales_data!$B$1:$BZ$1"),0)),0)</f>
        <v>0</v>
      </c>
      <c r="BY73" s="3">
        <f ca="1">IFERROR(INDEX(INDIRECT("day_wise_sales_data!$B$2:$BZ$599"),MATCH(resource!$CC73,day_wise_sales_data!$A$2:$A$500,0),MATCH(resource!BY$2,INDIRECT("day_wise_sales_data!$B$1:$BZ$1"),0)),0)</f>
        <v>0</v>
      </c>
      <c r="BZ73" s="3">
        <f ca="1">IFERROR(INDEX(INDIRECT("day_wise_sales_data!$B$2:$BZ$599"),MATCH(resource!$CC73,day_wise_sales_data!$A$2:$A$500,0),MATCH(resource!BZ$2,INDIRECT("day_wise_sales_data!$B$1:$BZ$1"),0)),0)</f>
        <v>0</v>
      </c>
      <c r="CA73" s="3" t="str">
        <f ca="1">IFERROR(INDEX(INDIRECT("day_wise_sales_data!$B$2:$BZ$599"),MATCH(resource!$CC73,day_wise_sales_data!$A$2:$A$500,0),MATCH(resource!CA$2,INDIRECT("day_wise_sales_data!$B$1:$BZ$1"),0)),0)</f>
        <v>dd</v>
      </c>
      <c r="CC73" s="4" t="str">
        <f>sales_data!H72</f>
        <v>CML12181</v>
      </c>
      <c r="CD73" s="1">
        <v>71</v>
      </c>
      <c r="CE73" s="1" t="str">
        <f>IF(AQ73=report!$AQ$3,resource!CD73,"")</f>
        <v/>
      </c>
      <c r="CF73" s="5" t="str">
        <f>IFERROR(SMALL($CE$3:$CE$1001,ROWS($CE$3:CE73)),"")</f>
        <v/>
      </c>
      <c r="CH73">
        <f>IFERROR(VLOOKUP($CC73,data_pull!$E$22:$G$700,2,0),0)</f>
        <v>117350.38</v>
      </c>
      <c r="CI73" s="1">
        <f t="shared" si="64"/>
        <v>154</v>
      </c>
      <c r="CJ73" s="1">
        <f t="shared" si="63"/>
        <v>0</v>
      </c>
      <c r="CK73" s="1" t="s">
        <v>1140</v>
      </c>
      <c r="CL73" s="1">
        <f t="shared" si="65"/>
        <v>111</v>
      </c>
      <c r="CM73" s="1" t="str">
        <f>IFERROR(VLOOKUP($CK73,stock_data!$B$3:$W$612,2,0),0)</f>
        <v>DEEN TABLET  (EXP)</v>
      </c>
      <c r="CN73" s="1" t="str">
        <f>IFERROR(VLOOKUP($CK73,stock_data!$B$3:$W$612,4,0),0)</f>
        <v>5x10's</v>
      </c>
      <c r="CO73" s="1">
        <f>IFERROR(VLOOKUP($CK73,stock_data!$B$3:$W$612,5,0),0)</f>
        <v>110.5</v>
      </c>
      <c r="CP73" s="3">
        <f t="shared" si="66"/>
        <v>0</v>
      </c>
      <c r="CQ73" s="3">
        <f t="shared" si="67"/>
        <v>0</v>
      </c>
      <c r="CR73" s="1">
        <f>IFERROR(VLOOKUP($CK73,stock_data!$B$3:$W$612,6,0),0)</f>
        <v>0</v>
      </c>
      <c r="CS73" s="1">
        <f>IFERROR(VLOOKUP($CK73,stock_data!$B$3:$W$612,7,0),0)</f>
        <v>0</v>
      </c>
      <c r="CT73" s="1">
        <f>IFERROR(VLOOKUP($CK73,stock_data!$B$3:$W$612,8,0),0)</f>
        <v>0</v>
      </c>
      <c r="CU73" s="1">
        <f>IFERROR(VLOOKUP($CK73,stock_data!$B$3:$W$612,9,0),0)</f>
        <v>0</v>
      </c>
      <c r="CV73" s="1">
        <f>IFERROR(VLOOKUP($CK73,stock_data!$B$3:$W$612,10,0),0)</f>
        <v>0</v>
      </c>
      <c r="CW73" s="1">
        <f>IFERROR(VLOOKUP($CK73,stock_data!$B$3:$W$612,11,0),0)</f>
        <v>0</v>
      </c>
      <c r="CX73" s="1">
        <f>IFERROR(VLOOKUP($CK73,stock_data!$B$3:$W$612,12,0),0)</f>
        <v>0</v>
      </c>
      <c r="CY73" s="1">
        <f>IFERROR(VLOOKUP($CK73,stock_data!$B$3:$W$612,13,0),0)</f>
        <v>0</v>
      </c>
      <c r="CZ73" s="1">
        <f>IFERROR(VLOOKUP($CK73,stock_data!$B$3:$W$612,14,0),0)</f>
        <v>0</v>
      </c>
      <c r="DA73" s="1">
        <f>IFERROR(VLOOKUP($CK73,stock_data!$B$3:$W$612,15,0),0)</f>
        <v>0</v>
      </c>
      <c r="DB73" s="1">
        <f>IFERROR(VLOOKUP($CK73,stock_data!$B$3:$W$612,16,0),0)</f>
        <v>0</v>
      </c>
      <c r="DC73" s="1">
        <f>IFERROR(VLOOKUP($CK73,stock_data!$B$3:$W$612,17,0),0)</f>
        <v>0</v>
      </c>
      <c r="DD73" s="1">
        <f>IFERROR(VLOOKUP($CK73,stock_data!$B$3:$W$612,18,0),0)</f>
        <v>0</v>
      </c>
      <c r="DE73" s="1">
        <f>IFERROR(VLOOKUP($CK73,stock_data!$B$3:$W$612,19,0),0)</f>
        <v>0</v>
      </c>
      <c r="DF73" s="1">
        <f>IFERROR(VLOOKUP($CK73,stock_data!$B$3:$W$612,20,0),0)</f>
        <v>0</v>
      </c>
      <c r="DG73" s="1">
        <f>IFERROR(VLOOKUP($CK73,stock_data!$B$3:$W$612,21,0),0)</f>
        <v>0</v>
      </c>
      <c r="DH73" s="1">
        <f>IFERROR(VLOOKUP($CK73,stock_data!$B$3:$W$612,22,0),0)</f>
        <v>0</v>
      </c>
      <c r="DI73" s="1">
        <f t="shared" si="68"/>
        <v>0</v>
      </c>
      <c r="DJ73" s="1">
        <f t="shared" si="69"/>
        <v>0</v>
      </c>
      <c r="DK73" s="3">
        <f>IFERROR(INDEX(COD_SALES!$B$5:$Z$500,MATCH(resource!$CC73,COD_SALES!$A$5:$A$500,0),MATCH(resource!DK$2,COD_SALES!$B$4:$Z$4,0)),"")</f>
        <v>0</v>
      </c>
      <c r="DL73" s="3">
        <f>IFERROR(INDEX(COD_SALES!$B$5:$Z$500,MATCH(resource!$CC73,COD_SALES!$A$5:$A$500,0),MATCH(resource!DL$2,COD_SALES!$B$4:$Z$4,0)),"")</f>
        <v>0</v>
      </c>
      <c r="DM73" s="3">
        <f>IFERROR(INDEX(COD_SALES!$B$5:$Z$500,MATCH(resource!$CC73,COD_SALES!$A$5:$A$500,0),MATCH(resource!DM$2,COD_SALES!$B$4:$Z$4,0)),"")</f>
        <v>0</v>
      </c>
      <c r="DN73" s="3" t="str">
        <f>IFERROR(INDEX(COD_SALES!$B$5:$Z$500,MATCH(resource!$CC73,COD_SALES!$A$5:$A$500,0),MATCH(resource!DN$2,COD_SALES!$B$4:$Z$4,0)),"")</f>
        <v/>
      </c>
      <c r="DO73" s="3">
        <f>IFERROR(INDEX(COD_SALES!$B$5:$Z$500,MATCH(resource!$CC73,COD_SALES!$A$5:$A$500,0),MATCH(resource!DO$2,COD_SALES!$B$4:$Z$4,0)),"")</f>
        <v>0</v>
      </c>
      <c r="DP73" s="3">
        <f>IFERROR(INDEX(COD_SALES!$B$5:$Z$500,MATCH(resource!$CC73,COD_SALES!$A$5:$A$500,0),MATCH(resource!DP$2,COD_SALES!$B$4:$Z$4,0)),"")</f>
        <v>9</v>
      </c>
      <c r="DQ73" s="3" t="str">
        <f>IFERROR(INDEX(COD_SALES!$B$5:$Z$500,MATCH(resource!$CC73,COD_SALES!$A$5:$A$500,0),MATCH(resource!DQ$2,COD_SALES!$B$4:$Z$4,0)),"")</f>
        <v/>
      </c>
      <c r="DR73" s="3">
        <f>IFERROR(INDEX(COD_SALES!$B$5:$Z$500,MATCH(resource!$CC73,COD_SALES!$A$5:$A$500,0),MATCH(resource!DR$2,COD_SALES!$B$4:$Z$4,0)),"")</f>
        <v>100</v>
      </c>
      <c r="DS73" s="3">
        <f>IFERROR(INDEX(COD_SALES!$B$5:$Z$500,MATCH(resource!$CC73,COD_SALES!$A$5:$A$500,0),MATCH(resource!DS$2,COD_SALES!$B$4:$Z$4,0)),"")</f>
        <v>4</v>
      </c>
      <c r="DT73" s="3">
        <f>IFERROR(INDEX(COD_SALES!$B$5:$Z$500,MATCH(resource!$CC73,COD_SALES!$A$5:$A$500,0),MATCH(resource!DT$2,COD_SALES!$B$4:$Z$4,0)),"")</f>
        <v>0</v>
      </c>
      <c r="DU73" s="3">
        <f>IFERROR(INDEX(COD_SALES!$B$5:$Z$500,MATCH(resource!$CC73,COD_SALES!$A$5:$A$500,0),MATCH(resource!DU$2,COD_SALES!$B$4:$Z$4,0)),"")</f>
        <v>111</v>
      </c>
      <c r="DV73" s="3">
        <f>IFERROR(INDEX(COD_SALES!$B$5:$Z$500,MATCH(resource!$CC73,COD_SALES!$A$5:$A$500,0),MATCH(resource!DV$2,COD_SALES!$B$4:$Z$4,0)),"")</f>
        <v>0</v>
      </c>
      <c r="DW73" s="3">
        <f>IFERROR(INDEX(COD_SALES!$B$5:$Z$500,MATCH(resource!$CC73,COD_SALES!$A$5:$A$500,0),MATCH(resource!DW$2,COD_SALES!$B$4:$Z$4,0)),"")</f>
        <v>2</v>
      </c>
      <c r="DX73" s="3">
        <f>IFERROR(INDEX(COD_SALES!$B$5:$Z$500,MATCH(resource!$CC73,COD_SALES!$A$5:$A$500,0),MATCH(resource!DX$2,COD_SALES!$B$4:$Z$4,0)),"")</f>
        <v>50</v>
      </c>
      <c r="DY73" s="3">
        <f>IFERROR(INDEX(COD_SALES!$B$5:$Z$500,MATCH(resource!$CC73,COD_SALES!$A$5:$A$500,0),MATCH(resource!DY$2,COD_SALES!$B$4:$Z$4,0)),"")</f>
        <v>0</v>
      </c>
      <c r="DZ73" s="3">
        <f>IFERROR(INDEX(COD_SALES!$B$5:$Z$500,MATCH(resource!$CC73,COD_SALES!$A$5:$A$500,0),MATCH(resource!DZ$2,COD_SALES!$B$4:$Z$4,0)),"")</f>
        <v>0</v>
      </c>
      <c r="EA73" s="3">
        <f>IFERROR(INDEX(COD_SALES!$B$5:$Z$500,MATCH(resource!$CC73,COD_SALES!$A$5:$A$500,0),MATCH(resource!EA$2,COD_SALES!$B$4:$Z$4,0)),"")</f>
        <v>11</v>
      </c>
      <c r="EB73" s="3">
        <f t="shared" si="70"/>
        <v>39892.22</v>
      </c>
      <c r="ED73" s="3">
        <f>IFERROR(VLOOKUP($CK73,depot_prod_sales!$B$5:$S$200,3,0),0)</f>
        <v>0</v>
      </c>
      <c r="EE73" s="3">
        <f>IFERROR(VLOOKUP($CK73,depot_prod_sales!$B$5:$S$200,4,0),0)</f>
        <v>0</v>
      </c>
      <c r="EF73" s="3">
        <f>IFERROR(VLOOKUP($CK73,depot_prod_sales!$B$5:$S$200,5,0),0)</f>
        <v>0</v>
      </c>
      <c r="EG73" s="3">
        <f>IFERROR(VLOOKUP($CK73,depot_prod_sales!$B$5:$S$200,6,0),0)</f>
        <v>0</v>
      </c>
      <c r="EH73" s="3">
        <f>IFERROR(VLOOKUP($CK73,depot_prod_sales!$B$5:$S$200,7,0),0)</f>
        <v>0</v>
      </c>
      <c r="EI73" s="3">
        <f>IFERROR(VLOOKUP($CK73,depot_prod_sales!$B$5:$S$200,8,0),0)</f>
        <v>0</v>
      </c>
      <c r="EJ73" s="3">
        <f>IFERROR(VLOOKUP($CK73,depot_prod_sales!$B$5:$S$200,9,0),0)</f>
        <v>0</v>
      </c>
      <c r="EK73" s="3">
        <f>IFERROR(VLOOKUP($CK73,depot_prod_sales!$B$5:$S$200,10,0),0)</f>
        <v>0</v>
      </c>
      <c r="EL73" s="3">
        <f>IFERROR(VLOOKUP($CK73,depot_prod_sales!$B$5:$S$200,11,0),0)</f>
        <v>0</v>
      </c>
      <c r="EM73" s="3">
        <f>IFERROR(VLOOKUP($CK73,depot_prod_sales!$B$5:$S$200,12,0),0)</f>
        <v>0</v>
      </c>
      <c r="EN73" s="3">
        <f>IFERROR(VLOOKUP($CK73,depot_prod_sales!$B$5:$S$200,13,0),0)</f>
        <v>0</v>
      </c>
      <c r="EO73" s="3">
        <f>IFERROR(VLOOKUP($CK73,depot_prod_sales!$B$5:$S$200,14,0),0)</f>
        <v>0</v>
      </c>
      <c r="EP73" s="3">
        <f>IFERROR(VLOOKUP($CK73,depot_prod_sales!$B$5:$S$200,15,0),0)</f>
        <v>0</v>
      </c>
      <c r="EQ73" s="3">
        <f>IFERROR(VLOOKUP($CK73,depot_prod_sales!$B$5:$S$200,16,0),0)</f>
        <v>0</v>
      </c>
      <c r="ER73" s="3">
        <f>IFERROR(VLOOKUP($CK73,depot_prod_sales!$B$5:$S$200,17,0),0)</f>
        <v>0</v>
      </c>
      <c r="ES73" s="3">
        <f>IFERROR(VLOOKUP($CK73,depot_prod_sales!$B$5:$S$200,18,0),0)</f>
        <v>0</v>
      </c>
      <c r="ET73" s="116">
        <f t="shared" si="71"/>
        <v>0</v>
      </c>
      <c r="EU73" s="116">
        <f t="shared" si="72"/>
        <v>0</v>
      </c>
      <c r="EW73" s="3">
        <f>IFERROR(VLOOKUP(CC73,data_pull!$AO$25:$AR$546,2,0),0)</f>
        <v>18</v>
      </c>
      <c r="EX73" s="1">
        <f>IFERROR(VLOOKUP(CC73,data_pull!$AO$25:$AR$546,4,0),0)</f>
        <v>170000</v>
      </c>
    </row>
    <row r="74" spans="13:154" x14ac:dyDescent="0.25"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4" t="str">
        <f>sales_data!B73</f>
        <v>Rajib Datta</v>
      </c>
      <c r="AR74" s="4" t="str">
        <f>sales_data!C73</f>
        <v>Niamat Ullah</v>
      </c>
      <c r="AS74" s="5" t="str">
        <f t="shared" si="62"/>
        <v/>
      </c>
      <c r="AT74" s="4" t="str">
        <f>sales_data!I73</f>
        <v>Robel Miah-02</v>
      </c>
      <c r="AU74" s="4" t="str">
        <f>sales_data!W73</f>
        <v>Akhaura (Tb)</v>
      </c>
      <c r="AV74" s="1">
        <f>sales_data!N73</f>
        <v>101630.89</v>
      </c>
      <c r="AW74" s="1">
        <f>sales_data!P73</f>
        <v>27</v>
      </c>
      <c r="AX74" s="3">
        <f ca="1">IFERROR(INDEX(INDIRECT("day_wise_sales_data!$B$2:$BZ$599"),MATCH(resource!$CC74,day_wise_sales_data!$A$2:$A$500,0),MATCH(resource!AX$2,INDIRECT("day_wise_sales_data!$B$1:$BZ$1"),0)),0)</f>
        <v>0</v>
      </c>
      <c r="AY74" s="3">
        <f ca="1">IFERROR(INDEX(INDIRECT("day_wise_sales_data!$B$2:$BZ$599"),MATCH(resource!$CC74,day_wise_sales_data!$A$2:$A$500,0),MATCH(resource!AY$2,INDIRECT("day_wise_sales_data!$B$1:$BZ$1"),0)),0)</f>
        <v>0</v>
      </c>
      <c r="AZ74" s="3">
        <f ca="1">IFERROR(INDEX(INDIRECT("day_wise_sales_data!$B$2:$BZ$599"),MATCH(resource!$CC74,day_wise_sales_data!$A$2:$A$500,0),MATCH(resource!AZ$2,INDIRECT("day_wise_sales_data!$B$1:$BZ$1"),0)),0)</f>
        <v>370.68</v>
      </c>
      <c r="BA74" s="3">
        <f ca="1">IFERROR(INDEX(INDIRECT("day_wise_sales_data!$B$2:$BZ$599"),MATCH(resource!$CC74,day_wise_sales_data!$A$2:$A$500,0),MATCH(resource!BA$2,INDIRECT("day_wise_sales_data!$B$1:$BZ$1"),0)),0)</f>
        <v>4808.26</v>
      </c>
      <c r="BB74" s="3">
        <f ca="1">IFERROR(INDEX(INDIRECT("day_wise_sales_data!$B$2:$BZ$599"),MATCH(resource!$CC74,day_wise_sales_data!$A$2:$A$500,0),MATCH(resource!BB$2,INDIRECT("day_wise_sales_data!$B$1:$BZ$1"),0)),0)</f>
        <v>16369.67</v>
      </c>
      <c r="BC74" s="3">
        <f ca="1">IFERROR(INDEX(INDIRECT("day_wise_sales_data!$B$2:$BZ$599"),MATCH(resource!$CC74,day_wise_sales_data!$A$2:$A$500,0),MATCH(resource!BC$2,INDIRECT("day_wise_sales_data!$B$1:$BZ$1"),0)),0)</f>
        <v>0</v>
      </c>
      <c r="BD74" s="3">
        <f ca="1">IFERROR(INDEX(INDIRECT("day_wise_sales_data!$B$2:$BZ$599"),MATCH(resource!$CC74,day_wise_sales_data!$A$2:$A$500,0),MATCH(resource!BD$2,INDIRECT("day_wise_sales_data!$B$1:$BZ$1"),0)),0)</f>
        <v>0</v>
      </c>
      <c r="BE74" s="3">
        <f ca="1">IFERROR(INDEX(INDIRECT("day_wise_sales_data!$B$2:$BZ$599"),MATCH(resource!$CC74,day_wise_sales_data!$A$2:$A$500,0),MATCH(resource!BE$2,INDIRECT("day_wise_sales_data!$B$1:$BZ$1"),0)),0)</f>
        <v>770.9</v>
      </c>
      <c r="BF74" s="3">
        <f ca="1">IFERROR(INDEX(INDIRECT("day_wise_sales_data!$B$2:$BZ$599"),MATCH(resource!$CC74,day_wise_sales_data!$A$2:$A$500,0),MATCH(resource!BF$2,INDIRECT("day_wise_sales_data!$B$1:$BZ$1"),0)),0)</f>
        <v>16909.43</v>
      </c>
      <c r="BG74" s="3">
        <f ca="1">IFERROR(INDEX(INDIRECT("day_wise_sales_data!$B$2:$BZ$599"),MATCH(resource!$CC74,day_wise_sales_data!$A$2:$A$500,0),MATCH(resource!BG$2,INDIRECT("day_wise_sales_data!$B$1:$BZ$1"),0)),0)</f>
        <v>0</v>
      </c>
      <c r="BH74" s="3">
        <f ca="1">IFERROR(INDEX(INDIRECT("day_wise_sales_data!$B$2:$BZ$599"),MATCH(resource!$CC74,day_wise_sales_data!$A$2:$A$500,0),MATCH(resource!BH$2,INDIRECT("day_wise_sales_data!$B$1:$BZ$1"),0)),0)</f>
        <v>0</v>
      </c>
      <c r="BI74" s="3">
        <f ca="1">IFERROR(INDEX(INDIRECT("day_wise_sales_data!$B$2:$BZ$599"),MATCH(resource!$CC74,day_wise_sales_data!$A$2:$A$500,0),MATCH(resource!BI$2,INDIRECT("day_wise_sales_data!$B$1:$BZ$1"),0)),0)</f>
        <v>0</v>
      </c>
      <c r="BJ74" s="3">
        <f ca="1">IFERROR(INDEX(INDIRECT("day_wise_sales_data!$B$2:$BZ$599"),MATCH(resource!$CC74,day_wise_sales_data!$A$2:$A$500,0),MATCH(resource!BJ$2,INDIRECT("day_wise_sales_data!$B$1:$BZ$1"),0)),0)</f>
        <v>0</v>
      </c>
      <c r="BK74" s="3">
        <f ca="1">IFERROR(INDEX(INDIRECT("day_wise_sales_data!$B$2:$BZ$599"),MATCH(resource!$CC74,day_wise_sales_data!$A$2:$A$500,0),MATCH(resource!BK$2,INDIRECT("day_wise_sales_data!$B$1:$BZ$1"),0)),0)</f>
        <v>994.05</v>
      </c>
      <c r="BL74" s="3">
        <f ca="1">IFERROR(INDEX(INDIRECT("day_wise_sales_data!$B$2:$BZ$599"),MATCH(resource!$CC74,day_wise_sales_data!$A$2:$A$500,0),MATCH(resource!BL$2,INDIRECT("day_wise_sales_data!$B$1:$BZ$1"),0)),0)</f>
        <v>0</v>
      </c>
      <c r="BM74" s="3">
        <f ca="1">IFERROR(INDEX(INDIRECT("day_wise_sales_data!$B$2:$BZ$599"),MATCH(resource!$CC74,day_wise_sales_data!$A$2:$A$500,0),MATCH(resource!BM$2,INDIRECT("day_wise_sales_data!$B$1:$BZ$1"),0)),0)</f>
        <v>0</v>
      </c>
      <c r="BN74" s="3">
        <f ca="1">IFERROR(INDEX(INDIRECT("day_wise_sales_data!$B$2:$BZ$599"),MATCH(resource!$CC74,day_wise_sales_data!$A$2:$A$500,0),MATCH(resource!BN$2,INDIRECT("day_wise_sales_data!$B$1:$BZ$1"),0)),0)</f>
        <v>5944.7</v>
      </c>
      <c r="BO74" s="3">
        <f ca="1">IFERROR(INDEX(INDIRECT("day_wise_sales_data!$B$2:$BZ$599"),MATCH(resource!$CC74,day_wise_sales_data!$A$2:$A$500,0),MATCH(resource!BO$2,INDIRECT("day_wise_sales_data!$B$1:$BZ$1"),0)),0)</f>
        <v>0</v>
      </c>
      <c r="BP74" s="3">
        <f ca="1">IFERROR(INDEX(INDIRECT("day_wise_sales_data!$B$2:$BZ$599"),MATCH(resource!$CC74,day_wise_sales_data!$A$2:$A$500,0),MATCH(resource!BP$2,INDIRECT("day_wise_sales_data!$B$1:$BZ$1"),0)),0)</f>
        <v>0</v>
      </c>
      <c r="BQ74" s="3">
        <f ca="1">IFERROR(INDEX(INDIRECT("day_wise_sales_data!$B$2:$BZ$599"),MATCH(resource!$CC74,day_wise_sales_data!$A$2:$A$500,0),MATCH(resource!BQ$2,INDIRECT("day_wise_sales_data!$B$1:$BZ$1"),0)),0)</f>
        <v>0</v>
      </c>
      <c r="BR74" s="3">
        <f ca="1">IFERROR(INDEX(INDIRECT("day_wise_sales_data!$B$2:$BZ$599"),MATCH(resource!$CC74,day_wise_sales_data!$A$2:$A$500,0),MATCH(resource!BR$2,INDIRECT("day_wise_sales_data!$B$1:$BZ$1"),0)),0)</f>
        <v>0</v>
      </c>
      <c r="BS74" s="3">
        <f ca="1">IFERROR(INDEX(INDIRECT("day_wise_sales_data!$B$2:$BZ$599"),MATCH(resource!$CC74,day_wise_sales_data!$A$2:$A$500,0),MATCH(resource!BS$2,INDIRECT("day_wise_sales_data!$B$1:$BZ$1"),0)),0)</f>
        <v>38824.11</v>
      </c>
      <c r="BT74" s="3">
        <f ca="1">IFERROR(INDEX(INDIRECT("day_wise_sales_data!$B$2:$BZ$599"),MATCH(resource!$CC74,day_wise_sales_data!$A$2:$A$500,0),MATCH(resource!BT$2,INDIRECT("day_wise_sales_data!$B$1:$BZ$1"),0)),0)</f>
        <v>0</v>
      </c>
      <c r="BU74" s="3">
        <f ca="1">IFERROR(INDEX(INDIRECT("day_wise_sales_data!$B$2:$BZ$599"),MATCH(resource!$CC74,day_wise_sales_data!$A$2:$A$500,0),MATCH(resource!BU$2,INDIRECT("day_wise_sales_data!$B$1:$BZ$1"),0)),0)</f>
        <v>14944.31</v>
      </c>
      <c r="BV74" s="3">
        <f ca="1">IFERROR(INDEX(INDIRECT("day_wise_sales_data!$B$2:$BZ$599"),MATCH(resource!$CC74,day_wise_sales_data!$A$2:$A$500,0),MATCH(resource!BV$2,INDIRECT("day_wise_sales_data!$B$1:$BZ$1"),0)),0)</f>
        <v>0</v>
      </c>
      <c r="BW74" s="3">
        <f ca="1">IFERROR(INDEX(INDIRECT("day_wise_sales_data!$B$2:$BZ$599"),MATCH(resource!$CC74,day_wise_sales_data!$A$2:$A$500,0),MATCH(resource!BW$2,INDIRECT("day_wise_sales_data!$B$1:$BZ$1"),0)),0)</f>
        <v>0</v>
      </c>
      <c r="BX74" s="3">
        <f ca="1">IFERROR(INDEX(INDIRECT("day_wise_sales_data!$B$2:$BZ$599"),MATCH(resource!$CC74,day_wise_sales_data!$A$2:$A$500,0),MATCH(resource!BX$2,INDIRECT("day_wise_sales_data!$B$1:$BZ$1"),0)),0)</f>
        <v>0</v>
      </c>
      <c r="BY74" s="3">
        <f ca="1">IFERROR(INDEX(INDIRECT("day_wise_sales_data!$B$2:$BZ$599"),MATCH(resource!$CC74,day_wise_sales_data!$A$2:$A$500,0),MATCH(resource!BY$2,INDIRECT("day_wise_sales_data!$B$1:$BZ$1"),0)),0)</f>
        <v>0</v>
      </c>
      <c r="BZ74" s="3">
        <f ca="1">IFERROR(INDEX(INDIRECT("day_wise_sales_data!$B$2:$BZ$599"),MATCH(resource!$CC74,day_wise_sales_data!$A$2:$A$500,0),MATCH(resource!BZ$2,INDIRECT("day_wise_sales_data!$B$1:$BZ$1"),0)),0)</f>
        <v>0</v>
      </c>
      <c r="CA74" s="3" t="str">
        <f ca="1">IFERROR(INDEX(INDIRECT("day_wise_sales_data!$B$2:$BZ$599"),MATCH(resource!$CC74,day_wise_sales_data!$A$2:$A$500,0),MATCH(resource!CA$2,INDIRECT("day_wise_sales_data!$B$1:$BZ$1"),0)),0)</f>
        <v>dd</v>
      </c>
      <c r="CC74" s="4" t="str">
        <f>sales_data!H73</f>
        <v>CML01211</v>
      </c>
      <c r="CD74" s="1">
        <v>72</v>
      </c>
      <c r="CE74" s="1" t="str">
        <f>IF(AQ74=report!$AQ$3,resource!CD74,"")</f>
        <v/>
      </c>
      <c r="CF74" s="5" t="str">
        <f>IFERROR(SMALL($CE$3:$CE$1001,ROWS($CE$3:CE74)),"")</f>
        <v/>
      </c>
      <c r="CH74">
        <f>IFERROR(VLOOKUP($CC74,data_pull!$E$22:$G$700,2,0),0)</f>
        <v>101630.89</v>
      </c>
      <c r="CI74" s="1">
        <f t="shared" si="64"/>
        <v>154</v>
      </c>
      <c r="CJ74" s="1">
        <f t="shared" si="63"/>
        <v>0</v>
      </c>
      <c r="CK74" s="1" t="s">
        <v>1142</v>
      </c>
      <c r="CL74" s="1">
        <f t="shared" si="65"/>
        <v>111</v>
      </c>
      <c r="CM74" s="1" t="str">
        <f>IFERROR(VLOOKUP($CK74,stock_data!$B$3:$W$612,2,0),0)</f>
        <v>DEEN TABLET (EXP)</v>
      </c>
      <c r="CN74" s="1" t="str">
        <f>IFERROR(VLOOKUP($CK74,stock_data!$B$3:$W$612,4,0),0)</f>
        <v>1x10's</v>
      </c>
      <c r="CO74" s="1">
        <f>IFERROR(VLOOKUP($CK74,stock_data!$B$3:$W$612,5,0),0)</f>
        <v>21.4</v>
      </c>
      <c r="CP74" s="3">
        <f t="shared" si="66"/>
        <v>0</v>
      </c>
      <c r="CQ74" s="3">
        <f t="shared" si="67"/>
        <v>0</v>
      </c>
      <c r="CR74" s="1">
        <f>IFERROR(VLOOKUP($CK74,stock_data!$B$3:$W$612,6,0),0)</f>
        <v>0</v>
      </c>
      <c r="CS74" s="1">
        <f>IFERROR(VLOOKUP($CK74,stock_data!$B$3:$W$612,7,0),0)</f>
        <v>0</v>
      </c>
      <c r="CT74" s="1">
        <f>IFERROR(VLOOKUP($CK74,stock_data!$B$3:$W$612,8,0),0)</f>
        <v>0</v>
      </c>
      <c r="CU74" s="1">
        <f>IFERROR(VLOOKUP($CK74,stock_data!$B$3:$W$612,9,0),0)</f>
        <v>0</v>
      </c>
      <c r="CV74" s="1">
        <f>IFERROR(VLOOKUP($CK74,stock_data!$B$3:$W$612,10,0),0)</f>
        <v>0</v>
      </c>
      <c r="CW74" s="1">
        <f>IFERROR(VLOOKUP($CK74,stock_data!$B$3:$W$612,11,0),0)</f>
        <v>0</v>
      </c>
      <c r="CX74" s="1">
        <f>IFERROR(VLOOKUP($CK74,stock_data!$B$3:$W$612,12,0),0)</f>
        <v>0</v>
      </c>
      <c r="CY74" s="1">
        <f>IFERROR(VLOOKUP($CK74,stock_data!$B$3:$W$612,13,0),0)</f>
        <v>0</v>
      </c>
      <c r="CZ74" s="1">
        <f>IFERROR(VLOOKUP($CK74,stock_data!$B$3:$W$612,14,0),0)</f>
        <v>0</v>
      </c>
      <c r="DA74" s="1">
        <f>IFERROR(VLOOKUP($CK74,stock_data!$B$3:$W$612,15,0),0)</f>
        <v>0</v>
      </c>
      <c r="DB74" s="1">
        <f>IFERROR(VLOOKUP($CK74,stock_data!$B$3:$W$612,16,0),0)</f>
        <v>0</v>
      </c>
      <c r="DC74" s="1">
        <f>IFERROR(VLOOKUP($CK74,stock_data!$B$3:$W$612,17,0),0)</f>
        <v>0</v>
      </c>
      <c r="DD74" s="1">
        <f>IFERROR(VLOOKUP($CK74,stock_data!$B$3:$W$612,18,0),0)</f>
        <v>0</v>
      </c>
      <c r="DE74" s="1">
        <f>IFERROR(VLOOKUP($CK74,stock_data!$B$3:$W$612,19,0),0)</f>
        <v>0</v>
      </c>
      <c r="DF74" s="1">
        <f>IFERROR(VLOOKUP($CK74,stock_data!$B$3:$W$612,20,0),0)</f>
        <v>0</v>
      </c>
      <c r="DG74" s="1">
        <f>IFERROR(VLOOKUP($CK74,stock_data!$B$3:$W$612,21,0),0)</f>
        <v>0</v>
      </c>
      <c r="DH74" s="1">
        <f>IFERROR(VLOOKUP($CK74,stock_data!$B$3:$W$612,22,0),0)</f>
        <v>0</v>
      </c>
      <c r="DI74" s="1">
        <f t="shared" si="68"/>
        <v>0</v>
      </c>
      <c r="DJ74" s="1">
        <f t="shared" si="69"/>
        <v>0</v>
      </c>
      <c r="DK74" s="3">
        <f>IFERROR(INDEX(COD_SALES!$B$5:$Z$500,MATCH(resource!$CC74,COD_SALES!$A$5:$A$500,0),MATCH(resource!DK$2,COD_SALES!$B$4:$Z$4,0)),"")</f>
        <v>20</v>
      </c>
      <c r="DL74" s="3">
        <f>IFERROR(INDEX(COD_SALES!$B$5:$Z$500,MATCH(resource!$CC74,COD_SALES!$A$5:$A$500,0),MATCH(resource!DL$2,COD_SALES!$B$4:$Z$4,0)),"")</f>
        <v>0</v>
      </c>
      <c r="DM74" s="3">
        <f>IFERROR(INDEX(COD_SALES!$B$5:$Z$500,MATCH(resource!$CC74,COD_SALES!$A$5:$A$500,0),MATCH(resource!DM$2,COD_SALES!$B$4:$Z$4,0)),"")</f>
        <v>0</v>
      </c>
      <c r="DN74" s="3" t="str">
        <f>IFERROR(INDEX(COD_SALES!$B$5:$Z$500,MATCH(resource!$CC74,COD_SALES!$A$5:$A$500,0),MATCH(resource!DN$2,COD_SALES!$B$4:$Z$4,0)),"")</f>
        <v/>
      </c>
      <c r="DO74" s="3">
        <f>IFERROR(INDEX(COD_SALES!$B$5:$Z$500,MATCH(resource!$CC74,COD_SALES!$A$5:$A$500,0),MATCH(resource!DO$2,COD_SALES!$B$4:$Z$4,0)),"")</f>
        <v>0</v>
      </c>
      <c r="DP74" s="3">
        <f>IFERROR(INDEX(COD_SALES!$B$5:$Z$500,MATCH(resource!$CC74,COD_SALES!$A$5:$A$500,0),MATCH(resource!DP$2,COD_SALES!$B$4:$Z$4,0)),"")</f>
        <v>29</v>
      </c>
      <c r="DQ74" s="3" t="str">
        <f>IFERROR(INDEX(COD_SALES!$B$5:$Z$500,MATCH(resource!$CC74,COD_SALES!$A$5:$A$500,0),MATCH(resource!DQ$2,COD_SALES!$B$4:$Z$4,0)),"")</f>
        <v/>
      </c>
      <c r="DR74" s="3">
        <f>IFERROR(INDEX(COD_SALES!$B$5:$Z$500,MATCH(resource!$CC74,COD_SALES!$A$5:$A$500,0),MATCH(resource!DR$2,COD_SALES!$B$4:$Z$4,0)),"")</f>
        <v>67</v>
      </c>
      <c r="DS74" s="3">
        <f>IFERROR(INDEX(COD_SALES!$B$5:$Z$500,MATCH(resource!$CC74,COD_SALES!$A$5:$A$500,0),MATCH(resource!DS$2,COD_SALES!$B$4:$Z$4,0)),"")</f>
        <v>86</v>
      </c>
      <c r="DT74" s="3">
        <f>IFERROR(INDEX(COD_SALES!$B$5:$Z$500,MATCH(resource!$CC74,COD_SALES!$A$5:$A$500,0),MATCH(resource!DT$2,COD_SALES!$B$4:$Z$4,0)),"")</f>
        <v>15</v>
      </c>
      <c r="DU74" s="3">
        <f>IFERROR(INDEX(COD_SALES!$B$5:$Z$500,MATCH(resource!$CC74,COD_SALES!$A$5:$A$500,0),MATCH(resource!DU$2,COD_SALES!$B$4:$Z$4,0)),"")</f>
        <v>20</v>
      </c>
      <c r="DV74" s="3">
        <f>IFERROR(INDEX(COD_SALES!$B$5:$Z$500,MATCH(resource!$CC74,COD_SALES!$A$5:$A$500,0),MATCH(resource!DV$2,COD_SALES!$B$4:$Z$4,0)),"")</f>
        <v>0</v>
      </c>
      <c r="DW74" s="3">
        <f>IFERROR(INDEX(COD_SALES!$B$5:$Z$500,MATCH(resource!$CC74,COD_SALES!$A$5:$A$500,0),MATCH(resource!DW$2,COD_SALES!$B$4:$Z$4,0)),"")</f>
        <v>20</v>
      </c>
      <c r="DX74" s="3">
        <f>IFERROR(INDEX(COD_SALES!$B$5:$Z$500,MATCH(resource!$CC74,COD_SALES!$A$5:$A$500,0),MATCH(resource!DX$2,COD_SALES!$B$4:$Z$4,0)),"")</f>
        <v>0</v>
      </c>
      <c r="DY74" s="3">
        <f>IFERROR(INDEX(COD_SALES!$B$5:$Z$500,MATCH(resource!$CC74,COD_SALES!$A$5:$A$500,0),MATCH(resource!DY$2,COD_SALES!$B$4:$Z$4,0)),"")</f>
        <v>0</v>
      </c>
      <c r="DZ74" s="3">
        <f>IFERROR(INDEX(COD_SALES!$B$5:$Z$500,MATCH(resource!$CC74,COD_SALES!$A$5:$A$500,0),MATCH(resource!DZ$2,COD_SALES!$B$4:$Z$4,0)),"")</f>
        <v>0</v>
      </c>
      <c r="EA74" s="3">
        <f>IFERROR(INDEX(COD_SALES!$B$5:$Z$500,MATCH(resource!$CC74,COD_SALES!$A$5:$A$500,0),MATCH(resource!EA$2,COD_SALES!$B$4:$Z$4,0)),"")</f>
        <v>0</v>
      </c>
      <c r="EB74" s="3">
        <f t="shared" si="70"/>
        <v>48870.009999999995</v>
      </c>
      <c r="ED74" s="3">
        <f>IFERROR(VLOOKUP($CK74,depot_prod_sales!$B$5:$S$200,3,0),0)</f>
        <v>0</v>
      </c>
      <c r="EE74" s="3">
        <f>IFERROR(VLOOKUP($CK74,depot_prod_sales!$B$5:$S$200,4,0),0)</f>
        <v>0</v>
      </c>
      <c r="EF74" s="3">
        <f>IFERROR(VLOOKUP($CK74,depot_prod_sales!$B$5:$S$200,5,0),0)</f>
        <v>0</v>
      </c>
      <c r="EG74" s="3">
        <f>IFERROR(VLOOKUP($CK74,depot_prod_sales!$B$5:$S$200,6,0),0)</f>
        <v>0</v>
      </c>
      <c r="EH74" s="3">
        <f>IFERROR(VLOOKUP($CK74,depot_prod_sales!$B$5:$S$200,7,0),0)</f>
        <v>0</v>
      </c>
      <c r="EI74" s="3">
        <f>IFERROR(VLOOKUP($CK74,depot_prod_sales!$B$5:$S$200,8,0),0)</f>
        <v>0</v>
      </c>
      <c r="EJ74" s="3">
        <f>IFERROR(VLOOKUP($CK74,depot_prod_sales!$B$5:$S$200,9,0),0)</f>
        <v>0</v>
      </c>
      <c r="EK74" s="3">
        <f>IFERROR(VLOOKUP($CK74,depot_prod_sales!$B$5:$S$200,10,0),0)</f>
        <v>0</v>
      </c>
      <c r="EL74" s="3">
        <f>IFERROR(VLOOKUP($CK74,depot_prod_sales!$B$5:$S$200,11,0),0)</f>
        <v>0</v>
      </c>
      <c r="EM74" s="3">
        <f>IFERROR(VLOOKUP($CK74,depot_prod_sales!$B$5:$S$200,12,0),0)</f>
        <v>0</v>
      </c>
      <c r="EN74" s="3">
        <f>IFERROR(VLOOKUP($CK74,depot_prod_sales!$B$5:$S$200,13,0),0)</f>
        <v>0</v>
      </c>
      <c r="EO74" s="3">
        <f>IFERROR(VLOOKUP($CK74,depot_prod_sales!$B$5:$S$200,14,0),0)</f>
        <v>0</v>
      </c>
      <c r="EP74" s="3">
        <f>IFERROR(VLOOKUP($CK74,depot_prod_sales!$B$5:$S$200,15,0),0)</f>
        <v>0</v>
      </c>
      <c r="EQ74" s="3">
        <f>IFERROR(VLOOKUP($CK74,depot_prod_sales!$B$5:$S$200,16,0),0)</f>
        <v>0</v>
      </c>
      <c r="ER74" s="3">
        <f>IFERROR(VLOOKUP($CK74,depot_prod_sales!$B$5:$S$200,17,0),0)</f>
        <v>0</v>
      </c>
      <c r="ES74" s="3">
        <f>IFERROR(VLOOKUP($CK74,depot_prod_sales!$B$5:$S$200,18,0),0)</f>
        <v>0</v>
      </c>
      <c r="ET74" s="116">
        <f t="shared" si="71"/>
        <v>0</v>
      </c>
      <c r="EU74" s="116">
        <f t="shared" si="72"/>
        <v>0</v>
      </c>
      <c r="EW74" s="3">
        <f>IFERROR(VLOOKUP(CC74,data_pull!$AO$25:$AR$546,2,0),0)</f>
        <v>18</v>
      </c>
      <c r="EX74" s="1">
        <f>IFERROR(VLOOKUP(CC74,data_pull!$AO$25:$AR$546,4,0),0)</f>
        <v>190000</v>
      </c>
    </row>
    <row r="75" spans="13:154" x14ac:dyDescent="0.25"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4" t="str">
        <f>sales_data!B74</f>
        <v>Rajib Datta</v>
      </c>
      <c r="AR75" s="4" t="str">
        <f>sales_data!C74</f>
        <v>Niamat Ullah</v>
      </c>
      <c r="AS75" s="5" t="str">
        <f t="shared" si="62"/>
        <v/>
      </c>
      <c r="AT75" s="4" t="str">
        <f>sales_data!I74</f>
        <v>Ruman Miah</v>
      </c>
      <c r="AU75" s="4" t="str">
        <f>sales_data!W74</f>
        <v>B. Baria City-2 (Cb)</v>
      </c>
      <c r="AV75" s="1">
        <f>sales_data!N74</f>
        <v>149272.85999999999</v>
      </c>
      <c r="AW75" s="1">
        <f>sales_data!P74</f>
        <v>20</v>
      </c>
      <c r="AX75" s="3">
        <f ca="1">IFERROR(INDEX(INDIRECT("day_wise_sales_data!$B$2:$BZ$599"),MATCH(resource!$CC75,day_wise_sales_data!$A$2:$A$500,0),MATCH(resource!AX$2,INDIRECT("day_wise_sales_data!$B$1:$BZ$1"),0)),0)</f>
        <v>0</v>
      </c>
      <c r="AY75" s="3">
        <f ca="1">IFERROR(INDEX(INDIRECT("day_wise_sales_data!$B$2:$BZ$599"),MATCH(resource!$CC75,day_wise_sales_data!$A$2:$A$500,0),MATCH(resource!AY$2,INDIRECT("day_wise_sales_data!$B$1:$BZ$1"),0)),0)</f>
        <v>0</v>
      </c>
      <c r="AZ75" s="3">
        <f ca="1">IFERROR(INDEX(INDIRECT("day_wise_sales_data!$B$2:$BZ$599"),MATCH(resource!$CC75,day_wise_sales_data!$A$2:$A$500,0),MATCH(resource!AZ$2,INDIRECT("day_wise_sales_data!$B$1:$BZ$1"),0)),0)</f>
        <v>0</v>
      </c>
      <c r="BA75" s="3">
        <f ca="1">IFERROR(INDEX(INDIRECT("day_wise_sales_data!$B$2:$BZ$599"),MATCH(resource!$CC75,day_wise_sales_data!$A$2:$A$500,0),MATCH(resource!BA$2,INDIRECT("day_wise_sales_data!$B$1:$BZ$1"),0)),0)</f>
        <v>0</v>
      </c>
      <c r="BB75" s="3">
        <f ca="1">IFERROR(INDEX(INDIRECT("day_wise_sales_data!$B$2:$BZ$599"),MATCH(resource!$CC75,day_wise_sales_data!$A$2:$A$500,0),MATCH(resource!BB$2,INDIRECT("day_wise_sales_data!$B$1:$BZ$1"),0)),0)</f>
        <v>0</v>
      </c>
      <c r="BC75" s="3">
        <f ca="1">IFERROR(INDEX(INDIRECT("day_wise_sales_data!$B$2:$BZ$599"),MATCH(resource!$CC75,day_wise_sales_data!$A$2:$A$500,0),MATCH(resource!BC$2,INDIRECT("day_wise_sales_data!$B$1:$BZ$1"),0)),0)</f>
        <v>0</v>
      </c>
      <c r="BD75" s="3">
        <f ca="1">IFERROR(INDEX(INDIRECT("day_wise_sales_data!$B$2:$BZ$599"),MATCH(resource!$CC75,day_wise_sales_data!$A$2:$A$500,0),MATCH(resource!BD$2,INDIRECT("day_wise_sales_data!$B$1:$BZ$1"),0)),0)</f>
        <v>0</v>
      </c>
      <c r="BE75" s="3">
        <f ca="1">IFERROR(INDEX(INDIRECT("day_wise_sales_data!$B$2:$BZ$599"),MATCH(resource!$CC75,day_wise_sales_data!$A$2:$A$500,0),MATCH(resource!BE$2,INDIRECT("day_wise_sales_data!$B$1:$BZ$1"),0)),0)</f>
        <v>0</v>
      </c>
      <c r="BF75" s="3">
        <f ca="1">IFERROR(INDEX(INDIRECT("day_wise_sales_data!$B$2:$BZ$599"),MATCH(resource!$CC75,day_wise_sales_data!$A$2:$A$500,0),MATCH(resource!BF$2,INDIRECT("day_wise_sales_data!$B$1:$BZ$1"),0)),0)</f>
        <v>1765.34</v>
      </c>
      <c r="BG75" s="3">
        <f ca="1">IFERROR(INDEX(INDIRECT("day_wise_sales_data!$B$2:$BZ$599"),MATCH(resource!$CC75,day_wise_sales_data!$A$2:$A$500,0),MATCH(resource!BG$2,INDIRECT("day_wise_sales_data!$B$1:$BZ$1"),0)),0)</f>
        <v>0</v>
      </c>
      <c r="BH75" s="3">
        <f ca="1">IFERROR(INDEX(INDIRECT("day_wise_sales_data!$B$2:$BZ$599"),MATCH(resource!$CC75,day_wise_sales_data!$A$2:$A$500,0),MATCH(resource!BH$2,INDIRECT("day_wise_sales_data!$B$1:$BZ$1"),0)),0)</f>
        <v>0</v>
      </c>
      <c r="BI75" s="3">
        <f ca="1">IFERROR(INDEX(INDIRECT("day_wise_sales_data!$B$2:$BZ$599"),MATCH(resource!$CC75,day_wise_sales_data!$A$2:$A$500,0),MATCH(resource!BI$2,INDIRECT("day_wise_sales_data!$B$1:$BZ$1"),0)),0)</f>
        <v>13351.09</v>
      </c>
      <c r="BJ75" s="3">
        <f ca="1">IFERROR(INDEX(INDIRECT("day_wise_sales_data!$B$2:$BZ$599"),MATCH(resource!$CC75,day_wise_sales_data!$A$2:$A$500,0),MATCH(resource!BJ$2,INDIRECT("day_wise_sales_data!$B$1:$BZ$1"),0)),0)</f>
        <v>0</v>
      </c>
      <c r="BK75" s="3">
        <f ca="1">IFERROR(INDEX(INDIRECT("day_wise_sales_data!$B$2:$BZ$599"),MATCH(resource!$CC75,day_wise_sales_data!$A$2:$A$500,0),MATCH(resource!BK$2,INDIRECT("day_wise_sales_data!$B$1:$BZ$1"),0)),0)</f>
        <v>6762.92</v>
      </c>
      <c r="BL75" s="3">
        <f ca="1">IFERROR(INDEX(INDIRECT("day_wise_sales_data!$B$2:$BZ$599"),MATCH(resource!$CC75,day_wise_sales_data!$A$2:$A$500,0),MATCH(resource!BL$2,INDIRECT("day_wise_sales_data!$B$1:$BZ$1"),0)),0)</f>
        <v>0</v>
      </c>
      <c r="BM75" s="3">
        <f ca="1">IFERROR(INDEX(INDIRECT("day_wise_sales_data!$B$2:$BZ$599"),MATCH(resource!$CC75,day_wise_sales_data!$A$2:$A$500,0),MATCH(resource!BM$2,INDIRECT("day_wise_sales_data!$B$1:$BZ$1"),0)),0)</f>
        <v>24127.32</v>
      </c>
      <c r="BN75" s="3">
        <f ca="1">IFERROR(INDEX(INDIRECT("day_wise_sales_data!$B$2:$BZ$599"),MATCH(resource!$CC75,day_wise_sales_data!$A$2:$A$500,0),MATCH(resource!BN$2,INDIRECT("day_wise_sales_data!$B$1:$BZ$1"),0)),0)</f>
        <v>0</v>
      </c>
      <c r="BO75" s="3">
        <f ca="1">IFERROR(INDEX(INDIRECT("day_wise_sales_data!$B$2:$BZ$599"),MATCH(resource!$CC75,day_wise_sales_data!$A$2:$A$500,0),MATCH(resource!BO$2,INDIRECT("day_wise_sales_data!$B$1:$BZ$1"),0)),0)</f>
        <v>0</v>
      </c>
      <c r="BP75" s="3">
        <f ca="1">IFERROR(INDEX(INDIRECT("day_wise_sales_data!$B$2:$BZ$599"),MATCH(resource!$CC75,day_wise_sales_data!$A$2:$A$500,0),MATCH(resource!BP$2,INDIRECT("day_wise_sales_data!$B$1:$BZ$1"),0)),0)</f>
        <v>0</v>
      </c>
      <c r="BQ75" s="3">
        <f ca="1">IFERROR(INDEX(INDIRECT("day_wise_sales_data!$B$2:$BZ$599"),MATCH(resource!$CC75,day_wise_sales_data!$A$2:$A$500,0),MATCH(resource!BQ$2,INDIRECT("day_wise_sales_data!$B$1:$BZ$1"),0)),0)</f>
        <v>0</v>
      </c>
      <c r="BR75" s="3">
        <f ca="1">IFERROR(INDEX(INDIRECT("day_wise_sales_data!$B$2:$BZ$599"),MATCH(resource!$CC75,day_wise_sales_data!$A$2:$A$500,0),MATCH(resource!BR$2,INDIRECT("day_wise_sales_data!$B$1:$BZ$1"),0)),0)</f>
        <v>3612.07</v>
      </c>
      <c r="BS75" s="3">
        <f ca="1">IFERROR(INDEX(INDIRECT("day_wise_sales_data!$B$2:$BZ$599"),MATCH(resource!$CC75,day_wise_sales_data!$A$2:$A$500,0),MATCH(resource!BS$2,INDIRECT("day_wise_sales_data!$B$1:$BZ$1"),0)),0)</f>
        <v>0</v>
      </c>
      <c r="BT75" s="3">
        <f ca="1">IFERROR(INDEX(INDIRECT("day_wise_sales_data!$B$2:$BZ$599"),MATCH(resource!$CC75,day_wise_sales_data!$A$2:$A$500,0),MATCH(resource!BT$2,INDIRECT("day_wise_sales_data!$B$1:$BZ$1"),0)),0)</f>
        <v>23652.41</v>
      </c>
      <c r="BU75" s="3">
        <f ca="1">IFERROR(INDEX(INDIRECT("day_wise_sales_data!$B$2:$BZ$599"),MATCH(resource!$CC75,day_wise_sales_data!$A$2:$A$500,0),MATCH(resource!BU$2,INDIRECT("day_wise_sales_data!$B$1:$BZ$1"),0)),0)</f>
        <v>76001.710000000006</v>
      </c>
      <c r="BV75" s="3">
        <f ca="1">IFERROR(INDEX(INDIRECT("day_wise_sales_data!$B$2:$BZ$599"),MATCH(resource!$CC75,day_wise_sales_data!$A$2:$A$500,0),MATCH(resource!BV$2,INDIRECT("day_wise_sales_data!$B$1:$BZ$1"),0)),0)</f>
        <v>0</v>
      </c>
      <c r="BW75" s="3">
        <f ca="1">IFERROR(INDEX(INDIRECT("day_wise_sales_data!$B$2:$BZ$599"),MATCH(resource!$CC75,day_wise_sales_data!$A$2:$A$500,0),MATCH(resource!BW$2,INDIRECT("day_wise_sales_data!$B$1:$BZ$1"),0)),0)</f>
        <v>0</v>
      </c>
      <c r="BX75" s="3">
        <f ca="1">IFERROR(INDEX(INDIRECT("day_wise_sales_data!$B$2:$BZ$599"),MATCH(resource!$CC75,day_wise_sales_data!$A$2:$A$500,0),MATCH(resource!BX$2,INDIRECT("day_wise_sales_data!$B$1:$BZ$1"),0)),0)</f>
        <v>0</v>
      </c>
      <c r="BY75" s="3">
        <f ca="1">IFERROR(INDEX(INDIRECT("day_wise_sales_data!$B$2:$BZ$599"),MATCH(resource!$CC75,day_wise_sales_data!$A$2:$A$500,0),MATCH(resource!BY$2,INDIRECT("day_wise_sales_data!$B$1:$BZ$1"),0)),0)</f>
        <v>0</v>
      </c>
      <c r="BZ75" s="3">
        <f ca="1">IFERROR(INDEX(INDIRECT("day_wise_sales_data!$B$2:$BZ$599"),MATCH(resource!$CC75,day_wise_sales_data!$A$2:$A$500,0),MATCH(resource!BZ$2,INDIRECT("day_wise_sales_data!$B$1:$BZ$1"),0)),0)</f>
        <v>0</v>
      </c>
      <c r="CA75" s="3" t="str">
        <f ca="1">IFERROR(INDEX(INDIRECT("day_wise_sales_data!$B$2:$BZ$599"),MATCH(resource!$CC75,day_wise_sales_data!$A$2:$A$500,0),MATCH(resource!CA$2,INDIRECT("day_wise_sales_data!$B$1:$BZ$1"),0)),0)</f>
        <v>dd</v>
      </c>
      <c r="CC75" s="4" t="str">
        <f>sales_data!H74</f>
        <v>CML07166</v>
      </c>
      <c r="CD75" s="1">
        <v>73</v>
      </c>
      <c r="CE75" s="1" t="str">
        <f>IF(AQ75=report!$AQ$3,resource!CD75,"")</f>
        <v/>
      </c>
      <c r="CF75" s="5" t="str">
        <f>IFERROR(SMALL($CE$3:$CE$1001,ROWS($CE$3:CE75)),"")</f>
        <v/>
      </c>
      <c r="CH75">
        <f>IFERROR(VLOOKUP($CC75,data_pull!$E$22:$G$700,2,0),0)</f>
        <v>149272.85999999999</v>
      </c>
      <c r="CI75" s="1">
        <f t="shared" si="64"/>
        <v>154</v>
      </c>
      <c r="CJ75" s="1">
        <f t="shared" si="63"/>
        <v>0</v>
      </c>
      <c r="CK75" s="1" t="s">
        <v>1144</v>
      </c>
      <c r="CL75" s="1">
        <f t="shared" si="65"/>
        <v>111</v>
      </c>
      <c r="CM75" s="1" t="str">
        <f>IFERROR(VLOOKUP($CK75,stock_data!$B$3:$W$612,2,0),0)</f>
        <v>DEEN TEBLET ( EXP )</v>
      </c>
      <c r="CN75" s="1" t="str">
        <f>IFERROR(VLOOKUP($CK75,stock_data!$B$3:$W$612,4,0),0)</f>
        <v>5x10's</v>
      </c>
      <c r="CO75" s="1">
        <f>IFERROR(VLOOKUP($CK75,stock_data!$B$3:$W$612,5,0),0)</f>
        <v>34.700000000000003</v>
      </c>
      <c r="CP75" s="3">
        <f t="shared" si="66"/>
        <v>0</v>
      </c>
      <c r="CQ75" s="3">
        <f t="shared" si="67"/>
        <v>0</v>
      </c>
      <c r="CR75" s="1">
        <f>IFERROR(VLOOKUP($CK75,stock_data!$B$3:$W$612,6,0),0)</f>
        <v>0</v>
      </c>
      <c r="CS75" s="1">
        <f>IFERROR(VLOOKUP($CK75,stock_data!$B$3:$W$612,7,0),0)</f>
        <v>0</v>
      </c>
      <c r="CT75" s="1">
        <f>IFERROR(VLOOKUP($CK75,stock_data!$B$3:$W$612,8,0),0)</f>
        <v>0</v>
      </c>
      <c r="CU75" s="1">
        <f>IFERROR(VLOOKUP($CK75,stock_data!$B$3:$W$612,9,0),0)</f>
        <v>0</v>
      </c>
      <c r="CV75" s="1">
        <f>IFERROR(VLOOKUP($CK75,stock_data!$B$3:$W$612,10,0),0)</f>
        <v>0</v>
      </c>
      <c r="CW75" s="1">
        <f>IFERROR(VLOOKUP($CK75,stock_data!$B$3:$W$612,11,0),0)</f>
        <v>0</v>
      </c>
      <c r="CX75" s="1">
        <f>IFERROR(VLOOKUP($CK75,stock_data!$B$3:$W$612,12,0),0)</f>
        <v>0</v>
      </c>
      <c r="CY75" s="1">
        <f>IFERROR(VLOOKUP($CK75,stock_data!$B$3:$W$612,13,0),0)</f>
        <v>0</v>
      </c>
      <c r="CZ75" s="1">
        <f>IFERROR(VLOOKUP($CK75,stock_data!$B$3:$W$612,14,0),0)</f>
        <v>0</v>
      </c>
      <c r="DA75" s="1">
        <f>IFERROR(VLOOKUP($CK75,stock_data!$B$3:$W$612,15,0),0)</f>
        <v>0</v>
      </c>
      <c r="DB75" s="1">
        <f>IFERROR(VLOOKUP($CK75,stock_data!$B$3:$W$612,16,0),0)</f>
        <v>0</v>
      </c>
      <c r="DC75" s="1">
        <f>IFERROR(VLOOKUP($CK75,stock_data!$B$3:$W$612,17,0),0)</f>
        <v>0</v>
      </c>
      <c r="DD75" s="1">
        <f>IFERROR(VLOOKUP($CK75,stock_data!$B$3:$W$612,18,0),0)</f>
        <v>0</v>
      </c>
      <c r="DE75" s="1">
        <f>IFERROR(VLOOKUP($CK75,stock_data!$B$3:$W$612,19,0),0)</f>
        <v>0</v>
      </c>
      <c r="DF75" s="1">
        <f>IFERROR(VLOOKUP($CK75,stock_data!$B$3:$W$612,20,0),0)</f>
        <v>0</v>
      </c>
      <c r="DG75" s="1">
        <f>IFERROR(VLOOKUP($CK75,stock_data!$B$3:$W$612,21,0),0)</f>
        <v>0</v>
      </c>
      <c r="DH75" s="1">
        <f>IFERROR(VLOOKUP($CK75,stock_data!$B$3:$W$612,22,0),0)</f>
        <v>0</v>
      </c>
      <c r="DI75" s="1">
        <f t="shared" si="68"/>
        <v>0</v>
      </c>
      <c r="DJ75" s="1">
        <f t="shared" si="69"/>
        <v>0</v>
      </c>
      <c r="DK75" s="3">
        <f>IFERROR(INDEX(COD_SALES!$B$5:$Z$500,MATCH(resource!$CC75,COD_SALES!$A$5:$A$500,0),MATCH(resource!DK$2,COD_SALES!$B$4:$Z$4,0)),"")</f>
        <v>4</v>
      </c>
      <c r="DL75" s="3">
        <f>IFERROR(INDEX(COD_SALES!$B$5:$Z$500,MATCH(resource!$CC75,COD_SALES!$A$5:$A$500,0),MATCH(resource!DL$2,COD_SALES!$B$4:$Z$4,0)),"")</f>
        <v>0</v>
      </c>
      <c r="DM75" s="3">
        <f>IFERROR(INDEX(COD_SALES!$B$5:$Z$500,MATCH(resource!$CC75,COD_SALES!$A$5:$A$500,0),MATCH(resource!DM$2,COD_SALES!$B$4:$Z$4,0)),"")</f>
        <v>14</v>
      </c>
      <c r="DN75" s="3" t="str">
        <f>IFERROR(INDEX(COD_SALES!$B$5:$Z$500,MATCH(resource!$CC75,COD_SALES!$A$5:$A$500,0),MATCH(resource!DN$2,COD_SALES!$B$4:$Z$4,0)),"")</f>
        <v/>
      </c>
      <c r="DO75" s="3">
        <f>IFERROR(INDEX(COD_SALES!$B$5:$Z$500,MATCH(resource!$CC75,COD_SALES!$A$5:$A$500,0),MATCH(resource!DO$2,COD_SALES!$B$4:$Z$4,0)),"")</f>
        <v>0</v>
      </c>
      <c r="DP75" s="3">
        <f>IFERROR(INDEX(COD_SALES!$B$5:$Z$500,MATCH(resource!$CC75,COD_SALES!$A$5:$A$500,0),MATCH(resource!DP$2,COD_SALES!$B$4:$Z$4,0)),"")</f>
        <v>3</v>
      </c>
      <c r="DQ75" s="3" t="str">
        <f>IFERROR(INDEX(COD_SALES!$B$5:$Z$500,MATCH(resource!$CC75,COD_SALES!$A$5:$A$500,0),MATCH(resource!DQ$2,COD_SALES!$B$4:$Z$4,0)),"")</f>
        <v/>
      </c>
      <c r="DR75" s="3">
        <f>IFERROR(INDEX(COD_SALES!$B$5:$Z$500,MATCH(resource!$CC75,COD_SALES!$A$5:$A$500,0),MATCH(resource!DR$2,COD_SALES!$B$4:$Z$4,0)),"")</f>
        <v>0</v>
      </c>
      <c r="DS75" s="3">
        <f>IFERROR(INDEX(COD_SALES!$B$5:$Z$500,MATCH(resource!$CC75,COD_SALES!$A$5:$A$500,0),MATCH(resource!DS$2,COD_SALES!$B$4:$Z$4,0)),"")</f>
        <v>72</v>
      </c>
      <c r="DT75" s="3">
        <f>IFERROR(INDEX(COD_SALES!$B$5:$Z$500,MATCH(resource!$CC75,COD_SALES!$A$5:$A$500,0),MATCH(resource!DT$2,COD_SALES!$B$4:$Z$4,0)),"")</f>
        <v>0</v>
      </c>
      <c r="DU75" s="3">
        <f>IFERROR(INDEX(COD_SALES!$B$5:$Z$500,MATCH(resource!$CC75,COD_SALES!$A$5:$A$500,0),MATCH(resource!DU$2,COD_SALES!$B$4:$Z$4,0)),"")</f>
        <v>10</v>
      </c>
      <c r="DV75" s="3">
        <f>IFERROR(INDEX(COD_SALES!$B$5:$Z$500,MATCH(resource!$CC75,COD_SALES!$A$5:$A$500,0),MATCH(resource!DV$2,COD_SALES!$B$4:$Z$4,0)),"")</f>
        <v>0</v>
      </c>
      <c r="DW75" s="3">
        <f>IFERROR(INDEX(COD_SALES!$B$5:$Z$500,MATCH(resource!$CC75,COD_SALES!$A$5:$A$500,0),MATCH(resource!DW$2,COD_SALES!$B$4:$Z$4,0)),"")</f>
        <v>47</v>
      </c>
      <c r="DX75" s="3">
        <f>IFERROR(INDEX(COD_SALES!$B$5:$Z$500,MATCH(resource!$CC75,COD_SALES!$A$5:$A$500,0),MATCH(resource!DX$2,COD_SALES!$B$4:$Z$4,0)),"")</f>
        <v>0</v>
      </c>
      <c r="DY75" s="3">
        <f>IFERROR(INDEX(COD_SALES!$B$5:$Z$500,MATCH(resource!$CC75,COD_SALES!$A$5:$A$500,0),MATCH(resource!DY$2,COD_SALES!$B$4:$Z$4,0)),"")</f>
        <v>0</v>
      </c>
      <c r="DZ75" s="3">
        <f>IFERROR(INDEX(COD_SALES!$B$5:$Z$500,MATCH(resource!$CC75,COD_SALES!$A$5:$A$500,0),MATCH(resource!DZ$2,COD_SALES!$B$4:$Z$4,0)),"")</f>
        <v>0</v>
      </c>
      <c r="EA75" s="3">
        <f>IFERROR(INDEX(COD_SALES!$B$5:$Z$500,MATCH(resource!$CC75,COD_SALES!$A$5:$A$500,0),MATCH(resource!EA$2,COD_SALES!$B$4:$Z$4,0)),"")</f>
        <v>14</v>
      </c>
      <c r="EB75" s="3">
        <f t="shared" si="70"/>
        <v>48464.909999999996</v>
      </c>
      <c r="ED75" s="3">
        <f>IFERROR(VLOOKUP($CK75,depot_prod_sales!$B$5:$S$200,3,0),0)</f>
        <v>0</v>
      </c>
      <c r="EE75" s="3">
        <f>IFERROR(VLOOKUP($CK75,depot_prod_sales!$B$5:$S$200,4,0),0)</f>
        <v>0</v>
      </c>
      <c r="EF75" s="3">
        <f>IFERROR(VLOOKUP($CK75,depot_prod_sales!$B$5:$S$200,5,0),0)</f>
        <v>0</v>
      </c>
      <c r="EG75" s="3">
        <f>IFERROR(VLOOKUP($CK75,depot_prod_sales!$B$5:$S$200,6,0),0)</f>
        <v>0</v>
      </c>
      <c r="EH75" s="3">
        <f>IFERROR(VLOOKUP($CK75,depot_prod_sales!$B$5:$S$200,7,0),0)</f>
        <v>0</v>
      </c>
      <c r="EI75" s="3">
        <f>IFERROR(VLOOKUP($CK75,depot_prod_sales!$B$5:$S$200,8,0),0)</f>
        <v>0</v>
      </c>
      <c r="EJ75" s="3">
        <f>IFERROR(VLOOKUP($CK75,depot_prod_sales!$B$5:$S$200,9,0),0)</f>
        <v>0</v>
      </c>
      <c r="EK75" s="3">
        <f>IFERROR(VLOOKUP($CK75,depot_prod_sales!$B$5:$S$200,10,0),0)</f>
        <v>0</v>
      </c>
      <c r="EL75" s="3">
        <f>IFERROR(VLOOKUP($CK75,depot_prod_sales!$B$5:$S$200,11,0),0)</f>
        <v>0</v>
      </c>
      <c r="EM75" s="3">
        <f>IFERROR(VLOOKUP($CK75,depot_prod_sales!$B$5:$S$200,12,0),0)</f>
        <v>0</v>
      </c>
      <c r="EN75" s="3">
        <f>IFERROR(VLOOKUP($CK75,depot_prod_sales!$B$5:$S$200,13,0),0)</f>
        <v>0</v>
      </c>
      <c r="EO75" s="3">
        <f>IFERROR(VLOOKUP($CK75,depot_prod_sales!$B$5:$S$200,14,0),0)</f>
        <v>0</v>
      </c>
      <c r="EP75" s="3">
        <f>IFERROR(VLOOKUP($CK75,depot_prod_sales!$B$5:$S$200,15,0),0)</f>
        <v>0</v>
      </c>
      <c r="EQ75" s="3">
        <f>IFERROR(VLOOKUP($CK75,depot_prod_sales!$B$5:$S$200,16,0),0)</f>
        <v>0</v>
      </c>
      <c r="ER75" s="3">
        <f>IFERROR(VLOOKUP($CK75,depot_prod_sales!$B$5:$S$200,17,0),0)</f>
        <v>0</v>
      </c>
      <c r="ES75" s="3">
        <f>IFERROR(VLOOKUP($CK75,depot_prod_sales!$B$5:$S$200,18,0),0)</f>
        <v>0</v>
      </c>
      <c r="ET75" s="116">
        <f t="shared" si="71"/>
        <v>0</v>
      </c>
      <c r="EU75" s="116">
        <f t="shared" si="72"/>
        <v>0</v>
      </c>
      <c r="EW75" s="3">
        <f>IFERROR(VLOOKUP(CC75,data_pull!$AO$25:$AR$546,2,0),0)</f>
        <v>15</v>
      </c>
      <c r="EX75" s="1">
        <f>IFERROR(VLOOKUP(CC75,data_pull!$AO$25:$AR$546,4,0),0)</f>
        <v>170000</v>
      </c>
    </row>
    <row r="76" spans="13:154" x14ac:dyDescent="0.25"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4" t="str">
        <f>sales_data!B75</f>
        <v>Rajib Datta</v>
      </c>
      <c r="AR76" s="4" t="str">
        <f>sales_data!C75</f>
        <v>Saleh Uddin</v>
      </c>
      <c r="AS76" s="5" t="str">
        <f t="shared" si="62"/>
        <v>Saleh Uddin</v>
      </c>
      <c r="AT76" s="4" t="str">
        <f>sales_data!I75</f>
        <v>Amran Hossain-1</v>
      </c>
      <c r="AU76" s="4" t="str">
        <f>sales_data!W75</f>
        <v>Rammohan (Tb)</v>
      </c>
      <c r="AV76" s="1">
        <f>sales_data!N75</f>
        <v>100250.05</v>
      </c>
      <c r="AW76" s="1">
        <f>sales_data!P75</f>
        <v>20</v>
      </c>
      <c r="AX76" s="3">
        <f ca="1">IFERROR(INDEX(INDIRECT("day_wise_sales_data!$B$2:$BZ$599"),MATCH(resource!$CC76,day_wise_sales_data!$A$2:$A$500,0),MATCH(resource!AX$2,INDIRECT("day_wise_sales_data!$B$1:$BZ$1"),0)),0)</f>
        <v>0</v>
      </c>
      <c r="AY76" s="3">
        <f ca="1">IFERROR(INDEX(INDIRECT("day_wise_sales_data!$B$2:$BZ$599"),MATCH(resource!$CC76,day_wise_sales_data!$A$2:$A$500,0),MATCH(resource!AY$2,INDIRECT("day_wise_sales_data!$B$1:$BZ$1"),0)),0)</f>
        <v>13459.33</v>
      </c>
      <c r="AZ76" s="3">
        <f ca="1">IFERROR(INDEX(INDIRECT("day_wise_sales_data!$B$2:$BZ$599"),MATCH(resource!$CC76,day_wise_sales_data!$A$2:$A$500,0),MATCH(resource!AZ$2,INDIRECT("day_wise_sales_data!$B$1:$BZ$1"),0)),0)</f>
        <v>0</v>
      </c>
      <c r="BA76" s="3">
        <f ca="1">IFERROR(INDEX(INDIRECT("day_wise_sales_data!$B$2:$BZ$599"),MATCH(resource!$CC76,day_wise_sales_data!$A$2:$A$500,0),MATCH(resource!BA$2,INDIRECT("day_wise_sales_data!$B$1:$BZ$1"),0)),0)</f>
        <v>0</v>
      </c>
      <c r="BB76" s="3">
        <f ca="1">IFERROR(INDEX(INDIRECT("day_wise_sales_data!$B$2:$BZ$599"),MATCH(resource!$CC76,day_wise_sales_data!$A$2:$A$500,0),MATCH(resource!BB$2,INDIRECT("day_wise_sales_data!$B$1:$BZ$1"),0)),0)</f>
        <v>0</v>
      </c>
      <c r="BC76" s="3">
        <f ca="1">IFERROR(INDEX(INDIRECT("day_wise_sales_data!$B$2:$BZ$599"),MATCH(resource!$CC76,day_wise_sales_data!$A$2:$A$500,0),MATCH(resource!BC$2,INDIRECT("day_wise_sales_data!$B$1:$BZ$1"),0)),0)</f>
        <v>0</v>
      </c>
      <c r="BD76" s="3">
        <f ca="1">IFERROR(INDEX(INDIRECT("day_wise_sales_data!$B$2:$BZ$599"),MATCH(resource!$CC76,day_wise_sales_data!$A$2:$A$500,0),MATCH(resource!BD$2,INDIRECT("day_wise_sales_data!$B$1:$BZ$1"),0)),0)</f>
        <v>0</v>
      </c>
      <c r="BE76" s="3">
        <f ca="1">IFERROR(INDEX(INDIRECT("day_wise_sales_data!$B$2:$BZ$599"),MATCH(resource!$CC76,day_wise_sales_data!$A$2:$A$500,0),MATCH(resource!BE$2,INDIRECT("day_wise_sales_data!$B$1:$BZ$1"),0)),0)</f>
        <v>0</v>
      </c>
      <c r="BF76" s="3">
        <f ca="1">IFERROR(INDEX(INDIRECT("day_wise_sales_data!$B$2:$BZ$599"),MATCH(resource!$CC76,day_wise_sales_data!$A$2:$A$500,0),MATCH(resource!BF$2,INDIRECT("day_wise_sales_data!$B$1:$BZ$1"),0)),0)</f>
        <v>12830.41</v>
      </c>
      <c r="BG76" s="3">
        <f ca="1">IFERROR(INDEX(INDIRECT("day_wise_sales_data!$B$2:$BZ$599"),MATCH(resource!$CC76,day_wise_sales_data!$A$2:$A$500,0),MATCH(resource!BG$2,INDIRECT("day_wise_sales_data!$B$1:$BZ$1"),0)),0)</f>
        <v>0</v>
      </c>
      <c r="BH76" s="3">
        <f ca="1">IFERROR(INDEX(INDIRECT("day_wise_sales_data!$B$2:$BZ$599"),MATCH(resource!$CC76,day_wise_sales_data!$A$2:$A$500,0),MATCH(resource!BH$2,INDIRECT("day_wise_sales_data!$B$1:$BZ$1"),0)),0)</f>
        <v>880.03</v>
      </c>
      <c r="BI76" s="3">
        <f ca="1">IFERROR(INDEX(INDIRECT("day_wise_sales_data!$B$2:$BZ$599"),MATCH(resource!$CC76,day_wise_sales_data!$A$2:$A$500,0),MATCH(resource!BI$2,INDIRECT("day_wise_sales_data!$B$1:$BZ$1"),0)),0)</f>
        <v>0</v>
      </c>
      <c r="BJ76" s="3">
        <f ca="1">IFERROR(INDEX(INDIRECT("day_wise_sales_data!$B$2:$BZ$599"),MATCH(resource!$CC76,day_wise_sales_data!$A$2:$A$500,0),MATCH(resource!BJ$2,INDIRECT("day_wise_sales_data!$B$1:$BZ$1"),0)),0)</f>
        <v>2906.67</v>
      </c>
      <c r="BK76" s="3">
        <f ca="1">IFERROR(INDEX(INDIRECT("day_wise_sales_data!$B$2:$BZ$599"),MATCH(resource!$CC76,day_wise_sales_data!$A$2:$A$500,0),MATCH(resource!BK$2,INDIRECT("day_wise_sales_data!$B$1:$BZ$1"),0)),0)</f>
        <v>6332.78</v>
      </c>
      <c r="BL76" s="3">
        <f ca="1">IFERROR(INDEX(INDIRECT("day_wise_sales_data!$B$2:$BZ$599"),MATCH(resource!$CC76,day_wise_sales_data!$A$2:$A$500,0),MATCH(resource!BL$2,INDIRECT("day_wise_sales_data!$B$1:$BZ$1"),0)),0)</f>
        <v>0</v>
      </c>
      <c r="BM76" s="3">
        <f ca="1">IFERROR(INDEX(INDIRECT("day_wise_sales_data!$B$2:$BZ$599"),MATCH(resource!$CC76,day_wise_sales_data!$A$2:$A$500,0),MATCH(resource!BM$2,INDIRECT("day_wise_sales_data!$B$1:$BZ$1"),0)),0)</f>
        <v>0</v>
      </c>
      <c r="BN76" s="3">
        <f ca="1">IFERROR(INDEX(INDIRECT("day_wise_sales_data!$B$2:$BZ$599"),MATCH(resource!$CC76,day_wise_sales_data!$A$2:$A$500,0),MATCH(resource!BN$2,INDIRECT("day_wise_sales_data!$B$1:$BZ$1"),0)),0)</f>
        <v>63840.83</v>
      </c>
      <c r="BO76" s="3">
        <f ca="1">IFERROR(INDEX(INDIRECT("day_wise_sales_data!$B$2:$BZ$599"),MATCH(resource!$CC76,day_wise_sales_data!$A$2:$A$500,0),MATCH(resource!BO$2,INDIRECT("day_wise_sales_data!$B$1:$BZ$1"),0)),0)</f>
        <v>0</v>
      </c>
      <c r="BP76" s="3">
        <f ca="1">IFERROR(INDEX(INDIRECT("day_wise_sales_data!$B$2:$BZ$599"),MATCH(resource!$CC76,day_wise_sales_data!$A$2:$A$500,0),MATCH(resource!BP$2,INDIRECT("day_wise_sales_data!$B$1:$BZ$1"),0)),0)</f>
        <v>0</v>
      </c>
      <c r="BQ76" s="3">
        <f ca="1">IFERROR(INDEX(INDIRECT("day_wise_sales_data!$B$2:$BZ$599"),MATCH(resource!$CC76,day_wise_sales_data!$A$2:$A$500,0),MATCH(resource!BQ$2,INDIRECT("day_wise_sales_data!$B$1:$BZ$1"),0)),0)</f>
        <v>0</v>
      </c>
      <c r="BR76" s="3">
        <f ca="1">IFERROR(INDEX(INDIRECT("day_wise_sales_data!$B$2:$BZ$599"),MATCH(resource!$CC76,day_wise_sales_data!$A$2:$A$500,0),MATCH(resource!BR$2,INDIRECT("day_wise_sales_data!$B$1:$BZ$1"),0)),0)</f>
        <v>0</v>
      </c>
      <c r="BS76" s="3">
        <f ca="1">IFERROR(INDEX(INDIRECT("day_wise_sales_data!$B$2:$BZ$599"),MATCH(resource!$CC76,day_wise_sales_data!$A$2:$A$500,0),MATCH(resource!BS$2,INDIRECT("day_wise_sales_data!$B$1:$BZ$1"),0)),0)</f>
        <v>0</v>
      </c>
      <c r="BT76" s="3">
        <f ca="1">IFERROR(INDEX(INDIRECT("day_wise_sales_data!$B$2:$BZ$599"),MATCH(resource!$CC76,day_wise_sales_data!$A$2:$A$500,0),MATCH(resource!BT$2,INDIRECT("day_wise_sales_data!$B$1:$BZ$1"),0)),0)</f>
        <v>0</v>
      </c>
      <c r="BU76" s="3">
        <f ca="1">IFERROR(INDEX(INDIRECT("day_wise_sales_data!$B$2:$BZ$599"),MATCH(resource!$CC76,day_wise_sales_data!$A$2:$A$500,0),MATCH(resource!BU$2,INDIRECT("day_wise_sales_data!$B$1:$BZ$1"),0)),0)</f>
        <v>0</v>
      </c>
      <c r="BV76" s="3">
        <f ca="1">IFERROR(INDEX(INDIRECT("day_wise_sales_data!$B$2:$BZ$599"),MATCH(resource!$CC76,day_wise_sales_data!$A$2:$A$500,0),MATCH(resource!BV$2,INDIRECT("day_wise_sales_data!$B$1:$BZ$1"),0)),0)</f>
        <v>0</v>
      </c>
      <c r="BW76" s="3">
        <f ca="1">IFERROR(INDEX(INDIRECT("day_wise_sales_data!$B$2:$BZ$599"),MATCH(resource!$CC76,day_wise_sales_data!$A$2:$A$500,0),MATCH(resource!BW$2,INDIRECT("day_wise_sales_data!$B$1:$BZ$1"),0)),0)</f>
        <v>0</v>
      </c>
      <c r="BX76" s="3">
        <f ca="1">IFERROR(INDEX(INDIRECT("day_wise_sales_data!$B$2:$BZ$599"),MATCH(resource!$CC76,day_wise_sales_data!$A$2:$A$500,0),MATCH(resource!BX$2,INDIRECT("day_wise_sales_data!$B$1:$BZ$1"),0)),0)</f>
        <v>0</v>
      </c>
      <c r="BY76" s="3">
        <f ca="1">IFERROR(INDEX(INDIRECT("day_wise_sales_data!$B$2:$BZ$599"),MATCH(resource!$CC76,day_wise_sales_data!$A$2:$A$500,0),MATCH(resource!BY$2,INDIRECT("day_wise_sales_data!$B$1:$BZ$1"),0)),0)</f>
        <v>0</v>
      </c>
      <c r="BZ76" s="3">
        <f ca="1">IFERROR(INDEX(INDIRECT("day_wise_sales_data!$B$2:$BZ$599"),MATCH(resource!$CC76,day_wise_sales_data!$A$2:$A$500,0),MATCH(resource!BZ$2,INDIRECT("day_wise_sales_data!$B$1:$BZ$1"),0)),0)</f>
        <v>0</v>
      </c>
      <c r="CA76" s="3" t="str">
        <f ca="1">IFERROR(INDEX(INDIRECT("day_wise_sales_data!$B$2:$BZ$599"),MATCH(resource!$CC76,day_wise_sales_data!$A$2:$A$500,0),MATCH(resource!CA$2,INDIRECT("day_wise_sales_data!$B$1:$BZ$1"),0)),0)</f>
        <v>dd</v>
      </c>
      <c r="CC76" s="4" t="str">
        <f>sales_data!H75</f>
        <v>CML021717</v>
      </c>
      <c r="CD76" s="1">
        <v>74</v>
      </c>
      <c r="CE76" s="1" t="str">
        <f>IF(AQ76=report!$AQ$3,resource!CD76,"")</f>
        <v/>
      </c>
      <c r="CF76" s="5" t="str">
        <f>IFERROR(SMALL($CE$3:$CE$1001,ROWS($CE$3:CE76)),"")</f>
        <v/>
      </c>
      <c r="CH76">
        <f>IFERROR(VLOOKUP($CC76,data_pull!$E$22:$G$700,2,0),0)</f>
        <v>100250.05</v>
      </c>
      <c r="CI76" s="1">
        <f t="shared" si="64"/>
        <v>154</v>
      </c>
      <c r="CJ76" s="1">
        <f t="shared" si="63"/>
        <v>0</v>
      </c>
      <c r="CK76" s="1" t="s">
        <v>1146</v>
      </c>
      <c r="CL76" s="1">
        <f t="shared" si="65"/>
        <v>111</v>
      </c>
      <c r="CM76" s="1" t="str">
        <f>IFERROR(VLOOKUP($CK76,stock_data!$B$3:$W$612,2,0),0)</f>
        <v>DEEN TEBLET (EXP)</v>
      </c>
      <c r="CN76" s="1" t="str">
        <f>IFERROR(VLOOKUP($CK76,stock_data!$B$3:$W$612,4,0),0)</f>
        <v>5x10's</v>
      </c>
      <c r="CO76" s="1">
        <f>IFERROR(VLOOKUP($CK76,stock_data!$B$3:$W$612,5,0),0)</f>
        <v>42</v>
      </c>
      <c r="CP76" s="3">
        <f t="shared" si="66"/>
        <v>0</v>
      </c>
      <c r="CQ76" s="3">
        <f t="shared" si="67"/>
        <v>0</v>
      </c>
      <c r="CR76" s="1">
        <f>IFERROR(VLOOKUP($CK76,stock_data!$B$3:$W$612,6,0),0)</f>
        <v>0</v>
      </c>
      <c r="CS76" s="1">
        <f>IFERROR(VLOOKUP($CK76,stock_data!$B$3:$W$612,7,0),0)</f>
        <v>0</v>
      </c>
      <c r="CT76" s="1">
        <f>IFERROR(VLOOKUP($CK76,stock_data!$B$3:$W$612,8,0),0)</f>
        <v>0</v>
      </c>
      <c r="CU76" s="1">
        <f>IFERROR(VLOOKUP($CK76,stock_data!$B$3:$W$612,9,0),0)</f>
        <v>0</v>
      </c>
      <c r="CV76" s="1">
        <f>IFERROR(VLOOKUP($CK76,stock_data!$B$3:$W$612,10,0),0)</f>
        <v>0</v>
      </c>
      <c r="CW76" s="1">
        <f>IFERROR(VLOOKUP($CK76,stock_data!$B$3:$W$612,11,0),0)</f>
        <v>0</v>
      </c>
      <c r="CX76" s="1">
        <f>IFERROR(VLOOKUP($CK76,stock_data!$B$3:$W$612,12,0),0)</f>
        <v>0</v>
      </c>
      <c r="CY76" s="1">
        <f>IFERROR(VLOOKUP($CK76,stock_data!$B$3:$W$612,13,0),0)</f>
        <v>0</v>
      </c>
      <c r="CZ76" s="1">
        <f>IFERROR(VLOOKUP($CK76,stock_data!$B$3:$W$612,14,0),0)</f>
        <v>0</v>
      </c>
      <c r="DA76" s="1">
        <f>IFERROR(VLOOKUP($CK76,stock_data!$B$3:$W$612,15,0),0)</f>
        <v>0</v>
      </c>
      <c r="DB76" s="1">
        <f>IFERROR(VLOOKUP($CK76,stock_data!$B$3:$W$612,16,0),0)</f>
        <v>0</v>
      </c>
      <c r="DC76" s="1">
        <f>IFERROR(VLOOKUP($CK76,stock_data!$B$3:$W$612,17,0),0)</f>
        <v>0</v>
      </c>
      <c r="DD76" s="1">
        <f>IFERROR(VLOOKUP($CK76,stock_data!$B$3:$W$612,18,0),0)</f>
        <v>0</v>
      </c>
      <c r="DE76" s="1">
        <f>IFERROR(VLOOKUP($CK76,stock_data!$B$3:$W$612,19,0),0)</f>
        <v>0</v>
      </c>
      <c r="DF76" s="1">
        <f>IFERROR(VLOOKUP($CK76,stock_data!$B$3:$W$612,20,0),0)</f>
        <v>0</v>
      </c>
      <c r="DG76" s="1">
        <f>IFERROR(VLOOKUP($CK76,stock_data!$B$3:$W$612,21,0),0)</f>
        <v>0</v>
      </c>
      <c r="DH76" s="1">
        <f>IFERROR(VLOOKUP($CK76,stock_data!$B$3:$W$612,22,0),0)</f>
        <v>0</v>
      </c>
      <c r="DI76" s="1">
        <f t="shared" si="68"/>
        <v>0</v>
      </c>
      <c r="DJ76" s="1">
        <f t="shared" si="69"/>
        <v>0</v>
      </c>
      <c r="DK76" s="3">
        <f>IFERROR(INDEX(COD_SALES!$B$5:$Z$500,MATCH(resource!$CC76,COD_SALES!$A$5:$A$500,0),MATCH(resource!DK$2,COD_SALES!$B$4:$Z$4,0)),"")</f>
        <v>0</v>
      </c>
      <c r="DL76" s="3">
        <f>IFERROR(INDEX(COD_SALES!$B$5:$Z$500,MATCH(resource!$CC76,COD_SALES!$A$5:$A$500,0),MATCH(resource!DL$2,COD_SALES!$B$4:$Z$4,0)),"")</f>
        <v>0</v>
      </c>
      <c r="DM76" s="3">
        <f>IFERROR(INDEX(COD_SALES!$B$5:$Z$500,MATCH(resource!$CC76,COD_SALES!$A$5:$A$500,0),MATCH(resource!DM$2,COD_SALES!$B$4:$Z$4,0)),"")</f>
        <v>0</v>
      </c>
      <c r="DN76" s="3" t="str">
        <f>IFERROR(INDEX(COD_SALES!$B$5:$Z$500,MATCH(resource!$CC76,COD_SALES!$A$5:$A$500,0),MATCH(resource!DN$2,COD_SALES!$B$4:$Z$4,0)),"")</f>
        <v/>
      </c>
      <c r="DO76" s="3">
        <f>IFERROR(INDEX(COD_SALES!$B$5:$Z$500,MATCH(resource!$CC76,COD_SALES!$A$5:$A$500,0),MATCH(resource!DO$2,COD_SALES!$B$4:$Z$4,0)),"")</f>
        <v>0</v>
      </c>
      <c r="DP76" s="3">
        <f>IFERROR(INDEX(COD_SALES!$B$5:$Z$500,MATCH(resource!$CC76,COD_SALES!$A$5:$A$500,0),MATCH(resource!DP$2,COD_SALES!$B$4:$Z$4,0)),"")</f>
        <v>0</v>
      </c>
      <c r="DQ76" s="3" t="str">
        <f>IFERROR(INDEX(COD_SALES!$B$5:$Z$500,MATCH(resource!$CC76,COD_SALES!$A$5:$A$500,0),MATCH(resource!DQ$2,COD_SALES!$B$4:$Z$4,0)),"")</f>
        <v/>
      </c>
      <c r="DR76" s="3">
        <f>IFERROR(INDEX(COD_SALES!$B$5:$Z$500,MATCH(resource!$CC76,COD_SALES!$A$5:$A$500,0),MATCH(resource!DR$2,COD_SALES!$B$4:$Z$4,0)),"")</f>
        <v>0</v>
      </c>
      <c r="DS76" s="3">
        <f>IFERROR(INDEX(COD_SALES!$B$5:$Z$500,MATCH(resource!$CC76,COD_SALES!$A$5:$A$500,0),MATCH(resource!DS$2,COD_SALES!$B$4:$Z$4,0)),"")</f>
        <v>2</v>
      </c>
      <c r="DT76" s="3">
        <f>IFERROR(INDEX(COD_SALES!$B$5:$Z$500,MATCH(resource!$CC76,COD_SALES!$A$5:$A$500,0),MATCH(resource!DT$2,COD_SALES!$B$4:$Z$4,0)),"")</f>
        <v>0</v>
      </c>
      <c r="DU76" s="3">
        <f>IFERROR(INDEX(COD_SALES!$B$5:$Z$500,MATCH(resource!$CC76,COD_SALES!$A$5:$A$500,0),MATCH(resource!DU$2,COD_SALES!$B$4:$Z$4,0)),"")</f>
        <v>6</v>
      </c>
      <c r="DV76" s="3">
        <f>IFERROR(INDEX(COD_SALES!$B$5:$Z$500,MATCH(resource!$CC76,COD_SALES!$A$5:$A$500,0),MATCH(resource!DV$2,COD_SALES!$B$4:$Z$4,0)),"")</f>
        <v>0</v>
      </c>
      <c r="DW76" s="3">
        <f>IFERROR(INDEX(COD_SALES!$B$5:$Z$500,MATCH(resource!$CC76,COD_SALES!$A$5:$A$500,0),MATCH(resource!DW$2,COD_SALES!$B$4:$Z$4,0)),"")</f>
        <v>17</v>
      </c>
      <c r="DX76" s="3">
        <f>IFERROR(INDEX(COD_SALES!$B$5:$Z$500,MATCH(resource!$CC76,COD_SALES!$A$5:$A$500,0),MATCH(resource!DX$2,COD_SALES!$B$4:$Z$4,0)),"")</f>
        <v>0</v>
      </c>
      <c r="DY76" s="3">
        <f>IFERROR(INDEX(COD_SALES!$B$5:$Z$500,MATCH(resource!$CC76,COD_SALES!$A$5:$A$500,0),MATCH(resource!DY$2,COD_SALES!$B$4:$Z$4,0)),"")</f>
        <v>0</v>
      </c>
      <c r="DZ76" s="3">
        <f>IFERROR(INDEX(COD_SALES!$B$5:$Z$500,MATCH(resource!$CC76,COD_SALES!$A$5:$A$500,0),MATCH(resource!DZ$2,COD_SALES!$B$4:$Z$4,0)),"")</f>
        <v>2</v>
      </c>
      <c r="EA76" s="3">
        <f>IFERROR(INDEX(COD_SALES!$B$5:$Z$500,MATCH(resource!$CC76,COD_SALES!$A$5:$A$500,0),MATCH(resource!EA$2,COD_SALES!$B$4:$Z$4,0)),"")</f>
        <v>0</v>
      </c>
      <c r="EB76" s="3">
        <f t="shared" si="70"/>
        <v>11023.779999999999</v>
      </c>
      <c r="ED76" s="3">
        <f>IFERROR(VLOOKUP($CK76,depot_prod_sales!$B$5:$S$200,3,0),0)</f>
        <v>0</v>
      </c>
      <c r="EE76" s="3">
        <f>IFERROR(VLOOKUP($CK76,depot_prod_sales!$B$5:$S$200,4,0),0)</f>
        <v>0</v>
      </c>
      <c r="EF76" s="3">
        <f>IFERROR(VLOOKUP($CK76,depot_prod_sales!$B$5:$S$200,5,0),0)</f>
        <v>0</v>
      </c>
      <c r="EG76" s="3">
        <f>IFERROR(VLOOKUP($CK76,depot_prod_sales!$B$5:$S$200,6,0),0)</f>
        <v>0</v>
      </c>
      <c r="EH76" s="3">
        <f>IFERROR(VLOOKUP($CK76,depot_prod_sales!$B$5:$S$200,7,0),0)</f>
        <v>0</v>
      </c>
      <c r="EI76" s="3">
        <f>IFERROR(VLOOKUP($CK76,depot_prod_sales!$B$5:$S$200,8,0),0)</f>
        <v>0</v>
      </c>
      <c r="EJ76" s="3">
        <f>IFERROR(VLOOKUP($CK76,depot_prod_sales!$B$5:$S$200,9,0),0)</f>
        <v>0</v>
      </c>
      <c r="EK76" s="3">
        <f>IFERROR(VLOOKUP($CK76,depot_prod_sales!$B$5:$S$200,10,0),0)</f>
        <v>0</v>
      </c>
      <c r="EL76" s="3">
        <f>IFERROR(VLOOKUP($CK76,depot_prod_sales!$B$5:$S$200,11,0),0)</f>
        <v>0</v>
      </c>
      <c r="EM76" s="3">
        <f>IFERROR(VLOOKUP($CK76,depot_prod_sales!$B$5:$S$200,12,0),0)</f>
        <v>0</v>
      </c>
      <c r="EN76" s="3">
        <f>IFERROR(VLOOKUP($CK76,depot_prod_sales!$B$5:$S$200,13,0),0)</f>
        <v>0</v>
      </c>
      <c r="EO76" s="3">
        <f>IFERROR(VLOOKUP($CK76,depot_prod_sales!$B$5:$S$200,14,0),0)</f>
        <v>0</v>
      </c>
      <c r="EP76" s="3">
        <f>IFERROR(VLOOKUP($CK76,depot_prod_sales!$B$5:$S$200,15,0),0)</f>
        <v>0</v>
      </c>
      <c r="EQ76" s="3">
        <f>IFERROR(VLOOKUP($CK76,depot_prod_sales!$B$5:$S$200,16,0),0)</f>
        <v>0</v>
      </c>
      <c r="ER76" s="3">
        <f>IFERROR(VLOOKUP($CK76,depot_prod_sales!$B$5:$S$200,17,0),0)</f>
        <v>0</v>
      </c>
      <c r="ES76" s="3">
        <f>IFERROR(VLOOKUP($CK76,depot_prod_sales!$B$5:$S$200,18,0),0)</f>
        <v>0</v>
      </c>
      <c r="ET76" s="116">
        <f t="shared" si="71"/>
        <v>0</v>
      </c>
      <c r="EU76" s="116">
        <f t="shared" si="72"/>
        <v>0</v>
      </c>
      <c r="EW76" s="3">
        <f>IFERROR(VLOOKUP(CC76,data_pull!$AO$25:$AR$546,2,0),0)</f>
        <v>1</v>
      </c>
      <c r="EX76" s="1">
        <f>IFERROR(VLOOKUP(CC76,data_pull!$AO$25:$AR$546,4,0),0)</f>
        <v>190000</v>
      </c>
    </row>
    <row r="77" spans="13:154" x14ac:dyDescent="0.25"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4" t="str">
        <f>sales_data!B76</f>
        <v>Rajib Datta</v>
      </c>
      <c r="AR77" s="4" t="str">
        <f>sales_data!C76</f>
        <v>Saleh Uddin</v>
      </c>
      <c r="AS77" s="5" t="str">
        <f t="shared" si="62"/>
        <v/>
      </c>
      <c r="AT77" s="4" t="str">
        <f>sales_data!I76</f>
        <v>Bishajit Sarker</v>
      </c>
      <c r="AU77" s="4" t="str">
        <f>sales_data!W76</f>
        <v>Barura-2 (Tb)</v>
      </c>
      <c r="AV77" s="1">
        <f>sales_data!N76</f>
        <v>120772.18</v>
      </c>
      <c r="AW77" s="1">
        <f>sales_data!P76</f>
        <v>22</v>
      </c>
      <c r="AX77" s="3">
        <f ca="1">IFERROR(INDEX(INDIRECT("day_wise_sales_data!$B$2:$BZ$599"),MATCH(resource!$CC77,day_wise_sales_data!$A$2:$A$500,0),MATCH(resource!AX$2,INDIRECT("day_wise_sales_data!$B$1:$BZ$1"),0)),0)</f>
        <v>0</v>
      </c>
      <c r="AY77" s="3">
        <f ca="1">IFERROR(INDEX(INDIRECT("day_wise_sales_data!$B$2:$BZ$599"),MATCH(resource!$CC77,day_wise_sales_data!$A$2:$A$500,0),MATCH(resource!AY$2,INDIRECT("day_wise_sales_data!$B$1:$BZ$1"),0)),0)</f>
        <v>0</v>
      </c>
      <c r="AZ77" s="3">
        <f ca="1">IFERROR(INDEX(INDIRECT("day_wise_sales_data!$B$2:$BZ$599"),MATCH(resource!$CC77,day_wise_sales_data!$A$2:$A$500,0),MATCH(resource!AZ$2,INDIRECT("day_wise_sales_data!$B$1:$BZ$1"),0)),0)</f>
        <v>0</v>
      </c>
      <c r="BA77" s="3">
        <f ca="1">IFERROR(INDEX(INDIRECT("day_wise_sales_data!$B$2:$BZ$599"),MATCH(resource!$CC77,day_wise_sales_data!$A$2:$A$500,0),MATCH(resource!BA$2,INDIRECT("day_wise_sales_data!$B$1:$BZ$1"),0)),0)</f>
        <v>0</v>
      </c>
      <c r="BB77" s="3">
        <f ca="1">IFERROR(INDEX(INDIRECT("day_wise_sales_data!$B$2:$BZ$599"),MATCH(resource!$CC77,day_wise_sales_data!$A$2:$A$500,0),MATCH(resource!BB$2,INDIRECT("day_wise_sales_data!$B$1:$BZ$1"),0)),0)</f>
        <v>0</v>
      </c>
      <c r="BC77" s="3">
        <f ca="1">IFERROR(INDEX(INDIRECT("day_wise_sales_data!$B$2:$BZ$599"),MATCH(resource!$CC77,day_wise_sales_data!$A$2:$A$500,0),MATCH(resource!BC$2,INDIRECT("day_wise_sales_data!$B$1:$BZ$1"),0)),0)</f>
        <v>0</v>
      </c>
      <c r="BD77" s="3">
        <f ca="1">IFERROR(INDEX(INDIRECT("day_wise_sales_data!$B$2:$BZ$599"),MATCH(resource!$CC77,day_wise_sales_data!$A$2:$A$500,0),MATCH(resource!BD$2,INDIRECT("day_wise_sales_data!$B$1:$BZ$1"),0)),0)</f>
        <v>0</v>
      </c>
      <c r="BE77" s="3">
        <f ca="1">IFERROR(INDEX(INDIRECT("day_wise_sales_data!$B$2:$BZ$599"),MATCH(resource!$CC77,day_wise_sales_data!$A$2:$A$500,0),MATCH(resource!BE$2,INDIRECT("day_wise_sales_data!$B$1:$BZ$1"),0)),0)</f>
        <v>0</v>
      </c>
      <c r="BF77" s="3">
        <f ca="1">IFERROR(INDEX(INDIRECT("day_wise_sales_data!$B$2:$BZ$599"),MATCH(resource!$CC77,day_wise_sales_data!$A$2:$A$500,0),MATCH(resource!BF$2,INDIRECT("day_wise_sales_data!$B$1:$BZ$1"),0)),0)</f>
        <v>2998.97</v>
      </c>
      <c r="BG77" s="3">
        <f ca="1">IFERROR(INDEX(INDIRECT("day_wise_sales_data!$B$2:$BZ$599"),MATCH(resource!$CC77,day_wise_sales_data!$A$2:$A$500,0),MATCH(resource!BG$2,INDIRECT("day_wise_sales_data!$B$1:$BZ$1"),0)),0)</f>
        <v>4073.32</v>
      </c>
      <c r="BH77" s="3">
        <f ca="1">IFERROR(INDEX(INDIRECT("day_wise_sales_data!$B$2:$BZ$599"),MATCH(resource!$CC77,day_wise_sales_data!$A$2:$A$500,0),MATCH(resource!BH$2,INDIRECT("day_wise_sales_data!$B$1:$BZ$1"),0)),0)</f>
        <v>0</v>
      </c>
      <c r="BI77" s="3">
        <f ca="1">IFERROR(INDEX(INDIRECT("day_wise_sales_data!$B$2:$BZ$599"),MATCH(resource!$CC77,day_wise_sales_data!$A$2:$A$500,0),MATCH(resource!BI$2,INDIRECT("day_wise_sales_data!$B$1:$BZ$1"),0)),0)</f>
        <v>422.43</v>
      </c>
      <c r="BJ77" s="3">
        <f ca="1">IFERROR(INDEX(INDIRECT("day_wise_sales_data!$B$2:$BZ$599"),MATCH(resource!$CC77,day_wise_sales_data!$A$2:$A$500,0),MATCH(resource!BJ$2,INDIRECT("day_wise_sales_data!$B$1:$BZ$1"),0)),0)</f>
        <v>0</v>
      </c>
      <c r="BK77" s="3">
        <f ca="1">IFERROR(INDEX(INDIRECT("day_wise_sales_data!$B$2:$BZ$599"),MATCH(resource!$CC77,day_wise_sales_data!$A$2:$A$500,0),MATCH(resource!BK$2,INDIRECT("day_wise_sales_data!$B$1:$BZ$1"),0)),0)</f>
        <v>10398.69</v>
      </c>
      <c r="BL77" s="3">
        <f ca="1">IFERROR(INDEX(INDIRECT("day_wise_sales_data!$B$2:$BZ$599"),MATCH(resource!$CC77,day_wise_sales_data!$A$2:$A$500,0),MATCH(resource!BL$2,INDIRECT("day_wise_sales_data!$B$1:$BZ$1"),0)),0)</f>
        <v>4323.5200000000004</v>
      </c>
      <c r="BM77" s="3">
        <f ca="1">IFERROR(INDEX(INDIRECT("day_wise_sales_data!$B$2:$BZ$599"),MATCH(resource!$CC77,day_wise_sales_data!$A$2:$A$500,0),MATCH(resource!BM$2,INDIRECT("day_wise_sales_data!$B$1:$BZ$1"),0)),0)</f>
        <v>881.16</v>
      </c>
      <c r="BN77" s="3">
        <f ca="1">IFERROR(INDEX(INDIRECT("day_wise_sales_data!$B$2:$BZ$599"),MATCH(resource!$CC77,day_wise_sales_data!$A$2:$A$500,0),MATCH(resource!BN$2,INDIRECT("day_wise_sales_data!$B$1:$BZ$1"),0)),0)</f>
        <v>0</v>
      </c>
      <c r="BO77" s="3">
        <f ca="1">IFERROR(INDEX(INDIRECT("day_wise_sales_data!$B$2:$BZ$599"),MATCH(resource!$CC77,day_wise_sales_data!$A$2:$A$500,0),MATCH(resource!BO$2,INDIRECT("day_wise_sales_data!$B$1:$BZ$1"),0)),0)</f>
        <v>3220.39</v>
      </c>
      <c r="BP77" s="3">
        <f ca="1">IFERROR(INDEX(INDIRECT("day_wise_sales_data!$B$2:$BZ$599"),MATCH(resource!$CC77,day_wise_sales_data!$A$2:$A$500,0),MATCH(resource!BP$2,INDIRECT("day_wise_sales_data!$B$1:$BZ$1"),0)),0)</f>
        <v>0</v>
      </c>
      <c r="BQ77" s="3">
        <f ca="1">IFERROR(INDEX(INDIRECT("day_wise_sales_data!$B$2:$BZ$599"),MATCH(resource!$CC77,day_wise_sales_data!$A$2:$A$500,0),MATCH(resource!BQ$2,INDIRECT("day_wise_sales_data!$B$1:$BZ$1"),0)),0)</f>
        <v>0</v>
      </c>
      <c r="BR77" s="3">
        <f ca="1">IFERROR(INDEX(INDIRECT("day_wise_sales_data!$B$2:$BZ$599"),MATCH(resource!$CC77,day_wise_sales_data!$A$2:$A$500,0),MATCH(resource!BR$2,INDIRECT("day_wise_sales_data!$B$1:$BZ$1"),0)),0)</f>
        <v>6694.89</v>
      </c>
      <c r="BS77" s="3">
        <f ca="1">IFERROR(INDEX(INDIRECT("day_wise_sales_data!$B$2:$BZ$599"),MATCH(resource!$CC77,day_wise_sales_data!$A$2:$A$500,0),MATCH(resource!BS$2,INDIRECT("day_wise_sales_data!$B$1:$BZ$1"),0)),0)</f>
        <v>0</v>
      </c>
      <c r="BT77" s="3">
        <f ca="1">IFERROR(INDEX(INDIRECT("day_wise_sales_data!$B$2:$BZ$599"),MATCH(resource!$CC77,day_wise_sales_data!$A$2:$A$500,0),MATCH(resource!BT$2,INDIRECT("day_wise_sales_data!$B$1:$BZ$1"),0)),0)</f>
        <v>4541.8999999999996</v>
      </c>
      <c r="BU77" s="3">
        <f ca="1">IFERROR(INDEX(INDIRECT("day_wise_sales_data!$B$2:$BZ$599"),MATCH(resource!$CC77,day_wise_sales_data!$A$2:$A$500,0),MATCH(resource!BU$2,INDIRECT("day_wise_sales_data!$B$1:$BZ$1"),0)),0)</f>
        <v>12572.41</v>
      </c>
      <c r="BV77" s="3">
        <f ca="1">IFERROR(INDEX(INDIRECT("day_wise_sales_data!$B$2:$BZ$599"),MATCH(resource!$CC77,day_wise_sales_data!$A$2:$A$500,0),MATCH(resource!BV$2,INDIRECT("day_wise_sales_data!$B$1:$BZ$1"),0)),0)</f>
        <v>11692.85</v>
      </c>
      <c r="BW77" s="3">
        <f ca="1">IFERROR(INDEX(INDIRECT("day_wise_sales_data!$B$2:$BZ$599"),MATCH(resource!$CC77,day_wise_sales_data!$A$2:$A$500,0),MATCH(resource!BW$2,INDIRECT("day_wise_sales_data!$B$1:$BZ$1"),0)),0)</f>
        <v>3888.8</v>
      </c>
      <c r="BX77" s="3">
        <f ca="1">IFERROR(INDEX(INDIRECT("day_wise_sales_data!$B$2:$BZ$599"),MATCH(resource!$CC77,day_wise_sales_data!$A$2:$A$500,0),MATCH(resource!BX$2,INDIRECT("day_wise_sales_data!$B$1:$BZ$1"),0)),0)</f>
        <v>9426.0400000000009</v>
      </c>
      <c r="BY77" s="3">
        <f ca="1">IFERROR(INDEX(INDIRECT("day_wise_sales_data!$B$2:$BZ$599"),MATCH(resource!$CC77,day_wise_sales_data!$A$2:$A$500,0),MATCH(resource!BY$2,INDIRECT("day_wise_sales_data!$B$1:$BZ$1"),0)),0)</f>
        <v>0</v>
      </c>
      <c r="BZ77" s="3">
        <f ca="1">IFERROR(INDEX(INDIRECT("day_wise_sales_data!$B$2:$BZ$599"),MATCH(resource!$CC77,day_wise_sales_data!$A$2:$A$500,0),MATCH(resource!BZ$2,INDIRECT("day_wise_sales_data!$B$1:$BZ$1"),0)),0)</f>
        <v>0</v>
      </c>
      <c r="CA77" s="3" t="str">
        <f ca="1">IFERROR(INDEX(INDIRECT("day_wise_sales_data!$B$2:$BZ$599"),MATCH(resource!$CC77,day_wise_sales_data!$A$2:$A$500,0),MATCH(resource!CA$2,INDIRECT("day_wise_sales_data!$B$1:$BZ$1"),0)),0)</f>
        <v>dd</v>
      </c>
      <c r="CC77" s="4" t="str">
        <f>sales_data!H76</f>
        <v>CML04211</v>
      </c>
      <c r="CD77" s="1">
        <v>75</v>
      </c>
      <c r="CE77" s="1" t="str">
        <f>IF(AQ77=report!$AQ$3,resource!CD77,"")</f>
        <v/>
      </c>
      <c r="CF77" s="5" t="str">
        <f>IFERROR(SMALL($CE$3:$CE$1001,ROWS($CE$3:CE77)),"")</f>
        <v/>
      </c>
      <c r="CH77">
        <f>IFERROR(VLOOKUP($CC77,data_pull!$E$22:$G$700,2,0),0)</f>
        <v>120772.18</v>
      </c>
      <c r="CI77" s="1">
        <f t="shared" si="64"/>
        <v>148</v>
      </c>
      <c r="CJ77" s="1">
        <f t="shared" si="63"/>
        <v>0</v>
      </c>
      <c r="CK77" s="1" t="s">
        <v>1148</v>
      </c>
      <c r="CL77" s="1">
        <f t="shared" si="65"/>
        <v>111</v>
      </c>
      <c r="CM77" s="1" t="str">
        <f>IFERROR(VLOOKUP($CK77,stock_data!$B$3:$W$612,2,0),0)</f>
        <v>DERSON OINTMENT</v>
      </c>
      <c r="CN77" s="1" t="str">
        <f>IFERROR(VLOOKUP($CK77,stock_data!$B$3:$W$612,4,0),0)</f>
        <v>15gm</v>
      </c>
      <c r="CO77" s="1">
        <f>IFERROR(VLOOKUP($CK77,stock_data!$B$3:$W$612,5,0),0)</f>
        <v>31.7</v>
      </c>
      <c r="CP77" s="3">
        <f t="shared" si="66"/>
        <v>0</v>
      </c>
      <c r="CQ77" s="3">
        <f t="shared" si="67"/>
        <v>0</v>
      </c>
      <c r="CR77" s="1">
        <f>IFERROR(VLOOKUP($CK77,stock_data!$B$3:$W$612,6,0),0)</f>
        <v>0</v>
      </c>
      <c r="CS77" s="1">
        <f>IFERROR(VLOOKUP($CK77,stock_data!$B$3:$W$612,7,0),0)</f>
        <v>3</v>
      </c>
      <c r="CT77" s="1">
        <f>IFERROR(VLOOKUP($CK77,stock_data!$B$3:$W$612,8,0),0)</f>
        <v>0</v>
      </c>
      <c r="CU77" s="1">
        <f>IFERROR(VLOOKUP($CK77,stock_data!$B$3:$W$612,9,0),0)</f>
        <v>0</v>
      </c>
      <c r="CV77" s="1">
        <f>IFERROR(VLOOKUP($CK77,stock_data!$B$3:$W$612,10,0),0)</f>
        <v>0</v>
      </c>
      <c r="CW77" s="1">
        <f>IFERROR(VLOOKUP($CK77,stock_data!$B$3:$W$612,11,0),0)</f>
        <v>0</v>
      </c>
      <c r="CX77" s="1">
        <f>IFERROR(VLOOKUP($CK77,stock_data!$B$3:$W$612,12,0),0)</f>
        <v>0</v>
      </c>
      <c r="CY77" s="1">
        <f>IFERROR(VLOOKUP($CK77,stock_data!$B$3:$W$612,13,0),0)</f>
        <v>0</v>
      </c>
      <c r="CZ77" s="1">
        <f>IFERROR(VLOOKUP($CK77,stock_data!$B$3:$W$612,14,0),0)</f>
        <v>0</v>
      </c>
      <c r="DA77" s="1">
        <f>IFERROR(VLOOKUP($CK77,stock_data!$B$3:$W$612,15,0),0)</f>
        <v>0</v>
      </c>
      <c r="DB77" s="1">
        <f>IFERROR(VLOOKUP($CK77,stock_data!$B$3:$W$612,16,0),0)</f>
        <v>0</v>
      </c>
      <c r="DC77" s="1">
        <f>IFERROR(VLOOKUP($CK77,stock_data!$B$3:$W$612,17,0),0)</f>
        <v>0</v>
      </c>
      <c r="DD77" s="1">
        <f>IFERROR(VLOOKUP($CK77,stock_data!$B$3:$W$612,18,0),0)</f>
        <v>0</v>
      </c>
      <c r="DE77" s="1">
        <f>IFERROR(VLOOKUP($CK77,stock_data!$B$3:$W$612,19,0),0)</f>
        <v>0</v>
      </c>
      <c r="DF77" s="1">
        <f>IFERROR(VLOOKUP($CK77,stock_data!$B$3:$W$612,20,0),0)</f>
        <v>0</v>
      </c>
      <c r="DG77" s="1">
        <f>IFERROR(VLOOKUP($CK77,stock_data!$B$3:$W$612,21,0),0)</f>
        <v>0</v>
      </c>
      <c r="DH77" s="1">
        <f>IFERROR(VLOOKUP($CK77,stock_data!$B$3:$W$612,22,0),0)</f>
        <v>0</v>
      </c>
      <c r="DI77" s="1">
        <f t="shared" si="68"/>
        <v>3</v>
      </c>
      <c r="DJ77" s="1">
        <f t="shared" si="69"/>
        <v>95.1</v>
      </c>
      <c r="DK77" s="3">
        <f>IFERROR(INDEX(COD_SALES!$B$5:$Z$500,MATCH(resource!$CC77,COD_SALES!$A$5:$A$500,0),MATCH(resource!DK$2,COD_SALES!$B$4:$Z$4,0)),"")</f>
        <v>13</v>
      </c>
      <c r="DL77" s="3">
        <f>IFERROR(INDEX(COD_SALES!$B$5:$Z$500,MATCH(resource!$CC77,COD_SALES!$A$5:$A$500,0),MATCH(resource!DL$2,COD_SALES!$B$4:$Z$4,0)),"")</f>
        <v>7</v>
      </c>
      <c r="DM77" s="3">
        <f>IFERROR(INDEX(COD_SALES!$B$5:$Z$500,MATCH(resource!$CC77,COD_SALES!$A$5:$A$500,0),MATCH(resource!DM$2,COD_SALES!$B$4:$Z$4,0)),"")</f>
        <v>1</v>
      </c>
      <c r="DN77" s="3" t="str">
        <f>IFERROR(INDEX(COD_SALES!$B$5:$Z$500,MATCH(resource!$CC77,COD_SALES!$A$5:$A$500,0),MATCH(resource!DN$2,COD_SALES!$B$4:$Z$4,0)),"")</f>
        <v/>
      </c>
      <c r="DO77" s="3">
        <f>IFERROR(INDEX(COD_SALES!$B$5:$Z$500,MATCH(resource!$CC77,COD_SALES!$A$5:$A$500,0),MATCH(resource!DO$2,COD_SALES!$B$4:$Z$4,0)),"")</f>
        <v>3</v>
      </c>
      <c r="DP77" s="3">
        <f>IFERROR(INDEX(COD_SALES!$B$5:$Z$500,MATCH(resource!$CC77,COD_SALES!$A$5:$A$500,0),MATCH(resource!DP$2,COD_SALES!$B$4:$Z$4,0)),"")</f>
        <v>0</v>
      </c>
      <c r="DQ77" s="3" t="str">
        <f>IFERROR(INDEX(COD_SALES!$B$5:$Z$500,MATCH(resource!$CC77,COD_SALES!$A$5:$A$500,0),MATCH(resource!DQ$2,COD_SALES!$B$4:$Z$4,0)),"")</f>
        <v/>
      </c>
      <c r="DR77" s="3">
        <f>IFERROR(INDEX(COD_SALES!$B$5:$Z$500,MATCH(resource!$CC77,COD_SALES!$A$5:$A$500,0),MATCH(resource!DR$2,COD_SALES!$B$4:$Z$4,0)),"")</f>
        <v>0</v>
      </c>
      <c r="DS77" s="3">
        <f>IFERROR(INDEX(COD_SALES!$B$5:$Z$500,MATCH(resource!$CC77,COD_SALES!$A$5:$A$500,0),MATCH(resource!DS$2,COD_SALES!$B$4:$Z$4,0)),"")</f>
        <v>44</v>
      </c>
      <c r="DT77" s="3">
        <f>IFERROR(INDEX(COD_SALES!$B$5:$Z$500,MATCH(resource!$CC77,COD_SALES!$A$5:$A$500,0),MATCH(resource!DT$2,COD_SALES!$B$4:$Z$4,0)),"")</f>
        <v>15</v>
      </c>
      <c r="DU77" s="3">
        <f>IFERROR(INDEX(COD_SALES!$B$5:$Z$500,MATCH(resource!$CC77,COD_SALES!$A$5:$A$500,0),MATCH(resource!DU$2,COD_SALES!$B$4:$Z$4,0)),"")</f>
        <v>0</v>
      </c>
      <c r="DV77" s="3">
        <f>IFERROR(INDEX(COD_SALES!$B$5:$Z$500,MATCH(resource!$CC77,COD_SALES!$A$5:$A$500,0),MATCH(resource!DV$2,COD_SALES!$B$4:$Z$4,0)),"")</f>
        <v>0</v>
      </c>
      <c r="DW77" s="3">
        <f>IFERROR(INDEX(COD_SALES!$B$5:$Z$500,MATCH(resource!$CC77,COD_SALES!$A$5:$A$500,0),MATCH(resource!DW$2,COD_SALES!$B$4:$Z$4,0)),"")</f>
        <v>16</v>
      </c>
      <c r="DX77" s="3">
        <f>IFERROR(INDEX(COD_SALES!$B$5:$Z$500,MATCH(resource!$CC77,COD_SALES!$A$5:$A$500,0),MATCH(resource!DX$2,COD_SALES!$B$4:$Z$4,0)),"")</f>
        <v>0</v>
      </c>
      <c r="DY77" s="3">
        <f>IFERROR(INDEX(COD_SALES!$B$5:$Z$500,MATCH(resource!$CC77,COD_SALES!$A$5:$A$500,0),MATCH(resource!DY$2,COD_SALES!$B$4:$Z$4,0)),"")</f>
        <v>12</v>
      </c>
      <c r="DZ77" s="3">
        <f>IFERROR(INDEX(COD_SALES!$B$5:$Z$500,MATCH(resource!$CC77,COD_SALES!$A$5:$A$500,0),MATCH(resource!DZ$2,COD_SALES!$B$4:$Z$4,0)),"")</f>
        <v>2</v>
      </c>
      <c r="EA77" s="3">
        <f>IFERROR(INDEX(COD_SALES!$B$5:$Z$500,MATCH(resource!$CC77,COD_SALES!$A$5:$A$500,0),MATCH(resource!EA$2,COD_SALES!$B$4:$Z$4,0)),"")</f>
        <v>18</v>
      </c>
      <c r="EB77" s="3">
        <f t="shared" si="70"/>
        <v>35168.769999999997</v>
      </c>
      <c r="ED77" s="3">
        <f>IFERROR(VLOOKUP($CK77,depot_prod_sales!$B$5:$S$200,3,0),0)</f>
        <v>0</v>
      </c>
      <c r="EE77" s="3">
        <f>IFERROR(VLOOKUP($CK77,depot_prod_sales!$B$5:$S$200,4,0),0)</f>
        <v>0</v>
      </c>
      <c r="EF77" s="3">
        <f>IFERROR(VLOOKUP($CK77,depot_prod_sales!$B$5:$S$200,5,0),0)</f>
        <v>0</v>
      </c>
      <c r="EG77" s="3">
        <f>IFERROR(VLOOKUP($CK77,depot_prod_sales!$B$5:$S$200,6,0),0)</f>
        <v>0</v>
      </c>
      <c r="EH77" s="3">
        <f>IFERROR(VLOOKUP($CK77,depot_prod_sales!$B$5:$S$200,7,0),0)</f>
        <v>0</v>
      </c>
      <c r="EI77" s="3">
        <f>IFERROR(VLOOKUP($CK77,depot_prod_sales!$B$5:$S$200,8,0),0)</f>
        <v>0</v>
      </c>
      <c r="EJ77" s="3">
        <f>IFERROR(VLOOKUP($CK77,depot_prod_sales!$B$5:$S$200,9,0),0)</f>
        <v>0</v>
      </c>
      <c r="EK77" s="3">
        <f>IFERROR(VLOOKUP($CK77,depot_prod_sales!$B$5:$S$200,10,0),0)</f>
        <v>0</v>
      </c>
      <c r="EL77" s="3">
        <f>IFERROR(VLOOKUP($CK77,depot_prod_sales!$B$5:$S$200,11,0),0)</f>
        <v>0</v>
      </c>
      <c r="EM77" s="3">
        <f>IFERROR(VLOOKUP($CK77,depot_prod_sales!$B$5:$S$200,12,0),0)</f>
        <v>0</v>
      </c>
      <c r="EN77" s="3">
        <f>IFERROR(VLOOKUP($CK77,depot_prod_sales!$B$5:$S$200,13,0),0)</f>
        <v>0</v>
      </c>
      <c r="EO77" s="3">
        <f>IFERROR(VLOOKUP($CK77,depot_prod_sales!$B$5:$S$200,14,0),0)</f>
        <v>0</v>
      </c>
      <c r="EP77" s="3">
        <f>IFERROR(VLOOKUP($CK77,depot_prod_sales!$B$5:$S$200,15,0),0)</f>
        <v>0</v>
      </c>
      <c r="EQ77" s="3">
        <f>IFERROR(VLOOKUP($CK77,depot_prod_sales!$B$5:$S$200,16,0),0)</f>
        <v>0</v>
      </c>
      <c r="ER77" s="3">
        <f>IFERROR(VLOOKUP($CK77,depot_prod_sales!$B$5:$S$200,17,0),0)</f>
        <v>0</v>
      </c>
      <c r="ES77" s="3">
        <f>IFERROR(VLOOKUP($CK77,depot_prod_sales!$B$5:$S$200,18,0),0)</f>
        <v>0</v>
      </c>
      <c r="ET77" s="116">
        <f t="shared" si="71"/>
        <v>0</v>
      </c>
      <c r="EU77" s="116">
        <f t="shared" si="72"/>
        <v>0</v>
      </c>
      <c r="EW77" s="3">
        <f>IFERROR(VLOOKUP(CC77,data_pull!$AO$25:$AR$546,2,0),0)</f>
        <v>14</v>
      </c>
      <c r="EX77" s="1">
        <f>IFERROR(VLOOKUP(CC77,data_pull!$AO$25:$AR$546,4,0),0)</f>
        <v>170000</v>
      </c>
    </row>
    <row r="78" spans="13:154" x14ac:dyDescent="0.25"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4" t="str">
        <f>sales_data!B77</f>
        <v>Rajib Datta</v>
      </c>
      <c r="AR78" s="4" t="str">
        <f>sales_data!C77</f>
        <v>Saleh Uddin</v>
      </c>
      <c r="AS78" s="5" t="str">
        <f t="shared" si="62"/>
        <v/>
      </c>
      <c r="AT78" s="4" t="str">
        <f>sales_data!I77</f>
        <v>Kamrul Hasan Bhuiyan</v>
      </c>
      <c r="AU78" s="4" t="str">
        <f>sales_data!W77</f>
        <v>Nawabpur (Tb)</v>
      </c>
      <c r="AV78" s="1">
        <f>sales_data!N77</f>
        <v>111547.2</v>
      </c>
      <c r="AW78" s="1">
        <f>sales_data!P77</f>
        <v>28</v>
      </c>
      <c r="AX78" s="3">
        <f ca="1">IFERROR(INDEX(INDIRECT("day_wise_sales_data!$B$2:$BZ$599"),MATCH(resource!$CC78,day_wise_sales_data!$A$2:$A$500,0),MATCH(resource!AX$2,INDIRECT("day_wise_sales_data!$B$1:$BZ$1"),0)),0)</f>
        <v>0</v>
      </c>
      <c r="AY78" s="3">
        <f ca="1">IFERROR(INDEX(INDIRECT("day_wise_sales_data!$B$2:$BZ$599"),MATCH(resource!$CC78,day_wise_sales_data!$A$2:$A$500,0),MATCH(resource!AY$2,INDIRECT("day_wise_sales_data!$B$1:$BZ$1"),0)),0)</f>
        <v>0</v>
      </c>
      <c r="AZ78" s="3">
        <f ca="1">IFERROR(INDEX(INDIRECT("day_wise_sales_data!$B$2:$BZ$599"),MATCH(resource!$CC78,day_wise_sales_data!$A$2:$A$500,0),MATCH(resource!AZ$2,INDIRECT("day_wise_sales_data!$B$1:$BZ$1"),0)),0)</f>
        <v>0</v>
      </c>
      <c r="BA78" s="3">
        <f ca="1">IFERROR(INDEX(INDIRECT("day_wise_sales_data!$B$2:$BZ$599"),MATCH(resource!$CC78,day_wise_sales_data!$A$2:$A$500,0),MATCH(resource!BA$2,INDIRECT("day_wise_sales_data!$B$1:$BZ$1"),0)),0)</f>
        <v>0</v>
      </c>
      <c r="BB78" s="3">
        <f ca="1">IFERROR(INDEX(INDIRECT("day_wise_sales_data!$B$2:$BZ$599"),MATCH(resource!$CC78,day_wise_sales_data!$A$2:$A$500,0),MATCH(resource!BB$2,INDIRECT("day_wise_sales_data!$B$1:$BZ$1"),0)),0)</f>
        <v>0</v>
      </c>
      <c r="BC78" s="3">
        <f ca="1">IFERROR(INDEX(INDIRECT("day_wise_sales_data!$B$2:$BZ$599"),MATCH(resource!$CC78,day_wise_sales_data!$A$2:$A$500,0),MATCH(resource!BC$2,INDIRECT("day_wise_sales_data!$B$1:$BZ$1"),0)),0)</f>
        <v>0</v>
      </c>
      <c r="BD78" s="3">
        <f ca="1">IFERROR(INDEX(INDIRECT("day_wise_sales_data!$B$2:$BZ$599"),MATCH(resource!$CC78,day_wise_sales_data!$A$2:$A$500,0),MATCH(resource!BD$2,INDIRECT("day_wise_sales_data!$B$1:$BZ$1"),0)),0)</f>
        <v>36049.74</v>
      </c>
      <c r="BE78" s="3">
        <f ca="1">IFERROR(INDEX(INDIRECT("day_wise_sales_data!$B$2:$BZ$599"),MATCH(resource!$CC78,day_wise_sales_data!$A$2:$A$500,0),MATCH(resource!BE$2,INDIRECT("day_wise_sales_data!$B$1:$BZ$1"),0)),0)</f>
        <v>0</v>
      </c>
      <c r="BF78" s="3">
        <f ca="1">IFERROR(INDEX(INDIRECT("day_wise_sales_data!$B$2:$BZ$599"),MATCH(resource!$CC78,day_wise_sales_data!$A$2:$A$500,0),MATCH(resource!BF$2,INDIRECT("day_wise_sales_data!$B$1:$BZ$1"),0)),0)</f>
        <v>8826.7199999999993</v>
      </c>
      <c r="BG78" s="3">
        <f ca="1">IFERROR(INDEX(INDIRECT("day_wise_sales_data!$B$2:$BZ$599"),MATCH(resource!$CC78,day_wise_sales_data!$A$2:$A$500,0),MATCH(resource!BG$2,INDIRECT("day_wise_sales_data!$B$1:$BZ$1"),0)),0)</f>
        <v>4060.79</v>
      </c>
      <c r="BH78" s="3">
        <f ca="1">IFERROR(INDEX(INDIRECT("day_wise_sales_data!$B$2:$BZ$599"),MATCH(resource!$CC78,day_wise_sales_data!$A$2:$A$500,0),MATCH(resource!BH$2,INDIRECT("day_wise_sales_data!$B$1:$BZ$1"),0)),0)</f>
        <v>0</v>
      </c>
      <c r="BI78" s="3">
        <f ca="1">IFERROR(INDEX(INDIRECT("day_wise_sales_data!$B$2:$BZ$599"),MATCH(resource!$CC78,day_wise_sales_data!$A$2:$A$500,0),MATCH(resource!BI$2,INDIRECT("day_wise_sales_data!$B$1:$BZ$1"),0)),0)</f>
        <v>0</v>
      </c>
      <c r="BJ78" s="3">
        <f ca="1">IFERROR(INDEX(INDIRECT("day_wise_sales_data!$B$2:$BZ$599"),MATCH(resource!$CC78,day_wise_sales_data!$A$2:$A$500,0),MATCH(resource!BJ$2,INDIRECT("day_wise_sales_data!$B$1:$BZ$1"),0)),0)</f>
        <v>0</v>
      </c>
      <c r="BK78" s="3">
        <f ca="1">IFERROR(INDEX(INDIRECT("day_wise_sales_data!$B$2:$BZ$599"),MATCH(resource!$CC78,day_wise_sales_data!$A$2:$A$500,0),MATCH(resource!BK$2,INDIRECT("day_wise_sales_data!$B$1:$BZ$1"),0)),0)</f>
        <v>0</v>
      </c>
      <c r="BL78" s="3">
        <f ca="1">IFERROR(INDEX(INDIRECT("day_wise_sales_data!$B$2:$BZ$599"),MATCH(resource!$CC78,day_wise_sales_data!$A$2:$A$500,0),MATCH(resource!BL$2,INDIRECT("day_wise_sales_data!$B$1:$BZ$1"),0)),0)</f>
        <v>13245.06</v>
      </c>
      <c r="BM78" s="3">
        <f ca="1">IFERROR(INDEX(INDIRECT("day_wise_sales_data!$B$2:$BZ$599"),MATCH(resource!$CC78,day_wise_sales_data!$A$2:$A$500,0),MATCH(resource!BM$2,INDIRECT("day_wise_sales_data!$B$1:$BZ$1"),0)),0)</f>
        <v>31632.91</v>
      </c>
      <c r="BN78" s="3">
        <f ca="1">IFERROR(INDEX(INDIRECT("day_wise_sales_data!$B$2:$BZ$599"),MATCH(resource!$CC78,day_wise_sales_data!$A$2:$A$500,0),MATCH(resource!BN$2,INDIRECT("day_wise_sales_data!$B$1:$BZ$1"),0)),0)</f>
        <v>0</v>
      </c>
      <c r="BO78" s="3">
        <f ca="1">IFERROR(INDEX(INDIRECT("day_wise_sales_data!$B$2:$BZ$599"),MATCH(resource!$CC78,day_wise_sales_data!$A$2:$A$500,0),MATCH(resource!BO$2,INDIRECT("day_wise_sales_data!$B$1:$BZ$1"),0)),0)</f>
        <v>0</v>
      </c>
      <c r="BP78" s="3">
        <f ca="1">IFERROR(INDEX(INDIRECT("day_wise_sales_data!$B$2:$BZ$599"),MATCH(resource!$CC78,day_wise_sales_data!$A$2:$A$500,0),MATCH(resource!BP$2,INDIRECT("day_wise_sales_data!$B$1:$BZ$1"),0)),0)</f>
        <v>0</v>
      </c>
      <c r="BQ78" s="3">
        <f ca="1">IFERROR(INDEX(INDIRECT("day_wise_sales_data!$B$2:$BZ$599"),MATCH(resource!$CC78,day_wise_sales_data!$A$2:$A$500,0),MATCH(resource!BQ$2,INDIRECT("day_wise_sales_data!$B$1:$BZ$1"),0)),0)</f>
        <v>0</v>
      </c>
      <c r="BR78" s="3">
        <f ca="1">IFERROR(INDEX(INDIRECT("day_wise_sales_data!$B$2:$BZ$599"),MATCH(resource!$CC78,day_wise_sales_data!$A$2:$A$500,0),MATCH(resource!BR$2,INDIRECT("day_wise_sales_data!$B$1:$BZ$1"),0)),0)</f>
        <v>0</v>
      </c>
      <c r="BS78" s="3">
        <f ca="1">IFERROR(INDEX(INDIRECT("day_wise_sales_data!$B$2:$BZ$599"),MATCH(resource!$CC78,day_wise_sales_data!$A$2:$A$500,0),MATCH(resource!BS$2,INDIRECT("day_wise_sales_data!$B$1:$BZ$1"),0)),0)</f>
        <v>0</v>
      </c>
      <c r="BT78" s="3">
        <f ca="1">IFERROR(INDEX(INDIRECT("day_wise_sales_data!$B$2:$BZ$599"),MATCH(resource!$CC78,day_wise_sales_data!$A$2:$A$500,0),MATCH(resource!BT$2,INDIRECT("day_wise_sales_data!$B$1:$BZ$1"),0)),0)</f>
        <v>0</v>
      </c>
      <c r="BU78" s="3">
        <f ca="1">IFERROR(INDEX(INDIRECT("day_wise_sales_data!$B$2:$BZ$599"),MATCH(resource!$CC78,day_wise_sales_data!$A$2:$A$500,0),MATCH(resource!BU$2,INDIRECT("day_wise_sales_data!$B$1:$BZ$1"),0)),0)</f>
        <v>28914.58</v>
      </c>
      <c r="BV78" s="3">
        <f ca="1">IFERROR(INDEX(INDIRECT("day_wise_sales_data!$B$2:$BZ$599"),MATCH(resource!$CC78,day_wise_sales_data!$A$2:$A$500,0),MATCH(resource!BV$2,INDIRECT("day_wise_sales_data!$B$1:$BZ$1"),0)),0)</f>
        <v>0</v>
      </c>
      <c r="BW78" s="3">
        <f ca="1">IFERROR(INDEX(INDIRECT("day_wise_sales_data!$B$2:$BZ$599"),MATCH(resource!$CC78,day_wise_sales_data!$A$2:$A$500,0),MATCH(resource!BW$2,INDIRECT("day_wise_sales_data!$B$1:$BZ$1"),0)),0)</f>
        <v>0</v>
      </c>
      <c r="BX78" s="3">
        <f ca="1">IFERROR(INDEX(INDIRECT("day_wise_sales_data!$B$2:$BZ$599"),MATCH(resource!$CC78,day_wise_sales_data!$A$2:$A$500,0),MATCH(resource!BX$2,INDIRECT("day_wise_sales_data!$B$1:$BZ$1"),0)),0)</f>
        <v>0</v>
      </c>
      <c r="BY78" s="3">
        <f ca="1">IFERROR(INDEX(INDIRECT("day_wise_sales_data!$B$2:$BZ$599"),MATCH(resource!$CC78,day_wise_sales_data!$A$2:$A$500,0),MATCH(resource!BY$2,INDIRECT("day_wise_sales_data!$B$1:$BZ$1"),0)),0)</f>
        <v>0</v>
      </c>
      <c r="BZ78" s="3">
        <f ca="1">IFERROR(INDEX(INDIRECT("day_wise_sales_data!$B$2:$BZ$599"),MATCH(resource!$CC78,day_wise_sales_data!$A$2:$A$500,0),MATCH(resource!BZ$2,INDIRECT("day_wise_sales_data!$B$1:$BZ$1"),0)),0)</f>
        <v>0</v>
      </c>
      <c r="CA78" s="3" t="str">
        <f ca="1">IFERROR(INDEX(INDIRECT("day_wise_sales_data!$B$2:$BZ$599"),MATCH(resource!$CC78,day_wise_sales_data!$A$2:$A$500,0),MATCH(resource!CA$2,INDIRECT("day_wise_sales_data!$B$1:$BZ$1"),0)),0)</f>
        <v>dd</v>
      </c>
      <c r="CC78" s="4" t="str">
        <f>sales_data!H77</f>
        <v>CML04131</v>
      </c>
      <c r="CD78" s="1">
        <v>76</v>
      </c>
      <c r="CE78" s="1" t="str">
        <f>IF(AQ78=report!$AQ$3,resource!CD78,"")</f>
        <v/>
      </c>
      <c r="CF78" s="5" t="str">
        <f>IFERROR(SMALL($CE$3:$CE$1001,ROWS($CE$3:CE78)),"")</f>
        <v/>
      </c>
      <c r="CH78">
        <f>IFERROR(VLOOKUP($CC78,data_pull!$E$22:$G$700,2,0),0)</f>
        <v>111547.2</v>
      </c>
      <c r="CI78" s="1">
        <f t="shared" si="64"/>
        <v>154</v>
      </c>
      <c r="CJ78" s="1">
        <f t="shared" si="63"/>
        <v>0</v>
      </c>
      <c r="CK78" s="1" t="s">
        <v>1150</v>
      </c>
      <c r="CL78" s="1">
        <f t="shared" si="65"/>
        <v>111</v>
      </c>
      <c r="CM78" s="1" t="str">
        <f>IFERROR(VLOOKUP($CK78,stock_data!$B$3:$W$612,2,0),0)</f>
        <v>DERSON-CL OINTMENT</v>
      </c>
      <c r="CN78" s="1" t="str">
        <f>IFERROR(VLOOKUP($CK78,stock_data!$B$3:$W$612,4,0),0)</f>
        <v>10gm</v>
      </c>
      <c r="CO78" s="1">
        <f>IFERROR(VLOOKUP($CK78,stock_data!$B$3:$W$612,5,0),0)</f>
        <v>25.6</v>
      </c>
      <c r="CP78" s="3">
        <f t="shared" si="66"/>
        <v>0</v>
      </c>
      <c r="CQ78" s="3">
        <f t="shared" si="67"/>
        <v>0</v>
      </c>
      <c r="CR78" s="1">
        <f>IFERROR(VLOOKUP($CK78,stock_data!$B$3:$W$612,6,0),0)</f>
        <v>0</v>
      </c>
      <c r="CS78" s="1">
        <f>IFERROR(VLOOKUP($CK78,stock_data!$B$3:$W$612,7,0),0)</f>
        <v>0</v>
      </c>
      <c r="CT78" s="1">
        <f>IFERROR(VLOOKUP($CK78,stock_data!$B$3:$W$612,8,0),0)</f>
        <v>0</v>
      </c>
      <c r="CU78" s="1">
        <f>IFERROR(VLOOKUP($CK78,stock_data!$B$3:$W$612,9,0),0)</f>
        <v>0</v>
      </c>
      <c r="CV78" s="1">
        <f>IFERROR(VLOOKUP($CK78,stock_data!$B$3:$W$612,10,0),0)</f>
        <v>0</v>
      </c>
      <c r="CW78" s="1">
        <f>IFERROR(VLOOKUP($CK78,stock_data!$B$3:$W$612,11,0),0)</f>
        <v>0</v>
      </c>
      <c r="CX78" s="1">
        <f>IFERROR(VLOOKUP($CK78,stock_data!$B$3:$W$612,12,0),0)</f>
        <v>0</v>
      </c>
      <c r="CY78" s="1">
        <f>IFERROR(VLOOKUP($CK78,stock_data!$B$3:$W$612,13,0),0)</f>
        <v>0</v>
      </c>
      <c r="CZ78" s="1">
        <f>IFERROR(VLOOKUP($CK78,stock_data!$B$3:$W$612,14,0),0)</f>
        <v>0</v>
      </c>
      <c r="DA78" s="1">
        <f>IFERROR(VLOOKUP($CK78,stock_data!$B$3:$W$612,15,0),0)</f>
        <v>0</v>
      </c>
      <c r="DB78" s="1">
        <f>IFERROR(VLOOKUP($CK78,stock_data!$B$3:$W$612,16,0),0)</f>
        <v>0</v>
      </c>
      <c r="DC78" s="1">
        <f>IFERROR(VLOOKUP($CK78,stock_data!$B$3:$W$612,17,0),0)</f>
        <v>0</v>
      </c>
      <c r="DD78" s="1">
        <f>IFERROR(VLOOKUP($CK78,stock_data!$B$3:$W$612,18,0),0)</f>
        <v>0</v>
      </c>
      <c r="DE78" s="1">
        <f>IFERROR(VLOOKUP($CK78,stock_data!$B$3:$W$612,19,0),0)</f>
        <v>0</v>
      </c>
      <c r="DF78" s="1">
        <f>IFERROR(VLOOKUP($CK78,stock_data!$B$3:$W$612,20,0),0)</f>
        <v>0</v>
      </c>
      <c r="DG78" s="1">
        <f>IFERROR(VLOOKUP($CK78,stock_data!$B$3:$W$612,21,0),0)</f>
        <v>0</v>
      </c>
      <c r="DH78" s="1">
        <f>IFERROR(VLOOKUP($CK78,stock_data!$B$3:$W$612,22,0),0)</f>
        <v>0</v>
      </c>
      <c r="DI78" s="1">
        <f t="shared" si="68"/>
        <v>0</v>
      </c>
      <c r="DJ78" s="1">
        <f t="shared" si="69"/>
        <v>0</v>
      </c>
      <c r="DK78" s="3">
        <f>IFERROR(INDEX(COD_SALES!$B$5:$Z$500,MATCH(resource!$CC78,COD_SALES!$A$5:$A$500,0),MATCH(resource!DK$2,COD_SALES!$B$4:$Z$4,0)),"")</f>
        <v>0</v>
      </c>
      <c r="DL78" s="3">
        <f>IFERROR(INDEX(COD_SALES!$B$5:$Z$500,MATCH(resource!$CC78,COD_SALES!$A$5:$A$500,0),MATCH(resource!DL$2,COD_SALES!$B$4:$Z$4,0)),"")</f>
        <v>0</v>
      </c>
      <c r="DM78" s="3">
        <f>IFERROR(INDEX(COD_SALES!$B$5:$Z$500,MATCH(resource!$CC78,COD_SALES!$A$5:$A$500,0),MATCH(resource!DM$2,COD_SALES!$B$4:$Z$4,0)),"")</f>
        <v>2</v>
      </c>
      <c r="DN78" s="3" t="str">
        <f>IFERROR(INDEX(COD_SALES!$B$5:$Z$500,MATCH(resource!$CC78,COD_SALES!$A$5:$A$500,0),MATCH(resource!DN$2,COD_SALES!$B$4:$Z$4,0)),"")</f>
        <v/>
      </c>
      <c r="DO78" s="3">
        <f>IFERROR(INDEX(COD_SALES!$B$5:$Z$500,MATCH(resource!$CC78,COD_SALES!$A$5:$A$500,0),MATCH(resource!DO$2,COD_SALES!$B$4:$Z$4,0)),"")</f>
        <v>0</v>
      </c>
      <c r="DP78" s="3">
        <f>IFERROR(INDEX(COD_SALES!$B$5:$Z$500,MATCH(resource!$CC78,COD_SALES!$A$5:$A$500,0),MATCH(resource!DP$2,COD_SALES!$B$4:$Z$4,0)),"")</f>
        <v>0</v>
      </c>
      <c r="DQ78" s="3" t="str">
        <f>IFERROR(INDEX(COD_SALES!$B$5:$Z$500,MATCH(resource!$CC78,COD_SALES!$A$5:$A$500,0),MATCH(resource!DQ$2,COD_SALES!$B$4:$Z$4,0)),"")</f>
        <v/>
      </c>
      <c r="DR78" s="3">
        <f>IFERROR(INDEX(COD_SALES!$B$5:$Z$500,MATCH(resource!$CC78,COD_SALES!$A$5:$A$500,0),MATCH(resource!DR$2,COD_SALES!$B$4:$Z$4,0)),"")</f>
        <v>0</v>
      </c>
      <c r="DS78" s="3">
        <f>IFERROR(INDEX(COD_SALES!$B$5:$Z$500,MATCH(resource!$CC78,COD_SALES!$A$5:$A$500,0),MATCH(resource!DS$2,COD_SALES!$B$4:$Z$4,0)),"")</f>
        <v>30</v>
      </c>
      <c r="DT78" s="3">
        <f>IFERROR(INDEX(COD_SALES!$B$5:$Z$500,MATCH(resource!$CC78,COD_SALES!$A$5:$A$500,0),MATCH(resource!DT$2,COD_SALES!$B$4:$Z$4,0)),"")</f>
        <v>50</v>
      </c>
      <c r="DU78" s="3">
        <f>IFERROR(INDEX(COD_SALES!$B$5:$Z$500,MATCH(resource!$CC78,COD_SALES!$A$5:$A$500,0),MATCH(resource!DU$2,COD_SALES!$B$4:$Z$4,0)),"")</f>
        <v>50</v>
      </c>
      <c r="DV78" s="3">
        <f>IFERROR(INDEX(COD_SALES!$B$5:$Z$500,MATCH(resource!$CC78,COD_SALES!$A$5:$A$500,0),MATCH(resource!DV$2,COD_SALES!$B$4:$Z$4,0)),"")</f>
        <v>0</v>
      </c>
      <c r="DW78" s="3">
        <f>IFERROR(INDEX(COD_SALES!$B$5:$Z$500,MATCH(resource!$CC78,COD_SALES!$A$5:$A$500,0),MATCH(resource!DW$2,COD_SALES!$B$4:$Z$4,0)),"")</f>
        <v>118</v>
      </c>
      <c r="DX78" s="3">
        <f>IFERROR(INDEX(COD_SALES!$B$5:$Z$500,MATCH(resource!$CC78,COD_SALES!$A$5:$A$500,0),MATCH(resource!DX$2,COD_SALES!$B$4:$Z$4,0)),"")</f>
        <v>0</v>
      </c>
      <c r="DY78" s="3">
        <f>IFERROR(INDEX(COD_SALES!$B$5:$Z$500,MATCH(resource!$CC78,COD_SALES!$A$5:$A$500,0),MATCH(resource!DY$2,COD_SALES!$B$4:$Z$4,0)),"")</f>
        <v>0</v>
      </c>
      <c r="DZ78" s="3">
        <f>IFERROR(INDEX(COD_SALES!$B$5:$Z$500,MATCH(resource!$CC78,COD_SALES!$A$5:$A$500,0),MATCH(resource!DZ$2,COD_SALES!$B$4:$Z$4,0)),"")</f>
        <v>10</v>
      </c>
      <c r="EA78" s="3">
        <f>IFERROR(INDEX(COD_SALES!$B$5:$Z$500,MATCH(resource!$CC78,COD_SALES!$A$5:$A$500,0),MATCH(resource!EA$2,COD_SALES!$B$4:$Z$4,0)),"")</f>
        <v>0</v>
      </c>
      <c r="EB78" s="3">
        <f t="shared" si="70"/>
        <v>93965.359999999986</v>
      </c>
      <c r="ED78" s="3">
        <f>IFERROR(VLOOKUP($CK78,depot_prod_sales!$B$5:$S$200,3,0),0)</f>
        <v>0</v>
      </c>
      <c r="EE78" s="3">
        <f>IFERROR(VLOOKUP($CK78,depot_prod_sales!$B$5:$S$200,4,0),0)</f>
        <v>0</v>
      </c>
      <c r="EF78" s="3">
        <f>IFERROR(VLOOKUP($CK78,depot_prod_sales!$B$5:$S$200,5,0),0)</f>
        <v>0</v>
      </c>
      <c r="EG78" s="3">
        <f>IFERROR(VLOOKUP($CK78,depot_prod_sales!$B$5:$S$200,6,0),0)</f>
        <v>0</v>
      </c>
      <c r="EH78" s="3">
        <f>IFERROR(VLOOKUP($CK78,depot_prod_sales!$B$5:$S$200,7,0),0)</f>
        <v>0</v>
      </c>
      <c r="EI78" s="3">
        <f>IFERROR(VLOOKUP($CK78,depot_prod_sales!$B$5:$S$200,8,0),0)</f>
        <v>0</v>
      </c>
      <c r="EJ78" s="3">
        <f>IFERROR(VLOOKUP($CK78,depot_prod_sales!$B$5:$S$200,9,0),0)</f>
        <v>0</v>
      </c>
      <c r="EK78" s="3">
        <f>IFERROR(VLOOKUP($CK78,depot_prod_sales!$B$5:$S$200,10,0),0)</f>
        <v>0</v>
      </c>
      <c r="EL78" s="3">
        <f>IFERROR(VLOOKUP($CK78,depot_prod_sales!$B$5:$S$200,11,0),0)</f>
        <v>0</v>
      </c>
      <c r="EM78" s="3">
        <f>IFERROR(VLOOKUP($CK78,depot_prod_sales!$B$5:$S$200,12,0),0)</f>
        <v>0</v>
      </c>
      <c r="EN78" s="3">
        <f>IFERROR(VLOOKUP($CK78,depot_prod_sales!$B$5:$S$200,13,0),0)</f>
        <v>0</v>
      </c>
      <c r="EO78" s="3">
        <f>IFERROR(VLOOKUP($CK78,depot_prod_sales!$B$5:$S$200,14,0),0)</f>
        <v>0</v>
      </c>
      <c r="EP78" s="3">
        <f>IFERROR(VLOOKUP($CK78,depot_prod_sales!$B$5:$S$200,15,0),0)</f>
        <v>0</v>
      </c>
      <c r="EQ78" s="3">
        <f>IFERROR(VLOOKUP($CK78,depot_prod_sales!$B$5:$S$200,16,0),0)</f>
        <v>0</v>
      </c>
      <c r="ER78" s="3">
        <f>IFERROR(VLOOKUP($CK78,depot_prod_sales!$B$5:$S$200,17,0),0)</f>
        <v>0</v>
      </c>
      <c r="ES78" s="3">
        <f>IFERROR(VLOOKUP($CK78,depot_prod_sales!$B$5:$S$200,18,0),0)</f>
        <v>0</v>
      </c>
      <c r="ET78" s="116">
        <f t="shared" si="71"/>
        <v>0</v>
      </c>
      <c r="EU78" s="116">
        <f t="shared" si="72"/>
        <v>0</v>
      </c>
      <c r="EW78" s="3">
        <f>IFERROR(VLOOKUP(CC78,data_pull!$AO$25:$AR$546,2,0),0)</f>
        <v>26</v>
      </c>
      <c r="EX78" s="1">
        <f>IFERROR(VLOOKUP(CC78,data_pull!$AO$25:$AR$546,4,0),0)</f>
        <v>190000</v>
      </c>
    </row>
    <row r="79" spans="13:154" x14ac:dyDescent="0.25"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4" t="str">
        <f>sales_data!B78</f>
        <v>Rajib Datta</v>
      </c>
      <c r="AR79" s="4" t="str">
        <f>sales_data!C78</f>
        <v>Saleh Uddin</v>
      </c>
      <c r="AS79" s="5" t="str">
        <f t="shared" si="62"/>
        <v/>
      </c>
      <c r="AT79" s="4" t="str">
        <f>sales_data!I78</f>
        <v>Liton Chandra Paul</v>
      </c>
      <c r="AU79" s="4" t="str">
        <f>sales_data!W78</f>
        <v>Adda (Tb)</v>
      </c>
      <c r="AV79" s="1">
        <f>sales_data!N78</f>
        <v>134382.37</v>
      </c>
      <c r="AW79" s="1">
        <f>sales_data!P78</f>
        <v>23</v>
      </c>
      <c r="AX79" s="3">
        <f ca="1">IFERROR(INDEX(INDIRECT("day_wise_sales_data!$B$2:$BZ$599"),MATCH(resource!$CC79,day_wise_sales_data!$A$2:$A$500,0),MATCH(resource!AX$2,INDIRECT("day_wise_sales_data!$B$1:$BZ$1"),0)),0)</f>
        <v>0</v>
      </c>
      <c r="AY79" s="3">
        <f ca="1">IFERROR(INDEX(INDIRECT("day_wise_sales_data!$B$2:$BZ$599"),MATCH(resource!$CC79,day_wise_sales_data!$A$2:$A$500,0),MATCH(resource!AY$2,INDIRECT("day_wise_sales_data!$B$1:$BZ$1"),0)),0)</f>
        <v>0</v>
      </c>
      <c r="AZ79" s="3">
        <f ca="1">IFERROR(INDEX(INDIRECT("day_wise_sales_data!$B$2:$BZ$599"),MATCH(resource!$CC79,day_wise_sales_data!$A$2:$A$500,0),MATCH(resource!AZ$2,INDIRECT("day_wise_sales_data!$B$1:$BZ$1"),0)),0)</f>
        <v>0</v>
      </c>
      <c r="BA79" s="3">
        <f ca="1">IFERROR(INDEX(INDIRECT("day_wise_sales_data!$B$2:$BZ$599"),MATCH(resource!$CC79,day_wise_sales_data!$A$2:$A$500,0),MATCH(resource!BA$2,INDIRECT("day_wise_sales_data!$B$1:$BZ$1"),0)),0)</f>
        <v>0</v>
      </c>
      <c r="BB79" s="3">
        <f ca="1">IFERROR(INDEX(INDIRECT("day_wise_sales_data!$B$2:$BZ$599"),MATCH(resource!$CC79,day_wise_sales_data!$A$2:$A$500,0),MATCH(resource!BB$2,INDIRECT("day_wise_sales_data!$B$1:$BZ$1"),0)),0)</f>
        <v>33028.449999999997</v>
      </c>
      <c r="BC79" s="3">
        <f ca="1">IFERROR(INDEX(INDIRECT("day_wise_sales_data!$B$2:$BZ$599"),MATCH(resource!$CC79,day_wise_sales_data!$A$2:$A$500,0),MATCH(resource!BC$2,INDIRECT("day_wise_sales_data!$B$1:$BZ$1"),0)),0)</f>
        <v>0</v>
      </c>
      <c r="BD79" s="3">
        <f ca="1">IFERROR(INDEX(INDIRECT("day_wise_sales_data!$B$2:$BZ$599"),MATCH(resource!$CC79,day_wise_sales_data!$A$2:$A$500,0),MATCH(resource!BD$2,INDIRECT("day_wise_sales_data!$B$1:$BZ$1"),0)),0)</f>
        <v>0</v>
      </c>
      <c r="BE79" s="3">
        <f ca="1">IFERROR(INDEX(INDIRECT("day_wise_sales_data!$B$2:$BZ$599"),MATCH(resource!$CC79,day_wise_sales_data!$A$2:$A$500,0),MATCH(resource!BE$2,INDIRECT("day_wise_sales_data!$B$1:$BZ$1"),0)),0)</f>
        <v>2650.72</v>
      </c>
      <c r="BF79" s="3">
        <f ca="1">IFERROR(INDEX(INDIRECT("day_wise_sales_data!$B$2:$BZ$599"),MATCH(resource!$CC79,day_wise_sales_data!$A$2:$A$500,0),MATCH(resource!BF$2,INDIRECT("day_wise_sales_data!$B$1:$BZ$1"),0)),0)</f>
        <v>0</v>
      </c>
      <c r="BG79" s="3">
        <f ca="1">IFERROR(INDEX(INDIRECT("day_wise_sales_data!$B$2:$BZ$599"),MATCH(resource!$CC79,day_wise_sales_data!$A$2:$A$500,0),MATCH(resource!BG$2,INDIRECT("day_wise_sales_data!$B$1:$BZ$1"),0)),0)</f>
        <v>4430.63</v>
      </c>
      <c r="BH79" s="3">
        <f ca="1">IFERROR(INDEX(INDIRECT("day_wise_sales_data!$B$2:$BZ$599"),MATCH(resource!$CC79,day_wise_sales_data!$A$2:$A$500,0),MATCH(resource!BH$2,INDIRECT("day_wise_sales_data!$B$1:$BZ$1"),0)),0)</f>
        <v>0</v>
      </c>
      <c r="BI79" s="3">
        <f ca="1">IFERROR(INDEX(INDIRECT("day_wise_sales_data!$B$2:$BZ$599"),MATCH(resource!$CC79,day_wise_sales_data!$A$2:$A$500,0),MATCH(resource!BI$2,INDIRECT("day_wise_sales_data!$B$1:$BZ$1"),0)),0)</f>
        <v>0</v>
      </c>
      <c r="BJ79" s="3">
        <f ca="1">IFERROR(INDEX(INDIRECT("day_wise_sales_data!$B$2:$BZ$599"),MATCH(resource!$CC79,day_wise_sales_data!$A$2:$A$500,0),MATCH(resource!BJ$2,INDIRECT("day_wise_sales_data!$B$1:$BZ$1"),0)),0)</f>
        <v>0</v>
      </c>
      <c r="BK79" s="3">
        <f ca="1">IFERROR(INDEX(INDIRECT("day_wise_sales_data!$B$2:$BZ$599"),MATCH(resource!$CC79,day_wise_sales_data!$A$2:$A$500,0),MATCH(resource!BK$2,INDIRECT("day_wise_sales_data!$B$1:$BZ$1"),0)),0)</f>
        <v>2203.65</v>
      </c>
      <c r="BL79" s="3">
        <f ca="1">IFERROR(INDEX(INDIRECT("day_wise_sales_data!$B$2:$BZ$599"),MATCH(resource!$CC79,day_wise_sales_data!$A$2:$A$500,0),MATCH(resource!BL$2,INDIRECT("day_wise_sales_data!$B$1:$BZ$1"),0)),0)</f>
        <v>6166.3</v>
      </c>
      <c r="BM79" s="3">
        <f ca="1">IFERROR(INDEX(INDIRECT("day_wise_sales_data!$B$2:$BZ$599"),MATCH(resource!$CC79,day_wise_sales_data!$A$2:$A$500,0),MATCH(resource!BM$2,INDIRECT("day_wise_sales_data!$B$1:$BZ$1"),0)),0)</f>
        <v>0</v>
      </c>
      <c r="BN79" s="3">
        <f ca="1">IFERROR(INDEX(INDIRECT("day_wise_sales_data!$B$2:$BZ$599"),MATCH(resource!$CC79,day_wise_sales_data!$A$2:$A$500,0),MATCH(resource!BN$2,INDIRECT("day_wise_sales_data!$B$1:$BZ$1"),0)),0)</f>
        <v>1590.43</v>
      </c>
      <c r="BO79" s="3">
        <f ca="1">IFERROR(INDEX(INDIRECT("day_wise_sales_data!$B$2:$BZ$599"),MATCH(resource!$CC79,day_wise_sales_data!$A$2:$A$500,0),MATCH(resource!BO$2,INDIRECT("day_wise_sales_data!$B$1:$BZ$1"),0)),0)</f>
        <v>12936.78</v>
      </c>
      <c r="BP79" s="3">
        <f ca="1">IFERROR(INDEX(INDIRECT("day_wise_sales_data!$B$2:$BZ$599"),MATCH(resource!$CC79,day_wise_sales_data!$A$2:$A$500,0),MATCH(resource!BP$2,INDIRECT("day_wise_sales_data!$B$1:$BZ$1"),0)),0)</f>
        <v>0</v>
      </c>
      <c r="BQ79" s="3">
        <f ca="1">IFERROR(INDEX(INDIRECT("day_wise_sales_data!$B$2:$BZ$599"),MATCH(resource!$CC79,day_wise_sales_data!$A$2:$A$500,0),MATCH(resource!BQ$2,INDIRECT("day_wise_sales_data!$B$1:$BZ$1"),0)),0)</f>
        <v>0</v>
      </c>
      <c r="BR79" s="3">
        <f ca="1">IFERROR(INDEX(INDIRECT("day_wise_sales_data!$B$2:$BZ$599"),MATCH(resource!$CC79,day_wise_sales_data!$A$2:$A$500,0),MATCH(resource!BR$2,INDIRECT("day_wise_sales_data!$B$1:$BZ$1"),0)),0)</f>
        <v>21183.03</v>
      </c>
      <c r="BS79" s="3">
        <f ca="1">IFERROR(INDEX(INDIRECT("day_wise_sales_data!$B$2:$BZ$599"),MATCH(resource!$CC79,day_wise_sales_data!$A$2:$A$500,0),MATCH(resource!BS$2,INDIRECT("day_wise_sales_data!$B$1:$BZ$1"),0)),0)</f>
        <v>0</v>
      </c>
      <c r="BT79" s="3">
        <f ca="1">IFERROR(INDEX(INDIRECT("day_wise_sales_data!$B$2:$BZ$599"),MATCH(resource!$CC79,day_wise_sales_data!$A$2:$A$500,0),MATCH(resource!BT$2,INDIRECT("day_wise_sales_data!$B$1:$BZ$1"),0)),0)</f>
        <v>0</v>
      </c>
      <c r="BU79" s="3">
        <f ca="1">IFERROR(INDEX(INDIRECT("day_wise_sales_data!$B$2:$BZ$599"),MATCH(resource!$CC79,day_wise_sales_data!$A$2:$A$500,0),MATCH(resource!BU$2,INDIRECT("day_wise_sales_data!$B$1:$BZ$1"),0)),0)</f>
        <v>50192.38</v>
      </c>
      <c r="BV79" s="3">
        <f ca="1">IFERROR(INDEX(INDIRECT("day_wise_sales_data!$B$2:$BZ$599"),MATCH(resource!$CC79,day_wise_sales_data!$A$2:$A$500,0),MATCH(resource!BV$2,INDIRECT("day_wise_sales_data!$B$1:$BZ$1"),0)),0)</f>
        <v>0</v>
      </c>
      <c r="BW79" s="3">
        <f ca="1">IFERROR(INDEX(INDIRECT("day_wise_sales_data!$B$2:$BZ$599"),MATCH(resource!$CC79,day_wise_sales_data!$A$2:$A$500,0),MATCH(resource!BW$2,INDIRECT("day_wise_sales_data!$B$1:$BZ$1"),0)),0)</f>
        <v>0</v>
      </c>
      <c r="BX79" s="3">
        <f ca="1">IFERROR(INDEX(INDIRECT("day_wise_sales_data!$B$2:$BZ$599"),MATCH(resource!$CC79,day_wise_sales_data!$A$2:$A$500,0),MATCH(resource!BX$2,INDIRECT("day_wise_sales_data!$B$1:$BZ$1"),0)),0)</f>
        <v>0</v>
      </c>
      <c r="BY79" s="3">
        <f ca="1">IFERROR(INDEX(INDIRECT("day_wise_sales_data!$B$2:$BZ$599"),MATCH(resource!$CC79,day_wise_sales_data!$A$2:$A$500,0),MATCH(resource!BY$2,INDIRECT("day_wise_sales_data!$B$1:$BZ$1"),0)),0)</f>
        <v>0</v>
      </c>
      <c r="BZ79" s="3">
        <f ca="1">IFERROR(INDEX(INDIRECT("day_wise_sales_data!$B$2:$BZ$599"),MATCH(resource!$CC79,day_wise_sales_data!$A$2:$A$500,0),MATCH(resource!BZ$2,INDIRECT("day_wise_sales_data!$B$1:$BZ$1"),0)),0)</f>
        <v>0</v>
      </c>
      <c r="CA79" s="3" t="str">
        <f ca="1">IFERROR(INDEX(INDIRECT("day_wise_sales_data!$B$2:$BZ$599"),MATCH(resource!$CC79,day_wise_sales_data!$A$2:$A$500,0),MATCH(resource!CA$2,INDIRECT("day_wise_sales_data!$B$1:$BZ$1"),0)),0)</f>
        <v>dd</v>
      </c>
      <c r="CC79" s="4" t="str">
        <f>sales_data!H78</f>
        <v>CML06212</v>
      </c>
      <c r="CD79" s="1">
        <v>77</v>
      </c>
      <c r="CE79" s="1" t="str">
        <f>IF(AQ79=report!$AQ$3,resource!CD79,"")</f>
        <v/>
      </c>
      <c r="CF79" s="5" t="str">
        <f>IFERROR(SMALL($CE$3:$CE$1001,ROWS($CE$3:CE79)),"")</f>
        <v/>
      </c>
      <c r="CH79">
        <f>IFERROR(VLOOKUP($CC79,data_pull!$E$22:$G$700,2,0),0)</f>
        <v>134382.37</v>
      </c>
      <c r="CI79" s="1">
        <f t="shared" si="64"/>
        <v>154</v>
      </c>
      <c r="CJ79" s="1">
        <f t="shared" si="63"/>
        <v>0</v>
      </c>
      <c r="CK79" s="1" t="s">
        <v>1152</v>
      </c>
      <c r="CL79" s="1">
        <f t="shared" si="65"/>
        <v>111</v>
      </c>
      <c r="CM79" s="1" t="str">
        <f>IFERROR(VLOOKUP($CK79,stock_data!$B$3:$W$612,2,0),0)</f>
        <v>DILATOL SYRUP 2mg/5ml</v>
      </c>
      <c r="CN79" s="1" t="str">
        <f>IFERROR(VLOOKUP($CK79,stock_data!$B$3:$W$612,4,0),0)</f>
        <v>100ml</v>
      </c>
      <c r="CO79" s="1">
        <f>IFERROR(VLOOKUP($CK79,stock_data!$B$3:$W$612,5,0),0)</f>
        <v>20</v>
      </c>
      <c r="CP79" s="3">
        <f t="shared" si="66"/>
        <v>0</v>
      </c>
      <c r="CQ79" s="3">
        <f t="shared" si="67"/>
        <v>0</v>
      </c>
      <c r="CR79" s="1">
        <f>IFERROR(VLOOKUP($CK79,stock_data!$B$3:$W$612,6,0),0)</f>
        <v>0</v>
      </c>
      <c r="CS79" s="1">
        <f>IFERROR(VLOOKUP($CK79,stock_data!$B$3:$W$612,7,0),0)</f>
        <v>0</v>
      </c>
      <c r="CT79" s="1">
        <f>IFERROR(VLOOKUP($CK79,stock_data!$B$3:$W$612,8,0),0)</f>
        <v>0</v>
      </c>
      <c r="CU79" s="1">
        <f>IFERROR(VLOOKUP($CK79,stock_data!$B$3:$W$612,9,0),0)</f>
        <v>0</v>
      </c>
      <c r="CV79" s="1">
        <f>IFERROR(VLOOKUP($CK79,stock_data!$B$3:$W$612,10,0),0)</f>
        <v>0</v>
      </c>
      <c r="CW79" s="1">
        <f>IFERROR(VLOOKUP($CK79,stock_data!$B$3:$W$612,11,0),0)</f>
        <v>0</v>
      </c>
      <c r="CX79" s="1">
        <f>IFERROR(VLOOKUP($CK79,stock_data!$B$3:$W$612,12,0),0)</f>
        <v>0</v>
      </c>
      <c r="CY79" s="1">
        <f>IFERROR(VLOOKUP($CK79,stock_data!$B$3:$W$612,13,0),0)</f>
        <v>0</v>
      </c>
      <c r="CZ79" s="1">
        <f>IFERROR(VLOOKUP($CK79,stock_data!$B$3:$W$612,14,0),0)</f>
        <v>0</v>
      </c>
      <c r="DA79" s="1">
        <f>IFERROR(VLOOKUP($CK79,stock_data!$B$3:$W$612,15,0),0)</f>
        <v>0</v>
      </c>
      <c r="DB79" s="1">
        <f>IFERROR(VLOOKUP($CK79,stock_data!$B$3:$W$612,16,0),0)</f>
        <v>0</v>
      </c>
      <c r="DC79" s="1">
        <f>IFERROR(VLOOKUP($CK79,stock_data!$B$3:$W$612,17,0),0)</f>
        <v>0</v>
      </c>
      <c r="DD79" s="1">
        <f>IFERROR(VLOOKUP($CK79,stock_data!$B$3:$W$612,18,0),0)</f>
        <v>0</v>
      </c>
      <c r="DE79" s="1">
        <f>IFERROR(VLOOKUP($CK79,stock_data!$B$3:$W$612,19,0),0)</f>
        <v>0</v>
      </c>
      <c r="DF79" s="1">
        <f>IFERROR(VLOOKUP($CK79,stock_data!$B$3:$W$612,20,0),0)</f>
        <v>0</v>
      </c>
      <c r="DG79" s="1">
        <f>IFERROR(VLOOKUP($CK79,stock_data!$B$3:$W$612,21,0),0)</f>
        <v>0</v>
      </c>
      <c r="DH79" s="1">
        <f>IFERROR(VLOOKUP($CK79,stock_data!$B$3:$W$612,22,0),0)</f>
        <v>0</v>
      </c>
      <c r="DI79" s="1">
        <f t="shared" si="68"/>
        <v>0</v>
      </c>
      <c r="DJ79" s="1">
        <f t="shared" si="69"/>
        <v>0</v>
      </c>
      <c r="DK79" s="3">
        <f>IFERROR(INDEX(COD_SALES!$B$5:$Z$500,MATCH(resource!$CC79,COD_SALES!$A$5:$A$500,0),MATCH(resource!DK$2,COD_SALES!$B$4:$Z$4,0)),"")</f>
        <v>17</v>
      </c>
      <c r="DL79" s="3">
        <f>IFERROR(INDEX(COD_SALES!$B$5:$Z$500,MATCH(resource!$CC79,COD_SALES!$A$5:$A$500,0),MATCH(resource!DL$2,COD_SALES!$B$4:$Z$4,0)),"")</f>
        <v>24</v>
      </c>
      <c r="DM79" s="3">
        <f>IFERROR(INDEX(COD_SALES!$B$5:$Z$500,MATCH(resource!$CC79,COD_SALES!$A$5:$A$500,0),MATCH(resource!DM$2,COD_SALES!$B$4:$Z$4,0)),"")</f>
        <v>38</v>
      </c>
      <c r="DN79" s="3" t="str">
        <f>IFERROR(INDEX(COD_SALES!$B$5:$Z$500,MATCH(resource!$CC79,COD_SALES!$A$5:$A$500,0),MATCH(resource!DN$2,COD_SALES!$B$4:$Z$4,0)),"")</f>
        <v/>
      </c>
      <c r="DO79" s="3">
        <f>IFERROR(INDEX(COD_SALES!$B$5:$Z$500,MATCH(resource!$CC79,COD_SALES!$A$5:$A$500,0),MATCH(resource!DO$2,COD_SALES!$B$4:$Z$4,0)),"")</f>
        <v>0</v>
      </c>
      <c r="DP79" s="3">
        <f>IFERROR(INDEX(COD_SALES!$B$5:$Z$500,MATCH(resource!$CC79,COD_SALES!$A$5:$A$500,0),MATCH(resource!DP$2,COD_SALES!$B$4:$Z$4,0)),"")</f>
        <v>8</v>
      </c>
      <c r="DQ79" s="3" t="str">
        <f>IFERROR(INDEX(COD_SALES!$B$5:$Z$500,MATCH(resource!$CC79,COD_SALES!$A$5:$A$500,0),MATCH(resource!DQ$2,COD_SALES!$B$4:$Z$4,0)),"")</f>
        <v/>
      </c>
      <c r="DR79" s="3">
        <f>IFERROR(INDEX(COD_SALES!$B$5:$Z$500,MATCH(resource!$CC79,COD_SALES!$A$5:$A$500,0),MATCH(resource!DR$2,COD_SALES!$B$4:$Z$4,0)),"")</f>
        <v>0</v>
      </c>
      <c r="DS79" s="3">
        <f>IFERROR(INDEX(COD_SALES!$B$5:$Z$500,MATCH(resource!$CC79,COD_SALES!$A$5:$A$500,0),MATCH(resource!DS$2,COD_SALES!$B$4:$Z$4,0)),"")</f>
        <v>16</v>
      </c>
      <c r="DT79" s="3">
        <f>IFERROR(INDEX(COD_SALES!$B$5:$Z$500,MATCH(resource!$CC79,COD_SALES!$A$5:$A$500,0),MATCH(resource!DT$2,COD_SALES!$B$4:$Z$4,0)),"")</f>
        <v>0</v>
      </c>
      <c r="DU79" s="3">
        <f>IFERROR(INDEX(COD_SALES!$B$5:$Z$500,MATCH(resource!$CC79,COD_SALES!$A$5:$A$500,0),MATCH(resource!DU$2,COD_SALES!$B$4:$Z$4,0)),"")</f>
        <v>0</v>
      </c>
      <c r="DV79" s="3">
        <f>IFERROR(INDEX(COD_SALES!$B$5:$Z$500,MATCH(resource!$CC79,COD_SALES!$A$5:$A$500,0),MATCH(resource!DV$2,COD_SALES!$B$4:$Z$4,0)),"")</f>
        <v>0</v>
      </c>
      <c r="DW79" s="3">
        <f>IFERROR(INDEX(COD_SALES!$B$5:$Z$500,MATCH(resource!$CC79,COD_SALES!$A$5:$A$500,0),MATCH(resource!DW$2,COD_SALES!$B$4:$Z$4,0)),"")</f>
        <v>119</v>
      </c>
      <c r="DX79" s="3">
        <f>IFERROR(INDEX(COD_SALES!$B$5:$Z$500,MATCH(resource!$CC79,COD_SALES!$A$5:$A$500,0),MATCH(resource!DX$2,COD_SALES!$B$4:$Z$4,0)),"")</f>
        <v>0</v>
      </c>
      <c r="DY79" s="3">
        <f>IFERROR(INDEX(COD_SALES!$B$5:$Z$500,MATCH(resource!$CC79,COD_SALES!$A$5:$A$500,0),MATCH(resource!DY$2,COD_SALES!$B$4:$Z$4,0)),"")</f>
        <v>18</v>
      </c>
      <c r="DZ79" s="3">
        <f>IFERROR(INDEX(COD_SALES!$B$5:$Z$500,MATCH(resource!$CC79,COD_SALES!$A$5:$A$500,0),MATCH(resource!DZ$2,COD_SALES!$B$4:$Z$4,0)),"")</f>
        <v>0</v>
      </c>
      <c r="EA79" s="3">
        <f>IFERROR(INDEX(COD_SALES!$B$5:$Z$500,MATCH(resource!$CC79,COD_SALES!$A$5:$A$500,0),MATCH(resource!EA$2,COD_SALES!$B$4:$Z$4,0)),"")</f>
        <v>29</v>
      </c>
      <c r="EB79" s="3">
        <f t="shared" si="70"/>
        <v>94305.86</v>
      </c>
      <c r="ED79" s="3">
        <f>IFERROR(VLOOKUP($CK79,depot_prod_sales!$B$5:$S$200,3,0),0)</f>
        <v>0</v>
      </c>
      <c r="EE79" s="3">
        <f>IFERROR(VLOOKUP($CK79,depot_prod_sales!$B$5:$S$200,4,0),0)</f>
        <v>0</v>
      </c>
      <c r="EF79" s="3">
        <f>IFERROR(VLOOKUP($CK79,depot_prod_sales!$B$5:$S$200,5,0),0)</f>
        <v>0</v>
      </c>
      <c r="EG79" s="3">
        <f>IFERROR(VLOOKUP($CK79,depot_prod_sales!$B$5:$S$200,6,0),0)</f>
        <v>0</v>
      </c>
      <c r="EH79" s="3">
        <f>IFERROR(VLOOKUP($CK79,depot_prod_sales!$B$5:$S$200,7,0),0)</f>
        <v>0</v>
      </c>
      <c r="EI79" s="3">
        <f>IFERROR(VLOOKUP($CK79,depot_prod_sales!$B$5:$S$200,8,0),0)</f>
        <v>0</v>
      </c>
      <c r="EJ79" s="3">
        <f>IFERROR(VLOOKUP($CK79,depot_prod_sales!$B$5:$S$200,9,0),0)</f>
        <v>0</v>
      </c>
      <c r="EK79" s="3">
        <f>IFERROR(VLOOKUP($CK79,depot_prod_sales!$B$5:$S$200,10,0),0)</f>
        <v>0</v>
      </c>
      <c r="EL79" s="3">
        <f>IFERROR(VLOOKUP($CK79,depot_prod_sales!$B$5:$S$200,11,0),0)</f>
        <v>0</v>
      </c>
      <c r="EM79" s="3">
        <f>IFERROR(VLOOKUP($CK79,depot_prod_sales!$B$5:$S$200,12,0),0)</f>
        <v>0</v>
      </c>
      <c r="EN79" s="3">
        <f>IFERROR(VLOOKUP($CK79,depot_prod_sales!$B$5:$S$200,13,0),0)</f>
        <v>0</v>
      </c>
      <c r="EO79" s="3">
        <f>IFERROR(VLOOKUP($CK79,depot_prod_sales!$B$5:$S$200,14,0),0)</f>
        <v>0</v>
      </c>
      <c r="EP79" s="3">
        <f>IFERROR(VLOOKUP($CK79,depot_prod_sales!$B$5:$S$200,15,0),0)</f>
        <v>0</v>
      </c>
      <c r="EQ79" s="3">
        <f>IFERROR(VLOOKUP($CK79,depot_prod_sales!$B$5:$S$200,16,0),0)</f>
        <v>0</v>
      </c>
      <c r="ER79" s="3">
        <f>IFERROR(VLOOKUP($CK79,depot_prod_sales!$B$5:$S$200,17,0),0)</f>
        <v>0</v>
      </c>
      <c r="ES79" s="3">
        <f>IFERROR(VLOOKUP($CK79,depot_prod_sales!$B$5:$S$200,18,0),0)</f>
        <v>0</v>
      </c>
      <c r="ET79" s="116">
        <f t="shared" si="71"/>
        <v>0</v>
      </c>
      <c r="EU79" s="116">
        <f t="shared" si="72"/>
        <v>0</v>
      </c>
      <c r="EW79" s="3">
        <f>IFERROR(VLOOKUP(CC79,data_pull!$AO$25:$AR$546,2,0),0)</f>
        <v>21</v>
      </c>
      <c r="EX79" s="1">
        <f>IFERROR(VLOOKUP(CC79,data_pull!$AO$25:$AR$546,4,0),0)</f>
        <v>190000</v>
      </c>
    </row>
    <row r="80" spans="13:154" x14ac:dyDescent="0.25"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4" t="str">
        <f>sales_data!B79</f>
        <v>Rajib Datta</v>
      </c>
      <c r="AR80" s="4" t="str">
        <f>sales_data!C79</f>
        <v>Saleh Uddin</v>
      </c>
      <c r="AS80" s="5" t="str">
        <f t="shared" si="62"/>
        <v/>
      </c>
      <c r="AT80" s="4" t="str">
        <f>sales_data!I79</f>
        <v>Sumon Saha</v>
      </c>
      <c r="AU80" s="4" t="str">
        <f>sales_data!W79</f>
        <v>Barura-1 (Tb)</v>
      </c>
      <c r="AV80" s="1">
        <f>sales_data!N79</f>
        <v>299000.19</v>
      </c>
      <c r="AW80" s="1">
        <f>sales_data!P79</f>
        <v>26</v>
      </c>
      <c r="AX80" s="3">
        <f ca="1">IFERROR(INDEX(INDIRECT("day_wise_sales_data!$B$2:$BZ$599"),MATCH(resource!$CC80,day_wise_sales_data!$A$2:$A$500,0),MATCH(resource!AX$2,INDIRECT("day_wise_sales_data!$B$1:$BZ$1"),0)),0)</f>
        <v>0</v>
      </c>
      <c r="AY80" s="3">
        <f ca="1">IFERROR(INDEX(INDIRECT("day_wise_sales_data!$B$2:$BZ$599"),MATCH(resource!$CC80,day_wise_sales_data!$A$2:$A$500,0),MATCH(resource!AY$2,INDIRECT("day_wise_sales_data!$B$1:$BZ$1"),0)),0)</f>
        <v>0</v>
      </c>
      <c r="AZ80" s="3">
        <f ca="1">IFERROR(INDEX(INDIRECT("day_wise_sales_data!$B$2:$BZ$599"),MATCH(resource!$CC80,day_wise_sales_data!$A$2:$A$500,0),MATCH(resource!AZ$2,INDIRECT("day_wise_sales_data!$B$1:$BZ$1"),0)),0)</f>
        <v>0</v>
      </c>
      <c r="BA80" s="3">
        <f ca="1">IFERROR(INDEX(INDIRECT("day_wise_sales_data!$B$2:$BZ$599"),MATCH(resource!$CC80,day_wise_sales_data!$A$2:$A$500,0),MATCH(resource!BA$2,INDIRECT("day_wise_sales_data!$B$1:$BZ$1"),0)),0)</f>
        <v>0</v>
      </c>
      <c r="BB80" s="3">
        <f ca="1">IFERROR(INDEX(INDIRECT("day_wise_sales_data!$B$2:$BZ$599"),MATCH(resource!$CC80,day_wise_sales_data!$A$2:$A$500,0),MATCH(resource!BB$2,INDIRECT("day_wise_sales_data!$B$1:$BZ$1"),0)),0)</f>
        <v>0</v>
      </c>
      <c r="BC80" s="3">
        <f ca="1">IFERROR(INDEX(INDIRECT("day_wise_sales_data!$B$2:$BZ$599"),MATCH(resource!$CC80,day_wise_sales_data!$A$2:$A$500,0),MATCH(resource!BC$2,INDIRECT("day_wise_sales_data!$B$1:$BZ$1"),0)),0)</f>
        <v>0</v>
      </c>
      <c r="BD80" s="3">
        <f ca="1">IFERROR(INDEX(INDIRECT("day_wise_sales_data!$B$2:$BZ$599"),MATCH(resource!$CC80,day_wise_sales_data!$A$2:$A$500,0),MATCH(resource!BD$2,INDIRECT("day_wise_sales_data!$B$1:$BZ$1"),0)),0)</f>
        <v>0</v>
      </c>
      <c r="BE80" s="3">
        <f ca="1">IFERROR(INDEX(INDIRECT("day_wise_sales_data!$B$2:$BZ$599"),MATCH(resource!$CC80,day_wise_sales_data!$A$2:$A$500,0),MATCH(resource!BE$2,INDIRECT("day_wise_sales_data!$B$1:$BZ$1"),0)),0)</f>
        <v>0</v>
      </c>
      <c r="BF80" s="3">
        <f ca="1">IFERROR(INDEX(INDIRECT("day_wise_sales_data!$B$2:$BZ$599"),MATCH(resource!$CC80,day_wise_sales_data!$A$2:$A$500,0),MATCH(resource!BF$2,INDIRECT("day_wise_sales_data!$B$1:$BZ$1"),0)),0)</f>
        <v>0</v>
      </c>
      <c r="BG80" s="3">
        <f ca="1">IFERROR(INDEX(INDIRECT("day_wise_sales_data!$B$2:$BZ$599"),MATCH(resource!$CC80,day_wise_sales_data!$A$2:$A$500,0),MATCH(resource!BG$2,INDIRECT("day_wise_sales_data!$B$1:$BZ$1"),0)),0)</f>
        <v>0</v>
      </c>
      <c r="BH80" s="3">
        <f ca="1">IFERROR(INDEX(INDIRECT("day_wise_sales_data!$B$2:$BZ$599"),MATCH(resource!$CC80,day_wise_sales_data!$A$2:$A$500,0),MATCH(resource!BH$2,INDIRECT("day_wise_sales_data!$B$1:$BZ$1"),0)),0)</f>
        <v>880.03</v>
      </c>
      <c r="BI80" s="3">
        <f ca="1">IFERROR(INDEX(INDIRECT("day_wise_sales_data!$B$2:$BZ$599"),MATCH(resource!$CC80,day_wise_sales_data!$A$2:$A$500,0),MATCH(resource!BI$2,INDIRECT("day_wise_sales_data!$B$1:$BZ$1"),0)),0)</f>
        <v>0</v>
      </c>
      <c r="BJ80" s="3">
        <f ca="1">IFERROR(INDEX(INDIRECT("day_wise_sales_data!$B$2:$BZ$599"),MATCH(resource!$CC80,day_wise_sales_data!$A$2:$A$500,0),MATCH(resource!BJ$2,INDIRECT("day_wise_sales_data!$B$1:$BZ$1"),0)),0)</f>
        <v>0</v>
      </c>
      <c r="BK80" s="3">
        <f ca="1">IFERROR(INDEX(INDIRECT("day_wise_sales_data!$B$2:$BZ$599"),MATCH(resource!$CC80,day_wise_sales_data!$A$2:$A$500,0),MATCH(resource!BK$2,INDIRECT("day_wise_sales_data!$B$1:$BZ$1"),0)),0)</f>
        <v>0</v>
      </c>
      <c r="BL80" s="3">
        <f ca="1">IFERROR(INDEX(INDIRECT("day_wise_sales_data!$B$2:$BZ$599"),MATCH(resource!$CC80,day_wise_sales_data!$A$2:$A$500,0),MATCH(resource!BL$2,INDIRECT("day_wise_sales_data!$B$1:$BZ$1"),0)),0)</f>
        <v>6993.1</v>
      </c>
      <c r="BM80" s="3">
        <f ca="1">IFERROR(INDEX(INDIRECT("day_wise_sales_data!$B$2:$BZ$599"),MATCH(resource!$CC80,day_wise_sales_data!$A$2:$A$500,0),MATCH(resource!BM$2,INDIRECT("day_wise_sales_data!$B$1:$BZ$1"),0)),0)</f>
        <v>0</v>
      </c>
      <c r="BN80" s="3">
        <f ca="1">IFERROR(INDEX(INDIRECT("day_wise_sales_data!$B$2:$BZ$599"),MATCH(resource!$CC80,day_wise_sales_data!$A$2:$A$500,0),MATCH(resource!BN$2,INDIRECT("day_wise_sales_data!$B$1:$BZ$1"),0)),0)</f>
        <v>0</v>
      </c>
      <c r="BO80" s="3">
        <f ca="1">IFERROR(INDEX(INDIRECT("day_wise_sales_data!$B$2:$BZ$599"),MATCH(resource!$CC80,day_wise_sales_data!$A$2:$A$500,0),MATCH(resource!BO$2,INDIRECT("day_wise_sales_data!$B$1:$BZ$1"),0)),0)</f>
        <v>0</v>
      </c>
      <c r="BP80" s="3">
        <f ca="1">IFERROR(INDEX(INDIRECT("day_wise_sales_data!$B$2:$BZ$599"),MATCH(resource!$CC80,day_wise_sales_data!$A$2:$A$500,0),MATCH(resource!BP$2,INDIRECT("day_wise_sales_data!$B$1:$BZ$1"),0)),0)</f>
        <v>0</v>
      </c>
      <c r="BQ80" s="3">
        <f ca="1">IFERROR(INDEX(INDIRECT("day_wise_sales_data!$B$2:$BZ$599"),MATCH(resource!$CC80,day_wise_sales_data!$A$2:$A$500,0),MATCH(resource!BQ$2,INDIRECT("day_wise_sales_data!$B$1:$BZ$1"),0)),0)</f>
        <v>0</v>
      </c>
      <c r="BR80" s="3">
        <f ca="1">IFERROR(INDEX(INDIRECT("day_wise_sales_data!$B$2:$BZ$599"),MATCH(resource!$CC80,day_wise_sales_data!$A$2:$A$500,0),MATCH(resource!BR$2,INDIRECT("day_wise_sales_data!$B$1:$BZ$1"),0)),0)</f>
        <v>0</v>
      </c>
      <c r="BS80" s="3">
        <f ca="1">IFERROR(INDEX(INDIRECT("day_wise_sales_data!$B$2:$BZ$599"),MATCH(resource!$CC80,day_wise_sales_data!$A$2:$A$500,0),MATCH(resource!BS$2,INDIRECT("day_wise_sales_data!$B$1:$BZ$1"),0)),0)</f>
        <v>0</v>
      </c>
      <c r="BT80" s="3">
        <f ca="1">IFERROR(INDEX(INDIRECT("day_wise_sales_data!$B$2:$BZ$599"),MATCH(resource!$CC80,day_wise_sales_data!$A$2:$A$500,0),MATCH(resource!BT$2,INDIRECT("day_wise_sales_data!$B$1:$BZ$1"),0)),0)</f>
        <v>530.14</v>
      </c>
      <c r="BU80" s="3">
        <f ca="1">IFERROR(INDEX(INDIRECT("day_wise_sales_data!$B$2:$BZ$599"),MATCH(resource!$CC80,day_wise_sales_data!$A$2:$A$500,0),MATCH(resource!BU$2,INDIRECT("day_wise_sales_data!$B$1:$BZ$1"),0)),0)</f>
        <v>25605.77</v>
      </c>
      <c r="BV80" s="3">
        <f ca="1">IFERROR(INDEX(INDIRECT("day_wise_sales_data!$B$2:$BZ$599"),MATCH(resource!$CC80,day_wise_sales_data!$A$2:$A$500,0),MATCH(resource!BV$2,INDIRECT("day_wise_sales_data!$B$1:$BZ$1"),0)),0)</f>
        <v>0</v>
      </c>
      <c r="BW80" s="3">
        <f ca="1">IFERROR(INDEX(INDIRECT("day_wise_sales_data!$B$2:$BZ$599"),MATCH(resource!$CC80,day_wise_sales_data!$A$2:$A$500,0),MATCH(resource!BW$2,INDIRECT("day_wise_sales_data!$B$1:$BZ$1"),0)),0)</f>
        <v>21121.43</v>
      </c>
      <c r="BX80" s="3">
        <f ca="1">IFERROR(INDEX(INDIRECT("day_wise_sales_data!$B$2:$BZ$599"),MATCH(resource!$CC80,day_wise_sales_data!$A$2:$A$500,0),MATCH(resource!BX$2,INDIRECT("day_wise_sales_data!$B$1:$BZ$1"),0)),0)</f>
        <v>0</v>
      </c>
      <c r="BY80" s="3">
        <f ca="1">IFERROR(INDEX(INDIRECT("day_wise_sales_data!$B$2:$BZ$599"),MATCH(resource!$CC80,day_wise_sales_data!$A$2:$A$500,0),MATCH(resource!BY$2,INDIRECT("day_wise_sales_data!$B$1:$BZ$1"),0)),0)</f>
        <v>55443.32</v>
      </c>
      <c r="BZ80" s="3">
        <f ca="1">IFERROR(INDEX(INDIRECT("day_wise_sales_data!$B$2:$BZ$599"),MATCH(resource!$CC80,day_wise_sales_data!$A$2:$A$500,0),MATCH(resource!BZ$2,INDIRECT("day_wise_sales_data!$B$1:$BZ$1"),0)),0)</f>
        <v>13279.44</v>
      </c>
      <c r="CA80" s="3" t="str">
        <f ca="1">IFERROR(INDEX(INDIRECT("day_wise_sales_data!$B$2:$BZ$599"),MATCH(resource!$CC80,day_wise_sales_data!$A$2:$A$500,0),MATCH(resource!CA$2,INDIRECT("day_wise_sales_data!$B$1:$BZ$1"),0)),0)</f>
        <v>dd</v>
      </c>
      <c r="CC80" s="4" t="str">
        <f>sales_data!H79</f>
        <v>CML01112</v>
      </c>
      <c r="CD80" s="1">
        <v>78</v>
      </c>
      <c r="CE80" s="1" t="str">
        <f>IF(AQ80=report!$AQ$3,resource!CD80,"")</f>
        <v/>
      </c>
      <c r="CF80" s="5" t="str">
        <f>IFERROR(SMALL($CE$3:$CE$1001,ROWS($CE$3:CE80)),"")</f>
        <v/>
      </c>
      <c r="CH80">
        <f>IFERROR(VLOOKUP($CC80,data_pull!$E$22:$G$700,2,0),0)</f>
        <v>299000.19</v>
      </c>
      <c r="CI80" s="1">
        <f t="shared" si="64"/>
        <v>154</v>
      </c>
      <c r="CJ80" s="1">
        <f t="shared" si="63"/>
        <v>1</v>
      </c>
      <c r="CK80" s="1" t="s">
        <v>1154</v>
      </c>
      <c r="CL80" s="1">
        <f t="shared" si="65"/>
        <v>94</v>
      </c>
      <c r="CM80" s="1" t="str">
        <f>IFERROR(VLOOKUP($CK80,stock_data!$B$3:$W$612,2,0),0)</f>
        <v>DOXIKEM CAPSULE 100mg</v>
      </c>
      <c r="CN80" s="1" t="str">
        <f>IFERROR(VLOOKUP($CK80,stock_data!$B$3:$W$612,4,0),0)</f>
        <v>10x10's</v>
      </c>
      <c r="CO80" s="1">
        <f>IFERROR(VLOOKUP($CK80,stock_data!$B$3:$W$612,5,0),0)</f>
        <v>160</v>
      </c>
      <c r="CP80" s="3">
        <f t="shared" si="66"/>
        <v>1</v>
      </c>
      <c r="CQ80" s="3">
        <f t="shared" si="67"/>
        <v>160</v>
      </c>
      <c r="CR80" s="1">
        <f>IFERROR(VLOOKUP($CK80,stock_data!$B$3:$W$612,6,0),0)</f>
        <v>0</v>
      </c>
      <c r="CS80" s="1">
        <f>IFERROR(VLOOKUP($CK80,stock_data!$B$3:$W$612,7,0),0)</f>
        <v>0</v>
      </c>
      <c r="CT80" s="1">
        <f>IFERROR(VLOOKUP($CK80,stock_data!$B$3:$W$612,8,0),0)</f>
        <v>0</v>
      </c>
      <c r="CU80" s="1">
        <f>IFERROR(VLOOKUP($CK80,stock_data!$B$3:$W$612,9,0),0)</f>
        <v>0</v>
      </c>
      <c r="CV80" s="1">
        <f>IFERROR(VLOOKUP($CK80,stock_data!$B$3:$W$612,10,0),0)</f>
        <v>0</v>
      </c>
      <c r="CW80" s="1">
        <f>IFERROR(VLOOKUP($CK80,stock_data!$B$3:$W$612,11,0),0)</f>
        <v>0</v>
      </c>
      <c r="CX80" s="1">
        <f>IFERROR(VLOOKUP($CK80,stock_data!$B$3:$W$612,12,0),0)</f>
        <v>0</v>
      </c>
      <c r="CY80" s="1">
        <f>IFERROR(VLOOKUP($CK80,stock_data!$B$3:$W$612,13,0),0)</f>
        <v>0</v>
      </c>
      <c r="CZ80" s="1">
        <f>IFERROR(VLOOKUP($CK80,stock_data!$B$3:$W$612,14,0),0)</f>
        <v>0</v>
      </c>
      <c r="DA80" s="1">
        <f>IFERROR(VLOOKUP($CK80,stock_data!$B$3:$W$612,15,0),0)</f>
        <v>0</v>
      </c>
      <c r="DB80" s="1">
        <f>IFERROR(VLOOKUP($CK80,stock_data!$B$3:$W$612,16,0),0)</f>
        <v>0</v>
      </c>
      <c r="DC80" s="1">
        <f>IFERROR(VLOOKUP($CK80,stock_data!$B$3:$W$612,17,0),0)</f>
        <v>0</v>
      </c>
      <c r="DD80" s="1">
        <f>IFERROR(VLOOKUP($CK80,stock_data!$B$3:$W$612,18,0),0)</f>
        <v>0</v>
      </c>
      <c r="DE80" s="1">
        <f>IFERROR(VLOOKUP($CK80,stock_data!$B$3:$W$612,19,0),0)</f>
        <v>0</v>
      </c>
      <c r="DF80" s="1">
        <f>IFERROR(VLOOKUP($CK80,stock_data!$B$3:$W$612,20,0),0)</f>
        <v>0</v>
      </c>
      <c r="DG80" s="1">
        <f>IFERROR(VLOOKUP($CK80,stock_data!$B$3:$W$612,21,0),0)</f>
        <v>0</v>
      </c>
      <c r="DH80" s="1">
        <f>IFERROR(VLOOKUP($CK80,stock_data!$B$3:$W$612,22,0),0)</f>
        <v>0</v>
      </c>
      <c r="DI80" s="1">
        <f t="shared" si="68"/>
        <v>0</v>
      </c>
      <c r="DJ80" s="1">
        <f t="shared" si="69"/>
        <v>0</v>
      </c>
      <c r="DK80" s="3">
        <f>IFERROR(INDEX(COD_SALES!$B$5:$Z$500,MATCH(resource!$CC80,COD_SALES!$A$5:$A$500,0),MATCH(resource!DK$2,COD_SALES!$B$4:$Z$4,0)),"")</f>
        <v>13</v>
      </c>
      <c r="DL80" s="3">
        <f>IFERROR(INDEX(COD_SALES!$B$5:$Z$500,MATCH(resource!$CC80,COD_SALES!$A$5:$A$500,0),MATCH(resource!DL$2,COD_SALES!$B$4:$Z$4,0)),"")</f>
        <v>39</v>
      </c>
      <c r="DM80" s="3">
        <f>IFERROR(INDEX(COD_SALES!$B$5:$Z$500,MATCH(resource!$CC80,COD_SALES!$A$5:$A$500,0),MATCH(resource!DM$2,COD_SALES!$B$4:$Z$4,0)),"")</f>
        <v>26</v>
      </c>
      <c r="DN80" s="3" t="str">
        <f>IFERROR(INDEX(COD_SALES!$B$5:$Z$500,MATCH(resource!$CC80,COD_SALES!$A$5:$A$500,0),MATCH(resource!DN$2,COD_SALES!$B$4:$Z$4,0)),"")</f>
        <v/>
      </c>
      <c r="DO80" s="3">
        <f>IFERROR(INDEX(COD_SALES!$B$5:$Z$500,MATCH(resource!$CC80,COD_SALES!$A$5:$A$500,0),MATCH(resource!DO$2,COD_SALES!$B$4:$Z$4,0)),"")</f>
        <v>6</v>
      </c>
      <c r="DP80" s="3">
        <f>IFERROR(INDEX(COD_SALES!$B$5:$Z$500,MATCH(resource!$CC80,COD_SALES!$A$5:$A$500,0),MATCH(resource!DP$2,COD_SALES!$B$4:$Z$4,0)),"")</f>
        <v>0</v>
      </c>
      <c r="DQ80" s="3" t="str">
        <f>IFERROR(INDEX(COD_SALES!$B$5:$Z$500,MATCH(resource!$CC80,COD_SALES!$A$5:$A$500,0),MATCH(resource!DQ$2,COD_SALES!$B$4:$Z$4,0)),"")</f>
        <v/>
      </c>
      <c r="DR80" s="3">
        <f>IFERROR(INDEX(COD_SALES!$B$5:$Z$500,MATCH(resource!$CC80,COD_SALES!$A$5:$A$500,0),MATCH(resource!DR$2,COD_SALES!$B$4:$Z$4,0)),"")</f>
        <v>0</v>
      </c>
      <c r="DS80" s="3">
        <f>IFERROR(INDEX(COD_SALES!$B$5:$Z$500,MATCH(resource!$CC80,COD_SALES!$A$5:$A$500,0),MATCH(resource!DS$2,COD_SALES!$B$4:$Z$4,0)),"")</f>
        <v>126</v>
      </c>
      <c r="DT80" s="3">
        <f>IFERROR(INDEX(COD_SALES!$B$5:$Z$500,MATCH(resource!$CC80,COD_SALES!$A$5:$A$500,0),MATCH(resource!DT$2,COD_SALES!$B$4:$Z$4,0)),"")</f>
        <v>16</v>
      </c>
      <c r="DU80" s="3">
        <f>IFERROR(INDEX(COD_SALES!$B$5:$Z$500,MATCH(resource!$CC80,COD_SALES!$A$5:$A$500,0),MATCH(resource!DU$2,COD_SALES!$B$4:$Z$4,0)),"")</f>
        <v>0</v>
      </c>
      <c r="DV80" s="3">
        <f>IFERROR(INDEX(COD_SALES!$B$5:$Z$500,MATCH(resource!$CC80,COD_SALES!$A$5:$A$500,0),MATCH(resource!DV$2,COD_SALES!$B$4:$Z$4,0)),"")</f>
        <v>0</v>
      </c>
      <c r="DW80" s="3">
        <f>IFERROR(INDEX(COD_SALES!$B$5:$Z$500,MATCH(resource!$CC80,COD_SALES!$A$5:$A$500,0),MATCH(resource!DW$2,COD_SALES!$B$4:$Z$4,0)),"")</f>
        <v>65</v>
      </c>
      <c r="DX80" s="3">
        <f>IFERROR(INDEX(COD_SALES!$B$5:$Z$500,MATCH(resource!$CC80,COD_SALES!$A$5:$A$500,0),MATCH(resource!DX$2,COD_SALES!$B$4:$Z$4,0)),"")</f>
        <v>0</v>
      </c>
      <c r="DY80" s="3">
        <f>IFERROR(INDEX(COD_SALES!$B$5:$Z$500,MATCH(resource!$CC80,COD_SALES!$A$5:$A$500,0),MATCH(resource!DY$2,COD_SALES!$B$4:$Z$4,0)),"")</f>
        <v>18</v>
      </c>
      <c r="DZ80" s="3">
        <f>IFERROR(INDEX(COD_SALES!$B$5:$Z$500,MATCH(resource!$CC80,COD_SALES!$A$5:$A$500,0),MATCH(resource!DZ$2,COD_SALES!$B$4:$Z$4,0)),"")</f>
        <v>2</v>
      </c>
      <c r="EA80" s="3">
        <f>IFERROR(INDEX(COD_SALES!$B$5:$Z$500,MATCH(resource!$CC80,COD_SALES!$A$5:$A$500,0),MATCH(resource!EA$2,COD_SALES!$B$4:$Z$4,0)),"")</f>
        <v>6</v>
      </c>
      <c r="EB80" s="3">
        <f t="shared" si="70"/>
        <v>89154.17</v>
      </c>
      <c r="ED80" s="3">
        <f>IFERROR(VLOOKUP($CK80,depot_prod_sales!$B$5:$S$200,3,0),0)</f>
        <v>0</v>
      </c>
      <c r="EE80" s="3">
        <f>IFERROR(VLOOKUP($CK80,depot_prod_sales!$B$5:$S$200,4,0),0)</f>
        <v>0</v>
      </c>
      <c r="EF80" s="3">
        <f>IFERROR(VLOOKUP($CK80,depot_prod_sales!$B$5:$S$200,5,0),0)</f>
        <v>0</v>
      </c>
      <c r="EG80" s="3">
        <f>IFERROR(VLOOKUP($CK80,depot_prod_sales!$B$5:$S$200,6,0),0)</f>
        <v>0</v>
      </c>
      <c r="EH80" s="3">
        <f>IFERROR(VLOOKUP($CK80,depot_prod_sales!$B$5:$S$200,7,0),0)</f>
        <v>0</v>
      </c>
      <c r="EI80" s="3">
        <f>IFERROR(VLOOKUP($CK80,depot_prod_sales!$B$5:$S$200,8,0),0)</f>
        <v>0</v>
      </c>
      <c r="EJ80" s="3">
        <f>IFERROR(VLOOKUP($CK80,depot_prod_sales!$B$5:$S$200,9,0),0)</f>
        <v>0</v>
      </c>
      <c r="EK80" s="3">
        <f>IFERROR(VLOOKUP($CK80,depot_prod_sales!$B$5:$S$200,10,0),0)</f>
        <v>0</v>
      </c>
      <c r="EL80" s="3">
        <f>IFERROR(VLOOKUP($CK80,depot_prod_sales!$B$5:$S$200,11,0),0)</f>
        <v>0</v>
      </c>
      <c r="EM80" s="3">
        <f>IFERROR(VLOOKUP($CK80,depot_prod_sales!$B$5:$S$200,12,0),0)</f>
        <v>0</v>
      </c>
      <c r="EN80" s="3">
        <f>IFERROR(VLOOKUP($CK80,depot_prod_sales!$B$5:$S$200,13,0),0)</f>
        <v>0</v>
      </c>
      <c r="EO80" s="3">
        <f>IFERROR(VLOOKUP($CK80,depot_prod_sales!$B$5:$S$200,14,0),0)</f>
        <v>0</v>
      </c>
      <c r="EP80" s="3">
        <f>IFERROR(VLOOKUP($CK80,depot_prod_sales!$B$5:$S$200,15,0),0)</f>
        <v>0</v>
      </c>
      <c r="EQ80" s="3">
        <f>IFERROR(VLOOKUP($CK80,depot_prod_sales!$B$5:$S$200,16,0),0)</f>
        <v>0</v>
      </c>
      <c r="ER80" s="3">
        <f>IFERROR(VLOOKUP($CK80,depot_prod_sales!$B$5:$S$200,17,0),0)</f>
        <v>0</v>
      </c>
      <c r="ES80" s="3">
        <f>IFERROR(VLOOKUP($CK80,depot_prod_sales!$B$5:$S$200,18,0),0)</f>
        <v>0</v>
      </c>
      <c r="ET80" s="116">
        <f t="shared" si="71"/>
        <v>0</v>
      </c>
      <c r="EU80" s="116">
        <f t="shared" si="72"/>
        <v>0</v>
      </c>
      <c r="EW80" s="3">
        <f>IFERROR(VLOOKUP(CC80,data_pull!$AO$25:$AR$546,2,0),0)</f>
        <v>19</v>
      </c>
      <c r="EX80" s="1">
        <f>IFERROR(VLOOKUP(CC80,data_pull!$AO$25:$AR$546,4,0),0)</f>
        <v>250000</v>
      </c>
    </row>
    <row r="81" spans="13:154" x14ac:dyDescent="0.25"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4" t="str">
        <f>sales_data!B80</f>
        <v>Rajib Datta</v>
      </c>
      <c r="AR81" s="4" t="str">
        <f>sales_data!C80</f>
        <v>Solaiman</v>
      </c>
      <c r="AS81" s="5" t="str">
        <f t="shared" si="62"/>
        <v>Solaiman</v>
      </c>
      <c r="AT81" s="4" t="str">
        <f>sales_data!I80</f>
        <v>Abdullah Al Mamun</v>
      </c>
      <c r="AU81" s="4" t="str">
        <f>sales_data!W80</f>
        <v>Sengar Char (Tb)</v>
      </c>
      <c r="AV81" s="1">
        <f>sales_data!N80</f>
        <v>100491.46</v>
      </c>
      <c r="AW81" s="1">
        <f>sales_data!P80</f>
        <v>21</v>
      </c>
      <c r="AX81" s="3">
        <f ca="1">IFERROR(INDEX(INDIRECT("day_wise_sales_data!$B$2:$BZ$599"),MATCH(resource!$CC81,day_wise_sales_data!$A$2:$A$500,0),MATCH(resource!AX$2,INDIRECT("day_wise_sales_data!$B$1:$BZ$1"),0)),0)</f>
        <v>0</v>
      </c>
      <c r="AY81" s="3">
        <f ca="1">IFERROR(INDEX(INDIRECT("day_wise_sales_data!$B$2:$BZ$599"),MATCH(resource!$CC81,day_wise_sales_data!$A$2:$A$500,0),MATCH(resource!AY$2,INDIRECT("day_wise_sales_data!$B$1:$BZ$1"),0)),0)</f>
        <v>0</v>
      </c>
      <c r="AZ81" s="3">
        <f ca="1">IFERROR(INDEX(INDIRECT("day_wise_sales_data!$B$2:$BZ$599"),MATCH(resource!$CC81,day_wise_sales_data!$A$2:$A$500,0),MATCH(resource!AZ$2,INDIRECT("day_wise_sales_data!$B$1:$BZ$1"),0)),0)</f>
        <v>7458.36</v>
      </c>
      <c r="BA81" s="3">
        <f ca="1">IFERROR(INDEX(INDIRECT("day_wise_sales_data!$B$2:$BZ$599"),MATCH(resource!$CC81,day_wise_sales_data!$A$2:$A$500,0),MATCH(resource!BA$2,INDIRECT("day_wise_sales_data!$B$1:$BZ$1"),0)),0)</f>
        <v>0</v>
      </c>
      <c r="BB81" s="3">
        <f ca="1">IFERROR(INDEX(INDIRECT("day_wise_sales_data!$B$2:$BZ$599"),MATCH(resource!$CC81,day_wise_sales_data!$A$2:$A$500,0),MATCH(resource!BB$2,INDIRECT("day_wise_sales_data!$B$1:$BZ$1"),0)),0)</f>
        <v>0</v>
      </c>
      <c r="BC81" s="3">
        <f ca="1">IFERROR(INDEX(INDIRECT("day_wise_sales_data!$B$2:$BZ$599"),MATCH(resource!$CC81,day_wise_sales_data!$A$2:$A$500,0),MATCH(resource!BC$2,INDIRECT("day_wise_sales_data!$B$1:$BZ$1"),0)),0)</f>
        <v>9278.6299999999992</v>
      </c>
      <c r="BD81" s="3">
        <f ca="1">IFERROR(INDEX(INDIRECT("day_wise_sales_data!$B$2:$BZ$599"),MATCH(resource!$CC81,day_wise_sales_data!$A$2:$A$500,0),MATCH(resource!BD$2,INDIRECT("day_wise_sales_data!$B$1:$BZ$1"),0)),0)</f>
        <v>0</v>
      </c>
      <c r="BE81" s="3">
        <f ca="1">IFERROR(INDEX(INDIRECT("day_wise_sales_data!$B$2:$BZ$599"),MATCH(resource!$CC81,day_wise_sales_data!$A$2:$A$500,0),MATCH(resource!BE$2,INDIRECT("day_wise_sales_data!$B$1:$BZ$1"),0)),0)</f>
        <v>0</v>
      </c>
      <c r="BF81" s="3">
        <f ca="1">IFERROR(INDEX(INDIRECT("day_wise_sales_data!$B$2:$BZ$599"),MATCH(resource!$CC81,day_wise_sales_data!$A$2:$A$500,0),MATCH(resource!BF$2,INDIRECT("day_wise_sales_data!$B$1:$BZ$1"),0)),0)</f>
        <v>13443.35</v>
      </c>
      <c r="BG81" s="3">
        <f ca="1">IFERROR(INDEX(INDIRECT("day_wise_sales_data!$B$2:$BZ$599"),MATCH(resource!$CC81,day_wise_sales_data!$A$2:$A$500,0),MATCH(resource!BG$2,INDIRECT("day_wise_sales_data!$B$1:$BZ$1"),0)),0)</f>
        <v>0</v>
      </c>
      <c r="BH81" s="3">
        <f ca="1">IFERROR(INDEX(INDIRECT("day_wise_sales_data!$B$2:$BZ$599"),MATCH(resource!$CC81,day_wise_sales_data!$A$2:$A$500,0),MATCH(resource!BH$2,INDIRECT("day_wise_sales_data!$B$1:$BZ$1"),0)),0)</f>
        <v>0</v>
      </c>
      <c r="BI81" s="3">
        <f ca="1">IFERROR(INDEX(INDIRECT("day_wise_sales_data!$B$2:$BZ$599"),MATCH(resource!$CC81,day_wise_sales_data!$A$2:$A$500,0),MATCH(resource!BI$2,INDIRECT("day_wise_sales_data!$B$1:$BZ$1"),0)),0)</f>
        <v>0</v>
      </c>
      <c r="BJ81" s="3">
        <f ca="1">IFERROR(INDEX(INDIRECT("day_wise_sales_data!$B$2:$BZ$599"),MATCH(resource!$CC81,day_wise_sales_data!$A$2:$A$500,0),MATCH(resource!BJ$2,INDIRECT("day_wise_sales_data!$B$1:$BZ$1"),0)),0)</f>
        <v>0</v>
      </c>
      <c r="BK81" s="3">
        <f ca="1">IFERROR(INDEX(INDIRECT("day_wise_sales_data!$B$2:$BZ$599"),MATCH(resource!$CC81,day_wise_sales_data!$A$2:$A$500,0),MATCH(resource!BK$2,INDIRECT("day_wise_sales_data!$B$1:$BZ$1"),0)),0)</f>
        <v>1104.5</v>
      </c>
      <c r="BL81" s="3">
        <f ca="1">IFERROR(INDEX(INDIRECT("day_wise_sales_data!$B$2:$BZ$599"),MATCH(resource!$CC81,day_wise_sales_data!$A$2:$A$500,0),MATCH(resource!BL$2,INDIRECT("day_wise_sales_data!$B$1:$BZ$1"),0)),0)</f>
        <v>3872.13</v>
      </c>
      <c r="BM81" s="3">
        <f ca="1">IFERROR(INDEX(INDIRECT("day_wise_sales_data!$B$2:$BZ$599"),MATCH(resource!$CC81,day_wise_sales_data!$A$2:$A$500,0),MATCH(resource!BM$2,INDIRECT("day_wise_sales_data!$B$1:$BZ$1"),0)),0)</f>
        <v>0</v>
      </c>
      <c r="BN81" s="3">
        <f ca="1">IFERROR(INDEX(INDIRECT("day_wise_sales_data!$B$2:$BZ$599"),MATCH(resource!$CC81,day_wise_sales_data!$A$2:$A$500,0),MATCH(resource!BN$2,INDIRECT("day_wise_sales_data!$B$1:$BZ$1"),0)),0)</f>
        <v>0</v>
      </c>
      <c r="BO81" s="3">
        <f ca="1">IFERROR(INDEX(INDIRECT("day_wise_sales_data!$B$2:$BZ$599"),MATCH(resource!$CC81,day_wise_sales_data!$A$2:$A$500,0),MATCH(resource!BO$2,INDIRECT("day_wise_sales_data!$B$1:$BZ$1"),0)),0)</f>
        <v>0</v>
      </c>
      <c r="BP81" s="3">
        <f ca="1">IFERROR(INDEX(INDIRECT("day_wise_sales_data!$B$2:$BZ$599"),MATCH(resource!$CC81,day_wise_sales_data!$A$2:$A$500,0),MATCH(resource!BP$2,INDIRECT("day_wise_sales_data!$B$1:$BZ$1"),0)),0)</f>
        <v>0</v>
      </c>
      <c r="BQ81" s="3">
        <f ca="1">IFERROR(INDEX(INDIRECT("day_wise_sales_data!$B$2:$BZ$599"),MATCH(resource!$CC81,day_wise_sales_data!$A$2:$A$500,0),MATCH(resource!BQ$2,INDIRECT("day_wise_sales_data!$B$1:$BZ$1"),0)),0)</f>
        <v>0</v>
      </c>
      <c r="BR81" s="3">
        <f ca="1">IFERROR(INDEX(INDIRECT("day_wise_sales_data!$B$2:$BZ$599"),MATCH(resource!$CC81,day_wise_sales_data!$A$2:$A$500,0),MATCH(resource!BR$2,INDIRECT("day_wise_sales_data!$B$1:$BZ$1"),0)),0)</f>
        <v>0</v>
      </c>
      <c r="BS81" s="3">
        <f ca="1">IFERROR(INDEX(INDIRECT("day_wise_sales_data!$B$2:$BZ$599"),MATCH(resource!$CC81,day_wise_sales_data!$A$2:$A$500,0),MATCH(resource!BS$2,INDIRECT("day_wise_sales_data!$B$1:$BZ$1"),0)),0)</f>
        <v>3529.04</v>
      </c>
      <c r="BT81" s="3">
        <f ca="1">IFERROR(INDEX(INDIRECT("day_wise_sales_data!$B$2:$BZ$599"),MATCH(resource!$CC81,day_wise_sales_data!$A$2:$A$500,0),MATCH(resource!BT$2,INDIRECT("day_wise_sales_data!$B$1:$BZ$1"),0)),0)</f>
        <v>0</v>
      </c>
      <c r="BU81" s="3">
        <f ca="1">IFERROR(INDEX(INDIRECT("day_wise_sales_data!$B$2:$BZ$599"),MATCH(resource!$CC81,day_wise_sales_data!$A$2:$A$500,0),MATCH(resource!BU$2,INDIRECT("day_wise_sales_data!$B$1:$BZ$1"),0)),0)</f>
        <v>19768.61</v>
      </c>
      <c r="BV81" s="3">
        <f ca="1">IFERROR(INDEX(INDIRECT("day_wise_sales_data!$B$2:$BZ$599"),MATCH(resource!$CC81,day_wise_sales_data!$A$2:$A$500,0),MATCH(resource!BV$2,INDIRECT("day_wise_sales_data!$B$1:$BZ$1"),0)),0)</f>
        <v>0</v>
      </c>
      <c r="BW81" s="3">
        <f ca="1">IFERROR(INDEX(INDIRECT("day_wise_sales_data!$B$2:$BZ$599"),MATCH(resource!$CC81,day_wise_sales_data!$A$2:$A$500,0),MATCH(resource!BW$2,INDIRECT("day_wise_sales_data!$B$1:$BZ$1"),0)),0)</f>
        <v>0</v>
      </c>
      <c r="BX81" s="3">
        <f ca="1">IFERROR(INDEX(INDIRECT("day_wise_sales_data!$B$2:$BZ$599"),MATCH(resource!$CC81,day_wise_sales_data!$A$2:$A$500,0),MATCH(resource!BX$2,INDIRECT("day_wise_sales_data!$B$1:$BZ$1"),0)),0)</f>
        <v>0</v>
      </c>
      <c r="BY81" s="3">
        <f ca="1">IFERROR(INDEX(INDIRECT("day_wise_sales_data!$B$2:$BZ$599"),MATCH(resource!$CC81,day_wise_sales_data!$A$2:$A$500,0),MATCH(resource!BY$2,INDIRECT("day_wise_sales_data!$B$1:$BZ$1"),0)),0)</f>
        <v>12619.97</v>
      </c>
      <c r="BZ81" s="3">
        <f ca="1">IFERROR(INDEX(INDIRECT("day_wise_sales_data!$B$2:$BZ$599"),MATCH(resource!$CC81,day_wise_sales_data!$A$2:$A$500,0),MATCH(resource!BZ$2,INDIRECT("day_wise_sales_data!$B$1:$BZ$1"),0)),0)</f>
        <v>29416.87</v>
      </c>
      <c r="CA81" s="3" t="str">
        <f ca="1">IFERROR(INDEX(INDIRECT("day_wise_sales_data!$B$2:$BZ$599"),MATCH(resource!$CC81,day_wise_sales_data!$A$2:$A$500,0),MATCH(resource!CA$2,INDIRECT("day_wise_sales_data!$B$1:$BZ$1"),0)),0)</f>
        <v>dd</v>
      </c>
      <c r="CC81" s="4" t="str">
        <f>sales_data!H80</f>
        <v>CML11207</v>
      </c>
      <c r="CD81" s="1">
        <v>79</v>
      </c>
      <c r="CE81" s="1" t="str">
        <f>IF(AQ81=report!$AQ$3,resource!CD81,"")</f>
        <v/>
      </c>
      <c r="CF81" s="5" t="str">
        <f>IFERROR(SMALL($CE$3:$CE$1001,ROWS($CE$3:CE81)),"")</f>
        <v/>
      </c>
      <c r="CH81">
        <f>IFERROR(VLOOKUP($CC81,data_pull!$E$22:$G$700,2,0),0)</f>
        <v>100491.46</v>
      </c>
      <c r="CI81" s="1">
        <f t="shared" si="64"/>
        <v>152</v>
      </c>
      <c r="CJ81" s="1">
        <f t="shared" si="63"/>
        <v>0</v>
      </c>
      <c r="CK81" s="1" t="s">
        <v>1156</v>
      </c>
      <c r="CL81" s="1">
        <f t="shared" si="65"/>
        <v>111</v>
      </c>
      <c r="CM81" s="1" t="str">
        <f>IFERROR(VLOOKUP($CK81,stock_data!$B$3:$W$612,2,0),0)</f>
        <v>ECONAL CREAM</v>
      </c>
      <c r="CN81" s="1" t="str">
        <f>IFERROR(VLOOKUP($CK81,stock_data!$B$3:$W$612,4,0),0)</f>
        <v>10gm</v>
      </c>
      <c r="CO81" s="1">
        <f>IFERROR(VLOOKUP($CK81,stock_data!$B$3:$W$612,5,0),0)</f>
        <v>28.3</v>
      </c>
      <c r="CP81" s="3">
        <f t="shared" si="66"/>
        <v>0</v>
      </c>
      <c r="CQ81" s="3">
        <f t="shared" si="67"/>
        <v>0</v>
      </c>
      <c r="CR81" s="1">
        <f>IFERROR(VLOOKUP($CK81,stock_data!$B$3:$W$612,6,0),0)</f>
        <v>0</v>
      </c>
      <c r="CS81" s="1">
        <f>IFERROR(VLOOKUP($CK81,stock_data!$B$3:$W$612,7,0),0)</f>
        <v>0</v>
      </c>
      <c r="CT81" s="1">
        <f>IFERROR(VLOOKUP($CK81,stock_data!$B$3:$W$612,8,0),0)</f>
        <v>0</v>
      </c>
      <c r="CU81" s="1">
        <f>IFERROR(VLOOKUP($CK81,stock_data!$B$3:$W$612,9,0),0)</f>
        <v>0</v>
      </c>
      <c r="CV81" s="1">
        <f>IFERROR(VLOOKUP($CK81,stock_data!$B$3:$W$612,10,0),0)</f>
        <v>0</v>
      </c>
      <c r="CW81" s="1">
        <f>IFERROR(VLOOKUP($CK81,stock_data!$B$3:$W$612,11,0),0)</f>
        <v>0</v>
      </c>
      <c r="CX81" s="1">
        <f>IFERROR(VLOOKUP($CK81,stock_data!$B$3:$W$612,12,0),0)</f>
        <v>0</v>
      </c>
      <c r="CY81" s="1">
        <f>IFERROR(VLOOKUP($CK81,stock_data!$B$3:$W$612,13,0),0)</f>
        <v>0</v>
      </c>
      <c r="CZ81" s="1">
        <f>IFERROR(VLOOKUP($CK81,stock_data!$B$3:$W$612,14,0),0)</f>
        <v>0</v>
      </c>
      <c r="DA81" s="1">
        <f>IFERROR(VLOOKUP($CK81,stock_data!$B$3:$W$612,15,0),0)</f>
        <v>0</v>
      </c>
      <c r="DB81" s="1">
        <f>IFERROR(VLOOKUP($CK81,stock_data!$B$3:$W$612,16,0),0)</f>
        <v>0</v>
      </c>
      <c r="DC81" s="1">
        <f>IFERROR(VLOOKUP($CK81,stock_data!$B$3:$W$612,17,0),0)</f>
        <v>0</v>
      </c>
      <c r="DD81" s="1">
        <f>IFERROR(VLOOKUP($CK81,stock_data!$B$3:$W$612,18,0),0)</f>
        <v>0</v>
      </c>
      <c r="DE81" s="1">
        <f>IFERROR(VLOOKUP($CK81,stock_data!$B$3:$W$612,19,0),0)</f>
        <v>0</v>
      </c>
      <c r="DF81" s="1">
        <f>IFERROR(VLOOKUP($CK81,stock_data!$B$3:$W$612,20,0),0)</f>
        <v>0</v>
      </c>
      <c r="DG81" s="1">
        <f>IFERROR(VLOOKUP($CK81,stock_data!$B$3:$W$612,21,0),0)</f>
        <v>0</v>
      </c>
      <c r="DH81" s="1">
        <f>IFERROR(VLOOKUP($CK81,stock_data!$B$3:$W$612,22,0),0)</f>
        <v>1</v>
      </c>
      <c r="DI81" s="1">
        <f t="shared" si="68"/>
        <v>1</v>
      </c>
      <c r="DJ81" s="1">
        <f t="shared" si="69"/>
        <v>28.3</v>
      </c>
      <c r="DK81" s="3">
        <f>IFERROR(INDEX(COD_SALES!$B$5:$Z$500,MATCH(resource!$CC81,COD_SALES!$A$5:$A$500,0),MATCH(resource!DK$2,COD_SALES!$B$4:$Z$4,0)),"")</f>
        <v>0</v>
      </c>
      <c r="DL81" s="3">
        <f>IFERROR(INDEX(COD_SALES!$B$5:$Z$500,MATCH(resource!$CC81,COD_SALES!$A$5:$A$500,0),MATCH(resource!DL$2,COD_SALES!$B$4:$Z$4,0)),"")</f>
        <v>50</v>
      </c>
      <c r="DM81" s="3">
        <f>IFERROR(INDEX(COD_SALES!$B$5:$Z$500,MATCH(resource!$CC81,COD_SALES!$A$5:$A$500,0),MATCH(resource!DM$2,COD_SALES!$B$4:$Z$4,0)),"")</f>
        <v>0</v>
      </c>
      <c r="DN81" s="3" t="str">
        <f>IFERROR(INDEX(COD_SALES!$B$5:$Z$500,MATCH(resource!$CC81,COD_SALES!$A$5:$A$500,0),MATCH(resource!DN$2,COD_SALES!$B$4:$Z$4,0)),"")</f>
        <v/>
      </c>
      <c r="DO81" s="3">
        <f>IFERROR(INDEX(COD_SALES!$B$5:$Z$500,MATCH(resource!$CC81,COD_SALES!$A$5:$A$500,0),MATCH(resource!DO$2,COD_SALES!$B$4:$Z$4,0)),"")</f>
        <v>3</v>
      </c>
      <c r="DP81" s="3">
        <f>IFERROR(INDEX(COD_SALES!$B$5:$Z$500,MATCH(resource!$CC81,COD_SALES!$A$5:$A$500,0),MATCH(resource!DP$2,COD_SALES!$B$4:$Z$4,0)),"")</f>
        <v>40</v>
      </c>
      <c r="DQ81" s="3" t="str">
        <f>IFERROR(INDEX(COD_SALES!$B$5:$Z$500,MATCH(resource!$CC81,COD_SALES!$A$5:$A$500,0),MATCH(resource!DQ$2,COD_SALES!$B$4:$Z$4,0)),"")</f>
        <v/>
      </c>
      <c r="DR81" s="3">
        <f>IFERROR(INDEX(COD_SALES!$B$5:$Z$500,MATCH(resource!$CC81,COD_SALES!$A$5:$A$500,0),MATCH(resource!DR$2,COD_SALES!$B$4:$Z$4,0)),"")</f>
        <v>44</v>
      </c>
      <c r="DS81" s="3">
        <f>IFERROR(INDEX(COD_SALES!$B$5:$Z$500,MATCH(resource!$CC81,COD_SALES!$A$5:$A$500,0),MATCH(resource!DS$2,COD_SALES!$B$4:$Z$4,0)),"")</f>
        <v>100</v>
      </c>
      <c r="DT81" s="3">
        <f>IFERROR(INDEX(COD_SALES!$B$5:$Z$500,MATCH(resource!$CC81,COD_SALES!$A$5:$A$500,0),MATCH(resource!DT$2,COD_SALES!$B$4:$Z$4,0)),"")</f>
        <v>0</v>
      </c>
      <c r="DU81" s="3">
        <f>IFERROR(INDEX(COD_SALES!$B$5:$Z$500,MATCH(resource!$CC81,COD_SALES!$A$5:$A$500,0),MATCH(resource!DU$2,COD_SALES!$B$4:$Z$4,0)),"")</f>
        <v>30</v>
      </c>
      <c r="DV81" s="3">
        <f>IFERROR(INDEX(COD_SALES!$B$5:$Z$500,MATCH(resource!$CC81,COD_SALES!$A$5:$A$500,0),MATCH(resource!DV$2,COD_SALES!$B$4:$Z$4,0)),"")</f>
        <v>0</v>
      </c>
      <c r="DW81" s="3">
        <f>IFERROR(INDEX(COD_SALES!$B$5:$Z$500,MATCH(resource!$CC81,COD_SALES!$A$5:$A$500,0),MATCH(resource!DW$2,COD_SALES!$B$4:$Z$4,0)),"")</f>
        <v>18</v>
      </c>
      <c r="DX81" s="3">
        <f>IFERROR(INDEX(COD_SALES!$B$5:$Z$500,MATCH(resource!$CC81,COD_SALES!$A$5:$A$500,0),MATCH(resource!DX$2,COD_SALES!$B$4:$Z$4,0)),"")</f>
        <v>0</v>
      </c>
      <c r="DY81" s="3">
        <f>IFERROR(INDEX(COD_SALES!$B$5:$Z$500,MATCH(resource!$CC81,COD_SALES!$A$5:$A$500,0),MATCH(resource!DY$2,COD_SALES!$B$4:$Z$4,0)),"")</f>
        <v>0</v>
      </c>
      <c r="DZ81" s="3">
        <f>IFERROR(INDEX(COD_SALES!$B$5:$Z$500,MATCH(resource!$CC81,COD_SALES!$A$5:$A$500,0),MATCH(resource!DZ$2,COD_SALES!$B$4:$Z$4,0)),"")</f>
        <v>0</v>
      </c>
      <c r="EA81" s="3">
        <f>IFERROR(INDEX(COD_SALES!$B$5:$Z$500,MATCH(resource!$CC81,COD_SALES!$A$5:$A$500,0),MATCH(resource!EA$2,COD_SALES!$B$4:$Z$4,0)),"")</f>
        <v>0</v>
      </c>
      <c r="EB81" s="3">
        <f t="shared" si="70"/>
        <v>53863.979999999996</v>
      </c>
      <c r="ED81" s="3">
        <f>IFERROR(VLOOKUP($CK81,depot_prod_sales!$B$5:$S$200,3,0),0)</f>
        <v>0</v>
      </c>
      <c r="EE81" s="3">
        <f>IFERROR(VLOOKUP($CK81,depot_prod_sales!$B$5:$S$200,4,0),0)</f>
        <v>0</v>
      </c>
      <c r="EF81" s="3">
        <f>IFERROR(VLOOKUP($CK81,depot_prod_sales!$B$5:$S$200,5,0),0)</f>
        <v>0</v>
      </c>
      <c r="EG81" s="3">
        <f>IFERROR(VLOOKUP($CK81,depot_prod_sales!$B$5:$S$200,6,0),0)</f>
        <v>0</v>
      </c>
      <c r="EH81" s="3">
        <f>IFERROR(VLOOKUP($CK81,depot_prod_sales!$B$5:$S$200,7,0),0)</f>
        <v>0</v>
      </c>
      <c r="EI81" s="3">
        <f>IFERROR(VLOOKUP($CK81,depot_prod_sales!$B$5:$S$200,8,0),0)</f>
        <v>0</v>
      </c>
      <c r="EJ81" s="3">
        <f>IFERROR(VLOOKUP($CK81,depot_prod_sales!$B$5:$S$200,9,0),0)</f>
        <v>0</v>
      </c>
      <c r="EK81" s="3">
        <f>IFERROR(VLOOKUP($CK81,depot_prod_sales!$B$5:$S$200,10,0),0)</f>
        <v>0</v>
      </c>
      <c r="EL81" s="3">
        <f>IFERROR(VLOOKUP($CK81,depot_prod_sales!$B$5:$S$200,11,0),0)</f>
        <v>0</v>
      </c>
      <c r="EM81" s="3">
        <f>IFERROR(VLOOKUP($CK81,depot_prod_sales!$B$5:$S$200,12,0),0)</f>
        <v>0</v>
      </c>
      <c r="EN81" s="3">
        <f>IFERROR(VLOOKUP($CK81,depot_prod_sales!$B$5:$S$200,13,0),0)</f>
        <v>0</v>
      </c>
      <c r="EO81" s="3">
        <f>IFERROR(VLOOKUP($CK81,depot_prod_sales!$B$5:$S$200,14,0),0)</f>
        <v>0</v>
      </c>
      <c r="EP81" s="3">
        <f>IFERROR(VLOOKUP($CK81,depot_prod_sales!$B$5:$S$200,15,0),0)</f>
        <v>0</v>
      </c>
      <c r="EQ81" s="3">
        <f>IFERROR(VLOOKUP($CK81,depot_prod_sales!$B$5:$S$200,16,0),0)</f>
        <v>0</v>
      </c>
      <c r="ER81" s="3">
        <f>IFERROR(VLOOKUP($CK81,depot_prod_sales!$B$5:$S$200,17,0),0)</f>
        <v>0</v>
      </c>
      <c r="ES81" s="3">
        <f>IFERROR(VLOOKUP($CK81,depot_prod_sales!$B$5:$S$200,18,0),0)</f>
        <v>0</v>
      </c>
      <c r="ET81" s="116">
        <f t="shared" si="71"/>
        <v>0</v>
      </c>
      <c r="EU81" s="116">
        <f t="shared" si="72"/>
        <v>0</v>
      </c>
      <c r="EW81" s="3">
        <f>IFERROR(VLOOKUP(CC81,data_pull!$AO$25:$AR$546,2,0),0)</f>
        <v>15</v>
      </c>
      <c r="EX81" s="1">
        <f>IFERROR(VLOOKUP(CC81,data_pull!$AO$25:$AR$546,4,0),0)</f>
        <v>190000</v>
      </c>
    </row>
    <row r="82" spans="13:154" x14ac:dyDescent="0.25"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4" t="str">
        <f>sales_data!B81</f>
        <v>Rajib Datta</v>
      </c>
      <c r="AR82" s="4" t="str">
        <f>sales_data!C81</f>
        <v>Solaiman</v>
      </c>
      <c r="AS82" s="5" t="str">
        <f t="shared" si="62"/>
        <v/>
      </c>
      <c r="AT82" s="4" t="str">
        <f>sales_data!I81</f>
        <v>Abul Hassanat</v>
      </c>
      <c r="AU82" s="4" t="str">
        <f>sales_data!W81</f>
        <v>Kachua (Tb)</v>
      </c>
      <c r="AV82" s="1">
        <f>sales_data!N81</f>
        <v>100052.96</v>
      </c>
      <c r="AW82" s="1">
        <f>sales_data!P81</f>
        <v>20</v>
      </c>
      <c r="AX82" s="3">
        <f ca="1">IFERROR(INDEX(INDIRECT("day_wise_sales_data!$B$2:$BZ$599"),MATCH(resource!$CC82,day_wise_sales_data!$A$2:$A$500,0),MATCH(resource!AX$2,INDIRECT("day_wise_sales_data!$B$1:$BZ$1"),0)),0)</f>
        <v>0</v>
      </c>
      <c r="AY82" s="3">
        <f ca="1">IFERROR(INDEX(INDIRECT("day_wise_sales_data!$B$2:$BZ$599"),MATCH(resource!$CC82,day_wise_sales_data!$A$2:$A$500,0),MATCH(resource!AY$2,INDIRECT("day_wise_sales_data!$B$1:$BZ$1"),0)),0)</f>
        <v>5711.49</v>
      </c>
      <c r="AZ82" s="3">
        <f ca="1">IFERROR(INDEX(INDIRECT("day_wise_sales_data!$B$2:$BZ$599"),MATCH(resource!$CC82,day_wise_sales_data!$A$2:$A$500,0),MATCH(resource!AZ$2,INDIRECT("day_wise_sales_data!$B$1:$BZ$1"),0)),0)</f>
        <v>0</v>
      </c>
      <c r="BA82" s="3">
        <f ca="1">IFERROR(INDEX(INDIRECT("day_wise_sales_data!$B$2:$BZ$599"),MATCH(resource!$CC82,day_wise_sales_data!$A$2:$A$500,0),MATCH(resource!BA$2,INDIRECT("day_wise_sales_data!$B$1:$BZ$1"),0)),0)</f>
        <v>0</v>
      </c>
      <c r="BB82" s="3">
        <f ca="1">IFERROR(INDEX(INDIRECT("day_wise_sales_data!$B$2:$BZ$599"),MATCH(resource!$CC82,day_wise_sales_data!$A$2:$A$500,0),MATCH(resource!BB$2,INDIRECT("day_wise_sales_data!$B$1:$BZ$1"),0)),0)</f>
        <v>0</v>
      </c>
      <c r="BC82" s="3">
        <f ca="1">IFERROR(INDEX(INDIRECT("day_wise_sales_data!$B$2:$BZ$599"),MATCH(resource!$CC82,day_wise_sales_data!$A$2:$A$500,0),MATCH(resource!BC$2,INDIRECT("day_wise_sales_data!$B$1:$BZ$1"),0)),0)</f>
        <v>0</v>
      </c>
      <c r="BD82" s="3">
        <f ca="1">IFERROR(INDEX(INDIRECT("day_wise_sales_data!$B$2:$BZ$599"),MATCH(resource!$CC82,day_wise_sales_data!$A$2:$A$500,0),MATCH(resource!BD$2,INDIRECT("day_wise_sales_data!$B$1:$BZ$1"),0)),0)</f>
        <v>0</v>
      </c>
      <c r="BE82" s="3">
        <f ca="1">IFERROR(INDEX(INDIRECT("day_wise_sales_data!$B$2:$BZ$599"),MATCH(resource!$CC82,day_wise_sales_data!$A$2:$A$500,0),MATCH(resource!BE$2,INDIRECT("day_wise_sales_data!$B$1:$BZ$1"),0)),0)</f>
        <v>0</v>
      </c>
      <c r="BF82" s="3">
        <f ca="1">IFERROR(INDEX(INDIRECT("day_wise_sales_data!$B$2:$BZ$599"),MATCH(resource!$CC82,day_wise_sales_data!$A$2:$A$500,0),MATCH(resource!BF$2,INDIRECT("day_wise_sales_data!$B$1:$BZ$1"),0)),0)</f>
        <v>0</v>
      </c>
      <c r="BG82" s="3">
        <f ca="1">IFERROR(INDEX(INDIRECT("day_wise_sales_data!$B$2:$BZ$599"),MATCH(resource!$CC82,day_wise_sales_data!$A$2:$A$500,0),MATCH(resource!BG$2,INDIRECT("day_wise_sales_data!$B$1:$BZ$1"),0)),0)</f>
        <v>0</v>
      </c>
      <c r="BH82" s="3">
        <f ca="1">IFERROR(INDEX(INDIRECT("day_wise_sales_data!$B$2:$BZ$599"),MATCH(resource!$CC82,day_wise_sales_data!$A$2:$A$500,0),MATCH(resource!BH$2,INDIRECT("day_wise_sales_data!$B$1:$BZ$1"),0)),0)</f>
        <v>1059.6099999999999</v>
      </c>
      <c r="BI82" s="3">
        <f ca="1">IFERROR(INDEX(INDIRECT("day_wise_sales_data!$B$2:$BZ$599"),MATCH(resource!$CC82,day_wise_sales_data!$A$2:$A$500,0),MATCH(resource!BI$2,INDIRECT("day_wise_sales_data!$B$1:$BZ$1"),0)),0)</f>
        <v>0</v>
      </c>
      <c r="BJ82" s="3">
        <f ca="1">IFERROR(INDEX(INDIRECT("day_wise_sales_data!$B$2:$BZ$599"),MATCH(resource!$CC82,day_wise_sales_data!$A$2:$A$500,0),MATCH(resource!BJ$2,INDIRECT("day_wise_sales_data!$B$1:$BZ$1"),0)),0)</f>
        <v>0</v>
      </c>
      <c r="BK82" s="3">
        <f ca="1">IFERROR(INDEX(INDIRECT("day_wise_sales_data!$B$2:$BZ$599"),MATCH(resource!$CC82,day_wise_sales_data!$A$2:$A$500,0),MATCH(resource!BK$2,INDIRECT("day_wise_sales_data!$B$1:$BZ$1"),0)),0)</f>
        <v>2204.54</v>
      </c>
      <c r="BL82" s="3">
        <f ca="1">IFERROR(INDEX(INDIRECT("day_wise_sales_data!$B$2:$BZ$599"),MATCH(resource!$CC82,day_wise_sales_data!$A$2:$A$500,0),MATCH(resource!BL$2,INDIRECT("day_wise_sales_data!$B$1:$BZ$1"),0)),0)</f>
        <v>7434.26</v>
      </c>
      <c r="BM82" s="3">
        <f ca="1">IFERROR(INDEX(INDIRECT("day_wise_sales_data!$B$2:$BZ$599"),MATCH(resource!$CC82,day_wise_sales_data!$A$2:$A$500,0),MATCH(resource!BM$2,INDIRECT("day_wise_sales_data!$B$1:$BZ$1"),0)),0)</f>
        <v>0</v>
      </c>
      <c r="BN82" s="3">
        <f ca="1">IFERROR(INDEX(INDIRECT("day_wise_sales_data!$B$2:$BZ$599"),MATCH(resource!$CC82,day_wise_sales_data!$A$2:$A$500,0),MATCH(resource!BN$2,INDIRECT("day_wise_sales_data!$B$1:$BZ$1"),0)),0)</f>
        <v>2959.53</v>
      </c>
      <c r="BO82" s="3">
        <f ca="1">IFERROR(INDEX(INDIRECT("day_wise_sales_data!$B$2:$BZ$599"),MATCH(resource!$CC82,day_wise_sales_data!$A$2:$A$500,0),MATCH(resource!BO$2,INDIRECT("day_wise_sales_data!$B$1:$BZ$1"),0)),0)</f>
        <v>0</v>
      </c>
      <c r="BP82" s="3">
        <f ca="1">IFERROR(INDEX(INDIRECT("day_wise_sales_data!$B$2:$BZ$599"),MATCH(resource!$CC82,day_wise_sales_data!$A$2:$A$500,0),MATCH(resource!BP$2,INDIRECT("day_wise_sales_data!$B$1:$BZ$1"),0)),0)</f>
        <v>0</v>
      </c>
      <c r="BQ82" s="3">
        <f ca="1">IFERROR(INDEX(INDIRECT("day_wise_sales_data!$B$2:$BZ$599"),MATCH(resource!$CC82,day_wise_sales_data!$A$2:$A$500,0),MATCH(resource!BQ$2,INDIRECT("day_wise_sales_data!$B$1:$BZ$1"),0)),0)</f>
        <v>0</v>
      </c>
      <c r="BR82" s="3">
        <f ca="1">IFERROR(INDEX(INDIRECT("day_wise_sales_data!$B$2:$BZ$599"),MATCH(resource!$CC82,day_wise_sales_data!$A$2:$A$500,0),MATCH(resource!BR$2,INDIRECT("day_wise_sales_data!$B$1:$BZ$1"),0)),0)</f>
        <v>0</v>
      </c>
      <c r="BS82" s="3">
        <f ca="1">IFERROR(INDEX(INDIRECT("day_wise_sales_data!$B$2:$BZ$599"),MATCH(resource!$CC82,day_wise_sales_data!$A$2:$A$500,0),MATCH(resource!BS$2,INDIRECT("day_wise_sales_data!$B$1:$BZ$1"),0)),0)</f>
        <v>0</v>
      </c>
      <c r="BT82" s="3">
        <f ca="1">IFERROR(INDEX(INDIRECT("day_wise_sales_data!$B$2:$BZ$599"),MATCH(resource!$CC82,day_wise_sales_data!$A$2:$A$500,0),MATCH(resource!BT$2,INDIRECT("day_wise_sales_data!$B$1:$BZ$1"),0)),0)</f>
        <v>0</v>
      </c>
      <c r="BU82" s="3">
        <f ca="1">IFERROR(INDEX(INDIRECT("day_wise_sales_data!$B$2:$BZ$599"),MATCH(resource!$CC82,day_wise_sales_data!$A$2:$A$500,0),MATCH(resource!BU$2,INDIRECT("day_wise_sales_data!$B$1:$BZ$1"),0)),0)</f>
        <v>5301.43</v>
      </c>
      <c r="BV82" s="3">
        <f ca="1">IFERROR(INDEX(INDIRECT("day_wise_sales_data!$B$2:$BZ$599"),MATCH(resource!$CC82,day_wise_sales_data!$A$2:$A$500,0),MATCH(resource!BV$2,INDIRECT("day_wise_sales_data!$B$1:$BZ$1"),0)),0)</f>
        <v>0</v>
      </c>
      <c r="BW82" s="3">
        <f ca="1">IFERROR(INDEX(INDIRECT("day_wise_sales_data!$B$2:$BZ$599"),MATCH(resource!$CC82,day_wise_sales_data!$A$2:$A$500,0),MATCH(resource!BW$2,INDIRECT("day_wise_sales_data!$B$1:$BZ$1"),0)),0)</f>
        <v>0</v>
      </c>
      <c r="BX82" s="3">
        <f ca="1">IFERROR(INDEX(INDIRECT("day_wise_sales_data!$B$2:$BZ$599"),MATCH(resource!$CC82,day_wise_sales_data!$A$2:$A$500,0),MATCH(resource!BX$2,INDIRECT("day_wise_sales_data!$B$1:$BZ$1"),0)),0)</f>
        <v>0</v>
      </c>
      <c r="BY82" s="3">
        <f ca="1">IFERROR(INDEX(INDIRECT("day_wise_sales_data!$B$2:$BZ$599"),MATCH(resource!$CC82,day_wise_sales_data!$A$2:$A$500,0),MATCH(resource!BY$2,INDIRECT("day_wise_sales_data!$B$1:$BZ$1"),0)),0)</f>
        <v>6039.39</v>
      </c>
      <c r="BZ82" s="3">
        <f ca="1">IFERROR(INDEX(INDIRECT("day_wise_sales_data!$B$2:$BZ$599"),MATCH(resource!$CC82,day_wise_sales_data!$A$2:$A$500,0),MATCH(resource!BZ$2,INDIRECT("day_wise_sales_data!$B$1:$BZ$1"),0)),0)</f>
        <v>69342.710000000006</v>
      </c>
      <c r="CA82" s="3" t="str">
        <f ca="1">IFERROR(INDEX(INDIRECT("day_wise_sales_data!$B$2:$BZ$599"),MATCH(resource!$CC82,day_wise_sales_data!$A$2:$A$500,0),MATCH(resource!CA$2,INDIRECT("day_wise_sales_data!$B$1:$BZ$1"),0)),0)</f>
        <v>dd</v>
      </c>
      <c r="CC82" s="4" t="str">
        <f>sales_data!H81</f>
        <v>CML06211</v>
      </c>
      <c r="CD82" s="1">
        <v>80</v>
      </c>
      <c r="CE82" s="1" t="str">
        <f>IF(AQ82=report!$AQ$3,resource!CD82,"")</f>
        <v/>
      </c>
      <c r="CF82" s="5" t="str">
        <f>IFERROR(SMALL($CE$3:$CE$1001,ROWS($CE$3:CE82)),"")</f>
        <v/>
      </c>
      <c r="CH82">
        <f>IFERROR(VLOOKUP($CC82,data_pull!$E$22:$G$700,2,0),0)</f>
        <v>100052.96</v>
      </c>
      <c r="CI82" s="1">
        <f t="shared" si="64"/>
        <v>154</v>
      </c>
      <c r="CJ82" s="1">
        <f t="shared" si="63"/>
        <v>0</v>
      </c>
      <c r="CK82" s="1" t="s">
        <v>1158</v>
      </c>
      <c r="CL82" s="1">
        <f t="shared" si="65"/>
        <v>111</v>
      </c>
      <c r="CM82" s="1" t="str">
        <f>IFERROR(VLOOKUP($CK82,stock_data!$B$3:$W$612,2,0),0)</f>
        <v>ENSO-15 CAPSULE</v>
      </c>
      <c r="CN82" s="1" t="str">
        <f>IFERROR(VLOOKUP($CK82,stock_data!$B$3:$W$612,4,0),0)</f>
        <v>5x4's</v>
      </c>
      <c r="CO82" s="1">
        <f>IFERROR(VLOOKUP($CK82,stock_data!$B$3:$W$612,5,0),0)</f>
        <v>53</v>
      </c>
      <c r="CP82" s="3">
        <f t="shared" si="66"/>
        <v>0</v>
      </c>
      <c r="CQ82" s="3">
        <f t="shared" si="67"/>
        <v>0</v>
      </c>
      <c r="CR82" s="1">
        <f>IFERROR(VLOOKUP($CK82,stock_data!$B$3:$W$612,6,0),0)</f>
        <v>0</v>
      </c>
      <c r="CS82" s="1">
        <f>IFERROR(VLOOKUP($CK82,stock_data!$B$3:$W$612,7,0),0)</f>
        <v>0</v>
      </c>
      <c r="CT82" s="1">
        <f>IFERROR(VLOOKUP($CK82,stock_data!$B$3:$W$612,8,0),0)</f>
        <v>0</v>
      </c>
      <c r="CU82" s="1">
        <f>IFERROR(VLOOKUP($CK82,stock_data!$B$3:$W$612,9,0),0)</f>
        <v>0</v>
      </c>
      <c r="CV82" s="1">
        <f>IFERROR(VLOOKUP($CK82,stock_data!$B$3:$W$612,10,0),0)</f>
        <v>0</v>
      </c>
      <c r="CW82" s="1">
        <f>IFERROR(VLOOKUP($CK82,stock_data!$B$3:$W$612,11,0),0)</f>
        <v>0</v>
      </c>
      <c r="CX82" s="1">
        <f>IFERROR(VLOOKUP($CK82,stock_data!$B$3:$W$612,12,0),0)</f>
        <v>0</v>
      </c>
      <c r="CY82" s="1">
        <f>IFERROR(VLOOKUP($CK82,stock_data!$B$3:$W$612,13,0),0)</f>
        <v>0</v>
      </c>
      <c r="CZ82" s="1">
        <f>IFERROR(VLOOKUP($CK82,stock_data!$B$3:$W$612,14,0),0)</f>
        <v>0</v>
      </c>
      <c r="DA82" s="1">
        <f>IFERROR(VLOOKUP($CK82,stock_data!$B$3:$W$612,15,0),0)</f>
        <v>0</v>
      </c>
      <c r="DB82" s="1">
        <f>IFERROR(VLOOKUP($CK82,stock_data!$B$3:$W$612,16,0),0)</f>
        <v>0</v>
      </c>
      <c r="DC82" s="1">
        <f>IFERROR(VLOOKUP($CK82,stock_data!$B$3:$W$612,17,0),0)</f>
        <v>0</v>
      </c>
      <c r="DD82" s="1">
        <f>IFERROR(VLOOKUP($CK82,stock_data!$B$3:$W$612,18,0),0)</f>
        <v>0</v>
      </c>
      <c r="DE82" s="1">
        <f>IFERROR(VLOOKUP($CK82,stock_data!$B$3:$W$612,19,0),0)</f>
        <v>0</v>
      </c>
      <c r="DF82" s="1">
        <f>IFERROR(VLOOKUP($CK82,stock_data!$B$3:$W$612,20,0),0)</f>
        <v>0</v>
      </c>
      <c r="DG82" s="1">
        <f>IFERROR(VLOOKUP($CK82,stock_data!$B$3:$W$612,21,0),0)</f>
        <v>0</v>
      </c>
      <c r="DH82" s="1">
        <f>IFERROR(VLOOKUP($CK82,stock_data!$B$3:$W$612,22,0),0)</f>
        <v>0</v>
      </c>
      <c r="DI82" s="1">
        <f t="shared" si="68"/>
        <v>0</v>
      </c>
      <c r="DJ82" s="1">
        <f t="shared" si="69"/>
        <v>0</v>
      </c>
      <c r="DK82" s="3">
        <f>IFERROR(INDEX(COD_SALES!$B$5:$Z$500,MATCH(resource!$CC82,COD_SALES!$A$5:$A$500,0),MATCH(resource!DK$2,COD_SALES!$B$4:$Z$4,0)),"")</f>
        <v>17</v>
      </c>
      <c r="DL82" s="3">
        <f>IFERROR(INDEX(COD_SALES!$B$5:$Z$500,MATCH(resource!$CC82,COD_SALES!$A$5:$A$500,0),MATCH(resource!DL$2,COD_SALES!$B$4:$Z$4,0)),"")</f>
        <v>0</v>
      </c>
      <c r="DM82" s="3">
        <f>IFERROR(INDEX(COD_SALES!$B$5:$Z$500,MATCH(resource!$CC82,COD_SALES!$A$5:$A$500,0),MATCH(resource!DM$2,COD_SALES!$B$4:$Z$4,0)),"")</f>
        <v>12</v>
      </c>
      <c r="DN82" s="3" t="str">
        <f>IFERROR(INDEX(COD_SALES!$B$5:$Z$500,MATCH(resource!$CC82,COD_SALES!$A$5:$A$500,0),MATCH(resource!DN$2,COD_SALES!$B$4:$Z$4,0)),"")</f>
        <v/>
      </c>
      <c r="DO82" s="3">
        <f>IFERROR(INDEX(COD_SALES!$B$5:$Z$500,MATCH(resource!$CC82,COD_SALES!$A$5:$A$500,0),MATCH(resource!DO$2,COD_SALES!$B$4:$Z$4,0)),"")</f>
        <v>12</v>
      </c>
      <c r="DP82" s="3">
        <f>IFERROR(INDEX(COD_SALES!$B$5:$Z$500,MATCH(resource!$CC82,COD_SALES!$A$5:$A$500,0),MATCH(resource!DP$2,COD_SALES!$B$4:$Z$4,0)),"")</f>
        <v>10</v>
      </c>
      <c r="DQ82" s="3" t="str">
        <f>IFERROR(INDEX(COD_SALES!$B$5:$Z$500,MATCH(resource!$CC82,COD_SALES!$A$5:$A$500,0),MATCH(resource!DQ$2,COD_SALES!$B$4:$Z$4,0)),"")</f>
        <v/>
      </c>
      <c r="DR82" s="3">
        <f>IFERROR(INDEX(COD_SALES!$B$5:$Z$500,MATCH(resource!$CC82,COD_SALES!$A$5:$A$500,0),MATCH(resource!DR$2,COD_SALES!$B$4:$Z$4,0)),"")</f>
        <v>0</v>
      </c>
      <c r="DS82" s="3">
        <f>IFERROR(INDEX(COD_SALES!$B$5:$Z$500,MATCH(resource!$CC82,COD_SALES!$A$5:$A$500,0),MATCH(resource!DS$2,COD_SALES!$B$4:$Z$4,0)),"")</f>
        <v>40</v>
      </c>
      <c r="DT82" s="3">
        <f>IFERROR(INDEX(COD_SALES!$B$5:$Z$500,MATCH(resource!$CC82,COD_SALES!$A$5:$A$500,0),MATCH(resource!DT$2,COD_SALES!$B$4:$Z$4,0)),"")</f>
        <v>22</v>
      </c>
      <c r="DU82" s="3">
        <f>IFERROR(INDEX(COD_SALES!$B$5:$Z$500,MATCH(resource!$CC82,COD_SALES!$A$5:$A$500,0),MATCH(resource!DU$2,COD_SALES!$B$4:$Z$4,0)),"")</f>
        <v>6</v>
      </c>
      <c r="DV82" s="3">
        <f>IFERROR(INDEX(COD_SALES!$B$5:$Z$500,MATCH(resource!$CC82,COD_SALES!$A$5:$A$500,0),MATCH(resource!DV$2,COD_SALES!$B$4:$Z$4,0)),"")</f>
        <v>0</v>
      </c>
      <c r="DW82" s="3">
        <f>IFERROR(INDEX(COD_SALES!$B$5:$Z$500,MATCH(resource!$CC82,COD_SALES!$A$5:$A$500,0),MATCH(resource!DW$2,COD_SALES!$B$4:$Z$4,0)),"")</f>
        <v>30</v>
      </c>
      <c r="DX82" s="3">
        <f>IFERROR(INDEX(COD_SALES!$B$5:$Z$500,MATCH(resource!$CC82,COD_SALES!$A$5:$A$500,0),MATCH(resource!DX$2,COD_SALES!$B$4:$Z$4,0)),"")</f>
        <v>0</v>
      </c>
      <c r="DY82" s="3">
        <f>IFERROR(INDEX(COD_SALES!$B$5:$Z$500,MATCH(resource!$CC82,COD_SALES!$A$5:$A$500,0),MATCH(resource!DY$2,COD_SALES!$B$4:$Z$4,0)),"")</f>
        <v>22</v>
      </c>
      <c r="DZ82" s="3">
        <f>IFERROR(INDEX(COD_SALES!$B$5:$Z$500,MATCH(resource!$CC82,COD_SALES!$A$5:$A$500,0),MATCH(resource!DZ$2,COD_SALES!$B$4:$Z$4,0)),"")</f>
        <v>27</v>
      </c>
      <c r="EA82" s="3">
        <f>IFERROR(INDEX(COD_SALES!$B$5:$Z$500,MATCH(resource!$CC82,COD_SALES!$A$5:$A$500,0),MATCH(resource!EA$2,COD_SALES!$B$4:$Z$4,0)),"")</f>
        <v>19</v>
      </c>
      <c r="EB82" s="3">
        <f t="shared" si="70"/>
        <v>60093.139999999992</v>
      </c>
      <c r="ED82" s="3">
        <f>IFERROR(VLOOKUP($CK82,depot_prod_sales!$B$5:$S$200,3,0),0)</f>
        <v>0</v>
      </c>
      <c r="EE82" s="3">
        <f>IFERROR(VLOOKUP($CK82,depot_prod_sales!$B$5:$S$200,4,0),0)</f>
        <v>0</v>
      </c>
      <c r="EF82" s="3">
        <f>IFERROR(VLOOKUP($CK82,depot_prod_sales!$B$5:$S$200,5,0),0)</f>
        <v>0</v>
      </c>
      <c r="EG82" s="3">
        <f>IFERROR(VLOOKUP($CK82,depot_prod_sales!$B$5:$S$200,6,0),0)</f>
        <v>0</v>
      </c>
      <c r="EH82" s="3">
        <f>IFERROR(VLOOKUP($CK82,depot_prod_sales!$B$5:$S$200,7,0),0)</f>
        <v>0</v>
      </c>
      <c r="EI82" s="3">
        <f>IFERROR(VLOOKUP($CK82,depot_prod_sales!$B$5:$S$200,8,0),0)</f>
        <v>0</v>
      </c>
      <c r="EJ82" s="3">
        <f>IFERROR(VLOOKUP($CK82,depot_prod_sales!$B$5:$S$200,9,0),0)</f>
        <v>0</v>
      </c>
      <c r="EK82" s="3">
        <f>IFERROR(VLOOKUP($CK82,depot_prod_sales!$B$5:$S$200,10,0),0)</f>
        <v>0</v>
      </c>
      <c r="EL82" s="3">
        <f>IFERROR(VLOOKUP($CK82,depot_prod_sales!$B$5:$S$200,11,0),0)</f>
        <v>0</v>
      </c>
      <c r="EM82" s="3">
        <f>IFERROR(VLOOKUP($CK82,depot_prod_sales!$B$5:$S$200,12,0),0)</f>
        <v>0</v>
      </c>
      <c r="EN82" s="3">
        <f>IFERROR(VLOOKUP($CK82,depot_prod_sales!$B$5:$S$200,13,0),0)</f>
        <v>0</v>
      </c>
      <c r="EO82" s="3">
        <f>IFERROR(VLOOKUP($CK82,depot_prod_sales!$B$5:$S$200,14,0),0)</f>
        <v>0</v>
      </c>
      <c r="EP82" s="3">
        <f>IFERROR(VLOOKUP($CK82,depot_prod_sales!$B$5:$S$200,15,0),0)</f>
        <v>0</v>
      </c>
      <c r="EQ82" s="3">
        <f>IFERROR(VLOOKUP($CK82,depot_prod_sales!$B$5:$S$200,16,0),0)</f>
        <v>0</v>
      </c>
      <c r="ER82" s="3">
        <f>IFERROR(VLOOKUP($CK82,depot_prod_sales!$B$5:$S$200,17,0),0)</f>
        <v>0</v>
      </c>
      <c r="ES82" s="3">
        <f>IFERROR(VLOOKUP($CK82,depot_prod_sales!$B$5:$S$200,18,0),0)</f>
        <v>0</v>
      </c>
      <c r="ET82" s="116">
        <f t="shared" si="71"/>
        <v>0</v>
      </c>
      <c r="EU82" s="116">
        <f t="shared" si="72"/>
        <v>0</v>
      </c>
      <c r="EW82" s="3">
        <f>IFERROR(VLOOKUP(CC82,data_pull!$AO$25:$AR$546,2,0),0)</f>
        <v>19</v>
      </c>
      <c r="EX82" s="1">
        <f>IFERROR(VLOOKUP(CC82,data_pull!$AO$25:$AR$546,4,0),0)</f>
        <v>190000</v>
      </c>
    </row>
    <row r="83" spans="13:154" x14ac:dyDescent="0.25"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4" t="str">
        <f>sales_data!B82</f>
        <v>Rajib Datta</v>
      </c>
      <c r="AR83" s="4" t="str">
        <f>sales_data!C82</f>
        <v>Solaiman</v>
      </c>
      <c r="AS83" s="5" t="str">
        <f t="shared" si="62"/>
        <v/>
      </c>
      <c r="AT83" s="4" t="str">
        <f>sales_data!I82</f>
        <v>Alamgir Hossain-2</v>
      </c>
      <c r="AU83" s="4" t="str">
        <f>sales_data!W82</f>
        <v>Motlab (Tb)</v>
      </c>
      <c r="AV83" s="1">
        <f>sales_data!N82</f>
        <v>117551.87</v>
      </c>
      <c r="AW83" s="1">
        <f>sales_data!P82</f>
        <v>27</v>
      </c>
      <c r="AX83" s="3">
        <f ca="1">IFERROR(INDEX(INDIRECT("day_wise_sales_data!$B$2:$BZ$599"),MATCH(resource!$CC83,day_wise_sales_data!$A$2:$A$500,0),MATCH(resource!AX$2,INDIRECT("day_wise_sales_data!$B$1:$BZ$1"),0)),0)</f>
        <v>0</v>
      </c>
      <c r="AY83" s="3">
        <f ca="1">IFERROR(INDEX(INDIRECT("day_wise_sales_data!$B$2:$BZ$599"),MATCH(resource!$CC83,day_wise_sales_data!$A$2:$A$500,0),MATCH(resource!AY$2,INDIRECT("day_wise_sales_data!$B$1:$BZ$1"),0)),0)</f>
        <v>11369.4</v>
      </c>
      <c r="AZ83" s="3">
        <f ca="1">IFERROR(INDEX(INDIRECT("day_wise_sales_data!$B$2:$BZ$599"),MATCH(resource!$CC83,day_wise_sales_data!$A$2:$A$500,0),MATCH(resource!AZ$2,INDIRECT("day_wise_sales_data!$B$1:$BZ$1"),0)),0)</f>
        <v>0</v>
      </c>
      <c r="BA83" s="3">
        <f ca="1">IFERROR(INDEX(INDIRECT("day_wise_sales_data!$B$2:$BZ$599"),MATCH(resource!$CC83,day_wise_sales_data!$A$2:$A$500,0),MATCH(resource!BA$2,INDIRECT("day_wise_sales_data!$B$1:$BZ$1"),0)),0)</f>
        <v>0</v>
      </c>
      <c r="BB83" s="3">
        <f ca="1">IFERROR(INDEX(INDIRECT("day_wise_sales_data!$B$2:$BZ$599"),MATCH(resource!$CC83,day_wise_sales_data!$A$2:$A$500,0),MATCH(resource!BB$2,INDIRECT("day_wise_sales_data!$B$1:$BZ$1"),0)),0)</f>
        <v>0</v>
      </c>
      <c r="BC83" s="3">
        <f ca="1">IFERROR(INDEX(INDIRECT("day_wise_sales_data!$B$2:$BZ$599"),MATCH(resource!$CC83,day_wise_sales_data!$A$2:$A$500,0),MATCH(resource!BC$2,INDIRECT("day_wise_sales_data!$B$1:$BZ$1"),0)),0)</f>
        <v>0</v>
      </c>
      <c r="BD83" s="3">
        <f ca="1">IFERROR(INDEX(INDIRECT("day_wise_sales_data!$B$2:$BZ$599"),MATCH(resource!$CC83,day_wise_sales_data!$A$2:$A$500,0),MATCH(resource!BD$2,INDIRECT("day_wise_sales_data!$B$1:$BZ$1"),0)),0)</f>
        <v>0</v>
      </c>
      <c r="BE83" s="3">
        <f ca="1">IFERROR(INDEX(INDIRECT("day_wise_sales_data!$B$2:$BZ$599"),MATCH(resource!$CC83,day_wise_sales_data!$A$2:$A$500,0),MATCH(resource!BE$2,INDIRECT("day_wise_sales_data!$B$1:$BZ$1"),0)),0)</f>
        <v>20803.900000000001</v>
      </c>
      <c r="BF83" s="3">
        <f ca="1">IFERROR(INDEX(INDIRECT("day_wise_sales_data!$B$2:$BZ$599"),MATCH(resource!$CC83,day_wise_sales_data!$A$2:$A$500,0),MATCH(resource!BF$2,INDIRECT("day_wise_sales_data!$B$1:$BZ$1"),0)),0)</f>
        <v>1059.21</v>
      </c>
      <c r="BG83" s="3">
        <f ca="1">IFERROR(INDEX(INDIRECT("day_wise_sales_data!$B$2:$BZ$599"),MATCH(resource!$CC83,day_wise_sales_data!$A$2:$A$500,0),MATCH(resource!BG$2,INDIRECT("day_wise_sales_data!$B$1:$BZ$1"),0)),0)</f>
        <v>11071.81</v>
      </c>
      <c r="BH83" s="3">
        <f ca="1">IFERROR(INDEX(INDIRECT("day_wise_sales_data!$B$2:$BZ$599"),MATCH(resource!$CC83,day_wise_sales_data!$A$2:$A$500,0),MATCH(resource!BH$2,INDIRECT("day_wise_sales_data!$B$1:$BZ$1"),0)),0)</f>
        <v>0</v>
      </c>
      <c r="BI83" s="3">
        <f ca="1">IFERROR(INDEX(INDIRECT("day_wise_sales_data!$B$2:$BZ$599"),MATCH(resource!$CC83,day_wise_sales_data!$A$2:$A$500,0),MATCH(resource!BI$2,INDIRECT("day_wise_sales_data!$B$1:$BZ$1"),0)),0)</f>
        <v>0</v>
      </c>
      <c r="BJ83" s="3">
        <f ca="1">IFERROR(INDEX(INDIRECT("day_wise_sales_data!$B$2:$BZ$599"),MATCH(resource!$CC83,day_wise_sales_data!$A$2:$A$500,0),MATCH(resource!BJ$2,INDIRECT("day_wise_sales_data!$B$1:$BZ$1"),0)),0)</f>
        <v>0</v>
      </c>
      <c r="BK83" s="3">
        <f ca="1">IFERROR(INDEX(INDIRECT("day_wise_sales_data!$B$2:$BZ$599"),MATCH(resource!$CC83,day_wise_sales_data!$A$2:$A$500,0),MATCH(resource!BK$2,INDIRECT("day_wise_sales_data!$B$1:$BZ$1"),0)),0)</f>
        <v>331.35</v>
      </c>
      <c r="BL83" s="3">
        <f ca="1">IFERROR(INDEX(INDIRECT("day_wise_sales_data!$B$2:$BZ$599"),MATCH(resource!$CC83,day_wise_sales_data!$A$2:$A$500,0),MATCH(resource!BL$2,INDIRECT("day_wise_sales_data!$B$1:$BZ$1"),0)),0)</f>
        <v>1900.95</v>
      </c>
      <c r="BM83" s="3">
        <f ca="1">IFERROR(INDEX(INDIRECT("day_wise_sales_data!$B$2:$BZ$599"),MATCH(resource!$CC83,day_wise_sales_data!$A$2:$A$500,0),MATCH(resource!BM$2,INDIRECT("day_wise_sales_data!$B$1:$BZ$1"),0)),0)</f>
        <v>3955.73</v>
      </c>
      <c r="BN83" s="3">
        <f ca="1">IFERROR(INDEX(INDIRECT("day_wise_sales_data!$B$2:$BZ$599"),MATCH(resource!$CC83,day_wise_sales_data!$A$2:$A$500,0),MATCH(resource!BN$2,INDIRECT("day_wise_sales_data!$B$1:$BZ$1"),0)),0)</f>
        <v>5946.2</v>
      </c>
      <c r="BO83" s="3">
        <f ca="1">IFERROR(INDEX(INDIRECT("day_wise_sales_data!$B$2:$BZ$599"),MATCH(resource!$CC83,day_wise_sales_data!$A$2:$A$500,0),MATCH(resource!BO$2,INDIRECT("day_wise_sales_data!$B$1:$BZ$1"),0)),0)</f>
        <v>0</v>
      </c>
      <c r="BP83" s="3">
        <f ca="1">IFERROR(INDEX(INDIRECT("day_wise_sales_data!$B$2:$BZ$599"),MATCH(resource!$CC83,day_wise_sales_data!$A$2:$A$500,0),MATCH(resource!BP$2,INDIRECT("day_wise_sales_data!$B$1:$BZ$1"),0)),0)</f>
        <v>0</v>
      </c>
      <c r="BQ83" s="3">
        <f ca="1">IFERROR(INDEX(INDIRECT("day_wise_sales_data!$B$2:$BZ$599"),MATCH(resource!$CC83,day_wise_sales_data!$A$2:$A$500,0),MATCH(resource!BQ$2,INDIRECT("day_wise_sales_data!$B$1:$BZ$1"),0)),0)</f>
        <v>0</v>
      </c>
      <c r="BR83" s="3">
        <f ca="1">IFERROR(INDEX(INDIRECT("day_wise_sales_data!$B$2:$BZ$599"),MATCH(resource!$CC83,day_wise_sales_data!$A$2:$A$500,0),MATCH(resource!BR$2,INDIRECT("day_wise_sales_data!$B$1:$BZ$1"),0)),0)</f>
        <v>0</v>
      </c>
      <c r="BS83" s="3">
        <f ca="1">IFERROR(INDEX(INDIRECT("day_wise_sales_data!$B$2:$BZ$599"),MATCH(resource!$CC83,day_wise_sales_data!$A$2:$A$500,0),MATCH(resource!BS$2,INDIRECT("day_wise_sales_data!$B$1:$BZ$1"),0)),0)</f>
        <v>62325.79</v>
      </c>
      <c r="BT83" s="3">
        <f ca="1">IFERROR(INDEX(INDIRECT("day_wise_sales_data!$B$2:$BZ$599"),MATCH(resource!$CC83,day_wise_sales_data!$A$2:$A$500,0),MATCH(resource!BT$2,INDIRECT("day_wise_sales_data!$B$1:$BZ$1"),0)),0)</f>
        <v>0</v>
      </c>
      <c r="BU83" s="3">
        <f ca="1">IFERROR(INDEX(INDIRECT("day_wise_sales_data!$B$2:$BZ$599"),MATCH(resource!$CC83,day_wise_sales_data!$A$2:$A$500,0),MATCH(resource!BU$2,INDIRECT("day_wise_sales_data!$B$1:$BZ$1"),0)),0)</f>
        <v>0</v>
      </c>
      <c r="BV83" s="3">
        <f ca="1">IFERROR(INDEX(INDIRECT("day_wise_sales_data!$B$2:$BZ$599"),MATCH(resource!$CC83,day_wise_sales_data!$A$2:$A$500,0),MATCH(resource!BV$2,INDIRECT("day_wise_sales_data!$B$1:$BZ$1"),0)),0)</f>
        <v>0</v>
      </c>
      <c r="BW83" s="3">
        <f ca="1">IFERROR(INDEX(INDIRECT("day_wise_sales_data!$B$2:$BZ$599"),MATCH(resource!$CC83,day_wise_sales_data!$A$2:$A$500,0),MATCH(resource!BW$2,INDIRECT("day_wise_sales_data!$B$1:$BZ$1"),0)),0)</f>
        <v>0</v>
      </c>
      <c r="BX83" s="3">
        <f ca="1">IFERROR(INDEX(INDIRECT("day_wise_sales_data!$B$2:$BZ$599"),MATCH(resource!$CC83,day_wise_sales_data!$A$2:$A$500,0),MATCH(resource!BX$2,INDIRECT("day_wise_sales_data!$B$1:$BZ$1"),0)),0)</f>
        <v>0</v>
      </c>
      <c r="BY83" s="3">
        <f ca="1">IFERROR(INDEX(INDIRECT("day_wise_sales_data!$B$2:$BZ$599"),MATCH(resource!$CC83,day_wise_sales_data!$A$2:$A$500,0),MATCH(resource!BY$2,INDIRECT("day_wise_sales_data!$B$1:$BZ$1"),0)),0)</f>
        <v>0</v>
      </c>
      <c r="BZ83" s="3">
        <f ca="1">IFERROR(INDEX(INDIRECT("day_wise_sales_data!$B$2:$BZ$599"),MATCH(resource!$CC83,day_wise_sales_data!$A$2:$A$500,0),MATCH(resource!BZ$2,INDIRECT("day_wise_sales_data!$B$1:$BZ$1"),0)),0)</f>
        <v>0</v>
      </c>
      <c r="CA83" s="3" t="str">
        <f ca="1">IFERROR(INDEX(INDIRECT("day_wise_sales_data!$B$2:$BZ$599"),MATCH(resource!$CC83,day_wise_sales_data!$A$2:$A$500,0),MATCH(resource!CA$2,INDIRECT("day_wise_sales_data!$B$1:$BZ$1"),0)),0)</f>
        <v>dd</v>
      </c>
      <c r="CC83" s="4" t="str">
        <f>sales_data!H82</f>
        <v>CML01081</v>
      </c>
      <c r="CD83" s="1">
        <v>81</v>
      </c>
      <c r="CE83" s="1" t="str">
        <f>IF(AQ83=report!$AQ$3,resource!CD83,"")</f>
        <v/>
      </c>
      <c r="CF83" s="5" t="str">
        <f>IFERROR(SMALL($CE$3:$CE$1001,ROWS($CE$3:CE83)),"")</f>
        <v/>
      </c>
      <c r="CH83">
        <f>IFERROR(VLOOKUP($CC83,data_pull!$E$22:$G$700,2,0),0)</f>
        <v>117551.87</v>
      </c>
      <c r="CI83" s="1">
        <f t="shared" si="64"/>
        <v>139</v>
      </c>
      <c r="CJ83" s="1">
        <f t="shared" si="63"/>
        <v>0</v>
      </c>
      <c r="CK83" s="1" t="s">
        <v>1160</v>
      </c>
      <c r="CL83" s="1">
        <f t="shared" si="65"/>
        <v>111</v>
      </c>
      <c r="CM83" s="1" t="str">
        <f>IFERROR(VLOOKUP($CK83,stock_data!$B$3:$W$612,2,0),0)</f>
        <v>ENSO-30 CAPSULE</v>
      </c>
      <c r="CN83" s="1" t="str">
        <f>IFERROR(VLOOKUP($CK83,stock_data!$B$3:$W$612,4,0),0)</f>
        <v>5x4's</v>
      </c>
      <c r="CO83" s="1">
        <f>IFERROR(VLOOKUP($CK83,stock_data!$B$3:$W$612,5,0),0)</f>
        <v>88.4</v>
      </c>
      <c r="CP83" s="3">
        <f t="shared" si="66"/>
        <v>0</v>
      </c>
      <c r="CQ83" s="3">
        <f t="shared" si="67"/>
        <v>0</v>
      </c>
      <c r="CR83" s="1">
        <f>IFERROR(VLOOKUP($CK83,stock_data!$B$3:$W$612,6,0),0)</f>
        <v>0</v>
      </c>
      <c r="CS83" s="1">
        <f>IFERROR(VLOOKUP($CK83,stock_data!$B$3:$W$612,7,0),0)</f>
        <v>0</v>
      </c>
      <c r="CT83" s="1">
        <f>IFERROR(VLOOKUP($CK83,stock_data!$B$3:$W$612,8,0),0)</f>
        <v>0</v>
      </c>
      <c r="CU83" s="1">
        <f>IFERROR(VLOOKUP($CK83,stock_data!$B$3:$W$612,9,0),0)</f>
        <v>0</v>
      </c>
      <c r="CV83" s="1">
        <f>IFERROR(VLOOKUP($CK83,stock_data!$B$3:$W$612,10,0),0)</f>
        <v>0</v>
      </c>
      <c r="CW83" s="1">
        <f>IFERROR(VLOOKUP($CK83,stock_data!$B$3:$W$612,11,0),0)</f>
        <v>0</v>
      </c>
      <c r="CX83" s="1">
        <f>IFERROR(VLOOKUP($CK83,stock_data!$B$3:$W$612,12,0),0)</f>
        <v>0</v>
      </c>
      <c r="CY83" s="1">
        <f>IFERROR(VLOOKUP($CK83,stock_data!$B$3:$W$612,13,0),0)</f>
        <v>0</v>
      </c>
      <c r="CZ83" s="1">
        <f>IFERROR(VLOOKUP($CK83,stock_data!$B$3:$W$612,14,0),0)</f>
        <v>0</v>
      </c>
      <c r="DA83" s="1">
        <f>IFERROR(VLOOKUP($CK83,stock_data!$B$3:$W$612,15,0),0)</f>
        <v>0</v>
      </c>
      <c r="DB83" s="1">
        <f>IFERROR(VLOOKUP($CK83,stock_data!$B$3:$W$612,16,0),0)</f>
        <v>0</v>
      </c>
      <c r="DC83" s="1">
        <f>IFERROR(VLOOKUP($CK83,stock_data!$B$3:$W$612,17,0),0)</f>
        <v>0</v>
      </c>
      <c r="DD83" s="1">
        <f>IFERROR(VLOOKUP($CK83,stock_data!$B$3:$W$612,18,0),0)</f>
        <v>0</v>
      </c>
      <c r="DE83" s="1">
        <f>IFERROR(VLOOKUP($CK83,stock_data!$B$3:$W$612,19,0),0)</f>
        <v>0</v>
      </c>
      <c r="DF83" s="1">
        <f>IFERROR(VLOOKUP($CK83,stock_data!$B$3:$W$612,20,0),0)</f>
        <v>0</v>
      </c>
      <c r="DG83" s="1">
        <f>IFERROR(VLOOKUP($CK83,stock_data!$B$3:$W$612,21,0),0)</f>
        <v>2</v>
      </c>
      <c r="DH83" s="1">
        <f>IFERROR(VLOOKUP($CK83,stock_data!$B$3:$W$612,22,0),0)</f>
        <v>0</v>
      </c>
      <c r="DI83" s="1">
        <f t="shared" si="68"/>
        <v>2</v>
      </c>
      <c r="DJ83" s="1">
        <f t="shared" si="69"/>
        <v>176.8</v>
      </c>
      <c r="DK83" s="3">
        <f>IFERROR(INDEX(COD_SALES!$B$5:$Z$500,MATCH(resource!$CC83,COD_SALES!$A$5:$A$500,0),MATCH(resource!DK$2,COD_SALES!$B$4:$Z$4,0)),"")</f>
        <v>0</v>
      </c>
      <c r="DL83" s="3">
        <f>IFERROR(INDEX(COD_SALES!$B$5:$Z$500,MATCH(resource!$CC83,COD_SALES!$A$5:$A$500,0),MATCH(resource!DL$2,COD_SALES!$B$4:$Z$4,0)),"")</f>
        <v>0</v>
      </c>
      <c r="DM83" s="3">
        <f>IFERROR(INDEX(COD_SALES!$B$5:$Z$500,MATCH(resource!$CC83,COD_SALES!$A$5:$A$500,0),MATCH(resource!DM$2,COD_SALES!$B$4:$Z$4,0)),"")</f>
        <v>3</v>
      </c>
      <c r="DN83" s="3" t="str">
        <f>IFERROR(INDEX(COD_SALES!$B$5:$Z$500,MATCH(resource!$CC83,COD_SALES!$A$5:$A$500,0),MATCH(resource!DN$2,COD_SALES!$B$4:$Z$4,0)),"")</f>
        <v/>
      </c>
      <c r="DO83" s="3">
        <f>IFERROR(INDEX(COD_SALES!$B$5:$Z$500,MATCH(resource!$CC83,COD_SALES!$A$5:$A$500,0),MATCH(resource!DO$2,COD_SALES!$B$4:$Z$4,0)),"")</f>
        <v>0</v>
      </c>
      <c r="DP83" s="3">
        <f>IFERROR(INDEX(COD_SALES!$B$5:$Z$500,MATCH(resource!$CC83,COD_SALES!$A$5:$A$500,0),MATCH(resource!DP$2,COD_SALES!$B$4:$Z$4,0)),"")</f>
        <v>5</v>
      </c>
      <c r="DQ83" s="3" t="str">
        <f>IFERROR(INDEX(COD_SALES!$B$5:$Z$500,MATCH(resource!$CC83,COD_SALES!$A$5:$A$500,0),MATCH(resource!DQ$2,COD_SALES!$B$4:$Z$4,0)),"")</f>
        <v/>
      </c>
      <c r="DR83" s="3">
        <f>IFERROR(INDEX(COD_SALES!$B$5:$Z$500,MATCH(resource!$CC83,COD_SALES!$A$5:$A$500,0),MATCH(resource!DR$2,COD_SALES!$B$4:$Z$4,0)),"")</f>
        <v>67</v>
      </c>
      <c r="DS83" s="3">
        <f>IFERROR(INDEX(COD_SALES!$B$5:$Z$500,MATCH(resource!$CC83,COD_SALES!$A$5:$A$500,0),MATCH(resource!DS$2,COD_SALES!$B$4:$Z$4,0)),"")</f>
        <v>16</v>
      </c>
      <c r="DT83" s="3">
        <f>IFERROR(INDEX(COD_SALES!$B$5:$Z$500,MATCH(resource!$CC83,COD_SALES!$A$5:$A$500,0),MATCH(resource!DT$2,COD_SALES!$B$4:$Z$4,0)),"")</f>
        <v>12</v>
      </c>
      <c r="DU83" s="3">
        <f>IFERROR(INDEX(COD_SALES!$B$5:$Z$500,MATCH(resource!$CC83,COD_SALES!$A$5:$A$500,0),MATCH(resource!DU$2,COD_SALES!$B$4:$Z$4,0)),"")</f>
        <v>16</v>
      </c>
      <c r="DV83" s="3">
        <f>IFERROR(INDEX(COD_SALES!$B$5:$Z$500,MATCH(resource!$CC83,COD_SALES!$A$5:$A$500,0),MATCH(resource!DV$2,COD_SALES!$B$4:$Z$4,0)),"")</f>
        <v>0</v>
      </c>
      <c r="DW83" s="3">
        <f>IFERROR(INDEX(COD_SALES!$B$5:$Z$500,MATCH(resource!$CC83,COD_SALES!$A$5:$A$500,0),MATCH(resource!DW$2,COD_SALES!$B$4:$Z$4,0)),"")</f>
        <v>38</v>
      </c>
      <c r="DX83" s="3">
        <f>IFERROR(INDEX(COD_SALES!$B$5:$Z$500,MATCH(resource!$CC83,COD_SALES!$A$5:$A$500,0),MATCH(resource!DX$2,COD_SALES!$B$4:$Z$4,0)),"")</f>
        <v>0</v>
      </c>
      <c r="DY83" s="3">
        <f>IFERROR(INDEX(COD_SALES!$B$5:$Z$500,MATCH(resource!$CC83,COD_SALES!$A$5:$A$500,0),MATCH(resource!DY$2,COD_SALES!$B$4:$Z$4,0)),"")</f>
        <v>0</v>
      </c>
      <c r="DZ83" s="3">
        <f>IFERROR(INDEX(COD_SALES!$B$5:$Z$500,MATCH(resource!$CC83,COD_SALES!$A$5:$A$500,0),MATCH(resource!DZ$2,COD_SALES!$B$4:$Z$4,0)),"")</f>
        <v>24</v>
      </c>
      <c r="EA83" s="3">
        <f>IFERROR(INDEX(COD_SALES!$B$5:$Z$500,MATCH(resource!$CC83,COD_SALES!$A$5:$A$500,0),MATCH(resource!EA$2,COD_SALES!$B$4:$Z$4,0)),"")</f>
        <v>2</v>
      </c>
      <c r="EB83" s="3">
        <f t="shared" si="70"/>
        <v>43301.909999999996</v>
      </c>
      <c r="ED83" s="3">
        <f>IFERROR(VLOOKUP($CK83,depot_prod_sales!$B$5:$S$200,3,0),0)</f>
        <v>0</v>
      </c>
      <c r="EE83" s="3">
        <f>IFERROR(VLOOKUP($CK83,depot_prod_sales!$B$5:$S$200,4,0),0)</f>
        <v>0</v>
      </c>
      <c r="EF83" s="3">
        <f>IFERROR(VLOOKUP($CK83,depot_prod_sales!$B$5:$S$200,5,0),0)</f>
        <v>0</v>
      </c>
      <c r="EG83" s="3">
        <f>IFERROR(VLOOKUP($CK83,depot_prod_sales!$B$5:$S$200,6,0),0)</f>
        <v>0</v>
      </c>
      <c r="EH83" s="3">
        <f>IFERROR(VLOOKUP($CK83,depot_prod_sales!$B$5:$S$200,7,0),0)</f>
        <v>0</v>
      </c>
      <c r="EI83" s="3">
        <f>IFERROR(VLOOKUP($CK83,depot_prod_sales!$B$5:$S$200,8,0),0)</f>
        <v>0</v>
      </c>
      <c r="EJ83" s="3">
        <f>IFERROR(VLOOKUP($CK83,depot_prod_sales!$B$5:$S$200,9,0),0)</f>
        <v>0</v>
      </c>
      <c r="EK83" s="3">
        <f>IFERROR(VLOOKUP($CK83,depot_prod_sales!$B$5:$S$200,10,0),0)</f>
        <v>0</v>
      </c>
      <c r="EL83" s="3">
        <f>IFERROR(VLOOKUP($CK83,depot_prod_sales!$B$5:$S$200,11,0),0)</f>
        <v>0</v>
      </c>
      <c r="EM83" s="3">
        <f>IFERROR(VLOOKUP($CK83,depot_prod_sales!$B$5:$S$200,12,0),0)</f>
        <v>0</v>
      </c>
      <c r="EN83" s="3">
        <f>IFERROR(VLOOKUP($CK83,depot_prod_sales!$B$5:$S$200,13,0),0)</f>
        <v>0</v>
      </c>
      <c r="EO83" s="3">
        <f>IFERROR(VLOOKUP($CK83,depot_prod_sales!$B$5:$S$200,14,0),0)</f>
        <v>0</v>
      </c>
      <c r="EP83" s="3">
        <f>IFERROR(VLOOKUP($CK83,depot_prod_sales!$B$5:$S$200,15,0),0)</f>
        <v>0</v>
      </c>
      <c r="EQ83" s="3">
        <f>IFERROR(VLOOKUP($CK83,depot_prod_sales!$B$5:$S$200,16,0),0)</f>
        <v>0</v>
      </c>
      <c r="ER83" s="3">
        <f>IFERROR(VLOOKUP($CK83,depot_prod_sales!$B$5:$S$200,17,0),0)</f>
        <v>10</v>
      </c>
      <c r="ES83" s="3">
        <f>IFERROR(VLOOKUP($CK83,depot_prod_sales!$B$5:$S$200,18,0),0)</f>
        <v>0</v>
      </c>
      <c r="ET83" s="116">
        <f t="shared" si="71"/>
        <v>10</v>
      </c>
      <c r="EU83" s="116">
        <f t="shared" si="72"/>
        <v>884</v>
      </c>
      <c r="EW83" s="3">
        <f>IFERROR(VLOOKUP(CC83,data_pull!$AO$25:$AR$546,2,0),0)</f>
        <v>16</v>
      </c>
      <c r="EX83" s="1">
        <f>IFERROR(VLOOKUP(CC83,data_pull!$AO$25:$AR$546,4,0),0)</f>
        <v>190000</v>
      </c>
    </row>
    <row r="84" spans="13:154" x14ac:dyDescent="0.25"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4" t="str">
        <f>sales_data!B83</f>
        <v>Rajib Datta</v>
      </c>
      <c r="AR84" s="4" t="str">
        <f>sales_data!C83</f>
        <v>Solaiman</v>
      </c>
      <c r="AS84" s="5" t="str">
        <f t="shared" si="62"/>
        <v/>
      </c>
      <c r="AT84" s="4" t="str">
        <f>sales_data!I83</f>
        <v>Ariful Islam-2</v>
      </c>
      <c r="AU84" s="4" t="str">
        <f>sales_data!W83</f>
        <v>Hazigonj-1 (Tb)</v>
      </c>
      <c r="AV84" s="1">
        <f>sales_data!N83</f>
        <v>100076.92</v>
      </c>
      <c r="AW84" s="1">
        <f>sales_data!P83</f>
        <v>4</v>
      </c>
      <c r="AX84" s="3">
        <f ca="1">IFERROR(INDEX(INDIRECT("day_wise_sales_data!$B$2:$BZ$599"),MATCH(resource!$CC84,day_wise_sales_data!$A$2:$A$500,0),MATCH(resource!AX$2,INDIRECT("day_wise_sales_data!$B$1:$BZ$1"),0)),0)</f>
        <v>100076.92</v>
      </c>
      <c r="AY84" s="3">
        <f ca="1">IFERROR(INDEX(INDIRECT("day_wise_sales_data!$B$2:$BZ$599"),MATCH(resource!$CC84,day_wise_sales_data!$A$2:$A$500,0),MATCH(resource!AY$2,INDIRECT("day_wise_sales_data!$B$1:$BZ$1"),0)),0)</f>
        <v>0</v>
      </c>
      <c r="AZ84" s="3">
        <f ca="1">IFERROR(INDEX(INDIRECT("day_wise_sales_data!$B$2:$BZ$599"),MATCH(resource!$CC84,day_wise_sales_data!$A$2:$A$500,0),MATCH(resource!AZ$2,INDIRECT("day_wise_sales_data!$B$1:$BZ$1"),0)),0)</f>
        <v>0</v>
      </c>
      <c r="BA84" s="3">
        <f ca="1">IFERROR(INDEX(INDIRECT("day_wise_sales_data!$B$2:$BZ$599"),MATCH(resource!$CC84,day_wise_sales_data!$A$2:$A$500,0),MATCH(resource!BA$2,INDIRECT("day_wise_sales_data!$B$1:$BZ$1"),0)),0)</f>
        <v>0</v>
      </c>
      <c r="BB84" s="3">
        <f ca="1">IFERROR(INDEX(INDIRECT("day_wise_sales_data!$B$2:$BZ$599"),MATCH(resource!$CC84,day_wise_sales_data!$A$2:$A$500,0),MATCH(resource!BB$2,INDIRECT("day_wise_sales_data!$B$1:$BZ$1"),0)),0)</f>
        <v>0</v>
      </c>
      <c r="BC84" s="3">
        <f ca="1">IFERROR(INDEX(INDIRECT("day_wise_sales_data!$B$2:$BZ$599"),MATCH(resource!$CC84,day_wise_sales_data!$A$2:$A$500,0),MATCH(resource!BC$2,INDIRECT("day_wise_sales_data!$B$1:$BZ$1"),0)),0)</f>
        <v>0</v>
      </c>
      <c r="BD84" s="3">
        <f ca="1">IFERROR(INDEX(INDIRECT("day_wise_sales_data!$B$2:$BZ$599"),MATCH(resource!$CC84,day_wise_sales_data!$A$2:$A$500,0),MATCH(resource!BD$2,INDIRECT("day_wise_sales_data!$B$1:$BZ$1"),0)),0)</f>
        <v>0</v>
      </c>
      <c r="BE84" s="3">
        <f ca="1">IFERROR(INDEX(INDIRECT("day_wise_sales_data!$B$2:$BZ$599"),MATCH(resource!$CC84,day_wise_sales_data!$A$2:$A$500,0),MATCH(resource!BE$2,INDIRECT("day_wise_sales_data!$B$1:$BZ$1"),0)),0)</f>
        <v>0</v>
      </c>
      <c r="BF84" s="3">
        <f ca="1">IFERROR(INDEX(INDIRECT("day_wise_sales_data!$B$2:$BZ$599"),MATCH(resource!$CC84,day_wise_sales_data!$A$2:$A$500,0),MATCH(resource!BF$2,INDIRECT("day_wise_sales_data!$B$1:$BZ$1"),0)),0)</f>
        <v>0</v>
      </c>
      <c r="BG84" s="3">
        <f ca="1">IFERROR(INDEX(INDIRECT("day_wise_sales_data!$B$2:$BZ$599"),MATCH(resource!$CC84,day_wise_sales_data!$A$2:$A$500,0),MATCH(resource!BG$2,INDIRECT("day_wise_sales_data!$B$1:$BZ$1"),0)),0)</f>
        <v>0</v>
      </c>
      <c r="BH84" s="3">
        <f ca="1">IFERROR(INDEX(INDIRECT("day_wise_sales_data!$B$2:$BZ$599"),MATCH(resource!$CC84,day_wise_sales_data!$A$2:$A$500,0),MATCH(resource!BH$2,INDIRECT("day_wise_sales_data!$B$1:$BZ$1"),0)),0)</f>
        <v>0</v>
      </c>
      <c r="BI84" s="3">
        <f ca="1">IFERROR(INDEX(INDIRECT("day_wise_sales_data!$B$2:$BZ$599"),MATCH(resource!$CC84,day_wise_sales_data!$A$2:$A$500,0),MATCH(resource!BI$2,INDIRECT("day_wise_sales_data!$B$1:$BZ$1"),0)),0)</f>
        <v>0</v>
      </c>
      <c r="BJ84" s="3">
        <f ca="1">IFERROR(INDEX(INDIRECT("day_wise_sales_data!$B$2:$BZ$599"),MATCH(resource!$CC84,day_wise_sales_data!$A$2:$A$500,0),MATCH(resource!BJ$2,INDIRECT("day_wise_sales_data!$B$1:$BZ$1"),0)),0)</f>
        <v>0</v>
      </c>
      <c r="BK84" s="3">
        <f ca="1">IFERROR(INDEX(INDIRECT("day_wise_sales_data!$B$2:$BZ$599"),MATCH(resource!$CC84,day_wise_sales_data!$A$2:$A$500,0),MATCH(resource!BK$2,INDIRECT("day_wise_sales_data!$B$1:$BZ$1"),0)),0)</f>
        <v>0</v>
      </c>
      <c r="BL84" s="3">
        <f ca="1">IFERROR(INDEX(INDIRECT("day_wise_sales_data!$B$2:$BZ$599"),MATCH(resource!$CC84,day_wise_sales_data!$A$2:$A$500,0),MATCH(resource!BL$2,INDIRECT("day_wise_sales_data!$B$1:$BZ$1"),0)),0)</f>
        <v>0</v>
      </c>
      <c r="BM84" s="3">
        <f ca="1">IFERROR(INDEX(INDIRECT("day_wise_sales_data!$B$2:$BZ$599"),MATCH(resource!$CC84,day_wise_sales_data!$A$2:$A$500,0),MATCH(resource!BM$2,INDIRECT("day_wise_sales_data!$B$1:$BZ$1"),0)),0)</f>
        <v>0</v>
      </c>
      <c r="BN84" s="3">
        <f ca="1">IFERROR(INDEX(INDIRECT("day_wise_sales_data!$B$2:$BZ$599"),MATCH(resource!$CC84,day_wise_sales_data!$A$2:$A$500,0),MATCH(resource!BN$2,INDIRECT("day_wise_sales_data!$B$1:$BZ$1"),0)),0)</f>
        <v>0</v>
      </c>
      <c r="BO84" s="3">
        <f ca="1">IFERROR(INDEX(INDIRECT("day_wise_sales_data!$B$2:$BZ$599"),MATCH(resource!$CC84,day_wise_sales_data!$A$2:$A$500,0),MATCH(resource!BO$2,INDIRECT("day_wise_sales_data!$B$1:$BZ$1"),0)),0)</f>
        <v>0</v>
      </c>
      <c r="BP84" s="3">
        <f ca="1">IFERROR(INDEX(INDIRECT("day_wise_sales_data!$B$2:$BZ$599"),MATCH(resource!$CC84,day_wise_sales_data!$A$2:$A$500,0),MATCH(resource!BP$2,INDIRECT("day_wise_sales_data!$B$1:$BZ$1"),0)),0)</f>
        <v>0</v>
      </c>
      <c r="BQ84" s="3">
        <f ca="1">IFERROR(INDEX(INDIRECT("day_wise_sales_data!$B$2:$BZ$599"),MATCH(resource!$CC84,day_wise_sales_data!$A$2:$A$500,0),MATCH(resource!BQ$2,INDIRECT("day_wise_sales_data!$B$1:$BZ$1"),0)),0)</f>
        <v>0</v>
      </c>
      <c r="BR84" s="3">
        <f ca="1">IFERROR(INDEX(INDIRECT("day_wise_sales_data!$B$2:$BZ$599"),MATCH(resource!$CC84,day_wise_sales_data!$A$2:$A$500,0),MATCH(resource!BR$2,INDIRECT("day_wise_sales_data!$B$1:$BZ$1"),0)),0)</f>
        <v>0</v>
      </c>
      <c r="BS84" s="3">
        <f ca="1">IFERROR(INDEX(INDIRECT("day_wise_sales_data!$B$2:$BZ$599"),MATCH(resource!$CC84,day_wise_sales_data!$A$2:$A$500,0),MATCH(resource!BS$2,INDIRECT("day_wise_sales_data!$B$1:$BZ$1"),0)),0)</f>
        <v>0</v>
      </c>
      <c r="BT84" s="3">
        <f ca="1">IFERROR(INDEX(INDIRECT("day_wise_sales_data!$B$2:$BZ$599"),MATCH(resource!$CC84,day_wise_sales_data!$A$2:$A$500,0),MATCH(resource!BT$2,INDIRECT("day_wise_sales_data!$B$1:$BZ$1"),0)),0)</f>
        <v>0</v>
      </c>
      <c r="BU84" s="3">
        <f ca="1">IFERROR(INDEX(INDIRECT("day_wise_sales_data!$B$2:$BZ$599"),MATCH(resource!$CC84,day_wise_sales_data!$A$2:$A$500,0),MATCH(resource!BU$2,INDIRECT("day_wise_sales_data!$B$1:$BZ$1"),0)),0)</f>
        <v>0</v>
      </c>
      <c r="BV84" s="3">
        <f ca="1">IFERROR(INDEX(INDIRECT("day_wise_sales_data!$B$2:$BZ$599"),MATCH(resource!$CC84,day_wise_sales_data!$A$2:$A$500,0),MATCH(resource!BV$2,INDIRECT("day_wise_sales_data!$B$1:$BZ$1"),0)),0)</f>
        <v>0</v>
      </c>
      <c r="BW84" s="3">
        <f ca="1">IFERROR(INDEX(INDIRECT("day_wise_sales_data!$B$2:$BZ$599"),MATCH(resource!$CC84,day_wise_sales_data!$A$2:$A$500,0),MATCH(resource!BW$2,INDIRECT("day_wise_sales_data!$B$1:$BZ$1"),0)),0)</f>
        <v>0</v>
      </c>
      <c r="BX84" s="3">
        <f ca="1">IFERROR(INDEX(INDIRECT("day_wise_sales_data!$B$2:$BZ$599"),MATCH(resource!$CC84,day_wise_sales_data!$A$2:$A$500,0),MATCH(resource!BX$2,INDIRECT("day_wise_sales_data!$B$1:$BZ$1"),0)),0)</f>
        <v>0</v>
      </c>
      <c r="BY84" s="3">
        <f ca="1">IFERROR(INDEX(INDIRECT("day_wise_sales_data!$B$2:$BZ$599"),MATCH(resource!$CC84,day_wise_sales_data!$A$2:$A$500,0),MATCH(resource!BY$2,INDIRECT("day_wise_sales_data!$B$1:$BZ$1"),0)),0)</f>
        <v>0</v>
      </c>
      <c r="BZ84" s="3">
        <f ca="1">IFERROR(INDEX(INDIRECT("day_wise_sales_data!$B$2:$BZ$599"),MATCH(resource!$CC84,day_wise_sales_data!$A$2:$A$500,0),MATCH(resource!BZ$2,INDIRECT("day_wise_sales_data!$B$1:$BZ$1"),0)),0)</f>
        <v>0</v>
      </c>
      <c r="CA84" s="3" t="str">
        <f ca="1">IFERROR(INDEX(INDIRECT("day_wise_sales_data!$B$2:$BZ$599"),MATCH(resource!$CC84,day_wise_sales_data!$A$2:$A$500,0),MATCH(resource!CA$2,INDIRECT("day_wise_sales_data!$B$1:$BZ$1"),0)),0)</f>
        <v>dd</v>
      </c>
      <c r="CC84" s="4" t="str">
        <f>sales_data!H83</f>
        <v>CML09203</v>
      </c>
      <c r="CD84" s="1">
        <v>82</v>
      </c>
      <c r="CE84" s="1" t="str">
        <f>IF(AQ84=report!$AQ$3,resource!CD84,"")</f>
        <v/>
      </c>
      <c r="CF84" s="5" t="str">
        <f>IFERROR(SMALL($CE$3:$CE$1001,ROWS($CE$3:CE84)),"")</f>
        <v/>
      </c>
      <c r="CH84">
        <f>IFERROR(VLOOKUP($CC84,data_pull!$E$22:$G$700,2,0),0)</f>
        <v>100076.92</v>
      </c>
      <c r="CI84" s="1">
        <f t="shared" si="64"/>
        <v>154</v>
      </c>
      <c r="CJ84" s="1">
        <f t="shared" si="63"/>
        <v>0</v>
      </c>
      <c r="CK84" s="1" t="s">
        <v>1162</v>
      </c>
      <c r="CL84" s="1">
        <f t="shared" si="65"/>
        <v>111</v>
      </c>
      <c r="CM84" s="1" t="str">
        <f>IFERROR(VLOOKUP($CK84,stock_data!$B$3:$W$612,2,0),0)</f>
        <v>ENSO-30 CAPSULE (EXP)</v>
      </c>
      <c r="CN84" s="1" t="str">
        <f>IFERROR(VLOOKUP($CK84,stock_data!$B$3:$W$612,4,0),0)</f>
        <v>5x4's</v>
      </c>
      <c r="CO84" s="1">
        <f>IFERROR(VLOOKUP($CK84,stock_data!$B$3:$W$612,5,0),0)</f>
        <v>88.4</v>
      </c>
      <c r="CP84" s="3">
        <f t="shared" si="66"/>
        <v>0</v>
      </c>
      <c r="CQ84" s="3">
        <f t="shared" si="67"/>
        <v>0</v>
      </c>
      <c r="CR84" s="1">
        <f>IFERROR(VLOOKUP($CK84,stock_data!$B$3:$W$612,6,0),0)</f>
        <v>0</v>
      </c>
      <c r="CS84" s="1">
        <f>IFERROR(VLOOKUP($CK84,stock_data!$B$3:$W$612,7,0),0)</f>
        <v>0</v>
      </c>
      <c r="CT84" s="1">
        <f>IFERROR(VLOOKUP($CK84,stock_data!$B$3:$W$612,8,0),0)</f>
        <v>0</v>
      </c>
      <c r="CU84" s="1">
        <f>IFERROR(VLOOKUP($CK84,stock_data!$B$3:$W$612,9,0),0)</f>
        <v>0</v>
      </c>
      <c r="CV84" s="1">
        <f>IFERROR(VLOOKUP($CK84,stock_data!$B$3:$W$612,10,0),0)</f>
        <v>0</v>
      </c>
      <c r="CW84" s="1">
        <f>IFERROR(VLOOKUP($CK84,stock_data!$B$3:$W$612,11,0),0)</f>
        <v>0</v>
      </c>
      <c r="CX84" s="1">
        <f>IFERROR(VLOOKUP($CK84,stock_data!$B$3:$W$612,12,0),0)</f>
        <v>0</v>
      </c>
      <c r="CY84" s="1">
        <f>IFERROR(VLOOKUP($CK84,stock_data!$B$3:$W$612,13,0),0)</f>
        <v>0</v>
      </c>
      <c r="CZ84" s="1">
        <f>IFERROR(VLOOKUP($CK84,stock_data!$B$3:$W$612,14,0),0)</f>
        <v>0</v>
      </c>
      <c r="DA84" s="1">
        <f>IFERROR(VLOOKUP($CK84,stock_data!$B$3:$W$612,15,0),0)</f>
        <v>0</v>
      </c>
      <c r="DB84" s="1">
        <f>IFERROR(VLOOKUP($CK84,stock_data!$B$3:$W$612,16,0),0)</f>
        <v>0</v>
      </c>
      <c r="DC84" s="1">
        <f>IFERROR(VLOOKUP($CK84,stock_data!$B$3:$W$612,17,0),0)</f>
        <v>0</v>
      </c>
      <c r="DD84" s="1">
        <f>IFERROR(VLOOKUP($CK84,stock_data!$B$3:$W$612,18,0),0)</f>
        <v>0</v>
      </c>
      <c r="DE84" s="1">
        <f>IFERROR(VLOOKUP($CK84,stock_data!$B$3:$W$612,19,0),0)</f>
        <v>0</v>
      </c>
      <c r="DF84" s="1">
        <f>IFERROR(VLOOKUP($CK84,stock_data!$B$3:$W$612,20,0),0)</f>
        <v>0</v>
      </c>
      <c r="DG84" s="1">
        <f>IFERROR(VLOOKUP($CK84,stock_data!$B$3:$W$612,21,0),0)</f>
        <v>0</v>
      </c>
      <c r="DH84" s="1">
        <f>IFERROR(VLOOKUP($CK84,stock_data!$B$3:$W$612,22,0),0)</f>
        <v>0</v>
      </c>
      <c r="DI84" s="1">
        <f t="shared" si="68"/>
        <v>0</v>
      </c>
      <c r="DJ84" s="1">
        <f t="shared" si="69"/>
        <v>0</v>
      </c>
      <c r="DK84" s="3" t="str">
        <f>IFERROR(INDEX(COD_SALES!$B$5:$Z$500,MATCH(resource!$CC84,COD_SALES!$A$5:$A$500,0),MATCH(resource!DK$2,COD_SALES!$B$4:$Z$4,0)),"")</f>
        <v/>
      </c>
      <c r="DL84" s="3" t="str">
        <f>IFERROR(INDEX(COD_SALES!$B$5:$Z$500,MATCH(resource!$CC84,COD_SALES!$A$5:$A$500,0),MATCH(resource!DL$2,COD_SALES!$B$4:$Z$4,0)),"")</f>
        <v/>
      </c>
      <c r="DM84" s="3" t="str">
        <f>IFERROR(INDEX(COD_SALES!$B$5:$Z$500,MATCH(resource!$CC84,COD_SALES!$A$5:$A$500,0),MATCH(resource!DM$2,COD_SALES!$B$4:$Z$4,0)),"")</f>
        <v/>
      </c>
      <c r="DN84" s="3" t="str">
        <f>IFERROR(INDEX(COD_SALES!$B$5:$Z$500,MATCH(resource!$CC84,COD_SALES!$A$5:$A$500,0),MATCH(resource!DN$2,COD_SALES!$B$4:$Z$4,0)),"")</f>
        <v/>
      </c>
      <c r="DO84" s="3" t="str">
        <f>IFERROR(INDEX(COD_SALES!$B$5:$Z$500,MATCH(resource!$CC84,COD_SALES!$A$5:$A$500,0),MATCH(resource!DO$2,COD_SALES!$B$4:$Z$4,0)),"")</f>
        <v/>
      </c>
      <c r="DP84" s="3" t="str">
        <f>IFERROR(INDEX(COD_SALES!$B$5:$Z$500,MATCH(resource!$CC84,COD_SALES!$A$5:$A$500,0),MATCH(resource!DP$2,COD_SALES!$B$4:$Z$4,0)),"")</f>
        <v/>
      </c>
      <c r="DQ84" s="3" t="str">
        <f>IFERROR(INDEX(COD_SALES!$B$5:$Z$500,MATCH(resource!$CC84,COD_SALES!$A$5:$A$500,0),MATCH(resource!DQ$2,COD_SALES!$B$4:$Z$4,0)),"")</f>
        <v/>
      </c>
      <c r="DR84" s="3" t="str">
        <f>IFERROR(INDEX(COD_SALES!$B$5:$Z$500,MATCH(resource!$CC84,COD_SALES!$A$5:$A$500,0),MATCH(resource!DR$2,COD_SALES!$B$4:$Z$4,0)),"")</f>
        <v/>
      </c>
      <c r="DS84" s="3" t="str">
        <f>IFERROR(INDEX(COD_SALES!$B$5:$Z$500,MATCH(resource!$CC84,COD_SALES!$A$5:$A$500,0),MATCH(resource!DS$2,COD_SALES!$B$4:$Z$4,0)),"")</f>
        <v/>
      </c>
      <c r="DT84" s="3" t="str">
        <f>IFERROR(INDEX(COD_SALES!$B$5:$Z$500,MATCH(resource!$CC84,COD_SALES!$A$5:$A$500,0),MATCH(resource!DT$2,COD_SALES!$B$4:$Z$4,0)),"")</f>
        <v/>
      </c>
      <c r="DU84" s="3" t="str">
        <f>IFERROR(INDEX(COD_SALES!$B$5:$Z$500,MATCH(resource!$CC84,COD_SALES!$A$5:$A$500,0),MATCH(resource!DU$2,COD_SALES!$B$4:$Z$4,0)),"")</f>
        <v/>
      </c>
      <c r="DV84" s="3" t="str">
        <f>IFERROR(INDEX(COD_SALES!$B$5:$Z$500,MATCH(resource!$CC84,COD_SALES!$A$5:$A$500,0),MATCH(resource!DV$2,COD_SALES!$B$4:$Z$4,0)),"")</f>
        <v/>
      </c>
      <c r="DW84" s="3" t="str">
        <f>IFERROR(INDEX(COD_SALES!$B$5:$Z$500,MATCH(resource!$CC84,COD_SALES!$A$5:$A$500,0),MATCH(resource!DW$2,COD_SALES!$B$4:$Z$4,0)),"")</f>
        <v/>
      </c>
      <c r="DX84" s="3" t="str">
        <f>IFERROR(INDEX(COD_SALES!$B$5:$Z$500,MATCH(resource!$CC84,COD_SALES!$A$5:$A$500,0),MATCH(resource!DX$2,COD_SALES!$B$4:$Z$4,0)),"")</f>
        <v/>
      </c>
      <c r="DY84" s="3" t="str">
        <f>IFERROR(INDEX(COD_SALES!$B$5:$Z$500,MATCH(resource!$CC84,COD_SALES!$A$5:$A$500,0),MATCH(resource!DY$2,COD_SALES!$B$4:$Z$4,0)),"")</f>
        <v/>
      </c>
      <c r="DZ84" s="3" t="str">
        <f>IFERROR(INDEX(COD_SALES!$B$5:$Z$500,MATCH(resource!$CC84,COD_SALES!$A$5:$A$500,0),MATCH(resource!DZ$2,COD_SALES!$B$4:$Z$4,0)),"")</f>
        <v/>
      </c>
      <c r="EA84" s="3" t="str">
        <f>IFERROR(INDEX(COD_SALES!$B$5:$Z$500,MATCH(resource!$CC84,COD_SALES!$A$5:$A$500,0),MATCH(resource!EA$2,COD_SALES!$B$4:$Z$4,0)),"")</f>
        <v/>
      </c>
      <c r="EB84" s="3">
        <f t="shared" si="70"/>
        <v>0</v>
      </c>
      <c r="ED84" s="3">
        <f>IFERROR(VLOOKUP($CK84,depot_prod_sales!$B$5:$S$200,3,0),0)</f>
        <v>0</v>
      </c>
      <c r="EE84" s="3">
        <f>IFERROR(VLOOKUP($CK84,depot_prod_sales!$B$5:$S$200,4,0),0)</f>
        <v>0</v>
      </c>
      <c r="EF84" s="3">
        <f>IFERROR(VLOOKUP($CK84,depot_prod_sales!$B$5:$S$200,5,0),0)</f>
        <v>0</v>
      </c>
      <c r="EG84" s="3">
        <f>IFERROR(VLOOKUP($CK84,depot_prod_sales!$B$5:$S$200,6,0),0)</f>
        <v>0</v>
      </c>
      <c r="EH84" s="3">
        <f>IFERROR(VLOOKUP($CK84,depot_prod_sales!$B$5:$S$200,7,0),0)</f>
        <v>0</v>
      </c>
      <c r="EI84" s="3">
        <f>IFERROR(VLOOKUP($CK84,depot_prod_sales!$B$5:$S$200,8,0),0)</f>
        <v>0</v>
      </c>
      <c r="EJ84" s="3">
        <f>IFERROR(VLOOKUP($CK84,depot_prod_sales!$B$5:$S$200,9,0),0)</f>
        <v>0</v>
      </c>
      <c r="EK84" s="3">
        <f>IFERROR(VLOOKUP($CK84,depot_prod_sales!$B$5:$S$200,10,0),0)</f>
        <v>0</v>
      </c>
      <c r="EL84" s="3">
        <f>IFERROR(VLOOKUP($CK84,depot_prod_sales!$B$5:$S$200,11,0),0)</f>
        <v>0</v>
      </c>
      <c r="EM84" s="3">
        <f>IFERROR(VLOOKUP($CK84,depot_prod_sales!$B$5:$S$200,12,0),0)</f>
        <v>0</v>
      </c>
      <c r="EN84" s="3">
        <f>IFERROR(VLOOKUP($CK84,depot_prod_sales!$B$5:$S$200,13,0),0)</f>
        <v>0</v>
      </c>
      <c r="EO84" s="3">
        <f>IFERROR(VLOOKUP($CK84,depot_prod_sales!$B$5:$S$200,14,0),0)</f>
        <v>0</v>
      </c>
      <c r="EP84" s="3">
        <f>IFERROR(VLOOKUP($CK84,depot_prod_sales!$B$5:$S$200,15,0),0)</f>
        <v>0</v>
      </c>
      <c r="EQ84" s="3">
        <f>IFERROR(VLOOKUP($CK84,depot_prod_sales!$B$5:$S$200,16,0),0)</f>
        <v>0</v>
      </c>
      <c r="ER84" s="3">
        <f>IFERROR(VLOOKUP($CK84,depot_prod_sales!$B$5:$S$200,17,0),0)</f>
        <v>0</v>
      </c>
      <c r="ES84" s="3">
        <f>IFERROR(VLOOKUP($CK84,depot_prod_sales!$B$5:$S$200,18,0),0)</f>
        <v>0</v>
      </c>
      <c r="ET84" s="116">
        <f t="shared" si="71"/>
        <v>0</v>
      </c>
      <c r="EU84" s="116">
        <f t="shared" si="72"/>
        <v>0</v>
      </c>
      <c r="EW84" s="3">
        <f>IFERROR(VLOOKUP(CC84,data_pull!$AO$25:$AR$546,2,0),0)</f>
        <v>0</v>
      </c>
      <c r="EX84" s="1">
        <f>IFERROR(VLOOKUP(CC84,data_pull!$AO$25:$AR$546,4,0),0)</f>
        <v>0</v>
      </c>
    </row>
    <row r="85" spans="13:154" x14ac:dyDescent="0.25"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4" t="str">
        <f>sales_data!B84</f>
        <v>Rajib Datta</v>
      </c>
      <c r="AR85" s="4" t="str">
        <f>sales_data!C84</f>
        <v>Solaiman</v>
      </c>
      <c r="AS85" s="5" t="str">
        <f t="shared" si="62"/>
        <v/>
      </c>
      <c r="AT85" s="4" t="str">
        <f>sales_data!I84</f>
        <v>Arman Hossain</v>
      </c>
      <c r="AU85" s="4" t="str">
        <f>sales_data!W84</f>
        <v>Hayemchor (Tb)</v>
      </c>
      <c r="AV85" s="1">
        <f>sales_data!N84</f>
        <v>117612.98</v>
      </c>
      <c r="AW85" s="1">
        <f>sales_data!P84</f>
        <v>22</v>
      </c>
      <c r="AX85" s="3">
        <f ca="1">IFERROR(INDEX(INDIRECT("day_wise_sales_data!$B$2:$BZ$599"),MATCH(resource!$CC85,day_wise_sales_data!$A$2:$A$500,0),MATCH(resource!AX$2,INDIRECT("day_wise_sales_data!$B$1:$BZ$1"),0)),0)</f>
        <v>0</v>
      </c>
      <c r="AY85" s="3">
        <f ca="1">IFERROR(INDEX(INDIRECT("day_wise_sales_data!$B$2:$BZ$599"),MATCH(resource!$CC85,day_wise_sales_data!$A$2:$A$500,0),MATCH(resource!AY$2,INDIRECT("day_wise_sales_data!$B$1:$BZ$1"),0)),0)</f>
        <v>0</v>
      </c>
      <c r="AZ85" s="3">
        <f ca="1">IFERROR(INDEX(INDIRECT("day_wise_sales_data!$B$2:$BZ$599"),MATCH(resource!$CC85,day_wise_sales_data!$A$2:$A$500,0),MATCH(resource!AZ$2,INDIRECT("day_wise_sales_data!$B$1:$BZ$1"),0)),0)</f>
        <v>0</v>
      </c>
      <c r="BA85" s="3">
        <f ca="1">IFERROR(INDEX(INDIRECT("day_wise_sales_data!$B$2:$BZ$599"),MATCH(resource!$CC85,day_wise_sales_data!$A$2:$A$500,0),MATCH(resource!BA$2,INDIRECT("day_wise_sales_data!$B$1:$BZ$1"),0)),0)</f>
        <v>0</v>
      </c>
      <c r="BB85" s="3">
        <f ca="1">IFERROR(INDEX(INDIRECT("day_wise_sales_data!$B$2:$BZ$599"),MATCH(resource!$CC85,day_wise_sales_data!$A$2:$A$500,0),MATCH(resource!BB$2,INDIRECT("day_wise_sales_data!$B$1:$BZ$1"),0)),0)</f>
        <v>0</v>
      </c>
      <c r="BC85" s="3">
        <f ca="1">IFERROR(INDEX(INDIRECT("day_wise_sales_data!$B$2:$BZ$599"),MATCH(resource!$CC85,day_wise_sales_data!$A$2:$A$500,0),MATCH(resource!BC$2,INDIRECT("day_wise_sales_data!$B$1:$BZ$1"),0)),0)</f>
        <v>0</v>
      </c>
      <c r="BD85" s="3">
        <f ca="1">IFERROR(INDEX(INDIRECT("day_wise_sales_data!$B$2:$BZ$599"),MATCH(resource!$CC85,day_wise_sales_data!$A$2:$A$500,0),MATCH(resource!BD$2,INDIRECT("day_wise_sales_data!$B$1:$BZ$1"),0)),0)</f>
        <v>0</v>
      </c>
      <c r="BE85" s="3">
        <f ca="1">IFERROR(INDEX(INDIRECT("day_wise_sales_data!$B$2:$BZ$599"),MATCH(resource!$CC85,day_wise_sales_data!$A$2:$A$500,0),MATCH(resource!BE$2,INDIRECT("day_wise_sales_data!$B$1:$BZ$1"),0)),0)</f>
        <v>0</v>
      </c>
      <c r="BF85" s="3">
        <f ca="1">IFERROR(INDEX(INDIRECT("day_wise_sales_data!$B$2:$BZ$599"),MATCH(resource!$CC85,day_wise_sales_data!$A$2:$A$500,0),MATCH(resource!BF$2,INDIRECT("day_wise_sales_data!$B$1:$BZ$1"),0)),0)</f>
        <v>20346.07</v>
      </c>
      <c r="BG85" s="3">
        <f ca="1">IFERROR(INDEX(INDIRECT("day_wise_sales_data!$B$2:$BZ$599"),MATCH(resource!$CC85,day_wise_sales_data!$A$2:$A$500,0),MATCH(resource!BG$2,INDIRECT("day_wise_sales_data!$B$1:$BZ$1"),0)),0)</f>
        <v>0</v>
      </c>
      <c r="BH85" s="3">
        <f ca="1">IFERROR(INDEX(INDIRECT("day_wise_sales_data!$B$2:$BZ$599"),MATCH(resource!$CC85,day_wise_sales_data!$A$2:$A$500,0),MATCH(resource!BH$2,INDIRECT("day_wise_sales_data!$B$1:$BZ$1"),0)),0)</f>
        <v>2471.27</v>
      </c>
      <c r="BI85" s="3">
        <f ca="1">IFERROR(INDEX(INDIRECT("day_wise_sales_data!$B$2:$BZ$599"),MATCH(resource!$CC85,day_wise_sales_data!$A$2:$A$500,0),MATCH(resource!BI$2,INDIRECT("day_wise_sales_data!$B$1:$BZ$1"),0)),0)</f>
        <v>0</v>
      </c>
      <c r="BJ85" s="3">
        <f ca="1">IFERROR(INDEX(INDIRECT("day_wise_sales_data!$B$2:$BZ$599"),MATCH(resource!$CC85,day_wise_sales_data!$A$2:$A$500,0),MATCH(resource!BJ$2,INDIRECT("day_wise_sales_data!$B$1:$BZ$1"),0)),0)</f>
        <v>0</v>
      </c>
      <c r="BK85" s="3">
        <f ca="1">IFERROR(INDEX(INDIRECT("day_wise_sales_data!$B$2:$BZ$599"),MATCH(resource!$CC85,day_wise_sales_data!$A$2:$A$500,0),MATCH(resource!BK$2,INDIRECT("day_wise_sales_data!$B$1:$BZ$1"),0)),0)</f>
        <v>16226.38</v>
      </c>
      <c r="BL85" s="3">
        <f ca="1">IFERROR(INDEX(INDIRECT("day_wise_sales_data!$B$2:$BZ$599"),MATCH(resource!$CC85,day_wise_sales_data!$A$2:$A$500,0),MATCH(resource!BL$2,INDIRECT("day_wise_sales_data!$B$1:$BZ$1"),0)),0)</f>
        <v>0</v>
      </c>
      <c r="BM85" s="3">
        <f ca="1">IFERROR(INDEX(INDIRECT("day_wise_sales_data!$B$2:$BZ$599"),MATCH(resource!$CC85,day_wise_sales_data!$A$2:$A$500,0),MATCH(resource!BM$2,INDIRECT("day_wise_sales_data!$B$1:$BZ$1"),0)),0)</f>
        <v>880.09</v>
      </c>
      <c r="BN85" s="3">
        <f ca="1">IFERROR(INDEX(INDIRECT("day_wise_sales_data!$B$2:$BZ$599"),MATCH(resource!$CC85,day_wise_sales_data!$A$2:$A$500,0),MATCH(resource!BN$2,INDIRECT("day_wise_sales_data!$B$1:$BZ$1"),0)),0)</f>
        <v>4263.88</v>
      </c>
      <c r="BO85" s="3">
        <f ca="1">IFERROR(INDEX(INDIRECT("day_wise_sales_data!$B$2:$BZ$599"),MATCH(resource!$CC85,day_wise_sales_data!$A$2:$A$500,0),MATCH(resource!BO$2,INDIRECT("day_wise_sales_data!$B$1:$BZ$1"),0)),0)</f>
        <v>6087.24</v>
      </c>
      <c r="BP85" s="3">
        <f ca="1">IFERROR(INDEX(INDIRECT("day_wise_sales_data!$B$2:$BZ$599"),MATCH(resource!$CC85,day_wise_sales_data!$A$2:$A$500,0),MATCH(resource!BP$2,INDIRECT("day_wise_sales_data!$B$1:$BZ$1"),0)),0)</f>
        <v>0</v>
      </c>
      <c r="BQ85" s="3">
        <f ca="1">IFERROR(INDEX(INDIRECT("day_wise_sales_data!$B$2:$BZ$599"),MATCH(resource!$CC85,day_wise_sales_data!$A$2:$A$500,0),MATCH(resource!BQ$2,INDIRECT("day_wise_sales_data!$B$1:$BZ$1"),0)),0)</f>
        <v>0</v>
      </c>
      <c r="BR85" s="3">
        <f ca="1">IFERROR(INDEX(INDIRECT("day_wise_sales_data!$B$2:$BZ$599"),MATCH(resource!$CC85,day_wise_sales_data!$A$2:$A$500,0),MATCH(resource!BR$2,INDIRECT("day_wise_sales_data!$B$1:$BZ$1"),0)),0)</f>
        <v>201.27</v>
      </c>
      <c r="BS85" s="3">
        <f ca="1">IFERROR(INDEX(INDIRECT("day_wise_sales_data!$B$2:$BZ$599"),MATCH(resource!$CC85,day_wise_sales_data!$A$2:$A$500,0),MATCH(resource!BS$2,INDIRECT("day_wise_sales_data!$B$1:$BZ$1"),0)),0)</f>
        <v>4053.11</v>
      </c>
      <c r="BT85" s="3">
        <f ca="1">IFERROR(INDEX(INDIRECT("day_wise_sales_data!$B$2:$BZ$599"),MATCH(resource!$CC85,day_wise_sales_data!$A$2:$A$500,0),MATCH(resource!BT$2,INDIRECT("day_wise_sales_data!$B$1:$BZ$1"),0)),0)</f>
        <v>0</v>
      </c>
      <c r="BU85" s="3">
        <f ca="1">IFERROR(INDEX(INDIRECT("day_wise_sales_data!$B$2:$BZ$599"),MATCH(resource!$CC85,day_wise_sales_data!$A$2:$A$500,0),MATCH(resource!BU$2,INDIRECT("day_wise_sales_data!$B$1:$BZ$1"),0)),0)</f>
        <v>33283.1</v>
      </c>
      <c r="BV85" s="3">
        <f ca="1">IFERROR(INDEX(INDIRECT("day_wise_sales_data!$B$2:$BZ$599"),MATCH(resource!$CC85,day_wise_sales_data!$A$2:$A$500,0),MATCH(resource!BV$2,INDIRECT("day_wise_sales_data!$B$1:$BZ$1"),0)),0)</f>
        <v>29800.57</v>
      </c>
      <c r="BW85" s="3">
        <f ca="1">IFERROR(INDEX(INDIRECT("day_wise_sales_data!$B$2:$BZ$599"),MATCH(resource!$CC85,day_wise_sales_data!$A$2:$A$500,0),MATCH(resource!BW$2,INDIRECT("day_wise_sales_data!$B$1:$BZ$1"),0)),0)</f>
        <v>0</v>
      </c>
      <c r="BX85" s="3">
        <f ca="1">IFERROR(INDEX(INDIRECT("day_wise_sales_data!$B$2:$BZ$599"),MATCH(resource!$CC85,day_wise_sales_data!$A$2:$A$500,0),MATCH(resource!BX$2,INDIRECT("day_wise_sales_data!$B$1:$BZ$1"),0)),0)</f>
        <v>0</v>
      </c>
      <c r="BY85" s="3">
        <f ca="1">IFERROR(INDEX(INDIRECT("day_wise_sales_data!$B$2:$BZ$599"),MATCH(resource!$CC85,day_wise_sales_data!$A$2:$A$500,0),MATCH(resource!BY$2,INDIRECT("day_wise_sales_data!$B$1:$BZ$1"),0)),0)</f>
        <v>0</v>
      </c>
      <c r="BZ85" s="3">
        <f ca="1">IFERROR(INDEX(INDIRECT("day_wise_sales_data!$B$2:$BZ$599"),MATCH(resource!$CC85,day_wise_sales_data!$A$2:$A$500,0),MATCH(resource!BZ$2,INDIRECT("day_wise_sales_data!$B$1:$BZ$1"),0)),0)</f>
        <v>0</v>
      </c>
      <c r="CA85" s="3" t="str">
        <f ca="1">IFERROR(INDEX(INDIRECT("day_wise_sales_data!$B$2:$BZ$599"),MATCH(resource!$CC85,day_wise_sales_data!$A$2:$A$500,0),MATCH(resource!CA$2,INDIRECT("day_wise_sales_data!$B$1:$BZ$1"),0)),0)</f>
        <v>dd</v>
      </c>
      <c r="CC85" s="4" t="str">
        <f>sales_data!H84</f>
        <v>CML04202</v>
      </c>
      <c r="CD85" s="1">
        <v>83</v>
      </c>
      <c r="CE85" s="1" t="str">
        <f>IF(AQ85=report!$AQ$3,resource!CD85,"")</f>
        <v/>
      </c>
      <c r="CF85" s="5" t="str">
        <f>IFERROR(SMALL($CE$3:$CE$1001,ROWS($CE$3:CE85)),"")</f>
        <v/>
      </c>
      <c r="CH85">
        <f>IFERROR(VLOOKUP($CC85,data_pull!$E$22:$G$700,2,0),0)</f>
        <v>117612.98</v>
      </c>
      <c r="CI85" s="1">
        <f t="shared" si="64"/>
        <v>40</v>
      </c>
      <c r="CJ85" s="1">
        <f t="shared" si="63"/>
        <v>0</v>
      </c>
      <c r="CK85" s="1" t="s">
        <v>1164</v>
      </c>
      <c r="CL85" s="1">
        <f t="shared" si="65"/>
        <v>111</v>
      </c>
      <c r="CM85" s="1" t="str">
        <f>IFERROR(VLOOKUP($CK85,stock_data!$B$3:$W$612,2,0),0)</f>
        <v>ERAZOLE -20 CAPSULE</v>
      </c>
      <c r="CN85" s="1" t="str">
        <f>IFERROR(VLOOKUP($CK85,stock_data!$B$3:$W$612,4,0),0)</f>
        <v>6x10's</v>
      </c>
      <c r="CO85" s="1">
        <f>IFERROR(VLOOKUP($CK85,stock_data!$B$3:$W$612,5,0),0)</f>
        <v>370.7</v>
      </c>
      <c r="CP85" s="3">
        <f t="shared" si="66"/>
        <v>0</v>
      </c>
      <c r="CQ85" s="3">
        <f t="shared" si="67"/>
        <v>0</v>
      </c>
      <c r="CR85" s="1">
        <f>IFERROR(VLOOKUP($CK85,stock_data!$B$3:$W$612,6,0),0)</f>
        <v>1</v>
      </c>
      <c r="CS85" s="1">
        <f>IFERROR(VLOOKUP($CK85,stock_data!$B$3:$W$612,7,0),0)</f>
        <v>120</v>
      </c>
      <c r="CT85" s="1">
        <f>IFERROR(VLOOKUP($CK85,stock_data!$B$3:$W$612,8,0),0)</f>
        <v>46</v>
      </c>
      <c r="CU85" s="1">
        <f>IFERROR(VLOOKUP($CK85,stock_data!$B$3:$W$612,9,0),0)</f>
        <v>4</v>
      </c>
      <c r="CV85" s="1">
        <f>IFERROR(VLOOKUP($CK85,stock_data!$B$3:$W$612,10,0),0)</f>
        <v>51</v>
      </c>
      <c r="CW85" s="1">
        <f>IFERROR(VLOOKUP($CK85,stock_data!$B$3:$W$612,11,0),0)</f>
        <v>43</v>
      </c>
      <c r="CX85" s="1">
        <f>IFERROR(VLOOKUP($CK85,stock_data!$B$3:$W$612,12,0),0)</f>
        <v>0</v>
      </c>
      <c r="CY85" s="1">
        <f>IFERROR(VLOOKUP($CK85,stock_data!$B$3:$W$612,13,0),0)</f>
        <v>7</v>
      </c>
      <c r="CZ85" s="1">
        <f>IFERROR(VLOOKUP($CK85,stock_data!$B$3:$W$612,14,0),0)</f>
        <v>94</v>
      </c>
      <c r="DA85" s="1">
        <f>IFERROR(VLOOKUP($CK85,stock_data!$B$3:$W$612,15,0),0)</f>
        <v>178</v>
      </c>
      <c r="DB85" s="1">
        <f>IFERROR(VLOOKUP($CK85,stock_data!$B$3:$W$612,16,0),0)</f>
        <v>112</v>
      </c>
      <c r="DC85" s="1">
        <f>IFERROR(VLOOKUP($CK85,stock_data!$B$3:$W$612,17,0),0)</f>
        <v>0</v>
      </c>
      <c r="DD85" s="1">
        <f>IFERROR(VLOOKUP($CK85,stock_data!$B$3:$W$612,18,0),0)</f>
        <v>3</v>
      </c>
      <c r="DE85" s="1">
        <f>IFERROR(VLOOKUP($CK85,stock_data!$B$3:$W$612,19,0),0)</f>
        <v>93</v>
      </c>
      <c r="DF85" s="1">
        <f>IFERROR(VLOOKUP($CK85,stock_data!$B$3:$W$612,20,0),0)</f>
        <v>23</v>
      </c>
      <c r="DG85" s="1">
        <f>IFERROR(VLOOKUP($CK85,stock_data!$B$3:$W$612,21,0),0)</f>
        <v>1</v>
      </c>
      <c r="DH85" s="1">
        <f>IFERROR(VLOOKUP($CK85,stock_data!$B$3:$W$612,22,0),0)</f>
        <v>0</v>
      </c>
      <c r="DI85" s="1">
        <f t="shared" si="68"/>
        <v>776</v>
      </c>
      <c r="DJ85" s="1">
        <f t="shared" si="69"/>
        <v>287663.2</v>
      </c>
      <c r="DK85" s="3">
        <f>IFERROR(INDEX(COD_SALES!$B$5:$Z$500,MATCH(resource!$CC85,COD_SALES!$A$5:$A$500,0),MATCH(resource!DK$2,COD_SALES!$B$4:$Z$4,0)),"")</f>
        <v>4</v>
      </c>
      <c r="DL85" s="3">
        <f>IFERROR(INDEX(COD_SALES!$B$5:$Z$500,MATCH(resource!$CC85,COD_SALES!$A$5:$A$500,0),MATCH(resource!DL$2,COD_SALES!$B$4:$Z$4,0)),"")</f>
        <v>11</v>
      </c>
      <c r="DM85" s="3">
        <f>IFERROR(INDEX(COD_SALES!$B$5:$Z$500,MATCH(resource!$CC85,COD_SALES!$A$5:$A$500,0),MATCH(resource!DM$2,COD_SALES!$B$4:$Z$4,0)),"")</f>
        <v>14</v>
      </c>
      <c r="DN85" s="3" t="str">
        <f>IFERROR(INDEX(COD_SALES!$B$5:$Z$500,MATCH(resource!$CC85,COD_SALES!$A$5:$A$500,0),MATCH(resource!DN$2,COD_SALES!$B$4:$Z$4,0)),"")</f>
        <v/>
      </c>
      <c r="DO85" s="3">
        <f>IFERROR(INDEX(COD_SALES!$B$5:$Z$500,MATCH(resource!$CC85,COD_SALES!$A$5:$A$500,0),MATCH(resource!DO$2,COD_SALES!$B$4:$Z$4,0)),"")</f>
        <v>0</v>
      </c>
      <c r="DP85" s="3">
        <f>IFERROR(INDEX(COD_SALES!$B$5:$Z$500,MATCH(resource!$CC85,COD_SALES!$A$5:$A$500,0),MATCH(resource!DP$2,COD_SALES!$B$4:$Z$4,0)),"")</f>
        <v>12</v>
      </c>
      <c r="DQ85" s="3" t="str">
        <f>IFERROR(INDEX(COD_SALES!$B$5:$Z$500,MATCH(resource!$CC85,COD_SALES!$A$5:$A$500,0),MATCH(resource!DQ$2,COD_SALES!$B$4:$Z$4,0)),"")</f>
        <v/>
      </c>
      <c r="DR85" s="3">
        <f>IFERROR(INDEX(COD_SALES!$B$5:$Z$500,MATCH(resource!$CC85,COD_SALES!$A$5:$A$500,0),MATCH(resource!DR$2,COD_SALES!$B$4:$Z$4,0)),"")</f>
        <v>0</v>
      </c>
      <c r="DS85" s="3">
        <f>IFERROR(INDEX(COD_SALES!$B$5:$Z$500,MATCH(resource!$CC85,COD_SALES!$A$5:$A$500,0),MATCH(resource!DS$2,COD_SALES!$B$4:$Z$4,0)),"")</f>
        <v>52</v>
      </c>
      <c r="DT85" s="3">
        <f>IFERROR(INDEX(COD_SALES!$B$5:$Z$500,MATCH(resource!$CC85,COD_SALES!$A$5:$A$500,0),MATCH(resource!DT$2,COD_SALES!$B$4:$Z$4,0)),"")</f>
        <v>1</v>
      </c>
      <c r="DU85" s="3">
        <f>IFERROR(INDEX(COD_SALES!$B$5:$Z$500,MATCH(resource!$CC85,COD_SALES!$A$5:$A$500,0),MATCH(resource!DU$2,COD_SALES!$B$4:$Z$4,0)),"")</f>
        <v>15</v>
      </c>
      <c r="DV85" s="3">
        <f>IFERROR(INDEX(COD_SALES!$B$5:$Z$500,MATCH(resource!$CC85,COD_SALES!$A$5:$A$500,0),MATCH(resource!DV$2,COD_SALES!$B$4:$Z$4,0)),"")</f>
        <v>0</v>
      </c>
      <c r="DW85" s="3">
        <f>IFERROR(INDEX(COD_SALES!$B$5:$Z$500,MATCH(resource!$CC85,COD_SALES!$A$5:$A$500,0),MATCH(resource!DW$2,COD_SALES!$B$4:$Z$4,0)),"")</f>
        <v>39</v>
      </c>
      <c r="DX85" s="3">
        <f>IFERROR(INDEX(COD_SALES!$B$5:$Z$500,MATCH(resource!$CC85,COD_SALES!$A$5:$A$500,0),MATCH(resource!DX$2,COD_SALES!$B$4:$Z$4,0)),"")</f>
        <v>20</v>
      </c>
      <c r="DY85" s="3">
        <f>IFERROR(INDEX(COD_SALES!$B$5:$Z$500,MATCH(resource!$CC85,COD_SALES!$A$5:$A$500,0),MATCH(resource!DY$2,COD_SALES!$B$4:$Z$4,0)),"")</f>
        <v>4</v>
      </c>
      <c r="DZ85" s="3">
        <f>IFERROR(INDEX(COD_SALES!$B$5:$Z$500,MATCH(resource!$CC85,COD_SALES!$A$5:$A$500,0),MATCH(resource!DZ$2,COD_SALES!$B$4:$Z$4,0)),"")</f>
        <v>0</v>
      </c>
      <c r="EA85" s="3">
        <f>IFERROR(INDEX(COD_SALES!$B$5:$Z$500,MATCH(resource!$CC85,COD_SALES!$A$5:$A$500,0),MATCH(resource!EA$2,COD_SALES!$B$4:$Z$4,0)),"")</f>
        <v>12</v>
      </c>
      <c r="EB85" s="3">
        <f t="shared" si="70"/>
        <v>47597.1</v>
      </c>
      <c r="ED85" s="3">
        <f>IFERROR(VLOOKUP($CK85,depot_prod_sales!$B$5:$S$200,3,0),0)</f>
        <v>186</v>
      </c>
      <c r="EE85" s="3">
        <f>IFERROR(VLOOKUP($CK85,depot_prod_sales!$B$5:$S$200,4,0),0)</f>
        <v>207</v>
      </c>
      <c r="EF85" s="3">
        <f>IFERROR(VLOOKUP($CK85,depot_prod_sales!$B$5:$S$200,5,0),0)</f>
        <v>317</v>
      </c>
      <c r="EG85" s="3">
        <f>IFERROR(VLOOKUP($CK85,depot_prod_sales!$B$5:$S$200,6,0),0)</f>
        <v>91</v>
      </c>
      <c r="EH85" s="3">
        <f>IFERROR(VLOOKUP($CK85,depot_prod_sales!$B$5:$S$200,7,0),0)</f>
        <v>134</v>
      </c>
      <c r="EI85" s="3">
        <f>IFERROR(VLOOKUP($CK85,depot_prod_sales!$B$5:$S$200,8,0),0)</f>
        <v>499</v>
      </c>
      <c r="EJ85" s="3">
        <f>IFERROR(VLOOKUP($CK85,depot_prod_sales!$B$5:$S$200,9,0),0)</f>
        <v>373</v>
      </c>
      <c r="EK85" s="3">
        <f>IFERROR(VLOOKUP($CK85,depot_prod_sales!$B$5:$S$200,10,0),0)</f>
        <v>117</v>
      </c>
      <c r="EL85" s="3">
        <f>IFERROR(VLOOKUP($CK85,depot_prod_sales!$B$5:$S$200,11,0),0)</f>
        <v>35</v>
      </c>
      <c r="EM85" s="3">
        <f>IFERROR(VLOOKUP($CK85,depot_prod_sales!$B$5:$S$200,12,0),0)</f>
        <v>91</v>
      </c>
      <c r="EN85" s="3">
        <f>IFERROR(VLOOKUP($CK85,depot_prod_sales!$B$5:$S$200,13,0),0)</f>
        <v>151</v>
      </c>
      <c r="EO85" s="3">
        <f>IFERROR(VLOOKUP($CK85,depot_prod_sales!$B$5:$S$200,14,0),0)</f>
        <v>226</v>
      </c>
      <c r="EP85" s="3">
        <f>IFERROR(VLOOKUP($CK85,depot_prod_sales!$B$5:$S$200,15,0),0)</f>
        <v>91</v>
      </c>
      <c r="EQ85" s="3">
        <f>IFERROR(VLOOKUP($CK85,depot_prod_sales!$B$5:$S$200,16,0),0)</f>
        <v>154</v>
      </c>
      <c r="ER85" s="3">
        <f>IFERROR(VLOOKUP($CK85,depot_prod_sales!$B$5:$S$200,17,0),0)</f>
        <v>198</v>
      </c>
      <c r="ES85" s="3">
        <f>IFERROR(VLOOKUP($CK85,depot_prod_sales!$B$5:$S$200,18,0),0)</f>
        <v>343</v>
      </c>
      <c r="ET85" s="116">
        <f t="shared" si="71"/>
        <v>3213</v>
      </c>
      <c r="EU85" s="116">
        <f t="shared" si="72"/>
        <v>1191059.0999999999</v>
      </c>
      <c r="EW85" s="3">
        <f>IFERROR(VLOOKUP(CC85,data_pull!$AO$25:$AR$546,2,0),0)</f>
        <v>18</v>
      </c>
      <c r="EX85" s="1">
        <f>IFERROR(VLOOKUP(CC85,data_pull!$AO$25:$AR$546,4,0),0)</f>
        <v>170000</v>
      </c>
    </row>
    <row r="86" spans="13:154" x14ac:dyDescent="0.25"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4" t="str">
        <f>sales_data!B85</f>
        <v>Rajib Datta</v>
      </c>
      <c r="AR86" s="4" t="str">
        <f>sales_data!C85</f>
        <v>Solaiman</v>
      </c>
      <c r="AS86" s="5" t="str">
        <f t="shared" si="62"/>
        <v/>
      </c>
      <c r="AT86" s="4" t="str">
        <f>sales_data!I85</f>
        <v>Nuruzzaman</v>
      </c>
      <c r="AU86" s="4" t="str">
        <f>sales_data!W85</f>
        <v>Sholo Ghar (Cb)</v>
      </c>
      <c r="AV86" s="1">
        <f>sales_data!N85</f>
        <v>117620.64</v>
      </c>
      <c r="AW86" s="1">
        <f>sales_data!P85</f>
        <v>32</v>
      </c>
      <c r="AX86" s="3">
        <f ca="1">IFERROR(INDEX(INDIRECT("day_wise_sales_data!$B$2:$BZ$599"),MATCH(resource!$CC86,day_wise_sales_data!$A$2:$A$500,0),MATCH(resource!AX$2,INDIRECT("day_wise_sales_data!$B$1:$BZ$1"),0)),0)</f>
        <v>0</v>
      </c>
      <c r="AY86" s="3">
        <f ca="1">IFERROR(INDEX(INDIRECT("day_wise_sales_data!$B$2:$BZ$599"),MATCH(resource!$CC86,day_wise_sales_data!$A$2:$A$500,0),MATCH(resource!AY$2,INDIRECT("day_wise_sales_data!$B$1:$BZ$1"),0)),0)</f>
        <v>176.53</v>
      </c>
      <c r="AZ86" s="3">
        <f ca="1">IFERROR(INDEX(INDIRECT("day_wise_sales_data!$B$2:$BZ$599"),MATCH(resource!$CC86,day_wise_sales_data!$A$2:$A$500,0),MATCH(resource!AZ$2,INDIRECT("day_wise_sales_data!$B$1:$BZ$1"),0)),0)</f>
        <v>2980.37</v>
      </c>
      <c r="BA86" s="3">
        <f ca="1">IFERROR(INDEX(INDIRECT("day_wise_sales_data!$B$2:$BZ$599"),MATCH(resource!$CC86,day_wise_sales_data!$A$2:$A$500,0),MATCH(resource!BA$2,INDIRECT("day_wise_sales_data!$B$1:$BZ$1"),0)),0)</f>
        <v>0</v>
      </c>
      <c r="BB86" s="3">
        <f ca="1">IFERROR(INDEX(INDIRECT("day_wise_sales_data!$B$2:$BZ$599"),MATCH(resource!$CC86,day_wise_sales_data!$A$2:$A$500,0),MATCH(resource!BB$2,INDIRECT("day_wise_sales_data!$B$1:$BZ$1"),0)),0)</f>
        <v>0</v>
      </c>
      <c r="BC86" s="3">
        <f ca="1">IFERROR(INDEX(INDIRECT("day_wise_sales_data!$B$2:$BZ$599"),MATCH(resource!$CC86,day_wise_sales_data!$A$2:$A$500,0),MATCH(resource!BC$2,INDIRECT("day_wise_sales_data!$B$1:$BZ$1"),0)),0)</f>
        <v>0</v>
      </c>
      <c r="BD86" s="3">
        <f ca="1">IFERROR(INDEX(INDIRECT("day_wise_sales_data!$B$2:$BZ$599"),MATCH(resource!$CC86,day_wise_sales_data!$A$2:$A$500,0),MATCH(resource!BD$2,INDIRECT("day_wise_sales_data!$B$1:$BZ$1"),0)),0)</f>
        <v>0</v>
      </c>
      <c r="BE86" s="3">
        <f ca="1">IFERROR(INDEX(INDIRECT("day_wise_sales_data!$B$2:$BZ$599"),MATCH(resource!$CC86,day_wise_sales_data!$A$2:$A$500,0),MATCH(resource!BE$2,INDIRECT("day_wise_sales_data!$B$1:$BZ$1"),0)),0)</f>
        <v>0</v>
      </c>
      <c r="BF86" s="3">
        <f ca="1">IFERROR(INDEX(INDIRECT("day_wise_sales_data!$B$2:$BZ$599"),MATCH(resource!$CC86,day_wise_sales_data!$A$2:$A$500,0),MATCH(resource!BF$2,INDIRECT("day_wise_sales_data!$B$1:$BZ$1"),0)),0)</f>
        <v>0</v>
      </c>
      <c r="BG86" s="3">
        <f ca="1">IFERROR(INDEX(INDIRECT("day_wise_sales_data!$B$2:$BZ$599"),MATCH(resource!$CC86,day_wise_sales_data!$A$2:$A$500,0),MATCH(resource!BG$2,INDIRECT("day_wise_sales_data!$B$1:$BZ$1"),0)),0)</f>
        <v>0</v>
      </c>
      <c r="BH86" s="3">
        <f ca="1">IFERROR(INDEX(INDIRECT("day_wise_sales_data!$B$2:$BZ$599"),MATCH(resource!$CC86,day_wise_sales_data!$A$2:$A$500,0),MATCH(resource!BH$2,INDIRECT("day_wise_sales_data!$B$1:$BZ$1"),0)),0)</f>
        <v>9198.48</v>
      </c>
      <c r="BI86" s="3">
        <f ca="1">IFERROR(INDEX(INDIRECT("day_wise_sales_data!$B$2:$BZ$599"),MATCH(resource!$CC86,day_wise_sales_data!$A$2:$A$500,0),MATCH(resource!BI$2,INDIRECT("day_wise_sales_data!$B$1:$BZ$1"),0)),0)</f>
        <v>17103.150000000001</v>
      </c>
      <c r="BJ86" s="3">
        <f ca="1">IFERROR(INDEX(INDIRECT("day_wise_sales_data!$B$2:$BZ$599"),MATCH(resource!$CC86,day_wise_sales_data!$A$2:$A$500,0),MATCH(resource!BJ$2,INDIRECT("day_wise_sales_data!$B$1:$BZ$1"),0)),0)</f>
        <v>0</v>
      </c>
      <c r="BK86" s="3">
        <f ca="1">IFERROR(INDEX(INDIRECT("day_wise_sales_data!$B$2:$BZ$599"),MATCH(resource!$CC86,day_wise_sales_data!$A$2:$A$500,0),MATCH(resource!BK$2,INDIRECT("day_wise_sales_data!$B$1:$BZ$1"),0)),0)</f>
        <v>21714.78</v>
      </c>
      <c r="BL86" s="3">
        <f ca="1">IFERROR(INDEX(INDIRECT("day_wise_sales_data!$B$2:$BZ$599"),MATCH(resource!$CC86,day_wise_sales_data!$A$2:$A$500,0),MATCH(resource!BL$2,INDIRECT("day_wise_sales_data!$B$1:$BZ$1"),0)),0)</f>
        <v>11112.44</v>
      </c>
      <c r="BM86" s="3">
        <f ca="1">IFERROR(INDEX(INDIRECT("day_wise_sales_data!$B$2:$BZ$599"),MATCH(resource!$CC86,day_wise_sales_data!$A$2:$A$500,0),MATCH(resource!BM$2,INDIRECT("day_wise_sales_data!$B$1:$BZ$1"),0)),0)</f>
        <v>2450.56</v>
      </c>
      <c r="BN86" s="3">
        <f ca="1">IFERROR(INDEX(INDIRECT("day_wise_sales_data!$B$2:$BZ$599"),MATCH(resource!$CC86,day_wise_sales_data!$A$2:$A$500,0),MATCH(resource!BN$2,INDIRECT("day_wise_sales_data!$B$1:$BZ$1"),0)),0)</f>
        <v>4586.46</v>
      </c>
      <c r="BO86" s="3">
        <f ca="1">IFERROR(INDEX(INDIRECT("day_wise_sales_data!$B$2:$BZ$599"),MATCH(resource!$CC86,day_wise_sales_data!$A$2:$A$500,0),MATCH(resource!BO$2,INDIRECT("day_wise_sales_data!$B$1:$BZ$1"),0)),0)</f>
        <v>0</v>
      </c>
      <c r="BP86" s="3">
        <f ca="1">IFERROR(INDEX(INDIRECT("day_wise_sales_data!$B$2:$BZ$599"),MATCH(resource!$CC86,day_wise_sales_data!$A$2:$A$500,0),MATCH(resource!BP$2,INDIRECT("day_wise_sales_data!$B$1:$BZ$1"),0)),0)</f>
        <v>0</v>
      </c>
      <c r="BQ86" s="3">
        <f ca="1">IFERROR(INDEX(INDIRECT("day_wise_sales_data!$B$2:$BZ$599"),MATCH(resource!$CC86,day_wise_sales_data!$A$2:$A$500,0),MATCH(resource!BQ$2,INDIRECT("day_wise_sales_data!$B$1:$BZ$1"),0)),0)</f>
        <v>0</v>
      </c>
      <c r="BR86" s="3">
        <f ca="1">IFERROR(INDEX(INDIRECT("day_wise_sales_data!$B$2:$BZ$599"),MATCH(resource!$CC86,day_wise_sales_data!$A$2:$A$500,0),MATCH(resource!BR$2,INDIRECT("day_wise_sales_data!$B$1:$BZ$1"),0)),0)</f>
        <v>0</v>
      </c>
      <c r="BS86" s="3">
        <f ca="1">IFERROR(INDEX(INDIRECT("day_wise_sales_data!$B$2:$BZ$599"),MATCH(resource!$CC86,day_wise_sales_data!$A$2:$A$500,0),MATCH(resource!BS$2,INDIRECT("day_wise_sales_data!$B$1:$BZ$1"),0)),0)</f>
        <v>14569</v>
      </c>
      <c r="BT86" s="3">
        <f ca="1">IFERROR(INDEX(INDIRECT("day_wise_sales_data!$B$2:$BZ$599"),MATCH(resource!$CC86,day_wise_sales_data!$A$2:$A$500,0),MATCH(resource!BT$2,INDIRECT("day_wise_sales_data!$B$1:$BZ$1"),0)),0)</f>
        <v>0</v>
      </c>
      <c r="BU86" s="3">
        <f ca="1">IFERROR(INDEX(INDIRECT("day_wise_sales_data!$B$2:$BZ$599"),MATCH(resource!$CC86,day_wise_sales_data!$A$2:$A$500,0),MATCH(resource!BU$2,INDIRECT("day_wise_sales_data!$B$1:$BZ$1"),0)),0)</f>
        <v>26613.59</v>
      </c>
      <c r="BV86" s="3">
        <f ca="1">IFERROR(INDEX(INDIRECT("day_wise_sales_data!$B$2:$BZ$599"),MATCH(resource!$CC86,day_wise_sales_data!$A$2:$A$500,0),MATCH(resource!BV$2,INDIRECT("day_wise_sales_data!$B$1:$BZ$1"),0)),0)</f>
        <v>7115.28</v>
      </c>
      <c r="BW86" s="3">
        <f ca="1">IFERROR(INDEX(INDIRECT("day_wise_sales_data!$B$2:$BZ$599"),MATCH(resource!$CC86,day_wise_sales_data!$A$2:$A$500,0),MATCH(resource!BW$2,INDIRECT("day_wise_sales_data!$B$1:$BZ$1"),0)),0)</f>
        <v>0</v>
      </c>
      <c r="BX86" s="3">
        <f ca="1">IFERROR(INDEX(INDIRECT("day_wise_sales_data!$B$2:$BZ$599"),MATCH(resource!$CC86,day_wise_sales_data!$A$2:$A$500,0),MATCH(resource!BX$2,INDIRECT("day_wise_sales_data!$B$1:$BZ$1"),0)),0)</f>
        <v>0</v>
      </c>
      <c r="BY86" s="3">
        <f ca="1">IFERROR(INDEX(INDIRECT("day_wise_sales_data!$B$2:$BZ$599"),MATCH(resource!$CC86,day_wise_sales_data!$A$2:$A$500,0),MATCH(resource!BY$2,INDIRECT("day_wise_sales_data!$B$1:$BZ$1"),0)),0)</f>
        <v>0</v>
      </c>
      <c r="BZ86" s="3">
        <f ca="1">IFERROR(INDEX(INDIRECT("day_wise_sales_data!$B$2:$BZ$599"),MATCH(resource!$CC86,day_wise_sales_data!$A$2:$A$500,0),MATCH(resource!BZ$2,INDIRECT("day_wise_sales_data!$B$1:$BZ$1"),0)),0)</f>
        <v>0</v>
      </c>
      <c r="CA86" s="3" t="str">
        <f ca="1">IFERROR(INDEX(INDIRECT("day_wise_sales_data!$B$2:$BZ$599"),MATCH(resource!$CC86,day_wise_sales_data!$A$2:$A$500,0),MATCH(resource!CA$2,INDIRECT("day_wise_sales_data!$B$1:$BZ$1"),0)),0)</f>
        <v>dd</v>
      </c>
      <c r="CC86" s="4" t="str">
        <f>sales_data!H85</f>
        <v>CML11204</v>
      </c>
      <c r="CD86" s="1">
        <v>84</v>
      </c>
      <c r="CE86" s="1" t="str">
        <f>IF(AQ86=report!$AQ$3,resource!CD86,"")</f>
        <v/>
      </c>
      <c r="CF86" s="5" t="str">
        <f>IFERROR(SMALL($CE$3:$CE$1001,ROWS($CE$3:CE86)),"")</f>
        <v/>
      </c>
      <c r="CH86">
        <f>IFERROR(VLOOKUP($CC86,data_pull!$E$22:$G$700,2,0),0)</f>
        <v>117620.64</v>
      </c>
      <c r="CI86" s="1">
        <f t="shared" si="64"/>
        <v>154</v>
      </c>
      <c r="CJ86" s="1">
        <f t="shared" si="63"/>
        <v>0</v>
      </c>
      <c r="CK86" s="1" t="s">
        <v>1167</v>
      </c>
      <c r="CL86" s="1">
        <f t="shared" si="65"/>
        <v>111</v>
      </c>
      <c r="CM86" s="1" t="str">
        <f>IFERROR(VLOOKUP($CK86,stock_data!$B$3:$W$612,2,0),0)</f>
        <v>ERAZOLE 20 CAPSULE  (EXP)</v>
      </c>
      <c r="CN86" s="1" t="str">
        <f>IFERROR(VLOOKUP($CK86,stock_data!$B$3:$W$612,4,0),0)</f>
        <v>5x6's</v>
      </c>
      <c r="CO86" s="1">
        <f>IFERROR(VLOOKUP($CK86,stock_data!$B$3:$W$612,5,0),0)</f>
        <v>185.3</v>
      </c>
      <c r="CP86" s="3">
        <f t="shared" si="66"/>
        <v>0</v>
      </c>
      <c r="CQ86" s="3">
        <f t="shared" si="67"/>
        <v>0</v>
      </c>
      <c r="CR86" s="1">
        <f>IFERROR(VLOOKUP($CK86,stock_data!$B$3:$W$612,6,0),0)</f>
        <v>0</v>
      </c>
      <c r="CS86" s="1">
        <f>IFERROR(VLOOKUP($CK86,stock_data!$B$3:$W$612,7,0),0)</f>
        <v>0</v>
      </c>
      <c r="CT86" s="1">
        <f>IFERROR(VLOOKUP($CK86,stock_data!$B$3:$W$612,8,0),0)</f>
        <v>0</v>
      </c>
      <c r="CU86" s="1">
        <f>IFERROR(VLOOKUP($CK86,stock_data!$B$3:$W$612,9,0),0)</f>
        <v>0</v>
      </c>
      <c r="CV86" s="1">
        <f>IFERROR(VLOOKUP($CK86,stock_data!$B$3:$W$612,10,0),0)</f>
        <v>0</v>
      </c>
      <c r="CW86" s="1">
        <f>IFERROR(VLOOKUP($CK86,stock_data!$B$3:$W$612,11,0),0)</f>
        <v>0</v>
      </c>
      <c r="CX86" s="1">
        <f>IFERROR(VLOOKUP($CK86,stock_data!$B$3:$W$612,12,0),0)</f>
        <v>0</v>
      </c>
      <c r="CY86" s="1">
        <f>IFERROR(VLOOKUP($CK86,stock_data!$B$3:$W$612,13,0),0)</f>
        <v>0</v>
      </c>
      <c r="CZ86" s="1">
        <f>IFERROR(VLOOKUP($CK86,stock_data!$B$3:$W$612,14,0),0)</f>
        <v>0</v>
      </c>
      <c r="DA86" s="1">
        <f>IFERROR(VLOOKUP($CK86,stock_data!$B$3:$W$612,15,0),0)</f>
        <v>0</v>
      </c>
      <c r="DB86" s="1">
        <f>IFERROR(VLOOKUP($CK86,stock_data!$B$3:$W$612,16,0),0)</f>
        <v>0</v>
      </c>
      <c r="DC86" s="1">
        <f>IFERROR(VLOOKUP($CK86,stock_data!$B$3:$W$612,17,0),0)</f>
        <v>0</v>
      </c>
      <c r="DD86" s="1">
        <f>IFERROR(VLOOKUP($CK86,stock_data!$B$3:$W$612,18,0),0)</f>
        <v>0</v>
      </c>
      <c r="DE86" s="1">
        <f>IFERROR(VLOOKUP($CK86,stock_data!$B$3:$W$612,19,0),0)</f>
        <v>0</v>
      </c>
      <c r="DF86" s="1">
        <f>IFERROR(VLOOKUP($CK86,stock_data!$B$3:$W$612,20,0),0)</f>
        <v>0</v>
      </c>
      <c r="DG86" s="1">
        <f>IFERROR(VLOOKUP($CK86,stock_data!$B$3:$W$612,21,0),0)</f>
        <v>0</v>
      </c>
      <c r="DH86" s="1">
        <f>IFERROR(VLOOKUP($CK86,stock_data!$B$3:$W$612,22,0),0)</f>
        <v>0</v>
      </c>
      <c r="DI86" s="1">
        <f t="shared" si="68"/>
        <v>0</v>
      </c>
      <c r="DJ86" s="1">
        <f t="shared" si="69"/>
        <v>0</v>
      </c>
      <c r="DK86" s="3">
        <f>IFERROR(INDEX(COD_SALES!$B$5:$Z$500,MATCH(resource!$CC86,COD_SALES!$A$5:$A$500,0),MATCH(resource!DK$2,COD_SALES!$B$4:$Z$4,0)),"")</f>
        <v>2</v>
      </c>
      <c r="DL86" s="3">
        <f>IFERROR(INDEX(COD_SALES!$B$5:$Z$500,MATCH(resource!$CC86,COD_SALES!$A$5:$A$500,0),MATCH(resource!DL$2,COD_SALES!$B$4:$Z$4,0)),"")</f>
        <v>6</v>
      </c>
      <c r="DM86" s="3">
        <f>IFERROR(INDEX(COD_SALES!$B$5:$Z$500,MATCH(resource!$CC86,COD_SALES!$A$5:$A$500,0),MATCH(resource!DM$2,COD_SALES!$B$4:$Z$4,0)),"")</f>
        <v>26</v>
      </c>
      <c r="DN86" s="3" t="str">
        <f>IFERROR(INDEX(COD_SALES!$B$5:$Z$500,MATCH(resource!$CC86,COD_SALES!$A$5:$A$500,0),MATCH(resource!DN$2,COD_SALES!$B$4:$Z$4,0)),"")</f>
        <v/>
      </c>
      <c r="DO86" s="3">
        <f>IFERROR(INDEX(COD_SALES!$B$5:$Z$500,MATCH(resource!$CC86,COD_SALES!$A$5:$A$500,0),MATCH(resource!DO$2,COD_SALES!$B$4:$Z$4,0)),"")</f>
        <v>0</v>
      </c>
      <c r="DP86" s="3">
        <f>IFERROR(INDEX(COD_SALES!$B$5:$Z$500,MATCH(resource!$CC86,COD_SALES!$A$5:$A$500,0),MATCH(resource!DP$2,COD_SALES!$B$4:$Z$4,0)),"")</f>
        <v>3</v>
      </c>
      <c r="DQ86" s="3" t="str">
        <f>IFERROR(INDEX(COD_SALES!$B$5:$Z$500,MATCH(resource!$CC86,COD_SALES!$A$5:$A$500,0),MATCH(resource!DQ$2,COD_SALES!$B$4:$Z$4,0)),"")</f>
        <v/>
      </c>
      <c r="DR86" s="3">
        <f>IFERROR(INDEX(COD_SALES!$B$5:$Z$500,MATCH(resource!$CC86,COD_SALES!$A$5:$A$500,0),MATCH(resource!DR$2,COD_SALES!$B$4:$Z$4,0)),"")</f>
        <v>0</v>
      </c>
      <c r="DS86" s="3">
        <f>IFERROR(INDEX(COD_SALES!$B$5:$Z$500,MATCH(resource!$CC86,COD_SALES!$A$5:$A$500,0),MATCH(resource!DS$2,COD_SALES!$B$4:$Z$4,0)),"")</f>
        <v>76</v>
      </c>
      <c r="DT86" s="3">
        <f>IFERROR(INDEX(COD_SALES!$B$5:$Z$500,MATCH(resource!$CC86,COD_SALES!$A$5:$A$500,0),MATCH(resource!DT$2,COD_SALES!$B$4:$Z$4,0)),"")</f>
        <v>8</v>
      </c>
      <c r="DU86" s="3">
        <f>IFERROR(INDEX(COD_SALES!$B$5:$Z$500,MATCH(resource!$CC86,COD_SALES!$A$5:$A$500,0),MATCH(resource!DU$2,COD_SALES!$B$4:$Z$4,0)),"")</f>
        <v>1</v>
      </c>
      <c r="DV86" s="3">
        <f>IFERROR(INDEX(COD_SALES!$B$5:$Z$500,MATCH(resource!$CC86,COD_SALES!$A$5:$A$500,0),MATCH(resource!DV$2,COD_SALES!$B$4:$Z$4,0)),"")</f>
        <v>0</v>
      </c>
      <c r="DW86" s="3">
        <f>IFERROR(INDEX(COD_SALES!$B$5:$Z$500,MATCH(resource!$CC86,COD_SALES!$A$5:$A$500,0),MATCH(resource!DW$2,COD_SALES!$B$4:$Z$4,0)),"")</f>
        <v>38</v>
      </c>
      <c r="DX86" s="3">
        <f>IFERROR(INDEX(COD_SALES!$B$5:$Z$500,MATCH(resource!$CC86,COD_SALES!$A$5:$A$500,0),MATCH(resource!DX$2,COD_SALES!$B$4:$Z$4,0)),"")</f>
        <v>30</v>
      </c>
      <c r="DY86" s="3">
        <f>IFERROR(INDEX(COD_SALES!$B$5:$Z$500,MATCH(resource!$CC86,COD_SALES!$A$5:$A$500,0),MATCH(resource!DY$2,COD_SALES!$B$4:$Z$4,0)),"")</f>
        <v>12</v>
      </c>
      <c r="DZ86" s="3">
        <f>IFERROR(INDEX(COD_SALES!$B$5:$Z$500,MATCH(resource!$CC86,COD_SALES!$A$5:$A$500,0),MATCH(resource!DZ$2,COD_SALES!$B$4:$Z$4,0)),"")</f>
        <v>20</v>
      </c>
      <c r="EA86" s="3">
        <f>IFERROR(INDEX(COD_SALES!$B$5:$Z$500,MATCH(resource!$CC86,COD_SALES!$A$5:$A$500,0),MATCH(resource!EA$2,COD_SALES!$B$4:$Z$4,0)),"")</f>
        <v>1</v>
      </c>
      <c r="EB86" s="3">
        <f t="shared" si="70"/>
        <v>58485.8</v>
      </c>
      <c r="ED86" s="3">
        <f>IFERROR(VLOOKUP($CK86,depot_prod_sales!$B$5:$S$200,3,0),0)</f>
        <v>0</v>
      </c>
      <c r="EE86" s="3">
        <f>IFERROR(VLOOKUP($CK86,depot_prod_sales!$B$5:$S$200,4,0),0)</f>
        <v>0</v>
      </c>
      <c r="EF86" s="3">
        <f>IFERROR(VLOOKUP($CK86,depot_prod_sales!$B$5:$S$200,5,0),0)</f>
        <v>0</v>
      </c>
      <c r="EG86" s="3">
        <f>IFERROR(VLOOKUP($CK86,depot_prod_sales!$B$5:$S$200,6,0),0)</f>
        <v>0</v>
      </c>
      <c r="EH86" s="3">
        <f>IFERROR(VLOOKUP($CK86,depot_prod_sales!$B$5:$S$200,7,0),0)</f>
        <v>0</v>
      </c>
      <c r="EI86" s="3">
        <f>IFERROR(VLOOKUP($CK86,depot_prod_sales!$B$5:$S$200,8,0),0)</f>
        <v>0</v>
      </c>
      <c r="EJ86" s="3">
        <f>IFERROR(VLOOKUP($CK86,depot_prod_sales!$B$5:$S$200,9,0),0)</f>
        <v>0</v>
      </c>
      <c r="EK86" s="3">
        <f>IFERROR(VLOOKUP($CK86,depot_prod_sales!$B$5:$S$200,10,0),0)</f>
        <v>0</v>
      </c>
      <c r="EL86" s="3">
        <f>IFERROR(VLOOKUP($CK86,depot_prod_sales!$B$5:$S$200,11,0),0)</f>
        <v>0</v>
      </c>
      <c r="EM86" s="3">
        <f>IFERROR(VLOOKUP($CK86,depot_prod_sales!$B$5:$S$200,12,0),0)</f>
        <v>0</v>
      </c>
      <c r="EN86" s="3">
        <f>IFERROR(VLOOKUP($CK86,depot_prod_sales!$B$5:$S$200,13,0),0)</f>
        <v>0</v>
      </c>
      <c r="EO86" s="3">
        <f>IFERROR(VLOOKUP($CK86,depot_prod_sales!$B$5:$S$200,14,0),0)</f>
        <v>0</v>
      </c>
      <c r="EP86" s="3">
        <f>IFERROR(VLOOKUP($CK86,depot_prod_sales!$B$5:$S$200,15,0),0)</f>
        <v>0</v>
      </c>
      <c r="EQ86" s="3">
        <f>IFERROR(VLOOKUP($CK86,depot_prod_sales!$B$5:$S$200,16,0),0)</f>
        <v>0</v>
      </c>
      <c r="ER86" s="3">
        <f>IFERROR(VLOOKUP($CK86,depot_prod_sales!$B$5:$S$200,17,0),0)</f>
        <v>0</v>
      </c>
      <c r="ES86" s="3">
        <f>IFERROR(VLOOKUP($CK86,depot_prod_sales!$B$5:$S$200,18,0),0)</f>
        <v>0</v>
      </c>
      <c r="ET86" s="116">
        <f t="shared" si="71"/>
        <v>0</v>
      </c>
      <c r="EU86" s="116">
        <f t="shared" si="72"/>
        <v>0</v>
      </c>
      <c r="EW86" s="3">
        <f>IFERROR(VLOOKUP(CC86,data_pull!$AO$25:$AR$546,2,0),0)</f>
        <v>23</v>
      </c>
      <c r="EX86" s="1">
        <f>IFERROR(VLOOKUP(CC86,data_pull!$AO$25:$AR$546,4,0),0)</f>
        <v>170000</v>
      </c>
    </row>
    <row r="87" spans="13:154" x14ac:dyDescent="0.25"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4" t="str">
        <f>sales_data!B86</f>
        <v>Rajib Datta</v>
      </c>
      <c r="AR87" s="4" t="str">
        <f>sales_data!C86</f>
        <v>Zahedul Islam</v>
      </c>
      <c r="AS87" s="5" t="str">
        <f t="shared" si="62"/>
        <v>Zahedul Islam</v>
      </c>
      <c r="AT87" s="4" t="str">
        <f>sales_data!I86</f>
        <v>Abdul Motaleb</v>
      </c>
      <c r="AU87" s="4" t="str">
        <f>sales_data!W86</f>
        <v>Nangalkot (Tb)</v>
      </c>
      <c r="AV87" s="1">
        <f>sales_data!N86</f>
        <v>100048.05</v>
      </c>
      <c r="AW87" s="1">
        <f>sales_data!P86</f>
        <v>21</v>
      </c>
      <c r="AX87" s="3">
        <f ca="1">IFERROR(INDEX(INDIRECT("day_wise_sales_data!$B$2:$BZ$599"),MATCH(resource!$CC87,day_wise_sales_data!$A$2:$A$500,0),MATCH(resource!AX$2,INDIRECT("day_wise_sales_data!$B$1:$BZ$1"),0)),0)</f>
        <v>202.86</v>
      </c>
      <c r="AY87" s="3">
        <f ca="1">IFERROR(INDEX(INDIRECT("day_wise_sales_data!$B$2:$BZ$599"),MATCH(resource!$CC87,day_wise_sales_data!$A$2:$A$500,0),MATCH(resource!AY$2,INDIRECT("day_wise_sales_data!$B$1:$BZ$1"),0)),0)</f>
        <v>0</v>
      </c>
      <c r="AZ87" s="3">
        <f ca="1">IFERROR(INDEX(INDIRECT("day_wise_sales_data!$B$2:$BZ$599"),MATCH(resource!$CC87,day_wise_sales_data!$A$2:$A$500,0),MATCH(resource!AZ$2,INDIRECT("day_wise_sales_data!$B$1:$BZ$1"),0)),0)</f>
        <v>0</v>
      </c>
      <c r="BA87" s="3">
        <f ca="1">IFERROR(INDEX(INDIRECT("day_wise_sales_data!$B$2:$BZ$599"),MATCH(resource!$CC87,day_wise_sales_data!$A$2:$A$500,0),MATCH(resource!BA$2,INDIRECT("day_wise_sales_data!$B$1:$BZ$1"),0)),0)</f>
        <v>0</v>
      </c>
      <c r="BB87" s="3">
        <f ca="1">IFERROR(INDEX(INDIRECT("day_wise_sales_data!$B$2:$BZ$599"),MATCH(resource!$CC87,day_wise_sales_data!$A$2:$A$500,0),MATCH(resource!BB$2,INDIRECT("day_wise_sales_data!$B$1:$BZ$1"),0)),0)</f>
        <v>0</v>
      </c>
      <c r="BC87" s="3">
        <f ca="1">IFERROR(INDEX(INDIRECT("day_wise_sales_data!$B$2:$BZ$599"),MATCH(resource!$CC87,day_wise_sales_data!$A$2:$A$500,0),MATCH(resource!BC$2,INDIRECT("day_wise_sales_data!$B$1:$BZ$1"),0)),0)</f>
        <v>0</v>
      </c>
      <c r="BD87" s="3">
        <f ca="1">IFERROR(INDEX(INDIRECT("day_wise_sales_data!$B$2:$BZ$599"),MATCH(resource!$CC87,day_wise_sales_data!$A$2:$A$500,0),MATCH(resource!BD$2,INDIRECT("day_wise_sales_data!$B$1:$BZ$1"),0)),0)</f>
        <v>0</v>
      </c>
      <c r="BE87" s="3">
        <f ca="1">IFERROR(INDEX(INDIRECT("day_wise_sales_data!$B$2:$BZ$599"),MATCH(resource!$CC87,day_wise_sales_data!$A$2:$A$500,0),MATCH(resource!BE$2,INDIRECT("day_wise_sales_data!$B$1:$BZ$1"),0)),0)</f>
        <v>0</v>
      </c>
      <c r="BF87" s="3">
        <f ca="1">IFERROR(INDEX(INDIRECT("day_wise_sales_data!$B$2:$BZ$599"),MATCH(resource!$CC87,day_wise_sales_data!$A$2:$A$500,0),MATCH(resource!BF$2,INDIRECT("day_wise_sales_data!$B$1:$BZ$1"),0)),0)</f>
        <v>2824.93</v>
      </c>
      <c r="BG87" s="3">
        <f ca="1">IFERROR(INDEX(INDIRECT("day_wise_sales_data!$B$2:$BZ$599"),MATCH(resource!$CC87,day_wise_sales_data!$A$2:$A$500,0),MATCH(resource!BG$2,INDIRECT("day_wise_sales_data!$B$1:$BZ$1"),0)),0)</f>
        <v>0</v>
      </c>
      <c r="BH87" s="3">
        <f ca="1">IFERROR(INDEX(INDIRECT("day_wise_sales_data!$B$2:$BZ$599"),MATCH(resource!$CC87,day_wise_sales_data!$A$2:$A$500,0),MATCH(resource!BH$2,INDIRECT("day_wise_sales_data!$B$1:$BZ$1"),0)),0)</f>
        <v>0</v>
      </c>
      <c r="BI87" s="3">
        <f ca="1">IFERROR(INDEX(INDIRECT("day_wise_sales_data!$B$2:$BZ$599"),MATCH(resource!$CC87,day_wise_sales_data!$A$2:$A$500,0),MATCH(resource!BI$2,INDIRECT("day_wise_sales_data!$B$1:$BZ$1"),0)),0)</f>
        <v>4347.96</v>
      </c>
      <c r="BJ87" s="3">
        <f ca="1">IFERROR(INDEX(INDIRECT("day_wise_sales_data!$B$2:$BZ$599"),MATCH(resource!$CC87,day_wise_sales_data!$A$2:$A$500,0),MATCH(resource!BJ$2,INDIRECT("day_wise_sales_data!$B$1:$BZ$1"),0)),0)</f>
        <v>0</v>
      </c>
      <c r="BK87" s="3">
        <f ca="1">IFERROR(INDEX(INDIRECT("day_wise_sales_data!$B$2:$BZ$599"),MATCH(resource!$CC87,day_wise_sales_data!$A$2:$A$500,0),MATCH(resource!BK$2,INDIRECT("day_wise_sales_data!$B$1:$BZ$1"),0)),0)</f>
        <v>14217.43</v>
      </c>
      <c r="BL87" s="3">
        <f ca="1">IFERROR(INDEX(INDIRECT("day_wise_sales_data!$B$2:$BZ$599"),MATCH(resource!$CC87,day_wise_sales_data!$A$2:$A$500,0),MATCH(resource!BL$2,INDIRECT("day_wise_sales_data!$B$1:$BZ$1"),0)),0)</f>
        <v>2384.11</v>
      </c>
      <c r="BM87" s="3">
        <f ca="1">IFERROR(INDEX(INDIRECT("day_wise_sales_data!$B$2:$BZ$599"),MATCH(resource!$CC87,day_wise_sales_data!$A$2:$A$500,0),MATCH(resource!BM$2,INDIRECT("day_wise_sales_data!$B$1:$BZ$1"),0)),0)</f>
        <v>1325.4</v>
      </c>
      <c r="BN87" s="3">
        <f ca="1">IFERROR(INDEX(INDIRECT("day_wise_sales_data!$B$2:$BZ$599"),MATCH(resource!$CC87,day_wise_sales_data!$A$2:$A$500,0),MATCH(resource!BN$2,INDIRECT("day_wise_sales_data!$B$1:$BZ$1"),0)),0)</f>
        <v>3021.16</v>
      </c>
      <c r="BO87" s="3">
        <f ca="1">IFERROR(INDEX(INDIRECT("day_wise_sales_data!$B$2:$BZ$599"),MATCH(resource!$CC87,day_wise_sales_data!$A$2:$A$500,0),MATCH(resource!BO$2,INDIRECT("day_wise_sales_data!$B$1:$BZ$1"),0)),0)</f>
        <v>0</v>
      </c>
      <c r="BP87" s="3">
        <f ca="1">IFERROR(INDEX(INDIRECT("day_wise_sales_data!$B$2:$BZ$599"),MATCH(resource!$CC87,day_wise_sales_data!$A$2:$A$500,0),MATCH(resource!BP$2,INDIRECT("day_wise_sales_data!$B$1:$BZ$1"),0)),0)</f>
        <v>8193.2000000000007</v>
      </c>
      <c r="BQ87" s="3">
        <f ca="1">IFERROR(INDEX(INDIRECT("day_wise_sales_data!$B$2:$BZ$599"),MATCH(resource!$CC87,day_wise_sales_data!$A$2:$A$500,0),MATCH(resource!BQ$2,INDIRECT("day_wise_sales_data!$B$1:$BZ$1"),0)),0)</f>
        <v>0</v>
      </c>
      <c r="BR87" s="3">
        <f ca="1">IFERROR(INDEX(INDIRECT("day_wise_sales_data!$B$2:$BZ$599"),MATCH(resource!$CC87,day_wise_sales_data!$A$2:$A$500,0),MATCH(resource!BR$2,INDIRECT("day_wise_sales_data!$B$1:$BZ$1"),0)),0)</f>
        <v>0</v>
      </c>
      <c r="BS87" s="3">
        <f ca="1">IFERROR(INDEX(INDIRECT("day_wise_sales_data!$B$2:$BZ$599"),MATCH(resource!$CC87,day_wise_sales_data!$A$2:$A$500,0),MATCH(resource!BS$2,INDIRECT("day_wise_sales_data!$B$1:$BZ$1"),0)),0)</f>
        <v>0</v>
      </c>
      <c r="BT87" s="3">
        <f ca="1">IFERROR(INDEX(INDIRECT("day_wise_sales_data!$B$2:$BZ$599"),MATCH(resource!$CC87,day_wise_sales_data!$A$2:$A$500,0),MATCH(resource!BT$2,INDIRECT("day_wise_sales_data!$B$1:$BZ$1"),0)),0)</f>
        <v>25860.02</v>
      </c>
      <c r="BU87" s="3">
        <f ca="1">IFERROR(INDEX(INDIRECT("day_wise_sales_data!$B$2:$BZ$599"),MATCH(resource!$CC87,day_wise_sales_data!$A$2:$A$500,0),MATCH(resource!BU$2,INDIRECT("day_wise_sales_data!$B$1:$BZ$1"),0)),0)</f>
        <v>7413.58</v>
      </c>
      <c r="BV87" s="3">
        <f ca="1">IFERROR(INDEX(INDIRECT("day_wise_sales_data!$B$2:$BZ$599"),MATCH(resource!$CC87,day_wise_sales_data!$A$2:$A$500,0),MATCH(resource!BV$2,INDIRECT("day_wise_sales_data!$B$1:$BZ$1"),0)),0)</f>
        <v>30257.4</v>
      </c>
      <c r="BW87" s="3">
        <f ca="1">IFERROR(INDEX(INDIRECT("day_wise_sales_data!$B$2:$BZ$599"),MATCH(resource!$CC87,day_wise_sales_data!$A$2:$A$500,0),MATCH(resource!BW$2,INDIRECT("day_wise_sales_data!$B$1:$BZ$1"),0)),0)</f>
        <v>0</v>
      </c>
      <c r="BX87" s="3">
        <f ca="1">IFERROR(INDEX(INDIRECT("day_wise_sales_data!$B$2:$BZ$599"),MATCH(resource!$CC87,day_wise_sales_data!$A$2:$A$500,0),MATCH(resource!BX$2,INDIRECT("day_wise_sales_data!$B$1:$BZ$1"),0)),0)</f>
        <v>0</v>
      </c>
      <c r="BY87" s="3">
        <f ca="1">IFERROR(INDEX(INDIRECT("day_wise_sales_data!$B$2:$BZ$599"),MATCH(resource!$CC87,day_wise_sales_data!$A$2:$A$500,0),MATCH(resource!BY$2,INDIRECT("day_wise_sales_data!$B$1:$BZ$1"),0)),0)</f>
        <v>0</v>
      </c>
      <c r="BZ87" s="3">
        <f ca="1">IFERROR(INDEX(INDIRECT("day_wise_sales_data!$B$2:$BZ$599"),MATCH(resource!$CC87,day_wise_sales_data!$A$2:$A$500,0),MATCH(resource!BZ$2,INDIRECT("day_wise_sales_data!$B$1:$BZ$1"),0)),0)</f>
        <v>0</v>
      </c>
      <c r="CA87" s="3" t="str">
        <f ca="1">IFERROR(INDEX(INDIRECT("day_wise_sales_data!$B$2:$BZ$599"),MATCH(resource!$CC87,day_wise_sales_data!$A$2:$A$500,0),MATCH(resource!CA$2,INDIRECT("day_wise_sales_data!$B$1:$BZ$1"),0)),0)</f>
        <v>dd</v>
      </c>
      <c r="CC87" s="4" t="str">
        <f>sales_data!H86</f>
        <v>CML05211</v>
      </c>
      <c r="CD87" s="1">
        <v>85</v>
      </c>
      <c r="CE87" s="1" t="str">
        <f>IF(AQ87=report!$AQ$3,resource!CD87,"")</f>
        <v/>
      </c>
      <c r="CF87" s="5" t="str">
        <f>IFERROR(SMALL($CE$3:$CE$1001,ROWS($CE$3:CE87)),"")</f>
        <v/>
      </c>
      <c r="CH87">
        <f>IFERROR(VLOOKUP($CC87,data_pull!$E$22:$G$700,2,0),0)</f>
        <v>100048.05</v>
      </c>
      <c r="CI87" s="1">
        <f t="shared" si="64"/>
        <v>115</v>
      </c>
      <c r="CJ87" s="1">
        <f t="shared" si="63"/>
        <v>3</v>
      </c>
      <c r="CK87" s="1" t="s">
        <v>1170</v>
      </c>
      <c r="CL87" s="1">
        <f t="shared" si="65"/>
        <v>74</v>
      </c>
      <c r="CM87" s="1" t="str">
        <f>IFERROR(VLOOKUP($CK87,stock_data!$B$3:$W$612,2,0),0)</f>
        <v>ERAZOLE-20 CAPSULE</v>
      </c>
      <c r="CN87" s="1" t="str">
        <f>IFERROR(VLOOKUP($CK87,stock_data!$B$3:$W$612,4,0),0)</f>
        <v>5x6's</v>
      </c>
      <c r="CO87" s="1">
        <f>IFERROR(VLOOKUP($CK87,stock_data!$B$3:$W$612,5,0),0)</f>
        <v>185.3</v>
      </c>
      <c r="CP87" s="3">
        <f t="shared" si="66"/>
        <v>3</v>
      </c>
      <c r="CQ87" s="3">
        <f t="shared" si="67"/>
        <v>555.90000000000009</v>
      </c>
      <c r="CR87" s="1">
        <f>IFERROR(VLOOKUP($CK87,stock_data!$B$3:$W$612,6,0),0)</f>
        <v>0</v>
      </c>
      <c r="CS87" s="1">
        <f>IFERROR(VLOOKUP($CK87,stock_data!$B$3:$W$612,7,0),0)</f>
        <v>4</v>
      </c>
      <c r="CT87" s="1">
        <f>IFERROR(VLOOKUP($CK87,stock_data!$B$3:$W$612,8,0),0)</f>
        <v>0</v>
      </c>
      <c r="CU87" s="1">
        <f>IFERROR(VLOOKUP($CK87,stock_data!$B$3:$W$612,9,0),0)</f>
        <v>0</v>
      </c>
      <c r="CV87" s="1">
        <f>IFERROR(VLOOKUP($CK87,stock_data!$B$3:$W$612,10,0),0)</f>
        <v>3</v>
      </c>
      <c r="CW87" s="1">
        <f>IFERROR(VLOOKUP($CK87,stock_data!$B$3:$W$612,11,0),0)</f>
        <v>0</v>
      </c>
      <c r="CX87" s="1">
        <f>IFERROR(VLOOKUP($CK87,stock_data!$B$3:$W$612,12,0),0)</f>
        <v>0</v>
      </c>
      <c r="CY87" s="1">
        <f>IFERROR(VLOOKUP($CK87,stock_data!$B$3:$W$612,13,0),0)</f>
        <v>0</v>
      </c>
      <c r="CZ87" s="1">
        <f>IFERROR(VLOOKUP($CK87,stock_data!$B$3:$W$612,14,0),0)</f>
        <v>0</v>
      </c>
      <c r="DA87" s="1">
        <f>IFERROR(VLOOKUP($CK87,stock_data!$B$3:$W$612,15,0),0)</f>
        <v>0</v>
      </c>
      <c r="DB87" s="1">
        <f>IFERROR(VLOOKUP($CK87,stock_data!$B$3:$W$612,16,0),0)</f>
        <v>0</v>
      </c>
      <c r="DC87" s="1">
        <f>IFERROR(VLOOKUP($CK87,stock_data!$B$3:$W$612,17,0),0)</f>
        <v>0</v>
      </c>
      <c r="DD87" s="1">
        <f>IFERROR(VLOOKUP($CK87,stock_data!$B$3:$W$612,18,0),0)</f>
        <v>0</v>
      </c>
      <c r="DE87" s="1">
        <f>IFERROR(VLOOKUP($CK87,stock_data!$B$3:$W$612,19,0),0)</f>
        <v>0</v>
      </c>
      <c r="DF87" s="1">
        <f>IFERROR(VLOOKUP($CK87,stock_data!$B$3:$W$612,20,0),0)</f>
        <v>0</v>
      </c>
      <c r="DG87" s="1">
        <f>IFERROR(VLOOKUP($CK87,stock_data!$B$3:$W$612,21,0),0)</f>
        <v>0</v>
      </c>
      <c r="DH87" s="1">
        <f>IFERROR(VLOOKUP($CK87,stock_data!$B$3:$W$612,22,0),0)</f>
        <v>0</v>
      </c>
      <c r="DI87" s="1">
        <f t="shared" si="68"/>
        <v>7</v>
      </c>
      <c r="DJ87" s="1">
        <f t="shared" si="69"/>
        <v>1297.1000000000001</v>
      </c>
      <c r="DK87" s="3">
        <f>IFERROR(INDEX(COD_SALES!$B$5:$Z$500,MATCH(resource!$CC87,COD_SALES!$A$5:$A$500,0),MATCH(resource!DK$2,COD_SALES!$B$4:$Z$4,0)),"")</f>
        <v>0</v>
      </c>
      <c r="DL87" s="3">
        <f>IFERROR(INDEX(COD_SALES!$B$5:$Z$500,MATCH(resource!$CC87,COD_SALES!$A$5:$A$500,0),MATCH(resource!DL$2,COD_SALES!$B$4:$Z$4,0)),"")</f>
        <v>0</v>
      </c>
      <c r="DM87" s="3">
        <f>IFERROR(INDEX(COD_SALES!$B$5:$Z$500,MATCH(resource!$CC87,COD_SALES!$A$5:$A$500,0),MATCH(resource!DM$2,COD_SALES!$B$4:$Z$4,0)),"")</f>
        <v>22</v>
      </c>
      <c r="DN87" s="3" t="str">
        <f>IFERROR(INDEX(COD_SALES!$B$5:$Z$500,MATCH(resource!$CC87,COD_SALES!$A$5:$A$500,0),MATCH(resource!DN$2,COD_SALES!$B$4:$Z$4,0)),"")</f>
        <v/>
      </c>
      <c r="DO87" s="3">
        <f>IFERROR(INDEX(COD_SALES!$B$5:$Z$500,MATCH(resource!$CC87,COD_SALES!$A$5:$A$500,0),MATCH(resource!DO$2,COD_SALES!$B$4:$Z$4,0)),"")</f>
        <v>0</v>
      </c>
      <c r="DP87" s="3">
        <f>IFERROR(INDEX(COD_SALES!$B$5:$Z$500,MATCH(resource!$CC87,COD_SALES!$A$5:$A$500,0),MATCH(resource!DP$2,COD_SALES!$B$4:$Z$4,0)),"")</f>
        <v>17</v>
      </c>
      <c r="DQ87" s="3" t="str">
        <f>IFERROR(INDEX(COD_SALES!$B$5:$Z$500,MATCH(resource!$CC87,COD_SALES!$A$5:$A$500,0),MATCH(resource!DQ$2,COD_SALES!$B$4:$Z$4,0)),"")</f>
        <v/>
      </c>
      <c r="DR87" s="3">
        <f>IFERROR(INDEX(COD_SALES!$B$5:$Z$500,MATCH(resource!$CC87,COD_SALES!$A$5:$A$500,0),MATCH(resource!DR$2,COD_SALES!$B$4:$Z$4,0)),"")</f>
        <v>0</v>
      </c>
      <c r="DS87" s="3">
        <f>IFERROR(INDEX(COD_SALES!$B$5:$Z$500,MATCH(resource!$CC87,COD_SALES!$A$5:$A$500,0),MATCH(resource!DS$2,COD_SALES!$B$4:$Z$4,0)),"")</f>
        <v>38</v>
      </c>
      <c r="DT87" s="3">
        <f>IFERROR(INDEX(COD_SALES!$B$5:$Z$500,MATCH(resource!$CC87,COD_SALES!$A$5:$A$500,0),MATCH(resource!DT$2,COD_SALES!$B$4:$Z$4,0)),"")</f>
        <v>16</v>
      </c>
      <c r="DU87" s="3">
        <f>IFERROR(INDEX(COD_SALES!$B$5:$Z$500,MATCH(resource!$CC87,COD_SALES!$A$5:$A$500,0),MATCH(resource!DU$2,COD_SALES!$B$4:$Z$4,0)),"")</f>
        <v>10</v>
      </c>
      <c r="DV87" s="3">
        <f>IFERROR(INDEX(COD_SALES!$B$5:$Z$500,MATCH(resource!$CC87,COD_SALES!$A$5:$A$500,0),MATCH(resource!DV$2,COD_SALES!$B$4:$Z$4,0)),"")</f>
        <v>0</v>
      </c>
      <c r="DW87" s="3">
        <f>IFERROR(INDEX(COD_SALES!$B$5:$Z$500,MATCH(resource!$CC87,COD_SALES!$A$5:$A$500,0),MATCH(resource!DW$2,COD_SALES!$B$4:$Z$4,0)),"")</f>
        <v>51</v>
      </c>
      <c r="DX87" s="3">
        <f>IFERROR(INDEX(COD_SALES!$B$5:$Z$500,MATCH(resource!$CC87,COD_SALES!$A$5:$A$500,0),MATCH(resource!DX$2,COD_SALES!$B$4:$Z$4,0)),"")</f>
        <v>0</v>
      </c>
      <c r="DY87" s="3">
        <f>IFERROR(INDEX(COD_SALES!$B$5:$Z$500,MATCH(resource!$CC87,COD_SALES!$A$5:$A$500,0),MATCH(resource!DY$2,COD_SALES!$B$4:$Z$4,0)),"")</f>
        <v>4</v>
      </c>
      <c r="DZ87" s="3">
        <f>IFERROR(INDEX(COD_SALES!$B$5:$Z$500,MATCH(resource!$CC87,COD_SALES!$A$5:$A$500,0),MATCH(resource!DZ$2,COD_SALES!$B$4:$Z$4,0)),"")</f>
        <v>3</v>
      </c>
      <c r="EA87" s="3">
        <f>IFERROR(INDEX(COD_SALES!$B$5:$Z$500,MATCH(resource!$CC87,COD_SALES!$A$5:$A$500,0),MATCH(resource!EA$2,COD_SALES!$B$4:$Z$4,0)),"")</f>
        <v>9</v>
      </c>
      <c r="EB87" s="3">
        <f t="shared" si="70"/>
        <v>51075.590000000004</v>
      </c>
      <c r="ED87" s="3">
        <f>IFERROR(VLOOKUP($CK87,depot_prod_sales!$B$5:$S$200,3,0),0)</f>
        <v>0</v>
      </c>
      <c r="EE87" s="3">
        <f>IFERROR(VLOOKUP($CK87,depot_prod_sales!$B$5:$S$200,4,0),0)</f>
        <v>0</v>
      </c>
      <c r="EF87" s="3">
        <f>IFERROR(VLOOKUP($CK87,depot_prod_sales!$B$5:$S$200,5,0),0)</f>
        <v>0</v>
      </c>
      <c r="EG87" s="3">
        <f>IFERROR(VLOOKUP($CK87,depot_prod_sales!$B$5:$S$200,6,0),0)</f>
        <v>0</v>
      </c>
      <c r="EH87" s="3">
        <f>IFERROR(VLOOKUP($CK87,depot_prod_sales!$B$5:$S$200,7,0),0)</f>
        <v>0</v>
      </c>
      <c r="EI87" s="3">
        <f>IFERROR(VLOOKUP($CK87,depot_prod_sales!$B$5:$S$200,8,0),0)</f>
        <v>0</v>
      </c>
      <c r="EJ87" s="3">
        <f>IFERROR(VLOOKUP($CK87,depot_prod_sales!$B$5:$S$200,9,0),0)</f>
        <v>0</v>
      </c>
      <c r="EK87" s="3">
        <f>IFERROR(VLOOKUP($CK87,depot_prod_sales!$B$5:$S$200,10,0),0)</f>
        <v>0</v>
      </c>
      <c r="EL87" s="3">
        <f>IFERROR(VLOOKUP($CK87,depot_prod_sales!$B$5:$S$200,11,0),0)</f>
        <v>0</v>
      </c>
      <c r="EM87" s="3">
        <f>IFERROR(VLOOKUP($CK87,depot_prod_sales!$B$5:$S$200,12,0),0)</f>
        <v>0</v>
      </c>
      <c r="EN87" s="3">
        <f>IFERROR(VLOOKUP($CK87,depot_prod_sales!$B$5:$S$200,13,0),0)</f>
        <v>0</v>
      </c>
      <c r="EO87" s="3">
        <f>IFERROR(VLOOKUP($CK87,depot_prod_sales!$B$5:$S$200,14,0),0)</f>
        <v>0</v>
      </c>
      <c r="EP87" s="3">
        <f>IFERROR(VLOOKUP($CK87,depot_prod_sales!$B$5:$S$200,15,0),0)</f>
        <v>0</v>
      </c>
      <c r="EQ87" s="3">
        <f>IFERROR(VLOOKUP($CK87,depot_prod_sales!$B$5:$S$200,16,0),0)</f>
        <v>0</v>
      </c>
      <c r="ER87" s="3">
        <f>IFERROR(VLOOKUP($CK87,depot_prod_sales!$B$5:$S$200,17,0),0)</f>
        <v>0</v>
      </c>
      <c r="ES87" s="3">
        <f>IFERROR(VLOOKUP($CK87,depot_prod_sales!$B$5:$S$200,18,0),0)</f>
        <v>0</v>
      </c>
      <c r="ET87" s="116">
        <f t="shared" si="71"/>
        <v>0</v>
      </c>
      <c r="EU87" s="116">
        <f t="shared" si="72"/>
        <v>0</v>
      </c>
      <c r="EW87" s="3">
        <f>IFERROR(VLOOKUP(CC87,data_pull!$AO$25:$AR$546,2,0),0)</f>
        <v>18</v>
      </c>
      <c r="EX87" s="1">
        <f>IFERROR(VLOOKUP(CC87,data_pull!$AO$25:$AR$546,4,0),0)</f>
        <v>190000</v>
      </c>
    </row>
    <row r="88" spans="13:154" x14ac:dyDescent="0.25"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4" t="str">
        <f>sales_data!B87</f>
        <v>Rajib Datta</v>
      </c>
      <c r="AR88" s="4" t="str">
        <f>sales_data!C87</f>
        <v>Zahedul Islam</v>
      </c>
      <c r="AS88" s="5" t="str">
        <f t="shared" si="62"/>
        <v/>
      </c>
      <c r="AT88" s="4" t="str">
        <f>sales_data!I87</f>
        <v>Anowar Hossain-1</v>
      </c>
      <c r="AU88" s="4" t="str">
        <f>sales_data!W87</f>
        <v>Manohorgonj (Tb)</v>
      </c>
      <c r="AV88" s="1">
        <f>sales_data!N87</f>
        <v>127934.91</v>
      </c>
      <c r="AW88" s="1">
        <f>sales_data!P87</f>
        <v>21</v>
      </c>
      <c r="AX88" s="3">
        <f ca="1">IFERROR(INDEX(INDIRECT("day_wise_sales_data!$B$2:$BZ$599"),MATCH(resource!$CC88,day_wise_sales_data!$A$2:$A$500,0),MATCH(resource!AX$2,INDIRECT("day_wise_sales_data!$B$1:$BZ$1"),0)),0)</f>
        <v>0</v>
      </c>
      <c r="AY88" s="3">
        <f ca="1">IFERROR(INDEX(INDIRECT("day_wise_sales_data!$B$2:$BZ$599"),MATCH(resource!$CC88,day_wise_sales_data!$A$2:$A$500,0),MATCH(resource!AY$2,INDIRECT("day_wise_sales_data!$B$1:$BZ$1"),0)),0)</f>
        <v>0</v>
      </c>
      <c r="AZ88" s="3">
        <f ca="1">IFERROR(INDEX(INDIRECT("day_wise_sales_data!$B$2:$BZ$599"),MATCH(resource!$CC88,day_wise_sales_data!$A$2:$A$500,0),MATCH(resource!AZ$2,INDIRECT("day_wise_sales_data!$B$1:$BZ$1"),0)),0)</f>
        <v>0</v>
      </c>
      <c r="BA88" s="3">
        <f ca="1">IFERROR(INDEX(INDIRECT("day_wise_sales_data!$B$2:$BZ$599"),MATCH(resource!$CC88,day_wise_sales_data!$A$2:$A$500,0),MATCH(resource!BA$2,INDIRECT("day_wise_sales_data!$B$1:$BZ$1"),0)),0)</f>
        <v>0</v>
      </c>
      <c r="BB88" s="3">
        <f ca="1">IFERROR(INDEX(INDIRECT("day_wise_sales_data!$B$2:$BZ$599"),MATCH(resource!$CC88,day_wise_sales_data!$A$2:$A$500,0),MATCH(resource!BB$2,INDIRECT("day_wise_sales_data!$B$1:$BZ$1"),0)),0)</f>
        <v>37851.61</v>
      </c>
      <c r="BC88" s="3">
        <f ca="1">IFERROR(INDEX(INDIRECT("day_wise_sales_data!$B$2:$BZ$599"),MATCH(resource!$CC88,day_wise_sales_data!$A$2:$A$500,0),MATCH(resource!BC$2,INDIRECT("day_wise_sales_data!$B$1:$BZ$1"),0)),0)</f>
        <v>0</v>
      </c>
      <c r="BD88" s="3">
        <f ca="1">IFERROR(INDEX(INDIRECT("day_wise_sales_data!$B$2:$BZ$599"),MATCH(resource!$CC88,day_wise_sales_data!$A$2:$A$500,0),MATCH(resource!BD$2,INDIRECT("day_wise_sales_data!$B$1:$BZ$1"),0)),0)</f>
        <v>0</v>
      </c>
      <c r="BE88" s="3">
        <f ca="1">IFERROR(INDEX(INDIRECT("day_wise_sales_data!$B$2:$BZ$599"),MATCH(resource!$CC88,day_wise_sales_data!$A$2:$A$500,0),MATCH(resource!BE$2,INDIRECT("day_wise_sales_data!$B$1:$BZ$1"),0)),0)</f>
        <v>0</v>
      </c>
      <c r="BF88" s="3">
        <f ca="1">IFERROR(INDEX(INDIRECT("day_wise_sales_data!$B$2:$BZ$599"),MATCH(resource!$CC88,day_wise_sales_data!$A$2:$A$500,0),MATCH(resource!BF$2,INDIRECT("day_wise_sales_data!$B$1:$BZ$1"),0)),0)</f>
        <v>0</v>
      </c>
      <c r="BG88" s="3">
        <f ca="1">IFERROR(INDEX(INDIRECT("day_wise_sales_data!$B$2:$BZ$599"),MATCH(resource!$CC88,day_wise_sales_data!$A$2:$A$500,0),MATCH(resource!BG$2,INDIRECT("day_wise_sales_data!$B$1:$BZ$1"),0)),0)</f>
        <v>0</v>
      </c>
      <c r="BH88" s="3">
        <f ca="1">IFERROR(INDEX(INDIRECT("day_wise_sales_data!$B$2:$BZ$599"),MATCH(resource!$CC88,day_wise_sales_data!$A$2:$A$500,0),MATCH(resource!BH$2,INDIRECT("day_wise_sales_data!$B$1:$BZ$1"),0)),0)</f>
        <v>18967.330000000002</v>
      </c>
      <c r="BI88" s="3">
        <f ca="1">IFERROR(INDEX(INDIRECT("day_wise_sales_data!$B$2:$BZ$599"),MATCH(resource!$CC88,day_wise_sales_data!$A$2:$A$500,0),MATCH(resource!BI$2,INDIRECT("day_wise_sales_data!$B$1:$BZ$1"),0)),0)</f>
        <v>0</v>
      </c>
      <c r="BJ88" s="3">
        <f ca="1">IFERROR(INDEX(INDIRECT("day_wise_sales_data!$B$2:$BZ$599"),MATCH(resource!$CC88,day_wise_sales_data!$A$2:$A$500,0),MATCH(resource!BJ$2,INDIRECT("day_wise_sales_data!$B$1:$BZ$1"),0)),0)</f>
        <v>0</v>
      </c>
      <c r="BK88" s="3">
        <f ca="1">IFERROR(INDEX(INDIRECT("day_wise_sales_data!$B$2:$BZ$599"),MATCH(resource!$CC88,day_wise_sales_data!$A$2:$A$500,0),MATCH(resource!BK$2,INDIRECT("day_wise_sales_data!$B$1:$BZ$1"),0)),0)</f>
        <v>773.15</v>
      </c>
      <c r="BL88" s="3">
        <f ca="1">IFERROR(INDEX(INDIRECT("day_wise_sales_data!$B$2:$BZ$599"),MATCH(resource!$CC88,day_wise_sales_data!$A$2:$A$500,0),MATCH(resource!BL$2,INDIRECT("day_wise_sales_data!$B$1:$BZ$1"),0)),0)</f>
        <v>13591.96</v>
      </c>
      <c r="BM88" s="3">
        <f ca="1">IFERROR(INDEX(INDIRECT("day_wise_sales_data!$B$2:$BZ$599"),MATCH(resource!$CC88,day_wise_sales_data!$A$2:$A$500,0),MATCH(resource!BM$2,INDIRECT("day_wise_sales_data!$B$1:$BZ$1"),0)),0)</f>
        <v>2344.37</v>
      </c>
      <c r="BN88" s="3">
        <f ca="1">IFERROR(INDEX(INDIRECT("day_wise_sales_data!$B$2:$BZ$599"),MATCH(resource!$CC88,day_wise_sales_data!$A$2:$A$500,0),MATCH(resource!BN$2,INDIRECT("day_wise_sales_data!$B$1:$BZ$1"),0)),0)</f>
        <v>3566.36</v>
      </c>
      <c r="BO88" s="3">
        <f ca="1">IFERROR(INDEX(INDIRECT("day_wise_sales_data!$B$2:$BZ$599"),MATCH(resource!$CC88,day_wise_sales_data!$A$2:$A$500,0),MATCH(resource!BO$2,INDIRECT("day_wise_sales_data!$B$1:$BZ$1"),0)),0)</f>
        <v>6064.27</v>
      </c>
      <c r="BP88" s="3">
        <f ca="1">IFERROR(INDEX(INDIRECT("day_wise_sales_data!$B$2:$BZ$599"),MATCH(resource!$CC88,day_wise_sales_data!$A$2:$A$500,0),MATCH(resource!BP$2,INDIRECT("day_wise_sales_data!$B$1:$BZ$1"),0)),0)</f>
        <v>48648.26</v>
      </c>
      <c r="BQ88" s="3">
        <f ca="1">IFERROR(INDEX(INDIRECT("day_wise_sales_data!$B$2:$BZ$599"),MATCH(resource!$CC88,day_wise_sales_data!$A$2:$A$500,0),MATCH(resource!BQ$2,INDIRECT("day_wise_sales_data!$B$1:$BZ$1"),0)),0)</f>
        <v>0</v>
      </c>
      <c r="BR88" s="3">
        <f ca="1">IFERROR(INDEX(INDIRECT("day_wise_sales_data!$B$2:$BZ$599"),MATCH(resource!$CC88,day_wise_sales_data!$A$2:$A$500,0),MATCH(resource!BR$2,INDIRECT("day_wise_sales_data!$B$1:$BZ$1"),0)),0)</f>
        <v>0</v>
      </c>
      <c r="BS88" s="3">
        <f ca="1">IFERROR(INDEX(INDIRECT("day_wise_sales_data!$B$2:$BZ$599"),MATCH(resource!$CC88,day_wise_sales_data!$A$2:$A$500,0),MATCH(resource!BS$2,INDIRECT("day_wise_sales_data!$B$1:$BZ$1"),0)),0)</f>
        <v>0</v>
      </c>
      <c r="BT88" s="3">
        <f ca="1">IFERROR(INDEX(INDIRECT("day_wise_sales_data!$B$2:$BZ$599"),MATCH(resource!$CC88,day_wise_sales_data!$A$2:$A$500,0),MATCH(resource!BT$2,INDIRECT("day_wise_sales_data!$B$1:$BZ$1"),0)),0)</f>
        <v>0</v>
      </c>
      <c r="BU88" s="3">
        <f ca="1">IFERROR(INDEX(INDIRECT("day_wise_sales_data!$B$2:$BZ$599"),MATCH(resource!$CC88,day_wise_sales_data!$A$2:$A$500,0),MATCH(resource!BU$2,INDIRECT("day_wise_sales_data!$B$1:$BZ$1"),0)),0)</f>
        <v>0</v>
      </c>
      <c r="BV88" s="3">
        <f ca="1">IFERROR(INDEX(INDIRECT("day_wise_sales_data!$B$2:$BZ$599"),MATCH(resource!$CC88,day_wise_sales_data!$A$2:$A$500,0),MATCH(resource!BV$2,INDIRECT("day_wise_sales_data!$B$1:$BZ$1"),0)),0)</f>
        <v>0</v>
      </c>
      <c r="BW88" s="3">
        <f ca="1">IFERROR(INDEX(INDIRECT("day_wise_sales_data!$B$2:$BZ$599"),MATCH(resource!$CC88,day_wise_sales_data!$A$2:$A$500,0),MATCH(resource!BW$2,INDIRECT("day_wise_sales_data!$B$1:$BZ$1"),0)),0)</f>
        <v>0</v>
      </c>
      <c r="BX88" s="3">
        <f ca="1">IFERROR(INDEX(INDIRECT("day_wise_sales_data!$B$2:$BZ$599"),MATCH(resource!$CC88,day_wise_sales_data!$A$2:$A$500,0),MATCH(resource!BX$2,INDIRECT("day_wise_sales_data!$B$1:$BZ$1"),0)),0)</f>
        <v>0</v>
      </c>
      <c r="BY88" s="3">
        <f ca="1">IFERROR(INDEX(INDIRECT("day_wise_sales_data!$B$2:$BZ$599"),MATCH(resource!$CC88,day_wise_sales_data!$A$2:$A$500,0),MATCH(resource!BY$2,INDIRECT("day_wise_sales_data!$B$1:$BZ$1"),0)),0)</f>
        <v>0</v>
      </c>
      <c r="BZ88" s="3">
        <f ca="1">IFERROR(INDEX(INDIRECT("day_wise_sales_data!$B$2:$BZ$599"),MATCH(resource!$CC88,day_wise_sales_data!$A$2:$A$500,0),MATCH(resource!BZ$2,INDIRECT("day_wise_sales_data!$B$1:$BZ$1"),0)),0)</f>
        <v>0</v>
      </c>
      <c r="CA88" s="3" t="str">
        <f ca="1">IFERROR(INDEX(INDIRECT("day_wise_sales_data!$B$2:$BZ$599"),MATCH(resource!$CC88,day_wise_sales_data!$A$2:$A$500,0),MATCH(resource!CA$2,INDIRECT("day_wise_sales_data!$B$1:$BZ$1"),0)),0)</f>
        <v>dd</v>
      </c>
      <c r="CC88" s="4" t="str">
        <f>sales_data!H87</f>
        <v>CML07061</v>
      </c>
      <c r="CD88" s="1">
        <v>86</v>
      </c>
      <c r="CE88" s="1" t="str">
        <f>IF(AQ88=report!$AQ$3,resource!CD88,"")</f>
        <v/>
      </c>
      <c r="CF88" s="5" t="str">
        <f>IFERROR(SMALL($CE$3:$CE$1001,ROWS($CE$3:CE88)),"")</f>
        <v/>
      </c>
      <c r="CH88">
        <f>IFERROR(VLOOKUP($CC88,data_pull!$E$22:$G$700,2,0),0)</f>
        <v>127934.91</v>
      </c>
      <c r="CI88" s="1">
        <f t="shared" si="64"/>
        <v>69</v>
      </c>
      <c r="CJ88" s="1">
        <f t="shared" si="63"/>
        <v>0</v>
      </c>
      <c r="CK88" s="1" t="s">
        <v>1172</v>
      </c>
      <c r="CL88" s="1">
        <f t="shared" si="65"/>
        <v>111</v>
      </c>
      <c r="CM88" s="1" t="str">
        <f>IFERROR(VLOOKUP($CK88,stock_data!$B$3:$W$612,2,0),0)</f>
        <v>ERAZOLE-20 TABLET</v>
      </c>
      <c r="CN88" s="1" t="str">
        <f>IFERROR(VLOOKUP($CK88,stock_data!$B$3:$W$612,4,0),0)</f>
        <v>3x10's</v>
      </c>
      <c r="CO88" s="1">
        <f>IFERROR(VLOOKUP($CK88,stock_data!$B$3:$W$612,5,0),0)</f>
        <v>132.5</v>
      </c>
      <c r="CP88" s="3">
        <f t="shared" si="66"/>
        <v>0</v>
      </c>
      <c r="CQ88" s="3">
        <f t="shared" si="67"/>
        <v>0</v>
      </c>
      <c r="CR88" s="1">
        <f>IFERROR(VLOOKUP($CK88,stock_data!$B$3:$W$612,6,0),0)</f>
        <v>0</v>
      </c>
      <c r="CS88" s="1">
        <f>IFERROR(VLOOKUP($CK88,stock_data!$B$3:$W$612,7,0),0)</f>
        <v>0</v>
      </c>
      <c r="CT88" s="1">
        <f>IFERROR(VLOOKUP($CK88,stock_data!$B$3:$W$612,8,0),0)</f>
        <v>43</v>
      </c>
      <c r="CU88" s="1">
        <f>IFERROR(VLOOKUP($CK88,stock_data!$B$3:$W$612,9,0),0)</f>
        <v>1</v>
      </c>
      <c r="CV88" s="1">
        <f>IFERROR(VLOOKUP($CK88,stock_data!$B$3:$W$612,10,0),0)</f>
        <v>50</v>
      </c>
      <c r="CW88" s="1">
        <f>IFERROR(VLOOKUP($CK88,stock_data!$B$3:$W$612,11,0),0)</f>
        <v>69</v>
      </c>
      <c r="CX88" s="1">
        <f>IFERROR(VLOOKUP($CK88,stock_data!$B$3:$W$612,12,0),0)</f>
        <v>0</v>
      </c>
      <c r="CY88" s="1">
        <f>IFERROR(VLOOKUP($CK88,stock_data!$B$3:$W$612,13,0),0)</f>
        <v>3</v>
      </c>
      <c r="CZ88" s="1">
        <f>IFERROR(VLOOKUP($CK88,stock_data!$B$3:$W$612,14,0),0)</f>
        <v>5</v>
      </c>
      <c r="DA88" s="1">
        <f>IFERROR(VLOOKUP($CK88,stock_data!$B$3:$W$612,15,0),0)</f>
        <v>57</v>
      </c>
      <c r="DB88" s="1">
        <f>IFERROR(VLOOKUP($CK88,stock_data!$B$3:$W$612,16,0),0)</f>
        <v>0</v>
      </c>
      <c r="DC88" s="1">
        <f>IFERROR(VLOOKUP($CK88,stock_data!$B$3:$W$612,17,0),0)</f>
        <v>0</v>
      </c>
      <c r="DD88" s="1">
        <f>IFERROR(VLOOKUP($CK88,stock_data!$B$3:$W$612,18,0),0)</f>
        <v>1</v>
      </c>
      <c r="DE88" s="1">
        <f>IFERROR(VLOOKUP($CK88,stock_data!$B$3:$W$612,19,0),0)</f>
        <v>0</v>
      </c>
      <c r="DF88" s="1">
        <f>IFERROR(VLOOKUP($CK88,stock_data!$B$3:$W$612,20,0),0)</f>
        <v>0</v>
      </c>
      <c r="DG88" s="1">
        <f>IFERROR(VLOOKUP($CK88,stock_data!$B$3:$W$612,21,0),0)</f>
        <v>0</v>
      </c>
      <c r="DH88" s="1">
        <f>IFERROR(VLOOKUP($CK88,stock_data!$B$3:$W$612,22,0),0)</f>
        <v>3</v>
      </c>
      <c r="DI88" s="1">
        <f t="shared" si="68"/>
        <v>232</v>
      </c>
      <c r="DJ88" s="1">
        <f t="shared" si="69"/>
        <v>30740</v>
      </c>
      <c r="DK88" s="3">
        <f>IFERROR(INDEX(COD_SALES!$B$5:$Z$500,MATCH(resource!$CC88,COD_SALES!$A$5:$A$500,0),MATCH(resource!DK$2,COD_SALES!$B$4:$Z$4,0)),"")</f>
        <v>6</v>
      </c>
      <c r="DL88" s="3">
        <f>IFERROR(INDEX(COD_SALES!$B$5:$Z$500,MATCH(resource!$CC88,COD_SALES!$A$5:$A$500,0),MATCH(resource!DL$2,COD_SALES!$B$4:$Z$4,0)),"")</f>
        <v>0</v>
      </c>
      <c r="DM88" s="3">
        <f>IFERROR(INDEX(COD_SALES!$B$5:$Z$500,MATCH(resource!$CC88,COD_SALES!$A$5:$A$500,0),MATCH(resource!DM$2,COD_SALES!$B$4:$Z$4,0)),"")</f>
        <v>23</v>
      </c>
      <c r="DN88" s="3" t="str">
        <f>IFERROR(INDEX(COD_SALES!$B$5:$Z$500,MATCH(resource!$CC88,COD_SALES!$A$5:$A$500,0),MATCH(resource!DN$2,COD_SALES!$B$4:$Z$4,0)),"")</f>
        <v/>
      </c>
      <c r="DO88" s="3">
        <f>IFERROR(INDEX(COD_SALES!$B$5:$Z$500,MATCH(resource!$CC88,COD_SALES!$A$5:$A$500,0),MATCH(resource!DO$2,COD_SALES!$B$4:$Z$4,0)),"")</f>
        <v>0</v>
      </c>
      <c r="DP88" s="3">
        <f>IFERROR(INDEX(COD_SALES!$B$5:$Z$500,MATCH(resource!$CC88,COD_SALES!$A$5:$A$500,0),MATCH(resource!DP$2,COD_SALES!$B$4:$Z$4,0)),"")</f>
        <v>7</v>
      </c>
      <c r="DQ88" s="3" t="str">
        <f>IFERROR(INDEX(COD_SALES!$B$5:$Z$500,MATCH(resource!$CC88,COD_SALES!$A$5:$A$500,0),MATCH(resource!DQ$2,COD_SALES!$B$4:$Z$4,0)),"")</f>
        <v/>
      </c>
      <c r="DR88" s="3">
        <f>IFERROR(INDEX(COD_SALES!$B$5:$Z$500,MATCH(resource!$CC88,COD_SALES!$A$5:$A$500,0),MATCH(resource!DR$2,COD_SALES!$B$4:$Z$4,0)),"")</f>
        <v>0</v>
      </c>
      <c r="DS88" s="3">
        <f>IFERROR(INDEX(COD_SALES!$B$5:$Z$500,MATCH(resource!$CC88,COD_SALES!$A$5:$A$500,0),MATCH(resource!DS$2,COD_SALES!$B$4:$Z$4,0)),"")</f>
        <v>78</v>
      </c>
      <c r="DT88" s="3">
        <f>IFERROR(INDEX(COD_SALES!$B$5:$Z$500,MATCH(resource!$CC88,COD_SALES!$A$5:$A$500,0),MATCH(resource!DT$2,COD_SALES!$B$4:$Z$4,0)),"")</f>
        <v>7</v>
      </c>
      <c r="DU88" s="3">
        <f>IFERROR(INDEX(COD_SALES!$B$5:$Z$500,MATCH(resource!$CC88,COD_SALES!$A$5:$A$500,0),MATCH(resource!DU$2,COD_SALES!$B$4:$Z$4,0)),"")</f>
        <v>0</v>
      </c>
      <c r="DV88" s="3">
        <f>IFERROR(INDEX(COD_SALES!$B$5:$Z$500,MATCH(resource!$CC88,COD_SALES!$A$5:$A$500,0),MATCH(resource!DV$2,COD_SALES!$B$4:$Z$4,0)),"")</f>
        <v>0</v>
      </c>
      <c r="DW88" s="3">
        <f>IFERROR(INDEX(COD_SALES!$B$5:$Z$500,MATCH(resource!$CC88,COD_SALES!$A$5:$A$500,0),MATCH(resource!DW$2,COD_SALES!$B$4:$Z$4,0)),"")</f>
        <v>80</v>
      </c>
      <c r="DX88" s="3">
        <f>IFERROR(INDEX(COD_SALES!$B$5:$Z$500,MATCH(resource!$CC88,COD_SALES!$A$5:$A$500,0),MATCH(resource!DX$2,COD_SALES!$B$4:$Z$4,0)),"")</f>
        <v>100</v>
      </c>
      <c r="DY88" s="3">
        <f>IFERROR(INDEX(COD_SALES!$B$5:$Z$500,MATCH(resource!$CC88,COD_SALES!$A$5:$A$500,0),MATCH(resource!DY$2,COD_SALES!$B$4:$Z$4,0)),"")</f>
        <v>0</v>
      </c>
      <c r="DZ88" s="3">
        <f>IFERROR(INDEX(COD_SALES!$B$5:$Z$500,MATCH(resource!$CC88,COD_SALES!$A$5:$A$500,0),MATCH(resource!DZ$2,COD_SALES!$B$4:$Z$4,0)),"")</f>
        <v>14</v>
      </c>
      <c r="EA88" s="3">
        <f>IFERROR(INDEX(COD_SALES!$B$5:$Z$500,MATCH(resource!$CC88,COD_SALES!$A$5:$A$500,0),MATCH(resource!EA$2,COD_SALES!$B$4:$Z$4,0)),"")</f>
        <v>52</v>
      </c>
      <c r="EB88" s="3">
        <f t="shared" si="70"/>
        <v>94117.13</v>
      </c>
      <c r="ED88" s="3">
        <f>IFERROR(VLOOKUP($CK88,depot_prod_sales!$B$5:$S$200,3,0),0)</f>
        <v>12</v>
      </c>
      <c r="EE88" s="3">
        <f>IFERROR(VLOOKUP($CK88,depot_prod_sales!$B$5:$S$200,4,0),0)</f>
        <v>73</v>
      </c>
      <c r="EF88" s="3">
        <f>IFERROR(VLOOKUP($CK88,depot_prod_sales!$B$5:$S$200,5,0),0)</f>
        <v>40</v>
      </c>
      <c r="EG88" s="3">
        <f>IFERROR(VLOOKUP($CK88,depot_prod_sales!$B$5:$S$200,6,0),0)</f>
        <v>11</v>
      </c>
      <c r="EH88" s="3">
        <f>IFERROR(VLOOKUP($CK88,depot_prod_sales!$B$5:$S$200,7,0),0)</f>
        <v>51</v>
      </c>
      <c r="EI88" s="3">
        <f>IFERROR(VLOOKUP($CK88,depot_prod_sales!$B$5:$S$200,8,0),0)</f>
        <v>40</v>
      </c>
      <c r="EJ88" s="3">
        <f>IFERROR(VLOOKUP($CK88,depot_prod_sales!$B$5:$S$200,9,0),0)</f>
        <v>85</v>
      </c>
      <c r="EK88" s="3">
        <f>IFERROR(VLOOKUP($CK88,depot_prod_sales!$B$5:$S$200,10,0),0)</f>
        <v>26</v>
      </c>
      <c r="EL88" s="3">
        <f>IFERROR(VLOOKUP($CK88,depot_prod_sales!$B$5:$S$200,11,0),0)</f>
        <v>11</v>
      </c>
      <c r="EM88" s="3">
        <f>IFERROR(VLOOKUP($CK88,depot_prod_sales!$B$5:$S$200,12,0),0)</f>
        <v>33</v>
      </c>
      <c r="EN88" s="3">
        <f>IFERROR(VLOOKUP($CK88,depot_prod_sales!$B$5:$S$200,13,0),0)</f>
        <v>8</v>
      </c>
      <c r="EO88" s="3">
        <f>IFERROR(VLOOKUP($CK88,depot_prod_sales!$B$5:$S$200,14,0),0)</f>
        <v>13</v>
      </c>
      <c r="EP88" s="3">
        <f>IFERROR(VLOOKUP($CK88,depot_prod_sales!$B$5:$S$200,15,0),0)</f>
        <v>60</v>
      </c>
      <c r="EQ88" s="3">
        <f>IFERROR(VLOOKUP($CK88,depot_prod_sales!$B$5:$S$200,16,0),0)</f>
        <v>0</v>
      </c>
      <c r="ER88" s="3">
        <f>IFERROR(VLOOKUP($CK88,depot_prod_sales!$B$5:$S$200,17,0),0)</f>
        <v>1</v>
      </c>
      <c r="ES88" s="3">
        <f>IFERROR(VLOOKUP($CK88,depot_prod_sales!$B$5:$S$200,18,0),0)</f>
        <v>74</v>
      </c>
      <c r="ET88" s="116">
        <f t="shared" si="71"/>
        <v>538</v>
      </c>
      <c r="EU88" s="116">
        <f t="shared" si="72"/>
        <v>71285</v>
      </c>
      <c r="EW88" s="3">
        <f>IFERROR(VLOOKUP(CC88,data_pull!$AO$25:$AR$546,2,0),0)</f>
        <v>21</v>
      </c>
      <c r="EX88" s="1">
        <f>IFERROR(VLOOKUP(CC88,data_pull!$AO$25:$AR$546,4,0),0)</f>
        <v>190000</v>
      </c>
    </row>
    <row r="89" spans="13:154" x14ac:dyDescent="0.25"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4" t="str">
        <f>sales_data!B88</f>
        <v>Rajib Datta</v>
      </c>
      <c r="AR89" s="4" t="str">
        <f>sales_data!C88</f>
        <v>Zahedul Islam</v>
      </c>
      <c r="AS89" s="5" t="str">
        <f t="shared" si="62"/>
        <v/>
      </c>
      <c r="AT89" s="4" t="str">
        <f>sales_data!I88</f>
        <v>Kingkor Shaha</v>
      </c>
      <c r="AU89" s="4" t="str">
        <f>sales_data!W88</f>
        <v>Laksham (Tb)</v>
      </c>
      <c r="AV89" s="1">
        <f>sales_data!N88</f>
        <v>100203.79</v>
      </c>
      <c r="AW89" s="1">
        <f>sales_data!P88</f>
        <v>5</v>
      </c>
      <c r="AX89" s="3">
        <f ca="1">IFERROR(INDEX(INDIRECT("day_wise_sales_data!$B$2:$BZ$599"),MATCH(resource!$CC89,day_wise_sales_data!$A$2:$A$500,0),MATCH(resource!AX$2,INDIRECT("day_wise_sales_data!$B$1:$BZ$1"),0)),0)</f>
        <v>0</v>
      </c>
      <c r="AY89" s="3">
        <f ca="1">IFERROR(INDEX(INDIRECT("day_wise_sales_data!$B$2:$BZ$599"),MATCH(resource!$CC89,day_wise_sales_data!$A$2:$A$500,0),MATCH(resource!AY$2,INDIRECT("day_wise_sales_data!$B$1:$BZ$1"),0)),0)</f>
        <v>5237.58</v>
      </c>
      <c r="AZ89" s="3">
        <f ca="1">IFERROR(INDEX(INDIRECT("day_wise_sales_data!$B$2:$BZ$599"),MATCH(resource!$CC89,day_wise_sales_data!$A$2:$A$500,0),MATCH(resource!AZ$2,INDIRECT("day_wise_sales_data!$B$1:$BZ$1"),0)),0)</f>
        <v>94966.21</v>
      </c>
      <c r="BA89" s="3">
        <f ca="1">IFERROR(INDEX(INDIRECT("day_wise_sales_data!$B$2:$BZ$599"),MATCH(resource!$CC89,day_wise_sales_data!$A$2:$A$500,0),MATCH(resource!BA$2,INDIRECT("day_wise_sales_data!$B$1:$BZ$1"),0)),0)</f>
        <v>0</v>
      </c>
      <c r="BB89" s="3">
        <f ca="1">IFERROR(INDEX(INDIRECT("day_wise_sales_data!$B$2:$BZ$599"),MATCH(resource!$CC89,day_wise_sales_data!$A$2:$A$500,0),MATCH(resource!BB$2,INDIRECT("day_wise_sales_data!$B$1:$BZ$1"),0)),0)</f>
        <v>0</v>
      </c>
      <c r="BC89" s="3">
        <f ca="1">IFERROR(INDEX(INDIRECT("day_wise_sales_data!$B$2:$BZ$599"),MATCH(resource!$CC89,day_wise_sales_data!$A$2:$A$500,0),MATCH(resource!BC$2,INDIRECT("day_wise_sales_data!$B$1:$BZ$1"),0)),0)</f>
        <v>0</v>
      </c>
      <c r="BD89" s="3">
        <f ca="1">IFERROR(INDEX(INDIRECT("day_wise_sales_data!$B$2:$BZ$599"),MATCH(resource!$CC89,day_wise_sales_data!$A$2:$A$500,0),MATCH(resource!BD$2,INDIRECT("day_wise_sales_data!$B$1:$BZ$1"),0)),0)</f>
        <v>0</v>
      </c>
      <c r="BE89" s="3">
        <f ca="1">IFERROR(INDEX(INDIRECT("day_wise_sales_data!$B$2:$BZ$599"),MATCH(resource!$CC89,day_wise_sales_data!$A$2:$A$500,0),MATCH(resource!BE$2,INDIRECT("day_wise_sales_data!$B$1:$BZ$1"),0)),0)</f>
        <v>0</v>
      </c>
      <c r="BF89" s="3">
        <f ca="1">IFERROR(INDEX(INDIRECT("day_wise_sales_data!$B$2:$BZ$599"),MATCH(resource!$CC89,day_wise_sales_data!$A$2:$A$500,0),MATCH(resource!BF$2,INDIRECT("day_wise_sales_data!$B$1:$BZ$1"),0)),0)</f>
        <v>0</v>
      </c>
      <c r="BG89" s="3">
        <f ca="1">IFERROR(INDEX(INDIRECT("day_wise_sales_data!$B$2:$BZ$599"),MATCH(resource!$CC89,day_wise_sales_data!$A$2:$A$500,0),MATCH(resource!BG$2,INDIRECT("day_wise_sales_data!$B$1:$BZ$1"),0)),0)</f>
        <v>0</v>
      </c>
      <c r="BH89" s="3">
        <f ca="1">IFERROR(INDEX(INDIRECT("day_wise_sales_data!$B$2:$BZ$599"),MATCH(resource!$CC89,day_wise_sales_data!$A$2:$A$500,0),MATCH(resource!BH$2,INDIRECT("day_wise_sales_data!$B$1:$BZ$1"),0)),0)</f>
        <v>0</v>
      </c>
      <c r="BI89" s="3">
        <f ca="1">IFERROR(INDEX(INDIRECT("day_wise_sales_data!$B$2:$BZ$599"),MATCH(resource!$CC89,day_wise_sales_data!$A$2:$A$500,0),MATCH(resource!BI$2,INDIRECT("day_wise_sales_data!$B$1:$BZ$1"),0)),0)</f>
        <v>0</v>
      </c>
      <c r="BJ89" s="3">
        <f ca="1">IFERROR(INDEX(INDIRECT("day_wise_sales_data!$B$2:$BZ$599"),MATCH(resource!$CC89,day_wise_sales_data!$A$2:$A$500,0),MATCH(resource!BJ$2,INDIRECT("day_wise_sales_data!$B$1:$BZ$1"),0)),0)</f>
        <v>0</v>
      </c>
      <c r="BK89" s="3">
        <f ca="1">IFERROR(INDEX(INDIRECT("day_wise_sales_data!$B$2:$BZ$599"),MATCH(resource!$CC89,day_wise_sales_data!$A$2:$A$500,0),MATCH(resource!BK$2,INDIRECT("day_wise_sales_data!$B$1:$BZ$1"),0)),0)</f>
        <v>0</v>
      </c>
      <c r="BL89" s="3">
        <f ca="1">IFERROR(INDEX(INDIRECT("day_wise_sales_data!$B$2:$BZ$599"),MATCH(resource!$CC89,day_wise_sales_data!$A$2:$A$500,0),MATCH(resource!BL$2,INDIRECT("day_wise_sales_data!$B$1:$BZ$1"),0)),0)</f>
        <v>0</v>
      </c>
      <c r="BM89" s="3">
        <f ca="1">IFERROR(INDEX(INDIRECT("day_wise_sales_data!$B$2:$BZ$599"),MATCH(resource!$CC89,day_wise_sales_data!$A$2:$A$500,0),MATCH(resource!BM$2,INDIRECT("day_wise_sales_data!$B$1:$BZ$1"),0)),0)</f>
        <v>0</v>
      </c>
      <c r="BN89" s="3">
        <f ca="1">IFERROR(INDEX(INDIRECT("day_wise_sales_data!$B$2:$BZ$599"),MATCH(resource!$CC89,day_wise_sales_data!$A$2:$A$500,0),MATCH(resource!BN$2,INDIRECT("day_wise_sales_data!$B$1:$BZ$1"),0)),0)</f>
        <v>0</v>
      </c>
      <c r="BO89" s="3">
        <f ca="1">IFERROR(INDEX(INDIRECT("day_wise_sales_data!$B$2:$BZ$599"),MATCH(resource!$CC89,day_wise_sales_data!$A$2:$A$500,0),MATCH(resource!BO$2,INDIRECT("day_wise_sales_data!$B$1:$BZ$1"),0)),0)</f>
        <v>0</v>
      </c>
      <c r="BP89" s="3">
        <f ca="1">IFERROR(INDEX(INDIRECT("day_wise_sales_data!$B$2:$BZ$599"),MATCH(resource!$CC89,day_wise_sales_data!$A$2:$A$500,0),MATCH(resource!BP$2,INDIRECT("day_wise_sales_data!$B$1:$BZ$1"),0)),0)</f>
        <v>0</v>
      </c>
      <c r="BQ89" s="3">
        <f ca="1">IFERROR(INDEX(INDIRECT("day_wise_sales_data!$B$2:$BZ$599"),MATCH(resource!$CC89,day_wise_sales_data!$A$2:$A$500,0),MATCH(resource!BQ$2,INDIRECT("day_wise_sales_data!$B$1:$BZ$1"),0)),0)</f>
        <v>0</v>
      </c>
      <c r="BR89" s="3">
        <f ca="1">IFERROR(INDEX(INDIRECT("day_wise_sales_data!$B$2:$BZ$599"),MATCH(resource!$CC89,day_wise_sales_data!$A$2:$A$500,0),MATCH(resource!BR$2,INDIRECT("day_wise_sales_data!$B$1:$BZ$1"),0)),0)</f>
        <v>0</v>
      </c>
      <c r="BS89" s="3">
        <f ca="1">IFERROR(INDEX(INDIRECT("day_wise_sales_data!$B$2:$BZ$599"),MATCH(resource!$CC89,day_wise_sales_data!$A$2:$A$500,0),MATCH(resource!BS$2,INDIRECT("day_wise_sales_data!$B$1:$BZ$1"),0)),0)</f>
        <v>0</v>
      </c>
      <c r="BT89" s="3">
        <f ca="1">IFERROR(INDEX(INDIRECT("day_wise_sales_data!$B$2:$BZ$599"),MATCH(resource!$CC89,day_wise_sales_data!$A$2:$A$500,0),MATCH(resource!BT$2,INDIRECT("day_wise_sales_data!$B$1:$BZ$1"),0)),0)</f>
        <v>0</v>
      </c>
      <c r="BU89" s="3">
        <f ca="1">IFERROR(INDEX(INDIRECT("day_wise_sales_data!$B$2:$BZ$599"),MATCH(resource!$CC89,day_wise_sales_data!$A$2:$A$500,0),MATCH(resource!BU$2,INDIRECT("day_wise_sales_data!$B$1:$BZ$1"),0)),0)</f>
        <v>0</v>
      </c>
      <c r="BV89" s="3">
        <f ca="1">IFERROR(INDEX(INDIRECT("day_wise_sales_data!$B$2:$BZ$599"),MATCH(resource!$CC89,day_wise_sales_data!$A$2:$A$500,0),MATCH(resource!BV$2,INDIRECT("day_wise_sales_data!$B$1:$BZ$1"),0)),0)</f>
        <v>0</v>
      </c>
      <c r="BW89" s="3">
        <f ca="1">IFERROR(INDEX(INDIRECT("day_wise_sales_data!$B$2:$BZ$599"),MATCH(resource!$CC89,day_wise_sales_data!$A$2:$A$500,0),MATCH(resource!BW$2,INDIRECT("day_wise_sales_data!$B$1:$BZ$1"),0)),0)</f>
        <v>0</v>
      </c>
      <c r="BX89" s="3">
        <f ca="1">IFERROR(INDEX(INDIRECT("day_wise_sales_data!$B$2:$BZ$599"),MATCH(resource!$CC89,day_wise_sales_data!$A$2:$A$500,0),MATCH(resource!BX$2,INDIRECT("day_wise_sales_data!$B$1:$BZ$1"),0)),0)</f>
        <v>0</v>
      </c>
      <c r="BY89" s="3">
        <f ca="1">IFERROR(INDEX(INDIRECT("day_wise_sales_data!$B$2:$BZ$599"),MATCH(resource!$CC89,day_wise_sales_data!$A$2:$A$500,0),MATCH(resource!BY$2,INDIRECT("day_wise_sales_data!$B$1:$BZ$1"),0)),0)</f>
        <v>0</v>
      </c>
      <c r="BZ89" s="3">
        <f ca="1">IFERROR(INDEX(INDIRECT("day_wise_sales_data!$B$2:$BZ$599"),MATCH(resource!$CC89,day_wise_sales_data!$A$2:$A$500,0),MATCH(resource!BZ$2,INDIRECT("day_wise_sales_data!$B$1:$BZ$1"),0)),0)</f>
        <v>0</v>
      </c>
      <c r="CA89" s="3" t="str">
        <f ca="1">IFERROR(INDEX(INDIRECT("day_wise_sales_data!$B$2:$BZ$599"),MATCH(resource!$CC89,day_wise_sales_data!$A$2:$A$500,0),MATCH(resource!CA$2,INDIRECT("day_wise_sales_data!$B$1:$BZ$1"),0)),0)</f>
        <v>dd</v>
      </c>
      <c r="CC89" s="4" t="str">
        <f>sales_data!H88</f>
        <v>CML06071</v>
      </c>
      <c r="CD89" s="1">
        <v>87</v>
      </c>
      <c r="CE89" s="1" t="str">
        <f>IF(AQ89=report!$AQ$3,resource!CD89,"")</f>
        <v/>
      </c>
      <c r="CF89" s="5" t="str">
        <f>IFERROR(SMALL($CE$3:$CE$1001,ROWS($CE$3:CE89)),"")</f>
        <v/>
      </c>
      <c r="CH89">
        <f>IFERROR(VLOOKUP($CC89,data_pull!$E$22:$G$700,2,0),0)</f>
        <v>100203.79</v>
      </c>
      <c r="CI89" s="1">
        <f t="shared" si="64"/>
        <v>154</v>
      </c>
      <c r="CJ89" s="1">
        <f t="shared" si="63"/>
        <v>30</v>
      </c>
      <c r="CK89" s="1" t="s">
        <v>1174</v>
      </c>
      <c r="CL89" s="1">
        <f t="shared" si="65"/>
        <v>55</v>
      </c>
      <c r="CM89" s="1" t="str">
        <f>IFERROR(VLOOKUP($CK89,stock_data!$B$3:$W$612,2,0),0)</f>
        <v>ERAZOLE-20 TABLET 2x10's</v>
      </c>
      <c r="CN89" s="1" t="str">
        <f>IFERROR(VLOOKUP($CK89,stock_data!$B$3:$W$612,4,0),0)</f>
        <v>2x10's</v>
      </c>
      <c r="CO89" s="1">
        <f>IFERROR(VLOOKUP($CK89,stock_data!$B$3:$W$612,5,0),0)</f>
        <v>87</v>
      </c>
      <c r="CP89" s="3">
        <f t="shared" si="66"/>
        <v>30</v>
      </c>
      <c r="CQ89" s="3">
        <f t="shared" si="67"/>
        <v>2610</v>
      </c>
      <c r="CR89" s="1">
        <f>IFERROR(VLOOKUP($CK89,stock_data!$B$3:$W$612,6,0),0)</f>
        <v>0</v>
      </c>
      <c r="CS89" s="1">
        <f>IFERROR(VLOOKUP($CK89,stock_data!$B$3:$W$612,7,0),0)</f>
        <v>0</v>
      </c>
      <c r="CT89" s="1">
        <f>IFERROR(VLOOKUP($CK89,stock_data!$B$3:$W$612,8,0),0)</f>
        <v>0</v>
      </c>
      <c r="CU89" s="1">
        <f>IFERROR(VLOOKUP($CK89,stock_data!$B$3:$W$612,9,0),0)</f>
        <v>0</v>
      </c>
      <c r="CV89" s="1">
        <f>IFERROR(VLOOKUP($CK89,stock_data!$B$3:$W$612,10,0),0)</f>
        <v>0</v>
      </c>
      <c r="CW89" s="1">
        <f>IFERROR(VLOOKUP($CK89,stock_data!$B$3:$W$612,11,0),0)</f>
        <v>0</v>
      </c>
      <c r="CX89" s="1">
        <f>IFERROR(VLOOKUP($CK89,stock_data!$B$3:$W$612,12,0),0)</f>
        <v>0</v>
      </c>
      <c r="CY89" s="1">
        <f>IFERROR(VLOOKUP($CK89,stock_data!$B$3:$W$612,13,0),0)</f>
        <v>0</v>
      </c>
      <c r="CZ89" s="1">
        <f>IFERROR(VLOOKUP($CK89,stock_data!$B$3:$W$612,14,0),0)</f>
        <v>0</v>
      </c>
      <c r="DA89" s="1">
        <f>IFERROR(VLOOKUP($CK89,stock_data!$B$3:$W$612,15,0),0)</f>
        <v>0</v>
      </c>
      <c r="DB89" s="1">
        <f>IFERROR(VLOOKUP($CK89,stock_data!$B$3:$W$612,16,0),0)</f>
        <v>0</v>
      </c>
      <c r="DC89" s="1">
        <f>IFERROR(VLOOKUP($CK89,stock_data!$B$3:$W$612,17,0),0)</f>
        <v>0</v>
      </c>
      <c r="DD89" s="1">
        <f>IFERROR(VLOOKUP($CK89,stock_data!$B$3:$W$612,18,0),0)</f>
        <v>0</v>
      </c>
      <c r="DE89" s="1">
        <f>IFERROR(VLOOKUP($CK89,stock_data!$B$3:$W$612,19,0),0)</f>
        <v>0</v>
      </c>
      <c r="DF89" s="1">
        <f>IFERROR(VLOOKUP($CK89,stock_data!$B$3:$W$612,20,0),0)</f>
        <v>0</v>
      </c>
      <c r="DG89" s="1">
        <f>IFERROR(VLOOKUP($CK89,stock_data!$B$3:$W$612,21,0),0)</f>
        <v>0</v>
      </c>
      <c r="DH89" s="1">
        <f>IFERROR(VLOOKUP($CK89,stock_data!$B$3:$W$612,22,0),0)</f>
        <v>0</v>
      </c>
      <c r="DI89" s="1">
        <f t="shared" si="68"/>
        <v>0</v>
      </c>
      <c r="DJ89" s="1">
        <f t="shared" si="69"/>
        <v>0</v>
      </c>
      <c r="DK89" s="3" t="str">
        <f>IFERROR(INDEX(COD_SALES!$B$5:$Z$500,MATCH(resource!$CC89,COD_SALES!$A$5:$A$500,0),MATCH(resource!DK$2,COD_SALES!$B$4:$Z$4,0)),"")</f>
        <v/>
      </c>
      <c r="DL89" s="3" t="str">
        <f>IFERROR(INDEX(COD_SALES!$B$5:$Z$500,MATCH(resource!$CC89,COD_SALES!$A$5:$A$500,0),MATCH(resource!DL$2,COD_SALES!$B$4:$Z$4,0)),"")</f>
        <v/>
      </c>
      <c r="DM89" s="3" t="str">
        <f>IFERROR(INDEX(COD_SALES!$B$5:$Z$500,MATCH(resource!$CC89,COD_SALES!$A$5:$A$500,0),MATCH(resource!DM$2,COD_SALES!$B$4:$Z$4,0)),"")</f>
        <v/>
      </c>
      <c r="DN89" s="3" t="str">
        <f>IFERROR(INDEX(COD_SALES!$B$5:$Z$500,MATCH(resource!$CC89,COD_SALES!$A$5:$A$500,0),MATCH(resource!DN$2,COD_SALES!$B$4:$Z$4,0)),"")</f>
        <v/>
      </c>
      <c r="DO89" s="3" t="str">
        <f>IFERROR(INDEX(COD_SALES!$B$5:$Z$500,MATCH(resource!$CC89,COD_SALES!$A$5:$A$500,0),MATCH(resource!DO$2,COD_SALES!$B$4:$Z$4,0)),"")</f>
        <v/>
      </c>
      <c r="DP89" s="3" t="str">
        <f>IFERROR(INDEX(COD_SALES!$B$5:$Z$500,MATCH(resource!$CC89,COD_SALES!$A$5:$A$500,0),MATCH(resource!DP$2,COD_SALES!$B$4:$Z$4,0)),"")</f>
        <v/>
      </c>
      <c r="DQ89" s="3" t="str">
        <f>IFERROR(INDEX(COD_SALES!$B$5:$Z$500,MATCH(resource!$CC89,COD_SALES!$A$5:$A$500,0),MATCH(resource!DQ$2,COD_SALES!$B$4:$Z$4,0)),"")</f>
        <v/>
      </c>
      <c r="DR89" s="3" t="str">
        <f>IFERROR(INDEX(COD_SALES!$B$5:$Z$500,MATCH(resource!$CC89,COD_SALES!$A$5:$A$500,0),MATCH(resource!DR$2,COD_SALES!$B$4:$Z$4,0)),"")</f>
        <v/>
      </c>
      <c r="DS89" s="3" t="str">
        <f>IFERROR(INDEX(COD_SALES!$B$5:$Z$500,MATCH(resource!$CC89,COD_SALES!$A$5:$A$500,0),MATCH(resource!DS$2,COD_SALES!$B$4:$Z$4,0)),"")</f>
        <v/>
      </c>
      <c r="DT89" s="3" t="str">
        <f>IFERROR(INDEX(COD_SALES!$B$5:$Z$500,MATCH(resource!$CC89,COD_SALES!$A$5:$A$500,0),MATCH(resource!DT$2,COD_SALES!$B$4:$Z$4,0)),"")</f>
        <v/>
      </c>
      <c r="DU89" s="3" t="str">
        <f>IFERROR(INDEX(COD_SALES!$B$5:$Z$500,MATCH(resource!$CC89,COD_SALES!$A$5:$A$500,0),MATCH(resource!DU$2,COD_SALES!$B$4:$Z$4,0)),"")</f>
        <v/>
      </c>
      <c r="DV89" s="3" t="str">
        <f>IFERROR(INDEX(COD_SALES!$B$5:$Z$500,MATCH(resource!$CC89,COD_SALES!$A$5:$A$500,0),MATCH(resource!DV$2,COD_SALES!$B$4:$Z$4,0)),"")</f>
        <v/>
      </c>
      <c r="DW89" s="3" t="str">
        <f>IFERROR(INDEX(COD_SALES!$B$5:$Z$500,MATCH(resource!$CC89,COD_SALES!$A$5:$A$500,0),MATCH(resource!DW$2,COD_SALES!$B$4:$Z$4,0)),"")</f>
        <v/>
      </c>
      <c r="DX89" s="3" t="str">
        <f>IFERROR(INDEX(COD_SALES!$B$5:$Z$500,MATCH(resource!$CC89,COD_SALES!$A$5:$A$500,0),MATCH(resource!DX$2,COD_SALES!$B$4:$Z$4,0)),"")</f>
        <v/>
      </c>
      <c r="DY89" s="3" t="str">
        <f>IFERROR(INDEX(COD_SALES!$B$5:$Z$500,MATCH(resource!$CC89,COD_SALES!$A$5:$A$500,0),MATCH(resource!DY$2,COD_SALES!$B$4:$Z$4,0)),"")</f>
        <v/>
      </c>
      <c r="DZ89" s="3" t="str">
        <f>IFERROR(INDEX(COD_SALES!$B$5:$Z$500,MATCH(resource!$CC89,COD_SALES!$A$5:$A$500,0),MATCH(resource!DZ$2,COD_SALES!$B$4:$Z$4,0)),"")</f>
        <v/>
      </c>
      <c r="EA89" s="3" t="str">
        <f>IFERROR(INDEX(COD_SALES!$B$5:$Z$500,MATCH(resource!$CC89,COD_SALES!$A$5:$A$500,0),MATCH(resource!EA$2,COD_SALES!$B$4:$Z$4,0)),"")</f>
        <v/>
      </c>
      <c r="EB89" s="3">
        <f t="shared" si="70"/>
        <v>0</v>
      </c>
      <c r="ED89" s="3">
        <f>IFERROR(VLOOKUP($CK89,depot_prod_sales!$B$5:$S$200,3,0),0)</f>
        <v>0</v>
      </c>
      <c r="EE89" s="3">
        <f>IFERROR(VLOOKUP($CK89,depot_prod_sales!$B$5:$S$200,4,0),0)</f>
        <v>0</v>
      </c>
      <c r="EF89" s="3">
        <f>IFERROR(VLOOKUP($CK89,depot_prod_sales!$B$5:$S$200,5,0),0)</f>
        <v>0</v>
      </c>
      <c r="EG89" s="3">
        <f>IFERROR(VLOOKUP($CK89,depot_prod_sales!$B$5:$S$200,6,0),0)</f>
        <v>0</v>
      </c>
      <c r="EH89" s="3">
        <f>IFERROR(VLOOKUP($CK89,depot_prod_sales!$B$5:$S$200,7,0),0)</f>
        <v>0</v>
      </c>
      <c r="EI89" s="3">
        <f>IFERROR(VLOOKUP($CK89,depot_prod_sales!$B$5:$S$200,8,0),0)</f>
        <v>0</v>
      </c>
      <c r="EJ89" s="3">
        <f>IFERROR(VLOOKUP($CK89,depot_prod_sales!$B$5:$S$200,9,0),0)</f>
        <v>0</v>
      </c>
      <c r="EK89" s="3">
        <f>IFERROR(VLOOKUP($CK89,depot_prod_sales!$B$5:$S$200,10,0),0)</f>
        <v>0</v>
      </c>
      <c r="EL89" s="3">
        <f>IFERROR(VLOOKUP($CK89,depot_prod_sales!$B$5:$S$200,11,0),0)</f>
        <v>0</v>
      </c>
      <c r="EM89" s="3">
        <f>IFERROR(VLOOKUP($CK89,depot_prod_sales!$B$5:$S$200,12,0),0)</f>
        <v>0</v>
      </c>
      <c r="EN89" s="3">
        <f>IFERROR(VLOOKUP($CK89,depot_prod_sales!$B$5:$S$200,13,0),0)</f>
        <v>0</v>
      </c>
      <c r="EO89" s="3">
        <f>IFERROR(VLOOKUP($CK89,depot_prod_sales!$B$5:$S$200,14,0),0)</f>
        <v>0</v>
      </c>
      <c r="EP89" s="3">
        <f>IFERROR(VLOOKUP($CK89,depot_prod_sales!$B$5:$S$200,15,0),0)</f>
        <v>0</v>
      </c>
      <c r="EQ89" s="3">
        <f>IFERROR(VLOOKUP($CK89,depot_prod_sales!$B$5:$S$200,16,0),0)</f>
        <v>0</v>
      </c>
      <c r="ER89" s="3">
        <f>IFERROR(VLOOKUP($CK89,depot_prod_sales!$B$5:$S$200,17,0),0)</f>
        <v>0</v>
      </c>
      <c r="ES89" s="3">
        <f>IFERROR(VLOOKUP($CK89,depot_prod_sales!$B$5:$S$200,18,0),0)</f>
        <v>0</v>
      </c>
      <c r="ET89" s="116">
        <f t="shared" si="71"/>
        <v>0</v>
      </c>
      <c r="EU89" s="116">
        <f t="shared" si="72"/>
        <v>0</v>
      </c>
      <c r="EW89" s="3">
        <f>IFERROR(VLOOKUP(CC89,data_pull!$AO$25:$AR$546,2,0),0)</f>
        <v>0</v>
      </c>
      <c r="EX89" s="1">
        <f>IFERROR(VLOOKUP(CC89,data_pull!$AO$25:$AR$546,4,0),0)</f>
        <v>0</v>
      </c>
    </row>
    <row r="90" spans="13:154" x14ac:dyDescent="0.25"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4" t="str">
        <f>sales_data!B89</f>
        <v>Rajib Datta</v>
      </c>
      <c r="AR90" s="4" t="str">
        <f>sales_data!C89</f>
        <v>Zahedul Islam</v>
      </c>
      <c r="AS90" s="5" t="str">
        <f t="shared" si="62"/>
        <v/>
      </c>
      <c r="AT90" s="4" t="str">
        <f>sales_data!I89</f>
        <v>Manik Chandra Paul</v>
      </c>
      <c r="AU90" s="4" t="str">
        <f>sales_data!W89</f>
        <v>Bijoypur (Tb)</v>
      </c>
      <c r="AV90" s="1">
        <f>sales_data!N89</f>
        <v>130488.95</v>
      </c>
      <c r="AW90" s="1">
        <f>sales_data!P89</f>
        <v>23</v>
      </c>
      <c r="AX90" s="3">
        <f ca="1">IFERROR(INDEX(INDIRECT("day_wise_sales_data!$B$2:$BZ$599"),MATCH(resource!$CC90,day_wise_sales_data!$A$2:$A$500,0),MATCH(resource!AX$2,INDIRECT("day_wise_sales_data!$B$1:$BZ$1"),0)),0)</f>
        <v>0</v>
      </c>
      <c r="AY90" s="3">
        <f ca="1">IFERROR(INDEX(INDIRECT("day_wise_sales_data!$B$2:$BZ$599"),MATCH(resource!$CC90,day_wise_sales_data!$A$2:$A$500,0),MATCH(resource!AY$2,INDIRECT("day_wise_sales_data!$B$1:$BZ$1"),0)),0)</f>
        <v>2114.2399999999998</v>
      </c>
      <c r="AZ90" s="3">
        <f ca="1">IFERROR(INDEX(INDIRECT("day_wise_sales_data!$B$2:$BZ$599"),MATCH(resource!$CC90,day_wise_sales_data!$A$2:$A$500,0),MATCH(resource!AZ$2,INDIRECT("day_wise_sales_data!$B$1:$BZ$1"),0)),0)</f>
        <v>0</v>
      </c>
      <c r="BA90" s="3">
        <f ca="1">IFERROR(INDEX(INDIRECT("day_wise_sales_data!$B$2:$BZ$599"),MATCH(resource!$CC90,day_wise_sales_data!$A$2:$A$500,0),MATCH(resource!BA$2,INDIRECT("day_wise_sales_data!$B$1:$BZ$1"),0)),0)</f>
        <v>0</v>
      </c>
      <c r="BB90" s="3">
        <f ca="1">IFERROR(INDEX(INDIRECT("day_wise_sales_data!$B$2:$BZ$599"),MATCH(resource!$CC90,day_wise_sales_data!$A$2:$A$500,0),MATCH(resource!BB$2,INDIRECT("day_wise_sales_data!$B$1:$BZ$1"),0)),0)</f>
        <v>0</v>
      </c>
      <c r="BC90" s="3">
        <f ca="1">IFERROR(INDEX(INDIRECT("day_wise_sales_data!$B$2:$BZ$599"),MATCH(resource!$CC90,day_wise_sales_data!$A$2:$A$500,0),MATCH(resource!BC$2,INDIRECT("day_wise_sales_data!$B$1:$BZ$1"),0)),0)</f>
        <v>0</v>
      </c>
      <c r="BD90" s="3">
        <f ca="1">IFERROR(INDEX(INDIRECT("day_wise_sales_data!$B$2:$BZ$599"),MATCH(resource!$CC90,day_wise_sales_data!$A$2:$A$500,0),MATCH(resource!BD$2,INDIRECT("day_wise_sales_data!$B$1:$BZ$1"),0)),0)</f>
        <v>0</v>
      </c>
      <c r="BE90" s="3">
        <f ca="1">IFERROR(INDEX(INDIRECT("day_wise_sales_data!$B$2:$BZ$599"),MATCH(resource!$CC90,day_wise_sales_data!$A$2:$A$500,0),MATCH(resource!BE$2,INDIRECT("day_wise_sales_data!$B$1:$BZ$1"),0)),0)</f>
        <v>0</v>
      </c>
      <c r="BF90" s="3">
        <f ca="1">IFERROR(INDEX(INDIRECT("day_wise_sales_data!$B$2:$BZ$599"),MATCH(resource!$CC90,day_wise_sales_data!$A$2:$A$500,0),MATCH(resource!BF$2,INDIRECT("day_wise_sales_data!$B$1:$BZ$1"),0)),0)</f>
        <v>0</v>
      </c>
      <c r="BG90" s="3">
        <f ca="1">IFERROR(INDEX(INDIRECT("day_wise_sales_data!$B$2:$BZ$599"),MATCH(resource!$CC90,day_wise_sales_data!$A$2:$A$500,0),MATCH(resource!BG$2,INDIRECT("day_wise_sales_data!$B$1:$BZ$1"),0)),0)</f>
        <v>0</v>
      </c>
      <c r="BH90" s="3">
        <f ca="1">IFERROR(INDEX(INDIRECT("day_wise_sales_data!$B$2:$BZ$599"),MATCH(resource!$CC90,day_wise_sales_data!$A$2:$A$500,0),MATCH(resource!BH$2,INDIRECT("day_wise_sales_data!$B$1:$BZ$1"),0)),0)</f>
        <v>0</v>
      </c>
      <c r="BI90" s="3">
        <f ca="1">IFERROR(INDEX(INDIRECT("day_wise_sales_data!$B$2:$BZ$599"),MATCH(resource!$CC90,day_wise_sales_data!$A$2:$A$500,0),MATCH(resource!BI$2,INDIRECT("day_wise_sales_data!$B$1:$BZ$1"),0)),0)</f>
        <v>1060.29</v>
      </c>
      <c r="BJ90" s="3">
        <f ca="1">IFERROR(INDEX(INDIRECT("day_wise_sales_data!$B$2:$BZ$599"),MATCH(resource!$CC90,day_wise_sales_data!$A$2:$A$500,0),MATCH(resource!BJ$2,INDIRECT("day_wise_sales_data!$B$1:$BZ$1"),0)),0)</f>
        <v>0</v>
      </c>
      <c r="BK90" s="3">
        <f ca="1">IFERROR(INDEX(INDIRECT("day_wise_sales_data!$B$2:$BZ$599"),MATCH(resource!$CC90,day_wise_sales_data!$A$2:$A$500,0),MATCH(resource!BK$2,INDIRECT("day_wise_sales_data!$B$1:$BZ$1"),0)),0)</f>
        <v>0</v>
      </c>
      <c r="BL90" s="3">
        <f ca="1">IFERROR(INDEX(INDIRECT("day_wise_sales_data!$B$2:$BZ$599"),MATCH(resource!$CC90,day_wise_sales_data!$A$2:$A$500,0),MATCH(resource!BL$2,INDIRECT("day_wise_sales_data!$B$1:$BZ$1"),0)),0)</f>
        <v>0</v>
      </c>
      <c r="BM90" s="3">
        <f ca="1">IFERROR(INDEX(INDIRECT("day_wise_sales_data!$B$2:$BZ$599"),MATCH(resource!$CC90,day_wise_sales_data!$A$2:$A$500,0),MATCH(resource!BM$2,INDIRECT("day_wise_sales_data!$B$1:$BZ$1"),0)),0)</f>
        <v>4648.01</v>
      </c>
      <c r="BN90" s="3">
        <f ca="1">IFERROR(INDEX(INDIRECT("day_wise_sales_data!$B$2:$BZ$599"),MATCH(resource!$CC90,day_wise_sales_data!$A$2:$A$500,0),MATCH(resource!BN$2,INDIRECT("day_wise_sales_data!$B$1:$BZ$1"),0)),0)</f>
        <v>28176.89</v>
      </c>
      <c r="BO90" s="3">
        <f ca="1">IFERROR(INDEX(INDIRECT("day_wise_sales_data!$B$2:$BZ$599"),MATCH(resource!$CC90,day_wise_sales_data!$A$2:$A$500,0),MATCH(resource!BO$2,INDIRECT("day_wise_sales_data!$B$1:$BZ$1"),0)),0)</f>
        <v>0</v>
      </c>
      <c r="BP90" s="3">
        <f ca="1">IFERROR(INDEX(INDIRECT("day_wise_sales_data!$B$2:$BZ$599"),MATCH(resource!$CC90,day_wise_sales_data!$A$2:$A$500,0),MATCH(resource!BP$2,INDIRECT("day_wise_sales_data!$B$1:$BZ$1"),0)),0)</f>
        <v>11963.03</v>
      </c>
      <c r="BQ90" s="3">
        <f ca="1">IFERROR(INDEX(INDIRECT("day_wise_sales_data!$B$2:$BZ$599"),MATCH(resource!$CC90,day_wise_sales_data!$A$2:$A$500,0),MATCH(resource!BQ$2,INDIRECT("day_wise_sales_data!$B$1:$BZ$1"),0)),0)</f>
        <v>0</v>
      </c>
      <c r="BR90" s="3">
        <f ca="1">IFERROR(INDEX(INDIRECT("day_wise_sales_data!$B$2:$BZ$599"),MATCH(resource!$CC90,day_wise_sales_data!$A$2:$A$500,0),MATCH(resource!BR$2,INDIRECT("day_wise_sales_data!$B$1:$BZ$1"),0)),0)</f>
        <v>3397.91</v>
      </c>
      <c r="BS90" s="3">
        <f ca="1">IFERROR(INDEX(INDIRECT("day_wise_sales_data!$B$2:$BZ$599"),MATCH(resource!$CC90,day_wise_sales_data!$A$2:$A$500,0),MATCH(resource!BS$2,INDIRECT("day_wise_sales_data!$B$1:$BZ$1"),0)),0)</f>
        <v>4620.32</v>
      </c>
      <c r="BT90" s="3">
        <f ca="1">IFERROR(INDEX(INDIRECT("day_wise_sales_data!$B$2:$BZ$599"),MATCH(resource!$CC90,day_wise_sales_data!$A$2:$A$500,0),MATCH(resource!BT$2,INDIRECT("day_wise_sales_data!$B$1:$BZ$1"),0)),0)</f>
        <v>0</v>
      </c>
      <c r="BU90" s="3">
        <f ca="1">IFERROR(INDEX(INDIRECT("day_wise_sales_data!$B$2:$BZ$599"),MATCH(resource!$CC90,day_wise_sales_data!$A$2:$A$500,0),MATCH(resource!BU$2,INDIRECT("day_wise_sales_data!$B$1:$BZ$1"),0)),0)</f>
        <v>34388.53</v>
      </c>
      <c r="BV90" s="3">
        <f ca="1">IFERROR(INDEX(INDIRECT("day_wise_sales_data!$B$2:$BZ$599"),MATCH(resource!$CC90,day_wise_sales_data!$A$2:$A$500,0),MATCH(resource!BV$2,INDIRECT("day_wise_sales_data!$B$1:$BZ$1"),0)),0)</f>
        <v>0</v>
      </c>
      <c r="BW90" s="3">
        <f ca="1">IFERROR(INDEX(INDIRECT("day_wise_sales_data!$B$2:$BZ$599"),MATCH(resource!$CC90,day_wise_sales_data!$A$2:$A$500,0),MATCH(resource!BW$2,INDIRECT("day_wise_sales_data!$B$1:$BZ$1"),0)),0)</f>
        <v>40119.730000000003</v>
      </c>
      <c r="BX90" s="3">
        <f ca="1">IFERROR(INDEX(INDIRECT("day_wise_sales_data!$B$2:$BZ$599"),MATCH(resource!$CC90,day_wise_sales_data!$A$2:$A$500,0),MATCH(resource!BX$2,INDIRECT("day_wise_sales_data!$B$1:$BZ$1"),0)),0)</f>
        <v>0</v>
      </c>
      <c r="BY90" s="3">
        <f ca="1">IFERROR(INDEX(INDIRECT("day_wise_sales_data!$B$2:$BZ$599"),MATCH(resource!$CC90,day_wise_sales_data!$A$2:$A$500,0),MATCH(resource!BY$2,INDIRECT("day_wise_sales_data!$B$1:$BZ$1"),0)),0)</f>
        <v>0</v>
      </c>
      <c r="BZ90" s="3">
        <f ca="1">IFERROR(INDEX(INDIRECT("day_wise_sales_data!$B$2:$BZ$599"),MATCH(resource!$CC90,day_wise_sales_data!$A$2:$A$500,0),MATCH(resource!BZ$2,INDIRECT("day_wise_sales_data!$B$1:$BZ$1"),0)),0)</f>
        <v>0</v>
      </c>
      <c r="CA90" s="3" t="str">
        <f ca="1">IFERROR(INDEX(INDIRECT("day_wise_sales_data!$B$2:$BZ$599"),MATCH(resource!$CC90,day_wise_sales_data!$A$2:$A$500,0),MATCH(resource!CA$2,INDIRECT("day_wise_sales_data!$B$1:$BZ$1"),0)),0)</f>
        <v>dd</v>
      </c>
      <c r="CC90" s="4" t="str">
        <f>sales_data!H89</f>
        <v>CML09162</v>
      </c>
      <c r="CD90" s="1">
        <v>88</v>
      </c>
      <c r="CE90" s="1" t="str">
        <f>IF(AQ90=report!$AQ$3,resource!CD90,"")</f>
        <v/>
      </c>
      <c r="CF90" s="5" t="str">
        <f>IFERROR(SMALL($CE$3:$CE$1001,ROWS($CE$3:CE90)),"")</f>
        <v/>
      </c>
      <c r="CH90">
        <f>IFERROR(VLOOKUP($CC90,data_pull!$E$22:$G$700,2,0),0)</f>
        <v>130488.95</v>
      </c>
      <c r="CI90" s="1">
        <f t="shared" si="64"/>
        <v>98</v>
      </c>
      <c r="CJ90" s="1">
        <f t="shared" si="63"/>
        <v>0</v>
      </c>
      <c r="CK90" s="1" t="s">
        <v>1177</v>
      </c>
      <c r="CL90" s="1">
        <f t="shared" si="65"/>
        <v>111</v>
      </c>
      <c r="CM90" s="1" t="str">
        <f>IFERROR(VLOOKUP($CK90,stock_data!$B$3:$W$612,2,0),0)</f>
        <v>ERAZOLE-40 CAPSULE</v>
      </c>
      <c r="CN90" s="1" t="str">
        <f>IFERROR(VLOOKUP($CK90,stock_data!$B$3:$W$612,4,0),0)</f>
        <v>5x4's</v>
      </c>
      <c r="CO90" s="1">
        <f>IFERROR(VLOOKUP($CK90,stock_data!$B$3:$W$612,5,0),0)</f>
        <v>176.5</v>
      </c>
      <c r="CP90" s="3">
        <f t="shared" si="66"/>
        <v>0</v>
      </c>
      <c r="CQ90" s="3">
        <f t="shared" si="67"/>
        <v>0</v>
      </c>
      <c r="CR90" s="1">
        <f>IFERROR(VLOOKUP($CK90,stock_data!$B$3:$W$612,6,0),0)</f>
        <v>0</v>
      </c>
      <c r="CS90" s="1">
        <f>IFERROR(VLOOKUP($CK90,stock_data!$B$3:$W$612,7,0),0)</f>
        <v>0</v>
      </c>
      <c r="CT90" s="1">
        <f>IFERROR(VLOOKUP($CK90,stock_data!$B$3:$W$612,8,0),0)</f>
        <v>0</v>
      </c>
      <c r="CU90" s="1">
        <f>IFERROR(VLOOKUP($CK90,stock_data!$B$3:$W$612,9,0),0)</f>
        <v>0</v>
      </c>
      <c r="CV90" s="1">
        <f>IFERROR(VLOOKUP($CK90,stock_data!$B$3:$W$612,10,0),0)</f>
        <v>0</v>
      </c>
      <c r="CW90" s="1">
        <f>IFERROR(VLOOKUP($CK90,stock_data!$B$3:$W$612,11,0),0)</f>
        <v>0</v>
      </c>
      <c r="CX90" s="1">
        <f>IFERROR(VLOOKUP($CK90,stock_data!$B$3:$W$612,12,0),0)</f>
        <v>0</v>
      </c>
      <c r="CY90" s="1">
        <f>IFERROR(VLOOKUP($CK90,stock_data!$B$3:$W$612,13,0),0)</f>
        <v>0</v>
      </c>
      <c r="CZ90" s="1">
        <f>IFERROR(VLOOKUP($CK90,stock_data!$B$3:$W$612,14,0),0)</f>
        <v>0</v>
      </c>
      <c r="DA90" s="1">
        <f>IFERROR(VLOOKUP($CK90,stock_data!$B$3:$W$612,15,0),0)</f>
        <v>0</v>
      </c>
      <c r="DB90" s="1">
        <f>IFERROR(VLOOKUP($CK90,stock_data!$B$3:$W$612,16,0),0)</f>
        <v>0</v>
      </c>
      <c r="DC90" s="1">
        <f>IFERROR(VLOOKUP($CK90,stock_data!$B$3:$W$612,17,0),0)</f>
        <v>0</v>
      </c>
      <c r="DD90" s="1">
        <f>IFERROR(VLOOKUP($CK90,stock_data!$B$3:$W$612,18,0),0)</f>
        <v>0</v>
      </c>
      <c r="DE90" s="1">
        <f>IFERROR(VLOOKUP($CK90,stock_data!$B$3:$W$612,19,0),0)</f>
        <v>0</v>
      </c>
      <c r="DF90" s="1">
        <f>IFERROR(VLOOKUP($CK90,stock_data!$B$3:$W$612,20,0),0)</f>
        <v>0</v>
      </c>
      <c r="DG90" s="1">
        <f>IFERROR(VLOOKUP($CK90,stock_data!$B$3:$W$612,21,0),0)</f>
        <v>0</v>
      </c>
      <c r="DH90" s="1">
        <f>IFERROR(VLOOKUP($CK90,stock_data!$B$3:$W$612,22,0),0)</f>
        <v>30</v>
      </c>
      <c r="DI90" s="1">
        <f t="shared" si="68"/>
        <v>30</v>
      </c>
      <c r="DJ90" s="1">
        <f t="shared" si="69"/>
        <v>5295</v>
      </c>
      <c r="DK90" s="3">
        <f>IFERROR(INDEX(COD_SALES!$B$5:$Z$500,MATCH(resource!$CC90,COD_SALES!$A$5:$A$500,0),MATCH(resource!DK$2,COD_SALES!$B$4:$Z$4,0)),"")</f>
        <v>6</v>
      </c>
      <c r="DL90" s="3">
        <f>IFERROR(INDEX(COD_SALES!$B$5:$Z$500,MATCH(resource!$CC90,COD_SALES!$A$5:$A$500,0),MATCH(resource!DL$2,COD_SALES!$B$4:$Z$4,0)),"")</f>
        <v>7</v>
      </c>
      <c r="DM90" s="3">
        <f>IFERROR(INDEX(COD_SALES!$B$5:$Z$500,MATCH(resource!$CC90,COD_SALES!$A$5:$A$500,0),MATCH(resource!DM$2,COD_SALES!$B$4:$Z$4,0)),"")</f>
        <v>17</v>
      </c>
      <c r="DN90" s="3" t="str">
        <f>IFERROR(INDEX(COD_SALES!$B$5:$Z$500,MATCH(resource!$CC90,COD_SALES!$A$5:$A$500,0),MATCH(resource!DN$2,COD_SALES!$B$4:$Z$4,0)),"")</f>
        <v/>
      </c>
      <c r="DO90" s="3">
        <f>IFERROR(INDEX(COD_SALES!$B$5:$Z$500,MATCH(resource!$CC90,COD_SALES!$A$5:$A$500,0),MATCH(resource!DO$2,COD_SALES!$B$4:$Z$4,0)),"")</f>
        <v>0</v>
      </c>
      <c r="DP90" s="3">
        <f>IFERROR(INDEX(COD_SALES!$B$5:$Z$500,MATCH(resource!$CC90,COD_SALES!$A$5:$A$500,0),MATCH(resource!DP$2,COD_SALES!$B$4:$Z$4,0)),"")</f>
        <v>1</v>
      </c>
      <c r="DQ90" s="3" t="str">
        <f>IFERROR(INDEX(COD_SALES!$B$5:$Z$500,MATCH(resource!$CC90,COD_SALES!$A$5:$A$500,0),MATCH(resource!DQ$2,COD_SALES!$B$4:$Z$4,0)),"")</f>
        <v/>
      </c>
      <c r="DR90" s="3">
        <f>IFERROR(INDEX(COD_SALES!$B$5:$Z$500,MATCH(resource!$CC90,COD_SALES!$A$5:$A$500,0),MATCH(resource!DR$2,COD_SALES!$B$4:$Z$4,0)),"")</f>
        <v>0</v>
      </c>
      <c r="DS90" s="3">
        <f>IFERROR(INDEX(COD_SALES!$B$5:$Z$500,MATCH(resource!$CC90,COD_SALES!$A$5:$A$500,0),MATCH(resource!DS$2,COD_SALES!$B$4:$Z$4,0)),"")</f>
        <v>42</v>
      </c>
      <c r="DT90" s="3">
        <f>IFERROR(INDEX(COD_SALES!$B$5:$Z$500,MATCH(resource!$CC90,COD_SALES!$A$5:$A$500,0),MATCH(resource!DT$2,COD_SALES!$B$4:$Z$4,0)),"")</f>
        <v>0</v>
      </c>
      <c r="DU90" s="3">
        <f>IFERROR(INDEX(COD_SALES!$B$5:$Z$500,MATCH(resource!$CC90,COD_SALES!$A$5:$A$500,0),MATCH(resource!DU$2,COD_SALES!$B$4:$Z$4,0)),"")</f>
        <v>0</v>
      </c>
      <c r="DV90" s="3">
        <f>IFERROR(INDEX(COD_SALES!$B$5:$Z$500,MATCH(resource!$CC90,COD_SALES!$A$5:$A$500,0),MATCH(resource!DV$2,COD_SALES!$B$4:$Z$4,0)),"")</f>
        <v>0</v>
      </c>
      <c r="DW90" s="3">
        <f>IFERROR(INDEX(COD_SALES!$B$5:$Z$500,MATCH(resource!$CC90,COD_SALES!$A$5:$A$500,0),MATCH(resource!DW$2,COD_SALES!$B$4:$Z$4,0)),"")</f>
        <v>62</v>
      </c>
      <c r="DX90" s="3">
        <f>IFERROR(INDEX(COD_SALES!$B$5:$Z$500,MATCH(resource!$CC90,COD_SALES!$A$5:$A$500,0),MATCH(resource!DX$2,COD_SALES!$B$4:$Z$4,0)),"")</f>
        <v>0</v>
      </c>
      <c r="DY90" s="3">
        <f>IFERROR(INDEX(COD_SALES!$B$5:$Z$500,MATCH(resource!$CC90,COD_SALES!$A$5:$A$500,0),MATCH(resource!DY$2,COD_SALES!$B$4:$Z$4,0)),"")</f>
        <v>2</v>
      </c>
      <c r="DZ90" s="3">
        <f>IFERROR(INDEX(COD_SALES!$B$5:$Z$500,MATCH(resource!$CC90,COD_SALES!$A$5:$A$500,0),MATCH(resource!DZ$2,COD_SALES!$B$4:$Z$4,0)),"")</f>
        <v>0</v>
      </c>
      <c r="EA90" s="3">
        <f>IFERROR(INDEX(COD_SALES!$B$5:$Z$500,MATCH(resource!$CC90,COD_SALES!$A$5:$A$500,0),MATCH(resource!EA$2,COD_SALES!$B$4:$Z$4,0)),"")</f>
        <v>0</v>
      </c>
      <c r="EB90" s="3">
        <f t="shared" si="70"/>
        <v>47869.340000000004</v>
      </c>
      <c r="ED90" s="3">
        <f>IFERROR(VLOOKUP($CK90,depot_prod_sales!$B$5:$S$200,3,0),0)</f>
        <v>0</v>
      </c>
      <c r="EE90" s="3">
        <f>IFERROR(VLOOKUP($CK90,depot_prod_sales!$B$5:$S$200,4,0),0)</f>
        <v>0</v>
      </c>
      <c r="EF90" s="3">
        <f>IFERROR(VLOOKUP($CK90,depot_prod_sales!$B$5:$S$200,5,0),0)</f>
        <v>0</v>
      </c>
      <c r="EG90" s="3">
        <f>IFERROR(VLOOKUP($CK90,depot_prod_sales!$B$5:$S$200,6,0),0)</f>
        <v>0</v>
      </c>
      <c r="EH90" s="3">
        <f>IFERROR(VLOOKUP($CK90,depot_prod_sales!$B$5:$S$200,7,0),0)</f>
        <v>0</v>
      </c>
      <c r="EI90" s="3">
        <f>IFERROR(VLOOKUP($CK90,depot_prod_sales!$B$5:$S$200,8,0),0)</f>
        <v>70</v>
      </c>
      <c r="EJ90" s="3">
        <f>IFERROR(VLOOKUP($CK90,depot_prod_sales!$B$5:$S$200,9,0),0)</f>
        <v>0</v>
      </c>
      <c r="EK90" s="3">
        <f>IFERROR(VLOOKUP($CK90,depot_prod_sales!$B$5:$S$200,10,0),0)</f>
        <v>0</v>
      </c>
      <c r="EL90" s="3">
        <f>IFERROR(VLOOKUP($CK90,depot_prod_sales!$B$5:$S$200,11,0),0)</f>
        <v>0</v>
      </c>
      <c r="EM90" s="3">
        <f>IFERROR(VLOOKUP($CK90,depot_prod_sales!$B$5:$S$200,12,0),0)</f>
        <v>0</v>
      </c>
      <c r="EN90" s="3">
        <f>IFERROR(VLOOKUP($CK90,depot_prod_sales!$B$5:$S$200,13,0),0)</f>
        <v>0</v>
      </c>
      <c r="EO90" s="3">
        <f>IFERROR(VLOOKUP($CK90,depot_prod_sales!$B$5:$S$200,14,0),0)</f>
        <v>0</v>
      </c>
      <c r="EP90" s="3">
        <f>IFERROR(VLOOKUP($CK90,depot_prod_sales!$B$5:$S$200,15,0),0)</f>
        <v>0</v>
      </c>
      <c r="EQ90" s="3">
        <f>IFERROR(VLOOKUP($CK90,depot_prod_sales!$B$5:$S$200,16,0),0)</f>
        <v>0</v>
      </c>
      <c r="ER90" s="3">
        <f>IFERROR(VLOOKUP($CK90,depot_prod_sales!$B$5:$S$200,17,0),0)</f>
        <v>19</v>
      </c>
      <c r="ES90" s="3">
        <f>IFERROR(VLOOKUP($CK90,depot_prod_sales!$B$5:$S$200,18,0),0)</f>
        <v>16</v>
      </c>
      <c r="ET90" s="116">
        <f t="shared" si="71"/>
        <v>105</v>
      </c>
      <c r="EU90" s="116">
        <f t="shared" si="72"/>
        <v>18532.5</v>
      </c>
      <c r="EW90" s="3">
        <f>IFERROR(VLOOKUP(CC90,data_pull!$AO$25:$AR$546,2,0),0)</f>
        <v>20</v>
      </c>
      <c r="EX90" s="1">
        <f>IFERROR(VLOOKUP(CC90,data_pull!$AO$25:$AR$546,4,0),0)</f>
        <v>190000</v>
      </c>
    </row>
    <row r="91" spans="13:154" x14ac:dyDescent="0.25"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4" t="str">
        <f>sales_data!B90</f>
        <v>Rajib Datta</v>
      </c>
      <c r="AR91" s="4" t="str">
        <f>sales_data!C90</f>
        <v>Zahedul Islam</v>
      </c>
      <c r="AS91" s="5" t="str">
        <f t="shared" si="62"/>
        <v/>
      </c>
      <c r="AT91" s="4" t="str">
        <f>sales_data!I90</f>
        <v>Pradip Kumar Das</v>
      </c>
      <c r="AU91" s="4" t="str">
        <f>sales_data!W90</f>
        <v>Bangadda (Tb)</v>
      </c>
      <c r="AV91" s="1">
        <f>sales_data!N90</f>
        <v>117736.64</v>
      </c>
      <c r="AW91" s="1">
        <f>sales_data!P90</f>
        <v>24</v>
      </c>
      <c r="AX91" s="3">
        <f ca="1">IFERROR(INDEX(INDIRECT("day_wise_sales_data!$B$2:$BZ$599"),MATCH(resource!$CC91,day_wise_sales_data!$A$2:$A$500,0),MATCH(resource!AX$2,INDIRECT("day_wise_sales_data!$B$1:$BZ$1"),0)),0)</f>
        <v>0</v>
      </c>
      <c r="AY91" s="3">
        <f ca="1">IFERROR(INDEX(INDIRECT("day_wise_sales_data!$B$2:$BZ$599"),MATCH(resource!$CC91,day_wise_sales_data!$A$2:$A$500,0),MATCH(resource!AY$2,INDIRECT("day_wise_sales_data!$B$1:$BZ$1"),0)),0)</f>
        <v>70.599999999999994</v>
      </c>
      <c r="AZ91" s="3">
        <f ca="1">IFERROR(INDEX(INDIRECT("day_wise_sales_data!$B$2:$BZ$599"),MATCH(resource!$CC91,day_wise_sales_data!$A$2:$A$500,0),MATCH(resource!AZ$2,INDIRECT("day_wise_sales_data!$B$1:$BZ$1"),0)),0)</f>
        <v>0</v>
      </c>
      <c r="BA91" s="3">
        <f ca="1">IFERROR(INDEX(INDIRECT("day_wise_sales_data!$B$2:$BZ$599"),MATCH(resource!$CC91,day_wise_sales_data!$A$2:$A$500,0),MATCH(resource!BA$2,INDIRECT("day_wise_sales_data!$B$1:$BZ$1"),0)),0)</f>
        <v>0</v>
      </c>
      <c r="BB91" s="3">
        <f ca="1">IFERROR(INDEX(INDIRECT("day_wise_sales_data!$B$2:$BZ$599"),MATCH(resource!$CC91,day_wise_sales_data!$A$2:$A$500,0),MATCH(resource!BB$2,INDIRECT("day_wise_sales_data!$B$1:$BZ$1"),0)),0)</f>
        <v>0</v>
      </c>
      <c r="BC91" s="3">
        <f ca="1">IFERROR(INDEX(INDIRECT("day_wise_sales_data!$B$2:$BZ$599"),MATCH(resource!$CC91,day_wise_sales_data!$A$2:$A$500,0),MATCH(resource!BC$2,INDIRECT("day_wise_sales_data!$B$1:$BZ$1"),0)),0)</f>
        <v>0</v>
      </c>
      <c r="BD91" s="3">
        <f ca="1">IFERROR(INDEX(INDIRECT("day_wise_sales_data!$B$2:$BZ$599"),MATCH(resource!$CC91,day_wise_sales_data!$A$2:$A$500,0),MATCH(resource!BD$2,INDIRECT("day_wise_sales_data!$B$1:$BZ$1"),0)),0)</f>
        <v>0</v>
      </c>
      <c r="BE91" s="3">
        <f ca="1">IFERROR(INDEX(INDIRECT("day_wise_sales_data!$B$2:$BZ$599"),MATCH(resource!$CC91,day_wise_sales_data!$A$2:$A$500,0),MATCH(resource!BE$2,INDIRECT("day_wise_sales_data!$B$1:$BZ$1"),0)),0)</f>
        <v>0</v>
      </c>
      <c r="BF91" s="3">
        <f ca="1">IFERROR(INDEX(INDIRECT("day_wise_sales_data!$B$2:$BZ$599"),MATCH(resource!$CC91,day_wise_sales_data!$A$2:$A$500,0),MATCH(resource!BF$2,INDIRECT("day_wise_sales_data!$B$1:$BZ$1"),0)),0)</f>
        <v>0</v>
      </c>
      <c r="BG91" s="3">
        <f ca="1">IFERROR(INDEX(INDIRECT("day_wise_sales_data!$B$2:$BZ$599"),MATCH(resource!$CC91,day_wise_sales_data!$A$2:$A$500,0),MATCH(resource!BG$2,INDIRECT("day_wise_sales_data!$B$1:$BZ$1"),0)),0)</f>
        <v>0</v>
      </c>
      <c r="BH91" s="3">
        <f ca="1">IFERROR(INDEX(INDIRECT("day_wise_sales_data!$B$2:$BZ$599"),MATCH(resource!$CC91,day_wise_sales_data!$A$2:$A$500,0),MATCH(resource!BH$2,INDIRECT("day_wise_sales_data!$B$1:$BZ$1"),0)),0)</f>
        <v>0</v>
      </c>
      <c r="BI91" s="3">
        <f ca="1">IFERROR(INDEX(INDIRECT("day_wise_sales_data!$B$2:$BZ$599"),MATCH(resource!$CC91,day_wise_sales_data!$A$2:$A$500,0),MATCH(resource!BI$2,INDIRECT("day_wise_sales_data!$B$1:$BZ$1"),0)),0)</f>
        <v>0</v>
      </c>
      <c r="BJ91" s="3">
        <f ca="1">IFERROR(INDEX(INDIRECT("day_wise_sales_data!$B$2:$BZ$599"),MATCH(resource!$CC91,day_wise_sales_data!$A$2:$A$500,0),MATCH(resource!BJ$2,INDIRECT("day_wise_sales_data!$B$1:$BZ$1"),0)),0)</f>
        <v>0</v>
      </c>
      <c r="BK91" s="3">
        <f ca="1">IFERROR(INDEX(INDIRECT("day_wise_sales_data!$B$2:$BZ$599"),MATCH(resource!$CC91,day_wise_sales_data!$A$2:$A$500,0),MATCH(resource!BK$2,INDIRECT("day_wise_sales_data!$B$1:$BZ$1"),0)),0)</f>
        <v>0</v>
      </c>
      <c r="BL91" s="3">
        <f ca="1">IFERROR(INDEX(INDIRECT("day_wise_sales_data!$B$2:$BZ$599"),MATCH(resource!$CC91,day_wise_sales_data!$A$2:$A$500,0),MATCH(resource!BL$2,INDIRECT("day_wise_sales_data!$B$1:$BZ$1"),0)),0)</f>
        <v>0</v>
      </c>
      <c r="BM91" s="3">
        <f ca="1">IFERROR(INDEX(INDIRECT("day_wise_sales_data!$B$2:$BZ$599"),MATCH(resource!$CC91,day_wise_sales_data!$A$2:$A$500,0),MATCH(resource!BM$2,INDIRECT("day_wise_sales_data!$B$1:$BZ$1"),0)),0)</f>
        <v>17215.18</v>
      </c>
      <c r="BN91" s="3">
        <f ca="1">IFERROR(INDEX(INDIRECT("day_wise_sales_data!$B$2:$BZ$599"),MATCH(resource!$CC91,day_wise_sales_data!$A$2:$A$500,0),MATCH(resource!BN$2,INDIRECT("day_wise_sales_data!$B$1:$BZ$1"),0)),0)</f>
        <v>697.96</v>
      </c>
      <c r="BO91" s="3">
        <f ca="1">IFERROR(INDEX(INDIRECT("day_wise_sales_data!$B$2:$BZ$599"),MATCH(resource!$CC91,day_wise_sales_data!$A$2:$A$500,0),MATCH(resource!BO$2,INDIRECT("day_wise_sales_data!$B$1:$BZ$1"),0)),0)</f>
        <v>5069.16</v>
      </c>
      <c r="BP91" s="3">
        <f ca="1">IFERROR(INDEX(INDIRECT("day_wise_sales_data!$B$2:$BZ$599"),MATCH(resource!$CC91,day_wise_sales_data!$A$2:$A$500,0),MATCH(resource!BP$2,INDIRECT("day_wise_sales_data!$B$1:$BZ$1"),0)),0)</f>
        <v>9103.02</v>
      </c>
      <c r="BQ91" s="3">
        <f ca="1">IFERROR(INDEX(INDIRECT("day_wise_sales_data!$B$2:$BZ$599"),MATCH(resource!$CC91,day_wise_sales_data!$A$2:$A$500,0),MATCH(resource!BQ$2,INDIRECT("day_wise_sales_data!$B$1:$BZ$1"),0)),0)</f>
        <v>0</v>
      </c>
      <c r="BR91" s="3">
        <f ca="1">IFERROR(INDEX(INDIRECT("day_wise_sales_data!$B$2:$BZ$599"),MATCH(resource!$CC91,day_wise_sales_data!$A$2:$A$500,0),MATCH(resource!BR$2,INDIRECT("day_wise_sales_data!$B$1:$BZ$1"),0)),0)</f>
        <v>350</v>
      </c>
      <c r="BS91" s="3">
        <f ca="1">IFERROR(INDEX(INDIRECT("day_wise_sales_data!$B$2:$BZ$599"),MATCH(resource!$CC91,day_wise_sales_data!$A$2:$A$500,0),MATCH(resource!BS$2,INDIRECT("day_wise_sales_data!$B$1:$BZ$1"),0)),0)</f>
        <v>6535.35</v>
      </c>
      <c r="BT91" s="3">
        <f ca="1">IFERROR(INDEX(INDIRECT("day_wise_sales_data!$B$2:$BZ$599"),MATCH(resource!$CC91,day_wise_sales_data!$A$2:$A$500,0),MATCH(resource!BT$2,INDIRECT("day_wise_sales_data!$B$1:$BZ$1"),0)),0)</f>
        <v>938.83</v>
      </c>
      <c r="BU91" s="3">
        <f ca="1">IFERROR(INDEX(INDIRECT("day_wise_sales_data!$B$2:$BZ$599"),MATCH(resource!$CC91,day_wise_sales_data!$A$2:$A$500,0),MATCH(resource!BU$2,INDIRECT("day_wise_sales_data!$B$1:$BZ$1"),0)),0)</f>
        <v>26723.78</v>
      </c>
      <c r="BV91" s="3">
        <f ca="1">IFERROR(INDEX(INDIRECT("day_wise_sales_data!$B$2:$BZ$599"),MATCH(resource!$CC91,day_wise_sales_data!$A$2:$A$500,0),MATCH(resource!BV$2,INDIRECT("day_wise_sales_data!$B$1:$BZ$1"),0)),0)</f>
        <v>0</v>
      </c>
      <c r="BW91" s="3">
        <f ca="1">IFERROR(INDEX(INDIRECT("day_wise_sales_data!$B$2:$BZ$599"),MATCH(resource!$CC91,day_wise_sales_data!$A$2:$A$500,0),MATCH(resource!BW$2,INDIRECT("day_wise_sales_data!$B$1:$BZ$1"),0)),0)</f>
        <v>0</v>
      </c>
      <c r="BX91" s="3">
        <f ca="1">IFERROR(INDEX(INDIRECT("day_wise_sales_data!$B$2:$BZ$599"),MATCH(resource!$CC91,day_wise_sales_data!$A$2:$A$500,0),MATCH(resource!BX$2,INDIRECT("day_wise_sales_data!$B$1:$BZ$1"),0)),0)</f>
        <v>0</v>
      </c>
      <c r="BY91" s="3">
        <f ca="1">IFERROR(INDEX(INDIRECT("day_wise_sales_data!$B$2:$BZ$599"),MATCH(resource!$CC91,day_wise_sales_data!$A$2:$A$500,0),MATCH(resource!BY$2,INDIRECT("day_wise_sales_data!$B$1:$BZ$1"),0)),0)</f>
        <v>51032.76</v>
      </c>
      <c r="BZ91" s="3">
        <f ca="1">IFERROR(INDEX(INDIRECT("day_wise_sales_data!$B$2:$BZ$599"),MATCH(resource!$CC91,day_wise_sales_data!$A$2:$A$500,0),MATCH(resource!BZ$2,INDIRECT("day_wise_sales_data!$B$1:$BZ$1"),0)),0)</f>
        <v>0</v>
      </c>
      <c r="CA91" s="3" t="str">
        <f ca="1">IFERROR(INDEX(INDIRECT("day_wise_sales_data!$B$2:$BZ$599"),MATCH(resource!$CC91,day_wise_sales_data!$A$2:$A$500,0),MATCH(resource!CA$2,INDIRECT("day_wise_sales_data!$B$1:$BZ$1"),0)),0)</f>
        <v>dd</v>
      </c>
      <c r="CC91" s="4" t="str">
        <f>sales_data!H90</f>
        <v>CML07111</v>
      </c>
      <c r="CD91" s="1">
        <v>89</v>
      </c>
      <c r="CE91" s="1" t="str">
        <f>IF(AQ91=report!$AQ$3,resource!CD91,"")</f>
        <v/>
      </c>
      <c r="CF91" s="5" t="str">
        <f>IFERROR(SMALL($CE$3:$CE$1001,ROWS($CE$3:CE91)),"")</f>
        <v/>
      </c>
      <c r="CH91">
        <f>IFERROR(VLOOKUP($CC91,data_pull!$E$22:$G$700,2,0),0)</f>
        <v>117736.64</v>
      </c>
      <c r="CI91" s="1">
        <f t="shared" si="64"/>
        <v>154</v>
      </c>
      <c r="CJ91" s="1">
        <f t="shared" si="63"/>
        <v>0</v>
      </c>
      <c r="CK91" s="1" t="s">
        <v>1179</v>
      </c>
      <c r="CL91" s="1">
        <f t="shared" si="65"/>
        <v>111</v>
      </c>
      <c r="CM91" s="1" t="str">
        <f>IFERROR(VLOOKUP($CK91,stock_data!$B$3:$W$612,2,0),0)</f>
        <v>ERAZOLE-40 Capsule 5x4's (EXP)</v>
      </c>
      <c r="CN91" s="1" t="str">
        <f>IFERROR(VLOOKUP($CK91,stock_data!$B$3:$W$612,4,0),0)</f>
        <v>5x4's</v>
      </c>
      <c r="CO91" s="1">
        <f>IFERROR(VLOOKUP($CK91,stock_data!$B$3:$W$612,5,0),0)</f>
        <v>176.5</v>
      </c>
      <c r="CP91" s="3">
        <f t="shared" si="66"/>
        <v>0</v>
      </c>
      <c r="CQ91" s="3">
        <f t="shared" si="67"/>
        <v>0</v>
      </c>
      <c r="CR91" s="1">
        <f>IFERROR(VLOOKUP($CK91,stock_data!$B$3:$W$612,6,0),0)</f>
        <v>0</v>
      </c>
      <c r="CS91" s="1">
        <f>IFERROR(VLOOKUP($CK91,stock_data!$B$3:$W$612,7,0),0)</f>
        <v>0</v>
      </c>
      <c r="CT91" s="1">
        <f>IFERROR(VLOOKUP($CK91,stock_data!$B$3:$W$612,8,0),0)</f>
        <v>0</v>
      </c>
      <c r="CU91" s="1">
        <f>IFERROR(VLOOKUP($CK91,stock_data!$B$3:$W$612,9,0),0)</f>
        <v>0</v>
      </c>
      <c r="CV91" s="1">
        <f>IFERROR(VLOOKUP($CK91,stock_data!$B$3:$W$612,10,0),0)</f>
        <v>0</v>
      </c>
      <c r="CW91" s="1">
        <f>IFERROR(VLOOKUP($CK91,stock_data!$B$3:$W$612,11,0),0)</f>
        <v>0</v>
      </c>
      <c r="CX91" s="1">
        <f>IFERROR(VLOOKUP($CK91,stock_data!$B$3:$W$612,12,0),0)</f>
        <v>0</v>
      </c>
      <c r="CY91" s="1">
        <f>IFERROR(VLOOKUP($CK91,stock_data!$B$3:$W$612,13,0),0)</f>
        <v>0</v>
      </c>
      <c r="CZ91" s="1">
        <f>IFERROR(VLOOKUP($CK91,stock_data!$B$3:$W$612,14,0),0)</f>
        <v>0</v>
      </c>
      <c r="DA91" s="1">
        <f>IFERROR(VLOOKUP($CK91,stock_data!$B$3:$W$612,15,0),0)</f>
        <v>0</v>
      </c>
      <c r="DB91" s="1">
        <f>IFERROR(VLOOKUP($CK91,stock_data!$B$3:$W$612,16,0),0)</f>
        <v>0</v>
      </c>
      <c r="DC91" s="1">
        <f>IFERROR(VLOOKUP($CK91,stock_data!$B$3:$W$612,17,0),0)</f>
        <v>0</v>
      </c>
      <c r="DD91" s="1">
        <f>IFERROR(VLOOKUP($CK91,stock_data!$B$3:$W$612,18,0),0)</f>
        <v>0</v>
      </c>
      <c r="DE91" s="1">
        <f>IFERROR(VLOOKUP($CK91,stock_data!$B$3:$W$612,19,0),0)</f>
        <v>0</v>
      </c>
      <c r="DF91" s="1">
        <f>IFERROR(VLOOKUP($CK91,stock_data!$B$3:$W$612,20,0),0)</f>
        <v>0</v>
      </c>
      <c r="DG91" s="1">
        <f>IFERROR(VLOOKUP($CK91,stock_data!$B$3:$W$612,21,0),0)</f>
        <v>0</v>
      </c>
      <c r="DH91" s="1">
        <f>IFERROR(VLOOKUP($CK91,stock_data!$B$3:$W$612,22,0),0)</f>
        <v>0</v>
      </c>
      <c r="DI91" s="1">
        <f t="shared" si="68"/>
        <v>0</v>
      </c>
      <c r="DJ91" s="1">
        <f t="shared" si="69"/>
        <v>0</v>
      </c>
      <c r="DK91" s="3">
        <f>IFERROR(INDEX(COD_SALES!$B$5:$Z$500,MATCH(resource!$CC91,COD_SALES!$A$5:$A$500,0),MATCH(resource!DK$2,COD_SALES!$B$4:$Z$4,0)),"")</f>
        <v>2</v>
      </c>
      <c r="DL91" s="3">
        <f>IFERROR(INDEX(COD_SALES!$B$5:$Z$500,MATCH(resource!$CC91,COD_SALES!$A$5:$A$500,0),MATCH(resource!DL$2,COD_SALES!$B$4:$Z$4,0)),"")</f>
        <v>10</v>
      </c>
      <c r="DM91" s="3">
        <f>IFERROR(INDEX(COD_SALES!$B$5:$Z$500,MATCH(resource!$CC91,COD_SALES!$A$5:$A$500,0),MATCH(resource!DM$2,COD_SALES!$B$4:$Z$4,0)),"")</f>
        <v>23</v>
      </c>
      <c r="DN91" s="3" t="str">
        <f>IFERROR(INDEX(COD_SALES!$B$5:$Z$500,MATCH(resource!$CC91,COD_SALES!$A$5:$A$500,0),MATCH(resource!DN$2,COD_SALES!$B$4:$Z$4,0)),"")</f>
        <v/>
      </c>
      <c r="DO91" s="3">
        <f>IFERROR(INDEX(COD_SALES!$B$5:$Z$500,MATCH(resource!$CC91,COD_SALES!$A$5:$A$500,0),MATCH(resource!DO$2,COD_SALES!$B$4:$Z$4,0)),"")</f>
        <v>0</v>
      </c>
      <c r="DP91" s="3">
        <f>IFERROR(INDEX(COD_SALES!$B$5:$Z$500,MATCH(resource!$CC91,COD_SALES!$A$5:$A$500,0),MATCH(resource!DP$2,COD_SALES!$B$4:$Z$4,0)),"")</f>
        <v>0</v>
      </c>
      <c r="DQ91" s="3" t="str">
        <f>IFERROR(INDEX(COD_SALES!$B$5:$Z$500,MATCH(resource!$CC91,COD_SALES!$A$5:$A$500,0),MATCH(resource!DQ$2,COD_SALES!$B$4:$Z$4,0)),"")</f>
        <v/>
      </c>
      <c r="DR91" s="3">
        <f>IFERROR(INDEX(COD_SALES!$B$5:$Z$500,MATCH(resource!$CC91,COD_SALES!$A$5:$A$500,0),MATCH(resource!DR$2,COD_SALES!$B$4:$Z$4,0)),"")</f>
        <v>0</v>
      </c>
      <c r="DS91" s="3">
        <f>IFERROR(INDEX(COD_SALES!$B$5:$Z$500,MATCH(resource!$CC91,COD_SALES!$A$5:$A$500,0),MATCH(resource!DS$2,COD_SALES!$B$4:$Z$4,0)),"")</f>
        <v>68</v>
      </c>
      <c r="DT91" s="3">
        <f>IFERROR(INDEX(COD_SALES!$B$5:$Z$500,MATCH(resource!$CC91,COD_SALES!$A$5:$A$500,0),MATCH(resource!DT$2,COD_SALES!$B$4:$Z$4,0)),"")</f>
        <v>0</v>
      </c>
      <c r="DU91" s="3">
        <f>IFERROR(INDEX(COD_SALES!$B$5:$Z$500,MATCH(resource!$CC91,COD_SALES!$A$5:$A$500,0),MATCH(resource!DU$2,COD_SALES!$B$4:$Z$4,0)),"")</f>
        <v>0</v>
      </c>
      <c r="DV91" s="3">
        <f>IFERROR(INDEX(COD_SALES!$B$5:$Z$500,MATCH(resource!$CC91,COD_SALES!$A$5:$A$500,0),MATCH(resource!DV$2,COD_SALES!$B$4:$Z$4,0)),"")</f>
        <v>0</v>
      </c>
      <c r="DW91" s="3">
        <f>IFERROR(INDEX(COD_SALES!$B$5:$Z$500,MATCH(resource!$CC91,COD_SALES!$A$5:$A$500,0),MATCH(resource!DW$2,COD_SALES!$B$4:$Z$4,0)),"")</f>
        <v>44</v>
      </c>
      <c r="DX91" s="3">
        <f>IFERROR(INDEX(COD_SALES!$B$5:$Z$500,MATCH(resource!$CC91,COD_SALES!$A$5:$A$500,0),MATCH(resource!DX$2,COD_SALES!$B$4:$Z$4,0)),"")</f>
        <v>0</v>
      </c>
      <c r="DY91" s="3">
        <f>IFERROR(INDEX(COD_SALES!$B$5:$Z$500,MATCH(resource!$CC91,COD_SALES!$A$5:$A$500,0),MATCH(resource!DY$2,COD_SALES!$B$4:$Z$4,0)),"")</f>
        <v>11</v>
      </c>
      <c r="DZ91" s="3">
        <f>IFERROR(INDEX(COD_SALES!$B$5:$Z$500,MATCH(resource!$CC91,COD_SALES!$A$5:$A$500,0),MATCH(resource!DZ$2,COD_SALES!$B$4:$Z$4,0)),"")</f>
        <v>0</v>
      </c>
      <c r="EA91" s="3">
        <f>IFERROR(INDEX(COD_SALES!$B$5:$Z$500,MATCH(resource!$CC91,COD_SALES!$A$5:$A$500,0),MATCH(resource!EA$2,COD_SALES!$B$4:$Z$4,0)),"")</f>
        <v>0</v>
      </c>
      <c r="EB91" s="3">
        <f t="shared" si="70"/>
        <v>47931.85</v>
      </c>
      <c r="ED91" s="3">
        <f>IFERROR(VLOOKUP($CK91,depot_prod_sales!$B$5:$S$200,3,0),0)</f>
        <v>0</v>
      </c>
      <c r="EE91" s="3">
        <f>IFERROR(VLOOKUP($CK91,depot_prod_sales!$B$5:$S$200,4,0),0)</f>
        <v>0</v>
      </c>
      <c r="EF91" s="3">
        <f>IFERROR(VLOOKUP($CK91,depot_prod_sales!$B$5:$S$200,5,0),0)</f>
        <v>0</v>
      </c>
      <c r="EG91" s="3">
        <f>IFERROR(VLOOKUP($CK91,depot_prod_sales!$B$5:$S$200,6,0),0)</f>
        <v>0</v>
      </c>
      <c r="EH91" s="3">
        <f>IFERROR(VLOOKUP($CK91,depot_prod_sales!$B$5:$S$200,7,0),0)</f>
        <v>0</v>
      </c>
      <c r="EI91" s="3">
        <f>IFERROR(VLOOKUP($CK91,depot_prod_sales!$B$5:$S$200,8,0),0)</f>
        <v>0</v>
      </c>
      <c r="EJ91" s="3">
        <f>IFERROR(VLOOKUP($CK91,depot_prod_sales!$B$5:$S$200,9,0),0)</f>
        <v>0</v>
      </c>
      <c r="EK91" s="3">
        <f>IFERROR(VLOOKUP($CK91,depot_prod_sales!$B$5:$S$200,10,0),0)</f>
        <v>0</v>
      </c>
      <c r="EL91" s="3">
        <f>IFERROR(VLOOKUP($CK91,depot_prod_sales!$B$5:$S$200,11,0),0)</f>
        <v>0</v>
      </c>
      <c r="EM91" s="3">
        <f>IFERROR(VLOOKUP($CK91,depot_prod_sales!$B$5:$S$200,12,0),0)</f>
        <v>0</v>
      </c>
      <c r="EN91" s="3">
        <f>IFERROR(VLOOKUP($CK91,depot_prod_sales!$B$5:$S$200,13,0),0)</f>
        <v>0</v>
      </c>
      <c r="EO91" s="3">
        <f>IFERROR(VLOOKUP($CK91,depot_prod_sales!$B$5:$S$200,14,0),0)</f>
        <v>0</v>
      </c>
      <c r="EP91" s="3">
        <f>IFERROR(VLOOKUP($CK91,depot_prod_sales!$B$5:$S$200,15,0),0)</f>
        <v>0</v>
      </c>
      <c r="EQ91" s="3">
        <f>IFERROR(VLOOKUP($CK91,depot_prod_sales!$B$5:$S$200,16,0),0)</f>
        <v>0</v>
      </c>
      <c r="ER91" s="3">
        <f>IFERROR(VLOOKUP($CK91,depot_prod_sales!$B$5:$S$200,17,0),0)</f>
        <v>0</v>
      </c>
      <c r="ES91" s="3">
        <f>IFERROR(VLOOKUP($CK91,depot_prod_sales!$B$5:$S$200,18,0),0)</f>
        <v>0</v>
      </c>
      <c r="ET91" s="116">
        <f t="shared" si="71"/>
        <v>0</v>
      </c>
      <c r="EU91" s="116">
        <f t="shared" si="72"/>
        <v>0</v>
      </c>
      <c r="EW91" s="3">
        <f>IFERROR(VLOOKUP(CC91,data_pull!$AO$25:$AR$546,2,0),0)</f>
        <v>15</v>
      </c>
      <c r="EX91" s="1">
        <f>IFERROR(VLOOKUP(CC91,data_pull!$AO$25:$AR$546,4,0),0)</f>
        <v>190000</v>
      </c>
    </row>
    <row r="92" spans="13:154" x14ac:dyDescent="0.25"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4" t="str">
        <f>sales_data!B91</f>
        <v>Rajib Datta</v>
      </c>
      <c r="AR92" s="4" t="str">
        <f>sales_data!C91</f>
        <v>Zahedul Islam</v>
      </c>
      <c r="AS92" s="5" t="str">
        <f t="shared" si="62"/>
        <v/>
      </c>
      <c r="AT92" s="4" t="str">
        <f>sales_data!I91</f>
        <v>Shahjahan-1</v>
      </c>
      <c r="AU92" s="4" t="str">
        <f>sales_data!W91</f>
        <v>Bizra (Tb)</v>
      </c>
      <c r="AV92" s="1">
        <f>sales_data!N91</f>
        <v>163747.26999999999</v>
      </c>
      <c r="AW92" s="1">
        <f>sales_data!P91</f>
        <v>20</v>
      </c>
      <c r="AX92" s="3">
        <f ca="1">IFERROR(INDEX(INDIRECT("day_wise_sales_data!$B$2:$BZ$599"),MATCH(resource!$CC92,day_wise_sales_data!$A$2:$A$500,0),MATCH(resource!AX$2,INDIRECT("day_wise_sales_data!$B$1:$BZ$1"),0)),0)</f>
        <v>0</v>
      </c>
      <c r="AY92" s="3">
        <f ca="1">IFERROR(INDEX(INDIRECT("day_wise_sales_data!$B$2:$BZ$599"),MATCH(resource!$CC92,day_wise_sales_data!$A$2:$A$500,0),MATCH(resource!AY$2,INDIRECT("day_wise_sales_data!$B$1:$BZ$1"),0)),0)</f>
        <v>0</v>
      </c>
      <c r="AZ92" s="3">
        <f ca="1">IFERROR(INDEX(INDIRECT("day_wise_sales_data!$B$2:$BZ$599"),MATCH(resource!$CC92,day_wise_sales_data!$A$2:$A$500,0),MATCH(resource!AZ$2,INDIRECT("day_wise_sales_data!$B$1:$BZ$1"),0)),0)</f>
        <v>11422.74</v>
      </c>
      <c r="BA92" s="3">
        <f ca="1">IFERROR(INDEX(INDIRECT("day_wise_sales_data!$B$2:$BZ$599"),MATCH(resource!$CC92,day_wise_sales_data!$A$2:$A$500,0),MATCH(resource!BA$2,INDIRECT("day_wise_sales_data!$B$1:$BZ$1"),0)),0)</f>
        <v>0</v>
      </c>
      <c r="BB92" s="3">
        <f ca="1">IFERROR(INDEX(INDIRECT("day_wise_sales_data!$B$2:$BZ$599"),MATCH(resource!$CC92,day_wise_sales_data!$A$2:$A$500,0),MATCH(resource!BB$2,INDIRECT("day_wise_sales_data!$B$1:$BZ$1"),0)),0)</f>
        <v>5310.15</v>
      </c>
      <c r="BC92" s="3">
        <f ca="1">IFERROR(INDEX(INDIRECT("day_wise_sales_data!$B$2:$BZ$599"),MATCH(resource!$CC92,day_wise_sales_data!$A$2:$A$500,0),MATCH(resource!BC$2,INDIRECT("day_wise_sales_data!$B$1:$BZ$1"),0)),0)</f>
        <v>0</v>
      </c>
      <c r="BD92" s="3">
        <f ca="1">IFERROR(INDEX(INDIRECT("day_wise_sales_data!$B$2:$BZ$599"),MATCH(resource!$CC92,day_wise_sales_data!$A$2:$A$500,0),MATCH(resource!BD$2,INDIRECT("day_wise_sales_data!$B$1:$BZ$1"),0)),0)</f>
        <v>0</v>
      </c>
      <c r="BE92" s="3">
        <f ca="1">IFERROR(INDEX(INDIRECT("day_wise_sales_data!$B$2:$BZ$599"),MATCH(resource!$CC92,day_wise_sales_data!$A$2:$A$500,0),MATCH(resource!BE$2,INDIRECT("day_wise_sales_data!$B$1:$BZ$1"),0)),0)</f>
        <v>0</v>
      </c>
      <c r="BF92" s="3">
        <f ca="1">IFERROR(INDEX(INDIRECT("day_wise_sales_data!$B$2:$BZ$599"),MATCH(resource!$CC92,day_wise_sales_data!$A$2:$A$500,0),MATCH(resource!BF$2,INDIRECT("day_wise_sales_data!$B$1:$BZ$1"),0)),0)</f>
        <v>844.81</v>
      </c>
      <c r="BG92" s="3">
        <f ca="1">IFERROR(INDEX(INDIRECT("day_wise_sales_data!$B$2:$BZ$599"),MATCH(resource!$CC92,day_wise_sales_data!$A$2:$A$500,0),MATCH(resource!BG$2,INDIRECT("day_wise_sales_data!$B$1:$BZ$1"),0)),0)</f>
        <v>0</v>
      </c>
      <c r="BH92" s="3">
        <f ca="1">IFERROR(INDEX(INDIRECT("day_wise_sales_data!$B$2:$BZ$599"),MATCH(resource!$CC92,day_wise_sales_data!$A$2:$A$500,0),MATCH(resource!BH$2,INDIRECT("day_wise_sales_data!$B$1:$BZ$1"),0)),0)</f>
        <v>0</v>
      </c>
      <c r="BI92" s="3">
        <f ca="1">IFERROR(INDEX(INDIRECT("day_wise_sales_data!$B$2:$BZ$599"),MATCH(resource!$CC92,day_wise_sales_data!$A$2:$A$500,0),MATCH(resource!BI$2,INDIRECT("day_wise_sales_data!$B$1:$BZ$1"),0)),0)</f>
        <v>0</v>
      </c>
      <c r="BJ92" s="3">
        <f ca="1">IFERROR(INDEX(INDIRECT("day_wise_sales_data!$B$2:$BZ$599"),MATCH(resource!$CC92,day_wise_sales_data!$A$2:$A$500,0),MATCH(resource!BJ$2,INDIRECT("day_wise_sales_data!$B$1:$BZ$1"),0)),0)</f>
        <v>0</v>
      </c>
      <c r="BK92" s="3">
        <f ca="1">IFERROR(INDEX(INDIRECT("day_wise_sales_data!$B$2:$BZ$599"),MATCH(resource!$CC92,day_wise_sales_data!$A$2:$A$500,0),MATCH(resource!BK$2,INDIRECT("day_wise_sales_data!$B$1:$BZ$1"),0)),0)</f>
        <v>34471.26</v>
      </c>
      <c r="BL92" s="3">
        <f ca="1">IFERROR(INDEX(INDIRECT("day_wise_sales_data!$B$2:$BZ$599"),MATCH(resource!$CC92,day_wise_sales_data!$A$2:$A$500,0),MATCH(resource!BL$2,INDIRECT("day_wise_sales_data!$B$1:$BZ$1"),0)),0)</f>
        <v>10747.33</v>
      </c>
      <c r="BM92" s="3">
        <f ca="1">IFERROR(INDEX(INDIRECT("day_wise_sales_data!$B$2:$BZ$599"),MATCH(resource!$CC92,day_wise_sales_data!$A$2:$A$500,0),MATCH(resource!BM$2,INDIRECT("day_wise_sales_data!$B$1:$BZ$1"),0)),0)</f>
        <v>0</v>
      </c>
      <c r="BN92" s="3">
        <f ca="1">IFERROR(INDEX(INDIRECT("day_wise_sales_data!$B$2:$BZ$599"),MATCH(resource!$CC92,day_wise_sales_data!$A$2:$A$500,0),MATCH(resource!BN$2,INDIRECT("day_wise_sales_data!$B$1:$BZ$1"),0)),0)</f>
        <v>440.02</v>
      </c>
      <c r="BO92" s="3">
        <f ca="1">IFERROR(INDEX(INDIRECT("day_wise_sales_data!$B$2:$BZ$599"),MATCH(resource!$CC92,day_wise_sales_data!$A$2:$A$500,0),MATCH(resource!BO$2,INDIRECT("day_wise_sales_data!$B$1:$BZ$1"),0)),0)</f>
        <v>1808.29</v>
      </c>
      <c r="BP92" s="3">
        <f ca="1">IFERROR(INDEX(INDIRECT("day_wise_sales_data!$B$2:$BZ$599"),MATCH(resource!$CC92,day_wise_sales_data!$A$2:$A$500,0),MATCH(resource!BP$2,INDIRECT("day_wise_sales_data!$B$1:$BZ$1"),0)),0)</f>
        <v>6982.42</v>
      </c>
      <c r="BQ92" s="3">
        <f ca="1">IFERROR(INDEX(INDIRECT("day_wise_sales_data!$B$2:$BZ$599"),MATCH(resource!$CC92,day_wise_sales_data!$A$2:$A$500,0),MATCH(resource!BQ$2,INDIRECT("day_wise_sales_data!$B$1:$BZ$1"),0)),0)</f>
        <v>0</v>
      </c>
      <c r="BR92" s="3">
        <f ca="1">IFERROR(INDEX(INDIRECT("day_wise_sales_data!$B$2:$BZ$599"),MATCH(resource!$CC92,day_wise_sales_data!$A$2:$A$500,0),MATCH(resource!BR$2,INDIRECT("day_wise_sales_data!$B$1:$BZ$1"),0)),0)</f>
        <v>5086.57</v>
      </c>
      <c r="BS92" s="3">
        <f ca="1">IFERROR(INDEX(INDIRECT("day_wise_sales_data!$B$2:$BZ$599"),MATCH(resource!$CC92,day_wise_sales_data!$A$2:$A$500,0),MATCH(resource!BS$2,INDIRECT("day_wise_sales_data!$B$1:$BZ$1"),0)),0)</f>
        <v>6323.61</v>
      </c>
      <c r="BT92" s="3">
        <f ca="1">IFERROR(INDEX(INDIRECT("day_wise_sales_data!$B$2:$BZ$599"),MATCH(resource!$CC92,day_wise_sales_data!$A$2:$A$500,0),MATCH(resource!BT$2,INDIRECT("day_wise_sales_data!$B$1:$BZ$1"),0)),0)</f>
        <v>13656.97</v>
      </c>
      <c r="BU92" s="3">
        <f ca="1">IFERROR(INDEX(INDIRECT("day_wise_sales_data!$B$2:$BZ$599"),MATCH(resource!$CC92,day_wise_sales_data!$A$2:$A$500,0),MATCH(resource!BU$2,INDIRECT("day_wise_sales_data!$B$1:$BZ$1"),0)),0)</f>
        <v>66653.100000000006</v>
      </c>
      <c r="BV92" s="3">
        <f ca="1">IFERROR(INDEX(INDIRECT("day_wise_sales_data!$B$2:$BZ$599"),MATCH(resource!$CC92,day_wise_sales_data!$A$2:$A$500,0),MATCH(resource!BV$2,INDIRECT("day_wise_sales_data!$B$1:$BZ$1"),0)),0)</f>
        <v>0</v>
      </c>
      <c r="BW92" s="3">
        <f ca="1">IFERROR(INDEX(INDIRECT("day_wise_sales_data!$B$2:$BZ$599"),MATCH(resource!$CC92,day_wise_sales_data!$A$2:$A$500,0),MATCH(resource!BW$2,INDIRECT("day_wise_sales_data!$B$1:$BZ$1"),0)),0)</f>
        <v>0</v>
      </c>
      <c r="BX92" s="3">
        <f ca="1">IFERROR(INDEX(INDIRECT("day_wise_sales_data!$B$2:$BZ$599"),MATCH(resource!$CC92,day_wise_sales_data!$A$2:$A$500,0),MATCH(resource!BX$2,INDIRECT("day_wise_sales_data!$B$1:$BZ$1"),0)),0)</f>
        <v>0</v>
      </c>
      <c r="BY92" s="3">
        <f ca="1">IFERROR(INDEX(INDIRECT("day_wise_sales_data!$B$2:$BZ$599"),MATCH(resource!$CC92,day_wise_sales_data!$A$2:$A$500,0),MATCH(resource!BY$2,INDIRECT("day_wise_sales_data!$B$1:$BZ$1"),0)),0)</f>
        <v>0</v>
      </c>
      <c r="BZ92" s="3">
        <f ca="1">IFERROR(INDEX(INDIRECT("day_wise_sales_data!$B$2:$BZ$599"),MATCH(resource!$CC92,day_wise_sales_data!$A$2:$A$500,0),MATCH(resource!BZ$2,INDIRECT("day_wise_sales_data!$B$1:$BZ$1"),0)),0)</f>
        <v>0</v>
      </c>
      <c r="CA92" s="3" t="str">
        <f ca="1">IFERROR(INDEX(INDIRECT("day_wise_sales_data!$B$2:$BZ$599"),MATCH(resource!$CC92,day_wise_sales_data!$A$2:$A$500,0),MATCH(resource!CA$2,INDIRECT("day_wise_sales_data!$B$1:$BZ$1"),0)),0)</f>
        <v>dd</v>
      </c>
      <c r="CC92" s="4" t="str">
        <f>sales_data!H91</f>
        <v>CML02171</v>
      </c>
      <c r="CD92" s="1">
        <v>90</v>
      </c>
      <c r="CE92" s="1" t="str">
        <f>IF(AQ92=report!$AQ$3,resource!CD92,"")</f>
        <v/>
      </c>
      <c r="CF92" s="5" t="str">
        <f>IFERROR(SMALL($CE$3:$CE$1001,ROWS($CE$3:CE92)),"")</f>
        <v/>
      </c>
      <c r="CH92">
        <f>IFERROR(VLOOKUP($CC92,data_pull!$E$22:$G$700,2,0),0)</f>
        <v>163747.26999999999</v>
      </c>
      <c r="CI92" s="1">
        <f t="shared" si="64"/>
        <v>154</v>
      </c>
      <c r="CJ92" s="1">
        <f t="shared" si="63"/>
        <v>0</v>
      </c>
      <c r="CK92" s="1" t="s">
        <v>1181</v>
      </c>
      <c r="CL92" s="1">
        <f t="shared" si="65"/>
        <v>111</v>
      </c>
      <c r="CM92" s="1" t="str">
        <f>IFERROR(VLOOKUP($CK92,stock_data!$B$3:$W$612,2,0),0)</f>
        <v>ERAZOLE-40 TABLET</v>
      </c>
      <c r="CN92" s="1" t="str">
        <f>IFERROR(VLOOKUP($CK92,stock_data!$B$3:$W$612,4,0),0)</f>
        <v>5x6's</v>
      </c>
      <c r="CO92" s="1">
        <f>IFERROR(VLOOKUP($CK92,stock_data!$B$3:$W$612,5,0),0)</f>
        <v>212</v>
      </c>
      <c r="CP92" s="3">
        <f t="shared" si="66"/>
        <v>0</v>
      </c>
      <c r="CQ92" s="3">
        <f t="shared" si="67"/>
        <v>0</v>
      </c>
      <c r="CR92" s="1">
        <f>IFERROR(VLOOKUP($CK92,stock_data!$B$3:$W$612,6,0),0)</f>
        <v>0</v>
      </c>
      <c r="CS92" s="1">
        <f>IFERROR(VLOOKUP($CK92,stock_data!$B$3:$W$612,7,0),0)</f>
        <v>0</v>
      </c>
      <c r="CT92" s="1">
        <f>IFERROR(VLOOKUP($CK92,stock_data!$B$3:$W$612,8,0),0)</f>
        <v>0</v>
      </c>
      <c r="CU92" s="1">
        <f>IFERROR(VLOOKUP($CK92,stock_data!$B$3:$W$612,9,0),0)</f>
        <v>0</v>
      </c>
      <c r="CV92" s="1">
        <f>IFERROR(VLOOKUP($CK92,stock_data!$B$3:$W$612,10,0),0)</f>
        <v>0</v>
      </c>
      <c r="CW92" s="1">
        <f>IFERROR(VLOOKUP($CK92,stock_data!$B$3:$W$612,11,0),0)</f>
        <v>0</v>
      </c>
      <c r="CX92" s="1">
        <f>IFERROR(VLOOKUP($CK92,stock_data!$B$3:$W$612,12,0),0)</f>
        <v>0</v>
      </c>
      <c r="CY92" s="1">
        <f>IFERROR(VLOOKUP($CK92,stock_data!$B$3:$W$612,13,0),0)</f>
        <v>0</v>
      </c>
      <c r="CZ92" s="1">
        <f>IFERROR(VLOOKUP($CK92,stock_data!$B$3:$W$612,14,0),0)</f>
        <v>0</v>
      </c>
      <c r="DA92" s="1">
        <f>IFERROR(VLOOKUP($CK92,stock_data!$B$3:$W$612,15,0),0)</f>
        <v>0</v>
      </c>
      <c r="DB92" s="1">
        <f>IFERROR(VLOOKUP($CK92,stock_data!$B$3:$W$612,16,0),0)</f>
        <v>0</v>
      </c>
      <c r="DC92" s="1">
        <f>IFERROR(VLOOKUP($CK92,stock_data!$B$3:$W$612,17,0),0)</f>
        <v>0</v>
      </c>
      <c r="DD92" s="1">
        <f>IFERROR(VLOOKUP($CK92,stock_data!$B$3:$W$612,18,0),0)</f>
        <v>0</v>
      </c>
      <c r="DE92" s="1">
        <f>IFERROR(VLOOKUP($CK92,stock_data!$B$3:$W$612,19,0),0)</f>
        <v>0</v>
      </c>
      <c r="DF92" s="1">
        <f>IFERROR(VLOOKUP($CK92,stock_data!$B$3:$W$612,20,0),0)</f>
        <v>0</v>
      </c>
      <c r="DG92" s="1">
        <f>IFERROR(VLOOKUP($CK92,stock_data!$B$3:$W$612,21,0),0)</f>
        <v>0</v>
      </c>
      <c r="DH92" s="1">
        <f>IFERROR(VLOOKUP($CK92,stock_data!$B$3:$W$612,22,0),0)</f>
        <v>0</v>
      </c>
      <c r="DI92" s="1">
        <f t="shared" si="68"/>
        <v>0</v>
      </c>
      <c r="DJ92" s="1">
        <f t="shared" si="69"/>
        <v>0</v>
      </c>
      <c r="DK92" s="3">
        <f>IFERROR(INDEX(COD_SALES!$B$5:$Z$500,MATCH(resource!$CC92,COD_SALES!$A$5:$A$500,0),MATCH(resource!DK$2,COD_SALES!$B$4:$Z$4,0)),"")</f>
        <v>0</v>
      </c>
      <c r="DL92" s="3">
        <f>IFERROR(INDEX(COD_SALES!$B$5:$Z$500,MATCH(resource!$CC92,COD_SALES!$A$5:$A$500,0),MATCH(resource!DL$2,COD_SALES!$B$4:$Z$4,0)),"")</f>
        <v>0</v>
      </c>
      <c r="DM92" s="3">
        <f>IFERROR(INDEX(COD_SALES!$B$5:$Z$500,MATCH(resource!$CC92,COD_SALES!$A$5:$A$500,0),MATCH(resource!DM$2,COD_SALES!$B$4:$Z$4,0)),"")</f>
        <v>10</v>
      </c>
      <c r="DN92" s="3" t="str">
        <f>IFERROR(INDEX(COD_SALES!$B$5:$Z$500,MATCH(resource!$CC92,COD_SALES!$A$5:$A$500,0),MATCH(resource!DN$2,COD_SALES!$B$4:$Z$4,0)),"")</f>
        <v/>
      </c>
      <c r="DO92" s="3">
        <f>IFERROR(INDEX(COD_SALES!$B$5:$Z$500,MATCH(resource!$CC92,COD_SALES!$A$5:$A$500,0),MATCH(resource!DO$2,COD_SALES!$B$4:$Z$4,0)),"")</f>
        <v>0</v>
      </c>
      <c r="DP92" s="3">
        <f>IFERROR(INDEX(COD_SALES!$B$5:$Z$500,MATCH(resource!$CC92,COD_SALES!$A$5:$A$500,0),MATCH(resource!DP$2,COD_SALES!$B$4:$Z$4,0)),"")</f>
        <v>2</v>
      </c>
      <c r="DQ92" s="3" t="str">
        <f>IFERROR(INDEX(COD_SALES!$B$5:$Z$500,MATCH(resource!$CC92,COD_SALES!$A$5:$A$500,0),MATCH(resource!DQ$2,COD_SALES!$B$4:$Z$4,0)),"")</f>
        <v/>
      </c>
      <c r="DR92" s="3">
        <f>IFERROR(INDEX(COD_SALES!$B$5:$Z$500,MATCH(resource!$CC92,COD_SALES!$A$5:$A$500,0),MATCH(resource!DR$2,COD_SALES!$B$4:$Z$4,0)),"")</f>
        <v>5</v>
      </c>
      <c r="DS92" s="3">
        <f>IFERROR(INDEX(COD_SALES!$B$5:$Z$500,MATCH(resource!$CC92,COD_SALES!$A$5:$A$500,0),MATCH(resource!DS$2,COD_SALES!$B$4:$Z$4,0)),"")</f>
        <v>10</v>
      </c>
      <c r="DT92" s="3">
        <f>IFERROR(INDEX(COD_SALES!$B$5:$Z$500,MATCH(resource!$CC92,COD_SALES!$A$5:$A$500,0),MATCH(resource!DT$2,COD_SALES!$B$4:$Z$4,0)),"")</f>
        <v>0</v>
      </c>
      <c r="DU92" s="3">
        <f>IFERROR(INDEX(COD_SALES!$B$5:$Z$500,MATCH(resource!$CC92,COD_SALES!$A$5:$A$500,0),MATCH(resource!DU$2,COD_SALES!$B$4:$Z$4,0)),"")</f>
        <v>0</v>
      </c>
      <c r="DV92" s="3">
        <f>IFERROR(INDEX(COD_SALES!$B$5:$Z$500,MATCH(resource!$CC92,COD_SALES!$A$5:$A$500,0),MATCH(resource!DV$2,COD_SALES!$B$4:$Z$4,0)),"")</f>
        <v>0</v>
      </c>
      <c r="DW92" s="3">
        <f>IFERROR(INDEX(COD_SALES!$B$5:$Z$500,MATCH(resource!$CC92,COD_SALES!$A$5:$A$500,0),MATCH(resource!DW$2,COD_SALES!$B$4:$Z$4,0)),"")</f>
        <v>30</v>
      </c>
      <c r="DX92" s="3">
        <f>IFERROR(INDEX(COD_SALES!$B$5:$Z$500,MATCH(resource!$CC92,COD_SALES!$A$5:$A$500,0),MATCH(resource!DX$2,COD_SALES!$B$4:$Z$4,0)),"")</f>
        <v>0</v>
      </c>
      <c r="DY92" s="3">
        <f>IFERROR(INDEX(COD_SALES!$B$5:$Z$500,MATCH(resource!$CC92,COD_SALES!$A$5:$A$500,0),MATCH(resource!DY$2,COD_SALES!$B$4:$Z$4,0)),"")</f>
        <v>0</v>
      </c>
      <c r="DZ92" s="3">
        <f>IFERROR(INDEX(COD_SALES!$B$5:$Z$500,MATCH(resource!$CC92,COD_SALES!$A$5:$A$500,0),MATCH(resource!DZ$2,COD_SALES!$B$4:$Z$4,0)),"")</f>
        <v>5</v>
      </c>
      <c r="EA92" s="3">
        <f>IFERROR(INDEX(COD_SALES!$B$5:$Z$500,MATCH(resource!$CC92,COD_SALES!$A$5:$A$500,0),MATCH(resource!EA$2,COD_SALES!$B$4:$Z$4,0)),"")</f>
        <v>5</v>
      </c>
      <c r="EB92" s="3">
        <f t="shared" si="70"/>
        <v>22862</v>
      </c>
      <c r="ED92" s="3">
        <f>IFERROR(VLOOKUP($CK92,depot_prod_sales!$B$5:$S$200,3,0),0)</f>
        <v>0</v>
      </c>
      <c r="EE92" s="3">
        <f>IFERROR(VLOOKUP($CK92,depot_prod_sales!$B$5:$S$200,4,0),0)</f>
        <v>0</v>
      </c>
      <c r="EF92" s="3">
        <f>IFERROR(VLOOKUP($CK92,depot_prod_sales!$B$5:$S$200,5,0),0)</f>
        <v>0</v>
      </c>
      <c r="EG92" s="3">
        <f>IFERROR(VLOOKUP($CK92,depot_prod_sales!$B$5:$S$200,6,0),0)</f>
        <v>0</v>
      </c>
      <c r="EH92" s="3">
        <f>IFERROR(VLOOKUP($CK92,depot_prod_sales!$B$5:$S$200,7,0),0)</f>
        <v>0</v>
      </c>
      <c r="EI92" s="3">
        <f>IFERROR(VLOOKUP($CK92,depot_prod_sales!$B$5:$S$200,8,0),0)</f>
        <v>0</v>
      </c>
      <c r="EJ92" s="3">
        <f>IFERROR(VLOOKUP($CK92,depot_prod_sales!$B$5:$S$200,9,0),0)</f>
        <v>0</v>
      </c>
      <c r="EK92" s="3">
        <f>IFERROR(VLOOKUP($CK92,depot_prod_sales!$B$5:$S$200,10,0),0)</f>
        <v>0</v>
      </c>
      <c r="EL92" s="3">
        <f>IFERROR(VLOOKUP($CK92,depot_prod_sales!$B$5:$S$200,11,0),0)</f>
        <v>0</v>
      </c>
      <c r="EM92" s="3">
        <f>IFERROR(VLOOKUP($CK92,depot_prod_sales!$B$5:$S$200,12,0),0)</f>
        <v>0</v>
      </c>
      <c r="EN92" s="3">
        <f>IFERROR(VLOOKUP($CK92,depot_prod_sales!$B$5:$S$200,13,0),0)</f>
        <v>0</v>
      </c>
      <c r="EO92" s="3">
        <f>IFERROR(VLOOKUP($CK92,depot_prod_sales!$B$5:$S$200,14,0),0)</f>
        <v>0</v>
      </c>
      <c r="EP92" s="3">
        <f>IFERROR(VLOOKUP($CK92,depot_prod_sales!$B$5:$S$200,15,0),0)</f>
        <v>0</v>
      </c>
      <c r="EQ92" s="3">
        <f>IFERROR(VLOOKUP($CK92,depot_prod_sales!$B$5:$S$200,16,0),0)</f>
        <v>0</v>
      </c>
      <c r="ER92" s="3">
        <f>IFERROR(VLOOKUP($CK92,depot_prod_sales!$B$5:$S$200,17,0),0)</f>
        <v>0</v>
      </c>
      <c r="ES92" s="3">
        <f>IFERROR(VLOOKUP($CK92,depot_prod_sales!$B$5:$S$200,18,0),0)</f>
        <v>0</v>
      </c>
      <c r="ET92" s="116">
        <f t="shared" si="71"/>
        <v>0</v>
      </c>
      <c r="EU92" s="116">
        <f t="shared" si="72"/>
        <v>0</v>
      </c>
      <c r="EW92" s="3">
        <f>IFERROR(VLOOKUP(CC92,data_pull!$AO$25:$AR$546,2,0),0)</f>
        <v>8</v>
      </c>
      <c r="EX92" s="1">
        <f>IFERROR(VLOOKUP(CC92,data_pull!$AO$25:$AR$546,4,0),0)</f>
        <v>190000</v>
      </c>
    </row>
    <row r="93" spans="13:154" x14ac:dyDescent="0.25"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4" t="str">
        <f>sales_data!B92</f>
        <v>Mahrab Hossain</v>
      </c>
      <c r="AR93" s="4" t="str">
        <f>sales_data!C92</f>
        <v>Blank FM (Mahrab Hossain)</v>
      </c>
      <c r="AS93" s="5" t="str">
        <f t="shared" si="62"/>
        <v>Blank FM (Mahrab Hossain)</v>
      </c>
      <c r="AT93" s="4" t="str">
        <f>sales_data!I92</f>
        <v>Abdul Hakim</v>
      </c>
      <c r="AU93" s="4" t="str">
        <f>sales_data!W92</f>
        <v>Mohesh Khali (Tb)</v>
      </c>
      <c r="AV93" s="1">
        <f>sales_data!N92</f>
        <v>100979.95</v>
      </c>
      <c r="AW93" s="1">
        <f>sales_data!P92</f>
        <v>26</v>
      </c>
      <c r="AX93" s="3">
        <f ca="1">IFERROR(INDEX(INDIRECT("day_wise_sales_data!$B$2:$BZ$599"),MATCH(resource!$CC93,day_wise_sales_data!$A$2:$A$500,0),MATCH(resource!AX$2,INDIRECT("day_wise_sales_data!$B$1:$BZ$1"),0)),0)</f>
        <v>0</v>
      </c>
      <c r="AY93" s="3">
        <f ca="1">IFERROR(INDEX(INDIRECT("day_wise_sales_data!$B$2:$BZ$599"),MATCH(resource!$CC93,day_wise_sales_data!$A$2:$A$500,0),MATCH(resource!AY$2,INDIRECT("day_wise_sales_data!$B$1:$BZ$1"),0)),0)</f>
        <v>0</v>
      </c>
      <c r="AZ93" s="3">
        <f ca="1">IFERROR(INDEX(INDIRECT("day_wise_sales_data!$B$2:$BZ$599"),MATCH(resource!$CC93,day_wise_sales_data!$A$2:$A$500,0),MATCH(resource!AZ$2,INDIRECT("day_wise_sales_data!$B$1:$BZ$1"),0)),0)</f>
        <v>668.85</v>
      </c>
      <c r="BA93" s="3">
        <f ca="1">IFERROR(INDEX(INDIRECT("day_wise_sales_data!$B$2:$BZ$599"),MATCH(resource!$CC93,day_wise_sales_data!$A$2:$A$500,0),MATCH(resource!BA$2,INDIRECT("day_wise_sales_data!$B$1:$BZ$1"),0)),0)</f>
        <v>0</v>
      </c>
      <c r="BB93" s="3">
        <f ca="1">IFERROR(INDEX(INDIRECT("day_wise_sales_data!$B$2:$BZ$599"),MATCH(resource!$CC93,day_wise_sales_data!$A$2:$A$500,0),MATCH(resource!BB$2,INDIRECT("day_wise_sales_data!$B$1:$BZ$1"),0)),0)</f>
        <v>0</v>
      </c>
      <c r="BC93" s="3">
        <f ca="1">IFERROR(INDEX(INDIRECT("day_wise_sales_data!$B$2:$BZ$599"),MATCH(resource!$CC93,day_wise_sales_data!$A$2:$A$500,0),MATCH(resource!BC$2,INDIRECT("day_wise_sales_data!$B$1:$BZ$1"),0)),0)</f>
        <v>0</v>
      </c>
      <c r="BD93" s="3">
        <f ca="1">IFERROR(INDEX(INDIRECT("day_wise_sales_data!$B$2:$BZ$599"),MATCH(resource!$CC93,day_wise_sales_data!$A$2:$A$500,0),MATCH(resource!BD$2,INDIRECT("day_wise_sales_data!$B$1:$BZ$1"),0)),0)</f>
        <v>1689.71</v>
      </c>
      <c r="BE93" s="3">
        <f ca="1">IFERROR(INDEX(INDIRECT("day_wise_sales_data!$B$2:$BZ$599"),MATCH(resource!$CC93,day_wise_sales_data!$A$2:$A$500,0),MATCH(resource!BE$2,INDIRECT("day_wise_sales_data!$B$1:$BZ$1"),0)),0)</f>
        <v>24379.38</v>
      </c>
      <c r="BF93" s="3">
        <f ca="1">IFERROR(INDEX(INDIRECT("day_wise_sales_data!$B$2:$BZ$599"),MATCH(resource!$CC93,day_wise_sales_data!$A$2:$A$500,0),MATCH(resource!BF$2,INDIRECT("day_wise_sales_data!$B$1:$BZ$1"),0)),0)</f>
        <v>0</v>
      </c>
      <c r="BG93" s="3">
        <f ca="1">IFERROR(INDEX(INDIRECT("day_wise_sales_data!$B$2:$BZ$599"),MATCH(resource!$CC93,day_wise_sales_data!$A$2:$A$500,0),MATCH(resource!BG$2,INDIRECT("day_wise_sales_data!$B$1:$BZ$1"),0)),0)</f>
        <v>0</v>
      </c>
      <c r="BH93" s="3">
        <f ca="1">IFERROR(INDEX(INDIRECT("day_wise_sales_data!$B$2:$BZ$599"),MATCH(resource!$CC93,day_wise_sales_data!$A$2:$A$500,0),MATCH(resource!BH$2,INDIRECT("day_wise_sales_data!$B$1:$BZ$1"),0)),0)</f>
        <v>0</v>
      </c>
      <c r="BI93" s="3">
        <f ca="1">IFERROR(INDEX(INDIRECT("day_wise_sales_data!$B$2:$BZ$599"),MATCH(resource!$CC93,day_wise_sales_data!$A$2:$A$500,0),MATCH(resource!BI$2,INDIRECT("day_wise_sales_data!$B$1:$BZ$1"),0)),0)</f>
        <v>0</v>
      </c>
      <c r="BJ93" s="3">
        <f ca="1">IFERROR(INDEX(INDIRECT("day_wise_sales_data!$B$2:$BZ$599"),MATCH(resource!$CC93,day_wise_sales_data!$A$2:$A$500,0),MATCH(resource!BJ$2,INDIRECT("day_wise_sales_data!$B$1:$BZ$1"),0)),0)</f>
        <v>0</v>
      </c>
      <c r="BK93" s="3">
        <f ca="1">IFERROR(INDEX(INDIRECT("day_wise_sales_data!$B$2:$BZ$599"),MATCH(resource!$CC93,day_wise_sales_data!$A$2:$A$500,0),MATCH(resource!BK$2,INDIRECT("day_wise_sales_data!$B$1:$BZ$1"),0)),0)</f>
        <v>3740.17</v>
      </c>
      <c r="BL93" s="3">
        <f ca="1">IFERROR(INDEX(INDIRECT("day_wise_sales_data!$B$2:$BZ$599"),MATCH(resource!$CC93,day_wise_sales_data!$A$2:$A$500,0),MATCH(resource!BL$2,INDIRECT("day_wise_sales_data!$B$1:$BZ$1"),0)),0)</f>
        <v>0</v>
      </c>
      <c r="BM93" s="3">
        <f ca="1">IFERROR(INDEX(INDIRECT("day_wise_sales_data!$B$2:$BZ$599"),MATCH(resource!$CC93,day_wise_sales_data!$A$2:$A$500,0),MATCH(resource!BM$2,INDIRECT("day_wise_sales_data!$B$1:$BZ$1"),0)),0)</f>
        <v>0</v>
      </c>
      <c r="BN93" s="3">
        <f ca="1">IFERROR(INDEX(INDIRECT("day_wise_sales_data!$B$2:$BZ$599"),MATCH(resource!$CC93,day_wise_sales_data!$A$2:$A$500,0),MATCH(resource!BN$2,INDIRECT("day_wise_sales_data!$B$1:$BZ$1"),0)),0)</f>
        <v>0</v>
      </c>
      <c r="BO93" s="3">
        <f ca="1">IFERROR(INDEX(INDIRECT("day_wise_sales_data!$B$2:$BZ$599"),MATCH(resource!$CC93,day_wise_sales_data!$A$2:$A$500,0),MATCH(resource!BO$2,INDIRECT("day_wise_sales_data!$B$1:$BZ$1"),0)),0)</f>
        <v>5265.05</v>
      </c>
      <c r="BP93" s="3">
        <f ca="1">IFERROR(INDEX(INDIRECT("day_wise_sales_data!$B$2:$BZ$599"),MATCH(resource!$CC93,day_wise_sales_data!$A$2:$A$500,0),MATCH(resource!BP$2,INDIRECT("day_wise_sales_data!$B$1:$BZ$1"),0)),0)</f>
        <v>0</v>
      </c>
      <c r="BQ93" s="3">
        <f ca="1">IFERROR(INDEX(INDIRECT("day_wise_sales_data!$B$2:$BZ$599"),MATCH(resource!$CC93,day_wise_sales_data!$A$2:$A$500,0),MATCH(resource!BQ$2,INDIRECT("day_wise_sales_data!$B$1:$BZ$1"),0)),0)</f>
        <v>0</v>
      </c>
      <c r="BR93" s="3">
        <f ca="1">IFERROR(INDEX(INDIRECT("day_wise_sales_data!$B$2:$BZ$599"),MATCH(resource!$CC93,day_wise_sales_data!$A$2:$A$500,0),MATCH(resource!BR$2,INDIRECT("day_wise_sales_data!$B$1:$BZ$1"),0)),0)</f>
        <v>5733.43</v>
      </c>
      <c r="BS93" s="3">
        <f ca="1">IFERROR(INDEX(INDIRECT("day_wise_sales_data!$B$2:$BZ$599"),MATCH(resource!$CC93,day_wise_sales_data!$A$2:$A$500,0),MATCH(resource!BS$2,INDIRECT("day_wise_sales_data!$B$1:$BZ$1"),0)),0)</f>
        <v>0</v>
      </c>
      <c r="BT93" s="3">
        <f ca="1">IFERROR(INDEX(INDIRECT("day_wise_sales_data!$B$2:$BZ$599"),MATCH(resource!$CC93,day_wise_sales_data!$A$2:$A$500,0),MATCH(resource!BT$2,INDIRECT("day_wise_sales_data!$B$1:$BZ$1"),0)),0)</f>
        <v>0</v>
      </c>
      <c r="BU93" s="3">
        <f ca="1">IFERROR(INDEX(INDIRECT("day_wise_sales_data!$B$2:$BZ$599"),MATCH(resource!$CC93,day_wise_sales_data!$A$2:$A$500,0),MATCH(resource!BU$2,INDIRECT("day_wise_sales_data!$B$1:$BZ$1"),0)),0)</f>
        <v>0</v>
      </c>
      <c r="BV93" s="3">
        <f ca="1">IFERROR(INDEX(INDIRECT("day_wise_sales_data!$B$2:$BZ$599"),MATCH(resource!$CC93,day_wise_sales_data!$A$2:$A$500,0),MATCH(resource!BV$2,INDIRECT("day_wise_sales_data!$B$1:$BZ$1"),0)),0)</f>
        <v>0</v>
      </c>
      <c r="BW93" s="3">
        <f ca="1">IFERROR(INDEX(INDIRECT("day_wise_sales_data!$B$2:$BZ$599"),MATCH(resource!$CC93,day_wise_sales_data!$A$2:$A$500,0),MATCH(resource!BW$2,INDIRECT("day_wise_sales_data!$B$1:$BZ$1"),0)),0)</f>
        <v>0</v>
      </c>
      <c r="BX93" s="3">
        <f ca="1">IFERROR(INDEX(INDIRECT("day_wise_sales_data!$B$2:$BZ$599"),MATCH(resource!$CC93,day_wise_sales_data!$A$2:$A$500,0),MATCH(resource!BX$2,INDIRECT("day_wise_sales_data!$B$1:$BZ$1"),0)),0)</f>
        <v>7883.24</v>
      </c>
      <c r="BY93" s="3">
        <f ca="1">IFERROR(INDEX(INDIRECT("day_wise_sales_data!$B$2:$BZ$599"),MATCH(resource!$CC93,day_wise_sales_data!$A$2:$A$500,0),MATCH(resource!BY$2,INDIRECT("day_wise_sales_data!$B$1:$BZ$1"),0)),0)</f>
        <v>46318.69</v>
      </c>
      <c r="BZ93" s="3">
        <f ca="1">IFERROR(INDEX(INDIRECT("day_wise_sales_data!$B$2:$BZ$599"),MATCH(resource!$CC93,day_wise_sales_data!$A$2:$A$500,0),MATCH(resource!BZ$2,INDIRECT("day_wise_sales_data!$B$1:$BZ$1"),0)),0)</f>
        <v>0</v>
      </c>
      <c r="CA93" s="3" t="str">
        <f ca="1">IFERROR(INDEX(INDIRECT("day_wise_sales_data!$B$2:$BZ$599"),MATCH(resource!$CC93,day_wise_sales_data!$A$2:$A$500,0),MATCH(resource!CA$2,INDIRECT("day_wise_sales_data!$B$1:$BZ$1"),0)),0)</f>
        <v>dd</v>
      </c>
      <c r="CC93" s="4" t="str">
        <f>sales_data!H92</f>
        <v>COX03135</v>
      </c>
      <c r="CD93" s="1">
        <v>91</v>
      </c>
      <c r="CE93" s="1" t="str">
        <f>IF(AQ93=report!$AQ$3,resource!CD93,"")</f>
        <v/>
      </c>
      <c r="CF93" s="5" t="str">
        <f>IFERROR(SMALL($CE$3:$CE$1001,ROWS($CE$3:CE93)),"")</f>
        <v/>
      </c>
      <c r="CH93">
        <f>IFERROR(VLOOKUP($CC93,data_pull!$E$22:$G$700,2,0),0)</f>
        <v>100979.95</v>
      </c>
      <c r="CI93" s="1">
        <f t="shared" si="64"/>
        <v>154</v>
      </c>
      <c r="CJ93" s="1">
        <f t="shared" si="63"/>
        <v>0</v>
      </c>
      <c r="CK93" s="1" t="s">
        <v>1183</v>
      </c>
      <c r="CL93" s="1">
        <f t="shared" si="65"/>
        <v>111</v>
      </c>
      <c r="CM93" s="1" t="str">
        <f>IFERROR(VLOOKUP($CK93,stock_data!$B$3:$W$612,2,0),0)</f>
        <v>EROM - 250 TABLET</v>
      </c>
      <c r="CN93" s="1" t="str">
        <f>IFERROR(VLOOKUP($CK93,stock_data!$B$3:$W$612,4,0),0)</f>
        <v>10x10's</v>
      </c>
      <c r="CO93" s="1">
        <f>IFERROR(VLOOKUP($CK93,stock_data!$B$3:$W$612,5,0),0)</f>
        <v>400</v>
      </c>
      <c r="CP93" s="3">
        <f t="shared" si="66"/>
        <v>0</v>
      </c>
      <c r="CQ93" s="3">
        <f t="shared" si="67"/>
        <v>0</v>
      </c>
      <c r="CR93" s="1">
        <f>IFERROR(VLOOKUP($CK93,stock_data!$B$3:$W$612,6,0),0)</f>
        <v>0</v>
      </c>
      <c r="CS93" s="1">
        <f>IFERROR(VLOOKUP($CK93,stock_data!$B$3:$W$612,7,0),0)</f>
        <v>0</v>
      </c>
      <c r="CT93" s="1">
        <f>IFERROR(VLOOKUP($CK93,stock_data!$B$3:$W$612,8,0),0)</f>
        <v>0</v>
      </c>
      <c r="CU93" s="1">
        <f>IFERROR(VLOOKUP($CK93,stock_data!$B$3:$W$612,9,0),0)</f>
        <v>0</v>
      </c>
      <c r="CV93" s="1">
        <f>IFERROR(VLOOKUP($CK93,stock_data!$B$3:$W$612,10,0),0)</f>
        <v>0</v>
      </c>
      <c r="CW93" s="1">
        <f>IFERROR(VLOOKUP($CK93,stock_data!$B$3:$W$612,11,0),0)</f>
        <v>0</v>
      </c>
      <c r="CX93" s="1">
        <f>IFERROR(VLOOKUP($CK93,stock_data!$B$3:$W$612,12,0),0)</f>
        <v>0</v>
      </c>
      <c r="CY93" s="1">
        <f>IFERROR(VLOOKUP($CK93,stock_data!$B$3:$W$612,13,0),0)</f>
        <v>0</v>
      </c>
      <c r="CZ93" s="1">
        <f>IFERROR(VLOOKUP($CK93,stock_data!$B$3:$W$612,14,0),0)</f>
        <v>0</v>
      </c>
      <c r="DA93" s="1">
        <f>IFERROR(VLOOKUP($CK93,stock_data!$B$3:$W$612,15,0),0)</f>
        <v>0</v>
      </c>
      <c r="DB93" s="1">
        <f>IFERROR(VLOOKUP($CK93,stock_data!$B$3:$W$612,16,0),0)</f>
        <v>0</v>
      </c>
      <c r="DC93" s="1">
        <f>IFERROR(VLOOKUP($CK93,stock_data!$B$3:$W$612,17,0),0)</f>
        <v>0</v>
      </c>
      <c r="DD93" s="1">
        <f>IFERROR(VLOOKUP($CK93,stock_data!$B$3:$W$612,18,0),0)</f>
        <v>0</v>
      </c>
      <c r="DE93" s="1">
        <f>IFERROR(VLOOKUP($CK93,stock_data!$B$3:$W$612,19,0),0)</f>
        <v>0</v>
      </c>
      <c r="DF93" s="1">
        <f>IFERROR(VLOOKUP($CK93,stock_data!$B$3:$W$612,20,0),0)</f>
        <v>0</v>
      </c>
      <c r="DG93" s="1">
        <f>IFERROR(VLOOKUP($CK93,stock_data!$B$3:$W$612,21,0),0)</f>
        <v>0</v>
      </c>
      <c r="DH93" s="1">
        <f>IFERROR(VLOOKUP($CK93,stock_data!$B$3:$W$612,22,0),0)</f>
        <v>0</v>
      </c>
      <c r="DI93" s="1">
        <f t="shared" si="68"/>
        <v>0</v>
      </c>
      <c r="DJ93" s="1">
        <f t="shared" si="69"/>
        <v>0</v>
      </c>
      <c r="DK93" s="3">
        <f>IFERROR(INDEX(COD_SALES!$B$5:$Z$500,MATCH(resource!$CC93,COD_SALES!$A$5:$A$500,0),MATCH(resource!DK$2,COD_SALES!$B$4:$Z$4,0)),"")</f>
        <v>0</v>
      </c>
      <c r="DL93" s="3">
        <f>IFERROR(INDEX(COD_SALES!$B$5:$Z$500,MATCH(resource!$CC93,COD_SALES!$A$5:$A$500,0),MATCH(resource!DL$2,COD_SALES!$B$4:$Z$4,0)),"")</f>
        <v>0</v>
      </c>
      <c r="DM93" s="3">
        <f>IFERROR(INDEX(COD_SALES!$B$5:$Z$500,MATCH(resource!$CC93,COD_SALES!$A$5:$A$500,0),MATCH(resource!DM$2,COD_SALES!$B$4:$Z$4,0)),"")</f>
        <v>0</v>
      </c>
      <c r="DN93" s="3" t="str">
        <f>IFERROR(INDEX(COD_SALES!$B$5:$Z$500,MATCH(resource!$CC93,COD_SALES!$A$5:$A$500,0),MATCH(resource!DN$2,COD_SALES!$B$4:$Z$4,0)),"")</f>
        <v/>
      </c>
      <c r="DO93" s="3">
        <f>IFERROR(INDEX(COD_SALES!$B$5:$Z$500,MATCH(resource!$CC93,COD_SALES!$A$5:$A$500,0),MATCH(resource!DO$2,COD_SALES!$B$4:$Z$4,0)),"")</f>
        <v>0</v>
      </c>
      <c r="DP93" s="3">
        <f>IFERROR(INDEX(COD_SALES!$B$5:$Z$500,MATCH(resource!$CC93,COD_SALES!$A$5:$A$500,0),MATCH(resource!DP$2,COD_SALES!$B$4:$Z$4,0)),"")</f>
        <v>0</v>
      </c>
      <c r="DQ93" s="3" t="str">
        <f>IFERROR(INDEX(COD_SALES!$B$5:$Z$500,MATCH(resource!$CC93,COD_SALES!$A$5:$A$500,0),MATCH(resource!DQ$2,COD_SALES!$B$4:$Z$4,0)),"")</f>
        <v/>
      </c>
      <c r="DR93" s="3">
        <f>IFERROR(INDEX(COD_SALES!$B$5:$Z$500,MATCH(resource!$CC93,COD_SALES!$A$5:$A$500,0),MATCH(resource!DR$2,COD_SALES!$B$4:$Z$4,0)),"")</f>
        <v>0</v>
      </c>
      <c r="DS93" s="3">
        <f>IFERROR(INDEX(COD_SALES!$B$5:$Z$500,MATCH(resource!$CC93,COD_SALES!$A$5:$A$500,0),MATCH(resource!DS$2,COD_SALES!$B$4:$Z$4,0)),"")</f>
        <v>68</v>
      </c>
      <c r="DT93" s="3">
        <f>IFERROR(INDEX(COD_SALES!$B$5:$Z$500,MATCH(resource!$CC93,COD_SALES!$A$5:$A$500,0),MATCH(resource!DT$2,COD_SALES!$B$4:$Z$4,0)),"")</f>
        <v>2</v>
      </c>
      <c r="DU93" s="3">
        <f>IFERROR(INDEX(COD_SALES!$B$5:$Z$500,MATCH(resource!$CC93,COD_SALES!$A$5:$A$500,0),MATCH(resource!DU$2,COD_SALES!$B$4:$Z$4,0)),"")</f>
        <v>5</v>
      </c>
      <c r="DV93" s="3">
        <f>IFERROR(INDEX(COD_SALES!$B$5:$Z$500,MATCH(resource!$CC93,COD_SALES!$A$5:$A$500,0),MATCH(resource!DV$2,COD_SALES!$B$4:$Z$4,0)),"")</f>
        <v>0</v>
      </c>
      <c r="DW93" s="3">
        <f>IFERROR(INDEX(COD_SALES!$B$5:$Z$500,MATCH(resource!$CC93,COD_SALES!$A$5:$A$500,0),MATCH(resource!DW$2,COD_SALES!$B$4:$Z$4,0)),"")</f>
        <v>21</v>
      </c>
      <c r="DX93" s="3">
        <f>IFERROR(INDEX(COD_SALES!$B$5:$Z$500,MATCH(resource!$CC93,COD_SALES!$A$5:$A$500,0),MATCH(resource!DX$2,COD_SALES!$B$4:$Z$4,0)),"")</f>
        <v>0</v>
      </c>
      <c r="DY93" s="3">
        <f>IFERROR(INDEX(COD_SALES!$B$5:$Z$500,MATCH(resource!$CC93,COD_SALES!$A$5:$A$500,0),MATCH(resource!DY$2,COD_SALES!$B$4:$Z$4,0)),"")</f>
        <v>0</v>
      </c>
      <c r="DZ93" s="3">
        <f>IFERROR(INDEX(COD_SALES!$B$5:$Z$500,MATCH(resource!$CC93,COD_SALES!$A$5:$A$500,0),MATCH(resource!DZ$2,COD_SALES!$B$4:$Z$4,0)),"")</f>
        <v>2</v>
      </c>
      <c r="EA93" s="3">
        <f>IFERROR(INDEX(COD_SALES!$B$5:$Z$500,MATCH(resource!$CC93,COD_SALES!$A$5:$A$500,0),MATCH(resource!EA$2,COD_SALES!$B$4:$Z$4,0)),"")</f>
        <v>7</v>
      </c>
      <c r="EB93" s="3">
        <f t="shared" si="70"/>
        <v>28977.609999999997</v>
      </c>
      <c r="ED93" s="3">
        <f>IFERROR(VLOOKUP($CK93,depot_prod_sales!$B$5:$S$200,3,0),0)</f>
        <v>0</v>
      </c>
      <c r="EE93" s="3">
        <f>IFERROR(VLOOKUP($CK93,depot_prod_sales!$B$5:$S$200,4,0),0)</f>
        <v>0</v>
      </c>
      <c r="EF93" s="3">
        <f>IFERROR(VLOOKUP($CK93,depot_prod_sales!$B$5:$S$200,5,0),0)</f>
        <v>0</v>
      </c>
      <c r="EG93" s="3">
        <f>IFERROR(VLOOKUP($CK93,depot_prod_sales!$B$5:$S$200,6,0),0)</f>
        <v>0</v>
      </c>
      <c r="EH93" s="3">
        <f>IFERROR(VLOOKUP($CK93,depot_prod_sales!$B$5:$S$200,7,0),0)</f>
        <v>0</v>
      </c>
      <c r="EI93" s="3">
        <f>IFERROR(VLOOKUP($CK93,depot_prod_sales!$B$5:$S$200,8,0),0)</f>
        <v>0</v>
      </c>
      <c r="EJ93" s="3">
        <f>IFERROR(VLOOKUP($CK93,depot_prod_sales!$B$5:$S$200,9,0),0)</f>
        <v>0</v>
      </c>
      <c r="EK93" s="3">
        <f>IFERROR(VLOOKUP($CK93,depot_prod_sales!$B$5:$S$200,10,0),0)</f>
        <v>0</v>
      </c>
      <c r="EL93" s="3">
        <f>IFERROR(VLOOKUP($CK93,depot_prod_sales!$B$5:$S$200,11,0),0)</f>
        <v>0</v>
      </c>
      <c r="EM93" s="3">
        <f>IFERROR(VLOOKUP($CK93,depot_prod_sales!$B$5:$S$200,12,0),0)</f>
        <v>0</v>
      </c>
      <c r="EN93" s="3">
        <f>IFERROR(VLOOKUP($CK93,depot_prod_sales!$B$5:$S$200,13,0),0)</f>
        <v>0</v>
      </c>
      <c r="EO93" s="3">
        <f>IFERROR(VLOOKUP($CK93,depot_prod_sales!$B$5:$S$200,14,0),0)</f>
        <v>0</v>
      </c>
      <c r="EP93" s="3">
        <f>IFERROR(VLOOKUP($CK93,depot_prod_sales!$B$5:$S$200,15,0),0)</f>
        <v>0</v>
      </c>
      <c r="EQ93" s="3">
        <f>IFERROR(VLOOKUP($CK93,depot_prod_sales!$B$5:$S$200,16,0),0)</f>
        <v>0</v>
      </c>
      <c r="ER93" s="3">
        <f>IFERROR(VLOOKUP($CK93,depot_prod_sales!$B$5:$S$200,17,0),0)</f>
        <v>0</v>
      </c>
      <c r="ES93" s="3">
        <f>IFERROR(VLOOKUP($CK93,depot_prod_sales!$B$5:$S$200,18,0),0)</f>
        <v>0</v>
      </c>
      <c r="ET93" s="116">
        <f t="shared" si="71"/>
        <v>0</v>
      </c>
      <c r="EU93" s="116">
        <f t="shared" si="72"/>
        <v>0</v>
      </c>
      <c r="EW93" s="3">
        <f>IFERROR(VLOOKUP(CC93,data_pull!$AO$25:$AR$546,2,0),0)</f>
        <v>6</v>
      </c>
      <c r="EX93" s="1">
        <f>IFERROR(VLOOKUP(CC93,data_pull!$AO$25:$AR$546,4,0),0)</f>
        <v>190000</v>
      </c>
    </row>
    <row r="94" spans="13:154" x14ac:dyDescent="0.25"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4" t="str">
        <f>sales_data!B93</f>
        <v>Mahrab Hossain</v>
      </c>
      <c r="AR94" s="4" t="str">
        <f>sales_data!C93</f>
        <v>Blank FM (Mahrab Hossain)</v>
      </c>
      <c r="AS94" s="5" t="str">
        <f t="shared" si="62"/>
        <v/>
      </c>
      <c r="AT94" s="4" t="str">
        <f>sales_data!I93</f>
        <v>Gias Uddin</v>
      </c>
      <c r="AU94" s="4" t="str">
        <f>sales_data!W93</f>
        <v>Diabetic Hospital (Cb)</v>
      </c>
      <c r="AV94" s="1">
        <f>sales_data!N93</f>
        <v>100623.18</v>
      </c>
      <c r="AW94" s="1">
        <f>sales_data!P93</f>
        <v>23</v>
      </c>
      <c r="AX94" s="3">
        <f ca="1">IFERROR(INDEX(INDIRECT("day_wise_sales_data!$B$2:$BZ$599"),MATCH(resource!$CC94,day_wise_sales_data!$A$2:$A$500,0),MATCH(resource!AX$2,INDIRECT("day_wise_sales_data!$B$1:$BZ$1"),0)),0)</f>
        <v>0</v>
      </c>
      <c r="AY94" s="3">
        <f ca="1">IFERROR(INDEX(INDIRECT("day_wise_sales_data!$B$2:$BZ$599"),MATCH(resource!$CC94,day_wise_sales_data!$A$2:$A$500,0),MATCH(resource!AY$2,INDIRECT("day_wise_sales_data!$B$1:$BZ$1"),0)),0)</f>
        <v>0</v>
      </c>
      <c r="AZ94" s="3">
        <f ca="1">IFERROR(INDEX(INDIRECT("day_wise_sales_data!$B$2:$BZ$599"),MATCH(resource!$CC94,day_wise_sales_data!$A$2:$A$500,0),MATCH(resource!AZ$2,INDIRECT("day_wise_sales_data!$B$1:$BZ$1"),0)),0)</f>
        <v>0</v>
      </c>
      <c r="BA94" s="3">
        <f ca="1">IFERROR(INDEX(INDIRECT("day_wise_sales_data!$B$2:$BZ$599"),MATCH(resource!$CC94,day_wise_sales_data!$A$2:$A$500,0),MATCH(resource!BA$2,INDIRECT("day_wise_sales_data!$B$1:$BZ$1"),0)),0)</f>
        <v>0</v>
      </c>
      <c r="BB94" s="3">
        <f ca="1">IFERROR(INDEX(INDIRECT("day_wise_sales_data!$B$2:$BZ$599"),MATCH(resource!$CC94,day_wise_sales_data!$A$2:$A$500,0),MATCH(resource!BB$2,INDIRECT("day_wise_sales_data!$B$1:$BZ$1"),0)),0)</f>
        <v>4241.1499999999996</v>
      </c>
      <c r="BC94" s="3">
        <f ca="1">IFERROR(INDEX(INDIRECT("day_wise_sales_data!$B$2:$BZ$599"),MATCH(resource!$CC94,day_wise_sales_data!$A$2:$A$500,0),MATCH(resource!BC$2,INDIRECT("day_wise_sales_data!$B$1:$BZ$1"),0)),0)</f>
        <v>0</v>
      </c>
      <c r="BD94" s="3">
        <f ca="1">IFERROR(INDEX(INDIRECT("day_wise_sales_data!$B$2:$BZ$599"),MATCH(resource!$CC94,day_wise_sales_data!$A$2:$A$500,0),MATCH(resource!BD$2,INDIRECT("day_wise_sales_data!$B$1:$BZ$1"),0)),0)</f>
        <v>0</v>
      </c>
      <c r="BE94" s="3">
        <f ca="1">IFERROR(INDEX(INDIRECT("day_wise_sales_data!$B$2:$BZ$599"),MATCH(resource!$CC94,day_wise_sales_data!$A$2:$A$500,0),MATCH(resource!BE$2,INDIRECT("day_wise_sales_data!$B$1:$BZ$1"),0)),0)</f>
        <v>3041.68</v>
      </c>
      <c r="BF94" s="3">
        <f ca="1">IFERROR(INDEX(INDIRECT("day_wise_sales_data!$B$2:$BZ$599"),MATCH(resource!$CC94,day_wise_sales_data!$A$2:$A$500,0),MATCH(resource!BF$2,INDIRECT("day_wise_sales_data!$B$1:$BZ$1"),0)),0)</f>
        <v>0</v>
      </c>
      <c r="BG94" s="3">
        <f ca="1">IFERROR(INDEX(INDIRECT("day_wise_sales_data!$B$2:$BZ$599"),MATCH(resource!$CC94,day_wise_sales_data!$A$2:$A$500,0),MATCH(resource!BG$2,INDIRECT("day_wise_sales_data!$B$1:$BZ$1"),0)),0)</f>
        <v>0</v>
      </c>
      <c r="BH94" s="3">
        <f ca="1">IFERROR(INDEX(INDIRECT("day_wise_sales_data!$B$2:$BZ$599"),MATCH(resource!$CC94,day_wise_sales_data!$A$2:$A$500,0),MATCH(resource!BH$2,INDIRECT("day_wise_sales_data!$B$1:$BZ$1"),0)),0)</f>
        <v>5544.33</v>
      </c>
      <c r="BI94" s="3">
        <f ca="1">IFERROR(INDEX(INDIRECT("day_wise_sales_data!$B$2:$BZ$599"),MATCH(resource!$CC94,day_wise_sales_data!$A$2:$A$500,0),MATCH(resource!BI$2,INDIRECT("day_wise_sales_data!$B$1:$BZ$1"),0)),0)</f>
        <v>1060.29</v>
      </c>
      <c r="BJ94" s="3">
        <f ca="1">IFERROR(INDEX(INDIRECT("day_wise_sales_data!$B$2:$BZ$599"),MATCH(resource!$CC94,day_wise_sales_data!$A$2:$A$500,0),MATCH(resource!BJ$2,INDIRECT("day_wise_sales_data!$B$1:$BZ$1"),0)),0)</f>
        <v>0</v>
      </c>
      <c r="BK94" s="3">
        <f ca="1">IFERROR(INDEX(INDIRECT("day_wise_sales_data!$B$2:$BZ$599"),MATCH(resource!$CC94,day_wise_sales_data!$A$2:$A$500,0),MATCH(resource!BK$2,INDIRECT("day_wise_sales_data!$B$1:$BZ$1"),0)),0)</f>
        <v>0</v>
      </c>
      <c r="BL94" s="3">
        <f ca="1">IFERROR(INDEX(INDIRECT("day_wise_sales_data!$B$2:$BZ$599"),MATCH(resource!$CC94,day_wise_sales_data!$A$2:$A$500,0),MATCH(resource!BL$2,INDIRECT("day_wise_sales_data!$B$1:$BZ$1"),0)),0)</f>
        <v>0</v>
      </c>
      <c r="BM94" s="3">
        <f ca="1">IFERROR(INDEX(INDIRECT("day_wise_sales_data!$B$2:$BZ$599"),MATCH(resource!$CC94,day_wise_sales_data!$A$2:$A$500,0),MATCH(resource!BM$2,INDIRECT("day_wise_sales_data!$B$1:$BZ$1"),0)),0)</f>
        <v>5588.32</v>
      </c>
      <c r="BN94" s="3">
        <f ca="1">IFERROR(INDEX(INDIRECT("day_wise_sales_data!$B$2:$BZ$599"),MATCH(resource!$CC94,day_wise_sales_data!$A$2:$A$500,0),MATCH(resource!BN$2,INDIRECT("day_wise_sales_data!$B$1:$BZ$1"),0)),0)</f>
        <v>24655.62</v>
      </c>
      <c r="BO94" s="3">
        <f ca="1">IFERROR(INDEX(INDIRECT("day_wise_sales_data!$B$2:$BZ$599"),MATCH(resource!$CC94,day_wise_sales_data!$A$2:$A$500,0),MATCH(resource!BO$2,INDIRECT("day_wise_sales_data!$B$1:$BZ$1"),0)),0)</f>
        <v>4373.93</v>
      </c>
      <c r="BP94" s="3">
        <f ca="1">IFERROR(INDEX(INDIRECT("day_wise_sales_data!$B$2:$BZ$599"),MATCH(resource!$CC94,day_wise_sales_data!$A$2:$A$500,0),MATCH(resource!BP$2,INDIRECT("day_wise_sales_data!$B$1:$BZ$1"),0)),0)</f>
        <v>0</v>
      </c>
      <c r="BQ94" s="3">
        <f ca="1">IFERROR(INDEX(INDIRECT("day_wise_sales_data!$B$2:$BZ$599"),MATCH(resource!$CC94,day_wise_sales_data!$A$2:$A$500,0),MATCH(resource!BQ$2,INDIRECT("day_wise_sales_data!$B$1:$BZ$1"),0)),0)</f>
        <v>0</v>
      </c>
      <c r="BR94" s="3">
        <f ca="1">IFERROR(INDEX(INDIRECT("day_wise_sales_data!$B$2:$BZ$599"),MATCH(resource!$CC94,day_wise_sales_data!$A$2:$A$500,0),MATCH(resource!BR$2,INDIRECT("day_wise_sales_data!$B$1:$BZ$1"),0)),0)</f>
        <v>0</v>
      </c>
      <c r="BS94" s="3">
        <f ca="1">IFERROR(INDEX(INDIRECT("day_wise_sales_data!$B$2:$BZ$599"),MATCH(resource!$CC94,day_wise_sales_data!$A$2:$A$500,0),MATCH(resource!BS$2,INDIRECT("day_wise_sales_data!$B$1:$BZ$1"),0)),0)</f>
        <v>1060.29</v>
      </c>
      <c r="BT94" s="3">
        <f ca="1">IFERROR(INDEX(INDIRECT("day_wise_sales_data!$B$2:$BZ$599"),MATCH(resource!$CC94,day_wise_sales_data!$A$2:$A$500,0),MATCH(resource!BT$2,INDIRECT("day_wise_sales_data!$B$1:$BZ$1"),0)),0)</f>
        <v>4232.2299999999996</v>
      </c>
      <c r="BU94" s="3">
        <f ca="1">IFERROR(INDEX(INDIRECT("day_wise_sales_data!$B$2:$BZ$599"),MATCH(resource!$CC94,day_wise_sales_data!$A$2:$A$500,0),MATCH(resource!BU$2,INDIRECT("day_wise_sales_data!$B$1:$BZ$1"),0)),0)</f>
        <v>10435.83</v>
      </c>
      <c r="BV94" s="3">
        <f ca="1">IFERROR(INDEX(INDIRECT("day_wise_sales_data!$B$2:$BZ$599"),MATCH(resource!$CC94,day_wise_sales_data!$A$2:$A$500,0),MATCH(resource!BV$2,INDIRECT("day_wise_sales_data!$B$1:$BZ$1"),0)),0)</f>
        <v>28154.84</v>
      </c>
      <c r="BW94" s="3">
        <f ca="1">IFERROR(INDEX(INDIRECT("day_wise_sales_data!$B$2:$BZ$599"),MATCH(resource!$CC94,day_wise_sales_data!$A$2:$A$500,0),MATCH(resource!BW$2,INDIRECT("day_wise_sales_data!$B$1:$BZ$1"),0)),0)</f>
        <v>0</v>
      </c>
      <c r="BX94" s="3">
        <f ca="1">IFERROR(INDEX(INDIRECT("day_wise_sales_data!$B$2:$BZ$599"),MATCH(resource!$CC94,day_wise_sales_data!$A$2:$A$500,0),MATCH(resource!BX$2,INDIRECT("day_wise_sales_data!$B$1:$BZ$1"),0)),0)</f>
        <v>8193.7800000000007</v>
      </c>
      <c r="BY94" s="3">
        <f ca="1">IFERROR(INDEX(INDIRECT("day_wise_sales_data!$B$2:$BZ$599"),MATCH(resource!$CC94,day_wise_sales_data!$A$2:$A$500,0),MATCH(resource!BY$2,INDIRECT("day_wise_sales_data!$B$1:$BZ$1"),0)),0)</f>
        <v>0</v>
      </c>
      <c r="BZ94" s="3">
        <f ca="1">IFERROR(INDEX(INDIRECT("day_wise_sales_data!$B$2:$BZ$599"),MATCH(resource!$CC94,day_wise_sales_data!$A$2:$A$500,0),MATCH(resource!BZ$2,INDIRECT("day_wise_sales_data!$B$1:$BZ$1"),0)),0)</f>
        <v>2816.19</v>
      </c>
      <c r="CA94" s="3" t="str">
        <f ca="1">IFERROR(INDEX(INDIRECT("day_wise_sales_data!$B$2:$BZ$599"),MATCH(resource!$CC94,day_wise_sales_data!$A$2:$A$500,0),MATCH(resource!CA$2,INDIRECT("day_wise_sales_data!$B$1:$BZ$1"),0)),0)</f>
        <v>dd</v>
      </c>
      <c r="CC94" s="4" t="str">
        <f>sales_data!H93</f>
        <v>COX03181</v>
      </c>
      <c r="CD94" s="1">
        <v>92</v>
      </c>
      <c r="CE94" s="1" t="str">
        <f>IF(AQ94=report!$AQ$3,resource!CD94,"")</f>
        <v/>
      </c>
      <c r="CF94" s="5" t="str">
        <f>IFERROR(SMALL($CE$3:$CE$1001,ROWS($CE$3:CE94)),"")</f>
        <v/>
      </c>
      <c r="CH94">
        <f>IFERROR(VLOOKUP($CC94,data_pull!$E$22:$G$700,2,0),0)</f>
        <v>100623.18</v>
      </c>
      <c r="CI94" s="1">
        <f t="shared" si="64"/>
        <v>154</v>
      </c>
      <c r="CJ94" s="1">
        <f t="shared" si="63"/>
        <v>0</v>
      </c>
      <c r="CK94" s="1" t="s">
        <v>1185</v>
      </c>
      <c r="CL94" s="1">
        <f t="shared" si="65"/>
        <v>111</v>
      </c>
      <c r="CM94" s="1" t="str">
        <f>IFERROR(VLOOKUP($CK94,stock_data!$B$3:$W$612,2,0),0)</f>
        <v>EROM - 500 TABLET</v>
      </c>
      <c r="CN94" s="1" t="str">
        <f>IFERROR(VLOOKUP($CK94,stock_data!$B$3:$W$612,4,0),0)</f>
        <v>5x10's</v>
      </c>
      <c r="CO94" s="1">
        <f>IFERROR(VLOOKUP($CK94,stock_data!$B$3:$W$612,5,0),0)</f>
        <v>350</v>
      </c>
      <c r="CP94" s="3">
        <f t="shared" si="66"/>
        <v>0</v>
      </c>
      <c r="CQ94" s="3">
        <f t="shared" si="67"/>
        <v>0</v>
      </c>
      <c r="CR94" s="1">
        <f>IFERROR(VLOOKUP($CK94,stock_data!$B$3:$W$612,6,0),0)</f>
        <v>0</v>
      </c>
      <c r="CS94" s="1">
        <f>IFERROR(VLOOKUP($CK94,stock_data!$B$3:$W$612,7,0),0)</f>
        <v>0</v>
      </c>
      <c r="CT94" s="1">
        <f>IFERROR(VLOOKUP($CK94,stock_data!$B$3:$W$612,8,0),0)</f>
        <v>0</v>
      </c>
      <c r="CU94" s="1">
        <f>IFERROR(VLOOKUP($CK94,stock_data!$B$3:$W$612,9,0),0)</f>
        <v>0</v>
      </c>
      <c r="CV94" s="1">
        <f>IFERROR(VLOOKUP($CK94,stock_data!$B$3:$W$612,10,0),0)</f>
        <v>0</v>
      </c>
      <c r="CW94" s="1">
        <f>IFERROR(VLOOKUP($CK94,stock_data!$B$3:$W$612,11,0),0)</f>
        <v>0</v>
      </c>
      <c r="CX94" s="1">
        <f>IFERROR(VLOOKUP($CK94,stock_data!$B$3:$W$612,12,0),0)</f>
        <v>0</v>
      </c>
      <c r="CY94" s="1">
        <f>IFERROR(VLOOKUP($CK94,stock_data!$B$3:$W$612,13,0),0)</f>
        <v>0</v>
      </c>
      <c r="CZ94" s="1">
        <f>IFERROR(VLOOKUP($CK94,stock_data!$B$3:$W$612,14,0),0)</f>
        <v>0</v>
      </c>
      <c r="DA94" s="1">
        <f>IFERROR(VLOOKUP($CK94,stock_data!$B$3:$W$612,15,0),0)</f>
        <v>0</v>
      </c>
      <c r="DB94" s="1">
        <f>IFERROR(VLOOKUP($CK94,stock_data!$B$3:$W$612,16,0),0)</f>
        <v>0</v>
      </c>
      <c r="DC94" s="1">
        <f>IFERROR(VLOOKUP($CK94,stock_data!$B$3:$W$612,17,0),0)</f>
        <v>0</v>
      </c>
      <c r="DD94" s="1">
        <f>IFERROR(VLOOKUP($CK94,stock_data!$B$3:$W$612,18,0),0)</f>
        <v>0</v>
      </c>
      <c r="DE94" s="1">
        <f>IFERROR(VLOOKUP($CK94,stock_data!$B$3:$W$612,19,0),0)</f>
        <v>0</v>
      </c>
      <c r="DF94" s="1">
        <f>IFERROR(VLOOKUP($CK94,stock_data!$B$3:$W$612,20,0),0)</f>
        <v>0</v>
      </c>
      <c r="DG94" s="1">
        <f>IFERROR(VLOOKUP($CK94,stock_data!$B$3:$W$612,21,0),0)</f>
        <v>0</v>
      </c>
      <c r="DH94" s="1">
        <f>IFERROR(VLOOKUP($CK94,stock_data!$B$3:$W$612,22,0),0)</f>
        <v>0</v>
      </c>
      <c r="DI94" s="1">
        <f t="shared" si="68"/>
        <v>0</v>
      </c>
      <c r="DJ94" s="1">
        <f t="shared" si="69"/>
        <v>0</v>
      </c>
      <c r="DK94" s="3">
        <f>IFERROR(INDEX(COD_SALES!$B$5:$Z$500,MATCH(resource!$CC94,COD_SALES!$A$5:$A$500,0),MATCH(resource!DK$2,COD_SALES!$B$4:$Z$4,0)),"")</f>
        <v>0</v>
      </c>
      <c r="DL94" s="3">
        <f>IFERROR(INDEX(COD_SALES!$B$5:$Z$500,MATCH(resource!$CC94,COD_SALES!$A$5:$A$500,0),MATCH(resource!DL$2,COD_SALES!$B$4:$Z$4,0)),"")</f>
        <v>3</v>
      </c>
      <c r="DM94" s="3">
        <f>IFERROR(INDEX(COD_SALES!$B$5:$Z$500,MATCH(resource!$CC94,COD_SALES!$A$5:$A$500,0),MATCH(resource!DM$2,COD_SALES!$B$4:$Z$4,0)),"")</f>
        <v>3</v>
      </c>
      <c r="DN94" s="3" t="str">
        <f>IFERROR(INDEX(COD_SALES!$B$5:$Z$500,MATCH(resource!$CC94,COD_SALES!$A$5:$A$500,0),MATCH(resource!DN$2,COD_SALES!$B$4:$Z$4,0)),"")</f>
        <v/>
      </c>
      <c r="DO94" s="3">
        <f>IFERROR(INDEX(COD_SALES!$B$5:$Z$500,MATCH(resource!$CC94,COD_SALES!$A$5:$A$500,0),MATCH(resource!DO$2,COD_SALES!$B$4:$Z$4,0)),"")</f>
        <v>0</v>
      </c>
      <c r="DP94" s="3">
        <f>IFERROR(INDEX(COD_SALES!$B$5:$Z$500,MATCH(resource!$CC94,COD_SALES!$A$5:$A$500,0),MATCH(resource!DP$2,COD_SALES!$B$4:$Z$4,0)),"")</f>
        <v>0</v>
      </c>
      <c r="DQ94" s="3" t="str">
        <f>IFERROR(INDEX(COD_SALES!$B$5:$Z$500,MATCH(resource!$CC94,COD_SALES!$A$5:$A$500,0),MATCH(resource!DQ$2,COD_SALES!$B$4:$Z$4,0)),"")</f>
        <v/>
      </c>
      <c r="DR94" s="3">
        <f>IFERROR(INDEX(COD_SALES!$B$5:$Z$500,MATCH(resource!$CC94,COD_SALES!$A$5:$A$500,0),MATCH(resource!DR$2,COD_SALES!$B$4:$Z$4,0)),"")</f>
        <v>0</v>
      </c>
      <c r="DS94" s="3">
        <f>IFERROR(INDEX(COD_SALES!$B$5:$Z$500,MATCH(resource!$CC94,COD_SALES!$A$5:$A$500,0),MATCH(resource!DS$2,COD_SALES!$B$4:$Z$4,0)),"")</f>
        <v>52</v>
      </c>
      <c r="DT94" s="3">
        <f>IFERROR(INDEX(COD_SALES!$B$5:$Z$500,MATCH(resource!$CC94,COD_SALES!$A$5:$A$500,0),MATCH(resource!DT$2,COD_SALES!$B$4:$Z$4,0)),"")</f>
        <v>0</v>
      </c>
      <c r="DU94" s="3">
        <f>IFERROR(INDEX(COD_SALES!$B$5:$Z$500,MATCH(resource!$CC94,COD_SALES!$A$5:$A$500,0),MATCH(resource!DU$2,COD_SALES!$B$4:$Z$4,0)),"")</f>
        <v>0</v>
      </c>
      <c r="DV94" s="3">
        <f>IFERROR(INDEX(COD_SALES!$B$5:$Z$500,MATCH(resource!$CC94,COD_SALES!$A$5:$A$500,0),MATCH(resource!DV$2,COD_SALES!$B$4:$Z$4,0)),"")</f>
        <v>0</v>
      </c>
      <c r="DW94" s="3">
        <f>IFERROR(INDEX(COD_SALES!$B$5:$Z$500,MATCH(resource!$CC94,COD_SALES!$A$5:$A$500,0),MATCH(resource!DW$2,COD_SALES!$B$4:$Z$4,0)),"")</f>
        <v>13</v>
      </c>
      <c r="DX94" s="3">
        <f>IFERROR(INDEX(COD_SALES!$B$5:$Z$500,MATCH(resource!$CC94,COD_SALES!$A$5:$A$500,0),MATCH(resource!DX$2,COD_SALES!$B$4:$Z$4,0)),"")</f>
        <v>0</v>
      </c>
      <c r="DY94" s="3">
        <f>IFERROR(INDEX(COD_SALES!$B$5:$Z$500,MATCH(resource!$CC94,COD_SALES!$A$5:$A$500,0),MATCH(resource!DY$2,COD_SALES!$B$4:$Z$4,0)),"")</f>
        <v>0</v>
      </c>
      <c r="DZ94" s="3">
        <f>IFERROR(INDEX(COD_SALES!$B$5:$Z$500,MATCH(resource!$CC94,COD_SALES!$A$5:$A$500,0),MATCH(resource!DZ$2,COD_SALES!$B$4:$Z$4,0)),"")</f>
        <v>0</v>
      </c>
      <c r="EA94" s="3">
        <f>IFERROR(INDEX(COD_SALES!$B$5:$Z$500,MATCH(resource!$CC94,COD_SALES!$A$5:$A$500,0),MATCH(resource!EA$2,COD_SALES!$B$4:$Z$4,0)),"")</f>
        <v>3</v>
      </c>
      <c r="EB94" s="3">
        <f t="shared" si="70"/>
        <v>19592.210000000003</v>
      </c>
      <c r="ED94" s="3">
        <f>IFERROR(VLOOKUP($CK94,depot_prod_sales!$B$5:$S$200,3,0),0)</f>
        <v>0</v>
      </c>
      <c r="EE94" s="3">
        <f>IFERROR(VLOOKUP($CK94,depot_prod_sales!$B$5:$S$200,4,0),0)</f>
        <v>0</v>
      </c>
      <c r="EF94" s="3">
        <f>IFERROR(VLOOKUP($CK94,depot_prod_sales!$B$5:$S$200,5,0),0)</f>
        <v>0</v>
      </c>
      <c r="EG94" s="3">
        <f>IFERROR(VLOOKUP($CK94,depot_prod_sales!$B$5:$S$200,6,0),0)</f>
        <v>0</v>
      </c>
      <c r="EH94" s="3">
        <f>IFERROR(VLOOKUP($CK94,depot_prod_sales!$B$5:$S$200,7,0),0)</f>
        <v>0</v>
      </c>
      <c r="EI94" s="3">
        <f>IFERROR(VLOOKUP($CK94,depot_prod_sales!$B$5:$S$200,8,0),0)</f>
        <v>0</v>
      </c>
      <c r="EJ94" s="3">
        <f>IFERROR(VLOOKUP($CK94,depot_prod_sales!$B$5:$S$200,9,0),0)</f>
        <v>0</v>
      </c>
      <c r="EK94" s="3">
        <f>IFERROR(VLOOKUP($CK94,depot_prod_sales!$B$5:$S$200,10,0),0)</f>
        <v>0</v>
      </c>
      <c r="EL94" s="3">
        <f>IFERROR(VLOOKUP($CK94,depot_prod_sales!$B$5:$S$200,11,0),0)</f>
        <v>0</v>
      </c>
      <c r="EM94" s="3">
        <f>IFERROR(VLOOKUP($CK94,depot_prod_sales!$B$5:$S$200,12,0),0)</f>
        <v>0</v>
      </c>
      <c r="EN94" s="3">
        <f>IFERROR(VLOOKUP($CK94,depot_prod_sales!$B$5:$S$200,13,0),0)</f>
        <v>0</v>
      </c>
      <c r="EO94" s="3">
        <f>IFERROR(VLOOKUP($CK94,depot_prod_sales!$B$5:$S$200,14,0),0)</f>
        <v>0</v>
      </c>
      <c r="EP94" s="3">
        <f>IFERROR(VLOOKUP($CK94,depot_prod_sales!$B$5:$S$200,15,0),0)</f>
        <v>0</v>
      </c>
      <c r="EQ94" s="3">
        <f>IFERROR(VLOOKUP($CK94,depot_prod_sales!$B$5:$S$200,16,0),0)</f>
        <v>0</v>
      </c>
      <c r="ER94" s="3">
        <f>IFERROR(VLOOKUP($CK94,depot_prod_sales!$B$5:$S$200,17,0),0)</f>
        <v>0</v>
      </c>
      <c r="ES94" s="3">
        <f>IFERROR(VLOOKUP($CK94,depot_prod_sales!$B$5:$S$200,18,0),0)</f>
        <v>0</v>
      </c>
      <c r="ET94" s="116">
        <f t="shared" si="71"/>
        <v>0</v>
      </c>
      <c r="EU94" s="116">
        <f t="shared" si="72"/>
        <v>0</v>
      </c>
      <c r="EW94" s="3">
        <f>IFERROR(VLOOKUP(CC94,data_pull!$AO$25:$AR$546,2,0),0)</f>
        <v>8</v>
      </c>
      <c r="EX94" s="1">
        <f>IFERROR(VLOOKUP(CC94,data_pull!$AO$25:$AR$546,4,0),0)</f>
        <v>150000</v>
      </c>
    </row>
    <row r="95" spans="13:154" x14ac:dyDescent="0.25"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4" t="str">
        <f>sales_data!B94</f>
        <v>Mahrab Hossain</v>
      </c>
      <c r="AR95" s="4" t="str">
        <f>sales_data!C94</f>
        <v>Blank FM (Mahrab Hossain)</v>
      </c>
      <c r="AS95" s="5" t="str">
        <f t="shared" si="62"/>
        <v/>
      </c>
      <c r="AT95" s="4" t="str">
        <f>sales_data!I94</f>
        <v>Mohammad Shahajahan Mahamud</v>
      </c>
      <c r="AU95" s="4" t="str">
        <f>sales_data!W94</f>
        <v>Fuad Al Khatib Hos. (Cb)</v>
      </c>
      <c r="AV95" s="1">
        <f>sales_data!N94</f>
        <v>155097.67000000001</v>
      </c>
      <c r="AW95" s="1">
        <f>sales_data!P94</f>
        <v>25</v>
      </c>
      <c r="AX95" s="3">
        <f ca="1">IFERROR(INDEX(INDIRECT("day_wise_sales_data!$B$2:$BZ$599"),MATCH(resource!$CC95,day_wise_sales_data!$A$2:$A$500,0),MATCH(resource!AX$2,INDIRECT("day_wise_sales_data!$B$1:$BZ$1"),0)),0)</f>
        <v>0</v>
      </c>
      <c r="AY95" s="3">
        <f ca="1">IFERROR(INDEX(INDIRECT("day_wise_sales_data!$B$2:$BZ$599"),MATCH(resource!$CC95,day_wise_sales_data!$A$2:$A$500,0),MATCH(resource!AY$2,INDIRECT("day_wise_sales_data!$B$1:$BZ$1"),0)),0)</f>
        <v>0</v>
      </c>
      <c r="AZ95" s="3">
        <f ca="1">IFERROR(INDEX(INDIRECT("day_wise_sales_data!$B$2:$BZ$599"),MATCH(resource!$CC95,day_wise_sales_data!$A$2:$A$500,0),MATCH(resource!AZ$2,INDIRECT("day_wise_sales_data!$B$1:$BZ$1"),0)),0)</f>
        <v>0</v>
      </c>
      <c r="BA95" s="3">
        <f ca="1">IFERROR(INDEX(INDIRECT("day_wise_sales_data!$B$2:$BZ$599"),MATCH(resource!$CC95,day_wise_sales_data!$A$2:$A$500,0),MATCH(resource!BA$2,INDIRECT("day_wise_sales_data!$B$1:$BZ$1"),0)),0)</f>
        <v>0</v>
      </c>
      <c r="BB95" s="3">
        <f ca="1">IFERROR(INDEX(INDIRECT("day_wise_sales_data!$B$2:$BZ$599"),MATCH(resource!$CC95,day_wise_sales_data!$A$2:$A$500,0),MATCH(resource!BB$2,INDIRECT("day_wise_sales_data!$B$1:$BZ$1"),0)),0)</f>
        <v>0</v>
      </c>
      <c r="BC95" s="3">
        <f ca="1">IFERROR(INDEX(INDIRECT("day_wise_sales_data!$B$2:$BZ$599"),MATCH(resource!$CC95,day_wise_sales_data!$A$2:$A$500,0),MATCH(resource!BC$2,INDIRECT("day_wise_sales_data!$B$1:$BZ$1"),0)),0)</f>
        <v>0</v>
      </c>
      <c r="BD95" s="3">
        <f ca="1">IFERROR(INDEX(INDIRECT("day_wise_sales_data!$B$2:$BZ$599"),MATCH(resource!$CC95,day_wise_sales_data!$A$2:$A$500,0),MATCH(resource!BD$2,INDIRECT("day_wise_sales_data!$B$1:$BZ$1"),0)),0)</f>
        <v>0</v>
      </c>
      <c r="BE95" s="3">
        <f ca="1">IFERROR(INDEX(INDIRECT("day_wise_sales_data!$B$2:$BZ$599"),MATCH(resource!$CC95,day_wise_sales_data!$A$2:$A$500,0),MATCH(resource!BE$2,INDIRECT("day_wise_sales_data!$B$1:$BZ$1"),0)),0)</f>
        <v>6431.57</v>
      </c>
      <c r="BF95" s="3">
        <f ca="1">IFERROR(INDEX(INDIRECT("day_wise_sales_data!$B$2:$BZ$599"),MATCH(resource!$CC95,day_wise_sales_data!$A$2:$A$500,0),MATCH(resource!BF$2,INDIRECT("day_wise_sales_data!$B$1:$BZ$1"),0)),0)</f>
        <v>0</v>
      </c>
      <c r="BG95" s="3">
        <f ca="1">IFERROR(INDEX(INDIRECT("day_wise_sales_data!$B$2:$BZ$599"),MATCH(resource!$CC95,day_wise_sales_data!$A$2:$A$500,0),MATCH(resource!BG$2,INDIRECT("day_wise_sales_data!$B$1:$BZ$1"),0)),0)</f>
        <v>4336.87</v>
      </c>
      <c r="BH95" s="3">
        <f ca="1">IFERROR(INDEX(INDIRECT("day_wise_sales_data!$B$2:$BZ$599"),MATCH(resource!$CC95,day_wise_sales_data!$A$2:$A$500,0),MATCH(resource!BH$2,INDIRECT("day_wise_sales_data!$B$1:$BZ$1"),0)),0)</f>
        <v>0</v>
      </c>
      <c r="BI95" s="3">
        <f ca="1">IFERROR(INDEX(INDIRECT("day_wise_sales_data!$B$2:$BZ$599"),MATCH(resource!$CC95,day_wise_sales_data!$A$2:$A$500,0),MATCH(resource!BI$2,INDIRECT("day_wise_sales_data!$B$1:$BZ$1"),0)),0)</f>
        <v>0</v>
      </c>
      <c r="BJ95" s="3">
        <f ca="1">IFERROR(INDEX(INDIRECT("day_wise_sales_data!$B$2:$BZ$599"),MATCH(resource!$CC95,day_wise_sales_data!$A$2:$A$500,0),MATCH(resource!BJ$2,INDIRECT("day_wise_sales_data!$B$1:$BZ$1"),0)),0)</f>
        <v>0</v>
      </c>
      <c r="BK95" s="3">
        <f ca="1">IFERROR(INDEX(INDIRECT("day_wise_sales_data!$B$2:$BZ$599"),MATCH(resource!$CC95,day_wise_sales_data!$A$2:$A$500,0),MATCH(resource!BK$2,INDIRECT("day_wise_sales_data!$B$1:$BZ$1"),0)),0)</f>
        <v>4435.46</v>
      </c>
      <c r="BL95" s="3">
        <f ca="1">IFERROR(INDEX(INDIRECT("day_wise_sales_data!$B$2:$BZ$599"),MATCH(resource!$CC95,day_wise_sales_data!$A$2:$A$500,0),MATCH(resource!BL$2,INDIRECT("day_wise_sales_data!$B$1:$BZ$1"),0)),0)</f>
        <v>0</v>
      </c>
      <c r="BM95" s="3">
        <f ca="1">IFERROR(INDEX(INDIRECT("day_wise_sales_data!$B$2:$BZ$599"),MATCH(resource!$CC95,day_wise_sales_data!$A$2:$A$500,0),MATCH(resource!BM$2,INDIRECT("day_wise_sales_data!$B$1:$BZ$1"),0)),0)</f>
        <v>0</v>
      </c>
      <c r="BN95" s="3">
        <f ca="1">IFERROR(INDEX(INDIRECT("day_wise_sales_data!$B$2:$BZ$599"),MATCH(resource!$CC95,day_wise_sales_data!$A$2:$A$500,0),MATCH(resource!BN$2,INDIRECT("day_wise_sales_data!$B$1:$BZ$1"),0)),0)</f>
        <v>0</v>
      </c>
      <c r="BO95" s="3">
        <f ca="1">IFERROR(INDEX(INDIRECT("day_wise_sales_data!$B$2:$BZ$599"),MATCH(resource!$CC95,day_wise_sales_data!$A$2:$A$500,0),MATCH(resource!BO$2,INDIRECT("day_wise_sales_data!$B$1:$BZ$1"),0)),0)</f>
        <v>0</v>
      </c>
      <c r="BP95" s="3">
        <f ca="1">IFERROR(INDEX(INDIRECT("day_wise_sales_data!$B$2:$BZ$599"),MATCH(resource!$CC95,day_wise_sales_data!$A$2:$A$500,0),MATCH(resource!BP$2,INDIRECT("day_wise_sales_data!$B$1:$BZ$1"),0)),0)</f>
        <v>0</v>
      </c>
      <c r="BQ95" s="3">
        <f ca="1">IFERROR(INDEX(INDIRECT("day_wise_sales_data!$B$2:$BZ$599"),MATCH(resource!$CC95,day_wise_sales_data!$A$2:$A$500,0),MATCH(resource!BQ$2,INDIRECT("day_wise_sales_data!$B$1:$BZ$1"),0)),0)</f>
        <v>0</v>
      </c>
      <c r="BR95" s="3">
        <f ca="1">IFERROR(INDEX(INDIRECT("day_wise_sales_data!$B$2:$BZ$599"),MATCH(resource!$CC95,day_wise_sales_data!$A$2:$A$500,0),MATCH(resource!BR$2,INDIRECT("day_wise_sales_data!$B$1:$BZ$1"),0)),0)</f>
        <v>4270.05</v>
      </c>
      <c r="BS95" s="3">
        <f ca="1">IFERROR(INDEX(INDIRECT("day_wise_sales_data!$B$2:$BZ$599"),MATCH(resource!$CC95,day_wise_sales_data!$A$2:$A$500,0),MATCH(resource!BS$2,INDIRECT("day_wise_sales_data!$B$1:$BZ$1"),0)),0)</f>
        <v>4165.76</v>
      </c>
      <c r="BT95" s="3">
        <f ca="1">IFERROR(INDEX(INDIRECT("day_wise_sales_data!$B$2:$BZ$599"),MATCH(resource!$CC95,day_wise_sales_data!$A$2:$A$500,0),MATCH(resource!BT$2,INDIRECT("day_wise_sales_data!$B$1:$BZ$1"),0)),0)</f>
        <v>246.45</v>
      </c>
      <c r="BU95" s="3">
        <f ca="1">IFERROR(INDEX(INDIRECT("day_wise_sales_data!$B$2:$BZ$599"),MATCH(resource!$CC95,day_wise_sales_data!$A$2:$A$500,0),MATCH(resource!BU$2,INDIRECT("day_wise_sales_data!$B$1:$BZ$1"),0)),0)</f>
        <v>34043.31</v>
      </c>
      <c r="BV95" s="3">
        <f ca="1">IFERROR(INDEX(INDIRECT("day_wise_sales_data!$B$2:$BZ$599"),MATCH(resource!$CC95,day_wise_sales_data!$A$2:$A$500,0),MATCH(resource!BV$2,INDIRECT("day_wise_sales_data!$B$1:$BZ$1"),0)),0)</f>
        <v>91626.78</v>
      </c>
      <c r="BW95" s="3">
        <f ca="1">IFERROR(INDEX(INDIRECT("day_wise_sales_data!$B$2:$BZ$599"),MATCH(resource!$CC95,day_wise_sales_data!$A$2:$A$500,0),MATCH(resource!BW$2,INDIRECT("day_wise_sales_data!$B$1:$BZ$1"),0)),0)</f>
        <v>0</v>
      </c>
      <c r="BX95" s="3">
        <f ca="1">IFERROR(INDEX(INDIRECT("day_wise_sales_data!$B$2:$BZ$599"),MATCH(resource!$CC95,day_wise_sales_data!$A$2:$A$500,0),MATCH(resource!BX$2,INDIRECT("day_wise_sales_data!$B$1:$BZ$1"),0)),0)</f>
        <v>0</v>
      </c>
      <c r="BY95" s="3">
        <f ca="1">IFERROR(INDEX(INDIRECT("day_wise_sales_data!$B$2:$BZ$599"),MATCH(resource!$CC95,day_wise_sales_data!$A$2:$A$500,0),MATCH(resource!BY$2,INDIRECT("day_wise_sales_data!$B$1:$BZ$1"),0)),0)</f>
        <v>3696.22</v>
      </c>
      <c r="BZ95" s="3">
        <f ca="1">IFERROR(INDEX(INDIRECT("day_wise_sales_data!$B$2:$BZ$599"),MATCH(resource!$CC95,day_wise_sales_data!$A$2:$A$500,0),MATCH(resource!BZ$2,INDIRECT("day_wise_sales_data!$B$1:$BZ$1"),0)),0)</f>
        <v>3696.22</v>
      </c>
      <c r="CA95" s="3" t="str">
        <f ca="1">IFERROR(INDEX(INDIRECT("day_wise_sales_data!$B$2:$BZ$599"),MATCH(resource!$CC95,day_wise_sales_data!$A$2:$A$500,0),MATCH(resource!CA$2,INDIRECT("day_wise_sales_data!$B$1:$BZ$1"),0)),0)</f>
        <v>dd</v>
      </c>
      <c r="CC95" s="4" t="str">
        <f>sales_data!H94</f>
        <v>COX09152</v>
      </c>
      <c r="CD95" s="1">
        <v>93</v>
      </c>
      <c r="CE95" s="1" t="str">
        <f>IF(AQ95=report!$AQ$3,resource!CD95,"")</f>
        <v/>
      </c>
      <c r="CF95" s="5" t="str">
        <f>IFERROR(SMALL($CE$3:$CE$1001,ROWS($CE$3:CE95)),"")</f>
        <v/>
      </c>
      <c r="CH95">
        <f>IFERROR(VLOOKUP($CC95,data_pull!$E$22:$G$700,2,0),0)</f>
        <v>155097.67000000001</v>
      </c>
      <c r="CI95" s="1">
        <f t="shared" si="64"/>
        <v>154</v>
      </c>
      <c r="CJ95" s="1">
        <f t="shared" si="63"/>
        <v>999</v>
      </c>
      <c r="CK95" s="1" t="s">
        <v>1187</v>
      </c>
      <c r="CL95" s="1">
        <f t="shared" si="65"/>
        <v>11</v>
      </c>
      <c r="CM95" s="1" t="str">
        <f>IFERROR(VLOOKUP($CK95,stock_data!$B$3:$W$612,2,0),0)</f>
        <v>EROM DRY SYRUP</v>
      </c>
      <c r="CN95" s="1" t="str">
        <f>IFERROR(VLOOKUP($CK95,stock_data!$B$3:$W$612,4,0),0)</f>
        <v>100ml</v>
      </c>
      <c r="CO95" s="1">
        <f>IFERROR(VLOOKUP($CK95,stock_data!$B$3:$W$612,5,0),0)</f>
        <v>52</v>
      </c>
      <c r="CP95" s="3">
        <f t="shared" si="66"/>
        <v>999</v>
      </c>
      <c r="CQ95" s="3">
        <f t="shared" si="67"/>
        <v>51948</v>
      </c>
      <c r="CR95" s="1">
        <f>IFERROR(VLOOKUP($CK95,stock_data!$B$3:$W$612,6,0),0)</f>
        <v>0</v>
      </c>
      <c r="CS95" s="1">
        <f>IFERROR(VLOOKUP($CK95,stock_data!$B$3:$W$612,7,0),0)</f>
        <v>0</v>
      </c>
      <c r="CT95" s="1">
        <f>IFERROR(VLOOKUP($CK95,stock_data!$B$3:$W$612,8,0),0)</f>
        <v>0</v>
      </c>
      <c r="CU95" s="1">
        <f>IFERROR(VLOOKUP($CK95,stock_data!$B$3:$W$612,9,0),0)</f>
        <v>0</v>
      </c>
      <c r="CV95" s="1">
        <f>IFERROR(VLOOKUP($CK95,stock_data!$B$3:$W$612,10,0),0)</f>
        <v>0</v>
      </c>
      <c r="CW95" s="1">
        <f>IFERROR(VLOOKUP($CK95,stock_data!$B$3:$W$612,11,0),0)</f>
        <v>0</v>
      </c>
      <c r="CX95" s="1">
        <f>IFERROR(VLOOKUP($CK95,stock_data!$B$3:$W$612,12,0),0)</f>
        <v>0</v>
      </c>
      <c r="CY95" s="1">
        <f>IFERROR(VLOOKUP($CK95,stock_data!$B$3:$W$612,13,0),0)</f>
        <v>0</v>
      </c>
      <c r="CZ95" s="1">
        <f>IFERROR(VLOOKUP($CK95,stock_data!$B$3:$W$612,14,0),0)</f>
        <v>0</v>
      </c>
      <c r="DA95" s="1">
        <f>IFERROR(VLOOKUP($CK95,stock_data!$B$3:$W$612,15,0),0)</f>
        <v>0</v>
      </c>
      <c r="DB95" s="1">
        <f>IFERROR(VLOOKUP($CK95,stock_data!$B$3:$W$612,16,0),0)</f>
        <v>0</v>
      </c>
      <c r="DC95" s="1">
        <f>IFERROR(VLOOKUP($CK95,stock_data!$B$3:$W$612,17,0),0)</f>
        <v>0</v>
      </c>
      <c r="DD95" s="1">
        <f>IFERROR(VLOOKUP($CK95,stock_data!$B$3:$W$612,18,0),0)</f>
        <v>0</v>
      </c>
      <c r="DE95" s="1">
        <f>IFERROR(VLOOKUP($CK95,stock_data!$B$3:$W$612,19,0),0)</f>
        <v>0</v>
      </c>
      <c r="DF95" s="1">
        <f>IFERROR(VLOOKUP($CK95,stock_data!$B$3:$W$612,20,0),0)</f>
        <v>0</v>
      </c>
      <c r="DG95" s="1">
        <f>IFERROR(VLOOKUP($CK95,stock_data!$B$3:$W$612,21,0),0)</f>
        <v>0</v>
      </c>
      <c r="DH95" s="1">
        <f>IFERROR(VLOOKUP($CK95,stock_data!$B$3:$W$612,22,0),0)</f>
        <v>0</v>
      </c>
      <c r="DI95" s="1">
        <f t="shared" si="68"/>
        <v>0</v>
      </c>
      <c r="DJ95" s="1">
        <f t="shared" si="69"/>
        <v>0</v>
      </c>
      <c r="DK95" s="3">
        <f>IFERROR(INDEX(COD_SALES!$B$5:$Z$500,MATCH(resource!$CC95,COD_SALES!$A$5:$A$500,0),MATCH(resource!DK$2,COD_SALES!$B$4:$Z$4,0)),"")</f>
        <v>3</v>
      </c>
      <c r="DL95" s="3">
        <f>IFERROR(INDEX(COD_SALES!$B$5:$Z$500,MATCH(resource!$CC95,COD_SALES!$A$5:$A$500,0),MATCH(resource!DL$2,COD_SALES!$B$4:$Z$4,0)),"")</f>
        <v>2</v>
      </c>
      <c r="DM95" s="3">
        <f>IFERROR(INDEX(COD_SALES!$B$5:$Z$500,MATCH(resource!$CC95,COD_SALES!$A$5:$A$500,0),MATCH(resource!DM$2,COD_SALES!$B$4:$Z$4,0)),"")</f>
        <v>14</v>
      </c>
      <c r="DN95" s="3" t="str">
        <f>IFERROR(INDEX(COD_SALES!$B$5:$Z$500,MATCH(resource!$CC95,COD_SALES!$A$5:$A$500,0),MATCH(resource!DN$2,COD_SALES!$B$4:$Z$4,0)),"")</f>
        <v/>
      </c>
      <c r="DO95" s="3">
        <f>IFERROR(INDEX(COD_SALES!$B$5:$Z$500,MATCH(resource!$CC95,COD_SALES!$A$5:$A$500,0),MATCH(resource!DO$2,COD_SALES!$B$4:$Z$4,0)),"")</f>
        <v>0</v>
      </c>
      <c r="DP95" s="3">
        <f>IFERROR(INDEX(COD_SALES!$B$5:$Z$500,MATCH(resource!$CC95,COD_SALES!$A$5:$A$500,0),MATCH(resource!DP$2,COD_SALES!$B$4:$Z$4,0)),"")</f>
        <v>0</v>
      </c>
      <c r="DQ95" s="3" t="str">
        <f>IFERROR(INDEX(COD_SALES!$B$5:$Z$500,MATCH(resource!$CC95,COD_SALES!$A$5:$A$500,0),MATCH(resource!DQ$2,COD_SALES!$B$4:$Z$4,0)),"")</f>
        <v/>
      </c>
      <c r="DR95" s="3">
        <f>IFERROR(INDEX(COD_SALES!$B$5:$Z$500,MATCH(resource!$CC95,COD_SALES!$A$5:$A$500,0),MATCH(resource!DR$2,COD_SALES!$B$4:$Z$4,0)),"")</f>
        <v>0</v>
      </c>
      <c r="DS95" s="3">
        <f>IFERROR(INDEX(COD_SALES!$B$5:$Z$500,MATCH(resource!$CC95,COD_SALES!$A$5:$A$500,0),MATCH(resource!DS$2,COD_SALES!$B$4:$Z$4,0)),"")</f>
        <v>426</v>
      </c>
      <c r="DT95" s="3">
        <f>IFERROR(INDEX(COD_SALES!$B$5:$Z$500,MATCH(resource!$CC95,COD_SALES!$A$5:$A$500,0),MATCH(resource!DT$2,COD_SALES!$B$4:$Z$4,0)),"")</f>
        <v>0</v>
      </c>
      <c r="DU95" s="3">
        <f>IFERROR(INDEX(COD_SALES!$B$5:$Z$500,MATCH(resource!$CC95,COD_SALES!$A$5:$A$500,0),MATCH(resource!DU$2,COD_SALES!$B$4:$Z$4,0)),"")</f>
        <v>0</v>
      </c>
      <c r="DV95" s="3">
        <f>IFERROR(INDEX(COD_SALES!$B$5:$Z$500,MATCH(resource!$CC95,COD_SALES!$A$5:$A$500,0),MATCH(resource!DV$2,COD_SALES!$B$4:$Z$4,0)),"")</f>
        <v>0</v>
      </c>
      <c r="DW95" s="3">
        <f>IFERROR(INDEX(COD_SALES!$B$5:$Z$500,MATCH(resource!$CC95,COD_SALES!$A$5:$A$500,0),MATCH(resource!DW$2,COD_SALES!$B$4:$Z$4,0)),"")</f>
        <v>60</v>
      </c>
      <c r="DX95" s="3">
        <f>IFERROR(INDEX(COD_SALES!$B$5:$Z$500,MATCH(resource!$CC95,COD_SALES!$A$5:$A$500,0),MATCH(resource!DX$2,COD_SALES!$B$4:$Z$4,0)),"")</f>
        <v>0</v>
      </c>
      <c r="DY95" s="3">
        <f>IFERROR(INDEX(COD_SALES!$B$5:$Z$500,MATCH(resource!$CC95,COD_SALES!$A$5:$A$500,0),MATCH(resource!DY$2,COD_SALES!$B$4:$Z$4,0)),"")</f>
        <v>0</v>
      </c>
      <c r="DZ95" s="3">
        <f>IFERROR(INDEX(COD_SALES!$B$5:$Z$500,MATCH(resource!$CC95,COD_SALES!$A$5:$A$500,0),MATCH(resource!DZ$2,COD_SALES!$B$4:$Z$4,0)),"")</f>
        <v>2</v>
      </c>
      <c r="EA95" s="3">
        <f>IFERROR(INDEX(COD_SALES!$B$5:$Z$500,MATCH(resource!$CC95,COD_SALES!$A$5:$A$500,0),MATCH(resource!EA$2,COD_SALES!$B$4:$Z$4,0)),"")</f>
        <v>1</v>
      </c>
      <c r="EB95" s="3">
        <f t="shared" si="70"/>
        <v>125875.86000000002</v>
      </c>
      <c r="ED95" s="3">
        <f>IFERROR(VLOOKUP($CK95,depot_prod_sales!$B$5:$S$200,3,0),0)</f>
        <v>0</v>
      </c>
      <c r="EE95" s="3">
        <f>IFERROR(VLOOKUP($CK95,depot_prod_sales!$B$5:$S$200,4,0),0)</f>
        <v>0</v>
      </c>
      <c r="EF95" s="3">
        <f>IFERROR(VLOOKUP($CK95,depot_prod_sales!$B$5:$S$200,5,0),0)</f>
        <v>0</v>
      </c>
      <c r="EG95" s="3">
        <f>IFERROR(VLOOKUP($CK95,depot_prod_sales!$B$5:$S$200,6,0),0)</f>
        <v>0</v>
      </c>
      <c r="EH95" s="3">
        <f>IFERROR(VLOOKUP($CK95,depot_prod_sales!$B$5:$S$200,7,0),0)</f>
        <v>0</v>
      </c>
      <c r="EI95" s="3">
        <f>IFERROR(VLOOKUP($CK95,depot_prod_sales!$B$5:$S$200,8,0),0)</f>
        <v>0</v>
      </c>
      <c r="EJ95" s="3">
        <f>IFERROR(VLOOKUP($CK95,depot_prod_sales!$B$5:$S$200,9,0),0)</f>
        <v>0</v>
      </c>
      <c r="EK95" s="3">
        <f>IFERROR(VLOOKUP($CK95,depot_prod_sales!$B$5:$S$200,10,0),0)</f>
        <v>0</v>
      </c>
      <c r="EL95" s="3">
        <f>IFERROR(VLOOKUP($CK95,depot_prod_sales!$B$5:$S$200,11,0),0)</f>
        <v>0</v>
      </c>
      <c r="EM95" s="3">
        <f>IFERROR(VLOOKUP($CK95,depot_prod_sales!$B$5:$S$200,12,0),0)</f>
        <v>0</v>
      </c>
      <c r="EN95" s="3">
        <f>IFERROR(VLOOKUP($CK95,depot_prod_sales!$B$5:$S$200,13,0),0)</f>
        <v>0</v>
      </c>
      <c r="EO95" s="3">
        <f>IFERROR(VLOOKUP($CK95,depot_prod_sales!$B$5:$S$200,14,0),0)</f>
        <v>0</v>
      </c>
      <c r="EP95" s="3">
        <f>IFERROR(VLOOKUP($CK95,depot_prod_sales!$B$5:$S$200,15,0),0)</f>
        <v>0</v>
      </c>
      <c r="EQ95" s="3">
        <f>IFERROR(VLOOKUP($CK95,depot_prod_sales!$B$5:$S$200,16,0),0)</f>
        <v>0</v>
      </c>
      <c r="ER95" s="3">
        <f>IFERROR(VLOOKUP($CK95,depot_prod_sales!$B$5:$S$200,17,0),0)</f>
        <v>0</v>
      </c>
      <c r="ES95" s="3">
        <f>IFERROR(VLOOKUP($CK95,depot_prod_sales!$B$5:$S$200,18,0),0)</f>
        <v>0</v>
      </c>
      <c r="ET95" s="116">
        <f t="shared" si="71"/>
        <v>0</v>
      </c>
      <c r="EU95" s="116">
        <f t="shared" si="72"/>
        <v>0</v>
      </c>
      <c r="EW95" s="3">
        <f>IFERROR(VLOOKUP(CC95,data_pull!$AO$25:$AR$546,2,0),0)</f>
        <v>14</v>
      </c>
      <c r="EX95" s="1">
        <f>IFERROR(VLOOKUP(CC95,data_pull!$AO$25:$AR$546,4,0),0)</f>
        <v>170000</v>
      </c>
    </row>
    <row r="96" spans="13:154" x14ac:dyDescent="0.25"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4" t="str">
        <f>sales_data!B95</f>
        <v>Mahrab Hossain</v>
      </c>
      <c r="AR96" s="4" t="str">
        <f>sales_data!C95</f>
        <v>Blank FM (Mahrab Hossain)</v>
      </c>
      <c r="AS96" s="5" t="str">
        <f t="shared" si="62"/>
        <v/>
      </c>
      <c r="AT96" s="4" t="str">
        <f>sales_data!I95</f>
        <v>Shakawat Hossain</v>
      </c>
      <c r="AU96" s="4" t="str">
        <f>sales_data!W95</f>
        <v>Chainda (Cb)</v>
      </c>
      <c r="AV96" s="1">
        <f>sales_data!N95</f>
        <v>0</v>
      </c>
      <c r="AW96" s="1">
        <f>sales_data!P95</f>
        <v>2</v>
      </c>
      <c r="AX96" s="3">
        <f ca="1">IFERROR(INDEX(INDIRECT("day_wise_sales_data!$B$2:$BZ$599"),MATCH(resource!$CC96,day_wise_sales_data!$A$2:$A$500,0),MATCH(resource!AX$2,INDIRECT("day_wise_sales_data!$B$1:$BZ$1"),0)),0)</f>
        <v>0</v>
      </c>
      <c r="AY96" s="3">
        <f ca="1">IFERROR(INDEX(INDIRECT("day_wise_sales_data!$B$2:$BZ$599"),MATCH(resource!$CC96,day_wise_sales_data!$A$2:$A$500,0),MATCH(resource!AY$2,INDIRECT("day_wise_sales_data!$B$1:$BZ$1"),0)),0)</f>
        <v>0</v>
      </c>
      <c r="AZ96" s="3">
        <f ca="1">IFERROR(INDEX(INDIRECT("day_wise_sales_data!$B$2:$BZ$599"),MATCH(resource!$CC96,day_wise_sales_data!$A$2:$A$500,0),MATCH(resource!AZ$2,INDIRECT("day_wise_sales_data!$B$1:$BZ$1"),0)),0)</f>
        <v>0</v>
      </c>
      <c r="BA96" s="3">
        <f ca="1">IFERROR(INDEX(INDIRECT("day_wise_sales_data!$B$2:$BZ$599"),MATCH(resource!$CC96,day_wise_sales_data!$A$2:$A$500,0),MATCH(resource!BA$2,INDIRECT("day_wise_sales_data!$B$1:$BZ$1"),0)),0)</f>
        <v>0</v>
      </c>
      <c r="BB96" s="3">
        <f ca="1">IFERROR(INDEX(INDIRECT("day_wise_sales_data!$B$2:$BZ$599"),MATCH(resource!$CC96,day_wise_sales_data!$A$2:$A$500,0),MATCH(resource!BB$2,INDIRECT("day_wise_sales_data!$B$1:$BZ$1"),0)),0)</f>
        <v>0</v>
      </c>
      <c r="BC96" s="3">
        <f ca="1">IFERROR(INDEX(INDIRECT("day_wise_sales_data!$B$2:$BZ$599"),MATCH(resource!$CC96,day_wise_sales_data!$A$2:$A$500,0),MATCH(resource!BC$2,INDIRECT("day_wise_sales_data!$B$1:$BZ$1"),0)),0)</f>
        <v>0</v>
      </c>
      <c r="BD96" s="3">
        <f ca="1">IFERROR(INDEX(INDIRECT("day_wise_sales_data!$B$2:$BZ$599"),MATCH(resource!$CC96,day_wise_sales_data!$A$2:$A$500,0),MATCH(resource!BD$2,INDIRECT("day_wise_sales_data!$B$1:$BZ$1"),0)),0)</f>
        <v>0</v>
      </c>
      <c r="BE96" s="3">
        <f ca="1">IFERROR(INDEX(INDIRECT("day_wise_sales_data!$B$2:$BZ$599"),MATCH(resource!$CC96,day_wise_sales_data!$A$2:$A$500,0),MATCH(resource!BE$2,INDIRECT("day_wise_sales_data!$B$1:$BZ$1"),0)),0)</f>
        <v>0</v>
      </c>
      <c r="BF96" s="3">
        <f ca="1">IFERROR(INDEX(INDIRECT("day_wise_sales_data!$B$2:$BZ$599"),MATCH(resource!$CC96,day_wise_sales_data!$A$2:$A$500,0),MATCH(resource!BF$2,INDIRECT("day_wise_sales_data!$B$1:$BZ$1"),0)),0)</f>
        <v>0</v>
      </c>
      <c r="BG96" s="3">
        <f ca="1">IFERROR(INDEX(INDIRECT("day_wise_sales_data!$B$2:$BZ$599"),MATCH(resource!$CC96,day_wise_sales_data!$A$2:$A$500,0),MATCH(resource!BG$2,INDIRECT("day_wise_sales_data!$B$1:$BZ$1"),0)),0)</f>
        <v>0</v>
      </c>
      <c r="BH96" s="3">
        <f ca="1">IFERROR(INDEX(INDIRECT("day_wise_sales_data!$B$2:$BZ$599"),MATCH(resource!$CC96,day_wise_sales_data!$A$2:$A$500,0),MATCH(resource!BH$2,INDIRECT("day_wise_sales_data!$B$1:$BZ$1"),0)),0)</f>
        <v>0</v>
      </c>
      <c r="BI96" s="3">
        <f ca="1">IFERROR(INDEX(INDIRECT("day_wise_sales_data!$B$2:$BZ$599"),MATCH(resource!$CC96,day_wise_sales_data!$A$2:$A$500,0),MATCH(resource!BI$2,INDIRECT("day_wise_sales_data!$B$1:$BZ$1"),0)),0)</f>
        <v>0</v>
      </c>
      <c r="BJ96" s="3">
        <f ca="1">IFERROR(INDEX(INDIRECT("day_wise_sales_data!$B$2:$BZ$599"),MATCH(resource!$CC96,day_wise_sales_data!$A$2:$A$500,0),MATCH(resource!BJ$2,INDIRECT("day_wise_sales_data!$B$1:$BZ$1"),0)),0)</f>
        <v>0</v>
      </c>
      <c r="BK96" s="3">
        <f ca="1">IFERROR(INDEX(INDIRECT("day_wise_sales_data!$B$2:$BZ$599"),MATCH(resource!$CC96,day_wise_sales_data!$A$2:$A$500,0),MATCH(resource!BK$2,INDIRECT("day_wise_sales_data!$B$1:$BZ$1"),0)),0)</f>
        <v>0</v>
      </c>
      <c r="BL96" s="3">
        <f ca="1">IFERROR(INDEX(INDIRECT("day_wise_sales_data!$B$2:$BZ$599"),MATCH(resource!$CC96,day_wise_sales_data!$A$2:$A$500,0),MATCH(resource!BL$2,INDIRECT("day_wise_sales_data!$B$1:$BZ$1"),0)),0)</f>
        <v>0</v>
      </c>
      <c r="BM96" s="3">
        <f ca="1">IFERROR(INDEX(INDIRECT("day_wise_sales_data!$B$2:$BZ$599"),MATCH(resource!$CC96,day_wise_sales_data!$A$2:$A$500,0),MATCH(resource!BM$2,INDIRECT("day_wise_sales_data!$B$1:$BZ$1"),0)),0)</f>
        <v>0</v>
      </c>
      <c r="BN96" s="3">
        <f ca="1">IFERROR(INDEX(INDIRECT("day_wise_sales_data!$B$2:$BZ$599"),MATCH(resource!$CC96,day_wise_sales_data!$A$2:$A$500,0),MATCH(resource!BN$2,INDIRECT("day_wise_sales_data!$B$1:$BZ$1"),0)),0)</f>
        <v>0</v>
      </c>
      <c r="BO96" s="3">
        <f ca="1">IFERROR(INDEX(INDIRECT("day_wise_sales_data!$B$2:$BZ$599"),MATCH(resource!$CC96,day_wise_sales_data!$A$2:$A$500,0),MATCH(resource!BO$2,INDIRECT("day_wise_sales_data!$B$1:$BZ$1"),0)),0)</f>
        <v>0</v>
      </c>
      <c r="BP96" s="3">
        <f ca="1">IFERROR(INDEX(INDIRECT("day_wise_sales_data!$B$2:$BZ$599"),MATCH(resource!$CC96,day_wise_sales_data!$A$2:$A$500,0),MATCH(resource!BP$2,INDIRECT("day_wise_sales_data!$B$1:$BZ$1"),0)),0)</f>
        <v>0</v>
      </c>
      <c r="BQ96" s="3">
        <f ca="1">IFERROR(INDEX(INDIRECT("day_wise_sales_data!$B$2:$BZ$599"),MATCH(resource!$CC96,day_wise_sales_data!$A$2:$A$500,0),MATCH(resource!BQ$2,INDIRECT("day_wise_sales_data!$B$1:$BZ$1"),0)),0)</f>
        <v>0</v>
      </c>
      <c r="BR96" s="3">
        <f ca="1">IFERROR(INDEX(INDIRECT("day_wise_sales_data!$B$2:$BZ$599"),MATCH(resource!$CC96,day_wise_sales_data!$A$2:$A$500,0),MATCH(resource!BR$2,INDIRECT("day_wise_sales_data!$B$1:$BZ$1"),0)),0)</f>
        <v>0</v>
      </c>
      <c r="BS96" s="3">
        <f ca="1">IFERROR(INDEX(INDIRECT("day_wise_sales_data!$B$2:$BZ$599"),MATCH(resource!$CC96,day_wise_sales_data!$A$2:$A$500,0),MATCH(resource!BS$2,INDIRECT("day_wise_sales_data!$B$1:$BZ$1"),0)),0)</f>
        <v>0</v>
      </c>
      <c r="BT96" s="3">
        <f ca="1">IFERROR(INDEX(INDIRECT("day_wise_sales_data!$B$2:$BZ$599"),MATCH(resource!$CC96,day_wise_sales_data!$A$2:$A$500,0),MATCH(resource!BT$2,INDIRECT("day_wise_sales_data!$B$1:$BZ$1"),0)),0)</f>
        <v>0</v>
      </c>
      <c r="BU96" s="3">
        <f ca="1">IFERROR(INDEX(INDIRECT("day_wise_sales_data!$B$2:$BZ$599"),MATCH(resource!$CC96,day_wise_sales_data!$A$2:$A$500,0),MATCH(resource!BU$2,INDIRECT("day_wise_sales_data!$B$1:$BZ$1"),0)),0)</f>
        <v>0</v>
      </c>
      <c r="BV96" s="3">
        <f ca="1">IFERROR(INDEX(INDIRECT("day_wise_sales_data!$B$2:$BZ$599"),MATCH(resource!$CC96,day_wise_sales_data!$A$2:$A$500,0),MATCH(resource!BV$2,INDIRECT("day_wise_sales_data!$B$1:$BZ$1"),0)),0)</f>
        <v>0</v>
      </c>
      <c r="BW96" s="3">
        <f ca="1">IFERROR(INDEX(INDIRECT("day_wise_sales_data!$B$2:$BZ$599"),MATCH(resource!$CC96,day_wise_sales_data!$A$2:$A$500,0),MATCH(resource!BW$2,INDIRECT("day_wise_sales_data!$B$1:$BZ$1"),0)),0)</f>
        <v>0</v>
      </c>
      <c r="BX96" s="3">
        <f ca="1">IFERROR(INDEX(INDIRECT("day_wise_sales_data!$B$2:$BZ$599"),MATCH(resource!$CC96,day_wise_sales_data!$A$2:$A$500,0),MATCH(resource!BX$2,INDIRECT("day_wise_sales_data!$B$1:$BZ$1"),0)),0)</f>
        <v>0</v>
      </c>
      <c r="BY96" s="3">
        <f ca="1">IFERROR(INDEX(INDIRECT("day_wise_sales_data!$B$2:$BZ$599"),MATCH(resource!$CC96,day_wise_sales_data!$A$2:$A$500,0),MATCH(resource!BY$2,INDIRECT("day_wise_sales_data!$B$1:$BZ$1"),0)),0)</f>
        <v>6792.69</v>
      </c>
      <c r="BZ96" s="3">
        <f ca="1">IFERROR(INDEX(INDIRECT("day_wise_sales_data!$B$2:$BZ$599"),MATCH(resource!$CC96,day_wise_sales_data!$A$2:$A$500,0),MATCH(resource!BZ$2,INDIRECT("day_wise_sales_data!$B$1:$BZ$1"),0)),0)</f>
        <v>0</v>
      </c>
      <c r="CA96" s="3" t="str">
        <f ca="1">IFERROR(INDEX(INDIRECT("day_wise_sales_data!$B$2:$BZ$599"),MATCH(resource!$CC96,day_wise_sales_data!$A$2:$A$500,0),MATCH(resource!CA$2,INDIRECT("day_wise_sales_data!$B$1:$BZ$1"),0)),0)</f>
        <v>dd</v>
      </c>
      <c r="CC96" s="4" t="str">
        <f>sales_data!H95</f>
        <v>COX11121</v>
      </c>
      <c r="CD96" s="1">
        <v>94</v>
      </c>
      <c r="CE96" s="1" t="str">
        <f>IF(AQ96=report!$AQ$3,resource!CD96,"")</f>
        <v/>
      </c>
      <c r="CF96" s="5" t="str">
        <f>IFERROR(SMALL($CE$3:$CE$1001,ROWS($CE$3:CE96)),"")</f>
        <v/>
      </c>
      <c r="CH96">
        <f>IFERROR(VLOOKUP($CC96,data_pull!$E$22:$G$700,2,0),0)</f>
        <v>0</v>
      </c>
      <c r="CI96" s="1">
        <f t="shared" si="64"/>
        <v>9</v>
      </c>
      <c r="CJ96" s="1">
        <f t="shared" si="63"/>
        <v>0</v>
      </c>
      <c r="CK96" s="1" t="s">
        <v>1189</v>
      </c>
      <c r="CL96" s="1">
        <f t="shared" si="65"/>
        <v>111</v>
      </c>
      <c r="CM96" s="1" t="str">
        <f>IFERROR(VLOOKUP($CK96,stock_data!$B$3:$W$612,2,0),0)</f>
        <v>FEMANOL TABLET</v>
      </c>
      <c r="CN96" s="1" t="str">
        <f>IFERROR(VLOOKUP($CK96,stock_data!$B$3:$W$612,4,0),0)</f>
        <v>5x10's</v>
      </c>
      <c r="CO96" s="1">
        <f>IFERROR(VLOOKUP($CK96,stock_data!$B$3:$W$612,5,0),0)</f>
        <v>202.9</v>
      </c>
      <c r="CP96" s="3">
        <f t="shared" si="66"/>
        <v>0</v>
      </c>
      <c r="CQ96" s="3">
        <f t="shared" si="67"/>
        <v>0</v>
      </c>
      <c r="CR96" s="1">
        <f>IFERROR(VLOOKUP($CK96,stock_data!$B$3:$W$612,6,0),0)</f>
        <v>70</v>
      </c>
      <c r="CS96" s="1">
        <f>IFERROR(VLOOKUP($CK96,stock_data!$B$3:$W$612,7,0),0)</f>
        <v>164</v>
      </c>
      <c r="CT96" s="1">
        <f>IFERROR(VLOOKUP($CK96,stock_data!$B$3:$W$612,8,0),0)</f>
        <v>145</v>
      </c>
      <c r="CU96" s="1">
        <f>IFERROR(VLOOKUP($CK96,stock_data!$B$3:$W$612,9,0),0)</f>
        <v>0</v>
      </c>
      <c r="CV96" s="1">
        <f>IFERROR(VLOOKUP($CK96,stock_data!$B$3:$W$612,10,0),0)</f>
        <v>194</v>
      </c>
      <c r="CW96" s="1">
        <f>IFERROR(VLOOKUP($CK96,stock_data!$B$3:$W$612,11,0),0)</f>
        <v>105</v>
      </c>
      <c r="CX96" s="1">
        <f>IFERROR(VLOOKUP($CK96,stock_data!$B$3:$W$612,12,0),0)</f>
        <v>2370</v>
      </c>
      <c r="CY96" s="1">
        <f>IFERROR(VLOOKUP($CK96,stock_data!$B$3:$W$612,13,0),0)</f>
        <v>410</v>
      </c>
      <c r="CZ96" s="1">
        <f>IFERROR(VLOOKUP($CK96,stock_data!$B$3:$W$612,14,0),0)</f>
        <v>281</v>
      </c>
      <c r="DA96" s="1">
        <f>IFERROR(VLOOKUP($CK96,stock_data!$B$3:$W$612,15,0),0)</f>
        <v>196</v>
      </c>
      <c r="DB96" s="1">
        <f>IFERROR(VLOOKUP($CK96,stock_data!$B$3:$W$612,16,0),0)</f>
        <v>457</v>
      </c>
      <c r="DC96" s="1">
        <f>IFERROR(VLOOKUP($CK96,stock_data!$B$3:$W$612,17,0),0)</f>
        <v>1010</v>
      </c>
      <c r="DD96" s="1">
        <f>IFERROR(VLOOKUP($CK96,stock_data!$B$3:$W$612,18,0),0)</f>
        <v>767</v>
      </c>
      <c r="DE96" s="1">
        <f>IFERROR(VLOOKUP($CK96,stock_data!$B$3:$W$612,19,0),0)</f>
        <v>322</v>
      </c>
      <c r="DF96" s="1">
        <f>IFERROR(VLOOKUP($CK96,stock_data!$B$3:$W$612,20,0),0)</f>
        <v>294</v>
      </c>
      <c r="DG96" s="1">
        <f>IFERROR(VLOOKUP($CK96,stock_data!$B$3:$W$612,21,0),0)</f>
        <v>141</v>
      </c>
      <c r="DH96" s="1">
        <f>IFERROR(VLOOKUP($CK96,stock_data!$B$3:$W$612,22,0),0)</f>
        <v>999</v>
      </c>
      <c r="DI96" s="1">
        <f t="shared" si="68"/>
        <v>7925</v>
      </c>
      <c r="DJ96" s="1">
        <f t="shared" si="69"/>
        <v>1607982.5</v>
      </c>
      <c r="DK96" s="3" t="str">
        <f>IFERROR(INDEX(COD_SALES!$B$5:$Z$500,MATCH(resource!$CC96,COD_SALES!$A$5:$A$500,0),MATCH(resource!DK$2,COD_SALES!$B$4:$Z$4,0)),"")</f>
        <v/>
      </c>
      <c r="DL96" s="3" t="str">
        <f>IFERROR(INDEX(COD_SALES!$B$5:$Z$500,MATCH(resource!$CC96,COD_SALES!$A$5:$A$500,0),MATCH(resource!DL$2,COD_SALES!$B$4:$Z$4,0)),"")</f>
        <v/>
      </c>
      <c r="DM96" s="3" t="str">
        <f>IFERROR(INDEX(COD_SALES!$B$5:$Z$500,MATCH(resource!$CC96,COD_SALES!$A$5:$A$500,0),MATCH(resource!DM$2,COD_SALES!$B$4:$Z$4,0)),"")</f>
        <v/>
      </c>
      <c r="DN96" s="3" t="str">
        <f>IFERROR(INDEX(COD_SALES!$B$5:$Z$500,MATCH(resource!$CC96,COD_SALES!$A$5:$A$500,0),MATCH(resource!DN$2,COD_SALES!$B$4:$Z$4,0)),"")</f>
        <v/>
      </c>
      <c r="DO96" s="3" t="str">
        <f>IFERROR(INDEX(COD_SALES!$B$5:$Z$500,MATCH(resource!$CC96,COD_SALES!$A$5:$A$500,0),MATCH(resource!DO$2,COD_SALES!$B$4:$Z$4,0)),"")</f>
        <v/>
      </c>
      <c r="DP96" s="3" t="str">
        <f>IFERROR(INDEX(COD_SALES!$B$5:$Z$500,MATCH(resource!$CC96,COD_SALES!$A$5:$A$500,0),MATCH(resource!DP$2,COD_SALES!$B$4:$Z$4,0)),"")</f>
        <v/>
      </c>
      <c r="DQ96" s="3" t="str">
        <f>IFERROR(INDEX(COD_SALES!$B$5:$Z$500,MATCH(resource!$CC96,COD_SALES!$A$5:$A$500,0),MATCH(resource!DQ$2,COD_SALES!$B$4:$Z$4,0)),"")</f>
        <v/>
      </c>
      <c r="DR96" s="3" t="str">
        <f>IFERROR(INDEX(COD_SALES!$B$5:$Z$500,MATCH(resource!$CC96,COD_SALES!$A$5:$A$500,0),MATCH(resource!DR$2,COD_SALES!$B$4:$Z$4,0)),"")</f>
        <v/>
      </c>
      <c r="DS96" s="3" t="str">
        <f>IFERROR(INDEX(COD_SALES!$B$5:$Z$500,MATCH(resource!$CC96,COD_SALES!$A$5:$A$500,0),MATCH(resource!DS$2,COD_SALES!$B$4:$Z$4,0)),"")</f>
        <v/>
      </c>
      <c r="DT96" s="3" t="str">
        <f>IFERROR(INDEX(COD_SALES!$B$5:$Z$500,MATCH(resource!$CC96,COD_SALES!$A$5:$A$500,0),MATCH(resource!DT$2,COD_SALES!$B$4:$Z$4,0)),"")</f>
        <v/>
      </c>
      <c r="DU96" s="3" t="str">
        <f>IFERROR(INDEX(COD_SALES!$B$5:$Z$500,MATCH(resource!$CC96,COD_SALES!$A$5:$A$500,0),MATCH(resource!DU$2,COD_SALES!$B$4:$Z$4,0)),"")</f>
        <v/>
      </c>
      <c r="DV96" s="3" t="str">
        <f>IFERROR(INDEX(COD_SALES!$B$5:$Z$500,MATCH(resource!$CC96,COD_SALES!$A$5:$A$500,0),MATCH(resource!DV$2,COD_SALES!$B$4:$Z$4,0)),"")</f>
        <v/>
      </c>
      <c r="DW96" s="3" t="str">
        <f>IFERROR(INDEX(COD_SALES!$B$5:$Z$500,MATCH(resource!$CC96,COD_SALES!$A$5:$A$500,0),MATCH(resource!DW$2,COD_SALES!$B$4:$Z$4,0)),"")</f>
        <v/>
      </c>
      <c r="DX96" s="3" t="str">
        <f>IFERROR(INDEX(COD_SALES!$B$5:$Z$500,MATCH(resource!$CC96,COD_SALES!$A$5:$A$500,0),MATCH(resource!DX$2,COD_SALES!$B$4:$Z$4,0)),"")</f>
        <v/>
      </c>
      <c r="DY96" s="3" t="str">
        <f>IFERROR(INDEX(COD_SALES!$B$5:$Z$500,MATCH(resource!$CC96,COD_SALES!$A$5:$A$500,0),MATCH(resource!DY$2,COD_SALES!$B$4:$Z$4,0)),"")</f>
        <v/>
      </c>
      <c r="DZ96" s="3" t="str">
        <f>IFERROR(INDEX(COD_SALES!$B$5:$Z$500,MATCH(resource!$CC96,COD_SALES!$A$5:$A$500,0),MATCH(resource!DZ$2,COD_SALES!$B$4:$Z$4,0)),"")</f>
        <v/>
      </c>
      <c r="EA96" s="3" t="str">
        <f>IFERROR(INDEX(COD_SALES!$B$5:$Z$500,MATCH(resource!$CC96,COD_SALES!$A$5:$A$500,0),MATCH(resource!EA$2,COD_SALES!$B$4:$Z$4,0)),"")</f>
        <v/>
      </c>
      <c r="EB96" s="3">
        <f t="shared" si="70"/>
        <v>0</v>
      </c>
      <c r="ED96" s="3">
        <f>IFERROR(VLOOKUP($CK96,depot_prod_sales!$B$5:$S$200,3,0),0)</f>
        <v>100</v>
      </c>
      <c r="EE96" s="3">
        <f>IFERROR(VLOOKUP($CK96,depot_prod_sales!$B$5:$S$200,4,0),0)</f>
        <v>581</v>
      </c>
      <c r="EF96" s="3">
        <f>IFERROR(VLOOKUP($CK96,depot_prod_sales!$B$5:$S$200,5,0),0)</f>
        <v>181</v>
      </c>
      <c r="EG96" s="3">
        <f>IFERROR(VLOOKUP($CK96,depot_prod_sales!$B$5:$S$200,6,0),0)</f>
        <v>40</v>
      </c>
      <c r="EH96" s="3">
        <f>IFERROR(VLOOKUP($CK96,depot_prod_sales!$B$5:$S$200,7,0),0)</f>
        <v>57</v>
      </c>
      <c r="EI96" s="3">
        <f>IFERROR(VLOOKUP($CK96,depot_prod_sales!$B$5:$S$200,8,0),0)</f>
        <v>417</v>
      </c>
      <c r="EJ96" s="3">
        <f>IFERROR(VLOOKUP($CK96,depot_prod_sales!$B$5:$S$200,9,0),0)</f>
        <v>264</v>
      </c>
      <c r="EK96" s="3">
        <f>IFERROR(VLOOKUP($CK96,depot_prod_sales!$B$5:$S$200,10,0),0)</f>
        <v>81</v>
      </c>
      <c r="EL96" s="3">
        <f>IFERROR(VLOOKUP($CK96,depot_prod_sales!$B$5:$S$200,11,0),0)</f>
        <v>16</v>
      </c>
      <c r="EM96" s="3">
        <f>IFERROR(VLOOKUP($CK96,depot_prod_sales!$B$5:$S$200,12,0),0)</f>
        <v>52</v>
      </c>
      <c r="EN96" s="3">
        <f>IFERROR(VLOOKUP($CK96,depot_prod_sales!$B$5:$S$200,13,0),0)</f>
        <v>322</v>
      </c>
      <c r="EO96" s="3">
        <f>IFERROR(VLOOKUP($CK96,depot_prod_sales!$B$5:$S$200,14,0),0)</f>
        <v>263</v>
      </c>
      <c r="EP96" s="3">
        <f>IFERROR(VLOOKUP($CK96,depot_prod_sales!$B$5:$S$200,15,0),0)</f>
        <v>48</v>
      </c>
      <c r="EQ96" s="3">
        <f>IFERROR(VLOOKUP($CK96,depot_prod_sales!$B$5:$S$200,16,0),0)</f>
        <v>71</v>
      </c>
      <c r="ER96" s="3">
        <f>IFERROR(VLOOKUP($CK96,depot_prod_sales!$B$5:$S$200,17,0),0)</f>
        <v>382</v>
      </c>
      <c r="ES96" s="3">
        <f>IFERROR(VLOOKUP($CK96,depot_prod_sales!$B$5:$S$200,18,0),0)</f>
        <v>632</v>
      </c>
      <c r="ET96" s="116">
        <f t="shared" si="71"/>
        <v>3507</v>
      </c>
      <c r="EU96" s="116">
        <f t="shared" si="72"/>
        <v>711570.3</v>
      </c>
      <c r="EW96" s="3">
        <f>IFERROR(VLOOKUP(CC96,data_pull!$AO$25:$AR$546,2,0),0)</f>
        <v>0</v>
      </c>
      <c r="EX96" s="1">
        <f>IFERROR(VLOOKUP(CC96,data_pull!$AO$25:$AR$546,4,0),0)</f>
        <v>190000</v>
      </c>
    </row>
    <row r="97" spans="13:154" x14ac:dyDescent="0.25"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4" t="str">
        <f>sales_data!B96</f>
        <v>Mahrab Hossain</v>
      </c>
      <c r="AR97" s="4" t="str">
        <f>sales_data!C96</f>
        <v>Borhan Uddin</v>
      </c>
      <c r="AS97" s="5" t="str">
        <f t="shared" si="62"/>
        <v>Borhan Uddin</v>
      </c>
      <c r="AT97" s="4" t="str">
        <f>sales_data!I96</f>
        <v>Abul Kalam Azad</v>
      </c>
      <c r="AU97" s="4" t="str">
        <f>sales_data!W96</f>
        <v>Matarbari</v>
      </c>
      <c r="AV97" s="1">
        <f>sales_data!N96</f>
        <v>100742.05</v>
      </c>
      <c r="AW97" s="1">
        <f>sales_data!P96</f>
        <v>19</v>
      </c>
      <c r="AX97" s="3">
        <f ca="1">IFERROR(INDEX(INDIRECT("day_wise_sales_data!$B$2:$BZ$599"),MATCH(resource!$CC97,day_wise_sales_data!$A$2:$A$500,0),MATCH(resource!AX$2,INDIRECT("day_wise_sales_data!$B$1:$BZ$1"),0)),0)</f>
        <v>0</v>
      </c>
      <c r="AY97" s="3">
        <f ca="1">IFERROR(INDEX(INDIRECT("day_wise_sales_data!$B$2:$BZ$599"),MATCH(resource!$CC97,day_wise_sales_data!$A$2:$A$500,0),MATCH(resource!AY$2,INDIRECT("day_wise_sales_data!$B$1:$BZ$1"),0)),0)</f>
        <v>2589.4699999999998</v>
      </c>
      <c r="AZ97" s="3">
        <f ca="1">IFERROR(INDEX(INDIRECT("day_wise_sales_data!$B$2:$BZ$599"),MATCH(resource!$CC97,day_wise_sales_data!$A$2:$A$500,0),MATCH(resource!AZ$2,INDIRECT("day_wise_sales_data!$B$1:$BZ$1"),0)),0)</f>
        <v>0</v>
      </c>
      <c r="BA97" s="3">
        <f ca="1">IFERROR(INDEX(INDIRECT("day_wise_sales_data!$B$2:$BZ$599"),MATCH(resource!$CC97,day_wise_sales_data!$A$2:$A$500,0),MATCH(resource!BA$2,INDIRECT("day_wise_sales_data!$B$1:$BZ$1"),0)),0)</f>
        <v>0</v>
      </c>
      <c r="BB97" s="3">
        <f ca="1">IFERROR(INDEX(INDIRECT("day_wise_sales_data!$B$2:$BZ$599"),MATCH(resource!$CC97,day_wise_sales_data!$A$2:$A$500,0),MATCH(resource!BB$2,INDIRECT("day_wise_sales_data!$B$1:$BZ$1"),0)),0)</f>
        <v>0</v>
      </c>
      <c r="BC97" s="3">
        <f ca="1">IFERROR(INDEX(INDIRECT("day_wise_sales_data!$B$2:$BZ$599"),MATCH(resource!$CC97,day_wise_sales_data!$A$2:$A$500,0),MATCH(resource!BC$2,INDIRECT("day_wise_sales_data!$B$1:$BZ$1"),0)),0)</f>
        <v>0</v>
      </c>
      <c r="BD97" s="3">
        <f ca="1">IFERROR(INDEX(INDIRECT("day_wise_sales_data!$B$2:$BZ$599"),MATCH(resource!$CC97,day_wise_sales_data!$A$2:$A$500,0),MATCH(resource!BD$2,INDIRECT("day_wise_sales_data!$B$1:$BZ$1"),0)),0)</f>
        <v>0</v>
      </c>
      <c r="BE97" s="3">
        <f ca="1">IFERROR(INDEX(INDIRECT("day_wise_sales_data!$B$2:$BZ$599"),MATCH(resource!$CC97,day_wise_sales_data!$A$2:$A$500,0),MATCH(resource!BE$2,INDIRECT("day_wise_sales_data!$B$1:$BZ$1"),0)),0)</f>
        <v>17600.61</v>
      </c>
      <c r="BF97" s="3">
        <f ca="1">IFERROR(INDEX(INDIRECT("day_wise_sales_data!$B$2:$BZ$599"),MATCH(resource!$CC97,day_wise_sales_data!$A$2:$A$500,0),MATCH(resource!BF$2,INDIRECT("day_wise_sales_data!$B$1:$BZ$1"),0)),0)</f>
        <v>0</v>
      </c>
      <c r="BG97" s="3">
        <f ca="1">IFERROR(INDEX(INDIRECT("day_wise_sales_data!$B$2:$BZ$599"),MATCH(resource!$CC97,day_wise_sales_data!$A$2:$A$500,0),MATCH(resource!BG$2,INDIRECT("day_wise_sales_data!$B$1:$BZ$1"),0)),0)</f>
        <v>0</v>
      </c>
      <c r="BH97" s="3">
        <f ca="1">IFERROR(INDEX(INDIRECT("day_wise_sales_data!$B$2:$BZ$599"),MATCH(resource!$CC97,day_wise_sales_data!$A$2:$A$500,0),MATCH(resource!BH$2,INDIRECT("day_wise_sales_data!$B$1:$BZ$1"),0)),0)</f>
        <v>0</v>
      </c>
      <c r="BI97" s="3">
        <f ca="1">IFERROR(INDEX(INDIRECT("day_wise_sales_data!$B$2:$BZ$599"),MATCH(resource!$CC97,day_wise_sales_data!$A$2:$A$500,0),MATCH(resource!BI$2,INDIRECT("day_wise_sales_data!$B$1:$BZ$1"),0)),0)</f>
        <v>0</v>
      </c>
      <c r="BJ97" s="3">
        <f ca="1">IFERROR(INDEX(INDIRECT("day_wise_sales_data!$B$2:$BZ$599"),MATCH(resource!$CC97,day_wise_sales_data!$A$2:$A$500,0),MATCH(resource!BJ$2,INDIRECT("day_wise_sales_data!$B$1:$BZ$1"),0)),0)</f>
        <v>0</v>
      </c>
      <c r="BK97" s="3">
        <f ca="1">IFERROR(INDEX(INDIRECT("day_wise_sales_data!$B$2:$BZ$599"),MATCH(resource!$CC97,day_wise_sales_data!$A$2:$A$500,0),MATCH(resource!BK$2,INDIRECT("day_wise_sales_data!$B$1:$BZ$1"),0)),0)</f>
        <v>38554.58</v>
      </c>
      <c r="BL97" s="3">
        <f ca="1">IFERROR(INDEX(INDIRECT("day_wise_sales_data!$B$2:$BZ$599"),MATCH(resource!$CC97,day_wise_sales_data!$A$2:$A$500,0),MATCH(resource!BL$2,INDIRECT("day_wise_sales_data!$B$1:$BZ$1"),0)),0)</f>
        <v>0</v>
      </c>
      <c r="BM97" s="3">
        <f ca="1">IFERROR(INDEX(INDIRECT("day_wise_sales_data!$B$2:$BZ$599"),MATCH(resource!$CC97,day_wise_sales_data!$A$2:$A$500,0),MATCH(resource!BM$2,INDIRECT("day_wise_sales_data!$B$1:$BZ$1"),0)),0)</f>
        <v>0</v>
      </c>
      <c r="BN97" s="3">
        <f ca="1">IFERROR(INDEX(INDIRECT("day_wise_sales_data!$B$2:$BZ$599"),MATCH(resource!$CC97,day_wise_sales_data!$A$2:$A$500,0),MATCH(resource!BN$2,INDIRECT("day_wise_sales_data!$B$1:$BZ$1"),0)),0)</f>
        <v>0</v>
      </c>
      <c r="BO97" s="3">
        <f ca="1">IFERROR(INDEX(INDIRECT("day_wise_sales_data!$B$2:$BZ$599"),MATCH(resource!$CC97,day_wise_sales_data!$A$2:$A$500,0),MATCH(resource!BO$2,INDIRECT("day_wise_sales_data!$B$1:$BZ$1"),0)),0)</f>
        <v>0</v>
      </c>
      <c r="BP97" s="3">
        <f ca="1">IFERROR(INDEX(INDIRECT("day_wise_sales_data!$B$2:$BZ$599"),MATCH(resource!$CC97,day_wise_sales_data!$A$2:$A$500,0),MATCH(resource!BP$2,INDIRECT("day_wise_sales_data!$B$1:$BZ$1"),0)),0)</f>
        <v>0</v>
      </c>
      <c r="BQ97" s="3">
        <f ca="1">IFERROR(INDEX(INDIRECT("day_wise_sales_data!$B$2:$BZ$599"),MATCH(resource!$CC97,day_wise_sales_data!$A$2:$A$500,0),MATCH(resource!BQ$2,INDIRECT("day_wise_sales_data!$B$1:$BZ$1"),0)),0)</f>
        <v>0</v>
      </c>
      <c r="BR97" s="3">
        <f ca="1">IFERROR(INDEX(INDIRECT("day_wise_sales_data!$B$2:$BZ$599"),MATCH(resource!$CC97,day_wise_sales_data!$A$2:$A$500,0),MATCH(resource!BR$2,INDIRECT("day_wise_sales_data!$B$1:$BZ$1"),0)),0)</f>
        <v>20197.86</v>
      </c>
      <c r="BS97" s="3">
        <f ca="1">IFERROR(INDEX(INDIRECT("day_wise_sales_data!$B$2:$BZ$599"),MATCH(resource!$CC97,day_wise_sales_data!$A$2:$A$500,0),MATCH(resource!BS$2,INDIRECT("day_wise_sales_data!$B$1:$BZ$1"),0)),0)</f>
        <v>0</v>
      </c>
      <c r="BT97" s="3">
        <f ca="1">IFERROR(INDEX(INDIRECT("day_wise_sales_data!$B$2:$BZ$599"),MATCH(resource!$CC97,day_wise_sales_data!$A$2:$A$500,0),MATCH(resource!BT$2,INDIRECT("day_wise_sales_data!$B$1:$BZ$1"),0)),0)</f>
        <v>11116.63</v>
      </c>
      <c r="BU97" s="3">
        <f ca="1">IFERROR(INDEX(INDIRECT("day_wise_sales_data!$B$2:$BZ$599"),MATCH(resource!$CC97,day_wise_sales_data!$A$2:$A$500,0),MATCH(resource!BU$2,INDIRECT("day_wise_sales_data!$B$1:$BZ$1"),0)),0)</f>
        <v>0</v>
      </c>
      <c r="BV97" s="3">
        <f ca="1">IFERROR(INDEX(INDIRECT("day_wise_sales_data!$B$2:$BZ$599"),MATCH(resource!$CC97,day_wise_sales_data!$A$2:$A$500,0),MATCH(resource!BV$2,INDIRECT("day_wise_sales_data!$B$1:$BZ$1"),0)),0)</f>
        <v>10560.72</v>
      </c>
      <c r="BW97" s="3">
        <f ca="1">IFERROR(INDEX(INDIRECT("day_wise_sales_data!$B$2:$BZ$599"),MATCH(resource!$CC97,day_wise_sales_data!$A$2:$A$500,0),MATCH(resource!BW$2,INDIRECT("day_wise_sales_data!$B$1:$BZ$1"),0)),0)</f>
        <v>0</v>
      </c>
      <c r="BX97" s="3">
        <f ca="1">IFERROR(INDEX(INDIRECT("day_wise_sales_data!$B$2:$BZ$599"),MATCH(resource!$CC97,day_wise_sales_data!$A$2:$A$500,0),MATCH(resource!BX$2,INDIRECT("day_wise_sales_data!$B$1:$BZ$1"),0)),0)</f>
        <v>0</v>
      </c>
      <c r="BY97" s="3">
        <f ca="1">IFERROR(INDEX(INDIRECT("day_wise_sales_data!$B$2:$BZ$599"),MATCH(resource!$CC97,day_wise_sales_data!$A$2:$A$500,0),MATCH(resource!BY$2,INDIRECT("day_wise_sales_data!$B$1:$BZ$1"),0)),0)</f>
        <v>2649.01</v>
      </c>
      <c r="BZ97" s="3">
        <f ca="1">IFERROR(INDEX(INDIRECT("day_wise_sales_data!$B$2:$BZ$599"),MATCH(resource!$CC97,day_wise_sales_data!$A$2:$A$500,0),MATCH(resource!BZ$2,INDIRECT("day_wise_sales_data!$B$1:$BZ$1"),0)),0)</f>
        <v>0</v>
      </c>
      <c r="CA97" s="3" t="str">
        <f ca="1">IFERROR(INDEX(INDIRECT("day_wise_sales_data!$B$2:$BZ$599"),MATCH(resource!$CC97,day_wise_sales_data!$A$2:$A$500,0),MATCH(resource!CA$2,INDIRECT("day_wise_sales_data!$B$1:$BZ$1"),0)),0)</f>
        <v>dd</v>
      </c>
      <c r="CC97" s="4" t="str">
        <f>sales_data!H96</f>
        <v>COX03214</v>
      </c>
      <c r="CD97" s="1">
        <v>95</v>
      </c>
      <c r="CE97" s="1" t="str">
        <f>IF(AQ97=report!$AQ$3,resource!CD97,"")</f>
        <v/>
      </c>
      <c r="CF97" s="5" t="str">
        <f>IFERROR(SMALL($CE$3:$CE$1001,ROWS($CE$3:CE97)),"")</f>
        <v/>
      </c>
      <c r="CH97">
        <f>IFERROR(VLOOKUP($CC97,data_pull!$E$22:$G$700,2,0),0)</f>
        <v>100742.05</v>
      </c>
      <c r="CI97" s="1">
        <f t="shared" si="64"/>
        <v>154</v>
      </c>
      <c r="CJ97" s="1">
        <f t="shared" si="63"/>
        <v>0</v>
      </c>
      <c r="CK97" s="1" t="s">
        <v>1191</v>
      </c>
      <c r="CL97" s="1">
        <f t="shared" si="65"/>
        <v>111</v>
      </c>
      <c r="CM97" s="1" t="str">
        <f>IFERROR(VLOOKUP($CK97,stock_data!$B$3:$W$612,2,0),0)</f>
        <v>FEMANOL TABLET  (EXP)</v>
      </c>
      <c r="CN97" s="1" t="str">
        <f>IFERROR(VLOOKUP($CK97,stock_data!$B$3:$W$612,4,0),0)</f>
        <v>5x10's</v>
      </c>
      <c r="CO97" s="1">
        <f>IFERROR(VLOOKUP($CK97,stock_data!$B$3:$W$612,5,0),0)</f>
        <v>175</v>
      </c>
      <c r="CP97" s="3">
        <f t="shared" si="66"/>
        <v>0</v>
      </c>
      <c r="CQ97" s="3">
        <f t="shared" si="67"/>
        <v>0</v>
      </c>
      <c r="CR97" s="1">
        <f>IFERROR(VLOOKUP($CK97,stock_data!$B$3:$W$612,6,0),0)</f>
        <v>0</v>
      </c>
      <c r="CS97" s="1">
        <f>IFERROR(VLOOKUP($CK97,stock_data!$B$3:$W$612,7,0),0)</f>
        <v>0</v>
      </c>
      <c r="CT97" s="1">
        <f>IFERROR(VLOOKUP($CK97,stock_data!$B$3:$W$612,8,0),0)</f>
        <v>0</v>
      </c>
      <c r="CU97" s="1">
        <f>IFERROR(VLOOKUP($CK97,stock_data!$B$3:$W$612,9,0),0)</f>
        <v>0</v>
      </c>
      <c r="CV97" s="1">
        <f>IFERROR(VLOOKUP($CK97,stock_data!$B$3:$W$612,10,0),0)</f>
        <v>0</v>
      </c>
      <c r="CW97" s="1">
        <f>IFERROR(VLOOKUP($CK97,stock_data!$B$3:$W$612,11,0),0)</f>
        <v>0</v>
      </c>
      <c r="CX97" s="1">
        <f>IFERROR(VLOOKUP($CK97,stock_data!$B$3:$W$612,12,0),0)</f>
        <v>0</v>
      </c>
      <c r="CY97" s="1">
        <f>IFERROR(VLOOKUP($CK97,stock_data!$B$3:$W$612,13,0),0)</f>
        <v>0</v>
      </c>
      <c r="CZ97" s="1">
        <f>IFERROR(VLOOKUP($CK97,stock_data!$B$3:$W$612,14,0),0)</f>
        <v>0</v>
      </c>
      <c r="DA97" s="1">
        <f>IFERROR(VLOOKUP($CK97,stock_data!$B$3:$W$612,15,0),0)</f>
        <v>0</v>
      </c>
      <c r="DB97" s="1">
        <f>IFERROR(VLOOKUP($CK97,stock_data!$B$3:$W$612,16,0),0)</f>
        <v>0</v>
      </c>
      <c r="DC97" s="1">
        <f>IFERROR(VLOOKUP($CK97,stock_data!$B$3:$W$612,17,0),0)</f>
        <v>0</v>
      </c>
      <c r="DD97" s="1">
        <f>IFERROR(VLOOKUP($CK97,stock_data!$B$3:$W$612,18,0),0)</f>
        <v>0</v>
      </c>
      <c r="DE97" s="1">
        <f>IFERROR(VLOOKUP($CK97,stock_data!$B$3:$W$612,19,0),0)</f>
        <v>0</v>
      </c>
      <c r="DF97" s="1">
        <f>IFERROR(VLOOKUP($CK97,stock_data!$B$3:$W$612,20,0),0)</f>
        <v>0</v>
      </c>
      <c r="DG97" s="1">
        <f>IFERROR(VLOOKUP($CK97,stock_data!$B$3:$W$612,21,0),0)</f>
        <v>0</v>
      </c>
      <c r="DH97" s="1">
        <f>IFERROR(VLOOKUP($CK97,stock_data!$B$3:$W$612,22,0),0)</f>
        <v>0</v>
      </c>
      <c r="DI97" s="1">
        <f t="shared" si="68"/>
        <v>0</v>
      </c>
      <c r="DJ97" s="1">
        <f t="shared" si="69"/>
        <v>0</v>
      </c>
      <c r="DK97" s="3">
        <f>IFERROR(INDEX(COD_SALES!$B$5:$Z$500,MATCH(resource!$CC97,COD_SALES!$A$5:$A$500,0),MATCH(resource!DK$2,COD_SALES!$B$4:$Z$4,0)),"")</f>
        <v>2</v>
      </c>
      <c r="DL97" s="3">
        <f>IFERROR(INDEX(COD_SALES!$B$5:$Z$500,MATCH(resource!$CC97,COD_SALES!$A$5:$A$500,0),MATCH(resource!DL$2,COD_SALES!$B$4:$Z$4,0)),"")</f>
        <v>1</v>
      </c>
      <c r="DM97" s="3">
        <f>IFERROR(INDEX(COD_SALES!$B$5:$Z$500,MATCH(resource!$CC97,COD_SALES!$A$5:$A$500,0),MATCH(resource!DM$2,COD_SALES!$B$4:$Z$4,0)),"")</f>
        <v>29</v>
      </c>
      <c r="DN97" s="3" t="str">
        <f>IFERROR(INDEX(COD_SALES!$B$5:$Z$500,MATCH(resource!$CC97,COD_SALES!$A$5:$A$500,0),MATCH(resource!DN$2,COD_SALES!$B$4:$Z$4,0)),"")</f>
        <v/>
      </c>
      <c r="DO97" s="3">
        <f>IFERROR(INDEX(COD_SALES!$B$5:$Z$500,MATCH(resource!$CC97,COD_SALES!$A$5:$A$500,0),MATCH(resource!DO$2,COD_SALES!$B$4:$Z$4,0)),"")</f>
        <v>0</v>
      </c>
      <c r="DP97" s="3">
        <f>IFERROR(INDEX(COD_SALES!$B$5:$Z$500,MATCH(resource!$CC97,COD_SALES!$A$5:$A$500,0),MATCH(resource!DP$2,COD_SALES!$B$4:$Z$4,0)),"")</f>
        <v>0</v>
      </c>
      <c r="DQ97" s="3" t="str">
        <f>IFERROR(INDEX(COD_SALES!$B$5:$Z$500,MATCH(resource!$CC97,COD_SALES!$A$5:$A$500,0),MATCH(resource!DQ$2,COD_SALES!$B$4:$Z$4,0)),"")</f>
        <v/>
      </c>
      <c r="DR97" s="3">
        <f>IFERROR(INDEX(COD_SALES!$B$5:$Z$500,MATCH(resource!$CC97,COD_SALES!$A$5:$A$500,0),MATCH(resource!DR$2,COD_SALES!$B$4:$Z$4,0)),"")</f>
        <v>0</v>
      </c>
      <c r="DS97" s="3">
        <f>IFERROR(INDEX(COD_SALES!$B$5:$Z$500,MATCH(resource!$CC97,COD_SALES!$A$5:$A$500,0),MATCH(resource!DS$2,COD_SALES!$B$4:$Z$4,0)),"")</f>
        <v>124</v>
      </c>
      <c r="DT97" s="3">
        <f>IFERROR(INDEX(COD_SALES!$B$5:$Z$500,MATCH(resource!$CC97,COD_SALES!$A$5:$A$500,0),MATCH(resource!DT$2,COD_SALES!$B$4:$Z$4,0)),"")</f>
        <v>7</v>
      </c>
      <c r="DU97" s="3">
        <f>IFERROR(INDEX(COD_SALES!$B$5:$Z$500,MATCH(resource!$CC97,COD_SALES!$A$5:$A$500,0),MATCH(resource!DU$2,COD_SALES!$B$4:$Z$4,0)),"")</f>
        <v>0</v>
      </c>
      <c r="DV97" s="3">
        <f>IFERROR(INDEX(COD_SALES!$B$5:$Z$500,MATCH(resource!$CC97,COD_SALES!$A$5:$A$500,0),MATCH(resource!DV$2,COD_SALES!$B$4:$Z$4,0)),"")</f>
        <v>0</v>
      </c>
      <c r="DW97" s="3">
        <f>IFERROR(INDEX(COD_SALES!$B$5:$Z$500,MATCH(resource!$CC97,COD_SALES!$A$5:$A$500,0),MATCH(resource!DW$2,COD_SALES!$B$4:$Z$4,0)),"")</f>
        <v>20</v>
      </c>
      <c r="DX97" s="3">
        <f>IFERROR(INDEX(COD_SALES!$B$5:$Z$500,MATCH(resource!$CC97,COD_SALES!$A$5:$A$500,0),MATCH(resource!DX$2,COD_SALES!$B$4:$Z$4,0)),"")</f>
        <v>0</v>
      </c>
      <c r="DY97" s="3">
        <f>IFERROR(INDEX(COD_SALES!$B$5:$Z$500,MATCH(resource!$CC97,COD_SALES!$A$5:$A$500,0),MATCH(resource!DY$2,COD_SALES!$B$4:$Z$4,0)),"")</f>
        <v>1</v>
      </c>
      <c r="DZ97" s="3">
        <f>IFERROR(INDEX(COD_SALES!$B$5:$Z$500,MATCH(resource!$CC97,COD_SALES!$A$5:$A$500,0),MATCH(resource!DZ$2,COD_SALES!$B$4:$Z$4,0)),"")</f>
        <v>0</v>
      </c>
      <c r="EA97" s="3">
        <f>IFERROR(INDEX(COD_SALES!$B$5:$Z$500,MATCH(resource!$CC97,COD_SALES!$A$5:$A$500,0),MATCH(resource!EA$2,COD_SALES!$B$4:$Z$4,0)),"")</f>
        <v>0</v>
      </c>
      <c r="EB97" s="3">
        <f t="shared" si="70"/>
        <v>44649.119999999995</v>
      </c>
      <c r="ED97" s="3">
        <f>IFERROR(VLOOKUP($CK97,depot_prod_sales!$B$5:$S$200,3,0),0)</f>
        <v>0</v>
      </c>
      <c r="EE97" s="3">
        <f>IFERROR(VLOOKUP($CK97,depot_prod_sales!$B$5:$S$200,4,0),0)</f>
        <v>0</v>
      </c>
      <c r="EF97" s="3">
        <f>IFERROR(VLOOKUP($CK97,depot_prod_sales!$B$5:$S$200,5,0),0)</f>
        <v>0</v>
      </c>
      <c r="EG97" s="3">
        <f>IFERROR(VLOOKUP($CK97,depot_prod_sales!$B$5:$S$200,6,0),0)</f>
        <v>0</v>
      </c>
      <c r="EH97" s="3">
        <f>IFERROR(VLOOKUP($CK97,depot_prod_sales!$B$5:$S$200,7,0),0)</f>
        <v>0</v>
      </c>
      <c r="EI97" s="3">
        <f>IFERROR(VLOOKUP($CK97,depot_prod_sales!$B$5:$S$200,8,0),0)</f>
        <v>0</v>
      </c>
      <c r="EJ97" s="3">
        <f>IFERROR(VLOOKUP($CK97,depot_prod_sales!$B$5:$S$200,9,0),0)</f>
        <v>0</v>
      </c>
      <c r="EK97" s="3">
        <f>IFERROR(VLOOKUP($CK97,depot_prod_sales!$B$5:$S$200,10,0),0)</f>
        <v>0</v>
      </c>
      <c r="EL97" s="3">
        <f>IFERROR(VLOOKUP($CK97,depot_prod_sales!$B$5:$S$200,11,0),0)</f>
        <v>0</v>
      </c>
      <c r="EM97" s="3">
        <f>IFERROR(VLOOKUP($CK97,depot_prod_sales!$B$5:$S$200,12,0),0)</f>
        <v>0</v>
      </c>
      <c r="EN97" s="3">
        <f>IFERROR(VLOOKUP($CK97,depot_prod_sales!$B$5:$S$200,13,0),0)</f>
        <v>0</v>
      </c>
      <c r="EO97" s="3">
        <f>IFERROR(VLOOKUP($CK97,depot_prod_sales!$B$5:$S$200,14,0),0)</f>
        <v>0</v>
      </c>
      <c r="EP97" s="3">
        <f>IFERROR(VLOOKUP($CK97,depot_prod_sales!$B$5:$S$200,15,0),0)</f>
        <v>0</v>
      </c>
      <c r="EQ97" s="3">
        <f>IFERROR(VLOOKUP($CK97,depot_prod_sales!$B$5:$S$200,16,0),0)</f>
        <v>0</v>
      </c>
      <c r="ER97" s="3">
        <f>IFERROR(VLOOKUP($CK97,depot_prod_sales!$B$5:$S$200,17,0),0)</f>
        <v>0</v>
      </c>
      <c r="ES97" s="3">
        <f>IFERROR(VLOOKUP($CK97,depot_prod_sales!$B$5:$S$200,18,0),0)</f>
        <v>0</v>
      </c>
      <c r="ET97" s="116">
        <f t="shared" si="71"/>
        <v>0</v>
      </c>
      <c r="EU97" s="116">
        <f t="shared" si="72"/>
        <v>0</v>
      </c>
      <c r="EW97" s="3">
        <f>IFERROR(VLOOKUP(CC97,data_pull!$AO$25:$AR$546,2,0),0)</f>
        <v>17</v>
      </c>
      <c r="EX97" s="1">
        <f>IFERROR(VLOOKUP(CC97,data_pull!$AO$25:$AR$546,4,0),0)</f>
        <v>190000</v>
      </c>
    </row>
    <row r="98" spans="13:154" x14ac:dyDescent="0.25"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4" t="str">
        <f>sales_data!B97</f>
        <v>Mahrab Hossain</v>
      </c>
      <c r="AR98" s="4" t="str">
        <f>sales_data!C97</f>
        <v>Borhan Uddin</v>
      </c>
      <c r="AS98" s="5" t="str">
        <f t="shared" si="62"/>
        <v/>
      </c>
      <c r="AT98" s="4" t="str">
        <f>sales_data!I97</f>
        <v>Mohammad Ismail</v>
      </c>
      <c r="AU98" s="4" t="str">
        <f>sales_data!W97</f>
        <v>Chiringa (Tb)</v>
      </c>
      <c r="AV98" s="1">
        <f>sales_data!N97</f>
        <v>100236.02</v>
      </c>
      <c r="AW98" s="1">
        <f>sales_data!P97</f>
        <v>14</v>
      </c>
      <c r="AX98" s="3">
        <f ca="1">IFERROR(INDEX(INDIRECT("day_wise_sales_data!$B$2:$BZ$599"),MATCH(resource!$CC98,day_wise_sales_data!$A$2:$A$500,0),MATCH(resource!AX$2,INDIRECT("day_wise_sales_data!$B$1:$BZ$1"),0)),0)</f>
        <v>0</v>
      </c>
      <c r="AY98" s="3">
        <f ca="1">IFERROR(INDEX(INDIRECT("day_wise_sales_data!$B$2:$BZ$599"),MATCH(resource!$CC98,day_wise_sales_data!$A$2:$A$500,0),MATCH(resource!AY$2,INDIRECT("day_wise_sales_data!$B$1:$BZ$1"),0)),0)</f>
        <v>0</v>
      </c>
      <c r="AZ98" s="3">
        <f ca="1">IFERROR(INDEX(INDIRECT("day_wise_sales_data!$B$2:$BZ$599"),MATCH(resource!$CC98,day_wise_sales_data!$A$2:$A$500,0),MATCH(resource!AZ$2,INDIRECT("day_wise_sales_data!$B$1:$BZ$1"),0)),0)</f>
        <v>0</v>
      </c>
      <c r="BA98" s="3">
        <f ca="1">IFERROR(INDEX(INDIRECT("day_wise_sales_data!$B$2:$BZ$599"),MATCH(resource!$CC98,day_wise_sales_data!$A$2:$A$500,0),MATCH(resource!BA$2,INDIRECT("day_wise_sales_data!$B$1:$BZ$1"),0)),0)</f>
        <v>0</v>
      </c>
      <c r="BB98" s="3">
        <f ca="1">IFERROR(INDEX(INDIRECT("day_wise_sales_data!$B$2:$BZ$599"),MATCH(resource!$CC98,day_wise_sales_data!$A$2:$A$500,0),MATCH(resource!BB$2,INDIRECT("day_wise_sales_data!$B$1:$BZ$1"),0)),0)</f>
        <v>0</v>
      </c>
      <c r="BC98" s="3">
        <f ca="1">IFERROR(INDEX(INDIRECT("day_wise_sales_data!$B$2:$BZ$599"),MATCH(resource!$CC98,day_wise_sales_data!$A$2:$A$500,0),MATCH(resource!BC$2,INDIRECT("day_wise_sales_data!$B$1:$BZ$1"),0)),0)</f>
        <v>28091.29</v>
      </c>
      <c r="BD98" s="3">
        <f ca="1">IFERROR(INDEX(INDIRECT("day_wise_sales_data!$B$2:$BZ$599"),MATCH(resource!$CC98,day_wise_sales_data!$A$2:$A$500,0),MATCH(resource!BD$2,INDIRECT("day_wise_sales_data!$B$1:$BZ$1"),0)),0)</f>
        <v>0</v>
      </c>
      <c r="BE98" s="3">
        <f ca="1">IFERROR(INDEX(INDIRECT("day_wise_sales_data!$B$2:$BZ$599"),MATCH(resource!$CC98,day_wise_sales_data!$A$2:$A$500,0),MATCH(resource!BE$2,INDIRECT("day_wise_sales_data!$B$1:$BZ$1"),0)),0)</f>
        <v>0</v>
      </c>
      <c r="BF98" s="3">
        <f ca="1">IFERROR(INDEX(INDIRECT("day_wise_sales_data!$B$2:$BZ$599"),MATCH(resource!$CC98,day_wise_sales_data!$A$2:$A$500,0),MATCH(resource!BF$2,INDIRECT("day_wise_sales_data!$B$1:$BZ$1"),0)),0)</f>
        <v>0</v>
      </c>
      <c r="BG98" s="3">
        <f ca="1">IFERROR(INDEX(INDIRECT("day_wise_sales_data!$B$2:$BZ$599"),MATCH(resource!$CC98,day_wise_sales_data!$A$2:$A$500,0),MATCH(resource!BG$2,INDIRECT("day_wise_sales_data!$B$1:$BZ$1"),0)),0)</f>
        <v>0</v>
      </c>
      <c r="BH98" s="3">
        <f ca="1">IFERROR(INDEX(INDIRECT("day_wise_sales_data!$B$2:$BZ$599"),MATCH(resource!$CC98,day_wise_sales_data!$A$2:$A$500,0),MATCH(resource!BH$2,INDIRECT("day_wise_sales_data!$B$1:$BZ$1"),0)),0)</f>
        <v>3603.06</v>
      </c>
      <c r="BI98" s="3">
        <f ca="1">IFERROR(INDEX(INDIRECT("day_wise_sales_data!$B$2:$BZ$599"),MATCH(resource!$CC98,day_wise_sales_data!$A$2:$A$500,0),MATCH(resource!BI$2,INDIRECT("day_wise_sales_data!$B$1:$BZ$1"),0)),0)</f>
        <v>0</v>
      </c>
      <c r="BJ98" s="3">
        <f ca="1">IFERROR(INDEX(INDIRECT("day_wise_sales_data!$B$2:$BZ$599"),MATCH(resource!$CC98,day_wise_sales_data!$A$2:$A$500,0),MATCH(resource!BJ$2,INDIRECT("day_wise_sales_data!$B$1:$BZ$1"),0)),0)</f>
        <v>0</v>
      </c>
      <c r="BK98" s="3">
        <f ca="1">IFERROR(INDEX(INDIRECT("day_wise_sales_data!$B$2:$BZ$599"),MATCH(resource!$CC98,day_wise_sales_data!$A$2:$A$500,0),MATCH(resource!BK$2,INDIRECT("day_wise_sales_data!$B$1:$BZ$1"),0)),0)</f>
        <v>0</v>
      </c>
      <c r="BL98" s="3">
        <f ca="1">IFERROR(INDEX(INDIRECT("day_wise_sales_data!$B$2:$BZ$599"),MATCH(resource!$CC98,day_wise_sales_data!$A$2:$A$500,0),MATCH(resource!BL$2,INDIRECT("day_wise_sales_data!$B$1:$BZ$1"),0)),0)</f>
        <v>0</v>
      </c>
      <c r="BM98" s="3">
        <f ca="1">IFERROR(INDEX(INDIRECT("day_wise_sales_data!$B$2:$BZ$599"),MATCH(resource!$CC98,day_wise_sales_data!$A$2:$A$500,0),MATCH(resource!BM$2,INDIRECT("day_wise_sales_data!$B$1:$BZ$1"),0)),0)</f>
        <v>0</v>
      </c>
      <c r="BN98" s="3">
        <f ca="1">IFERROR(INDEX(INDIRECT("day_wise_sales_data!$B$2:$BZ$599"),MATCH(resource!$CC98,day_wise_sales_data!$A$2:$A$500,0),MATCH(resource!BN$2,INDIRECT("day_wise_sales_data!$B$1:$BZ$1"),0)),0)</f>
        <v>0</v>
      </c>
      <c r="BO98" s="3">
        <f ca="1">IFERROR(INDEX(INDIRECT("day_wise_sales_data!$B$2:$BZ$599"),MATCH(resource!$CC98,day_wise_sales_data!$A$2:$A$500,0),MATCH(resource!BO$2,INDIRECT("day_wise_sales_data!$B$1:$BZ$1"),0)),0)</f>
        <v>0</v>
      </c>
      <c r="BP98" s="3">
        <f ca="1">IFERROR(INDEX(INDIRECT("day_wise_sales_data!$B$2:$BZ$599"),MATCH(resource!$CC98,day_wise_sales_data!$A$2:$A$500,0),MATCH(resource!BP$2,INDIRECT("day_wise_sales_data!$B$1:$BZ$1"),0)),0)</f>
        <v>0</v>
      </c>
      <c r="BQ98" s="3">
        <f ca="1">IFERROR(INDEX(INDIRECT("day_wise_sales_data!$B$2:$BZ$599"),MATCH(resource!$CC98,day_wise_sales_data!$A$2:$A$500,0),MATCH(resource!BQ$2,INDIRECT("day_wise_sales_data!$B$1:$BZ$1"),0)),0)</f>
        <v>0</v>
      </c>
      <c r="BR98" s="3">
        <f ca="1">IFERROR(INDEX(INDIRECT("day_wise_sales_data!$B$2:$BZ$599"),MATCH(resource!$CC98,day_wise_sales_data!$A$2:$A$500,0),MATCH(resource!BR$2,INDIRECT("day_wise_sales_data!$B$1:$BZ$1"),0)),0)</f>
        <v>0</v>
      </c>
      <c r="BS98" s="3">
        <f ca="1">IFERROR(INDEX(INDIRECT("day_wise_sales_data!$B$2:$BZ$599"),MATCH(resource!$CC98,day_wise_sales_data!$A$2:$A$500,0),MATCH(resource!BS$2,INDIRECT("day_wise_sales_data!$B$1:$BZ$1"),0)),0)</f>
        <v>0</v>
      </c>
      <c r="BT98" s="3">
        <f ca="1">IFERROR(INDEX(INDIRECT("day_wise_sales_data!$B$2:$BZ$599"),MATCH(resource!$CC98,day_wise_sales_data!$A$2:$A$500,0),MATCH(resource!BT$2,INDIRECT("day_wise_sales_data!$B$1:$BZ$1"),0)),0)</f>
        <v>18249.54</v>
      </c>
      <c r="BU98" s="3">
        <f ca="1">IFERROR(INDEX(INDIRECT("day_wise_sales_data!$B$2:$BZ$599"),MATCH(resource!$CC98,day_wise_sales_data!$A$2:$A$500,0),MATCH(resource!BU$2,INDIRECT("day_wise_sales_data!$B$1:$BZ$1"),0)),0)</f>
        <v>0</v>
      </c>
      <c r="BV98" s="3">
        <f ca="1">IFERROR(INDEX(INDIRECT("day_wise_sales_data!$B$2:$BZ$599"),MATCH(resource!$CC98,day_wise_sales_data!$A$2:$A$500,0),MATCH(resource!BV$2,INDIRECT("day_wise_sales_data!$B$1:$BZ$1"),0)),0)</f>
        <v>31158.29</v>
      </c>
      <c r="BW98" s="3">
        <f ca="1">IFERROR(INDEX(INDIRECT("day_wise_sales_data!$B$2:$BZ$599"),MATCH(resource!$CC98,day_wise_sales_data!$A$2:$A$500,0),MATCH(resource!BW$2,INDIRECT("day_wise_sales_data!$B$1:$BZ$1"),0)),0)</f>
        <v>0</v>
      </c>
      <c r="BX98" s="3">
        <f ca="1">IFERROR(INDEX(INDIRECT("day_wise_sales_data!$B$2:$BZ$599"),MATCH(resource!$CC98,day_wise_sales_data!$A$2:$A$500,0),MATCH(resource!BX$2,INDIRECT("day_wise_sales_data!$B$1:$BZ$1"),0)),0)</f>
        <v>0</v>
      </c>
      <c r="BY98" s="3">
        <f ca="1">IFERROR(INDEX(INDIRECT("day_wise_sales_data!$B$2:$BZ$599"),MATCH(resource!$CC98,day_wise_sales_data!$A$2:$A$500,0),MATCH(resource!BY$2,INDIRECT("day_wise_sales_data!$B$1:$BZ$1"),0)),0)</f>
        <v>1532.57</v>
      </c>
      <c r="BZ98" s="3">
        <f ca="1">IFERROR(INDEX(INDIRECT("day_wise_sales_data!$B$2:$BZ$599"),MATCH(resource!$CC98,day_wise_sales_data!$A$2:$A$500,0),MATCH(resource!BZ$2,INDIRECT("day_wise_sales_data!$B$1:$BZ$1"),0)),0)</f>
        <v>17601.27</v>
      </c>
      <c r="CA98" s="3" t="str">
        <f ca="1">IFERROR(INDEX(INDIRECT("day_wise_sales_data!$B$2:$BZ$599"),MATCH(resource!$CC98,day_wise_sales_data!$A$2:$A$500,0),MATCH(resource!CA$2,INDIRECT("day_wise_sales_data!$B$1:$BZ$1"),0)),0)</f>
        <v>dd</v>
      </c>
      <c r="CC98" s="4" t="str">
        <f>sales_data!H97</f>
        <v>COX02211</v>
      </c>
      <c r="CD98" s="1">
        <v>96</v>
      </c>
      <c r="CE98" s="1" t="str">
        <f>IF(AQ98=report!$AQ$3,resource!CD98,"")</f>
        <v/>
      </c>
      <c r="CF98" s="5" t="str">
        <f>IFERROR(SMALL($CE$3:$CE$1001,ROWS($CE$3:CE98)),"")</f>
        <v/>
      </c>
      <c r="CH98">
        <f>IFERROR(VLOOKUP($CC98,data_pull!$E$22:$G$700,2,0),0)</f>
        <v>100236.02</v>
      </c>
      <c r="CI98" s="1">
        <f t="shared" si="64"/>
        <v>78</v>
      </c>
      <c r="CJ98" s="1">
        <f t="shared" si="63"/>
        <v>8</v>
      </c>
      <c r="CK98" s="1" t="s">
        <v>1193</v>
      </c>
      <c r="CL98" s="1">
        <f t="shared" si="65"/>
        <v>69</v>
      </c>
      <c r="CM98" s="1" t="str">
        <f>IFERROR(VLOOKUP($CK98,stock_data!$B$3:$W$612,2,0),0)</f>
        <v>FENASOL EYE DROPS</v>
      </c>
      <c r="CN98" s="1" t="str">
        <f>IFERROR(VLOOKUP($CK98,stock_data!$B$3:$W$612,4,0),0)</f>
        <v>1's</v>
      </c>
      <c r="CO98" s="1">
        <f>IFERROR(VLOOKUP($CK98,stock_data!$B$3:$W$612,5,0),0)</f>
        <v>83.6</v>
      </c>
      <c r="CP98" s="3">
        <f t="shared" si="66"/>
        <v>8</v>
      </c>
      <c r="CQ98" s="3">
        <f t="shared" si="67"/>
        <v>668.8</v>
      </c>
      <c r="CR98" s="1">
        <f>IFERROR(VLOOKUP($CK98,stock_data!$B$3:$W$612,6,0),0)</f>
        <v>0</v>
      </c>
      <c r="CS98" s="1">
        <f>IFERROR(VLOOKUP($CK98,stock_data!$B$3:$W$612,7,0),0)</f>
        <v>0</v>
      </c>
      <c r="CT98" s="1">
        <f>IFERROR(VLOOKUP($CK98,stock_data!$B$3:$W$612,8,0),0)</f>
        <v>0</v>
      </c>
      <c r="CU98" s="1">
        <f>IFERROR(VLOOKUP($CK98,stock_data!$B$3:$W$612,9,0),0)</f>
        <v>4</v>
      </c>
      <c r="CV98" s="1">
        <f>IFERROR(VLOOKUP($CK98,stock_data!$B$3:$W$612,10,0),0)</f>
        <v>124</v>
      </c>
      <c r="CW98" s="1">
        <f>IFERROR(VLOOKUP($CK98,stock_data!$B$3:$W$612,11,0),0)</f>
        <v>0</v>
      </c>
      <c r="CX98" s="1">
        <f>IFERROR(VLOOKUP($CK98,stock_data!$B$3:$W$612,12,0),0)</f>
        <v>0</v>
      </c>
      <c r="CY98" s="1">
        <f>IFERROR(VLOOKUP($CK98,stock_data!$B$3:$W$612,13,0),0)</f>
        <v>0</v>
      </c>
      <c r="CZ98" s="1">
        <f>IFERROR(VLOOKUP($CK98,stock_data!$B$3:$W$612,14,0),0)</f>
        <v>0</v>
      </c>
      <c r="DA98" s="1">
        <f>IFERROR(VLOOKUP($CK98,stock_data!$B$3:$W$612,15,0),0)</f>
        <v>0</v>
      </c>
      <c r="DB98" s="1">
        <f>IFERROR(VLOOKUP($CK98,stock_data!$B$3:$W$612,16,0),0)</f>
        <v>30</v>
      </c>
      <c r="DC98" s="1">
        <f>IFERROR(VLOOKUP($CK98,stock_data!$B$3:$W$612,17,0),0)</f>
        <v>0</v>
      </c>
      <c r="DD98" s="1">
        <f>IFERROR(VLOOKUP($CK98,stock_data!$B$3:$W$612,18,0),0)</f>
        <v>0</v>
      </c>
      <c r="DE98" s="1">
        <f>IFERROR(VLOOKUP($CK98,stock_data!$B$3:$W$612,19,0),0)</f>
        <v>1</v>
      </c>
      <c r="DF98" s="1">
        <f>IFERROR(VLOOKUP($CK98,stock_data!$B$3:$W$612,20,0),0)</f>
        <v>0</v>
      </c>
      <c r="DG98" s="1">
        <f>IFERROR(VLOOKUP($CK98,stock_data!$B$3:$W$612,21,0),0)</f>
        <v>0</v>
      </c>
      <c r="DH98" s="1">
        <f>IFERROR(VLOOKUP($CK98,stock_data!$B$3:$W$612,22,0),0)</f>
        <v>0</v>
      </c>
      <c r="DI98" s="1">
        <f t="shared" si="68"/>
        <v>159</v>
      </c>
      <c r="DJ98" s="1">
        <f t="shared" si="69"/>
        <v>13292.4</v>
      </c>
      <c r="DK98" s="3">
        <f>IFERROR(INDEX(COD_SALES!$B$5:$Z$500,MATCH(resource!$CC98,COD_SALES!$A$5:$A$500,0),MATCH(resource!DK$2,COD_SALES!$B$4:$Z$4,0)),"")</f>
        <v>1</v>
      </c>
      <c r="DL98" s="3">
        <f>IFERROR(INDEX(COD_SALES!$B$5:$Z$500,MATCH(resource!$CC98,COD_SALES!$A$5:$A$500,0),MATCH(resource!DL$2,COD_SALES!$B$4:$Z$4,0)),"")</f>
        <v>0</v>
      </c>
      <c r="DM98" s="3">
        <f>IFERROR(INDEX(COD_SALES!$B$5:$Z$500,MATCH(resource!$CC98,COD_SALES!$A$5:$A$500,0),MATCH(resource!DM$2,COD_SALES!$B$4:$Z$4,0)),"")</f>
        <v>7</v>
      </c>
      <c r="DN98" s="3" t="str">
        <f>IFERROR(INDEX(COD_SALES!$B$5:$Z$500,MATCH(resource!$CC98,COD_SALES!$A$5:$A$500,0),MATCH(resource!DN$2,COD_SALES!$B$4:$Z$4,0)),"")</f>
        <v/>
      </c>
      <c r="DO98" s="3">
        <f>IFERROR(INDEX(COD_SALES!$B$5:$Z$500,MATCH(resource!$CC98,COD_SALES!$A$5:$A$500,0),MATCH(resource!DO$2,COD_SALES!$B$4:$Z$4,0)),"")</f>
        <v>0</v>
      </c>
      <c r="DP98" s="3">
        <f>IFERROR(INDEX(COD_SALES!$B$5:$Z$500,MATCH(resource!$CC98,COD_SALES!$A$5:$A$500,0),MATCH(resource!DP$2,COD_SALES!$B$4:$Z$4,0)),"")</f>
        <v>2</v>
      </c>
      <c r="DQ98" s="3" t="str">
        <f>IFERROR(INDEX(COD_SALES!$B$5:$Z$500,MATCH(resource!$CC98,COD_SALES!$A$5:$A$500,0),MATCH(resource!DQ$2,COD_SALES!$B$4:$Z$4,0)),"")</f>
        <v/>
      </c>
      <c r="DR98" s="3">
        <f>IFERROR(INDEX(COD_SALES!$B$5:$Z$500,MATCH(resource!$CC98,COD_SALES!$A$5:$A$500,0),MATCH(resource!DR$2,COD_SALES!$B$4:$Z$4,0)),"")</f>
        <v>0</v>
      </c>
      <c r="DS98" s="3">
        <f>IFERROR(INDEX(COD_SALES!$B$5:$Z$500,MATCH(resource!$CC98,COD_SALES!$A$5:$A$500,0),MATCH(resource!DS$2,COD_SALES!$B$4:$Z$4,0)),"")</f>
        <v>52</v>
      </c>
      <c r="DT98" s="3">
        <f>IFERROR(INDEX(COD_SALES!$B$5:$Z$500,MATCH(resource!$CC98,COD_SALES!$A$5:$A$500,0),MATCH(resource!DT$2,COD_SALES!$B$4:$Z$4,0)),"")</f>
        <v>0</v>
      </c>
      <c r="DU98" s="3">
        <f>IFERROR(INDEX(COD_SALES!$B$5:$Z$500,MATCH(resource!$CC98,COD_SALES!$A$5:$A$500,0),MATCH(resource!DU$2,COD_SALES!$B$4:$Z$4,0)),"")</f>
        <v>0</v>
      </c>
      <c r="DV98" s="3">
        <f>IFERROR(INDEX(COD_SALES!$B$5:$Z$500,MATCH(resource!$CC98,COD_SALES!$A$5:$A$500,0),MATCH(resource!DV$2,COD_SALES!$B$4:$Z$4,0)),"")</f>
        <v>0</v>
      </c>
      <c r="DW98" s="3">
        <f>IFERROR(INDEX(COD_SALES!$B$5:$Z$500,MATCH(resource!$CC98,COD_SALES!$A$5:$A$500,0),MATCH(resource!DW$2,COD_SALES!$B$4:$Z$4,0)),"")</f>
        <v>11</v>
      </c>
      <c r="DX98" s="3">
        <f>IFERROR(INDEX(COD_SALES!$B$5:$Z$500,MATCH(resource!$CC98,COD_SALES!$A$5:$A$500,0),MATCH(resource!DX$2,COD_SALES!$B$4:$Z$4,0)),"")</f>
        <v>0</v>
      </c>
      <c r="DY98" s="3">
        <f>IFERROR(INDEX(COD_SALES!$B$5:$Z$500,MATCH(resource!$CC98,COD_SALES!$A$5:$A$500,0),MATCH(resource!DY$2,COD_SALES!$B$4:$Z$4,0)),"")</f>
        <v>0</v>
      </c>
      <c r="DZ98" s="3">
        <f>IFERROR(INDEX(COD_SALES!$B$5:$Z$500,MATCH(resource!$CC98,COD_SALES!$A$5:$A$500,0),MATCH(resource!DZ$2,COD_SALES!$B$4:$Z$4,0)),"")</f>
        <v>20</v>
      </c>
      <c r="EA98" s="3">
        <f>IFERROR(INDEX(COD_SALES!$B$5:$Z$500,MATCH(resource!$CC98,COD_SALES!$A$5:$A$500,0),MATCH(resource!EA$2,COD_SALES!$B$4:$Z$4,0)),"")</f>
        <v>0</v>
      </c>
      <c r="EB98" s="3">
        <f t="shared" si="70"/>
        <v>23740.5</v>
      </c>
      <c r="ED98" s="3">
        <f>IFERROR(VLOOKUP($CK98,depot_prod_sales!$B$5:$S$200,3,0),0)</f>
        <v>0</v>
      </c>
      <c r="EE98" s="3">
        <f>IFERROR(VLOOKUP($CK98,depot_prod_sales!$B$5:$S$200,4,0),0)</f>
        <v>0</v>
      </c>
      <c r="EF98" s="3">
        <f>IFERROR(VLOOKUP($CK98,depot_prod_sales!$B$5:$S$200,5,0),0)</f>
        <v>0</v>
      </c>
      <c r="EG98" s="3">
        <f>IFERROR(VLOOKUP($CK98,depot_prod_sales!$B$5:$S$200,6,0),0)</f>
        <v>0</v>
      </c>
      <c r="EH98" s="3">
        <f>IFERROR(VLOOKUP($CK98,depot_prod_sales!$B$5:$S$200,7,0),0)</f>
        <v>0</v>
      </c>
      <c r="EI98" s="3">
        <f>IFERROR(VLOOKUP($CK98,depot_prod_sales!$B$5:$S$200,8,0),0)</f>
        <v>0</v>
      </c>
      <c r="EJ98" s="3">
        <f>IFERROR(VLOOKUP($CK98,depot_prod_sales!$B$5:$S$200,9,0),0)</f>
        <v>0</v>
      </c>
      <c r="EK98" s="3">
        <f>IFERROR(VLOOKUP($CK98,depot_prod_sales!$B$5:$S$200,10,0),0)</f>
        <v>0</v>
      </c>
      <c r="EL98" s="3">
        <f>IFERROR(VLOOKUP($CK98,depot_prod_sales!$B$5:$S$200,11,0),0)</f>
        <v>0</v>
      </c>
      <c r="EM98" s="3">
        <f>IFERROR(VLOOKUP($CK98,depot_prod_sales!$B$5:$S$200,12,0),0)</f>
        <v>0</v>
      </c>
      <c r="EN98" s="3">
        <f>IFERROR(VLOOKUP($CK98,depot_prod_sales!$B$5:$S$200,13,0),0)</f>
        <v>0</v>
      </c>
      <c r="EO98" s="3">
        <f>IFERROR(VLOOKUP($CK98,depot_prod_sales!$B$5:$S$200,14,0),0)</f>
        <v>0</v>
      </c>
      <c r="EP98" s="3">
        <f>IFERROR(VLOOKUP($CK98,depot_prod_sales!$B$5:$S$200,15,0),0)</f>
        <v>0</v>
      </c>
      <c r="EQ98" s="3">
        <f>IFERROR(VLOOKUP($CK98,depot_prod_sales!$B$5:$S$200,16,0),0)</f>
        <v>0</v>
      </c>
      <c r="ER98" s="3">
        <f>IFERROR(VLOOKUP($CK98,depot_prod_sales!$B$5:$S$200,17,0),0)</f>
        <v>0</v>
      </c>
      <c r="ES98" s="3">
        <f>IFERROR(VLOOKUP($CK98,depot_prod_sales!$B$5:$S$200,18,0),0)</f>
        <v>0</v>
      </c>
      <c r="ET98" s="116">
        <f t="shared" si="71"/>
        <v>0</v>
      </c>
      <c r="EU98" s="116">
        <f t="shared" si="72"/>
        <v>0</v>
      </c>
      <c r="EW98" s="3">
        <f>IFERROR(VLOOKUP(CC98,data_pull!$AO$25:$AR$546,2,0),0)</f>
        <v>8</v>
      </c>
      <c r="EX98" s="1">
        <f>IFERROR(VLOOKUP(CC98,data_pull!$AO$25:$AR$546,4,0),0)</f>
        <v>190000</v>
      </c>
    </row>
    <row r="99" spans="13:154" x14ac:dyDescent="0.25"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4" t="str">
        <f>sales_data!B98</f>
        <v>Mahrab Hossain</v>
      </c>
      <c r="AR99" s="4" t="str">
        <f>sales_data!C98</f>
        <v>Borhan Uddin</v>
      </c>
      <c r="AS99" s="5" t="str">
        <f t="shared" si="62"/>
        <v/>
      </c>
      <c r="AT99" s="4" t="str">
        <f>sales_data!I98</f>
        <v>Mohammad Yousuf</v>
      </c>
      <c r="AU99" s="4" t="str">
        <f>sales_data!W98</f>
        <v>Pekua (Tb)</v>
      </c>
      <c r="AV99" s="1">
        <f>sales_data!N98</f>
        <v>104595.33</v>
      </c>
      <c r="AW99" s="1">
        <f>sales_data!P98</f>
        <v>11</v>
      </c>
      <c r="AX99" s="3">
        <f ca="1">IFERROR(INDEX(INDIRECT("day_wise_sales_data!$B$2:$BZ$599"),MATCH(resource!$CC99,day_wise_sales_data!$A$2:$A$500,0),MATCH(resource!AX$2,INDIRECT("day_wise_sales_data!$B$1:$BZ$1"),0)),0)</f>
        <v>0</v>
      </c>
      <c r="AY99" s="3">
        <f ca="1">IFERROR(INDEX(INDIRECT("day_wise_sales_data!$B$2:$BZ$599"),MATCH(resource!$CC99,day_wise_sales_data!$A$2:$A$500,0),MATCH(resource!AY$2,INDIRECT("day_wise_sales_data!$B$1:$BZ$1"),0)),0)</f>
        <v>0</v>
      </c>
      <c r="AZ99" s="3">
        <f ca="1">IFERROR(INDEX(INDIRECT("day_wise_sales_data!$B$2:$BZ$599"),MATCH(resource!$CC99,day_wise_sales_data!$A$2:$A$500,0),MATCH(resource!AZ$2,INDIRECT("day_wise_sales_data!$B$1:$BZ$1"),0)),0)</f>
        <v>0</v>
      </c>
      <c r="BA99" s="3">
        <f ca="1">IFERROR(INDEX(INDIRECT("day_wise_sales_data!$B$2:$BZ$599"),MATCH(resource!$CC99,day_wise_sales_data!$A$2:$A$500,0),MATCH(resource!BA$2,INDIRECT("day_wise_sales_data!$B$1:$BZ$1"),0)),0)</f>
        <v>0</v>
      </c>
      <c r="BB99" s="3">
        <f ca="1">IFERROR(INDEX(INDIRECT("day_wise_sales_data!$B$2:$BZ$599"),MATCH(resource!$CC99,day_wise_sales_data!$A$2:$A$500,0),MATCH(resource!BB$2,INDIRECT("day_wise_sales_data!$B$1:$BZ$1"),0)),0)</f>
        <v>154.5</v>
      </c>
      <c r="BC99" s="3">
        <f ca="1">IFERROR(INDEX(INDIRECT("day_wise_sales_data!$B$2:$BZ$599"),MATCH(resource!$CC99,day_wise_sales_data!$A$2:$A$500,0),MATCH(resource!BC$2,INDIRECT("day_wise_sales_data!$B$1:$BZ$1"),0)),0)</f>
        <v>0</v>
      </c>
      <c r="BD99" s="3">
        <f ca="1">IFERROR(INDEX(INDIRECT("day_wise_sales_data!$B$2:$BZ$599"),MATCH(resource!$CC99,day_wise_sales_data!$A$2:$A$500,0),MATCH(resource!BD$2,INDIRECT("day_wise_sales_data!$B$1:$BZ$1"),0)),0)</f>
        <v>0</v>
      </c>
      <c r="BE99" s="3">
        <f ca="1">IFERROR(INDEX(INDIRECT("day_wise_sales_data!$B$2:$BZ$599"),MATCH(resource!$CC99,day_wise_sales_data!$A$2:$A$500,0),MATCH(resource!BE$2,INDIRECT("day_wise_sales_data!$B$1:$BZ$1"),0)),0)</f>
        <v>0</v>
      </c>
      <c r="BF99" s="3">
        <f ca="1">IFERROR(INDEX(INDIRECT("day_wise_sales_data!$B$2:$BZ$599"),MATCH(resource!$CC99,day_wise_sales_data!$A$2:$A$500,0),MATCH(resource!BF$2,INDIRECT("day_wise_sales_data!$B$1:$BZ$1"),0)),0)</f>
        <v>0</v>
      </c>
      <c r="BG99" s="3">
        <f ca="1">IFERROR(INDEX(INDIRECT("day_wise_sales_data!$B$2:$BZ$599"),MATCH(resource!$CC99,day_wise_sales_data!$A$2:$A$500,0),MATCH(resource!BG$2,INDIRECT("day_wise_sales_data!$B$1:$BZ$1"),0)),0)</f>
        <v>0</v>
      </c>
      <c r="BH99" s="3">
        <f ca="1">IFERROR(INDEX(INDIRECT("day_wise_sales_data!$B$2:$BZ$599"),MATCH(resource!$CC99,day_wise_sales_data!$A$2:$A$500,0),MATCH(resource!BH$2,INDIRECT("day_wise_sales_data!$B$1:$BZ$1"),0)),0)</f>
        <v>0</v>
      </c>
      <c r="BI99" s="3">
        <f ca="1">IFERROR(INDEX(INDIRECT("day_wise_sales_data!$B$2:$BZ$599"),MATCH(resource!$CC99,day_wise_sales_data!$A$2:$A$500,0),MATCH(resource!BI$2,INDIRECT("day_wise_sales_data!$B$1:$BZ$1"),0)),0)</f>
        <v>1320</v>
      </c>
      <c r="BJ99" s="3">
        <f ca="1">IFERROR(INDEX(INDIRECT("day_wise_sales_data!$B$2:$BZ$599"),MATCH(resource!$CC99,day_wise_sales_data!$A$2:$A$500,0),MATCH(resource!BJ$2,INDIRECT("day_wise_sales_data!$B$1:$BZ$1"),0)),0)</f>
        <v>0</v>
      </c>
      <c r="BK99" s="3">
        <f ca="1">IFERROR(INDEX(INDIRECT("day_wise_sales_data!$B$2:$BZ$599"),MATCH(resource!$CC99,day_wise_sales_data!$A$2:$A$500,0),MATCH(resource!BK$2,INDIRECT("day_wise_sales_data!$B$1:$BZ$1"),0)),0)</f>
        <v>9295.2900000000009</v>
      </c>
      <c r="BL99" s="3">
        <f ca="1">IFERROR(INDEX(INDIRECT("day_wise_sales_data!$B$2:$BZ$599"),MATCH(resource!$CC99,day_wise_sales_data!$A$2:$A$500,0),MATCH(resource!BL$2,INDIRECT("day_wise_sales_data!$B$1:$BZ$1"),0)),0)</f>
        <v>0</v>
      </c>
      <c r="BM99" s="3">
        <f ca="1">IFERROR(INDEX(INDIRECT("day_wise_sales_data!$B$2:$BZ$599"),MATCH(resource!$CC99,day_wise_sales_data!$A$2:$A$500,0),MATCH(resource!BM$2,INDIRECT("day_wise_sales_data!$B$1:$BZ$1"),0)),0)</f>
        <v>0</v>
      </c>
      <c r="BN99" s="3">
        <f ca="1">IFERROR(INDEX(INDIRECT("day_wise_sales_data!$B$2:$BZ$599"),MATCH(resource!$CC99,day_wise_sales_data!$A$2:$A$500,0),MATCH(resource!BN$2,INDIRECT("day_wise_sales_data!$B$1:$BZ$1"),0)),0)</f>
        <v>0</v>
      </c>
      <c r="BO99" s="3">
        <f ca="1">IFERROR(INDEX(INDIRECT("day_wise_sales_data!$B$2:$BZ$599"),MATCH(resource!$CC99,day_wise_sales_data!$A$2:$A$500,0),MATCH(resource!BO$2,INDIRECT("day_wise_sales_data!$B$1:$BZ$1"),0)),0)</f>
        <v>0</v>
      </c>
      <c r="BP99" s="3">
        <f ca="1">IFERROR(INDEX(INDIRECT("day_wise_sales_data!$B$2:$BZ$599"),MATCH(resource!$CC99,day_wise_sales_data!$A$2:$A$500,0),MATCH(resource!BP$2,INDIRECT("day_wise_sales_data!$B$1:$BZ$1"),0)),0)</f>
        <v>0</v>
      </c>
      <c r="BQ99" s="3">
        <f ca="1">IFERROR(INDEX(INDIRECT("day_wise_sales_data!$B$2:$BZ$599"),MATCH(resource!$CC99,day_wise_sales_data!$A$2:$A$500,0),MATCH(resource!BQ$2,INDIRECT("day_wise_sales_data!$B$1:$BZ$1"),0)),0)</f>
        <v>0</v>
      </c>
      <c r="BR99" s="3">
        <f ca="1">IFERROR(INDEX(INDIRECT("day_wise_sales_data!$B$2:$BZ$599"),MATCH(resource!$CC99,day_wise_sales_data!$A$2:$A$500,0),MATCH(resource!BR$2,INDIRECT("day_wise_sales_data!$B$1:$BZ$1"),0)),0)</f>
        <v>1806.03</v>
      </c>
      <c r="BS99" s="3">
        <f ca="1">IFERROR(INDEX(INDIRECT("day_wise_sales_data!$B$2:$BZ$599"),MATCH(resource!$CC99,day_wise_sales_data!$A$2:$A$500,0),MATCH(resource!BS$2,INDIRECT("day_wise_sales_data!$B$1:$BZ$1"),0)),0)</f>
        <v>0</v>
      </c>
      <c r="BT99" s="3">
        <f ca="1">IFERROR(INDEX(INDIRECT("day_wise_sales_data!$B$2:$BZ$599"),MATCH(resource!$CC99,day_wise_sales_data!$A$2:$A$500,0),MATCH(resource!BT$2,INDIRECT("day_wise_sales_data!$B$1:$BZ$1"),0)),0)</f>
        <v>3645.46</v>
      </c>
      <c r="BU99" s="3">
        <f ca="1">IFERROR(INDEX(INDIRECT("day_wise_sales_data!$B$2:$BZ$599"),MATCH(resource!$CC99,day_wise_sales_data!$A$2:$A$500,0),MATCH(resource!BU$2,INDIRECT("day_wise_sales_data!$B$1:$BZ$1"),0)),0)</f>
        <v>69034.37</v>
      </c>
      <c r="BV99" s="3">
        <f ca="1">IFERROR(INDEX(INDIRECT("day_wise_sales_data!$B$2:$BZ$599"),MATCH(resource!$CC99,day_wise_sales_data!$A$2:$A$500,0),MATCH(resource!BV$2,INDIRECT("day_wise_sales_data!$B$1:$BZ$1"),0)),0)</f>
        <v>0</v>
      </c>
      <c r="BW99" s="3">
        <f ca="1">IFERROR(INDEX(INDIRECT("day_wise_sales_data!$B$2:$BZ$599"),MATCH(resource!$CC99,day_wise_sales_data!$A$2:$A$500,0),MATCH(resource!BW$2,INDIRECT("day_wise_sales_data!$B$1:$BZ$1"),0)),0)</f>
        <v>0</v>
      </c>
      <c r="BX99" s="3">
        <f ca="1">IFERROR(INDEX(INDIRECT("day_wise_sales_data!$B$2:$BZ$599"),MATCH(resource!$CC99,day_wise_sales_data!$A$2:$A$500,0),MATCH(resource!BX$2,INDIRECT("day_wise_sales_data!$B$1:$BZ$1"),0)),0)</f>
        <v>0</v>
      </c>
      <c r="BY99" s="3">
        <f ca="1">IFERROR(INDEX(INDIRECT("day_wise_sales_data!$B$2:$BZ$599"),MATCH(resource!$CC99,day_wise_sales_data!$A$2:$A$500,0),MATCH(resource!BY$2,INDIRECT("day_wise_sales_data!$B$1:$BZ$1"),0)),0)</f>
        <v>0</v>
      </c>
      <c r="BZ99" s="3">
        <f ca="1">IFERROR(INDEX(INDIRECT("day_wise_sales_data!$B$2:$BZ$599"),MATCH(resource!$CC99,day_wise_sales_data!$A$2:$A$500,0),MATCH(resource!BZ$2,INDIRECT("day_wise_sales_data!$B$1:$BZ$1"),0)),0)</f>
        <v>0</v>
      </c>
      <c r="CA99" s="3" t="str">
        <f ca="1">IFERROR(INDEX(INDIRECT("day_wise_sales_data!$B$2:$BZ$599"),MATCH(resource!$CC99,day_wise_sales_data!$A$2:$A$500,0),MATCH(resource!CA$2,INDIRECT("day_wise_sales_data!$B$1:$BZ$1"),0)),0)</f>
        <v>dd</v>
      </c>
      <c r="CC99" s="4" t="str">
        <f>sales_data!H98</f>
        <v>COX12161</v>
      </c>
      <c r="CD99" s="1">
        <v>97</v>
      </c>
      <c r="CE99" s="1" t="str">
        <f>IF(AQ99=report!$AQ$3,resource!CD99,"")</f>
        <v/>
      </c>
      <c r="CF99" s="5" t="str">
        <f>IFERROR(SMALL($CE$3:$CE$1001,ROWS($CE$3:CE99)),"")</f>
        <v/>
      </c>
      <c r="CH99">
        <f>IFERROR(VLOOKUP($CC99,data_pull!$E$22:$G$700,2,0),0)</f>
        <v>104595.33</v>
      </c>
      <c r="CI99" s="1">
        <f t="shared" si="64"/>
        <v>47</v>
      </c>
      <c r="CJ99" s="1">
        <f t="shared" si="63"/>
        <v>0</v>
      </c>
      <c r="CK99" s="1" t="s">
        <v>1196</v>
      </c>
      <c r="CL99" s="1">
        <f t="shared" si="65"/>
        <v>111</v>
      </c>
      <c r="CM99" s="1" t="str">
        <f>IFERROR(VLOOKUP($CK99,stock_data!$B$3:$W$612,2,0),0)</f>
        <v>FENAXO  SUSPENSION</v>
      </c>
      <c r="CN99" s="1" t="str">
        <f>IFERROR(VLOOKUP($CK99,stock_data!$B$3:$W$612,4,0),0)</f>
        <v>50ml</v>
      </c>
      <c r="CO99" s="1">
        <f>IFERROR(VLOOKUP($CK99,stock_data!$B$3:$W$612,5,0),0)</f>
        <v>42.2</v>
      </c>
      <c r="CP99" s="3">
        <f t="shared" si="66"/>
        <v>0</v>
      </c>
      <c r="CQ99" s="3">
        <f t="shared" si="67"/>
        <v>0</v>
      </c>
      <c r="CR99" s="1">
        <f>IFERROR(VLOOKUP($CK99,stock_data!$B$3:$W$612,6,0),0)</f>
        <v>166</v>
      </c>
      <c r="CS99" s="1">
        <f>IFERROR(VLOOKUP($CK99,stock_data!$B$3:$W$612,7,0),0)</f>
        <v>150</v>
      </c>
      <c r="CT99" s="1">
        <f>IFERROR(VLOOKUP($CK99,stock_data!$B$3:$W$612,8,0),0)</f>
        <v>582</v>
      </c>
      <c r="CU99" s="1">
        <f>IFERROR(VLOOKUP($CK99,stock_data!$B$3:$W$612,9,0),0)</f>
        <v>33</v>
      </c>
      <c r="CV99" s="1">
        <f>IFERROR(VLOOKUP($CK99,stock_data!$B$3:$W$612,10,0),0)</f>
        <v>227</v>
      </c>
      <c r="CW99" s="1">
        <f>IFERROR(VLOOKUP($CK99,stock_data!$B$3:$W$612,11,0),0)</f>
        <v>320</v>
      </c>
      <c r="CX99" s="1">
        <f>IFERROR(VLOOKUP($CK99,stock_data!$B$3:$W$612,12,0),0)</f>
        <v>1202</v>
      </c>
      <c r="CY99" s="1">
        <f>IFERROR(VLOOKUP($CK99,stock_data!$B$3:$W$612,13,0),0)</f>
        <v>95</v>
      </c>
      <c r="CZ99" s="1">
        <f>IFERROR(VLOOKUP($CK99,stock_data!$B$3:$W$612,14,0),0)</f>
        <v>195</v>
      </c>
      <c r="DA99" s="1">
        <f>IFERROR(VLOOKUP($CK99,stock_data!$B$3:$W$612,15,0),0)</f>
        <v>209</v>
      </c>
      <c r="DB99" s="1">
        <f>IFERROR(VLOOKUP($CK99,stock_data!$B$3:$W$612,16,0),0)</f>
        <v>243</v>
      </c>
      <c r="DC99" s="1">
        <f>IFERROR(VLOOKUP($CK99,stock_data!$B$3:$W$612,17,0),0)</f>
        <v>122</v>
      </c>
      <c r="DD99" s="1">
        <f>IFERROR(VLOOKUP($CK99,stock_data!$B$3:$W$612,18,0),0)</f>
        <v>339</v>
      </c>
      <c r="DE99" s="1">
        <f>IFERROR(VLOOKUP($CK99,stock_data!$B$3:$W$612,19,0),0)</f>
        <v>238</v>
      </c>
      <c r="DF99" s="1">
        <f>IFERROR(VLOOKUP($CK99,stock_data!$B$3:$W$612,20,0),0)</f>
        <v>45</v>
      </c>
      <c r="DG99" s="1">
        <f>IFERROR(VLOOKUP($CK99,stock_data!$B$3:$W$612,21,0),0)</f>
        <v>100</v>
      </c>
      <c r="DH99" s="1">
        <f>IFERROR(VLOOKUP($CK99,stock_data!$B$3:$W$612,22,0),0)</f>
        <v>8</v>
      </c>
      <c r="DI99" s="1">
        <f t="shared" si="68"/>
        <v>4274</v>
      </c>
      <c r="DJ99" s="1">
        <f t="shared" si="69"/>
        <v>180362.80000000002</v>
      </c>
      <c r="DK99" s="3">
        <f>IFERROR(INDEX(COD_SALES!$B$5:$Z$500,MATCH(resource!$CC99,COD_SALES!$A$5:$A$500,0),MATCH(resource!DK$2,COD_SALES!$B$4:$Z$4,0)),"")</f>
        <v>2</v>
      </c>
      <c r="DL99" s="3">
        <f>IFERROR(INDEX(COD_SALES!$B$5:$Z$500,MATCH(resource!$CC99,COD_SALES!$A$5:$A$500,0),MATCH(resource!DL$2,COD_SALES!$B$4:$Z$4,0)),"")</f>
        <v>0</v>
      </c>
      <c r="DM99" s="3">
        <f>IFERROR(INDEX(COD_SALES!$B$5:$Z$500,MATCH(resource!$CC99,COD_SALES!$A$5:$A$500,0),MATCH(resource!DM$2,COD_SALES!$B$4:$Z$4,0)),"")</f>
        <v>26</v>
      </c>
      <c r="DN99" s="3" t="str">
        <f>IFERROR(INDEX(COD_SALES!$B$5:$Z$500,MATCH(resource!$CC99,COD_SALES!$A$5:$A$500,0),MATCH(resource!DN$2,COD_SALES!$B$4:$Z$4,0)),"")</f>
        <v/>
      </c>
      <c r="DO99" s="3">
        <f>IFERROR(INDEX(COD_SALES!$B$5:$Z$500,MATCH(resource!$CC99,COD_SALES!$A$5:$A$500,0),MATCH(resource!DO$2,COD_SALES!$B$4:$Z$4,0)),"")</f>
        <v>0</v>
      </c>
      <c r="DP99" s="3">
        <f>IFERROR(INDEX(COD_SALES!$B$5:$Z$500,MATCH(resource!$CC99,COD_SALES!$A$5:$A$500,0),MATCH(resource!DP$2,COD_SALES!$B$4:$Z$4,0)),"")</f>
        <v>0</v>
      </c>
      <c r="DQ99" s="3" t="str">
        <f>IFERROR(INDEX(COD_SALES!$B$5:$Z$500,MATCH(resource!$CC99,COD_SALES!$A$5:$A$500,0),MATCH(resource!DQ$2,COD_SALES!$B$4:$Z$4,0)),"")</f>
        <v/>
      </c>
      <c r="DR99" s="3">
        <f>IFERROR(INDEX(COD_SALES!$B$5:$Z$500,MATCH(resource!$CC99,COD_SALES!$A$5:$A$500,0),MATCH(resource!DR$2,COD_SALES!$B$4:$Z$4,0)),"")</f>
        <v>0</v>
      </c>
      <c r="DS99" s="3">
        <f>IFERROR(INDEX(COD_SALES!$B$5:$Z$500,MATCH(resource!$CC99,COD_SALES!$A$5:$A$500,0),MATCH(resource!DS$2,COD_SALES!$B$4:$Z$4,0)),"")</f>
        <v>12</v>
      </c>
      <c r="DT99" s="3">
        <f>IFERROR(INDEX(COD_SALES!$B$5:$Z$500,MATCH(resource!$CC99,COD_SALES!$A$5:$A$500,0),MATCH(resource!DT$2,COD_SALES!$B$4:$Z$4,0)),"")</f>
        <v>0</v>
      </c>
      <c r="DU99" s="3">
        <f>IFERROR(INDEX(COD_SALES!$B$5:$Z$500,MATCH(resource!$CC99,COD_SALES!$A$5:$A$500,0),MATCH(resource!DU$2,COD_SALES!$B$4:$Z$4,0)),"")</f>
        <v>0</v>
      </c>
      <c r="DV99" s="3">
        <f>IFERROR(INDEX(COD_SALES!$B$5:$Z$500,MATCH(resource!$CC99,COD_SALES!$A$5:$A$500,0),MATCH(resource!DV$2,COD_SALES!$B$4:$Z$4,0)),"")</f>
        <v>0</v>
      </c>
      <c r="DW99" s="3">
        <f>IFERROR(INDEX(COD_SALES!$B$5:$Z$500,MATCH(resource!$CC99,COD_SALES!$A$5:$A$500,0),MATCH(resource!DW$2,COD_SALES!$B$4:$Z$4,0)),"")</f>
        <v>20</v>
      </c>
      <c r="DX99" s="3">
        <f>IFERROR(INDEX(COD_SALES!$B$5:$Z$500,MATCH(resource!$CC99,COD_SALES!$A$5:$A$500,0),MATCH(resource!DX$2,COD_SALES!$B$4:$Z$4,0)),"")</f>
        <v>0</v>
      </c>
      <c r="DY99" s="3">
        <f>IFERROR(INDEX(COD_SALES!$B$5:$Z$500,MATCH(resource!$CC99,COD_SALES!$A$5:$A$500,0),MATCH(resource!DY$2,COD_SALES!$B$4:$Z$4,0)),"")</f>
        <v>0</v>
      </c>
      <c r="DZ99" s="3">
        <f>IFERROR(INDEX(COD_SALES!$B$5:$Z$500,MATCH(resource!$CC99,COD_SALES!$A$5:$A$500,0),MATCH(resource!DZ$2,COD_SALES!$B$4:$Z$4,0)),"")</f>
        <v>0</v>
      </c>
      <c r="EA99" s="3">
        <f>IFERROR(INDEX(COD_SALES!$B$5:$Z$500,MATCH(resource!$CC99,COD_SALES!$A$5:$A$500,0),MATCH(resource!EA$2,COD_SALES!$B$4:$Z$4,0)),"")</f>
        <v>0</v>
      </c>
      <c r="EB99" s="3">
        <f t="shared" si="70"/>
        <v>18063.84</v>
      </c>
      <c r="ED99" s="3">
        <f>IFERROR(VLOOKUP($CK99,depot_prod_sales!$B$5:$S$200,3,0),0)</f>
        <v>122</v>
      </c>
      <c r="EE99" s="3">
        <f>IFERROR(VLOOKUP($CK99,depot_prod_sales!$B$5:$S$200,4,0),0)</f>
        <v>617</v>
      </c>
      <c r="EF99" s="3">
        <f>IFERROR(VLOOKUP($CK99,depot_prod_sales!$B$5:$S$200,5,0),0)</f>
        <v>738</v>
      </c>
      <c r="EG99" s="3">
        <f>IFERROR(VLOOKUP($CK99,depot_prod_sales!$B$5:$S$200,6,0),0)</f>
        <v>62</v>
      </c>
      <c r="EH99" s="3">
        <f>IFERROR(VLOOKUP($CK99,depot_prod_sales!$B$5:$S$200,7,0),0)</f>
        <v>189</v>
      </c>
      <c r="EI99" s="3">
        <f>IFERROR(VLOOKUP($CK99,depot_prod_sales!$B$5:$S$200,8,0),0)</f>
        <v>688</v>
      </c>
      <c r="EJ99" s="3">
        <f>IFERROR(VLOOKUP($CK99,depot_prod_sales!$B$5:$S$200,9,0),0)</f>
        <v>679</v>
      </c>
      <c r="EK99" s="3">
        <f>IFERROR(VLOOKUP($CK99,depot_prod_sales!$B$5:$S$200,10,0),0)</f>
        <v>309</v>
      </c>
      <c r="EL99" s="3">
        <f>IFERROR(VLOOKUP($CK99,depot_prod_sales!$B$5:$S$200,11,0),0)</f>
        <v>27</v>
      </c>
      <c r="EM99" s="3">
        <f>IFERROR(VLOOKUP($CK99,depot_prod_sales!$B$5:$S$200,12,0),0)</f>
        <v>238</v>
      </c>
      <c r="EN99" s="3">
        <f>IFERROR(VLOOKUP($CK99,depot_prod_sales!$B$5:$S$200,13,0),0)</f>
        <v>348</v>
      </c>
      <c r="EO99" s="3">
        <f>IFERROR(VLOOKUP($CK99,depot_prod_sales!$B$5:$S$200,14,0),0)</f>
        <v>765</v>
      </c>
      <c r="EP99" s="3">
        <f>IFERROR(VLOOKUP($CK99,depot_prod_sales!$B$5:$S$200,15,0),0)</f>
        <v>333</v>
      </c>
      <c r="EQ99" s="3">
        <f>IFERROR(VLOOKUP($CK99,depot_prod_sales!$B$5:$S$200,16,0),0)</f>
        <v>315</v>
      </c>
      <c r="ER99" s="3">
        <f>IFERROR(VLOOKUP($CK99,depot_prod_sales!$B$5:$S$200,17,0),0)</f>
        <v>311</v>
      </c>
      <c r="ES99" s="3">
        <f>IFERROR(VLOOKUP($CK99,depot_prod_sales!$B$5:$S$200,18,0),0)</f>
        <v>1072</v>
      </c>
      <c r="ET99" s="116">
        <f t="shared" si="71"/>
        <v>6813</v>
      </c>
      <c r="EU99" s="116">
        <f t="shared" si="72"/>
        <v>287508.60000000003</v>
      </c>
      <c r="EW99" s="3">
        <f>IFERROR(VLOOKUP(CC99,data_pull!$AO$25:$AR$546,2,0),0)</f>
        <v>5</v>
      </c>
      <c r="EX99" s="1">
        <f>IFERROR(VLOOKUP(CC99,data_pull!$AO$25:$AR$546,4,0),0)</f>
        <v>190000</v>
      </c>
    </row>
    <row r="100" spans="13:154" x14ac:dyDescent="0.25"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4" t="str">
        <f>sales_data!B99</f>
        <v>Mahrab Hossain</v>
      </c>
      <c r="AR100" s="4" t="str">
        <f>sales_data!C99</f>
        <v>Borhan Uddin</v>
      </c>
      <c r="AS100" s="5" t="str">
        <f t="shared" si="62"/>
        <v/>
      </c>
      <c r="AT100" s="4" t="str">
        <f>sales_data!I99</f>
        <v>Sowkat Osman</v>
      </c>
      <c r="AU100" s="4" t="str">
        <f>sales_data!W99</f>
        <v>Chakaria Sadar (Tb)</v>
      </c>
      <c r="AV100" s="1">
        <f>sales_data!N99</f>
        <v>104272.2</v>
      </c>
      <c r="AW100" s="1">
        <f>sales_data!P99</f>
        <v>11</v>
      </c>
      <c r="AX100" s="3">
        <f ca="1">IFERROR(INDEX(INDIRECT("day_wise_sales_data!$B$2:$BZ$599"),MATCH(resource!$CC100,day_wise_sales_data!$A$2:$A$500,0),MATCH(resource!AX$2,INDIRECT("day_wise_sales_data!$B$1:$BZ$1"),0)),0)</f>
        <v>4065.84</v>
      </c>
      <c r="AY100" s="3">
        <f ca="1">IFERROR(INDEX(INDIRECT("day_wise_sales_data!$B$2:$BZ$599"),MATCH(resource!$CC100,day_wise_sales_data!$A$2:$A$500,0),MATCH(resource!AY$2,INDIRECT("day_wise_sales_data!$B$1:$BZ$1"),0)),0)</f>
        <v>0</v>
      </c>
      <c r="AZ100" s="3">
        <f ca="1">IFERROR(INDEX(INDIRECT("day_wise_sales_data!$B$2:$BZ$599"),MATCH(resource!$CC100,day_wise_sales_data!$A$2:$A$500,0),MATCH(resource!AZ$2,INDIRECT("day_wise_sales_data!$B$1:$BZ$1"),0)),0)</f>
        <v>0</v>
      </c>
      <c r="BA100" s="3">
        <f ca="1">IFERROR(INDEX(INDIRECT("day_wise_sales_data!$B$2:$BZ$599"),MATCH(resource!$CC100,day_wise_sales_data!$A$2:$A$500,0),MATCH(resource!BA$2,INDIRECT("day_wise_sales_data!$B$1:$BZ$1"),0)),0)</f>
        <v>0</v>
      </c>
      <c r="BB100" s="3">
        <f ca="1">IFERROR(INDEX(INDIRECT("day_wise_sales_data!$B$2:$BZ$599"),MATCH(resource!$CC100,day_wise_sales_data!$A$2:$A$500,0),MATCH(resource!BB$2,INDIRECT("day_wise_sales_data!$B$1:$BZ$1"),0)),0)</f>
        <v>0</v>
      </c>
      <c r="BC100" s="3">
        <f ca="1">IFERROR(INDEX(INDIRECT("day_wise_sales_data!$B$2:$BZ$599"),MATCH(resource!$CC100,day_wise_sales_data!$A$2:$A$500,0),MATCH(resource!BC$2,INDIRECT("day_wise_sales_data!$B$1:$BZ$1"),0)),0)</f>
        <v>31417.89</v>
      </c>
      <c r="BD100" s="3">
        <f ca="1">IFERROR(INDEX(INDIRECT("day_wise_sales_data!$B$2:$BZ$599"),MATCH(resource!$CC100,day_wise_sales_data!$A$2:$A$500,0),MATCH(resource!BD$2,INDIRECT("day_wise_sales_data!$B$1:$BZ$1"),0)),0)</f>
        <v>0</v>
      </c>
      <c r="BE100" s="3">
        <f ca="1">IFERROR(INDEX(INDIRECT("day_wise_sales_data!$B$2:$BZ$599"),MATCH(resource!$CC100,day_wise_sales_data!$A$2:$A$500,0),MATCH(resource!BE$2,INDIRECT("day_wise_sales_data!$B$1:$BZ$1"),0)),0)</f>
        <v>0</v>
      </c>
      <c r="BF100" s="3">
        <f ca="1">IFERROR(INDEX(INDIRECT("day_wise_sales_data!$B$2:$BZ$599"),MATCH(resource!$CC100,day_wise_sales_data!$A$2:$A$500,0),MATCH(resource!BF$2,INDIRECT("day_wise_sales_data!$B$1:$BZ$1"),0)),0)</f>
        <v>8463.51</v>
      </c>
      <c r="BG100" s="3">
        <f ca="1">IFERROR(INDEX(INDIRECT("day_wise_sales_data!$B$2:$BZ$599"),MATCH(resource!$CC100,day_wise_sales_data!$A$2:$A$500,0),MATCH(resource!BG$2,INDIRECT("day_wise_sales_data!$B$1:$BZ$1"),0)),0)</f>
        <v>0</v>
      </c>
      <c r="BH100" s="3">
        <f ca="1">IFERROR(INDEX(INDIRECT("day_wise_sales_data!$B$2:$BZ$599"),MATCH(resource!$CC100,day_wise_sales_data!$A$2:$A$500,0),MATCH(resource!BH$2,INDIRECT("day_wise_sales_data!$B$1:$BZ$1"),0)),0)</f>
        <v>0</v>
      </c>
      <c r="BI100" s="3">
        <f ca="1">IFERROR(INDEX(INDIRECT("day_wise_sales_data!$B$2:$BZ$599"),MATCH(resource!$CC100,day_wise_sales_data!$A$2:$A$500,0),MATCH(resource!BI$2,INDIRECT("day_wise_sales_data!$B$1:$BZ$1"),0)),0)</f>
        <v>0</v>
      </c>
      <c r="BJ100" s="3">
        <f ca="1">IFERROR(INDEX(INDIRECT("day_wise_sales_data!$B$2:$BZ$599"),MATCH(resource!$CC100,day_wise_sales_data!$A$2:$A$500,0),MATCH(resource!BJ$2,INDIRECT("day_wise_sales_data!$B$1:$BZ$1"),0)),0)</f>
        <v>0</v>
      </c>
      <c r="BK100" s="3">
        <f ca="1">IFERROR(INDEX(INDIRECT("day_wise_sales_data!$B$2:$BZ$599"),MATCH(resource!$CC100,day_wise_sales_data!$A$2:$A$500,0),MATCH(resource!BK$2,INDIRECT("day_wise_sales_data!$B$1:$BZ$1"),0)),0)</f>
        <v>0</v>
      </c>
      <c r="BL100" s="3">
        <f ca="1">IFERROR(INDEX(INDIRECT("day_wise_sales_data!$B$2:$BZ$599"),MATCH(resource!$CC100,day_wise_sales_data!$A$2:$A$500,0),MATCH(resource!BL$2,INDIRECT("day_wise_sales_data!$B$1:$BZ$1"),0)),0)</f>
        <v>0</v>
      </c>
      <c r="BM100" s="3">
        <f ca="1">IFERROR(INDEX(INDIRECT("day_wise_sales_data!$B$2:$BZ$599"),MATCH(resource!$CC100,day_wise_sales_data!$A$2:$A$500,0),MATCH(resource!BM$2,INDIRECT("day_wise_sales_data!$B$1:$BZ$1"),0)),0)</f>
        <v>0</v>
      </c>
      <c r="BN100" s="3">
        <f ca="1">IFERROR(INDEX(INDIRECT("day_wise_sales_data!$B$2:$BZ$599"),MATCH(resource!$CC100,day_wise_sales_data!$A$2:$A$500,0),MATCH(resource!BN$2,INDIRECT("day_wise_sales_data!$B$1:$BZ$1"),0)),0)</f>
        <v>0</v>
      </c>
      <c r="BO100" s="3">
        <f ca="1">IFERROR(INDEX(INDIRECT("day_wise_sales_data!$B$2:$BZ$599"),MATCH(resource!$CC100,day_wise_sales_data!$A$2:$A$500,0),MATCH(resource!BO$2,INDIRECT("day_wise_sales_data!$B$1:$BZ$1"),0)),0)</f>
        <v>1719.43</v>
      </c>
      <c r="BP100" s="3">
        <f ca="1">IFERROR(INDEX(INDIRECT("day_wise_sales_data!$B$2:$BZ$599"),MATCH(resource!$CC100,day_wise_sales_data!$A$2:$A$500,0),MATCH(resource!BP$2,INDIRECT("day_wise_sales_data!$B$1:$BZ$1"),0)),0)</f>
        <v>11519.87</v>
      </c>
      <c r="BQ100" s="3">
        <f ca="1">IFERROR(INDEX(INDIRECT("day_wise_sales_data!$B$2:$BZ$599"),MATCH(resource!$CC100,day_wise_sales_data!$A$2:$A$500,0),MATCH(resource!BQ$2,INDIRECT("day_wise_sales_data!$B$1:$BZ$1"),0)),0)</f>
        <v>0</v>
      </c>
      <c r="BR100" s="3">
        <f ca="1">IFERROR(INDEX(INDIRECT("day_wise_sales_data!$B$2:$BZ$599"),MATCH(resource!$CC100,day_wise_sales_data!$A$2:$A$500,0),MATCH(resource!BR$2,INDIRECT("day_wise_sales_data!$B$1:$BZ$1"),0)),0)</f>
        <v>0</v>
      </c>
      <c r="BS100" s="3">
        <f ca="1">IFERROR(INDEX(INDIRECT("day_wise_sales_data!$B$2:$BZ$599"),MATCH(resource!$CC100,day_wise_sales_data!$A$2:$A$500,0),MATCH(resource!BS$2,INDIRECT("day_wise_sales_data!$B$1:$BZ$1"),0)),0)</f>
        <v>0</v>
      </c>
      <c r="BT100" s="3">
        <f ca="1">IFERROR(INDEX(INDIRECT("day_wise_sales_data!$B$2:$BZ$599"),MATCH(resource!$CC100,day_wise_sales_data!$A$2:$A$500,0),MATCH(resource!BT$2,INDIRECT("day_wise_sales_data!$B$1:$BZ$1"),0)),0)</f>
        <v>0</v>
      </c>
      <c r="BU100" s="3">
        <f ca="1">IFERROR(INDEX(INDIRECT("day_wise_sales_data!$B$2:$BZ$599"),MATCH(resource!$CC100,day_wise_sales_data!$A$2:$A$500,0),MATCH(resource!BU$2,INDIRECT("day_wise_sales_data!$B$1:$BZ$1"),0)),0)</f>
        <v>0</v>
      </c>
      <c r="BV100" s="3">
        <f ca="1">IFERROR(INDEX(INDIRECT("day_wise_sales_data!$B$2:$BZ$599"),MATCH(resource!$CC100,day_wise_sales_data!$A$2:$A$500,0),MATCH(resource!BV$2,INDIRECT("day_wise_sales_data!$B$1:$BZ$1"),0)),0)</f>
        <v>593</v>
      </c>
      <c r="BW100" s="3">
        <f ca="1">IFERROR(INDEX(INDIRECT("day_wise_sales_data!$B$2:$BZ$599"),MATCH(resource!$CC100,day_wise_sales_data!$A$2:$A$500,0),MATCH(resource!BW$2,INDIRECT("day_wise_sales_data!$B$1:$BZ$1"),0)),0)</f>
        <v>50868.6</v>
      </c>
      <c r="BX100" s="3">
        <f ca="1">IFERROR(INDEX(INDIRECT("day_wise_sales_data!$B$2:$BZ$599"),MATCH(resource!$CC100,day_wise_sales_data!$A$2:$A$500,0),MATCH(resource!BX$2,INDIRECT("day_wise_sales_data!$B$1:$BZ$1"),0)),0)</f>
        <v>0</v>
      </c>
      <c r="BY100" s="3">
        <f ca="1">IFERROR(INDEX(INDIRECT("day_wise_sales_data!$B$2:$BZ$599"),MATCH(resource!$CC100,day_wise_sales_data!$A$2:$A$500,0),MATCH(resource!BY$2,INDIRECT("day_wise_sales_data!$B$1:$BZ$1"),0)),0)</f>
        <v>0</v>
      </c>
      <c r="BZ100" s="3">
        <f ca="1">IFERROR(INDEX(INDIRECT("day_wise_sales_data!$B$2:$BZ$599"),MATCH(resource!$CC100,day_wise_sales_data!$A$2:$A$500,0),MATCH(resource!BZ$2,INDIRECT("day_wise_sales_data!$B$1:$BZ$1"),0)),0)</f>
        <v>0</v>
      </c>
      <c r="CA100" s="3" t="str">
        <f ca="1">IFERROR(INDEX(INDIRECT("day_wise_sales_data!$B$2:$BZ$599"),MATCH(resource!$CC100,day_wise_sales_data!$A$2:$A$500,0),MATCH(resource!CA$2,INDIRECT("day_wise_sales_data!$B$1:$BZ$1"),0)),0)</f>
        <v>dd</v>
      </c>
      <c r="CC100" s="4" t="str">
        <f>sales_data!H99</f>
        <v>COX06212</v>
      </c>
      <c r="CD100" s="1">
        <v>98</v>
      </c>
      <c r="CE100" s="1" t="str">
        <f>IF(AQ100=report!$AQ$3,resource!CD100,"")</f>
        <v/>
      </c>
      <c r="CF100" s="5" t="str">
        <f>IFERROR(SMALL($CE$3:$CE$1001,ROWS($CE$3:CE100)),"")</f>
        <v/>
      </c>
      <c r="CH100">
        <f>IFERROR(VLOOKUP($CC100,data_pull!$E$22:$G$700,2,0),0)</f>
        <v>104272.2</v>
      </c>
      <c r="CI100" s="1">
        <f t="shared" si="64"/>
        <v>154</v>
      </c>
      <c r="CJ100" s="1">
        <f t="shared" si="63"/>
        <v>5</v>
      </c>
      <c r="CK100" s="1" t="s">
        <v>1199</v>
      </c>
      <c r="CL100" s="1">
        <f t="shared" si="65"/>
        <v>70</v>
      </c>
      <c r="CM100" s="1" t="str">
        <f>IFERROR(VLOOKUP($CK100,stock_data!$B$3:$W$612,2,0),0)</f>
        <v>FENAXO- 60 TABLET</v>
      </c>
      <c r="CN100" s="1" t="str">
        <f>IFERROR(VLOOKUP($CK100,stock_data!$B$3:$W$612,4,0),0)</f>
        <v>3x10's</v>
      </c>
      <c r="CO100" s="1">
        <f>IFERROR(VLOOKUP($CK100,stock_data!$B$3:$W$612,5,0),0)</f>
        <v>132.5</v>
      </c>
      <c r="CP100" s="3">
        <f t="shared" si="66"/>
        <v>5</v>
      </c>
      <c r="CQ100" s="3">
        <f t="shared" si="67"/>
        <v>662.5</v>
      </c>
      <c r="CR100" s="1">
        <f>IFERROR(VLOOKUP($CK100,stock_data!$B$3:$W$612,6,0),0)</f>
        <v>0</v>
      </c>
      <c r="CS100" s="1">
        <f>IFERROR(VLOOKUP($CK100,stock_data!$B$3:$W$612,7,0),0)</f>
        <v>0</v>
      </c>
      <c r="CT100" s="1">
        <f>IFERROR(VLOOKUP($CK100,stock_data!$B$3:$W$612,8,0),0)</f>
        <v>0</v>
      </c>
      <c r="CU100" s="1">
        <f>IFERROR(VLOOKUP($CK100,stock_data!$B$3:$W$612,9,0),0)</f>
        <v>0</v>
      </c>
      <c r="CV100" s="1">
        <f>IFERROR(VLOOKUP($CK100,stock_data!$B$3:$W$612,10,0),0)</f>
        <v>0</v>
      </c>
      <c r="CW100" s="1">
        <f>IFERROR(VLOOKUP($CK100,stock_data!$B$3:$W$612,11,0),0)</f>
        <v>0</v>
      </c>
      <c r="CX100" s="1">
        <f>IFERROR(VLOOKUP($CK100,stock_data!$B$3:$W$612,12,0),0)</f>
        <v>0</v>
      </c>
      <c r="CY100" s="1">
        <f>IFERROR(VLOOKUP($CK100,stock_data!$B$3:$W$612,13,0),0)</f>
        <v>0</v>
      </c>
      <c r="CZ100" s="1">
        <f>IFERROR(VLOOKUP($CK100,stock_data!$B$3:$W$612,14,0),0)</f>
        <v>0</v>
      </c>
      <c r="DA100" s="1">
        <f>IFERROR(VLOOKUP($CK100,stock_data!$B$3:$W$612,15,0),0)</f>
        <v>0</v>
      </c>
      <c r="DB100" s="1">
        <f>IFERROR(VLOOKUP($CK100,stock_data!$B$3:$W$612,16,0),0)</f>
        <v>0</v>
      </c>
      <c r="DC100" s="1">
        <f>IFERROR(VLOOKUP($CK100,stock_data!$B$3:$W$612,17,0),0)</f>
        <v>0</v>
      </c>
      <c r="DD100" s="1">
        <f>IFERROR(VLOOKUP($CK100,stock_data!$B$3:$W$612,18,0),0)</f>
        <v>0</v>
      </c>
      <c r="DE100" s="1">
        <f>IFERROR(VLOOKUP($CK100,stock_data!$B$3:$W$612,19,0),0)</f>
        <v>0</v>
      </c>
      <c r="DF100" s="1">
        <f>IFERROR(VLOOKUP($CK100,stock_data!$B$3:$W$612,20,0),0)</f>
        <v>0</v>
      </c>
      <c r="DG100" s="1">
        <f>IFERROR(VLOOKUP($CK100,stock_data!$B$3:$W$612,21,0),0)</f>
        <v>0</v>
      </c>
      <c r="DH100" s="1">
        <f>IFERROR(VLOOKUP($CK100,stock_data!$B$3:$W$612,22,0),0)</f>
        <v>0</v>
      </c>
      <c r="DI100" s="1">
        <f t="shared" si="68"/>
        <v>0</v>
      </c>
      <c r="DJ100" s="1">
        <f t="shared" si="69"/>
        <v>0</v>
      </c>
      <c r="DK100" s="3">
        <f>IFERROR(INDEX(COD_SALES!$B$5:$Z$500,MATCH(resource!$CC100,COD_SALES!$A$5:$A$500,0),MATCH(resource!DK$2,COD_SALES!$B$4:$Z$4,0)),"")</f>
        <v>1</v>
      </c>
      <c r="DL100" s="3">
        <f>IFERROR(INDEX(COD_SALES!$B$5:$Z$500,MATCH(resource!$CC100,COD_SALES!$A$5:$A$500,0),MATCH(resource!DL$2,COD_SALES!$B$4:$Z$4,0)),"")</f>
        <v>0</v>
      </c>
      <c r="DM100" s="3">
        <f>IFERROR(INDEX(COD_SALES!$B$5:$Z$500,MATCH(resource!$CC100,COD_SALES!$A$5:$A$500,0),MATCH(resource!DM$2,COD_SALES!$B$4:$Z$4,0)),"")</f>
        <v>1</v>
      </c>
      <c r="DN100" s="3" t="str">
        <f>IFERROR(INDEX(COD_SALES!$B$5:$Z$500,MATCH(resource!$CC100,COD_SALES!$A$5:$A$500,0),MATCH(resource!DN$2,COD_SALES!$B$4:$Z$4,0)),"")</f>
        <v/>
      </c>
      <c r="DO100" s="3">
        <f>IFERROR(INDEX(COD_SALES!$B$5:$Z$500,MATCH(resource!$CC100,COD_SALES!$A$5:$A$500,0),MATCH(resource!DO$2,COD_SALES!$B$4:$Z$4,0)),"")</f>
        <v>0</v>
      </c>
      <c r="DP100" s="3">
        <f>IFERROR(INDEX(COD_SALES!$B$5:$Z$500,MATCH(resource!$CC100,COD_SALES!$A$5:$A$500,0),MATCH(resource!DP$2,COD_SALES!$B$4:$Z$4,0)),"")</f>
        <v>4</v>
      </c>
      <c r="DQ100" s="3" t="str">
        <f>IFERROR(INDEX(COD_SALES!$B$5:$Z$500,MATCH(resource!$CC100,COD_SALES!$A$5:$A$500,0),MATCH(resource!DQ$2,COD_SALES!$B$4:$Z$4,0)),"")</f>
        <v/>
      </c>
      <c r="DR100" s="3">
        <f>IFERROR(INDEX(COD_SALES!$B$5:$Z$500,MATCH(resource!$CC100,COD_SALES!$A$5:$A$500,0),MATCH(resource!DR$2,COD_SALES!$B$4:$Z$4,0)),"")</f>
        <v>0</v>
      </c>
      <c r="DS100" s="3">
        <f>IFERROR(INDEX(COD_SALES!$B$5:$Z$500,MATCH(resource!$CC100,COD_SALES!$A$5:$A$500,0),MATCH(resource!DS$2,COD_SALES!$B$4:$Z$4,0)),"")</f>
        <v>4</v>
      </c>
      <c r="DT100" s="3">
        <f>IFERROR(INDEX(COD_SALES!$B$5:$Z$500,MATCH(resource!$CC100,COD_SALES!$A$5:$A$500,0),MATCH(resource!DT$2,COD_SALES!$B$4:$Z$4,0)),"")</f>
        <v>0</v>
      </c>
      <c r="DU100" s="3">
        <f>IFERROR(INDEX(COD_SALES!$B$5:$Z$500,MATCH(resource!$CC100,COD_SALES!$A$5:$A$500,0),MATCH(resource!DU$2,COD_SALES!$B$4:$Z$4,0)),"")</f>
        <v>0</v>
      </c>
      <c r="DV100" s="3">
        <f>IFERROR(INDEX(COD_SALES!$B$5:$Z$500,MATCH(resource!$CC100,COD_SALES!$A$5:$A$500,0),MATCH(resource!DV$2,COD_SALES!$B$4:$Z$4,0)),"")</f>
        <v>0</v>
      </c>
      <c r="DW100" s="3">
        <f>IFERROR(INDEX(COD_SALES!$B$5:$Z$500,MATCH(resource!$CC100,COD_SALES!$A$5:$A$500,0),MATCH(resource!DW$2,COD_SALES!$B$4:$Z$4,0)),"")</f>
        <v>22</v>
      </c>
      <c r="DX100" s="3">
        <f>IFERROR(INDEX(COD_SALES!$B$5:$Z$500,MATCH(resource!$CC100,COD_SALES!$A$5:$A$500,0),MATCH(resource!DX$2,COD_SALES!$B$4:$Z$4,0)),"")</f>
        <v>0</v>
      </c>
      <c r="DY100" s="3">
        <f>IFERROR(INDEX(COD_SALES!$B$5:$Z$500,MATCH(resource!$CC100,COD_SALES!$A$5:$A$500,0),MATCH(resource!DY$2,COD_SALES!$B$4:$Z$4,0)),"")</f>
        <v>22</v>
      </c>
      <c r="DZ100" s="3">
        <f>IFERROR(INDEX(COD_SALES!$B$5:$Z$500,MATCH(resource!$CC100,COD_SALES!$A$5:$A$500,0),MATCH(resource!DZ$2,COD_SALES!$B$4:$Z$4,0)),"")</f>
        <v>17</v>
      </c>
      <c r="EA100" s="3">
        <f>IFERROR(INDEX(COD_SALES!$B$5:$Z$500,MATCH(resource!$CC100,COD_SALES!$A$5:$A$500,0),MATCH(resource!EA$2,COD_SALES!$B$4:$Z$4,0)),"")</f>
        <v>19</v>
      </c>
      <c r="EB100" s="3">
        <f t="shared" si="70"/>
        <v>30145.32</v>
      </c>
      <c r="ED100" s="3">
        <f>IFERROR(VLOOKUP($CK100,depot_prod_sales!$B$5:$S$200,3,0),0)</f>
        <v>0</v>
      </c>
      <c r="EE100" s="3">
        <f>IFERROR(VLOOKUP($CK100,depot_prod_sales!$B$5:$S$200,4,0),0)</f>
        <v>0</v>
      </c>
      <c r="EF100" s="3">
        <f>IFERROR(VLOOKUP($CK100,depot_prod_sales!$B$5:$S$200,5,0),0)</f>
        <v>0</v>
      </c>
      <c r="EG100" s="3">
        <f>IFERROR(VLOOKUP($CK100,depot_prod_sales!$B$5:$S$200,6,0),0)</f>
        <v>0</v>
      </c>
      <c r="EH100" s="3">
        <f>IFERROR(VLOOKUP($CK100,depot_prod_sales!$B$5:$S$200,7,0),0)</f>
        <v>0</v>
      </c>
      <c r="EI100" s="3">
        <f>IFERROR(VLOOKUP($CK100,depot_prod_sales!$B$5:$S$200,8,0),0)</f>
        <v>0</v>
      </c>
      <c r="EJ100" s="3">
        <f>IFERROR(VLOOKUP($CK100,depot_prod_sales!$B$5:$S$200,9,0),0)</f>
        <v>0</v>
      </c>
      <c r="EK100" s="3">
        <f>IFERROR(VLOOKUP($CK100,depot_prod_sales!$B$5:$S$200,10,0),0)</f>
        <v>0</v>
      </c>
      <c r="EL100" s="3">
        <f>IFERROR(VLOOKUP($CK100,depot_prod_sales!$B$5:$S$200,11,0),0)</f>
        <v>0</v>
      </c>
      <c r="EM100" s="3">
        <f>IFERROR(VLOOKUP($CK100,depot_prod_sales!$B$5:$S$200,12,0),0)</f>
        <v>0</v>
      </c>
      <c r="EN100" s="3">
        <f>IFERROR(VLOOKUP($CK100,depot_prod_sales!$B$5:$S$200,13,0),0)</f>
        <v>0</v>
      </c>
      <c r="EO100" s="3">
        <f>IFERROR(VLOOKUP($CK100,depot_prod_sales!$B$5:$S$200,14,0),0)</f>
        <v>0</v>
      </c>
      <c r="EP100" s="3">
        <f>IFERROR(VLOOKUP($CK100,depot_prod_sales!$B$5:$S$200,15,0),0)</f>
        <v>0</v>
      </c>
      <c r="EQ100" s="3">
        <f>IFERROR(VLOOKUP($CK100,depot_prod_sales!$B$5:$S$200,16,0),0)</f>
        <v>0</v>
      </c>
      <c r="ER100" s="3">
        <f>IFERROR(VLOOKUP($CK100,depot_prod_sales!$B$5:$S$200,17,0),0)</f>
        <v>0</v>
      </c>
      <c r="ES100" s="3">
        <f>IFERROR(VLOOKUP($CK100,depot_prod_sales!$B$5:$S$200,18,0),0)</f>
        <v>0</v>
      </c>
      <c r="ET100" s="116">
        <f t="shared" si="71"/>
        <v>0</v>
      </c>
      <c r="EU100" s="116">
        <f t="shared" si="72"/>
        <v>0</v>
      </c>
      <c r="EW100" s="3">
        <f>IFERROR(VLOOKUP(CC100,data_pull!$AO$25:$AR$546,2,0),0)</f>
        <v>8</v>
      </c>
      <c r="EX100" s="1">
        <f>IFERROR(VLOOKUP(CC100,data_pull!$AO$25:$AR$546,4,0),0)</f>
        <v>190000</v>
      </c>
    </row>
    <row r="101" spans="13:154" x14ac:dyDescent="0.25"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4" t="str">
        <f>sales_data!B100</f>
        <v>Mahrab Hossain</v>
      </c>
      <c r="AR101" s="4" t="str">
        <f>sales_data!C100</f>
        <v>Md. Belal Uddin</v>
      </c>
      <c r="AS101" s="5" t="str">
        <f t="shared" si="62"/>
        <v>Md. Belal Uddin</v>
      </c>
      <c r="AT101" s="4" t="str">
        <f>sales_data!I100</f>
        <v>Md. Azizur Rahman</v>
      </c>
      <c r="AU101" s="4" t="str">
        <f>sales_data!W100</f>
        <v>Satkania (Tb)</v>
      </c>
      <c r="AV101" s="1">
        <f>sales_data!N100</f>
        <v>118089.81</v>
      </c>
      <c r="AW101" s="1">
        <f>sales_data!P100</f>
        <v>25</v>
      </c>
      <c r="AX101" s="3">
        <f ca="1">IFERROR(INDEX(INDIRECT("day_wise_sales_data!$B$2:$BZ$599"),MATCH(resource!$CC101,day_wise_sales_data!$A$2:$A$500,0),MATCH(resource!AX$2,INDIRECT("day_wise_sales_data!$B$1:$BZ$1"),0)),0)</f>
        <v>0</v>
      </c>
      <c r="AY101" s="3">
        <f ca="1">IFERROR(INDEX(INDIRECT("day_wise_sales_data!$B$2:$BZ$599"),MATCH(resource!$CC101,day_wise_sales_data!$A$2:$A$500,0),MATCH(resource!AY$2,INDIRECT("day_wise_sales_data!$B$1:$BZ$1"),0)),0)</f>
        <v>0</v>
      </c>
      <c r="AZ101" s="3">
        <f ca="1">IFERROR(INDEX(INDIRECT("day_wise_sales_data!$B$2:$BZ$599"),MATCH(resource!$CC101,day_wise_sales_data!$A$2:$A$500,0),MATCH(resource!AZ$2,INDIRECT("day_wise_sales_data!$B$1:$BZ$1"),0)),0)</f>
        <v>0</v>
      </c>
      <c r="BA101" s="3">
        <f ca="1">IFERROR(INDEX(INDIRECT("day_wise_sales_data!$B$2:$BZ$599"),MATCH(resource!$CC101,day_wise_sales_data!$A$2:$A$500,0),MATCH(resource!BA$2,INDIRECT("day_wise_sales_data!$B$1:$BZ$1"),0)),0)</f>
        <v>0</v>
      </c>
      <c r="BB101" s="3">
        <f ca="1">IFERROR(INDEX(INDIRECT("day_wise_sales_data!$B$2:$BZ$599"),MATCH(resource!$CC101,day_wise_sales_data!$A$2:$A$500,0),MATCH(resource!BB$2,INDIRECT("day_wise_sales_data!$B$1:$BZ$1"),0)),0)</f>
        <v>0</v>
      </c>
      <c r="BC101" s="3">
        <f ca="1">IFERROR(INDEX(INDIRECT("day_wise_sales_data!$B$2:$BZ$599"),MATCH(resource!$CC101,day_wise_sales_data!$A$2:$A$500,0),MATCH(resource!BC$2,INDIRECT("day_wise_sales_data!$B$1:$BZ$1"),0)),0)</f>
        <v>0</v>
      </c>
      <c r="BD101" s="3">
        <f ca="1">IFERROR(INDEX(INDIRECT("day_wise_sales_data!$B$2:$BZ$599"),MATCH(resource!$CC101,day_wise_sales_data!$A$2:$A$500,0),MATCH(resource!BD$2,INDIRECT("day_wise_sales_data!$B$1:$BZ$1"),0)),0)</f>
        <v>10719.28</v>
      </c>
      <c r="BE101" s="3">
        <f ca="1">IFERROR(INDEX(INDIRECT("day_wise_sales_data!$B$2:$BZ$599"),MATCH(resource!$CC101,day_wise_sales_data!$A$2:$A$500,0),MATCH(resource!BE$2,INDIRECT("day_wise_sales_data!$B$1:$BZ$1"),0)),0)</f>
        <v>0</v>
      </c>
      <c r="BF101" s="3">
        <f ca="1">IFERROR(INDEX(INDIRECT("day_wise_sales_data!$B$2:$BZ$599"),MATCH(resource!$CC101,day_wise_sales_data!$A$2:$A$500,0),MATCH(resource!BF$2,INDIRECT("day_wise_sales_data!$B$1:$BZ$1"),0)),0)</f>
        <v>0</v>
      </c>
      <c r="BG101" s="3">
        <f ca="1">IFERROR(INDEX(INDIRECT("day_wise_sales_data!$B$2:$BZ$599"),MATCH(resource!$CC101,day_wise_sales_data!$A$2:$A$500,0),MATCH(resource!BG$2,INDIRECT("day_wise_sales_data!$B$1:$BZ$1"),0)),0)</f>
        <v>0</v>
      </c>
      <c r="BH101" s="3">
        <f ca="1">IFERROR(INDEX(INDIRECT("day_wise_sales_data!$B$2:$BZ$599"),MATCH(resource!$CC101,day_wise_sales_data!$A$2:$A$500,0),MATCH(resource!BH$2,INDIRECT("day_wise_sales_data!$B$1:$BZ$1"),0)),0)</f>
        <v>0</v>
      </c>
      <c r="BI101" s="3">
        <f ca="1">IFERROR(INDEX(INDIRECT("day_wise_sales_data!$B$2:$BZ$599"),MATCH(resource!$CC101,day_wise_sales_data!$A$2:$A$500,0),MATCH(resource!BI$2,INDIRECT("day_wise_sales_data!$B$1:$BZ$1"),0)),0)</f>
        <v>0</v>
      </c>
      <c r="BJ101" s="3">
        <f ca="1">IFERROR(INDEX(INDIRECT("day_wise_sales_data!$B$2:$BZ$599"),MATCH(resource!$CC101,day_wise_sales_data!$A$2:$A$500,0),MATCH(resource!BJ$2,INDIRECT("day_wise_sales_data!$B$1:$BZ$1"),0)),0)</f>
        <v>0</v>
      </c>
      <c r="BK101" s="3">
        <f ca="1">IFERROR(INDEX(INDIRECT("day_wise_sales_data!$B$2:$BZ$599"),MATCH(resource!$CC101,day_wise_sales_data!$A$2:$A$500,0),MATCH(resource!BK$2,INDIRECT("day_wise_sales_data!$B$1:$BZ$1"),0)),0)</f>
        <v>26910.68</v>
      </c>
      <c r="BL101" s="3">
        <f ca="1">IFERROR(INDEX(INDIRECT("day_wise_sales_data!$B$2:$BZ$599"),MATCH(resource!$CC101,day_wise_sales_data!$A$2:$A$500,0),MATCH(resource!BL$2,INDIRECT("day_wise_sales_data!$B$1:$BZ$1"),0)),0)</f>
        <v>0</v>
      </c>
      <c r="BM101" s="3">
        <f ca="1">IFERROR(INDEX(INDIRECT("day_wise_sales_data!$B$2:$BZ$599"),MATCH(resource!$CC101,day_wise_sales_data!$A$2:$A$500,0),MATCH(resource!BM$2,INDIRECT("day_wise_sales_data!$B$1:$BZ$1"),0)),0)</f>
        <v>10290.85</v>
      </c>
      <c r="BN101" s="3">
        <f ca="1">IFERROR(INDEX(INDIRECT("day_wise_sales_data!$B$2:$BZ$599"),MATCH(resource!$CC101,day_wise_sales_data!$A$2:$A$500,0),MATCH(resource!BN$2,INDIRECT("day_wise_sales_data!$B$1:$BZ$1"),0)),0)</f>
        <v>0</v>
      </c>
      <c r="BO101" s="3">
        <f ca="1">IFERROR(INDEX(INDIRECT("day_wise_sales_data!$B$2:$BZ$599"),MATCH(resource!$CC101,day_wise_sales_data!$A$2:$A$500,0),MATCH(resource!BO$2,INDIRECT("day_wise_sales_data!$B$1:$BZ$1"),0)),0)</f>
        <v>0</v>
      </c>
      <c r="BP101" s="3">
        <f ca="1">IFERROR(INDEX(INDIRECT("day_wise_sales_data!$B$2:$BZ$599"),MATCH(resource!$CC101,day_wise_sales_data!$A$2:$A$500,0),MATCH(resource!BP$2,INDIRECT("day_wise_sales_data!$B$1:$BZ$1"),0)),0)</f>
        <v>20581.7</v>
      </c>
      <c r="BQ101" s="3">
        <f ca="1">IFERROR(INDEX(INDIRECT("day_wise_sales_data!$B$2:$BZ$599"),MATCH(resource!$CC101,day_wise_sales_data!$A$2:$A$500,0),MATCH(resource!BQ$2,INDIRECT("day_wise_sales_data!$B$1:$BZ$1"),0)),0)</f>
        <v>0</v>
      </c>
      <c r="BR101" s="3">
        <f ca="1">IFERROR(INDEX(INDIRECT("day_wise_sales_data!$B$2:$BZ$599"),MATCH(resource!$CC101,day_wise_sales_data!$A$2:$A$500,0),MATCH(resource!BR$2,INDIRECT("day_wise_sales_data!$B$1:$BZ$1"),0)),0)</f>
        <v>8870.93</v>
      </c>
      <c r="BS101" s="3">
        <f ca="1">IFERROR(INDEX(INDIRECT("day_wise_sales_data!$B$2:$BZ$599"),MATCH(resource!$CC101,day_wise_sales_data!$A$2:$A$500,0),MATCH(resource!BS$2,INDIRECT("day_wise_sales_data!$B$1:$BZ$1"),0)),0)</f>
        <v>0</v>
      </c>
      <c r="BT101" s="3">
        <f ca="1">IFERROR(INDEX(INDIRECT("day_wise_sales_data!$B$2:$BZ$599"),MATCH(resource!$CC101,day_wise_sales_data!$A$2:$A$500,0),MATCH(resource!BT$2,INDIRECT("day_wise_sales_data!$B$1:$BZ$1"),0)),0)</f>
        <v>0</v>
      </c>
      <c r="BU101" s="3">
        <f ca="1">IFERROR(INDEX(INDIRECT("day_wise_sales_data!$B$2:$BZ$599"),MATCH(resource!$CC101,day_wise_sales_data!$A$2:$A$500,0),MATCH(resource!BU$2,INDIRECT("day_wise_sales_data!$B$1:$BZ$1"),0)),0)</f>
        <v>10579.49</v>
      </c>
      <c r="BV101" s="3">
        <f ca="1">IFERROR(INDEX(INDIRECT("day_wise_sales_data!$B$2:$BZ$599"),MATCH(resource!$CC101,day_wise_sales_data!$A$2:$A$500,0),MATCH(resource!BV$2,INDIRECT("day_wise_sales_data!$B$1:$BZ$1"),0)),0)</f>
        <v>29767.26</v>
      </c>
      <c r="BW101" s="3">
        <f ca="1">IFERROR(INDEX(INDIRECT("day_wise_sales_data!$B$2:$BZ$599"),MATCH(resource!$CC101,day_wise_sales_data!$A$2:$A$500,0),MATCH(resource!BW$2,INDIRECT("day_wise_sales_data!$B$1:$BZ$1"),0)),0)</f>
        <v>0</v>
      </c>
      <c r="BX101" s="3">
        <f ca="1">IFERROR(INDEX(INDIRECT("day_wise_sales_data!$B$2:$BZ$599"),MATCH(resource!$CC101,day_wise_sales_data!$A$2:$A$500,0),MATCH(resource!BX$2,INDIRECT("day_wise_sales_data!$B$1:$BZ$1"),0)),0)</f>
        <v>0</v>
      </c>
      <c r="BY101" s="3">
        <f ca="1">IFERROR(INDEX(INDIRECT("day_wise_sales_data!$B$2:$BZ$599"),MATCH(resource!$CC101,day_wise_sales_data!$A$2:$A$500,0),MATCH(resource!BY$2,INDIRECT("day_wise_sales_data!$B$1:$BZ$1"),0)),0)</f>
        <v>0</v>
      </c>
      <c r="BZ101" s="3">
        <f ca="1">IFERROR(INDEX(INDIRECT("day_wise_sales_data!$B$2:$BZ$599"),MATCH(resource!$CC101,day_wise_sales_data!$A$2:$A$500,0),MATCH(resource!BZ$2,INDIRECT("day_wise_sales_data!$B$1:$BZ$1"),0)),0)</f>
        <v>0</v>
      </c>
      <c r="CA101" s="3" t="str">
        <f ca="1">IFERROR(INDEX(INDIRECT("day_wise_sales_data!$B$2:$BZ$599"),MATCH(resource!$CC101,day_wise_sales_data!$A$2:$A$500,0),MATCH(resource!CA$2,INDIRECT("day_wise_sales_data!$B$1:$BZ$1"),0)),0)</f>
        <v>dd</v>
      </c>
      <c r="CC101" s="4" t="str">
        <f>sales_data!H100</f>
        <v>COX03192</v>
      </c>
      <c r="CD101" s="1">
        <v>99</v>
      </c>
      <c r="CE101" s="1" t="str">
        <f>IF(AQ101=report!$AQ$3,resource!CD101,"")</f>
        <v/>
      </c>
      <c r="CF101" s="5" t="str">
        <f>IFERROR(SMALL($CE$3:$CE$1001,ROWS($CE$3:CE101)),"")</f>
        <v/>
      </c>
      <c r="CH101">
        <f>IFERROR(VLOOKUP($CC101,data_pull!$E$22:$G$700,2,0),0)</f>
        <v>118089.81</v>
      </c>
      <c r="CI101" s="1">
        <f t="shared" si="64"/>
        <v>56</v>
      </c>
      <c r="CJ101" s="1">
        <f t="shared" si="63"/>
        <v>45</v>
      </c>
      <c r="CK101" s="1" t="s">
        <v>1201</v>
      </c>
      <c r="CL101" s="1">
        <f t="shared" si="65"/>
        <v>45</v>
      </c>
      <c r="CM101" s="1" t="str">
        <f>IFERROR(VLOOKUP($CK101,stock_data!$B$3:$W$612,2,0),0)</f>
        <v>FENAXO-120 TABLET</v>
      </c>
      <c r="CN101" s="1" t="str">
        <f>IFERROR(VLOOKUP($CK101,stock_data!$B$3:$W$612,4,0),0)</f>
        <v>3x10's</v>
      </c>
      <c r="CO101" s="1">
        <f>IFERROR(VLOOKUP($CK101,stock_data!$B$3:$W$612,5,0),0)</f>
        <v>185.3</v>
      </c>
      <c r="CP101" s="3">
        <f t="shared" si="66"/>
        <v>45</v>
      </c>
      <c r="CQ101" s="3">
        <f t="shared" si="67"/>
        <v>8338.5</v>
      </c>
      <c r="CR101" s="1">
        <f>IFERROR(VLOOKUP($CK101,stock_data!$B$3:$W$612,6,0),0)</f>
        <v>4</v>
      </c>
      <c r="CS101" s="1">
        <f>IFERROR(VLOOKUP($CK101,stock_data!$B$3:$W$612,7,0),0)</f>
        <v>19</v>
      </c>
      <c r="CT101" s="1">
        <f>IFERROR(VLOOKUP($CK101,stock_data!$B$3:$W$612,8,0),0)</f>
        <v>1</v>
      </c>
      <c r="CU101" s="1">
        <f>IFERROR(VLOOKUP($CK101,stock_data!$B$3:$W$612,9,0),0)</f>
        <v>0</v>
      </c>
      <c r="CV101" s="1">
        <f>IFERROR(VLOOKUP($CK101,stock_data!$B$3:$W$612,10,0),0)</f>
        <v>98</v>
      </c>
      <c r="CW101" s="1">
        <f>IFERROR(VLOOKUP($CK101,stock_data!$B$3:$W$612,11,0),0)</f>
        <v>0</v>
      </c>
      <c r="CX101" s="1">
        <f>IFERROR(VLOOKUP($CK101,stock_data!$B$3:$W$612,12,0),0)</f>
        <v>0</v>
      </c>
      <c r="CY101" s="1">
        <f>IFERROR(VLOOKUP($CK101,stock_data!$B$3:$W$612,13,0),0)</f>
        <v>0</v>
      </c>
      <c r="CZ101" s="1">
        <f>IFERROR(VLOOKUP($CK101,stock_data!$B$3:$W$612,14,0),0)</f>
        <v>31</v>
      </c>
      <c r="DA101" s="1">
        <f>IFERROR(VLOOKUP($CK101,stock_data!$B$3:$W$612,15,0),0)</f>
        <v>31</v>
      </c>
      <c r="DB101" s="1">
        <f>IFERROR(VLOOKUP($CK101,stock_data!$B$3:$W$612,16,0),0)</f>
        <v>21</v>
      </c>
      <c r="DC101" s="1">
        <f>IFERROR(VLOOKUP($CK101,stock_data!$B$3:$W$612,17,0),0)</f>
        <v>26</v>
      </c>
      <c r="DD101" s="1">
        <f>IFERROR(VLOOKUP($CK101,stock_data!$B$3:$W$612,18,0),0)</f>
        <v>1</v>
      </c>
      <c r="DE101" s="1">
        <f>IFERROR(VLOOKUP($CK101,stock_data!$B$3:$W$612,19,0),0)</f>
        <v>16</v>
      </c>
      <c r="DF101" s="1">
        <f>IFERROR(VLOOKUP($CK101,stock_data!$B$3:$W$612,20,0),0)</f>
        <v>117</v>
      </c>
      <c r="DG101" s="1">
        <f>IFERROR(VLOOKUP($CK101,stock_data!$B$3:$W$612,21,0),0)</f>
        <v>3</v>
      </c>
      <c r="DH101" s="1">
        <f>IFERROR(VLOOKUP($CK101,stock_data!$B$3:$W$612,22,0),0)</f>
        <v>5</v>
      </c>
      <c r="DI101" s="1">
        <f t="shared" si="68"/>
        <v>373</v>
      </c>
      <c r="DJ101" s="1">
        <f t="shared" si="69"/>
        <v>69116.900000000009</v>
      </c>
      <c r="DK101" s="3">
        <f>IFERROR(INDEX(COD_SALES!$B$5:$Z$500,MATCH(resource!$CC101,COD_SALES!$A$5:$A$500,0),MATCH(resource!DK$2,COD_SALES!$B$4:$Z$4,0)),"")</f>
        <v>0</v>
      </c>
      <c r="DL101" s="3">
        <f>IFERROR(INDEX(COD_SALES!$B$5:$Z$500,MATCH(resource!$CC101,COD_SALES!$A$5:$A$500,0),MATCH(resource!DL$2,COD_SALES!$B$4:$Z$4,0)),"")</f>
        <v>0</v>
      </c>
      <c r="DM101" s="3">
        <f>IFERROR(INDEX(COD_SALES!$B$5:$Z$500,MATCH(resource!$CC101,COD_SALES!$A$5:$A$500,0),MATCH(resource!DM$2,COD_SALES!$B$4:$Z$4,0)),"")</f>
        <v>0</v>
      </c>
      <c r="DN101" s="3" t="str">
        <f>IFERROR(INDEX(COD_SALES!$B$5:$Z$500,MATCH(resource!$CC101,COD_SALES!$A$5:$A$500,0),MATCH(resource!DN$2,COD_SALES!$B$4:$Z$4,0)),"")</f>
        <v/>
      </c>
      <c r="DO101" s="3">
        <f>IFERROR(INDEX(COD_SALES!$B$5:$Z$500,MATCH(resource!$CC101,COD_SALES!$A$5:$A$500,0),MATCH(resource!DO$2,COD_SALES!$B$4:$Z$4,0)),"")</f>
        <v>0</v>
      </c>
      <c r="DP101" s="3">
        <f>IFERROR(INDEX(COD_SALES!$B$5:$Z$500,MATCH(resource!$CC101,COD_SALES!$A$5:$A$500,0),MATCH(resource!DP$2,COD_SALES!$B$4:$Z$4,0)),"")</f>
        <v>0</v>
      </c>
      <c r="DQ101" s="3" t="str">
        <f>IFERROR(INDEX(COD_SALES!$B$5:$Z$500,MATCH(resource!$CC101,COD_SALES!$A$5:$A$500,0),MATCH(resource!DQ$2,COD_SALES!$B$4:$Z$4,0)),"")</f>
        <v/>
      </c>
      <c r="DR101" s="3">
        <f>IFERROR(INDEX(COD_SALES!$B$5:$Z$500,MATCH(resource!$CC101,COD_SALES!$A$5:$A$500,0),MATCH(resource!DR$2,COD_SALES!$B$4:$Z$4,0)),"")</f>
        <v>0</v>
      </c>
      <c r="DS101" s="3">
        <f>IFERROR(INDEX(COD_SALES!$B$5:$Z$500,MATCH(resource!$CC101,COD_SALES!$A$5:$A$500,0),MATCH(resource!DS$2,COD_SALES!$B$4:$Z$4,0)),"")</f>
        <v>50</v>
      </c>
      <c r="DT101" s="3">
        <f>IFERROR(INDEX(COD_SALES!$B$5:$Z$500,MATCH(resource!$CC101,COD_SALES!$A$5:$A$500,0),MATCH(resource!DT$2,COD_SALES!$B$4:$Z$4,0)),"")</f>
        <v>0</v>
      </c>
      <c r="DU101" s="3">
        <f>IFERROR(INDEX(COD_SALES!$B$5:$Z$500,MATCH(resource!$CC101,COD_SALES!$A$5:$A$500,0),MATCH(resource!DU$2,COD_SALES!$B$4:$Z$4,0)),"")</f>
        <v>0</v>
      </c>
      <c r="DV101" s="3">
        <f>IFERROR(INDEX(COD_SALES!$B$5:$Z$500,MATCH(resource!$CC101,COD_SALES!$A$5:$A$500,0),MATCH(resource!DV$2,COD_SALES!$B$4:$Z$4,0)),"")</f>
        <v>0</v>
      </c>
      <c r="DW101" s="3">
        <f>IFERROR(INDEX(COD_SALES!$B$5:$Z$500,MATCH(resource!$CC101,COD_SALES!$A$5:$A$500,0),MATCH(resource!DW$2,COD_SALES!$B$4:$Z$4,0)),"")</f>
        <v>0</v>
      </c>
      <c r="DX101" s="3">
        <f>IFERROR(INDEX(COD_SALES!$B$5:$Z$500,MATCH(resource!$CC101,COD_SALES!$A$5:$A$500,0),MATCH(resource!DX$2,COD_SALES!$B$4:$Z$4,0)),"")</f>
        <v>0</v>
      </c>
      <c r="DY101" s="3">
        <f>IFERROR(INDEX(COD_SALES!$B$5:$Z$500,MATCH(resource!$CC101,COD_SALES!$A$5:$A$500,0),MATCH(resource!DY$2,COD_SALES!$B$4:$Z$4,0)),"")</f>
        <v>0</v>
      </c>
      <c r="DZ101" s="3">
        <f>IFERROR(INDEX(COD_SALES!$B$5:$Z$500,MATCH(resource!$CC101,COD_SALES!$A$5:$A$500,0),MATCH(resource!DZ$2,COD_SALES!$B$4:$Z$4,0)),"")</f>
        <v>0</v>
      </c>
      <c r="EA101" s="3">
        <f>IFERROR(INDEX(COD_SALES!$B$5:$Z$500,MATCH(resource!$CC101,COD_SALES!$A$5:$A$500,0),MATCH(resource!EA$2,COD_SALES!$B$4:$Z$4,0)),"")</f>
        <v>0</v>
      </c>
      <c r="EB101" s="3">
        <f t="shared" si="70"/>
        <v>10560.5</v>
      </c>
      <c r="ED101" s="3">
        <f>IFERROR(VLOOKUP($CK101,depot_prod_sales!$B$5:$S$200,3,0),0)</f>
        <v>95</v>
      </c>
      <c r="EE101" s="3">
        <f>IFERROR(VLOOKUP($CK101,depot_prod_sales!$B$5:$S$200,4,0),0)</f>
        <v>201</v>
      </c>
      <c r="EF101" s="3">
        <f>IFERROR(VLOOKUP($CK101,depot_prod_sales!$B$5:$S$200,5,0),0)</f>
        <v>443</v>
      </c>
      <c r="EG101" s="3">
        <f>IFERROR(VLOOKUP($CK101,depot_prod_sales!$B$5:$S$200,6,0),0)</f>
        <v>77</v>
      </c>
      <c r="EH101" s="3">
        <f>IFERROR(VLOOKUP($CK101,depot_prod_sales!$B$5:$S$200,7,0),0)</f>
        <v>351</v>
      </c>
      <c r="EI101" s="3">
        <f>IFERROR(VLOOKUP($CK101,depot_prod_sales!$B$5:$S$200,8,0),0)</f>
        <v>989</v>
      </c>
      <c r="EJ101" s="3">
        <f>IFERROR(VLOOKUP($CK101,depot_prod_sales!$B$5:$S$200,9,0),0)</f>
        <v>210</v>
      </c>
      <c r="EK101" s="3">
        <f>IFERROR(VLOOKUP($CK101,depot_prod_sales!$B$5:$S$200,10,0),0)</f>
        <v>74</v>
      </c>
      <c r="EL101" s="3">
        <f>IFERROR(VLOOKUP($CK101,depot_prod_sales!$B$5:$S$200,11,0),0)</f>
        <v>79</v>
      </c>
      <c r="EM101" s="3">
        <f>IFERROR(VLOOKUP($CK101,depot_prod_sales!$B$5:$S$200,12,0),0)</f>
        <v>93</v>
      </c>
      <c r="EN101" s="3">
        <f>IFERROR(VLOOKUP($CK101,depot_prod_sales!$B$5:$S$200,13,0),0)</f>
        <v>184</v>
      </c>
      <c r="EO101" s="3">
        <f>IFERROR(VLOOKUP($CK101,depot_prod_sales!$B$5:$S$200,14,0),0)</f>
        <v>210</v>
      </c>
      <c r="EP101" s="3">
        <f>IFERROR(VLOOKUP($CK101,depot_prod_sales!$B$5:$S$200,15,0),0)</f>
        <v>195</v>
      </c>
      <c r="EQ101" s="3">
        <f>IFERROR(VLOOKUP($CK101,depot_prod_sales!$B$5:$S$200,16,0),0)</f>
        <v>121</v>
      </c>
      <c r="ER101" s="3">
        <f>IFERROR(VLOOKUP($CK101,depot_prod_sales!$B$5:$S$200,17,0),0)</f>
        <v>122</v>
      </c>
      <c r="ES101" s="3">
        <f>IFERROR(VLOOKUP($CK101,depot_prod_sales!$B$5:$S$200,18,0),0)</f>
        <v>520</v>
      </c>
      <c r="ET101" s="116">
        <f t="shared" si="71"/>
        <v>3964</v>
      </c>
      <c r="EU101" s="116">
        <f t="shared" si="72"/>
        <v>734529.20000000007</v>
      </c>
      <c r="EW101" s="3">
        <f>IFERROR(VLOOKUP(CC101,data_pull!$AO$25:$AR$546,2,0),0)</f>
        <v>2</v>
      </c>
      <c r="EX101" s="1">
        <f>IFERROR(VLOOKUP(CC101,data_pull!$AO$25:$AR$546,4,0),0)</f>
        <v>170000</v>
      </c>
    </row>
    <row r="102" spans="13:154" x14ac:dyDescent="0.25"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4" t="str">
        <f>sales_data!B101</f>
        <v>Mahrab Hossain</v>
      </c>
      <c r="AR102" s="4" t="str">
        <f>sales_data!C101</f>
        <v>Md. Belal Uddin</v>
      </c>
      <c r="AS102" s="5" t="str">
        <f t="shared" si="62"/>
        <v/>
      </c>
      <c r="AT102" s="4" t="str">
        <f>sales_data!I101</f>
        <v>Md. Sowkat Islam</v>
      </c>
      <c r="AU102" s="4" t="str">
        <f>sales_data!W101</f>
        <v>Karanihat (Tb)</v>
      </c>
      <c r="AV102" s="1">
        <f>sales_data!N101</f>
        <v>100897.81</v>
      </c>
      <c r="AW102" s="1">
        <f>sales_data!P101</f>
        <v>8</v>
      </c>
      <c r="AX102" s="3">
        <f ca="1">IFERROR(INDEX(INDIRECT("day_wise_sales_data!$B$2:$BZ$599"),MATCH(resource!$CC102,day_wise_sales_data!$A$2:$A$500,0),MATCH(resource!AX$2,INDIRECT("day_wise_sales_data!$B$1:$BZ$1"),0)),0)</f>
        <v>0</v>
      </c>
      <c r="AY102" s="3">
        <f ca="1">IFERROR(INDEX(INDIRECT("day_wise_sales_data!$B$2:$BZ$599"),MATCH(resource!$CC102,day_wise_sales_data!$A$2:$A$500,0),MATCH(resource!AY$2,INDIRECT("day_wise_sales_data!$B$1:$BZ$1"),0)),0)</f>
        <v>0</v>
      </c>
      <c r="AZ102" s="3">
        <f ca="1">IFERROR(INDEX(INDIRECT("day_wise_sales_data!$B$2:$BZ$599"),MATCH(resource!$CC102,day_wise_sales_data!$A$2:$A$500,0),MATCH(resource!AZ$2,INDIRECT("day_wise_sales_data!$B$1:$BZ$1"),0)),0)</f>
        <v>0</v>
      </c>
      <c r="BA102" s="3">
        <f ca="1">IFERROR(INDEX(INDIRECT("day_wise_sales_data!$B$2:$BZ$599"),MATCH(resource!$CC102,day_wise_sales_data!$A$2:$A$500,0),MATCH(resource!BA$2,INDIRECT("day_wise_sales_data!$B$1:$BZ$1"),0)),0)</f>
        <v>0</v>
      </c>
      <c r="BB102" s="3">
        <f ca="1">IFERROR(INDEX(INDIRECT("day_wise_sales_data!$B$2:$BZ$599"),MATCH(resource!$CC102,day_wise_sales_data!$A$2:$A$500,0),MATCH(resource!BB$2,INDIRECT("day_wise_sales_data!$B$1:$BZ$1"),0)),0)</f>
        <v>0</v>
      </c>
      <c r="BC102" s="3">
        <f ca="1">IFERROR(INDEX(INDIRECT("day_wise_sales_data!$B$2:$BZ$599"),MATCH(resource!$CC102,day_wise_sales_data!$A$2:$A$500,0),MATCH(resource!BC$2,INDIRECT("day_wise_sales_data!$B$1:$BZ$1"),0)),0)</f>
        <v>0</v>
      </c>
      <c r="BD102" s="3">
        <f ca="1">IFERROR(INDEX(INDIRECT("day_wise_sales_data!$B$2:$BZ$599"),MATCH(resource!$CC102,day_wise_sales_data!$A$2:$A$500,0),MATCH(resource!BD$2,INDIRECT("day_wise_sales_data!$B$1:$BZ$1"),0)),0)</f>
        <v>3003.24</v>
      </c>
      <c r="BE102" s="3">
        <f ca="1">IFERROR(INDEX(INDIRECT("day_wise_sales_data!$B$2:$BZ$599"),MATCH(resource!$CC102,day_wise_sales_data!$A$2:$A$500,0),MATCH(resource!BE$2,INDIRECT("day_wise_sales_data!$B$1:$BZ$1"),0)),0)</f>
        <v>0</v>
      </c>
      <c r="BF102" s="3">
        <f ca="1">IFERROR(INDEX(INDIRECT("day_wise_sales_data!$B$2:$BZ$599"),MATCH(resource!$CC102,day_wise_sales_data!$A$2:$A$500,0),MATCH(resource!BF$2,INDIRECT("day_wise_sales_data!$B$1:$BZ$1"),0)),0)</f>
        <v>0</v>
      </c>
      <c r="BG102" s="3">
        <f ca="1">IFERROR(INDEX(INDIRECT("day_wise_sales_data!$B$2:$BZ$599"),MATCH(resource!$CC102,day_wise_sales_data!$A$2:$A$500,0),MATCH(resource!BG$2,INDIRECT("day_wise_sales_data!$B$1:$BZ$1"),0)),0)</f>
        <v>1853.42</v>
      </c>
      <c r="BH102" s="3">
        <f ca="1">IFERROR(INDEX(INDIRECT("day_wise_sales_data!$B$2:$BZ$599"),MATCH(resource!$CC102,day_wise_sales_data!$A$2:$A$500,0),MATCH(resource!BH$2,INDIRECT("day_wise_sales_data!$B$1:$BZ$1"),0)),0)</f>
        <v>22555.34</v>
      </c>
      <c r="BI102" s="3">
        <f ca="1">IFERROR(INDEX(INDIRECT("day_wise_sales_data!$B$2:$BZ$599"),MATCH(resource!$CC102,day_wise_sales_data!$A$2:$A$500,0),MATCH(resource!BI$2,INDIRECT("day_wise_sales_data!$B$1:$BZ$1"),0)),0)</f>
        <v>0</v>
      </c>
      <c r="BJ102" s="3">
        <f ca="1">IFERROR(INDEX(INDIRECT("day_wise_sales_data!$B$2:$BZ$599"),MATCH(resource!$CC102,day_wise_sales_data!$A$2:$A$500,0),MATCH(resource!BJ$2,INDIRECT("day_wise_sales_data!$B$1:$BZ$1"),0)),0)</f>
        <v>0</v>
      </c>
      <c r="BK102" s="3">
        <f ca="1">IFERROR(INDEX(INDIRECT("day_wise_sales_data!$B$2:$BZ$599"),MATCH(resource!$CC102,day_wise_sales_data!$A$2:$A$500,0),MATCH(resource!BK$2,INDIRECT("day_wise_sales_data!$B$1:$BZ$1"),0)),0)</f>
        <v>12879.88</v>
      </c>
      <c r="BL102" s="3">
        <f ca="1">IFERROR(INDEX(INDIRECT("day_wise_sales_data!$B$2:$BZ$599"),MATCH(resource!$CC102,day_wise_sales_data!$A$2:$A$500,0),MATCH(resource!BL$2,INDIRECT("day_wise_sales_data!$B$1:$BZ$1"),0)),0)</f>
        <v>0</v>
      </c>
      <c r="BM102" s="3">
        <f ca="1">IFERROR(INDEX(INDIRECT("day_wise_sales_data!$B$2:$BZ$599"),MATCH(resource!$CC102,day_wise_sales_data!$A$2:$A$500,0),MATCH(resource!BM$2,INDIRECT("day_wise_sales_data!$B$1:$BZ$1"),0)),0)</f>
        <v>0</v>
      </c>
      <c r="BN102" s="3">
        <f ca="1">IFERROR(INDEX(INDIRECT("day_wise_sales_data!$B$2:$BZ$599"),MATCH(resource!$CC102,day_wise_sales_data!$A$2:$A$500,0),MATCH(resource!BN$2,INDIRECT("day_wise_sales_data!$B$1:$BZ$1"),0)),0)</f>
        <v>0</v>
      </c>
      <c r="BO102" s="3">
        <f ca="1">IFERROR(INDEX(INDIRECT("day_wise_sales_data!$B$2:$BZ$599"),MATCH(resource!$CC102,day_wise_sales_data!$A$2:$A$500,0),MATCH(resource!BO$2,INDIRECT("day_wise_sales_data!$B$1:$BZ$1"),0)),0)</f>
        <v>29475.06</v>
      </c>
      <c r="BP102" s="3">
        <f ca="1">IFERROR(INDEX(INDIRECT("day_wise_sales_data!$B$2:$BZ$599"),MATCH(resource!$CC102,day_wise_sales_data!$A$2:$A$500,0),MATCH(resource!BP$2,INDIRECT("day_wise_sales_data!$B$1:$BZ$1"),0)),0)</f>
        <v>0</v>
      </c>
      <c r="BQ102" s="3">
        <f ca="1">IFERROR(INDEX(INDIRECT("day_wise_sales_data!$B$2:$BZ$599"),MATCH(resource!$CC102,day_wise_sales_data!$A$2:$A$500,0),MATCH(resource!BQ$2,INDIRECT("day_wise_sales_data!$B$1:$BZ$1"),0)),0)</f>
        <v>0</v>
      </c>
      <c r="BR102" s="3">
        <f ca="1">IFERROR(INDEX(INDIRECT("day_wise_sales_data!$B$2:$BZ$599"),MATCH(resource!$CC102,day_wise_sales_data!$A$2:$A$500,0),MATCH(resource!BR$2,INDIRECT("day_wise_sales_data!$B$1:$BZ$1"),0)),0)</f>
        <v>0</v>
      </c>
      <c r="BS102" s="3">
        <f ca="1">IFERROR(INDEX(INDIRECT("day_wise_sales_data!$B$2:$BZ$599"),MATCH(resource!$CC102,day_wise_sales_data!$A$2:$A$500,0),MATCH(resource!BS$2,INDIRECT("day_wise_sales_data!$B$1:$BZ$1"),0)),0)</f>
        <v>0</v>
      </c>
      <c r="BT102" s="3">
        <f ca="1">IFERROR(INDEX(INDIRECT("day_wise_sales_data!$B$2:$BZ$599"),MATCH(resource!$CC102,day_wise_sales_data!$A$2:$A$500,0),MATCH(resource!BT$2,INDIRECT("day_wise_sales_data!$B$1:$BZ$1"),0)),0)</f>
        <v>0</v>
      </c>
      <c r="BU102" s="3">
        <f ca="1">IFERROR(INDEX(INDIRECT("day_wise_sales_data!$B$2:$BZ$599"),MATCH(resource!$CC102,day_wise_sales_data!$A$2:$A$500,0),MATCH(resource!BU$2,INDIRECT("day_wise_sales_data!$B$1:$BZ$1"),0)),0)</f>
        <v>0</v>
      </c>
      <c r="BV102" s="3">
        <f ca="1">IFERROR(INDEX(INDIRECT("day_wise_sales_data!$B$2:$BZ$599"),MATCH(resource!$CC102,day_wise_sales_data!$A$2:$A$500,0),MATCH(resource!BV$2,INDIRECT("day_wise_sales_data!$B$1:$BZ$1"),0)),0)</f>
        <v>0</v>
      </c>
      <c r="BW102" s="3">
        <f ca="1">IFERROR(INDEX(INDIRECT("day_wise_sales_data!$B$2:$BZ$599"),MATCH(resource!$CC102,day_wise_sales_data!$A$2:$A$500,0),MATCH(resource!BW$2,INDIRECT("day_wise_sales_data!$B$1:$BZ$1"),0)),0)</f>
        <v>32358.07</v>
      </c>
      <c r="BX102" s="3">
        <f ca="1">IFERROR(INDEX(INDIRECT("day_wise_sales_data!$B$2:$BZ$599"),MATCH(resource!$CC102,day_wise_sales_data!$A$2:$A$500,0),MATCH(resource!BX$2,INDIRECT("day_wise_sales_data!$B$1:$BZ$1"),0)),0)</f>
        <v>0</v>
      </c>
      <c r="BY102" s="3">
        <f ca="1">IFERROR(INDEX(INDIRECT("day_wise_sales_data!$B$2:$BZ$599"),MATCH(resource!$CC102,day_wise_sales_data!$A$2:$A$500,0),MATCH(resource!BY$2,INDIRECT("day_wise_sales_data!$B$1:$BZ$1"),0)),0)</f>
        <v>0</v>
      </c>
      <c r="BZ102" s="3">
        <f ca="1">IFERROR(INDEX(INDIRECT("day_wise_sales_data!$B$2:$BZ$599"),MATCH(resource!$CC102,day_wise_sales_data!$A$2:$A$500,0),MATCH(resource!BZ$2,INDIRECT("day_wise_sales_data!$B$1:$BZ$1"),0)),0)</f>
        <v>0</v>
      </c>
      <c r="CA102" s="3" t="str">
        <f ca="1">IFERROR(INDEX(INDIRECT("day_wise_sales_data!$B$2:$BZ$599"),MATCH(resource!$CC102,day_wise_sales_data!$A$2:$A$500,0),MATCH(resource!CA$2,INDIRECT("day_wise_sales_data!$B$1:$BZ$1"),0)),0)</f>
        <v>dd</v>
      </c>
      <c r="CC102" s="4" t="str">
        <f>sales_data!H101</f>
        <v>COX03202</v>
      </c>
      <c r="CD102" s="1">
        <v>100</v>
      </c>
      <c r="CE102" s="1" t="str">
        <f>IF(AQ102=report!$AQ$3,resource!CD102,"")</f>
        <v/>
      </c>
      <c r="CF102" s="5" t="str">
        <f>IFERROR(SMALL($CE$3:$CE$1001,ROWS($CE$3:CE102)),"")</f>
        <v/>
      </c>
      <c r="CH102">
        <f>IFERROR(VLOOKUP($CC102,data_pull!$E$22:$G$700,2,0),0)</f>
        <v>100897.81</v>
      </c>
      <c r="CI102" s="1">
        <f t="shared" si="64"/>
        <v>45</v>
      </c>
      <c r="CJ102" s="1">
        <f t="shared" si="63"/>
        <v>0</v>
      </c>
      <c r="CK102" s="1" t="s">
        <v>1203</v>
      </c>
      <c r="CL102" s="1">
        <f t="shared" si="65"/>
        <v>111</v>
      </c>
      <c r="CM102" s="1" t="str">
        <f>IFERROR(VLOOKUP($CK102,stock_data!$B$3:$W$612,2,0),0)</f>
        <v>FENAXO-180 TABLET</v>
      </c>
      <c r="CN102" s="1" t="str">
        <f>IFERROR(VLOOKUP($CK102,stock_data!$B$3:$W$612,4,0),0)</f>
        <v>2x10's</v>
      </c>
      <c r="CO102" s="1">
        <f>IFERROR(VLOOKUP($CK102,stock_data!$B$3:$W$612,5,0),0)</f>
        <v>158.9</v>
      </c>
      <c r="CP102" s="3">
        <f t="shared" si="66"/>
        <v>0</v>
      </c>
      <c r="CQ102" s="3">
        <f t="shared" si="67"/>
        <v>0</v>
      </c>
      <c r="CR102" s="1">
        <f>IFERROR(VLOOKUP($CK102,stock_data!$B$3:$W$612,6,0),0)</f>
        <v>24</v>
      </c>
      <c r="CS102" s="1">
        <f>IFERROR(VLOOKUP($CK102,stock_data!$B$3:$W$612,7,0),0)</f>
        <v>121</v>
      </c>
      <c r="CT102" s="1">
        <f>IFERROR(VLOOKUP($CK102,stock_data!$B$3:$W$612,8,0),0)</f>
        <v>87</v>
      </c>
      <c r="CU102" s="1">
        <f>IFERROR(VLOOKUP($CK102,stock_data!$B$3:$W$612,9,0),0)</f>
        <v>0</v>
      </c>
      <c r="CV102" s="1">
        <f>IFERROR(VLOOKUP($CK102,stock_data!$B$3:$W$612,10,0),0)</f>
        <v>69</v>
      </c>
      <c r="CW102" s="1">
        <f>IFERROR(VLOOKUP($CK102,stock_data!$B$3:$W$612,11,0),0)</f>
        <v>90</v>
      </c>
      <c r="CX102" s="1">
        <f>IFERROR(VLOOKUP($CK102,stock_data!$B$3:$W$612,12,0),0)</f>
        <v>127</v>
      </c>
      <c r="CY102" s="1">
        <f>IFERROR(VLOOKUP($CK102,stock_data!$B$3:$W$612,13,0),0)</f>
        <v>174</v>
      </c>
      <c r="CZ102" s="1">
        <f>IFERROR(VLOOKUP($CK102,stock_data!$B$3:$W$612,14,0),0)</f>
        <v>111</v>
      </c>
      <c r="DA102" s="1">
        <f>IFERROR(VLOOKUP($CK102,stock_data!$B$3:$W$612,15,0),0)</f>
        <v>55</v>
      </c>
      <c r="DB102" s="1">
        <f>IFERROR(VLOOKUP($CK102,stock_data!$B$3:$W$612,16,0),0)</f>
        <v>46</v>
      </c>
      <c r="DC102" s="1">
        <f>IFERROR(VLOOKUP($CK102,stock_data!$B$3:$W$612,17,0),0)</f>
        <v>65</v>
      </c>
      <c r="DD102" s="1">
        <f>IFERROR(VLOOKUP($CK102,stock_data!$B$3:$W$612,18,0),0)</f>
        <v>77</v>
      </c>
      <c r="DE102" s="1">
        <f>IFERROR(VLOOKUP($CK102,stock_data!$B$3:$W$612,19,0),0)</f>
        <v>111</v>
      </c>
      <c r="DF102" s="1">
        <f>IFERROR(VLOOKUP($CK102,stock_data!$B$3:$W$612,20,0),0)</f>
        <v>70</v>
      </c>
      <c r="DG102" s="1">
        <f>IFERROR(VLOOKUP($CK102,stock_data!$B$3:$W$612,21,0),0)</f>
        <v>43</v>
      </c>
      <c r="DH102" s="1">
        <f>IFERROR(VLOOKUP($CK102,stock_data!$B$3:$W$612,22,0),0)</f>
        <v>45</v>
      </c>
      <c r="DI102" s="1">
        <f t="shared" si="68"/>
        <v>1315</v>
      </c>
      <c r="DJ102" s="1">
        <f t="shared" si="69"/>
        <v>208953.5</v>
      </c>
      <c r="DK102" s="3">
        <f>IFERROR(INDEX(COD_SALES!$B$5:$Z$500,MATCH(resource!$CC102,COD_SALES!$A$5:$A$500,0),MATCH(resource!DK$2,COD_SALES!$B$4:$Z$4,0)),"")</f>
        <v>0</v>
      </c>
      <c r="DL102" s="3">
        <f>IFERROR(INDEX(COD_SALES!$B$5:$Z$500,MATCH(resource!$CC102,COD_SALES!$A$5:$A$500,0),MATCH(resource!DL$2,COD_SALES!$B$4:$Z$4,0)),"")</f>
        <v>30</v>
      </c>
      <c r="DM102" s="3">
        <f>IFERROR(INDEX(COD_SALES!$B$5:$Z$500,MATCH(resource!$CC102,COD_SALES!$A$5:$A$500,0),MATCH(resource!DM$2,COD_SALES!$B$4:$Z$4,0)),"")</f>
        <v>45</v>
      </c>
      <c r="DN102" s="3" t="str">
        <f>IFERROR(INDEX(COD_SALES!$B$5:$Z$500,MATCH(resource!$CC102,COD_SALES!$A$5:$A$500,0),MATCH(resource!DN$2,COD_SALES!$B$4:$Z$4,0)),"")</f>
        <v/>
      </c>
      <c r="DO102" s="3">
        <f>IFERROR(INDEX(COD_SALES!$B$5:$Z$500,MATCH(resource!$CC102,COD_SALES!$A$5:$A$500,0),MATCH(resource!DO$2,COD_SALES!$B$4:$Z$4,0)),"")</f>
        <v>0</v>
      </c>
      <c r="DP102" s="3">
        <f>IFERROR(INDEX(COD_SALES!$B$5:$Z$500,MATCH(resource!$CC102,COD_SALES!$A$5:$A$500,0),MATCH(resource!DP$2,COD_SALES!$B$4:$Z$4,0)),"")</f>
        <v>0</v>
      </c>
      <c r="DQ102" s="3" t="str">
        <f>IFERROR(INDEX(COD_SALES!$B$5:$Z$500,MATCH(resource!$CC102,COD_SALES!$A$5:$A$500,0),MATCH(resource!DQ$2,COD_SALES!$B$4:$Z$4,0)),"")</f>
        <v/>
      </c>
      <c r="DR102" s="3">
        <f>IFERROR(INDEX(COD_SALES!$B$5:$Z$500,MATCH(resource!$CC102,COD_SALES!$A$5:$A$500,0),MATCH(resource!DR$2,COD_SALES!$B$4:$Z$4,0)),"")</f>
        <v>5</v>
      </c>
      <c r="DS102" s="3">
        <f>IFERROR(INDEX(COD_SALES!$B$5:$Z$500,MATCH(resource!$CC102,COD_SALES!$A$5:$A$500,0),MATCH(resource!DS$2,COD_SALES!$B$4:$Z$4,0)),"")</f>
        <v>53</v>
      </c>
      <c r="DT102" s="3">
        <f>IFERROR(INDEX(COD_SALES!$B$5:$Z$500,MATCH(resource!$CC102,COD_SALES!$A$5:$A$500,0),MATCH(resource!DT$2,COD_SALES!$B$4:$Z$4,0)),"")</f>
        <v>6</v>
      </c>
      <c r="DU102" s="3">
        <f>IFERROR(INDEX(COD_SALES!$B$5:$Z$500,MATCH(resource!$CC102,COD_SALES!$A$5:$A$500,0),MATCH(resource!DU$2,COD_SALES!$B$4:$Z$4,0)),"")</f>
        <v>5</v>
      </c>
      <c r="DV102" s="3">
        <f>IFERROR(INDEX(COD_SALES!$B$5:$Z$500,MATCH(resource!$CC102,COD_SALES!$A$5:$A$500,0),MATCH(resource!DV$2,COD_SALES!$B$4:$Z$4,0)),"")</f>
        <v>0</v>
      </c>
      <c r="DW102" s="3">
        <f>IFERROR(INDEX(COD_SALES!$B$5:$Z$500,MATCH(resource!$CC102,COD_SALES!$A$5:$A$500,0),MATCH(resource!DW$2,COD_SALES!$B$4:$Z$4,0)),"")</f>
        <v>44</v>
      </c>
      <c r="DX102" s="3">
        <f>IFERROR(INDEX(COD_SALES!$B$5:$Z$500,MATCH(resource!$CC102,COD_SALES!$A$5:$A$500,0),MATCH(resource!DX$2,COD_SALES!$B$4:$Z$4,0)),"")</f>
        <v>90</v>
      </c>
      <c r="DY102" s="3">
        <f>IFERROR(INDEX(COD_SALES!$B$5:$Z$500,MATCH(resource!$CC102,COD_SALES!$A$5:$A$500,0),MATCH(resource!DY$2,COD_SALES!$B$4:$Z$4,0)),"")</f>
        <v>4</v>
      </c>
      <c r="DZ102" s="3">
        <f>IFERROR(INDEX(COD_SALES!$B$5:$Z$500,MATCH(resource!$CC102,COD_SALES!$A$5:$A$500,0),MATCH(resource!DZ$2,COD_SALES!$B$4:$Z$4,0)),"")</f>
        <v>0</v>
      </c>
      <c r="EA102" s="3">
        <f>IFERROR(INDEX(COD_SALES!$B$5:$Z$500,MATCH(resource!$CC102,COD_SALES!$A$5:$A$500,0),MATCH(resource!EA$2,COD_SALES!$B$4:$Z$4,0)),"")</f>
        <v>13</v>
      </c>
      <c r="EB102" s="3">
        <f t="shared" si="70"/>
        <v>66111.200000000012</v>
      </c>
      <c r="ED102" s="3">
        <f>IFERROR(VLOOKUP($CK102,depot_prod_sales!$B$5:$S$200,3,0),0)</f>
        <v>29</v>
      </c>
      <c r="EE102" s="3">
        <f>IFERROR(VLOOKUP($CK102,depot_prod_sales!$B$5:$S$200,4,0),0)</f>
        <v>81</v>
      </c>
      <c r="EF102" s="3">
        <f>IFERROR(VLOOKUP($CK102,depot_prod_sales!$B$5:$S$200,5,0),0)</f>
        <v>82</v>
      </c>
      <c r="EG102" s="3">
        <f>IFERROR(VLOOKUP($CK102,depot_prod_sales!$B$5:$S$200,6,0),0)</f>
        <v>7</v>
      </c>
      <c r="EH102" s="3">
        <f>IFERROR(VLOOKUP($CK102,depot_prod_sales!$B$5:$S$200,7,0),0)</f>
        <v>76</v>
      </c>
      <c r="EI102" s="3">
        <f>IFERROR(VLOOKUP($CK102,depot_prod_sales!$B$5:$S$200,8,0),0)</f>
        <v>218</v>
      </c>
      <c r="EJ102" s="3">
        <f>IFERROR(VLOOKUP($CK102,depot_prod_sales!$B$5:$S$200,9,0),0)</f>
        <v>50</v>
      </c>
      <c r="EK102" s="3">
        <f>IFERROR(VLOOKUP($CK102,depot_prod_sales!$B$5:$S$200,10,0),0)</f>
        <v>22</v>
      </c>
      <c r="EL102" s="3">
        <f>IFERROR(VLOOKUP($CK102,depot_prod_sales!$B$5:$S$200,11,0),0)</f>
        <v>4</v>
      </c>
      <c r="EM102" s="3">
        <f>IFERROR(VLOOKUP($CK102,depot_prod_sales!$B$5:$S$200,12,0),0)</f>
        <v>11</v>
      </c>
      <c r="EN102" s="3">
        <f>IFERROR(VLOOKUP($CK102,depot_prod_sales!$B$5:$S$200,13,0),0)</f>
        <v>38</v>
      </c>
      <c r="EO102" s="3">
        <f>IFERROR(VLOOKUP($CK102,depot_prod_sales!$B$5:$S$200,14,0),0)</f>
        <v>37</v>
      </c>
      <c r="EP102" s="3">
        <f>IFERROR(VLOOKUP($CK102,depot_prod_sales!$B$5:$S$200,15,0),0)</f>
        <v>3</v>
      </c>
      <c r="EQ102" s="3">
        <f>IFERROR(VLOOKUP($CK102,depot_prod_sales!$B$5:$S$200,16,0),0)</f>
        <v>30</v>
      </c>
      <c r="ER102" s="3">
        <f>IFERROR(VLOOKUP($CK102,depot_prod_sales!$B$5:$S$200,17,0),0)</f>
        <v>8</v>
      </c>
      <c r="ES102" s="3">
        <f>IFERROR(VLOOKUP($CK102,depot_prod_sales!$B$5:$S$200,18,0),0)</f>
        <v>106</v>
      </c>
      <c r="ET102" s="116">
        <f t="shared" si="71"/>
        <v>802</v>
      </c>
      <c r="EU102" s="116">
        <f t="shared" si="72"/>
        <v>127437.8</v>
      </c>
      <c r="EW102" s="3">
        <f>IFERROR(VLOOKUP(CC102,data_pull!$AO$25:$AR$546,2,0),0)</f>
        <v>6</v>
      </c>
      <c r="EX102" s="1">
        <f>IFERROR(VLOOKUP(CC102,data_pull!$AO$25:$AR$546,4,0),0)</f>
        <v>170000</v>
      </c>
    </row>
    <row r="103" spans="13:154" x14ac:dyDescent="0.25"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4" t="str">
        <f>sales_data!B102</f>
        <v>Mahrab Hossain</v>
      </c>
      <c r="AR103" s="4" t="str">
        <f>sales_data!C102</f>
        <v>Md. Belal Uddin</v>
      </c>
      <c r="AS103" s="5" t="str">
        <f t="shared" si="62"/>
        <v/>
      </c>
      <c r="AT103" s="4" t="str">
        <f>sales_data!I102</f>
        <v>Mohammad Abdur Rahman</v>
      </c>
      <c r="AU103" s="4" t="str">
        <f>sales_data!W102</f>
        <v>Lohagara (Tb)</v>
      </c>
      <c r="AV103" s="1">
        <f>sales_data!N102</f>
        <v>100046.34</v>
      </c>
      <c r="AW103" s="1">
        <f>sales_data!P102</f>
        <v>29</v>
      </c>
      <c r="AX103" s="3">
        <f ca="1">IFERROR(INDEX(INDIRECT("day_wise_sales_data!$B$2:$BZ$599"),MATCH(resource!$CC103,day_wise_sales_data!$A$2:$A$500,0),MATCH(resource!AX$2,INDIRECT("day_wise_sales_data!$B$1:$BZ$1"),0)),0)</f>
        <v>0</v>
      </c>
      <c r="AY103" s="3">
        <f ca="1">IFERROR(INDEX(INDIRECT("day_wise_sales_data!$B$2:$BZ$599"),MATCH(resource!$CC103,day_wise_sales_data!$A$2:$A$500,0),MATCH(resource!AY$2,INDIRECT("day_wise_sales_data!$B$1:$BZ$1"),0)),0)</f>
        <v>0</v>
      </c>
      <c r="AZ103" s="3">
        <f ca="1">IFERROR(INDEX(INDIRECT("day_wise_sales_data!$B$2:$BZ$599"),MATCH(resource!$CC103,day_wise_sales_data!$A$2:$A$500,0),MATCH(resource!AZ$2,INDIRECT("day_wise_sales_data!$B$1:$BZ$1"),0)),0)</f>
        <v>0</v>
      </c>
      <c r="BA103" s="3">
        <f ca="1">IFERROR(INDEX(INDIRECT("day_wise_sales_data!$B$2:$BZ$599"),MATCH(resource!$CC103,day_wise_sales_data!$A$2:$A$500,0),MATCH(resource!BA$2,INDIRECT("day_wise_sales_data!$B$1:$BZ$1"),0)),0)</f>
        <v>0</v>
      </c>
      <c r="BB103" s="3">
        <f ca="1">IFERROR(INDEX(INDIRECT("day_wise_sales_data!$B$2:$BZ$599"),MATCH(resource!$CC103,day_wise_sales_data!$A$2:$A$500,0),MATCH(resource!BB$2,INDIRECT("day_wise_sales_data!$B$1:$BZ$1"),0)),0)</f>
        <v>0</v>
      </c>
      <c r="BC103" s="3">
        <f ca="1">IFERROR(INDEX(INDIRECT("day_wise_sales_data!$B$2:$BZ$599"),MATCH(resource!$CC103,day_wise_sales_data!$A$2:$A$500,0),MATCH(resource!BC$2,INDIRECT("day_wise_sales_data!$B$1:$BZ$1"),0)),0)</f>
        <v>0</v>
      </c>
      <c r="BD103" s="3">
        <f ca="1">IFERROR(INDEX(INDIRECT("day_wise_sales_data!$B$2:$BZ$599"),MATCH(resource!$CC103,day_wise_sales_data!$A$2:$A$500,0),MATCH(resource!BD$2,INDIRECT("day_wise_sales_data!$B$1:$BZ$1"),0)),0)</f>
        <v>4406.78</v>
      </c>
      <c r="BE103" s="3">
        <f ca="1">IFERROR(INDEX(INDIRECT("day_wise_sales_data!$B$2:$BZ$599"),MATCH(resource!$CC103,day_wise_sales_data!$A$2:$A$500,0),MATCH(resource!BE$2,INDIRECT("day_wise_sales_data!$B$1:$BZ$1"),0)),0)</f>
        <v>0</v>
      </c>
      <c r="BF103" s="3">
        <f ca="1">IFERROR(INDEX(INDIRECT("day_wise_sales_data!$B$2:$BZ$599"),MATCH(resource!$CC103,day_wise_sales_data!$A$2:$A$500,0),MATCH(resource!BF$2,INDIRECT("day_wise_sales_data!$B$1:$BZ$1"),0)),0)</f>
        <v>0</v>
      </c>
      <c r="BG103" s="3">
        <f ca="1">IFERROR(INDEX(INDIRECT("day_wise_sales_data!$B$2:$BZ$599"),MATCH(resource!$CC103,day_wise_sales_data!$A$2:$A$500,0),MATCH(resource!BG$2,INDIRECT("day_wise_sales_data!$B$1:$BZ$1"),0)),0)</f>
        <v>1235.6400000000001</v>
      </c>
      <c r="BH103" s="3">
        <f ca="1">IFERROR(INDEX(INDIRECT("day_wise_sales_data!$B$2:$BZ$599"),MATCH(resource!$CC103,day_wise_sales_data!$A$2:$A$500,0),MATCH(resource!BH$2,INDIRECT("day_wise_sales_data!$B$1:$BZ$1"),0)),0)</f>
        <v>0</v>
      </c>
      <c r="BI103" s="3">
        <f ca="1">IFERROR(INDEX(INDIRECT("day_wise_sales_data!$B$2:$BZ$599"),MATCH(resource!$CC103,day_wise_sales_data!$A$2:$A$500,0),MATCH(resource!BI$2,INDIRECT("day_wise_sales_data!$B$1:$BZ$1"),0)),0)</f>
        <v>0</v>
      </c>
      <c r="BJ103" s="3">
        <f ca="1">IFERROR(INDEX(INDIRECT("day_wise_sales_data!$B$2:$BZ$599"),MATCH(resource!$CC103,day_wise_sales_data!$A$2:$A$500,0),MATCH(resource!BJ$2,INDIRECT("day_wise_sales_data!$B$1:$BZ$1"),0)),0)</f>
        <v>0</v>
      </c>
      <c r="BK103" s="3">
        <f ca="1">IFERROR(INDEX(INDIRECT("day_wise_sales_data!$B$2:$BZ$599"),MATCH(resource!$CC103,day_wise_sales_data!$A$2:$A$500,0),MATCH(resource!BK$2,INDIRECT("day_wise_sales_data!$B$1:$BZ$1"),0)),0)</f>
        <v>7181.51</v>
      </c>
      <c r="BL103" s="3">
        <f ca="1">IFERROR(INDEX(INDIRECT("day_wise_sales_data!$B$2:$BZ$599"),MATCH(resource!$CC103,day_wise_sales_data!$A$2:$A$500,0),MATCH(resource!BL$2,INDIRECT("day_wise_sales_data!$B$1:$BZ$1"),0)),0)</f>
        <v>0</v>
      </c>
      <c r="BM103" s="3">
        <f ca="1">IFERROR(INDEX(INDIRECT("day_wise_sales_data!$B$2:$BZ$599"),MATCH(resource!$CC103,day_wise_sales_data!$A$2:$A$500,0),MATCH(resource!BM$2,INDIRECT("day_wise_sales_data!$B$1:$BZ$1"),0)),0)</f>
        <v>0</v>
      </c>
      <c r="BN103" s="3">
        <f ca="1">IFERROR(INDEX(INDIRECT("day_wise_sales_data!$B$2:$BZ$599"),MATCH(resource!$CC103,day_wise_sales_data!$A$2:$A$500,0),MATCH(resource!BN$2,INDIRECT("day_wise_sales_data!$B$1:$BZ$1"),0)),0)</f>
        <v>0</v>
      </c>
      <c r="BO103" s="3">
        <f ca="1">IFERROR(INDEX(INDIRECT("day_wise_sales_data!$B$2:$BZ$599"),MATCH(resource!$CC103,day_wise_sales_data!$A$2:$A$500,0),MATCH(resource!BO$2,INDIRECT("day_wise_sales_data!$B$1:$BZ$1"),0)),0)</f>
        <v>3548.34</v>
      </c>
      <c r="BP103" s="3">
        <f ca="1">IFERROR(INDEX(INDIRECT("day_wise_sales_data!$B$2:$BZ$599"),MATCH(resource!$CC103,day_wise_sales_data!$A$2:$A$500,0),MATCH(resource!BP$2,INDIRECT("day_wise_sales_data!$B$1:$BZ$1"),0)),0)</f>
        <v>0</v>
      </c>
      <c r="BQ103" s="3">
        <f ca="1">IFERROR(INDEX(INDIRECT("day_wise_sales_data!$B$2:$BZ$599"),MATCH(resource!$CC103,day_wise_sales_data!$A$2:$A$500,0),MATCH(resource!BQ$2,INDIRECT("day_wise_sales_data!$B$1:$BZ$1"),0)),0)</f>
        <v>0</v>
      </c>
      <c r="BR103" s="3">
        <f ca="1">IFERROR(INDEX(INDIRECT("day_wise_sales_data!$B$2:$BZ$599"),MATCH(resource!$CC103,day_wise_sales_data!$A$2:$A$500,0),MATCH(resource!BR$2,INDIRECT("day_wise_sales_data!$B$1:$BZ$1"),0)),0)</f>
        <v>7565.72</v>
      </c>
      <c r="BS103" s="3">
        <f ca="1">IFERROR(INDEX(INDIRECT("day_wise_sales_data!$B$2:$BZ$599"),MATCH(resource!$CC103,day_wise_sales_data!$A$2:$A$500,0),MATCH(resource!BS$2,INDIRECT("day_wise_sales_data!$B$1:$BZ$1"),0)),0)</f>
        <v>0</v>
      </c>
      <c r="BT103" s="3">
        <f ca="1">IFERROR(INDEX(INDIRECT("day_wise_sales_data!$B$2:$BZ$599"),MATCH(resource!$CC103,day_wise_sales_data!$A$2:$A$500,0),MATCH(resource!BT$2,INDIRECT("day_wise_sales_data!$B$1:$BZ$1"),0)),0)</f>
        <v>9430.4699999999993</v>
      </c>
      <c r="BU103" s="3">
        <f ca="1">IFERROR(INDEX(INDIRECT("day_wise_sales_data!$B$2:$BZ$599"),MATCH(resource!$CC103,day_wise_sales_data!$A$2:$A$500,0),MATCH(resource!BU$2,INDIRECT("day_wise_sales_data!$B$1:$BZ$1"),0)),0)</f>
        <v>0</v>
      </c>
      <c r="BV103" s="3">
        <f ca="1">IFERROR(INDEX(INDIRECT("day_wise_sales_data!$B$2:$BZ$599"),MATCH(resource!$CC103,day_wise_sales_data!$A$2:$A$500,0),MATCH(resource!BV$2,INDIRECT("day_wise_sales_data!$B$1:$BZ$1"),0)),0)</f>
        <v>11549.04</v>
      </c>
      <c r="BW103" s="3">
        <f ca="1">IFERROR(INDEX(INDIRECT("day_wise_sales_data!$B$2:$BZ$599"),MATCH(resource!$CC103,day_wise_sales_data!$A$2:$A$500,0),MATCH(resource!BW$2,INDIRECT("day_wise_sales_data!$B$1:$BZ$1"),0)),0)</f>
        <v>5592.87</v>
      </c>
      <c r="BX103" s="3">
        <f ca="1">IFERROR(INDEX(INDIRECT("day_wise_sales_data!$B$2:$BZ$599"),MATCH(resource!$CC103,day_wise_sales_data!$A$2:$A$500,0),MATCH(resource!BX$2,INDIRECT("day_wise_sales_data!$B$1:$BZ$1"),0)),0)</f>
        <v>10324.209999999999</v>
      </c>
      <c r="BY103" s="3">
        <f ca="1">IFERROR(INDEX(INDIRECT("day_wise_sales_data!$B$2:$BZ$599"),MATCH(resource!$CC103,day_wise_sales_data!$A$2:$A$500,0),MATCH(resource!BY$2,INDIRECT("day_wise_sales_data!$B$1:$BZ$1"),0)),0)</f>
        <v>0</v>
      </c>
      <c r="BZ103" s="3">
        <f ca="1">IFERROR(INDEX(INDIRECT("day_wise_sales_data!$B$2:$BZ$599"),MATCH(resource!$CC103,day_wise_sales_data!$A$2:$A$500,0),MATCH(resource!BZ$2,INDIRECT("day_wise_sales_data!$B$1:$BZ$1"),0)),0)</f>
        <v>8091.8</v>
      </c>
      <c r="CA103" s="3" t="str">
        <f ca="1">IFERROR(INDEX(INDIRECT("day_wise_sales_data!$B$2:$BZ$599"),MATCH(resource!$CC103,day_wise_sales_data!$A$2:$A$500,0),MATCH(resource!CA$2,INDIRECT("day_wise_sales_data!$B$1:$BZ$1"),0)),0)</f>
        <v>dd</v>
      </c>
      <c r="CC103" s="4" t="str">
        <f>sales_data!H102</f>
        <v>COX03211</v>
      </c>
      <c r="CD103" s="1">
        <v>101</v>
      </c>
      <c r="CE103" s="1" t="str">
        <f>IF(AQ103=report!$AQ$3,resource!CD103,"")</f>
        <v/>
      </c>
      <c r="CF103" s="5" t="str">
        <f>IFERROR(SMALL($CE$3:$CE$1001,ROWS($CE$3:CE103)),"")</f>
        <v/>
      </c>
      <c r="CH103">
        <f>IFERROR(VLOOKUP($CC103,data_pull!$E$22:$G$700,2,0),0)</f>
        <v>100046.34</v>
      </c>
      <c r="CI103" s="1">
        <f t="shared" si="64"/>
        <v>146</v>
      </c>
      <c r="CJ103" s="1">
        <f t="shared" si="63"/>
        <v>0</v>
      </c>
      <c r="CK103" s="1" t="s">
        <v>1205</v>
      </c>
      <c r="CL103" s="1">
        <f t="shared" si="65"/>
        <v>111</v>
      </c>
      <c r="CM103" s="1" t="str">
        <f>IFERROR(VLOOKUP($CK103,stock_data!$B$3:$W$612,2,0),0)</f>
        <v>FEOLET CAPSULE 200mg</v>
      </c>
      <c r="CN103" s="1" t="str">
        <f>IFERROR(VLOOKUP($CK103,stock_data!$B$3:$W$612,4,0),0)</f>
        <v>10x10's</v>
      </c>
      <c r="CO103" s="1">
        <f>IFERROR(VLOOKUP($CK103,stock_data!$B$3:$W$612,5,0),0)</f>
        <v>40</v>
      </c>
      <c r="CP103" s="3">
        <f t="shared" si="66"/>
        <v>0</v>
      </c>
      <c r="CQ103" s="3">
        <f t="shared" si="67"/>
        <v>0</v>
      </c>
      <c r="CR103" s="1">
        <f>IFERROR(VLOOKUP($CK103,stock_data!$B$3:$W$612,6,0),0)</f>
        <v>0</v>
      </c>
      <c r="CS103" s="1">
        <f>IFERROR(VLOOKUP($CK103,stock_data!$B$3:$W$612,7,0),0)</f>
        <v>0</v>
      </c>
      <c r="CT103" s="1">
        <f>IFERROR(VLOOKUP($CK103,stock_data!$B$3:$W$612,8,0),0)</f>
        <v>0</v>
      </c>
      <c r="CU103" s="1">
        <f>IFERROR(VLOOKUP($CK103,stock_data!$B$3:$W$612,9,0),0)</f>
        <v>0</v>
      </c>
      <c r="CV103" s="1">
        <f>IFERROR(VLOOKUP($CK103,stock_data!$B$3:$W$612,10,0),0)</f>
        <v>3</v>
      </c>
      <c r="CW103" s="1">
        <f>IFERROR(VLOOKUP($CK103,stock_data!$B$3:$W$612,11,0),0)</f>
        <v>0</v>
      </c>
      <c r="CX103" s="1">
        <f>IFERROR(VLOOKUP($CK103,stock_data!$B$3:$W$612,12,0),0)</f>
        <v>0</v>
      </c>
      <c r="CY103" s="1">
        <f>IFERROR(VLOOKUP($CK103,stock_data!$B$3:$W$612,13,0),0)</f>
        <v>0</v>
      </c>
      <c r="CZ103" s="1">
        <f>IFERROR(VLOOKUP($CK103,stock_data!$B$3:$W$612,14,0),0)</f>
        <v>0</v>
      </c>
      <c r="DA103" s="1">
        <f>IFERROR(VLOOKUP($CK103,stock_data!$B$3:$W$612,15,0),0)</f>
        <v>0</v>
      </c>
      <c r="DB103" s="1">
        <f>IFERROR(VLOOKUP($CK103,stock_data!$B$3:$W$612,16,0),0)</f>
        <v>0</v>
      </c>
      <c r="DC103" s="1">
        <f>IFERROR(VLOOKUP($CK103,stock_data!$B$3:$W$612,17,0),0)</f>
        <v>0</v>
      </c>
      <c r="DD103" s="1">
        <f>IFERROR(VLOOKUP($CK103,stock_data!$B$3:$W$612,18,0),0)</f>
        <v>0</v>
      </c>
      <c r="DE103" s="1">
        <f>IFERROR(VLOOKUP($CK103,stock_data!$B$3:$W$612,19,0),0)</f>
        <v>0</v>
      </c>
      <c r="DF103" s="1">
        <f>IFERROR(VLOOKUP($CK103,stock_data!$B$3:$W$612,20,0),0)</f>
        <v>0</v>
      </c>
      <c r="DG103" s="1">
        <f>IFERROR(VLOOKUP($CK103,stock_data!$B$3:$W$612,21,0),0)</f>
        <v>0</v>
      </c>
      <c r="DH103" s="1">
        <f>IFERROR(VLOOKUP($CK103,stock_data!$B$3:$W$612,22,0),0)</f>
        <v>0</v>
      </c>
      <c r="DI103" s="1">
        <f t="shared" si="68"/>
        <v>3</v>
      </c>
      <c r="DJ103" s="1">
        <f t="shared" si="69"/>
        <v>120</v>
      </c>
      <c r="DK103" s="3">
        <f>IFERROR(INDEX(COD_SALES!$B$5:$Z$500,MATCH(resource!$CC103,COD_SALES!$A$5:$A$500,0),MATCH(resource!DK$2,COD_SALES!$B$4:$Z$4,0)),"")</f>
        <v>18</v>
      </c>
      <c r="DL103" s="3">
        <f>IFERROR(INDEX(COD_SALES!$B$5:$Z$500,MATCH(resource!$CC103,COD_SALES!$A$5:$A$500,0),MATCH(resource!DL$2,COD_SALES!$B$4:$Z$4,0)),"")</f>
        <v>1</v>
      </c>
      <c r="DM103" s="3">
        <f>IFERROR(INDEX(COD_SALES!$B$5:$Z$500,MATCH(resource!$CC103,COD_SALES!$A$5:$A$500,0),MATCH(resource!DM$2,COD_SALES!$B$4:$Z$4,0)),"")</f>
        <v>28</v>
      </c>
      <c r="DN103" s="3" t="str">
        <f>IFERROR(INDEX(COD_SALES!$B$5:$Z$500,MATCH(resource!$CC103,COD_SALES!$A$5:$A$500,0),MATCH(resource!DN$2,COD_SALES!$B$4:$Z$4,0)),"")</f>
        <v/>
      </c>
      <c r="DO103" s="3">
        <f>IFERROR(INDEX(COD_SALES!$B$5:$Z$500,MATCH(resource!$CC103,COD_SALES!$A$5:$A$500,0),MATCH(resource!DO$2,COD_SALES!$B$4:$Z$4,0)),"")</f>
        <v>3</v>
      </c>
      <c r="DP103" s="3">
        <f>IFERROR(INDEX(COD_SALES!$B$5:$Z$500,MATCH(resource!$CC103,COD_SALES!$A$5:$A$500,0),MATCH(resource!DP$2,COD_SALES!$B$4:$Z$4,0)),"")</f>
        <v>4</v>
      </c>
      <c r="DQ103" s="3" t="str">
        <f>IFERROR(INDEX(COD_SALES!$B$5:$Z$500,MATCH(resource!$CC103,COD_SALES!$A$5:$A$500,0),MATCH(resource!DQ$2,COD_SALES!$B$4:$Z$4,0)),"")</f>
        <v/>
      </c>
      <c r="DR103" s="3">
        <f>IFERROR(INDEX(COD_SALES!$B$5:$Z$500,MATCH(resource!$CC103,COD_SALES!$A$5:$A$500,0),MATCH(resource!DR$2,COD_SALES!$B$4:$Z$4,0)),"")</f>
        <v>0</v>
      </c>
      <c r="DS103" s="3">
        <f>IFERROR(INDEX(COD_SALES!$B$5:$Z$500,MATCH(resource!$CC103,COD_SALES!$A$5:$A$500,0),MATCH(resource!DS$2,COD_SALES!$B$4:$Z$4,0)),"")</f>
        <v>74</v>
      </c>
      <c r="DT103" s="3">
        <f>IFERROR(INDEX(COD_SALES!$B$5:$Z$500,MATCH(resource!$CC103,COD_SALES!$A$5:$A$500,0),MATCH(resource!DT$2,COD_SALES!$B$4:$Z$4,0)),"")</f>
        <v>3</v>
      </c>
      <c r="DU103" s="3">
        <f>IFERROR(INDEX(COD_SALES!$B$5:$Z$500,MATCH(resource!$CC103,COD_SALES!$A$5:$A$500,0),MATCH(resource!DU$2,COD_SALES!$B$4:$Z$4,0)),"")</f>
        <v>10</v>
      </c>
      <c r="DV103" s="3">
        <f>IFERROR(INDEX(COD_SALES!$B$5:$Z$500,MATCH(resource!$CC103,COD_SALES!$A$5:$A$500,0),MATCH(resource!DV$2,COD_SALES!$B$4:$Z$4,0)),"")</f>
        <v>0</v>
      </c>
      <c r="DW103" s="3">
        <f>IFERROR(INDEX(COD_SALES!$B$5:$Z$500,MATCH(resource!$CC103,COD_SALES!$A$5:$A$500,0),MATCH(resource!DW$2,COD_SALES!$B$4:$Z$4,0)),"")</f>
        <v>14</v>
      </c>
      <c r="DX103" s="3">
        <f>IFERROR(INDEX(COD_SALES!$B$5:$Z$500,MATCH(resource!$CC103,COD_SALES!$A$5:$A$500,0),MATCH(resource!DX$2,COD_SALES!$B$4:$Z$4,0)),"")</f>
        <v>10</v>
      </c>
      <c r="DY103" s="3">
        <f>IFERROR(INDEX(COD_SALES!$B$5:$Z$500,MATCH(resource!$CC103,COD_SALES!$A$5:$A$500,0),MATCH(resource!DY$2,COD_SALES!$B$4:$Z$4,0)),"")</f>
        <v>0</v>
      </c>
      <c r="DZ103" s="3">
        <f>IFERROR(INDEX(COD_SALES!$B$5:$Z$500,MATCH(resource!$CC103,COD_SALES!$A$5:$A$500,0),MATCH(resource!DZ$2,COD_SALES!$B$4:$Z$4,0)),"")</f>
        <v>0</v>
      </c>
      <c r="EA103" s="3">
        <f>IFERROR(INDEX(COD_SALES!$B$5:$Z$500,MATCH(resource!$CC103,COD_SALES!$A$5:$A$500,0),MATCH(resource!EA$2,COD_SALES!$B$4:$Z$4,0)),"")</f>
        <v>2</v>
      </c>
      <c r="EB103" s="3">
        <f t="shared" si="70"/>
        <v>36776.01</v>
      </c>
      <c r="ED103" s="3">
        <f>IFERROR(VLOOKUP($CK103,depot_prod_sales!$B$5:$S$200,3,0),0)</f>
        <v>0</v>
      </c>
      <c r="EE103" s="3">
        <f>IFERROR(VLOOKUP($CK103,depot_prod_sales!$B$5:$S$200,4,0),0)</f>
        <v>0</v>
      </c>
      <c r="EF103" s="3">
        <f>IFERROR(VLOOKUP($CK103,depot_prod_sales!$B$5:$S$200,5,0),0)</f>
        <v>0</v>
      </c>
      <c r="EG103" s="3">
        <f>IFERROR(VLOOKUP($CK103,depot_prod_sales!$B$5:$S$200,6,0),0)</f>
        <v>0</v>
      </c>
      <c r="EH103" s="3">
        <f>IFERROR(VLOOKUP($CK103,depot_prod_sales!$B$5:$S$200,7,0),0)</f>
        <v>0</v>
      </c>
      <c r="EI103" s="3">
        <f>IFERROR(VLOOKUP($CK103,depot_prod_sales!$B$5:$S$200,8,0),0)</f>
        <v>0</v>
      </c>
      <c r="EJ103" s="3">
        <f>IFERROR(VLOOKUP($CK103,depot_prod_sales!$B$5:$S$200,9,0),0)</f>
        <v>0</v>
      </c>
      <c r="EK103" s="3">
        <f>IFERROR(VLOOKUP($CK103,depot_prod_sales!$B$5:$S$200,10,0),0)</f>
        <v>0</v>
      </c>
      <c r="EL103" s="3">
        <f>IFERROR(VLOOKUP($CK103,depot_prod_sales!$B$5:$S$200,11,0),0)</f>
        <v>0</v>
      </c>
      <c r="EM103" s="3">
        <f>IFERROR(VLOOKUP($CK103,depot_prod_sales!$B$5:$S$200,12,0),0)</f>
        <v>0</v>
      </c>
      <c r="EN103" s="3">
        <f>IFERROR(VLOOKUP($CK103,depot_prod_sales!$B$5:$S$200,13,0),0)</f>
        <v>0</v>
      </c>
      <c r="EO103" s="3">
        <f>IFERROR(VLOOKUP($CK103,depot_prod_sales!$B$5:$S$200,14,0),0)</f>
        <v>0</v>
      </c>
      <c r="EP103" s="3">
        <f>IFERROR(VLOOKUP($CK103,depot_prod_sales!$B$5:$S$200,15,0),0)</f>
        <v>0</v>
      </c>
      <c r="EQ103" s="3">
        <f>IFERROR(VLOOKUP($CK103,depot_prod_sales!$B$5:$S$200,16,0),0)</f>
        <v>0</v>
      </c>
      <c r="ER103" s="3">
        <f>IFERROR(VLOOKUP($CK103,depot_prod_sales!$B$5:$S$200,17,0),0)</f>
        <v>0</v>
      </c>
      <c r="ES103" s="3">
        <f>IFERROR(VLOOKUP($CK103,depot_prod_sales!$B$5:$S$200,18,0),0)</f>
        <v>0</v>
      </c>
      <c r="ET103" s="116">
        <f t="shared" si="71"/>
        <v>0</v>
      </c>
      <c r="EU103" s="116">
        <f t="shared" si="72"/>
        <v>0</v>
      </c>
      <c r="EW103" s="3">
        <f>IFERROR(VLOOKUP(CC103,data_pull!$AO$25:$AR$546,2,0),0)</f>
        <v>16</v>
      </c>
      <c r="EX103" s="1">
        <f>IFERROR(VLOOKUP(CC103,data_pull!$AO$25:$AR$546,4,0),0)</f>
        <v>190000</v>
      </c>
    </row>
    <row r="104" spans="13:154" x14ac:dyDescent="0.25"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4" t="str">
        <f>sales_data!B103</f>
        <v>Mahrab Hossain</v>
      </c>
      <c r="AR104" s="4" t="str">
        <f>sales_data!C103</f>
        <v>Md. Belal Uddin</v>
      </c>
      <c r="AS104" s="5" t="str">
        <f t="shared" si="62"/>
        <v/>
      </c>
      <c r="AT104" s="4" t="str">
        <f>sales_data!I103</f>
        <v>Mohammad Jahir Uddin</v>
      </c>
      <c r="AU104" s="4" t="str">
        <f>sales_data!W103</f>
        <v>Chonoti Bazar (Tb)</v>
      </c>
      <c r="AV104" s="1">
        <f>sales_data!N103</f>
        <v>148139.01999999999</v>
      </c>
      <c r="AW104" s="1">
        <f>sales_data!P103</f>
        <v>30</v>
      </c>
      <c r="AX104" s="3">
        <f ca="1">IFERROR(INDEX(INDIRECT("day_wise_sales_data!$B$2:$BZ$599"),MATCH(resource!$CC104,day_wise_sales_data!$A$2:$A$500,0),MATCH(resource!AX$2,INDIRECT("day_wise_sales_data!$B$1:$BZ$1"),0)),0)</f>
        <v>0</v>
      </c>
      <c r="AY104" s="3">
        <f ca="1">IFERROR(INDEX(INDIRECT("day_wise_sales_data!$B$2:$BZ$599"),MATCH(resource!$CC104,day_wise_sales_data!$A$2:$A$500,0),MATCH(resource!AY$2,INDIRECT("day_wise_sales_data!$B$1:$BZ$1"),0)),0)</f>
        <v>441.26</v>
      </c>
      <c r="AZ104" s="3">
        <f ca="1">IFERROR(INDEX(INDIRECT("day_wise_sales_data!$B$2:$BZ$599"),MATCH(resource!$CC104,day_wise_sales_data!$A$2:$A$500,0),MATCH(resource!AZ$2,INDIRECT("day_wise_sales_data!$B$1:$BZ$1"),0)),0)</f>
        <v>0</v>
      </c>
      <c r="BA104" s="3">
        <f ca="1">IFERROR(INDEX(INDIRECT("day_wise_sales_data!$B$2:$BZ$599"),MATCH(resource!$CC104,day_wise_sales_data!$A$2:$A$500,0),MATCH(resource!BA$2,INDIRECT("day_wise_sales_data!$B$1:$BZ$1"),0)),0)</f>
        <v>0</v>
      </c>
      <c r="BB104" s="3">
        <f ca="1">IFERROR(INDEX(INDIRECT("day_wise_sales_data!$B$2:$BZ$599"),MATCH(resource!$CC104,day_wise_sales_data!$A$2:$A$500,0),MATCH(resource!BB$2,INDIRECT("day_wise_sales_data!$B$1:$BZ$1"),0)),0)</f>
        <v>396.01</v>
      </c>
      <c r="BC104" s="3">
        <f ca="1">IFERROR(INDEX(INDIRECT("day_wise_sales_data!$B$2:$BZ$599"),MATCH(resource!$CC104,day_wise_sales_data!$A$2:$A$500,0),MATCH(resource!BC$2,INDIRECT("day_wise_sales_data!$B$1:$BZ$1"),0)),0)</f>
        <v>0</v>
      </c>
      <c r="BD104" s="3">
        <f ca="1">IFERROR(INDEX(INDIRECT("day_wise_sales_data!$B$2:$BZ$599"),MATCH(resource!$CC104,day_wise_sales_data!$A$2:$A$500,0),MATCH(resource!BD$2,INDIRECT("day_wise_sales_data!$B$1:$BZ$1"),0)),0)</f>
        <v>0</v>
      </c>
      <c r="BE104" s="3">
        <f ca="1">IFERROR(INDEX(INDIRECT("day_wise_sales_data!$B$2:$BZ$599"),MATCH(resource!$CC104,day_wise_sales_data!$A$2:$A$500,0),MATCH(resource!BE$2,INDIRECT("day_wise_sales_data!$B$1:$BZ$1"),0)),0)</f>
        <v>0</v>
      </c>
      <c r="BF104" s="3">
        <f ca="1">IFERROR(INDEX(INDIRECT("day_wise_sales_data!$B$2:$BZ$599"),MATCH(resource!$CC104,day_wise_sales_data!$A$2:$A$500,0),MATCH(resource!BF$2,INDIRECT("day_wise_sales_data!$B$1:$BZ$1"),0)),0)</f>
        <v>0</v>
      </c>
      <c r="BG104" s="3">
        <f ca="1">IFERROR(INDEX(INDIRECT("day_wise_sales_data!$B$2:$BZ$599"),MATCH(resource!$CC104,day_wise_sales_data!$A$2:$A$500,0),MATCH(resource!BG$2,INDIRECT("day_wise_sales_data!$B$1:$BZ$1"),0)),0)</f>
        <v>704.94</v>
      </c>
      <c r="BH104" s="3">
        <f ca="1">IFERROR(INDEX(INDIRECT("day_wise_sales_data!$B$2:$BZ$599"),MATCH(resource!$CC104,day_wise_sales_data!$A$2:$A$500,0),MATCH(resource!BH$2,INDIRECT("day_wise_sales_data!$B$1:$BZ$1"),0)),0)</f>
        <v>0</v>
      </c>
      <c r="BI104" s="3">
        <f ca="1">IFERROR(INDEX(INDIRECT("day_wise_sales_data!$B$2:$BZ$599"),MATCH(resource!$CC104,day_wise_sales_data!$A$2:$A$500,0),MATCH(resource!BI$2,INDIRECT("day_wise_sales_data!$B$1:$BZ$1"),0)),0)</f>
        <v>3999.95</v>
      </c>
      <c r="BJ104" s="3">
        <f ca="1">IFERROR(INDEX(INDIRECT("day_wise_sales_data!$B$2:$BZ$599"),MATCH(resource!$CC104,day_wise_sales_data!$A$2:$A$500,0),MATCH(resource!BJ$2,INDIRECT("day_wise_sales_data!$B$1:$BZ$1"),0)),0)</f>
        <v>0</v>
      </c>
      <c r="BK104" s="3">
        <f ca="1">IFERROR(INDEX(INDIRECT("day_wise_sales_data!$B$2:$BZ$599"),MATCH(resource!$CC104,day_wise_sales_data!$A$2:$A$500,0),MATCH(resource!BK$2,INDIRECT("day_wise_sales_data!$B$1:$BZ$1"),0)),0)</f>
        <v>19460.849999999999</v>
      </c>
      <c r="BL104" s="3">
        <f ca="1">IFERROR(INDEX(INDIRECT("day_wise_sales_data!$B$2:$BZ$599"),MATCH(resource!$CC104,day_wise_sales_data!$A$2:$A$500,0),MATCH(resource!BL$2,INDIRECT("day_wise_sales_data!$B$1:$BZ$1"),0)),0)</f>
        <v>7934.75</v>
      </c>
      <c r="BM104" s="3">
        <f ca="1">IFERROR(INDEX(INDIRECT("day_wise_sales_data!$B$2:$BZ$599"),MATCH(resource!$CC104,day_wise_sales_data!$A$2:$A$500,0),MATCH(resource!BM$2,INDIRECT("day_wise_sales_data!$B$1:$BZ$1"),0)),0)</f>
        <v>0</v>
      </c>
      <c r="BN104" s="3">
        <f ca="1">IFERROR(INDEX(INDIRECT("day_wise_sales_data!$B$2:$BZ$599"),MATCH(resource!$CC104,day_wise_sales_data!$A$2:$A$500,0),MATCH(resource!BN$2,INDIRECT("day_wise_sales_data!$B$1:$BZ$1"),0)),0)</f>
        <v>0</v>
      </c>
      <c r="BO104" s="3">
        <f ca="1">IFERROR(INDEX(INDIRECT("day_wise_sales_data!$B$2:$BZ$599"),MATCH(resource!$CC104,day_wise_sales_data!$A$2:$A$500,0),MATCH(resource!BO$2,INDIRECT("day_wise_sales_data!$B$1:$BZ$1"),0)),0)</f>
        <v>13405.77</v>
      </c>
      <c r="BP104" s="3">
        <f ca="1">IFERROR(INDEX(INDIRECT("day_wise_sales_data!$B$2:$BZ$599"),MATCH(resource!$CC104,day_wise_sales_data!$A$2:$A$500,0),MATCH(resource!BP$2,INDIRECT("day_wise_sales_data!$B$1:$BZ$1"),0)),0)</f>
        <v>0</v>
      </c>
      <c r="BQ104" s="3">
        <f ca="1">IFERROR(INDEX(INDIRECT("day_wise_sales_data!$B$2:$BZ$599"),MATCH(resource!$CC104,day_wise_sales_data!$A$2:$A$500,0),MATCH(resource!BQ$2,INDIRECT("day_wise_sales_data!$B$1:$BZ$1"),0)),0)</f>
        <v>0</v>
      </c>
      <c r="BR104" s="3">
        <f ca="1">IFERROR(INDEX(INDIRECT("day_wise_sales_data!$B$2:$BZ$599"),MATCH(resource!$CC104,day_wise_sales_data!$A$2:$A$500,0),MATCH(resource!BR$2,INDIRECT("day_wise_sales_data!$B$1:$BZ$1"),0)),0)</f>
        <v>9073.3700000000008</v>
      </c>
      <c r="BS104" s="3">
        <f ca="1">IFERROR(INDEX(INDIRECT("day_wise_sales_data!$B$2:$BZ$599"),MATCH(resource!$CC104,day_wise_sales_data!$A$2:$A$500,0),MATCH(resource!BS$2,INDIRECT("day_wise_sales_data!$B$1:$BZ$1"),0)),0)</f>
        <v>0</v>
      </c>
      <c r="BT104" s="3">
        <f ca="1">IFERROR(INDEX(INDIRECT("day_wise_sales_data!$B$2:$BZ$599"),MATCH(resource!$CC104,day_wise_sales_data!$A$2:$A$500,0),MATCH(resource!BT$2,INDIRECT("day_wise_sales_data!$B$1:$BZ$1"),0)),0)</f>
        <v>6767.79</v>
      </c>
      <c r="BU104" s="3">
        <f ca="1">IFERROR(INDEX(INDIRECT("day_wise_sales_data!$B$2:$BZ$599"),MATCH(resource!$CC104,day_wise_sales_data!$A$2:$A$500,0),MATCH(resource!BU$2,INDIRECT("day_wise_sales_data!$B$1:$BZ$1"),0)),0)</f>
        <v>3096.12</v>
      </c>
      <c r="BV104" s="3">
        <f ca="1">IFERROR(INDEX(INDIRECT("day_wise_sales_data!$B$2:$BZ$599"),MATCH(resource!$CC104,day_wise_sales_data!$A$2:$A$500,0),MATCH(resource!BV$2,INDIRECT("day_wise_sales_data!$B$1:$BZ$1"),0)),0)</f>
        <v>10560.72</v>
      </c>
      <c r="BW104" s="3">
        <f ca="1">IFERROR(INDEX(INDIRECT("day_wise_sales_data!$B$2:$BZ$599"),MATCH(resource!$CC104,day_wise_sales_data!$A$2:$A$500,0),MATCH(resource!BW$2,INDIRECT("day_wise_sales_data!$B$1:$BZ$1"),0)),0)</f>
        <v>1810.45</v>
      </c>
      <c r="BX104" s="3">
        <f ca="1">IFERROR(INDEX(INDIRECT("day_wise_sales_data!$B$2:$BZ$599"),MATCH(resource!$CC104,day_wise_sales_data!$A$2:$A$500,0),MATCH(resource!BX$2,INDIRECT("day_wise_sales_data!$B$1:$BZ$1"),0)),0)</f>
        <v>5688.72</v>
      </c>
      <c r="BY104" s="3">
        <f ca="1">IFERROR(INDEX(INDIRECT("day_wise_sales_data!$B$2:$BZ$599"),MATCH(resource!$CC104,day_wise_sales_data!$A$2:$A$500,0),MATCH(resource!BY$2,INDIRECT("day_wise_sales_data!$B$1:$BZ$1"),0)),0)</f>
        <v>0</v>
      </c>
      <c r="BZ104" s="3">
        <f ca="1">IFERROR(INDEX(INDIRECT("day_wise_sales_data!$B$2:$BZ$599"),MATCH(resource!$CC104,day_wise_sales_data!$A$2:$A$500,0),MATCH(resource!BZ$2,INDIRECT("day_wise_sales_data!$B$1:$BZ$1"),0)),0)</f>
        <v>0</v>
      </c>
      <c r="CA104" s="3" t="str">
        <f ca="1">IFERROR(INDEX(INDIRECT("day_wise_sales_data!$B$2:$BZ$599"),MATCH(resource!$CC104,day_wise_sales_data!$A$2:$A$500,0),MATCH(resource!CA$2,INDIRECT("day_wise_sales_data!$B$1:$BZ$1"),0)),0)</f>
        <v>dd</v>
      </c>
      <c r="CC104" s="4" t="str">
        <f>sales_data!H103</f>
        <v>COX10203</v>
      </c>
      <c r="CD104" s="1">
        <v>102</v>
      </c>
      <c r="CE104" s="1" t="str">
        <f>IF(AQ104=report!$AQ$3,resource!CD104,"")</f>
        <v/>
      </c>
      <c r="CF104" s="5" t="str">
        <f>IFERROR(SMALL($CE$3:$CE$1001,ROWS($CE$3:CE104)),"")</f>
        <v/>
      </c>
      <c r="CH104">
        <f>IFERROR(VLOOKUP($CC104,data_pull!$E$22:$G$700,2,0),0)</f>
        <v>148139.01999999999</v>
      </c>
      <c r="CI104" s="1">
        <f t="shared" si="64"/>
        <v>154</v>
      </c>
      <c r="CJ104" s="1">
        <f t="shared" si="63"/>
        <v>0</v>
      </c>
      <c r="CK104" s="1" t="s">
        <v>1207</v>
      </c>
      <c r="CL104" s="1">
        <f t="shared" si="65"/>
        <v>111</v>
      </c>
      <c r="CM104" s="1" t="str">
        <f>IFERROR(VLOOKUP($CK104,stock_data!$B$3:$W$612,2,0),0)</f>
        <v>FEOLET PLUS CAPSULE 150mg</v>
      </c>
      <c r="CN104" s="1" t="str">
        <f>IFERROR(VLOOKUP($CK104,stock_data!$B$3:$W$612,4,0),0)</f>
        <v>5x8's</v>
      </c>
      <c r="CO104" s="1">
        <f>IFERROR(VLOOKUP($CK104,stock_data!$B$3:$W$612,5,0),0)</f>
        <v>90</v>
      </c>
      <c r="CP104" s="3">
        <f t="shared" si="66"/>
        <v>0</v>
      </c>
      <c r="CQ104" s="3">
        <f t="shared" si="67"/>
        <v>0</v>
      </c>
      <c r="CR104" s="1">
        <f>IFERROR(VLOOKUP($CK104,stock_data!$B$3:$W$612,6,0),0)</f>
        <v>0</v>
      </c>
      <c r="CS104" s="1">
        <f>IFERROR(VLOOKUP($CK104,stock_data!$B$3:$W$612,7,0),0)</f>
        <v>0</v>
      </c>
      <c r="CT104" s="1">
        <f>IFERROR(VLOOKUP($CK104,stock_data!$B$3:$W$612,8,0),0)</f>
        <v>0</v>
      </c>
      <c r="CU104" s="1">
        <f>IFERROR(VLOOKUP($CK104,stock_data!$B$3:$W$612,9,0),0)</f>
        <v>0</v>
      </c>
      <c r="CV104" s="1">
        <f>IFERROR(VLOOKUP($CK104,stock_data!$B$3:$W$612,10,0),0)</f>
        <v>0</v>
      </c>
      <c r="CW104" s="1">
        <f>IFERROR(VLOOKUP($CK104,stock_data!$B$3:$W$612,11,0),0)</f>
        <v>0</v>
      </c>
      <c r="CX104" s="1">
        <f>IFERROR(VLOOKUP($CK104,stock_data!$B$3:$W$612,12,0),0)</f>
        <v>0</v>
      </c>
      <c r="CY104" s="1">
        <f>IFERROR(VLOOKUP($CK104,stock_data!$B$3:$W$612,13,0),0)</f>
        <v>0</v>
      </c>
      <c r="CZ104" s="1">
        <f>IFERROR(VLOOKUP($CK104,stock_data!$B$3:$W$612,14,0),0)</f>
        <v>0</v>
      </c>
      <c r="DA104" s="1">
        <f>IFERROR(VLOOKUP($CK104,stock_data!$B$3:$W$612,15,0),0)</f>
        <v>0</v>
      </c>
      <c r="DB104" s="1">
        <f>IFERROR(VLOOKUP($CK104,stock_data!$B$3:$W$612,16,0),0)</f>
        <v>0</v>
      </c>
      <c r="DC104" s="1">
        <f>IFERROR(VLOOKUP($CK104,stock_data!$B$3:$W$612,17,0),0)</f>
        <v>0</v>
      </c>
      <c r="DD104" s="1">
        <f>IFERROR(VLOOKUP($CK104,stock_data!$B$3:$W$612,18,0),0)</f>
        <v>0</v>
      </c>
      <c r="DE104" s="1">
        <f>IFERROR(VLOOKUP($CK104,stock_data!$B$3:$W$612,19,0),0)</f>
        <v>0</v>
      </c>
      <c r="DF104" s="1">
        <f>IFERROR(VLOOKUP($CK104,stock_data!$B$3:$W$612,20,0),0)</f>
        <v>0</v>
      </c>
      <c r="DG104" s="1">
        <f>IFERROR(VLOOKUP($CK104,stock_data!$B$3:$W$612,21,0),0)</f>
        <v>0</v>
      </c>
      <c r="DH104" s="1">
        <f>IFERROR(VLOOKUP($CK104,stock_data!$B$3:$W$612,22,0),0)</f>
        <v>0</v>
      </c>
      <c r="DI104" s="1">
        <f t="shared" si="68"/>
        <v>0</v>
      </c>
      <c r="DJ104" s="1">
        <f t="shared" si="69"/>
        <v>0</v>
      </c>
      <c r="DK104" s="3">
        <f>IFERROR(INDEX(COD_SALES!$B$5:$Z$500,MATCH(resource!$CC104,COD_SALES!$A$5:$A$500,0),MATCH(resource!DK$2,COD_SALES!$B$4:$Z$4,0)),"")</f>
        <v>0</v>
      </c>
      <c r="DL104" s="3">
        <f>IFERROR(INDEX(COD_SALES!$B$5:$Z$500,MATCH(resource!$CC104,COD_SALES!$A$5:$A$500,0),MATCH(resource!DL$2,COD_SALES!$B$4:$Z$4,0)),"")</f>
        <v>30</v>
      </c>
      <c r="DM104" s="3">
        <f>IFERROR(INDEX(COD_SALES!$B$5:$Z$500,MATCH(resource!$CC104,COD_SALES!$A$5:$A$500,0),MATCH(resource!DM$2,COD_SALES!$B$4:$Z$4,0)),"")</f>
        <v>2</v>
      </c>
      <c r="DN104" s="3" t="str">
        <f>IFERROR(INDEX(COD_SALES!$B$5:$Z$500,MATCH(resource!$CC104,COD_SALES!$A$5:$A$500,0),MATCH(resource!DN$2,COD_SALES!$B$4:$Z$4,0)),"")</f>
        <v/>
      </c>
      <c r="DO104" s="3">
        <f>IFERROR(INDEX(COD_SALES!$B$5:$Z$500,MATCH(resource!$CC104,COD_SALES!$A$5:$A$500,0),MATCH(resource!DO$2,COD_SALES!$B$4:$Z$4,0)),"")</f>
        <v>0</v>
      </c>
      <c r="DP104" s="3">
        <f>IFERROR(INDEX(COD_SALES!$B$5:$Z$500,MATCH(resource!$CC104,COD_SALES!$A$5:$A$500,0),MATCH(resource!DP$2,COD_SALES!$B$4:$Z$4,0)),"")</f>
        <v>0</v>
      </c>
      <c r="DQ104" s="3" t="str">
        <f>IFERROR(INDEX(COD_SALES!$B$5:$Z$500,MATCH(resource!$CC104,COD_SALES!$A$5:$A$500,0),MATCH(resource!DQ$2,COD_SALES!$B$4:$Z$4,0)),"")</f>
        <v/>
      </c>
      <c r="DR104" s="3">
        <f>IFERROR(INDEX(COD_SALES!$B$5:$Z$500,MATCH(resource!$CC104,COD_SALES!$A$5:$A$500,0),MATCH(resource!DR$2,COD_SALES!$B$4:$Z$4,0)),"")</f>
        <v>0</v>
      </c>
      <c r="DS104" s="3">
        <f>IFERROR(INDEX(COD_SALES!$B$5:$Z$500,MATCH(resource!$CC104,COD_SALES!$A$5:$A$500,0),MATCH(resource!DS$2,COD_SALES!$B$4:$Z$4,0)),"")</f>
        <v>80</v>
      </c>
      <c r="DT104" s="3">
        <f>IFERROR(INDEX(COD_SALES!$B$5:$Z$500,MATCH(resource!$CC104,COD_SALES!$A$5:$A$500,0),MATCH(resource!DT$2,COD_SALES!$B$4:$Z$4,0)),"")</f>
        <v>0</v>
      </c>
      <c r="DU104" s="3">
        <f>IFERROR(INDEX(COD_SALES!$B$5:$Z$500,MATCH(resource!$CC104,COD_SALES!$A$5:$A$500,0),MATCH(resource!DU$2,COD_SALES!$B$4:$Z$4,0)),"")</f>
        <v>0</v>
      </c>
      <c r="DV104" s="3">
        <f>IFERROR(INDEX(COD_SALES!$B$5:$Z$500,MATCH(resource!$CC104,COD_SALES!$A$5:$A$500,0),MATCH(resource!DV$2,COD_SALES!$B$4:$Z$4,0)),"")</f>
        <v>0</v>
      </c>
      <c r="DW104" s="3">
        <f>IFERROR(INDEX(COD_SALES!$B$5:$Z$500,MATCH(resource!$CC104,COD_SALES!$A$5:$A$500,0),MATCH(resource!DW$2,COD_SALES!$B$4:$Z$4,0)),"")</f>
        <v>6</v>
      </c>
      <c r="DX104" s="3">
        <f>IFERROR(INDEX(COD_SALES!$B$5:$Z$500,MATCH(resource!$CC104,COD_SALES!$A$5:$A$500,0),MATCH(resource!DX$2,COD_SALES!$B$4:$Z$4,0)),"")</f>
        <v>0</v>
      </c>
      <c r="DY104" s="3">
        <f>IFERROR(INDEX(COD_SALES!$B$5:$Z$500,MATCH(resource!$CC104,COD_SALES!$A$5:$A$500,0),MATCH(resource!DY$2,COD_SALES!$B$4:$Z$4,0)),"")</f>
        <v>0</v>
      </c>
      <c r="DZ104" s="3">
        <f>IFERROR(INDEX(COD_SALES!$B$5:$Z$500,MATCH(resource!$CC104,COD_SALES!$A$5:$A$500,0),MATCH(resource!DZ$2,COD_SALES!$B$4:$Z$4,0)),"")</f>
        <v>0</v>
      </c>
      <c r="EA104" s="3">
        <f>IFERROR(INDEX(COD_SALES!$B$5:$Z$500,MATCH(resource!$CC104,COD_SALES!$A$5:$A$500,0),MATCH(resource!EA$2,COD_SALES!$B$4:$Z$4,0)),"")</f>
        <v>1</v>
      </c>
      <c r="EB104" s="3">
        <f t="shared" si="70"/>
        <v>25943.200000000001</v>
      </c>
      <c r="ED104" s="3">
        <f>IFERROR(VLOOKUP($CK104,depot_prod_sales!$B$5:$S$200,3,0),0)</f>
        <v>0</v>
      </c>
      <c r="EE104" s="3">
        <f>IFERROR(VLOOKUP($CK104,depot_prod_sales!$B$5:$S$200,4,0),0)</f>
        <v>0</v>
      </c>
      <c r="EF104" s="3">
        <f>IFERROR(VLOOKUP($CK104,depot_prod_sales!$B$5:$S$200,5,0),0)</f>
        <v>0</v>
      </c>
      <c r="EG104" s="3">
        <f>IFERROR(VLOOKUP($CK104,depot_prod_sales!$B$5:$S$200,6,0),0)</f>
        <v>0</v>
      </c>
      <c r="EH104" s="3">
        <f>IFERROR(VLOOKUP($CK104,depot_prod_sales!$B$5:$S$200,7,0),0)</f>
        <v>0</v>
      </c>
      <c r="EI104" s="3">
        <f>IFERROR(VLOOKUP($CK104,depot_prod_sales!$B$5:$S$200,8,0),0)</f>
        <v>0</v>
      </c>
      <c r="EJ104" s="3">
        <f>IFERROR(VLOOKUP($CK104,depot_prod_sales!$B$5:$S$200,9,0),0)</f>
        <v>0</v>
      </c>
      <c r="EK104" s="3">
        <f>IFERROR(VLOOKUP($CK104,depot_prod_sales!$B$5:$S$200,10,0),0)</f>
        <v>0</v>
      </c>
      <c r="EL104" s="3">
        <f>IFERROR(VLOOKUP($CK104,depot_prod_sales!$B$5:$S$200,11,0),0)</f>
        <v>0</v>
      </c>
      <c r="EM104" s="3">
        <f>IFERROR(VLOOKUP($CK104,depot_prod_sales!$B$5:$S$200,12,0),0)</f>
        <v>0</v>
      </c>
      <c r="EN104" s="3">
        <f>IFERROR(VLOOKUP($CK104,depot_prod_sales!$B$5:$S$200,13,0),0)</f>
        <v>0</v>
      </c>
      <c r="EO104" s="3">
        <f>IFERROR(VLOOKUP($CK104,depot_prod_sales!$B$5:$S$200,14,0),0)</f>
        <v>0</v>
      </c>
      <c r="EP104" s="3">
        <f>IFERROR(VLOOKUP($CK104,depot_prod_sales!$B$5:$S$200,15,0),0)</f>
        <v>0</v>
      </c>
      <c r="EQ104" s="3">
        <f>IFERROR(VLOOKUP($CK104,depot_prod_sales!$B$5:$S$200,16,0),0)</f>
        <v>0</v>
      </c>
      <c r="ER104" s="3">
        <f>IFERROR(VLOOKUP($CK104,depot_prod_sales!$B$5:$S$200,17,0),0)</f>
        <v>0</v>
      </c>
      <c r="ES104" s="3">
        <f>IFERROR(VLOOKUP($CK104,depot_prod_sales!$B$5:$S$200,18,0),0)</f>
        <v>0</v>
      </c>
      <c r="ET104" s="116">
        <f t="shared" si="71"/>
        <v>0</v>
      </c>
      <c r="EU104" s="116">
        <f t="shared" si="72"/>
        <v>0</v>
      </c>
      <c r="EW104" s="3">
        <f>IFERROR(VLOOKUP(CC104,data_pull!$AO$25:$AR$546,2,0),0)</f>
        <v>6</v>
      </c>
      <c r="EX104" s="1">
        <f>IFERROR(VLOOKUP(CC104,data_pull!$AO$25:$AR$546,4,0),0)</f>
        <v>170000</v>
      </c>
    </row>
    <row r="105" spans="13:154" x14ac:dyDescent="0.25"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4" t="str">
        <f>sales_data!B104</f>
        <v>Mahrab Hossain</v>
      </c>
      <c r="AR105" s="4" t="str">
        <f>sales_data!C104</f>
        <v>Md. Belal Uddin</v>
      </c>
      <c r="AS105" s="5" t="str">
        <f t="shared" si="62"/>
        <v/>
      </c>
      <c r="AT105" s="4" t="str">
        <f>sales_data!I104</f>
        <v>Nurul Kabir Faruki</v>
      </c>
      <c r="AU105" s="4" t="str">
        <f>sales_data!W104</f>
        <v>Barahatia (Tb)</v>
      </c>
      <c r="AV105" s="1">
        <f>sales_data!N104</f>
        <v>118094.25</v>
      </c>
      <c r="AW105" s="1">
        <f>sales_data!P104</f>
        <v>31</v>
      </c>
      <c r="AX105" s="3">
        <f ca="1">IFERROR(INDEX(INDIRECT("day_wise_sales_data!$B$2:$BZ$599"),MATCH(resource!$CC105,day_wise_sales_data!$A$2:$A$500,0),MATCH(resource!AX$2,INDIRECT("day_wise_sales_data!$B$1:$BZ$1"),0)),0)</f>
        <v>0</v>
      </c>
      <c r="AY105" s="3">
        <f ca="1">IFERROR(INDEX(INDIRECT("day_wise_sales_data!$B$2:$BZ$599"),MATCH(resource!$CC105,day_wise_sales_data!$A$2:$A$500,0),MATCH(resource!AY$2,INDIRECT("day_wise_sales_data!$B$1:$BZ$1"),0)),0)</f>
        <v>0</v>
      </c>
      <c r="AZ105" s="3">
        <f ca="1">IFERROR(INDEX(INDIRECT("day_wise_sales_data!$B$2:$BZ$599"),MATCH(resource!$CC105,day_wise_sales_data!$A$2:$A$500,0),MATCH(resource!AZ$2,INDIRECT("day_wise_sales_data!$B$1:$BZ$1"),0)),0)</f>
        <v>0</v>
      </c>
      <c r="BA105" s="3">
        <f ca="1">IFERROR(INDEX(INDIRECT("day_wise_sales_data!$B$2:$BZ$599"),MATCH(resource!$CC105,day_wise_sales_data!$A$2:$A$500,0),MATCH(resource!BA$2,INDIRECT("day_wise_sales_data!$B$1:$BZ$1"),0)),0)</f>
        <v>0</v>
      </c>
      <c r="BB105" s="3">
        <f ca="1">IFERROR(INDEX(INDIRECT("day_wise_sales_data!$B$2:$BZ$599"),MATCH(resource!$CC105,day_wise_sales_data!$A$2:$A$500,0),MATCH(resource!BB$2,INDIRECT("day_wise_sales_data!$B$1:$BZ$1"),0)),0)</f>
        <v>6300.52</v>
      </c>
      <c r="BC105" s="3">
        <f ca="1">IFERROR(INDEX(INDIRECT("day_wise_sales_data!$B$2:$BZ$599"),MATCH(resource!$CC105,day_wise_sales_data!$A$2:$A$500,0),MATCH(resource!BC$2,INDIRECT("day_wise_sales_data!$B$1:$BZ$1"),0)),0)</f>
        <v>0</v>
      </c>
      <c r="BD105" s="3">
        <f ca="1">IFERROR(INDEX(INDIRECT("day_wise_sales_data!$B$2:$BZ$599"),MATCH(resource!$CC105,day_wise_sales_data!$A$2:$A$500,0),MATCH(resource!BD$2,INDIRECT("day_wise_sales_data!$B$1:$BZ$1"),0)),0)</f>
        <v>15576.98</v>
      </c>
      <c r="BE105" s="3">
        <f ca="1">IFERROR(INDEX(INDIRECT("day_wise_sales_data!$B$2:$BZ$599"),MATCH(resource!$CC105,day_wise_sales_data!$A$2:$A$500,0),MATCH(resource!BE$2,INDIRECT("day_wise_sales_data!$B$1:$BZ$1"),0)),0)</f>
        <v>0</v>
      </c>
      <c r="BF105" s="3">
        <f ca="1">IFERROR(INDEX(INDIRECT("day_wise_sales_data!$B$2:$BZ$599"),MATCH(resource!$CC105,day_wise_sales_data!$A$2:$A$500,0),MATCH(resource!BF$2,INDIRECT("day_wise_sales_data!$B$1:$BZ$1"),0)),0)</f>
        <v>0</v>
      </c>
      <c r="BG105" s="3">
        <f ca="1">IFERROR(INDEX(INDIRECT("day_wise_sales_data!$B$2:$BZ$599"),MATCH(resource!$CC105,day_wise_sales_data!$A$2:$A$500,0),MATCH(resource!BG$2,INDIRECT("day_wise_sales_data!$B$1:$BZ$1"),0)),0)</f>
        <v>0</v>
      </c>
      <c r="BH105" s="3">
        <f ca="1">IFERROR(INDEX(INDIRECT("day_wise_sales_data!$B$2:$BZ$599"),MATCH(resource!$CC105,day_wise_sales_data!$A$2:$A$500,0),MATCH(resource!BH$2,INDIRECT("day_wise_sales_data!$B$1:$BZ$1"),0)),0)</f>
        <v>0</v>
      </c>
      <c r="BI105" s="3">
        <f ca="1">IFERROR(INDEX(INDIRECT("day_wise_sales_data!$B$2:$BZ$599"),MATCH(resource!$CC105,day_wise_sales_data!$A$2:$A$500,0),MATCH(resource!BI$2,INDIRECT("day_wise_sales_data!$B$1:$BZ$1"),0)),0)</f>
        <v>0</v>
      </c>
      <c r="BJ105" s="3">
        <f ca="1">IFERROR(INDEX(INDIRECT("day_wise_sales_data!$B$2:$BZ$599"),MATCH(resource!$CC105,day_wise_sales_data!$A$2:$A$500,0),MATCH(resource!BJ$2,INDIRECT("day_wise_sales_data!$B$1:$BZ$1"),0)),0)</f>
        <v>0</v>
      </c>
      <c r="BK105" s="3">
        <f ca="1">IFERROR(INDEX(INDIRECT("day_wise_sales_data!$B$2:$BZ$599"),MATCH(resource!$CC105,day_wise_sales_data!$A$2:$A$500,0),MATCH(resource!BK$2,INDIRECT("day_wise_sales_data!$B$1:$BZ$1"),0)),0)</f>
        <v>1540</v>
      </c>
      <c r="BL105" s="3">
        <f ca="1">IFERROR(INDEX(INDIRECT("day_wise_sales_data!$B$2:$BZ$599"),MATCH(resource!$CC105,day_wise_sales_data!$A$2:$A$500,0),MATCH(resource!BL$2,INDIRECT("day_wise_sales_data!$B$1:$BZ$1"),0)),0)</f>
        <v>0</v>
      </c>
      <c r="BM105" s="3">
        <f ca="1">IFERROR(INDEX(INDIRECT("day_wise_sales_data!$B$2:$BZ$599"),MATCH(resource!$CC105,day_wise_sales_data!$A$2:$A$500,0),MATCH(resource!BM$2,INDIRECT("day_wise_sales_data!$B$1:$BZ$1"),0)),0)</f>
        <v>0</v>
      </c>
      <c r="BN105" s="3">
        <f ca="1">IFERROR(INDEX(INDIRECT("day_wise_sales_data!$B$2:$BZ$599"),MATCH(resource!$CC105,day_wise_sales_data!$A$2:$A$500,0),MATCH(resource!BN$2,INDIRECT("day_wise_sales_data!$B$1:$BZ$1"),0)),0)</f>
        <v>0</v>
      </c>
      <c r="BO105" s="3">
        <f ca="1">IFERROR(INDEX(INDIRECT("day_wise_sales_data!$B$2:$BZ$599"),MATCH(resource!$CC105,day_wise_sales_data!$A$2:$A$500,0),MATCH(resource!BO$2,INDIRECT("day_wise_sales_data!$B$1:$BZ$1"),0)),0)</f>
        <v>0</v>
      </c>
      <c r="BP105" s="3">
        <f ca="1">IFERROR(INDEX(INDIRECT("day_wise_sales_data!$B$2:$BZ$599"),MATCH(resource!$CC105,day_wise_sales_data!$A$2:$A$500,0),MATCH(resource!BP$2,INDIRECT("day_wise_sales_data!$B$1:$BZ$1"),0)),0)</f>
        <v>0</v>
      </c>
      <c r="BQ105" s="3">
        <f ca="1">IFERROR(INDEX(INDIRECT("day_wise_sales_data!$B$2:$BZ$599"),MATCH(resource!$CC105,day_wise_sales_data!$A$2:$A$500,0),MATCH(resource!BQ$2,INDIRECT("day_wise_sales_data!$B$1:$BZ$1"),0)),0)</f>
        <v>0</v>
      </c>
      <c r="BR105" s="3">
        <f ca="1">IFERROR(INDEX(INDIRECT("day_wise_sales_data!$B$2:$BZ$599"),MATCH(resource!$CC105,day_wise_sales_data!$A$2:$A$500,0),MATCH(resource!BR$2,INDIRECT("day_wise_sales_data!$B$1:$BZ$1"),0)),0)</f>
        <v>2505.3000000000002</v>
      </c>
      <c r="BS105" s="3">
        <f ca="1">IFERROR(INDEX(INDIRECT("day_wise_sales_data!$B$2:$BZ$599"),MATCH(resource!$CC105,day_wise_sales_data!$A$2:$A$500,0),MATCH(resource!BS$2,INDIRECT("day_wise_sales_data!$B$1:$BZ$1"),0)),0)</f>
        <v>0</v>
      </c>
      <c r="BT105" s="3">
        <f ca="1">IFERROR(INDEX(INDIRECT("day_wise_sales_data!$B$2:$BZ$599"),MATCH(resource!$CC105,day_wise_sales_data!$A$2:$A$500,0),MATCH(resource!BT$2,INDIRECT("day_wise_sales_data!$B$1:$BZ$1"),0)),0)</f>
        <v>0</v>
      </c>
      <c r="BU105" s="3">
        <f ca="1">IFERROR(INDEX(INDIRECT("day_wise_sales_data!$B$2:$BZ$599"),MATCH(resource!$CC105,day_wise_sales_data!$A$2:$A$500,0),MATCH(resource!BU$2,INDIRECT("day_wise_sales_data!$B$1:$BZ$1"),0)),0)</f>
        <v>0</v>
      </c>
      <c r="BV105" s="3">
        <f ca="1">IFERROR(INDEX(INDIRECT("day_wise_sales_data!$B$2:$BZ$599"),MATCH(resource!$CC105,day_wise_sales_data!$A$2:$A$500,0),MATCH(resource!BV$2,INDIRECT("day_wise_sales_data!$B$1:$BZ$1"),0)),0)</f>
        <v>17988.990000000002</v>
      </c>
      <c r="BW105" s="3">
        <f ca="1">IFERROR(INDEX(INDIRECT("day_wise_sales_data!$B$2:$BZ$599"),MATCH(resource!$CC105,day_wise_sales_data!$A$2:$A$500,0),MATCH(resource!BW$2,INDIRECT("day_wise_sales_data!$B$1:$BZ$1"),0)),0)</f>
        <v>6545.16</v>
      </c>
      <c r="BX105" s="3">
        <f ca="1">IFERROR(INDEX(INDIRECT("day_wise_sales_data!$B$2:$BZ$599"),MATCH(resource!$CC105,day_wise_sales_data!$A$2:$A$500,0),MATCH(resource!BX$2,INDIRECT("day_wise_sales_data!$B$1:$BZ$1"),0)),0)</f>
        <v>17538.57</v>
      </c>
      <c r="BY105" s="3">
        <f ca="1">IFERROR(INDEX(INDIRECT("day_wise_sales_data!$B$2:$BZ$599"),MATCH(resource!$CC105,day_wise_sales_data!$A$2:$A$500,0),MATCH(resource!BY$2,INDIRECT("day_wise_sales_data!$B$1:$BZ$1"),0)),0)</f>
        <v>0</v>
      </c>
      <c r="BZ105" s="3">
        <f ca="1">IFERROR(INDEX(INDIRECT("day_wise_sales_data!$B$2:$BZ$599"),MATCH(resource!$CC105,day_wise_sales_data!$A$2:$A$500,0),MATCH(resource!BZ$2,INDIRECT("day_wise_sales_data!$B$1:$BZ$1"),0)),0)</f>
        <v>3275.12</v>
      </c>
      <c r="CA105" s="3" t="str">
        <f ca="1">IFERROR(INDEX(INDIRECT("day_wise_sales_data!$B$2:$BZ$599"),MATCH(resource!$CC105,day_wise_sales_data!$A$2:$A$500,0),MATCH(resource!CA$2,INDIRECT("day_wise_sales_data!$B$1:$BZ$1"),0)),0)</f>
        <v>dd</v>
      </c>
      <c r="CC105" s="4" t="str">
        <f>sales_data!H104</f>
        <v>COX03212</v>
      </c>
      <c r="CD105" s="1">
        <v>103</v>
      </c>
      <c r="CE105" s="1" t="str">
        <f>IF(AQ105=report!$AQ$3,resource!CD105,"")</f>
        <v/>
      </c>
      <c r="CF105" s="5" t="str">
        <f>IFERROR(SMALL($CE$3:$CE$1001,ROWS($CE$3:CE105)),"")</f>
        <v/>
      </c>
      <c r="CH105">
        <f>IFERROR(VLOOKUP($CC105,data_pull!$E$22:$G$700,2,0),0)</f>
        <v>118094.25</v>
      </c>
      <c r="CI105" s="1">
        <f t="shared" si="64"/>
        <v>154</v>
      </c>
      <c r="CJ105" s="1">
        <f t="shared" si="63"/>
        <v>0</v>
      </c>
      <c r="CK105" s="1" t="s">
        <v>1210</v>
      </c>
      <c r="CL105" s="1">
        <f t="shared" si="65"/>
        <v>111</v>
      </c>
      <c r="CM105" s="1" t="str">
        <f>IFERROR(VLOOKUP($CK105,stock_data!$B$3:$W$612,2,0),0)</f>
        <v>FEOTON SYRUP 200mg/5ml</v>
      </c>
      <c r="CN105" s="1" t="str">
        <f>IFERROR(VLOOKUP($CK105,stock_data!$B$3:$W$612,4,0),0)</f>
        <v>200ml</v>
      </c>
      <c r="CO105" s="1">
        <f>IFERROR(VLOOKUP($CK105,stock_data!$B$3:$W$612,5,0),0)</f>
        <v>20</v>
      </c>
      <c r="CP105" s="3">
        <f t="shared" si="66"/>
        <v>0</v>
      </c>
      <c r="CQ105" s="3">
        <f t="shared" si="67"/>
        <v>0</v>
      </c>
      <c r="CR105" s="1">
        <f>IFERROR(VLOOKUP($CK105,stock_data!$B$3:$W$612,6,0),0)</f>
        <v>0</v>
      </c>
      <c r="CS105" s="1">
        <f>IFERROR(VLOOKUP($CK105,stock_data!$B$3:$W$612,7,0),0)</f>
        <v>0</v>
      </c>
      <c r="CT105" s="1">
        <f>IFERROR(VLOOKUP($CK105,stock_data!$B$3:$W$612,8,0),0)</f>
        <v>0</v>
      </c>
      <c r="CU105" s="1">
        <f>IFERROR(VLOOKUP($CK105,stock_data!$B$3:$W$612,9,0),0)</f>
        <v>0</v>
      </c>
      <c r="CV105" s="1">
        <f>IFERROR(VLOOKUP($CK105,stock_data!$B$3:$W$612,10,0),0)</f>
        <v>0</v>
      </c>
      <c r="CW105" s="1">
        <f>IFERROR(VLOOKUP($CK105,stock_data!$B$3:$W$612,11,0),0)</f>
        <v>0</v>
      </c>
      <c r="CX105" s="1">
        <f>IFERROR(VLOOKUP($CK105,stock_data!$B$3:$W$612,12,0),0)</f>
        <v>0</v>
      </c>
      <c r="CY105" s="1">
        <f>IFERROR(VLOOKUP($CK105,stock_data!$B$3:$W$612,13,0),0)</f>
        <v>0</v>
      </c>
      <c r="CZ105" s="1">
        <f>IFERROR(VLOOKUP($CK105,stock_data!$B$3:$W$612,14,0),0)</f>
        <v>0</v>
      </c>
      <c r="DA105" s="1">
        <f>IFERROR(VLOOKUP($CK105,stock_data!$B$3:$W$612,15,0),0)</f>
        <v>0</v>
      </c>
      <c r="DB105" s="1">
        <f>IFERROR(VLOOKUP($CK105,stock_data!$B$3:$W$612,16,0),0)</f>
        <v>0</v>
      </c>
      <c r="DC105" s="1">
        <f>IFERROR(VLOOKUP($CK105,stock_data!$B$3:$W$612,17,0),0)</f>
        <v>0</v>
      </c>
      <c r="DD105" s="1">
        <f>IFERROR(VLOOKUP($CK105,stock_data!$B$3:$W$612,18,0),0)</f>
        <v>0</v>
      </c>
      <c r="DE105" s="1">
        <f>IFERROR(VLOOKUP($CK105,stock_data!$B$3:$W$612,19,0),0)</f>
        <v>0</v>
      </c>
      <c r="DF105" s="1">
        <f>IFERROR(VLOOKUP($CK105,stock_data!$B$3:$W$612,20,0),0)</f>
        <v>0</v>
      </c>
      <c r="DG105" s="1">
        <f>IFERROR(VLOOKUP($CK105,stock_data!$B$3:$W$612,21,0),0)</f>
        <v>0</v>
      </c>
      <c r="DH105" s="1">
        <f>IFERROR(VLOOKUP($CK105,stock_data!$B$3:$W$612,22,0),0)</f>
        <v>0</v>
      </c>
      <c r="DI105" s="1">
        <f t="shared" si="68"/>
        <v>0</v>
      </c>
      <c r="DJ105" s="1">
        <f t="shared" si="69"/>
        <v>0</v>
      </c>
      <c r="DK105" s="3">
        <f>IFERROR(INDEX(COD_SALES!$B$5:$Z$500,MATCH(resource!$CC105,COD_SALES!$A$5:$A$500,0),MATCH(resource!DK$2,COD_SALES!$B$4:$Z$4,0)),"")</f>
        <v>10</v>
      </c>
      <c r="DL105" s="3">
        <f>IFERROR(INDEX(COD_SALES!$B$5:$Z$500,MATCH(resource!$CC105,COD_SALES!$A$5:$A$500,0),MATCH(resource!DL$2,COD_SALES!$B$4:$Z$4,0)),"")</f>
        <v>2</v>
      </c>
      <c r="DM105" s="3">
        <f>IFERROR(INDEX(COD_SALES!$B$5:$Z$500,MATCH(resource!$CC105,COD_SALES!$A$5:$A$500,0),MATCH(resource!DM$2,COD_SALES!$B$4:$Z$4,0)),"")</f>
        <v>45</v>
      </c>
      <c r="DN105" s="3" t="str">
        <f>IFERROR(INDEX(COD_SALES!$B$5:$Z$500,MATCH(resource!$CC105,COD_SALES!$A$5:$A$500,0),MATCH(resource!DN$2,COD_SALES!$B$4:$Z$4,0)),"")</f>
        <v/>
      </c>
      <c r="DO105" s="3">
        <f>IFERROR(INDEX(COD_SALES!$B$5:$Z$500,MATCH(resource!$CC105,COD_SALES!$A$5:$A$500,0),MATCH(resource!DO$2,COD_SALES!$B$4:$Z$4,0)),"")</f>
        <v>0</v>
      </c>
      <c r="DP105" s="3">
        <f>IFERROR(INDEX(COD_SALES!$B$5:$Z$500,MATCH(resource!$CC105,COD_SALES!$A$5:$A$500,0),MATCH(resource!DP$2,COD_SALES!$B$4:$Z$4,0)),"")</f>
        <v>12</v>
      </c>
      <c r="DQ105" s="3" t="str">
        <f>IFERROR(INDEX(COD_SALES!$B$5:$Z$500,MATCH(resource!$CC105,COD_SALES!$A$5:$A$500,0),MATCH(resource!DQ$2,COD_SALES!$B$4:$Z$4,0)),"")</f>
        <v/>
      </c>
      <c r="DR105" s="3">
        <f>IFERROR(INDEX(COD_SALES!$B$5:$Z$500,MATCH(resource!$CC105,COD_SALES!$A$5:$A$500,0),MATCH(resource!DR$2,COD_SALES!$B$4:$Z$4,0)),"")</f>
        <v>0</v>
      </c>
      <c r="DS105" s="3">
        <f>IFERROR(INDEX(COD_SALES!$B$5:$Z$500,MATCH(resource!$CC105,COD_SALES!$A$5:$A$500,0),MATCH(resource!DS$2,COD_SALES!$B$4:$Z$4,0)),"")</f>
        <v>34</v>
      </c>
      <c r="DT105" s="3">
        <f>IFERROR(INDEX(COD_SALES!$B$5:$Z$500,MATCH(resource!$CC105,COD_SALES!$A$5:$A$500,0),MATCH(resource!DT$2,COD_SALES!$B$4:$Z$4,0)),"")</f>
        <v>0</v>
      </c>
      <c r="DU105" s="3">
        <f>IFERROR(INDEX(COD_SALES!$B$5:$Z$500,MATCH(resource!$CC105,COD_SALES!$A$5:$A$500,0),MATCH(resource!DU$2,COD_SALES!$B$4:$Z$4,0)),"")</f>
        <v>0</v>
      </c>
      <c r="DV105" s="3">
        <f>IFERROR(INDEX(COD_SALES!$B$5:$Z$500,MATCH(resource!$CC105,COD_SALES!$A$5:$A$500,0),MATCH(resource!DV$2,COD_SALES!$B$4:$Z$4,0)),"")</f>
        <v>0</v>
      </c>
      <c r="DW105" s="3">
        <f>IFERROR(INDEX(COD_SALES!$B$5:$Z$500,MATCH(resource!$CC105,COD_SALES!$A$5:$A$500,0),MATCH(resource!DW$2,COD_SALES!$B$4:$Z$4,0)),"")</f>
        <v>26</v>
      </c>
      <c r="DX105" s="3">
        <f>IFERROR(INDEX(COD_SALES!$B$5:$Z$500,MATCH(resource!$CC105,COD_SALES!$A$5:$A$500,0),MATCH(resource!DX$2,COD_SALES!$B$4:$Z$4,0)),"")</f>
        <v>0</v>
      </c>
      <c r="DY105" s="3">
        <f>IFERROR(INDEX(COD_SALES!$B$5:$Z$500,MATCH(resource!$CC105,COD_SALES!$A$5:$A$500,0),MATCH(resource!DY$2,COD_SALES!$B$4:$Z$4,0)),"")</f>
        <v>7</v>
      </c>
      <c r="DZ105" s="3">
        <f>IFERROR(INDEX(COD_SALES!$B$5:$Z$500,MATCH(resource!$CC105,COD_SALES!$A$5:$A$500,0),MATCH(resource!DZ$2,COD_SALES!$B$4:$Z$4,0)),"")</f>
        <v>15</v>
      </c>
      <c r="EA105" s="3">
        <f>IFERROR(INDEX(COD_SALES!$B$5:$Z$500,MATCH(resource!$CC105,COD_SALES!$A$5:$A$500,0),MATCH(resource!EA$2,COD_SALES!$B$4:$Z$4,0)),"")</f>
        <v>30</v>
      </c>
      <c r="EB105" s="3">
        <f t="shared" si="70"/>
        <v>45484.729999999996</v>
      </c>
      <c r="ED105" s="3">
        <f>IFERROR(VLOOKUP($CK105,depot_prod_sales!$B$5:$S$200,3,0),0)</f>
        <v>0</v>
      </c>
      <c r="EE105" s="3">
        <f>IFERROR(VLOOKUP($CK105,depot_prod_sales!$B$5:$S$200,4,0),0)</f>
        <v>0</v>
      </c>
      <c r="EF105" s="3">
        <f>IFERROR(VLOOKUP($CK105,depot_prod_sales!$B$5:$S$200,5,0),0)</f>
        <v>0</v>
      </c>
      <c r="EG105" s="3">
        <f>IFERROR(VLOOKUP($CK105,depot_prod_sales!$B$5:$S$200,6,0),0)</f>
        <v>0</v>
      </c>
      <c r="EH105" s="3">
        <f>IFERROR(VLOOKUP($CK105,depot_prod_sales!$B$5:$S$200,7,0),0)</f>
        <v>0</v>
      </c>
      <c r="EI105" s="3">
        <f>IFERROR(VLOOKUP($CK105,depot_prod_sales!$B$5:$S$200,8,0),0)</f>
        <v>0</v>
      </c>
      <c r="EJ105" s="3">
        <f>IFERROR(VLOOKUP($CK105,depot_prod_sales!$B$5:$S$200,9,0),0)</f>
        <v>0</v>
      </c>
      <c r="EK105" s="3">
        <f>IFERROR(VLOOKUP($CK105,depot_prod_sales!$B$5:$S$200,10,0),0)</f>
        <v>0</v>
      </c>
      <c r="EL105" s="3">
        <f>IFERROR(VLOOKUP($CK105,depot_prod_sales!$B$5:$S$200,11,0),0)</f>
        <v>0</v>
      </c>
      <c r="EM105" s="3">
        <f>IFERROR(VLOOKUP($CK105,depot_prod_sales!$B$5:$S$200,12,0),0)</f>
        <v>0</v>
      </c>
      <c r="EN105" s="3">
        <f>IFERROR(VLOOKUP($CK105,depot_prod_sales!$B$5:$S$200,13,0),0)</f>
        <v>0</v>
      </c>
      <c r="EO105" s="3">
        <f>IFERROR(VLOOKUP($CK105,depot_prod_sales!$B$5:$S$200,14,0),0)</f>
        <v>0</v>
      </c>
      <c r="EP105" s="3">
        <f>IFERROR(VLOOKUP($CK105,depot_prod_sales!$B$5:$S$200,15,0),0)</f>
        <v>0</v>
      </c>
      <c r="EQ105" s="3">
        <f>IFERROR(VLOOKUP($CK105,depot_prod_sales!$B$5:$S$200,16,0),0)</f>
        <v>0</v>
      </c>
      <c r="ER105" s="3">
        <f>IFERROR(VLOOKUP($CK105,depot_prod_sales!$B$5:$S$200,17,0),0)</f>
        <v>0</v>
      </c>
      <c r="ES105" s="3">
        <f>IFERROR(VLOOKUP($CK105,depot_prod_sales!$B$5:$S$200,18,0),0)</f>
        <v>0</v>
      </c>
      <c r="ET105" s="116">
        <f t="shared" si="71"/>
        <v>0</v>
      </c>
      <c r="EU105" s="116">
        <f t="shared" si="72"/>
        <v>0</v>
      </c>
      <c r="EW105" s="3">
        <f>IFERROR(VLOOKUP(CC105,data_pull!$AO$25:$AR$546,2,0),0)</f>
        <v>15</v>
      </c>
      <c r="EX105" s="1">
        <f>IFERROR(VLOOKUP(CC105,data_pull!$AO$25:$AR$546,4,0),0)</f>
        <v>190000</v>
      </c>
    </row>
    <row r="106" spans="13:154" x14ac:dyDescent="0.25"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4" t="str">
        <f>sales_data!B105</f>
        <v>Mahrab Hossain</v>
      </c>
      <c r="AR106" s="4" t="str">
        <f>sales_data!C105</f>
        <v>Mohammad Sarower Alam</v>
      </c>
      <c r="AS106" s="5" t="str">
        <f t="shared" si="62"/>
        <v>Mohammad Sarower Alam</v>
      </c>
      <c r="AT106" s="4" t="str">
        <f>sales_data!I105</f>
        <v>Deloar Hossain-2</v>
      </c>
      <c r="AU106" s="4" t="str">
        <f>sales_data!W105</f>
        <v>Maa Moni Hospital (Tb)</v>
      </c>
      <c r="AV106" s="1">
        <f>sales_data!N105</f>
        <v>132858.31</v>
      </c>
      <c r="AW106" s="1">
        <f>sales_data!P105</f>
        <v>30</v>
      </c>
      <c r="AX106" s="3">
        <f ca="1">IFERROR(INDEX(INDIRECT("day_wise_sales_data!$B$2:$BZ$599"),MATCH(resource!$CC106,day_wise_sales_data!$A$2:$A$500,0),MATCH(resource!AX$2,INDIRECT("day_wise_sales_data!$B$1:$BZ$1"),0)),0)</f>
        <v>0</v>
      </c>
      <c r="AY106" s="3">
        <f ca="1">IFERROR(INDEX(INDIRECT("day_wise_sales_data!$B$2:$BZ$599"),MATCH(resource!$CC106,day_wise_sales_data!$A$2:$A$500,0),MATCH(resource!AY$2,INDIRECT("day_wise_sales_data!$B$1:$BZ$1"),0)),0)</f>
        <v>0</v>
      </c>
      <c r="AZ106" s="3">
        <f ca="1">IFERROR(INDEX(INDIRECT("day_wise_sales_data!$B$2:$BZ$599"),MATCH(resource!$CC106,day_wise_sales_data!$A$2:$A$500,0),MATCH(resource!AZ$2,INDIRECT("day_wise_sales_data!$B$1:$BZ$1"),0)),0)</f>
        <v>0</v>
      </c>
      <c r="BA106" s="3">
        <f ca="1">IFERROR(INDEX(INDIRECT("day_wise_sales_data!$B$2:$BZ$599"),MATCH(resource!$CC106,day_wise_sales_data!$A$2:$A$500,0),MATCH(resource!BA$2,INDIRECT("day_wise_sales_data!$B$1:$BZ$1"),0)),0)</f>
        <v>0</v>
      </c>
      <c r="BB106" s="3">
        <f ca="1">IFERROR(INDEX(INDIRECT("day_wise_sales_data!$B$2:$BZ$599"),MATCH(resource!$CC106,day_wise_sales_data!$A$2:$A$500,0),MATCH(resource!BB$2,INDIRECT("day_wise_sales_data!$B$1:$BZ$1"),0)),0)</f>
        <v>0</v>
      </c>
      <c r="BC106" s="3">
        <f ca="1">IFERROR(INDEX(INDIRECT("day_wise_sales_data!$B$2:$BZ$599"),MATCH(resource!$CC106,day_wise_sales_data!$A$2:$A$500,0),MATCH(resource!BC$2,INDIRECT("day_wise_sales_data!$B$1:$BZ$1"),0)),0)</f>
        <v>0</v>
      </c>
      <c r="BD106" s="3">
        <f ca="1">IFERROR(INDEX(INDIRECT("day_wise_sales_data!$B$2:$BZ$599"),MATCH(resource!$CC106,day_wise_sales_data!$A$2:$A$500,0),MATCH(resource!BD$2,INDIRECT("day_wise_sales_data!$B$1:$BZ$1"),0)),0)</f>
        <v>0</v>
      </c>
      <c r="BE106" s="3">
        <f ca="1">IFERROR(INDEX(INDIRECT("day_wise_sales_data!$B$2:$BZ$599"),MATCH(resource!$CC106,day_wise_sales_data!$A$2:$A$500,0),MATCH(resource!BE$2,INDIRECT("day_wise_sales_data!$B$1:$BZ$1"),0)),0)</f>
        <v>0</v>
      </c>
      <c r="BF106" s="3">
        <f ca="1">IFERROR(INDEX(INDIRECT("day_wise_sales_data!$B$2:$BZ$599"),MATCH(resource!$CC106,day_wise_sales_data!$A$2:$A$500,0),MATCH(resource!BF$2,INDIRECT("day_wise_sales_data!$B$1:$BZ$1"),0)),0)</f>
        <v>0</v>
      </c>
      <c r="BG106" s="3">
        <f ca="1">IFERROR(INDEX(INDIRECT("day_wise_sales_data!$B$2:$BZ$599"),MATCH(resource!$CC106,day_wise_sales_data!$A$2:$A$500,0),MATCH(resource!BG$2,INDIRECT("day_wise_sales_data!$B$1:$BZ$1"),0)),0)</f>
        <v>0</v>
      </c>
      <c r="BH106" s="3">
        <f ca="1">IFERROR(INDEX(INDIRECT("day_wise_sales_data!$B$2:$BZ$599"),MATCH(resource!$CC106,day_wise_sales_data!$A$2:$A$500,0),MATCH(resource!BH$2,INDIRECT("day_wise_sales_data!$B$1:$BZ$1"),0)),0)</f>
        <v>1672.13</v>
      </c>
      <c r="BI106" s="3">
        <f ca="1">IFERROR(INDEX(INDIRECT("day_wise_sales_data!$B$2:$BZ$599"),MATCH(resource!$CC106,day_wise_sales_data!$A$2:$A$500,0),MATCH(resource!BI$2,INDIRECT("day_wise_sales_data!$B$1:$BZ$1"),0)),0)</f>
        <v>0</v>
      </c>
      <c r="BJ106" s="3">
        <f ca="1">IFERROR(INDEX(INDIRECT("day_wise_sales_data!$B$2:$BZ$599"),MATCH(resource!$CC106,day_wise_sales_data!$A$2:$A$500,0),MATCH(resource!BJ$2,INDIRECT("day_wise_sales_data!$B$1:$BZ$1"),0)),0)</f>
        <v>0</v>
      </c>
      <c r="BK106" s="3">
        <f ca="1">IFERROR(INDEX(INDIRECT("day_wise_sales_data!$B$2:$BZ$599"),MATCH(resource!$CC106,day_wise_sales_data!$A$2:$A$500,0),MATCH(resource!BK$2,INDIRECT("day_wise_sales_data!$B$1:$BZ$1"),0)),0)</f>
        <v>2487.61</v>
      </c>
      <c r="BL106" s="3">
        <f ca="1">IFERROR(INDEX(INDIRECT("day_wise_sales_data!$B$2:$BZ$599"),MATCH(resource!$CC106,day_wise_sales_data!$A$2:$A$500,0),MATCH(resource!BL$2,INDIRECT("day_wise_sales_data!$B$1:$BZ$1"),0)),0)</f>
        <v>0</v>
      </c>
      <c r="BM106" s="3">
        <f ca="1">IFERROR(INDEX(INDIRECT("day_wise_sales_data!$B$2:$BZ$599"),MATCH(resource!$CC106,day_wise_sales_data!$A$2:$A$500,0),MATCH(resource!BM$2,INDIRECT("day_wise_sales_data!$B$1:$BZ$1"),0)),0)</f>
        <v>6863.67</v>
      </c>
      <c r="BN106" s="3">
        <f ca="1">IFERROR(INDEX(INDIRECT("day_wise_sales_data!$B$2:$BZ$599"),MATCH(resource!$CC106,day_wise_sales_data!$A$2:$A$500,0),MATCH(resource!BN$2,INDIRECT("day_wise_sales_data!$B$1:$BZ$1"),0)),0)</f>
        <v>352.9</v>
      </c>
      <c r="BO106" s="3">
        <f ca="1">IFERROR(INDEX(INDIRECT("day_wise_sales_data!$B$2:$BZ$599"),MATCH(resource!$CC106,day_wise_sales_data!$A$2:$A$500,0),MATCH(resource!BO$2,INDIRECT("day_wise_sales_data!$B$1:$BZ$1"),0)),0)</f>
        <v>8482.2900000000009</v>
      </c>
      <c r="BP106" s="3">
        <f ca="1">IFERROR(INDEX(INDIRECT("day_wise_sales_data!$B$2:$BZ$599"),MATCH(resource!$CC106,day_wise_sales_data!$A$2:$A$500,0),MATCH(resource!BP$2,INDIRECT("day_wise_sales_data!$B$1:$BZ$1"),0)),0)</f>
        <v>0</v>
      </c>
      <c r="BQ106" s="3">
        <f ca="1">IFERROR(INDEX(INDIRECT("day_wise_sales_data!$B$2:$BZ$599"),MATCH(resource!$CC106,day_wise_sales_data!$A$2:$A$500,0),MATCH(resource!BQ$2,INDIRECT("day_wise_sales_data!$B$1:$BZ$1"),0)),0)</f>
        <v>0</v>
      </c>
      <c r="BR106" s="3">
        <f ca="1">IFERROR(INDEX(INDIRECT("day_wise_sales_data!$B$2:$BZ$599"),MATCH(resource!$CC106,day_wise_sales_data!$A$2:$A$500,0),MATCH(resource!BR$2,INDIRECT("day_wise_sales_data!$B$1:$BZ$1"),0)),0)</f>
        <v>0</v>
      </c>
      <c r="BS106" s="3">
        <f ca="1">IFERROR(INDEX(INDIRECT("day_wise_sales_data!$B$2:$BZ$599"),MATCH(resource!$CC106,day_wise_sales_data!$A$2:$A$500,0),MATCH(resource!BS$2,INDIRECT("day_wise_sales_data!$B$1:$BZ$1"),0)),0)</f>
        <v>17340.18</v>
      </c>
      <c r="BT106" s="3">
        <f ca="1">IFERROR(INDEX(INDIRECT("day_wise_sales_data!$B$2:$BZ$599"),MATCH(resource!$CC106,day_wise_sales_data!$A$2:$A$500,0),MATCH(resource!BT$2,INDIRECT("day_wise_sales_data!$B$1:$BZ$1"),0)),0)</f>
        <v>0</v>
      </c>
      <c r="BU106" s="3">
        <f ca="1">IFERROR(INDEX(INDIRECT("day_wise_sales_data!$B$2:$BZ$599"),MATCH(resource!$CC106,day_wise_sales_data!$A$2:$A$500,0),MATCH(resource!BU$2,INDIRECT("day_wise_sales_data!$B$1:$BZ$1"),0)),0)</f>
        <v>308.06</v>
      </c>
      <c r="BV106" s="3">
        <f ca="1">IFERROR(INDEX(INDIRECT("day_wise_sales_data!$B$2:$BZ$599"),MATCH(resource!$CC106,day_wise_sales_data!$A$2:$A$500,0),MATCH(resource!BV$2,INDIRECT("day_wise_sales_data!$B$1:$BZ$1"),0)),0)</f>
        <v>46702.75</v>
      </c>
      <c r="BW106" s="3">
        <f ca="1">IFERROR(INDEX(INDIRECT("day_wise_sales_data!$B$2:$BZ$599"),MATCH(resource!$CC106,day_wise_sales_data!$A$2:$A$500,0),MATCH(resource!BW$2,INDIRECT("day_wise_sales_data!$B$1:$BZ$1"),0)),0)</f>
        <v>0</v>
      </c>
      <c r="BX106" s="3">
        <f ca="1">IFERROR(INDEX(INDIRECT("day_wise_sales_data!$B$2:$BZ$599"),MATCH(resource!$CC106,day_wise_sales_data!$A$2:$A$500,0),MATCH(resource!BX$2,INDIRECT("day_wise_sales_data!$B$1:$BZ$1"),0)),0)</f>
        <v>0</v>
      </c>
      <c r="BY106" s="3">
        <f ca="1">IFERROR(INDEX(INDIRECT("day_wise_sales_data!$B$2:$BZ$599"),MATCH(resource!$CC106,day_wise_sales_data!$A$2:$A$500,0),MATCH(resource!BY$2,INDIRECT("day_wise_sales_data!$B$1:$BZ$1"),0)),0)</f>
        <v>15765.55</v>
      </c>
      <c r="BZ106" s="3">
        <f ca="1">IFERROR(INDEX(INDIRECT("day_wise_sales_data!$B$2:$BZ$599"),MATCH(resource!$CC106,day_wise_sales_data!$A$2:$A$500,0),MATCH(resource!BZ$2,INDIRECT("day_wise_sales_data!$B$1:$BZ$1"),0)),0)</f>
        <v>35272.39</v>
      </c>
      <c r="CA106" s="3" t="str">
        <f ca="1">IFERROR(INDEX(INDIRECT("day_wise_sales_data!$B$2:$BZ$599"),MATCH(resource!$CC106,day_wise_sales_data!$A$2:$A$500,0),MATCH(resource!CA$2,INDIRECT("day_wise_sales_data!$B$1:$BZ$1"),0)),0)</f>
        <v>dd</v>
      </c>
      <c r="CC106" s="4" t="str">
        <f>sales_data!H105</f>
        <v>COX05151</v>
      </c>
      <c r="CD106" s="1">
        <v>104</v>
      </c>
      <c r="CE106" s="1" t="str">
        <f>IF(AQ106=report!$AQ$3,resource!CD106,"")</f>
        <v/>
      </c>
      <c r="CF106" s="5" t="str">
        <f>IFERROR(SMALL($CE$3:$CE$1001,ROWS($CE$3:CE106)),"")</f>
        <v/>
      </c>
      <c r="CH106">
        <f>IFERROR(VLOOKUP($CC106,data_pull!$E$22:$G$700,2,0),0)</f>
        <v>132858.31</v>
      </c>
      <c r="CI106" s="1">
        <f t="shared" si="64"/>
        <v>124</v>
      </c>
      <c r="CJ106" s="1">
        <f t="shared" si="63"/>
        <v>1</v>
      </c>
      <c r="CK106" s="1" t="s">
        <v>1213</v>
      </c>
      <c r="CL106" s="1">
        <f t="shared" si="65"/>
        <v>84</v>
      </c>
      <c r="CM106" s="1" t="str">
        <f>IFERROR(VLOOKUP($CK106,stock_data!$B$3:$W$612,2,0),0)</f>
        <v>FLU-K 250 CAPSULE</v>
      </c>
      <c r="CN106" s="1" t="str">
        <f>IFERROR(VLOOKUP($CK106,stock_data!$B$3:$W$612,4,0),0)</f>
        <v>10x6's</v>
      </c>
      <c r="CO106" s="1">
        <f>IFERROR(VLOOKUP($CK106,stock_data!$B$3:$W$612,5,0),0)</f>
        <v>351.1</v>
      </c>
      <c r="CP106" s="3">
        <f t="shared" si="66"/>
        <v>1</v>
      </c>
      <c r="CQ106" s="3">
        <f t="shared" si="67"/>
        <v>351.1</v>
      </c>
      <c r="CR106" s="1">
        <f>IFERROR(VLOOKUP($CK106,stock_data!$B$3:$W$612,6,0),0)</f>
        <v>0</v>
      </c>
      <c r="CS106" s="1">
        <f>IFERROR(VLOOKUP($CK106,stock_data!$B$3:$W$612,7,0),0)</f>
        <v>0</v>
      </c>
      <c r="CT106" s="1">
        <f>IFERROR(VLOOKUP($CK106,stock_data!$B$3:$W$612,8,0),0)</f>
        <v>0</v>
      </c>
      <c r="CU106" s="1">
        <f>IFERROR(VLOOKUP($CK106,stock_data!$B$3:$W$612,9,0),0)</f>
        <v>0</v>
      </c>
      <c r="CV106" s="1">
        <f>IFERROR(VLOOKUP($CK106,stock_data!$B$3:$W$612,10,0),0)</f>
        <v>1</v>
      </c>
      <c r="CW106" s="1">
        <f>IFERROR(VLOOKUP($CK106,stock_data!$B$3:$W$612,11,0),0)</f>
        <v>0</v>
      </c>
      <c r="CX106" s="1">
        <f>IFERROR(VLOOKUP($CK106,stock_data!$B$3:$W$612,12,0),0)</f>
        <v>0</v>
      </c>
      <c r="CY106" s="1">
        <f>IFERROR(VLOOKUP($CK106,stock_data!$B$3:$W$612,13,0),0)</f>
        <v>1</v>
      </c>
      <c r="CZ106" s="1">
        <f>IFERROR(VLOOKUP($CK106,stock_data!$B$3:$W$612,14,0),0)</f>
        <v>0</v>
      </c>
      <c r="DA106" s="1">
        <f>IFERROR(VLOOKUP($CK106,stock_data!$B$3:$W$612,15,0),0)</f>
        <v>0</v>
      </c>
      <c r="DB106" s="1">
        <f>IFERROR(VLOOKUP($CK106,stock_data!$B$3:$W$612,16,0),0)</f>
        <v>0</v>
      </c>
      <c r="DC106" s="1">
        <f>IFERROR(VLOOKUP($CK106,stock_data!$B$3:$W$612,17,0),0)</f>
        <v>0</v>
      </c>
      <c r="DD106" s="1">
        <f>IFERROR(VLOOKUP($CK106,stock_data!$B$3:$W$612,18,0),0)</f>
        <v>0</v>
      </c>
      <c r="DE106" s="1">
        <f>IFERROR(VLOOKUP($CK106,stock_data!$B$3:$W$612,19,0),0)</f>
        <v>0</v>
      </c>
      <c r="DF106" s="1">
        <f>IFERROR(VLOOKUP($CK106,stock_data!$B$3:$W$612,20,0),0)</f>
        <v>0</v>
      </c>
      <c r="DG106" s="1">
        <f>IFERROR(VLOOKUP($CK106,stock_data!$B$3:$W$612,21,0),0)</f>
        <v>0</v>
      </c>
      <c r="DH106" s="1">
        <f>IFERROR(VLOOKUP($CK106,stock_data!$B$3:$W$612,22,0),0)</f>
        <v>0</v>
      </c>
      <c r="DI106" s="1">
        <f t="shared" si="68"/>
        <v>2</v>
      </c>
      <c r="DJ106" s="1">
        <f t="shared" si="69"/>
        <v>702.2</v>
      </c>
      <c r="DK106" s="3">
        <f>IFERROR(INDEX(COD_SALES!$B$5:$Z$500,MATCH(resource!$CC106,COD_SALES!$A$5:$A$500,0),MATCH(resource!DK$2,COD_SALES!$B$4:$Z$4,0)),"")</f>
        <v>1</v>
      </c>
      <c r="DL106" s="3">
        <f>IFERROR(INDEX(COD_SALES!$B$5:$Z$500,MATCH(resource!$CC106,COD_SALES!$A$5:$A$500,0),MATCH(resource!DL$2,COD_SALES!$B$4:$Z$4,0)),"")</f>
        <v>1</v>
      </c>
      <c r="DM106" s="3">
        <f>IFERROR(INDEX(COD_SALES!$B$5:$Z$500,MATCH(resource!$CC106,COD_SALES!$A$5:$A$500,0),MATCH(resource!DM$2,COD_SALES!$B$4:$Z$4,0)),"")</f>
        <v>1</v>
      </c>
      <c r="DN106" s="3" t="str">
        <f>IFERROR(INDEX(COD_SALES!$B$5:$Z$500,MATCH(resource!$CC106,COD_SALES!$A$5:$A$500,0),MATCH(resource!DN$2,COD_SALES!$B$4:$Z$4,0)),"")</f>
        <v/>
      </c>
      <c r="DO106" s="3">
        <f>IFERROR(INDEX(COD_SALES!$B$5:$Z$500,MATCH(resource!$CC106,COD_SALES!$A$5:$A$500,0),MATCH(resource!DO$2,COD_SALES!$B$4:$Z$4,0)),"")</f>
        <v>0</v>
      </c>
      <c r="DP106" s="3">
        <f>IFERROR(INDEX(COD_SALES!$B$5:$Z$500,MATCH(resource!$CC106,COD_SALES!$A$5:$A$500,0),MATCH(resource!DP$2,COD_SALES!$B$4:$Z$4,0)),"")</f>
        <v>5</v>
      </c>
      <c r="DQ106" s="3" t="str">
        <f>IFERROR(INDEX(COD_SALES!$B$5:$Z$500,MATCH(resource!$CC106,COD_SALES!$A$5:$A$500,0),MATCH(resource!DQ$2,COD_SALES!$B$4:$Z$4,0)),"")</f>
        <v/>
      </c>
      <c r="DR106" s="3">
        <f>IFERROR(INDEX(COD_SALES!$B$5:$Z$500,MATCH(resource!$CC106,COD_SALES!$A$5:$A$500,0),MATCH(resource!DR$2,COD_SALES!$B$4:$Z$4,0)),"")</f>
        <v>5</v>
      </c>
      <c r="DS106" s="3">
        <f>IFERROR(INDEX(COD_SALES!$B$5:$Z$500,MATCH(resource!$CC106,COD_SALES!$A$5:$A$500,0),MATCH(resource!DS$2,COD_SALES!$B$4:$Z$4,0)),"")</f>
        <v>154</v>
      </c>
      <c r="DT106" s="3">
        <f>IFERROR(INDEX(COD_SALES!$B$5:$Z$500,MATCH(resource!$CC106,COD_SALES!$A$5:$A$500,0),MATCH(resource!DT$2,COD_SALES!$B$4:$Z$4,0)),"")</f>
        <v>0</v>
      </c>
      <c r="DU106" s="3">
        <f>IFERROR(INDEX(COD_SALES!$B$5:$Z$500,MATCH(resource!$CC106,COD_SALES!$A$5:$A$500,0),MATCH(resource!DU$2,COD_SALES!$B$4:$Z$4,0)),"")</f>
        <v>0</v>
      </c>
      <c r="DV106" s="3">
        <f>IFERROR(INDEX(COD_SALES!$B$5:$Z$500,MATCH(resource!$CC106,COD_SALES!$A$5:$A$500,0),MATCH(resource!DV$2,COD_SALES!$B$4:$Z$4,0)),"")</f>
        <v>0</v>
      </c>
      <c r="DW106" s="3">
        <f>IFERROR(INDEX(COD_SALES!$B$5:$Z$500,MATCH(resource!$CC106,COD_SALES!$A$5:$A$500,0),MATCH(resource!DW$2,COD_SALES!$B$4:$Z$4,0)),"")</f>
        <v>28</v>
      </c>
      <c r="DX106" s="3">
        <f>IFERROR(INDEX(COD_SALES!$B$5:$Z$500,MATCH(resource!$CC106,COD_SALES!$A$5:$A$500,0),MATCH(resource!DX$2,COD_SALES!$B$4:$Z$4,0)),"")</f>
        <v>0</v>
      </c>
      <c r="DY106" s="3">
        <f>IFERROR(INDEX(COD_SALES!$B$5:$Z$500,MATCH(resource!$CC106,COD_SALES!$A$5:$A$500,0),MATCH(resource!DY$2,COD_SALES!$B$4:$Z$4,0)),"")</f>
        <v>0</v>
      </c>
      <c r="DZ106" s="3">
        <f>IFERROR(INDEX(COD_SALES!$B$5:$Z$500,MATCH(resource!$CC106,COD_SALES!$A$5:$A$500,0),MATCH(resource!DZ$2,COD_SALES!$B$4:$Z$4,0)),"")</f>
        <v>0</v>
      </c>
      <c r="EA106" s="3">
        <f>IFERROR(INDEX(COD_SALES!$B$5:$Z$500,MATCH(resource!$CC106,COD_SALES!$A$5:$A$500,0),MATCH(resource!EA$2,COD_SALES!$B$4:$Z$4,0)),"")</f>
        <v>5</v>
      </c>
      <c r="EB106" s="3">
        <f t="shared" si="70"/>
        <v>49990.079999999994</v>
      </c>
      <c r="ED106" s="3">
        <f>IFERROR(VLOOKUP($CK106,depot_prod_sales!$B$5:$S$200,3,0),0)</f>
        <v>0</v>
      </c>
      <c r="EE106" s="3">
        <f>IFERROR(VLOOKUP($CK106,depot_prod_sales!$B$5:$S$200,4,0),0)</f>
        <v>0</v>
      </c>
      <c r="EF106" s="3">
        <f>IFERROR(VLOOKUP($CK106,depot_prod_sales!$B$5:$S$200,5,0),0)</f>
        <v>0</v>
      </c>
      <c r="EG106" s="3">
        <f>IFERROR(VLOOKUP($CK106,depot_prod_sales!$B$5:$S$200,6,0),0)</f>
        <v>0</v>
      </c>
      <c r="EH106" s="3">
        <f>IFERROR(VLOOKUP($CK106,depot_prod_sales!$B$5:$S$200,7,0),0)</f>
        <v>0</v>
      </c>
      <c r="EI106" s="3">
        <f>IFERROR(VLOOKUP($CK106,depot_prod_sales!$B$5:$S$200,8,0),0)</f>
        <v>0</v>
      </c>
      <c r="EJ106" s="3">
        <f>IFERROR(VLOOKUP($CK106,depot_prod_sales!$B$5:$S$200,9,0),0)</f>
        <v>0</v>
      </c>
      <c r="EK106" s="3">
        <f>IFERROR(VLOOKUP($CK106,depot_prod_sales!$B$5:$S$200,10,0),0)</f>
        <v>0</v>
      </c>
      <c r="EL106" s="3">
        <f>IFERROR(VLOOKUP($CK106,depot_prod_sales!$B$5:$S$200,11,0),0)</f>
        <v>0</v>
      </c>
      <c r="EM106" s="3">
        <f>IFERROR(VLOOKUP($CK106,depot_prod_sales!$B$5:$S$200,12,0),0)</f>
        <v>0</v>
      </c>
      <c r="EN106" s="3">
        <f>IFERROR(VLOOKUP($CK106,depot_prod_sales!$B$5:$S$200,13,0),0)</f>
        <v>0</v>
      </c>
      <c r="EO106" s="3">
        <f>IFERROR(VLOOKUP($CK106,depot_prod_sales!$B$5:$S$200,14,0),0)</f>
        <v>0</v>
      </c>
      <c r="EP106" s="3">
        <f>IFERROR(VLOOKUP($CK106,depot_prod_sales!$B$5:$S$200,15,0),0)</f>
        <v>0</v>
      </c>
      <c r="EQ106" s="3">
        <f>IFERROR(VLOOKUP($CK106,depot_prod_sales!$B$5:$S$200,16,0),0)</f>
        <v>0</v>
      </c>
      <c r="ER106" s="3">
        <f>IFERROR(VLOOKUP($CK106,depot_prod_sales!$B$5:$S$200,17,0),0)</f>
        <v>0</v>
      </c>
      <c r="ES106" s="3">
        <f>IFERROR(VLOOKUP($CK106,depot_prod_sales!$B$5:$S$200,18,0),0)</f>
        <v>0</v>
      </c>
      <c r="ET106" s="116">
        <f t="shared" si="71"/>
        <v>0</v>
      </c>
      <c r="EU106" s="116">
        <f t="shared" si="72"/>
        <v>0</v>
      </c>
      <c r="EW106" s="3">
        <f>IFERROR(VLOOKUP(CC106,data_pull!$AO$25:$AR$546,2,0),0)</f>
        <v>15</v>
      </c>
      <c r="EX106" s="1">
        <f>IFERROR(VLOOKUP(CC106,data_pull!$AO$25:$AR$546,4,0),0)</f>
        <v>190000</v>
      </c>
    </row>
    <row r="107" spans="13:154" x14ac:dyDescent="0.25"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4" t="str">
        <f>sales_data!B106</f>
        <v>Mahrab Hossain</v>
      </c>
      <c r="AR107" s="4" t="str">
        <f>sales_data!C106</f>
        <v>Mohammad Sarower Alam</v>
      </c>
      <c r="AS107" s="5" t="str">
        <f t="shared" si="62"/>
        <v/>
      </c>
      <c r="AT107" s="4" t="str">
        <f>sales_data!I106</f>
        <v>Delowar Hosen-3</v>
      </c>
      <c r="AU107" s="4" t="str">
        <f>sales_data!W106</f>
        <v>Ramu (Tb)</v>
      </c>
      <c r="AV107" s="1">
        <f>sales_data!N106</f>
        <v>100986.7</v>
      </c>
      <c r="AW107" s="1">
        <f>sales_data!P106</f>
        <v>41</v>
      </c>
      <c r="AX107" s="3">
        <f ca="1">IFERROR(INDEX(INDIRECT("day_wise_sales_data!$B$2:$BZ$599"),MATCH(resource!$CC107,day_wise_sales_data!$A$2:$A$500,0),MATCH(resource!AX$2,INDIRECT("day_wise_sales_data!$B$1:$BZ$1"),0)),0)</f>
        <v>0</v>
      </c>
      <c r="AY107" s="3">
        <f ca="1">IFERROR(INDEX(INDIRECT("day_wise_sales_data!$B$2:$BZ$599"),MATCH(resource!$CC107,day_wise_sales_data!$A$2:$A$500,0),MATCH(resource!AY$2,INDIRECT("day_wise_sales_data!$B$1:$BZ$1"),0)),0)</f>
        <v>0</v>
      </c>
      <c r="AZ107" s="3">
        <f ca="1">IFERROR(INDEX(INDIRECT("day_wise_sales_data!$B$2:$BZ$599"),MATCH(resource!$CC107,day_wise_sales_data!$A$2:$A$500,0),MATCH(resource!AZ$2,INDIRECT("day_wise_sales_data!$B$1:$BZ$1"),0)),0)</f>
        <v>0</v>
      </c>
      <c r="BA107" s="3">
        <f ca="1">IFERROR(INDEX(INDIRECT("day_wise_sales_data!$B$2:$BZ$599"),MATCH(resource!$CC107,day_wise_sales_data!$A$2:$A$500,0),MATCH(resource!BA$2,INDIRECT("day_wise_sales_data!$B$1:$BZ$1"),0)),0)</f>
        <v>0</v>
      </c>
      <c r="BB107" s="3">
        <f ca="1">IFERROR(INDEX(INDIRECT("day_wise_sales_data!$B$2:$BZ$599"),MATCH(resource!$CC107,day_wise_sales_data!$A$2:$A$500,0),MATCH(resource!BB$2,INDIRECT("day_wise_sales_data!$B$1:$BZ$1"),0)),0)</f>
        <v>0</v>
      </c>
      <c r="BC107" s="3">
        <f ca="1">IFERROR(INDEX(INDIRECT("day_wise_sales_data!$B$2:$BZ$599"),MATCH(resource!$CC107,day_wise_sales_data!$A$2:$A$500,0),MATCH(resource!BC$2,INDIRECT("day_wise_sales_data!$B$1:$BZ$1"),0)),0)</f>
        <v>0</v>
      </c>
      <c r="BD107" s="3">
        <f ca="1">IFERROR(INDEX(INDIRECT("day_wise_sales_data!$B$2:$BZ$599"),MATCH(resource!$CC107,day_wise_sales_data!$A$2:$A$500,0),MATCH(resource!BD$2,INDIRECT("day_wise_sales_data!$B$1:$BZ$1"),0)),0)</f>
        <v>0</v>
      </c>
      <c r="BE107" s="3">
        <f ca="1">IFERROR(INDEX(INDIRECT("day_wise_sales_data!$B$2:$BZ$599"),MATCH(resource!$CC107,day_wise_sales_data!$A$2:$A$500,0),MATCH(resource!BE$2,INDIRECT("day_wise_sales_data!$B$1:$BZ$1"),0)),0)</f>
        <v>0</v>
      </c>
      <c r="BF107" s="3">
        <f ca="1">IFERROR(INDEX(INDIRECT("day_wise_sales_data!$B$2:$BZ$599"),MATCH(resource!$CC107,day_wise_sales_data!$A$2:$A$500,0),MATCH(resource!BF$2,INDIRECT("day_wise_sales_data!$B$1:$BZ$1"),0)),0)</f>
        <v>7969.52</v>
      </c>
      <c r="BG107" s="3">
        <f ca="1">IFERROR(INDEX(INDIRECT("day_wise_sales_data!$B$2:$BZ$599"),MATCH(resource!$CC107,day_wise_sales_data!$A$2:$A$500,0),MATCH(resource!BG$2,INDIRECT("day_wise_sales_data!$B$1:$BZ$1"),0)),0)</f>
        <v>1576.15</v>
      </c>
      <c r="BH107" s="3">
        <f ca="1">IFERROR(INDEX(INDIRECT("day_wise_sales_data!$B$2:$BZ$599"),MATCH(resource!$CC107,day_wise_sales_data!$A$2:$A$500,0),MATCH(resource!BH$2,INDIRECT("day_wise_sales_data!$B$1:$BZ$1"),0)),0)</f>
        <v>0</v>
      </c>
      <c r="BI107" s="3">
        <f ca="1">IFERROR(INDEX(INDIRECT("day_wise_sales_data!$B$2:$BZ$599"),MATCH(resource!$CC107,day_wise_sales_data!$A$2:$A$500,0),MATCH(resource!BI$2,INDIRECT("day_wise_sales_data!$B$1:$BZ$1"),0)),0)</f>
        <v>1267.29</v>
      </c>
      <c r="BJ107" s="3">
        <f ca="1">IFERROR(INDEX(INDIRECT("day_wise_sales_data!$B$2:$BZ$599"),MATCH(resource!$CC107,day_wise_sales_data!$A$2:$A$500,0),MATCH(resource!BJ$2,INDIRECT("day_wise_sales_data!$B$1:$BZ$1"),0)),0)</f>
        <v>0</v>
      </c>
      <c r="BK107" s="3">
        <f ca="1">IFERROR(INDEX(INDIRECT("day_wise_sales_data!$B$2:$BZ$599"),MATCH(resource!$CC107,day_wise_sales_data!$A$2:$A$500,0),MATCH(resource!BK$2,INDIRECT("day_wise_sales_data!$B$1:$BZ$1"),0)),0)</f>
        <v>16101.34</v>
      </c>
      <c r="BL107" s="3">
        <f ca="1">IFERROR(INDEX(INDIRECT("day_wise_sales_data!$B$2:$BZ$599"),MATCH(resource!$CC107,day_wise_sales_data!$A$2:$A$500,0),MATCH(resource!BL$2,INDIRECT("day_wise_sales_data!$B$1:$BZ$1"),0)),0)</f>
        <v>0</v>
      </c>
      <c r="BM107" s="3">
        <f ca="1">IFERROR(INDEX(INDIRECT("day_wise_sales_data!$B$2:$BZ$599"),MATCH(resource!$CC107,day_wise_sales_data!$A$2:$A$500,0),MATCH(resource!BM$2,INDIRECT("day_wise_sales_data!$B$1:$BZ$1"),0)),0)</f>
        <v>2752.44</v>
      </c>
      <c r="BN107" s="3">
        <f ca="1">IFERROR(INDEX(INDIRECT("day_wise_sales_data!$B$2:$BZ$599"),MATCH(resource!$CC107,day_wise_sales_data!$A$2:$A$500,0),MATCH(resource!BN$2,INDIRECT("day_wise_sales_data!$B$1:$BZ$1"),0)),0)</f>
        <v>0</v>
      </c>
      <c r="BO107" s="3">
        <f ca="1">IFERROR(INDEX(INDIRECT("day_wise_sales_data!$B$2:$BZ$599"),MATCH(resource!$CC107,day_wise_sales_data!$A$2:$A$500,0),MATCH(resource!BO$2,INDIRECT("day_wise_sales_data!$B$1:$BZ$1"),0)),0)</f>
        <v>2464.46</v>
      </c>
      <c r="BP107" s="3">
        <f ca="1">IFERROR(INDEX(INDIRECT("day_wise_sales_data!$B$2:$BZ$599"),MATCH(resource!$CC107,day_wise_sales_data!$A$2:$A$500,0),MATCH(resource!BP$2,INDIRECT("day_wise_sales_data!$B$1:$BZ$1"),0)),0)</f>
        <v>8580.64</v>
      </c>
      <c r="BQ107" s="3">
        <f ca="1">IFERROR(INDEX(INDIRECT("day_wise_sales_data!$B$2:$BZ$599"),MATCH(resource!$CC107,day_wise_sales_data!$A$2:$A$500,0),MATCH(resource!BQ$2,INDIRECT("day_wise_sales_data!$B$1:$BZ$1"),0)),0)</f>
        <v>0</v>
      </c>
      <c r="BR107" s="3">
        <f ca="1">IFERROR(INDEX(INDIRECT("day_wise_sales_data!$B$2:$BZ$599"),MATCH(resource!$CC107,day_wise_sales_data!$A$2:$A$500,0),MATCH(resource!BR$2,INDIRECT("day_wise_sales_data!$B$1:$BZ$1"),0)),0)</f>
        <v>0</v>
      </c>
      <c r="BS107" s="3">
        <f ca="1">IFERROR(INDEX(INDIRECT("day_wise_sales_data!$B$2:$BZ$599"),MATCH(resource!$CC107,day_wise_sales_data!$A$2:$A$500,0),MATCH(resource!BS$2,INDIRECT("day_wise_sales_data!$B$1:$BZ$1"),0)),0)</f>
        <v>4597.45</v>
      </c>
      <c r="BT107" s="3">
        <f ca="1">IFERROR(INDEX(INDIRECT("day_wise_sales_data!$B$2:$BZ$599"),MATCH(resource!$CC107,day_wise_sales_data!$A$2:$A$500,0),MATCH(resource!BT$2,INDIRECT("day_wise_sales_data!$B$1:$BZ$1"),0)),0)</f>
        <v>11912.76</v>
      </c>
      <c r="BU107" s="3">
        <f ca="1">IFERROR(INDEX(INDIRECT("day_wise_sales_data!$B$2:$BZ$599"),MATCH(resource!$CC107,day_wise_sales_data!$A$2:$A$500,0),MATCH(resource!BU$2,INDIRECT("day_wise_sales_data!$B$1:$BZ$1"),0)),0)</f>
        <v>16877.009999999998</v>
      </c>
      <c r="BV107" s="3">
        <f ca="1">IFERROR(INDEX(INDIRECT("day_wise_sales_data!$B$2:$BZ$599"),MATCH(resource!$CC107,day_wise_sales_data!$A$2:$A$500,0),MATCH(resource!BV$2,INDIRECT("day_wise_sales_data!$B$1:$BZ$1"),0)),0)</f>
        <v>22010.240000000002</v>
      </c>
      <c r="BW107" s="3">
        <f ca="1">IFERROR(INDEX(INDIRECT("day_wise_sales_data!$B$2:$BZ$599"),MATCH(resource!$CC107,day_wise_sales_data!$A$2:$A$500,0),MATCH(resource!BW$2,INDIRECT("day_wise_sales_data!$B$1:$BZ$1"),0)),0)</f>
        <v>7395.11</v>
      </c>
      <c r="BX107" s="3">
        <f ca="1">IFERROR(INDEX(INDIRECT("day_wise_sales_data!$B$2:$BZ$599"),MATCH(resource!$CC107,day_wise_sales_data!$A$2:$A$500,0),MATCH(resource!BX$2,INDIRECT("day_wise_sales_data!$B$1:$BZ$1"),0)),0)</f>
        <v>0</v>
      </c>
      <c r="BY107" s="3">
        <f ca="1">IFERROR(INDEX(INDIRECT("day_wise_sales_data!$B$2:$BZ$599"),MATCH(resource!$CC107,day_wise_sales_data!$A$2:$A$500,0),MATCH(resource!BY$2,INDIRECT("day_wise_sales_data!$B$1:$BZ$1"),0)),0)</f>
        <v>0</v>
      </c>
      <c r="BZ107" s="3">
        <f ca="1">IFERROR(INDEX(INDIRECT("day_wise_sales_data!$B$2:$BZ$599"),MATCH(resource!$CC107,day_wise_sales_data!$A$2:$A$500,0),MATCH(resource!BZ$2,INDIRECT("day_wise_sales_data!$B$1:$BZ$1"),0)),0)</f>
        <v>0</v>
      </c>
      <c r="CA107" s="3" t="str">
        <f ca="1">IFERROR(INDEX(INDIRECT("day_wise_sales_data!$B$2:$BZ$599"),MATCH(resource!$CC107,day_wise_sales_data!$A$2:$A$500,0),MATCH(resource!CA$2,INDIRECT("day_wise_sales_data!$B$1:$BZ$1"),0)),0)</f>
        <v>dd</v>
      </c>
      <c r="CC107" s="4" t="str">
        <f>sales_data!H106</f>
        <v>COX06213</v>
      </c>
      <c r="CD107" s="1">
        <v>105</v>
      </c>
      <c r="CE107" s="1" t="str">
        <f>IF(AQ107=report!$AQ$3,resource!CD107,"")</f>
        <v/>
      </c>
      <c r="CF107" s="5" t="str">
        <f>IFERROR(SMALL($CE$3:$CE$1001,ROWS($CE$3:CE107)),"")</f>
        <v/>
      </c>
      <c r="CH107">
        <f>IFERROR(VLOOKUP($CC107,data_pull!$E$22:$G$700,2,0),0)</f>
        <v>100986.7</v>
      </c>
      <c r="CI107" s="1">
        <f t="shared" si="64"/>
        <v>137</v>
      </c>
      <c r="CJ107" s="1">
        <f t="shared" si="63"/>
        <v>0</v>
      </c>
      <c r="CK107" s="1" t="s">
        <v>1216</v>
      </c>
      <c r="CL107" s="1">
        <f t="shared" si="65"/>
        <v>111</v>
      </c>
      <c r="CM107" s="1" t="str">
        <f>IFERROR(VLOOKUP($CK107,stock_data!$B$3:$W$612,2,0),0)</f>
        <v>FLU-K 500 CAPSULE</v>
      </c>
      <c r="CN107" s="1" t="str">
        <f>IFERROR(VLOOKUP($CK107,stock_data!$B$3:$W$612,4,0),0)</f>
        <v>5x4's</v>
      </c>
      <c r="CO107" s="1">
        <f>IFERROR(VLOOKUP($CK107,stock_data!$B$3:$W$612,5,0),0)</f>
        <v>185.3</v>
      </c>
      <c r="CP107" s="3">
        <f t="shared" si="66"/>
        <v>0</v>
      </c>
      <c r="CQ107" s="3">
        <f t="shared" si="67"/>
        <v>0</v>
      </c>
      <c r="CR107" s="1">
        <f>IFERROR(VLOOKUP($CK107,stock_data!$B$3:$W$612,6,0),0)</f>
        <v>0</v>
      </c>
      <c r="CS107" s="1">
        <f>IFERROR(VLOOKUP($CK107,stock_data!$B$3:$W$612,7,0),0)</f>
        <v>0</v>
      </c>
      <c r="CT107" s="1">
        <f>IFERROR(VLOOKUP($CK107,stock_data!$B$3:$W$612,8,0),0)</f>
        <v>0</v>
      </c>
      <c r="CU107" s="1">
        <f>IFERROR(VLOOKUP($CK107,stock_data!$B$3:$W$612,9,0),0)</f>
        <v>0</v>
      </c>
      <c r="CV107" s="1">
        <f>IFERROR(VLOOKUP($CK107,stock_data!$B$3:$W$612,10,0),0)</f>
        <v>0</v>
      </c>
      <c r="CW107" s="1">
        <f>IFERROR(VLOOKUP($CK107,stock_data!$B$3:$W$612,11,0),0)</f>
        <v>0</v>
      </c>
      <c r="CX107" s="1">
        <f>IFERROR(VLOOKUP($CK107,stock_data!$B$3:$W$612,12,0),0)</f>
        <v>0</v>
      </c>
      <c r="CY107" s="1">
        <f>IFERROR(VLOOKUP($CK107,stock_data!$B$3:$W$612,13,0),0)</f>
        <v>0</v>
      </c>
      <c r="CZ107" s="1">
        <f>IFERROR(VLOOKUP($CK107,stock_data!$B$3:$W$612,14,0),0)</f>
        <v>0</v>
      </c>
      <c r="DA107" s="1">
        <f>IFERROR(VLOOKUP($CK107,stock_data!$B$3:$W$612,15,0),0)</f>
        <v>0</v>
      </c>
      <c r="DB107" s="1">
        <f>IFERROR(VLOOKUP($CK107,stock_data!$B$3:$W$612,16,0),0)</f>
        <v>0</v>
      </c>
      <c r="DC107" s="1">
        <f>IFERROR(VLOOKUP($CK107,stock_data!$B$3:$W$612,17,0),0)</f>
        <v>0</v>
      </c>
      <c r="DD107" s="1">
        <f>IFERROR(VLOOKUP($CK107,stock_data!$B$3:$W$612,18,0),0)</f>
        <v>0</v>
      </c>
      <c r="DE107" s="1">
        <f>IFERROR(VLOOKUP($CK107,stock_data!$B$3:$W$612,19,0),0)</f>
        <v>0</v>
      </c>
      <c r="DF107" s="1">
        <f>IFERROR(VLOOKUP($CK107,stock_data!$B$3:$W$612,20,0),0)</f>
        <v>0</v>
      </c>
      <c r="DG107" s="1">
        <f>IFERROR(VLOOKUP($CK107,stock_data!$B$3:$W$612,21,0),0)</f>
        <v>0</v>
      </c>
      <c r="DH107" s="1">
        <f>IFERROR(VLOOKUP($CK107,stock_data!$B$3:$W$612,22,0),0)</f>
        <v>1</v>
      </c>
      <c r="DI107" s="1">
        <f t="shared" si="68"/>
        <v>1</v>
      </c>
      <c r="DJ107" s="1">
        <f t="shared" si="69"/>
        <v>185.3</v>
      </c>
      <c r="DK107" s="3">
        <f>IFERROR(INDEX(COD_SALES!$B$5:$Z$500,MATCH(resource!$CC107,COD_SALES!$A$5:$A$500,0),MATCH(resource!DK$2,COD_SALES!$B$4:$Z$4,0)),"")</f>
        <v>20</v>
      </c>
      <c r="DL107" s="3">
        <f>IFERROR(INDEX(COD_SALES!$B$5:$Z$500,MATCH(resource!$CC107,COD_SALES!$A$5:$A$500,0),MATCH(resource!DL$2,COD_SALES!$B$4:$Z$4,0)),"")</f>
        <v>6</v>
      </c>
      <c r="DM107" s="3">
        <f>IFERROR(INDEX(COD_SALES!$B$5:$Z$500,MATCH(resource!$CC107,COD_SALES!$A$5:$A$500,0),MATCH(resource!DM$2,COD_SALES!$B$4:$Z$4,0)),"")</f>
        <v>24</v>
      </c>
      <c r="DN107" s="3" t="str">
        <f>IFERROR(INDEX(COD_SALES!$B$5:$Z$500,MATCH(resource!$CC107,COD_SALES!$A$5:$A$500,0),MATCH(resource!DN$2,COD_SALES!$B$4:$Z$4,0)),"")</f>
        <v/>
      </c>
      <c r="DO107" s="3">
        <f>IFERROR(INDEX(COD_SALES!$B$5:$Z$500,MATCH(resource!$CC107,COD_SALES!$A$5:$A$500,0),MATCH(resource!DO$2,COD_SALES!$B$4:$Z$4,0)),"")</f>
        <v>0</v>
      </c>
      <c r="DP107" s="3">
        <f>IFERROR(INDEX(COD_SALES!$B$5:$Z$500,MATCH(resource!$CC107,COD_SALES!$A$5:$A$500,0),MATCH(resource!DP$2,COD_SALES!$B$4:$Z$4,0)),"")</f>
        <v>4</v>
      </c>
      <c r="DQ107" s="3" t="str">
        <f>IFERROR(INDEX(COD_SALES!$B$5:$Z$500,MATCH(resource!$CC107,COD_SALES!$A$5:$A$500,0),MATCH(resource!DQ$2,COD_SALES!$B$4:$Z$4,0)),"")</f>
        <v/>
      </c>
      <c r="DR107" s="3">
        <f>IFERROR(INDEX(COD_SALES!$B$5:$Z$500,MATCH(resource!$CC107,COD_SALES!$A$5:$A$500,0),MATCH(resource!DR$2,COD_SALES!$B$4:$Z$4,0)),"")</f>
        <v>0</v>
      </c>
      <c r="DS107" s="3">
        <f>IFERROR(INDEX(COD_SALES!$B$5:$Z$500,MATCH(resource!$CC107,COD_SALES!$A$5:$A$500,0),MATCH(resource!DS$2,COD_SALES!$B$4:$Z$4,0)),"")</f>
        <v>82</v>
      </c>
      <c r="DT107" s="3">
        <f>IFERROR(INDEX(COD_SALES!$B$5:$Z$500,MATCH(resource!$CC107,COD_SALES!$A$5:$A$500,0),MATCH(resource!DT$2,COD_SALES!$B$4:$Z$4,0)),"")</f>
        <v>1</v>
      </c>
      <c r="DU107" s="3">
        <f>IFERROR(INDEX(COD_SALES!$B$5:$Z$500,MATCH(resource!$CC107,COD_SALES!$A$5:$A$500,0),MATCH(resource!DU$2,COD_SALES!$B$4:$Z$4,0)),"")</f>
        <v>0</v>
      </c>
      <c r="DV107" s="3">
        <f>IFERROR(INDEX(COD_SALES!$B$5:$Z$500,MATCH(resource!$CC107,COD_SALES!$A$5:$A$500,0),MATCH(resource!DV$2,COD_SALES!$B$4:$Z$4,0)),"")</f>
        <v>0</v>
      </c>
      <c r="DW107" s="3">
        <f>IFERROR(INDEX(COD_SALES!$B$5:$Z$500,MATCH(resource!$CC107,COD_SALES!$A$5:$A$500,0),MATCH(resource!DW$2,COD_SALES!$B$4:$Z$4,0)),"")</f>
        <v>49</v>
      </c>
      <c r="DX107" s="3">
        <f>IFERROR(INDEX(COD_SALES!$B$5:$Z$500,MATCH(resource!$CC107,COD_SALES!$A$5:$A$500,0),MATCH(resource!DX$2,COD_SALES!$B$4:$Z$4,0)),"")</f>
        <v>0</v>
      </c>
      <c r="DY107" s="3">
        <f>IFERROR(INDEX(COD_SALES!$B$5:$Z$500,MATCH(resource!$CC107,COD_SALES!$A$5:$A$500,0),MATCH(resource!DY$2,COD_SALES!$B$4:$Z$4,0)),"")</f>
        <v>0</v>
      </c>
      <c r="DZ107" s="3">
        <f>IFERROR(INDEX(COD_SALES!$B$5:$Z$500,MATCH(resource!$CC107,COD_SALES!$A$5:$A$500,0),MATCH(resource!DZ$2,COD_SALES!$B$4:$Z$4,0)),"")</f>
        <v>5</v>
      </c>
      <c r="EA107" s="3">
        <f>IFERROR(INDEX(COD_SALES!$B$5:$Z$500,MATCH(resource!$CC107,COD_SALES!$A$5:$A$500,0),MATCH(resource!EA$2,COD_SALES!$B$4:$Z$4,0)),"")</f>
        <v>1</v>
      </c>
      <c r="EB107" s="3">
        <f t="shared" si="70"/>
        <v>54330.48</v>
      </c>
      <c r="ED107" s="3">
        <f>IFERROR(VLOOKUP($CK107,depot_prod_sales!$B$5:$S$200,3,0),0)</f>
        <v>0</v>
      </c>
      <c r="EE107" s="3">
        <f>IFERROR(VLOOKUP($CK107,depot_prod_sales!$B$5:$S$200,4,0),0)</f>
        <v>0</v>
      </c>
      <c r="EF107" s="3">
        <f>IFERROR(VLOOKUP($CK107,depot_prod_sales!$B$5:$S$200,5,0),0)</f>
        <v>0</v>
      </c>
      <c r="EG107" s="3">
        <f>IFERROR(VLOOKUP($CK107,depot_prod_sales!$B$5:$S$200,6,0),0)</f>
        <v>0</v>
      </c>
      <c r="EH107" s="3">
        <f>IFERROR(VLOOKUP($CK107,depot_prod_sales!$B$5:$S$200,7,0),0)</f>
        <v>0</v>
      </c>
      <c r="EI107" s="3">
        <f>IFERROR(VLOOKUP($CK107,depot_prod_sales!$B$5:$S$200,8,0),0)</f>
        <v>0</v>
      </c>
      <c r="EJ107" s="3">
        <f>IFERROR(VLOOKUP($CK107,depot_prod_sales!$B$5:$S$200,9,0),0)</f>
        <v>0</v>
      </c>
      <c r="EK107" s="3">
        <f>IFERROR(VLOOKUP($CK107,depot_prod_sales!$B$5:$S$200,10,0),0)</f>
        <v>0</v>
      </c>
      <c r="EL107" s="3">
        <f>IFERROR(VLOOKUP($CK107,depot_prod_sales!$B$5:$S$200,11,0),0)</f>
        <v>0</v>
      </c>
      <c r="EM107" s="3">
        <f>IFERROR(VLOOKUP($CK107,depot_prod_sales!$B$5:$S$200,12,0),0)</f>
        <v>0</v>
      </c>
      <c r="EN107" s="3">
        <f>IFERROR(VLOOKUP($CK107,depot_prod_sales!$B$5:$S$200,13,0),0)</f>
        <v>0</v>
      </c>
      <c r="EO107" s="3">
        <f>IFERROR(VLOOKUP($CK107,depot_prod_sales!$B$5:$S$200,14,0),0)</f>
        <v>0</v>
      </c>
      <c r="EP107" s="3">
        <f>IFERROR(VLOOKUP($CK107,depot_prod_sales!$B$5:$S$200,15,0),0)</f>
        <v>0</v>
      </c>
      <c r="EQ107" s="3">
        <f>IFERROR(VLOOKUP($CK107,depot_prod_sales!$B$5:$S$200,16,0),0)</f>
        <v>0</v>
      </c>
      <c r="ER107" s="3">
        <f>IFERROR(VLOOKUP($CK107,depot_prod_sales!$B$5:$S$200,17,0),0)</f>
        <v>0</v>
      </c>
      <c r="ES107" s="3">
        <f>IFERROR(VLOOKUP($CK107,depot_prod_sales!$B$5:$S$200,18,0),0)</f>
        <v>0</v>
      </c>
      <c r="ET107" s="116">
        <f t="shared" si="71"/>
        <v>0</v>
      </c>
      <c r="EU107" s="116">
        <f t="shared" si="72"/>
        <v>0</v>
      </c>
      <c r="EW107" s="3">
        <f>IFERROR(VLOOKUP(CC107,data_pull!$AO$25:$AR$546,2,0),0)</f>
        <v>30</v>
      </c>
      <c r="EX107" s="1">
        <f>IFERROR(VLOOKUP(CC107,data_pull!$AO$25:$AR$546,4,0),0)</f>
        <v>190000</v>
      </c>
    </row>
    <row r="108" spans="13:154" x14ac:dyDescent="0.25"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4" t="str">
        <f>sales_data!B107</f>
        <v>Mahrab Hossain</v>
      </c>
      <c r="AR108" s="4" t="str">
        <f>sales_data!C107</f>
        <v>Mohammad Sarower Alam</v>
      </c>
      <c r="AS108" s="5" t="str">
        <f t="shared" si="62"/>
        <v/>
      </c>
      <c r="AT108" s="4" t="str">
        <f>sales_data!I107</f>
        <v>Jashim Uddin-1</v>
      </c>
      <c r="AU108" s="4" t="str">
        <f>sales_data!W107</f>
        <v>Malum Ghat (Tb)</v>
      </c>
      <c r="AV108" s="1">
        <f>sales_data!N107</f>
        <v>228655.61</v>
      </c>
      <c r="AW108" s="1">
        <f>sales_data!P107</f>
        <v>36</v>
      </c>
      <c r="AX108" s="3">
        <f ca="1">IFERROR(INDEX(INDIRECT("day_wise_sales_data!$B$2:$BZ$599"),MATCH(resource!$CC108,day_wise_sales_data!$A$2:$A$500,0),MATCH(resource!AX$2,INDIRECT("day_wise_sales_data!$B$1:$BZ$1"),0)),0)</f>
        <v>2587.35</v>
      </c>
      <c r="AY108" s="3">
        <f ca="1">IFERROR(INDEX(INDIRECT("day_wise_sales_data!$B$2:$BZ$599"),MATCH(resource!$CC108,day_wise_sales_data!$A$2:$A$500,0),MATCH(resource!AY$2,INDIRECT("day_wise_sales_data!$B$1:$BZ$1"),0)),0)</f>
        <v>0</v>
      </c>
      <c r="AZ108" s="3">
        <f ca="1">IFERROR(INDEX(INDIRECT("day_wise_sales_data!$B$2:$BZ$599"),MATCH(resource!$CC108,day_wise_sales_data!$A$2:$A$500,0),MATCH(resource!AZ$2,INDIRECT("day_wise_sales_data!$B$1:$BZ$1"),0)),0)</f>
        <v>0</v>
      </c>
      <c r="BA108" s="3">
        <f ca="1">IFERROR(INDEX(INDIRECT("day_wise_sales_data!$B$2:$BZ$599"),MATCH(resource!$CC108,day_wise_sales_data!$A$2:$A$500,0),MATCH(resource!BA$2,INDIRECT("day_wise_sales_data!$B$1:$BZ$1"),0)),0)</f>
        <v>23016.89</v>
      </c>
      <c r="BB108" s="3">
        <f ca="1">IFERROR(INDEX(INDIRECT("day_wise_sales_data!$B$2:$BZ$599"),MATCH(resource!$CC108,day_wise_sales_data!$A$2:$A$500,0),MATCH(resource!BB$2,INDIRECT("day_wise_sales_data!$B$1:$BZ$1"),0)),0)</f>
        <v>0</v>
      </c>
      <c r="BC108" s="3">
        <f ca="1">IFERROR(INDEX(INDIRECT("day_wise_sales_data!$B$2:$BZ$599"),MATCH(resource!$CC108,day_wise_sales_data!$A$2:$A$500,0),MATCH(resource!BC$2,INDIRECT("day_wise_sales_data!$B$1:$BZ$1"),0)),0)</f>
        <v>18867.88</v>
      </c>
      <c r="BD108" s="3">
        <f ca="1">IFERROR(INDEX(INDIRECT("day_wise_sales_data!$B$2:$BZ$599"),MATCH(resource!$CC108,day_wise_sales_data!$A$2:$A$500,0),MATCH(resource!BD$2,INDIRECT("day_wise_sales_data!$B$1:$BZ$1"),0)),0)</f>
        <v>0</v>
      </c>
      <c r="BE108" s="3">
        <f ca="1">IFERROR(INDEX(INDIRECT("day_wise_sales_data!$B$2:$BZ$599"),MATCH(resource!$CC108,day_wise_sales_data!$A$2:$A$500,0),MATCH(resource!BE$2,INDIRECT("day_wise_sales_data!$B$1:$BZ$1"),0)),0)</f>
        <v>9266.93</v>
      </c>
      <c r="BF108" s="3">
        <f ca="1">IFERROR(INDEX(INDIRECT("day_wise_sales_data!$B$2:$BZ$599"),MATCH(resource!$CC108,day_wise_sales_data!$A$2:$A$500,0),MATCH(resource!BF$2,INDIRECT("day_wise_sales_data!$B$1:$BZ$1"),0)),0)</f>
        <v>1765.34</v>
      </c>
      <c r="BG108" s="3">
        <f ca="1">IFERROR(INDEX(INDIRECT("day_wise_sales_data!$B$2:$BZ$599"),MATCH(resource!$CC108,day_wise_sales_data!$A$2:$A$500,0),MATCH(resource!BG$2,INDIRECT("day_wise_sales_data!$B$1:$BZ$1"),0)),0)</f>
        <v>0</v>
      </c>
      <c r="BH108" s="3">
        <f ca="1">IFERROR(INDEX(INDIRECT("day_wise_sales_data!$B$2:$BZ$599"),MATCH(resource!$CC108,day_wise_sales_data!$A$2:$A$500,0),MATCH(resource!BH$2,INDIRECT("day_wise_sales_data!$B$1:$BZ$1"),0)),0)</f>
        <v>2471.29</v>
      </c>
      <c r="BI108" s="3">
        <f ca="1">IFERROR(INDEX(INDIRECT("day_wise_sales_data!$B$2:$BZ$599"),MATCH(resource!$CC108,day_wise_sales_data!$A$2:$A$500,0),MATCH(resource!BI$2,INDIRECT("day_wise_sales_data!$B$1:$BZ$1"),0)),0)</f>
        <v>7810.39</v>
      </c>
      <c r="BJ108" s="3">
        <f ca="1">IFERROR(INDEX(INDIRECT("day_wise_sales_data!$B$2:$BZ$599"),MATCH(resource!$CC108,day_wise_sales_data!$A$2:$A$500,0),MATCH(resource!BJ$2,INDIRECT("day_wise_sales_data!$B$1:$BZ$1"),0)),0)</f>
        <v>0</v>
      </c>
      <c r="BK108" s="3">
        <f ca="1">IFERROR(INDEX(INDIRECT("day_wise_sales_data!$B$2:$BZ$599"),MATCH(resource!$CC108,day_wise_sales_data!$A$2:$A$500,0),MATCH(resource!BK$2,INDIRECT("day_wise_sales_data!$B$1:$BZ$1"),0)),0)</f>
        <v>3353.86</v>
      </c>
      <c r="BL108" s="3">
        <f ca="1">IFERROR(INDEX(INDIRECT("day_wise_sales_data!$B$2:$BZ$599"),MATCH(resource!$CC108,day_wise_sales_data!$A$2:$A$500,0),MATCH(resource!BL$2,INDIRECT("day_wise_sales_data!$B$1:$BZ$1"),0)),0)</f>
        <v>19170.349999999999</v>
      </c>
      <c r="BM108" s="3">
        <f ca="1">IFERROR(INDEX(INDIRECT("day_wise_sales_data!$B$2:$BZ$599"),MATCH(resource!$CC108,day_wise_sales_data!$A$2:$A$500,0),MATCH(resource!BM$2,INDIRECT("day_wise_sales_data!$B$1:$BZ$1"),0)),0)</f>
        <v>0</v>
      </c>
      <c r="BN108" s="3">
        <f ca="1">IFERROR(INDEX(INDIRECT("day_wise_sales_data!$B$2:$BZ$599"),MATCH(resource!$CC108,day_wise_sales_data!$A$2:$A$500,0),MATCH(resource!BN$2,INDIRECT("day_wise_sales_data!$B$1:$BZ$1"),0)),0)</f>
        <v>0</v>
      </c>
      <c r="BO108" s="3">
        <f ca="1">IFERROR(INDEX(INDIRECT("day_wise_sales_data!$B$2:$BZ$599"),MATCH(resource!$CC108,day_wise_sales_data!$A$2:$A$500,0),MATCH(resource!BO$2,INDIRECT("day_wise_sales_data!$B$1:$BZ$1"),0)),0)</f>
        <v>1767.15</v>
      </c>
      <c r="BP108" s="3">
        <f ca="1">IFERROR(INDEX(INDIRECT("day_wise_sales_data!$B$2:$BZ$599"),MATCH(resource!$CC108,day_wise_sales_data!$A$2:$A$500,0),MATCH(resource!BP$2,INDIRECT("day_wise_sales_data!$B$1:$BZ$1"),0)),0)</f>
        <v>10602.86</v>
      </c>
      <c r="BQ108" s="3">
        <f ca="1">IFERROR(INDEX(INDIRECT("day_wise_sales_data!$B$2:$BZ$599"),MATCH(resource!$CC108,day_wise_sales_data!$A$2:$A$500,0),MATCH(resource!BQ$2,INDIRECT("day_wise_sales_data!$B$1:$BZ$1"),0)),0)</f>
        <v>0</v>
      </c>
      <c r="BR108" s="3">
        <f ca="1">IFERROR(INDEX(INDIRECT("day_wise_sales_data!$B$2:$BZ$599"),MATCH(resource!$CC108,day_wise_sales_data!$A$2:$A$500,0),MATCH(resource!BR$2,INDIRECT("day_wise_sales_data!$B$1:$BZ$1"),0)),0)</f>
        <v>4057.07</v>
      </c>
      <c r="BS108" s="3">
        <f ca="1">IFERROR(INDEX(INDIRECT("day_wise_sales_data!$B$2:$BZ$599"),MATCH(resource!$CC108,day_wise_sales_data!$A$2:$A$500,0),MATCH(resource!BS$2,INDIRECT("day_wise_sales_data!$B$1:$BZ$1"),0)),0)</f>
        <v>0</v>
      </c>
      <c r="BT108" s="3">
        <f ca="1">IFERROR(INDEX(INDIRECT("day_wise_sales_data!$B$2:$BZ$599"),MATCH(resource!$CC108,day_wise_sales_data!$A$2:$A$500,0),MATCH(resource!BT$2,INDIRECT("day_wise_sales_data!$B$1:$BZ$1"),0)),0)</f>
        <v>0</v>
      </c>
      <c r="BU108" s="3">
        <f ca="1">IFERROR(INDEX(INDIRECT("day_wise_sales_data!$B$2:$BZ$599"),MATCH(resource!$CC108,day_wise_sales_data!$A$2:$A$500,0),MATCH(resource!BU$2,INDIRECT("day_wise_sales_data!$B$1:$BZ$1"),0)),0)</f>
        <v>0</v>
      </c>
      <c r="BV108" s="3">
        <f ca="1">IFERROR(INDEX(INDIRECT("day_wise_sales_data!$B$2:$BZ$599"),MATCH(resource!$CC108,day_wise_sales_data!$A$2:$A$500,0),MATCH(resource!BV$2,INDIRECT("day_wise_sales_data!$B$1:$BZ$1"),0)),0)</f>
        <v>47195.93</v>
      </c>
      <c r="BW108" s="3">
        <f ca="1">IFERROR(INDEX(INDIRECT("day_wise_sales_data!$B$2:$BZ$599"),MATCH(resource!$CC108,day_wise_sales_data!$A$2:$A$500,0),MATCH(resource!BW$2,INDIRECT("day_wise_sales_data!$B$1:$BZ$1"),0)),0)</f>
        <v>0</v>
      </c>
      <c r="BX108" s="3">
        <f ca="1">IFERROR(INDEX(INDIRECT("day_wise_sales_data!$B$2:$BZ$599"),MATCH(resource!$CC108,day_wise_sales_data!$A$2:$A$500,0),MATCH(resource!BX$2,INDIRECT("day_wise_sales_data!$B$1:$BZ$1"),0)),0)</f>
        <v>0</v>
      </c>
      <c r="BY108" s="3">
        <f ca="1">IFERROR(INDEX(INDIRECT("day_wise_sales_data!$B$2:$BZ$599"),MATCH(resource!$CC108,day_wise_sales_data!$A$2:$A$500,0),MATCH(resource!BY$2,INDIRECT("day_wise_sales_data!$B$1:$BZ$1"),0)),0)</f>
        <v>1854.74</v>
      </c>
      <c r="BZ108" s="3">
        <f ca="1">IFERROR(INDEX(INDIRECT("day_wise_sales_data!$B$2:$BZ$599"),MATCH(resource!$CC108,day_wise_sales_data!$A$2:$A$500,0),MATCH(resource!BZ$2,INDIRECT("day_wise_sales_data!$B$1:$BZ$1"),0)),0)</f>
        <v>3485.58</v>
      </c>
      <c r="CA108" s="3" t="str">
        <f ca="1">IFERROR(INDEX(INDIRECT("day_wise_sales_data!$B$2:$BZ$599"),MATCH(resource!$CC108,day_wise_sales_data!$A$2:$A$500,0),MATCH(resource!CA$2,INDIRECT("day_wise_sales_data!$B$1:$BZ$1"),0)),0)</f>
        <v>dd</v>
      </c>
      <c r="CC108" s="4" t="str">
        <f>sales_data!H107</f>
        <v>COX11111</v>
      </c>
      <c r="CD108" s="1">
        <v>106</v>
      </c>
      <c r="CE108" s="1" t="str">
        <f>IF(AQ108=report!$AQ$3,resource!CD108,"")</f>
        <v/>
      </c>
      <c r="CF108" s="5" t="str">
        <f>IFERROR(SMALL($CE$3:$CE$1001,ROWS($CE$3:CE108)),"")</f>
        <v/>
      </c>
      <c r="CH108">
        <f>IFERROR(VLOOKUP($CC108,data_pull!$E$22:$G$700,2,0),0)</f>
        <v>228655.61</v>
      </c>
      <c r="CI108" s="1">
        <f t="shared" si="64"/>
        <v>154</v>
      </c>
      <c r="CJ108" s="1">
        <f t="shared" si="63"/>
        <v>0</v>
      </c>
      <c r="CK108" s="1" t="s">
        <v>1218</v>
      </c>
      <c r="CL108" s="1">
        <f t="shared" si="65"/>
        <v>111</v>
      </c>
      <c r="CM108" s="1" t="str">
        <f>IFERROR(VLOOKUP($CK108,stock_data!$B$3:$W$612,2,0),0)</f>
        <v>FLU-K 500 CAPSULE 28's</v>
      </c>
      <c r="CN108" s="1" t="str">
        <f>IFERROR(VLOOKUP($CK108,stock_data!$B$3:$W$612,4,0),0)</f>
        <v>7x4's</v>
      </c>
      <c r="CO108" s="1">
        <f>IFERROR(VLOOKUP($CK108,stock_data!$B$3:$W$612,5,0),0)</f>
        <v>259.5</v>
      </c>
      <c r="CP108" s="3">
        <f t="shared" si="66"/>
        <v>0</v>
      </c>
      <c r="CQ108" s="3">
        <f t="shared" si="67"/>
        <v>0</v>
      </c>
      <c r="CR108" s="1">
        <f>IFERROR(VLOOKUP($CK108,stock_data!$B$3:$W$612,6,0),0)</f>
        <v>0</v>
      </c>
      <c r="CS108" s="1">
        <f>IFERROR(VLOOKUP($CK108,stock_data!$B$3:$W$612,7,0),0)</f>
        <v>0</v>
      </c>
      <c r="CT108" s="1">
        <f>IFERROR(VLOOKUP($CK108,stock_data!$B$3:$W$612,8,0),0)</f>
        <v>0</v>
      </c>
      <c r="CU108" s="1">
        <f>IFERROR(VLOOKUP($CK108,stock_data!$B$3:$W$612,9,0),0)</f>
        <v>0</v>
      </c>
      <c r="CV108" s="1">
        <f>IFERROR(VLOOKUP($CK108,stock_data!$B$3:$W$612,10,0),0)</f>
        <v>0</v>
      </c>
      <c r="CW108" s="1">
        <f>IFERROR(VLOOKUP($CK108,stock_data!$B$3:$W$612,11,0),0)</f>
        <v>0</v>
      </c>
      <c r="CX108" s="1">
        <f>IFERROR(VLOOKUP($CK108,stock_data!$B$3:$W$612,12,0),0)</f>
        <v>0</v>
      </c>
      <c r="CY108" s="1">
        <f>IFERROR(VLOOKUP($CK108,stock_data!$B$3:$W$612,13,0),0)</f>
        <v>0</v>
      </c>
      <c r="CZ108" s="1">
        <f>IFERROR(VLOOKUP($CK108,stock_data!$B$3:$W$612,14,0),0)</f>
        <v>0</v>
      </c>
      <c r="DA108" s="1">
        <f>IFERROR(VLOOKUP($CK108,stock_data!$B$3:$W$612,15,0),0)</f>
        <v>0</v>
      </c>
      <c r="DB108" s="1">
        <f>IFERROR(VLOOKUP($CK108,stock_data!$B$3:$W$612,16,0),0)</f>
        <v>0</v>
      </c>
      <c r="DC108" s="1">
        <f>IFERROR(VLOOKUP($CK108,stock_data!$B$3:$W$612,17,0),0)</f>
        <v>0</v>
      </c>
      <c r="DD108" s="1">
        <f>IFERROR(VLOOKUP($CK108,stock_data!$B$3:$W$612,18,0),0)</f>
        <v>0</v>
      </c>
      <c r="DE108" s="1">
        <f>IFERROR(VLOOKUP($CK108,stock_data!$B$3:$W$612,19,0),0)</f>
        <v>0</v>
      </c>
      <c r="DF108" s="1">
        <f>IFERROR(VLOOKUP($CK108,stock_data!$B$3:$W$612,20,0),0)</f>
        <v>0</v>
      </c>
      <c r="DG108" s="1">
        <f>IFERROR(VLOOKUP($CK108,stock_data!$B$3:$W$612,21,0),0)</f>
        <v>0</v>
      </c>
      <c r="DH108" s="1">
        <f>IFERROR(VLOOKUP($CK108,stock_data!$B$3:$W$612,22,0),0)</f>
        <v>0</v>
      </c>
      <c r="DI108" s="1">
        <f t="shared" si="68"/>
        <v>0</v>
      </c>
      <c r="DJ108" s="1">
        <f t="shared" si="69"/>
        <v>0</v>
      </c>
      <c r="DK108" s="3">
        <f>IFERROR(INDEX(COD_SALES!$B$5:$Z$500,MATCH(resource!$CC108,COD_SALES!$A$5:$A$500,0),MATCH(resource!DK$2,COD_SALES!$B$4:$Z$4,0)),"")</f>
        <v>1</v>
      </c>
      <c r="DL108" s="3">
        <f>IFERROR(INDEX(COD_SALES!$B$5:$Z$500,MATCH(resource!$CC108,COD_SALES!$A$5:$A$500,0),MATCH(resource!DL$2,COD_SALES!$B$4:$Z$4,0)),"")</f>
        <v>1</v>
      </c>
      <c r="DM108" s="3">
        <f>IFERROR(INDEX(COD_SALES!$B$5:$Z$500,MATCH(resource!$CC108,COD_SALES!$A$5:$A$500,0),MATCH(resource!DM$2,COD_SALES!$B$4:$Z$4,0)),"")</f>
        <v>18</v>
      </c>
      <c r="DN108" s="3" t="str">
        <f>IFERROR(INDEX(COD_SALES!$B$5:$Z$500,MATCH(resource!$CC108,COD_SALES!$A$5:$A$500,0),MATCH(resource!DN$2,COD_SALES!$B$4:$Z$4,0)),"")</f>
        <v/>
      </c>
      <c r="DO108" s="3">
        <f>IFERROR(INDEX(COD_SALES!$B$5:$Z$500,MATCH(resource!$CC108,COD_SALES!$A$5:$A$500,0),MATCH(resource!DO$2,COD_SALES!$B$4:$Z$4,0)),"")</f>
        <v>0</v>
      </c>
      <c r="DP108" s="3">
        <f>IFERROR(INDEX(COD_SALES!$B$5:$Z$500,MATCH(resource!$CC108,COD_SALES!$A$5:$A$500,0),MATCH(resource!DP$2,COD_SALES!$B$4:$Z$4,0)),"")</f>
        <v>16</v>
      </c>
      <c r="DQ108" s="3" t="str">
        <f>IFERROR(INDEX(COD_SALES!$B$5:$Z$500,MATCH(resource!$CC108,COD_SALES!$A$5:$A$500,0),MATCH(resource!DQ$2,COD_SALES!$B$4:$Z$4,0)),"")</f>
        <v/>
      </c>
      <c r="DR108" s="3">
        <f>IFERROR(INDEX(COD_SALES!$B$5:$Z$500,MATCH(resource!$CC108,COD_SALES!$A$5:$A$500,0),MATCH(resource!DR$2,COD_SALES!$B$4:$Z$4,0)),"")</f>
        <v>0</v>
      </c>
      <c r="DS108" s="3">
        <f>IFERROR(INDEX(COD_SALES!$B$5:$Z$500,MATCH(resource!$CC108,COD_SALES!$A$5:$A$500,0),MATCH(resource!DS$2,COD_SALES!$B$4:$Z$4,0)),"")</f>
        <v>160</v>
      </c>
      <c r="DT108" s="3">
        <f>IFERROR(INDEX(COD_SALES!$B$5:$Z$500,MATCH(resource!$CC108,COD_SALES!$A$5:$A$500,0),MATCH(resource!DT$2,COD_SALES!$B$4:$Z$4,0)),"")</f>
        <v>0</v>
      </c>
      <c r="DU108" s="3">
        <f>IFERROR(INDEX(COD_SALES!$B$5:$Z$500,MATCH(resource!$CC108,COD_SALES!$A$5:$A$500,0),MATCH(resource!DU$2,COD_SALES!$B$4:$Z$4,0)),"")</f>
        <v>10</v>
      </c>
      <c r="DV108" s="3">
        <f>IFERROR(INDEX(COD_SALES!$B$5:$Z$500,MATCH(resource!$CC108,COD_SALES!$A$5:$A$500,0),MATCH(resource!DV$2,COD_SALES!$B$4:$Z$4,0)),"")</f>
        <v>0</v>
      </c>
      <c r="DW108" s="3">
        <f>IFERROR(INDEX(COD_SALES!$B$5:$Z$500,MATCH(resource!$CC108,COD_SALES!$A$5:$A$500,0),MATCH(resource!DW$2,COD_SALES!$B$4:$Z$4,0)),"")</f>
        <v>37</v>
      </c>
      <c r="DX108" s="3">
        <f>IFERROR(INDEX(COD_SALES!$B$5:$Z$500,MATCH(resource!$CC108,COD_SALES!$A$5:$A$500,0),MATCH(resource!DX$2,COD_SALES!$B$4:$Z$4,0)),"")</f>
        <v>20</v>
      </c>
      <c r="DY108" s="3">
        <f>IFERROR(INDEX(COD_SALES!$B$5:$Z$500,MATCH(resource!$CC108,COD_SALES!$A$5:$A$500,0),MATCH(resource!DY$2,COD_SALES!$B$4:$Z$4,0)),"")</f>
        <v>10</v>
      </c>
      <c r="DZ108" s="3">
        <f>IFERROR(INDEX(COD_SALES!$B$5:$Z$500,MATCH(resource!$CC108,COD_SALES!$A$5:$A$500,0),MATCH(resource!DZ$2,COD_SALES!$B$4:$Z$4,0)),"")</f>
        <v>3</v>
      </c>
      <c r="EA108" s="3">
        <f>IFERROR(INDEX(COD_SALES!$B$5:$Z$500,MATCH(resource!$CC108,COD_SALES!$A$5:$A$500,0),MATCH(resource!EA$2,COD_SALES!$B$4:$Z$4,0)),"")</f>
        <v>2</v>
      </c>
      <c r="EB108" s="3">
        <f t="shared" si="70"/>
        <v>67876.53</v>
      </c>
      <c r="ED108" s="3">
        <f>IFERROR(VLOOKUP($CK108,depot_prod_sales!$B$5:$S$200,3,0),0)</f>
        <v>0</v>
      </c>
      <c r="EE108" s="3">
        <f>IFERROR(VLOOKUP($CK108,depot_prod_sales!$B$5:$S$200,4,0),0)</f>
        <v>0</v>
      </c>
      <c r="EF108" s="3">
        <f>IFERROR(VLOOKUP($CK108,depot_prod_sales!$B$5:$S$200,5,0),0)</f>
        <v>0</v>
      </c>
      <c r="EG108" s="3">
        <f>IFERROR(VLOOKUP($CK108,depot_prod_sales!$B$5:$S$200,6,0),0)</f>
        <v>0</v>
      </c>
      <c r="EH108" s="3">
        <f>IFERROR(VLOOKUP($CK108,depot_prod_sales!$B$5:$S$200,7,0),0)</f>
        <v>0</v>
      </c>
      <c r="EI108" s="3">
        <f>IFERROR(VLOOKUP($CK108,depot_prod_sales!$B$5:$S$200,8,0),0)</f>
        <v>0</v>
      </c>
      <c r="EJ108" s="3">
        <f>IFERROR(VLOOKUP($CK108,depot_prod_sales!$B$5:$S$200,9,0),0)</f>
        <v>0</v>
      </c>
      <c r="EK108" s="3">
        <f>IFERROR(VLOOKUP($CK108,depot_prod_sales!$B$5:$S$200,10,0),0)</f>
        <v>0</v>
      </c>
      <c r="EL108" s="3">
        <f>IFERROR(VLOOKUP($CK108,depot_prod_sales!$B$5:$S$200,11,0),0)</f>
        <v>0</v>
      </c>
      <c r="EM108" s="3">
        <f>IFERROR(VLOOKUP($CK108,depot_prod_sales!$B$5:$S$200,12,0),0)</f>
        <v>0</v>
      </c>
      <c r="EN108" s="3">
        <f>IFERROR(VLOOKUP($CK108,depot_prod_sales!$B$5:$S$200,13,0),0)</f>
        <v>0</v>
      </c>
      <c r="EO108" s="3">
        <f>IFERROR(VLOOKUP($CK108,depot_prod_sales!$B$5:$S$200,14,0),0)</f>
        <v>0</v>
      </c>
      <c r="EP108" s="3">
        <f>IFERROR(VLOOKUP($CK108,depot_prod_sales!$B$5:$S$200,15,0),0)</f>
        <v>0</v>
      </c>
      <c r="EQ108" s="3">
        <f>IFERROR(VLOOKUP($CK108,depot_prod_sales!$B$5:$S$200,16,0),0)</f>
        <v>0</v>
      </c>
      <c r="ER108" s="3">
        <f>IFERROR(VLOOKUP($CK108,depot_prod_sales!$B$5:$S$200,17,0),0)</f>
        <v>0</v>
      </c>
      <c r="ES108" s="3">
        <f>IFERROR(VLOOKUP($CK108,depot_prod_sales!$B$5:$S$200,18,0),0)</f>
        <v>0</v>
      </c>
      <c r="ET108" s="116">
        <f t="shared" si="71"/>
        <v>0</v>
      </c>
      <c r="EU108" s="116">
        <f t="shared" si="72"/>
        <v>0</v>
      </c>
      <c r="EW108" s="3">
        <f>IFERROR(VLOOKUP(CC108,data_pull!$AO$25:$AR$546,2,0),0)</f>
        <v>23</v>
      </c>
      <c r="EX108" s="1">
        <f>IFERROR(VLOOKUP(CC108,data_pull!$AO$25:$AR$546,4,0),0)</f>
        <v>190000</v>
      </c>
    </row>
    <row r="109" spans="13:154" x14ac:dyDescent="0.25"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4" t="str">
        <f>sales_data!B108</f>
        <v>Mahrab Hossain</v>
      </c>
      <c r="AR109" s="4" t="str">
        <f>sales_data!C108</f>
        <v>Mohammad Sarower Alam</v>
      </c>
      <c r="AS109" s="5" t="str">
        <f t="shared" si="62"/>
        <v/>
      </c>
      <c r="AT109" s="4" t="str">
        <f>sales_data!I108</f>
        <v>Kali Pada Paul</v>
      </c>
      <c r="AU109" s="4" t="str">
        <f>sales_data!W108</f>
        <v>Eidgah</v>
      </c>
      <c r="AV109" s="1">
        <f>sales_data!N108</f>
        <v>229134.87</v>
      </c>
      <c r="AW109" s="1">
        <f>sales_data!P108</f>
        <v>44</v>
      </c>
      <c r="AX109" s="3">
        <f ca="1">IFERROR(INDEX(INDIRECT("day_wise_sales_data!$B$2:$BZ$599"),MATCH(resource!$CC109,day_wise_sales_data!$A$2:$A$500,0),MATCH(resource!AX$2,INDIRECT("day_wise_sales_data!$B$1:$BZ$1"),0)),0)</f>
        <v>4065.84</v>
      </c>
      <c r="AY109" s="3">
        <f ca="1">IFERROR(INDEX(INDIRECT("day_wise_sales_data!$B$2:$BZ$599"),MATCH(resource!$CC109,day_wise_sales_data!$A$2:$A$500,0),MATCH(resource!AY$2,INDIRECT("day_wise_sales_data!$B$1:$BZ$1"),0)),0)</f>
        <v>0</v>
      </c>
      <c r="AZ109" s="3">
        <f ca="1">IFERROR(INDEX(INDIRECT("day_wise_sales_data!$B$2:$BZ$599"),MATCH(resource!$CC109,day_wise_sales_data!$A$2:$A$500,0),MATCH(resource!AZ$2,INDIRECT("day_wise_sales_data!$B$1:$BZ$1"),0)),0)</f>
        <v>75788.240000000005</v>
      </c>
      <c r="BA109" s="3">
        <f ca="1">IFERROR(INDEX(INDIRECT("day_wise_sales_data!$B$2:$BZ$599"),MATCH(resource!$CC109,day_wise_sales_data!$A$2:$A$500,0),MATCH(resource!BA$2,INDIRECT("day_wise_sales_data!$B$1:$BZ$1"),0)),0)</f>
        <v>0</v>
      </c>
      <c r="BB109" s="3">
        <f ca="1">IFERROR(INDEX(INDIRECT("day_wise_sales_data!$B$2:$BZ$599"),MATCH(resource!$CC109,day_wise_sales_data!$A$2:$A$500,0),MATCH(resource!BB$2,INDIRECT("day_wise_sales_data!$B$1:$BZ$1"),0)),0)</f>
        <v>17123.39</v>
      </c>
      <c r="BC109" s="3">
        <f ca="1">IFERROR(INDEX(INDIRECT("day_wise_sales_data!$B$2:$BZ$599"),MATCH(resource!$CC109,day_wise_sales_data!$A$2:$A$500,0),MATCH(resource!BC$2,INDIRECT("day_wise_sales_data!$B$1:$BZ$1"),0)),0)</f>
        <v>0</v>
      </c>
      <c r="BD109" s="3">
        <f ca="1">IFERROR(INDEX(INDIRECT("day_wise_sales_data!$B$2:$BZ$599"),MATCH(resource!$CC109,day_wise_sales_data!$A$2:$A$500,0),MATCH(resource!BD$2,INDIRECT("day_wise_sales_data!$B$1:$BZ$1"),0)),0)</f>
        <v>2650.5</v>
      </c>
      <c r="BE109" s="3">
        <f ca="1">IFERROR(INDEX(INDIRECT("day_wise_sales_data!$B$2:$BZ$599"),MATCH(resource!$CC109,day_wise_sales_data!$A$2:$A$500,0),MATCH(resource!BE$2,INDIRECT("day_wise_sales_data!$B$1:$BZ$1"),0)),0)</f>
        <v>2027.6</v>
      </c>
      <c r="BF109" s="3">
        <f ca="1">IFERROR(INDEX(INDIRECT("day_wise_sales_data!$B$2:$BZ$599"),MATCH(resource!$CC109,day_wise_sales_data!$A$2:$A$500,0),MATCH(resource!BF$2,INDIRECT("day_wise_sales_data!$B$1:$BZ$1"),0)),0)</f>
        <v>882.67</v>
      </c>
      <c r="BG109" s="3">
        <f ca="1">IFERROR(INDEX(INDIRECT("day_wise_sales_data!$B$2:$BZ$599"),MATCH(resource!$CC109,day_wise_sales_data!$A$2:$A$500,0),MATCH(resource!BG$2,INDIRECT("day_wise_sales_data!$B$1:$BZ$1"),0)),0)</f>
        <v>0</v>
      </c>
      <c r="BH109" s="3">
        <f ca="1">IFERROR(INDEX(INDIRECT("day_wise_sales_data!$B$2:$BZ$599"),MATCH(resource!$CC109,day_wise_sales_data!$A$2:$A$500,0),MATCH(resource!BH$2,INDIRECT("day_wise_sales_data!$B$1:$BZ$1"),0)),0)</f>
        <v>7680.2</v>
      </c>
      <c r="BI109" s="3">
        <f ca="1">IFERROR(INDEX(INDIRECT("day_wise_sales_data!$B$2:$BZ$599"),MATCH(resource!$CC109,day_wise_sales_data!$A$2:$A$500,0),MATCH(resource!BI$2,INDIRECT("day_wise_sales_data!$B$1:$BZ$1"),0)),0)</f>
        <v>14248.69</v>
      </c>
      <c r="BJ109" s="3">
        <f ca="1">IFERROR(INDEX(INDIRECT("day_wise_sales_data!$B$2:$BZ$599"),MATCH(resource!$CC109,day_wise_sales_data!$A$2:$A$500,0),MATCH(resource!BJ$2,INDIRECT("day_wise_sales_data!$B$1:$BZ$1"),0)),0)</f>
        <v>0</v>
      </c>
      <c r="BK109" s="3">
        <f ca="1">IFERROR(INDEX(INDIRECT("day_wise_sales_data!$B$2:$BZ$599"),MATCH(resource!$CC109,day_wise_sales_data!$A$2:$A$500,0),MATCH(resource!BK$2,INDIRECT("day_wise_sales_data!$B$1:$BZ$1"),0)),0)</f>
        <v>17745.14</v>
      </c>
      <c r="BL109" s="3">
        <f ca="1">IFERROR(INDEX(INDIRECT("day_wise_sales_data!$B$2:$BZ$599"),MATCH(resource!$CC109,day_wise_sales_data!$A$2:$A$500,0),MATCH(resource!BL$2,INDIRECT("day_wise_sales_data!$B$1:$BZ$1"),0)),0)</f>
        <v>0</v>
      </c>
      <c r="BM109" s="3">
        <f ca="1">IFERROR(INDEX(INDIRECT("day_wise_sales_data!$B$2:$BZ$599"),MATCH(resource!$CC109,day_wise_sales_data!$A$2:$A$500,0),MATCH(resource!BM$2,INDIRECT("day_wise_sales_data!$B$1:$BZ$1"),0)),0)</f>
        <v>0</v>
      </c>
      <c r="BN109" s="3">
        <f ca="1">IFERROR(INDEX(INDIRECT("day_wise_sales_data!$B$2:$BZ$599"),MATCH(resource!$CC109,day_wise_sales_data!$A$2:$A$500,0),MATCH(resource!BN$2,INDIRECT("day_wise_sales_data!$B$1:$BZ$1"),0)),0)</f>
        <v>0</v>
      </c>
      <c r="BO109" s="3">
        <f ca="1">IFERROR(INDEX(INDIRECT("day_wise_sales_data!$B$2:$BZ$599"),MATCH(resource!$CC109,day_wise_sales_data!$A$2:$A$500,0),MATCH(resource!BO$2,INDIRECT("day_wise_sales_data!$B$1:$BZ$1"),0)),0)</f>
        <v>6176.59</v>
      </c>
      <c r="BP109" s="3">
        <f ca="1">IFERROR(INDEX(INDIRECT("day_wise_sales_data!$B$2:$BZ$599"),MATCH(resource!$CC109,day_wise_sales_data!$A$2:$A$500,0),MATCH(resource!BP$2,INDIRECT("day_wise_sales_data!$B$1:$BZ$1"),0)),0)</f>
        <v>0</v>
      </c>
      <c r="BQ109" s="3">
        <f ca="1">IFERROR(INDEX(INDIRECT("day_wise_sales_data!$B$2:$BZ$599"),MATCH(resource!$CC109,day_wise_sales_data!$A$2:$A$500,0),MATCH(resource!BQ$2,INDIRECT("day_wise_sales_data!$B$1:$BZ$1"),0)),0)</f>
        <v>0</v>
      </c>
      <c r="BR109" s="3">
        <f ca="1">IFERROR(INDEX(INDIRECT("day_wise_sales_data!$B$2:$BZ$599"),MATCH(resource!$CC109,day_wise_sales_data!$A$2:$A$500,0),MATCH(resource!BR$2,INDIRECT("day_wise_sales_data!$B$1:$BZ$1"),0)),0)</f>
        <v>0</v>
      </c>
      <c r="BS109" s="3">
        <f ca="1">IFERROR(INDEX(INDIRECT("day_wise_sales_data!$B$2:$BZ$599"),MATCH(resource!$CC109,day_wise_sales_data!$A$2:$A$500,0),MATCH(resource!BS$2,INDIRECT("day_wise_sales_data!$B$1:$BZ$1"),0)),0)</f>
        <v>8821.6</v>
      </c>
      <c r="BT109" s="3">
        <f ca="1">IFERROR(INDEX(INDIRECT("day_wise_sales_data!$B$2:$BZ$599"),MATCH(resource!$CC109,day_wise_sales_data!$A$2:$A$500,0),MATCH(resource!BT$2,INDIRECT("day_wise_sales_data!$B$1:$BZ$1"),0)),0)</f>
        <v>0</v>
      </c>
      <c r="BU109" s="3">
        <f ca="1">IFERROR(INDEX(INDIRECT("day_wise_sales_data!$B$2:$BZ$599"),MATCH(resource!$CC109,day_wise_sales_data!$A$2:$A$500,0),MATCH(resource!BU$2,INDIRECT("day_wise_sales_data!$B$1:$BZ$1"),0)),0)</f>
        <v>15363.94</v>
      </c>
      <c r="BV109" s="3">
        <f ca="1">IFERROR(INDEX(INDIRECT("day_wise_sales_data!$B$2:$BZ$599"),MATCH(resource!$CC109,day_wise_sales_data!$A$2:$A$500,0),MATCH(resource!BV$2,INDIRECT("day_wise_sales_data!$B$1:$BZ$1"),0)),0)</f>
        <v>21231.86</v>
      </c>
      <c r="BW109" s="3">
        <f ca="1">IFERROR(INDEX(INDIRECT("day_wise_sales_data!$B$2:$BZ$599"),MATCH(resource!$CC109,day_wise_sales_data!$A$2:$A$500,0),MATCH(resource!BW$2,INDIRECT("day_wise_sales_data!$B$1:$BZ$1"),0)),0)</f>
        <v>0</v>
      </c>
      <c r="BX109" s="3">
        <f ca="1">IFERROR(INDEX(INDIRECT("day_wise_sales_data!$B$2:$BZ$599"),MATCH(resource!$CC109,day_wise_sales_data!$A$2:$A$500,0),MATCH(resource!BX$2,INDIRECT("day_wise_sales_data!$B$1:$BZ$1"),0)),0)</f>
        <v>14187.82</v>
      </c>
      <c r="BY109" s="3">
        <f ca="1">IFERROR(INDEX(INDIRECT("day_wise_sales_data!$B$2:$BZ$599"),MATCH(resource!$CC109,day_wise_sales_data!$A$2:$A$500,0),MATCH(resource!BY$2,INDIRECT("day_wise_sales_data!$B$1:$BZ$1"),0)),0)</f>
        <v>0</v>
      </c>
      <c r="BZ109" s="3">
        <f ca="1">IFERROR(INDEX(INDIRECT("day_wise_sales_data!$B$2:$BZ$599"),MATCH(resource!$CC109,day_wise_sales_data!$A$2:$A$500,0),MATCH(resource!BZ$2,INDIRECT("day_wise_sales_data!$B$1:$BZ$1"),0)),0)</f>
        <v>21482.97</v>
      </c>
      <c r="CA109" s="3" t="str">
        <f ca="1">IFERROR(INDEX(INDIRECT("day_wise_sales_data!$B$2:$BZ$599"),MATCH(resource!$CC109,day_wise_sales_data!$A$2:$A$500,0),MATCH(resource!CA$2,INDIRECT("day_wise_sales_data!$B$1:$BZ$1"),0)),0)</f>
        <v>dd</v>
      </c>
      <c r="CC109" s="4" t="str">
        <f>sales_data!H108</f>
        <v>COX03191</v>
      </c>
      <c r="CD109" s="1">
        <v>107</v>
      </c>
      <c r="CE109" s="1" t="str">
        <f>IF(AQ109=report!$AQ$3,resource!CD109,"")</f>
        <v/>
      </c>
      <c r="CF109" s="5" t="str">
        <f>IFERROR(SMALL($CE$3:$CE$1001,ROWS($CE$3:CE109)),"")</f>
        <v/>
      </c>
      <c r="CH109">
        <f>IFERROR(VLOOKUP($CC109,data_pull!$E$22:$G$700,2,0),0)</f>
        <v>229134.87</v>
      </c>
      <c r="CI109" s="1">
        <f t="shared" si="64"/>
        <v>154</v>
      </c>
      <c r="CJ109" s="1">
        <f t="shared" si="63"/>
        <v>359</v>
      </c>
      <c r="CK109" s="1" t="s">
        <v>1221</v>
      </c>
      <c r="CL109" s="1">
        <f t="shared" si="65"/>
        <v>29</v>
      </c>
      <c r="CM109" s="1" t="str">
        <f>IFERROR(VLOOKUP($CK109,stock_data!$B$3:$W$612,2,0),0)</f>
        <v>FLU-K DRY SYRUP 125mg/5ml</v>
      </c>
      <c r="CN109" s="1" t="str">
        <f>IFERROR(VLOOKUP($CK109,stock_data!$B$3:$W$612,4,0),0)</f>
        <v>100ml</v>
      </c>
      <c r="CO109" s="1">
        <f>IFERROR(VLOOKUP($CK109,stock_data!$B$3:$W$612,5,0),0)</f>
        <v>52.8</v>
      </c>
      <c r="CP109" s="3">
        <f t="shared" si="66"/>
        <v>359</v>
      </c>
      <c r="CQ109" s="3">
        <f t="shared" si="67"/>
        <v>18955.2</v>
      </c>
      <c r="CR109" s="1">
        <f>IFERROR(VLOOKUP($CK109,stock_data!$B$3:$W$612,6,0),0)</f>
        <v>0</v>
      </c>
      <c r="CS109" s="1">
        <f>IFERROR(VLOOKUP($CK109,stock_data!$B$3:$W$612,7,0),0)</f>
        <v>0</v>
      </c>
      <c r="CT109" s="1">
        <f>IFERROR(VLOOKUP($CK109,stock_data!$B$3:$W$612,8,0),0)</f>
        <v>0</v>
      </c>
      <c r="CU109" s="1">
        <f>IFERROR(VLOOKUP($CK109,stock_data!$B$3:$W$612,9,0),0)</f>
        <v>0</v>
      </c>
      <c r="CV109" s="1">
        <f>IFERROR(VLOOKUP($CK109,stock_data!$B$3:$W$612,10,0),0)</f>
        <v>0</v>
      </c>
      <c r="CW109" s="1">
        <f>IFERROR(VLOOKUP($CK109,stock_data!$B$3:$W$612,11,0),0)</f>
        <v>0</v>
      </c>
      <c r="CX109" s="1">
        <f>IFERROR(VLOOKUP($CK109,stock_data!$B$3:$W$612,12,0),0)</f>
        <v>0</v>
      </c>
      <c r="CY109" s="1">
        <f>IFERROR(VLOOKUP($CK109,stock_data!$B$3:$W$612,13,0),0)</f>
        <v>0</v>
      </c>
      <c r="CZ109" s="1">
        <f>IFERROR(VLOOKUP($CK109,stock_data!$B$3:$W$612,14,0),0)</f>
        <v>0</v>
      </c>
      <c r="DA109" s="1">
        <f>IFERROR(VLOOKUP($CK109,stock_data!$B$3:$W$612,15,0),0)</f>
        <v>0</v>
      </c>
      <c r="DB109" s="1">
        <f>IFERROR(VLOOKUP($CK109,stock_data!$B$3:$W$612,16,0),0)</f>
        <v>0</v>
      </c>
      <c r="DC109" s="1">
        <f>IFERROR(VLOOKUP($CK109,stock_data!$B$3:$W$612,17,0),0)</f>
        <v>0</v>
      </c>
      <c r="DD109" s="1">
        <f>IFERROR(VLOOKUP($CK109,stock_data!$B$3:$W$612,18,0),0)</f>
        <v>0</v>
      </c>
      <c r="DE109" s="1">
        <f>IFERROR(VLOOKUP($CK109,stock_data!$B$3:$W$612,19,0),0)</f>
        <v>0</v>
      </c>
      <c r="DF109" s="1">
        <f>IFERROR(VLOOKUP($CK109,stock_data!$B$3:$W$612,20,0),0)</f>
        <v>0</v>
      </c>
      <c r="DG109" s="1">
        <f>IFERROR(VLOOKUP($CK109,stock_data!$B$3:$W$612,21,0),0)</f>
        <v>0</v>
      </c>
      <c r="DH109" s="1">
        <f>IFERROR(VLOOKUP($CK109,stock_data!$B$3:$W$612,22,0),0)</f>
        <v>0</v>
      </c>
      <c r="DI109" s="1">
        <f t="shared" si="68"/>
        <v>0</v>
      </c>
      <c r="DJ109" s="1">
        <f t="shared" si="69"/>
        <v>0</v>
      </c>
      <c r="DK109" s="3">
        <f>IFERROR(INDEX(COD_SALES!$B$5:$Z$500,MATCH(resource!$CC109,COD_SALES!$A$5:$A$500,0),MATCH(resource!DK$2,COD_SALES!$B$4:$Z$4,0)),"")</f>
        <v>9</v>
      </c>
      <c r="DL109" s="3">
        <f>IFERROR(INDEX(COD_SALES!$B$5:$Z$500,MATCH(resource!$CC109,COD_SALES!$A$5:$A$500,0),MATCH(resource!DL$2,COD_SALES!$B$4:$Z$4,0)),"")</f>
        <v>8</v>
      </c>
      <c r="DM109" s="3">
        <f>IFERROR(INDEX(COD_SALES!$B$5:$Z$500,MATCH(resource!$CC109,COD_SALES!$A$5:$A$500,0),MATCH(resource!DM$2,COD_SALES!$B$4:$Z$4,0)),"")</f>
        <v>6</v>
      </c>
      <c r="DN109" s="3" t="str">
        <f>IFERROR(INDEX(COD_SALES!$B$5:$Z$500,MATCH(resource!$CC109,COD_SALES!$A$5:$A$500,0),MATCH(resource!DN$2,COD_SALES!$B$4:$Z$4,0)),"")</f>
        <v/>
      </c>
      <c r="DO109" s="3">
        <f>IFERROR(INDEX(COD_SALES!$B$5:$Z$500,MATCH(resource!$CC109,COD_SALES!$A$5:$A$500,0),MATCH(resource!DO$2,COD_SALES!$B$4:$Z$4,0)),"")</f>
        <v>0</v>
      </c>
      <c r="DP109" s="3">
        <f>IFERROR(INDEX(COD_SALES!$B$5:$Z$500,MATCH(resource!$CC109,COD_SALES!$A$5:$A$500,0),MATCH(resource!DP$2,COD_SALES!$B$4:$Z$4,0)),"")</f>
        <v>21</v>
      </c>
      <c r="DQ109" s="3" t="str">
        <f>IFERROR(INDEX(COD_SALES!$B$5:$Z$500,MATCH(resource!$CC109,COD_SALES!$A$5:$A$500,0),MATCH(resource!DQ$2,COD_SALES!$B$4:$Z$4,0)),"")</f>
        <v/>
      </c>
      <c r="DR109" s="3">
        <f>IFERROR(INDEX(COD_SALES!$B$5:$Z$500,MATCH(resource!$CC109,COD_SALES!$A$5:$A$500,0),MATCH(resource!DR$2,COD_SALES!$B$4:$Z$4,0)),"")</f>
        <v>28</v>
      </c>
      <c r="DS109" s="3">
        <f>IFERROR(INDEX(COD_SALES!$B$5:$Z$500,MATCH(resource!$CC109,COD_SALES!$A$5:$A$500,0),MATCH(resource!DS$2,COD_SALES!$B$4:$Z$4,0)),"")</f>
        <v>166</v>
      </c>
      <c r="DT109" s="3">
        <f>IFERROR(INDEX(COD_SALES!$B$5:$Z$500,MATCH(resource!$CC109,COD_SALES!$A$5:$A$500,0),MATCH(resource!DT$2,COD_SALES!$B$4:$Z$4,0)),"")</f>
        <v>3</v>
      </c>
      <c r="DU109" s="3">
        <f>IFERROR(INDEX(COD_SALES!$B$5:$Z$500,MATCH(resource!$CC109,COD_SALES!$A$5:$A$500,0),MATCH(resource!DU$2,COD_SALES!$B$4:$Z$4,0)),"")</f>
        <v>31</v>
      </c>
      <c r="DV109" s="3">
        <f>IFERROR(INDEX(COD_SALES!$B$5:$Z$500,MATCH(resource!$CC109,COD_SALES!$A$5:$A$500,0),MATCH(resource!DV$2,COD_SALES!$B$4:$Z$4,0)),"")</f>
        <v>0</v>
      </c>
      <c r="DW109" s="3">
        <f>IFERROR(INDEX(COD_SALES!$B$5:$Z$500,MATCH(resource!$CC109,COD_SALES!$A$5:$A$500,0),MATCH(resource!DW$2,COD_SALES!$B$4:$Z$4,0)),"")</f>
        <v>53</v>
      </c>
      <c r="DX109" s="3">
        <f>IFERROR(INDEX(COD_SALES!$B$5:$Z$500,MATCH(resource!$CC109,COD_SALES!$A$5:$A$500,0),MATCH(resource!DX$2,COD_SALES!$B$4:$Z$4,0)),"")</f>
        <v>53</v>
      </c>
      <c r="DY109" s="3">
        <f>IFERROR(INDEX(COD_SALES!$B$5:$Z$500,MATCH(resource!$CC109,COD_SALES!$A$5:$A$500,0),MATCH(resource!DY$2,COD_SALES!$B$4:$Z$4,0)),"")</f>
        <v>0</v>
      </c>
      <c r="DZ109" s="3">
        <f>IFERROR(INDEX(COD_SALES!$B$5:$Z$500,MATCH(resource!$CC109,COD_SALES!$A$5:$A$500,0),MATCH(resource!DZ$2,COD_SALES!$B$4:$Z$4,0)),"")</f>
        <v>12</v>
      </c>
      <c r="EA109" s="3">
        <f>IFERROR(INDEX(COD_SALES!$B$5:$Z$500,MATCH(resource!$CC109,COD_SALES!$A$5:$A$500,0),MATCH(resource!EA$2,COD_SALES!$B$4:$Z$4,0)),"")</f>
        <v>28</v>
      </c>
      <c r="EB109" s="3">
        <f t="shared" si="70"/>
        <v>94139.619999999981</v>
      </c>
      <c r="ED109" s="3">
        <f>IFERROR(VLOOKUP($CK109,depot_prod_sales!$B$5:$S$200,3,0),0)</f>
        <v>0</v>
      </c>
      <c r="EE109" s="3">
        <f>IFERROR(VLOOKUP($CK109,depot_prod_sales!$B$5:$S$200,4,0),0)</f>
        <v>0</v>
      </c>
      <c r="EF109" s="3">
        <f>IFERROR(VLOOKUP($CK109,depot_prod_sales!$B$5:$S$200,5,0),0)</f>
        <v>0</v>
      </c>
      <c r="EG109" s="3">
        <f>IFERROR(VLOOKUP($CK109,depot_prod_sales!$B$5:$S$200,6,0),0)</f>
        <v>0</v>
      </c>
      <c r="EH109" s="3">
        <f>IFERROR(VLOOKUP($CK109,depot_prod_sales!$B$5:$S$200,7,0),0)</f>
        <v>0</v>
      </c>
      <c r="EI109" s="3">
        <f>IFERROR(VLOOKUP($CK109,depot_prod_sales!$B$5:$S$200,8,0),0)</f>
        <v>0</v>
      </c>
      <c r="EJ109" s="3">
        <f>IFERROR(VLOOKUP($CK109,depot_prod_sales!$B$5:$S$200,9,0),0)</f>
        <v>0</v>
      </c>
      <c r="EK109" s="3">
        <f>IFERROR(VLOOKUP($CK109,depot_prod_sales!$B$5:$S$200,10,0),0)</f>
        <v>0</v>
      </c>
      <c r="EL109" s="3">
        <f>IFERROR(VLOOKUP($CK109,depot_prod_sales!$B$5:$S$200,11,0),0)</f>
        <v>0</v>
      </c>
      <c r="EM109" s="3">
        <f>IFERROR(VLOOKUP($CK109,depot_prod_sales!$B$5:$S$200,12,0),0)</f>
        <v>0</v>
      </c>
      <c r="EN109" s="3">
        <f>IFERROR(VLOOKUP($CK109,depot_prod_sales!$B$5:$S$200,13,0),0)</f>
        <v>0</v>
      </c>
      <c r="EO109" s="3">
        <f>IFERROR(VLOOKUP($CK109,depot_prod_sales!$B$5:$S$200,14,0),0)</f>
        <v>0</v>
      </c>
      <c r="EP109" s="3">
        <f>IFERROR(VLOOKUP($CK109,depot_prod_sales!$B$5:$S$200,15,0),0)</f>
        <v>0</v>
      </c>
      <c r="EQ109" s="3">
        <f>IFERROR(VLOOKUP($CK109,depot_prod_sales!$B$5:$S$200,16,0),0)</f>
        <v>0</v>
      </c>
      <c r="ER109" s="3">
        <f>IFERROR(VLOOKUP($CK109,depot_prod_sales!$B$5:$S$200,17,0),0)</f>
        <v>0</v>
      </c>
      <c r="ES109" s="3">
        <f>IFERROR(VLOOKUP($CK109,depot_prod_sales!$B$5:$S$200,18,0),0)</f>
        <v>0</v>
      </c>
      <c r="ET109" s="116">
        <f t="shared" si="71"/>
        <v>0</v>
      </c>
      <c r="EU109" s="116">
        <f t="shared" si="72"/>
        <v>0</v>
      </c>
      <c r="EW109" s="3">
        <f>IFERROR(VLOOKUP(CC109,data_pull!$AO$25:$AR$546,2,0),0)</f>
        <v>23</v>
      </c>
      <c r="EX109" s="1">
        <f>IFERROR(VLOOKUP(CC109,data_pull!$AO$25:$AR$546,4,0),0)</f>
        <v>190000</v>
      </c>
    </row>
    <row r="110" spans="13:154" x14ac:dyDescent="0.25"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4" t="str">
        <f>sales_data!B109</f>
        <v>Mahrab Hossain</v>
      </c>
      <c r="AR110" s="4" t="str">
        <f>sales_data!C109</f>
        <v>Samsul Alam</v>
      </c>
      <c r="AS110" s="5" t="str">
        <f t="shared" si="62"/>
        <v>Samsul Alam</v>
      </c>
      <c r="AT110" s="4" t="str">
        <f>sales_data!I109</f>
        <v>Hafezul Islam</v>
      </c>
      <c r="AU110" s="4" t="str">
        <f>sales_data!W109</f>
        <v>Teknaf-2</v>
      </c>
      <c r="AV110" s="1">
        <f>sales_data!N109</f>
        <v>100854.19</v>
      </c>
      <c r="AW110" s="1">
        <f>sales_data!P109</f>
        <v>34</v>
      </c>
      <c r="AX110" s="3">
        <f ca="1">IFERROR(INDEX(INDIRECT("day_wise_sales_data!$B$2:$BZ$599"),MATCH(resource!$CC110,day_wise_sales_data!$A$2:$A$500,0),MATCH(resource!AX$2,INDIRECT("day_wise_sales_data!$B$1:$BZ$1"),0)),0)</f>
        <v>0</v>
      </c>
      <c r="AY110" s="3">
        <f ca="1">IFERROR(INDEX(INDIRECT("day_wise_sales_data!$B$2:$BZ$599"),MATCH(resource!$CC110,day_wise_sales_data!$A$2:$A$500,0),MATCH(resource!AY$2,INDIRECT("day_wise_sales_data!$B$1:$BZ$1"),0)),0)</f>
        <v>0</v>
      </c>
      <c r="AZ110" s="3">
        <f ca="1">IFERROR(INDEX(INDIRECT("day_wise_sales_data!$B$2:$BZ$599"),MATCH(resource!$CC110,day_wise_sales_data!$A$2:$A$500,0),MATCH(resource!AZ$2,INDIRECT("day_wise_sales_data!$B$1:$BZ$1"),0)),0)</f>
        <v>0</v>
      </c>
      <c r="BA110" s="3">
        <f ca="1">IFERROR(INDEX(INDIRECT("day_wise_sales_data!$B$2:$BZ$599"),MATCH(resource!$CC110,day_wise_sales_data!$A$2:$A$500,0),MATCH(resource!BA$2,INDIRECT("day_wise_sales_data!$B$1:$BZ$1"),0)),0)</f>
        <v>0</v>
      </c>
      <c r="BB110" s="3">
        <f ca="1">IFERROR(INDEX(INDIRECT("day_wise_sales_data!$B$2:$BZ$599"),MATCH(resource!$CC110,day_wise_sales_data!$A$2:$A$500,0),MATCH(resource!BB$2,INDIRECT("day_wise_sales_data!$B$1:$BZ$1"),0)),0)</f>
        <v>0</v>
      </c>
      <c r="BC110" s="3">
        <f ca="1">IFERROR(INDEX(INDIRECT("day_wise_sales_data!$B$2:$BZ$599"),MATCH(resource!$CC110,day_wise_sales_data!$A$2:$A$500,0),MATCH(resource!BC$2,INDIRECT("day_wise_sales_data!$B$1:$BZ$1"),0)),0)</f>
        <v>0</v>
      </c>
      <c r="BD110" s="3">
        <f ca="1">IFERROR(INDEX(INDIRECT("day_wise_sales_data!$B$2:$BZ$599"),MATCH(resource!$CC110,day_wise_sales_data!$A$2:$A$500,0),MATCH(resource!BD$2,INDIRECT("day_wise_sales_data!$B$1:$BZ$1"),0)),0)</f>
        <v>31651.17</v>
      </c>
      <c r="BE110" s="3">
        <f ca="1">IFERROR(INDEX(INDIRECT("day_wise_sales_data!$B$2:$BZ$599"),MATCH(resource!$CC110,day_wise_sales_data!$A$2:$A$500,0),MATCH(resource!BE$2,INDIRECT("day_wise_sales_data!$B$1:$BZ$1"),0)),0)</f>
        <v>6754.92</v>
      </c>
      <c r="BF110" s="3">
        <f ca="1">IFERROR(INDEX(INDIRECT("day_wise_sales_data!$B$2:$BZ$599"),MATCH(resource!$CC110,day_wise_sales_data!$A$2:$A$500,0),MATCH(resource!BF$2,INDIRECT("day_wise_sales_data!$B$1:$BZ$1"),0)),0)</f>
        <v>0</v>
      </c>
      <c r="BG110" s="3">
        <f ca="1">IFERROR(INDEX(INDIRECT("day_wise_sales_data!$B$2:$BZ$599"),MATCH(resource!$CC110,day_wise_sales_data!$A$2:$A$500,0),MATCH(resource!BG$2,INDIRECT("day_wise_sales_data!$B$1:$BZ$1"),0)),0)</f>
        <v>0</v>
      </c>
      <c r="BH110" s="3">
        <f ca="1">IFERROR(INDEX(INDIRECT("day_wise_sales_data!$B$2:$BZ$599"),MATCH(resource!$CC110,day_wise_sales_data!$A$2:$A$500,0),MATCH(resource!BH$2,INDIRECT("day_wise_sales_data!$B$1:$BZ$1"),0)),0)</f>
        <v>0</v>
      </c>
      <c r="BI110" s="3">
        <f ca="1">IFERROR(INDEX(INDIRECT("day_wise_sales_data!$B$2:$BZ$599"),MATCH(resource!$CC110,day_wise_sales_data!$A$2:$A$500,0),MATCH(resource!BI$2,INDIRECT("day_wise_sales_data!$B$1:$BZ$1"),0)),0)</f>
        <v>0</v>
      </c>
      <c r="BJ110" s="3">
        <f ca="1">IFERROR(INDEX(INDIRECT("day_wise_sales_data!$B$2:$BZ$599"),MATCH(resource!$CC110,day_wise_sales_data!$A$2:$A$500,0),MATCH(resource!BJ$2,INDIRECT("day_wise_sales_data!$B$1:$BZ$1"),0)),0)</f>
        <v>0</v>
      </c>
      <c r="BK110" s="3">
        <f ca="1">IFERROR(INDEX(INDIRECT("day_wise_sales_data!$B$2:$BZ$599"),MATCH(resource!$CC110,day_wise_sales_data!$A$2:$A$500,0),MATCH(resource!BK$2,INDIRECT("day_wise_sales_data!$B$1:$BZ$1"),0)),0)</f>
        <v>8426.94</v>
      </c>
      <c r="BL110" s="3">
        <f ca="1">IFERROR(INDEX(INDIRECT("day_wise_sales_data!$B$2:$BZ$599"),MATCH(resource!$CC110,day_wise_sales_data!$A$2:$A$500,0),MATCH(resource!BL$2,INDIRECT("day_wise_sales_data!$B$1:$BZ$1"),0)),0)</f>
        <v>0</v>
      </c>
      <c r="BM110" s="3">
        <f ca="1">IFERROR(INDEX(INDIRECT("day_wise_sales_data!$B$2:$BZ$599"),MATCH(resource!$CC110,day_wise_sales_data!$A$2:$A$500,0),MATCH(resource!BM$2,INDIRECT("day_wise_sales_data!$B$1:$BZ$1"),0)),0)</f>
        <v>0</v>
      </c>
      <c r="BN110" s="3">
        <f ca="1">IFERROR(INDEX(INDIRECT("day_wise_sales_data!$B$2:$BZ$599"),MATCH(resource!$CC110,day_wise_sales_data!$A$2:$A$500,0),MATCH(resource!BN$2,INDIRECT("day_wise_sales_data!$B$1:$BZ$1"),0)),0)</f>
        <v>6454.69</v>
      </c>
      <c r="BO110" s="3">
        <f ca="1">IFERROR(INDEX(INDIRECT("day_wise_sales_data!$B$2:$BZ$599"),MATCH(resource!$CC110,day_wise_sales_data!$A$2:$A$500,0),MATCH(resource!BO$2,INDIRECT("day_wise_sales_data!$B$1:$BZ$1"),0)),0)</f>
        <v>0</v>
      </c>
      <c r="BP110" s="3">
        <f ca="1">IFERROR(INDEX(INDIRECT("day_wise_sales_data!$B$2:$BZ$599"),MATCH(resource!$CC110,day_wise_sales_data!$A$2:$A$500,0),MATCH(resource!BP$2,INDIRECT("day_wise_sales_data!$B$1:$BZ$1"),0)),0)</f>
        <v>882.26</v>
      </c>
      <c r="BQ110" s="3">
        <f ca="1">IFERROR(INDEX(INDIRECT("day_wise_sales_data!$B$2:$BZ$599"),MATCH(resource!$CC110,day_wise_sales_data!$A$2:$A$500,0),MATCH(resource!BQ$2,INDIRECT("day_wise_sales_data!$B$1:$BZ$1"),0)),0)</f>
        <v>0</v>
      </c>
      <c r="BR110" s="3">
        <f ca="1">IFERROR(INDEX(INDIRECT("day_wise_sales_data!$B$2:$BZ$599"),MATCH(resource!$CC110,day_wise_sales_data!$A$2:$A$500,0),MATCH(resource!BR$2,INDIRECT("day_wise_sales_data!$B$1:$BZ$1"),0)),0)</f>
        <v>11721.63</v>
      </c>
      <c r="BS110" s="3">
        <f ca="1">IFERROR(INDEX(INDIRECT("day_wise_sales_data!$B$2:$BZ$599"),MATCH(resource!$CC110,day_wise_sales_data!$A$2:$A$500,0),MATCH(resource!BS$2,INDIRECT("day_wise_sales_data!$B$1:$BZ$1"),0)),0)</f>
        <v>0</v>
      </c>
      <c r="BT110" s="3">
        <f ca="1">IFERROR(INDEX(INDIRECT("day_wise_sales_data!$B$2:$BZ$599"),MATCH(resource!$CC110,day_wise_sales_data!$A$2:$A$500,0),MATCH(resource!BT$2,INDIRECT("day_wise_sales_data!$B$1:$BZ$1"),0)),0)</f>
        <v>0</v>
      </c>
      <c r="BU110" s="3">
        <f ca="1">IFERROR(INDEX(INDIRECT("day_wise_sales_data!$B$2:$BZ$599"),MATCH(resource!$CC110,day_wise_sales_data!$A$2:$A$500,0),MATCH(resource!BU$2,INDIRECT("day_wise_sales_data!$B$1:$BZ$1"),0)),0)</f>
        <v>0</v>
      </c>
      <c r="BV110" s="3">
        <f ca="1">IFERROR(INDEX(INDIRECT("day_wise_sales_data!$B$2:$BZ$599"),MATCH(resource!$CC110,day_wise_sales_data!$A$2:$A$500,0),MATCH(resource!BV$2,INDIRECT("day_wise_sales_data!$B$1:$BZ$1"),0)),0)</f>
        <v>31236.87</v>
      </c>
      <c r="BW110" s="3">
        <f ca="1">IFERROR(INDEX(INDIRECT("day_wise_sales_data!$B$2:$BZ$599"),MATCH(resource!$CC110,day_wise_sales_data!$A$2:$A$500,0),MATCH(resource!BW$2,INDIRECT("day_wise_sales_data!$B$1:$BZ$1"),0)),0)</f>
        <v>7231.47</v>
      </c>
      <c r="BX110" s="3">
        <f ca="1">IFERROR(INDEX(INDIRECT("day_wise_sales_data!$B$2:$BZ$599"),MATCH(resource!$CC110,day_wise_sales_data!$A$2:$A$500,0),MATCH(resource!BX$2,INDIRECT("day_wise_sales_data!$B$1:$BZ$1"),0)),0)</f>
        <v>0</v>
      </c>
      <c r="BY110" s="3">
        <f ca="1">IFERROR(INDEX(INDIRECT("day_wise_sales_data!$B$2:$BZ$599"),MATCH(resource!$CC110,day_wise_sales_data!$A$2:$A$500,0),MATCH(resource!BY$2,INDIRECT("day_wise_sales_data!$B$1:$BZ$1"),0)),0)</f>
        <v>11858.55</v>
      </c>
      <c r="BZ110" s="3">
        <f ca="1">IFERROR(INDEX(INDIRECT("day_wise_sales_data!$B$2:$BZ$599"),MATCH(resource!$CC110,day_wise_sales_data!$A$2:$A$500,0),MATCH(resource!BZ$2,INDIRECT("day_wise_sales_data!$B$1:$BZ$1"),0)),0)</f>
        <v>0</v>
      </c>
      <c r="CA110" s="3" t="str">
        <f ca="1">IFERROR(INDEX(INDIRECT("day_wise_sales_data!$B$2:$BZ$599"),MATCH(resource!$CC110,day_wise_sales_data!$A$2:$A$500,0),MATCH(resource!CA$2,INDIRECT("day_wise_sales_data!$B$1:$BZ$1"),0)),0)</f>
        <v>dd</v>
      </c>
      <c r="CC110" s="4" t="str">
        <f>sales_data!H109</f>
        <v>COX06211</v>
      </c>
      <c r="CD110" s="1">
        <v>108</v>
      </c>
      <c r="CE110" s="1" t="str">
        <f>IF(AQ110=report!$AQ$3,resource!CD110,"")</f>
        <v/>
      </c>
      <c r="CF110" s="5" t="str">
        <f>IFERROR(SMALL($CE$3:$CE$1001,ROWS($CE$3:CE110)),"")</f>
        <v/>
      </c>
      <c r="CH110">
        <f>IFERROR(VLOOKUP($CC110,data_pull!$E$22:$G$700,2,0),0)</f>
        <v>100854.19</v>
      </c>
      <c r="CI110" s="1">
        <f t="shared" si="64"/>
        <v>41</v>
      </c>
      <c r="CJ110" s="1">
        <f t="shared" si="63"/>
        <v>1</v>
      </c>
      <c r="CK110" s="1" t="s">
        <v>1223</v>
      </c>
      <c r="CL110" s="1">
        <f t="shared" si="65"/>
        <v>108</v>
      </c>
      <c r="CM110" s="1" t="str">
        <f>IFERROR(VLOOKUP($CK110,stock_data!$B$3:$W$612,2,0),0)</f>
        <v>G-CON NASAL DROPS  0.025mg</v>
      </c>
      <c r="CN110" s="1" t="str">
        <f>IFERROR(VLOOKUP($CK110,stock_data!$B$3:$W$612,4,0),0)</f>
        <v>10ml</v>
      </c>
      <c r="CO110" s="1">
        <f>IFERROR(VLOOKUP($CK110,stock_data!$B$3:$W$612,5,0),0)</f>
        <v>35.299999999999997</v>
      </c>
      <c r="CP110" s="3">
        <f t="shared" si="66"/>
        <v>1</v>
      </c>
      <c r="CQ110" s="3">
        <f t="shared" si="67"/>
        <v>35.299999999999997</v>
      </c>
      <c r="CR110" s="1">
        <f>IFERROR(VLOOKUP($CK110,stock_data!$B$3:$W$612,6,0),0)</f>
        <v>307</v>
      </c>
      <c r="CS110" s="1">
        <f>IFERROR(VLOOKUP($CK110,stock_data!$B$3:$W$612,7,0),0)</f>
        <v>384</v>
      </c>
      <c r="CT110" s="1">
        <f>IFERROR(VLOOKUP($CK110,stock_data!$B$3:$W$612,8,0),0)</f>
        <v>898</v>
      </c>
      <c r="CU110" s="1">
        <f>IFERROR(VLOOKUP($CK110,stock_data!$B$3:$W$612,9,0),0)</f>
        <v>0</v>
      </c>
      <c r="CV110" s="1">
        <f>IFERROR(VLOOKUP($CK110,stock_data!$B$3:$W$612,10,0),0)</f>
        <v>92</v>
      </c>
      <c r="CW110" s="1">
        <f>IFERROR(VLOOKUP($CK110,stock_data!$B$3:$W$612,11,0),0)</f>
        <v>200</v>
      </c>
      <c r="CX110" s="1">
        <f>IFERROR(VLOOKUP($CK110,stock_data!$B$3:$W$612,12,0),0)</f>
        <v>2500</v>
      </c>
      <c r="CY110" s="1">
        <f>IFERROR(VLOOKUP($CK110,stock_data!$B$3:$W$612,13,0),0)</f>
        <v>481</v>
      </c>
      <c r="CZ110" s="1">
        <f>IFERROR(VLOOKUP($CK110,stock_data!$B$3:$W$612,14,0),0)</f>
        <v>481</v>
      </c>
      <c r="DA110" s="1">
        <f>IFERROR(VLOOKUP($CK110,stock_data!$B$3:$W$612,15,0),0)</f>
        <v>96</v>
      </c>
      <c r="DB110" s="1">
        <f>IFERROR(VLOOKUP($CK110,stock_data!$B$3:$W$612,16,0),0)</f>
        <v>210</v>
      </c>
      <c r="DC110" s="1">
        <f>IFERROR(VLOOKUP($CK110,stock_data!$B$3:$W$612,17,0),0)</f>
        <v>376</v>
      </c>
      <c r="DD110" s="1">
        <f>IFERROR(VLOOKUP($CK110,stock_data!$B$3:$W$612,18,0),0)</f>
        <v>483</v>
      </c>
      <c r="DE110" s="1">
        <f>IFERROR(VLOOKUP($CK110,stock_data!$B$3:$W$612,19,0),0)</f>
        <v>292</v>
      </c>
      <c r="DF110" s="1">
        <f>IFERROR(VLOOKUP($CK110,stock_data!$B$3:$W$612,20,0),0)</f>
        <v>455</v>
      </c>
      <c r="DG110" s="1">
        <f>IFERROR(VLOOKUP($CK110,stock_data!$B$3:$W$612,21,0),0)</f>
        <v>304</v>
      </c>
      <c r="DH110" s="1">
        <f>IFERROR(VLOOKUP($CK110,stock_data!$B$3:$W$612,22,0),0)</f>
        <v>359</v>
      </c>
      <c r="DI110" s="1">
        <f t="shared" si="68"/>
        <v>7918</v>
      </c>
      <c r="DJ110" s="1">
        <f t="shared" si="69"/>
        <v>279505.39999999997</v>
      </c>
      <c r="DK110" s="3">
        <f>IFERROR(INDEX(COD_SALES!$B$5:$Z$500,MATCH(resource!$CC110,COD_SALES!$A$5:$A$500,0),MATCH(resource!DK$2,COD_SALES!$B$4:$Z$4,0)),"")</f>
        <v>1</v>
      </c>
      <c r="DL110" s="3">
        <f>IFERROR(INDEX(COD_SALES!$B$5:$Z$500,MATCH(resource!$CC110,COD_SALES!$A$5:$A$500,0),MATCH(resource!DL$2,COD_SALES!$B$4:$Z$4,0)),"")</f>
        <v>6</v>
      </c>
      <c r="DM110" s="3">
        <f>IFERROR(INDEX(COD_SALES!$B$5:$Z$500,MATCH(resource!$CC110,COD_SALES!$A$5:$A$500,0),MATCH(resource!DM$2,COD_SALES!$B$4:$Z$4,0)),"")</f>
        <v>33</v>
      </c>
      <c r="DN110" s="3" t="str">
        <f>IFERROR(INDEX(COD_SALES!$B$5:$Z$500,MATCH(resource!$CC110,COD_SALES!$A$5:$A$500,0),MATCH(resource!DN$2,COD_SALES!$B$4:$Z$4,0)),"")</f>
        <v/>
      </c>
      <c r="DO110" s="3">
        <f>IFERROR(INDEX(COD_SALES!$B$5:$Z$500,MATCH(resource!$CC110,COD_SALES!$A$5:$A$500,0),MATCH(resource!DO$2,COD_SALES!$B$4:$Z$4,0)),"")</f>
        <v>0</v>
      </c>
      <c r="DP110" s="3">
        <f>IFERROR(INDEX(COD_SALES!$B$5:$Z$500,MATCH(resource!$CC110,COD_SALES!$A$5:$A$500,0),MATCH(resource!DP$2,COD_SALES!$B$4:$Z$4,0)),"")</f>
        <v>0</v>
      </c>
      <c r="DQ110" s="3" t="str">
        <f>IFERROR(INDEX(COD_SALES!$B$5:$Z$500,MATCH(resource!$CC110,COD_SALES!$A$5:$A$500,0),MATCH(resource!DQ$2,COD_SALES!$B$4:$Z$4,0)),"")</f>
        <v/>
      </c>
      <c r="DR110" s="3">
        <f>IFERROR(INDEX(COD_SALES!$B$5:$Z$500,MATCH(resource!$CC110,COD_SALES!$A$5:$A$500,0),MATCH(resource!DR$2,COD_SALES!$B$4:$Z$4,0)),"")</f>
        <v>2</v>
      </c>
      <c r="DS110" s="3">
        <f>IFERROR(INDEX(COD_SALES!$B$5:$Z$500,MATCH(resource!$CC110,COD_SALES!$A$5:$A$500,0),MATCH(resource!DS$2,COD_SALES!$B$4:$Z$4,0)),"")</f>
        <v>252</v>
      </c>
      <c r="DT110" s="3">
        <f>IFERROR(INDEX(COD_SALES!$B$5:$Z$500,MATCH(resource!$CC110,COD_SALES!$A$5:$A$500,0),MATCH(resource!DT$2,COD_SALES!$B$4:$Z$4,0)),"")</f>
        <v>0</v>
      </c>
      <c r="DU110" s="3">
        <f>IFERROR(INDEX(COD_SALES!$B$5:$Z$500,MATCH(resource!$CC110,COD_SALES!$A$5:$A$500,0),MATCH(resource!DU$2,COD_SALES!$B$4:$Z$4,0)),"")</f>
        <v>13</v>
      </c>
      <c r="DV110" s="3">
        <f>IFERROR(INDEX(COD_SALES!$B$5:$Z$500,MATCH(resource!$CC110,COD_SALES!$A$5:$A$500,0),MATCH(resource!DV$2,COD_SALES!$B$4:$Z$4,0)),"")</f>
        <v>0</v>
      </c>
      <c r="DW110" s="3">
        <f>IFERROR(INDEX(COD_SALES!$B$5:$Z$500,MATCH(resource!$CC110,COD_SALES!$A$5:$A$500,0),MATCH(resource!DW$2,COD_SALES!$B$4:$Z$4,0)),"")</f>
        <v>33</v>
      </c>
      <c r="DX110" s="3">
        <f>IFERROR(INDEX(COD_SALES!$B$5:$Z$500,MATCH(resource!$CC110,COD_SALES!$A$5:$A$500,0),MATCH(resource!DX$2,COD_SALES!$B$4:$Z$4,0)),"")</f>
        <v>0</v>
      </c>
      <c r="DY110" s="3">
        <f>IFERROR(INDEX(COD_SALES!$B$5:$Z$500,MATCH(resource!$CC110,COD_SALES!$A$5:$A$500,0),MATCH(resource!DY$2,COD_SALES!$B$4:$Z$4,0)),"")</f>
        <v>2</v>
      </c>
      <c r="DZ110" s="3">
        <f>IFERROR(INDEX(COD_SALES!$B$5:$Z$500,MATCH(resource!$CC110,COD_SALES!$A$5:$A$500,0),MATCH(resource!DZ$2,COD_SALES!$B$4:$Z$4,0)),"")</f>
        <v>5</v>
      </c>
      <c r="EA110" s="3">
        <f>IFERROR(INDEX(COD_SALES!$B$5:$Z$500,MATCH(resource!$CC110,COD_SALES!$A$5:$A$500,0),MATCH(resource!EA$2,COD_SALES!$B$4:$Z$4,0)),"")</f>
        <v>4</v>
      </c>
      <c r="EB110" s="3">
        <f t="shared" si="70"/>
        <v>83179.27</v>
      </c>
      <c r="ED110" s="3">
        <f>IFERROR(VLOOKUP($CK110,depot_prod_sales!$B$5:$S$200,3,0),0)</f>
        <v>43</v>
      </c>
      <c r="EE110" s="3">
        <f>IFERROR(VLOOKUP($CK110,depot_prod_sales!$B$5:$S$200,4,0),0)</f>
        <v>98</v>
      </c>
      <c r="EF110" s="3">
        <f>IFERROR(VLOOKUP($CK110,depot_prod_sales!$B$5:$S$200,5,0),0)</f>
        <v>926</v>
      </c>
      <c r="EG110" s="3">
        <f>IFERROR(VLOOKUP($CK110,depot_prod_sales!$B$5:$S$200,6,0),0)</f>
        <v>100</v>
      </c>
      <c r="EH110" s="3">
        <f>IFERROR(VLOOKUP($CK110,depot_prod_sales!$B$5:$S$200,7,0),0)</f>
        <v>327</v>
      </c>
      <c r="EI110" s="3">
        <f>IFERROR(VLOOKUP($CK110,depot_prod_sales!$B$5:$S$200,8,0),0)</f>
        <v>443</v>
      </c>
      <c r="EJ110" s="3">
        <f>IFERROR(VLOOKUP($CK110,depot_prod_sales!$B$5:$S$200,9,0),0)</f>
        <v>68</v>
      </c>
      <c r="EK110" s="3">
        <f>IFERROR(VLOOKUP($CK110,depot_prod_sales!$B$5:$S$200,10,0),0)</f>
        <v>671</v>
      </c>
      <c r="EL110" s="3">
        <f>IFERROR(VLOOKUP($CK110,depot_prod_sales!$B$5:$S$200,11,0),0)</f>
        <v>0</v>
      </c>
      <c r="EM110" s="3">
        <f>IFERROR(VLOOKUP($CK110,depot_prod_sales!$B$5:$S$200,12,0),0)</f>
        <v>47</v>
      </c>
      <c r="EN110" s="3">
        <f>IFERROR(VLOOKUP($CK110,depot_prod_sales!$B$5:$S$200,13,0),0)</f>
        <v>8</v>
      </c>
      <c r="EO110" s="3">
        <f>IFERROR(VLOOKUP($CK110,depot_prod_sales!$B$5:$S$200,14,0),0)</f>
        <v>222</v>
      </c>
      <c r="EP110" s="3">
        <f>IFERROR(VLOOKUP($CK110,depot_prod_sales!$B$5:$S$200,15,0),0)</f>
        <v>0</v>
      </c>
      <c r="EQ110" s="3">
        <f>IFERROR(VLOOKUP($CK110,depot_prod_sales!$B$5:$S$200,16,0),0)</f>
        <v>26</v>
      </c>
      <c r="ER110" s="3">
        <f>IFERROR(VLOOKUP($CK110,depot_prod_sales!$B$5:$S$200,17,0),0)</f>
        <v>100</v>
      </c>
      <c r="ES110" s="3">
        <f>IFERROR(VLOOKUP($CK110,depot_prod_sales!$B$5:$S$200,18,0),0)</f>
        <v>313</v>
      </c>
      <c r="ET110" s="116">
        <f t="shared" si="71"/>
        <v>3392</v>
      </c>
      <c r="EU110" s="116">
        <f t="shared" si="72"/>
        <v>119737.59999999999</v>
      </c>
      <c r="EW110" s="3">
        <f>IFERROR(VLOOKUP(CC110,data_pull!$AO$25:$AR$546,2,0),0)</f>
        <v>27</v>
      </c>
      <c r="EX110" s="1">
        <f>IFERROR(VLOOKUP(CC110,data_pull!$AO$25:$AR$546,4,0),0)</f>
        <v>190000</v>
      </c>
    </row>
    <row r="111" spans="13:154" x14ac:dyDescent="0.25"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4" t="str">
        <f>sales_data!B110</f>
        <v>Mahrab Hossain</v>
      </c>
      <c r="AR111" s="4" t="str">
        <f>sales_data!C110</f>
        <v>Samsul Alam</v>
      </c>
      <c r="AS111" s="5" t="str">
        <f t="shared" si="62"/>
        <v/>
      </c>
      <c r="AT111" s="4" t="str">
        <f>sales_data!I110</f>
        <v>Khairul Amin</v>
      </c>
      <c r="AU111" s="4" t="str">
        <f>sales_data!W110</f>
        <v>Ukhiya (Tb)</v>
      </c>
      <c r="AV111" s="1">
        <f>sales_data!N110</f>
        <v>117518.39999999999</v>
      </c>
      <c r="AW111" s="1">
        <f>sales_data!P110</f>
        <v>17</v>
      </c>
      <c r="AX111" s="3">
        <f ca="1">IFERROR(INDEX(INDIRECT("day_wise_sales_data!$B$2:$BZ$599"),MATCH(resource!$CC111,day_wise_sales_data!$A$2:$A$500,0),MATCH(resource!AX$2,INDIRECT("day_wise_sales_data!$B$1:$BZ$1"),0)),0)</f>
        <v>0</v>
      </c>
      <c r="AY111" s="3">
        <f ca="1">IFERROR(INDEX(INDIRECT("day_wise_sales_data!$B$2:$BZ$599"),MATCH(resource!$CC111,day_wise_sales_data!$A$2:$A$500,0),MATCH(resource!AY$2,INDIRECT("day_wise_sales_data!$B$1:$BZ$1"),0)),0)</f>
        <v>0</v>
      </c>
      <c r="AZ111" s="3">
        <f ca="1">IFERROR(INDEX(INDIRECT("day_wise_sales_data!$B$2:$BZ$599"),MATCH(resource!$CC111,day_wise_sales_data!$A$2:$A$500,0),MATCH(resource!AZ$2,INDIRECT("day_wise_sales_data!$B$1:$BZ$1"),0)),0)</f>
        <v>0</v>
      </c>
      <c r="BA111" s="3">
        <f ca="1">IFERROR(INDEX(INDIRECT("day_wise_sales_data!$B$2:$BZ$599"),MATCH(resource!$CC111,day_wise_sales_data!$A$2:$A$500,0),MATCH(resource!BA$2,INDIRECT("day_wise_sales_data!$B$1:$BZ$1"),0)),0)</f>
        <v>0</v>
      </c>
      <c r="BB111" s="3">
        <f ca="1">IFERROR(INDEX(INDIRECT("day_wise_sales_data!$B$2:$BZ$599"),MATCH(resource!$CC111,day_wise_sales_data!$A$2:$A$500,0),MATCH(resource!BB$2,INDIRECT("day_wise_sales_data!$B$1:$BZ$1"),0)),0)</f>
        <v>0</v>
      </c>
      <c r="BC111" s="3">
        <f ca="1">IFERROR(INDEX(INDIRECT("day_wise_sales_data!$B$2:$BZ$599"),MATCH(resource!$CC111,day_wise_sales_data!$A$2:$A$500,0),MATCH(resource!BC$2,INDIRECT("day_wise_sales_data!$B$1:$BZ$1"),0)),0)</f>
        <v>0</v>
      </c>
      <c r="BD111" s="3">
        <f ca="1">IFERROR(INDEX(INDIRECT("day_wise_sales_data!$B$2:$BZ$599"),MATCH(resource!$CC111,day_wise_sales_data!$A$2:$A$500,0),MATCH(resource!BD$2,INDIRECT("day_wise_sales_data!$B$1:$BZ$1"),0)),0)</f>
        <v>0</v>
      </c>
      <c r="BE111" s="3">
        <f ca="1">IFERROR(INDEX(INDIRECT("day_wise_sales_data!$B$2:$BZ$599"),MATCH(resource!$CC111,day_wise_sales_data!$A$2:$A$500,0),MATCH(resource!BE$2,INDIRECT("day_wise_sales_data!$B$1:$BZ$1"),0)),0)</f>
        <v>6258.89</v>
      </c>
      <c r="BF111" s="3">
        <f ca="1">IFERROR(INDEX(INDIRECT("day_wise_sales_data!$B$2:$BZ$599"),MATCH(resource!$CC111,day_wise_sales_data!$A$2:$A$500,0),MATCH(resource!BF$2,INDIRECT("day_wise_sales_data!$B$1:$BZ$1"),0)),0)</f>
        <v>0</v>
      </c>
      <c r="BG111" s="3">
        <f ca="1">IFERROR(INDEX(INDIRECT("day_wise_sales_data!$B$2:$BZ$599"),MATCH(resource!$CC111,day_wise_sales_data!$A$2:$A$500,0),MATCH(resource!BG$2,INDIRECT("day_wise_sales_data!$B$1:$BZ$1"),0)),0)</f>
        <v>0</v>
      </c>
      <c r="BH111" s="3">
        <f ca="1">IFERROR(INDEX(INDIRECT("day_wise_sales_data!$B$2:$BZ$599"),MATCH(resource!$CC111,day_wise_sales_data!$A$2:$A$500,0),MATCH(resource!BH$2,INDIRECT("day_wise_sales_data!$B$1:$BZ$1"),0)),0)</f>
        <v>3696.22</v>
      </c>
      <c r="BI111" s="3">
        <f ca="1">IFERROR(INDEX(INDIRECT("day_wise_sales_data!$B$2:$BZ$599"),MATCH(resource!$CC111,day_wise_sales_data!$A$2:$A$500,0),MATCH(resource!BI$2,INDIRECT("day_wise_sales_data!$B$1:$BZ$1"),0)),0)</f>
        <v>4928.24</v>
      </c>
      <c r="BJ111" s="3">
        <f ca="1">IFERROR(INDEX(INDIRECT("day_wise_sales_data!$B$2:$BZ$599"),MATCH(resource!$CC111,day_wise_sales_data!$A$2:$A$500,0),MATCH(resource!BJ$2,INDIRECT("day_wise_sales_data!$B$1:$BZ$1"),0)),0)</f>
        <v>0</v>
      </c>
      <c r="BK111" s="3">
        <f ca="1">IFERROR(INDEX(INDIRECT("day_wise_sales_data!$B$2:$BZ$599"),MATCH(resource!$CC111,day_wise_sales_data!$A$2:$A$500,0),MATCH(resource!BK$2,INDIRECT("day_wise_sales_data!$B$1:$BZ$1"),0)),0)</f>
        <v>0</v>
      </c>
      <c r="BL111" s="3">
        <f ca="1">IFERROR(INDEX(INDIRECT("day_wise_sales_data!$B$2:$BZ$599"),MATCH(resource!$CC111,day_wise_sales_data!$A$2:$A$500,0),MATCH(resource!BL$2,INDIRECT("day_wise_sales_data!$B$1:$BZ$1"),0)),0)</f>
        <v>0</v>
      </c>
      <c r="BM111" s="3">
        <f ca="1">IFERROR(INDEX(INDIRECT("day_wise_sales_data!$B$2:$BZ$599"),MATCH(resource!$CC111,day_wise_sales_data!$A$2:$A$500,0),MATCH(resource!BM$2,INDIRECT("day_wise_sales_data!$B$1:$BZ$1"),0)),0)</f>
        <v>0</v>
      </c>
      <c r="BN111" s="3">
        <f ca="1">IFERROR(INDEX(INDIRECT("day_wise_sales_data!$B$2:$BZ$599"),MATCH(resource!$CC111,day_wise_sales_data!$A$2:$A$500,0),MATCH(resource!BN$2,INDIRECT("day_wise_sales_data!$B$1:$BZ$1"),0)),0)</f>
        <v>7070.52</v>
      </c>
      <c r="BO111" s="3">
        <f ca="1">IFERROR(INDEX(INDIRECT("day_wise_sales_data!$B$2:$BZ$599"),MATCH(resource!$CC111,day_wise_sales_data!$A$2:$A$500,0),MATCH(resource!BO$2,INDIRECT("day_wise_sales_data!$B$1:$BZ$1"),0)),0)</f>
        <v>0</v>
      </c>
      <c r="BP111" s="3">
        <f ca="1">IFERROR(INDEX(INDIRECT("day_wise_sales_data!$B$2:$BZ$599"),MATCH(resource!$CC111,day_wise_sales_data!$A$2:$A$500,0),MATCH(resource!BP$2,INDIRECT("day_wise_sales_data!$B$1:$BZ$1"),0)),0)</f>
        <v>0</v>
      </c>
      <c r="BQ111" s="3">
        <f ca="1">IFERROR(INDEX(INDIRECT("day_wise_sales_data!$B$2:$BZ$599"),MATCH(resource!$CC111,day_wise_sales_data!$A$2:$A$500,0),MATCH(resource!BQ$2,INDIRECT("day_wise_sales_data!$B$1:$BZ$1"),0)),0)</f>
        <v>0</v>
      </c>
      <c r="BR111" s="3">
        <f ca="1">IFERROR(INDEX(INDIRECT("day_wise_sales_data!$B$2:$BZ$599"),MATCH(resource!$CC111,day_wise_sales_data!$A$2:$A$500,0),MATCH(resource!BR$2,INDIRECT("day_wise_sales_data!$B$1:$BZ$1"),0)),0)</f>
        <v>8800.89</v>
      </c>
      <c r="BS111" s="3">
        <f ca="1">IFERROR(INDEX(INDIRECT("day_wise_sales_data!$B$2:$BZ$599"),MATCH(resource!$CC111,day_wise_sales_data!$A$2:$A$500,0),MATCH(resource!BS$2,INDIRECT("day_wise_sales_data!$B$1:$BZ$1"),0)),0)</f>
        <v>0</v>
      </c>
      <c r="BT111" s="3">
        <f ca="1">IFERROR(INDEX(INDIRECT("day_wise_sales_data!$B$2:$BZ$599"),MATCH(resource!$CC111,day_wise_sales_data!$A$2:$A$500,0),MATCH(resource!BT$2,INDIRECT("day_wise_sales_data!$B$1:$BZ$1"),0)),0)</f>
        <v>0</v>
      </c>
      <c r="BU111" s="3">
        <f ca="1">IFERROR(INDEX(INDIRECT("day_wise_sales_data!$B$2:$BZ$599"),MATCH(resource!$CC111,day_wise_sales_data!$A$2:$A$500,0),MATCH(resource!BU$2,INDIRECT("day_wise_sales_data!$B$1:$BZ$1"),0)),0)</f>
        <v>0</v>
      </c>
      <c r="BV111" s="3">
        <f ca="1">IFERROR(INDEX(INDIRECT("day_wise_sales_data!$B$2:$BZ$599"),MATCH(resource!$CC111,day_wise_sales_data!$A$2:$A$500,0),MATCH(resource!BV$2,INDIRECT("day_wise_sales_data!$B$1:$BZ$1"),0)),0)</f>
        <v>11549.05</v>
      </c>
      <c r="BW111" s="3">
        <f ca="1">IFERROR(INDEX(INDIRECT("day_wise_sales_data!$B$2:$BZ$599"),MATCH(resource!$CC111,day_wise_sales_data!$A$2:$A$500,0),MATCH(resource!BW$2,INDIRECT("day_wise_sales_data!$B$1:$BZ$1"),0)),0)</f>
        <v>15299.2</v>
      </c>
      <c r="BX111" s="3">
        <f ca="1">IFERROR(INDEX(INDIRECT("day_wise_sales_data!$B$2:$BZ$599"),MATCH(resource!$CC111,day_wise_sales_data!$A$2:$A$500,0),MATCH(resource!BX$2,INDIRECT("day_wise_sales_data!$B$1:$BZ$1"),0)),0)</f>
        <v>0</v>
      </c>
      <c r="BY111" s="3">
        <f ca="1">IFERROR(INDEX(INDIRECT("day_wise_sales_data!$B$2:$BZ$599"),MATCH(resource!$CC111,day_wise_sales_data!$A$2:$A$500,0),MATCH(resource!BY$2,INDIRECT("day_wise_sales_data!$B$1:$BZ$1"),0)),0)</f>
        <v>48004.56</v>
      </c>
      <c r="BZ111" s="3">
        <f ca="1">IFERROR(INDEX(INDIRECT("day_wise_sales_data!$B$2:$BZ$599"),MATCH(resource!$CC111,day_wise_sales_data!$A$2:$A$500,0),MATCH(resource!BZ$2,INDIRECT("day_wise_sales_data!$B$1:$BZ$1"),0)),0)</f>
        <v>0</v>
      </c>
      <c r="CA111" s="3" t="str">
        <f ca="1">IFERROR(INDEX(INDIRECT("day_wise_sales_data!$B$2:$BZ$599"),MATCH(resource!$CC111,day_wise_sales_data!$A$2:$A$500,0),MATCH(resource!CA$2,INDIRECT("day_wise_sales_data!$B$1:$BZ$1"),0)),0)</f>
        <v>dd</v>
      </c>
      <c r="CC111" s="4" t="str">
        <f>sales_data!H110</f>
        <v>COX04177</v>
      </c>
      <c r="CD111" s="1">
        <v>109</v>
      </c>
      <c r="CE111" s="1" t="str">
        <f>IF(AQ111=report!$AQ$3,resource!CD111,"")</f>
        <v/>
      </c>
      <c r="CF111" s="5" t="str">
        <f>IFERROR(SMALL($CE$3:$CE$1001,ROWS($CE$3:CE111)),"")</f>
        <v/>
      </c>
      <c r="CH111">
        <f>IFERROR(VLOOKUP($CC111,data_pull!$E$22:$G$700,2,0),0)</f>
        <v>117518.39999999999</v>
      </c>
      <c r="CI111" s="1">
        <f t="shared" si="64"/>
        <v>81</v>
      </c>
      <c r="CJ111" s="1">
        <f t="shared" si="63"/>
        <v>0</v>
      </c>
      <c r="CK111" s="1" t="s">
        <v>1226</v>
      </c>
      <c r="CL111" s="1">
        <f t="shared" si="65"/>
        <v>111</v>
      </c>
      <c r="CM111" s="1" t="str">
        <f>IFERROR(VLOOKUP($CK111,stock_data!$B$3:$W$612,2,0),0)</f>
        <v>G-CON NASAL DROPS 0.05mg</v>
      </c>
      <c r="CN111" s="1" t="str">
        <f>IFERROR(VLOOKUP($CK111,stock_data!$B$3:$W$612,4,0),0)</f>
        <v>10ml</v>
      </c>
      <c r="CO111" s="1">
        <f>IFERROR(VLOOKUP($CK111,stock_data!$B$3:$W$612,5,0),0)</f>
        <v>39.700000000000003</v>
      </c>
      <c r="CP111" s="3">
        <f t="shared" si="66"/>
        <v>0</v>
      </c>
      <c r="CQ111" s="3">
        <f t="shared" si="67"/>
        <v>0</v>
      </c>
      <c r="CR111" s="1">
        <f>IFERROR(VLOOKUP($CK111,stock_data!$B$3:$W$612,6,0),0)</f>
        <v>65</v>
      </c>
      <c r="CS111" s="1">
        <f>IFERROR(VLOOKUP($CK111,stock_data!$B$3:$W$612,7,0),0)</f>
        <v>0</v>
      </c>
      <c r="CT111" s="1">
        <f>IFERROR(VLOOKUP($CK111,stock_data!$B$3:$W$612,8,0),0)</f>
        <v>0</v>
      </c>
      <c r="CU111" s="1">
        <f>IFERROR(VLOOKUP($CK111,stock_data!$B$3:$W$612,9,0),0)</f>
        <v>0</v>
      </c>
      <c r="CV111" s="1">
        <f>IFERROR(VLOOKUP($CK111,stock_data!$B$3:$W$612,10,0),0)</f>
        <v>0</v>
      </c>
      <c r="CW111" s="1">
        <f>IFERROR(VLOOKUP($CK111,stock_data!$B$3:$W$612,11,0),0)</f>
        <v>0</v>
      </c>
      <c r="CX111" s="1">
        <f>IFERROR(VLOOKUP($CK111,stock_data!$B$3:$W$612,12,0),0)</f>
        <v>0</v>
      </c>
      <c r="CY111" s="1">
        <f>IFERROR(VLOOKUP($CK111,stock_data!$B$3:$W$612,13,0),0)</f>
        <v>0</v>
      </c>
      <c r="CZ111" s="1">
        <f>IFERROR(VLOOKUP($CK111,stock_data!$B$3:$W$612,14,0),0)</f>
        <v>0</v>
      </c>
      <c r="DA111" s="1">
        <f>IFERROR(VLOOKUP($CK111,stock_data!$B$3:$W$612,15,0),0)</f>
        <v>25</v>
      </c>
      <c r="DB111" s="1">
        <f>IFERROR(VLOOKUP($CK111,stock_data!$B$3:$W$612,16,0),0)</f>
        <v>0</v>
      </c>
      <c r="DC111" s="1">
        <f>IFERROR(VLOOKUP($CK111,stock_data!$B$3:$W$612,17,0),0)</f>
        <v>0</v>
      </c>
      <c r="DD111" s="1">
        <f>IFERROR(VLOOKUP($CK111,stock_data!$B$3:$W$612,18,0),0)</f>
        <v>0</v>
      </c>
      <c r="DE111" s="1">
        <f>IFERROR(VLOOKUP($CK111,stock_data!$B$3:$W$612,19,0),0)</f>
        <v>91</v>
      </c>
      <c r="DF111" s="1">
        <f>IFERROR(VLOOKUP($CK111,stock_data!$B$3:$W$612,20,0),0)</f>
        <v>100</v>
      </c>
      <c r="DG111" s="1">
        <f>IFERROR(VLOOKUP($CK111,stock_data!$B$3:$W$612,21,0),0)</f>
        <v>1</v>
      </c>
      <c r="DH111" s="1">
        <f>IFERROR(VLOOKUP($CK111,stock_data!$B$3:$W$612,22,0),0)</f>
        <v>1</v>
      </c>
      <c r="DI111" s="1">
        <f t="shared" si="68"/>
        <v>283</v>
      </c>
      <c r="DJ111" s="1">
        <f t="shared" si="69"/>
        <v>11235.1</v>
      </c>
      <c r="DK111" s="3">
        <f>IFERROR(INDEX(COD_SALES!$B$5:$Z$500,MATCH(resource!$CC111,COD_SALES!$A$5:$A$500,0),MATCH(resource!DK$2,COD_SALES!$B$4:$Z$4,0)),"")</f>
        <v>0</v>
      </c>
      <c r="DL111" s="3">
        <f>IFERROR(INDEX(COD_SALES!$B$5:$Z$500,MATCH(resource!$CC111,COD_SALES!$A$5:$A$500,0),MATCH(resource!DL$2,COD_SALES!$B$4:$Z$4,0)),"")</f>
        <v>2</v>
      </c>
      <c r="DM111" s="3">
        <f>IFERROR(INDEX(COD_SALES!$B$5:$Z$500,MATCH(resource!$CC111,COD_SALES!$A$5:$A$500,0),MATCH(resource!DM$2,COD_SALES!$B$4:$Z$4,0)),"")</f>
        <v>80</v>
      </c>
      <c r="DN111" s="3" t="str">
        <f>IFERROR(INDEX(COD_SALES!$B$5:$Z$500,MATCH(resource!$CC111,COD_SALES!$A$5:$A$500,0),MATCH(resource!DN$2,COD_SALES!$B$4:$Z$4,0)),"")</f>
        <v/>
      </c>
      <c r="DO111" s="3">
        <f>IFERROR(INDEX(COD_SALES!$B$5:$Z$500,MATCH(resource!$CC111,COD_SALES!$A$5:$A$500,0),MATCH(resource!DO$2,COD_SALES!$B$4:$Z$4,0)),"")</f>
        <v>0</v>
      </c>
      <c r="DP111" s="3">
        <f>IFERROR(INDEX(COD_SALES!$B$5:$Z$500,MATCH(resource!$CC111,COD_SALES!$A$5:$A$500,0),MATCH(resource!DP$2,COD_SALES!$B$4:$Z$4,0)),"")</f>
        <v>6</v>
      </c>
      <c r="DQ111" s="3" t="str">
        <f>IFERROR(INDEX(COD_SALES!$B$5:$Z$500,MATCH(resource!$CC111,COD_SALES!$A$5:$A$500,0),MATCH(resource!DQ$2,COD_SALES!$B$4:$Z$4,0)),"")</f>
        <v/>
      </c>
      <c r="DR111" s="3">
        <f>IFERROR(INDEX(COD_SALES!$B$5:$Z$500,MATCH(resource!$CC111,COD_SALES!$A$5:$A$500,0),MATCH(resource!DR$2,COD_SALES!$B$4:$Z$4,0)),"")</f>
        <v>20</v>
      </c>
      <c r="DS111" s="3">
        <f>IFERROR(INDEX(COD_SALES!$B$5:$Z$500,MATCH(resource!$CC111,COD_SALES!$A$5:$A$500,0),MATCH(resource!DS$2,COD_SALES!$B$4:$Z$4,0)),"")</f>
        <v>50</v>
      </c>
      <c r="DT111" s="3">
        <f>IFERROR(INDEX(COD_SALES!$B$5:$Z$500,MATCH(resource!$CC111,COD_SALES!$A$5:$A$500,0),MATCH(resource!DT$2,COD_SALES!$B$4:$Z$4,0)),"")</f>
        <v>1</v>
      </c>
      <c r="DU111" s="3">
        <f>IFERROR(INDEX(COD_SALES!$B$5:$Z$500,MATCH(resource!$CC111,COD_SALES!$A$5:$A$500,0),MATCH(resource!DU$2,COD_SALES!$B$4:$Z$4,0)),"")</f>
        <v>20</v>
      </c>
      <c r="DV111" s="3">
        <f>IFERROR(INDEX(COD_SALES!$B$5:$Z$500,MATCH(resource!$CC111,COD_SALES!$A$5:$A$500,0),MATCH(resource!DV$2,COD_SALES!$B$4:$Z$4,0)),"")</f>
        <v>0</v>
      </c>
      <c r="DW111" s="3">
        <f>IFERROR(INDEX(COD_SALES!$B$5:$Z$500,MATCH(resource!$CC111,COD_SALES!$A$5:$A$500,0),MATCH(resource!DW$2,COD_SALES!$B$4:$Z$4,0)),"")</f>
        <v>22</v>
      </c>
      <c r="DX111" s="3">
        <f>IFERROR(INDEX(COD_SALES!$B$5:$Z$500,MATCH(resource!$CC111,COD_SALES!$A$5:$A$500,0),MATCH(resource!DX$2,COD_SALES!$B$4:$Z$4,0)),"")</f>
        <v>0</v>
      </c>
      <c r="DY111" s="3">
        <f>IFERROR(INDEX(COD_SALES!$B$5:$Z$500,MATCH(resource!$CC111,COD_SALES!$A$5:$A$500,0),MATCH(resource!DY$2,COD_SALES!$B$4:$Z$4,0)),"")</f>
        <v>7</v>
      </c>
      <c r="DZ111" s="3">
        <f>IFERROR(INDEX(COD_SALES!$B$5:$Z$500,MATCH(resource!$CC111,COD_SALES!$A$5:$A$500,0),MATCH(resource!DZ$2,COD_SALES!$B$4:$Z$4,0)),"")</f>
        <v>0</v>
      </c>
      <c r="EA111" s="3">
        <f>IFERROR(INDEX(COD_SALES!$B$5:$Z$500,MATCH(resource!$CC111,COD_SALES!$A$5:$A$500,0),MATCH(resource!EA$2,COD_SALES!$B$4:$Z$4,0)),"")</f>
        <v>0</v>
      </c>
      <c r="EB111" s="3">
        <f t="shared" si="70"/>
        <v>45472.93</v>
      </c>
      <c r="ED111" s="3">
        <f>IFERROR(VLOOKUP($CK111,depot_prod_sales!$B$5:$S$200,3,0),0)</f>
        <v>36</v>
      </c>
      <c r="EE111" s="3">
        <f>IFERROR(VLOOKUP($CK111,depot_prod_sales!$B$5:$S$200,4,0),0)</f>
        <v>0</v>
      </c>
      <c r="EF111" s="3">
        <f>IFERROR(VLOOKUP($CK111,depot_prod_sales!$B$5:$S$200,5,0),0)</f>
        <v>0</v>
      </c>
      <c r="EG111" s="3">
        <f>IFERROR(VLOOKUP($CK111,depot_prod_sales!$B$5:$S$200,6,0),0)</f>
        <v>0</v>
      </c>
      <c r="EH111" s="3">
        <f>IFERROR(VLOOKUP($CK111,depot_prod_sales!$B$5:$S$200,7,0),0)</f>
        <v>0</v>
      </c>
      <c r="EI111" s="3">
        <f>IFERROR(VLOOKUP($CK111,depot_prod_sales!$B$5:$S$200,8,0),0)</f>
        <v>0</v>
      </c>
      <c r="EJ111" s="3">
        <f>IFERROR(VLOOKUP($CK111,depot_prod_sales!$B$5:$S$200,9,0),0)</f>
        <v>2</v>
      </c>
      <c r="EK111" s="3">
        <f>IFERROR(VLOOKUP($CK111,depot_prod_sales!$B$5:$S$200,10,0),0)</f>
        <v>0</v>
      </c>
      <c r="EL111" s="3">
        <f>IFERROR(VLOOKUP($CK111,depot_prod_sales!$B$5:$S$200,11,0),0)</f>
        <v>23</v>
      </c>
      <c r="EM111" s="3">
        <f>IFERROR(VLOOKUP($CK111,depot_prod_sales!$B$5:$S$200,12,0),0)</f>
        <v>0</v>
      </c>
      <c r="EN111" s="3">
        <f>IFERROR(VLOOKUP($CK111,depot_prod_sales!$B$5:$S$200,13,0),0)</f>
        <v>0</v>
      </c>
      <c r="EO111" s="3">
        <f>IFERROR(VLOOKUP($CK111,depot_prod_sales!$B$5:$S$200,14,0),0)</f>
        <v>50</v>
      </c>
      <c r="EP111" s="3">
        <f>IFERROR(VLOOKUP($CK111,depot_prod_sales!$B$5:$S$200,15,0),0)</f>
        <v>22</v>
      </c>
      <c r="EQ111" s="3">
        <f>IFERROR(VLOOKUP($CK111,depot_prod_sales!$B$5:$S$200,16,0),0)</f>
        <v>26</v>
      </c>
      <c r="ER111" s="3">
        <f>IFERROR(VLOOKUP($CK111,depot_prod_sales!$B$5:$S$200,17,0),0)</f>
        <v>0</v>
      </c>
      <c r="ES111" s="3">
        <f>IFERROR(VLOOKUP($CK111,depot_prod_sales!$B$5:$S$200,18,0),0)</f>
        <v>0</v>
      </c>
      <c r="ET111" s="116">
        <f t="shared" si="71"/>
        <v>159</v>
      </c>
      <c r="EU111" s="116">
        <f t="shared" si="72"/>
        <v>6312.3</v>
      </c>
      <c r="EW111" s="3">
        <f>IFERROR(VLOOKUP(CC111,data_pull!$AO$25:$AR$546,2,0),0)</f>
        <v>13</v>
      </c>
      <c r="EX111" s="1">
        <f>IFERROR(VLOOKUP(CC111,data_pull!$AO$25:$AR$546,4,0),0)</f>
        <v>190000</v>
      </c>
    </row>
    <row r="112" spans="13:154" x14ac:dyDescent="0.25"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4" t="str">
        <f>sales_data!B111</f>
        <v>Mahrab Hossain</v>
      </c>
      <c r="AR112" s="4" t="str">
        <f>sales_data!C111</f>
        <v>Samsul Alam</v>
      </c>
      <c r="AS112" s="5" t="str">
        <f t="shared" si="62"/>
        <v/>
      </c>
      <c r="AT112" s="4" t="str">
        <f>sales_data!I111</f>
        <v>Miras Uddin</v>
      </c>
      <c r="AU112" s="4" t="str">
        <f>sales_data!W111</f>
        <v>Teknaf Sadar (Tb)</v>
      </c>
      <c r="AV112" s="1">
        <f>sales_data!N111</f>
        <v>199900.32</v>
      </c>
      <c r="AW112" s="1">
        <f>sales_data!P111</f>
        <v>30</v>
      </c>
      <c r="AX112" s="3">
        <f ca="1">IFERROR(INDEX(INDIRECT("day_wise_sales_data!$B$2:$BZ$599"),MATCH(resource!$CC112,day_wise_sales_data!$A$2:$A$500,0),MATCH(resource!AX$2,INDIRECT("day_wise_sales_data!$B$1:$BZ$1"),0)),0)</f>
        <v>0</v>
      </c>
      <c r="AY112" s="3">
        <f ca="1">IFERROR(INDEX(INDIRECT("day_wise_sales_data!$B$2:$BZ$599"),MATCH(resource!$CC112,day_wise_sales_data!$A$2:$A$500,0),MATCH(resource!AY$2,INDIRECT("day_wise_sales_data!$B$1:$BZ$1"),0)),0)</f>
        <v>0</v>
      </c>
      <c r="AZ112" s="3">
        <f ca="1">IFERROR(INDEX(INDIRECT("day_wise_sales_data!$B$2:$BZ$599"),MATCH(resource!$CC112,day_wise_sales_data!$A$2:$A$500,0),MATCH(resource!AZ$2,INDIRECT("day_wise_sales_data!$B$1:$BZ$1"),0)),0)</f>
        <v>0</v>
      </c>
      <c r="BA112" s="3">
        <f ca="1">IFERROR(INDEX(INDIRECT("day_wise_sales_data!$B$2:$BZ$599"),MATCH(resource!$CC112,day_wise_sales_data!$A$2:$A$500,0),MATCH(resource!BA$2,INDIRECT("day_wise_sales_data!$B$1:$BZ$1"),0)),0)</f>
        <v>0</v>
      </c>
      <c r="BB112" s="3">
        <f ca="1">IFERROR(INDEX(INDIRECT("day_wise_sales_data!$B$2:$BZ$599"),MATCH(resource!$CC112,day_wise_sales_data!$A$2:$A$500,0),MATCH(resource!BB$2,INDIRECT("day_wise_sales_data!$B$1:$BZ$1"),0)),0)</f>
        <v>0</v>
      </c>
      <c r="BC112" s="3">
        <f ca="1">IFERROR(INDEX(INDIRECT("day_wise_sales_data!$B$2:$BZ$599"),MATCH(resource!$CC112,day_wise_sales_data!$A$2:$A$500,0),MATCH(resource!BC$2,INDIRECT("day_wise_sales_data!$B$1:$BZ$1"),0)),0)</f>
        <v>0</v>
      </c>
      <c r="BD112" s="3">
        <f ca="1">IFERROR(INDEX(INDIRECT("day_wise_sales_data!$B$2:$BZ$599"),MATCH(resource!$CC112,day_wise_sales_data!$A$2:$A$500,0),MATCH(resource!BD$2,INDIRECT("day_wise_sales_data!$B$1:$BZ$1"),0)),0)</f>
        <v>0</v>
      </c>
      <c r="BE112" s="3">
        <f ca="1">IFERROR(INDEX(INDIRECT("day_wise_sales_data!$B$2:$BZ$599"),MATCH(resource!$CC112,day_wise_sales_data!$A$2:$A$500,0),MATCH(resource!BE$2,INDIRECT("day_wise_sales_data!$B$1:$BZ$1"),0)),0)</f>
        <v>0</v>
      </c>
      <c r="BF112" s="3">
        <f ca="1">IFERROR(INDEX(INDIRECT("day_wise_sales_data!$B$2:$BZ$599"),MATCH(resource!$CC112,day_wise_sales_data!$A$2:$A$500,0),MATCH(resource!BF$2,INDIRECT("day_wise_sales_data!$B$1:$BZ$1"),0)),0)</f>
        <v>0</v>
      </c>
      <c r="BG112" s="3">
        <f ca="1">IFERROR(INDEX(INDIRECT("day_wise_sales_data!$B$2:$BZ$599"),MATCH(resource!$CC112,day_wise_sales_data!$A$2:$A$500,0),MATCH(resource!BG$2,INDIRECT("day_wise_sales_data!$B$1:$BZ$1"),0)),0)</f>
        <v>0</v>
      </c>
      <c r="BH112" s="3">
        <f ca="1">IFERROR(INDEX(INDIRECT("day_wise_sales_data!$B$2:$BZ$599"),MATCH(resource!$CC112,day_wise_sales_data!$A$2:$A$500,0),MATCH(resource!BH$2,INDIRECT("day_wise_sales_data!$B$1:$BZ$1"),0)),0)</f>
        <v>0</v>
      </c>
      <c r="BI112" s="3">
        <f ca="1">IFERROR(INDEX(INDIRECT("day_wise_sales_data!$B$2:$BZ$599"),MATCH(resource!$CC112,day_wise_sales_data!$A$2:$A$500,0),MATCH(resource!BI$2,INDIRECT("day_wise_sales_data!$B$1:$BZ$1"),0)),0)</f>
        <v>0</v>
      </c>
      <c r="BJ112" s="3">
        <f ca="1">IFERROR(INDEX(INDIRECT("day_wise_sales_data!$B$2:$BZ$599"),MATCH(resource!$CC112,day_wise_sales_data!$A$2:$A$500,0),MATCH(resource!BJ$2,INDIRECT("day_wise_sales_data!$B$1:$BZ$1"),0)),0)</f>
        <v>0</v>
      </c>
      <c r="BK112" s="3">
        <f ca="1">IFERROR(INDEX(INDIRECT("day_wise_sales_data!$B$2:$BZ$599"),MATCH(resource!$CC112,day_wise_sales_data!$A$2:$A$500,0),MATCH(resource!BK$2,INDIRECT("day_wise_sales_data!$B$1:$BZ$1"),0)),0)</f>
        <v>20261.41</v>
      </c>
      <c r="BL112" s="3">
        <f ca="1">IFERROR(INDEX(INDIRECT("day_wise_sales_data!$B$2:$BZ$599"),MATCH(resource!$CC112,day_wise_sales_data!$A$2:$A$500,0),MATCH(resource!BL$2,INDIRECT("day_wise_sales_data!$B$1:$BZ$1"),0)),0)</f>
        <v>0</v>
      </c>
      <c r="BM112" s="3">
        <f ca="1">IFERROR(INDEX(INDIRECT("day_wise_sales_data!$B$2:$BZ$599"),MATCH(resource!$CC112,day_wise_sales_data!$A$2:$A$500,0),MATCH(resource!BM$2,INDIRECT("day_wise_sales_data!$B$1:$BZ$1"),0)),0)</f>
        <v>0</v>
      </c>
      <c r="BN112" s="3">
        <f ca="1">IFERROR(INDEX(INDIRECT("day_wise_sales_data!$B$2:$BZ$599"),MATCH(resource!$CC112,day_wise_sales_data!$A$2:$A$500,0),MATCH(resource!BN$2,INDIRECT("day_wise_sales_data!$B$1:$BZ$1"),0)),0)</f>
        <v>0</v>
      </c>
      <c r="BO112" s="3">
        <f ca="1">IFERROR(INDEX(INDIRECT("day_wise_sales_data!$B$2:$BZ$599"),MATCH(resource!$CC112,day_wise_sales_data!$A$2:$A$500,0),MATCH(resource!BO$2,INDIRECT("day_wise_sales_data!$B$1:$BZ$1"),0)),0)</f>
        <v>0</v>
      </c>
      <c r="BP112" s="3">
        <f ca="1">IFERROR(INDEX(INDIRECT("day_wise_sales_data!$B$2:$BZ$599"),MATCH(resource!$CC112,day_wise_sales_data!$A$2:$A$500,0),MATCH(resource!BP$2,INDIRECT("day_wise_sales_data!$B$1:$BZ$1"),0)),0)</f>
        <v>0</v>
      </c>
      <c r="BQ112" s="3">
        <f ca="1">IFERROR(INDEX(INDIRECT("day_wise_sales_data!$B$2:$BZ$599"),MATCH(resource!$CC112,day_wise_sales_data!$A$2:$A$500,0),MATCH(resource!BQ$2,INDIRECT("day_wise_sales_data!$B$1:$BZ$1"),0)),0)</f>
        <v>0</v>
      </c>
      <c r="BR112" s="3">
        <f ca="1">IFERROR(INDEX(INDIRECT("day_wise_sales_data!$B$2:$BZ$599"),MATCH(resource!$CC112,day_wise_sales_data!$A$2:$A$500,0),MATCH(resource!BR$2,INDIRECT("day_wise_sales_data!$B$1:$BZ$1"),0)),0)</f>
        <v>4727.88</v>
      </c>
      <c r="BS112" s="3">
        <f ca="1">IFERROR(INDEX(INDIRECT("day_wise_sales_data!$B$2:$BZ$599"),MATCH(resource!$CC112,day_wise_sales_data!$A$2:$A$500,0),MATCH(resource!BS$2,INDIRECT("day_wise_sales_data!$B$1:$BZ$1"),0)),0)</f>
        <v>0</v>
      </c>
      <c r="BT112" s="3">
        <f ca="1">IFERROR(INDEX(INDIRECT("day_wise_sales_data!$B$2:$BZ$599"),MATCH(resource!$CC112,day_wise_sales_data!$A$2:$A$500,0),MATCH(resource!BT$2,INDIRECT("day_wise_sales_data!$B$1:$BZ$1"),0)),0)</f>
        <v>10925.49</v>
      </c>
      <c r="BU112" s="3">
        <f ca="1">IFERROR(INDEX(INDIRECT("day_wise_sales_data!$B$2:$BZ$599"),MATCH(resource!$CC112,day_wise_sales_data!$A$2:$A$500,0),MATCH(resource!BU$2,INDIRECT("day_wise_sales_data!$B$1:$BZ$1"),0)),0)</f>
        <v>0</v>
      </c>
      <c r="BV112" s="3">
        <f ca="1">IFERROR(INDEX(INDIRECT("day_wise_sales_data!$B$2:$BZ$599"),MATCH(resource!$CC112,day_wise_sales_data!$A$2:$A$500,0),MATCH(resource!BV$2,INDIRECT("day_wise_sales_data!$B$1:$BZ$1"),0)),0)</f>
        <v>31852.02</v>
      </c>
      <c r="BW112" s="3">
        <f ca="1">IFERROR(INDEX(INDIRECT("day_wise_sales_data!$B$2:$BZ$599"),MATCH(resource!$CC112,day_wise_sales_data!$A$2:$A$500,0),MATCH(resource!BW$2,INDIRECT("day_wise_sales_data!$B$1:$BZ$1"),0)),0)</f>
        <v>2640</v>
      </c>
      <c r="BX112" s="3">
        <f ca="1">IFERROR(INDEX(INDIRECT("day_wise_sales_data!$B$2:$BZ$599"),MATCH(resource!$CC112,day_wise_sales_data!$A$2:$A$500,0),MATCH(resource!BX$2,INDIRECT("day_wise_sales_data!$B$1:$BZ$1"),0)),0)</f>
        <v>0</v>
      </c>
      <c r="BY112" s="3">
        <f ca="1">IFERROR(INDEX(INDIRECT("day_wise_sales_data!$B$2:$BZ$599"),MATCH(resource!$CC112,day_wise_sales_data!$A$2:$A$500,0),MATCH(resource!BY$2,INDIRECT("day_wise_sales_data!$B$1:$BZ$1"),0)),0)</f>
        <v>16243.14</v>
      </c>
      <c r="BZ112" s="3">
        <f ca="1">IFERROR(INDEX(INDIRECT("day_wise_sales_data!$B$2:$BZ$599"),MATCH(resource!$CC112,day_wise_sales_data!$A$2:$A$500,0),MATCH(resource!BZ$2,INDIRECT("day_wise_sales_data!$B$1:$BZ$1"),0)),0)</f>
        <v>20018.580000000002</v>
      </c>
      <c r="CA112" s="3" t="str">
        <f ca="1">IFERROR(INDEX(INDIRECT("day_wise_sales_data!$B$2:$BZ$599"),MATCH(resource!$CC112,day_wise_sales_data!$A$2:$A$500,0),MATCH(resource!CA$2,INDIRECT("day_wise_sales_data!$B$1:$BZ$1"),0)),0)</f>
        <v>dd</v>
      </c>
      <c r="CC112" s="4" t="str">
        <f>sales_data!H111</f>
        <v>COX09091</v>
      </c>
      <c r="CD112" s="1">
        <v>110</v>
      </c>
      <c r="CE112" s="1" t="str">
        <f>IF(AQ112=report!$AQ$3,resource!CD112,"")</f>
        <v/>
      </c>
      <c r="CF112" s="5" t="str">
        <f>IFERROR(SMALL($CE$3:$CE$1001,ROWS($CE$3:CE112)),"")</f>
        <v/>
      </c>
      <c r="CH112">
        <f>IFERROR(VLOOKUP($CC112,data_pull!$E$22:$G$700,2,0),0)</f>
        <v>199900.32</v>
      </c>
      <c r="CI112" s="1">
        <f t="shared" si="64"/>
        <v>154</v>
      </c>
      <c r="CJ112" s="1">
        <f t="shared" si="63"/>
        <v>6</v>
      </c>
      <c r="CK112" s="1" t="s">
        <v>1228</v>
      </c>
      <c r="CL112" s="1">
        <f t="shared" si="65"/>
        <v>98</v>
      </c>
      <c r="CM112" s="1" t="str">
        <f>IFERROR(VLOOKUP($CK112,stock_data!$B$3:$W$612,2,0),0)</f>
        <v>GLUBAN TABLET 5mg</v>
      </c>
      <c r="CN112" s="1" t="str">
        <f>IFERROR(VLOOKUP($CK112,stock_data!$B$3:$W$612,4,0),0)</f>
        <v>10x10's</v>
      </c>
      <c r="CO112" s="1">
        <f>IFERROR(VLOOKUP($CK112,stock_data!$B$3:$W$612,5,0),0)</f>
        <v>23</v>
      </c>
      <c r="CP112" s="3">
        <f t="shared" si="66"/>
        <v>6</v>
      </c>
      <c r="CQ112" s="3">
        <f t="shared" si="67"/>
        <v>138</v>
      </c>
      <c r="CR112" s="1">
        <f>IFERROR(VLOOKUP($CK112,stock_data!$B$3:$W$612,6,0),0)</f>
        <v>0</v>
      </c>
      <c r="CS112" s="1">
        <f>IFERROR(VLOOKUP($CK112,stock_data!$B$3:$W$612,7,0),0)</f>
        <v>0</v>
      </c>
      <c r="CT112" s="1">
        <f>IFERROR(VLOOKUP($CK112,stock_data!$B$3:$W$612,8,0),0)</f>
        <v>0</v>
      </c>
      <c r="CU112" s="1">
        <f>IFERROR(VLOOKUP($CK112,stock_data!$B$3:$W$612,9,0),0)</f>
        <v>0</v>
      </c>
      <c r="CV112" s="1">
        <f>IFERROR(VLOOKUP($CK112,stock_data!$B$3:$W$612,10,0),0)</f>
        <v>0</v>
      </c>
      <c r="CW112" s="1">
        <f>IFERROR(VLOOKUP($CK112,stock_data!$B$3:$W$612,11,0),0)</f>
        <v>0</v>
      </c>
      <c r="CX112" s="1">
        <f>IFERROR(VLOOKUP($CK112,stock_data!$B$3:$W$612,12,0),0)</f>
        <v>0</v>
      </c>
      <c r="CY112" s="1">
        <f>IFERROR(VLOOKUP($CK112,stock_data!$B$3:$W$612,13,0),0)</f>
        <v>0</v>
      </c>
      <c r="CZ112" s="1">
        <f>IFERROR(VLOOKUP($CK112,stock_data!$B$3:$W$612,14,0),0)</f>
        <v>0</v>
      </c>
      <c r="DA112" s="1">
        <f>IFERROR(VLOOKUP($CK112,stock_data!$B$3:$W$612,15,0),0)</f>
        <v>0</v>
      </c>
      <c r="DB112" s="1">
        <f>IFERROR(VLOOKUP($CK112,stock_data!$B$3:$W$612,16,0),0)</f>
        <v>0</v>
      </c>
      <c r="DC112" s="1">
        <f>IFERROR(VLOOKUP($CK112,stock_data!$B$3:$W$612,17,0),0)</f>
        <v>0</v>
      </c>
      <c r="DD112" s="1">
        <f>IFERROR(VLOOKUP($CK112,stock_data!$B$3:$W$612,18,0),0)</f>
        <v>0</v>
      </c>
      <c r="DE112" s="1">
        <f>IFERROR(VLOOKUP($CK112,stock_data!$B$3:$W$612,19,0),0)</f>
        <v>0</v>
      </c>
      <c r="DF112" s="1">
        <f>IFERROR(VLOOKUP($CK112,stock_data!$B$3:$W$612,20,0),0)</f>
        <v>0</v>
      </c>
      <c r="DG112" s="1">
        <f>IFERROR(VLOOKUP($CK112,stock_data!$B$3:$W$612,21,0),0)</f>
        <v>0</v>
      </c>
      <c r="DH112" s="1">
        <f>IFERROR(VLOOKUP($CK112,stock_data!$B$3:$W$612,22,0),0)</f>
        <v>0</v>
      </c>
      <c r="DI112" s="1">
        <f t="shared" si="68"/>
        <v>0</v>
      </c>
      <c r="DJ112" s="1">
        <f t="shared" si="69"/>
        <v>0</v>
      </c>
      <c r="DK112" s="3">
        <f>IFERROR(INDEX(COD_SALES!$B$5:$Z$500,MATCH(resource!$CC112,COD_SALES!$A$5:$A$500,0),MATCH(resource!DK$2,COD_SALES!$B$4:$Z$4,0)),"")</f>
        <v>2</v>
      </c>
      <c r="DL112" s="3">
        <f>IFERROR(INDEX(COD_SALES!$B$5:$Z$500,MATCH(resource!$CC112,COD_SALES!$A$5:$A$500,0),MATCH(resource!DL$2,COD_SALES!$B$4:$Z$4,0)),"")</f>
        <v>50</v>
      </c>
      <c r="DM112" s="3">
        <f>IFERROR(INDEX(COD_SALES!$B$5:$Z$500,MATCH(resource!$CC112,COD_SALES!$A$5:$A$500,0),MATCH(resource!DM$2,COD_SALES!$B$4:$Z$4,0)),"")</f>
        <v>7</v>
      </c>
      <c r="DN112" s="3" t="str">
        <f>IFERROR(INDEX(COD_SALES!$B$5:$Z$500,MATCH(resource!$CC112,COD_SALES!$A$5:$A$500,0),MATCH(resource!DN$2,COD_SALES!$B$4:$Z$4,0)),"")</f>
        <v/>
      </c>
      <c r="DO112" s="3">
        <f>IFERROR(INDEX(COD_SALES!$B$5:$Z$500,MATCH(resource!$CC112,COD_SALES!$A$5:$A$500,0),MATCH(resource!DO$2,COD_SALES!$B$4:$Z$4,0)),"")</f>
        <v>0</v>
      </c>
      <c r="DP112" s="3">
        <f>IFERROR(INDEX(COD_SALES!$B$5:$Z$500,MATCH(resource!$CC112,COD_SALES!$A$5:$A$500,0),MATCH(resource!DP$2,COD_SALES!$B$4:$Z$4,0)),"")</f>
        <v>0</v>
      </c>
      <c r="DQ112" s="3" t="str">
        <f>IFERROR(INDEX(COD_SALES!$B$5:$Z$500,MATCH(resource!$CC112,COD_SALES!$A$5:$A$500,0),MATCH(resource!DQ$2,COD_SALES!$B$4:$Z$4,0)),"")</f>
        <v/>
      </c>
      <c r="DR112" s="3">
        <f>IFERROR(INDEX(COD_SALES!$B$5:$Z$500,MATCH(resource!$CC112,COD_SALES!$A$5:$A$500,0),MATCH(resource!DR$2,COD_SALES!$B$4:$Z$4,0)),"")</f>
        <v>0</v>
      </c>
      <c r="DS112" s="3">
        <f>IFERROR(INDEX(COD_SALES!$B$5:$Z$500,MATCH(resource!$CC112,COD_SALES!$A$5:$A$500,0),MATCH(resource!DS$2,COD_SALES!$B$4:$Z$4,0)),"")</f>
        <v>350</v>
      </c>
      <c r="DT112" s="3">
        <f>IFERROR(INDEX(COD_SALES!$B$5:$Z$500,MATCH(resource!$CC112,COD_SALES!$A$5:$A$500,0),MATCH(resource!DT$2,COD_SALES!$B$4:$Z$4,0)),"")</f>
        <v>0</v>
      </c>
      <c r="DU112" s="3">
        <f>IFERROR(INDEX(COD_SALES!$B$5:$Z$500,MATCH(resource!$CC112,COD_SALES!$A$5:$A$500,0),MATCH(resource!DU$2,COD_SALES!$B$4:$Z$4,0)),"")</f>
        <v>0</v>
      </c>
      <c r="DV112" s="3">
        <f>IFERROR(INDEX(COD_SALES!$B$5:$Z$500,MATCH(resource!$CC112,COD_SALES!$A$5:$A$500,0),MATCH(resource!DV$2,COD_SALES!$B$4:$Z$4,0)),"")</f>
        <v>0</v>
      </c>
      <c r="DW112" s="3">
        <f>IFERROR(INDEX(COD_SALES!$B$5:$Z$500,MATCH(resource!$CC112,COD_SALES!$A$5:$A$500,0),MATCH(resource!DW$2,COD_SALES!$B$4:$Z$4,0)),"")</f>
        <v>20</v>
      </c>
      <c r="DX112" s="3">
        <f>IFERROR(INDEX(COD_SALES!$B$5:$Z$500,MATCH(resource!$CC112,COD_SALES!$A$5:$A$500,0),MATCH(resource!DX$2,COD_SALES!$B$4:$Z$4,0)),"")</f>
        <v>0</v>
      </c>
      <c r="DY112" s="3">
        <f>IFERROR(INDEX(COD_SALES!$B$5:$Z$500,MATCH(resource!$CC112,COD_SALES!$A$5:$A$500,0),MATCH(resource!DY$2,COD_SALES!$B$4:$Z$4,0)),"")</f>
        <v>0</v>
      </c>
      <c r="DZ112" s="3">
        <f>IFERROR(INDEX(COD_SALES!$B$5:$Z$500,MATCH(resource!$CC112,COD_SALES!$A$5:$A$500,0),MATCH(resource!DZ$2,COD_SALES!$B$4:$Z$4,0)),"")</f>
        <v>1</v>
      </c>
      <c r="EA112" s="3">
        <f>IFERROR(INDEX(COD_SALES!$B$5:$Z$500,MATCH(resource!$CC112,COD_SALES!$A$5:$A$500,0),MATCH(resource!EA$2,COD_SALES!$B$4:$Z$4,0)),"")</f>
        <v>0</v>
      </c>
      <c r="EB112" s="3">
        <f t="shared" si="70"/>
        <v>95195.839999999997</v>
      </c>
      <c r="ED112" s="3">
        <f>IFERROR(VLOOKUP($CK112,depot_prod_sales!$B$5:$S$200,3,0),0)</f>
        <v>0</v>
      </c>
      <c r="EE112" s="3">
        <f>IFERROR(VLOOKUP($CK112,depot_prod_sales!$B$5:$S$200,4,0),0)</f>
        <v>0</v>
      </c>
      <c r="EF112" s="3">
        <f>IFERROR(VLOOKUP($CK112,depot_prod_sales!$B$5:$S$200,5,0),0)</f>
        <v>0</v>
      </c>
      <c r="EG112" s="3">
        <f>IFERROR(VLOOKUP($CK112,depot_prod_sales!$B$5:$S$200,6,0),0)</f>
        <v>0</v>
      </c>
      <c r="EH112" s="3">
        <f>IFERROR(VLOOKUP($CK112,depot_prod_sales!$B$5:$S$200,7,0),0)</f>
        <v>0</v>
      </c>
      <c r="EI112" s="3">
        <f>IFERROR(VLOOKUP($CK112,depot_prod_sales!$B$5:$S$200,8,0),0)</f>
        <v>0</v>
      </c>
      <c r="EJ112" s="3">
        <f>IFERROR(VLOOKUP($CK112,depot_prod_sales!$B$5:$S$200,9,0),0)</f>
        <v>0</v>
      </c>
      <c r="EK112" s="3">
        <f>IFERROR(VLOOKUP($CK112,depot_prod_sales!$B$5:$S$200,10,0),0)</f>
        <v>0</v>
      </c>
      <c r="EL112" s="3">
        <f>IFERROR(VLOOKUP($CK112,depot_prod_sales!$B$5:$S$200,11,0),0)</f>
        <v>0</v>
      </c>
      <c r="EM112" s="3">
        <f>IFERROR(VLOOKUP($CK112,depot_prod_sales!$B$5:$S$200,12,0),0)</f>
        <v>0</v>
      </c>
      <c r="EN112" s="3">
        <f>IFERROR(VLOOKUP($CK112,depot_prod_sales!$B$5:$S$200,13,0),0)</f>
        <v>0</v>
      </c>
      <c r="EO112" s="3">
        <f>IFERROR(VLOOKUP($CK112,depot_prod_sales!$B$5:$S$200,14,0),0)</f>
        <v>0</v>
      </c>
      <c r="EP112" s="3">
        <f>IFERROR(VLOOKUP($CK112,depot_prod_sales!$B$5:$S$200,15,0),0)</f>
        <v>0</v>
      </c>
      <c r="EQ112" s="3">
        <f>IFERROR(VLOOKUP($CK112,depot_prod_sales!$B$5:$S$200,16,0),0)</f>
        <v>0</v>
      </c>
      <c r="ER112" s="3">
        <f>IFERROR(VLOOKUP($CK112,depot_prod_sales!$B$5:$S$200,17,0),0)</f>
        <v>0</v>
      </c>
      <c r="ES112" s="3">
        <f>IFERROR(VLOOKUP($CK112,depot_prod_sales!$B$5:$S$200,18,0),0)</f>
        <v>0</v>
      </c>
      <c r="ET112" s="116">
        <f t="shared" si="71"/>
        <v>0</v>
      </c>
      <c r="EU112" s="116">
        <f t="shared" si="72"/>
        <v>0</v>
      </c>
      <c r="EW112" s="3">
        <f>IFERROR(VLOOKUP(CC112,data_pull!$AO$25:$AR$546,2,0),0)</f>
        <v>27</v>
      </c>
      <c r="EX112" s="1">
        <f>IFERROR(VLOOKUP(CC112,data_pull!$AO$25:$AR$546,4,0),0)</f>
        <v>250000</v>
      </c>
    </row>
    <row r="113" spans="13:154" x14ac:dyDescent="0.25"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4" t="str">
        <f>sales_data!B112</f>
        <v>Mahrab Hossain</v>
      </c>
      <c r="AR113" s="4" t="str">
        <f>sales_data!C112</f>
        <v>Samsul Alam</v>
      </c>
      <c r="AS113" s="5" t="str">
        <f t="shared" si="62"/>
        <v/>
      </c>
      <c r="AT113" s="4" t="str">
        <f>sales_data!I112</f>
        <v>Mobarak Hossain</v>
      </c>
      <c r="AU113" s="4" t="str">
        <f>sales_data!W112</f>
        <v>Nillah</v>
      </c>
      <c r="AV113" s="1">
        <f>sales_data!N112</f>
        <v>100140.09</v>
      </c>
      <c r="AW113" s="1">
        <f>sales_data!P112</f>
        <v>26</v>
      </c>
      <c r="AX113" s="3">
        <f ca="1">IFERROR(INDEX(INDIRECT("day_wise_sales_data!$B$2:$BZ$599"),MATCH(resource!$CC113,day_wise_sales_data!$A$2:$A$500,0),MATCH(resource!AX$2,INDIRECT("day_wise_sales_data!$B$1:$BZ$1"),0)),0)</f>
        <v>0</v>
      </c>
      <c r="AY113" s="3">
        <f ca="1">IFERROR(INDEX(INDIRECT("day_wise_sales_data!$B$2:$BZ$599"),MATCH(resource!$CC113,day_wise_sales_data!$A$2:$A$500,0),MATCH(resource!AY$2,INDIRECT("day_wise_sales_data!$B$1:$BZ$1"),0)),0)</f>
        <v>0</v>
      </c>
      <c r="AZ113" s="3">
        <f ca="1">IFERROR(INDEX(INDIRECT("day_wise_sales_data!$B$2:$BZ$599"),MATCH(resource!$CC113,day_wise_sales_data!$A$2:$A$500,0),MATCH(resource!AZ$2,INDIRECT("day_wise_sales_data!$B$1:$BZ$1"),0)),0)</f>
        <v>0</v>
      </c>
      <c r="BA113" s="3">
        <f ca="1">IFERROR(INDEX(INDIRECT("day_wise_sales_data!$B$2:$BZ$599"),MATCH(resource!$CC113,day_wise_sales_data!$A$2:$A$500,0),MATCH(resource!BA$2,INDIRECT("day_wise_sales_data!$B$1:$BZ$1"),0)),0)</f>
        <v>0</v>
      </c>
      <c r="BB113" s="3">
        <f ca="1">IFERROR(INDEX(INDIRECT("day_wise_sales_data!$B$2:$BZ$599"),MATCH(resource!$CC113,day_wise_sales_data!$A$2:$A$500,0),MATCH(resource!BB$2,INDIRECT("day_wise_sales_data!$B$1:$BZ$1"),0)),0)</f>
        <v>0</v>
      </c>
      <c r="BC113" s="3">
        <f ca="1">IFERROR(INDEX(INDIRECT("day_wise_sales_data!$B$2:$BZ$599"),MATCH(resource!$CC113,day_wise_sales_data!$A$2:$A$500,0),MATCH(resource!BC$2,INDIRECT("day_wise_sales_data!$B$1:$BZ$1"),0)),0)</f>
        <v>0</v>
      </c>
      <c r="BD113" s="3">
        <f ca="1">IFERROR(INDEX(INDIRECT("day_wise_sales_data!$B$2:$BZ$599"),MATCH(resource!$CC113,day_wise_sales_data!$A$2:$A$500,0),MATCH(resource!BD$2,INDIRECT("day_wise_sales_data!$B$1:$BZ$1"),0)),0)</f>
        <v>0</v>
      </c>
      <c r="BE113" s="3">
        <f ca="1">IFERROR(INDEX(INDIRECT("day_wise_sales_data!$B$2:$BZ$599"),MATCH(resource!$CC113,day_wise_sales_data!$A$2:$A$500,0),MATCH(resource!BE$2,INDIRECT("day_wise_sales_data!$B$1:$BZ$1"),0)),0)</f>
        <v>0</v>
      </c>
      <c r="BF113" s="3">
        <f ca="1">IFERROR(INDEX(INDIRECT("day_wise_sales_data!$B$2:$BZ$599"),MATCH(resource!$CC113,day_wise_sales_data!$A$2:$A$500,0),MATCH(resource!BF$2,INDIRECT("day_wise_sales_data!$B$1:$BZ$1"),0)),0)</f>
        <v>1765.34</v>
      </c>
      <c r="BG113" s="3">
        <f ca="1">IFERROR(INDEX(INDIRECT("day_wise_sales_data!$B$2:$BZ$599"),MATCH(resource!$CC113,day_wise_sales_data!$A$2:$A$500,0),MATCH(resource!BG$2,INDIRECT("day_wise_sales_data!$B$1:$BZ$1"),0)),0)</f>
        <v>0</v>
      </c>
      <c r="BH113" s="3">
        <f ca="1">IFERROR(INDEX(INDIRECT("day_wise_sales_data!$B$2:$BZ$599"),MATCH(resource!$CC113,day_wise_sales_data!$A$2:$A$500,0),MATCH(resource!BH$2,INDIRECT("day_wise_sales_data!$B$1:$BZ$1"),0)),0)</f>
        <v>0</v>
      </c>
      <c r="BI113" s="3">
        <f ca="1">IFERROR(INDEX(INDIRECT("day_wise_sales_data!$B$2:$BZ$599"),MATCH(resource!$CC113,day_wise_sales_data!$A$2:$A$500,0),MATCH(resource!BI$2,INDIRECT("day_wise_sales_data!$B$1:$BZ$1"),0)),0)</f>
        <v>0</v>
      </c>
      <c r="BJ113" s="3">
        <f ca="1">IFERROR(INDEX(INDIRECT("day_wise_sales_data!$B$2:$BZ$599"),MATCH(resource!$CC113,day_wise_sales_data!$A$2:$A$500,0),MATCH(resource!BJ$2,INDIRECT("day_wise_sales_data!$B$1:$BZ$1"),0)),0)</f>
        <v>0</v>
      </c>
      <c r="BK113" s="3">
        <f ca="1">IFERROR(INDEX(INDIRECT("day_wise_sales_data!$B$2:$BZ$599"),MATCH(resource!$CC113,day_wise_sales_data!$A$2:$A$500,0),MATCH(resource!BK$2,INDIRECT("day_wise_sales_data!$B$1:$BZ$1"),0)),0)</f>
        <v>0</v>
      </c>
      <c r="BL113" s="3">
        <f ca="1">IFERROR(INDEX(INDIRECT("day_wise_sales_data!$B$2:$BZ$599"),MATCH(resource!$CC113,day_wise_sales_data!$A$2:$A$500,0),MATCH(resource!BL$2,INDIRECT("day_wise_sales_data!$B$1:$BZ$1"),0)),0)</f>
        <v>0</v>
      </c>
      <c r="BM113" s="3">
        <f ca="1">IFERROR(INDEX(INDIRECT("day_wise_sales_data!$B$2:$BZ$599"),MATCH(resource!$CC113,day_wise_sales_data!$A$2:$A$500,0),MATCH(resource!BM$2,INDIRECT("day_wise_sales_data!$B$1:$BZ$1"),0)),0)</f>
        <v>5301.45</v>
      </c>
      <c r="BN113" s="3">
        <f ca="1">IFERROR(INDEX(INDIRECT("day_wise_sales_data!$B$2:$BZ$599"),MATCH(resource!$CC113,day_wise_sales_data!$A$2:$A$500,0),MATCH(resource!BN$2,INDIRECT("day_wise_sales_data!$B$1:$BZ$1"),0)),0)</f>
        <v>961.52</v>
      </c>
      <c r="BO113" s="3">
        <f ca="1">IFERROR(INDEX(INDIRECT("day_wise_sales_data!$B$2:$BZ$599"),MATCH(resource!$CC113,day_wise_sales_data!$A$2:$A$500,0),MATCH(resource!BO$2,INDIRECT("day_wise_sales_data!$B$1:$BZ$1"),0)),0)</f>
        <v>0</v>
      </c>
      <c r="BP113" s="3">
        <f ca="1">IFERROR(INDEX(INDIRECT("day_wise_sales_data!$B$2:$BZ$599"),MATCH(resource!$CC113,day_wise_sales_data!$A$2:$A$500,0),MATCH(resource!BP$2,INDIRECT("day_wise_sales_data!$B$1:$BZ$1"),0)),0)</f>
        <v>10035.52</v>
      </c>
      <c r="BQ113" s="3">
        <f ca="1">IFERROR(INDEX(INDIRECT("day_wise_sales_data!$B$2:$BZ$599"),MATCH(resource!$CC113,day_wise_sales_data!$A$2:$A$500,0),MATCH(resource!BQ$2,INDIRECT("day_wise_sales_data!$B$1:$BZ$1"),0)),0)</f>
        <v>0</v>
      </c>
      <c r="BR113" s="3">
        <f ca="1">IFERROR(INDEX(INDIRECT("day_wise_sales_data!$B$2:$BZ$599"),MATCH(resource!$CC113,day_wise_sales_data!$A$2:$A$500,0),MATCH(resource!BR$2,INDIRECT("day_wise_sales_data!$B$1:$BZ$1"),0)),0)</f>
        <v>23186.61</v>
      </c>
      <c r="BS113" s="3">
        <f ca="1">IFERROR(INDEX(INDIRECT("day_wise_sales_data!$B$2:$BZ$599"),MATCH(resource!$CC113,day_wise_sales_data!$A$2:$A$500,0),MATCH(resource!BS$2,INDIRECT("day_wise_sales_data!$B$1:$BZ$1"),0)),0)</f>
        <v>0</v>
      </c>
      <c r="BT113" s="3">
        <f ca="1">IFERROR(INDEX(INDIRECT("day_wise_sales_data!$B$2:$BZ$599"),MATCH(resource!$CC113,day_wise_sales_data!$A$2:$A$500,0),MATCH(resource!BT$2,INDIRECT("day_wise_sales_data!$B$1:$BZ$1"),0)),0)</f>
        <v>14622.85</v>
      </c>
      <c r="BU113" s="3">
        <f ca="1">IFERROR(INDEX(INDIRECT("day_wise_sales_data!$B$2:$BZ$599"),MATCH(resource!$CC113,day_wise_sales_data!$A$2:$A$500,0),MATCH(resource!BU$2,INDIRECT("day_wise_sales_data!$B$1:$BZ$1"),0)),0)</f>
        <v>14969.99</v>
      </c>
      <c r="BV113" s="3">
        <f ca="1">IFERROR(INDEX(INDIRECT("day_wise_sales_data!$B$2:$BZ$599"),MATCH(resource!$CC113,day_wise_sales_data!$A$2:$A$500,0),MATCH(resource!BV$2,INDIRECT("day_wise_sales_data!$B$1:$BZ$1"),0)),0)</f>
        <v>18269.189999999999</v>
      </c>
      <c r="BW113" s="3">
        <f ca="1">IFERROR(INDEX(INDIRECT("day_wise_sales_data!$B$2:$BZ$599"),MATCH(resource!$CC113,day_wise_sales_data!$A$2:$A$500,0),MATCH(resource!BW$2,INDIRECT("day_wise_sales_data!$B$1:$BZ$1"),0)),0)</f>
        <v>0</v>
      </c>
      <c r="BX113" s="3">
        <f ca="1">IFERROR(INDEX(INDIRECT("day_wise_sales_data!$B$2:$BZ$599"),MATCH(resource!$CC113,day_wise_sales_data!$A$2:$A$500,0),MATCH(resource!BX$2,INDIRECT("day_wise_sales_data!$B$1:$BZ$1"),0)),0)</f>
        <v>0</v>
      </c>
      <c r="BY113" s="3">
        <f ca="1">IFERROR(INDEX(INDIRECT("day_wise_sales_data!$B$2:$BZ$599"),MATCH(resource!$CC113,day_wise_sales_data!$A$2:$A$500,0),MATCH(resource!BY$2,INDIRECT("day_wise_sales_data!$B$1:$BZ$1"),0)),0)</f>
        <v>0</v>
      </c>
      <c r="BZ113" s="3">
        <f ca="1">IFERROR(INDEX(INDIRECT("day_wise_sales_data!$B$2:$BZ$599"),MATCH(resource!$CC113,day_wise_sales_data!$A$2:$A$500,0),MATCH(resource!BZ$2,INDIRECT("day_wise_sales_data!$B$1:$BZ$1"),0)),0)</f>
        <v>0</v>
      </c>
      <c r="CA113" s="3" t="str">
        <f ca="1">IFERROR(INDEX(INDIRECT("day_wise_sales_data!$B$2:$BZ$599"),MATCH(resource!$CC113,day_wise_sales_data!$A$2:$A$500,0),MATCH(resource!CA$2,INDIRECT("day_wise_sales_data!$B$1:$BZ$1"),0)),0)</f>
        <v>dd</v>
      </c>
      <c r="CC113" s="4" t="str">
        <f>sales_data!H112</f>
        <v>COX05195</v>
      </c>
      <c r="CD113" s="1">
        <v>111</v>
      </c>
      <c r="CE113" s="1" t="str">
        <f>IF(AQ113=report!$AQ$3,resource!CD113,"")</f>
        <v/>
      </c>
      <c r="CF113" s="5" t="str">
        <f>IFERROR(SMALL($CE$3:$CE$1001,ROWS($CE$3:CE113)),"")</f>
        <v/>
      </c>
      <c r="CH113">
        <f>IFERROR(VLOOKUP($CC113,data_pull!$E$22:$G$700,2,0),0)</f>
        <v>100140.09</v>
      </c>
      <c r="CI113" s="1">
        <f t="shared" si="64"/>
        <v>129</v>
      </c>
      <c r="CJ113" s="1">
        <f t="shared" si="63"/>
        <v>0</v>
      </c>
      <c r="CK113" s="1" t="s">
        <v>1230</v>
      </c>
      <c r="CL113" s="1">
        <f t="shared" si="65"/>
        <v>111</v>
      </c>
      <c r="CM113" s="1" t="str">
        <f>IFERROR(VLOOKUP($CK113,stock_data!$B$3:$W$612,2,0),0)</f>
        <v>GLUDEX EYE/EAR DROPS</v>
      </c>
      <c r="CN113" s="1" t="str">
        <f>IFERROR(VLOOKUP($CK113,stock_data!$B$3:$W$612,4,0),0)</f>
        <v>5ml</v>
      </c>
      <c r="CO113" s="1">
        <f>IFERROR(VLOOKUP($CK113,stock_data!$B$3:$W$612,5,0),0)</f>
        <v>61.6</v>
      </c>
      <c r="CP113" s="3">
        <f t="shared" si="66"/>
        <v>0</v>
      </c>
      <c r="CQ113" s="3">
        <f t="shared" si="67"/>
        <v>0</v>
      </c>
      <c r="CR113" s="1">
        <f>IFERROR(VLOOKUP($CK113,stock_data!$B$3:$W$612,6,0),0)</f>
        <v>0</v>
      </c>
      <c r="CS113" s="1">
        <f>IFERROR(VLOOKUP($CK113,stock_data!$B$3:$W$612,7,0),0)</f>
        <v>0</v>
      </c>
      <c r="CT113" s="1">
        <f>IFERROR(VLOOKUP($CK113,stock_data!$B$3:$W$612,8,0),0)</f>
        <v>0</v>
      </c>
      <c r="CU113" s="1">
        <f>IFERROR(VLOOKUP($CK113,stock_data!$B$3:$W$612,9,0),0)</f>
        <v>0</v>
      </c>
      <c r="CV113" s="1">
        <f>IFERROR(VLOOKUP($CK113,stock_data!$B$3:$W$612,10,0),0)</f>
        <v>0</v>
      </c>
      <c r="CW113" s="1">
        <f>IFERROR(VLOOKUP($CK113,stock_data!$B$3:$W$612,11,0),0)</f>
        <v>0</v>
      </c>
      <c r="CX113" s="1">
        <f>IFERROR(VLOOKUP($CK113,stock_data!$B$3:$W$612,12,0),0)</f>
        <v>0</v>
      </c>
      <c r="CY113" s="1">
        <f>IFERROR(VLOOKUP($CK113,stock_data!$B$3:$W$612,13,0),0)</f>
        <v>0</v>
      </c>
      <c r="CZ113" s="1">
        <f>IFERROR(VLOOKUP($CK113,stock_data!$B$3:$W$612,14,0),0)</f>
        <v>0</v>
      </c>
      <c r="DA113" s="1">
        <f>IFERROR(VLOOKUP($CK113,stock_data!$B$3:$W$612,15,0),0)</f>
        <v>0</v>
      </c>
      <c r="DB113" s="1">
        <f>IFERROR(VLOOKUP($CK113,stock_data!$B$3:$W$612,16,0),0)</f>
        <v>0</v>
      </c>
      <c r="DC113" s="1">
        <f>IFERROR(VLOOKUP($CK113,stock_data!$B$3:$W$612,17,0),0)</f>
        <v>0</v>
      </c>
      <c r="DD113" s="1">
        <f>IFERROR(VLOOKUP($CK113,stock_data!$B$3:$W$612,18,0),0)</f>
        <v>0</v>
      </c>
      <c r="DE113" s="1">
        <f>IFERROR(VLOOKUP($CK113,stock_data!$B$3:$W$612,19,0),0)</f>
        <v>0</v>
      </c>
      <c r="DF113" s="1">
        <f>IFERROR(VLOOKUP($CK113,stock_data!$B$3:$W$612,20,0),0)</f>
        <v>0</v>
      </c>
      <c r="DG113" s="1">
        <f>IFERROR(VLOOKUP($CK113,stock_data!$B$3:$W$612,21,0),0)</f>
        <v>0</v>
      </c>
      <c r="DH113" s="1">
        <f>IFERROR(VLOOKUP($CK113,stock_data!$B$3:$W$612,22,0),0)</f>
        <v>6</v>
      </c>
      <c r="DI113" s="1">
        <f t="shared" si="68"/>
        <v>6</v>
      </c>
      <c r="DJ113" s="1">
        <f t="shared" si="69"/>
        <v>369.6</v>
      </c>
      <c r="DK113" s="3">
        <f>IFERROR(INDEX(COD_SALES!$B$5:$Z$500,MATCH(resource!$CC113,COD_SALES!$A$5:$A$500,0),MATCH(resource!DK$2,COD_SALES!$B$4:$Z$4,0)),"")</f>
        <v>3</v>
      </c>
      <c r="DL113" s="3">
        <f>IFERROR(INDEX(COD_SALES!$B$5:$Z$500,MATCH(resource!$CC113,COD_SALES!$A$5:$A$500,0),MATCH(resource!DL$2,COD_SALES!$B$4:$Z$4,0)),"")</f>
        <v>2</v>
      </c>
      <c r="DM113" s="3">
        <f>IFERROR(INDEX(COD_SALES!$B$5:$Z$500,MATCH(resource!$CC113,COD_SALES!$A$5:$A$500,0),MATCH(resource!DM$2,COD_SALES!$B$4:$Z$4,0)),"")</f>
        <v>21</v>
      </c>
      <c r="DN113" s="3" t="str">
        <f>IFERROR(INDEX(COD_SALES!$B$5:$Z$500,MATCH(resource!$CC113,COD_SALES!$A$5:$A$500,0),MATCH(resource!DN$2,COD_SALES!$B$4:$Z$4,0)),"")</f>
        <v/>
      </c>
      <c r="DO113" s="3">
        <f>IFERROR(INDEX(COD_SALES!$B$5:$Z$500,MATCH(resource!$CC113,COD_SALES!$A$5:$A$500,0),MATCH(resource!DO$2,COD_SALES!$B$4:$Z$4,0)),"")</f>
        <v>0</v>
      </c>
      <c r="DP113" s="3">
        <f>IFERROR(INDEX(COD_SALES!$B$5:$Z$500,MATCH(resource!$CC113,COD_SALES!$A$5:$A$500,0),MATCH(resource!DP$2,COD_SALES!$B$4:$Z$4,0)),"")</f>
        <v>2</v>
      </c>
      <c r="DQ113" s="3" t="str">
        <f>IFERROR(INDEX(COD_SALES!$B$5:$Z$500,MATCH(resource!$CC113,COD_SALES!$A$5:$A$500,0),MATCH(resource!DQ$2,COD_SALES!$B$4:$Z$4,0)),"")</f>
        <v/>
      </c>
      <c r="DR113" s="3">
        <f>IFERROR(INDEX(COD_SALES!$B$5:$Z$500,MATCH(resource!$CC113,COD_SALES!$A$5:$A$500,0),MATCH(resource!DR$2,COD_SALES!$B$4:$Z$4,0)),"")</f>
        <v>0</v>
      </c>
      <c r="DS113" s="3">
        <f>IFERROR(INDEX(COD_SALES!$B$5:$Z$500,MATCH(resource!$CC113,COD_SALES!$A$5:$A$500,0),MATCH(resource!DS$2,COD_SALES!$B$4:$Z$4,0)),"")</f>
        <v>50</v>
      </c>
      <c r="DT113" s="3">
        <f>IFERROR(INDEX(COD_SALES!$B$5:$Z$500,MATCH(resource!$CC113,COD_SALES!$A$5:$A$500,0),MATCH(resource!DT$2,COD_SALES!$B$4:$Z$4,0)),"")</f>
        <v>0</v>
      </c>
      <c r="DU113" s="3">
        <f>IFERROR(INDEX(COD_SALES!$B$5:$Z$500,MATCH(resource!$CC113,COD_SALES!$A$5:$A$500,0),MATCH(resource!DU$2,COD_SALES!$B$4:$Z$4,0)),"")</f>
        <v>10</v>
      </c>
      <c r="DV113" s="3">
        <f>IFERROR(INDEX(COD_SALES!$B$5:$Z$500,MATCH(resource!$CC113,COD_SALES!$A$5:$A$500,0),MATCH(resource!DV$2,COD_SALES!$B$4:$Z$4,0)),"")</f>
        <v>0</v>
      </c>
      <c r="DW113" s="3">
        <f>IFERROR(INDEX(COD_SALES!$B$5:$Z$500,MATCH(resource!$CC113,COD_SALES!$A$5:$A$500,0),MATCH(resource!DW$2,COD_SALES!$B$4:$Z$4,0)),"")</f>
        <v>67</v>
      </c>
      <c r="DX113" s="3">
        <f>IFERROR(INDEX(COD_SALES!$B$5:$Z$500,MATCH(resource!$CC113,COD_SALES!$A$5:$A$500,0),MATCH(resource!DX$2,COD_SALES!$B$4:$Z$4,0)),"")</f>
        <v>0</v>
      </c>
      <c r="DY113" s="3">
        <f>IFERROR(INDEX(COD_SALES!$B$5:$Z$500,MATCH(resource!$CC113,COD_SALES!$A$5:$A$500,0),MATCH(resource!DY$2,COD_SALES!$B$4:$Z$4,0)),"")</f>
        <v>0</v>
      </c>
      <c r="DZ113" s="3">
        <f>IFERROR(INDEX(COD_SALES!$B$5:$Z$500,MATCH(resource!$CC113,COD_SALES!$A$5:$A$500,0),MATCH(resource!DZ$2,COD_SALES!$B$4:$Z$4,0)),"")</f>
        <v>5</v>
      </c>
      <c r="EA113" s="3">
        <f>IFERROR(INDEX(COD_SALES!$B$5:$Z$500,MATCH(resource!$CC113,COD_SALES!$A$5:$A$500,0),MATCH(resource!EA$2,COD_SALES!$B$4:$Z$4,0)),"")</f>
        <v>8</v>
      </c>
      <c r="EB113" s="3">
        <f t="shared" si="70"/>
        <v>55725.06</v>
      </c>
      <c r="ED113" s="3">
        <f>IFERROR(VLOOKUP($CK113,depot_prod_sales!$B$5:$S$200,3,0),0)</f>
        <v>0</v>
      </c>
      <c r="EE113" s="3">
        <f>IFERROR(VLOOKUP($CK113,depot_prod_sales!$B$5:$S$200,4,0),0)</f>
        <v>0</v>
      </c>
      <c r="EF113" s="3">
        <f>IFERROR(VLOOKUP($CK113,depot_prod_sales!$B$5:$S$200,5,0),0)</f>
        <v>0</v>
      </c>
      <c r="EG113" s="3">
        <f>IFERROR(VLOOKUP($CK113,depot_prod_sales!$B$5:$S$200,6,0),0)</f>
        <v>0</v>
      </c>
      <c r="EH113" s="3">
        <f>IFERROR(VLOOKUP($CK113,depot_prod_sales!$B$5:$S$200,7,0),0)</f>
        <v>0</v>
      </c>
      <c r="EI113" s="3">
        <f>IFERROR(VLOOKUP($CK113,depot_prod_sales!$B$5:$S$200,8,0),0)</f>
        <v>0</v>
      </c>
      <c r="EJ113" s="3">
        <f>IFERROR(VLOOKUP($CK113,depot_prod_sales!$B$5:$S$200,9,0),0)</f>
        <v>0</v>
      </c>
      <c r="EK113" s="3">
        <f>IFERROR(VLOOKUP($CK113,depot_prod_sales!$B$5:$S$200,10,0),0)</f>
        <v>0</v>
      </c>
      <c r="EL113" s="3">
        <f>IFERROR(VLOOKUP($CK113,depot_prod_sales!$B$5:$S$200,11,0),0)</f>
        <v>0</v>
      </c>
      <c r="EM113" s="3">
        <f>IFERROR(VLOOKUP($CK113,depot_prod_sales!$B$5:$S$200,12,0),0)</f>
        <v>0</v>
      </c>
      <c r="EN113" s="3">
        <f>IFERROR(VLOOKUP($CK113,depot_prod_sales!$B$5:$S$200,13,0),0)</f>
        <v>0</v>
      </c>
      <c r="EO113" s="3">
        <f>IFERROR(VLOOKUP($CK113,depot_prod_sales!$B$5:$S$200,14,0),0)</f>
        <v>0</v>
      </c>
      <c r="EP113" s="3">
        <f>IFERROR(VLOOKUP($CK113,depot_prod_sales!$B$5:$S$200,15,0),0)</f>
        <v>0</v>
      </c>
      <c r="EQ113" s="3">
        <f>IFERROR(VLOOKUP($CK113,depot_prod_sales!$B$5:$S$200,16,0),0)</f>
        <v>0</v>
      </c>
      <c r="ER113" s="3">
        <f>IFERROR(VLOOKUP($CK113,depot_prod_sales!$B$5:$S$200,17,0),0)</f>
        <v>0</v>
      </c>
      <c r="ES113" s="3">
        <f>IFERROR(VLOOKUP($CK113,depot_prod_sales!$B$5:$S$200,18,0),0)</f>
        <v>0</v>
      </c>
      <c r="ET113" s="116">
        <f t="shared" si="71"/>
        <v>0</v>
      </c>
      <c r="EU113" s="116">
        <f t="shared" si="72"/>
        <v>0</v>
      </c>
      <c r="EW113" s="3">
        <f>IFERROR(VLOOKUP(CC113,data_pull!$AO$25:$AR$546,2,0),0)</f>
        <v>21</v>
      </c>
      <c r="EX113" s="1">
        <f>IFERROR(VLOOKUP(CC113,data_pull!$AO$25:$AR$546,4,0),0)</f>
        <v>170000</v>
      </c>
    </row>
    <row r="114" spans="13:154" x14ac:dyDescent="0.25"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4" t="str">
        <f>sales_data!B113</f>
        <v>Mahrab Hossain</v>
      </c>
      <c r="AR114" s="4" t="str">
        <f>sales_data!C113</f>
        <v>Samsul Alam</v>
      </c>
      <c r="AS114" s="5" t="str">
        <f t="shared" si="62"/>
        <v/>
      </c>
      <c r="AT114" s="4" t="str">
        <f>sales_data!I113</f>
        <v>Mohammed Yousuf-2</v>
      </c>
      <c r="AU114" s="4" t="str">
        <f>sales_data!W113</f>
        <v>Shapla Pur</v>
      </c>
      <c r="AV114" s="1">
        <f>sales_data!N113</f>
        <v>108785.21</v>
      </c>
      <c r="AW114" s="1">
        <f>sales_data!P113</f>
        <v>23</v>
      </c>
      <c r="AX114" s="3">
        <f ca="1">IFERROR(INDEX(INDIRECT("day_wise_sales_data!$B$2:$BZ$599"),MATCH(resource!$CC114,day_wise_sales_data!$A$2:$A$500,0),MATCH(resource!AX$2,INDIRECT("day_wise_sales_data!$B$1:$BZ$1"),0)),0)</f>
        <v>0</v>
      </c>
      <c r="AY114" s="3">
        <f ca="1">IFERROR(INDEX(INDIRECT("day_wise_sales_data!$B$2:$BZ$599"),MATCH(resource!$CC114,day_wise_sales_data!$A$2:$A$500,0),MATCH(resource!AY$2,INDIRECT("day_wise_sales_data!$B$1:$BZ$1"),0)),0)</f>
        <v>0</v>
      </c>
      <c r="AZ114" s="3">
        <f ca="1">IFERROR(INDEX(INDIRECT("day_wise_sales_data!$B$2:$BZ$599"),MATCH(resource!$CC114,day_wise_sales_data!$A$2:$A$500,0),MATCH(resource!AZ$2,INDIRECT("day_wise_sales_data!$B$1:$BZ$1"),0)),0)</f>
        <v>0</v>
      </c>
      <c r="BA114" s="3">
        <f ca="1">IFERROR(INDEX(INDIRECT("day_wise_sales_data!$B$2:$BZ$599"),MATCH(resource!$CC114,day_wise_sales_data!$A$2:$A$500,0),MATCH(resource!BA$2,INDIRECT("day_wise_sales_data!$B$1:$BZ$1"),0)),0)</f>
        <v>0</v>
      </c>
      <c r="BB114" s="3">
        <f ca="1">IFERROR(INDEX(INDIRECT("day_wise_sales_data!$B$2:$BZ$599"),MATCH(resource!$CC114,day_wise_sales_data!$A$2:$A$500,0),MATCH(resource!BB$2,INDIRECT("day_wise_sales_data!$B$1:$BZ$1"),0)),0)</f>
        <v>0</v>
      </c>
      <c r="BC114" s="3">
        <f ca="1">IFERROR(INDEX(INDIRECT("day_wise_sales_data!$B$2:$BZ$599"),MATCH(resource!$CC114,day_wise_sales_data!$A$2:$A$500,0),MATCH(resource!BC$2,INDIRECT("day_wise_sales_data!$B$1:$BZ$1"),0)),0)</f>
        <v>0</v>
      </c>
      <c r="BD114" s="3">
        <f ca="1">IFERROR(INDEX(INDIRECT("day_wise_sales_data!$B$2:$BZ$599"),MATCH(resource!$CC114,day_wise_sales_data!$A$2:$A$500,0),MATCH(resource!BD$2,INDIRECT("day_wise_sales_data!$B$1:$BZ$1"),0)),0)</f>
        <v>0</v>
      </c>
      <c r="BE114" s="3">
        <f ca="1">IFERROR(INDEX(INDIRECT("day_wise_sales_data!$B$2:$BZ$599"),MATCH(resource!$CC114,day_wise_sales_data!$A$2:$A$500,0),MATCH(resource!BE$2,INDIRECT("day_wise_sales_data!$B$1:$BZ$1"),0)),0)</f>
        <v>0</v>
      </c>
      <c r="BF114" s="3">
        <f ca="1">IFERROR(INDEX(INDIRECT("day_wise_sales_data!$B$2:$BZ$599"),MATCH(resource!$CC114,day_wise_sales_data!$A$2:$A$500,0),MATCH(resource!BF$2,INDIRECT("day_wise_sales_data!$B$1:$BZ$1"),0)),0)</f>
        <v>0</v>
      </c>
      <c r="BG114" s="3">
        <f ca="1">IFERROR(INDEX(INDIRECT("day_wise_sales_data!$B$2:$BZ$599"),MATCH(resource!$CC114,day_wise_sales_data!$A$2:$A$500,0),MATCH(resource!BG$2,INDIRECT("day_wise_sales_data!$B$1:$BZ$1"),0)),0)</f>
        <v>0</v>
      </c>
      <c r="BH114" s="3">
        <f ca="1">IFERROR(INDEX(INDIRECT("day_wise_sales_data!$B$2:$BZ$599"),MATCH(resource!$CC114,day_wise_sales_data!$A$2:$A$500,0),MATCH(resource!BH$2,INDIRECT("day_wise_sales_data!$B$1:$BZ$1"),0)),0)</f>
        <v>247.13</v>
      </c>
      <c r="BI114" s="3">
        <f ca="1">IFERROR(INDEX(INDIRECT("day_wise_sales_data!$B$2:$BZ$599"),MATCH(resource!$CC114,day_wise_sales_data!$A$2:$A$500,0),MATCH(resource!BI$2,INDIRECT("day_wise_sales_data!$B$1:$BZ$1"),0)),0)</f>
        <v>1324.27</v>
      </c>
      <c r="BJ114" s="3">
        <f ca="1">IFERROR(INDEX(INDIRECT("day_wise_sales_data!$B$2:$BZ$599"),MATCH(resource!$CC114,day_wise_sales_data!$A$2:$A$500,0),MATCH(resource!BJ$2,INDIRECT("day_wise_sales_data!$B$1:$BZ$1"),0)),0)</f>
        <v>0</v>
      </c>
      <c r="BK114" s="3">
        <f ca="1">IFERROR(INDEX(INDIRECT("day_wise_sales_data!$B$2:$BZ$599"),MATCH(resource!$CC114,day_wise_sales_data!$A$2:$A$500,0),MATCH(resource!BK$2,INDIRECT("day_wise_sales_data!$B$1:$BZ$1"),0)),0)</f>
        <v>19859.580000000002</v>
      </c>
      <c r="BL114" s="3">
        <f ca="1">IFERROR(INDEX(INDIRECT("day_wise_sales_data!$B$2:$BZ$599"),MATCH(resource!$CC114,day_wise_sales_data!$A$2:$A$500,0),MATCH(resource!BL$2,INDIRECT("day_wise_sales_data!$B$1:$BZ$1"),0)),0)</f>
        <v>0</v>
      </c>
      <c r="BM114" s="3">
        <f ca="1">IFERROR(INDEX(INDIRECT("day_wise_sales_data!$B$2:$BZ$599"),MATCH(resource!$CC114,day_wise_sales_data!$A$2:$A$500,0),MATCH(resource!BM$2,INDIRECT("day_wise_sales_data!$B$1:$BZ$1"),0)),0)</f>
        <v>0</v>
      </c>
      <c r="BN114" s="3">
        <f ca="1">IFERROR(INDEX(INDIRECT("day_wise_sales_data!$B$2:$BZ$599"),MATCH(resource!$CC114,day_wise_sales_data!$A$2:$A$500,0),MATCH(resource!BN$2,INDIRECT("day_wise_sales_data!$B$1:$BZ$1"),0)),0)</f>
        <v>0</v>
      </c>
      <c r="BO114" s="3">
        <f ca="1">IFERROR(INDEX(INDIRECT("day_wise_sales_data!$B$2:$BZ$599"),MATCH(resource!$CC114,day_wise_sales_data!$A$2:$A$500,0),MATCH(resource!BO$2,INDIRECT("day_wise_sales_data!$B$1:$BZ$1"),0)),0)</f>
        <v>21813.73</v>
      </c>
      <c r="BP114" s="3">
        <f ca="1">IFERROR(INDEX(INDIRECT("day_wise_sales_data!$B$2:$BZ$599"),MATCH(resource!$CC114,day_wise_sales_data!$A$2:$A$500,0),MATCH(resource!BP$2,INDIRECT("day_wise_sales_data!$B$1:$BZ$1"),0)),0)</f>
        <v>16381.2</v>
      </c>
      <c r="BQ114" s="3">
        <f ca="1">IFERROR(INDEX(INDIRECT("day_wise_sales_data!$B$2:$BZ$599"),MATCH(resource!$CC114,day_wise_sales_data!$A$2:$A$500,0),MATCH(resource!BQ$2,INDIRECT("day_wise_sales_data!$B$1:$BZ$1"),0)),0)</f>
        <v>0</v>
      </c>
      <c r="BR114" s="3">
        <f ca="1">IFERROR(INDEX(INDIRECT("day_wise_sales_data!$B$2:$BZ$599"),MATCH(resource!$CC114,day_wise_sales_data!$A$2:$A$500,0),MATCH(resource!BR$2,INDIRECT("day_wise_sales_data!$B$1:$BZ$1"),0)),0)</f>
        <v>0</v>
      </c>
      <c r="BS114" s="3">
        <f ca="1">IFERROR(INDEX(INDIRECT("day_wise_sales_data!$B$2:$BZ$599"),MATCH(resource!$CC114,day_wise_sales_data!$A$2:$A$500,0),MATCH(resource!BS$2,INDIRECT("day_wise_sales_data!$B$1:$BZ$1"),0)),0)</f>
        <v>0</v>
      </c>
      <c r="BT114" s="3">
        <f ca="1">IFERROR(INDEX(INDIRECT("day_wise_sales_data!$B$2:$BZ$599"),MATCH(resource!$CC114,day_wise_sales_data!$A$2:$A$500,0),MATCH(resource!BT$2,INDIRECT("day_wise_sales_data!$B$1:$BZ$1"),0)),0)</f>
        <v>0</v>
      </c>
      <c r="BU114" s="3">
        <f ca="1">IFERROR(INDEX(INDIRECT("day_wise_sales_data!$B$2:$BZ$599"),MATCH(resource!$CC114,day_wise_sales_data!$A$2:$A$500,0),MATCH(resource!BU$2,INDIRECT("day_wise_sales_data!$B$1:$BZ$1"),0)),0)</f>
        <v>0</v>
      </c>
      <c r="BV114" s="3">
        <f ca="1">IFERROR(INDEX(INDIRECT("day_wise_sales_data!$B$2:$BZ$599"),MATCH(resource!$CC114,day_wise_sales_data!$A$2:$A$500,0),MATCH(resource!BV$2,INDIRECT("day_wise_sales_data!$B$1:$BZ$1"),0)),0)</f>
        <v>3331.83</v>
      </c>
      <c r="BW114" s="3">
        <f ca="1">IFERROR(INDEX(INDIRECT("day_wise_sales_data!$B$2:$BZ$599"),MATCH(resource!$CC114,day_wise_sales_data!$A$2:$A$500,0),MATCH(resource!BW$2,INDIRECT("day_wise_sales_data!$B$1:$BZ$1"),0)),0)</f>
        <v>15552.93</v>
      </c>
      <c r="BX114" s="3">
        <f ca="1">IFERROR(INDEX(INDIRECT("day_wise_sales_data!$B$2:$BZ$599"),MATCH(resource!$CC114,day_wise_sales_data!$A$2:$A$500,0),MATCH(resource!BX$2,INDIRECT("day_wise_sales_data!$B$1:$BZ$1"),0)),0)</f>
        <v>0</v>
      </c>
      <c r="BY114" s="3">
        <f ca="1">IFERROR(INDEX(INDIRECT("day_wise_sales_data!$B$2:$BZ$599"),MATCH(resource!$CC114,day_wise_sales_data!$A$2:$A$500,0),MATCH(resource!BY$2,INDIRECT("day_wise_sales_data!$B$1:$BZ$1"),0)),0)</f>
        <v>0</v>
      </c>
      <c r="BZ114" s="3">
        <f ca="1">IFERROR(INDEX(INDIRECT("day_wise_sales_data!$B$2:$BZ$599"),MATCH(resource!$CC114,day_wise_sales_data!$A$2:$A$500,0),MATCH(resource!BZ$2,INDIRECT("day_wise_sales_data!$B$1:$BZ$1"),0)),0)</f>
        <v>16956.05</v>
      </c>
      <c r="CA114" s="3" t="str">
        <f ca="1">IFERROR(INDEX(INDIRECT("day_wise_sales_data!$B$2:$BZ$599"),MATCH(resource!$CC114,day_wise_sales_data!$A$2:$A$500,0),MATCH(resource!CA$2,INDIRECT("day_wise_sales_data!$B$1:$BZ$1"),0)),0)</f>
        <v>dd</v>
      </c>
      <c r="CC114" s="4" t="str">
        <f>sales_data!H113</f>
        <v>COX01211</v>
      </c>
      <c r="CD114" s="1">
        <v>112</v>
      </c>
      <c r="CE114" s="1" t="str">
        <f>IF(AQ114=report!$AQ$3,resource!CD114,"")</f>
        <v/>
      </c>
      <c r="CF114" s="5" t="str">
        <f>IFERROR(SMALL($CE$3:$CE$1001,ROWS($CE$3:CE114)),"")</f>
        <v/>
      </c>
      <c r="CH114">
        <f>IFERROR(VLOOKUP($CC114,data_pull!$E$22:$G$700,2,0),0)</f>
        <v>108785.21</v>
      </c>
      <c r="CI114" s="1">
        <f t="shared" si="64"/>
        <v>154</v>
      </c>
      <c r="CJ114" s="1">
        <f t="shared" si="63"/>
        <v>0</v>
      </c>
      <c r="CK114" s="1" t="s">
        <v>1233</v>
      </c>
      <c r="CL114" s="1">
        <f t="shared" si="65"/>
        <v>111</v>
      </c>
      <c r="CM114" s="1" t="str">
        <f>IFERROR(VLOOKUP($CK114,stock_data!$B$3:$W$612,2,0),0)</f>
        <v>GLUDEX INJECTION</v>
      </c>
      <c r="CN114" s="1" t="str">
        <f>IFERROR(VLOOKUP($CK114,stock_data!$B$3:$W$612,4,0),0)</f>
        <v>2x5Amp</v>
      </c>
      <c r="CO114" s="1">
        <f>IFERROR(VLOOKUP($CK114,stock_data!$B$3:$W$612,5,0),0)</f>
        <v>194.1</v>
      </c>
      <c r="CP114" s="3">
        <f t="shared" si="66"/>
        <v>0</v>
      </c>
      <c r="CQ114" s="3">
        <f t="shared" si="67"/>
        <v>0</v>
      </c>
      <c r="CR114" s="1">
        <f>IFERROR(VLOOKUP($CK114,stock_data!$B$3:$W$612,6,0),0)</f>
        <v>0</v>
      </c>
      <c r="CS114" s="1">
        <f>IFERROR(VLOOKUP($CK114,stock_data!$B$3:$W$612,7,0),0)</f>
        <v>0</v>
      </c>
      <c r="CT114" s="1">
        <f>IFERROR(VLOOKUP($CK114,stock_data!$B$3:$W$612,8,0),0)</f>
        <v>0</v>
      </c>
      <c r="CU114" s="1">
        <f>IFERROR(VLOOKUP($CK114,stock_data!$B$3:$W$612,9,0),0)</f>
        <v>0</v>
      </c>
      <c r="CV114" s="1">
        <f>IFERROR(VLOOKUP($CK114,stock_data!$B$3:$W$612,10,0),0)</f>
        <v>0</v>
      </c>
      <c r="CW114" s="1">
        <f>IFERROR(VLOOKUP($CK114,stock_data!$B$3:$W$612,11,0),0)</f>
        <v>0</v>
      </c>
      <c r="CX114" s="1">
        <f>IFERROR(VLOOKUP($CK114,stock_data!$B$3:$W$612,12,0),0)</f>
        <v>0</v>
      </c>
      <c r="CY114" s="1">
        <f>IFERROR(VLOOKUP($CK114,stock_data!$B$3:$W$612,13,0),0)</f>
        <v>0</v>
      </c>
      <c r="CZ114" s="1">
        <f>IFERROR(VLOOKUP($CK114,stock_data!$B$3:$W$612,14,0),0)</f>
        <v>0</v>
      </c>
      <c r="DA114" s="1">
        <f>IFERROR(VLOOKUP($CK114,stock_data!$B$3:$W$612,15,0),0)</f>
        <v>0</v>
      </c>
      <c r="DB114" s="1">
        <f>IFERROR(VLOOKUP($CK114,stock_data!$B$3:$W$612,16,0),0)</f>
        <v>0</v>
      </c>
      <c r="DC114" s="1">
        <f>IFERROR(VLOOKUP($CK114,stock_data!$B$3:$W$612,17,0),0)</f>
        <v>0</v>
      </c>
      <c r="DD114" s="1">
        <f>IFERROR(VLOOKUP($CK114,stock_data!$B$3:$W$612,18,0),0)</f>
        <v>0</v>
      </c>
      <c r="DE114" s="1">
        <f>IFERROR(VLOOKUP($CK114,stock_data!$B$3:$W$612,19,0),0)</f>
        <v>0</v>
      </c>
      <c r="DF114" s="1">
        <f>IFERROR(VLOOKUP($CK114,stock_data!$B$3:$W$612,20,0),0)</f>
        <v>0</v>
      </c>
      <c r="DG114" s="1">
        <f>IFERROR(VLOOKUP($CK114,stock_data!$B$3:$W$612,21,0),0)</f>
        <v>0</v>
      </c>
      <c r="DH114" s="1">
        <f>IFERROR(VLOOKUP($CK114,stock_data!$B$3:$W$612,22,0),0)</f>
        <v>0</v>
      </c>
      <c r="DI114" s="1">
        <f t="shared" si="68"/>
        <v>0</v>
      </c>
      <c r="DJ114" s="1">
        <f t="shared" si="69"/>
        <v>0</v>
      </c>
      <c r="DK114" s="3">
        <f>IFERROR(INDEX(COD_SALES!$B$5:$Z$500,MATCH(resource!$CC114,COD_SALES!$A$5:$A$500,0),MATCH(resource!DK$2,COD_SALES!$B$4:$Z$4,0)),"")</f>
        <v>0</v>
      </c>
      <c r="DL114" s="3">
        <f>IFERROR(INDEX(COD_SALES!$B$5:$Z$500,MATCH(resource!$CC114,COD_SALES!$A$5:$A$500,0),MATCH(resource!DL$2,COD_SALES!$B$4:$Z$4,0)),"")</f>
        <v>0</v>
      </c>
      <c r="DM114" s="3">
        <f>IFERROR(INDEX(COD_SALES!$B$5:$Z$500,MATCH(resource!$CC114,COD_SALES!$A$5:$A$500,0),MATCH(resource!DM$2,COD_SALES!$B$4:$Z$4,0)),"")</f>
        <v>1</v>
      </c>
      <c r="DN114" s="3" t="str">
        <f>IFERROR(INDEX(COD_SALES!$B$5:$Z$500,MATCH(resource!$CC114,COD_SALES!$A$5:$A$500,0),MATCH(resource!DN$2,COD_SALES!$B$4:$Z$4,0)),"")</f>
        <v/>
      </c>
      <c r="DO114" s="3">
        <f>IFERROR(INDEX(COD_SALES!$B$5:$Z$500,MATCH(resource!$CC114,COD_SALES!$A$5:$A$500,0),MATCH(resource!DO$2,COD_SALES!$B$4:$Z$4,0)),"")</f>
        <v>3</v>
      </c>
      <c r="DP114" s="3">
        <f>IFERROR(INDEX(COD_SALES!$B$5:$Z$500,MATCH(resource!$CC114,COD_SALES!$A$5:$A$500,0),MATCH(resource!DP$2,COD_SALES!$B$4:$Z$4,0)),"")</f>
        <v>0</v>
      </c>
      <c r="DQ114" s="3" t="str">
        <f>IFERROR(INDEX(COD_SALES!$B$5:$Z$500,MATCH(resource!$CC114,COD_SALES!$A$5:$A$500,0),MATCH(resource!DQ$2,COD_SALES!$B$4:$Z$4,0)),"")</f>
        <v/>
      </c>
      <c r="DR114" s="3">
        <f>IFERROR(INDEX(COD_SALES!$B$5:$Z$500,MATCH(resource!$CC114,COD_SALES!$A$5:$A$500,0),MATCH(resource!DR$2,COD_SALES!$B$4:$Z$4,0)),"")</f>
        <v>0</v>
      </c>
      <c r="DS114" s="3">
        <f>IFERROR(INDEX(COD_SALES!$B$5:$Z$500,MATCH(resource!$CC114,COD_SALES!$A$5:$A$500,0),MATCH(resource!DS$2,COD_SALES!$B$4:$Z$4,0)),"")</f>
        <v>0</v>
      </c>
      <c r="DT114" s="3">
        <f>IFERROR(INDEX(COD_SALES!$B$5:$Z$500,MATCH(resource!$CC114,COD_SALES!$A$5:$A$500,0),MATCH(resource!DT$2,COD_SALES!$B$4:$Z$4,0)),"")</f>
        <v>0</v>
      </c>
      <c r="DU114" s="3">
        <f>IFERROR(INDEX(COD_SALES!$B$5:$Z$500,MATCH(resource!$CC114,COD_SALES!$A$5:$A$500,0),MATCH(resource!DU$2,COD_SALES!$B$4:$Z$4,0)),"")</f>
        <v>0</v>
      </c>
      <c r="DV114" s="3">
        <f>IFERROR(INDEX(COD_SALES!$B$5:$Z$500,MATCH(resource!$CC114,COD_SALES!$A$5:$A$500,0),MATCH(resource!DV$2,COD_SALES!$B$4:$Z$4,0)),"")</f>
        <v>0</v>
      </c>
      <c r="DW114" s="3">
        <f>IFERROR(INDEX(COD_SALES!$B$5:$Z$500,MATCH(resource!$CC114,COD_SALES!$A$5:$A$500,0),MATCH(resource!DW$2,COD_SALES!$B$4:$Z$4,0)),"")</f>
        <v>22</v>
      </c>
      <c r="DX114" s="3">
        <f>IFERROR(INDEX(COD_SALES!$B$5:$Z$500,MATCH(resource!$CC114,COD_SALES!$A$5:$A$500,0),MATCH(resource!DX$2,COD_SALES!$B$4:$Z$4,0)),"")</f>
        <v>2</v>
      </c>
      <c r="DY114" s="3">
        <f>IFERROR(INDEX(COD_SALES!$B$5:$Z$500,MATCH(resource!$CC114,COD_SALES!$A$5:$A$500,0),MATCH(resource!DY$2,COD_SALES!$B$4:$Z$4,0)),"")</f>
        <v>27</v>
      </c>
      <c r="DZ114" s="3">
        <f>IFERROR(INDEX(COD_SALES!$B$5:$Z$500,MATCH(resource!$CC114,COD_SALES!$A$5:$A$500,0),MATCH(resource!DZ$2,COD_SALES!$B$4:$Z$4,0)),"")</f>
        <v>7</v>
      </c>
      <c r="EA114" s="3">
        <f>IFERROR(INDEX(COD_SALES!$B$5:$Z$500,MATCH(resource!$CC114,COD_SALES!$A$5:$A$500,0),MATCH(resource!EA$2,COD_SALES!$B$4:$Z$4,0)),"")</f>
        <v>12</v>
      </c>
      <c r="EB114" s="3">
        <f t="shared" si="70"/>
        <v>27388.47</v>
      </c>
      <c r="ED114" s="3">
        <f>IFERROR(VLOOKUP($CK114,depot_prod_sales!$B$5:$S$200,3,0),0)</f>
        <v>0</v>
      </c>
      <c r="EE114" s="3">
        <f>IFERROR(VLOOKUP($CK114,depot_prod_sales!$B$5:$S$200,4,0),0)</f>
        <v>0</v>
      </c>
      <c r="EF114" s="3">
        <f>IFERROR(VLOOKUP($CK114,depot_prod_sales!$B$5:$S$200,5,0),0)</f>
        <v>0</v>
      </c>
      <c r="EG114" s="3">
        <f>IFERROR(VLOOKUP($CK114,depot_prod_sales!$B$5:$S$200,6,0),0)</f>
        <v>0</v>
      </c>
      <c r="EH114" s="3">
        <f>IFERROR(VLOOKUP($CK114,depot_prod_sales!$B$5:$S$200,7,0),0)</f>
        <v>0</v>
      </c>
      <c r="EI114" s="3">
        <f>IFERROR(VLOOKUP($CK114,depot_prod_sales!$B$5:$S$200,8,0),0)</f>
        <v>0</v>
      </c>
      <c r="EJ114" s="3">
        <f>IFERROR(VLOOKUP($CK114,depot_prod_sales!$B$5:$S$200,9,0),0)</f>
        <v>0</v>
      </c>
      <c r="EK114" s="3">
        <f>IFERROR(VLOOKUP($CK114,depot_prod_sales!$B$5:$S$200,10,0),0)</f>
        <v>0</v>
      </c>
      <c r="EL114" s="3">
        <f>IFERROR(VLOOKUP($CK114,depot_prod_sales!$B$5:$S$200,11,0),0)</f>
        <v>0</v>
      </c>
      <c r="EM114" s="3">
        <f>IFERROR(VLOOKUP($CK114,depot_prod_sales!$B$5:$S$200,12,0),0)</f>
        <v>0</v>
      </c>
      <c r="EN114" s="3">
        <f>IFERROR(VLOOKUP($CK114,depot_prod_sales!$B$5:$S$200,13,0),0)</f>
        <v>0</v>
      </c>
      <c r="EO114" s="3">
        <f>IFERROR(VLOOKUP($CK114,depot_prod_sales!$B$5:$S$200,14,0),0)</f>
        <v>0</v>
      </c>
      <c r="EP114" s="3">
        <f>IFERROR(VLOOKUP($CK114,depot_prod_sales!$B$5:$S$200,15,0),0)</f>
        <v>0</v>
      </c>
      <c r="EQ114" s="3">
        <f>IFERROR(VLOOKUP($CK114,depot_prod_sales!$B$5:$S$200,16,0),0)</f>
        <v>0</v>
      </c>
      <c r="ER114" s="3">
        <f>IFERROR(VLOOKUP($CK114,depot_prod_sales!$B$5:$S$200,17,0),0)</f>
        <v>0</v>
      </c>
      <c r="ES114" s="3">
        <f>IFERROR(VLOOKUP($CK114,depot_prod_sales!$B$5:$S$200,18,0),0)</f>
        <v>0</v>
      </c>
      <c r="ET114" s="116">
        <f t="shared" si="71"/>
        <v>0</v>
      </c>
      <c r="EU114" s="116">
        <f t="shared" si="72"/>
        <v>0</v>
      </c>
      <c r="EW114" s="3">
        <f>IFERROR(VLOOKUP(CC114,data_pull!$AO$25:$AR$546,2,0),0)</f>
        <v>8</v>
      </c>
      <c r="EX114" s="1">
        <f>IFERROR(VLOOKUP(CC114,data_pull!$AO$25:$AR$546,4,0),0)</f>
        <v>190000</v>
      </c>
    </row>
    <row r="115" spans="13:154" x14ac:dyDescent="0.25"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4" t="str">
        <f>sales_data!B114</f>
        <v>Mahrab Hossain</v>
      </c>
      <c r="AR115" s="4" t="str">
        <f>sales_data!C114</f>
        <v>Samsul Alam</v>
      </c>
      <c r="AS115" s="5" t="str">
        <f t="shared" si="62"/>
        <v/>
      </c>
      <c r="AT115" s="4" t="str">
        <f>sales_data!I114</f>
        <v>Rashed Hasan Nishat</v>
      </c>
      <c r="AU115" s="4" t="str">
        <f>sales_data!W114</f>
        <v>Coart Bazar (Tb)</v>
      </c>
      <c r="AV115" s="1">
        <f>sales_data!N114</f>
        <v>151992.68</v>
      </c>
      <c r="AW115" s="1">
        <f>sales_data!P114</f>
        <v>24</v>
      </c>
      <c r="AX115" s="3">
        <f ca="1">IFERROR(INDEX(INDIRECT("day_wise_sales_data!$B$2:$BZ$599"),MATCH(resource!$CC115,day_wise_sales_data!$A$2:$A$500,0),MATCH(resource!AX$2,INDIRECT("day_wise_sales_data!$B$1:$BZ$1"),0)),0)</f>
        <v>0</v>
      </c>
      <c r="AY115" s="3">
        <f ca="1">IFERROR(INDEX(INDIRECT("day_wise_sales_data!$B$2:$BZ$599"),MATCH(resource!$CC115,day_wise_sales_data!$A$2:$A$500,0),MATCH(resource!AY$2,INDIRECT("day_wise_sales_data!$B$1:$BZ$1"),0)),0)</f>
        <v>2106.4299999999998</v>
      </c>
      <c r="AZ115" s="3">
        <f ca="1">IFERROR(INDEX(INDIRECT("day_wise_sales_data!$B$2:$BZ$599"),MATCH(resource!$CC115,day_wise_sales_data!$A$2:$A$500,0),MATCH(resource!AZ$2,INDIRECT("day_wise_sales_data!$B$1:$BZ$1"),0)),0)</f>
        <v>0</v>
      </c>
      <c r="BA115" s="3">
        <f ca="1">IFERROR(INDEX(INDIRECT("day_wise_sales_data!$B$2:$BZ$599"),MATCH(resource!$CC115,day_wise_sales_data!$A$2:$A$500,0),MATCH(resource!BA$2,INDIRECT("day_wise_sales_data!$B$1:$BZ$1"),0)),0)</f>
        <v>0</v>
      </c>
      <c r="BB115" s="3">
        <f ca="1">IFERROR(INDEX(INDIRECT("day_wise_sales_data!$B$2:$BZ$599"),MATCH(resource!$CC115,day_wise_sales_data!$A$2:$A$500,0),MATCH(resource!BB$2,INDIRECT("day_wise_sales_data!$B$1:$BZ$1"),0)),0)</f>
        <v>0</v>
      </c>
      <c r="BC115" s="3">
        <f ca="1">IFERROR(INDEX(INDIRECT("day_wise_sales_data!$B$2:$BZ$599"),MATCH(resource!$CC115,day_wise_sales_data!$A$2:$A$500,0),MATCH(resource!BC$2,INDIRECT("day_wise_sales_data!$B$1:$BZ$1"),0)),0)</f>
        <v>0</v>
      </c>
      <c r="BD115" s="3">
        <f ca="1">IFERROR(INDEX(INDIRECT("day_wise_sales_data!$B$2:$BZ$599"),MATCH(resource!$CC115,day_wise_sales_data!$A$2:$A$500,0),MATCH(resource!BD$2,INDIRECT("day_wise_sales_data!$B$1:$BZ$1"),0)),0)</f>
        <v>0</v>
      </c>
      <c r="BE115" s="3">
        <f ca="1">IFERROR(INDEX(INDIRECT("day_wise_sales_data!$B$2:$BZ$599"),MATCH(resource!$CC115,day_wise_sales_data!$A$2:$A$500,0),MATCH(resource!BE$2,INDIRECT("day_wise_sales_data!$B$1:$BZ$1"),0)),0)</f>
        <v>0</v>
      </c>
      <c r="BF115" s="3">
        <f ca="1">IFERROR(INDEX(INDIRECT("day_wise_sales_data!$B$2:$BZ$599"),MATCH(resource!$CC115,day_wise_sales_data!$A$2:$A$500,0),MATCH(resource!BF$2,INDIRECT("day_wise_sales_data!$B$1:$BZ$1"),0)),0)</f>
        <v>3180.86</v>
      </c>
      <c r="BG115" s="3">
        <f ca="1">IFERROR(INDEX(INDIRECT("day_wise_sales_data!$B$2:$BZ$599"),MATCH(resource!$CC115,day_wise_sales_data!$A$2:$A$500,0),MATCH(resource!BG$2,INDIRECT("day_wise_sales_data!$B$1:$BZ$1"),0)),0)</f>
        <v>0</v>
      </c>
      <c r="BH115" s="3">
        <f ca="1">IFERROR(INDEX(INDIRECT("day_wise_sales_data!$B$2:$BZ$599"),MATCH(resource!$CC115,day_wise_sales_data!$A$2:$A$500,0),MATCH(resource!BH$2,INDIRECT("day_wise_sales_data!$B$1:$BZ$1"),0)),0)</f>
        <v>5369.09</v>
      </c>
      <c r="BI115" s="3">
        <f ca="1">IFERROR(INDEX(INDIRECT("day_wise_sales_data!$B$2:$BZ$599"),MATCH(resource!$CC115,day_wise_sales_data!$A$2:$A$500,0),MATCH(resource!BI$2,INDIRECT("day_wise_sales_data!$B$1:$BZ$1"),0)),0)</f>
        <v>0</v>
      </c>
      <c r="BJ115" s="3">
        <f ca="1">IFERROR(INDEX(INDIRECT("day_wise_sales_data!$B$2:$BZ$599"),MATCH(resource!$CC115,day_wise_sales_data!$A$2:$A$500,0),MATCH(resource!BJ$2,INDIRECT("day_wise_sales_data!$B$1:$BZ$1"),0)),0)</f>
        <v>0</v>
      </c>
      <c r="BK115" s="3">
        <f ca="1">IFERROR(INDEX(INDIRECT("day_wise_sales_data!$B$2:$BZ$599"),MATCH(resource!$CC115,day_wise_sales_data!$A$2:$A$500,0),MATCH(resource!BK$2,INDIRECT("day_wise_sales_data!$B$1:$BZ$1"),0)),0)</f>
        <v>0</v>
      </c>
      <c r="BL115" s="3">
        <f ca="1">IFERROR(INDEX(INDIRECT("day_wise_sales_data!$B$2:$BZ$599"),MATCH(resource!$CC115,day_wise_sales_data!$A$2:$A$500,0),MATCH(resource!BL$2,INDIRECT("day_wise_sales_data!$B$1:$BZ$1"),0)),0)</f>
        <v>0</v>
      </c>
      <c r="BM115" s="3">
        <f ca="1">IFERROR(INDEX(INDIRECT("day_wise_sales_data!$B$2:$BZ$599"),MATCH(resource!$CC115,day_wise_sales_data!$A$2:$A$500,0),MATCH(resource!BM$2,INDIRECT("day_wise_sales_data!$B$1:$BZ$1"),0)),0)</f>
        <v>0</v>
      </c>
      <c r="BN115" s="3">
        <f ca="1">IFERROR(INDEX(INDIRECT("day_wise_sales_data!$B$2:$BZ$599"),MATCH(resource!$CC115,day_wise_sales_data!$A$2:$A$500,0),MATCH(resource!BN$2,INDIRECT("day_wise_sales_data!$B$1:$BZ$1"),0)),0)</f>
        <v>0</v>
      </c>
      <c r="BO115" s="3">
        <f ca="1">IFERROR(INDEX(INDIRECT("day_wise_sales_data!$B$2:$BZ$599"),MATCH(resource!$CC115,day_wise_sales_data!$A$2:$A$500,0),MATCH(resource!BO$2,INDIRECT("day_wise_sales_data!$B$1:$BZ$1"),0)),0)</f>
        <v>0</v>
      </c>
      <c r="BP115" s="3">
        <f ca="1">IFERROR(INDEX(INDIRECT("day_wise_sales_data!$B$2:$BZ$599"),MATCH(resource!$CC115,day_wise_sales_data!$A$2:$A$500,0),MATCH(resource!BP$2,INDIRECT("day_wise_sales_data!$B$1:$BZ$1"),0)),0)</f>
        <v>0</v>
      </c>
      <c r="BQ115" s="3">
        <f ca="1">IFERROR(INDEX(INDIRECT("day_wise_sales_data!$B$2:$BZ$599"),MATCH(resource!$CC115,day_wise_sales_data!$A$2:$A$500,0),MATCH(resource!BQ$2,INDIRECT("day_wise_sales_data!$B$1:$BZ$1"),0)),0)</f>
        <v>0</v>
      </c>
      <c r="BR115" s="3">
        <f ca="1">IFERROR(INDEX(INDIRECT("day_wise_sales_data!$B$2:$BZ$599"),MATCH(resource!$CC115,day_wise_sales_data!$A$2:$A$500,0),MATCH(resource!BR$2,INDIRECT("day_wise_sales_data!$B$1:$BZ$1"),0)),0)</f>
        <v>0</v>
      </c>
      <c r="BS115" s="3">
        <f ca="1">IFERROR(INDEX(INDIRECT("day_wise_sales_data!$B$2:$BZ$599"),MATCH(resource!$CC115,day_wise_sales_data!$A$2:$A$500,0),MATCH(resource!BS$2,INDIRECT("day_wise_sales_data!$B$1:$BZ$1"),0)),0)</f>
        <v>0</v>
      </c>
      <c r="BT115" s="3">
        <f ca="1">IFERROR(INDEX(INDIRECT("day_wise_sales_data!$B$2:$BZ$599"),MATCH(resource!$CC115,day_wise_sales_data!$A$2:$A$500,0),MATCH(resource!BT$2,INDIRECT("day_wise_sales_data!$B$1:$BZ$1"),0)),0)</f>
        <v>0</v>
      </c>
      <c r="BU115" s="3">
        <f ca="1">IFERROR(INDEX(INDIRECT("day_wise_sales_data!$B$2:$BZ$599"),MATCH(resource!$CC115,day_wise_sales_data!$A$2:$A$500,0),MATCH(resource!BU$2,INDIRECT("day_wise_sales_data!$B$1:$BZ$1"),0)),0)</f>
        <v>0</v>
      </c>
      <c r="BV115" s="3">
        <f ca="1">IFERROR(INDEX(INDIRECT("day_wise_sales_data!$B$2:$BZ$599"),MATCH(resource!$CC115,day_wise_sales_data!$A$2:$A$500,0),MATCH(resource!BV$2,INDIRECT("day_wise_sales_data!$B$1:$BZ$1"),0)),0)</f>
        <v>151228.87</v>
      </c>
      <c r="BW115" s="3">
        <f ca="1">IFERROR(INDEX(INDIRECT("day_wise_sales_data!$B$2:$BZ$599"),MATCH(resource!$CC115,day_wise_sales_data!$A$2:$A$500,0),MATCH(resource!BW$2,INDIRECT("day_wise_sales_data!$B$1:$BZ$1"),0)),0)</f>
        <v>0</v>
      </c>
      <c r="BX115" s="3">
        <f ca="1">IFERROR(INDEX(INDIRECT("day_wise_sales_data!$B$2:$BZ$599"),MATCH(resource!$CC115,day_wise_sales_data!$A$2:$A$500,0),MATCH(resource!BX$2,INDIRECT("day_wise_sales_data!$B$1:$BZ$1"),0)),0)</f>
        <v>0</v>
      </c>
      <c r="BY115" s="3">
        <f ca="1">IFERROR(INDEX(INDIRECT("day_wise_sales_data!$B$2:$BZ$599"),MATCH(resource!$CC115,day_wise_sales_data!$A$2:$A$500,0),MATCH(resource!BY$2,INDIRECT("day_wise_sales_data!$B$1:$BZ$1"),0)),0)</f>
        <v>0</v>
      </c>
      <c r="BZ115" s="3">
        <f ca="1">IFERROR(INDEX(INDIRECT("day_wise_sales_data!$B$2:$BZ$599"),MATCH(resource!$CC115,day_wise_sales_data!$A$2:$A$500,0),MATCH(resource!BZ$2,INDIRECT("day_wise_sales_data!$B$1:$BZ$1"),0)),0)</f>
        <v>0</v>
      </c>
      <c r="CA115" s="3" t="str">
        <f ca="1">IFERROR(INDEX(INDIRECT("day_wise_sales_data!$B$2:$BZ$599"),MATCH(resource!$CC115,day_wise_sales_data!$A$2:$A$500,0),MATCH(resource!CA$2,INDIRECT("day_wise_sales_data!$B$1:$BZ$1"),0)),0)</f>
        <v>dd</v>
      </c>
      <c r="CC115" s="4" t="str">
        <f>sales_data!H114</f>
        <v>COX10192</v>
      </c>
      <c r="CD115" s="1">
        <v>113</v>
      </c>
      <c r="CE115" s="1" t="str">
        <f>IF(AQ115=report!$AQ$3,resource!CD115,"")</f>
        <v/>
      </c>
      <c r="CF115" s="5" t="str">
        <f>IFERROR(SMALL($CE$3:$CE$1001,ROWS($CE$3:CE115)),"")</f>
        <v/>
      </c>
      <c r="CH115">
        <f>IFERROR(VLOOKUP($CC115,data_pull!$E$22:$G$700,2,0),0)</f>
        <v>151992.68</v>
      </c>
      <c r="CI115" s="1">
        <f t="shared" si="64"/>
        <v>19</v>
      </c>
      <c r="CJ115" s="1">
        <f t="shared" si="63"/>
        <v>0</v>
      </c>
      <c r="CK115" s="1" t="s">
        <v>1235</v>
      </c>
      <c r="CL115" s="1">
        <f t="shared" si="65"/>
        <v>111</v>
      </c>
      <c r="CM115" s="1" t="str">
        <f>IFERROR(VLOOKUP($CK115,stock_data!$B$3:$W$612,2,0),0)</f>
        <v>GLUDEX TABLET .5mg</v>
      </c>
      <c r="CN115" s="1" t="str">
        <f>IFERROR(VLOOKUP($CK115,stock_data!$B$3:$W$612,4,0),0)</f>
        <v>10x10's</v>
      </c>
      <c r="CO115" s="1">
        <f>IFERROR(VLOOKUP($CK115,stock_data!$B$3:$W$612,5,0),0)</f>
        <v>88</v>
      </c>
      <c r="CP115" s="3">
        <f t="shared" si="66"/>
        <v>0</v>
      </c>
      <c r="CQ115" s="3">
        <f t="shared" si="67"/>
        <v>0</v>
      </c>
      <c r="CR115" s="1">
        <f>IFERROR(VLOOKUP($CK115,stock_data!$B$3:$W$612,6,0),0)</f>
        <v>1</v>
      </c>
      <c r="CS115" s="1">
        <f>IFERROR(VLOOKUP($CK115,stock_data!$B$3:$W$612,7,0),0)</f>
        <v>0</v>
      </c>
      <c r="CT115" s="1">
        <f>IFERROR(VLOOKUP($CK115,stock_data!$B$3:$W$612,8,0),0)</f>
        <v>0</v>
      </c>
      <c r="CU115" s="1">
        <f>IFERROR(VLOOKUP($CK115,stock_data!$B$3:$W$612,9,0),0)</f>
        <v>9225</v>
      </c>
      <c r="CV115" s="1">
        <f>IFERROR(VLOOKUP($CK115,stock_data!$B$3:$W$612,10,0),0)</f>
        <v>0</v>
      </c>
      <c r="CW115" s="1">
        <f>IFERROR(VLOOKUP($CK115,stock_data!$B$3:$W$612,11,0),0)</f>
        <v>0</v>
      </c>
      <c r="CX115" s="1">
        <f>IFERROR(VLOOKUP($CK115,stock_data!$B$3:$W$612,12,0),0)</f>
        <v>25</v>
      </c>
      <c r="CY115" s="1">
        <f>IFERROR(VLOOKUP($CK115,stock_data!$B$3:$W$612,13,0),0)</f>
        <v>0</v>
      </c>
      <c r="CZ115" s="1">
        <f>IFERROR(VLOOKUP($CK115,stock_data!$B$3:$W$612,14,0),0)</f>
        <v>0</v>
      </c>
      <c r="DA115" s="1">
        <f>IFERROR(VLOOKUP($CK115,stock_data!$B$3:$W$612,15,0),0)</f>
        <v>0</v>
      </c>
      <c r="DB115" s="1">
        <f>IFERROR(VLOOKUP($CK115,stock_data!$B$3:$W$612,16,0),0)</f>
        <v>0</v>
      </c>
      <c r="DC115" s="1">
        <f>IFERROR(VLOOKUP($CK115,stock_data!$B$3:$W$612,17,0),0)</f>
        <v>0</v>
      </c>
      <c r="DD115" s="1">
        <f>IFERROR(VLOOKUP($CK115,stock_data!$B$3:$W$612,18,0),0)</f>
        <v>0</v>
      </c>
      <c r="DE115" s="1">
        <f>IFERROR(VLOOKUP($CK115,stock_data!$B$3:$W$612,19,0),0)</f>
        <v>0</v>
      </c>
      <c r="DF115" s="1">
        <f>IFERROR(VLOOKUP($CK115,stock_data!$B$3:$W$612,20,0),0)</f>
        <v>0</v>
      </c>
      <c r="DG115" s="1">
        <f>IFERROR(VLOOKUP($CK115,stock_data!$B$3:$W$612,21,0),0)</f>
        <v>0</v>
      </c>
      <c r="DH115" s="1">
        <f>IFERROR(VLOOKUP($CK115,stock_data!$B$3:$W$612,22,0),0)</f>
        <v>0</v>
      </c>
      <c r="DI115" s="1">
        <f t="shared" si="68"/>
        <v>9251</v>
      </c>
      <c r="DJ115" s="1">
        <f t="shared" si="69"/>
        <v>814088</v>
      </c>
      <c r="DK115" s="3">
        <f>IFERROR(INDEX(COD_SALES!$B$5:$Z$500,MATCH(resource!$CC115,COD_SALES!$A$5:$A$500,0),MATCH(resource!DK$2,COD_SALES!$B$4:$Z$4,0)),"")</f>
        <v>32</v>
      </c>
      <c r="DL115" s="3">
        <f>IFERROR(INDEX(COD_SALES!$B$5:$Z$500,MATCH(resource!$CC115,COD_SALES!$A$5:$A$500,0),MATCH(resource!DL$2,COD_SALES!$B$4:$Z$4,0)),"")</f>
        <v>0</v>
      </c>
      <c r="DM115" s="3">
        <f>IFERROR(INDEX(COD_SALES!$B$5:$Z$500,MATCH(resource!$CC115,COD_SALES!$A$5:$A$500,0),MATCH(resource!DM$2,COD_SALES!$B$4:$Z$4,0)),"")</f>
        <v>39</v>
      </c>
      <c r="DN115" s="3" t="str">
        <f>IFERROR(INDEX(COD_SALES!$B$5:$Z$500,MATCH(resource!$CC115,COD_SALES!$A$5:$A$500,0),MATCH(resource!DN$2,COD_SALES!$B$4:$Z$4,0)),"")</f>
        <v/>
      </c>
      <c r="DO115" s="3">
        <f>IFERROR(INDEX(COD_SALES!$B$5:$Z$500,MATCH(resource!$CC115,COD_SALES!$A$5:$A$500,0),MATCH(resource!DO$2,COD_SALES!$B$4:$Z$4,0)),"")</f>
        <v>0</v>
      </c>
      <c r="DP115" s="3">
        <f>IFERROR(INDEX(COD_SALES!$B$5:$Z$500,MATCH(resource!$CC115,COD_SALES!$A$5:$A$500,0),MATCH(resource!DP$2,COD_SALES!$B$4:$Z$4,0)),"")</f>
        <v>13</v>
      </c>
      <c r="DQ115" s="3" t="str">
        <f>IFERROR(INDEX(COD_SALES!$B$5:$Z$500,MATCH(resource!$CC115,COD_SALES!$A$5:$A$500,0),MATCH(resource!DQ$2,COD_SALES!$B$4:$Z$4,0)),"")</f>
        <v/>
      </c>
      <c r="DR115" s="3">
        <f>IFERROR(INDEX(COD_SALES!$B$5:$Z$500,MATCH(resource!$CC115,COD_SALES!$A$5:$A$500,0),MATCH(resource!DR$2,COD_SALES!$B$4:$Z$4,0)),"")</f>
        <v>0</v>
      </c>
      <c r="DS115" s="3">
        <f>IFERROR(INDEX(COD_SALES!$B$5:$Z$500,MATCH(resource!$CC115,COD_SALES!$A$5:$A$500,0),MATCH(resource!DS$2,COD_SALES!$B$4:$Z$4,0)),"")</f>
        <v>200</v>
      </c>
      <c r="DT115" s="3">
        <f>IFERROR(INDEX(COD_SALES!$B$5:$Z$500,MATCH(resource!$CC115,COD_SALES!$A$5:$A$500,0),MATCH(resource!DT$2,COD_SALES!$B$4:$Z$4,0)),"")</f>
        <v>0</v>
      </c>
      <c r="DU115" s="3">
        <f>IFERROR(INDEX(COD_SALES!$B$5:$Z$500,MATCH(resource!$CC115,COD_SALES!$A$5:$A$500,0),MATCH(resource!DU$2,COD_SALES!$B$4:$Z$4,0)),"")</f>
        <v>0</v>
      </c>
      <c r="DV115" s="3">
        <f>IFERROR(INDEX(COD_SALES!$B$5:$Z$500,MATCH(resource!$CC115,COD_SALES!$A$5:$A$500,0),MATCH(resource!DV$2,COD_SALES!$B$4:$Z$4,0)),"")</f>
        <v>0</v>
      </c>
      <c r="DW115" s="3">
        <f>IFERROR(INDEX(COD_SALES!$B$5:$Z$500,MATCH(resource!$CC115,COD_SALES!$A$5:$A$500,0),MATCH(resource!DW$2,COD_SALES!$B$4:$Z$4,0)),"")</f>
        <v>65</v>
      </c>
      <c r="DX115" s="3">
        <f>IFERROR(INDEX(COD_SALES!$B$5:$Z$500,MATCH(resource!$CC115,COD_SALES!$A$5:$A$500,0),MATCH(resource!DX$2,COD_SALES!$B$4:$Z$4,0)),"")</f>
        <v>0</v>
      </c>
      <c r="DY115" s="3">
        <f>IFERROR(INDEX(COD_SALES!$B$5:$Z$500,MATCH(resource!$CC115,COD_SALES!$A$5:$A$500,0),MATCH(resource!DY$2,COD_SALES!$B$4:$Z$4,0)),"")</f>
        <v>0</v>
      </c>
      <c r="DZ115" s="3">
        <f>IFERROR(INDEX(COD_SALES!$B$5:$Z$500,MATCH(resource!$CC115,COD_SALES!$A$5:$A$500,0),MATCH(resource!DZ$2,COD_SALES!$B$4:$Z$4,0)),"")</f>
        <v>9</v>
      </c>
      <c r="EA115" s="3">
        <f>IFERROR(INDEX(COD_SALES!$B$5:$Z$500,MATCH(resource!$CC115,COD_SALES!$A$5:$A$500,0),MATCH(resource!EA$2,COD_SALES!$B$4:$Z$4,0)),"")</f>
        <v>10</v>
      </c>
      <c r="EB115" s="3">
        <f t="shared" si="70"/>
        <v>95186.030000000013</v>
      </c>
      <c r="ED115" s="3">
        <f>IFERROR(VLOOKUP($CK115,depot_prod_sales!$B$5:$S$200,3,0),0)</f>
        <v>0</v>
      </c>
      <c r="EE115" s="3">
        <f>IFERROR(VLOOKUP($CK115,depot_prod_sales!$B$5:$S$200,4,0),0)</f>
        <v>0</v>
      </c>
      <c r="EF115" s="3">
        <f>IFERROR(VLOOKUP($CK115,depot_prod_sales!$B$5:$S$200,5,0),0)</f>
        <v>0</v>
      </c>
      <c r="EG115" s="3">
        <f>IFERROR(VLOOKUP($CK115,depot_prod_sales!$B$5:$S$200,6,0),0)</f>
        <v>0</v>
      </c>
      <c r="EH115" s="3">
        <f>IFERROR(VLOOKUP($CK115,depot_prod_sales!$B$5:$S$200,7,0),0)</f>
        <v>0</v>
      </c>
      <c r="EI115" s="3">
        <f>IFERROR(VLOOKUP($CK115,depot_prod_sales!$B$5:$S$200,8,0),0)</f>
        <v>10000</v>
      </c>
      <c r="EJ115" s="3">
        <f>IFERROR(VLOOKUP($CK115,depot_prod_sales!$B$5:$S$200,9,0),0)</f>
        <v>0</v>
      </c>
      <c r="EK115" s="3">
        <f>IFERROR(VLOOKUP($CK115,depot_prod_sales!$B$5:$S$200,10,0),0)</f>
        <v>0</v>
      </c>
      <c r="EL115" s="3">
        <f>IFERROR(VLOOKUP($CK115,depot_prod_sales!$B$5:$S$200,11,0),0)</f>
        <v>0</v>
      </c>
      <c r="EM115" s="3">
        <f>IFERROR(VLOOKUP($CK115,depot_prod_sales!$B$5:$S$200,12,0),0)</f>
        <v>0</v>
      </c>
      <c r="EN115" s="3">
        <f>IFERROR(VLOOKUP($CK115,depot_prod_sales!$B$5:$S$200,13,0),0)</f>
        <v>0</v>
      </c>
      <c r="EO115" s="3">
        <f>IFERROR(VLOOKUP($CK115,depot_prod_sales!$B$5:$S$200,14,0),0)</f>
        <v>0</v>
      </c>
      <c r="EP115" s="3">
        <f>IFERROR(VLOOKUP($CK115,depot_prod_sales!$B$5:$S$200,15,0),0)</f>
        <v>0</v>
      </c>
      <c r="EQ115" s="3">
        <f>IFERROR(VLOOKUP($CK115,depot_prod_sales!$B$5:$S$200,16,0),0)</f>
        <v>0</v>
      </c>
      <c r="ER115" s="3">
        <f>IFERROR(VLOOKUP($CK115,depot_prod_sales!$B$5:$S$200,17,0),0)</f>
        <v>0</v>
      </c>
      <c r="ES115" s="3">
        <f>IFERROR(VLOOKUP($CK115,depot_prod_sales!$B$5:$S$200,18,0),0)</f>
        <v>0</v>
      </c>
      <c r="ET115" s="116">
        <f t="shared" si="71"/>
        <v>10000</v>
      </c>
      <c r="EU115" s="116">
        <f t="shared" si="72"/>
        <v>880000</v>
      </c>
      <c r="EW115" s="3">
        <f>IFERROR(VLOOKUP(CC115,data_pull!$AO$25:$AR$546,2,0),0)</f>
        <v>22</v>
      </c>
      <c r="EX115" s="1">
        <f>IFERROR(VLOOKUP(CC115,data_pull!$AO$25:$AR$546,4,0),0)</f>
        <v>170000</v>
      </c>
    </row>
    <row r="116" spans="13:154" x14ac:dyDescent="0.25"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4" t="str">
        <f>sales_data!B115</f>
        <v>Dipak Talukder</v>
      </c>
      <c r="AR116" s="4" t="str">
        <f>sales_data!C115</f>
        <v>Blank (Sitakunda Team)</v>
      </c>
      <c r="AS116" s="5" t="str">
        <f t="shared" si="62"/>
        <v>Blank (Sitakunda Team)</v>
      </c>
      <c r="AT116" s="4" t="str">
        <f>sales_data!I115</f>
        <v>Alak Kumar Dutta-2</v>
      </c>
      <c r="AU116" s="4" t="str">
        <f>sales_data!W115</f>
        <v>Naya Bazar (Cb)</v>
      </c>
      <c r="AV116" s="1">
        <f>sales_data!N115</f>
        <v>112712.98</v>
      </c>
      <c r="AW116" s="1">
        <f>sales_data!P115</f>
        <v>32</v>
      </c>
      <c r="AX116" s="3">
        <f ca="1">IFERROR(INDEX(INDIRECT("day_wise_sales_data!$B$2:$BZ$599"),MATCH(resource!$CC116,day_wise_sales_data!$A$2:$A$500,0),MATCH(resource!AX$2,INDIRECT("day_wise_sales_data!$B$1:$BZ$1"),0)),0)</f>
        <v>440.04</v>
      </c>
      <c r="AY116" s="3">
        <f ca="1">IFERROR(INDEX(INDIRECT("day_wise_sales_data!$B$2:$BZ$599"),MATCH(resource!$CC116,day_wise_sales_data!$A$2:$A$500,0),MATCH(resource!AY$2,INDIRECT("day_wise_sales_data!$B$1:$BZ$1"),0)),0)</f>
        <v>0</v>
      </c>
      <c r="AZ116" s="3">
        <f ca="1">IFERROR(INDEX(INDIRECT("day_wise_sales_data!$B$2:$BZ$599"),MATCH(resource!$CC116,day_wise_sales_data!$A$2:$A$500,0),MATCH(resource!AZ$2,INDIRECT("day_wise_sales_data!$B$1:$BZ$1"),0)),0)</f>
        <v>0</v>
      </c>
      <c r="BA116" s="3">
        <f ca="1">IFERROR(INDEX(INDIRECT("day_wise_sales_data!$B$2:$BZ$599"),MATCH(resource!$CC116,day_wise_sales_data!$A$2:$A$500,0),MATCH(resource!BA$2,INDIRECT("day_wise_sales_data!$B$1:$BZ$1"),0)),0)</f>
        <v>0</v>
      </c>
      <c r="BB116" s="3">
        <f ca="1">IFERROR(INDEX(INDIRECT("day_wise_sales_data!$B$2:$BZ$599"),MATCH(resource!$CC116,day_wise_sales_data!$A$2:$A$500,0),MATCH(resource!BB$2,INDIRECT("day_wise_sales_data!$B$1:$BZ$1"),0)),0)</f>
        <v>862.33</v>
      </c>
      <c r="BC116" s="3">
        <f ca="1">IFERROR(INDEX(INDIRECT("day_wise_sales_data!$B$2:$BZ$599"),MATCH(resource!$CC116,day_wise_sales_data!$A$2:$A$500,0),MATCH(resource!BC$2,INDIRECT("day_wise_sales_data!$B$1:$BZ$1"),0)),0)</f>
        <v>0</v>
      </c>
      <c r="BD116" s="3">
        <f ca="1">IFERROR(INDEX(INDIRECT("day_wise_sales_data!$B$2:$BZ$599"),MATCH(resource!$CC116,day_wise_sales_data!$A$2:$A$500,0),MATCH(resource!BD$2,INDIRECT("day_wise_sales_data!$B$1:$BZ$1"),0)),0)</f>
        <v>3055</v>
      </c>
      <c r="BE116" s="3">
        <f ca="1">IFERROR(INDEX(INDIRECT("day_wise_sales_data!$B$2:$BZ$599"),MATCH(resource!$CC116,day_wise_sales_data!$A$2:$A$500,0),MATCH(resource!BE$2,INDIRECT("day_wise_sales_data!$B$1:$BZ$1"),0)),0)</f>
        <v>0</v>
      </c>
      <c r="BF116" s="3">
        <f ca="1">IFERROR(INDEX(INDIRECT("day_wise_sales_data!$B$2:$BZ$599"),MATCH(resource!$CC116,day_wise_sales_data!$A$2:$A$500,0),MATCH(resource!BF$2,INDIRECT("day_wise_sales_data!$B$1:$BZ$1"),0)),0)</f>
        <v>2471.4699999999998</v>
      </c>
      <c r="BG116" s="3">
        <f ca="1">IFERROR(INDEX(INDIRECT("day_wise_sales_data!$B$2:$BZ$599"),MATCH(resource!$CC116,day_wise_sales_data!$A$2:$A$500,0),MATCH(resource!BG$2,INDIRECT("day_wise_sales_data!$B$1:$BZ$1"),0)),0)</f>
        <v>5278.55</v>
      </c>
      <c r="BH116" s="3">
        <f ca="1">IFERROR(INDEX(INDIRECT("day_wise_sales_data!$B$2:$BZ$599"),MATCH(resource!$CC116,day_wise_sales_data!$A$2:$A$500,0),MATCH(resource!BH$2,INDIRECT("day_wise_sales_data!$B$1:$BZ$1"),0)),0)</f>
        <v>0</v>
      </c>
      <c r="BI116" s="3">
        <f ca="1">IFERROR(INDEX(INDIRECT("day_wise_sales_data!$B$2:$BZ$599"),MATCH(resource!$CC116,day_wise_sales_data!$A$2:$A$500,0),MATCH(resource!BI$2,INDIRECT("day_wise_sales_data!$B$1:$BZ$1"),0)),0)</f>
        <v>0</v>
      </c>
      <c r="BJ116" s="3">
        <f ca="1">IFERROR(INDEX(INDIRECT("day_wise_sales_data!$B$2:$BZ$599"),MATCH(resource!$CC116,day_wise_sales_data!$A$2:$A$500,0),MATCH(resource!BJ$2,INDIRECT("day_wise_sales_data!$B$1:$BZ$1"),0)),0)</f>
        <v>0</v>
      </c>
      <c r="BK116" s="3">
        <f ca="1">IFERROR(INDEX(INDIRECT("day_wise_sales_data!$B$2:$BZ$599"),MATCH(resource!$CC116,day_wise_sales_data!$A$2:$A$500,0),MATCH(resource!BK$2,INDIRECT("day_wise_sales_data!$B$1:$BZ$1"),0)),0)</f>
        <v>0</v>
      </c>
      <c r="BL116" s="3">
        <f ca="1">IFERROR(INDEX(INDIRECT("day_wise_sales_data!$B$2:$BZ$599"),MATCH(resource!$CC116,day_wise_sales_data!$A$2:$A$500,0),MATCH(resource!BL$2,INDIRECT("day_wise_sales_data!$B$1:$BZ$1"),0)),0)</f>
        <v>880.1</v>
      </c>
      <c r="BM116" s="3">
        <f ca="1">IFERROR(INDEX(INDIRECT("day_wise_sales_data!$B$2:$BZ$599"),MATCH(resource!$CC116,day_wise_sales_data!$A$2:$A$500,0),MATCH(resource!BM$2,INDIRECT("day_wise_sales_data!$B$1:$BZ$1"),0)),0)</f>
        <v>662.7</v>
      </c>
      <c r="BN116" s="3">
        <f ca="1">IFERROR(INDEX(INDIRECT("day_wise_sales_data!$B$2:$BZ$599"),MATCH(resource!$CC116,day_wise_sales_data!$A$2:$A$500,0),MATCH(resource!BN$2,INDIRECT("day_wise_sales_data!$B$1:$BZ$1"),0)),0)</f>
        <v>4675.0600000000004</v>
      </c>
      <c r="BO116" s="3">
        <f ca="1">IFERROR(INDEX(INDIRECT("day_wise_sales_data!$B$2:$BZ$599"),MATCH(resource!$CC116,day_wise_sales_data!$A$2:$A$500,0),MATCH(resource!BO$2,INDIRECT("day_wise_sales_data!$B$1:$BZ$1"),0)),0)</f>
        <v>0</v>
      </c>
      <c r="BP116" s="3">
        <f ca="1">IFERROR(INDEX(INDIRECT("day_wise_sales_data!$B$2:$BZ$599"),MATCH(resource!$CC116,day_wise_sales_data!$A$2:$A$500,0),MATCH(resource!BP$2,INDIRECT("day_wise_sales_data!$B$1:$BZ$1"),0)),0)</f>
        <v>6686.42</v>
      </c>
      <c r="BQ116" s="3">
        <f ca="1">IFERROR(INDEX(INDIRECT("day_wise_sales_data!$B$2:$BZ$599"),MATCH(resource!$CC116,day_wise_sales_data!$A$2:$A$500,0),MATCH(resource!BQ$2,INDIRECT("day_wise_sales_data!$B$1:$BZ$1"),0)),0)</f>
        <v>0</v>
      </c>
      <c r="BR116" s="3">
        <f ca="1">IFERROR(INDEX(INDIRECT("day_wise_sales_data!$B$2:$BZ$599"),MATCH(resource!$CC116,day_wise_sales_data!$A$2:$A$500,0),MATCH(resource!BR$2,INDIRECT("day_wise_sales_data!$B$1:$BZ$1"),0)),0)</f>
        <v>11186.94</v>
      </c>
      <c r="BS116" s="3">
        <f ca="1">IFERROR(INDEX(INDIRECT("day_wise_sales_data!$B$2:$BZ$599"),MATCH(resource!$CC116,day_wise_sales_data!$A$2:$A$500,0),MATCH(resource!BS$2,INDIRECT("day_wise_sales_data!$B$1:$BZ$1"),0)),0)</f>
        <v>11000.62</v>
      </c>
      <c r="BT116" s="3">
        <f ca="1">IFERROR(INDEX(INDIRECT("day_wise_sales_data!$B$2:$BZ$599"),MATCH(resource!$CC116,day_wise_sales_data!$A$2:$A$500,0),MATCH(resource!BT$2,INDIRECT("day_wise_sales_data!$B$1:$BZ$1"),0)),0)</f>
        <v>5872.93</v>
      </c>
      <c r="BU116" s="3">
        <f ca="1">IFERROR(INDEX(INDIRECT("day_wise_sales_data!$B$2:$BZ$599"),MATCH(resource!$CC116,day_wise_sales_data!$A$2:$A$500,0),MATCH(resource!BU$2,INDIRECT("day_wise_sales_data!$B$1:$BZ$1"),0)),0)</f>
        <v>15862.15</v>
      </c>
      <c r="BV116" s="3">
        <f ca="1">IFERROR(INDEX(INDIRECT("day_wise_sales_data!$B$2:$BZ$599"),MATCH(resource!$CC116,day_wise_sales_data!$A$2:$A$500,0),MATCH(resource!BV$2,INDIRECT("day_wise_sales_data!$B$1:$BZ$1"),0)),0)</f>
        <v>1583.87</v>
      </c>
      <c r="BW116" s="3">
        <f ca="1">IFERROR(INDEX(INDIRECT("day_wise_sales_data!$B$2:$BZ$599"),MATCH(resource!$CC116,day_wise_sales_data!$A$2:$A$500,0),MATCH(resource!BW$2,INDIRECT("day_wise_sales_data!$B$1:$BZ$1"),0)),0)</f>
        <v>15293.24</v>
      </c>
      <c r="BX116" s="3">
        <f ca="1">IFERROR(INDEX(INDIRECT("day_wise_sales_data!$B$2:$BZ$599"),MATCH(resource!$CC116,day_wise_sales_data!$A$2:$A$500,0),MATCH(resource!BX$2,INDIRECT("day_wise_sales_data!$B$1:$BZ$1"),0)),0)</f>
        <v>0</v>
      </c>
      <c r="BY116" s="3">
        <f ca="1">IFERROR(INDEX(INDIRECT("day_wise_sales_data!$B$2:$BZ$599"),MATCH(resource!$CC116,day_wise_sales_data!$A$2:$A$500,0),MATCH(resource!BY$2,INDIRECT("day_wise_sales_data!$B$1:$BZ$1"),0)),0)</f>
        <v>9317.91</v>
      </c>
      <c r="BZ116" s="3">
        <f ca="1">IFERROR(INDEX(INDIRECT("day_wise_sales_data!$B$2:$BZ$599"),MATCH(resource!$CC116,day_wise_sales_data!$A$2:$A$500,0),MATCH(resource!BZ$2,INDIRECT("day_wise_sales_data!$B$1:$BZ$1"),0)),0)</f>
        <v>17583.650000000001</v>
      </c>
      <c r="CA116" s="3" t="str">
        <f ca="1">IFERROR(INDEX(INDIRECT("day_wise_sales_data!$B$2:$BZ$599"),MATCH(resource!$CC116,day_wise_sales_data!$A$2:$A$500,0),MATCH(resource!CA$2,INDIRECT("day_wise_sales_data!$B$1:$BZ$1"),0)),0)</f>
        <v>dd</v>
      </c>
      <c r="CC116" s="4" t="str">
        <f>sales_data!H115</f>
        <v>CTG11183</v>
      </c>
      <c r="CD116" s="1">
        <v>114</v>
      </c>
      <c r="CE116" s="1" t="str">
        <f>IF(AQ116=report!$AQ$3,resource!CD116,"")</f>
        <v/>
      </c>
      <c r="CF116" s="5" t="str">
        <f>IFERROR(SMALL($CE$3:$CE$1001,ROWS($CE$3:CE116)),"")</f>
        <v/>
      </c>
      <c r="CH116">
        <f>IFERROR(VLOOKUP($CC116,data_pull!$E$22:$G$700,2,0),0)</f>
        <v>112712.98</v>
      </c>
      <c r="CI116" s="1">
        <f t="shared" si="64"/>
        <v>154</v>
      </c>
      <c r="CJ116" s="1">
        <f t="shared" si="63"/>
        <v>0</v>
      </c>
      <c r="CK116" s="1" t="s">
        <v>1237</v>
      </c>
      <c r="CL116" s="1">
        <f t="shared" si="65"/>
        <v>111</v>
      </c>
      <c r="CM116" s="1" t="str">
        <f>IFERROR(VLOOKUP($CK116,stock_data!$B$3:$W$612,2,0),0)</f>
        <v>HANDSAN 200 ml</v>
      </c>
      <c r="CN116" s="1" t="str">
        <f>IFERROR(VLOOKUP($CK116,stock_data!$B$3:$W$612,4,0),0)</f>
        <v>200ml</v>
      </c>
      <c r="CO116" s="1">
        <f>IFERROR(VLOOKUP($CK116,stock_data!$B$3:$W$612,5,0),0)</f>
        <v>176</v>
      </c>
      <c r="CP116" s="3">
        <f t="shared" si="66"/>
        <v>0</v>
      </c>
      <c r="CQ116" s="3">
        <f t="shared" si="67"/>
        <v>0</v>
      </c>
      <c r="CR116" s="1">
        <f>IFERROR(VLOOKUP($CK116,stock_data!$B$3:$W$612,6,0),0)</f>
        <v>0</v>
      </c>
      <c r="CS116" s="1">
        <f>IFERROR(VLOOKUP($CK116,stock_data!$B$3:$W$612,7,0),0)</f>
        <v>0</v>
      </c>
      <c r="CT116" s="1">
        <f>IFERROR(VLOOKUP($CK116,stock_data!$B$3:$W$612,8,0),0)</f>
        <v>0</v>
      </c>
      <c r="CU116" s="1">
        <f>IFERROR(VLOOKUP($CK116,stock_data!$B$3:$W$612,9,0),0)</f>
        <v>0</v>
      </c>
      <c r="CV116" s="1">
        <f>IFERROR(VLOOKUP($CK116,stock_data!$B$3:$W$612,10,0),0)</f>
        <v>0</v>
      </c>
      <c r="CW116" s="1">
        <f>IFERROR(VLOOKUP($CK116,stock_data!$B$3:$W$612,11,0),0)</f>
        <v>0</v>
      </c>
      <c r="CX116" s="1">
        <f>IFERROR(VLOOKUP($CK116,stock_data!$B$3:$W$612,12,0),0)</f>
        <v>0</v>
      </c>
      <c r="CY116" s="1">
        <f>IFERROR(VLOOKUP($CK116,stock_data!$B$3:$W$612,13,0),0)</f>
        <v>0</v>
      </c>
      <c r="CZ116" s="1">
        <f>IFERROR(VLOOKUP($CK116,stock_data!$B$3:$W$612,14,0),0)</f>
        <v>0</v>
      </c>
      <c r="DA116" s="1">
        <f>IFERROR(VLOOKUP($CK116,stock_data!$B$3:$W$612,15,0),0)</f>
        <v>0</v>
      </c>
      <c r="DB116" s="1">
        <f>IFERROR(VLOOKUP($CK116,stock_data!$B$3:$W$612,16,0),0)</f>
        <v>0</v>
      </c>
      <c r="DC116" s="1">
        <f>IFERROR(VLOOKUP($CK116,stock_data!$B$3:$W$612,17,0),0)</f>
        <v>0</v>
      </c>
      <c r="DD116" s="1">
        <f>IFERROR(VLOOKUP($CK116,stock_data!$B$3:$W$612,18,0),0)</f>
        <v>0</v>
      </c>
      <c r="DE116" s="1">
        <f>IFERROR(VLOOKUP($CK116,stock_data!$B$3:$W$612,19,0),0)</f>
        <v>0</v>
      </c>
      <c r="DF116" s="1">
        <f>IFERROR(VLOOKUP($CK116,stock_data!$B$3:$W$612,20,0),0)</f>
        <v>0</v>
      </c>
      <c r="DG116" s="1">
        <f>IFERROR(VLOOKUP($CK116,stock_data!$B$3:$W$612,21,0),0)</f>
        <v>0</v>
      </c>
      <c r="DH116" s="1">
        <f>IFERROR(VLOOKUP($CK116,stock_data!$B$3:$W$612,22,0),0)</f>
        <v>0</v>
      </c>
      <c r="DI116" s="1">
        <f t="shared" si="68"/>
        <v>0</v>
      </c>
      <c r="DJ116" s="1">
        <f t="shared" si="69"/>
        <v>0</v>
      </c>
      <c r="DK116" s="3">
        <f>IFERROR(INDEX(COD_SALES!$B$5:$Z$500,MATCH(resource!$CC116,COD_SALES!$A$5:$A$500,0),MATCH(resource!DK$2,COD_SALES!$B$4:$Z$4,0)),"")</f>
        <v>6</v>
      </c>
      <c r="DL116" s="3">
        <f>IFERROR(INDEX(COD_SALES!$B$5:$Z$500,MATCH(resource!$CC116,COD_SALES!$A$5:$A$500,0),MATCH(resource!DL$2,COD_SALES!$B$4:$Z$4,0)),"")</f>
        <v>7</v>
      </c>
      <c r="DM116" s="3">
        <f>IFERROR(INDEX(COD_SALES!$B$5:$Z$500,MATCH(resource!$CC116,COD_SALES!$A$5:$A$500,0),MATCH(resource!DM$2,COD_SALES!$B$4:$Z$4,0)),"")</f>
        <v>18</v>
      </c>
      <c r="DN116" s="3" t="str">
        <f>IFERROR(INDEX(COD_SALES!$B$5:$Z$500,MATCH(resource!$CC116,COD_SALES!$A$5:$A$500,0),MATCH(resource!DN$2,COD_SALES!$B$4:$Z$4,0)),"")</f>
        <v/>
      </c>
      <c r="DO116" s="3">
        <f>IFERROR(INDEX(COD_SALES!$B$5:$Z$500,MATCH(resource!$CC116,COD_SALES!$A$5:$A$500,0),MATCH(resource!DO$2,COD_SALES!$B$4:$Z$4,0)),"")</f>
        <v>0</v>
      </c>
      <c r="DP116" s="3">
        <f>IFERROR(INDEX(COD_SALES!$B$5:$Z$500,MATCH(resource!$CC116,COD_SALES!$A$5:$A$500,0),MATCH(resource!DP$2,COD_SALES!$B$4:$Z$4,0)),"")</f>
        <v>9</v>
      </c>
      <c r="DQ116" s="3" t="str">
        <f>IFERROR(INDEX(COD_SALES!$B$5:$Z$500,MATCH(resource!$CC116,COD_SALES!$A$5:$A$500,0),MATCH(resource!DQ$2,COD_SALES!$B$4:$Z$4,0)),"")</f>
        <v/>
      </c>
      <c r="DR116" s="3">
        <f>IFERROR(INDEX(COD_SALES!$B$5:$Z$500,MATCH(resource!$CC116,COD_SALES!$A$5:$A$500,0),MATCH(resource!DR$2,COD_SALES!$B$4:$Z$4,0)),"")</f>
        <v>0</v>
      </c>
      <c r="DS116" s="3">
        <f>IFERROR(INDEX(COD_SALES!$B$5:$Z$500,MATCH(resource!$CC116,COD_SALES!$A$5:$A$500,0),MATCH(resource!DS$2,COD_SALES!$B$4:$Z$4,0)),"")</f>
        <v>114</v>
      </c>
      <c r="DT116" s="3">
        <f>IFERROR(INDEX(COD_SALES!$B$5:$Z$500,MATCH(resource!$CC116,COD_SALES!$A$5:$A$500,0),MATCH(resource!DT$2,COD_SALES!$B$4:$Z$4,0)),"")</f>
        <v>13</v>
      </c>
      <c r="DU116" s="3">
        <f>IFERROR(INDEX(COD_SALES!$B$5:$Z$500,MATCH(resource!$CC116,COD_SALES!$A$5:$A$500,0),MATCH(resource!DU$2,COD_SALES!$B$4:$Z$4,0)),"")</f>
        <v>19</v>
      </c>
      <c r="DV116" s="3">
        <f>IFERROR(INDEX(COD_SALES!$B$5:$Z$500,MATCH(resource!$CC116,COD_SALES!$A$5:$A$500,0),MATCH(resource!DV$2,COD_SALES!$B$4:$Z$4,0)),"")</f>
        <v>0</v>
      </c>
      <c r="DW116" s="3">
        <f>IFERROR(INDEX(COD_SALES!$B$5:$Z$500,MATCH(resource!$CC116,COD_SALES!$A$5:$A$500,0),MATCH(resource!DW$2,COD_SALES!$B$4:$Z$4,0)),"")</f>
        <v>25</v>
      </c>
      <c r="DX116" s="3">
        <f>IFERROR(INDEX(COD_SALES!$B$5:$Z$500,MATCH(resource!$CC116,COD_SALES!$A$5:$A$500,0),MATCH(resource!DX$2,COD_SALES!$B$4:$Z$4,0)),"")</f>
        <v>41</v>
      </c>
      <c r="DY116" s="3">
        <f>IFERROR(INDEX(COD_SALES!$B$5:$Z$500,MATCH(resource!$CC116,COD_SALES!$A$5:$A$500,0),MATCH(resource!DY$2,COD_SALES!$B$4:$Z$4,0)),"")</f>
        <v>9</v>
      </c>
      <c r="DZ116" s="3">
        <f>IFERROR(INDEX(COD_SALES!$B$5:$Z$500,MATCH(resource!$CC116,COD_SALES!$A$5:$A$500,0),MATCH(resource!DZ$2,COD_SALES!$B$4:$Z$4,0)),"")</f>
        <v>1</v>
      </c>
      <c r="EA116" s="3">
        <f>IFERROR(INDEX(COD_SALES!$B$5:$Z$500,MATCH(resource!$CC116,COD_SALES!$A$5:$A$500,0),MATCH(resource!EA$2,COD_SALES!$B$4:$Z$4,0)),"")</f>
        <v>3</v>
      </c>
      <c r="EB116" s="3">
        <f t="shared" si="70"/>
        <v>59906.240000000005</v>
      </c>
      <c r="ED116" s="3">
        <f>IFERROR(VLOOKUP($CK116,depot_prod_sales!$B$5:$S$200,3,0),0)</f>
        <v>0</v>
      </c>
      <c r="EE116" s="3">
        <f>IFERROR(VLOOKUP($CK116,depot_prod_sales!$B$5:$S$200,4,0),0)</f>
        <v>0</v>
      </c>
      <c r="EF116" s="3">
        <f>IFERROR(VLOOKUP($CK116,depot_prod_sales!$B$5:$S$200,5,0),0)</f>
        <v>0</v>
      </c>
      <c r="EG116" s="3">
        <f>IFERROR(VLOOKUP($CK116,depot_prod_sales!$B$5:$S$200,6,0),0)</f>
        <v>0</v>
      </c>
      <c r="EH116" s="3">
        <f>IFERROR(VLOOKUP($CK116,depot_prod_sales!$B$5:$S$200,7,0),0)</f>
        <v>0</v>
      </c>
      <c r="EI116" s="3">
        <f>IFERROR(VLOOKUP($CK116,depot_prod_sales!$B$5:$S$200,8,0),0)</f>
        <v>0</v>
      </c>
      <c r="EJ116" s="3">
        <f>IFERROR(VLOOKUP($CK116,depot_prod_sales!$B$5:$S$200,9,0),0)</f>
        <v>0</v>
      </c>
      <c r="EK116" s="3">
        <f>IFERROR(VLOOKUP($CK116,depot_prod_sales!$B$5:$S$200,10,0),0)</f>
        <v>0</v>
      </c>
      <c r="EL116" s="3">
        <f>IFERROR(VLOOKUP($CK116,depot_prod_sales!$B$5:$S$200,11,0),0)</f>
        <v>0</v>
      </c>
      <c r="EM116" s="3">
        <f>IFERROR(VLOOKUP($CK116,depot_prod_sales!$B$5:$S$200,12,0),0)</f>
        <v>0</v>
      </c>
      <c r="EN116" s="3">
        <f>IFERROR(VLOOKUP($CK116,depot_prod_sales!$B$5:$S$200,13,0),0)</f>
        <v>0</v>
      </c>
      <c r="EO116" s="3">
        <f>IFERROR(VLOOKUP($CK116,depot_prod_sales!$B$5:$S$200,14,0),0)</f>
        <v>0</v>
      </c>
      <c r="EP116" s="3">
        <f>IFERROR(VLOOKUP($CK116,depot_prod_sales!$B$5:$S$200,15,0),0)</f>
        <v>0</v>
      </c>
      <c r="EQ116" s="3">
        <f>IFERROR(VLOOKUP($CK116,depot_prod_sales!$B$5:$S$200,16,0),0)</f>
        <v>0</v>
      </c>
      <c r="ER116" s="3">
        <f>IFERROR(VLOOKUP($CK116,depot_prod_sales!$B$5:$S$200,17,0),0)</f>
        <v>0</v>
      </c>
      <c r="ES116" s="3">
        <f>IFERROR(VLOOKUP($CK116,depot_prod_sales!$B$5:$S$200,18,0),0)</f>
        <v>0</v>
      </c>
      <c r="ET116" s="116">
        <f t="shared" si="71"/>
        <v>0</v>
      </c>
      <c r="EU116" s="116">
        <f t="shared" si="72"/>
        <v>0</v>
      </c>
      <c r="EW116" s="3">
        <f>IFERROR(VLOOKUP(CC116,data_pull!$AO$25:$AR$546,2,0),0)</f>
        <v>29</v>
      </c>
      <c r="EX116" s="1">
        <f>IFERROR(VLOOKUP(CC116,data_pull!$AO$25:$AR$546,4,0),0)</f>
        <v>170000</v>
      </c>
    </row>
    <row r="117" spans="13:154" x14ac:dyDescent="0.25"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4" t="str">
        <f>sales_data!B116</f>
        <v>Dipak Talukder</v>
      </c>
      <c r="AR117" s="4" t="str">
        <f>sales_data!C116</f>
        <v>Blank (Sitakunda Team)</v>
      </c>
      <c r="AS117" s="5" t="str">
        <f t="shared" si="62"/>
        <v/>
      </c>
      <c r="AT117" s="4" t="str">
        <f>sales_data!I116</f>
        <v>Ruhul Amin</v>
      </c>
      <c r="AU117" s="4" t="str">
        <f>sales_data!W116</f>
        <v>Colonel Hat (Cb)</v>
      </c>
      <c r="AV117" s="1">
        <f>sales_data!N116</f>
        <v>100325.1</v>
      </c>
      <c r="AW117" s="1">
        <f>sales_data!P116</f>
        <v>34</v>
      </c>
      <c r="AX117" s="3">
        <f ca="1">IFERROR(INDEX(INDIRECT("day_wise_sales_data!$B$2:$BZ$599"),MATCH(resource!$CC117,day_wise_sales_data!$A$2:$A$500,0),MATCH(resource!AX$2,INDIRECT("day_wise_sales_data!$B$1:$BZ$1"),0)),0)</f>
        <v>0</v>
      </c>
      <c r="AY117" s="3">
        <f ca="1">IFERROR(INDEX(INDIRECT("day_wise_sales_data!$B$2:$BZ$599"),MATCH(resource!$CC117,day_wise_sales_data!$A$2:$A$500,0),MATCH(resource!AY$2,INDIRECT("day_wise_sales_data!$B$1:$BZ$1"),0)),0)</f>
        <v>0</v>
      </c>
      <c r="AZ117" s="3">
        <f ca="1">IFERROR(INDEX(INDIRECT("day_wise_sales_data!$B$2:$BZ$599"),MATCH(resource!$CC117,day_wise_sales_data!$A$2:$A$500,0),MATCH(resource!AZ$2,INDIRECT("day_wise_sales_data!$B$1:$BZ$1"),0)),0)</f>
        <v>0</v>
      </c>
      <c r="BA117" s="3">
        <f ca="1">IFERROR(INDEX(INDIRECT("day_wise_sales_data!$B$2:$BZ$599"),MATCH(resource!$CC117,day_wise_sales_data!$A$2:$A$500,0),MATCH(resource!BA$2,INDIRECT("day_wise_sales_data!$B$1:$BZ$1"),0)),0)</f>
        <v>3745.06</v>
      </c>
      <c r="BB117" s="3">
        <f ca="1">IFERROR(INDEX(INDIRECT("day_wise_sales_data!$B$2:$BZ$599"),MATCH(resource!$CC117,day_wise_sales_data!$A$2:$A$500,0),MATCH(resource!BB$2,INDIRECT("day_wise_sales_data!$B$1:$BZ$1"),0)),0)</f>
        <v>0</v>
      </c>
      <c r="BC117" s="3">
        <f ca="1">IFERROR(INDEX(INDIRECT("day_wise_sales_data!$B$2:$BZ$599"),MATCH(resource!$CC117,day_wise_sales_data!$A$2:$A$500,0),MATCH(resource!BC$2,INDIRECT("day_wise_sales_data!$B$1:$BZ$1"),0)),0)</f>
        <v>0</v>
      </c>
      <c r="BD117" s="3">
        <f ca="1">IFERROR(INDEX(INDIRECT("day_wise_sales_data!$B$2:$BZ$599"),MATCH(resource!$CC117,day_wise_sales_data!$A$2:$A$500,0),MATCH(resource!BD$2,INDIRECT("day_wise_sales_data!$B$1:$BZ$1"),0)),0)</f>
        <v>0</v>
      </c>
      <c r="BE117" s="3">
        <f ca="1">IFERROR(INDEX(INDIRECT("day_wise_sales_data!$B$2:$BZ$599"),MATCH(resource!$CC117,day_wise_sales_data!$A$2:$A$500,0),MATCH(resource!BE$2,INDIRECT("day_wise_sales_data!$B$1:$BZ$1"),0)),0)</f>
        <v>0</v>
      </c>
      <c r="BF117" s="3">
        <f ca="1">IFERROR(INDEX(INDIRECT("day_wise_sales_data!$B$2:$BZ$599"),MATCH(resource!$CC117,day_wise_sales_data!$A$2:$A$500,0),MATCH(resource!BF$2,INDIRECT("day_wise_sales_data!$B$1:$BZ$1"),0)),0)</f>
        <v>0</v>
      </c>
      <c r="BG117" s="3">
        <f ca="1">IFERROR(INDEX(INDIRECT("day_wise_sales_data!$B$2:$BZ$599"),MATCH(resource!$CC117,day_wise_sales_data!$A$2:$A$500,0),MATCH(resource!BG$2,INDIRECT("day_wise_sales_data!$B$1:$BZ$1"),0)),0)</f>
        <v>0</v>
      </c>
      <c r="BH117" s="3">
        <f ca="1">IFERROR(INDEX(INDIRECT("day_wise_sales_data!$B$2:$BZ$599"),MATCH(resource!$CC117,day_wise_sales_data!$A$2:$A$500,0),MATCH(resource!BH$2,INDIRECT("day_wise_sales_data!$B$1:$BZ$1"),0)),0)</f>
        <v>0</v>
      </c>
      <c r="BI117" s="3">
        <f ca="1">IFERROR(INDEX(INDIRECT("day_wise_sales_data!$B$2:$BZ$599"),MATCH(resource!$CC117,day_wise_sales_data!$A$2:$A$500,0),MATCH(resource!BI$2,INDIRECT("day_wise_sales_data!$B$1:$BZ$1"),0)),0)</f>
        <v>0</v>
      </c>
      <c r="BJ117" s="3">
        <f ca="1">IFERROR(INDEX(INDIRECT("day_wise_sales_data!$B$2:$BZ$599"),MATCH(resource!$CC117,day_wise_sales_data!$A$2:$A$500,0),MATCH(resource!BJ$2,INDIRECT("day_wise_sales_data!$B$1:$BZ$1"),0)),0)</f>
        <v>0</v>
      </c>
      <c r="BK117" s="3">
        <f ca="1">IFERROR(INDEX(INDIRECT("day_wise_sales_data!$B$2:$BZ$599"),MATCH(resource!$CC117,day_wise_sales_data!$A$2:$A$500,0),MATCH(resource!BK$2,INDIRECT("day_wise_sales_data!$B$1:$BZ$1"),0)),0)</f>
        <v>21719.66</v>
      </c>
      <c r="BL117" s="3">
        <f ca="1">IFERROR(INDEX(INDIRECT("day_wise_sales_data!$B$2:$BZ$599"),MATCH(resource!$CC117,day_wise_sales_data!$A$2:$A$500,0),MATCH(resource!BL$2,INDIRECT("day_wise_sales_data!$B$1:$BZ$1"),0)),0)</f>
        <v>657.71</v>
      </c>
      <c r="BM117" s="3">
        <f ca="1">IFERROR(INDEX(INDIRECT("day_wise_sales_data!$B$2:$BZ$599"),MATCH(resource!$CC117,day_wise_sales_data!$A$2:$A$500,0),MATCH(resource!BM$2,INDIRECT("day_wise_sales_data!$B$1:$BZ$1"),0)),0)</f>
        <v>2644.47</v>
      </c>
      <c r="BN117" s="3">
        <f ca="1">IFERROR(INDEX(INDIRECT("day_wise_sales_data!$B$2:$BZ$599"),MATCH(resource!$CC117,day_wise_sales_data!$A$2:$A$500,0),MATCH(resource!BN$2,INDIRECT("day_wise_sales_data!$B$1:$BZ$1"),0)),0)</f>
        <v>0</v>
      </c>
      <c r="BO117" s="3">
        <f ca="1">IFERROR(INDEX(INDIRECT("day_wise_sales_data!$B$2:$BZ$599"),MATCH(resource!$CC117,day_wise_sales_data!$A$2:$A$500,0),MATCH(resource!BO$2,INDIRECT("day_wise_sales_data!$B$1:$BZ$1"),0)),0)</f>
        <v>0</v>
      </c>
      <c r="BP117" s="3">
        <f ca="1">IFERROR(INDEX(INDIRECT("day_wise_sales_data!$B$2:$BZ$599"),MATCH(resource!$CC117,day_wise_sales_data!$A$2:$A$500,0),MATCH(resource!BP$2,INDIRECT("day_wise_sales_data!$B$1:$BZ$1"),0)),0)</f>
        <v>2377.56</v>
      </c>
      <c r="BQ117" s="3">
        <f ca="1">IFERROR(INDEX(INDIRECT("day_wise_sales_data!$B$2:$BZ$599"),MATCH(resource!$CC117,day_wise_sales_data!$A$2:$A$500,0),MATCH(resource!BQ$2,INDIRECT("day_wise_sales_data!$B$1:$BZ$1"),0)),0)</f>
        <v>0</v>
      </c>
      <c r="BR117" s="3">
        <f ca="1">IFERROR(INDEX(INDIRECT("day_wise_sales_data!$B$2:$BZ$599"),MATCH(resource!$CC117,day_wise_sales_data!$A$2:$A$500,0),MATCH(resource!BR$2,INDIRECT("day_wise_sales_data!$B$1:$BZ$1"),0)),0)</f>
        <v>4687.8999999999996</v>
      </c>
      <c r="BS117" s="3">
        <f ca="1">IFERROR(INDEX(INDIRECT("day_wise_sales_data!$B$2:$BZ$599"),MATCH(resource!$CC117,day_wise_sales_data!$A$2:$A$500,0),MATCH(resource!BS$2,INDIRECT("day_wise_sales_data!$B$1:$BZ$1"),0)),0)</f>
        <v>5544.33</v>
      </c>
      <c r="BT117" s="3">
        <f ca="1">IFERROR(INDEX(INDIRECT("day_wise_sales_data!$B$2:$BZ$599"),MATCH(resource!$CC117,day_wise_sales_data!$A$2:$A$500,0),MATCH(resource!BT$2,INDIRECT("day_wise_sales_data!$B$1:$BZ$1"),0)),0)</f>
        <v>10319.59</v>
      </c>
      <c r="BU117" s="3">
        <f ca="1">IFERROR(INDEX(INDIRECT("day_wise_sales_data!$B$2:$BZ$599"),MATCH(resource!$CC117,day_wise_sales_data!$A$2:$A$500,0),MATCH(resource!BU$2,INDIRECT("day_wise_sales_data!$B$1:$BZ$1"),0)),0)</f>
        <v>46519.08</v>
      </c>
      <c r="BV117" s="3">
        <f ca="1">IFERROR(INDEX(INDIRECT("day_wise_sales_data!$B$2:$BZ$599"),MATCH(resource!$CC117,day_wise_sales_data!$A$2:$A$500,0),MATCH(resource!BV$2,INDIRECT("day_wise_sales_data!$B$1:$BZ$1"),0)),0)</f>
        <v>0</v>
      </c>
      <c r="BW117" s="3">
        <f ca="1">IFERROR(INDEX(INDIRECT("day_wise_sales_data!$B$2:$BZ$599"),MATCH(resource!$CC117,day_wise_sales_data!$A$2:$A$500,0),MATCH(resource!BW$2,INDIRECT("day_wise_sales_data!$B$1:$BZ$1"),0)),0)</f>
        <v>0</v>
      </c>
      <c r="BX117" s="3">
        <f ca="1">IFERROR(INDEX(INDIRECT("day_wise_sales_data!$B$2:$BZ$599"),MATCH(resource!$CC117,day_wise_sales_data!$A$2:$A$500,0),MATCH(resource!BX$2,INDIRECT("day_wise_sales_data!$B$1:$BZ$1"),0)),0)</f>
        <v>0</v>
      </c>
      <c r="BY117" s="3">
        <f ca="1">IFERROR(INDEX(INDIRECT("day_wise_sales_data!$B$2:$BZ$599"),MATCH(resource!$CC117,day_wise_sales_data!$A$2:$A$500,0),MATCH(resource!BY$2,INDIRECT("day_wise_sales_data!$B$1:$BZ$1"),0)),0)</f>
        <v>0</v>
      </c>
      <c r="BZ117" s="3">
        <f ca="1">IFERROR(INDEX(INDIRECT("day_wise_sales_data!$B$2:$BZ$599"),MATCH(resource!$CC117,day_wise_sales_data!$A$2:$A$500,0),MATCH(resource!BZ$2,INDIRECT("day_wise_sales_data!$B$1:$BZ$1"),0)),0)</f>
        <v>0</v>
      </c>
      <c r="CA117" s="3" t="str">
        <f ca="1">IFERROR(INDEX(INDIRECT("day_wise_sales_data!$B$2:$BZ$599"),MATCH(resource!$CC117,day_wise_sales_data!$A$2:$A$500,0),MATCH(resource!CA$2,INDIRECT("day_wise_sales_data!$B$1:$BZ$1"),0)),0)</f>
        <v>dd</v>
      </c>
      <c r="CC117" s="4" t="str">
        <f>sales_data!H116</f>
        <v>CTG07152</v>
      </c>
      <c r="CD117" s="1">
        <v>115</v>
      </c>
      <c r="CE117" s="1" t="str">
        <f>IF(AQ117=report!$AQ$3,resource!CD117,"")</f>
        <v/>
      </c>
      <c r="CF117" s="5" t="str">
        <f>IFERROR(SMALL($CE$3:$CE$1001,ROWS($CE$3:CE117)),"")</f>
        <v/>
      </c>
      <c r="CH117">
        <f>IFERROR(VLOOKUP($CC117,data_pull!$E$22:$G$700,2,0),0)</f>
        <v>100325.1</v>
      </c>
      <c r="CI117" s="1">
        <f t="shared" si="64"/>
        <v>127</v>
      </c>
      <c r="CJ117" s="1">
        <f t="shared" si="63"/>
        <v>0</v>
      </c>
      <c r="CK117" s="1" t="s">
        <v>1239</v>
      </c>
      <c r="CL117" s="1">
        <f t="shared" si="65"/>
        <v>111</v>
      </c>
      <c r="CM117" s="1" t="str">
        <f>IFERROR(VLOOKUP($CK117,stock_data!$B$3:$W$612,2,0),0)</f>
        <v>HANDSAN 30 ml</v>
      </c>
      <c r="CN117" s="1" t="str">
        <f>IFERROR(VLOOKUP($CK117,stock_data!$B$3:$W$612,4,0),0)</f>
        <v>30ml</v>
      </c>
      <c r="CO117" s="1">
        <f>IFERROR(VLOOKUP($CK117,stock_data!$B$3:$W$612,5,0),0)</f>
        <v>44</v>
      </c>
      <c r="CP117" s="3">
        <f t="shared" si="66"/>
        <v>0</v>
      </c>
      <c r="CQ117" s="3">
        <f t="shared" si="67"/>
        <v>0</v>
      </c>
      <c r="CR117" s="1">
        <f>IFERROR(VLOOKUP($CK117,stock_data!$B$3:$W$612,6,0),0)</f>
        <v>0</v>
      </c>
      <c r="CS117" s="1">
        <f>IFERROR(VLOOKUP($CK117,stock_data!$B$3:$W$612,7,0),0)</f>
        <v>0</v>
      </c>
      <c r="CT117" s="1">
        <f>IFERROR(VLOOKUP($CK117,stock_data!$B$3:$W$612,8,0),0)</f>
        <v>2</v>
      </c>
      <c r="CU117" s="1">
        <f>IFERROR(VLOOKUP($CK117,stock_data!$B$3:$W$612,9,0),0)</f>
        <v>0</v>
      </c>
      <c r="CV117" s="1">
        <f>IFERROR(VLOOKUP($CK117,stock_data!$B$3:$W$612,10,0),0)</f>
        <v>0</v>
      </c>
      <c r="CW117" s="1">
        <f>IFERROR(VLOOKUP($CK117,stock_data!$B$3:$W$612,11,0),0)</f>
        <v>0</v>
      </c>
      <c r="CX117" s="1">
        <f>IFERROR(VLOOKUP($CK117,stock_data!$B$3:$W$612,12,0),0)</f>
        <v>0</v>
      </c>
      <c r="CY117" s="1">
        <f>IFERROR(VLOOKUP($CK117,stock_data!$B$3:$W$612,13,0),0)</f>
        <v>0</v>
      </c>
      <c r="CZ117" s="1">
        <f>IFERROR(VLOOKUP($CK117,stock_data!$B$3:$W$612,14,0),0)</f>
        <v>0</v>
      </c>
      <c r="DA117" s="1">
        <f>IFERROR(VLOOKUP($CK117,stock_data!$B$3:$W$612,15,0),0)</f>
        <v>0</v>
      </c>
      <c r="DB117" s="1">
        <f>IFERROR(VLOOKUP($CK117,stock_data!$B$3:$W$612,16,0),0)</f>
        <v>0</v>
      </c>
      <c r="DC117" s="1">
        <f>IFERROR(VLOOKUP($CK117,stock_data!$B$3:$W$612,17,0),0)</f>
        <v>0</v>
      </c>
      <c r="DD117" s="1">
        <f>IFERROR(VLOOKUP($CK117,stock_data!$B$3:$W$612,18,0),0)</f>
        <v>12</v>
      </c>
      <c r="DE117" s="1">
        <f>IFERROR(VLOOKUP($CK117,stock_data!$B$3:$W$612,19,0),0)</f>
        <v>0</v>
      </c>
      <c r="DF117" s="1">
        <f>IFERROR(VLOOKUP($CK117,stock_data!$B$3:$W$612,20,0),0)</f>
        <v>0</v>
      </c>
      <c r="DG117" s="1">
        <f>IFERROR(VLOOKUP($CK117,stock_data!$B$3:$W$612,21,0),0)</f>
        <v>0</v>
      </c>
      <c r="DH117" s="1">
        <f>IFERROR(VLOOKUP($CK117,stock_data!$B$3:$W$612,22,0),0)</f>
        <v>0</v>
      </c>
      <c r="DI117" s="1">
        <f t="shared" si="68"/>
        <v>14</v>
      </c>
      <c r="DJ117" s="1">
        <f t="shared" si="69"/>
        <v>616</v>
      </c>
      <c r="DK117" s="3">
        <f>IFERROR(INDEX(COD_SALES!$B$5:$Z$500,MATCH(resource!$CC117,COD_SALES!$A$5:$A$500,0),MATCH(resource!DK$2,COD_SALES!$B$4:$Z$4,0)),"")</f>
        <v>8</v>
      </c>
      <c r="DL117" s="3">
        <f>IFERROR(INDEX(COD_SALES!$B$5:$Z$500,MATCH(resource!$CC117,COD_SALES!$A$5:$A$500,0),MATCH(resource!DL$2,COD_SALES!$B$4:$Z$4,0)),"")</f>
        <v>3</v>
      </c>
      <c r="DM117" s="3">
        <f>IFERROR(INDEX(COD_SALES!$B$5:$Z$500,MATCH(resource!$CC117,COD_SALES!$A$5:$A$500,0),MATCH(resource!DM$2,COD_SALES!$B$4:$Z$4,0)),"")</f>
        <v>13</v>
      </c>
      <c r="DN117" s="3" t="str">
        <f>IFERROR(INDEX(COD_SALES!$B$5:$Z$500,MATCH(resource!$CC117,COD_SALES!$A$5:$A$500,0),MATCH(resource!DN$2,COD_SALES!$B$4:$Z$4,0)),"")</f>
        <v/>
      </c>
      <c r="DO117" s="3">
        <f>IFERROR(INDEX(COD_SALES!$B$5:$Z$500,MATCH(resource!$CC117,COD_SALES!$A$5:$A$500,0),MATCH(resource!DO$2,COD_SALES!$B$4:$Z$4,0)),"")</f>
        <v>0</v>
      </c>
      <c r="DP117" s="3">
        <f>IFERROR(INDEX(COD_SALES!$B$5:$Z$500,MATCH(resource!$CC117,COD_SALES!$A$5:$A$500,0),MATCH(resource!DP$2,COD_SALES!$B$4:$Z$4,0)),"")</f>
        <v>0</v>
      </c>
      <c r="DQ117" s="3" t="str">
        <f>IFERROR(INDEX(COD_SALES!$B$5:$Z$500,MATCH(resource!$CC117,COD_SALES!$A$5:$A$500,0),MATCH(resource!DQ$2,COD_SALES!$B$4:$Z$4,0)),"")</f>
        <v/>
      </c>
      <c r="DR117" s="3">
        <f>IFERROR(INDEX(COD_SALES!$B$5:$Z$500,MATCH(resource!$CC117,COD_SALES!$A$5:$A$500,0),MATCH(resource!DR$2,COD_SALES!$B$4:$Z$4,0)),"")</f>
        <v>0</v>
      </c>
      <c r="DS117" s="3">
        <f>IFERROR(INDEX(COD_SALES!$B$5:$Z$500,MATCH(resource!$CC117,COD_SALES!$A$5:$A$500,0),MATCH(resource!DS$2,COD_SALES!$B$4:$Z$4,0)),"")</f>
        <v>36</v>
      </c>
      <c r="DT117" s="3">
        <f>IFERROR(INDEX(COD_SALES!$B$5:$Z$500,MATCH(resource!$CC117,COD_SALES!$A$5:$A$500,0),MATCH(resource!DT$2,COD_SALES!$B$4:$Z$4,0)),"")</f>
        <v>0</v>
      </c>
      <c r="DU117" s="3">
        <f>IFERROR(INDEX(COD_SALES!$B$5:$Z$500,MATCH(resource!$CC117,COD_SALES!$A$5:$A$500,0),MATCH(resource!DU$2,COD_SALES!$B$4:$Z$4,0)),"")</f>
        <v>5</v>
      </c>
      <c r="DV117" s="3">
        <f>IFERROR(INDEX(COD_SALES!$B$5:$Z$500,MATCH(resource!$CC117,COD_SALES!$A$5:$A$500,0),MATCH(resource!DV$2,COD_SALES!$B$4:$Z$4,0)),"")</f>
        <v>0</v>
      </c>
      <c r="DW117" s="3">
        <f>IFERROR(INDEX(COD_SALES!$B$5:$Z$500,MATCH(resource!$CC117,COD_SALES!$A$5:$A$500,0),MATCH(resource!DW$2,COD_SALES!$B$4:$Z$4,0)),"")</f>
        <v>5</v>
      </c>
      <c r="DX117" s="3">
        <f>IFERROR(INDEX(COD_SALES!$B$5:$Z$500,MATCH(resource!$CC117,COD_SALES!$A$5:$A$500,0),MATCH(resource!DX$2,COD_SALES!$B$4:$Z$4,0)),"")</f>
        <v>0</v>
      </c>
      <c r="DY117" s="3">
        <f>IFERROR(INDEX(COD_SALES!$B$5:$Z$500,MATCH(resource!$CC117,COD_SALES!$A$5:$A$500,0),MATCH(resource!DY$2,COD_SALES!$B$4:$Z$4,0)),"")</f>
        <v>0</v>
      </c>
      <c r="DZ117" s="3">
        <f>IFERROR(INDEX(COD_SALES!$B$5:$Z$500,MATCH(resource!$CC117,COD_SALES!$A$5:$A$500,0),MATCH(resource!DZ$2,COD_SALES!$B$4:$Z$4,0)),"")</f>
        <v>9</v>
      </c>
      <c r="EA117" s="3">
        <f>IFERROR(INDEX(COD_SALES!$B$5:$Z$500,MATCH(resource!$CC117,COD_SALES!$A$5:$A$500,0),MATCH(resource!EA$2,COD_SALES!$B$4:$Z$4,0)),"")</f>
        <v>2</v>
      </c>
      <c r="EB117" s="3">
        <f t="shared" si="70"/>
        <v>18178.66</v>
      </c>
      <c r="ED117" s="3">
        <f>IFERROR(VLOOKUP($CK117,depot_prod_sales!$B$5:$S$200,3,0),0)</f>
        <v>0</v>
      </c>
      <c r="EE117" s="3">
        <f>IFERROR(VLOOKUP($CK117,depot_prod_sales!$B$5:$S$200,4,0),0)</f>
        <v>0</v>
      </c>
      <c r="EF117" s="3">
        <f>IFERROR(VLOOKUP($CK117,depot_prod_sales!$B$5:$S$200,5,0),0)</f>
        <v>0</v>
      </c>
      <c r="EG117" s="3">
        <f>IFERROR(VLOOKUP($CK117,depot_prod_sales!$B$5:$S$200,6,0),0)</f>
        <v>0</v>
      </c>
      <c r="EH117" s="3">
        <f>IFERROR(VLOOKUP($CK117,depot_prod_sales!$B$5:$S$200,7,0),0)</f>
        <v>0</v>
      </c>
      <c r="EI117" s="3">
        <f>IFERROR(VLOOKUP($CK117,depot_prod_sales!$B$5:$S$200,8,0),0)</f>
        <v>0</v>
      </c>
      <c r="EJ117" s="3">
        <f>IFERROR(VLOOKUP($CK117,depot_prod_sales!$B$5:$S$200,9,0),0)</f>
        <v>0</v>
      </c>
      <c r="EK117" s="3">
        <f>IFERROR(VLOOKUP($CK117,depot_prod_sales!$B$5:$S$200,10,0),0)</f>
        <v>0</v>
      </c>
      <c r="EL117" s="3">
        <f>IFERROR(VLOOKUP($CK117,depot_prod_sales!$B$5:$S$200,11,0),0)</f>
        <v>0</v>
      </c>
      <c r="EM117" s="3">
        <f>IFERROR(VLOOKUP($CK117,depot_prod_sales!$B$5:$S$200,12,0),0)</f>
        <v>0</v>
      </c>
      <c r="EN117" s="3">
        <f>IFERROR(VLOOKUP($CK117,depot_prod_sales!$B$5:$S$200,13,0),0)</f>
        <v>0</v>
      </c>
      <c r="EO117" s="3">
        <f>IFERROR(VLOOKUP($CK117,depot_prod_sales!$B$5:$S$200,14,0),0)</f>
        <v>0</v>
      </c>
      <c r="EP117" s="3">
        <f>IFERROR(VLOOKUP($CK117,depot_prod_sales!$B$5:$S$200,15,0),0)</f>
        <v>0</v>
      </c>
      <c r="EQ117" s="3">
        <f>IFERROR(VLOOKUP($CK117,depot_prod_sales!$B$5:$S$200,16,0),0)</f>
        <v>0</v>
      </c>
      <c r="ER117" s="3">
        <f>IFERROR(VLOOKUP($CK117,depot_prod_sales!$B$5:$S$200,17,0),0)</f>
        <v>0</v>
      </c>
      <c r="ES117" s="3">
        <f>IFERROR(VLOOKUP($CK117,depot_prod_sales!$B$5:$S$200,18,0),0)</f>
        <v>0</v>
      </c>
      <c r="ET117" s="116">
        <f t="shared" si="71"/>
        <v>0</v>
      </c>
      <c r="EU117" s="116">
        <f t="shared" si="72"/>
        <v>0</v>
      </c>
      <c r="EW117" s="3">
        <f>IFERROR(VLOOKUP(CC117,data_pull!$AO$25:$AR$546,2,0),0)</f>
        <v>29</v>
      </c>
      <c r="EX117" s="1">
        <f>IFERROR(VLOOKUP(CC117,data_pull!$AO$25:$AR$546,4,0),0)</f>
        <v>170000</v>
      </c>
    </row>
    <row r="118" spans="13:154" x14ac:dyDescent="0.25"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4" t="str">
        <f>sales_data!B117</f>
        <v>Dipak Talukder</v>
      </c>
      <c r="AR118" s="4" t="str">
        <f>sales_data!C117</f>
        <v>Golam Kabir</v>
      </c>
      <c r="AS118" s="5" t="str">
        <f t="shared" si="62"/>
        <v>Golam Kabir</v>
      </c>
      <c r="AT118" s="4" t="str">
        <f>sales_data!I117</f>
        <v>Kabir Hossain</v>
      </c>
      <c r="AU118" s="4" t="str">
        <f>sales_data!W117</f>
        <v>Port Market (Cb)</v>
      </c>
      <c r="AV118" s="1">
        <f>sales_data!N117</f>
        <v>224813.55</v>
      </c>
      <c r="AW118" s="1">
        <f>sales_data!P117</f>
        <v>47</v>
      </c>
      <c r="AX118" s="3">
        <f ca="1">IFERROR(INDEX(INDIRECT("day_wise_sales_data!$B$2:$BZ$599"),MATCH(resource!$CC118,day_wise_sales_data!$A$2:$A$500,0),MATCH(resource!AX$2,INDIRECT("day_wise_sales_data!$B$1:$BZ$1"),0)),0)</f>
        <v>0</v>
      </c>
      <c r="AY118" s="3">
        <f ca="1">IFERROR(INDEX(INDIRECT("day_wise_sales_data!$B$2:$BZ$599"),MATCH(resource!$CC118,day_wise_sales_data!$A$2:$A$500,0),MATCH(resource!AY$2,INDIRECT("day_wise_sales_data!$B$1:$BZ$1"),0)),0)</f>
        <v>1029.0899999999999</v>
      </c>
      <c r="AZ118" s="3">
        <f ca="1">IFERROR(INDEX(INDIRECT("day_wise_sales_data!$B$2:$BZ$599"),MATCH(resource!$CC118,day_wise_sales_data!$A$2:$A$500,0),MATCH(resource!AZ$2,INDIRECT("day_wise_sales_data!$B$1:$BZ$1"),0)),0)</f>
        <v>0</v>
      </c>
      <c r="BA118" s="3">
        <f ca="1">IFERROR(INDEX(INDIRECT("day_wise_sales_data!$B$2:$BZ$599"),MATCH(resource!$CC118,day_wise_sales_data!$A$2:$A$500,0),MATCH(resource!BA$2,INDIRECT("day_wise_sales_data!$B$1:$BZ$1"),0)),0)</f>
        <v>0</v>
      </c>
      <c r="BB118" s="3">
        <f ca="1">IFERROR(INDEX(INDIRECT("day_wise_sales_data!$B$2:$BZ$599"),MATCH(resource!$CC118,day_wise_sales_data!$A$2:$A$500,0),MATCH(resource!BB$2,INDIRECT("day_wise_sales_data!$B$1:$BZ$1"),0)),0)</f>
        <v>2168.61</v>
      </c>
      <c r="BC118" s="3">
        <f ca="1">IFERROR(INDEX(INDIRECT("day_wise_sales_data!$B$2:$BZ$599"),MATCH(resource!$CC118,day_wise_sales_data!$A$2:$A$500,0),MATCH(resource!BC$2,INDIRECT("day_wise_sales_data!$B$1:$BZ$1"),0)),0)</f>
        <v>0</v>
      </c>
      <c r="BD118" s="3">
        <f ca="1">IFERROR(INDEX(INDIRECT("day_wise_sales_data!$B$2:$BZ$599"),MATCH(resource!$CC118,day_wise_sales_data!$A$2:$A$500,0),MATCH(resource!BD$2,INDIRECT("day_wise_sales_data!$B$1:$BZ$1"),0)),0)</f>
        <v>0</v>
      </c>
      <c r="BE118" s="3">
        <f ca="1">IFERROR(INDEX(INDIRECT("day_wise_sales_data!$B$2:$BZ$599"),MATCH(resource!$CC118,day_wise_sales_data!$A$2:$A$500,0),MATCH(resource!BE$2,INDIRECT("day_wise_sales_data!$B$1:$BZ$1"),0)),0)</f>
        <v>1232.1199999999999</v>
      </c>
      <c r="BF118" s="3">
        <f ca="1">IFERROR(INDEX(INDIRECT("day_wise_sales_data!$B$2:$BZ$599"),MATCH(resource!$CC118,day_wise_sales_data!$A$2:$A$500,0),MATCH(resource!BF$2,INDIRECT("day_wise_sales_data!$B$1:$BZ$1"),0)),0)</f>
        <v>24817</v>
      </c>
      <c r="BG118" s="3">
        <f ca="1">IFERROR(INDEX(INDIRECT("day_wise_sales_data!$B$2:$BZ$599"),MATCH(resource!$CC118,day_wise_sales_data!$A$2:$A$500,0),MATCH(resource!BG$2,INDIRECT("day_wise_sales_data!$B$1:$BZ$1"),0)),0)</f>
        <v>11200.67</v>
      </c>
      <c r="BH118" s="3">
        <f ca="1">IFERROR(INDEX(INDIRECT("day_wise_sales_data!$B$2:$BZ$599"),MATCH(resource!$CC118,day_wise_sales_data!$A$2:$A$500,0),MATCH(resource!BH$2,INDIRECT("day_wise_sales_data!$B$1:$BZ$1"),0)),0)</f>
        <v>1056.49</v>
      </c>
      <c r="BI118" s="3">
        <f ca="1">IFERROR(INDEX(INDIRECT("day_wise_sales_data!$B$2:$BZ$599"),MATCH(resource!$CC118,day_wise_sales_data!$A$2:$A$500,0),MATCH(resource!BI$2,INDIRECT("day_wise_sales_data!$B$1:$BZ$1"),0)),0)</f>
        <v>5222.28</v>
      </c>
      <c r="BJ118" s="3">
        <f ca="1">IFERROR(INDEX(INDIRECT("day_wise_sales_data!$B$2:$BZ$599"),MATCH(resource!$CC118,day_wise_sales_data!$A$2:$A$500,0),MATCH(resource!BJ$2,INDIRECT("day_wise_sales_data!$B$1:$BZ$1"),0)),0)</f>
        <v>0</v>
      </c>
      <c r="BK118" s="3">
        <f ca="1">IFERROR(INDEX(INDIRECT("day_wise_sales_data!$B$2:$BZ$599"),MATCH(resource!$CC118,day_wise_sales_data!$A$2:$A$500,0),MATCH(resource!BK$2,INDIRECT("day_wise_sales_data!$B$1:$BZ$1"),0)),0)</f>
        <v>40672.519999999997</v>
      </c>
      <c r="BL118" s="3">
        <f ca="1">IFERROR(INDEX(INDIRECT("day_wise_sales_data!$B$2:$BZ$599"),MATCH(resource!$CC118,day_wise_sales_data!$A$2:$A$500,0),MATCH(resource!BL$2,INDIRECT("day_wise_sales_data!$B$1:$BZ$1"),0)),0)</f>
        <v>9705.48</v>
      </c>
      <c r="BM118" s="3">
        <f ca="1">IFERROR(INDEX(INDIRECT("day_wise_sales_data!$B$2:$BZ$599"),MATCH(resource!$CC118,day_wise_sales_data!$A$2:$A$500,0),MATCH(resource!BM$2,INDIRECT("day_wise_sales_data!$B$1:$BZ$1"),0)),0)</f>
        <v>5830.98</v>
      </c>
      <c r="BN118" s="3">
        <f ca="1">IFERROR(INDEX(INDIRECT("day_wise_sales_data!$B$2:$BZ$599"),MATCH(resource!$CC118,day_wise_sales_data!$A$2:$A$500,0),MATCH(resource!BN$2,INDIRECT("day_wise_sales_data!$B$1:$BZ$1"),0)),0)</f>
        <v>0</v>
      </c>
      <c r="BO118" s="3">
        <f ca="1">IFERROR(INDEX(INDIRECT("day_wise_sales_data!$B$2:$BZ$599"),MATCH(resource!$CC118,day_wise_sales_data!$A$2:$A$500,0),MATCH(resource!BO$2,INDIRECT("day_wise_sales_data!$B$1:$BZ$1"),0)),0)</f>
        <v>0</v>
      </c>
      <c r="BP118" s="3">
        <f ca="1">IFERROR(INDEX(INDIRECT("day_wise_sales_data!$B$2:$BZ$599"),MATCH(resource!$CC118,day_wise_sales_data!$A$2:$A$500,0),MATCH(resource!BP$2,INDIRECT("day_wise_sales_data!$B$1:$BZ$1"),0)),0)</f>
        <v>17648.82</v>
      </c>
      <c r="BQ118" s="3">
        <f ca="1">IFERROR(INDEX(INDIRECT("day_wise_sales_data!$B$2:$BZ$599"),MATCH(resource!$CC118,day_wise_sales_data!$A$2:$A$500,0),MATCH(resource!BQ$2,INDIRECT("day_wise_sales_data!$B$1:$BZ$1"),0)),0)</f>
        <v>0</v>
      </c>
      <c r="BR118" s="3">
        <f ca="1">IFERROR(INDEX(INDIRECT("day_wise_sales_data!$B$2:$BZ$599"),MATCH(resource!$CC118,day_wise_sales_data!$A$2:$A$500,0),MATCH(resource!BR$2,INDIRECT("day_wise_sales_data!$B$1:$BZ$1"),0)),0)</f>
        <v>9207.76</v>
      </c>
      <c r="BS118" s="3">
        <f ca="1">IFERROR(INDEX(INDIRECT("day_wise_sales_data!$B$2:$BZ$599"),MATCH(resource!$CC118,day_wise_sales_data!$A$2:$A$500,0),MATCH(resource!BS$2,INDIRECT("day_wise_sales_data!$B$1:$BZ$1"),0)),0)</f>
        <v>4121.33</v>
      </c>
      <c r="BT118" s="3">
        <f ca="1">IFERROR(INDEX(INDIRECT("day_wise_sales_data!$B$2:$BZ$599"),MATCH(resource!$CC118,day_wise_sales_data!$A$2:$A$500,0),MATCH(resource!BT$2,INDIRECT("day_wise_sales_data!$B$1:$BZ$1"),0)),0)</f>
        <v>10821.03</v>
      </c>
      <c r="BU118" s="3">
        <f ca="1">IFERROR(INDEX(INDIRECT("day_wise_sales_data!$B$2:$BZ$599"),MATCH(resource!$CC118,day_wise_sales_data!$A$2:$A$500,0),MATCH(resource!BU$2,INDIRECT("day_wise_sales_data!$B$1:$BZ$1"),0)),0)</f>
        <v>2112.14</v>
      </c>
      <c r="BV118" s="3">
        <f ca="1">IFERROR(INDEX(INDIRECT("day_wise_sales_data!$B$2:$BZ$599"),MATCH(resource!$CC118,day_wise_sales_data!$A$2:$A$500,0),MATCH(resource!BV$2,INDIRECT("day_wise_sales_data!$B$1:$BZ$1"),0)),0)</f>
        <v>0</v>
      </c>
      <c r="BW118" s="3">
        <f ca="1">IFERROR(INDEX(INDIRECT("day_wise_sales_data!$B$2:$BZ$599"),MATCH(resource!$CC118,day_wise_sales_data!$A$2:$A$500,0),MATCH(resource!BW$2,INDIRECT("day_wise_sales_data!$B$1:$BZ$1"),0)),0)</f>
        <v>6139.48</v>
      </c>
      <c r="BX118" s="3">
        <f ca="1">IFERROR(INDEX(INDIRECT("day_wise_sales_data!$B$2:$BZ$599"),MATCH(resource!$CC118,day_wise_sales_data!$A$2:$A$500,0),MATCH(resource!BX$2,INDIRECT("day_wise_sales_data!$B$1:$BZ$1"),0)),0)</f>
        <v>26237.66</v>
      </c>
      <c r="BY118" s="3">
        <f ca="1">IFERROR(INDEX(INDIRECT("day_wise_sales_data!$B$2:$BZ$599"),MATCH(resource!$CC118,day_wise_sales_data!$A$2:$A$500,0),MATCH(resource!BY$2,INDIRECT("day_wise_sales_data!$B$1:$BZ$1"),0)),0)</f>
        <v>10771.86</v>
      </c>
      <c r="BZ118" s="3">
        <f ca="1">IFERROR(INDEX(INDIRECT("day_wise_sales_data!$B$2:$BZ$599"),MATCH(resource!$CC118,day_wise_sales_data!$A$2:$A$500,0),MATCH(resource!BZ$2,INDIRECT("day_wise_sales_data!$B$1:$BZ$1"),0)),0)</f>
        <v>31733.71</v>
      </c>
      <c r="CA118" s="3" t="str">
        <f ca="1">IFERROR(INDEX(INDIRECT("day_wise_sales_data!$B$2:$BZ$599"),MATCH(resource!$CC118,day_wise_sales_data!$A$2:$A$500,0),MATCH(resource!CA$2,INDIRECT("day_wise_sales_data!$B$1:$BZ$1"),0)),0)</f>
        <v>dd</v>
      </c>
      <c r="CC118" s="4" t="str">
        <f>sales_data!H117</f>
        <v>CTG10123</v>
      </c>
      <c r="CD118" s="1">
        <v>116</v>
      </c>
      <c r="CE118" s="1" t="str">
        <f>IF(AQ118=report!$AQ$3,resource!CD118,"")</f>
        <v/>
      </c>
      <c r="CF118" s="5" t="str">
        <f>IFERROR(SMALL($CE$3:$CE$1001,ROWS($CE$3:CE118)),"")</f>
        <v/>
      </c>
      <c r="CH118">
        <f>IFERROR(VLOOKUP($CC118,data_pull!$E$22:$G$700,2,0),0)</f>
        <v>224813.55</v>
      </c>
      <c r="CI118" s="1">
        <f t="shared" si="64"/>
        <v>154</v>
      </c>
      <c r="CJ118" s="1">
        <f t="shared" si="63"/>
        <v>289</v>
      </c>
      <c r="CK118" s="1" t="s">
        <v>1242</v>
      </c>
      <c r="CL118" s="1">
        <f t="shared" si="65"/>
        <v>48</v>
      </c>
      <c r="CM118" s="1" t="str">
        <f>IFERROR(VLOOKUP($CK118,stock_data!$B$3:$W$612,2,0),0)</f>
        <v>HYBROX -15 ml Drops  (EXP)</v>
      </c>
      <c r="CN118" s="1" t="str">
        <f>IFERROR(VLOOKUP($CK118,stock_data!$B$3:$W$612,4,0),0)</f>
        <v>15ml</v>
      </c>
      <c r="CO118" s="1">
        <f>IFERROR(VLOOKUP($CK118,stock_data!$B$3:$W$612,5,0),0)</f>
        <v>26</v>
      </c>
      <c r="CP118" s="3">
        <f t="shared" si="66"/>
        <v>289</v>
      </c>
      <c r="CQ118" s="3">
        <f t="shared" si="67"/>
        <v>7514</v>
      </c>
      <c r="CR118" s="1">
        <f>IFERROR(VLOOKUP($CK118,stock_data!$B$3:$W$612,6,0),0)</f>
        <v>0</v>
      </c>
      <c r="CS118" s="1">
        <f>IFERROR(VLOOKUP($CK118,stock_data!$B$3:$W$612,7,0),0)</f>
        <v>0</v>
      </c>
      <c r="CT118" s="1">
        <f>IFERROR(VLOOKUP($CK118,stock_data!$B$3:$W$612,8,0),0)</f>
        <v>0</v>
      </c>
      <c r="CU118" s="1">
        <f>IFERROR(VLOOKUP($CK118,stock_data!$B$3:$W$612,9,0),0)</f>
        <v>0</v>
      </c>
      <c r="CV118" s="1">
        <f>IFERROR(VLOOKUP($CK118,stock_data!$B$3:$W$612,10,0),0)</f>
        <v>0</v>
      </c>
      <c r="CW118" s="1">
        <f>IFERROR(VLOOKUP($CK118,stock_data!$B$3:$W$612,11,0),0)</f>
        <v>0</v>
      </c>
      <c r="CX118" s="1">
        <f>IFERROR(VLOOKUP($CK118,stock_data!$B$3:$W$612,12,0),0)</f>
        <v>0</v>
      </c>
      <c r="CY118" s="1">
        <f>IFERROR(VLOOKUP($CK118,stock_data!$B$3:$W$612,13,0),0)</f>
        <v>0</v>
      </c>
      <c r="CZ118" s="1">
        <f>IFERROR(VLOOKUP($CK118,stock_data!$B$3:$W$612,14,0),0)</f>
        <v>0</v>
      </c>
      <c r="DA118" s="1">
        <f>IFERROR(VLOOKUP($CK118,stock_data!$B$3:$W$612,15,0),0)</f>
        <v>0</v>
      </c>
      <c r="DB118" s="1">
        <f>IFERROR(VLOOKUP($CK118,stock_data!$B$3:$W$612,16,0),0)</f>
        <v>0</v>
      </c>
      <c r="DC118" s="1">
        <f>IFERROR(VLOOKUP($CK118,stock_data!$B$3:$W$612,17,0),0)</f>
        <v>0</v>
      </c>
      <c r="DD118" s="1">
        <f>IFERROR(VLOOKUP($CK118,stock_data!$B$3:$W$612,18,0),0)</f>
        <v>0</v>
      </c>
      <c r="DE118" s="1">
        <f>IFERROR(VLOOKUP($CK118,stock_data!$B$3:$W$612,19,0),0)</f>
        <v>0</v>
      </c>
      <c r="DF118" s="1">
        <f>IFERROR(VLOOKUP($CK118,stock_data!$B$3:$W$612,20,0),0)</f>
        <v>0</v>
      </c>
      <c r="DG118" s="1">
        <f>IFERROR(VLOOKUP($CK118,stock_data!$B$3:$W$612,21,0),0)</f>
        <v>0</v>
      </c>
      <c r="DH118" s="1">
        <f>IFERROR(VLOOKUP($CK118,stock_data!$B$3:$W$612,22,0),0)</f>
        <v>0</v>
      </c>
      <c r="DI118" s="1">
        <f t="shared" si="68"/>
        <v>0</v>
      </c>
      <c r="DJ118" s="1">
        <f t="shared" si="69"/>
        <v>0</v>
      </c>
      <c r="DK118" s="3">
        <f>IFERROR(INDEX(COD_SALES!$B$5:$Z$500,MATCH(resource!$CC118,COD_SALES!$A$5:$A$500,0),MATCH(resource!DK$2,COD_SALES!$B$4:$Z$4,0)),"")</f>
        <v>38</v>
      </c>
      <c r="DL118" s="3">
        <f>IFERROR(INDEX(COD_SALES!$B$5:$Z$500,MATCH(resource!$CC118,COD_SALES!$A$5:$A$500,0),MATCH(resource!DL$2,COD_SALES!$B$4:$Z$4,0)),"")</f>
        <v>39</v>
      </c>
      <c r="DM118" s="3">
        <f>IFERROR(INDEX(COD_SALES!$B$5:$Z$500,MATCH(resource!$CC118,COD_SALES!$A$5:$A$500,0),MATCH(resource!DM$2,COD_SALES!$B$4:$Z$4,0)),"")</f>
        <v>40</v>
      </c>
      <c r="DN118" s="3" t="str">
        <f>IFERROR(INDEX(COD_SALES!$B$5:$Z$500,MATCH(resource!$CC118,COD_SALES!$A$5:$A$500,0),MATCH(resource!DN$2,COD_SALES!$B$4:$Z$4,0)),"")</f>
        <v/>
      </c>
      <c r="DO118" s="3">
        <f>IFERROR(INDEX(COD_SALES!$B$5:$Z$500,MATCH(resource!$CC118,COD_SALES!$A$5:$A$500,0),MATCH(resource!DO$2,COD_SALES!$B$4:$Z$4,0)),"")</f>
        <v>0</v>
      </c>
      <c r="DP118" s="3">
        <f>IFERROR(INDEX(COD_SALES!$B$5:$Z$500,MATCH(resource!$CC118,COD_SALES!$A$5:$A$500,0),MATCH(resource!DP$2,COD_SALES!$B$4:$Z$4,0)),"")</f>
        <v>33</v>
      </c>
      <c r="DQ118" s="3" t="str">
        <f>IFERROR(INDEX(COD_SALES!$B$5:$Z$500,MATCH(resource!$CC118,COD_SALES!$A$5:$A$500,0),MATCH(resource!DQ$2,COD_SALES!$B$4:$Z$4,0)),"")</f>
        <v/>
      </c>
      <c r="DR118" s="3">
        <f>IFERROR(INDEX(COD_SALES!$B$5:$Z$500,MATCH(resource!$CC118,COD_SALES!$A$5:$A$500,0),MATCH(resource!DR$2,COD_SALES!$B$4:$Z$4,0)),"")</f>
        <v>26</v>
      </c>
      <c r="DS118" s="3">
        <f>IFERROR(INDEX(COD_SALES!$B$5:$Z$500,MATCH(resource!$CC118,COD_SALES!$A$5:$A$500,0),MATCH(resource!DS$2,COD_SALES!$B$4:$Z$4,0)),"")</f>
        <v>130</v>
      </c>
      <c r="DT118" s="3">
        <f>IFERROR(INDEX(COD_SALES!$B$5:$Z$500,MATCH(resource!$CC118,COD_SALES!$A$5:$A$500,0),MATCH(resource!DT$2,COD_SALES!$B$4:$Z$4,0)),"")</f>
        <v>10</v>
      </c>
      <c r="DU118" s="3">
        <f>IFERROR(INDEX(COD_SALES!$B$5:$Z$500,MATCH(resource!$CC118,COD_SALES!$A$5:$A$500,0),MATCH(resource!DU$2,COD_SALES!$B$4:$Z$4,0)),"")</f>
        <v>47</v>
      </c>
      <c r="DV118" s="3">
        <f>IFERROR(INDEX(COD_SALES!$B$5:$Z$500,MATCH(resource!$CC118,COD_SALES!$A$5:$A$500,0),MATCH(resource!DV$2,COD_SALES!$B$4:$Z$4,0)),"")</f>
        <v>0</v>
      </c>
      <c r="DW118" s="3">
        <f>IFERROR(INDEX(COD_SALES!$B$5:$Z$500,MATCH(resource!$CC118,COD_SALES!$A$5:$A$500,0),MATCH(resource!DW$2,COD_SALES!$B$4:$Z$4,0)),"")</f>
        <v>34</v>
      </c>
      <c r="DX118" s="3">
        <f>IFERROR(INDEX(COD_SALES!$B$5:$Z$500,MATCH(resource!$CC118,COD_SALES!$A$5:$A$500,0),MATCH(resource!DX$2,COD_SALES!$B$4:$Z$4,0)),"")</f>
        <v>3</v>
      </c>
      <c r="DY118" s="3">
        <f>IFERROR(INDEX(COD_SALES!$B$5:$Z$500,MATCH(resource!$CC118,COD_SALES!$A$5:$A$500,0),MATCH(resource!DY$2,COD_SALES!$B$4:$Z$4,0)),"")</f>
        <v>24</v>
      </c>
      <c r="DZ118" s="3">
        <f>IFERROR(INDEX(COD_SALES!$B$5:$Z$500,MATCH(resource!$CC118,COD_SALES!$A$5:$A$500,0),MATCH(resource!DZ$2,COD_SALES!$B$4:$Z$4,0)),"")</f>
        <v>2</v>
      </c>
      <c r="EA118" s="3">
        <f>IFERROR(INDEX(COD_SALES!$B$5:$Z$500,MATCH(resource!$CC118,COD_SALES!$A$5:$A$500,0),MATCH(resource!EA$2,COD_SALES!$B$4:$Z$4,0)),"")</f>
        <v>8</v>
      </c>
      <c r="EB118" s="3">
        <f t="shared" si="70"/>
        <v>94496.61</v>
      </c>
      <c r="ED118" s="3">
        <f>IFERROR(VLOOKUP($CK118,depot_prod_sales!$B$5:$S$200,3,0),0)</f>
        <v>0</v>
      </c>
      <c r="EE118" s="3">
        <f>IFERROR(VLOOKUP($CK118,depot_prod_sales!$B$5:$S$200,4,0),0)</f>
        <v>0</v>
      </c>
      <c r="EF118" s="3">
        <f>IFERROR(VLOOKUP($CK118,depot_prod_sales!$B$5:$S$200,5,0),0)</f>
        <v>0</v>
      </c>
      <c r="EG118" s="3">
        <f>IFERROR(VLOOKUP($CK118,depot_prod_sales!$B$5:$S$200,6,0),0)</f>
        <v>0</v>
      </c>
      <c r="EH118" s="3">
        <f>IFERROR(VLOOKUP($CK118,depot_prod_sales!$B$5:$S$200,7,0),0)</f>
        <v>0</v>
      </c>
      <c r="EI118" s="3">
        <f>IFERROR(VLOOKUP($CK118,depot_prod_sales!$B$5:$S$200,8,0),0)</f>
        <v>0</v>
      </c>
      <c r="EJ118" s="3">
        <f>IFERROR(VLOOKUP($CK118,depot_prod_sales!$B$5:$S$200,9,0),0)</f>
        <v>0</v>
      </c>
      <c r="EK118" s="3">
        <f>IFERROR(VLOOKUP($CK118,depot_prod_sales!$B$5:$S$200,10,0),0)</f>
        <v>0</v>
      </c>
      <c r="EL118" s="3">
        <f>IFERROR(VLOOKUP($CK118,depot_prod_sales!$B$5:$S$200,11,0),0)</f>
        <v>0</v>
      </c>
      <c r="EM118" s="3">
        <f>IFERROR(VLOOKUP($CK118,depot_prod_sales!$B$5:$S$200,12,0),0)</f>
        <v>0</v>
      </c>
      <c r="EN118" s="3">
        <f>IFERROR(VLOOKUP($CK118,depot_prod_sales!$B$5:$S$200,13,0),0)</f>
        <v>0</v>
      </c>
      <c r="EO118" s="3">
        <f>IFERROR(VLOOKUP($CK118,depot_prod_sales!$B$5:$S$200,14,0),0)</f>
        <v>0</v>
      </c>
      <c r="EP118" s="3">
        <f>IFERROR(VLOOKUP($CK118,depot_prod_sales!$B$5:$S$200,15,0),0)</f>
        <v>0</v>
      </c>
      <c r="EQ118" s="3">
        <f>IFERROR(VLOOKUP($CK118,depot_prod_sales!$B$5:$S$200,16,0),0)</f>
        <v>0</v>
      </c>
      <c r="ER118" s="3">
        <f>IFERROR(VLOOKUP($CK118,depot_prod_sales!$B$5:$S$200,17,0),0)</f>
        <v>0</v>
      </c>
      <c r="ES118" s="3">
        <f>IFERROR(VLOOKUP($CK118,depot_prod_sales!$B$5:$S$200,18,0),0)</f>
        <v>0</v>
      </c>
      <c r="ET118" s="116">
        <f t="shared" si="71"/>
        <v>0</v>
      </c>
      <c r="EU118" s="116">
        <f t="shared" si="72"/>
        <v>0</v>
      </c>
      <c r="EW118" s="3">
        <f>IFERROR(VLOOKUP(CC118,data_pull!$AO$25:$AR$546,2,0),0)</f>
        <v>34</v>
      </c>
      <c r="EX118" s="1">
        <f>IFERROR(VLOOKUP(CC118,data_pull!$AO$25:$AR$546,4,0),0)</f>
        <v>190000</v>
      </c>
    </row>
    <row r="119" spans="13:154" x14ac:dyDescent="0.25"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4" t="str">
        <f>sales_data!B118</f>
        <v>Dipak Talukder</v>
      </c>
      <c r="AR119" s="4" t="str">
        <f>sales_data!C118</f>
        <v>Golam Kabir</v>
      </c>
      <c r="AS119" s="5" t="str">
        <f t="shared" si="62"/>
        <v/>
      </c>
      <c r="AT119" s="4" t="str">
        <f>sales_data!I118</f>
        <v>Musabbar Hossain</v>
      </c>
      <c r="AU119" s="4" t="str">
        <f>sales_data!W118</f>
        <v>Bandortila (Cb)</v>
      </c>
      <c r="AV119" s="1">
        <f>sales_data!N118</f>
        <v>118342.54</v>
      </c>
      <c r="AW119" s="1">
        <f>sales_data!P118</f>
        <v>36</v>
      </c>
      <c r="AX119" s="3">
        <f ca="1">IFERROR(INDEX(INDIRECT("day_wise_sales_data!$B$2:$BZ$599"),MATCH(resource!$CC119,day_wise_sales_data!$A$2:$A$500,0),MATCH(resource!AX$2,INDIRECT("day_wise_sales_data!$B$1:$BZ$1"),0)),0)</f>
        <v>0</v>
      </c>
      <c r="AY119" s="3">
        <f ca="1">IFERROR(INDEX(INDIRECT("day_wise_sales_data!$B$2:$BZ$599"),MATCH(resource!$CC119,day_wise_sales_data!$A$2:$A$500,0),MATCH(resource!AY$2,INDIRECT("day_wise_sales_data!$B$1:$BZ$1"),0)),0)</f>
        <v>1332.05</v>
      </c>
      <c r="AZ119" s="3">
        <f ca="1">IFERROR(INDEX(INDIRECT("day_wise_sales_data!$B$2:$BZ$599"),MATCH(resource!$CC119,day_wise_sales_data!$A$2:$A$500,0),MATCH(resource!AZ$2,INDIRECT("day_wise_sales_data!$B$1:$BZ$1"),0)),0)</f>
        <v>0</v>
      </c>
      <c r="BA119" s="3">
        <f ca="1">IFERROR(INDEX(INDIRECT("day_wise_sales_data!$B$2:$BZ$599"),MATCH(resource!$CC119,day_wise_sales_data!$A$2:$A$500,0),MATCH(resource!BA$2,INDIRECT("day_wise_sales_data!$B$1:$BZ$1"),0)),0)</f>
        <v>0</v>
      </c>
      <c r="BB119" s="3">
        <f ca="1">IFERROR(INDEX(INDIRECT("day_wise_sales_data!$B$2:$BZ$599"),MATCH(resource!$CC119,day_wise_sales_data!$A$2:$A$500,0),MATCH(resource!BB$2,INDIRECT("day_wise_sales_data!$B$1:$BZ$1"),0)),0)</f>
        <v>0</v>
      </c>
      <c r="BC119" s="3">
        <f ca="1">IFERROR(INDEX(INDIRECT("day_wise_sales_data!$B$2:$BZ$599"),MATCH(resource!$CC119,day_wise_sales_data!$A$2:$A$500,0),MATCH(resource!BC$2,INDIRECT("day_wise_sales_data!$B$1:$BZ$1"),0)),0)</f>
        <v>0</v>
      </c>
      <c r="BD119" s="3">
        <f ca="1">IFERROR(INDEX(INDIRECT("day_wise_sales_data!$B$2:$BZ$599"),MATCH(resource!$CC119,day_wise_sales_data!$A$2:$A$500,0),MATCH(resource!BD$2,INDIRECT("day_wise_sales_data!$B$1:$BZ$1"),0)),0)</f>
        <v>0</v>
      </c>
      <c r="BE119" s="3">
        <f ca="1">IFERROR(INDEX(INDIRECT("day_wise_sales_data!$B$2:$BZ$599"),MATCH(resource!$CC119,day_wise_sales_data!$A$2:$A$500,0),MATCH(resource!BE$2,INDIRECT("day_wise_sales_data!$B$1:$BZ$1"),0)),0)</f>
        <v>3839.4</v>
      </c>
      <c r="BF119" s="3">
        <f ca="1">IFERROR(INDEX(INDIRECT("day_wise_sales_data!$B$2:$BZ$599"),MATCH(resource!$CC119,day_wise_sales_data!$A$2:$A$500,0),MATCH(resource!BF$2,INDIRECT("day_wise_sales_data!$B$1:$BZ$1"),0)),0)</f>
        <v>529.6</v>
      </c>
      <c r="BG119" s="3">
        <f ca="1">IFERROR(INDEX(INDIRECT("day_wise_sales_data!$B$2:$BZ$599"),MATCH(resource!$CC119,day_wise_sales_data!$A$2:$A$500,0),MATCH(resource!BG$2,INDIRECT("day_wise_sales_data!$B$1:$BZ$1"),0)),0)</f>
        <v>0</v>
      </c>
      <c r="BH119" s="3">
        <f ca="1">IFERROR(INDEX(INDIRECT("day_wise_sales_data!$B$2:$BZ$599"),MATCH(resource!$CC119,day_wise_sales_data!$A$2:$A$500,0),MATCH(resource!BH$2,INDIRECT("day_wise_sales_data!$B$1:$BZ$1"),0)),0)</f>
        <v>2938.12</v>
      </c>
      <c r="BI119" s="3">
        <f ca="1">IFERROR(INDEX(INDIRECT("day_wise_sales_data!$B$2:$BZ$599"),MATCH(resource!$CC119,day_wise_sales_data!$A$2:$A$500,0),MATCH(resource!BI$2,INDIRECT("day_wise_sales_data!$B$1:$BZ$1"),0)),0)</f>
        <v>0</v>
      </c>
      <c r="BJ119" s="3">
        <f ca="1">IFERROR(INDEX(INDIRECT("day_wise_sales_data!$B$2:$BZ$599"),MATCH(resource!$CC119,day_wise_sales_data!$A$2:$A$500,0),MATCH(resource!BJ$2,INDIRECT("day_wise_sales_data!$B$1:$BZ$1"),0)),0)</f>
        <v>0</v>
      </c>
      <c r="BK119" s="3">
        <f ca="1">IFERROR(INDEX(INDIRECT("day_wise_sales_data!$B$2:$BZ$599"),MATCH(resource!$CC119,day_wise_sales_data!$A$2:$A$500,0),MATCH(resource!BK$2,INDIRECT("day_wise_sales_data!$B$1:$BZ$1"),0)),0)</f>
        <v>23480.080000000002</v>
      </c>
      <c r="BL119" s="3">
        <f ca="1">IFERROR(INDEX(INDIRECT("day_wise_sales_data!$B$2:$BZ$599"),MATCH(resource!$CC119,day_wise_sales_data!$A$2:$A$500,0),MATCH(resource!BL$2,INDIRECT("day_wise_sales_data!$B$1:$BZ$1"),0)),0)</f>
        <v>0</v>
      </c>
      <c r="BM119" s="3">
        <f ca="1">IFERROR(INDEX(INDIRECT("day_wise_sales_data!$B$2:$BZ$599"),MATCH(resource!$CC119,day_wise_sales_data!$A$2:$A$500,0),MATCH(resource!BM$2,INDIRECT("day_wise_sales_data!$B$1:$BZ$1"),0)),0)</f>
        <v>5626.87</v>
      </c>
      <c r="BN119" s="3">
        <f ca="1">IFERROR(INDEX(INDIRECT("day_wise_sales_data!$B$2:$BZ$599"),MATCH(resource!$CC119,day_wise_sales_data!$A$2:$A$500,0),MATCH(resource!BN$2,INDIRECT("day_wise_sales_data!$B$1:$BZ$1"),0)),0)</f>
        <v>0</v>
      </c>
      <c r="BO119" s="3">
        <f ca="1">IFERROR(INDEX(INDIRECT("day_wise_sales_data!$B$2:$BZ$599"),MATCH(resource!$CC119,day_wise_sales_data!$A$2:$A$500,0),MATCH(resource!BO$2,INDIRECT("day_wise_sales_data!$B$1:$BZ$1"),0)),0)</f>
        <v>1214.48</v>
      </c>
      <c r="BP119" s="3">
        <f ca="1">IFERROR(INDEX(INDIRECT("day_wise_sales_data!$B$2:$BZ$599"),MATCH(resource!$CC119,day_wise_sales_data!$A$2:$A$500,0),MATCH(resource!BP$2,INDIRECT("day_wise_sales_data!$B$1:$BZ$1"),0)),0)</f>
        <v>3304.52</v>
      </c>
      <c r="BQ119" s="3">
        <f ca="1">IFERROR(INDEX(INDIRECT("day_wise_sales_data!$B$2:$BZ$599"),MATCH(resource!$CC119,day_wise_sales_data!$A$2:$A$500,0),MATCH(resource!BQ$2,INDIRECT("day_wise_sales_data!$B$1:$BZ$1"),0)),0)</f>
        <v>0</v>
      </c>
      <c r="BR119" s="3">
        <f ca="1">IFERROR(INDEX(INDIRECT("day_wise_sales_data!$B$2:$BZ$599"),MATCH(resource!$CC119,day_wise_sales_data!$A$2:$A$500,0),MATCH(resource!BR$2,INDIRECT("day_wise_sales_data!$B$1:$BZ$1"),0)),0)</f>
        <v>844.86</v>
      </c>
      <c r="BS119" s="3">
        <f ca="1">IFERROR(INDEX(INDIRECT("day_wise_sales_data!$B$2:$BZ$599"),MATCH(resource!$CC119,day_wise_sales_data!$A$2:$A$500,0),MATCH(resource!BS$2,INDIRECT("day_wise_sales_data!$B$1:$BZ$1"),0)),0)</f>
        <v>6713.73</v>
      </c>
      <c r="BT119" s="3">
        <f ca="1">IFERROR(INDEX(INDIRECT("day_wise_sales_data!$B$2:$BZ$599"),MATCH(resource!$CC119,day_wise_sales_data!$A$2:$A$500,0),MATCH(resource!BT$2,INDIRECT("day_wise_sales_data!$B$1:$BZ$1"),0)),0)</f>
        <v>2030.39</v>
      </c>
      <c r="BU119" s="3">
        <f ca="1">IFERROR(INDEX(INDIRECT("day_wise_sales_data!$B$2:$BZ$599"),MATCH(resource!$CC119,day_wise_sales_data!$A$2:$A$500,0),MATCH(resource!BU$2,INDIRECT("day_wise_sales_data!$B$1:$BZ$1"),0)),0)</f>
        <v>8515.34</v>
      </c>
      <c r="BV119" s="3">
        <f ca="1">IFERROR(INDEX(INDIRECT("day_wise_sales_data!$B$2:$BZ$599"),MATCH(resource!$CC119,day_wise_sales_data!$A$2:$A$500,0),MATCH(resource!BV$2,INDIRECT("day_wise_sales_data!$B$1:$BZ$1"),0)),0)</f>
        <v>2812.94</v>
      </c>
      <c r="BW119" s="3">
        <f ca="1">IFERROR(INDEX(INDIRECT("day_wise_sales_data!$B$2:$BZ$599"),MATCH(resource!$CC119,day_wise_sales_data!$A$2:$A$500,0),MATCH(resource!BW$2,INDIRECT("day_wise_sales_data!$B$1:$BZ$1"),0)),0)</f>
        <v>24864.42</v>
      </c>
      <c r="BX119" s="3">
        <f ca="1">IFERROR(INDEX(INDIRECT("day_wise_sales_data!$B$2:$BZ$599"),MATCH(resource!$CC119,day_wise_sales_data!$A$2:$A$500,0),MATCH(resource!BX$2,INDIRECT("day_wise_sales_data!$B$1:$BZ$1"),0)),0)</f>
        <v>4060.79</v>
      </c>
      <c r="BY119" s="3">
        <f ca="1">IFERROR(INDEX(INDIRECT("day_wise_sales_data!$B$2:$BZ$599"),MATCH(resource!$CC119,day_wise_sales_data!$A$2:$A$500,0),MATCH(resource!BY$2,INDIRECT("day_wise_sales_data!$B$1:$BZ$1"),0)),0)</f>
        <v>26234.95</v>
      </c>
      <c r="BZ119" s="3">
        <f ca="1">IFERROR(INDEX(INDIRECT("day_wise_sales_data!$B$2:$BZ$599"),MATCH(resource!$CC119,day_wise_sales_data!$A$2:$A$500,0),MATCH(resource!BZ$2,INDIRECT("day_wise_sales_data!$B$1:$BZ$1"),0)),0)</f>
        <v>0</v>
      </c>
      <c r="CA119" s="3" t="str">
        <f ca="1">IFERROR(INDEX(INDIRECT("day_wise_sales_data!$B$2:$BZ$599"),MATCH(resource!$CC119,day_wise_sales_data!$A$2:$A$500,0),MATCH(resource!CA$2,INDIRECT("day_wise_sales_data!$B$1:$BZ$1"),0)),0)</f>
        <v>dd</v>
      </c>
      <c r="CC119" s="4" t="str">
        <f>sales_data!H118</f>
        <v>CTG07181</v>
      </c>
      <c r="CD119" s="1">
        <v>117</v>
      </c>
      <c r="CE119" s="1" t="str">
        <f>IF(AQ119=report!$AQ$3,resource!CD119,"")</f>
        <v/>
      </c>
      <c r="CF119" s="5" t="str">
        <f>IFERROR(SMALL($CE$3:$CE$1001,ROWS($CE$3:CE119)),"")</f>
        <v/>
      </c>
      <c r="CH119">
        <f>IFERROR(VLOOKUP($CC119,data_pull!$E$22:$G$700,2,0),0)</f>
        <v>118342.54</v>
      </c>
      <c r="CI119" s="1">
        <f t="shared" si="64"/>
        <v>53</v>
      </c>
      <c r="CJ119" s="1">
        <f t="shared" si="63"/>
        <v>0</v>
      </c>
      <c r="CK119" s="1" t="s">
        <v>1245</v>
      </c>
      <c r="CL119" s="1">
        <f t="shared" si="65"/>
        <v>111</v>
      </c>
      <c r="CM119" s="1" t="str">
        <f>IFERROR(VLOOKUP($CK119,stock_data!$B$3:$W$612,2,0),0)</f>
        <v>HYBROX PAEDIATRIC DROPS</v>
      </c>
      <c r="CN119" s="1" t="str">
        <f>IFERROR(VLOOKUP($CK119,stock_data!$B$3:$W$612,4,0),0)</f>
        <v>15ml</v>
      </c>
      <c r="CO119" s="1">
        <f>IFERROR(VLOOKUP($CK119,stock_data!$B$3:$W$612,5,0),0)</f>
        <v>26.5</v>
      </c>
      <c r="CP119" s="3">
        <f t="shared" si="66"/>
        <v>0</v>
      </c>
      <c r="CQ119" s="3">
        <f t="shared" si="67"/>
        <v>0</v>
      </c>
      <c r="CR119" s="1">
        <f>IFERROR(VLOOKUP($CK119,stock_data!$B$3:$W$612,6,0),0)</f>
        <v>128</v>
      </c>
      <c r="CS119" s="1">
        <f>IFERROR(VLOOKUP($CK119,stock_data!$B$3:$W$612,7,0),0)</f>
        <v>4</v>
      </c>
      <c r="CT119" s="1">
        <f>IFERROR(VLOOKUP($CK119,stock_data!$B$3:$W$612,8,0),0)</f>
        <v>234</v>
      </c>
      <c r="CU119" s="1">
        <f>IFERROR(VLOOKUP($CK119,stock_data!$B$3:$W$612,9,0),0)</f>
        <v>0</v>
      </c>
      <c r="CV119" s="1">
        <f>IFERROR(VLOOKUP($CK119,stock_data!$B$3:$W$612,10,0),0)</f>
        <v>148</v>
      </c>
      <c r="CW119" s="1">
        <f>IFERROR(VLOOKUP($CK119,stock_data!$B$3:$W$612,11,0),0)</f>
        <v>144</v>
      </c>
      <c r="CX119" s="1">
        <f>IFERROR(VLOOKUP($CK119,stock_data!$B$3:$W$612,12,0),0)</f>
        <v>1025</v>
      </c>
      <c r="CY119" s="1">
        <f>IFERROR(VLOOKUP($CK119,stock_data!$B$3:$W$612,13,0),0)</f>
        <v>158</v>
      </c>
      <c r="CZ119" s="1">
        <f>IFERROR(VLOOKUP($CK119,stock_data!$B$3:$W$612,14,0),0)</f>
        <v>268</v>
      </c>
      <c r="DA119" s="1">
        <f>IFERROR(VLOOKUP($CK119,stock_data!$B$3:$W$612,15,0),0)</f>
        <v>108</v>
      </c>
      <c r="DB119" s="1">
        <f>IFERROR(VLOOKUP($CK119,stock_data!$B$3:$W$612,16,0),0)</f>
        <v>222</v>
      </c>
      <c r="DC119" s="1">
        <f>IFERROR(VLOOKUP($CK119,stock_data!$B$3:$W$612,17,0),0)</f>
        <v>240</v>
      </c>
      <c r="DD119" s="1">
        <f>IFERROR(VLOOKUP($CK119,stock_data!$B$3:$W$612,18,0),0)</f>
        <v>240</v>
      </c>
      <c r="DE119" s="1">
        <f>IFERROR(VLOOKUP($CK119,stock_data!$B$3:$W$612,19,0),0)</f>
        <v>108</v>
      </c>
      <c r="DF119" s="1">
        <f>IFERROR(VLOOKUP($CK119,stock_data!$B$3:$W$612,20,0),0)</f>
        <v>204</v>
      </c>
      <c r="DG119" s="1">
        <f>IFERROR(VLOOKUP($CK119,stock_data!$B$3:$W$612,21,0),0)</f>
        <v>80</v>
      </c>
      <c r="DH119" s="1">
        <f>IFERROR(VLOOKUP($CK119,stock_data!$B$3:$W$612,22,0),0)</f>
        <v>289</v>
      </c>
      <c r="DI119" s="1">
        <f t="shared" si="68"/>
        <v>3600</v>
      </c>
      <c r="DJ119" s="1">
        <f t="shared" si="69"/>
        <v>95400</v>
      </c>
      <c r="DK119" s="3">
        <f>IFERROR(INDEX(COD_SALES!$B$5:$Z$500,MATCH(resource!$CC119,COD_SALES!$A$5:$A$500,0),MATCH(resource!DK$2,COD_SALES!$B$4:$Z$4,0)),"")</f>
        <v>0</v>
      </c>
      <c r="DL119" s="3">
        <f>IFERROR(INDEX(COD_SALES!$B$5:$Z$500,MATCH(resource!$CC119,COD_SALES!$A$5:$A$500,0),MATCH(resource!DL$2,COD_SALES!$B$4:$Z$4,0)),"")</f>
        <v>0</v>
      </c>
      <c r="DM119" s="3">
        <f>IFERROR(INDEX(COD_SALES!$B$5:$Z$500,MATCH(resource!$CC119,COD_SALES!$A$5:$A$500,0),MATCH(resource!DM$2,COD_SALES!$B$4:$Z$4,0)),"")</f>
        <v>2</v>
      </c>
      <c r="DN119" s="3" t="str">
        <f>IFERROR(INDEX(COD_SALES!$B$5:$Z$500,MATCH(resource!$CC119,COD_SALES!$A$5:$A$500,0),MATCH(resource!DN$2,COD_SALES!$B$4:$Z$4,0)),"")</f>
        <v/>
      </c>
      <c r="DO119" s="3">
        <f>IFERROR(INDEX(COD_SALES!$B$5:$Z$500,MATCH(resource!$CC119,COD_SALES!$A$5:$A$500,0),MATCH(resource!DO$2,COD_SALES!$B$4:$Z$4,0)),"")</f>
        <v>0</v>
      </c>
      <c r="DP119" s="3">
        <f>IFERROR(INDEX(COD_SALES!$B$5:$Z$500,MATCH(resource!$CC119,COD_SALES!$A$5:$A$500,0),MATCH(resource!DP$2,COD_SALES!$B$4:$Z$4,0)),"")</f>
        <v>0</v>
      </c>
      <c r="DQ119" s="3" t="str">
        <f>IFERROR(INDEX(COD_SALES!$B$5:$Z$500,MATCH(resource!$CC119,COD_SALES!$A$5:$A$500,0),MATCH(resource!DQ$2,COD_SALES!$B$4:$Z$4,0)),"")</f>
        <v/>
      </c>
      <c r="DR119" s="3">
        <f>IFERROR(INDEX(COD_SALES!$B$5:$Z$500,MATCH(resource!$CC119,COD_SALES!$A$5:$A$500,0),MATCH(resource!DR$2,COD_SALES!$B$4:$Z$4,0)),"")</f>
        <v>6</v>
      </c>
      <c r="DS119" s="3">
        <f>IFERROR(INDEX(COD_SALES!$B$5:$Z$500,MATCH(resource!$CC119,COD_SALES!$A$5:$A$500,0),MATCH(resource!DS$2,COD_SALES!$B$4:$Z$4,0)),"")</f>
        <v>80</v>
      </c>
      <c r="DT119" s="3">
        <f>IFERROR(INDEX(COD_SALES!$B$5:$Z$500,MATCH(resource!$CC119,COD_SALES!$A$5:$A$500,0),MATCH(resource!DT$2,COD_SALES!$B$4:$Z$4,0)),"")</f>
        <v>7</v>
      </c>
      <c r="DU119" s="3">
        <f>IFERROR(INDEX(COD_SALES!$B$5:$Z$500,MATCH(resource!$CC119,COD_SALES!$A$5:$A$500,0),MATCH(resource!DU$2,COD_SALES!$B$4:$Z$4,0)),"")</f>
        <v>6</v>
      </c>
      <c r="DV119" s="3">
        <f>IFERROR(INDEX(COD_SALES!$B$5:$Z$500,MATCH(resource!$CC119,COD_SALES!$A$5:$A$500,0),MATCH(resource!DV$2,COD_SALES!$B$4:$Z$4,0)),"")</f>
        <v>0</v>
      </c>
      <c r="DW119" s="3">
        <f>IFERROR(INDEX(COD_SALES!$B$5:$Z$500,MATCH(resource!$CC119,COD_SALES!$A$5:$A$500,0),MATCH(resource!DW$2,COD_SALES!$B$4:$Z$4,0)),"")</f>
        <v>12</v>
      </c>
      <c r="DX119" s="3">
        <f>IFERROR(INDEX(COD_SALES!$B$5:$Z$500,MATCH(resource!$CC119,COD_SALES!$A$5:$A$500,0),MATCH(resource!DX$2,COD_SALES!$B$4:$Z$4,0)),"")</f>
        <v>0</v>
      </c>
      <c r="DY119" s="3">
        <f>IFERROR(INDEX(COD_SALES!$B$5:$Z$500,MATCH(resource!$CC119,COD_SALES!$A$5:$A$500,0),MATCH(resource!DY$2,COD_SALES!$B$4:$Z$4,0)),"")</f>
        <v>0</v>
      </c>
      <c r="DZ119" s="3">
        <f>IFERROR(INDEX(COD_SALES!$B$5:$Z$500,MATCH(resource!$CC119,COD_SALES!$A$5:$A$500,0),MATCH(resource!DZ$2,COD_SALES!$B$4:$Z$4,0)),"")</f>
        <v>0</v>
      </c>
      <c r="EA119" s="3">
        <f>IFERROR(INDEX(COD_SALES!$B$5:$Z$500,MATCH(resource!$CC119,COD_SALES!$A$5:$A$500,0),MATCH(resource!EA$2,COD_SALES!$B$4:$Z$4,0)),"")</f>
        <v>1</v>
      </c>
      <c r="EB119" s="3">
        <f t="shared" si="70"/>
        <v>27272.02</v>
      </c>
      <c r="ED119" s="3">
        <f>IFERROR(VLOOKUP($CK119,depot_prod_sales!$B$5:$S$200,3,0),0)</f>
        <v>22</v>
      </c>
      <c r="EE119" s="3">
        <f>IFERROR(VLOOKUP($CK119,depot_prod_sales!$B$5:$S$200,4,0),0)</f>
        <v>296</v>
      </c>
      <c r="EF119" s="3">
        <f>IFERROR(VLOOKUP($CK119,depot_prod_sales!$B$5:$S$200,5,0),0)</f>
        <v>6</v>
      </c>
      <c r="EG119" s="3">
        <f>IFERROR(VLOOKUP($CK119,depot_prod_sales!$B$5:$S$200,6,0),0)</f>
        <v>62</v>
      </c>
      <c r="EH119" s="3">
        <f>IFERROR(VLOOKUP($CK119,depot_prod_sales!$B$5:$S$200,7,0),0)</f>
        <v>21</v>
      </c>
      <c r="EI119" s="3">
        <f>IFERROR(VLOOKUP($CK119,depot_prod_sales!$B$5:$S$200,8,0),0)</f>
        <v>41</v>
      </c>
      <c r="EJ119" s="3">
        <f>IFERROR(VLOOKUP($CK119,depot_prod_sales!$B$5:$S$200,9,0),0)</f>
        <v>142</v>
      </c>
      <c r="EK119" s="3">
        <f>IFERROR(VLOOKUP($CK119,depot_prod_sales!$B$5:$S$200,10,0),0)</f>
        <v>1652</v>
      </c>
      <c r="EL119" s="3">
        <f>IFERROR(VLOOKUP($CK119,depot_prod_sales!$B$5:$S$200,11,0),0)</f>
        <v>12</v>
      </c>
      <c r="EM119" s="3">
        <f>IFERROR(VLOOKUP($CK119,depot_prod_sales!$B$5:$S$200,12,0),0)</f>
        <v>18</v>
      </c>
      <c r="EN119" s="3">
        <f>IFERROR(VLOOKUP($CK119,depot_prod_sales!$B$5:$S$200,13,0),0)</f>
        <v>300</v>
      </c>
      <c r="EO119" s="3">
        <f>IFERROR(VLOOKUP($CK119,depot_prod_sales!$B$5:$S$200,14,0),0)</f>
        <v>300</v>
      </c>
      <c r="EP119" s="3">
        <f>IFERROR(VLOOKUP($CK119,depot_prod_sales!$B$5:$S$200,15,0),0)</f>
        <v>102</v>
      </c>
      <c r="EQ119" s="3">
        <f>IFERROR(VLOOKUP($CK119,depot_prod_sales!$B$5:$S$200,16,0),0)</f>
        <v>36</v>
      </c>
      <c r="ER119" s="3">
        <f>IFERROR(VLOOKUP($CK119,depot_prod_sales!$B$5:$S$200,17,0),0)</f>
        <v>310</v>
      </c>
      <c r="ES119" s="3">
        <f>IFERROR(VLOOKUP($CK119,depot_prod_sales!$B$5:$S$200,18,0),0)</f>
        <v>19</v>
      </c>
      <c r="ET119" s="116">
        <f t="shared" si="71"/>
        <v>3339</v>
      </c>
      <c r="EU119" s="116">
        <f t="shared" si="72"/>
        <v>88483.5</v>
      </c>
      <c r="EW119" s="3">
        <f>IFERROR(VLOOKUP(CC119,data_pull!$AO$25:$AR$546,2,0),0)</f>
        <v>20</v>
      </c>
      <c r="EX119" s="1">
        <f>IFERROR(VLOOKUP(CC119,data_pull!$AO$25:$AR$546,4,0),0)</f>
        <v>190000</v>
      </c>
    </row>
    <row r="120" spans="13:154" x14ac:dyDescent="0.25"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4" t="str">
        <f>sales_data!B119</f>
        <v>Dipak Talukder</v>
      </c>
      <c r="AR120" s="4" t="str">
        <f>sales_data!C119</f>
        <v>Golam Kabir</v>
      </c>
      <c r="AS120" s="5" t="str">
        <f t="shared" si="62"/>
        <v/>
      </c>
      <c r="AT120" s="4" t="str">
        <f>sales_data!I119</f>
        <v>Rezaul Karim</v>
      </c>
      <c r="AU120" s="4" t="str">
        <f>sales_data!W119</f>
        <v>Potenga (Cb)</v>
      </c>
      <c r="AV120" s="1">
        <f>sales_data!N119</f>
        <v>224081.13</v>
      </c>
      <c r="AW120" s="1">
        <f>sales_data!P119</f>
        <v>46</v>
      </c>
      <c r="AX120" s="3">
        <f ca="1">IFERROR(INDEX(INDIRECT("day_wise_sales_data!$B$2:$BZ$599"),MATCH(resource!$CC120,day_wise_sales_data!$A$2:$A$500,0),MATCH(resource!AX$2,INDIRECT("day_wise_sales_data!$B$1:$BZ$1"),0)),0)</f>
        <v>0</v>
      </c>
      <c r="AY120" s="3">
        <f ca="1">IFERROR(INDEX(INDIRECT("day_wise_sales_data!$B$2:$BZ$599"),MATCH(resource!$CC120,day_wise_sales_data!$A$2:$A$500,0),MATCH(resource!AY$2,INDIRECT("day_wise_sales_data!$B$1:$BZ$1"),0)),0)</f>
        <v>529.6</v>
      </c>
      <c r="AZ120" s="3">
        <f ca="1">IFERROR(INDEX(INDIRECT("day_wise_sales_data!$B$2:$BZ$599"),MATCH(resource!$CC120,day_wise_sales_data!$A$2:$A$500,0),MATCH(resource!AZ$2,INDIRECT("day_wise_sales_data!$B$1:$BZ$1"),0)),0)</f>
        <v>1059.21</v>
      </c>
      <c r="BA120" s="3">
        <f ca="1">IFERROR(INDEX(INDIRECT("day_wise_sales_data!$B$2:$BZ$599"),MATCH(resource!$CC120,day_wise_sales_data!$A$2:$A$500,0),MATCH(resource!BA$2,INDIRECT("day_wise_sales_data!$B$1:$BZ$1"),0)),0)</f>
        <v>0</v>
      </c>
      <c r="BB120" s="3">
        <f ca="1">IFERROR(INDEX(INDIRECT("day_wise_sales_data!$B$2:$BZ$599"),MATCH(resource!$CC120,day_wise_sales_data!$A$2:$A$500,0),MATCH(resource!BB$2,INDIRECT("day_wise_sales_data!$B$1:$BZ$1"),0)),0)</f>
        <v>1059.21</v>
      </c>
      <c r="BC120" s="3">
        <f ca="1">IFERROR(INDEX(INDIRECT("day_wise_sales_data!$B$2:$BZ$599"),MATCH(resource!$CC120,day_wise_sales_data!$A$2:$A$500,0),MATCH(resource!BC$2,INDIRECT("day_wise_sales_data!$B$1:$BZ$1"),0)),0)</f>
        <v>0</v>
      </c>
      <c r="BD120" s="3">
        <f ca="1">IFERROR(INDEX(INDIRECT("day_wise_sales_data!$B$2:$BZ$599"),MATCH(resource!$CC120,day_wise_sales_data!$A$2:$A$500,0),MATCH(resource!BD$2,INDIRECT("day_wise_sales_data!$B$1:$BZ$1"),0)),0)</f>
        <v>3813.16</v>
      </c>
      <c r="BE120" s="3">
        <f ca="1">IFERROR(INDEX(INDIRECT("day_wise_sales_data!$B$2:$BZ$599"),MATCH(resource!$CC120,day_wise_sales_data!$A$2:$A$500,0),MATCH(resource!BE$2,INDIRECT("day_wise_sales_data!$B$1:$BZ$1"),0)),0)</f>
        <v>4315.55</v>
      </c>
      <c r="BF120" s="3">
        <f ca="1">IFERROR(INDEX(INDIRECT("day_wise_sales_data!$B$2:$BZ$599"),MATCH(resource!$CC120,day_wise_sales_data!$A$2:$A$500,0),MATCH(resource!BF$2,INDIRECT("day_wise_sales_data!$B$1:$BZ$1"),0)),0)</f>
        <v>4943.91</v>
      </c>
      <c r="BG120" s="3">
        <f ca="1">IFERROR(INDEX(INDIRECT("day_wise_sales_data!$B$2:$BZ$599"),MATCH(resource!$CC120,day_wise_sales_data!$A$2:$A$500,0),MATCH(resource!BG$2,INDIRECT("day_wise_sales_data!$B$1:$BZ$1"),0)),0)</f>
        <v>3712.12</v>
      </c>
      <c r="BH120" s="3">
        <f ca="1">IFERROR(INDEX(INDIRECT("day_wise_sales_data!$B$2:$BZ$599"),MATCH(resource!$CC120,day_wise_sales_data!$A$2:$A$500,0),MATCH(resource!BH$2,INDIRECT("day_wise_sales_data!$B$1:$BZ$1"),0)),0)</f>
        <v>1854.31</v>
      </c>
      <c r="BI120" s="3">
        <f ca="1">IFERROR(INDEX(INDIRECT("day_wise_sales_data!$B$2:$BZ$599"),MATCH(resource!$CC120,day_wise_sales_data!$A$2:$A$500,0),MATCH(resource!BI$2,INDIRECT("day_wise_sales_data!$B$1:$BZ$1"),0)),0)</f>
        <v>20915.88</v>
      </c>
      <c r="BJ120" s="3">
        <f ca="1">IFERROR(INDEX(INDIRECT("day_wise_sales_data!$B$2:$BZ$599"),MATCH(resource!$CC120,day_wise_sales_data!$A$2:$A$500,0),MATCH(resource!BJ$2,INDIRECT("day_wise_sales_data!$B$1:$BZ$1"),0)),0)</f>
        <v>0</v>
      </c>
      <c r="BK120" s="3">
        <f ca="1">IFERROR(INDEX(INDIRECT("day_wise_sales_data!$B$2:$BZ$599"),MATCH(resource!$CC120,day_wise_sales_data!$A$2:$A$500,0),MATCH(resource!BK$2,INDIRECT("day_wise_sales_data!$B$1:$BZ$1"),0)),0)</f>
        <v>22763.919999999998</v>
      </c>
      <c r="BL120" s="3">
        <f ca="1">IFERROR(INDEX(INDIRECT("day_wise_sales_data!$B$2:$BZ$599"),MATCH(resource!$CC120,day_wise_sales_data!$A$2:$A$500,0),MATCH(resource!BL$2,INDIRECT("day_wise_sales_data!$B$1:$BZ$1"),0)),0)</f>
        <v>8719.51</v>
      </c>
      <c r="BM120" s="3">
        <f ca="1">IFERROR(INDEX(INDIRECT("day_wise_sales_data!$B$2:$BZ$599"),MATCH(resource!$CC120,day_wise_sales_data!$A$2:$A$500,0),MATCH(resource!BM$2,INDIRECT("day_wise_sales_data!$B$1:$BZ$1"),0)),0)</f>
        <v>8587.42</v>
      </c>
      <c r="BN120" s="3">
        <f ca="1">IFERROR(INDEX(INDIRECT("day_wise_sales_data!$B$2:$BZ$599"),MATCH(resource!$CC120,day_wise_sales_data!$A$2:$A$500,0),MATCH(resource!BN$2,INDIRECT("day_wise_sales_data!$B$1:$BZ$1"),0)),0)</f>
        <v>13563.34</v>
      </c>
      <c r="BO120" s="3">
        <f ca="1">IFERROR(INDEX(INDIRECT("day_wise_sales_data!$B$2:$BZ$599"),MATCH(resource!$CC120,day_wise_sales_data!$A$2:$A$500,0),MATCH(resource!BO$2,INDIRECT("day_wise_sales_data!$B$1:$BZ$1"),0)),0)</f>
        <v>0</v>
      </c>
      <c r="BP120" s="3">
        <f ca="1">IFERROR(INDEX(INDIRECT("day_wise_sales_data!$B$2:$BZ$599"),MATCH(resource!$CC120,day_wise_sales_data!$A$2:$A$500,0),MATCH(resource!BP$2,INDIRECT("day_wise_sales_data!$B$1:$BZ$1"),0)),0)</f>
        <v>22018.34</v>
      </c>
      <c r="BQ120" s="3">
        <f ca="1">IFERROR(INDEX(INDIRECT("day_wise_sales_data!$B$2:$BZ$599"),MATCH(resource!$CC120,day_wise_sales_data!$A$2:$A$500,0),MATCH(resource!BQ$2,INDIRECT("day_wise_sales_data!$B$1:$BZ$1"),0)),0)</f>
        <v>0</v>
      </c>
      <c r="BR120" s="3">
        <f ca="1">IFERROR(INDEX(INDIRECT("day_wise_sales_data!$B$2:$BZ$599"),MATCH(resource!$CC120,day_wise_sales_data!$A$2:$A$500,0),MATCH(resource!BR$2,INDIRECT("day_wise_sales_data!$B$1:$BZ$1"),0)),0)</f>
        <v>11797.59</v>
      </c>
      <c r="BS120" s="3">
        <f ca="1">IFERROR(INDEX(INDIRECT("day_wise_sales_data!$B$2:$BZ$599"),MATCH(resource!$CC120,day_wise_sales_data!$A$2:$A$500,0),MATCH(resource!BS$2,INDIRECT("day_wise_sales_data!$B$1:$BZ$1"),0)),0)</f>
        <v>10624.5</v>
      </c>
      <c r="BT120" s="3">
        <f ca="1">IFERROR(INDEX(INDIRECT("day_wise_sales_data!$B$2:$BZ$599"),MATCH(resource!$CC120,day_wise_sales_data!$A$2:$A$500,0),MATCH(resource!BT$2,INDIRECT("day_wise_sales_data!$B$1:$BZ$1"),0)),0)</f>
        <v>9394.56</v>
      </c>
      <c r="BU120" s="3">
        <f ca="1">IFERROR(INDEX(INDIRECT("day_wise_sales_data!$B$2:$BZ$599"),MATCH(resource!$CC120,day_wise_sales_data!$A$2:$A$500,0),MATCH(resource!BU$2,INDIRECT("day_wise_sales_data!$B$1:$BZ$1"),0)),0)</f>
        <v>20999.8</v>
      </c>
      <c r="BV120" s="3">
        <f ca="1">IFERROR(INDEX(INDIRECT("day_wise_sales_data!$B$2:$BZ$599"),MATCH(resource!$CC120,day_wise_sales_data!$A$2:$A$500,0),MATCH(resource!BV$2,INDIRECT("day_wise_sales_data!$B$1:$BZ$1"),0)),0)</f>
        <v>7922.7</v>
      </c>
      <c r="BW120" s="3">
        <f ca="1">IFERROR(INDEX(INDIRECT("day_wise_sales_data!$B$2:$BZ$599"),MATCH(resource!$CC120,day_wise_sales_data!$A$2:$A$500,0),MATCH(resource!BW$2,INDIRECT("day_wise_sales_data!$B$1:$BZ$1"),0)),0)</f>
        <v>20362.41</v>
      </c>
      <c r="BX120" s="3">
        <f ca="1">IFERROR(INDEX(INDIRECT("day_wise_sales_data!$B$2:$BZ$599"),MATCH(resource!$CC120,day_wise_sales_data!$A$2:$A$500,0),MATCH(resource!BX$2,INDIRECT("day_wise_sales_data!$B$1:$BZ$1"),0)),0)</f>
        <v>3696.22</v>
      </c>
      <c r="BY120" s="3">
        <f ca="1">IFERROR(INDEX(INDIRECT("day_wise_sales_data!$B$2:$BZ$599"),MATCH(resource!$CC120,day_wise_sales_data!$A$2:$A$500,0),MATCH(resource!BY$2,INDIRECT("day_wise_sales_data!$B$1:$BZ$1"),0)),0)</f>
        <v>0</v>
      </c>
      <c r="BZ120" s="3">
        <f ca="1">IFERROR(INDEX(INDIRECT("day_wise_sales_data!$B$2:$BZ$599"),MATCH(resource!$CC120,day_wise_sales_data!$A$2:$A$500,0),MATCH(resource!BZ$2,INDIRECT("day_wise_sales_data!$B$1:$BZ$1"),0)),0)</f>
        <v>18149.86</v>
      </c>
      <c r="CA120" s="3" t="str">
        <f ca="1">IFERROR(INDEX(INDIRECT("day_wise_sales_data!$B$2:$BZ$599"),MATCH(resource!$CC120,day_wise_sales_data!$A$2:$A$500,0),MATCH(resource!CA$2,INDIRECT("day_wise_sales_data!$B$1:$BZ$1"),0)),0)</f>
        <v>dd</v>
      </c>
      <c r="CC120" s="4" t="str">
        <f>sales_data!H119</f>
        <v>CTG08102</v>
      </c>
      <c r="CD120" s="1">
        <v>118</v>
      </c>
      <c r="CE120" s="1" t="str">
        <f>IF(AQ120=report!$AQ$3,resource!CD120,"")</f>
        <v/>
      </c>
      <c r="CF120" s="5" t="str">
        <f>IFERROR(SMALL($CE$3:$CE$1001,ROWS($CE$3:CE120)),"")</f>
        <v/>
      </c>
      <c r="CH120">
        <f>IFERROR(VLOOKUP($CC120,data_pull!$E$22:$G$700,2,0),0)</f>
        <v>224081.13</v>
      </c>
      <c r="CI120" s="1">
        <f t="shared" si="64"/>
        <v>154</v>
      </c>
      <c r="CJ120" s="1">
        <f t="shared" si="63"/>
        <v>20</v>
      </c>
      <c r="CK120" s="1" t="s">
        <v>1247</v>
      </c>
      <c r="CL120" s="1">
        <f t="shared" si="65"/>
        <v>80</v>
      </c>
      <c r="CM120" s="1" t="str">
        <f>IFERROR(VLOOKUP($CK120,stock_data!$B$3:$W$612,2,0),0)</f>
        <v>HYBROX PAEDIATRIC DROPS (EXP)</v>
      </c>
      <c r="CN120" s="1" t="str">
        <f>IFERROR(VLOOKUP($CK120,stock_data!$B$3:$W$612,4,0),0)</f>
        <v>15ml</v>
      </c>
      <c r="CO120" s="1">
        <f>IFERROR(VLOOKUP($CK120,stock_data!$B$3:$W$612,5,0),0)</f>
        <v>19.8</v>
      </c>
      <c r="CP120" s="3">
        <f t="shared" si="66"/>
        <v>20</v>
      </c>
      <c r="CQ120" s="3">
        <f t="shared" si="67"/>
        <v>396</v>
      </c>
      <c r="CR120" s="1">
        <f>IFERROR(VLOOKUP($CK120,stock_data!$B$3:$W$612,6,0),0)</f>
        <v>0</v>
      </c>
      <c r="CS120" s="1">
        <f>IFERROR(VLOOKUP($CK120,stock_data!$B$3:$W$612,7,0),0)</f>
        <v>0</v>
      </c>
      <c r="CT120" s="1">
        <f>IFERROR(VLOOKUP($CK120,stock_data!$B$3:$W$612,8,0),0)</f>
        <v>0</v>
      </c>
      <c r="CU120" s="1">
        <f>IFERROR(VLOOKUP($CK120,stock_data!$B$3:$W$612,9,0),0)</f>
        <v>0</v>
      </c>
      <c r="CV120" s="1">
        <f>IFERROR(VLOOKUP($CK120,stock_data!$B$3:$W$612,10,0),0)</f>
        <v>0</v>
      </c>
      <c r="CW120" s="1">
        <f>IFERROR(VLOOKUP($CK120,stock_data!$B$3:$W$612,11,0),0)</f>
        <v>0</v>
      </c>
      <c r="CX120" s="1">
        <f>IFERROR(VLOOKUP($CK120,stock_data!$B$3:$W$612,12,0),0)</f>
        <v>0</v>
      </c>
      <c r="CY120" s="1">
        <f>IFERROR(VLOOKUP($CK120,stock_data!$B$3:$W$612,13,0),0)</f>
        <v>0</v>
      </c>
      <c r="CZ120" s="1">
        <f>IFERROR(VLOOKUP($CK120,stock_data!$B$3:$W$612,14,0),0)</f>
        <v>0</v>
      </c>
      <c r="DA120" s="1">
        <f>IFERROR(VLOOKUP($CK120,stock_data!$B$3:$W$612,15,0),0)</f>
        <v>0</v>
      </c>
      <c r="DB120" s="1">
        <f>IFERROR(VLOOKUP($CK120,stock_data!$B$3:$W$612,16,0),0)</f>
        <v>0</v>
      </c>
      <c r="DC120" s="1">
        <f>IFERROR(VLOOKUP($CK120,stock_data!$B$3:$W$612,17,0),0)</f>
        <v>0</v>
      </c>
      <c r="DD120" s="1">
        <f>IFERROR(VLOOKUP($CK120,stock_data!$B$3:$W$612,18,0),0)</f>
        <v>0</v>
      </c>
      <c r="DE120" s="1">
        <f>IFERROR(VLOOKUP($CK120,stock_data!$B$3:$W$612,19,0),0)</f>
        <v>0</v>
      </c>
      <c r="DF120" s="1">
        <f>IFERROR(VLOOKUP($CK120,stock_data!$B$3:$W$612,20,0),0)</f>
        <v>0</v>
      </c>
      <c r="DG120" s="1">
        <f>IFERROR(VLOOKUP($CK120,stock_data!$B$3:$W$612,21,0),0)</f>
        <v>0</v>
      </c>
      <c r="DH120" s="1">
        <f>IFERROR(VLOOKUP($CK120,stock_data!$B$3:$W$612,22,0),0)</f>
        <v>0</v>
      </c>
      <c r="DI120" s="1">
        <f t="shared" si="68"/>
        <v>0</v>
      </c>
      <c r="DJ120" s="1">
        <f t="shared" si="69"/>
        <v>0</v>
      </c>
      <c r="DK120" s="3">
        <f>IFERROR(INDEX(COD_SALES!$B$5:$Z$500,MATCH(resource!$CC120,COD_SALES!$A$5:$A$500,0),MATCH(resource!DK$2,COD_SALES!$B$4:$Z$4,0)),"")</f>
        <v>12</v>
      </c>
      <c r="DL120" s="3">
        <f>IFERROR(INDEX(COD_SALES!$B$5:$Z$500,MATCH(resource!$CC120,COD_SALES!$A$5:$A$500,0),MATCH(resource!DL$2,COD_SALES!$B$4:$Z$4,0)),"")</f>
        <v>9</v>
      </c>
      <c r="DM120" s="3">
        <f>IFERROR(INDEX(COD_SALES!$B$5:$Z$500,MATCH(resource!$CC120,COD_SALES!$A$5:$A$500,0),MATCH(resource!DM$2,COD_SALES!$B$4:$Z$4,0)),"")</f>
        <v>9</v>
      </c>
      <c r="DN120" s="3" t="str">
        <f>IFERROR(INDEX(COD_SALES!$B$5:$Z$500,MATCH(resource!$CC120,COD_SALES!$A$5:$A$500,0),MATCH(resource!DN$2,COD_SALES!$B$4:$Z$4,0)),"")</f>
        <v/>
      </c>
      <c r="DO120" s="3">
        <f>IFERROR(INDEX(COD_SALES!$B$5:$Z$500,MATCH(resource!$CC120,COD_SALES!$A$5:$A$500,0),MATCH(resource!DO$2,COD_SALES!$B$4:$Z$4,0)),"")</f>
        <v>0</v>
      </c>
      <c r="DP120" s="3">
        <f>IFERROR(INDEX(COD_SALES!$B$5:$Z$500,MATCH(resource!$CC120,COD_SALES!$A$5:$A$500,0),MATCH(resource!DP$2,COD_SALES!$B$4:$Z$4,0)),"")</f>
        <v>20</v>
      </c>
      <c r="DQ120" s="3" t="str">
        <f>IFERROR(INDEX(COD_SALES!$B$5:$Z$500,MATCH(resource!$CC120,COD_SALES!$A$5:$A$500,0),MATCH(resource!DQ$2,COD_SALES!$B$4:$Z$4,0)),"")</f>
        <v/>
      </c>
      <c r="DR120" s="3">
        <f>IFERROR(INDEX(COD_SALES!$B$5:$Z$500,MATCH(resource!$CC120,COD_SALES!$A$5:$A$500,0),MATCH(resource!DR$2,COD_SALES!$B$4:$Z$4,0)),"")</f>
        <v>2</v>
      </c>
      <c r="DS120" s="3">
        <f>IFERROR(INDEX(COD_SALES!$B$5:$Z$500,MATCH(resource!$CC120,COD_SALES!$A$5:$A$500,0),MATCH(resource!DS$2,COD_SALES!$B$4:$Z$4,0)),"")</f>
        <v>94</v>
      </c>
      <c r="DT120" s="3">
        <f>IFERROR(INDEX(COD_SALES!$B$5:$Z$500,MATCH(resource!$CC120,COD_SALES!$A$5:$A$500,0),MATCH(resource!DT$2,COD_SALES!$B$4:$Z$4,0)),"")</f>
        <v>19</v>
      </c>
      <c r="DU120" s="3">
        <f>IFERROR(INDEX(COD_SALES!$B$5:$Z$500,MATCH(resource!$CC120,COD_SALES!$A$5:$A$500,0),MATCH(resource!DU$2,COD_SALES!$B$4:$Z$4,0)),"")</f>
        <v>45</v>
      </c>
      <c r="DV120" s="3">
        <f>IFERROR(INDEX(COD_SALES!$B$5:$Z$500,MATCH(resource!$CC120,COD_SALES!$A$5:$A$500,0),MATCH(resource!DV$2,COD_SALES!$B$4:$Z$4,0)),"")</f>
        <v>0</v>
      </c>
      <c r="DW120" s="3">
        <f>IFERROR(INDEX(COD_SALES!$B$5:$Z$500,MATCH(resource!$CC120,COD_SALES!$A$5:$A$500,0),MATCH(resource!DW$2,COD_SALES!$B$4:$Z$4,0)),"")</f>
        <v>63</v>
      </c>
      <c r="DX120" s="3">
        <f>IFERROR(INDEX(COD_SALES!$B$5:$Z$500,MATCH(resource!$CC120,COD_SALES!$A$5:$A$500,0),MATCH(resource!DX$2,COD_SALES!$B$4:$Z$4,0)),"")</f>
        <v>11</v>
      </c>
      <c r="DY120" s="3">
        <f>IFERROR(INDEX(COD_SALES!$B$5:$Z$500,MATCH(resource!$CC120,COD_SALES!$A$5:$A$500,0),MATCH(resource!DY$2,COD_SALES!$B$4:$Z$4,0)),"")</f>
        <v>23</v>
      </c>
      <c r="DZ120" s="3">
        <f>IFERROR(INDEX(COD_SALES!$B$5:$Z$500,MATCH(resource!$CC120,COD_SALES!$A$5:$A$500,0),MATCH(resource!DZ$2,COD_SALES!$B$4:$Z$4,0)),"")</f>
        <v>28</v>
      </c>
      <c r="EA120" s="3">
        <f>IFERROR(INDEX(COD_SALES!$B$5:$Z$500,MATCH(resource!$CC120,COD_SALES!$A$5:$A$500,0),MATCH(resource!EA$2,COD_SALES!$B$4:$Z$4,0)),"")</f>
        <v>14</v>
      </c>
      <c r="EB120" s="3">
        <f t="shared" si="70"/>
        <v>94275.23</v>
      </c>
      <c r="ED120" s="3">
        <f>IFERROR(VLOOKUP($CK120,depot_prod_sales!$B$5:$S$200,3,0),0)</f>
        <v>0</v>
      </c>
      <c r="EE120" s="3">
        <f>IFERROR(VLOOKUP($CK120,depot_prod_sales!$B$5:$S$200,4,0),0)</f>
        <v>0</v>
      </c>
      <c r="EF120" s="3">
        <f>IFERROR(VLOOKUP($CK120,depot_prod_sales!$B$5:$S$200,5,0),0)</f>
        <v>0</v>
      </c>
      <c r="EG120" s="3">
        <f>IFERROR(VLOOKUP($CK120,depot_prod_sales!$B$5:$S$200,6,0),0)</f>
        <v>0</v>
      </c>
      <c r="EH120" s="3">
        <f>IFERROR(VLOOKUP($CK120,depot_prod_sales!$B$5:$S$200,7,0),0)</f>
        <v>0</v>
      </c>
      <c r="EI120" s="3">
        <f>IFERROR(VLOOKUP($CK120,depot_prod_sales!$B$5:$S$200,8,0),0)</f>
        <v>0</v>
      </c>
      <c r="EJ120" s="3">
        <f>IFERROR(VLOOKUP($CK120,depot_prod_sales!$B$5:$S$200,9,0),0)</f>
        <v>0</v>
      </c>
      <c r="EK120" s="3">
        <f>IFERROR(VLOOKUP($CK120,depot_prod_sales!$B$5:$S$200,10,0),0)</f>
        <v>0</v>
      </c>
      <c r="EL120" s="3">
        <f>IFERROR(VLOOKUP($CK120,depot_prod_sales!$B$5:$S$200,11,0),0)</f>
        <v>0</v>
      </c>
      <c r="EM120" s="3">
        <f>IFERROR(VLOOKUP($CK120,depot_prod_sales!$B$5:$S$200,12,0),0)</f>
        <v>0</v>
      </c>
      <c r="EN120" s="3">
        <f>IFERROR(VLOOKUP($CK120,depot_prod_sales!$B$5:$S$200,13,0),0)</f>
        <v>0</v>
      </c>
      <c r="EO120" s="3">
        <f>IFERROR(VLOOKUP($CK120,depot_prod_sales!$B$5:$S$200,14,0),0)</f>
        <v>0</v>
      </c>
      <c r="EP120" s="3">
        <f>IFERROR(VLOOKUP($CK120,depot_prod_sales!$B$5:$S$200,15,0),0)</f>
        <v>0</v>
      </c>
      <c r="EQ120" s="3">
        <f>IFERROR(VLOOKUP($CK120,depot_prod_sales!$B$5:$S$200,16,0),0)</f>
        <v>0</v>
      </c>
      <c r="ER120" s="3">
        <f>IFERROR(VLOOKUP($CK120,depot_prod_sales!$B$5:$S$200,17,0),0)</f>
        <v>0</v>
      </c>
      <c r="ES120" s="3">
        <f>IFERROR(VLOOKUP($CK120,depot_prod_sales!$B$5:$S$200,18,0),0)</f>
        <v>0</v>
      </c>
      <c r="ET120" s="116">
        <f t="shared" si="71"/>
        <v>0</v>
      </c>
      <c r="EU120" s="116">
        <f t="shared" si="72"/>
        <v>0</v>
      </c>
      <c r="EW120" s="3">
        <f>IFERROR(VLOOKUP(CC120,data_pull!$AO$25:$AR$546,2,0),0)</f>
        <v>33</v>
      </c>
      <c r="EX120" s="1">
        <f>IFERROR(VLOOKUP(CC120,data_pull!$AO$25:$AR$546,4,0),0)</f>
        <v>190000</v>
      </c>
    </row>
    <row r="121" spans="13:154" x14ac:dyDescent="0.25"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4" t="str">
        <f>sales_data!B120</f>
        <v>Dipak Talukder</v>
      </c>
      <c r="AR121" s="4" t="str">
        <f>sales_data!C120</f>
        <v>Golam Kabir</v>
      </c>
      <c r="AS121" s="5" t="str">
        <f t="shared" si="62"/>
        <v/>
      </c>
      <c r="AT121" s="4" t="str">
        <f>sales_data!I120</f>
        <v>Shibbir Ahmed-2</v>
      </c>
      <c r="AU121" s="4" t="str">
        <f>sales_data!W120</f>
        <v>Mughaltoli (Cb)</v>
      </c>
      <c r="AV121" s="1">
        <f>sales_data!N120</f>
        <v>120337.94</v>
      </c>
      <c r="AW121" s="1">
        <f>sales_data!P120</f>
        <v>30</v>
      </c>
      <c r="AX121" s="3">
        <f ca="1">IFERROR(INDEX(INDIRECT("day_wise_sales_data!$B$2:$BZ$599"),MATCH(resource!$CC121,day_wise_sales_data!$A$2:$A$500,0),MATCH(resource!AX$2,INDIRECT("day_wise_sales_data!$B$1:$BZ$1"),0)),0)</f>
        <v>2587.36</v>
      </c>
      <c r="AY121" s="3">
        <f ca="1">IFERROR(INDEX(INDIRECT("day_wise_sales_data!$B$2:$BZ$599"),MATCH(resource!$CC121,day_wise_sales_data!$A$2:$A$500,0),MATCH(resource!AY$2,INDIRECT("day_wise_sales_data!$B$1:$BZ$1"),0)),0)</f>
        <v>0</v>
      </c>
      <c r="AZ121" s="3">
        <f ca="1">IFERROR(INDEX(INDIRECT("day_wise_sales_data!$B$2:$BZ$599"),MATCH(resource!$CC121,day_wise_sales_data!$A$2:$A$500,0),MATCH(resource!AZ$2,INDIRECT("day_wise_sales_data!$B$1:$BZ$1"),0)),0)</f>
        <v>0</v>
      </c>
      <c r="BA121" s="3">
        <f ca="1">IFERROR(INDEX(INDIRECT("day_wise_sales_data!$B$2:$BZ$599"),MATCH(resource!$CC121,day_wise_sales_data!$A$2:$A$500,0),MATCH(resource!BA$2,INDIRECT("day_wise_sales_data!$B$1:$BZ$1"),0)),0)</f>
        <v>9240.5499999999993</v>
      </c>
      <c r="BB121" s="3">
        <f ca="1">IFERROR(INDEX(INDIRECT("day_wise_sales_data!$B$2:$BZ$599"),MATCH(resource!$CC121,day_wise_sales_data!$A$2:$A$500,0),MATCH(resource!BB$2,INDIRECT("day_wise_sales_data!$B$1:$BZ$1"),0)),0)</f>
        <v>3445.74</v>
      </c>
      <c r="BC121" s="3">
        <f ca="1">IFERROR(INDEX(INDIRECT("day_wise_sales_data!$B$2:$BZ$599"),MATCH(resource!$CC121,day_wise_sales_data!$A$2:$A$500,0),MATCH(resource!BC$2,INDIRECT("day_wise_sales_data!$B$1:$BZ$1"),0)),0)</f>
        <v>0</v>
      </c>
      <c r="BD121" s="3">
        <f ca="1">IFERROR(INDEX(INDIRECT("day_wise_sales_data!$B$2:$BZ$599"),MATCH(resource!$CC121,day_wise_sales_data!$A$2:$A$500,0),MATCH(resource!BD$2,INDIRECT("day_wise_sales_data!$B$1:$BZ$1"),0)),0)</f>
        <v>0</v>
      </c>
      <c r="BE121" s="3">
        <f ca="1">IFERROR(INDEX(INDIRECT("day_wise_sales_data!$B$2:$BZ$599"),MATCH(resource!$CC121,day_wise_sales_data!$A$2:$A$500,0),MATCH(resource!BE$2,INDIRECT("day_wise_sales_data!$B$1:$BZ$1"),0)),0)</f>
        <v>4405.8100000000004</v>
      </c>
      <c r="BF121" s="3">
        <f ca="1">IFERROR(INDEX(INDIRECT("day_wise_sales_data!$B$2:$BZ$599"),MATCH(resource!$CC121,day_wise_sales_data!$A$2:$A$500,0),MATCH(resource!BF$2,INDIRECT("day_wise_sales_data!$B$1:$BZ$1"),0)),0)</f>
        <v>2341</v>
      </c>
      <c r="BG121" s="3">
        <f ca="1">IFERROR(INDEX(INDIRECT("day_wise_sales_data!$B$2:$BZ$599"),MATCH(resource!$CC121,day_wise_sales_data!$A$2:$A$500,0),MATCH(resource!BG$2,INDIRECT("day_wise_sales_data!$B$1:$BZ$1"),0)),0)</f>
        <v>4224.29</v>
      </c>
      <c r="BH121" s="3">
        <f ca="1">IFERROR(INDEX(INDIRECT("day_wise_sales_data!$B$2:$BZ$599"),MATCH(resource!$CC121,day_wise_sales_data!$A$2:$A$500,0),MATCH(resource!BH$2,INDIRECT("day_wise_sales_data!$B$1:$BZ$1"),0)),0)</f>
        <v>0</v>
      </c>
      <c r="BI121" s="3">
        <f ca="1">IFERROR(INDEX(INDIRECT("day_wise_sales_data!$B$2:$BZ$599"),MATCH(resource!$CC121,day_wise_sales_data!$A$2:$A$500,0),MATCH(resource!BI$2,INDIRECT("day_wise_sales_data!$B$1:$BZ$1"),0)),0)</f>
        <v>0</v>
      </c>
      <c r="BJ121" s="3">
        <f ca="1">IFERROR(INDEX(INDIRECT("day_wise_sales_data!$B$2:$BZ$599"),MATCH(resource!$CC121,day_wise_sales_data!$A$2:$A$500,0),MATCH(resource!BJ$2,INDIRECT("day_wise_sales_data!$B$1:$BZ$1"),0)),0)</f>
        <v>0</v>
      </c>
      <c r="BK121" s="3">
        <f ca="1">IFERROR(INDEX(INDIRECT("day_wise_sales_data!$B$2:$BZ$599"),MATCH(resource!$CC121,day_wise_sales_data!$A$2:$A$500,0),MATCH(resource!BK$2,INDIRECT("day_wise_sales_data!$B$1:$BZ$1"),0)),0)</f>
        <v>15988.64</v>
      </c>
      <c r="BL121" s="3">
        <f ca="1">IFERROR(INDEX(INDIRECT("day_wise_sales_data!$B$2:$BZ$599"),MATCH(resource!$CC121,day_wise_sales_data!$A$2:$A$500,0),MATCH(resource!BL$2,INDIRECT("day_wise_sales_data!$B$1:$BZ$1"),0)),0)</f>
        <v>13360.29</v>
      </c>
      <c r="BM121" s="3">
        <f ca="1">IFERROR(INDEX(INDIRECT("day_wise_sales_data!$B$2:$BZ$599"),MATCH(resource!$CC121,day_wise_sales_data!$A$2:$A$500,0),MATCH(resource!BM$2,INDIRECT("day_wise_sales_data!$B$1:$BZ$1"),0)),0)</f>
        <v>0</v>
      </c>
      <c r="BN121" s="3">
        <f ca="1">IFERROR(INDEX(INDIRECT("day_wise_sales_data!$B$2:$BZ$599"),MATCH(resource!$CC121,day_wise_sales_data!$A$2:$A$500,0),MATCH(resource!BN$2,INDIRECT("day_wise_sales_data!$B$1:$BZ$1"),0)),0)</f>
        <v>1854.74</v>
      </c>
      <c r="BO121" s="3">
        <f ca="1">IFERROR(INDEX(INDIRECT("day_wise_sales_data!$B$2:$BZ$599"),MATCH(resource!$CC121,day_wise_sales_data!$A$2:$A$500,0),MATCH(resource!BO$2,INDIRECT("day_wise_sales_data!$B$1:$BZ$1"),0)),0)</f>
        <v>0</v>
      </c>
      <c r="BP121" s="3">
        <f ca="1">IFERROR(INDEX(INDIRECT("day_wise_sales_data!$B$2:$BZ$599"),MATCH(resource!$CC121,day_wise_sales_data!$A$2:$A$500,0),MATCH(resource!BP$2,INDIRECT("day_wise_sales_data!$B$1:$BZ$1"),0)),0)</f>
        <v>256</v>
      </c>
      <c r="BQ121" s="3">
        <f ca="1">IFERROR(INDEX(INDIRECT("day_wise_sales_data!$B$2:$BZ$599"),MATCH(resource!$CC121,day_wise_sales_data!$A$2:$A$500,0),MATCH(resource!BQ$2,INDIRECT("day_wise_sales_data!$B$1:$BZ$1"),0)),0)</f>
        <v>9240.5499999999993</v>
      </c>
      <c r="BR121" s="3">
        <f ca="1">IFERROR(INDEX(INDIRECT("day_wise_sales_data!$B$2:$BZ$599"),MATCH(resource!$CC121,day_wise_sales_data!$A$2:$A$500,0),MATCH(resource!BR$2,INDIRECT("day_wise_sales_data!$B$1:$BZ$1"),0)),0)</f>
        <v>13452.47</v>
      </c>
      <c r="BS121" s="3">
        <f ca="1">IFERROR(INDEX(INDIRECT("day_wise_sales_data!$B$2:$BZ$599"),MATCH(resource!$CC121,day_wise_sales_data!$A$2:$A$500,0),MATCH(resource!BS$2,INDIRECT("day_wise_sales_data!$B$1:$BZ$1"),0)),0)</f>
        <v>0</v>
      </c>
      <c r="BT121" s="3">
        <f ca="1">IFERROR(INDEX(INDIRECT("day_wise_sales_data!$B$2:$BZ$599"),MATCH(resource!$CC121,day_wise_sales_data!$A$2:$A$500,0),MATCH(resource!BT$2,INDIRECT("day_wise_sales_data!$B$1:$BZ$1"),0)),0)</f>
        <v>22251.38</v>
      </c>
      <c r="BU121" s="3">
        <f ca="1">IFERROR(INDEX(INDIRECT("day_wise_sales_data!$B$2:$BZ$599"),MATCH(resource!$CC121,day_wise_sales_data!$A$2:$A$500,0),MATCH(resource!BU$2,INDIRECT("day_wise_sales_data!$B$1:$BZ$1"),0)),0)</f>
        <v>17689.12</v>
      </c>
      <c r="BV121" s="3">
        <f ca="1">IFERROR(INDEX(INDIRECT("day_wise_sales_data!$B$2:$BZ$599"),MATCH(resource!$CC121,day_wise_sales_data!$A$2:$A$500,0),MATCH(resource!BV$2,INDIRECT("day_wise_sales_data!$B$1:$BZ$1"),0)),0)</f>
        <v>0</v>
      </c>
      <c r="BW121" s="3">
        <f ca="1">IFERROR(INDEX(INDIRECT("day_wise_sales_data!$B$2:$BZ$599"),MATCH(resource!$CC121,day_wise_sales_data!$A$2:$A$500,0),MATCH(resource!BW$2,INDIRECT("day_wise_sales_data!$B$1:$BZ$1"),0)),0)</f>
        <v>0</v>
      </c>
      <c r="BX121" s="3">
        <f ca="1">IFERROR(INDEX(INDIRECT("day_wise_sales_data!$B$2:$BZ$599"),MATCH(resource!$CC121,day_wise_sales_data!$A$2:$A$500,0),MATCH(resource!BX$2,INDIRECT("day_wise_sales_data!$B$1:$BZ$1"),0)),0)</f>
        <v>0</v>
      </c>
      <c r="BY121" s="3">
        <f ca="1">IFERROR(INDEX(INDIRECT("day_wise_sales_data!$B$2:$BZ$599"),MATCH(resource!$CC121,day_wise_sales_data!$A$2:$A$500,0),MATCH(resource!BY$2,INDIRECT("day_wise_sales_data!$B$1:$BZ$1"),0)),0)</f>
        <v>0</v>
      </c>
      <c r="BZ121" s="3">
        <f ca="1">IFERROR(INDEX(INDIRECT("day_wise_sales_data!$B$2:$BZ$599"),MATCH(resource!$CC121,day_wise_sales_data!$A$2:$A$500,0),MATCH(resource!BZ$2,INDIRECT("day_wise_sales_data!$B$1:$BZ$1"),0)),0)</f>
        <v>0</v>
      </c>
      <c r="CA121" s="3" t="str">
        <f ca="1">IFERROR(INDEX(INDIRECT("day_wise_sales_data!$B$2:$BZ$599"),MATCH(resource!$CC121,day_wise_sales_data!$A$2:$A$500,0),MATCH(resource!CA$2,INDIRECT("day_wise_sales_data!$B$1:$BZ$1"),0)),0)</f>
        <v>dd</v>
      </c>
      <c r="CC121" s="4" t="str">
        <f>sales_data!H120</f>
        <v>CTG07182</v>
      </c>
      <c r="CD121" s="1">
        <v>119</v>
      </c>
      <c r="CE121" s="1" t="str">
        <f>IF(AQ121=report!$AQ$3,resource!CD121,"")</f>
        <v/>
      </c>
      <c r="CF121" s="5" t="str">
        <f>IFERROR(SMALL($CE$3:$CE$1001,ROWS($CE$3:CE121)),"")</f>
        <v/>
      </c>
      <c r="CH121">
        <f>IFERROR(VLOOKUP($CC121,data_pull!$E$22:$G$700,2,0),0)</f>
        <v>120337.94</v>
      </c>
      <c r="CI121" s="1">
        <f t="shared" si="64"/>
        <v>54</v>
      </c>
      <c r="CJ121" s="1">
        <f t="shared" si="63"/>
        <v>0</v>
      </c>
      <c r="CK121" s="1" t="s">
        <v>1249</v>
      </c>
      <c r="CL121" s="1">
        <f t="shared" si="65"/>
        <v>111</v>
      </c>
      <c r="CM121" s="1" t="str">
        <f>IFERROR(VLOOKUP($CK121,stock_data!$B$3:$W$612,2,0),0)</f>
        <v>HYBROX SYRUP</v>
      </c>
      <c r="CN121" s="1" t="str">
        <f>IFERROR(VLOOKUP($CK121,stock_data!$B$3:$W$612,4,0),0)</f>
        <v>100ml</v>
      </c>
      <c r="CO121" s="1">
        <f>IFERROR(VLOOKUP($CK121,stock_data!$B$3:$W$612,5,0),0)</f>
        <v>39.6</v>
      </c>
      <c r="CP121" s="3">
        <f t="shared" si="66"/>
        <v>0</v>
      </c>
      <c r="CQ121" s="3">
        <f t="shared" si="67"/>
        <v>0</v>
      </c>
      <c r="CR121" s="1">
        <f>IFERROR(VLOOKUP($CK121,stock_data!$B$3:$W$612,6,0),0)</f>
        <v>1</v>
      </c>
      <c r="CS121" s="1">
        <f>IFERROR(VLOOKUP($CK121,stock_data!$B$3:$W$612,7,0),0)</f>
        <v>0</v>
      </c>
      <c r="CT121" s="1">
        <f>IFERROR(VLOOKUP($CK121,stock_data!$B$3:$W$612,8,0),0)</f>
        <v>181</v>
      </c>
      <c r="CU121" s="1">
        <f>IFERROR(VLOOKUP($CK121,stock_data!$B$3:$W$612,9,0),0)</f>
        <v>59</v>
      </c>
      <c r="CV121" s="1">
        <f>IFERROR(VLOOKUP($CK121,stock_data!$B$3:$W$612,10,0),0)</f>
        <v>17</v>
      </c>
      <c r="CW121" s="1">
        <f>IFERROR(VLOOKUP($CK121,stock_data!$B$3:$W$612,11,0),0)</f>
        <v>1</v>
      </c>
      <c r="CX121" s="1">
        <f>IFERROR(VLOOKUP($CK121,stock_data!$B$3:$W$612,12,0),0)</f>
        <v>286</v>
      </c>
      <c r="CY121" s="1">
        <f>IFERROR(VLOOKUP($CK121,stock_data!$B$3:$W$612,13,0),0)</f>
        <v>82</v>
      </c>
      <c r="CZ121" s="1">
        <f>IFERROR(VLOOKUP($CK121,stock_data!$B$3:$W$612,14,0),0)</f>
        <v>26</v>
      </c>
      <c r="DA121" s="1">
        <f>IFERROR(VLOOKUP($CK121,stock_data!$B$3:$W$612,15,0),0)</f>
        <v>162</v>
      </c>
      <c r="DB121" s="1">
        <f>IFERROR(VLOOKUP($CK121,stock_data!$B$3:$W$612,16,0),0)</f>
        <v>337</v>
      </c>
      <c r="DC121" s="1">
        <f>IFERROR(VLOOKUP($CK121,stock_data!$B$3:$W$612,17,0),0)</f>
        <v>426</v>
      </c>
      <c r="DD121" s="1">
        <f>IFERROR(VLOOKUP($CK121,stock_data!$B$3:$W$612,18,0),0)</f>
        <v>233</v>
      </c>
      <c r="DE121" s="1">
        <f>IFERROR(VLOOKUP($CK121,stock_data!$B$3:$W$612,19,0),0)</f>
        <v>78</v>
      </c>
      <c r="DF121" s="1">
        <f>IFERROR(VLOOKUP($CK121,stock_data!$B$3:$W$612,20,0),0)</f>
        <v>192</v>
      </c>
      <c r="DG121" s="1">
        <f>IFERROR(VLOOKUP($CK121,stock_data!$B$3:$W$612,21,0),0)</f>
        <v>63</v>
      </c>
      <c r="DH121" s="1">
        <f>IFERROR(VLOOKUP($CK121,stock_data!$B$3:$W$612,22,0),0)</f>
        <v>20</v>
      </c>
      <c r="DI121" s="1">
        <f t="shared" si="68"/>
        <v>2164</v>
      </c>
      <c r="DJ121" s="1">
        <f t="shared" si="69"/>
        <v>85694.400000000009</v>
      </c>
      <c r="DK121" s="3">
        <f>IFERROR(INDEX(COD_SALES!$B$5:$Z$500,MATCH(resource!$CC121,COD_SALES!$A$5:$A$500,0),MATCH(resource!DK$2,COD_SALES!$B$4:$Z$4,0)),"")</f>
        <v>6</v>
      </c>
      <c r="DL121" s="3">
        <f>IFERROR(INDEX(COD_SALES!$B$5:$Z$500,MATCH(resource!$CC121,COD_SALES!$A$5:$A$500,0),MATCH(resource!DL$2,COD_SALES!$B$4:$Z$4,0)),"")</f>
        <v>1</v>
      </c>
      <c r="DM121" s="3">
        <f>IFERROR(INDEX(COD_SALES!$B$5:$Z$500,MATCH(resource!$CC121,COD_SALES!$A$5:$A$500,0),MATCH(resource!DM$2,COD_SALES!$B$4:$Z$4,0)),"")</f>
        <v>10</v>
      </c>
      <c r="DN121" s="3" t="str">
        <f>IFERROR(INDEX(COD_SALES!$B$5:$Z$500,MATCH(resource!$CC121,COD_SALES!$A$5:$A$500,0),MATCH(resource!DN$2,COD_SALES!$B$4:$Z$4,0)),"")</f>
        <v/>
      </c>
      <c r="DO121" s="3">
        <f>IFERROR(INDEX(COD_SALES!$B$5:$Z$500,MATCH(resource!$CC121,COD_SALES!$A$5:$A$500,0),MATCH(resource!DO$2,COD_SALES!$B$4:$Z$4,0)),"")</f>
        <v>0</v>
      </c>
      <c r="DP121" s="3">
        <f>IFERROR(INDEX(COD_SALES!$B$5:$Z$500,MATCH(resource!$CC121,COD_SALES!$A$5:$A$500,0),MATCH(resource!DP$2,COD_SALES!$B$4:$Z$4,0)),"")</f>
        <v>20</v>
      </c>
      <c r="DQ121" s="3" t="str">
        <f>IFERROR(INDEX(COD_SALES!$B$5:$Z$500,MATCH(resource!$CC121,COD_SALES!$A$5:$A$500,0),MATCH(resource!DQ$2,COD_SALES!$B$4:$Z$4,0)),"")</f>
        <v/>
      </c>
      <c r="DR121" s="3">
        <f>IFERROR(INDEX(COD_SALES!$B$5:$Z$500,MATCH(resource!$CC121,COD_SALES!$A$5:$A$500,0),MATCH(resource!DR$2,COD_SALES!$B$4:$Z$4,0)),"")</f>
        <v>0</v>
      </c>
      <c r="DS121" s="3">
        <f>IFERROR(INDEX(COD_SALES!$B$5:$Z$500,MATCH(resource!$CC121,COD_SALES!$A$5:$A$500,0),MATCH(resource!DS$2,COD_SALES!$B$4:$Z$4,0)),"")</f>
        <v>114</v>
      </c>
      <c r="DT121" s="3">
        <f>IFERROR(INDEX(COD_SALES!$B$5:$Z$500,MATCH(resource!$CC121,COD_SALES!$A$5:$A$500,0),MATCH(resource!DT$2,COD_SALES!$B$4:$Z$4,0)),"")</f>
        <v>0</v>
      </c>
      <c r="DU121" s="3">
        <f>IFERROR(INDEX(COD_SALES!$B$5:$Z$500,MATCH(resource!$CC121,COD_SALES!$A$5:$A$500,0),MATCH(resource!DU$2,COD_SALES!$B$4:$Z$4,0)),"")</f>
        <v>0</v>
      </c>
      <c r="DV121" s="3">
        <f>IFERROR(INDEX(COD_SALES!$B$5:$Z$500,MATCH(resource!$CC121,COD_SALES!$A$5:$A$500,0),MATCH(resource!DV$2,COD_SALES!$B$4:$Z$4,0)),"")</f>
        <v>0</v>
      </c>
      <c r="DW121" s="3">
        <f>IFERROR(INDEX(COD_SALES!$B$5:$Z$500,MATCH(resource!$CC121,COD_SALES!$A$5:$A$500,0),MATCH(resource!DW$2,COD_SALES!$B$4:$Z$4,0)),"")</f>
        <v>27</v>
      </c>
      <c r="DX121" s="3">
        <f>IFERROR(INDEX(COD_SALES!$B$5:$Z$500,MATCH(resource!$CC121,COD_SALES!$A$5:$A$500,0),MATCH(resource!DX$2,COD_SALES!$B$4:$Z$4,0)),"")</f>
        <v>0</v>
      </c>
      <c r="DY121" s="3">
        <f>IFERROR(INDEX(COD_SALES!$B$5:$Z$500,MATCH(resource!$CC121,COD_SALES!$A$5:$A$500,0),MATCH(resource!DY$2,COD_SALES!$B$4:$Z$4,0)),"")</f>
        <v>5</v>
      </c>
      <c r="DZ121" s="3">
        <f>IFERROR(INDEX(COD_SALES!$B$5:$Z$500,MATCH(resource!$CC121,COD_SALES!$A$5:$A$500,0),MATCH(resource!DZ$2,COD_SALES!$B$4:$Z$4,0)),"")</f>
        <v>1</v>
      </c>
      <c r="EA121" s="3">
        <f>IFERROR(INDEX(COD_SALES!$B$5:$Z$500,MATCH(resource!$CC121,COD_SALES!$A$5:$A$500,0),MATCH(resource!EA$2,COD_SALES!$B$4:$Z$4,0)),"")</f>
        <v>0</v>
      </c>
      <c r="EB121" s="3">
        <f t="shared" si="70"/>
        <v>45707.020000000004</v>
      </c>
      <c r="ED121" s="3">
        <f>IFERROR(VLOOKUP($CK121,depot_prod_sales!$B$5:$S$200,3,0),0)</f>
        <v>215</v>
      </c>
      <c r="EE121" s="3">
        <f>IFERROR(VLOOKUP($CK121,depot_prod_sales!$B$5:$S$200,4,0),0)</f>
        <v>226</v>
      </c>
      <c r="EF121" s="3">
        <f>IFERROR(VLOOKUP($CK121,depot_prod_sales!$B$5:$S$200,5,0),0)</f>
        <v>165</v>
      </c>
      <c r="EG121" s="3">
        <f>IFERROR(VLOOKUP($CK121,depot_prod_sales!$B$5:$S$200,6,0),0)</f>
        <v>383</v>
      </c>
      <c r="EH121" s="3">
        <f>IFERROR(VLOOKUP($CK121,depot_prod_sales!$B$5:$S$200,7,0),0)</f>
        <v>275</v>
      </c>
      <c r="EI121" s="3">
        <f>IFERROR(VLOOKUP($CK121,depot_prod_sales!$B$5:$S$200,8,0),0)</f>
        <v>793</v>
      </c>
      <c r="EJ121" s="3">
        <f>IFERROR(VLOOKUP($CK121,depot_prod_sales!$B$5:$S$200,9,0),0)</f>
        <v>594</v>
      </c>
      <c r="EK121" s="3">
        <f>IFERROR(VLOOKUP($CK121,depot_prod_sales!$B$5:$S$200,10,0),0)</f>
        <v>442</v>
      </c>
      <c r="EL121" s="3">
        <f>IFERROR(VLOOKUP($CK121,depot_prod_sales!$B$5:$S$200,11,0),0)</f>
        <v>68</v>
      </c>
      <c r="EM121" s="3">
        <f>IFERROR(VLOOKUP($CK121,depot_prod_sales!$B$5:$S$200,12,0),0)</f>
        <v>94</v>
      </c>
      <c r="EN121" s="3">
        <f>IFERROR(VLOOKUP($CK121,depot_prod_sales!$B$5:$S$200,13,0),0)</f>
        <v>152</v>
      </c>
      <c r="EO121" s="3">
        <f>IFERROR(VLOOKUP($CK121,depot_prod_sales!$B$5:$S$200,14,0),0)</f>
        <v>252</v>
      </c>
      <c r="EP121" s="3">
        <f>IFERROR(VLOOKUP($CK121,depot_prod_sales!$B$5:$S$200,15,0),0)</f>
        <v>96</v>
      </c>
      <c r="EQ121" s="3">
        <f>IFERROR(VLOOKUP($CK121,depot_prod_sales!$B$5:$S$200,16,0),0)</f>
        <v>184</v>
      </c>
      <c r="ER121" s="3">
        <f>IFERROR(VLOOKUP($CK121,depot_prod_sales!$B$5:$S$200,17,0),0)</f>
        <v>322</v>
      </c>
      <c r="ES121" s="3">
        <f>IFERROR(VLOOKUP($CK121,depot_prod_sales!$B$5:$S$200,18,0),0)</f>
        <v>297</v>
      </c>
      <c r="ET121" s="116">
        <f t="shared" si="71"/>
        <v>4558</v>
      </c>
      <c r="EU121" s="116">
        <f t="shared" si="72"/>
        <v>180496.80000000002</v>
      </c>
      <c r="EW121" s="3">
        <f>IFERROR(VLOOKUP(CC121,data_pull!$AO$25:$AR$546,2,0),0)</f>
        <v>18</v>
      </c>
      <c r="EX121" s="1">
        <f>IFERROR(VLOOKUP(CC121,data_pull!$AO$25:$AR$546,4,0),0)</f>
        <v>170000</v>
      </c>
    </row>
    <row r="122" spans="13:154" x14ac:dyDescent="0.25"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4" t="str">
        <f>sales_data!B121</f>
        <v>Dipak Talukder</v>
      </c>
      <c r="AR122" s="4" t="str">
        <f>sales_data!C121</f>
        <v>Golam Kabir</v>
      </c>
      <c r="AS122" s="5" t="str">
        <f t="shared" si="62"/>
        <v/>
      </c>
      <c r="AT122" s="4" t="str">
        <f>sales_data!I121</f>
        <v>Suranjith Bardhan</v>
      </c>
      <c r="AU122" s="4" t="str">
        <f>sales_data!W121</f>
        <v>C E P Z (Cb)</v>
      </c>
      <c r="AV122" s="1">
        <f>sales_data!N121</f>
        <v>117640.03</v>
      </c>
      <c r="AW122" s="1">
        <f>sales_data!P121</f>
        <v>25</v>
      </c>
      <c r="AX122" s="3">
        <f ca="1">IFERROR(INDEX(INDIRECT("day_wise_sales_data!$B$2:$BZ$599"),MATCH(resource!$CC122,day_wise_sales_data!$A$2:$A$500,0),MATCH(resource!AX$2,INDIRECT("day_wise_sales_data!$B$1:$BZ$1"),0)),0)</f>
        <v>1100.04</v>
      </c>
      <c r="AY122" s="3">
        <f ca="1">IFERROR(INDEX(INDIRECT("day_wise_sales_data!$B$2:$BZ$599"),MATCH(resource!$CC122,day_wise_sales_data!$A$2:$A$500,0),MATCH(resource!AY$2,INDIRECT("day_wise_sales_data!$B$1:$BZ$1"),0)),0)</f>
        <v>0</v>
      </c>
      <c r="AZ122" s="3">
        <f ca="1">IFERROR(INDEX(INDIRECT("day_wise_sales_data!$B$2:$BZ$599"),MATCH(resource!$CC122,day_wise_sales_data!$A$2:$A$500,0),MATCH(resource!AZ$2,INDIRECT("day_wise_sales_data!$B$1:$BZ$1"),0)),0)</f>
        <v>0</v>
      </c>
      <c r="BA122" s="3">
        <f ca="1">IFERROR(INDEX(INDIRECT("day_wise_sales_data!$B$2:$BZ$599"),MATCH(resource!$CC122,day_wise_sales_data!$A$2:$A$500,0),MATCH(resource!BA$2,INDIRECT("day_wise_sales_data!$B$1:$BZ$1"),0)),0)</f>
        <v>369.62</v>
      </c>
      <c r="BB122" s="3">
        <f ca="1">IFERROR(INDEX(INDIRECT("day_wise_sales_data!$B$2:$BZ$599"),MATCH(resource!$CC122,day_wise_sales_data!$A$2:$A$500,0),MATCH(resource!BB$2,INDIRECT("day_wise_sales_data!$B$1:$BZ$1"),0)),0)</f>
        <v>352.9</v>
      </c>
      <c r="BC122" s="3">
        <f ca="1">IFERROR(INDEX(INDIRECT("day_wise_sales_data!$B$2:$BZ$599"),MATCH(resource!$CC122,day_wise_sales_data!$A$2:$A$500,0),MATCH(resource!BC$2,INDIRECT("day_wise_sales_data!$B$1:$BZ$1"),0)),0)</f>
        <v>0</v>
      </c>
      <c r="BD122" s="3">
        <f ca="1">IFERROR(INDEX(INDIRECT("day_wise_sales_data!$B$2:$BZ$599"),MATCH(resource!$CC122,day_wise_sales_data!$A$2:$A$500,0),MATCH(resource!BD$2,INDIRECT("day_wise_sales_data!$B$1:$BZ$1"),0)),0)</f>
        <v>0</v>
      </c>
      <c r="BE122" s="3">
        <f ca="1">IFERROR(INDEX(INDIRECT("day_wise_sales_data!$B$2:$BZ$599"),MATCH(resource!$CC122,day_wise_sales_data!$A$2:$A$500,0),MATCH(resource!BE$2,INDIRECT("day_wise_sales_data!$B$1:$BZ$1"),0)),0)</f>
        <v>0</v>
      </c>
      <c r="BF122" s="3">
        <f ca="1">IFERROR(INDEX(INDIRECT("day_wise_sales_data!$B$2:$BZ$599"),MATCH(resource!$CC122,day_wise_sales_data!$A$2:$A$500,0),MATCH(resource!BF$2,INDIRECT("day_wise_sales_data!$B$1:$BZ$1"),0)),0)</f>
        <v>678.21</v>
      </c>
      <c r="BG122" s="3">
        <f ca="1">IFERROR(INDEX(INDIRECT("day_wise_sales_data!$B$2:$BZ$599"),MATCH(resource!$CC122,day_wise_sales_data!$A$2:$A$500,0),MATCH(resource!BG$2,INDIRECT("day_wise_sales_data!$B$1:$BZ$1"),0)),0)</f>
        <v>1320</v>
      </c>
      <c r="BH122" s="3">
        <f ca="1">IFERROR(INDEX(INDIRECT("day_wise_sales_data!$B$2:$BZ$599"),MATCH(resource!$CC122,day_wise_sales_data!$A$2:$A$500,0),MATCH(resource!BH$2,INDIRECT("day_wise_sales_data!$B$1:$BZ$1"),0)),0)</f>
        <v>4678.43</v>
      </c>
      <c r="BI122" s="3">
        <f ca="1">IFERROR(INDEX(INDIRECT("day_wise_sales_data!$B$2:$BZ$599"),MATCH(resource!$CC122,day_wise_sales_data!$A$2:$A$500,0),MATCH(resource!BI$2,INDIRECT("day_wise_sales_data!$B$1:$BZ$1"),0)),0)</f>
        <v>0</v>
      </c>
      <c r="BJ122" s="3">
        <f ca="1">IFERROR(INDEX(INDIRECT("day_wise_sales_data!$B$2:$BZ$599"),MATCH(resource!$CC122,day_wise_sales_data!$A$2:$A$500,0),MATCH(resource!BJ$2,INDIRECT("day_wise_sales_data!$B$1:$BZ$1"),0)),0)</f>
        <v>0</v>
      </c>
      <c r="BK122" s="3">
        <f ca="1">IFERROR(INDEX(INDIRECT("day_wise_sales_data!$B$2:$BZ$599"),MATCH(resource!$CC122,day_wise_sales_data!$A$2:$A$500,0),MATCH(resource!BK$2,INDIRECT("day_wise_sales_data!$B$1:$BZ$1"),0)),0)</f>
        <v>21464.71</v>
      </c>
      <c r="BL122" s="3">
        <f ca="1">IFERROR(INDEX(INDIRECT("day_wise_sales_data!$B$2:$BZ$599"),MATCH(resource!$CC122,day_wise_sales_data!$A$2:$A$500,0),MATCH(resource!BL$2,INDIRECT("day_wise_sales_data!$B$1:$BZ$1"),0)),0)</f>
        <v>2698.27</v>
      </c>
      <c r="BM122" s="3">
        <f ca="1">IFERROR(INDEX(INDIRECT("day_wise_sales_data!$B$2:$BZ$599"),MATCH(resource!$CC122,day_wise_sales_data!$A$2:$A$500,0),MATCH(resource!BM$2,INDIRECT("day_wise_sales_data!$B$1:$BZ$1"),0)),0)</f>
        <v>0</v>
      </c>
      <c r="BN122" s="3">
        <f ca="1">IFERROR(INDEX(INDIRECT("day_wise_sales_data!$B$2:$BZ$599"),MATCH(resource!$CC122,day_wise_sales_data!$A$2:$A$500,0),MATCH(resource!BN$2,INDIRECT("day_wise_sales_data!$B$1:$BZ$1"),0)),0)</f>
        <v>0</v>
      </c>
      <c r="BO122" s="3">
        <f ca="1">IFERROR(INDEX(INDIRECT("day_wise_sales_data!$B$2:$BZ$599"),MATCH(resource!$CC122,day_wise_sales_data!$A$2:$A$500,0),MATCH(resource!BO$2,INDIRECT("day_wise_sales_data!$B$1:$BZ$1"),0)),0)</f>
        <v>8577.73</v>
      </c>
      <c r="BP122" s="3">
        <f ca="1">IFERROR(INDEX(INDIRECT("day_wise_sales_data!$B$2:$BZ$599"),MATCH(resource!$CC122,day_wise_sales_data!$A$2:$A$500,0),MATCH(resource!BP$2,INDIRECT("day_wise_sales_data!$B$1:$BZ$1"),0)),0)</f>
        <v>0</v>
      </c>
      <c r="BQ122" s="3">
        <f ca="1">IFERROR(INDEX(INDIRECT("day_wise_sales_data!$B$2:$BZ$599"),MATCH(resource!$CC122,day_wise_sales_data!$A$2:$A$500,0),MATCH(resource!BQ$2,INDIRECT("day_wise_sales_data!$B$1:$BZ$1"),0)),0)</f>
        <v>0</v>
      </c>
      <c r="BR122" s="3">
        <f ca="1">IFERROR(INDEX(INDIRECT("day_wise_sales_data!$B$2:$BZ$599"),MATCH(resource!$CC122,day_wise_sales_data!$A$2:$A$500,0),MATCH(resource!BR$2,INDIRECT("day_wise_sales_data!$B$1:$BZ$1"),0)),0)</f>
        <v>7372.25</v>
      </c>
      <c r="BS122" s="3">
        <f ca="1">IFERROR(INDEX(INDIRECT("day_wise_sales_data!$B$2:$BZ$599"),MATCH(resource!$CC122,day_wise_sales_data!$A$2:$A$500,0),MATCH(resource!BS$2,INDIRECT("day_wise_sales_data!$B$1:$BZ$1"),0)),0)</f>
        <v>0</v>
      </c>
      <c r="BT122" s="3">
        <f ca="1">IFERROR(INDEX(INDIRECT("day_wise_sales_data!$B$2:$BZ$599"),MATCH(resource!$CC122,day_wise_sales_data!$A$2:$A$500,0),MATCH(resource!BT$2,INDIRECT("day_wise_sales_data!$B$1:$BZ$1"),0)),0)</f>
        <v>16259.98</v>
      </c>
      <c r="BU122" s="3">
        <f ca="1">IFERROR(INDEX(INDIRECT("day_wise_sales_data!$B$2:$BZ$599"),MATCH(resource!$CC122,day_wise_sales_data!$A$2:$A$500,0),MATCH(resource!BU$2,INDIRECT("day_wise_sales_data!$B$1:$BZ$1"),0)),0)</f>
        <v>36954.230000000003</v>
      </c>
      <c r="BV122" s="3">
        <f ca="1">IFERROR(INDEX(INDIRECT("day_wise_sales_data!$B$2:$BZ$599"),MATCH(resource!$CC122,day_wise_sales_data!$A$2:$A$500,0),MATCH(resource!BV$2,INDIRECT("day_wise_sales_data!$B$1:$BZ$1"),0)),0)</f>
        <v>12633.07</v>
      </c>
      <c r="BW122" s="3">
        <f ca="1">IFERROR(INDEX(INDIRECT("day_wise_sales_data!$B$2:$BZ$599"),MATCH(resource!$CC122,day_wise_sales_data!$A$2:$A$500,0),MATCH(resource!BW$2,INDIRECT("day_wise_sales_data!$B$1:$BZ$1"),0)),0)</f>
        <v>0</v>
      </c>
      <c r="BX122" s="3">
        <f ca="1">IFERROR(INDEX(INDIRECT("day_wise_sales_data!$B$2:$BZ$599"),MATCH(resource!$CC122,day_wise_sales_data!$A$2:$A$500,0),MATCH(resource!BX$2,INDIRECT("day_wise_sales_data!$B$1:$BZ$1"),0)),0)</f>
        <v>3180.59</v>
      </c>
      <c r="BY122" s="3">
        <f ca="1">IFERROR(INDEX(INDIRECT("day_wise_sales_data!$B$2:$BZ$599"),MATCH(resource!$CC122,day_wise_sales_data!$A$2:$A$500,0),MATCH(resource!BY$2,INDIRECT("day_wise_sales_data!$B$1:$BZ$1"),0)),0)</f>
        <v>0</v>
      </c>
      <c r="BZ122" s="3">
        <f ca="1">IFERROR(INDEX(INDIRECT("day_wise_sales_data!$B$2:$BZ$599"),MATCH(resource!$CC122,day_wise_sales_data!$A$2:$A$500,0),MATCH(resource!BZ$2,INDIRECT("day_wise_sales_data!$B$1:$BZ$1"),0)),0)</f>
        <v>0</v>
      </c>
      <c r="CA122" s="3" t="str">
        <f ca="1">IFERROR(INDEX(INDIRECT("day_wise_sales_data!$B$2:$BZ$599"),MATCH(resource!$CC122,day_wise_sales_data!$A$2:$A$500,0),MATCH(resource!CA$2,INDIRECT("day_wise_sales_data!$B$1:$BZ$1"),0)),0)</f>
        <v>dd</v>
      </c>
      <c r="CC122" s="4" t="str">
        <f>sales_data!H121</f>
        <v>CTG041120</v>
      </c>
      <c r="CD122" s="1">
        <v>120</v>
      </c>
      <c r="CE122" s="1" t="str">
        <f>IF(AQ122=report!$AQ$3,resource!CD122,"")</f>
        <v/>
      </c>
      <c r="CF122" s="5" t="str">
        <f>IFERROR(SMALL($CE$3:$CE$1001,ROWS($CE$3:CE122)),"")</f>
        <v/>
      </c>
      <c r="CH122">
        <f>IFERROR(VLOOKUP($CC122,data_pull!$E$22:$G$700,2,0),0)</f>
        <v>117640.03</v>
      </c>
      <c r="CI122" s="1">
        <f t="shared" si="64"/>
        <v>154</v>
      </c>
      <c r="CJ122" s="1">
        <f t="shared" si="63"/>
        <v>0</v>
      </c>
      <c r="CK122" s="1" t="s">
        <v>1251</v>
      </c>
      <c r="CL122" s="1">
        <f t="shared" si="65"/>
        <v>111</v>
      </c>
      <c r="CM122" s="1" t="str">
        <f>IFERROR(VLOOKUP($CK122,stock_data!$B$3:$W$612,2,0),0)</f>
        <v>HYBROX SYRUP 100ML (EXP)</v>
      </c>
      <c r="CN122" s="1" t="str">
        <f>IFERROR(VLOOKUP($CK122,stock_data!$B$3:$W$612,4,0),0)</f>
        <v>100ml</v>
      </c>
      <c r="CO122" s="1">
        <f>IFERROR(VLOOKUP($CK122,stock_data!$B$3:$W$612,5,0),0)</f>
        <v>35.299999999999997</v>
      </c>
      <c r="CP122" s="3">
        <f t="shared" si="66"/>
        <v>0</v>
      </c>
      <c r="CQ122" s="3">
        <f t="shared" si="67"/>
        <v>0</v>
      </c>
      <c r="CR122" s="1">
        <f>IFERROR(VLOOKUP($CK122,stock_data!$B$3:$W$612,6,0),0)</f>
        <v>0</v>
      </c>
      <c r="CS122" s="1">
        <f>IFERROR(VLOOKUP($CK122,stock_data!$B$3:$W$612,7,0),0)</f>
        <v>0</v>
      </c>
      <c r="CT122" s="1">
        <f>IFERROR(VLOOKUP($CK122,stock_data!$B$3:$W$612,8,0),0)</f>
        <v>0</v>
      </c>
      <c r="CU122" s="1">
        <f>IFERROR(VLOOKUP($CK122,stock_data!$B$3:$W$612,9,0),0)</f>
        <v>0</v>
      </c>
      <c r="CV122" s="1">
        <f>IFERROR(VLOOKUP($CK122,stock_data!$B$3:$W$612,10,0),0)</f>
        <v>0</v>
      </c>
      <c r="CW122" s="1">
        <f>IFERROR(VLOOKUP($CK122,stock_data!$B$3:$W$612,11,0),0)</f>
        <v>0</v>
      </c>
      <c r="CX122" s="1">
        <f>IFERROR(VLOOKUP($CK122,stock_data!$B$3:$W$612,12,0),0)</f>
        <v>0</v>
      </c>
      <c r="CY122" s="1">
        <f>IFERROR(VLOOKUP($CK122,stock_data!$B$3:$W$612,13,0),0)</f>
        <v>0</v>
      </c>
      <c r="CZ122" s="1">
        <f>IFERROR(VLOOKUP($CK122,stock_data!$B$3:$W$612,14,0),0)</f>
        <v>0</v>
      </c>
      <c r="DA122" s="1">
        <f>IFERROR(VLOOKUP($CK122,stock_data!$B$3:$W$612,15,0),0)</f>
        <v>0</v>
      </c>
      <c r="DB122" s="1">
        <f>IFERROR(VLOOKUP($CK122,stock_data!$B$3:$W$612,16,0),0)</f>
        <v>0</v>
      </c>
      <c r="DC122" s="1">
        <f>IFERROR(VLOOKUP($CK122,stock_data!$B$3:$W$612,17,0),0)</f>
        <v>0</v>
      </c>
      <c r="DD122" s="1">
        <f>IFERROR(VLOOKUP($CK122,stock_data!$B$3:$W$612,18,0),0)</f>
        <v>0</v>
      </c>
      <c r="DE122" s="1">
        <f>IFERROR(VLOOKUP($CK122,stock_data!$B$3:$W$612,19,0),0)</f>
        <v>0</v>
      </c>
      <c r="DF122" s="1">
        <f>IFERROR(VLOOKUP($CK122,stock_data!$B$3:$W$612,20,0),0)</f>
        <v>0</v>
      </c>
      <c r="DG122" s="1">
        <f>IFERROR(VLOOKUP($CK122,stock_data!$B$3:$W$612,21,0),0)</f>
        <v>0</v>
      </c>
      <c r="DH122" s="1">
        <f>IFERROR(VLOOKUP($CK122,stock_data!$B$3:$W$612,22,0),0)</f>
        <v>0</v>
      </c>
      <c r="DI122" s="1">
        <f t="shared" si="68"/>
        <v>0</v>
      </c>
      <c r="DJ122" s="1">
        <f t="shared" si="69"/>
        <v>0</v>
      </c>
      <c r="DK122" s="3">
        <f>IFERROR(INDEX(COD_SALES!$B$5:$Z$500,MATCH(resource!$CC122,COD_SALES!$A$5:$A$500,0),MATCH(resource!DK$2,COD_SALES!$B$4:$Z$4,0)),"")</f>
        <v>10</v>
      </c>
      <c r="DL122" s="3">
        <f>IFERROR(INDEX(COD_SALES!$B$5:$Z$500,MATCH(resource!$CC122,COD_SALES!$A$5:$A$500,0),MATCH(resource!DL$2,COD_SALES!$B$4:$Z$4,0)),"")</f>
        <v>2</v>
      </c>
      <c r="DM122" s="3">
        <f>IFERROR(INDEX(COD_SALES!$B$5:$Z$500,MATCH(resource!$CC122,COD_SALES!$A$5:$A$500,0),MATCH(resource!DM$2,COD_SALES!$B$4:$Z$4,0)),"")</f>
        <v>0</v>
      </c>
      <c r="DN122" s="3" t="str">
        <f>IFERROR(INDEX(COD_SALES!$B$5:$Z$500,MATCH(resource!$CC122,COD_SALES!$A$5:$A$500,0),MATCH(resource!DN$2,COD_SALES!$B$4:$Z$4,0)),"")</f>
        <v/>
      </c>
      <c r="DO122" s="3">
        <f>IFERROR(INDEX(COD_SALES!$B$5:$Z$500,MATCH(resource!$CC122,COD_SALES!$A$5:$A$500,0),MATCH(resource!DO$2,COD_SALES!$B$4:$Z$4,0)),"")</f>
        <v>0</v>
      </c>
      <c r="DP122" s="3">
        <f>IFERROR(INDEX(COD_SALES!$B$5:$Z$500,MATCH(resource!$CC122,COD_SALES!$A$5:$A$500,0),MATCH(resource!DP$2,COD_SALES!$B$4:$Z$4,0)),"")</f>
        <v>6</v>
      </c>
      <c r="DQ122" s="3" t="str">
        <f>IFERROR(INDEX(COD_SALES!$B$5:$Z$500,MATCH(resource!$CC122,COD_SALES!$A$5:$A$500,0),MATCH(resource!DQ$2,COD_SALES!$B$4:$Z$4,0)),"")</f>
        <v/>
      </c>
      <c r="DR122" s="3">
        <f>IFERROR(INDEX(COD_SALES!$B$5:$Z$500,MATCH(resource!$CC122,COD_SALES!$A$5:$A$500,0),MATCH(resource!DR$2,COD_SALES!$B$4:$Z$4,0)),"")</f>
        <v>0</v>
      </c>
      <c r="DS122" s="3">
        <f>IFERROR(INDEX(COD_SALES!$B$5:$Z$500,MATCH(resource!$CC122,COD_SALES!$A$5:$A$500,0),MATCH(resource!DS$2,COD_SALES!$B$4:$Z$4,0)),"")</f>
        <v>180</v>
      </c>
      <c r="DT122" s="3">
        <f>IFERROR(INDEX(COD_SALES!$B$5:$Z$500,MATCH(resource!$CC122,COD_SALES!$A$5:$A$500,0),MATCH(resource!DT$2,COD_SALES!$B$4:$Z$4,0)),"")</f>
        <v>12</v>
      </c>
      <c r="DU122" s="3">
        <f>IFERROR(INDEX(COD_SALES!$B$5:$Z$500,MATCH(resource!$CC122,COD_SALES!$A$5:$A$500,0),MATCH(resource!DU$2,COD_SALES!$B$4:$Z$4,0)),"")</f>
        <v>0</v>
      </c>
      <c r="DV122" s="3">
        <f>IFERROR(INDEX(COD_SALES!$B$5:$Z$500,MATCH(resource!$CC122,COD_SALES!$A$5:$A$500,0),MATCH(resource!DV$2,COD_SALES!$B$4:$Z$4,0)),"")</f>
        <v>0</v>
      </c>
      <c r="DW122" s="3">
        <f>IFERROR(INDEX(COD_SALES!$B$5:$Z$500,MATCH(resource!$CC122,COD_SALES!$A$5:$A$500,0),MATCH(resource!DW$2,COD_SALES!$B$4:$Z$4,0)),"")</f>
        <v>5</v>
      </c>
      <c r="DX122" s="3">
        <f>IFERROR(INDEX(COD_SALES!$B$5:$Z$500,MATCH(resource!$CC122,COD_SALES!$A$5:$A$500,0),MATCH(resource!DX$2,COD_SALES!$B$4:$Z$4,0)),"")</f>
        <v>0</v>
      </c>
      <c r="DY122" s="3">
        <f>IFERROR(INDEX(COD_SALES!$B$5:$Z$500,MATCH(resource!$CC122,COD_SALES!$A$5:$A$500,0),MATCH(resource!DY$2,COD_SALES!$B$4:$Z$4,0)),"")</f>
        <v>1</v>
      </c>
      <c r="DZ122" s="3">
        <f>IFERROR(INDEX(COD_SALES!$B$5:$Z$500,MATCH(resource!$CC122,COD_SALES!$A$5:$A$500,0),MATCH(resource!DZ$2,COD_SALES!$B$4:$Z$4,0)),"")</f>
        <v>1</v>
      </c>
      <c r="EA122" s="3">
        <f>IFERROR(INDEX(COD_SALES!$B$5:$Z$500,MATCH(resource!$CC122,COD_SALES!$A$5:$A$500,0),MATCH(resource!EA$2,COD_SALES!$B$4:$Z$4,0)),"")</f>
        <v>11</v>
      </c>
      <c r="EB122" s="3">
        <f t="shared" si="70"/>
        <v>49668.97</v>
      </c>
      <c r="ED122" s="3">
        <f>IFERROR(VLOOKUP($CK122,depot_prod_sales!$B$5:$S$200,3,0),0)</f>
        <v>0</v>
      </c>
      <c r="EE122" s="3">
        <f>IFERROR(VLOOKUP($CK122,depot_prod_sales!$B$5:$S$200,4,0),0)</f>
        <v>0</v>
      </c>
      <c r="EF122" s="3">
        <f>IFERROR(VLOOKUP($CK122,depot_prod_sales!$B$5:$S$200,5,0),0)</f>
        <v>0</v>
      </c>
      <c r="EG122" s="3">
        <f>IFERROR(VLOOKUP($CK122,depot_prod_sales!$B$5:$S$200,6,0),0)</f>
        <v>0</v>
      </c>
      <c r="EH122" s="3">
        <f>IFERROR(VLOOKUP($CK122,depot_prod_sales!$B$5:$S$200,7,0),0)</f>
        <v>0</v>
      </c>
      <c r="EI122" s="3">
        <f>IFERROR(VLOOKUP($CK122,depot_prod_sales!$B$5:$S$200,8,0),0)</f>
        <v>0</v>
      </c>
      <c r="EJ122" s="3">
        <f>IFERROR(VLOOKUP($CK122,depot_prod_sales!$B$5:$S$200,9,0),0)</f>
        <v>0</v>
      </c>
      <c r="EK122" s="3">
        <f>IFERROR(VLOOKUP($CK122,depot_prod_sales!$B$5:$S$200,10,0),0)</f>
        <v>0</v>
      </c>
      <c r="EL122" s="3">
        <f>IFERROR(VLOOKUP($CK122,depot_prod_sales!$B$5:$S$200,11,0),0)</f>
        <v>0</v>
      </c>
      <c r="EM122" s="3">
        <f>IFERROR(VLOOKUP($CK122,depot_prod_sales!$B$5:$S$200,12,0),0)</f>
        <v>0</v>
      </c>
      <c r="EN122" s="3">
        <f>IFERROR(VLOOKUP($CK122,depot_prod_sales!$B$5:$S$200,13,0),0)</f>
        <v>0</v>
      </c>
      <c r="EO122" s="3">
        <f>IFERROR(VLOOKUP($CK122,depot_prod_sales!$B$5:$S$200,14,0),0)</f>
        <v>0</v>
      </c>
      <c r="EP122" s="3">
        <f>IFERROR(VLOOKUP($CK122,depot_prod_sales!$B$5:$S$200,15,0),0)</f>
        <v>0</v>
      </c>
      <c r="EQ122" s="3">
        <f>IFERROR(VLOOKUP($CK122,depot_prod_sales!$B$5:$S$200,16,0),0)</f>
        <v>0</v>
      </c>
      <c r="ER122" s="3">
        <f>IFERROR(VLOOKUP($CK122,depot_prod_sales!$B$5:$S$200,17,0),0)</f>
        <v>0</v>
      </c>
      <c r="ES122" s="3">
        <f>IFERROR(VLOOKUP($CK122,depot_prod_sales!$B$5:$S$200,18,0),0)</f>
        <v>0</v>
      </c>
      <c r="ET122" s="116">
        <f t="shared" si="71"/>
        <v>0</v>
      </c>
      <c r="EU122" s="116">
        <f t="shared" si="72"/>
        <v>0</v>
      </c>
      <c r="EW122" s="3">
        <f>IFERROR(VLOOKUP(CC122,data_pull!$AO$25:$AR$546,2,0),0)</f>
        <v>22</v>
      </c>
      <c r="EX122" s="1">
        <f>IFERROR(VLOOKUP(CC122,data_pull!$AO$25:$AR$546,4,0),0)</f>
        <v>170000</v>
      </c>
    </row>
    <row r="123" spans="13:154" x14ac:dyDescent="0.25"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4" t="str">
        <f>sales_data!B122</f>
        <v>Dipak Talukder</v>
      </c>
      <c r="AR123" s="4" t="str">
        <f>sales_data!C122</f>
        <v>Jitu Dey</v>
      </c>
      <c r="AS123" s="5" t="str">
        <f t="shared" si="62"/>
        <v>Jitu Dey</v>
      </c>
      <c r="AT123" s="4" t="str">
        <f>sales_data!I122</f>
        <v>Ansur Ali (Nasir)</v>
      </c>
      <c r="AU123" s="4" t="str">
        <f>sales_data!W122</f>
        <v>Banshkhali (Tb)</v>
      </c>
      <c r="AV123" s="1">
        <f>sales_data!N122</f>
        <v>117885.21</v>
      </c>
      <c r="AW123" s="1">
        <f>sales_data!P122</f>
        <v>14</v>
      </c>
      <c r="AX123" s="3">
        <f ca="1">IFERROR(INDEX(INDIRECT("day_wise_sales_data!$B$2:$BZ$599"),MATCH(resource!$CC123,day_wise_sales_data!$A$2:$A$500,0),MATCH(resource!AX$2,INDIRECT("day_wise_sales_data!$B$1:$BZ$1"),0)),0)</f>
        <v>0</v>
      </c>
      <c r="AY123" s="3">
        <f ca="1">IFERROR(INDEX(INDIRECT("day_wise_sales_data!$B$2:$BZ$599"),MATCH(resource!$CC123,day_wise_sales_data!$A$2:$A$500,0),MATCH(resource!AY$2,INDIRECT("day_wise_sales_data!$B$1:$BZ$1"),0)),0)</f>
        <v>0</v>
      </c>
      <c r="AZ123" s="3">
        <f ca="1">IFERROR(INDEX(INDIRECT("day_wise_sales_data!$B$2:$BZ$599"),MATCH(resource!$CC123,day_wise_sales_data!$A$2:$A$500,0),MATCH(resource!AZ$2,INDIRECT("day_wise_sales_data!$B$1:$BZ$1"),0)),0)</f>
        <v>0</v>
      </c>
      <c r="BA123" s="3">
        <f ca="1">IFERROR(INDEX(INDIRECT("day_wise_sales_data!$B$2:$BZ$599"),MATCH(resource!$CC123,day_wise_sales_data!$A$2:$A$500,0),MATCH(resource!BA$2,INDIRECT("day_wise_sales_data!$B$1:$BZ$1"),0)),0)</f>
        <v>0</v>
      </c>
      <c r="BB123" s="3">
        <f ca="1">IFERROR(INDEX(INDIRECT("day_wise_sales_data!$B$2:$BZ$599"),MATCH(resource!$CC123,day_wise_sales_data!$A$2:$A$500,0),MATCH(resource!BB$2,INDIRECT("day_wise_sales_data!$B$1:$BZ$1"),0)),0)</f>
        <v>0</v>
      </c>
      <c r="BC123" s="3">
        <f ca="1">IFERROR(INDEX(INDIRECT("day_wise_sales_data!$B$2:$BZ$599"),MATCH(resource!$CC123,day_wise_sales_data!$A$2:$A$500,0),MATCH(resource!BC$2,INDIRECT("day_wise_sales_data!$B$1:$BZ$1"),0)),0)</f>
        <v>0</v>
      </c>
      <c r="BD123" s="3">
        <f ca="1">IFERROR(INDEX(INDIRECT("day_wise_sales_data!$B$2:$BZ$599"),MATCH(resource!$CC123,day_wise_sales_data!$A$2:$A$500,0),MATCH(resource!BD$2,INDIRECT("day_wise_sales_data!$B$1:$BZ$1"),0)),0)</f>
        <v>2155.64</v>
      </c>
      <c r="BE123" s="3">
        <f ca="1">IFERROR(INDEX(INDIRECT("day_wise_sales_data!$B$2:$BZ$599"),MATCH(resource!$CC123,day_wise_sales_data!$A$2:$A$500,0),MATCH(resource!BE$2,INDIRECT("day_wise_sales_data!$B$1:$BZ$1"),0)),0)</f>
        <v>0</v>
      </c>
      <c r="BF123" s="3">
        <f ca="1">IFERROR(INDEX(INDIRECT("day_wise_sales_data!$B$2:$BZ$599"),MATCH(resource!$CC123,day_wise_sales_data!$A$2:$A$500,0),MATCH(resource!BF$2,INDIRECT("day_wise_sales_data!$B$1:$BZ$1"),0)),0)</f>
        <v>0</v>
      </c>
      <c r="BG123" s="3">
        <f ca="1">IFERROR(INDEX(INDIRECT("day_wise_sales_data!$B$2:$BZ$599"),MATCH(resource!$CC123,day_wise_sales_data!$A$2:$A$500,0),MATCH(resource!BG$2,INDIRECT("day_wise_sales_data!$B$1:$BZ$1"),0)),0)</f>
        <v>0</v>
      </c>
      <c r="BH123" s="3">
        <f ca="1">IFERROR(INDEX(INDIRECT("day_wise_sales_data!$B$2:$BZ$599"),MATCH(resource!$CC123,day_wise_sales_data!$A$2:$A$500,0),MATCH(resource!BH$2,INDIRECT("day_wise_sales_data!$B$1:$BZ$1"),0)),0)</f>
        <v>0</v>
      </c>
      <c r="BI123" s="3">
        <f ca="1">IFERROR(INDEX(INDIRECT("day_wise_sales_data!$B$2:$BZ$599"),MATCH(resource!$CC123,day_wise_sales_data!$A$2:$A$500,0),MATCH(resource!BI$2,INDIRECT("day_wise_sales_data!$B$1:$BZ$1"),0)),0)</f>
        <v>2650.73</v>
      </c>
      <c r="BJ123" s="3">
        <f ca="1">IFERROR(INDEX(INDIRECT("day_wise_sales_data!$B$2:$BZ$599"),MATCH(resource!$CC123,day_wise_sales_data!$A$2:$A$500,0),MATCH(resource!BJ$2,INDIRECT("day_wise_sales_data!$B$1:$BZ$1"),0)),0)</f>
        <v>0</v>
      </c>
      <c r="BK123" s="3">
        <f ca="1">IFERROR(INDEX(INDIRECT("day_wise_sales_data!$B$2:$BZ$599"),MATCH(resource!$CC123,day_wise_sales_data!$A$2:$A$500,0),MATCH(resource!BK$2,INDIRECT("day_wise_sales_data!$B$1:$BZ$1"),0)),0)</f>
        <v>12863.14</v>
      </c>
      <c r="BL123" s="3">
        <f ca="1">IFERROR(INDEX(INDIRECT("day_wise_sales_data!$B$2:$BZ$599"),MATCH(resource!$CC123,day_wise_sales_data!$A$2:$A$500,0),MATCH(resource!BL$2,INDIRECT("day_wise_sales_data!$B$1:$BZ$1"),0)),0)</f>
        <v>0</v>
      </c>
      <c r="BM123" s="3">
        <f ca="1">IFERROR(INDEX(INDIRECT("day_wise_sales_data!$B$2:$BZ$599"),MATCH(resource!$CC123,day_wise_sales_data!$A$2:$A$500,0),MATCH(resource!BM$2,INDIRECT("day_wise_sales_data!$B$1:$BZ$1"),0)),0)</f>
        <v>0</v>
      </c>
      <c r="BN123" s="3">
        <f ca="1">IFERROR(INDEX(INDIRECT("day_wise_sales_data!$B$2:$BZ$599"),MATCH(resource!$CC123,day_wise_sales_data!$A$2:$A$500,0),MATCH(resource!BN$2,INDIRECT("day_wise_sales_data!$B$1:$BZ$1"),0)),0)</f>
        <v>0</v>
      </c>
      <c r="BO123" s="3">
        <f ca="1">IFERROR(INDEX(INDIRECT("day_wise_sales_data!$B$2:$BZ$599"),MATCH(resource!$CC123,day_wise_sales_data!$A$2:$A$500,0),MATCH(resource!BO$2,INDIRECT("day_wise_sales_data!$B$1:$BZ$1"),0)),0)</f>
        <v>0</v>
      </c>
      <c r="BP123" s="3">
        <f ca="1">IFERROR(INDEX(INDIRECT("day_wise_sales_data!$B$2:$BZ$599"),MATCH(resource!$CC123,day_wise_sales_data!$A$2:$A$500,0),MATCH(resource!BP$2,INDIRECT("day_wise_sales_data!$B$1:$BZ$1"),0)),0)</f>
        <v>0</v>
      </c>
      <c r="BQ123" s="3">
        <f ca="1">IFERROR(INDEX(INDIRECT("day_wise_sales_data!$B$2:$BZ$599"),MATCH(resource!$CC123,day_wise_sales_data!$A$2:$A$500,0),MATCH(resource!BQ$2,INDIRECT("day_wise_sales_data!$B$1:$BZ$1"),0)),0)</f>
        <v>0</v>
      </c>
      <c r="BR123" s="3">
        <f ca="1">IFERROR(INDEX(INDIRECT("day_wise_sales_data!$B$2:$BZ$599"),MATCH(resource!$CC123,day_wise_sales_data!$A$2:$A$500,0),MATCH(resource!BR$2,INDIRECT("day_wise_sales_data!$B$1:$BZ$1"),0)),0)</f>
        <v>1036.26</v>
      </c>
      <c r="BS123" s="3">
        <f ca="1">IFERROR(INDEX(INDIRECT("day_wise_sales_data!$B$2:$BZ$599"),MATCH(resource!$CC123,day_wise_sales_data!$A$2:$A$500,0),MATCH(resource!BS$2,INDIRECT("day_wise_sales_data!$B$1:$BZ$1"),0)),0)</f>
        <v>0</v>
      </c>
      <c r="BT123" s="3">
        <f ca="1">IFERROR(INDEX(INDIRECT("day_wise_sales_data!$B$2:$BZ$599"),MATCH(resource!$CC123,day_wise_sales_data!$A$2:$A$500,0),MATCH(resource!BT$2,INDIRECT("day_wise_sales_data!$B$1:$BZ$1"),0)),0)</f>
        <v>41789.01</v>
      </c>
      <c r="BU123" s="3">
        <f ca="1">IFERROR(INDEX(INDIRECT("day_wise_sales_data!$B$2:$BZ$599"),MATCH(resource!$CC123,day_wise_sales_data!$A$2:$A$500,0),MATCH(resource!BU$2,INDIRECT("day_wise_sales_data!$B$1:$BZ$1"),0)),0)</f>
        <v>40130.61</v>
      </c>
      <c r="BV123" s="3">
        <f ca="1">IFERROR(INDEX(INDIRECT("day_wise_sales_data!$B$2:$BZ$599"),MATCH(resource!$CC123,day_wise_sales_data!$A$2:$A$500,0),MATCH(resource!BV$2,INDIRECT("day_wise_sales_data!$B$1:$BZ$1"),0)),0)</f>
        <v>17492.61</v>
      </c>
      <c r="BW123" s="3">
        <f ca="1">IFERROR(INDEX(INDIRECT("day_wise_sales_data!$B$2:$BZ$599"),MATCH(resource!$CC123,day_wise_sales_data!$A$2:$A$500,0),MATCH(resource!BW$2,INDIRECT("day_wise_sales_data!$B$1:$BZ$1"),0)),0)</f>
        <v>0</v>
      </c>
      <c r="BX123" s="3">
        <f ca="1">IFERROR(INDEX(INDIRECT("day_wise_sales_data!$B$2:$BZ$599"),MATCH(resource!$CC123,day_wise_sales_data!$A$2:$A$500,0),MATCH(resource!BX$2,INDIRECT("day_wise_sales_data!$B$1:$BZ$1"),0)),0)</f>
        <v>0</v>
      </c>
      <c r="BY123" s="3">
        <f ca="1">IFERROR(INDEX(INDIRECT("day_wise_sales_data!$B$2:$BZ$599"),MATCH(resource!$CC123,day_wise_sales_data!$A$2:$A$500,0),MATCH(resource!BY$2,INDIRECT("day_wise_sales_data!$B$1:$BZ$1"),0)),0)</f>
        <v>0</v>
      </c>
      <c r="BZ123" s="3">
        <f ca="1">IFERROR(INDEX(INDIRECT("day_wise_sales_data!$B$2:$BZ$599"),MATCH(resource!$CC123,day_wise_sales_data!$A$2:$A$500,0),MATCH(resource!BZ$2,INDIRECT("day_wise_sales_data!$B$1:$BZ$1"),0)),0)</f>
        <v>0</v>
      </c>
      <c r="CA123" s="3" t="str">
        <f ca="1">IFERROR(INDEX(INDIRECT("day_wise_sales_data!$B$2:$BZ$599"),MATCH(resource!$CC123,day_wise_sales_data!$A$2:$A$500,0),MATCH(resource!CA$2,INDIRECT("day_wise_sales_data!$B$1:$BZ$1"),0)),0)</f>
        <v>dd</v>
      </c>
      <c r="CC123" s="4" t="str">
        <f>sales_data!H122</f>
        <v>CTG07156</v>
      </c>
      <c r="CD123" s="1">
        <v>121</v>
      </c>
      <c r="CE123" s="1" t="str">
        <f>IF(AQ123=report!$AQ$3,resource!CD123,"")</f>
        <v/>
      </c>
      <c r="CF123" s="5" t="str">
        <f>IFERROR(SMALL($CE$3:$CE$1001,ROWS($CE$3:CE123)),"")</f>
        <v/>
      </c>
      <c r="CH123">
        <f>IFERROR(VLOOKUP($CC123,data_pull!$E$22:$G$700,2,0),0)</f>
        <v>117885.21</v>
      </c>
      <c r="CI123" s="1">
        <f t="shared" si="64"/>
        <v>154</v>
      </c>
      <c r="CJ123" s="1">
        <f t="shared" si="63"/>
        <v>0</v>
      </c>
      <c r="CK123" s="1" t="s">
        <v>1253</v>
      </c>
      <c r="CL123" s="1">
        <f t="shared" si="65"/>
        <v>111</v>
      </c>
      <c r="CM123" s="1" t="str">
        <f>IFERROR(VLOOKUP($CK123,stock_data!$B$3:$W$612,2,0),0)</f>
        <v>IBUTAB TABLET 40mg</v>
      </c>
      <c r="CN123" s="1" t="str">
        <f>IFERROR(VLOOKUP($CK123,stock_data!$B$3:$W$612,4,0),0)</f>
        <v>10x10's</v>
      </c>
      <c r="CO123" s="1">
        <f>IFERROR(VLOOKUP($CK123,stock_data!$B$3:$W$612,5,0),0)</f>
        <v>100</v>
      </c>
      <c r="CP123" s="3">
        <f t="shared" si="66"/>
        <v>0</v>
      </c>
      <c r="CQ123" s="3">
        <f t="shared" si="67"/>
        <v>0</v>
      </c>
      <c r="CR123" s="1">
        <f>IFERROR(VLOOKUP($CK123,stock_data!$B$3:$W$612,6,0),0)</f>
        <v>0</v>
      </c>
      <c r="CS123" s="1">
        <f>IFERROR(VLOOKUP($CK123,stock_data!$B$3:$W$612,7,0),0)</f>
        <v>0</v>
      </c>
      <c r="CT123" s="1">
        <f>IFERROR(VLOOKUP($CK123,stock_data!$B$3:$W$612,8,0),0)</f>
        <v>0</v>
      </c>
      <c r="CU123" s="1">
        <f>IFERROR(VLOOKUP($CK123,stock_data!$B$3:$W$612,9,0),0)</f>
        <v>0</v>
      </c>
      <c r="CV123" s="1">
        <f>IFERROR(VLOOKUP($CK123,stock_data!$B$3:$W$612,10,0),0)</f>
        <v>0</v>
      </c>
      <c r="CW123" s="1">
        <f>IFERROR(VLOOKUP($CK123,stock_data!$B$3:$W$612,11,0),0)</f>
        <v>0</v>
      </c>
      <c r="CX123" s="1">
        <f>IFERROR(VLOOKUP($CK123,stock_data!$B$3:$W$612,12,0),0)</f>
        <v>0</v>
      </c>
      <c r="CY123" s="1">
        <f>IFERROR(VLOOKUP($CK123,stock_data!$B$3:$W$612,13,0),0)</f>
        <v>0</v>
      </c>
      <c r="CZ123" s="1">
        <f>IFERROR(VLOOKUP($CK123,stock_data!$B$3:$W$612,14,0),0)</f>
        <v>0</v>
      </c>
      <c r="DA123" s="1">
        <f>IFERROR(VLOOKUP($CK123,stock_data!$B$3:$W$612,15,0),0)</f>
        <v>0</v>
      </c>
      <c r="DB123" s="1">
        <f>IFERROR(VLOOKUP($CK123,stock_data!$B$3:$W$612,16,0),0)</f>
        <v>0</v>
      </c>
      <c r="DC123" s="1">
        <f>IFERROR(VLOOKUP($CK123,stock_data!$B$3:$W$612,17,0),0)</f>
        <v>0</v>
      </c>
      <c r="DD123" s="1">
        <f>IFERROR(VLOOKUP($CK123,stock_data!$B$3:$W$612,18,0),0)</f>
        <v>0</v>
      </c>
      <c r="DE123" s="1">
        <f>IFERROR(VLOOKUP($CK123,stock_data!$B$3:$W$612,19,0),0)</f>
        <v>0</v>
      </c>
      <c r="DF123" s="1">
        <f>IFERROR(VLOOKUP($CK123,stock_data!$B$3:$W$612,20,0),0)</f>
        <v>0</v>
      </c>
      <c r="DG123" s="1">
        <f>IFERROR(VLOOKUP($CK123,stock_data!$B$3:$W$612,21,0),0)</f>
        <v>0</v>
      </c>
      <c r="DH123" s="1">
        <f>IFERROR(VLOOKUP($CK123,stock_data!$B$3:$W$612,22,0),0)</f>
        <v>0</v>
      </c>
      <c r="DI123" s="1">
        <f t="shared" si="68"/>
        <v>0</v>
      </c>
      <c r="DJ123" s="1">
        <f t="shared" si="69"/>
        <v>0</v>
      </c>
      <c r="DK123" s="3">
        <f>IFERROR(INDEX(COD_SALES!$B$5:$Z$500,MATCH(resource!$CC123,COD_SALES!$A$5:$A$500,0),MATCH(resource!DK$2,COD_SALES!$B$4:$Z$4,0)),"")</f>
        <v>0</v>
      </c>
      <c r="DL123" s="3">
        <f>IFERROR(INDEX(COD_SALES!$B$5:$Z$500,MATCH(resource!$CC123,COD_SALES!$A$5:$A$500,0),MATCH(resource!DL$2,COD_SALES!$B$4:$Z$4,0)),"")</f>
        <v>0</v>
      </c>
      <c r="DM123" s="3">
        <f>IFERROR(INDEX(COD_SALES!$B$5:$Z$500,MATCH(resource!$CC123,COD_SALES!$A$5:$A$500,0),MATCH(resource!DM$2,COD_SALES!$B$4:$Z$4,0)),"")</f>
        <v>0</v>
      </c>
      <c r="DN123" s="3" t="str">
        <f>IFERROR(INDEX(COD_SALES!$B$5:$Z$500,MATCH(resource!$CC123,COD_SALES!$A$5:$A$500,0),MATCH(resource!DN$2,COD_SALES!$B$4:$Z$4,0)),"")</f>
        <v/>
      </c>
      <c r="DO123" s="3">
        <f>IFERROR(INDEX(COD_SALES!$B$5:$Z$500,MATCH(resource!$CC123,COD_SALES!$A$5:$A$500,0),MATCH(resource!DO$2,COD_SALES!$B$4:$Z$4,0)),"")</f>
        <v>0</v>
      </c>
      <c r="DP123" s="3">
        <f>IFERROR(INDEX(COD_SALES!$B$5:$Z$500,MATCH(resource!$CC123,COD_SALES!$A$5:$A$500,0),MATCH(resource!DP$2,COD_SALES!$B$4:$Z$4,0)),"")</f>
        <v>14</v>
      </c>
      <c r="DQ123" s="3" t="str">
        <f>IFERROR(INDEX(COD_SALES!$B$5:$Z$500,MATCH(resource!$CC123,COD_SALES!$A$5:$A$500,0),MATCH(resource!DQ$2,COD_SALES!$B$4:$Z$4,0)),"")</f>
        <v/>
      </c>
      <c r="DR123" s="3">
        <f>IFERROR(INDEX(COD_SALES!$B$5:$Z$500,MATCH(resource!$CC123,COD_SALES!$A$5:$A$500,0),MATCH(resource!DR$2,COD_SALES!$B$4:$Z$4,0)),"")</f>
        <v>0</v>
      </c>
      <c r="DS123" s="3">
        <f>IFERROR(INDEX(COD_SALES!$B$5:$Z$500,MATCH(resource!$CC123,COD_SALES!$A$5:$A$500,0),MATCH(resource!DS$2,COD_SALES!$B$4:$Z$4,0)),"")</f>
        <v>120</v>
      </c>
      <c r="DT123" s="3">
        <f>IFERROR(INDEX(COD_SALES!$B$5:$Z$500,MATCH(resource!$CC123,COD_SALES!$A$5:$A$500,0),MATCH(resource!DT$2,COD_SALES!$B$4:$Z$4,0)),"")</f>
        <v>0</v>
      </c>
      <c r="DU123" s="3">
        <f>IFERROR(INDEX(COD_SALES!$B$5:$Z$500,MATCH(resource!$CC123,COD_SALES!$A$5:$A$500,0),MATCH(resource!DU$2,COD_SALES!$B$4:$Z$4,0)),"")</f>
        <v>0</v>
      </c>
      <c r="DV123" s="3">
        <f>IFERROR(INDEX(COD_SALES!$B$5:$Z$500,MATCH(resource!$CC123,COD_SALES!$A$5:$A$500,0),MATCH(resource!DV$2,COD_SALES!$B$4:$Z$4,0)),"")</f>
        <v>0</v>
      </c>
      <c r="DW123" s="3">
        <f>IFERROR(INDEX(COD_SALES!$B$5:$Z$500,MATCH(resource!$CC123,COD_SALES!$A$5:$A$500,0),MATCH(resource!DW$2,COD_SALES!$B$4:$Z$4,0)),"")</f>
        <v>1</v>
      </c>
      <c r="DX123" s="3">
        <f>IFERROR(INDEX(COD_SALES!$B$5:$Z$500,MATCH(resource!$CC123,COD_SALES!$A$5:$A$500,0),MATCH(resource!DX$2,COD_SALES!$B$4:$Z$4,0)),"")</f>
        <v>0</v>
      </c>
      <c r="DY123" s="3">
        <f>IFERROR(INDEX(COD_SALES!$B$5:$Z$500,MATCH(resource!$CC123,COD_SALES!$A$5:$A$500,0),MATCH(resource!DY$2,COD_SALES!$B$4:$Z$4,0)),"")</f>
        <v>12</v>
      </c>
      <c r="DZ123" s="3">
        <f>IFERROR(INDEX(COD_SALES!$B$5:$Z$500,MATCH(resource!$CC123,COD_SALES!$A$5:$A$500,0),MATCH(resource!DZ$2,COD_SALES!$B$4:$Z$4,0)),"")</f>
        <v>0</v>
      </c>
      <c r="EA123" s="3">
        <f>IFERROR(INDEX(COD_SALES!$B$5:$Z$500,MATCH(resource!$CC123,COD_SALES!$A$5:$A$500,0),MATCH(resource!EA$2,COD_SALES!$B$4:$Z$4,0)),"")</f>
        <v>0</v>
      </c>
      <c r="EB123" s="3">
        <f t="shared" si="70"/>
        <v>31873.040000000001</v>
      </c>
      <c r="ED123" s="3">
        <f>IFERROR(VLOOKUP($CK123,depot_prod_sales!$B$5:$S$200,3,0),0)</f>
        <v>0</v>
      </c>
      <c r="EE123" s="3">
        <f>IFERROR(VLOOKUP($CK123,depot_prod_sales!$B$5:$S$200,4,0),0)</f>
        <v>0</v>
      </c>
      <c r="EF123" s="3">
        <f>IFERROR(VLOOKUP($CK123,depot_prod_sales!$B$5:$S$200,5,0),0)</f>
        <v>0</v>
      </c>
      <c r="EG123" s="3">
        <f>IFERROR(VLOOKUP($CK123,depot_prod_sales!$B$5:$S$200,6,0),0)</f>
        <v>0</v>
      </c>
      <c r="EH123" s="3">
        <f>IFERROR(VLOOKUP($CK123,depot_prod_sales!$B$5:$S$200,7,0),0)</f>
        <v>0</v>
      </c>
      <c r="EI123" s="3">
        <f>IFERROR(VLOOKUP($CK123,depot_prod_sales!$B$5:$S$200,8,0),0)</f>
        <v>0</v>
      </c>
      <c r="EJ123" s="3">
        <f>IFERROR(VLOOKUP($CK123,depot_prod_sales!$B$5:$S$200,9,0),0)</f>
        <v>0</v>
      </c>
      <c r="EK123" s="3">
        <f>IFERROR(VLOOKUP($CK123,depot_prod_sales!$B$5:$S$200,10,0),0)</f>
        <v>0</v>
      </c>
      <c r="EL123" s="3">
        <f>IFERROR(VLOOKUP($CK123,depot_prod_sales!$B$5:$S$200,11,0),0)</f>
        <v>0</v>
      </c>
      <c r="EM123" s="3">
        <f>IFERROR(VLOOKUP($CK123,depot_prod_sales!$B$5:$S$200,12,0),0)</f>
        <v>0</v>
      </c>
      <c r="EN123" s="3">
        <f>IFERROR(VLOOKUP($CK123,depot_prod_sales!$B$5:$S$200,13,0),0)</f>
        <v>0</v>
      </c>
      <c r="EO123" s="3">
        <f>IFERROR(VLOOKUP($CK123,depot_prod_sales!$B$5:$S$200,14,0),0)</f>
        <v>0</v>
      </c>
      <c r="EP123" s="3">
        <f>IFERROR(VLOOKUP($CK123,depot_prod_sales!$B$5:$S$200,15,0),0)</f>
        <v>0</v>
      </c>
      <c r="EQ123" s="3">
        <f>IFERROR(VLOOKUP($CK123,depot_prod_sales!$B$5:$S$200,16,0),0)</f>
        <v>0</v>
      </c>
      <c r="ER123" s="3">
        <f>IFERROR(VLOOKUP($CK123,depot_prod_sales!$B$5:$S$200,17,0),0)</f>
        <v>0</v>
      </c>
      <c r="ES123" s="3">
        <f>IFERROR(VLOOKUP($CK123,depot_prod_sales!$B$5:$S$200,18,0),0)</f>
        <v>0</v>
      </c>
      <c r="ET123" s="116">
        <f t="shared" si="71"/>
        <v>0</v>
      </c>
      <c r="EU123" s="116">
        <f t="shared" si="72"/>
        <v>0</v>
      </c>
      <c r="EW123" s="3">
        <f>IFERROR(VLOOKUP(CC123,data_pull!$AO$25:$AR$546,2,0),0)</f>
        <v>3</v>
      </c>
      <c r="EX123" s="1">
        <f>IFERROR(VLOOKUP(CC123,data_pull!$AO$25:$AR$546,4,0),0)</f>
        <v>190000</v>
      </c>
    </row>
    <row r="124" spans="13:154" x14ac:dyDescent="0.25"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4" t="str">
        <f>sales_data!B123</f>
        <v>Dipak Talukder</v>
      </c>
      <c r="AR124" s="4" t="str">
        <f>sales_data!C123</f>
        <v>Jitu Dey</v>
      </c>
      <c r="AS124" s="5" t="str">
        <f t="shared" si="62"/>
        <v/>
      </c>
      <c r="AT124" s="4" t="str">
        <f>sales_data!I123</f>
        <v>Hasan Howlader-2</v>
      </c>
      <c r="AU124" s="4" t="str">
        <f>sales_data!W123</f>
        <v>Pukuria (Tb)</v>
      </c>
      <c r="AV124" s="1">
        <f>sales_data!N123</f>
        <v>223528.82</v>
      </c>
      <c r="AW124" s="1">
        <f>sales_data!P123</f>
        <v>31</v>
      </c>
      <c r="AX124" s="3">
        <f ca="1">IFERROR(INDEX(INDIRECT("day_wise_sales_data!$B$2:$BZ$599"),MATCH(resource!$CC124,day_wise_sales_data!$A$2:$A$500,0),MATCH(resource!AX$2,INDIRECT("day_wise_sales_data!$B$1:$BZ$1"),0)),0)</f>
        <v>0</v>
      </c>
      <c r="AY124" s="3">
        <f ca="1">IFERROR(INDEX(INDIRECT("day_wise_sales_data!$B$2:$BZ$599"),MATCH(resource!$CC124,day_wise_sales_data!$A$2:$A$500,0),MATCH(resource!AY$2,INDIRECT("day_wise_sales_data!$B$1:$BZ$1"),0)),0)</f>
        <v>0</v>
      </c>
      <c r="AZ124" s="3">
        <f ca="1">IFERROR(INDEX(INDIRECT("day_wise_sales_data!$B$2:$BZ$599"),MATCH(resource!$CC124,day_wise_sales_data!$A$2:$A$500,0),MATCH(resource!AZ$2,INDIRECT("day_wise_sales_data!$B$1:$BZ$1"),0)),0)</f>
        <v>39093.300000000003</v>
      </c>
      <c r="BA124" s="3">
        <f ca="1">IFERROR(INDEX(INDIRECT("day_wise_sales_data!$B$2:$BZ$599"),MATCH(resource!$CC124,day_wise_sales_data!$A$2:$A$500,0),MATCH(resource!BA$2,INDIRECT("day_wise_sales_data!$B$1:$BZ$1"),0)),0)</f>
        <v>0</v>
      </c>
      <c r="BB124" s="3">
        <f ca="1">IFERROR(INDEX(INDIRECT("day_wise_sales_data!$B$2:$BZ$599"),MATCH(resource!$CC124,day_wise_sales_data!$A$2:$A$500,0),MATCH(resource!BB$2,INDIRECT("day_wise_sales_data!$B$1:$BZ$1"),0)),0)</f>
        <v>0</v>
      </c>
      <c r="BC124" s="3">
        <f ca="1">IFERROR(INDEX(INDIRECT("day_wise_sales_data!$B$2:$BZ$599"),MATCH(resource!$CC124,day_wise_sales_data!$A$2:$A$500,0),MATCH(resource!BC$2,INDIRECT("day_wise_sales_data!$B$1:$BZ$1"),0)),0)</f>
        <v>0</v>
      </c>
      <c r="BD124" s="3">
        <f ca="1">IFERROR(INDEX(INDIRECT("day_wise_sales_data!$B$2:$BZ$599"),MATCH(resource!$CC124,day_wise_sales_data!$A$2:$A$500,0),MATCH(resource!BD$2,INDIRECT("day_wise_sales_data!$B$1:$BZ$1"),0)),0)</f>
        <v>19736.93</v>
      </c>
      <c r="BE124" s="3">
        <f ca="1">IFERROR(INDEX(INDIRECT("day_wise_sales_data!$B$2:$BZ$599"),MATCH(resource!$CC124,day_wise_sales_data!$A$2:$A$500,0),MATCH(resource!BE$2,INDIRECT("day_wise_sales_data!$B$1:$BZ$1"),0)),0)</f>
        <v>264.89999999999998</v>
      </c>
      <c r="BF124" s="3">
        <f ca="1">IFERROR(INDEX(INDIRECT("day_wise_sales_data!$B$2:$BZ$599"),MATCH(resource!$CC124,day_wise_sales_data!$A$2:$A$500,0),MATCH(resource!BF$2,INDIRECT("day_wise_sales_data!$B$1:$BZ$1"),0)),0)</f>
        <v>0</v>
      </c>
      <c r="BG124" s="3">
        <f ca="1">IFERROR(INDEX(INDIRECT("day_wise_sales_data!$B$2:$BZ$599"),MATCH(resource!$CC124,day_wise_sales_data!$A$2:$A$500,0),MATCH(resource!BG$2,INDIRECT("day_wise_sales_data!$B$1:$BZ$1"),0)),0)</f>
        <v>1325.19</v>
      </c>
      <c r="BH124" s="3">
        <f ca="1">IFERROR(INDEX(INDIRECT("day_wise_sales_data!$B$2:$BZ$599"),MATCH(resource!$CC124,day_wise_sales_data!$A$2:$A$500,0),MATCH(resource!BH$2,INDIRECT("day_wise_sales_data!$B$1:$BZ$1"),0)),0)</f>
        <v>0</v>
      </c>
      <c r="BI124" s="3">
        <f ca="1">IFERROR(INDEX(INDIRECT("day_wise_sales_data!$B$2:$BZ$599"),MATCH(resource!$CC124,day_wise_sales_data!$A$2:$A$500,0),MATCH(resource!BI$2,INDIRECT("day_wise_sales_data!$B$1:$BZ$1"),0)),0)</f>
        <v>299.02</v>
      </c>
      <c r="BJ124" s="3">
        <f ca="1">IFERROR(INDEX(INDIRECT("day_wise_sales_data!$B$2:$BZ$599"),MATCH(resource!$CC124,day_wise_sales_data!$A$2:$A$500,0),MATCH(resource!BJ$2,INDIRECT("day_wise_sales_data!$B$1:$BZ$1"),0)),0)</f>
        <v>0</v>
      </c>
      <c r="BK124" s="3">
        <f ca="1">IFERROR(INDEX(INDIRECT("day_wise_sales_data!$B$2:$BZ$599"),MATCH(resource!$CC124,day_wise_sales_data!$A$2:$A$500,0),MATCH(resource!BK$2,INDIRECT("day_wise_sales_data!$B$1:$BZ$1"),0)),0)</f>
        <v>39339.75</v>
      </c>
      <c r="BL124" s="3">
        <f ca="1">IFERROR(INDEX(INDIRECT("day_wise_sales_data!$B$2:$BZ$599"),MATCH(resource!$CC124,day_wise_sales_data!$A$2:$A$500,0),MATCH(resource!BL$2,INDIRECT("day_wise_sales_data!$B$1:$BZ$1"),0)),0)</f>
        <v>18600.21</v>
      </c>
      <c r="BM124" s="3">
        <f ca="1">IFERROR(INDEX(INDIRECT("day_wise_sales_data!$B$2:$BZ$599"),MATCH(resource!$CC124,day_wise_sales_data!$A$2:$A$500,0),MATCH(resource!BM$2,INDIRECT("day_wise_sales_data!$B$1:$BZ$1"),0)),0)</f>
        <v>9359.19</v>
      </c>
      <c r="BN124" s="3">
        <f ca="1">IFERROR(INDEX(INDIRECT("day_wise_sales_data!$B$2:$BZ$599"),MATCH(resource!$CC124,day_wise_sales_data!$A$2:$A$500,0),MATCH(resource!BN$2,INDIRECT("day_wise_sales_data!$B$1:$BZ$1"),0)),0)</f>
        <v>0</v>
      </c>
      <c r="BO124" s="3">
        <f ca="1">IFERROR(INDEX(INDIRECT("day_wise_sales_data!$B$2:$BZ$599"),MATCH(resource!$CC124,day_wise_sales_data!$A$2:$A$500,0),MATCH(resource!BO$2,INDIRECT("day_wise_sales_data!$B$1:$BZ$1"),0)),0)</f>
        <v>5904.65</v>
      </c>
      <c r="BP124" s="3">
        <f ca="1">IFERROR(INDEX(INDIRECT("day_wise_sales_data!$B$2:$BZ$599"),MATCH(resource!$CC124,day_wise_sales_data!$A$2:$A$500,0),MATCH(resource!BP$2,INDIRECT("day_wise_sales_data!$B$1:$BZ$1"),0)),0)</f>
        <v>21904.97</v>
      </c>
      <c r="BQ124" s="3">
        <f ca="1">IFERROR(INDEX(INDIRECT("day_wise_sales_data!$B$2:$BZ$599"),MATCH(resource!$CC124,day_wise_sales_data!$A$2:$A$500,0),MATCH(resource!BQ$2,INDIRECT("day_wise_sales_data!$B$1:$BZ$1"),0)),0)</f>
        <v>0</v>
      </c>
      <c r="BR124" s="3">
        <f ca="1">IFERROR(INDEX(INDIRECT("day_wise_sales_data!$B$2:$BZ$599"),MATCH(resource!$CC124,day_wise_sales_data!$A$2:$A$500,0),MATCH(resource!BR$2,INDIRECT("day_wise_sales_data!$B$1:$BZ$1"),0)),0)</f>
        <v>79960.12</v>
      </c>
      <c r="BS124" s="3">
        <f ca="1">IFERROR(INDEX(INDIRECT("day_wise_sales_data!$B$2:$BZ$599"),MATCH(resource!$CC124,day_wise_sales_data!$A$2:$A$500,0),MATCH(resource!BS$2,INDIRECT("day_wise_sales_data!$B$1:$BZ$1"),0)),0)</f>
        <v>0</v>
      </c>
      <c r="BT124" s="3">
        <f ca="1">IFERROR(INDEX(INDIRECT("day_wise_sales_data!$B$2:$BZ$599"),MATCH(resource!$CC124,day_wise_sales_data!$A$2:$A$500,0),MATCH(resource!BT$2,INDIRECT("day_wise_sales_data!$B$1:$BZ$1"),0)),0)</f>
        <v>0</v>
      </c>
      <c r="BU124" s="3">
        <f ca="1">IFERROR(INDEX(INDIRECT("day_wise_sales_data!$B$2:$BZ$599"),MATCH(resource!$CC124,day_wise_sales_data!$A$2:$A$500,0),MATCH(resource!BU$2,INDIRECT("day_wise_sales_data!$B$1:$BZ$1"),0)),0)</f>
        <v>0</v>
      </c>
      <c r="BV124" s="3">
        <f ca="1">IFERROR(INDEX(INDIRECT("day_wise_sales_data!$B$2:$BZ$599"),MATCH(resource!$CC124,day_wise_sales_data!$A$2:$A$500,0),MATCH(resource!BV$2,INDIRECT("day_wise_sales_data!$B$1:$BZ$1"),0)),0)</f>
        <v>0</v>
      </c>
      <c r="BW124" s="3">
        <f ca="1">IFERROR(INDEX(INDIRECT("day_wise_sales_data!$B$2:$BZ$599"),MATCH(resource!$CC124,day_wise_sales_data!$A$2:$A$500,0),MATCH(resource!BW$2,INDIRECT("day_wise_sales_data!$B$1:$BZ$1"),0)),0)</f>
        <v>0</v>
      </c>
      <c r="BX124" s="3">
        <f ca="1">IFERROR(INDEX(INDIRECT("day_wise_sales_data!$B$2:$BZ$599"),MATCH(resource!$CC124,day_wise_sales_data!$A$2:$A$500,0),MATCH(resource!BX$2,INDIRECT("day_wise_sales_data!$B$1:$BZ$1"),0)),0)</f>
        <v>0</v>
      </c>
      <c r="BY124" s="3">
        <f ca="1">IFERROR(INDEX(INDIRECT("day_wise_sales_data!$B$2:$BZ$599"),MATCH(resource!$CC124,day_wise_sales_data!$A$2:$A$500,0),MATCH(resource!BY$2,INDIRECT("day_wise_sales_data!$B$1:$BZ$1"),0)),0)</f>
        <v>0</v>
      </c>
      <c r="BZ124" s="3">
        <f ca="1">IFERROR(INDEX(INDIRECT("day_wise_sales_data!$B$2:$BZ$599"),MATCH(resource!$CC124,day_wise_sales_data!$A$2:$A$500,0),MATCH(resource!BZ$2,INDIRECT("day_wise_sales_data!$B$1:$BZ$1"),0)),0)</f>
        <v>0</v>
      </c>
      <c r="CA124" s="3" t="str">
        <f ca="1">IFERROR(INDEX(INDIRECT("day_wise_sales_data!$B$2:$BZ$599"),MATCH(resource!$CC124,day_wise_sales_data!$A$2:$A$500,0),MATCH(resource!CA$2,INDIRECT("day_wise_sales_data!$B$1:$BZ$1"),0)),0)</f>
        <v>dd</v>
      </c>
      <c r="CC124" s="4" t="str">
        <f>sales_data!H123</f>
        <v>CTG07192</v>
      </c>
      <c r="CD124" s="1">
        <v>122</v>
      </c>
      <c r="CE124" s="1" t="str">
        <f>IF(AQ124=report!$AQ$3,resource!CD124,"")</f>
        <v/>
      </c>
      <c r="CF124" s="5" t="str">
        <f>IFERROR(SMALL($CE$3:$CE$1001,ROWS($CE$3:CE124)),"")</f>
        <v/>
      </c>
      <c r="CH124">
        <f>IFERROR(VLOOKUP($CC124,data_pull!$E$22:$G$700,2,0),0)</f>
        <v>223528.82</v>
      </c>
      <c r="CI124" s="1">
        <f t="shared" si="64"/>
        <v>154</v>
      </c>
      <c r="CJ124" s="1">
        <f t="shared" si="63"/>
        <v>0</v>
      </c>
      <c r="CK124" s="1" t="s">
        <v>1255</v>
      </c>
      <c r="CL124" s="1">
        <f t="shared" si="65"/>
        <v>111</v>
      </c>
      <c r="CM124" s="1" t="str">
        <f>IFERROR(VLOOKUP($CK124,stock_data!$B$3:$W$612,2,0),0)</f>
        <v>ICONAL CAPSULE</v>
      </c>
      <c r="CN124" s="1" t="str">
        <f>IFERROR(VLOOKUP($CK124,stock_data!$B$3:$W$612,4,0),0)</f>
        <v>3x4's</v>
      </c>
      <c r="CO124" s="1">
        <f>IFERROR(VLOOKUP($CK124,stock_data!$B$3:$W$612,5,0),0)</f>
        <v>155</v>
      </c>
      <c r="CP124" s="3">
        <f t="shared" si="66"/>
        <v>0</v>
      </c>
      <c r="CQ124" s="3">
        <f t="shared" si="67"/>
        <v>0</v>
      </c>
      <c r="CR124" s="1">
        <f>IFERROR(VLOOKUP($CK124,stock_data!$B$3:$W$612,6,0),0)</f>
        <v>0</v>
      </c>
      <c r="CS124" s="1">
        <f>IFERROR(VLOOKUP($CK124,stock_data!$B$3:$W$612,7,0),0)</f>
        <v>0</v>
      </c>
      <c r="CT124" s="1">
        <f>IFERROR(VLOOKUP($CK124,stock_data!$B$3:$W$612,8,0),0)</f>
        <v>0</v>
      </c>
      <c r="CU124" s="1">
        <f>IFERROR(VLOOKUP($CK124,stock_data!$B$3:$W$612,9,0),0)</f>
        <v>0</v>
      </c>
      <c r="CV124" s="1">
        <f>IFERROR(VLOOKUP($CK124,stock_data!$B$3:$W$612,10,0),0)</f>
        <v>0</v>
      </c>
      <c r="CW124" s="1">
        <f>IFERROR(VLOOKUP($CK124,stock_data!$B$3:$W$612,11,0),0)</f>
        <v>0</v>
      </c>
      <c r="CX124" s="1">
        <f>IFERROR(VLOOKUP($CK124,stock_data!$B$3:$W$612,12,0),0)</f>
        <v>0</v>
      </c>
      <c r="CY124" s="1">
        <f>IFERROR(VLOOKUP($CK124,stock_data!$B$3:$W$612,13,0),0)</f>
        <v>0</v>
      </c>
      <c r="CZ124" s="1">
        <f>IFERROR(VLOOKUP($CK124,stock_data!$B$3:$W$612,14,0),0)</f>
        <v>0</v>
      </c>
      <c r="DA124" s="1">
        <f>IFERROR(VLOOKUP($CK124,stock_data!$B$3:$W$612,15,0),0)</f>
        <v>0</v>
      </c>
      <c r="DB124" s="1">
        <f>IFERROR(VLOOKUP($CK124,stock_data!$B$3:$W$612,16,0),0)</f>
        <v>0</v>
      </c>
      <c r="DC124" s="1">
        <f>IFERROR(VLOOKUP($CK124,stock_data!$B$3:$W$612,17,0),0)</f>
        <v>0</v>
      </c>
      <c r="DD124" s="1">
        <f>IFERROR(VLOOKUP($CK124,stock_data!$B$3:$W$612,18,0),0)</f>
        <v>0</v>
      </c>
      <c r="DE124" s="1">
        <f>IFERROR(VLOOKUP($CK124,stock_data!$B$3:$W$612,19,0),0)</f>
        <v>0</v>
      </c>
      <c r="DF124" s="1">
        <f>IFERROR(VLOOKUP($CK124,stock_data!$B$3:$W$612,20,0),0)</f>
        <v>0</v>
      </c>
      <c r="DG124" s="1">
        <f>IFERROR(VLOOKUP($CK124,stock_data!$B$3:$W$612,21,0),0)</f>
        <v>0</v>
      </c>
      <c r="DH124" s="1">
        <f>IFERROR(VLOOKUP($CK124,stock_data!$B$3:$W$612,22,0),0)</f>
        <v>0</v>
      </c>
      <c r="DI124" s="1">
        <f t="shared" si="68"/>
        <v>0</v>
      </c>
      <c r="DJ124" s="1">
        <f t="shared" si="69"/>
        <v>0</v>
      </c>
      <c r="DK124" s="3">
        <f>IFERROR(INDEX(COD_SALES!$B$5:$Z$500,MATCH(resource!$CC124,COD_SALES!$A$5:$A$500,0),MATCH(resource!DK$2,COD_SALES!$B$4:$Z$4,0)),"")</f>
        <v>0</v>
      </c>
      <c r="DL124" s="3">
        <f>IFERROR(INDEX(COD_SALES!$B$5:$Z$500,MATCH(resource!$CC124,COD_SALES!$A$5:$A$500,0),MATCH(resource!DL$2,COD_SALES!$B$4:$Z$4,0)),"")</f>
        <v>6</v>
      </c>
      <c r="DM124" s="3">
        <f>IFERROR(INDEX(COD_SALES!$B$5:$Z$500,MATCH(resource!$CC124,COD_SALES!$A$5:$A$500,0),MATCH(resource!DM$2,COD_SALES!$B$4:$Z$4,0)),"")</f>
        <v>17</v>
      </c>
      <c r="DN124" s="3" t="str">
        <f>IFERROR(INDEX(COD_SALES!$B$5:$Z$500,MATCH(resource!$CC124,COD_SALES!$A$5:$A$500,0),MATCH(resource!DN$2,COD_SALES!$B$4:$Z$4,0)),"")</f>
        <v/>
      </c>
      <c r="DO124" s="3">
        <f>IFERROR(INDEX(COD_SALES!$B$5:$Z$500,MATCH(resource!$CC124,COD_SALES!$A$5:$A$500,0),MATCH(resource!DO$2,COD_SALES!$B$4:$Z$4,0)),"")</f>
        <v>0</v>
      </c>
      <c r="DP124" s="3">
        <f>IFERROR(INDEX(COD_SALES!$B$5:$Z$500,MATCH(resource!$CC124,COD_SALES!$A$5:$A$500,0),MATCH(resource!DP$2,COD_SALES!$B$4:$Z$4,0)),"")</f>
        <v>0</v>
      </c>
      <c r="DQ124" s="3" t="str">
        <f>IFERROR(INDEX(COD_SALES!$B$5:$Z$500,MATCH(resource!$CC124,COD_SALES!$A$5:$A$500,0),MATCH(resource!DQ$2,COD_SALES!$B$4:$Z$4,0)),"")</f>
        <v/>
      </c>
      <c r="DR124" s="3">
        <f>IFERROR(INDEX(COD_SALES!$B$5:$Z$500,MATCH(resource!$CC124,COD_SALES!$A$5:$A$500,0),MATCH(resource!DR$2,COD_SALES!$B$4:$Z$4,0)),"")</f>
        <v>0</v>
      </c>
      <c r="DS124" s="3">
        <f>IFERROR(INDEX(COD_SALES!$B$5:$Z$500,MATCH(resource!$CC124,COD_SALES!$A$5:$A$500,0),MATCH(resource!DS$2,COD_SALES!$B$4:$Z$4,0)),"")</f>
        <v>294</v>
      </c>
      <c r="DT124" s="3">
        <f>IFERROR(INDEX(COD_SALES!$B$5:$Z$500,MATCH(resource!$CC124,COD_SALES!$A$5:$A$500,0),MATCH(resource!DT$2,COD_SALES!$B$4:$Z$4,0)),"")</f>
        <v>0</v>
      </c>
      <c r="DU124" s="3">
        <f>IFERROR(INDEX(COD_SALES!$B$5:$Z$500,MATCH(resource!$CC124,COD_SALES!$A$5:$A$500,0),MATCH(resource!DU$2,COD_SALES!$B$4:$Z$4,0)),"")</f>
        <v>25</v>
      </c>
      <c r="DV124" s="3">
        <f>IFERROR(INDEX(COD_SALES!$B$5:$Z$500,MATCH(resource!$CC124,COD_SALES!$A$5:$A$500,0),MATCH(resource!DV$2,COD_SALES!$B$4:$Z$4,0)),"")</f>
        <v>0</v>
      </c>
      <c r="DW124" s="3">
        <f>IFERROR(INDEX(COD_SALES!$B$5:$Z$500,MATCH(resource!$CC124,COD_SALES!$A$5:$A$500,0),MATCH(resource!DW$2,COD_SALES!$B$4:$Z$4,0)),"")</f>
        <v>42</v>
      </c>
      <c r="DX124" s="3">
        <f>IFERROR(INDEX(COD_SALES!$B$5:$Z$500,MATCH(resource!$CC124,COD_SALES!$A$5:$A$500,0),MATCH(resource!DX$2,COD_SALES!$B$4:$Z$4,0)),"")</f>
        <v>0</v>
      </c>
      <c r="DY124" s="3">
        <f>IFERROR(INDEX(COD_SALES!$B$5:$Z$500,MATCH(resource!$CC124,COD_SALES!$A$5:$A$500,0),MATCH(resource!DY$2,COD_SALES!$B$4:$Z$4,0)),"")</f>
        <v>0</v>
      </c>
      <c r="DZ124" s="3">
        <f>IFERROR(INDEX(COD_SALES!$B$5:$Z$500,MATCH(resource!$CC124,COD_SALES!$A$5:$A$500,0),MATCH(resource!DZ$2,COD_SALES!$B$4:$Z$4,0)),"")</f>
        <v>2</v>
      </c>
      <c r="EA124" s="3">
        <f>IFERROR(INDEX(COD_SALES!$B$5:$Z$500,MATCH(resource!$CC124,COD_SALES!$A$5:$A$500,0),MATCH(resource!EA$2,COD_SALES!$B$4:$Z$4,0)),"")</f>
        <v>3</v>
      </c>
      <c r="EB124" s="3">
        <f t="shared" si="70"/>
        <v>94015.77</v>
      </c>
      <c r="ED124" s="3">
        <f>IFERROR(VLOOKUP($CK124,depot_prod_sales!$B$5:$S$200,3,0),0)</f>
        <v>0</v>
      </c>
      <c r="EE124" s="3">
        <f>IFERROR(VLOOKUP($CK124,depot_prod_sales!$B$5:$S$200,4,0),0)</f>
        <v>0</v>
      </c>
      <c r="EF124" s="3">
        <f>IFERROR(VLOOKUP($CK124,depot_prod_sales!$B$5:$S$200,5,0),0)</f>
        <v>0</v>
      </c>
      <c r="EG124" s="3">
        <f>IFERROR(VLOOKUP($CK124,depot_prod_sales!$B$5:$S$200,6,0),0)</f>
        <v>0</v>
      </c>
      <c r="EH124" s="3">
        <f>IFERROR(VLOOKUP($CK124,depot_prod_sales!$B$5:$S$200,7,0),0)</f>
        <v>0</v>
      </c>
      <c r="EI124" s="3">
        <f>IFERROR(VLOOKUP($CK124,depot_prod_sales!$B$5:$S$200,8,0),0)</f>
        <v>0</v>
      </c>
      <c r="EJ124" s="3">
        <f>IFERROR(VLOOKUP($CK124,depot_prod_sales!$B$5:$S$200,9,0),0)</f>
        <v>0</v>
      </c>
      <c r="EK124" s="3">
        <f>IFERROR(VLOOKUP($CK124,depot_prod_sales!$B$5:$S$200,10,0),0)</f>
        <v>0</v>
      </c>
      <c r="EL124" s="3">
        <f>IFERROR(VLOOKUP($CK124,depot_prod_sales!$B$5:$S$200,11,0),0)</f>
        <v>0</v>
      </c>
      <c r="EM124" s="3">
        <f>IFERROR(VLOOKUP($CK124,depot_prod_sales!$B$5:$S$200,12,0),0)</f>
        <v>0</v>
      </c>
      <c r="EN124" s="3">
        <f>IFERROR(VLOOKUP($CK124,depot_prod_sales!$B$5:$S$200,13,0),0)</f>
        <v>0</v>
      </c>
      <c r="EO124" s="3">
        <f>IFERROR(VLOOKUP($CK124,depot_prod_sales!$B$5:$S$200,14,0),0)</f>
        <v>0</v>
      </c>
      <c r="EP124" s="3">
        <f>IFERROR(VLOOKUP($CK124,depot_prod_sales!$B$5:$S$200,15,0),0)</f>
        <v>0</v>
      </c>
      <c r="EQ124" s="3">
        <f>IFERROR(VLOOKUP($CK124,depot_prod_sales!$B$5:$S$200,16,0),0)</f>
        <v>0</v>
      </c>
      <c r="ER124" s="3">
        <f>IFERROR(VLOOKUP($CK124,depot_prod_sales!$B$5:$S$200,17,0),0)</f>
        <v>0</v>
      </c>
      <c r="ES124" s="3">
        <f>IFERROR(VLOOKUP($CK124,depot_prod_sales!$B$5:$S$200,18,0),0)</f>
        <v>0</v>
      </c>
      <c r="ET124" s="116">
        <f t="shared" si="71"/>
        <v>0</v>
      </c>
      <c r="EU124" s="116">
        <f t="shared" si="72"/>
        <v>0</v>
      </c>
      <c r="EW124" s="3">
        <f>IFERROR(VLOOKUP(CC124,data_pull!$AO$25:$AR$546,2,0),0)</f>
        <v>20</v>
      </c>
      <c r="EX124" s="1">
        <f>IFERROR(VLOOKUP(CC124,data_pull!$AO$25:$AR$546,4,0),0)</f>
        <v>170000</v>
      </c>
    </row>
    <row r="125" spans="13:154" x14ac:dyDescent="0.25"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4" t="str">
        <f>sales_data!B124</f>
        <v>Dipak Talukder</v>
      </c>
      <c r="AR125" s="4" t="str">
        <f>sales_data!C124</f>
        <v>Jitu Dey</v>
      </c>
      <c r="AS125" s="5" t="str">
        <f t="shared" si="62"/>
        <v/>
      </c>
      <c r="AT125" s="4" t="str">
        <f>sales_data!I124</f>
        <v>Montosh Kumar shil</v>
      </c>
      <c r="AU125" s="4" t="str">
        <f>sales_data!W124</f>
        <v>Gohira (Tb)</v>
      </c>
      <c r="AV125" s="1">
        <f>sales_data!N124</f>
        <v>101265.71</v>
      </c>
      <c r="AW125" s="1">
        <f>sales_data!P124</f>
        <v>30</v>
      </c>
      <c r="AX125" s="3">
        <f ca="1">IFERROR(INDEX(INDIRECT("day_wise_sales_data!$B$2:$BZ$599"),MATCH(resource!$CC125,day_wise_sales_data!$A$2:$A$500,0),MATCH(resource!AX$2,INDIRECT("day_wise_sales_data!$B$1:$BZ$1"),0)),0)</f>
        <v>0</v>
      </c>
      <c r="AY125" s="3">
        <f ca="1">IFERROR(INDEX(INDIRECT("day_wise_sales_data!$B$2:$BZ$599"),MATCH(resource!$CC125,day_wise_sales_data!$A$2:$A$500,0),MATCH(resource!AY$2,INDIRECT("day_wise_sales_data!$B$1:$BZ$1"),0)),0)</f>
        <v>0</v>
      </c>
      <c r="AZ125" s="3">
        <f ca="1">IFERROR(INDEX(INDIRECT("day_wise_sales_data!$B$2:$BZ$599"),MATCH(resource!$CC125,day_wise_sales_data!$A$2:$A$500,0),MATCH(resource!AZ$2,INDIRECT("day_wise_sales_data!$B$1:$BZ$1"),0)),0)</f>
        <v>0</v>
      </c>
      <c r="BA125" s="3">
        <f ca="1">IFERROR(INDEX(INDIRECT("day_wise_sales_data!$B$2:$BZ$599"),MATCH(resource!$CC125,day_wise_sales_data!$A$2:$A$500,0),MATCH(resource!BA$2,INDIRECT("day_wise_sales_data!$B$1:$BZ$1"),0)),0)</f>
        <v>0</v>
      </c>
      <c r="BB125" s="3">
        <f ca="1">IFERROR(INDEX(INDIRECT("day_wise_sales_data!$B$2:$BZ$599"),MATCH(resource!$CC125,day_wise_sales_data!$A$2:$A$500,0),MATCH(resource!BB$2,INDIRECT("day_wise_sales_data!$B$1:$BZ$1"),0)),0)</f>
        <v>5441.12</v>
      </c>
      <c r="BC125" s="3">
        <f ca="1">IFERROR(INDEX(INDIRECT("day_wise_sales_data!$B$2:$BZ$599"),MATCH(resource!$CC125,day_wise_sales_data!$A$2:$A$500,0),MATCH(resource!BC$2,INDIRECT("day_wise_sales_data!$B$1:$BZ$1"),0)),0)</f>
        <v>0</v>
      </c>
      <c r="BD125" s="3">
        <f ca="1">IFERROR(INDEX(INDIRECT("day_wise_sales_data!$B$2:$BZ$599"),MATCH(resource!$CC125,day_wise_sales_data!$A$2:$A$500,0),MATCH(resource!BD$2,INDIRECT("day_wise_sales_data!$B$1:$BZ$1"),0)),0)</f>
        <v>0</v>
      </c>
      <c r="BE125" s="3">
        <f ca="1">IFERROR(INDEX(INDIRECT("day_wise_sales_data!$B$2:$BZ$599"),MATCH(resource!$CC125,day_wise_sales_data!$A$2:$A$500,0),MATCH(resource!BE$2,INDIRECT("day_wise_sales_data!$B$1:$BZ$1"),0)),0)</f>
        <v>0</v>
      </c>
      <c r="BF125" s="3">
        <f ca="1">IFERROR(INDEX(INDIRECT("day_wise_sales_data!$B$2:$BZ$599"),MATCH(resource!$CC125,day_wise_sales_data!$A$2:$A$500,0),MATCH(resource!BF$2,INDIRECT("day_wise_sales_data!$B$1:$BZ$1"),0)),0)</f>
        <v>0</v>
      </c>
      <c r="BG125" s="3">
        <f ca="1">IFERROR(INDEX(INDIRECT("day_wise_sales_data!$B$2:$BZ$599"),MATCH(resource!$CC125,day_wise_sales_data!$A$2:$A$500,0),MATCH(resource!BG$2,INDIRECT("day_wise_sales_data!$B$1:$BZ$1"),0)),0)</f>
        <v>0</v>
      </c>
      <c r="BH125" s="3">
        <f ca="1">IFERROR(INDEX(INDIRECT("day_wise_sales_data!$B$2:$BZ$599"),MATCH(resource!$CC125,day_wise_sales_data!$A$2:$A$500,0),MATCH(resource!BH$2,INDIRECT("day_wise_sales_data!$B$1:$BZ$1"),0)),0)</f>
        <v>1235.6400000000001</v>
      </c>
      <c r="BI125" s="3">
        <f ca="1">IFERROR(INDEX(INDIRECT("day_wise_sales_data!$B$2:$BZ$599"),MATCH(resource!$CC125,day_wise_sales_data!$A$2:$A$500,0),MATCH(resource!BI$2,INDIRECT("day_wise_sales_data!$B$1:$BZ$1"),0)),0)</f>
        <v>0</v>
      </c>
      <c r="BJ125" s="3">
        <f ca="1">IFERROR(INDEX(INDIRECT("day_wise_sales_data!$B$2:$BZ$599"),MATCH(resource!$CC125,day_wise_sales_data!$A$2:$A$500,0),MATCH(resource!BJ$2,INDIRECT("day_wise_sales_data!$B$1:$BZ$1"),0)),0)</f>
        <v>0</v>
      </c>
      <c r="BK125" s="3">
        <f ca="1">IFERROR(INDEX(INDIRECT("day_wise_sales_data!$B$2:$BZ$599"),MATCH(resource!$CC125,day_wise_sales_data!$A$2:$A$500,0),MATCH(resource!BK$2,INDIRECT("day_wise_sales_data!$B$1:$BZ$1"),0)),0)</f>
        <v>0</v>
      </c>
      <c r="BL125" s="3">
        <f ca="1">IFERROR(INDEX(INDIRECT("day_wise_sales_data!$B$2:$BZ$599"),MATCH(resource!$CC125,day_wise_sales_data!$A$2:$A$500,0),MATCH(resource!BL$2,INDIRECT("day_wise_sales_data!$B$1:$BZ$1"),0)),0)</f>
        <v>683.39</v>
      </c>
      <c r="BM125" s="3">
        <f ca="1">IFERROR(INDEX(INDIRECT("day_wise_sales_data!$B$2:$BZ$599"),MATCH(resource!$CC125,day_wise_sales_data!$A$2:$A$500,0),MATCH(resource!BM$2,INDIRECT("day_wise_sales_data!$B$1:$BZ$1"),0)),0)</f>
        <v>0</v>
      </c>
      <c r="BN125" s="3">
        <f ca="1">IFERROR(INDEX(INDIRECT("day_wise_sales_data!$B$2:$BZ$599"),MATCH(resource!$CC125,day_wise_sales_data!$A$2:$A$500,0),MATCH(resource!BN$2,INDIRECT("day_wise_sales_data!$B$1:$BZ$1"),0)),0)</f>
        <v>0</v>
      </c>
      <c r="BO125" s="3">
        <f ca="1">IFERROR(INDEX(INDIRECT("day_wise_sales_data!$B$2:$BZ$599"),MATCH(resource!$CC125,day_wise_sales_data!$A$2:$A$500,0),MATCH(resource!BO$2,INDIRECT("day_wise_sales_data!$B$1:$BZ$1"),0)),0)</f>
        <v>0</v>
      </c>
      <c r="BP125" s="3">
        <f ca="1">IFERROR(INDEX(INDIRECT("day_wise_sales_data!$B$2:$BZ$599"),MATCH(resource!$CC125,day_wise_sales_data!$A$2:$A$500,0),MATCH(resource!BP$2,INDIRECT("day_wise_sales_data!$B$1:$BZ$1"),0)),0)</f>
        <v>1544.41</v>
      </c>
      <c r="BQ125" s="3">
        <f ca="1">IFERROR(INDEX(INDIRECT("day_wise_sales_data!$B$2:$BZ$599"),MATCH(resource!$CC125,day_wise_sales_data!$A$2:$A$500,0),MATCH(resource!BQ$2,INDIRECT("day_wise_sales_data!$B$1:$BZ$1"),0)),0)</f>
        <v>0</v>
      </c>
      <c r="BR125" s="3">
        <f ca="1">IFERROR(INDEX(INDIRECT("day_wise_sales_data!$B$2:$BZ$599"),MATCH(resource!$CC125,day_wise_sales_data!$A$2:$A$500,0),MATCH(resource!BR$2,INDIRECT("day_wise_sales_data!$B$1:$BZ$1"),0)),0)</f>
        <v>10696.72</v>
      </c>
      <c r="BS125" s="3">
        <f ca="1">IFERROR(INDEX(INDIRECT("day_wise_sales_data!$B$2:$BZ$599"),MATCH(resource!$CC125,day_wise_sales_data!$A$2:$A$500,0),MATCH(resource!BS$2,INDIRECT("day_wise_sales_data!$B$1:$BZ$1"),0)),0)</f>
        <v>0</v>
      </c>
      <c r="BT125" s="3">
        <f ca="1">IFERROR(INDEX(INDIRECT("day_wise_sales_data!$B$2:$BZ$599"),MATCH(resource!$CC125,day_wise_sales_data!$A$2:$A$500,0),MATCH(resource!BT$2,INDIRECT("day_wise_sales_data!$B$1:$BZ$1"),0)),0)</f>
        <v>0</v>
      </c>
      <c r="BU125" s="3">
        <f ca="1">IFERROR(INDEX(INDIRECT("day_wise_sales_data!$B$2:$BZ$599"),MATCH(resource!$CC125,day_wise_sales_data!$A$2:$A$500,0),MATCH(resource!BU$2,INDIRECT("day_wise_sales_data!$B$1:$BZ$1"),0)),0)</f>
        <v>530.14</v>
      </c>
      <c r="BV125" s="3">
        <f ca="1">IFERROR(INDEX(INDIRECT("day_wise_sales_data!$B$2:$BZ$599"),MATCH(resource!$CC125,day_wise_sales_data!$A$2:$A$500,0),MATCH(resource!BV$2,INDIRECT("day_wise_sales_data!$B$1:$BZ$1"),0)),0)</f>
        <v>0</v>
      </c>
      <c r="BW125" s="3">
        <f ca="1">IFERROR(INDEX(INDIRECT("day_wise_sales_data!$B$2:$BZ$599"),MATCH(resource!$CC125,day_wise_sales_data!$A$2:$A$500,0),MATCH(resource!BW$2,INDIRECT("day_wise_sales_data!$B$1:$BZ$1"),0)),0)</f>
        <v>11225.81</v>
      </c>
      <c r="BX125" s="3">
        <f ca="1">IFERROR(INDEX(INDIRECT("day_wise_sales_data!$B$2:$BZ$599"),MATCH(resource!$CC125,day_wise_sales_data!$A$2:$A$500,0),MATCH(resource!BX$2,INDIRECT("day_wise_sales_data!$B$1:$BZ$1"),0)),0)</f>
        <v>8736.81</v>
      </c>
      <c r="BY125" s="3">
        <f ca="1">IFERROR(INDEX(INDIRECT("day_wise_sales_data!$B$2:$BZ$599"),MATCH(resource!$CC125,day_wise_sales_data!$A$2:$A$500,0),MATCH(resource!BY$2,INDIRECT("day_wise_sales_data!$B$1:$BZ$1"),0)),0)</f>
        <v>61171.67</v>
      </c>
      <c r="BZ125" s="3">
        <f ca="1">IFERROR(INDEX(INDIRECT("day_wise_sales_data!$B$2:$BZ$599"),MATCH(resource!$CC125,day_wise_sales_data!$A$2:$A$500,0),MATCH(resource!BZ$2,INDIRECT("day_wise_sales_data!$B$1:$BZ$1"),0)),0)</f>
        <v>0</v>
      </c>
      <c r="CA125" s="3" t="str">
        <f ca="1">IFERROR(INDEX(INDIRECT("day_wise_sales_data!$B$2:$BZ$599"),MATCH(resource!$CC125,day_wise_sales_data!$A$2:$A$500,0),MATCH(resource!CA$2,INDIRECT("day_wise_sales_data!$B$1:$BZ$1"),0)),0)</f>
        <v>dd</v>
      </c>
      <c r="CC125" s="4" t="str">
        <f>sales_data!H124</f>
        <v>CTG04211</v>
      </c>
      <c r="CD125" s="1">
        <v>123</v>
      </c>
      <c r="CE125" s="1" t="str">
        <f>IF(AQ125=report!$AQ$3,resource!CD125,"")</f>
        <v/>
      </c>
      <c r="CF125" s="5" t="str">
        <f>IFERROR(SMALL($CE$3:$CE$1001,ROWS($CE$3:CE125)),"")</f>
        <v/>
      </c>
      <c r="CH125">
        <f>IFERROR(VLOOKUP($CC125,data_pull!$E$22:$G$700,2,0),0)</f>
        <v>101265.71</v>
      </c>
      <c r="CI125" s="1">
        <f t="shared" si="64"/>
        <v>82</v>
      </c>
      <c r="CJ125" s="1">
        <f t="shared" si="63"/>
        <v>0</v>
      </c>
      <c r="CK125" s="1" t="s">
        <v>1258</v>
      </c>
      <c r="CL125" s="1">
        <f t="shared" si="65"/>
        <v>111</v>
      </c>
      <c r="CM125" s="1" t="str">
        <f>IFERROR(VLOOKUP($CK125,stock_data!$B$3:$W$612,2,0),0)</f>
        <v>ICONAL CAPSULE</v>
      </c>
      <c r="CN125" s="1" t="str">
        <f>IFERROR(VLOOKUP($CK125,stock_data!$B$3:$W$612,4,0),0)</f>
        <v>3x4's</v>
      </c>
      <c r="CO125" s="1">
        <f>IFERROR(VLOOKUP($CK125,stock_data!$B$3:$W$612,5,0),0)</f>
        <v>158.80000000000001</v>
      </c>
      <c r="CP125" s="3">
        <f t="shared" si="66"/>
        <v>0</v>
      </c>
      <c r="CQ125" s="3">
        <f t="shared" si="67"/>
        <v>0</v>
      </c>
      <c r="CR125" s="1">
        <f>IFERROR(VLOOKUP($CK125,stock_data!$B$3:$W$612,6,0),0)</f>
        <v>0</v>
      </c>
      <c r="CS125" s="1">
        <f>IFERROR(VLOOKUP($CK125,stock_data!$B$3:$W$612,7,0),0)</f>
        <v>0</v>
      </c>
      <c r="CT125" s="1">
        <f>IFERROR(VLOOKUP($CK125,stock_data!$B$3:$W$612,8,0),0)</f>
        <v>0</v>
      </c>
      <c r="CU125" s="1">
        <f>IFERROR(VLOOKUP($CK125,stock_data!$B$3:$W$612,9,0),0)</f>
        <v>2</v>
      </c>
      <c r="CV125" s="1">
        <f>IFERROR(VLOOKUP($CK125,stock_data!$B$3:$W$612,10,0),0)</f>
        <v>1</v>
      </c>
      <c r="CW125" s="1">
        <f>IFERROR(VLOOKUP($CK125,stock_data!$B$3:$W$612,11,0),0)</f>
        <v>0</v>
      </c>
      <c r="CX125" s="1">
        <f>IFERROR(VLOOKUP($CK125,stock_data!$B$3:$W$612,12,0),0)</f>
        <v>0</v>
      </c>
      <c r="CY125" s="1">
        <f>IFERROR(VLOOKUP($CK125,stock_data!$B$3:$W$612,13,0),0)</f>
        <v>0</v>
      </c>
      <c r="CZ125" s="1">
        <f>IFERROR(VLOOKUP($CK125,stock_data!$B$3:$W$612,14,0),0)</f>
        <v>20</v>
      </c>
      <c r="DA125" s="1">
        <f>IFERROR(VLOOKUP($CK125,stock_data!$B$3:$W$612,15,0),0)</f>
        <v>21</v>
      </c>
      <c r="DB125" s="1">
        <f>IFERROR(VLOOKUP($CK125,stock_data!$B$3:$W$612,16,0),0)</f>
        <v>0</v>
      </c>
      <c r="DC125" s="1">
        <f>IFERROR(VLOOKUP($CK125,stock_data!$B$3:$W$612,17,0),0)</f>
        <v>1</v>
      </c>
      <c r="DD125" s="1">
        <f>IFERROR(VLOOKUP($CK125,stock_data!$B$3:$W$612,18,0),0)</f>
        <v>0</v>
      </c>
      <c r="DE125" s="1">
        <f>IFERROR(VLOOKUP($CK125,stock_data!$B$3:$W$612,19,0),0)</f>
        <v>19</v>
      </c>
      <c r="DF125" s="1">
        <f>IFERROR(VLOOKUP($CK125,stock_data!$B$3:$W$612,20,0),0)</f>
        <v>2</v>
      </c>
      <c r="DG125" s="1">
        <f>IFERROR(VLOOKUP($CK125,stock_data!$B$3:$W$612,21,0),0)</f>
        <v>0</v>
      </c>
      <c r="DH125" s="1">
        <f>IFERROR(VLOOKUP($CK125,stock_data!$B$3:$W$612,22,0),0)</f>
        <v>0</v>
      </c>
      <c r="DI125" s="1">
        <f t="shared" si="68"/>
        <v>66</v>
      </c>
      <c r="DJ125" s="1">
        <f t="shared" si="69"/>
        <v>10480.800000000001</v>
      </c>
      <c r="DK125" s="3">
        <f>IFERROR(INDEX(COD_SALES!$B$5:$Z$500,MATCH(resource!$CC125,COD_SALES!$A$5:$A$500,0),MATCH(resource!DK$2,COD_SALES!$B$4:$Z$4,0)),"")</f>
        <v>0</v>
      </c>
      <c r="DL125" s="3">
        <f>IFERROR(INDEX(COD_SALES!$B$5:$Z$500,MATCH(resource!$CC125,COD_SALES!$A$5:$A$500,0),MATCH(resource!DL$2,COD_SALES!$B$4:$Z$4,0)),"")</f>
        <v>13</v>
      </c>
      <c r="DM125" s="3">
        <f>IFERROR(INDEX(COD_SALES!$B$5:$Z$500,MATCH(resource!$CC125,COD_SALES!$A$5:$A$500,0),MATCH(resource!DM$2,COD_SALES!$B$4:$Z$4,0)),"")</f>
        <v>2</v>
      </c>
      <c r="DN125" s="3" t="str">
        <f>IFERROR(INDEX(COD_SALES!$B$5:$Z$500,MATCH(resource!$CC125,COD_SALES!$A$5:$A$500,0),MATCH(resource!DN$2,COD_SALES!$B$4:$Z$4,0)),"")</f>
        <v/>
      </c>
      <c r="DO125" s="3">
        <f>IFERROR(INDEX(COD_SALES!$B$5:$Z$500,MATCH(resource!$CC125,COD_SALES!$A$5:$A$500,0),MATCH(resource!DO$2,COD_SALES!$B$4:$Z$4,0)),"")</f>
        <v>0</v>
      </c>
      <c r="DP125" s="3">
        <f>IFERROR(INDEX(COD_SALES!$B$5:$Z$500,MATCH(resource!$CC125,COD_SALES!$A$5:$A$500,0),MATCH(resource!DP$2,COD_SALES!$B$4:$Z$4,0)),"")</f>
        <v>15</v>
      </c>
      <c r="DQ125" s="3" t="str">
        <f>IFERROR(INDEX(COD_SALES!$B$5:$Z$500,MATCH(resource!$CC125,COD_SALES!$A$5:$A$500,0),MATCH(resource!DQ$2,COD_SALES!$B$4:$Z$4,0)),"")</f>
        <v/>
      </c>
      <c r="DR125" s="3">
        <f>IFERROR(INDEX(COD_SALES!$B$5:$Z$500,MATCH(resource!$CC125,COD_SALES!$A$5:$A$500,0),MATCH(resource!DR$2,COD_SALES!$B$4:$Z$4,0)),"")</f>
        <v>0</v>
      </c>
      <c r="DS125" s="3">
        <f>IFERROR(INDEX(COD_SALES!$B$5:$Z$500,MATCH(resource!$CC125,COD_SALES!$A$5:$A$500,0),MATCH(resource!DS$2,COD_SALES!$B$4:$Z$4,0)),"")</f>
        <v>50</v>
      </c>
      <c r="DT125" s="3">
        <f>IFERROR(INDEX(COD_SALES!$B$5:$Z$500,MATCH(resource!$CC125,COD_SALES!$A$5:$A$500,0),MATCH(resource!DT$2,COD_SALES!$B$4:$Z$4,0)),"")</f>
        <v>0</v>
      </c>
      <c r="DU125" s="3">
        <f>IFERROR(INDEX(COD_SALES!$B$5:$Z$500,MATCH(resource!$CC125,COD_SALES!$A$5:$A$500,0),MATCH(resource!DU$2,COD_SALES!$B$4:$Z$4,0)),"")</f>
        <v>0</v>
      </c>
      <c r="DV125" s="3">
        <f>IFERROR(INDEX(COD_SALES!$B$5:$Z$500,MATCH(resource!$CC125,COD_SALES!$A$5:$A$500,0),MATCH(resource!DV$2,COD_SALES!$B$4:$Z$4,0)),"")</f>
        <v>0</v>
      </c>
      <c r="DW125" s="3">
        <f>IFERROR(INDEX(COD_SALES!$B$5:$Z$500,MATCH(resource!$CC125,COD_SALES!$A$5:$A$500,0),MATCH(resource!DW$2,COD_SALES!$B$4:$Z$4,0)),"")</f>
        <v>20</v>
      </c>
      <c r="DX125" s="3">
        <f>IFERROR(INDEX(COD_SALES!$B$5:$Z$500,MATCH(resource!$CC125,COD_SALES!$A$5:$A$500,0),MATCH(resource!DX$2,COD_SALES!$B$4:$Z$4,0)),"")</f>
        <v>11</v>
      </c>
      <c r="DY125" s="3">
        <f>IFERROR(INDEX(COD_SALES!$B$5:$Z$500,MATCH(resource!$CC125,COD_SALES!$A$5:$A$500,0),MATCH(resource!DY$2,COD_SALES!$B$4:$Z$4,0)),"")</f>
        <v>1</v>
      </c>
      <c r="DZ125" s="3">
        <f>IFERROR(INDEX(COD_SALES!$B$5:$Z$500,MATCH(resource!$CC125,COD_SALES!$A$5:$A$500,0),MATCH(resource!DZ$2,COD_SALES!$B$4:$Z$4,0)),"")</f>
        <v>0</v>
      </c>
      <c r="EA125" s="3">
        <f>IFERROR(INDEX(COD_SALES!$B$5:$Z$500,MATCH(resource!$CC125,COD_SALES!$A$5:$A$500,0),MATCH(resource!EA$2,COD_SALES!$B$4:$Z$4,0)),"")</f>
        <v>0</v>
      </c>
      <c r="EB125" s="3">
        <f t="shared" si="70"/>
        <v>27196.05</v>
      </c>
      <c r="ED125" s="3">
        <f>IFERROR(VLOOKUP($CK125,depot_prod_sales!$B$5:$S$200,3,0),0)</f>
        <v>27</v>
      </c>
      <c r="EE125" s="3">
        <f>IFERROR(VLOOKUP($CK125,depot_prod_sales!$B$5:$S$200,4,0),0)</f>
        <v>0</v>
      </c>
      <c r="EF125" s="3">
        <f>IFERROR(VLOOKUP($CK125,depot_prod_sales!$B$5:$S$200,5,0),0)</f>
        <v>0</v>
      </c>
      <c r="EG125" s="3">
        <f>IFERROR(VLOOKUP($CK125,depot_prod_sales!$B$5:$S$200,6,0),0)</f>
        <v>2</v>
      </c>
      <c r="EH125" s="3">
        <f>IFERROR(VLOOKUP($CK125,depot_prod_sales!$B$5:$S$200,7,0),0)</f>
        <v>39</v>
      </c>
      <c r="EI125" s="3">
        <f>IFERROR(VLOOKUP($CK125,depot_prod_sales!$B$5:$S$200,8,0),0)</f>
        <v>0</v>
      </c>
      <c r="EJ125" s="3">
        <f>IFERROR(VLOOKUP($CK125,depot_prod_sales!$B$5:$S$200,9,0),0)</f>
        <v>38</v>
      </c>
      <c r="EK125" s="3">
        <f>IFERROR(VLOOKUP($CK125,depot_prod_sales!$B$5:$S$200,10,0),0)</f>
        <v>22</v>
      </c>
      <c r="EL125" s="3">
        <f>IFERROR(VLOOKUP($CK125,depot_prod_sales!$B$5:$S$200,11,0),0)</f>
        <v>28</v>
      </c>
      <c r="EM125" s="3">
        <f>IFERROR(VLOOKUP($CK125,depot_prod_sales!$B$5:$S$200,12,0),0)</f>
        <v>7</v>
      </c>
      <c r="EN125" s="3">
        <f>IFERROR(VLOOKUP($CK125,depot_prod_sales!$B$5:$S$200,13,0),0)</f>
        <v>0</v>
      </c>
      <c r="EO125" s="3">
        <f>IFERROR(VLOOKUP($CK125,depot_prod_sales!$B$5:$S$200,14,0),0)</f>
        <v>0</v>
      </c>
      <c r="EP125" s="3">
        <f>IFERROR(VLOOKUP($CK125,depot_prod_sales!$B$5:$S$200,15,0),0)</f>
        <v>21</v>
      </c>
      <c r="EQ125" s="3">
        <f>IFERROR(VLOOKUP($CK125,depot_prod_sales!$B$5:$S$200,16,0),0)</f>
        <v>38</v>
      </c>
      <c r="ER125" s="3">
        <f>IFERROR(VLOOKUP($CK125,depot_prod_sales!$B$5:$S$200,17,0),0)</f>
        <v>61</v>
      </c>
      <c r="ES125" s="3">
        <f>IFERROR(VLOOKUP($CK125,depot_prod_sales!$B$5:$S$200,18,0),0)</f>
        <v>90</v>
      </c>
      <c r="ET125" s="116">
        <f t="shared" si="71"/>
        <v>373</v>
      </c>
      <c r="EU125" s="116">
        <f t="shared" si="72"/>
        <v>59232.4</v>
      </c>
      <c r="EW125" s="3">
        <f>IFERROR(VLOOKUP(CC125,data_pull!$AO$25:$AR$546,2,0),0)</f>
        <v>22</v>
      </c>
      <c r="EX125" s="1">
        <f>IFERROR(VLOOKUP(CC125,data_pull!$AO$25:$AR$546,4,0),0)</f>
        <v>190000</v>
      </c>
    </row>
    <row r="126" spans="13:154" x14ac:dyDescent="0.25"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4" t="str">
        <f>sales_data!B125</f>
        <v>Dipak Talukder</v>
      </c>
      <c r="AR126" s="4" t="str">
        <f>sales_data!C125</f>
        <v>Jitu Dey</v>
      </c>
      <c r="AS126" s="5" t="str">
        <f t="shared" si="62"/>
        <v/>
      </c>
      <c r="AT126" s="4" t="str">
        <f>sales_data!I125</f>
        <v>Tapan Kanti Datta</v>
      </c>
      <c r="AU126" s="4" t="str">
        <f>sales_data!W125</f>
        <v>Napura (Tb)</v>
      </c>
      <c r="AV126" s="1">
        <f>sales_data!N125</f>
        <v>100812.11</v>
      </c>
      <c r="AW126" s="1">
        <f>sales_data!P125</f>
        <v>19</v>
      </c>
      <c r="AX126" s="3">
        <f ca="1">IFERROR(INDEX(INDIRECT("day_wise_sales_data!$B$2:$BZ$599"),MATCH(resource!$CC126,day_wise_sales_data!$A$2:$A$500,0),MATCH(resource!AX$2,INDIRECT("day_wise_sales_data!$B$1:$BZ$1"),0)),0)</f>
        <v>0</v>
      </c>
      <c r="AY126" s="3">
        <f ca="1">IFERROR(INDEX(INDIRECT("day_wise_sales_data!$B$2:$BZ$599"),MATCH(resource!$CC126,day_wise_sales_data!$A$2:$A$500,0),MATCH(resource!AY$2,INDIRECT("day_wise_sales_data!$B$1:$BZ$1"),0)),0)</f>
        <v>0</v>
      </c>
      <c r="AZ126" s="3">
        <f ca="1">IFERROR(INDEX(INDIRECT("day_wise_sales_data!$B$2:$BZ$599"),MATCH(resource!$CC126,day_wise_sales_data!$A$2:$A$500,0),MATCH(resource!AZ$2,INDIRECT("day_wise_sales_data!$B$1:$BZ$1"),0)),0)</f>
        <v>20972.14</v>
      </c>
      <c r="BA126" s="3">
        <f ca="1">IFERROR(INDEX(INDIRECT("day_wise_sales_data!$B$2:$BZ$599"),MATCH(resource!$CC126,day_wise_sales_data!$A$2:$A$500,0),MATCH(resource!BA$2,INDIRECT("day_wise_sales_data!$B$1:$BZ$1"),0)),0)</f>
        <v>0</v>
      </c>
      <c r="BB126" s="3">
        <f ca="1">IFERROR(INDEX(INDIRECT("day_wise_sales_data!$B$2:$BZ$599"),MATCH(resource!$CC126,day_wise_sales_data!$A$2:$A$500,0),MATCH(resource!BB$2,INDIRECT("day_wise_sales_data!$B$1:$BZ$1"),0)),0)</f>
        <v>0</v>
      </c>
      <c r="BC126" s="3">
        <f ca="1">IFERROR(INDEX(INDIRECT("day_wise_sales_data!$B$2:$BZ$599"),MATCH(resource!$CC126,day_wise_sales_data!$A$2:$A$500,0),MATCH(resource!BC$2,INDIRECT("day_wise_sales_data!$B$1:$BZ$1"),0)),0)</f>
        <v>0</v>
      </c>
      <c r="BD126" s="3">
        <f ca="1">IFERROR(INDEX(INDIRECT("day_wise_sales_data!$B$2:$BZ$599"),MATCH(resource!$CC126,day_wise_sales_data!$A$2:$A$500,0),MATCH(resource!BD$2,INDIRECT("day_wise_sales_data!$B$1:$BZ$1"),0)),0)</f>
        <v>1058.71</v>
      </c>
      <c r="BE126" s="3">
        <f ca="1">IFERROR(INDEX(INDIRECT("day_wise_sales_data!$B$2:$BZ$599"),MATCH(resource!$CC126,day_wise_sales_data!$A$2:$A$500,0),MATCH(resource!BE$2,INDIRECT("day_wise_sales_data!$B$1:$BZ$1"),0)),0)</f>
        <v>0</v>
      </c>
      <c r="BF126" s="3">
        <f ca="1">IFERROR(INDEX(INDIRECT("day_wise_sales_data!$B$2:$BZ$599"),MATCH(resource!$CC126,day_wise_sales_data!$A$2:$A$500,0),MATCH(resource!BF$2,INDIRECT("day_wise_sales_data!$B$1:$BZ$1"),0)),0)</f>
        <v>0</v>
      </c>
      <c r="BG126" s="3">
        <f ca="1">IFERROR(INDEX(INDIRECT("day_wise_sales_data!$B$2:$BZ$599"),MATCH(resource!$CC126,day_wise_sales_data!$A$2:$A$500,0),MATCH(resource!BG$2,INDIRECT("day_wise_sales_data!$B$1:$BZ$1"),0)),0)</f>
        <v>2337.4499999999998</v>
      </c>
      <c r="BH126" s="3">
        <f ca="1">IFERROR(INDEX(INDIRECT("day_wise_sales_data!$B$2:$BZ$599"),MATCH(resource!$CC126,day_wise_sales_data!$A$2:$A$500,0),MATCH(resource!BH$2,INDIRECT("day_wise_sales_data!$B$1:$BZ$1"),0)),0)</f>
        <v>0</v>
      </c>
      <c r="BI126" s="3">
        <f ca="1">IFERROR(INDEX(INDIRECT("day_wise_sales_data!$B$2:$BZ$599"),MATCH(resource!$CC126,day_wise_sales_data!$A$2:$A$500,0),MATCH(resource!BI$2,INDIRECT("day_wise_sales_data!$B$1:$BZ$1"),0)),0)</f>
        <v>0</v>
      </c>
      <c r="BJ126" s="3">
        <f ca="1">IFERROR(INDEX(INDIRECT("day_wise_sales_data!$B$2:$BZ$599"),MATCH(resource!$CC126,day_wise_sales_data!$A$2:$A$500,0),MATCH(resource!BJ$2,INDIRECT("day_wise_sales_data!$B$1:$BZ$1"),0)),0)</f>
        <v>0</v>
      </c>
      <c r="BK126" s="3">
        <f ca="1">IFERROR(INDEX(INDIRECT("day_wise_sales_data!$B$2:$BZ$599"),MATCH(resource!$CC126,day_wise_sales_data!$A$2:$A$500,0),MATCH(resource!BK$2,INDIRECT("day_wise_sales_data!$B$1:$BZ$1"),0)),0)</f>
        <v>0</v>
      </c>
      <c r="BL126" s="3">
        <f ca="1">IFERROR(INDEX(INDIRECT("day_wise_sales_data!$B$2:$BZ$599"),MATCH(resource!$CC126,day_wise_sales_data!$A$2:$A$500,0),MATCH(resource!BL$2,INDIRECT("day_wise_sales_data!$B$1:$BZ$1"),0)),0)</f>
        <v>1207.72</v>
      </c>
      <c r="BM126" s="3">
        <f ca="1">IFERROR(INDEX(INDIRECT("day_wise_sales_data!$B$2:$BZ$599"),MATCH(resource!$CC126,day_wise_sales_data!$A$2:$A$500,0),MATCH(resource!BM$2,INDIRECT("day_wise_sales_data!$B$1:$BZ$1"),0)),0)</f>
        <v>0</v>
      </c>
      <c r="BN126" s="3">
        <f ca="1">IFERROR(INDEX(INDIRECT("day_wise_sales_data!$B$2:$BZ$599"),MATCH(resource!$CC126,day_wise_sales_data!$A$2:$A$500,0),MATCH(resource!BN$2,INDIRECT("day_wise_sales_data!$B$1:$BZ$1"),0)),0)</f>
        <v>0</v>
      </c>
      <c r="BO126" s="3">
        <f ca="1">IFERROR(INDEX(INDIRECT("day_wise_sales_data!$B$2:$BZ$599"),MATCH(resource!$CC126,day_wise_sales_data!$A$2:$A$500,0),MATCH(resource!BO$2,INDIRECT("day_wise_sales_data!$B$1:$BZ$1"),0)),0)</f>
        <v>0</v>
      </c>
      <c r="BP126" s="3">
        <f ca="1">IFERROR(INDEX(INDIRECT("day_wise_sales_data!$B$2:$BZ$599"),MATCH(resource!$CC126,day_wise_sales_data!$A$2:$A$500,0),MATCH(resource!BP$2,INDIRECT("day_wise_sales_data!$B$1:$BZ$1"),0)),0)</f>
        <v>0</v>
      </c>
      <c r="BQ126" s="3">
        <f ca="1">IFERROR(INDEX(INDIRECT("day_wise_sales_data!$B$2:$BZ$599"),MATCH(resource!$CC126,day_wise_sales_data!$A$2:$A$500,0),MATCH(resource!BQ$2,INDIRECT("day_wise_sales_data!$B$1:$BZ$1"),0)),0)</f>
        <v>0</v>
      </c>
      <c r="BR126" s="3">
        <f ca="1">IFERROR(INDEX(INDIRECT("day_wise_sales_data!$B$2:$BZ$599"),MATCH(resource!$CC126,day_wise_sales_data!$A$2:$A$500,0),MATCH(resource!BR$2,INDIRECT("day_wise_sales_data!$B$1:$BZ$1"),0)),0)</f>
        <v>11736.14</v>
      </c>
      <c r="BS126" s="3">
        <f ca="1">IFERROR(INDEX(INDIRECT("day_wise_sales_data!$B$2:$BZ$599"),MATCH(resource!$CC126,day_wise_sales_data!$A$2:$A$500,0),MATCH(resource!BS$2,INDIRECT("day_wise_sales_data!$B$1:$BZ$1"),0)),0)</f>
        <v>0</v>
      </c>
      <c r="BT126" s="3">
        <f ca="1">IFERROR(INDEX(INDIRECT("day_wise_sales_data!$B$2:$BZ$599"),MATCH(resource!$CC126,day_wise_sales_data!$A$2:$A$500,0),MATCH(resource!BT$2,INDIRECT("day_wise_sales_data!$B$1:$BZ$1"),0)),0)</f>
        <v>0</v>
      </c>
      <c r="BU126" s="3">
        <f ca="1">IFERROR(INDEX(INDIRECT("day_wise_sales_data!$B$2:$BZ$599"),MATCH(resource!$CC126,day_wise_sales_data!$A$2:$A$500,0),MATCH(resource!BU$2,INDIRECT("day_wise_sales_data!$B$1:$BZ$1"),0)),0)</f>
        <v>34808.639999999999</v>
      </c>
      <c r="BV126" s="3">
        <f ca="1">IFERROR(INDEX(INDIRECT("day_wise_sales_data!$B$2:$BZ$599"),MATCH(resource!$CC126,day_wise_sales_data!$A$2:$A$500,0),MATCH(resource!BV$2,INDIRECT("day_wise_sales_data!$B$1:$BZ$1"),0)),0)</f>
        <v>28691.31</v>
      </c>
      <c r="BW126" s="3">
        <f ca="1">IFERROR(INDEX(INDIRECT("day_wise_sales_data!$B$2:$BZ$599"),MATCH(resource!$CC126,day_wise_sales_data!$A$2:$A$500,0),MATCH(resource!BW$2,INDIRECT("day_wise_sales_data!$B$1:$BZ$1"),0)),0)</f>
        <v>0</v>
      </c>
      <c r="BX126" s="3">
        <f ca="1">IFERROR(INDEX(INDIRECT("day_wise_sales_data!$B$2:$BZ$599"),MATCH(resource!$CC126,day_wise_sales_data!$A$2:$A$500,0),MATCH(resource!BX$2,INDIRECT("day_wise_sales_data!$B$1:$BZ$1"),0)),0)</f>
        <v>0</v>
      </c>
      <c r="BY126" s="3">
        <f ca="1">IFERROR(INDEX(INDIRECT("day_wise_sales_data!$B$2:$BZ$599"),MATCH(resource!$CC126,day_wise_sales_data!$A$2:$A$500,0),MATCH(resource!BY$2,INDIRECT("day_wise_sales_data!$B$1:$BZ$1"),0)),0)</f>
        <v>0</v>
      </c>
      <c r="BZ126" s="3">
        <f ca="1">IFERROR(INDEX(INDIRECT("day_wise_sales_data!$B$2:$BZ$599"),MATCH(resource!$CC126,day_wise_sales_data!$A$2:$A$500,0),MATCH(resource!BZ$2,INDIRECT("day_wise_sales_data!$B$1:$BZ$1"),0)),0)</f>
        <v>0</v>
      </c>
      <c r="CA126" s="3" t="str">
        <f ca="1">IFERROR(INDEX(INDIRECT("day_wise_sales_data!$B$2:$BZ$599"),MATCH(resource!$CC126,day_wise_sales_data!$A$2:$A$500,0),MATCH(resource!CA$2,INDIRECT("day_wise_sales_data!$B$1:$BZ$1"),0)),0)</f>
        <v>dd</v>
      </c>
      <c r="CC126" s="4" t="str">
        <f>sales_data!H125</f>
        <v>CTG05211</v>
      </c>
      <c r="CD126" s="1">
        <v>124</v>
      </c>
      <c r="CE126" s="1" t="str">
        <f>IF(AQ126=report!$AQ$3,resource!CD126,"")</f>
        <v/>
      </c>
      <c r="CF126" s="5" t="str">
        <f>IFERROR(SMALL($CE$3:$CE$1001,ROWS($CE$3:CE126)),"")</f>
        <v/>
      </c>
      <c r="CH126">
        <f>IFERROR(VLOOKUP($CC126,data_pull!$E$22:$G$700,2,0),0)</f>
        <v>100812.11</v>
      </c>
      <c r="CI126" s="1">
        <f t="shared" si="64"/>
        <v>141</v>
      </c>
      <c r="CJ126" s="1">
        <f t="shared" si="63"/>
        <v>49</v>
      </c>
      <c r="CK126" s="1" t="s">
        <v>1260</v>
      </c>
      <c r="CL126" s="1">
        <f t="shared" si="65"/>
        <v>47</v>
      </c>
      <c r="CM126" s="1" t="str">
        <f>IFERROR(VLOOKUP($CK126,stock_data!$B$3:$W$612,2,0),0)</f>
        <v>INFLECT-375 TAB.</v>
      </c>
      <c r="CN126" s="1" t="str">
        <f>IFERROR(VLOOKUP($CK126,stock_data!$B$3:$W$612,4,0),0)</f>
        <v>5x4's</v>
      </c>
      <c r="CO126" s="1">
        <f>IFERROR(VLOOKUP($CK126,stock_data!$B$3:$W$612,5,0),0)</f>
        <v>162.30000000000001</v>
      </c>
      <c r="CP126" s="3">
        <f t="shared" si="66"/>
        <v>49</v>
      </c>
      <c r="CQ126" s="3">
        <f t="shared" si="67"/>
        <v>7952.7000000000007</v>
      </c>
      <c r="CR126" s="1">
        <f>IFERROR(VLOOKUP($CK126,stock_data!$B$3:$W$612,6,0),0)</f>
        <v>0</v>
      </c>
      <c r="CS126" s="1">
        <f>IFERROR(VLOOKUP($CK126,stock_data!$B$3:$W$612,7,0),0)</f>
        <v>0</v>
      </c>
      <c r="CT126" s="1">
        <f>IFERROR(VLOOKUP($CK126,stock_data!$B$3:$W$612,8,0),0)</f>
        <v>0</v>
      </c>
      <c r="CU126" s="1">
        <f>IFERROR(VLOOKUP($CK126,stock_data!$B$3:$W$612,9,0),0)</f>
        <v>0</v>
      </c>
      <c r="CV126" s="1">
        <f>IFERROR(VLOOKUP($CK126,stock_data!$B$3:$W$612,10,0),0)</f>
        <v>1</v>
      </c>
      <c r="CW126" s="1">
        <f>IFERROR(VLOOKUP($CK126,stock_data!$B$3:$W$612,11,0),0)</f>
        <v>0</v>
      </c>
      <c r="CX126" s="1">
        <f>IFERROR(VLOOKUP($CK126,stock_data!$B$3:$W$612,12,0),0)</f>
        <v>0</v>
      </c>
      <c r="CY126" s="1">
        <f>IFERROR(VLOOKUP($CK126,stock_data!$B$3:$W$612,13,0),0)</f>
        <v>0</v>
      </c>
      <c r="CZ126" s="1">
        <f>IFERROR(VLOOKUP($CK126,stock_data!$B$3:$W$612,14,0),0)</f>
        <v>0</v>
      </c>
      <c r="DA126" s="1">
        <f>IFERROR(VLOOKUP($CK126,stock_data!$B$3:$W$612,15,0),0)</f>
        <v>0</v>
      </c>
      <c r="DB126" s="1">
        <f>IFERROR(VLOOKUP($CK126,stock_data!$B$3:$W$612,16,0),0)</f>
        <v>0</v>
      </c>
      <c r="DC126" s="1">
        <f>IFERROR(VLOOKUP($CK126,stock_data!$B$3:$W$612,17,0),0)</f>
        <v>0</v>
      </c>
      <c r="DD126" s="1">
        <f>IFERROR(VLOOKUP($CK126,stock_data!$B$3:$W$612,18,0),0)</f>
        <v>0</v>
      </c>
      <c r="DE126" s="1">
        <f>IFERROR(VLOOKUP($CK126,stock_data!$B$3:$W$612,19,0),0)</f>
        <v>0</v>
      </c>
      <c r="DF126" s="1">
        <f>IFERROR(VLOOKUP($CK126,stock_data!$B$3:$W$612,20,0),0)</f>
        <v>0</v>
      </c>
      <c r="DG126" s="1">
        <f>IFERROR(VLOOKUP($CK126,stock_data!$B$3:$W$612,21,0),0)</f>
        <v>0</v>
      </c>
      <c r="DH126" s="1">
        <f>IFERROR(VLOOKUP($CK126,stock_data!$B$3:$W$612,22,0),0)</f>
        <v>0</v>
      </c>
      <c r="DI126" s="1">
        <f t="shared" si="68"/>
        <v>1</v>
      </c>
      <c r="DJ126" s="1">
        <f t="shared" si="69"/>
        <v>162.30000000000001</v>
      </c>
      <c r="DK126" s="3">
        <f>IFERROR(INDEX(COD_SALES!$B$5:$Z$500,MATCH(resource!$CC126,COD_SALES!$A$5:$A$500,0),MATCH(resource!DK$2,COD_SALES!$B$4:$Z$4,0)),"")</f>
        <v>10</v>
      </c>
      <c r="DL126" s="3">
        <f>IFERROR(INDEX(COD_SALES!$B$5:$Z$500,MATCH(resource!$CC126,COD_SALES!$A$5:$A$500,0),MATCH(resource!DL$2,COD_SALES!$B$4:$Z$4,0)),"")</f>
        <v>0</v>
      </c>
      <c r="DM126" s="3">
        <f>IFERROR(INDEX(COD_SALES!$B$5:$Z$500,MATCH(resource!$CC126,COD_SALES!$A$5:$A$500,0),MATCH(resource!DM$2,COD_SALES!$B$4:$Z$4,0)),"")</f>
        <v>1</v>
      </c>
      <c r="DN126" s="3" t="str">
        <f>IFERROR(INDEX(COD_SALES!$B$5:$Z$500,MATCH(resource!$CC126,COD_SALES!$A$5:$A$500,0),MATCH(resource!DN$2,COD_SALES!$B$4:$Z$4,0)),"")</f>
        <v/>
      </c>
      <c r="DO126" s="3">
        <f>IFERROR(INDEX(COD_SALES!$B$5:$Z$500,MATCH(resource!$CC126,COD_SALES!$A$5:$A$500,0),MATCH(resource!DO$2,COD_SALES!$B$4:$Z$4,0)),"")</f>
        <v>0</v>
      </c>
      <c r="DP126" s="3">
        <f>IFERROR(INDEX(COD_SALES!$B$5:$Z$500,MATCH(resource!$CC126,COD_SALES!$A$5:$A$500,0),MATCH(resource!DP$2,COD_SALES!$B$4:$Z$4,0)),"")</f>
        <v>1</v>
      </c>
      <c r="DQ126" s="3" t="str">
        <f>IFERROR(INDEX(COD_SALES!$B$5:$Z$500,MATCH(resource!$CC126,COD_SALES!$A$5:$A$500,0),MATCH(resource!DQ$2,COD_SALES!$B$4:$Z$4,0)),"")</f>
        <v/>
      </c>
      <c r="DR126" s="3">
        <f>IFERROR(INDEX(COD_SALES!$B$5:$Z$500,MATCH(resource!$CC126,COD_SALES!$A$5:$A$500,0),MATCH(resource!DR$2,COD_SALES!$B$4:$Z$4,0)),"")</f>
        <v>0</v>
      </c>
      <c r="DS126" s="3">
        <f>IFERROR(INDEX(COD_SALES!$B$5:$Z$500,MATCH(resource!$CC126,COD_SALES!$A$5:$A$500,0),MATCH(resource!DS$2,COD_SALES!$B$4:$Z$4,0)),"")</f>
        <v>20</v>
      </c>
      <c r="DT126" s="3">
        <f>IFERROR(INDEX(COD_SALES!$B$5:$Z$500,MATCH(resource!$CC126,COD_SALES!$A$5:$A$500,0),MATCH(resource!DT$2,COD_SALES!$B$4:$Z$4,0)),"")</f>
        <v>0</v>
      </c>
      <c r="DU126" s="3">
        <f>IFERROR(INDEX(COD_SALES!$B$5:$Z$500,MATCH(resource!$CC126,COD_SALES!$A$5:$A$500,0),MATCH(resource!DU$2,COD_SALES!$B$4:$Z$4,0)),"")</f>
        <v>0</v>
      </c>
      <c r="DV126" s="3">
        <f>IFERROR(INDEX(COD_SALES!$B$5:$Z$500,MATCH(resource!$CC126,COD_SALES!$A$5:$A$500,0),MATCH(resource!DV$2,COD_SALES!$B$4:$Z$4,0)),"")</f>
        <v>0</v>
      </c>
      <c r="DW126" s="3">
        <f>IFERROR(INDEX(COD_SALES!$B$5:$Z$500,MATCH(resource!$CC126,COD_SALES!$A$5:$A$500,0),MATCH(resource!DW$2,COD_SALES!$B$4:$Z$4,0)),"")</f>
        <v>24</v>
      </c>
      <c r="DX126" s="3">
        <f>IFERROR(INDEX(COD_SALES!$B$5:$Z$500,MATCH(resource!$CC126,COD_SALES!$A$5:$A$500,0),MATCH(resource!DX$2,COD_SALES!$B$4:$Z$4,0)),"")</f>
        <v>0</v>
      </c>
      <c r="DY126" s="3">
        <f>IFERROR(INDEX(COD_SALES!$B$5:$Z$500,MATCH(resource!$CC126,COD_SALES!$A$5:$A$500,0),MATCH(resource!DY$2,COD_SALES!$B$4:$Z$4,0)),"")</f>
        <v>17</v>
      </c>
      <c r="DZ126" s="3">
        <f>IFERROR(INDEX(COD_SALES!$B$5:$Z$500,MATCH(resource!$CC126,COD_SALES!$A$5:$A$500,0),MATCH(resource!DZ$2,COD_SALES!$B$4:$Z$4,0)),"")</f>
        <v>0</v>
      </c>
      <c r="EA126" s="3">
        <f>IFERROR(INDEX(COD_SALES!$B$5:$Z$500,MATCH(resource!$CC126,COD_SALES!$A$5:$A$500,0),MATCH(resource!EA$2,COD_SALES!$B$4:$Z$4,0)),"")</f>
        <v>8</v>
      </c>
      <c r="EB126" s="3">
        <f t="shared" si="70"/>
        <v>27050.34</v>
      </c>
      <c r="ED126" s="3">
        <f>IFERROR(VLOOKUP($CK126,depot_prod_sales!$B$5:$S$200,3,0),0)</f>
        <v>0</v>
      </c>
      <c r="EE126" s="3">
        <f>IFERROR(VLOOKUP($CK126,depot_prod_sales!$B$5:$S$200,4,0),0)</f>
        <v>0</v>
      </c>
      <c r="EF126" s="3">
        <f>IFERROR(VLOOKUP($CK126,depot_prod_sales!$B$5:$S$200,5,0),0)</f>
        <v>0</v>
      </c>
      <c r="EG126" s="3">
        <f>IFERROR(VLOOKUP($CK126,depot_prod_sales!$B$5:$S$200,6,0),0)</f>
        <v>0</v>
      </c>
      <c r="EH126" s="3">
        <f>IFERROR(VLOOKUP($CK126,depot_prod_sales!$B$5:$S$200,7,0),0)</f>
        <v>0</v>
      </c>
      <c r="EI126" s="3">
        <f>IFERROR(VLOOKUP($CK126,depot_prod_sales!$B$5:$S$200,8,0),0)</f>
        <v>0</v>
      </c>
      <c r="EJ126" s="3">
        <f>IFERROR(VLOOKUP($CK126,depot_prod_sales!$B$5:$S$200,9,0),0)</f>
        <v>0</v>
      </c>
      <c r="EK126" s="3">
        <f>IFERROR(VLOOKUP($CK126,depot_prod_sales!$B$5:$S$200,10,0),0)</f>
        <v>0</v>
      </c>
      <c r="EL126" s="3">
        <f>IFERROR(VLOOKUP($CK126,depot_prod_sales!$B$5:$S$200,11,0),0)</f>
        <v>0</v>
      </c>
      <c r="EM126" s="3">
        <f>IFERROR(VLOOKUP($CK126,depot_prod_sales!$B$5:$S$200,12,0),0)</f>
        <v>0</v>
      </c>
      <c r="EN126" s="3">
        <f>IFERROR(VLOOKUP($CK126,depot_prod_sales!$B$5:$S$200,13,0),0)</f>
        <v>0</v>
      </c>
      <c r="EO126" s="3">
        <f>IFERROR(VLOOKUP($CK126,depot_prod_sales!$B$5:$S$200,14,0),0)</f>
        <v>0</v>
      </c>
      <c r="EP126" s="3">
        <f>IFERROR(VLOOKUP($CK126,depot_prod_sales!$B$5:$S$200,15,0),0)</f>
        <v>0</v>
      </c>
      <c r="EQ126" s="3">
        <f>IFERROR(VLOOKUP($CK126,depot_prod_sales!$B$5:$S$200,16,0),0)</f>
        <v>0</v>
      </c>
      <c r="ER126" s="3">
        <f>IFERROR(VLOOKUP($CK126,depot_prod_sales!$B$5:$S$200,17,0),0)</f>
        <v>0</v>
      </c>
      <c r="ES126" s="3">
        <f>IFERROR(VLOOKUP($CK126,depot_prod_sales!$B$5:$S$200,18,0),0)</f>
        <v>0</v>
      </c>
      <c r="ET126" s="116">
        <f t="shared" si="71"/>
        <v>0</v>
      </c>
      <c r="EU126" s="116">
        <f t="shared" si="72"/>
        <v>0</v>
      </c>
      <c r="EW126" s="3">
        <f>IFERROR(VLOOKUP(CC126,data_pull!$AO$25:$AR$546,2,0),0)</f>
        <v>6</v>
      </c>
      <c r="EX126" s="1">
        <f>IFERROR(VLOOKUP(CC126,data_pull!$AO$25:$AR$546,4,0),0)</f>
        <v>190000</v>
      </c>
    </row>
    <row r="127" spans="13:154" x14ac:dyDescent="0.25"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4" t="str">
        <f>sales_data!B126</f>
        <v>Dipak Talukder</v>
      </c>
      <c r="AR127" s="4" t="str">
        <f>sales_data!C126</f>
        <v>Sajal Kumar Chowdhury</v>
      </c>
      <c r="AS127" s="5" t="str">
        <f t="shared" si="62"/>
        <v>Sajal Kumar Chowdhury</v>
      </c>
      <c r="AT127" s="4" t="str">
        <f>sales_data!I126</f>
        <v>Abdul Aziz-3</v>
      </c>
      <c r="AU127" s="4" t="str">
        <f>sales_data!W126</f>
        <v>Aman Bazar (Cb)</v>
      </c>
      <c r="AV127" s="1">
        <f>sales_data!N126</f>
        <v>132599.23000000001</v>
      </c>
      <c r="AW127" s="1">
        <f>sales_data!P126</f>
        <v>41</v>
      </c>
      <c r="AX127" s="3">
        <f ca="1">IFERROR(INDEX(INDIRECT("day_wise_sales_data!$B$2:$BZ$599"),MATCH(resource!$CC127,day_wise_sales_data!$A$2:$A$500,0),MATCH(resource!AX$2,INDIRECT("day_wise_sales_data!$B$1:$BZ$1"),0)),0)</f>
        <v>0</v>
      </c>
      <c r="AY127" s="3">
        <f ca="1">IFERROR(INDEX(INDIRECT("day_wise_sales_data!$B$2:$BZ$599"),MATCH(resource!$CC127,day_wise_sales_data!$A$2:$A$500,0),MATCH(resource!AY$2,INDIRECT("day_wise_sales_data!$B$1:$BZ$1"),0)),0)</f>
        <v>0</v>
      </c>
      <c r="AZ127" s="3">
        <f ca="1">IFERROR(INDEX(INDIRECT("day_wise_sales_data!$B$2:$BZ$599"),MATCH(resource!$CC127,day_wise_sales_data!$A$2:$A$500,0),MATCH(resource!AZ$2,INDIRECT("day_wise_sales_data!$B$1:$BZ$1"),0)),0)</f>
        <v>0</v>
      </c>
      <c r="BA127" s="3">
        <f ca="1">IFERROR(INDEX(INDIRECT("day_wise_sales_data!$B$2:$BZ$599"),MATCH(resource!$CC127,day_wise_sales_data!$A$2:$A$500,0),MATCH(resource!BA$2,INDIRECT("day_wise_sales_data!$B$1:$BZ$1"),0)),0)</f>
        <v>6880.02</v>
      </c>
      <c r="BB127" s="3">
        <f ca="1">IFERROR(INDEX(INDIRECT("day_wise_sales_data!$B$2:$BZ$599"),MATCH(resource!$CC127,day_wise_sales_data!$A$2:$A$500,0),MATCH(resource!BB$2,INDIRECT("day_wise_sales_data!$B$1:$BZ$1"),0)),0)</f>
        <v>351.53</v>
      </c>
      <c r="BC127" s="3">
        <f ca="1">IFERROR(INDEX(INDIRECT("day_wise_sales_data!$B$2:$BZ$599"),MATCH(resource!$CC127,day_wise_sales_data!$A$2:$A$500,0),MATCH(resource!BC$2,INDIRECT("day_wise_sales_data!$B$1:$BZ$1"),0)),0)</f>
        <v>0</v>
      </c>
      <c r="BD127" s="3">
        <f ca="1">IFERROR(INDEX(INDIRECT("day_wise_sales_data!$B$2:$BZ$599"),MATCH(resource!$CC127,day_wise_sales_data!$A$2:$A$500,0),MATCH(resource!BD$2,INDIRECT("day_wise_sales_data!$B$1:$BZ$1"),0)),0)</f>
        <v>1089.24</v>
      </c>
      <c r="BE127" s="3">
        <f ca="1">IFERROR(INDEX(INDIRECT("day_wise_sales_data!$B$2:$BZ$599"),MATCH(resource!$CC127,day_wise_sales_data!$A$2:$A$500,0),MATCH(resource!BE$2,INDIRECT("day_wise_sales_data!$B$1:$BZ$1"),0)),0)</f>
        <v>0</v>
      </c>
      <c r="BF127" s="3">
        <f ca="1">IFERROR(INDEX(INDIRECT("day_wise_sales_data!$B$2:$BZ$599"),MATCH(resource!$CC127,day_wise_sales_data!$A$2:$A$500,0),MATCH(resource!BF$2,INDIRECT("day_wise_sales_data!$B$1:$BZ$1"),0)),0)</f>
        <v>0</v>
      </c>
      <c r="BG127" s="3">
        <f ca="1">IFERROR(INDEX(INDIRECT("day_wise_sales_data!$B$2:$BZ$599"),MATCH(resource!$CC127,day_wise_sales_data!$A$2:$A$500,0),MATCH(resource!BG$2,INDIRECT("day_wise_sales_data!$B$1:$BZ$1"),0)),0)</f>
        <v>0</v>
      </c>
      <c r="BH127" s="3">
        <f ca="1">IFERROR(INDEX(INDIRECT("day_wise_sales_data!$B$2:$BZ$599"),MATCH(resource!$CC127,day_wise_sales_data!$A$2:$A$500,0),MATCH(resource!BH$2,INDIRECT("day_wise_sales_data!$B$1:$BZ$1"),0)),0)</f>
        <v>461.47</v>
      </c>
      <c r="BI127" s="3">
        <f ca="1">IFERROR(INDEX(INDIRECT("day_wise_sales_data!$B$2:$BZ$599"),MATCH(resource!$CC127,day_wise_sales_data!$A$2:$A$500,0),MATCH(resource!BI$2,INDIRECT("day_wise_sales_data!$B$1:$BZ$1"),0)),0)</f>
        <v>0</v>
      </c>
      <c r="BJ127" s="3">
        <f ca="1">IFERROR(INDEX(INDIRECT("day_wise_sales_data!$B$2:$BZ$599"),MATCH(resource!$CC127,day_wise_sales_data!$A$2:$A$500,0),MATCH(resource!BJ$2,INDIRECT("day_wise_sales_data!$B$1:$BZ$1"),0)),0)</f>
        <v>0</v>
      </c>
      <c r="BK127" s="3">
        <f ca="1">IFERROR(INDEX(INDIRECT("day_wise_sales_data!$B$2:$BZ$599"),MATCH(resource!$CC127,day_wise_sales_data!$A$2:$A$500,0),MATCH(resource!BK$2,INDIRECT("day_wise_sales_data!$B$1:$BZ$1"),0)),0)</f>
        <v>0</v>
      </c>
      <c r="BL127" s="3">
        <f ca="1">IFERROR(INDEX(INDIRECT("day_wise_sales_data!$B$2:$BZ$599"),MATCH(resource!$CC127,day_wise_sales_data!$A$2:$A$500,0),MATCH(resource!BL$2,INDIRECT("day_wise_sales_data!$B$1:$BZ$1"),0)),0)</f>
        <v>0</v>
      </c>
      <c r="BM127" s="3">
        <f ca="1">IFERROR(INDEX(INDIRECT("day_wise_sales_data!$B$2:$BZ$599"),MATCH(resource!$CC127,day_wise_sales_data!$A$2:$A$500,0),MATCH(resource!BM$2,INDIRECT("day_wise_sales_data!$B$1:$BZ$1"),0)),0)</f>
        <v>0</v>
      </c>
      <c r="BN127" s="3">
        <f ca="1">IFERROR(INDEX(INDIRECT("day_wise_sales_data!$B$2:$BZ$599"),MATCH(resource!$CC127,day_wise_sales_data!$A$2:$A$500,0),MATCH(resource!BN$2,INDIRECT("day_wise_sales_data!$B$1:$BZ$1"),0)),0)</f>
        <v>1848.11</v>
      </c>
      <c r="BO127" s="3">
        <f ca="1">IFERROR(INDEX(INDIRECT("day_wise_sales_data!$B$2:$BZ$599"),MATCH(resource!$CC127,day_wise_sales_data!$A$2:$A$500,0),MATCH(resource!BO$2,INDIRECT("day_wise_sales_data!$B$1:$BZ$1"),0)),0)</f>
        <v>0</v>
      </c>
      <c r="BP127" s="3">
        <f ca="1">IFERROR(INDEX(INDIRECT("day_wise_sales_data!$B$2:$BZ$599"),MATCH(resource!$CC127,day_wise_sales_data!$A$2:$A$500,0),MATCH(resource!BP$2,INDIRECT("day_wise_sales_data!$B$1:$BZ$1"),0)),0)</f>
        <v>13560.03</v>
      </c>
      <c r="BQ127" s="3">
        <f ca="1">IFERROR(INDEX(INDIRECT("day_wise_sales_data!$B$2:$BZ$599"),MATCH(resource!$CC127,day_wise_sales_data!$A$2:$A$500,0),MATCH(resource!BQ$2,INDIRECT("day_wise_sales_data!$B$1:$BZ$1"),0)),0)</f>
        <v>0</v>
      </c>
      <c r="BR127" s="3">
        <f ca="1">IFERROR(INDEX(INDIRECT("day_wise_sales_data!$B$2:$BZ$599"),MATCH(resource!$CC127,day_wise_sales_data!$A$2:$A$500,0),MATCH(resource!BR$2,INDIRECT("day_wise_sales_data!$B$1:$BZ$1"),0)),0)</f>
        <v>29868.57</v>
      </c>
      <c r="BS127" s="3">
        <f ca="1">IFERROR(INDEX(INDIRECT("day_wise_sales_data!$B$2:$BZ$599"),MATCH(resource!$CC127,day_wise_sales_data!$A$2:$A$500,0),MATCH(resource!BS$2,INDIRECT("day_wise_sales_data!$B$1:$BZ$1"),0)),0)</f>
        <v>6361.71</v>
      </c>
      <c r="BT127" s="3">
        <f ca="1">IFERROR(INDEX(INDIRECT("day_wise_sales_data!$B$2:$BZ$599"),MATCH(resource!$CC127,day_wise_sales_data!$A$2:$A$500,0),MATCH(resource!BT$2,INDIRECT("day_wise_sales_data!$B$1:$BZ$1"),0)),0)</f>
        <v>4646.72</v>
      </c>
      <c r="BU127" s="3">
        <f ca="1">IFERROR(INDEX(INDIRECT("day_wise_sales_data!$B$2:$BZ$599"),MATCH(resource!$CC127,day_wise_sales_data!$A$2:$A$500,0),MATCH(resource!BU$2,INDIRECT("day_wise_sales_data!$B$1:$BZ$1"),0)),0)</f>
        <v>2109.88</v>
      </c>
      <c r="BV127" s="3">
        <f ca="1">IFERROR(INDEX(INDIRECT("day_wise_sales_data!$B$2:$BZ$599"),MATCH(resource!$CC127,day_wise_sales_data!$A$2:$A$500,0),MATCH(resource!BV$2,INDIRECT("day_wise_sales_data!$B$1:$BZ$1"),0)),0)</f>
        <v>0</v>
      </c>
      <c r="BW127" s="3">
        <f ca="1">IFERROR(INDEX(INDIRECT("day_wise_sales_data!$B$2:$BZ$599"),MATCH(resource!$CC127,day_wise_sales_data!$A$2:$A$500,0),MATCH(resource!BW$2,INDIRECT("day_wise_sales_data!$B$1:$BZ$1"),0)),0)</f>
        <v>6856.74</v>
      </c>
      <c r="BX127" s="3">
        <f ca="1">IFERROR(INDEX(INDIRECT("day_wise_sales_data!$B$2:$BZ$599"),MATCH(resource!$CC127,day_wise_sales_data!$A$2:$A$500,0),MATCH(resource!BX$2,INDIRECT("day_wise_sales_data!$B$1:$BZ$1"),0)),0)</f>
        <v>0</v>
      </c>
      <c r="BY127" s="3">
        <f ca="1">IFERROR(INDEX(INDIRECT("day_wise_sales_data!$B$2:$BZ$599"),MATCH(resource!$CC127,day_wise_sales_data!$A$2:$A$500,0),MATCH(resource!BY$2,INDIRECT("day_wise_sales_data!$B$1:$BZ$1"),0)),0)</f>
        <v>6905.82</v>
      </c>
      <c r="BZ127" s="3">
        <f ca="1">IFERROR(INDEX(INDIRECT("day_wise_sales_data!$B$2:$BZ$599"),MATCH(resource!$CC127,day_wise_sales_data!$A$2:$A$500,0),MATCH(resource!BZ$2,INDIRECT("day_wise_sales_data!$B$1:$BZ$1"),0)),0)</f>
        <v>50777.13</v>
      </c>
      <c r="CA127" s="3" t="str">
        <f ca="1">IFERROR(INDEX(INDIRECT("day_wise_sales_data!$B$2:$BZ$599"),MATCH(resource!$CC127,day_wise_sales_data!$A$2:$A$500,0),MATCH(resource!CA$2,INDIRECT("day_wise_sales_data!$B$1:$BZ$1"),0)),0)</f>
        <v>dd</v>
      </c>
      <c r="CC127" s="4" t="str">
        <f>sales_data!H126</f>
        <v>CTG01201</v>
      </c>
      <c r="CD127" s="1">
        <v>125</v>
      </c>
      <c r="CE127" s="1" t="str">
        <f>IF(AQ127=report!$AQ$3,resource!CD127,"")</f>
        <v/>
      </c>
      <c r="CF127" s="5" t="str">
        <f>IFERROR(SMALL($CE$3:$CE$1001,ROWS($CE$3:CE127)),"")</f>
        <v/>
      </c>
      <c r="CH127">
        <f>IFERROR(VLOOKUP($CC127,data_pull!$E$22:$G$700,2,0),0)</f>
        <v>132599.23000000001</v>
      </c>
      <c r="CI127" s="1">
        <f t="shared" si="64"/>
        <v>34</v>
      </c>
      <c r="CJ127" s="1">
        <f t="shared" si="63"/>
        <v>0</v>
      </c>
      <c r="CK127" s="1" t="s">
        <v>1262</v>
      </c>
      <c r="CL127" s="1">
        <f t="shared" si="65"/>
        <v>111</v>
      </c>
      <c r="CM127" s="1" t="str">
        <f>IFERROR(VLOOKUP($CK127,stock_data!$B$3:$W$612,2,0),0)</f>
        <v>INFLECT-500 TAB.</v>
      </c>
      <c r="CN127" s="1" t="str">
        <f>IFERROR(VLOOKUP($CK127,stock_data!$B$3:$W$612,4,0),0)</f>
        <v>5x4's</v>
      </c>
      <c r="CO127" s="1">
        <f>IFERROR(VLOOKUP($CK127,stock_data!$B$3:$W$612,5,0),0)</f>
        <v>197.7</v>
      </c>
      <c r="CP127" s="3">
        <f t="shared" si="66"/>
        <v>0</v>
      </c>
      <c r="CQ127" s="3">
        <f t="shared" si="67"/>
        <v>0</v>
      </c>
      <c r="CR127" s="1">
        <f>IFERROR(VLOOKUP($CK127,stock_data!$B$3:$W$612,6,0),0)</f>
        <v>2</v>
      </c>
      <c r="CS127" s="1">
        <f>IFERROR(VLOOKUP($CK127,stock_data!$B$3:$W$612,7,0),0)</f>
        <v>0</v>
      </c>
      <c r="CT127" s="1">
        <f>IFERROR(VLOOKUP($CK127,stock_data!$B$3:$W$612,8,0),0)</f>
        <v>224</v>
      </c>
      <c r="CU127" s="1">
        <f>IFERROR(VLOOKUP($CK127,stock_data!$B$3:$W$612,9,0),0)</f>
        <v>0</v>
      </c>
      <c r="CV127" s="1">
        <f>IFERROR(VLOOKUP($CK127,stock_data!$B$3:$W$612,10,0),0)</f>
        <v>216</v>
      </c>
      <c r="CW127" s="1">
        <f>IFERROR(VLOOKUP($CK127,stock_data!$B$3:$W$612,11,0),0)</f>
        <v>78</v>
      </c>
      <c r="CX127" s="1">
        <f>IFERROR(VLOOKUP($CK127,stock_data!$B$3:$W$612,12,0),0)</f>
        <v>330</v>
      </c>
      <c r="CY127" s="1">
        <f>IFERROR(VLOOKUP($CK127,stock_data!$B$3:$W$612,13,0),0)</f>
        <v>57</v>
      </c>
      <c r="CZ127" s="1">
        <f>IFERROR(VLOOKUP($CK127,stock_data!$B$3:$W$612,14,0),0)</f>
        <v>75</v>
      </c>
      <c r="DA127" s="1">
        <f>IFERROR(VLOOKUP($CK127,stock_data!$B$3:$W$612,15,0),0)</f>
        <v>113</v>
      </c>
      <c r="DB127" s="1">
        <f>IFERROR(VLOOKUP($CK127,stock_data!$B$3:$W$612,16,0),0)</f>
        <v>101</v>
      </c>
      <c r="DC127" s="1">
        <f>IFERROR(VLOOKUP($CK127,stock_data!$B$3:$W$612,17,0),0)</f>
        <v>93</v>
      </c>
      <c r="DD127" s="1">
        <f>IFERROR(VLOOKUP($CK127,stock_data!$B$3:$W$612,18,0),0)</f>
        <v>105</v>
      </c>
      <c r="DE127" s="1">
        <f>IFERROR(VLOOKUP($CK127,stock_data!$B$3:$W$612,19,0),0)</f>
        <v>152</v>
      </c>
      <c r="DF127" s="1">
        <f>IFERROR(VLOOKUP($CK127,stock_data!$B$3:$W$612,20,0),0)</f>
        <v>128</v>
      </c>
      <c r="DG127" s="1">
        <f>IFERROR(VLOOKUP($CK127,stock_data!$B$3:$W$612,21,0),0)</f>
        <v>99</v>
      </c>
      <c r="DH127" s="1">
        <f>IFERROR(VLOOKUP($CK127,stock_data!$B$3:$W$612,22,0),0)</f>
        <v>49</v>
      </c>
      <c r="DI127" s="1">
        <f t="shared" si="68"/>
        <v>1822</v>
      </c>
      <c r="DJ127" s="1">
        <f t="shared" si="69"/>
        <v>360209.39999999997</v>
      </c>
      <c r="DK127" s="3">
        <f>IFERROR(INDEX(COD_SALES!$B$5:$Z$500,MATCH(resource!$CC127,COD_SALES!$A$5:$A$500,0),MATCH(resource!DK$2,COD_SALES!$B$4:$Z$4,0)),"")</f>
        <v>21</v>
      </c>
      <c r="DL127" s="3">
        <f>IFERROR(INDEX(COD_SALES!$B$5:$Z$500,MATCH(resource!$CC127,COD_SALES!$A$5:$A$500,0),MATCH(resource!DL$2,COD_SALES!$B$4:$Z$4,0)),"")</f>
        <v>6</v>
      </c>
      <c r="DM127" s="3">
        <f>IFERROR(INDEX(COD_SALES!$B$5:$Z$500,MATCH(resource!$CC127,COD_SALES!$A$5:$A$500,0),MATCH(resource!DM$2,COD_SALES!$B$4:$Z$4,0)),"")</f>
        <v>11</v>
      </c>
      <c r="DN127" s="3" t="str">
        <f>IFERROR(INDEX(COD_SALES!$B$5:$Z$500,MATCH(resource!$CC127,COD_SALES!$A$5:$A$500,0),MATCH(resource!DN$2,COD_SALES!$B$4:$Z$4,0)),"")</f>
        <v/>
      </c>
      <c r="DO127" s="3">
        <f>IFERROR(INDEX(COD_SALES!$B$5:$Z$500,MATCH(resource!$CC127,COD_SALES!$A$5:$A$500,0),MATCH(resource!DO$2,COD_SALES!$B$4:$Z$4,0)),"")</f>
        <v>0</v>
      </c>
      <c r="DP127" s="3">
        <f>IFERROR(INDEX(COD_SALES!$B$5:$Z$500,MATCH(resource!$CC127,COD_SALES!$A$5:$A$500,0),MATCH(resource!DP$2,COD_SALES!$B$4:$Z$4,0)),"")</f>
        <v>12</v>
      </c>
      <c r="DQ127" s="3" t="str">
        <f>IFERROR(INDEX(COD_SALES!$B$5:$Z$500,MATCH(resource!$CC127,COD_SALES!$A$5:$A$500,0),MATCH(resource!DQ$2,COD_SALES!$B$4:$Z$4,0)),"")</f>
        <v/>
      </c>
      <c r="DR127" s="3">
        <f>IFERROR(INDEX(COD_SALES!$B$5:$Z$500,MATCH(resource!$CC127,COD_SALES!$A$5:$A$500,0),MATCH(resource!DR$2,COD_SALES!$B$4:$Z$4,0)),"")</f>
        <v>0</v>
      </c>
      <c r="DS127" s="3">
        <f>IFERROR(INDEX(COD_SALES!$B$5:$Z$500,MATCH(resource!$CC127,COD_SALES!$A$5:$A$500,0),MATCH(resource!DS$2,COD_SALES!$B$4:$Z$4,0)),"")</f>
        <v>22</v>
      </c>
      <c r="DT127" s="3">
        <f>IFERROR(INDEX(COD_SALES!$B$5:$Z$500,MATCH(resource!$CC127,COD_SALES!$A$5:$A$500,0),MATCH(resource!DT$2,COD_SALES!$B$4:$Z$4,0)),"")</f>
        <v>5</v>
      </c>
      <c r="DU127" s="3">
        <f>IFERROR(INDEX(COD_SALES!$B$5:$Z$500,MATCH(resource!$CC127,COD_SALES!$A$5:$A$500,0),MATCH(resource!DU$2,COD_SALES!$B$4:$Z$4,0)),"")</f>
        <v>1</v>
      </c>
      <c r="DV127" s="3">
        <f>IFERROR(INDEX(COD_SALES!$B$5:$Z$500,MATCH(resource!$CC127,COD_SALES!$A$5:$A$500,0),MATCH(resource!DV$2,COD_SALES!$B$4:$Z$4,0)),"")</f>
        <v>0</v>
      </c>
      <c r="DW127" s="3">
        <f>IFERROR(INDEX(COD_SALES!$B$5:$Z$500,MATCH(resource!$CC127,COD_SALES!$A$5:$A$500,0),MATCH(resource!DW$2,COD_SALES!$B$4:$Z$4,0)),"")</f>
        <v>27</v>
      </c>
      <c r="DX127" s="3">
        <f>IFERROR(INDEX(COD_SALES!$B$5:$Z$500,MATCH(resource!$CC127,COD_SALES!$A$5:$A$500,0),MATCH(resource!DX$2,COD_SALES!$B$4:$Z$4,0)),"")</f>
        <v>0</v>
      </c>
      <c r="DY127" s="3">
        <f>IFERROR(INDEX(COD_SALES!$B$5:$Z$500,MATCH(resource!$CC127,COD_SALES!$A$5:$A$500,0),MATCH(resource!DY$2,COD_SALES!$B$4:$Z$4,0)),"")</f>
        <v>9</v>
      </c>
      <c r="DZ127" s="3">
        <f>IFERROR(INDEX(COD_SALES!$B$5:$Z$500,MATCH(resource!$CC127,COD_SALES!$A$5:$A$500,0),MATCH(resource!DZ$2,COD_SALES!$B$4:$Z$4,0)),"")</f>
        <v>0</v>
      </c>
      <c r="EA127" s="3">
        <f>IFERROR(INDEX(COD_SALES!$B$5:$Z$500,MATCH(resource!$CC127,COD_SALES!$A$5:$A$500,0),MATCH(resource!EA$2,COD_SALES!$B$4:$Z$4,0)),"")</f>
        <v>0</v>
      </c>
      <c r="EB127" s="3">
        <f t="shared" si="70"/>
        <v>31795.3</v>
      </c>
      <c r="ED127" s="3">
        <f>IFERROR(VLOOKUP($CK127,depot_prod_sales!$B$5:$S$200,3,0),0)</f>
        <v>262</v>
      </c>
      <c r="EE127" s="3">
        <f>IFERROR(VLOOKUP($CK127,depot_prod_sales!$B$5:$S$200,4,0),0)</f>
        <v>327</v>
      </c>
      <c r="EF127" s="3">
        <f>IFERROR(VLOOKUP($CK127,depot_prod_sales!$B$5:$S$200,5,0),0)</f>
        <v>193</v>
      </c>
      <c r="EG127" s="3">
        <f>IFERROR(VLOOKUP($CK127,depot_prod_sales!$B$5:$S$200,6,0),0)</f>
        <v>217</v>
      </c>
      <c r="EH127" s="3">
        <f>IFERROR(VLOOKUP($CK127,depot_prod_sales!$B$5:$S$200,7,0),0)</f>
        <v>148</v>
      </c>
      <c r="EI127" s="3">
        <f>IFERROR(VLOOKUP($CK127,depot_prod_sales!$B$5:$S$200,8,0),0)</f>
        <v>504</v>
      </c>
      <c r="EJ127" s="3">
        <f>IFERROR(VLOOKUP($CK127,depot_prod_sales!$B$5:$S$200,9,0),0)</f>
        <v>445</v>
      </c>
      <c r="EK127" s="3">
        <f>IFERROR(VLOOKUP($CK127,depot_prod_sales!$B$5:$S$200,10,0),0)</f>
        <v>138</v>
      </c>
      <c r="EL127" s="3">
        <f>IFERROR(VLOOKUP($CK127,depot_prod_sales!$B$5:$S$200,11,0),0)</f>
        <v>75</v>
      </c>
      <c r="EM127" s="3">
        <f>IFERROR(VLOOKUP($CK127,depot_prod_sales!$B$5:$S$200,12,0),0)</f>
        <v>125</v>
      </c>
      <c r="EN127" s="3">
        <f>IFERROR(VLOOKUP($CK127,depot_prod_sales!$B$5:$S$200,13,0),0)</f>
        <v>200</v>
      </c>
      <c r="EO127" s="3">
        <f>IFERROR(VLOOKUP($CK127,depot_prod_sales!$B$5:$S$200,14,0),0)</f>
        <v>180</v>
      </c>
      <c r="EP127" s="3">
        <f>IFERROR(VLOOKUP($CK127,depot_prod_sales!$B$5:$S$200,15,0),0)</f>
        <v>68</v>
      </c>
      <c r="EQ127" s="3">
        <f>IFERROR(VLOOKUP($CK127,depot_prod_sales!$B$5:$S$200,16,0),0)</f>
        <v>151</v>
      </c>
      <c r="ER127" s="3">
        <f>IFERROR(VLOOKUP($CK127,depot_prod_sales!$B$5:$S$200,17,0),0)</f>
        <v>126</v>
      </c>
      <c r="ES127" s="3">
        <f>IFERROR(VLOOKUP($CK127,depot_prod_sales!$B$5:$S$200,18,0),0)</f>
        <v>243</v>
      </c>
      <c r="ET127" s="116">
        <f t="shared" si="71"/>
        <v>3402</v>
      </c>
      <c r="EU127" s="116">
        <f t="shared" si="72"/>
        <v>672575.39999999991</v>
      </c>
      <c r="EW127" s="3">
        <f>IFERROR(VLOOKUP(CC127,data_pull!$AO$25:$AR$546,2,0),0)</f>
        <v>22</v>
      </c>
      <c r="EX127" s="1">
        <f>IFERROR(VLOOKUP(CC127,data_pull!$AO$25:$AR$546,4,0),0)</f>
        <v>170000</v>
      </c>
    </row>
    <row r="128" spans="13:154" x14ac:dyDescent="0.25"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4" t="str">
        <f>sales_data!B127</f>
        <v>Dipak Talukder</v>
      </c>
      <c r="AR128" s="4" t="str">
        <f>sales_data!C127</f>
        <v>Sajal Kumar Chowdhury</v>
      </c>
      <c r="AS128" s="5" t="str">
        <f t="shared" si="62"/>
        <v/>
      </c>
      <c r="AT128" s="4" t="str">
        <f>sales_data!I127</f>
        <v>Mohiuddin</v>
      </c>
      <c r="AU128" s="4" t="str">
        <f>sales_data!W127</f>
        <v>Rangamati (Tb)</v>
      </c>
      <c r="AV128" s="1">
        <f>sales_data!N127</f>
        <v>114685.15</v>
      </c>
      <c r="AW128" s="1">
        <f>sales_data!P127</f>
        <v>13</v>
      </c>
      <c r="AX128" s="3">
        <f ca="1">IFERROR(INDEX(INDIRECT("day_wise_sales_data!$B$2:$BZ$599"),MATCH(resource!$CC128,day_wise_sales_data!$A$2:$A$500,0),MATCH(resource!AX$2,INDIRECT("day_wise_sales_data!$B$1:$BZ$1"),0)),0)</f>
        <v>0</v>
      </c>
      <c r="AY128" s="3">
        <f ca="1">IFERROR(INDEX(INDIRECT("day_wise_sales_data!$B$2:$BZ$599"),MATCH(resource!$CC128,day_wise_sales_data!$A$2:$A$500,0),MATCH(resource!AY$2,INDIRECT("day_wise_sales_data!$B$1:$BZ$1"),0)),0)</f>
        <v>0</v>
      </c>
      <c r="AZ128" s="3">
        <f ca="1">IFERROR(INDEX(INDIRECT("day_wise_sales_data!$B$2:$BZ$599"),MATCH(resource!$CC128,day_wise_sales_data!$A$2:$A$500,0),MATCH(resource!AZ$2,INDIRECT("day_wise_sales_data!$B$1:$BZ$1"),0)),0)</f>
        <v>0</v>
      </c>
      <c r="BA128" s="3">
        <f ca="1">IFERROR(INDEX(INDIRECT("day_wise_sales_data!$B$2:$BZ$599"),MATCH(resource!$CC128,day_wise_sales_data!$A$2:$A$500,0),MATCH(resource!BA$2,INDIRECT("day_wise_sales_data!$B$1:$BZ$1"),0)),0)</f>
        <v>19261.04</v>
      </c>
      <c r="BB128" s="3">
        <f ca="1">IFERROR(INDEX(INDIRECT("day_wise_sales_data!$B$2:$BZ$599"),MATCH(resource!$CC128,day_wise_sales_data!$A$2:$A$500,0),MATCH(resource!BB$2,INDIRECT("day_wise_sales_data!$B$1:$BZ$1"),0)),0)</f>
        <v>17509.009999999998</v>
      </c>
      <c r="BC128" s="3">
        <f ca="1">IFERROR(INDEX(INDIRECT("day_wise_sales_data!$B$2:$BZ$599"),MATCH(resource!$CC128,day_wise_sales_data!$A$2:$A$500,0),MATCH(resource!BC$2,INDIRECT("day_wise_sales_data!$B$1:$BZ$1"),0)),0)</f>
        <v>0</v>
      </c>
      <c r="BD128" s="3">
        <f ca="1">IFERROR(INDEX(INDIRECT("day_wise_sales_data!$B$2:$BZ$599"),MATCH(resource!$CC128,day_wise_sales_data!$A$2:$A$500,0),MATCH(resource!BD$2,INDIRECT("day_wise_sales_data!$B$1:$BZ$1"),0)),0)</f>
        <v>0</v>
      </c>
      <c r="BE128" s="3">
        <f ca="1">IFERROR(INDEX(INDIRECT("day_wise_sales_data!$B$2:$BZ$599"),MATCH(resource!$CC128,day_wise_sales_data!$A$2:$A$500,0),MATCH(resource!BE$2,INDIRECT("day_wise_sales_data!$B$1:$BZ$1"),0)),0)</f>
        <v>0</v>
      </c>
      <c r="BF128" s="3">
        <f ca="1">IFERROR(INDEX(INDIRECT("day_wise_sales_data!$B$2:$BZ$599"),MATCH(resource!$CC128,day_wise_sales_data!$A$2:$A$500,0),MATCH(resource!BF$2,INDIRECT("day_wise_sales_data!$B$1:$BZ$1"),0)),0)</f>
        <v>15904.3</v>
      </c>
      <c r="BG128" s="3">
        <f ca="1">IFERROR(INDEX(INDIRECT("day_wise_sales_data!$B$2:$BZ$599"),MATCH(resource!$CC128,day_wise_sales_data!$A$2:$A$500,0),MATCH(resource!BG$2,INDIRECT("day_wise_sales_data!$B$1:$BZ$1"),0)),0)</f>
        <v>0</v>
      </c>
      <c r="BH128" s="3">
        <f ca="1">IFERROR(INDEX(INDIRECT("day_wise_sales_data!$B$2:$BZ$599"),MATCH(resource!$CC128,day_wise_sales_data!$A$2:$A$500,0),MATCH(resource!BH$2,INDIRECT("day_wise_sales_data!$B$1:$BZ$1"),0)),0)</f>
        <v>28233.81</v>
      </c>
      <c r="BI128" s="3">
        <f ca="1">IFERROR(INDEX(INDIRECT("day_wise_sales_data!$B$2:$BZ$599"),MATCH(resource!$CC128,day_wise_sales_data!$A$2:$A$500,0),MATCH(resource!BI$2,INDIRECT("day_wise_sales_data!$B$1:$BZ$1"),0)),0)</f>
        <v>0</v>
      </c>
      <c r="BJ128" s="3">
        <f ca="1">IFERROR(INDEX(INDIRECT("day_wise_sales_data!$B$2:$BZ$599"),MATCH(resource!$CC128,day_wise_sales_data!$A$2:$A$500,0),MATCH(resource!BJ$2,INDIRECT("day_wise_sales_data!$B$1:$BZ$1"),0)),0)</f>
        <v>0</v>
      </c>
      <c r="BK128" s="3">
        <f ca="1">IFERROR(INDEX(INDIRECT("day_wise_sales_data!$B$2:$BZ$599"),MATCH(resource!$CC128,day_wise_sales_data!$A$2:$A$500,0),MATCH(resource!BK$2,INDIRECT("day_wise_sales_data!$B$1:$BZ$1"),0)),0)</f>
        <v>4790.79</v>
      </c>
      <c r="BL128" s="3">
        <f ca="1">IFERROR(INDEX(INDIRECT("day_wise_sales_data!$B$2:$BZ$599"),MATCH(resource!$CC128,day_wise_sales_data!$A$2:$A$500,0),MATCH(resource!BL$2,INDIRECT("day_wise_sales_data!$B$1:$BZ$1"),0)),0)</f>
        <v>0</v>
      </c>
      <c r="BM128" s="3">
        <f ca="1">IFERROR(INDEX(INDIRECT("day_wise_sales_data!$B$2:$BZ$599"),MATCH(resource!$CC128,day_wise_sales_data!$A$2:$A$500,0),MATCH(resource!BM$2,INDIRECT("day_wise_sales_data!$B$1:$BZ$1"),0)),0)</f>
        <v>0</v>
      </c>
      <c r="BN128" s="3">
        <f ca="1">IFERROR(INDEX(INDIRECT("day_wise_sales_data!$B$2:$BZ$599"),MATCH(resource!$CC128,day_wise_sales_data!$A$2:$A$500,0),MATCH(resource!BN$2,INDIRECT("day_wise_sales_data!$B$1:$BZ$1"),0)),0)</f>
        <v>32940.93</v>
      </c>
      <c r="BO128" s="3">
        <f ca="1">IFERROR(INDEX(INDIRECT("day_wise_sales_data!$B$2:$BZ$599"),MATCH(resource!$CC128,day_wise_sales_data!$A$2:$A$500,0),MATCH(resource!BO$2,INDIRECT("day_wise_sales_data!$B$1:$BZ$1"),0)),0)</f>
        <v>0</v>
      </c>
      <c r="BP128" s="3">
        <f ca="1">IFERROR(INDEX(INDIRECT("day_wise_sales_data!$B$2:$BZ$599"),MATCH(resource!$CC128,day_wise_sales_data!$A$2:$A$500,0),MATCH(resource!BP$2,INDIRECT("day_wise_sales_data!$B$1:$BZ$1"),0)),0)</f>
        <v>0</v>
      </c>
      <c r="BQ128" s="3">
        <f ca="1">IFERROR(INDEX(INDIRECT("day_wise_sales_data!$B$2:$BZ$599"),MATCH(resource!$CC128,day_wise_sales_data!$A$2:$A$500,0),MATCH(resource!BQ$2,INDIRECT("day_wise_sales_data!$B$1:$BZ$1"),0)),0)</f>
        <v>0</v>
      </c>
      <c r="BR128" s="3">
        <f ca="1">IFERROR(INDEX(INDIRECT("day_wise_sales_data!$B$2:$BZ$599"),MATCH(resource!$CC128,day_wise_sales_data!$A$2:$A$500,0),MATCH(resource!BR$2,INDIRECT("day_wise_sales_data!$B$1:$BZ$1"),0)),0)</f>
        <v>0</v>
      </c>
      <c r="BS128" s="3">
        <f ca="1">IFERROR(INDEX(INDIRECT("day_wise_sales_data!$B$2:$BZ$599"),MATCH(resource!$CC128,day_wise_sales_data!$A$2:$A$500,0),MATCH(resource!BS$2,INDIRECT("day_wise_sales_data!$B$1:$BZ$1"),0)),0)</f>
        <v>0</v>
      </c>
      <c r="BT128" s="3">
        <f ca="1">IFERROR(INDEX(INDIRECT("day_wise_sales_data!$B$2:$BZ$599"),MATCH(resource!$CC128,day_wise_sales_data!$A$2:$A$500,0),MATCH(resource!BT$2,INDIRECT("day_wise_sales_data!$B$1:$BZ$1"),0)),0)</f>
        <v>0</v>
      </c>
      <c r="BU128" s="3">
        <f ca="1">IFERROR(INDEX(INDIRECT("day_wise_sales_data!$B$2:$BZ$599"),MATCH(resource!$CC128,day_wise_sales_data!$A$2:$A$500,0),MATCH(resource!BU$2,INDIRECT("day_wise_sales_data!$B$1:$BZ$1"),0)),0)</f>
        <v>0</v>
      </c>
      <c r="BV128" s="3">
        <f ca="1">IFERROR(INDEX(INDIRECT("day_wise_sales_data!$B$2:$BZ$599"),MATCH(resource!$CC128,day_wise_sales_data!$A$2:$A$500,0),MATCH(resource!BV$2,INDIRECT("day_wise_sales_data!$B$1:$BZ$1"),0)),0)</f>
        <v>0</v>
      </c>
      <c r="BW128" s="3">
        <f ca="1">IFERROR(INDEX(INDIRECT("day_wise_sales_data!$B$2:$BZ$599"),MATCH(resource!$CC128,day_wise_sales_data!$A$2:$A$500,0),MATCH(resource!BW$2,INDIRECT("day_wise_sales_data!$B$1:$BZ$1"),0)),0)</f>
        <v>0</v>
      </c>
      <c r="BX128" s="3">
        <f ca="1">IFERROR(INDEX(INDIRECT("day_wise_sales_data!$B$2:$BZ$599"),MATCH(resource!$CC128,day_wise_sales_data!$A$2:$A$500,0),MATCH(resource!BX$2,INDIRECT("day_wise_sales_data!$B$1:$BZ$1"),0)),0)</f>
        <v>0</v>
      </c>
      <c r="BY128" s="3">
        <f ca="1">IFERROR(INDEX(INDIRECT("day_wise_sales_data!$B$2:$BZ$599"),MATCH(resource!$CC128,day_wise_sales_data!$A$2:$A$500,0),MATCH(resource!BY$2,INDIRECT("day_wise_sales_data!$B$1:$BZ$1"),0)),0)</f>
        <v>0</v>
      </c>
      <c r="BZ128" s="3">
        <f ca="1">IFERROR(INDEX(INDIRECT("day_wise_sales_data!$B$2:$BZ$599"),MATCH(resource!$CC128,day_wise_sales_data!$A$2:$A$500,0),MATCH(resource!BZ$2,INDIRECT("day_wise_sales_data!$B$1:$BZ$1"),0)),0)</f>
        <v>0</v>
      </c>
      <c r="CA128" s="3" t="str">
        <f ca="1">IFERROR(INDEX(INDIRECT("day_wise_sales_data!$B$2:$BZ$599"),MATCH(resource!$CC128,day_wise_sales_data!$A$2:$A$500,0),MATCH(resource!CA$2,INDIRECT("day_wise_sales_data!$B$1:$BZ$1"),0)),0)</f>
        <v>dd</v>
      </c>
      <c r="CC128" s="4" t="str">
        <f>sales_data!H127</f>
        <v>CTG03213</v>
      </c>
      <c r="CD128" s="1">
        <v>126</v>
      </c>
      <c r="CE128" s="1" t="str">
        <f>IF(AQ128=report!$AQ$3,resource!CD128,"")</f>
        <v/>
      </c>
      <c r="CF128" s="5" t="str">
        <f>IFERROR(SMALL($CE$3:$CE$1001,ROWS($CE$3:CE128)),"")</f>
        <v/>
      </c>
      <c r="CH128">
        <f>IFERROR(VLOOKUP($CC128,data_pull!$E$22:$G$700,2,0),0)</f>
        <v>114685.15</v>
      </c>
      <c r="CI128" s="1">
        <f t="shared" si="64"/>
        <v>154</v>
      </c>
      <c r="CJ128" s="1">
        <f t="shared" si="63"/>
        <v>0</v>
      </c>
      <c r="CK128" s="1" t="s">
        <v>1264</v>
      </c>
      <c r="CL128" s="1">
        <f t="shared" si="65"/>
        <v>111</v>
      </c>
      <c r="CM128" s="1" t="str">
        <f>IFERROR(VLOOKUP($CK128,stock_data!$B$3:$W$612,2,0),0)</f>
        <v>K-SALINE FRUITY</v>
      </c>
      <c r="CN128" s="1" t="str">
        <f>IFERROR(VLOOKUP($CK128,stock_data!$B$3:$W$612,4,0),0)</f>
        <v>1x20's</v>
      </c>
      <c r="CO128" s="1">
        <f>IFERROR(VLOOKUP($CK128,stock_data!$B$3:$W$612,5,0),0)</f>
        <v>88</v>
      </c>
      <c r="CP128" s="3">
        <f t="shared" si="66"/>
        <v>0</v>
      </c>
      <c r="CQ128" s="3">
        <f t="shared" si="67"/>
        <v>0</v>
      </c>
      <c r="CR128" s="1">
        <f>IFERROR(VLOOKUP($CK128,stock_data!$B$3:$W$612,6,0),0)</f>
        <v>0</v>
      </c>
      <c r="CS128" s="1">
        <f>IFERROR(VLOOKUP($CK128,stock_data!$B$3:$W$612,7,0),0)</f>
        <v>0</v>
      </c>
      <c r="CT128" s="1">
        <f>IFERROR(VLOOKUP($CK128,stock_data!$B$3:$W$612,8,0),0)</f>
        <v>0</v>
      </c>
      <c r="CU128" s="1">
        <f>IFERROR(VLOOKUP($CK128,stock_data!$B$3:$W$612,9,0),0)</f>
        <v>0</v>
      </c>
      <c r="CV128" s="1">
        <f>IFERROR(VLOOKUP($CK128,stock_data!$B$3:$W$612,10,0),0)</f>
        <v>0</v>
      </c>
      <c r="CW128" s="1">
        <f>IFERROR(VLOOKUP($CK128,stock_data!$B$3:$W$612,11,0),0)</f>
        <v>0</v>
      </c>
      <c r="CX128" s="1">
        <f>IFERROR(VLOOKUP($CK128,stock_data!$B$3:$W$612,12,0),0)</f>
        <v>0</v>
      </c>
      <c r="CY128" s="1">
        <f>IFERROR(VLOOKUP($CK128,stock_data!$B$3:$W$612,13,0),0)</f>
        <v>0</v>
      </c>
      <c r="CZ128" s="1">
        <f>IFERROR(VLOOKUP($CK128,stock_data!$B$3:$W$612,14,0),0)</f>
        <v>0</v>
      </c>
      <c r="DA128" s="1">
        <f>IFERROR(VLOOKUP($CK128,stock_data!$B$3:$W$612,15,0),0)</f>
        <v>0</v>
      </c>
      <c r="DB128" s="1">
        <f>IFERROR(VLOOKUP($CK128,stock_data!$B$3:$W$612,16,0),0)</f>
        <v>0</v>
      </c>
      <c r="DC128" s="1">
        <f>IFERROR(VLOOKUP($CK128,stock_data!$B$3:$W$612,17,0),0)</f>
        <v>0</v>
      </c>
      <c r="DD128" s="1">
        <f>IFERROR(VLOOKUP($CK128,stock_data!$B$3:$W$612,18,0),0)</f>
        <v>0</v>
      </c>
      <c r="DE128" s="1">
        <f>IFERROR(VLOOKUP($CK128,stock_data!$B$3:$W$612,19,0),0)</f>
        <v>0</v>
      </c>
      <c r="DF128" s="1">
        <f>IFERROR(VLOOKUP($CK128,stock_data!$B$3:$W$612,20,0),0)</f>
        <v>0</v>
      </c>
      <c r="DG128" s="1">
        <f>IFERROR(VLOOKUP($CK128,stock_data!$B$3:$W$612,21,0),0)</f>
        <v>0</v>
      </c>
      <c r="DH128" s="1">
        <f>IFERROR(VLOOKUP($CK128,stock_data!$B$3:$W$612,22,0),0)</f>
        <v>0</v>
      </c>
      <c r="DI128" s="1">
        <f t="shared" si="68"/>
        <v>0</v>
      </c>
      <c r="DJ128" s="1">
        <f t="shared" si="69"/>
        <v>0</v>
      </c>
      <c r="DK128" s="3">
        <f>IFERROR(INDEX(COD_SALES!$B$5:$Z$500,MATCH(resource!$CC128,COD_SALES!$A$5:$A$500,0),MATCH(resource!DK$2,COD_SALES!$B$4:$Z$4,0)),"")</f>
        <v>10</v>
      </c>
      <c r="DL128" s="3">
        <f>IFERROR(INDEX(COD_SALES!$B$5:$Z$500,MATCH(resource!$CC128,COD_SALES!$A$5:$A$500,0),MATCH(resource!DL$2,COD_SALES!$B$4:$Z$4,0)),"")</f>
        <v>1</v>
      </c>
      <c r="DM128" s="3">
        <f>IFERROR(INDEX(COD_SALES!$B$5:$Z$500,MATCH(resource!$CC128,COD_SALES!$A$5:$A$500,0),MATCH(resource!DM$2,COD_SALES!$B$4:$Z$4,0)),"")</f>
        <v>5</v>
      </c>
      <c r="DN128" s="3" t="str">
        <f>IFERROR(INDEX(COD_SALES!$B$5:$Z$500,MATCH(resource!$CC128,COD_SALES!$A$5:$A$500,0),MATCH(resource!DN$2,COD_SALES!$B$4:$Z$4,0)),"")</f>
        <v/>
      </c>
      <c r="DO128" s="3">
        <f>IFERROR(INDEX(COD_SALES!$B$5:$Z$500,MATCH(resource!$CC128,COD_SALES!$A$5:$A$500,0),MATCH(resource!DO$2,COD_SALES!$B$4:$Z$4,0)),"")</f>
        <v>0</v>
      </c>
      <c r="DP128" s="3">
        <f>IFERROR(INDEX(COD_SALES!$B$5:$Z$500,MATCH(resource!$CC128,COD_SALES!$A$5:$A$500,0),MATCH(resource!DP$2,COD_SALES!$B$4:$Z$4,0)),"")</f>
        <v>2</v>
      </c>
      <c r="DQ128" s="3" t="str">
        <f>IFERROR(INDEX(COD_SALES!$B$5:$Z$500,MATCH(resource!$CC128,COD_SALES!$A$5:$A$500,0),MATCH(resource!DQ$2,COD_SALES!$B$4:$Z$4,0)),"")</f>
        <v/>
      </c>
      <c r="DR128" s="3">
        <f>IFERROR(INDEX(COD_SALES!$B$5:$Z$500,MATCH(resource!$CC128,COD_SALES!$A$5:$A$500,0),MATCH(resource!DR$2,COD_SALES!$B$4:$Z$4,0)),"")</f>
        <v>10</v>
      </c>
      <c r="DS128" s="3">
        <f>IFERROR(INDEX(COD_SALES!$B$5:$Z$500,MATCH(resource!$CC128,COD_SALES!$A$5:$A$500,0),MATCH(resource!DS$2,COD_SALES!$B$4:$Z$4,0)),"")</f>
        <v>30</v>
      </c>
      <c r="DT128" s="3">
        <f>IFERROR(INDEX(COD_SALES!$B$5:$Z$500,MATCH(resource!$CC128,COD_SALES!$A$5:$A$500,0),MATCH(resource!DT$2,COD_SALES!$B$4:$Z$4,0)),"")</f>
        <v>0</v>
      </c>
      <c r="DU128" s="3">
        <f>IFERROR(INDEX(COD_SALES!$B$5:$Z$500,MATCH(resource!$CC128,COD_SALES!$A$5:$A$500,0),MATCH(resource!DU$2,COD_SALES!$B$4:$Z$4,0)),"")</f>
        <v>0</v>
      </c>
      <c r="DV128" s="3">
        <f>IFERROR(INDEX(COD_SALES!$B$5:$Z$500,MATCH(resource!$CC128,COD_SALES!$A$5:$A$500,0),MATCH(resource!DV$2,COD_SALES!$B$4:$Z$4,0)),"")</f>
        <v>0</v>
      </c>
      <c r="DW128" s="3">
        <f>IFERROR(INDEX(COD_SALES!$B$5:$Z$500,MATCH(resource!$CC128,COD_SALES!$A$5:$A$500,0),MATCH(resource!DW$2,COD_SALES!$B$4:$Z$4,0)),"")</f>
        <v>30</v>
      </c>
      <c r="DX128" s="3">
        <f>IFERROR(INDEX(COD_SALES!$B$5:$Z$500,MATCH(resource!$CC128,COD_SALES!$A$5:$A$500,0),MATCH(resource!DX$2,COD_SALES!$B$4:$Z$4,0)),"")</f>
        <v>0</v>
      </c>
      <c r="DY128" s="3">
        <f>IFERROR(INDEX(COD_SALES!$B$5:$Z$500,MATCH(resource!$CC128,COD_SALES!$A$5:$A$500,0),MATCH(resource!DY$2,COD_SALES!$B$4:$Z$4,0)),"")</f>
        <v>0</v>
      </c>
      <c r="DZ128" s="3">
        <f>IFERROR(INDEX(COD_SALES!$B$5:$Z$500,MATCH(resource!$CC128,COD_SALES!$A$5:$A$500,0),MATCH(resource!DZ$2,COD_SALES!$B$4:$Z$4,0)),"")</f>
        <v>0</v>
      </c>
      <c r="EA128" s="3">
        <f>IFERROR(INDEX(COD_SALES!$B$5:$Z$500,MATCH(resource!$CC128,COD_SALES!$A$5:$A$500,0),MATCH(resource!EA$2,COD_SALES!$B$4:$Z$4,0)),"")</f>
        <v>0</v>
      </c>
      <c r="EB128" s="3">
        <f t="shared" si="70"/>
        <v>26147.949999999997</v>
      </c>
      <c r="ED128" s="3">
        <f>IFERROR(VLOOKUP($CK128,depot_prod_sales!$B$5:$S$200,3,0),0)</f>
        <v>0</v>
      </c>
      <c r="EE128" s="3">
        <f>IFERROR(VLOOKUP($CK128,depot_prod_sales!$B$5:$S$200,4,0),0)</f>
        <v>0</v>
      </c>
      <c r="EF128" s="3">
        <f>IFERROR(VLOOKUP($CK128,depot_prod_sales!$B$5:$S$200,5,0),0)</f>
        <v>0</v>
      </c>
      <c r="EG128" s="3">
        <f>IFERROR(VLOOKUP($CK128,depot_prod_sales!$B$5:$S$200,6,0),0)</f>
        <v>0</v>
      </c>
      <c r="EH128" s="3">
        <f>IFERROR(VLOOKUP($CK128,depot_prod_sales!$B$5:$S$200,7,0),0)</f>
        <v>0</v>
      </c>
      <c r="EI128" s="3">
        <f>IFERROR(VLOOKUP($CK128,depot_prod_sales!$B$5:$S$200,8,0),0)</f>
        <v>0</v>
      </c>
      <c r="EJ128" s="3">
        <f>IFERROR(VLOOKUP($CK128,depot_prod_sales!$B$5:$S$200,9,0),0)</f>
        <v>0</v>
      </c>
      <c r="EK128" s="3">
        <f>IFERROR(VLOOKUP($CK128,depot_prod_sales!$B$5:$S$200,10,0),0)</f>
        <v>0</v>
      </c>
      <c r="EL128" s="3">
        <f>IFERROR(VLOOKUP($CK128,depot_prod_sales!$B$5:$S$200,11,0),0)</f>
        <v>0</v>
      </c>
      <c r="EM128" s="3">
        <f>IFERROR(VLOOKUP($CK128,depot_prod_sales!$B$5:$S$200,12,0),0)</f>
        <v>0</v>
      </c>
      <c r="EN128" s="3">
        <f>IFERROR(VLOOKUP($CK128,depot_prod_sales!$B$5:$S$200,13,0),0)</f>
        <v>0</v>
      </c>
      <c r="EO128" s="3">
        <f>IFERROR(VLOOKUP($CK128,depot_prod_sales!$B$5:$S$200,14,0),0)</f>
        <v>0</v>
      </c>
      <c r="EP128" s="3">
        <f>IFERROR(VLOOKUP($CK128,depot_prod_sales!$B$5:$S$200,15,0),0)</f>
        <v>0</v>
      </c>
      <c r="EQ128" s="3">
        <f>IFERROR(VLOOKUP($CK128,depot_prod_sales!$B$5:$S$200,16,0),0)</f>
        <v>0</v>
      </c>
      <c r="ER128" s="3">
        <f>IFERROR(VLOOKUP($CK128,depot_prod_sales!$B$5:$S$200,17,0),0)</f>
        <v>0</v>
      </c>
      <c r="ES128" s="3">
        <f>IFERROR(VLOOKUP($CK128,depot_prod_sales!$B$5:$S$200,18,0),0)</f>
        <v>0</v>
      </c>
      <c r="ET128" s="116">
        <f t="shared" si="71"/>
        <v>0</v>
      </c>
      <c r="EU128" s="116">
        <f t="shared" si="72"/>
        <v>0</v>
      </c>
      <c r="EW128" s="3">
        <f>IFERROR(VLOOKUP(CC128,data_pull!$AO$25:$AR$546,2,0),0)</f>
        <v>7</v>
      </c>
      <c r="EX128" s="1">
        <f>IFERROR(VLOOKUP(CC128,data_pull!$AO$25:$AR$546,4,0),0)</f>
        <v>190000</v>
      </c>
    </row>
    <row r="129" spans="13:154" x14ac:dyDescent="0.25"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4" t="str">
        <f>sales_data!B128</f>
        <v>Dipak Talukder</v>
      </c>
      <c r="AR129" s="4" t="str">
        <f>sales_data!C128</f>
        <v>Sajal Kumar Chowdhury</v>
      </c>
      <c r="AS129" s="5" t="str">
        <f t="shared" si="62"/>
        <v/>
      </c>
      <c r="AT129" s="4" t="str">
        <f>sales_data!I128</f>
        <v>Saifuddin-2</v>
      </c>
      <c r="AU129" s="4" t="str">
        <f>sales_data!W128</f>
        <v>Raozan (Tb)</v>
      </c>
      <c r="AV129" s="1">
        <f>sales_data!N128</f>
        <v>103082.28</v>
      </c>
      <c r="AW129" s="1">
        <f>sales_data!P128</f>
        <v>18</v>
      </c>
      <c r="AX129" s="3">
        <f ca="1">IFERROR(INDEX(INDIRECT("day_wise_sales_data!$B$2:$BZ$599"),MATCH(resource!$CC129,day_wise_sales_data!$A$2:$A$500,0),MATCH(resource!AX$2,INDIRECT("day_wise_sales_data!$B$1:$BZ$1"),0)),0)</f>
        <v>42.24</v>
      </c>
      <c r="AY129" s="3">
        <f ca="1">IFERROR(INDEX(INDIRECT("day_wise_sales_data!$B$2:$BZ$599"),MATCH(resource!$CC129,day_wise_sales_data!$A$2:$A$500,0),MATCH(resource!AY$2,INDIRECT("day_wise_sales_data!$B$1:$BZ$1"),0)),0)</f>
        <v>0</v>
      </c>
      <c r="AZ129" s="3">
        <f ca="1">IFERROR(INDEX(INDIRECT("day_wise_sales_data!$B$2:$BZ$599"),MATCH(resource!$CC129,day_wise_sales_data!$A$2:$A$500,0),MATCH(resource!AZ$2,INDIRECT("day_wise_sales_data!$B$1:$BZ$1"),0)),0)</f>
        <v>11769.98</v>
      </c>
      <c r="BA129" s="3">
        <f ca="1">IFERROR(INDEX(INDIRECT("day_wise_sales_data!$B$2:$BZ$599"),MATCH(resource!$CC129,day_wise_sales_data!$A$2:$A$500,0),MATCH(resource!BA$2,INDIRECT("day_wise_sales_data!$B$1:$BZ$1"),0)),0)</f>
        <v>0</v>
      </c>
      <c r="BB129" s="3">
        <f ca="1">IFERROR(INDEX(INDIRECT("day_wise_sales_data!$B$2:$BZ$599"),MATCH(resource!$CC129,day_wise_sales_data!$A$2:$A$500,0),MATCH(resource!BB$2,INDIRECT("day_wise_sales_data!$B$1:$BZ$1"),0)),0)</f>
        <v>0</v>
      </c>
      <c r="BC129" s="3">
        <f ca="1">IFERROR(INDEX(INDIRECT("day_wise_sales_data!$B$2:$BZ$599"),MATCH(resource!$CC129,day_wise_sales_data!$A$2:$A$500,0),MATCH(resource!BC$2,INDIRECT("day_wise_sales_data!$B$1:$BZ$1"),0)),0)</f>
        <v>0</v>
      </c>
      <c r="BD129" s="3">
        <f ca="1">IFERROR(INDEX(INDIRECT("day_wise_sales_data!$B$2:$BZ$599"),MATCH(resource!$CC129,day_wise_sales_data!$A$2:$A$500,0),MATCH(resource!BD$2,INDIRECT("day_wise_sales_data!$B$1:$BZ$1"),0)),0)</f>
        <v>0</v>
      </c>
      <c r="BE129" s="3">
        <f ca="1">IFERROR(INDEX(INDIRECT("day_wise_sales_data!$B$2:$BZ$599"),MATCH(resource!$CC129,day_wise_sales_data!$A$2:$A$500,0),MATCH(resource!BE$2,INDIRECT("day_wise_sales_data!$B$1:$BZ$1"),0)),0)</f>
        <v>0</v>
      </c>
      <c r="BF129" s="3">
        <f ca="1">IFERROR(INDEX(INDIRECT("day_wise_sales_data!$B$2:$BZ$599"),MATCH(resource!$CC129,day_wise_sales_data!$A$2:$A$500,0),MATCH(resource!BF$2,INDIRECT("day_wise_sales_data!$B$1:$BZ$1"),0)),0)</f>
        <v>0</v>
      </c>
      <c r="BG129" s="3">
        <f ca="1">IFERROR(INDEX(INDIRECT("day_wise_sales_data!$B$2:$BZ$599"),MATCH(resource!$CC129,day_wise_sales_data!$A$2:$A$500,0),MATCH(resource!BG$2,INDIRECT("day_wise_sales_data!$B$1:$BZ$1"),0)),0)</f>
        <v>0</v>
      </c>
      <c r="BH129" s="3">
        <f ca="1">IFERROR(INDEX(INDIRECT("day_wise_sales_data!$B$2:$BZ$599"),MATCH(resource!$CC129,day_wise_sales_data!$A$2:$A$500,0),MATCH(resource!BH$2,INDIRECT("day_wise_sales_data!$B$1:$BZ$1"),0)),0)</f>
        <v>7215.65</v>
      </c>
      <c r="BI129" s="3">
        <f ca="1">IFERROR(INDEX(INDIRECT("day_wise_sales_data!$B$2:$BZ$599"),MATCH(resource!$CC129,day_wise_sales_data!$A$2:$A$500,0),MATCH(resource!BI$2,INDIRECT("day_wise_sales_data!$B$1:$BZ$1"),0)),0)</f>
        <v>42242.87</v>
      </c>
      <c r="BJ129" s="3">
        <f ca="1">IFERROR(INDEX(INDIRECT("day_wise_sales_data!$B$2:$BZ$599"),MATCH(resource!$CC129,day_wise_sales_data!$A$2:$A$500,0),MATCH(resource!BJ$2,INDIRECT("day_wise_sales_data!$B$1:$BZ$1"),0)),0)</f>
        <v>0</v>
      </c>
      <c r="BK129" s="3">
        <f ca="1">IFERROR(INDEX(INDIRECT("day_wise_sales_data!$B$2:$BZ$599"),MATCH(resource!$CC129,day_wise_sales_data!$A$2:$A$500,0),MATCH(resource!BK$2,INDIRECT("day_wise_sales_data!$B$1:$BZ$1"),0)),0)</f>
        <v>0</v>
      </c>
      <c r="BL129" s="3">
        <f ca="1">IFERROR(INDEX(INDIRECT("day_wise_sales_data!$B$2:$BZ$599"),MATCH(resource!$CC129,day_wise_sales_data!$A$2:$A$500,0),MATCH(resource!BL$2,INDIRECT("day_wise_sales_data!$B$1:$BZ$1"),0)),0)</f>
        <v>18552.669999999998</v>
      </c>
      <c r="BM129" s="3">
        <f ca="1">IFERROR(INDEX(INDIRECT("day_wise_sales_data!$B$2:$BZ$599"),MATCH(resource!$CC129,day_wise_sales_data!$A$2:$A$500,0),MATCH(resource!BM$2,INDIRECT("day_wise_sales_data!$B$1:$BZ$1"),0)),0)</f>
        <v>0</v>
      </c>
      <c r="BN129" s="3">
        <f ca="1">IFERROR(INDEX(INDIRECT("day_wise_sales_data!$B$2:$BZ$599"),MATCH(resource!$CC129,day_wise_sales_data!$A$2:$A$500,0),MATCH(resource!BN$2,INDIRECT("day_wise_sales_data!$B$1:$BZ$1"),0)),0)</f>
        <v>0</v>
      </c>
      <c r="BO129" s="3">
        <f ca="1">IFERROR(INDEX(INDIRECT("day_wise_sales_data!$B$2:$BZ$599"),MATCH(resource!$CC129,day_wise_sales_data!$A$2:$A$500,0),MATCH(resource!BO$2,INDIRECT("day_wise_sales_data!$B$1:$BZ$1"),0)),0)</f>
        <v>0</v>
      </c>
      <c r="BP129" s="3">
        <f ca="1">IFERROR(INDEX(INDIRECT("day_wise_sales_data!$B$2:$BZ$599"),MATCH(resource!$CC129,day_wise_sales_data!$A$2:$A$500,0),MATCH(resource!BP$2,INDIRECT("day_wise_sales_data!$B$1:$BZ$1"),0)),0)</f>
        <v>0</v>
      </c>
      <c r="BQ129" s="3">
        <f ca="1">IFERROR(INDEX(INDIRECT("day_wise_sales_data!$B$2:$BZ$599"),MATCH(resource!$CC129,day_wise_sales_data!$A$2:$A$500,0),MATCH(resource!BQ$2,INDIRECT("day_wise_sales_data!$B$1:$BZ$1"),0)),0)</f>
        <v>0</v>
      </c>
      <c r="BR129" s="3">
        <f ca="1">IFERROR(INDEX(INDIRECT("day_wise_sales_data!$B$2:$BZ$599"),MATCH(resource!$CC129,day_wise_sales_data!$A$2:$A$500,0),MATCH(resource!BR$2,INDIRECT("day_wise_sales_data!$B$1:$BZ$1"),0)),0)</f>
        <v>0</v>
      </c>
      <c r="BS129" s="3">
        <f ca="1">IFERROR(INDEX(INDIRECT("day_wise_sales_data!$B$2:$BZ$599"),MATCH(resource!$CC129,day_wise_sales_data!$A$2:$A$500,0),MATCH(resource!BS$2,INDIRECT("day_wise_sales_data!$B$1:$BZ$1"),0)),0)</f>
        <v>6361.72</v>
      </c>
      <c r="BT129" s="3">
        <f ca="1">IFERROR(INDEX(INDIRECT("day_wise_sales_data!$B$2:$BZ$599"),MATCH(resource!$CC129,day_wise_sales_data!$A$2:$A$500,0),MATCH(resource!BT$2,INDIRECT("day_wise_sales_data!$B$1:$BZ$1"),0)),0)</f>
        <v>0</v>
      </c>
      <c r="BU129" s="3">
        <f ca="1">IFERROR(INDEX(INDIRECT("day_wise_sales_data!$B$2:$BZ$599"),MATCH(resource!$CC129,day_wise_sales_data!$A$2:$A$500,0),MATCH(resource!BU$2,INDIRECT("day_wise_sales_data!$B$1:$BZ$1"),0)),0)</f>
        <v>16897.150000000001</v>
      </c>
      <c r="BV129" s="3">
        <f ca="1">IFERROR(INDEX(INDIRECT("day_wise_sales_data!$B$2:$BZ$599"),MATCH(resource!$CC129,day_wise_sales_data!$A$2:$A$500,0),MATCH(resource!BV$2,INDIRECT("day_wise_sales_data!$B$1:$BZ$1"),0)),0)</f>
        <v>0</v>
      </c>
      <c r="BW129" s="3">
        <f ca="1">IFERROR(INDEX(INDIRECT("day_wise_sales_data!$B$2:$BZ$599"),MATCH(resource!$CC129,day_wise_sales_data!$A$2:$A$500,0),MATCH(resource!BW$2,INDIRECT("day_wise_sales_data!$B$1:$BZ$1"),0)),0)</f>
        <v>0</v>
      </c>
      <c r="BX129" s="3">
        <f ca="1">IFERROR(INDEX(INDIRECT("day_wise_sales_data!$B$2:$BZ$599"),MATCH(resource!$CC129,day_wise_sales_data!$A$2:$A$500,0),MATCH(resource!BX$2,INDIRECT("day_wise_sales_data!$B$1:$BZ$1"),0)),0)</f>
        <v>0</v>
      </c>
      <c r="BY129" s="3">
        <f ca="1">IFERROR(INDEX(INDIRECT("day_wise_sales_data!$B$2:$BZ$599"),MATCH(resource!$CC129,day_wise_sales_data!$A$2:$A$500,0),MATCH(resource!BY$2,INDIRECT("day_wise_sales_data!$B$1:$BZ$1"),0)),0)</f>
        <v>0</v>
      </c>
      <c r="BZ129" s="3">
        <f ca="1">IFERROR(INDEX(INDIRECT("day_wise_sales_data!$B$2:$BZ$599"),MATCH(resource!$CC129,day_wise_sales_data!$A$2:$A$500,0),MATCH(resource!BZ$2,INDIRECT("day_wise_sales_data!$B$1:$BZ$1"),0)),0)</f>
        <v>0</v>
      </c>
      <c r="CA129" s="3" t="str">
        <f ca="1">IFERROR(INDEX(INDIRECT("day_wise_sales_data!$B$2:$BZ$599"),MATCH(resource!$CC129,day_wise_sales_data!$A$2:$A$500,0),MATCH(resource!CA$2,INDIRECT("day_wise_sales_data!$B$1:$BZ$1"),0)),0)</f>
        <v>dd</v>
      </c>
      <c r="CC129" s="4" t="str">
        <f>sales_data!H128</f>
        <v>CTG03212</v>
      </c>
      <c r="CD129" s="1">
        <v>127</v>
      </c>
      <c r="CE129" s="1" t="str">
        <f>IF(AQ129=report!$AQ$3,resource!CD129,"")</f>
        <v/>
      </c>
      <c r="CF129" s="5" t="str">
        <f>IFERROR(SMALL($CE$3:$CE$1001,ROWS($CE$3:CE129)),"")</f>
        <v/>
      </c>
      <c r="CH129">
        <f>IFERROR(VLOOKUP($CC129,data_pull!$E$22:$G$700,2,0),0)</f>
        <v>103082.28</v>
      </c>
      <c r="CI129" s="1">
        <f t="shared" si="64"/>
        <v>154</v>
      </c>
      <c r="CJ129" s="1">
        <f t="shared" si="63"/>
        <v>0</v>
      </c>
      <c r="CK129" s="1" t="s">
        <v>1267</v>
      </c>
      <c r="CL129" s="1">
        <f t="shared" si="65"/>
        <v>111</v>
      </c>
      <c r="CM129" s="1" t="str">
        <f>IFERROR(VLOOKUP($CK129,stock_data!$B$3:$W$612,2,0),0)</f>
        <v>K-SALINE N</v>
      </c>
      <c r="CN129" s="1" t="str">
        <f>IFERROR(VLOOKUP($CK129,stock_data!$B$3:$W$612,4,0),0)</f>
        <v>1x20's</v>
      </c>
      <c r="CO129" s="1">
        <f>IFERROR(VLOOKUP($CK129,stock_data!$B$3:$W$612,5,0),0)</f>
        <v>80.8</v>
      </c>
      <c r="CP129" s="3">
        <f t="shared" si="66"/>
        <v>0</v>
      </c>
      <c r="CQ129" s="3">
        <f t="shared" si="67"/>
        <v>0</v>
      </c>
      <c r="CR129" s="1">
        <f>IFERROR(VLOOKUP($CK129,stock_data!$B$3:$W$612,6,0),0)</f>
        <v>0</v>
      </c>
      <c r="CS129" s="1">
        <f>IFERROR(VLOOKUP($CK129,stock_data!$B$3:$W$612,7,0),0)</f>
        <v>0</v>
      </c>
      <c r="CT129" s="1">
        <f>IFERROR(VLOOKUP($CK129,stock_data!$B$3:$W$612,8,0),0)</f>
        <v>0</v>
      </c>
      <c r="CU129" s="1">
        <f>IFERROR(VLOOKUP($CK129,stock_data!$B$3:$W$612,9,0),0)</f>
        <v>0</v>
      </c>
      <c r="CV129" s="1">
        <f>IFERROR(VLOOKUP($CK129,stock_data!$B$3:$W$612,10,0),0)</f>
        <v>0</v>
      </c>
      <c r="CW129" s="1">
        <f>IFERROR(VLOOKUP($CK129,stock_data!$B$3:$W$612,11,0),0)</f>
        <v>0</v>
      </c>
      <c r="CX129" s="1">
        <f>IFERROR(VLOOKUP($CK129,stock_data!$B$3:$W$612,12,0),0)</f>
        <v>0</v>
      </c>
      <c r="CY129" s="1">
        <f>IFERROR(VLOOKUP($CK129,stock_data!$B$3:$W$612,13,0),0)</f>
        <v>0</v>
      </c>
      <c r="CZ129" s="1">
        <f>IFERROR(VLOOKUP($CK129,stock_data!$B$3:$W$612,14,0),0)</f>
        <v>0</v>
      </c>
      <c r="DA129" s="1">
        <f>IFERROR(VLOOKUP($CK129,stock_data!$B$3:$W$612,15,0),0)</f>
        <v>0</v>
      </c>
      <c r="DB129" s="1">
        <f>IFERROR(VLOOKUP($CK129,stock_data!$B$3:$W$612,16,0),0)</f>
        <v>0</v>
      </c>
      <c r="DC129" s="1">
        <f>IFERROR(VLOOKUP($CK129,stock_data!$B$3:$W$612,17,0),0)</f>
        <v>0</v>
      </c>
      <c r="DD129" s="1">
        <f>IFERROR(VLOOKUP($CK129,stock_data!$B$3:$W$612,18,0),0)</f>
        <v>0</v>
      </c>
      <c r="DE129" s="1">
        <f>IFERROR(VLOOKUP($CK129,stock_data!$B$3:$W$612,19,0),0)</f>
        <v>0</v>
      </c>
      <c r="DF129" s="1">
        <f>IFERROR(VLOOKUP($CK129,stock_data!$B$3:$W$612,20,0),0)</f>
        <v>0</v>
      </c>
      <c r="DG129" s="1">
        <f>IFERROR(VLOOKUP($CK129,stock_data!$B$3:$W$612,21,0),0)</f>
        <v>0</v>
      </c>
      <c r="DH129" s="1">
        <f>IFERROR(VLOOKUP($CK129,stock_data!$B$3:$W$612,22,0),0)</f>
        <v>0</v>
      </c>
      <c r="DI129" s="1">
        <f t="shared" si="68"/>
        <v>0</v>
      </c>
      <c r="DJ129" s="1">
        <f t="shared" si="69"/>
        <v>0</v>
      </c>
      <c r="DK129" s="3">
        <f>IFERROR(INDEX(COD_SALES!$B$5:$Z$500,MATCH(resource!$CC129,COD_SALES!$A$5:$A$500,0),MATCH(resource!DK$2,COD_SALES!$B$4:$Z$4,0)),"")</f>
        <v>0</v>
      </c>
      <c r="DL129" s="3">
        <f>IFERROR(INDEX(COD_SALES!$B$5:$Z$500,MATCH(resource!$CC129,COD_SALES!$A$5:$A$500,0),MATCH(resource!DL$2,COD_SALES!$B$4:$Z$4,0)),"")</f>
        <v>0</v>
      </c>
      <c r="DM129" s="3">
        <f>IFERROR(INDEX(COD_SALES!$B$5:$Z$500,MATCH(resource!$CC129,COD_SALES!$A$5:$A$500,0),MATCH(resource!DM$2,COD_SALES!$B$4:$Z$4,0)),"")</f>
        <v>0</v>
      </c>
      <c r="DN129" s="3" t="str">
        <f>IFERROR(INDEX(COD_SALES!$B$5:$Z$500,MATCH(resource!$CC129,COD_SALES!$A$5:$A$500,0),MATCH(resource!DN$2,COD_SALES!$B$4:$Z$4,0)),"")</f>
        <v/>
      </c>
      <c r="DO129" s="3">
        <f>IFERROR(INDEX(COD_SALES!$B$5:$Z$500,MATCH(resource!$CC129,COD_SALES!$A$5:$A$500,0),MATCH(resource!DO$2,COD_SALES!$B$4:$Z$4,0)),"")</f>
        <v>0</v>
      </c>
      <c r="DP129" s="3">
        <f>IFERROR(INDEX(COD_SALES!$B$5:$Z$500,MATCH(resource!$CC129,COD_SALES!$A$5:$A$500,0),MATCH(resource!DP$2,COD_SALES!$B$4:$Z$4,0)),"")</f>
        <v>0</v>
      </c>
      <c r="DQ129" s="3" t="str">
        <f>IFERROR(INDEX(COD_SALES!$B$5:$Z$500,MATCH(resource!$CC129,COD_SALES!$A$5:$A$500,0),MATCH(resource!DQ$2,COD_SALES!$B$4:$Z$4,0)),"")</f>
        <v/>
      </c>
      <c r="DR129" s="3">
        <f>IFERROR(INDEX(COD_SALES!$B$5:$Z$500,MATCH(resource!$CC129,COD_SALES!$A$5:$A$500,0),MATCH(resource!DR$2,COD_SALES!$B$4:$Z$4,0)),"")</f>
        <v>0</v>
      </c>
      <c r="DS129" s="3">
        <f>IFERROR(INDEX(COD_SALES!$B$5:$Z$500,MATCH(resource!$CC129,COD_SALES!$A$5:$A$500,0),MATCH(resource!DS$2,COD_SALES!$B$4:$Z$4,0)),"")</f>
        <v>280</v>
      </c>
      <c r="DT129" s="3">
        <f>IFERROR(INDEX(COD_SALES!$B$5:$Z$500,MATCH(resource!$CC129,COD_SALES!$A$5:$A$500,0),MATCH(resource!DT$2,COD_SALES!$B$4:$Z$4,0)),"")</f>
        <v>0</v>
      </c>
      <c r="DU129" s="3">
        <f>IFERROR(INDEX(COD_SALES!$B$5:$Z$500,MATCH(resource!$CC129,COD_SALES!$A$5:$A$500,0),MATCH(resource!DU$2,COD_SALES!$B$4:$Z$4,0)),"")</f>
        <v>0</v>
      </c>
      <c r="DV129" s="3">
        <f>IFERROR(INDEX(COD_SALES!$B$5:$Z$500,MATCH(resource!$CC129,COD_SALES!$A$5:$A$500,0),MATCH(resource!DV$2,COD_SALES!$B$4:$Z$4,0)),"")</f>
        <v>0</v>
      </c>
      <c r="DW129" s="3">
        <f>IFERROR(INDEX(COD_SALES!$B$5:$Z$500,MATCH(resource!$CC129,COD_SALES!$A$5:$A$500,0),MATCH(resource!DW$2,COD_SALES!$B$4:$Z$4,0)),"")</f>
        <v>12</v>
      </c>
      <c r="DX129" s="3">
        <f>IFERROR(INDEX(COD_SALES!$B$5:$Z$500,MATCH(resource!$CC129,COD_SALES!$A$5:$A$500,0),MATCH(resource!DX$2,COD_SALES!$B$4:$Z$4,0)),"")</f>
        <v>0</v>
      </c>
      <c r="DY129" s="3">
        <f>IFERROR(INDEX(COD_SALES!$B$5:$Z$500,MATCH(resource!$CC129,COD_SALES!$A$5:$A$500,0),MATCH(resource!DY$2,COD_SALES!$B$4:$Z$4,0)),"")</f>
        <v>0</v>
      </c>
      <c r="DZ129" s="3">
        <f>IFERROR(INDEX(COD_SALES!$B$5:$Z$500,MATCH(resource!$CC129,COD_SALES!$A$5:$A$500,0),MATCH(resource!DZ$2,COD_SALES!$B$4:$Z$4,0)),"")</f>
        <v>0</v>
      </c>
      <c r="EA129" s="3">
        <f>IFERROR(INDEX(COD_SALES!$B$5:$Z$500,MATCH(resource!$CC129,COD_SALES!$A$5:$A$500,0),MATCH(resource!EA$2,COD_SALES!$B$4:$Z$4,0)),"")</f>
        <v>0</v>
      </c>
      <c r="EB129" s="3">
        <f t="shared" si="70"/>
        <v>65500.480000000003</v>
      </c>
      <c r="ED129" s="3">
        <f>IFERROR(VLOOKUP($CK129,depot_prod_sales!$B$5:$S$200,3,0),0)</f>
        <v>0</v>
      </c>
      <c r="EE129" s="3">
        <f>IFERROR(VLOOKUP($CK129,depot_prod_sales!$B$5:$S$200,4,0),0)</f>
        <v>0</v>
      </c>
      <c r="EF129" s="3">
        <f>IFERROR(VLOOKUP($CK129,depot_prod_sales!$B$5:$S$200,5,0),0)</f>
        <v>0</v>
      </c>
      <c r="EG129" s="3">
        <f>IFERROR(VLOOKUP($CK129,depot_prod_sales!$B$5:$S$200,6,0),0)</f>
        <v>0</v>
      </c>
      <c r="EH129" s="3">
        <f>IFERROR(VLOOKUP($CK129,depot_prod_sales!$B$5:$S$200,7,0),0)</f>
        <v>0</v>
      </c>
      <c r="EI129" s="3">
        <f>IFERROR(VLOOKUP($CK129,depot_prod_sales!$B$5:$S$200,8,0),0)</f>
        <v>0</v>
      </c>
      <c r="EJ129" s="3">
        <f>IFERROR(VLOOKUP($CK129,depot_prod_sales!$B$5:$S$200,9,0),0)</f>
        <v>0</v>
      </c>
      <c r="EK129" s="3">
        <f>IFERROR(VLOOKUP($CK129,depot_prod_sales!$B$5:$S$200,10,0),0)</f>
        <v>0</v>
      </c>
      <c r="EL129" s="3">
        <f>IFERROR(VLOOKUP($CK129,depot_prod_sales!$B$5:$S$200,11,0),0)</f>
        <v>0</v>
      </c>
      <c r="EM129" s="3">
        <f>IFERROR(VLOOKUP($CK129,depot_prod_sales!$B$5:$S$200,12,0),0)</f>
        <v>0</v>
      </c>
      <c r="EN129" s="3">
        <f>IFERROR(VLOOKUP($CK129,depot_prod_sales!$B$5:$S$200,13,0),0)</f>
        <v>0</v>
      </c>
      <c r="EO129" s="3">
        <f>IFERROR(VLOOKUP($CK129,depot_prod_sales!$B$5:$S$200,14,0),0)</f>
        <v>0</v>
      </c>
      <c r="EP129" s="3">
        <f>IFERROR(VLOOKUP($CK129,depot_prod_sales!$B$5:$S$200,15,0),0)</f>
        <v>0</v>
      </c>
      <c r="EQ129" s="3">
        <f>IFERROR(VLOOKUP($CK129,depot_prod_sales!$B$5:$S$200,16,0),0)</f>
        <v>0</v>
      </c>
      <c r="ER129" s="3">
        <f>IFERROR(VLOOKUP($CK129,depot_prod_sales!$B$5:$S$200,17,0),0)</f>
        <v>0</v>
      </c>
      <c r="ES129" s="3">
        <f>IFERROR(VLOOKUP($CK129,depot_prod_sales!$B$5:$S$200,18,0),0)</f>
        <v>0</v>
      </c>
      <c r="ET129" s="116">
        <f t="shared" si="71"/>
        <v>0</v>
      </c>
      <c r="EU129" s="116">
        <f t="shared" si="72"/>
        <v>0</v>
      </c>
      <c r="EW129" s="3">
        <f>IFERROR(VLOOKUP(CC129,data_pull!$AO$25:$AR$546,2,0),0)</f>
        <v>14</v>
      </c>
      <c r="EX129" s="1">
        <f>IFERROR(VLOOKUP(CC129,data_pull!$AO$25:$AR$546,4,0),0)</f>
        <v>170000</v>
      </c>
    </row>
    <row r="130" spans="13:154" x14ac:dyDescent="0.25"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4" t="str">
        <f>sales_data!B129</f>
        <v>Dipak Talukder</v>
      </c>
      <c r="AR130" s="4" t="str">
        <f>sales_data!C129</f>
        <v>Sajal Kumar Chowdhury</v>
      </c>
      <c r="AS130" s="5" t="str">
        <f t="shared" si="62"/>
        <v/>
      </c>
      <c r="AT130" s="4" t="str">
        <f>sales_data!I129</f>
        <v>Zakir Ahmed</v>
      </c>
      <c r="AU130" s="4" t="str">
        <f>sales_data!W129</f>
        <v>Ctg University (Tb)</v>
      </c>
      <c r="AV130" s="1">
        <f>sales_data!N129</f>
        <v>110165.37</v>
      </c>
      <c r="AW130" s="1">
        <f>sales_data!P129</f>
        <v>33</v>
      </c>
      <c r="AX130" s="3">
        <f ca="1">IFERROR(INDEX(INDIRECT("day_wise_sales_data!$B$2:$BZ$599"),MATCH(resource!$CC130,day_wise_sales_data!$A$2:$A$500,0),MATCH(resource!AX$2,INDIRECT("day_wise_sales_data!$B$1:$BZ$1"),0)),0)</f>
        <v>0</v>
      </c>
      <c r="AY130" s="3">
        <f ca="1">IFERROR(INDEX(INDIRECT("day_wise_sales_data!$B$2:$BZ$599"),MATCH(resource!$CC130,day_wise_sales_data!$A$2:$A$500,0),MATCH(resource!AY$2,INDIRECT("day_wise_sales_data!$B$1:$BZ$1"),0)),0)</f>
        <v>0</v>
      </c>
      <c r="AZ130" s="3">
        <f ca="1">IFERROR(INDEX(INDIRECT("day_wise_sales_data!$B$2:$BZ$599"),MATCH(resource!$CC130,day_wise_sales_data!$A$2:$A$500,0),MATCH(resource!AZ$2,INDIRECT("day_wise_sales_data!$B$1:$BZ$1"),0)),0)</f>
        <v>0</v>
      </c>
      <c r="BA130" s="3">
        <f ca="1">IFERROR(INDEX(INDIRECT("day_wise_sales_data!$B$2:$BZ$599"),MATCH(resource!$CC130,day_wise_sales_data!$A$2:$A$500,0),MATCH(resource!BA$2,INDIRECT("day_wise_sales_data!$B$1:$BZ$1"),0)),0)</f>
        <v>0</v>
      </c>
      <c r="BB130" s="3">
        <f ca="1">IFERROR(INDEX(INDIRECT("day_wise_sales_data!$B$2:$BZ$599"),MATCH(resource!$CC130,day_wise_sales_data!$A$2:$A$500,0),MATCH(resource!BB$2,INDIRECT("day_wise_sales_data!$B$1:$BZ$1"),0)),0)</f>
        <v>3012.1</v>
      </c>
      <c r="BC130" s="3">
        <f ca="1">IFERROR(INDEX(INDIRECT("day_wise_sales_data!$B$2:$BZ$599"),MATCH(resource!$CC130,day_wise_sales_data!$A$2:$A$500,0),MATCH(resource!BC$2,INDIRECT("day_wise_sales_data!$B$1:$BZ$1"),0)),0)</f>
        <v>0</v>
      </c>
      <c r="BD130" s="3">
        <f ca="1">IFERROR(INDEX(INDIRECT("day_wise_sales_data!$B$2:$BZ$599"),MATCH(resource!$CC130,day_wise_sales_data!$A$2:$A$500,0),MATCH(resource!BD$2,INDIRECT("day_wise_sales_data!$B$1:$BZ$1"),0)),0)</f>
        <v>0</v>
      </c>
      <c r="BE130" s="3">
        <f ca="1">IFERROR(INDEX(INDIRECT("day_wise_sales_data!$B$2:$BZ$599"),MATCH(resource!$CC130,day_wise_sales_data!$A$2:$A$500,0),MATCH(resource!BE$2,INDIRECT("day_wise_sales_data!$B$1:$BZ$1"),0)),0)</f>
        <v>0</v>
      </c>
      <c r="BF130" s="3">
        <f ca="1">IFERROR(INDEX(INDIRECT("day_wise_sales_data!$B$2:$BZ$599"),MATCH(resource!$CC130,day_wise_sales_data!$A$2:$A$500,0),MATCH(resource!BF$2,INDIRECT("day_wise_sales_data!$B$1:$BZ$1"),0)),0)</f>
        <v>0</v>
      </c>
      <c r="BG130" s="3">
        <f ca="1">IFERROR(INDEX(INDIRECT("day_wise_sales_data!$B$2:$BZ$599"),MATCH(resource!$CC130,day_wise_sales_data!$A$2:$A$500,0),MATCH(resource!BG$2,INDIRECT("day_wise_sales_data!$B$1:$BZ$1"),0)),0)</f>
        <v>0</v>
      </c>
      <c r="BH130" s="3">
        <f ca="1">IFERROR(INDEX(INDIRECT("day_wise_sales_data!$B$2:$BZ$599"),MATCH(resource!$CC130,day_wise_sales_data!$A$2:$A$500,0),MATCH(resource!BH$2,INDIRECT("day_wise_sales_data!$B$1:$BZ$1"),0)),0)</f>
        <v>0</v>
      </c>
      <c r="BI130" s="3">
        <f ca="1">IFERROR(INDEX(INDIRECT("day_wise_sales_data!$B$2:$BZ$599"),MATCH(resource!$CC130,day_wise_sales_data!$A$2:$A$500,0),MATCH(resource!BI$2,INDIRECT("day_wise_sales_data!$B$1:$BZ$1"),0)),0)</f>
        <v>0</v>
      </c>
      <c r="BJ130" s="3">
        <f ca="1">IFERROR(INDEX(INDIRECT("day_wise_sales_data!$B$2:$BZ$599"),MATCH(resource!$CC130,day_wise_sales_data!$A$2:$A$500,0),MATCH(resource!BJ$2,INDIRECT("day_wise_sales_data!$B$1:$BZ$1"),0)),0)</f>
        <v>0</v>
      </c>
      <c r="BK130" s="3">
        <f ca="1">IFERROR(INDEX(INDIRECT("day_wise_sales_data!$B$2:$BZ$599"),MATCH(resource!$CC130,day_wise_sales_data!$A$2:$A$500,0),MATCH(resource!BK$2,INDIRECT("day_wise_sales_data!$B$1:$BZ$1"),0)),0)</f>
        <v>21291.53</v>
      </c>
      <c r="BL130" s="3">
        <f ca="1">IFERROR(INDEX(INDIRECT("day_wise_sales_data!$B$2:$BZ$599"),MATCH(resource!$CC130,day_wise_sales_data!$A$2:$A$500,0),MATCH(resource!BL$2,INDIRECT("day_wise_sales_data!$B$1:$BZ$1"),0)),0)</f>
        <v>3085.33</v>
      </c>
      <c r="BM130" s="3">
        <f ca="1">IFERROR(INDEX(INDIRECT("day_wise_sales_data!$B$2:$BZ$599"),MATCH(resource!$CC130,day_wise_sales_data!$A$2:$A$500,0),MATCH(resource!BM$2,INDIRECT("day_wise_sales_data!$B$1:$BZ$1"),0)),0)</f>
        <v>0</v>
      </c>
      <c r="BN130" s="3">
        <f ca="1">IFERROR(INDEX(INDIRECT("day_wise_sales_data!$B$2:$BZ$599"),MATCH(resource!$CC130,day_wise_sales_data!$A$2:$A$500,0),MATCH(resource!BN$2,INDIRECT("day_wise_sales_data!$B$1:$BZ$1"),0)),0)</f>
        <v>2164.91</v>
      </c>
      <c r="BO130" s="3">
        <f ca="1">IFERROR(INDEX(INDIRECT("day_wise_sales_data!$B$2:$BZ$599"),MATCH(resource!$CC130,day_wise_sales_data!$A$2:$A$500,0),MATCH(resource!BO$2,INDIRECT("day_wise_sales_data!$B$1:$BZ$1"),0)),0)</f>
        <v>0</v>
      </c>
      <c r="BP130" s="3">
        <f ca="1">IFERROR(INDEX(INDIRECT("day_wise_sales_data!$B$2:$BZ$599"),MATCH(resource!$CC130,day_wise_sales_data!$A$2:$A$500,0),MATCH(resource!BP$2,INDIRECT("day_wise_sales_data!$B$1:$BZ$1"),0)),0)</f>
        <v>0</v>
      </c>
      <c r="BQ130" s="3">
        <f ca="1">IFERROR(INDEX(INDIRECT("day_wise_sales_data!$B$2:$BZ$599"),MATCH(resource!$CC130,day_wise_sales_data!$A$2:$A$500,0),MATCH(resource!BQ$2,INDIRECT("day_wise_sales_data!$B$1:$BZ$1"),0)),0)</f>
        <v>0</v>
      </c>
      <c r="BR130" s="3">
        <f ca="1">IFERROR(INDEX(INDIRECT("day_wise_sales_data!$B$2:$BZ$599"),MATCH(resource!$CC130,day_wise_sales_data!$A$2:$A$500,0),MATCH(resource!BR$2,INDIRECT("day_wise_sales_data!$B$1:$BZ$1"),0)),0)</f>
        <v>19067.38</v>
      </c>
      <c r="BS130" s="3">
        <f ca="1">IFERROR(INDEX(INDIRECT("day_wise_sales_data!$B$2:$BZ$599"),MATCH(resource!$CC130,day_wise_sales_data!$A$2:$A$500,0),MATCH(resource!BS$2,INDIRECT("day_wise_sales_data!$B$1:$BZ$1"),0)),0)</f>
        <v>8473.84</v>
      </c>
      <c r="BT130" s="3">
        <f ca="1">IFERROR(INDEX(INDIRECT("day_wise_sales_data!$B$2:$BZ$599"),MATCH(resource!$CC130,day_wise_sales_data!$A$2:$A$500,0),MATCH(resource!BT$2,INDIRECT("day_wise_sales_data!$B$1:$BZ$1"),0)),0)</f>
        <v>53070.28</v>
      </c>
      <c r="BU130" s="3">
        <f ca="1">IFERROR(INDEX(INDIRECT("day_wise_sales_data!$B$2:$BZ$599"),MATCH(resource!$CC130,day_wise_sales_data!$A$2:$A$500,0),MATCH(resource!BU$2,INDIRECT("day_wise_sales_data!$B$1:$BZ$1"),0)),0)</f>
        <v>0</v>
      </c>
      <c r="BV130" s="3">
        <f ca="1">IFERROR(INDEX(INDIRECT("day_wise_sales_data!$B$2:$BZ$599"),MATCH(resource!$CC130,day_wise_sales_data!$A$2:$A$500,0),MATCH(resource!BV$2,INDIRECT("day_wise_sales_data!$B$1:$BZ$1"),0)),0)</f>
        <v>0</v>
      </c>
      <c r="BW130" s="3">
        <f ca="1">IFERROR(INDEX(INDIRECT("day_wise_sales_data!$B$2:$BZ$599"),MATCH(resource!$CC130,day_wise_sales_data!$A$2:$A$500,0),MATCH(resource!BW$2,INDIRECT("day_wise_sales_data!$B$1:$BZ$1"),0)),0)</f>
        <v>0</v>
      </c>
      <c r="BX130" s="3">
        <f ca="1">IFERROR(INDEX(INDIRECT("day_wise_sales_data!$B$2:$BZ$599"),MATCH(resource!$CC130,day_wise_sales_data!$A$2:$A$500,0),MATCH(resource!BX$2,INDIRECT("day_wise_sales_data!$B$1:$BZ$1"),0)),0)</f>
        <v>0</v>
      </c>
      <c r="BY130" s="3">
        <f ca="1">IFERROR(INDEX(INDIRECT("day_wise_sales_data!$B$2:$BZ$599"),MATCH(resource!$CC130,day_wise_sales_data!$A$2:$A$500,0),MATCH(resource!BY$2,INDIRECT("day_wise_sales_data!$B$1:$BZ$1"),0)),0)</f>
        <v>0</v>
      </c>
      <c r="BZ130" s="3">
        <f ca="1">IFERROR(INDEX(INDIRECT("day_wise_sales_data!$B$2:$BZ$599"),MATCH(resource!$CC130,day_wise_sales_data!$A$2:$A$500,0),MATCH(resource!BZ$2,INDIRECT("day_wise_sales_data!$B$1:$BZ$1"),0)),0)</f>
        <v>0</v>
      </c>
      <c r="CA130" s="3" t="str">
        <f ca="1">IFERROR(INDEX(INDIRECT("day_wise_sales_data!$B$2:$BZ$599"),MATCH(resource!$CC130,day_wise_sales_data!$A$2:$A$500,0),MATCH(resource!CA$2,INDIRECT("day_wise_sales_data!$B$1:$BZ$1"),0)),0)</f>
        <v>dd</v>
      </c>
      <c r="CC130" s="4" t="str">
        <f>sales_data!H129</f>
        <v>CTG02143</v>
      </c>
      <c r="CD130" s="1">
        <v>128</v>
      </c>
      <c r="CE130" s="1" t="str">
        <f>IF(AQ130=report!$AQ$3,resource!CD130,"")</f>
        <v/>
      </c>
      <c r="CF130" s="5" t="str">
        <f>IFERROR(SMALL($CE$3:$CE$1001,ROWS($CE$3:CE130)),"")</f>
        <v/>
      </c>
      <c r="CH130">
        <f>IFERROR(VLOOKUP($CC130,data_pull!$E$22:$G$700,2,0),0)</f>
        <v>110165.37</v>
      </c>
      <c r="CI130" s="1">
        <f t="shared" si="64"/>
        <v>154</v>
      </c>
      <c r="CJ130" s="1">
        <f t="shared" si="63"/>
        <v>0</v>
      </c>
      <c r="CK130" s="1" t="s">
        <v>1269</v>
      </c>
      <c r="CL130" s="1">
        <f t="shared" si="65"/>
        <v>111</v>
      </c>
      <c r="CM130" s="1" t="str">
        <f>IFERROR(VLOOKUP($CK130,stock_data!$B$3:$W$612,2,0),0)</f>
        <v>K-TRIM D.S TABLET</v>
      </c>
      <c r="CN130" s="1" t="str">
        <f>IFERROR(VLOOKUP($CK130,stock_data!$B$3:$W$612,4,0),0)</f>
        <v>10s10's</v>
      </c>
      <c r="CO130" s="1">
        <f>IFERROR(VLOOKUP($CK130,stock_data!$B$3:$W$612,5,0),0)</f>
        <v>160</v>
      </c>
      <c r="CP130" s="3">
        <f t="shared" si="66"/>
        <v>0</v>
      </c>
      <c r="CQ130" s="3">
        <f t="shared" si="67"/>
        <v>0</v>
      </c>
      <c r="CR130" s="1">
        <f>IFERROR(VLOOKUP($CK130,stock_data!$B$3:$W$612,6,0),0)</f>
        <v>0</v>
      </c>
      <c r="CS130" s="1">
        <f>IFERROR(VLOOKUP($CK130,stock_data!$B$3:$W$612,7,0),0)</f>
        <v>0</v>
      </c>
      <c r="CT130" s="1">
        <f>IFERROR(VLOOKUP($CK130,stock_data!$B$3:$W$612,8,0),0)</f>
        <v>0</v>
      </c>
      <c r="CU130" s="1">
        <f>IFERROR(VLOOKUP($CK130,stock_data!$B$3:$W$612,9,0),0)</f>
        <v>0</v>
      </c>
      <c r="CV130" s="1">
        <f>IFERROR(VLOOKUP($CK130,stock_data!$B$3:$W$612,10,0),0)</f>
        <v>0</v>
      </c>
      <c r="CW130" s="1">
        <f>IFERROR(VLOOKUP($CK130,stock_data!$B$3:$W$612,11,0),0)</f>
        <v>0</v>
      </c>
      <c r="CX130" s="1">
        <f>IFERROR(VLOOKUP($CK130,stock_data!$B$3:$W$612,12,0),0)</f>
        <v>0</v>
      </c>
      <c r="CY130" s="1">
        <f>IFERROR(VLOOKUP($CK130,stock_data!$B$3:$W$612,13,0),0)</f>
        <v>0</v>
      </c>
      <c r="CZ130" s="1">
        <f>IFERROR(VLOOKUP($CK130,stock_data!$B$3:$W$612,14,0),0)</f>
        <v>0</v>
      </c>
      <c r="DA130" s="1">
        <f>IFERROR(VLOOKUP($CK130,stock_data!$B$3:$W$612,15,0),0)</f>
        <v>0</v>
      </c>
      <c r="DB130" s="1">
        <f>IFERROR(VLOOKUP($CK130,stock_data!$B$3:$W$612,16,0),0)</f>
        <v>0</v>
      </c>
      <c r="DC130" s="1">
        <f>IFERROR(VLOOKUP($CK130,stock_data!$B$3:$W$612,17,0),0)</f>
        <v>0</v>
      </c>
      <c r="DD130" s="1">
        <f>IFERROR(VLOOKUP($CK130,stock_data!$B$3:$W$612,18,0),0)</f>
        <v>0</v>
      </c>
      <c r="DE130" s="1">
        <f>IFERROR(VLOOKUP($CK130,stock_data!$B$3:$W$612,19,0),0)</f>
        <v>0</v>
      </c>
      <c r="DF130" s="1">
        <f>IFERROR(VLOOKUP($CK130,stock_data!$B$3:$W$612,20,0),0)</f>
        <v>0</v>
      </c>
      <c r="DG130" s="1">
        <f>IFERROR(VLOOKUP($CK130,stock_data!$B$3:$W$612,21,0),0)</f>
        <v>0</v>
      </c>
      <c r="DH130" s="1">
        <f>IFERROR(VLOOKUP($CK130,stock_data!$B$3:$W$612,22,0),0)</f>
        <v>0</v>
      </c>
      <c r="DI130" s="1">
        <f t="shared" si="68"/>
        <v>0</v>
      </c>
      <c r="DJ130" s="1">
        <f t="shared" si="69"/>
        <v>0</v>
      </c>
      <c r="DK130" s="3">
        <f>IFERROR(INDEX(COD_SALES!$B$5:$Z$500,MATCH(resource!$CC130,COD_SALES!$A$5:$A$500,0),MATCH(resource!DK$2,COD_SALES!$B$4:$Z$4,0)),"")</f>
        <v>12</v>
      </c>
      <c r="DL130" s="3">
        <f>IFERROR(INDEX(COD_SALES!$B$5:$Z$500,MATCH(resource!$CC130,COD_SALES!$A$5:$A$500,0),MATCH(resource!DL$2,COD_SALES!$B$4:$Z$4,0)),"")</f>
        <v>2</v>
      </c>
      <c r="DM130" s="3">
        <f>IFERROR(INDEX(COD_SALES!$B$5:$Z$500,MATCH(resource!$CC130,COD_SALES!$A$5:$A$500,0),MATCH(resource!DM$2,COD_SALES!$B$4:$Z$4,0)),"")</f>
        <v>2</v>
      </c>
      <c r="DN130" s="3" t="str">
        <f>IFERROR(INDEX(COD_SALES!$B$5:$Z$500,MATCH(resource!$CC130,COD_SALES!$A$5:$A$500,0),MATCH(resource!DN$2,COD_SALES!$B$4:$Z$4,0)),"")</f>
        <v/>
      </c>
      <c r="DO130" s="3">
        <f>IFERROR(INDEX(COD_SALES!$B$5:$Z$500,MATCH(resource!$CC130,COD_SALES!$A$5:$A$500,0),MATCH(resource!DO$2,COD_SALES!$B$4:$Z$4,0)),"")</f>
        <v>0</v>
      </c>
      <c r="DP130" s="3">
        <f>IFERROR(INDEX(COD_SALES!$B$5:$Z$500,MATCH(resource!$CC130,COD_SALES!$A$5:$A$500,0),MATCH(resource!DP$2,COD_SALES!$B$4:$Z$4,0)),"")</f>
        <v>0</v>
      </c>
      <c r="DQ130" s="3" t="str">
        <f>IFERROR(INDEX(COD_SALES!$B$5:$Z$500,MATCH(resource!$CC130,COD_SALES!$A$5:$A$500,0),MATCH(resource!DQ$2,COD_SALES!$B$4:$Z$4,0)),"")</f>
        <v/>
      </c>
      <c r="DR130" s="3">
        <f>IFERROR(INDEX(COD_SALES!$B$5:$Z$500,MATCH(resource!$CC130,COD_SALES!$A$5:$A$500,0),MATCH(resource!DR$2,COD_SALES!$B$4:$Z$4,0)),"")</f>
        <v>0</v>
      </c>
      <c r="DS130" s="3">
        <f>IFERROR(INDEX(COD_SALES!$B$5:$Z$500,MATCH(resource!$CC130,COD_SALES!$A$5:$A$500,0),MATCH(resource!DS$2,COD_SALES!$B$4:$Z$4,0)),"")</f>
        <v>48</v>
      </c>
      <c r="DT130" s="3">
        <f>IFERROR(INDEX(COD_SALES!$B$5:$Z$500,MATCH(resource!$CC130,COD_SALES!$A$5:$A$500,0),MATCH(resource!DT$2,COD_SALES!$B$4:$Z$4,0)),"")</f>
        <v>0</v>
      </c>
      <c r="DU130" s="3">
        <f>IFERROR(INDEX(COD_SALES!$B$5:$Z$500,MATCH(resource!$CC130,COD_SALES!$A$5:$A$500,0),MATCH(resource!DU$2,COD_SALES!$B$4:$Z$4,0)),"")</f>
        <v>0</v>
      </c>
      <c r="DV130" s="3">
        <f>IFERROR(INDEX(COD_SALES!$B$5:$Z$500,MATCH(resource!$CC130,COD_SALES!$A$5:$A$500,0),MATCH(resource!DV$2,COD_SALES!$B$4:$Z$4,0)),"")</f>
        <v>0</v>
      </c>
      <c r="DW130" s="3">
        <f>IFERROR(INDEX(COD_SALES!$B$5:$Z$500,MATCH(resource!$CC130,COD_SALES!$A$5:$A$500,0),MATCH(resource!DW$2,COD_SALES!$B$4:$Z$4,0)),"")</f>
        <v>12</v>
      </c>
      <c r="DX130" s="3">
        <f>IFERROR(INDEX(COD_SALES!$B$5:$Z$500,MATCH(resource!$CC130,COD_SALES!$A$5:$A$500,0),MATCH(resource!DX$2,COD_SALES!$B$4:$Z$4,0)),"")</f>
        <v>0</v>
      </c>
      <c r="DY130" s="3">
        <f>IFERROR(INDEX(COD_SALES!$B$5:$Z$500,MATCH(resource!$CC130,COD_SALES!$A$5:$A$500,0),MATCH(resource!DY$2,COD_SALES!$B$4:$Z$4,0)),"")</f>
        <v>0</v>
      </c>
      <c r="DZ130" s="3">
        <f>IFERROR(INDEX(COD_SALES!$B$5:$Z$500,MATCH(resource!$CC130,COD_SALES!$A$5:$A$500,0),MATCH(resource!DZ$2,COD_SALES!$B$4:$Z$4,0)),"")</f>
        <v>2</v>
      </c>
      <c r="EA130" s="3">
        <f>IFERROR(INDEX(COD_SALES!$B$5:$Z$500,MATCH(resource!$CC130,COD_SALES!$A$5:$A$500,0),MATCH(resource!EA$2,COD_SALES!$B$4:$Z$4,0)),"")</f>
        <v>2</v>
      </c>
      <c r="EB130" s="3">
        <f t="shared" si="70"/>
        <v>20274.54</v>
      </c>
      <c r="ED130" s="3">
        <f>IFERROR(VLOOKUP($CK130,depot_prod_sales!$B$5:$S$200,3,0),0)</f>
        <v>0</v>
      </c>
      <c r="EE130" s="3">
        <f>IFERROR(VLOOKUP($CK130,depot_prod_sales!$B$5:$S$200,4,0),0)</f>
        <v>0</v>
      </c>
      <c r="EF130" s="3">
        <f>IFERROR(VLOOKUP($CK130,depot_prod_sales!$B$5:$S$200,5,0),0)</f>
        <v>0</v>
      </c>
      <c r="EG130" s="3">
        <f>IFERROR(VLOOKUP($CK130,depot_prod_sales!$B$5:$S$200,6,0),0)</f>
        <v>0</v>
      </c>
      <c r="EH130" s="3">
        <f>IFERROR(VLOOKUP($CK130,depot_prod_sales!$B$5:$S$200,7,0),0)</f>
        <v>0</v>
      </c>
      <c r="EI130" s="3">
        <f>IFERROR(VLOOKUP($CK130,depot_prod_sales!$B$5:$S$200,8,0),0)</f>
        <v>0</v>
      </c>
      <c r="EJ130" s="3">
        <f>IFERROR(VLOOKUP($CK130,depot_prod_sales!$B$5:$S$200,9,0),0)</f>
        <v>0</v>
      </c>
      <c r="EK130" s="3">
        <f>IFERROR(VLOOKUP($CK130,depot_prod_sales!$B$5:$S$200,10,0),0)</f>
        <v>0</v>
      </c>
      <c r="EL130" s="3">
        <f>IFERROR(VLOOKUP($CK130,depot_prod_sales!$B$5:$S$200,11,0),0)</f>
        <v>0</v>
      </c>
      <c r="EM130" s="3">
        <f>IFERROR(VLOOKUP($CK130,depot_prod_sales!$B$5:$S$200,12,0),0)</f>
        <v>0</v>
      </c>
      <c r="EN130" s="3">
        <f>IFERROR(VLOOKUP($CK130,depot_prod_sales!$B$5:$S$200,13,0),0)</f>
        <v>0</v>
      </c>
      <c r="EO130" s="3">
        <f>IFERROR(VLOOKUP($CK130,depot_prod_sales!$B$5:$S$200,14,0),0)</f>
        <v>0</v>
      </c>
      <c r="EP130" s="3">
        <f>IFERROR(VLOOKUP($CK130,depot_prod_sales!$B$5:$S$200,15,0),0)</f>
        <v>0</v>
      </c>
      <c r="EQ130" s="3">
        <f>IFERROR(VLOOKUP($CK130,depot_prod_sales!$B$5:$S$200,16,0),0)</f>
        <v>0</v>
      </c>
      <c r="ER130" s="3">
        <f>IFERROR(VLOOKUP($CK130,depot_prod_sales!$B$5:$S$200,17,0),0)</f>
        <v>0</v>
      </c>
      <c r="ES130" s="3">
        <f>IFERROR(VLOOKUP($CK130,depot_prod_sales!$B$5:$S$200,18,0),0)</f>
        <v>0</v>
      </c>
      <c r="ET130" s="116">
        <f t="shared" si="71"/>
        <v>0</v>
      </c>
      <c r="EU130" s="116">
        <f t="shared" si="72"/>
        <v>0</v>
      </c>
      <c r="EW130" s="3">
        <f>IFERROR(VLOOKUP(CC130,data_pull!$AO$25:$AR$546,2,0),0)</f>
        <v>20</v>
      </c>
      <c r="EX130" s="1">
        <f>IFERROR(VLOOKUP(CC130,data_pull!$AO$25:$AR$546,4,0),0)</f>
        <v>190000</v>
      </c>
    </row>
    <row r="131" spans="13:154" x14ac:dyDescent="0.25"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4" t="str">
        <f>sales_data!B130</f>
        <v>Dipak Talukder</v>
      </c>
      <c r="AR131" s="4" t="str">
        <f>sales_data!C130</f>
        <v>Tapash Kanti Dey</v>
      </c>
      <c r="AS131" s="5" t="str">
        <f t="shared" ref="AS131:AS194" si="73">IF(AR131=AR130,"",AR131)</f>
        <v>Tapash Kanti Dey</v>
      </c>
      <c r="AT131" s="4" t="str">
        <f>sales_data!I130</f>
        <v>Rasel Parvez-2</v>
      </c>
      <c r="AU131" s="4" t="str">
        <f>sales_data!W130</f>
        <v>Jamalkhan (Cb)</v>
      </c>
      <c r="AV131" s="1">
        <f>sales_data!N130</f>
        <v>100829.36</v>
      </c>
      <c r="AW131" s="1">
        <f>sales_data!P130</f>
        <v>15</v>
      </c>
      <c r="AX131" s="3">
        <f ca="1">IFERROR(INDEX(INDIRECT("day_wise_sales_data!$B$2:$BZ$599"),MATCH(resource!$CC131,day_wise_sales_data!$A$2:$A$500,0),MATCH(resource!AX$2,INDIRECT("day_wise_sales_data!$B$1:$BZ$1"),0)),0)</f>
        <v>0</v>
      </c>
      <c r="AY131" s="3">
        <f ca="1">IFERROR(INDEX(INDIRECT("day_wise_sales_data!$B$2:$BZ$599"),MATCH(resource!$CC131,day_wise_sales_data!$A$2:$A$500,0),MATCH(resource!AY$2,INDIRECT("day_wise_sales_data!$B$1:$BZ$1"),0)),0)</f>
        <v>0</v>
      </c>
      <c r="AZ131" s="3">
        <f ca="1">IFERROR(INDEX(INDIRECT("day_wise_sales_data!$B$2:$BZ$599"),MATCH(resource!$CC131,day_wise_sales_data!$A$2:$A$500,0),MATCH(resource!AZ$2,INDIRECT("day_wise_sales_data!$B$1:$BZ$1"),0)),0)</f>
        <v>0</v>
      </c>
      <c r="BA131" s="3">
        <f ca="1">IFERROR(INDEX(INDIRECT("day_wise_sales_data!$B$2:$BZ$599"),MATCH(resource!$CC131,day_wise_sales_data!$A$2:$A$500,0),MATCH(resource!BA$2,INDIRECT("day_wise_sales_data!$B$1:$BZ$1"),0)),0)</f>
        <v>0</v>
      </c>
      <c r="BB131" s="3">
        <f ca="1">IFERROR(INDEX(INDIRECT("day_wise_sales_data!$B$2:$BZ$599"),MATCH(resource!$CC131,day_wise_sales_data!$A$2:$A$500,0),MATCH(resource!BB$2,INDIRECT("day_wise_sales_data!$B$1:$BZ$1"),0)),0)</f>
        <v>25756.39</v>
      </c>
      <c r="BC131" s="3">
        <f ca="1">IFERROR(INDEX(INDIRECT("day_wise_sales_data!$B$2:$BZ$599"),MATCH(resource!$CC131,day_wise_sales_data!$A$2:$A$500,0),MATCH(resource!BC$2,INDIRECT("day_wise_sales_data!$B$1:$BZ$1"),0)),0)</f>
        <v>0</v>
      </c>
      <c r="BD131" s="3">
        <f ca="1">IFERROR(INDEX(INDIRECT("day_wise_sales_data!$B$2:$BZ$599"),MATCH(resource!$CC131,day_wise_sales_data!$A$2:$A$500,0),MATCH(resource!BD$2,INDIRECT("day_wise_sales_data!$B$1:$BZ$1"),0)),0)</f>
        <v>0</v>
      </c>
      <c r="BE131" s="3">
        <f ca="1">IFERROR(INDEX(INDIRECT("day_wise_sales_data!$B$2:$BZ$599"),MATCH(resource!$CC131,day_wise_sales_data!$A$2:$A$500,0),MATCH(resource!BE$2,INDIRECT("day_wise_sales_data!$B$1:$BZ$1"),0)),0)</f>
        <v>0</v>
      </c>
      <c r="BF131" s="3">
        <f ca="1">IFERROR(INDEX(INDIRECT("day_wise_sales_data!$B$2:$BZ$599"),MATCH(resource!$CC131,day_wise_sales_data!$A$2:$A$500,0),MATCH(resource!BF$2,INDIRECT("day_wise_sales_data!$B$1:$BZ$1"),0)),0)</f>
        <v>0</v>
      </c>
      <c r="BG131" s="3">
        <f ca="1">IFERROR(INDEX(INDIRECT("day_wise_sales_data!$B$2:$BZ$599"),MATCH(resource!$CC131,day_wise_sales_data!$A$2:$A$500,0),MATCH(resource!BG$2,INDIRECT("day_wise_sales_data!$B$1:$BZ$1"),0)),0)</f>
        <v>2639.97</v>
      </c>
      <c r="BH131" s="3">
        <f ca="1">IFERROR(INDEX(INDIRECT("day_wise_sales_data!$B$2:$BZ$599"),MATCH(resource!$CC131,day_wise_sales_data!$A$2:$A$500,0),MATCH(resource!BH$2,INDIRECT("day_wise_sales_data!$B$1:$BZ$1"),0)),0)</f>
        <v>0</v>
      </c>
      <c r="BI131" s="3">
        <f ca="1">IFERROR(INDEX(INDIRECT("day_wise_sales_data!$B$2:$BZ$599"),MATCH(resource!$CC131,day_wise_sales_data!$A$2:$A$500,0),MATCH(resource!BI$2,INDIRECT("day_wise_sales_data!$B$1:$BZ$1"),0)),0)</f>
        <v>0</v>
      </c>
      <c r="BJ131" s="3">
        <f ca="1">IFERROR(INDEX(INDIRECT("day_wise_sales_data!$B$2:$BZ$599"),MATCH(resource!$CC131,day_wise_sales_data!$A$2:$A$500,0),MATCH(resource!BJ$2,INDIRECT("day_wise_sales_data!$B$1:$BZ$1"),0)),0)</f>
        <v>0</v>
      </c>
      <c r="BK131" s="3">
        <f ca="1">IFERROR(INDEX(INDIRECT("day_wise_sales_data!$B$2:$BZ$599"),MATCH(resource!$CC131,day_wise_sales_data!$A$2:$A$500,0),MATCH(resource!BK$2,INDIRECT("day_wise_sales_data!$B$1:$BZ$1"),0)),0)</f>
        <v>0</v>
      </c>
      <c r="BL131" s="3">
        <f ca="1">IFERROR(INDEX(INDIRECT("day_wise_sales_data!$B$2:$BZ$599"),MATCH(resource!$CC131,day_wise_sales_data!$A$2:$A$500,0),MATCH(resource!BL$2,INDIRECT("day_wise_sales_data!$B$1:$BZ$1"),0)),0)</f>
        <v>0</v>
      </c>
      <c r="BM131" s="3">
        <f ca="1">IFERROR(INDEX(INDIRECT("day_wise_sales_data!$B$2:$BZ$599"),MATCH(resource!$CC131,day_wise_sales_data!$A$2:$A$500,0),MATCH(resource!BM$2,INDIRECT("day_wise_sales_data!$B$1:$BZ$1"),0)),0)</f>
        <v>1850</v>
      </c>
      <c r="BN131" s="3">
        <f ca="1">IFERROR(INDEX(INDIRECT("day_wise_sales_data!$B$2:$BZ$599"),MATCH(resource!$CC131,day_wise_sales_data!$A$2:$A$500,0),MATCH(resource!BN$2,INDIRECT("day_wise_sales_data!$B$1:$BZ$1"),0)),0)</f>
        <v>0</v>
      </c>
      <c r="BO131" s="3">
        <f ca="1">IFERROR(INDEX(INDIRECT("day_wise_sales_data!$B$2:$BZ$599"),MATCH(resource!$CC131,day_wise_sales_data!$A$2:$A$500,0),MATCH(resource!BO$2,INDIRECT("day_wise_sales_data!$B$1:$BZ$1"),0)),0)</f>
        <v>0</v>
      </c>
      <c r="BP131" s="3">
        <f ca="1">IFERROR(INDEX(INDIRECT("day_wise_sales_data!$B$2:$BZ$599"),MATCH(resource!$CC131,day_wise_sales_data!$A$2:$A$500,0),MATCH(resource!BP$2,INDIRECT("day_wise_sales_data!$B$1:$BZ$1"),0)),0)</f>
        <v>0</v>
      </c>
      <c r="BQ131" s="3">
        <f ca="1">IFERROR(INDEX(INDIRECT("day_wise_sales_data!$B$2:$BZ$599"),MATCH(resource!$CC131,day_wise_sales_data!$A$2:$A$500,0),MATCH(resource!BQ$2,INDIRECT("day_wise_sales_data!$B$1:$BZ$1"),0)),0)</f>
        <v>0</v>
      </c>
      <c r="BR131" s="3">
        <f ca="1">IFERROR(INDEX(INDIRECT("day_wise_sales_data!$B$2:$BZ$599"),MATCH(resource!$CC131,day_wise_sales_data!$A$2:$A$500,0),MATCH(resource!BR$2,INDIRECT("day_wise_sales_data!$B$1:$BZ$1"),0)),0)</f>
        <v>0</v>
      </c>
      <c r="BS131" s="3">
        <f ca="1">IFERROR(INDEX(INDIRECT("day_wise_sales_data!$B$2:$BZ$599"),MATCH(resource!$CC131,day_wise_sales_data!$A$2:$A$500,0),MATCH(resource!BS$2,INDIRECT("day_wise_sales_data!$B$1:$BZ$1"),0)),0)</f>
        <v>2640</v>
      </c>
      <c r="BT131" s="3">
        <f ca="1">IFERROR(INDEX(INDIRECT("day_wise_sales_data!$B$2:$BZ$599"),MATCH(resource!$CC131,day_wise_sales_data!$A$2:$A$500,0),MATCH(resource!BT$2,INDIRECT("day_wise_sales_data!$B$1:$BZ$1"),0)),0)</f>
        <v>15599.97</v>
      </c>
      <c r="BU131" s="3">
        <f ca="1">IFERROR(INDEX(INDIRECT("day_wise_sales_data!$B$2:$BZ$599"),MATCH(resource!$CC131,day_wise_sales_data!$A$2:$A$500,0),MATCH(resource!BU$2,INDIRECT("day_wise_sales_data!$B$1:$BZ$1"),0)),0)</f>
        <v>52343.03</v>
      </c>
      <c r="BV131" s="3">
        <f ca="1">IFERROR(INDEX(INDIRECT("day_wise_sales_data!$B$2:$BZ$599"),MATCH(resource!$CC131,day_wise_sales_data!$A$2:$A$500,0),MATCH(resource!BV$2,INDIRECT("day_wise_sales_data!$B$1:$BZ$1"),0)),0)</f>
        <v>0</v>
      </c>
      <c r="BW131" s="3">
        <f ca="1">IFERROR(INDEX(INDIRECT("day_wise_sales_data!$B$2:$BZ$599"),MATCH(resource!$CC131,day_wise_sales_data!$A$2:$A$500,0),MATCH(resource!BW$2,INDIRECT("day_wise_sales_data!$B$1:$BZ$1"),0)),0)</f>
        <v>0</v>
      </c>
      <c r="BX131" s="3">
        <f ca="1">IFERROR(INDEX(INDIRECT("day_wise_sales_data!$B$2:$BZ$599"),MATCH(resource!$CC131,day_wise_sales_data!$A$2:$A$500,0),MATCH(resource!BX$2,INDIRECT("day_wise_sales_data!$B$1:$BZ$1"),0)),0)</f>
        <v>0</v>
      </c>
      <c r="BY131" s="3">
        <f ca="1">IFERROR(INDEX(INDIRECT("day_wise_sales_data!$B$2:$BZ$599"),MATCH(resource!$CC131,day_wise_sales_data!$A$2:$A$500,0),MATCH(resource!BY$2,INDIRECT("day_wise_sales_data!$B$1:$BZ$1"),0)),0)</f>
        <v>0</v>
      </c>
      <c r="BZ131" s="3">
        <f ca="1">IFERROR(INDEX(INDIRECT("day_wise_sales_data!$B$2:$BZ$599"),MATCH(resource!$CC131,day_wise_sales_data!$A$2:$A$500,0),MATCH(resource!BZ$2,INDIRECT("day_wise_sales_data!$B$1:$BZ$1"),0)),0)</f>
        <v>0</v>
      </c>
      <c r="CA131" s="3" t="str">
        <f ca="1">IFERROR(INDEX(INDIRECT("day_wise_sales_data!$B$2:$BZ$599"),MATCH(resource!$CC131,day_wise_sales_data!$A$2:$A$500,0),MATCH(resource!CA$2,INDIRECT("day_wise_sales_data!$B$1:$BZ$1"),0)),0)</f>
        <v>dd</v>
      </c>
      <c r="CC131" s="4" t="str">
        <f>sales_data!H130</f>
        <v>CTG09123</v>
      </c>
      <c r="CD131" s="1">
        <v>129</v>
      </c>
      <c r="CE131" s="1" t="str">
        <f>IF(AQ131=report!$AQ$3,resource!CD131,"")</f>
        <v/>
      </c>
      <c r="CF131" s="5" t="str">
        <f>IFERROR(SMALL($CE$3:$CE$1001,ROWS($CE$3:CE131)),"")</f>
        <v/>
      </c>
      <c r="CH131">
        <f>IFERROR(VLOOKUP($CC131,data_pull!$E$22:$G$700,2,0),0)</f>
        <v>100829.36</v>
      </c>
      <c r="CI131" s="1">
        <f t="shared" si="64"/>
        <v>154</v>
      </c>
      <c r="CJ131" s="1">
        <f t="shared" ref="CJ131:CJ194" si="74">HLOOKUP($CJ$2,$CR$2:$DH$501,ROW(CN131),0)</f>
        <v>0</v>
      </c>
      <c r="CK131" s="1" t="s">
        <v>1272</v>
      </c>
      <c r="CL131" s="1">
        <f t="shared" si="65"/>
        <v>111</v>
      </c>
      <c r="CM131" s="1" t="str">
        <f>IFERROR(VLOOKUP($CK131,stock_data!$B$3:$W$612,2,0),0)</f>
        <v>K-TRIM SUSPENSION 200mg/5ml</v>
      </c>
      <c r="CN131" s="1" t="str">
        <f>IFERROR(VLOOKUP($CK131,stock_data!$B$3:$W$612,4,0),0)</f>
        <v>60ml</v>
      </c>
      <c r="CO131" s="1">
        <f>IFERROR(VLOOKUP($CK131,stock_data!$B$3:$W$612,5,0),0)</f>
        <v>17</v>
      </c>
      <c r="CP131" s="3">
        <f t="shared" si="66"/>
        <v>0</v>
      </c>
      <c r="CQ131" s="3">
        <f t="shared" si="67"/>
        <v>0</v>
      </c>
      <c r="CR131" s="1">
        <f>IFERROR(VLOOKUP($CK131,stock_data!$B$3:$W$612,6,0),0)</f>
        <v>0</v>
      </c>
      <c r="CS131" s="1">
        <f>IFERROR(VLOOKUP($CK131,stock_data!$B$3:$W$612,7,0),0)</f>
        <v>0</v>
      </c>
      <c r="CT131" s="1">
        <f>IFERROR(VLOOKUP($CK131,stock_data!$B$3:$W$612,8,0),0)</f>
        <v>0</v>
      </c>
      <c r="CU131" s="1">
        <f>IFERROR(VLOOKUP($CK131,stock_data!$B$3:$W$612,9,0),0)</f>
        <v>0</v>
      </c>
      <c r="CV131" s="1">
        <f>IFERROR(VLOOKUP($CK131,stock_data!$B$3:$W$612,10,0),0)</f>
        <v>0</v>
      </c>
      <c r="CW131" s="1">
        <f>IFERROR(VLOOKUP($CK131,stock_data!$B$3:$W$612,11,0),0)</f>
        <v>0</v>
      </c>
      <c r="CX131" s="1">
        <f>IFERROR(VLOOKUP($CK131,stock_data!$B$3:$W$612,12,0),0)</f>
        <v>0</v>
      </c>
      <c r="CY131" s="1">
        <f>IFERROR(VLOOKUP($CK131,stock_data!$B$3:$W$612,13,0),0)</f>
        <v>0</v>
      </c>
      <c r="CZ131" s="1">
        <f>IFERROR(VLOOKUP($CK131,stock_data!$B$3:$W$612,14,0),0)</f>
        <v>0</v>
      </c>
      <c r="DA131" s="1">
        <f>IFERROR(VLOOKUP($CK131,stock_data!$B$3:$W$612,15,0),0)</f>
        <v>0</v>
      </c>
      <c r="DB131" s="1">
        <f>IFERROR(VLOOKUP($CK131,stock_data!$B$3:$W$612,16,0),0)</f>
        <v>0</v>
      </c>
      <c r="DC131" s="1">
        <f>IFERROR(VLOOKUP($CK131,stock_data!$B$3:$W$612,17,0),0)</f>
        <v>0</v>
      </c>
      <c r="DD131" s="1">
        <f>IFERROR(VLOOKUP($CK131,stock_data!$B$3:$W$612,18,0),0)</f>
        <v>0</v>
      </c>
      <c r="DE131" s="1">
        <f>IFERROR(VLOOKUP($CK131,stock_data!$B$3:$W$612,19,0),0)</f>
        <v>0</v>
      </c>
      <c r="DF131" s="1">
        <f>IFERROR(VLOOKUP($CK131,stock_data!$B$3:$W$612,20,0),0)</f>
        <v>0</v>
      </c>
      <c r="DG131" s="1">
        <f>IFERROR(VLOOKUP($CK131,stock_data!$B$3:$W$612,21,0),0)</f>
        <v>0</v>
      </c>
      <c r="DH131" s="1">
        <f>IFERROR(VLOOKUP($CK131,stock_data!$B$3:$W$612,22,0),0)</f>
        <v>0</v>
      </c>
      <c r="DI131" s="1">
        <f t="shared" si="68"/>
        <v>0</v>
      </c>
      <c r="DJ131" s="1">
        <f t="shared" si="69"/>
        <v>0</v>
      </c>
      <c r="DK131" s="3">
        <f>IFERROR(INDEX(COD_SALES!$B$5:$Z$500,MATCH(resource!$CC131,COD_SALES!$A$5:$A$500,0),MATCH(resource!DK$2,COD_SALES!$B$4:$Z$4,0)),"")</f>
        <v>0</v>
      </c>
      <c r="DL131" s="3">
        <f>IFERROR(INDEX(COD_SALES!$B$5:$Z$500,MATCH(resource!$CC131,COD_SALES!$A$5:$A$500,0),MATCH(resource!DL$2,COD_SALES!$B$4:$Z$4,0)),"")</f>
        <v>0</v>
      </c>
      <c r="DM131" s="3">
        <f>IFERROR(INDEX(COD_SALES!$B$5:$Z$500,MATCH(resource!$CC131,COD_SALES!$A$5:$A$500,0),MATCH(resource!DM$2,COD_SALES!$B$4:$Z$4,0)),"")</f>
        <v>0</v>
      </c>
      <c r="DN131" s="3" t="str">
        <f>IFERROR(INDEX(COD_SALES!$B$5:$Z$500,MATCH(resource!$CC131,COD_SALES!$A$5:$A$500,0),MATCH(resource!DN$2,COD_SALES!$B$4:$Z$4,0)),"")</f>
        <v/>
      </c>
      <c r="DO131" s="3">
        <f>IFERROR(INDEX(COD_SALES!$B$5:$Z$500,MATCH(resource!$CC131,COD_SALES!$A$5:$A$500,0),MATCH(resource!DO$2,COD_SALES!$B$4:$Z$4,0)),"")</f>
        <v>0</v>
      </c>
      <c r="DP131" s="3">
        <f>IFERROR(INDEX(COD_SALES!$B$5:$Z$500,MATCH(resource!$CC131,COD_SALES!$A$5:$A$500,0),MATCH(resource!DP$2,COD_SALES!$B$4:$Z$4,0)),"")</f>
        <v>0</v>
      </c>
      <c r="DQ131" s="3" t="str">
        <f>IFERROR(INDEX(COD_SALES!$B$5:$Z$500,MATCH(resource!$CC131,COD_SALES!$A$5:$A$500,0),MATCH(resource!DQ$2,COD_SALES!$B$4:$Z$4,0)),"")</f>
        <v/>
      </c>
      <c r="DR131" s="3">
        <f>IFERROR(INDEX(COD_SALES!$B$5:$Z$500,MATCH(resource!$CC131,COD_SALES!$A$5:$A$500,0),MATCH(resource!DR$2,COD_SALES!$B$4:$Z$4,0)),"")</f>
        <v>0</v>
      </c>
      <c r="DS131" s="3">
        <f>IFERROR(INDEX(COD_SALES!$B$5:$Z$500,MATCH(resource!$CC131,COD_SALES!$A$5:$A$500,0),MATCH(resource!DS$2,COD_SALES!$B$4:$Z$4,0)),"")</f>
        <v>100</v>
      </c>
      <c r="DT131" s="3">
        <f>IFERROR(INDEX(COD_SALES!$B$5:$Z$500,MATCH(resource!$CC131,COD_SALES!$A$5:$A$500,0),MATCH(resource!DT$2,COD_SALES!$B$4:$Z$4,0)),"")</f>
        <v>0</v>
      </c>
      <c r="DU131" s="3">
        <f>IFERROR(INDEX(COD_SALES!$B$5:$Z$500,MATCH(resource!$CC131,COD_SALES!$A$5:$A$500,0),MATCH(resource!DU$2,COD_SALES!$B$4:$Z$4,0)),"")</f>
        <v>0</v>
      </c>
      <c r="DV131" s="3">
        <f>IFERROR(INDEX(COD_SALES!$B$5:$Z$500,MATCH(resource!$CC131,COD_SALES!$A$5:$A$500,0),MATCH(resource!DV$2,COD_SALES!$B$4:$Z$4,0)),"")</f>
        <v>0</v>
      </c>
      <c r="DW131" s="3">
        <f>IFERROR(INDEX(COD_SALES!$B$5:$Z$500,MATCH(resource!$CC131,COD_SALES!$A$5:$A$500,0),MATCH(resource!DW$2,COD_SALES!$B$4:$Z$4,0)),"")</f>
        <v>3</v>
      </c>
      <c r="DX131" s="3">
        <f>IFERROR(INDEX(COD_SALES!$B$5:$Z$500,MATCH(resource!$CC131,COD_SALES!$A$5:$A$500,0),MATCH(resource!DX$2,COD_SALES!$B$4:$Z$4,0)),"")</f>
        <v>0</v>
      </c>
      <c r="DY131" s="3">
        <f>IFERROR(INDEX(COD_SALES!$B$5:$Z$500,MATCH(resource!$CC131,COD_SALES!$A$5:$A$500,0),MATCH(resource!DY$2,COD_SALES!$B$4:$Z$4,0)),"")</f>
        <v>0</v>
      </c>
      <c r="DZ131" s="3">
        <f>IFERROR(INDEX(COD_SALES!$B$5:$Z$500,MATCH(resource!$CC131,COD_SALES!$A$5:$A$500,0),MATCH(resource!DZ$2,COD_SALES!$B$4:$Z$4,0)),"")</f>
        <v>0</v>
      </c>
      <c r="EA131" s="3">
        <f>IFERROR(INDEX(COD_SALES!$B$5:$Z$500,MATCH(resource!$CC131,COD_SALES!$A$5:$A$500,0),MATCH(resource!EA$2,COD_SALES!$B$4:$Z$4,0)),"")</f>
        <v>0</v>
      </c>
      <c r="EB131" s="3">
        <f t="shared" si="70"/>
        <v>22711.42</v>
      </c>
      <c r="ED131" s="3">
        <f>IFERROR(VLOOKUP($CK131,depot_prod_sales!$B$5:$S$200,3,0),0)</f>
        <v>0</v>
      </c>
      <c r="EE131" s="3">
        <f>IFERROR(VLOOKUP($CK131,depot_prod_sales!$B$5:$S$200,4,0),0)</f>
        <v>0</v>
      </c>
      <c r="EF131" s="3">
        <f>IFERROR(VLOOKUP($CK131,depot_prod_sales!$B$5:$S$200,5,0),0)</f>
        <v>0</v>
      </c>
      <c r="EG131" s="3">
        <f>IFERROR(VLOOKUP($CK131,depot_prod_sales!$B$5:$S$200,6,0),0)</f>
        <v>0</v>
      </c>
      <c r="EH131" s="3">
        <f>IFERROR(VLOOKUP($CK131,depot_prod_sales!$B$5:$S$200,7,0),0)</f>
        <v>0</v>
      </c>
      <c r="EI131" s="3">
        <f>IFERROR(VLOOKUP($CK131,depot_prod_sales!$B$5:$S$200,8,0),0)</f>
        <v>0</v>
      </c>
      <c r="EJ131" s="3">
        <f>IFERROR(VLOOKUP($CK131,depot_prod_sales!$B$5:$S$200,9,0),0)</f>
        <v>0</v>
      </c>
      <c r="EK131" s="3">
        <f>IFERROR(VLOOKUP($CK131,depot_prod_sales!$B$5:$S$200,10,0),0)</f>
        <v>0</v>
      </c>
      <c r="EL131" s="3">
        <f>IFERROR(VLOOKUP($CK131,depot_prod_sales!$B$5:$S$200,11,0),0)</f>
        <v>0</v>
      </c>
      <c r="EM131" s="3">
        <f>IFERROR(VLOOKUP($CK131,depot_prod_sales!$B$5:$S$200,12,0),0)</f>
        <v>0</v>
      </c>
      <c r="EN131" s="3">
        <f>IFERROR(VLOOKUP($CK131,depot_prod_sales!$B$5:$S$200,13,0),0)</f>
        <v>0</v>
      </c>
      <c r="EO131" s="3">
        <f>IFERROR(VLOOKUP($CK131,depot_prod_sales!$B$5:$S$200,14,0),0)</f>
        <v>0</v>
      </c>
      <c r="EP131" s="3">
        <f>IFERROR(VLOOKUP($CK131,depot_prod_sales!$B$5:$S$200,15,0),0)</f>
        <v>0</v>
      </c>
      <c r="EQ131" s="3">
        <f>IFERROR(VLOOKUP($CK131,depot_prod_sales!$B$5:$S$200,16,0),0)</f>
        <v>0</v>
      </c>
      <c r="ER131" s="3">
        <f>IFERROR(VLOOKUP($CK131,depot_prod_sales!$B$5:$S$200,17,0),0)</f>
        <v>0</v>
      </c>
      <c r="ES131" s="3">
        <f>IFERROR(VLOOKUP($CK131,depot_prod_sales!$B$5:$S$200,18,0),0)</f>
        <v>0</v>
      </c>
      <c r="ET131" s="116">
        <f t="shared" si="71"/>
        <v>0</v>
      </c>
      <c r="EU131" s="116">
        <f t="shared" si="72"/>
        <v>0</v>
      </c>
      <c r="EW131" s="3">
        <f>IFERROR(VLOOKUP(CC131,data_pull!$AO$25:$AR$546,2,0),0)</f>
        <v>3</v>
      </c>
      <c r="EX131" s="1">
        <f>IFERROR(VLOOKUP(CC131,data_pull!$AO$25:$AR$546,4,0),0)</f>
        <v>170000</v>
      </c>
    </row>
    <row r="132" spans="13:154" x14ac:dyDescent="0.25"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4" t="str">
        <f>sales_data!B131</f>
        <v>Dipak Talukder</v>
      </c>
      <c r="AR132" s="4" t="str">
        <f>sales_data!C131</f>
        <v>Tapash Kanti Dey</v>
      </c>
      <c r="AS132" s="5" t="str">
        <f t="shared" si="73"/>
        <v/>
      </c>
      <c r="AT132" s="4" t="str">
        <f>sales_data!I131</f>
        <v>Saddam Hossain</v>
      </c>
      <c r="AU132" s="4" t="str">
        <f>sales_data!W131</f>
        <v>Popular Lab (Pb)</v>
      </c>
      <c r="AV132" s="1">
        <f>sales_data!N131</f>
        <v>100312.77</v>
      </c>
      <c r="AW132" s="1">
        <f>sales_data!P131</f>
        <v>53</v>
      </c>
      <c r="AX132" s="3">
        <f ca="1">IFERROR(INDEX(INDIRECT("day_wise_sales_data!$B$2:$BZ$599"),MATCH(resource!$CC132,day_wise_sales_data!$A$2:$A$500,0),MATCH(resource!AX$2,INDIRECT("day_wise_sales_data!$B$1:$BZ$1"),0)),0)</f>
        <v>0</v>
      </c>
      <c r="AY132" s="3">
        <f ca="1">IFERROR(INDEX(INDIRECT("day_wise_sales_data!$B$2:$BZ$599"),MATCH(resource!$CC132,day_wise_sales_data!$A$2:$A$500,0),MATCH(resource!AY$2,INDIRECT("day_wise_sales_data!$B$1:$BZ$1"),0)),0)</f>
        <v>198.45</v>
      </c>
      <c r="AZ132" s="3">
        <f ca="1">IFERROR(INDEX(INDIRECT("day_wise_sales_data!$B$2:$BZ$599"),MATCH(resource!$CC132,day_wise_sales_data!$A$2:$A$500,0),MATCH(resource!AZ$2,INDIRECT("day_wise_sales_data!$B$1:$BZ$1"),0)),0)</f>
        <v>0</v>
      </c>
      <c r="BA132" s="3">
        <f ca="1">IFERROR(INDEX(INDIRECT("day_wise_sales_data!$B$2:$BZ$599"),MATCH(resource!$CC132,day_wise_sales_data!$A$2:$A$500,0),MATCH(resource!BA$2,INDIRECT("day_wise_sales_data!$B$1:$BZ$1"),0)),0)</f>
        <v>0</v>
      </c>
      <c r="BB132" s="3">
        <f ca="1">IFERROR(INDEX(INDIRECT("day_wise_sales_data!$B$2:$BZ$599"),MATCH(resource!$CC132,day_wise_sales_data!$A$2:$A$500,0),MATCH(resource!BB$2,INDIRECT("day_wise_sales_data!$B$1:$BZ$1"),0)),0)</f>
        <v>0</v>
      </c>
      <c r="BC132" s="3">
        <f ca="1">IFERROR(INDEX(INDIRECT("day_wise_sales_data!$B$2:$BZ$599"),MATCH(resource!$CC132,day_wise_sales_data!$A$2:$A$500,0),MATCH(resource!BC$2,INDIRECT("day_wise_sales_data!$B$1:$BZ$1"),0)),0)</f>
        <v>0</v>
      </c>
      <c r="BD132" s="3">
        <f ca="1">IFERROR(INDEX(INDIRECT("day_wise_sales_data!$B$2:$BZ$599"),MATCH(resource!$CC132,day_wise_sales_data!$A$2:$A$500,0),MATCH(resource!BD$2,INDIRECT("day_wise_sales_data!$B$1:$BZ$1"),0)),0)</f>
        <v>7937.35</v>
      </c>
      <c r="BE132" s="3">
        <f ca="1">IFERROR(INDEX(INDIRECT("day_wise_sales_data!$B$2:$BZ$599"),MATCH(resource!$CC132,day_wise_sales_data!$A$2:$A$500,0),MATCH(resource!BE$2,INDIRECT("day_wise_sales_data!$B$1:$BZ$1"),0)),0)</f>
        <v>3202.57</v>
      </c>
      <c r="BF132" s="3">
        <f ca="1">IFERROR(INDEX(INDIRECT("day_wise_sales_data!$B$2:$BZ$599"),MATCH(resource!$CC132,day_wise_sales_data!$A$2:$A$500,0),MATCH(resource!BF$2,INDIRECT("day_wise_sales_data!$B$1:$BZ$1"),0)),0)</f>
        <v>4927.8500000000004</v>
      </c>
      <c r="BG132" s="3">
        <f ca="1">IFERROR(INDEX(INDIRECT("day_wise_sales_data!$B$2:$BZ$599"),MATCH(resource!$CC132,day_wise_sales_data!$A$2:$A$500,0),MATCH(resource!BG$2,INDIRECT("day_wise_sales_data!$B$1:$BZ$1"),0)),0)</f>
        <v>0</v>
      </c>
      <c r="BH132" s="3">
        <f ca="1">IFERROR(INDEX(INDIRECT("day_wise_sales_data!$B$2:$BZ$599"),MATCH(resource!$CC132,day_wise_sales_data!$A$2:$A$500,0),MATCH(resource!BH$2,INDIRECT("day_wise_sales_data!$B$1:$BZ$1"),0)),0)</f>
        <v>4541.08</v>
      </c>
      <c r="BI132" s="3">
        <f ca="1">IFERROR(INDEX(INDIRECT("day_wise_sales_data!$B$2:$BZ$599"),MATCH(resource!$CC132,day_wise_sales_data!$A$2:$A$500,0),MATCH(resource!BI$2,INDIRECT("day_wise_sales_data!$B$1:$BZ$1"),0)),0)</f>
        <v>3469.22</v>
      </c>
      <c r="BJ132" s="3">
        <f ca="1">IFERROR(INDEX(INDIRECT("day_wise_sales_data!$B$2:$BZ$599"),MATCH(resource!$CC132,day_wise_sales_data!$A$2:$A$500,0),MATCH(resource!BJ$2,INDIRECT("day_wise_sales_data!$B$1:$BZ$1"),0)),0)</f>
        <v>0</v>
      </c>
      <c r="BK132" s="3">
        <f ca="1">IFERROR(INDEX(INDIRECT("day_wise_sales_data!$B$2:$BZ$599"),MATCH(resource!$CC132,day_wise_sales_data!$A$2:$A$500,0),MATCH(resource!BK$2,INDIRECT("day_wise_sales_data!$B$1:$BZ$1"),0)),0)</f>
        <v>3919.87</v>
      </c>
      <c r="BL132" s="3">
        <f ca="1">IFERROR(INDEX(INDIRECT("day_wise_sales_data!$B$2:$BZ$599"),MATCH(resource!$CC132,day_wise_sales_data!$A$2:$A$500,0),MATCH(resource!BL$2,INDIRECT("day_wise_sales_data!$B$1:$BZ$1"),0)),0)</f>
        <v>1956.26</v>
      </c>
      <c r="BM132" s="3">
        <f ca="1">IFERROR(INDEX(INDIRECT("day_wise_sales_data!$B$2:$BZ$599"),MATCH(resource!$CC132,day_wise_sales_data!$A$2:$A$500,0),MATCH(resource!BM$2,INDIRECT("day_wise_sales_data!$B$1:$BZ$1"),0)),0)</f>
        <v>0</v>
      </c>
      <c r="BN132" s="3">
        <f ca="1">IFERROR(INDEX(INDIRECT("day_wise_sales_data!$B$2:$BZ$599"),MATCH(resource!$CC132,day_wise_sales_data!$A$2:$A$500,0),MATCH(resource!BN$2,INDIRECT("day_wise_sales_data!$B$1:$BZ$1"),0)),0)</f>
        <v>0</v>
      </c>
      <c r="BO132" s="3">
        <f ca="1">IFERROR(INDEX(INDIRECT("day_wise_sales_data!$B$2:$BZ$599"),MATCH(resource!$CC132,day_wise_sales_data!$A$2:$A$500,0),MATCH(resource!BO$2,INDIRECT("day_wise_sales_data!$B$1:$BZ$1"),0)),0)</f>
        <v>7108.7</v>
      </c>
      <c r="BP132" s="3">
        <f ca="1">IFERROR(INDEX(INDIRECT("day_wise_sales_data!$B$2:$BZ$599"),MATCH(resource!$CC132,day_wise_sales_data!$A$2:$A$500,0),MATCH(resource!BP$2,INDIRECT("day_wise_sales_data!$B$1:$BZ$1"),0)),0)</f>
        <v>8082.08</v>
      </c>
      <c r="BQ132" s="3">
        <f ca="1">IFERROR(INDEX(INDIRECT("day_wise_sales_data!$B$2:$BZ$599"),MATCH(resource!$CC132,day_wise_sales_data!$A$2:$A$500,0),MATCH(resource!BQ$2,INDIRECT("day_wise_sales_data!$B$1:$BZ$1"),0)),0)</f>
        <v>0</v>
      </c>
      <c r="BR132" s="3">
        <f ca="1">IFERROR(INDEX(INDIRECT("day_wise_sales_data!$B$2:$BZ$599"),MATCH(resource!$CC132,day_wise_sales_data!$A$2:$A$500,0),MATCH(resource!BR$2,INDIRECT("day_wise_sales_data!$B$1:$BZ$1"),0)),0)</f>
        <v>4770.76</v>
      </c>
      <c r="BS132" s="3">
        <f ca="1">IFERROR(INDEX(INDIRECT("day_wise_sales_data!$B$2:$BZ$599"),MATCH(resource!$CC132,day_wise_sales_data!$A$2:$A$500,0),MATCH(resource!BS$2,INDIRECT("day_wise_sales_data!$B$1:$BZ$1"),0)),0)</f>
        <v>3696.22</v>
      </c>
      <c r="BT132" s="3">
        <f ca="1">IFERROR(INDEX(INDIRECT("day_wise_sales_data!$B$2:$BZ$599"),MATCH(resource!$CC132,day_wise_sales_data!$A$2:$A$500,0),MATCH(resource!BT$2,INDIRECT("day_wise_sales_data!$B$1:$BZ$1"),0)),0)</f>
        <v>0</v>
      </c>
      <c r="BU132" s="3">
        <f ca="1">IFERROR(INDEX(INDIRECT("day_wise_sales_data!$B$2:$BZ$599"),MATCH(resource!$CC132,day_wise_sales_data!$A$2:$A$500,0),MATCH(resource!BU$2,INDIRECT("day_wise_sales_data!$B$1:$BZ$1"),0)),0)</f>
        <v>13829.31</v>
      </c>
      <c r="BV132" s="3">
        <f ca="1">IFERROR(INDEX(INDIRECT("day_wise_sales_data!$B$2:$BZ$599"),MATCH(resource!$CC132,day_wise_sales_data!$A$2:$A$500,0),MATCH(resource!BV$2,INDIRECT("day_wise_sales_data!$B$1:$BZ$1"),0)),0)</f>
        <v>33998.410000000003</v>
      </c>
      <c r="BW132" s="3">
        <f ca="1">IFERROR(INDEX(INDIRECT("day_wise_sales_data!$B$2:$BZ$599"),MATCH(resource!$CC132,day_wise_sales_data!$A$2:$A$500,0),MATCH(resource!BW$2,INDIRECT("day_wise_sales_data!$B$1:$BZ$1"),0)),0)</f>
        <v>0</v>
      </c>
      <c r="BX132" s="3">
        <f ca="1">IFERROR(INDEX(INDIRECT("day_wise_sales_data!$B$2:$BZ$599"),MATCH(resource!$CC132,day_wise_sales_data!$A$2:$A$500,0),MATCH(resource!BX$2,INDIRECT("day_wise_sales_data!$B$1:$BZ$1"),0)),0)</f>
        <v>0</v>
      </c>
      <c r="BY132" s="3">
        <f ca="1">IFERROR(INDEX(INDIRECT("day_wise_sales_data!$B$2:$BZ$599"),MATCH(resource!$CC132,day_wise_sales_data!$A$2:$A$500,0),MATCH(resource!BY$2,INDIRECT("day_wise_sales_data!$B$1:$BZ$1"),0)),0)</f>
        <v>0</v>
      </c>
      <c r="BZ132" s="3">
        <f ca="1">IFERROR(INDEX(INDIRECT("day_wise_sales_data!$B$2:$BZ$599"),MATCH(resource!$CC132,day_wise_sales_data!$A$2:$A$500,0),MATCH(resource!BZ$2,INDIRECT("day_wise_sales_data!$B$1:$BZ$1"),0)),0)</f>
        <v>0</v>
      </c>
      <c r="CA132" s="3" t="str">
        <f ca="1">IFERROR(INDEX(INDIRECT("day_wise_sales_data!$B$2:$BZ$599"),MATCH(resource!$CC132,day_wise_sales_data!$A$2:$A$500,0),MATCH(resource!CA$2,INDIRECT("day_wise_sales_data!$B$1:$BZ$1"),0)),0)</f>
        <v>dd</v>
      </c>
      <c r="CC132" s="4" t="str">
        <f>sales_data!H131</f>
        <v>CTG10191</v>
      </c>
      <c r="CD132" s="1">
        <v>130</v>
      </c>
      <c r="CE132" s="1" t="str">
        <f>IF(AQ132=report!$AQ$3,resource!CD132,"")</f>
        <v/>
      </c>
      <c r="CF132" s="5" t="str">
        <f>IFERROR(SMALL($CE$3:$CE$1001,ROWS($CE$3:CE132)),"")</f>
        <v/>
      </c>
      <c r="CH132">
        <f>IFERROR(VLOOKUP($CC132,data_pull!$E$22:$G$700,2,0),0)</f>
        <v>100312.77</v>
      </c>
      <c r="CI132" s="1">
        <f t="shared" ref="CI132:CI195" si="75">RANK(DJ132,$DJ$3:$DJ$398)</f>
        <v>154</v>
      </c>
      <c r="CJ132" s="1">
        <f t="shared" si="74"/>
        <v>0</v>
      </c>
      <c r="CK132" s="1" t="s">
        <v>1274</v>
      </c>
      <c r="CL132" s="1">
        <f t="shared" ref="CL132:CL195" si="76">RANK(CQ132,$CQ$3:$CQ$501)</f>
        <v>111</v>
      </c>
      <c r="CM132" s="1" t="str">
        <f>IFERROR(VLOOKUP($CK132,stock_data!$B$3:$W$612,2,0),0)</f>
        <v>K-TRIM TABLET 400mg</v>
      </c>
      <c r="CN132" s="1" t="str">
        <f>IFERROR(VLOOKUP($CK132,stock_data!$B$3:$W$612,4,0),0)</f>
        <v>10x10's</v>
      </c>
      <c r="CO132" s="1">
        <f>IFERROR(VLOOKUP($CK132,stock_data!$B$3:$W$612,5,0),0)</f>
        <v>100</v>
      </c>
      <c r="CP132" s="3">
        <f t="shared" ref="CP132:CP195" si="77">CJ132</f>
        <v>0</v>
      </c>
      <c r="CQ132" s="3">
        <f t="shared" ref="CQ132:CQ195" si="78">CO132*CP132</f>
        <v>0</v>
      </c>
      <c r="CR132" s="1">
        <f>IFERROR(VLOOKUP($CK132,stock_data!$B$3:$W$612,6,0),0)</f>
        <v>0</v>
      </c>
      <c r="CS132" s="1">
        <f>IFERROR(VLOOKUP($CK132,stock_data!$B$3:$W$612,7,0),0)</f>
        <v>0</v>
      </c>
      <c r="CT132" s="1">
        <f>IFERROR(VLOOKUP($CK132,stock_data!$B$3:$W$612,8,0),0)</f>
        <v>0</v>
      </c>
      <c r="CU132" s="1">
        <f>IFERROR(VLOOKUP($CK132,stock_data!$B$3:$W$612,9,0),0)</f>
        <v>0</v>
      </c>
      <c r="CV132" s="1">
        <f>IFERROR(VLOOKUP($CK132,stock_data!$B$3:$W$612,10,0),0)</f>
        <v>0</v>
      </c>
      <c r="CW132" s="1">
        <f>IFERROR(VLOOKUP($CK132,stock_data!$B$3:$W$612,11,0),0)</f>
        <v>0</v>
      </c>
      <c r="CX132" s="1">
        <f>IFERROR(VLOOKUP($CK132,stock_data!$B$3:$W$612,12,0),0)</f>
        <v>0</v>
      </c>
      <c r="CY132" s="1">
        <f>IFERROR(VLOOKUP($CK132,stock_data!$B$3:$W$612,13,0),0)</f>
        <v>0</v>
      </c>
      <c r="CZ132" s="1">
        <f>IFERROR(VLOOKUP($CK132,stock_data!$B$3:$W$612,14,0),0)</f>
        <v>0</v>
      </c>
      <c r="DA132" s="1">
        <f>IFERROR(VLOOKUP($CK132,stock_data!$B$3:$W$612,15,0),0)</f>
        <v>0</v>
      </c>
      <c r="DB132" s="1">
        <f>IFERROR(VLOOKUP($CK132,stock_data!$B$3:$W$612,16,0),0)</f>
        <v>0</v>
      </c>
      <c r="DC132" s="1">
        <f>IFERROR(VLOOKUP($CK132,stock_data!$B$3:$W$612,17,0),0)</f>
        <v>0</v>
      </c>
      <c r="DD132" s="1">
        <f>IFERROR(VLOOKUP($CK132,stock_data!$B$3:$W$612,18,0),0)</f>
        <v>0</v>
      </c>
      <c r="DE132" s="1">
        <f>IFERROR(VLOOKUP($CK132,stock_data!$B$3:$W$612,19,0),0)</f>
        <v>0</v>
      </c>
      <c r="DF132" s="1">
        <f>IFERROR(VLOOKUP($CK132,stock_data!$B$3:$W$612,20,0),0)</f>
        <v>0</v>
      </c>
      <c r="DG132" s="1">
        <f>IFERROR(VLOOKUP($CK132,stock_data!$B$3:$W$612,21,0),0)</f>
        <v>0</v>
      </c>
      <c r="DH132" s="1">
        <f>IFERROR(VLOOKUP($CK132,stock_data!$B$3:$W$612,22,0),0)</f>
        <v>0</v>
      </c>
      <c r="DI132" s="1">
        <f t="shared" ref="DI132:DI195" si="79">SUM(CR132:DH132)</f>
        <v>0</v>
      </c>
      <c r="DJ132" s="1">
        <f t="shared" ref="DJ132:DJ195" si="80">DI132*CO132</f>
        <v>0</v>
      </c>
      <c r="DK132" s="3">
        <f>IFERROR(INDEX(COD_SALES!$B$5:$Z$500,MATCH(resource!$CC132,COD_SALES!$A$5:$A$500,0),MATCH(resource!DK$2,COD_SALES!$B$4:$Z$4,0)),"")</f>
        <v>1</v>
      </c>
      <c r="DL132" s="3">
        <f>IFERROR(INDEX(COD_SALES!$B$5:$Z$500,MATCH(resource!$CC132,COD_SALES!$A$5:$A$500,0),MATCH(resource!DL$2,COD_SALES!$B$4:$Z$4,0)),"")</f>
        <v>1</v>
      </c>
      <c r="DM132" s="3">
        <f>IFERROR(INDEX(COD_SALES!$B$5:$Z$500,MATCH(resource!$CC132,COD_SALES!$A$5:$A$500,0),MATCH(resource!DM$2,COD_SALES!$B$4:$Z$4,0)),"")</f>
        <v>5</v>
      </c>
      <c r="DN132" s="3" t="str">
        <f>IFERROR(INDEX(COD_SALES!$B$5:$Z$500,MATCH(resource!$CC132,COD_SALES!$A$5:$A$500,0),MATCH(resource!DN$2,COD_SALES!$B$4:$Z$4,0)),"")</f>
        <v/>
      </c>
      <c r="DO132" s="3">
        <f>IFERROR(INDEX(COD_SALES!$B$5:$Z$500,MATCH(resource!$CC132,COD_SALES!$A$5:$A$500,0),MATCH(resource!DO$2,COD_SALES!$B$4:$Z$4,0)),"")</f>
        <v>0</v>
      </c>
      <c r="DP132" s="3">
        <f>IFERROR(INDEX(COD_SALES!$B$5:$Z$500,MATCH(resource!$CC132,COD_SALES!$A$5:$A$500,0),MATCH(resource!DP$2,COD_SALES!$B$4:$Z$4,0)),"")</f>
        <v>0</v>
      </c>
      <c r="DQ132" s="3" t="str">
        <f>IFERROR(INDEX(COD_SALES!$B$5:$Z$500,MATCH(resource!$CC132,COD_SALES!$A$5:$A$500,0),MATCH(resource!DQ$2,COD_SALES!$B$4:$Z$4,0)),"")</f>
        <v/>
      </c>
      <c r="DR132" s="3">
        <f>IFERROR(INDEX(COD_SALES!$B$5:$Z$500,MATCH(resource!$CC132,COD_SALES!$A$5:$A$500,0),MATCH(resource!DR$2,COD_SALES!$B$4:$Z$4,0)),"")</f>
        <v>0</v>
      </c>
      <c r="DS132" s="3">
        <f>IFERROR(INDEX(COD_SALES!$B$5:$Z$500,MATCH(resource!$CC132,COD_SALES!$A$5:$A$500,0),MATCH(resource!DS$2,COD_SALES!$B$4:$Z$4,0)),"")</f>
        <v>66</v>
      </c>
      <c r="DT132" s="3">
        <f>IFERROR(INDEX(COD_SALES!$B$5:$Z$500,MATCH(resource!$CC132,COD_SALES!$A$5:$A$500,0),MATCH(resource!DT$2,COD_SALES!$B$4:$Z$4,0)),"")</f>
        <v>0</v>
      </c>
      <c r="DU132" s="3">
        <f>IFERROR(INDEX(COD_SALES!$B$5:$Z$500,MATCH(resource!$CC132,COD_SALES!$A$5:$A$500,0),MATCH(resource!DU$2,COD_SALES!$B$4:$Z$4,0)),"")</f>
        <v>0</v>
      </c>
      <c r="DV132" s="3">
        <f>IFERROR(INDEX(COD_SALES!$B$5:$Z$500,MATCH(resource!$CC132,COD_SALES!$A$5:$A$500,0),MATCH(resource!DV$2,COD_SALES!$B$4:$Z$4,0)),"")</f>
        <v>0</v>
      </c>
      <c r="DW132" s="3">
        <f>IFERROR(INDEX(COD_SALES!$B$5:$Z$500,MATCH(resource!$CC132,COD_SALES!$A$5:$A$500,0),MATCH(resource!DW$2,COD_SALES!$B$4:$Z$4,0)),"")</f>
        <v>5</v>
      </c>
      <c r="DX132" s="3">
        <f>IFERROR(INDEX(COD_SALES!$B$5:$Z$500,MATCH(resource!$CC132,COD_SALES!$A$5:$A$500,0),MATCH(resource!DX$2,COD_SALES!$B$4:$Z$4,0)),"")</f>
        <v>0</v>
      </c>
      <c r="DY132" s="3">
        <f>IFERROR(INDEX(COD_SALES!$B$5:$Z$500,MATCH(resource!$CC132,COD_SALES!$A$5:$A$500,0),MATCH(resource!DY$2,COD_SALES!$B$4:$Z$4,0)),"")</f>
        <v>2</v>
      </c>
      <c r="DZ132" s="3">
        <f>IFERROR(INDEX(COD_SALES!$B$5:$Z$500,MATCH(resource!$CC132,COD_SALES!$A$5:$A$500,0),MATCH(resource!DZ$2,COD_SALES!$B$4:$Z$4,0)),"")</f>
        <v>0</v>
      </c>
      <c r="EA132" s="3">
        <f>IFERROR(INDEX(COD_SALES!$B$5:$Z$500,MATCH(resource!$CC132,COD_SALES!$A$5:$A$500,0),MATCH(resource!EA$2,COD_SALES!$B$4:$Z$4,0)),"")</f>
        <v>0</v>
      </c>
      <c r="EB132" s="3">
        <f t="shared" ref="EB132:EB195" si="81">SUMPRODUCT($DK$1:$EA$1,DK132:EA132)</f>
        <v>18564.010000000002</v>
      </c>
      <c r="ED132" s="3">
        <f>IFERROR(VLOOKUP($CK132,depot_prod_sales!$B$5:$S$200,3,0),0)</f>
        <v>0</v>
      </c>
      <c r="EE132" s="3">
        <f>IFERROR(VLOOKUP($CK132,depot_prod_sales!$B$5:$S$200,4,0),0)</f>
        <v>0</v>
      </c>
      <c r="EF132" s="3">
        <f>IFERROR(VLOOKUP($CK132,depot_prod_sales!$B$5:$S$200,5,0),0)</f>
        <v>0</v>
      </c>
      <c r="EG132" s="3">
        <f>IFERROR(VLOOKUP($CK132,depot_prod_sales!$B$5:$S$200,6,0),0)</f>
        <v>0</v>
      </c>
      <c r="EH132" s="3">
        <f>IFERROR(VLOOKUP($CK132,depot_prod_sales!$B$5:$S$200,7,0),0)</f>
        <v>0</v>
      </c>
      <c r="EI132" s="3">
        <f>IFERROR(VLOOKUP($CK132,depot_prod_sales!$B$5:$S$200,8,0),0)</f>
        <v>0</v>
      </c>
      <c r="EJ132" s="3">
        <f>IFERROR(VLOOKUP($CK132,depot_prod_sales!$B$5:$S$200,9,0),0)</f>
        <v>0</v>
      </c>
      <c r="EK132" s="3">
        <f>IFERROR(VLOOKUP($CK132,depot_prod_sales!$B$5:$S$200,10,0),0)</f>
        <v>0</v>
      </c>
      <c r="EL132" s="3">
        <f>IFERROR(VLOOKUP($CK132,depot_prod_sales!$B$5:$S$200,11,0),0)</f>
        <v>0</v>
      </c>
      <c r="EM132" s="3">
        <f>IFERROR(VLOOKUP($CK132,depot_prod_sales!$B$5:$S$200,12,0),0)</f>
        <v>0</v>
      </c>
      <c r="EN132" s="3">
        <f>IFERROR(VLOOKUP($CK132,depot_prod_sales!$B$5:$S$200,13,0),0)</f>
        <v>0</v>
      </c>
      <c r="EO132" s="3">
        <f>IFERROR(VLOOKUP($CK132,depot_prod_sales!$B$5:$S$200,14,0),0)</f>
        <v>0</v>
      </c>
      <c r="EP132" s="3">
        <f>IFERROR(VLOOKUP($CK132,depot_prod_sales!$B$5:$S$200,15,0),0)</f>
        <v>0</v>
      </c>
      <c r="EQ132" s="3">
        <f>IFERROR(VLOOKUP($CK132,depot_prod_sales!$B$5:$S$200,16,0),0)</f>
        <v>0</v>
      </c>
      <c r="ER132" s="3">
        <f>IFERROR(VLOOKUP($CK132,depot_prod_sales!$B$5:$S$200,17,0),0)</f>
        <v>0</v>
      </c>
      <c r="ES132" s="3">
        <f>IFERROR(VLOOKUP($CK132,depot_prod_sales!$B$5:$S$200,18,0),0)</f>
        <v>0</v>
      </c>
      <c r="ET132" s="116">
        <f t="shared" ref="ET132:ET195" si="82">SUM(ED132:ES132)</f>
        <v>0</v>
      </c>
      <c r="EU132" s="116">
        <f t="shared" ref="EU132:EU195" si="83">ET132*CO132</f>
        <v>0</v>
      </c>
      <c r="EW132" s="3">
        <f>IFERROR(VLOOKUP(CC132,data_pull!$AO$25:$AR$546,2,0),0)</f>
        <v>30</v>
      </c>
      <c r="EX132" s="1">
        <f>IFERROR(VLOOKUP(CC132,data_pull!$AO$25:$AR$546,4,0),0)</f>
        <v>170000</v>
      </c>
    </row>
    <row r="133" spans="13:154" x14ac:dyDescent="0.25"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4" t="str">
        <f>sales_data!B132</f>
        <v>Dipak Talukder</v>
      </c>
      <c r="AR133" s="4" t="str">
        <f>sales_data!C132</f>
        <v>Tapash Kanti Dey</v>
      </c>
      <c r="AS133" s="5" t="str">
        <f t="shared" si="73"/>
        <v/>
      </c>
      <c r="AT133" s="4" t="str">
        <f>sales_data!I132</f>
        <v>Shahadat Hossain-4</v>
      </c>
      <c r="AU133" s="4" t="str">
        <f>sales_data!W132</f>
        <v>Lalkhan Bazar (Cb)</v>
      </c>
      <c r="AV133" s="1">
        <f>sales_data!N132</f>
        <v>113705.1</v>
      </c>
      <c r="AW133" s="1">
        <f>sales_data!P132</f>
        <v>24</v>
      </c>
      <c r="AX133" s="3">
        <f ca="1">IFERROR(INDEX(INDIRECT("day_wise_sales_data!$B$2:$BZ$599"),MATCH(resource!$CC133,day_wise_sales_data!$A$2:$A$500,0),MATCH(resource!AX$2,INDIRECT("day_wise_sales_data!$B$1:$BZ$1"),0)),0)</f>
        <v>0</v>
      </c>
      <c r="AY133" s="3">
        <f ca="1">IFERROR(INDEX(INDIRECT("day_wise_sales_data!$B$2:$BZ$599"),MATCH(resource!$CC133,day_wise_sales_data!$A$2:$A$500,0),MATCH(resource!AY$2,INDIRECT("day_wise_sales_data!$B$1:$BZ$1"),0)),0)</f>
        <v>706.04</v>
      </c>
      <c r="AZ133" s="3">
        <f ca="1">IFERROR(INDEX(INDIRECT("day_wise_sales_data!$B$2:$BZ$599"),MATCH(resource!$CC133,day_wise_sales_data!$A$2:$A$500,0),MATCH(resource!AZ$2,INDIRECT("day_wise_sales_data!$B$1:$BZ$1"),0)),0)</f>
        <v>11088.66</v>
      </c>
      <c r="BA133" s="3">
        <f ca="1">IFERROR(INDEX(INDIRECT("day_wise_sales_data!$B$2:$BZ$599"),MATCH(resource!$CC133,day_wise_sales_data!$A$2:$A$500,0),MATCH(resource!BA$2,INDIRECT("day_wise_sales_data!$B$1:$BZ$1"),0)),0)</f>
        <v>12092.71</v>
      </c>
      <c r="BB133" s="3">
        <f ca="1">IFERROR(INDEX(INDIRECT("day_wise_sales_data!$B$2:$BZ$599"),MATCH(resource!$CC133,day_wise_sales_data!$A$2:$A$500,0),MATCH(resource!BB$2,INDIRECT("day_wise_sales_data!$B$1:$BZ$1"),0)),0)</f>
        <v>0</v>
      </c>
      <c r="BC133" s="3">
        <f ca="1">IFERROR(INDEX(INDIRECT("day_wise_sales_data!$B$2:$BZ$599"),MATCH(resource!$CC133,day_wise_sales_data!$A$2:$A$500,0),MATCH(resource!BC$2,INDIRECT("day_wise_sales_data!$B$1:$BZ$1"),0)),0)</f>
        <v>0</v>
      </c>
      <c r="BD133" s="3">
        <f ca="1">IFERROR(INDEX(INDIRECT("day_wise_sales_data!$B$2:$BZ$599"),MATCH(resource!$CC133,day_wise_sales_data!$A$2:$A$500,0),MATCH(resource!BD$2,INDIRECT("day_wise_sales_data!$B$1:$BZ$1"),0)),0)</f>
        <v>0</v>
      </c>
      <c r="BE133" s="3">
        <f ca="1">IFERROR(INDEX(INDIRECT("day_wise_sales_data!$B$2:$BZ$599"),MATCH(resource!$CC133,day_wise_sales_data!$A$2:$A$500,0),MATCH(resource!BE$2,INDIRECT("day_wise_sales_data!$B$1:$BZ$1"),0)),0)</f>
        <v>18323.830000000002</v>
      </c>
      <c r="BF133" s="3">
        <f ca="1">IFERROR(INDEX(INDIRECT("day_wise_sales_data!$B$2:$BZ$599"),MATCH(resource!$CC133,day_wise_sales_data!$A$2:$A$500,0),MATCH(resource!BF$2,INDIRECT("day_wise_sales_data!$B$1:$BZ$1"),0)),0)</f>
        <v>15087.26</v>
      </c>
      <c r="BG133" s="3">
        <f ca="1">IFERROR(INDEX(INDIRECT("day_wise_sales_data!$B$2:$BZ$599"),MATCH(resource!$CC133,day_wise_sales_data!$A$2:$A$500,0),MATCH(resource!BG$2,INDIRECT("day_wise_sales_data!$B$1:$BZ$1"),0)),0)</f>
        <v>0</v>
      </c>
      <c r="BH133" s="3">
        <f ca="1">IFERROR(INDEX(INDIRECT("day_wise_sales_data!$B$2:$BZ$599"),MATCH(resource!$CC133,day_wise_sales_data!$A$2:$A$500,0),MATCH(resource!BH$2,INDIRECT("day_wise_sales_data!$B$1:$BZ$1"),0)),0)</f>
        <v>36573.69</v>
      </c>
      <c r="BI133" s="3">
        <f ca="1">IFERROR(INDEX(INDIRECT("day_wise_sales_data!$B$2:$BZ$599"),MATCH(resource!$CC133,day_wise_sales_data!$A$2:$A$500,0),MATCH(resource!BI$2,INDIRECT("day_wise_sales_data!$B$1:$BZ$1"),0)),0)</f>
        <v>3265.73</v>
      </c>
      <c r="BJ133" s="3">
        <f ca="1">IFERROR(INDEX(INDIRECT("day_wise_sales_data!$B$2:$BZ$599"),MATCH(resource!$CC133,day_wise_sales_data!$A$2:$A$500,0),MATCH(resource!BJ$2,INDIRECT("day_wise_sales_data!$B$1:$BZ$1"),0)),0)</f>
        <v>0</v>
      </c>
      <c r="BK133" s="3">
        <f ca="1">IFERROR(INDEX(INDIRECT("day_wise_sales_data!$B$2:$BZ$599"),MATCH(resource!$CC133,day_wise_sales_data!$A$2:$A$500,0),MATCH(resource!BK$2,INDIRECT("day_wise_sales_data!$B$1:$BZ$1"),0)),0)</f>
        <v>2200.08</v>
      </c>
      <c r="BL133" s="3">
        <f ca="1">IFERROR(INDEX(INDIRECT("day_wise_sales_data!$B$2:$BZ$599"),MATCH(resource!$CC133,day_wise_sales_data!$A$2:$A$500,0),MATCH(resource!BL$2,INDIRECT("day_wise_sales_data!$B$1:$BZ$1"),0)),0)</f>
        <v>14367.1</v>
      </c>
      <c r="BM133" s="3">
        <f ca="1">IFERROR(INDEX(INDIRECT("day_wise_sales_data!$B$2:$BZ$599"),MATCH(resource!$CC133,day_wise_sales_data!$A$2:$A$500,0),MATCH(resource!BM$2,INDIRECT("day_wise_sales_data!$B$1:$BZ$1"),0)),0)</f>
        <v>0</v>
      </c>
      <c r="BN133" s="3">
        <f ca="1">IFERROR(INDEX(INDIRECT("day_wise_sales_data!$B$2:$BZ$599"),MATCH(resource!$CC133,day_wise_sales_data!$A$2:$A$500,0),MATCH(resource!BN$2,INDIRECT("day_wise_sales_data!$B$1:$BZ$1"),0)),0)</f>
        <v>0</v>
      </c>
      <c r="BO133" s="3">
        <f ca="1">IFERROR(INDEX(INDIRECT("day_wise_sales_data!$B$2:$BZ$599"),MATCH(resource!$CC133,day_wise_sales_data!$A$2:$A$500,0),MATCH(resource!BO$2,INDIRECT("day_wise_sales_data!$B$1:$BZ$1"),0)),0)</f>
        <v>0</v>
      </c>
      <c r="BP133" s="3">
        <f ca="1">IFERROR(INDEX(INDIRECT("day_wise_sales_data!$B$2:$BZ$599"),MATCH(resource!$CC133,day_wise_sales_data!$A$2:$A$500,0),MATCH(resource!BP$2,INDIRECT("day_wise_sales_data!$B$1:$BZ$1"),0)),0)</f>
        <v>0</v>
      </c>
      <c r="BQ133" s="3">
        <f ca="1">IFERROR(INDEX(INDIRECT("day_wise_sales_data!$B$2:$BZ$599"),MATCH(resource!$CC133,day_wise_sales_data!$A$2:$A$500,0),MATCH(resource!BQ$2,INDIRECT("day_wise_sales_data!$B$1:$BZ$1"),0)),0)</f>
        <v>0</v>
      </c>
      <c r="BR133" s="3">
        <f ca="1">IFERROR(INDEX(INDIRECT("day_wise_sales_data!$B$2:$BZ$599"),MATCH(resource!$CC133,day_wise_sales_data!$A$2:$A$500,0),MATCH(resource!BR$2,INDIRECT("day_wise_sales_data!$B$1:$BZ$1"),0)),0)</f>
        <v>0</v>
      </c>
      <c r="BS133" s="3">
        <f ca="1">IFERROR(INDEX(INDIRECT("day_wise_sales_data!$B$2:$BZ$599"),MATCH(resource!$CC133,day_wise_sales_data!$A$2:$A$500,0),MATCH(resource!BS$2,INDIRECT("day_wise_sales_data!$B$1:$BZ$1"),0)),0)</f>
        <v>0</v>
      </c>
      <c r="BT133" s="3">
        <f ca="1">IFERROR(INDEX(INDIRECT("day_wise_sales_data!$B$2:$BZ$599"),MATCH(resource!$CC133,day_wise_sales_data!$A$2:$A$500,0),MATCH(resource!BT$2,INDIRECT("day_wise_sales_data!$B$1:$BZ$1"),0)),0)</f>
        <v>0</v>
      </c>
      <c r="BU133" s="3">
        <f ca="1">IFERROR(INDEX(INDIRECT("day_wise_sales_data!$B$2:$BZ$599"),MATCH(resource!$CC133,day_wise_sales_data!$A$2:$A$500,0),MATCH(resource!BU$2,INDIRECT("day_wise_sales_data!$B$1:$BZ$1"),0)),0)</f>
        <v>0</v>
      </c>
      <c r="BV133" s="3">
        <f ca="1">IFERROR(INDEX(INDIRECT("day_wise_sales_data!$B$2:$BZ$599"),MATCH(resource!$CC133,day_wise_sales_data!$A$2:$A$500,0),MATCH(resource!BV$2,INDIRECT("day_wise_sales_data!$B$1:$BZ$1"),0)),0)</f>
        <v>0</v>
      </c>
      <c r="BW133" s="3">
        <f ca="1">IFERROR(INDEX(INDIRECT("day_wise_sales_data!$B$2:$BZ$599"),MATCH(resource!$CC133,day_wise_sales_data!$A$2:$A$500,0),MATCH(resource!BW$2,INDIRECT("day_wise_sales_data!$B$1:$BZ$1"),0)),0)</f>
        <v>0</v>
      </c>
      <c r="BX133" s="3">
        <f ca="1">IFERROR(INDEX(INDIRECT("day_wise_sales_data!$B$2:$BZ$599"),MATCH(resource!$CC133,day_wise_sales_data!$A$2:$A$500,0),MATCH(resource!BX$2,INDIRECT("day_wise_sales_data!$B$1:$BZ$1"),0)),0)</f>
        <v>0</v>
      </c>
      <c r="BY133" s="3">
        <f ca="1">IFERROR(INDEX(INDIRECT("day_wise_sales_data!$B$2:$BZ$599"),MATCH(resource!$CC133,day_wise_sales_data!$A$2:$A$500,0),MATCH(resource!BY$2,INDIRECT("day_wise_sales_data!$B$1:$BZ$1"),0)),0)</f>
        <v>0</v>
      </c>
      <c r="BZ133" s="3">
        <f ca="1">IFERROR(INDEX(INDIRECT("day_wise_sales_data!$B$2:$BZ$599"),MATCH(resource!$CC133,day_wise_sales_data!$A$2:$A$500,0),MATCH(resource!BZ$2,INDIRECT("day_wise_sales_data!$B$1:$BZ$1"),0)),0)</f>
        <v>0</v>
      </c>
      <c r="CA133" s="3" t="str">
        <f ca="1">IFERROR(INDEX(INDIRECT("day_wise_sales_data!$B$2:$BZ$599"),MATCH(resource!$CC133,day_wise_sales_data!$A$2:$A$500,0),MATCH(resource!CA$2,INDIRECT("day_wise_sales_data!$B$1:$BZ$1"),0)),0)</f>
        <v>dd</v>
      </c>
      <c r="CC133" s="4" t="str">
        <f>sales_data!H132</f>
        <v>CTG03214</v>
      </c>
      <c r="CD133" s="1">
        <v>131</v>
      </c>
      <c r="CE133" s="1" t="str">
        <f>IF(AQ133=report!$AQ$3,resource!CD133,"")</f>
        <v/>
      </c>
      <c r="CF133" s="5" t="str">
        <f>IFERROR(SMALL($CE$3:$CE$1001,ROWS($CE$3:CE133)),"")</f>
        <v/>
      </c>
      <c r="CH133">
        <f>IFERROR(VLOOKUP($CC133,data_pull!$E$22:$G$700,2,0),0)</f>
        <v>113705.1</v>
      </c>
      <c r="CI133" s="1">
        <f t="shared" si="75"/>
        <v>154</v>
      </c>
      <c r="CJ133" s="1">
        <f t="shared" si="74"/>
        <v>0</v>
      </c>
      <c r="CK133" s="1" t="s">
        <v>1276</v>
      </c>
      <c r="CL133" s="1">
        <f t="shared" si="76"/>
        <v>111</v>
      </c>
      <c r="CM133" s="1" t="str">
        <f>IFERROR(VLOOKUP($CK133,stock_data!$B$3:$W$612,2,0),0)</f>
        <v>KADOL CAPSULE 50mg</v>
      </c>
      <c r="CN133" s="1" t="str">
        <f>IFERROR(VLOOKUP($CK133,stock_data!$B$3:$W$612,4,0),0)</f>
        <v>3x10's</v>
      </c>
      <c r="CO133" s="1">
        <f>IFERROR(VLOOKUP($CK133,stock_data!$B$3:$W$612,5,0),0)</f>
        <v>211.2</v>
      </c>
      <c r="CP133" s="3">
        <f t="shared" si="77"/>
        <v>0</v>
      </c>
      <c r="CQ133" s="3">
        <f t="shared" si="78"/>
        <v>0</v>
      </c>
      <c r="CR133" s="1">
        <f>IFERROR(VLOOKUP($CK133,stock_data!$B$3:$W$612,6,0),0)</f>
        <v>0</v>
      </c>
      <c r="CS133" s="1">
        <f>IFERROR(VLOOKUP($CK133,stock_data!$B$3:$W$612,7,0),0)</f>
        <v>0</v>
      </c>
      <c r="CT133" s="1">
        <f>IFERROR(VLOOKUP($CK133,stock_data!$B$3:$W$612,8,0),0)</f>
        <v>0</v>
      </c>
      <c r="CU133" s="1">
        <f>IFERROR(VLOOKUP($CK133,stock_data!$B$3:$W$612,9,0),0)</f>
        <v>0</v>
      </c>
      <c r="CV133" s="1">
        <f>IFERROR(VLOOKUP($CK133,stock_data!$B$3:$W$612,10,0),0)</f>
        <v>0</v>
      </c>
      <c r="CW133" s="1">
        <f>IFERROR(VLOOKUP($CK133,stock_data!$B$3:$W$612,11,0),0)</f>
        <v>0</v>
      </c>
      <c r="CX133" s="1">
        <f>IFERROR(VLOOKUP($CK133,stock_data!$B$3:$W$612,12,0),0)</f>
        <v>0</v>
      </c>
      <c r="CY133" s="1">
        <f>IFERROR(VLOOKUP($CK133,stock_data!$B$3:$W$612,13,0),0)</f>
        <v>0</v>
      </c>
      <c r="CZ133" s="1">
        <f>IFERROR(VLOOKUP($CK133,stock_data!$B$3:$W$612,14,0),0)</f>
        <v>0</v>
      </c>
      <c r="DA133" s="1">
        <f>IFERROR(VLOOKUP($CK133,stock_data!$B$3:$W$612,15,0),0)</f>
        <v>0</v>
      </c>
      <c r="DB133" s="1">
        <f>IFERROR(VLOOKUP($CK133,stock_data!$B$3:$W$612,16,0),0)</f>
        <v>0</v>
      </c>
      <c r="DC133" s="1">
        <f>IFERROR(VLOOKUP($CK133,stock_data!$B$3:$W$612,17,0),0)</f>
        <v>0</v>
      </c>
      <c r="DD133" s="1">
        <f>IFERROR(VLOOKUP($CK133,stock_data!$B$3:$W$612,18,0),0)</f>
        <v>0</v>
      </c>
      <c r="DE133" s="1">
        <f>IFERROR(VLOOKUP($CK133,stock_data!$B$3:$W$612,19,0),0)</f>
        <v>0</v>
      </c>
      <c r="DF133" s="1">
        <f>IFERROR(VLOOKUP($CK133,stock_data!$B$3:$W$612,20,0),0)</f>
        <v>0</v>
      </c>
      <c r="DG133" s="1">
        <f>IFERROR(VLOOKUP($CK133,stock_data!$B$3:$W$612,21,0),0)</f>
        <v>0</v>
      </c>
      <c r="DH133" s="1">
        <f>IFERROR(VLOOKUP($CK133,stock_data!$B$3:$W$612,22,0),0)</f>
        <v>0</v>
      </c>
      <c r="DI133" s="1">
        <f t="shared" si="79"/>
        <v>0</v>
      </c>
      <c r="DJ133" s="1">
        <f t="shared" si="80"/>
        <v>0</v>
      </c>
      <c r="DK133" s="3">
        <f>IFERROR(INDEX(COD_SALES!$B$5:$Z$500,MATCH(resource!$CC133,COD_SALES!$A$5:$A$500,0),MATCH(resource!DK$2,COD_SALES!$B$4:$Z$4,0)),"")</f>
        <v>0</v>
      </c>
      <c r="DL133" s="3">
        <f>IFERROR(INDEX(COD_SALES!$B$5:$Z$500,MATCH(resource!$CC133,COD_SALES!$A$5:$A$500,0),MATCH(resource!DL$2,COD_SALES!$B$4:$Z$4,0)),"")</f>
        <v>0</v>
      </c>
      <c r="DM133" s="3">
        <f>IFERROR(INDEX(COD_SALES!$B$5:$Z$500,MATCH(resource!$CC133,COD_SALES!$A$5:$A$500,0),MATCH(resource!DM$2,COD_SALES!$B$4:$Z$4,0)),"")</f>
        <v>0</v>
      </c>
      <c r="DN133" s="3" t="str">
        <f>IFERROR(INDEX(COD_SALES!$B$5:$Z$500,MATCH(resource!$CC133,COD_SALES!$A$5:$A$500,0),MATCH(resource!DN$2,COD_SALES!$B$4:$Z$4,0)),"")</f>
        <v/>
      </c>
      <c r="DO133" s="3">
        <f>IFERROR(INDEX(COD_SALES!$B$5:$Z$500,MATCH(resource!$CC133,COD_SALES!$A$5:$A$500,0),MATCH(resource!DO$2,COD_SALES!$B$4:$Z$4,0)),"")</f>
        <v>0</v>
      </c>
      <c r="DP133" s="3">
        <f>IFERROR(INDEX(COD_SALES!$B$5:$Z$500,MATCH(resource!$CC133,COD_SALES!$A$5:$A$500,0),MATCH(resource!DP$2,COD_SALES!$B$4:$Z$4,0)),"")</f>
        <v>0</v>
      </c>
      <c r="DQ133" s="3" t="str">
        <f>IFERROR(INDEX(COD_SALES!$B$5:$Z$500,MATCH(resource!$CC133,COD_SALES!$A$5:$A$500,0),MATCH(resource!DQ$2,COD_SALES!$B$4:$Z$4,0)),"")</f>
        <v/>
      </c>
      <c r="DR133" s="3">
        <f>IFERROR(INDEX(COD_SALES!$B$5:$Z$500,MATCH(resource!$CC133,COD_SALES!$A$5:$A$500,0),MATCH(resource!DR$2,COD_SALES!$B$4:$Z$4,0)),"")</f>
        <v>0</v>
      </c>
      <c r="DS133" s="3">
        <f>IFERROR(INDEX(COD_SALES!$B$5:$Z$500,MATCH(resource!$CC133,COD_SALES!$A$5:$A$500,0),MATCH(resource!DS$2,COD_SALES!$B$4:$Z$4,0)),"")</f>
        <v>170</v>
      </c>
      <c r="DT133" s="3">
        <f>IFERROR(INDEX(COD_SALES!$B$5:$Z$500,MATCH(resource!$CC133,COD_SALES!$A$5:$A$500,0),MATCH(resource!DT$2,COD_SALES!$B$4:$Z$4,0)),"")</f>
        <v>0</v>
      </c>
      <c r="DU133" s="3">
        <f>IFERROR(INDEX(COD_SALES!$B$5:$Z$500,MATCH(resource!$CC133,COD_SALES!$A$5:$A$500,0),MATCH(resource!DU$2,COD_SALES!$B$4:$Z$4,0)),"")</f>
        <v>0</v>
      </c>
      <c r="DV133" s="3">
        <f>IFERROR(INDEX(COD_SALES!$B$5:$Z$500,MATCH(resource!$CC133,COD_SALES!$A$5:$A$500,0),MATCH(resource!DV$2,COD_SALES!$B$4:$Z$4,0)),"")</f>
        <v>0</v>
      </c>
      <c r="DW133" s="3">
        <f>IFERROR(INDEX(COD_SALES!$B$5:$Z$500,MATCH(resource!$CC133,COD_SALES!$A$5:$A$500,0),MATCH(resource!DW$2,COD_SALES!$B$4:$Z$4,0)),"")</f>
        <v>4</v>
      </c>
      <c r="DX133" s="3">
        <f>IFERROR(INDEX(COD_SALES!$B$5:$Z$500,MATCH(resource!$CC133,COD_SALES!$A$5:$A$500,0),MATCH(resource!DX$2,COD_SALES!$B$4:$Z$4,0)),"")</f>
        <v>0</v>
      </c>
      <c r="DY133" s="3">
        <f>IFERROR(INDEX(COD_SALES!$B$5:$Z$500,MATCH(resource!$CC133,COD_SALES!$A$5:$A$500,0),MATCH(resource!DY$2,COD_SALES!$B$4:$Z$4,0)),"")</f>
        <v>0</v>
      </c>
      <c r="DZ133" s="3">
        <f>IFERROR(INDEX(COD_SALES!$B$5:$Z$500,MATCH(resource!$CC133,COD_SALES!$A$5:$A$500,0),MATCH(resource!DZ$2,COD_SALES!$B$4:$Z$4,0)),"")</f>
        <v>0</v>
      </c>
      <c r="EA133" s="3">
        <f>IFERROR(INDEX(COD_SALES!$B$5:$Z$500,MATCH(resource!$CC133,COD_SALES!$A$5:$A$500,0),MATCH(resource!EA$2,COD_SALES!$B$4:$Z$4,0)),"")</f>
        <v>0</v>
      </c>
      <c r="EB133" s="3">
        <f t="shared" si="81"/>
        <v>38026.26</v>
      </c>
      <c r="ED133" s="3">
        <f>IFERROR(VLOOKUP($CK133,depot_prod_sales!$B$5:$S$200,3,0),0)</f>
        <v>0</v>
      </c>
      <c r="EE133" s="3">
        <f>IFERROR(VLOOKUP($CK133,depot_prod_sales!$B$5:$S$200,4,0),0)</f>
        <v>0</v>
      </c>
      <c r="EF133" s="3">
        <f>IFERROR(VLOOKUP($CK133,depot_prod_sales!$B$5:$S$200,5,0),0)</f>
        <v>0</v>
      </c>
      <c r="EG133" s="3">
        <f>IFERROR(VLOOKUP($CK133,depot_prod_sales!$B$5:$S$200,6,0),0)</f>
        <v>0</v>
      </c>
      <c r="EH133" s="3">
        <f>IFERROR(VLOOKUP($CK133,depot_prod_sales!$B$5:$S$200,7,0),0)</f>
        <v>0</v>
      </c>
      <c r="EI133" s="3">
        <f>IFERROR(VLOOKUP($CK133,depot_prod_sales!$B$5:$S$200,8,0),0)</f>
        <v>0</v>
      </c>
      <c r="EJ133" s="3">
        <f>IFERROR(VLOOKUP($CK133,depot_prod_sales!$B$5:$S$200,9,0),0)</f>
        <v>0</v>
      </c>
      <c r="EK133" s="3">
        <f>IFERROR(VLOOKUP($CK133,depot_prod_sales!$B$5:$S$200,10,0),0)</f>
        <v>0</v>
      </c>
      <c r="EL133" s="3">
        <f>IFERROR(VLOOKUP($CK133,depot_prod_sales!$B$5:$S$200,11,0),0)</f>
        <v>0</v>
      </c>
      <c r="EM133" s="3">
        <f>IFERROR(VLOOKUP($CK133,depot_prod_sales!$B$5:$S$200,12,0),0)</f>
        <v>0</v>
      </c>
      <c r="EN133" s="3">
        <f>IFERROR(VLOOKUP($CK133,depot_prod_sales!$B$5:$S$200,13,0),0)</f>
        <v>0</v>
      </c>
      <c r="EO133" s="3">
        <f>IFERROR(VLOOKUP($CK133,depot_prod_sales!$B$5:$S$200,14,0),0)</f>
        <v>0</v>
      </c>
      <c r="EP133" s="3">
        <f>IFERROR(VLOOKUP($CK133,depot_prod_sales!$B$5:$S$200,15,0),0)</f>
        <v>0</v>
      </c>
      <c r="EQ133" s="3">
        <f>IFERROR(VLOOKUP($CK133,depot_prod_sales!$B$5:$S$200,16,0),0)</f>
        <v>0</v>
      </c>
      <c r="ER133" s="3">
        <f>IFERROR(VLOOKUP($CK133,depot_prod_sales!$B$5:$S$200,17,0),0)</f>
        <v>0</v>
      </c>
      <c r="ES133" s="3">
        <f>IFERROR(VLOOKUP($CK133,depot_prod_sales!$B$5:$S$200,18,0),0)</f>
        <v>0</v>
      </c>
      <c r="ET133" s="116">
        <f t="shared" si="82"/>
        <v>0</v>
      </c>
      <c r="EU133" s="116">
        <f t="shared" si="83"/>
        <v>0</v>
      </c>
      <c r="EW133" s="3">
        <f>IFERROR(VLOOKUP(CC133,data_pull!$AO$25:$AR$546,2,0),0)</f>
        <v>15</v>
      </c>
      <c r="EX133" s="1">
        <f>IFERROR(VLOOKUP(CC133,data_pull!$AO$25:$AR$546,4,0),0)</f>
        <v>190000</v>
      </c>
    </row>
    <row r="134" spans="13:154" x14ac:dyDescent="0.25"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4" t="str">
        <f>sales_data!B133</f>
        <v>Dipak Talukder</v>
      </c>
      <c r="AR134" s="4" t="str">
        <f>sales_data!C133</f>
        <v>Tapash Kanti Dey</v>
      </c>
      <c r="AS134" s="5" t="str">
        <f t="shared" si="73"/>
        <v/>
      </c>
      <c r="AT134" s="4" t="str">
        <f>sales_data!I133</f>
        <v>Utpal Sarker</v>
      </c>
      <c r="AU134" s="4" t="str">
        <f>sales_data!W133</f>
        <v>Reaz Uddin Bazar (Cb)</v>
      </c>
      <c r="AV134" s="1">
        <f>sales_data!N133</f>
        <v>117818.2</v>
      </c>
      <c r="AW134" s="1">
        <f>sales_data!P133</f>
        <v>38</v>
      </c>
      <c r="AX134" s="3">
        <f ca="1">IFERROR(INDEX(INDIRECT("day_wise_sales_data!$B$2:$BZ$599"),MATCH(resource!$CC134,day_wise_sales_data!$A$2:$A$500,0),MATCH(resource!AX$2,INDIRECT("day_wise_sales_data!$B$1:$BZ$1"),0)),0)</f>
        <v>0</v>
      </c>
      <c r="AY134" s="3">
        <f ca="1">IFERROR(INDEX(INDIRECT("day_wise_sales_data!$B$2:$BZ$599"),MATCH(resource!$CC134,day_wise_sales_data!$A$2:$A$500,0),MATCH(resource!AY$2,INDIRECT("day_wise_sales_data!$B$1:$BZ$1"),0)),0)</f>
        <v>0</v>
      </c>
      <c r="AZ134" s="3">
        <f ca="1">IFERROR(INDEX(INDIRECT("day_wise_sales_data!$B$2:$BZ$599"),MATCH(resource!$CC134,day_wise_sales_data!$A$2:$A$500,0),MATCH(resource!AZ$2,INDIRECT("day_wise_sales_data!$B$1:$BZ$1"),0)),0)</f>
        <v>0</v>
      </c>
      <c r="BA134" s="3">
        <f ca="1">IFERROR(INDEX(INDIRECT("day_wise_sales_data!$B$2:$BZ$599"),MATCH(resource!$CC134,day_wise_sales_data!$A$2:$A$500,0),MATCH(resource!BA$2,INDIRECT("day_wise_sales_data!$B$1:$BZ$1"),0)),0)</f>
        <v>0</v>
      </c>
      <c r="BB134" s="3">
        <f ca="1">IFERROR(INDEX(INDIRECT("day_wise_sales_data!$B$2:$BZ$599"),MATCH(resource!$CC134,day_wise_sales_data!$A$2:$A$500,0),MATCH(resource!BB$2,INDIRECT("day_wise_sales_data!$B$1:$BZ$1"),0)),0)</f>
        <v>1588.84</v>
      </c>
      <c r="BC134" s="3">
        <f ca="1">IFERROR(INDEX(INDIRECT("day_wise_sales_data!$B$2:$BZ$599"),MATCH(resource!$CC134,day_wise_sales_data!$A$2:$A$500,0),MATCH(resource!BC$2,INDIRECT("day_wise_sales_data!$B$1:$BZ$1"),0)),0)</f>
        <v>0</v>
      </c>
      <c r="BD134" s="3">
        <f ca="1">IFERROR(INDEX(INDIRECT("day_wise_sales_data!$B$2:$BZ$599"),MATCH(resource!$CC134,day_wise_sales_data!$A$2:$A$500,0),MATCH(resource!BD$2,INDIRECT("day_wise_sales_data!$B$1:$BZ$1"),0)),0)</f>
        <v>0</v>
      </c>
      <c r="BE134" s="3">
        <f ca="1">IFERROR(INDEX(INDIRECT("day_wise_sales_data!$B$2:$BZ$599"),MATCH(resource!$CC134,day_wise_sales_data!$A$2:$A$500,0),MATCH(resource!BE$2,INDIRECT("day_wise_sales_data!$B$1:$BZ$1"),0)),0)</f>
        <v>0</v>
      </c>
      <c r="BF134" s="3">
        <f ca="1">IFERROR(INDEX(INDIRECT("day_wise_sales_data!$B$2:$BZ$599"),MATCH(resource!$CC134,day_wise_sales_data!$A$2:$A$500,0),MATCH(resource!BF$2,INDIRECT("day_wise_sales_data!$B$1:$BZ$1"),0)),0)</f>
        <v>0</v>
      </c>
      <c r="BG134" s="3">
        <f ca="1">IFERROR(INDEX(INDIRECT("day_wise_sales_data!$B$2:$BZ$599"),MATCH(resource!$CC134,day_wise_sales_data!$A$2:$A$500,0),MATCH(resource!BG$2,INDIRECT("day_wise_sales_data!$B$1:$BZ$1"),0)),0)</f>
        <v>0</v>
      </c>
      <c r="BH134" s="3">
        <f ca="1">IFERROR(INDEX(INDIRECT("day_wise_sales_data!$B$2:$BZ$599"),MATCH(resource!$CC134,day_wise_sales_data!$A$2:$A$500,0),MATCH(resource!BH$2,INDIRECT("day_wise_sales_data!$B$1:$BZ$1"),0)),0)</f>
        <v>0</v>
      </c>
      <c r="BI134" s="3">
        <f ca="1">IFERROR(INDEX(INDIRECT("day_wise_sales_data!$B$2:$BZ$599"),MATCH(resource!$CC134,day_wise_sales_data!$A$2:$A$500,0),MATCH(resource!BI$2,INDIRECT("day_wise_sales_data!$B$1:$BZ$1"),0)),0)</f>
        <v>0</v>
      </c>
      <c r="BJ134" s="3">
        <f ca="1">IFERROR(INDEX(INDIRECT("day_wise_sales_data!$B$2:$BZ$599"),MATCH(resource!$CC134,day_wise_sales_data!$A$2:$A$500,0),MATCH(resource!BJ$2,INDIRECT("day_wise_sales_data!$B$1:$BZ$1"),0)),0)</f>
        <v>0</v>
      </c>
      <c r="BK134" s="3">
        <f ca="1">IFERROR(INDEX(INDIRECT("day_wise_sales_data!$B$2:$BZ$599"),MATCH(resource!$CC134,day_wise_sales_data!$A$2:$A$500,0),MATCH(resource!BK$2,INDIRECT("day_wise_sales_data!$B$1:$BZ$1"),0)),0)</f>
        <v>4287.72</v>
      </c>
      <c r="BL134" s="3">
        <f ca="1">IFERROR(INDEX(INDIRECT("day_wise_sales_data!$B$2:$BZ$599"),MATCH(resource!$CC134,day_wise_sales_data!$A$2:$A$500,0),MATCH(resource!BL$2,INDIRECT("day_wise_sales_data!$B$1:$BZ$1"),0)),0)</f>
        <v>0</v>
      </c>
      <c r="BM134" s="3">
        <f ca="1">IFERROR(INDEX(INDIRECT("day_wise_sales_data!$B$2:$BZ$599"),MATCH(resource!$CC134,day_wise_sales_data!$A$2:$A$500,0),MATCH(resource!BM$2,INDIRECT("day_wise_sales_data!$B$1:$BZ$1"),0)),0)</f>
        <v>1562.16</v>
      </c>
      <c r="BN134" s="3">
        <f ca="1">IFERROR(INDEX(INDIRECT("day_wise_sales_data!$B$2:$BZ$599"),MATCH(resource!$CC134,day_wise_sales_data!$A$2:$A$500,0),MATCH(resource!BN$2,INDIRECT("day_wise_sales_data!$B$1:$BZ$1"),0)),0)</f>
        <v>6608.9</v>
      </c>
      <c r="BO134" s="3">
        <f ca="1">IFERROR(INDEX(INDIRECT("day_wise_sales_data!$B$2:$BZ$599"),MATCH(resource!$CC134,day_wise_sales_data!$A$2:$A$500,0),MATCH(resource!BO$2,INDIRECT("day_wise_sales_data!$B$1:$BZ$1"),0)),0)</f>
        <v>0</v>
      </c>
      <c r="BP134" s="3">
        <f ca="1">IFERROR(INDEX(INDIRECT("day_wise_sales_data!$B$2:$BZ$599"),MATCH(resource!$CC134,day_wise_sales_data!$A$2:$A$500,0),MATCH(resource!BP$2,INDIRECT("day_wise_sales_data!$B$1:$BZ$1"),0)),0)</f>
        <v>0</v>
      </c>
      <c r="BQ134" s="3">
        <f ca="1">IFERROR(INDEX(INDIRECT("day_wise_sales_data!$B$2:$BZ$599"),MATCH(resource!$CC134,day_wise_sales_data!$A$2:$A$500,0),MATCH(resource!BQ$2,INDIRECT("day_wise_sales_data!$B$1:$BZ$1"),0)),0)</f>
        <v>0</v>
      </c>
      <c r="BR134" s="3">
        <f ca="1">IFERROR(INDEX(INDIRECT("day_wise_sales_data!$B$2:$BZ$599"),MATCH(resource!$CC134,day_wise_sales_data!$A$2:$A$500,0),MATCH(resource!BR$2,INDIRECT("day_wise_sales_data!$B$1:$BZ$1"),0)),0)</f>
        <v>1053.06</v>
      </c>
      <c r="BS134" s="3">
        <f ca="1">IFERROR(INDEX(INDIRECT("day_wise_sales_data!$B$2:$BZ$599"),MATCH(resource!$CC134,day_wise_sales_data!$A$2:$A$500,0),MATCH(resource!BS$2,INDIRECT("day_wise_sales_data!$B$1:$BZ$1"),0)),0)</f>
        <v>4524.13</v>
      </c>
      <c r="BT134" s="3">
        <f ca="1">IFERROR(INDEX(INDIRECT("day_wise_sales_data!$B$2:$BZ$599"),MATCH(resource!$CC134,day_wise_sales_data!$A$2:$A$500,0),MATCH(resource!BT$2,INDIRECT("day_wise_sales_data!$B$1:$BZ$1"),0)),0)</f>
        <v>2112.15</v>
      </c>
      <c r="BU134" s="3">
        <f ca="1">IFERROR(INDEX(INDIRECT("day_wise_sales_data!$B$2:$BZ$599"),MATCH(resource!$CC134,day_wise_sales_data!$A$2:$A$500,0),MATCH(resource!BU$2,INDIRECT("day_wise_sales_data!$B$1:$BZ$1"),0)),0)</f>
        <v>2650.7</v>
      </c>
      <c r="BV134" s="3">
        <f ca="1">IFERROR(INDEX(INDIRECT("day_wise_sales_data!$B$2:$BZ$599"),MATCH(resource!$CC134,day_wise_sales_data!$A$2:$A$500,0),MATCH(resource!BV$2,INDIRECT("day_wise_sales_data!$B$1:$BZ$1"),0)),0)</f>
        <v>93430.54</v>
      </c>
      <c r="BW134" s="3">
        <f ca="1">IFERROR(INDEX(INDIRECT("day_wise_sales_data!$B$2:$BZ$599"),MATCH(resource!$CC134,day_wise_sales_data!$A$2:$A$500,0),MATCH(resource!BW$2,INDIRECT("day_wise_sales_data!$B$1:$BZ$1"),0)),0)</f>
        <v>0</v>
      </c>
      <c r="BX134" s="3">
        <f ca="1">IFERROR(INDEX(INDIRECT("day_wise_sales_data!$B$2:$BZ$599"),MATCH(resource!$CC134,day_wise_sales_data!$A$2:$A$500,0),MATCH(resource!BX$2,INDIRECT("day_wise_sales_data!$B$1:$BZ$1"),0)),0)</f>
        <v>0</v>
      </c>
      <c r="BY134" s="3">
        <f ca="1">IFERROR(INDEX(INDIRECT("day_wise_sales_data!$B$2:$BZ$599"),MATCH(resource!$CC134,day_wise_sales_data!$A$2:$A$500,0),MATCH(resource!BY$2,INDIRECT("day_wise_sales_data!$B$1:$BZ$1"),0)),0)</f>
        <v>0</v>
      </c>
      <c r="BZ134" s="3">
        <f ca="1">IFERROR(INDEX(INDIRECT("day_wise_sales_data!$B$2:$BZ$599"),MATCH(resource!$CC134,day_wise_sales_data!$A$2:$A$500,0),MATCH(resource!BZ$2,INDIRECT("day_wise_sales_data!$B$1:$BZ$1"),0)),0)</f>
        <v>0</v>
      </c>
      <c r="CA134" s="3" t="str">
        <f ca="1">IFERROR(INDEX(INDIRECT("day_wise_sales_data!$B$2:$BZ$599"),MATCH(resource!$CC134,day_wise_sales_data!$A$2:$A$500,0),MATCH(resource!CA$2,INDIRECT("day_wise_sales_data!$B$1:$BZ$1"),0)),0)</f>
        <v>dd</v>
      </c>
      <c r="CC134" s="4" t="str">
        <f>sales_data!H133</f>
        <v>CTG04161</v>
      </c>
      <c r="CD134" s="1">
        <v>132</v>
      </c>
      <c r="CE134" s="1" t="str">
        <f>IF(AQ134=report!$AQ$3,resource!CD134,"")</f>
        <v/>
      </c>
      <c r="CF134" s="5" t="str">
        <f>IFERROR(SMALL($CE$3:$CE$1001,ROWS($CE$3:CE134)),"")</f>
        <v/>
      </c>
      <c r="CH134">
        <f>IFERROR(VLOOKUP($CC134,data_pull!$E$22:$G$700,2,0),0)</f>
        <v>117818.2</v>
      </c>
      <c r="CI134" s="1">
        <f t="shared" si="75"/>
        <v>154</v>
      </c>
      <c r="CJ134" s="1">
        <f t="shared" si="74"/>
        <v>0</v>
      </c>
      <c r="CK134" s="1" t="s">
        <v>1278</v>
      </c>
      <c r="CL134" s="1">
        <f t="shared" si="76"/>
        <v>111</v>
      </c>
      <c r="CM134" s="1" t="str">
        <f>IFERROR(VLOOKUP($CK134,stock_data!$B$3:$W$612,2,0),0)</f>
        <v>KAMOCILIN CAPSULE 250mg</v>
      </c>
      <c r="CN134" s="1" t="str">
        <f>IFERROR(VLOOKUP($CK134,stock_data!$B$3:$W$612,4,0),0)</f>
        <v>10x10's</v>
      </c>
      <c r="CO134" s="1">
        <f>IFERROR(VLOOKUP($CK134,stock_data!$B$3:$W$612,5,0),0)</f>
        <v>200</v>
      </c>
      <c r="CP134" s="3">
        <f t="shared" si="77"/>
        <v>0</v>
      </c>
      <c r="CQ134" s="3">
        <f t="shared" si="78"/>
        <v>0</v>
      </c>
      <c r="CR134" s="1">
        <f>IFERROR(VLOOKUP($CK134,stock_data!$B$3:$W$612,6,0),0)</f>
        <v>0</v>
      </c>
      <c r="CS134" s="1">
        <f>IFERROR(VLOOKUP($CK134,stock_data!$B$3:$W$612,7,0),0)</f>
        <v>0</v>
      </c>
      <c r="CT134" s="1">
        <f>IFERROR(VLOOKUP($CK134,stock_data!$B$3:$W$612,8,0),0)</f>
        <v>0</v>
      </c>
      <c r="CU134" s="1">
        <f>IFERROR(VLOOKUP($CK134,stock_data!$B$3:$W$612,9,0),0)</f>
        <v>0</v>
      </c>
      <c r="CV134" s="1">
        <f>IFERROR(VLOOKUP($CK134,stock_data!$B$3:$W$612,10,0),0)</f>
        <v>0</v>
      </c>
      <c r="CW134" s="1">
        <f>IFERROR(VLOOKUP($CK134,stock_data!$B$3:$W$612,11,0),0)</f>
        <v>0</v>
      </c>
      <c r="CX134" s="1">
        <f>IFERROR(VLOOKUP($CK134,stock_data!$B$3:$W$612,12,0),0)</f>
        <v>0</v>
      </c>
      <c r="CY134" s="1">
        <f>IFERROR(VLOOKUP($CK134,stock_data!$B$3:$W$612,13,0),0)</f>
        <v>0</v>
      </c>
      <c r="CZ134" s="1">
        <f>IFERROR(VLOOKUP($CK134,stock_data!$B$3:$W$612,14,0),0)</f>
        <v>0</v>
      </c>
      <c r="DA134" s="1">
        <f>IFERROR(VLOOKUP($CK134,stock_data!$B$3:$W$612,15,0),0)</f>
        <v>0</v>
      </c>
      <c r="DB134" s="1">
        <f>IFERROR(VLOOKUP($CK134,stock_data!$B$3:$W$612,16,0),0)</f>
        <v>0</v>
      </c>
      <c r="DC134" s="1">
        <f>IFERROR(VLOOKUP($CK134,stock_data!$B$3:$W$612,17,0),0)</f>
        <v>0</v>
      </c>
      <c r="DD134" s="1">
        <f>IFERROR(VLOOKUP($CK134,stock_data!$B$3:$W$612,18,0),0)</f>
        <v>0</v>
      </c>
      <c r="DE134" s="1">
        <f>IFERROR(VLOOKUP($CK134,stock_data!$B$3:$W$612,19,0),0)</f>
        <v>0</v>
      </c>
      <c r="DF134" s="1">
        <f>IFERROR(VLOOKUP($CK134,stock_data!$B$3:$W$612,20,0),0)</f>
        <v>0</v>
      </c>
      <c r="DG134" s="1">
        <f>IFERROR(VLOOKUP($CK134,stock_data!$B$3:$W$612,21,0),0)</f>
        <v>0</v>
      </c>
      <c r="DH134" s="1">
        <f>IFERROR(VLOOKUP($CK134,stock_data!$B$3:$W$612,22,0),0)</f>
        <v>0</v>
      </c>
      <c r="DI134" s="1">
        <f t="shared" si="79"/>
        <v>0</v>
      </c>
      <c r="DJ134" s="1">
        <f t="shared" si="80"/>
        <v>0</v>
      </c>
      <c r="DK134" s="3">
        <f>IFERROR(INDEX(COD_SALES!$B$5:$Z$500,MATCH(resource!$CC134,COD_SALES!$A$5:$A$500,0),MATCH(resource!DK$2,COD_SALES!$B$4:$Z$4,0)),"")</f>
        <v>3</v>
      </c>
      <c r="DL134" s="3">
        <f>IFERROR(INDEX(COD_SALES!$B$5:$Z$500,MATCH(resource!$CC134,COD_SALES!$A$5:$A$500,0),MATCH(resource!DL$2,COD_SALES!$B$4:$Z$4,0)),"")</f>
        <v>0</v>
      </c>
      <c r="DM134" s="3">
        <f>IFERROR(INDEX(COD_SALES!$B$5:$Z$500,MATCH(resource!$CC134,COD_SALES!$A$5:$A$500,0),MATCH(resource!DM$2,COD_SALES!$B$4:$Z$4,0)),"")</f>
        <v>3</v>
      </c>
      <c r="DN134" s="3" t="str">
        <f>IFERROR(INDEX(COD_SALES!$B$5:$Z$500,MATCH(resource!$CC134,COD_SALES!$A$5:$A$500,0),MATCH(resource!DN$2,COD_SALES!$B$4:$Z$4,0)),"")</f>
        <v/>
      </c>
      <c r="DO134" s="3">
        <f>IFERROR(INDEX(COD_SALES!$B$5:$Z$500,MATCH(resource!$CC134,COD_SALES!$A$5:$A$500,0),MATCH(resource!DO$2,COD_SALES!$B$4:$Z$4,0)),"")</f>
        <v>0</v>
      </c>
      <c r="DP134" s="3">
        <f>IFERROR(INDEX(COD_SALES!$B$5:$Z$500,MATCH(resource!$CC134,COD_SALES!$A$5:$A$500,0),MATCH(resource!DP$2,COD_SALES!$B$4:$Z$4,0)),"")</f>
        <v>0</v>
      </c>
      <c r="DQ134" s="3" t="str">
        <f>IFERROR(INDEX(COD_SALES!$B$5:$Z$500,MATCH(resource!$CC134,COD_SALES!$A$5:$A$500,0),MATCH(resource!DQ$2,COD_SALES!$B$4:$Z$4,0)),"")</f>
        <v/>
      </c>
      <c r="DR134" s="3">
        <f>IFERROR(INDEX(COD_SALES!$B$5:$Z$500,MATCH(resource!$CC134,COD_SALES!$A$5:$A$500,0),MATCH(resource!DR$2,COD_SALES!$B$4:$Z$4,0)),"")</f>
        <v>0</v>
      </c>
      <c r="DS134" s="3">
        <f>IFERROR(INDEX(COD_SALES!$B$5:$Z$500,MATCH(resource!$CC134,COD_SALES!$A$5:$A$500,0),MATCH(resource!DS$2,COD_SALES!$B$4:$Z$4,0)),"")</f>
        <v>10</v>
      </c>
      <c r="DT134" s="3">
        <f>IFERROR(INDEX(COD_SALES!$B$5:$Z$500,MATCH(resource!$CC134,COD_SALES!$A$5:$A$500,0),MATCH(resource!DT$2,COD_SALES!$B$4:$Z$4,0)),"")</f>
        <v>2</v>
      </c>
      <c r="DU134" s="3">
        <f>IFERROR(INDEX(COD_SALES!$B$5:$Z$500,MATCH(resource!$CC134,COD_SALES!$A$5:$A$500,0),MATCH(resource!DU$2,COD_SALES!$B$4:$Z$4,0)),"")</f>
        <v>0</v>
      </c>
      <c r="DV134" s="3">
        <f>IFERROR(INDEX(COD_SALES!$B$5:$Z$500,MATCH(resource!$CC134,COD_SALES!$A$5:$A$500,0),MATCH(resource!DV$2,COD_SALES!$B$4:$Z$4,0)),"")</f>
        <v>0</v>
      </c>
      <c r="DW134" s="3">
        <f>IFERROR(INDEX(COD_SALES!$B$5:$Z$500,MATCH(resource!$CC134,COD_SALES!$A$5:$A$500,0),MATCH(resource!DW$2,COD_SALES!$B$4:$Z$4,0)),"")</f>
        <v>10</v>
      </c>
      <c r="DX134" s="3">
        <f>IFERROR(INDEX(COD_SALES!$B$5:$Z$500,MATCH(resource!$CC134,COD_SALES!$A$5:$A$500,0),MATCH(resource!DX$2,COD_SALES!$B$4:$Z$4,0)),"")</f>
        <v>0</v>
      </c>
      <c r="DY134" s="3">
        <f>IFERROR(INDEX(COD_SALES!$B$5:$Z$500,MATCH(resource!$CC134,COD_SALES!$A$5:$A$500,0),MATCH(resource!DY$2,COD_SALES!$B$4:$Z$4,0)),"")</f>
        <v>0</v>
      </c>
      <c r="DZ134" s="3">
        <f>IFERROR(INDEX(COD_SALES!$B$5:$Z$500,MATCH(resource!$CC134,COD_SALES!$A$5:$A$500,0),MATCH(resource!DZ$2,COD_SALES!$B$4:$Z$4,0)),"")</f>
        <v>0</v>
      </c>
      <c r="EA134" s="3">
        <f>IFERROR(INDEX(COD_SALES!$B$5:$Z$500,MATCH(resource!$CC134,COD_SALES!$A$5:$A$500,0),MATCH(resource!EA$2,COD_SALES!$B$4:$Z$4,0)),"")</f>
        <v>2</v>
      </c>
      <c r="EB134" s="3">
        <f t="shared" si="81"/>
        <v>9436.4000000000015</v>
      </c>
      <c r="ED134" s="3">
        <f>IFERROR(VLOOKUP($CK134,depot_prod_sales!$B$5:$S$200,3,0),0)</f>
        <v>0</v>
      </c>
      <c r="EE134" s="3">
        <f>IFERROR(VLOOKUP($CK134,depot_prod_sales!$B$5:$S$200,4,0),0)</f>
        <v>0</v>
      </c>
      <c r="EF134" s="3">
        <f>IFERROR(VLOOKUP($CK134,depot_prod_sales!$B$5:$S$200,5,0),0)</f>
        <v>0</v>
      </c>
      <c r="EG134" s="3">
        <f>IFERROR(VLOOKUP($CK134,depot_prod_sales!$B$5:$S$200,6,0),0)</f>
        <v>0</v>
      </c>
      <c r="EH134" s="3">
        <f>IFERROR(VLOOKUP($CK134,depot_prod_sales!$B$5:$S$200,7,0),0)</f>
        <v>0</v>
      </c>
      <c r="EI134" s="3">
        <f>IFERROR(VLOOKUP($CK134,depot_prod_sales!$B$5:$S$200,8,0),0)</f>
        <v>0</v>
      </c>
      <c r="EJ134" s="3">
        <f>IFERROR(VLOOKUP($CK134,depot_prod_sales!$B$5:$S$200,9,0),0)</f>
        <v>0</v>
      </c>
      <c r="EK134" s="3">
        <f>IFERROR(VLOOKUP($CK134,depot_prod_sales!$B$5:$S$200,10,0),0)</f>
        <v>0</v>
      </c>
      <c r="EL134" s="3">
        <f>IFERROR(VLOOKUP($CK134,depot_prod_sales!$B$5:$S$200,11,0),0)</f>
        <v>0</v>
      </c>
      <c r="EM134" s="3">
        <f>IFERROR(VLOOKUP($CK134,depot_prod_sales!$B$5:$S$200,12,0),0)</f>
        <v>0</v>
      </c>
      <c r="EN134" s="3">
        <f>IFERROR(VLOOKUP($CK134,depot_prod_sales!$B$5:$S$200,13,0),0)</f>
        <v>0</v>
      </c>
      <c r="EO134" s="3">
        <f>IFERROR(VLOOKUP($CK134,depot_prod_sales!$B$5:$S$200,14,0),0)</f>
        <v>0</v>
      </c>
      <c r="EP134" s="3">
        <f>IFERROR(VLOOKUP($CK134,depot_prod_sales!$B$5:$S$200,15,0),0)</f>
        <v>0</v>
      </c>
      <c r="EQ134" s="3">
        <f>IFERROR(VLOOKUP($CK134,depot_prod_sales!$B$5:$S$200,16,0),0)</f>
        <v>0</v>
      </c>
      <c r="ER134" s="3">
        <f>IFERROR(VLOOKUP($CK134,depot_prod_sales!$B$5:$S$200,17,0),0)</f>
        <v>0</v>
      </c>
      <c r="ES134" s="3">
        <f>IFERROR(VLOOKUP($CK134,depot_prod_sales!$B$5:$S$200,18,0),0)</f>
        <v>0</v>
      </c>
      <c r="ET134" s="116">
        <f t="shared" si="82"/>
        <v>0</v>
      </c>
      <c r="EU134" s="116">
        <f t="shared" si="83"/>
        <v>0</v>
      </c>
      <c r="EW134" s="3">
        <f>IFERROR(VLOOKUP(CC134,data_pull!$AO$25:$AR$546,2,0),0)</f>
        <v>22</v>
      </c>
      <c r="EX134" s="1">
        <f>IFERROR(VLOOKUP(CC134,data_pull!$AO$25:$AR$546,4,0),0)</f>
        <v>170000</v>
      </c>
    </row>
    <row r="135" spans="13:154" x14ac:dyDescent="0.25"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4" t="str">
        <f>sales_data!B134</f>
        <v>Rafiqul Islam</v>
      </c>
      <c r="AR135" s="4" t="str">
        <f>sales_data!C134</f>
        <v>Asaduzzaman- 1</v>
      </c>
      <c r="AS135" s="5" t="str">
        <f t="shared" si="73"/>
        <v>Asaduzzaman- 1</v>
      </c>
      <c r="AT135" s="4" t="str">
        <f>sales_data!I134</f>
        <v>Abdul Kadir-1</v>
      </c>
      <c r="AU135" s="4" t="str">
        <f>sales_data!W134</f>
        <v>Mowna C. Rasta (South) (Tb)</v>
      </c>
      <c r="AV135" s="1">
        <f>sales_data!N134</f>
        <v>121489.91</v>
      </c>
      <c r="AW135" s="1">
        <f>sales_data!P134</f>
        <v>43</v>
      </c>
      <c r="AX135" s="3">
        <f ca="1">IFERROR(INDEX(INDIRECT("day_wise_sales_data!$B$2:$BZ$599"),MATCH(resource!$CC135,day_wise_sales_data!$A$2:$A$500,0),MATCH(resource!AX$2,INDIRECT("day_wise_sales_data!$B$1:$BZ$1"),0)),0)</f>
        <v>0</v>
      </c>
      <c r="AY135" s="3">
        <f ca="1">IFERROR(INDEX(INDIRECT("day_wise_sales_data!$B$2:$BZ$599"),MATCH(resource!$CC135,day_wise_sales_data!$A$2:$A$500,0),MATCH(resource!AY$2,INDIRECT("day_wise_sales_data!$B$1:$BZ$1"),0)),0)</f>
        <v>0</v>
      </c>
      <c r="AZ135" s="3">
        <f ca="1">IFERROR(INDEX(INDIRECT("day_wise_sales_data!$B$2:$BZ$599"),MATCH(resource!$CC135,day_wise_sales_data!$A$2:$A$500,0),MATCH(resource!AZ$2,INDIRECT("day_wise_sales_data!$B$1:$BZ$1"),0)),0)</f>
        <v>0</v>
      </c>
      <c r="BA135" s="3">
        <f ca="1">IFERROR(INDEX(INDIRECT("day_wise_sales_data!$B$2:$BZ$599"),MATCH(resource!$CC135,day_wise_sales_data!$A$2:$A$500,0),MATCH(resource!BA$2,INDIRECT("day_wise_sales_data!$B$1:$BZ$1"),0)),0)</f>
        <v>0</v>
      </c>
      <c r="BB135" s="3">
        <f ca="1">IFERROR(INDEX(INDIRECT("day_wise_sales_data!$B$2:$BZ$599"),MATCH(resource!$CC135,day_wise_sales_data!$A$2:$A$500,0),MATCH(resource!BB$2,INDIRECT("day_wise_sales_data!$B$1:$BZ$1"),0)),0)</f>
        <v>0</v>
      </c>
      <c r="BC135" s="3">
        <f ca="1">IFERROR(INDEX(INDIRECT("day_wise_sales_data!$B$2:$BZ$599"),MATCH(resource!$CC135,day_wise_sales_data!$A$2:$A$500,0),MATCH(resource!BC$2,INDIRECT("day_wise_sales_data!$B$1:$BZ$1"),0)),0)</f>
        <v>0</v>
      </c>
      <c r="BD135" s="3">
        <f ca="1">IFERROR(INDEX(INDIRECT("day_wise_sales_data!$B$2:$BZ$599"),MATCH(resource!$CC135,day_wise_sales_data!$A$2:$A$500,0),MATCH(resource!BD$2,INDIRECT("day_wise_sales_data!$B$1:$BZ$1"),0)),0)</f>
        <v>19854.12</v>
      </c>
      <c r="BE135" s="3">
        <f ca="1">IFERROR(INDEX(INDIRECT("day_wise_sales_data!$B$2:$BZ$599"),MATCH(resource!$CC135,day_wise_sales_data!$A$2:$A$500,0),MATCH(resource!BE$2,INDIRECT("day_wise_sales_data!$B$1:$BZ$1"),0)),0)</f>
        <v>0</v>
      </c>
      <c r="BF135" s="3">
        <f ca="1">IFERROR(INDEX(INDIRECT("day_wise_sales_data!$B$2:$BZ$599"),MATCH(resource!$CC135,day_wise_sales_data!$A$2:$A$500,0),MATCH(resource!BF$2,INDIRECT("day_wise_sales_data!$B$1:$BZ$1"),0)),0)</f>
        <v>0</v>
      </c>
      <c r="BG135" s="3">
        <f ca="1">IFERROR(INDEX(INDIRECT("day_wise_sales_data!$B$2:$BZ$599"),MATCH(resource!$CC135,day_wise_sales_data!$A$2:$A$500,0),MATCH(resource!BG$2,INDIRECT("day_wise_sales_data!$B$1:$BZ$1"),0)),0)</f>
        <v>0</v>
      </c>
      <c r="BH135" s="3">
        <f ca="1">IFERROR(INDEX(INDIRECT("day_wise_sales_data!$B$2:$BZ$599"),MATCH(resource!$CC135,day_wise_sales_data!$A$2:$A$500,0),MATCH(resource!BH$2,INDIRECT("day_wise_sales_data!$B$1:$BZ$1"),0)),0)</f>
        <v>0</v>
      </c>
      <c r="BI135" s="3">
        <f ca="1">IFERROR(INDEX(INDIRECT("day_wise_sales_data!$B$2:$BZ$599"),MATCH(resource!$CC135,day_wise_sales_data!$A$2:$A$500,0),MATCH(resource!BI$2,INDIRECT("day_wise_sales_data!$B$1:$BZ$1"),0)),0)</f>
        <v>0</v>
      </c>
      <c r="BJ135" s="3">
        <f ca="1">IFERROR(INDEX(INDIRECT("day_wise_sales_data!$B$2:$BZ$599"),MATCH(resource!$CC135,day_wise_sales_data!$A$2:$A$500,0),MATCH(resource!BJ$2,INDIRECT("day_wise_sales_data!$B$1:$BZ$1"),0)),0)</f>
        <v>0</v>
      </c>
      <c r="BK135" s="3">
        <f ca="1">IFERROR(INDEX(INDIRECT("day_wise_sales_data!$B$2:$BZ$599"),MATCH(resource!$CC135,day_wise_sales_data!$A$2:$A$500,0),MATCH(resource!BK$2,INDIRECT("day_wise_sales_data!$B$1:$BZ$1"),0)),0)</f>
        <v>21438.560000000001</v>
      </c>
      <c r="BL135" s="3">
        <f ca="1">IFERROR(INDEX(INDIRECT("day_wise_sales_data!$B$2:$BZ$599"),MATCH(resource!$CC135,day_wise_sales_data!$A$2:$A$500,0),MATCH(resource!BL$2,INDIRECT("day_wise_sales_data!$B$1:$BZ$1"),0)),0)</f>
        <v>8480.25</v>
      </c>
      <c r="BM135" s="3">
        <f ca="1">IFERROR(INDEX(INDIRECT("day_wise_sales_data!$B$2:$BZ$599"),MATCH(resource!$CC135,day_wise_sales_data!$A$2:$A$500,0),MATCH(resource!BM$2,INDIRECT("day_wise_sales_data!$B$1:$BZ$1"),0)),0)</f>
        <v>0</v>
      </c>
      <c r="BN135" s="3">
        <f ca="1">IFERROR(INDEX(INDIRECT("day_wise_sales_data!$B$2:$BZ$599"),MATCH(resource!$CC135,day_wise_sales_data!$A$2:$A$500,0),MATCH(resource!BN$2,INDIRECT("day_wise_sales_data!$B$1:$BZ$1"),0)),0)</f>
        <v>19143.740000000002</v>
      </c>
      <c r="BO135" s="3">
        <f ca="1">IFERROR(INDEX(INDIRECT("day_wise_sales_data!$B$2:$BZ$599"),MATCH(resource!$CC135,day_wise_sales_data!$A$2:$A$500,0),MATCH(resource!BO$2,INDIRECT("day_wise_sales_data!$B$1:$BZ$1"),0)),0)</f>
        <v>0</v>
      </c>
      <c r="BP135" s="3">
        <f ca="1">IFERROR(INDEX(INDIRECT("day_wise_sales_data!$B$2:$BZ$599"),MATCH(resource!$CC135,day_wise_sales_data!$A$2:$A$500,0),MATCH(resource!BP$2,INDIRECT("day_wise_sales_data!$B$1:$BZ$1"),0)),0)</f>
        <v>6600.57</v>
      </c>
      <c r="BQ135" s="3">
        <f ca="1">IFERROR(INDEX(INDIRECT("day_wise_sales_data!$B$2:$BZ$599"),MATCH(resource!$CC135,day_wise_sales_data!$A$2:$A$500,0),MATCH(resource!BQ$2,INDIRECT("day_wise_sales_data!$B$1:$BZ$1"),0)),0)</f>
        <v>0</v>
      </c>
      <c r="BR135" s="3">
        <f ca="1">IFERROR(INDEX(INDIRECT("day_wise_sales_data!$B$2:$BZ$599"),MATCH(resource!$CC135,day_wise_sales_data!$A$2:$A$500,0),MATCH(resource!BR$2,INDIRECT("day_wise_sales_data!$B$1:$BZ$1"),0)),0)</f>
        <v>0</v>
      </c>
      <c r="BS135" s="3">
        <f ca="1">IFERROR(INDEX(INDIRECT("day_wise_sales_data!$B$2:$BZ$599"),MATCH(resource!$CC135,day_wise_sales_data!$A$2:$A$500,0),MATCH(resource!BS$2,INDIRECT("day_wise_sales_data!$B$1:$BZ$1"),0)),0)</f>
        <v>13915.05</v>
      </c>
      <c r="BT135" s="3">
        <f ca="1">IFERROR(INDEX(INDIRECT("day_wise_sales_data!$B$2:$BZ$599"),MATCH(resource!$CC135,day_wise_sales_data!$A$2:$A$500,0),MATCH(resource!BT$2,INDIRECT("day_wise_sales_data!$B$1:$BZ$1"),0)),0)</f>
        <v>0</v>
      </c>
      <c r="BU135" s="3">
        <f ca="1">IFERROR(INDEX(INDIRECT("day_wise_sales_data!$B$2:$BZ$599"),MATCH(resource!$CC135,day_wise_sales_data!$A$2:$A$500,0),MATCH(resource!BU$2,INDIRECT("day_wise_sales_data!$B$1:$BZ$1"),0)),0)</f>
        <v>6146.29</v>
      </c>
      <c r="BV135" s="3">
        <f ca="1">IFERROR(INDEX(INDIRECT("day_wise_sales_data!$B$2:$BZ$599"),MATCH(resource!$CC135,day_wise_sales_data!$A$2:$A$500,0),MATCH(resource!BV$2,INDIRECT("day_wise_sales_data!$B$1:$BZ$1"),0)),0)</f>
        <v>0</v>
      </c>
      <c r="BW135" s="3">
        <f ca="1">IFERROR(INDEX(INDIRECT("day_wise_sales_data!$B$2:$BZ$599"),MATCH(resource!$CC135,day_wise_sales_data!$A$2:$A$500,0),MATCH(resource!BW$2,INDIRECT("day_wise_sales_data!$B$1:$BZ$1"),0)),0)</f>
        <v>0</v>
      </c>
      <c r="BX135" s="3">
        <f ca="1">IFERROR(INDEX(INDIRECT("day_wise_sales_data!$B$2:$BZ$599"),MATCH(resource!$CC135,day_wise_sales_data!$A$2:$A$500,0),MATCH(resource!BX$2,INDIRECT("day_wise_sales_data!$B$1:$BZ$1"),0)),0)</f>
        <v>16052.34</v>
      </c>
      <c r="BY135" s="3">
        <f ca="1">IFERROR(INDEX(INDIRECT("day_wise_sales_data!$B$2:$BZ$599"),MATCH(resource!$CC135,day_wise_sales_data!$A$2:$A$500,0),MATCH(resource!BY$2,INDIRECT("day_wise_sales_data!$B$1:$BZ$1"),0)),0)</f>
        <v>4320.7700000000004</v>
      </c>
      <c r="BZ135" s="3">
        <f ca="1">IFERROR(INDEX(INDIRECT("day_wise_sales_data!$B$2:$BZ$599"),MATCH(resource!$CC135,day_wise_sales_data!$A$2:$A$500,0),MATCH(resource!BZ$2,INDIRECT("day_wise_sales_data!$B$1:$BZ$1"),0)),0)</f>
        <v>0</v>
      </c>
      <c r="CA135" s="3" t="str">
        <f ca="1">IFERROR(INDEX(INDIRECT("day_wise_sales_data!$B$2:$BZ$599"),MATCH(resource!$CC135,day_wise_sales_data!$A$2:$A$500,0),MATCH(resource!CA$2,INDIRECT("day_wise_sales_data!$B$1:$BZ$1"),0)),0)</f>
        <v>dd</v>
      </c>
      <c r="CC135" s="4" t="str">
        <f>sales_data!H134</f>
        <v>DHK051210</v>
      </c>
      <c r="CD135" s="1">
        <v>133</v>
      </c>
      <c r="CE135" s="1" t="str">
        <f>IF(AQ135=report!$AQ$3,resource!CD135,"")</f>
        <v/>
      </c>
      <c r="CF135" s="5" t="str">
        <f>IFERROR(SMALL($CE$3:$CE$1001,ROWS($CE$3:CE135)),"")</f>
        <v/>
      </c>
      <c r="CH135">
        <f>IFERROR(VLOOKUP($CC135,data_pull!$E$22:$G$700,2,0),0)</f>
        <v>121489.91</v>
      </c>
      <c r="CI135" s="1">
        <f t="shared" si="75"/>
        <v>154</v>
      </c>
      <c r="CJ135" s="1">
        <f t="shared" si="74"/>
        <v>0</v>
      </c>
      <c r="CK135" s="1" t="s">
        <v>1280</v>
      </c>
      <c r="CL135" s="1">
        <f t="shared" si="76"/>
        <v>111</v>
      </c>
      <c r="CM135" s="1" t="str">
        <f>IFERROR(VLOOKUP($CK135,stock_data!$B$3:$W$612,2,0),0)</f>
        <v>KAMOCILLIN D/S 125mg/5ml</v>
      </c>
      <c r="CN135" s="1" t="str">
        <f>IFERROR(VLOOKUP($CK135,stock_data!$B$3:$W$612,4,0),0)</f>
        <v>100ml</v>
      </c>
      <c r="CO135" s="1">
        <f>IFERROR(VLOOKUP($CK135,stock_data!$B$3:$W$612,5,0),0)</f>
        <v>32</v>
      </c>
      <c r="CP135" s="3">
        <f t="shared" si="77"/>
        <v>0</v>
      </c>
      <c r="CQ135" s="3">
        <f t="shared" si="78"/>
        <v>0</v>
      </c>
      <c r="CR135" s="1">
        <f>IFERROR(VLOOKUP($CK135,stock_data!$B$3:$W$612,6,0),0)</f>
        <v>0</v>
      </c>
      <c r="CS135" s="1">
        <f>IFERROR(VLOOKUP($CK135,stock_data!$B$3:$W$612,7,0),0)</f>
        <v>0</v>
      </c>
      <c r="CT135" s="1">
        <f>IFERROR(VLOOKUP($CK135,stock_data!$B$3:$W$612,8,0),0)</f>
        <v>0</v>
      </c>
      <c r="CU135" s="1">
        <f>IFERROR(VLOOKUP($CK135,stock_data!$B$3:$W$612,9,0),0)</f>
        <v>0</v>
      </c>
      <c r="CV135" s="1">
        <f>IFERROR(VLOOKUP($CK135,stock_data!$B$3:$W$612,10,0),0)</f>
        <v>0</v>
      </c>
      <c r="CW135" s="1">
        <f>IFERROR(VLOOKUP($CK135,stock_data!$B$3:$W$612,11,0),0)</f>
        <v>0</v>
      </c>
      <c r="CX135" s="1">
        <f>IFERROR(VLOOKUP($CK135,stock_data!$B$3:$W$612,12,0),0)</f>
        <v>0</v>
      </c>
      <c r="CY135" s="1">
        <f>IFERROR(VLOOKUP($CK135,stock_data!$B$3:$W$612,13,0),0)</f>
        <v>0</v>
      </c>
      <c r="CZ135" s="1">
        <f>IFERROR(VLOOKUP($CK135,stock_data!$B$3:$W$612,14,0),0)</f>
        <v>0</v>
      </c>
      <c r="DA135" s="1">
        <f>IFERROR(VLOOKUP($CK135,stock_data!$B$3:$W$612,15,0),0)</f>
        <v>0</v>
      </c>
      <c r="DB135" s="1">
        <f>IFERROR(VLOOKUP($CK135,stock_data!$B$3:$W$612,16,0),0)</f>
        <v>0</v>
      </c>
      <c r="DC135" s="1">
        <f>IFERROR(VLOOKUP($CK135,stock_data!$B$3:$W$612,17,0),0)</f>
        <v>0</v>
      </c>
      <c r="DD135" s="1">
        <f>IFERROR(VLOOKUP($CK135,stock_data!$B$3:$W$612,18,0),0)</f>
        <v>0</v>
      </c>
      <c r="DE135" s="1">
        <f>IFERROR(VLOOKUP($CK135,stock_data!$B$3:$W$612,19,0),0)</f>
        <v>0</v>
      </c>
      <c r="DF135" s="1">
        <f>IFERROR(VLOOKUP($CK135,stock_data!$B$3:$W$612,20,0),0)</f>
        <v>0</v>
      </c>
      <c r="DG135" s="1">
        <f>IFERROR(VLOOKUP($CK135,stock_data!$B$3:$W$612,21,0),0)</f>
        <v>0</v>
      </c>
      <c r="DH135" s="1">
        <f>IFERROR(VLOOKUP($CK135,stock_data!$B$3:$W$612,22,0),0)</f>
        <v>0</v>
      </c>
      <c r="DI135" s="1">
        <f t="shared" si="79"/>
        <v>0</v>
      </c>
      <c r="DJ135" s="1">
        <f t="shared" si="80"/>
        <v>0</v>
      </c>
      <c r="DK135" s="3">
        <f>IFERROR(INDEX(COD_SALES!$B$5:$Z$500,MATCH(resource!$CC135,COD_SALES!$A$5:$A$500,0),MATCH(resource!DK$2,COD_SALES!$B$4:$Z$4,0)),"")</f>
        <v>1</v>
      </c>
      <c r="DL135" s="3">
        <f>IFERROR(INDEX(COD_SALES!$B$5:$Z$500,MATCH(resource!$CC135,COD_SALES!$A$5:$A$500,0),MATCH(resource!DL$2,COD_SALES!$B$4:$Z$4,0)),"")</f>
        <v>7</v>
      </c>
      <c r="DM135" s="3">
        <f>IFERROR(INDEX(COD_SALES!$B$5:$Z$500,MATCH(resource!$CC135,COD_SALES!$A$5:$A$500,0),MATCH(resource!DM$2,COD_SALES!$B$4:$Z$4,0)),"")</f>
        <v>2</v>
      </c>
      <c r="DN135" s="3" t="str">
        <f>IFERROR(INDEX(COD_SALES!$B$5:$Z$500,MATCH(resource!$CC135,COD_SALES!$A$5:$A$500,0),MATCH(resource!DN$2,COD_SALES!$B$4:$Z$4,0)),"")</f>
        <v/>
      </c>
      <c r="DO135" s="3">
        <f>IFERROR(INDEX(COD_SALES!$B$5:$Z$500,MATCH(resource!$CC135,COD_SALES!$A$5:$A$500,0),MATCH(resource!DO$2,COD_SALES!$B$4:$Z$4,0)),"")</f>
        <v>0</v>
      </c>
      <c r="DP135" s="3">
        <f>IFERROR(INDEX(COD_SALES!$B$5:$Z$500,MATCH(resource!$CC135,COD_SALES!$A$5:$A$500,0),MATCH(resource!DP$2,COD_SALES!$B$4:$Z$4,0)),"")</f>
        <v>0</v>
      </c>
      <c r="DQ135" s="3" t="str">
        <f>IFERROR(INDEX(COD_SALES!$B$5:$Z$500,MATCH(resource!$CC135,COD_SALES!$A$5:$A$500,0),MATCH(resource!DQ$2,COD_SALES!$B$4:$Z$4,0)),"")</f>
        <v/>
      </c>
      <c r="DR135" s="3">
        <f>IFERROR(INDEX(COD_SALES!$B$5:$Z$500,MATCH(resource!$CC135,COD_SALES!$A$5:$A$500,0),MATCH(resource!DR$2,COD_SALES!$B$4:$Z$4,0)),"")</f>
        <v>0</v>
      </c>
      <c r="DS135" s="3">
        <f>IFERROR(INDEX(COD_SALES!$B$5:$Z$500,MATCH(resource!$CC135,COD_SALES!$A$5:$A$500,0),MATCH(resource!DS$2,COD_SALES!$B$4:$Z$4,0)),"")</f>
        <v>242</v>
      </c>
      <c r="DT135" s="3">
        <f>IFERROR(INDEX(COD_SALES!$B$5:$Z$500,MATCH(resource!$CC135,COD_SALES!$A$5:$A$500,0),MATCH(resource!DT$2,COD_SALES!$B$4:$Z$4,0)),"")</f>
        <v>12</v>
      </c>
      <c r="DU135" s="3">
        <f>IFERROR(INDEX(COD_SALES!$B$5:$Z$500,MATCH(resource!$CC135,COD_SALES!$A$5:$A$500,0),MATCH(resource!DU$2,COD_SALES!$B$4:$Z$4,0)),"")</f>
        <v>0</v>
      </c>
      <c r="DV135" s="3">
        <f>IFERROR(INDEX(COD_SALES!$B$5:$Z$500,MATCH(resource!$CC135,COD_SALES!$A$5:$A$500,0),MATCH(resource!DV$2,COD_SALES!$B$4:$Z$4,0)),"")</f>
        <v>0</v>
      </c>
      <c r="DW135" s="3">
        <f>IFERROR(INDEX(COD_SALES!$B$5:$Z$500,MATCH(resource!$CC135,COD_SALES!$A$5:$A$500,0),MATCH(resource!DW$2,COD_SALES!$B$4:$Z$4,0)),"")</f>
        <v>49</v>
      </c>
      <c r="DX135" s="3">
        <f>IFERROR(INDEX(COD_SALES!$B$5:$Z$500,MATCH(resource!$CC135,COD_SALES!$A$5:$A$500,0),MATCH(resource!DX$2,COD_SALES!$B$4:$Z$4,0)),"")</f>
        <v>0</v>
      </c>
      <c r="DY135" s="3">
        <f>IFERROR(INDEX(COD_SALES!$B$5:$Z$500,MATCH(resource!$CC135,COD_SALES!$A$5:$A$500,0),MATCH(resource!DY$2,COD_SALES!$B$4:$Z$4,0)),"")</f>
        <v>5</v>
      </c>
      <c r="DZ135" s="3">
        <f>IFERROR(INDEX(COD_SALES!$B$5:$Z$500,MATCH(resource!$CC135,COD_SALES!$A$5:$A$500,0),MATCH(resource!DZ$2,COD_SALES!$B$4:$Z$4,0)),"")</f>
        <v>5</v>
      </c>
      <c r="EA135" s="3">
        <f>IFERROR(INDEX(COD_SALES!$B$5:$Z$500,MATCH(resource!$CC135,COD_SALES!$A$5:$A$500,0),MATCH(resource!EA$2,COD_SALES!$B$4:$Z$4,0)),"")</f>
        <v>40</v>
      </c>
      <c r="EB135" s="3">
        <f t="shared" si="81"/>
        <v>94010.720000000016</v>
      </c>
      <c r="ED135" s="3">
        <f>IFERROR(VLOOKUP($CK135,depot_prod_sales!$B$5:$S$200,3,0),0)</f>
        <v>0</v>
      </c>
      <c r="EE135" s="3">
        <f>IFERROR(VLOOKUP($CK135,depot_prod_sales!$B$5:$S$200,4,0),0)</f>
        <v>0</v>
      </c>
      <c r="EF135" s="3">
        <f>IFERROR(VLOOKUP($CK135,depot_prod_sales!$B$5:$S$200,5,0),0)</f>
        <v>0</v>
      </c>
      <c r="EG135" s="3">
        <f>IFERROR(VLOOKUP($CK135,depot_prod_sales!$B$5:$S$200,6,0),0)</f>
        <v>0</v>
      </c>
      <c r="EH135" s="3">
        <f>IFERROR(VLOOKUP($CK135,depot_prod_sales!$B$5:$S$200,7,0),0)</f>
        <v>0</v>
      </c>
      <c r="EI135" s="3">
        <f>IFERROR(VLOOKUP($CK135,depot_prod_sales!$B$5:$S$200,8,0),0)</f>
        <v>0</v>
      </c>
      <c r="EJ135" s="3">
        <f>IFERROR(VLOOKUP($CK135,depot_prod_sales!$B$5:$S$200,9,0),0)</f>
        <v>0</v>
      </c>
      <c r="EK135" s="3">
        <f>IFERROR(VLOOKUP($CK135,depot_prod_sales!$B$5:$S$200,10,0),0)</f>
        <v>0</v>
      </c>
      <c r="EL135" s="3">
        <f>IFERROR(VLOOKUP($CK135,depot_prod_sales!$B$5:$S$200,11,0),0)</f>
        <v>0</v>
      </c>
      <c r="EM135" s="3">
        <f>IFERROR(VLOOKUP($CK135,depot_prod_sales!$B$5:$S$200,12,0),0)</f>
        <v>0</v>
      </c>
      <c r="EN135" s="3">
        <f>IFERROR(VLOOKUP($CK135,depot_prod_sales!$B$5:$S$200,13,0),0)</f>
        <v>0</v>
      </c>
      <c r="EO135" s="3">
        <f>IFERROR(VLOOKUP($CK135,depot_prod_sales!$B$5:$S$200,14,0),0)</f>
        <v>0</v>
      </c>
      <c r="EP135" s="3">
        <f>IFERROR(VLOOKUP($CK135,depot_prod_sales!$B$5:$S$200,15,0),0)</f>
        <v>0</v>
      </c>
      <c r="EQ135" s="3">
        <f>IFERROR(VLOOKUP($CK135,depot_prod_sales!$B$5:$S$200,16,0),0)</f>
        <v>0</v>
      </c>
      <c r="ER135" s="3">
        <f>IFERROR(VLOOKUP($CK135,depot_prod_sales!$B$5:$S$200,17,0),0)</f>
        <v>0</v>
      </c>
      <c r="ES135" s="3">
        <f>IFERROR(VLOOKUP($CK135,depot_prod_sales!$B$5:$S$200,18,0),0)</f>
        <v>0</v>
      </c>
      <c r="ET135" s="116">
        <f t="shared" si="82"/>
        <v>0</v>
      </c>
      <c r="EU135" s="116">
        <f t="shared" si="83"/>
        <v>0</v>
      </c>
      <c r="EW135" s="3">
        <f>IFERROR(VLOOKUP(CC135,data_pull!$AO$25:$AR$546,2,0),0)</f>
        <v>38</v>
      </c>
      <c r="EX135" s="1">
        <f>IFERROR(VLOOKUP(CC135,data_pull!$AO$25:$AR$546,4,0),0)</f>
        <v>180000</v>
      </c>
    </row>
    <row r="136" spans="13:154" x14ac:dyDescent="0.25"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4" t="str">
        <f>sales_data!B135</f>
        <v>Rafiqul Islam</v>
      </c>
      <c r="AR136" s="4" t="str">
        <f>sales_data!C135</f>
        <v>Asaduzzaman- 1</v>
      </c>
      <c r="AS136" s="5" t="str">
        <f t="shared" si="73"/>
        <v/>
      </c>
      <c r="AT136" s="4" t="str">
        <f>sales_data!I135</f>
        <v>Abul Kalam Azad-7</v>
      </c>
      <c r="AU136" s="4" t="str">
        <f>sales_data!W135</f>
        <v>Gazipur-1 (Cb)</v>
      </c>
      <c r="AV136" s="1">
        <f>sales_data!N135</f>
        <v>118288.47</v>
      </c>
      <c r="AW136" s="1">
        <f>sales_data!P135</f>
        <v>44</v>
      </c>
      <c r="AX136" s="3">
        <f ca="1">IFERROR(INDEX(INDIRECT("day_wise_sales_data!$B$2:$BZ$599"),MATCH(resource!$CC136,day_wise_sales_data!$A$2:$A$500,0),MATCH(resource!AX$2,INDIRECT("day_wise_sales_data!$B$1:$BZ$1"),0)),0)</f>
        <v>0</v>
      </c>
      <c r="AY136" s="3">
        <f ca="1">IFERROR(INDEX(INDIRECT("day_wise_sales_data!$B$2:$BZ$599"),MATCH(resource!$CC136,day_wise_sales_data!$A$2:$A$500,0),MATCH(resource!AY$2,INDIRECT("day_wise_sales_data!$B$1:$BZ$1"),0)),0)</f>
        <v>0</v>
      </c>
      <c r="AZ136" s="3">
        <f ca="1">IFERROR(INDEX(INDIRECT("day_wise_sales_data!$B$2:$BZ$599"),MATCH(resource!$CC136,day_wise_sales_data!$A$2:$A$500,0),MATCH(resource!AZ$2,INDIRECT("day_wise_sales_data!$B$1:$BZ$1"),0)),0)</f>
        <v>3696.22</v>
      </c>
      <c r="BA136" s="3">
        <f ca="1">IFERROR(INDEX(INDIRECT("day_wise_sales_data!$B$2:$BZ$599"),MATCH(resource!$CC136,day_wise_sales_data!$A$2:$A$500,0),MATCH(resource!BA$2,INDIRECT("day_wise_sales_data!$B$1:$BZ$1"),0)),0)</f>
        <v>0</v>
      </c>
      <c r="BB136" s="3">
        <f ca="1">IFERROR(INDEX(INDIRECT("day_wise_sales_data!$B$2:$BZ$599"),MATCH(resource!$CC136,day_wise_sales_data!$A$2:$A$500,0),MATCH(resource!BB$2,INDIRECT("day_wise_sales_data!$B$1:$BZ$1"),0)),0)</f>
        <v>2423.15</v>
      </c>
      <c r="BC136" s="3">
        <f ca="1">IFERROR(INDEX(INDIRECT("day_wise_sales_data!$B$2:$BZ$599"),MATCH(resource!$CC136,day_wise_sales_data!$A$2:$A$500,0),MATCH(resource!BC$2,INDIRECT("day_wise_sales_data!$B$1:$BZ$1"),0)),0)</f>
        <v>0</v>
      </c>
      <c r="BD136" s="3">
        <f ca="1">IFERROR(INDEX(INDIRECT("day_wise_sales_data!$B$2:$BZ$599"),MATCH(resource!$CC136,day_wise_sales_data!$A$2:$A$500,0),MATCH(resource!BD$2,INDIRECT("day_wise_sales_data!$B$1:$BZ$1"),0)),0)</f>
        <v>0</v>
      </c>
      <c r="BE136" s="3">
        <f ca="1">IFERROR(INDEX(INDIRECT("day_wise_sales_data!$B$2:$BZ$599"),MATCH(resource!$CC136,day_wise_sales_data!$A$2:$A$500,0),MATCH(resource!BE$2,INDIRECT("day_wise_sales_data!$B$1:$BZ$1"),0)),0)</f>
        <v>0</v>
      </c>
      <c r="BF136" s="3">
        <f ca="1">IFERROR(INDEX(INDIRECT("day_wise_sales_data!$B$2:$BZ$599"),MATCH(resource!$CC136,day_wise_sales_data!$A$2:$A$500,0),MATCH(resource!BF$2,INDIRECT("day_wise_sales_data!$B$1:$BZ$1"),0)),0)</f>
        <v>7313.78</v>
      </c>
      <c r="BG136" s="3">
        <f ca="1">IFERROR(INDEX(INDIRECT("day_wise_sales_data!$B$2:$BZ$599"),MATCH(resource!$CC136,day_wise_sales_data!$A$2:$A$500,0),MATCH(resource!BG$2,INDIRECT("day_wise_sales_data!$B$1:$BZ$1"),0)),0)</f>
        <v>0</v>
      </c>
      <c r="BH136" s="3">
        <f ca="1">IFERROR(INDEX(INDIRECT("day_wise_sales_data!$B$2:$BZ$599"),MATCH(resource!$CC136,day_wise_sales_data!$A$2:$A$500,0),MATCH(resource!BH$2,INDIRECT("day_wise_sales_data!$B$1:$BZ$1"),0)),0)</f>
        <v>0</v>
      </c>
      <c r="BI136" s="3">
        <f ca="1">IFERROR(INDEX(INDIRECT("day_wise_sales_data!$B$2:$BZ$599"),MATCH(resource!$CC136,day_wise_sales_data!$A$2:$A$500,0),MATCH(resource!BI$2,INDIRECT("day_wise_sales_data!$B$1:$BZ$1"),0)),0)</f>
        <v>0</v>
      </c>
      <c r="BJ136" s="3">
        <f ca="1">IFERROR(INDEX(INDIRECT("day_wise_sales_data!$B$2:$BZ$599"),MATCH(resource!$CC136,day_wise_sales_data!$A$2:$A$500,0),MATCH(resource!BJ$2,INDIRECT("day_wise_sales_data!$B$1:$BZ$1"),0)),0)</f>
        <v>0</v>
      </c>
      <c r="BK136" s="3">
        <f ca="1">IFERROR(INDEX(INDIRECT("day_wise_sales_data!$B$2:$BZ$599"),MATCH(resource!$CC136,day_wise_sales_data!$A$2:$A$500,0),MATCH(resource!BK$2,INDIRECT("day_wise_sales_data!$B$1:$BZ$1"),0)),0)</f>
        <v>6431.58</v>
      </c>
      <c r="BL136" s="3">
        <f ca="1">IFERROR(INDEX(INDIRECT("day_wise_sales_data!$B$2:$BZ$599"),MATCH(resource!$CC136,day_wise_sales_data!$A$2:$A$500,0),MATCH(resource!BL$2,INDIRECT("day_wise_sales_data!$B$1:$BZ$1"),0)),0)</f>
        <v>7946.17</v>
      </c>
      <c r="BM136" s="3">
        <f ca="1">IFERROR(INDEX(INDIRECT("day_wise_sales_data!$B$2:$BZ$599"),MATCH(resource!$CC136,day_wise_sales_data!$A$2:$A$500,0),MATCH(resource!BM$2,INDIRECT("day_wise_sales_data!$B$1:$BZ$1"),0)),0)</f>
        <v>7972.06</v>
      </c>
      <c r="BN136" s="3">
        <f ca="1">IFERROR(INDEX(INDIRECT("day_wise_sales_data!$B$2:$BZ$599"),MATCH(resource!$CC136,day_wise_sales_data!$A$2:$A$500,0),MATCH(resource!BN$2,INDIRECT("day_wise_sales_data!$B$1:$BZ$1"),0)),0)</f>
        <v>0</v>
      </c>
      <c r="BO136" s="3">
        <f ca="1">IFERROR(INDEX(INDIRECT("day_wise_sales_data!$B$2:$BZ$599"),MATCH(resource!$CC136,day_wise_sales_data!$A$2:$A$500,0),MATCH(resource!BO$2,INDIRECT("day_wise_sales_data!$B$1:$BZ$1"),0)),0)</f>
        <v>0</v>
      </c>
      <c r="BP136" s="3">
        <f ca="1">IFERROR(INDEX(INDIRECT("day_wise_sales_data!$B$2:$BZ$599"),MATCH(resource!$CC136,day_wise_sales_data!$A$2:$A$500,0),MATCH(resource!BP$2,INDIRECT("day_wise_sales_data!$B$1:$BZ$1"),0)),0)</f>
        <v>21514.7</v>
      </c>
      <c r="BQ136" s="3">
        <f ca="1">IFERROR(INDEX(INDIRECT("day_wise_sales_data!$B$2:$BZ$599"),MATCH(resource!$CC136,day_wise_sales_data!$A$2:$A$500,0),MATCH(resource!BQ$2,INDIRECT("day_wise_sales_data!$B$1:$BZ$1"),0)),0)</f>
        <v>0</v>
      </c>
      <c r="BR136" s="3">
        <f ca="1">IFERROR(INDEX(INDIRECT("day_wise_sales_data!$B$2:$BZ$599"),MATCH(resource!$CC136,day_wise_sales_data!$A$2:$A$500,0),MATCH(resource!BR$2,INDIRECT("day_wise_sales_data!$B$1:$BZ$1"),0)),0)</f>
        <v>0</v>
      </c>
      <c r="BS136" s="3">
        <f ca="1">IFERROR(INDEX(INDIRECT("day_wise_sales_data!$B$2:$BZ$599"),MATCH(resource!$CC136,day_wise_sales_data!$A$2:$A$500,0),MATCH(resource!BS$2,INDIRECT("day_wise_sales_data!$B$1:$BZ$1"),0)),0)</f>
        <v>9289.09</v>
      </c>
      <c r="BT136" s="3">
        <f ca="1">IFERROR(INDEX(INDIRECT("day_wise_sales_data!$B$2:$BZ$599"),MATCH(resource!$CC136,day_wise_sales_data!$A$2:$A$500,0),MATCH(resource!BT$2,INDIRECT("day_wise_sales_data!$B$1:$BZ$1"),0)),0)</f>
        <v>5732.78</v>
      </c>
      <c r="BU136" s="3">
        <f ca="1">IFERROR(INDEX(INDIRECT("day_wise_sales_data!$B$2:$BZ$599"),MATCH(resource!$CC136,day_wise_sales_data!$A$2:$A$500,0),MATCH(resource!BU$2,INDIRECT("day_wise_sales_data!$B$1:$BZ$1"),0)),0)</f>
        <v>6146.29</v>
      </c>
      <c r="BV136" s="3">
        <f ca="1">IFERROR(INDEX(INDIRECT("day_wise_sales_data!$B$2:$BZ$599"),MATCH(resource!$CC136,day_wise_sales_data!$A$2:$A$500,0),MATCH(resource!BV$2,INDIRECT("day_wise_sales_data!$B$1:$BZ$1"),0)),0)</f>
        <v>0</v>
      </c>
      <c r="BW136" s="3">
        <f ca="1">IFERROR(INDEX(INDIRECT("day_wise_sales_data!$B$2:$BZ$599"),MATCH(resource!$CC136,day_wise_sales_data!$A$2:$A$500,0),MATCH(resource!BW$2,INDIRECT("day_wise_sales_data!$B$1:$BZ$1"),0)),0)</f>
        <v>11467.7</v>
      </c>
      <c r="BX136" s="3">
        <f ca="1">IFERROR(INDEX(INDIRECT("day_wise_sales_data!$B$2:$BZ$599"),MATCH(resource!$CC136,day_wise_sales_data!$A$2:$A$500,0),MATCH(resource!BX$2,INDIRECT("day_wise_sales_data!$B$1:$BZ$1"),0)),0)</f>
        <v>13517.73</v>
      </c>
      <c r="BY136" s="3">
        <f ca="1">IFERROR(INDEX(INDIRECT("day_wise_sales_data!$B$2:$BZ$599"),MATCH(resource!$CC136,day_wise_sales_data!$A$2:$A$500,0),MATCH(resource!BY$2,INDIRECT("day_wise_sales_data!$B$1:$BZ$1"),0)),0)</f>
        <v>14837.22</v>
      </c>
      <c r="BZ136" s="3">
        <f ca="1">IFERROR(INDEX(INDIRECT("day_wise_sales_data!$B$2:$BZ$599"),MATCH(resource!$CC136,day_wise_sales_data!$A$2:$A$500,0),MATCH(resource!BZ$2,INDIRECT("day_wise_sales_data!$B$1:$BZ$1"),0)),0)</f>
        <v>0</v>
      </c>
      <c r="CA136" s="3" t="str">
        <f ca="1">IFERROR(INDEX(INDIRECT("day_wise_sales_data!$B$2:$BZ$599"),MATCH(resource!$CC136,day_wise_sales_data!$A$2:$A$500,0),MATCH(resource!CA$2,INDIRECT("day_wise_sales_data!$B$1:$BZ$1"),0)),0)</f>
        <v>dd</v>
      </c>
      <c r="CC136" s="4" t="str">
        <f>sales_data!H135</f>
        <v>DHK011410</v>
      </c>
      <c r="CD136" s="1">
        <v>134</v>
      </c>
      <c r="CE136" s="1" t="str">
        <f>IF(AQ136=report!$AQ$3,resource!CD136,"")</f>
        <v/>
      </c>
      <c r="CF136" s="5" t="str">
        <f>IFERROR(SMALL($CE$3:$CE$1001,ROWS($CE$3:CE136)),"")</f>
        <v/>
      </c>
      <c r="CH136">
        <f>IFERROR(VLOOKUP($CC136,data_pull!$E$22:$G$700,2,0),0)</f>
        <v>118288.47</v>
      </c>
      <c r="CI136" s="1">
        <f t="shared" si="75"/>
        <v>154</v>
      </c>
      <c r="CJ136" s="1">
        <f t="shared" si="74"/>
        <v>0</v>
      </c>
      <c r="CK136" s="1" t="s">
        <v>1282</v>
      </c>
      <c r="CL136" s="1">
        <f t="shared" si="76"/>
        <v>111</v>
      </c>
      <c r="CM136" s="1" t="str">
        <f>IFERROR(VLOOKUP($CK136,stock_data!$B$3:$W$612,2,0),0)</f>
        <v>KAMODROX SUSPENSION</v>
      </c>
      <c r="CN136" s="1" t="str">
        <f>IFERROR(VLOOKUP($CK136,stock_data!$B$3:$W$612,4,0),0)</f>
        <v>200ml</v>
      </c>
      <c r="CO136" s="1">
        <f>IFERROR(VLOOKUP($CK136,stock_data!$B$3:$W$612,5,0),0)</f>
        <v>27</v>
      </c>
      <c r="CP136" s="3">
        <f t="shared" si="77"/>
        <v>0</v>
      </c>
      <c r="CQ136" s="3">
        <f t="shared" si="78"/>
        <v>0</v>
      </c>
      <c r="CR136" s="1">
        <f>IFERROR(VLOOKUP($CK136,stock_data!$B$3:$W$612,6,0),0)</f>
        <v>0</v>
      </c>
      <c r="CS136" s="1">
        <f>IFERROR(VLOOKUP($CK136,stock_data!$B$3:$W$612,7,0),0)</f>
        <v>0</v>
      </c>
      <c r="CT136" s="1">
        <f>IFERROR(VLOOKUP($CK136,stock_data!$B$3:$W$612,8,0),0)</f>
        <v>0</v>
      </c>
      <c r="CU136" s="1">
        <f>IFERROR(VLOOKUP($CK136,stock_data!$B$3:$W$612,9,0),0)</f>
        <v>0</v>
      </c>
      <c r="CV136" s="1">
        <f>IFERROR(VLOOKUP($CK136,stock_data!$B$3:$W$612,10,0),0)</f>
        <v>0</v>
      </c>
      <c r="CW136" s="1">
        <f>IFERROR(VLOOKUP($CK136,stock_data!$B$3:$W$612,11,0),0)</f>
        <v>0</v>
      </c>
      <c r="CX136" s="1">
        <f>IFERROR(VLOOKUP($CK136,stock_data!$B$3:$W$612,12,0),0)</f>
        <v>0</v>
      </c>
      <c r="CY136" s="1">
        <f>IFERROR(VLOOKUP($CK136,stock_data!$B$3:$W$612,13,0),0)</f>
        <v>0</v>
      </c>
      <c r="CZ136" s="1">
        <f>IFERROR(VLOOKUP($CK136,stock_data!$B$3:$W$612,14,0),0)</f>
        <v>0</v>
      </c>
      <c r="DA136" s="1">
        <f>IFERROR(VLOOKUP($CK136,stock_data!$B$3:$W$612,15,0),0)</f>
        <v>0</v>
      </c>
      <c r="DB136" s="1">
        <f>IFERROR(VLOOKUP($CK136,stock_data!$B$3:$W$612,16,0),0)</f>
        <v>0</v>
      </c>
      <c r="DC136" s="1">
        <f>IFERROR(VLOOKUP($CK136,stock_data!$B$3:$W$612,17,0),0)</f>
        <v>0</v>
      </c>
      <c r="DD136" s="1">
        <f>IFERROR(VLOOKUP($CK136,stock_data!$B$3:$W$612,18,0),0)</f>
        <v>0</v>
      </c>
      <c r="DE136" s="1">
        <f>IFERROR(VLOOKUP($CK136,stock_data!$B$3:$W$612,19,0),0)</f>
        <v>0</v>
      </c>
      <c r="DF136" s="1">
        <f>IFERROR(VLOOKUP($CK136,stock_data!$B$3:$W$612,20,0),0)</f>
        <v>0</v>
      </c>
      <c r="DG136" s="1">
        <f>IFERROR(VLOOKUP($CK136,stock_data!$B$3:$W$612,21,0),0)</f>
        <v>0</v>
      </c>
      <c r="DH136" s="1">
        <f>IFERROR(VLOOKUP($CK136,stock_data!$B$3:$W$612,22,0),0)</f>
        <v>0</v>
      </c>
      <c r="DI136" s="1">
        <f t="shared" si="79"/>
        <v>0</v>
      </c>
      <c r="DJ136" s="1">
        <f t="shared" si="80"/>
        <v>0</v>
      </c>
      <c r="DK136" s="3">
        <f>IFERROR(INDEX(COD_SALES!$B$5:$Z$500,MATCH(resource!$CC136,COD_SALES!$A$5:$A$500,0),MATCH(resource!DK$2,COD_SALES!$B$4:$Z$4,0)),"")</f>
        <v>0</v>
      </c>
      <c r="DL136" s="3">
        <f>IFERROR(INDEX(COD_SALES!$B$5:$Z$500,MATCH(resource!$CC136,COD_SALES!$A$5:$A$500,0),MATCH(resource!DL$2,COD_SALES!$B$4:$Z$4,0)),"")</f>
        <v>2</v>
      </c>
      <c r="DM136" s="3">
        <f>IFERROR(INDEX(COD_SALES!$B$5:$Z$500,MATCH(resource!$CC136,COD_SALES!$A$5:$A$500,0),MATCH(resource!DM$2,COD_SALES!$B$4:$Z$4,0)),"")</f>
        <v>2</v>
      </c>
      <c r="DN136" s="3" t="str">
        <f>IFERROR(INDEX(COD_SALES!$B$5:$Z$500,MATCH(resource!$CC136,COD_SALES!$A$5:$A$500,0),MATCH(resource!DN$2,COD_SALES!$B$4:$Z$4,0)),"")</f>
        <v/>
      </c>
      <c r="DO136" s="3">
        <f>IFERROR(INDEX(COD_SALES!$B$5:$Z$500,MATCH(resource!$CC136,COD_SALES!$A$5:$A$500,0),MATCH(resource!DO$2,COD_SALES!$B$4:$Z$4,0)),"")</f>
        <v>0</v>
      </c>
      <c r="DP136" s="3">
        <f>IFERROR(INDEX(COD_SALES!$B$5:$Z$500,MATCH(resource!$CC136,COD_SALES!$A$5:$A$500,0),MATCH(resource!DP$2,COD_SALES!$B$4:$Z$4,0)),"")</f>
        <v>0</v>
      </c>
      <c r="DQ136" s="3" t="str">
        <f>IFERROR(INDEX(COD_SALES!$B$5:$Z$500,MATCH(resource!$CC136,COD_SALES!$A$5:$A$500,0),MATCH(resource!DQ$2,COD_SALES!$B$4:$Z$4,0)),"")</f>
        <v/>
      </c>
      <c r="DR136" s="3">
        <f>IFERROR(INDEX(COD_SALES!$B$5:$Z$500,MATCH(resource!$CC136,COD_SALES!$A$5:$A$500,0),MATCH(resource!DR$2,COD_SALES!$B$4:$Z$4,0)),"")</f>
        <v>0</v>
      </c>
      <c r="DS136" s="3">
        <f>IFERROR(INDEX(COD_SALES!$B$5:$Z$500,MATCH(resource!$CC136,COD_SALES!$A$5:$A$500,0),MATCH(resource!DS$2,COD_SALES!$B$4:$Z$4,0)),"")</f>
        <v>120</v>
      </c>
      <c r="DT136" s="3">
        <f>IFERROR(INDEX(COD_SALES!$B$5:$Z$500,MATCH(resource!$CC136,COD_SALES!$A$5:$A$500,0),MATCH(resource!DT$2,COD_SALES!$B$4:$Z$4,0)),"")</f>
        <v>5</v>
      </c>
      <c r="DU136" s="3">
        <f>IFERROR(INDEX(COD_SALES!$B$5:$Z$500,MATCH(resource!$CC136,COD_SALES!$A$5:$A$500,0),MATCH(resource!DU$2,COD_SALES!$B$4:$Z$4,0)),"")</f>
        <v>0</v>
      </c>
      <c r="DV136" s="3">
        <f>IFERROR(INDEX(COD_SALES!$B$5:$Z$500,MATCH(resource!$CC136,COD_SALES!$A$5:$A$500,0),MATCH(resource!DV$2,COD_SALES!$B$4:$Z$4,0)),"")</f>
        <v>0</v>
      </c>
      <c r="DW136" s="3">
        <f>IFERROR(INDEX(COD_SALES!$B$5:$Z$500,MATCH(resource!$CC136,COD_SALES!$A$5:$A$500,0),MATCH(resource!DW$2,COD_SALES!$B$4:$Z$4,0)),"")</f>
        <v>12</v>
      </c>
      <c r="DX136" s="3">
        <f>IFERROR(INDEX(COD_SALES!$B$5:$Z$500,MATCH(resource!$CC136,COD_SALES!$A$5:$A$500,0),MATCH(resource!DX$2,COD_SALES!$B$4:$Z$4,0)),"")</f>
        <v>0</v>
      </c>
      <c r="DY136" s="3">
        <f>IFERROR(INDEX(COD_SALES!$B$5:$Z$500,MATCH(resource!$CC136,COD_SALES!$A$5:$A$500,0),MATCH(resource!DY$2,COD_SALES!$B$4:$Z$4,0)),"")</f>
        <v>10</v>
      </c>
      <c r="DZ136" s="3">
        <f>IFERROR(INDEX(COD_SALES!$B$5:$Z$500,MATCH(resource!$CC136,COD_SALES!$A$5:$A$500,0),MATCH(resource!DZ$2,COD_SALES!$B$4:$Z$4,0)),"")</f>
        <v>7</v>
      </c>
      <c r="EA136" s="3">
        <f>IFERROR(INDEX(COD_SALES!$B$5:$Z$500,MATCH(resource!$CC136,COD_SALES!$A$5:$A$500,0),MATCH(resource!EA$2,COD_SALES!$B$4:$Z$4,0)),"")</f>
        <v>2</v>
      </c>
      <c r="EB136" s="3">
        <f t="shared" si="81"/>
        <v>39740.160000000003</v>
      </c>
      <c r="ED136" s="3">
        <f>IFERROR(VLOOKUP($CK136,depot_prod_sales!$B$5:$S$200,3,0),0)</f>
        <v>0</v>
      </c>
      <c r="EE136" s="3">
        <f>IFERROR(VLOOKUP($CK136,depot_prod_sales!$B$5:$S$200,4,0),0)</f>
        <v>0</v>
      </c>
      <c r="EF136" s="3">
        <f>IFERROR(VLOOKUP($CK136,depot_prod_sales!$B$5:$S$200,5,0),0)</f>
        <v>0</v>
      </c>
      <c r="EG136" s="3">
        <f>IFERROR(VLOOKUP($CK136,depot_prod_sales!$B$5:$S$200,6,0),0)</f>
        <v>0</v>
      </c>
      <c r="EH136" s="3">
        <f>IFERROR(VLOOKUP($CK136,depot_prod_sales!$B$5:$S$200,7,0),0)</f>
        <v>0</v>
      </c>
      <c r="EI136" s="3">
        <f>IFERROR(VLOOKUP($CK136,depot_prod_sales!$B$5:$S$200,8,0),0)</f>
        <v>0</v>
      </c>
      <c r="EJ136" s="3">
        <f>IFERROR(VLOOKUP($CK136,depot_prod_sales!$B$5:$S$200,9,0),0)</f>
        <v>0</v>
      </c>
      <c r="EK136" s="3">
        <f>IFERROR(VLOOKUP($CK136,depot_prod_sales!$B$5:$S$200,10,0),0)</f>
        <v>0</v>
      </c>
      <c r="EL136" s="3">
        <f>IFERROR(VLOOKUP($CK136,depot_prod_sales!$B$5:$S$200,11,0),0)</f>
        <v>0</v>
      </c>
      <c r="EM136" s="3">
        <f>IFERROR(VLOOKUP($CK136,depot_prod_sales!$B$5:$S$200,12,0),0)</f>
        <v>0</v>
      </c>
      <c r="EN136" s="3">
        <f>IFERROR(VLOOKUP($CK136,depot_prod_sales!$B$5:$S$200,13,0),0)</f>
        <v>0</v>
      </c>
      <c r="EO136" s="3">
        <f>IFERROR(VLOOKUP($CK136,depot_prod_sales!$B$5:$S$200,14,0),0)</f>
        <v>0</v>
      </c>
      <c r="EP136" s="3">
        <f>IFERROR(VLOOKUP($CK136,depot_prod_sales!$B$5:$S$200,15,0),0)</f>
        <v>0</v>
      </c>
      <c r="EQ136" s="3">
        <f>IFERROR(VLOOKUP($CK136,depot_prod_sales!$B$5:$S$200,16,0),0)</f>
        <v>0</v>
      </c>
      <c r="ER136" s="3">
        <f>IFERROR(VLOOKUP($CK136,depot_prod_sales!$B$5:$S$200,17,0),0)</f>
        <v>0</v>
      </c>
      <c r="ES136" s="3">
        <f>IFERROR(VLOOKUP($CK136,depot_prod_sales!$B$5:$S$200,18,0),0)</f>
        <v>0</v>
      </c>
      <c r="ET136" s="116">
        <f t="shared" si="82"/>
        <v>0</v>
      </c>
      <c r="EU136" s="116">
        <f t="shared" si="83"/>
        <v>0</v>
      </c>
      <c r="EW136" s="3">
        <f>IFERROR(VLOOKUP(CC136,data_pull!$AO$25:$AR$546,2,0),0)</f>
        <v>35</v>
      </c>
      <c r="EX136" s="1">
        <f>IFERROR(VLOOKUP(CC136,data_pull!$AO$25:$AR$546,4,0),0)</f>
        <v>180000</v>
      </c>
    </row>
    <row r="137" spans="13:154" x14ac:dyDescent="0.25"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4" t="str">
        <f>sales_data!B136</f>
        <v>Rafiqul Islam</v>
      </c>
      <c r="AR137" s="4" t="str">
        <f>sales_data!C136</f>
        <v>Asaduzzaman- 1</v>
      </c>
      <c r="AS137" s="5" t="str">
        <f t="shared" si="73"/>
        <v/>
      </c>
      <c r="AT137" s="4" t="str">
        <f>sales_data!I136</f>
        <v>Mahbubul Alom Bapary</v>
      </c>
      <c r="AU137" s="4" t="str">
        <f>sales_data!W136</f>
        <v>Gazipur-2 (Cb)</v>
      </c>
      <c r="AV137" s="1">
        <f>sales_data!N136</f>
        <v>104233.35</v>
      </c>
      <c r="AW137" s="1">
        <f>sales_data!P136</f>
        <v>42</v>
      </c>
      <c r="AX137" s="3">
        <f ca="1">IFERROR(INDEX(INDIRECT("day_wise_sales_data!$B$2:$BZ$599"),MATCH(resource!$CC137,day_wise_sales_data!$A$2:$A$500,0),MATCH(resource!AX$2,INDIRECT("day_wise_sales_data!$B$1:$BZ$1"),0)),0)</f>
        <v>0</v>
      </c>
      <c r="AY137" s="3">
        <f ca="1">IFERROR(INDEX(INDIRECT("day_wise_sales_data!$B$2:$BZ$599"),MATCH(resource!$CC137,day_wise_sales_data!$A$2:$A$500,0),MATCH(resource!AY$2,INDIRECT("day_wise_sales_data!$B$1:$BZ$1"),0)),0)</f>
        <v>0</v>
      </c>
      <c r="AZ137" s="3">
        <f ca="1">IFERROR(INDEX(INDIRECT("day_wise_sales_data!$B$2:$BZ$599"),MATCH(resource!$CC137,day_wise_sales_data!$A$2:$A$500,0),MATCH(resource!AZ$2,INDIRECT("day_wise_sales_data!$B$1:$BZ$1"),0)),0)</f>
        <v>0</v>
      </c>
      <c r="BA137" s="3">
        <f ca="1">IFERROR(INDEX(INDIRECT("day_wise_sales_data!$B$2:$BZ$599"),MATCH(resource!$CC137,day_wise_sales_data!$A$2:$A$500,0),MATCH(resource!BA$2,INDIRECT("day_wise_sales_data!$B$1:$BZ$1"),0)),0)</f>
        <v>0</v>
      </c>
      <c r="BB137" s="3">
        <f ca="1">IFERROR(INDEX(INDIRECT("day_wise_sales_data!$B$2:$BZ$599"),MATCH(resource!$CC137,day_wise_sales_data!$A$2:$A$500,0),MATCH(resource!BB$2,INDIRECT("day_wise_sales_data!$B$1:$BZ$1"),0)),0)</f>
        <v>4194.63</v>
      </c>
      <c r="BC137" s="3">
        <f ca="1">IFERROR(INDEX(INDIRECT("day_wise_sales_data!$B$2:$BZ$599"),MATCH(resource!$CC137,day_wise_sales_data!$A$2:$A$500,0),MATCH(resource!BC$2,INDIRECT("day_wise_sales_data!$B$1:$BZ$1"),0)),0)</f>
        <v>0</v>
      </c>
      <c r="BD137" s="3">
        <f ca="1">IFERROR(INDEX(INDIRECT("day_wise_sales_data!$B$2:$BZ$599"),MATCH(resource!$CC137,day_wise_sales_data!$A$2:$A$500,0),MATCH(resource!BD$2,INDIRECT("day_wise_sales_data!$B$1:$BZ$1"),0)),0)</f>
        <v>4269.62</v>
      </c>
      <c r="BE137" s="3">
        <f ca="1">IFERROR(INDEX(INDIRECT("day_wise_sales_data!$B$2:$BZ$599"),MATCH(resource!$CC137,day_wise_sales_data!$A$2:$A$500,0),MATCH(resource!BE$2,INDIRECT("day_wise_sales_data!$B$1:$BZ$1"),0)),0)</f>
        <v>0</v>
      </c>
      <c r="BF137" s="3">
        <f ca="1">IFERROR(INDEX(INDIRECT("day_wise_sales_data!$B$2:$BZ$599"),MATCH(resource!$CC137,day_wise_sales_data!$A$2:$A$500,0),MATCH(resource!BF$2,INDIRECT("day_wise_sales_data!$B$1:$BZ$1"),0)),0)</f>
        <v>0</v>
      </c>
      <c r="BG137" s="3">
        <f ca="1">IFERROR(INDEX(INDIRECT("day_wise_sales_data!$B$2:$BZ$599"),MATCH(resource!$CC137,day_wise_sales_data!$A$2:$A$500,0),MATCH(resource!BG$2,INDIRECT("day_wise_sales_data!$B$1:$BZ$1"),0)),0)</f>
        <v>0</v>
      </c>
      <c r="BH137" s="3">
        <f ca="1">IFERROR(INDEX(INDIRECT("day_wise_sales_data!$B$2:$BZ$599"),MATCH(resource!$CC137,day_wise_sales_data!$A$2:$A$500,0),MATCH(resource!BH$2,INDIRECT("day_wise_sales_data!$B$1:$BZ$1"),0)),0)</f>
        <v>0</v>
      </c>
      <c r="BI137" s="3">
        <f ca="1">IFERROR(INDEX(INDIRECT("day_wise_sales_data!$B$2:$BZ$599"),MATCH(resource!$CC137,day_wise_sales_data!$A$2:$A$500,0),MATCH(resource!BI$2,INDIRECT("day_wise_sales_data!$B$1:$BZ$1"),0)),0)</f>
        <v>0</v>
      </c>
      <c r="BJ137" s="3">
        <f ca="1">IFERROR(INDEX(INDIRECT("day_wise_sales_data!$B$2:$BZ$599"),MATCH(resource!$CC137,day_wise_sales_data!$A$2:$A$500,0),MATCH(resource!BJ$2,INDIRECT("day_wise_sales_data!$B$1:$BZ$1"),0)),0)</f>
        <v>0</v>
      </c>
      <c r="BK137" s="3">
        <f ca="1">IFERROR(INDEX(INDIRECT("day_wise_sales_data!$B$2:$BZ$599"),MATCH(resource!$CC137,day_wise_sales_data!$A$2:$A$500,0),MATCH(resource!BK$2,INDIRECT("day_wise_sales_data!$B$1:$BZ$1"),0)),0)</f>
        <v>8810.26</v>
      </c>
      <c r="BL137" s="3">
        <f ca="1">IFERROR(INDEX(INDIRECT("day_wise_sales_data!$B$2:$BZ$599"),MATCH(resource!$CC137,day_wise_sales_data!$A$2:$A$500,0),MATCH(resource!BL$2,INDIRECT("day_wise_sales_data!$B$1:$BZ$1"),0)),0)</f>
        <v>0</v>
      </c>
      <c r="BM137" s="3">
        <f ca="1">IFERROR(INDEX(INDIRECT("day_wise_sales_data!$B$2:$BZ$599"),MATCH(resource!$CC137,day_wise_sales_data!$A$2:$A$500,0),MATCH(resource!BM$2,INDIRECT("day_wise_sales_data!$B$1:$BZ$1"),0)),0)</f>
        <v>2683.33</v>
      </c>
      <c r="BN137" s="3">
        <f ca="1">IFERROR(INDEX(INDIRECT("day_wise_sales_data!$B$2:$BZ$599"),MATCH(resource!$CC137,day_wise_sales_data!$A$2:$A$500,0),MATCH(resource!BN$2,INDIRECT("day_wise_sales_data!$B$1:$BZ$1"),0)),0)</f>
        <v>0</v>
      </c>
      <c r="BO137" s="3">
        <f ca="1">IFERROR(INDEX(INDIRECT("day_wise_sales_data!$B$2:$BZ$599"),MATCH(resource!$CC137,day_wise_sales_data!$A$2:$A$500,0),MATCH(resource!BO$2,INDIRECT("day_wise_sales_data!$B$1:$BZ$1"),0)),0)</f>
        <v>0</v>
      </c>
      <c r="BP137" s="3">
        <f ca="1">IFERROR(INDEX(INDIRECT("day_wise_sales_data!$B$2:$BZ$599"),MATCH(resource!$CC137,day_wise_sales_data!$A$2:$A$500,0),MATCH(resource!BP$2,INDIRECT("day_wise_sales_data!$B$1:$BZ$1"),0)),0)</f>
        <v>16277.9</v>
      </c>
      <c r="BQ137" s="3">
        <f ca="1">IFERROR(INDEX(INDIRECT("day_wise_sales_data!$B$2:$BZ$599"),MATCH(resource!$CC137,day_wise_sales_data!$A$2:$A$500,0),MATCH(resource!BQ$2,INDIRECT("day_wise_sales_data!$B$1:$BZ$1"),0)),0)</f>
        <v>0</v>
      </c>
      <c r="BR137" s="3">
        <f ca="1">IFERROR(INDEX(INDIRECT("day_wise_sales_data!$B$2:$BZ$599"),MATCH(resource!$CC137,day_wise_sales_data!$A$2:$A$500,0),MATCH(resource!BR$2,INDIRECT("day_wise_sales_data!$B$1:$BZ$1"),0)),0)</f>
        <v>0</v>
      </c>
      <c r="BS137" s="3">
        <f ca="1">IFERROR(INDEX(INDIRECT("day_wise_sales_data!$B$2:$BZ$599"),MATCH(resource!$CC137,day_wise_sales_data!$A$2:$A$500,0),MATCH(resource!BS$2,INDIRECT("day_wise_sales_data!$B$1:$BZ$1"),0)),0)</f>
        <v>1854.75</v>
      </c>
      <c r="BT137" s="3">
        <f ca="1">IFERROR(INDEX(INDIRECT("day_wise_sales_data!$B$2:$BZ$599"),MATCH(resource!$CC137,day_wise_sales_data!$A$2:$A$500,0),MATCH(resource!BT$2,INDIRECT("day_wise_sales_data!$B$1:$BZ$1"),0)),0)</f>
        <v>6421</v>
      </c>
      <c r="BU137" s="3">
        <f ca="1">IFERROR(INDEX(INDIRECT("day_wise_sales_data!$B$2:$BZ$599"),MATCH(resource!$CC137,day_wise_sales_data!$A$2:$A$500,0),MATCH(resource!BU$2,INDIRECT("day_wise_sales_data!$B$1:$BZ$1"),0)),0)</f>
        <v>23010.53</v>
      </c>
      <c r="BV137" s="3">
        <f ca="1">IFERROR(INDEX(INDIRECT("day_wise_sales_data!$B$2:$BZ$599"),MATCH(resource!$CC137,day_wise_sales_data!$A$2:$A$500,0),MATCH(resource!BV$2,INDIRECT("day_wise_sales_data!$B$1:$BZ$1"),0)),0)</f>
        <v>0</v>
      </c>
      <c r="BW137" s="3">
        <f ca="1">IFERROR(INDEX(INDIRECT("day_wise_sales_data!$B$2:$BZ$599"),MATCH(resource!$CC137,day_wise_sales_data!$A$2:$A$500,0),MATCH(resource!BW$2,INDIRECT("day_wise_sales_data!$B$1:$BZ$1"),0)),0)</f>
        <v>6801.25</v>
      </c>
      <c r="BX137" s="3">
        <f ca="1">IFERROR(INDEX(INDIRECT("day_wise_sales_data!$B$2:$BZ$599"),MATCH(resource!$CC137,day_wise_sales_data!$A$2:$A$500,0),MATCH(resource!BX$2,INDIRECT("day_wise_sales_data!$B$1:$BZ$1"),0)),0)</f>
        <v>4224.3</v>
      </c>
      <c r="BY137" s="3">
        <f ca="1">IFERROR(INDEX(INDIRECT("day_wise_sales_data!$B$2:$BZ$599"),MATCH(resource!$CC137,day_wise_sales_data!$A$2:$A$500,0),MATCH(resource!BY$2,INDIRECT("day_wise_sales_data!$B$1:$BZ$1"),0)),0)</f>
        <v>31832.07</v>
      </c>
      <c r="BZ137" s="3">
        <f ca="1">IFERROR(INDEX(INDIRECT("day_wise_sales_data!$B$2:$BZ$599"),MATCH(resource!$CC137,day_wise_sales_data!$A$2:$A$500,0),MATCH(resource!BZ$2,INDIRECT("day_wise_sales_data!$B$1:$BZ$1"),0)),0)</f>
        <v>0</v>
      </c>
      <c r="CA137" s="3" t="str">
        <f ca="1">IFERROR(INDEX(INDIRECT("day_wise_sales_data!$B$2:$BZ$599"),MATCH(resource!$CC137,day_wise_sales_data!$A$2:$A$500,0),MATCH(resource!CA$2,INDIRECT("day_wise_sales_data!$B$1:$BZ$1"),0)),0)</f>
        <v>dd</v>
      </c>
      <c r="CC137" s="4" t="str">
        <f>sales_data!H136</f>
        <v>DHK071314</v>
      </c>
      <c r="CD137" s="1">
        <v>135</v>
      </c>
      <c r="CE137" s="1" t="str">
        <f>IF(AQ137=report!$AQ$3,resource!CD137,"")</f>
        <v/>
      </c>
      <c r="CF137" s="5" t="str">
        <f>IFERROR(SMALL($CE$3:$CE$1001,ROWS($CE$3:CE137)),"")</f>
        <v/>
      </c>
      <c r="CH137">
        <f>IFERROR(VLOOKUP($CC137,data_pull!$E$22:$G$700,2,0),0)</f>
        <v>104233.35</v>
      </c>
      <c r="CI137" s="1">
        <f t="shared" si="75"/>
        <v>154</v>
      </c>
      <c r="CJ137" s="1">
        <f t="shared" si="74"/>
        <v>0</v>
      </c>
      <c r="CK137" s="1" t="s">
        <v>1284</v>
      </c>
      <c r="CL137" s="1">
        <f t="shared" si="76"/>
        <v>111</v>
      </c>
      <c r="CM137" s="1" t="str">
        <f>IFERROR(VLOOKUP($CK137,stock_data!$B$3:$W$612,2,0),0)</f>
        <v>KAMODROX TABLET 250mg</v>
      </c>
      <c r="CN137" s="1" t="str">
        <f>IFERROR(VLOOKUP($CK137,stock_data!$B$3:$W$612,4,0),0)</f>
        <v>20x10's</v>
      </c>
      <c r="CO137" s="1">
        <f>IFERROR(VLOOKUP($CK137,stock_data!$B$3:$W$612,5,0),0)</f>
        <v>80</v>
      </c>
      <c r="CP137" s="3">
        <f t="shared" si="77"/>
        <v>0</v>
      </c>
      <c r="CQ137" s="3">
        <f t="shared" si="78"/>
        <v>0</v>
      </c>
      <c r="CR137" s="1">
        <f>IFERROR(VLOOKUP($CK137,stock_data!$B$3:$W$612,6,0),0)</f>
        <v>0</v>
      </c>
      <c r="CS137" s="1">
        <f>IFERROR(VLOOKUP($CK137,stock_data!$B$3:$W$612,7,0),0)</f>
        <v>0</v>
      </c>
      <c r="CT137" s="1">
        <f>IFERROR(VLOOKUP($CK137,stock_data!$B$3:$W$612,8,0),0)</f>
        <v>0</v>
      </c>
      <c r="CU137" s="1">
        <f>IFERROR(VLOOKUP($CK137,stock_data!$B$3:$W$612,9,0),0)</f>
        <v>0</v>
      </c>
      <c r="CV137" s="1">
        <f>IFERROR(VLOOKUP($CK137,stock_data!$B$3:$W$612,10,0),0)</f>
        <v>0</v>
      </c>
      <c r="CW137" s="1">
        <f>IFERROR(VLOOKUP($CK137,stock_data!$B$3:$W$612,11,0),0)</f>
        <v>0</v>
      </c>
      <c r="CX137" s="1">
        <f>IFERROR(VLOOKUP($CK137,stock_data!$B$3:$W$612,12,0),0)</f>
        <v>0</v>
      </c>
      <c r="CY137" s="1">
        <f>IFERROR(VLOOKUP($CK137,stock_data!$B$3:$W$612,13,0),0)</f>
        <v>0</v>
      </c>
      <c r="CZ137" s="1">
        <f>IFERROR(VLOOKUP($CK137,stock_data!$B$3:$W$612,14,0),0)</f>
        <v>0</v>
      </c>
      <c r="DA137" s="1">
        <f>IFERROR(VLOOKUP($CK137,stock_data!$B$3:$W$612,15,0),0)</f>
        <v>0</v>
      </c>
      <c r="DB137" s="1">
        <f>IFERROR(VLOOKUP($CK137,stock_data!$B$3:$W$612,16,0),0)</f>
        <v>0</v>
      </c>
      <c r="DC137" s="1">
        <f>IFERROR(VLOOKUP($CK137,stock_data!$B$3:$W$612,17,0),0)</f>
        <v>0</v>
      </c>
      <c r="DD137" s="1">
        <f>IFERROR(VLOOKUP($CK137,stock_data!$B$3:$W$612,18,0),0)</f>
        <v>0</v>
      </c>
      <c r="DE137" s="1">
        <f>IFERROR(VLOOKUP($CK137,stock_data!$B$3:$W$612,19,0),0)</f>
        <v>0</v>
      </c>
      <c r="DF137" s="1">
        <f>IFERROR(VLOOKUP($CK137,stock_data!$B$3:$W$612,20,0),0)</f>
        <v>0</v>
      </c>
      <c r="DG137" s="1">
        <f>IFERROR(VLOOKUP($CK137,stock_data!$B$3:$W$612,21,0),0)</f>
        <v>0</v>
      </c>
      <c r="DH137" s="1">
        <f>IFERROR(VLOOKUP($CK137,stock_data!$B$3:$W$612,22,0),0)</f>
        <v>0</v>
      </c>
      <c r="DI137" s="1">
        <f t="shared" si="79"/>
        <v>0</v>
      </c>
      <c r="DJ137" s="1">
        <f t="shared" si="80"/>
        <v>0</v>
      </c>
      <c r="DK137" s="3">
        <f>IFERROR(INDEX(COD_SALES!$B$5:$Z$500,MATCH(resource!$CC137,COD_SALES!$A$5:$A$500,0),MATCH(resource!DK$2,COD_SALES!$B$4:$Z$4,0)),"")</f>
        <v>0</v>
      </c>
      <c r="DL137" s="3">
        <f>IFERROR(INDEX(COD_SALES!$B$5:$Z$500,MATCH(resource!$CC137,COD_SALES!$A$5:$A$500,0),MATCH(resource!DL$2,COD_SALES!$B$4:$Z$4,0)),"")</f>
        <v>5</v>
      </c>
      <c r="DM137" s="3">
        <f>IFERROR(INDEX(COD_SALES!$B$5:$Z$500,MATCH(resource!$CC137,COD_SALES!$A$5:$A$500,0),MATCH(resource!DM$2,COD_SALES!$B$4:$Z$4,0)),"")</f>
        <v>4</v>
      </c>
      <c r="DN137" s="3" t="str">
        <f>IFERROR(INDEX(COD_SALES!$B$5:$Z$500,MATCH(resource!$CC137,COD_SALES!$A$5:$A$500,0),MATCH(resource!DN$2,COD_SALES!$B$4:$Z$4,0)),"")</f>
        <v/>
      </c>
      <c r="DO137" s="3">
        <f>IFERROR(INDEX(COD_SALES!$B$5:$Z$500,MATCH(resource!$CC137,COD_SALES!$A$5:$A$500,0),MATCH(resource!DO$2,COD_SALES!$B$4:$Z$4,0)),"")</f>
        <v>0</v>
      </c>
      <c r="DP137" s="3">
        <f>IFERROR(INDEX(COD_SALES!$B$5:$Z$500,MATCH(resource!$CC137,COD_SALES!$A$5:$A$500,0),MATCH(resource!DP$2,COD_SALES!$B$4:$Z$4,0)),"")</f>
        <v>13</v>
      </c>
      <c r="DQ137" s="3" t="str">
        <f>IFERROR(INDEX(COD_SALES!$B$5:$Z$500,MATCH(resource!$CC137,COD_SALES!$A$5:$A$500,0),MATCH(resource!DQ$2,COD_SALES!$B$4:$Z$4,0)),"")</f>
        <v/>
      </c>
      <c r="DR137" s="3">
        <f>IFERROR(INDEX(COD_SALES!$B$5:$Z$500,MATCH(resource!$CC137,COD_SALES!$A$5:$A$500,0),MATCH(resource!DR$2,COD_SALES!$B$4:$Z$4,0)),"")</f>
        <v>0</v>
      </c>
      <c r="DS137" s="3">
        <f>IFERROR(INDEX(COD_SALES!$B$5:$Z$500,MATCH(resource!$CC137,COD_SALES!$A$5:$A$500,0),MATCH(resource!DS$2,COD_SALES!$B$4:$Z$4,0)),"")</f>
        <v>50</v>
      </c>
      <c r="DT137" s="3">
        <f>IFERROR(INDEX(COD_SALES!$B$5:$Z$500,MATCH(resource!$CC137,COD_SALES!$A$5:$A$500,0),MATCH(resource!DT$2,COD_SALES!$B$4:$Z$4,0)),"")</f>
        <v>0</v>
      </c>
      <c r="DU137" s="3">
        <f>IFERROR(INDEX(COD_SALES!$B$5:$Z$500,MATCH(resource!$CC137,COD_SALES!$A$5:$A$500,0),MATCH(resource!DU$2,COD_SALES!$B$4:$Z$4,0)),"")</f>
        <v>0</v>
      </c>
      <c r="DV137" s="3">
        <f>IFERROR(INDEX(COD_SALES!$B$5:$Z$500,MATCH(resource!$CC137,COD_SALES!$A$5:$A$500,0),MATCH(resource!DV$2,COD_SALES!$B$4:$Z$4,0)),"")</f>
        <v>0</v>
      </c>
      <c r="DW137" s="3">
        <f>IFERROR(INDEX(COD_SALES!$B$5:$Z$500,MATCH(resource!$CC137,COD_SALES!$A$5:$A$500,0),MATCH(resource!DW$2,COD_SALES!$B$4:$Z$4,0)),"")</f>
        <v>15</v>
      </c>
      <c r="DX137" s="3">
        <f>IFERROR(INDEX(COD_SALES!$B$5:$Z$500,MATCH(resource!$CC137,COD_SALES!$A$5:$A$500,0),MATCH(resource!DX$2,COD_SALES!$B$4:$Z$4,0)),"")</f>
        <v>0</v>
      </c>
      <c r="DY137" s="3">
        <f>IFERROR(INDEX(COD_SALES!$B$5:$Z$500,MATCH(resource!$CC137,COD_SALES!$A$5:$A$500,0),MATCH(resource!DY$2,COD_SALES!$B$4:$Z$4,0)),"")</f>
        <v>27</v>
      </c>
      <c r="DZ137" s="3">
        <f>IFERROR(INDEX(COD_SALES!$B$5:$Z$500,MATCH(resource!$CC137,COD_SALES!$A$5:$A$500,0),MATCH(resource!DZ$2,COD_SALES!$B$4:$Z$4,0)),"")</f>
        <v>0</v>
      </c>
      <c r="EA137" s="3">
        <f>IFERROR(INDEX(COD_SALES!$B$5:$Z$500,MATCH(resource!$CC137,COD_SALES!$A$5:$A$500,0),MATCH(resource!EA$2,COD_SALES!$B$4:$Z$4,0)),"")</f>
        <v>8</v>
      </c>
      <c r="EB137" s="3">
        <f t="shared" si="81"/>
        <v>33310.590000000004</v>
      </c>
      <c r="ED137" s="3">
        <f>IFERROR(VLOOKUP($CK137,depot_prod_sales!$B$5:$S$200,3,0),0)</f>
        <v>0</v>
      </c>
      <c r="EE137" s="3">
        <f>IFERROR(VLOOKUP($CK137,depot_prod_sales!$B$5:$S$200,4,0),0)</f>
        <v>0</v>
      </c>
      <c r="EF137" s="3">
        <f>IFERROR(VLOOKUP($CK137,depot_prod_sales!$B$5:$S$200,5,0),0)</f>
        <v>0</v>
      </c>
      <c r="EG137" s="3">
        <f>IFERROR(VLOOKUP($CK137,depot_prod_sales!$B$5:$S$200,6,0),0)</f>
        <v>0</v>
      </c>
      <c r="EH137" s="3">
        <f>IFERROR(VLOOKUP($CK137,depot_prod_sales!$B$5:$S$200,7,0),0)</f>
        <v>0</v>
      </c>
      <c r="EI137" s="3">
        <f>IFERROR(VLOOKUP($CK137,depot_prod_sales!$B$5:$S$200,8,0),0)</f>
        <v>0</v>
      </c>
      <c r="EJ137" s="3">
        <f>IFERROR(VLOOKUP($CK137,depot_prod_sales!$B$5:$S$200,9,0),0)</f>
        <v>0</v>
      </c>
      <c r="EK137" s="3">
        <f>IFERROR(VLOOKUP($CK137,depot_prod_sales!$B$5:$S$200,10,0),0)</f>
        <v>0</v>
      </c>
      <c r="EL137" s="3">
        <f>IFERROR(VLOOKUP($CK137,depot_prod_sales!$B$5:$S$200,11,0),0)</f>
        <v>0</v>
      </c>
      <c r="EM137" s="3">
        <f>IFERROR(VLOOKUP($CK137,depot_prod_sales!$B$5:$S$200,12,0),0)</f>
        <v>0</v>
      </c>
      <c r="EN137" s="3">
        <f>IFERROR(VLOOKUP($CK137,depot_prod_sales!$B$5:$S$200,13,0),0)</f>
        <v>0</v>
      </c>
      <c r="EO137" s="3">
        <f>IFERROR(VLOOKUP($CK137,depot_prod_sales!$B$5:$S$200,14,0),0)</f>
        <v>0</v>
      </c>
      <c r="EP137" s="3">
        <f>IFERROR(VLOOKUP($CK137,depot_prod_sales!$B$5:$S$200,15,0),0)</f>
        <v>0</v>
      </c>
      <c r="EQ137" s="3">
        <f>IFERROR(VLOOKUP($CK137,depot_prod_sales!$B$5:$S$200,16,0),0)</f>
        <v>0</v>
      </c>
      <c r="ER137" s="3">
        <f>IFERROR(VLOOKUP($CK137,depot_prod_sales!$B$5:$S$200,17,0),0)</f>
        <v>0</v>
      </c>
      <c r="ES137" s="3">
        <f>IFERROR(VLOOKUP($CK137,depot_prod_sales!$B$5:$S$200,18,0),0)</f>
        <v>0</v>
      </c>
      <c r="ET137" s="116">
        <f t="shared" si="82"/>
        <v>0</v>
      </c>
      <c r="EU137" s="116">
        <f t="shared" si="83"/>
        <v>0</v>
      </c>
      <c r="EW137" s="3">
        <f>IFERROR(VLOOKUP(CC137,data_pull!$AO$25:$AR$546,2,0),0)</f>
        <v>30</v>
      </c>
      <c r="EX137" s="1">
        <f>IFERROR(VLOOKUP(CC137,data_pull!$AO$25:$AR$546,4,0),0)</f>
        <v>180000</v>
      </c>
    </row>
    <row r="138" spans="13:154" x14ac:dyDescent="0.25"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4" t="str">
        <f>sales_data!B137</f>
        <v>Rafiqul Islam</v>
      </c>
      <c r="AR138" s="4" t="str">
        <f>sales_data!C137</f>
        <v>Asaduzzaman- 1</v>
      </c>
      <c r="AS138" s="5" t="str">
        <f t="shared" si="73"/>
        <v/>
      </c>
      <c r="AT138" s="4" t="str">
        <f>sales_data!I137</f>
        <v>Rafiqul Islam-10</v>
      </c>
      <c r="AU138" s="4" t="str">
        <f>sales_data!W137</f>
        <v>Kapasia-2 (Tb)</v>
      </c>
      <c r="AV138" s="1">
        <f>sales_data!N137</f>
        <v>100201.07</v>
      </c>
      <c r="AW138" s="1">
        <f>sales_data!P137</f>
        <v>43</v>
      </c>
      <c r="AX138" s="3">
        <f ca="1">IFERROR(INDEX(INDIRECT("day_wise_sales_data!$B$2:$BZ$599"),MATCH(resource!$CC138,day_wise_sales_data!$A$2:$A$500,0),MATCH(resource!AX$2,INDIRECT("day_wise_sales_data!$B$1:$BZ$1"),0)),0)</f>
        <v>0</v>
      </c>
      <c r="AY138" s="3">
        <f ca="1">IFERROR(INDEX(INDIRECT("day_wise_sales_data!$B$2:$BZ$599"),MATCH(resource!$CC138,day_wise_sales_data!$A$2:$A$500,0),MATCH(resource!AY$2,INDIRECT("day_wise_sales_data!$B$1:$BZ$1"),0)),0)</f>
        <v>0</v>
      </c>
      <c r="AZ138" s="3">
        <f ca="1">IFERROR(INDEX(INDIRECT("day_wise_sales_data!$B$2:$BZ$599"),MATCH(resource!$CC138,day_wise_sales_data!$A$2:$A$500,0),MATCH(resource!AZ$2,INDIRECT("day_wise_sales_data!$B$1:$BZ$1"),0)),0)</f>
        <v>0</v>
      </c>
      <c r="BA138" s="3">
        <f ca="1">IFERROR(INDEX(INDIRECT("day_wise_sales_data!$B$2:$BZ$599"),MATCH(resource!$CC138,day_wise_sales_data!$A$2:$A$500,0),MATCH(resource!BA$2,INDIRECT("day_wise_sales_data!$B$1:$BZ$1"),0)),0)</f>
        <v>0</v>
      </c>
      <c r="BB138" s="3">
        <f ca="1">IFERROR(INDEX(INDIRECT("day_wise_sales_data!$B$2:$BZ$599"),MATCH(resource!$CC138,day_wise_sales_data!$A$2:$A$500,0),MATCH(resource!BB$2,INDIRECT("day_wise_sales_data!$B$1:$BZ$1"),0)),0)</f>
        <v>12107.74</v>
      </c>
      <c r="BC138" s="3">
        <f ca="1">IFERROR(INDEX(INDIRECT("day_wise_sales_data!$B$2:$BZ$599"),MATCH(resource!$CC138,day_wise_sales_data!$A$2:$A$500,0),MATCH(resource!BC$2,INDIRECT("day_wise_sales_data!$B$1:$BZ$1"),0)),0)</f>
        <v>0</v>
      </c>
      <c r="BD138" s="3">
        <f ca="1">IFERROR(INDEX(INDIRECT("day_wise_sales_data!$B$2:$BZ$599"),MATCH(resource!$CC138,day_wise_sales_data!$A$2:$A$500,0),MATCH(resource!BD$2,INDIRECT("day_wise_sales_data!$B$1:$BZ$1"),0)),0)</f>
        <v>0</v>
      </c>
      <c r="BE138" s="3">
        <f ca="1">IFERROR(INDEX(INDIRECT("day_wise_sales_data!$B$2:$BZ$599"),MATCH(resource!$CC138,day_wise_sales_data!$A$2:$A$500,0),MATCH(resource!BE$2,INDIRECT("day_wise_sales_data!$B$1:$BZ$1"),0)),0)</f>
        <v>0</v>
      </c>
      <c r="BF138" s="3">
        <f ca="1">IFERROR(INDEX(INDIRECT("day_wise_sales_data!$B$2:$BZ$599"),MATCH(resource!$CC138,day_wise_sales_data!$A$2:$A$500,0),MATCH(resource!BF$2,INDIRECT("day_wise_sales_data!$B$1:$BZ$1"),0)),0)</f>
        <v>10560.72</v>
      </c>
      <c r="BG138" s="3">
        <f ca="1">IFERROR(INDEX(INDIRECT("day_wise_sales_data!$B$2:$BZ$599"),MATCH(resource!$CC138,day_wise_sales_data!$A$2:$A$500,0),MATCH(resource!BG$2,INDIRECT("day_wise_sales_data!$B$1:$BZ$1"),0)),0)</f>
        <v>0</v>
      </c>
      <c r="BH138" s="3">
        <f ca="1">IFERROR(INDEX(INDIRECT("day_wise_sales_data!$B$2:$BZ$599"),MATCH(resource!$CC138,day_wise_sales_data!$A$2:$A$500,0),MATCH(resource!BH$2,INDIRECT("day_wise_sales_data!$B$1:$BZ$1"),0)),0)</f>
        <v>0</v>
      </c>
      <c r="BI138" s="3">
        <f ca="1">IFERROR(INDEX(INDIRECT("day_wise_sales_data!$B$2:$BZ$599"),MATCH(resource!$CC138,day_wise_sales_data!$A$2:$A$500,0),MATCH(resource!BI$2,INDIRECT("day_wise_sales_data!$B$1:$BZ$1"),0)),0)</f>
        <v>1279.17</v>
      </c>
      <c r="BJ138" s="3">
        <f ca="1">IFERROR(INDEX(INDIRECT("day_wise_sales_data!$B$2:$BZ$599"),MATCH(resource!$CC138,day_wise_sales_data!$A$2:$A$500,0),MATCH(resource!BJ$2,INDIRECT("day_wise_sales_data!$B$1:$BZ$1"),0)),0)</f>
        <v>0</v>
      </c>
      <c r="BK138" s="3">
        <f ca="1">IFERROR(INDEX(INDIRECT("day_wise_sales_data!$B$2:$BZ$599"),MATCH(resource!$CC138,day_wise_sales_data!$A$2:$A$500,0),MATCH(resource!BK$2,INDIRECT("day_wise_sales_data!$B$1:$BZ$1"),0)),0)</f>
        <v>3001.4</v>
      </c>
      <c r="BL138" s="3">
        <f ca="1">IFERROR(INDEX(INDIRECT("day_wise_sales_data!$B$2:$BZ$599"),MATCH(resource!$CC138,day_wise_sales_data!$A$2:$A$500,0),MATCH(resource!BL$2,INDIRECT("day_wise_sales_data!$B$1:$BZ$1"),0)),0)</f>
        <v>0</v>
      </c>
      <c r="BM138" s="3">
        <f ca="1">IFERROR(INDEX(INDIRECT("day_wise_sales_data!$B$2:$BZ$599"),MATCH(resource!$CC138,day_wise_sales_data!$A$2:$A$500,0),MATCH(resource!BM$2,INDIRECT("day_wise_sales_data!$B$1:$BZ$1"),0)),0)</f>
        <v>11779.56</v>
      </c>
      <c r="BN138" s="3">
        <f ca="1">IFERROR(INDEX(INDIRECT("day_wise_sales_data!$B$2:$BZ$599"),MATCH(resource!$CC138,day_wise_sales_data!$A$2:$A$500,0),MATCH(resource!BN$2,INDIRECT("day_wise_sales_data!$B$1:$BZ$1"),0)),0)</f>
        <v>0</v>
      </c>
      <c r="BO138" s="3">
        <f ca="1">IFERROR(INDEX(INDIRECT("day_wise_sales_data!$B$2:$BZ$599"),MATCH(resource!$CC138,day_wise_sales_data!$A$2:$A$500,0),MATCH(resource!BO$2,INDIRECT("day_wise_sales_data!$B$1:$BZ$1"),0)),0)</f>
        <v>12602.9</v>
      </c>
      <c r="BP138" s="3">
        <f ca="1">IFERROR(INDEX(INDIRECT("day_wise_sales_data!$B$2:$BZ$599"),MATCH(resource!$CC138,day_wise_sales_data!$A$2:$A$500,0),MATCH(resource!BP$2,INDIRECT("day_wise_sales_data!$B$1:$BZ$1"),0)),0)</f>
        <v>4646.88</v>
      </c>
      <c r="BQ138" s="3">
        <f ca="1">IFERROR(INDEX(INDIRECT("day_wise_sales_data!$B$2:$BZ$599"),MATCH(resource!$CC138,day_wise_sales_data!$A$2:$A$500,0),MATCH(resource!BQ$2,INDIRECT("day_wise_sales_data!$B$1:$BZ$1"),0)),0)</f>
        <v>0</v>
      </c>
      <c r="BR138" s="3">
        <f ca="1">IFERROR(INDEX(INDIRECT("day_wise_sales_data!$B$2:$BZ$599"),MATCH(resource!$CC138,day_wise_sales_data!$A$2:$A$500,0),MATCH(resource!BR$2,INDIRECT("day_wise_sales_data!$B$1:$BZ$1"),0)),0)</f>
        <v>0</v>
      </c>
      <c r="BS138" s="3">
        <f ca="1">IFERROR(INDEX(INDIRECT("day_wise_sales_data!$B$2:$BZ$599"),MATCH(resource!$CC138,day_wise_sales_data!$A$2:$A$500,0),MATCH(resource!BS$2,INDIRECT("day_wise_sales_data!$B$1:$BZ$1"),0)),0)</f>
        <v>8165.21</v>
      </c>
      <c r="BT138" s="3">
        <f ca="1">IFERROR(INDEX(INDIRECT("day_wise_sales_data!$B$2:$BZ$599"),MATCH(resource!$CC138,day_wise_sales_data!$A$2:$A$500,0),MATCH(resource!BT$2,INDIRECT("day_wise_sales_data!$B$1:$BZ$1"),0)),0)</f>
        <v>6624.2</v>
      </c>
      <c r="BU138" s="3">
        <f ca="1">IFERROR(INDEX(INDIRECT("day_wise_sales_data!$B$2:$BZ$599"),MATCH(resource!$CC138,day_wise_sales_data!$A$2:$A$500,0),MATCH(resource!BU$2,INDIRECT("day_wise_sales_data!$B$1:$BZ$1"),0)),0)</f>
        <v>6146.29</v>
      </c>
      <c r="BV138" s="3">
        <f ca="1">IFERROR(INDEX(INDIRECT("day_wise_sales_data!$B$2:$BZ$599"),MATCH(resource!$CC138,day_wise_sales_data!$A$2:$A$500,0),MATCH(resource!BV$2,INDIRECT("day_wise_sales_data!$B$1:$BZ$1"),0)),0)</f>
        <v>0</v>
      </c>
      <c r="BW138" s="3">
        <f ca="1">IFERROR(INDEX(INDIRECT("day_wise_sales_data!$B$2:$BZ$599"),MATCH(resource!$CC138,day_wise_sales_data!$A$2:$A$500,0),MATCH(resource!BW$2,INDIRECT("day_wise_sales_data!$B$1:$BZ$1"),0)),0)</f>
        <v>10560.73</v>
      </c>
      <c r="BX138" s="3">
        <f ca="1">IFERROR(INDEX(INDIRECT("day_wise_sales_data!$B$2:$BZ$599"),MATCH(resource!$CC138,day_wise_sales_data!$A$2:$A$500,0),MATCH(resource!BX$2,INDIRECT("day_wise_sales_data!$B$1:$BZ$1"),0)),0)</f>
        <v>3001.86</v>
      </c>
      <c r="BY138" s="3">
        <f ca="1">IFERROR(INDEX(INDIRECT("day_wise_sales_data!$B$2:$BZ$599"),MATCH(resource!$CC138,day_wise_sales_data!$A$2:$A$500,0),MATCH(resource!BY$2,INDIRECT("day_wise_sales_data!$B$1:$BZ$1"),0)),0)</f>
        <v>19017.86</v>
      </c>
      <c r="BZ138" s="3">
        <f ca="1">IFERROR(INDEX(INDIRECT("day_wise_sales_data!$B$2:$BZ$599"),MATCH(resource!$CC138,day_wise_sales_data!$A$2:$A$500,0),MATCH(resource!BZ$2,INDIRECT("day_wise_sales_data!$B$1:$BZ$1"),0)),0)</f>
        <v>0</v>
      </c>
      <c r="CA138" s="3" t="str">
        <f ca="1">IFERROR(INDEX(INDIRECT("day_wise_sales_data!$B$2:$BZ$599"),MATCH(resource!$CC138,day_wise_sales_data!$A$2:$A$500,0),MATCH(resource!CA$2,INDIRECT("day_wise_sales_data!$B$1:$BZ$1"),0)),0)</f>
        <v>dd</v>
      </c>
      <c r="CC138" s="4" t="str">
        <f>sales_data!H137</f>
        <v>DHK10141</v>
      </c>
      <c r="CD138" s="1">
        <v>136</v>
      </c>
      <c r="CE138" s="1" t="str">
        <f>IF(AQ138=report!$AQ$3,resource!CD138,"")</f>
        <v/>
      </c>
      <c r="CF138" s="5" t="str">
        <f>IFERROR(SMALL($CE$3:$CE$1001,ROWS($CE$3:CE138)),"")</f>
        <v/>
      </c>
      <c r="CH138">
        <f>IFERROR(VLOOKUP($CC138,data_pull!$E$22:$G$700,2,0),0)</f>
        <v>100201.07</v>
      </c>
      <c r="CI138" s="1">
        <f t="shared" si="75"/>
        <v>154</v>
      </c>
      <c r="CJ138" s="1">
        <f t="shared" si="74"/>
        <v>0</v>
      </c>
      <c r="CK138" s="1" t="s">
        <v>1286</v>
      </c>
      <c r="CL138" s="1">
        <f t="shared" si="76"/>
        <v>111</v>
      </c>
      <c r="CM138" s="1" t="str">
        <f>IFERROR(VLOOKUP($CK138,stock_data!$B$3:$W$612,2,0),0)</f>
        <v>KAMOMIDE TABLET 500mg</v>
      </c>
      <c r="CN138" s="1" t="str">
        <f>IFERROR(VLOOKUP($CK138,stock_data!$B$3:$W$612,4,0),0)</f>
        <v>10x10's</v>
      </c>
      <c r="CO138" s="1">
        <f>IFERROR(VLOOKUP($CK138,stock_data!$B$3:$W$612,5,0),0)</f>
        <v>150</v>
      </c>
      <c r="CP138" s="3">
        <f t="shared" si="77"/>
        <v>0</v>
      </c>
      <c r="CQ138" s="3">
        <f t="shared" si="78"/>
        <v>0</v>
      </c>
      <c r="CR138" s="1">
        <f>IFERROR(VLOOKUP($CK138,stock_data!$B$3:$W$612,6,0),0)</f>
        <v>0</v>
      </c>
      <c r="CS138" s="1">
        <f>IFERROR(VLOOKUP($CK138,stock_data!$B$3:$W$612,7,0),0)</f>
        <v>0</v>
      </c>
      <c r="CT138" s="1">
        <f>IFERROR(VLOOKUP($CK138,stock_data!$B$3:$W$612,8,0),0)</f>
        <v>0</v>
      </c>
      <c r="CU138" s="1">
        <f>IFERROR(VLOOKUP($CK138,stock_data!$B$3:$W$612,9,0),0)</f>
        <v>0</v>
      </c>
      <c r="CV138" s="1">
        <f>IFERROR(VLOOKUP($CK138,stock_data!$B$3:$W$612,10,0),0)</f>
        <v>0</v>
      </c>
      <c r="CW138" s="1">
        <f>IFERROR(VLOOKUP($CK138,stock_data!$B$3:$W$612,11,0),0)</f>
        <v>0</v>
      </c>
      <c r="CX138" s="1">
        <f>IFERROR(VLOOKUP($CK138,stock_data!$B$3:$W$612,12,0),0)</f>
        <v>0</v>
      </c>
      <c r="CY138" s="1">
        <f>IFERROR(VLOOKUP($CK138,stock_data!$B$3:$W$612,13,0),0)</f>
        <v>0</v>
      </c>
      <c r="CZ138" s="1">
        <f>IFERROR(VLOOKUP($CK138,stock_data!$B$3:$W$612,14,0),0)</f>
        <v>0</v>
      </c>
      <c r="DA138" s="1">
        <f>IFERROR(VLOOKUP($CK138,stock_data!$B$3:$W$612,15,0),0)</f>
        <v>0</v>
      </c>
      <c r="DB138" s="1">
        <f>IFERROR(VLOOKUP($CK138,stock_data!$B$3:$W$612,16,0),0)</f>
        <v>0</v>
      </c>
      <c r="DC138" s="1">
        <f>IFERROR(VLOOKUP($CK138,stock_data!$B$3:$W$612,17,0),0)</f>
        <v>0</v>
      </c>
      <c r="DD138" s="1">
        <f>IFERROR(VLOOKUP($CK138,stock_data!$B$3:$W$612,18,0),0)</f>
        <v>0</v>
      </c>
      <c r="DE138" s="1">
        <f>IFERROR(VLOOKUP($CK138,stock_data!$B$3:$W$612,19,0),0)</f>
        <v>0</v>
      </c>
      <c r="DF138" s="1">
        <f>IFERROR(VLOOKUP($CK138,stock_data!$B$3:$W$612,20,0),0)</f>
        <v>0</v>
      </c>
      <c r="DG138" s="1">
        <f>IFERROR(VLOOKUP($CK138,stock_data!$B$3:$W$612,21,0),0)</f>
        <v>0</v>
      </c>
      <c r="DH138" s="1">
        <f>IFERROR(VLOOKUP($CK138,stock_data!$B$3:$W$612,22,0),0)</f>
        <v>0</v>
      </c>
      <c r="DI138" s="1">
        <f t="shared" si="79"/>
        <v>0</v>
      </c>
      <c r="DJ138" s="1">
        <f t="shared" si="80"/>
        <v>0</v>
      </c>
      <c r="DK138" s="3">
        <f>IFERROR(INDEX(COD_SALES!$B$5:$Z$500,MATCH(resource!$CC138,COD_SALES!$A$5:$A$500,0),MATCH(resource!DK$2,COD_SALES!$B$4:$Z$4,0)),"")</f>
        <v>5</v>
      </c>
      <c r="DL138" s="3">
        <f>IFERROR(INDEX(COD_SALES!$B$5:$Z$500,MATCH(resource!$CC138,COD_SALES!$A$5:$A$500,0),MATCH(resource!DL$2,COD_SALES!$B$4:$Z$4,0)),"")</f>
        <v>7</v>
      </c>
      <c r="DM138" s="3">
        <f>IFERROR(INDEX(COD_SALES!$B$5:$Z$500,MATCH(resource!$CC138,COD_SALES!$A$5:$A$500,0),MATCH(resource!DM$2,COD_SALES!$B$4:$Z$4,0)),"")</f>
        <v>8</v>
      </c>
      <c r="DN138" s="3" t="str">
        <f>IFERROR(INDEX(COD_SALES!$B$5:$Z$500,MATCH(resource!$CC138,COD_SALES!$A$5:$A$500,0),MATCH(resource!DN$2,COD_SALES!$B$4:$Z$4,0)),"")</f>
        <v/>
      </c>
      <c r="DO138" s="3">
        <f>IFERROR(INDEX(COD_SALES!$B$5:$Z$500,MATCH(resource!$CC138,COD_SALES!$A$5:$A$500,0),MATCH(resource!DO$2,COD_SALES!$B$4:$Z$4,0)),"")</f>
        <v>0</v>
      </c>
      <c r="DP138" s="3">
        <f>IFERROR(INDEX(COD_SALES!$B$5:$Z$500,MATCH(resource!$CC138,COD_SALES!$A$5:$A$500,0),MATCH(resource!DP$2,COD_SALES!$B$4:$Z$4,0)),"")</f>
        <v>0</v>
      </c>
      <c r="DQ138" s="3" t="str">
        <f>IFERROR(INDEX(COD_SALES!$B$5:$Z$500,MATCH(resource!$CC138,COD_SALES!$A$5:$A$500,0),MATCH(resource!DQ$2,COD_SALES!$B$4:$Z$4,0)),"")</f>
        <v/>
      </c>
      <c r="DR138" s="3">
        <f>IFERROR(INDEX(COD_SALES!$B$5:$Z$500,MATCH(resource!$CC138,COD_SALES!$A$5:$A$500,0),MATCH(resource!DR$2,COD_SALES!$B$4:$Z$4,0)),"")</f>
        <v>0</v>
      </c>
      <c r="DS138" s="3">
        <f>IFERROR(INDEX(COD_SALES!$B$5:$Z$500,MATCH(resource!$CC138,COD_SALES!$A$5:$A$500,0),MATCH(resource!DS$2,COD_SALES!$B$4:$Z$4,0)),"")</f>
        <v>148</v>
      </c>
      <c r="DT138" s="3">
        <f>IFERROR(INDEX(COD_SALES!$B$5:$Z$500,MATCH(resource!$CC138,COD_SALES!$A$5:$A$500,0),MATCH(resource!DT$2,COD_SALES!$B$4:$Z$4,0)),"")</f>
        <v>5</v>
      </c>
      <c r="DU138" s="3">
        <f>IFERROR(INDEX(COD_SALES!$B$5:$Z$500,MATCH(resource!$CC138,COD_SALES!$A$5:$A$500,0),MATCH(resource!DU$2,COD_SALES!$B$4:$Z$4,0)),"")</f>
        <v>10</v>
      </c>
      <c r="DV138" s="3">
        <f>IFERROR(INDEX(COD_SALES!$B$5:$Z$500,MATCH(resource!$CC138,COD_SALES!$A$5:$A$500,0),MATCH(resource!DV$2,COD_SALES!$B$4:$Z$4,0)),"")</f>
        <v>0</v>
      </c>
      <c r="DW138" s="3">
        <f>IFERROR(INDEX(COD_SALES!$B$5:$Z$500,MATCH(resource!$CC138,COD_SALES!$A$5:$A$500,0),MATCH(resource!DW$2,COD_SALES!$B$4:$Z$4,0)),"")</f>
        <v>28</v>
      </c>
      <c r="DX138" s="3">
        <f>IFERROR(INDEX(COD_SALES!$B$5:$Z$500,MATCH(resource!$CC138,COD_SALES!$A$5:$A$500,0),MATCH(resource!DX$2,COD_SALES!$B$4:$Z$4,0)),"")</f>
        <v>0</v>
      </c>
      <c r="DY138" s="3">
        <f>IFERROR(INDEX(COD_SALES!$B$5:$Z$500,MATCH(resource!$CC138,COD_SALES!$A$5:$A$500,0),MATCH(resource!DY$2,COD_SALES!$B$4:$Z$4,0)),"")</f>
        <v>5</v>
      </c>
      <c r="DZ138" s="3">
        <f>IFERROR(INDEX(COD_SALES!$B$5:$Z$500,MATCH(resource!$CC138,COD_SALES!$A$5:$A$500,0),MATCH(resource!DZ$2,COD_SALES!$B$4:$Z$4,0)),"")</f>
        <v>0</v>
      </c>
      <c r="EA138" s="3">
        <f>IFERROR(INDEX(COD_SALES!$B$5:$Z$500,MATCH(resource!$CC138,COD_SALES!$A$5:$A$500,0),MATCH(resource!EA$2,COD_SALES!$B$4:$Z$4,0)),"")</f>
        <v>2</v>
      </c>
      <c r="EB138" s="3">
        <f t="shared" si="81"/>
        <v>55005.9</v>
      </c>
      <c r="ED138" s="3">
        <f>IFERROR(VLOOKUP($CK138,depot_prod_sales!$B$5:$S$200,3,0),0)</f>
        <v>0</v>
      </c>
      <c r="EE138" s="3">
        <f>IFERROR(VLOOKUP($CK138,depot_prod_sales!$B$5:$S$200,4,0),0)</f>
        <v>0</v>
      </c>
      <c r="EF138" s="3">
        <f>IFERROR(VLOOKUP($CK138,depot_prod_sales!$B$5:$S$200,5,0),0)</f>
        <v>0</v>
      </c>
      <c r="EG138" s="3">
        <f>IFERROR(VLOOKUP($CK138,depot_prod_sales!$B$5:$S$200,6,0),0)</f>
        <v>0</v>
      </c>
      <c r="EH138" s="3">
        <f>IFERROR(VLOOKUP($CK138,depot_prod_sales!$B$5:$S$200,7,0),0)</f>
        <v>0</v>
      </c>
      <c r="EI138" s="3">
        <f>IFERROR(VLOOKUP($CK138,depot_prod_sales!$B$5:$S$200,8,0),0)</f>
        <v>0</v>
      </c>
      <c r="EJ138" s="3">
        <f>IFERROR(VLOOKUP($CK138,depot_prod_sales!$B$5:$S$200,9,0),0)</f>
        <v>0</v>
      </c>
      <c r="EK138" s="3">
        <f>IFERROR(VLOOKUP($CK138,depot_prod_sales!$B$5:$S$200,10,0),0)</f>
        <v>0</v>
      </c>
      <c r="EL138" s="3">
        <f>IFERROR(VLOOKUP($CK138,depot_prod_sales!$B$5:$S$200,11,0),0)</f>
        <v>0</v>
      </c>
      <c r="EM138" s="3">
        <f>IFERROR(VLOOKUP($CK138,depot_prod_sales!$B$5:$S$200,12,0),0)</f>
        <v>0</v>
      </c>
      <c r="EN138" s="3">
        <f>IFERROR(VLOOKUP($CK138,depot_prod_sales!$B$5:$S$200,13,0),0)</f>
        <v>0</v>
      </c>
      <c r="EO138" s="3">
        <f>IFERROR(VLOOKUP($CK138,depot_prod_sales!$B$5:$S$200,14,0),0)</f>
        <v>0</v>
      </c>
      <c r="EP138" s="3">
        <f>IFERROR(VLOOKUP($CK138,depot_prod_sales!$B$5:$S$200,15,0),0)</f>
        <v>0</v>
      </c>
      <c r="EQ138" s="3">
        <f>IFERROR(VLOOKUP($CK138,depot_prod_sales!$B$5:$S$200,16,0),0)</f>
        <v>0</v>
      </c>
      <c r="ER138" s="3">
        <f>IFERROR(VLOOKUP($CK138,depot_prod_sales!$B$5:$S$200,17,0),0)</f>
        <v>0</v>
      </c>
      <c r="ES138" s="3">
        <f>IFERROR(VLOOKUP($CK138,depot_prod_sales!$B$5:$S$200,18,0),0)</f>
        <v>0</v>
      </c>
      <c r="ET138" s="116">
        <f t="shared" si="82"/>
        <v>0</v>
      </c>
      <c r="EU138" s="116">
        <f t="shared" si="83"/>
        <v>0</v>
      </c>
      <c r="EW138" s="3">
        <f>IFERROR(VLOOKUP(CC138,data_pull!$AO$25:$AR$546,2,0),0)</f>
        <v>37</v>
      </c>
      <c r="EX138" s="1">
        <f>IFERROR(VLOOKUP(CC138,data_pull!$AO$25:$AR$546,4,0),0)</f>
        <v>180000</v>
      </c>
    </row>
    <row r="139" spans="13:154" x14ac:dyDescent="0.25"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4" t="str">
        <f>sales_data!B138</f>
        <v>Rafiqul Islam</v>
      </c>
      <c r="AR139" s="4" t="str">
        <f>sales_data!C138</f>
        <v>Blank (Tongi Team)</v>
      </c>
      <c r="AS139" s="5" t="str">
        <f t="shared" si="73"/>
        <v>Blank (Tongi Team)</v>
      </c>
      <c r="AT139" s="4" t="str">
        <f>sales_data!I138</f>
        <v>Bishajit Acharjee</v>
      </c>
      <c r="AU139" s="4" t="str">
        <f>sales_data!W138</f>
        <v>Kaligonj-1 (Tb)</v>
      </c>
      <c r="AV139" s="1">
        <f>sales_data!N138</f>
        <v>169760.51</v>
      </c>
      <c r="AW139" s="1">
        <f>sales_data!P138</f>
        <v>45</v>
      </c>
      <c r="AX139" s="3">
        <f ca="1">IFERROR(INDEX(INDIRECT("day_wise_sales_data!$B$2:$BZ$599"),MATCH(resource!$CC139,day_wise_sales_data!$A$2:$A$500,0),MATCH(resource!AX$2,INDIRECT("day_wise_sales_data!$B$1:$BZ$1"),0)),0)</f>
        <v>0</v>
      </c>
      <c r="AY139" s="3">
        <f ca="1">IFERROR(INDEX(INDIRECT("day_wise_sales_data!$B$2:$BZ$599"),MATCH(resource!$CC139,day_wise_sales_data!$A$2:$A$500,0),MATCH(resource!AY$2,INDIRECT("day_wise_sales_data!$B$1:$BZ$1"),0)),0)</f>
        <v>3973.52</v>
      </c>
      <c r="AZ139" s="3">
        <f ca="1">IFERROR(INDEX(INDIRECT("day_wise_sales_data!$B$2:$BZ$599"),MATCH(resource!$CC139,day_wise_sales_data!$A$2:$A$500,0),MATCH(resource!AZ$2,INDIRECT("day_wise_sales_data!$B$1:$BZ$1"),0)),0)</f>
        <v>0</v>
      </c>
      <c r="BA139" s="3">
        <f ca="1">IFERROR(INDEX(INDIRECT("day_wise_sales_data!$B$2:$BZ$599"),MATCH(resource!$CC139,day_wise_sales_data!$A$2:$A$500,0),MATCH(resource!BA$2,INDIRECT("day_wise_sales_data!$B$1:$BZ$1"),0)),0)</f>
        <v>0</v>
      </c>
      <c r="BB139" s="3">
        <f ca="1">IFERROR(INDEX(INDIRECT("day_wise_sales_data!$B$2:$BZ$599"),MATCH(resource!$CC139,day_wise_sales_data!$A$2:$A$500,0),MATCH(resource!BB$2,INDIRECT("day_wise_sales_data!$B$1:$BZ$1"),0)),0)</f>
        <v>11827.91</v>
      </c>
      <c r="BC139" s="3">
        <f ca="1">IFERROR(INDEX(INDIRECT("day_wise_sales_data!$B$2:$BZ$599"),MATCH(resource!$CC139,day_wise_sales_data!$A$2:$A$500,0),MATCH(resource!BC$2,INDIRECT("day_wise_sales_data!$B$1:$BZ$1"),0)),0)</f>
        <v>0</v>
      </c>
      <c r="BD139" s="3">
        <f ca="1">IFERROR(INDEX(INDIRECT("day_wise_sales_data!$B$2:$BZ$599"),MATCH(resource!$CC139,day_wise_sales_data!$A$2:$A$500,0),MATCH(resource!BD$2,INDIRECT("day_wise_sales_data!$B$1:$BZ$1"),0)),0)</f>
        <v>0</v>
      </c>
      <c r="BE139" s="3">
        <f ca="1">IFERROR(INDEX(INDIRECT("day_wise_sales_data!$B$2:$BZ$599"),MATCH(resource!$CC139,day_wise_sales_data!$A$2:$A$500,0),MATCH(resource!BE$2,INDIRECT("day_wise_sales_data!$B$1:$BZ$1"),0)),0)</f>
        <v>0</v>
      </c>
      <c r="BF139" s="3">
        <f ca="1">IFERROR(INDEX(INDIRECT("day_wise_sales_data!$B$2:$BZ$599"),MATCH(resource!$CC139,day_wise_sales_data!$A$2:$A$500,0),MATCH(resource!BF$2,INDIRECT("day_wise_sales_data!$B$1:$BZ$1"),0)),0)</f>
        <v>2206.52</v>
      </c>
      <c r="BG139" s="3">
        <f ca="1">IFERROR(INDEX(INDIRECT("day_wise_sales_data!$B$2:$BZ$599"),MATCH(resource!$CC139,day_wise_sales_data!$A$2:$A$500,0),MATCH(resource!BG$2,INDIRECT("day_wise_sales_data!$B$1:$BZ$1"),0)),0)</f>
        <v>0</v>
      </c>
      <c r="BH139" s="3">
        <f ca="1">IFERROR(INDEX(INDIRECT("day_wise_sales_data!$B$2:$BZ$599"),MATCH(resource!$CC139,day_wise_sales_data!$A$2:$A$500,0),MATCH(resource!BH$2,INDIRECT("day_wise_sales_data!$B$1:$BZ$1"),0)),0)</f>
        <v>1235.6400000000001</v>
      </c>
      <c r="BI139" s="3">
        <f ca="1">IFERROR(INDEX(INDIRECT("day_wise_sales_data!$B$2:$BZ$599"),MATCH(resource!$CC139,day_wise_sales_data!$A$2:$A$500,0),MATCH(resource!BI$2,INDIRECT("day_wise_sales_data!$B$1:$BZ$1"),0)),0)</f>
        <v>14860.37</v>
      </c>
      <c r="BJ139" s="3">
        <f ca="1">IFERROR(INDEX(INDIRECT("day_wise_sales_data!$B$2:$BZ$599"),MATCH(resource!$CC139,day_wise_sales_data!$A$2:$A$500,0),MATCH(resource!BJ$2,INDIRECT("day_wise_sales_data!$B$1:$BZ$1"),0)),0)</f>
        <v>0</v>
      </c>
      <c r="BK139" s="3">
        <f ca="1">IFERROR(INDEX(INDIRECT("day_wise_sales_data!$B$2:$BZ$599"),MATCH(resource!$CC139,day_wise_sales_data!$A$2:$A$500,0),MATCH(resource!BK$2,INDIRECT("day_wise_sales_data!$B$1:$BZ$1"),0)),0)</f>
        <v>5365.25</v>
      </c>
      <c r="BL139" s="3">
        <f ca="1">IFERROR(INDEX(INDIRECT("day_wise_sales_data!$B$2:$BZ$599"),MATCH(resource!$CC139,day_wise_sales_data!$A$2:$A$500,0),MATCH(resource!BL$2,INDIRECT("day_wise_sales_data!$B$1:$BZ$1"),0)),0)</f>
        <v>1059.5999999999999</v>
      </c>
      <c r="BM139" s="3">
        <f ca="1">IFERROR(INDEX(INDIRECT("day_wise_sales_data!$B$2:$BZ$599"),MATCH(resource!$CC139,day_wise_sales_data!$A$2:$A$500,0),MATCH(resource!BM$2,INDIRECT("day_wise_sales_data!$B$1:$BZ$1"),0)),0)</f>
        <v>3977.9</v>
      </c>
      <c r="BN139" s="3">
        <f ca="1">IFERROR(INDEX(INDIRECT("day_wise_sales_data!$B$2:$BZ$599"),MATCH(resource!$CC139,day_wise_sales_data!$A$2:$A$500,0),MATCH(resource!BN$2,INDIRECT("day_wise_sales_data!$B$1:$BZ$1"),0)),0)</f>
        <v>0</v>
      </c>
      <c r="BO139" s="3">
        <f ca="1">IFERROR(INDEX(INDIRECT("day_wise_sales_data!$B$2:$BZ$599"),MATCH(resource!$CC139,day_wise_sales_data!$A$2:$A$500,0),MATCH(resource!BO$2,INDIRECT("day_wise_sales_data!$B$1:$BZ$1"),0)),0)</f>
        <v>0</v>
      </c>
      <c r="BP139" s="3">
        <f ca="1">IFERROR(INDEX(INDIRECT("day_wise_sales_data!$B$2:$BZ$599"),MATCH(resource!$CC139,day_wise_sales_data!$A$2:$A$500,0),MATCH(resource!BP$2,INDIRECT("day_wise_sales_data!$B$1:$BZ$1"),0)),0)</f>
        <v>26801.45</v>
      </c>
      <c r="BQ139" s="3">
        <f ca="1">IFERROR(INDEX(INDIRECT("day_wise_sales_data!$B$2:$BZ$599"),MATCH(resource!$CC139,day_wise_sales_data!$A$2:$A$500,0),MATCH(resource!BQ$2,INDIRECT("day_wise_sales_data!$B$1:$BZ$1"),0)),0)</f>
        <v>0</v>
      </c>
      <c r="BR139" s="3">
        <f ca="1">IFERROR(INDEX(INDIRECT("day_wise_sales_data!$B$2:$BZ$599"),MATCH(resource!$CC139,day_wise_sales_data!$A$2:$A$500,0),MATCH(resource!BR$2,INDIRECT("day_wise_sales_data!$B$1:$BZ$1"),0)),0)</f>
        <v>1806.03</v>
      </c>
      <c r="BS139" s="3">
        <f ca="1">IFERROR(INDEX(INDIRECT("day_wise_sales_data!$B$2:$BZ$599"),MATCH(resource!$CC139,day_wise_sales_data!$A$2:$A$500,0),MATCH(resource!BS$2,INDIRECT("day_wise_sales_data!$B$1:$BZ$1"),0)),0)</f>
        <v>370.95</v>
      </c>
      <c r="BT139" s="3">
        <f ca="1">IFERROR(INDEX(INDIRECT("day_wise_sales_data!$B$2:$BZ$599"),MATCH(resource!$CC139,day_wise_sales_data!$A$2:$A$500,0),MATCH(resource!BT$2,INDIRECT("day_wise_sales_data!$B$1:$BZ$1"),0)),0)</f>
        <v>8681.24</v>
      </c>
      <c r="BU139" s="3">
        <f ca="1">IFERROR(INDEX(INDIRECT("day_wise_sales_data!$B$2:$BZ$599"),MATCH(resource!$CC139,day_wise_sales_data!$A$2:$A$500,0),MATCH(resource!BU$2,INDIRECT("day_wise_sales_data!$B$1:$BZ$1"),0)),0)</f>
        <v>22140.5</v>
      </c>
      <c r="BV139" s="3">
        <f ca="1">IFERROR(INDEX(INDIRECT("day_wise_sales_data!$B$2:$BZ$599"),MATCH(resource!$CC139,day_wise_sales_data!$A$2:$A$500,0),MATCH(resource!BV$2,INDIRECT("day_wise_sales_data!$B$1:$BZ$1"),0)),0)</f>
        <v>15224.62</v>
      </c>
      <c r="BW139" s="3">
        <f ca="1">IFERROR(INDEX(INDIRECT("day_wise_sales_data!$B$2:$BZ$599"),MATCH(resource!$CC139,day_wise_sales_data!$A$2:$A$500,0),MATCH(resource!BW$2,INDIRECT("day_wise_sales_data!$B$1:$BZ$1"),0)),0)</f>
        <v>0</v>
      </c>
      <c r="BX139" s="3">
        <f ca="1">IFERROR(INDEX(INDIRECT("day_wise_sales_data!$B$2:$BZ$599"),MATCH(resource!$CC139,day_wise_sales_data!$A$2:$A$500,0),MATCH(resource!BX$2,INDIRECT("day_wise_sales_data!$B$1:$BZ$1"),0)),0)</f>
        <v>0</v>
      </c>
      <c r="BY139" s="3">
        <f ca="1">IFERROR(INDEX(INDIRECT("day_wise_sales_data!$B$2:$BZ$599"),MATCH(resource!$CC139,day_wise_sales_data!$A$2:$A$500,0),MATCH(resource!BY$2,INDIRECT("day_wise_sales_data!$B$1:$BZ$1"),0)),0)</f>
        <v>13623.69</v>
      </c>
      <c r="BZ139" s="3">
        <f ca="1">IFERROR(INDEX(INDIRECT("day_wise_sales_data!$B$2:$BZ$599"),MATCH(resource!$CC139,day_wise_sales_data!$A$2:$A$500,0),MATCH(resource!BZ$2,INDIRECT("day_wise_sales_data!$B$1:$BZ$1"),0)),0)</f>
        <v>0</v>
      </c>
      <c r="CA139" s="3" t="str">
        <f ca="1">IFERROR(INDEX(INDIRECT("day_wise_sales_data!$B$2:$BZ$599"),MATCH(resource!$CC139,day_wise_sales_data!$A$2:$A$500,0),MATCH(resource!CA$2,INDIRECT("day_wise_sales_data!$B$1:$BZ$1"),0)),0)</f>
        <v>dd</v>
      </c>
      <c r="CC139" s="4" t="str">
        <f>sales_data!H138</f>
        <v>DHK07202</v>
      </c>
      <c r="CD139" s="1">
        <v>137</v>
      </c>
      <c r="CE139" s="1" t="str">
        <f>IF(AQ139=report!$AQ$3,resource!CD139,"")</f>
        <v/>
      </c>
      <c r="CF139" s="5" t="str">
        <f>IFERROR(SMALL($CE$3:$CE$1001,ROWS($CE$3:CE139)),"")</f>
        <v/>
      </c>
      <c r="CH139">
        <f>IFERROR(VLOOKUP($CC139,data_pull!$E$22:$G$700,2,0),0)</f>
        <v>169760.51</v>
      </c>
      <c r="CI139" s="1">
        <f t="shared" si="75"/>
        <v>154</v>
      </c>
      <c r="CJ139" s="1">
        <f t="shared" si="74"/>
        <v>0</v>
      </c>
      <c r="CK139" s="1" t="s">
        <v>1288</v>
      </c>
      <c r="CL139" s="1">
        <f t="shared" si="76"/>
        <v>111</v>
      </c>
      <c r="CM139" s="1" t="str">
        <f>IFERROR(VLOOKUP($CK139,stock_data!$B$3:$W$612,2,0),0)</f>
        <v>KAMOXY - 500 CAPSULE (EXP)</v>
      </c>
      <c r="CN139" s="1" t="str">
        <f>IFERROR(VLOOKUP($CK139,stock_data!$B$3:$W$612,4,0),0)</f>
        <v>10x8's</v>
      </c>
      <c r="CO139" s="1">
        <f>IFERROR(VLOOKUP($CK139,stock_data!$B$3:$W$612,5,0),0)</f>
        <v>455</v>
      </c>
      <c r="CP139" s="3">
        <f t="shared" si="77"/>
        <v>0</v>
      </c>
      <c r="CQ139" s="3">
        <f t="shared" si="78"/>
        <v>0</v>
      </c>
      <c r="CR139" s="1">
        <f>IFERROR(VLOOKUP($CK139,stock_data!$B$3:$W$612,6,0),0)</f>
        <v>0</v>
      </c>
      <c r="CS139" s="1">
        <f>IFERROR(VLOOKUP($CK139,stock_data!$B$3:$W$612,7,0),0)</f>
        <v>0</v>
      </c>
      <c r="CT139" s="1">
        <f>IFERROR(VLOOKUP($CK139,stock_data!$B$3:$W$612,8,0),0)</f>
        <v>0</v>
      </c>
      <c r="CU139" s="1">
        <f>IFERROR(VLOOKUP($CK139,stock_data!$B$3:$W$612,9,0),0)</f>
        <v>0</v>
      </c>
      <c r="CV139" s="1">
        <f>IFERROR(VLOOKUP($CK139,stock_data!$B$3:$W$612,10,0),0)</f>
        <v>0</v>
      </c>
      <c r="CW139" s="1">
        <f>IFERROR(VLOOKUP($CK139,stock_data!$B$3:$W$612,11,0),0)</f>
        <v>0</v>
      </c>
      <c r="CX139" s="1">
        <f>IFERROR(VLOOKUP($CK139,stock_data!$B$3:$W$612,12,0),0)</f>
        <v>0</v>
      </c>
      <c r="CY139" s="1">
        <f>IFERROR(VLOOKUP($CK139,stock_data!$B$3:$W$612,13,0),0)</f>
        <v>0</v>
      </c>
      <c r="CZ139" s="1">
        <f>IFERROR(VLOOKUP($CK139,stock_data!$B$3:$W$612,14,0),0)</f>
        <v>0</v>
      </c>
      <c r="DA139" s="1">
        <f>IFERROR(VLOOKUP($CK139,stock_data!$B$3:$W$612,15,0),0)</f>
        <v>0</v>
      </c>
      <c r="DB139" s="1">
        <f>IFERROR(VLOOKUP($CK139,stock_data!$B$3:$W$612,16,0),0)</f>
        <v>0</v>
      </c>
      <c r="DC139" s="1">
        <f>IFERROR(VLOOKUP($CK139,stock_data!$B$3:$W$612,17,0),0)</f>
        <v>0</v>
      </c>
      <c r="DD139" s="1">
        <f>IFERROR(VLOOKUP($CK139,stock_data!$B$3:$W$612,18,0),0)</f>
        <v>0</v>
      </c>
      <c r="DE139" s="1">
        <f>IFERROR(VLOOKUP($CK139,stock_data!$B$3:$W$612,19,0),0)</f>
        <v>0</v>
      </c>
      <c r="DF139" s="1">
        <f>IFERROR(VLOOKUP($CK139,stock_data!$B$3:$W$612,20,0),0)</f>
        <v>0</v>
      </c>
      <c r="DG139" s="1">
        <f>IFERROR(VLOOKUP($CK139,stock_data!$B$3:$W$612,21,0),0)</f>
        <v>0</v>
      </c>
      <c r="DH139" s="1">
        <f>IFERROR(VLOOKUP($CK139,stock_data!$B$3:$W$612,22,0),0)</f>
        <v>0</v>
      </c>
      <c r="DI139" s="1">
        <f t="shared" si="79"/>
        <v>0</v>
      </c>
      <c r="DJ139" s="1">
        <f t="shared" si="80"/>
        <v>0</v>
      </c>
      <c r="DK139" s="3">
        <f>IFERROR(INDEX(COD_SALES!$B$5:$Z$500,MATCH(resource!$CC139,COD_SALES!$A$5:$A$500,0),MATCH(resource!DK$2,COD_SALES!$B$4:$Z$4,0)),"")</f>
        <v>1</v>
      </c>
      <c r="DL139" s="3">
        <f>IFERROR(INDEX(COD_SALES!$B$5:$Z$500,MATCH(resource!$CC139,COD_SALES!$A$5:$A$500,0),MATCH(resource!DL$2,COD_SALES!$B$4:$Z$4,0)),"")</f>
        <v>33</v>
      </c>
      <c r="DM139" s="3">
        <f>IFERROR(INDEX(COD_SALES!$B$5:$Z$500,MATCH(resource!$CC139,COD_SALES!$A$5:$A$500,0),MATCH(resource!DM$2,COD_SALES!$B$4:$Z$4,0)),"")</f>
        <v>86</v>
      </c>
      <c r="DN139" s="3" t="str">
        <f>IFERROR(INDEX(COD_SALES!$B$5:$Z$500,MATCH(resource!$CC139,COD_SALES!$A$5:$A$500,0),MATCH(resource!DN$2,COD_SALES!$B$4:$Z$4,0)),"")</f>
        <v/>
      </c>
      <c r="DO139" s="3">
        <f>IFERROR(INDEX(COD_SALES!$B$5:$Z$500,MATCH(resource!$CC139,COD_SALES!$A$5:$A$500,0),MATCH(resource!DO$2,COD_SALES!$B$4:$Z$4,0)),"")</f>
        <v>1</v>
      </c>
      <c r="DP139" s="3">
        <f>IFERROR(INDEX(COD_SALES!$B$5:$Z$500,MATCH(resource!$CC139,COD_SALES!$A$5:$A$500,0),MATCH(resource!DP$2,COD_SALES!$B$4:$Z$4,0)),"")</f>
        <v>0</v>
      </c>
      <c r="DQ139" s="3" t="str">
        <f>IFERROR(INDEX(COD_SALES!$B$5:$Z$500,MATCH(resource!$CC139,COD_SALES!$A$5:$A$500,0),MATCH(resource!DQ$2,COD_SALES!$B$4:$Z$4,0)),"")</f>
        <v/>
      </c>
      <c r="DR139" s="3">
        <f>IFERROR(INDEX(COD_SALES!$B$5:$Z$500,MATCH(resource!$CC139,COD_SALES!$A$5:$A$500,0),MATCH(resource!DR$2,COD_SALES!$B$4:$Z$4,0)),"")</f>
        <v>0</v>
      </c>
      <c r="DS139" s="3">
        <f>IFERROR(INDEX(COD_SALES!$B$5:$Z$500,MATCH(resource!$CC139,COD_SALES!$A$5:$A$500,0),MATCH(resource!DS$2,COD_SALES!$B$4:$Z$4,0)),"")</f>
        <v>78</v>
      </c>
      <c r="DT139" s="3">
        <f>IFERROR(INDEX(COD_SALES!$B$5:$Z$500,MATCH(resource!$CC139,COD_SALES!$A$5:$A$500,0),MATCH(resource!DT$2,COD_SALES!$B$4:$Z$4,0)),"")</f>
        <v>19</v>
      </c>
      <c r="DU139" s="3">
        <f>IFERROR(INDEX(COD_SALES!$B$5:$Z$500,MATCH(resource!$CC139,COD_SALES!$A$5:$A$500,0),MATCH(resource!DU$2,COD_SALES!$B$4:$Z$4,0)),"")</f>
        <v>2</v>
      </c>
      <c r="DV139" s="3">
        <f>IFERROR(INDEX(COD_SALES!$B$5:$Z$500,MATCH(resource!$CC139,COD_SALES!$A$5:$A$500,0),MATCH(resource!DV$2,COD_SALES!$B$4:$Z$4,0)),"")</f>
        <v>0</v>
      </c>
      <c r="DW139" s="3">
        <f>IFERROR(INDEX(COD_SALES!$B$5:$Z$500,MATCH(resource!$CC139,COD_SALES!$A$5:$A$500,0),MATCH(resource!DW$2,COD_SALES!$B$4:$Z$4,0)),"")</f>
        <v>84</v>
      </c>
      <c r="DX139" s="3">
        <f>IFERROR(INDEX(COD_SALES!$B$5:$Z$500,MATCH(resource!$CC139,COD_SALES!$A$5:$A$500,0),MATCH(resource!DX$2,COD_SALES!$B$4:$Z$4,0)),"")</f>
        <v>25</v>
      </c>
      <c r="DY139" s="3">
        <f>IFERROR(INDEX(COD_SALES!$B$5:$Z$500,MATCH(resource!$CC139,COD_SALES!$A$5:$A$500,0),MATCH(resource!DY$2,COD_SALES!$B$4:$Z$4,0)),"")</f>
        <v>5</v>
      </c>
      <c r="DZ139" s="3">
        <f>IFERROR(INDEX(COD_SALES!$B$5:$Z$500,MATCH(resource!$CC139,COD_SALES!$A$5:$A$500,0),MATCH(resource!DZ$2,COD_SALES!$B$4:$Z$4,0)),"")</f>
        <v>7</v>
      </c>
      <c r="EA139" s="3">
        <f>IFERROR(INDEX(COD_SALES!$B$5:$Z$500,MATCH(resource!$CC139,COD_SALES!$A$5:$A$500,0),MATCH(resource!EA$2,COD_SALES!$B$4:$Z$4,0)),"")</f>
        <v>1</v>
      </c>
      <c r="EB139" s="3">
        <f t="shared" si="81"/>
        <v>94809.96</v>
      </c>
      <c r="ED139" s="3">
        <f>IFERROR(VLOOKUP($CK139,depot_prod_sales!$B$5:$S$200,3,0),0)</f>
        <v>0</v>
      </c>
      <c r="EE139" s="3">
        <f>IFERROR(VLOOKUP($CK139,depot_prod_sales!$B$5:$S$200,4,0),0)</f>
        <v>0</v>
      </c>
      <c r="EF139" s="3">
        <f>IFERROR(VLOOKUP($CK139,depot_prod_sales!$B$5:$S$200,5,0),0)</f>
        <v>0</v>
      </c>
      <c r="EG139" s="3">
        <f>IFERROR(VLOOKUP($CK139,depot_prod_sales!$B$5:$S$200,6,0),0)</f>
        <v>0</v>
      </c>
      <c r="EH139" s="3">
        <f>IFERROR(VLOOKUP($CK139,depot_prod_sales!$B$5:$S$200,7,0),0)</f>
        <v>0</v>
      </c>
      <c r="EI139" s="3">
        <f>IFERROR(VLOOKUP($CK139,depot_prod_sales!$B$5:$S$200,8,0),0)</f>
        <v>0</v>
      </c>
      <c r="EJ139" s="3">
        <f>IFERROR(VLOOKUP($CK139,depot_prod_sales!$B$5:$S$200,9,0),0)</f>
        <v>0</v>
      </c>
      <c r="EK139" s="3">
        <f>IFERROR(VLOOKUP($CK139,depot_prod_sales!$B$5:$S$200,10,0),0)</f>
        <v>0</v>
      </c>
      <c r="EL139" s="3">
        <f>IFERROR(VLOOKUP($CK139,depot_prod_sales!$B$5:$S$200,11,0),0)</f>
        <v>0</v>
      </c>
      <c r="EM139" s="3">
        <f>IFERROR(VLOOKUP($CK139,depot_prod_sales!$B$5:$S$200,12,0),0)</f>
        <v>0</v>
      </c>
      <c r="EN139" s="3">
        <f>IFERROR(VLOOKUP($CK139,depot_prod_sales!$B$5:$S$200,13,0),0)</f>
        <v>0</v>
      </c>
      <c r="EO139" s="3">
        <f>IFERROR(VLOOKUP($CK139,depot_prod_sales!$B$5:$S$200,14,0),0)</f>
        <v>0</v>
      </c>
      <c r="EP139" s="3">
        <f>IFERROR(VLOOKUP($CK139,depot_prod_sales!$B$5:$S$200,15,0),0)</f>
        <v>0</v>
      </c>
      <c r="EQ139" s="3">
        <f>IFERROR(VLOOKUP($CK139,depot_prod_sales!$B$5:$S$200,16,0),0)</f>
        <v>0</v>
      </c>
      <c r="ER139" s="3">
        <f>IFERROR(VLOOKUP($CK139,depot_prod_sales!$B$5:$S$200,17,0),0)</f>
        <v>0</v>
      </c>
      <c r="ES139" s="3">
        <f>IFERROR(VLOOKUP($CK139,depot_prod_sales!$B$5:$S$200,18,0),0)</f>
        <v>0</v>
      </c>
      <c r="ET139" s="116">
        <f t="shared" si="82"/>
        <v>0</v>
      </c>
      <c r="EU139" s="116">
        <f t="shared" si="83"/>
        <v>0</v>
      </c>
      <c r="EW139" s="3">
        <f>IFERROR(VLOOKUP(CC139,data_pull!$AO$25:$AR$546,2,0),0)</f>
        <v>34</v>
      </c>
      <c r="EX139" s="1">
        <f>IFERROR(VLOOKUP(CC139,data_pull!$AO$25:$AR$546,4,0),0)</f>
        <v>190000</v>
      </c>
    </row>
    <row r="140" spans="13:154" x14ac:dyDescent="0.25"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4" t="str">
        <f>sales_data!B139</f>
        <v>Rafiqul Islam</v>
      </c>
      <c r="AR140" s="4" t="str">
        <f>sales_data!C139</f>
        <v>Blank (Tongi Team)</v>
      </c>
      <c r="AS140" s="5" t="str">
        <f t="shared" si="73"/>
        <v/>
      </c>
      <c r="AT140" s="4" t="str">
        <f>sales_data!I139</f>
        <v>Kamrul Islam-1</v>
      </c>
      <c r="AU140" s="4" t="str">
        <f>sales_data!W139</f>
        <v>Tongi-2 (Cb)</v>
      </c>
      <c r="AV140" s="1">
        <f>sales_data!N139</f>
        <v>104323.51</v>
      </c>
      <c r="AW140" s="1">
        <f>sales_data!P139</f>
        <v>41</v>
      </c>
      <c r="AX140" s="3">
        <f ca="1">IFERROR(INDEX(INDIRECT("day_wise_sales_data!$B$2:$BZ$599"),MATCH(resource!$CC140,day_wise_sales_data!$A$2:$A$500,0),MATCH(resource!AX$2,INDIRECT("day_wise_sales_data!$B$1:$BZ$1"),0)),0)</f>
        <v>0</v>
      </c>
      <c r="AY140" s="3">
        <f ca="1">IFERROR(INDEX(INDIRECT("day_wise_sales_data!$B$2:$BZ$599"),MATCH(resource!$CC140,day_wise_sales_data!$A$2:$A$500,0),MATCH(resource!AY$2,INDIRECT("day_wise_sales_data!$B$1:$BZ$1"),0)),0)</f>
        <v>0</v>
      </c>
      <c r="AZ140" s="3">
        <f ca="1">IFERROR(INDEX(INDIRECT("day_wise_sales_data!$B$2:$BZ$599"),MATCH(resource!$CC140,day_wise_sales_data!$A$2:$A$500,0),MATCH(resource!AZ$2,INDIRECT("day_wise_sales_data!$B$1:$BZ$1"),0)),0)</f>
        <v>0</v>
      </c>
      <c r="BA140" s="3">
        <f ca="1">IFERROR(INDEX(INDIRECT("day_wise_sales_data!$B$2:$BZ$599"),MATCH(resource!$CC140,day_wise_sales_data!$A$2:$A$500,0),MATCH(resource!BA$2,INDIRECT("day_wise_sales_data!$B$1:$BZ$1"),0)),0)</f>
        <v>0</v>
      </c>
      <c r="BB140" s="3">
        <f ca="1">IFERROR(INDEX(INDIRECT("day_wise_sales_data!$B$2:$BZ$599"),MATCH(resource!$CC140,day_wise_sales_data!$A$2:$A$500,0),MATCH(resource!BB$2,INDIRECT("day_wise_sales_data!$B$1:$BZ$1"),0)),0)</f>
        <v>0</v>
      </c>
      <c r="BC140" s="3">
        <f ca="1">IFERROR(INDEX(INDIRECT("day_wise_sales_data!$B$2:$BZ$599"),MATCH(resource!$CC140,day_wise_sales_data!$A$2:$A$500,0),MATCH(resource!BC$2,INDIRECT("day_wise_sales_data!$B$1:$BZ$1"),0)),0)</f>
        <v>0</v>
      </c>
      <c r="BD140" s="3">
        <f ca="1">IFERROR(INDEX(INDIRECT("day_wise_sales_data!$B$2:$BZ$599"),MATCH(resource!$CC140,day_wise_sales_data!$A$2:$A$500,0),MATCH(resource!BD$2,INDIRECT("day_wise_sales_data!$B$1:$BZ$1"),0)),0)</f>
        <v>0</v>
      </c>
      <c r="BE140" s="3">
        <f ca="1">IFERROR(INDEX(INDIRECT("day_wise_sales_data!$B$2:$BZ$599"),MATCH(resource!$CC140,day_wise_sales_data!$A$2:$A$500,0),MATCH(resource!BE$2,INDIRECT("day_wise_sales_data!$B$1:$BZ$1"),0)),0)</f>
        <v>0</v>
      </c>
      <c r="BF140" s="3">
        <f ca="1">IFERROR(INDEX(INDIRECT("day_wise_sales_data!$B$2:$BZ$599"),MATCH(resource!$CC140,day_wise_sales_data!$A$2:$A$500,0),MATCH(resource!BF$2,INDIRECT("day_wise_sales_data!$B$1:$BZ$1"),0)),0)</f>
        <v>0</v>
      </c>
      <c r="BG140" s="3">
        <f ca="1">IFERROR(INDEX(INDIRECT("day_wise_sales_data!$B$2:$BZ$599"),MATCH(resource!$CC140,day_wise_sales_data!$A$2:$A$500,0),MATCH(resource!BG$2,INDIRECT("day_wise_sales_data!$B$1:$BZ$1"),0)),0)</f>
        <v>0</v>
      </c>
      <c r="BH140" s="3">
        <f ca="1">IFERROR(INDEX(INDIRECT("day_wise_sales_data!$B$2:$BZ$599"),MATCH(resource!$CC140,day_wise_sales_data!$A$2:$A$500,0),MATCH(resource!BH$2,INDIRECT("day_wise_sales_data!$B$1:$BZ$1"),0)),0)</f>
        <v>0</v>
      </c>
      <c r="BI140" s="3">
        <f ca="1">IFERROR(INDEX(INDIRECT("day_wise_sales_data!$B$2:$BZ$599"),MATCH(resource!$CC140,day_wise_sales_data!$A$2:$A$500,0),MATCH(resource!BI$2,INDIRECT("day_wise_sales_data!$B$1:$BZ$1"),0)),0)</f>
        <v>0</v>
      </c>
      <c r="BJ140" s="3">
        <f ca="1">IFERROR(INDEX(INDIRECT("day_wise_sales_data!$B$2:$BZ$599"),MATCH(resource!$CC140,day_wise_sales_data!$A$2:$A$500,0),MATCH(resource!BJ$2,INDIRECT("day_wise_sales_data!$B$1:$BZ$1"),0)),0)</f>
        <v>0</v>
      </c>
      <c r="BK140" s="3">
        <f ca="1">IFERROR(INDEX(INDIRECT("day_wise_sales_data!$B$2:$BZ$599"),MATCH(resource!$CC140,day_wise_sales_data!$A$2:$A$500,0),MATCH(resource!BK$2,INDIRECT("day_wise_sales_data!$B$1:$BZ$1"),0)),0)</f>
        <v>4073.32</v>
      </c>
      <c r="BL140" s="3">
        <f ca="1">IFERROR(INDEX(INDIRECT("day_wise_sales_data!$B$2:$BZ$599"),MATCH(resource!$CC140,day_wise_sales_data!$A$2:$A$500,0),MATCH(resource!BL$2,INDIRECT("day_wise_sales_data!$B$1:$BZ$1"),0)),0)</f>
        <v>9956.59</v>
      </c>
      <c r="BM140" s="3">
        <f ca="1">IFERROR(INDEX(INDIRECT("day_wise_sales_data!$B$2:$BZ$599"),MATCH(resource!$CC140,day_wise_sales_data!$A$2:$A$500,0),MATCH(resource!BM$2,INDIRECT("day_wise_sales_data!$B$1:$BZ$1"),0)),0)</f>
        <v>4857.84</v>
      </c>
      <c r="BN140" s="3">
        <f ca="1">IFERROR(INDEX(INDIRECT("day_wise_sales_data!$B$2:$BZ$599"),MATCH(resource!$CC140,day_wise_sales_data!$A$2:$A$500,0),MATCH(resource!BN$2,INDIRECT("day_wise_sales_data!$B$1:$BZ$1"),0)),0)</f>
        <v>0</v>
      </c>
      <c r="BO140" s="3">
        <f ca="1">IFERROR(INDEX(INDIRECT("day_wise_sales_data!$B$2:$BZ$599"),MATCH(resource!$CC140,day_wise_sales_data!$A$2:$A$500,0),MATCH(resource!BO$2,INDIRECT("day_wise_sales_data!$B$1:$BZ$1"),0)),0)</f>
        <v>0</v>
      </c>
      <c r="BP140" s="3">
        <f ca="1">IFERROR(INDEX(INDIRECT("day_wise_sales_data!$B$2:$BZ$599"),MATCH(resource!$CC140,day_wise_sales_data!$A$2:$A$500,0),MATCH(resource!BP$2,INDIRECT("day_wise_sales_data!$B$1:$BZ$1"),0)),0)</f>
        <v>5614.91</v>
      </c>
      <c r="BQ140" s="3">
        <f ca="1">IFERROR(INDEX(INDIRECT("day_wise_sales_data!$B$2:$BZ$599"),MATCH(resource!$CC140,day_wise_sales_data!$A$2:$A$500,0),MATCH(resource!BQ$2,INDIRECT("day_wise_sales_data!$B$1:$BZ$1"),0)),0)</f>
        <v>0</v>
      </c>
      <c r="BR140" s="3">
        <f ca="1">IFERROR(INDEX(INDIRECT("day_wise_sales_data!$B$2:$BZ$599"),MATCH(resource!$CC140,day_wise_sales_data!$A$2:$A$500,0),MATCH(resource!BR$2,INDIRECT("day_wise_sales_data!$B$1:$BZ$1"),0)),0)</f>
        <v>0</v>
      </c>
      <c r="BS140" s="3">
        <f ca="1">IFERROR(INDEX(INDIRECT("day_wise_sales_data!$B$2:$BZ$599"),MATCH(resource!$CC140,day_wise_sales_data!$A$2:$A$500,0),MATCH(resource!BS$2,INDIRECT("day_wise_sales_data!$B$1:$BZ$1"),0)),0)</f>
        <v>0</v>
      </c>
      <c r="BT140" s="3">
        <f ca="1">IFERROR(INDEX(INDIRECT("day_wise_sales_data!$B$2:$BZ$599"),MATCH(resource!$CC140,day_wise_sales_data!$A$2:$A$500,0),MATCH(resource!BT$2,INDIRECT("day_wise_sales_data!$B$1:$BZ$1"),0)),0)</f>
        <v>0</v>
      </c>
      <c r="BU140" s="3">
        <f ca="1">IFERROR(INDEX(INDIRECT("day_wise_sales_data!$B$2:$BZ$599"),MATCH(resource!$CC140,day_wise_sales_data!$A$2:$A$500,0),MATCH(resource!BU$2,INDIRECT("day_wise_sales_data!$B$1:$BZ$1"),0)),0)</f>
        <v>6172.82</v>
      </c>
      <c r="BV140" s="3">
        <f ca="1">IFERROR(INDEX(INDIRECT("day_wise_sales_data!$B$2:$BZ$599"),MATCH(resource!$CC140,day_wise_sales_data!$A$2:$A$500,0),MATCH(resource!BV$2,INDIRECT("day_wise_sales_data!$B$1:$BZ$1"),0)),0)</f>
        <v>0</v>
      </c>
      <c r="BW140" s="3">
        <f ca="1">IFERROR(INDEX(INDIRECT("day_wise_sales_data!$B$2:$BZ$599"),MATCH(resource!$CC140,day_wise_sales_data!$A$2:$A$500,0),MATCH(resource!BW$2,INDIRECT("day_wise_sales_data!$B$1:$BZ$1"),0)),0)</f>
        <v>0</v>
      </c>
      <c r="BX140" s="3">
        <f ca="1">IFERROR(INDEX(INDIRECT("day_wise_sales_data!$B$2:$BZ$599"),MATCH(resource!$CC140,day_wise_sales_data!$A$2:$A$500,0),MATCH(resource!BX$2,INDIRECT("day_wise_sales_data!$B$1:$BZ$1"),0)),0)</f>
        <v>11321.33</v>
      </c>
      <c r="BY140" s="3">
        <f ca="1">IFERROR(INDEX(INDIRECT("day_wise_sales_data!$B$2:$BZ$599"),MATCH(resource!$CC140,day_wise_sales_data!$A$2:$A$500,0),MATCH(resource!BY$2,INDIRECT("day_wise_sales_data!$B$1:$BZ$1"),0)),0)</f>
        <v>14873.96</v>
      </c>
      <c r="BZ140" s="3">
        <f ca="1">IFERROR(INDEX(INDIRECT("day_wise_sales_data!$B$2:$BZ$599"),MATCH(resource!$CC140,day_wise_sales_data!$A$2:$A$500,0),MATCH(resource!BZ$2,INDIRECT("day_wise_sales_data!$B$1:$BZ$1"),0)),0)</f>
        <v>0</v>
      </c>
      <c r="CA140" s="3" t="str">
        <f ca="1">IFERROR(INDEX(INDIRECT("day_wise_sales_data!$B$2:$BZ$599"),MATCH(resource!$CC140,day_wise_sales_data!$A$2:$A$500,0),MATCH(resource!CA$2,INDIRECT("day_wise_sales_data!$B$1:$BZ$1"),0)),0)</f>
        <v>dd</v>
      </c>
      <c r="CC140" s="4" t="str">
        <f>sales_data!H139</f>
        <v>DHK12106</v>
      </c>
      <c r="CD140" s="1">
        <v>138</v>
      </c>
      <c r="CE140" s="1" t="str">
        <f>IF(AQ140=report!$AQ$3,resource!CD140,"")</f>
        <v/>
      </c>
      <c r="CF140" s="5" t="str">
        <f>IFERROR(SMALL($CE$3:$CE$1001,ROWS($CE$3:CE140)),"")</f>
        <v/>
      </c>
      <c r="CH140">
        <f>IFERROR(VLOOKUP($CC140,data_pull!$E$22:$G$700,2,0),0)</f>
        <v>104323.51</v>
      </c>
      <c r="CI140" s="1">
        <f t="shared" si="75"/>
        <v>154</v>
      </c>
      <c r="CJ140" s="1">
        <f t="shared" si="74"/>
        <v>0</v>
      </c>
      <c r="CK140" s="1" t="s">
        <v>1291</v>
      </c>
      <c r="CL140" s="1">
        <f t="shared" si="76"/>
        <v>111</v>
      </c>
      <c r="CM140" s="1" t="str">
        <f>IFERROR(VLOOKUP($CK140,stock_data!$B$3:$W$612,2,0),0)</f>
        <v>KAMOXY -500 CAPSULE</v>
      </c>
      <c r="CN140" s="1" t="str">
        <f>IFERROR(VLOOKUP($CK140,stock_data!$B$3:$W$612,4,0),0)</f>
        <v>8X10'S</v>
      </c>
      <c r="CO140" s="1">
        <f>IFERROR(VLOOKUP($CK140,stock_data!$B$3:$W$612,5,0),0)</f>
        <v>477.3</v>
      </c>
      <c r="CP140" s="3">
        <f t="shared" si="77"/>
        <v>0</v>
      </c>
      <c r="CQ140" s="3">
        <f t="shared" si="78"/>
        <v>0</v>
      </c>
      <c r="CR140" s="1">
        <f>IFERROR(VLOOKUP($CK140,stock_data!$B$3:$W$612,6,0),0)</f>
        <v>0</v>
      </c>
      <c r="CS140" s="1">
        <f>IFERROR(VLOOKUP($CK140,stock_data!$B$3:$W$612,7,0),0)</f>
        <v>0</v>
      </c>
      <c r="CT140" s="1">
        <f>IFERROR(VLOOKUP($CK140,stock_data!$B$3:$W$612,8,0),0)</f>
        <v>0</v>
      </c>
      <c r="CU140" s="1">
        <f>IFERROR(VLOOKUP($CK140,stock_data!$B$3:$W$612,9,0),0)</f>
        <v>0</v>
      </c>
      <c r="CV140" s="1">
        <f>IFERROR(VLOOKUP($CK140,stock_data!$B$3:$W$612,10,0),0)</f>
        <v>0</v>
      </c>
      <c r="CW140" s="1">
        <f>IFERROR(VLOOKUP($CK140,stock_data!$B$3:$W$612,11,0),0)</f>
        <v>0</v>
      </c>
      <c r="CX140" s="1">
        <f>IFERROR(VLOOKUP($CK140,stock_data!$B$3:$W$612,12,0),0)</f>
        <v>0</v>
      </c>
      <c r="CY140" s="1">
        <f>IFERROR(VLOOKUP($CK140,stock_data!$B$3:$W$612,13,0),0)</f>
        <v>0</v>
      </c>
      <c r="CZ140" s="1">
        <f>IFERROR(VLOOKUP($CK140,stock_data!$B$3:$W$612,14,0),0)</f>
        <v>0</v>
      </c>
      <c r="DA140" s="1">
        <f>IFERROR(VLOOKUP($CK140,stock_data!$B$3:$W$612,15,0),0)</f>
        <v>0</v>
      </c>
      <c r="DB140" s="1">
        <f>IFERROR(VLOOKUP($CK140,stock_data!$B$3:$W$612,16,0),0)</f>
        <v>0</v>
      </c>
      <c r="DC140" s="1">
        <f>IFERROR(VLOOKUP($CK140,stock_data!$B$3:$W$612,17,0),0)</f>
        <v>0</v>
      </c>
      <c r="DD140" s="1">
        <f>IFERROR(VLOOKUP($CK140,stock_data!$B$3:$W$612,18,0),0)</f>
        <v>0</v>
      </c>
      <c r="DE140" s="1">
        <f>IFERROR(VLOOKUP($CK140,stock_data!$B$3:$W$612,19,0),0)</f>
        <v>0</v>
      </c>
      <c r="DF140" s="1">
        <f>IFERROR(VLOOKUP($CK140,stock_data!$B$3:$W$612,20,0),0)</f>
        <v>0</v>
      </c>
      <c r="DG140" s="1">
        <f>IFERROR(VLOOKUP($CK140,stock_data!$B$3:$W$612,21,0),0)</f>
        <v>0</v>
      </c>
      <c r="DH140" s="1">
        <f>IFERROR(VLOOKUP($CK140,stock_data!$B$3:$W$612,22,0),0)</f>
        <v>0</v>
      </c>
      <c r="DI140" s="1">
        <f t="shared" si="79"/>
        <v>0</v>
      </c>
      <c r="DJ140" s="1">
        <f t="shared" si="80"/>
        <v>0</v>
      </c>
      <c r="DK140" s="3">
        <f>IFERROR(INDEX(COD_SALES!$B$5:$Z$500,MATCH(resource!$CC140,COD_SALES!$A$5:$A$500,0),MATCH(resource!DK$2,COD_SALES!$B$4:$Z$4,0)),"")</f>
        <v>0</v>
      </c>
      <c r="DL140" s="3">
        <f>IFERROR(INDEX(COD_SALES!$B$5:$Z$500,MATCH(resource!$CC140,COD_SALES!$A$5:$A$500,0),MATCH(resource!DL$2,COD_SALES!$B$4:$Z$4,0)),"")</f>
        <v>0</v>
      </c>
      <c r="DM140" s="3">
        <f>IFERROR(INDEX(COD_SALES!$B$5:$Z$500,MATCH(resource!$CC140,COD_SALES!$A$5:$A$500,0),MATCH(resource!DM$2,COD_SALES!$B$4:$Z$4,0)),"")</f>
        <v>0</v>
      </c>
      <c r="DN140" s="3" t="str">
        <f>IFERROR(INDEX(COD_SALES!$B$5:$Z$500,MATCH(resource!$CC140,COD_SALES!$A$5:$A$500,0),MATCH(resource!DN$2,COD_SALES!$B$4:$Z$4,0)),"")</f>
        <v/>
      </c>
      <c r="DO140" s="3">
        <f>IFERROR(INDEX(COD_SALES!$B$5:$Z$500,MATCH(resource!$CC140,COD_SALES!$A$5:$A$500,0),MATCH(resource!DO$2,COD_SALES!$B$4:$Z$4,0)),"")</f>
        <v>0</v>
      </c>
      <c r="DP140" s="3">
        <f>IFERROR(INDEX(COD_SALES!$B$5:$Z$500,MATCH(resource!$CC140,COD_SALES!$A$5:$A$500,0),MATCH(resource!DP$2,COD_SALES!$B$4:$Z$4,0)),"")</f>
        <v>0</v>
      </c>
      <c r="DQ140" s="3" t="str">
        <f>IFERROR(INDEX(COD_SALES!$B$5:$Z$500,MATCH(resource!$CC140,COD_SALES!$A$5:$A$500,0),MATCH(resource!DQ$2,COD_SALES!$B$4:$Z$4,0)),"")</f>
        <v/>
      </c>
      <c r="DR140" s="3">
        <f>IFERROR(INDEX(COD_SALES!$B$5:$Z$500,MATCH(resource!$CC140,COD_SALES!$A$5:$A$500,0),MATCH(resource!DR$2,COD_SALES!$B$4:$Z$4,0)),"")</f>
        <v>0</v>
      </c>
      <c r="DS140" s="3">
        <f>IFERROR(INDEX(COD_SALES!$B$5:$Z$500,MATCH(resource!$CC140,COD_SALES!$A$5:$A$500,0),MATCH(resource!DS$2,COD_SALES!$B$4:$Z$4,0)),"")</f>
        <v>36</v>
      </c>
      <c r="DT140" s="3">
        <f>IFERROR(INDEX(COD_SALES!$B$5:$Z$500,MATCH(resource!$CC140,COD_SALES!$A$5:$A$500,0),MATCH(resource!DT$2,COD_SALES!$B$4:$Z$4,0)),"")</f>
        <v>4</v>
      </c>
      <c r="DU140" s="3">
        <f>IFERROR(INDEX(COD_SALES!$B$5:$Z$500,MATCH(resource!$CC140,COD_SALES!$A$5:$A$500,0),MATCH(resource!DU$2,COD_SALES!$B$4:$Z$4,0)),"")</f>
        <v>0</v>
      </c>
      <c r="DV140" s="3">
        <f>IFERROR(INDEX(COD_SALES!$B$5:$Z$500,MATCH(resource!$CC140,COD_SALES!$A$5:$A$500,0),MATCH(resource!DV$2,COD_SALES!$B$4:$Z$4,0)),"")</f>
        <v>0</v>
      </c>
      <c r="DW140" s="3">
        <f>IFERROR(INDEX(COD_SALES!$B$5:$Z$500,MATCH(resource!$CC140,COD_SALES!$A$5:$A$500,0),MATCH(resource!DW$2,COD_SALES!$B$4:$Z$4,0)),"")</f>
        <v>26</v>
      </c>
      <c r="DX140" s="3">
        <f>IFERROR(INDEX(COD_SALES!$B$5:$Z$500,MATCH(resource!$CC140,COD_SALES!$A$5:$A$500,0),MATCH(resource!DX$2,COD_SALES!$B$4:$Z$4,0)),"")</f>
        <v>0</v>
      </c>
      <c r="DY140" s="3">
        <f>IFERROR(INDEX(COD_SALES!$B$5:$Z$500,MATCH(resource!$CC140,COD_SALES!$A$5:$A$500,0),MATCH(resource!DY$2,COD_SALES!$B$4:$Z$4,0)),"")</f>
        <v>4</v>
      </c>
      <c r="DZ140" s="3">
        <f>IFERROR(INDEX(COD_SALES!$B$5:$Z$500,MATCH(resource!$CC140,COD_SALES!$A$5:$A$500,0),MATCH(resource!DZ$2,COD_SALES!$B$4:$Z$4,0)),"")</f>
        <v>0</v>
      </c>
      <c r="EA140" s="3">
        <f>IFERROR(INDEX(COD_SALES!$B$5:$Z$500,MATCH(resource!$CC140,COD_SALES!$A$5:$A$500,0),MATCH(resource!EA$2,COD_SALES!$B$4:$Z$4,0)),"")</f>
        <v>0</v>
      </c>
      <c r="EB140" s="3">
        <f t="shared" si="81"/>
        <v>23930.6</v>
      </c>
      <c r="ED140" s="3">
        <f>IFERROR(VLOOKUP($CK140,depot_prod_sales!$B$5:$S$200,3,0),0)</f>
        <v>0</v>
      </c>
      <c r="EE140" s="3">
        <f>IFERROR(VLOOKUP($CK140,depot_prod_sales!$B$5:$S$200,4,0),0)</f>
        <v>0</v>
      </c>
      <c r="EF140" s="3">
        <f>IFERROR(VLOOKUP($CK140,depot_prod_sales!$B$5:$S$200,5,0),0)</f>
        <v>0</v>
      </c>
      <c r="EG140" s="3">
        <f>IFERROR(VLOOKUP($CK140,depot_prod_sales!$B$5:$S$200,6,0),0)</f>
        <v>0</v>
      </c>
      <c r="EH140" s="3">
        <f>IFERROR(VLOOKUP($CK140,depot_prod_sales!$B$5:$S$200,7,0),0)</f>
        <v>0</v>
      </c>
      <c r="EI140" s="3">
        <f>IFERROR(VLOOKUP($CK140,depot_prod_sales!$B$5:$S$200,8,0),0)</f>
        <v>0</v>
      </c>
      <c r="EJ140" s="3">
        <f>IFERROR(VLOOKUP($CK140,depot_prod_sales!$B$5:$S$200,9,0),0)</f>
        <v>0</v>
      </c>
      <c r="EK140" s="3">
        <f>IFERROR(VLOOKUP($CK140,depot_prod_sales!$B$5:$S$200,10,0),0)</f>
        <v>0</v>
      </c>
      <c r="EL140" s="3">
        <f>IFERROR(VLOOKUP($CK140,depot_prod_sales!$B$5:$S$200,11,0),0)</f>
        <v>0</v>
      </c>
      <c r="EM140" s="3">
        <f>IFERROR(VLOOKUP($CK140,depot_prod_sales!$B$5:$S$200,12,0),0)</f>
        <v>0</v>
      </c>
      <c r="EN140" s="3">
        <f>IFERROR(VLOOKUP($CK140,depot_prod_sales!$B$5:$S$200,13,0),0)</f>
        <v>0</v>
      </c>
      <c r="EO140" s="3">
        <f>IFERROR(VLOOKUP($CK140,depot_prod_sales!$B$5:$S$200,14,0),0)</f>
        <v>0</v>
      </c>
      <c r="EP140" s="3">
        <f>IFERROR(VLOOKUP($CK140,depot_prod_sales!$B$5:$S$200,15,0),0)</f>
        <v>0</v>
      </c>
      <c r="EQ140" s="3">
        <f>IFERROR(VLOOKUP($CK140,depot_prod_sales!$B$5:$S$200,16,0),0)</f>
        <v>0</v>
      </c>
      <c r="ER140" s="3">
        <f>IFERROR(VLOOKUP($CK140,depot_prod_sales!$B$5:$S$200,17,0),0)</f>
        <v>0</v>
      </c>
      <c r="ES140" s="3">
        <f>IFERROR(VLOOKUP($CK140,depot_prod_sales!$B$5:$S$200,18,0),0)</f>
        <v>0</v>
      </c>
      <c r="ET140" s="116">
        <f t="shared" si="82"/>
        <v>0</v>
      </c>
      <c r="EU140" s="116">
        <f t="shared" si="83"/>
        <v>0</v>
      </c>
      <c r="EW140" s="3">
        <f>IFERROR(VLOOKUP(CC140,data_pull!$AO$25:$AR$546,2,0),0)</f>
        <v>15</v>
      </c>
      <c r="EX140" s="1">
        <f>IFERROR(VLOOKUP(CC140,data_pull!$AO$25:$AR$546,4,0),0)</f>
        <v>185000</v>
      </c>
    </row>
    <row r="141" spans="13:154" x14ac:dyDescent="0.25"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4" t="str">
        <f>sales_data!B140</f>
        <v>Rafiqul Islam</v>
      </c>
      <c r="AR141" s="4" t="str">
        <f>sales_data!C140</f>
        <v>Blank (Tongi Team)</v>
      </c>
      <c r="AS141" s="5" t="str">
        <f t="shared" si="73"/>
        <v/>
      </c>
      <c r="AT141" s="4" t="str">
        <f>sales_data!I140</f>
        <v>Rafiqul Islam Elias</v>
      </c>
      <c r="AU141" s="4" t="str">
        <f>sales_data!W140</f>
        <v>Tongi-1 (Cb)</v>
      </c>
      <c r="AV141" s="1">
        <f>sales_data!N140</f>
        <v>155372.70000000001</v>
      </c>
      <c r="AW141" s="1">
        <f>sales_data!P140</f>
        <v>47</v>
      </c>
      <c r="AX141" s="3">
        <f ca="1">IFERROR(INDEX(INDIRECT("day_wise_sales_data!$B$2:$BZ$599"),MATCH(resource!$CC141,day_wise_sales_data!$A$2:$A$500,0),MATCH(resource!AX$2,INDIRECT("day_wise_sales_data!$B$1:$BZ$1"),0)),0)</f>
        <v>0</v>
      </c>
      <c r="AY141" s="3">
        <f ca="1">IFERROR(INDEX(INDIRECT("day_wise_sales_data!$B$2:$BZ$599"),MATCH(resource!$CC141,day_wise_sales_data!$A$2:$A$500,0),MATCH(resource!AY$2,INDIRECT("day_wise_sales_data!$B$1:$BZ$1"),0)),0)</f>
        <v>0</v>
      </c>
      <c r="AZ141" s="3">
        <f ca="1">IFERROR(INDEX(INDIRECT("day_wise_sales_data!$B$2:$BZ$599"),MATCH(resource!$CC141,day_wise_sales_data!$A$2:$A$500,0),MATCH(resource!AZ$2,INDIRECT("day_wise_sales_data!$B$1:$BZ$1"),0)),0)</f>
        <v>0</v>
      </c>
      <c r="BA141" s="3">
        <f ca="1">IFERROR(INDEX(INDIRECT("day_wise_sales_data!$B$2:$BZ$599"),MATCH(resource!$CC141,day_wise_sales_data!$A$2:$A$500,0),MATCH(resource!BA$2,INDIRECT("day_wise_sales_data!$B$1:$BZ$1"),0)),0)</f>
        <v>0</v>
      </c>
      <c r="BB141" s="3">
        <f ca="1">IFERROR(INDEX(INDIRECT("day_wise_sales_data!$B$2:$BZ$599"),MATCH(resource!$CC141,day_wise_sales_data!$A$2:$A$500,0),MATCH(resource!BB$2,INDIRECT("day_wise_sales_data!$B$1:$BZ$1"),0)),0)</f>
        <v>529.61</v>
      </c>
      <c r="BC141" s="3">
        <f ca="1">IFERROR(INDEX(INDIRECT("day_wise_sales_data!$B$2:$BZ$599"),MATCH(resource!$CC141,day_wise_sales_data!$A$2:$A$500,0),MATCH(resource!BC$2,INDIRECT("day_wise_sales_data!$B$1:$BZ$1"),0)),0)</f>
        <v>0</v>
      </c>
      <c r="BD141" s="3">
        <f ca="1">IFERROR(INDEX(INDIRECT("day_wise_sales_data!$B$2:$BZ$599"),MATCH(resource!$CC141,day_wise_sales_data!$A$2:$A$500,0),MATCH(resource!BD$2,INDIRECT("day_wise_sales_data!$B$1:$BZ$1"),0)),0)</f>
        <v>0</v>
      </c>
      <c r="BE141" s="3">
        <f ca="1">IFERROR(INDEX(INDIRECT("day_wise_sales_data!$B$2:$BZ$599"),MATCH(resource!$CC141,day_wise_sales_data!$A$2:$A$500,0),MATCH(resource!BE$2,INDIRECT("day_wise_sales_data!$B$1:$BZ$1"),0)),0)</f>
        <v>0</v>
      </c>
      <c r="BF141" s="3">
        <f ca="1">IFERROR(INDEX(INDIRECT("day_wise_sales_data!$B$2:$BZ$599"),MATCH(resource!$CC141,day_wise_sales_data!$A$2:$A$500,0),MATCH(resource!BF$2,INDIRECT("day_wise_sales_data!$B$1:$BZ$1"),0)),0)</f>
        <v>882.67</v>
      </c>
      <c r="BG141" s="3">
        <f ca="1">IFERROR(INDEX(INDIRECT("day_wise_sales_data!$B$2:$BZ$599"),MATCH(resource!$CC141,day_wise_sales_data!$A$2:$A$500,0),MATCH(resource!BG$2,INDIRECT("day_wise_sales_data!$B$1:$BZ$1"),0)),0)</f>
        <v>3706.91</v>
      </c>
      <c r="BH141" s="3">
        <f ca="1">IFERROR(INDEX(INDIRECT("day_wise_sales_data!$B$2:$BZ$599"),MATCH(resource!$CC141,day_wise_sales_data!$A$2:$A$500,0),MATCH(resource!BH$2,INDIRECT("day_wise_sales_data!$B$1:$BZ$1"),0)),0)</f>
        <v>6178.18</v>
      </c>
      <c r="BI141" s="3">
        <f ca="1">IFERROR(INDEX(INDIRECT("day_wise_sales_data!$B$2:$BZ$599"),MATCH(resource!$CC141,day_wise_sales_data!$A$2:$A$500,0),MATCH(resource!BI$2,INDIRECT("day_wise_sales_data!$B$1:$BZ$1"),0)),0)</f>
        <v>1588.33</v>
      </c>
      <c r="BJ141" s="3">
        <f ca="1">IFERROR(INDEX(INDIRECT("day_wise_sales_data!$B$2:$BZ$599"),MATCH(resource!$CC141,day_wise_sales_data!$A$2:$A$500,0),MATCH(resource!BJ$2,INDIRECT("day_wise_sales_data!$B$1:$BZ$1"),0)),0)</f>
        <v>0</v>
      </c>
      <c r="BK141" s="3">
        <f ca="1">IFERROR(INDEX(INDIRECT("day_wise_sales_data!$B$2:$BZ$599"),MATCH(resource!$CC141,day_wise_sales_data!$A$2:$A$500,0),MATCH(resource!BK$2,INDIRECT("day_wise_sales_data!$B$1:$BZ$1"),0)),0)</f>
        <v>12863.14</v>
      </c>
      <c r="BL141" s="3">
        <f ca="1">IFERROR(INDEX(INDIRECT("day_wise_sales_data!$B$2:$BZ$599"),MATCH(resource!$CC141,day_wise_sales_data!$A$2:$A$500,0),MATCH(resource!BL$2,INDIRECT("day_wise_sales_data!$B$1:$BZ$1"),0)),0)</f>
        <v>4704.37</v>
      </c>
      <c r="BM141" s="3">
        <f ca="1">IFERROR(INDEX(INDIRECT("day_wise_sales_data!$B$2:$BZ$599"),MATCH(resource!$CC141,day_wise_sales_data!$A$2:$A$500,0),MATCH(resource!BM$2,INDIRECT("day_wise_sales_data!$B$1:$BZ$1"),0)),0)</f>
        <v>20347.61</v>
      </c>
      <c r="BN141" s="3">
        <f ca="1">IFERROR(INDEX(INDIRECT("day_wise_sales_data!$B$2:$BZ$599"),MATCH(resource!$CC141,day_wise_sales_data!$A$2:$A$500,0),MATCH(resource!BN$2,INDIRECT("day_wise_sales_data!$B$1:$BZ$1"),0)),0)</f>
        <v>0</v>
      </c>
      <c r="BO141" s="3">
        <f ca="1">IFERROR(INDEX(INDIRECT("day_wise_sales_data!$B$2:$BZ$599"),MATCH(resource!$CC141,day_wise_sales_data!$A$2:$A$500,0),MATCH(resource!BO$2,INDIRECT("day_wise_sales_data!$B$1:$BZ$1"),0)),0)</f>
        <v>0</v>
      </c>
      <c r="BP141" s="3">
        <f ca="1">IFERROR(INDEX(INDIRECT("day_wise_sales_data!$B$2:$BZ$599"),MATCH(resource!$CC141,day_wise_sales_data!$A$2:$A$500,0),MATCH(resource!BP$2,INDIRECT("day_wise_sales_data!$B$1:$BZ$1"),0)),0)</f>
        <v>3781.73</v>
      </c>
      <c r="BQ141" s="3">
        <f ca="1">IFERROR(INDEX(INDIRECT("day_wise_sales_data!$B$2:$BZ$599"),MATCH(resource!$CC141,day_wise_sales_data!$A$2:$A$500,0),MATCH(resource!BQ$2,INDIRECT("day_wise_sales_data!$B$1:$BZ$1"),0)),0)</f>
        <v>0</v>
      </c>
      <c r="BR141" s="3">
        <f ca="1">IFERROR(INDEX(INDIRECT("day_wise_sales_data!$B$2:$BZ$599"),MATCH(resource!$CC141,day_wise_sales_data!$A$2:$A$500,0),MATCH(resource!BR$2,INDIRECT("day_wise_sales_data!$B$1:$BZ$1"),0)),0)</f>
        <v>0</v>
      </c>
      <c r="BS141" s="3">
        <f ca="1">IFERROR(INDEX(INDIRECT("day_wise_sales_data!$B$2:$BZ$599"),MATCH(resource!$CC141,day_wise_sales_data!$A$2:$A$500,0),MATCH(resource!BS$2,INDIRECT("day_wise_sales_data!$B$1:$BZ$1"),0)),0)</f>
        <v>0</v>
      </c>
      <c r="BT141" s="3">
        <f ca="1">IFERROR(INDEX(INDIRECT("day_wise_sales_data!$B$2:$BZ$599"),MATCH(resource!$CC141,day_wise_sales_data!$A$2:$A$500,0),MATCH(resource!BT$2,INDIRECT("day_wise_sales_data!$B$1:$BZ$1"),0)),0)</f>
        <v>0</v>
      </c>
      <c r="BU141" s="3">
        <f ca="1">IFERROR(INDEX(INDIRECT("day_wise_sales_data!$B$2:$BZ$599"),MATCH(resource!$CC141,day_wise_sales_data!$A$2:$A$500,0),MATCH(resource!BU$2,INDIRECT("day_wise_sales_data!$B$1:$BZ$1"),0)),0)</f>
        <v>34832.720000000001</v>
      </c>
      <c r="BV141" s="3">
        <f ca="1">IFERROR(INDEX(INDIRECT("day_wise_sales_data!$B$2:$BZ$599"),MATCH(resource!$CC141,day_wise_sales_data!$A$2:$A$500,0),MATCH(resource!BV$2,INDIRECT("day_wise_sales_data!$B$1:$BZ$1"),0)),0)</f>
        <v>1694.79</v>
      </c>
      <c r="BW141" s="3">
        <f ca="1">IFERROR(INDEX(INDIRECT("day_wise_sales_data!$B$2:$BZ$599"),MATCH(resource!$CC141,day_wise_sales_data!$A$2:$A$500,0),MATCH(resource!BW$2,INDIRECT("day_wise_sales_data!$B$1:$BZ$1"),0)),0)</f>
        <v>0</v>
      </c>
      <c r="BX141" s="3">
        <f ca="1">IFERROR(INDEX(INDIRECT("day_wise_sales_data!$B$2:$BZ$599"),MATCH(resource!$CC141,day_wise_sales_data!$A$2:$A$500,0),MATCH(resource!BX$2,INDIRECT("day_wise_sales_data!$B$1:$BZ$1"),0)),0)</f>
        <v>9454.99</v>
      </c>
      <c r="BY141" s="3">
        <f ca="1">IFERROR(INDEX(INDIRECT("day_wise_sales_data!$B$2:$BZ$599"),MATCH(resource!$CC141,day_wise_sales_data!$A$2:$A$500,0),MATCH(resource!BY$2,INDIRECT("day_wise_sales_data!$B$1:$BZ$1"),0)),0)</f>
        <v>12391.16</v>
      </c>
      <c r="BZ141" s="3">
        <f ca="1">IFERROR(INDEX(INDIRECT("day_wise_sales_data!$B$2:$BZ$599"),MATCH(resource!$CC141,day_wise_sales_data!$A$2:$A$500,0),MATCH(resource!BZ$2,INDIRECT("day_wise_sales_data!$B$1:$BZ$1"),0)),0)</f>
        <v>0</v>
      </c>
      <c r="CA141" s="3" t="str">
        <f ca="1">IFERROR(INDEX(INDIRECT("day_wise_sales_data!$B$2:$BZ$599"),MATCH(resource!$CC141,day_wise_sales_data!$A$2:$A$500,0),MATCH(resource!CA$2,INDIRECT("day_wise_sales_data!$B$1:$BZ$1"),0)),0)</f>
        <v>dd</v>
      </c>
      <c r="CC141" s="4" t="str">
        <f>sales_data!H140</f>
        <v>DHK02096</v>
      </c>
      <c r="CD141" s="1">
        <v>139</v>
      </c>
      <c r="CE141" s="1" t="str">
        <f>IF(AQ141=report!$AQ$3,resource!CD141,"")</f>
        <v/>
      </c>
      <c r="CF141" s="5" t="str">
        <f>IFERROR(SMALL($CE$3:$CE$1001,ROWS($CE$3:CE141)),"")</f>
        <v/>
      </c>
      <c r="CH141">
        <f>IFERROR(VLOOKUP($CC141,data_pull!$E$22:$G$700,2,0),0)</f>
        <v>155372.70000000001</v>
      </c>
      <c r="CI141" s="1">
        <f t="shared" si="75"/>
        <v>154</v>
      </c>
      <c r="CJ141" s="1">
        <f t="shared" si="74"/>
        <v>2</v>
      </c>
      <c r="CK141" s="1" t="s">
        <v>1294</v>
      </c>
      <c r="CL141" s="1">
        <f t="shared" si="76"/>
        <v>71</v>
      </c>
      <c r="CM141" s="1" t="str">
        <f>IFERROR(VLOOKUP($CK141,stock_data!$B$3:$W$612,2,0),0)</f>
        <v>KAMOXY CAPSULE-250mg</v>
      </c>
      <c r="CN141" s="1" t="str">
        <f>IFERROR(VLOOKUP($CK141,stock_data!$B$3:$W$612,4,0),0)</f>
        <v>10x10's</v>
      </c>
      <c r="CO141" s="1">
        <f>IFERROR(VLOOKUP($CK141,stock_data!$B$3:$W$612,5,0),0)</f>
        <v>317.7</v>
      </c>
      <c r="CP141" s="3">
        <f t="shared" si="77"/>
        <v>2</v>
      </c>
      <c r="CQ141" s="3">
        <f t="shared" si="78"/>
        <v>635.4</v>
      </c>
      <c r="CR141" s="1">
        <f>IFERROR(VLOOKUP($CK141,stock_data!$B$3:$W$612,6,0),0)</f>
        <v>0</v>
      </c>
      <c r="CS141" s="1">
        <f>IFERROR(VLOOKUP($CK141,stock_data!$B$3:$W$612,7,0),0)</f>
        <v>0</v>
      </c>
      <c r="CT141" s="1">
        <f>IFERROR(VLOOKUP($CK141,stock_data!$B$3:$W$612,8,0),0)</f>
        <v>0</v>
      </c>
      <c r="CU141" s="1">
        <f>IFERROR(VLOOKUP($CK141,stock_data!$B$3:$W$612,9,0),0)</f>
        <v>0</v>
      </c>
      <c r="CV141" s="1">
        <f>IFERROR(VLOOKUP($CK141,stock_data!$B$3:$W$612,10,0),0)</f>
        <v>0</v>
      </c>
      <c r="CW141" s="1">
        <f>IFERROR(VLOOKUP($CK141,stock_data!$B$3:$W$612,11,0),0)</f>
        <v>0</v>
      </c>
      <c r="CX141" s="1">
        <f>IFERROR(VLOOKUP($CK141,stock_data!$B$3:$W$612,12,0),0)</f>
        <v>0</v>
      </c>
      <c r="CY141" s="1">
        <f>IFERROR(VLOOKUP($CK141,stock_data!$B$3:$W$612,13,0),0)</f>
        <v>0</v>
      </c>
      <c r="CZ141" s="1">
        <f>IFERROR(VLOOKUP($CK141,stock_data!$B$3:$W$612,14,0),0)</f>
        <v>0</v>
      </c>
      <c r="DA141" s="1">
        <f>IFERROR(VLOOKUP($CK141,stock_data!$B$3:$W$612,15,0),0)</f>
        <v>0</v>
      </c>
      <c r="DB141" s="1">
        <f>IFERROR(VLOOKUP($CK141,stock_data!$B$3:$W$612,16,0),0)</f>
        <v>0</v>
      </c>
      <c r="DC141" s="1">
        <f>IFERROR(VLOOKUP($CK141,stock_data!$B$3:$W$612,17,0),0)</f>
        <v>0</v>
      </c>
      <c r="DD141" s="1">
        <f>IFERROR(VLOOKUP($CK141,stock_data!$B$3:$W$612,18,0),0)</f>
        <v>0</v>
      </c>
      <c r="DE141" s="1">
        <f>IFERROR(VLOOKUP($CK141,stock_data!$B$3:$W$612,19,0),0)</f>
        <v>0</v>
      </c>
      <c r="DF141" s="1">
        <f>IFERROR(VLOOKUP($CK141,stock_data!$B$3:$W$612,20,0),0)</f>
        <v>0</v>
      </c>
      <c r="DG141" s="1">
        <f>IFERROR(VLOOKUP($CK141,stock_data!$B$3:$W$612,21,0),0)</f>
        <v>0</v>
      </c>
      <c r="DH141" s="1">
        <f>IFERROR(VLOOKUP($CK141,stock_data!$B$3:$W$612,22,0),0)</f>
        <v>0</v>
      </c>
      <c r="DI141" s="1">
        <f t="shared" si="79"/>
        <v>0</v>
      </c>
      <c r="DJ141" s="1">
        <f t="shared" si="80"/>
        <v>0</v>
      </c>
      <c r="DK141" s="3">
        <f>IFERROR(INDEX(COD_SALES!$B$5:$Z$500,MATCH(resource!$CC141,COD_SALES!$A$5:$A$500,0),MATCH(resource!DK$2,COD_SALES!$B$4:$Z$4,0)),"")</f>
        <v>11</v>
      </c>
      <c r="DL141" s="3">
        <f>IFERROR(INDEX(COD_SALES!$B$5:$Z$500,MATCH(resource!$CC141,COD_SALES!$A$5:$A$500,0),MATCH(resource!DL$2,COD_SALES!$B$4:$Z$4,0)),"")</f>
        <v>0</v>
      </c>
      <c r="DM141" s="3">
        <f>IFERROR(INDEX(COD_SALES!$B$5:$Z$500,MATCH(resource!$CC141,COD_SALES!$A$5:$A$500,0),MATCH(resource!DM$2,COD_SALES!$B$4:$Z$4,0)),"")</f>
        <v>24</v>
      </c>
      <c r="DN141" s="3" t="str">
        <f>IFERROR(INDEX(COD_SALES!$B$5:$Z$500,MATCH(resource!$CC141,COD_SALES!$A$5:$A$500,0),MATCH(resource!DN$2,COD_SALES!$B$4:$Z$4,0)),"")</f>
        <v/>
      </c>
      <c r="DO141" s="3">
        <f>IFERROR(INDEX(COD_SALES!$B$5:$Z$500,MATCH(resource!$CC141,COD_SALES!$A$5:$A$500,0),MATCH(resource!DO$2,COD_SALES!$B$4:$Z$4,0)),"")</f>
        <v>0</v>
      </c>
      <c r="DP141" s="3">
        <f>IFERROR(INDEX(COD_SALES!$B$5:$Z$500,MATCH(resource!$CC141,COD_SALES!$A$5:$A$500,0),MATCH(resource!DP$2,COD_SALES!$B$4:$Z$4,0)),"")</f>
        <v>0</v>
      </c>
      <c r="DQ141" s="3" t="str">
        <f>IFERROR(INDEX(COD_SALES!$B$5:$Z$500,MATCH(resource!$CC141,COD_SALES!$A$5:$A$500,0),MATCH(resource!DQ$2,COD_SALES!$B$4:$Z$4,0)),"")</f>
        <v/>
      </c>
      <c r="DR141" s="3">
        <f>IFERROR(INDEX(COD_SALES!$B$5:$Z$500,MATCH(resource!$CC141,COD_SALES!$A$5:$A$500,0),MATCH(resource!DR$2,COD_SALES!$B$4:$Z$4,0)),"")</f>
        <v>0</v>
      </c>
      <c r="DS141" s="3">
        <f>IFERROR(INDEX(COD_SALES!$B$5:$Z$500,MATCH(resource!$CC141,COD_SALES!$A$5:$A$500,0),MATCH(resource!DS$2,COD_SALES!$B$4:$Z$4,0)),"")</f>
        <v>64</v>
      </c>
      <c r="DT141" s="3">
        <f>IFERROR(INDEX(COD_SALES!$B$5:$Z$500,MATCH(resource!$CC141,COD_SALES!$A$5:$A$500,0),MATCH(resource!DT$2,COD_SALES!$B$4:$Z$4,0)),"")</f>
        <v>0</v>
      </c>
      <c r="DU141" s="3">
        <f>IFERROR(INDEX(COD_SALES!$B$5:$Z$500,MATCH(resource!$CC141,COD_SALES!$A$5:$A$500,0),MATCH(resource!DU$2,COD_SALES!$B$4:$Z$4,0)),"")</f>
        <v>5</v>
      </c>
      <c r="DV141" s="3">
        <f>IFERROR(INDEX(COD_SALES!$B$5:$Z$500,MATCH(resource!$CC141,COD_SALES!$A$5:$A$500,0),MATCH(resource!DV$2,COD_SALES!$B$4:$Z$4,0)),"")</f>
        <v>0</v>
      </c>
      <c r="DW141" s="3">
        <f>IFERROR(INDEX(COD_SALES!$B$5:$Z$500,MATCH(resource!$CC141,COD_SALES!$A$5:$A$500,0),MATCH(resource!DW$2,COD_SALES!$B$4:$Z$4,0)),"")</f>
        <v>14</v>
      </c>
      <c r="DX141" s="3">
        <f>IFERROR(INDEX(COD_SALES!$B$5:$Z$500,MATCH(resource!$CC141,COD_SALES!$A$5:$A$500,0),MATCH(resource!DX$2,COD_SALES!$B$4:$Z$4,0)),"")</f>
        <v>80</v>
      </c>
      <c r="DY141" s="3">
        <f>IFERROR(INDEX(COD_SALES!$B$5:$Z$500,MATCH(resource!$CC141,COD_SALES!$A$5:$A$500,0),MATCH(resource!DY$2,COD_SALES!$B$4:$Z$4,0)),"")</f>
        <v>2</v>
      </c>
      <c r="DZ141" s="3">
        <f>IFERROR(INDEX(COD_SALES!$B$5:$Z$500,MATCH(resource!$CC141,COD_SALES!$A$5:$A$500,0),MATCH(resource!DZ$2,COD_SALES!$B$4:$Z$4,0)),"")</f>
        <v>2</v>
      </c>
      <c r="EA141" s="3">
        <f>IFERROR(INDEX(COD_SALES!$B$5:$Z$500,MATCH(resource!$CC141,COD_SALES!$A$5:$A$500,0),MATCH(resource!EA$2,COD_SALES!$B$4:$Z$4,0)),"")</f>
        <v>11</v>
      </c>
      <c r="EB141" s="3">
        <f t="shared" si="81"/>
        <v>41548.250000000007</v>
      </c>
      <c r="ED141" s="3">
        <f>IFERROR(VLOOKUP($CK141,depot_prod_sales!$B$5:$S$200,3,0),0)</f>
        <v>0</v>
      </c>
      <c r="EE141" s="3">
        <f>IFERROR(VLOOKUP($CK141,depot_prod_sales!$B$5:$S$200,4,0),0)</f>
        <v>0</v>
      </c>
      <c r="EF141" s="3">
        <f>IFERROR(VLOOKUP($CK141,depot_prod_sales!$B$5:$S$200,5,0),0)</f>
        <v>0</v>
      </c>
      <c r="EG141" s="3">
        <f>IFERROR(VLOOKUP($CK141,depot_prod_sales!$B$5:$S$200,6,0),0)</f>
        <v>0</v>
      </c>
      <c r="EH141" s="3">
        <f>IFERROR(VLOOKUP($CK141,depot_prod_sales!$B$5:$S$200,7,0),0)</f>
        <v>0</v>
      </c>
      <c r="EI141" s="3">
        <f>IFERROR(VLOOKUP($CK141,depot_prod_sales!$B$5:$S$200,8,0),0)</f>
        <v>0</v>
      </c>
      <c r="EJ141" s="3">
        <f>IFERROR(VLOOKUP($CK141,depot_prod_sales!$B$5:$S$200,9,0),0)</f>
        <v>0</v>
      </c>
      <c r="EK141" s="3">
        <f>IFERROR(VLOOKUP($CK141,depot_prod_sales!$B$5:$S$200,10,0),0)</f>
        <v>0</v>
      </c>
      <c r="EL141" s="3">
        <f>IFERROR(VLOOKUP($CK141,depot_prod_sales!$B$5:$S$200,11,0),0)</f>
        <v>0</v>
      </c>
      <c r="EM141" s="3">
        <f>IFERROR(VLOOKUP($CK141,depot_prod_sales!$B$5:$S$200,12,0),0)</f>
        <v>0</v>
      </c>
      <c r="EN141" s="3">
        <f>IFERROR(VLOOKUP($CK141,depot_prod_sales!$B$5:$S$200,13,0),0)</f>
        <v>0</v>
      </c>
      <c r="EO141" s="3">
        <f>IFERROR(VLOOKUP($CK141,depot_prod_sales!$B$5:$S$200,14,0),0)</f>
        <v>0</v>
      </c>
      <c r="EP141" s="3">
        <f>IFERROR(VLOOKUP($CK141,depot_prod_sales!$B$5:$S$200,15,0),0)</f>
        <v>0</v>
      </c>
      <c r="EQ141" s="3">
        <f>IFERROR(VLOOKUP($CK141,depot_prod_sales!$B$5:$S$200,16,0),0)</f>
        <v>0</v>
      </c>
      <c r="ER141" s="3">
        <f>IFERROR(VLOOKUP($CK141,depot_prod_sales!$B$5:$S$200,17,0),0)</f>
        <v>0</v>
      </c>
      <c r="ES141" s="3">
        <f>IFERROR(VLOOKUP($CK141,depot_prod_sales!$B$5:$S$200,18,0),0)</f>
        <v>0</v>
      </c>
      <c r="ET141" s="116">
        <f t="shared" si="82"/>
        <v>0</v>
      </c>
      <c r="EU141" s="116">
        <f t="shared" si="83"/>
        <v>0</v>
      </c>
      <c r="EW141" s="3">
        <f>IFERROR(VLOOKUP(CC141,data_pull!$AO$25:$AR$546,2,0),0)</f>
        <v>18</v>
      </c>
      <c r="EX141" s="1">
        <f>IFERROR(VLOOKUP(CC141,data_pull!$AO$25:$AR$546,4,0),0)</f>
        <v>250000</v>
      </c>
    </row>
    <row r="142" spans="13:154" x14ac:dyDescent="0.25"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4" t="str">
        <f>sales_data!B141</f>
        <v>Rafiqul Islam</v>
      </c>
      <c r="AR142" s="4" t="str">
        <f>sales_data!C141</f>
        <v>Mojibur Rahman</v>
      </c>
      <c r="AS142" s="5" t="str">
        <f t="shared" si="73"/>
        <v>Mojibur Rahman</v>
      </c>
      <c r="AT142" s="4" t="str">
        <f>sales_data!I141</f>
        <v>Al-Amin-7</v>
      </c>
      <c r="AU142" s="4" t="str">
        <f>sales_data!W141</f>
        <v>Barobari (Cb)</v>
      </c>
      <c r="AV142" s="1">
        <f>sales_data!N141</f>
        <v>117240.7</v>
      </c>
      <c r="AW142" s="1">
        <f>sales_data!P141</f>
        <v>40</v>
      </c>
      <c r="AX142" s="3">
        <f ca="1">IFERROR(INDEX(INDIRECT("day_wise_sales_data!$B$2:$BZ$599"),MATCH(resource!$CC142,day_wise_sales_data!$A$2:$A$500,0),MATCH(resource!AX$2,INDIRECT("day_wise_sales_data!$B$1:$BZ$1"),0)),0)</f>
        <v>0</v>
      </c>
      <c r="AY142" s="3">
        <f ca="1">IFERROR(INDEX(INDIRECT("day_wise_sales_data!$B$2:$BZ$599"),MATCH(resource!$CC142,day_wise_sales_data!$A$2:$A$500,0),MATCH(resource!AY$2,INDIRECT("day_wise_sales_data!$B$1:$BZ$1"),0)),0)</f>
        <v>794.7</v>
      </c>
      <c r="AZ142" s="3">
        <f ca="1">IFERROR(INDEX(INDIRECT("day_wise_sales_data!$B$2:$BZ$599"),MATCH(resource!$CC142,day_wise_sales_data!$A$2:$A$500,0),MATCH(resource!AZ$2,INDIRECT("day_wise_sales_data!$B$1:$BZ$1"),0)),0)</f>
        <v>0</v>
      </c>
      <c r="BA142" s="3">
        <f ca="1">IFERROR(INDEX(INDIRECT("day_wise_sales_data!$B$2:$BZ$599"),MATCH(resource!$CC142,day_wise_sales_data!$A$2:$A$500,0),MATCH(resource!BA$2,INDIRECT("day_wise_sales_data!$B$1:$BZ$1"),0)),0)</f>
        <v>0</v>
      </c>
      <c r="BB142" s="3">
        <f ca="1">IFERROR(INDEX(INDIRECT("day_wise_sales_data!$B$2:$BZ$599"),MATCH(resource!$CC142,day_wise_sales_data!$A$2:$A$500,0),MATCH(resource!BB$2,INDIRECT("day_wise_sales_data!$B$1:$BZ$1"),0)),0)</f>
        <v>13441.99</v>
      </c>
      <c r="BC142" s="3">
        <f ca="1">IFERROR(INDEX(INDIRECT("day_wise_sales_data!$B$2:$BZ$599"),MATCH(resource!$CC142,day_wise_sales_data!$A$2:$A$500,0),MATCH(resource!BC$2,INDIRECT("day_wise_sales_data!$B$1:$BZ$1"),0)),0)</f>
        <v>0</v>
      </c>
      <c r="BD142" s="3">
        <f ca="1">IFERROR(INDEX(INDIRECT("day_wise_sales_data!$B$2:$BZ$599"),MATCH(resource!$CC142,day_wise_sales_data!$A$2:$A$500,0),MATCH(resource!BD$2,INDIRECT("day_wise_sales_data!$B$1:$BZ$1"),0)),0)</f>
        <v>0</v>
      </c>
      <c r="BE142" s="3">
        <f ca="1">IFERROR(INDEX(INDIRECT("day_wise_sales_data!$B$2:$BZ$599"),MATCH(resource!$CC142,day_wise_sales_data!$A$2:$A$500,0),MATCH(resource!BE$2,INDIRECT("day_wise_sales_data!$B$1:$BZ$1"),0)),0)</f>
        <v>0</v>
      </c>
      <c r="BF142" s="3">
        <f ca="1">IFERROR(INDEX(INDIRECT("day_wise_sales_data!$B$2:$BZ$599"),MATCH(resource!$CC142,day_wise_sales_data!$A$2:$A$500,0),MATCH(resource!BF$2,INDIRECT("day_wise_sales_data!$B$1:$BZ$1"),0)),0)</f>
        <v>2464.2199999999998</v>
      </c>
      <c r="BG142" s="3">
        <f ca="1">IFERROR(INDEX(INDIRECT("day_wise_sales_data!$B$2:$BZ$599"),MATCH(resource!$CC142,day_wise_sales_data!$A$2:$A$500,0),MATCH(resource!BG$2,INDIRECT("day_wise_sales_data!$B$1:$BZ$1"),0)),0)</f>
        <v>0</v>
      </c>
      <c r="BH142" s="3">
        <f ca="1">IFERROR(INDEX(INDIRECT("day_wise_sales_data!$B$2:$BZ$599"),MATCH(resource!$CC142,day_wise_sales_data!$A$2:$A$500,0),MATCH(resource!BH$2,INDIRECT("day_wise_sales_data!$B$1:$BZ$1"),0)),0)</f>
        <v>0</v>
      </c>
      <c r="BI142" s="3">
        <f ca="1">IFERROR(INDEX(INDIRECT("day_wise_sales_data!$B$2:$BZ$599"),MATCH(resource!$CC142,day_wise_sales_data!$A$2:$A$500,0),MATCH(resource!BI$2,INDIRECT("day_wise_sales_data!$B$1:$BZ$1"),0)),0)</f>
        <v>0</v>
      </c>
      <c r="BJ142" s="3">
        <f ca="1">IFERROR(INDEX(INDIRECT("day_wise_sales_data!$B$2:$BZ$599"),MATCH(resource!$CC142,day_wise_sales_data!$A$2:$A$500,0),MATCH(resource!BJ$2,INDIRECT("day_wise_sales_data!$B$1:$BZ$1"),0)),0)</f>
        <v>0</v>
      </c>
      <c r="BK142" s="3">
        <f ca="1">IFERROR(INDEX(INDIRECT("day_wise_sales_data!$B$2:$BZ$599"),MATCH(resource!$CC142,day_wise_sales_data!$A$2:$A$500,0),MATCH(resource!BK$2,INDIRECT("day_wise_sales_data!$B$1:$BZ$1"),0)),0)</f>
        <v>19770.61</v>
      </c>
      <c r="BL142" s="3">
        <f ca="1">IFERROR(INDEX(INDIRECT("day_wise_sales_data!$B$2:$BZ$599"),MATCH(resource!$CC142,day_wise_sales_data!$A$2:$A$500,0),MATCH(resource!BL$2,INDIRECT("day_wise_sales_data!$B$1:$BZ$1"),0)),0)</f>
        <v>0</v>
      </c>
      <c r="BM142" s="3">
        <f ca="1">IFERROR(INDEX(INDIRECT("day_wise_sales_data!$B$2:$BZ$599"),MATCH(resource!$CC142,day_wise_sales_data!$A$2:$A$500,0),MATCH(resource!BM$2,INDIRECT("day_wise_sales_data!$B$1:$BZ$1"),0)),0)</f>
        <v>16369.4</v>
      </c>
      <c r="BN142" s="3">
        <f ca="1">IFERROR(INDEX(INDIRECT("day_wise_sales_data!$B$2:$BZ$599"),MATCH(resource!$CC142,day_wise_sales_data!$A$2:$A$500,0),MATCH(resource!BN$2,INDIRECT("day_wise_sales_data!$B$1:$BZ$1"),0)),0)</f>
        <v>0</v>
      </c>
      <c r="BO142" s="3">
        <f ca="1">IFERROR(INDEX(INDIRECT("day_wise_sales_data!$B$2:$BZ$599"),MATCH(resource!$CC142,day_wise_sales_data!$A$2:$A$500,0),MATCH(resource!BO$2,INDIRECT("day_wise_sales_data!$B$1:$BZ$1"),0)),0)</f>
        <v>0</v>
      </c>
      <c r="BP142" s="3">
        <f ca="1">IFERROR(INDEX(INDIRECT("day_wise_sales_data!$B$2:$BZ$599"),MATCH(resource!$CC142,day_wise_sales_data!$A$2:$A$500,0),MATCH(resource!BP$2,INDIRECT("day_wise_sales_data!$B$1:$BZ$1"),0)),0)</f>
        <v>20318.73</v>
      </c>
      <c r="BQ142" s="3">
        <f ca="1">IFERROR(INDEX(INDIRECT("day_wise_sales_data!$B$2:$BZ$599"),MATCH(resource!$CC142,day_wise_sales_data!$A$2:$A$500,0),MATCH(resource!BQ$2,INDIRECT("day_wise_sales_data!$B$1:$BZ$1"),0)),0)</f>
        <v>0</v>
      </c>
      <c r="BR142" s="3">
        <f ca="1">IFERROR(INDEX(INDIRECT("day_wise_sales_data!$B$2:$BZ$599"),MATCH(resource!$CC142,day_wise_sales_data!$A$2:$A$500,0),MATCH(resource!BR$2,INDIRECT("day_wise_sales_data!$B$1:$BZ$1"),0)),0)</f>
        <v>0</v>
      </c>
      <c r="BS142" s="3">
        <f ca="1">IFERROR(INDEX(INDIRECT("day_wise_sales_data!$B$2:$BZ$599"),MATCH(resource!$CC142,day_wise_sales_data!$A$2:$A$500,0),MATCH(resource!BS$2,INDIRECT("day_wise_sales_data!$B$1:$BZ$1"),0)),0)</f>
        <v>0</v>
      </c>
      <c r="BT142" s="3">
        <f ca="1">IFERROR(INDEX(INDIRECT("day_wise_sales_data!$B$2:$BZ$599"),MATCH(resource!$CC142,day_wise_sales_data!$A$2:$A$500,0),MATCH(resource!BT$2,INDIRECT("day_wise_sales_data!$B$1:$BZ$1"),0)),0)</f>
        <v>3561.94</v>
      </c>
      <c r="BU142" s="3">
        <f ca="1">IFERROR(INDEX(INDIRECT("day_wise_sales_data!$B$2:$BZ$599"),MATCH(resource!$CC142,day_wise_sales_data!$A$2:$A$500,0),MATCH(resource!BU$2,INDIRECT("day_wise_sales_data!$B$1:$BZ$1"),0)),0)</f>
        <v>13586.5</v>
      </c>
      <c r="BV142" s="3">
        <f ca="1">IFERROR(INDEX(INDIRECT("day_wise_sales_data!$B$2:$BZ$599"),MATCH(resource!$CC142,day_wise_sales_data!$A$2:$A$500,0),MATCH(resource!BV$2,INDIRECT("day_wise_sales_data!$B$1:$BZ$1"),0)),0)</f>
        <v>0</v>
      </c>
      <c r="BW142" s="3">
        <f ca="1">IFERROR(INDEX(INDIRECT("day_wise_sales_data!$B$2:$BZ$599"),MATCH(resource!$CC142,day_wise_sales_data!$A$2:$A$500,0),MATCH(resource!BW$2,INDIRECT("day_wise_sales_data!$B$1:$BZ$1"),0)),0)</f>
        <v>0</v>
      </c>
      <c r="BX142" s="3">
        <f ca="1">IFERROR(INDEX(INDIRECT("day_wise_sales_data!$B$2:$BZ$599"),MATCH(resource!$CC142,day_wise_sales_data!$A$2:$A$500,0),MATCH(resource!BX$2,INDIRECT("day_wise_sales_data!$B$1:$BZ$1"),0)),0)</f>
        <v>1540.29</v>
      </c>
      <c r="BY142" s="3">
        <f ca="1">IFERROR(INDEX(INDIRECT("day_wise_sales_data!$B$2:$BZ$599"),MATCH(resource!$CC142,day_wise_sales_data!$A$2:$A$500,0),MATCH(resource!BY$2,INDIRECT("day_wise_sales_data!$B$1:$BZ$1"),0)),0)</f>
        <v>3382.26</v>
      </c>
      <c r="BZ142" s="3">
        <f ca="1">IFERROR(INDEX(INDIRECT("day_wise_sales_data!$B$2:$BZ$599"),MATCH(resource!$CC142,day_wise_sales_data!$A$2:$A$500,0),MATCH(resource!BZ$2,INDIRECT("day_wise_sales_data!$B$1:$BZ$1"),0)),0)</f>
        <v>0</v>
      </c>
      <c r="CA142" s="3" t="str">
        <f ca="1">IFERROR(INDEX(INDIRECT("day_wise_sales_data!$B$2:$BZ$599"),MATCH(resource!$CC142,day_wise_sales_data!$A$2:$A$500,0),MATCH(resource!CA$2,INDIRECT("day_wise_sales_data!$B$1:$BZ$1"),0)),0)</f>
        <v>dd</v>
      </c>
      <c r="CC142" s="4" t="str">
        <f>sales_data!H141</f>
        <v>DHK081912</v>
      </c>
      <c r="CD142" s="1">
        <v>140</v>
      </c>
      <c r="CE142" s="1" t="str">
        <f>IF(AQ142=report!$AQ$3,resource!CD142,"")</f>
        <v/>
      </c>
      <c r="CF142" s="5" t="str">
        <f>IFERROR(SMALL($CE$3:$CE$1001,ROWS($CE$3:CE142)),"")</f>
        <v/>
      </c>
      <c r="CH142">
        <f>IFERROR(VLOOKUP($CC142,data_pull!$E$22:$G$700,2,0),0)</f>
        <v>117240.7</v>
      </c>
      <c r="CI142" s="1">
        <f t="shared" si="75"/>
        <v>119</v>
      </c>
      <c r="CJ142" s="1">
        <f t="shared" si="74"/>
        <v>0</v>
      </c>
      <c r="CK142" s="1" t="s">
        <v>1296</v>
      </c>
      <c r="CL142" s="1">
        <f t="shared" si="76"/>
        <v>111</v>
      </c>
      <c r="CM142" s="1" t="str">
        <f>IFERROR(VLOOKUP($CK142,stock_data!$B$3:$W$612,2,0),0)</f>
        <v>KAMOXY CAPSULE-500mg</v>
      </c>
      <c r="CN142" s="1" t="str">
        <f>IFERROR(VLOOKUP($CK142,stock_data!$B$3:$W$612,4,0),0)</f>
        <v>10x8's</v>
      </c>
      <c r="CO142" s="1">
        <f>IFERROR(VLOOKUP($CK142,stock_data!$B$3:$W$612,5,0),0)</f>
        <v>477.4</v>
      </c>
      <c r="CP142" s="3">
        <f t="shared" si="77"/>
        <v>0</v>
      </c>
      <c r="CQ142" s="3">
        <f t="shared" si="78"/>
        <v>0</v>
      </c>
      <c r="CR142" s="1">
        <f>IFERROR(VLOOKUP($CK142,stock_data!$B$3:$W$612,6,0),0)</f>
        <v>0</v>
      </c>
      <c r="CS142" s="1">
        <f>IFERROR(VLOOKUP($CK142,stock_data!$B$3:$W$612,7,0),0)</f>
        <v>0</v>
      </c>
      <c r="CT142" s="1">
        <f>IFERROR(VLOOKUP($CK142,stock_data!$B$3:$W$612,8,0),0)</f>
        <v>0</v>
      </c>
      <c r="CU142" s="1">
        <f>IFERROR(VLOOKUP($CK142,stock_data!$B$3:$W$612,9,0),0)</f>
        <v>0</v>
      </c>
      <c r="CV142" s="1">
        <f>IFERROR(VLOOKUP($CK142,stock_data!$B$3:$W$612,10,0),0)</f>
        <v>0</v>
      </c>
      <c r="CW142" s="1">
        <f>IFERROR(VLOOKUP($CK142,stock_data!$B$3:$W$612,11,0),0)</f>
        <v>0</v>
      </c>
      <c r="CX142" s="1">
        <f>IFERROR(VLOOKUP($CK142,stock_data!$B$3:$W$612,12,0),0)</f>
        <v>0</v>
      </c>
      <c r="CY142" s="1">
        <f>IFERROR(VLOOKUP($CK142,stock_data!$B$3:$W$612,13,0),0)</f>
        <v>0</v>
      </c>
      <c r="CZ142" s="1">
        <f>IFERROR(VLOOKUP($CK142,stock_data!$B$3:$W$612,14,0),0)</f>
        <v>0</v>
      </c>
      <c r="DA142" s="1">
        <f>IFERROR(VLOOKUP($CK142,stock_data!$B$3:$W$612,15,0),0)</f>
        <v>0</v>
      </c>
      <c r="DB142" s="1">
        <f>IFERROR(VLOOKUP($CK142,stock_data!$B$3:$W$612,16,0),0)</f>
        <v>0</v>
      </c>
      <c r="DC142" s="1">
        <f>IFERROR(VLOOKUP($CK142,stock_data!$B$3:$W$612,17,0),0)</f>
        <v>0</v>
      </c>
      <c r="DD142" s="1">
        <f>IFERROR(VLOOKUP($CK142,stock_data!$B$3:$W$612,18,0),0)</f>
        <v>0</v>
      </c>
      <c r="DE142" s="1">
        <f>IFERROR(VLOOKUP($CK142,stock_data!$B$3:$W$612,19,0),0)</f>
        <v>0</v>
      </c>
      <c r="DF142" s="1">
        <f>IFERROR(VLOOKUP($CK142,stock_data!$B$3:$W$612,20,0),0)</f>
        <v>0</v>
      </c>
      <c r="DG142" s="1">
        <f>IFERROR(VLOOKUP($CK142,stock_data!$B$3:$W$612,21,0),0)</f>
        <v>0</v>
      </c>
      <c r="DH142" s="1">
        <f>IFERROR(VLOOKUP($CK142,stock_data!$B$3:$W$612,22,0),0)</f>
        <v>2</v>
      </c>
      <c r="DI142" s="1">
        <f t="shared" si="79"/>
        <v>2</v>
      </c>
      <c r="DJ142" s="1">
        <f t="shared" si="80"/>
        <v>954.8</v>
      </c>
      <c r="DK142" s="3">
        <f>IFERROR(INDEX(COD_SALES!$B$5:$Z$500,MATCH(resource!$CC142,COD_SALES!$A$5:$A$500,0),MATCH(resource!DK$2,COD_SALES!$B$4:$Z$4,0)),"")</f>
        <v>0</v>
      </c>
      <c r="DL142" s="3">
        <f>IFERROR(INDEX(COD_SALES!$B$5:$Z$500,MATCH(resource!$CC142,COD_SALES!$A$5:$A$500,0),MATCH(resource!DL$2,COD_SALES!$B$4:$Z$4,0)),"")</f>
        <v>17</v>
      </c>
      <c r="DM142" s="3">
        <f>IFERROR(INDEX(COD_SALES!$B$5:$Z$500,MATCH(resource!$CC142,COD_SALES!$A$5:$A$500,0),MATCH(resource!DM$2,COD_SALES!$B$4:$Z$4,0)),"")</f>
        <v>1</v>
      </c>
      <c r="DN142" s="3" t="str">
        <f>IFERROR(INDEX(COD_SALES!$B$5:$Z$500,MATCH(resource!$CC142,COD_SALES!$A$5:$A$500,0),MATCH(resource!DN$2,COD_SALES!$B$4:$Z$4,0)),"")</f>
        <v/>
      </c>
      <c r="DO142" s="3">
        <f>IFERROR(INDEX(COD_SALES!$B$5:$Z$500,MATCH(resource!$CC142,COD_SALES!$A$5:$A$500,0),MATCH(resource!DO$2,COD_SALES!$B$4:$Z$4,0)),"")</f>
        <v>10</v>
      </c>
      <c r="DP142" s="3">
        <f>IFERROR(INDEX(COD_SALES!$B$5:$Z$500,MATCH(resource!$CC142,COD_SALES!$A$5:$A$500,0),MATCH(resource!DP$2,COD_SALES!$B$4:$Z$4,0)),"")</f>
        <v>0</v>
      </c>
      <c r="DQ142" s="3" t="str">
        <f>IFERROR(INDEX(COD_SALES!$B$5:$Z$500,MATCH(resource!$CC142,COD_SALES!$A$5:$A$500,0),MATCH(resource!DQ$2,COD_SALES!$B$4:$Z$4,0)),"")</f>
        <v/>
      </c>
      <c r="DR142" s="3">
        <f>IFERROR(INDEX(COD_SALES!$B$5:$Z$500,MATCH(resource!$CC142,COD_SALES!$A$5:$A$500,0),MATCH(resource!DR$2,COD_SALES!$B$4:$Z$4,0)),"")</f>
        <v>0</v>
      </c>
      <c r="DS142" s="3">
        <f>IFERROR(INDEX(COD_SALES!$B$5:$Z$500,MATCH(resource!$CC142,COD_SALES!$A$5:$A$500,0),MATCH(resource!DS$2,COD_SALES!$B$4:$Z$4,0)),"")</f>
        <v>76</v>
      </c>
      <c r="DT142" s="3">
        <f>IFERROR(INDEX(COD_SALES!$B$5:$Z$500,MATCH(resource!$CC142,COD_SALES!$A$5:$A$500,0),MATCH(resource!DT$2,COD_SALES!$B$4:$Z$4,0)),"")</f>
        <v>3</v>
      </c>
      <c r="DU142" s="3">
        <f>IFERROR(INDEX(COD_SALES!$B$5:$Z$500,MATCH(resource!$CC142,COD_SALES!$A$5:$A$500,0),MATCH(resource!DU$2,COD_SALES!$B$4:$Z$4,0)),"")</f>
        <v>0</v>
      </c>
      <c r="DV142" s="3">
        <f>IFERROR(INDEX(COD_SALES!$B$5:$Z$500,MATCH(resource!$CC142,COD_SALES!$A$5:$A$500,0),MATCH(resource!DV$2,COD_SALES!$B$4:$Z$4,0)),"")</f>
        <v>0</v>
      </c>
      <c r="DW142" s="3">
        <f>IFERROR(INDEX(COD_SALES!$B$5:$Z$500,MATCH(resource!$CC142,COD_SALES!$A$5:$A$500,0),MATCH(resource!DW$2,COD_SALES!$B$4:$Z$4,0)),"")</f>
        <v>26</v>
      </c>
      <c r="DX142" s="3">
        <f>IFERROR(INDEX(COD_SALES!$B$5:$Z$500,MATCH(resource!$CC142,COD_SALES!$A$5:$A$500,0),MATCH(resource!DX$2,COD_SALES!$B$4:$Z$4,0)),"")</f>
        <v>0</v>
      </c>
      <c r="DY142" s="3">
        <f>IFERROR(INDEX(COD_SALES!$B$5:$Z$500,MATCH(resource!$CC142,COD_SALES!$A$5:$A$500,0),MATCH(resource!DY$2,COD_SALES!$B$4:$Z$4,0)),"")</f>
        <v>0</v>
      </c>
      <c r="DZ142" s="3">
        <f>IFERROR(INDEX(COD_SALES!$B$5:$Z$500,MATCH(resource!$CC142,COD_SALES!$A$5:$A$500,0),MATCH(resource!DZ$2,COD_SALES!$B$4:$Z$4,0)),"")</f>
        <v>0</v>
      </c>
      <c r="EA142" s="3">
        <f>IFERROR(INDEX(COD_SALES!$B$5:$Z$500,MATCH(resource!$CC142,COD_SALES!$A$5:$A$500,0),MATCH(resource!EA$2,COD_SALES!$B$4:$Z$4,0)),"")</f>
        <v>0</v>
      </c>
      <c r="EB142" s="3">
        <f t="shared" si="81"/>
        <v>36446.17</v>
      </c>
      <c r="ED142" s="3">
        <f>IFERROR(VLOOKUP($CK142,depot_prod_sales!$B$5:$S$200,3,0),0)</f>
        <v>0</v>
      </c>
      <c r="EE142" s="3">
        <f>IFERROR(VLOOKUP($CK142,depot_prod_sales!$B$5:$S$200,4,0),0)</f>
        <v>0</v>
      </c>
      <c r="EF142" s="3">
        <f>IFERROR(VLOOKUP($CK142,depot_prod_sales!$B$5:$S$200,5,0),0)</f>
        <v>0</v>
      </c>
      <c r="EG142" s="3">
        <f>IFERROR(VLOOKUP($CK142,depot_prod_sales!$B$5:$S$200,6,0),0)</f>
        <v>0</v>
      </c>
      <c r="EH142" s="3">
        <f>IFERROR(VLOOKUP($CK142,depot_prod_sales!$B$5:$S$200,7,0),0)</f>
        <v>0</v>
      </c>
      <c r="EI142" s="3">
        <f>IFERROR(VLOOKUP($CK142,depot_prod_sales!$B$5:$S$200,8,0),0)</f>
        <v>0</v>
      </c>
      <c r="EJ142" s="3">
        <f>IFERROR(VLOOKUP($CK142,depot_prod_sales!$B$5:$S$200,9,0),0)</f>
        <v>0</v>
      </c>
      <c r="EK142" s="3">
        <f>IFERROR(VLOOKUP($CK142,depot_prod_sales!$B$5:$S$200,10,0),0)</f>
        <v>0</v>
      </c>
      <c r="EL142" s="3">
        <f>IFERROR(VLOOKUP($CK142,depot_prod_sales!$B$5:$S$200,11,0),0)</f>
        <v>0</v>
      </c>
      <c r="EM142" s="3">
        <f>IFERROR(VLOOKUP($CK142,depot_prod_sales!$B$5:$S$200,12,0),0)</f>
        <v>0</v>
      </c>
      <c r="EN142" s="3">
        <f>IFERROR(VLOOKUP($CK142,depot_prod_sales!$B$5:$S$200,13,0),0)</f>
        <v>0</v>
      </c>
      <c r="EO142" s="3">
        <f>IFERROR(VLOOKUP($CK142,depot_prod_sales!$B$5:$S$200,14,0),0)</f>
        <v>0</v>
      </c>
      <c r="EP142" s="3">
        <f>IFERROR(VLOOKUP($CK142,depot_prod_sales!$B$5:$S$200,15,0),0)</f>
        <v>0</v>
      </c>
      <c r="EQ142" s="3">
        <f>IFERROR(VLOOKUP($CK142,depot_prod_sales!$B$5:$S$200,16,0),0)</f>
        <v>0</v>
      </c>
      <c r="ER142" s="3">
        <f>IFERROR(VLOOKUP($CK142,depot_prod_sales!$B$5:$S$200,17,0),0)</f>
        <v>0</v>
      </c>
      <c r="ES142" s="3">
        <f>IFERROR(VLOOKUP($CK142,depot_prod_sales!$B$5:$S$200,18,0),0)</f>
        <v>0</v>
      </c>
      <c r="ET142" s="116">
        <f t="shared" si="82"/>
        <v>0</v>
      </c>
      <c r="EU142" s="116">
        <f t="shared" si="83"/>
        <v>0</v>
      </c>
      <c r="EW142" s="3">
        <f>IFERROR(VLOOKUP(CC142,data_pull!$AO$25:$AR$546,2,0),0)</f>
        <v>26</v>
      </c>
      <c r="EX142" s="1">
        <f>IFERROR(VLOOKUP(CC142,data_pull!$AO$25:$AR$546,4,0),0)</f>
        <v>170000</v>
      </c>
    </row>
    <row r="143" spans="13:154" x14ac:dyDescent="0.25"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4" t="str">
        <f>sales_data!B142</f>
        <v>Rafiqul Islam</v>
      </c>
      <c r="AR143" s="4" t="str">
        <f>sales_data!C142</f>
        <v>Mojibur Rahman</v>
      </c>
      <c r="AS143" s="5" t="str">
        <f t="shared" si="73"/>
        <v/>
      </c>
      <c r="AT143" s="4" t="str">
        <f>sales_data!I142</f>
        <v>Md. Shahansha</v>
      </c>
      <c r="AU143" s="4" t="str">
        <f>sales_data!W142</f>
        <v>Ershadnagar (Cb)</v>
      </c>
      <c r="AV143" s="1">
        <f>sales_data!N142</f>
        <v>80195.12</v>
      </c>
      <c r="AW143" s="1">
        <f>sales_data!P142</f>
        <v>49</v>
      </c>
      <c r="AX143" s="3">
        <f ca="1">IFERROR(INDEX(INDIRECT("day_wise_sales_data!$B$2:$BZ$599"),MATCH(resource!$CC143,day_wise_sales_data!$A$2:$A$500,0),MATCH(resource!AX$2,INDIRECT("day_wise_sales_data!$B$1:$BZ$1"),0)),0)</f>
        <v>0</v>
      </c>
      <c r="AY143" s="3">
        <f ca="1">IFERROR(INDEX(INDIRECT("day_wise_sales_data!$B$2:$BZ$599"),MATCH(resource!$CC143,day_wise_sales_data!$A$2:$A$500,0),MATCH(resource!AY$2,INDIRECT("day_wise_sales_data!$B$1:$BZ$1"),0)),0)</f>
        <v>0</v>
      </c>
      <c r="AZ143" s="3">
        <f ca="1">IFERROR(INDEX(INDIRECT("day_wise_sales_data!$B$2:$BZ$599"),MATCH(resource!$CC143,day_wise_sales_data!$A$2:$A$500,0),MATCH(resource!AZ$2,INDIRECT("day_wise_sales_data!$B$1:$BZ$1"),0)),0)</f>
        <v>0</v>
      </c>
      <c r="BA143" s="3">
        <f ca="1">IFERROR(INDEX(INDIRECT("day_wise_sales_data!$B$2:$BZ$599"),MATCH(resource!$CC143,day_wise_sales_data!$A$2:$A$500,0),MATCH(resource!BA$2,INDIRECT("day_wise_sales_data!$B$1:$BZ$1"),0)),0)</f>
        <v>0</v>
      </c>
      <c r="BB143" s="3">
        <f ca="1">IFERROR(INDEX(INDIRECT("day_wise_sales_data!$B$2:$BZ$599"),MATCH(resource!$CC143,day_wise_sales_data!$A$2:$A$500,0),MATCH(resource!BB$2,INDIRECT("day_wise_sales_data!$B$1:$BZ$1"),0)),0)</f>
        <v>13107.91</v>
      </c>
      <c r="BC143" s="3">
        <f ca="1">IFERROR(INDEX(INDIRECT("day_wise_sales_data!$B$2:$BZ$599"),MATCH(resource!$CC143,day_wise_sales_data!$A$2:$A$500,0),MATCH(resource!BC$2,INDIRECT("day_wise_sales_data!$B$1:$BZ$1"),0)),0)</f>
        <v>0</v>
      </c>
      <c r="BD143" s="3">
        <f ca="1">IFERROR(INDEX(INDIRECT("day_wise_sales_data!$B$2:$BZ$599"),MATCH(resource!$CC143,day_wise_sales_data!$A$2:$A$500,0),MATCH(resource!BD$2,INDIRECT("day_wise_sales_data!$B$1:$BZ$1"),0)),0)</f>
        <v>0</v>
      </c>
      <c r="BE143" s="3">
        <f ca="1">IFERROR(INDEX(INDIRECT("day_wise_sales_data!$B$2:$BZ$599"),MATCH(resource!$CC143,day_wise_sales_data!$A$2:$A$500,0),MATCH(resource!BE$2,INDIRECT("day_wise_sales_data!$B$1:$BZ$1"),0)),0)</f>
        <v>0</v>
      </c>
      <c r="BF143" s="3">
        <f ca="1">IFERROR(INDEX(INDIRECT("day_wise_sales_data!$B$2:$BZ$599"),MATCH(resource!$CC143,day_wise_sales_data!$A$2:$A$500,0),MATCH(resource!BF$2,INDIRECT("day_wise_sales_data!$B$1:$BZ$1"),0)),0)</f>
        <v>2649.01</v>
      </c>
      <c r="BG143" s="3">
        <f ca="1">IFERROR(INDEX(INDIRECT("day_wise_sales_data!$B$2:$BZ$599"),MATCH(resource!$CC143,day_wise_sales_data!$A$2:$A$500,0),MATCH(resource!BG$2,INDIRECT("day_wise_sales_data!$B$1:$BZ$1"),0)),0)</f>
        <v>0</v>
      </c>
      <c r="BH143" s="3">
        <f ca="1">IFERROR(INDEX(INDIRECT("day_wise_sales_data!$B$2:$BZ$599"),MATCH(resource!$CC143,day_wise_sales_data!$A$2:$A$500,0),MATCH(resource!BH$2,INDIRECT("day_wise_sales_data!$B$1:$BZ$1"),0)),0)</f>
        <v>0</v>
      </c>
      <c r="BI143" s="3">
        <f ca="1">IFERROR(INDEX(INDIRECT("day_wise_sales_data!$B$2:$BZ$599"),MATCH(resource!$CC143,day_wise_sales_data!$A$2:$A$500,0),MATCH(resource!BI$2,INDIRECT("day_wise_sales_data!$B$1:$BZ$1"),0)),0)</f>
        <v>0</v>
      </c>
      <c r="BJ143" s="3">
        <f ca="1">IFERROR(INDEX(INDIRECT("day_wise_sales_data!$B$2:$BZ$599"),MATCH(resource!$CC143,day_wise_sales_data!$A$2:$A$500,0),MATCH(resource!BJ$2,INDIRECT("day_wise_sales_data!$B$1:$BZ$1"),0)),0)</f>
        <v>0</v>
      </c>
      <c r="BK143" s="3">
        <f ca="1">IFERROR(INDEX(INDIRECT("day_wise_sales_data!$B$2:$BZ$599"),MATCH(resource!$CC143,day_wise_sales_data!$A$2:$A$500,0),MATCH(resource!BK$2,INDIRECT("day_wise_sales_data!$B$1:$BZ$1"),0)),0)</f>
        <v>11819.32</v>
      </c>
      <c r="BL143" s="3">
        <f ca="1">IFERROR(INDEX(INDIRECT("day_wise_sales_data!$B$2:$BZ$599"),MATCH(resource!$CC143,day_wise_sales_data!$A$2:$A$500,0),MATCH(resource!BL$2,INDIRECT("day_wise_sales_data!$B$1:$BZ$1"),0)),0)</f>
        <v>0</v>
      </c>
      <c r="BM143" s="3">
        <f ca="1">IFERROR(INDEX(INDIRECT("day_wise_sales_data!$B$2:$BZ$599"),MATCH(resource!$CC143,day_wise_sales_data!$A$2:$A$500,0),MATCH(resource!BM$2,INDIRECT("day_wise_sales_data!$B$1:$BZ$1"),0)),0)</f>
        <v>12170.09</v>
      </c>
      <c r="BN143" s="3">
        <f ca="1">IFERROR(INDEX(INDIRECT("day_wise_sales_data!$B$2:$BZ$599"),MATCH(resource!$CC143,day_wise_sales_data!$A$2:$A$500,0),MATCH(resource!BN$2,INDIRECT("day_wise_sales_data!$B$1:$BZ$1"),0)),0)</f>
        <v>0</v>
      </c>
      <c r="BO143" s="3">
        <f ca="1">IFERROR(INDEX(INDIRECT("day_wise_sales_data!$B$2:$BZ$599"),MATCH(resource!$CC143,day_wise_sales_data!$A$2:$A$500,0),MATCH(resource!BO$2,INDIRECT("day_wise_sales_data!$B$1:$BZ$1"),0)),0)</f>
        <v>0</v>
      </c>
      <c r="BP143" s="3">
        <f ca="1">IFERROR(INDEX(INDIRECT("day_wise_sales_data!$B$2:$BZ$599"),MATCH(resource!$CC143,day_wise_sales_data!$A$2:$A$500,0),MATCH(resource!BP$2,INDIRECT("day_wise_sales_data!$B$1:$BZ$1"),0)),0)</f>
        <v>5455.61</v>
      </c>
      <c r="BQ143" s="3">
        <f ca="1">IFERROR(INDEX(INDIRECT("day_wise_sales_data!$B$2:$BZ$599"),MATCH(resource!$CC143,day_wise_sales_data!$A$2:$A$500,0),MATCH(resource!BQ$2,INDIRECT("day_wise_sales_data!$B$1:$BZ$1"),0)),0)</f>
        <v>0</v>
      </c>
      <c r="BR143" s="3">
        <f ca="1">IFERROR(INDEX(INDIRECT("day_wise_sales_data!$B$2:$BZ$599"),MATCH(resource!$CC143,day_wise_sales_data!$A$2:$A$500,0),MATCH(resource!BR$2,INDIRECT("day_wise_sales_data!$B$1:$BZ$1"),0)),0)</f>
        <v>0</v>
      </c>
      <c r="BS143" s="3">
        <f ca="1">IFERROR(INDEX(INDIRECT("day_wise_sales_data!$B$2:$BZ$599"),MATCH(resource!$CC143,day_wise_sales_data!$A$2:$A$500,0),MATCH(resource!BS$2,INDIRECT("day_wise_sales_data!$B$1:$BZ$1"),0)),0)</f>
        <v>7041.31</v>
      </c>
      <c r="BT143" s="3">
        <f ca="1">IFERROR(INDEX(INDIRECT("day_wise_sales_data!$B$2:$BZ$599"),MATCH(resource!$CC143,day_wise_sales_data!$A$2:$A$500,0),MATCH(resource!BT$2,INDIRECT("day_wise_sales_data!$B$1:$BZ$1"),0)),0)</f>
        <v>4283.8</v>
      </c>
      <c r="BU143" s="3">
        <f ca="1">IFERROR(INDEX(INDIRECT("day_wise_sales_data!$B$2:$BZ$599"),MATCH(resource!$CC143,day_wise_sales_data!$A$2:$A$500,0),MATCH(resource!BU$2,INDIRECT("day_wise_sales_data!$B$1:$BZ$1"),0)),0)</f>
        <v>8976.7900000000009</v>
      </c>
      <c r="BV143" s="3">
        <f ca="1">IFERROR(INDEX(INDIRECT("day_wise_sales_data!$B$2:$BZ$599"),MATCH(resource!$CC143,day_wise_sales_data!$A$2:$A$500,0),MATCH(resource!BV$2,INDIRECT("day_wise_sales_data!$B$1:$BZ$1"),0)),0)</f>
        <v>0</v>
      </c>
      <c r="BW143" s="3">
        <f ca="1">IFERROR(INDEX(INDIRECT("day_wise_sales_data!$B$2:$BZ$599"),MATCH(resource!$CC143,day_wise_sales_data!$A$2:$A$500,0),MATCH(resource!BW$2,INDIRECT("day_wise_sales_data!$B$1:$BZ$1"),0)),0)</f>
        <v>0</v>
      </c>
      <c r="BX143" s="3">
        <f ca="1">IFERROR(INDEX(INDIRECT("day_wise_sales_data!$B$2:$BZ$599"),MATCH(resource!$CC143,day_wise_sales_data!$A$2:$A$500,0),MATCH(resource!BX$2,INDIRECT("day_wise_sales_data!$B$1:$BZ$1"),0)),0)</f>
        <v>1540.29</v>
      </c>
      <c r="BY143" s="3">
        <f ca="1">IFERROR(INDEX(INDIRECT("day_wise_sales_data!$B$2:$BZ$599"),MATCH(resource!$CC143,day_wise_sales_data!$A$2:$A$500,0),MATCH(resource!BY$2,INDIRECT("day_wise_sales_data!$B$1:$BZ$1"),0)),0)</f>
        <v>3449.35</v>
      </c>
      <c r="BZ143" s="3">
        <f ca="1">IFERROR(INDEX(INDIRECT("day_wise_sales_data!$B$2:$BZ$599"),MATCH(resource!$CC143,day_wise_sales_data!$A$2:$A$500,0),MATCH(resource!BZ$2,INDIRECT("day_wise_sales_data!$B$1:$BZ$1"),0)),0)</f>
        <v>0</v>
      </c>
      <c r="CA143" s="3" t="str">
        <f ca="1">IFERROR(INDEX(INDIRECT("day_wise_sales_data!$B$2:$BZ$599"),MATCH(resource!$CC143,day_wise_sales_data!$A$2:$A$500,0),MATCH(resource!CA$2,INDIRECT("day_wise_sales_data!$B$1:$BZ$1"),0)),0)</f>
        <v>dd</v>
      </c>
      <c r="CC143" s="4" t="str">
        <f>sales_data!H142</f>
        <v>DHK02215</v>
      </c>
      <c r="CD143" s="1">
        <v>141</v>
      </c>
      <c r="CE143" s="1" t="str">
        <f>IF(AQ143=report!$AQ$3,resource!CD143,"")</f>
        <v/>
      </c>
      <c r="CF143" s="5" t="str">
        <f>IFERROR(SMALL($CE$3:$CE$1001,ROWS($CE$3:CE143)),"")</f>
        <v/>
      </c>
      <c r="CH143">
        <f>IFERROR(VLOOKUP($CC143,data_pull!$E$22:$G$700,2,0),0)</f>
        <v>80195.12</v>
      </c>
      <c r="CI143" s="1">
        <f t="shared" si="75"/>
        <v>154</v>
      </c>
      <c r="CJ143" s="1">
        <f t="shared" si="74"/>
        <v>0</v>
      </c>
      <c r="CK143" s="1" t="s">
        <v>1298</v>
      </c>
      <c r="CL143" s="1">
        <f t="shared" si="76"/>
        <v>111</v>
      </c>
      <c r="CM143" s="1" t="str">
        <f>IFERROR(VLOOKUP($CK143,stock_data!$B$3:$W$612,2,0),0)</f>
        <v>KAMOXY DROPS-125mg/1.25ml</v>
      </c>
      <c r="CN143" s="1" t="str">
        <f>IFERROR(VLOOKUP($CK143,stock_data!$B$3:$W$612,4,0),0)</f>
        <v>15ml</v>
      </c>
      <c r="CO143" s="1">
        <f>IFERROR(VLOOKUP($CK143,stock_data!$B$3:$W$612,5,0),0)</f>
        <v>24.6</v>
      </c>
      <c r="CP143" s="3">
        <f t="shared" si="77"/>
        <v>0</v>
      </c>
      <c r="CQ143" s="3">
        <f t="shared" si="78"/>
        <v>0</v>
      </c>
      <c r="CR143" s="1">
        <f>IFERROR(VLOOKUP($CK143,stock_data!$B$3:$W$612,6,0),0)</f>
        <v>0</v>
      </c>
      <c r="CS143" s="1">
        <f>IFERROR(VLOOKUP($CK143,stock_data!$B$3:$W$612,7,0),0)</f>
        <v>0</v>
      </c>
      <c r="CT143" s="1">
        <f>IFERROR(VLOOKUP($CK143,stock_data!$B$3:$W$612,8,0),0)</f>
        <v>0</v>
      </c>
      <c r="CU143" s="1">
        <f>IFERROR(VLOOKUP($CK143,stock_data!$B$3:$W$612,9,0),0)</f>
        <v>0</v>
      </c>
      <c r="CV143" s="1">
        <f>IFERROR(VLOOKUP($CK143,stock_data!$B$3:$W$612,10,0),0)</f>
        <v>0</v>
      </c>
      <c r="CW143" s="1">
        <f>IFERROR(VLOOKUP($CK143,stock_data!$B$3:$W$612,11,0),0)</f>
        <v>0</v>
      </c>
      <c r="CX143" s="1">
        <f>IFERROR(VLOOKUP($CK143,stock_data!$B$3:$W$612,12,0),0)</f>
        <v>0</v>
      </c>
      <c r="CY143" s="1">
        <f>IFERROR(VLOOKUP($CK143,stock_data!$B$3:$W$612,13,0),0)</f>
        <v>0</v>
      </c>
      <c r="CZ143" s="1">
        <f>IFERROR(VLOOKUP($CK143,stock_data!$B$3:$W$612,14,0),0)</f>
        <v>0</v>
      </c>
      <c r="DA143" s="1">
        <f>IFERROR(VLOOKUP($CK143,stock_data!$B$3:$W$612,15,0),0)</f>
        <v>0</v>
      </c>
      <c r="DB143" s="1">
        <f>IFERROR(VLOOKUP($CK143,stock_data!$B$3:$W$612,16,0),0)</f>
        <v>0</v>
      </c>
      <c r="DC143" s="1">
        <f>IFERROR(VLOOKUP($CK143,stock_data!$B$3:$W$612,17,0),0)</f>
        <v>0</v>
      </c>
      <c r="DD143" s="1">
        <f>IFERROR(VLOOKUP($CK143,stock_data!$B$3:$W$612,18,0),0)</f>
        <v>0</v>
      </c>
      <c r="DE143" s="1">
        <f>IFERROR(VLOOKUP($CK143,stock_data!$B$3:$W$612,19,0),0)</f>
        <v>0</v>
      </c>
      <c r="DF143" s="1">
        <f>IFERROR(VLOOKUP($CK143,stock_data!$B$3:$W$612,20,0),0)</f>
        <v>0</v>
      </c>
      <c r="DG143" s="1">
        <f>IFERROR(VLOOKUP($CK143,stock_data!$B$3:$W$612,21,0),0)</f>
        <v>0</v>
      </c>
      <c r="DH143" s="1">
        <f>IFERROR(VLOOKUP($CK143,stock_data!$B$3:$W$612,22,0),0)</f>
        <v>0</v>
      </c>
      <c r="DI143" s="1">
        <f t="shared" si="79"/>
        <v>0</v>
      </c>
      <c r="DJ143" s="1">
        <f t="shared" si="80"/>
        <v>0</v>
      </c>
      <c r="DK143" s="3">
        <f>IFERROR(INDEX(COD_SALES!$B$5:$Z$500,MATCH(resource!$CC143,COD_SALES!$A$5:$A$500,0),MATCH(resource!DK$2,COD_SALES!$B$4:$Z$4,0)),"")</f>
        <v>0</v>
      </c>
      <c r="DL143" s="3">
        <f>IFERROR(INDEX(COD_SALES!$B$5:$Z$500,MATCH(resource!$CC143,COD_SALES!$A$5:$A$500,0),MATCH(resource!DL$2,COD_SALES!$B$4:$Z$4,0)),"")</f>
        <v>0</v>
      </c>
      <c r="DM143" s="3">
        <f>IFERROR(INDEX(COD_SALES!$B$5:$Z$500,MATCH(resource!$CC143,COD_SALES!$A$5:$A$500,0),MATCH(resource!DM$2,COD_SALES!$B$4:$Z$4,0)),"")</f>
        <v>10</v>
      </c>
      <c r="DN143" s="3" t="str">
        <f>IFERROR(INDEX(COD_SALES!$B$5:$Z$500,MATCH(resource!$CC143,COD_SALES!$A$5:$A$500,0),MATCH(resource!DN$2,COD_SALES!$B$4:$Z$4,0)),"")</f>
        <v/>
      </c>
      <c r="DO143" s="3">
        <f>IFERROR(INDEX(COD_SALES!$B$5:$Z$500,MATCH(resource!$CC143,COD_SALES!$A$5:$A$500,0),MATCH(resource!DO$2,COD_SALES!$B$4:$Z$4,0)),"")</f>
        <v>0</v>
      </c>
      <c r="DP143" s="3">
        <f>IFERROR(INDEX(COD_SALES!$B$5:$Z$500,MATCH(resource!$CC143,COD_SALES!$A$5:$A$500,0),MATCH(resource!DP$2,COD_SALES!$B$4:$Z$4,0)),"")</f>
        <v>0</v>
      </c>
      <c r="DQ143" s="3" t="str">
        <f>IFERROR(INDEX(COD_SALES!$B$5:$Z$500,MATCH(resource!$CC143,COD_SALES!$A$5:$A$500,0),MATCH(resource!DQ$2,COD_SALES!$B$4:$Z$4,0)),"")</f>
        <v/>
      </c>
      <c r="DR143" s="3">
        <f>IFERROR(INDEX(COD_SALES!$B$5:$Z$500,MATCH(resource!$CC143,COD_SALES!$A$5:$A$500,0),MATCH(resource!DR$2,COD_SALES!$B$4:$Z$4,0)),"")</f>
        <v>0</v>
      </c>
      <c r="DS143" s="3">
        <f>IFERROR(INDEX(COD_SALES!$B$5:$Z$500,MATCH(resource!$CC143,COD_SALES!$A$5:$A$500,0),MATCH(resource!DS$2,COD_SALES!$B$4:$Z$4,0)),"")</f>
        <v>24</v>
      </c>
      <c r="DT143" s="3">
        <f>IFERROR(INDEX(COD_SALES!$B$5:$Z$500,MATCH(resource!$CC143,COD_SALES!$A$5:$A$500,0),MATCH(resource!DT$2,COD_SALES!$B$4:$Z$4,0)),"")</f>
        <v>12</v>
      </c>
      <c r="DU143" s="3">
        <f>IFERROR(INDEX(COD_SALES!$B$5:$Z$500,MATCH(resource!$CC143,COD_SALES!$A$5:$A$500,0),MATCH(resource!DU$2,COD_SALES!$B$4:$Z$4,0)),"")</f>
        <v>0</v>
      </c>
      <c r="DV143" s="3">
        <f>IFERROR(INDEX(COD_SALES!$B$5:$Z$500,MATCH(resource!$CC143,COD_SALES!$A$5:$A$500,0),MATCH(resource!DV$2,COD_SALES!$B$4:$Z$4,0)),"")</f>
        <v>0</v>
      </c>
      <c r="DW143" s="3">
        <f>IFERROR(INDEX(COD_SALES!$B$5:$Z$500,MATCH(resource!$CC143,COD_SALES!$A$5:$A$500,0),MATCH(resource!DW$2,COD_SALES!$B$4:$Z$4,0)),"")</f>
        <v>24</v>
      </c>
      <c r="DX143" s="3">
        <f>IFERROR(INDEX(COD_SALES!$B$5:$Z$500,MATCH(resource!$CC143,COD_SALES!$A$5:$A$500,0),MATCH(resource!DX$2,COD_SALES!$B$4:$Z$4,0)),"")</f>
        <v>0</v>
      </c>
      <c r="DY143" s="3">
        <f>IFERROR(INDEX(COD_SALES!$B$5:$Z$500,MATCH(resource!$CC143,COD_SALES!$A$5:$A$500,0),MATCH(resource!DY$2,COD_SALES!$B$4:$Z$4,0)),"")</f>
        <v>10</v>
      </c>
      <c r="DZ143" s="3">
        <f>IFERROR(INDEX(COD_SALES!$B$5:$Z$500,MATCH(resource!$CC143,COD_SALES!$A$5:$A$500,0),MATCH(resource!DZ$2,COD_SALES!$B$4:$Z$4,0)),"")</f>
        <v>3</v>
      </c>
      <c r="EA143" s="3">
        <f>IFERROR(INDEX(COD_SALES!$B$5:$Z$500,MATCH(resource!$CC143,COD_SALES!$A$5:$A$500,0),MATCH(resource!EA$2,COD_SALES!$B$4:$Z$4,0)),"")</f>
        <v>0</v>
      </c>
      <c r="EB143" s="3">
        <f t="shared" si="81"/>
        <v>27235.600000000002</v>
      </c>
      <c r="ED143" s="3">
        <f>IFERROR(VLOOKUP($CK143,depot_prod_sales!$B$5:$S$200,3,0),0)</f>
        <v>0</v>
      </c>
      <c r="EE143" s="3">
        <f>IFERROR(VLOOKUP($CK143,depot_prod_sales!$B$5:$S$200,4,0),0)</f>
        <v>0</v>
      </c>
      <c r="EF143" s="3">
        <f>IFERROR(VLOOKUP($CK143,depot_prod_sales!$B$5:$S$200,5,0),0)</f>
        <v>0</v>
      </c>
      <c r="EG143" s="3">
        <f>IFERROR(VLOOKUP($CK143,depot_prod_sales!$B$5:$S$200,6,0),0)</f>
        <v>0</v>
      </c>
      <c r="EH143" s="3">
        <f>IFERROR(VLOOKUP($CK143,depot_prod_sales!$B$5:$S$200,7,0),0)</f>
        <v>0</v>
      </c>
      <c r="EI143" s="3">
        <f>IFERROR(VLOOKUP($CK143,depot_prod_sales!$B$5:$S$200,8,0),0)</f>
        <v>0</v>
      </c>
      <c r="EJ143" s="3">
        <f>IFERROR(VLOOKUP($CK143,depot_prod_sales!$B$5:$S$200,9,0),0)</f>
        <v>0</v>
      </c>
      <c r="EK143" s="3">
        <f>IFERROR(VLOOKUP($CK143,depot_prod_sales!$B$5:$S$200,10,0),0)</f>
        <v>0</v>
      </c>
      <c r="EL143" s="3">
        <f>IFERROR(VLOOKUP($CK143,depot_prod_sales!$B$5:$S$200,11,0),0)</f>
        <v>0</v>
      </c>
      <c r="EM143" s="3">
        <f>IFERROR(VLOOKUP($CK143,depot_prod_sales!$B$5:$S$200,12,0),0)</f>
        <v>0</v>
      </c>
      <c r="EN143" s="3">
        <f>IFERROR(VLOOKUP($CK143,depot_prod_sales!$B$5:$S$200,13,0),0)</f>
        <v>0</v>
      </c>
      <c r="EO143" s="3">
        <f>IFERROR(VLOOKUP($CK143,depot_prod_sales!$B$5:$S$200,14,0),0)</f>
        <v>0</v>
      </c>
      <c r="EP143" s="3">
        <f>IFERROR(VLOOKUP($CK143,depot_prod_sales!$B$5:$S$200,15,0),0)</f>
        <v>0</v>
      </c>
      <c r="EQ143" s="3">
        <f>IFERROR(VLOOKUP($CK143,depot_prod_sales!$B$5:$S$200,16,0),0)</f>
        <v>0</v>
      </c>
      <c r="ER143" s="3">
        <f>IFERROR(VLOOKUP($CK143,depot_prod_sales!$B$5:$S$200,17,0),0)</f>
        <v>0</v>
      </c>
      <c r="ES143" s="3">
        <f>IFERROR(VLOOKUP($CK143,depot_prod_sales!$B$5:$S$200,18,0),0)</f>
        <v>0</v>
      </c>
      <c r="ET143" s="116">
        <f t="shared" si="82"/>
        <v>0</v>
      </c>
      <c r="EU143" s="116">
        <f t="shared" si="83"/>
        <v>0</v>
      </c>
      <c r="EW143" s="3">
        <f>IFERROR(VLOOKUP(CC143,data_pull!$AO$25:$AR$546,2,0),0)</f>
        <v>31</v>
      </c>
      <c r="EX143" s="1">
        <f>IFERROR(VLOOKUP(CC143,data_pull!$AO$25:$AR$546,4,0),0)</f>
        <v>170000</v>
      </c>
    </row>
    <row r="144" spans="13:154" x14ac:dyDescent="0.25"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4" t="str">
        <f>sales_data!B143</f>
        <v>Rafiqul Islam</v>
      </c>
      <c r="AR144" s="4" t="str">
        <f>sales_data!C143</f>
        <v>Mojibur Rahman</v>
      </c>
      <c r="AS144" s="5" t="str">
        <f t="shared" si="73"/>
        <v/>
      </c>
      <c r="AT144" s="4" t="str">
        <f>sales_data!I143</f>
        <v>Mojibur Rahman (Blank)</v>
      </c>
      <c r="AU144" s="4" t="str">
        <f>sales_data!W143</f>
        <v>Gazipur Chow-1 (Tb)</v>
      </c>
      <c r="AV144" s="1">
        <f>sales_data!N143</f>
        <v>84589.27</v>
      </c>
      <c r="AW144" s="1">
        <f>sales_data!P143</f>
        <v>9</v>
      </c>
      <c r="AX144" s="3">
        <f ca="1">IFERROR(INDEX(INDIRECT("day_wise_sales_data!$B$2:$BZ$599"),MATCH(resource!$CC144,day_wise_sales_data!$A$2:$A$500,0),MATCH(resource!AX$2,INDIRECT("day_wise_sales_data!$B$1:$BZ$1"),0)),0)</f>
        <v>0</v>
      </c>
      <c r="AY144" s="3">
        <f ca="1">IFERROR(INDEX(INDIRECT("day_wise_sales_data!$B$2:$BZ$599"),MATCH(resource!$CC144,day_wise_sales_data!$A$2:$A$500,0),MATCH(resource!AY$2,INDIRECT("day_wise_sales_data!$B$1:$BZ$1"),0)),0)</f>
        <v>0</v>
      </c>
      <c r="AZ144" s="3">
        <f ca="1">IFERROR(INDEX(INDIRECT("day_wise_sales_data!$B$2:$BZ$599"),MATCH(resource!$CC144,day_wise_sales_data!$A$2:$A$500,0),MATCH(resource!AZ$2,INDIRECT("day_wise_sales_data!$B$1:$BZ$1"),0)),0)</f>
        <v>0</v>
      </c>
      <c r="BA144" s="3">
        <f ca="1">IFERROR(INDEX(INDIRECT("day_wise_sales_data!$B$2:$BZ$599"),MATCH(resource!$CC144,day_wise_sales_data!$A$2:$A$500,0),MATCH(resource!BA$2,INDIRECT("day_wise_sales_data!$B$1:$BZ$1"),0)),0)</f>
        <v>0</v>
      </c>
      <c r="BB144" s="3">
        <f ca="1">IFERROR(INDEX(INDIRECT("day_wise_sales_data!$B$2:$BZ$599"),MATCH(resource!$CC144,day_wise_sales_data!$A$2:$A$500,0),MATCH(resource!BB$2,INDIRECT("day_wise_sales_data!$B$1:$BZ$1"),0)),0)</f>
        <v>4966.3999999999996</v>
      </c>
      <c r="BC144" s="3">
        <f ca="1">IFERROR(INDEX(INDIRECT("day_wise_sales_data!$B$2:$BZ$599"),MATCH(resource!$CC144,day_wise_sales_data!$A$2:$A$500,0),MATCH(resource!BC$2,INDIRECT("day_wise_sales_data!$B$1:$BZ$1"),0)),0)</f>
        <v>0</v>
      </c>
      <c r="BD144" s="3">
        <f ca="1">IFERROR(INDEX(INDIRECT("day_wise_sales_data!$B$2:$BZ$599"),MATCH(resource!$CC144,day_wise_sales_data!$A$2:$A$500,0),MATCH(resource!BD$2,INDIRECT("day_wise_sales_data!$B$1:$BZ$1"),0)),0)</f>
        <v>0</v>
      </c>
      <c r="BE144" s="3">
        <f ca="1">IFERROR(INDEX(INDIRECT("day_wise_sales_data!$B$2:$BZ$599"),MATCH(resource!$CC144,day_wise_sales_data!$A$2:$A$500,0),MATCH(resource!BE$2,INDIRECT("day_wise_sales_data!$B$1:$BZ$1"),0)),0)</f>
        <v>0</v>
      </c>
      <c r="BF144" s="3">
        <f ca="1">IFERROR(INDEX(INDIRECT("day_wise_sales_data!$B$2:$BZ$599"),MATCH(resource!$CC144,day_wise_sales_data!$A$2:$A$500,0),MATCH(resource!BF$2,INDIRECT("day_wise_sales_data!$B$1:$BZ$1"),0)),0)</f>
        <v>17421.43</v>
      </c>
      <c r="BG144" s="3">
        <f ca="1">IFERROR(INDEX(INDIRECT("day_wise_sales_data!$B$2:$BZ$599"),MATCH(resource!$CC144,day_wise_sales_data!$A$2:$A$500,0),MATCH(resource!BG$2,INDIRECT("day_wise_sales_data!$B$1:$BZ$1"),0)),0)</f>
        <v>0</v>
      </c>
      <c r="BH144" s="3">
        <f ca="1">IFERROR(INDEX(INDIRECT("day_wise_sales_data!$B$2:$BZ$599"),MATCH(resource!$CC144,day_wise_sales_data!$A$2:$A$500,0),MATCH(resource!BH$2,INDIRECT("day_wise_sales_data!$B$1:$BZ$1"),0)),0)</f>
        <v>0</v>
      </c>
      <c r="BI144" s="3">
        <f ca="1">IFERROR(INDEX(INDIRECT("day_wise_sales_data!$B$2:$BZ$599"),MATCH(resource!$CC144,day_wise_sales_data!$A$2:$A$500,0),MATCH(resource!BI$2,INDIRECT("day_wise_sales_data!$B$1:$BZ$1"),0)),0)</f>
        <v>0</v>
      </c>
      <c r="BJ144" s="3">
        <f ca="1">IFERROR(INDEX(INDIRECT("day_wise_sales_data!$B$2:$BZ$599"),MATCH(resource!$CC144,day_wise_sales_data!$A$2:$A$500,0),MATCH(resource!BJ$2,INDIRECT("day_wise_sales_data!$B$1:$BZ$1"),0)),0)</f>
        <v>0</v>
      </c>
      <c r="BK144" s="3">
        <f ca="1">IFERROR(INDEX(INDIRECT("day_wise_sales_data!$B$2:$BZ$599"),MATCH(resource!$CC144,day_wise_sales_data!$A$2:$A$500,0),MATCH(resource!BK$2,INDIRECT("day_wise_sales_data!$B$1:$BZ$1"),0)),0)</f>
        <v>5359.64</v>
      </c>
      <c r="BL144" s="3">
        <f ca="1">IFERROR(INDEX(INDIRECT("day_wise_sales_data!$B$2:$BZ$599"),MATCH(resource!$CC144,day_wise_sales_data!$A$2:$A$500,0),MATCH(resource!BL$2,INDIRECT("day_wise_sales_data!$B$1:$BZ$1"),0)),0)</f>
        <v>0</v>
      </c>
      <c r="BM144" s="3">
        <f ca="1">IFERROR(INDEX(INDIRECT("day_wise_sales_data!$B$2:$BZ$599"),MATCH(resource!$CC144,day_wise_sales_data!$A$2:$A$500,0),MATCH(resource!BM$2,INDIRECT("day_wise_sales_data!$B$1:$BZ$1"),0)),0)</f>
        <v>2093.08</v>
      </c>
      <c r="BN144" s="3">
        <f ca="1">IFERROR(INDEX(INDIRECT("day_wise_sales_data!$B$2:$BZ$599"),MATCH(resource!$CC144,day_wise_sales_data!$A$2:$A$500,0),MATCH(resource!BN$2,INDIRECT("day_wise_sales_data!$B$1:$BZ$1"),0)),0)</f>
        <v>0</v>
      </c>
      <c r="BO144" s="3">
        <f ca="1">IFERROR(INDEX(INDIRECT("day_wise_sales_data!$B$2:$BZ$599"),MATCH(resource!$CC144,day_wise_sales_data!$A$2:$A$500,0),MATCH(resource!BO$2,INDIRECT("day_wise_sales_data!$B$1:$BZ$1"),0)),0)</f>
        <v>0</v>
      </c>
      <c r="BP144" s="3">
        <f ca="1">IFERROR(INDEX(INDIRECT("day_wise_sales_data!$B$2:$BZ$599"),MATCH(resource!$CC144,day_wise_sales_data!$A$2:$A$500,0),MATCH(resource!BP$2,INDIRECT("day_wise_sales_data!$B$1:$BZ$1"),0)),0)</f>
        <v>18166.39</v>
      </c>
      <c r="BQ144" s="3">
        <f ca="1">IFERROR(INDEX(INDIRECT("day_wise_sales_data!$B$2:$BZ$599"),MATCH(resource!$CC144,day_wise_sales_data!$A$2:$A$500,0),MATCH(resource!BQ$2,INDIRECT("day_wise_sales_data!$B$1:$BZ$1"),0)),0)</f>
        <v>0</v>
      </c>
      <c r="BR144" s="3">
        <f ca="1">IFERROR(INDEX(INDIRECT("day_wise_sales_data!$B$2:$BZ$599"),MATCH(resource!$CC144,day_wise_sales_data!$A$2:$A$500,0),MATCH(resource!BR$2,INDIRECT("day_wise_sales_data!$B$1:$BZ$1"),0)),0)</f>
        <v>0</v>
      </c>
      <c r="BS144" s="3">
        <f ca="1">IFERROR(INDEX(INDIRECT("day_wise_sales_data!$B$2:$BZ$599"),MATCH(resource!$CC144,day_wise_sales_data!$A$2:$A$500,0),MATCH(resource!BS$2,INDIRECT("day_wise_sales_data!$B$1:$BZ$1"),0)),0)</f>
        <v>0</v>
      </c>
      <c r="BT144" s="3">
        <f ca="1">IFERROR(INDEX(INDIRECT("day_wise_sales_data!$B$2:$BZ$599"),MATCH(resource!$CC144,day_wise_sales_data!$A$2:$A$500,0),MATCH(resource!BT$2,INDIRECT("day_wise_sales_data!$B$1:$BZ$1"),0)),0)</f>
        <v>0</v>
      </c>
      <c r="BU144" s="3">
        <f ca="1">IFERROR(INDEX(INDIRECT("day_wise_sales_data!$B$2:$BZ$599"),MATCH(resource!$CC144,day_wise_sales_data!$A$2:$A$500,0),MATCH(resource!BU$2,INDIRECT("day_wise_sales_data!$B$1:$BZ$1"),0)),0)</f>
        <v>21163.72</v>
      </c>
      <c r="BV144" s="3">
        <f ca="1">IFERROR(INDEX(INDIRECT("day_wise_sales_data!$B$2:$BZ$599"),MATCH(resource!$CC144,day_wise_sales_data!$A$2:$A$500,0),MATCH(resource!BV$2,INDIRECT("day_wise_sales_data!$B$1:$BZ$1"),0)),0)</f>
        <v>19444.330000000002</v>
      </c>
      <c r="BW144" s="3">
        <f ca="1">IFERROR(INDEX(INDIRECT("day_wise_sales_data!$B$2:$BZ$599"),MATCH(resource!$CC144,day_wise_sales_data!$A$2:$A$500,0),MATCH(resource!BW$2,INDIRECT("day_wise_sales_data!$B$1:$BZ$1"),0)),0)</f>
        <v>0</v>
      </c>
      <c r="BX144" s="3">
        <f ca="1">IFERROR(INDEX(INDIRECT("day_wise_sales_data!$B$2:$BZ$599"),MATCH(resource!$CC144,day_wise_sales_data!$A$2:$A$500,0),MATCH(resource!BX$2,INDIRECT("day_wise_sales_data!$B$1:$BZ$1"),0)),0)</f>
        <v>0</v>
      </c>
      <c r="BY144" s="3">
        <f ca="1">IFERROR(INDEX(INDIRECT("day_wise_sales_data!$B$2:$BZ$599"),MATCH(resource!$CC144,day_wise_sales_data!$A$2:$A$500,0),MATCH(resource!BY$2,INDIRECT("day_wise_sales_data!$B$1:$BZ$1"),0)),0)</f>
        <v>0</v>
      </c>
      <c r="BZ144" s="3">
        <f ca="1">IFERROR(INDEX(INDIRECT("day_wise_sales_data!$B$2:$BZ$599"),MATCH(resource!$CC144,day_wise_sales_data!$A$2:$A$500,0),MATCH(resource!BZ$2,INDIRECT("day_wise_sales_data!$B$1:$BZ$1"),0)),0)</f>
        <v>0</v>
      </c>
      <c r="CA144" s="3" t="str">
        <f ca="1">IFERROR(INDEX(INDIRECT("day_wise_sales_data!$B$2:$BZ$599"),MATCH(resource!$CC144,day_wise_sales_data!$A$2:$A$500,0),MATCH(resource!CA$2,INDIRECT("day_wise_sales_data!$B$1:$BZ$1"),0)),0)</f>
        <v>dd</v>
      </c>
      <c r="CC144" s="4" t="str">
        <f>sales_data!H143</f>
        <v>DHK11034</v>
      </c>
      <c r="CD144" s="1">
        <v>142</v>
      </c>
      <c r="CE144" s="1" t="str">
        <f>IF(AQ144=report!$AQ$3,resource!CD144,"")</f>
        <v/>
      </c>
      <c r="CF144" s="5" t="str">
        <f>IFERROR(SMALL($CE$3:$CE$1001,ROWS($CE$3:CE144)),"")</f>
        <v/>
      </c>
      <c r="CH144">
        <f>IFERROR(VLOOKUP($CC144,data_pull!$E$22:$G$700,2,0),0)</f>
        <v>84589.27</v>
      </c>
      <c r="CI144" s="1">
        <f t="shared" si="75"/>
        <v>154</v>
      </c>
      <c r="CJ144" s="1">
        <f t="shared" si="74"/>
        <v>0</v>
      </c>
      <c r="CK144" s="1" t="s">
        <v>1300</v>
      </c>
      <c r="CL144" s="1">
        <f t="shared" si="76"/>
        <v>111</v>
      </c>
      <c r="CM144" s="1" t="str">
        <f>IFERROR(VLOOKUP($CK144,stock_data!$B$3:$W$612,2,0),0)</f>
        <v>KAMOXY DRY SYRUP</v>
      </c>
      <c r="CN144" s="1" t="str">
        <f>IFERROR(VLOOKUP($CK144,stock_data!$B$3:$W$612,4,0),0)</f>
        <v>100ml</v>
      </c>
      <c r="CO144" s="1">
        <f>IFERROR(VLOOKUP($CK144,stock_data!$B$3:$W$612,5,0),0)</f>
        <v>41.9</v>
      </c>
      <c r="CP144" s="3">
        <f t="shared" si="77"/>
        <v>0</v>
      </c>
      <c r="CQ144" s="3">
        <f t="shared" si="78"/>
        <v>0</v>
      </c>
      <c r="CR144" s="1">
        <f>IFERROR(VLOOKUP($CK144,stock_data!$B$3:$W$612,6,0),0)</f>
        <v>0</v>
      </c>
      <c r="CS144" s="1">
        <f>IFERROR(VLOOKUP($CK144,stock_data!$B$3:$W$612,7,0),0)</f>
        <v>0</v>
      </c>
      <c r="CT144" s="1">
        <f>IFERROR(VLOOKUP($CK144,stock_data!$B$3:$W$612,8,0),0)</f>
        <v>0</v>
      </c>
      <c r="CU144" s="1">
        <f>IFERROR(VLOOKUP($CK144,stock_data!$B$3:$W$612,9,0),0)</f>
        <v>0</v>
      </c>
      <c r="CV144" s="1">
        <f>IFERROR(VLOOKUP($CK144,stock_data!$B$3:$W$612,10,0),0)</f>
        <v>0</v>
      </c>
      <c r="CW144" s="1">
        <f>IFERROR(VLOOKUP($CK144,stock_data!$B$3:$W$612,11,0),0)</f>
        <v>0</v>
      </c>
      <c r="CX144" s="1">
        <f>IFERROR(VLOOKUP($CK144,stock_data!$B$3:$W$612,12,0),0)</f>
        <v>0</v>
      </c>
      <c r="CY144" s="1">
        <f>IFERROR(VLOOKUP($CK144,stock_data!$B$3:$W$612,13,0),0)</f>
        <v>0</v>
      </c>
      <c r="CZ144" s="1">
        <f>IFERROR(VLOOKUP($CK144,stock_data!$B$3:$W$612,14,0),0)</f>
        <v>0</v>
      </c>
      <c r="DA144" s="1">
        <f>IFERROR(VLOOKUP($CK144,stock_data!$B$3:$W$612,15,0),0)</f>
        <v>0</v>
      </c>
      <c r="DB144" s="1">
        <f>IFERROR(VLOOKUP($CK144,stock_data!$B$3:$W$612,16,0),0)</f>
        <v>0</v>
      </c>
      <c r="DC144" s="1">
        <f>IFERROR(VLOOKUP($CK144,stock_data!$B$3:$W$612,17,0),0)</f>
        <v>0</v>
      </c>
      <c r="DD144" s="1">
        <f>IFERROR(VLOOKUP($CK144,stock_data!$B$3:$W$612,18,0),0)</f>
        <v>0</v>
      </c>
      <c r="DE144" s="1">
        <f>IFERROR(VLOOKUP($CK144,stock_data!$B$3:$W$612,19,0),0)</f>
        <v>0</v>
      </c>
      <c r="DF144" s="1">
        <f>IFERROR(VLOOKUP($CK144,stock_data!$B$3:$W$612,20,0),0)</f>
        <v>0</v>
      </c>
      <c r="DG144" s="1">
        <f>IFERROR(VLOOKUP($CK144,stock_data!$B$3:$W$612,21,0),0)</f>
        <v>0</v>
      </c>
      <c r="DH144" s="1">
        <f>IFERROR(VLOOKUP($CK144,stock_data!$B$3:$W$612,22,0),0)</f>
        <v>0</v>
      </c>
      <c r="DI144" s="1">
        <f t="shared" si="79"/>
        <v>0</v>
      </c>
      <c r="DJ144" s="1">
        <f t="shared" si="80"/>
        <v>0</v>
      </c>
      <c r="DK144" s="3">
        <f>IFERROR(INDEX(COD_SALES!$B$5:$Z$500,MATCH(resource!$CC144,COD_SALES!$A$5:$A$500,0),MATCH(resource!DK$2,COD_SALES!$B$4:$Z$4,0)),"")</f>
        <v>0</v>
      </c>
      <c r="DL144" s="3">
        <f>IFERROR(INDEX(COD_SALES!$B$5:$Z$500,MATCH(resource!$CC144,COD_SALES!$A$5:$A$500,0),MATCH(resource!DL$2,COD_SALES!$B$4:$Z$4,0)),"")</f>
        <v>0</v>
      </c>
      <c r="DM144" s="3">
        <f>IFERROR(INDEX(COD_SALES!$B$5:$Z$500,MATCH(resource!$CC144,COD_SALES!$A$5:$A$500,0),MATCH(resource!DM$2,COD_SALES!$B$4:$Z$4,0)),"")</f>
        <v>0</v>
      </c>
      <c r="DN144" s="3" t="str">
        <f>IFERROR(INDEX(COD_SALES!$B$5:$Z$500,MATCH(resource!$CC144,COD_SALES!$A$5:$A$500,0),MATCH(resource!DN$2,COD_SALES!$B$4:$Z$4,0)),"")</f>
        <v/>
      </c>
      <c r="DO144" s="3">
        <f>IFERROR(INDEX(COD_SALES!$B$5:$Z$500,MATCH(resource!$CC144,COD_SALES!$A$5:$A$500,0),MATCH(resource!DO$2,COD_SALES!$B$4:$Z$4,0)),"")</f>
        <v>0</v>
      </c>
      <c r="DP144" s="3">
        <f>IFERROR(INDEX(COD_SALES!$B$5:$Z$500,MATCH(resource!$CC144,COD_SALES!$A$5:$A$500,0),MATCH(resource!DP$2,COD_SALES!$B$4:$Z$4,0)),"")</f>
        <v>0</v>
      </c>
      <c r="DQ144" s="3" t="str">
        <f>IFERROR(INDEX(COD_SALES!$B$5:$Z$500,MATCH(resource!$CC144,COD_SALES!$A$5:$A$500,0),MATCH(resource!DQ$2,COD_SALES!$B$4:$Z$4,0)),"")</f>
        <v/>
      </c>
      <c r="DR144" s="3">
        <f>IFERROR(INDEX(COD_SALES!$B$5:$Z$500,MATCH(resource!$CC144,COD_SALES!$A$5:$A$500,0),MATCH(resource!DR$2,COD_SALES!$B$4:$Z$4,0)),"")</f>
        <v>0</v>
      </c>
      <c r="DS144" s="3">
        <f>IFERROR(INDEX(COD_SALES!$B$5:$Z$500,MATCH(resource!$CC144,COD_SALES!$A$5:$A$500,0),MATCH(resource!DS$2,COD_SALES!$B$4:$Z$4,0)),"")</f>
        <v>0</v>
      </c>
      <c r="DT144" s="3">
        <f>IFERROR(INDEX(COD_SALES!$B$5:$Z$500,MATCH(resource!$CC144,COD_SALES!$A$5:$A$500,0),MATCH(resource!DT$2,COD_SALES!$B$4:$Z$4,0)),"")</f>
        <v>0</v>
      </c>
      <c r="DU144" s="3">
        <f>IFERROR(INDEX(COD_SALES!$B$5:$Z$500,MATCH(resource!$CC144,COD_SALES!$A$5:$A$500,0),MATCH(resource!DU$2,COD_SALES!$B$4:$Z$4,0)),"")</f>
        <v>0</v>
      </c>
      <c r="DV144" s="3">
        <f>IFERROR(INDEX(COD_SALES!$B$5:$Z$500,MATCH(resource!$CC144,COD_SALES!$A$5:$A$500,0),MATCH(resource!DV$2,COD_SALES!$B$4:$Z$4,0)),"")</f>
        <v>0</v>
      </c>
      <c r="DW144" s="3">
        <f>IFERROR(INDEX(COD_SALES!$B$5:$Z$500,MATCH(resource!$CC144,COD_SALES!$A$5:$A$500,0),MATCH(resource!DW$2,COD_SALES!$B$4:$Z$4,0)),"")</f>
        <v>6</v>
      </c>
      <c r="DX144" s="3">
        <f>IFERROR(INDEX(COD_SALES!$B$5:$Z$500,MATCH(resource!$CC144,COD_SALES!$A$5:$A$500,0),MATCH(resource!DX$2,COD_SALES!$B$4:$Z$4,0)),"")</f>
        <v>0</v>
      </c>
      <c r="DY144" s="3">
        <f>IFERROR(INDEX(COD_SALES!$B$5:$Z$500,MATCH(resource!$CC144,COD_SALES!$A$5:$A$500,0),MATCH(resource!DY$2,COD_SALES!$B$4:$Z$4,0)),"")</f>
        <v>0</v>
      </c>
      <c r="DZ144" s="3">
        <f>IFERROR(INDEX(COD_SALES!$B$5:$Z$500,MATCH(resource!$CC144,COD_SALES!$A$5:$A$500,0),MATCH(resource!DZ$2,COD_SALES!$B$4:$Z$4,0)),"")</f>
        <v>0</v>
      </c>
      <c r="EA144" s="3">
        <f>IFERROR(INDEX(COD_SALES!$B$5:$Z$500,MATCH(resource!$CC144,COD_SALES!$A$5:$A$500,0),MATCH(resource!EA$2,COD_SALES!$B$4:$Z$4,0)),"")</f>
        <v>0</v>
      </c>
      <c r="EB144" s="3">
        <f t="shared" si="81"/>
        <v>3180.84</v>
      </c>
      <c r="ED144" s="3">
        <f>IFERROR(VLOOKUP($CK144,depot_prod_sales!$B$5:$S$200,3,0),0)</f>
        <v>0</v>
      </c>
      <c r="EE144" s="3">
        <f>IFERROR(VLOOKUP($CK144,depot_prod_sales!$B$5:$S$200,4,0),0)</f>
        <v>0</v>
      </c>
      <c r="EF144" s="3">
        <f>IFERROR(VLOOKUP($CK144,depot_prod_sales!$B$5:$S$200,5,0),0)</f>
        <v>0</v>
      </c>
      <c r="EG144" s="3">
        <f>IFERROR(VLOOKUP($CK144,depot_prod_sales!$B$5:$S$200,6,0),0)</f>
        <v>0</v>
      </c>
      <c r="EH144" s="3">
        <f>IFERROR(VLOOKUP($CK144,depot_prod_sales!$B$5:$S$200,7,0),0)</f>
        <v>0</v>
      </c>
      <c r="EI144" s="3">
        <f>IFERROR(VLOOKUP($CK144,depot_prod_sales!$B$5:$S$200,8,0),0)</f>
        <v>0</v>
      </c>
      <c r="EJ144" s="3">
        <f>IFERROR(VLOOKUP($CK144,depot_prod_sales!$B$5:$S$200,9,0),0)</f>
        <v>0</v>
      </c>
      <c r="EK144" s="3">
        <f>IFERROR(VLOOKUP($CK144,depot_prod_sales!$B$5:$S$200,10,0),0)</f>
        <v>0</v>
      </c>
      <c r="EL144" s="3">
        <f>IFERROR(VLOOKUP($CK144,depot_prod_sales!$B$5:$S$200,11,0),0)</f>
        <v>0</v>
      </c>
      <c r="EM144" s="3">
        <f>IFERROR(VLOOKUP($CK144,depot_prod_sales!$B$5:$S$200,12,0),0)</f>
        <v>0</v>
      </c>
      <c r="EN144" s="3">
        <f>IFERROR(VLOOKUP($CK144,depot_prod_sales!$B$5:$S$200,13,0),0)</f>
        <v>0</v>
      </c>
      <c r="EO144" s="3">
        <f>IFERROR(VLOOKUP($CK144,depot_prod_sales!$B$5:$S$200,14,0),0)</f>
        <v>0</v>
      </c>
      <c r="EP144" s="3">
        <f>IFERROR(VLOOKUP($CK144,depot_prod_sales!$B$5:$S$200,15,0),0)</f>
        <v>0</v>
      </c>
      <c r="EQ144" s="3">
        <f>IFERROR(VLOOKUP($CK144,depot_prod_sales!$B$5:$S$200,16,0),0)</f>
        <v>0</v>
      </c>
      <c r="ER144" s="3">
        <f>IFERROR(VLOOKUP($CK144,depot_prod_sales!$B$5:$S$200,17,0),0)</f>
        <v>0</v>
      </c>
      <c r="ES144" s="3">
        <f>IFERROR(VLOOKUP($CK144,depot_prod_sales!$B$5:$S$200,18,0),0)</f>
        <v>0</v>
      </c>
      <c r="ET144" s="116">
        <f t="shared" si="82"/>
        <v>0</v>
      </c>
      <c r="EU144" s="116">
        <f t="shared" si="83"/>
        <v>0</v>
      </c>
      <c r="EW144" s="3">
        <f>IFERROR(VLOOKUP(CC144,data_pull!$AO$25:$AR$546,2,0),0)</f>
        <v>6</v>
      </c>
      <c r="EX144" s="1">
        <f>IFERROR(VLOOKUP(CC144,data_pull!$AO$25:$AR$546,4,0),0)</f>
        <v>190000</v>
      </c>
    </row>
    <row r="145" spans="13:154" x14ac:dyDescent="0.25"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4" t="str">
        <f>sales_data!B144</f>
        <v>Rafiqul Islam</v>
      </c>
      <c r="AR145" s="4" t="str">
        <f>sales_data!C144</f>
        <v>Muzammel Haque-2 (FM)</v>
      </c>
      <c r="AS145" s="5" t="str">
        <f t="shared" si="73"/>
        <v>Muzammel Haque-2 (FM)</v>
      </c>
      <c r="AT145" s="4" t="str">
        <f>sales_data!I144</f>
        <v>Abdul Karim</v>
      </c>
      <c r="AU145" s="4" t="str">
        <f>sales_data!W144</f>
        <v>Shafipur (Tb)</v>
      </c>
      <c r="AV145" s="1">
        <f>sales_data!N144</f>
        <v>100008.64</v>
      </c>
      <c r="AW145" s="1">
        <f>sales_data!P144</f>
        <v>44</v>
      </c>
      <c r="AX145" s="3">
        <f ca="1">IFERROR(INDEX(INDIRECT("day_wise_sales_data!$B$2:$BZ$599"),MATCH(resource!$CC145,day_wise_sales_data!$A$2:$A$500,0),MATCH(resource!AX$2,INDIRECT("day_wise_sales_data!$B$1:$BZ$1"),0)),0)</f>
        <v>0</v>
      </c>
      <c r="AY145" s="3">
        <f ca="1">IFERROR(INDEX(INDIRECT("day_wise_sales_data!$B$2:$BZ$599"),MATCH(resource!$CC145,day_wise_sales_data!$A$2:$A$500,0),MATCH(resource!AY$2,INDIRECT("day_wise_sales_data!$B$1:$BZ$1"),0)),0)</f>
        <v>0</v>
      </c>
      <c r="AZ145" s="3">
        <f ca="1">IFERROR(INDEX(INDIRECT("day_wise_sales_data!$B$2:$BZ$599"),MATCH(resource!$CC145,day_wise_sales_data!$A$2:$A$500,0),MATCH(resource!AZ$2,INDIRECT("day_wise_sales_data!$B$1:$BZ$1"),0)),0)</f>
        <v>0</v>
      </c>
      <c r="BA145" s="3">
        <f ca="1">IFERROR(INDEX(INDIRECT("day_wise_sales_data!$B$2:$BZ$599"),MATCH(resource!$CC145,day_wise_sales_data!$A$2:$A$500,0),MATCH(resource!BA$2,INDIRECT("day_wise_sales_data!$B$1:$BZ$1"),0)),0)</f>
        <v>6084.37</v>
      </c>
      <c r="BB145" s="3">
        <f ca="1">IFERROR(INDEX(INDIRECT("day_wise_sales_data!$B$2:$BZ$599"),MATCH(resource!$CC145,day_wise_sales_data!$A$2:$A$500,0),MATCH(resource!BB$2,INDIRECT("day_wise_sales_data!$B$1:$BZ$1"),0)),0)</f>
        <v>0</v>
      </c>
      <c r="BC145" s="3">
        <f ca="1">IFERROR(INDEX(INDIRECT("day_wise_sales_data!$B$2:$BZ$599"),MATCH(resource!$CC145,day_wise_sales_data!$A$2:$A$500,0),MATCH(resource!BC$2,INDIRECT("day_wise_sales_data!$B$1:$BZ$1"),0)),0)</f>
        <v>0</v>
      </c>
      <c r="BD145" s="3">
        <f ca="1">IFERROR(INDEX(INDIRECT("day_wise_sales_data!$B$2:$BZ$599"),MATCH(resource!$CC145,day_wise_sales_data!$A$2:$A$500,0),MATCH(resource!BD$2,INDIRECT("day_wise_sales_data!$B$1:$BZ$1"),0)),0)</f>
        <v>0</v>
      </c>
      <c r="BE145" s="3">
        <f ca="1">IFERROR(INDEX(INDIRECT("day_wise_sales_data!$B$2:$BZ$599"),MATCH(resource!$CC145,day_wise_sales_data!$A$2:$A$500,0),MATCH(resource!BE$2,INDIRECT("day_wise_sales_data!$B$1:$BZ$1"),0)),0)</f>
        <v>0</v>
      </c>
      <c r="BF145" s="3">
        <f ca="1">IFERROR(INDEX(INDIRECT("day_wise_sales_data!$B$2:$BZ$599"),MATCH(resource!$CC145,day_wise_sales_data!$A$2:$A$500,0),MATCH(resource!BF$2,INDIRECT("day_wise_sales_data!$B$1:$BZ$1"),0)),0)</f>
        <v>1279.5899999999999</v>
      </c>
      <c r="BG145" s="3">
        <f ca="1">IFERROR(INDEX(INDIRECT("day_wise_sales_data!$B$2:$BZ$599"),MATCH(resource!$CC145,day_wise_sales_data!$A$2:$A$500,0),MATCH(resource!BG$2,INDIRECT("day_wise_sales_data!$B$1:$BZ$1"),0)),0)</f>
        <v>0</v>
      </c>
      <c r="BH145" s="3">
        <f ca="1">IFERROR(INDEX(INDIRECT("day_wise_sales_data!$B$2:$BZ$599"),MATCH(resource!$CC145,day_wise_sales_data!$A$2:$A$500,0),MATCH(resource!BH$2,INDIRECT("day_wise_sales_data!$B$1:$BZ$1"),0)),0)</f>
        <v>0</v>
      </c>
      <c r="BI145" s="3">
        <f ca="1">IFERROR(INDEX(INDIRECT("day_wise_sales_data!$B$2:$BZ$599"),MATCH(resource!$CC145,day_wise_sales_data!$A$2:$A$500,0),MATCH(resource!BI$2,INDIRECT("day_wise_sales_data!$B$1:$BZ$1"),0)),0)</f>
        <v>0</v>
      </c>
      <c r="BJ145" s="3">
        <f ca="1">IFERROR(INDEX(INDIRECT("day_wise_sales_data!$B$2:$BZ$599"),MATCH(resource!$CC145,day_wise_sales_data!$A$2:$A$500,0),MATCH(resource!BJ$2,INDIRECT("day_wise_sales_data!$B$1:$BZ$1"),0)),0)</f>
        <v>0</v>
      </c>
      <c r="BK145" s="3">
        <f ca="1">IFERROR(INDEX(INDIRECT("day_wise_sales_data!$B$2:$BZ$599"),MATCH(resource!$CC145,day_wise_sales_data!$A$2:$A$500,0),MATCH(resource!BK$2,INDIRECT("day_wise_sales_data!$B$1:$BZ$1"),0)),0)</f>
        <v>8575.42</v>
      </c>
      <c r="BL145" s="3">
        <f ca="1">IFERROR(INDEX(INDIRECT("day_wise_sales_data!$B$2:$BZ$599"),MATCH(resource!$CC145,day_wise_sales_data!$A$2:$A$500,0),MATCH(resource!BL$2,INDIRECT("day_wise_sales_data!$B$1:$BZ$1"),0)),0)</f>
        <v>1022.91</v>
      </c>
      <c r="BM145" s="3">
        <f ca="1">IFERROR(INDEX(INDIRECT("day_wise_sales_data!$B$2:$BZ$599"),MATCH(resource!$CC145,day_wise_sales_data!$A$2:$A$500,0),MATCH(resource!BM$2,INDIRECT("day_wise_sales_data!$B$1:$BZ$1"),0)),0)</f>
        <v>4080.4</v>
      </c>
      <c r="BN145" s="3">
        <f ca="1">IFERROR(INDEX(INDIRECT("day_wise_sales_data!$B$2:$BZ$599"),MATCH(resource!$CC145,day_wise_sales_data!$A$2:$A$500,0),MATCH(resource!BN$2,INDIRECT("day_wise_sales_data!$B$1:$BZ$1"),0)),0)</f>
        <v>0</v>
      </c>
      <c r="BO145" s="3">
        <f ca="1">IFERROR(INDEX(INDIRECT("day_wise_sales_data!$B$2:$BZ$599"),MATCH(resource!$CC145,day_wise_sales_data!$A$2:$A$500,0),MATCH(resource!BO$2,INDIRECT("day_wise_sales_data!$B$1:$BZ$1"),0)),0)</f>
        <v>0</v>
      </c>
      <c r="BP145" s="3">
        <f ca="1">IFERROR(INDEX(INDIRECT("day_wise_sales_data!$B$2:$BZ$599"),MATCH(resource!$CC145,day_wise_sales_data!$A$2:$A$500,0),MATCH(resource!BP$2,INDIRECT("day_wise_sales_data!$B$1:$BZ$1"),0)),0)</f>
        <v>3023.67</v>
      </c>
      <c r="BQ145" s="3">
        <f ca="1">IFERROR(INDEX(INDIRECT("day_wise_sales_data!$B$2:$BZ$599"),MATCH(resource!$CC145,day_wise_sales_data!$A$2:$A$500,0),MATCH(resource!BQ$2,INDIRECT("day_wise_sales_data!$B$1:$BZ$1"),0)),0)</f>
        <v>0</v>
      </c>
      <c r="BR145" s="3">
        <f ca="1">IFERROR(INDEX(INDIRECT("day_wise_sales_data!$B$2:$BZ$599"),MATCH(resource!$CC145,day_wise_sales_data!$A$2:$A$500,0),MATCH(resource!BR$2,INDIRECT("day_wise_sales_data!$B$1:$BZ$1"),0)),0)</f>
        <v>5968.05</v>
      </c>
      <c r="BS145" s="3">
        <f ca="1">IFERROR(INDEX(INDIRECT("day_wise_sales_data!$B$2:$BZ$599"),MATCH(resource!$CC145,day_wise_sales_data!$A$2:$A$500,0),MATCH(resource!BS$2,INDIRECT("day_wise_sales_data!$B$1:$BZ$1"),0)),0)</f>
        <v>15005.55</v>
      </c>
      <c r="BT145" s="3">
        <f ca="1">IFERROR(INDEX(INDIRECT("day_wise_sales_data!$B$2:$BZ$599"),MATCH(resource!$CC145,day_wise_sales_data!$A$2:$A$500,0),MATCH(resource!BT$2,INDIRECT("day_wise_sales_data!$B$1:$BZ$1"),0)),0)</f>
        <v>0</v>
      </c>
      <c r="BU145" s="3">
        <f ca="1">IFERROR(INDEX(INDIRECT("day_wise_sales_data!$B$2:$BZ$599"),MATCH(resource!$CC145,day_wise_sales_data!$A$2:$A$500,0),MATCH(resource!BU$2,INDIRECT("day_wise_sales_data!$B$1:$BZ$1"),0)),0)</f>
        <v>2965.43</v>
      </c>
      <c r="BV145" s="3">
        <f ca="1">IFERROR(INDEX(INDIRECT("day_wise_sales_data!$B$2:$BZ$599"),MATCH(resource!$CC145,day_wise_sales_data!$A$2:$A$500,0),MATCH(resource!BV$2,INDIRECT("day_wise_sales_data!$B$1:$BZ$1"),0)),0)</f>
        <v>13488.87</v>
      </c>
      <c r="BW145" s="3">
        <f ca="1">IFERROR(INDEX(INDIRECT("day_wise_sales_data!$B$2:$BZ$599"),MATCH(resource!$CC145,day_wise_sales_data!$A$2:$A$500,0),MATCH(resource!BW$2,INDIRECT("day_wise_sales_data!$B$1:$BZ$1"),0)),0)</f>
        <v>0</v>
      </c>
      <c r="BX145" s="3">
        <f ca="1">IFERROR(INDEX(INDIRECT("day_wise_sales_data!$B$2:$BZ$599"),MATCH(resource!$CC145,day_wise_sales_data!$A$2:$A$500,0),MATCH(resource!BX$2,INDIRECT("day_wise_sales_data!$B$1:$BZ$1"),0)),0)</f>
        <v>0</v>
      </c>
      <c r="BY145" s="3">
        <f ca="1">IFERROR(INDEX(INDIRECT("day_wise_sales_data!$B$2:$BZ$599"),MATCH(resource!$CC145,day_wise_sales_data!$A$2:$A$500,0),MATCH(resource!BY$2,INDIRECT("day_wise_sales_data!$B$1:$BZ$1"),0)),0)</f>
        <v>2290.16</v>
      </c>
      <c r="BZ145" s="3">
        <f ca="1">IFERROR(INDEX(INDIRECT("day_wise_sales_data!$B$2:$BZ$599"),MATCH(resource!$CC145,day_wise_sales_data!$A$2:$A$500,0),MATCH(resource!BZ$2,INDIRECT("day_wise_sales_data!$B$1:$BZ$1"),0)),0)</f>
        <v>5002.6899999999996</v>
      </c>
      <c r="CA145" s="3" t="str">
        <f ca="1">IFERROR(INDEX(INDIRECT("day_wise_sales_data!$B$2:$BZ$599"),MATCH(resource!$CC145,day_wise_sales_data!$A$2:$A$500,0),MATCH(resource!CA$2,INDIRECT("day_wise_sales_data!$B$1:$BZ$1"),0)),0)</f>
        <v>dd</v>
      </c>
      <c r="CC145" s="4" t="str">
        <f>sales_data!H144</f>
        <v>DHK03212</v>
      </c>
      <c r="CD145" s="1">
        <v>143</v>
      </c>
      <c r="CE145" s="1" t="str">
        <f>IF(AQ145=report!$AQ$3,resource!CD145,"")</f>
        <v/>
      </c>
      <c r="CF145" s="5" t="str">
        <f>IFERROR(SMALL($CE$3:$CE$1001,ROWS($CE$3:CE145)),"")</f>
        <v/>
      </c>
      <c r="CH145">
        <f>IFERROR(VLOOKUP($CC145,data_pull!$E$22:$G$700,2,0),0)</f>
        <v>100008.64</v>
      </c>
      <c r="CI145" s="1">
        <f t="shared" si="75"/>
        <v>154</v>
      </c>
      <c r="CJ145" s="1">
        <f t="shared" si="74"/>
        <v>4</v>
      </c>
      <c r="CK145" s="1" t="s">
        <v>1302</v>
      </c>
      <c r="CL145" s="1">
        <f t="shared" si="76"/>
        <v>67</v>
      </c>
      <c r="CM145" s="1" t="str">
        <f>IFERROR(VLOOKUP($CK145,stock_data!$B$3:$W$612,2,0),0)</f>
        <v>KDROX PLUS TABLET</v>
      </c>
      <c r="CN145" s="1" t="str">
        <f>IFERROR(VLOOKUP($CK145,stock_data!$B$3:$W$612,4,0),0)</f>
        <v>10x10's</v>
      </c>
      <c r="CO145" s="1">
        <f>IFERROR(VLOOKUP($CK145,stock_data!$B$3:$W$612,5,0),0)</f>
        <v>176</v>
      </c>
      <c r="CP145" s="3">
        <f t="shared" si="77"/>
        <v>4</v>
      </c>
      <c r="CQ145" s="3">
        <f t="shared" si="78"/>
        <v>704</v>
      </c>
      <c r="CR145" s="1">
        <f>IFERROR(VLOOKUP($CK145,stock_data!$B$3:$W$612,6,0),0)</f>
        <v>0</v>
      </c>
      <c r="CS145" s="1">
        <f>IFERROR(VLOOKUP($CK145,stock_data!$B$3:$W$612,7,0),0)</f>
        <v>0</v>
      </c>
      <c r="CT145" s="1">
        <f>IFERROR(VLOOKUP($CK145,stock_data!$B$3:$W$612,8,0),0)</f>
        <v>0</v>
      </c>
      <c r="CU145" s="1">
        <f>IFERROR(VLOOKUP($CK145,stock_data!$B$3:$W$612,9,0),0)</f>
        <v>0</v>
      </c>
      <c r="CV145" s="1">
        <f>IFERROR(VLOOKUP($CK145,stock_data!$B$3:$W$612,10,0),0)</f>
        <v>0</v>
      </c>
      <c r="CW145" s="1">
        <f>IFERROR(VLOOKUP($CK145,stock_data!$B$3:$W$612,11,0),0)</f>
        <v>0</v>
      </c>
      <c r="CX145" s="1">
        <f>IFERROR(VLOOKUP($CK145,stock_data!$B$3:$W$612,12,0),0)</f>
        <v>0</v>
      </c>
      <c r="CY145" s="1">
        <f>IFERROR(VLOOKUP($CK145,stock_data!$B$3:$W$612,13,0),0)</f>
        <v>0</v>
      </c>
      <c r="CZ145" s="1">
        <f>IFERROR(VLOOKUP($CK145,stock_data!$B$3:$W$612,14,0),0)</f>
        <v>0</v>
      </c>
      <c r="DA145" s="1">
        <f>IFERROR(VLOOKUP($CK145,stock_data!$B$3:$W$612,15,0),0)</f>
        <v>0</v>
      </c>
      <c r="DB145" s="1">
        <f>IFERROR(VLOOKUP($CK145,stock_data!$B$3:$W$612,16,0),0)</f>
        <v>0</v>
      </c>
      <c r="DC145" s="1">
        <f>IFERROR(VLOOKUP($CK145,stock_data!$B$3:$W$612,17,0),0)</f>
        <v>0</v>
      </c>
      <c r="DD145" s="1">
        <f>IFERROR(VLOOKUP($CK145,stock_data!$B$3:$W$612,18,0),0)</f>
        <v>0</v>
      </c>
      <c r="DE145" s="1">
        <f>IFERROR(VLOOKUP($CK145,stock_data!$B$3:$W$612,19,0),0)</f>
        <v>0</v>
      </c>
      <c r="DF145" s="1">
        <f>IFERROR(VLOOKUP($CK145,stock_data!$B$3:$W$612,20,0),0)</f>
        <v>0</v>
      </c>
      <c r="DG145" s="1">
        <f>IFERROR(VLOOKUP($CK145,stock_data!$B$3:$W$612,21,0),0)</f>
        <v>0</v>
      </c>
      <c r="DH145" s="1">
        <f>IFERROR(VLOOKUP($CK145,stock_data!$B$3:$W$612,22,0),0)</f>
        <v>0</v>
      </c>
      <c r="DI145" s="1">
        <f t="shared" si="79"/>
        <v>0</v>
      </c>
      <c r="DJ145" s="1">
        <f t="shared" si="80"/>
        <v>0</v>
      </c>
      <c r="DK145" s="3">
        <f>IFERROR(INDEX(COD_SALES!$B$5:$Z$500,MATCH(resource!$CC145,COD_SALES!$A$5:$A$500,0),MATCH(resource!DK$2,COD_SALES!$B$4:$Z$4,0)),"")</f>
        <v>7</v>
      </c>
      <c r="DL145" s="3">
        <f>IFERROR(INDEX(COD_SALES!$B$5:$Z$500,MATCH(resource!$CC145,COD_SALES!$A$5:$A$500,0),MATCH(resource!DL$2,COD_SALES!$B$4:$Z$4,0)),"")</f>
        <v>30</v>
      </c>
      <c r="DM145" s="3">
        <f>IFERROR(INDEX(COD_SALES!$B$5:$Z$500,MATCH(resource!$CC145,COD_SALES!$A$5:$A$500,0),MATCH(resource!DM$2,COD_SALES!$B$4:$Z$4,0)),"")</f>
        <v>15</v>
      </c>
      <c r="DN145" s="3" t="str">
        <f>IFERROR(INDEX(COD_SALES!$B$5:$Z$500,MATCH(resource!$CC145,COD_SALES!$A$5:$A$500,0),MATCH(resource!DN$2,COD_SALES!$B$4:$Z$4,0)),"")</f>
        <v/>
      </c>
      <c r="DO145" s="3">
        <f>IFERROR(INDEX(COD_SALES!$B$5:$Z$500,MATCH(resource!$CC145,COD_SALES!$A$5:$A$500,0),MATCH(resource!DO$2,COD_SALES!$B$4:$Z$4,0)),"")</f>
        <v>0</v>
      </c>
      <c r="DP145" s="3">
        <f>IFERROR(INDEX(COD_SALES!$B$5:$Z$500,MATCH(resource!$CC145,COD_SALES!$A$5:$A$500,0),MATCH(resource!DP$2,COD_SALES!$B$4:$Z$4,0)),"")</f>
        <v>0</v>
      </c>
      <c r="DQ145" s="3" t="str">
        <f>IFERROR(INDEX(COD_SALES!$B$5:$Z$500,MATCH(resource!$CC145,COD_SALES!$A$5:$A$500,0),MATCH(resource!DQ$2,COD_SALES!$B$4:$Z$4,0)),"")</f>
        <v/>
      </c>
      <c r="DR145" s="3">
        <f>IFERROR(INDEX(COD_SALES!$B$5:$Z$500,MATCH(resource!$CC145,COD_SALES!$A$5:$A$500,0),MATCH(resource!DR$2,COD_SALES!$B$4:$Z$4,0)),"")</f>
        <v>7</v>
      </c>
      <c r="DS145" s="3">
        <f>IFERROR(INDEX(COD_SALES!$B$5:$Z$500,MATCH(resource!$CC145,COD_SALES!$A$5:$A$500,0),MATCH(resource!DS$2,COD_SALES!$B$4:$Z$4,0)),"")</f>
        <v>34</v>
      </c>
      <c r="DT145" s="3">
        <f>IFERROR(INDEX(COD_SALES!$B$5:$Z$500,MATCH(resource!$CC145,COD_SALES!$A$5:$A$500,0),MATCH(resource!DT$2,COD_SALES!$B$4:$Z$4,0)),"")</f>
        <v>9</v>
      </c>
      <c r="DU145" s="3">
        <f>IFERROR(INDEX(COD_SALES!$B$5:$Z$500,MATCH(resource!$CC145,COD_SALES!$A$5:$A$500,0),MATCH(resource!DU$2,COD_SALES!$B$4:$Z$4,0)),"")</f>
        <v>5</v>
      </c>
      <c r="DV145" s="3">
        <f>IFERROR(INDEX(COD_SALES!$B$5:$Z$500,MATCH(resource!$CC145,COD_SALES!$A$5:$A$500,0),MATCH(resource!DV$2,COD_SALES!$B$4:$Z$4,0)),"")</f>
        <v>0</v>
      </c>
      <c r="DW145" s="3">
        <f>IFERROR(INDEX(COD_SALES!$B$5:$Z$500,MATCH(resource!$CC145,COD_SALES!$A$5:$A$500,0),MATCH(resource!DW$2,COD_SALES!$B$4:$Z$4,0)),"")</f>
        <v>24</v>
      </c>
      <c r="DX145" s="3">
        <f>IFERROR(INDEX(COD_SALES!$B$5:$Z$500,MATCH(resource!$CC145,COD_SALES!$A$5:$A$500,0),MATCH(resource!DX$2,COD_SALES!$B$4:$Z$4,0)),"")</f>
        <v>0</v>
      </c>
      <c r="DY145" s="3">
        <f>IFERROR(INDEX(COD_SALES!$B$5:$Z$500,MATCH(resource!$CC145,COD_SALES!$A$5:$A$500,0),MATCH(resource!DY$2,COD_SALES!$B$4:$Z$4,0)),"")</f>
        <v>0</v>
      </c>
      <c r="DZ145" s="3">
        <f>IFERROR(INDEX(COD_SALES!$B$5:$Z$500,MATCH(resource!$CC145,COD_SALES!$A$5:$A$500,0),MATCH(resource!DZ$2,COD_SALES!$B$4:$Z$4,0)),"")</f>
        <v>1</v>
      </c>
      <c r="EA145" s="3">
        <f>IFERROR(INDEX(COD_SALES!$B$5:$Z$500,MATCH(resource!$CC145,COD_SALES!$A$5:$A$500,0),MATCH(resource!EA$2,COD_SALES!$B$4:$Z$4,0)),"")</f>
        <v>16</v>
      </c>
      <c r="EB145" s="3">
        <f t="shared" si="81"/>
        <v>36731.270000000004</v>
      </c>
      <c r="ED145" s="3">
        <f>IFERROR(VLOOKUP($CK145,depot_prod_sales!$B$5:$S$200,3,0),0)</f>
        <v>0</v>
      </c>
      <c r="EE145" s="3">
        <f>IFERROR(VLOOKUP($CK145,depot_prod_sales!$B$5:$S$200,4,0),0)</f>
        <v>0</v>
      </c>
      <c r="EF145" s="3">
        <f>IFERROR(VLOOKUP($CK145,depot_prod_sales!$B$5:$S$200,5,0),0)</f>
        <v>0</v>
      </c>
      <c r="EG145" s="3">
        <f>IFERROR(VLOOKUP($CK145,depot_prod_sales!$B$5:$S$200,6,0),0)</f>
        <v>0</v>
      </c>
      <c r="EH145" s="3">
        <f>IFERROR(VLOOKUP($CK145,depot_prod_sales!$B$5:$S$200,7,0),0)</f>
        <v>0</v>
      </c>
      <c r="EI145" s="3">
        <f>IFERROR(VLOOKUP($CK145,depot_prod_sales!$B$5:$S$200,8,0),0)</f>
        <v>0</v>
      </c>
      <c r="EJ145" s="3">
        <f>IFERROR(VLOOKUP($CK145,depot_prod_sales!$B$5:$S$200,9,0),0)</f>
        <v>0</v>
      </c>
      <c r="EK145" s="3">
        <f>IFERROR(VLOOKUP($CK145,depot_prod_sales!$B$5:$S$200,10,0),0)</f>
        <v>0</v>
      </c>
      <c r="EL145" s="3">
        <f>IFERROR(VLOOKUP($CK145,depot_prod_sales!$B$5:$S$200,11,0),0)</f>
        <v>0</v>
      </c>
      <c r="EM145" s="3">
        <f>IFERROR(VLOOKUP($CK145,depot_prod_sales!$B$5:$S$200,12,0),0)</f>
        <v>0</v>
      </c>
      <c r="EN145" s="3">
        <f>IFERROR(VLOOKUP($CK145,depot_prod_sales!$B$5:$S$200,13,0),0)</f>
        <v>0</v>
      </c>
      <c r="EO145" s="3">
        <f>IFERROR(VLOOKUP($CK145,depot_prod_sales!$B$5:$S$200,14,0),0)</f>
        <v>0</v>
      </c>
      <c r="EP145" s="3">
        <f>IFERROR(VLOOKUP($CK145,depot_prod_sales!$B$5:$S$200,15,0),0)</f>
        <v>0</v>
      </c>
      <c r="EQ145" s="3">
        <f>IFERROR(VLOOKUP($CK145,depot_prod_sales!$B$5:$S$200,16,0),0)</f>
        <v>0</v>
      </c>
      <c r="ER145" s="3">
        <f>IFERROR(VLOOKUP($CK145,depot_prod_sales!$B$5:$S$200,17,0),0)</f>
        <v>0</v>
      </c>
      <c r="ES145" s="3">
        <f>IFERROR(VLOOKUP($CK145,depot_prod_sales!$B$5:$S$200,18,0),0)</f>
        <v>0</v>
      </c>
      <c r="ET145" s="116">
        <f t="shared" si="82"/>
        <v>0</v>
      </c>
      <c r="EU145" s="116">
        <f t="shared" si="83"/>
        <v>0</v>
      </c>
      <c r="EW145" s="3">
        <f>IFERROR(VLOOKUP(CC145,data_pull!$AO$25:$AR$546,2,0),0)</f>
        <v>28</v>
      </c>
      <c r="EX145" s="1">
        <f>IFERROR(VLOOKUP(CC145,data_pull!$AO$25:$AR$546,4,0),0)</f>
        <v>190000</v>
      </c>
    </row>
    <row r="146" spans="13:154" x14ac:dyDescent="0.25"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4" t="str">
        <f>sales_data!B145</f>
        <v>Rafiqul Islam</v>
      </c>
      <c r="AR146" s="4" t="str">
        <f>sales_data!C145</f>
        <v>Muzammel Haque-2 (FM)</v>
      </c>
      <c r="AS146" s="5" t="str">
        <f t="shared" si="73"/>
        <v/>
      </c>
      <c r="AT146" s="4" t="str">
        <f>sales_data!I145</f>
        <v>Mezbah Uddin-2</v>
      </c>
      <c r="AU146" s="4" t="str">
        <f>sales_data!W145</f>
        <v>Konabari-2 (Cb)</v>
      </c>
      <c r="AV146" s="1">
        <f>sales_data!N145</f>
        <v>84769.41</v>
      </c>
      <c r="AW146" s="1">
        <f>sales_data!P145</f>
        <v>50</v>
      </c>
      <c r="AX146" s="3">
        <f ca="1">IFERROR(INDEX(INDIRECT("day_wise_sales_data!$B$2:$BZ$599"),MATCH(resource!$CC146,day_wise_sales_data!$A$2:$A$500,0),MATCH(resource!AX$2,INDIRECT("day_wise_sales_data!$B$1:$BZ$1"),0)),0)</f>
        <v>0</v>
      </c>
      <c r="AY146" s="3">
        <f ca="1">IFERROR(INDEX(INDIRECT("day_wise_sales_data!$B$2:$BZ$599"),MATCH(resource!$CC146,day_wise_sales_data!$A$2:$A$500,0),MATCH(resource!AY$2,INDIRECT("day_wise_sales_data!$B$1:$BZ$1"),0)),0)</f>
        <v>0</v>
      </c>
      <c r="AZ146" s="3">
        <f ca="1">IFERROR(INDEX(INDIRECT("day_wise_sales_data!$B$2:$BZ$599"),MATCH(resource!$CC146,day_wise_sales_data!$A$2:$A$500,0),MATCH(resource!AZ$2,INDIRECT("day_wise_sales_data!$B$1:$BZ$1"),0)),0)</f>
        <v>0</v>
      </c>
      <c r="BA146" s="3">
        <f ca="1">IFERROR(INDEX(INDIRECT("day_wise_sales_data!$B$2:$BZ$599"),MATCH(resource!$CC146,day_wise_sales_data!$A$2:$A$500,0),MATCH(resource!BA$2,INDIRECT("day_wise_sales_data!$B$1:$BZ$1"),0)),0)</f>
        <v>0</v>
      </c>
      <c r="BB146" s="3">
        <f ca="1">IFERROR(INDEX(INDIRECT("day_wise_sales_data!$B$2:$BZ$599"),MATCH(resource!$CC146,day_wise_sales_data!$A$2:$A$500,0),MATCH(resource!BB$2,INDIRECT("day_wise_sales_data!$B$1:$BZ$1"),0)),0)</f>
        <v>0</v>
      </c>
      <c r="BC146" s="3">
        <f ca="1">IFERROR(INDEX(INDIRECT("day_wise_sales_data!$B$2:$BZ$599"),MATCH(resource!$CC146,day_wise_sales_data!$A$2:$A$500,0),MATCH(resource!BC$2,INDIRECT("day_wise_sales_data!$B$1:$BZ$1"),0)),0)</f>
        <v>0</v>
      </c>
      <c r="BD146" s="3">
        <f ca="1">IFERROR(INDEX(INDIRECT("day_wise_sales_data!$B$2:$BZ$599"),MATCH(resource!$CC146,day_wise_sales_data!$A$2:$A$500,0),MATCH(resource!BD$2,INDIRECT("day_wise_sales_data!$B$1:$BZ$1"),0)),0)</f>
        <v>0</v>
      </c>
      <c r="BE146" s="3">
        <f ca="1">IFERROR(INDEX(INDIRECT("day_wise_sales_data!$B$2:$BZ$599"),MATCH(resource!$CC146,day_wise_sales_data!$A$2:$A$500,0),MATCH(resource!BE$2,INDIRECT("day_wise_sales_data!$B$1:$BZ$1"),0)),0)</f>
        <v>0</v>
      </c>
      <c r="BF146" s="3">
        <f ca="1">IFERROR(INDEX(INDIRECT("day_wise_sales_data!$B$2:$BZ$599"),MATCH(resource!$CC146,day_wise_sales_data!$A$2:$A$500,0),MATCH(resource!BF$2,INDIRECT("day_wise_sales_data!$B$1:$BZ$1"),0)),0)</f>
        <v>2738.77</v>
      </c>
      <c r="BG146" s="3">
        <f ca="1">IFERROR(INDEX(INDIRECT("day_wise_sales_data!$B$2:$BZ$599"),MATCH(resource!$CC146,day_wise_sales_data!$A$2:$A$500,0),MATCH(resource!BG$2,INDIRECT("day_wise_sales_data!$B$1:$BZ$1"),0)),0)</f>
        <v>2543.0500000000002</v>
      </c>
      <c r="BH146" s="3">
        <f ca="1">IFERROR(INDEX(INDIRECT("day_wise_sales_data!$B$2:$BZ$599"),MATCH(resource!$CC146,day_wise_sales_data!$A$2:$A$500,0),MATCH(resource!BH$2,INDIRECT("day_wise_sales_data!$B$1:$BZ$1"),0)),0)</f>
        <v>0</v>
      </c>
      <c r="BI146" s="3">
        <f ca="1">IFERROR(INDEX(INDIRECT("day_wise_sales_data!$B$2:$BZ$599"),MATCH(resource!$CC146,day_wise_sales_data!$A$2:$A$500,0),MATCH(resource!BI$2,INDIRECT("day_wise_sales_data!$B$1:$BZ$1"),0)),0)</f>
        <v>0</v>
      </c>
      <c r="BJ146" s="3">
        <f ca="1">IFERROR(INDEX(INDIRECT("day_wise_sales_data!$B$2:$BZ$599"),MATCH(resource!$CC146,day_wise_sales_data!$A$2:$A$500,0),MATCH(resource!BJ$2,INDIRECT("day_wise_sales_data!$B$1:$BZ$1"),0)),0)</f>
        <v>0</v>
      </c>
      <c r="BK146" s="3">
        <f ca="1">IFERROR(INDEX(INDIRECT("day_wise_sales_data!$B$2:$BZ$599"),MATCH(resource!$CC146,day_wise_sales_data!$A$2:$A$500,0),MATCH(resource!BK$2,INDIRECT("day_wise_sales_data!$B$1:$BZ$1"),0)),0)</f>
        <v>2143.86</v>
      </c>
      <c r="BL146" s="3">
        <f ca="1">IFERROR(INDEX(INDIRECT("day_wise_sales_data!$B$2:$BZ$599"),MATCH(resource!$CC146,day_wise_sales_data!$A$2:$A$500,0),MATCH(resource!BL$2,INDIRECT("day_wise_sales_data!$B$1:$BZ$1"),0)),0)</f>
        <v>5034.83</v>
      </c>
      <c r="BM146" s="3">
        <f ca="1">IFERROR(INDEX(INDIRECT("day_wise_sales_data!$B$2:$BZ$599"),MATCH(resource!$CC146,day_wise_sales_data!$A$2:$A$500,0),MATCH(resource!BM$2,INDIRECT("day_wise_sales_data!$B$1:$BZ$1"),0)),0)</f>
        <v>3089.02</v>
      </c>
      <c r="BN146" s="3">
        <f ca="1">IFERROR(INDEX(INDIRECT("day_wise_sales_data!$B$2:$BZ$599"),MATCH(resource!$CC146,day_wise_sales_data!$A$2:$A$500,0),MATCH(resource!BN$2,INDIRECT("day_wise_sales_data!$B$1:$BZ$1"),0)),0)</f>
        <v>4052.61</v>
      </c>
      <c r="BO146" s="3">
        <f ca="1">IFERROR(INDEX(INDIRECT("day_wise_sales_data!$B$2:$BZ$599"),MATCH(resource!$CC146,day_wise_sales_data!$A$2:$A$500,0),MATCH(resource!BO$2,INDIRECT("day_wise_sales_data!$B$1:$BZ$1"),0)),0)</f>
        <v>0</v>
      </c>
      <c r="BP146" s="3">
        <f ca="1">IFERROR(INDEX(INDIRECT("day_wise_sales_data!$B$2:$BZ$599"),MATCH(resource!$CC146,day_wise_sales_data!$A$2:$A$500,0),MATCH(resource!BP$2,INDIRECT("day_wise_sales_data!$B$1:$BZ$1"),0)),0)</f>
        <v>6314.89</v>
      </c>
      <c r="BQ146" s="3">
        <f ca="1">IFERROR(INDEX(INDIRECT("day_wise_sales_data!$B$2:$BZ$599"),MATCH(resource!$CC146,day_wise_sales_data!$A$2:$A$500,0),MATCH(resource!BQ$2,INDIRECT("day_wise_sales_data!$B$1:$BZ$1"),0)),0)</f>
        <v>0</v>
      </c>
      <c r="BR146" s="3">
        <f ca="1">IFERROR(INDEX(INDIRECT("day_wise_sales_data!$B$2:$BZ$599"),MATCH(resource!$CC146,day_wise_sales_data!$A$2:$A$500,0),MATCH(resource!BR$2,INDIRECT("day_wise_sales_data!$B$1:$BZ$1"),0)),0)</f>
        <v>1694.79</v>
      </c>
      <c r="BS146" s="3">
        <f ca="1">IFERROR(INDEX(INDIRECT("day_wise_sales_data!$B$2:$BZ$599"),MATCH(resource!$CC146,day_wise_sales_data!$A$2:$A$500,0),MATCH(resource!BS$2,INDIRECT("day_wise_sales_data!$B$1:$BZ$1"),0)),0)</f>
        <v>10037.950000000001</v>
      </c>
      <c r="BT146" s="3">
        <f ca="1">IFERROR(INDEX(INDIRECT("day_wise_sales_data!$B$2:$BZ$599"),MATCH(resource!$CC146,day_wise_sales_data!$A$2:$A$500,0),MATCH(resource!BT$2,INDIRECT("day_wise_sales_data!$B$1:$BZ$1"),0)),0)</f>
        <v>0</v>
      </c>
      <c r="BU146" s="3">
        <f ca="1">IFERROR(INDEX(INDIRECT("day_wise_sales_data!$B$2:$BZ$599"),MATCH(resource!$CC146,day_wise_sales_data!$A$2:$A$500,0),MATCH(resource!BU$2,INDIRECT("day_wise_sales_data!$B$1:$BZ$1"),0)),0)</f>
        <v>6674.73</v>
      </c>
      <c r="BV146" s="3">
        <f ca="1">IFERROR(INDEX(INDIRECT("day_wise_sales_data!$B$2:$BZ$599"),MATCH(resource!$CC146,day_wise_sales_data!$A$2:$A$500,0),MATCH(resource!BV$2,INDIRECT("day_wise_sales_data!$B$1:$BZ$1"),0)),0)</f>
        <v>27377.47</v>
      </c>
      <c r="BW146" s="3">
        <f ca="1">IFERROR(INDEX(INDIRECT("day_wise_sales_data!$B$2:$BZ$599"),MATCH(resource!$CC146,day_wise_sales_data!$A$2:$A$500,0),MATCH(resource!BW$2,INDIRECT("day_wise_sales_data!$B$1:$BZ$1"),0)),0)</f>
        <v>0</v>
      </c>
      <c r="BX146" s="3">
        <f ca="1">IFERROR(INDEX(INDIRECT("day_wise_sales_data!$B$2:$BZ$599"),MATCH(resource!$CC146,day_wise_sales_data!$A$2:$A$500,0),MATCH(resource!BX$2,INDIRECT("day_wise_sales_data!$B$1:$BZ$1"),0)),0)</f>
        <v>0</v>
      </c>
      <c r="BY146" s="3">
        <f ca="1">IFERROR(INDEX(INDIRECT("day_wise_sales_data!$B$2:$BZ$599"),MATCH(resource!$CC146,day_wise_sales_data!$A$2:$A$500,0),MATCH(resource!BY$2,INDIRECT("day_wise_sales_data!$B$1:$BZ$1"),0)),0)</f>
        <v>0</v>
      </c>
      <c r="BZ146" s="3">
        <f ca="1">IFERROR(INDEX(INDIRECT("day_wise_sales_data!$B$2:$BZ$599"),MATCH(resource!$CC146,day_wise_sales_data!$A$2:$A$500,0),MATCH(resource!BZ$2,INDIRECT("day_wise_sales_data!$B$1:$BZ$1"),0)),0)</f>
        <v>0</v>
      </c>
      <c r="CA146" s="3" t="str">
        <f ca="1">IFERROR(INDEX(INDIRECT("day_wise_sales_data!$B$2:$BZ$599"),MATCH(resource!$CC146,day_wise_sales_data!$A$2:$A$500,0),MATCH(resource!CA$2,INDIRECT("day_wise_sales_data!$B$1:$BZ$1"),0)),0)</f>
        <v>dd</v>
      </c>
      <c r="CC146" s="4" t="str">
        <f>sales_data!H145</f>
        <v>DHK04217</v>
      </c>
      <c r="CD146" s="1">
        <v>144</v>
      </c>
      <c r="CE146" s="1" t="str">
        <f>IF(AQ146=report!$AQ$3,resource!CD146,"")</f>
        <v/>
      </c>
      <c r="CF146" s="5" t="str">
        <f>IFERROR(SMALL($CE$3:$CE$1001,ROWS($CE$3:CE146)),"")</f>
        <v/>
      </c>
      <c r="CH146">
        <f>IFERROR(VLOOKUP($CC146,data_pull!$E$22:$G$700,2,0),0)</f>
        <v>84769.41</v>
      </c>
      <c r="CI146" s="1">
        <f t="shared" si="75"/>
        <v>68</v>
      </c>
      <c r="CJ146" s="1">
        <f t="shared" si="74"/>
        <v>294</v>
      </c>
      <c r="CK146" s="1" t="s">
        <v>1304</v>
      </c>
      <c r="CL146" s="1">
        <f t="shared" si="76"/>
        <v>4</v>
      </c>
      <c r="CM146" s="1" t="str">
        <f>IFERROR(VLOOKUP($CK146,stock_data!$B$3:$W$612,2,0),0)</f>
        <v>KEFIM - 200 Capsule</v>
      </c>
      <c r="CN146" s="1" t="str">
        <f>IFERROR(VLOOKUP($CK146,stock_data!$B$3:$W$612,4,0),0)</f>
        <v>2x6's</v>
      </c>
      <c r="CO146" s="1">
        <f>IFERROR(VLOOKUP($CK146,stock_data!$B$3:$W$612,5,0),0)</f>
        <v>317.8</v>
      </c>
      <c r="CP146" s="3">
        <f t="shared" si="77"/>
        <v>294</v>
      </c>
      <c r="CQ146" s="3">
        <f t="shared" si="78"/>
        <v>93433.2</v>
      </c>
      <c r="CR146" s="1">
        <f>IFERROR(VLOOKUP($CK146,stock_data!$B$3:$W$612,6,0),0)</f>
        <v>0</v>
      </c>
      <c r="CS146" s="1">
        <f>IFERROR(VLOOKUP($CK146,stock_data!$B$3:$W$612,7,0),0)</f>
        <v>0</v>
      </c>
      <c r="CT146" s="1">
        <f>IFERROR(VLOOKUP($CK146,stock_data!$B$3:$W$612,8,0),0)</f>
        <v>0</v>
      </c>
      <c r="CU146" s="1">
        <f>IFERROR(VLOOKUP($CK146,stock_data!$B$3:$W$612,9,0),0)</f>
        <v>30</v>
      </c>
      <c r="CV146" s="1">
        <f>IFERROR(VLOOKUP($CK146,stock_data!$B$3:$W$612,10,0),0)</f>
        <v>11</v>
      </c>
      <c r="CW146" s="1">
        <f>IFERROR(VLOOKUP($CK146,stock_data!$B$3:$W$612,11,0),0)</f>
        <v>2</v>
      </c>
      <c r="CX146" s="1">
        <f>IFERROR(VLOOKUP($CK146,stock_data!$B$3:$W$612,12,0),0)</f>
        <v>0</v>
      </c>
      <c r="CY146" s="1">
        <f>IFERROR(VLOOKUP($CK146,stock_data!$B$3:$W$612,13,0),0)</f>
        <v>0</v>
      </c>
      <c r="CZ146" s="1">
        <f>IFERROR(VLOOKUP($CK146,stock_data!$B$3:$W$612,14,0),0)</f>
        <v>0</v>
      </c>
      <c r="DA146" s="1">
        <f>IFERROR(VLOOKUP($CK146,stock_data!$B$3:$W$612,15,0),0)</f>
        <v>34</v>
      </c>
      <c r="DB146" s="1">
        <f>IFERROR(VLOOKUP($CK146,stock_data!$B$3:$W$612,16,0),0)</f>
        <v>7</v>
      </c>
      <c r="DC146" s="1">
        <f>IFERROR(VLOOKUP($CK146,stock_data!$B$3:$W$612,17,0),0)</f>
        <v>0</v>
      </c>
      <c r="DD146" s="1">
        <f>IFERROR(VLOOKUP($CK146,stock_data!$B$3:$W$612,18,0),0)</f>
        <v>0</v>
      </c>
      <c r="DE146" s="1">
        <f>IFERROR(VLOOKUP($CK146,stock_data!$B$3:$W$612,19,0),0)</f>
        <v>0</v>
      </c>
      <c r="DF146" s="1">
        <f>IFERROR(VLOOKUP($CK146,stock_data!$B$3:$W$612,20,0),0)</f>
        <v>3</v>
      </c>
      <c r="DG146" s="1">
        <f>IFERROR(VLOOKUP($CK146,stock_data!$B$3:$W$612,21,0),0)</f>
        <v>7</v>
      </c>
      <c r="DH146" s="1">
        <f>IFERROR(VLOOKUP($CK146,stock_data!$B$3:$W$612,22,0),0)</f>
        <v>4</v>
      </c>
      <c r="DI146" s="1">
        <f t="shared" si="79"/>
        <v>98</v>
      </c>
      <c r="DJ146" s="1">
        <f t="shared" si="80"/>
        <v>31144.400000000001</v>
      </c>
      <c r="DK146" s="3">
        <f>IFERROR(INDEX(COD_SALES!$B$5:$Z$500,MATCH(resource!$CC146,COD_SALES!$A$5:$A$500,0),MATCH(resource!DK$2,COD_SALES!$B$4:$Z$4,0)),"")</f>
        <v>6</v>
      </c>
      <c r="DL146" s="3">
        <f>IFERROR(INDEX(COD_SALES!$B$5:$Z$500,MATCH(resource!$CC146,COD_SALES!$A$5:$A$500,0),MATCH(resource!DL$2,COD_SALES!$B$4:$Z$4,0)),"")</f>
        <v>4</v>
      </c>
      <c r="DM146" s="3">
        <f>IFERROR(INDEX(COD_SALES!$B$5:$Z$500,MATCH(resource!$CC146,COD_SALES!$A$5:$A$500,0),MATCH(resource!DM$2,COD_SALES!$B$4:$Z$4,0)),"")</f>
        <v>2</v>
      </c>
      <c r="DN146" s="3" t="str">
        <f>IFERROR(INDEX(COD_SALES!$B$5:$Z$500,MATCH(resource!$CC146,COD_SALES!$A$5:$A$500,0),MATCH(resource!DN$2,COD_SALES!$B$4:$Z$4,0)),"")</f>
        <v/>
      </c>
      <c r="DO146" s="3">
        <f>IFERROR(INDEX(COD_SALES!$B$5:$Z$500,MATCH(resource!$CC146,COD_SALES!$A$5:$A$500,0),MATCH(resource!DO$2,COD_SALES!$B$4:$Z$4,0)),"")</f>
        <v>0</v>
      </c>
      <c r="DP146" s="3">
        <f>IFERROR(INDEX(COD_SALES!$B$5:$Z$500,MATCH(resource!$CC146,COD_SALES!$A$5:$A$500,0),MATCH(resource!DP$2,COD_SALES!$B$4:$Z$4,0)),"")</f>
        <v>0</v>
      </c>
      <c r="DQ146" s="3" t="str">
        <f>IFERROR(INDEX(COD_SALES!$B$5:$Z$500,MATCH(resource!$CC146,COD_SALES!$A$5:$A$500,0),MATCH(resource!DQ$2,COD_SALES!$B$4:$Z$4,0)),"")</f>
        <v/>
      </c>
      <c r="DR146" s="3">
        <f>IFERROR(INDEX(COD_SALES!$B$5:$Z$500,MATCH(resource!$CC146,COD_SALES!$A$5:$A$500,0),MATCH(resource!DR$2,COD_SALES!$B$4:$Z$4,0)),"")</f>
        <v>36</v>
      </c>
      <c r="DS146" s="3">
        <f>IFERROR(INDEX(COD_SALES!$B$5:$Z$500,MATCH(resource!$CC146,COD_SALES!$A$5:$A$500,0),MATCH(resource!DS$2,COD_SALES!$B$4:$Z$4,0)),"")</f>
        <v>16</v>
      </c>
      <c r="DT146" s="3">
        <f>IFERROR(INDEX(COD_SALES!$B$5:$Z$500,MATCH(resource!$CC146,COD_SALES!$A$5:$A$500,0),MATCH(resource!DT$2,COD_SALES!$B$4:$Z$4,0)),"")</f>
        <v>10</v>
      </c>
      <c r="DU146" s="3">
        <f>IFERROR(INDEX(COD_SALES!$B$5:$Z$500,MATCH(resource!$CC146,COD_SALES!$A$5:$A$500,0),MATCH(resource!DU$2,COD_SALES!$B$4:$Z$4,0)),"")</f>
        <v>0</v>
      </c>
      <c r="DV146" s="3">
        <f>IFERROR(INDEX(COD_SALES!$B$5:$Z$500,MATCH(resource!$CC146,COD_SALES!$A$5:$A$500,0),MATCH(resource!DV$2,COD_SALES!$B$4:$Z$4,0)),"")</f>
        <v>0</v>
      </c>
      <c r="DW146" s="3">
        <f>IFERROR(INDEX(COD_SALES!$B$5:$Z$500,MATCH(resource!$CC146,COD_SALES!$A$5:$A$500,0),MATCH(resource!DW$2,COD_SALES!$B$4:$Z$4,0)),"")</f>
        <v>18</v>
      </c>
      <c r="DX146" s="3">
        <f>IFERROR(INDEX(COD_SALES!$B$5:$Z$500,MATCH(resource!$CC146,COD_SALES!$A$5:$A$500,0),MATCH(resource!DX$2,COD_SALES!$B$4:$Z$4,0)),"")</f>
        <v>12</v>
      </c>
      <c r="DY146" s="3">
        <f>IFERROR(INDEX(COD_SALES!$B$5:$Z$500,MATCH(resource!$CC146,COD_SALES!$A$5:$A$500,0),MATCH(resource!DY$2,COD_SALES!$B$4:$Z$4,0)),"")</f>
        <v>4</v>
      </c>
      <c r="DZ146" s="3">
        <f>IFERROR(INDEX(COD_SALES!$B$5:$Z$500,MATCH(resource!$CC146,COD_SALES!$A$5:$A$500,0),MATCH(resource!DZ$2,COD_SALES!$B$4:$Z$4,0)),"")</f>
        <v>31</v>
      </c>
      <c r="EA146" s="3">
        <f>IFERROR(INDEX(COD_SALES!$B$5:$Z$500,MATCH(resource!$CC146,COD_SALES!$A$5:$A$500,0),MATCH(resource!EA$2,COD_SALES!$B$4:$Z$4,0)),"")</f>
        <v>4</v>
      </c>
      <c r="EB146" s="3">
        <f t="shared" si="81"/>
        <v>32905.22</v>
      </c>
      <c r="ED146" s="3">
        <f>IFERROR(VLOOKUP($CK146,depot_prod_sales!$B$5:$S$200,3,0),0)</f>
        <v>80</v>
      </c>
      <c r="EE146" s="3">
        <f>IFERROR(VLOOKUP($CK146,depot_prod_sales!$B$5:$S$200,4,0),0)</f>
        <v>166</v>
      </c>
      <c r="EF146" s="3">
        <f>IFERROR(VLOOKUP($CK146,depot_prod_sales!$B$5:$S$200,5,0),0)</f>
        <v>170</v>
      </c>
      <c r="EG146" s="3">
        <f>IFERROR(VLOOKUP($CK146,depot_prod_sales!$B$5:$S$200,6,0),0)</f>
        <v>213</v>
      </c>
      <c r="EH146" s="3">
        <f>IFERROR(VLOOKUP($CK146,depot_prod_sales!$B$5:$S$200,7,0),0)</f>
        <v>74</v>
      </c>
      <c r="EI146" s="3">
        <f>IFERROR(VLOOKUP($CK146,depot_prod_sales!$B$5:$S$200,8,0),0)</f>
        <v>142</v>
      </c>
      <c r="EJ146" s="3">
        <f>IFERROR(VLOOKUP($CK146,depot_prod_sales!$B$5:$S$200,9,0),0)</f>
        <v>59</v>
      </c>
      <c r="EK146" s="3">
        <f>IFERROR(VLOOKUP($CK146,depot_prod_sales!$B$5:$S$200,10,0),0)</f>
        <v>174</v>
      </c>
      <c r="EL146" s="3">
        <f>IFERROR(VLOOKUP($CK146,depot_prod_sales!$B$5:$S$200,11,0),0)</f>
        <v>22</v>
      </c>
      <c r="EM146" s="3">
        <f>IFERROR(VLOOKUP($CK146,depot_prod_sales!$B$5:$S$200,12,0),0)</f>
        <v>69</v>
      </c>
      <c r="EN146" s="3">
        <f>IFERROR(VLOOKUP($CK146,depot_prod_sales!$B$5:$S$200,13,0),0)</f>
        <v>133</v>
      </c>
      <c r="EO146" s="3">
        <f>IFERROR(VLOOKUP($CK146,depot_prod_sales!$B$5:$S$200,14,0),0)</f>
        <v>60</v>
      </c>
      <c r="EP146" s="3">
        <f>IFERROR(VLOOKUP($CK146,depot_prod_sales!$B$5:$S$200,15,0),0)</f>
        <v>5</v>
      </c>
      <c r="EQ146" s="3">
        <f>IFERROR(VLOOKUP($CK146,depot_prod_sales!$B$5:$S$200,16,0),0)</f>
        <v>155</v>
      </c>
      <c r="ER146" s="3">
        <f>IFERROR(VLOOKUP($CK146,depot_prod_sales!$B$5:$S$200,17,0),0)</f>
        <v>75</v>
      </c>
      <c r="ES146" s="3">
        <f>IFERROR(VLOOKUP($CK146,depot_prod_sales!$B$5:$S$200,18,0),0)</f>
        <v>2</v>
      </c>
      <c r="ET146" s="116">
        <f t="shared" si="82"/>
        <v>1599</v>
      </c>
      <c r="EU146" s="116">
        <f t="shared" si="83"/>
        <v>508162.2</v>
      </c>
      <c r="EW146" s="3">
        <f>IFERROR(VLOOKUP(CC146,data_pull!$AO$25:$AR$546,2,0),0)</f>
        <v>23</v>
      </c>
      <c r="EX146" s="1">
        <f>IFERROR(VLOOKUP(CC146,data_pull!$AO$25:$AR$546,4,0),0)</f>
        <v>170000</v>
      </c>
    </row>
    <row r="147" spans="13:154" x14ac:dyDescent="0.25"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4" t="str">
        <f>sales_data!B146</f>
        <v>Rafiqul Islam</v>
      </c>
      <c r="AR147" s="4" t="str">
        <f>sales_data!C146</f>
        <v>Muzammel Haque-2 (FM)</v>
      </c>
      <c r="AS147" s="5" t="str">
        <f t="shared" si="73"/>
        <v/>
      </c>
      <c r="AT147" s="4" t="str">
        <f>sales_data!I146</f>
        <v>Mosharref Hossain-3</v>
      </c>
      <c r="AU147" s="4" t="str">
        <f>sales_data!W146</f>
        <v>Konabari-1 (Cb)</v>
      </c>
      <c r="AV147" s="1">
        <f>sales_data!N146</f>
        <v>117159.88</v>
      </c>
      <c r="AW147" s="1">
        <f>sales_data!P146</f>
        <v>48</v>
      </c>
      <c r="AX147" s="3">
        <f ca="1">IFERROR(INDEX(INDIRECT("day_wise_sales_data!$B$2:$BZ$599"),MATCH(resource!$CC147,day_wise_sales_data!$A$2:$A$500,0),MATCH(resource!AX$2,INDIRECT("day_wise_sales_data!$B$1:$BZ$1"),0)),0)</f>
        <v>0</v>
      </c>
      <c r="AY147" s="3">
        <f ca="1">IFERROR(INDEX(INDIRECT("day_wise_sales_data!$B$2:$BZ$599"),MATCH(resource!$CC147,day_wise_sales_data!$A$2:$A$500,0),MATCH(resource!AY$2,INDIRECT("day_wise_sales_data!$B$1:$BZ$1"),0)),0)</f>
        <v>0</v>
      </c>
      <c r="AZ147" s="3">
        <f ca="1">IFERROR(INDEX(INDIRECT("day_wise_sales_data!$B$2:$BZ$599"),MATCH(resource!$CC147,day_wise_sales_data!$A$2:$A$500,0),MATCH(resource!AZ$2,INDIRECT("day_wise_sales_data!$B$1:$BZ$1"),0)),0)</f>
        <v>0</v>
      </c>
      <c r="BA147" s="3">
        <f ca="1">IFERROR(INDEX(INDIRECT("day_wise_sales_data!$B$2:$BZ$599"),MATCH(resource!$CC147,day_wise_sales_data!$A$2:$A$500,0),MATCH(resource!BA$2,INDIRECT("day_wise_sales_data!$B$1:$BZ$1"),0)),0)</f>
        <v>0</v>
      </c>
      <c r="BB147" s="3">
        <f ca="1">IFERROR(INDEX(INDIRECT("day_wise_sales_data!$B$2:$BZ$599"),MATCH(resource!$CC147,day_wise_sales_data!$A$2:$A$500,0),MATCH(resource!BB$2,INDIRECT("day_wise_sales_data!$B$1:$BZ$1"),0)),0)</f>
        <v>0</v>
      </c>
      <c r="BC147" s="3">
        <f ca="1">IFERROR(INDEX(INDIRECT("day_wise_sales_data!$B$2:$BZ$599"),MATCH(resource!$CC147,day_wise_sales_data!$A$2:$A$500,0),MATCH(resource!BC$2,INDIRECT("day_wise_sales_data!$B$1:$BZ$1"),0)),0)</f>
        <v>0</v>
      </c>
      <c r="BD147" s="3">
        <f ca="1">IFERROR(INDEX(INDIRECT("day_wise_sales_data!$B$2:$BZ$599"),MATCH(resource!$CC147,day_wise_sales_data!$A$2:$A$500,0),MATCH(resource!BD$2,INDIRECT("day_wise_sales_data!$B$1:$BZ$1"),0)),0)</f>
        <v>0</v>
      </c>
      <c r="BE147" s="3">
        <f ca="1">IFERROR(INDEX(INDIRECT("day_wise_sales_data!$B$2:$BZ$599"),MATCH(resource!$CC147,day_wise_sales_data!$A$2:$A$500,0),MATCH(resource!BE$2,INDIRECT("day_wise_sales_data!$B$1:$BZ$1"),0)),0)</f>
        <v>0</v>
      </c>
      <c r="BF147" s="3">
        <f ca="1">IFERROR(INDEX(INDIRECT("day_wise_sales_data!$B$2:$BZ$599"),MATCH(resource!$CC147,day_wise_sales_data!$A$2:$A$500,0),MATCH(resource!BF$2,INDIRECT("day_wise_sales_data!$B$1:$BZ$1"),0)),0)</f>
        <v>7593.68</v>
      </c>
      <c r="BG147" s="3">
        <f ca="1">IFERROR(INDEX(INDIRECT("day_wise_sales_data!$B$2:$BZ$599"),MATCH(resource!$CC147,day_wise_sales_data!$A$2:$A$500,0),MATCH(resource!BG$2,INDIRECT("day_wise_sales_data!$B$1:$BZ$1"),0)),0)</f>
        <v>0</v>
      </c>
      <c r="BH147" s="3">
        <f ca="1">IFERROR(INDEX(INDIRECT("day_wise_sales_data!$B$2:$BZ$599"),MATCH(resource!$CC147,day_wise_sales_data!$A$2:$A$500,0),MATCH(resource!BH$2,INDIRECT("day_wise_sales_data!$B$1:$BZ$1"),0)),0)</f>
        <v>0</v>
      </c>
      <c r="BI147" s="3">
        <f ca="1">IFERROR(INDEX(INDIRECT("day_wise_sales_data!$B$2:$BZ$599"),MATCH(resource!$CC147,day_wise_sales_data!$A$2:$A$500,0),MATCH(resource!BI$2,INDIRECT("day_wise_sales_data!$B$1:$BZ$1"),0)),0)</f>
        <v>353.07</v>
      </c>
      <c r="BJ147" s="3">
        <f ca="1">IFERROR(INDEX(INDIRECT("day_wise_sales_data!$B$2:$BZ$599"),MATCH(resource!$CC147,day_wise_sales_data!$A$2:$A$500,0),MATCH(resource!BJ$2,INDIRECT("day_wise_sales_data!$B$1:$BZ$1"),0)),0)</f>
        <v>0</v>
      </c>
      <c r="BK147" s="3">
        <f ca="1">IFERROR(INDEX(INDIRECT("day_wise_sales_data!$B$2:$BZ$599"),MATCH(resource!$CC147,day_wise_sales_data!$A$2:$A$500,0),MATCH(resource!BK$2,INDIRECT("day_wise_sales_data!$B$1:$BZ$1"),0)),0)</f>
        <v>4287.72</v>
      </c>
      <c r="BL147" s="3">
        <f ca="1">IFERROR(INDEX(INDIRECT("day_wise_sales_data!$B$2:$BZ$599"),MATCH(resource!$CC147,day_wise_sales_data!$A$2:$A$500,0),MATCH(resource!BL$2,INDIRECT("day_wise_sales_data!$B$1:$BZ$1"),0)),0)</f>
        <v>7947.04</v>
      </c>
      <c r="BM147" s="3">
        <f ca="1">IFERROR(INDEX(INDIRECT("day_wise_sales_data!$B$2:$BZ$599"),MATCH(resource!$CC147,day_wise_sales_data!$A$2:$A$500,0),MATCH(resource!BM$2,INDIRECT("day_wise_sales_data!$B$1:$BZ$1"),0)),0)</f>
        <v>0</v>
      </c>
      <c r="BN147" s="3">
        <f ca="1">IFERROR(INDEX(INDIRECT("day_wise_sales_data!$B$2:$BZ$599"),MATCH(resource!$CC147,day_wise_sales_data!$A$2:$A$500,0),MATCH(resource!BN$2,INDIRECT("day_wise_sales_data!$B$1:$BZ$1"),0)),0)</f>
        <v>0</v>
      </c>
      <c r="BO147" s="3">
        <f ca="1">IFERROR(INDEX(INDIRECT("day_wise_sales_data!$B$2:$BZ$599"),MATCH(resource!$CC147,day_wise_sales_data!$A$2:$A$500,0),MATCH(resource!BO$2,INDIRECT("day_wise_sales_data!$B$1:$BZ$1"),0)),0)</f>
        <v>0</v>
      </c>
      <c r="BP147" s="3">
        <f ca="1">IFERROR(INDEX(INDIRECT("day_wise_sales_data!$B$2:$BZ$599"),MATCH(resource!$CC147,day_wise_sales_data!$A$2:$A$500,0),MATCH(resource!BP$2,INDIRECT("day_wise_sales_data!$B$1:$BZ$1"),0)),0)</f>
        <v>21834.46</v>
      </c>
      <c r="BQ147" s="3">
        <f ca="1">IFERROR(INDEX(INDIRECT("day_wise_sales_data!$B$2:$BZ$599"),MATCH(resource!$CC147,day_wise_sales_data!$A$2:$A$500,0),MATCH(resource!BQ$2,INDIRECT("day_wise_sales_data!$B$1:$BZ$1"),0)),0)</f>
        <v>0</v>
      </c>
      <c r="BR147" s="3">
        <f ca="1">IFERROR(INDEX(INDIRECT("day_wise_sales_data!$B$2:$BZ$599"),MATCH(resource!$CC147,day_wise_sales_data!$A$2:$A$500,0),MATCH(resource!BR$2,INDIRECT("day_wise_sales_data!$B$1:$BZ$1"),0)),0)</f>
        <v>6663.66</v>
      </c>
      <c r="BS147" s="3">
        <f ca="1">IFERROR(INDEX(INDIRECT("day_wise_sales_data!$B$2:$BZ$599"),MATCH(resource!$CC147,day_wise_sales_data!$A$2:$A$500,0),MATCH(resource!BS$2,INDIRECT("day_wise_sales_data!$B$1:$BZ$1"),0)),0)</f>
        <v>19000.189999999999</v>
      </c>
      <c r="BT147" s="3">
        <f ca="1">IFERROR(INDEX(INDIRECT("day_wise_sales_data!$B$2:$BZ$599"),MATCH(resource!$CC147,day_wise_sales_data!$A$2:$A$500,0),MATCH(resource!BT$2,INDIRECT("day_wise_sales_data!$B$1:$BZ$1"),0)),0)</f>
        <v>0</v>
      </c>
      <c r="BU147" s="3">
        <f ca="1">IFERROR(INDEX(INDIRECT("day_wise_sales_data!$B$2:$BZ$599"),MATCH(resource!$CC147,day_wise_sales_data!$A$2:$A$500,0),MATCH(resource!BU$2,INDIRECT("day_wise_sales_data!$B$1:$BZ$1"),0)),0)</f>
        <v>2965.43</v>
      </c>
      <c r="BV147" s="3">
        <f ca="1">IFERROR(INDEX(INDIRECT("day_wise_sales_data!$B$2:$BZ$599"),MATCH(resource!$CC147,day_wise_sales_data!$A$2:$A$500,0),MATCH(resource!BV$2,INDIRECT("day_wise_sales_data!$B$1:$BZ$1"),0)),0)</f>
        <v>49480.06</v>
      </c>
      <c r="BW147" s="3">
        <f ca="1">IFERROR(INDEX(INDIRECT("day_wise_sales_data!$B$2:$BZ$599"),MATCH(resource!$CC147,day_wise_sales_data!$A$2:$A$500,0),MATCH(resource!BW$2,INDIRECT("day_wise_sales_data!$B$1:$BZ$1"),0)),0)</f>
        <v>0</v>
      </c>
      <c r="BX147" s="3">
        <f ca="1">IFERROR(INDEX(INDIRECT("day_wise_sales_data!$B$2:$BZ$599"),MATCH(resource!$CC147,day_wise_sales_data!$A$2:$A$500,0),MATCH(resource!BX$2,INDIRECT("day_wise_sales_data!$B$1:$BZ$1"),0)),0)</f>
        <v>0</v>
      </c>
      <c r="BY147" s="3">
        <f ca="1">IFERROR(INDEX(INDIRECT("day_wise_sales_data!$B$2:$BZ$599"),MATCH(resource!$CC147,day_wise_sales_data!$A$2:$A$500,0),MATCH(resource!BY$2,INDIRECT("day_wise_sales_data!$B$1:$BZ$1"),0)),0)</f>
        <v>0</v>
      </c>
      <c r="BZ147" s="3">
        <f ca="1">IFERROR(INDEX(INDIRECT("day_wise_sales_data!$B$2:$BZ$599"),MATCH(resource!$CC147,day_wise_sales_data!$A$2:$A$500,0),MATCH(resource!BZ$2,INDIRECT("day_wise_sales_data!$B$1:$BZ$1"),0)),0)</f>
        <v>0</v>
      </c>
      <c r="CA147" s="3" t="str">
        <f ca="1">IFERROR(INDEX(INDIRECT("day_wise_sales_data!$B$2:$BZ$599"),MATCH(resource!$CC147,day_wise_sales_data!$A$2:$A$500,0),MATCH(resource!CA$2,INDIRECT("day_wise_sales_data!$B$1:$BZ$1"),0)),0)</f>
        <v>dd</v>
      </c>
      <c r="CC147" s="4" t="str">
        <f>sales_data!H146</f>
        <v>DHK031928</v>
      </c>
      <c r="CD147" s="1">
        <v>145</v>
      </c>
      <c r="CE147" s="1" t="str">
        <f>IF(AQ147=report!$AQ$3,resource!CD147,"")</f>
        <v/>
      </c>
      <c r="CF147" s="5" t="str">
        <f>IFERROR(SMALL($CE$3:$CE$1001,ROWS($CE$3:CE147)),"")</f>
        <v/>
      </c>
      <c r="CH147">
        <f>IFERROR(VLOOKUP($CC147,data_pull!$E$22:$G$700,2,0),0)</f>
        <v>117159.88</v>
      </c>
      <c r="CI147" s="1">
        <f t="shared" si="75"/>
        <v>6</v>
      </c>
      <c r="CJ147" s="1">
        <f t="shared" si="74"/>
        <v>0</v>
      </c>
      <c r="CK147" s="1" t="s">
        <v>1307</v>
      </c>
      <c r="CL147" s="1">
        <f t="shared" si="76"/>
        <v>111</v>
      </c>
      <c r="CM147" s="1" t="str">
        <f>IFERROR(VLOOKUP($CK147,stock_data!$B$3:$W$612,2,0),0)</f>
        <v>KEFIM - 400 Capsule</v>
      </c>
      <c r="CN147" s="1" t="str">
        <f>IFERROR(VLOOKUP($CK147,stock_data!$B$3:$W$612,4,0),0)</f>
        <v>2x4's</v>
      </c>
      <c r="CO147" s="1">
        <f>IFERROR(VLOOKUP($CK147,stock_data!$B$3:$W$612,5,0),0)</f>
        <v>388.4</v>
      </c>
      <c r="CP147" s="3">
        <f t="shared" si="77"/>
        <v>0</v>
      </c>
      <c r="CQ147" s="3">
        <f t="shared" si="78"/>
        <v>0</v>
      </c>
      <c r="CR147" s="1">
        <f>IFERROR(VLOOKUP($CK147,stock_data!$B$3:$W$612,6,0),0)</f>
        <v>242</v>
      </c>
      <c r="CS147" s="1">
        <f>IFERROR(VLOOKUP($CK147,stock_data!$B$3:$W$612,7,0),0)</f>
        <v>247</v>
      </c>
      <c r="CT147" s="1">
        <f>IFERROR(VLOOKUP($CK147,stock_data!$B$3:$W$612,8,0),0)</f>
        <v>283</v>
      </c>
      <c r="CU147" s="1">
        <f>IFERROR(VLOOKUP($CK147,stock_data!$B$3:$W$612,9,0),0)</f>
        <v>5</v>
      </c>
      <c r="CV147" s="1">
        <f>IFERROR(VLOOKUP($CK147,stock_data!$B$3:$W$612,10,0),0)</f>
        <v>341</v>
      </c>
      <c r="CW147" s="1">
        <f>IFERROR(VLOOKUP($CK147,stock_data!$B$3:$W$612,11,0),0)</f>
        <v>342</v>
      </c>
      <c r="CX147" s="1">
        <f>IFERROR(VLOOKUP($CK147,stock_data!$B$3:$W$612,12,0),0)</f>
        <v>1554</v>
      </c>
      <c r="CY147" s="1">
        <f>IFERROR(VLOOKUP($CK147,stock_data!$B$3:$W$612,13,0),0)</f>
        <v>397</v>
      </c>
      <c r="CZ147" s="1">
        <f>IFERROR(VLOOKUP($CK147,stock_data!$B$3:$W$612,14,0),0)</f>
        <v>214</v>
      </c>
      <c r="DA147" s="1">
        <f>IFERROR(VLOOKUP($CK147,stock_data!$B$3:$W$612,15,0),0)</f>
        <v>194</v>
      </c>
      <c r="DB147" s="1">
        <f>IFERROR(VLOOKUP($CK147,stock_data!$B$3:$W$612,16,0),0)</f>
        <v>332</v>
      </c>
      <c r="DC147" s="1">
        <f>IFERROR(VLOOKUP($CK147,stock_data!$B$3:$W$612,17,0),0)</f>
        <v>537</v>
      </c>
      <c r="DD147" s="1">
        <f>IFERROR(VLOOKUP($CK147,stock_data!$B$3:$W$612,18,0),0)</f>
        <v>286</v>
      </c>
      <c r="DE147" s="1">
        <f>IFERROR(VLOOKUP($CK147,stock_data!$B$3:$W$612,19,0),0)</f>
        <v>108</v>
      </c>
      <c r="DF147" s="1">
        <f>IFERROR(VLOOKUP($CK147,stock_data!$B$3:$W$612,20,0),0)</f>
        <v>310</v>
      </c>
      <c r="DG147" s="1">
        <f>IFERROR(VLOOKUP($CK147,stock_data!$B$3:$W$612,21,0),0)</f>
        <v>257</v>
      </c>
      <c r="DH147" s="1">
        <f>IFERROR(VLOOKUP($CK147,stock_data!$B$3:$W$612,22,0),0)</f>
        <v>294</v>
      </c>
      <c r="DI147" s="1">
        <f t="shared" si="79"/>
        <v>5943</v>
      </c>
      <c r="DJ147" s="1">
        <f t="shared" si="80"/>
        <v>2308261.1999999997</v>
      </c>
      <c r="DK147" s="3">
        <f>IFERROR(INDEX(COD_SALES!$B$5:$Z$500,MATCH(resource!$CC147,COD_SALES!$A$5:$A$500,0),MATCH(resource!DK$2,COD_SALES!$B$4:$Z$4,0)),"")</f>
        <v>16</v>
      </c>
      <c r="DL147" s="3">
        <f>IFERROR(INDEX(COD_SALES!$B$5:$Z$500,MATCH(resource!$CC147,COD_SALES!$A$5:$A$500,0),MATCH(resource!DL$2,COD_SALES!$B$4:$Z$4,0)),"")</f>
        <v>17</v>
      </c>
      <c r="DM147" s="3">
        <f>IFERROR(INDEX(COD_SALES!$B$5:$Z$500,MATCH(resource!$CC147,COD_SALES!$A$5:$A$500,0),MATCH(resource!DM$2,COD_SALES!$B$4:$Z$4,0)),"")</f>
        <v>0</v>
      </c>
      <c r="DN147" s="3" t="str">
        <f>IFERROR(INDEX(COD_SALES!$B$5:$Z$500,MATCH(resource!$CC147,COD_SALES!$A$5:$A$500,0),MATCH(resource!DN$2,COD_SALES!$B$4:$Z$4,0)),"")</f>
        <v/>
      </c>
      <c r="DO147" s="3">
        <f>IFERROR(INDEX(COD_SALES!$B$5:$Z$500,MATCH(resource!$CC147,COD_SALES!$A$5:$A$500,0),MATCH(resource!DO$2,COD_SALES!$B$4:$Z$4,0)),"")</f>
        <v>0</v>
      </c>
      <c r="DP147" s="3">
        <f>IFERROR(INDEX(COD_SALES!$B$5:$Z$500,MATCH(resource!$CC147,COD_SALES!$A$5:$A$500,0),MATCH(resource!DP$2,COD_SALES!$B$4:$Z$4,0)),"")</f>
        <v>0</v>
      </c>
      <c r="DQ147" s="3" t="str">
        <f>IFERROR(INDEX(COD_SALES!$B$5:$Z$500,MATCH(resource!$CC147,COD_SALES!$A$5:$A$500,0),MATCH(resource!DQ$2,COD_SALES!$B$4:$Z$4,0)),"")</f>
        <v/>
      </c>
      <c r="DR147" s="3">
        <f>IFERROR(INDEX(COD_SALES!$B$5:$Z$500,MATCH(resource!$CC147,COD_SALES!$A$5:$A$500,0),MATCH(resource!DR$2,COD_SALES!$B$4:$Z$4,0)),"")</f>
        <v>0</v>
      </c>
      <c r="DS147" s="3">
        <f>IFERROR(INDEX(COD_SALES!$B$5:$Z$500,MATCH(resource!$CC147,COD_SALES!$A$5:$A$500,0),MATCH(resource!DS$2,COD_SALES!$B$4:$Z$4,0)),"")</f>
        <v>22</v>
      </c>
      <c r="DT147" s="3">
        <f>IFERROR(INDEX(COD_SALES!$B$5:$Z$500,MATCH(resource!$CC147,COD_SALES!$A$5:$A$500,0),MATCH(resource!DT$2,COD_SALES!$B$4:$Z$4,0)),"")</f>
        <v>41</v>
      </c>
      <c r="DU147" s="3">
        <f>IFERROR(INDEX(COD_SALES!$B$5:$Z$500,MATCH(resource!$CC147,COD_SALES!$A$5:$A$500,0),MATCH(resource!DU$2,COD_SALES!$B$4:$Z$4,0)),"")</f>
        <v>0</v>
      </c>
      <c r="DV147" s="3">
        <f>IFERROR(INDEX(COD_SALES!$B$5:$Z$500,MATCH(resource!$CC147,COD_SALES!$A$5:$A$500,0),MATCH(resource!DV$2,COD_SALES!$B$4:$Z$4,0)),"")</f>
        <v>0</v>
      </c>
      <c r="DW147" s="3">
        <f>IFERROR(INDEX(COD_SALES!$B$5:$Z$500,MATCH(resource!$CC147,COD_SALES!$A$5:$A$500,0),MATCH(resource!DW$2,COD_SALES!$B$4:$Z$4,0)),"")</f>
        <v>12</v>
      </c>
      <c r="DX147" s="3">
        <f>IFERROR(INDEX(COD_SALES!$B$5:$Z$500,MATCH(resource!$CC147,COD_SALES!$A$5:$A$500,0),MATCH(resource!DX$2,COD_SALES!$B$4:$Z$4,0)),"")</f>
        <v>0</v>
      </c>
      <c r="DY147" s="3">
        <f>IFERROR(INDEX(COD_SALES!$B$5:$Z$500,MATCH(resource!$CC147,COD_SALES!$A$5:$A$500,0),MATCH(resource!DY$2,COD_SALES!$B$4:$Z$4,0)),"")</f>
        <v>2</v>
      </c>
      <c r="DZ147" s="3">
        <f>IFERROR(INDEX(COD_SALES!$B$5:$Z$500,MATCH(resource!$CC147,COD_SALES!$A$5:$A$500,0),MATCH(resource!DZ$2,COD_SALES!$B$4:$Z$4,0)),"")</f>
        <v>0</v>
      </c>
      <c r="EA147" s="3">
        <f>IFERROR(INDEX(COD_SALES!$B$5:$Z$500,MATCH(resource!$CC147,COD_SALES!$A$5:$A$500,0),MATCH(resource!EA$2,COD_SALES!$B$4:$Z$4,0)),"")</f>
        <v>0</v>
      </c>
      <c r="EB147" s="3">
        <f t="shared" si="81"/>
        <v>28410.75</v>
      </c>
      <c r="ED147" s="3">
        <f>IFERROR(VLOOKUP($CK147,depot_prod_sales!$B$5:$S$200,3,0),0)</f>
        <v>55</v>
      </c>
      <c r="EE147" s="3">
        <f>IFERROR(VLOOKUP($CK147,depot_prod_sales!$B$5:$S$200,4,0),0)</f>
        <v>446</v>
      </c>
      <c r="EF147" s="3">
        <f>IFERROR(VLOOKUP($CK147,depot_prod_sales!$B$5:$S$200,5,0),0)</f>
        <v>212</v>
      </c>
      <c r="EG147" s="3">
        <f>IFERROR(VLOOKUP($CK147,depot_prod_sales!$B$5:$S$200,6,0),0)</f>
        <v>73</v>
      </c>
      <c r="EH147" s="3">
        <f>IFERROR(VLOOKUP($CK147,depot_prod_sales!$B$5:$S$200,7,0),0)</f>
        <v>54</v>
      </c>
      <c r="EI147" s="3">
        <f>IFERROR(VLOOKUP($CK147,depot_prod_sales!$B$5:$S$200,8,0),0)</f>
        <v>401</v>
      </c>
      <c r="EJ147" s="3">
        <f>IFERROR(VLOOKUP($CK147,depot_prod_sales!$B$5:$S$200,9,0),0)</f>
        <v>296</v>
      </c>
      <c r="EK147" s="3">
        <f>IFERROR(VLOOKUP($CK147,depot_prod_sales!$B$5:$S$200,10,0),0)</f>
        <v>381</v>
      </c>
      <c r="EL147" s="3">
        <f>IFERROR(VLOOKUP($CK147,depot_prod_sales!$B$5:$S$200,11,0),0)</f>
        <v>4</v>
      </c>
      <c r="EM147" s="3">
        <f>IFERROR(VLOOKUP($CK147,depot_prod_sales!$B$5:$S$200,12,0),0)</f>
        <v>68</v>
      </c>
      <c r="EN147" s="3">
        <f>IFERROR(VLOOKUP($CK147,depot_prod_sales!$B$5:$S$200,13,0),0)</f>
        <v>156</v>
      </c>
      <c r="EO147" s="3">
        <f>IFERROR(VLOOKUP($CK147,depot_prod_sales!$B$5:$S$200,14,0),0)</f>
        <v>209</v>
      </c>
      <c r="EP147" s="3">
        <f>IFERROR(VLOOKUP($CK147,depot_prod_sales!$B$5:$S$200,15,0),0)</f>
        <v>289</v>
      </c>
      <c r="EQ147" s="3">
        <f>IFERROR(VLOOKUP($CK147,depot_prod_sales!$B$5:$S$200,16,0),0)</f>
        <v>97</v>
      </c>
      <c r="ER147" s="3">
        <f>IFERROR(VLOOKUP($CK147,depot_prod_sales!$B$5:$S$200,17,0),0)</f>
        <v>139</v>
      </c>
      <c r="ES147" s="3">
        <f>IFERROR(VLOOKUP($CK147,depot_prod_sales!$B$5:$S$200,18,0),0)</f>
        <v>211</v>
      </c>
      <c r="ET147" s="116">
        <f t="shared" si="82"/>
        <v>3091</v>
      </c>
      <c r="EU147" s="116">
        <f t="shared" si="83"/>
        <v>1200544.3999999999</v>
      </c>
      <c r="EW147" s="3">
        <f>IFERROR(VLOOKUP(CC147,data_pull!$AO$25:$AR$546,2,0),0)</f>
        <v>28</v>
      </c>
      <c r="EX147" s="1">
        <f>IFERROR(VLOOKUP(CC147,data_pull!$AO$25:$AR$546,4,0),0)</f>
        <v>170000</v>
      </c>
    </row>
    <row r="148" spans="13:154" x14ac:dyDescent="0.25"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4" t="str">
        <f>sales_data!B147</f>
        <v>Rafiqul Islam</v>
      </c>
      <c r="AR148" s="4" t="str">
        <f>sales_data!C147</f>
        <v>Muzammel Haque-2 (FM)</v>
      </c>
      <c r="AS148" s="5" t="str">
        <f t="shared" si="73"/>
        <v/>
      </c>
      <c r="AT148" s="4" t="str">
        <f>sales_data!I147</f>
        <v>Raihanuzzaman (TM)</v>
      </c>
      <c r="AU148" s="4" t="str">
        <f>sales_data!W147</f>
        <v>Kaliakoir (Tb)</v>
      </c>
      <c r="AV148" s="1">
        <f>sales_data!N147</f>
        <v>121224.3</v>
      </c>
      <c r="AW148" s="1">
        <f>sales_data!P147</f>
        <v>47</v>
      </c>
      <c r="AX148" s="3">
        <f ca="1">IFERROR(INDEX(INDIRECT("day_wise_sales_data!$B$2:$BZ$599"),MATCH(resource!$CC148,day_wise_sales_data!$A$2:$A$500,0),MATCH(resource!AX$2,INDIRECT("day_wise_sales_data!$B$1:$BZ$1"),0)),0)</f>
        <v>0</v>
      </c>
      <c r="AY148" s="3">
        <f ca="1">IFERROR(INDEX(INDIRECT("day_wise_sales_data!$B$2:$BZ$599"),MATCH(resource!$CC148,day_wise_sales_data!$A$2:$A$500,0),MATCH(resource!AY$2,INDIRECT("day_wise_sales_data!$B$1:$BZ$1"),0)),0)</f>
        <v>0</v>
      </c>
      <c r="AZ148" s="3">
        <f ca="1">IFERROR(INDEX(INDIRECT("day_wise_sales_data!$B$2:$BZ$599"),MATCH(resource!$CC148,day_wise_sales_data!$A$2:$A$500,0),MATCH(resource!AZ$2,INDIRECT("day_wise_sales_data!$B$1:$BZ$1"),0)),0)</f>
        <v>0</v>
      </c>
      <c r="BA148" s="3">
        <f ca="1">IFERROR(INDEX(INDIRECT("day_wise_sales_data!$B$2:$BZ$599"),MATCH(resource!$CC148,day_wise_sales_data!$A$2:$A$500,0),MATCH(resource!BA$2,INDIRECT("day_wise_sales_data!$B$1:$BZ$1"),0)),0)</f>
        <v>0</v>
      </c>
      <c r="BB148" s="3">
        <f ca="1">IFERROR(INDEX(INDIRECT("day_wise_sales_data!$B$2:$BZ$599"),MATCH(resource!$CC148,day_wise_sales_data!$A$2:$A$500,0),MATCH(resource!BB$2,INDIRECT("day_wise_sales_data!$B$1:$BZ$1"),0)),0)</f>
        <v>0</v>
      </c>
      <c r="BC148" s="3">
        <f ca="1">IFERROR(INDEX(INDIRECT("day_wise_sales_data!$B$2:$BZ$599"),MATCH(resource!$CC148,day_wise_sales_data!$A$2:$A$500,0),MATCH(resource!BC$2,INDIRECT("day_wise_sales_data!$B$1:$BZ$1"),0)),0)</f>
        <v>0</v>
      </c>
      <c r="BD148" s="3">
        <f ca="1">IFERROR(INDEX(INDIRECT("day_wise_sales_data!$B$2:$BZ$599"),MATCH(resource!$CC148,day_wise_sales_data!$A$2:$A$500,0),MATCH(resource!BD$2,INDIRECT("day_wise_sales_data!$B$1:$BZ$1"),0)),0)</f>
        <v>0</v>
      </c>
      <c r="BE148" s="3">
        <f ca="1">IFERROR(INDEX(INDIRECT("day_wise_sales_data!$B$2:$BZ$599"),MATCH(resource!$CC148,day_wise_sales_data!$A$2:$A$500,0),MATCH(resource!BE$2,INDIRECT("day_wise_sales_data!$B$1:$BZ$1"),0)),0)</f>
        <v>0</v>
      </c>
      <c r="BF148" s="3">
        <f ca="1">IFERROR(INDEX(INDIRECT("day_wise_sales_data!$B$2:$BZ$599"),MATCH(resource!$CC148,day_wise_sales_data!$A$2:$A$500,0),MATCH(resource!BF$2,INDIRECT("day_wise_sales_data!$B$1:$BZ$1"),0)),0)</f>
        <v>0</v>
      </c>
      <c r="BG148" s="3">
        <f ca="1">IFERROR(INDEX(INDIRECT("day_wise_sales_data!$B$2:$BZ$599"),MATCH(resource!$CC148,day_wise_sales_data!$A$2:$A$500,0),MATCH(resource!BG$2,INDIRECT("day_wise_sales_data!$B$1:$BZ$1"),0)),0)</f>
        <v>0</v>
      </c>
      <c r="BH148" s="3">
        <f ca="1">IFERROR(INDEX(INDIRECT("day_wise_sales_data!$B$2:$BZ$599"),MATCH(resource!$CC148,day_wise_sales_data!$A$2:$A$500,0),MATCH(resource!BH$2,INDIRECT("day_wise_sales_data!$B$1:$BZ$1"),0)),0)</f>
        <v>0</v>
      </c>
      <c r="BI148" s="3">
        <f ca="1">IFERROR(INDEX(INDIRECT("day_wise_sales_data!$B$2:$BZ$599"),MATCH(resource!$CC148,day_wise_sales_data!$A$2:$A$500,0),MATCH(resource!BI$2,INDIRECT("day_wise_sales_data!$B$1:$BZ$1"),0)),0)</f>
        <v>-1854.31</v>
      </c>
      <c r="BJ148" s="3">
        <f ca="1">IFERROR(INDEX(INDIRECT("day_wise_sales_data!$B$2:$BZ$599"),MATCH(resource!$CC148,day_wise_sales_data!$A$2:$A$500,0),MATCH(resource!BJ$2,INDIRECT("day_wise_sales_data!$B$1:$BZ$1"),0)),0)</f>
        <v>0</v>
      </c>
      <c r="BK148" s="3">
        <f ca="1">IFERROR(INDEX(INDIRECT("day_wise_sales_data!$B$2:$BZ$599"),MATCH(resource!$CC148,day_wise_sales_data!$A$2:$A$500,0),MATCH(resource!BK$2,INDIRECT("day_wise_sales_data!$B$1:$BZ$1"),0)),0)</f>
        <v>10151.67</v>
      </c>
      <c r="BL148" s="3">
        <f ca="1">IFERROR(INDEX(INDIRECT("day_wise_sales_data!$B$2:$BZ$599"),MATCH(resource!$CC148,day_wise_sales_data!$A$2:$A$500,0),MATCH(resource!BL$2,INDIRECT("day_wise_sales_data!$B$1:$BZ$1"),0)),0)</f>
        <v>0</v>
      </c>
      <c r="BM148" s="3">
        <f ca="1">IFERROR(INDEX(INDIRECT("day_wise_sales_data!$B$2:$BZ$599"),MATCH(resource!$CC148,day_wise_sales_data!$A$2:$A$500,0),MATCH(resource!BM$2,INDIRECT("day_wise_sales_data!$B$1:$BZ$1"),0)),0)</f>
        <v>10636.83</v>
      </c>
      <c r="BN148" s="3">
        <f ca="1">IFERROR(INDEX(INDIRECT("day_wise_sales_data!$B$2:$BZ$599"),MATCH(resource!$CC148,day_wise_sales_data!$A$2:$A$500,0),MATCH(resource!BN$2,INDIRECT("day_wise_sales_data!$B$1:$BZ$1"),0)),0)</f>
        <v>0</v>
      </c>
      <c r="BO148" s="3">
        <f ca="1">IFERROR(INDEX(INDIRECT("day_wise_sales_data!$B$2:$BZ$599"),MATCH(resource!$CC148,day_wise_sales_data!$A$2:$A$500,0),MATCH(resource!BO$2,INDIRECT("day_wise_sales_data!$B$1:$BZ$1"),0)),0)</f>
        <v>0</v>
      </c>
      <c r="BP148" s="3">
        <f ca="1">IFERROR(INDEX(INDIRECT("day_wise_sales_data!$B$2:$BZ$599"),MATCH(resource!$CC148,day_wise_sales_data!$A$2:$A$500,0),MATCH(resource!BP$2,INDIRECT("day_wise_sales_data!$B$1:$BZ$1"),0)),0)</f>
        <v>10419.280000000001</v>
      </c>
      <c r="BQ148" s="3">
        <f ca="1">IFERROR(INDEX(INDIRECT("day_wise_sales_data!$B$2:$BZ$599"),MATCH(resource!$CC148,day_wise_sales_data!$A$2:$A$500,0),MATCH(resource!BQ$2,INDIRECT("day_wise_sales_data!$B$1:$BZ$1"),0)),0)</f>
        <v>0</v>
      </c>
      <c r="BR148" s="3">
        <f ca="1">IFERROR(INDEX(INDIRECT("day_wise_sales_data!$B$2:$BZ$599"),MATCH(resource!$CC148,day_wise_sales_data!$A$2:$A$500,0),MATCH(resource!BR$2,INDIRECT("day_wise_sales_data!$B$1:$BZ$1"),0)),0)</f>
        <v>9030.17</v>
      </c>
      <c r="BS148" s="3">
        <f ca="1">IFERROR(INDEX(INDIRECT("day_wise_sales_data!$B$2:$BZ$599"),MATCH(resource!$CC148,day_wise_sales_data!$A$2:$A$500,0),MATCH(resource!BS$2,INDIRECT("day_wise_sales_data!$B$1:$BZ$1"),0)),0)</f>
        <v>1548.93</v>
      </c>
      <c r="BT148" s="3">
        <f ca="1">IFERROR(INDEX(INDIRECT("day_wise_sales_data!$B$2:$BZ$599"),MATCH(resource!$CC148,day_wise_sales_data!$A$2:$A$500,0),MATCH(resource!BT$2,INDIRECT("day_wise_sales_data!$B$1:$BZ$1"),0)),0)</f>
        <v>2381.4699999999998</v>
      </c>
      <c r="BU148" s="3">
        <f ca="1">IFERROR(INDEX(INDIRECT("day_wise_sales_data!$B$2:$BZ$599"),MATCH(resource!$CC148,day_wise_sales_data!$A$2:$A$500,0),MATCH(resource!BU$2,INDIRECT("day_wise_sales_data!$B$1:$BZ$1"),0)),0)</f>
        <v>12000.62</v>
      </c>
      <c r="BV148" s="3">
        <f ca="1">IFERROR(INDEX(INDIRECT("day_wise_sales_data!$B$2:$BZ$599"),MATCH(resource!$CC148,day_wise_sales_data!$A$2:$A$500,0),MATCH(resource!BV$2,INDIRECT("day_wise_sales_data!$B$1:$BZ$1"),0)),0)</f>
        <v>0</v>
      </c>
      <c r="BW148" s="3">
        <f ca="1">IFERROR(INDEX(INDIRECT("day_wise_sales_data!$B$2:$BZ$599"),MATCH(resource!$CC148,day_wise_sales_data!$A$2:$A$500,0),MATCH(resource!BW$2,INDIRECT("day_wise_sales_data!$B$1:$BZ$1"),0)),0)</f>
        <v>19256.02</v>
      </c>
      <c r="BX148" s="3">
        <f ca="1">IFERROR(INDEX(INDIRECT("day_wise_sales_data!$B$2:$BZ$599"),MATCH(resource!$CC148,day_wise_sales_data!$A$2:$A$500,0),MATCH(resource!BX$2,INDIRECT("day_wise_sales_data!$B$1:$BZ$1"),0)),0)</f>
        <v>0</v>
      </c>
      <c r="BY148" s="3">
        <f ca="1">IFERROR(INDEX(INDIRECT("day_wise_sales_data!$B$2:$BZ$599"),MATCH(resource!$CC148,day_wise_sales_data!$A$2:$A$500,0),MATCH(resource!BY$2,INDIRECT("day_wise_sales_data!$B$1:$BZ$1"),0)),0)</f>
        <v>20586.669999999998</v>
      </c>
      <c r="BZ148" s="3">
        <f ca="1">IFERROR(INDEX(INDIRECT("day_wise_sales_data!$B$2:$BZ$599"),MATCH(resource!$CC148,day_wise_sales_data!$A$2:$A$500,0),MATCH(resource!BZ$2,INDIRECT("day_wise_sales_data!$B$1:$BZ$1"),0)),0)</f>
        <v>27911.81</v>
      </c>
      <c r="CA148" s="3" t="str">
        <f ca="1">IFERROR(INDEX(INDIRECT("day_wise_sales_data!$B$2:$BZ$599"),MATCH(resource!$CC148,day_wise_sales_data!$A$2:$A$500,0),MATCH(resource!CA$2,INDIRECT("day_wise_sales_data!$B$1:$BZ$1"),0)),0)</f>
        <v>dd</v>
      </c>
      <c r="CC148" s="4" t="str">
        <f>sales_data!H147</f>
        <v>DHK09091</v>
      </c>
      <c r="CD148" s="1">
        <v>146</v>
      </c>
      <c r="CE148" s="1" t="str">
        <f>IF(AQ148=report!$AQ$3,resource!CD148,"")</f>
        <v/>
      </c>
      <c r="CF148" s="5" t="str">
        <f>IFERROR(SMALL($CE$3:$CE$1001,ROWS($CE$3:CE148)),"")</f>
        <v/>
      </c>
      <c r="CH148">
        <f>IFERROR(VLOOKUP($CC148,data_pull!$E$22:$G$700,2,0),0)</f>
        <v>121224.3</v>
      </c>
      <c r="CI148" s="1">
        <f t="shared" si="75"/>
        <v>154</v>
      </c>
      <c r="CJ148" s="1">
        <f t="shared" si="74"/>
        <v>0</v>
      </c>
      <c r="CK148" s="1" t="s">
        <v>1310</v>
      </c>
      <c r="CL148" s="1">
        <f t="shared" si="76"/>
        <v>111</v>
      </c>
      <c r="CM148" s="1" t="str">
        <f>IFERROR(VLOOKUP($CK148,stock_data!$B$3:$W$612,2,0),0)</f>
        <v>KEFIM 37.5 ml SYRUP (EXP)</v>
      </c>
      <c r="CN148" s="1" t="str">
        <f>IFERROR(VLOOKUP($CK148,stock_data!$B$3:$W$612,4,0),0)</f>
        <v>1x37.5ml</v>
      </c>
      <c r="CO148" s="1">
        <f>IFERROR(VLOOKUP($CK148,stock_data!$B$3:$W$612,5,0),0)</f>
        <v>114.8</v>
      </c>
      <c r="CP148" s="3">
        <f t="shared" si="77"/>
        <v>0</v>
      </c>
      <c r="CQ148" s="3">
        <f t="shared" si="78"/>
        <v>0</v>
      </c>
      <c r="CR148" s="1">
        <f>IFERROR(VLOOKUP($CK148,stock_data!$B$3:$W$612,6,0),0)</f>
        <v>0</v>
      </c>
      <c r="CS148" s="1">
        <f>IFERROR(VLOOKUP($CK148,stock_data!$B$3:$W$612,7,0),0)</f>
        <v>0</v>
      </c>
      <c r="CT148" s="1">
        <f>IFERROR(VLOOKUP($CK148,stock_data!$B$3:$W$612,8,0),0)</f>
        <v>0</v>
      </c>
      <c r="CU148" s="1">
        <f>IFERROR(VLOOKUP($CK148,stock_data!$B$3:$W$612,9,0),0)</f>
        <v>0</v>
      </c>
      <c r="CV148" s="1">
        <f>IFERROR(VLOOKUP($CK148,stock_data!$B$3:$W$612,10,0),0)</f>
        <v>0</v>
      </c>
      <c r="CW148" s="1">
        <f>IFERROR(VLOOKUP($CK148,stock_data!$B$3:$W$612,11,0),0)</f>
        <v>0</v>
      </c>
      <c r="CX148" s="1">
        <f>IFERROR(VLOOKUP($CK148,stock_data!$B$3:$W$612,12,0),0)</f>
        <v>0</v>
      </c>
      <c r="CY148" s="1">
        <f>IFERROR(VLOOKUP($CK148,stock_data!$B$3:$W$612,13,0),0)</f>
        <v>0</v>
      </c>
      <c r="CZ148" s="1">
        <f>IFERROR(VLOOKUP($CK148,stock_data!$B$3:$W$612,14,0),0)</f>
        <v>0</v>
      </c>
      <c r="DA148" s="1">
        <f>IFERROR(VLOOKUP($CK148,stock_data!$B$3:$W$612,15,0),0)</f>
        <v>0</v>
      </c>
      <c r="DB148" s="1">
        <f>IFERROR(VLOOKUP($CK148,stock_data!$B$3:$W$612,16,0),0)</f>
        <v>0</v>
      </c>
      <c r="DC148" s="1">
        <f>IFERROR(VLOOKUP($CK148,stock_data!$B$3:$W$612,17,0),0)</f>
        <v>0</v>
      </c>
      <c r="DD148" s="1">
        <f>IFERROR(VLOOKUP($CK148,stock_data!$B$3:$W$612,18,0),0)</f>
        <v>0</v>
      </c>
      <c r="DE148" s="1">
        <f>IFERROR(VLOOKUP($CK148,stock_data!$B$3:$W$612,19,0),0)</f>
        <v>0</v>
      </c>
      <c r="DF148" s="1">
        <f>IFERROR(VLOOKUP($CK148,stock_data!$B$3:$W$612,20,0),0)</f>
        <v>0</v>
      </c>
      <c r="DG148" s="1">
        <f>IFERROR(VLOOKUP($CK148,stock_data!$B$3:$W$612,21,0),0)</f>
        <v>0</v>
      </c>
      <c r="DH148" s="1">
        <f>IFERROR(VLOOKUP($CK148,stock_data!$B$3:$W$612,22,0),0)</f>
        <v>0</v>
      </c>
      <c r="DI148" s="1">
        <f t="shared" si="79"/>
        <v>0</v>
      </c>
      <c r="DJ148" s="1">
        <f t="shared" si="80"/>
        <v>0</v>
      </c>
      <c r="DK148" s="3">
        <f>IFERROR(INDEX(COD_SALES!$B$5:$Z$500,MATCH(resource!$CC148,COD_SALES!$A$5:$A$500,0),MATCH(resource!DK$2,COD_SALES!$B$4:$Z$4,0)),"")</f>
        <v>0</v>
      </c>
      <c r="DL148" s="3">
        <f>IFERROR(INDEX(COD_SALES!$B$5:$Z$500,MATCH(resource!$CC148,COD_SALES!$A$5:$A$500,0),MATCH(resource!DL$2,COD_SALES!$B$4:$Z$4,0)),"")</f>
        <v>19</v>
      </c>
      <c r="DM148" s="3">
        <f>IFERROR(INDEX(COD_SALES!$B$5:$Z$500,MATCH(resource!$CC148,COD_SALES!$A$5:$A$500,0),MATCH(resource!DM$2,COD_SALES!$B$4:$Z$4,0)),"")</f>
        <v>20</v>
      </c>
      <c r="DN148" s="3" t="str">
        <f>IFERROR(INDEX(COD_SALES!$B$5:$Z$500,MATCH(resource!$CC148,COD_SALES!$A$5:$A$500,0),MATCH(resource!DN$2,COD_SALES!$B$4:$Z$4,0)),"")</f>
        <v/>
      </c>
      <c r="DO148" s="3">
        <f>IFERROR(INDEX(COD_SALES!$B$5:$Z$500,MATCH(resource!$CC148,COD_SALES!$A$5:$A$500,0),MATCH(resource!DO$2,COD_SALES!$B$4:$Z$4,0)),"")</f>
        <v>0</v>
      </c>
      <c r="DP148" s="3">
        <f>IFERROR(INDEX(COD_SALES!$B$5:$Z$500,MATCH(resource!$CC148,COD_SALES!$A$5:$A$500,0),MATCH(resource!DP$2,COD_SALES!$B$4:$Z$4,0)),"")</f>
        <v>0</v>
      </c>
      <c r="DQ148" s="3" t="str">
        <f>IFERROR(INDEX(COD_SALES!$B$5:$Z$500,MATCH(resource!$CC148,COD_SALES!$A$5:$A$500,0),MATCH(resource!DQ$2,COD_SALES!$B$4:$Z$4,0)),"")</f>
        <v/>
      </c>
      <c r="DR148" s="3">
        <f>IFERROR(INDEX(COD_SALES!$B$5:$Z$500,MATCH(resource!$CC148,COD_SALES!$A$5:$A$500,0),MATCH(resource!DR$2,COD_SALES!$B$4:$Z$4,0)),"")</f>
        <v>0</v>
      </c>
      <c r="DS148" s="3">
        <f>IFERROR(INDEX(COD_SALES!$B$5:$Z$500,MATCH(resource!$CC148,COD_SALES!$A$5:$A$500,0),MATCH(resource!DS$2,COD_SALES!$B$4:$Z$4,0)),"")</f>
        <v>56</v>
      </c>
      <c r="DT148" s="3">
        <f>IFERROR(INDEX(COD_SALES!$B$5:$Z$500,MATCH(resource!$CC148,COD_SALES!$A$5:$A$500,0),MATCH(resource!DT$2,COD_SALES!$B$4:$Z$4,0)),"")</f>
        <v>58</v>
      </c>
      <c r="DU148" s="3">
        <f>IFERROR(INDEX(COD_SALES!$B$5:$Z$500,MATCH(resource!$CC148,COD_SALES!$A$5:$A$500,0),MATCH(resource!DU$2,COD_SALES!$B$4:$Z$4,0)),"")</f>
        <v>0</v>
      </c>
      <c r="DV148" s="3">
        <f>IFERROR(INDEX(COD_SALES!$B$5:$Z$500,MATCH(resource!$CC148,COD_SALES!$A$5:$A$500,0),MATCH(resource!DV$2,COD_SALES!$B$4:$Z$4,0)),"")</f>
        <v>0</v>
      </c>
      <c r="DW148" s="3">
        <f>IFERROR(INDEX(COD_SALES!$B$5:$Z$500,MATCH(resource!$CC148,COD_SALES!$A$5:$A$500,0),MATCH(resource!DW$2,COD_SALES!$B$4:$Z$4,0)),"")</f>
        <v>15</v>
      </c>
      <c r="DX148" s="3">
        <f>IFERROR(INDEX(COD_SALES!$B$5:$Z$500,MATCH(resource!$CC148,COD_SALES!$A$5:$A$500,0),MATCH(resource!DX$2,COD_SALES!$B$4:$Z$4,0)),"")</f>
        <v>0</v>
      </c>
      <c r="DY148" s="3">
        <f>IFERROR(INDEX(COD_SALES!$B$5:$Z$500,MATCH(resource!$CC148,COD_SALES!$A$5:$A$500,0),MATCH(resource!DY$2,COD_SALES!$B$4:$Z$4,0)),"")</f>
        <v>0</v>
      </c>
      <c r="DZ148" s="3">
        <f>IFERROR(INDEX(COD_SALES!$B$5:$Z$500,MATCH(resource!$CC148,COD_SALES!$A$5:$A$500,0),MATCH(resource!DZ$2,COD_SALES!$B$4:$Z$4,0)),"")</f>
        <v>3</v>
      </c>
      <c r="EA148" s="3">
        <f>IFERROR(INDEX(COD_SALES!$B$5:$Z$500,MATCH(resource!$CC148,COD_SALES!$A$5:$A$500,0),MATCH(resource!EA$2,COD_SALES!$B$4:$Z$4,0)),"")</f>
        <v>48</v>
      </c>
      <c r="EB148" s="3">
        <f t="shared" si="81"/>
        <v>53372.669999999991</v>
      </c>
      <c r="ED148" s="3">
        <f>IFERROR(VLOOKUP($CK148,depot_prod_sales!$B$5:$S$200,3,0),0)</f>
        <v>0</v>
      </c>
      <c r="EE148" s="3">
        <f>IFERROR(VLOOKUP($CK148,depot_prod_sales!$B$5:$S$200,4,0),0)</f>
        <v>0</v>
      </c>
      <c r="EF148" s="3">
        <f>IFERROR(VLOOKUP($CK148,depot_prod_sales!$B$5:$S$200,5,0),0)</f>
        <v>0</v>
      </c>
      <c r="EG148" s="3">
        <f>IFERROR(VLOOKUP($CK148,depot_prod_sales!$B$5:$S$200,6,0),0)</f>
        <v>0</v>
      </c>
      <c r="EH148" s="3">
        <f>IFERROR(VLOOKUP($CK148,depot_prod_sales!$B$5:$S$200,7,0),0)</f>
        <v>0</v>
      </c>
      <c r="EI148" s="3">
        <f>IFERROR(VLOOKUP($CK148,depot_prod_sales!$B$5:$S$200,8,0),0)</f>
        <v>0</v>
      </c>
      <c r="EJ148" s="3">
        <f>IFERROR(VLOOKUP($CK148,depot_prod_sales!$B$5:$S$200,9,0),0)</f>
        <v>0</v>
      </c>
      <c r="EK148" s="3">
        <f>IFERROR(VLOOKUP($CK148,depot_prod_sales!$B$5:$S$200,10,0),0)</f>
        <v>0</v>
      </c>
      <c r="EL148" s="3">
        <f>IFERROR(VLOOKUP($CK148,depot_prod_sales!$B$5:$S$200,11,0),0)</f>
        <v>0</v>
      </c>
      <c r="EM148" s="3">
        <f>IFERROR(VLOOKUP($CK148,depot_prod_sales!$B$5:$S$200,12,0),0)</f>
        <v>0</v>
      </c>
      <c r="EN148" s="3">
        <f>IFERROR(VLOOKUP($CK148,depot_prod_sales!$B$5:$S$200,13,0),0)</f>
        <v>0</v>
      </c>
      <c r="EO148" s="3">
        <f>IFERROR(VLOOKUP($CK148,depot_prod_sales!$B$5:$S$200,14,0),0)</f>
        <v>0</v>
      </c>
      <c r="EP148" s="3">
        <f>IFERROR(VLOOKUP($CK148,depot_prod_sales!$B$5:$S$200,15,0),0)</f>
        <v>0</v>
      </c>
      <c r="EQ148" s="3">
        <f>IFERROR(VLOOKUP($CK148,depot_prod_sales!$B$5:$S$200,16,0),0)</f>
        <v>0</v>
      </c>
      <c r="ER148" s="3">
        <f>IFERROR(VLOOKUP($CK148,depot_prod_sales!$B$5:$S$200,17,0),0)</f>
        <v>0</v>
      </c>
      <c r="ES148" s="3">
        <f>IFERROR(VLOOKUP($CK148,depot_prod_sales!$B$5:$S$200,18,0),0)</f>
        <v>0</v>
      </c>
      <c r="ET148" s="116">
        <f t="shared" si="82"/>
        <v>0</v>
      </c>
      <c r="EU148" s="116">
        <f t="shared" si="83"/>
        <v>0</v>
      </c>
      <c r="EW148" s="3">
        <f>IFERROR(VLOOKUP(CC148,data_pull!$AO$25:$AR$546,2,0),0)</f>
        <v>46</v>
      </c>
      <c r="EX148" s="1">
        <f>IFERROR(VLOOKUP(CC148,data_pull!$AO$25:$AR$546,4,0),0)</f>
        <v>170000</v>
      </c>
    </row>
    <row r="149" spans="13:154" x14ac:dyDescent="0.25"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4" t="str">
        <f>sales_data!B148</f>
        <v>Abdul Kader Zilane</v>
      </c>
      <c r="AR149" s="4" t="str">
        <f>sales_data!C148</f>
        <v>Alomgir Hossain-3 (FM)</v>
      </c>
      <c r="AS149" s="5" t="str">
        <f t="shared" si="73"/>
        <v>Alomgir Hossain-3 (FM)</v>
      </c>
      <c r="AT149" s="4" t="str">
        <f>sales_data!I148</f>
        <v>Abdur Rashid Mondal</v>
      </c>
      <c r="AU149" s="4" t="str">
        <f>sales_data!W148</f>
        <v>Manikgonj-1 (Cb)</v>
      </c>
      <c r="AV149" s="1">
        <f>sales_data!N148</f>
        <v>120863.54</v>
      </c>
      <c r="AW149" s="1">
        <f>sales_data!P148</f>
        <v>47</v>
      </c>
      <c r="AX149" s="3">
        <f ca="1">IFERROR(INDEX(INDIRECT("day_wise_sales_data!$B$2:$BZ$599"),MATCH(resource!$CC149,day_wise_sales_data!$A$2:$A$500,0),MATCH(resource!AX$2,INDIRECT("day_wise_sales_data!$B$1:$BZ$1"),0)),0)</f>
        <v>0</v>
      </c>
      <c r="AY149" s="3">
        <f ca="1">IFERROR(INDEX(INDIRECT("day_wise_sales_data!$B$2:$BZ$599"),MATCH(resource!$CC149,day_wise_sales_data!$A$2:$A$500,0),MATCH(resource!AY$2,INDIRECT("day_wise_sales_data!$B$1:$BZ$1"),0)),0)</f>
        <v>0</v>
      </c>
      <c r="AZ149" s="3">
        <f ca="1">IFERROR(INDEX(INDIRECT("day_wise_sales_data!$B$2:$BZ$599"),MATCH(resource!$CC149,day_wise_sales_data!$A$2:$A$500,0),MATCH(resource!AZ$2,INDIRECT("day_wise_sales_data!$B$1:$BZ$1"),0)),0)</f>
        <v>0</v>
      </c>
      <c r="BA149" s="3">
        <f ca="1">IFERROR(INDEX(INDIRECT("day_wise_sales_data!$B$2:$BZ$599"),MATCH(resource!$CC149,day_wise_sales_data!$A$2:$A$500,0),MATCH(resource!BA$2,INDIRECT("day_wise_sales_data!$B$1:$BZ$1"),0)),0)</f>
        <v>-1235.6400000000001</v>
      </c>
      <c r="BB149" s="3">
        <f ca="1">IFERROR(INDEX(INDIRECT("day_wise_sales_data!$B$2:$BZ$599"),MATCH(resource!$CC149,day_wise_sales_data!$A$2:$A$500,0),MATCH(resource!BB$2,INDIRECT("day_wise_sales_data!$B$1:$BZ$1"),0)),0)</f>
        <v>0</v>
      </c>
      <c r="BC149" s="3">
        <f ca="1">IFERROR(INDEX(INDIRECT("day_wise_sales_data!$B$2:$BZ$599"),MATCH(resource!$CC149,day_wise_sales_data!$A$2:$A$500,0),MATCH(resource!BC$2,INDIRECT("day_wise_sales_data!$B$1:$BZ$1"),0)),0)</f>
        <v>0</v>
      </c>
      <c r="BD149" s="3">
        <f ca="1">IFERROR(INDEX(INDIRECT("day_wise_sales_data!$B$2:$BZ$599"),MATCH(resource!$CC149,day_wise_sales_data!$A$2:$A$500,0),MATCH(resource!BD$2,INDIRECT("day_wise_sales_data!$B$1:$BZ$1"),0)),0)</f>
        <v>0</v>
      </c>
      <c r="BE149" s="3">
        <f ca="1">IFERROR(INDEX(INDIRECT("day_wise_sales_data!$B$2:$BZ$599"),MATCH(resource!$CC149,day_wise_sales_data!$A$2:$A$500,0),MATCH(resource!BE$2,INDIRECT("day_wise_sales_data!$B$1:$BZ$1"),0)),0)</f>
        <v>0</v>
      </c>
      <c r="BF149" s="3">
        <f ca="1">IFERROR(INDEX(INDIRECT("day_wise_sales_data!$B$2:$BZ$599"),MATCH(resource!$CC149,day_wise_sales_data!$A$2:$A$500,0),MATCH(resource!BF$2,INDIRECT("day_wise_sales_data!$B$1:$BZ$1"),0)),0)</f>
        <v>0</v>
      </c>
      <c r="BG149" s="3">
        <f ca="1">IFERROR(INDEX(INDIRECT("day_wise_sales_data!$B$2:$BZ$599"),MATCH(resource!$CC149,day_wise_sales_data!$A$2:$A$500,0),MATCH(resource!BG$2,INDIRECT("day_wise_sales_data!$B$1:$BZ$1"),0)),0)</f>
        <v>2650.72</v>
      </c>
      <c r="BH149" s="3">
        <f ca="1">IFERROR(INDEX(INDIRECT("day_wise_sales_data!$B$2:$BZ$599"),MATCH(resource!$CC149,day_wise_sales_data!$A$2:$A$500,0),MATCH(resource!BH$2,INDIRECT("day_wise_sales_data!$B$1:$BZ$1"),0)),0)</f>
        <v>11946.61</v>
      </c>
      <c r="BI149" s="3">
        <f ca="1">IFERROR(INDEX(INDIRECT("day_wise_sales_data!$B$2:$BZ$599"),MATCH(resource!$CC149,day_wise_sales_data!$A$2:$A$500,0),MATCH(resource!BI$2,INDIRECT("day_wise_sales_data!$B$1:$BZ$1"),0)),0)</f>
        <v>0</v>
      </c>
      <c r="BJ149" s="3">
        <f ca="1">IFERROR(INDEX(INDIRECT("day_wise_sales_data!$B$2:$BZ$599"),MATCH(resource!$CC149,day_wise_sales_data!$A$2:$A$500,0),MATCH(resource!BJ$2,INDIRECT("day_wise_sales_data!$B$1:$BZ$1"),0)),0)</f>
        <v>0</v>
      </c>
      <c r="BK149" s="3">
        <f ca="1">IFERROR(INDEX(INDIRECT("day_wise_sales_data!$B$2:$BZ$599"),MATCH(resource!$CC149,day_wise_sales_data!$A$2:$A$500,0),MATCH(resource!BK$2,INDIRECT("day_wise_sales_data!$B$1:$BZ$1"),0)),0)</f>
        <v>0</v>
      </c>
      <c r="BL149" s="3">
        <f ca="1">IFERROR(INDEX(INDIRECT("day_wise_sales_data!$B$2:$BZ$599"),MATCH(resource!$CC149,day_wise_sales_data!$A$2:$A$500,0),MATCH(resource!BL$2,INDIRECT("day_wise_sales_data!$B$1:$BZ$1"),0)),0)</f>
        <v>8572.94</v>
      </c>
      <c r="BM149" s="3">
        <f ca="1">IFERROR(INDEX(INDIRECT("day_wise_sales_data!$B$2:$BZ$599"),MATCH(resource!$CC149,day_wise_sales_data!$A$2:$A$500,0),MATCH(resource!BM$2,INDIRECT("day_wise_sales_data!$B$1:$BZ$1"),0)),0)</f>
        <v>0</v>
      </c>
      <c r="BN149" s="3">
        <f ca="1">IFERROR(INDEX(INDIRECT("day_wise_sales_data!$B$2:$BZ$599"),MATCH(resource!$CC149,day_wise_sales_data!$A$2:$A$500,0),MATCH(resource!BN$2,INDIRECT("day_wise_sales_data!$B$1:$BZ$1"),0)),0)</f>
        <v>0</v>
      </c>
      <c r="BO149" s="3">
        <f ca="1">IFERROR(INDEX(INDIRECT("day_wise_sales_data!$B$2:$BZ$599"),MATCH(resource!$CC149,day_wise_sales_data!$A$2:$A$500,0),MATCH(resource!BO$2,INDIRECT("day_wise_sales_data!$B$1:$BZ$1"),0)),0)</f>
        <v>9653.3799999999992</v>
      </c>
      <c r="BP149" s="3">
        <f ca="1">IFERROR(INDEX(INDIRECT("day_wise_sales_data!$B$2:$BZ$599"),MATCH(resource!$CC149,day_wise_sales_data!$A$2:$A$500,0),MATCH(resource!BP$2,INDIRECT("day_wise_sales_data!$B$1:$BZ$1"),0)),0)</f>
        <v>0</v>
      </c>
      <c r="BQ149" s="3">
        <f ca="1">IFERROR(INDEX(INDIRECT("day_wise_sales_data!$B$2:$BZ$599"),MATCH(resource!$CC149,day_wise_sales_data!$A$2:$A$500,0),MATCH(resource!BQ$2,INDIRECT("day_wise_sales_data!$B$1:$BZ$1"),0)),0)</f>
        <v>0</v>
      </c>
      <c r="BR149" s="3">
        <f ca="1">IFERROR(INDEX(INDIRECT("day_wise_sales_data!$B$2:$BZ$599"),MATCH(resource!$CC149,day_wise_sales_data!$A$2:$A$500,0),MATCH(resource!BR$2,INDIRECT("day_wise_sales_data!$B$1:$BZ$1"),0)),0)</f>
        <v>5418.1</v>
      </c>
      <c r="BS149" s="3">
        <f ca="1">IFERROR(INDEX(INDIRECT("day_wise_sales_data!$B$2:$BZ$599"),MATCH(resource!$CC149,day_wise_sales_data!$A$2:$A$500,0),MATCH(resource!BS$2,INDIRECT("day_wise_sales_data!$B$1:$BZ$1"),0)),0)</f>
        <v>2101.1999999999998</v>
      </c>
      <c r="BT149" s="3">
        <f ca="1">IFERROR(INDEX(INDIRECT("day_wise_sales_data!$B$2:$BZ$599"),MATCH(resource!$CC149,day_wise_sales_data!$A$2:$A$500,0),MATCH(resource!BT$2,INDIRECT("day_wise_sales_data!$B$1:$BZ$1"),0)),0)</f>
        <v>0</v>
      </c>
      <c r="BU149" s="3">
        <f ca="1">IFERROR(INDEX(INDIRECT("day_wise_sales_data!$B$2:$BZ$599"),MATCH(resource!$CC149,day_wise_sales_data!$A$2:$A$500,0),MATCH(resource!BU$2,INDIRECT("day_wise_sales_data!$B$1:$BZ$1"),0)),0)</f>
        <v>16912.14</v>
      </c>
      <c r="BV149" s="3">
        <f ca="1">IFERROR(INDEX(INDIRECT("day_wise_sales_data!$B$2:$BZ$599"),MATCH(resource!$CC149,day_wise_sales_data!$A$2:$A$500,0),MATCH(resource!BV$2,INDIRECT("day_wise_sales_data!$B$1:$BZ$1"),0)),0)</f>
        <v>34945.160000000003</v>
      </c>
      <c r="BW149" s="3">
        <f ca="1">IFERROR(INDEX(INDIRECT("day_wise_sales_data!$B$2:$BZ$599"),MATCH(resource!$CC149,day_wise_sales_data!$A$2:$A$500,0),MATCH(resource!BW$2,INDIRECT("day_wise_sales_data!$B$1:$BZ$1"),0)),0)</f>
        <v>0</v>
      </c>
      <c r="BX149" s="3">
        <f ca="1">IFERROR(INDEX(INDIRECT("day_wise_sales_data!$B$2:$BZ$599"),MATCH(resource!$CC149,day_wise_sales_data!$A$2:$A$500,0),MATCH(resource!BX$2,INDIRECT("day_wise_sales_data!$B$1:$BZ$1"),0)),0)</f>
        <v>0</v>
      </c>
      <c r="BY149" s="3">
        <f ca="1">IFERROR(INDEX(INDIRECT("day_wise_sales_data!$B$2:$BZ$599"),MATCH(resource!$CC149,day_wise_sales_data!$A$2:$A$500,0),MATCH(resource!BY$2,INDIRECT("day_wise_sales_data!$B$1:$BZ$1"),0)),0)</f>
        <v>0</v>
      </c>
      <c r="BZ149" s="3">
        <f ca="1">IFERROR(INDEX(INDIRECT("day_wise_sales_data!$B$2:$BZ$599"),MATCH(resource!$CC149,day_wise_sales_data!$A$2:$A$500,0),MATCH(resource!BZ$2,INDIRECT("day_wise_sales_data!$B$1:$BZ$1"),0)),0)</f>
        <v>0</v>
      </c>
      <c r="CA149" s="3" t="str">
        <f ca="1">IFERROR(INDEX(INDIRECT("day_wise_sales_data!$B$2:$BZ$599"),MATCH(resource!$CC149,day_wise_sales_data!$A$2:$A$500,0),MATCH(resource!CA$2,INDIRECT("day_wise_sales_data!$B$1:$BZ$1"),0)),0)</f>
        <v>dd</v>
      </c>
      <c r="CC149" s="4" t="str">
        <f>sales_data!H148</f>
        <v>DHK04118</v>
      </c>
      <c r="CD149" s="1">
        <v>147</v>
      </c>
      <c r="CE149" s="1" t="str">
        <f>IF(AQ149=report!$AQ$3,resource!CD149,"")</f>
        <v/>
      </c>
      <c r="CF149" s="5" t="str">
        <f>IFERROR(SMALL($CE$3:$CE$1001,ROWS($CE$3:CE149)),"")</f>
        <v/>
      </c>
      <c r="CH149">
        <f>IFERROR(VLOOKUP($CC149,data_pull!$E$22:$G$700,2,0),0)</f>
        <v>120863.54</v>
      </c>
      <c r="CI149" s="1">
        <f t="shared" si="75"/>
        <v>154</v>
      </c>
      <c r="CJ149" s="1">
        <f t="shared" si="74"/>
        <v>5</v>
      </c>
      <c r="CK149" s="1" t="s">
        <v>1313</v>
      </c>
      <c r="CL149" s="1">
        <f t="shared" si="76"/>
        <v>78</v>
      </c>
      <c r="CM149" s="1" t="str">
        <f>IFERROR(VLOOKUP($CK149,stock_data!$B$3:$W$612,2,0),0)</f>
        <v>KEFIM CAPSULE (200mg)</v>
      </c>
      <c r="CN149" s="1" t="str">
        <f>IFERROR(VLOOKUP($CK149,stock_data!$B$3:$W$612,4,0),0)</f>
        <v>1x4's</v>
      </c>
      <c r="CO149" s="1">
        <f>IFERROR(VLOOKUP($CK149,stock_data!$B$3:$W$612,5,0),0)</f>
        <v>88</v>
      </c>
      <c r="CP149" s="3">
        <f t="shared" si="77"/>
        <v>5</v>
      </c>
      <c r="CQ149" s="3">
        <f t="shared" si="78"/>
        <v>440</v>
      </c>
      <c r="CR149" s="1">
        <f>IFERROR(VLOOKUP($CK149,stock_data!$B$3:$W$612,6,0),0)</f>
        <v>0</v>
      </c>
      <c r="CS149" s="1">
        <f>IFERROR(VLOOKUP($CK149,stock_data!$B$3:$W$612,7,0),0)</f>
        <v>0</v>
      </c>
      <c r="CT149" s="1">
        <f>IFERROR(VLOOKUP($CK149,stock_data!$B$3:$W$612,8,0),0)</f>
        <v>0</v>
      </c>
      <c r="CU149" s="1">
        <f>IFERROR(VLOOKUP($CK149,stock_data!$B$3:$W$612,9,0),0)</f>
        <v>0</v>
      </c>
      <c r="CV149" s="1">
        <f>IFERROR(VLOOKUP($CK149,stock_data!$B$3:$W$612,10,0),0)</f>
        <v>0</v>
      </c>
      <c r="CW149" s="1">
        <f>IFERROR(VLOOKUP($CK149,stock_data!$B$3:$W$612,11,0),0)</f>
        <v>0</v>
      </c>
      <c r="CX149" s="1">
        <f>IFERROR(VLOOKUP($CK149,stock_data!$B$3:$W$612,12,0),0)</f>
        <v>0</v>
      </c>
      <c r="CY149" s="1">
        <f>IFERROR(VLOOKUP($CK149,stock_data!$B$3:$W$612,13,0),0)</f>
        <v>0</v>
      </c>
      <c r="CZ149" s="1">
        <f>IFERROR(VLOOKUP($CK149,stock_data!$B$3:$W$612,14,0),0)</f>
        <v>0</v>
      </c>
      <c r="DA149" s="1">
        <f>IFERROR(VLOOKUP($CK149,stock_data!$B$3:$W$612,15,0),0)</f>
        <v>0</v>
      </c>
      <c r="DB149" s="1">
        <f>IFERROR(VLOOKUP($CK149,stock_data!$B$3:$W$612,16,0),0)</f>
        <v>0</v>
      </c>
      <c r="DC149" s="1">
        <f>IFERROR(VLOOKUP($CK149,stock_data!$B$3:$W$612,17,0),0)</f>
        <v>0</v>
      </c>
      <c r="DD149" s="1">
        <f>IFERROR(VLOOKUP($CK149,stock_data!$B$3:$W$612,18,0),0)</f>
        <v>0</v>
      </c>
      <c r="DE149" s="1">
        <f>IFERROR(VLOOKUP($CK149,stock_data!$B$3:$W$612,19,0),0)</f>
        <v>0</v>
      </c>
      <c r="DF149" s="1">
        <f>IFERROR(VLOOKUP($CK149,stock_data!$B$3:$W$612,20,0),0)</f>
        <v>0</v>
      </c>
      <c r="DG149" s="1">
        <f>IFERROR(VLOOKUP($CK149,stock_data!$B$3:$W$612,21,0),0)</f>
        <v>0</v>
      </c>
      <c r="DH149" s="1">
        <f>IFERROR(VLOOKUP($CK149,stock_data!$B$3:$W$612,22,0),0)</f>
        <v>0</v>
      </c>
      <c r="DI149" s="1">
        <f t="shared" si="79"/>
        <v>0</v>
      </c>
      <c r="DJ149" s="1">
        <f t="shared" si="80"/>
        <v>0</v>
      </c>
      <c r="DK149" s="3">
        <f>IFERROR(INDEX(COD_SALES!$B$5:$Z$500,MATCH(resource!$CC149,COD_SALES!$A$5:$A$500,0),MATCH(resource!DK$2,COD_SALES!$B$4:$Z$4,0)),"")</f>
        <v>0</v>
      </c>
      <c r="DL149" s="3">
        <f>IFERROR(INDEX(COD_SALES!$B$5:$Z$500,MATCH(resource!$CC149,COD_SALES!$A$5:$A$500,0),MATCH(resource!DL$2,COD_SALES!$B$4:$Z$4,0)),"")</f>
        <v>18</v>
      </c>
      <c r="DM149" s="3">
        <f>IFERROR(INDEX(COD_SALES!$B$5:$Z$500,MATCH(resource!$CC149,COD_SALES!$A$5:$A$500,0),MATCH(resource!DM$2,COD_SALES!$B$4:$Z$4,0)),"")</f>
        <v>21</v>
      </c>
      <c r="DN149" s="3" t="str">
        <f>IFERROR(INDEX(COD_SALES!$B$5:$Z$500,MATCH(resource!$CC149,COD_SALES!$A$5:$A$500,0),MATCH(resource!DN$2,COD_SALES!$B$4:$Z$4,0)),"")</f>
        <v/>
      </c>
      <c r="DO149" s="3">
        <f>IFERROR(INDEX(COD_SALES!$B$5:$Z$500,MATCH(resource!$CC149,COD_SALES!$A$5:$A$500,0),MATCH(resource!DO$2,COD_SALES!$B$4:$Z$4,0)),"")</f>
        <v>5</v>
      </c>
      <c r="DP149" s="3">
        <f>IFERROR(INDEX(COD_SALES!$B$5:$Z$500,MATCH(resource!$CC149,COD_SALES!$A$5:$A$500,0),MATCH(resource!DP$2,COD_SALES!$B$4:$Z$4,0)),"")</f>
        <v>0</v>
      </c>
      <c r="DQ149" s="3" t="str">
        <f>IFERROR(INDEX(COD_SALES!$B$5:$Z$500,MATCH(resource!$CC149,COD_SALES!$A$5:$A$500,0),MATCH(resource!DQ$2,COD_SALES!$B$4:$Z$4,0)),"")</f>
        <v/>
      </c>
      <c r="DR149" s="3">
        <f>IFERROR(INDEX(COD_SALES!$B$5:$Z$500,MATCH(resource!$CC149,COD_SALES!$A$5:$A$500,0),MATCH(resource!DR$2,COD_SALES!$B$4:$Z$4,0)),"")</f>
        <v>0</v>
      </c>
      <c r="DS149" s="3">
        <f>IFERROR(INDEX(COD_SALES!$B$5:$Z$500,MATCH(resource!$CC149,COD_SALES!$A$5:$A$500,0),MATCH(resource!DS$2,COD_SALES!$B$4:$Z$4,0)),"")</f>
        <v>60</v>
      </c>
      <c r="DT149" s="3">
        <f>IFERROR(INDEX(COD_SALES!$B$5:$Z$500,MATCH(resource!$CC149,COD_SALES!$A$5:$A$500,0),MATCH(resource!DT$2,COD_SALES!$B$4:$Z$4,0)),"")</f>
        <v>2</v>
      </c>
      <c r="DU149" s="3">
        <f>IFERROR(INDEX(COD_SALES!$B$5:$Z$500,MATCH(resource!$CC149,COD_SALES!$A$5:$A$500,0),MATCH(resource!DU$2,COD_SALES!$B$4:$Z$4,0)),"")</f>
        <v>0</v>
      </c>
      <c r="DV149" s="3">
        <f>IFERROR(INDEX(COD_SALES!$B$5:$Z$500,MATCH(resource!$CC149,COD_SALES!$A$5:$A$500,0),MATCH(resource!DV$2,COD_SALES!$B$4:$Z$4,0)),"")</f>
        <v>0</v>
      </c>
      <c r="DW149" s="3">
        <f>IFERROR(INDEX(COD_SALES!$B$5:$Z$500,MATCH(resource!$CC149,COD_SALES!$A$5:$A$500,0),MATCH(resource!DW$2,COD_SALES!$B$4:$Z$4,0)),"")</f>
        <v>41</v>
      </c>
      <c r="DX149" s="3">
        <f>IFERROR(INDEX(COD_SALES!$B$5:$Z$500,MATCH(resource!$CC149,COD_SALES!$A$5:$A$500,0),MATCH(resource!DX$2,COD_SALES!$B$4:$Z$4,0)),"")</f>
        <v>0</v>
      </c>
      <c r="DY149" s="3">
        <f>IFERROR(INDEX(COD_SALES!$B$5:$Z$500,MATCH(resource!$CC149,COD_SALES!$A$5:$A$500,0),MATCH(resource!DY$2,COD_SALES!$B$4:$Z$4,0)),"")</f>
        <v>2</v>
      </c>
      <c r="DZ149" s="3">
        <f>IFERROR(INDEX(COD_SALES!$B$5:$Z$500,MATCH(resource!$CC149,COD_SALES!$A$5:$A$500,0),MATCH(resource!DZ$2,COD_SALES!$B$4:$Z$4,0)),"")</f>
        <v>7</v>
      </c>
      <c r="EA149" s="3">
        <f>IFERROR(INDEX(COD_SALES!$B$5:$Z$500,MATCH(resource!$CC149,COD_SALES!$A$5:$A$500,0),MATCH(resource!EA$2,COD_SALES!$B$4:$Z$4,0)),"")</f>
        <v>7</v>
      </c>
      <c r="EB149" s="3">
        <f t="shared" si="81"/>
        <v>47267.1</v>
      </c>
      <c r="ED149" s="3">
        <f>IFERROR(VLOOKUP($CK149,depot_prod_sales!$B$5:$S$200,3,0),0)</f>
        <v>0</v>
      </c>
      <c r="EE149" s="3">
        <f>IFERROR(VLOOKUP($CK149,depot_prod_sales!$B$5:$S$200,4,0),0)</f>
        <v>0</v>
      </c>
      <c r="EF149" s="3">
        <f>IFERROR(VLOOKUP($CK149,depot_prod_sales!$B$5:$S$200,5,0),0)</f>
        <v>0</v>
      </c>
      <c r="EG149" s="3">
        <f>IFERROR(VLOOKUP($CK149,depot_prod_sales!$B$5:$S$200,6,0),0)</f>
        <v>0</v>
      </c>
      <c r="EH149" s="3">
        <f>IFERROR(VLOOKUP($CK149,depot_prod_sales!$B$5:$S$200,7,0),0)</f>
        <v>0</v>
      </c>
      <c r="EI149" s="3">
        <f>IFERROR(VLOOKUP($CK149,depot_prod_sales!$B$5:$S$200,8,0),0)</f>
        <v>0</v>
      </c>
      <c r="EJ149" s="3">
        <f>IFERROR(VLOOKUP($CK149,depot_prod_sales!$B$5:$S$200,9,0),0)</f>
        <v>0</v>
      </c>
      <c r="EK149" s="3">
        <f>IFERROR(VLOOKUP($CK149,depot_prod_sales!$B$5:$S$200,10,0),0)</f>
        <v>0</v>
      </c>
      <c r="EL149" s="3">
        <f>IFERROR(VLOOKUP($CK149,depot_prod_sales!$B$5:$S$200,11,0),0)</f>
        <v>0</v>
      </c>
      <c r="EM149" s="3">
        <f>IFERROR(VLOOKUP($CK149,depot_prod_sales!$B$5:$S$200,12,0),0)</f>
        <v>0</v>
      </c>
      <c r="EN149" s="3">
        <f>IFERROR(VLOOKUP($CK149,depot_prod_sales!$B$5:$S$200,13,0),0)</f>
        <v>0</v>
      </c>
      <c r="EO149" s="3">
        <f>IFERROR(VLOOKUP($CK149,depot_prod_sales!$B$5:$S$200,14,0),0)</f>
        <v>0</v>
      </c>
      <c r="EP149" s="3">
        <f>IFERROR(VLOOKUP($CK149,depot_prod_sales!$B$5:$S$200,15,0),0)</f>
        <v>0</v>
      </c>
      <c r="EQ149" s="3">
        <f>IFERROR(VLOOKUP($CK149,depot_prod_sales!$B$5:$S$200,16,0),0)</f>
        <v>0</v>
      </c>
      <c r="ER149" s="3">
        <f>IFERROR(VLOOKUP($CK149,depot_prod_sales!$B$5:$S$200,17,0),0)</f>
        <v>0</v>
      </c>
      <c r="ES149" s="3">
        <f>IFERROR(VLOOKUP($CK149,depot_prod_sales!$B$5:$S$200,18,0),0)</f>
        <v>0</v>
      </c>
      <c r="ET149" s="116">
        <f t="shared" si="82"/>
        <v>0</v>
      </c>
      <c r="EU149" s="116">
        <f t="shared" si="83"/>
        <v>0</v>
      </c>
      <c r="EW149" s="3">
        <f>IFERROR(VLOOKUP(CC149,data_pull!$AO$25:$AR$546,2,0),0)</f>
        <v>25</v>
      </c>
      <c r="EX149" s="1">
        <f>IFERROR(VLOOKUP(CC149,data_pull!$AO$25:$AR$546,4,0),0)</f>
        <v>175000</v>
      </c>
    </row>
    <row r="150" spans="13:154" x14ac:dyDescent="0.25"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4" t="str">
        <f>sales_data!B149</f>
        <v>Abdul Kader Zilane</v>
      </c>
      <c r="AR150" s="4" t="str">
        <f>sales_data!C149</f>
        <v>Alomgir Hossain-3 (FM)</v>
      </c>
      <c r="AS150" s="5" t="str">
        <f t="shared" si="73"/>
        <v/>
      </c>
      <c r="AT150" s="4" t="str">
        <f>sales_data!I149</f>
        <v>Nazrul Islam-10</v>
      </c>
      <c r="AU150" s="4" t="str">
        <f>sales_data!W149</f>
        <v>Zitka (Tb)</v>
      </c>
      <c r="AV150" s="1">
        <f>sales_data!N149</f>
        <v>36128.74</v>
      </c>
      <c r="AW150" s="1">
        <f>sales_data!P149</f>
        <v>10</v>
      </c>
      <c r="AX150" s="3">
        <f ca="1">IFERROR(INDEX(INDIRECT("day_wise_sales_data!$B$2:$BZ$599"),MATCH(resource!$CC150,day_wise_sales_data!$A$2:$A$500,0),MATCH(resource!AX$2,INDIRECT("day_wise_sales_data!$B$1:$BZ$1"),0)),0)</f>
        <v>0</v>
      </c>
      <c r="AY150" s="3">
        <f ca="1">IFERROR(INDEX(INDIRECT("day_wise_sales_data!$B$2:$BZ$599"),MATCH(resource!$CC150,day_wise_sales_data!$A$2:$A$500,0),MATCH(resource!AY$2,INDIRECT("day_wise_sales_data!$B$1:$BZ$1"),0)),0)</f>
        <v>0</v>
      </c>
      <c r="AZ150" s="3">
        <f ca="1">IFERROR(INDEX(INDIRECT("day_wise_sales_data!$B$2:$BZ$599"),MATCH(resource!$CC150,day_wise_sales_data!$A$2:$A$500,0),MATCH(resource!AZ$2,INDIRECT("day_wise_sales_data!$B$1:$BZ$1"),0)),0)</f>
        <v>0</v>
      </c>
      <c r="BA150" s="3">
        <f ca="1">IFERROR(INDEX(INDIRECT("day_wise_sales_data!$B$2:$BZ$599"),MATCH(resource!$CC150,day_wise_sales_data!$A$2:$A$500,0),MATCH(resource!BA$2,INDIRECT("day_wise_sales_data!$B$1:$BZ$1"),0)),0)</f>
        <v>0</v>
      </c>
      <c r="BB150" s="3">
        <f ca="1">IFERROR(INDEX(INDIRECT("day_wise_sales_data!$B$2:$BZ$599"),MATCH(resource!$CC150,day_wise_sales_data!$A$2:$A$500,0),MATCH(resource!BB$2,INDIRECT("day_wise_sales_data!$B$1:$BZ$1"),0)),0)</f>
        <v>0</v>
      </c>
      <c r="BC150" s="3">
        <f ca="1">IFERROR(INDEX(INDIRECT("day_wise_sales_data!$B$2:$BZ$599"),MATCH(resource!$CC150,day_wise_sales_data!$A$2:$A$500,0),MATCH(resource!BC$2,INDIRECT("day_wise_sales_data!$B$1:$BZ$1"),0)),0)</f>
        <v>0</v>
      </c>
      <c r="BD150" s="3">
        <f ca="1">IFERROR(INDEX(INDIRECT("day_wise_sales_data!$B$2:$BZ$599"),MATCH(resource!$CC150,day_wise_sales_data!$A$2:$A$500,0),MATCH(resource!BD$2,INDIRECT("day_wise_sales_data!$B$1:$BZ$1"),0)),0)</f>
        <v>0</v>
      </c>
      <c r="BE150" s="3">
        <f ca="1">IFERROR(INDEX(INDIRECT("day_wise_sales_data!$B$2:$BZ$599"),MATCH(resource!$CC150,day_wise_sales_data!$A$2:$A$500,0),MATCH(resource!BE$2,INDIRECT("day_wise_sales_data!$B$1:$BZ$1"),0)),0)</f>
        <v>0</v>
      </c>
      <c r="BF150" s="3">
        <f ca="1">IFERROR(INDEX(INDIRECT("day_wise_sales_data!$B$2:$BZ$599"),MATCH(resource!$CC150,day_wise_sales_data!$A$2:$A$500,0),MATCH(resource!BF$2,INDIRECT("day_wise_sales_data!$B$1:$BZ$1"),0)),0)</f>
        <v>0</v>
      </c>
      <c r="BG150" s="3">
        <f ca="1">IFERROR(INDEX(INDIRECT("day_wise_sales_data!$B$2:$BZ$599"),MATCH(resource!$CC150,day_wise_sales_data!$A$2:$A$500,0),MATCH(resource!BG$2,INDIRECT("day_wise_sales_data!$B$1:$BZ$1"),0)),0)</f>
        <v>0</v>
      </c>
      <c r="BH150" s="3">
        <f ca="1">IFERROR(INDEX(INDIRECT("day_wise_sales_data!$B$2:$BZ$599"),MATCH(resource!$CC150,day_wise_sales_data!$A$2:$A$500,0),MATCH(resource!BH$2,INDIRECT("day_wise_sales_data!$B$1:$BZ$1"),0)),0)</f>
        <v>-1390</v>
      </c>
      <c r="BI150" s="3">
        <f ca="1">IFERROR(INDEX(INDIRECT("day_wise_sales_data!$B$2:$BZ$599"),MATCH(resource!$CC150,day_wise_sales_data!$A$2:$A$500,0),MATCH(resource!BI$2,INDIRECT("day_wise_sales_data!$B$1:$BZ$1"),0)),0)</f>
        <v>0</v>
      </c>
      <c r="BJ150" s="3">
        <f ca="1">IFERROR(INDEX(INDIRECT("day_wise_sales_data!$B$2:$BZ$599"),MATCH(resource!$CC150,day_wise_sales_data!$A$2:$A$500,0),MATCH(resource!BJ$2,INDIRECT("day_wise_sales_data!$B$1:$BZ$1"),0)),0)</f>
        <v>0</v>
      </c>
      <c r="BK150" s="3">
        <f ca="1">IFERROR(INDEX(INDIRECT("day_wise_sales_data!$B$2:$BZ$599"),MATCH(resource!$CC150,day_wise_sales_data!$A$2:$A$500,0),MATCH(resource!BK$2,INDIRECT("day_wise_sales_data!$B$1:$BZ$1"),0)),0)</f>
        <v>0</v>
      </c>
      <c r="BL150" s="3">
        <f ca="1">IFERROR(INDEX(INDIRECT("day_wise_sales_data!$B$2:$BZ$599"),MATCH(resource!$CC150,day_wise_sales_data!$A$2:$A$500,0),MATCH(resource!BL$2,INDIRECT("day_wise_sales_data!$B$1:$BZ$1"),0)),0)</f>
        <v>0</v>
      </c>
      <c r="BM150" s="3">
        <f ca="1">IFERROR(INDEX(INDIRECT("day_wise_sales_data!$B$2:$BZ$599"),MATCH(resource!$CC150,day_wise_sales_data!$A$2:$A$500,0),MATCH(resource!BM$2,INDIRECT("day_wise_sales_data!$B$1:$BZ$1"),0)),0)</f>
        <v>0</v>
      </c>
      <c r="BN150" s="3">
        <f ca="1">IFERROR(INDEX(INDIRECT("day_wise_sales_data!$B$2:$BZ$599"),MATCH(resource!$CC150,day_wise_sales_data!$A$2:$A$500,0),MATCH(resource!BN$2,INDIRECT("day_wise_sales_data!$B$1:$BZ$1"),0)),0)</f>
        <v>0</v>
      </c>
      <c r="BO150" s="3">
        <f ca="1">IFERROR(INDEX(INDIRECT("day_wise_sales_data!$B$2:$BZ$599"),MATCH(resource!$CC150,day_wise_sales_data!$A$2:$A$500,0),MATCH(resource!BO$2,INDIRECT("day_wise_sales_data!$B$1:$BZ$1"),0)),0)</f>
        <v>6676.43</v>
      </c>
      <c r="BP150" s="3">
        <f ca="1">IFERROR(INDEX(INDIRECT("day_wise_sales_data!$B$2:$BZ$599"),MATCH(resource!$CC150,day_wise_sales_data!$A$2:$A$500,0),MATCH(resource!BP$2,INDIRECT("day_wise_sales_data!$B$1:$BZ$1"),0)),0)</f>
        <v>5145.43</v>
      </c>
      <c r="BQ150" s="3">
        <f ca="1">IFERROR(INDEX(INDIRECT("day_wise_sales_data!$B$2:$BZ$599"),MATCH(resource!$CC150,day_wise_sales_data!$A$2:$A$500,0),MATCH(resource!BQ$2,INDIRECT("day_wise_sales_data!$B$1:$BZ$1"),0)),0)</f>
        <v>0</v>
      </c>
      <c r="BR150" s="3">
        <f ca="1">IFERROR(INDEX(INDIRECT("day_wise_sales_data!$B$2:$BZ$599"),MATCH(resource!$CC150,day_wise_sales_data!$A$2:$A$500,0),MATCH(resource!BR$2,INDIRECT("day_wise_sales_data!$B$1:$BZ$1"),0)),0)</f>
        <v>0</v>
      </c>
      <c r="BS150" s="3">
        <f ca="1">IFERROR(INDEX(INDIRECT("day_wise_sales_data!$B$2:$BZ$599"),MATCH(resource!$CC150,day_wise_sales_data!$A$2:$A$500,0),MATCH(resource!BS$2,INDIRECT("day_wise_sales_data!$B$1:$BZ$1"),0)),0)</f>
        <v>2380.29</v>
      </c>
      <c r="BT150" s="3">
        <f ca="1">IFERROR(INDEX(INDIRECT("day_wise_sales_data!$B$2:$BZ$599"),MATCH(resource!$CC150,day_wise_sales_data!$A$2:$A$500,0),MATCH(resource!BT$2,INDIRECT("day_wise_sales_data!$B$1:$BZ$1"),0)),0)</f>
        <v>0</v>
      </c>
      <c r="BU150" s="3">
        <f ca="1">IFERROR(INDEX(INDIRECT("day_wise_sales_data!$B$2:$BZ$599"),MATCH(resource!$CC150,day_wise_sales_data!$A$2:$A$500,0),MATCH(resource!BU$2,INDIRECT("day_wise_sales_data!$B$1:$BZ$1"),0)),0)</f>
        <v>23316.59</v>
      </c>
      <c r="BV150" s="3">
        <f ca="1">IFERROR(INDEX(INDIRECT("day_wise_sales_data!$B$2:$BZ$599"),MATCH(resource!$CC150,day_wise_sales_data!$A$2:$A$500,0),MATCH(resource!BV$2,INDIRECT("day_wise_sales_data!$B$1:$BZ$1"),0)),0)</f>
        <v>0</v>
      </c>
      <c r="BW150" s="3">
        <f ca="1">IFERROR(INDEX(INDIRECT("day_wise_sales_data!$B$2:$BZ$599"),MATCH(resource!$CC150,day_wise_sales_data!$A$2:$A$500,0),MATCH(resource!BW$2,INDIRECT("day_wise_sales_data!$B$1:$BZ$1"),0)),0)</f>
        <v>0</v>
      </c>
      <c r="BX150" s="3">
        <f ca="1">IFERROR(INDEX(INDIRECT("day_wise_sales_data!$B$2:$BZ$599"),MATCH(resource!$CC150,day_wise_sales_data!$A$2:$A$500,0),MATCH(resource!BX$2,INDIRECT("day_wise_sales_data!$B$1:$BZ$1"),0)),0)</f>
        <v>0</v>
      </c>
      <c r="BY150" s="3">
        <f ca="1">IFERROR(INDEX(INDIRECT("day_wise_sales_data!$B$2:$BZ$599"),MATCH(resource!$CC150,day_wise_sales_data!$A$2:$A$500,0),MATCH(resource!BY$2,INDIRECT("day_wise_sales_data!$B$1:$BZ$1"),0)),0)</f>
        <v>0</v>
      </c>
      <c r="BZ150" s="3">
        <f ca="1">IFERROR(INDEX(INDIRECT("day_wise_sales_data!$B$2:$BZ$599"),MATCH(resource!$CC150,day_wise_sales_data!$A$2:$A$500,0),MATCH(resource!BZ$2,INDIRECT("day_wise_sales_data!$B$1:$BZ$1"),0)),0)</f>
        <v>0</v>
      </c>
      <c r="CA150" s="3" t="str">
        <f ca="1">IFERROR(INDEX(INDIRECT("day_wise_sales_data!$B$2:$BZ$599"),MATCH(resource!$CC150,day_wise_sales_data!$A$2:$A$500,0),MATCH(resource!CA$2,INDIRECT("day_wise_sales_data!$B$1:$BZ$1"),0)),0)</f>
        <v>dd</v>
      </c>
      <c r="CC150" s="4" t="str">
        <f>sales_data!H149</f>
        <v>DHK05211</v>
      </c>
      <c r="CD150" s="1">
        <v>148</v>
      </c>
      <c r="CE150" s="1" t="str">
        <f>IF(AQ150=report!$AQ$3,resource!CD150,"")</f>
        <v/>
      </c>
      <c r="CF150" s="5" t="str">
        <f>IFERROR(SMALL($CE$3:$CE$1001,ROWS($CE$3:CE150)),"")</f>
        <v/>
      </c>
      <c r="CH150">
        <f>IFERROR(VLOOKUP($CC150,data_pull!$E$22:$G$700,2,0),0)</f>
        <v>36128.74</v>
      </c>
      <c r="CI150" s="1">
        <f t="shared" si="75"/>
        <v>117</v>
      </c>
      <c r="CJ150" s="1">
        <f t="shared" si="74"/>
        <v>0</v>
      </c>
      <c r="CK150" s="1" t="s">
        <v>1316</v>
      </c>
      <c r="CL150" s="1">
        <f t="shared" si="76"/>
        <v>111</v>
      </c>
      <c r="CM150" s="1" t="str">
        <f>IFERROR(VLOOKUP($CK150,stock_data!$B$3:$W$612,2,0),0)</f>
        <v>KEFIM CAPSULE 200mg</v>
      </c>
      <c r="CN150" s="1" t="str">
        <f>IFERROR(VLOOKUP($CK150,stock_data!$B$3:$W$612,4,0),0)</f>
        <v>2x4's</v>
      </c>
      <c r="CO150" s="1">
        <f>IFERROR(VLOOKUP($CK150,stock_data!$B$3:$W$612,5,0),0)</f>
        <v>211.9</v>
      </c>
      <c r="CP150" s="3">
        <f t="shared" si="77"/>
        <v>0</v>
      </c>
      <c r="CQ150" s="3">
        <f t="shared" si="78"/>
        <v>0</v>
      </c>
      <c r="CR150" s="1">
        <f>IFERROR(VLOOKUP($CK150,stock_data!$B$3:$W$612,6,0),0)</f>
        <v>0</v>
      </c>
      <c r="CS150" s="1">
        <f>IFERROR(VLOOKUP($CK150,stock_data!$B$3:$W$612,7,0),0)</f>
        <v>0</v>
      </c>
      <c r="CT150" s="1">
        <f>IFERROR(VLOOKUP($CK150,stock_data!$B$3:$W$612,8,0),0)</f>
        <v>0</v>
      </c>
      <c r="CU150" s="1">
        <f>IFERROR(VLOOKUP($CK150,stock_data!$B$3:$W$612,9,0),0)</f>
        <v>0</v>
      </c>
      <c r="CV150" s="1">
        <f>IFERROR(VLOOKUP($CK150,stock_data!$B$3:$W$612,10,0),0)</f>
        <v>0</v>
      </c>
      <c r="CW150" s="1">
        <f>IFERROR(VLOOKUP($CK150,stock_data!$B$3:$W$612,11,0),0)</f>
        <v>0</v>
      </c>
      <c r="CX150" s="1">
        <f>IFERROR(VLOOKUP($CK150,stock_data!$B$3:$W$612,12,0),0)</f>
        <v>0</v>
      </c>
      <c r="CY150" s="1">
        <f>IFERROR(VLOOKUP($CK150,stock_data!$B$3:$W$612,13,0),0)</f>
        <v>0</v>
      </c>
      <c r="CZ150" s="1">
        <f>IFERROR(VLOOKUP($CK150,stock_data!$B$3:$W$612,14,0),0)</f>
        <v>0</v>
      </c>
      <c r="DA150" s="1">
        <f>IFERROR(VLOOKUP($CK150,stock_data!$B$3:$W$612,15,0),0)</f>
        <v>0</v>
      </c>
      <c r="DB150" s="1">
        <f>IFERROR(VLOOKUP($CK150,stock_data!$B$3:$W$612,16,0),0)</f>
        <v>0</v>
      </c>
      <c r="DC150" s="1">
        <f>IFERROR(VLOOKUP($CK150,stock_data!$B$3:$W$612,17,0),0)</f>
        <v>0</v>
      </c>
      <c r="DD150" s="1">
        <f>IFERROR(VLOOKUP($CK150,stock_data!$B$3:$W$612,18,0),0)</f>
        <v>0</v>
      </c>
      <c r="DE150" s="1">
        <f>IFERROR(VLOOKUP($CK150,stock_data!$B$3:$W$612,19,0),0)</f>
        <v>0</v>
      </c>
      <c r="DF150" s="1">
        <f>IFERROR(VLOOKUP($CK150,stock_data!$B$3:$W$612,20,0),0)</f>
        <v>0</v>
      </c>
      <c r="DG150" s="1">
        <f>IFERROR(VLOOKUP($CK150,stock_data!$B$3:$W$612,21,0),0)</f>
        <v>0</v>
      </c>
      <c r="DH150" s="1">
        <f>IFERROR(VLOOKUP($CK150,stock_data!$B$3:$W$612,22,0),0)</f>
        <v>5</v>
      </c>
      <c r="DI150" s="1">
        <f t="shared" si="79"/>
        <v>5</v>
      </c>
      <c r="DJ150" s="1">
        <f t="shared" si="80"/>
        <v>1059.5</v>
      </c>
      <c r="DK150" s="3">
        <f>IFERROR(INDEX(COD_SALES!$B$5:$Z$500,MATCH(resource!$CC150,COD_SALES!$A$5:$A$500,0),MATCH(resource!DK$2,COD_SALES!$B$4:$Z$4,0)),"")</f>
        <v>0</v>
      </c>
      <c r="DL150" s="3">
        <f>IFERROR(INDEX(COD_SALES!$B$5:$Z$500,MATCH(resource!$CC150,COD_SALES!$A$5:$A$500,0),MATCH(resource!DL$2,COD_SALES!$B$4:$Z$4,0)),"")</f>
        <v>0</v>
      </c>
      <c r="DM150" s="3">
        <f>IFERROR(INDEX(COD_SALES!$B$5:$Z$500,MATCH(resource!$CC150,COD_SALES!$A$5:$A$500,0),MATCH(resource!DM$2,COD_SALES!$B$4:$Z$4,0)),"")</f>
        <v>0</v>
      </c>
      <c r="DN150" s="3" t="str">
        <f>IFERROR(INDEX(COD_SALES!$B$5:$Z$500,MATCH(resource!$CC150,COD_SALES!$A$5:$A$500,0),MATCH(resource!DN$2,COD_SALES!$B$4:$Z$4,0)),"")</f>
        <v/>
      </c>
      <c r="DO150" s="3">
        <f>IFERROR(INDEX(COD_SALES!$B$5:$Z$500,MATCH(resource!$CC150,COD_SALES!$A$5:$A$500,0),MATCH(resource!DO$2,COD_SALES!$B$4:$Z$4,0)),"")</f>
        <v>0</v>
      </c>
      <c r="DP150" s="3">
        <f>IFERROR(INDEX(COD_SALES!$B$5:$Z$500,MATCH(resource!$CC150,COD_SALES!$A$5:$A$500,0),MATCH(resource!DP$2,COD_SALES!$B$4:$Z$4,0)),"")</f>
        <v>0</v>
      </c>
      <c r="DQ150" s="3" t="str">
        <f>IFERROR(INDEX(COD_SALES!$B$5:$Z$500,MATCH(resource!$CC150,COD_SALES!$A$5:$A$500,0),MATCH(resource!DQ$2,COD_SALES!$B$4:$Z$4,0)),"")</f>
        <v/>
      </c>
      <c r="DR150" s="3">
        <f>IFERROR(INDEX(COD_SALES!$B$5:$Z$500,MATCH(resource!$CC150,COD_SALES!$A$5:$A$500,0),MATCH(resource!DR$2,COD_SALES!$B$4:$Z$4,0)),"")</f>
        <v>0</v>
      </c>
      <c r="DS150" s="3">
        <f>IFERROR(INDEX(COD_SALES!$B$5:$Z$500,MATCH(resource!$CC150,COD_SALES!$A$5:$A$500,0),MATCH(resource!DS$2,COD_SALES!$B$4:$Z$4,0)),"")</f>
        <v>4</v>
      </c>
      <c r="DT150" s="3">
        <f>IFERROR(INDEX(COD_SALES!$B$5:$Z$500,MATCH(resource!$CC150,COD_SALES!$A$5:$A$500,0),MATCH(resource!DT$2,COD_SALES!$B$4:$Z$4,0)),"")</f>
        <v>0</v>
      </c>
      <c r="DU150" s="3">
        <f>IFERROR(INDEX(COD_SALES!$B$5:$Z$500,MATCH(resource!$CC150,COD_SALES!$A$5:$A$500,0),MATCH(resource!DU$2,COD_SALES!$B$4:$Z$4,0)),"")</f>
        <v>0</v>
      </c>
      <c r="DV150" s="3">
        <f>IFERROR(INDEX(COD_SALES!$B$5:$Z$500,MATCH(resource!$CC150,COD_SALES!$A$5:$A$500,0),MATCH(resource!DV$2,COD_SALES!$B$4:$Z$4,0)),"")</f>
        <v>0</v>
      </c>
      <c r="DW150" s="3">
        <f>IFERROR(INDEX(COD_SALES!$B$5:$Z$500,MATCH(resource!$CC150,COD_SALES!$A$5:$A$500,0),MATCH(resource!DW$2,COD_SALES!$B$4:$Z$4,0)),"")</f>
        <v>13</v>
      </c>
      <c r="DX150" s="3">
        <f>IFERROR(INDEX(COD_SALES!$B$5:$Z$500,MATCH(resource!$CC150,COD_SALES!$A$5:$A$500,0),MATCH(resource!DX$2,COD_SALES!$B$4:$Z$4,0)),"")</f>
        <v>0</v>
      </c>
      <c r="DY150" s="3">
        <f>IFERROR(INDEX(COD_SALES!$B$5:$Z$500,MATCH(resource!$CC150,COD_SALES!$A$5:$A$500,0),MATCH(resource!DY$2,COD_SALES!$B$4:$Z$4,0)),"")</f>
        <v>0</v>
      </c>
      <c r="DZ150" s="3">
        <f>IFERROR(INDEX(COD_SALES!$B$5:$Z$500,MATCH(resource!$CC150,COD_SALES!$A$5:$A$500,0),MATCH(resource!DZ$2,COD_SALES!$B$4:$Z$4,0)),"")</f>
        <v>0</v>
      </c>
      <c r="EA150" s="3">
        <f>IFERROR(INDEX(COD_SALES!$B$5:$Z$500,MATCH(resource!$CC150,COD_SALES!$A$5:$A$500,0),MATCH(resource!EA$2,COD_SALES!$B$4:$Z$4,0)),"")</f>
        <v>0</v>
      </c>
      <c r="EB150" s="3">
        <f t="shared" si="81"/>
        <v>7736.66</v>
      </c>
      <c r="ED150" s="3">
        <f>IFERROR(VLOOKUP($CK150,depot_prod_sales!$B$5:$S$200,3,0),0)</f>
        <v>0</v>
      </c>
      <c r="EE150" s="3">
        <f>IFERROR(VLOOKUP($CK150,depot_prod_sales!$B$5:$S$200,4,0),0)</f>
        <v>0</v>
      </c>
      <c r="EF150" s="3">
        <f>IFERROR(VLOOKUP($CK150,depot_prod_sales!$B$5:$S$200,5,0),0)</f>
        <v>0</v>
      </c>
      <c r="EG150" s="3">
        <f>IFERROR(VLOOKUP($CK150,depot_prod_sales!$B$5:$S$200,6,0),0)</f>
        <v>0</v>
      </c>
      <c r="EH150" s="3">
        <f>IFERROR(VLOOKUP($CK150,depot_prod_sales!$B$5:$S$200,7,0),0)</f>
        <v>0</v>
      </c>
      <c r="EI150" s="3">
        <f>IFERROR(VLOOKUP($CK150,depot_prod_sales!$B$5:$S$200,8,0),0)</f>
        <v>0</v>
      </c>
      <c r="EJ150" s="3">
        <f>IFERROR(VLOOKUP($CK150,depot_prod_sales!$B$5:$S$200,9,0),0)</f>
        <v>0</v>
      </c>
      <c r="EK150" s="3">
        <f>IFERROR(VLOOKUP($CK150,depot_prod_sales!$B$5:$S$200,10,0),0)</f>
        <v>0</v>
      </c>
      <c r="EL150" s="3">
        <f>IFERROR(VLOOKUP($CK150,depot_prod_sales!$B$5:$S$200,11,0),0)</f>
        <v>0</v>
      </c>
      <c r="EM150" s="3">
        <f>IFERROR(VLOOKUP($CK150,depot_prod_sales!$B$5:$S$200,12,0),0)</f>
        <v>0</v>
      </c>
      <c r="EN150" s="3">
        <f>IFERROR(VLOOKUP($CK150,depot_prod_sales!$B$5:$S$200,13,0),0)</f>
        <v>0</v>
      </c>
      <c r="EO150" s="3">
        <f>IFERROR(VLOOKUP($CK150,depot_prod_sales!$B$5:$S$200,14,0),0)</f>
        <v>0</v>
      </c>
      <c r="EP150" s="3">
        <f>IFERROR(VLOOKUP($CK150,depot_prod_sales!$B$5:$S$200,15,0),0)</f>
        <v>0</v>
      </c>
      <c r="EQ150" s="3">
        <f>IFERROR(VLOOKUP($CK150,depot_prod_sales!$B$5:$S$200,16,0),0)</f>
        <v>0</v>
      </c>
      <c r="ER150" s="3">
        <f>IFERROR(VLOOKUP($CK150,depot_prod_sales!$B$5:$S$200,17,0),0)</f>
        <v>0</v>
      </c>
      <c r="ES150" s="3">
        <f>IFERROR(VLOOKUP($CK150,depot_prod_sales!$B$5:$S$200,18,0),0)</f>
        <v>0</v>
      </c>
      <c r="ET150" s="116">
        <f t="shared" si="82"/>
        <v>0</v>
      </c>
      <c r="EU150" s="116">
        <f t="shared" si="83"/>
        <v>0</v>
      </c>
      <c r="EW150" s="3">
        <f>IFERROR(VLOOKUP(CC150,data_pull!$AO$25:$AR$546,2,0),0)</f>
        <v>8</v>
      </c>
      <c r="EX150" s="1">
        <f>IFERROR(VLOOKUP(CC150,data_pull!$AO$25:$AR$546,4,0),0)</f>
        <v>190000</v>
      </c>
    </row>
    <row r="151" spans="13:154" x14ac:dyDescent="0.25"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4" t="str">
        <f>sales_data!B150</f>
        <v>Abdul Kader Zilane</v>
      </c>
      <c r="AR151" s="4" t="str">
        <f>sales_data!C150</f>
        <v>Alomgir Hossain-3 (FM)</v>
      </c>
      <c r="AS151" s="5" t="str">
        <f t="shared" si="73"/>
        <v/>
      </c>
      <c r="AT151" s="4" t="str">
        <f>sales_data!I150</f>
        <v>Rakibul Islam-2</v>
      </c>
      <c r="AU151" s="4" t="str">
        <f>sales_data!W150</f>
        <v>Saturia (Tb)</v>
      </c>
      <c r="AV151" s="1">
        <f>sales_data!N150</f>
        <v>16630.36</v>
      </c>
      <c r="AW151" s="1">
        <f>sales_data!P150</f>
        <v>29</v>
      </c>
      <c r="AX151" s="3">
        <f ca="1">IFERROR(INDEX(INDIRECT("day_wise_sales_data!$B$2:$BZ$599"),MATCH(resource!$CC151,day_wise_sales_data!$A$2:$A$500,0),MATCH(resource!AX$2,INDIRECT("day_wise_sales_data!$B$1:$BZ$1"),0)),0)</f>
        <v>0</v>
      </c>
      <c r="AY151" s="3">
        <f ca="1">IFERROR(INDEX(INDIRECT("day_wise_sales_data!$B$2:$BZ$599"),MATCH(resource!$CC151,day_wise_sales_data!$A$2:$A$500,0),MATCH(resource!AY$2,INDIRECT("day_wise_sales_data!$B$1:$BZ$1"),0)),0)</f>
        <v>0</v>
      </c>
      <c r="AZ151" s="3">
        <f ca="1">IFERROR(INDEX(INDIRECT("day_wise_sales_data!$B$2:$BZ$599"),MATCH(resource!$CC151,day_wise_sales_data!$A$2:$A$500,0),MATCH(resource!AZ$2,INDIRECT("day_wise_sales_data!$B$1:$BZ$1"),0)),0)</f>
        <v>0</v>
      </c>
      <c r="BA151" s="3">
        <f ca="1">IFERROR(INDEX(INDIRECT("day_wise_sales_data!$B$2:$BZ$599"),MATCH(resource!$CC151,day_wise_sales_data!$A$2:$A$500,0),MATCH(resource!BA$2,INDIRECT("day_wise_sales_data!$B$1:$BZ$1"),0)),0)</f>
        <v>0</v>
      </c>
      <c r="BB151" s="3">
        <f ca="1">IFERROR(INDEX(INDIRECT("day_wise_sales_data!$B$2:$BZ$599"),MATCH(resource!$CC151,day_wise_sales_data!$A$2:$A$500,0),MATCH(resource!BB$2,INDIRECT("day_wise_sales_data!$B$1:$BZ$1"),0)),0)</f>
        <v>0</v>
      </c>
      <c r="BC151" s="3">
        <f ca="1">IFERROR(INDEX(INDIRECT("day_wise_sales_data!$B$2:$BZ$599"),MATCH(resource!$CC151,day_wise_sales_data!$A$2:$A$500,0),MATCH(resource!BC$2,INDIRECT("day_wise_sales_data!$B$1:$BZ$1"),0)),0)</f>
        <v>0</v>
      </c>
      <c r="BD151" s="3">
        <f ca="1">IFERROR(INDEX(INDIRECT("day_wise_sales_data!$B$2:$BZ$599"),MATCH(resource!$CC151,day_wise_sales_data!$A$2:$A$500,0),MATCH(resource!BD$2,INDIRECT("day_wise_sales_data!$B$1:$BZ$1"),0)),0)</f>
        <v>-7952.12</v>
      </c>
      <c r="BE151" s="3">
        <f ca="1">IFERROR(INDEX(INDIRECT("day_wise_sales_data!$B$2:$BZ$599"),MATCH(resource!$CC151,day_wise_sales_data!$A$2:$A$500,0),MATCH(resource!BE$2,INDIRECT("day_wise_sales_data!$B$1:$BZ$1"),0)),0)</f>
        <v>0</v>
      </c>
      <c r="BF151" s="3">
        <f ca="1">IFERROR(INDEX(INDIRECT("day_wise_sales_data!$B$2:$BZ$599"),MATCH(resource!$CC151,day_wise_sales_data!$A$2:$A$500,0),MATCH(resource!BF$2,INDIRECT("day_wise_sales_data!$B$1:$BZ$1"),0)),0)</f>
        <v>0</v>
      </c>
      <c r="BG151" s="3">
        <f ca="1">IFERROR(INDEX(INDIRECT("day_wise_sales_data!$B$2:$BZ$599"),MATCH(resource!$CC151,day_wise_sales_data!$A$2:$A$500,0),MATCH(resource!BG$2,INDIRECT("day_wise_sales_data!$B$1:$BZ$1"),0)),0)</f>
        <v>0</v>
      </c>
      <c r="BH151" s="3">
        <f ca="1">IFERROR(INDEX(INDIRECT("day_wise_sales_data!$B$2:$BZ$599"),MATCH(resource!$CC151,day_wise_sales_data!$A$2:$A$500,0),MATCH(resource!BH$2,INDIRECT("day_wise_sales_data!$B$1:$BZ$1"),0)),0)</f>
        <v>22153.84</v>
      </c>
      <c r="BI151" s="3">
        <f ca="1">IFERROR(INDEX(INDIRECT("day_wise_sales_data!$B$2:$BZ$599"),MATCH(resource!$CC151,day_wise_sales_data!$A$2:$A$500,0),MATCH(resource!BI$2,INDIRECT("day_wise_sales_data!$B$1:$BZ$1"),0)),0)</f>
        <v>0</v>
      </c>
      <c r="BJ151" s="3">
        <f ca="1">IFERROR(INDEX(INDIRECT("day_wise_sales_data!$B$2:$BZ$599"),MATCH(resource!$CC151,day_wise_sales_data!$A$2:$A$500,0),MATCH(resource!BJ$2,INDIRECT("day_wise_sales_data!$B$1:$BZ$1"),0)),0)</f>
        <v>0</v>
      </c>
      <c r="BK151" s="3">
        <f ca="1">IFERROR(INDEX(INDIRECT("day_wise_sales_data!$B$2:$BZ$599"),MATCH(resource!$CC151,day_wise_sales_data!$A$2:$A$500,0),MATCH(resource!BK$2,INDIRECT("day_wise_sales_data!$B$1:$BZ$1"),0)),0)</f>
        <v>0</v>
      </c>
      <c r="BL151" s="3">
        <f ca="1">IFERROR(INDEX(INDIRECT("day_wise_sales_data!$B$2:$BZ$599"),MATCH(resource!$CC151,day_wise_sales_data!$A$2:$A$500,0),MATCH(resource!BL$2,INDIRECT("day_wise_sales_data!$B$1:$BZ$1"),0)),0)</f>
        <v>0</v>
      </c>
      <c r="BM151" s="3">
        <f ca="1">IFERROR(INDEX(INDIRECT("day_wise_sales_data!$B$2:$BZ$599"),MATCH(resource!$CC151,day_wise_sales_data!$A$2:$A$500,0),MATCH(resource!BM$2,INDIRECT("day_wise_sales_data!$B$1:$BZ$1"),0)),0)</f>
        <v>0</v>
      </c>
      <c r="BN151" s="3">
        <f ca="1">IFERROR(INDEX(INDIRECT("day_wise_sales_data!$B$2:$BZ$599"),MATCH(resource!$CC151,day_wise_sales_data!$A$2:$A$500,0),MATCH(resource!BN$2,INDIRECT("day_wise_sales_data!$B$1:$BZ$1"),0)),0)</f>
        <v>0</v>
      </c>
      <c r="BO151" s="3">
        <f ca="1">IFERROR(INDEX(INDIRECT("day_wise_sales_data!$B$2:$BZ$599"),MATCH(resource!$CC151,day_wise_sales_data!$A$2:$A$500,0),MATCH(resource!BO$2,INDIRECT("day_wise_sales_data!$B$1:$BZ$1"),0)),0)</f>
        <v>0</v>
      </c>
      <c r="BP151" s="3">
        <f ca="1">IFERROR(INDEX(INDIRECT("day_wise_sales_data!$B$2:$BZ$599"),MATCH(resource!$CC151,day_wise_sales_data!$A$2:$A$500,0),MATCH(resource!BP$2,INDIRECT("day_wise_sales_data!$B$1:$BZ$1"),0)),0)</f>
        <v>0</v>
      </c>
      <c r="BQ151" s="3">
        <f ca="1">IFERROR(INDEX(INDIRECT("day_wise_sales_data!$B$2:$BZ$599"),MATCH(resource!$CC151,day_wise_sales_data!$A$2:$A$500,0),MATCH(resource!BQ$2,INDIRECT("day_wise_sales_data!$B$1:$BZ$1"),0)),0)</f>
        <v>0</v>
      </c>
      <c r="BR151" s="3">
        <f ca="1">IFERROR(INDEX(INDIRECT("day_wise_sales_data!$B$2:$BZ$599"),MATCH(resource!$CC151,day_wise_sales_data!$A$2:$A$500,0),MATCH(resource!BR$2,INDIRECT("day_wise_sales_data!$B$1:$BZ$1"),0)),0)</f>
        <v>0</v>
      </c>
      <c r="BS151" s="3">
        <f ca="1">IFERROR(INDEX(INDIRECT("day_wise_sales_data!$B$2:$BZ$599"),MATCH(resource!$CC151,day_wise_sales_data!$A$2:$A$500,0),MATCH(resource!BS$2,INDIRECT("day_wise_sales_data!$B$1:$BZ$1"),0)),0)</f>
        <v>0</v>
      </c>
      <c r="BT151" s="3">
        <f ca="1">IFERROR(INDEX(INDIRECT("day_wise_sales_data!$B$2:$BZ$599"),MATCH(resource!$CC151,day_wise_sales_data!$A$2:$A$500,0),MATCH(resource!BT$2,INDIRECT("day_wise_sales_data!$B$1:$BZ$1"),0)),0)</f>
        <v>0</v>
      </c>
      <c r="BU151" s="3">
        <f ca="1">IFERROR(INDEX(INDIRECT("day_wise_sales_data!$B$2:$BZ$599"),MATCH(resource!$CC151,day_wise_sales_data!$A$2:$A$500,0),MATCH(resource!BU$2,INDIRECT("day_wise_sales_data!$B$1:$BZ$1"),0)),0)</f>
        <v>0</v>
      </c>
      <c r="BV151" s="3">
        <f ca="1">IFERROR(INDEX(INDIRECT("day_wise_sales_data!$B$2:$BZ$599"),MATCH(resource!$CC151,day_wise_sales_data!$A$2:$A$500,0),MATCH(resource!BV$2,INDIRECT("day_wise_sales_data!$B$1:$BZ$1"),0)),0)</f>
        <v>0</v>
      </c>
      <c r="BW151" s="3">
        <f ca="1">IFERROR(INDEX(INDIRECT("day_wise_sales_data!$B$2:$BZ$599"),MATCH(resource!$CC151,day_wise_sales_data!$A$2:$A$500,0),MATCH(resource!BW$2,INDIRECT("day_wise_sales_data!$B$1:$BZ$1"),0)),0)</f>
        <v>0</v>
      </c>
      <c r="BX151" s="3">
        <f ca="1">IFERROR(INDEX(INDIRECT("day_wise_sales_data!$B$2:$BZ$599"),MATCH(resource!$CC151,day_wise_sales_data!$A$2:$A$500,0),MATCH(resource!BX$2,INDIRECT("day_wise_sales_data!$B$1:$BZ$1"),0)),0)</f>
        <v>0</v>
      </c>
      <c r="BY151" s="3">
        <f ca="1">IFERROR(INDEX(INDIRECT("day_wise_sales_data!$B$2:$BZ$599"),MATCH(resource!$CC151,day_wise_sales_data!$A$2:$A$500,0),MATCH(resource!BY$2,INDIRECT("day_wise_sales_data!$B$1:$BZ$1"),0)),0)</f>
        <v>0</v>
      </c>
      <c r="BZ151" s="3">
        <f ca="1">IFERROR(INDEX(INDIRECT("day_wise_sales_data!$B$2:$BZ$599"),MATCH(resource!$CC151,day_wise_sales_data!$A$2:$A$500,0),MATCH(resource!BZ$2,INDIRECT("day_wise_sales_data!$B$1:$BZ$1"),0)),0)</f>
        <v>0</v>
      </c>
      <c r="CA151" s="3" t="str">
        <f ca="1">IFERROR(INDEX(INDIRECT("day_wise_sales_data!$B$2:$BZ$599"),MATCH(resource!$CC151,day_wise_sales_data!$A$2:$A$500,0),MATCH(resource!CA$2,INDIRECT("day_wise_sales_data!$B$1:$BZ$1"),0)),0)</f>
        <v>dd</v>
      </c>
      <c r="CC151" s="4" t="str">
        <f>sales_data!H150</f>
        <v>DHK04211</v>
      </c>
      <c r="CD151" s="1">
        <v>149</v>
      </c>
      <c r="CE151" s="1" t="str">
        <f>IF(AQ151=report!$AQ$3,resource!CD151,"")</f>
        <v/>
      </c>
      <c r="CF151" s="5" t="str">
        <f>IFERROR(SMALL($CE$3:$CE$1001,ROWS($CE$3:CE151)),"")</f>
        <v/>
      </c>
      <c r="CH151">
        <f>IFERROR(VLOOKUP($CC151,data_pull!$E$22:$G$700,2,0),0)</f>
        <v>16630.36</v>
      </c>
      <c r="CI151" s="1">
        <f t="shared" si="75"/>
        <v>154</v>
      </c>
      <c r="CJ151" s="1">
        <f t="shared" si="74"/>
        <v>0</v>
      </c>
      <c r="CK151" s="1" t="s">
        <v>1318</v>
      </c>
      <c r="CL151" s="1">
        <f t="shared" si="76"/>
        <v>111</v>
      </c>
      <c r="CM151" s="1" t="str">
        <f>IFERROR(VLOOKUP($CK151,stock_data!$B$3:$W$612,2,0),0)</f>
        <v>KEFIM CAPSULE 200mg (Combodia Exp)</v>
      </c>
      <c r="CN151" s="1" t="str">
        <f>IFERROR(VLOOKUP($CK151,stock_data!$B$3:$W$612,4,0),0)</f>
        <v>5x6's</v>
      </c>
      <c r="CO151" s="1">
        <f>IFERROR(VLOOKUP($CK151,stock_data!$B$3:$W$612,5,0),0)</f>
        <v>750</v>
      </c>
      <c r="CP151" s="3">
        <f t="shared" si="77"/>
        <v>0</v>
      </c>
      <c r="CQ151" s="3">
        <f t="shared" si="78"/>
        <v>0</v>
      </c>
      <c r="CR151" s="1">
        <f>IFERROR(VLOOKUP($CK151,stock_data!$B$3:$W$612,6,0),0)</f>
        <v>0</v>
      </c>
      <c r="CS151" s="1">
        <f>IFERROR(VLOOKUP($CK151,stock_data!$B$3:$W$612,7,0),0)</f>
        <v>0</v>
      </c>
      <c r="CT151" s="1">
        <f>IFERROR(VLOOKUP($CK151,stock_data!$B$3:$W$612,8,0),0)</f>
        <v>0</v>
      </c>
      <c r="CU151" s="1">
        <f>IFERROR(VLOOKUP($CK151,stock_data!$B$3:$W$612,9,0),0)</f>
        <v>0</v>
      </c>
      <c r="CV151" s="1">
        <f>IFERROR(VLOOKUP($CK151,stock_data!$B$3:$W$612,10,0),0)</f>
        <v>0</v>
      </c>
      <c r="CW151" s="1">
        <f>IFERROR(VLOOKUP($CK151,stock_data!$B$3:$W$612,11,0),0)</f>
        <v>0</v>
      </c>
      <c r="CX151" s="1">
        <f>IFERROR(VLOOKUP($CK151,stock_data!$B$3:$W$612,12,0),0)</f>
        <v>0</v>
      </c>
      <c r="CY151" s="1">
        <f>IFERROR(VLOOKUP($CK151,stock_data!$B$3:$W$612,13,0),0)</f>
        <v>0</v>
      </c>
      <c r="CZ151" s="1">
        <f>IFERROR(VLOOKUP($CK151,stock_data!$B$3:$W$612,14,0),0)</f>
        <v>0</v>
      </c>
      <c r="DA151" s="1">
        <f>IFERROR(VLOOKUP($CK151,stock_data!$B$3:$W$612,15,0),0)</f>
        <v>0</v>
      </c>
      <c r="DB151" s="1">
        <f>IFERROR(VLOOKUP($CK151,stock_data!$B$3:$W$612,16,0),0)</f>
        <v>0</v>
      </c>
      <c r="DC151" s="1">
        <f>IFERROR(VLOOKUP($CK151,stock_data!$B$3:$W$612,17,0),0)</f>
        <v>0</v>
      </c>
      <c r="DD151" s="1">
        <f>IFERROR(VLOOKUP($CK151,stock_data!$B$3:$W$612,18,0),0)</f>
        <v>0</v>
      </c>
      <c r="DE151" s="1">
        <f>IFERROR(VLOOKUP($CK151,stock_data!$B$3:$W$612,19,0),0)</f>
        <v>0</v>
      </c>
      <c r="DF151" s="1">
        <f>IFERROR(VLOOKUP($CK151,stock_data!$B$3:$W$612,20,0),0)</f>
        <v>0</v>
      </c>
      <c r="DG151" s="1">
        <f>IFERROR(VLOOKUP($CK151,stock_data!$B$3:$W$612,21,0),0)</f>
        <v>0</v>
      </c>
      <c r="DH151" s="1">
        <f>IFERROR(VLOOKUP($CK151,stock_data!$B$3:$W$612,22,0),0)</f>
        <v>0</v>
      </c>
      <c r="DI151" s="1">
        <f t="shared" si="79"/>
        <v>0</v>
      </c>
      <c r="DJ151" s="1">
        <f t="shared" si="80"/>
        <v>0</v>
      </c>
      <c r="DK151" s="3">
        <f>IFERROR(INDEX(COD_SALES!$B$5:$Z$500,MATCH(resource!$CC151,COD_SALES!$A$5:$A$500,0),MATCH(resource!DK$2,COD_SALES!$B$4:$Z$4,0)),"")</f>
        <v>0</v>
      </c>
      <c r="DL151" s="3">
        <f>IFERROR(INDEX(COD_SALES!$B$5:$Z$500,MATCH(resource!$CC151,COD_SALES!$A$5:$A$500,0),MATCH(resource!DL$2,COD_SALES!$B$4:$Z$4,0)),"")</f>
        <v>0</v>
      </c>
      <c r="DM151" s="3">
        <f>IFERROR(INDEX(COD_SALES!$B$5:$Z$500,MATCH(resource!$CC151,COD_SALES!$A$5:$A$500,0),MATCH(resource!DM$2,COD_SALES!$B$4:$Z$4,0)),"")</f>
        <v>0</v>
      </c>
      <c r="DN151" s="3" t="str">
        <f>IFERROR(INDEX(COD_SALES!$B$5:$Z$500,MATCH(resource!$CC151,COD_SALES!$A$5:$A$500,0),MATCH(resource!DN$2,COD_SALES!$B$4:$Z$4,0)),"")</f>
        <v/>
      </c>
      <c r="DO151" s="3">
        <f>IFERROR(INDEX(COD_SALES!$B$5:$Z$500,MATCH(resource!$CC151,COD_SALES!$A$5:$A$500,0),MATCH(resource!DO$2,COD_SALES!$B$4:$Z$4,0)),"")</f>
        <v>0</v>
      </c>
      <c r="DP151" s="3">
        <f>IFERROR(INDEX(COD_SALES!$B$5:$Z$500,MATCH(resource!$CC151,COD_SALES!$A$5:$A$500,0),MATCH(resource!DP$2,COD_SALES!$B$4:$Z$4,0)),"")</f>
        <v>0</v>
      </c>
      <c r="DQ151" s="3" t="str">
        <f>IFERROR(INDEX(COD_SALES!$B$5:$Z$500,MATCH(resource!$CC151,COD_SALES!$A$5:$A$500,0),MATCH(resource!DQ$2,COD_SALES!$B$4:$Z$4,0)),"")</f>
        <v/>
      </c>
      <c r="DR151" s="3">
        <f>IFERROR(INDEX(COD_SALES!$B$5:$Z$500,MATCH(resource!$CC151,COD_SALES!$A$5:$A$500,0),MATCH(resource!DR$2,COD_SALES!$B$4:$Z$4,0)),"")</f>
        <v>0</v>
      </c>
      <c r="DS151" s="3">
        <f>IFERROR(INDEX(COD_SALES!$B$5:$Z$500,MATCH(resource!$CC151,COD_SALES!$A$5:$A$500,0),MATCH(resource!DS$2,COD_SALES!$B$4:$Z$4,0)),"")</f>
        <v>0</v>
      </c>
      <c r="DT151" s="3">
        <f>IFERROR(INDEX(COD_SALES!$B$5:$Z$500,MATCH(resource!$CC151,COD_SALES!$A$5:$A$500,0),MATCH(resource!DT$2,COD_SALES!$B$4:$Z$4,0)),"")</f>
        <v>0</v>
      </c>
      <c r="DU151" s="3">
        <f>IFERROR(INDEX(COD_SALES!$B$5:$Z$500,MATCH(resource!$CC151,COD_SALES!$A$5:$A$500,0),MATCH(resource!DU$2,COD_SALES!$B$4:$Z$4,0)),"")</f>
        <v>0</v>
      </c>
      <c r="DV151" s="3">
        <f>IFERROR(INDEX(COD_SALES!$B$5:$Z$500,MATCH(resource!$CC151,COD_SALES!$A$5:$A$500,0),MATCH(resource!DV$2,COD_SALES!$B$4:$Z$4,0)),"")</f>
        <v>0</v>
      </c>
      <c r="DW151" s="3">
        <f>IFERROR(INDEX(COD_SALES!$B$5:$Z$500,MATCH(resource!$CC151,COD_SALES!$A$5:$A$500,0),MATCH(resource!DW$2,COD_SALES!$B$4:$Z$4,0)),"")</f>
        <v>0</v>
      </c>
      <c r="DX151" s="3">
        <f>IFERROR(INDEX(COD_SALES!$B$5:$Z$500,MATCH(resource!$CC151,COD_SALES!$A$5:$A$500,0),MATCH(resource!DX$2,COD_SALES!$B$4:$Z$4,0)),"")</f>
        <v>0</v>
      </c>
      <c r="DY151" s="3">
        <f>IFERROR(INDEX(COD_SALES!$B$5:$Z$500,MATCH(resource!$CC151,COD_SALES!$A$5:$A$500,0),MATCH(resource!DY$2,COD_SALES!$B$4:$Z$4,0)),"")</f>
        <v>0</v>
      </c>
      <c r="DZ151" s="3">
        <f>IFERROR(INDEX(COD_SALES!$B$5:$Z$500,MATCH(resource!$CC151,COD_SALES!$A$5:$A$500,0),MATCH(resource!DZ$2,COD_SALES!$B$4:$Z$4,0)),"")</f>
        <v>5</v>
      </c>
      <c r="EA151" s="3">
        <f>IFERROR(INDEX(COD_SALES!$B$5:$Z$500,MATCH(resource!$CC151,COD_SALES!$A$5:$A$500,0),MATCH(resource!EA$2,COD_SALES!$B$4:$Z$4,0)),"")</f>
        <v>0</v>
      </c>
      <c r="EB151" s="3">
        <f t="shared" si="81"/>
        <v>1324.5</v>
      </c>
      <c r="ED151" s="3">
        <f>IFERROR(VLOOKUP($CK151,depot_prod_sales!$B$5:$S$200,3,0),0)</f>
        <v>0</v>
      </c>
      <c r="EE151" s="3">
        <f>IFERROR(VLOOKUP($CK151,depot_prod_sales!$B$5:$S$200,4,0),0)</f>
        <v>0</v>
      </c>
      <c r="EF151" s="3">
        <f>IFERROR(VLOOKUP($CK151,depot_prod_sales!$B$5:$S$200,5,0),0)</f>
        <v>0</v>
      </c>
      <c r="EG151" s="3">
        <f>IFERROR(VLOOKUP($CK151,depot_prod_sales!$B$5:$S$200,6,0),0)</f>
        <v>0</v>
      </c>
      <c r="EH151" s="3">
        <f>IFERROR(VLOOKUP($CK151,depot_prod_sales!$B$5:$S$200,7,0),0)</f>
        <v>0</v>
      </c>
      <c r="EI151" s="3">
        <f>IFERROR(VLOOKUP($CK151,depot_prod_sales!$B$5:$S$200,8,0),0)</f>
        <v>0</v>
      </c>
      <c r="EJ151" s="3">
        <f>IFERROR(VLOOKUP($CK151,depot_prod_sales!$B$5:$S$200,9,0),0)</f>
        <v>0</v>
      </c>
      <c r="EK151" s="3">
        <f>IFERROR(VLOOKUP($CK151,depot_prod_sales!$B$5:$S$200,10,0),0)</f>
        <v>0</v>
      </c>
      <c r="EL151" s="3">
        <f>IFERROR(VLOOKUP($CK151,depot_prod_sales!$B$5:$S$200,11,0),0)</f>
        <v>0</v>
      </c>
      <c r="EM151" s="3">
        <f>IFERROR(VLOOKUP($CK151,depot_prod_sales!$B$5:$S$200,12,0),0)</f>
        <v>0</v>
      </c>
      <c r="EN151" s="3">
        <f>IFERROR(VLOOKUP($CK151,depot_prod_sales!$B$5:$S$200,13,0),0)</f>
        <v>0</v>
      </c>
      <c r="EO151" s="3">
        <f>IFERROR(VLOOKUP($CK151,depot_prod_sales!$B$5:$S$200,14,0),0)</f>
        <v>0</v>
      </c>
      <c r="EP151" s="3">
        <f>IFERROR(VLOOKUP($CK151,depot_prod_sales!$B$5:$S$200,15,0),0)</f>
        <v>0</v>
      </c>
      <c r="EQ151" s="3">
        <f>IFERROR(VLOOKUP($CK151,depot_prod_sales!$B$5:$S$200,16,0),0)</f>
        <v>0</v>
      </c>
      <c r="ER151" s="3">
        <f>IFERROR(VLOOKUP($CK151,depot_prod_sales!$B$5:$S$200,17,0),0)</f>
        <v>0</v>
      </c>
      <c r="ES151" s="3">
        <f>IFERROR(VLOOKUP($CK151,depot_prod_sales!$B$5:$S$200,18,0),0)</f>
        <v>0</v>
      </c>
      <c r="ET151" s="116">
        <f t="shared" si="82"/>
        <v>0</v>
      </c>
      <c r="EU151" s="116">
        <f t="shared" si="83"/>
        <v>0</v>
      </c>
      <c r="EW151" s="3">
        <f>IFERROR(VLOOKUP(CC151,data_pull!$AO$25:$AR$546,2,0),0)</f>
        <v>18</v>
      </c>
      <c r="EX151" s="1">
        <f>IFERROR(VLOOKUP(CC151,data_pull!$AO$25:$AR$546,4,0),0)</f>
        <v>170000</v>
      </c>
    </row>
    <row r="152" spans="13:154" x14ac:dyDescent="0.25"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4" t="str">
        <f>sales_data!B151</f>
        <v>Abdul Kader Zilane</v>
      </c>
      <c r="AR152" s="4" t="str">
        <f>sales_data!C151</f>
        <v>Alomgir Hossain-3 (FM)</v>
      </c>
      <c r="AS152" s="5" t="str">
        <f t="shared" si="73"/>
        <v/>
      </c>
      <c r="AT152" s="4" t="str">
        <f>sales_data!I151</f>
        <v>Saiful Islam-15</v>
      </c>
      <c r="AU152" s="4" t="str">
        <f>sales_data!W151</f>
        <v>Ghior (Tb)</v>
      </c>
      <c r="AV152" s="1">
        <f>sales_data!N151</f>
        <v>51764.28</v>
      </c>
      <c r="AW152" s="1">
        <f>sales_data!P151</f>
        <v>43</v>
      </c>
      <c r="AX152" s="3">
        <f ca="1">IFERROR(INDEX(INDIRECT("day_wise_sales_data!$B$2:$BZ$599"),MATCH(resource!$CC152,day_wise_sales_data!$A$2:$A$500,0),MATCH(resource!AX$2,INDIRECT("day_wise_sales_data!$B$1:$BZ$1"),0)),0)</f>
        <v>0</v>
      </c>
      <c r="AY152" s="3">
        <f ca="1">IFERROR(INDEX(INDIRECT("day_wise_sales_data!$B$2:$BZ$599"),MATCH(resource!$CC152,day_wise_sales_data!$A$2:$A$500,0),MATCH(resource!AY$2,INDIRECT("day_wise_sales_data!$B$1:$BZ$1"),0)),0)</f>
        <v>0</v>
      </c>
      <c r="AZ152" s="3">
        <f ca="1">IFERROR(INDEX(INDIRECT("day_wise_sales_data!$B$2:$BZ$599"),MATCH(resource!$CC152,day_wise_sales_data!$A$2:$A$500,0),MATCH(resource!AZ$2,INDIRECT("day_wise_sales_data!$B$1:$BZ$1"),0)),0)</f>
        <v>0</v>
      </c>
      <c r="BA152" s="3">
        <f ca="1">IFERROR(INDEX(INDIRECT("day_wise_sales_data!$B$2:$BZ$599"),MATCH(resource!$CC152,day_wise_sales_data!$A$2:$A$500,0),MATCH(resource!BA$2,INDIRECT("day_wise_sales_data!$B$1:$BZ$1"),0)),0)</f>
        <v>0</v>
      </c>
      <c r="BB152" s="3">
        <f ca="1">IFERROR(INDEX(INDIRECT("day_wise_sales_data!$B$2:$BZ$599"),MATCH(resource!$CC152,day_wise_sales_data!$A$2:$A$500,0),MATCH(resource!BB$2,INDIRECT("day_wise_sales_data!$B$1:$BZ$1"),0)),0)</f>
        <v>0</v>
      </c>
      <c r="BC152" s="3">
        <f ca="1">IFERROR(INDEX(INDIRECT("day_wise_sales_data!$B$2:$BZ$599"),MATCH(resource!$CC152,day_wise_sales_data!$A$2:$A$500,0),MATCH(resource!BC$2,INDIRECT("day_wise_sales_data!$B$1:$BZ$1"),0)),0)</f>
        <v>0</v>
      </c>
      <c r="BD152" s="3">
        <f ca="1">IFERROR(INDEX(INDIRECT("day_wise_sales_data!$B$2:$BZ$599"),MATCH(resource!$CC152,day_wise_sales_data!$A$2:$A$500,0),MATCH(resource!BD$2,INDIRECT("day_wise_sales_data!$B$1:$BZ$1"),0)),0)</f>
        <v>0</v>
      </c>
      <c r="BE152" s="3">
        <f ca="1">IFERROR(INDEX(INDIRECT("day_wise_sales_data!$B$2:$BZ$599"),MATCH(resource!$CC152,day_wise_sales_data!$A$2:$A$500,0),MATCH(resource!BE$2,INDIRECT("day_wise_sales_data!$B$1:$BZ$1"),0)),0)</f>
        <v>0</v>
      </c>
      <c r="BF152" s="3">
        <f ca="1">IFERROR(INDEX(INDIRECT("day_wise_sales_data!$B$2:$BZ$599"),MATCH(resource!$CC152,day_wise_sales_data!$A$2:$A$500,0),MATCH(resource!BF$2,INDIRECT("day_wise_sales_data!$B$1:$BZ$1"),0)),0)</f>
        <v>0</v>
      </c>
      <c r="BG152" s="3">
        <f ca="1">IFERROR(INDEX(INDIRECT("day_wise_sales_data!$B$2:$BZ$599"),MATCH(resource!$CC152,day_wise_sales_data!$A$2:$A$500,0),MATCH(resource!BG$2,INDIRECT("day_wise_sales_data!$B$1:$BZ$1"),0)),0)</f>
        <v>2859.4</v>
      </c>
      <c r="BH152" s="3">
        <f ca="1">IFERROR(INDEX(INDIRECT("day_wise_sales_data!$B$2:$BZ$599"),MATCH(resource!$CC152,day_wise_sales_data!$A$2:$A$500,0),MATCH(resource!BH$2,INDIRECT("day_wise_sales_data!$B$1:$BZ$1"),0)),0)</f>
        <v>-713.88</v>
      </c>
      <c r="BI152" s="3">
        <f ca="1">IFERROR(INDEX(INDIRECT("day_wise_sales_data!$B$2:$BZ$599"),MATCH(resource!$CC152,day_wise_sales_data!$A$2:$A$500,0),MATCH(resource!BI$2,INDIRECT("day_wise_sales_data!$B$1:$BZ$1"),0)),0)</f>
        <v>0</v>
      </c>
      <c r="BJ152" s="3">
        <f ca="1">IFERROR(INDEX(INDIRECT("day_wise_sales_data!$B$2:$BZ$599"),MATCH(resource!$CC152,day_wise_sales_data!$A$2:$A$500,0),MATCH(resource!BJ$2,INDIRECT("day_wise_sales_data!$B$1:$BZ$1"),0)),0)</f>
        <v>0</v>
      </c>
      <c r="BK152" s="3">
        <f ca="1">IFERROR(INDEX(INDIRECT("day_wise_sales_data!$B$2:$BZ$599"),MATCH(resource!$CC152,day_wise_sales_data!$A$2:$A$500,0),MATCH(resource!BK$2,INDIRECT("day_wise_sales_data!$B$1:$BZ$1"),0)),0)</f>
        <v>0</v>
      </c>
      <c r="BL152" s="3">
        <f ca="1">IFERROR(INDEX(INDIRECT("day_wise_sales_data!$B$2:$BZ$599"),MATCH(resource!$CC152,day_wise_sales_data!$A$2:$A$500,0),MATCH(resource!BL$2,INDIRECT("day_wise_sales_data!$B$1:$BZ$1"),0)),0)</f>
        <v>0</v>
      </c>
      <c r="BM152" s="3">
        <f ca="1">IFERROR(INDEX(INDIRECT("day_wise_sales_data!$B$2:$BZ$599"),MATCH(resource!$CC152,day_wise_sales_data!$A$2:$A$500,0),MATCH(resource!BM$2,INDIRECT("day_wise_sales_data!$B$1:$BZ$1"),0)),0)</f>
        <v>0</v>
      </c>
      <c r="BN152" s="3">
        <f ca="1">IFERROR(INDEX(INDIRECT("day_wise_sales_data!$B$2:$BZ$599"),MATCH(resource!$CC152,day_wise_sales_data!$A$2:$A$500,0),MATCH(resource!BN$2,INDIRECT("day_wise_sales_data!$B$1:$BZ$1"),0)),0)</f>
        <v>0</v>
      </c>
      <c r="BO152" s="3">
        <f ca="1">IFERROR(INDEX(INDIRECT("day_wise_sales_data!$B$2:$BZ$599"),MATCH(resource!$CC152,day_wise_sales_data!$A$2:$A$500,0),MATCH(resource!BO$2,INDIRECT("day_wise_sales_data!$B$1:$BZ$1"),0)),0)</f>
        <v>11881.62</v>
      </c>
      <c r="BP152" s="3">
        <f ca="1">IFERROR(INDEX(INDIRECT("day_wise_sales_data!$B$2:$BZ$599"),MATCH(resource!$CC152,day_wise_sales_data!$A$2:$A$500,0),MATCH(resource!BP$2,INDIRECT("day_wise_sales_data!$B$1:$BZ$1"),0)),0)</f>
        <v>0</v>
      </c>
      <c r="BQ152" s="3">
        <f ca="1">IFERROR(INDEX(INDIRECT("day_wise_sales_data!$B$2:$BZ$599"),MATCH(resource!$CC152,day_wise_sales_data!$A$2:$A$500,0),MATCH(resource!BQ$2,INDIRECT("day_wise_sales_data!$B$1:$BZ$1"),0)),0)</f>
        <v>0</v>
      </c>
      <c r="BR152" s="3">
        <f ca="1">IFERROR(INDEX(INDIRECT("day_wise_sales_data!$B$2:$BZ$599"),MATCH(resource!$CC152,day_wise_sales_data!$A$2:$A$500,0),MATCH(resource!BR$2,INDIRECT("day_wise_sales_data!$B$1:$BZ$1"),0)),0)</f>
        <v>3960.25</v>
      </c>
      <c r="BS152" s="3">
        <f ca="1">IFERROR(INDEX(INDIRECT("day_wise_sales_data!$B$2:$BZ$599"),MATCH(resource!$CC152,day_wise_sales_data!$A$2:$A$500,0),MATCH(resource!BS$2,INDIRECT("day_wise_sales_data!$B$1:$BZ$1"),0)),0)</f>
        <v>0</v>
      </c>
      <c r="BT152" s="3">
        <f ca="1">IFERROR(INDEX(INDIRECT("day_wise_sales_data!$B$2:$BZ$599"),MATCH(resource!$CC152,day_wise_sales_data!$A$2:$A$500,0),MATCH(resource!BT$2,INDIRECT("day_wise_sales_data!$B$1:$BZ$1"),0)),0)</f>
        <v>0</v>
      </c>
      <c r="BU152" s="3">
        <f ca="1">IFERROR(INDEX(INDIRECT("day_wise_sales_data!$B$2:$BZ$599"),MATCH(resource!$CC152,day_wise_sales_data!$A$2:$A$500,0),MATCH(resource!BU$2,INDIRECT("day_wise_sales_data!$B$1:$BZ$1"),0)),0)</f>
        <v>4025.72</v>
      </c>
      <c r="BV152" s="3">
        <f ca="1">IFERROR(INDEX(INDIRECT("day_wise_sales_data!$B$2:$BZ$599"),MATCH(resource!$CC152,day_wise_sales_data!$A$2:$A$500,0),MATCH(resource!BV$2,INDIRECT("day_wise_sales_data!$B$1:$BZ$1"),0)),0)</f>
        <v>15479.44</v>
      </c>
      <c r="BW152" s="3">
        <f ca="1">IFERROR(INDEX(INDIRECT("day_wise_sales_data!$B$2:$BZ$599"),MATCH(resource!$CC152,day_wise_sales_data!$A$2:$A$500,0),MATCH(resource!BW$2,INDIRECT("day_wise_sales_data!$B$1:$BZ$1"),0)),0)</f>
        <v>0</v>
      </c>
      <c r="BX152" s="3">
        <f ca="1">IFERROR(INDEX(INDIRECT("day_wise_sales_data!$B$2:$BZ$599"),MATCH(resource!$CC152,day_wise_sales_data!$A$2:$A$500,0),MATCH(resource!BX$2,INDIRECT("day_wise_sales_data!$B$1:$BZ$1"),0)),0)</f>
        <v>0</v>
      </c>
      <c r="BY152" s="3">
        <f ca="1">IFERROR(INDEX(INDIRECT("day_wise_sales_data!$B$2:$BZ$599"),MATCH(resource!$CC152,day_wise_sales_data!$A$2:$A$500,0),MATCH(resource!BY$2,INDIRECT("day_wise_sales_data!$B$1:$BZ$1"),0)),0)</f>
        <v>0</v>
      </c>
      <c r="BZ152" s="3">
        <f ca="1">IFERROR(INDEX(INDIRECT("day_wise_sales_data!$B$2:$BZ$599"),MATCH(resource!$CC152,day_wise_sales_data!$A$2:$A$500,0),MATCH(resource!BZ$2,INDIRECT("day_wise_sales_data!$B$1:$BZ$1"),0)),0)</f>
        <v>0</v>
      </c>
      <c r="CA152" s="3" t="str">
        <f ca="1">IFERROR(INDEX(INDIRECT("day_wise_sales_data!$B$2:$BZ$599"),MATCH(resource!$CC152,day_wise_sales_data!$A$2:$A$500,0),MATCH(resource!CA$2,INDIRECT("day_wise_sales_data!$B$1:$BZ$1"),0)),0)</f>
        <v>dd</v>
      </c>
      <c r="CC152" s="4" t="str">
        <f>sales_data!H151</f>
        <v>DHK04218</v>
      </c>
      <c r="CD152" s="1">
        <v>150</v>
      </c>
      <c r="CE152" s="1" t="str">
        <f>IF(AQ152=report!$AQ$3,resource!CD152,"")</f>
        <v/>
      </c>
      <c r="CF152" s="5" t="str">
        <f>IFERROR(SMALL($CE$3:$CE$1001,ROWS($CE$3:CE152)),"")</f>
        <v/>
      </c>
      <c r="CH152">
        <f>IFERROR(VLOOKUP($CC152,data_pull!$E$22:$G$700,2,0),0)</f>
        <v>51764.28</v>
      </c>
      <c r="CI152" s="1">
        <f t="shared" si="75"/>
        <v>154</v>
      </c>
      <c r="CJ152" s="1">
        <f t="shared" si="74"/>
        <v>3</v>
      </c>
      <c r="CK152" s="1" t="s">
        <v>1320</v>
      </c>
      <c r="CL152" s="1">
        <f t="shared" si="76"/>
        <v>73</v>
      </c>
      <c r="CM152" s="1" t="str">
        <f>IFERROR(VLOOKUP($CK152,stock_data!$B$3:$W$612,2,0),0)</f>
        <v>KEFIM CAPSULE 200mg (EXP)</v>
      </c>
      <c r="CN152" s="1" t="str">
        <f>IFERROR(VLOOKUP($CK152,stock_data!$B$3:$W$612,4,0),0)</f>
        <v>5x6's</v>
      </c>
      <c r="CO152" s="1">
        <f>IFERROR(VLOOKUP($CK152,stock_data!$B$3:$W$612,5,0),0)</f>
        <v>196</v>
      </c>
      <c r="CP152" s="3">
        <f t="shared" si="77"/>
        <v>3</v>
      </c>
      <c r="CQ152" s="3">
        <f t="shared" si="78"/>
        <v>588</v>
      </c>
      <c r="CR152" s="1">
        <f>IFERROR(VLOOKUP($CK152,stock_data!$B$3:$W$612,6,0),0)</f>
        <v>0</v>
      </c>
      <c r="CS152" s="1">
        <f>IFERROR(VLOOKUP($CK152,stock_data!$B$3:$W$612,7,0),0)</f>
        <v>0</v>
      </c>
      <c r="CT152" s="1">
        <f>IFERROR(VLOOKUP($CK152,stock_data!$B$3:$W$612,8,0),0)</f>
        <v>0</v>
      </c>
      <c r="CU152" s="1">
        <f>IFERROR(VLOOKUP($CK152,stock_data!$B$3:$W$612,9,0),0)</f>
        <v>0</v>
      </c>
      <c r="CV152" s="1">
        <f>IFERROR(VLOOKUP($CK152,stock_data!$B$3:$W$612,10,0),0)</f>
        <v>0</v>
      </c>
      <c r="CW152" s="1">
        <f>IFERROR(VLOOKUP($CK152,stock_data!$B$3:$W$612,11,0),0)</f>
        <v>0</v>
      </c>
      <c r="CX152" s="1">
        <f>IFERROR(VLOOKUP($CK152,stock_data!$B$3:$W$612,12,0),0)</f>
        <v>0</v>
      </c>
      <c r="CY152" s="1">
        <f>IFERROR(VLOOKUP($CK152,stock_data!$B$3:$W$612,13,0),0)</f>
        <v>0</v>
      </c>
      <c r="CZ152" s="1">
        <f>IFERROR(VLOOKUP($CK152,stock_data!$B$3:$W$612,14,0),0)</f>
        <v>0</v>
      </c>
      <c r="DA152" s="1">
        <f>IFERROR(VLOOKUP($CK152,stock_data!$B$3:$W$612,15,0),0)</f>
        <v>0</v>
      </c>
      <c r="DB152" s="1">
        <f>IFERROR(VLOOKUP($CK152,stock_data!$B$3:$W$612,16,0),0)</f>
        <v>0</v>
      </c>
      <c r="DC152" s="1">
        <f>IFERROR(VLOOKUP($CK152,stock_data!$B$3:$W$612,17,0),0)</f>
        <v>0</v>
      </c>
      <c r="DD152" s="1">
        <f>IFERROR(VLOOKUP($CK152,stock_data!$B$3:$W$612,18,0),0)</f>
        <v>0</v>
      </c>
      <c r="DE152" s="1">
        <f>IFERROR(VLOOKUP($CK152,stock_data!$B$3:$W$612,19,0),0)</f>
        <v>0</v>
      </c>
      <c r="DF152" s="1">
        <f>IFERROR(VLOOKUP($CK152,stock_data!$B$3:$W$612,20,0),0)</f>
        <v>0</v>
      </c>
      <c r="DG152" s="1">
        <f>IFERROR(VLOOKUP($CK152,stock_data!$B$3:$W$612,21,0),0)</f>
        <v>0</v>
      </c>
      <c r="DH152" s="1">
        <f>IFERROR(VLOOKUP($CK152,stock_data!$B$3:$W$612,22,0),0)</f>
        <v>0</v>
      </c>
      <c r="DI152" s="1">
        <f t="shared" si="79"/>
        <v>0</v>
      </c>
      <c r="DJ152" s="1">
        <f t="shared" si="80"/>
        <v>0</v>
      </c>
      <c r="DK152" s="3">
        <f>IFERROR(INDEX(COD_SALES!$B$5:$Z$500,MATCH(resource!$CC152,COD_SALES!$A$5:$A$500,0),MATCH(resource!DK$2,COD_SALES!$B$4:$Z$4,0)),"")</f>
        <v>0</v>
      </c>
      <c r="DL152" s="3">
        <f>IFERROR(INDEX(COD_SALES!$B$5:$Z$500,MATCH(resource!$CC152,COD_SALES!$A$5:$A$500,0),MATCH(resource!DL$2,COD_SALES!$B$4:$Z$4,0)),"")</f>
        <v>0</v>
      </c>
      <c r="DM152" s="3">
        <f>IFERROR(INDEX(COD_SALES!$B$5:$Z$500,MATCH(resource!$CC152,COD_SALES!$A$5:$A$500,0),MATCH(resource!DM$2,COD_SALES!$B$4:$Z$4,0)),"")</f>
        <v>0</v>
      </c>
      <c r="DN152" s="3" t="str">
        <f>IFERROR(INDEX(COD_SALES!$B$5:$Z$500,MATCH(resource!$CC152,COD_SALES!$A$5:$A$500,0),MATCH(resource!DN$2,COD_SALES!$B$4:$Z$4,0)),"")</f>
        <v/>
      </c>
      <c r="DO152" s="3">
        <f>IFERROR(INDEX(COD_SALES!$B$5:$Z$500,MATCH(resource!$CC152,COD_SALES!$A$5:$A$500,0),MATCH(resource!DO$2,COD_SALES!$B$4:$Z$4,0)),"")</f>
        <v>0</v>
      </c>
      <c r="DP152" s="3">
        <f>IFERROR(INDEX(COD_SALES!$B$5:$Z$500,MATCH(resource!$CC152,COD_SALES!$A$5:$A$500,0),MATCH(resource!DP$2,COD_SALES!$B$4:$Z$4,0)),"")</f>
        <v>0</v>
      </c>
      <c r="DQ152" s="3" t="str">
        <f>IFERROR(INDEX(COD_SALES!$B$5:$Z$500,MATCH(resource!$CC152,COD_SALES!$A$5:$A$500,0),MATCH(resource!DQ$2,COD_SALES!$B$4:$Z$4,0)),"")</f>
        <v/>
      </c>
      <c r="DR152" s="3">
        <f>IFERROR(INDEX(COD_SALES!$B$5:$Z$500,MATCH(resource!$CC152,COD_SALES!$A$5:$A$500,0),MATCH(resource!DR$2,COD_SALES!$B$4:$Z$4,0)),"")</f>
        <v>0</v>
      </c>
      <c r="DS152" s="3">
        <f>IFERROR(INDEX(COD_SALES!$B$5:$Z$500,MATCH(resource!$CC152,COD_SALES!$A$5:$A$500,0),MATCH(resource!DS$2,COD_SALES!$B$4:$Z$4,0)),"")</f>
        <v>60</v>
      </c>
      <c r="DT152" s="3">
        <f>IFERROR(INDEX(COD_SALES!$B$5:$Z$500,MATCH(resource!$CC152,COD_SALES!$A$5:$A$500,0),MATCH(resource!DT$2,COD_SALES!$B$4:$Z$4,0)),"")</f>
        <v>0</v>
      </c>
      <c r="DU152" s="3">
        <f>IFERROR(INDEX(COD_SALES!$B$5:$Z$500,MATCH(resource!$CC152,COD_SALES!$A$5:$A$500,0),MATCH(resource!DU$2,COD_SALES!$B$4:$Z$4,0)),"")</f>
        <v>0</v>
      </c>
      <c r="DV152" s="3">
        <f>IFERROR(INDEX(COD_SALES!$B$5:$Z$500,MATCH(resource!$CC152,COD_SALES!$A$5:$A$500,0),MATCH(resource!DV$2,COD_SALES!$B$4:$Z$4,0)),"")</f>
        <v>0</v>
      </c>
      <c r="DW152" s="3">
        <f>IFERROR(INDEX(COD_SALES!$B$5:$Z$500,MATCH(resource!$CC152,COD_SALES!$A$5:$A$500,0),MATCH(resource!DW$2,COD_SALES!$B$4:$Z$4,0)),"")</f>
        <v>34</v>
      </c>
      <c r="DX152" s="3">
        <f>IFERROR(INDEX(COD_SALES!$B$5:$Z$500,MATCH(resource!$CC152,COD_SALES!$A$5:$A$500,0),MATCH(resource!DX$2,COD_SALES!$B$4:$Z$4,0)),"")</f>
        <v>14</v>
      </c>
      <c r="DY152" s="3">
        <f>IFERROR(INDEX(COD_SALES!$B$5:$Z$500,MATCH(resource!$CC152,COD_SALES!$A$5:$A$500,0),MATCH(resource!DY$2,COD_SALES!$B$4:$Z$4,0)),"")</f>
        <v>0</v>
      </c>
      <c r="DZ152" s="3">
        <f>IFERROR(INDEX(COD_SALES!$B$5:$Z$500,MATCH(resource!$CC152,COD_SALES!$A$5:$A$500,0),MATCH(resource!DZ$2,COD_SALES!$B$4:$Z$4,0)),"")</f>
        <v>1</v>
      </c>
      <c r="EA152" s="3">
        <f>IFERROR(INDEX(COD_SALES!$B$5:$Z$500,MATCH(resource!$CC152,COD_SALES!$A$5:$A$500,0),MATCH(resource!EA$2,COD_SALES!$B$4:$Z$4,0)),"")</f>
        <v>5</v>
      </c>
      <c r="EB152" s="3">
        <f t="shared" si="81"/>
        <v>33792.200000000004</v>
      </c>
      <c r="ED152" s="3">
        <f>IFERROR(VLOOKUP($CK152,depot_prod_sales!$B$5:$S$200,3,0),0)</f>
        <v>0</v>
      </c>
      <c r="EE152" s="3">
        <f>IFERROR(VLOOKUP($CK152,depot_prod_sales!$B$5:$S$200,4,0),0)</f>
        <v>0</v>
      </c>
      <c r="EF152" s="3">
        <f>IFERROR(VLOOKUP($CK152,depot_prod_sales!$B$5:$S$200,5,0),0)</f>
        <v>0</v>
      </c>
      <c r="EG152" s="3">
        <f>IFERROR(VLOOKUP($CK152,depot_prod_sales!$B$5:$S$200,6,0),0)</f>
        <v>0</v>
      </c>
      <c r="EH152" s="3">
        <f>IFERROR(VLOOKUP($CK152,depot_prod_sales!$B$5:$S$200,7,0),0)</f>
        <v>0</v>
      </c>
      <c r="EI152" s="3">
        <f>IFERROR(VLOOKUP($CK152,depot_prod_sales!$B$5:$S$200,8,0),0)</f>
        <v>0</v>
      </c>
      <c r="EJ152" s="3">
        <f>IFERROR(VLOOKUP($CK152,depot_prod_sales!$B$5:$S$200,9,0),0)</f>
        <v>0</v>
      </c>
      <c r="EK152" s="3">
        <f>IFERROR(VLOOKUP($CK152,depot_prod_sales!$B$5:$S$200,10,0),0)</f>
        <v>0</v>
      </c>
      <c r="EL152" s="3">
        <f>IFERROR(VLOOKUP($CK152,depot_prod_sales!$B$5:$S$200,11,0),0)</f>
        <v>0</v>
      </c>
      <c r="EM152" s="3">
        <f>IFERROR(VLOOKUP($CK152,depot_prod_sales!$B$5:$S$200,12,0),0)</f>
        <v>0</v>
      </c>
      <c r="EN152" s="3">
        <f>IFERROR(VLOOKUP($CK152,depot_prod_sales!$B$5:$S$200,13,0),0)</f>
        <v>0</v>
      </c>
      <c r="EO152" s="3">
        <f>IFERROR(VLOOKUP($CK152,depot_prod_sales!$B$5:$S$200,14,0),0)</f>
        <v>0</v>
      </c>
      <c r="EP152" s="3">
        <f>IFERROR(VLOOKUP($CK152,depot_prod_sales!$B$5:$S$200,15,0),0)</f>
        <v>0</v>
      </c>
      <c r="EQ152" s="3">
        <f>IFERROR(VLOOKUP($CK152,depot_prod_sales!$B$5:$S$200,16,0),0)</f>
        <v>0</v>
      </c>
      <c r="ER152" s="3">
        <f>IFERROR(VLOOKUP($CK152,depot_prod_sales!$B$5:$S$200,17,0),0)</f>
        <v>0</v>
      </c>
      <c r="ES152" s="3">
        <f>IFERROR(VLOOKUP($CK152,depot_prod_sales!$B$5:$S$200,18,0),0)</f>
        <v>0</v>
      </c>
      <c r="ET152" s="116">
        <f t="shared" si="82"/>
        <v>0</v>
      </c>
      <c r="EU152" s="116">
        <f t="shared" si="83"/>
        <v>0</v>
      </c>
      <c r="EW152" s="3">
        <f>IFERROR(VLOOKUP(CC152,data_pull!$AO$25:$AR$546,2,0),0)</f>
        <v>40</v>
      </c>
      <c r="EX152" s="1">
        <f>IFERROR(VLOOKUP(CC152,data_pull!$AO$25:$AR$546,4,0),0)</f>
        <v>170000</v>
      </c>
    </row>
    <row r="153" spans="13:154" x14ac:dyDescent="0.25"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4" t="str">
        <f>sales_data!B152</f>
        <v>Abdul Kader Zilane</v>
      </c>
      <c r="AR153" s="4" t="str">
        <f>sales_data!C152</f>
        <v>Alomgir Hossain-3 (FM)</v>
      </c>
      <c r="AS153" s="5" t="str">
        <f t="shared" si="73"/>
        <v/>
      </c>
      <c r="AT153" s="4" t="str">
        <f>sales_data!I152</f>
        <v>Shah Alam-6</v>
      </c>
      <c r="AU153" s="4" t="str">
        <f>sales_data!W152</f>
        <v>Shibaloya (Tb)</v>
      </c>
      <c r="AV153" s="1">
        <f>sales_data!N152</f>
        <v>141026.71</v>
      </c>
      <c r="AW153" s="1">
        <f>sales_data!P152</f>
        <v>56</v>
      </c>
      <c r="AX153" s="3">
        <f ca="1">IFERROR(INDEX(INDIRECT("day_wise_sales_data!$B$2:$BZ$599"),MATCH(resource!$CC153,day_wise_sales_data!$A$2:$A$500,0),MATCH(resource!AX$2,INDIRECT("day_wise_sales_data!$B$1:$BZ$1"),0)),0)</f>
        <v>0</v>
      </c>
      <c r="AY153" s="3">
        <f ca="1">IFERROR(INDEX(INDIRECT("day_wise_sales_data!$B$2:$BZ$599"),MATCH(resource!$CC153,day_wise_sales_data!$A$2:$A$500,0),MATCH(resource!AY$2,INDIRECT("day_wise_sales_data!$B$1:$BZ$1"),0)),0)</f>
        <v>0</v>
      </c>
      <c r="AZ153" s="3">
        <f ca="1">IFERROR(INDEX(INDIRECT("day_wise_sales_data!$B$2:$BZ$599"),MATCH(resource!$CC153,day_wise_sales_data!$A$2:$A$500,0),MATCH(resource!AZ$2,INDIRECT("day_wise_sales_data!$B$1:$BZ$1"),0)),0)</f>
        <v>0</v>
      </c>
      <c r="BA153" s="3">
        <f ca="1">IFERROR(INDEX(INDIRECT("day_wise_sales_data!$B$2:$BZ$599"),MATCH(resource!$CC153,day_wise_sales_data!$A$2:$A$500,0),MATCH(resource!BA$2,INDIRECT("day_wise_sales_data!$B$1:$BZ$1"),0)),0)</f>
        <v>0</v>
      </c>
      <c r="BB153" s="3">
        <f ca="1">IFERROR(INDEX(INDIRECT("day_wise_sales_data!$B$2:$BZ$599"),MATCH(resource!$CC153,day_wise_sales_data!$A$2:$A$500,0),MATCH(resource!BB$2,INDIRECT("day_wise_sales_data!$B$1:$BZ$1"),0)),0)</f>
        <v>0</v>
      </c>
      <c r="BC153" s="3">
        <f ca="1">IFERROR(INDEX(INDIRECT("day_wise_sales_data!$B$2:$BZ$599"),MATCH(resource!$CC153,day_wise_sales_data!$A$2:$A$500,0),MATCH(resource!BC$2,INDIRECT("day_wise_sales_data!$B$1:$BZ$1"),0)),0)</f>
        <v>0</v>
      </c>
      <c r="BD153" s="3">
        <f ca="1">IFERROR(INDEX(INDIRECT("day_wise_sales_data!$B$2:$BZ$599"),MATCH(resource!$CC153,day_wise_sales_data!$A$2:$A$500,0),MATCH(resource!BD$2,INDIRECT("day_wise_sales_data!$B$1:$BZ$1"),0)),0)</f>
        <v>0</v>
      </c>
      <c r="BE153" s="3">
        <f ca="1">IFERROR(INDEX(INDIRECT("day_wise_sales_data!$B$2:$BZ$599"),MATCH(resource!$CC153,day_wise_sales_data!$A$2:$A$500,0),MATCH(resource!BE$2,INDIRECT("day_wise_sales_data!$B$1:$BZ$1"),0)),0)</f>
        <v>40631.879999999997</v>
      </c>
      <c r="BF153" s="3">
        <f ca="1">IFERROR(INDEX(INDIRECT("day_wise_sales_data!$B$2:$BZ$599"),MATCH(resource!$CC153,day_wise_sales_data!$A$2:$A$500,0),MATCH(resource!BF$2,INDIRECT("day_wise_sales_data!$B$1:$BZ$1"),0)),0)</f>
        <v>0</v>
      </c>
      <c r="BG153" s="3">
        <f ca="1">IFERROR(INDEX(INDIRECT("day_wise_sales_data!$B$2:$BZ$599"),MATCH(resource!$CC153,day_wise_sales_data!$A$2:$A$500,0),MATCH(resource!BG$2,INDIRECT("day_wise_sales_data!$B$1:$BZ$1"),0)),0)</f>
        <v>0</v>
      </c>
      <c r="BH153" s="3">
        <f ca="1">IFERROR(INDEX(INDIRECT("day_wise_sales_data!$B$2:$BZ$599"),MATCH(resource!$CC153,day_wise_sales_data!$A$2:$A$500,0),MATCH(resource!BH$2,INDIRECT("day_wise_sales_data!$B$1:$BZ$1"),0)),0)</f>
        <v>0</v>
      </c>
      <c r="BI153" s="3">
        <f ca="1">IFERROR(INDEX(INDIRECT("day_wise_sales_data!$B$2:$BZ$599"),MATCH(resource!$CC153,day_wise_sales_data!$A$2:$A$500,0),MATCH(resource!BI$2,INDIRECT("day_wise_sales_data!$B$1:$BZ$1"),0)),0)</f>
        <v>0</v>
      </c>
      <c r="BJ153" s="3">
        <f ca="1">IFERROR(INDEX(INDIRECT("day_wise_sales_data!$B$2:$BZ$599"),MATCH(resource!$CC153,day_wise_sales_data!$A$2:$A$500,0),MATCH(resource!BJ$2,INDIRECT("day_wise_sales_data!$B$1:$BZ$1"),0)),0)</f>
        <v>0</v>
      </c>
      <c r="BK153" s="3">
        <f ca="1">IFERROR(INDEX(INDIRECT("day_wise_sales_data!$B$2:$BZ$599"),MATCH(resource!$CC153,day_wise_sales_data!$A$2:$A$500,0),MATCH(resource!BK$2,INDIRECT("day_wise_sales_data!$B$1:$BZ$1"),0)),0)</f>
        <v>0</v>
      </c>
      <c r="BL153" s="3">
        <f ca="1">IFERROR(INDEX(INDIRECT("day_wise_sales_data!$B$2:$BZ$599"),MATCH(resource!$CC153,day_wise_sales_data!$A$2:$A$500,0),MATCH(resource!BL$2,INDIRECT("day_wise_sales_data!$B$1:$BZ$1"),0)),0)</f>
        <v>3971.29</v>
      </c>
      <c r="BM153" s="3">
        <f ca="1">IFERROR(INDEX(INDIRECT("day_wise_sales_data!$B$2:$BZ$599"),MATCH(resource!$CC153,day_wise_sales_data!$A$2:$A$500,0),MATCH(resource!BM$2,INDIRECT("day_wise_sales_data!$B$1:$BZ$1"),0)),0)</f>
        <v>0</v>
      </c>
      <c r="BN153" s="3">
        <f ca="1">IFERROR(INDEX(INDIRECT("day_wise_sales_data!$B$2:$BZ$599"),MATCH(resource!$CC153,day_wise_sales_data!$A$2:$A$500,0),MATCH(resource!BN$2,INDIRECT("day_wise_sales_data!$B$1:$BZ$1"),0)),0)</f>
        <v>0</v>
      </c>
      <c r="BO153" s="3">
        <f ca="1">IFERROR(INDEX(INDIRECT("day_wise_sales_data!$B$2:$BZ$599"),MATCH(resource!$CC153,day_wise_sales_data!$A$2:$A$500,0),MATCH(resource!BO$2,INDIRECT("day_wise_sales_data!$B$1:$BZ$1"),0)),0)</f>
        <v>-14.76</v>
      </c>
      <c r="BP153" s="3">
        <f ca="1">IFERROR(INDEX(INDIRECT("day_wise_sales_data!$B$2:$BZ$599"),MATCH(resource!$CC153,day_wise_sales_data!$A$2:$A$500,0),MATCH(resource!BP$2,INDIRECT("day_wise_sales_data!$B$1:$BZ$1"),0)),0)</f>
        <v>0</v>
      </c>
      <c r="BQ153" s="3">
        <f ca="1">IFERROR(INDEX(INDIRECT("day_wise_sales_data!$B$2:$BZ$599"),MATCH(resource!$CC153,day_wise_sales_data!$A$2:$A$500,0),MATCH(resource!BQ$2,INDIRECT("day_wise_sales_data!$B$1:$BZ$1"),0)),0)</f>
        <v>0</v>
      </c>
      <c r="BR153" s="3">
        <f ca="1">IFERROR(INDEX(INDIRECT("day_wise_sales_data!$B$2:$BZ$599"),MATCH(resource!$CC153,day_wise_sales_data!$A$2:$A$500,0),MATCH(resource!BR$2,INDIRECT("day_wise_sales_data!$B$1:$BZ$1"),0)),0)</f>
        <v>0</v>
      </c>
      <c r="BS153" s="3">
        <f ca="1">IFERROR(INDEX(INDIRECT("day_wise_sales_data!$B$2:$BZ$599"),MATCH(resource!$CC153,day_wise_sales_data!$A$2:$A$500,0),MATCH(resource!BS$2,INDIRECT("day_wise_sales_data!$B$1:$BZ$1"),0)),0)</f>
        <v>14490.82</v>
      </c>
      <c r="BT153" s="3">
        <f ca="1">IFERROR(INDEX(INDIRECT("day_wise_sales_data!$B$2:$BZ$599"),MATCH(resource!$CC153,day_wise_sales_data!$A$2:$A$500,0),MATCH(resource!BT$2,INDIRECT("day_wise_sales_data!$B$1:$BZ$1"),0)),0)</f>
        <v>0</v>
      </c>
      <c r="BU153" s="3">
        <f ca="1">IFERROR(INDEX(INDIRECT("day_wise_sales_data!$B$2:$BZ$599"),MATCH(resource!$CC153,day_wise_sales_data!$A$2:$A$500,0),MATCH(resource!BU$2,INDIRECT("day_wise_sales_data!$B$1:$BZ$1"),0)),0)</f>
        <v>4025.72</v>
      </c>
      <c r="BV153" s="3">
        <f ca="1">IFERROR(INDEX(INDIRECT("day_wise_sales_data!$B$2:$BZ$599"),MATCH(resource!$CC153,day_wise_sales_data!$A$2:$A$500,0),MATCH(resource!BV$2,INDIRECT("day_wise_sales_data!$B$1:$BZ$1"),0)),0)</f>
        <v>45493.2</v>
      </c>
      <c r="BW153" s="3">
        <f ca="1">IFERROR(INDEX(INDIRECT("day_wise_sales_data!$B$2:$BZ$599"),MATCH(resource!$CC153,day_wise_sales_data!$A$2:$A$500,0),MATCH(resource!BW$2,INDIRECT("day_wise_sales_data!$B$1:$BZ$1"),0)),0)</f>
        <v>0</v>
      </c>
      <c r="BX153" s="3">
        <f ca="1">IFERROR(INDEX(INDIRECT("day_wise_sales_data!$B$2:$BZ$599"),MATCH(resource!$CC153,day_wise_sales_data!$A$2:$A$500,0),MATCH(resource!BX$2,INDIRECT("day_wise_sales_data!$B$1:$BZ$1"),0)),0)</f>
        <v>0</v>
      </c>
      <c r="BY153" s="3">
        <f ca="1">IFERROR(INDEX(INDIRECT("day_wise_sales_data!$B$2:$BZ$599"),MATCH(resource!$CC153,day_wise_sales_data!$A$2:$A$500,0),MATCH(resource!BY$2,INDIRECT("day_wise_sales_data!$B$1:$BZ$1"),0)),0)</f>
        <v>18080.89</v>
      </c>
      <c r="BZ153" s="3">
        <f ca="1">IFERROR(INDEX(INDIRECT("day_wise_sales_data!$B$2:$BZ$599"),MATCH(resource!$CC153,day_wise_sales_data!$A$2:$A$500,0),MATCH(resource!BZ$2,INDIRECT("day_wise_sales_data!$B$1:$BZ$1"),0)),0)</f>
        <v>0</v>
      </c>
      <c r="CA153" s="3" t="str">
        <f ca="1">IFERROR(INDEX(INDIRECT("day_wise_sales_data!$B$2:$BZ$599"),MATCH(resource!$CC153,day_wise_sales_data!$A$2:$A$500,0),MATCH(resource!CA$2,INDIRECT("day_wise_sales_data!$B$1:$BZ$1"),0)),0)</f>
        <v>dd</v>
      </c>
      <c r="CC153" s="4" t="str">
        <f>sales_data!H152</f>
        <v>DHK01215</v>
      </c>
      <c r="CD153" s="1">
        <v>151</v>
      </c>
      <c r="CE153" s="1" t="str">
        <f>IF(AQ153=report!$AQ$3,resource!CD153,"")</f>
        <v/>
      </c>
      <c r="CF153" s="5" t="str">
        <f>IFERROR(SMALL($CE$3:$CE$1001,ROWS($CE$3:CE153)),"")</f>
        <v/>
      </c>
      <c r="CH153">
        <f>IFERROR(VLOOKUP($CC153,data_pull!$E$22:$G$700,2,0),0)</f>
        <v>141026.71</v>
      </c>
      <c r="CI153" s="1">
        <f t="shared" si="75"/>
        <v>123</v>
      </c>
      <c r="CJ153" s="1">
        <f t="shared" si="74"/>
        <v>96</v>
      </c>
      <c r="CK153" s="1" t="s">
        <v>1322</v>
      </c>
      <c r="CL153" s="1">
        <f t="shared" si="76"/>
        <v>30</v>
      </c>
      <c r="CM153" s="1" t="str">
        <f>IFERROR(VLOOKUP($CK153,stock_data!$B$3:$W$612,2,0),0)</f>
        <v>KEFIM CAPSULE 400mg</v>
      </c>
      <c r="CN153" s="1" t="str">
        <f>IFERROR(VLOOKUP($CK153,stock_data!$B$3:$W$612,4,0),0)</f>
        <v>1x4's</v>
      </c>
      <c r="CO153" s="1">
        <f>IFERROR(VLOOKUP($CK153,stock_data!$B$3:$W$612,5,0),0)</f>
        <v>194.2</v>
      </c>
      <c r="CP153" s="3">
        <f t="shared" si="77"/>
        <v>96</v>
      </c>
      <c r="CQ153" s="3">
        <f t="shared" si="78"/>
        <v>18643.199999999997</v>
      </c>
      <c r="CR153" s="1">
        <f>IFERROR(VLOOKUP($CK153,stock_data!$B$3:$W$612,6,0),0)</f>
        <v>0</v>
      </c>
      <c r="CS153" s="1">
        <f>IFERROR(VLOOKUP($CK153,stock_data!$B$3:$W$612,7,0),0)</f>
        <v>0</v>
      </c>
      <c r="CT153" s="1">
        <f>IFERROR(VLOOKUP($CK153,stock_data!$B$3:$W$612,8,0),0)</f>
        <v>0</v>
      </c>
      <c r="CU153" s="1">
        <f>IFERROR(VLOOKUP($CK153,stock_data!$B$3:$W$612,9,0),0)</f>
        <v>0</v>
      </c>
      <c r="CV153" s="1">
        <f>IFERROR(VLOOKUP($CK153,stock_data!$B$3:$W$612,10,0),0)</f>
        <v>1</v>
      </c>
      <c r="CW153" s="1">
        <f>IFERROR(VLOOKUP($CK153,stock_data!$B$3:$W$612,11,0),0)</f>
        <v>0</v>
      </c>
      <c r="CX153" s="1">
        <f>IFERROR(VLOOKUP($CK153,stock_data!$B$3:$W$612,12,0),0)</f>
        <v>0</v>
      </c>
      <c r="CY153" s="1">
        <f>IFERROR(VLOOKUP($CK153,stock_data!$B$3:$W$612,13,0),0)</f>
        <v>0</v>
      </c>
      <c r="CZ153" s="1">
        <f>IFERROR(VLOOKUP($CK153,stock_data!$B$3:$W$612,14,0),0)</f>
        <v>0</v>
      </c>
      <c r="DA153" s="1">
        <f>IFERROR(VLOOKUP($CK153,stock_data!$B$3:$W$612,15,0),0)</f>
        <v>0</v>
      </c>
      <c r="DB153" s="1">
        <f>IFERROR(VLOOKUP($CK153,stock_data!$B$3:$W$612,16,0),0)</f>
        <v>0</v>
      </c>
      <c r="DC153" s="1">
        <f>IFERROR(VLOOKUP($CK153,stock_data!$B$3:$W$612,17,0),0)</f>
        <v>0</v>
      </c>
      <c r="DD153" s="1">
        <f>IFERROR(VLOOKUP($CK153,stock_data!$B$3:$W$612,18,0),0)</f>
        <v>0</v>
      </c>
      <c r="DE153" s="1">
        <f>IFERROR(VLOOKUP($CK153,stock_data!$B$3:$W$612,19,0),0)</f>
        <v>0</v>
      </c>
      <c r="DF153" s="1">
        <f>IFERROR(VLOOKUP($CK153,stock_data!$B$3:$W$612,20,0),0)</f>
        <v>0</v>
      </c>
      <c r="DG153" s="1">
        <f>IFERROR(VLOOKUP($CK153,stock_data!$B$3:$W$612,21,0),0)</f>
        <v>0</v>
      </c>
      <c r="DH153" s="1">
        <f>IFERROR(VLOOKUP($CK153,stock_data!$B$3:$W$612,22,0),0)</f>
        <v>3</v>
      </c>
      <c r="DI153" s="1">
        <f t="shared" si="79"/>
        <v>4</v>
      </c>
      <c r="DJ153" s="1">
        <f t="shared" si="80"/>
        <v>776.8</v>
      </c>
      <c r="DK153" s="3">
        <f>IFERROR(INDEX(COD_SALES!$B$5:$Z$500,MATCH(resource!$CC153,COD_SALES!$A$5:$A$500,0),MATCH(resource!DK$2,COD_SALES!$B$4:$Z$4,0)),"")</f>
        <v>0</v>
      </c>
      <c r="DL153" s="3">
        <f>IFERROR(INDEX(COD_SALES!$B$5:$Z$500,MATCH(resource!$CC153,COD_SALES!$A$5:$A$500,0),MATCH(resource!DL$2,COD_SALES!$B$4:$Z$4,0)),"")</f>
        <v>14</v>
      </c>
      <c r="DM153" s="3">
        <f>IFERROR(INDEX(COD_SALES!$B$5:$Z$500,MATCH(resource!$CC153,COD_SALES!$A$5:$A$500,0),MATCH(resource!DM$2,COD_SALES!$B$4:$Z$4,0)),"")</f>
        <v>5</v>
      </c>
      <c r="DN153" s="3" t="str">
        <f>IFERROR(INDEX(COD_SALES!$B$5:$Z$500,MATCH(resource!$CC153,COD_SALES!$A$5:$A$500,0),MATCH(resource!DN$2,COD_SALES!$B$4:$Z$4,0)),"")</f>
        <v/>
      </c>
      <c r="DO153" s="3">
        <f>IFERROR(INDEX(COD_SALES!$B$5:$Z$500,MATCH(resource!$CC153,COD_SALES!$A$5:$A$500,0),MATCH(resource!DO$2,COD_SALES!$B$4:$Z$4,0)),"")</f>
        <v>0</v>
      </c>
      <c r="DP153" s="3">
        <f>IFERROR(INDEX(COD_SALES!$B$5:$Z$500,MATCH(resource!$CC153,COD_SALES!$A$5:$A$500,0),MATCH(resource!DP$2,COD_SALES!$B$4:$Z$4,0)),"")</f>
        <v>0</v>
      </c>
      <c r="DQ153" s="3" t="str">
        <f>IFERROR(INDEX(COD_SALES!$B$5:$Z$500,MATCH(resource!$CC153,COD_SALES!$A$5:$A$500,0),MATCH(resource!DQ$2,COD_SALES!$B$4:$Z$4,0)),"")</f>
        <v/>
      </c>
      <c r="DR153" s="3">
        <f>IFERROR(INDEX(COD_SALES!$B$5:$Z$500,MATCH(resource!$CC153,COD_SALES!$A$5:$A$500,0),MATCH(resource!DR$2,COD_SALES!$B$4:$Z$4,0)),"")</f>
        <v>0</v>
      </c>
      <c r="DS153" s="3">
        <f>IFERROR(INDEX(COD_SALES!$B$5:$Z$500,MATCH(resource!$CC153,COD_SALES!$A$5:$A$500,0),MATCH(resource!DS$2,COD_SALES!$B$4:$Z$4,0)),"")</f>
        <v>84</v>
      </c>
      <c r="DT153" s="3">
        <f>IFERROR(INDEX(COD_SALES!$B$5:$Z$500,MATCH(resource!$CC153,COD_SALES!$A$5:$A$500,0),MATCH(resource!DT$2,COD_SALES!$B$4:$Z$4,0)),"")</f>
        <v>0</v>
      </c>
      <c r="DU153" s="3">
        <f>IFERROR(INDEX(COD_SALES!$B$5:$Z$500,MATCH(resource!$CC153,COD_SALES!$A$5:$A$500,0),MATCH(resource!DU$2,COD_SALES!$B$4:$Z$4,0)),"")</f>
        <v>30</v>
      </c>
      <c r="DV153" s="3">
        <f>IFERROR(INDEX(COD_SALES!$B$5:$Z$500,MATCH(resource!$CC153,COD_SALES!$A$5:$A$500,0),MATCH(resource!DV$2,COD_SALES!$B$4:$Z$4,0)),"")</f>
        <v>0</v>
      </c>
      <c r="DW153" s="3">
        <f>IFERROR(INDEX(COD_SALES!$B$5:$Z$500,MATCH(resource!$CC153,COD_SALES!$A$5:$A$500,0),MATCH(resource!DW$2,COD_SALES!$B$4:$Z$4,0)),"")</f>
        <v>125</v>
      </c>
      <c r="DX153" s="3">
        <f>IFERROR(INDEX(COD_SALES!$B$5:$Z$500,MATCH(resource!$CC153,COD_SALES!$A$5:$A$500,0),MATCH(resource!DX$2,COD_SALES!$B$4:$Z$4,0)),"")</f>
        <v>0</v>
      </c>
      <c r="DY153" s="3">
        <f>IFERROR(INDEX(COD_SALES!$B$5:$Z$500,MATCH(resource!$CC153,COD_SALES!$A$5:$A$500,0),MATCH(resource!DY$2,COD_SALES!$B$4:$Z$4,0)),"")</f>
        <v>1</v>
      </c>
      <c r="DZ153" s="3">
        <f>IFERROR(INDEX(COD_SALES!$B$5:$Z$500,MATCH(resource!$CC153,COD_SALES!$A$5:$A$500,0),MATCH(resource!DZ$2,COD_SALES!$B$4:$Z$4,0)),"")</f>
        <v>3</v>
      </c>
      <c r="EA153" s="3">
        <f>IFERROR(INDEX(COD_SALES!$B$5:$Z$500,MATCH(resource!$CC153,COD_SALES!$A$5:$A$500,0),MATCH(resource!EA$2,COD_SALES!$B$4:$Z$4,0)),"")</f>
        <v>15</v>
      </c>
      <c r="EB153" s="3">
        <f t="shared" si="81"/>
        <v>97121.39</v>
      </c>
      <c r="ED153" s="3">
        <f>IFERROR(VLOOKUP($CK153,depot_prod_sales!$B$5:$S$200,3,0),0)</f>
        <v>0</v>
      </c>
      <c r="EE153" s="3">
        <f>IFERROR(VLOOKUP($CK153,depot_prod_sales!$B$5:$S$200,4,0),0)</f>
        <v>0</v>
      </c>
      <c r="EF153" s="3">
        <f>IFERROR(VLOOKUP($CK153,depot_prod_sales!$B$5:$S$200,5,0),0)</f>
        <v>0</v>
      </c>
      <c r="EG153" s="3">
        <f>IFERROR(VLOOKUP($CK153,depot_prod_sales!$B$5:$S$200,6,0),0)</f>
        <v>0</v>
      </c>
      <c r="EH153" s="3">
        <f>IFERROR(VLOOKUP($CK153,depot_prod_sales!$B$5:$S$200,7,0),0)</f>
        <v>0</v>
      </c>
      <c r="EI153" s="3">
        <f>IFERROR(VLOOKUP($CK153,depot_prod_sales!$B$5:$S$200,8,0),0)</f>
        <v>0</v>
      </c>
      <c r="EJ153" s="3">
        <f>IFERROR(VLOOKUP($CK153,depot_prod_sales!$B$5:$S$200,9,0),0)</f>
        <v>0</v>
      </c>
      <c r="EK153" s="3">
        <f>IFERROR(VLOOKUP($CK153,depot_prod_sales!$B$5:$S$200,10,0),0)</f>
        <v>0</v>
      </c>
      <c r="EL153" s="3">
        <f>IFERROR(VLOOKUP($CK153,depot_prod_sales!$B$5:$S$200,11,0),0)</f>
        <v>0</v>
      </c>
      <c r="EM153" s="3">
        <f>IFERROR(VLOOKUP($CK153,depot_prod_sales!$B$5:$S$200,12,0),0)</f>
        <v>0</v>
      </c>
      <c r="EN153" s="3">
        <f>IFERROR(VLOOKUP($CK153,depot_prod_sales!$B$5:$S$200,13,0),0)</f>
        <v>0</v>
      </c>
      <c r="EO153" s="3">
        <f>IFERROR(VLOOKUP($CK153,depot_prod_sales!$B$5:$S$200,14,0),0)</f>
        <v>0</v>
      </c>
      <c r="EP153" s="3">
        <f>IFERROR(VLOOKUP($CK153,depot_prod_sales!$B$5:$S$200,15,0),0)</f>
        <v>0</v>
      </c>
      <c r="EQ153" s="3">
        <f>IFERROR(VLOOKUP($CK153,depot_prod_sales!$B$5:$S$200,16,0),0)</f>
        <v>0</v>
      </c>
      <c r="ER153" s="3">
        <f>IFERROR(VLOOKUP($CK153,depot_prod_sales!$B$5:$S$200,17,0),0)</f>
        <v>0</v>
      </c>
      <c r="ES153" s="3">
        <f>IFERROR(VLOOKUP($CK153,depot_prod_sales!$B$5:$S$200,18,0),0)</f>
        <v>0</v>
      </c>
      <c r="ET153" s="116">
        <f t="shared" si="82"/>
        <v>0</v>
      </c>
      <c r="EU153" s="116">
        <f t="shared" si="83"/>
        <v>0</v>
      </c>
      <c r="EW153" s="3">
        <f>IFERROR(VLOOKUP(CC153,data_pull!$AO$25:$AR$546,2,0),0)</f>
        <v>42</v>
      </c>
      <c r="EX153" s="1">
        <f>IFERROR(VLOOKUP(CC153,data_pull!$AO$25:$AR$546,4,0),0)</f>
        <v>190000</v>
      </c>
    </row>
    <row r="154" spans="13:154" x14ac:dyDescent="0.25"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4" t="str">
        <f>sales_data!B153</f>
        <v>Abdul Kader Zilane</v>
      </c>
      <c r="AR154" s="4" t="str">
        <f>sales_data!C153</f>
        <v>Alomgir Hossain-3 (FM)</v>
      </c>
      <c r="AS154" s="5" t="str">
        <f t="shared" si="73"/>
        <v/>
      </c>
      <c r="AT154" s="4" t="str">
        <f>sales_data!I153</f>
        <v>Sumon Saha</v>
      </c>
      <c r="AU154" s="4" t="str">
        <f>sales_data!W153</f>
        <v>Horirampur (Tb)</v>
      </c>
      <c r="AV154" s="1">
        <f>sales_data!N153</f>
        <v>54263.02</v>
      </c>
      <c r="AW154" s="1">
        <f>sales_data!P153</f>
        <v>28</v>
      </c>
      <c r="AX154" s="3">
        <f ca="1">IFERROR(INDEX(INDIRECT("day_wise_sales_data!$B$2:$BZ$599"),MATCH(resource!$CC154,day_wise_sales_data!$A$2:$A$500,0),MATCH(resource!AX$2,INDIRECT("day_wise_sales_data!$B$1:$BZ$1"),0)),0)</f>
        <v>0</v>
      </c>
      <c r="AY154" s="3">
        <f ca="1">IFERROR(INDEX(INDIRECT("day_wise_sales_data!$B$2:$BZ$599"),MATCH(resource!$CC154,day_wise_sales_data!$A$2:$A$500,0),MATCH(resource!AY$2,INDIRECT("day_wise_sales_data!$B$1:$BZ$1"),0)),0)</f>
        <v>0</v>
      </c>
      <c r="AZ154" s="3">
        <f ca="1">IFERROR(INDEX(INDIRECT("day_wise_sales_data!$B$2:$BZ$599"),MATCH(resource!$CC154,day_wise_sales_data!$A$2:$A$500,0),MATCH(resource!AZ$2,INDIRECT("day_wise_sales_data!$B$1:$BZ$1"),0)),0)</f>
        <v>0</v>
      </c>
      <c r="BA154" s="3">
        <f ca="1">IFERROR(INDEX(INDIRECT("day_wise_sales_data!$B$2:$BZ$599"),MATCH(resource!$CC154,day_wise_sales_data!$A$2:$A$500,0),MATCH(resource!BA$2,INDIRECT("day_wise_sales_data!$B$1:$BZ$1"),0)),0)</f>
        <v>0</v>
      </c>
      <c r="BB154" s="3">
        <f ca="1">IFERROR(INDEX(INDIRECT("day_wise_sales_data!$B$2:$BZ$599"),MATCH(resource!$CC154,day_wise_sales_data!$A$2:$A$500,0),MATCH(resource!BB$2,INDIRECT("day_wise_sales_data!$B$1:$BZ$1"),0)),0)</f>
        <v>0</v>
      </c>
      <c r="BC154" s="3">
        <f ca="1">IFERROR(INDEX(INDIRECT("day_wise_sales_data!$B$2:$BZ$599"),MATCH(resource!$CC154,day_wise_sales_data!$A$2:$A$500,0),MATCH(resource!BC$2,INDIRECT("day_wise_sales_data!$B$1:$BZ$1"),0)),0)</f>
        <v>0</v>
      </c>
      <c r="BD154" s="3">
        <f ca="1">IFERROR(INDEX(INDIRECT("day_wise_sales_data!$B$2:$BZ$599"),MATCH(resource!$CC154,day_wise_sales_data!$A$2:$A$500,0),MATCH(resource!BD$2,INDIRECT("day_wise_sales_data!$B$1:$BZ$1"),0)),0)</f>
        <v>0</v>
      </c>
      <c r="BE154" s="3">
        <f ca="1">IFERROR(INDEX(INDIRECT("day_wise_sales_data!$B$2:$BZ$599"),MATCH(resource!$CC154,day_wise_sales_data!$A$2:$A$500,0),MATCH(resource!BE$2,INDIRECT("day_wise_sales_data!$B$1:$BZ$1"),0)),0)</f>
        <v>0</v>
      </c>
      <c r="BF154" s="3">
        <f ca="1">IFERROR(INDEX(INDIRECT("day_wise_sales_data!$B$2:$BZ$599"),MATCH(resource!$CC154,day_wise_sales_data!$A$2:$A$500,0),MATCH(resource!BF$2,INDIRECT("day_wise_sales_data!$B$1:$BZ$1"),0)),0)</f>
        <v>0</v>
      </c>
      <c r="BG154" s="3">
        <f ca="1">IFERROR(INDEX(INDIRECT("day_wise_sales_data!$B$2:$BZ$599"),MATCH(resource!$CC154,day_wise_sales_data!$A$2:$A$500,0),MATCH(resource!BG$2,INDIRECT("day_wise_sales_data!$B$1:$BZ$1"),0)),0)</f>
        <v>617.82000000000005</v>
      </c>
      <c r="BH154" s="3">
        <f ca="1">IFERROR(INDEX(INDIRECT("day_wise_sales_data!$B$2:$BZ$599"),MATCH(resource!$CC154,day_wise_sales_data!$A$2:$A$500,0),MATCH(resource!BH$2,INDIRECT("day_wise_sales_data!$B$1:$BZ$1"),0)),0)</f>
        <v>742.47</v>
      </c>
      <c r="BI154" s="3">
        <f ca="1">IFERROR(INDEX(INDIRECT("day_wise_sales_data!$B$2:$BZ$599"),MATCH(resource!$CC154,day_wise_sales_data!$A$2:$A$500,0),MATCH(resource!BI$2,INDIRECT("day_wise_sales_data!$B$1:$BZ$1"),0)),0)</f>
        <v>0</v>
      </c>
      <c r="BJ154" s="3">
        <f ca="1">IFERROR(INDEX(INDIRECT("day_wise_sales_data!$B$2:$BZ$599"),MATCH(resource!$CC154,day_wise_sales_data!$A$2:$A$500,0),MATCH(resource!BJ$2,INDIRECT("day_wise_sales_data!$B$1:$BZ$1"),0)),0)</f>
        <v>0</v>
      </c>
      <c r="BK154" s="3">
        <f ca="1">IFERROR(INDEX(INDIRECT("day_wise_sales_data!$B$2:$BZ$599"),MATCH(resource!$CC154,day_wise_sales_data!$A$2:$A$500,0),MATCH(resource!BK$2,INDIRECT("day_wise_sales_data!$B$1:$BZ$1"),0)),0)</f>
        <v>0</v>
      </c>
      <c r="BL154" s="3">
        <f ca="1">IFERROR(INDEX(INDIRECT("day_wise_sales_data!$B$2:$BZ$599"),MATCH(resource!$CC154,day_wise_sales_data!$A$2:$A$500,0),MATCH(resource!BL$2,INDIRECT("day_wise_sales_data!$B$1:$BZ$1"),0)),0)</f>
        <v>0</v>
      </c>
      <c r="BM154" s="3">
        <f ca="1">IFERROR(INDEX(INDIRECT("day_wise_sales_data!$B$2:$BZ$599"),MATCH(resource!$CC154,day_wise_sales_data!$A$2:$A$500,0),MATCH(resource!BM$2,INDIRECT("day_wise_sales_data!$B$1:$BZ$1"),0)),0)</f>
        <v>0</v>
      </c>
      <c r="BN154" s="3">
        <f ca="1">IFERROR(INDEX(INDIRECT("day_wise_sales_data!$B$2:$BZ$599"),MATCH(resource!$CC154,day_wise_sales_data!$A$2:$A$500,0),MATCH(resource!BN$2,INDIRECT("day_wise_sales_data!$B$1:$BZ$1"),0)),0)</f>
        <v>0</v>
      </c>
      <c r="BO154" s="3">
        <f ca="1">IFERROR(INDEX(INDIRECT("day_wise_sales_data!$B$2:$BZ$599"),MATCH(resource!$CC154,day_wise_sales_data!$A$2:$A$500,0),MATCH(resource!BO$2,INDIRECT("day_wise_sales_data!$B$1:$BZ$1"),0)),0)</f>
        <v>3161.51</v>
      </c>
      <c r="BP154" s="3">
        <f ca="1">IFERROR(INDEX(INDIRECT("day_wise_sales_data!$B$2:$BZ$599"),MATCH(resource!$CC154,day_wise_sales_data!$A$2:$A$500,0),MATCH(resource!BP$2,INDIRECT("day_wise_sales_data!$B$1:$BZ$1"),0)),0)</f>
        <v>0</v>
      </c>
      <c r="BQ154" s="3">
        <f ca="1">IFERROR(INDEX(INDIRECT("day_wise_sales_data!$B$2:$BZ$599"),MATCH(resource!$CC154,day_wise_sales_data!$A$2:$A$500,0),MATCH(resource!BQ$2,INDIRECT("day_wise_sales_data!$B$1:$BZ$1"),0)),0)</f>
        <v>0</v>
      </c>
      <c r="BR154" s="3">
        <f ca="1">IFERROR(INDEX(INDIRECT("day_wise_sales_data!$B$2:$BZ$599"),MATCH(resource!$CC154,day_wise_sales_data!$A$2:$A$500,0),MATCH(resource!BR$2,INDIRECT("day_wise_sales_data!$B$1:$BZ$1"),0)),0)</f>
        <v>926.7</v>
      </c>
      <c r="BS154" s="3">
        <f ca="1">IFERROR(INDEX(INDIRECT("day_wise_sales_data!$B$2:$BZ$599"),MATCH(resource!$CC154,day_wise_sales_data!$A$2:$A$500,0),MATCH(resource!BS$2,INDIRECT("day_wise_sales_data!$B$1:$BZ$1"),0)),0)</f>
        <v>6383.6</v>
      </c>
      <c r="BT154" s="3">
        <f ca="1">IFERROR(INDEX(INDIRECT("day_wise_sales_data!$B$2:$BZ$599"),MATCH(resource!$CC154,day_wise_sales_data!$A$2:$A$500,0),MATCH(resource!BT$2,INDIRECT("day_wise_sales_data!$B$1:$BZ$1"),0)),0)</f>
        <v>0</v>
      </c>
      <c r="BU154" s="3">
        <f ca="1">IFERROR(INDEX(INDIRECT("day_wise_sales_data!$B$2:$BZ$599"),MATCH(resource!$CC154,day_wise_sales_data!$A$2:$A$500,0),MATCH(resource!BU$2,INDIRECT("day_wise_sales_data!$B$1:$BZ$1"),0)),0)</f>
        <v>4025.72</v>
      </c>
      <c r="BV154" s="3">
        <f ca="1">IFERROR(INDEX(INDIRECT("day_wise_sales_data!$B$2:$BZ$599"),MATCH(resource!$CC154,day_wise_sales_data!$A$2:$A$500,0),MATCH(resource!BV$2,INDIRECT("day_wise_sales_data!$B$1:$BZ$1"),0)),0)</f>
        <v>11501.97</v>
      </c>
      <c r="BW154" s="3">
        <f ca="1">IFERROR(INDEX(INDIRECT("day_wise_sales_data!$B$2:$BZ$599"),MATCH(resource!$CC154,day_wise_sales_data!$A$2:$A$500,0),MATCH(resource!BW$2,INDIRECT("day_wise_sales_data!$B$1:$BZ$1"),0)),0)</f>
        <v>0</v>
      </c>
      <c r="BX154" s="3">
        <f ca="1">IFERROR(INDEX(INDIRECT("day_wise_sales_data!$B$2:$BZ$599"),MATCH(resource!$CC154,day_wise_sales_data!$A$2:$A$500,0),MATCH(resource!BX$2,INDIRECT("day_wise_sales_data!$B$1:$BZ$1"),0)),0)</f>
        <v>0</v>
      </c>
      <c r="BY154" s="3">
        <f ca="1">IFERROR(INDEX(INDIRECT("day_wise_sales_data!$B$2:$BZ$599"),MATCH(resource!$CC154,day_wise_sales_data!$A$2:$A$500,0),MATCH(resource!BY$2,INDIRECT("day_wise_sales_data!$B$1:$BZ$1"),0)),0)</f>
        <v>0</v>
      </c>
      <c r="BZ154" s="3">
        <f ca="1">IFERROR(INDEX(INDIRECT("day_wise_sales_data!$B$2:$BZ$599"),MATCH(resource!$CC154,day_wise_sales_data!$A$2:$A$500,0),MATCH(resource!BZ$2,INDIRECT("day_wise_sales_data!$B$1:$BZ$1"),0)),0)</f>
        <v>0</v>
      </c>
      <c r="CA154" s="3" t="str">
        <f ca="1">IFERROR(INDEX(INDIRECT("day_wise_sales_data!$B$2:$BZ$599"),MATCH(resource!$CC154,day_wise_sales_data!$A$2:$A$500,0),MATCH(resource!CA$2,INDIRECT("day_wise_sales_data!$B$1:$BZ$1"),0)),0)</f>
        <v>dd</v>
      </c>
      <c r="CC154" s="4" t="str">
        <f>sales_data!H153</f>
        <v>DHK112014</v>
      </c>
      <c r="CD154" s="1">
        <v>152</v>
      </c>
      <c r="CE154" s="1" t="str">
        <f>IF(AQ154=report!$AQ$3,resource!CD154,"")</f>
        <v/>
      </c>
      <c r="CF154" s="5" t="str">
        <f>IFERROR(SMALL($CE$3:$CE$1001,ROWS($CE$3:CE154)),"")</f>
        <v/>
      </c>
      <c r="CH154">
        <f>IFERROR(VLOOKUP($CC154,data_pull!$E$22:$G$700,2,0),0)</f>
        <v>54263.02</v>
      </c>
      <c r="CI154" s="1">
        <f t="shared" si="75"/>
        <v>35</v>
      </c>
      <c r="CJ154" s="1">
        <f t="shared" si="74"/>
        <v>0</v>
      </c>
      <c r="CK154" s="1" t="s">
        <v>1324</v>
      </c>
      <c r="CL154" s="1">
        <f t="shared" si="76"/>
        <v>111</v>
      </c>
      <c r="CM154" s="1" t="str">
        <f>IFERROR(VLOOKUP($CK154,stock_data!$B$3:$W$612,2,0),0)</f>
        <v>KEFIM DRY SYRUP 37.5ml</v>
      </c>
      <c r="CN154" s="1" t="str">
        <f>IFERROR(VLOOKUP($CK154,stock_data!$B$3:$W$612,4,0),0)</f>
        <v>37.5ml</v>
      </c>
      <c r="CO154" s="1">
        <f>IFERROR(VLOOKUP($CK154,stock_data!$B$3:$W$612,5,0),0)</f>
        <v>114.8</v>
      </c>
      <c r="CP154" s="3">
        <f t="shared" si="77"/>
        <v>0</v>
      </c>
      <c r="CQ154" s="3">
        <f t="shared" si="78"/>
        <v>0</v>
      </c>
      <c r="CR154" s="1">
        <f>IFERROR(VLOOKUP($CK154,stock_data!$B$3:$W$612,6,0),0)</f>
        <v>191</v>
      </c>
      <c r="CS154" s="1">
        <f>IFERROR(VLOOKUP($CK154,stock_data!$B$3:$W$612,7,0),0)</f>
        <v>238</v>
      </c>
      <c r="CT154" s="1">
        <f>IFERROR(VLOOKUP($CK154,stock_data!$B$3:$W$612,8,0),0)</f>
        <v>330</v>
      </c>
      <c r="CU154" s="1">
        <f>IFERROR(VLOOKUP($CK154,stock_data!$B$3:$W$612,9,0),0)</f>
        <v>25</v>
      </c>
      <c r="CV154" s="1">
        <f>IFERROR(VLOOKUP($CK154,stock_data!$B$3:$W$612,10,0),0)</f>
        <v>323</v>
      </c>
      <c r="CW154" s="1">
        <f>IFERROR(VLOOKUP($CK154,stock_data!$B$3:$W$612,11,0),0)</f>
        <v>263</v>
      </c>
      <c r="CX154" s="1">
        <f>IFERROR(VLOOKUP($CK154,stock_data!$B$3:$W$612,12,0),0)</f>
        <v>158</v>
      </c>
      <c r="CY154" s="1">
        <f>IFERROR(VLOOKUP($CK154,stock_data!$B$3:$W$612,13,0),0)</f>
        <v>108</v>
      </c>
      <c r="CZ154" s="1">
        <f>IFERROR(VLOOKUP($CK154,stock_data!$B$3:$W$612,14,0),0)</f>
        <v>244</v>
      </c>
      <c r="DA154" s="1">
        <f>IFERROR(VLOOKUP($CK154,stock_data!$B$3:$W$612,15,0),0)</f>
        <v>155</v>
      </c>
      <c r="DB154" s="1">
        <f>IFERROR(VLOOKUP($CK154,stock_data!$B$3:$W$612,16,0),0)</f>
        <v>1</v>
      </c>
      <c r="DC154" s="1">
        <f>IFERROR(VLOOKUP($CK154,stock_data!$B$3:$W$612,17,0),0)</f>
        <v>309</v>
      </c>
      <c r="DD154" s="1">
        <f>IFERROR(VLOOKUP($CK154,stock_data!$B$3:$W$612,18,0),0)</f>
        <v>179</v>
      </c>
      <c r="DE154" s="1">
        <f>IFERROR(VLOOKUP($CK154,stock_data!$B$3:$W$612,19,0),0)</f>
        <v>200</v>
      </c>
      <c r="DF154" s="1">
        <f>IFERROR(VLOOKUP($CK154,stock_data!$B$3:$W$612,20,0),0)</f>
        <v>194</v>
      </c>
      <c r="DG154" s="1">
        <f>IFERROR(VLOOKUP($CK154,stock_data!$B$3:$W$612,21,0),0)</f>
        <v>18</v>
      </c>
      <c r="DH154" s="1">
        <f>IFERROR(VLOOKUP($CK154,stock_data!$B$3:$W$612,22,0),0)</f>
        <v>96</v>
      </c>
      <c r="DI154" s="1">
        <f t="shared" si="79"/>
        <v>3032</v>
      </c>
      <c r="DJ154" s="1">
        <f t="shared" si="80"/>
        <v>348073.6</v>
      </c>
      <c r="DK154" s="3">
        <f>IFERROR(INDEX(COD_SALES!$B$5:$Z$500,MATCH(resource!$CC154,COD_SALES!$A$5:$A$500,0),MATCH(resource!DK$2,COD_SALES!$B$4:$Z$4,0)),"")</f>
        <v>3</v>
      </c>
      <c r="DL154" s="3">
        <f>IFERROR(INDEX(COD_SALES!$B$5:$Z$500,MATCH(resource!$CC154,COD_SALES!$A$5:$A$500,0),MATCH(resource!DL$2,COD_SALES!$B$4:$Z$4,0)),"")</f>
        <v>8</v>
      </c>
      <c r="DM154" s="3">
        <f>IFERROR(INDEX(COD_SALES!$B$5:$Z$500,MATCH(resource!$CC154,COD_SALES!$A$5:$A$500,0),MATCH(resource!DM$2,COD_SALES!$B$4:$Z$4,0)),"")</f>
        <v>11</v>
      </c>
      <c r="DN154" s="3" t="str">
        <f>IFERROR(INDEX(COD_SALES!$B$5:$Z$500,MATCH(resource!$CC154,COD_SALES!$A$5:$A$500,0),MATCH(resource!DN$2,COD_SALES!$B$4:$Z$4,0)),"")</f>
        <v/>
      </c>
      <c r="DO154" s="3">
        <f>IFERROR(INDEX(COD_SALES!$B$5:$Z$500,MATCH(resource!$CC154,COD_SALES!$A$5:$A$500,0),MATCH(resource!DO$2,COD_SALES!$B$4:$Z$4,0)),"")</f>
        <v>0</v>
      </c>
      <c r="DP154" s="3">
        <f>IFERROR(INDEX(COD_SALES!$B$5:$Z$500,MATCH(resource!$CC154,COD_SALES!$A$5:$A$500,0),MATCH(resource!DP$2,COD_SALES!$B$4:$Z$4,0)),"")</f>
        <v>0</v>
      </c>
      <c r="DQ154" s="3" t="str">
        <f>IFERROR(INDEX(COD_SALES!$B$5:$Z$500,MATCH(resource!$CC154,COD_SALES!$A$5:$A$500,0),MATCH(resource!DQ$2,COD_SALES!$B$4:$Z$4,0)),"")</f>
        <v/>
      </c>
      <c r="DR154" s="3">
        <f>IFERROR(INDEX(COD_SALES!$B$5:$Z$500,MATCH(resource!$CC154,COD_SALES!$A$5:$A$500,0),MATCH(resource!DR$2,COD_SALES!$B$4:$Z$4,0)),"")</f>
        <v>0</v>
      </c>
      <c r="DS154" s="3">
        <f>IFERROR(INDEX(COD_SALES!$B$5:$Z$500,MATCH(resource!$CC154,COD_SALES!$A$5:$A$500,0),MATCH(resource!DS$2,COD_SALES!$B$4:$Z$4,0)),"")</f>
        <v>32</v>
      </c>
      <c r="DT154" s="3">
        <f>IFERROR(INDEX(COD_SALES!$B$5:$Z$500,MATCH(resource!$CC154,COD_SALES!$A$5:$A$500,0),MATCH(resource!DT$2,COD_SALES!$B$4:$Z$4,0)),"")</f>
        <v>0</v>
      </c>
      <c r="DU154" s="3">
        <f>IFERROR(INDEX(COD_SALES!$B$5:$Z$500,MATCH(resource!$CC154,COD_SALES!$A$5:$A$500,0),MATCH(resource!DU$2,COD_SALES!$B$4:$Z$4,0)),"")</f>
        <v>0</v>
      </c>
      <c r="DV154" s="3">
        <f>IFERROR(INDEX(COD_SALES!$B$5:$Z$500,MATCH(resource!$CC154,COD_SALES!$A$5:$A$500,0),MATCH(resource!DV$2,COD_SALES!$B$4:$Z$4,0)),"")</f>
        <v>0</v>
      </c>
      <c r="DW154" s="3">
        <f>IFERROR(INDEX(COD_SALES!$B$5:$Z$500,MATCH(resource!$CC154,COD_SALES!$A$5:$A$500,0),MATCH(resource!DW$2,COD_SALES!$B$4:$Z$4,0)),"")</f>
        <v>28</v>
      </c>
      <c r="DX154" s="3">
        <f>IFERROR(INDEX(COD_SALES!$B$5:$Z$500,MATCH(resource!$CC154,COD_SALES!$A$5:$A$500,0),MATCH(resource!DX$2,COD_SALES!$B$4:$Z$4,0)),"")</f>
        <v>5</v>
      </c>
      <c r="DY154" s="3">
        <f>IFERROR(INDEX(COD_SALES!$B$5:$Z$500,MATCH(resource!$CC154,COD_SALES!$A$5:$A$500,0),MATCH(resource!DY$2,COD_SALES!$B$4:$Z$4,0)),"")</f>
        <v>0</v>
      </c>
      <c r="DZ154" s="3">
        <f>IFERROR(INDEX(COD_SALES!$B$5:$Z$500,MATCH(resource!$CC154,COD_SALES!$A$5:$A$500,0),MATCH(resource!DZ$2,COD_SALES!$B$4:$Z$4,0)),"")</f>
        <v>0</v>
      </c>
      <c r="EA154" s="3">
        <f>IFERROR(INDEX(COD_SALES!$B$5:$Z$500,MATCH(resource!$CC154,COD_SALES!$A$5:$A$500,0),MATCH(resource!EA$2,COD_SALES!$B$4:$Z$4,0)),"")</f>
        <v>1</v>
      </c>
      <c r="EB154" s="3">
        <f t="shared" si="81"/>
        <v>26313.279999999999</v>
      </c>
      <c r="ED154" s="3">
        <f>IFERROR(VLOOKUP($CK154,depot_prod_sales!$B$5:$S$200,3,0),0)</f>
        <v>50</v>
      </c>
      <c r="EE154" s="3">
        <f>IFERROR(VLOOKUP($CK154,depot_prod_sales!$B$5:$S$200,4,0),0)</f>
        <v>146</v>
      </c>
      <c r="EF154" s="3">
        <f>IFERROR(VLOOKUP($CK154,depot_prod_sales!$B$5:$S$200,5,0),0)</f>
        <v>822</v>
      </c>
      <c r="EG154" s="3">
        <f>IFERROR(VLOOKUP($CK154,depot_prod_sales!$B$5:$S$200,6,0),0)</f>
        <v>349</v>
      </c>
      <c r="EH154" s="3">
        <f>IFERROR(VLOOKUP($CK154,depot_prod_sales!$B$5:$S$200,7,0),0)</f>
        <v>121</v>
      </c>
      <c r="EI154" s="3">
        <f>IFERROR(VLOOKUP($CK154,depot_prod_sales!$B$5:$S$200,8,0),0)</f>
        <v>209</v>
      </c>
      <c r="EJ154" s="3">
        <f>IFERROR(VLOOKUP($CK154,depot_prod_sales!$B$5:$S$200,9,0),0)</f>
        <v>1044</v>
      </c>
      <c r="EK154" s="3">
        <f>IFERROR(VLOOKUP($CK154,depot_prod_sales!$B$5:$S$200,10,0),0)</f>
        <v>240</v>
      </c>
      <c r="EL154" s="3">
        <f>IFERROR(VLOOKUP($CK154,depot_prod_sales!$B$5:$S$200,11,0),0)</f>
        <v>37</v>
      </c>
      <c r="EM154" s="3">
        <f>IFERROR(VLOOKUP($CK154,depot_prod_sales!$B$5:$S$200,12,0),0)</f>
        <v>1151</v>
      </c>
      <c r="EN154" s="3">
        <f>IFERROR(VLOOKUP($CK154,depot_prod_sales!$B$5:$S$200,13,0),0)</f>
        <v>75</v>
      </c>
      <c r="EO154" s="3">
        <f>IFERROR(VLOOKUP($CK154,depot_prod_sales!$B$5:$S$200,14,0),0)</f>
        <v>1357</v>
      </c>
      <c r="EP154" s="3">
        <f>IFERROR(VLOOKUP($CK154,depot_prod_sales!$B$5:$S$200,15,0),0)</f>
        <v>280</v>
      </c>
      <c r="EQ154" s="3">
        <f>IFERROR(VLOOKUP($CK154,depot_prod_sales!$B$5:$S$200,16,0),0)</f>
        <v>190</v>
      </c>
      <c r="ER154" s="3">
        <f>IFERROR(VLOOKUP($CK154,depot_prod_sales!$B$5:$S$200,17,0),0)</f>
        <v>465</v>
      </c>
      <c r="ES154" s="3">
        <f>IFERROR(VLOOKUP($CK154,depot_prod_sales!$B$5:$S$200,18,0),0)</f>
        <v>384</v>
      </c>
      <c r="ET154" s="116">
        <f t="shared" si="82"/>
        <v>6920</v>
      </c>
      <c r="EU154" s="116">
        <f t="shared" si="83"/>
        <v>794416</v>
      </c>
      <c r="EW154" s="3">
        <f>IFERROR(VLOOKUP(CC154,data_pull!$AO$25:$AR$546,2,0),0)</f>
        <v>20</v>
      </c>
      <c r="EX154" s="1">
        <f>IFERROR(VLOOKUP(CC154,data_pull!$AO$25:$AR$546,4,0),0)</f>
        <v>170000</v>
      </c>
    </row>
    <row r="155" spans="13:154" x14ac:dyDescent="0.25"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4" t="str">
        <f>sales_data!B154</f>
        <v>Abdul Kader Zilane</v>
      </c>
      <c r="AR155" s="4" t="str">
        <f>sales_data!C154</f>
        <v>Nadim Mollah</v>
      </c>
      <c r="AS155" s="5" t="str">
        <f t="shared" si="73"/>
        <v>Nadim Mollah</v>
      </c>
      <c r="AT155" s="4" t="str">
        <f>sales_data!I154</f>
        <v>Lablu Mia</v>
      </c>
      <c r="AU155" s="4" t="str">
        <f>sales_data!W154</f>
        <v>Kalihati-2</v>
      </c>
      <c r="AV155" s="1">
        <f>sales_data!N154</f>
        <v>50304.68</v>
      </c>
      <c r="AW155" s="1">
        <f>sales_data!P154</f>
        <v>11</v>
      </c>
      <c r="AX155" s="3">
        <f ca="1">IFERROR(INDEX(INDIRECT("day_wise_sales_data!$B$2:$BZ$599"),MATCH(resource!$CC155,day_wise_sales_data!$A$2:$A$500,0),MATCH(resource!AX$2,INDIRECT("day_wise_sales_data!$B$1:$BZ$1"),0)),0)</f>
        <v>0</v>
      </c>
      <c r="AY155" s="3">
        <f ca="1">IFERROR(INDEX(INDIRECT("day_wise_sales_data!$B$2:$BZ$599"),MATCH(resource!$CC155,day_wise_sales_data!$A$2:$A$500,0),MATCH(resource!AY$2,INDIRECT("day_wise_sales_data!$B$1:$BZ$1"),0)),0)</f>
        <v>0</v>
      </c>
      <c r="AZ155" s="3">
        <f ca="1">IFERROR(INDEX(INDIRECT("day_wise_sales_data!$B$2:$BZ$599"),MATCH(resource!$CC155,day_wise_sales_data!$A$2:$A$500,0),MATCH(resource!AZ$2,INDIRECT("day_wise_sales_data!$B$1:$BZ$1"),0)),0)</f>
        <v>0</v>
      </c>
      <c r="BA155" s="3">
        <f ca="1">IFERROR(INDEX(INDIRECT("day_wise_sales_data!$B$2:$BZ$599"),MATCH(resource!$CC155,day_wise_sales_data!$A$2:$A$500,0),MATCH(resource!BA$2,INDIRECT("day_wise_sales_data!$B$1:$BZ$1"),0)),0)</f>
        <v>0</v>
      </c>
      <c r="BB155" s="3">
        <f ca="1">IFERROR(INDEX(INDIRECT("day_wise_sales_data!$B$2:$BZ$599"),MATCH(resource!$CC155,day_wise_sales_data!$A$2:$A$500,0),MATCH(resource!BB$2,INDIRECT("day_wise_sales_data!$B$1:$BZ$1"),0)),0)</f>
        <v>0</v>
      </c>
      <c r="BC155" s="3">
        <f ca="1">IFERROR(INDEX(INDIRECT("day_wise_sales_data!$B$2:$BZ$599"),MATCH(resource!$CC155,day_wise_sales_data!$A$2:$A$500,0),MATCH(resource!BC$2,INDIRECT("day_wise_sales_data!$B$1:$BZ$1"),0)),0)</f>
        <v>0</v>
      </c>
      <c r="BD155" s="3">
        <f ca="1">IFERROR(INDEX(INDIRECT("day_wise_sales_data!$B$2:$BZ$599"),MATCH(resource!$CC155,day_wise_sales_data!$A$2:$A$500,0),MATCH(resource!BD$2,INDIRECT("day_wise_sales_data!$B$1:$BZ$1"),0)),0)</f>
        <v>3619.82</v>
      </c>
      <c r="BE155" s="3">
        <f ca="1">IFERROR(INDEX(INDIRECT("day_wise_sales_data!$B$2:$BZ$599"),MATCH(resource!$CC155,day_wise_sales_data!$A$2:$A$500,0),MATCH(resource!BE$2,INDIRECT("day_wise_sales_data!$B$1:$BZ$1"),0)),0)</f>
        <v>0</v>
      </c>
      <c r="BF155" s="3">
        <f ca="1">IFERROR(INDEX(INDIRECT("day_wise_sales_data!$B$2:$BZ$599"),MATCH(resource!$CC155,day_wise_sales_data!$A$2:$A$500,0),MATCH(resource!BF$2,INDIRECT("day_wise_sales_data!$B$1:$BZ$1"),0)),0)</f>
        <v>0</v>
      </c>
      <c r="BG155" s="3">
        <f ca="1">IFERROR(INDEX(INDIRECT("day_wise_sales_data!$B$2:$BZ$599"),MATCH(resource!$CC155,day_wise_sales_data!$A$2:$A$500,0),MATCH(resource!BG$2,INDIRECT("day_wise_sales_data!$B$1:$BZ$1"),0)),0)</f>
        <v>0</v>
      </c>
      <c r="BH155" s="3">
        <f ca="1">IFERROR(INDEX(INDIRECT("day_wise_sales_data!$B$2:$BZ$599"),MATCH(resource!$CC155,day_wise_sales_data!$A$2:$A$500,0),MATCH(resource!BH$2,INDIRECT("day_wise_sales_data!$B$1:$BZ$1"),0)),0)</f>
        <v>0</v>
      </c>
      <c r="BI155" s="3">
        <f ca="1">IFERROR(INDEX(INDIRECT("day_wise_sales_data!$B$2:$BZ$599"),MATCH(resource!$CC155,day_wise_sales_data!$A$2:$A$500,0),MATCH(resource!BI$2,INDIRECT("day_wise_sales_data!$B$1:$BZ$1"),0)),0)</f>
        <v>0</v>
      </c>
      <c r="BJ155" s="3">
        <f ca="1">IFERROR(INDEX(INDIRECT("day_wise_sales_data!$B$2:$BZ$599"),MATCH(resource!$CC155,day_wise_sales_data!$A$2:$A$500,0),MATCH(resource!BJ$2,INDIRECT("day_wise_sales_data!$B$1:$BZ$1"),0)),0)</f>
        <v>0</v>
      </c>
      <c r="BK155" s="3">
        <f ca="1">IFERROR(INDEX(INDIRECT("day_wise_sales_data!$B$2:$BZ$599"),MATCH(resource!$CC155,day_wise_sales_data!$A$2:$A$500,0),MATCH(resource!BK$2,INDIRECT("day_wise_sales_data!$B$1:$BZ$1"),0)),0)</f>
        <v>8913.6299999999992</v>
      </c>
      <c r="BL155" s="3">
        <f ca="1">IFERROR(INDEX(INDIRECT("day_wise_sales_data!$B$2:$BZ$599"),MATCH(resource!$CC155,day_wise_sales_data!$A$2:$A$500,0),MATCH(resource!BL$2,INDIRECT("day_wise_sales_data!$B$1:$BZ$1"),0)),0)</f>
        <v>0</v>
      </c>
      <c r="BM155" s="3">
        <f ca="1">IFERROR(INDEX(INDIRECT("day_wise_sales_data!$B$2:$BZ$599"),MATCH(resource!$CC155,day_wise_sales_data!$A$2:$A$500,0),MATCH(resource!BM$2,INDIRECT("day_wise_sales_data!$B$1:$BZ$1"),0)),0)</f>
        <v>0</v>
      </c>
      <c r="BN155" s="3">
        <f ca="1">IFERROR(INDEX(INDIRECT("day_wise_sales_data!$B$2:$BZ$599"),MATCH(resource!$CC155,day_wise_sales_data!$A$2:$A$500,0),MATCH(resource!BN$2,INDIRECT("day_wise_sales_data!$B$1:$BZ$1"),0)),0)</f>
        <v>17455.91</v>
      </c>
      <c r="BO155" s="3">
        <f ca="1">IFERROR(INDEX(INDIRECT("day_wise_sales_data!$B$2:$BZ$599"),MATCH(resource!$CC155,day_wise_sales_data!$A$2:$A$500,0),MATCH(resource!BO$2,INDIRECT("day_wise_sales_data!$B$1:$BZ$1"),0)),0)</f>
        <v>0</v>
      </c>
      <c r="BP155" s="3">
        <f ca="1">IFERROR(INDEX(INDIRECT("day_wise_sales_data!$B$2:$BZ$599"),MATCH(resource!$CC155,day_wise_sales_data!$A$2:$A$500,0),MATCH(resource!BP$2,INDIRECT("day_wise_sales_data!$B$1:$BZ$1"),0)),0)</f>
        <v>0</v>
      </c>
      <c r="BQ155" s="3">
        <f ca="1">IFERROR(INDEX(INDIRECT("day_wise_sales_data!$B$2:$BZ$599"),MATCH(resource!$CC155,day_wise_sales_data!$A$2:$A$500,0),MATCH(resource!BQ$2,INDIRECT("day_wise_sales_data!$B$1:$BZ$1"),0)),0)</f>
        <v>0</v>
      </c>
      <c r="BR155" s="3">
        <f ca="1">IFERROR(INDEX(INDIRECT("day_wise_sales_data!$B$2:$BZ$599"),MATCH(resource!$CC155,day_wise_sales_data!$A$2:$A$500,0),MATCH(resource!BR$2,INDIRECT("day_wise_sales_data!$B$1:$BZ$1"),0)),0)</f>
        <v>11841.45</v>
      </c>
      <c r="BS155" s="3">
        <f ca="1">IFERROR(INDEX(INDIRECT("day_wise_sales_data!$B$2:$BZ$599"),MATCH(resource!$CC155,day_wise_sales_data!$A$2:$A$500,0),MATCH(resource!BS$2,INDIRECT("day_wise_sales_data!$B$1:$BZ$1"),0)),0)</f>
        <v>0</v>
      </c>
      <c r="BT155" s="3">
        <f ca="1">IFERROR(INDEX(INDIRECT("day_wise_sales_data!$B$2:$BZ$599"),MATCH(resource!$CC155,day_wise_sales_data!$A$2:$A$500,0),MATCH(resource!BT$2,INDIRECT("day_wise_sales_data!$B$1:$BZ$1"),0)),0)</f>
        <v>0</v>
      </c>
      <c r="BU155" s="3">
        <f ca="1">IFERROR(INDEX(INDIRECT("day_wise_sales_data!$B$2:$BZ$599"),MATCH(resource!$CC155,day_wise_sales_data!$A$2:$A$500,0),MATCH(resource!BU$2,INDIRECT("day_wise_sales_data!$B$1:$BZ$1"),0)),0)</f>
        <v>8473.8700000000008</v>
      </c>
      <c r="BV155" s="3">
        <f ca="1">IFERROR(INDEX(INDIRECT("day_wise_sales_data!$B$2:$BZ$599"),MATCH(resource!$CC155,day_wise_sales_data!$A$2:$A$500,0),MATCH(resource!BV$2,INDIRECT("day_wise_sales_data!$B$1:$BZ$1"),0)),0)</f>
        <v>0</v>
      </c>
      <c r="BW155" s="3">
        <f ca="1">IFERROR(INDEX(INDIRECT("day_wise_sales_data!$B$2:$BZ$599"),MATCH(resource!$CC155,day_wise_sales_data!$A$2:$A$500,0),MATCH(resource!BW$2,INDIRECT("day_wise_sales_data!$B$1:$BZ$1"),0)),0)</f>
        <v>0</v>
      </c>
      <c r="BX155" s="3">
        <f ca="1">IFERROR(INDEX(INDIRECT("day_wise_sales_data!$B$2:$BZ$599"),MATCH(resource!$CC155,day_wise_sales_data!$A$2:$A$500,0),MATCH(resource!BX$2,INDIRECT("day_wise_sales_data!$B$1:$BZ$1"),0)),0)</f>
        <v>0</v>
      </c>
      <c r="BY155" s="3">
        <f ca="1">IFERROR(INDEX(INDIRECT("day_wise_sales_data!$B$2:$BZ$599"),MATCH(resource!$CC155,day_wise_sales_data!$A$2:$A$500,0),MATCH(resource!BY$2,INDIRECT("day_wise_sales_data!$B$1:$BZ$1"),0)),0)</f>
        <v>0</v>
      </c>
      <c r="BZ155" s="3">
        <f ca="1">IFERROR(INDEX(INDIRECT("day_wise_sales_data!$B$2:$BZ$599"),MATCH(resource!$CC155,day_wise_sales_data!$A$2:$A$500,0),MATCH(resource!BZ$2,INDIRECT("day_wise_sales_data!$B$1:$BZ$1"),0)),0)</f>
        <v>0</v>
      </c>
      <c r="CA155" s="3" t="str">
        <f ca="1">IFERROR(INDEX(INDIRECT("day_wise_sales_data!$B$2:$BZ$599"),MATCH(resource!$CC155,day_wise_sales_data!$A$2:$A$500,0),MATCH(resource!CA$2,INDIRECT("day_wise_sales_data!$B$1:$BZ$1"),0)),0)</f>
        <v>dd</v>
      </c>
      <c r="CC155" s="4" t="str">
        <f>sales_data!H154</f>
        <v>DHK03217</v>
      </c>
      <c r="CD155" s="1">
        <v>153</v>
      </c>
      <c r="CE155" s="1" t="str">
        <f>IF(AQ155=report!$AQ$3,resource!CD155,"")</f>
        <v/>
      </c>
      <c r="CF155" s="5" t="str">
        <f>IFERROR(SMALL($CE$3:$CE$1001,ROWS($CE$3:CE155)),"")</f>
        <v/>
      </c>
      <c r="CH155">
        <f>IFERROR(VLOOKUP($CC155,data_pull!$E$22:$G$700,2,0),0)</f>
        <v>50304.68</v>
      </c>
      <c r="CI155" s="1">
        <f t="shared" si="75"/>
        <v>154</v>
      </c>
      <c r="CJ155" s="1">
        <f t="shared" si="74"/>
        <v>198</v>
      </c>
      <c r="CK155" s="1" t="s">
        <v>1327</v>
      </c>
      <c r="CL155" s="1">
        <f t="shared" si="76"/>
        <v>21</v>
      </c>
      <c r="CM155" s="1" t="str">
        <f>IFERROR(VLOOKUP($CK155,stock_data!$B$3:$W$612,2,0),0)</f>
        <v>KEFIM DRY SYRUP 50ML (EXP)</v>
      </c>
      <c r="CN155" s="1" t="str">
        <f>IFERROR(VLOOKUP($CK155,stock_data!$B$3:$W$612,4,0),0)</f>
        <v>50ML</v>
      </c>
      <c r="CO155" s="1">
        <f>IFERROR(VLOOKUP($CK155,stock_data!$B$3:$W$612,5,0),0)</f>
        <v>172.1</v>
      </c>
      <c r="CP155" s="3">
        <f t="shared" si="77"/>
        <v>198</v>
      </c>
      <c r="CQ155" s="3">
        <f t="shared" si="78"/>
        <v>34075.799999999996</v>
      </c>
      <c r="CR155" s="1">
        <f>IFERROR(VLOOKUP($CK155,stock_data!$B$3:$W$612,6,0),0)</f>
        <v>0</v>
      </c>
      <c r="CS155" s="1">
        <f>IFERROR(VLOOKUP($CK155,stock_data!$B$3:$W$612,7,0),0)</f>
        <v>0</v>
      </c>
      <c r="CT155" s="1">
        <f>IFERROR(VLOOKUP($CK155,stock_data!$B$3:$W$612,8,0),0)</f>
        <v>0</v>
      </c>
      <c r="CU155" s="1">
        <f>IFERROR(VLOOKUP($CK155,stock_data!$B$3:$W$612,9,0),0)</f>
        <v>0</v>
      </c>
      <c r="CV155" s="1">
        <f>IFERROR(VLOOKUP($CK155,stock_data!$B$3:$W$612,10,0),0)</f>
        <v>0</v>
      </c>
      <c r="CW155" s="1">
        <f>IFERROR(VLOOKUP($CK155,stock_data!$B$3:$W$612,11,0),0)</f>
        <v>0</v>
      </c>
      <c r="CX155" s="1">
        <f>IFERROR(VLOOKUP($CK155,stock_data!$B$3:$W$612,12,0),0)</f>
        <v>0</v>
      </c>
      <c r="CY155" s="1">
        <f>IFERROR(VLOOKUP($CK155,stock_data!$B$3:$W$612,13,0),0)</f>
        <v>0</v>
      </c>
      <c r="CZ155" s="1">
        <f>IFERROR(VLOOKUP($CK155,stock_data!$B$3:$W$612,14,0),0)</f>
        <v>0</v>
      </c>
      <c r="DA155" s="1">
        <f>IFERROR(VLOOKUP($CK155,stock_data!$B$3:$W$612,15,0),0)</f>
        <v>0</v>
      </c>
      <c r="DB155" s="1">
        <f>IFERROR(VLOOKUP($CK155,stock_data!$B$3:$W$612,16,0),0)</f>
        <v>0</v>
      </c>
      <c r="DC155" s="1">
        <f>IFERROR(VLOOKUP($CK155,stock_data!$B$3:$W$612,17,0),0)</f>
        <v>0</v>
      </c>
      <c r="DD155" s="1">
        <f>IFERROR(VLOOKUP($CK155,stock_data!$B$3:$W$612,18,0),0)</f>
        <v>0</v>
      </c>
      <c r="DE155" s="1">
        <f>IFERROR(VLOOKUP($CK155,stock_data!$B$3:$W$612,19,0),0)</f>
        <v>0</v>
      </c>
      <c r="DF155" s="1">
        <f>IFERROR(VLOOKUP($CK155,stock_data!$B$3:$W$612,20,0),0)</f>
        <v>0</v>
      </c>
      <c r="DG155" s="1">
        <f>IFERROR(VLOOKUP($CK155,stock_data!$B$3:$W$612,21,0),0)</f>
        <v>0</v>
      </c>
      <c r="DH155" s="1">
        <f>IFERROR(VLOOKUP($CK155,stock_data!$B$3:$W$612,22,0),0)</f>
        <v>0</v>
      </c>
      <c r="DI155" s="1">
        <f t="shared" si="79"/>
        <v>0</v>
      </c>
      <c r="DJ155" s="1">
        <f t="shared" si="80"/>
        <v>0</v>
      </c>
      <c r="DK155" s="3">
        <f>IFERROR(INDEX(COD_SALES!$B$5:$Z$500,MATCH(resource!$CC155,COD_SALES!$A$5:$A$500,0),MATCH(resource!DK$2,COD_SALES!$B$4:$Z$4,0)),"")</f>
        <v>0</v>
      </c>
      <c r="DL155" s="3">
        <f>IFERROR(INDEX(COD_SALES!$B$5:$Z$500,MATCH(resource!$CC155,COD_SALES!$A$5:$A$500,0),MATCH(resource!DL$2,COD_SALES!$B$4:$Z$4,0)),"")</f>
        <v>0</v>
      </c>
      <c r="DM155" s="3">
        <f>IFERROR(INDEX(COD_SALES!$B$5:$Z$500,MATCH(resource!$CC155,COD_SALES!$A$5:$A$500,0),MATCH(resource!DM$2,COD_SALES!$B$4:$Z$4,0)),"")</f>
        <v>0</v>
      </c>
      <c r="DN155" s="3" t="str">
        <f>IFERROR(INDEX(COD_SALES!$B$5:$Z$500,MATCH(resource!$CC155,COD_SALES!$A$5:$A$500,0),MATCH(resource!DN$2,COD_SALES!$B$4:$Z$4,0)),"")</f>
        <v/>
      </c>
      <c r="DO155" s="3">
        <f>IFERROR(INDEX(COD_SALES!$B$5:$Z$500,MATCH(resource!$CC155,COD_SALES!$A$5:$A$500,0),MATCH(resource!DO$2,COD_SALES!$B$4:$Z$4,0)),"")</f>
        <v>0</v>
      </c>
      <c r="DP155" s="3">
        <f>IFERROR(INDEX(COD_SALES!$B$5:$Z$500,MATCH(resource!$CC155,COD_SALES!$A$5:$A$500,0),MATCH(resource!DP$2,COD_SALES!$B$4:$Z$4,0)),"")</f>
        <v>0</v>
      </c>
      <c r="DQ155" s="3" t="str">
        <f>IFERROR(INDEX(COD_SALES!$B$5:$Z$500,MATCH(resource!$CC155,COD_SALES!$A$5:$A$500,0),MATCH(resource!DQ$2,COD_SALES!$B$4:$Z$4,0)),"")</f>
        <v/>
      </c>
      <c r="DR155" s="3">
        <f>IFERROR(INDEX(COD_SALES!$B$5:$Z$500,MATCH(resource!$CC155,COD_SALES!$A$5:$A$500,0),MATCH(resource!DR$2,COD_SALES!$B$4:$Z$4,0)),"")</f>
        <v>0</v>
      </c>
      <c r="DS155" s="3">
        <f>IFERROR(INDEX(COD_SALES!$B$5:$Z$500,MATCH(resource!$CC155,COD_SALES!$A$5:$A$500,0),MATCH(resource!DS$2,COD_SALES!$B$4:$Z$4,0)),"")</f>
        <v>54</v>
      </c>
      <c r="DT155" s="3">
        <f>IFERROR(INDEX(COD_SALES!$B$5:$Z$500,MATCH(resource!$CC155,COD_SALES!$A$5:$A$500,0),MATCH(resource!DT$2,COD_SALES!$B$4:$Z$4,0)),"")</f>
        <v>0</v>
      </c>
      <c r="DU155" s="3">
        <f>IFERROR(INDEX(COD_SALES!$B$5:$Z$500,MATCH(resource!$CC155,COD_SALES!$A$5:$A$500,0),MATCH(resource!DU$2,COD_SALES!$B$4:$Z$4,0)),"")</f>
        <v>0</v>
      </c>
      <c r="DV155" s="3">
        <f>IFERROR(INDEX(COD_SALES!$B$5:$Z$500,MATCH(resource!$CC155,COD_SALES!$A$5:$A$500,0),MATCH(resource!DV$2,COD_SALES!$B$4:$Z$4,0)),"")</f>
        <v>0</v>
      </c>
      <c r="DW155" s="3">
        <f>IFERROR(INDEX(COD_SALES!$B$5:$Z$500,MATCH(resource!$CC155,COD_SALES!$A$5:$A$500,0),MATCH(resource!DW$2,COD_SALES!$B$4:$Z$4,0)),"")</f>
        <v>12</v>
      </c>
      <c r="DX155" s="3">
        <f>IFERROR(INDEX(COD_SALES!$B$5:$Z$500,MATCH(resource!$CC155,COD_SALES!$A$5:$A$500,0),MATCH(resource!DX$2,COD_SALES!$B$4:$Z$4,0)),"")</f>
        <v>0</v>
      </c>
      <c r="DY155" s="3">
        <f>IFERROR(INDEX(COD_SALES!$B$5:$Z$500,MATCH(resource!$CC155,COD_SALES!$A$5:$A$500,0),MATCH(resource!DY$2,COD_SALES!$B$4:$Z$4,0)),"")</f>
        <v>0</v>
      </c>
      <c r="DZ155" s="3">
        <f>IFERROR(INDEX(COD_SALES!$B$5:$Z$500,MATCH(resource!$CC155,COD_SALES!$A$5:$A$500,0),MATCH(resource!DZ$2,COD_SALES!$B$4:$Z$4,0)),"")</f>
        <v>0</v>
      </c>
      <c r="EA155" s="3">
        <f>IFERROR(INDEX(COD_SALES!$B$5:$Z$500,MATCH(resource!$CC155,COD_SALES!$A$5:$A$500,0),MATCH(resource!EA$2,COD_SALES!$B$4:$Z$4,0)),"")</f>
        <v>0</v>
      </c>
      <c r="EB155" s="3">
        <f t="shared" si="81"/>
        <v>17767.02</v>
      </c>
      <c r="ED155" s="3">
        <f>IFERROR(VLOOKUP($CK155,depot_prod_sales!$B$5:$S$200,3,0),0)</f>
        <v>0</v>
      </c>
      <c r="EE155" s="3">
        <f>IFERROR(VLOOKUP($CK155,depot_prod_sales!$B$5:$S$200,4,0),0)</f>
        <v>0</v>
      </c>
      <c r="EF155" s="3">
        <f>IFERROR(VLOOKUP($CK155,depot_prod_sales!$B$5:$S$200,5,0),0)</f>
        <v>0</v>
      </c>
      <c r="EG155" s="3">
        <f>IFERROR(VLOOKUP($CK155,depot_prod_sales!$B$5:$S$200,6,0),0)</f>
        <v>0</v>
      </c>
      <c r="EH155" s="3">
        <f>IFERROR(VLOOKUP($CK155,depot_prod_sales!$B$5:$S$200,7,0),0)</f>
        <v>0</v>
      </c>
      <c r="EI155" s="3">
        <f>IFERROR(VLOOKUP($CK155,depot_prod_sales!$B$5:$S$200,8,0),0)</f>
        <v>0</v>
      </c>
      <c r="EJ155" s="3">
        <f>IFERROR(VLOOKUP($CK155,depot_prod_sales!$B$5:$S$200,9,0),0)</f>
        <v>0</v>
      </c>
      <c r="EK155" s="3">
        <f>IFERROR(VLOOKUP($CK155,depot_prod_sales!$B$5:$S$200,10,0),0)</f>
        <v>0</v>
      </c>
      <c r="EL155" s="3">
        <f>IFERROR(VLOOKUP($CK155,depot_prod_sales!$B$5:$S$200,11,0),0)</f>
        <v>0</v>
      </c>
      <c r="EM155" s="3">
        <f>IFERROR(VLOOKUP($CK155,depot_prod_sales!$B$5:$S$200,12,0),0)</f>
        <v>0</v>
      </c>
      <c r="EN155" s="3">
        <f>IFERROR(VLOOKUP($CK155,depot_prod_sales!$B$5:$S$200,13,0),0)</f>
        <v>0</v>
      </c>
      <c r="EO155" s="3">
        <f>IFERROR(VLOOKUP($CK155,depot_prod_sales!$B$5:$S$200,14,0),0)</f>
        <v>0</v>
      </c>
      <c r="EP155" s="3">
        <f>IFERROR(VLOOKUP($CK155,depot_prod_sales!$B$5:$S$200,15,0),0)</f>
        <v>0</v>
      </c>
      <c r="EQ155" s="3">
        <f>IFERROR(VLOOKUP($CK155,depot_prod_sales!$B$5:$S$200,16,0),0)</f>
        <v>0</v>
      </c>
      <c r="ER155" s="3">
        <f>IFERROR(VLOOKUP($CK155,depot_prod_sales!$B$5:$S$200,17,0),0)</f>
        <v>0</v>
      </c>
      <c r="ES155" s="3">
        <f>IFERROR(VLOOKUP($CK155,depot_prod_sales!$B$5:$S$200,18,0),0)</f>
        <v>0</v>
      </c>
      <c r="ET155" s="116">
        <f t="shared" si="82"/>
        <v>0</v>
      </c>
      <c r="EU155" s="116">
        <f t="shared" si="83"/>
        <v>0</v>
      </c>
      <c r="EW155" s="3">
        <f>IFERROR(VLOOKUP(CC155,data_pull!$AO$25:$AR$546,2,0),0)</f>
        <v>5</v>
      </c>
      <c r="EX155" s="1">
        <f>IFERROR(VLOOKUP(CC155,data_pull!$AO$25:$AR$546,4,0),0)</f>
        <v>190000</v>
      </c>
    </row>
    <row r="156" spans="13:154" x14ac:dyDescent="0.25"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4" t="str">
        <f>sales_data!B155</f>
        <v>Abdul Kader Zilane</v>
      </c>
      <c r="AR156" s="4" t="str">
        <f>sales_data!C155</f>
        <v>Nadim Mollah</v>
      </c>
      <c r="AS156" s="5" t="str">
        <f t="shared" si="73"/>
        <v/>
      </c>
      <c r="AT156" s="4" t="str">
        <f>sales_data!I155</f>
        <v>Rasel Khan</v>
      </c>
      <c r="AU156" s="4" t="str">
        <f>sales_data!W155</f>
        <v>Basail</v>
      </c>
      <c r="AV156" s="1">
        <f>sales_data!N155</f>
        <v>51566.44</v>
      </c>
      <c r="AW156" s="1">
        <f>sales_data!P155</f>
        <v>16</v>
      </c>
      <c r="AX156" s="3">
        <f ca="1">IFERROR(INDEX(INDIRECT("day_wise_sales_data!$B$2:$BZ$599"),MATCH(resource!$CC156,day_wise_sales_data!$A$2:$A$500,0),MATCH(resource!AX$2,INDIRECT("day_wise_sales_data!$B$1:$BZ$1"),0)),0)</f>
        <v>0</v>
      </c>
      <c r="AY156" s="3">
        <f ca="1">IFERROR(INDEX(INDIRECT("day_wise_sales_data!$B$2:$BZ$599"),MATCH(resource!$CC156,day_wise_sales_data!$A$2:$A$500,0),MATCH(resource!AY$2,INDIRECT("day_wise_sales_data!$B$1:$BZ$1"),0)),0)</f>
        <v>0</v>
      </c>
      <c r="AZ156" s="3">
        <f ca="1">IFERROR(INDEX(INDIRECT("day_wise_sales_data!$B$2:$BZ$599"),MATCH(resource!$CC156,day_wise_sales_data!$A$2:$A$500,0),MATCH(resource!AZ$2,INDIRECT("day_wise_sales_data!$B$1:$BZ$1"),0)),0)</f>
        <v>0</v>
      </c>
      <c r="BA156" s="3">
        <f ca="1">IFERROR(INDEX(INDIRECT("day_wise_sales_data!$B$2:$BZ$599"),MATCH(resource!$CC156,day_wise_sales_data!$A$2:$A$500,0),MATCH(resource!BA$2,INDIRECT("day_wise_sales_data!$B$1:$BZ$1"),0)),0)</f>
        <v>0</v>
      </c>
      <c r="BB156" s="3">
        <f ca="1">IFERROR(INDEX(INDIRECT("day_wise_sales_data!$B$2:$BZ$599"),MATCH(resource!$CC156,day_wise_sales_data!$A$2:$A$500,0),MATCH(resource!BB$2,INDIRECT("day_wise_sales_data!$B$1:$BZ$1"),0)),0)</f>
        <v>0</v>
      </c>
      <c r="BC156" s="3">
        <f ca="1">IFERROR(INDEX(INDIRECT("day_wise_sales_data!$B$2:$BZ$599"),MATCH(resource!$CC156,day_wise_sales_data!$A$2:$A$500,0),MATCH(resource!BC$2,INDIRECT("day_wise_sales_data!$B$1:$BZ$1"),0)),0)</f>
        <v>0</v>
      </c>
      <c r="BD156" s="3">
        <f ca="1">IFERROR(INDEX(INDIRECT("day_wise_sales_data!$B$2:$BZ$599"),MATCH(resource!$CC156,day_wise_sales_data!$A$2:$A$500,0),MATCH(resource!BD$2,INDIRECT("day_wise_sales_data!$B$1:$BZ$1"),0)),0)</f>
        <v>7630.79</v>
      </c>
      <c r="BE156" s="3">
        <f ca="1">IFERROR(INDEX(INDIRECT("day_wise_sales_data!$B$2:$BZ$599"),MATCH(resource!$CC156,day_wise_sales_data!$A$2:$A$500,0),MATCH(resource!BE$2,INDIRECT("day_wise_sales_data!$B$1:$BZ$1"),0)),0)</f>
        <v>0</v>
      </c>
      <c r="BF156" s="3">
        <f ca="1">IFERROR(INDEX(INDIRECT("day_wise_sales_data!$B$2:$BZ$599"),MATCH(resource!$CC156,day_wise_sales_data!$A$2:$A$500,0),MATCH(resource!BF$2,INDIRECT("day_wise_sales_data!$B$1:$BZ$1"),0)),0)</f>
        <v>0</v>
      </c>
      <c r="BG156" s="3">
        <f ca="1">IFERROR(INDEX(INDIRECT("day_wise_sales_data!$B$2:$BZ$599"),MATCH(resource!$CC156,day_wise_sales_data!$A$2:$A$500,0),MATCH(resource!BG$2,INDIRECT("day_wise_sales_data!$B$1:$BZ$1"),0)),0)</f>
        <v>0</v>
      </c>
      <c r="BH156" s="3">
        <f ca="1">IFERROR(INDEX(INDIRECT("day_wise_sales_data!$B$2:$BZ$599"),MATCH(resource!$CC156,day_wise_sales_data!$A$2:$A$500,0),MATCH(resource!BH$2,INDIRECT("day_wise_sales_data!$B$1:$BZ$1"),0)),0)</f>
        <v>0</v>
      </c>
      <c r="BI156" s="3">
        <f ca="1">IFERROR(INDEX(INDIRECT("day_wise_sales_data!$B$2:$BZ$599"),MATCH(resource!$CC156,day_wise_sales_data!$A$2:$A$500,0),MATCH(resource!BI$2,INDIRECT("day_wise_sales_data!$B$1:$BZ$1"),0)),0)</f>
        <v>0</v>
      </c>
      <c r="BJ156" s="3">
        <f ca="1">IFERROR(INDEX(INDIRECT("day_wise_sales_data!$B$2:$BZ$599"),MATCH(resource!$CC156,day_wise_sales_data!$A$2:$A$500,0),MATCH(resource!BJ$2,INDIRECT("day_wise_sales_data!$B$1:$BZ$1"),0)),0)</f>
        <v>0</v>
      </c>
      <c r="BK156" s="3">
        <f ca="1">IFERROR(INDEX(INDIRECT("day_wise_sales_data!$B$2:$BZ$599"),MATCH(resource!$CC156,day_wise_sales_data!$A$2:$A$500,0),MATCH(resource!BK$2,INDIRECT("day_wise_sales_data!$B$1:$BZ$1"),0)),0)</f>
        <v>0</v>
      </c>
      <c r="BL156" s="3">
        <f ca="1">IFERROR(INDEX(INDIRECT("day_wise_sales_data!$B$2:$BZ$599"),MATCH(resource!$CC156,day_wise_sales_data!$A$2:$A$500,0),MATCH(resource!BL$2,INDIRECT("day_wise_sales_data!$B$1:$BZ$1"),0)),0)</f>
        <v>0</v>
      </c>
      <c r="BM156" s="3">
        <f ca="1">IFERROR(INDEX(INDIRECT("day_wise_sales_data!$B$2:$BZ$599"),MATCH(resource!$CC156,day_wise_sales_data!$A$2:$A$500,0),MATCH(resource!BM$2,INDIRECT("day_wise_sales_data!$B$1:$BZ$1"),0)),0)</f>
        <v>0</v>
      </c>
      <c r="BN156" s="3">
        <f ca="1">IFERROR(INDEX(INDIRECT("day_wise_sales_data!$B$2:$BZ$599"),MATCH(resource!$CC156,day_wise_sales_data!$A$2:$A$500,0),MATCH(resource!BN$2,INDIRECT("day_wise_sales_data!$B$1:$BZ$1"),0)),0)</f>
        <v>8060.23</v>
      </c>
      <c r="BO156" s="3">
        <f ca="1">IFERROR(INDEX(INDIRECT("day_wise_sales_data!$B$2:$BZ$599"),MATCH(resource!$CC156,day_wise_sales_data!$A$2:$A$500,0),MATCH(resource!BO$2,INDIRECT("day_wise_sales_data!$B$1:$BZ$1"),0)),0)</f>
        <v>0</v>
      </c>
      <c r="BP156" s="3">
        <f ca="1">IFERROR(INDEX(INDIRECT("day_wise_sales_data!$B$2:$BZ$599"),MATCH(resource!$CC156,day_wise_sales_data!$A$2:$A$500,0),MATCH(resource!BP$2,INDIRECT("day_wise_sales_data!$B$1:$BZ$1"),0)),0)</f>
        <v>0</v>
      </c>
      <c r="BQ156" s="3">
        <f ca="1">IFERROR(INDEX(INDIRECT("day_wise_sales_data!$B$2:$BZ$599"),MATCH(resource!$CC156,day_wise_sales_data!$A$2:$A$500,0),MATCH(resource!BQ$2,INDIRECT("day_wise_sales_data!$B$1:$BZ$1"),0)),0)</f>
        <v>0</v>
      </c>
      <c r="BR156" s="3">
        <f ca="1">IFERROR(INDEX(INDIRECT("day_wise_sales_data!$B$2:$BZ$599"),MATCH(resource!$CC156,day_wise_sales_data!$A$2:$A$500,0),MATCH(resource!BR$2,INDIRECT("day_wise_sales_data!$B$1:$BZ$1"),0)),0)</f>
        <v>3889.74</v>
      </c>
      <c r="BS156" s="3">
        <f ca="1">IFERROR(INDEX(INDIRECT("day_wise_sales_data!$B$2:$BZ$599"),MATCH(resource!$CC156,day_wise_sales_data!$A$2:$A$500,0),MATCH(resource!BS$2,INDIRECT("day_wise_sales_data!$B$1:$BZ$1"),0)),0)</f>
        <v>13310.84</v>
      </c>
      <c r="BT156" s="3">
        <f ca="1">IFERROR(INDEX(INDIRECT("day_wise_sales_data!$B$2:$BZ$599"),MATCH(resource!$CC156,day_wise_sales_data!$A$2:$A$500,0),MATCH(resource!BT$2,INDIRECT("day_wise_sales_data!$B$1:$BZ$1"),0)),0)</f>
        <v>0</v>
      </c>
      <c r="BU156" s="3">
        <f ca="1">IFERROR(INDEX(INDIRECT("day_wise_sales_data!$B$2:$BZ$599"),MATCH(resource!$CC156,day_wise_sales_data!$A$2:$A$500,0),MATCH(resource!BU$2,INDIRECT("day_wise_sales_data!$B$1:$BZ$1"),0)),0)</f>
        <v>18674.84</v>
      </c>
      <c r="BV156" s="3">
        <f ca="1">IFERROR(INDEX(INDIRECT("day_wise_sales_data!$B$2:$BZ$599"),MATCH(resource!$CC156,day_wise_sales_data!$A$2:$A$500,0),MATCH(resource!BV$2,INDIRECT("day_wise_sales_data!$B$1:$BZ$1"),0)),0)</f>
        <v>0</v>
      </c>
      <c r="BW156" s="3">
        <f ca="1">IFERROR(INDEX(INDIRECT("day_wise_sales_data!$B$2:$BZ$599"),MATCH(resource!$CC156,day_wise_sales_data!$A$2:$A$500,0),MATCH(resource!BW$2,INDIRECT("day_wise_sales_data!$B$1:$BZ$1"),0)),0)</f>
        <v>0</v>
      </c>
      <c r="BX156" s="3">
        <f ca="1">IFERROR(INDEX(INDIRECT("day_wise_sales_data!$B$2:$BZ$599"),MATCH(resource!$CC156,day_wise_sales_data!$A$2:$A$500,0),MATCH(resource!BX$2,INDIRECT("day_wise_sales_data!$B$1:$BZ$1"),0)),0)</f>
        <v>0</v>
      </c>
      <c r="BY156" s="3">
        <f ca="1">IFERROR(INDEX(INDIRECT("day_wise_sales_data!$B$2:$BZ$599"),MATCH(resource!$CC156,day_wise_sales_data!$A$2:$A$500,0),MATCH(resource!BY$2,INDIRECT("day_wise_sales_data!$B$1:$BZ$1"),0)),0)</f>
        <v>0</v>
      </c>
      <c r="BZ156" s="3">
        <f ca="1">IFERROR(INDEX(INDIRECT("day_wise_sales_data!$B$2:$BZ$599"),MATCH(resource!$CC156,day_wise_sales_data!$A$2:$A$500,0),MATCH(resource!BZ$2,INDIRECT("day_wise_sales_data!$B$1:$BZ$1"),0)),0)</f>
        <v>0</v>
      </c>
      <c r="CA156" s="3" t="str">
        <f ca="1">IFERROR(INDEX(INDIRECT("day_wise_sales_data!$B$2:$BZ$599"),MATCH(resource!$CC156,day_wise_sales_data!$A$2:$A$500,0),MATCH(resource!CA$2,INDIRECT("day_wise_sales_data!$B$1:$BZ$1"),0)),0)</f>
        <v>dd</v>
      </c>
      <c r="CC156" s="4" t="str">
        <f>sales_data!H155</f>
        <v>DHK112021</v>
      </c>
      <c r="CD156" s="1">
        <v>154</v>
      </c>
      <c r="CE156" s="1" t="str">
        <f>IF(AQ156=report!$AQ$3,resource!CD156,"")</f>
        <v/>
      </c>
      <c r="CF156" s="5" t="str">
        <f>IFERROR(SMALL($CE$3:$CE$1001,ROWS($CE$3:CE156)),"")</f>
        <v/>
      </c>
      <c r="CH156">
        <f>IFERROR(VLOOKUP($CC156,data_pull!$E$22:$G$700,2,0),0)</f>
        <v>51566.44</v>
      </c>
      <c r="CI156" s="1">
        <f t="shared" si="75"/>
        <v>18</v>
      </c>
      <c r="CJ156" s="1">
        <f t="shared" si="74"/>
        <v>0</v>
      </c>
      <c r="CK156" s="1" t="s">
        <v>1330</v>
      </c>
      <c r="CL156" s="1">
        <f t="shared" si="76"/>
        <v>111</v>
      </c>
      <c r="CM156" s="1" t="str">
        <f>IFERROR(VLOOKUP($CK156,stock_data!$B$3:$W$612,2,0),0)</f>
        <v>KEFIM DRY SYRUP 50ml</v>
      </c>
      <c r="CN156" s="1" t="str">
        <f>IFERROR(VLOOKUP($CK156,stock_data!$B$3:$W$612,4,0),0)</f>
        <v>50ml</v>
      </c>
      <c r="CO156" s="1">
        <f>IFERROR(VLOOKUP($CK156,stock_data!$B$3:$W$612,5,0),0)</f>
        <v>172.1</v>
      </c>
      <c r="CP156" s="3">
        <f t="shared" si="77"/>
        <v>0</v>
      </c>
      <c r="CQ156" s="3">
        <f t="shared" si="78"/>
        <v>0</v>
      </c>
      <c r="CR156" s="1">
        <f>IFERROR(VLOOKUP($CK156,stock_data!$B$3:$W$612,6,0),0)</f>
        <v>282</v>
      </c>
      <c r="CS156" s="1">
        <f>IFERROR(VLOOKUP($CK156,stock_data!$B$3:$W$612,7,0),0)</f>
        <v>349</v>
      </c>
      <c r="CT156" s="1">
        <f>IFERROR(VLOOKUP($CK156,stock_data!$B$3:$W$612,8,0),0)</f>
        <v>935</v>
      </c>
      <c r="CU156" s="1">
        <f>IFERROR(VLOOKUP($CK156,stock_data!$B$3:$W$612,9,0),0)</f>
        <v>123</v>
      </c>
      <c r="CV156" s="1">
        <f>IFERROR(VLOOKUP($CK156,stock_data!$B$3:$W$612,10,0),0)</f>
        <v>230</v>
      </c>
      <c r="CW156" s="1">
        <f>IFERROR(VLOOKUP($CK156,stock_data!$B$3:$W$612,11,0),0)</f>
        <v>95</v>
      </c>
      <c r="CX156" s="1">
        <f>IFERROR(VLOOKUP($CK156,stock_data!$B$3:$W$612,12,0),0)</f>
        <v>1</v>
      </c>
      <c r="CY156" s="1">
        <f>IFERROR(VLOOKUP($CK156,stock_data!$B$3:$W$612,13,0),0)</f>
        <v>497</v>
      </c>
      <c r="CZ156" s="1">
        <f>IFERROR(VLOOKUP($CK156,stock_data!$B$3:$W$612,14,0),0)</f>
        <v>279</v>
      </c>
      <c r="DA156" s="1">
        <f>IFERROR(VLOOKUP($CK156,stock_data!$B$3:$W$612,15,0),0)</f>
        <v>365</v>
      </c>
      <c r="DB156" s="1">
        <f>IFERROR(VLOOKUP($CK156,stock_data!$B$3:$W$612,16,0),0)</f>
        <v>397</v>
      </c>
      <c r="DC156" s="1">
        <f>IFERROR(VLOOKUP($CK156,stock_data!$B$3:$W$612,17,0),0)</f>
        <v>456</v>
      </c>
      <c r="DD156" s="1">
        <f>IFERROR(VLOOKUP($CK156,stock_data!$B$3:$W$612,18,0),0)</f>
        <v>9</v>
      </c>
      <c r="DE156" s="1">
        <f>IFERROR(VLOOKUP($CK156,stock_data!$B$3:$W$612,19,0),0)</f>
        <v>213</v>
      </c>
      <c r="DF156" s="1">
        <f>IFERROR(VLOOKUP($CK156,stock_data!$B$3:$W$612,20,0),0)</f>
        <v>263</v>
      </c>
      <c r="DG156" s="1">
        <f>IFERROR(VLOOKUP($CK156,stock_data!$B$3:$W$612,21,0),0)</f>
        <v>200</v>
      </c>
      <c r="DH156" s="1">
        <f>IFERROR(VLOOKUP($CK156,stock_data!$B$3:$W$612,22,0),0)</f>
        <v>198</v>
      </c>
      <c r="DI156" s="1">
        <f t="shared" si="79"/>
        <v>4892</v>
      </c>
      <c r="DJ156" s="1">
        <f t="shared" si="80"/>
        <v>841913.2</v>
      </c>
      <c r="DK156" s="3">
        <f>IFERROR(INDEX(COD_SALES!$B$5:$Z$500,MATCH(resource!$CC156,COD_SALES!$A$5:$A$500,0),MATCH(resource!DK$2,COD_SALES!$B$4:$Z$4,0)),"")</f>
        <v>0</v>
      </c>
      <c r="DL156" s="3">
        <f>IFERROR(INDEX(COD_SALES!$B$5:$Z$500,MATCH(resource!$CC156,COD_SALES!$A$5:$A$500,0),MATCH(resource!DL$2,COD_SALES!$B$4:$Z$4,0)),"")</f>
        <v>0</v>
      </c>
      <c r="DM156" s="3">
        <f>IFERROR(INDEX(COD_SALES!$B$5:$Z$500,MATCH(resource!$CC156,COD_SALES!$A$5:$A$500,0),MATCH(resource!DM$2,COD_SALES!$B$4:$Z$4,0)),"")</f>
        <v>0</v>
      </c>
      <c r="DN156" s="3" t="str">
        <f>IFERROR(INDEX(COD_SALES!$B$5:$Z$500,MATCH(resource!$CC156,COD_SALES!$A$5:$A$500,0),MATCH(resource!DN$2,COD_SALES!$B$4:$Z$4,0)),"")</f>
        <v/>
      </c>
      <c r="DO156" s="3">
        <f>IFERROR(INDEX(COD_SALES!$B$5:$Z$500,MATCH(resource!$CC156,COD_SALES!$A$5:$A$500,0),MATCH(resource!DO$2,COD_SALES!$B$4:$Z$4,0)),"")</f>
        <v>0</v>
      </c>
      <c r="DP156" s="3">
        <f>IFERROR(INDEX(COD_SALES!$B$5:$Z$500,MATCH(resource!$CC156,COD_SALES!$A$5:$A$500,0),MATCH(resource!DP$2,COD_SALES!$B$4:$Z$4,0)),"")</f>
        <v>0</v>
      </c>
      <c r="DQ156" s="3" t="str">
        <f>IFERROR(INDEX(COD_SALES!$B$5:$Z$500,MATCH(resource!$CC156,COD_SALES!$A$5:$A$500,0),MATCH(resource!DQ$2,COD_SALES!$B$4:$Z$4,0)),"")</f>
        <v/>
      </c>
      <c r="DR156" s="3">
        <f>IFERROR(INDEX(COD_SALES!$B$5:$Z$500,MATCH(resource!$CC156,COD_SALES!$A$5:$A$500,0),MATCH(resource!DR$2,COD_SALES!$B$4:$Z$4,0)),"")</f>
        <v>0</v>
      </c>
      <c r="DS156" s="3">
        <f>IFERROR(INDEX(COD_SALES!$B$5:$Z$500,MATCH(resource!$CC156,COD_SALES!$A$5:$A$500,0),MATCH(resource!DS$2,COD_SALES!$B$4:$Z$4,0)),"")</f>
        <v>6</v>
      </c>
      <c r="DT156" s="3">
        <f>IFERROR(INDEX(COD_SALES!$B$5:$Z$500,MATCH(resource!$CC156,COD_SALES!$A$5:$A$500,0),MATCH(resource!DT$2,COD_SALES!$B$4:$Z$4,0)),"")</f>
        <v>0</v>
      </c>
      <c r="DU156" s="3">
        <f>IFERROR(INDEX(COD_SALES!$B$5:$Z$500,MATCH(resource!$CC156,COD_SALES!$A$5:$A$500,0),MATCH(resource!DU$2,COD_SALES!$B$4:$Z$4,0)),"")</f>
        <v>0</v>
      </c>
      <c r="DV156" s="3">
        <f>IFERROR(INDEX(COD_SALES!$B$5:$Z$500,MATCH(resource!$CC156,COD_SALES!$A$5:$A$500,0),MATCH(resource!DV$2,COD_SALES!$B$4:$Z$4,0)),"")</f>
        <v>0</v>
      </c>
      <c r="DW156" s="3">
        <f>IFERROR(INDEX(COD_SALES!$B$5:$Z$500,MATCH(resource!$CC156,COD_SALES!$A$5:$A$500,0),MATCH(resource!DW$2,COD_SALES!$B$4:$Z$4,0)),"")</f>
        <v>7</v>
      </c>
      <c r="DX156" s="3">
        <f>IFERROR(INDEX(COD_SALES!$B$5:$Z$500,MATCH(resource!$CC156,COD_SALES!$A$5:$A$500,0),MATCH(resource!DX$2,COD_SALES!$B$4:$Z$4,0)),"")</f>
        <v>0</v>
      </c>
      <c r="DY156" s="3">
        <f>IFERROR(INDEX(COD_SALES!$B$5:$Z$500,MATCH(resource!$CC156,COD_SALES!$A$5:$A$500,0),MATCH(resource!DY$2,COD_SALES!$B$4:$Z$4,0)),"")</f>
        <v>0</v>
      </c>
      <c r="DZ156" s="3">
        <f>IFERROR(INDEX(COD_SALES!$B$5:$Z$500,MATCH(resource!$CC156,COD_SALES!$A$5:$A$500,0),MATCH(resource!DZ$2,COD_SALES!$B$4:$Z$4,0)),"")</f>
        <v>0</v>
      </c>
      <c r="EA156" s="3">
        <f>IFERROR(INDEX(COD_SALES!$B$5:$Z$500,MATCH(resource!$CC156,COD_SALES!$A$5:$A$500,0),MATCH(resource!EA$2,COD_SALES!$B$4:$Z$4,0)),"")</f>
        <v>0</v>
      </c>
      <c r="EB156" s="3">
        <f t="shared" si="81"/>
        <v>4978.24</v>
      </c>
      <c r="ED156" s="3">
        <f>IFERROR(VLOOKUP($CK156,depot_prod_sales!$B$5:$S$200,3,0),0)</f>
        <v>56</v>
      </c>
      <c r="EE156" s="3">
        <f>IFERROR(VLOOKUP($CK156,depot_prod_sales!$B$5:$S$200,4,0),0)</f>
        <v>431</v>
      </c>
      <c r="EF156" s="3">
        <f>IFERROR(VLOOKUP($CK156,depot_prod_sales!$B$5:$S$200,5,0),0)</f>
        <v>1033</v>
      </c>
      <c r="EG156" s="3">
        <f>IFERROR(VLOOKUP($CK156,depot_prod_sales!$B$5:$S$200,6,0),0)</f>
        <v>353</v>
      </c>
      <c r="EH156" s="3">
        <f>IFERROR(VLOOKUP($CK156,depot_prod_sales!$B$5:$S$200,7,0),0)</f>
        <v>385</v>
      </c>
      <c r="EI156" s="3">
        <f>IFERROR(VLOOKUP($CK156,depot_prod_sales!$B$5:$S$200,8,0),0)</f>
        <v>2123</v>
      </c>
      <c r="EJ156" s="3">
        <f>IFERROR(VLOOKUP($CK156,depot_prod_sales!$B$5:$S$200,9,0),0)</f>
        <v>487</v>
      </c>
      <c r="EK156" s="3">
        <f>IFERROR(VLOOKUP($CK156,depot_prod_sales!$B$5:$S$200,10,0),0)</f>
        <v>385</v>
      </c>
      <c r="EL156" s="3">
        <f>IFERROR(VLOOKUP($CK156,depot_prod_sales!$B$5:$S$200,11,0),0)</f>
        <v>17</v>
      </c>
      <c r="EM156" s="3">
        <f>IFERROR(VLOOKUP($CK156,depot_prod_sales!$B$5:$S$200,12,0),0)</f>
        <v>86</v>
      </c>
      <c r="EN156" s="3">
        <f>IFERROR(VLOOKUP($CK156,depot_prod_sales!$B$5:$S$200,13,0),0)</f>
        <v>143</v>
      </c>
      <c r="EO156" s="3">
        <f>IFERROR(VLOOKUP($CK156,depot_prod_sales!$B$5:$S$200,14,0),0)</f>
        <v>1030</v>
      </c>
      <c r="EP156" s="3">
        <f>IFERROR(VLOOKUP($CK156,depot_prod_sales!$B$5:$S$200,15,0),0)</f>
        <v>145</v>
      </c>
      <c r="EQ156" s="3">
        <f>IFERROR(VLOOKUP($CK156,depot_prod_sales!$B$5:$S$200,16,0),0)</f>
        <v>265</v>
      </c>
      <c r="ER156" s="3">
        <f>IFERROR(VLOOKUP($CK156,depot_prod_sales!$B$5:$S$200,17,0),0)</f>
        <v>142</v>
      </c>
      <c r="ES156" s="3">
        <f>IFERROR(VLOOKUP($CK156,depot_prod_sales!$B$5:$S$200,18,0),0)</f>
        <v>576</v>
      </c>
      <c r="ET156" s="116">
        <f t="shared" si="82"/>
        <v>7657</v>
      </c>
      <c r="EU156" s="116">
        <f t="shared" si="83"/>
        <v>1317769.7</v>
      </c>
      <c r="EW156" s="3">
        <f>IFERROR(VLOOKUP(CC156,data_pull!$AO$25:$AR$546,2,0),0)</f>
        <v>7</v>
      </c>
      <c r="EX156" s="1">
        <f>IFERROR(VLOOKUP(CC156,data_pull!$AO$25:$AR$546,4,0),0)</f>
        <v>170000</v>
      </c>
    </row>
    <row r="157" spans="13:154" x14ac:dyDescent="0.25"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4" t="str">
        <f>sales_data!B156</f>
        <v>Abdul Kader Zilane</v>
      </c>
      <c r="AR157" s="4" t="str">
        <f>sales_data!C156</f>
        <v>Nadim Mollah</v>
      </c>
      <c r="AS157" s="5" t="str">
        <f t="shared" si="73"/>
        <v/>
      </c>
      <c r="AT157" s="4" t="str">
        <f>sales_data!I156</f>
        <v>Shaha Alam-5</v>
      </c>
      <c r="AU157" s="4" t="str">
        <f>sales_data!W156</f>
        <v>Alenga</v>
      </c>
      <c r="AV157" s="1">
        <f>sales_data!N156</f>
        <v>82636.570000000007</v>
      </c>
      <c r="AW157" s="1">
        <f>sales_data!P156</f>
        <v>14</v>
      </c>
      <c r="AX157" s="3">
        <f ca="1">IFERROR(INDEX(INDIRECT("day_wise_sales_data!$B$2:$BZ$599"),MATCH(resource!$CC157,day_wise_sales_data!$A$2:$A$500,0),MATCH(resource!AX$2,INDIRECT("day_wise_sales_data!$B$1:$BZ$1"),0)),0)</f>
        <v>0</v>
      </c>
      <c r="AY157" s="3">
        <f ca="1">IFERROR(INDEX(INDIRECT("day_wise_sales_data!$B$2:$BZ$599"),MATCH(resource!$CC157,day_wise_sales_data!$A$2:$A$500,0),MATCH(resource!AY$2,INDIRECT("day_wise_sales_data!$B$1:$BZ$1"),0)),0)</f>
        <v>0</v>
      </c>
      <c r="AZ157" s="3">
        <f ca="1">IFERROR(INDEX(INDIRECT("day_wise_sales_data!$B$2:$BZ$599"),MATCH(resource!$CC157,day_wise_sales_data!$A$2:$A$500,0),MATCH(resource!AZ$2,INDIRECT("day_wise_sales_data!$B$1:$BZ$1"),0)),0)</f>
        <v>0</v>
      </c>
      <c r="BA157" s="3">
        <f ca="1">IFERROR(INDEX(INDIRECT("day_wise_sales_data!$B$2:$BZ$599"),MATCH(resource!$CC157,day_wise_sales_data!$A$2:$A$500,0),MATCH(resource!BA$2,INDIRECT("day_wise_sales_data!$B$1:$BZ$1"),0)),0)</f>
        <v>0</v>
      </c>
      <c r="BB157" s="3">
        <f ca="1">IFERROR(INDEX(INDIRECT("day_wise_sales_data!$B$2:$BZ$599"),MATCH(resource!$CC157,day_wise_sales_data!$A$2:$A$500,0),MATCH(resource!BB$2,INDIRECT("day_wise_sales_data!$B$1:$BZ$1"),0)),0)</f>
        <v>0</v>
      </c>
      <c r="BC157" s="3">
        <f ca="1">IFERROR(INDEX(INDIRECT("day_wise_sales_data!$B$2:$BZ$599"),MATCH(resource!$CC157,day_wise_sales_data!$A$2:$A$500,0),MATCH(resource!BC$2,INDIRECT("day_wise_sales_data!$B$1:$BZ$1"),0)),0)</f>
        <v>0</v>
      </c>
      <c r="BD157" s="3">
        <f ca="1">IFERROR(INDEX(INDIRECT("day_wise_sales_data!$B$2:$BZ$599"),MATCH(resource!$CC157,day_wise_sales_data!$A$2:$A$500,0),MATCH(resource!BD$2,INDIRECT("day_wise_sales_data!$B$1:$BZ$1"),0)),0)</f>
        <v>0</v>
      </c>
      <c r="BE157" s="3">
        <f ca="1">IFERROR(INDEX(INDIRECT("day_wise_sales_data!$B$2:$BZ$599"),MATCH(resource!$CC157,day_wise_sales_data!$A$2:$A$500,0),MATCH(resource!BE$2,INDIRECT("day_wise_sales_data!$B$1:$BZ$1"),0)),0)</f>
        <v>0</v>
      </c>
      <c r="BF157" s="3">
        <f ca="1">IFERROR(INDEX(INDIRECT("day_wise_sales_data!$B$2:$BZ$599"),MATCH(resource!$CC157,day_wise_sales_data!$A$2:$A$500,0),MATCH(resource!BF$2,INDIRECT("day_wise_sales_data!$B$1:$BZ$1"),0)),0)</f>
        <v>0</v>
      </c>
      <c r="BG157" s="3">
        <f ca="1">IFERROR(INDEX(INDIRECT("day_wise_sales_data!$B$2:$BZ$599"),MATCH(resource!$CC157,day_wise_sales_data!$A$2:$A$500,0),MATCH(resource!BG$2,INDIRECT("day_wise_sales_data!$B$1:$BZ$1"),0)),0)</f>
        <v>0</v>
      </c>
      <c r="BH157" s="3">
        <f ca="1">IFERROR(INDEX(INDIRECT("day_wise_sales_data!$B$2:$BZ$599"),MATCH(resource!$CC157,day_wise_sales_data!$A$2:$A$500,0),MATCH(resource!BH$2,INDIRECT("day_wise_sales_data!$B$1:$BZ$1"),0)),0)</f>
        <v>0</v>
      </c>
      <c r="BI157" s="3">
        <f ca="1">IFERROR(INDEX(INDIRECT("day_wise_sales_data!$B$2:$BZ$599"),MATCH(resource!$CC157,day_wise_sales_data!$A$2:$A$500,0),MATCH(resource!BI$2,INDIRECT("day_wise_sales_data!$B$1:$BZ$1"),0)),0)</f>
        <v>0</v>
      </c>
      <c r="BJ157" s="3">
        <f ca="1">IFERROR(INDEX(INDIRECT("day_wise_sales_data!$B$2:$BZ$599"),MATCH(resource!$CC157,day_wise_sales_data!$A$2:$A$500,0),MATCH(resource!BJ$2,INDIRECT("day_wise_sales_data!$B$1:$BZ$1"),0)),0)</f>
        <v>0</v>
      </c>
      <c r="BK157" s="3">
        <f ca="1">IFERROR(INDEX(INDIRECT("day_wise_sales_data!$B$2:$BZ$599"),MATCH(resource!$CC157,day_wise_sales_data!$A$2:$A$500,0),MATCH(resource!BK$2,INDIRECT("day_wise_sales_data!$B$1:$BZ$1"),0)),0)</f>
        <v>3667.3</v>
      </c>
      <c r="BL157" s="3">
        <f ca="1">IFERROR(INDEX(INDIRECT("day_wise_sales_data!$B$2:$BZ$599"),MATCH(resource!$CC157,day_wise_sales_data!$A$2:$A$500,0),MATCH(resource!BL$2,INDIRECT("day_wise_sales_data!$B$1:$BZ$1"),0)),0)</f>
        <v>0</v>
      </c>
      <c r="BM157" s="3">
        <f ca="1">IFERROR(INDEX(INDIRECT("day_wise_sales_data!$B$2:$BZ$599"),MATCH(resource!$CC157,day_wise_sales_data!$A$2:$A$500,0),MATCH(resource!BM$2,INDIRECT("day_wise_sales_data!$B$1:$BZ$1"),0)),0)</f>
        <v>0</v>
      </c>
      <c r="BN157" s="3">
        <f ca="1">IFERROR(INDEX(INDIRECT("day_wise_sales_data!$B$2:$BZ$599"),MATCH(resource!$CC157,day_wise_sales_data!$A$2:$A$500,0),MATCH(resource!BN$2,INDIRECT("day_wise_sales_data!$B$1:$BZ$1"),0)),0)</f>
        <v>3756.36</v>
      </c>
      <c r="BO157" s="3">
        <f ca="1">IFERROR(INDEX(INDIRECT("day_wise_sales_data!$B$2:$BZ$599"),MATCH(resource!$CC157,day_wise_sales_data!$A$2:$A$500,0),MATCH(resource!BO$2,INDIRECT("day_wise_sales_data!$B$1:$BZ$1"),0)),0)</f>
        <v>5239.01</v>
      </c>
      <c r="BP157" s="3">
        <f ca="1">IFERROR(INDEX(INDIRECT("day_wise_sales_data!$B$2:$BZ$599"),MATCH(resource!$CC157,day_wise_sales_data!$A$2:$A$500,0),MATCH(resource!BP$2,INDIRECT("day_wise_sales_data!$B$1:$BZ$1"),0)),0)</f>
        <v>0</v>
      </c>
      <c r="BQ157" s="3">
        <f ca="1">IFERROR(INDEX(INDIRECT("day_wise_sales_data!$B$2:$BZ$599"),MATCH(resource!$CC157,day_wise_sales_data!$A$2:$A$500,0),MATCH(resource!BQ$2,INDIRECT("day_wise_sales_data!$B$1:$BZ$1"),0)),0)</f>
        <v>0</v>
      </c>
      <c r="BR157" s="3">
        <f ca="1">IFERROR(INDEX(INDIRECT("day_wise_sales_data!$B$2:$BZ$599"),MATCH(resource!$CC157,day_wise_sales_data!$A$2:$A$500,0),MATCH(resource!BR$2,INDIRECT("day_wise_sales_data!$B$1:$BZ$1"),0)),0)</f>
        <v>9619.2999999999993</v>
      </c>
      <c r="BS157" s="3">
        <f ca="1">IFERROR(INDEX(INDIRECT("day_wise_sales_data!$B$2:$BZ$599"),MATCH(resource!$CC157,day_wise_sales_data!$A$2:$A$500,0),MATCH(resource!BS$2,INDIRECT("day_wise_sales_data!$B$1:$BZ$1"),0)),0)</f>
        <v>1579.16</v>
      </c>
      <c r="BT157" s="3">
        <f ca="1">IFERROR(INDEX(INDIRECT("day_wise_sales_data!$B$2:$BZ$599"),MATCH(resource!$CC157,day_wise_sales_data!$A$2:$A$500,0),MATCH(resource!BT$2,INDIRECT("day_wise_sales_data!$B$1:$BZ$1"),0)),0)</f>
        <v>0</v>
      </c>
      <c r="BU157" s="3">
        <f ca="1">IFERROR(INDEX(INDIRECT("day_wise_sales_data!$B$2:$BZ$599"),MATCH(resource!$CC157,day_wise_sales_data!$A$2:$A$500,0),MATCH(resource!BU$2,INDIRECT("day_wise_sales_data!$B$1:$BZ$1"),0)),0)</f>
        <v>58775.44</v>
      </c>
      <c r="BV157" s="3">
        <f ca="1">IFERROR(INDEX(INDIRECT("day_wise_sales_data!$B$2:$BZ$599"),MATCH(resource!$CC157,day_wise_sales_data!$A$2:$A$500,0),MATCH(resource!BV$2,INDIRECT("day_wise_sales_data!$B$1:$BZ$1"),0)),0)</f>
        <v>0</v>
      </c>
      <c r="BW157" s="3">
        <f ca="1">IFERROR(INDEX(INDIRECT("day_wise_sales_data!$B$2:$BZ$599"),MATCH(resource!$CC157,day_wise_sales_data!$A$2:$A$500,0),MATCH(resource!BW$2,INDIRECT("day_wise_sales_data!$B$1:$BZ$1"),0)),0)</f>
        <v>0</v>
      </c>
      <c r="BX157" s="3">
        <f ca="1">IFERROR(INDEX(INDIRECT("day_wise_sales_data!$B$2:$BZ$599"),MATCH(resource!$CC157,day_wise_sales_data!$A$2:$A$500,0),MATCH(resource!BX$2,INDIRECT("day_wise_sales_data!$B$1:$BZ$1"),0)),0)</f>
        <v>0</v>
      </c>
      <c r="BY157" s="3">
        <f ca="1">IFERROR(INDEX(INDIRECT("day_wise_sales_data!$B$2:$BZ$599"),MATCH(resource!$CC157,day_wise_sales_data!$A$2:$A$500,0),MATCH(resource!BY$2,INDIRECT("day_wise_sales_data!$B$1:$BZ$1"),0)),0)</f>
        <v>0</v>
      </c>
      <c r="BZ157" s="3">
        <f ca="1">IFERROR(INDEX(INDIRECT("day_wise_sales_data!$B$2:$BZ$599"),MATCH(resource!$CC157,day_wise_sales_data!$A$2:$A$500,0),MATCH(resource!BZ$2,INDIRECT("day_wise_sales_data!$B$1:$BZ$1"),0)),0)</f>
        <v>0</v>
      </c>
      <c r="CA157" s="3" t="str">
        <f ca="1">IFERROR(INDEX(INDIRECT("day_wise_sales_data!$B$2:$BZ$599"),MATCH(resource!$CC157,day_wise_sales_data!$A$2:$A$500,0),MATCH(resource!CA$2,INDIRECT("day_wise_sales_data!$B$1:$BZ$1"),0)),0)</f>
        <v>dd</v>
      </c>
      <c r="CC157" s="4" t="str">
        <f>sales_data!H156</f>
        <v>DHK092019</v>
      </c>
      <c r="CD157" s="1">
        <v>155</v>
      </c>
      <c r="CE157" s="1" t="str">
        <f>IF(AQ157=report!$AQ$3,resource!CD157,"")</f>
        <v/>
      </c>
      <c r="CF157" s="5" t="str">
        <f>IFERROR(SMALL($CE$3:$CE$1001,ROWS($CE$3:CE157)),"")</f>
        <v/>
      </c>
      <c r="CH157">
        <f>IFERROR(VLOOKUP($CC157,data_pull!$E$22:$G$700,2,0),0)</f>
        <v>82636.570000000007</v>
      </c>
      <c r="CI157" s="1">
        <f t="shared" si="75"/>
        <v>154</v>
      </c>
      <c r="CJ157" s="1">
        <f t="shared" si="74"/>
        <v>0</v>
      </c>
      <c r="CK157" s="1" t="s">
        <v>1332</v>
      </c>
      <c r="CL157" s="1">
        <f t="shared" si="76"/>
        <v>111</v>
      </c>
      <c r="CM157" s="1" t="str">
        <f>IFERROR(VLOOKUP($CK157,stock_data!$B$3:$W$612,2,0),0)</f>
        <v>KEMET SUSPENSION (Exp.)</v>
      </c>
      <c r="CN157" s="1" t="str">
        <f>IFERROR(VLOOKUP($CK157,stock_data!$B$3:$W$612,4,0),0)</f>
        <v>60ml</v>
      </c>
      <c r="CO157" s="1">
        <f>IFERROR(VLOOKUP($CK157,stock_data!$B$3:$W$612,5,0),0)</f>
        <v>23.5</v>
      </c>
      <c r="CP157" s="3">
        <f t="shared" si="77"/>
        <v>0</v>
      </c>
      <c r="CQ157" s="3">
        <f t="shared" si="78"/>
        <v>0</v>
      </c>
      <c r="CR157" s="1">
        <f>IFERROR(VLOOKUP($CK157,stock_data!$B$3:$W$612,6,0),0)</f>
        <v>0</v>
      </c>
      <c r="CS157" s="1">
        <f>IFERROR(VLOOKUP($CK157,stock_data!$B$3:$W$612,7,0),0)</f>
        <v>0</v>
      </c>
      <c r="CT157" s="1">
        <f>IFERROR(VLOOKUP($CK157,stock_data!$B$3:$W$612,8,0),0)</f>
        <v>0</v>
      </c>
      <c r="CU157" s="1">
        <f>IFERROR(VLOOKUP($CK157,stock_data!$B$3:$W$612,9,0),0)</f>
        <v>0</v>
      </c>
      <c r="CV157" s="1">
        <f>IFERROR(VLOOKUP($CK157,stock_data!$B$3:$W$612,10,0),0)</f>
        <v>0</v>
      </c>
      <c r="CW157" s="1">
        <f>IFERROR(VLOOKUP($CK157,stock_data!$B$3:$W$612,11,0),0)</f>
        <v>0</v>
      </c>
      <c r="CX157" s="1">
        <f>IFERROR(VLOOKUP($CK157,stock_data!$B$3:$W$612,12,0),0)</f>
        <v>0</v>
      </c>
      <c r="CY157" s="1">
        <f>IFERROR(VLOOKUP($CK157,stock_data!$B$3:$W$612,13,0),0)</f>
        <v>0</v>
      </c>
      <c r="CZ157" s="1">
        <f>IFERROR(VLOOKUP($CK157,stock_data!$B$3:$W$612,14,0),0)</f>
        <v>0</v>
      </c>
      <c r="DA157" s="1">
        <f>IFERROR(VLOOKUP($CK157,stock_data!$B$3:$W$612,15,0),0)</f>
        <v>0</v>
      </c>
      <c r="DB157" s="1">
        <f>IFERROR(VLOOKUP($CK157,stock_data!$B$3:$W$612,16,0),0)</f>
        <v>0</v>
      </c>
      <c r="DC157" s="1">
        <f>IFERROR(VLOOKUP($CK157,stock_data!$B$3:$W$612,17,0),0)</f>
        <v>0</v>
      </c>
      <c r="DD157" s="1">
        <f>IFERROR(VLOOKUP($CK157,stock_data!$B$3:$W$612,18,0),0)</f>
        <v>0</v>
      </c>
      <c r="DE157" s="1">
        <f>IFERROR(VLOOKUP($CK157,stock_data!$B$3:$W$612,19,0),0)</f>
        <v>0</v>
      </c>
      <c r="DF157" s="1">
        <f>IFERROR(VLOOKUP($CK157,stock_data!$B$3:$W$612,20,0),0)</f>
        <v>0</v>
      </c>
      <c r="DG157" s="1">
        <f>IFERROR(VLOOKUP($CK157,stock_data!$B$3:$W$612,21,0),0)</f>
        <v>0</v>
      </c>
      <c r="DH157" s="1">
        <f>IFERROR(VLOOKUP($CK157,stock_data!$B$3:$W$612,22,0),0)</f>
        <v>0</v>
      </c>
      <c r="DI157" s="1">
        <f t="shared" si="79"/>
        <v>0</v>
      </c>
      <c r="DJ157" s="1">
        <f t="shared" si="80"/>
        <v>0</v>
      </c>
      <c r="DK157" s="3">
        <f>IFERROR(INDEX(COD_SALES!$B$5:$Z$500,MATCH(resource!$CC157,COD_SALES!$A$5:$A$500,0),MATCH(resource!DK$2,COD_SALES!$B$4:$Z$4,0)),"")</f>
        <v>2</v>
      </c>
      <c r="DL157" s="3">
        <f>IFERROR(INDEX(COD_SALES!$B$5:$Z$500,MATCH(resource!$CC157,COD_SALES!$A$5:$A$500,0),MATCH(resource!DL$2,COD_SALES!$B$4:$Z$4,0)),"")</f>
        <v>6</v>
      </c>
      <c r="DM157" s="3">
        <f>IFERROR(INDEX(COD_SALES!$B$5:$Z$500,MATCH(resource!$CC157,COD_SALES!$A$5:$A$500,0),MATCH(resource!DM$2,COD_SALES!$B$4:$Z$4,0)),"")</f>
        <v>3</v>
      </c>
      <c r="DN157" s="3" t="str">
        <f>IFERROR(INDEX(COD_SALES!$B$5:$Z$500,MATCH(resource!$CC157,COD_SALES!$A$5:$A$500,0),MATCH(resource!DN$2,COD_SALES!$B$4:$Z$4,0)),"")</f>
        <v/>
      </c>
      <c r="DO157" s="3">
        <f>IFERROR(INDEX(COD_SALES!$B$5:$Z$500,MATCH(resource!$CC157,COD_SALES!$A$5:$A$500,0),MATCH(resource!DO$2,COD_SALES!$B$4:$Z$4,0)),"")</f>
        <v>0</v>
      </c>
      <c r="DP157" s="3">
        <f>IFERROR(INDEX(COD_SALES!$B$5:$Z$500,MATCH(resource!$CC157,COD_SALES!$A$5:$A$500,0),MATCH(resource!DP$2,COD_SALES!$B$4:$Z$4,0)),"")</f>
        <v>0</v>
      </c>
      <c r="DQ157" s="3" t="str">
        <f>IFERROR(INDEX(COD_SALES!$B$5:$Z$500,MATCH(resource!$CC157,COD_SALES!$A$5:$A$500,0),MATCH(resource!DQ$2,COD_SALES!$B$4:$Z$4,0)),"")</f>
        <v/>
      </c>
      <c r="DR157" s="3">
        <f>IFERROR(INDEX(COD_SALES!$B$5:$Z$500,MATCH(resource!$CC157,COD_SALES!$A$5:$A$500,0),MATCH(resource!DR$2,COD_SALES!$B$4:$Z$4,0)),"")</f>
        <v>2</v>
      </c>
      <c r="DS157" s="3">
        <f>IFERROR(INDEX(COD_SALES!$B$5:$Z$500,MATCH(resource!$CC157,COD_SALES!$A$5:$A$500,0),MATCH(resource!DS$2,COD_SALES!$B$4:$Z$4,0)),"")</f>
        <v>40</v>
      </c>
      <c r="DT157" s="3">
        <f>IFERROR(INDEX(COD_SALES!$B$5:$Z$500,MATCH(resource!$CC157,COD_SALES!$A$5:$A$500,0),MATCH(resource!DT$2,COD_SALES!$B$4:$Z$4,0)),"")</f>
        <v>0</v>
      </c>
      <c r="DU157" s="3">
        <f>IFERROR(INDEX(COD_SALES!$B$5:$Z$500,MATCH(resource!$CC157,COD_SALES!$A$5:$A$500,0),MATCH(resource!DU$2,COD_SALES!$B$4:$Z$4,0)),"")</f>
        <v>0</v>
      </c>
      <c r="DV157" s="3">
        <f>IFERROR(INDEX(COD_SALES!$B$5:$Z$500,MATCH(resource!$CC157,COD_SALES!$A$5:$A$500,0),MATCH(resource!DV$2,COD_SALES!$B$4:$Z$4,0)),"")</f>
        <v>0</v>
      </c>
      <c r="DW157" s="3">
        <f>IFERROR(INDEX(COD_SALES!$B$5:$Z$500,MATCH(resource!$CC157,COD_SALES!$A$5:$A$500,0),MATCH(resource!DW$2,COD_SALES!$B$4:$Z$4,0)),"")</f>
        <v>26</v>
      </c>
      <c r="DX157" s="3">
        <f>IFERROR(INDEX(COD_SALES!$B$5:$Z$500,MATCH(resource!$CC157,COD_SALES!$A$5:$A$500,0),MATCH(resource!DX$2,COD_SALES!$B$4:$Z$4,0)),"")</f>
        <v>0</v>
      </c>
      <c r="DY157" s="3">
        <f>IFERROR(INDEX(COD_SALES!$B$5:$Z$500,MATCH(resource!$CC157,COD_SALES!$A$5:$A$500,0),MATCH(resource!DY$2,COD_SALES!$B$4:$Z$4,0)),"")</f>
        <v>0</v>
      </c>
      <c r="DZ157" s="3">
        <f>IFERROR(INDEX(COD_SALES!$B$5:$Z$500,MATCH(resource!$CC157,COD_SALES!$A$5:$A$500,0),MATCH(resource!DZ$2,COD_SALES!$B$4:$Z$4,0)),"")</f>
        <v>1</v>
      </c>
      <c r="EA157" s="3">
        <f>IFERROR(INDEX(COD_SALES!$B$5:$Z$500,MATCH(resource!$CC157,COD_SALES!$A$5:$A$500,0),MATCH(resource!EA$2,COD_SALES!$B$4:$Z$4,0)),"")</f>
        <v>2</v>
      </c>
      <c r="EB157" s="3">
        <f t="shared" si="81"/>
        <v>25049.74</v>
      </c>
      <c r="ED157" s="3">
        <f>IFERROR(VLOOKUP($CK157,depot_prod_sales!$B$5:$S$200,3,0),0)</f>
        <v>0</v>
      </c>
      <c r="EE157" s="3">
        <f>IFERROR(VLOOKUP($CK157,depot_prod_sales!$B$5:$S$200,4,0),0)</f>
        <v>0</v>
      </c>
      <c r="EF157" s="3">
        <f>IFERROR(VLOOKUP($CK157,depot_prod_sales!$B$5:$S$200,5,0),0)</f>
        <v>0</v>
      </c>
      <c r="EG157" s="3">
        <f>IFERROR(VLOOKUP($CK157,depot_prod_sales!$B$5:$S$200,6,0),0)</f>
        <v>0</v>
      </c>
      <c r="EH157" s="3">
        <f>IFERROR(VLOOKUP($CK157,depot_prod_sales!$B$5:$S$200,7,0),0)</f>
        <v>0</v>
      </c>
      <c r="EI157" s="3">
        <f>IFERROR(VLOOKUP($CK157,depot_prod_sales!$B$5:$S$200,8,0),0)</f>
        <v>0</v>
      </c>
      <c r="EJ157" s="3">
        <f>IFERROR(VLOOKUP($CK157,depot_prod_sales!$B$5:$S$200,9,0),0)</f>
        <v>0</v>
      </c>
      <c r="EK157" s="3">
        <f>IFERROR(VLOOKUP($CK157,depot_prod_sales!$B$5:$S$200,10,0),0)</f>
        <v>0</v>
      </c>
      <c r="EL157" s="3">
        <f>IFERROR(VLOOKUP($CK157,depot_prod_sales!$B$5:$S$200,11,0),0)</f>
        <v>0</v>
      </c>
      <c r="EM157" s="3">
        <f>IFERROR(VLOOKUP($CK157,depot_prod_sales!$B$5:$S$200,12,0),0)</f>
        <v>0</v>
      </c>
      <c r="EN157" s="3">
        <f>IFERROR(VLOOKUP($CK157,depot_prod_sales!$B$5:$S$200,13,0),0)</f>
        <v>0</v>
      </c>
      <c r="EO157" s="3">
        <f>IFERROR(VLOOKUP($CK157,depot_prod_sales!$B$5:$S$200,14,0),0)</f>
        <v>0</v>
      </c>
      <c r="EP157" s="3">
        <f>IFERROR(VLOOKUP($CK157,depot_prod_sales!$B$5:$S$200,15,0),0)</f>
        <v>0</v>
      </c>
      <c r="EQ157" s="3">
        <f>IFERROR(VLOOKUP($CK157,depot_prod_sales!$B$5:$S$200,16,0),0)</f>
        <v>0</v>
      </c>
      <c r="ER157" s="3">
        <f>IFERROR(VLOOKUP($CK157,depot_prod_sales!$B$5:$S$200,17,0),0)</f>
        <v>0</v>
      </c>
      <c r="ES157" s="3">
        <f>IFERROR(VLOOKUP($CK157,depot_prod_sales!$B$5:$S$200,18,0),0)</f>
        <v>0</v>
      </c>
      <c r="ET157" s="116">
        <f t="shared" si="82"/>
        <v>0</v>
      </c>
      <c r="EU157" s="116">
        <f t="shared" si="83"/>
        <v>0</v>
      </c>
      <c r="EW157" s="3">
        <f>IFERROR(VLOOKUP(CC157,data_pull!$AO$25:$AR$546,2,0),0)</f>
        <v>14</v>
      </c>
      <c r="EX157" s="1">
        <f>IFERROR(VLOOKUP(CC157,data_pull!$AO$25:$AR$546,4,0),0)</f>
        <v>170000</v>
      </c>
    </row>
    <row r="158" spans="13:154" x14ac:dyDescent="0.25"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4" t="str">
        <f>sales_data!B157</f>
        <v>Abdul Kader Zilane</v>
      </c>
      <c r="AR158" s="4" t="str">
        <f>sales_data!C157</f>
        <v>Saiful Islam-3</v>
      </c>
      <c r="AS158" s="5" t="str">
        <f t="shared" si="73"/>
        <v>Saiful Islam-3</v>
      </c>
      <c r="AT158" s="4" t="str">
        <f>sales_data!I157</f>
        <v>Abdul Kader-2</v>
      </c>
      <c r="AU158" s="4" t="str">
        <f>sales_data!W157</f>
        <v>Zamgara-2 (Tb)</v>
      </c>
      <c r="AV158" s="1">
        <f>sales_data!N157</f>
        <v>113786.73</v>
      </c>
      <c r="AW158" s="1">
        <f>sales_data!P157</f>
        <v>31</v>
      </c>
      <c r="AX158" s="3">
        <f ca="1">IFERROR(INDEX(INDIRECT("day_wise_sales_data!$B$2:$BZ$599"),MATCH(resource!$CC158,day_wise_sales_data!$A$2:$A$500,0),MATCH(resource!AX$2,INDIRECT("day_wise_sales_data!$B$1:$BZ$1"),0)),0)</f>
        <v>0</v>
      </c>
      <c r="AY158" s="3">
        <f ca="1">IFERROR(INDEX(INDIRECT("day_wise_sales_data!$B$2:$BZ$599"),MATCH(resource!$CC158,day_wise_sales_data!$A$2:$A$500,0),MATCH(resource!AY$2,INDIRECT("day_wise_sales_data!$B$1:$BZ$1"),0)),0)</f>
        <v>0</v>
      </c>
      <c r="AZ158" s="3">
        <f ca="1">IFERROR(INDEX(INDIRECT("day_wise_sales_data!$B$2:$BZ$599"),MATCH(resource!$CC158,day_wise_sales_data!$A$2:$A$500,0),MATCH(resource!AZ$2,INDIRECT("day_wise_sales_data!$B$1:$BZ$1"),0)),0)</f>
        <v>0</v>
      </c>
      <c r="BA158" s="3">
        <f ca="1">IFERROR(INDEX(INDIRECT("day_wise_sales_data!$B$2:$BZ$599"),MATCH(resource!$CC158,day_wise_sales_data!$A$2:$A$500,0),MATCH(resource!BA$2,INDIRECT("day_wise_sales_data!$B$1:$BZ$1"),0)),0)</f>
        <v>0</v>
      </c>
      <c r="BB158" s="3">
        <f ca="1">IFERROR(INDEX(INDIRECT("day_wise_sales_data!$B$2:$BZ$599"),MATCH(resource!$CC158,day_wise_sales_data!$A$2:$A$500,0),MATCH(resource!BB$2,INDIRECT("day_wise_sales_data!$B$1:$BZ$1"),0)),0)</f>
        <v>11827.91</v>
      </c>
      <c r="BC158" s="3">
        <f ca="1">IFERROR(INDEX(INDIRECT("day_wise_sales_data!$B$2:$BZ$599"),MATCH(resource!$CC158,day_wise_sales_data!$A$2:$A$500,0),MATCH(resource!BC$2,INDIRECT("day_wise_sales_data!$B$1:$BZ$1"),0)),0)</f>
        <v>0</v>
      </c>
      <c r="BD158" s="3">
        <f ca="1">IFERROR(INDEX(INDIRECT("day_wise_sales_data!$B$2:$BZ$599"),MATCH(resource!$CC158,day_wise_sales_data!$A$2:$A$500,0),MATCH(resource!BD$2,INDIRECT("day_wise_sales_data!$B$1:$BZ$1"),0)),0)</f>
        <v>0</v>
      </c>
      <c r="BE158" s="3">
        <f ca="1">IFERROR(INDEX(INDIRECT("day_wise_sales_data!$B$2:$BZ$599"),MATCH(resource!$CC158,day_wise_sales_data!$A$2:$A$500,0),MATCH(resource!BE$2,INDIRECT("day_wise_sales_data!$B$1:$BZ$1"),0)),0)</f>
        <v>0</v>
      </c>
      <c r="BF158" s="3">
        <f ca="1">IFERROR(INDEX(INDIRECT("day_wise_sales_data!$B$2:$BZ$599"),MATCH(resource!$CC158,day_wise_sales_data!$A$2:$A$500,0),MATCH(resource!BF$2,INDIRECT("day_wise_sales_data!$B$1:$BZ$1"),0)),0)</f>
        <v>0</v>
      </c>
      <c r="BG158" s="3">
        <f ca="1">IFERROR(INDEX(INDIRECT("day_wise_sales_data!$B$2:$BZ$599"),MATCH(resource!$CC158,day_wise_sales_data!$A$2:$A$500,0),MATCH(resource!BG$2,INDIRECT("day_wise_sales_data!$B$1:$BZ$1"),0)),0)</f>
        <v>0</v>
      </c>
      <c r="BH158" s="3">
        <f ca="1">IFERROR(INDEX(INDIRECT("day_wise_sales_data!$B$2:$BZ$599"),MATCH(resource!$CC158,day_wise_sales_data!$A$2:$A$500,0),MATCH(resource!BH$2,INDIRECT("day_wise_sales_data!$B$1:$BZ$1"),0)),0)</f>
        <v>617.82000000000005</v>
      </c>
      <c r="BI158" s="3">
        <f ca="1">IFERROR(INDEX(INDIRECT("day_wise_sales_data!$B$2:$BZ$599"),MATCH(resource!$CC158,day_wise_sales_data!$A$2:$A$500,0),MATCH(resource!BI$2,INDIRECT("day_wise_sales_data!$B$1:$BZ$1"),0)),0)</f>
        <v>0</v>
      </c>
      <c r="BJ158" s="3">
        <f ca="1">IFERROR(INDEX(INDIRECT("day_wise_sales_data!$B$2:$BZ$599"),MATCH(resource!$CC158,day_wise_sales_data!$A$2:$A$500,0),MATCH(resource!BJ$2,INDIRECT("day_wise_sales_data!$B$1:$BZ$1"),0)),0)</f>
        <v>0</v>
      </c>
      <c r="BK158" s="3">
        <f ca="1">IFERROR(INDEX(INDIRECT("day_wise_sales_data!$B$2:$BZ$599"),MATCH(resource!$CC158,day_wise_sales_data!$A$2:$A$500,0),MATCH(resource!BK$2,INDIRECT("day_wise_sales_data!$B$1:$BZ$1"),0)),0)</f>
        <v>42877.120000000003</v>
      </c>
      <c r="BL158" s="3">
        <f ca="1">IFERROR(INDEX(INDIRECT("day_wise_sales_data!$B$2:$BZ$599"),MATCH(resource!$CC158,day_wise_sales_data!$A$2:$A$500,0),MATCH(resource!BL$2,INDIRECT("day_wise_sales_data!$B$1:$BZ$1"),0)),0)</f>
        <v>19813.93</v>
      </c>
      <c r="BM158" s="3">
        <f ca="1">IFERROR(INDEX(INDIRECT("day_wise_sales_data!$B$2:$BZ$599"),MATCH(resource!$CC158,day_wise_sales_data!$A$2:$A$500,0),MATCH(resource!BM$2,INDIRECT("day_wise_sales_data!$B$1:$BZ$1"),0)),0)</f>
        <v>0</v>
      </c>
      <c r="BN158" s="3">
        <f ca="1">IFERROR(INDEX(INDIRECT("day_wise_sales_data!$B$2:$BZ$599"),MATCH(resource!$CC158,day_wise_sales_data!$A$2:$A$500,0),MATCH(resource!BN$2,INDIRECT("day_wise_sales_data!$B$1:$BZ$1"),0)),0)</f>
        <v>0</v>
      </c>
      <c r="BO158" s="3">
        <f ca="1">IFERROR(INDEX(INDIRECT("day_wise_sales_data!$B$2:$BZ$599"),MATCH(resource!$CC158,day_wise_sales_data!$A$2:$A$500,0),MATCH(resource!BO$2,INDIRECT("day_wise_sales_data!$B$1:$BZ$1"),0)),0)</f>
        <v>2994.4</v>
      </c>
      <c r="BP158" s="3">
        <f ca="1">IFERROR(INDEX(INDIRECT("day_wise_sales_data!$B$2:$BZ$599"),MATCH(resource!$CC158,day_wise_sales_data!$A$2:$A$500,0),MATCH(resource!BP$2,INDIRECT("day_wise_sales_data!$B$1:$BZ$1"),0)),0)</f>
        <v>0</v>
      </c>
      <c r="BQ158" s="3">
        <f ca="1">IFERROR(INDEX(INDIRECT("day_wise_sales_data!$B$2:$BZ$599"),MATCH(resource!$CC158,day_wise_sales_data!$A$2:$A$500,0),MATCH(resource!BQ$2,INDIRECT("day_wise_sales_data!$B$1:$BZ$1"),0)),0)</f>
        <v>0</v>
      </c>
      <c r="BR158" s="3">
        <f ca="1">IFERROR(INDEX(INDIRECT("day_wise_sales_data!$B$2:$BZ$599"),MATCH(resource!$CC158,day_wise_sales_data!$A$2:$A$500,0),MATCH(resource!BR$2,INDIRECT("day_wise_sales_data!$B$1:$BZ$1"),0)),0)</f>
        <v>0</v>
      </c>
      <c r="BS158" s="3">
        <f ca="1">IFERROR(INDEX(INDIRECT("day_wise_sales_data!$B$2:$BZ$599"),MATCH(resource!$CC158,day_wise_sales_data!$A$2:$A$500,0),MATCH(resource!BS$2,INDIRECT("day_wise_sales_data!$B$1:$BZ$1"),0)),0)</f>
        <v>-10560.71</v>
      </c>
      <c r="BT158" s="3">
        <f ca="1">IFERROR(INDEX(INDIRECT("day_wise_sales_data!$B$2:$BZ$599"),MATCH(resource!$CC158,day_wise_sales_data!$A$2:$A$500,0),MATCH(resource!BT$2,INDIRECT("day_wise_sales_data!$B$1:$BZ$1"),0)),0)</f>
        <v>0</v>
      </c>
      <c r="BU158" s="3">
        <f ca="1">IFERROR(INDEX(INDIRECT("day_wise_sales_data!$B$2:$BZ$599"),MATCH(resource!$CC158,day_wise_sales_data!$A$2:$A$500,0),MATCH(resource!BU$2,INDIRECT("day_wise_sales_data!$B$1:$BZ$1"),0)),0)</f>
        <v>6146.29</v>
      </c>
      <c r="BV158" s="3">
        <f ca="1">IFERROR(INDEX(INDIRECT("day_wise_sales_data!$B$2:$BZ$599"),MATCH(resource!$CC158,day_wise_sales_data!$A$2:$A$500,0),MATCH(resource!BV$2,INDIRECT("day_wise_sales_data!$B$1:$BZ$1"),0)),0)</f>
        <v>0</v>
      </c>
      <c r="BW158" s="3">
        <f ca="1">IFERROR(INDEX(INDIRECT("day_wise_sales_data!$B$2:$BZ$599"),MATCH(resource!$CC158,day_wise_sales_data!$A$2:$A$500,0),MATCH(resource!BW$2,INDIRECT("day_wise_sales_data!$B$1:$BZ$1"),0)),0)</f>
        <v>0</v>
      </c>
      <c r="BX158" s="3">
        <f ca="1">IFERROR(INDEX(INDIRECT("day_wise_sales_data!$B$2:$BZ$599"),MATCH(resource!$CC158,day_wise_sales_data!$A$2:$A$500,0),MATCH(resource!BX$2,INDIRECT("day_wise_sales_data!$B$1:$BZ$1"),0)),0)</f>
        <v>6336.42</v>
      </c>
      <c r="BY158" s="3">
        <f ca="1">IFERROR(INDEX(INDIRECT("day_wise_sales_data!$B$2:$BZ$599"),MATCH(resource!$CC158,day_wise_sales_data!$A$2:$A$500,0),MATCH(resource!BY$2,INDIRECT("day_wise_sales_data!$B$1:$BZ$1"),0)),0)</f>
        <v>0</v>
      </c>
      <c r="BZ158" s="3">
        <f ca="1">IFERROR(INDEX(INDIRECT("day_wise_sales_data!$B$2:$BZ$599"),MATCH(resource!$CC158,day_wise_sales_data!$A$2:$A$500,0),MATCH(resource!BZ$2,INDIRECT("day_wise_sales_data!$B$1:$BZ$1"),0)),0)</f>
        <v>0</v>
      </c>
      <c r="CA158" s="3" t="str">
        <f ca="1">IFERROR(INDEX(INDIRECT("day_wise_sales_data!$B$2:$BZ$599"),MATCH(resource!$CC158,day_wise_sales_data!$A$2:$A$500,0),MATCH(resource!CA$2,INDIRECT("day_wise_sales_data!$B$1:$BZ$1"),0)),0)</f>
        <v>dd</v>
      </c>
      <c r="CC158" s="4" t="str">
        <f>sales_data!H157</f>
        <v>DHK10207</v>
      </c>
      <c r="CD158" s="1">
        <v>156</v>
      </c>
      <c r="CE158" s="1" t="str">
        <f>IF(AQ158=report!$AQ$3,resource!CD158,"")</f>
        <v/>
      </c>
      <c r="CF158" s="5" t="str">
        <f>IFERROR(SMALL($CE$3:$CE$1001,ROWS($CE$3:CE158)),"")</f>
        <v/>
      </c>
      <c r="CH158">
        <f>IFERROR(VLOOKUP($CC158,data_pull!$E$22:$G$700,2,0),0)</f>
        <v>113786.73</v>
      </c>
      <c r="CI158" s="1">
        <f t="shared" si="75"/>
        <v>154</v>
      </c>
      <c r="CJ158" s="1">
        <f t="shared" si="74"/>
        <v>0</v>
      </c>
      <c r="CK158" s="1" t="s">
        <v>1334</v>
      </c>
      <c r="CL158" s="1">
        <f t="shared" si="76"/>
        <v>111</v>
      </c>
      <c r="CM158" s="1" t="str">
        <f>IFERROR(VLOOKUP($CK158,stock_data!$B$3:$W$612,2,0),0)</f>
        <v>KEMET SUSPENSION 60ml</v>
      </c>
      <c r="CN158" s="1" t="str">
        <f>IFERROR(VLOOKUP($CK158,stock_data!$B$3:$W$612,4,0),0)</f>
        <v>60ml</v>
      </c>
      <c r="CO158" s="1">
        <f>IFERROR(VLOOKUP($CK158,stock_data!$B$3:$W$612,5,0),0)</f>
        <v>26.2</v>
      </c>
      <c r="CP158" s="3">
        <f t="shared" si="77"/>
        <v>0</v>
      </c>
      <c r="CQ158" s="3">
        <f t="shared" si="78"/>
        <v>0</v>
      </c>
      <c r="CR158" s="1">
        <f>IFERROR(VLOOKUP($CK158,stock_data!$B$3:$W$612,6,0),0)</f>
        <v>0</v>
      </c>
      <c r="CS158" s="1">
        <f>IFERROR(VLOOKUP($CK158,stock_data!$B$3:$W$612,7,0),0)</f>
        <v>0</v>
      </c>
      <c r="CT158" s="1">
        <f>IFERROR(VLOOKUP($CK158,stock_data!$B$3:$W$612,8,0),0)</f>
        <v>0</v>
      </c>
      <c r="CU158" s="1">
        <f>IFERROR(VLOOKUP($CK158,stock_data!$B$3:$W$612,9,0),0)</f>
        <v>0</v>
      </c>
      <c r="CV158" s="1">
        <f>IFERROR(VLOOKUP($CK158,stock_data!$B$3:$W$612,10,0),0)</f>
        <v>0</v>
      </c>
      <c r="CW158" s="1">
        <f>IFERROR(VLOOKUP($CK158,stock_data!$B$3:$W$612,11,0),0)</f>
        <v>0</v>
      </c>
      <c r="CX158" s="1">
        <f>IFERROR(VLOOKUP($CK158,stock_data!$B$3:$W$612,12,0),0)</f>
        <v>0</v>
      </c>
      <c r="CY158" s="1">
        <f>IFERROR(VLOOKUP($CK158,stock_data!$B$3:$W$612,13,0),0)</f>
        <v>0</v>
      </c>
      <c r="CZ158" s="1">
        <f>IFERROR(VLOOKUP($CK158,stock_data!$B$3:$W$612,14,0),0)</f>
        <v>0</v>
      </c>
      <c r="DA158" s="1">
        <f>IFERROR(VLOOKUP($CK158,stock_data!$B$3:$W$612,15,0),0)</f>
        <v>0</v>
      </c>
      <c r="DB158" s="1">
        <f>IFERROR(VLOOKUP($CK158,stock_data!$B$3:$W$612,16,0),0)</f>
        <v>0</v>
      </c>
      <c r="DC158" s="1">
        <f>IFERROR(VLOOKUP($CK158,stock_data!$B$3:$W$612,17,0),0)</f>
        <v>0</v>
      </c>
      <c r="DD158" s="1">
        <f>IFERROR(VLOOKUP($CK158,stock_data!$B$3:$W$612,18,0),0)</f>
        <v>0</v>
      </c>
      <c r="DE158" s="1">
        <f>IFERROR(VLOOKUP($CK158,stock_data!$B$3:$W$612,19,0),0)</f>
        <v>0</v>
      </c>
      <c r="DF158" s="1">
        <f>IFERROR(VLOOKUP($CK158,stock_data!$B$3:$W$612,20,0),0)</f>
        <v>0</v>
      </c>
      <c r="DG158" s="1">
        <f>IFERROR(VLOOKUP($CK158,stock_data!$B$3:$W$612,21,0),0)</f>
        <v>0</v>
      </c>
      <c r="DH158" s="1">
        <f>IFERROR(VLOOKUP($CK158,stock_data!$B$3:$W$612,22,0),0)</f>
        <v>0</v>
      </c>
      <c r="DI158" s="1">
        <f t="shared" si="79"/>
        <v>0</v>
      </c>
      <c r="DJ158" s="1">
        <f t="shared" si="80"/>
        <v>0</v>
      </c>
      <c r="DK158" s="3">
        <f>IFERROR(INDEX(COD_SALES!$B$5:$Z$500,MATCH(resource!$CC158,COD_SALES!$A$5:$A$500,0),MATCH(resource!DK$2,COD_SALES!$B$4:$Z$4,0)),"")</f>
        <v>0</v>
      </c>
      <c r="DL158" s="3">
        <f>IFERROR(INDEX(COD_SALES!$B$5:$Z$500,MATCH(resource!$CC158,COD_SALES!$A$5:$A$500,0),MATCH(resource!DL$2,COD_SALES!$B$4:$Z$4,0)),"")</f>
        <v>5</v>
      </c>
      <c r="DM158" s="3">
        <f>IFERROR(INDEX(COD_SALES!$B$5:$Z$500,MATCH(resource!$CC158,COD_SALES!$A$5:$A$500,0),MATCH(resource!DM$2,COD_SALES!$B$4:$Z$4,0)),"")</f>
        <v>0</v>
      </c>
      <c r="DN158" s="3" t="str">
        <f>IFERROR(INDEX(COD_SALES!$B$5:$Z$500,MATCH(resource!$CC158,COD_SALES!$A$5:$A$500,0),MATCH(resource!DN$2,COD_SALES!$B$4:$Z$4,0)),"")</f>
        <v/>
      </c>
      <c r="DO158" s="3">
        <f>IFERROR(INDEX(COD_SALES!$B$5:$Z$500,MATCH(resource!$CC158,COD_SALES!$A$5:$A$500,0),MATCH(resource!DO$2,COD_SALES!$B$4:$Z$4,0)),"")</f>
        <v>0</v>
      </c>
      <c r="DP158" s="3">
        <f>IFERROR(INDEX(COD_SALES!$B$5:$Z$500,MATCH(resource!$CC158,COD_SALES!$A$5:$A$500,0),MATCH(resource!DP$2,COD_SALES!$B$4:$Z$4,0)),"")</f>
        <v>0</v>
      </c>
      <c r="DQ158" s="3" t="str">
        <f>IFERROR(INDEX(COD_SALES!$B$5:$Z$500,MATCH(resource!$CC158,COD_SALES!$A$5:$A$500,0),MATCH(resource!DQ$2,COD_SALES!$B$4:$Z$4,0)),"")</f>
        <v/>
      </c>
      <c r="DR158" s="3">
        <f>IFERROR(INDEX(COD_SALES!$B$5:$Z$500,MATCH(resource!$CC158,COD_SALES!$A$5:$A$500,0),MATCH(resource!DR$2,COD_SALES!$B$4:$Z$4,0)),"")</f>
        <v>0</v>
      </c>
      <c r="DS158" s="3">
        <f>IFERROR(INDEX(COD_SALES!$B$5:$Z$500,MATCH(resource!$CC158,COD_SALES!$A$5:$A$500,0),MATCH(resource!DS$2,COD_SALES!$B$4:$Z$4,0)),"")</f>
        <v>30</v>
      </c>
      <c r="DT158" s="3">
        <f>IFERROR(INDEX(COD_SALES!$B$5:$Z$500,MATCH(resource!$CC158,COD_SALES!$A$5:$A$500,0),MATCH(resource!DT$2,COD_SALES!$B$4:$Z$4,0)),"")</f>
        <v>0</v>
      </c>
      <c r="DU158" s="3">
        <f>IFERROR(INDEX(COD_SALES!$B$5:$Z$500,MATCH(resource!$CC158,COD_SALES!$A$5:$A$500,0),MATCH(resource!DU$2,COD_SALES!$B$4:$Z$4,0)),"")</f>
        <v>0</v>
      </c>
      <c r="DV158" s="3">
        <f>IFERROR(INDEX(COD_SALES!$B$5:$Z$500,MATCH(resource!$CC158,COD_SALES!$A$5:$A$500,0),MATCH(resource!DV$2,COD_SALES!$B$4:$Z$4,0)),"")</f>
        <v>0</v>
      </c>
      <c r="DW158" s="3">
        <f>IFERROR(INDEX(COD_SALES!$B$5:$Z$500,MATCH(resource!$CC158,COD_SALES!$A$5:$A$500,0),MATCH(resource!DW$2,COD_SALES!$B$4:$Z$4,0)),"")</f>
        <v>51</v>
      </c>
      <c r="DX158" s="3">
        <f>IFERROR(INDEX(COD_SALES!$B$5:$Z$500,MATCH(resource!$CC158,COD_SALES!$A$5:$A$500,0),MATCH(resource!DX$2,COD_SALES!$B$4:$Z$4,0)),"")</f>
        <v>5</v>
      </c>
      <c r="DY158" s="3">
        <f>IFERROR(INDEX(COD_SALES!$B$5:$Z$500,MATCH(resource!$CC158,COD_SALES!$A$5:$A$500,0),MATCH(resource!DY$2,COD_SALES!$B$4:$Z$4,0)),"")</f>
        <v>0</v>
      </c>
      <c r="DZ158" s="3">
        <f>IFERROR(INDEX(COD_SALES!$B$5:$Z$500,MATCH(resource!$CC158,COD_SALES!$A$5:$A$500,0),MATCH(resource!DZ$2,COD_SALES!$B$4:$Z$4,0)),"")</f>
        <v>0</v>
      </c>
      <c r="EA158" s="3">
        <f>IFERROR(INDEX(COD_SALES!$B$5:$Z$500,MATCH(resource!$CC158,COD_SALES!$A$5:$A$500,0),MATCH(resource!EA$2,COD_SALES!$B$4:$Z$4,0)),"")</f>
        <v>0</v>
      </c>
      <c r="EB158" s="3">
        <f t="shared" si="81"/>
        <v>34873.490000000005</v>
      </c>
      <c r="ED158" s="3">
        <f>IFERROR(VLOOKUP($CK158,depot_prod_sales!$B$5:$S$200,3,0),0)</f>
        <v>0</v>
      </c>
      <c r="EE158" s="3">
        <f>IFERROR(VLOOKUP($CK158,depot_prod_sales!$B$5:$S$200,4,0),0)</f>
        <v>0</v>
      </c>
      <c r="EF158" s="3">
        <f>IFERROR(VLOOKUP($CK158,depot_prod_sales!$B$5:$S$200,5,0),0)</f>
        <v>0</v>
      </c>
      <c r="EG158" s="3">
        <f>IFERROR(VLOOKUP($CK158,depot_prod_sales!$B$5:$S$200,6,0),0)</f>
        <v>0</v>
      </c>
      <c r="EH158" s="3">
        <f>IFERROR(VLOOKUP($CK158,depot_prod_sales!$B$5:$S$200,7,0),0)</f>
        <v>0</v>
      </c>
      <c r="EI158" s="3">
        <f>IFERROR(VLOOKUP($CK158,depot_prod_sales!$B$5:$S$200,8,0),0)</f>
        <v>0</v>
      </c>
      <c r="EJ158" s="3">
        <f>IFERROR(VLOOKUP($CK158,depot_prod_sales!$B$5:$S$200,9,0),0)</f>
        <v>0</v>
      </c>
      <c r="EK158" s="3">
        <f>IFERROR(VLOOKUP($CK158,depot_prod_sales!$B$5:$S$200,10,0),0)</f>
        <v>0</v>
      </c>
      <c r="EL158" s="3">
        <f>IFERROR(VLOOKUP($CK158,depot_prod_sales!$B$5:$S$200,11,0),0)</f>
        <v>0</v>
      </c>
      <c r="EM158" s="3">
        <f>IFERROR(VLOOKUP($CK158,depot_prod_sales!$B$5:$S$200,12,0),0)</f>
        <v>0</v>
      </c>
      <c r="EN158" s="3">
        <f>IFERROR(VLOOKUP($CK158,depot_prod_sales!$B$5:$S$200,13,0),0)</f>
        <v>0</v>
      </c>
      <c r="EO158" s="3">
        <f>IFERROR(VLOOKUP($CK158,depot_prod_sales!$B$5:$S$200,14,0),0)</f>
        <v>0</v>
      </c>
      <c r="EP158" s="3">
        <f>IFERROR(VLOOKUP($CK158,depot_prod_sales!$B$5:$S$200,15,0),0)</f>
        <v>0</v>
      </c>
      <c r="EQ158" s="3">
        <f>IFERROR(VLOOKUP($CK158,depot_prod_sales!$B$5:$S$200,16,0),0)</f>
        <v>0</v>
      </c>
      <c r="ER158" s="3">
        <f>IFERROR(VLOOKUP($CK158,depot_prod_sales!$B$5:$S$200,17,0),0)</f>
        <v>0</v>
      </c>
      <c r="ES158" s="3">
        <f>IFERROR(VLOOKUP($CK158,depot_prod_sales!$B$5:$S$200,18,0),0)</f>
        <v>0</v>
      </c>
      <c r="ET158" s="116">
        <f t="shared" si="82"/>
        <v>0</v>
      </c>
      <c r="EU158" s="116">
        <f t="shared" si="83"/>
        <v>0</v>
      </c>
      <c r="EW158" s="3">
        <f>IFERROR(VLOOKUP(CC158,data_pull!$AO$25:$AR$546,2,0),0)</f>
        <v>30</v>
      </c>
      <c r="EX158" s="1">
        <f>IFERROR(VLOOKUP(CC158,data_pull!$AO$25:$AR$546,4,0),0)</f>
        <v>190000</v>
      </c>
    </row>
    <row r="159" spans="13:154" x14ac:dyDescent="0.25"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4" t="str">
        <f>sales_data!B158</f>
        <v>Abdul Kader Zilane</v>
      </c>
      <c r="AR159" s="4" t="str">
        <f>sales_data!C158</f>
        <v>Saiful Islam-3</v>
      </c>
      <c r="AS159" s="5" t="str">
        <f t="shared" si="73"/>
        <v/>
      </c>
      <c r="AT159" s="4" t="str">
        <f>sales_data!I158</f>
        <v>Md. Younus-2</v>
      </c>
      <c r="AU159" s="4" t="str">
        <f>sales_data!W158</f>
        <v>Hemayetpur (Tb)</v>
      </c>
      <c r="AV159" s="1">
        <f>sales_data!N158</f>
        <v>51689.14</v>
      </c>
      <c r="AW159" s="1">
        <f>sales_data!P158</f>
        <v>24</v>
      </c>
      <c r="AX159" s="3">
        <f ca="1">IFERROR(INDEX(INDIRECT("day_wise_sales_data!$B$2:$BZ$599"),MATCH(resource!$CC159,day_wise_sales_data!$A$2:$A$500,0),MATCH(resource!AX$2,INDIRECT("day_wise_sales_data!$B$1:$BZ$1"),0)),0)</f>
        <v>0</v>
      </c>
      <c r="AY159" s="3">
        <f ca="1">IFERROR(INDEX(INDIRECT("day_wise_sales_data!$B$2:$BZ$599"),MATCH(resource!$CC159,day_wise_sales_data!$A$2:$A$500,0),MATCH(resource!AY$2,INDIRECT("day_wise_sales_data!$B$1:$BZ$1"),0)),0)</f>
        <v>4224.29</v>
      </c>
      <c r="AZ159" s="3">
        <f ca="1">IFERROR(INDEX(INDIRECT("day_wise_sales_data!$B$2:$BZ$599"),MATCH(resource!$CC159,day_wise_sales_data!$A$2:$A$500,0),MATCH(resource!AZ$2,INDIRECT("day_wise_sales_data!$B$1:$BZ$1"),0)),0)</f>
        <v>0</v>
      </c>
      <c r="BA159" s="3">
        <f ca="1">IFERROR(INDEX(INDIRECT("day_wise_sales_data!$B$2:$BZ$599"),MATCH(resource!$CC159,day_wise_sales_data!$A$2:$A$500,0),MATCH(resource!BA$2,INDIRECT("day_wise_sales_data!$B$1:$BZ$1"),0)),0)</f>
        <v>0</v>
      </c>
      <c r="BB159" s="3">
        <f ca="1">IFERROR(INDEX(INDIRECT("day_wise_sales_data!$B$2:$BZ$599"),MATCH(resource!$CC159,day_wise_sales_data!$A$2:$A$500,0),MATCH(resource!BB$2,INDIRECT("day_wise_sales_data!$B$1:$BZ$1"),0)),0)</f>
        <v>0</v>
      </c>
      <c r="BC159" s="3">
        <f ca="1">IFERROR(INDEX(INDIRECT("day_wise_sales_data!$B$2:$BZ$599"),MATCH(resource!$CC159,day_wise_sales_data!$A$2:$A$500,0),MATCH(resource!BC$2,INDIRECT("day_wise_sales_data!$B$1:$BZ$1"),0)),0)</f>
        <v>0</v>
      </c>
      <c r="BD159" s="3">
        <f ca="1">IFERROR(INDEX(INDIRECT("day_wise_sales_data!$B$2:$BZ$599"),MATCH(resource!$CC159,day_wise_sales_data!$A$2:$A$500,0),MATCH(resource!BD$2,INDIRECT("day_wise_sales_data!$B$1:$BZ$1"),0)),0)</f>
        <v>4618.13</v>
      </c>
      <c r="BE159" s="3">
        <f ca="1">IFERROR(INDEX(INDIRECT("day_wise_sales_data!$B$2:$BZ$599"),MATCH(resource!$CC159,day_wise_sales_data!$A$2:$A$500,0),MATCH(resource!BE$2,INDIRECT("day_wise_sales_data!$B$1:$BZ$1"),0)),0)</f>
        <v>0</v>
      </c>
      <c r="BF159" s="3">
        <f ca="1">IFERROR(INDEX(INDIRECT("day_wise_sales_data!$B$2:$BZ$599"),MATCH(resource!$CC159,day_wise_sales_data!$A$2:$A$500,0),MATCH(resource!BF$2,INDIRECT("day_wise_sales_data!$B$1:$BZ$1"),0)),0)</f>
        <v>0</v>
      </c>
      <c r="BG159" s="3">
        <f ca="1">IFERROR(INDEX(INDIRECT("day_wise_sales_data!$B$2:$BZ$599"),MATCH(resource!$CC159,day_wise_sales_data!$A$2:$A$500,0),MATCH(resource!BG$2,INDIRECT("day_wise_sales_data!$B$1:$BZ$1"),0)),0)</f>
        <v>0</v>
      </c>
      <c r="BH159" s="3">
        <f ca="1">IFERROR(INDEX(INDIRECT("day_wise_sales_data!$B$2:$BZ$599"),MATCH(resource!$CC159,day_wise_sales_data!$A$2:$A$500,0),MATCH(resource!BH$2,INDIRECT("day_wise_sales_data!$B$1:$BZ$1"),0)),0)</f>
        <v>0</v>
      </c>
      <c r="BI159" s="3">
        <f ca="1">IFERROR(INDEX(INDIRECT("day_wise_sales_data!$B$2:$BZ$599"),MATCH(resource!$CC159,day_wise_sales_data!$A$2:$A$500,0),MATCH(resource!BI$2,INDIRECT("day_wise_sales_data!$B$1:$BZ$1"),0)),0)</f>
        <v>0</v>
      </c>
      <c r="BJ159" s="3">
        <f ca="1">IFERROR(INDEX(INDIRECT("day_wise_sales_data!$B$2:$BZ$599"),MATCH(resource!$CC159,day_wise_sales_data!$A$2:$A$500,0),MATCH(resource!BJ$2,INDIRECT("day_wise_sales_data!$B$1:$BZ$1"),0)),0)</f>
        <v>0</v>
      </c>
      <c r="BK159" s="3">
        <f ca="1">IFERROR(INDEX(INDIRECT("day_wise_sales_data!$B$2:$BZ$599"),MATCH(resource!$CC159,day_wise_sales_data!$A$2:$A$500,0),MATCH(resource!BK$2,INDIRECT("day_wise_sales_data!$B$1:$BZ$1"),0)),0)</f>
        <v>0</v>
      </c>
      <c r="BL159" s="3">
        <f ca="1">IFERROR(INDEX(INDIRECT("day_wise_sales_data!$B$2:$BZ$599"),MATCH(resource!$CC159,day_wise_sales_data!$A$2:$A$500,0),MATCH(resource!BL$2,INDIRECT("day_wise_sales_data!$B$1:$BZ$1"),0)),0)</f>
        <v>0</v>
      </c>
      <c r="BM159" s="3">
        <f ca="1">IFERROR(INDEX(INDIRECT("day_wise_sales_data!$B$2:$BZ$599"),MATCH(resource!$CC159,day_wise_sales_data!$A$2:$A$500,0),MATCH(resource!BM$2,INDIRECT("day_wise_sales_data!$B$1:$BZ$1"),0)),0)</f>
        <v>0</v>
      </c>
      <c r="BN159" s="3">
        <f ca="1">IFERROR(INDEX(INDIRECT("day_wise_sales_data!$B$2:$BZ$599"),MATCH(resource!$CC159,day_wise_sales_data!$A$2:$A$500,0),MATCH(resource!BN$2,INDIRECT("day_wise_sales_data!$B$1:$BZ$1"),0)),0)</f>
        <v>0</v>
      </c>
      <c r="BO159" s="3">
        <f ca="1">IFERROR(INDEX(INDIRECT("day_wise_sales_data!$B$2:$BZ$599"),MATCH(resource!$CC159,day_wise_sales_data!$A$2:$A$500,0),MATCH(resource!BO$2,INDIRECT("day_wise_sales_data!$B$1:$BZ$1"),0)),0)</f>
        <v>4116.34</v>
      </c>
      <c r="BP159" s="3">
        <f ca="1">IFERROR(INDEX(INDIRECT("day_wise_sales_data!$B$2:$BZ$599"),MATCH(resource!$CC159,day_wise_sales_data!$A$2:$A$500,0),MATCH(resource!BP$2,INDIRECT("day_wise_sales_data!$B$1:$BZ$1"),0)),0)</f>
        <v>0</v>
      </c>
      <c r="BQ159" s="3">
        <f ca="1">IFERROR(INDEX(INDIRECT("day_wise_sales_data!$B$2:$BZ$599"),MATCH(resource!$CC159,day_wise_sales_data!$A$2:$A$500,0),MATCH(resource!BQ$2,INDIRECT("day_wise_sales_data!$B$1:$BZ$1"),0)),0)</f>
        <v>0</v>
      </c>
      <c r="BR159" s="3">
        <f ca="1">IFERROR(INDEX(INDIRECT("day_wise_sales_data!$B$2:$BZ$599"),MATCH(resource!$CC159,day_wise_sales_data!$A$2:$A$500,0),MATCH(resource!BR$2,INDIRECT("day_wise_sales_data!$B$1:$BZ$1"),0)),0)</f>
        <v>0</v>
      </c>
      <c r="BS159" s="3">
        <f ca="1">IFERROR(INDEX(INDIRECT("day_wise_sales_data!$B$2:$BZ$599"),MATCH(resource!$CC159,day_wise_sales_data!$A$2:$A$500,0),MATCH(resource!BS$2,INDIRECT("day_wise_sales_data!$B$1:$BZ$1"),0)),0)</f>
        <v>4988.24</v>
      </c>
      <c r="BT159" s="3">
        <f ca="1">IFERROR(INDEX(INDIRECT("day_wise_sales_data!$B$2:$BZ$599"),MATCH(resource!$CC159,day_wise_sales_data!$A$2:$A$500,0),MATCH(resource!BT$2,INDIRECT("day_wise_sales_data!$B$1:$BZ$1"),0)),0)</f>
        <v>0</v>
      </c>
      <c r="BU159" s="3">
        <f ca="1">IFERROR(INDEX(INDIRECT("day_wise_sales_data!$B$2:$BZ$599"),MATCH(resource!$CC159,day_wise_sales_data!$A$2:$A$500,0),MATCH(resource!BU$2,INDIRECT("day_wise_sales_data!$B$1:$BZ$1"),0)),0)</f>
        <v>2965.43</v>
      </c>
      <c r="BV159" s="3">
        <f ca="1">IFERROR(INDEX(INDIRECT("day_wise_sales_data!$B$2:$BZ$599"),MATCH(resource!$CC159,day_wise_sales_data!$A$2:$A$500,0),MATCH(resource!BV$2,INDIRECT("day_wise_sales_data!$B$1:$BZ$1"),0)),0)</f>
        <v>12295.6</v>
      </c>
      <c r="BW159" s="3">
        <f ca="1">IFERROR(INDEX(INDIRECT("day_wise_sales_data!$B$2:$BZ$599"),MATCH(resource!$CC159,day_wise_sales_data!$A$2:$A$500,0),MATCH(resource!BW$2,INDIRECT("day_wise_sales_data!$B$1:$BZ$1"),0)),0)</f>
        <v>0</v>
      </c>
      <c r="BX159" s="3">
        <f ca="1">IFERROR(INDEX(INDIRECT("day_wise_sales_data!$B$2:$BZ$599"),MATCH(resource!$CC159,day_wise_sales_data!$A$2:$A$500,0),MATCH(resource!BX$2,INDIRECT("day_wise_sales_data!$B$1:$BZ$1"),0)),0)</f>
        <v>0</v>
      </c>
      <c r="BY159" s="3">
        <f ca="1">IFERROR(INDEX(INDIRECT("day_wise_sales_data!$B$2:$BZ$599"),MATCH(resource!$CC159,day_wise_sales_data!$A$2:$A$500,0),MATCH(resource!BY$2,INDIRECT("day_wise_sales_data!$B$1:$BZ$1"),0)),0)</f>
        <v>0</v>
      </c>
      <c r="BZ159" s="3">
        <f ca="1">IFERROR(INDEX(INDIRECT("day_wise_sales_data!$B$2:$BZ$599"),MATCH(resource!$CC159,day_wise_sales_data!$A$2:$A$500,0),MATCH(resource!BZ$2,INDIRECT("day_wise_sales_data!$B$1:$BZ$1"),0)),0)</f>
        <v>0</v>
      </c>
      <c r="CA159" s="3" t="str">
        <f ca="1">IFERROR(INDEX(INDIRECT("day_wise_sales_data!$B$2:$BZ$599"),MATCH(resource!$CC159,day_wise_sales_data!$A$2:$A$500,0),MATCH(resource!CA$2,INDIRECT("day_wise_sales_data!$B$1:$BZ$1"),0)),0)</f>
        <v>dd</v>
      </c>
      <c r="CC159" s="4" t="str">
        <f>sales_data!H158</f>
        <v>DHK031622</v>
      </c>
      <c r="CD159" s="1">
        <v>157</v>
      </c>
      <c r="CE159" s="1" t="str">
        <f>IF(AQ159=report!$AQ$3,resource!CD159,"")</f>
        <v/>
      </c>
      <c r="CF159" s="5" t="str">
        <f>IFERROR(SMALL($CE$3:$CE$1001,ROWS($CE$3:CE159)),"")</f>
        <v/>
      </c>
      <c r="CH159">
        <f>IFERROR(VLOOKUP($CC159,data_pull!$E$22:$G$700,2,0),0)</f>
        <v>51689.14</v>
      </c>
      <c r="CI159" s="1">
        <f t="shared" si="75"/>
        <v>154</v>
      </c>
      <c r="CJ159" s="1">
        <f t="shared" si="74"/>
        <v>0</v>
      </c>
      <c r="CK159" s="1" t="s">
        <v>1336</v>
      </c>
      <c r="CL159" s="1">
        <f t="shared" si="76"/>
        <v>111</v>
      </c>
      <c r="CM159" s="1" t="str">
        <f>IFERROR(VLOOKUP($CK159,stock_data!$B$3:$W$612,2,0),0)</f>
        <v>KEMET TABLET (EXP)</v>
      </c>
      <c r="CN159" s="1" t="str">
        <f>IFERROR(VLOOKUP($CK159,stock_data!$B$3:$W$612,4,0),0)</f>
        <v>10x10's</v>
      </c>
      <c r="CO159" s="1">
        <f>IFERROR(VLOOKUP($CK159,stock_data!$B$3:$W$612,5,0),0)</f>
        <v>110</v>
      </c>
      <c r="CP159" s="3">
        <f t="shared" si="77"/>
        <v>0</v>
      </c>
      <c r="CQ159" s="3">
        <f t="shared" si="78"/>
        <v>0</v>
      </c>
      <c r="CR159" s="1">
        <f>IFERROR(VLOOKUP($CK159,stock_data!$B$3:$W$612,6,0),0)</f>
        <v>0</v>
      </c>
      <c r="CS159" s="1">
        <f>IFERROR(VLOOKUP($CK159,stock_data!$B$3:$W$612,7,0),0)</f>
        <v>0</v>
      </c>
      <c r="CT159" s="1">
        <f>IFERROR(VLOOKUP($CK159,stock_data!$B$3:$W$612,8,0),0)</f>
        <v>0</v>
      </c>
      <c r="CU159" s="1">
        <f>IFERROR(VLOOKUP($CK159,stock_data!$B$3:$W$612,9,0),0)</f>
        <v>0</v>
      </c>
      <c r="CV159" s="1">
        <f>IFERROR(VLOOKUP($CK159,stock_data!$B$3:$W$612,10,0),0)</f>
        <v>0</v>
      </c>
      <c r="CW159" s="1">
        <f>IFERROR(VLOOKUP($CK159,stock_data!$B$3:$W$612,11,0),0)</f>
        <v>0</v>
      </c>
      <c r="CX159" s="1">
        <f>IFERROR(VLOOKUP($CK159,stock_data!$B$3:$W$612,12,0),0)</f>
        <v>0</v>
      </c>
      <c r="CY159" s="1">
        <f>IFERROR(VLOOKUP($CK159,stock_data!$B$3:$W$612,13,0),0)</f>
        <v>0</v>
      </c>
      <c r="CZ159" s="1">
        <f>IFERROR(VLOOKUP($CK159,stock_data!$B$3:$W$612,14,0),0)</f>
        <v>0</v>
      </c>
      <c r="DA159" s="1">
        <f>IFERROR(VLOOKUP($CK159,stock_data!$B$3:$W$612,15,0),0)</f>
        <v>0</v>
      </c>
      <c r="DB159" s="1">
        <f>IFERROR(VLOOKUP($CK159,stock_data!$B$3:$W$612,16,0),0)</f>
        <v>0</v>
      </c>
      <c r="DC159" s="1">
        <f>IFERROR(VLOOKUP($CK159,stock_data!$B$3:$W$612,17,0),0)</f>
        <v>0</v>
      </c>
      <c r="DD159" s="1">
        <f>IFERROR(VLOOKUP($CK159,stock_data!$B$3:$W$612,18,0),0)</f>
        <v>0</v>
      </c>
      <c r="DE159" s="1">
        <f>IFERROR(VLOOKUP($CK159,stock_data!$B$3:$W$612,19,0),0)</f>
        <v>0</v>
      </c>
      <c r="DF159" s="1">
        <f>IFERROR(VLOOKUP($CK159,stock_data!$B$3:$W$612,20,0),0)</f>
        <v>0</v>
      </c>
      <c r="DG159" s="1">
        <f>IFERROR(VLOOKUP($CK159,stock_data!$B$3:$W$612,21,0),0)</f>
        <v>0</v>
      </c>
      <c r="DH159" s="1">
        <f>IFERROR(VLOOKUP($CK159,stock_data!$B$3:$W$612,22,0),0)</f>
        <v>0</v>
      </c>
      <c r="DI159" s="1">
        <f t="shared" si="79"/>
        <v>0</v>
      </c>
      <c r="DJ159" s="1">
        <f t="shared" si="80"/>
        <v>0</v>
      </c>
      <c r="DK159" s="3">
        <f>IFERROR(INDEX(COD_SALES!$B$5:$Z$500,MATCH(resource!$CC159,COD_SALES!$A$5:$A$500,0),MATCH(resource!DK$2,COD_SALES!$B$4:$Z$4,0)),"")</f>
        <v>0</v>
      </c>
      <c r="DL159" s="3">
        <f>IFERROR(INDEX(COD_SALES!$B$5:$Z$500,MATCH(resource!$CC159,COD_SALES!$A$5:$A$500,0),MATCH(resource!DL$2,COD_SALES!$B$4:$Z$4,0)),"")</f>
        <v>0</v>
      </c>
      <c r="DM159" s="3">
        <f>IFERROR(INDEX(COD_SALES!$B$5:$Z$500,MATCH(resource!$CC159,COD_SALES!$A$5:$A$500,0),MATCH(resource!DM$2,COD_SALES!$B$4:$Z$4,0)),"")</f>
        <v>0</v>
      </c>
      <c r="DN159" s="3" t="str">
        <f>IFERROR(INDEX(COD_SALES!$B$5:$Z$500,MATCH(resource!$CC159,COD_SALES!$A$5:$A$500,0),MATCH(resource!DN$2,COD_SALES!$B$4:$Z$4,0)),"")</f>
        <v/>
      </c>
      <c r="DO159" s="3">
        <f>IFERROR(INDEX(COD_SALES!$B$5:$Z$500,MATCH(resource!$CC159,COD_SALES!$A$5:$A$500,0),MATCH(resource!DO$2,COD_SALES!$B$4:$Z$4,0)),"")</f>
        <v>0</v>
      </c>
      <c r="DP159" s="3">
        <f>IFERROR(INDEX(COD_SALES!$B$5:$Z$500,MATCH(resource!$CC159,COD_SALES!$A$5:$A$500,0),MATCH(resource!DP$2,COD_SALES!$B$4:$Z$4,0)),"")</f>
        <v>0</v>
      </c>
      <c r="DQ159" s="3" t="str">
        <f>IFERROR(INDEX(COD_SALES!$B$5:$Z$500,MATCH(resource!$CC159,COD_SALES!$A$5:$A$500,0),MATCH(resource!DQ$2,COD_SALES!$B$4:$Z$4,0)),"")</f>
        <v/>
      </c>
      <c r="DR159" s="3">
        <f>IFERROR(INDEX(COD_SALES!$B$5:$Z$500,MATCH(resource!$CC159,COD_SALES!$A$5:$A$500,0),MATCH(resource!DR$2,COD_SALES!$B$4:$Z$4,0)),"")</f>
        <v>0</v>
      </c>
      <c r="DS159" s="3">
        <f>IFERROR(INDEX(COD_SALES!$B$5:$Z$500,MATCH(resource!$CC159,COD_SALES!$A$5:$A$500,0),MATCH(resource!DS$2,COD_SALES!$B$4:$Z$4,0)),"")</f>
        <v>54</v>
      </c>
      <c r="DT159" s="3">
        <f>IFERROR(INDEX(COD_SALES!$B$5:$Z$500,MATCH(resource!$CC159,COD_SALES!$A$5:$A$500,0),MATCH(resource!DT$2,COD_SALES!$B$4:$Z$4,0)),"")</f>
        <v>2</v>
      </c>
      <c r="DU159" s="3">
        <f>IFERROR(INDEX(COD_SALES!$B$5:$Z$500,MATCH(resource!$CC159,COD_SALES!$A$5:$A$500,0),MATCH(resource!DU$2,COD_SALES!$B$4:$Z$4,0)),"")</f>
        <v>7</v>
      </c>
      <c r="DV159" s="3">
        <f>IFERROR(INDEX(COD_SALES!$B$5:$Z$500,MATCH(resource!$CC159,COD_SALES!$A$5:$A$500,0),MATCH(resource!DV$2,COD_SALES!$B$4:$Z$4,0)),"")</f>
        <v>0</v>
      </c>
      <c r="DW159" s="3">
        <f>IFERROR(INDEX(COD_SALES!$B$5:$Z$500,MATCH(resource!$CC159,COD_SALES!$A$5:$A$500,0),MATCH(resource!DW$2,COD_SALES!$B$4:$Z$4,0)),"")</f>
        <v>4</v>
      </c>
      <c r="DX159" s="3">
        <f>IFERROR(INDEX(COD_SALES!$B$5:$Z$500,MATCH(resource!$CC159,COD_SALES!$A$5:$A$500,0),MATCH(resource!DX$2,COD_SALES!$B$4:$Z$4,0)),"")</f>
        <v>0</v>
      </c>
      <c r="DY159" s="3">
        <f>IFERROR(INDEX(COD_SALES!$B$5:$Z$500,MATCH(resource!$CC159,COD_SALES!$A$5:$A$500,0),MATCH(resource!DY$2,COD_SALES!$B$4:$Z$4,0)),"")</f>
        <v>0</v>
      </c>
      <c r="DZ159" s="3">
        <f>IFERROR(INDEX(COD_SALES!$B$5:$Z$500,MATCH(resource!$CC159,COD_SALES!$A$5:$A$500,0),MATCH(resource!DZ$2,COD_SALES!$B$4:$Z$4,0)),"")</f>
        <v>0</v>
      </c>
      <c r="EA159" s="3">
        <f>IFERROR(INDEX(COD_SALES!$B$5:$Z$500,MATCH(resource!$CC159,COD_SALES!$A$5:$A$500,0),MATCH(resource!EA$2,COD_SALES!$B$4:$Z$4,0)),"")</f>
        <v>0</v>
      </c>
      <c r="EB159" s="3">
        <f t="shared" si="81"/>
        <v>15291.409999999998</v>
      </c>
      <c r="ED159" s="3">
        <f>IFERROR(VLOOKUP($CK159,depot_prod_sales!$B$5:$S$200,3,0),0)</f>
        <v>0</v>
      </c>
      <c r="EE159" s="3">
        <f>IFERROR(VLOOKUP($CK159,depot_prod_sales!$B$5:$S$200,4,0),0)</f>
        <v>0</v>
      </c>
      <c r="EF159" s="3">
        <f>IFERROR(VLOOKUP($CK159,depot_prod_sales!$B$5:$S$200,5,0),0)</f>
        <v>0</v>
      </c>
      <c r="EG159" s="3">
        <f>IFERROR(VLOOKUP($CK159,depot_prod_sales!$B$5:$S$200,6,0),0)</f>
        <v>0</v>
      </c>
      <c r="EH159" s="3">
        <f>IFERROR(VLOOKUP($CK159,depot_prod_sales!$B$5:$S$200,7,0),0)</f>
        <v>0</v>
      </c>
      <c r="EI159" s="3">
        <f>IFERROR(VLOOKUP($CK159,depot_prod_sales!$B$5:$S$200,8,0),0)</f>
        <v>0</v>
      </c>
      <c r="EJ159" s="3">
        <f>IFERROR(VLOOKUP($CK159,depot_prod_sales!$B$5:$S$200,9,0),0)</f>
        <v>0</v>
      </c>
      <c r="EK159" s="3">
        <f>IFERROR(VLOOKUP($CK159,depot_prod_sales!$B$5:$S$200,10,0),0)</f>
        <v>0</v>
      </c>
      <c r="EL159" s="3">
        <f>IFERROR(VLOOKUP($CK159,depot_prod_sales!$B$5:$S$200,11,0),0)</f>
        <v>0</v>
      </c>
      <c r="EM159" s="3">
        <f>IFERROR(VLOOKUP($CK159,depot_prod_sales!$B$5:$S$200,12,0),0)</f>
        <v>0</v>
      </c>
      <c r="EN159" s="3">
        <f>IFERROR(VLOOKUP($CK159,depot_prod_sales!$B$5:$S$200,13,0),0)</f>
        <v>0</v>
      </c>
      <c r="EO159" s="3">
        <f>IFERROR(VLOOKUP($CK159,depot_prod_sales!$B$5:$S$200,14,0),0)</f>
        <v>0</v>
      </c>
      <c r="EP159" s="3">
        <f>IFERROR(VLOOKUP($CK159,depot_prod_sales!$B$5:$S$200,15,0),0)</f>
        <v>0</v>
      </c>
      <c r="EQ159" s="3">
        <f>IFERROR(VLOOKUP($CK159,depot_prod_sales!$B$5:$S$200,16,0),0)</f>
        <v>0</v>
      </c>
      <c r="ER159" s="3">
        <f>IFERROR(VLOOKUP($CK159,depot_prod_sales!$B$5:$S$200,17,0),0)</f>
        <v>0</v>
      </c>
      <c r="ES159" s="3">
        <f>IFERROR(VLOOKUP($CK159,depot_prod_sales!$B$5:$S$200,18,0),0)</f>
        <v>0</v>
      </c>
      <c r="ET159" s="116">
        <f t="shared" si="82"/>
        <v>0</v>
      </c>
      <c r="EU159" s="116">
        <f t="shared" si="83"/>
        <v>0</v>
      </c>
      <c r="EW159" s="3">
        <f>IFERROR(VLOOKUP(CC159,data_pull!$AO$25:$AR$546,2,0),0)</f>
        <v>16</v>
      </c>
      <c r="EX159" s="1">
        <f>IFERROR(VLOOKUP(CC159,data_pull!$AO$25:$AR$546,4,0),0)</f>
        <v>170000</v>
      </c>
    </row>
    <row r="160" spans="13:154" x14ac:dyDescent="0.25"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4" t="str">
        <f>sales_data!B159</f>
        <v>Abdul Kader Zilane</v>
      </c>
      <c r="AR160" s="4" t="str">
        <f>sales_data!C159</f>
        <v>Saiful Islam-3</v>
      </c>
      <c r="AS160" s="5" t="str">
        <f t="shared" si="73"/>
        <v/>
      </c>
      <c r="AT160" s="4" t="str">
        <f>sales_data!I159</f>
        <v>Mehadi Hassen-8</v>
      </c>
      <c r="AU160" s="4" t="str">
        <f>sales_data!W159</f>
        <v>Ashulia (Tb)</v>
      </c>
      <c r="AV160" s="1">
        <f>sales_data!N159</f>
        <v>103984.25</v>
      </c>
      <c r="AW160" s="1">
        <f>sales_data!P159</f>
        <v>37</v>
      </c>
      <c r="AX160" s="3">
        <f ca="1">IFERROR(INDEX(INDIRECT("day_wise_sales_data!$B$2:$BZ$599"),MATCH(resource!$CC160,day_wise_sales_data!$A$2:$A$500,0),MATCH(resource!AX$2,INDIRECT("day_wise_sales_data!$B$1:$BZ$1"),0)),0)</f>
        <v>0</v>
      </c>
      <c r="AY160" s="3">
        <f ca="1">IFERROR(INDEX(INDIRECT("day_wise_sales_data!$B$2:$BZ$599"),MATCH(resource!$CC160,day_wise_sales_data!$A$2:$A$500,0),MATCH(resource!AY$2,INDIRECT("day_wise_sales_data!$B$1:$BZ$1"),0)),0)</f>
        <v>0</v>
      </c>
      <c r="AZ160" s="3">
        <f ca="1">IFERROR(INDEX(INDIRECT("day_wise_sales_data!$B$2:$BZ$599"),MATCH(resource!$CC160,day_wise_sales_data!$A$2:$A$500,0),MATCH(resource!AZ$2,INDIRECT("day_wise_sales_data!$B$1:$BZ$1"),0)),0)</f>
        <v>0</v>
      </c>
      <c r="BA160" s="3">
        <f ca="1">IFERROR(INDEX(INDIRECT("day_wise_sales_data!$B$2:$BZ$599"),MATCH(resource!$CC160,day_wise_sales_data!$A$2:$A$500,0),MATCH(resource!BA$2,INDIRECT("day_wise_sales_data!$B$1:$BZ$1"),0)),0)</f>
        <v>-660.06</v>
      </c>
      <c r="BB160" s="3">
        <f ca="1">IFERROR(INDEX(INDIRECT("day_wise_sales_data!$B$2:$BZ$599"),MATCH(resource!$CC160,day_wise_sales_data!$A$2:$A$500,0),MATCH(resource!BB$2,INDIRECT("day_wise_sales_data!$B$1:$BZ$1"),0)),0)</f>
        <v>0</v>
      </c>
      <c r="BC160" s="3">
        <f ca="1">IFERROR(INDEX(INDIRECT("day_wise_sales_data!$B$2:$BZ$599"),MATCH(resource!$CC160,day_wise_sales_data!$A$2:$A$500,0),MATCH(resource!BC$2,INDIRECT("day_wise_sales_data!$B$1:$BZ$1"),0)),0)</f>
        <v>0</v>
      </c>
      <c r="BD160" s="3">
        <f ca="1">IFERROR(INDEX(INDIRECT("day_wise_sales_data!$B$2:$BZ$599"),MATCH(resource!$CC160,day_wise_sales_data!$A$2:$A$500,0),MATCH(resource!BD$2,INDIRECT("day_wise_sales_data!$B$1:$BZ$1"),0)),0)</f>
        <v>0</v>
      </c>
      <c r="BE160" s="3">
        <f ca="1">IFERROR(INDEX(INDIRECT("day_wise_sales_data!$B$2:$BZ$599"),MATCH(resource!$CC160,day_wise_sales_data!$A$2:$A$500,0),MATCH(resource!BE$2,INDIRECT("day_wise_sales_data!$B$1:$BZ$1"),0)),0)</f>
        <v>0</v>
      </c>
      <c r="BF160" s="3">
        <f ca="1">IFERROR(INDEX(INDIRECT("day_wise_sales_data!$B$2:$BZ$599"),MATCH(resource!$CC160,day_wise_sales_data!$A$2:$A$500,0),MATCH(resource!BF$2,INDIRECT("day_wise_sales_data!$B$1:$BZ$1"),0)),0)</f>
        <v>0</v>
      </c>
      <c r="BG160" s="3">
        <f ca="1">IFERROR(INDEX(INDIRECT("day_wise_sales_data!$B$2:$BZ$599"),MATCH(resource!$CC160,day_wise_sales_data!$A$2:$A$500,0),MATCH(resource!BG$2,INDIRECT("day_wise_sales_data!$B$1:$BZ$1"),0)),0)</f>
        <v>0</v>
      </c>
      <c r="BH160" s="3">
        <f ca="1">IFERROR(INDEX(INDIRECT("day_wise_sales_data!$B$2:$BZ$599"),MATCH(resource!$CC160,day_wise_sales_data!$A$2:$A$500,0),MATCH(resource!BH$2,INDIRECT("day_wise_sales_data!$B$1:$BZ$1"),0)),0)</f>
        <v>6650.83</v>
      </c>
      <c r="BI160" s="3">
        <f ca="1">IFERROR(INDEX(INDIRECT("day_wise_sales_data!$B$2:$BZ$599"),MATCH(resource!$CC160,day_wise_sales_data!$A$2:$A$500,0),MATCH(resource!BI$2,INDIRECT("day_wise_sales_data!$B$1:$BZ$1"),0)),0)</f>
        <v>0</v>
      </c>
      <c r="BJ160" s="3">
        <f ca="1">IFERROR(INDEX(INDIRECT("day_wise_sales_data!$B$2:$BZ$599"),MATCH(resource!$CC160,day_wise_sales_data!$A$2:$A$500,0),MATCH(resource!BJ$2,INDIRECT("day_wise_sales_data!$B$1:$BZ$1"),0)),0)</f>
        <v>0</v>
      </c>
      <c r="BK160" s="3">
        <f ca="1">IFERROR(INDEX(INDIRECT("day_wise_sales_data!$B$2:$BZ$599"),MATCH(resource!$CC160,day_wise_sales_data!$A$2:$A$500,0),MATCH(resource!BK$2,INDIRECT("day_wise_sales_data!$B$1:$BZ$1"),0)),0)</f>
        <v>0</v>
      </c>
      <c r="BL160" s="3">
        <f ca="1">IFERROR(INDEX(INDIRECT("day_wise_sales_data!$B$2:$BZ$599"),MATCH(resource!$CC160,day_wise_sales_data!$A$2:$A$500,0),MATCH(resource!BL$2,INDIRECT("day_wise_sales_data!$B$1:$BZ$1"),0)),0)</f>
        <v>7947.04</v>
      </c>
      <c r="BM160" s="3">
        <f ca="1">IFERROR(INDEX(INDIRECT("day_wise_sales_data!$B$2:$BZ$599"),MATCH(resource!$CC160,day_wise_sales_data!$A$2:$A$500,0),MATCH(resource!BM$2,INDIRECT("day_wise_sales_data!$B$1:$BZ$1"),0)),0)</f>
        <v>0</v>
      </c>
      <c r="BN160" s="3">
        <f ca="1">IFERROR(INDEX(INDIRECT("day_wise_sales_data!$B$2:$BZ$599"),MATCH(resource!$CC160,day_wise_sales_data!$A$2:$A$500,0),MATCH(resource!BN$2,INDIRECT("day_wise_sales_data!$B$1:$BZ$1"),0)),0)</f>
        <v>0</v>
      </c>
      <c r="BO160" s="3">
        <f ca="1">IFERROR(INDEX(INDIRECT("day_wise_sales_data!$B$2:$BZ$599"),MATCH(resource!$CC160,day_wise_sales_data!$A$2:$A$500,0),MATCH(resource!BO$2,INDIRECT("day_wise_sales_data!$B$1:$BZ$1"),0)),0)</f>
        <v>2058.17</v>
      </c>
      <c r="BP160" s="3">
        <f ca="1">IFERROR(INDEX(INDIRECT("day_wise_sales_data!$B$2:$BZ$599"),MATCH(resource!$CC160,day_wise_sales_data!$A$2:$A$500,0),MATCH(resource!BP$2,INDIRECT("day_wise_sales_data!$B$1:$BZ$1"),0)),0)</f>
        <v>0</v>
      </c>
      <c r="BQ160" s="3">
        <f ca="1">IFERROR(INDEX(INDIRECT("day_wise_sales_data!$B$2:$BZ$599"),MATCH(resource!$CC160,day_wise_sales_data!$A$2:$A$500,0),MATCH(resource!BQ$2,INDIRECT("day_wise_sales_data!$B$1:$BZ$1"),0)),0)</f>
        <v>0</v>
      </c>
      <c r="BR160" s="3">
        <f ca="1">IFERROR(INDEX(INDIRECT("day_wise_sales_data!$B$2:$BZ$599"),MATCH(resource!$CC160,day_wise_sales_data!$A$2:$A$500,0),MATCH(resource!BR$2,INDIRECT("day_wise_sales_data!$B$1:$BZ$1"),0)),0)</f>
        <v>0</v>
      </c>
      <c r="BS160" s="3">
        <f ca="1">IFERROR(INDEX(INDIRECT("day_wise_sales_data!$B$2:$BZ$599"),MATCH(resource!$CC160,day_wise_sales_data!$A$2:$A$500,0),MATCH(resource!BS$2,INDIRECT("day_wise_sales_data!$B$1:$BZ$1"),0)),0)</f>
        <v>15724.79</v>
      </c>
      <c r="BT160" s="3">
        <f ca="1">IFERROR(INDEX(INDIRECT("day_wise_sales_data!$B$2:$BZ$599"),MATCH(resource!$CC160,day_wise_sales_data!$A$2:$A$500,0),MATCH(resource!BT$2,INDIRECT("day_wise_sales_data!$B$1:$BZ$1"),0)),0)</f>
        <v>0</v>
      </c>
      <c r="BU160" s="3">
        <f ca="1">IFERROR(INDEX(INDIRECT("day_wise_sales_data!$B$2:$BZ$599"),MATCH(resource!$CC160,day_wise_sales_data!$A$2:$A$500,0),MATCH(resource!BU$2,INDIRECT("day_wise_sales_data!$B$1:$BZ$1"),0)),0)</f>
        <v>6146.29</v>
      </c>
      <c r="BV160" s="3">
        <f ca="1">IFERROR(INDEX(INDIRECT("day_wise_sales_data!$B$2:$BZ$599"),MATCH(resource!$CC160,day_wise_sales_data!$A$2:$A$500,0),MATCH(resource!BV$2,INDIRECT("day_wise_sales_data!$B$1:$BZ$1"),0)),0)</f>
        <v>6119.57</v>
      </c>
      <c r="BW160" s="3">
        <f ca="1">IFERROR(INDEX(INDIRECT("day_wise_sales_data!$B$2:$BZ$599"),MATCH(resource!$CC160,day_wise_sales_data!$A$2:$A$500,0),MATCH(resource!BW$2,INDIRECT("day_wise_sales_data!$B$1:$BZ$1"),0)),0)</f>
        <v>0</v>
      </c>
      <c r="BX160" s="3">
        <f ca="1">IFERROR(INDEX(INDIRECT("day_wise_sales_data!$B$2:$BZ$599"),MATCH(resource!$CC160,day_wise_sales_data!$A$2:$A$500,0),MATCH(resource!BX$2,INDIRECT("day_wise_sales_data!$B$1:$BZ$1"),0)),0)</f>
        <v>4646.71</v>
      </c>
      <c r="BY160" s="3">
        <f ca="1">IFERROR(INDEX(INDIRECT("day_wise_sales_data!$B$2:$BZ$599"),MATCH(resource!$CC160,day_wise_sales_data!$A$2:$A$500,0),MATCH(resource!BY$2,INDIRECT("day_wise_sales_data!$B$1:$BZ$1"),0)),0)</f>
        <v>0</v>
      </c>
      <c r="BZ160" s="3">
        <f ca="1">IFERROR(INDEX(INDIRECT("day_wise_sales_data!$B$2:$BZ$599"),MATCH(resource!$CC160,day_wise_sales_data!$A$2:$A$500,0),MATCH(resource!BZ$2,INDIRECT("day_wise_sales_data!$B$1:$BZ$1"),0)),0)</f>
        <v>0</v>
      </c>
      <c r="CA160" s="3" t="str">
        <f ca="1">IFERROR(INDEX(INDIRECT("day_wise_sales_data!$B$2:$BZ$599"),MATCH(resource!$CC160,day_wise_sales_data!$A$2:$A$500,0),MATCH(resource!CA$2,INDIRECT("day_wise_sales_data!$B$1:$BZ$1"),0)),0)</f>
        <v>dd</v>
      </c>
      <c r="CC160" s="4" t="str">
        <f>sales_data!H159</f>
        <v>DHK02201</v>
      </c>
      <c r="CD160" s="1">
        <v>158</v>
      </c>
      <c r="CE160" s="1" t="str">
        <f>IF(AQ160=report!$AQ$3,resource!CD160,"")</f>
        <v/>
      </c>
      <c r="CF160" s="5" t="str">
        <f>IFERROR(SMALL($CE$3:$CE$1001,ROWS($CE$3:CE160)),"")</f>
        <v/>
      </c>
      <c r="CH160">
        <f>IFERROR(VLOOKUP($CC160,data_pull!$E$22:$G$700,2,0),0)</f>
        <v>103984.25</v>
      </c>
      <c r="CI160" s="1">
        <f t="shared" si="75"/>
        <v>154</v>
      </c>
      <c r="CJ160" s="1">
        <f t="shared" si="74"/>
        <v>6</v>
      </c>
      <c r="CK160" s="1" t="s">
        <v>1338</v>
      </c>
      <c r="CL160" s="1">
        <f t="shared" si="76"/>
        <v>68</v>
      </c>
      <c r="CM160" s="1" t="str">
        <f>IFERROR(VLOOKUP($CK160,stock_data!$B$3:$W$612,2,0),0)</f>
        <v>KEMET TABLET-400mg</v>
      </c>
      <c r="CN160" s="1" t="str">
        <f>IFERROR(VLOOKUP($CK160,stock_data!$B$3:$W$612,4,0),0)</f>
        <v>10x10's</v>
      </c>
      <c r="CO160" s="1">
        <f>IFERROR(VLOOKUP($CK160,stock_data!$B$3:$W$612,5,0),0)</f>
        <v>111.8</v>
      </c>
      <c r="CP160" s="3">
        <f t="shared" si="77"/>
        <v>6</v>
      </c>
      <c r="CQ160" s="3">
        <f t="shared" si="78"/>
        <v>670.8</v>
      </c>
      <c r="CR160" s="1">
        <f>IFERROR(VLOOKUP($CK160,stock_data!$B$3:$W$612,6,0),0)</f>
        <v>0</v>
      </c>
      <c r="CS160" s="1">
        <f>IFERROR(VLOOKUP($CK160,stock_data!$B$3:$W$612,7,0),0)</f>
        <v>0</v>
      </c>
      <c r="CT160" s="1">
        <f>IFERROR(VLOOKUP($CK160,stock_data!$B$3:$W$612,8,0),0)</f>
        <v>0</v>
      </c>
      <c r="CU160" s="1">
        <f>IFERROR(VLOOKUP($CK160,stock_data!$B$3:$W$612,9,0),0)</f>
        <v>0</v>
      </c>
      <c r="CV160" s="1">
        <f>IFERROR(VLOOKUP($CK160,stock_data!$B$3:$W$612,10,0),0)</f>
        <v>0</v>
      </c>
      <c r="CW160" s="1">
        <f>IFERROR(VLOOKUP($CK160,stock_data!$B$3:$W$612,11,0),0)</f>
        <v>0</v>
      </c>
      <c r="CX160" s="1">
        <f>IFERROR(VLOOKUP($CK160,stock_data!$B$3:$W$612,12,0),0)</f>
        <v>0</v>
      </c>
      <c r="CY160" s="1">
        <f>IFERROR(VLOOKUP($CK160,stock_data!$B$3:$W$612,13,0),0)</f>
        <v>0</v>
      </c>
      <c r="CZ160" s="1">
        <f>IFERROR(VLOOKUP($CK160,stock_data!$B$3:$W$612,14,0),0)</f>
        <v>0</v>
      </c>
      <c r="DA160" s="1">
        <f>IFERROR(VLOOKUP($CK160,stock_data!$B$3:$W$612,15,0),0)</f>
        <v>0</v>
      </c>
      <c r="DB160" s="1">
        <f>IFERROR(VLOOKUP($CK160,stock_data!$B$3:$W$612,16,0),0)</f>
        <v>0</v>
      </c>
      <c r="DC160" s="1">
        <f>IFERROR(VLOOKUP($CK160,stock_data!$B$3:$W$612,17,0),0)</f>
        <v>0</v>
      </c>
      <c r="DD160" s="1">
        <f>IFERROR(VLOOKUP($CK160,stock_data!$B$3:$W$612,18,0),0)</f>
        <v>0</v>
      </c>
      <c r="DE160" s="1">
        <f>IFERROR(VLOOKUP($CK160,stock_data!$B$3:$W$612,19,0),0)</f>
        <v>0</v>
      </c>
      <c r="DF160" s="1">
        <f>IFERROR(VLOOKUP($CK160,stock_data!$B$3:$W$612,20,0),0)</f>
        <v>0</v>
      </c>
      <c r="DG160" s="1">
        <f>IFERROR(VLOOKUP($CK160,stock_data!$B$3:$W$612,21,0),0)</f>
        <v>0</v>
      </c>
      <c r="DH160" s="1">
        <f>IFERROR(VLOOKUP($CK160,stock_data!$B$3:$W$612,22,0),0)</f>
        <v>0</v>
      </c>
      <c r="DI160" s="1">
        <f t="shared" si="79"/>
        <v>0</v>
      </c>
      <c r="DJ160" s="1">
        <f t="shared" si="80"/>
        <v>0</v>
      </c>
      <c r="DK160" s="3">
        <f>IFERROR(INDEX(COD_SALES!$B$5:$Z$500,MATCH(resource!$CC160,COD_SALES!$A$5:$A$500,0),MATCH(resource!DK$2,COD_SALES!$B$4:$Z$4,0)),"")</f>
        <v>1</v>
      </c>
      <c r="DL160" s="3">
        <f>IFERROR(INDEX(COD_SALES!$B$5:$Z$500,MATCH(resource!$CC160,COD_SALES!$A$5:$A$500,0),MATCH(resource!DL$2,COD_SALES!$B$4:$Z$4,0)),"")</f>
        <v>5</v>
      </c>
      <c r="DM160" s="3">
        <f>IFERROR(INDEX(COD_SALES!$B$5:$Z$500,MATCH(resource!$CC160,COD_SALES!$A$5:$A$500,0),MATCH(resource!DM$2,COD_SALES!$B$4:$Z$4,0)),"")</f>
        <v>0</v>
      </c>
      <c r="DN160" s="3" t="str">
        <f>IFERROR(INDEX(COD_SALES!$B$5:$Z$500,MATCH(resource!$CC160,COD_SALES!$A$5:$A$500,0),MATCH(resource!DN$2,COD_SALES!$B$4:$Z$4,0)),"")</f>
        <v/>
      </c>
      <c r="DO160" s="3">
        <f>IFERROR(INDEX(COD_SALES!$B$5:$Z$500,MATCH(resource!$CC160,COD_SALES!$A$5:$A$500,0),MATCH(resource!DO$2,COD_SALES!$B$4:$Z$4,0)),"")</f>
        <v>0</v>
      </c>
      <c r="DP160" s="3">
        <f>IFERROR(INDEX(COD_SALES!$B$5:$Z$500,MATCH(resource!$CC160,COD_SALES!$A$5:$A$500,0),MATCH(resource!DP$2,COD_SALES!$B$4:$Z$4,0)),"")</f>
        <v>0</v>
      </c>
      <c r="DQ160" s="3" t="str">
        <f>IFERROR(INDEX(COD_SALES!$B$5:$Z$500,MATCH(resource!$CC160,COD_SALES!$A$5:$A$500,0),MATCH(resource!DQ$2,COD_SALES!$B$4:$Z$4,0)),"")</f>
        <v/>
      </c>
      <c r="DR160" s="3">
        <f>IFERROR(INDEX(COD_SALES!$B$5:$Z$500,MATCH(resource!$CC160,COD_SALES!$A$5:$A$500,0),MATCH(resource!DR$2,COD_SALES!$B$4:$Z$4,0)),"")</f>
        <v>0</v>
      </c>
      <c r="DS160" s="3">
        <f>IFERROR(INDEX(COD_SALES!$B$5:$Z$500,MATCH(resource!$CC160,COD_SALES!$A$5:$A$500,0),MATCH(resource!DS$2,COD_SALES!$B$4:$Z$4,0)),"")</f>
        <v>38</v>
      </c>
      <c r="DT160" s="3">
        <f>IFERROR(INDEX(COD_SALES!$B$5:$Z$500,MATCH(resource!$CC160,COD_SALES!$A$5:$A$500,0),MATCH(resource!DT$2,COD_SALES!$B$4:$Z$4,0)),"")</f>
        <v>45</v>
      </c>
      <c r="DU160" s="3">
        <f>IFERROR(INDEX(COD_SALES!$B$5:$Z$500,MATCH(resource!$CC160,COD_SALES!$A$5:$A$500,0),MATCH(resource!DU$2,COD_SALES!$B$4:$Z$4,0)),"")</f>
        <v>0</v>
      </c>
      <c r="DV160" s="3">
        <f>IFERROR(INDEX(COD_SALES!$B$5:$Z$500,MATCH(resource!$CC160,COD_SALES!$A$5:$A$500,0),MATCH(resource!DV$2,COD_SALES!$B$4:$Z$4,0)),"")</f>
        <v>0</v>
      </c>
      <c r="DW160" s="3">
        <f>IFERROR(INDEX(COD_SALES!$B$5:$Z$500,MATCH(resource!$CC160,COD_SALES!$A$5:$A$500,0),MATCH(resource!DW$2,COD_SALES!$B$4:$Z$4,0)),"")</f>
        <v>38</v>
      </c>
      <c r="DX160" s="3">
        <f>IFERROR(INDEX(COD_SALES!$B$5:$Z$500,MATCH(resource!$CC160,COD_SALES!$A$5:$A$500,0),MATCH(resource!DX$2,COD_SALES!$B$4:$Z$4,0)),"")</f>
        <v>0</v>
      </c>
      <c r="DY160" s="3">
        <f>IFERROR(INDEX(COD_SALES!$B$5:$Z$500,MATCH(resource!$CC160,COD_SALES!$A$5:$A$500,0),MATCH(resource!DY$2,COD_SALES!$B$4:$Z$4,0)),"")</f>
        <v>9</v>
      </c>
      <c r="DZ160" s="3">
        <f>IFERROR(INDEX(COD_SALES!$B$5:$Z$500,MATCH(resource!$CC160,COD_SALES!$A$5:$A$500,0),MATCH(resource!DZ$2,COD_SALES!$B$4:$Z$4,0)),"")</f>
        <v>0</v>
      </c>
      <c r="EA160" s="3">
        <f>IFERROR(INDEX(COD_SALES!$B$5:$Z$500,MATCH(resource!$CC160,COD_SALES!$A$5:$A$500,0),MATCH(resource!EA$2,COD_SALES!$B$4:$Z$4,0)),"")</f>
        <v>0</v>
      </c>
      <c r="EB160" s="3">
        <f t="shared" si="81"/>
        <v>44487.6</v>
      </c>
      <c r="ED160" s="3">
        <f>IFERROR(VLOOKUP($CK160,depot_prod_sales!$B$5:$S$200,3,0),0)</f>
        <v>0</v>
      </c>
      <c r="EE160" s="3">
        <f>IFERROR(VLOOKUP($CK160,depot_prod_sales!$B$5:$S$200,4,0),0)</f>
        <v>0</v>
      </c>
      <c r="EF160" s="3">
        <f>IFERROR(VLOOKUP($CK160,depot_prod_sales!$B$5:$S$200,5,0),0)</f>
        <v>0</v>
      </c>
      <c r="EG160" s="3">
        <f>IFERROR(VLOOKUP($CK160,depot_prod_sales!$B$5:$S$200,6,0),0)</f>
        <v>0</v>
      </c>
      <c r="EH160" s="3">
        <f>IFERROR(VLOOKUP($CK160,depot_prod_sales!$B$5:$S$200,7,0),0)</f>
        <v>0</v>
      </c>
      <c r="EI160" s="3">
        <f>IFERROR(VLOOKUP($CK160,depot_prod_sales!$B$5:$S$200,8,0),0)</f>
        <v>0</v>
      </c>
      <c r="EJ160" s="3">
        <f>IFERROR(VLOOKUP($CK160,depot_prod_sales!$B$5:$S$200,9,0),0)</f>
        <v>0</v>
      </c>
      <c r="EK160" s="3">
        <f>IFERROR(VLOOKUP($CK160,depot_prod_sales!$B$5:$S$200,10,0),0)</f>
        <v>0</v>
      </c>
      <c r="EL160" s="3">
        <f>IFERROR(VLOOKUP($CK160,depot_prod_sales!$B$5:$S$200,11,0),0)</f>
        <v>0</v>
      </c>
      <c r="EM160" s="3">
        <f>IFERROR(VLOOKUP($CK160,depot_prod_sales!$B$5:$S$200,12,0),0)</f>
        <v>0</v>
      </c>
      <c r="EN160" s="3">
        <f>IFERROR(VLOOKUP($CK160,depot_prod_sales!$B$5:$S$200,13,0),0)</f>
        <v>0</v>
      </c>
      <c r="EO160" s="3">
        <f>IFERROR(VLOOKUP($CK160,depot_prod_sales!$B$5:$S$200,14,0),0)</f>
        <v>0</v>
      </c>
      <c r="EP160" s="3">
        <f>IFERROR(VLOOKUP($CK160,depot_prod_sales!$B$5:$S$200,15,0),0)</f>
        <v>0</v>
      </c>
      <c r="EQ160" s="3">
        <f>IFERROR(VLOOKUP($CK160,depot_prod_sales!$B$5:$S$200,16,0),0)</f>
        <v>0</v>
      </c>
      <c r="ER160" s="3">
        <f>IFERROR(VLOOKUP($CK160,depot_prod_sales!$B$5:$S$200,17,0),0)</f>
        <v>0</v>
      </c>
      <c r="ES160" s="3">
        <f>IFERROR(VLOOKUP($CK160,depot_prod_sales!$B$5:$S$200,18,0),0)</f>
        <v>0</v>
      </c>
      <c r="ET160" s="116">
        <f t="shared" si="82"/>
        <v>0</v>
      </c>
      <c r="EU160" s="116">
        <f t="shared" si="83"/>
        <v>0</v>
      </c>
      <c r="EW160" s="3">
        <f>IFERROR(VLOOKUP(CC160,data_pull!$AO$25:$AR$546,2,0),0)</f>
        <v>10</v>
      </c>
      <c r="EX160" s="1">
        <f>IFERROR(VLOOKUP(CC160,data_pull!$AO$25:$AR$546,4,0),0)</f>
        <v>190000</v>
      </c>
    </row>
    <row r="161" spans="13:154" x14ac:dyDescent="0.25"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4" t="str">
        <f>sales_data!B160</f>
        <v>Abdul Kader Zilane</v>
      </c>
      <c r="AR161" s="4" t="str">
        <f>sales_data!C160</f>
        <v>Saiful Islam-3</v>
      </c>
      <c r="AS161" s="5" t="str">
        <f t="shared" si="73"/>
        <v/>
      </c>
      <c r="AT161" s="4" t="str">
        <f>sales_data!I160</f>
        <v>Nuralam Miah</v>
      </c>
      <c r="AU161" s="4" t="str">
        <f>sales_data!W160</f>
        <v>Savar-1 (Tb)</v>
      </c>
      <c r="AV161" s="1">
        <f>sales_data!N160</f>
        <v>144263.69</v>
      </c>
      <c r="AW161" s="1">
        <f>sales_data!P160</f>
        <v>43</v>
      </c>
      <c r="AX161" s="3">
        <f ca="1">IFERROR(INDEX(INDIRECT("day_wise_sales_data!$B$2:$BZ$599"),MATCH(resource!$CC161,day_wise_sales_data!$A$2:$A$500,0),MATCH(resource!AX$2,INDIRECT("day_wise_sales_data!$B$1:$BZ$1"),0)),0)</f>
        <v>0</v>
      </c>
      <c r="AY161" s="3">
        <f ca="1">IFERROR(INDEX(INDIRECT("day_wise_sales_data!$B$2:$BZ$599"),MATCH(resource!$CC161,day_wise_sales_data!$A$2:$A$500,0),MATCH(resource!AY$2,INDIRECT("day_wise_sales_data!$B$1:$BZ$1"),0)),0)</f>
        <v>0</v>
      </c>
      <c r="AZ161" s="3">
        <f ca="1">IFERROR(INDEX(INDIRECT("day_wise_sales_data!$B$2:$BZ$599"),MATCH(resource!$CC161,day_wise_sales_data!$A$2:$A$500,0),MATCH(resource!AZ$2,INDIRECT("day_wise_sales_data!$B$1:$BZ$1"),0)),0)</f>
        <v>0</v>
      </c>
      <c r="BA161" s="3">
        <f ca="1">IFERROR(INDEX(INDIRECT("day_wise_sales_data!$B$2:$BZ$599"),MATCH(resource!$CC161,day_wise_sales_data!$A$2:$A$500,0),MATCH(resource!BA$2,INDIRECT("day_wise_sales_data!$B$1:$BZ$1"),0)),0)</f>
        <v>2825.63</v>
      </c>
      <c r="BB161" s="3">
        <f ca="1">IFERROR(INDEX(INDIRECT("day_wise_sales_data!$B$2:$BZ$599"),MATCH(resource!$CC161,day_wise_sales_data!$A$2:$A$500,0),MATCH(resource!BB$2,INDIRECT("day_wise_sales_data!$B$1:$BZ$1"),0)),0)</f>
        <v>2640</v>
      </c>
      <c r="BC161" s="3">
        <f ca="1">IFERROR(INDEX(INDIRECT("day_wise_sales_data!$B$2:$BZ$599"),MATCH(resource!$CC161,day_wise_sales_data!$A$2:$A$500,0),MATCH(resource!BC$2,INDIRECT("day_wise_sales_data!$B$1:$BZ$1"),0)),0)</f>
        <v>0</v>
      </c>
      <c r="BD161" s="3">
        <f ca="1">IFERROR(INDEX(INDIRECT("day_wise_sales_data!$B$2:$BZ$599"),MATCH(resource!$CC161,day_wise_sales_data!$A$2:$A$500,0),MATCH(resource!BD$2,INDIRECT("day_wise_sales_data!$B$1:$BZ$1"),0)),0)</f>
        <v>22314.639999999999</v>
      </c>
      <c r="BE161" s="3">
        <f ca="1">IFERROR(INDEX(INDIRECT("day_wise_sales_data!$B$2:$BZ$599"),MATCH(resource!$CC161,day_wise_sales_data!$A$2:$A$500,0),MATCH(resource!BE$2,INDIRECT("day_wise_sales_data!$B$1:$BZ$1"),0)),0)</f>
        <v>0</v>
      </c>
      <c r="BF161" s="3">
        <f ca="1">IFERROR(INDEX(INDIRECT("day_wise_sales_data!$B$2:$BZ$599"),MATCH(resource!$CC161,day_wise_sales_data!$A$2:$A$500,0),MATCH(resource!BF$2,INDIRECT("day_wise_sales_data!$B$1:$BZ$1"),0)),0)</f>
        <v>0</v>
      </c>
      <c r="BG161" s="3">
        <f ca="1">IFERROR(INDEX(INDIRECT("day_wise_sales_data!$B$2:$BZ$599"),MATCH(resource!$CC161,day_wise_sales_data!$A$2:$A$500,0),MATCH(resource!BG$2,INDIRECT("day_wise_sales_data!$B$1:$BZ$1"),0)),0)</f>
        <v>0</v>
      </c>
      <c r="BH161" s="3">
        <f ca="1">IFERROR(INDEX(INDIRECT("day_wise_sales_data!$B$2:$BZ$599"),MATCH(resource!$CC161,day_wise_sales_data!$A$2:$A$500,0),MATCH(resource!BH$2,INDIRECT("day_wise_sales_data!$B$1:$BZ$1"),0)),0)</f>
        <v>25246.09</v>
      </c>
      <c r="BI161" s="3">
        <f ca="1">IFERROR(INDEX(INDIRECT("day_wise_sales_data!$B$2:$BZ$599"),MATCH(resource!$CC161,day_wise_sales_data!$A$2:$A$500,0),MATCH(resource!BI$2,INDIRECT("day_wise_sales_data!$B$1:$BZ$1"),0)),0)</f>
        <v>0</v>
      </c>
      <c r="BJ161" s="3">
        <f ca="1">IFERROR(INDEX(INDIRECT("day_wise_sales_data!$B$2:$BZ$599"),MATCH(resource!$CC161,day_wise_sales_data!$A$2:$A$500,0),MATCH(resource!BJ$2,INDIRECT("day_wise_sales_data!$B$1:$BZ$1"),0)),0)</f>
        <v>0</v>
      </c>
      <c r="BK161" s="3">
        <f ca="1">IFERROR(INDEX(INDIRECT("day_wise_sales_data!$B$2:$BZ$599"),MATCH(resource!$CC161,day_wise_sales_data!$A$2:$A$500,0),MATCH(resource!BK$2,INDIRECT("day_wise_sales_data!$B$1:$BZ$1"),0)),0)</f>
        <v>0</v>
      </c>
      <c r="BL161" s="3">
        <f ca="1">IFERROR(INDEX(INDIRECT("day_wise_sales_data!$B$2:$BZ$599"),MATCH(resource!$CC161,day_wise_sales_data!$A$2:$A$500,0),MATCH(resource!BL$2,INDIRECT("day_wise_sales_data!$B$1:$BZ$1"),0)),0)</f>
        <v>0</v>
      </c>
      <c r="BM161" s="3">
        <f ca="1">IFERROR(INDEX(INDIRECT("day_wise_sales_data!$B$2:$BZ$599"),MATCH(resource!$CC161,day_wise_sales_data!$A$2:$A$500,0),MATCH(resource!BM$2,INDIRECT("day_wise_sales_data!$B$1:$BZ$1"),0)),0)</f>
        <v>0</v>
      </c>
      <c r="BN161" s="3">
        <f ca="1">IFERROR(INDEX(INDIRECT("day_wise_sales_data!$B$2:$BZ$599"),MATCH(resource!$CC161,day_wise_sales_data!$A$2:$A$500,0),MATCH(resource!BN$2,INDIRECT("day_wise_sales_data!$B$1:$BZ$1"),0)),0)</f>
        <v>0</v>
      </c>
      <c r="BO161" s="3">
        <f ca="1">IFERROR(INDEX(INDIRECT("day_wise_sales_data!$B$2:$BZ$599"),MATCH(resource!$CC161,day_wise_sales_data!$A$2:$A$500,0),MATCH(resource!BO$2,INDIRECT("day_wise_sales_data!$B$1:$BZ$1"),0)),0)</f>
        <v>16475.64</v>
      </c>
      <c r="BP161" s="3">
        <f ca="1">IFERROR(INDEX(INDIRECT("day_wise_sales_data!$B$2:$BZ$599"),MATCH(resource!$CC161,day_wise_sales_data!$A$2:$A$500,0),MATCH(resource!BP$2,INDIRECT("day_wise_sales_data!$B$1:$BZ$1"),0)),0)</f>
        <v>7476.27</v>
      </c>
      <c r="BQ161" s="3">
        <f ca="1">IFERROR(INDEX(INDIRECT("day_wise_sales_data!$B$2:$BZ$599"),MATCH(resource!$CC161,day_wise_sales_data!$A$2:$A$500,0),MATCH(resource!BQ$2,INDIRECT("day_wise_sales_data!$B$1:$BZ$1"),0)),0)</f>
        <v>0</v>
      </c>
      <c r="BR161" s="3">
        <f ca="1">IFERROR(INDEX(INDIRECT("day_wise_sales_data!$B$2:$BZ$599"),MATCH(resource!$CC161,day_wise_sales_data!$A$2:$A$500,0),MATCH(resource!BR$2,INDIRECT("day_wise_sales_data!$B$1:$BZ$1"),0)),0)</f>
        <v>0</v>
      </c>
      <c r="BS161" s="3">
        <f ca="1">IFERROR(INDEX(INDIRECT("day_wise_sales_data!$B$2:$BZ$599"),MATCH(resource!$CC161,day_wise_sales_data!$A$2:$A$500,0),MATCH(resource!BS$2,INDIRECT("day_wise_sales_data!$B$1:$BZ$1"),0)),0)</f>
        <v>10853.3</v>
      </c>
      <c r="BT161" s="3">
        <f ca="1">IFERROR(INDEX(INDIRECT("day_wise_sales_data!$B$2:$BZ$599"),MATCH(resource!$CC161,day_wise_sales_data!$A$2:$A$500,0),MATCH(resource!BT$2,INDIRECT("day_wise_sales_data!$B$1:$BZ$1"),0)),0)</f>
        <v>0</v>
      </c>
      <c r="BU161" s="3">
        <f ca="1">IFERROR(INDEX(INDIRECT("day_wise_sales_data!$B$2:$BZ$599"),MATCH(resource!$CC161,day_wise_sales_data!$A$2:$A$500,0),MATCH(resource!BU$2,INDIRECT("day_wise_sales_data!$B$1:$BZ$1"),0)),0)</f>
        <v>6146.29</v>
      </c>
      <c r="BV161" s="3">
        <f ca="1">IFERROR(INDEX(INDIRECT("day_wise_sales_data!$B$2:$BZ$599"),MATCH(resource!$CC161,day_wise_sales_data!$A$2:$A$500,0),MATCH(resource!BV$2,INDIRECT("day_wise_sales_data!$B$1:$BZ$1"),0)),0)</f>
        <v>11373.54</v>
      </c>
      <c r="BW161" s="3">
        <f ca="1">IFERROR(INDEX(INDIRECT("day_wise_sales_data!$B$2:$BZ$599"),MATCH(resource!$CC161,day_wise_sales_data!$A$2:$A$500,0),MATCH(resource!BW$2,INDIRECT("day_wise_sales_data!$B$1:$BZ$1"),0)),0)</f>
        <v>0</v>
      </c>
      <c r="BX161" s="3">
        <f ca="1">IFERROR(INDEX(INDIRECT("day_wise_sales_data!$B$2:$BZ$599"),MATCH(resource!$CC161,day_wise_sales_data!$A$2:$A$500,0),MATCH(resource!BX$2,INDIRECT("day_wise_sales_data!$B$1:$BZ$1"),0)),0)</f>
        <v>0</v>
      </c>
      <c r="BY161" s="3">
        <f ca="1">IFERROR(INDEX(INDIRECT("day_wise_sales_data!$B$2:$BZ$599"),MATCH(resource!$CC161,day_wise_sales_data!$A$2:$A$500,0),MATCH(resource!BY$2,INDIRECT("day_wise_sales_data!$B$1:$BZ$1"),0)),0)</f>
        <v>0</v>
      </c>
      <c r="BZ161" s="3">
        <f ca="1">IFERROR(INDEX(INDIRECT("day_wise_sales_data!$B$2:$BZ$599"),MATCH(resource!$CC161,day_wise_sales_data!$A$2:$A$500,0),MATCH(resource!BZ$2,INDIRECT("day_wise_sales_data!$B$1:$BZ$1"),0)),0)</f>
        <v>0</v>
      </c>
      <c r="CA161" s="3" t="str">
        <f ca="1">IFERROR(INDEX(INDIRECT("day_wise_sales_data!$B$2:$BZ$599"),MATCH(resource!$CC161,day_wise_sales_data!$A$2:$A$500,0),MATCH(resource!CA$2,INDIRECT("day_wise_sales_data!$B$1:$BZ$1"),0)),0)</f>
        <v>dd</v>
      </c>
      <c r="CC161" s="4" t="str">
        <f>sales_data!H160</f>
        <v>DHK01155</v>
      </c>
      <c r="CD161" s="1">
        <v>159</v>
      </c>
      <c r="CE161" s="1" t="str">
        <f>IF(AQ161=report!$AQ$3,resource!CD161,"")</f>
        <v/>
      </c>
      <c r="CF161" s="5" t="str">
        <f>IFERROR(SMALL($CE$3:$CE$1001,ROWS($CE$3:CE161)),"")</f>
        <v/>
      </c>
      <c r="CH161">
        <f>IFERROR(VLOOKUP($CC161,data_pull!$E$22:$G$700,2,0),0)</f>
        <v>144263.69</v>
      </c>
      <c r="CI161" s="1">
        <f t="shared" si="75"/>
        <v>92</v>
      </c>
      <c r="CJ161" s="1">
        <f t="shared" si="74"/>
        <v>22</v>
      </c>
      <c r="CK161" s="1" t="s">
        <v>1340</v>
      </c>
      <c r="CL161" s="1">
        <f t="shared" si="76"/>
        <v>60</v>
      </c>
      <c r="CM161" s="1" t="str">
        <f>IFERROR(VLOOKUP($CK161,stock_data!$B$3:$W$612,2,0),0)</f>
        <v>KEMIKO GLUKOSE</v>
      </c>
      <c r="CN161" s="1" t="str">
        <f>IFERROR(VLOOKUP($CK161,stock_data!$B$3:$W$612,4,0),0)</f>
        <v>10x25gm</v>
      </c>
      <c r="CO161" s="1">
        <f>IFERROR(VLOOKUP($CK161,stock_data!$B$3:$W$612,5,0),0)</f>
        <v>82.5</v>
      </c>
      <c r="CP161" s="3">
        <f t="shared" si="77"/>
        <v>22</v>
      </c>
      <c r="CQ161" s="3">
        <f t="shared" si="78"/>
        <v>1815</v>
      </c>
      <c r="CR161" s="1">
        <f>IFERROR(VLOOKUP($CK161,stock_data!$B$3:$W$612,6,0),0)</f>
        <v>0</v>
      </c>
      <c r="CS161" s="1">
        <f>IFERROR(VLOOKUP($CK161,stock_data!$B$3:$W$612,7,0),0)</f>
        <v>3</v>
      </c>
      <c r="CT161" s="1">
        <f>IFERROR(VLOOKUP($CK161,stock_data!$B$3:$W$612,8,0),0)</f>
        <v>0</v>
      </c>
      <c r="CU161" s="1">
        <f>IFERROR(VLOOKUP($CK161,stock_data!$B$3:$W$612,9,0),0)</f>
        <v>0</v>
      </c>
      <c r="CV161" s="1">
        <f>IFERROR(VLOOKUP($CK161,stock_data!$B$3:$W$612,10,0),0)</f>
        <v>0</v>
      </c>
      <c r="CW161" s="1">
        <f>IFERROR(VLOOKUP($CK161,stock_data!$B$3:$W$612,11,0),0)</f>
        <v>1</v>
      </c>
      <c r="CX161" s="1">
        <f>IFERROR(VLOOKUP($CK161,stock_data!$B$3:$W$612,12,0),0)</f>
        <v>0</v>
      </c>
      <c r="CY161" s="1">
        <f>IFERROR(VLOOKUP($CK161,stock_data!$B$3:$W$612,13,0),0)</f>
        <v>0</v>
      </c>
      <c r="CZ161" s="1">
        <f>IFERROR(VLOOKUP($CK161,stock_data!$B$3:$W$612,14,0),0)</f>
        <v>0</v>
      </c>
      <c r="DA161" s="1">
        <f>IFERROR(VLOOKUP($CK161,stock_data!$B$3:$W$612,15,0),0)</f>
        <v>0</v>
      </c>
      <c r="DB161" s="1">
        <f>IFERROR(VLOOKUP($CK161,stock_data!$B$3:$W$612,16,0),0)</f>
        <v>0</v>
      </c>
      <c r="DC161" s="1">
        <f>IFERROR(VLOOKUP($CK161,stock_data!$B$3:$W$612,17,0),0)</f>
        <v>0</v>
      </c>
      <c r="DD161" s="1">
        <f>IFERROR(VLOOKUP($CK161,stock_data!$B$3:$W$612,18,0),0)</f>
        <v>0</v>
      </c>
      <c r="DE161" s="1">
        <f>IFERROR(VLOOKUP($CK161,stock_data!$B$3:$W$612,19,0),0)</f>
        <v>73</v>
      </c>
      <c r="DF161" s="1">
        <f>IFERROR(VLOOKUP($CK161,stock_data!$B$3:$W$612,20,0),0)</f>
        <v>3</v>
      </c>
      <c r="DG161" s="1">
        <f>IFERROR(VLOOKUP($CK161,stock_data!$B$3:$W$612,21,0),0)</f>
        <v>0</v>
      </c>
      <c r="DH161" s="1">
        <f>IFERROR(VLOOKUP($CK161,stock_data!$B$3:$W$612,22,0),0)</f>
        <v>6</v>
      </c>
      <c r="DI161" s="1">
        <f t="shared" si="79"/>
        <v>86</v>
      </c>
      <c r="DJ161" s="1">
        <f t="shared" si="80"/>
        <v>7095</v>
      </c>
      <c r="DK161" s="3">
        <f>IFERROR(INDEX(COD_SALES!$B$5:$Z$500,MATCH(resource!$CC161,COD_SALES!$A$5:$A$500,0),MATCH(resource!DK$2,COD_SALES!$B$4:$Z$4,0)),"")</f>
        <v>0</v>
      </c>
      <c r="DL161" s="3">
        <f>IFERROR(INDEX(COD_SALES!$B$5:$Z$500,MATCH(resource!$CC161,COD_SALES!$A$5:$A$500,0),MATCH(resource!DL$2,COD_SALES!$B$4:$Z$4,0)),"")</f>
        <v>9</v>
      </c>
      <c r="DM161" s="3">
        <f>IFERROR(INDEX(COD_SALES!$B$5:$Z$500,MATCH(resource!$CC161,COD_SALES!$A$5:$A$500,0),MATCH(resource!DM$2,COD_SALES!$B$4:$Z$4,0)),"")</f>
        <v>0</v>
      </c>
      <c r="DN161" s="3" t="str">
        <f>IFERROR(INDEX(COD_SALES!$B$5:$Z$500,MATCH(resource!$CC161,COD_SALES!$A$5:$A$500,0),MATCH(resource!DN$2,COD_SALES!$B$4:$Z$4,0)),"")</f>
        <v/>
      </c>
      <c r="DO161" s="3">
        <f>IFERROR(INDEX(COD_SALES!$B$5:$Z$500,MATCH(resource!$CC161,COD_SALES!$A$5:$A$500,0),MATCH(resource!DO$2,COD_SALES!$B$4:$Z$4,0)),"")</f>
        <v>0</v>
      </c>
      <c r="DP161" s="3">
        <f>IFERROR(INDEX(COD_SALES!$B$5:$Z$500,MATCH(resource!$CC161,COD_SALES!$A$5:$A$500,0),MATCH(resource!DP$2,COD_SALES!$B$4:$Z$4,0)),"")</f>
        <v>30</v>
      </c>
      <c r="DQ161" s="3" t="str">
        <f>IFERROR(INDEX(COD_SALES!$B$5:$Z$500,MATCH(resource!$CC161,COD_SALES!$A$5:$A$500,0),MATCH(resource!DQ$2,COD_SALES!$B$4:$Z$4,0)),"")</f>
        <v/>
      </c>
      <c r="DR161" s="3">
        <f>IFERROR(INDEX(COD_SALES!$B$5:$Z$500,MATCH(resource!$CC161,COD_SALES!$A$5:$A$500,0),MATCH(resource!DR$2,COD_SALES!$B$4:$Z$4,0)),"")</f>
        <v>0</v>
      </c>
      <c r="DS161" s="3">
        <f>IFERROR(INDEX(COD_SALES!$B$5:$Z$500,MATCH(resource!$CC161,COD_SALES!$A$5:$A$500,0),MATCH(resource!DS$2,COD_SALES!$B$4:$Z$4,0)),"")</f>
        <v>88</v>
      </c>
      <c r="DT161" s="3">
        <f>IFERROR(INDEX(COD_SALES!$B$5:$Z$500,MATCH(resource!$CC161,COD_SALES!$A$5:$A$500,0),MATCH(resource!DT$2,COD_SALES!$B$4:$Z$4,0)),"")</f>
        <v>35</v>
      </c>
      <c r="DU161" s="3">
        <f>IFERROR(INDEX(COD_SALES!$B$5:$Z$500,MATCH(resource!$CC161,COD_SALES!$A$5:$A$500,0),MATCH(resource!DU$2,COD_SALES!$B$4:$Z$4,0)),"")</f>
        <v>20</v>
      </c>
      <c r="DV161" s="3">
        <f>IFERROR(INDEX(COD_SALES!$B$5:$Z$500,MATCH(resource!$CC161,COD_SALES!$A$5:$A$500,0),MATCH(resource!DV$2,COD_SALES!$B$4:$Z$4,0)),"")</f>
        <v>0</v>
      </c>
      <c r="DW161" s="3">
        <f>IFERROR(INDEX(COD_SALES!$B$5:$Z$500,MATCH(resource!$CC161,COD_SALES!$A$5:$A$500,0),MATCH(resource!DW$2,COD_SALES!$B$4:$Z$4,0)),"")</f>
        <v>105</v>
      </c>
      <c r="DX161" s="3">
        <f>IFERROR(INDEX(COD_SALES!$B$5:$Z$500,MATCH(resource!$CC161,COD_SALES!$A$5:$A$500,0),MATCH(resource!DX$2,COD_SALES!$B$4:$Z$4,0)),"")</f>
        <v>0</v>
      </c>
      <c r="DY161" s="3">
        <f>IFERROR(INDEX(COD_SALES!$B$5:$Z$500,MATCH(resource!$CC161,COD_SALES!$A$5:$A$500,0),MATCH(resource!DY$2,COD_SALES!$B$4:$Z$4,0)),"")</f>
        <v>9</v>
      </c>
      <c r="DZ161" s="3">
        <f>IFERROR(INDEX(COD_SALES!$B$5:$Z$500,MATCH(resource!$CC161,COD_SALES!$A$5:$A$500,0),MATCH(resource!DZ$2,COD_SALES!$B$4:$Z$4,0)),"")</f>
        <v>2</v>
      </c>
      <c r="EA161" s="3">
        <f>IFERROR(INDEX(COD_SALES!$B$5:$Z$500,MATCH(resource!$CC161,COD_SALES!$A$5:$A$500,0),MATCH(resource!EA$2,COD_SALES!$B$4:$Z$4,0)),"")</f>
        <v>4</v>
      </c>
      <c r="EB161" s="3">
        <f t="shared" si="81"/>
        <v>96703.26</v>
      </c>
      <c r="ED161" s="3">
        <f>IFERROR(VLOOKUP($CK161,depot_prod_sales!$B$5:$S$200,3,0),0)</f>
        <v>0</v>
      </c>
      <c r="EE161" s="3">
        <f>IFERROR(VLOOKUP($CK161,depot_prod_sales!$B$5:$S$200,4,0),0)</f>
        <v>0</v>
      </c>
      <c r="EF161" s="3">
        <f>IFERROR(VLOOKUP($CK161,depot_prod_sales!$B$5:$S$200,5,0),0)</f>
        <v>0</v>
      </c>
      <c r="EG161" s="3">
        <f>IFERROR(VLOOKUP($CK161,depot_prod_sales!$B$5:$S$200,6,0),0)</f>
        <v>0</v>
      </c>
      <c r="EH161" s="3">
        <f>IFERROR(VLOOKUP($CK161,depot_prod_sales!$B$5:$S$200,7,0),0)</f>
        <v>0</v>
      </c>
      <c r="EI161" s="3">
        <f>IFERROR(VLOOKUP($CK161,depot_prod_sales!$B$5:$S$200,8,0),0)</f>
        <v>0</v>
      </c>
      <c r="EJ161" s="3">
        <f>IFERROR(VLOOKUP($CK161,depot_prod_sales!$B$5:$S$200,9,0),0)</f>
        <v>0</v>
      </c>
      <c r="EK161" s="3">
        <f>IFERROR(VLOOKUP($CK161,depot_prod_sales!$B$5:$S$200,10,0),0)</f>
        <v>0</v>
      </c>
      <c r="EL161" s="3">
        <f>IFERROR(VLOOKUP($CK161,depot_prod_sales!$B$5:$S$200,11,0),0)</f>
        <v>0</v>
      </c>
      <c r="EM161" s="3">
        <f>IFERROR(VLOOKUP($CK161,depot_prod_sales!$B$5:$S$200,12,0),0)</f>
        <v>0</v>
      </c>
      <c r="EN161" s="3">
        <f>IFERROR(VLOOKUP($CK161,depot_prod_sales!$B$5:$S$200,13,0),0)</f>
        <v>0</v>
      </c>
      <c r="EO161" s="3">
        <f>IFERROR(VLOOKUP($CK161,depot_prod_sales!$B$5:$S$200,14,0),0)</f>
        <v>0</v>
      </c>
      <c r="EP161" s="3">
        <f>IFERROR(VLOOKUP($CK161,depot_prod_sales!$B$5:$S$200,15,0),0)</f>
        <v>0</v>
      </c>
      <c r="EQ161" s="3">
        <f>IFERROR(VLOOKUP($CK161,depot_prod_sales!$B$5:$S$200,16,0),0)</f>
        <v>0</v>
      </c>
      <c r="ER161" s="3">
        <f>IFERROR(VLOOKUP($CK161,depot_prod_sales!$B$5:$S$200,17,0),0)</f>
        <v>0</v>
      </c>
      <c r="ES161" s="3">
        <f>IFERROR(VLOOKUP($CK161,depot_prod_sales!$B$5:$S$200,18,0),0)</f>
        <v>0</v>
      </c>
      <c r="ET161" s="116">
        <f t="shared" si="82"/>
        <v>0</v>
      </c>
      <c r="EU161" s="116">
        <f t="shared" si="83"/>
        <v>0</v>
      </c>
      <c r="EW161" s="3">
        <f>IFERROR(VLOOKUP(CC161,data_pull!$AO$25:$AR$546,2,0),0)</f>
        <v>31</v>
      </c>
      <c r="EX161" s="1">
        <f>IFERROR(VLOOKUP(CC161,data_pull!$AO$25:$AR$546,4,0),0)</f>
        <v>190000</v>
      </c>
    </row>
    <row r="162" spans="13:154" x14ac:dyDescent="0.25"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4" t="str">
        <f>sales_data!B161</f>
        <v>Abdul Kader Zilane</v>
      </c>
      <c r="AR162" s="4" t="str">
        <f>sales_data!C161</f>
        <v>Saiful Islam-3</v>
      </c>
      <c r="AS162" s="5" t="str">
        <f t="shared" si="73"/>
        <v/>
      </c>
      <c r="AT162" s="4" t="str">
        <f>sales_data!I161</f>
        <v>Shahidul Islam-9</v>
      </c>
      <c r="AU162" s="4" t="str">
        <f>sales_data!W161</f>
        <v>Zamgara-1 (Tb)</v>
      </c>
      <c r="AV162" s="1">
        <f>sales_data!N161</f>
        <v>267157.28999999998</v>
      </c>
      <c r="AW162" s="1">
        <f>sales_data!P161</f>
        <v>56</v>
      </c>
      <c r="AX162" s="3">
        <f ca="1">IFERROR(INDEX(INDIRECT("day_wise_sales_data!$B$2:$BZ$599"),MATCH(resource!$CC162,day_wise_sales_data!$A$2:$A$500,0),MATCH(resource!AX$2,INDIRECT("day_wise_sales_data!$B$1:$BZ$1"),0)),0)</f>
        <v>0</v>
      </c>
      <c r="AY162" s="3">
        <f ca="1">IFERROR(INDEX(INDIRECT("day_wise_sales_data!$B$2:$BZ$599"),MATCH(resource!$CC162,day_wise_sales_data!$A$2:$A$500,0),MATCH(resource!AY$2,INDIRECT("day_wise_sales_data!$B$1:$BZ$1"),0)),0)</f>
        <v>0</v>
      </c>
      <c r="AZ162" s="3">
        <f ca="1">IFERROR(INDEX(INDIRECT("day_wise_sales_data!$B$2:$BZ$599"),MATCH(resource!$CC162,day_wise_sales_data!$A$2:$A$500,0),MATCH(resource!AZ$2,INDIRECT("day_wise_sales_data!$B$1:$BZ$1"),0)),0)</f>
        <v>0</v>
      </c>
      <c r="BA162" s="3">
        <f ca="1">IFERROR(INDEX(INDIRECT("day_wise_sales_data!$B$2:$BZ$599"),MATCH(resource!$CC162,day_wise_sales_data!$A$2:$A$500,0),MATCH(resource!BA$2,INDIRECT("day_wise_sales_data!$B$1:$BZ$1"),0)),0)</f>
        <v>0</v>
      </c>
      <c r="BB162" s="3">
        <f ca="1">IFERROR(INDEX(INDIRECT("day_wise_sales_data!$B$2:$BZ$599"),MATCH(resource!$CC162,day_wise_sales_data!$A$2:$A$500,0),MATCH(resource!BB$2,INDIRECT("day_wise_sales_data!$B$1:$BZ$1"),0)),0)</f>
        <v>0</v>
      </c>
      <c r="BC162" s="3">
        <f ca="1">IFERROR(INDEX(INDIRECT("day_wise_sales_data!$B$2:$BZ$599"),MATCH(resource!$CC162,day_wise_sales_data!$A$2:$A$500,0),MATCH(resource!BC$2,INDIRECT("day_wise_sales_data!$B$1:$BZ$1"),0)),0)</f>
        <v>0</v>
      </c>
      <c r="BD162" s="3">
        <f ca="1">IFERROR(INDEX(INDIRECT("day_wise_sales_data!$B$2:$BZ$599"),MATCH(resource!$CC162,day_wise_sales_data!$A$2:$A$500,0),MATCH(resource!BD$2,INDIRECT("day_wise_sales_data!$B$1:$BZ$1"),0)),0)</f>
        <v>0</v>
      </c>
      <c r="BE162" s="3">
        <f ca="1">IFERROR(INDEX(INDIRECT("day_wise_sales_data!$B$2:$BZ$599"),MATCH(resource!$CC162,day_wise_sales_data!$A$2:$A$500,0),MATCH(resource!BE$2,INDIRECT("day_wise_sales_data!$B$1:$BZ$1"),0)),0)</f>
        <v>0</v>
      </c>
      <c r="BF162" s="3">
        <f ca="1">IFERROR(INDEX(INDIRECT("day_wise_sales_data!$B$2:$BZ$599"),MATCH(resource!$CC162,day_wise_sales_data!$A$2:$A$500,0),MATCH(resource!BF$2,INDIRECT("day_wise_sales_data!$B$1:$BZ$1"),0)),0)</f>
        <v>0</v>
      </c>
      <c r="BG162" s="3">
        <f ca="1">IFERROR(INDEX(INDIRECT("day_wise_sales_data!$B$2:$BZ$599"),MATCH(resource!$CC162,day_wise_sales_data!$A$2:$A$500,0),MATCH(resource!BG$2,INDIRECT("day_wise_sales_data!$B$1:$BZ$1"),0)),0)</f>
        <v>0</v>
      </c>
      <c r="BH162" s="3">
        <f ca="1">IFERROR(INDEX(INDIRECT("day_wise_sales_data!$B$2:$BZ$599"),MATCH(resource!$CC162,day_wise_sales_data!$A$2:$A$500,0),MATCH(resource!BH$2,INDIRECT("day_wise_sales_data!$B$1:$BZ$1"),0)),0)</f>
        <v>0</v>
      </c>
      <c r="BI162" s="3">
        <f ca="1">IFERROR(INDEX(INDIRECT("day_wise_sales_data!$B$2:$BZ$599"),MATCH(resource!$CC162,day_wise_sales_data!$A$2:$A$500,0),MATCH(resource!BI$2,INDIRECT("day_wise_sales_data!$B$1:$BZ$1"),0)),0)</f>
        <v>0</v>
      </c>
      <c r="BJ162" s="3">
        <f ca="1">IFERROR(INDEX(INDIRECT("day_wise_sales_data!$B$2:$BZ$599"),MATCH(resource!$CC162,day_wise_sales_data!$A$2:$A$500,0),MATCH(resource!BJ$2,INDIRECT("day_wise_sales_data!$B$1:$BZ$1"),0)),0)</f>
        <v>0</v>
      </c>
      <c r="BK162" s="3">
        <f ca="1">IFERROR(INDEX(INDIRECT("day_wise_sales_data!$B$2:$BZ$599"),MATCH(resource!$CC162,day_wise_sales_data!$A$2:$A$500,0),MATCH(resource!BK$2,INDIRECT("day_wise_sales_data!$B$1:$BZ$1"),0)),0)</f>
        <v>9900.34</v>
      </c>
      <c r="BL162" s="3">
        <f ca="1">IFERROR(INDEX(INDIRECT("day_wise_sales_data!$B$2:$BZ$599"),MATCH(resource!$CC162,day_wise_sales_data!$A$2:$A$500,0),MATCH(resource!BL$2,INDIRECT("day_wise_sales_data!$B$1:$BZ$1"),0)),0)</f>
        <v>11167.09</v>
      </c>
      <c r="BM162" s="3">
        <f ca="1">IFERROR(INDEX(INDIRECT("day_wise_sales_data!$B$2:$BZ$599"),MATCH(resource!$CC162,day_wise_sales_data!$A$2:$A$500,0),MATCH(resource!BM$2,INDIRECT("day_wise_sales_data!$B$1:$BZ$1"),0)),0)</f>
        <v>4400.1499999999996</v>
      </c>
      <c r="BN162" s="3">
        <f ca="1">IFERROR(INDEX(INDIRECT("day_wise_sales_data!$B$2:$BZ$599"),MATCH(resource!$CC162,day_wise_sales_data!$A$2:$A$500,0),MATCH(resource!BN$2,INDIRECT("day_wise_sales_data!$B$1:$BZ$1"),0)),0)</f>
        <v>0</v>
      </c>
      <c r="BO162" s="3">
        <f ca="1">IFERROR(INDEX(INDIRECT("day_wise_sales_data!$B$2:$BZ$599"),MATCH(resource!$CC162,day_wise_sales_data!$A$2:$A$500,0),MATCH(resource!BO$2,INDIRECT("day_wise_sales_data!$B$1:$BZ$1"),0)),0)</f>
        <v>37704.69</v>
      </c>
      <c r="BP162" s="3">
        <f ca="1">IFERROR(INDEX(INDIRECT("day_wise_sales_data!$B$2:$BZ$599"),MATCH(resource!$CC162,day_wise_sales_data!$A$2:$A$500,0),MATCH(resource!BP$2,INDIRECT("day_wise_sales_data!$B$1:$BZ$1"),0)),0)</f>
        <v>0</v>
      </c>
      <c r="BQ162" s="3">
        <f ca="1">IFERROR(INDEX(INDIRECT("day_wise_sales_data!$B$2:$BZ$599"),MATCH(resource!$CC162,day_wise_sales_data!$A$2:$A$500,0),MATCH(resource!BQ$2,INDIRECT("day_wise_sales_data!$B$1:$BZ$1"),0)),0)</f>
        <v>0</v>
      </c>
      <c r="BR162" s="3">
        <f ca="1">IFERROR(INDEX(INDIRECT("day_wise_sales_data!$B$2:$BZ$599"),MATCH(resource!$CC162,day_wise_sales_data!$A$2:$A$500,0),MATCH(resource!BR$2,INDIRECT("day_wise_sales_data!$B$1:$BZ$1"),0)),0)</f>
        <v>0</v>
      </c>
      <c r="BS162" s="3">
        <f ca="1">IFERROR(INDEX(INDIRECT("day_wise_sales_data!$B$2:$BZ$599"),MATCH(resource!$CC162,day_wise_sales_data!$A$2:$A$500,0),MATCH(resource!BS$2,INDIRECT("day_wise_sales_data!$B$1:$BZ$1"),0)),0)</f>
        <v>53995.01</v>
      </c>
      <c r="BT162" s="3">
        <f ca="1">IFERROR(INDEX(INDIRECT("day_wise_sales_data!$B$2:$BZ$599"),MATCH(resource!$CC162,day_wise_sales_data!$A$2:$A$500,0),MATCH(resource!BT$2,INDIRECT("day_wise_sales_data!$B$1:$BZ$1"),0)),0)</f>
        <v>3331.83</v>
      </c>
      <c r="BU162" s="3">
        <f ca="1">IFERROR(INDEX(INDIRECT("day_wise_sales_data!$B$2:$BZ$599"),MATCH(resource!$CC162,day_wise_sales_data!$A$2:$A$500,0),MATCH(resource!BU$2,INDIRECT("day_wise_sales_data!$B$1:$BZ$1"),0)),0)</f>
        <v>7206.58</v>
      </c>
      <c r="BV162" s="3">
        <f ca="1">IFERROR(INDEX(INDIRECT("day_wise_sales_data!$B$2:$BZ$599"),MATCH(resource!$CC162,day_wise_sales_data!$A$2:$A$500,0),MATCH(resource!BV$2,INDIRECT("day_wise_sales_data!$B$1:$BZ$1"),0)),0)</f>
        <v>46510.58</v>
      </c>
      <c r="BW162" s="3">
        <f ca="1">IFERROR(INDEX(INDIRECT("day_wise_sales_data!$B$2:$BZ$599"),MATCH(resource!$CC162,day_wise_sales_data!$A$2:$A$500,0),MATCH(resource!BW$2,INDIRECT("day_wise_sales_data!$B$1:$BZ$1"),0)),0)</f>
        <v>0</v>
      </c>
      <c r="BX162" s="3">
        <f ca="1">IFERROR(INDEX(INDIRECT("day_wise_sales_data!$B$2:$BZ$599"),MATCH(resource!$CC162,day_wise_sales_data!$A$2:$A$500,0),MATCH(resource!BX$2,INDIRECT("day_wise_sales_data!$B$1:$BZ$1"),0)),0)</f>
        <v>42242.8</v>
      </c>
      <c r="BY162" s="3">
        <f ca="1">IFERROR(INDEX(INDIRECT("day_wise_sales_data!$B$2:$BZ$599"),MATCH(resource!$CC162,day_wise_sales_data!$A$2:$A$500,0),MATCH(resource!BY$2,INDIRECT("day_wise_sales_data!$B$1:$BZ$1"),0)),0)</f>
        <v>0</v>
      </c>
      <c r="BZ162" s="3">
        <f ca="1">IFERROR(INDEX(INDIRECT("day_wise_sales_data!$B$2:$BZ$599"),MATCH(resource!$CC162,day_wise_sales_data!$A$2:$A$500,0),MATCH(resource!BZ$2,INDIRECT("day_wise_sales_data!$B$1:$BZ$1"),0)),0)</f>
        <v>0</v>
      </c>
      <c r="CA162" s="3" t="str">
        <f ca="1">IFERROR(INDEX(INDIRECT("day_wise_sales_data!$B$2:$BZ$599"),MATCH(resource!$CC162,day_wise_sales_data!$A$2:$A$500,0),MATCH(resource!CA$2,INDIRECT("day_wise_sales_data!$B$1:$BZ$1"),0)),0)</f>
        <v>dd</v>
      </c>
      <c r="CC162" s="4" t="str">
        <f>sales_data!H161</f>
        <v>DHK011230</v>
      </c>
      <c r="CD162" s="1">
        <v>160</v>
      </c>
      <c r="CE162" s="1" t="str">
        <f>IF(AQ162=report!$AQ$3,resource!CD162,"")</f>
        <v/>
      </c>
      <c r="CF162" s="5" t="str">
        <f>IFERROR(SMALL($CE$3:$CE$1001,ROWS($CE$3:CE162)),"")</f>
        <v/>
      </c>
      <c r="CH162">
        <f>IFERROR(VLOOKUP($CC162,data_pull!$E$22:$G$700,2,0),0)</f>
        <v>267157.28999999998</v>
      </c>
      <c r="CI162" s="1">
        <f t="shared" si="75"/>
        <v>58</v>
      </c>
      <c r="CJ162" s="1">
        <f t="shared" si="74"/>
        <v>75</v>
      </c>
      <c r="CK162" s="1" t="s">
        <v>1343</v>
      </c>
      <c r="CL162" s="1">
        <f t="shared" si="76"/>
        <v>46</v>
      </c>
      <c r="CM162" s="1" t="str">
        <f>IFERROR(VLOOKUP($CK162,stock_data!$B$3:$W$612,2,0),0)</f>
        <v>KEMIN-500mg TABLET</v>
      </c>
      <c r="CN162" s="1" t="str">
        <f>IFERROR(VLOOKUP($CK162,stock_data!$B$3:$W$612,4,0),0)</f>
        <v>5x10's</v>
      </c>
      <c r="CO162" s="1">
        <f>IFERROR(VLOOKUP($CK162,stock_data!$B$3:$W$612,5,0),0)</f>
        <v>110</v>
      </c>
      <c r="CP162" s="3">
        <f t="shared" si="77"/>
        <v>75</v>
      </c>
      <c r="CQ162" s="3">
        <f t="shared" si="78"/>
        <v>8250</v>
      </c>
      <c r="CR162" s="1">
        <f>IFERROR(VLOOKUP($CK162,stock_data!$B$3:$W$612,6,0),0)</f>
        <v>2</v>
      </c>
      <c r="CS162" s="1">
        <f>IFERROR(VLOOKUP($CK162,stock_data!$B$3:$W$612,7,0),0)</f>
        <v>46</v>
      </c>
      <c r="CT162" s="1">
        <f>IFERROR(VLOOKUP($CK162,stock_data!$B$3:$W$612,8,0),0)</f>
        <v>29</v>
      </c>
      <c r="CU162" s="1">
        <f>IFERROR(VLOOKUP($CK162,stock_data!$B$3:$W$612,9,0),0)</f>
        <v>1</v>
      </c>
      <c r="CV162" s="1">
        <f>IFERROR(VLOOKUP($CK162,stock_data!$B$3:$W$612,10,0),0)</f>
        <v>77</v>
      </c>
      <c r="CW162" s="1">
        <f>IFERROR(VLOOKUP($CK162,stock_data!$B$3:$W$612,11,0),0)</f>
        <v>32</v>
      </c>
      <c r="CX162" s="1">
        <f>IFERROR(VLOOKUP($CK162,stock_data!$B$3:$W$612,12,0),0)</f>
        <v>2</v>
      </c>
      <c r="CY162" s="1">
        <f>IFERROR(VLOOKUP($CK162,stock_data!$B$3:$W$612,13,0),0)</f>
        <v>45</v>
      </c>
      <c r="CZ162" s="1">
        <f>IFERROR(VLOOKUP($CK162,stock_data!$B$3:$W$612,14,0),0)</f>
        <v>40</v>
      </c>
      <c r="DA162" s="1">
        <f>IFERROR(VLOOKUP($CK162,stock_data!$B$3:$W$612,15,0),0)</f>
        <v>47</v>
      </c>
      <c r="DB162" s="1">
        <f>IFERROR(VLOOKUP($CK162,stock_data!$B$3:$W$612,16,0),0)</f>
        <v>73</v>
      </c>
      <c r="DC162" s="1">
        <f>IFERROR(VLOOKUP($CK162,stock_data!$B$3:$W$612,17,0),0)</f>
        <v>75</v>
      </c>
      <c r="DD162" s="1">
        <f>IFERROR(VLOOKUP($CK162,stock_data!$B$3:$W$612,18,0),0)</f>
        <v>45</v>
      </c>
      <c r="DE162" s="1">
        <f>IFERROR(VLOOKUP($CK162,stock_data!$B$3:$W$612,19,0),0)</f>
        <v>57</v>
      </c>
      <c r="DF162" s="1">
        <f>IFERROR(VLOOKUP($CK162,stock_data!$B$3:$W$612,20,0),0)</f>
        <v>15</v>
      </c>
      <c r="DG162" s="1">
        <f>IFERROR(VLOOKUP($CK162,stock_data!$B$3:$W$612,21,0),0)</f>
        <v>9</v>
      </c>
      <c r="DH162" s="1">
        <f>IFERROR(VLOOKUP($CK162,stock_data!$B$3:$W$612,22,0),0)</f>
        <v>22</v>
      </c>
      <c r="DI162" s="1">
        <f t="shared" si="79"/>
        <v>617</v>
      </c>
      <c r="DJ162" s="1">
        <f t="shared" si="80"/>
        <v>67870</v>
      </c>
      <c r="DK162" s="3">
        <f>IFERROR(INDEX(COD_SALES!$B$5:$Z$500,MATCH(resource!$CC162,COD_SALES!$A$5:$A$500,0),MATCH(resource!DK$2,COD_SALES!$B$4:$Z$4,0)),"")</f>
        <v>10</v>
      </c>
      <c r="DL162" s="3">
        <f>IFERROR(INDEX(COD_SALES!$B$5:$Z$500,MATCH(resource!$CC162,COD_SALES!$A$5:$A$500,0),MATCH(resource!DL$2,COD_SALES!$B$4:$Z$4,0)),"")</f>
        <v>10</v>
      </c>
      <c r="DM162" s="3">
        <f>IFERROR(INDEX(COD_SALES!$B$5:$Z$500,MATCH(resource!$CC162,COD_SALES!$A$5:$A$500,0),MATCH(resource!DM$2,COD_SALES!$B$4:$Z$4,0)),"")</f>
        <v>10</v>
      </c>
      <c r="DN162" s="3" t="str">
        <f>IFERROR(INDEX(COD_SALES!$B$5:$Z$500,MATCH(resource!$CC162,COD_SALES!$A$5:$A$500,0),MATCH(resource!DN$2,COD_SALES!$B$4:$Z$4,0)),"")</f>
        <v/>
      </c>
      <c r="DO162" s="3">
        <f>IFERROR(INDEX(COD_SALES!$B$5:$Z$500,MATCH(resource!$CC162,COD_SALES!$A$5:$A$500,0),MATCH(resource!DO$2,COD_SALES!$B$4:$Z$4,0)),"")</f>
        <v>0</v>
      </c>
      <c r="DP162" s="3">
        <f>IFERROR(INDEX(COD_SALES!$B$5:$Z$500,MATCH(resource!$CC162,COD_SALES!$A$5:$A$500,0),MATCH(resource!DP$2,COD_SALES!$B$4:$Z$4,0)),"")</f>
        <v>0</v>
      </c>
      <c r="DQ162" s="3" t="str">
        <f>IFERROR(INDEX(COD_SALES!$B$5:$Z$500,MATCH(resource!$CC162,COD_SALES!$A$5:$A$500,0),MATCH(resource!DQ$2,COD_SALES!$B$4:$Z$4,0)),"")</f>
        <v/>
      </c>
      <c r="DR162" s="3">
        <f>IFERROR(INDEX(COD_SALES!$B$5:$Z$500,MATCH(resource!$CC162,COD_SALES!$A$5:$A$500,0),MATCH(resource!DR$2,COD_SALES!$B$4:$Z$4,0)),"")</f>
        <v>50</v>
      </c>
      <c r="DS162" s="3">
        <f>IFERROR(INDEX(COD_SALES!$B$5:$Z$500,MATCH(resource!$CC162,COD_SALES!$A$5:$A$500,0),MATCH(resource!DS$2,COD_SALES!$B$4:$Z$4,0)),"")</f>
        <v>224</v>
      </c>
      <c r="DT162" s="3">
        <f>IFERROR(INDEX(COD_SALES!$B$5:$Z$500,MATCH(resource!$CC162,COD_SALES!$A$5:$A$500,0),MATCH(resource!DT$2,COD_SALES!$B$4:$Z$4,0)),"")</f>
        <v>0</v>
      </c>
      <c r="DU162" s="3">
        <f>IFERROR(INDEX(COD_SALES!$B$5:$Z$500,MATCH(resource!$CC162,COD_SALES!$A$5:$A$500,0),MATCH(resource!DU$2,COD_SALES!$B$4:$Z$4,0)),"")</f>
        <v>0</v>
      </c>
      <c r="DV162" s="3">
        <f>IFERROR(INDEX(COD_SALES!$B$5:$Z$500,MATCH(resource!$CC162,COD_SALES!$A$5:$A$500,0),MATCH(resource!DV$2,COD_SALES!$B$4:$Z$4,0)),"")</f>
        <v>0</v>
      </c>
      <c r="DW162" s="3">
        <f>IFERROR(INDEX(COD_SALES!$B$5:$Z$500,MATCH(resource!$CC162,COD_SALES!$A$5:$A$500,0),MATCH(resource!DW$2,COD_SALES!$B$4:$Z$4,0)),"")</f>
        <v>32</v>
      </c>
      <c r="DX162" s="3">
        <f>IFERROR(INDEX(COD_SALES!$B$5:$Z$500,MATCH(resource!$CC162,COD_SALES!$A$5:$A$500,0),MATCH(resource!DX$2,COD_SALES!$B$4:$Z$4,0)),"")</f>
        <v>0</v>
      </c>
      <c r="DY162" s="3">
        <f>IFERROR(INDEX(COD_SALES!$B$5:$Z$500,MATCH(resource!$CC162,COD_SALES!$A$5:$A$500,0),MATCH(resource!DY$2,COD_SALES!$B$4:$Z$4,0)),"")</f>
        <v>10</v>
      </c>
      <c r="DZ162" s="3">
        <f>IFERROR(INDEX(COD_SALES!$B$5:$Z$500,MATCH(resource!$CC162,COD_SALES!$A$5:$A$500,0),MATCH(resource!DZ$2,COD_SALES!$B$4:$Z$4,0)),"")</f>
        <v>80</v>
      </c>
      <c r="EA162" s="3">
        <f>IFERROR(INDEX(COD_SALES!$B$5:$Z$500,MATCH(resource!$CC162,COD_SALES!$A$5:$A$500,0),MATCH(resource!EA$2,COD_SALES!$B$4:$Z$4,0)),"")</f>
        <v>60</v>
      </c>
      <c r="EB162" s="3">
        <f t="shared" si="81"/>
        <v>112052.92</v>
      </c>
      <c r="ED162" s="3">
        <f>IFERROR(VLOOKUP($CK162,depot_prod_sales!$B$5:$S$200,3,0),0)</f>
        <v>68</v>
      </c>
      <c r="EE162" s="3">
        <f>IFERROR(VLOOKUP($CK162,depot_prod_sales!$B$5:$S$200,4,0),0)</f>
        <v>8</v>
      </c>
      <c r="EF162" s="3">
        <f>IFERROR(VLOOKUP($CK162,depot_prod_sales!$B$5:$S$200,5,0),0)</f>
        <v>44</v>
      </c>
      <c r="EG162" s="3">
        <f>IFERROR(VLOOKUP($CK162,depot_prod_sales!$B$5:$S$200,6,0),0)</f>
        <v>7</v>
      </c>
      <c r="EH162" s="3">
        <f>IFERROR(VLOOKUP($CK162,depot_prod_sales!$B$5:$S$200,7,0),0)</f>
        <v>44</v>
      </c>
      <c r="EI162" s="3">
        <f>IFERROR(VLOOKUP($CK162,depot_prod_sales!$B$5:$S$200,8,0),0)</f>
        <v>473</v>
      </c>
      <c r="EJ162" s="3">
        <f>IFERROR(VLOOKUP($CK162,depot_prod_sales!$B$5:$S$200,9,0),0)</f>
        <v>37</v>
      </c>
      <c r="EK162" s="3">
        <f>IFERROR(VLOOKUP($CK162,depot_prod_sales!$B$5:$S$200,10,0),0)</f>
        <v>43</v>
      </c>
      <c r="EL162" s="3">
        <f>IFERROR(VLOOKUP($CK162,depot_prod_sales!$B$5:$S$200,11,0),0)</f>
        <v>13</v>
      </c>
      <c r="EM162" s="3">
        <f>IFERROR(VLOOKUP($CK162,depot_prod_sales!$B$5:$S$200,12,0),0)</f>
        <v>5</v>
      </c>
      <c r="EN162" s="3">
        <f>IFERROR(VLOOKUP($CK162,depot_prod_sales!$B$5:$S$200,13,0),0)</f>
        <v>72</v>
      </c>
      <c r="EO162" s="3">
        <f>IFERROR(VLOOKUP($CK162,depot_prod_sales!$B$5:$S$200,14,0),0)</f>
        <v>17</v>
      </c>
      <c r="EP162" s="3">
        <f>IFERROR(VLOOKUP($CK162,depot_prod_sales!$B$5:$S$200,15,0),0)</f>
        <v>30</v>
      </c>
      <c r="EQ162" s="3">
        <f>IFERROR(VLOOKUP($CK162,depot_prod_sales!$B$5:$S$200,16,0),0)</f>
        <v>77</v>
      </c>
      <c r="ER162" s="3">
        <f>IFERROR(VLOOKUP($CK162,depot_prod_sales!$B$5:$S$200,17,0),0)</f>
        <v>98</v>
      </c>
      <c r="ES162" s="3">
        <f>IFERROR(VLOOKUP($CK162,depot_prod_sales!$B$5:$S$200,18,0),0)</f>
        <v>148</v>
      </c>
      <c r="ET162" s="116">
        <f t="shared" si="82"/>
        <v>1184</v>
      </c>
      <c r="EU162" s="116">
        <f t="shared" si="83"/>
        <v>130240</v>
      </c>
      <c r="EW162" s="3">
        <f>IFERROR(VLOOKUP(CC162,data_pull!$AO$25:$AR$546,2,0),0)</f>
        <v>52</v>
      </c>
      <c r="EX162" s="1">
        <f>IFERROR(VLOOKUP(CC162,data_pull!$AO$25:$AR$546,4,0),0)</f>
        <v>210000</v>
      </c>
    </row>
    <row r="163" spans="13:154" x14ac:dyDescent="0.25"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4" t="str">
        <f>sales_data!B162</f>
        <v>Abdul Kader Zilane</v>
      </c>
      <c r="AR163" s="4" t="str">
        <f>sales_data!C162</f>
        <v>Saiful Islam-3</v>
      </c>
      <c r="AS163" s="5" t="str">
        <f t="shared" si="73"/>
        <v/>
      </c>
      <c r="AT163" s="4" t="str">
        <f>sales_data!I162</f>
        <v>Soriful Islam Saddam</v>
      </c>
      <c r="AU163" s="4" t="str">
        <f>sales_data!W162</f>
        <v>Singair (Tb)</v>
      </c>
      <c r="AV163" s="1">
        <f>sales_data!N162</f>
        <v>81275.83</v>
      </c>
      <c r="AW163" s="1">
        <f>sales_data!P162</f>
        <v>21</v>
      </c>
      <c r="AX163" s="3">
        <f ca="1">IFERROR(INDEX(INDIRECT("day_wise_sales_data!$B$2:$BZ$599"),MATCH(resource!$CC163,day_wise_sales_data!$A$2:$A$500,0),MATCH(resource!AX$2,INDIRECT("day_wise_sales_data!$B$1:$BZ$1"),0)),0)</f>
        <v>0</v>
      </c>
      <c r="AY163" s="3">
        <f ca="1">IFERROR(INDEX(INDIRECT("day_wise_sales_data!$B$2:$BZ$599"),MATCH(resource!$CC163,day_wise_sales_data!$A$2:$A$500,0),MATCH(resource!AY$2,INDIRECT("day_wise_sales_data!$B$1:$BZ$1"),0)),0)</f>
        <v>0</v>
      </c>
      <c r="AZ163" s="3">
        <f ca="1">IFERROR(INDEX(INDIRECT("day_wise_sales_data!$B$2:$BZ$599"),MATCH(resource!$CC163,day_wise_sales_data!$A$2:$A$500,0),MATCH(resource!AZ$2,INDIRECT("day_wise_sales_data!$B$1:$BZ$1"),0)),0)</f>
        <v>0</v>
      </c>
      <c r="BA163" s="3">
        <f ca="1">IFERROR(INDEX(INDIRECT("day_wise_sales_data!$B$2:$BZ$599"),MATCH(resource!$CC163,day_wise_sales_data!$A$2:$A$500,0),MATCH(resource!BA$2,INDIRECT("day_wise_sales_data!$B$1:$BZ$1"),0)),0)</f>
        <v>-5301.4</v>
      </c>
      <c r="BB163" s="3">
        <f ca="1">IFERROR(INDEX(INDIRECT("day_wise_sales_data!$B$2:$BZ$599"),MATCH(resource!$CC163,day_wise_sales_data!$A$2:$A$500,0),MATCH(resource!BB$2,INDIRECT("day_wise_sales_data!$B$1:$BZ$1"),0)),0)</f>
        <v>0</v>
      </c>
      <c r="BC163" s="3">
        <f ca="1">IFERROR(INDEX(INDIRECT("day_wise_sales_data!$B$2:$BZ$599"),MATCH(resource!$CC163,day_wise_sales_data!$A$2:$A$500,0),MATCH(resource!BC$2,INDIRECT("day_wise_sales_data!$B$1:$BZ$1"),0)),0)</f>
        <v>0</v>
      </c>
      <c r="BD163" s="3">
        <f ca="1">IFERROR(INDEX(INDIRECT("day_wise_sales_data!$B$2:$BZ$599"),MATCH(resource!$CC163,day_wise_sales_data!$A$2:$A$500,0),MATCH(resource!BD$2,INDIRECT("day_wise_sales_data!$B$1:$BZ$1"),0)),0)</f>
        <v>0</v>
      </c>
      <c r="BE163" s="3">
        <f ca="1">IFERROR(INDEX(INDIRECT("day_wise_sales_data!$B$2:$BZ$599"),MATCH(resource!$CC163,day_wise_sales_data!$A$2:$A$500,0),MATCH(resource!BE$2,INDIRECT("day_wise_sales_data!$B$1:$BZ$1"),0)),0)</f>
        <v>0</v>
      </c>
      <c r="BF163" s="3">
        <f ca="1">IFERROR(INDEX(INDIRECT("day_wise_sales_data!$B$2:$BZ$599"),MATCH(resource!$CC163,day_wise_sales_data!$A$2:$A$500,0),MATCH(resource!BF$2,INDIRECT("day_wise_sales_data!$B$1:$BZ$1"),0)),0)</f>
        <v>0</v>
      </c>
      <c r="BG163" s="3">
        <f ca="1">IFERROR(INDEX(INDIRECT("day_wise_sales_data!$B$2:$BZ$599"),MATCH(resource!$CC163,day_wise_sales_data!$A$2:$A$500,0),MATCH(resource!BG$2,INDIRECT("day_wise_sales_data!$B$1:$BZ$1"),0)),0)</f>
        <v>0</v>
      </c>
      <c r="BH163" s="3">
        <f ca="1">IFERROR(INDEX(INDIRECT("day_wise_sales_data!$B$2:$BZ$599"),MATCH(resource!$CC163,day_wise_sales_data!$A$2:$A$500,0),MATCH(resource!BH$2,INDIRECT("day_wise_sales_data!$B$1:$BZ$1"),0)),0)</f>
        <v>0</v>
      </c>
      <c r="BI163" s="3">
        <f ca="1">IFERROR(INDEX(INDIRECT("day_wise_sales_data!$B$2:$BZ$599"),MATCH(resource!$CC163,day_wise_sales_data!$A$2:$A$500,0),MATCH(resource!BI$2,INDIRECT("day_wise_sales_data!$B$1:$BZ$1"),0)),0)</f>
        <v>0</v>
      </c>
      <c r="BJ163" s="3">
        <f ca="1">IFERROR(INDEX(INDIRECT("day_wise_sales_data!$B$2:$BZ$599"),MATCH(resource!$CC163,day_wise_sales_data!$A$2:$A$500,0),MATCH(resource!BJ$2,INDIRECT("day_wise_sales_data!$B$1:$BZ$1"),0)),0)</f>
        <v>0</v>
      </c>
      <c r="BK163" s="3">
        <f ca="1">IFERROR(INDEX(INDIRECT("day_wise_sales_data!$B$2:$BZ$599"),MATCH(resource!$CC163,day_wise_sales_data!$A$2:$A$500,0),MATCH(resource!BK$2,INDIRECT("day_wise_sales_data!$B$1:$BZ$1"),0)),0)</f>
        <v>0</v>
      </c>
      <c r="BL163" s="3">
        <f ca="1">IFERROR(INDEX(INDIRECT("day_wise_sales_data!$B$2:$BZ$599"),MATCH(resource!$CC163,day_wise_sales_data!$A$2:$A$500,0),MATCH(resource!BL$2,INDIRECT("day_wise_sales_data!$B$1:$BZ$1"),0)),0)</f>
        <v>0</v>
      </c>
      <c r="BM163" s="3">
        <f ca="1">IFERROR(INDEX(INDIRECT("day_wise_sales_data!$B$2:$BZ$599"),MATCH(resource!$CC163,day_wise_sales_data!$A$2:$A$500,0),MATCH(resource!BM$2,INDIRECT("day_wise_sales_data!$B$1:$BZ$1"),0)),0)</f>
        <v>0</v>
      </c>
      <c r="BN163" s="3">
        <f ca="1">IFERROR(INDEX(INDIRECT("day_wise_sales_data!$B$2:$BZ$599"),MATCH(resource!$CC163,day_wise_sales_data!$A$2:$A$500,0),MATCH(resource!BN$2,INDIRECT("day_wise_sales_data!$B$1:$BZ$1"),0)),0)</f>
        <v>0</v>
      </c>
      <c r="BO163" s="3">
        <f ca="1">IFERROR(INDEX(INDIRECT("day_wise_sales_data!$B$2:$BZ$599"),MATCH(resource!$CC163,day_wise_sales_data!$A$2:$A$500,0),MATCH(resource!BO$2,INDIRECT("day_wise_sales_data!$B$1:$BZ$1"),0)),0)</f>
        <v>3695.31</v>
      </c>
      <c r="BP163" s="3">
        <f ca="1">IFERROR(INDEX(INDIRECT("day_wise_sales_data!$B$2:$BZ$599"),MATCH(resource!$CC163,day_wise_sales_data!$A$2:$A$500,0),MATCH(resource!BP$2,INDIRECT("day_wise_sales_data!$B$1:$BZ$1"),0)),0)</f>
        <v>0</v>
      </c>
      <c r="BQ163" s="3">
        <f ca="1">IFERROR(INDEX(INDIRECT("day_wise_sales_data!$B$2:$BZ$599"),MATCH(resource!$CC163,day_wise_sales_data!$A$2:$A$500,0),MATCH(resource!BQ$2,INDIRECT("day_wise_sales_data!$B$1:$BZ$1"),0)),0)</f>
        <v>0</v>
      </c>
      <c r="BR163" s="3">
        <f ca="1">IFERROR(INDEX(INDIRECT("day_wise_sales_data!$B$2:$BZ$599"),MATCH(resource!$CC163,day_wise_sales_data!$A$2:$A$500,0),MATCH(resource!BR$2,INDIRECT("day_wise_sales_data!$B$1:$BZ$1"),0)),0)</f>
        <v>0</v>
      </c>
      <c r="BS163" s="3">
        <f ca="1">IFERROR(INDEX(INDIRECT("day_wise_sales_data!$B$2:$BZ$599"),MATCH(resource!$CC163,day_wise_sales_data!$A$2:$A$500,0),MATCH(resource!BS$2,INDIRECT("day_wise_sales_data!$B$1:$BZ$1"),0)),0)</f>
        <v>4781.67</v>
      </c>
      <c r="BT163" s="3">
        <f ca="1">IFERROR(INDEX(INDIRECT("day_wise_sales_data!$B$2:$BZ$599"),MATCH(resource!$CC163,day_wise_sales_data!$A$2:$A$500,0),MATCH(resource!BT$2,INDIRECT("day_wise_sales_data!$B$1:$BZ$1"),0)),0)</f>
        <v>0</v>
      </c>
      <c r="BU163" s="3">
        <f ca="1">IFERROR(INDEX(INDIRECT("day_wise_sales_data!$B$2:$BZ$599"),MATCH(resource!$CC163,day_wise_sales_data!$A$2:$A$500,0),MATCH(resource!BU$2,INDIRECT("day_wise_sales_data!$B$1:$BZ$1"),0)),0)</f>
        <v>6146.29</v>
      </c>
      <c r="BV163" s="3">
        <f ca="1">IFERROR(INDEX(INDIRECT("day_wise_sales_data!$B$2:$BZ$599"),MATCH(resource!$CC163,day_wise_sales_data!$A$2:$A$500,0),MATCH(resource!BV$2,INDIRECT("day_wise_sales_data!$B$1:$BZ$1"),0)),0)</f>
        <v>1689.72</v>
      </c>
      <c r="BW163" s="3">
        <f ca="1">IFERROR(INDEX(INDIRECT("day_wise_sales_data!$B$2:$BZ$599"),MATCH(resource!$CC163,day_wise_sales_data!$A$2:$A$500,0),MATCH(resource!BW$2,INDIRECT("day_wise_sales_data!$B$1:$BZ$1"),0)),0)</f>
        <v>0</v>
      </c>
      <c r="BX163" s="3">
        <f ca="1">IFERROR(INDEX(INDIRECT("day_wise_sales_data!$B$2:$BZ$599"),MATCH(resource!$CC163,day_wise_sales_data!$A$2:$A$500,0),MATCH(resource!BX$2,INDIRECT("day_wise_sales_data!$B$1:$BZ$1"),0)),0)</f>
        <v>0</v>
      </c>
      <c r="BY163" s="3">
        <f ca="1">IFERROR(INDEX(INDIRECT("day_wise_sales_data!$B$2:$BZ$599"),MATCH(resource!$CC163,day_wise_sales_data!$A$2:$A$500,0),MATCH(resource!BY$2,INDIRECT("day_wise_sales_data!$B$1:$BZ$1"),0)),0)</f>
        <v>0</v>
      </c>
      <c r="BZ163" s="3">
        <f ca="1">IFERROR(INDEX(INDIRECT("day_wise_sales_data!$B$2:$BZ$599"),MATCH(resource!$CC163,day_wise_sales_data!$A$2:$A$500,0),MATCH(resource!BZ$2,INDIRECT("day_wise_sales_data!$B$1:$BZ$1"),0)),0)</f>
        <v>0</v>
      </c>
      <c r="CA163" s="3" t="str">
        <f ca="1">IFERROR(INDEX(INDIRECT("day_wise_sales_data!$B$2:$BZ$599"),MATCH(resource!$CC163,day_wise_sales_data!$A$2:$A$500,0),MATCH(resource!CA$2,INDIRECT("day_wise_sales_data!$B$1:$BZ$1"),0)),0)</f>
        <v>dd</v>
      </c>
      <c r="CC163" s="4" t="str">
        <f>sales_data!H162</f>
        <v>DHK021911</v>
      </c>
      <c r="CD163" s="1">
        <v>161</v>
      </c>
      <c r="CE163" s="1" t="str">
        <f>IF(AQ163=report!$AQ$3,resource!CD163,"")</f>
        <v/>
      </c>
      <c r="CF163" s="5" t="str">
        <f>IFERROR(SMALL($CE$3:$CE$1001,ROWS($CE$3:CE163)),"")</f>
        <v/>
      </c>
      <c r="CH163">
        <f>IFERROR(VLOOKUP($CC163,data_pull!$E$22:$G$700,2,0),0)</f>
        <v>81275.83</v>
      </c>
      <c r="CI163" s="1">
        <f t="shared" si="75"/>
        <v>42</v>
      </c>
      <c r="CJ163" s="1">
        <f t="shared" si="74"/>
        <v>0</v>
      </c>
      <c r="CK163" s="1" t="s">
        <v>1345</v>
      </c>
      <c r="CL163" s="1">
        <f t="shared" si="76"/>
        <v>111</v>
      </c>
      <c r="CM163" s="1" t="str">
        <f>IFERROR(VLOOKUP($CK163,stock_data!$B$3:$W$612,2,0),0)</f>
        <v>KEMIN-850mg TABLET</v>
      </c>
      <c r="CN163" s="1" t="str">
        <f>IFERROR(VLOOKUP($CK163,stock_data!$B$3:$W$612,4,0),0)</f>
        <v>5x10's</v>
      </c>
      <c r="CO163" s="1">
        <f>IFERROR(VLOOKUP($CK163,stock_data!$B$3:$W$612,5,0),0)</f>
        <v>176.5</v>
      </c>
      <c r="CP163" s="3">
        <f t="shared" si="77"/>
        <v>0</v>
      </c>
      <c r="CQ163" s="3">
        <f t="shared" si="78"/>
        <v>0</v>
      </c>
      <c r="CR163" s="1">
        <f>IFERROR(VLOOKUP($CK163,stock_data!$B$3:$W$612,6,0),0)</f>
        <v>44</v>
      </c>
      <c r="CS163" s="1">
        <f>IFERROR(VLOOKUP($CK163,stock_data!$B$3:$W$612,7,0),0)</f>
        <v>79</v>
      </c>
      <c r="CT163" s="1">
        <f>IFERROR(VLOOKUP($CK163,stock_data!$B$3:$W$612,8,0),0)</f>
        <v>39</v>
      </c>
      <c r="CU163" s="1">
        <f>IFERROR(VLOOKUP($CK163,stock_data!$B$3:$W$612,9,0),0)</f>
        <v>1</v>
      </c>
      <c r="CV163" s="1">
        <f>IFERROR(VLOOKUP($CK163,stock_data!$B$3:$W$612,10,0),0)</f>
        <v>48</v>
      </c>
      <c r="CW163" s="1">
        <f>IFERROR(VLOOKUP($CK163,stock_data!$B$3:$W$612,11,0),0)</f>
        <v>92</v>
      </c>
      <c r="CX163" s="1">
        <f>IFERROR(VLOOKUP($CK163,stock_data!$B$3:$W$612,12,0),0)</f>
        <v>480</v>
      </c>
      <c r="CY163" s="1">
        <f>IFERROR(VLOOKUP($CK163,stock_data!$B$3:$W$612,13,0),0)</f>
        <v>105</v>
      </c>
      <c r="CZ163" s="1">
        <f>IFERROR(VLOOKUP($CK163,stock_data!$B$3:$W$612,14,0),0)</f>
        <v>81</v>
      </c>
      <c r="DA163" s="1">
        <f>IFERROR(VLOOKUP($CK163,stock_data!$B$3:$W$612,15,0),0)</f>
        <v>37</v>
      </c>
      <c r="DB163" s="1">
        <f>IFERROR(VLOOKUP($CK163,stock_data!$B$3:$W$612,16,0),0)</f>
        <v>30</v>
      </c>
      <c r="DC163" s="1">
        <f>IFERROR(VLOOKUP($CK163,stock_data!$B$3:$W$612,17,0),0)</f>
        <v>50</v>
      </c>
      <c r="DD163" s="1">
        <f>IFERROR(VLOOKUP($CK163,stock_data!$B$3:$W$612,18,0),0)</f>
        <v>77</v>
      </c>
      <c r="DE163" s="1">
        <f>IFERROR(VLOOKUP($CK163,stock_data!$B$3:$W$612,19,0),0)</f>
        <v>130</v>
      </c>
      <c r="DF163" s="1">
        <f>IFERROR(VLOOKUP($CK163,stock_data!$B$3:$W$612,20,0),0)</f>
        <v>46</v>
      </c>
      <c r="DG163" s="1">
        <f>IFERROR(VLOOKUP($CK163,stock_data!$B$3:$W$612,21,0),0)</f>
        <v>74</v>
      </c>
      <c r="DH163" s="1">
        <f>IFERROR(VLOOKUP($CK163,stock_data!$B$3:$W$612,22,0),0)</f>
        <v>75</v>
      </c>
      <c r="DI163" s="1">
        <f t="shared" si="79"/>
        <v>1488</v>
      </c>
      <c r="DJ163" s="1">
        <f t="shared" si="80"/>
        <v>262632</v>
      </c>
      <c r="DK163" s="3">
        <f>IFERROR(INDEX(COD_SALES!$B$5:$Z$500,MATCH(resource!$CC163,COD_SALES!$A$5:$A$500,0),MATCH(resource!DK$2,COD_SALES!$B$4:$Z$4,0)),"")</f>
        <v>0</v>
      </c>
      <c r="DL163" s="3">
        <f>IFERROR(INDEX(COD_SALES!$B$5:$Z$500,MATCH(resource!$CC163,COD_SALES!$A$5:$A$500,0),MATCH(resource!DL$2,COD_SALES!$B$4:$Z$4,0)),"")</f>
        <v>0</v>
      </c>
      <c r="DM163" s="3">
        <f>IFERROR(INDEX(COD_SALES!$B$5:$Z$500,MATCH(resource!$CC163,COD_SALES!$A$5:$A$500,0),MATCH(resource!DM$2,COD_SALES!$B$4:$Z$4,0)),"")</f>
        <v>0</v>
      </c>
      <c r="DN163" s="3" t="str">
        <f>IFERROR(INDEX(COD_SALES!$B$5:$Z$500,MATCH(resource!$CC163,COD_SALES!$A$5:$A$500,0),MATCH(resource!DN$2,COD_SALES!$B$4:$Z$4,0)),"")</f>
        <v/>
      </c>
      <c r="DO163" s="3">
        <f>IFERROR(INDEX(COD_SALES!$B$5:$Z$500,MATCH(resource!$CC163,COD_SALES!$A$5:$A$500,0),MATCH(resource!DO$2,COD_SALES!$B$4:$Z$4,0)),"")</f>
        <v>0</v>
      </c>
      <c r="DP163" s="3">
        <f>IFERROR(INDEX(COD_SALES!$B$5:$Z$500,MATCH(resource!$CC163,COD_SALES!$A$5:$A$500,0),MATCH(resource!DP$2,COD_SALES!$B$4:$Z$4,0)),"")</f>
        <v>0</v>
      </c>
      <c r="DQ163" s="3" t="str">
        <f>IFERROR(INDEX(COD_SALES!$B$5:$Z$500,MATCH(resource!$CC163,COD_SALES!$A$5:$A$500,0),MATCH(resource!DQ$2,COD_SALES!$B$4:$Z$4,0)),"")</f>
        <v/>
      </c>
      <c r="DR163" s="3">
        <f>IFERROR(INDEX(COD_SALES!$B$5:$Z$500,MATCH(resource!$CC163,COD_SALES!$A$5:$A$500,0),MATCH(resource!DR$2,COD_SALES!$B$4:$Z$4,0)),"")</f>
        <v>0</v>
      </c>
      <c r="DS163" s="3">
        <f>IFERROR(INDEX(COD_SALES!$B$5:$Z$500,MATCH(resource!$CC163,COD_SALES!$A$5:$A$500,0),MATCH(resource!DS$2,COD_SALES!$B$4:$Z$4,0)),"")</f>
        <v>112</v>
      </c>
      <c r="DT163" s="3">
        <f>IFERROR(INDEX(COD_SALES!$B$5:$Z$500,MATCH(resource!$CC163,COD_SALES!$A$5:$A$500,0),MATCH(resource!DT$2,COD_SALES!$B$4:$Z$4,0)),"")</f>
        <v>0</v>
      </c>
      <c r="DU163" s="3">
        <f>IFERROR(INDEX(COD_SALES!$B$5:$Z$500,MATCH(resource!$CC163,COD_SALES!$A$5:$A$500,0),MATCH(resource!DU$2,COD_SALES!$B$4:$Z$4,0)),"")</f>
        <v>0</v>
      </c>
      <c r="DV163" s="3">
        <f>IFERROR(INDEX(COD_SALES!$B$5:$Z$500,MATCH(resource!$CC163,COD_SALES!$A$5:$A$500,0),MATCH(resource!DV$2,COD_SALES!$B$4:$Z$4,0)),"")</f>
        <v>0</v>
      </c>
      <c r="DW163" s="3">
        <f>IFERROR(INDEX(COD_SALES!$B$5:$Z$500,MATCH(resource!$CC163,COD_SALES!$A$5:$A$500,0),MATCH(resource!DW$2,COD_SALES!$B$4:$Z$4,0)),"")</f>
        <v>0</v>
      </c>
      <c r="DX163" s="3">
        <f>IFERROR(INDEX(COD_SALES!$B$5:$Z$500,MATCH(resource!$CC163,COD_SALES!$A$5:$A$500,0),MATCH(resource!DX$2,COD_SALES!$B$4:$Z$4,0)),"")</f>
        <v>0</v>
      </c>
      <c r="DY163" s="3">
        <f>IFERROR(INDEX(COD_SALES!$B$5:$Z$500,MATCH(resource!$CC163,COD_SALES!$A$5:$A$500,0),MATCH(resource!DY$2,COD_SALES!$B$4:$Z$4,0)),"")</f>
        <v>16</v>
      </c>
      <c r="DZ163" s="3">
        <f>IFERROR(INDEX(COD_SALES!$B$5:$Z$500,MATCH(resource!$CC163,COD_SALES!$A$5:$A$500,0),MATCH(resource!DZ$2,COD_SALES!$B$4:$Z$4,0)),"")</f>
        <v>0</v>
      </c>
      <c r="EA163" s="3">
        <f>IFERROR(INDEX(COD_SALES!$B$5:$Z$500,MATCH(resource!$CC163,COD_SALES!$A$5:$A$500,0),MATCH(resource!EA$2,COD_SALES!$B$4:$Z$4,0)),"")</f>
        <v>0</v>
      </c>
      <c r="EB163" s="3">
        <f t="shared" si="81"/>
        <v>29590.720000000001</v>
      </c>
      <c r="ED163" s="3">
        <f>IFERROR(VLOOKUP($CK163,depot_prod_sales!$B$5:$S$200,3,0),0)</f>
        <v>32</v>
      </c>
      <c r="EE163" s="3">
        <f>IFERROR(VLOOKUP($CK163,depot_prod_sales!$B$5:$S$200,4,0),0)</f>
        <v>9</v>
      </c>
      <c r="EF163" s="3">
        <f>IFERROR(VLOOKUP($CK163,depot_prod_sales!$B$5:$S$200,5,0),0)</f>
        <v>38</v>
      </c>
      <c r="EG163" s="3">
        <f>IFERROR(VLOOKUP($CK163,depot_prod_sales!$B$5:$S$200,6,0),0)</f>
        <v>35</v>
      </c>
      <c r="EH163" s="3">
        <f>IFERROR(VLOOKUP($CK163,depot_prod_sales!$B$5:$S$200,7,0),0)</f>
        <v>11</v>
      </c>
      <c r="EI163" s="3">
        <f>IFERROR(VLOOKUP($CK163,depot_prod_sales!$B$5:$S$200,8,0),0)</f>
        <v>183</v>
      </c>
      <c r="EJ163" s="3">
        <f>IFERROR(VLOOKUP($CK163,depot_prod_sales!$B$5:$S$200,9,0),0)</f>
        <v>28</v>
      </c>
      <c r="EK163" s="3">
        <f>IFERROR(VLOOKUP($CK163,depot_prod_sales!$B$5:$S$200,10,0),0)</f>
        <v>24</v>
      </c>
      <c r="EL163" s="3">
        <f>IFERROR(VLOOKUP($CK163,depot_prod_sales!$B$5:$S$200,11,0),0)</f>
        <v>1</v>
      </c>
      <c r="EM163" s="3">
        <f>IFERROR(VLOOKUP($CK163,depot_prod_sales!$B$5:$S$200,12,0),0)</f>
        <v>0</v>
      </c>
      <c r="EN163" s="3">
        <f>IFERROR(VLOOKUP($CK163,depot_prod_sales!$B$5:$S$200,13,0),0)</f>
        <v>111</v>
      </c>
      <c r="EO163" s="3">
        <f>IFERROR(VLOOKUP($CK163,depot_prod_sales!$B$5:$S$200,14,0),0)</f>
        <v>17</v>
      </c>
      <c r="EP163" s="3">
        <f>IFERROR(VLOOKUP($CK163,depot_prod_sales!$B$5:$S$200,15,0),0)</f>
        <v>9</v>
      </c>
      <c r="EQ163" s="3">
        <f>IFERROR(VLOOKUP($CK163,depot_prod_sales!$B$5:$S$200,16,0),0)</f>
        <v>80</v>
      </c>
      <c r="ER163" s="3">
        <f>IFERROR(VLOOKUP($CK163,depot_prod_sales!$B$5:$S$200,17,0),0)</f>
        <v>63</v>
      </c>
      <c r="ES163" s="3">
        <f>IFERROR(VLOOKUP($CK163,depot_prod_sales!$B$5:$S$200,18,0),0)</f>
        <v>25</v>
      </c>
      <c r="ET163" s="116">
        <f t="shared" si="82"/>
        <v>666</v>
      </c>
      <c r="EU163" s="116">
        <f t="shared" si="83"/>
        <v>117549</v>
      </c>
      <c r="EW163" s="3">
        <f>IFERROR(VLOOKUP(CC163,data_pull!$AO$25:$AR$546,2,0),0)</f>
        <v>16</v>
      </c>
      <c r="EX163" s="1">
        <f>IFERROR(VLOOKUP(CC163,data_pull!$AO$25:$AR$546,4,0),0)</f>
        <v>170000</v>
      </c>
    </row>
    <row r="164" spans="13:154" x14ac:dyDescent="0.25"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4" t="str">
        <f>sales_data!B163</f>
        <v>Abdul Kader Zilane</v>
      </c>
      <c r="AR164" s="4" t="str">
        <f>sales_data!C163</f>
        <v>Zirani Team (Blank)</v>
      </c>
      <c r="AS164" s="5" t="str">
        <f t="shared" si="73"/>
        <v>Zirani Team (Blank)</v>
      </c>
      <c r="AT164" s="4" t="str">
        <f>sales_data!I163</f>
        <v>Milon Mia</v>
      </c>
      <c r="AU164" s="4" t="str">
        <f>sales_data!W163</f>
        <v>Zirani (Tb)</v>
      </c>
      <c r="AV164" s="1">
        <f>sales_data!N163</f>
        <v>62773.73</v>
      </c>
      <c r="AW164" s="1">
        <f>sales_data!P163</f>
        <v>22</v>
      </c>
      <c r="AX164" s="3">
        <f ca="1">IFERROR(INDEX(INDIRECT("day_wise_sales_data!$B$2:$BZ$599"),MATCH(resource!$CC164,day_wise_sales_data!$A$2:$A$500,0),MATCH(resource!AX$2,INDIRECT("day_wise_sales_data!$B$1:$BZ$1"),0)),0)</f>
        <v>0</v>
      </c>
      <c r="AY164" s="3">
        <f ca="1">IFERROR(INDEX(INDIRECT("day_wise_sales_data!$B$2:$BZ$599"),MATCH(resource!$CC164,day_wise_sales_data!$A$2:$A$500,0),MATCH(resource!AY$2,INDIRECT("day_wise_sales_data!$B$1:$BZ$1"),0)),0)</f>
        <v>0</v>
      </c>
      <c r="AZ164" s="3">
        <f ca="1">IFERROR(INDEX(INDIRECT("day_wise_sales_data!$B$2:$BZ$599"),MATCH(resource!$CC164,day_wise_sales_data!$A$2:$A$500,0),MATCH(resource!AZ$2,INDIRECT("day_wise_sales_data!$B$1:$BZ$1"),0)),0)</f>
        <v>0</v>
      </c>
      <c r="BA164" s="3">
        <f ca="1">IFERROR(INDEX(INDIRECT("day_wise_sales_data!$B$2:$BZ$599"),MATCH(resource!$CC164,day_wise_sales_data!$A$2:$A$500,0),MATCH(resource!BA$2,INDIRECT("day_wise_sales_data!$B$1:$BZ$1"),0)),0)</f>
        <v>3567.86</v>
      </c>
      <c r="BB164" s="3">
        <f ca="1">IFERROR(INDEX(INDIRECT("day_wise_sales_data!$B$2:$BZ$599"),MATCH(resource!$CC164,day_wise_sales_data!$A$2:$A$500,0),MATCH(resource!BB$2,INDIRECT("day_wise_sales_data!$B$1:$BZ$1"),0)),0)</f>
        <v>0</v>
      </c>
      <c r="BC164" s="3">
        <f ca="1">IFERROR(INDEX(INDIRECT("day_wise_sales_data!$B$2:$BZ$599"),MATCH(resource!$CC164,day_wise_sales_data!$A$2:$A$500,0),MATCH(resource!BC$2,INDIRECT("day_wise_sales_data!$B$1:$BZ$1"),0)),0)</f>
        <v>0</v>
      </c>
      <c r="BD164" s="3">
        <f ca="1">IFERROR(INDEX(INDIRECT("day_wise_sales_data!$B$2:$BZ$599"),MATCH(resource!$CC164,day_wise_sales_data!$A$2:$A$500,0),MATCH(resource!BD$2,INDIRECT("day_wise_sales_data!$B$1:$BZ$1"),0)),0)</f>
        <v>1197.93</v>
      </c>
      <c r="BE164" s="3">
        <f ca="1">IFERROR(INDEX(INDIRECT("day_wise_sales_data!$B$2:$BZ$599"),MATCH(resource!$CC164,day_wise_sales_data!$A$2:$A$500,0),MATCH(resource!BE$2,INDIRECT("day_wise_sales_data!$B$1:$BZ$1"),0)),0)</f>
        <v>0</v>
      </c>
      <c r="BF164" s="3">
        <f ca="1">IFERROR(INDEX(INDIRECT("day_wise_sales_data!$B$2:$BZ$599"),MATCH(resource!$CC164,day_wise_sales_data!$A$2:$A$500,0),MATCH(resource!BF$2,INDIRECT("day_wise_sales_data!$B$1:$BZ$1"),0)),0)</f>
        <v>0</v>
      </c>
      <c r="BG164" s="3">
        <f ca="1">IFERROR(INDEX(INDIRECT("day_wise_sales_data!$B$2:$BZ$599"),MATCH(resource!$CC164,day_wise_sales_data!$A$2:$A$500,0),MATCH(resource!BG$2,INDIRECT("day_wise_sales_data!$B$1:$BZ$1"),0)),0)</f>
        <v>0</v>
      </c>
      <c r="BH164" s="3">
        <f ca="1">IFERROR(INDEX(INDIRECT("day_wise_sales_data!$B$2:$BZ$599"),MATCH(resource!$CC164,day_wise_sales_data!$A$2:$A$500,0),MATCH(resource!BH$2,INDIRECT("day_wise_sales_data!$B$1:$BZ$1"),0)),0)</f>
        <v>0</v>
      </c>
      <c r="BI164" s="3">
        <f ca="1">IFERROR(INDEX(INDIRECT("day_wise_sales_data!$B$2:$BZ$599"),MATCH(resource!$CC164,day_wise_sales_data!$A$2:$A$500,0),MATCH(resource!BI$2,INDIRECT("day_wise_sales_data!$B$1:$BZ$1"),0)),0)</f>
        <v>0</v>
      </c>
      <c r="BJ164" s="3">
        <f ca="1">IFERROR(INDEX(INDIRECT("day_wise_sales_data!$B$2:$BZ$599"),MATCH(resource!$CC164,day_wise_sales_data!$A$2:$A$500,0),MATCH(resource!BJ$2,INDIRECT("day_wise_sales_data!$B$1:$BZ$1"),0)),0)</f>
        <v>0</v>
      </c>
      <c r="BK164" s="3">
        <f ca="1">IFERROR(INDEX(INDIRECT("day_wise_sales_data!$B$2:$BZ$599"),MATCH(resource!$CC164,day_wise_sales_data!$A$2:$A$500,0),MATCH(resource!BK$2,INDIRECT("day_wise_sales_data!$B$1:$BZ$1"),0)),0)</f>
        <v>11931.48</v>
      </c>
      <c r="BL164" s="3">
        <f ca="1">IFERROR(INDEX(INDIRECT("day_wise_sales_data!$B$2:$BZ$599"),MATCH(resource!$CC164,day_wise_sales_data!$A$2:$A$500,0),MATCH(resource!BL$2,INDIRECT("day_wise_sales_data!$B$1:$BZ$1"),0)),0)</f>
        <v>0</v>
      </c>
      <c r="BM164" s="3">
        <f ca="1">IFERROR(INDEX(INDIRECT("day_wise_sales_data!$B$2:$BZ$599"),MATCH(resource!$CC164,day_wise_sales_data!$A$2:$A$500,0),MATCH(resource!BM$2,INDIRECT("day_wise_sales_data!$B$1:$BZ$1"),0)),0)</f>
        <v>0</v>
      </c>
      <c r="BN164" s="3">
        <f ca="1">IFERROR(INDEX(INDIRECT("day_wise_sales_data!$B$2:$BZ$599"),MATCH(resource!$CC164,day_wise_sales_data!$A$2:$A$500,0),MATCH(resource!BN$2,INDIRECT("day_wise_sales_data!$B$1:$BZ$1"),0)),0)</f>
        <v>0</v>
      </c>
      <c r="BO164" s="3">
        <f ca="1">IFERROR(INDEX(INDIRECT("day_wise_sales_data!$B$2:$BZ$599"),MATCH(resource!$CC164,day_wise_sales_data!$A$2:$A$500,0),MATCH(resource!BO$2,INDIRECT("day_wise_sales_data!$B$1:$BZ$1"),0)),0)</f>
        <v>13653.84</v>
      </c>
      <c r="BP164" s="3">
        <f ca="1">IFERROR(INDEX(INDIRECT("day_wise_sales_data!$B$2:$BZ$599"),MATCH(resource!$CC164,day_wise_sales_data!$A$2:$A$500,0),MATCH(resource!BP$2,INDIRECT("day_wise_sales_data!$B$1:$BZ$1"),0)),0)</f>
        <v>0</v>
      </c>
      <c r="BQ164" s="3">
        <f ca="1">IFERROR(INDEX(INDIRECT("day_wise_sales_data!$B$2:$BZ$599"),MATCH(resource!$CC164,day_wise_sales_data!$A$2:$A$500,0),MATCH(resource!BQ$2,INDIRECT("day_wise_sales_data!$B$1:$BZ$1"),0)),0)</f>
        <v>0</v>
      </c>
      <c r="BR164" s="3">
        <f ca="1">IFERROR(INDEX(INDIRECT("day_wise_sales_data!$B$2:$BZ$599"),MATCH(resource!$CC164,day_wise_sales_data!$A$2:$A$500,0),MATCH(resource!BR$2,INDIRECT("day_wise_sales_data!$B$1:$BZ$1"),0)),0)</f>
        <v>0</v>
      </c>
      <c r="BS164" s="3">
        <f ca="1">IFERROR(INDEX(INDIRECT("day_wise_sales_data!$B$2:$BZ$599"),MATCH(resource!$CC164,day_wise_sales_data!$A$2:$A$500,0),MATCH(resource!BS$2,INDIRECT("day_wise_sales_data!$B$1:$BZ$1"),0)),0)</f>
        <v>14426.58</v>
      </c>
      <c r="BT164" s="3">
        <f ca="1">IFERROR(INDEX(INDIRECT("day_wise_sales_data!$B$2:$BZ$599"),MATCH(resource!$CC164,day_wise_sales_data!$A$2:$A$500,0),MATCH(resource!BT$2,INDIRECT("day_wise_sales_data!$B$1:$BZ$1"),0)),0)</f>
        <v>0</v>
      </c>
      <c r="BU164" s="3">
        <f ca="1">IFERROR(INDEX(INDIRECT("day_wise_sales_data!$B$2:$BZ$599"),MATCH(resource!$CC164,day_wise_sales_data!$A$2:$A$500,0),MATCH(resource!BU$2,INDIRECT("day_wise_sales_data!$B$1:$BZ$1"),0)),0)</f>
        <v>4025.72</v>
      </c>
      <c r="BV164" s="3">
        <f ca="1">IFERROR(INDEX(INDIRECT("day_wise_sales_data!$B$2:$BZ$599"),MATCH(resource!$CC164,day_wise_sales_data!$A$2:$A$500,0),MATCH(resource!BV$2,INDIRECT("day_wise_sales_data!$B$1:$BZ$1"),0)),0)</f>
        <v>0</v>
      </c>
      <c r="BW164" s="3">
        <f ca="1">IFERROR(INDEX(INDIRECT("day_wise_sales_data!$B$2:$BZ$599"),MATCH(resource!$CC164,day_wise_sales_data!$A$2:$A$500,0),MATCH(resource!BW$2,INDIRECT("day_wise_sales_data!$B$1:$BZ$1"),0)),0)</f>
        <v>0</v>
      </c>
      <c r="BX164" s="3">
        <f ca="1">IFERROR(INDEX(INDIRECT("day_wise_sales_data!$B$2:$BZ$599"),MATCH(resource!$CC164,day_wise_sales_data!$A$2:$A$500,0),MATCH(resource!BX$2,INDIRECT("day_wise_sales_data!$B$1:$BZ$1"),0)),0)</f>
        <v>0</v>
      </c>
      <c r="BY164" s="3">
        <f ca="1">IFERROR(INDEX(INDIRECT("day_wise_sales_data!$B$2:$BZ$599"),MATCH(resource!$CC164,day_wise_sales_data!$A$2:$A$500,0),MATCH(resource!BY$2,INDIRECT("day_wise_sales_data!$B$1:$BZ$1"),0)),0)</f>
        <v>4268.96</v>
      </c>
      <c r="BZ164" s="3">
        <f ca="1">IFERROR(INDEX(INDIRECT("day_wise_sales_data!$B$2:$BZ$599"),MATCH(resource!$CC164,day_wise_sales_data!$A$2:$A$500,0),MATCH(resource!BZ$2,INDIRECT("day_wise_sales_data!$B$1:$BZ$1"),0)),0)</f>
        <v>0</v>
      </c>
      <c r="CA164" s="3" t="str">
        <f ca="1">IFERROR(INDEX(INDIRECT("day_wise_sales_data!$B$2:$BZ$599"),MATCH(resource!$CC164,day_wise_sales_data!$A$2:$A$500,0),MATCH(resource!CA$2,INDIRECT("day_wise_sales_data!$B$1:$BZ$1"),0)),0)</f>
        <v>dd</v>
      </c>
      <c r="CC164" s="4" t="str">
        <f>sales_data!H163</f>
        <v>DHK02213</v>
      </c>
      <c r="CD164" s="1">
        <v>162</v>
      </c>
      <c r="CE164" s="1" t="str">
        <f>IF(AQ164=report!$AQ$3,resource!CD164,"")</f>
        <v/>
      </c>
      <c r="CF164" s="5" t="str">
        <f>IFERROR(SMALL($CE$3:$CE$1001,ROWS($CE$3:CE164)),"")</f>
        <v/>
      </c>
      <c r="CH164">
        <f>IFERROR(VLOOKUP($CC164,data_pull!$E$22:$G$700,2,0),0)</f>
        <v>62773.73</v>
      </c>
      <c r="CI164" s="1">
        <f t="shared" si="75"/>
        <v>154</v>
      </c>
      <c r="CJ164" s="1">
        <f t="shared" si="74"/>
        <v>0</v>
      </c>
      <c r="CK164" s="1" t="s">
        <v>1347</v>
      </c>
      <c r="CL164" s="1">
        <f t="shared" si="76"/>
        <v>111</v>
      </c>
      <c r="CM164" s="1" t="str">
        <f>IFERROR(VLOOKUP($CK164,stock_data!$B$3:$W$612,2,0),0)</f>
        <v>KEMIN-SR TABLET</v>
      </c>
      <c r="CN164" s="1" t="str">
        <f>IFERROR(VLOOKUP($CK164,stock_data!$B$3:$W$612,4,0),0)</f>
        <v>5x10's</v>
      </c>
      <c r="CO164" s="1">
        <f>IFERROR(VLOOKUP($CK164,stock_data!$B$3:$W$612,5,0),0)</f>
        <v>220</v>
      </c>
      <c r="CP164" s="3">
        <f t="shared" si="77"/>
        <v>0</v>
      </c>
      <c r="CQ164" s="3">
        <f t="shared" si="78"/>
        <v>0</v>
      </c>
      <c r="CR164" s="1">
        <f>IFERROR(VLOOKUP($CK164,stock_data!$B$3:$W$612,6,0),0)</f>
        <v>0</v>
      </c>
      <c r="CS164" s="1">
        <f>IFERROR(VLOOKUP($CK164,stock_data!$B$3:$W$612,7,0),0)</f>
        <v>0</v>
      </c>
      <c r="CT164" s="1">
        <f>IFERROR(VLOOKUP($CK164,stock_data!$B$3:$W$612,8,0),0)</f>
        <v>0</v>
      </c>
      <c r="CU164" s="1">
        <f>IFERROR(VLOOKUP($CK164,stock_data!$B$3:$W$612,9,0),0)</f>
        <v>0</v>
      </c>
      <c r="CV164" s="1">
        <f>IFERROR(VLOOKUP($CK164,stock_data!$B$3:$W$612,10,0),0)</f>
        <v>0</v>
      </c>
      <c r="CW164" s="1">
        <f>IFERROR(VLOOKUP($CK164,stock_data!$B$3:$W$612,11,0),0)</f>
        <v>0</v>
      </c>
      <c r="CX164" s="1">
        <f>IFERROR(VLOOKUP($CK164,stock_data!$B$3:$W$612,12,0),0)</f>
        <v>0</v>
      </c>
      <c r="CY164" s="1">
        <f>IFERROR(VLOOKUP($CK164,stock_data!$B$3:$W$612,13,0),0)</f>
        <v>0</v>
      </c>
      <c r="CZ164" s="1">
        <f>IFERROR(VLOOKUP($CK164,stock_data!$B$3:$W$612,14,0),0)</f>
        <v>0</v>
      </c>
      <c r="DA164" s="1">
        <f>IFERROR(VLOOKUP($CK164,stock_data!$B$3:$W$612,15,0),0)</f>
        <v>0</v>
      </c>
      <c r="DB164" s="1">
        <f>IFERROR(VLOOKUP($CK164,stock_data!$B$3:$W$612,16,0),0)</f>
        <v>0</v>
      </c>
      <c r="DC164" s="1">
        <f>IFERROR(VLOOKUP($CK164,stock_data!$B$3:$W$612,17,0),0)</f>
        <v>0</v>
      </c>
      <c r="DD164" s="1">
        <f>IFERROR(VLOOKUP($CK164,stock_data!$B$3:$W$612,18,0),0)</f>
        <v>0</v>
      </c>
      <c r="DE164" s="1">
        <f>IFERROR(VLOOKUP($CK164,stock_data!$B$3:$W$612,19,0),0)</f>
        <v>0</v>
      </c>
      <c r="DF164" s="1">
        <f>IFERROR(VLOOKUP($CK164,stock_data!$B$3:$W$612,20,0),0)</f>
        <v>0</v>
      </c>
      <c r="DG164" s="1">
        <f>IFERROR(VLOOKUP($CK164,stock_data!$B$3:$W$612,21,0),0)</f>
        <v>0</v>
      </c>
      <c r="DH164" s="1">
        <f>IFERROR(VLOOKUP($CK164,stock_data!$B$3:$W$612,22,0),0)</f>
        <v>0</v>
      </c>
      <c r="DI164" s="1">
        <f t="shared" si="79"/>
        <v>0</v>
      </c>
      <c r="DJ164" s="1">
        <f t="shared" si="80"/>
        <v>0</v>
      </c>
      <c r="DK164" s="3">
        <f>IFERROR(INDEX(COD_SALES!$B$5:$Z$500,MATCH(resource!$CC164,COD_SALES!$A$5:$A$500,0),MATCH(resource!DK$2,COD_SALES!$B$4:$Z$4,0)),"")</f>
        <v>0</v>
      </c>
      <c r="DL164" s="3">
        <f>IFERROR(INDEX(COD_SALES!$B$5:$Z$500,MATCH(resource!$CC164,COD_SALES!$A$5:$A$500,0),MATCH(resource!DL$2,COD_SALES!$B$4:$Z$4,0)),"")</f>
        <v>0</v>
      </c>
      <c r="DM164" s="3">
        <f>IFERROR(INDEX(COD_SALES!$B$5:$Z$500,MATCH(resource!$CC164,COD_SALES!$A$5:$A$500,0),MATCH(resource!DM$2,COD_SALES!$B$4:$Z$4,0)),"")</f>
        <v>6</v>
      </c>
      <c r="DN164" s="3" t="str">
        <f>IFERROR(INDEX(COD_SALES!$B$5:$Z$500,MATCH(resource!$CC164,COD_SALES!$A$5:$A$500,0),MATCH(resource!DN$2,COD_SALES!$B$4:$Z$4,0)),"")</f>
        <v/>
      </c>
      <c r="DO164" s="3">
        <f>IFERROR(INDEX(COD_SALES!$B$5:$Z$500,MATCH(resource!$CC164,COD_SALES!$A$5:$A$500,0),MATCH(resource!DO$2,COD_SALES!$B$4:$Z$4,0)),"")</f>
        <v>0</v>
      </c>
      <c r="DP164" s="3">
        <f>IFERROR(INDEX(COD_SALES!$B$5:$Z$500,MATCH(resource!$CC164,COD_SALES!$A$5:$A$500,0),MATCH(resource!DP$2,COD_SALES!$B$4:$Z$4,0)),"")</f>
        <v>5</v>
      </c>
      <c r="DQ164" s="3" t="str">
        <f>IFERROR(INDEX(COD_SALES!$B$5:$Z$500,MATCH(resource!$CC164,COD_SALES!$A$5:$A$500,0),MATCH(resource!DQ$2,COD_SALES!$B$4:$Z$4,0)),"")</f>
        <v/>
      </c>
      <c r="DR164" s="3">
        <f>IFERROR(INDEX(COD_SALES!$B$5:$Z$500,MATCH(resource!$CC164,COD_SALES!$A$5:$A$500,0),MATCH(resource!DR$2,COD_SALES!$B$4:$Z$4,0)),"")</f>
        <v>0</v>
      </c>
      <c r="DS164" s="3">
        <f>IFERROR(INDEX(COD_SALES!$B$5:$Z$500,MATCH(resource!$CC164,COD_SALES!$A$5:$A$500,0),MATCH(resource!DS$2,COD_SALES!$B$4:$Z$4,0)),"")</f>
        <v>50</v>
      </c>
      <c r="DT164" s="3">
        <f>IFERROR(INDEX(COD_SALES!$B$5:$Z$500,MATCH(resource!$CC164,COD_SALES!$A$5:$A$500,0),MATCH(resource!DT$2,COD_SALES!$B$4:$Z$4,0)),"")</f>
        <v>0</v>
      </c>
      <c r="DU164" s="3">
        <f>IFERROR(INDEX(COD_SALES!$B$5:$Z$500,MATCH(resource!$CC164,COD_SALES!$A$5:$A$500,0),MATCH(resource!DU$2,COD_SALES!$B$4:$Z$4,0)),"")</f>
        <v>2</v>
      </c>
      <c r="DV164" s="3">
        <f>IFERROR(INDEX(COD_SALES!$B$5:$Z$500,MATCH(resource!$CC164,COD_SALES!$A$5:$A$500,0),MATCH(resource!DV$2,COD_SALES!$B$4:$Z$4,0)),"")</f>
        <v>0</v>
      </c>
      <c r="DW164" s="3">
        <f>IFERROR(INDEX(COD_SALES!$B$5:$Z$500,MATCH(resource!$CC164,COD_SALES!$A$5:$A$500,0),MATCH(resource!DW$2,COD_SALES!$B$4:$Z$4,0)),"")</f>
        <v>17</v>
      </c>
      <c r="DX164" s="3">
        <f>IFERROR(INDEX(COD_SALES!$B$5:$Z$500,MATCH(resource!$CC164,COD_SALES!$A$5:$A$500,0),MATCH(resource!DX$2,COD_SALES!$B$4:$Z$4,0)),"")</f>
        <v>0</v>
      </c>
      <c r="DY164" s="3">
        <f>IFERROR(INDEX(COD_SALES!$B$5:$Z$500,MATCH(resource!$CC164,COD_SALES!$A$5:$A$500,0),MATCH(resource!DY$2,COD_SALES!$B$4:$Z$4,0)),"")</f>
        <v>0</v>
      </c>
      <c r="DZ164" s="3">
        <f>IFERROR(INDEX(COD_SALES!$B$5:$Z$500,MATCH(resource!$CC164,COD_SALES!$A$5:$A$500,0),MATCH(resource!DZ$2,COD_SALES!$B$4:$Z$4,0)),"")</f>
        <v>0</v>
      </c>
      <c r="EA164" s="3">
        <f>IFERROR(INDEX(COD_SALES!$B$5:$Z$500,MATCH(resource!$CC164,COD_SALES!$A$5:$A$500,0),MATCH(resource!EA$2,COD_SALES!$B$4:$Z$4,0)),"")</f>
        <v>0</v>
      </c>
      <c r="EB164" s="3">
        <f t="shared" si="81"/>
        <v>21534.309999999998</v>
      </c>
      <c r="ED164" s="3">
        <f>IFERROR(VLOOKUP($CK164,depot_prod_sales!$B$5:$S$200,3,0),0)</f>
        <v>0</v>
      </c>
      <c r="EE164" s="3">
        <f>IFERROR(VLOOKUP($CK164,depot_prod_sales!$B$5:$S$200,4,0),0)</f>
        <v>0</v>
      </c>
      <c r="EF164" s="3">
        <f>IFERROR(VLOOKUP($CK164,depot_prod_sales!$B$5:$S$200,5,0),0)</f>
        <v>0</v>
      </c>
      <c r="EG164" s="3">
        <f>IFERROR(VLOOKUP($CK164,depot_prod_sales!$B$5:$S$200,6,0),0)</f>
        <v>0</v>
      </c>
      <c r="EH164" s="3">
        <f>IFERROR(VLOOKUP($CK164,depot_prod_sales!$B$5:$S$200,7,0),0)</f>
        <v>0</v>
      </c>
      <c r="EI164" s="3">
        <f>IFERROR(VLOOKUP($CK164,depot_prod_sales!$B$5:$S$200,8,0),0)</f>
        <v>0</v>
      </c>
      <c r="EJ164" s="3">
        <f>IFERROR(VLOOKUP($CK164,depot_prod_sales!$B$5:$S$200,9,0),0)</f>
        <v>0</v>
      </c>
      <c r="EK164" s="3">
        <f>IFERROR(VLOOKUP($CK164,depot_prod_sales!$B$5:$S$200,10,0),0)</f>
        <v>0</v>
      </c>
      <c r="EL164" s="3">
        <f>IFERROR(VLOOKUP($CK164,depot_prod_sales!$B$5:$S$200,11,0),0)</f>
        <v>0</v>
      </c>
      <c r="EM164" s="3">
        <f>IFERROR(VLOOKUP($CK164,depot_prod_sales!$B$5:$S$200,12,0),0)</f>
        <v>0</v>
      </c>
      <c r="EN164" s="3">
        <f>IFERROR(VLOOKUP($CK164,depot_prod_sales!$B$5:$S$200,13,0),0)</f>
        <v>0</v>
      </c>
      <c r="EO164" s="3">
        <f>IFERROR(VLOOKUP($CK164,depot_prod_sales!$B$5:$S$200,14,0),0)</f>
        <v>0</v>
      </c>
      <c r="EP164" s="3">
        <f>IFERROR(VLOOKUP($CK164,depot_prod_sales!$B$5:$S$200,15,0),0)</f>
        <v>0</v>
      </c>
      <c r="EQ164" s="3">
        <f>IFERROR(VLOOKUP($CK164,depot_prod_sales!$B$5:$S$200,16,0),0)</f>
        <v>0</v>
      </c>
      <c r="ER164" s="3">
        <f>IFERROR(VLOOKUP($CK164,depot_prod_sales!$B$5:$S$200,17,0),0)</f>
        <v>0</v>
      </c>
      <c r="ES164" s="3">
        <f>IFERROR(VLOOKUP($CK164,depot_prod_sales!$B$5:$S$200,18,0),0)</f>
        <v>0</v>
      </c>
      <c r="ET164" s="116">
        <f t="shared" si="82"/>
        <v>0</v>
      </c>
      <c r="EU164" s="116">
        <f t="shared" si="83"/>
        <v>0</v>
      </c>
      <c r="EW164" s="3">
        <f>IFERROR(VLOOKUP(CC164,data_pull!$AO$25:$AR$546,2,0),0)</f>
        <v>17</v>
      </c>
      <c r="EX164" s="1">
        <f>IFERROR(VLOOKUP(CC164,data_pull!$AO$25:$AR$546,4,0),0)</f>
        <v>190000</v>
      </c>
    </row>
    <row r="165" spans="13:154" x14ac:dyDescent="0.25"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4" t="str">
        <f>sales_data!B164</f>
        <v>Abdul Kader Zilane</v>
      </c>
      <c r="AR165" s="4" t="str">
        <f>sales_data!C164</f>
        <v>Zirani Team (Blank)</v>
      </c>
      <c r="AS165" s="5" t="str">
        <f t="shared" si="73"/>
        <v/>
      </c>
      <c r="AT165" s="4" t="str">
        <f>sales_data!I164</f>
        <v>Monirul Islam</v>
      </c>
      <c r="AU165" s="4" t="str">
        <f>sales_data!W164</f>
        <v>Chakra Borti (Bexmico) (Tb)</v>
      </c>
      <c r="AV165" s="1">
        <f>sales_data!N164</f>
        <v>76225.990000000005</v>
      </c>
      <c r="AW165" s="1">
        <f>sales_data!P164</f>
        <v>35</v>
      </c>
      <c r="AX165" s="3">
        <f ca="1">IFERROR(INDEX(INDIRECT("day_wise_sales_data!$B$2:$BZ$599"),MATCH(resource!$CC165,day_wise_sales_data!$A$2:$A$500,0),MATCH(resource!AX$2,INDIRECT("day_wise_sales_data!$B$1:$BZ$1"),0)),0)</f>
        <v>0</v>
      </c>
      <c r="AY165" s="3">
        <f ca="1">IFERROR(INDEX(INDIRECT("day_wise_sales_data!$B$2:$BZ$599"),MATCH(resource!$CC165,day_wise_sales_data!$A$2:$A$500,0),MATCH(resource!AY$2,INDIRECT("day_wise_sales_data!$B$1:$BZ$1"),0)),0)</f>
        <v>0</v>
      </c>
      <c r="AZ165" s="3">
        <f ca="1">IFERROR(INDEX(INDIRECT("day_wise_sales_data!$B$2:$BZ$599"),MATCH(resource!$CC165,day_wise_sales_data!$A$2:$A$500,0),MATCH(resource!AZ$2,INDIRECT("day_wise_sales_data!$B$1:$BZ$1"),0)),0)</f>
        <v>0</v>
      </c>
      <c r="BA165" s="3">
        <f ca="1">IFERROR(INDEX(INDIRECT("day_wise_sales_data!$B$2:$BZ$599"),MATCH(resource!$CC165,day_wise_sales_data!$A$2:$A$500,0),MATCH(resource!BA$2,INDIRECT("day_wise_sales_data!$B$1:$BZ$1"),0)),0)</f>
        <v>0</v>
      </c>
      <c r="BB165" s="3">
        <f ca="1">IFERROR(INDEX(INDIRECT("day_wise_sales_data!$B$2:$BZ$599"),MATCH(resource!$CC165,day_wise_sales_data!$A$2:$A$500,0),MATCH(resource!BB$2,INDIRECT("day_wise_sales_data!$B$1:$BZ$1"),0)),0)</f>
        <v>0</v>
      </c>
      <c r="BC165" s="3">
        <f ca="1">IFERROR(INDEX(INDIRECT("day_wise_sales_data!$B$2:$BZ$599"),MATCH(resource!$CC165,day_wise_sales_data!$A$2:$A$500,0),MATCH(resource!BC$2,INDIRECT("day_wise_sales_data!$B$1:$BZ$1"),0)),0)</f>
        <v>0</v>
      </c>
      <c r="BD165" s="3">
        <f ca="1">IFERROR(INDEX(INDIRECT("day_wise_sales_data!$B$2:$BZ$599"),MATCH(resource!$CC165,day_wise_sales_data!$A$2:$A$500,0),MATCH(resource!BD$2,INDIRECT("day_wise_sales_data!$B$1:$BZ$1"),0)),0)</f>
        <v>3878.26</v>
      </c>
      <c r="BE165" s="3">
        <f ca="1">IFERROR(INDEX(INDIRECT("day_wise_sales_data!$B$2:$BZ$599"),MATCH(resource!$CC165,day_wise_sales_data!$A$2:$A$500,0),MATCH(resource!BE$2,INDIRECT("day_wise_sales_data!$B$1:$BZ$1"),0)),0)</f>
        <v>0</v>
      </c>
      <c r="BF165" s="3">
        <f ca="1">IFERROR(INDEX(INDIRECT("day_wise_sales_data!$B$2:$BZ$599"),MATCH(resource!$CC165,day_wise_sales_data!$A$2:$A$500,0),MATCH(resource!BF$2,INDIRECT("day_wise_sales_data!$B$1:$BZ$1"),0)),0)</f>
        <v>0</v>
      </c>
      <c r="BG165" s="3">
        <f ca="1">IFERROR(INDEX(INDIRECT("day_wise_sales_data!$B$2:$BZ$599"),MATCH(resource!$CC165,day_wise_sales_data!$A$2:$A$500,0),MATCH(resource!BG$2,INDIRECT("day_wise_sales_data!$B$1:$BZ$1"),0)),0)</f>
        <v>0</v>
      </c>
      <c r="BH165" s="3">
        <f ca="1">IFERROR(INDEX(INDIRECT("day_wise_sales_data!$B$2:$BZ$599"),MATCH(resource!$CC165,day_wise_sales_data!$A$2:$A$500,0),MATCH(resource!BH$2,INDIRECT("day_wise_sales_data!$B$1:$BZ$1"),0)),0)</f>
        <v>1267.29</v>
      </c>
      <c r="BI165" s="3">
        <f ca="1">IFERROR(INDEX(INDIRECT("day_wise_sales_data!$B$2:$BZ$599"),MATCH(resource!$CC165,day_wise_sales_data!$A$2:$A$500,0),MATCH(resource!BI$2,INDIRECT("day_wise_sales_data!$B$1:$BZ$1"),0)),0)</f>
        <v>0</v>
      </c>
      <c r="BJ165" s="3">
        <f ca="1">IFERROR(INDEX(INDIRECT("day_wise_sales_data!$B$2:$BZ$599"),MATCH(resource!$CC165,day_wise_sales_data!$A$2:$A$500,0),MATCH(resource!BJ$2,INDIRECT("day_wise_sales_data!$B$1:$BZ$1"),0)),0)</f>
        <v>0</v>
      </c>
      <c r="BK165" s="3">
        <f ca="1">IFERROR(INDEX(INDIRECT("day_wise_sales_data!$B$2:$BZ$599"),MATCH(resource!$CC165,day_wise_sales_data!$A$2:$A$500,0),MATCH(resource!BK$2,INDIRECT("day_wise_sales_data!$B$1:$BZ$1"),0)),0)</f>
        <v>2982.15</v>
      </c>
      <c r="BL165" s="3">
        <f ca="1">IFERROR(INDEX(INDIRECT("day_wise_sales_data!$B$2:$BZ$599"),MATCH(resource!$CC165,day_wise_sales_data!$A$2:$A$500,0),MATCH(resource!BL$2,INDIRECT("day_wise_sales_data!$B$1:$BZ$1"),0)),0)</f>
        <v>7186.19</v>
      </c>
      <c r="BM165" s="3">
        <f ca="1">IFERROR(INDEX(INDIRECT("day_wise_sales_data!$B$2:$BZ$599"),MATCH(resource!$CC165,day_wise_sales_data!$A$2:$A$500,0),MATCH(resource!BM$2,INDIRECT("day_wise_sales_data!$B$1:$BZ$1"),0)),0)</f>
        <v>0</v>
      </c>
      <c r="BN165" s="3">
        <f ca="1">IFERROR(INDEX(INDIRECT("day_wise_sales_data!$B$2:$BZ$599"),MATCH(resource!$CC165,day_wise_sales_data!$A$2:$A$500,0),MATCH(resource!BN$2,INDIRECT("day_wise_sales_data!$B$1:$BZ$1"),0)),0)</f>
        <v>0</v>
      </c>
      <c r="BO165" s="3">
        <f ca="1">IFERROR(INDEX(INDIRECT("day_wise_sales_data!$B$2:$BZ$599"),MATCH(resource!$CC165,day_wise_sales_data!$A$2:$A$500,0),MATCH(resource!BO$2,INDIRECT("day_wise_sales_data!$B$1:$BZ$1"),0)),0)</f>
        <v>6636.58</v>
      </c>
      <c r="BP165" s="3">
        <f ca="1">IFERROR(INDEX(INDIRECT("day_wise_sales_data!$B$2:$BZ$599"),MATCH(resource!$CC165,day_wise_sales_data!$A$2:$A$500,0),MATCH(resource!BP$2,INDIRECT("day_wise_sales_data!$B$1:$BZ$1"),0)),0)</f>
        <v>0</v>
      </c>
      <c r="BQ165" s="3">
        <f ca="1">IFERROR(INDEX(INDIRECT("day_wise_sales_data!$B$2:$BZ$599"),MATCH(resource!$CC165,day_wise_sales_data!$A$2:$A$500,0),MATCH(resource!BQ$2,INDIRECT("day_wise_sales_data!$B$1:$BZ$1"),0)),0)</f>
        <v>0</v>
      </c>
      <c r="BR165" s="3">
        <f ca="1">IFERROR(INDEX(INDIRECT("day_wise_sales_data!$B$2:$BZ$599"),MATCH(resource!$CC165,day_wise_sales_data!$A$2:$A$500,0),MATCH(resource!BR$2,INDIRECT("day_wise_sales_data!$B$1:$BZ$1"),0)),0)</f>
        <v>0</v>
      </c>
      <c r="BS165" s="3">
        <f ca="1">IFERROR(INDEX(INDIRECT("day_wise_sales_data!$B$2:$BZ$599"),MATCH(resource!$CC165,day_wise_sales_data!$A$2:$A$500,0),MATCH(resource!BS$2,INDIRECT("day_wise_sales_data!$B$1:$BZ$1"),0)),0)</f>
        <v>12911.13</v>
      </c>
      <c r="BT165" s="3">
        <f ca="1">IFERROR(INDEX(INDIRECT("day_wise_sales_data!$B$2:$BZ$599"),MATCH(resource!$CC165,day_wise_sales_data!$A$2:$A$500,0),MATCH(resource!BT$2,INDIRECT("day_wise_sales_data!$B$1:$BZ$1"),0)),0)</f>
        <v>0</v>
      </c>
      <c r="BU165" s="3">
        <f ca="1">IFERROR(INDEX(INDIRECT("day_wise_sales_data!$B$2:$BZ$599"),MATCH(resource!$CC165,day_wise_sales_data!$A$2:$A$500,0),MATCH(resource!BU$2,INDIRECT("day_wise_sales_data!$B$1:$BZ$1"),0)),0)</f>
        <v>6146.29</v>
      </c>
      <c r="BV165" s="3">
        <f ca="1">IFERROR(INDEX(INDIRECT("day_wise_sales_data!$B$2:$BZ$599"),MATCH(resource!$CC165,day_wise_sales_data!$A$2:$A$500,0),MATCH(resource!BV$2,INDIRECT("day_wise_sales_data!$B$1:$BZ$1"),0)),0)</f>
        <v>40304.1</v>
      </c>
      <c r="BW165" s="3">
        <f ca="1">IFERROR(INDEX(INDIRECT("day_wise_sales_data!$B$2:$BZ$599"),MATCH(resource!$CC165,day_wise_sales_data!$A$2:$A$500,0),MATCH(resource!BW$2,INDIRECT("day_wise_sales_data!$B$1:$BZ$1"),0)),0)</f>
        <v>0</v>
      </c>
      <c r="BX165" s="3">
        <f ca="1">IFERROR(INDEX(INDIRECT("day_wise_sales_data!$B$2:$BZ$599"),MATCH(resource!$CC165,day_wise_sales_data!$A$2:$A$500,0),MATCH(resource!BX$2,INDIRECT("day_wise_sales_data!$B$1:$BZ$1"),0)),0)</f>
        <v>0</v>
      </c>
      <c r="BY165" s="3">
        <f ca="1">IFERROR(INDEX(INDIRECT("day_wise_sales_data!$B$2:$BZ$599"),MATCH(resource!$CC165,day_wise_sales_data!$A$2:$A$500,0),MATCH(resource!BY$2,INDIRECT("day_wise_sales_data!$B$1:$BZ$1"),0)),0)</f>
        <v>0</v>
      </c>
      <c r="BZ165" s="3">
        <f ca="1">IFERROR(INDEX(INDIRECT("day_wise_sales_data!$B$2:$BZ$599"),MATCH(resource!$CC165,day_wise_sales_data!$A$2:$A$500,0),MATCH(resource!BZ$2,INDIRECT("day_wise_sales_data!$B$1:$BZ$1"),0)),0)</f>
        <v>0</v>
      </c>
      <c r="CA165" s="3" t="str">
        <f ca="1">IFERROR(INDEX(INDIRECT("day_wise_sales_data!$B$2:$BZ$599"),MATCH(resource!$CC165,day_wise_sales_data!$A$2:$A$500,0),MATCH(resource!CA$2,INDIRECT("day_wise_sales_data!$B$1:$BZ$1"),0)),0)</f>
        <v>dd</v>
      </c>
      <c r="CC165" s="4" t="str">
        <f>sales_data!H164</f>
        <v>DHK05138</v>
      </c>
      <c r="CD165" s="1">
        <v>163</v>
      </c>
      <c r="CE165" s="1" t="str">
        <f>IF(AQ165=report!$AQ$3,resource!CD165,"")</f>
        <v/>
      </c>
      <c r="CF165" s="5" t="str">
        <f>IFERROR(SMALL($CE$3:$CE$1001,ROWS($CE$3:CE165)),"")</f>
        <v/>
      </c>
      <c r="CH165">
        <f>IFERROR(VLOOKUP($CC165,data_pull!$E$22:$G$700,2,0),0)</f>
        <v>76225.990000000005</v>
      </c>
      <c r="CI165" s="1">
        <f t="shared" si="75"/>
        <v>154</v>
      </c>
      <c r="CJ165" s="1">
        <f t="shared" si="74"/>
        <v>0</v>
      </c>
      <c r="CK165" s="1" t="s">
        <v>1349</v>
      </c>
      <c r="CL165" s="1">
        <f t="shared" si="76"/>
        <v>111</v>
      </c>
      <c r="CM165" s="1" t="str">
        <f>IFERROR(VLOOKUP($CK165,stock_data!$B$3:$W$612,2,0),0)</f>
        <v>KEVIL PLUS TABLET</v>
      </c>
      <c r="CN165" s="1" t="str">
        <f>IFERROR(VLOOKUP($CK165,stock_data!$B$3:$W$612,4,0),0)</f>
        <v>3x10'S</v>
      </c>
      <c r="CO165" s="1">
        <f>IFERROR(VLOOKUP($CK165,stock_data!$B$3:$W$612,5,0),0)</f>
        <v>158.4</v>
      </c>
      <c r="CP165" s="3">
        <f t="shared" si="77"/>
        <v>0</v>
      </c>
      <c r="CQ165" s="3">
        <f t="shared" si="78"/>
        <v>0</v>
      </c>
      <c r="CR165" s="1">
        <f>IFERROR(VLOOKUP($CK165,stock_data!$B$3:$W$612,6,0),0)</f>
        <v>0</v>
      </c>
      <c r="CS165" s="1">
        <f>IFERROR(VLOOKUP($CK165,stock_data!$B$3:$W$612,7,0),0)</f>
        <v>0</v>
      </c>
      <c r="CT165" s="1">
        <f>IFERROR(VLOOKUP($CK165,stock_data!$B$3:$W$612,8,0),0)</f>
        <v>0</v>
      </c>
      <c r="CU165" s="1">
        <f>IFERROR(VLOOKUP($CK165,stock_data!$B$3:$W$612,9,0),0)</f>
        <v>0</v>
      </c>
      <c r="CV165" s="1">
        <f>IFERROR(VLOOKUP($CK165,stock_data!$B$3:$W$612,10,0),0)</f>
        <v>0</v>
      </c>
      <c r="CW165" s="1">
        <f>IFERROR(VLOOKUP($CK165,stock_data!$B$3:$W$612,11,0),0)</f>
        <v>0</v>
      </c>
      <c r="CX165" s="1">
        <f>IFERROR(VLOOKUP($CK165,stock_data!$B$3:$W$612,12,0),0)</f>
        <v>0</v>
      </c>
      <c r="CY165" s="1">
        <f>IFERROR(VLOOKUP($CK165,stock_data!$B$3:$W$612,13,0),0)</f>
        <v>0</v>
      </c>
      <c r="CZ165" s="1">
        <f>IFERROR(VLOOKUP($CK165,stock_data!$B$3:$W$612,14,0),0)</f>
        <v>0</v>
      </c>
      <c r="DA165" s="1">
        <f>IFERROR(VLOOKUP($CK165,stock_data!$B$3:$W$612,15,0),0)</f>
        <v>0</v>
      </c>
      <c r="DB165" s="1">
        <f>IFERROR(VLOOKUP($CK165,stock_data!$B$3:$W$612,16,0),0)</f>
        <v>0</v>
      </c>
      <c r="DC165" s="1">
        <f>IFERROR(VLOOKUP($CK165,stock_data!$B$3:$W$612,17,0),0)</f>
        <v>0</v>
      </c>
      <c r="DD165" s="1">
        <f>IFERROR(VLOOKUP($CK165,stock_data!$B$3:$W$612,18,0),0)</f>
        <v>0</v>
      </c>
      <c r="DE165" s="1">
        <f>IFERROR(VLOOKUP($CK165,stock_data!$B$3:$W$612,19,0),0)</f>
        <v>0</v>
      </c>
      <c r="DF165" s="1">
        <f>IFERROR(VLOOKUP($CK165,stock_data!$B$3:$W$612,20,0),0)</f>
        <v>0</v>
      </c>
      <c r="DG165" s="1">
        <f>IFERROR(VLOOKUP($CK165,stock_data!$B$3:$W$612,21,0),0)</f>
        <v>0</v>
      </c>
      <c r="DH165" s="1">
        <f>IFERROR(VLOOKUP($CK165,stock_data!$B$3:$W$612,22,0),0)</f>
        <v>0</v>
      </c>
      <c r="DI165" s="1">
        <f t="shared" si="79"/>
        <v>0</v>
      </c>
      <c r="DJ165" s="1">
        <f t="shared" si="80"/>
        <v>0</v>
      </c>
      <c r="DK165" s="3">
        <f>IFERROR(INDEX(COD_SALES!$B$5:$Z$500,MATCH(resource!$CC165,COD_SALES!$A$5:$A$500,0),MATCH(resource!DK$2,COD_SALES!$B$4:$Z$4,0)),"")</f>
        <v>0</v>
      </c>
      <c r="DL165" s="3">
        <f>IFERROR(INDEX(COD_SALES!$B$5:$Z$500,MATCH(resource!$CC165,COD_SALES!$A$5:$A$500,0),MATCH(resource!DL$2,COD_SALES!$B$4:$Z$4,0)),"")</f>
        <v>0</v>
      </c>
      <c r="DM165" s="3">
        <f>IFERROR(INDEX(COD_SALES!$B$5:$Z$500,MATCH(resource!$CC165,COD_SALES!$A$5:$A$500,0),MATCH(resource!DM$2,COD_SALES!$B$4:$Z$4,0)),"")</f>
        <v>0</v>
      </c>
      <c r="DN165" s="3" t="str">
        <f>IFERROR(INDEX(COD_SALES!$B$5:$Z$500,MATCH(resource!$CC165,COD_SALES!$A$5:$A$500,0),MATCH(resource!DN$2,COD_SALES!$B$4:$Z$4,0)),"")</f>
        <v/>
      </c>
      <c r="DO165" s="3">
        <f>IFERROR(INDEX(COD_SALES!$B$5:$Z$500,MATCH(resource!$CC165,COD_SALES!$A$5:$A$500,0),MATCH(resource!DO$2,COD_SALES!$B$4:$Z$4,0)),"")</f>
        <v>0</v>
      </c>
      <c r="DP165" s="3">
        <f>IFERROR(INDEX(COD_SALES!$B$5:$Z$500,MATCH(resource!$CC165,COD_SALES!$A$5:$A$500,0),MATCH(resource!DP$2,COD_SALES!$B$4:$Z$4,0)),"")</f>
        <v>27</v>
      </c>
      <c r="DQ165" s="3" t="str">
        <f>IFERROR(INDEX(COD_SALES!$B$5:$Z$500,MATCH(resource!$CC165,COD_SALES!$A$5:$A$500,0),MATCH(resource!DQ$2,COD_SALES!$B$4:$Z$4,0)),"")</f>
        <v/>
      </c>
      <c r="DR165" s="3">
        <f>IFERROR(INDEX(COD_SALES!$B$5:$Z$500,MATCH(resource!$CC165,COD_SALES!$A$5:$A$500,0),MATCH(resource!DR$2,COD_SALES!$B$4:$Z$4,0)),"")</f>
        <v>0</v>
      </c>
      <c r="DS165" s="3">
        <f>IFERROR(INDEX(COD_SALES!$B$5:$Z$500,MATCH(resource!$CC165,COD_SALES!$A$5:$A$500,0),MATCH(resource!DS$2,COD_SALES!$B$4:$Z$4,0)),"")</f>
        <v>34</v>
      </c>
      <c r="DT165" s="3">
        <f>IFERROR(INDEX(COD_SALES!$B$5:$Z$500,MATCH(resource!$CC165,COD_SALES!$A$5:$A$500,0),MATCH(resource!DT$2,COD_SALES!$B$4:$Z$4,0)),"")</f>
        <v>20</v>
      </c>
      <c r="DU165" s="3">
        <f>IFERROR(INDEX(COD_SALES!$B$5:$Z$500,MATCH(resource!$CC165,COD_SALES!$A$5:$A$500,0),MATCH(resource!DU$2,COD_SALES!$B$4:$Z$4,0)),"")</f>
        <v>10</v>
      </c>
      <c r="DV165" s="3">
        <f>IFERROR(INDEX(COD_SALES!$B$5:$Z$500,MATCH(resource!$CC165,COD_SALES!$A$5:$A$500,0),MATCH(resource!DV$2,COD_SALES!$B$4:$Z$4,0)),"")</f>
        <v>0</v>
      </c>
      <c r="DW165" s="3">
        <f>IFERROR(INDEX(COD_SALES!$B$5:$Z$500,MATCH(resource!$CC165,COD_SALES!$A$5:$A$500,0),MATCH(resource!DW$2,COD_SALES!$B$4:$Z$4,0)),"")</f>
        <v>20</v>
      </c>
      <c r="DX165" s="3">
        <f>IFERROR(INDEX(COD_SALES!$B$5:$Z$500,MATCH(resource!$CC165,COD_SALES!$A$5:$A$500,0),MATCH(resource!DX$2,COD_SALES!$B$4:$Z$4,0)),"")</f>
        <v>0</v>
      </c>
      <c r="DY165" s="3">
        <f>IFERROR(INDEX(COD_SALES!$B$5:$Z$500,MATCH(resource!$CC165,COD_SALES!$A$5:$A$500,0),MATCH(resource!DY$2,COD_SALES!$B$4:$Z$4,0)),"")</f>
        <v>7</v>
      </c>
      <c r="DZ165" s="3">
        <f>IFERROR(INDEX(COD_SALES!$B$5:$Z$500,MATCH(resource!$CC165,COD_SALES!$A$5:$A$500,0),MATCH(resource!DZ$2,COD_SALES!$B$4:$Z$4,0)),"")</f>
        <v>0</v>
      </c>
      <c r="EA165" s="3">
        <f>IFERROR(INDEX(COD_SALES!$B$5:$Z$500,MATCH(resource!$CC165,COD_SALES!$A$5:$A$500,0),MATCH(resource!EA$2,COD_SALES!$B$4:$Z$4,0)),"")</f>
        <v>7</v>
      </c>
      <c r="EB165" s="3">
        <f t="shared" si="81"/>
        <v>31966.18</v>
      </c>
      <c r="ED165" s="3">
        <f>IFERROR(VLOOKUP($CK165,depot_prod_sales!$B$5:$S$200,3,0),0)</f>
        <v>0</v>
      </c>
      <c r="EE165" s="3">
        <f>IFERROR(VLOOKUP($CK165,depot_prod_sales!$B$5:$S$200,4,0),0)</f>
        <v>0</v>
      </c>
      <c r="EF165" s="3">
        <f>IFERROR(VLOOKUP($CK165,depot_prod_sales!$B$5:$S$200,5,0),0)</f>
        <v>0</v>
      </c>
      <c r="EG165" s="3">
        <f>IFERROR(VLOOKUP($CK165,depot_prod_sales!$B$5:$S$200,6,0),0)</f>
        <v>0</v>
      </c>
      <c r="EH165" s="3">
        <f>IFERROR(VLOOKUP($CK165,depot_prod_sales!$B$5:$S$200,7,0),0)</f>
        <v>0</v>
      </c>
      <c r="EI165" s="3">
        <f>IFERROR(VLOOKUP($CK165,depot_prod_sales!$B$5:$S$200,8,0),0)</f>
        <v>0</v>
      </c>
      <c r="EJ165" s="3">
        <f>IFERROR(VLOOKUP($CK165,depot_prod_sales!$B$5:$S$200,9,0),0)</f>
        <v>0</v>
      </c>
      <c r="EK165" s="3">
        <f>IFERROR(VLOOKUP($CK165,depot_prod_sales!$B$5:$S$200,10,0),0)</f>
        <v>0</v>
      </c>
      <c r="EL165" s="3">
        <f>IFERROR(VLOOKUP($CK165,depot_prod_sales!$B$5:$S$200,11,0),0)</f>
        <v>0</v>
      </c>
      <c r="EM165" s="3">
        <f>IFERROR(VLOOKUP($CK165,depot_prod_sales!$B$5:$S$200,12,0),0)</f>
        <v>0</v>
      </c>
      <c r="EN165" s="3">
        <f>IFERROR(VLOOKUP($CK165,depot_prod_sales!$B$5:$S$200,13,0),0)</f>
        <v>0</v>
      </c>
      <c r="EO165" s="3">
        <f>IFERROR(VLOOKUP($CK165,depot_prod_sales!$B$5:$S$200,14,0),0)</f>
        <v>0</v>
      </c>
      <c r="EP165" s="3">
        <f>IFERROR(VLOOKUP($CK165,depot_prod_sales!$B$5:$S$200,15,0),0)</f>
        <v>0</v>
      </c>
      <c r="EQ165" s="3">
        <f>IFERROR(VLOOKUP($CK165,depot_prod_sales!$B$5:$S$200,16,0),0)</f>
        <v>0</v>
      </c>
      <c r="ER165" s="3">
        <f>IFERROR(VLOOKUP($CK165,depot_prod_sales!$B$5:$S$200,17,0),0)</f>
        <v>0</v>
      </c>
      <c r="ES165" s="3">
        <f>IFERROR(VLOOKUP($CK165,depot_prod_sales!$B$5:$S$200,18,0),0)</f>
        <v>0</v>
      </c>
      <c r="ET165" s="116">
        <f t="shared" si="82"/>
        <v>0</v>
      </c>
      <c r="EU165" s="116">
        <f t="shared" si="83"/>
        <v>0</v>
      </c>
      <c r="EW165" s="3">
        <f>IFERROR(VLOOKUP(CC165,data_pull!$AO$25:$AR$546,2,0),0)</f>
        <v>24</v>
      </c>
      <c r="EX165" s="1">
        <f>IFERROR(VLOOKUP(CC165,data_pull!$AO$25:$AR$546,4,0),0)</f>
        <v>190000</v>
      </c>
    </row>
    <row r="166" spans="13:154" x14ac:dyDescent="0.25"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4" t="str">
        <f>sales_data!B165</f>
        <v>Abdul Kader Zilane</v>
      </c>
      <c r="AR166" s="4" t="str">
        <f>sales_data!C165</f>
        <v>Zirani Team (Blank)</v>
      </c>
      <c r="AS166" s="5" t="str">
        <f t="shared" si="73"/>
        <v/>
      </c>
      <c r="AT166" s="4" t="str">
        <f>sales_data!I165</f>
        <v>Rabiul Islam-6</v>
      </c>
      <c r="AU166" s="4" t="str">
        <f>sales_data!W165</f>
        <v>Dhamrai (Cb)</v>
      </c>
      <c r="AV166" s="1">
        <f>sales_data!N165</f>
        <v>103670.33</v>
      </c>
      <c r="AW166" s="1">
        <f>sales_data!P165</f>
        <v>36</v>
      </c>
      <c r="AX166" s="3">
        <f ca="1">IFERROR(INDEX(INDIRECT("day_wise_sales_data!$B$2:$BZ$599"),MATCH(resource!$CC166,day_wise_sales_data!$A$2:$A$500,0),MATCH(resource!AX$2,INDIRECT("day_wise_sales_data!$B$1:$BZ$1"),0)),0)</f>
        <v>0</v>
      </c>
      <c r="AY166" s="3">
        <f ca="1">IFERROR(INDEX(INDIRECT("day_wise_sales_data!$B$2:$BZ$599"),MATCH(resource!$CC166,day_wise_sales_data!$A$2:$A$500,0),MATCH(resource!AY$2,INDIRECT("day_wise_sales_data!$B$1:$BZ$1"),0)),0)</f>
        <v>0</v>
      </c>
      <c r="AZ166" s="3">
        <f ca="1">IFERROR(INDEX(INDIRECT("day_wise_sales_data!$B$2:$BZ$599"),MATCH(resource!$CC166,day_wise_sales_data!$A$2:$A$500,0),MATCH(resource!AZ$2,INDIRECT("day_wise_sales_data!$B$1:$BZ$1"),0)),0)</f>
        <v>0</v>
      </c>
      <c r="BA166" s="3">
        <f ca="1">IFERROR(INDEX(INDIRECT("day_wise_sales_data!$B$2:$BZ$599"),MATCH(resource!$CC166,day_wise_sales_data!$A$2:$A$500,0),MATCH(resource!BA$2,INDIRECT("day_wise_sales_data!$B$1:$BZ$1"),0)),0)</f>
        <v>0</v>
      </c>
      <c r="BB166" s="3">
        <f ca="1">IFERROR(INDEX(INDIRECT("day_wise_sales_data!$B$2:$BZ$599"),MATCH(resource!$CC166,day_wise_sales_data!$A$2:$A$500,0),MATCH(resource!BB$2,INDIRECT("day_wise_sales_data!$B$1:$BZ$1"),0)),0)</f>
        <v>12182.37</v>
      </c>
      <c r="BC166" s="3">
        <f ca="1">IFERROR(INDEX(INDIRECT("day_wise_sales_data!$B$2:$BZ$599"),MATCH(resource!$CC166,day_wise_sales_data!$A$2:$A$500,0),MATCH(resource!BC$2,INDIRECT("day_wise_sales_data!$B$1:$BZ$1"),0)),0)</f>
        <v>0</v>
      </c>
      <c r="BD166" s="3">
        <f ca="1">IFERROR(INDEX(INDIRECT("day_wise_sales_data!$B$2:$BZ$599"),MATCH(resource!$CC166,day_wise_sales_data!$A$2:$A$500,0),MATCH(resource!BD$2,INDIRECT("day_wise_sales_data!$B$1:$BZ$1"),0)),0)</f>
        <v>1765.34</v>
      </c>
      <c r="BE166" s="3">
        <f ca="1">IFERROR(INDEX(INDIRECT("day_wise_sales_data!$B$2:$BZ$599"),MATCH(resource!$CC166,day_wise_sales_data!$A$2:$A$500,0),MATCH(resource!BE$2,INDIRECT("day_wise_sales_data!$B$1:$BZ$1"),0)),0)</f>
        <v>0</v>
      </c>
      <c r="BF166" s="3">
        <f ca="1">IFERROR(INDEX(INDIRECT("day_wise_sales_data!$B$2:$BZ$599"),MATCH(resource!$CC166,day_wise_sales_data!$A$2:$A$500,0),MATCH(resource!BF$2,INDIRECT("day_wise_sales_data!$B$1:$BZ$1"),0)),0)</f>
        <v>0</v>
      </c>
      <c r="BG166" s="3">
        <f ca="1">IFERROR(INDEX(INDIRECT("day_wise_sales_data!$B$2:$BZ$599"),MATCH(resource!$CC166,day_wise_sales_data!$A$2:$A$500,0),MATCH(resource!BG$2,INDIRECT("day_wise_sales_data!$B$1:$BZ$1"),0)),0)</f>
        <v>0</v>
      </c>
      <c r="BH166" s="3">
        <f ca="1">IFERROR(INDEX(INDIRECT("day_wise_sales_data!$B$2:$BZ$599"),MATCH(resource!$CC166,day_wise_sales_data!$A$2:$A$500,0),MATCH(resource!BH$2,INDIRECT("day_wise_sales_data!$B$1:$BZ$1"),0)),0)</f>
        <v>3660.14</v>
      </c>
      <c r="BI166" s="3">
        <f ca="1">IFERROR(INDEX(INDIRECT("day_wise_sales_data!$B$2:$BZ$599"),MATCH(resource!$CC166,day_wise_sales_data!$A$2:$A$500,0),MATCH(resource!BI$2,INDIRECT("day_wise_sales_data!$B$1:$BZ$1"),0)),0)</f>
        <v>0</v>
      </c>
      <c r="BJ166" s="3">
        <f ca="1">IFERROR(INDEX(INDIRECT("day_wise_sales_data!$B$2:$BZ$599"),MATCH(resource!$CC166,day_wise_sales_data!$A$2:$A$500,0),MATCH(resource!BJ$2,INDIRECT("day_wise_sales_data!$B$1:$BZ$1"),0)),0)</f>
        <v>0</v>
      </c>
      <c r="BK166" s="3">
        <f ca="1">IFERROR(INDEX(INDIRECT("day_wise_sales_data!$B$2:$BZ$599"),MATCH(resource!$CC166,day_wise_sales_data!$A$2:$A$500,0),MATCH(resource!BK$2,INDIRECT("day_wise_sales_data!$B$1:$BZ$1"),0)),0)</f>
        <v>32157.84</v>
      </c>
      <c r="BL166" s="3">
        <f ca="1">IFERROR(INDEX(INDIRECT("day_wise_sales_data!$B$2:$BZ$599"),MATCH(resource!$CC166,day_wise_sales_data!$A$2:$A$500,0),MATCH(resource!BL$2,INDIRECT("day_wise_sales_data!$B$1:$BZ$1"),0)),0)</f>
        <v>0</v>
      </c>
      <c r="BM166" s="3">
        <f ca="1">IFERROR(INDEX(INDIRECT("day_wise_sales_data!$B$2:$BZ$599"),MATCH(resource!$CC166,day_wise_sales_data!$A$2:$A$500,0),MATCH(resource!BM$2,INDIRECT("day_wise_sales_data!$B$1:$BZ$1"),0)),0)</f>
        <v>0</v>
      </c>
      <c r="BN166" s="3">
        <f ca="1">IFERROR(INDEX(INDIRECT("day_wise_sales_data!$B$2:$BZ$599"),MATCH(resource!$CC166,day_wise_sales_data!$A$2:$A$500,0),MATCH(resource!BN$2,INDIRECT("day_wise_sales_data!$B$1:$BZ$1"),0)),0)</f>
        <v>0</v>
      </c>
      <c r="BO166" s="3">
        <f ca="1">IFERROR(INDEX(INDIRECT("day_wise_sales_data!$B$2:$BZ$599"),MATCH(resource!$CC166,day_wise_sales_data!$A$2:$A$500,0),MATCH(resource!BO$2,INDIRECT("day_wise_sales_data!$B$1:$BZ$1"),0)),0)</f>
        <v>10560.72</v>
      </c>
      <c r="BP166" s="3">
        <f ca="1">IFERROR(INDEX(INDIRECT("day_wise_sales_data!$B$2:$BZ$599"),MATCH(resource!$CC166,day_wise_sales_data!$A$2:$A$500,0),MATCH(resource!BP$2,INDIRECT("day_wise_sales_data!$B$1:$BZ$1"),0)),0)</f>
        <v>4605.7</v>
      </c>
      <c r="BQ166" s="3">
        <f ca="1">IFERROR(INDEX(INDIRECT("day_wise_sales_data!$B$2:$BZ$599"),MATCH(resource!$CC166,day_wise_sales_data!$A$2:$A$500,0),MATCH(resource!BQ$2,INDIRECT("day_wise_sales_data!$B$1:$BZ$1"),0)),0)</f>
        <v>0</v>
      </c>
      <c r="BR166" s="3">
        <f ca="1">IFERROR(INDEX(INDIRECT("day_wise_sales_data!$B$2:$BZ$599"),MATCH(resource!$CC166,day_wise_sales_data!$A$2:$A$500,0),MATCH(resource!BR$2,INDIRECT("day_wise_sales_data!$B$1:$BZ$1"),0)),0)</f>
        <v>0</v>
      </c>
      <c r="BS166" s="3">
        <f ca="1">IFERROR(INDEX(INDIRECT("day_wise_sales_data!$B$2:$BZ$599"),MATCH(resource!$CC166,day_wise_sales_data!$A$2:$A$500,0),MATCH(resource!BS$2,INDIRECT("day_wise_sales_data!$B$1:$BZ$1"),0)),0)</f>
        <v>0</v>
      </c>
      <c r="BT166" s="3">
        <f ca="1">IFERROR(INDEX(INDIRECT("day_wise_sales_data!$B$2:$BZ$599"),MATCH(resource!$CC166,day_wise_sales_data!$A$2:$A$500,0),MATCH(resource!BT$2,INDIRECT("day_wise_sales_data!$B$1:$BZ$1"),0)),0)</f>
        <v>0</v>
      </c>
      <c r="BU166" s="3">
        <f ca="1">IFERROR(INDEX(INDIRECT("day_wise_sales_data!$B$2:$BZ$599"),MATCH(resource!$CC166,day_wise_sales_data!$A$2:$A$500,0),MATCH(resource!BU$2,INDIRECT("day_wise_sales_data!$B$1:$BZ$1"),0)),0)</f>
        <v>6146.29</v>
      </c>
      <c r="BV166" s="3">
        <f ca="1">IFERROR(INDEX(INDIRECT("day_wise_sales_data!$B$2:$BZ$599"),MATCH(resource!$CC166,day_wise_sales_data!$A$2:$A$500,0),MATCH(resource!BV$2,INDIRECT("day_wise_sales_data!$B$1:$BZ$1"),0)),0)</f>
        <v>5858.73</v>
      </c>
      <c r="BW166" s="3">
        <f ca="1">IFERROR(INDEX(INDIRECT("day_wise_sales_data!$B$2:$BZ$599"),MATCH(resource!$CC166,day_wise_sales_data!$A$2:$A$500,0),MATCH(resource!BW$2,INDIRECT("day_wise_sales_data!$B$1:$BZ$1"),0)),0)</f>
        <v>0</v>
      </c>
      <c r="BX166" s="3">
        <f ca="1">IFERROR(INDEX(INDIRECT("day_wise_sales_data!$B$2:$BZ$599"),MATCH(resource!$CC166,day_wise_sales_data!$A$2:$A$500,0),MATCH(resource!BX$2,INDIRECT("day_wise_sales_data!$B$1:$BZ$1"),0)),0)</f>
        <v>0</v>
      </c>
      <c r="BY166" s="3">
        <f ca="1">IFERROR(INDEX(INDIRECT("day_wise_sales_data!$B$2:$BZ$599"),MATCH(resource!$CC166,day_wise_sales_data!$A$2:$A$500,0),MATCH(resource!BY$2,INDIRECT("day_wise_sales_data!$B$1:$BZ$1"),0)),0)</f>
        <v>0</v>
      </c>
      <c r="BZ166" s="3">
        <f ca="1">IFERROR(INDEX(INDIRECT("day_wise_sales_data!$B$2:$BZ$599"),MATCH(resource!$CC166,day_wise_sales_data!$A$2:$A$500,0),MATCH(resource!BZ$2,INDIRECT("day_wise_sales_data!$B$1:$BZ$1"),0)),0)</f>
        <v>0</v>
      </c>
      <c r="CA166" s="3" t="str">
        <f ca="1">IFERROR(INDEX(INDIRECT("day_wise_sales_data!$B$2:$BZ$599"),MATCH(resource!$CC166,day_wise_sales_data!$A$2:$A$500,0),MATCH(resource!CA$2,INDIRECT("day_wise_sales_data!$B$1:$BZ$1"),0)),0)</f>
        <v>dd</v>
      </c>
      <c r="CC166" s="4" t="str">
        <f>sales_data!H165</f>
        <v>DHK01197</v>
      </c>
      <c r="CD166" s="1">
        <v>164</v>
      </c>
      <c r="CE166" s="1" t="str">
        <f>IF(AQ166=report!$AQ$3,resource!CD166,"")</f>
        <v/>
      </c>
      <c r="CF166" s="5" t="str">
        <f>IFERROR(SMALL($CE$3:$CE$1001,ROWS($CE$3:CE166)),"")</f>
        <v/>
      </c>
      <c r="CH166">
        <f>IFERROR(VLOOKUP($CC166,data_pull!$E$22:$G$700,2,0),0)</f>
        <v>103670.33</v>
      </c>
      <c r="CI166" s="1">
        <f t="shared" si="75"/>
        <v>154</v>
      </c>
      <c r="CJ166" s="1">
        <f t="shared" si="74"/>
        <v>0</v>
      </c>
      <c r="CK166" s="1" t="s">
        <v>1352</v>
      </c>
      <c r="CL166" s="1">
        <f t="shared" si="76"/>
        <v>111</v>
      </c>
      <c r="CM166" s="1" t="str">
        <f>IFERROR(VLOOKUP($CK166,stock_data!$B$3:$W$612,2,0),0)</f>
        <v>KEVIL SUSPENSION 5mg/5ml</v>
      </c>
      <c r="CN166" s="1" t="str">
        <f>IFERROR(VLOOKUP($CK166,stock_data!$B$3:$W$612,4,0),0)</f>
        <v>60ml</v>
      </c>
      <c r="CO166" s="1">
        <f>IFERROR(VLOOKUP($CK166,stock_data!$B$3:$W$612,5,0),0)</f>
        <v>26</v>
      </c>
      <c r="CP166" s="3">
        <f t="shared" si="77"/>
        <v>0</v>
      </c>
      <c r="CQ166" s="3">
        <f t="shared" si="78"/>
        <v>0</v>
      </c>
      <c r="CR166" s="1">
        <f>IFERROR(VLOOKUP($CK166,stock_data!$B$3:$W$612,6,0),0)</f>
        <v>0</v>
      </c>
      <c r="CS166" s="1">
        <f>IFERROR(VLOOKUP($CK166,stock_data!$B$3:$W$612,7,0),0)</f>
        <v>0</v>
      </c>
      <c r="CT166" s="1">
        <f>IFERROR(VLOOKUP($CK166,stock_data!$B$3:$W$612,8,0),0)</f>
        <v>0</v>
      </c>
      <c r="CU166" s="1">
        <f>IFERROR(VLOOKUP($CK166,stock_data!$B$3:$W$612,9,0),0)</f>
        <v>0</v>
      </c>
      <c r="CV166" s="1">
        <f>IFERROR(VLOOKUP($CK166,stock_data!$B$3:$W$612,10,0),0)</f>
        <v>0</v>
      </c>
      <c r="CW166" s="1">
        <f>IFERROR(VLOOKUP($CK166,stock_data!$B$3:$W$612,11,0),0)</f>
        <v>0</v>
      </c>
      <c r="CX166" s="1">
        <f>IFERROR(VLOOKUP($CK166,stock_data!$B$3:$W$612,12,0),0)</f>
        <v>0</v>
      </c>
      <c r="CY166" s="1">
        <f>IFERROR(VLOOKUP($CK166,stock_data!$B$3:$W$612,13,0),0)</f>
        <v>0</v>
      </c>
      <c r="CZ166" s="1">
        <f>IFERROR(VLOOKUP($CK166,stock_data!$B$3:$W$612,14,0),0)</f>
        <v>0</v>
      </c>
      <c r="DA166" s="1">
        <f>IFERROR(VLOOKUP($CK166,stock_data!$B$3:$W$612,15,0),0)</f>
        <v>0</v>
      </c>
      <c r="DB166" s="1">
        <f>IFERROR(VLOOKUP($CK166,stock_data!$B$3:$W$612,16,0),0)</f>
        <v>0</v>
      </c>
      <c r="DC166" s="1">
        <f>IFERROR(VLOOKUP($CK166,stock_data!$B$3:$W$612,17,0),0)</f>
        <v>0</v>
      </c>
      <c r="DD166" s="1">
        <f>IFERROR(VLOOKUP($CK166,stock_data!$B$3:$W$612,18,0),0)</f>
        <v>0</v>
      </c>
      <c r="DE166" s="1">
        <f>IFERROR(VLOOKUP($CK166,stock_data!$B$3:$W$612,19,0),0)</f>
        <v>0</v>
      </c>
      <c r="DF166" s="1">
        <f>IFERROR(VLOOKUP($CK166,stock_data!$B$3:$W$612,20,0),0)</f>
        <v>0</v>
      </c>
      <c r="DG166" s="1">
        <f>IFERROR(VLOOKUP($CK166,stock_data!$B$3:$W$612,21,0),0)</f>
        <v>0</v>
      </c>
      <c r="DH166" s="1">
        <f>IFERROR(VLOOKUP($CK166,stock_data!$B$3:$W$612,22,0),0)</f>
        <v>0</v>
      </c>
      <c r="DI166" s="1">
        <f t="shared" si="79"/>
        <v>0</v>
      </c>
      <c r="DJ166" s="1">
        <f t="shared" si="80"/>
        <v>0</v>
      </c>
      <c r="DK166" s="3">
        <f>IFERROR(INDEX(COD_SALES!$B$5:$Z$500,MATCH(resource!$CC166,COD_SALES!$A$5:$A$500,0),MATCH(resource!DK$2,COD_SALES!$B$4:$Z$4,0)),"")</f>
        <v>0</v>
      </c>
      <c r="DL166" s="3">
        <f>IFERROR(INDEX(COD_SALES!$B$5:$Z$500,MATCH(resource!$CC166,COD_SALES!$A$5:$A$500,0),MATCH(resource!DL$2,COD_SALES!$B$4:$Z$4,0)),"")</f>
        <v>0</v>
      </c>
      <c r="DM166" s="3">
        <f>IFERROR(INDEX(COD_SALES!$B$5:$Z$500,MATCH(resource!$CC166,COD_SALES!$A$5:$A$500,0),MATCH(resource!DM$2,COD_SALES!$B$4:$Z$4,0)),"")</f>
        <v>0</v>
      </c>
      <c r="DN166" s="3" t="str">
        <f>IFERROR(INDEX(COD_SALES!$B$5:$Z$500,MATCH(resource!$CC166,COD_SALES!$A$5:$A$500,0),MATCH(resource!DN$2,COD_SALES!$B$4:$Z$4,0)),"")</f>
        <v/>
      </c>
      <c r="DO166" s="3">
        <f>IFERROR(INDEX(COD_SALES!$B$5:$Z$500,MATCH(resource!$CC166,COD_SALES!$A$5:$A$500,0),MATCH(resource!DO$2,COD_SALES!$B$4:$Z$4,0)),"")</f>
        <v>0</v>
      </c>
      <c r="DP166" s="3">
        <f>IFERROR(INDEX(COD_SALES!$B$5:$Z$500,MATCH(resource!$CC166,COD_SALES!$A$5:$A$500,0),MATCH(resource!DP$2,COD_SALES!$B$4:$Z$4,0)),"")</f>
        <v>0</v>
      </c>
      <c r="DQ166" s="3" t="str">
        <f>IFERROR(INDEX(COD_SALES!$B$5:$Z$500,MATCH(resource!$CC166,COD_SALES!$A$5:$A$500,0),MATCH(resource!DQ$2,COD_SALES!$B$4:$Z$4,0)),"")</f>
        <v/>
      </c>
      <c r="DR166" s="3">
        <f>IFERROR(INDEX(COD_SALES!$B$5:$Z$500,MATCH(resource!$CC166,COD_SALES!$A$5:$A$500,0),MATCH(resource!DR$2,COD_SALES!$B$4:$Z$4,0)),"")</f>
        <v>0</v>
      </c>
      <c r="DS166" s="3">
        <f>IFERROR(INDEX(COD_SALES!$B$5:$Z$500,MATCH(resource!$CC166,COD_SALES!$A$5:$A$500,0),MATCH(resource!DS$2,COD_SALES!$B$4:$Z$4,0)),"")</f>
        <v>104</v>
      </c>
      <c r="DT166" s="3">
        <f>IFERROR(INDEX(COD_SALES!$B$5:$Z$500,MATCH(resource!$CC166,COD_SALES!$A$5:$A$500,0),MATCH(resource!DT$2,COD_SALES!$B$4:$Z$4,0)),"")</f>
        <v>0</v>
      </c>
      <c r="DU166" s="3">
        <f>IFERROR(INDEX(COD_SALES!$B$5:$Z$500,MATCH(resource!$CC166,COD_SALES!$A$5:$A$500,0),MATCH(resource!DU$2,COD_SALES!$B$4:$Z$4,0)),"")</f>
        <v>10</v>
      </c>
      <c r="DV166" s="3">
        <f>IFERROR(INDEX(COD_SALES!$B$5:$Z$500,MATCH(resource!$CC166,COD_SALES!$A$5:$A$500,0),MATCH(resource!DV$2,COD_SALES!$B$4:$Z$4,0)),"")</f>
        <v>0</v>
      </c>
      <c r="DW166" s="3">
        <f>IFERROR(INDEX(COD_SALES!$B$5:$Z$500,MATCH(resource!$CC166,COD_SALES!$A$5:$A$500,0),MATCH(resource!DW$2,COD_SALES!$B$4:$Z$4,0)),"")</f>
        <v>20</v>
      </c>
      <c r="DX166" s="3">
        <f>IFERROR(INDEX(COD_SALES!$B$5:$Z$500,MATCH(resource!$CC166,COD_SALES!$A$5:$A$500,0),MATCH(resource!DX$2,COD_SALES!$B$4:$Z$4,0)),"")</f>
        <v>0</v>
      </c>
      <c r="DY166" s="3">
        <f>IFERROR(INDEX(COD_SALES!$B$5:$Z$500,MATCH(resource!$CC166,COD_SALES!$A$5:$A$500,0),MATCH(resource!DY$2,COD_SALES!$B$4:$Z$4,0)),"")</f>
        <v>35</v>
      </c>
      <c r="DZ166" s="3">
        <f>IFERROR(INDEX(COD_SALES!$B$5:$Z$500,MATCH(resource!$CC166,COD_SALES!$A$5:$A$500,0),MATCH(resource!DZ$2,COD_SALES!$B$4:$Z$4,0)),"")</f>
        <v>0</v>
      </c>
      <c r="EA166" s="3">
        <f>IFERROR(INDEX(COD_SALES!$B$5:$Z$500,MATCH(resource!$CC166,COD_SALES!$A$5:$A$500,0),MATCH(resource!EA$2,COD_SALES!$B$4:$Z$4,0)),"")</f>
        <v>0</v>
      </c>
      <c r="EB166" s="3">
        <f t="shared" si="81"/>
        <v>47317.19</v>
      </c>
      <c r="ED166" s="3">
        <f>IFERROR(VLOOKUP($CK166,depot_prod_sales!$B$5:$S$200,3,0),0)</f>
        <v>0</v>
      </c>
      <c r="EE166" s="3">
        <f>IFERROR(VLOOKUP($CK166,depot_prod_sales!$B$5:$S$200,4,0),0)</f>
        <v>0</v>
      </c>
      <c r="EF166" s="3">
        <f>IFERROR(VLOOKUP($CK166,depot_prod_sales!$B$5:$S$200,5,0),0)</f>
        <v>0</v>
      </c>
      <c r="EG166" s="3">
        <f>IFERROR(VLOOKUP($CK166,depot_prod_sales!$B$5:$S$200,6,0),0)</f>
        <v>0</v>
      </c>
      <c r="EH166" s="3">
        <f>IFERROR(VLOOKUP($CK166,depot_prod_sales!$B$5:$S$200,7,0),0)</f>
        <v>0</v>
      </c>
      <c r="EI166" s="3">
        <f>IFERROR(VLOOKUP($CK166,depot_prod_sales!$B$5:$S$200,8,0),0)</f>
        <v>0</v>
      </c>
      <c r="EJ166" s="3">
        <f>IFERROR(VLOOKUP($CK166,depot_prod_sales!$B$5:$S$200,9,0),0)</f>
        <v>0</v>
      </c>
      <c r="EK166" s="3">
        <f>IFERROR(VLOOKUP($CK166,depot_prod_sales!$B$5:$S$200,10,0),0)</f>
        <v>0</v>
      </c>
      <c r="EL166" s="3">
        <f>IFERROR(VLOOKUP($CK166,depot_prod_sales!$B$5:$S$200,11,0),0)</f>
        <v>0</v>
      </c>
      <c r="EM166" s="3">
        <f>IFERROR(VLOOKUP($CK166,depot_prod_sales!$B$5:$S$200,12,0),0)</f>
        <v>0</v>
      </c>
      <c r="EN166" s="3">
        <f>IFERROR(VLOOKUP($CK166,depot_prod_sales!$B$5:$S$200,13,0),0)</f>
        <v>0</v>
      </c>
      <c r="EO166" s="3">
        <f>IFERROR(VLOOKUP($CK166,depot_prod_sales!$B$5:$S$200,14,0),0)</f>
        <v>0</v>
      </c>
      <c r="EP166" s="3">
        <f>IFERROR(VLOOKUP($CK166,depot_prod_sales!$B$5:$S$200,15,0),0)</f>
        <v>0</v>
      </c>
      <c r="EQ166" s="3">
        <f>IFERROR(VLOOKUP($CK166,depot_prod_sales!$B$5:$S$200,16,0),0)</f>
        <v>0</v>
      </c>
      <c r="ER166" s="3">
        <f>IFERROR(VLOOKUP($CK166,depot_prod_sales!$B$5:$S$200,17,0),0)</f>
        <v>0</v>
      </c>
      <c r="ES166" s="3">
        <f>IFERROR(VLOOKUP($CK166,depot_prod_sales!$B$5:$S$200,18,0),0)</f>
        <v>0</v>
      </c>
      <c r="ET166" s="116">
        <f t="shared" si="82"/>
        <v>0</v>
      </c>
      <c r="EU166" s="116">
        <f t="shared" si="83"/>
        <v>0</v>
      </c>
      <c r="EW166" s="3">
        <f>IFERROR(VLOOKUP(CC166,data_pull!$AO$25:$AR$546,2,0),0)</f>
        <v>15</v>
      </c>
      <c r="EX166" s="1">
        <f>IFERROR(VLOOKUP(CC166,data_pull!$AO$25:$AR$546,4,0),0)</f>
        <v>190000</v>
      </c>
    </row>
    <row r="167" spans="13:154" x14ac:dyDescent="0.25"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4" t="str">
        <f>sales_data!B166</f>
        <v>Abdul Kader Zilane</v>
      </c>
      <c r="AR167" s="4" t="str">
        <f>sales_data!C166</f>
        <v>Zirani Team (Blank)</v>
      </c>
      <c r="AS167" s="5" t="str">
        <f t="shared" si="73"/>
        <v/>
      </c>
      <c r="AT167" s="4" t="str">
        <f>sales_data!I166</f>
        <v>Raju Jamaddar</v>
      </c>
      <c r="AU167" s="4" t="str">
        <f>sales_data!W166</f>
        <v>E.P.Z (Savar) (Tb)</v>
      </c>
      <c r="AV167" s="1">
        <f>sales_data!N166</f>
        <v>76872.850000000006</v>
      </c>
      <c r="AW167" s="1">
        <f>sales_data!P166</f>
        <v>32</v>
      </c>
      <c r="AX167" s="3">
        <f ca="1">IFERROR(INDEX(INDIRECT("day_wise_sales_data!$B$2:$BZ$599"),MATCH(resource!$CC167,day_wise_sales_data!$A$2:$A$500,0),MATCH(resource!AX$2,INDIRECT("day_wise_sales_data!$B$1:$BZ$1"),0)),0)</f>
        <v>0</v>
      </c>
      <c r="AY167" s="3">
        <f ca="1">IFERROR(INDEX(INDIRECT("day_wise_sales_data!$B$2:$BZ$599"),MATCH(resource!$CC167,day_wise_sales_data!$A$2:$A$500,0),MATCH(resource!AY$2,INDIRECT("day_wise_sales_data!$B$1:$BZ$1"),0)),0)</f>
        <v>0</v>
      </c>
      <c r="AZ167" s="3">
        <f ca="1">IFERROR(INDEX(INDIRECT("day_wise_sales_data!$B$2:$BZ$599"),MATCH(resource!$CC167,day_wise_sales_data!$A$2:$A$500,0),MATCH(resource!AZ$2,INDIRECT("day_wise_sales_data!$B$1:$BZ$1"),0)),0)</f>
        <v>0</v>
      </c>
      <c r="BA167" s="3">
        <f ca="1">IFERROR(INDEX(INDIRECT("day_wise_sales_data!$B$2:$BZ$599"),MATCH(resource!$CC167,day_wise_sales_data!$A$2:$A$500,0),MATCH(resource!BA$2,INDIRECT("day_wise_sales_data!$B$1:$BZ$1"),0)),0)</f>
        <v>0</v>
      </c>
      <c r="BB167" s="3">
        <f ca="1">IFERROR(INDEX(INDIRECT("day_wise_sales_data!$B$2:$BZ$599"),MATCH(resource!$CC167,day_wise_sales_data!$A$2:$A$500,0),MATCH(resource!BB$2,INDIRECT("day_wise_sales_data!$B$1:$BZ$1"),0)),0)</f>
        <v>0</v>
      </c>
      <c r="BC167" s="3">
        <f ca="1">IFERROR(INDEX(INDIRECT("day_wise_sales_data!$B$2:$BZ$599"),MATCH(resource!$CC167,day_wise_sales_data!$A$2:$A$500,0),MATCH(resource!BC$2,INDIRECT("day_wise_sales_data!$B$1:$BZ$1"),0)),0)</f>
        <v>0</v>
      </c>
      <c r="BD167" s="3">
        <f ca="1">IFERROR(INDEX(INDIRECT("day_wise_sales_data!$B$2:$BZ$599"),MATCH(resource!$CC167,day_wise_sales_data!$A$2:$A$500,0),MATCH(resource!BD$2,INDIRECT("day_wise_sales_data!$B$1:$BZ$1"),0)),0)</f>
        <v>2644.39</v>
      </c>
      <c r="BE167" s="3">
        <f ca="1">IFERROR(INDEX(INDIRECT("day_wise_sales_data!$B$2:$BZ$599"),MATCH(resource!$CC167,day_wise_sales_data!$A$2:$A$500,0),MATCH(resource!BE$2,INDIRECT("day_wise_sales_data!$B$1:$BZ$1"),0)),0)</f>
        <v>0</v>
      </c>
      <c r="BF167" s="3">
        <f ca="1">IFERROR(INDEX(INDIRECT("day_wise_sales_data!$B$2:$BZ$599"),MATCH(resource!$CC167,day_wise_sales_data!$A$2:$A$500,0),MATCH(resource!BF$2,INDIRECT("day_wise_sales_data!$B$1:$BZ$1"),0)),0)</f>
        <v>0</v>
      </c>
      <c r="BG167" s="3">
        <f ca="1">IFERROR(INDEX(INDIRECT("day_wise_sales_data!$B$2:$BZ$599"),MATCH(resource!$CC167,day_wise_sales_data!$A$2:$A$500,0),MATCH(resource!BG$2,INDIRECT("day_wise_sales_data!$B$1:$BZ$1"),0)),0)</f>
        <v>0</v>
      </c>
      <c r="BH167" s="3">
        <f ca="1">IFERROR(INDEX(INDIRECT("day_wise_sales_data!$B$2:$BZ$599"),MATCH(resource!$CC167,day_wise_sales_data!$A$2:$A$500,0),MATCH(resource!BH$2,INDIRECT("day_wise_sales_data!$B$1:$BZ$1"),0)),0)</f>
        <v>5151.93</v>
      </c>
      <c r="BI167" s="3">
        <f ca="1">IFERROR(INDEX(INDIRECT("day_wise_sales_data!$B$2:$BZ$599"),MATCH(resource!$CC167,day_wise_sales_data!$A$2:$A$500,0),MATCH(resource!BI$2,INDIRECT("day_wise_sales_data!$B$1:$BZ$1"),0)),0)</f>
        <v>0</v>
      </c>
      <c r="BJ167" s="3">
        <f ca="1">IFERROR(INDEX(INDIRECT("day_wise_sales_data!$B$2:$BZ$599"),MATCH(resource!$CC167,day_wise_sales_data!$A$2:$A$500,0),MATCH(resource!BJ$2,INDIRECT("day_wise_sales_data!$B$1:$BZ$1"),0)),0)</f>
        <v>0</v>
      </c>
      <c r="BK167" s="3">
        <f ca="1">IFERROR(INDEX(INDIRECT("day_wise_sales_data!$B$2:$BZ$599"),MATCH(resource!$CC167,day_wise_sales_data!$A$2:$A$500,0),MATCH(resource!BK$2,INDIRECT("day_wise_sales_data!$B$1:$BZ$1"),0)),0)</f>
        <v>12664.94</v>
      </c>
      <c r="BL167" s="3">
        <f ca="1">IFERROR(INDEX(INDIRECT("day_wise_sales_data!$B$2:$BZ$599"),MATCH(resource!$CC167,day_wise_sales_data!$A$2:$A$500,0),MATCH(resource!BL$2,INDIRECT("day_wise_sales_data!$B$1:$BZ$1"),0)),0)</f>
        <v>0</v>
      </c>
      <c r="BM167" s="3">
        <f ca="1">IFERROR(INDEX(INDIRECT("day_wise_sales_data!$B$2:$BZ$599"),MATCH(resource!$CC167,day_wise_sales_data!$A$2:$A$500,0),MATCH(resource!BM$2,INDIRECT("day_wise_sales_data!$B$1:$BZ$1"),0)),0)</f>
        <v>0</v>
      </c>
      <c r="BN167" s="3">
        <f ca="1">IFERROR(INDEX(INDIRECT("day_wise_sales_data!$B$2:$BZ$599"),MATCH(resource!$CC167,day_wise_sales_data!$A$2:$A$500,0),MATCH(resource!BN$2,INDIRECT("day_wise_sales_data!$B$1:$BZ$1"),0)),0)</f>
        <v>0</v>
      </c>
      <c r="BO167" s="3">
        <f ca="1">IFERROR(INDEX(INDIRECT("day_wise_sales_data!$B$2:$BZ$599"),MATCH(resource!$CC167,day_wise_sales_data!$A$2:$A$500,0),MATCH(resource!BO$2,INDIRECT("day_wise_sales_data!$B$1:$BZ$1"),0)),0)</f>
        <v>6354.32</v>
      </c>
      <c r="BP167" s="3">
        <f ca="1">IFERROR(INDEX(INDIRECT("day_wise_sales_data!$B$2:$BZ$599"),MATCH(resource!$CC167,day_wise_sales_data!$A$2:$A$500,0),MATCH(resource!BP$2,INDIRECT("day_wise_sales_data!$B$1:$BZ$1"),0)),0)</f>
        <v>0</v>
      </c>
      <c r="BQ167" s="3">
        <f ca="1">IFERROR(INDEX(INDIRECT("day_wise_sales_data!$B$2:$BZ$599"),MATCH(resource!$CC167,day_wise_sales_data!$A$2:$A$500,0),MATCH(resource!BQ$2,INDIRECT("day_wise_sales_data!$B$1:$BZ$1"),0)),0)</f>
        <v>0</v>
      </c>
      <c r="BR167" s="3">
        <f ca="1">IFERROR(INDEX(INDIRECT("day_wise_sales_data!$B$2:$BZ$599"),MATCH(resource!$CC167,day_wise_sales_data!$A$2:$A$500,0),MATCH(resource!BR$2,INDIRECT("day_wise_sales_data!$B$1:$BZ$1"),0)),0)</f>
        <v>0</v>
      </c>
      <c r="BS167" s="3">
        <f ca="1">IFERROR(INDEX(INDIRECT("day_wise_sales_data!$B$2:$BZ$599"),MATCH(resource!$CC167,day_wise_sales_data!$A$2:$A$500,0),MATCH(resource!BS$2,INDIRECT("day_wise_sales_data!$B$1:$BZ$1"),0)),0)</f>
        <v>8262.1200000000008</v>
      </c>
      <c r="BT167" s="3">
        <f ca="1">IFERROR(INDEX(INDIRECT("day_wise_sales_data!$B$2:$BZ$599"),MATCH(resource!$CC167,day_wise_sales_data!$A$2:$A$500,0),MATCH(resource!BT$2,INDIRECT("day_wise_sales_data!$B$1:$BZ$1"),0)),0)</f>
        <v>0</v>
      </c>
      <c r="BU167" s="3">
        <f ca="1">IFERROR(INDEX(INDIRECT("day_wise_sales_data!$B$2:$BZ$599"),MATCH(resource!$CC167,day_wise_sales_data!$A$2:$A$500,0),MATCH(resource!BU$2,INDIRECT("day_wise_sales_data!$B$1:$BZ$1"),0)),0)</f>
        <v>4025.72</v>
      </c>
      <c r="BV167" s="3">
        <f ca="1">IFERROR(INDEX(INDIRECT("day_wise_sales_data!$B$2:$BZ$599"),MATCH(resource!$CC167,day_wise_sales_data!$A$2:$A$500,0),MATCH(resource!BV$2,INDIRECT("day_wise_sales_data!$B$1:$BZ$1"),0)),0)</f>
        <v>13361.35</v>
      </c>
      <c r="BW167" s="3">
        <f ca="1">IFERROR(INDEX(INDIRECT("day_wise_sales_data!$B$2:$BZ$599"),MATCH(resource!$CC167,day_wise_sales_data!$A$2:$A$500,0),MATCH(resource!BW$2,INDIRECT("day_wise_sales_data!$B$1:$BZ$1"),0)),0)</f>
        <v>0</v>
      </c>
      <c r="BX167" s="3">
        <f ca="1">IFERROR(INDEX(INDIRECT("day_wise_sales_data!$B$2:$BZ$599"),MATCH(resource!$CC167,day_wise_sales_data!$A$2:$A$500,0),MATCH(resource!BX$2,INDIRECT("day_wise_sales_data!$B$1:$BZ$1"),0)),0)</f>
        <v>0</v>
      </c>
      <c r="BY167" s="3">
        <f ca="1">IFERROR(INDEX(INDIRECT("day_wise_sales_data!$B$2:$BZ$599"),MATCH(resource!$CC167,day_wise_sales_data!$A$2:$A$500,0),MATCH(resource!BY$2,INDIRECT("day_wise_sales_data!$B$1:$BZ$1"),0)),0)</f>
        <v>5184.17</v>
      </c>
      <c r="BZ167" s="3">
        <f ca="1">IFERROR(INDEX(INDIRECT("day_wise_sales_data!$B$2:$BZ$599"),MATCH(resource!$CC167,day_wise_sales_data!$A$2:$A$500,0),MATCH(resource!BZ$2,INDIRECT("day_wise_sales_data!$B$1:$BZ$1"),0)),0)</f>
        <v>0</v>
      </c>
      <c r="CA167" s="3" t="str">
        <f ca="1">IFERROR(INDEX(INDIRECT("day_wise_sales_data!$B$2:$BZ$599"),MATCH(resource!$CC167,day_wise_sales_data!$A$2:$A$500,0),MATCH(resource!CA$2,INDIRECT("day_wise_sales_data!$B$1:$BZ$1"),0)),0)</f>
        <v>dd</v>
      </c>
      <c r="CC167" s="4" t="str">
        <f>sales_data!H166</f>
        <v>DHK04212</v>
      </c>
      <c r="CD167" s="1">
        <v>165</v>
      </c>
      <c r="CE167" s="1" t="str">
        <f>IF(AQ167=report!$AQ$3,resource!CD167,"")</f>
        <v/>
      </c>
      <c r="CF167" s="5" t="str">
        <f>IFERROR(SMALL($CE$3:$CE$1001,ROWS($CE$3:CE167)),"")</f>
        <v/>
      </c>
      <c r="CH167">
        <f>IFERROR(VLOOKUP($CC167,data_pull!$E$22:$G$700,2,0),0)</f>
        <v>76872.850000000006</v>
      </c>
      <c r="CI167" s="1">
        <f t="shared" si="75"/>
        <v>114</v>
      </c>
      <c r="CJ167" s="1">
        <f t="shared" si="74"/>
        <v>0</v>
      </c>
      <c r="CK167" s="1" t="s">
        <v>1354</v>
      </c>
      <c r="CL167" s="1">
        <f t="shared" si="76"/>
        <v>111</v>
      </c>
      <c r="CM167" s="1" t="str">
        <f>IFERROR(VLOOKUP($CK167,stock_data!$B$3:$W$612,2,0),0)</f>
        <v>KEVIL TABLET</v>
      </c>
      <c r="CN167" s="1" t="str">
        <f>IFERROR(VLOOKUP($CK167,stock_data!$B$3:$W$612,4,0),0)</f>
        <v>10x10's</v>
      </c>
      <c r="CO167" s="1">
        <f>IFERROR(VLOOKUP($CK167,stock_data!$B$3:$W$612,5,0),0)</f>
        <v>264</v>
      </c>
      <c r="CP167" s="3">
        <f t="shared" si="77"/>
        <v>0</v>
      </c>
      <c r="CQ167" s="3">
        <f t="shared" si="78"/>
        <v>0</v>
      </c>
      <c r="CR167" s="1">
        <f>IFERROR(VLOOKUP($CK167,stock_data!$B$3:$W$612,6,0),0)</f>
        <v>2</v>
      </c>
      <c r="CS167" s="1">
        <f>IFERROR(VLOOKUP($CK167,stock_data!$B$3:$W$612,7,0),0)</f>
        <v>0</v>
      </c>
      <c r="CT167" s="1">
        <f>IFERROR(VLOOKUP($CK167,stock_data!$B$3:$W$612,8,0),0)</f>
        <v>0</v>
      </c>
      <c r="CU167" s="1">
        <f>IFERROR(VLOOKUP($CK167,stock_data!$B$3:$W$612,9,0),0)</f>
        <v>1</v>
      </c>
      <c r="CV167" s="1">
        <f>IFERROR(VLOOKUP($CK167,stock_data!$B$3:$W$612,10,0),0)</f>
        <v>0</v>
      </c>
      <c r="CW167" s="1">
        <f>IFERROR(VLOOKUP($CK167,stock_data!$B$3:$W$612,11,0),0)</f>
        <v>0</v>
      </c>
      <c r="CX167" s="1">
        <f>IFERROR(VLOOKUP($CK167,stock_data!$B$3:$W$612,12,0),0)</f>
        <v>2</v>
      </c>
      <c r="CY167" s="1">
        <f>IFERROR(VLOOKUP($CK167,stock_data!$B$3:$W$612,13,0),0)</f>
        <v>0</v>
      </c>
      <c r="CZ167" s="1">
        <f>IFERROR(VLOOKUP($CK167,stock_data!$B$3:$W$612,14,0),0)</f>
        <v>0</v>
      </c>
      <c r="DA167" s="1">
        <f>IFERROR(VLOOKUP($CK167,stock_data!$B$3:$W$612,15,0),0)</f>
        <v>0</v>
      </c>
      <c r="DB167" s="1">
        <f>IFERROR(VLOOKUP($CK167,stock_data!$B$3:$W$612,16,0),0)</f>
        <v>0</v>
      </c>
      <c r="DC167" s="1">
        <f>IFERROR(VLOOKUP($CK167,stock_data!$B$3:$W$612,17,0),0)</f>
        <v>0</v>
      </c>
      <c r="DD167" s="1">
        <f>IFERROR(VLOOKUP($CK167,stock_data!$B$3:$W$612,18,0),0)</f>
        <v>0</v>
      </c>
      <c r="DE167" s="1">
        <f>IFERROR(VLOOKUP($CK167,stock_data!$B$3:$W$612,19,0),0)</f>
        <v>0</v>
      </c>
      <c r="DF167" s="1">
        <f>IFERROR(VLOOKUP($CK167,stock_data!$B$3:$W$612,20,0),0)</f>
        <v>0</v>
      </c>
      <c r="DG167" s="1">
        <f>IFERROR(VLOOKUP($CK167,stock_data!$B$3:$W$612,21,0),0)</f>
        <v>0</v>
      </c>
      <c r="DH167" s="1">
        <f>IFERROR(VLOOKUP($CK167,stock_data!$B$3:$W$612,22,0),0)</f>
        <v>0</v>
      </c>
      <c r="DI167" s="1">
        <f t="shared" si="79"/>
        <v>5</v>
      </c>
      <c r="DJ167" s="1">
        <f t="shared" si="80"/>
        <v>1320</v>
      </c>
      <c r="DK167" s="3">
        <f>IFERROR(INDEX(COD_SALES!$B$5:$Z$500,MATCH(resource!$CC167,COD_SALES!$A$5:$A$500,0),MATCH(resource!DK$2,COD_SALES!$B$4:$Z$4,0)),"")</f>
        <v>5</v>
      </c>
      <c r="DL167" s="3">
        <f>IFERROR(INDEX(COD_SALES!$B$5:$Z$500,MATCH(resource!$CC167,COD_SALES!$A$5:$A$500,0),MATCH(resource!DL$2,COD_SALES!$B$4:$Z$4,0)),"")</f>
        <v>10</v>
      </c>
      <c r="DM167" s="3">
        <f>IFERROR(INDEX(COD_SALES!$B$5:$Z$500,MATCH(resource!$CC167,COD_SALES!$A$5:$A$500,0),MATCH(resource!DM$2,COD_SALES!$B$4:$Z$4,0)),"")</f>
        <v>4</v>
      </c>
      <c r="DN167" s="3" t="str">
        <f>IFERROR(INDEX(COD_SALES!$B$5:$Z$500,MATCH(resource!$CC167,COD_SALES!$A$5:$A$500,0),MATCH(resource!DN$2,COD_SALES!$B$4:$Z$4,0)),"")</f>
        <v/>
      </c>
      <c r="DO167" s="3">
        <f>IFERROR(INDEX(COD_SALES!$B$5:$Z$500,MATCH(resource!$CC167,COD_SALES!$A$5:$A$500,0),MATCH(resource!DO$2,COD_SALES!$B$4:$Z$4,0)),"")</f>
        <v>2</v>
      </c>
      <c r="DP167" s="3">
        <f>IFERROR(INDEX(COD_SALES!$B$5:$Z$500,MATCH(resource!$CC167,COD_SALES!$A$5:$A$500,0),MATCH(resource!DP$2,COD_SALES!$B$4:$Z$4,0)),"")</f>
        <v>1</v>
      </c>
      <c r="DQ167" s="3" t="str">
        <f>IFERROR(INDEX(COD_SALES!$B$5:$Z$500,MATCH(resource!$CC167,COD_SALES!$A$5:$A$500,0),MATCH(resource!DQ$2,COD_SALES!$B$4:$Z$4,0)),"")</f>
        <v/>
      </c>
      <c r="DR167" s="3">
        <f>IFERROR(INDEX(COD_SALES!$B$5:$Z$500,MATCH(resource!$CC167,COD_SALES!$A$5:$A$500,0),MATCH(resource!DR$2,COD_SALES!$B$4:$Z$4,0)),"")</f>
        <v>0</v>
      </c>
      <c r="DS167" s="3">
        <f>IFERROR(INDEX(COD_SALES!$B$5:$Z$500,MATCH(resource!$CC167,COD_SALES!$A$5:$A$500,0),MATCH(resource!DS$2,COD_SALES!$B$4:$Z$4,0)),"")</f>
        <v>42</v>
      </c>
      <c r="DT167" s="3">
        <f>IFERROR(INDEX(COD_SALES!$B$5:$Z$500,MATCH(resource!$CC167,COD_SALES!$A$5:$A$500,0),MATCH(resource!DT$2,COD_SALES!$B$4:$Z$4,0)),"")</f>
        <v>18</v>
      </c>
      <c r="DU167" s="3">
        <f>IFERROR(INDEX(COD_SALES!$B$5:$Z$500,MATCH(resource!$CC167,COD_SALES!$A$5:$A$500,0),MATCH(resource!DU$2,COD_SALES!$B$4:$Z$4,0)),"")</f>
        <v>0</v>
      </c>
      <c r="DV167" s="3">
        <f>IFERROR(INDEX(COD_SALES!$B$5:$Z$500,MATCH(resource!$CC167,COD_SALES!$A$5:$A$500,0),MATCH(resource!DV$2,COD_SALES!$B$4:$Z$4,0)),"")</f>
        <v>0</v>
      </c>
      <c r="DW167" s="3">
        <f>IFERROR(INDEX(COD_SALES!$B$5:$Z$500,MATCH(resource!$CC167,COD_SALES!$A$5:$A$500,0),MATCH(resource!DW$2,COD_SALES!$B$4:$Z$4,0)),"")</f>
        <v>35</v>
      </c>
      <c r="DX167" s="3">
        <f>IFERROR(INDEX(COD_SALES!$B$5:$Z$500,MATCH(resource!$CC167,COD_SALES!$A$5:$A$500,0),MATCH(resource!DX$2,COD_SALES!$B$4:$Z$4,0)),"")</f>
        <v>0</v>
      </c>
      <c r="DY167" s="3">
        <f>IFERROR(INDEX(COD_SALES!$B$5:$Z$500,MATCH(resource!$CC167,COD_SALES!$A$5:$A$500,0),MATCH(resource!DY$2,COD_SALES!$B$4:$Z$4,0)),"")</f>
        <v>2</v>
      </c>
      <c r="DZ167" s="3">
        <f>IFERROR(INDEX(COD_SALES!$B$5:$Z$500,MATCH(resource!$CC167,COD_SALES!$A$5:$A$500,0),MATCH(resource!DZ$2,COD_SALES!$B$4:$Z$4,0)),"")</f>
        <v>1</v>
      </c>
      <c r="EA167" s="3">
        <f>IFERROR(INDEX(COD_SALES!$B$5:$Z$500,MATCH(resource!$CC167,COD_SALES!$A$5:$A$500,0),MATCH(resource!EA$2,COD_SALES!$B$4:$Z$4,0)),"")</f>
        <v>10</v>
      </c>
      <c r="EB167" s="3">
        <f t="shared" si="81"/>
        <v>39382.99</v>
      </c>
      <c r="ED167" s="3">
        <f>IFERROR(VLOOKUP($CK167,depot_prod_sales!$B$5:$S$200,3,0),0)</f>
        <v>0</v>
      </c>
      <c r="EE167" s="3">
        <f>IFERROR(VLOOKUP($CK167,depot_prod_sales!$B$5:$S$200,4,0),0)</f>
        <v>0</v>
      </c>
      <c r="EF167" s="3">
        <f>IFERROR(VLOOKUP($CK167,depot_prod_sales!$B$5:$S$200,5,0),0)</f>
        <v>0</v>
      </c>
      <c r="EG167" s="3">
        <f>IFERROR(VLOOKUP($CK167,depot_prod_sales!$B$5:$S$200,6,0),0)</f>
        <v>0</v>
      </c>
      <c r="EH167" s="3">
        <f>IFERROR(VLOOKUP($CK167,depot_prod_sales!$B$5:$S$200,7,0),0)</f>
        <v>0</v>
      </c>
      <c r="EI167" s="3">
        <f>IFERROR(VLOOKUP($CK167,depot_prod_sales!$B$5:$S$200,8,0),0)</f>
        <v>0</v>
      </c>
      <c r="EJ167" s="3">
        <f>IFERROR(VLOOKUP($CK167,depot_prod_sales!$B$5:$S$200,9,0),0)</f>
        <v>0</v>
      </c>
      <c r="EK167" s="3">
        <f>IFERROR(VLOOKUP($CK167,depot_prod_sales!$B$5:$S$200,10,0),0)</f>
        <v>0</v>
      </c>
      <c r="EL167" s="3">
        <f>IFERROR(VLOOKUP($CK167,depot_prod_sales!$B$5:$S$200,11,0),0)</f>
        <v>0</v>
      </c>
      <c r="EM167" s="3">
        <f>IFERROR(VLOOKUP($CK167,depot_prod_sales!$B$5:$S$200,12,0),0)</f>
        <v>0</v>
      </c>
      <c r="EN167" s="3">
        <f>IFERROR(VLOOKUP($CK167,depot_prod_sales!$B$5:$S$200,13,0),0)</f>
        <v>0</v>
      </c>
      <c r="EO167" s="3">
        <f>IFERROR(VLOOKUP($CK167,depot_prod_sales!$B$5:$S$200,14,0),0)</f>
        <v>0</v>
      </c>
      <c r="EP167" s="3">
        <f>IFERROR(VLOOKUP($CK167,depot_prod_sales!$B$5:$S$200,15,0),0)</f>
        <v>0</v>
      </c>
      <c r="EQ167" s="3">
        <f>IFERROR(VLOOKUP($CK167,depot_prod_sales!$B$5:$S$200,16,0),0)</f>
        <v>0</v>
      </c>
      <c r="ER167" s="3">
        <f>IFERROR(VLOOKUP($CK167,depot_prod_sales!$B$5:$S$200,17,0),0)</f>
        <v>0</v>
      </c>
      <c r="ES167" s="3">
        <f>IFERROR(VLOOKUP($CK167,depot_prod_sales!$B$5:$S$200,18,0),0)</f>
        <v>0</v>
      </c>
      <c r="ET167" s="116">
        <f t="shared" si="82"/>
        <v>0</v>
      </c>
      <c r="EU167" s="116">
        <f t="shared" si="83"/>
        <v>0</v>
      </c>
      <c r="EW167" s="3">
        <f>IFERROR(VLOOKUP(CC167,data_pull!$AO$25:$AR$546,2,0),0)</f>
        <v>27</v>
      </c>
      <c r="EX167" s="1">
        <f>IFERROR(VLOOKUP(CC167,data_pull!$AO$25:$AR$546,4,0),0)</f>
        <v>170000</v>
      </c>
    </row>
    <row r="168" spans="13:154" x14ac:dyDescent="0.25"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4" t="str">
        <f>sales_data!B167</f>
        <v>Jamshed Sarder (Mrd Sales Zone)</v>
      </c>
      <c r="AR168" s="4" t="str">
        <f>sales_data!C167</f>
        <v>MRD SALES TEAM</v>
      </c>
      <c r="AS168" s="5" t="str">
        <f t="shared" si="73"/>
        <v>MRD SALES TEAM</v>
      </c>
      <c r="AT168" s="4" t="str">
        <f>sales_data!I167</f>
        <v>Md. Monirul Islam (Mrd)</v>
      </c>
      <c r="AU168" s="4" t="str">
        <f>sales_data!W167</f>
        <v>Dhaka Depot</v>
      </c>
      <c r="AV168" s="1">
        <f>sales_data!N167</f>
        <v>422.43</v>
      </c>
      <c r="AW168" s="1">
        <f>sales_data!P167</f>
        <v>1</v>
      </c>
      <c r="AX168" s="3">
        <f ca="1">IFERROR(INDEX(INDIRECT("day_wise_sales_data!$B$2:$BZ$599"),MATCH(resource!$CC168,day_wise_sales_data!$A$2:$A$500,0),MATCH(resource!AX$2,INDIRECT("day_wise_sales_data!$B$1:$BZ$1"),0)),0)</f>
        <v>0</v>
      </c>
      <c r="AY168" s="3">
        <f ca="1">IFERROR(INDEX(INDIRECT("day_wise_sales_data!$B$2:$BZ$599"),MATCH(resource!$CC168,day_wise_sales_data!$A$2:$A$500,0),MATCH(resource!AY$2,INDIRECT("day_wise_sales_data!$B$1:$BZ$1"),0)),0)</f>
        <v>0</v>
      </c>
      <c r="AZ168" s="3">
        <f ca="1">IFERROR(INDEX(INDIRECT("day_wise_sales_data!$B$2:$BZ$599"),MATCH(resource!$CC168,day_wise_sales_data!$A$2:$A$500,0),MATCH(resource!AZ$2,INDIRECT("day_wise_sales_data!$B$1:$BZ$1"),0)),0)</f>
        <v>0</v>
      </c>
      <c r="BA168" s="3">
        <f ca="1">IFERROR(INDEX(INDIRECT("day_wise_sales_data!$B$2:$BZ$599"),MATCH(resource!$CC168,day_wise_sales_data!$A$2:$A$500,0),MATCH(resource!BA$2,INDIRECT("day_wise_sales_data!$B$1:$BZ$1"),0)),0)</f>
        <v>0</v>
      </c>
      <c r="BB168" s="3">
        <f ca="1">IFERROR(INDEX(INDIRECT("day_wise_sales_data!$B$2:$BZ$599"),MATCH(resource!$CC168,day_wise_sales_data!$A$2:$A$500,0),MATCH(resource!BB$2,INDIRECT("day_wise_sales_data!$B$1:$BZ$1"),0)),0)</f>
        <v>0</v>
      </c>
      <c r="BC168" s="3">
        <f ca="1">IFERROR(INDEX(INDIRECT("day_wise_sales_data!$B$2:$BZ$599"),MATCH(resource!$CC168,day_wise_sales_data!$A$2:$A$500,0),MATCH(resource!BC$2,INDIRECT("day_wise_sales_data!$B$1:$BZ$1"),0)),0)</f>
        <v>0</v>
      </c>
      <c r="BD168" s="3">
        <f ca="1">IFERROR(INDEX(INDIRECT("day_wise_sales_data!$B$2:$BZ$599"),MATCH(resource!$CC168,day_wise_sales_data!$A$2:$A$500,0),MATCH(resource!BD$2,INDIRECT("day_wise_sales_data!$B$1:$BZ$1"),0)),0)</f>
        <v>0</v>
      </c>
      <c r="BE168" s="3">
        <f ca="1">IFERROR(INDEX(INDIRECT("day_wise_sales_data!$B$2:$BZ$599"),MATCH(resource!$CC168,day_wise_sales_data!$A$2:$A$500,0),MATCH(resource!BE$2,INDIRECT("day_wise_sales_data!$B$1:$BZ$1"),0)),0)</f>
        <v>0</v>
      </c>
      <c r="BF168" s="3">
        <f ca="1">IFERROR(INDEX(INDIRECT("day_wise_sales_data!$B$2:$BZ$599"),MATCH(resource!$CC168,day_wise_sales_data!$A$2:$A$500,0),MATCH(resource!BF$2,INDIRECT("day_wise_sales_data!$B$1:$BZ$1"),0)),0)</f>
        <v>0</v>
      </c>
      <c r="BG168" s="3">
        <f ca="1">IFERROR(INDEX(INDIRECT("day_wise_sales_data!$B$2:$BZ$599"),MATCH(resource!$CC168,day_wise_sales_data!$A$2:$A$500,0),MATCH(resource!BG$2,INDIRECT("day_wise_sales_data!$B$1:$BZ$1"),0)),0)</f>
        <v>0</v>
      </c>
      <c r="BH168" s="3">
        <f ca="1">IFERROR(INDEX(INDIRECT("day_wise_sales_data!$B$2:$BZ$599"),MATCH(resource!$CC168,day_wise_sales_data!$A$2:$A$500,0),MATCH(resource!BH$2,INDIRECT("day_wise_sales_data!$B$1:$BZ$1"),0)),0)</f>
        <v>0</v>
      </c>
      <c r="BI168" s="3">
        <f ca="1">IFERROR(INDEX(INDIRECT("day_wise_sales_data!$B$2:$BZ$599"),MATCH(resource!$CC168,day_wise_sales_data!$A$2:$A$500,0),MATCH(resource!BI$2,INDIRECT("day_wise_sales_data!$B$1:$BZ$1"),0)),0)</f>
        <v>0</v>
      </c>
      <c r="BJ168" s="3">
        <f ca="1">IFERROR(INDEX(INDIRECT("day_wise_sales_data!$B$2:$BZ$599"),MATCH(resource!$CC168,day_wise_sales_data!$A$2:$A$500,0),MATCH(resource!BJ$2,INDIRECT("day_wise_sales_data!$B$1:$BZ$1"),0)),0)</f>
        <v>0</v>
      </c>
      <c r="BK168" s="3">
        <f ca="1">IFERROR(INDEX(INDIRECT("day_wise_sales_data!$B$2:$BZ$599"),MATCH(resource!$CC168,day_wise_sales_data!$A$2:$A$500,0),MATCH(resource!BK$2,INDIRECT("day_wise_sales_data!$B$1:$BZ$1"),0)),0)</f>
        <v>0</v>
      </c>
      <c r="BL168" s="3">
        <f ca="1">IFERROR(INDEX(INDIRECT("day_wise_sales_data!$B$2:$BZ$599"),MATCH(resource!$CC168,day_wise_sales_data!$A$2:$A$500,0),MATCH(resource!BL$2,INDIRECT("day_wise_sales_data!$B$1:$BZ$1"),0)),0)</f>
        <v>0</v>
      </c>
      <c r="BM168" s="3">
        <f ca="1">IFERROR(INDEX(INDIRECT("day_wise_sales_data!$B$2:$BZ$599"),MATCH(resource!$CC168,day_wise_sales_data!$A$2:$A$500,0),MATCH(resource!BM$2,INDIRECT("day_wise_sales_data!$B$1:$BZ$1"),0)),0)</f>
        <v>0</v>
      </c>
      <c r="BN168" s="3">
        <f ca="1">IFERROR(INDEX(INDIRECT("day_wise_sales_data!$B$2:$BZ$599"),MATCH(resource!$CC168,day_wise_sales_data!$A$2:$A$500,0),MATCH(resource!BN$2,INDIRECT("day_wise_sales_data!$B$1:$BZ$1"),0)),0)</f>
        <v>0</v>
      </c>
      <c r="BO168" s="3">
        <f ca="1">IFERROR(INDEX(INDIRECT("day_wise_sales_data!$B$2:$BZ$599"),MATCH(resource!$CC168,day_wise_sales_data!$A$2:$A$500,0),MATCH(resource!BO$2,INDIRECT("day_wise_sales_data!$B$1:$BZ$1"),0)),0)</f>
        <v>0</v>
      </c>
      <c r="BP168" s="3">
        <f ca="1">IFERROR(INDEX(INDIRECT("day_wise_sales_data!$B$2:$BZ$599"),MATCH(resource!$CC168,day_wise_sales_data!$A$2:$A$500,0),MATCH(resource!BP$2,INDIRECT("day_wise_sales_data!$B$1:$BZ$1"),0)),0)</f>
        <v>0</v>
      </c>
      <c r="BQ168" s="3">
        <f ca="1">IFERROR(INDEX(INDIRECT("day_wise_sales_data!$B$2:$BZ$599"),MATCH(resource!$CC168,day_wise_sales_data!$A$2:$A$500,0),MATCH(resource!BQ$2,INDIRECT("day_wise_sales_data!$B$1:$BZ$1"),0)),0)</f>
        <v>0</v>
      </c>
      <c r="BR168" s="3">
        <f ca="1">IFERROR(INDEX(INDIRECT("day_wise_sales_data!$B$2:$BZ$599"),MATCH(resource!$CC168,day_wise_sales_data!$A$2:$A$500,0),MATCH(resource!BR$2,INDIRECT("day_wise_sales_data!$B$1:$BZ$1"),0)),0)</f>
        <v>0</v>
      </c>
      <c r="BS168" s="3">
        <f ca="1">IFERROR(INDEX(INDIRECT("day_wise_sales_data!$B$2:$BZ$599"),MATCH(resource!$CC168,day_wise_sales_data!$A$2:$A$500,0),MATCH(resource!BS$2,INDIRECT("day_wise_sales_data!$B$1:$BZ$1"),0)),0)</f>
        <v>0</v>
      </c>
      <c r="BT168" s="3">
        <f ca="1">IFERROR(INDEX(INDIRECT("day_wise_sales_data!$B$2:$BZ$599"),MATCH(resource!$CC168,day_wise_sales_data!$A$2:$A$500,0),MATCH(resource!BT$2,INDIRECT("day_wise_sales_data!$B$1:$BZ$1"),0)),0)</f>
        <v>0</v>
      </c>
      <c r="BU168" s="3">
        <f ca="1">IFERROR(INDEX(INDIRECT("day_wise_sales_data!$B$2:$BZ$599"),MATCH(resource!$CC168,day_wise_sales_data!$A$2:$A$500,0),MATCH(resource!BU$2,INDIRECT("day_wise_sales_data!$B$1:$BZ$1"),0)),0)</f>
        <v>0</v>
      </c>
      <c r="BV168" s="3">
        <f ca="1">IFERROR(INDEX(INDIRECT("day_wise_sales_data!$B$2:$BZ$599"),MATCH(resource!$CC168,day_wise_sales_data!$A$2:$A$500,0),MATCH(resource!BV$2,INDIRECT("day_wise_sales_data!$B$1:$BZ$1"),0)),0)</f>
        <v>0</v>
      </c>
      <c r="BW168" s="3">
        <f ca="1">IFERROR(INDEX(INDIRECT("day_wise_sales_data!$B$2:$BZ$599"),MATCH(resource!$CC168,day_wise_sales_data!$A$2:$A$500,0),MATCH(resource!BW$2,INDIRECT("day_wise_sales_data!$B$1:$BZ$1"),0)),0)</f>
        <v>0</v>
      </c>
      <c r="BX168" s="3">
        <f ca="1">IFERROR(INDEX(INDIRECT("day_wise_sales_data!$B$2:$BZ$599"),MATCH(resource!$CC168,day_wise_sales_data!$A$2:$A$500,0),MATCH(resource!BX$2,INDIRECT("day_wise_sales_data!$B$1:$BZ$1"),0)),0)</f>
        <v>0</v>
      </c>
      <c r="BY168" s="3">
        <f ca="1">IFERROR(INDEX(INDIRECT("day_wise_sales_data!$B$2:$BZ$599"),MATCH(resource!$CC168,day_wise_sales_data!$A$2:$A$500,0),MATCH(resource!BY$2,INDIRECT("day_wise_sales_data!$B$1:$BZ$1"),0)),0)</f>
        <v>0</v>
      </c>
      <c r="BZ168" s="3">
        <f ca="1">IFERROR(INDEX(INDIRECT("day_wise_sales_data!$B$2:$BZ$599"),MATCH(resource!$CC168,day_wise_sales_data!$A$2:$A$500,0),MATCH(resource!BZ$2,INDIRECT("day_wise_sales_data!$B$1:$BZ$1"),0)),0)</f>
        <v>0</v>
      </c>
      <c r="CA168" s="3">
        <f ca="1">IFERROR(INDEX(INDIRECT("day_wise_sales_data!$B$2:$BZ$599"),MATCH(resource!$CC168,day_wise_sales_data!$A$2:$A$500,0),MATCH(resource!CA$2,INDIRECT("day_wise_sales_data!$B$1:$BZ$1"),0)),0)</f>
        <v>0</v>
      </c>
      <c r="CC168" s="4" t="str">
        <f>sales_data!H167</f>
        <v>DHK062014</v>
      </c>
      <c r="CD168" s="1">
        <v>166</v>
      </c>
      <c r="CE168" s="1" t="str">
        <f>IF(AQ168=report!$AQ$3,resource!CD168,"")</f>
        <v/>
      </c>
      <c r="CF168" s="5" t="str">
        <f>IFERROR(SMALL($CE$3:$CE$1001,ROWS($CE$3:CE168)),"")</f>
        <v/>
      </c>
      <c r="CH168">
        <f>IFERROR(VLOOKUP($CC168,data_pull!$E$22:$G$700,2,0),0)</f>
        <v>422.43</v>
      </c>
      <c r="CI168" s="1">
        <f t="shared" si="75"/>
        <v>154</v>
      </c>
      <c r="CJ168" s="1">
        <f t="shared" si="74"/>
        <v>1</v>
      </c>
      <c r="CK168" s="1" t="s">
        <v>1356</v>
      </c>
      <c r="CL168" s="1">
        <f t="shared" si="76"/>
        <v>88</v>
      </c>
      <c r="CM168" s="1" t="str">
        <f>IFERROR(VLOOKUP($CK168,stock_data!$B$3:$W$612,2,0),0)</f>
        <v>KEVIL TABLET-1x10's (EXP)</v>
      </c>
      <c r="CN168" s="1" t="str">
        <f>IFERROR(VLOOKUP($CK168,stock_data!$B$3:$W$612,4,0),0)</f>
        <v>10x10's</v>
      </c>
      <c r="CO168" s="1">
        <f>IFERROR(VLOOKUP($CK168,stock_data!$B$3:$W$612,5,0),0)</f>
        <v>264</v>
      </c>
      <c r="CP168" s="3">
        <f t="shared" si="77"/>
        <v>1</v>
      </c>
      <c r="CQ168" s="3">
        <f t="shared" si="78"/>
        <v>264</v>
      </c>
      <c r="CR168" s="1">
        <f>IFERROR(VLOOKUP($CK168,stock_data!$B$3:$W$612,6,0),0)</f>
        <v>0</v>
      </c>
      <c r="CS168" s="1">
        <f>IFERROR(VLOOKUP($CK168,stock_data!$B$3:$W$612,7,0),0)</f>
        <v>0</v>
      </c>
      <c r="CT168" s="1">
        <f>IFERROR(VLOOKUP($CK168,stock_data!$B$3:$W$612,8,0),0)</f>
        <v>0</v>
      </c>
      <c r="CU168" s="1">
        <f>IFERROR(VLOOKUP($CK168,stock_data!$B$3:$W$612,9,0),0)</f>
        <v>0</v>
      </c>
      <c r="CV168" s="1">
        <f>IFERROR(VLOOKUP($CK168,stock_data!$B$3:$W$612,10,0),0)</f>
        <v>0</v>
      </c>
      <c r="CW168" s="1">
        <f>IFERROR(VLOOKUP($CK168,stock_data!$B$3:$W$612,11,0),0)</f>
        <v>0</v>
      </c>
      <c r="CX168" s="1">
        <f>IFERROR(VLOOKUP($CK168,stock_data!$B$3:$W$612,12,0),0)</f>
        <v>0</v>
      </c>
      <c r="CY168" s="1">
        <f>IFERROR(VLOOKUP($CK168,stock_data!$B$3:$W$612,13,0),0)</f>
        <v>0</v>
      </c>
      <c r="CZ168" s="1">
        <f>IFERROR(VLOOKUP($CK168,stock_data!$B$3:$W$612,14,0),0)</f>
        <v>0</v>
      </c>
      <c r="DA168" s="1">
        <f>IFERROR(VLOOKUP($CK168,stock_data!$B$3:$W$612,15,0),0)</f>
        <v>0</v>
      </c>
      <c r="DB168" s="1">
        <f>IFERROR(VLOOKUP($CK168,stock_data!$B$3:$W$612,16,0),0)</f>
        <v>0</v>
      </c>
      <c r="DC168" s="1">
        <f>IFERROR(VLOOKUP($CK168,stock_data!$B$3:$W$612,17,0),0)</f>
        <v>0</v>
      </c>
      <c r="DD168" s="1">
        <f>IFERROR(VLOOKUP($CK168,stock_data!$B$3:$W$612,18,0),0)</f>
        <v>0</v>
      </c>
      <c r="DE168" s="1">
        <f>IFERROR(VLOOKUP($CK168,stock_data!$B$3:$W$612,19,0),0)</f>
        <v>0</v>
      </c>
      <c r="DF168" s="1">
        <f>IFERROR(VLOOKUP($CK168,stock_data!$B$3:$W$612,20,0),0)</f>
        <v>0</v>
      </c>
      <c r="DG168" s="1">
        <f>IFERROR(VLOOKUP($CK168,stock_data!$B$3:$W$612,21,0),0)</f>
        <v>0</v>
      </c>
      <c r="DH168" s="1">
        <f>IFERROR(VLOOKUP($CK168,stock_data!$B$3:$W$612,22,0),0)</f>
        <v>0</v>
      </c>
      <c r="DI168" s="1">
        <f t="shared" si="79"/>
        <v>0</v>
      </c>
      <c r="DJ168" s="1">
        <f t="shared" si="80"/>
        <v>0</v>
      </c>
      <c r="DK168" s="3" t="str">
        <f>IFERROR(INDEX(COD_SALES!$B$5:$Z$500,MATCH(resource!$CC168,COD_SALES!$A$5:$A$500,0),MATCH(resource!DK$2,COD_SALES!$B$4:$Z$4,0)),"")</f>
        <v/>
      </c>
      <c r="DL168" s="3" t="str">
        <f>IFERROR(INDEX(COD_SALES!$B$5:$Z$500,MATCH(resource!$CC168,COD_SALES!$A$5:$A$500,0),MATCH(resource!DL$2,COD_SALES!$B$4:$Z$4,0)),"")</f>
        <v/>
      </c>
      <c r="DM168" s="3" t="str">
        <f>IFERROR(INDEX(COD_SALES!$B$5:$Z$500,MATCH(resource!$CC168,COD_SALES!$A$5:$A$500,0),MATCH(resource!DM$2,COD_SALES!$B$4:$Z$4,0)),"")</f>
        <v/>
      </c>
      <c r="DN168" s="3" t="str">
        <f>IFERROR(INDEX(COD_SALES!$B$5:$Z$500,MATCH(resource!$CC168,COD_SALES!$A$5:$A$500,0),MATCH(resource!DN$2,COD_SALES!$B$4:$Z$4,0)),"")</f>
        <v/>
      </c>
      <c r="DO168" s="3" t="str">
        <f>IFERROR(INDEX(COD_SALES!$B$5:$Z$500,MATCH(resource!$CC168,COD_SALES!$A$5:$A$500,0),MATCH(resource!DO$2,COD_SALES!$B$4:$Z$4,0)),"")</f>
        <v/>
      </c>
      <c r="DP168" s="3" t="str">
        <f>IFERROR(INDEX(COD_SALES!$B$5:$Z$500,MATCH(resource!$CC168,COD_SALES!$A$5:$A$500,0),MATCH(resource!DP$2,COD_SALES!$B$4:$Z$4,0)),"")</f>
        <v/>
      </c>
      <c r="DQ168" s="3" t="str">
        <f>IFERROR(INDEX(COD_SALES!$B$5:$Z$500,MATCH(resource!$CC168,COD_SALES!$A$5:$A$500,0),MATCH(resource!DQ$2,COD_SALES!$B$4:$Z$4,0)),"")</f>
        <v/>
      </c>
      <c r="DR168" s="3" t="str">
        <f>IFERROR(INDEX(COD_SALES!$B$5:$Z$500,MATCH(resource!$CC168,COD_SALES!$A$5:$A$500,0),MATCH(resource!DR$2,COD_SALES!$B$4:$Z$4,0)),"")</f>
        <v/>
      </c>
      <c r="DS168" s="3" t="str">
        <f>IFERROR(INDEX(COD_SALES!$B$5:$Z$500,MATCH(resource!$CC168,COD_SALES!$A$5:$A$500,0),MATCH(resource!DS$2,COD_SALES!$B$4:$Z$4,0)),"")</f>
        <v/>
      </c>
      <c r="DT168" s="3" t="str">
        <f>IFERROR(INDEX(COD_SALES!$B$5:$Z$500,MATCH(resource!$CC168,COD_SALES!$A$5:$A$500,0),MATCH(resource!DT$2,COD_SALES!$B$4:$Z$4,0)),"")</f>
        <v/>
      </c>
      <c r="DU168" s="3" t="str">
        <f>IFERROR(INDEX(COD_SALES!$B$5:$Z$500,MATCH(resource!$CC168,COD_SALES!$A$5:$A$500,0),MATCH(resource!DU$2,COD_SALES!$B$4:$Z$4,0)),"")</f>
        <v/>
      </c>
      <c r="DV168" s="3" t="str">
        <f>IFERROR(INDEX(COD_SALES!$B$5:$Z$500,MATCH(resource!$CC168,COD_SALES!$A$5:$A$500,0),MATCH(resource!DV$2,COD_SALES!$B$4:$Z$4,0)),"")</f>
        <v/>
      </c>
      <c r="DW168" s="3" t="str">
        <f>IFERROR(INDEX(COD_SALES!$B$5:$Z$500,MATCH(resource!$CC168,COD_SALES!$A$5:$A$500,0),MATCH(resource!DW$2,COD_SALES!$B$4:$Z$4,0)),"")</f>
        <v/>
      </c>
      <c r="DX168" s="3" t="str">
        <f>IFERROR(INDEX(COD_SALES!$B$5:$Z$500,MATCH(resource!$CC168,COD_SALES!$A$5:$A$500,0),MATCH(resource!DX$2,COD_SALES!$B$4:$Z$4,0)),"")</f>
        <v/>
      </c>
      <c r="DY168" s="3" t="str">
        <f>IFERROR(INDEX(COD_SALES!$B$5:$Z$500,MATCH(resource!$CC168,COD_SALES!$A$5:$A$500,0),MATCH(resource!DY$2,COD_SALES!$B$4:$Z$4,0)),"")</f>
        <v/>
      </c>
      <c r="DZ168" s="3" t="str">
        <f>IFERROR(INDEX(COD_SALES!$B$5:$Z$500,MATCH(resource!$CC168,COD_SALES!$A$5:$A$500,0),MATCH(resource!DZ$2,COD_SALES!$B$4:$Z$4,0)),"")</f>
        <v/>
      </c>
      <c r="EA168" s="3" t="str">
        <f>IFERROR(INDEX(COD_SALES!$B$5:$Z$500,MATCH(resource!$CC168,COD_SALES!$A$5:$A$500,0),MATCH(resource!EA$2,COD_SALES!$B$4:$Z$4,0)),"")</f>
        <v/>
      </c>
      <c r="EB168" s="3">
        <f t="shared" si="81"/>
        <v>0</v>
      </c>
      <c r="ED168" s="3">
        <f>IFERROR(VLOOKUP($CK168,depot_prod_sales!$B$5:$S$200,3,0),0)</f>
        <v>0</v>
      </c>
      <c r="EE168" s="3">
        <f>IFERROR(VLOOKUP($CK168,depot_prod_sales!$B$5:$S$200,4,0),0)</f>
        <v>0</v>
      </c>
      <c r="EF168" s="3">
        <f>IFERROR(VLOOKUP($CK168,depot_prod_sales!$B$5:$S$200,5,0),0)</f>
        <v>0</v>
      </c>
      <c r="EG168" s="3">
        <f>IFERROR(VLOOKUP($CK168,depot_prod_sales!$B$5:$S$200,6,0),0)</f>
        <v>0</v>
      </c>
      <c r="EH168" s="3">
        <f>IFERROR(VLOOKUP($CK168,depot_prod_sales!$B$5:$S$200,7,0),0)</f>
        <v>0</v>
      </c>
      <c r="EI168" s="3">
        <f>IFERROR(VLOOKUP($CK168,depot_prod_sales!$B$5:$S$200,8,0),0)</f>
        <v>0</v>
      </c>
      <c r="EJ168" s="3">
        <f>IFERROR(VLOOKUP($CK168,depot_prod_sales!$B$5:$S$200,9,0),0)</f>
        <v>0</v>
      </c>
      <c r="EK168" s="3">
        <f>IFERROR(VLOOKUP($CK168,depot_prod_sales!$B$5:$S$200,10,0),0)</f>
        <v>0</v>
      </c>
      <c r="EL168" s="3">
        <f>IFERROR(VLOOKUP($CK168,depot_prod_sales!$B$5:$S$200,11,0),0)</f>
        <v>0</v>
      </c>
      <c r="EM168" s="3">
        <f>IFERROR(VLOOKUP($CK168,depot_prod_sales!$B$5:$S$200,12,0),0)</f>
        <v>0</v>
      </c>
      <c r="EN168" s="3">
        <f>IFERROR(VLOOKUP($CK168,depot_prod_sales!$B$5:$S$200,13,0),0)</f>
        <v>0</v>
      </c>
      <c r="EO168" s="3">
        <f>IFERROR(VLOOKUP($CK168,depot_prod_sales!$B$5:$S$200,14,0),0)</f>
        <v>0</v>
      </c>
      <c r="EP168" s="3">
        <f>IFERROR(VLOOKUP($CK168,depot_prod_sales!$B$5:$S$200,15,0),0)</f>
        <v>0</v>
      </c>
      <c r="EQ168" s="3">
        <f>IFERROR(VLOOKUP($CK168,depot_prod_sales!$B$5:$S$200,16,0),0)</f>
        <v>0</v>
      </c>
      <c r="ER168" s="3">
        <f>IFERROR(VLOOKUP($CK168,depot_prod_sales!$B$5:$S$200,17,0),0)</f>
        <v>0</v>
      </c>
      <c r="ES168" s="3">
        <f>IFERROR(VLOOKUP($CK168,depot_prod_sales!$B$5:$S$200,18,0),0)</f>
        <v>0</v>
      </c>
      <c r="ET168" s="116">
        <f t="shared" si="82"/>
        <v>0</v>
      </c>
      <c r="EU168" s="116">
        <f t="shared" si="83"/>
        <v>0</v>
      </c>
      <c r="EW168" s="3">
        <f>IFERROR(VLOOKUP(CC168,data_pull!$AO$25:$AR$546,2,0),0)</f>
        <v>0</v>
      </c>
      <c r="EX168" s="1">
        <f>IFERROR(VLOOKUP(CC168,data_pull!$AO$25:$AR$546,4,0),0)</f>
        <v>0</v>
      </c>
    </row>
    <row r="169" spans="13:154" x14ac:dyDescent="0.25"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4" t="str">
        <f>sales_data!B168</f>
        <v>Farid Ahmed</v>
      </c>
      <c r="AR169" s="4" t="str">
        <f>sales_data!C168</f>
        <v>Abu Hanif-1</v>
      </c>
      <c r="AS169" s="5" t="str">
        <f t="shared" si="73"/>
        <v>Abu Hanif-1</v>
      </c>
      <c r="AT169" s="4" t="str">
        <f>sales_data!I168</f>
        <v>Abdur Rab</v>
      </c>
      <c r="AU169" s="4" t="str">
        <f>sales_data!W168</f>
        <v>Mirpur-13, 14 (Cb)</v>
      </c>
      <c r="AV169" s="1">
        <f>sales_data!N168</f>
        <v>95423.48</v>
      </c>
      <c r="AW169" s="1">
        <f>sales_data!P168</f>
        <v>53</v>
      </c>
      <c r="AX169" s="3">
        <f ca="1">IFERROR(INDEX(INDIRECT("day_wise_sales_data!$B$2:$BZ$599"),MATCH(resource!$CC169,day_wise_sales_data!$A$2:$A$500,0),MATCH(resource!AX$2,INDIRECT("day_wise_sales_data!$B$1:$BZ$1"),0)),0)</f>
        <v>0</v>
      </c>
      <c r="AY169" s="3">
        <f ca="1">IFERROR(INDEX(INDIRECT("day_wise_sales_data!$B$2:$BZ$599"),MATCH(resource!$CC169,day_wise_sales_data!$A$2:$A$500,0),MATCH(resource!AY$2,INDIRECT("day_wise_sales_data!$B$1:$BZ$1"),0)),0)</f>
        <v>0</v>
      </c>
      <c r="AZ169" s="3">
        <f ca="1">IFERROR(INDEX(INDIRECT("day_wise_sales_data!$B$2:$BZ$599"),MATCH(resource!$CC169,day_wise_sales_data!$A$2:$A$500,0),MATCH(resource!AZ$2,INDIRECT("day_wise_sales_data!$B$1:$BZ$1"),0)),0)</f>
        <v>1320.12</v>
      </c>
      <c r="BA169" s="3">
        <f ca="1">IFERROR(INDEX(INDIRECT("day_wise_sales_data!$B$2:$BZ$599"),MATCH(resource!$CC169,day_wise_sales_data!$A$2:$A$500,0),MATCH(resource!BA$2,INDIRECT("day_wise_sales_data!$B$1:$BZ$1"),0)),0)</f>
        <v>529.79999999999995</v>
      </c>
      <c r="BB169" s="3">
        <f ca="1">IFERROR(INDEX(INDIRECT("day_wise_sales_data!$B$2:$BZ$599"),MATCH(resource!$CC169,day_wise_sales_data!$A$2:$A$500,0),MATCH(resource!BB$2,INDIRECT("day_wise_sales_data!$B$1:$BZ$1"),0)),0)</f>
        <v>6531.77</v>
      </c>
      <c r="BC169" s="3">
        <f ca="1">IFERROR(INDEX(INDIRECT("day_wise_sales_data!$B$2:$BZ$599"),MATCH(resource!$CC169,day_wise_sales_data!$A$2:$A$500,0),MATCH(resource!BC$2,INDIRECT("day_wise_sales_data!$B$1:$BZ$1"),0)),0)</f>
        <v>0</v>
      </c>
      <c r="BD169" s="3">
        <f ca="1">IFERROR(INDEX(INDIRECT("day_wise_sales_data!$B$2:$BZ$599"),MATCH(resource!$CC169,day_wise_sales_data!$A$2:$A$500,0),MATCH(resource!BD$2,INDIRECT("day_wise_sales_data!$B$1:$BZ$1"),0)),0)</f>
        <v>925.47</v>
      </c>
      <c r="BE169" s="3">
        <f ca="1">IFERROR(INDEX(INDIRECT("day_wise_sales_data!$B$2:$BZ$599"),MATCH(resource!$CC169,day_wise_sales_data!$A$2:$A$500,0),MATCH(resource!BE$2,INDIRECT("day_wise_sales_data!$B$1:$BZ$1"),0)),0)</f>
        <v>3054.13</v>
      </c>
      <c r="BF169" s="3">
        <f ca="1">IFERROR(INDEX(INDIRECT("day_wise_sales_data!$B$2:$BZ$599"),MATCH(resource!$CC169,day_wise_sales_data!$A$2:$A$500,0),MATCH(resource!BF$2,INDIRECT("day_wise_sales_data!$B$1:$BZ$1"),0)),0)</f>
        <v>2877.18</v>
      </c>
      <c r="BG169" s="3">
        <f ca="1">IFERROR(INDEX(INDIRECT("day_wise_sales_data!$B$2:$BZ$599"),MATCH(resource!$CC169,day_wise_sales_data!$A$2:$A$500,0),MATCH(resource!BG$2,INDIRECT("day_wise_sales_data!$B$1:$BZ$1"),0)),0)</f>
        <v>0</v>
      </c>
      <c r="BH169" s="3">
        <f ca="1">IFERROR(INDEX(INDIRECT("day_wise_sales_data!$B$2:$BZ$599"),MATCH(resource!$CC169,day_wise_sales_data!$A$2:$A$500,0),MATCH(resource!BH$2,INDIRECT("day_wise_sales_data!$B$1:$BZ$1"),0)),0)</f>
        <v>1235.6400000000001</v>
      </c>
      <c r="BI169" s="3">
        <f ca="1">IFERROR(INDEX(INDIRECT("day_wise_sales_data!$B$2:$BZ$599"),MATCH(resource!$CC169,day_wise_sales_data!$A$2:$A$500,0),MATCH(resource!BI$2,INDIRECT("day_wise_sales_data!$B$1:$BZ$1"),0)),0)</f>
        <v>1744.62</v>
      </c>
      <c r="BJ169" s="3">
        <f ca="1">IFERROR(INDEX(INDIRECT("day_wise_sales_data!$B$2:$BZ$599"),MATCH(resource!$CC169,day_wise_sales_data!$A$2:$A$500,0),MATCH(resource!BJ$2,INDIRECT("day_wise_sales_data!$B$1:$BZ$1"),0)),0)</f>
        <v>0</v>
      </c>
      <c r="BK169" s="3">
        <f ca="1">IFERROR(INDEX(INDIRECT("day_wise_sales_data!$B$2:$BZ$599"),MATCH(resource!$CC169,day_wise_sales_data!$A$2:$A$500,0),MATCH(resource!BK$2,INDIRECT("day_wise_sales_data!$B$1:$BZ$1"),0)),0)</f>
        <v>0</v>
      </c>
      <c r="BL169" s="3">
        <f ca="1">IFERROR(INDEX(INDIRECT("day_wise_sales_data!$B$2:$BZ$599"),MATCH(resource!$CC169,day_wise_sales_data!$A$2:$A$500,0),MATCH(resource!BL$2,INDIRECT("day_wise_sales_data!$B$1:$BZ$1"),0)),0)</f>
        <v>1408.1</v>
      </c>
      <c r="BM169" s="3">
        <f ca="1">IFERROR(INDEX(INDIRECT("day_wise_sales_data!$B$2:$BZ$599"),MATCH(resource!$CC169,day_wise_sales_data!$A$2:$A$500,0),MATCH(resource!BM$2,INDIRECT("day_wise_sales_data!$B$1:$BZ$1"),0)),0)</f>
        <v>4646.7</v>
      </c>
      <c r="BN169" s="3">
        <f ca="1">IFERROR(INDEX(INDIRECT("day_wise_sales_data!$B$2:$BZ$599"),MATCH(resource!$CC169,day_wise_sales_data!$A$2:$A$500,0),MATCH(resource!BN$2,INDIRECT("day_wise_sales_data!$B$1:$BZ$1"),0)),0)</f>
        <v>4849.3500000000004</v>
      </c>
      <c r="BO169" s="3">
        <f ca="1">IFERROR(INDEX(INDIRECT("day_wise_sales_data!$B$2:$BZ$599"),MATCH(resource!$CC169,day_wise_sales_data!$A$2:$A$500,0),MATCH(resource!BO$2,INDIRECT("day_wise_sales_data!$B$1:$BZ$1"),0)),0)</f>
        <v>13900</v>
      </c>
      <c r="BP169" s="3">
        <f ca="1">IFERROR(INDEX(INDIRECT("day_wise_sales_data!$B$2:$BZ$599"),MATCH(resource!$CC169,day_wise_sales_data!$A$2:$A$500,0),MATCH(resource!BP$2,INDIRECT("day_wise_sales_data!$B$1:$BZ$1"),0)),0)</f>
        <v>4208.87</v>
      </c>
      <c r="BQ169" s="3">
        <f ca="1">IFERROR(INDEX(INDIRECT("day_wise_sales_data!$B$2:$BZ$599"),MATCH(resource!$CC169,day_wise_sales_data!$A$2:$A$500,0),MATCH(resource!BQ$2,INDIRECT("day_wise_sales_data!$B$1:$BZ$1"),0)),0)</f>
        <v>0</v>
      </c>
      <c r="BR169" s="3">
        <f ca="1">IFERROR(INDEX(INDIRECT("day_wise_sales_data!$B$2:$BZ$599"),MATCH(resource!$CC169,day_wise_sales_data!$A$2:$A$500,0),MATCH(resource!BR$2,INDIRECT("day_wise_sales_data!$B$1:$BZ$1"),0)),0)</f>
        <v>6996.22</v>
      </c>
      <c r="BS169" s="3">
        <f ca="1">IFERROR(INDEX(INDIRECT("day_wise_sales_data!$B$2:$BZ$599"),MATCH(resource!$CC169,day_wise_sales_data!$A$2:$A$500,0),MATCH(resource!BS$2,INDIRECT("day_wise_sales_data!$B$1:$BZ$1"),0)),0)</f>
        <v>3532.97</v>
      </c>
      <c r="BT169" s="3">
        <f ca="1">IFERROR(INDEX(INDIRECT("day_wise_sales_data!$B$2:$BZ$599"),MATCH(resource!$CC169,day_wise_sales_data!$A$2:$A$500,0),MATCH(resource!BT$2,INDIRECT("day_wise_sales_data!$B$1:$BZ$1"),0)),0)</f>
        <v>395.33</v>
      </c>
      <c r="BU169" s="3">
        <f ca="1">IFERROR(INDEX(INDIRECT("day_wise_sales_data!$B$2:$BZ$599"),MATCH(resource!$CC169,day_wise_sales_data!$A$2:$A$500,0),MATCH(resource!BU$2,INDIRECT("day_wise_sales_data!$B$1:$BZ$1"),0)),0)</f>
        <v>9488.9</v>
      </c>
      <c r="BV169" s="3">
        <f ca="1">IFERROR(INDEX(INDIRECT("day_wise_sales_data!$B$2:$BZ$599"),MATCH(resource!$CC169,day_wise_sales_data!$A$2:$A$500,0),MATCH(resource!BV$2,INDIRECT("day_wise_sales_data!$B$1:$BZ$1"),0)),0)</f>
        <v>2534.5700000000002</v>
      </c>
      <c r="BW169" s="3">
        <f ca="1">IFERROR(INDEX(INDIRECT("day_wise_sales_data!$B$2:$BZ$599"),MATCH(resource!$CC169,day_wise_sales_data!$A$2:$A$500,0),MATCH(resource!BW$2,INDIRECT("day_wise_sales_data!$B$1:$BZ$1"),0)),0)</f>
        <v>2078.89</v>
      </c>
      <c r="BX169" s="3">
        <f ca="1">IFERROR(INDEX(INDIRECT("day_wise_sales_data!$B$2:$BZ$599"),MATCH(resource!$CC169,day_wise_sales_data!$A$2:$A$500,0),MATCH(resource!BX$2,INDIRECT("day_wise_sales_data!$B$1:$BZ$1"),0)),0)</f>
        <v>0</v>
      </c>
      <c r="BY169" s="3">
        <f ca="1">IFERROR(INDEX(INDIRECT("day_wise_sales_data!$B$2:$BZ$599"),MATCH(resource!$CC169,day_wise_sales_data!$A$2:$A$500,0),MATCH(resource!BY$2,INDIRECT("day_wise_sales_data!$B$1:$BZ$1"),0)),0)</f>
        <v>6394.39</v>
      </c>
      <c r="BZ169" s="3">
        <f ca="1">IFERROR(INDEX(INDIRECT("day_wise_sales_data!$B$2:$BZ$599"),MATCH(resource!$CC169,day_wise_sales_data!$A$2:$A$500,0),MATCH(resource!BZ$2,INDIRECT("day_wise_sales_data!$B$1:$BZ$1"),0)),0)</f>
        <v>5106.67</v>
      </c>
      <c r="CA169" s="3" t="str">
        <f ca="1">IFERROR(INDEX(INDIRECT("day_wise_sales_data!$B$2:$BZ$599"),MATCH(resource!$CC169,day_wise_sales_data!$A$2:$A$500,0),MATCH(resource!CA$2,INDIRECT("day_wise_sales_data!$B$1:$BZ$1"),0)),0)</f>
        <v>dd</v>
      </c>
      <c r="CC169" s="4" t="str">
        <f>sales_data!H168</f>
        <v>DHK02066</v>
      </c>
      <c r="CD169" s="1">
        <v>167</v>
      </c>
      <c r="CE169" s="1" t="str">
        <f>IF(AQ169=report!$AQ$3,resource!CD169,"")</f>
        <v/>
      </c>
      <c r="CF169" s="5" t="str">
        <f>IFERROR(SMALL($CE$3:$CE$1001,ROWS($CE$3:CE169)),"")</f>
        <v/>
      </c>
      <c r="CH169">
        <f>IFERROR(VLOOKUP($CC169,data_pull!$E$22:$G$700,2,0),0)</f>
        <v>95423.48</v>
      </c>
      <c r="CI169" s="1">
        <f t="shared" si="75"/>
        <v>73</v>
      </c>
      <c r="CJ169" s="1">
        <f t="shared" si="74"/>
        <v>162</v>
      </c>
      <c r="CK169" s="1" t="s">
        <v>1358</v>
      </c>
      <c r="CL169" s="1">
        <f t="shared" si="76"/>
        <v>19</v>
      </c>
      <c r="CM169" s="1" t="str">
        <f>IFERROR(VLOOKUP($CK169,stock_data!$B$3:$W$612,2,0),0)</f>
        <v>KEZID MR TABLET</v>
      </c>
      <c r="CN169" s="1" t="str">
        <f>IFERROR(VLOOKUP($CK169,stock_data!$B$3:$W$612,4,0),0)</f>
        <v>3x10's</v>
      </c>
      <c r="CO169" s="1">
        <f>IFERROR(VLOOKUP($CK169,stock_data!$B$3:$W$612,5,0),0)</f>
        <v>211.2</v>
      </c>
      <c r="CP169" s="3">
        <f t="shared" si="77"/>
        <v>162</v>
      </c>
      <c r="CQ169" s="3">
        <f t="shared" si="78"/>
        <v>34214.400000000001</v>
      </c>
      <c r="CR169" s="1">
        <f>IFERROR(VLOOKUP($CK169,stock_data!$B$3:$W$612,6,0),0)</f>
        <v>0</v>
      </c>
      <c r="CS169" s="1">
        <f>IFERROR(VLOOKUP($CK169,stock_data!$B$3:$W$612,7,0),0)</f>
        <v>2</v>
      </c>
      <c r="CT169" s="1">
        <f>IFERROR(VLOOKUP($CK169,stock_data!$B$3:$W$612,8,0),0)</f>
        <v>20</v>
      </c>
      <c r="CU169" s="1">
        <f>IFERROR(VLOOKUP($CK169,stock_data!$B$3:$W$612,9,0),0)</f>
        <v>21</v>
      </c>
      <c r="CV169" s="1">
        <f>IFERROR(VLOOKUP($CK169,stock_data!$B$3:$W$612,10,0),0)</f>
        <v>4</v>
      </c>
      <c r="CW169" s="1">
        <f>IFERROR(VLOOKUP($CK169,stock_data!$B$3:$W$612,11,0),0)</f>
        <v>0</v>
      </c>
      <c r="CX169" s="1">
        <f>IFERROR(VLOOKUP($CK169,stock_data!$B$3:$W$612,12,0),0)</f>
        <v>0</v>
      </c>
      <c r="CY169" s="1">
        <f>IFERROR(VLOOKUP($CK169,stock_data!$B$3:$W$612,13,0),0)</f>
        <v>0</v>
      </c>
      <c r="CZ169" s="1">
        <f>IFERROR(VLOOKUP($CK169,stock_data!$B$3:$W$612,14,0),0)</f>
        <v>0</v>
      </c>
      <c r="DA169" s="1">
        <f>IFERROR(VLOOKUP($CK169,stock_data!$B$3:$W$612,15,0),0)</f>
        <v>0</v>
      </c>
      <c r="DB169" s="1">
        <f>IFERROR(VLOOKUP($CK169,stock_data!$B$3:$W$612,16,0),0)</f>
        <v>0</v>
      </c>
      <c r="DC169" s="1">
        <f>IFERROR(VLOOKUP($CK169,stock_data!$B$3:$W$612,17,0),0)</f>
        <v>0</v>
      </c>
      <c r="DD169" s="1">
        <f>IFERROR(VLOOKUP($CK169,stock_data!$B$3:$W$612,18,0),0)</f>
        <v>0</v>
      </c>
      <c r="DE169" s="1">
        <f>IFERROR(VLOOKUP($CK169,stock_data!$B$3:$W$612,19,0),0)</f>
        <v>0</v>
      </c>
      <c r="DF169" s="1">
        <f>IFERROR(VLOOKUP($CK169,stock_data!$B$3:$W$612,20,0),0)</f>
        <v>0</v>
      </c>
      <c r="DG169" s="1">
        <f>IFERROR(VLOOKUP($CK169,stock_data!$B$3:$W$612,21,0),0)</f>
        <v>52</v>
      </c>
      <c r="DH169" s="1">
        <f>IFERROR(VLOOKUP($CK169,stock_data!$B$3:$W$612,22,0),0)</f>
        <v>1</v>
      </c>
      <c r="DI169" s="1">
        <f t="shared" si="79"/>
        <v>100</v>
      </c>
      <c r="DJ169" s="1">
        <f t="shared" si="80"/>
        <v>21120</v>
      </c>
      <c r="DK169" s="3">
        <f>IFERROR(INDEX(COD_SALES!$B$5:$Z$500,MATCH(resource!$CC169,COD_SALES!$A$5:$A$500,0),MATCH(resource!DK$2,COD_SALES!$B$4:$Z$4,0)),"")</f>
        <v>4</v>
      </c>
      <c r="DL169" s="3">
        <f>IFERROR(INDEX(COD_SALES!$B$5:$Z$500,MATCH(resource!$CC169,COD_SALES!$A$5:$A$500,0),MATCH(resource!DL$2,COD_SALES!$B$4:$Z$4,0)),"")</f>
        <v>10</v>
      </c>
      <c r="DM169" s="3">
        <f>IFERROR(INDEX(COD_SALES!$B$5:$Z$500,MATCH(resource!$CC169,COD_SALES!$A$5:$A$500,0),MATCH(resource!DM$2,COD_SALES!$B$4:$Z$4,0)),"")</f>
        <v>0</v>
      </c>
      <c r="DN169" s="3" t="str">
        <f>IFERROR(INDEX(COD_SALES!$B$5:$Z$500,MATCH(resource!$CC169,COD_SALES!$A$5:$A$500,0),MATCH(resource!DN$2,COD_SALES!$B$4:$Z$4,0)),"")</f>
        <v/>
      </c>
      <c r="DO169" s="3">
        <f>IFERROR(INDEX(COD_SALES!$B$5:$Z$500,MATCH(resource!$CC169,COD_SALES!$A$5:$A$500,0),MATCH(resource!DO$2,COD_SALES!$B$4:$Z$4,0)),"")</f>
        <v>0</v>
      </c>
      <c r="DP169" s="3">
        <f>IFERROR(INDEX(COD_SALES!$B$5:$Z$500,MATCH(resource!$CC169,COD_SALES!$A$5:$A$500,0),MATCH(resource!DP$2,COD_SALES!$B$4:$Z$4,0)),"")</f>
        <v>0</v>
      </c>
      <c r="DQ169" s="3" t="str">
        <f>IFERROR(INDEX(COD_SALES!$B$5:$Z$500,MATCH(resource!$CC169,COD_SALES!$A$5:$A$500,0),MATCH(resource!DQ$2,COD_SALES!$B$4:$Z$4,0)),"")</f>
        <v/>
      </c>
      <c r="DR169" s="3">
        <f>IFERROR(INDEX(COD_SALES!$B$5:$Z$500,MATCH(resource!$CC169,COD_SALES!$A$5:$A$500,0),MATCH(resource!DR$2,COD_SALES!$B$4:$Z$4,0)),"")</f>
        <v>0</v>
      </c>
      <c r="DS169" s="3">
        <f>IFERROR(INDEX(COD_SALES!$B$5:$Z$500,MATCH(resource!$CC169,COD_SALES!$A$5:$A$500,0),MATCH(resource!DS$2,COD_SALES!$B$4:$Z$4,0)),"")</f>
        <v>30</v>
      </c>
      <c r="DT169" s="3">
        <f>IFERROR(INDEX(COD_SALES!$B$5:$Z$500,MATCH(resource!$CC169,COD_SALES!$A$5:$A$500,0),MATCH(resource!DT$2,COD_SALES!$B$4:$Z$4,0)),"")</f>
        <v>0</v>
      </c>
      <c r="DU169" s="3">
        <f>IFERROR(INDEX(COD_SALES!$B$5:$Z$500,MATCH(resource!$CC169,COD_SALES!$A$5:$A$500,0),MATCH(resource!DU$2,COD_SALES!$B$4:$Z$4,0)),"")</f>
        <v>29</v>
      </c>
      <c r="DV169" s="3">
        <f>IFERROR(INDEX(COD_SALES!$B$5:$Z$500,MATCH(resource!$CC169,COD_SALES!$A$5:$A$500,0),MATCH(resource!DV$2,COD_SALES!$B$4:$Z$4,0)),"")</f>
        <v>0</v>
      </c>
      <c r="DW169" s="3">
        <f>IFERROR(INDEX(COD_SALES!$B$5:$Z$500,MATCH(resource!$CC169,COD_SALES!$A$5:$A$500,0),MATCH(resource!DW$2,COD_SALES!$B$4:$Z$4,0)),"")</f>
        <v>40</v>
      </c>
      <c r="DX169" s="3">
        <f>IFERROR(INDEX(COD_SALES!$B$5:$Z$500,MATCH(resource!$CC169,COD_SALES!$A$5:$A$500,0),MATCH(resource!DX$2,COD_SALES!$B$4:$Z$4,0)),"")</f>
        <v>10</v>
      </c>
      <c r="DY169" s="3">
        <f>IFERROR(INDEX(COD_SALES!$B$5:$Z$500,MATCH(resource!$CC169,COD_SALES!$A$5:$A$500,0),MATCH(resource!DY$2,COD_SALES!$B$4:$Z$4,0)),"")</f>
        <v>1</v>
      </c>
      <c r="DZ169" s="3">
        <f>IFERROR(INDEX(COD_SALES!$B$5:$Z$500,MATCH(resource!$CC169,COD_SALES!$A$5:$A$500,0),MATCH(resource!DZ$2,COD_SALES!$B$4:$Z$4,0)),"")</f>
        <v>4</v>
      </c>
      <c r="EA169" s="3">
        <f>IFERROR(INDEX(COD_SALES!$B$5:$Z$500,MATCH(resource!$CC169,COD_SALES!$A$5:$A$500,0),MATCH(resource!EA$2,COD_SALES!$B$4:$Z$4,0)),"")</f>
        <v>6</v>
      </c>
      <c r="EB169" s="3">
        <f t="shared" si="81"/>
        <v>39112.039999999994</v>
      </c>
      <c r="ED169" s="3">
        <f>IFERROR(VLOOKUP($CK169,depot_prod_sales!$B$5:$S$200,3,0),0)</f>
        <v>0</v>
      </c>
      <c r="EE169" s="3">
        <f>IFERROR(VLOOKUP($CK169,depot_prod_sales!$B$5:$S$200,4,0),0)</f>
        <v>0</v>
      </c>
      <c r="EF169" s="3">
        <f>IFERROR(VLOOKUP($CK169,depot_prod_sales!$B$5:$S$200,5,0),0)</f>
        <v>0</v>
      </c>
      <c r="EG169" s="3">
        <f>IFERROR(VLOOKUP($CK169,depot_prod_sales!$B$5:$S$200,6,0),0)</f>
        <v>0</v>
      </c>
      <c r="EH169" s="3">
        <f>IFERROR(VLOOKUP($CK169,depot_prod_sales!$B$5:$S$200,7,0),0)</f>
        <v>0</v>
      </c>
      <c r="EI169" s="3">
        <f>IFERROR(VLOOKUP($CK169,depot_prod_sales!$B$5:$S$200,8,0),0)</f>
        <v>0</v>
      </c>
      <c r="EJ169" s="3">
        <f>IFERROR(VLOOKUP($CK169,depot_prod_sales!$B$5:$S$200,9,0),0)</f>
        <v>0</v>
      </c>
      <c r="EK169" s="3">
        <f>IFERROR(VLOOKUP($CK169,depot_prod_sales!$B$5:$S$200,10,0),0)</f>
        <v>0</v>
      </c>
      <c r="EL169" s="3">
        <f>IFERROR(VLOOKUP($CK169,depot_prod_sales!$B$5:$S$200,11,0),0)</f>
        <v>0</v>
      </c>
      <c r="EM169" s="3">
        <f>IFERROR(VLOOKUP($CK169,depot_prod_sales!$B$5:$S$200,12,0),0)</f>
        <v>0</v>
      </c>
      <c r="EN169" s="3">
        <f>IFERROR(VLOOKUP($CK169,depot_prod_sales!$B$5:$S$200,13,0),0)</f>
        <v>0</v>
      </c>
      <c r="EO169" s="3">
        <f>IFERROR(VLOOKUP($CK169,depot_prod_sales!$B$5:$S$200,14,0),0)</f>
        <v>0</v>
      </c>
      <c r="EP169" s="3">
        <f>IFERROR(VLOOKUP($CK169,depot_prod_sales!$B$5:$S$200,15,0),0)</f>
        <v>1</v>
      </c>
      <c r="EQ169" s="3">
        <f>IFERROR(VLOOKUP($CK169,depot_prod_sales!$B$5:$S$200,16,0),0)</f>
        <v>0</v>
      </c>
      <c r="ER169" s="3">
        <f>IFERROR(VLOOKUP($CK169,depot_prod_sales!$B$5:$S$200,17,0),0)</f>
        <v>0</v>
      </c>
      <c r="ES169" s="3">
        <f>IFERROR(VLOOKUP($CK169,depot_prod_sales!$B$5:$S$200,18,0),0)</f>
        <v>0</v>
      </c>
      <c r="ET169" s="116">
        <f t="shared" si="82"/>
        <v>1</v>
      </c>
      <c r="EU169" s="116">
        <f t="shared" si="83"/>
        <v>211.2</v>
      </c>
      <c r="EW169" s="3">
        <f>IFERROR(VLOOKUP(CC169,data_pull!$AO$25:$AR$546,2,0),0)</f>
        <v>31</v>
      </c>
      <c r="EX169" s="1">
        <f>IFERROR(VLOOKUP(CC169,data_pull!$AO$25:$AR$546,4,0),0)</f>
        <v>170000</v>
      </c>
    </row>
    <row r="170" spans="13:154" x14ac:dyDescent="0.25"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4" t="str">
        <f>sales_data!B169</f>
        <v>Farid Ahmed</v>
      </c>
      <c r="AR170" s="4" t="str">
        <f>sales_data!C169</f>
        <v>Abu Hanif-1</v>
      </c>
      <c r="AS170" s="5" t="str">
        <f t="shared" si="73"/>
        <v/>
      </c>
      <c r="AT170" s="4" t="str">
        <f>sales_data!I169</f>
        <v>Abdus Shukkur</v>
      </c>
      <c r="AU170" s="4" t="str">
        <f>sales_data!W169</f>
        <v>Ibrahimpur (Cb)</v>
      </c>
      <c r="AV170" s="1">
        <f>sales_data!N169</f>
        <v>88836.73</v>
      </c>
      <c r="AW170" s="1">
        <f>sales_data!P169</f>
        <v>54</v>
      </c>
      <c r="AX170" s="3">
        <f ca="1">IFERROR(INDEX(INDIRECT("day_wise_sales_data!$B$2:$BZ$599"),MATCH(resource!$CC170,day_wise_sales_data!$A$2:$A$500,0),MATCH(resource!AX$2,INDIRECT("day_wise_sales_data!$B$1:$BZ$1"),0)),0)</f>
        <v>0</v>
      </c>
      <c r="AY170" s="3">
        <f ca="1">IFERROR(INDEX(INDIRECT("day_wise_sales_data!$B$2:$BZ$599"),MATCH(resource!$CC170,day_wise_sales_data!$A$2:$A$500,0),MATCH(resource!AY$2,INDIRECT("day_wise_sales_data!$B$1:$BZ$1"),0)),0)</f>
        <v>5913.95</v>
      </c>
      <c r="AZ170" s="3">
        <f ca="1">IFERROR(INDEX(INDIRECT("day_wise_sales_data!$B$2:$BZ$599"),MATCH(resource!$CC170,day_wise_sales_data!$A$2:$A$500,0),MATCH(resource!AZ$2,INDIRECT("day_wise_sales_data!$B$1:$BZ$1"),0)),0)</f>
        <v>0</v>
      </c>
      <c r="BA170" s="3">
        <f ca="1">IFERROR(INDEX(INDIRECT("day_wise_sales_data!$B$2:$BZ$599"),MATCH(resource!$CC170,day_wise_sales_data!$A$2:$A$500,0),MATCH(resource!BA$2,INDIRECT("day_wise_sales_data!$B$1:$BZ$1"),0)),0)</f>
        <v>2554.15</v>
      </c>
      <c r="BB170" s="3">
        <f ca="1">IFERROR(INDEX(INDIRECT("day_wise_sales_data!$B$2:$BZ$599"),MATCH(resource!$CC170,day_wise_sales_data!$A$2:$A$500,0),MATCH(resource!BB$2,INDIRECT("day_wise_sales_data!$B$1:$BZ$1"),0)),0)</f>
        <v>3696.22</v>
      </c>
      <c r="BC170" s="3">
        <f ca="1">IFERROR(INDEX(INDIRECT("day_wise_sales_data!$B$2:$BZ$599"),MATCH(resource!$CC170,day_wise_sales_data!$A$2:$A$500,0),MATCH(resource!BC$2,INDIRECT("day_wise_sales_data!$B$1:$BZ$1"),0)),0)</f>
        <v>0</v>
      </c>
      <c r="BD170" s="3">
        <f ca="1">IFERROR(INDEX(INDIRECT("day_wise_sales_data!$B$2:$BZ$599"),MATCH(resource!$CC170,day_wise_sales_data!$A$2:$A$500,0),MATCH(resource!BD$2,INDIRECT("day_wise_sales_data!$B$1:$BZ$1"),0)),0)</f>
        <v>2948.15</v>
      </c>
      <c r="BE170" s="3">
        <f ca="1">IFERROR(INDEX(INDIRECT("day_wise_sales_data!$B$2:$BZ$599"),MATCH(resource!$CC170,day_wise_sales_data!$A$2:$A$500,0),MATCH(resource!BE$2,INDIRECT("day_wise_sales_data!$B$1:$BZ$1"),0)),0)</f>
        <v>1482.71</v>
      </c>
      <c r="BF170" s="3">
        <f ca="1">IFERROR(INDEX(INDIRECT("day_wise_sales_data!$B$2:$BZ$599"),MATCH(resource!$CC170,day_wise_sales_data!$A$2:$A$500,0),MATCH(resource!BF$2,INDIRECT("day_wise_sales_data!$B$1:$BZ$1"),0)),0)</f>
        <v>1600.54</v>
      </c>
      <c r="BG170" s="3">
        <f ca="1">IFERROR(INDEX(INDIRECT("day_wise_sales_data!$B$2:$BZ$599"),MATCH(resource!$CC170,day_wise_sales_data!$A$2:$A$500,0),MATCH(resource!BG$2,INDIRECT("day_wise_sales_data!$B$1:$BZ$1"),0)),0)</f>
        <v>0</v>
      </c>
      <c r="BH170" s="3">
        <f ca="1">IFERROR(INDEX(INDIRECT("day_wise_sales_data!$B$2:$BZ$599"),MATCH(resource!$CC170,day_wise_sales_data!$A$2:$A$500,0),MATCH(resource!BH$2,INDIRECT("day_wise_sales_data!$B$1:$BZ$1"),0)),0)</f>
        <v>8347.15</v>
      </c>
      <c r="BI170" s="3">
        <f ca="1">IFERROR(INDEX(INDIRECT("day_wise_sales_data!$B$2:$BZ$599"),MATCH(resource!$CC170,day_wise_sales_data!$A$2:$A$500,0),MATCH(resource!BI$2,INDIRECT("day_wise_sales_data!$B$1:$BZ$1"),0)),0)</f>
        <v>3696.22</v>
      </c>
      <c r="BJ170" s="3">
        <f ca="1">IFERROR(INDEX(INDIRECT("day_wise_sales_data!$B$2:$BZ$599"),MATCH(resource!$CC170,day_wise_sales_data!$A$2:$A$500,0),MATCH(resource!BJ$2,INDIRECT("day_wise_sales_data!$B$1:$BZ$1"),0)),0)</f>
        <v>0</v>
      </c>
      <c r="BK170" s="3">
        <f ca="1">IFERROR(INDEX(INDIRECT("day_wise_sales_data!$B$2:$BZ$599"),MATCH(resource!$CC170,day_wise_sales_data!$A$2:$A$500,0),MATCH(resource!BK$2,INDIRECT("day_wise_sales_data!$B$1:$BZ$1"),0)),0)</f>
        <v>11600.7</v>
      </c>
      <c r="BL170" s="3">
        <f ca="1">IFERROR(INDEX(INDIRECT("day_wise_sales_data!$B$2:$BZ$599"),MATCH(resource!$CC170,day_wise_sales_data!$A$2:$A$500,0),MATCH(resource!BL$2,INDIRECT("day_wise_sales_data!$B$1:$BZ$1"),0)),0)</f>
        <v>2649.34</v>
      </c>
      <c r="BM170" s="3">
        <f ca="1">IFERROR(INDEX(INDIRECT("day_wise_sales_data!$B$2:$BZ$599"),MATCH(resource!$CC170,day_wise_sales_data!$A$2:$A$500,0),MATCH(resource!BM$2,INDIRECT("day_wise_sales_data!$B$1:$BZ$1"),0)),0)</f>
        <v>2035.06</v>
      </c>
      <c r="BN170" s="3">
        <f ca="1">IFERROR(INDEX(INDIRECT("day_wise_sales_data!$B$2:$BZ$599"),MATCH(resource!$CC170,day_wise_sales_data!$A$2:$A$500,0),MATCH(resource!BN$2,INDIRECT("day_wise_sales_data!$B$1:$BZ$1"),0)),0)</f>
        <v>3576.96</v>
      </c>
      <c r="BO170" s="3">
        <f ca="1">IFERROR(INDEX(INDIRECT("day_wise_sales_data!$B$2:$BZ$599"),MATCH(resource!$CC170,day_wise_sales_data!$A$2:$A$500,0),MATCH(resource!BO$2,INDIRECT("day_wise_sales_data!$B$1:$BZ$1"),0)),0)</f>
        <v>1482.72</v>
      </c>
      <c r="BP170" s="3">
        <f ca="1">IFERROR(INDEX(INDIRECT("day_wise_sales_data!$B$2:$BZ$599"),MATCH(resource!$CC170,day_wise_sales_data!$A$2:$A$500,0),MATCH(resource!BP$2,INDIRECT("day_wise_sales_data!$B$1:$BZ$1"),0)),0)</f>
        <v>2378.25</v>
      </c>
      <c r="BQ170" s="3">
        <f ca="1">IFERROR(INDEX(INDIRECT("day_wise_sales_data!$B$2:$BZ$599"),MATCH(resource!$CC170,day_wise_sales_data!$A$2:$A$500,0),MATCH(resource!BQ$2,INDIRECT("day_wise_sales_data!$B$1:$BZ$1"),0)),0)</f>
        <v>0</v>
      </c>
      <c r="BR170" s="3">
        <f ca="1">IFERROR(INDEX(INDIRECT("day_wise_sales_data!$B$2:$BZ$599"),MATCH(resource!$CC170,day_wise_sales_data!$A$2:$A$500,0),MATCH(resource!BR$2,INDIRECT("day_wise_sales_data!$B$1:$BZ$1"),0)),0)</f>
        <v>6542.82</v>
      </c>
      <c r="BS170" s="3">
        <f ca="1">IFERROR(INDEX(INDIRECT("day_wise_sales_data!$B$2:$BZ$599"),MATCH(resource!$CC170,day_wise_sales_data!$A$2:$A$500,0),MATCH(resource!BS$2,INDIRECT("day_wise_sales_data!$B$1:$BZ$1"),0)),0)</f>
        <v>4268.68</v>
      </c>
      <c r="BT170" s="3">
        <f ca="1">IFERROR(INDEX(INDIRECT("day_wise_sales_data!$B$2:$BZ$599"),MATCH(resource!$CC170,day_wise_sales_data!$A$2:$A$500,0),MATCH(resource!BT$2,INDIRECT("day_wise_sales_data!$B$1:$BZ$1"),0)),0)</f>
        <v>422.43</v>
      </c>
      <c r="BU170" s="3">
        <f ca="1">IFERROR(INDEX(INDIRECT("day_wise_sales_data!$B$2:$BZ$599"),MATCH(resource!$CC170,day_wise_sales_data!$A$2:$A$500,0),MATCH(resource!BU$2,INDIRECT("day_wise_sales_data!$B$1:$BZ$1"),0)),0)</f>
        <v>14376.31</v>
      </c>
      <c r="BV170" s="3">
        <f ca="1">IFERROR(INDEX(INDIRECT("day_wise_sales_data!$B$2:$BZ$599"),MATCH(resource!$CC170,day_wise_sales_data!$A$2:$A$500,0),MATCH(resource!BV$2,INDIRECT("day_wise_sales_data!$B$1:$BZ$1"),0)),0)</f>
        <v>3678.97</v>
      </c>
      <c r="BW170" s="3">
        <f ca="1">IFERROR(INDEX(INDIRECT("day_wise_sales_data!$B$2:$BZ$599"),MATCH(resource!$CC170,day_wise_sales_data!$A$2:$A$500,0),MATCH(resource!BW$2,INDIRECT("day_wise_sales_data!$B$1:$BZ$1"),0)),0)</f>
        <v>314.88</v>
      </c>
      <c r="BX170" s="3">
        <f ca="1">IFERROR(INDEX(INDIRECT("day_wise_sales_data!$B$2:$BZ$599"),MATCH(resource!$CC170,day_wise_sales_data!$A$2:$A$500,0),MATCH(resource!BX$2,INDIRECT("day_wise_sales_data!$B$1:$BZ$1"),0)),0)</f>
        <v>0</v>
      </c>
      <c r="BY170" s="3">
        <f ca="1">IFERROR(INDEX(INDIRECT("day_wise_sales_data!$B$2:$BZ$599"),MATCH(resource!$CC170,day_wise_sales_data!$A$2:$A$500,0),MATCH(resource!BY$2,INDIRECT("day_wise_sales_data!$B$1:$BZ$1"),0)),0)</f>
        <v>2774.29</v>
      </c>
      <c r="BZ170" s="3">
        <f ca="1">IFERROR(INDEX(INDIRECT("day_wise_sales_data!$B$2:$BZ$599"),MATCH(resource!$CC170,day_wise_sales_data!$A$2:$A$500,0),MATCH(resource!BZ$2,INDIRECT("day_wise_sales_data!$B$1:$BZ$1"),0)),0)</f>
        <v>2977.96</v>
      </c>
      <c r="CA170" s="3" t="str">
        <f ca="1">IFERROR(INDEX(INDIRECT("day_wise_sales_data!$B$2:$BZ$599"),MATCH(resource!$CC170,day_wise_sales_data!$A$2:$A$500,0),MATCH(resource!CA$2,INDIRECT("day_wise_sales_data!$B$1:$BZ$1"),0)),0)</f>
        <v>dd</v>
      </c>
      <c r="CC170" s="4" t="str">
        <f>sales_data!H169</f>
        <v>DHK01158</v>
      </c>
      <c r="CD170" s="1">
        <v>168</v>
      </c>
      <c r="CE170" s="1" t="str">
        <f>IF(AQ170=report!$AQ$3,resource!CD170,"")</f>
        <v/>
      </c>
      <c r="CF170" s="5" t="str">
        <f>IFERROR(SMALL($CE$3:$CE$1001,ROWS($CE$3:CE170)),"")</f>
        <v/>
      </c>
      <c r="CH170">
        <f>IFERROR(VLOOKUP($CC170,data_pull!$E$22:$G$700,2,0),0)</f>
        <v>88836.73</v>
      </c>
      <c r="CI170" s="1">
        <f t="shared" si="75"/>
        <v>15</v>
      </c>
      <c r="CJ170" s="1">
        <f t="shared" si="74"/>
        <v>12</v>
      </c>
      <c r="CK170" s="1" t="s">
        <v>1360</v>
      </c>
      <c r="CL170" s="1">
        <f t="shared" si="76"/>
        <v>53</v>
      </c>
      <c r="CM170" s="1" t="str">
        <f>IFERROR(VLOOKUP($CK170,stock_data!$B$3:$W$612,2,0),0)</f>
        <v>KEZID TABLET</v>
      </c>
      <c r="CN170" s="1" t="str">
        <f>IFERROR(VLOOKUP($CK170,stock_data!$B$3:$W$612,4,0),0)</f>
        <v>5x10's</v>
      </c>
      <c r="CO170" s="1">
        <f>IFERROR(VLOOKUP($CK170,stock_data!$B$3:$W$612,5,0),0)</f>
        <v>352.9</v>
      </c>
      <c r="CP170" s="3">
        <f t="shared" si="77"/>
        <v>12</v>
      </c>
      <c r="CQ170" s="3">
        <f t="shared" si="78"/>
        <v>4234.7999999999993</v>
      </c>
      <c r="CR170" s="1">
        <f>IFERROR(VLOOKUP($CK170,stock_data!$B$3:$W$612,6,0),0)</f>
        <v>89</v>
      </c>
      <c r="CS170" s="1">
        <f>IFERROR(VLOOKUP($CK170,stock_data!$B$3:$W$612,7,0),0)</f>
        <v>81</v>
      </c>
      <c r="CT170" s="1">
        <f>IFERROR(VLOOKUP($CK170,stock_data!$B$3:$W$612,8,0),0)</f>
        <v>96</v>
      </c>
      <c r="CU170" s="1">
        <f>IFERROR(VLOOKUP($CK170,stock_data!$B$3:$W$612,9,0),0)</f>
        <v>1</v>
      </c>
      <c r="CV170" s="1">
        <f>IFERROR(VLOOKUP($CK170,stock_data!$B$3:$W$612,10,0),0)</f>
        <v>135</v>
      </c>
      <c r="CW170" s="1">
        <f>IFERROR(VLOOKUP($CK170,stock_data!$B$3:$W$612,11,0),0)</f>
        <v>66</v>
      </c>
      <c r="CX170" s="1">
        <f>IFERROR(VLOOKUP($CK170,stock_data!$B$3:$W$612,12,0),0)</f>
        <v>717</v>
      </c>
      <c r="CY170" s="1">
        <f>IFERROR(VLOOKUP($CK170,stock_data!$B$3:$W$612,13,0),0)</f>
        <v>81</v>
      </c>
      <c r="CZ170" s="1">
        <f>IFERROR(VLOOKUP($CK170,stock_data!$B$3:$W$612,14,0),0)</f>
        <v>264</v>
      </c>
      <c r="DA170" s="1">
        <f>IFERROR(VLOOKUP($CK170,stock_data!$B$3:$W$612,15,0),0)</f>
        <v>86</v>
      </c>
      <c r="DB170" s="1">
        <f>IFERROR(VLOOKUP($CK170,stock_data!$B$3:$W$612,16,0),0)</f>
        <v>172</v>
      </c>
      <c r="DC170" s="1">
        <f>IFERROR(VLOOKUP($CK170,stock_data!$B$3:$W$612,17,0),0)</f>
        <v>281</v>
      </c>
      <c r="DD170" s="1">
        <f>IFERROR(VLOOKUP($CK170,stock_data!$B$3:$W$612,18,0),0)</f>
        <v>108</v>
      </c>
      <c r="DE170" s="1">
        <f>IFERROR(VLOOKUP($CK170,stock_data!$B$3:$W$612,19,0),0)</f>
        <v>48</v>
      </c>
      <c r="DF170" s="1">
        <f>IFERROR(VLOOKUP($CK170,stock_data!$B$3:$W$612,20,0),0)</f>
        <v>94</v>
      </c>
      <c r="DG170" s="1">
        <f>IFERROR(VLOOKUP($CK170,stock_data!$B$3:$W$612,21,0),0)</f>
        <v>73</v>
      </c>
      <c r="DH170" s="1">
        <f>IFERROR(VLOOKUP($CK170,stock_data!$B$3:$W$612,22,0),0)</f>
        <v>162</v>
      </c>
      <c r="DI170" s="1">
        <f t="shared" si="79"/>
        <v>2554</v>
      </c>
      <c r="DJ170" s="1">
        <f t="shared" si="80"/>
        <v>901306.6</v>
      </c>
      <c r="DK170" s="3">
        <f>IFERROR(INDEX(COD_SALES!$B$5:$Z$500,MATCH(resource!$CC170,COD_SALES!$A$5:$A$500,0),MATCH(resource!DK$2,COD_SALES!$B$4:$Z$4,0)),"")</f>
        <v>0</v>
      </c>
      <c r="DL170" s="3">
        <f>IFERROR(INDEX(COD_SALES!$B$5:$Z$500,MATCH(resource!$CC170,COD_SALES!$A$5:$A$500,0),MATCH(resource!DL$2,COD_SALES!$B$4:$Z$4,0)),"")</f>
        <v>1</v>
      </c>
      <c r="DM170" s="3">
        <f>IFERROR(INDEX(COD_SALES!$B$5:$Z$500,MATCH(resource!$CC170,COD_SALES!$A$5:$A$500,0),MATCH(resource!DM$2,COD_SALES!$B$4:$Z$4,0)),"")</f>
        <v>2</v>
      </c>
      <c r="DN170" s="3" t="str">
        <f>IFERROR(INDEX(COD_SALES!$B$5:$Z$500,MATCH(resource!$CC170,COD_SALES!$A$5:$A$500,0),MATCH(resource!DN$2,COD_SALES!$B$4:$Z$4,0)),"")</f>
        <v/>
      </c>
      <c r="DO170" s="3">
        <f>IFERROR(INDEX(COD_SALES!$B$5:$Z$500,MATCH(resource!$CC170,COD_SALES!$A$5:$A$500,0),MATCH(resource!DO$2,COD_SALES!$B$4:$Z$4,0)),"")</f>
        <v>2</v>
      </c>
      <c r="DP170" s="3">
        <f>IFERROR(INDEX(COD_SALES!$B$5:$Z$500,MATCH(resource!$CC170,COD_SALES!$A$5:$A$500,0),MATCH(resource!DP$2,COD_SALES!$B$4:$Z$4,0)),"")</f>
        <v>0</v>
      </c>
      <c r="DQ170" s="3" t="str">
        <f>IFERROR(INDEX(COD_SALES!$B$5:$Z$500,MATCH(resource!$CC170,COD_SALES!$A$5:$A$500,0),MATCH(resource!DQ$2,COD_SALES!$B$4:$Z$4,0)),"")</f>
        <v/>
      </c>
      <c r="DR170" s="3">
        <f>IFERROR(INDEX(COD_SALES!$B$5:$Z$500,MATCH(resource!$CC170,COD_SALES!$A$5:$A$500,0),MATCH(resource!DR$2,COD_SALES!$B$4:$Z$4,0)),"")</f>
        <v>0</v>
      </c>
      <c r="DS170" s="3">
        <f>IFERROR(INDEX(COD_SALES!$B$5:$Z$500,MATCH(resource!$CC170,COD_SALES!$A$5:$A$500,0),MATCH(resource!DS$2,COD_SALES!$B$4:$Z$4,0)),"")</f>
        <v>32</v>
      </c>
      <c r="DT170" s="3">
        <f>IFERROR(INDEX(COD_SALES!$B$5:$Z$500,MATCH(resource!$CC170,COD_SALES!$A$5:$A$500,0),MATCH(resource!DT$2,COD_SALES!$B$4:$Z$4,0)),"")</f>
        <v>9</v>
      </c>
      <c r="DU170" s="3">
        <f>IFERROR(INDEX(COD_SALES!$B$5:$Z$500,MATCH(resource!$CC170,COD_SALES!$A$5:$A$500,0),MATCH(resource!DU$2,COD_SALES!$B$4:$Z$4,0)),"")</f>
        <v>0</v>
      </c>
      <c r="DV170" s="3">
        <f>IFERROR(INDEX(COD_SALES!$B$5:$Z$500,MATCH(resource!$CC170,COD_SALES!$A$5:$A$500,0),MATCH(resource!DV$2,COD_SALES!$B$4:$Z$4,0)),"")</f>
        <v>0</v>
      </c>
      <c r="DW170" s="3">
        <f>IFERROR(INDEX(COD_SALES!$B$5:$Z$500,MATCH(resource!$CC170,COD_SALES!$A$5:$A$500,0),MATCH(resource!DW$2,COD_SALES!$B$4:$Z$4,0)),"")</f>
        <v>20</v>
      </c>
      <c r="DX170" s="3">
        <f>IFERROR(INDEX(COD_SALES!$B$5:$Z$500,MATCH(resource!$CC170,COD_SALES!$A$5:$A$500,0),MATCH(resource!DX$2,COD_SALES!$B$4:$Z$4,0)),"")</f>
        <v>20</v>
      </c>
      <c r="DY170" s="3">
        <f>IFERROR(INDEX(COD_SALES!$B$5:$Z$500,MATCH(resource!$CC170,COD_SALES!$A$5:$A$500,0),MATCH(resource!DY$2,COD_SALES!$B$4:$Z$4,0)),"")</f>
        <v>0</v>
      </c>
      <c r="DZ170" s="3">
        <f>IFERROR(INDEX(COD_SALES!$B$5:$Z$500,MATCH(resource!$CC170,COD_SALES!$A$5:$A$500,0),MATCH(resource!DZ$2,COD_SALES!$B$4:$Z$4,0)),"")</f>
        <v>0</v>
      </c>
      <c r="EA170" s="3">
        <f>IFERROR(INDEX(COD_SALES!$B$5:$Z$500,MATCH(resource!$CC170,COD_SALES!$A$5:$A$500,0),MATCH(resource!EA$2,COD_SALES!$B$4:$Z$4,0)),"")</f>
        <v>7</v>
      </c>
      <c r="EB170" s="3">
        <f t="shared" si="81"/>
        <v>24813.49</v>
      </c>
      <c r="ED170" s="3">
        <f>IFERROR(VLOOKUP($CK170,depot_prod_sales!$B$5:$S$200,3,0),0)</f>
        <v>16</v>
      </c>
      <c r="EE170" s="3">
        <f>IFERROR(VLOOKUP($CK170,depot_prod_sales!$B$5:$S$200,4,0),0)</f>
        <v>36</v>
      </c>
      <c r="EF170" s="3">
        <f>IFERROR(VLOOKUP($CK170,depot_prod_sales!$B$5:$S$200,5,0),0)</f>
        <v>73</v>
      </c>
      <c r="EG170" s="3">
        <f>IFERROR(VLOOKUP($CK170,depot_prod_sales!$B$5:$S$200,6,0),0)</f>
        <v>98</v>
      </c>
      <c r="EH170" s="3">
        <f>IFERROR(VLOOKUP($CK170,depot_prod_sales!$B$5:$S$200,7,0),0)</f>
        <v>70</v>
      </c>
      <c r="EI170" s="3">
        <f>IFERROR(VLOOKUP($CK170,depot_prod_sales!$B$5:$S$200,8,0),0)</f>
        <v>325</v>
      </c>
      <c r="EJ170" s="3">
        <f>IFERROR(VLOOKUP($CK170,depot_prod_sales!$B$5:$S$200,9,0),0)</f>
        <v>92</v>
      </c>
      <c r="EK170" s="3">
        <f>IFERROR(VLOOKUP($CK170,depot_prod_sales!$B$5:$S$200,10,0),0)</f>
        <v>24</v>
      </c>
      <c r="EL170" s="3">
        <f>IFERROR(VLOOKUP($CK170,depot_prod_sales!$B$5:$S$200,11,0),0)</f>
        <v>0</v>
      </c>
      <c r="EM170" s="3">
        <f>IFERROR(VLOOKUP($CK170,depot_prod_sales!$B$5:$S$200,12,0),0)</f>
        <v>2</v>
      </c>
      <c r="EN170" s="3">
        <f>IFERROR(VLOOKUP($CK170,depot_prod_sales!$B$5:$S$200,13,0),0)</f>
        <v>192</v>
      </c>
      <c r="EO170" s="3">
        <f>IFERROR(VLOOKUP($CK170,depot_prod_sales!$B$5:$S$200,14,0),0)</f>
        <v>63</v>
      </c>
      <c r="EP170" s="3">
        <f>IFERROR(VLOOKUP($CK170,depot_prod_sales!$B$5:$S$200,15,0),0)</f>
        <v>55</v>
      </c>
      <c r="EQ170" s="3">
        <f>IFERROR(VLOOKUP($CK170,depot_prod_sales!$B$5:$S$200,16,0),0)</f>
        <v>28</v>
      </c>
      <c r="ER170" s="3">
        <f>IFERROR(VLOOKUP($CK170,depot_prod_sales!$B$5:$S$200,17,0),0)</f>
        <v>43</v>
      </c>
      <c r="ES170" s="3">
        <f>IFERROR(VLOOKUP($CK170,depot_prod_sales!$B$5:$S$200,18,0),0)</f>
        <v>19</v>
      </c>
      <c r="ET170" s="116">
        <f t="shared" si="82"/>
        <v>1136</v>
      </c>
      <c r="EU170" s="116">
        <f t="shared" si="83"/>
        <v>400894.39999999997</v>
      </c>
      <c r="EW170" s="3">
        <f>IFERROR(VLOOKUP(CC170,data_pull!$AO$25:$AR$546,2,0),0)</f>
        <v>34</v>
      </c>
      <c r="EX170" s="1">
        <f>IFERROR(VLOOKUP(CC170,data_pull!$AO$25:$AR$546,4,0),0)</f>
        <v>170000</v>
      </c>
    </row>
    <row r="171" spans="13:154" x14ac:dyDescent="0.25"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4" t="str">
        <f>sales_data!B170</f>
        <v>Farid Ahmed</v>
      </c>
      <c r="AR171" s="4" t="str">
        <f>sales_data!C170</f>
        <v>Abu Hanif-1</v>
      </c>
      <c r="AS171" s="5" t="str">
        <f t="shared" si="73"/>
        <v/>
      </c>
      <c r="AT171" s="4" t="str">
        <f>sales_data!I170</f>
        <v>Nasir Uddin-2</v>
      </c>
      <c r="AU171" s="4" t="str">
        <f>sales_data!W170</f>
        <v>Mirpur-12 (Cb)</v>
      </c>
      <c r="AV171" s="1">
        <f>sales_data!N170</f>
        <v>84977.91</v>
      </c>
      <c r="AW171" s="1">
        <f>sales_data!P170</f>
        <v>35</v>
      </c>
      <c r="AX171" s="3">
        <f ca="1">IFERROR(INDEX(INDIRECT("day_wise_sales_data!$B$2:$BZ$599"),MATCH(resource!$CC171,day_wise_sales_data!$A$2:$A$500,0),MATCH(resource!AX$2,INDIRECT("day_wise_sales_data!$B$1:$BZ$1"),0)),0)</f>
        <v>0</v>
      </c>
      <c r="AY171" s="3">
        <f ca="1">IFERROR(INDEX(INDIRECT("day_wise_sales_data!$B$2:$BZ$599"),MATCH(resource!$CC171,day_wise_sales_data!$A$2:$A$500,0),MATCH(resource!AY$2,INDIRECT("day_wise_sales_data!$B$1:$BZ$1"),0)),0)</f>
        <v>0</v>
      </c>
      <c r="AZ171" s="3">
        <f ca="1">IFERROR(INDEX(INDIRECT("day_wise_sales_data!$B$2:$BZ$599"),MATCH(resource!$CC171,day_wise_sales_data!$A$2:$A$500,0),MATCH(resource!AZ$2,INDIRECT("day_wise_sales_data!$B$1:$BZ$1"),0)),0)</f>
        <v>0</v>
      </c>
      <c r="BA171" s="3">
        <f ca="1">IFERROR(INDEX(INDIRECT("day_wise_sales_data!$B$2:$BZ$599"),MATCH(resource!$CC171,day_wise_sales_data!$A$2:$A$500,0),MATCH(resource!BA$2,INDIRECT("day_wise_sales_data!$B$1:$BZ$1"),0)),0)</f>
        <v>900.36</v>
      </c>
      <c r="BB171" s="3">
        <f ca="1">IFERROR(INDEX(INDIRECT("day_wise_sales_data!$B$2:$BZ$599"),MATCH(resource!$CC171,day_wise_sales_data!$A$2:$A$500,0),MATCH(resource!BB$2,INDIRECT("day_wise_sales_data!$B$1:$BZ$1"),0)),0)</f>
        <v>0</v>
      </c>
      <c r="BC171" s="3">
        <f ca="1">IFERROR(INDEX(INDIRECT("day_wise_sales_data!$B$2:$BZ$599"),MATCH(resource!$CC171,day_wise_sales_data!$A$2:$A$500,0),MATCH(resource!BC$2,INDIRECT("day_wise_sales_data!$B$1:$BZ$1"),0)),0)</f>
        <v>0</v>
      </c>
      <c r="BD171" s="3">
        <f ca="1">IFERROR(INDEX(INDIRECT("day_wise_sales_data!$B$2:$BZ$599"),MATCH(resource!$CC171,day_wise_sales_data!$A$2:$A$500,0),MATCH(resource!BD$2,INDIRECT("day_wise_sales_data!$B$1:$BZ$1"),0)),0)</f>
        <v>0</v>
      </c>
      <c r="BE171" s="3">
        <f ca="1">IFERROR(INDEX(INDIRECT("day_wise_sales_data!$B$2:$BZ$599"),MATCH(resource!$CC171,day_wise_sales_data!$A$2:$A$500,0),MATCH(resource!BE$2,INDIRECT("day_wise_sales_data!$B$1:$BZ$1"),0)),0)</f>
        <v>132</v>
      </c>
      <c r="BF171" s="3">
        <f ca="1">IFERROR(INDEX(INDIRECT("day_wise_sales_data!$B$2:$BZ$599"),MATCH(resource!$CC171,day_wise_sales_data!$A$2:$A$500,0),MATCH(resource!BF$2,INDIRECT("day_wise_sales_data!$B$1:$BZ$1"),0)),0)</f>
        <v>0</v>
      </c>
      <c r="BG171" s="3">
        <f ca="1">IFERROR(INDEX(INDIRECT("day_wise_sales_data!$B$2:$BZ$599"),MATCH(resource!$CC171,day_wise_sales_data!$A$2:$A$500,0),MATCH(resource!BG$2,INDIRECT("day_wise_sales_data!$B$1:$BZ$1"),0)),0)</f>
        <v>0</v>
      </c>
      <c r="BH171" s="3">
        <f ca="1">IFERROR(INDEX(INDIRECT("day_wise_sales_data!$B$2:$BZ$599"),MATCH(resource!$CC171,day_wise_sales_data!$A$2:$A$500,0),MATCH(resource!BH$2,INDIRECT("day_wise_sales_data!$B$1:$BZ$1"),0)),0)</f>
        <v>0</v>
      </c>
      <c r="BI171" s="3">
        <f ca="1">IFERROR(INDEX(INDIRECT("day_wise_sales_data!$B$2:$BZ$599"),MATCH(resource!$CC171,day_wise_sales_data!$A$2:$A$500,0),MATCH(resource!BI$2,INDIRECT("day_wise_sales_data!$B$1:$BZ$1"),0)),0)</f>
        <v>369.62</v>
      </c>
      <c r="BJ171" s="3">
        <f ca="1">IFERROR(INDEX(INDIRECT("day_wise_sales_data!$B$2:$BZ$599"),MATCH(resource!$CC171,day_wise_sales_data!$A$2:$A$500,0),MATCH(resource!BJ$2,INDIRECT("day_wise_sales_data!$B$1:$BZ$1"),0)),0)</f>
        <v>0</v>
      </c>
      <c r="BK171" s="3">
        <f ca="1">IFERROR(INDEX(INDIRECT("day_wise_sales_data!$B$2:$BZ$599"),MATCH(resource!$CC171,day_wise_sales_data!$A$2:$A$500,0),MATCH(resource!BK$2,INDIRECT("day_wise_sales_data!$B$1:$BZ$1"),0)),0)</f>
        <v>25090.32</v>
      </c>
      <c r="BL171" s="3">
        <f ca="1">IFERROR(INDEX(INDIRECT("day_wise_sales_data!$B$2:$BZ$599"),MATCH(resource!$CC171,day_wise_sales_data!$A$2:$A$500,0),MATCH(resource!BL$2,INDIRECT("day_wise_sales_data!$B$1:$BZ$1"),0)),0)</f>
        <v>1498.74</v>
      </c>
      <c r="BM171" s="3">
        <f ca="1">IFERROR(INDEX(INDIRECT("day_wise_sales_data!$B$2:$BZ$599"),MATCH(resource!$CC171,day_wise_sales_data!$A$2:$A$500,0),MATCH(resource!BM$2,INDIRECT("day_wise_sales_data!$B$1:$BZ$1"),0)),0)</f>
        <v>0</v>
      </c>
      <c r="BN171" s="3">
        <f ca="1">IFERROR(INDEX(INDIRECT("day_wise_sales_data!$B$2:$BZ$599"),MATCH(resource!$CC171,day_wise_sales_data!$A$2:$A$500,0),MATCH(resource!BN$2,INDIRECT("day_wise_sales_data!$B$1:$BZ$1"),0)),0)</f>
        <v>4772.68</v>
      </c>
      <c r="BO171" s="3">
        <f ca="1">IFERROR(INDEX(INDIRECT("day_wise_sales_data!$B$2:$BZ$599"),MATCH(resource!$CC171,day_wise_sales_data!$A$2:$A$500,0),MATCH(resource!BO$2,INDIRECT("day_wise_sales_data!$B$1:$BZ$1"),0)),0)</f>
        <v>0</v>
      </c>
      <c r="BP171" s="3">
        <f ca="1">IFERROR(INDEX(INDIRECT("day_wise_sales_data!$B$2:$BZ$599"),MATCH(resource!$CC171,day_wise_sales_data!$A$2:$A$500,0),MATCH(resource!BP$2,INDIRECT("day_wise_sales_data!$B$1:$BZ$1"),0)),0)</f>
        <v>0</v>
      </c>
      <c r="BQ171" s="3">
        <f ca="1">IFERROR(INDEX(INDIRECT("day_wise_sales_data!$B$2:$BZ$599"),MATCH(resource!$CC171,day_wise_sales_data!$A$2:$A$500,0),MATCH(resource!BQ$2,INDIRECT("day_wise_sales_data!$B$1:$BZ$1"),0)),0)</f>
        <v>0</v>
      </c>
      <c r="BR171" s="3">
        <f ca="1">IFERROR(INDEX(INDIRECT("day_wise_sales_data!$B$2:$BZ$599"),MATCH(resource!$CC171,day_wise_sales_data!$A$2:$A$500,0),MATCH(resource!BR$2,INDIRECT("day_wise_sales_data!$B$1:$BZ$1"),0)),0)</f>
        <v>0</v>
      </c>
      <c r="BS171" s="3">
        <f ca="1">IFERROR(INDEX(INDIRECT("day_wise_sales_data!$B$2:$BZ$599"),MATCH(resource!$CC171,day_wise_sales_data!$A$2:$A$500,0),MATCH(resource!BS$2,INDIRECT("day_wise_sales_data!$B$1:$BZ$1"),0)),0)</f>
        <v>705.81</v>
      </c>
      <c r="BT171" s="3">
        <f ca="1">IFERROR(INDEX(INDIRECT("day_wise_sales_data!$B$2:$BZ$599"),MATCH(resource!$CC171,day_wise_sales_data!$A$2:$A$500,0),MATCH(resource!BT$2,INDIRECT("day_wise_sales_data!$B$1:$BZ$1"),0)),0)</f>
        <v>4118.6499999999996</v>
      </c>
      <c r="BU171" s="3">
        <f ca="1">IFERROR(INDEX(INDIRECT("day_wise_sales_data!$B$2:$BZ$599"),MATCH(resource!$CC171,day_wise_sales_data!$A$2:$A$500,0),MATCH(resource!BU$2,INDIRECT("day_wise_sales_data!$B$1:$BZ$1"),0)),0)</f>
        <v>7005.22</v>
      </c>
      <c r="BV171" s="3">
        <f ca="1">IFERROR(INDEX(INDIRECT("day_wise_sales_data!$B$2:$BZ$599"),MATCH(resource!$CC171,day_wise_sales_data!$A$2:$A$500,0),MATCH(resource!BV$2,INDIRECT("day_wise_sales_data!$B$1:$BZ$1"),0)),0)</f>
        <v>924.17</v>
      </c>
      <c r="BW171" s="3">
        <f ca="1">IFERROR(INDEX(INDIRECT("day_wise_sales_data!$B$2:$BZ$599"),MATCH(resource!$CC171,day_wise_sales_data!$A$2:$A$500,0),MATCH(resource!BW$2,INDIRECT("day_wise_sales_data!$B$1:$BZ$1"),0)),0)</f>
        <v>2667.15</v>
      </c>
      <c r="BX171" s="3">
        <f ca="1">IFERROR(INDEX(INDIRECT("day_wise_sales_data!$B$2:$BZ$599"),MATCH(resource!$CC171,day_wise_sales_data!$A$2:$A$500,0),MATCH(resource!BX$2,INDIRECT("day_wise_sales_data!$B$1:$BZ$1"),0)),0)</f>
        <v>0</v>
      </c>
      <c r="BY171" s="3">
        <f ca="1">IFERROR(INDEX(INDIRECT("day_wise_sales_data!$B$2:$BZ$599"),MATCH(resource!$CC171,day_wise_sales_data!$A$2:$A$500,0),MATCH(resource!BY$2,INDIRECT("day_wise_sales_data!$B$1:$BZ$1"),0)),0)</f>
        <v>706.16</v>
      </c>
      <c r="BZ171" s="3">
        <f ca="1">IFERROR(INDEX(INDIRECT("day_wise_sales_data!$B$2:$BZ$599"),MATCH(resource!$CC171,day_wise_sales_data!$A$2:$A$500,0),MATCH(resource!BZ$2,INDIRECT("day_wise_sales_data!$B$1:$BZ$1"),0)),0)</f>
        <v>5233.62</v>
      </c>
      <c r="CA171" s="3" t="str">
        <f ca="1">IFERROR(INDEX(INDIRECT("day_wise_sales_data!$B$2:$BZ$599"),MATCH(resource!$CC171,day_wise_sales_data!$A$2:$A$500,0),MATCH(resource!CA$2,INDIRECT("day_wise_sales_data!$B$1:$BZ$1"),0)),0)</f>
        <v>dd</v>
      </c>
      <c r="CC171" s="4" t="str">
        <f>sales_data!H170</f>
        <v>DHK06077</v>
      </c>
      <c r="CD171" s="1">
        <v>169</v>
      </c>
      <c r="CE171" s="1" t="str">
        <f>IF(AQ171=report!$AQ$3,resource!CD171,"")</f>
        <v/>
      </c>
      <c r="CF171" s="5" t="str">
        <f>IFERROR(SMALL($CE$3:$CE$1001,ROWS($CE$3:CE171)),"")</f>
        <v/>
      </c>
      <c r="CH171">
        <f>IFERROR(VLOOKUP($CC171,data_pull!$E$22:$G$700,2,0),0)</f>
        <v>84977.91</v>
      </c>
      <c r="CI171" s="1">
        <f t="shared" si="75"/>
        <v>93</v>
      </c>
      <c r="CJ171" s="1">
        <f t="shared" si="74"/>
        <v>0</v>
      </c>
      <c r="CK171" s="1" t="s">
        <v>1362</v>
      </c>
      <c r="CL171" s="1">
        <f t="shared" si="76"/>
        <v>111</v>
      </c>
      <c r="CM171" s="1" t="str">
        <f>IFERROR(VLOOKUP($CK171,stock_data!$B$3:$W$612,2,0),0)</f>
        <v>KFORE  TABLET  250 mg</v>
      </c>
      <c r="CN171" s="1" t="str">
        <f>IFERROR(VLOOKUP($CK171,stock_data!$B$3:$W$612,4,0),0)</f>
        <v>3x6's</v>
      </c>
      <c r="CO171" s="1">
        <f>IFERROR(VLOOKUP($CK171,stock_data!$B$3:$W$612,5,0),0)</f>
        <v>397.1</v>
      </c>
      <c r="CP171" s="3">
        <f t="shared" si="77"/>
        <v>0</v>
      </c>
      <c r="CQ171" s="3">
        <f t="shared" si="78"/>
        <v>0</v>
      </c>
      <c r="CR171" s="1">
        <f>IFERROR(VLOOKUP($CK171,stock_data!$B$3:$W$612,6,0),0)</f>
        <v>0</v>
      </c>
      <c r="CS171" s="1">
        <f>IFERROR(VLOOKUP($CK171,stock_data!$B$3:$W$612,7,0),0)</f>
        <v>0</v>
      </c>
      <c r="CT171" s="1">
        <f>IFERROR(VLOOKUP($CK171,stock_data!$B$3:$W$612,8,0),0)</f>
        <v>0</v>
      </c>
      <c r="CU171" s="1">
        <f>IFERROR(VLOOKUP($CK171,stock_data!$B$3:$W$612,9,0),0)</f>
        <v>1</v>
      </c>
      <c r="CV171" s="1">
        <f>IFERROR(VLOOKUP($CK171,stock_data!$B$3:$W$612,10,0),0)</f>
        <v>0</v>
      </c>
      <c r="CW171" s="1">
        <f>IFERROR(VLOOKUP($CK171,stock_data!$B$3:$W$612,11,0),0)</f>
        <v>0</v>
      </c>
      <c r="CX171" s="1">
        <f>IFERROR(VLOOKUP($CK171,stock_data!$B$3:$W$612,12,0),0)</f>
        <v>0</v>
      </c>
      <c r="CY171" s="1">
        <f>IFERROR(VLOOKUP($CK171,stock_data!$B$3:$W$612,13,0),0)</f>
        <v>2</v>
      </c>
      <c r="CZ171" s="1">
        <f>IFERROR(VLOOKUP($CK171,stock_data!$B$3:$W$612,14,0),0)</f>
        <v>0</v>
      </c>
      <c r="DA171" s="1">
        <f>IFERROR(VLOOKUP($CK171,stock_data!$B$3:$W$612,15,0),0)</f>
        <v>0</v>
      </c>
      <c r="DB171" s="1">
        <f>IFERROR(VLOOKUP($CK171,stock_data!$B$3:$W$612,16,0),0)</f>
        <v>0</v>
      </c>
      <c r="DC171" s="1">
        <f>IFERROR(VLOOKUP($CK171,stock_data!$B$3:$W$612,17,0),0)</f>
        <v>0</v>
      </c>
      <c r="DD171" s="1">
        <f>IFERROR(VLOOKUP($CK171,stock_data!$B$3:$W$612,18,0),0)</f>
        <v>0</v>
      </c>
      <c r="DE171" s="1">
        <f>IFERROR(VLOOKUP($CK171,stock_data!$B$3:$W$612,19,0),0)</f>
        <v>0</v>
      </c>
      <c r="DF171" s="1">
        <f>IFERROR(VLOOKUP($CK171,stock_data!$B$3:$W$612,20,0),0)</f>
        <v>1</v>
      </c>
      <c r="DG171" s="1">
        <f>IFERROR(VLOOKUP($CK171,stock_data!$B$3:$W$612,21,0),0)</f>
        <v>1</v>
      </c>
      <c r="DH171" s="1">
        <f>IFERROR(VLOOKUP($CK171,stock_data!$B$3:$W$612,22,0),0)</f>
        <v>12</v>
      </c>
      <c r="DI171" s="1">
        <f t="shared" si="79"/>
        <v>17</v>
      </c>
      <c r="DJ171" s="1">
        <f t="shared" si="80"/>
        <v>6750.7000000000007</v>
      </c>
      <c r="DK171" s="3">
        <f>IFERROR(INDEX(COD_SALES!$B$5:$Z$500,MATCH(resource!$CC171,COD_SALES!$A$5:$A$500,0),MATCH(resource!DK$2,COD_SALES!$B$4:$Z$4,0)),"")</f>
        <v>1</v>
      </c>
      <c r="DL171" s="3">
        <f>IFERROR(INDEX(COD_SALES!$B$5:$Z$500,MATCH(resource!$CC171,COD_SALES!$A$5:$A$500,0),MATCH(resource!DL$2,COD_SALES!$B$4:$Z$4,0)),"")</f>
        <v>0</v>
      </c>
      <c r="DM171" s="3">
        <f>IFERROR(INDEX(COD_SALES!$B$5:$Z$500,MATCH(resource!$CC171,COD_SALES!$A$5:$A$500,0),MATCH(resource!DM$2,COD_SALES!$B$4:$Z$4,0)),"")</f>
        <v>4</v>
      </c>
      <c r="DN171" s="3" t="str">
        <f>IFERROR(INDEX(COD_SALES!$B$5:$Z$500,MATCH(resource!$CC171,COD_SALES!$A$5:$A$500,0),MATCH(resource!DN$2,COD_SALES!$B$4:$Z$4,0)),"")</f>
        <v/>
      </c>
      <c r="DO171" s="3">
        <f>IFERROR(INDEX(COD_SALES!$B$5:$Z$500,MATCH(resource!$CC171,COD_SALES!$A$5:$A$500,0),MATCH(resource!DO$2,COD_SALES!$B$4:$Z$4,0)),"")</f>
        <v>0</v>
      </c>
      <c r="DP171" s="3">
        <f>IFERROR(INDEX(COD_SALES!$B$5:$Z$500,MATCH(resource!$CC171,COD_SALES!$A$5:$A$500,0),MATCH(resource!DP$2,COD_SALES!$B$4:$Z$4,0)),"")</f>
        <v>4</v>
      </c>
      <c r="DQ171" s="3" t="str">
        <f>IFERROR(INDEX(COD_SALES!$B$5:$Z$500,MATCH(resource!$CC171,COD_SALES!$A$5:$A$500,0),MATCH(resource!DQ$2,COD_SALES!$B$4:$Z$4,0)),"")</f>
        <v/>
      </c>
      <c r="DR171" s="3">
        <f>IFERROR(INDEX(COD_SALES!$B$5:$Z$500,MATCH(resource!$CC171,COD_SALES!$A$5:$A$500,0),MATCH(resource!DR$2,COD_SALES!$B$4:$Z$4,0)),"")</f>
        <v>4</v>
      </c>
      <c r="DS171" s="3">
        <f>IFERROR(INDEX(COD_SALES!$B$5:$Z$500,MATCH(resource!$CC171,COD_SALES!$A$5:$A$500,0),MATCH(resource!DS$2,COD_SALES!$B$4:$Z$4,0)),"")</f>
        <v>16</v>
      </c>
      <c r="DT171" s="3">
        <f>IFERROR(INDEX(COD_SALES!$B$5:$Z$500,MATCH(resource!$CC171,COD_SALES!$A$5:$A$500,0),MATCH(resource!DT$2,COD_SALES!$B$4:$Z$4,0)),"")</f>
        <v>1</v>
      </c>
      <c r="DU171" s="3">
        <f>IFERROR(INDEX(COD_SALES!$B$5:$Z$500,MATCH(resource!$CC171,COD_SALES!$A$5:$A$500,0),MATCH(resource!DU$2,COD_SALES!$B$4:$Z$4,0)),"")</f>
        <v>0</v>
      </c>
      <c r="DV171" s="3">
        <f>IFERROR(INDEX(COD_SALES!$B$5:$Z$500,MATCH(resource!$CC171,COD_SALES!$A$5:$A$500,0),MATCH(resource!DV$2,COD_SALES!$B$4:$Z$4,0)),"")</f>
        <v>0</v>
      </c>
      <c r="DW171" s="3">
        <f>IFERROR(INDEX(COD_SALES!$B$5:$Z$500,MATCH(resource!$CC171,COD_SALES!$A$5:$A$500,0),MATCH(resource!DW$2,COD_SALES!$B$4:$Z$4,0)),"")</f>
        <v>10</v>
      </c>
      <c r="DX171" s="3">
        <f>IFERROR(INDEX(COD_SALES!$B$5:$Z$500,MATCH(resource!$CC171,COD_SALES!$A$5:$A$500,0),MATCH(resource!DX$2,COD_SALES!$B$4:$Z$4,0)),"")</f>
        <v>0</v>
      </c>
      <c r="DY171" s="3">
        <f>IFERROR(INDEX(COD_SALES!$B$5:$Z$500,MATCH(resource!$CC171,COD_SALES!$A$5:$A$500,0),MATCH(resource!DY$2,COD_SALES!$B$4:$Z$4,0)),"")</f>
        <v>5</v>
      </c>
      <c r="DZ171" s="3">
        <f>IFERROR(INDEX(COD_SALES!$B$5:$Z$500,MATCH(resource!$CC171,COD_SALES!$A$5:$A$500,0),MATCH(resource!DZ$2,COD_SALES!$B$4:$Z$4,0)),"")</f>
        <v>0</v>
      </c>
      <c r="EA171" s="3">
        <f>IFERROR(INDEX(COD_SALES!$B$5:$Z$500,MATCH(resource!$CC171,COD_SALES!$A$5:$A$500,0),MATCH(resource!EA$2,COD_SALES!$B$4:$Z$4,0)),"")</f>
        <v>0</v>
      </c>
      <c r="EB171" s="3">
        <f t="shared" si="81"/>
        <v>12473.289999999999</v>
      </c>
      <c r="ED171" s="3">
        <f>IFERROR(VLOOKUP($CK171,depot_prod_sales!$B$5:$S$200,3,0),0)</f>
        <v>5</v>
      </c>
      <c r="EE171" s="3">
        <f>IFERROR(VLOOKUP($CK171,depot_prod_sales!$B$5:$S$200,4,0),0)</f>
        <v>12</v>
      </c>
      <c r="EF171" s="3">
        <f>IFERROR(VLOOKUP($CK171,depot_prod_sales!$B$5:$S$200,5,0),0)</f>
        <v>0</v>
      </c>
      <c r="EG171" s="3">
        <f>IFERROR(VLOOKUP($CK171,depot_prod_sales!$B$5:$S$200,6,0),0)</f>
        <v>0</v>
      </c>
      <c r="EH171" s="3">
        <f>IFERROR(VLOOKUP($CK171,depot_prod_sales!$B$5:$S$200,7,0),0)</f>
        <v>46</v>
      </c>
      <c r="EI171" s="3">
        <f>IFERROR(VLOOKUP($CK171,depot_prod_sales!$B$5:$S$200,8,0),0)</f>
        <v>12</v>
      </c>
      <c r="EJ171" s="3">
        <f>IFERROR(VLOOKUP($CK171,depot_prod_sales!$B$5:$S$200,9,0),0)</f>
        <v>0</v>
      </c>
      <c r="EK171" s="3">
        <f>IFERROR(VLOOKUP($CK171,depot_prod_sales!$B$5:$S$200,10,0),0)</f>
        <v>24</v>
      </c>
      <c r="EL171" s="3">
        <f>IFERROR(VLOOKUP($CK171,depot_prod_sales!$B$5:$S$200,11,0),0)</f>
        <v>17</v>
      </c>
      <c r="EM171" s="3">
        <f>IFERROR(VLOOKUP($CK171,depot_prod_sales!$B$5:$S$200,12,0),0)</f>
        <v>2</v>
      </c>
      <c r="EN171" s="3">
        <f>IFERROR(VLOOKUP($CK171,depot_prod_sales!$B$5:$S$200,13,0),0)</f>
        <v>0</v>
      </c>
      <c r="EO171" s="3">
        <f>IFERROR(VLOOKUP($CK171,depot_prod_sales!$B$5:$S$200,14,0),0)</f>
        <v>2</v>
      </c>
      <c r="EP171" s="3">
        <f>IFERROR(VLOOKUP($CK171,depot_prod_sales!$B$5:$S$200,15,0),0)</f>
        <v>0</v>
      </c>
      <c r="EQ171" s="3">
        <f>IFERROR(VLOOKUP($CK171,depot_prod_sales!$B$5:$S$200,16,0),0)</f>
        <v>0</v>
      </c>
      <c r="ER171" s="3">
        <f>IFERROR(VLOOKUP($CK171,depot_prod_sales!$B$5:$S$200,17,0),0)</f>
        <v>0</v>
      </c>
      <c r="ES171" s="3">
        <f>IFERROR(VLOOKUP($CK171,depot_prod_sales!$B$5:$S$200,18,0),0)</f>
        <v>0</v>
      </c>
      <c r="ET171" s="116">
        <f t="shared" si="82"/>
        <v>120</v>
      </c>
      <c r="EU171" s="116">
        <f t="shared" si="83"/>
        <v>47652</v>
      </c>
      <c r="EW171" s="3">
        <f>IFERROR(VLOOKUP(CC171,data_pull!$AO$25:$AR$546,2,0),0)</f>
        <v>17</v>
      </c>
      <c r="EX171" s="1">
        <f>IFERROR(VLOOKUP(CC171,data_pull!$AO$25:$AR$546,4,0),0)</f>
        <v>170000</v>
      </c>
    </row>
    <row r="172" spans="13:154" x14ac:dyDescent="0.25"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4" t="str">
        <f>sales_data!B171</f>
        <v>Farid Ahmed</v>
      </c>
      <c r="AR172" s="4" t="str">
        <f>sales_data!C171</f>
        <v>Abu Hanif-1</v>
      </c>
      <c r="AS172" s="5" t="str">
        <f t="shared" si="73"/>
        <v/>
      </c>
      <c r="AT172" s="4" t="str">
        <f>sales_data!I171</f>
        <v>Saim Sarder</v>
      </c>
      <c r="AU172" s="4" t="str">
        <f>sales_data!W171</f>
        <v>Mirpur-10,11 (Cb)</v>
      </c>
      <c r="AV172" s="1">
        <f>sales_data!N171</f>
        <v>54033.760000000002</v>
      </c>
      <c r="AW172" s="1">
        <f>sales_data!P171</f>
        <v>22</v>
      </c>
      <c r="AX172" s="3">
        <f ca="1">IFERROR(INDEX(INDIRECT("day_wise_sales_data!$B$2:$BZ$599"),MATCH(resource!$CC172,day_wise_sales_data!$A$2:$A$500,0),MATCH(resource!AX$2,INDIRECT("day_wise_sales_data!$B$1:$BZ$1"),0)),0)</f>
        <v>0</v>
      </c>
      <c r="AY172" s="3">
        <f ca="1">IFERROR(INDEX(INDIRECT("day_wise_sales_data!$B$2:$BZ$599"),MATCH(resource!$CC172,day_wise_sales_data!$A$2:$A$500,0),MATCH(resource!AY$2,INDIRECT("day_wise_sales_data!$B$1:$BZ$1"),0)),0)</f>
        <v>0</v>
      </c>
      <c r="AZ172" s="3">
        <f ca="1">IFERROR(INDEX(INDIRECT("day_wise_sales_data!$B$2:$BZ$599"),MATCH(resource!$CC172,day_wise_sales_data!$A$2:$A$500,0),MATCH(resource!AZ$2,INDIRECT("day_wise_sales_data!$B$1:$BZ$1"),0)),0)</f>
        <v>0</v>
      </c>
      <c r="BA172" s="3">
        <f ca="1">IFERROR(INDEX(INDIRECT("day_wise_sales_data!$B$2:$BZ$599"),MATCH(resource!$CC172,day_wise_sales_data!$A$2:$A$500,0),MATCH(resource!BA$2,INDIRECT("day_wise_sales_data!$B$1:$BZ$1"),0)),0)</f>
        <v>1101.8800000000001</v>
      </c>
      <c r="BB172" s="3">
        <f ca="1">IFERROR(INDEX(INDIRECT("day_wise_sales_data!$B$2:$BZ$599"),MATCH(resource!$CC172,day_wise_sales_data!$A$2:$A$500,0),MATCH(resource!BB$2,INDIRECT("day_wise_sales_data!$B$1:$BZ$1"),0)),0)</f>
        <v>512.9</v>
      </c>
      <c r="BC172" s="3">
        <f ca="1">IFERROR(INDEX(INDIRECT("day_wise_sales_data!$B$2:$BZ$599"),MATCH(resource!$CC172,day_wise_sales_data!$A$2:$A$500,0),MATCH(resource!BC$2,INDIRECT("day_wise_sales_data!$B$1:$BZ$1"),0)),0)</f>
        <v>0</v>
      </c>
      <c r="BD172" s="3">
        <f ca="1">IFERROR(INDEX(INDIRECT("day_wise_sales_data!$B$2:$BZ$599"),MATCH(resource!$CC172,day_wise_sales_data!$A$2:$A$500,0),MATCH(resource!BD$2,INDIRECT("day_wise_sales_data!$B$1:$BZ$1"),0)),0)</f>
        <v>0</v>
      </c>
      <c r="BE172" s="3">
        <f ca="1">IFERROR(INDEX(INDIRECT("day_wise_sales_data!$B$2:$BZ$599"),MATCH(resource!$CC172,day_wise_sales_data!$A$2:$A$500,0),MATCH(resource!BE$2,INDIRECT("day_wise_sales_data!$B$1:$BZ$1"),0)),0)</f>
        <v>0</v>
      </c>
      <c r="BF172" s="3">
        <f ca="1">IFERROR(INDEX(INDIRECT("day_wise_sales_data!$B$2:$BZ$599"),MATCH(resource!$CC172,day_wise_sales_data!$A$2:$A$500,0),MATCH(resource!BF$2,INDIRECT("day_wise_sales_data!$B$1:$BZ$1"),0)),0)</f>
        <v>3530.66</v>
      </c>
      <c r="BG172" s="3">
        <f ca="1">IFERROR(INDEX(INDIRECT("day_wise_sales_data!$B$2:$BZ$599"),MATCH(resource!$CC172,day_wise_sales_data!$A$2:$A$500,0),MATCH(resource!BG$2,INDIRECT("day_wise_sales_data!$B$1:$BZ$1"),0)),0)</f>
        <v>0</v>
      </c>
      <c r="BH172" s="3">
        <f ca="1">IFERROR(INDEX(INDIRECT("day_wise_sales_data!$B$2:$BZ$599"),MATCH(resource!$CC172,day_wise_sales_data!$A$2:$A$500,0),MATCH(resource!BH$2,INDIRECT("day_wise_sales_data!$B$1:$BZ$1"),0)),0)</f>
        <v>0</v>
      </c>
      <c r="BI172" s="3">
        <f ca="1">IFERROR(INDEX(INDIRECT("day_wise_sales_data!$B$2:$BZ$599"),MATCH(resource!$CC172,day_wise_sales_data!$A$2:$A$500,0),MATCH(resource!BI$2,INDIRECT("day_wise_sales_data!$B$1:$BZ$1"),0)),0)</f>
        <v>5982.08</v>
      </c>
      <c r="BJ172" s="3">
        <f ca="1">IFERROR(INDEX(INDIRECT("day_wise_sales_data!$B$2:$BZ$599"),MATCH(resource!$CC172,day_wise_sales_data!$A$2:$A$500,0),MATCH(resource!BJ$2,INDIRECT("day_wise_sales_data!$B$1:$BZ$1"),0)),0)</f>
        <v>0</v>
      </c>
      <c r="BK172" s="3">
        <f ca="1">IFERROR(INDEX(INDIRECT("day_wise_sales_data!$B$2:$BZ$599"),MATCH(resource!$CC172,day_wise_sales_data!$A$2:$A$500,0),MATCH(resource!BK$2,INDIRECT("day_wise_sales_data!$B$1:$BZ$1"),0)),0)</f>
        <v>18772.79</v>
      </c>
      <c r="BL172" s="3">
        <f ca="1">IFERROR(INDEX(INDIRECT("day_wise_sales_data!$B$2:$BZ$599"),MATCH(resource!$CC172,day_wise_sales_data!$A$2:$A$500,0),MATCH(resource!BL$2,INDIRECT("day_wise_sales_data!$B$1:$BZ$1"),0)),0)</f>
        <v>2401.0700000000002</v>
      </c>
      <c r="BM172" s="3">
        <f ca="1">IFERROR(INDEX(INDIRECT("day_wise_sales_data!$B$2:$BZ$599"),MATCH(resource!$CC172,day_wise_sales_data!$A$2:$A$500,0),MATCH(resource!BM$2,INDIRECT("day_wise_sales_data!$B$1:$BZ$1"),0)),0)</f>
        <v>0</v>
      </c>
      <c r="BN172" s="3">
        <f ca="1">IFERROR(INDEX(INDIRECT("day_wise_sales_data!$B$2:$BZ$599"),MATCH(resource!$CC172,day_wise_sales_data!$A$2:$A$500,0),MATCH(resource!BN$2,INDIRECT("day_wise_sales_data!$B$1:$BZ$1"),0)),0)</f>
        <v>0</v>
      </c>
      <c r="BO172" s="3">
        <f ca="1">IFERROR(INDEX(INDIRECT("day_wise_sales_data!$B$2:$BZ$599"),MATCH(resource!$CC172,day_wise_sales_data!$A$2:$A$500,0),MATCH(resource!BO$2,INDIRECT("day_wise_sales_data!$B$1:$BZ$1"),0)),0)</f>
        <v>0</v>
      </c>
      <c r="BP172" s="3">
        <f ca="1">IFERROR(INDEX(INDIRECT("day_wise_sales_data!$B$2:$BZ$599"),MATCH(resource!$CC172,day_wise_sales_data!$A$2:$A$500,0),MATCH(resource!BP$2,INDIRECT("day_wise_sales_data!$B$1:$BZ$1"),0)),0)</f>
        <v>1162.93</v>
      </c>
      <c r="BQ172" s="3">
        <f ca="1">IFERROR(INDEX(INDIRECT("day_wise_sales_data!$B$2:$BZ$599"),MATCH(resource!$CC172,day_wise_sales_data!$A$2:$A$500,0),MATCH(resource!BQ$2,INDIRECT("day_wise_sales_data!$B$1:$BZ$1"),0)),0)</f>
        <v>0</v>
      </c>
      <c r="BR172" s="3">
        <f ca="1">IFERROR(INDEX(INDIRECT("day_wise_sales_data!$B$2:$BZ$599"),MATCH(resource!$CC172,day_wise_sales_data!$A$2:$A$500,0),MATCH(resource!BR$2,INDIRECT("day_wise_sales_data!$B$1:$BZ$1"),0)),0)</f>
        <v>353.08</v>
      </c>
      <c r="BS172" s="3">
        <f ca="1">IFERROR(INDEX(INDIRECT("day_wise_sales_data!$B$2:$BZ$599"),MATCH(resource!$CC172,day_wise_sales_data!$A$2:$A$500,0),MATCH(resource!BS$2,INDIRECT("day_wise_sales_data!$B$1:$BZ$1"),0)),0)</f>
        <v>1866.9</v>
      </c>
      <c r="BT172" s="3">
        <f ca="1">IFERROR(INDEX(INDIRECT("day_wise_sales_data!$B$2:$BZ$599"),MATCH(resource!$CC172,day_wise_sales_data!$A$2:$A$500,0),MATCH(resource!BT$2,INDIRECT("day_wise_sales_data!$B$1:$BZ$1"),0)),0)</f>
        <v>744.48</v>
      </c>
      <c r="BU172" s="3">
        <f ca="1">IFERROR(INDEX(INDIRECT("day_wise_sales_data!$B$2:$BZ$599"),MATCH(resource!$CC172,day_wise_sales_data!$A$2:$A$500,0),MATCH(resource!BU$2,INDIRECT("day_wise_sales_data!$B$1:$BZ$1"),0)),0)</f>
        <v>6242.34</v>
      </c>
      <c r="BV172" s="3">
        <f ca="1">IFERROR(INDEX(INDIRECT("day_wise_sales_data!$B$2:$BZ$599"),MATCH(resource!$CC172,day_wise_sales_data!$A$2:$A$500,0),MATCH(resource!BV$2,INDIRECT("day_wise_sales_data!$B$1:$BZ$1"),0)),0)</f>
        <v>598.45000000000005</v>
      </c>
      <c r="BW172" s="3">
        <f ca="1">IFERROR(INDEX(INDIRECT("day_wise_sales_data!$B$2:$BZ$599"),MATCH(resource!$CC172,day_wise_sales_data!$A$2:$A$500,0),MATCH(resource!BW$2,INDIRECT("day_wise_sales_data!$B$1:$BZ$1"),0)),0)</f>
        <v>1996.13</v>
      </c>
      <c r="BX172" s="3">
        <f ca="1">IFERROR(INDEX(INDIRECT("day_wise_sales_data!$B$2:$BZ$599"),MATCH(resource!$CC172,day_wise_sales_data!$A$2:$A$500,0),MATCH(resource!BX$2,INDIRECT("day_wise_sales_data!$B$1:$BZ$1"),0)),0)</f>
        <v>0</v>
      </c>
      <c r="BY172" s="3">
        <f ca="1">IFERROR(INDEX(INDIRECT("day_wise_sales_data!$B$2:$BZ$599"),MATCH(resource!$CC172,day_wise_sales_data!$A$2:$A$500,0),MATCH(resource!BY$2,INDIRECT("day_wise_sales_data!$B$1:$BZ$1"),0)),0)</f>
        <v>0</v>
      </c>
      <c r="BZ172" s="3">
        <f ca="1">IFERROR(INDEX(INDIRECT("day_wise_sales_data!$B$2:$BZ$599"),MATCH(resource!$CC172,day_wise_sales_data!$A$2:$A$500,0),MATCH(resource!BZ$2,INDIRECT("day_wise_sales_data!$B$1:$BZ$1"),0)),0)</f>
        <v>594.51</v>
      </c>
      <c r="CA172" s="3" t="str">
        <f ca="1">IFERROR(INDEX(INDIRECT("day_wise_sales_data!$B$2:$BZ$599"),MATCH(resource!$CC172,day_wise_sales_data!$A$2:$A$500,0),MATCH(resource!CA$2,INDIRECT("day_wise_sales_data!$B$1:$BZ$1"),0)),0)</f>
        <v>dd</v>
      </c>
      <c r="CC172" s="4" t="str">
        <f>sales_data!H171</f>
        <v>DHK112022</v>
      </c>
      <c r="CD172" s="1">
        <v>170</v>
      </c>
      <c r="CE172" s="1" t="str">
        <f>IF(AQ172=report!$AQ$3,resource!CD172,"")</f>
        <v/>
      </c>
      <c r="CF172" s="5" t="str">
        <f>IFERROR(SMALL($CE$3:$CE$1001,ROWS($CE$3:CE172)),"")</f>
        <v/>
      </c>
      <c r="CH172">
        <f>IFERROR(VLOOKUP($CC172,data_pull!$E$22:$G$700,2,0),0)</f>
        <v>54033.760000000002</v>
      </c>
      <c r="CI172" s="1">
        <f t="shared" si="75"/>
        <v>154</v>
      </c>
      <c r="CJ172" s="1">
        <f t="shared" si="74"/>
        <v>0</v>
      </c>
      <c r="CK172" s="1" t="s">
        <v>1365</v>
      </c>
      <c r="CL172" s="1">
        <f t="shared" si="76"/>
        <v>111</v>
      </c>
      <c r="CM172" s="1" t="str">
        <f>IFERROR(VLOOKUP($CK172,stock_data!$B$3:$W$612,2,0),0)</f>
        <v>KFORE -500 TABLET (EXP)</v>
      </c>
      <c r="CN172" s="1" t="str">
        <f>IFERROR(VLOOKUP($CK172,stock_data!$B$3:$W$612,4,0),0)</f>
        <v>2x4's</v>
      </c>
      <c r="CO172" s="1">
        <f>IFERROR(VLOOKUP($CK172,stock_data!$B$3:$W$612,5,0),0)</f>
        <v>317.7</v>
      </c>
      <c r="CP172" s="3">
        <f t="shared" si="77"/>
        <v>0</v>
      </c>
      <c r="CQ172" s="3">
        <f t="shared" si="78"/>
        <v>0</v>
      </c>
      <c r="CR172" s="1">
        <f>IFERROR(VLOOKUP($CK172,stock_data!$B$3:$W$612,6,0),0)</f>
        <v>0</v>
      </c>
      <c r="CS172" s="1">
        <f>IFERROR(VLOOKUP($CK172,stock_data!$B$3:$W$612,7,0),0)</f>
        <v>0</v>
      </c>
      <c r="CT172" s="1">
        <f>IFERROR(VLOOKUP($CK172,stock_data!$B$3:$W$612,8,0),0)</f>
        <v>0</v>
      </c>
      <c r="CU172" s="1">
        <f>IFERROR(VLOOKUP($CK172,stock_data!$B$3:$W$612,9,0),0)</f>
        <v>0</v>
      </c>
      <c r="CV172" s="1">
        <f>IFERROR(VLOOKUP($CK172,stock_data!$B$3:$W$612,10,0),0)</f>
        <v>0</v>
      </c>
      <c r="CW172" s="1">
        <f>IFERROR(VLOOKUP($CK172,stock_data!$B$3:$W$612,11,0),0)</f>
        <v>0</v>
      </c>
      <c r="CX172" s="1">
        <f>IFERROR(VLOOKUP($CK172,stock_data!$B$3:$W$612,12,0),0)</f>
        <v>0</v>
      </c>
      <c r="CY172" s="1">
        <f>IFERROR(VLOOKUP($CK172,stock_data!$B$3:$W$612,13,0),0)</f>
        <v>0</v>
      </c>
      <c r="CZ172" s="1">
        <f>IFERROR(VLOOKUP($CK172,stock_data!$B$3:$W$612,14,0),0)</f>
        <v>0</v>
      </c>
      <c r="DA172" s="1">
        <f>IFERROR(VLOOKUP($CK172,stock_data!$B$3:$W$612,15,0),0)</f>
        <v>0</v>
      </c>
      <c r="DB172" s="1">
        <f>IFERROR(VLOOKUP($CK172,stock_data!$B$3:$W$612,16,0),0)</f>
        <v>0</v>
      </c>
      <c r="DC172" s="1">
        <f>IFERROR(VLOOKUP($CK172,stock_data!$B$3:$W$612,17,0),0)</f>
        <v>0</v>
      </c>
      <c r="DD172" s="1">
        <f>IFERROR(VLOOKUP($CK172,stock_data!$B$3:$W$612,18,0),0)</f>
        <v>0</v>
      </c>
      <c r="DE172" s="1">
        <f>IFERROR(VLOOKUP($CK172,stock_data!$B$3:$W$612,19,0),0)</f>
        <v>0</v>
      </c>
      <c r="DF172" s="1">
        <f>IFERROR(VLOOKUP($CK172,stock_data!$B$3:$W$612,20,0),0)</f>
        <v>0</v>
      </c>
      <c r="DG172" s="1">
        <f>IFERROR(VLOOKUP($CK172,stock_data!$B$3:$W$612,21,0),0)</f>
        <v>0</v>
      </c>
      <c r="DH172" s="1">
        <f>IFERROR(VLOOKUP($CK172,stock_data!$B$3:$W$612,22,0),0)</f>
        <v>0</v>
      </c>
      <c r="DI172" s="1">
        <f t="shared" si="79"/>
        <v>0</v>
      </c>
      <c r="DJ172" s="1">
        <f t="shared" si="80"/>
        <v>0</v>
      </c>
      <c r="DK172" s="3">
        <f>IFERROR(INDEX(COD_SALES!$B$5:$Z$500,MATCH(resource!$CC172,COD_SALES!$A$5:$A$500,0),MATCH(resource!DK$2,COD_SALES!$B$4:$Z$4,0)),"")</f>
        <v>2</v>
      </c>
      <c r="DL172" s="3">
        <f>IFERROR(INDEX(COD_SALES!$B$5:$Z$500,MATCH(resource!$CC172,COD_SALES!$A$5:$A$500,0),MATCH(resource!DL$2,COD_SALES!$B$4:$Z$4,0)),"")</f>
        <v>1</v>
      </c>
      <c r="DM172" s="3">
        <f>IFERROR(INDEX(COD_SALES!$B$5:$Z$500,MATCH(resource!$CC172,COD_SALES!$A$5:$A$500,0),MATCH(resource!DM$2,COD_SALES!$B$4:$Z$4,0)),"")</f>
        <v>5</v>
      </c>
      <c r="DN172" s="3" t="str">
        <f>IFERROR(INDEX(COD_SALES!$B$5:$Z$500,MATCH(resource!$CC172,COD_SALES!$A$5:$A$500,0),MATCH(resource!DN$2,COD_SALES!$B$4:$Z$4,0)),"")</f>
        <v/>
      </c>
      <c r="DO172" s="3">
        <f>IFERROR(INDEX(COD_SALES!$B$5:$Z$500,MATCH(resource!$CC172,COD_SALES!$A$5:$A$500,0),MATCH(resource!DO$2,COD_SALES!$B$4:$Z$4,0)),"")</f>
        <v>0</v>
      </c>
      <c r="DP172" s="3">
        <f>IFERROR(INDEX(COD_SALES!$B$5:$Z$500,MATCH(resource!$CC172,COD_SALES!$A$5:$A$500,0),MATCH(resource!DP$2,COD_SALES!$B$4:$Z$4,0)),"")</f>
        <v>0</v>
      </c>
      <c r="DQ172" s="3" t="str">
        <f>IFERROR(INDEX(COD_SALES!$B$5:$Z$500,MATCH(resource!$CC172,COD_SALES!$A$5:$A$500,0),MATCH(resource!DQ$2,COD_SALES!$B$4:$Z$4,0)),"")</f>
        <v/>
      </c>
      <c r="DR172" s="3">
        <f>IFERROR(INDEX(COD_SALES!$B$5:$Z$500,MATCH(resource!$CC172,COD_SALES!$A$5:$A$500,0),MATCH(resource!DR$2,COD_SALES!$B$4:$Z$4,0)),"")</f>
        <v>0</v>
      </c>
      <c r="DS172" s="3">
        <f>IFERROR(INDEX(COD_SALES!$B$5:$Z$500,MATCH(resource!$CC172,COD_SALES!$A$5:$A$500,0),MATCH(resource!DS$2,COD_SALES!$B$4:$Z$4,0)),"")</f>
        <v>14</v>
      </c>
      <c r="DT172" s="3">
        <f>IFERROR(INDEX(COD_SALES!$B$5:$Z$500,MATCH(resource!$CC172,COD_SALES!$A$5:$A$500,0),MATCH(resource!DT$2,COD_SALES!$B$4:$Z$4,0)),"")</f>
        <v>0</v>
      </c>
      <c r="DU172" s="3">
        <f>IFERROR(INDEX(COD_SALES!$B$5:$Z$500,MATCH(resource!$CC172,COD_SALES!$A$5:$A$500,0),MATCH(resource!DU$2,COD_SALES!$B$4:$Z$4,0)),"")</f>
        <v>20</v>
      </c>
      <c r="DV172" s="3">
        <f>IFERROR(INDEX(COD_SALES!$B$5:$Z$500,MATCH(resource!$CC172,COD_SALES!$A$5:$A$500,0),MATCH(resource!DV$2,COD_SALES!$B$4:$Z$4,0)),"")</f>
        <v>0</v>
      </c>
      <c r="DW172" s="3">
        <f>IFERROR(INDEX(COD_SALES!$B$5:$Z$500,MATCH(resource!$CC172,COD_SALES!$A$5:$A$500,0),MATCH(resource!DW$2,COD_SALES!$B$4:$Z$4,0)),"")</f>
        <v>11</v>
      </c>
      <c r="DX172" s="3">
        <f>IFERROR(INDEX(COD_SALES!$B$5:$Z$500,MATCH(resource!$CC172,COD_SALES!$A$5:$A$500,0),MATCH(resource!DX$2,COD_SALES!$B$4:$Z$4,0)),"")</f>
        <v>0</v>
      </c>
      <c r="DY172" s="3">
        <f>IFERROR(INDEX(COD_SALES!$B$5:$Z$500,MATCH(resource!$CC172,COD_SALES!$A$5:$A$500,0),MATCH(resource!DY$2,COD_SALES!$B$4:$Z$4,0)),"")</f>
        <v>2</v>
      </c>
      <c r="DZ172" s="3">
        <f>IFERROR(INDEX(COD_SALES!$B$5:$Z$500,MATCH(resource!$CC172,COD_SALES!$A$5:$A$500,0),MATCH(resource!DZ$2,COD_SALES!$B$4:$Z$4,0)),"")</f>
        <v>1</v>
      </c>
      <c r="EA172" s="3">
        <f>IFERROR(INDEX(COD_SALES!$B$5:$Z$500,MATCH(resource!$CC172,COD_SALES!$A$5:$A$500,0),MATCH(resource!EA$2,COD_SALES!$B$4:$Z$4,0)),"")</f>
        <v>2</v>
      </c>
      <c r="EB172" s="3">
        <f t="shared" si="81"/>
        <v>15172.470000000001</v>
      </c>
      <c r="ED172" s="3">
        <f>IFERROR(VLOOKUP($CK172,depot_prod_sales!$B$5:$S$200,3,0),0)</f>
        <v>0</v>
      </c>
      <c r="EE172" s="3">
        <f>IFERROR(VLOOKUP($CK172,depot_prod_sales!$B$5:$S$200,4,0),0)</f>
        <v>0</v>
      </c>
      <c r="EF172" s="3">
        <f>IFERROR(VLOOKUP($CK172,depot_prod_sales!$B$5:$S$200,5,0),0)</f>
        <v>0</v>
      </c>
      <c r="EG172" s="3">
        <f>IFERROR(VLOOKUP($CK172,depot_prod_sales!$B$5:$S$200,6,0),0)</f>
        <v>0</v>
      </c>
      <c r="EH172" s="3">
        <f>IFERROR(VLOOKUP($CK172,depot_prod_sales!$B$5:$S$200,7,0),0)</f>
        <v>0</v>
      </c>
      <c r="EI172" s="3">
        <f>IFERROR(VLOOKUP($CK172,depot_prod_sales!$B$5:$S$200,8,0),0)</f>
        <v>0</v>
      </c>
      <c r="EJ172" s="3">
        <f>IFERROR(VLOOKUP($CK172,depot_prod_sales!$B$5:$S$200,9,0),0)</f>
        <v>0</v>
      </c>
      <c r="EK172" s="3">
        <f>IFERROR(VLOOKUP($CK172,depot_prod_sales!$B$5:$S$200,10,0),0)</f>
        <v>0</v>
      </c>
      <c r="EL172" s="3">
        <f>IFERROR(VLOOKUP($CK172,depot_prod_sales!$B$5:$S$200,11,0),0)</f>
        <v>0</v>
      </c>
      <c r="EM172" s="3">
        <f>IFERROR(VLOOKUP($CK172,depot_prod_sales!$B$5:$S$200,12,0),0)</f>
        <v>0</v>
      </c>
      <c r="EN172" s="3">
        <f>IFERROR(VLOOKUP($CK172,depot_prod_sales!$B$5:$S$200,13,0),0)</f>
        <v>0</v>
      </c>
      <c r="EO172" s="3">
        <f>IFERROR(VLOOKUP($CK172,depot_prod_sales!$B$5:$S$200,14,0),0)</f>
        <v>0</v>
      </c>
      <c r="EP172" s="3">
        <f>IFERROR(VLOOKUP($CK172,depot_prod_sales!$B$5:$S$200,15,0),0)</f>
        <v>0</v>
      </c>
      <c r="EQ172" s="3">
        <f>IFERROR(VLOOKUP($CK172,depot_prod_sales!$B$5:$S$200,16,0),0)</f>
        <v>0</v>
      </c>
      <c r="ER172" s="3">
        <f>IFERROR(VLOOKUP($CK172,depot_prod_sales!$B$5:$S$200,17,0),0)</f>
        <v>0</v>
      </c>
      <c r="ES172" s="3">
        <f>IFERROR(VLOOKUP($CK172,depot_prod_sales!$B$5:$S$200,18,0),0)</f>
        <v>0</v>
      </c>
      <c r="ET172" s="116">
        <f t="shared" si="82"/>
        <v>0</v>
      </c>
      <c r="EU172" s="116">
        <f t="shared" si="83"/>
        <v>0</v>
      </c>
      <c r="EW172" s="3">
        <f>IFERROR(VLOOKUP(CC172,data_pull!$AO$25:$AR$546,2,0),0)</f>
        <v>19</v>
      </c>
      <c r="EX172" s="1">
        <f>IFERROR(VLOOKUP(CC172,data_pull!$AO$25:$AR$546,4,0),0)</f>
        <v>170000</v>
      </c>
    </row>
    <row r="173" spans="13:154" x14ac:dyDescent="0.25"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4" t="str">
        <f>sales_data!B172</f>
        <v>Farid Ahmed</v>
      </c>
      <c r="AR173" s="4" t="str">
        <f>sales_data!C172</f>
        <v>Abu Hanif-1</v>
      </c>
      <c r="AS173" s="5" t="str">
        <f t="shared" si="73"/>
        <v/>
      </c>
      <c r="AT173" s="4" t="str">
        <f>sales_data!I172</f>
        <v>Zakaria Alom</v>
      </c>
      <c r="AU173" s="4" t="str">
        <f>sales_data!W172</f>
        <v>Kachukhet (Cb)</v>
      </c>
      <c r="AV173" s="1">
        <f>sales_data!N172</f>
        <v>120179.93</v>
      </c>
      <c r="AW173" s="1">
        <f>sales_data!P172</f>
        <v>42</v>
      </c>
      <c r="AX173" s="3">
        <f ca="1">IFERROR(INDEX(INDIRECT("day_wise_sales_data!$B$2:$BZ$599"),MATCH(resource!$CC173,day_wise_sales_data!$A$2:$A$500,0),MATCH(resource!AX$2,INDIRECT("day_wise_sales_data!$B$1:$BZ$1"),0)),0)</f>
        <v>0</v>
      </c>
      <c r="AY173" s="3">
        <f ca="1">IFERROR(INDEX(INDIRECT("day_wise_sales_data!$B$2:$BZ$599"),MATCH(resource!$CC173,day_wise_sales_data!$A$2:$A$500,0),MATCH(resource!AY$2,INDIRECT("day_wise_sales_data!$B$1:$BZ$1"),0)),0)</f>
        <v>0</v>
      </c>
      <c r="AZ173" s="3">
        <f ca="1">IFERROR(INDEX(INDIRECT("day_wise_sales_data!$B$2:$BZ$599"),MATCH(resource!$CC173,day_wise_sales_data!$A$2:$A$500,0),MATCH(resource!AZ$2,INDIRECT("day_wise_sales_data!$B$1:$BZ$1"),0)),0)</f>
        <v>0</v>
      </c>
      <c r="BA173" s="3">
        <f ca="1">IFERROR(INDEX(INDIRECT("day_wise_sales_data!$B$2:$BZ$599"),MATCH(resource!$CC173,day_wise_sales_data!$A$2:$A$500,0),MATCH(resource!BA$2,INDIRECT("day_wise_sales_data!$B$1:$BZ$1"),0)),0)</f>
        <v>264.81</v>
      </c>
      <c r="BB173" s="3">
        <f ca="1">IFERROR(INDEX(INDIRECT("day_wise_sales_data!$B$2:$BZ$599"),MATCH(resource!$CC173,day_wise_sales_data!$A$2:$A$500,0),MATCH(resource!BB$2,INDIRECT("day_wise_sales_data!$B$1:$BZ$1"),0)),0)</f>
        <v>0</v>
      </c>
      <c r="BC173" s="3">
        <f ca="1">IFERROR(INDEX(INDIRECT("day_wise_sales_data!$B$2:$BZ$599"),MATCH(resource!$CC173,day_wise_sales_data!$A$2:$A$500,0),MATCH(resource!BC$2,INDIRECT("day_wise_sales_data!$B$1:$BZ$1"),0)),0)</f>
        <v>0</v>
      </c>
      <c r="BD173" s="3">
        <f ca="1">IFERROR(INDEX(INDIRECT("day_wise_sales_data!$B$2:$BZ$599"),MATCH(resource!$CC173,day_wise_sales_data!$A$2:$A$500,0),MATCH(resource!BD$2,INDIRECT("day_wise_sales_data!$B$1:$BZ$1"),0)),0)</f>
        <v>794.7</v>
      </c>
      <c r="BE173" s="3">
        <f ca="1">IFERROR(INDEX(INDIRECT("day_wise_sales_data!$B$2:$BZ$599"),MATCH(resource!$CC173,day_wise_sales_data!$A$2:$A$500,0),MATCH(resource!BE$2,INDIRECT("day_wise_sales_data!$B$1:$BZ$1"),0)),0)</f>
        <v>7517.57</v>
      </c>
      <c r="BF173" s="3">
        <f ca="1">IFERROR(INDEX(INDIRECT("day_wise_sales_data!$B$2:$BZ$599"),MATCH(resource!$CC173,day_wise_sales_data!$A$2:$A$500,0),MATCH(resource!BF$2,INDIRECT("day_wise_sales_data!$B$1:$BZ$1"),0)),0)</f>
        <v>1059.21</v>
      </c>
      <c r="BG173" s="3">
        <f ca="1">IFERROR(INDEX(INDIRECT("day_wise_sales_data!$B$2:$BZ$599"),MATCH(resource!$CC173,day_wise_sales_data!$A$2:$A$500,0),MATCH(resource!BG$2,INDIRECT("day_wise_sales_data!$B$1:$BZ$1"),0)),0)</f>
        <v>1059.5999999999999</v>
      </c>
      <c r="BH173" s="3">
        <f ca="1">IFERROR(INDEX(INDIRECT("day_wise_sales_data!$B$2:$BZ$599"),MATCH(resource!$CC173,day_wise_sales_data!$A$2:$A$500,0),MATCH(resource!BH$2,INDIRECT("day_wise_sales_data!$B$1:$BZ$1"),0)),0)</f>
        <v>1604.75</v>
      </c>
      <c r="BI173" s="3">
        <f ca="1">IFERROR(INDEX(INDIRECT("day_wise_sales_data!$B$2:$BZ$599"),MATCH(resource!$CC173,day_wise_sales_data!$A$2:$A$500,0),MATCH(resource!BI$2,INDIRECT("day_wise_sales_data!$B$1:$BZ$1"),0)),0)</f>
        <v>5414.38</v>
      </c>
      <c r="BJ173" s="3">
        <f ca="1">IFERROR(INDEX(INDIRECT("day_wise_sales_data!$B$2:$BZ$599"),MATCH(resource!$CC173,day_wise_sales_data!$A$2:$A$500,0),MATCH(resource!BJ$2,INDIRECT("day_wise_sales_data!$B$1:$BZ$1"),0)),0)</f>
        <v>0</v>
      </c>
      <c r="BK173" s="3">
        <f ca="1">IFERROR(INDEX(INDIRECT("day_wise_sales_data!$B$2:$BZ$599"),MATCH(resource!$CC173,day_wise_sales_data!$A$2:$A$500,0),MATCH(resource!BK$2,INDIRECT("day_wise_sales_data!$B$1:$BZ$1"),0)),0)</f>
        <v>10747.39</v>
      </c>
      <c r="BL173" s="3">
        <f ca="1">IFERROR(INDEX(INDIRECT("day_wise_sales_data!$B$2:$BZ$599"),MATCH(resource!$CC173,day_wise_sales_data!$A$2:$A$500,0),MATCH(resource!BL$2,INDIRECT("day_wise_sales_data!$B$1:$BZ$1"),0)),0)</f>
        <v>3178.81</v>
      </c>
      <c r="BM173" s="3">
        <f ca="1">IFERROR(INDEX(INDIRECT("day_wise_sales_data!$B$2:$BZ$599"),MATCH(resource!$CC173,day_wise_sales_data!$A$2:$A$500,0),MATCH(resource!BM$2,INDIRECT("day_wise_sales_data!$B$1:$BZ$1"),0)),0)</f>
        <v>706.59</v>
      </c>
      <c r="BN173" s="3">
        <f ca="1">IFERROR(INDEX(INDIRECT("day_wise_sales_data!$B$2:$BZ$599"),MATCH(resource!$CC173,day_wise_sales_data!$A$2:$A$500,0),MATCH(resource!BN$2,INDIRECT("day_wise_sales_data!$B$1:$BZ$1"),0)),0)</f>
        <v>4500.8100000000004</v>
      </c>
      <c r="BO173" s="3">
        <f ca="1">IFERROR(INDEX(INDIRECT("day_wise_sales_data!$B$2:$BZ$599"),MATCH(resource!$CC173,day_wise_sales_data!$A$2:$A$500,0),MATCH(resource!BO$2,INDIRECT("day_wise_sales_data!$B$1:$BZ$1"),0)),0)</f>
        <v>1320</v>
      </c>
      <c r="BP173" s="3">
        <f ca="1">IFERROR(INDEX(INDIRECT("day_wise_sales_data!$B$2:$BZ$599"),MATCH(resource!$CC173,day_wise_sales_data!$A$2:$A$500,0),MATCH(resource!BP$2,INDIRECT("day_wise_sales_data!$B$1:$BZ$1"),0)),0)</f>
        <v>2714.5</v>
      </c>
      <c r="BQ173" s="3">
        <f ca="1">IFERROR(INDEX(INDIRECT("day_wise_sales_data!$B$2:$BZ$599"),MATCH(resource!$CC173,day_wise_sales_data!$A$2:$A$500,0),MATCH(resource!BQ$2,INDIRECT("day_wise_sales_data!$B$1:$BZ$1"),0)),0)</f>
        <v>0</v>
      </c>
      <c r="BR173" s="3">
        <f ca="1">IFERROR(INDEX(INDIRECT("day_wise_sales_data!$B$2:$BZ$599"),MATCH(resource!$CC173,day_wise_sales_data!$A$2:$A$500,0),MATCH(resource!BR$2,INDIRECT("day_wise_sales_data!$B$1:$BZ$1"),0)),0)</f>
        <v>0</v>
      </c>
      <c r="BS173" s="3">
        <f ca="1">IFERROR(INDEX(INDIRECT("day_wise_sales_data!$B$2:$BZ$599"),MATCH(resource!$CC173,day_wise_sales_data!$A$2:$A$500,0),MATCH(resource!BS$2,INDIRECT("day_wise_sales_data!$B$1:$BZ$1"),0)),0)</f>
        <v>2012.85</v>
      </c>
      <c r="BT173" s="3">
        <f ca="1">IFERROR(INDEX(INDIRECT("day_wise_sales_data!$B$2:$BZ$599"),MATCH(resource!$CC173,day_wise_sales_data!$A$2:$A$500,0),MATCH(resource!BT$2,INDIRECT("day_wise_sales_data!$B$1:$BZ$1"),0)),0)</f>
        <v>3084.57</v>
      </c>
      <c r="BU173" s="3">
        <f ca="1">IFERROR(INDEX(INDIRECT("day_wise_sales_data!$B$2:$BZ$599"),MATCH(resource!$CC173,day_wise_sales_data!$A$2:$A$500,0),MATCH(resource!BU$2,INDIRECT("day_wise_sales_data!$B$1:$BZ$1"),0)),0)</f>
        <v>9730.7099999999991</v>
      </c>
      <c r="BV173" s="3">
        <f ca="1">IFERROR(INDEX(INDIRECT("day_wise_sales_data!$B$2:$BZ$599"),MATCH(resource!$CC173,day_wise_sales_data!$A$2:$A$500,0),MATCH(resource!BV$2,INDIRECT("day_wise_sales_data!$B$1:$BZ$1"),0)),0)</f>
        <v>1848.11</v>
      </c>
      <c r="BW173" s="3">
        <f ca="1">IFERROR(INDEX(INDIRECT("day_wise_sales_data!$B$2:$BZ$599"),MATCH(resource!$CC173,day_wise_sales_data!$A$2:$A$500,0),MATCH(resource!BW$2,INDIRECT("day_wise_sales_data!$B$1:$BZ$1"),0)),0)</f>
        <v>19212.97</v>
      </c>
      <c r="BX173" s="3">
        <f ca="1">IFERROR(INDEX(INDIRECT("day_wise_sales_data!$B$2:$BZ$599"),MATCH(resource!$CC173,day_wise_sales_data!$A$2:$A$500,0),MATCH(resource!BX$2,INDIRECT("day_wise_sales_data!$B$1:$BZ$1"),0)),0)</f>
        <v>0</v>
      </c>
      <c r="BY173" s="3">
        <f ca="1">IFERROR(INDEX(INDIRECT("day_wise_sales_data!$B$2:$BZ$599"),MATCH(resource!$CC173,day_wise_sales_data!$A$2:$A$500,0),MATCH(resource!BY$2,INDIRECT("day_wise_sales_data!$B$1:$BZ$1"),0)),0)</f>
        <v>2206.3000000000002</v>
      </c>
      <c r="BZ173" s="3">
        <f ca="1">IFERROR(INDEX(INDIRECT("day_wise_sales_data!$B$2:$BZ$599"),MATCH(resource!$CC173,day_wise_sales_data!$A$2:$A$500,0),MATCH(resource!BZ$2,INDIRECT("day_wise_sales_data!$B$1:$BZ$1"),0)),0)</f>
        <v>5064.72</v>
      </c>
      <c r="CA173" s="3" t="str">
        <f ca="1">IFERROR(INDEX(INDIRECT("day_wise_sales_data!$B$2:$BZ$599"),MATCH(resource!$CC173,day_wise_sales_data!$A$2:$A$500,0),MATCH(resource!CA$2,INDIRECT("day_wise_sales_data!$B$1:$BZ$1"),0)),0)</f>
        <v>dd</v>
      </c>
      <c r="CC173" s="4" t="str">
        <f>sales_data!H172</f>
        <v>DHK11185</v>
      </c>
      <c r="CD173" s="1">
        <v>171</v>
      </c>
      <c r="CE173" s="1" t="str">
        <f>IF(AQ173=report!$AQ$3,resource!CD173,"")</f>
        <v/>
      </c>
      <c r="CF173" s="5" t="str">
        <f>IFERROR(SMALL($CE$3:$CE$1001,ROWS($CE$3:CE173)),"")</f>
        <v/>
      </c>
      <c r="CH173">
        <f>IFERROR(VLOOKUP($CC173,data_pull!$E$22:$G$700,2,0),0)</f>
        <v>120179.93</v>
      </c>
      <c r="CI173" s="1">
        <f t="shared" si="75"/>
        <v>154</v>
      </c>
      <c r="CJ173" s="1">
        <f t="shared" si="74"/>
        <v>3</v>
      </c>
      <c r="CK173" s="1" t="s">
        <v>1367</v>
      </c>
      <c r="CL173" s="1">
        <f t="shared" si="76"/>
        <v>66</v>
      </c>
      <c r="CM173" s="1" t="str">
        <f>IFERROR(VLOOKUP($CK173,stock_data!$B$3:$W$612,2,0),0)</f>
        <v>KFORE DRY SYRUP 70ml</v>
      </c>
      <c r="CN173" s="1" t="str">
        <f>IFERROR(VLOOKUP($CK173,stock_data!$B$3:$W$612,4,0),0)</f>
        <v>70ml</v>
      </c>
      <c r="CO173" s="1">
        <f>IFERROR(VLOOKUP($CK173,stock_data!$B$3:$W$612,5,0),0)</f>
        <v>235</v>
      </c>
      <c r="CP173" s="3">
        <f t="shared" si="77"/>
        <v>3</v>
      </c>
      <c r="CQ173" s="3">
        <f t="shared" si="78"/>
        <v>705</v>
      </c>
      <c r="CR173" s="1">
        <f>IFERROR(VLOOKUP($CK173,stock_data!$B$3:$W$612,6,0),0)</f>
        <v>0</v>
      </c>
      <c r="CS173" s="1">
        <f>IFERROR(VLOOKUP($CK173,stock_data!$B$3:$W$612,7,0),0)</f>
        <v>0</v>
      </c>
      <c r="CT173" s="1">
        <f>IFERROR(VLOOKUP($CK173,stock_data!$B$3:$W$612,8,0),0)</f>
        <v>0</v>
      </c>
      <c r="CU173" s="1">
        <f>IFERROR(VLOOKUP($CK173,stock_data!$B$3:$W$612,9,0),0)</f>
        <v>0</v>
      </c>
      <c r="CV173" s="1">
        <f>IFERROR(VLOOKUP($CK173,stock_data!$B$3:$W$612,10,0),0)</f>
        <v>0</v>
      </c>
      <c r="CW173" s="1">
        <f>IFERROR(VLOOKUP($CK173,stock_data!$B$3:$W$612,11,0),0)</f>
        <v>0</v>
      </c>
      <c r="CX173" s="1">
        <f>IFERROR(VLOOKUP($CK173,stock_data!$B$3:$W$612,12,0),0)</f>
        <v>0</v>
      </c>
      <c r="CY173" s="1">
        <f>IFERROR(VLOOKUP($CK173,stock_data!$B$3:$W$612,13,0),0)</f>
        <v>0</v>
      </c>
      <c r="CZ173" s="1">
        <f>IFERROR(VLOOKUP($CK173,stock_data!$B$3:$W$612,14,0),0)</f>
        <v>0</v>
      </c>
      <c r="DA173" s="1">
        <f>IFERROR(VLOOKUP($CK173,stock_data!$B$3:$W$612,15,0),0)</f>
        <v>0</v>
      </c>
      <c r="DB173" s="1">
        <f>IFERROR(VLOOKUP($CK173,stock_data!$B$3:$W$612,16,0),0)</f>
        <v>0</v>
      </c>
      <c r="DC173" s="1">
        <f>IFERROR(VLOOKUP($CK173,stock_data!$B$3:$W$612,17,0),0)</f>
        <v>0</v>
      </c>
      <c r="DD173" s="1">
        <f>IFERROR(VLOOKUP($CK173,stock_data!$B$3:$W$612,18,0),0)</f>
        <v>0</v>
      </c>
      <c r="DE173" s="1">
        <f>IFERROR(VLOOKUP($CK173,stock_data!$B$3:$W$612,19,0),0)</f>
        <v>0</v>
      </c>
      <c r="DF173" s="1">
        <f>IFERROR(VLOOKUP($CK173,stock_data!$B$3:$W$612,20,0),0)</f>
        <v>0</v>
      </c>
      <c r="DG173" s="1">
        <f>IFERROR(VLOOKUP($CK173,stock_data!$B$3:$W$612,21,0),0)</f>
        <v>0</v>
      </c>
      <c r="DH173" s="1">
        <f>IFERROR(VLOOKUP($CK173,stock_data!$B$3:$W$612,22,0),0)</f>
        <v>0</v>
      </c>
      <c r="DI173" s="1">
        <f t="shared" si="79"/>
        <v>0</v>
      </c>
      <c r="DJ173" s="1">
        <f t="shared" si="80"/>
        <v>0</v>
      </c>
      <c r="DK173" s="3">
        <f>IFERROR(INDEX(COD_SALES!$B$5:$Z$500,MATCH(resource!$CC173,COD_SALES!$A$5:$A$500,0),MATCH(resource!DK$2,COD_SALES!$B$4:$Z$4,0)),"")</f>
        <v>1</v>
      </c>
      <c r="DL173" s="3">
        <f>IFERROR(INDEX(COD_SALES!$B$5:$Z$500,MATCH(resource!$CC173,COD_SALES!$A$5:$A$500,0),MATCH(resource!DL$2,COD_SALES!$B$4:$Z$4,0)),"")</f>
        <v>11</v>
      </c>
      <c r="DM173" s="3">
        <f>IFERROR(INDEX(COD_SALES!$B$5:$Z$500,MATCH(resource!$CC173,COD_SALES!$A$5:$A$500,0),MATCH(resource!DM$2,COD_SALES!$B$4:$Z$4,0)),"")</f>
        <v>0</v>
      </c>
      <c r="DN173" s="3" t="str">
        <f>IFERROR(INDEX(COD_SALES!$B$5:$Z$500,MATCH(resource!$CC173,COD_SALES!$A$5:$A$500,0),MATCH(resource!DN$2,COD_SALES!$B$4:$Z$4,0)),"")</f>
        <v/>
      </c>
      <c r="DO173" s="3">
        <f>IFERROR(INDEX(COD_SALES!$B$5:$Z$500,MATCH(resource!$CC173,COD_SALES!$A$5:$A$500,0),MATCH(resource!DO$2,COD_SALES!$B$4:$Z$4,0)),"")</f>
        <v>0</v>
      </c>
      <c r="DP173" s="3">
        <f>IFERROR(INDEX(COD_SALES!$B$5:$Z$500,MATCH(resource!$CC173,COD_SALES!$A$5:$A$500,0),MATCH(resource!DP$2,COD_SALES!$B$4:$Z$4,0)),"")</f>
        <v>0</v>
      </c>
      <c r="DQ173" s="3" t="str">
        <f>IFERROR(INDEX(COD_SALES!$B$5:$Z$500,MATCH(resource!$CC173,COD_SALES!$A$5:$A$500,0),MATCH(resource!DQ$2,COD_SALES!$B$4:$Z$4,0)),"")</f>
        <v/>
      </c>
      <c r="DR173" s="3">
        <f>IFERROR(INDEX(COD_SALES!$B$5:$Z$500,MATCH(resource!$CC173,COD_SALES!$A$5:$A$500,0),MATCH(resource!DR$2,COD_SALES!$B$4:$Z$4,0)),"")</f>
        <v>5</v>
      </c>
      <c r="DS173" s="3">
        <f>IFERROR(INDEX(COD_SALES!$B$5:$Z$500,MATCH(resource!$CC173,COD_SALES!$A$5:$A$500,0),MATCH(resource!DS$2,COD_SALES!$B$4:$Z$4,0)),"")</f>
        <v>14</v>
      </c>
      <c r="DT173" s="3">
        <f>IFERROR(INDEX(COD_SALES!$B$5:$Z$500,MATCH(resource!$CC173,COD_SALES!$A$5:$A$500,0),MATCH(resource!DT$2,COD_SALES!$B$4:$Z$4,0)),"")</f>
        <v>21</v>
      </c>
      <c r="DU173" s="3">
        <f>IFERROR(INDEX(COD_SALES!$B$5:$Z$500,MATCH(resource!$CC173,COD_SALES!$A$5:$A$500,0),MATCH(resource!DU$2,COD_SALES!$B$4:$Z$4,0)),"")</f>
        <v>12</v>
      </c>
      <c r="DV173" s="3">
        <f>IFERROR(INDEX(COD_SALES!$B$5:$Z$500,MATCH(resource!$CC173,COD_SALES!$A$5:$A$500,0),MATCH(resource!DV$2,COD_SALES!$B$4:$Z$4,0)),"")</f>
        <v>0</v>
      </c>
      <c r="DW173" s="3">
        <f>IFERROR(INDEX(COD_SALES!$B$5:$Z$500,MATCH(resource!$CC173,COD_SALES!$A$5:$A$500,0),MATCH(resource!DW$2,COD_SALES!$B$4:$Z$4,0)),"")</f>
        <v>18</v>
      </c>
      <c r="DX173" s="3">
        <f>IFERROR(INDEX(COD_SALES!$B$5:$Z$500,MATCH(resource!$CC173,COD_SALES!$A$5:$A$500,0),MATCH(resource!DX$2,COD_SALES!$B$4:$Z$4,0)),"")</f>
        <v>0</v>
      </c>
      <c r="DY173" s="3">
        <f>IFERROR(INDEX(COD_SALES!$B$5:$Z$500,MATCH(resource!$CC173,COD_SALES!$A$5:$A$500,0),MATCH(resource!DY$2,COD_SALES!$B$4:$Z$4,0)),"")</f>
        <v>11</v>
      </c>
      <c r="DZ173" s="3">
        <f>IFERROR(INDEX(COD_SALES!$B$5:$Z$500,MATCH(resource!$CC173,COD_SALES!$A$5:$A$500,0),MATCH(resource!DZ$2,COD_SALES!$B$4:$Z$4,0)),"")</f>
        <v>11</v>
      </c>
      <c r="EA173" s="3">
        <f>IFERROR(INDEX(COD_SALES!$B$5:$Z$500,MATCH(resource!$CC173,COD_SALES!$A$5:$A$500,0),MATCH(resource!EA$2,COD_SALES!$B$4:$Z$4,0)),"")</f>
        <v>6</v>
      </c>
      <c r="EB173" s="3">
        <f t="shared" si="81"/>
        <v>31051.139999999996</v>
      </c>
      <c r="ED173" s="3">
        <f>IFERROR(VLOOKUP($CK173,depot_prod_sales!$B$5:$S$200,3,0),0)</f>
        <v>0</v>
      </c>
      <c r="EE173" s="3">
        <f>IFERROR(VLOOKUP($CK173,depot_prod_sales!$B$5:$S$200,4,0),0)</f>
        <v>0</v>
      </c>
      <c r="EF173" s="3">
        <f>IFERROR(VLOOKUP($CK173,depot_prod_sales!$B$5:$S$200,5,0),0)</f>
        <v>0</v>
      </c>
      <c r="EG173" s="3">
        <f>IFERROR(VLOOKUP($CK173,depot_prod_sales!$B$5:$S$200,6,0),0)</f>
        <v>0</v>
      </c>
      <c r="EH173" s="3">
        <f>IFERROR(VLOOKUP($CK173,depot_prod_sales!$B$5:$S$200,7,0),0)</f>
        <v>0</v>
      </c>
      <c r="EI173" s="3">
        <f>IFERROR(VLOOKUP($CK173,depot_prod_sales!$B$5:$S$200,8,0),0)</f>
        <v>0</v>
      </c>
      <c r="EJ173" s="3">
        <f>IFERROR(VLOOKUP($CK173,depot_prod_sales!$B$5:$S$200,9,0),0)</f>
        <v>0</v>
      </c>
      <c r="EK173" s="3">
        <f>IFERROR(VLOOKUP($CK173,depot_prod_sales!$B$5:$S$200,10,0),0)</f>
        <v>0</v>
      </c>
      <c r="EL173" s="3">
        <f>IFERROR(VLOOKUP($CK173,depot_prod_sales!$B$5:$S$200,11,0),0)</f>
        <v>0</v>
      </c>
      <c r="EM173" s="3">
        <f>IFERROR(VLOOKUP($CK173,depot_prod_sales!$B$5:$S$200,12,0),0)</f>
        <v>0</v>
      </c>
      <c r="EN173" s="3">
        <f>IFERROR(VLOOKUP($CK173,depot_prod_sales!$B$5:$S$200,13,0),0)</f>
        <v>0</v>
      </c>
      <c r="EO173" s="3">
        <f>IFERROR(VLOOKUP($CK173,depot_prod_sales!$B$5:$S$200,14,0),0)</f>
        <v>0</v>
      </c>
      <c r="EP173" s="3">
        <f>IFERROR(VLOOKUP($CK173,depot_prod_sales!$B$5:$S$200,15,0),0)</f>
        <v>0</v>
      </c>
      <c r="EQ173" s="3">
        <f>IFERROR(VLOOKUP($CK173,depot_prod_sales!$B$5:$S$200,16,0),0)</f>
        <v>0</v>
      </c>
      <c r="ER173" s="3">
        <f>IFERROR(VLOOKUP($CK173,depot_prod_sales!$B$5:$S$200,17,0),0)</f>
        <v>0</v>
      </c>
      <c r="ES173" s="3">
        <f>IFERROR(VLOOKUP($CK173,depot_prod_sales!$B$5:$S$200,18,0),0)</f>
        <v>0</v>
      </c>
      <c r="ET173" s="116">
        <f t="shared" si="82"/>
        <v>0</v>
      </c>
      <c r="EU173" s="116">
        <f t="shared" si="83"/>
        <v>0</v>
      </c>
      <c r="EW173" s="3">
        <f>IFERROR(VLOOKUP(CC173,data_pull!$AO$25:$AR$546,2,0),0)</f>
        <v>28</v>
      </c>
      <c r="EX173" s="1">
        <f>IFERROR(VLOOKUP(CC173,data_pull!$AO$25:$AR$546,4,0),0)</f>
        <v>175000</v>
      </c>
    </row>
    <row r="174" spans="13:154" x14ac:dyDescent="0.25"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4" t="str">
        <f>sales_data!B173</f>
        <v>Farid Ahmed</v>
      </c>
      <c r="AR174" s="4" t="str">
        <f>sales_data!C173</f>
        <v>Ali Hossain</v>
      </c>
      <c r="AS174" s="5" t="str">
        <f t="shared" si="73"/>
        <v>Ali Hossain</v>
      </c>
      <c r="AT174" s="4" t="str">
        <f>sales_data!I173</f>
        <v>Belayet Hossain</v>
      </c>
      <c r="AU174" s="4" t="str">
        <f>sales_data!W173</f>
        <v>Shewrapara (Cb)</v>
      </c>
      <c r="AV174" s="1">
        <f>sales_data!N173</f>
        <v>62565.29</v>
      </c>
      <c r="AW174" s="1">
        <f>sales_data!P173</f>
        <v>29</v>
      </c>
      <c r="AX174" s="3">
        <f ca="1">IFERROR(INDEX(INDIRECT("day_wise_sales_data!$B$2:$BZ$599"),MATCH(resource!$CC174,day_wise_sales_data!$A$2:$A$500,0),MATCH(resource!AX$2,INDIRECT("day_wise_sales_data!$B$1:$BZ$1"),0)),0)</f>
        <v>0</v>
      </c>
      <c r="AY174" s="3">
        <f ca="1">IFERROR(INDEX(INDIRECT("day_wise_sales_data!$B$2:$BZ$599"),MATCH(resource!$CC174,day_wise_sales_data!$A$2:$A$500,0),MATCH(resource!AY$2,INDIRECT("day_wise_sales_data!$B$1:$BZ$1"),0)),0)</f>
        <v>0</v>
      </c>
      <c r="AZ174" s="3">
        <f ca="1">IFERROR(INDEX(INDIRECT("day_wise_sales_data!$B$2:$BZ$599"),MATCH(resource!$CC174,day_wise_sales_data!$A$2:$A$500,0),MATCH(resource!AZ$2,INDIRECT("day_wise_sales_data!$B$1:$BZ$1"),0)),0)</f>
        <v>705.8</v>
      </c>
      <c r="BA174" s="3">
        <f ca="1">IFERROR(INDEX(INDIRECT("day_wise_sales_data!$B$2:$BZ$599"),MATCH(resource!$CC174,day_wise_sales_data!$A$2:$A$500,0),MATCH(resource!BA$2,INDIRECT("day_wise_sales_data!$B$1:$BZ$1"),0)),0)</f>
        <v>0</v>
      </c>
      <c r="BB174" s="3">
        <f ca="1">IFERROR(INDEX(INDIRECT("day_wise_sales_data!$B$2:$BZ$599"),MATCH(resource!$CC174,day_wise_sales_data!$A$2:$A$500,0),MATCH(resource!BB$2,INDIRECT("day_wise_sales_data!$B$1:$BZ$1"),0)),0)</f>
        <v>11822.21</v>
      </c>
      <c r="BC174" s="3">
        <f ca="1">IFERROR(INDEX(INDIRECT("day_wise_sales_data!$B$2:$BZ$599"),MATCH(resource!$CC174,day_wise_sales_data!$A$2:$A$500,0),MATCH(resource!BC$2,INDIRECT("day_wise_sales_data!$B$1:$BZ$1"),0)),0)</f>
        <v>0</v>
      </c>
      <c r="BD174" s="3">
        <f ca="1">IFERROR(INDEX(INDIRECT("day_wise_sales_data!$B$2:$BZ$599"),MATCH(resource!$CC174,day_wise_sales_data!$A$2:$A$500,0),MATCH(resource!BD$2,INDIRECT("day_wise_sales_data!$B$1:$BZ$1"),0)),0)</f>
        <v>0</v>
      </c>
      <c r="BE174" s="3">
        <f ca="1">IFERROR(INDEX(INDIRECT("day_wise_sales_data!$B$2:$BZ$599"),MATCH(resource!$CC174,day_wise_sales_data!$A$2:$A$500,0),MATCH(resource!BE$2,INDIRECT("day_wise_sales_data!$B$1:$BZ$1"),0)),0)</f>
        <v>0</v>
      </c>
      <c r="BF174" s="3">
        <f ca="1">IFERROR(INDEX(INDIRECT("day_wise_sales_data!$B$2:$BZ$599"),MATCH(resource!$CC174,day_wise_sales_data!$A$2:$A$500,0),MATCH(resource!BF$2,INDIRECT("day_wise_sales_data!$B$1:$BZ$1"),0)),0)</f>
        <v>0</v>
      </c>
      <c r="BG174" s="3">
        <f ca="1">IFERROR(INDEX(INDIRECT("day_wise_sales_data!$B$2:$BZ$599"),MATCH(resource!$CC174,day_wise_sales_data!$A$2:$A$500,0),MATCH(resource!BG$2,INDIRECT("day_wise_sales_data!$B$1:$BZ$1"),0)),0)</f>
        <v>0</v>
      </c>
      <c r="BH174" s="3">
        <f ca="1">IFERROR(INDEX(INDIRECT("day_wise_sales_data!$B$2:$BZ$599"),MATCH(resource!$CC174,day_wise_sales_data!$A$2:$A$500,0),MATCH(resource!BH$2,INDIRECT("day_wise_sales_data!$B$1:$BZ$1"),0)),0)</f>
        <v>0</v>
      </c>
      <c r="BI174" s="3">
        <f ca="1">IFERROR(INDEX(INDIRECT("day_wise_sales_data!$B$2:$BZ$599"),MATCH(resource!$CC174,day_wise_sales_data!$A$2:$A$500,0),MATCH(resource!BI$2,INDIRECT("day_wise_sales_data!$B$1:$BZ$1"),0)),0)</f>
        <v>0</v>
      </c>
      <c r="BJ174" s="3">
        <f ca="1">IFERROR(INDEX(INDIRECT("day_wise_sales_data!$B$2:$BZ$599"),MATCH(resource!$CC174,day_wise_sales_data!$A$2:$A$500,0),MATCH(resource!BJ$2,INDIRECT("day_wise_sales_data!$B$1:$BZ$1"),0)),0)</f>
        <v>0</v>
      </c>
      <c r="BK174" s="3">
        <f ca="1">IFERROR(INDEX(INDIRECT("day_wise_sales_data!$B$2:$BZ$599"),MATCH(resource!$CC174,day_wise_sales_data!$A$2:$A$500,0),MATCH(resource!BK$2,INDIRECT("day_wise_sales_data!$B$1:$BZ$1"),0)),0)</f>
        <v>0</v>
      </c>
      <c r="BL174" s="3">
        <f ca="1">IFERROR(INDEX(INDIRECT("day_wise_sales_data!$B$2:$BZ$599"),MATCH(resource!$CC174,day_wise_sales_data!$A$2:$A$500,0),MATCH(resource!BL$2,INDIRECT("day_wise_sales_data!$B$1:$BZ$1"),0)),0)</f>
        <v>9348.0300000000007</v>
      </c>
      <c r="BM174" s="3">
        <f ca="1">IFERROR(INDEX(INDIRECT("day_wise_sales_data!$B$2:$BZ$599"),MATCH(resource!$CC174,day_wise_sales_data!$A$2:$A$500,0),MATCH(resource!BM$2,INDIRECT("day_wise_sales_data!$B$1:$BZ$1"),0)),0)</f>
        <v>0</v>
      </c>
      <c r="BN174" s="3">
        <f ca="1">IFERROR(INDEX(INDIRECT("day_wise_sales_data!$B$2:$BZ$599"),MATCH(resource!$CC174,day_wise_sales_data!$A$2:$A$500,0),MATCH(resource!BN$2,INDIRECT("day_wise_sales_data!$B$1:$BZ$1"),0)),0)</f>
        <v>530.14</v>
      </c>
      <c r="BO174" s="3">
        <f ca="1">IFERROR(INDEX(INDIRECT("day_wise_sales_data!$B$2:$BZ$599"),MATCH(resource!$CC174,day_wise_sales_data!$A$2:$A$500,0),MATCH(resource!BO$2,INDIRECT("day_wise_sales_data!$B$1:$BZ$1"),0)),0)</f>
        <v>5297.19</v>
      </c>
      <c r="BP174" s="3">
        <f ca="1">IFERROR(INDEX(INDIRECT("day_wise_sales_data!$B$2:$BZ$599"),MATCH(resource!$CC174,day_wise_sales_data!$A$2:$A$500,0),MATCH(resource!BP$2,INDIRECT("day_wise_sales_data!$B$1:$BZ$1"),0)),0)</f>
        <v>1058.71</v>
      </c>
      <c r="BQ174" s="3">
        <f ca="1">IFERROR(INDEX(INDIRECT("day_wise_sales_data!$B$2:$BZ$599"),MATCH(resource!$CC174,day_wise_sales_data!$A$2:$A$500,0),MATCH(resource!BQ$2,INDIRECT("day_wise_sales_data!$B$1:$BZ$1"),0)),0)</f>
        <v>0</v>
      </c>
      <c r="BR174" s="3">
        <f ca="1">IFERROR(INDEX(INDIRECT("day_wise_sales_data!$B$2:$BZ$599"),MATCH(resource!$CC174,day_wise_sales_data!$A$2:$A$500,0),MATCH(resource!BR$2,INDIRECT("day_wise_sales_data!$B$1:$BZ$1"),0)),0)</f>
        <v>11196.61</v>
      </c>
      <c r="BS174" s="3">
        <f ca="1">IFERROR(INDEX(INDIRECT("day_wise_sales_data!$B$2:$BZ$599"),MATCH(resource!$CC174,day_wise_sales_data!$A$2:$A$500,0),MATCH(resource!BS$2,INDIRECT("day_wise_sales_data!$B$1:$BZ$1"),0)),0)</f>
        <v>0</v>
      </c>
      <c r="BT174" s="3">
        <f ca="1">IFERROR(INDEX(INDIRECT("day_wise_sales_data!$B$2:$BZ$599"),MATCH(resource!$CC174,day_wise_sales_data!$A$2:$A$500,0),MATCH(resource!BT$2,INDIRECT("day_wise_sales_data!$B$1:$BZ$1"),0)),0)</f>
        <v>0</v>
      </c>
      <c r="BU174" s="3">
        <f ca="1">IFERROR(INDEX(INDIRECT("day_wise_sales_data!$B$2:$BZ$599"),MATCH(resource!$CC174,day_wise_sales_data!$A$2:$A$500,0),MATCH(resource!BU$2,INDIRECT("day_wise_sales_data!$B$1:$BZ$1"),0)),0)</f>
        <v>8797.01</v>
      </c>
      <c r="BV174" s="3">
        <f ca="1">IFERROR(INDEX(INDIRECT("day_wise_sales_data!$B$2:$BZ$599"),MATCH(resource!$CC174,day_wise_sales_data!$A$2:$A$500,0),MATCH(resource!BV$2,INDIRECT("day_wise_sales_data!$B$1:$BZ$1"),0)),0)</f>
        <v>0</v>
      </c>
      <c r="BW174" s="3">
        <f ca="1">IFERROR(INDEX(INDIRECT("day_wise_sales_data!$B$2:$BZ$599"),MATCH(resource!$CC174,day_wise_sales_data!$A$2:$A$500,0),MATCH(resource!BW$2,INDIRECT("day_wise_sales_data!$B$1:$BZ$1"),0)),0)</f>
        <v>0</v>
      </c>
      <c r="BX174" s="3">
        <f ca="1">IFERROR(INDEX(INDIRECT("day_wise_sales_data!$B$2:$BZ$599"),MATCH(resource!$CC174,day_wise_sales_data!$A$2:$A$500,0),MATCH(resource!BX$2,INDIRECT("day_wise_sales_data!$B$1:$BZ$1"),0)),0)</f>
        <v>0</v>
      </c>
      <c r="BY174" s="3">
        <f ca="1">IFERROR(INDEX(INDIRECT("day_wise_sales_data!$B$2:$BZ$599"),MATCH(resource!$CC174,day_wise_sales_data!$A$2:$A$500,0),MATCH(resource!BY$2,INDIRECT("day_wise_sales_data!$B$1:$BZ$1"),0)),0)</f>
        <v>5359.64</v>
      </c>
      <c r="BZ174" s="3">
        <f ca="1">IFERROR(INDEX(INDIRECT("day_wise_sales_data!$B$2:$BZ$599"),MATCH(resource!$CC174,day_wise_sales_data!$A$2:$A$500,0),MATCH(resource!BZ$2,INDIRECT("day_wise_sales_data!$B$1:$BZ$1"),0)),0)</f>
        <v>0</v>
      </c>
      <c r="CA174" s="3" t="str">
        <f ca="1">IFERROR(INDEX(INDIRECT("day_wise_sales_data!$B$2:$BZ$599"),MATCH(resource!$CC174,day_wise_sales_data!$A$2:$A$500,0),MATCH(resource!CA$2,INDIRECT("day_wise_sales_data!$B$1:$BZ$1"),0)),0)</f>
        <v>dd</v>
      </c>
      <c r="CC174" s="4" t="str">
        <f>sales_data!H173</f>
        <v>DHK03214</v>
      </c>
      <c r="CD174" s="1">
        <v>172</v>
      </c>
      <c r="CE174" s="1" t="str">
        <f>IF(AQ174=report!$AQ$3,resource!CD174,"")</f>
        <v/>
      </c>
      <c r="CF174" s="5" t="str">
        <f>IFERROR(SMALL($CE$3:$CE$1001,ROWS($CE$3:CE174)),"")</f>
        <v/>
      </c>
      <c r="CH174">
        <f>IFERROR(VLOOKUP($CC174,data_pull!$E$22:$G$700,2,0),0)</f>
        <v>62565.29</v>
      </c>
      <c r="CI174" s="1">
        <f t="shared" si="75"/>
        <v>118</v>
      </c>
      <c r="CJ174" s="1">
        <f t="shared" si="74"/>
        <v>41</v>
      </c>
      <c r="CK174" s="1" t="s">
        <v>1370</v>
      </c>
      <c r="CL174" s="1">
        <f t="shared" si="76"/>
        <v>36</v>
      </c>
      <c r="CM174" s="1" t="str">
        <f>IFERROR(VLOOKUP($CK174,stock_data!$B$3:$W$612,2,0),0)</f>
        <v>KFORE- 250 TABLET</v>
      </c>
      <c r="CN174" s="1" t="str">
        <f>IFERROR(VLOOKUP($CK174,stock_data!$B$3:$W$612,4,0),0)</f>
        <v>4x4's</v>
      </c>
      <c r="CO174" s="1">
        <f>IFERROR(VLOOKUP($CK174,stock_data!$B$3:$W$612,5,0),0)</f>
        <v>353</v>
      </c>
      <c r="CP174" s="3">
        <f t="shared" si="77"/>
        <v>41</v>
      </c>
      <c r="CQ174" s="3">
        <f t="shared" si="78"/>
        <v>14473</v>
      </c>
      <c r="CR174" s="1">
        <f>IFERROR(VLOOKUP($CK174,stock_data!$B$3:$W$612,6,0),0)</f>
        <v>0</v>
      </c>
      <c r="CS174" s="1">
        <f>IFERROR(VLOOKUP($CK174,stock_data!$B$3:$W$612,7,0),0)</f>
        <v>0</v>
      </c>
      <c r="CT174" s="1">
        <f>IFERROR(VLOOKUP($CK174,stock_data!$B$3:$W$612,8,0),0)</f>
        <v>0</v>
      </c>
      <c r="CU174" s="1">
        <f>IFERROR(VLOOKUP($CK174,stock_data!$B$3:$W$612,9,0),0)</f>
        <v>0</v>
      </c>
      <c r="CV174" s="1">
        <f>IFERROR(VLOOKUP($CK174,stock_data!$B$3:$W$612,10,0),0)</f>
        <v>0</v>
      </c>
      <c r="CW174" s="1">
        <f>IFERROR(VLOOKUP($CK174,stock_data!$B$3:$W$612,11,0),0)</f>
        <v>0</v>
      </c>
      <c r="CX174" s="1">
        <f>IFERROR(VLOOKUP($CK174,stock_data!$B$3:$W$612,12,0),0)</f>
        <v>0</v>
      </c>
      <c r="CY174" s="1">
        <f>IFERROR(VLOOKUP($CK174,stock_data!$B$3:$W$612,13,0),0)</f>
        <v>0</v>
      </c>
      <c r="CZ174" s="1">
        <f>IFERROR(VLOOKUP($CK174,stock_data!$B$3:$W$612,14,0),0)</f>
        <v>0</v>
      </c>
      <c r="DA174" s="1">
        <f>IFERROR(VLOOKUP($CK174,stock_data!$B$3:$W$612,15,0),0)</f>
        <v>0</v>
      </c>
      <c r="DB174" s="1">
        <f>IFERROR(VLOOKUP($CK174,stock_data!$B$3:$W$612,16,0),0)</f>
        <v>0</v>
      </c>
      <c r="DC174" s="1">
        <f>IFERROR(VLOOKUP($CK174,stock_data!$B$3:$W$612,17,0),0)</f>
        <v>0</v>
      </c>
      <c r="DD174" s="1">
        <f>IFERROR(VLOOKUP($CK174,stock_data!$B$3:$W$612,18,0),0)</f>
        <v>0</v>
      </c>
      <c r="DE174" s="1">
        <f>IFERROR(VLOOKUP($CK174,stock_data!$B$3:$W$612,19,0),0)</f>
        <v>0</v>
      </c>
      <c r="DF174" s="1">
        <f>IFERROR(VLOOKUP($CK174,stock_data!$B$3:$W$612,20,0),0)</f>
        <v>0</v>
      </c>
      <c r="DG174" s="1">
        <f>IFERROR(VLOOKUP($CK174,stock_data!$B$3:$W$612,21,0),0)</f>
        <v>0</v>
      </c>
      <c r="DH174" s="1">
        <f>IFERROR(VLOOKUP($CK174,stock_data!$B$3:$W$612,22,0),0)</f>
        <v>3</v>
      </c>
      <c r="DI174" s="1">
        <f t="shared" si="79"/>
        <v>3</v>
      </c>
      <c r="DJ174" s="1">
        <f t="shared" si="80"/>
        <v>1059</v>
      </c>
      <c r="DK174" s="3">
        <f>IFERROR(INDEX(COD_SALES!$B$5:$Z$500,MATCH(resource!$CC174,COD_SALES!$A$5:$A$500,0),MATCH(resource!DK$2,COD_SALES!$B$4:$Z$4,0)),"")</f>
        <v>0</v>
      </c>
      <c r="DL174" s="3">
        <f>IFERROR(INDEX(COD_SALES!$B$5:$Z$500,MATCH(resource!$CC174,COD_SALES!$A$5:$A$500,0),MATCH(resource!DL$2,COD_SALES!$B$4:$Z$4,0)),"")</f>
        <v>0</v>
      </c>
      <c r="DM174" s="3">
        <f>IFERROR(INDEX(COD_SALES!$B$5:$Z$500,MATCH(resource!$CC174,COD_SALES!$A$5:$A$500,0),MATCH(resource!DM$2,COD_SALES!$B$4:$Z$4,0)),"")</f>
        <v>0</v>
      </c>
      <c r="DN174" s="3" t="str">
        <f>IFERROR(INDEX(COD_SALES!$B$5:$Z$500,MATCH(resource!$CC174,COD_SALES!$A$5:$A$500,0),MATCH(resource!DN$2,COD_SALES!$B$4:$Z$4,0)),"")</f>
        <v/>
      </c>
      <c r="DO174" s="3">
        <f>IFERROR(INDEX(COD_SALES!$B$5:$Z$500,MATCH(resource!$CC174,COD_SALES!$A$5:$A$500,0),MATCH(resource!DO$2,COD_SALES!$B$4:$Z$4,0)),"")</f>
        <v>0</v>
      </c>
      <c r="DP174" s="3">
        <f>IFERROR(INDEX(COD_SALES!$B$5:$Z$500,MATCH(resource!$CC174,COD_SALES!$A$5:$A$500,0),MATCH(resource!DP$2,COD_SALES!$B$4:$Z$4,0)),"")</f>
        <v>0</v>
      </c>
      <c r="DQ174" s="3" t="str">
        <f>IFERROR(INDEX(COD_SALES!$B$5:$Z$500,MATCH(resource!$CC174,COD_SALES!$A$5:$A$500,0),MATCH(resource!DQ$2,COD_SALES!$B$4:$Z$4,0)),"")</f>
        <v/>
      </c>
      <c r="DR174" s="3">
        <f>IFERROR(INDEX(COD_SALES!$B$5:$Z$500,MATCH(resource!$CC174,COD_SALES!$A$5:$A$500,0),MATCH(resource!DR$2,COD_SALES!$B$4:$Z$4,0)),"")</f>
        <v>0</v>
      </c>
      <c r="DS174" s="3">
        <f>IFERROR(INDEX(COD_SALES!$B$5:$Z$500,MATCH(resource!$CC174,COD_SALES!$A$5:$A$500,0),MATCH(resource!DS$2,COD_SALES!$B$4:$Z$4,0)),"")</f>
        <v>4</v>
      </c>
      <c r="DT174" s="3">
        <f>IFERROR(INDEX(COD_SALES!$B$5:$Z$500,MATCH(resource!$CC174,COD_SALES!$A$5:$A$500,0),MATCH(resource!DT$2,COD_SALES!$B$4:$Z$4,0)),"")</f>
        <v>0</v>
      </c>
      <c r="DU174" s="3">
        <f>IFERROR(INDEX(COD_SALES!$B$5:$Z$500,MATCH(resource!$CC174,COD_SALES!$A$5:$A$500,0),MATCH(resource!DU$2,COD_SALES!$B$4:$Z$4,0)),"")</f>
        <v>0</v>
      </c>
      <c r="DV174" s="3">
        <f>IFERROR(INDEX(COD_SALES!$B$5:$Z$500,MATCH(resource!$CC174,COD_SALES!$A$5:$A$500,0),MATCH(resource!DV$2,COD_SALES!$B$4:$Z$4,0)),"")</f>
        <v>0</v>
      </c>
      <c r="DW174" s="3">
        <f>IFERROR(INDEX(COD_SALES!$B$5:$Z$500,MATCH(resource!$CC174,COD_SALES!$A$5:$A$500,0),MATCH(resource!DW$2,COD_SALES!$B$4:$Z$4,0)),"")</f>
        <v>16</v>
      </c>
      <c r="DX174" s="3">
        <f>IFERROR(INDEX(COD_SALES!$B$5:$Z$500,MATCH(resource!$CC174,COD_SALES!$A$5:$A$500,0),MATCH(resource!DX$2,COD_SALES!$B$4:$Z$4,0)),"")</f>
        <v>0</v>
      </c>
      <c r="DY174" s="3">
        <f>IFERROR(INDEX(COD_SALES!$B$5:$Z$500,MATCH(resource!$CC174,COD_SALES!$A$5:$A$500,0),MATCH(resource!DY$2,COD_SALES!$B$4:$Z$4,0)),"")</f>
        <v>0</v>
      </c>
      <c r="DZ174" s="3">
        <f>IFERROR(INDEX(COD_SALES!$B$5:$Z$500,MATCH(resource!$CC174,COD_SALES!$A$5:$A$500,0),MATCH(resource!DZ$2,COD_SALES!$B$4:$Z$4,0)),"")</f>
        <v>0</v>
      </c>
      <c r="EA174" s="3">
        <f>IFERROR(INDEX(COD_SALES!$B$5:$Z$500,MATCH(resource!$CC174,COD_SALES!$A$5:$A$500,0),MATCH(resource!EA$2,COD_SALES!$B$4:$Z$4,0)),"")</f>
        <v>0</v>
      </c>
      <c r="EB174" s="3">
        <f t="shared" si="81"/>
        <v>9327.08</v>
      </c>
      <c r="ED174" s="3">
        <f>IFERROR(VLOOKUP($CK174,depot_prod_sales!$B$5:$S$200,3,0),0)</f>
        <v>0</v>
      </c>
      <c r="EE174" s="3">
        <f>IFERROR(VLOOKUP($CK174,depot_prod_sales!$B$5:$S$200,4,0),0)</f>
        <v>0</v>
      </c>
      <c r="EF174" s="3">
        <f>IFERROR(VLOOKUP($CK174,depot_prod_sales!$B$5:$S$200,5,0),0)</f>
        <v>0</v>
      </c>
      <c r="EG174" s="3">
        <f>IFERROR(VLOOKUP($CK174,depot_prod_sales!$B$5:$S$200,6,0),0)</f>
        <v>0</v>
      </c>
      <c r="EH174" s="3">
        <f>IFERROR(VLOOKUP($CK174,depot_prod_sales!$B$5:$S$200,7,0),0)</f>
        <v>0</v>
      </c>
      <c r="EI174" s="3">
        <f>IFERROR(VLOOKUP($CK174,depot_prod_sales!$B$5:$S$200,8,0),0)</f>
        <v>0</v>
      </c>
      <c r="EJ174" s="3">
        <f>IFERROR(VLOOKUP($CK174,depot_prod_sales!$B$5:$S$200,9,0),0)</f>
        <v>0</v>
      </c>
      <c r="EK174" s="3">
        <f>IFERROR(VLOOKUP($CK174,depot_prod_sales!$B$5:$S$200,10,0),0)</f>
        <v>0</v>
      </c>
      <c r="EL174" s="3">
        <f>IFERROR(VLOOKUP($CK174,depot_prod_sales!$B$5:$S$200,11,0),0)</f>
        <v>0</v>
      </c>
      <c r="EM174" s="3">
        <f>IFERROR(VLOOKUP($CK174,depot_prod_sales!$B$5:$S$200,12,0),0)</f>
        <v>0</v>
      </c>
      <c r="EN174" s="3">
        <f>IFERROR(VLOOKUP($CK174,depot_prod_sales!$B$5:$S$200,13,0),0)</f>
        <v>0</v>
      </c>
      <c r="EO174" s="3">
        <f>IFERROR(VLOOKUP($CK174,depot_prod_sales!$B$5:$S$200,14,0),0)</f>
        <v>0</v>
      </c>
      <c r="EP174" s="3">
        <f>IFERROR(VLOOKUP($CK174,depot_prod_sales!$B$5:$S$200,15,0),0)</f>
        <v>0</v>
      </c>
      <c r="EQ174" s="3">
        <f>IFERROR(VLOOKUP($CK174,depot_prod_sales!$B$5:$S$200,16,0),0)</f>
        <v>0</v>
      </c>
      <c r="ER174" s="3">
        <f>IFERROR(VLOOKUP($CK174,depot_prod_sales!$B$5:$S$200,17,0),0)</f>
        <v>0</v>
      </c>
      <c r="ES174" s="3">
        <f>IFERROR(VLOOKUP($CK174,depot_prod_sales!$B$5:$S$200,18,0),0)</f>
        <v>0</v>
      </c>
      <c r="ET174" s="116">
        <f t="shared" si="82"/>
        <v>0</v>
      </c>
      <c r="EU174" s="116">
        <f t="shared" si="83"/>
        <v>0</v>
      </c>
      <c r="EW174" s="3">
        <f>IFERROR(VLOOKUP(CC174,data_pull!$AO$25:$AR$546,2,0),0)</f>
        <v>12</v>
      </c>
      <c r="EX174" s="1">
        <f>IFERROR(VLOOKUP(CC174,data_pull!$AO$25:$AR$546,4,0),0)</f>
        <v>170000</v>
      </c>
    </row>
    <row r="175" spans="13:154" x14ac:dyDescent="0.25"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4" t="str">
        <f>sales_data!B174</f>
        <v>Farid Ahmed</v>
      </c>
      <c r="AR175" s="4" t="str">
        <f>sales_data!C174</f>
        <v>Ali Hossain</v>
      </c>
      <c r="AS175" s="5" t="str">
        <f t="shared" si="73"/>
        <v/>
      </c>
      <c r="AT175" s="4" t="str">
        <f>sales_data!I174</f>
        <v>Lutfar Rahman-4</v>
      </c>
      <c r="AU175" s="4" t="str">
        <f>sales_data!W174</f>
        <v>Mohammadpur-2 (Cb)</v>
      </c>
      <c r="AV175" s="1">
        <f>sales_data!N174</f>
        <v>86264.29</v>
      </c>
      <c r="AW175" s="1">
        <f>sales_data!P174</f>
        <v>33</v>
      </c>
      <c r="AX175" s="3">
        <f ca="1">IFERROR(INDEX(INDIRECT("day_wise_sales_data!$B$2:$BZ$599"),MATCH(resource!$CC175,day_wise_sales_data!$A$2:$A$500,0),MATCH(resource!AX$2,INDIRECT("day_wise_sales_data!$B$1:$BZ$1"),0)),0)</f>
        <v>0</v>
      </c>
      <c r="AY175" s="3">
        <f ca="1">IFERROR(INDEX(INDIRECT("day_wise_sales_data!$B$2:$BZ$599"),MATCH(resource!$CC175,day_wise_sales_data!$A$2:$A$500,0),MATCH(resource!AY$2,INDIRECT("day_wise_sales_data!$B$1:$BZ$1"),0)),0)</f>
        <v>0</v>
      </c>
      <c r="AZ175" s="3">
        <f ca="1">IFERROR(INDEX(INDIRECT("day_wise_sales_data!$B$2:$BZ$599"),MATCH(resource!$CC175,day_wise_sales_data!$A$2:$A$500,0),MATCH(resource!AZ$2,INDIRECT("day_wise_sales_data!$B$1:$BZ$1"),0)),0)</f>
        <v>0</v>
      </c>
      <c r="BA175" s="3">
        <f ca="1">IFERROR(INDEX(INDIRECT("day_wise_sales_data!$B$2:$BZ$599"),MATCH(resource!$CC175,day_wise_sales_data!$A$2:$A$500,0),MATCH(resource!BA$2,INDIRECT("day_wise_sales_data!$B$1:$BZ$1"),0)),0)</f>
        <v>0</v>
      </c>
      <c r="BB175" s="3">
        <f ca="1">IFERROR(INDEX(INDIRECT("day_wise_sales_data!$B$2:$BZ$599"),MATCH(resource!$CC175,day_wise_sales_data!$A$2:$A$500,0),MATCH(resource!BB$2,INDIRECT("day_wise_sales_data!$B$1:$BZ$1"),0)),0)</f>
        <v>0</v>
      </c>
      <c r="BC175" s="3">
        <f ca="1">IFERROR(INDEX(INDIRECT("day_wise_sales_data!$B$2:$BZ$599"),MATCH(resource!$CC175,day_wise_sales_data!$A$2:$A$500,0),MATCH(resource!BC$2,INDIRECT("day_wise_sales_data!$B$1:$BZ$1"),0)),0)</f>
        <v>0</v>
      </c>
      <c r="BD175" s="3">
        <f ca="1">IFERROR(INDEX(INDIRECT("day_wise_sales_data!$B$2:$BZ$599"),MATCH(resource!$CC175,day_wise_sales_data!$A$2:$A$500,0),MATCH(resource!BD$2,INDIRECT("day_wise_sales_data!$B$1:$BZ$1"),0)),0)</f>
        <v>0</v>
      </c>
      <c r="BE175" s="3">
        <f ca="1">IFERROR(INDEX(INDIRECT("day_wise_sales_data!$B$2:$BZ$599"),MATCH(resource!$CC175,day_wise_sales_data!$A$2:$A$500,0),MATCH(resource!BE$2,INDIRECT("day_wise_sales_data!$B$1:$BZ$1"),0)),0)</f>
        <v>5359.64</v>
      </c>
      <c r="BF175" s="3">
        <f ca="1">IFERROR(INDEX(INDIRECT("day_wise_sales_data!$B$2:$BZ$599"),MATCH(resource!$CC175,day_wise_sales_data!$A$2:$A$500,0),MATCH(resource!BF$2,INDIRECT("day_wise_sales_data!$B$1:$BZ$1"),0)),0)</f>
        <v>0</v>
      </c>
      <c r="BG175" s="3">
        <f ca="1">IFERROR(INDEX(INDIRECT("day_wise_sales_data!$B$2:$BZ$599"),MATCH(resource!$CC175,day_wise_sales_data!$A$2:$A$500,0),MATCH(resource!BG$2,INDIRECT("day_wise_sales_data!$B$1:$BZ$1"),0)),0)</f>
        <v>0</v>
      </c>
      <c r="BH175" s="3">
        <f ca="1">IFERROR(INDEX(INDIRECT("day_wise_sales_data!$B$2:$BZ$599"),MATCH(resource!$CC175,day_wise_sales_data!$A$2:$A$500,0),MATCH(resource!BH$2,INDIRECT("day_wise_sales_data!$B$1:$BZ$1"),0)),0)</f>
        <v>1639</v>
      </c>
      <c r="BI175" s="3">
        <f ca="1">IFERROR(INDEX(INDIRECT("day_wise_sales_data!$B$2:$BZ$599"),MATCH(resource!$CC175,day_wise_sales_data!$A$2:$A$500,0),MATCH(resource!BI$2,INDIRECT("day_wise_sales_data!$B$1:$BZ$1"),0)),0)</f>
        <v>0</v>
      </c>
      <c r="BJ175" s="3">
        <f ca="1">IFERROR(INDEX(INDIRECT("day_wise_sales_data!$B$2:$BZ$599"),MATCH(resource!$CC175,day_wise_sales_data!$A$2:$A$500,0),MATCH(resource!BJ$2,INDIRECT("day_wise_sales_data!$B$1:$BZ$1"),0)),0)</f>
        <v>0</v>
      </c>
      <c r="BK175" s="3">
        <f ca="1">IFERROR(INDEX(INDIRECT("day_wise_sales_data!$B$2:$BZ$599"),MATCH(resource!$CC175,day_wise_sales_data!$A$2:$A$500,0),MATCH(resource!BK$2,INDIRECT("day_wise_sales_data!$B$1:$BZ$1"),0)),0)</f>
        <v>18087.54</v>
      </c>
      <c r="BL175" s="3">
        <f ca="1">IFERROR(INDEX(INDIRECT("day_wise_sales_data!$B$2:$BZ$599"),MATCH(resource!$CC175,day_wise_sales_data!$A$2:$A$500,0),MATCH(resource!BL$2,INDIRECT("day_wise_sales_data!$B$1:$BZ$1"),0)),0)</f>
        <v>220.02</v>
      </c>
      <c r="BM175" s="3">
        <f ca="1">IFERROR(INDEX(INDIRECT("day_wise_sales_data!$B$2:$BZ$599"),MATCH(resource!$CC175,day_wise_sales_data!$A$2:$A$500,0),MATCH(resource!BM$2,INDIRECT("day_wise_sales_data!$B$1:$BZ$1"),0)),0)</f>
        <v>3391.05</v>
      </c>
      <c r="BN175" s="3">
        <f ca="1">IFERROR(INDEX(INDIRECT("day_wise_sales_data!$B$2:$BZ$599"),MATCH(resource!$CC175,day_wise_sales_data!$A$2:$A$500,0),MATCH(resource!BN$2,INDIRECT("day_wise_sales_data!$B$1:$BZ$1"),0)),0)</f>
        <v>7013.15</v>
      </c>
      <c r="BO175" s="3">
        <f ca="1">IFERROR(INDEX(INDIRECT("day_wise_sales_data!$B$2:$BZ$599"),MATCH(resource!$CC175,day_wise_sales_data!$A$2:$A$500,0),MATCH(resource!BO$2,INDIRECT("day_wise_sales_data!$B$1:$BZ$1"),0)),0)</f>
        <v>7952.16</v>
      </c>
      <c r="BP175" s="3">
        <f ca="1">IFERROR(INDEX(INDIRECT("day_wise_sales_data!$B$2:$BZ$599"),MATCH(resource!$CC175,day_wise_sales_data!$A$2:$A$500,0),MATCH(resource!BP$2,INDIRECT("day_wise_sales_data!$B$1:$BZ$1"),0)),0)</f>
        <v>5178.91</v>
      </c>
      <c r="BQ175" s="3">
        <f ca="1">IFERROR(INDEX(INDIRECT("day_wise_sales_data!$B$2:$BZ$599"),MATCH(resource!$CC175,day_wise_sales_data!$A$2:$A$500,0),MATCH(resource!BQ$2,INDIRECT("day_wise_sales_data!$B$1:$BZ$1"),0)),0)</f>
        <v>0</v>
      </c>
      <c r="BR175" s="3">
        <f ca="1">IFERROR(INDEX(INDIRECT("day_wise_sales_data!$B$2:$BZ$599"),MATCH(resource!$CC175,day_wise_sales_data!$A$2:$A$500,0),MATCH(resource!BR$2,INDIRECT("day_wise_sales_data!$B$1:$BZ$1"),0)),0)</f>
        <v>1721.3</v>
      </c>
      <c r="BS175" s="3">
        <f ca="1">IFERROR(INDEX(INDIRECT("day_wise_sales_data!$B$2:$BZ$599"),MATCH(resource!$CC175,day_wise_sales_data!$A$2:$A$500,0),MATCH(resource!BS$2,INDIRECT("day_wise_sales_data!$B$1:$BZ$1"),0)),0)</f>
        <v>0</v>
      </c>
      <c r="BT175" s="3">
        <f ca="1">IFERROR(INDEX(INDIRECT("day_wise_sales_data!$B$2:$BZ$599"),MATCH(resource!$CC175,day_wise_sales_data!$A$2:$A$500,0),MATCH(resource!BT$2,INDIRECT("day_wise_sales_data!$B$1:$BZ$1"),0)),0)</f>
        <v>0</v>
      </c>
      <c r="BU175" s="3">
        <f ca="1">IFERROR(INDEX(INDIRECT("day_wise_sales_data!$B$2:$BZ$599"),MATCH(resource!$CC175,day_wise_sales_data!$A$2:$A$500,0),MATCH(resource!BU$2,INDIRECT("day_wise_sales_data!$B$1:$BZ$1"),0)),0)</f>
        <v>5086.01</v>
      </c>
      <c r="BV175" s="3">
        <f ca="1">IFERROR(INDEX(INDIRECT("day_wise_sales_data!$B$2:$BZ$599"),MATCH(resource!$CC175,day_wise_sales_data!$A$2:$A$500,0),MATCH(resource!BV$2,INDIRECT("day_wise_sales_data!$B$1:$BZ$1"),0)),0)</f>
        <v>0</v>
      </c>
      <c r="BW175" s="3">
        <f ca="1">IFERROR(INDEX(INDIRECT("day_wise_sales_data!$B$2:$BZ$599"),MATCH(resource!$CC175,day_wise_sales_data!$A$2:$A$500,0),MATCH(resource!BW$2,INDIRECT("day_wise_sales_data!$B$1:$BZ$1"),0)),0)</f>
        <v>0</v>
      </c>
      <c r="BX175" s="3">
        <f ca="1">IFERROR(INDEX(INDIRECT("day_wise_sales_data!$B$2:$BZ$599"),MATCH(resource!$CC175,day_wise_sales_data!$A$2:$A$500,0),MATCH(resource!BX$2,INDIRECT("day_wise_sales_data!$B$1:$BZ$1"),0)),0)</f>
        <v>0</v>
      </c>
      <c r="BY175" s="3">
        <f ca="1">IFERROR(INDEX(INDIRECT("day_wise_sales_data!$B$2:$BZ$599"),MATCH(resource!$CC175,day_wise_sales_data!$A$2:$A$500,0),MATCH(resource!BY$2,INDIRECT("day_wise_sales_data!$B$1:$BZ$1"),0)),0)</f>
        <v>0</v>
      </c>
      <c r="BZ175" s="3">
        <f ca="1">IFERROR(INDEX(INDIRECT("day_wise_sales_data!$B$2:$BZ$599"),MATCH(resource!$CC175,day_wise_sales_data!$A$2:$A$500,0),MATCH(resource!BZ$2,INDIRECT("day_wise_sales_data!$B$1:$BZ$1"),0)),0)</f>
        <v>35701.519999999997</v>
      </c>
      <c r="CA175" s="3" t="str">
        <f ca="1">IFERROR(INDEX(INDIRECT("day_wise_sales_data!$B$2:$BZ$599"),MATCH(resource!$CC175,day_wise_sales_data!$A$2:$A$500,0),MATCH(resource!CA$2,INDIRECT("day_wise_sales_data!$B$1:$BZ$1"),0)),0)</f>
        <v>dd</v>
      </c>
      <c r="CC175" s="4" t="str">
        <f>sales_data!H174</f>
        <v>DHK03215</v>
      </c>
      <c r="CD175" s="1">
        <v>173</v>
      </c>
      <c r="CE175" s="1" t="str">
        <f>IF(AQ175=report!$AQ$3,resource!CD175,"")</f>
        <v/>
      </c>
      <c r="CF175" s="5" t="str">
        <f>IFERROR(SMALL($CE$3:$CE$1001,ROWS($CE$3:CE175)),"")</f>
        <v/>
      </c>
      <c r="CH175">
        <f>IFERROR(VLOOKUP($CC175,data_pull!$E$22:$G$700,2,0),0)</f>
        <v>86264.29</v>
      </c>
      <c r="CI175" s="1">
        <f t="shared" si="75"/>
        <v>25</v>
      </c>
      <c r="CJ175" s="1">
        <f t="shared" si="74"/>
        <v>1</v>
      </c>
      <c r="CK175" s="1" t="s">
        <v>1373</v>
      </c>
      <c r="CL175" s="1">
        <f t="shared" si="76"/>
        <v>87</v>
      </c>
      <c r="CM175" s="1" t="str">
        <f>IFERROR(VLOOKUP($CK175,stock_data!$B$3:$W$612,2,0),0)</f>
        <v>KFORE- 500 TABLET</v>
      </c>
      <c r="CN175" s="1" t="str">
        <f>IFERROR(VLOOKUP($CK175,stock_data!$B$3:$W$612,4,0),0)</f>
        <v>2x4's</v>
      </c>
      <c r="CO175" s="1">
        <f>IFERROR(VLOOKUP($CK175,stock_data!$B$3:$W$612,5,0),0)</f>
        <v>317.7</v>
      </c>
      <c r="CP175" s="3">
        <f t="shared" si="77"/>
        <v>1</v>
      </c>
      <c r="CQ175" s="3">
        <f t="shared" si="78"/>
        <v>317.7</v>
      </c>
      <c r="CR175" s="1">
        <f>IFERROR(VLOOKUP($CK175,stock_data!$B$3:$W$612,6,0),0)</f>
        <v>35</v>
      </c>
      <c r="CS175" s="1">
        <f>IFERROR(VLOOKUP($CK175,stock_data!$B$3:$W$612,7,0),0)</f>
        <v>205</v>
      </c>
      <c r="CT175" s="1">
        <f>IFERROR(VLOOKUP($CK175,stock_data!$B$3:$W$612,8,0),0)</f>
        <v>190</v>
      </c>
      <c r="CU175" s="1">
        <f>IFERROR(VLOOKUP($CK175,stock_data!$B$3:$W$612,9,0),0)</f>
        <v>9</v>
      </c>
      <c r="CV175" s="1">
        <f>IFERROR(VLOOKUP($CK175,stock_data!$B$3:$W$612,10,0),0)</f>
        <v>127</v>
      </c>
      <c r="CW175" s="1">
        <f>IFERROR(VLOOKUP($CK175,stock_data!$B$3:$W$612,11,0),0)</f>
        <v>77</v>
      </c>
      <c r="CX175" s="1">
        <f>IFERROR(VLOOKUP($CK175,stock_data!$B$3:$W$612,12,0),0)</f>
        <v>192</v>
      </c>
      <c r="CY175" s="1">
        <f>IFERROR(VLOOKUP($CK175,stock_data!$B$3:$W$612,13,0),0)</f>
        <v>161</v>
      </c>
      <c r="CZ175" s="1">
        <f>IFERROR(VLOOKUP($CK175,stock_data!$B$3:$W$612,14,0),0)</f>
        <v>182</v>
      </c>
      <c r="DA175" s="1">
        <f>IFERROR(VLOOKUP($CK175,stock_data!$B$3:$W$612,15,0),0)</f>
        <v>98</v>
      </c>
      <c r="DB175" s="1">
        <f>IFERROR(VLOOKUP($CK175,stock_data!$B$3:$W$612,16,0),0)</f>
        <v>70</v>
      </c>
      <c r="DC175" s="1">
        <f>IFERROR(VLOOKUP($CK175,stock_data!$B$3:$W$612,17,0),0)</f>
        <v>156</v>
      </c>
      <c r="DD175" s="1">
        <f>IFERROR(VLOOKUP($CK175,stock_data!$B$3:$W$612,18,0),0)</f>
        <v>45</v>
      </c>
      <c r="DE175" s="1">
        <f>IFERROR(VLOOKUP($CK175,stock_data!$B$3:$W$612,19,0),0)</f>
        <v>30</v>
      </c>
      <c r="DF175" s="1">
        <f>IFERROR(VLOOKUP($CK175,stock_data!$B$3:$W$612,20,0),0)</f>
        <v>176</v>
      </c>
      <c r="DG175" s="1">
        <f>IFERROR(VLOOKUP($CK175,stock_data!$B$3:$W$612,21,0),0)</f>
        <v>165</v>
      </c>
      <c r="DH175" s="1">
        <f>IFERROR(VLOOKUP($CK175,stock_data!$B$3:$W$612,22,0),0)</f>
        <v>41</v>
      </c>
      <c r="DI175" s="1">
        <f t="shared" si="79"/>
        <v>1959</v>
      </c>
      <c r="DJ175" s="1">
        <f t="shared" si="80"/>
        <v>622374.29999999993</v>
      </c>
      <c r="DK175" s="3">
        <f>IFERROR(INDEX(COD_SALES!$B$5:$Z$500,MATCH(resource!$CC175,COD_SALES!$A$5:$A$500,0),MATCH(resource!DK$2,COD_SALES!$B$4:$Z$4,0)),"")</f>
        <v>5</v>
      </c>
      <c r="DL175" s="3">
        <f>IFERROR(INDEX(COD_SALES!$B$5:$Z$500,MATCH(resource!$CC175,COD_SALES!$A$5:$A$500,0),MATCH(resource!DL$2,COD_SALES!$B$4:$Z$4,0)),"")</f>
        <v>0</v>
      </c>
      <c r="DM175" s="3">
        <f>IFERROR(INDEX(COD_SALES!$B$5:$Z$500,MATCH(resource!$CC175,COD_SALES!$A$5:$A$500,0),MATCH(resource!DM$2,COD_SALES!$B$4:$Z$4,0)),"")</f>
        <v>0</v>
      </c>
      <c r="DN175" s="3" t="str">
        <f>IFERROR(INDEX(COD_SALES!$B$5:$Z$500,MATCH(resource!$CC175,COD_SALES!$A$5:$A$500,0),MATCH(resource!DN$2,COD_SALES!$B$4:$Z$4,0)),"")</f>
        <v/>
      </c>
      <c r="DO175" s="3">
        <f>IFERROR(INDEX(COD_SALES!$B$5:$Z$500,MATCH(resource!$CC175,COD_SALES!$A$5:$A$500,0),MATCH(resource!DO$2,COD_SALES!$B$4:$Z$4,0)),"")</f>
        <v>0</v>
      </c>
      <c r="DP175" s="3">
        <f>IFERROR(INDEX(COD_SALES!$B$5:$Z$500,MATCH(resource!$CC175,COD_SALES!$A$5:$A$500,0),MATCH(resource!DP$2,COD_SALES!$B$4:$Z$4,0)),"")</f>
        <v>0</v>
      </c>
      <c r="DQ175" s="3" t="str">
        <f>IFERROR(INDEX(COD_SALES!$B$5:$Z$500,MATCH(resource!$CC175,COD_SALES!$A$5:$A$500,0),MATCH(resource!DQ$2,COD_SALES!$B$4:$Z$4,0)),"")</f>
        <v/>
      </c>
      <c r="DR175" s="3">
        <f>IFERROR(INDEX(COD_SALES!$B$5:$Z$500,MATCH(resource!$CC175,COD_SALES!$A$5:$A$500,0),MATCH(resource!DR$2,COD_SALES!$B$4:$Z$4,0)),"")</f>
        <v>0</v>
      </c>
      <c r="DS175" s="3">
        <f>IFERROR(INDEX(COD_SALES!$B$5:$Z$500,MATCH(resource!$CC175,COD_SALES!$A$5:$A$500,0),MATCH(resource!DS$2,COD_SALES!$B$4:$Z$4,0)),"")</f>
        <v>12</v>
      </c>
      <c r="DT175" s="3">
        <f>IFERROR(INDEX(COD_SALES!$B$5:$Z$500,MATCH(resource!$CC175,COD_SALES!$A$5:$A$500,0),MATCH(resource!DT$2,COD_SALES!$B$4:$Z$4,0)),"")</f>
        <v>0</v>
      </c>
      <c r="DU175" s="3">
        <f>IFERROR(INDEX(COD_SALES!$B$5:$Z$500,MATCH(resource!$CC175,COD_SALES!$A$5:$A$500,0),MATCH(resource!DU$2,COD_SALES!$B$4:$Z$4,0)),"")</f>
        <v>0</v>
      </c>
      <c r="DV175" s="3">
        <f>IFERROR(INDEX(COD_SALES!$B$5:$Z$500,MATCH(resource!$CC175,COD_SALES!$A$5:$A$500,0),MATCH(resource!DV$2,COD_SALES!$B$4:$Z$4,0)),"")</f>
        <v>0</v>
      </c>
      <c r="DW175" s="3">
        <f>IFERROR(INDEX(COD_SALES!$B$5:$Z$500,MATCH(resource!$CC175,COD_SALES!$A$5:$A$500,0),MATCH(resource!DW$2,COD_SALES!$B$4:$Z$4,0)),"")</f>
        <v>21</v>
      </c>
      <c r="DX175" s="3">
        <f>IFERROR(INDEX(COD_SALES!$B$5:$Z$500,MATCH(resource!$CC175,COD_SALES!$A$5:$A$500,0),MATCH(resource!DX$2,COD_SALES!$B$4:$Z$4,0)),"")</f>
        <v>0</v>
      </c>
      <c r="DY175" s="3">
        <f>IFERROR(INDEX(COD_SALES!$B$5:$Z$500,MATCH(resource!$CC175,COD_SALES!$A$5:$A$500,0),MATCH(resource!DY$2,COD_SALES!$B$4:$Z$4,0)),"")</f>
        <v>0</v>
      </c>
      <c r="DZ175" s="3">
        <f>IFERROR(INDEX(COD_SALES!$B$5:$Z$500,MATCH(resource!$CC175,COD_SALES!$A$5:$A$500,0),MATCH(resource!DZ$2,COD_SALES!$B$4:$Z$4,0)),"")</f>
        <v>0</v>
      </c>
      <c r="EA175" s="3">
        <f>IFERROR(INDEX(COD_SALES!$B$5:$Z$500,MATCH(resource!$CC175,COD_SALES!$A$5:$A$500,0),MATCH(resource!EA$2,COD_SALES!$B$4:$Z$4,0)),"")</f>
        <v>1</v>
      </c>
      <c r="EB175" s="3">
        <f t="shared" si="81"/>
        <v>14762.480000000001</v>
      </c>
      <c r="ED175" s="3">
        <f>IFERROR(VLOOKUP($CK175,depot_prod_sales!$B$5:$S$200,3,0),0)</f>
        <v>73</v>
      </c>
      <c r="EE175" s="3">
        <f>IFERROR(VLOOKUP($CK175,depot_prod_sales!$B$5:$S$200,4,0),0)</f>
        <v>120</v>
      </c>
      <c r="EF175" s="3">
        <f>IFERROR(VLOOKUP($CK175,depot_prod_sales!$B$5:$S$200,5,0),0)</f>
        <v>242</v>
      </c>
      <c r="EG175" s="3">
        <f>IFERROR(VLOOKUP($CK175,depot_prod_sales!$B$5:$S$200,6,0),0)</f>
        <v>89</v>
      </c>
      <c r="EH175" s="3">
        <f>IFERROR(VLOOKUP($CK175,depot_prod_sales!$B$5:$S$200,7,0),0)</f>
        <v>139</v>
      </c>
      <c r="EI175" s="3">
        <f>IFERROR(VLOOKUP($CK175,depot_prod_sales!$B$5:$S$200,8,0),0)</f>
        <v>356</v>
      </c>
      <c r="EJ175" s="3">
        <f>IFERROR(VLOOKUP($CK175,depot_prod_sales!$B$5:$S$200,9,0),0)</f>
        <v>163</v>
      </c>
      <c r="EK175" s="3">
        <f>IFERROR(VLOOKUP($CK175,depot_prod_sales!$B$5:$S$200,10,0),0)</f>
        <v>164</v>
      </c>
      <c r="EL175" s="3">
        <f>IFERROR(VLOOKUP($CK175,depot_prod_sales!$B$5:$S$200,11,0),0)</f>
        <v>10</v>
      </c>
      <c r="EM175" s="3">
        <f>IFERROR(VLOOKUP($CK175,depot_prod_sales!$B$5:$S$200,12,0),0)</f>
        <v>46</v>
      </c>
      <c r="EN175" s="3">
        <f>IFERROR(VLOOKUP($CK175,depot_prod_sales!$B$5:$S$200,13,0),0)</f>
        <v>60</v>
      </c>
      <c r="EO175" s="3">
        <f>IFERROR(VLOOKUP($CK175,depot_prod_sales!$B$5:$S$200,14,0),0)</f>
        <v>279</v>
      </c>
      <c r="EP175" s="3">
        <f>IFERROR(VLOOKUP($CK175,depot_prod_sales!$B$5:$S$200,15,0),0)</f>
        <v>183</v>
      </c>
      <c r="EQ175" s="3">
        <f>IFERROR(VLOOKUP($CK175,depot_prod_sales!$B$5:$S$200,16,0),0)</f>
        <v>44</v>
      </c>
      <c r="ER175" s="3">
        <f>IFERROR(VLOOKUP($CK175,depot_prod_sales!$B$5:$S$200,17,0),0)</f>
        <v>53</v>
      </c>
      <c r="ES175" s="3">
        <f>IFERROR(VLOOKUP($CK175,depot_prod_sales!$B$5:$S$200,18,0),0)</f>
        <v>177</v>
      </c>
      <c r="ET175" s="116">
        <f t="shared" si="82"/>
        <v>2198</v>
      </c>
      <c r="EU175" s="116">
        <f t="shared" si="83"/>
        <v>698304.6</v>
      </c>
      <c r="EW175" s="3">
        <f>IFERROR(VLOOKUP(CC175,data_pull!$AO$25:$AR$546,2,0),0)</f>
        <v>17</v>
      </c>
      <c r="EX175" s="1">
        <f>IFERROR(VLOOKUP(CC175,data_pull!$AO$25:$AR$546,4,0),0)</f>
        <v>170000</v>
      </c>
    </row>
    <row r="176" spans="13:154" x14ac:dyDescent="0.25"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4" t="str">
        <f>sales_data!B175</f>
        <v>Farid Ahmed</v>
      </c>
      <c r="AR176" s="4" t="str">
        <f>sales_data!C175</f>
        <v>Ali Hossain</v>
      </c>
      <c r="AS176" s="5" t="str">
        <f t="shared" si="73"/>
        <v/>
      </c>
      <c r="AT176" s="4" t="str">
        <f>sales_data!I175</f>
        <v>Muhammad Sabbir Hussain</v>
      </c>
      <c r="AU176" s="4" t="str">
        <f>sales_data!W175</f>
        <v>Shyamoli (Cb)</v>
      </c>
      <c r="AV176" s="1">
        <f>sales_data!N175</f>
        <v>88645.41</v>
      </c>
      <c r="AW176" s="1">
        <f>sales_data!P175</f>
        <v>49</v>
      </c>
      <c r="AX176" s="3">
        <f ca="1">IFERROR(INDEX(INDIRECT("day_wise_sales_data!$B$2:$BZ$599"),MATCH(resource!$CC176,day_wise_sales_data!$A$2:$A$500,0),MATCH(resource!AX$2,INDIRECT("day_wise_sales_data!$B$1:$BZ$1"),0)),0)</f>
        <v>0</v>
      </c>
      <c r="AY176" s="3">
        <f ca="1">IFERROR(INDEX(INDIRECT("day_wise_sales_data!$B$2:$BZ$599"),MATCH(resource!$CC176,day_wise_sales_data!$A$2:$A$500,0),MATCH(resource!AY$2,INDIRECT("day_wise_sales_data!$B$1:$BZ$1"),0)),0)</f>
        <v>0</v>
      </c>
      <c r="AZ176" s="3">
        <f ca="1">IFERROR(INDEX(INDIRECT("day_wise_sales_data!$B$2:$BZ$599"),MATCH(resource!$CC176,day_wise_sales_data!$A$2:$A$500,0),MATCH(resource!AZ$2,INDIRECT("day_wise_sales_data!$B$1:$BZ$1"),0)),0)</f>
        <v>4214.49</v>
      </c>
      <c r="BA176" s="3">
        <f ca="1">IFERROR(INDEX(INDIRECT("day_wise_sales_data!$B$2:$BZ$599"),MATCH(resource!$CC176,day_wise_sales_data!$A$2:$A$500,0),MATCH(resource!BA$2,INDIRECT("day_wise_sales_data!$B$1:$BZ$1"),0)),0)</f>
        <v>0</v>
      </c>
      <c r="BB176" s="3">
        <f ca="1">IFERROR(INDEX(INDIRECT("day_wise_sales_data!$B$2:$BZ$599"),MATCH(resource!$CC176,day_wise_sales_data!$A$2:$A$500,0),MATCH(resource!BB$2,INDIRECT("day_wise_sales_data!$B$1:$BZ$1"),0)),0)</f>
        <v>6942.34</v>
      </c>
      <c r="BC176" s="3">
        <f ca="1">IFERROR(INDEX(INDIRECT("day_wise_sales_data!$B$2:$BZ$599"),MATCH(resource!$CC176,day_wise_sales_data!$A$2:$A$500,0),MATCH(resource!BC$2,INDIRECT("day_wise_sales_data!$B$1:$BZ$1"),0)),0)</f>
        <v>0</v>
      </c>
      <c r="BD176" s="3">
        <f ca="1">IFERROR(INDEX(INDIRECT("day_wise_sales_data!$B$2:$BZ$599"),MATCH(resource!$CC176,day_wise_sales_data!$A$2:$A$500,0),MATCH(resource!BD$2,INDIRECT("day_wise_sales_data!$B$1:$BZ$1"),0)),0)</f>
        <v>882.66</v>
      </c>
      <c r="BE176" s="3">
        <f ca="1">IFERROR(INDEX(INDIRECT("day_wise_sales_data!$B$2:$BZ$599"),MATCH(resource!$CC176,day_wise_sales_data!$A$2:$A$500,0),MATCH(resource!BE$2,INDIRECT("day_wise_sales_data!$B$1:$BZ$1"),0)),0)</f>
        <v>2264.11</v>
      </c>
      <c r="BF176" s="3">
        <f ca="1">IFERROR(INDEX(INDIRECT("day_wise_sales_data!$B$2:$BZ$599"),MATCH(resource!$CC176,day_wise_sales_data!$A$2:$A$500,0),MATCH(resource!BF$2,INDIRECT("day_wise_sales_data!$B$1:$BZ$1"),0)),0)</f>
        <v>0</v>
      </c>
      <c r="BG176" s="3">
        <f ca="1">IFERROR(INDEX(INDIRECT("day_wise_sales_data!$B$2:$BZ$599"),MATCH(resource!$CC176,day_wise_sales_data!$A$2:$A$500,0),MATCH(resource!BG$2,INDIRECT("day_wise_sales_data!$B$1:$BZ$1"),0)),0)</f>
        <v>530.14</v>
      </c>
      <c r="BH176" s="3">
        <f ca="1">IFERROR(INDEX(INDIRECT("day_wise_sales_data!$B$2:$BZ$599"),MATCH(resource!$CC176,day_wise_sales_data!$A$2:$A$500,0),MATCH(resource!BH$2,INDIRECT("day_wise_sales_data!$B$1:$BZ$1"),0)),0)</f>
        <v>1324.5</v>
      </c>
      <c r="BI176" s="3">
        <f ca="1">IFERROR(INDEX(INDIRECT("day_wise_sales_data!$B$2:$BZ$599"),MATCH(resource!$CC176,day_wise_sales_data!$A$2:$A$500,0),MATCH(resource!BI$2,INDIRECT("day_wise_sales_data!$B$1:$BZ$1"),0)),0)</f>
        <v>0</v>
      </c>
      <c r="BJ176" s="3">
        <f ca="1">IFERROR(INDEX(INDIRECT("day_wise_sales_data!$B$2:$BZ$599"),MATCH(resource!$CC176,day_wise_sales_data!$A$2:$A$500,0),MATCH(resource!BJ$2,INDIRECT("day_wise_sales_data!$B$1:$BZ$1"),0)),0)</f>
        <v>0</v>
      </c>
      <c r="BK176" s="3">
        <f ca="1">IFERROR(INDEX(INDIRECT("day_wise_sales_data!$B$2:$BZ$599"),MATCH(resource!$CC176,day_wise_sales_data!$A$2:$A$500,0),MATCH(resource!BK$2,INDIRECT("day_wise_sales_data!$B$1:$BZ$1"),0)),0)</f>
        <v>10719.28</v>
      </c>
      <c r="BL176" s="3">
        <f ca="1">IFERROR(INDEX(INDIRECT("day_wise_sales_data!$B$2:$BZ$599"),MATCH(resource!$CC176,day_wise_sales_data!$A$2:$A$500,0),MATCH(resource!BL$2,INDIRECT("day_wise_sales_data!$B$1:$BZ$1"),0)),0)</f>
        <v>860.65</v>
      </c>
      <c r="BM176" s="3">
        <f ca="1">IFERROR(INDEX(INDIRECT("day_wise_sales_data!$B$2:$BZ$599"),MATCH(resource!$CC176,day_wise_sales_data!$A$2:$A$500,0),MATCH(resource!BM$2,INDIRECT("day_wise_sales_data!$B$1:$BZ$1"),0)),0)</f>
        <v>0</v>
      </c>
      <c r="BN176" s="3">
        <f ca="1">IFERROR(INDEX(INDIRECT("day_wise_sales_data!$B$2:$BZ$599"),MATCH(resource!$CC176,day_wise_sales_data!$A$2:$A$500,0),MATCH(resource!BN$2,INDIRECT("day_wise_sales_data!$B$1:$BZ$1"),0)),0)</f>
        <v>229.52</v>
      </c>
      <c r="BO176" s="3">
        <f ca="1">IFERROR(INDEX(INDIRECT("day_wise_sales_data!$B$2:$BZ$599"),MATCH(resource!$CC176,day_wise_sales_data!$A$2:$A$500,0),MATCH(resource!BO$2,INDIRECT("day_wise_sales_data!$B$1:$BZ$1"),0)),0)</f>
        <v>1381.36</v>
      </c>
      <c r="BP176" s="3">
        <f ca="1">IFERROR(INDEX(INDIRECT("day_wise_sales_data!$B$2:$BZ$599"),MATCH(resource!$CC176,day_wise_sales_data!$A$2:$A$500,0),MATCH(resource!BP$2,INDIRECT("day_wise_sales_data!$B$1:$BZ$1"),0)),0)</f>
        <v>5085.9799999999996</v>
      </c>
      <c r="BQ176" s="3">
        <f ca="1">IFERROR(INDEX(INDIRECT("day_wise_sales_data!$B$2:$BZ$599"),MATCH(resource!$CC176,day_wise_sales_data!$A$2:$A$500,0),MATCH(resource!BQ$2,INDIRECT("day_wise_sales_data!$B$1:$BZ$1"),0)),0)</f>
        <v>0</v>
      </c>
      <c r="BR176" s="3">
        <f ca="1">IFERROR(INDEX(INDIRECT("day_wise_sales_data!$B$2:$BZ$599"),MATCH(resource!$CC176,day_wise_sales_data!$A$2:$A$500,0),MATCH(resource!BR$2,INDIRECT("day_wise_sales_data!$B$1:$BZ$1"),0)),0)</f>
        <v>0</v>
      </c>
      <c r="BS176" s="3">
        <f ca="1">IFERROR(INDEX(INDIRECT("day_wise_sales_data!$B$2:$BZ$599"),MATCH(resource!$CC176,day_wise_sales_data!$A$2:$A$500,0),MATCH(resource!BS$2,INDIRECT("day_wise_sales_data!$B$1:$BZ$1"),0)),0)</f>
        <v>423.69</v>
      </c>
      <c r="BT176" s="3">
        <f ca="1">IFERROR(INDEX(INDIRECT("day_wise_sales_data!$B$2:$BZ$599"),MATCH(resource!$CC176,day_wise_sales_data!$A$2:$A$500,0),MATCH(resource!BT$2,INDIRECT("day_wise_sales_data!$B$1:$BZ$1"),0)),0)</f>
        <v>1021.7</v>
      </c>
      <c r="BU176" s="3">
        <f ca="1">IFERROR(INDEX(INDIRECT("day_wise_sales_data!$B$2:$BZ$599"),MATCH(resource!$CC176,day_wise_sales_data!$A$2:$A$500,0),MATCH(resource!BU$2,INDIRECT("day_wise_sales_data!$B$1:$BZ$1"),0)),0)</f>
        <v>5086.01</v>
      </c>
      <c r="BV176" s="3">
        <f ca="1">IFERROR(INDEX(INDIRECT("day_wise_sales_data!$B$2:$BZ$599"),MATCH(resource!$CC176,day_wise_sales_data!$A$2:$A$500,0),MATCH(resource!BV$2,INDIRECT("day_wise_sales_data!$B$1:$BZ$1"),0)),0)</f>
        <v>3474.88</v>
      </c>
      <c r="BW176" s="3">
        <f ca="1">IFERROR(INDEX(INDIRECT("day_wise_sales_data!$B$2:$BZ$599"),MATCH(resource!$CC176,day_wise_sales_data!$A$2:$A$500,0),MATCH(resource!BW$2,INDIRECT("day_wise_sales_data!$B$1:$BZ$1"),0)),0)</f>
        <v>812.21</v>
      </c>
      <c r="BX176" s="3">
        <f ca="1">IFERROR(INDEX(INDIRECT("day_wise_sales_data!$B$2:$BZ$599"),MATCH(resource!$CC176,day_wise_sales_data!$A$2:$A$500,0),MATCH(resource!BX$2,INDIRECT("day_wise_sales_data!$B$1:$BZ$1"),0)),0)</f>
        <v>0</v>
      </c>
      <c r="BY176" s="3">
        <f ca="1">IFERROR(INDEX(INDIRECT("day_wise_sales_data!$B$2:$BZ$599"),MATCH(resource!$CC176,day_wise_sales_data!$A$2:$A$500,0),MATCH(resource!BY$2,INDIRECT("day_wise_sales_data!$B$1:$BZ$1"),0)),0)</f>
        <v>9510.1299999999992</v>
      </c>
      <c r="BZ176" s="3">
        <f ca="1">IFERROR(INDEX(INDIRECT("day_wise_sales_data!$B$2:$BZ$599"),MATCH(resource!$CC176,day_wise_sales_data!$A$2:$A$500,0),MATCH(resource!BZ$2,INDIRECT("day_wise_sales_data!$B$1:$BZ$1"),0)),0)</f>
        <v>3435.83</v>
      </c>
      <c r="CA176" s="3" t="str">
        <f ca="1">IFERROR(INDEX(INDIRECT("day_wise_sales_data!$B$2:$BZ$599"),MATCH(resource!$CC176,day_wise_sales_data!$A$2:$A$500,0),MATCH(resource!CA$2,INDIRECT("day_wise_sales_data!$B$1:$BZ$1"),0)),0)</f>
        <v>dd</v>
      </c>
      <c r="CC176" s="4" t="str">
        <f>sales_data!H175</f>
        <v>DHK01217</v>
      </c>
      <c r="CD176" s="1">
        <v>174</v>
      </c>
      <c r="CE176" s="1" t="str">
        <f>IF(AQ176=report!$AQ$3,resource!CD176,"")</f>
        <v/>
      </c>
      <c r="CF176" s="5" t="str">
        <f>IFERROR(SMALL($CE$3:$CE$1001,ROWS($CE$3:CE176)),"")</f>
        <v/>
      </c>
      <c r="CH176">
        <f>IFERROR(VLOOKUP($CC176,data_pull!$E$22:$G$700,2,0),0)</f>
        <v>88645.41</v>
      </c>
      <c r="CI176" s="1">
        <f t="shared" si="75"/>
        <v>125</v>
      </c>
      <c r="CJ176" s="1">
        <f t="shared" si="74"/>
        <v>1</v>
      </c>
      <c r="CK176" s="1" t="s">
        <v>1375</v>
      </c>
      <c r="CL176" s="1">
        <f t="shared" si="76"/>
        <v>85</v>
      </c>
      <c r="CM176" s="1" t="str">
        <f>IFERROR(VLOOKUP($CK176,stock_data!$B$3:$W$612,2,0),0)</f>
        <v>KMI TABLET</v>
      </c>
      <c r="CN176" s="1" t="str">
        <f>IFERROR(VLOOKUP($CK176,stock_data!$B$3:$W$612,4,0),0)</f>
        <v>2x3's</v>
      </c>
      <c r="CO176" s="1">
        <f>IFERROR(VLOOKUP($CK176,stock_data!$B$3:$W$612,5,0),0)</f>
        <v>343.2</v>
      </c>
      <c r="CP176" s="3">
        <f t="shared" si="77"/>
        <v>1</v>
      </c>
      <c r="CQ176" s="3">
        <f t="shared" si="78"/>
        <v>343.2</v>
      </c>
      <c r="CR176" s="1">
        <f>IFERROR(VLOOKUP($CK176,stock_data!$B$3:$W$612,6,0),0)</f>
        <v>0</v>
      </c>
      <c r="CS176" s="1">
        <f>IFERROR(VLOOKUP($CK176,stock_data!$B$3:$W$612,7,0),0)</f>
        <v>0</v>
      </c>
      <c r="CT176" s="1">
        <f>IFERROR(VLOOKUP($CK176,stock_data!$B$3:$W$612,8,0),0)</f>
        <v>0</v>
      </c>
      <c r="CU176" s="1">
        <f>IFERROR(VLOOKUP($CK176,stock_data!$B$3:$W$612,9,0),0)</f>
        <v>0</v>
      </c>
      <c r="CV176" s="1">
        <f>IFERROR(VLOOKUP($CK176,stock_data!$B$3:$W$612,10,0),0)</f>
        <v>0</v>
      </c>
      <c r="CW176" s="1">
        <f>IFERROR(VLOOKUP($CK176,stock_data!$B$3:$W$612,11,0),0)</f>
        <v>0</v>
      </c>
      <c r="CX176" s="1">
        <f>IFERROR(VLOOKUP($CK176,stock_data!$B$3:$W$612,12,0),0)</f>
        <v>0</v>
      </c>
      <c r="CY176" s="1">
        <f>IFERROR(VLOOKUP($CK176,stock_data!$B$3:$W$612,13,0),0)</f>
        <v>0</v>
      </c>
      <c r="CZ176" s="1">
        <f>IFERROR(VLOOKUP($CK176,stock_data!$B$3:$W$612,14,0),0)</f>
        <v>0</v>
      </c>
      <c r="DA176" s="1">
        <f>IFERROR(VLOOKUP($CK176,stock_data!$B$3:$W$612,15,0),0)</f>
        <v>0</v>
      </c>
      <c r="DB176" s="1">
        <f>IFERROR(VLOOKUP($CK176,stock_data!$B$3:$W$612,16,0),0)</f>
        <v>0</v>
      </c>
      <c r="DC176" s="1">
        <f>IFERROR(VLOOKUP($CK176,stock_data!$B$3:$W$612,17,0),0)</f>
        <v>0</v>
      </c>
      <c r="DD176" s="1">
        <f>IFERROR(VLOOKUP($CK176,stock_data!$B$3:$W$612,18,0),0)</f>
        <v>0</v>
      </c>
      <c r="DE176" s="1">
        <f>IFERROR(VLOOKUP($CK176,stock_data!$B$3:$W$612,19,0),0)</f>
        <v>0</v>
      </c>
      <c r="DF176" s="1">
        <f>IFERROR(VLOOKUP($CK176,stock_data!$B$3:$W$612,20,0),0)</f>
        <v>1</v>
      </c>
      <c r="DG176" s="1">
        <f>IFERROR(VLOOKUP($CK176,stock_data!$B$3:$W$612,21,0),0)</f>
        <v>0</v>
      </c>
      <c r="DH176" s="1">
        <f>IFERROR(VLOOKUP($CK176,stock_data!$B$3:$W$612,22,0),0)</f>
        <v>1</v>
      </c>
      <c r="DI176" s="1">
        <f t="shared" si="79"/>
        <v>2</v>
      </c>
      <c r="DJ176" s="1">
        <f t="shared" si="80"/>
        <v>686.4</v>
      </c>
      <c r="DK176" s="3">
        <f>IFERROR(INDEX(COD_SALES!$B$5:$Z$500,MATCH(resource!$CC176,COD_SALES!$A$5:$A$500,0),MATCH(resource!DK$2,COD_SALES!$B$4:$Z$4,0)),"")</f>
        <v>3</v>
      </c>
      <c r="DL176" s="3">
        <f>IFERROR(INDEX(COD_SALES!$B$5:$Z$500,MATCH(resource!$CC176,COD_SALES!$A$5:$A$500,0),MATCH(resource!DL$2,COD_SALES!$B$4:$Z$4,0)),"")</f>
        <v>1</v>
      </c>
      <c r="DM176" s="3">
        <f>IFERROR(INDEX(COD_SALES!$B$5:$Z$500,MATCH(resource!$CC176,COD_SALES!$A$5:$A$500,0),MATCH(resource!DM$2,COD_SALES!$B$4:$Z$4,0)),"")</f>
        <v>0</v>
      </c>
      <c r="DN176" s="3" t="str">
        <f>IFERROR(INDEX(COD_SALES!$B$5:$Z$500,MATCH(resource!$CC176,COD_SALES!$A$5:$A$500,0),MATCH(resource!DN$2,COD_SALES!$B$4:$Z$4,0)),"")</f>
        <v/>
      </c>
      <c r="DO176" s="3">
        <f>IFERROR(INDEX(COD_SALES!$B$5:$Z$500,MATCH(resource!$CC176,COD_SALES!$A$5:$A$500,0),MATCH(resource!DO$2,COD_SALES!$B$4:$Z$4,0)),"")</f>
        <v>4</v>
      </c>
      <c r="DP176" s="3">
        <f>IFERROR(INDEX(COD_SALES!$B$5:$Z$500,MATCH(resource!$CC176,COD_SALES!$A$5:$A$500,0),MATCH(resource!DP$2,COD_SALES!$B$4:$Z$4,0)),"")</f>
        <v>0</v>
      </c>
      <c r="DQ176" s="3" t="str">
        <f>IFERROR(INDEX(COD_SALES!$B$5:$Z$500,MATCH(resource!$CC176,COD_SALES!$A$5:$A$500,0),MATCH(resource!DQ$2,COD_SALES!$B$4:$Z$4,0)),"")</f>
        <v/>
      </c>
      <c r="DR176" s="3">
        <f>IFERROR(INDEX(COD_SALES!$B$5:$Z$500,MATCH(resource!$CC176,COD_SALES!$A$5:$A$500,0),MATCH(resource!DR$2,COD_SALES!$B$4:$Z$4,0)),"")</f>
        <v>0</v>
      </c>
      <c r="DS176" s="3">
        <f>IFERROR(INDEX(COD_SALES!$B$5:$Z$500,MATCH(resource!$CC176,COD_SALES!$A$5:$A$500,0),MATCH(resource!DS$2,COD_SALES!$B$4:$Z$4,0)),"")</f>
        <v>4</v>
      </c>
      <c r="DT176" s="3">
        <f>IFERROR(INDEX(COD_SALES!$B$5:$Z$500,MATCH(resource!$CC176,COD_SALES!$A$5:$A$500,0),MATCH(resource!DT$2,COD_SALES!$B$4:$Z$4,0)),"")</f>
        <v>5</v>
      </c>
      <c r="DU176" s="3">
        <f>IFERROR(INDEX(COD_SALES!$B$5:$Z$500,MATCH(resource!$CC176,COD_SALES!$A$5:$A$500,0),MATCH(resource!DU$2,COD_SALES!$B$4:$Z$4,0)),"")</f>
        <v>11</v>
      </c>
      <c r="DV176" s="3">
        <f>IFERROR(INDEX(COD_SALES!$B$5:$Z$500,MATCH(resource!$CC176,COD_SALES!$A$5:$A$500,0),MATCH(resource!DV$2,COD_SALES!$B$4:$Z$4,0)),"")</f>
        <v>0</v>
      </c>
      <c r="DW176" s="3">
        <f>IFERROR(INDEX(COD_SALES!$B$5:$Z$500,MATCH(resource!$CC176,COD_SALES!$A$5:$A$500,0),MATCH(resource!DW$2,COD_SALES!$B$4:$Z$4,0)),"")</f>
        <v>9</v>
      </c>
      <c r="DX176" s="3">
        <f>IFERROR(INDEX(COD_SALES!$B$5:$Z$500,MATCH(resource!$CC176,COD_SALES!$A$5:$A$500,0),MATCH(resource!DX$2,COD_SALES!$B$4:$Z$4,0)),"")</f>
        <v>0</v>
      </c>
      <c r="DY176" s="3">
        <f>IFERROR(INDEX(COD_SALES!$B$5:$Z$500,MATCH(resource!$CC176,COD_SALES!$A$5:$A$500,0),MATCH(resource!DY$2,COD_SALES!$B$4:$Z$4,0)),"")</f>
        <v>6</v>
      </c>
      <c r="DZ176" s="3">
        <f>IFERROR(INDEX(COD_SALES!$B$5:$Z$500,MATCH(resource!$CC176,COD_SALES!$A$5:$A$500,0),MATCH(resource!DZ$2,COD_SALES!$B$4:$Z$4,0)),"")</f>
        <v>0</v>
      </c>
      <c r="EA176" s="3">
        <f>IFERROR(INDEX(COD_SALES!$B$5:$Z$500,MATCH(resource!$CC176,COD_SALES!$A$5:$A$500,0),MATCH(resource!EA$2,COD_SALES!$B$4:$Z$4,0)),"")</f>
        <v>0</v>
      </c>
      <c r="EB176" s="3">
        <f t="shared" si="81"/>
        <v>12865.66</v>
      </c>
      <c r="ED176" s="3">
        <f>IFERROR(VLOOKUP($CK176,depot_prod_sales!$B$5:$S$200,3,0),0)</f>
        <v>0</v>
      </c>
      <c r="EE176" s="3">
        <f>IFERROR(VLOOKUP($CK176,depot_prod_sales!$B$5:$S$200,4,0),0)</f>
        <v>0</v>
      </c>
      <c r="EF176" s="3">
        <f>IFERROR(VLOOKUP($CK176,depot_prod_sales!$B$5:$S$200,5,0),0)</f>
        <v>0</v>
      </c>
      <c r="EG176" s="3">
        <f>IFERROR(VLOOKUP($CK176,depot_prod_sales!$B$5:$S$200,6,0),0)</f>
        <v>0</v>
      </c>
      <c r="EH176" s="3">
        <f>IFERROR(VLOOKUP($CK176,depot_prod_sales!$B$5:$S$200,7,0),0)</f>
        <v>0</v>
      </c>
      <c r="EI176" s="3">
        <f>IFERROR(VLOOKUP($CK176,depot_prod_sales!$B$5:$S$200,8,0),0)</f>
        <v>0</v>
      </c>
      <c r="EJ176" s="3">
        <f>IFERROR(VLOOKUP($CK176,depot_prod_sales!$B$5:$S$200,9,0),0)</f>
        <v>0</v>
      </c>
      <c r="EK176" s="3">
        <f>IFERROR(VLOOKUP($CK176,depot_prod_sales!$B$5:$S$200,10,0),0)</f>
        <v>0</v>
      </c>
      <c r="EL176" s="3">
        <f>IFERROR(VLOOKUP($CK176,depot_prod_sales!$B$5:$S$200,11,0),0)</f>
        <v>0</v>
      </c>
      <c r="EM176" s="3">
        <f>IFERROR(VLOOKUP($CK176,depot_prod_sales!$B$5:$S$200,12,0),0)</f>
        <v>0</v>
      </c>
      <c r="EN176" s="3">
        <f>IFERROR(VLOOKUP($CK176,depot_prod_sales!$B$5:$S$200,13,0),0)</f>
        <v>0</v>
      </c>
      <c r="EO176" s="3">
        <f>IFERROR(VLOOKUP($CK176,depot_prod_sales!$B$5:$S$200,14,0),0)</f>
        <v>0</v>
      </c>
      <c r="EP176" s="3">
        <f>IFERROR(VLOOKUP($CK176,depot_prod_sales!$B$5:$S$200,15,0),0)</f>
        <v>0</v>
      </c>
      <c r="EQ176" s="3">
        <f>IFERROR(VLOOKUP($CK176,depot_prod_sales!$B$5:$S$200,16,0),0)</f>
        <v>0</v>
      </c>
      <c r="ER176" s="3">
        <f>IFERROR(VLOOKUP($CK176,depot_prod_sales!$B$5:$S$200,17,0),0)</f>
        <v>0</v>
      </c>
      <c r="ES176" s="3">
        <f>IFERROR(VLOOKUP($CK176,depot_prod_sales!$B$5:$S$200,18,0),0)</f>
        <v>0</v>
      </c>
      <c r="ET176" s="116">
        <f t="shared" si="82"/>
        <v>0</v>
      </c>
      <c r="EU176" s="116">
        <f t="shared" si="83"/>
        <v>0</v>
      </c>
      <c r="EW176" s="3">
        <f>IFERROR(VLOOKUP(CC176,data_pull!$AO$25:$AR$546,2,0),0)</f>
        <v>26</v>
      </c>
      <c r="EX176" s="1">
        <f>IFERROR(VLOOKUP(CC176,data_pull!$AO$25:$AR$546,4,0),0)</f>
        <v>170000</v>
      </c>
    </row>
    <row r="177" spans="13:154" x14ac:dyDescent="0.25"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4" t="str">
        <f>sales_data!B176</f>
        <v>Farid Ahmed</v>
      </c>
      <c r="AR177" s="4" t="str">
        <f>sales_data!C176</f>
        <v>Ali Hossain</v>
      </c>
      <c r="AS177" s="5" t="str">
        <f t="shared" si="73"/>
        <v/>
      </c>
      <c r="AT177" s="4" t="str">
        <f>sales_data!I176</f>
        <v>Noman Hossain</v>
      </c>
      <c r="AU177" s="4" t="str">
        <f>sales_data!W176</f>
        <v>D.S.H (Pb)</v>
      </c>
      <c r="AV177" s="1">
        <f>sales_data!N176</f>
        <v>67738.19</v>
      </c>
      <c r="AW177" s="1">
        <f>sales_data!P176</f>
        <v>23</v>
      </c>
      <c r="AX177" s="3">
        <f ca="1">IFERROR(INDEX(INDIRECT("day_wise_sales_data!$B$2:$BZ$599"),MATCH(resource!$CC177,day_wise_sales_data!$A$2:$A$500,0),MATCH(resource!AX$2,INDIRECT("day_wise_sales_data!$B$1:$BZ$1"),0)),0)</f>
        <v>0</v>
      </c>
      <c r="AY177" s="3">
        <f ca="1">IFERROR(INDEX(INDIRECT("day_wise_sales_data!$B$2:$BZ$599"),MATCH(resource!$CC177,day_wise_sales_data!$A$2:$A$500,0),MATCH(resource!AY$2,INDIRECT("day_wise_sales_data!$B$1:$BZ$1"),0)),0)</f>
        <v>0</v>
      </c>
      <c r="AZ177" s="3">
        <f ca="1">IFERROR(INDEX(INDIRECT("day_wise_sales_data!$B$2:$BZ$599"),MATCH(resource!$CC177,day_wise_sales_data!$A$2:$A$500,0),MATCH(resource!AZ$2,INDIRECT("day_wise_sales_data!$B$1:$BZ$1"),0)),0)</f>
        <v>2984.26</v>
      </c>
      <c r="BA177" s="3">
        <f ca="1">IFERROR(INDEX(INDIRECT("day_wise_sales_data!$B$2:$BZ$599"),MATCH(resource!$CC177,day_wise_sales_data!$A$2:$A$500,0),MATCH(resource!BA$2,INDIRECT("day_wise_sales_data!$B$1:$BZ$1"),0)),0)</f>
        <v>0</v>
      </c>
      <c r="BB177" s="3">
        <f ca="1">IFERROR(INDEX(INDIRECT("day_wise_sales_data!$B$2:$BZ$599"),MATCH(resource!$CC177,day_wise_sales_data!$A$2:$A$500,0),MATCH(resource!BB$2,INDIRECT("day_wise_sales_data!$B$1:$BZ$1"),0)),0)</f>
        <v>11487.22</v>
      </c>
      <c r="BC177" s="3">
        <f ca="1">IFERROR(INDEX(INDIRECT("day_wise_sales_data!$B$2:$BZ$599"),MATCH(resource!$CC177,day_wise_sales_data!$A$2:$A$500,0),MATCH(resource!BC$2,INDIRECT("day_wise_sales_data!$B$1:$BZ$1"),0)),0)</f>
        <v>0</v>
      </c>
      <c r="BD177" s="3">
        <f ca="1">IFERROR(INDEX(INDIRECT("day_wise_sales_data!$B$2:$BZ$599"),MATCH(resource!$CC177,day_wise_sales_data!$A$2:$A$500,0),MATCH(resource!BD$2,INDIRECT("day_wise_sales_data!$B$1:$BZ$1"),0)),0)</f>
        <v>0</v>
      </c>
      <c r="BE177" s="3">
        <f ca="1">IFERROR(INDEX(INDIRECT("day_wise_sales_data!$B$2:$BZ$599"),MATCH(resource!$CC177,day_wise_sales_data!$A$2:$A$500,0),MATCH(resource!BE$2,INDIRECT("day_wise_sales_data!$B$1:$BZ$1"),0)),0)</f>
        <v>0</v>
      </c>
      <c r="BF177" s="3">
        <f ca="1">IFERROR(INDEX(INDIRECT("day_wise_sales_data!$B$2:$BZ$599"),MATCH(resource!$CC177,day_wise_sales_data!$A$2:$A$500,0),MATCH(resource!BF$2,INDIRECT("day_wise_sales_data!$B$1:$BZ$1"),0)),0)</f>
        <v>0</v>
      </c>
      <c r="BG177" s="3">
        <f ca="1">IFERROR(INDEX(INDIRECT("day_wise_sales_data!$B$2:$BZ$599"),MATCH(resource!$CC177,day_wise_sales_data!$A$2:$A$500,0),MATCH(resource!BG$2,INDIRECT("day_wise_sales_data!$B$1:$BZ$1"),0)),0)</f>
        <v>2640</v>
      </c>
      <c r="BH177" s="3">
        <f ca="1">IFERROR(INDEX(INDIRECT("day_wise_sales_data!$B$2:$BZ$599"),MATCH(resource!$CC177,day_wise_sales_data!$A$2:$A$500,0),MATCH(resource!BH$2,INDIRECT("day_wise_sales_data!$B$1:$BZ$1"),0)),0)</f>
        <v>0</v>
      </c>
      <c r="BI177" s="3">
        <f ca="1">IFERROR(INDEX(INDIRECT("day_wise_sales_data!$B$2:$BZ$599"),MATCH(resource!$CC177,day_wise_sales_data!$A$2:$A$500,0),MATCH(resource!BI$2,INDIRECT("day_wise_sales_data!$B$1:$BZ$1"),0)),0)</f>
        <v>0</v>
      </c>
      <c r="BJ177" s="3">
        <f ca="1">IFERROR(INDEX(INDIRECT("day_wise_sales_data!$B$2:$BZ$599"),MATCH(resource!$CC177,day_wise_sales_data!$A$2:$A$500,0),MATCH(resource!BJ$2,INDIRECT("day_wise_sales_data!$B$1:$BZ$1"),0)),0)</f>
        <v>0</v>
      </c>
      <c r="BK177" s="3">
        <f ca="1">IFERROR(INDEX(INDIRECT("day_wise_sales_data!$B$2:$BZ$599"),MATCH(resource!$CC177,day_wise_sales_data!$A$2:$A$500,0),MATCH(resource!BK$2,INDIRECT("day_wise_sales_data!$B$1:$BZ$1"),0)),0)</f>
        <v>0</v>
      </c>
      <c r="BL177" s="3">
        <f ca="1">IFERROR(INDEX(INDIRECT("day_wise_sales_data!$B$2:$BZ$599"),MATCH(resource!$CC177,day_wise_sales_data!$A$2:$A$500,0),MATCH(resource!BL$2,INDIRECT("day_wise_sales_data!$B$1:$BZ$1"),0)),0)</f>
        <v>4476.3900000000003</v>
      </c>
      <c r="BM177" s="3">
        <f ca="1">IFERROR(INDEX(INDIRECT("day_wise_sales_data!$B$2:$BZ$599"),MATCH(resource!$CC177,day_wise_sales_data!$A$2:$A$500,0),MATCH(resource!BM$2,INDIRECT("day_wise_sales_data!$B$1:$BZ$1"),0)),0)</f>
        <v>0</v>
      </c>
      <c r="BN177" s="3">
        <f ca="1">IFERROR(INDEX(INDIRECT("day_wise_sales_data!$B$2:$BZ$599"),MATCH(resource!$CC177,day_wise_sales_data!$A$2:$A$500,0),MATCH(resource!BN$2,INDIRECT("day_wise_sales_data!$B$1:$BZ$1"),0)),0)</f>
        <v>6599.99</v>
      </c>
      <c r="BO177" s="3">
        <f ca="1">IFERROR(INDEX(INDIRECT("day_wise_sales_data!$B$2:$BZ$599"),MATCH(resource!$CC177,day_wise_sales_data!$A$2:$A$500,0),MATCH(resource!BO$2,INDIRECT("day_wise_sales_data!$B$1:$BZ$1"),0)),0)</f>
        <v>860.65</v>
      </c>
      <c r="BP177" s="3">
        <f ca="1">IFERROR(INDEX(INDIRECT("day_wise_sales_data!$B$2:$BZ$599"),MATCH(resource!$CC177,day_wise_sales_data!$A$2:$A$500,0),MATCH(resource!BP$2,INDIRECT("day_wise_sales_data!$B$1:$BZ$1"),0)),0)</f>
        <v>844.86</v>
      </c>
      <c r="BQ177" s="3">
        <f ca="1">IFERROR(INDEX(INDIRECT("day_wise_sales_data!$B$2:$BZ$599"),MATCH(resource!$CC177,day_wise_sales_data!$A$2:$A$500,0),MATCH(resource!BQ$2,INDIRECT("day_wise_sales_data!$B$1:$BZ$1"),0)),0)</f>
        <v>0</v>
      </c>
      <c r="BR177" s="3">
        <f ca="1">IFERROR(INDEX(INDIRECT("day_wise_sales_data!$B$2:$BZ$599"),MATCH(resource!$CC177,day_wise_sales_data!$A$2:$A$500,0),MATCH(resource!BR$2,INDIRECT("day_wise_sales_data!$B$1:$BZ$1"),0)),0)</f>
        <v>0</v>
      </c>
      <c r="BS177" s="3">
        <f ca="1">IFERROR(INDEX(INDIRECT("day_wise_sales_data!$B$2:$BZ$599"),MATCH(resource!$CC177,day_wise_sales_data!$A$2:$A$500,0),MATCH(resource!BS$2,INDIRECT("day_wise_sales_data!$B$1:$BZ$1"),0)),0)</f>
        <v>4241.12</v>
      </c>
      <c r="BT177" s="3">
        <f ca="1">IFERROR(INDEX(INDIRECT("day_wise_sales_data!$B$2:$BZ$599"),MATCH(resource!$CC177,day_wise_sales_data!$A$2:$A$500,0),MATCH(resource!BT$2,INDIRECT("day_wise_sales_data!$B$1:$BZ$1"),0)),0)</f>
        <v>688.52</v>
      </c>
      <c r="BU177" s="3">
        <f ca="1">IFERROR(INDEX(INDIRECT("day_wise_sales_data!$B$2:$BZ$599"),MATCH(resource!$CC177,day_wise_sales_data!$A$2:$A$500,0),MATCH(resource!BU$2,INDIRECT("day_wise_sales_data!$B$1:$BZ$1"),0)),0)</f>
        <v>5086.01</v>
      </c>
      <c r="BV177" s="3">
        <f ca="1">IFERROR(INDEX(INDIRECT("day_wise_sales_data!$B$2:$BZ$599"),MATCH(resource!$CC177,day_wise_sales_data!$A$2:$A$500,0),MATCH(resource!BV$2,INDIRECT("day_wise_sales_data!$B$1:$BZ$1"),0)),0)</f>
        <v>4283.72</v>
      </c>
      <c r="BW177" s="3">
        <f ca="1">IFERROR(INDEX(INDIRECT("day_wise_sales_data!$B$2:$BZ$599"),MATCH(resource!$CC177,day_wise_sales_data!$A$2:$A$500,0),MATCH(resource!BW$2,INDIRECT("day_wise_sales_data!$B$1:$BZ$1"),0)),0)</f>
        <v>0</v>
      </c>
      <c r="BX177" s="3">
        <f ca="1">IFERROR(INDEX(INDIRECT("day_wise_sales_data!$B$2:$BZ$599"),MATCH(resource!$CC177,day_wise_sales_data!$A$2:$A$500,0),MATCH(resource!BX$2,INDIRECT("day_wise_sales_data!$B$1:$BZ$1"),0)),0)</f>
        <v>0</v>
      </c>
      <c r="BY177" s="3">
        <f ca="1">IFERROR(INDEX(INDIRECT("day_wise_sales_data!$B$2:$BZ$599"),MATCH(resource!$CC177,day_wise_sales_data!$A$2:$A$500,0),MATCH(resource!BY$2,INDIRECT("day_wise_sales_data!$B$1:$BZ$1"),0)),0)</f>
        <v>10019.5</v>
      </c>
      <c r="BZ177" s="3">
        <f ca="1">IFERROR(INDEX(INDIRECT("day_wise_sales_data!$B$2:$BZ$599"),MATCH(resource!$CC177,day_wise_sales_data!$A$2:$A$500,0),MATCH(resource!BZ$2,INDIRECT("day_wise_sales_data!$B$1:$BZ$1"),0)),0)</f>
        <v>0</v>
      </c>
      <c r="CA177" s="3" t="str">
        <f ca="1">IFERROR(INDEX(INDIRECT("day_wise_sales_data!$B$2:$BZ$599"),MATCH(resource!$CC177,day_wise_sales_data!$A$2:$A$500,0),MATCH(resource!CA$2,INDIRECT("day_wise_sales_data!$B$1:$BZ$1"),0)),0)</f>
        <v>dd</v>
      </c>
      <c r="CC177" s="4" t="str">
        <f>sales_data!H176</f>
        <v>DHK02212</v>
      </c>
      <c r="CD177" s="1">
        <v>175</v>
      </c>
      <c r="CE177" s="1" t="str">
        <f>IF(AQ177=report!$AQ$3,resource!CD177,"")</f>
        <v/>
      </c>
      <c r="CF177" s="5" t="str">
        <f>IFERROR(SMALL($CE$3:$CE$1001,ROWS($CE$3:CE177)),"")</f>
        <v/>
      </c>
      <c r="CH177">
        <f>IFERROR(VLOOKUP($CC177,data_pull!$E$22:$G$700,2,0),0)</f>
        <v>67738.19</v>
      </c>
      <c r="CI177" s="1">
        <f t="shared" si="75"/>
        <v>110</v>
      </c>
      <c r="CJ177" s="1">
        <f t="shared" si="74"/>
        <v>684</v>
      </c>
      <c r="CK177" s="1" t="s">
        <v>1378</v>
      </c>
      <c r="CL177" s="1">
        <f t="shared" si="76"/>
        <v>15</v>
      </c>
      <c r="CM177" s="1" t="str">
        <f>IFERROR(VLOOKUP($CK177,stock_data!$B$3:$W$612,2,0),0)</f>
        <v>KOFSOL SYRUP</v>
      </c>
      <c r="CN177" s="1" t="str">
        <f>IFERROR(VLOOKUP($CK177,stock_data!$B$3:$W$612,4,0),0)</f>
        <v>100ml</v>
      </c>
      <c r="CO177" s="1">
        <f>IFERROR(VLOOKUP($CK177,stock_data!$B$3:$W$612,5,0),0)</f>
        <v>55</v>
      </c>
      <c r="CP177" s="3">
        <f t="shared" si="77"/>
        <v>684</v>
      </c>
      <c r="CQ177" s="3">
        <f t="shared" si="78"/>
        <v>37620</v>
      </c>
      <c r="CR177" s="1">
        <f>IFERROR(VLOOKUP($CK177,stock_data!$B$3:$W$612,6,0),0)</f>
        <v>3</v>
      </c>
      <c r="CS177" s="1">
        <f>IFERROR(VLOOKUP($CK177,stock_data!$B$3:$W$612,7,0),0)</f>
        <v>0</v>
      </c>
      <c r="CT177" s="1">
        <f>IFERROR(VLOOKUP($CK177,stock_data!$B$3:$W$612,8,0),0)</f>
        <v>1</v>
      </c>
      <c r="CU177" s="1">
        <f>IFERROR(VLOOKUP($CK177,stock_data!$B$3:$W$612,9,0),0)</f>
        <v>0</v>
      </c>
      <c r="CV177" s="1">
        <f>IFERROR(VLOOKUP($CK177,stock_data!$B$3:$W$612,10,0),0)</f>
        <v>0</v>
      </c>
      <c r="CW177" s="1">
        <f>IFERROR(VLOOKUP($CK177,stock_data!$B$3:$W$612,11,0),0)</f>
        <v>0</v>
      </c>
      <c r="CX177" s="1">
        <f>IFERROR(VLOOKUP($CK177,stock_data!$B$3:$W$612,12,0),0)</f>
        <v>0</v>
      </c>
      <c r="CY177" s="1">
        <f>IFERROR(VLOOKUP($CK177,stock_data!$B$3:$W$612,13,0),0)</f>
        <v>4</v>
      </c>
      <c r="CZ177" s="1">
        <f>IFERROR(VLOOKUP($CK177,stock_data!$B$3:$W$612,14,0),0)</f>
        <v>1</v>
      </c>
      <c r="DA177" s="1">
        <f>IFERROR(VLOOKUP($CK177,stock_data!$B$3:$W$612,15,0),0)</f>
        <v>8</v>
      </c>
      <c r="DB177" s="1">
        <f>IFERROR(VLOOKUP($CK177,stock_data!$B$3:$W$612,16,0),0)</f>
        <v>0</v>
      </c>
      <c r="DC177" s="1">
        <f>IFERROR(VLOOKUP($CK177,stock_data!$B$3:$W$612,17,0),0)</f>
        <v>6</v>
      </c>
      <c r="DD177" s="1">
        <f>IFERROR(VLOOKUP($CK177,stock_data!$B$3:$W$612,18,0),0)</f>
        <v>0</v>
      </c>
      <c r="DE177" s="1">
        <f>IFERROR(VLOOKUP($CK177,stock_data!$B$3:$W$612,19,0),0)</f>
        <v>0</v>
      </c>
      <c r="DF177" s="1">
        <f>IFERROR(VLOOKUP($CK177,stock_data!$B$3:$W$612,20,0),0)</f>
        <v>3</v>
      </c>
      <c r="DG177" s="1">
        <f>IFERROR(VLOOKUP($CK177,stock_data!$B$3:$W$612,21,0),0)</f>
        <v>4</v>
      </c>
      <c r="DH177" s="1">
        <f>IFERROR(VLOOKUP($CK177,stock_data!$B$3:$W$612,22,0),0)</f>
        <v>1</v>
      </c>
      <c r="DI177" s="1">
        <f t="shared" si="79"/>
        <v>31</v>
      </c>
      <c r="DJ177" s="1">
        <f t="shared" si="80"/>
        <v>1705</v>
      </c>
      <c r="DK177" s="3">
        <f>IFERROR(INDEX(COD_SALES!$B$5:$Z$500,MATCH(resource!$CC177,COD_SALES!$A$5:$A$500,0),MATCH(resource!DK$2,COD_SALES!$B$4:$Z$4,0)),"")</f>
        <v>0</v>
      </c>
      <c r="DL177" s="3">
        <f>IFERROR(INDEX(COD_SALES!$B$5:$Z$500,MATCH(resource!$CC177,COD_SALES!$A$5:$A$500,0),MATCH(resource!DL$2,COD_SALES!$B$4:$Z$4,0)),"")</f>
        <v>0</v>
      </c>
      <c r="DM177" s="3">
        <f>IFERROR(INDEX(COD_SALES!$B$5:$Z$500,MATCH(resource!$CC177,COD_SALES!$A$5:$A$500,0),MATCH(resource!DM$2,COD_SALES!$B$4:$Z$4,0)),"")</f>
        <v>0</v>
      </c>
      <c r="DN177" s="3" t="str">
        <f>IFERROR(INDEX(COD_SALES!$B$5:$Z$500,MATCH(resource!$CC177,COD_SALES!$A$5:$A$500,0),MATCH(resource!DN$2,COD_SALES!$B$4:$Z$4,0)),"")</f>
        <v/>
      </c>
      <c r="DO177" s="3">
        <f>IFERROR(INDEX(COD_SALES!$B$5:$Z$500,MATCH(resource!$CC177,COD_SALES!$A$5:$A$500,0),MATCH(resource!DO$2,COD_SALES!$B$4:$Z$4,0)),"")</f>
        <v>0</v>
      </c>
      <c r="DP177" s="3">
        <f>IFERROR(INDEX(COD_SALES!$B$5:$Z$500,MATCH(resource!$CC177,COD_SALES!$A$5:$A$500,0),MATCH(resource!DP$2,COD_SALES!$B$4:$Z$4,0)),"")</f>
        <v>0</v>
      </c>
      <c r="DQ177" s="3" t="str">
        <f>IFERROR(INDEX(COD_SALES!$B$5:$Z$500,MATCH(resource!$CC177,COD_SALES!$A$5:$A$500,0),MATCH(resource!DQ$2,COD_SALES!$B$4:$Z$4,0)),"")</f>
        <v/>
      </c>
      <c r="DR177" s="3">
        <f>IFERROR(INDEX(COD_SALES!$B$5:$Z$500,MATCH(resource!$CC177,COD_SALES!$A$5:$A$500,0),MATCH(resource!DR$2,COD_SALES!$B$4:$Z$4,0)),"")</f>
        <v>0</v>
      </c>
      <c r="DS177" s="3">
        <f>IFERROR(INDEX(COD_SALES!$B$5:$Z$500,MATCH(resource!$CC177,COD_SALES!$A$5:$A$500,0),MATCH(resource!DS$2,COD_SALES!$B$4:$Z$4,0)),"")</f>
        <v>8</v>
      </c>
      <c r="DT177" s="3">
        <f>IFERROR(INDEX(COD_SALES!$B$5:$Z$500,MATCH(resource!$CC177,COD_SALES!$A$5:$A$500,0),MATCH(resource!DT$2,COD_SALES!$B$4:$Z$4,0)),"")</f>
        <v>0</v>
      </c>
      <c r="DU177" s="3">
        <f>IFERROR(INDEX(COD_SALES!$B$5:$Z$500,MATCH(resource!$CC177,COD_SALES!$A$5:$A$500,0),MATCH(resource!DU$2,COD_SALES!$B$4:$Z$4,0)),"")</f>
        <v>0</v>
      </c>
      <c r="DV177" s="3">
        <f>IFERROR(INDEX(COD_SALES!$B$5:$Z$500,MATCH(resource!$CC177,COD_SALES!$A$5:$A$500,0),MATCH(resource!DV$2,COD_SALES!$B$4:$Z$4,0)),"")</f>
        <v>0</v>
      </c>
      <c r="DW177" s="3">
        <f>IFERROR(INDEX(COD_SALES!$B$5:$Z$500,MATCH(resource!$CC177,COD_SALES!$A$5:$A$500,0),MATCH(resource!DW$2,COD_SALES!$B$4:$Z$4,0)),"")</f>
        <v>8</v>
      </c>
      <c r="DX177" s="3">
        <f>IFERROR(INDEX(COD_SALES!$B$5:$Z$500,MATCH(resource!$CC177,COD_SALES!$A$5:$A$500,0),MATCH(resource!DX$2,COD_SALES!$B$4:$Z$4,0)),"")</f>
        <v>0</v>
      </c>
      <c r="DY177" s="3">
        <f>IFERROR(INDEX(COD_SALES!$B$5:$Z$500,MATCH(resource!$CC177,COD_SALES!$A$5:$A$500,0),MATCH(resource!DY$2,COD_SALES!$B$4:$Z$4,0)),"")</f>
        <v>0</v>
      </c>
      <c r="DZ177" s="3">
        <f>IFERROR(INDEX(COD_SALES!$B$5:$Z$500,MATCH(resource!$CC177,COD_SALES!$A$5:$A$500,0),MATCH(resource!DZ$2,COD_SALES!$B$4:$Z$4,0)),"")</f>
        <v>0</v>
      </c>
      <c r="EA177" s="3">
        <f>IFERROR(INDEX(COD_SALES!$B$5:$Z$500,MATCH(resource!$CC177,COD_SALES!$A$5:$A$500,0),MATCH(resource!EA$2,COD_SALES!$B$4:$Z$4,0)),"")</f>
        <v>0</v>
      </c>
      <c r="EB177" s="3">
        <f t="shared" si="81"/>
        <v>5930.8</v>
      </c>
      <c r="ED177" s="3">
        <f>IFERROR(VLOOKUP($CK177,depot_prod_sales!$B$5:$S$200,3,0),0)</f>
        <v>0</v>
      </c>
      <c r="EE177" s="3">
        <f>IFERROR(VLOOKUP($CK177,depot_prod_sales!$B$5:$S$200,4,0),0)</f>
        <v>0</v>
      </c>
      <c r="EF177" s="3">
        <f>IFERROR(VLOOKUP($CK177,depot_prod_sales!$B$5:$S$200,5,0),0)</f>
        <v>0</v>
      </c>
      <c r="EG177" s="3">
        <f>IFERROR(VLOOKUP($CK177,depot_prod_sales!$B$5:$S$200,6,0),0)</f>
        <v>0</v>
      </c>
      <c r="EH177" s="3">
        <f>IFERROR(VLOOKUP($CK177,depot_prod_sales!$B$5:$S$200,7,0),0)</f>
        <v>48</v>
      </c>
      <c r="EI177" s="3">
        <f>IFERROR(VLOOKUP($CK177,depot_prod_sales!$B$5:$S$200,8,0),0)</f>
        <v>0</v>
      </c>
      <c r="EJ177" s="3">
        <f>IFERROR(VLOOKUP($CK177,depot_prod_sales!$B$5:$S$200,9,0),0)</f>
        <v>0</v>
      </c>
      <c r="EK177" s="3">
        <f>IFERROR(VLOOKUP($CK177,depot_prod_sales!$B$5:$S$200,10,0),0)</f>
        <v>0</v>
      </c>
      <c r="EL177" s="3">
        <f>IFERROR(VLOOKUP($CK177,depot_prod_sales!$B$5:$S$200,11,0),0)</f>
        <v>0</v>
      </c>
      <c r="EM177" s="3">
        <f>IFERROR(VLOOKUP($CK177,depot_prod_sales!$B$5:$S$200,12,0),0)</f>
        <v>0</v>
      </c>
      <c r="EN177" s="3">
        <f>IFERROR(VLOOKUP($CK177,depot_prod_sales!$B$5:$S$200,13,0),0)</f>
        <v>0</v>
      </c>
      <c r="EO177" s="3">
        <f>IFERROR(VLOOKUP($CK177,depot_prod_sales!$B$5:$S$200,14,0),0)</f>
        <v>0</v>
      </c>
      <c r="EP177" s="3">
        <f>IFERROR(VLOOKUP($CK177,depot_prod_sales!$B$5:$S$200,15,0),0)</f>
        <v>0</v>
      </c>
      <c r="EQ177" s="3">
        <f>IFERROR(VLOOKUP($CK177,depot_prod_sales!$B$5:$S$200,16,0),0)</f>
        <v>0</v>
      </c>
      <c r="ER177" s="3">
        <f>IFERROR(VLOOKUP($CK177,depot_prod_sales!$B$5:$S$200,17,0),0)</f>
        <v>0</v>
      </c>
      <c r="ES177" s="3">
        <f>IFERROR(VLOOKUP($CK177,depot_prod_sales!$B$5:$S$200,18,0),0)</f>
        <v>0</v>
      </c>
      <c r="ET177" s="116">
        <f t="shared" si="82"/>
        <v>48</v>
      </c>
      <c r="EU177" s="116">
        <f t="shared" si="83"/>
        <v>2640</v>
      </c>
      <c r="EW177" s="3">
        <f>IFERROR(VLOOKUP(CC177,data_pull!$AO$25:$AR$546,2,0),0)</f>
        <v>12</v>
      </c>
      <c r="EX177" s="1">
        <f>IFERROR(VLOOKUP(CC177,data_pull!$AO$25:$AR$546,4,0),0)</f>
        <v>190000</v>
      </c>
    </row>
    <row r="178" spans="13:154" x14ac:dyDescent="0.25"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4" t="str">
        <f>sales_data!B177</f>
        <v>Farid Ahmed</v>
      </c>
      <c r="AR178" s="4" t="str">
        <f>sales_data!C177</f>
        <v>Ali Hossain</v>
      </c>
      <c r="AS178" s="5" t="str">
        <f t="shared" si="73"/>
        <v/>
      </c>
      <c r="AT178" s="4" t="str">
        <f>sales_data!I177</f>
        <v>Shahidul Islam-12</v>
      </c>
      <c r="AU178" s="4" t="str">
        <f>sales_data!W177</f>
        <v>Mohammadpur-1 (Cb)</v>
      </c>
      <c r="AV178" s="1">
        <f>sales_data!N177</f>
        <v>83861.990000000005</v>
      </c>
      <c r="AW178" s="1">
        <f>sales_data!P177</f>
        <v>39</v>
      </c>
      <c r="AX178" s="3">
        <f ca="1">IFERROR(INDEX(INDIRECT("day_wise_sales_data!$B$2:$BZ$599"),MATCH(resource!$CC178,day_wise_sales_data!$A$2:$A$500,0),MATCH(resource!AX$2,INDIRECT("day_wise_sales_data!$B$1:$BZ$1"),0)),0)</f>
        <v>0</v>
      </c>
      <c r="AY178" s="3">
        <f ca="1">IFERROR(INDEX(INDIRECT("day_wise_sales_data!$B$2:$BZ$599"),MATCH(resource!$CC178,day_wise_sales_data!$A$2:$A$500,0),MATCH(resource!AY$2,INDIRECT("day_wise_sales_data!$B$1:$BZ$1"),0)),0)</f>
        <v>0</v>
      </c>
      <c r="AZ178" s="3">
        <f ca="1">IFERROR(INDEX(INDIRECT("day_wise_sales_data!$B$2:$BZ$599"),MATCH(resource!$CC178,day_wise_sales_data!$A$2:$A$500,0),MATCH(resource!AZ$2,INDIRECT("day_wise_sales_data!$B$1:$BZ$1"),0)),0)</f>
        <v>0</v>
      </c>
      <c r="BA178" s="3">
        <f ca="1">IFERROR(INDEX(INDIRECT("day_wise_sales_data!$B$2:$BZ$599"),MATCH(resource!$CC178,day_wise_sales_data!$A$2:$A$500,0),MATCH(resource!BA$2,INDIRECT("day_wise_sales_data!$B$1:$BZ$1"),0)),0)</f>
        <v>847.77</v>
      </c>
      <c r="BB178" s="3">
        <f ca="1">IFERROR(INDEX(INDIRECT("day_wise_sales_data!$B$2:$BZ$599"),MATCH(resource!$CC178,day_wise_sales_data!$A$2:$A$500,0),MATCH(resource!BB$2,INDIRECT("day_wise_sales_data!$B$1:$BZ$1"),0)),0)</f>
        <v>882.67</v>
      </c>
      <c r="BC178" s="3">
        <f ca="1">IFERROR(INDEX(INDIRECT("day_wise_sales_data!$B$2:$BZ$599"),MATCH(resource!$CC178,day_wise_sales_data!$A$2:$A$500,0),MATCH(resource!BC$2,INDIRECT("day_wise_sales_data!$B$1:$BZ$1"),0)),0)</f>
        <v>0</v>
      </c>
      <c r="BD178" s="3">
        <f ca="1">IFERROR(INDEX(INDIRECT("day_wise_sales_data!$B$2:$BZ$599"),MATCH(resource!$CC178,day_wise_sales_data!$A$2:$A$500,0),MATCH(resource!BD$2,INDIRECT("day_wise_sales_data!$B$1:$BZ$1"),0)),0)</f>
        <v>0</v>
      </c>
      <c r="BE178" s="3">
        <f ca="1">IFERROR(INDEX(INDIRECT("day_wise_sales_data!$B$2:$BZ$599"),MATCH(resource!$CC178,day_wise_sales_data!$A$2:$A$500,0),MATCH(resource!BE$2,INDIRECT("day_wise_sales_data!$B$1:$BZ$1"),0)),0)</f>
        <v>-1317.14</v>
      </c>
      <c r="BF178" s="3">
        <f ca="1">IFERROR(INDEX(INDIRECT("day_wise_sales_data!$B$2:$BZ$599"),MATCH(resource!$CC178,day_wise_sales_data!$A$2:$A$500,0),MATCH(resource!BF$2,INDIRECT("day_wise_sales_data!$B$1:$BZ$1"),0)),0)</f>
        <v>0</v>
      </c>
      <c r="BG178" s="3">
        <f ca="1">IFERROR(INDEX(INDIRECT("day_wise_sales_data!$B$2:$BZ$599"),MATCH(resource!$CC178,day_wise_sales_data!$A$2:$A$500,0),MATCH(resource!BG$2,INDIRECT("day_wise_sales_data!$B$1:$BZ$1"),0)),0)</f>
        <v>7413.82</v>
      </c>
      <c r="BH178" s="3">
        <f ca="1">IFERROR(INDEX(INDIRECT("day_wise_sales_data!$B$2:$BZ$599"),MATCH(resource!$CC178,day_wise_sales_data!$A$2:$A$500,0),MATCH(resource!BH$2,INDIRECT("day_wise_sales_data!$B$1:$BZ$1"),0)),0)</f>
        <v>1267.29</v>
      </c>
      <c r="BI178" s="3">
        <f ca="1">IFERROR(INDEX(INDIRECT("day_wise_sales_data!$B$2:$BZ$599"),MATCH(resource!$CC178,day_wise_sales_data!$A$2:$A$500,0),MATCH(resource!BI$2,INDIRECT("day_wise_sales_data!$B$1:$BZ$1"),0)),0)</f>
        <v>0</v>
      </c>
      <c r="BJ178" s="3">
        <f ca="1">IFERROR(INDEX(INDIRECT("day_wise_sales_data!$B$2:$BZ$599"),MATCH(resource!$CC178,day_wise_sales_data!$A$2:$A$500,0),MATCH(resource!BJ$2,INDIRECT("day_wise_sales_data!$B$1:$BZ$1"),0)),0)</f>
        <v>0</v>
      </c>
      <c r="BK178" s="3">
        <f ca="1">IFERROR(INDEX(INDIRECT("day_wise_sales_data!$B$2:$BZ$599"),MATCH(resource!$CC178,day_wise_sales_data!$A$2:$A$500,0),MATCH(resource!BK$2,INDIRECT("day_wise_sales_data!$B$1:$BZ$1"),0)),0)</f>
        <v>20573.93</v>
      </c>
      <c r="BL178" s="3">
        <f ca="1">IFERROR(INDEX(INDIRECT("day_wise_sales_data!$B$2:$BZ$599"),MATCH(resource!$CC178,day_wise_sales_data!$A$2:$A$500,0),MATCH(resource!BL$2,INDIRECT("day_wise_sales_data!$B$1:$BZ$1"),0)),0)</f>
        <v>1903.56</v>
      </c>
      <c r="BM178" s="3">
        <f ca="1">IFERROR(INDEX(INDIRECT("day_wise_sales_data!$B$2:$BZ$599"),MATCH(resource!$CC178,day_wise_sales_data!$A$2:$A$500,0),MATCH(resource!BM$2,INDIRECT("day_wise_sales_data!$B$1:$BZ$1"),0)),0)</f>
        <v>3011.9</v>
      </c>
      <c r="BN178" s="3">
        <f ca="1">IFERROR(INDEX(INDIRECT("day_wise_sales_data!$B$2:$BZ$599"),MATCH(resource!$CC178,day_wise_sales_data!$A$2:$A$500,0),MATCH(resource!BN$2,INDIRECT("day_wise_sales_data!$B$1:$BZ$1"),0)),0)</f>
        <v>6128.22</v>
      </c>
      <c r="BO178" s="3">
        <f ca="1">IFERROR(INDEX(INDIRECT("day_wise_sales_data!$B$2:$BZ$599"),MATCH(resource!$CC178,day_wise_sales_data!$A$2:$A$500,0),MATCH(resource!BO$2,INDIRECT("day_wise_sales_data!$B$1:$BZ$1"),0)),0)</f>
        <v>0</v>
      </c>
      <c r="BP178" s="3">
        <f ca="1">IFERROR(INDEX(INDIRECT("day_wise_sales_data!$B$2:$BZ$599"),MATCH(resource!$CC178,day_wise_sales_data!$A$2:$A$500,0),MATCH(resource!BP$2,INDIRECT("day_wise_sales_data!$B$1:$BZ$1"),0)),0)</f>
        <v>1478.48</v>
      </c>
      <c r="BQ178" s="3">
        <f ca="1">IFERROR(INDEX(INDIRECT("day_wise_sales_data!$B$2:$BZ$599"),MATCH(resource!$CC178,day_wise_sales_data!$A$2:$A$500,0),MATCH(resource!BQ$2,INDIRECT("day_wise_sales_data!$B$1:$BZ$1"),0)),0)</f>
        <v>0</v>
      </c>
      <c r="BR178" s="3">
        <f ca="1">IFERROR(INDEX(INDIRECT("day_wise_sales_data!$B$2:$BZ$599"),MATCH(resource!$CC178,day_wise_sales_data!$A$2:$A$500,0),MATCH(resource!BR$2,INDIRECT("day_wise_sales_data!$B$1:$BZ$1"),0)),0)</f>
        <v>13717.28</v>
      </c>
      <c r="BS178" s="3">
        <f ca="1">IFERROR(INDEX(INDIRECT("day_wise_sales_data!$B$2:$BZ$599"),MATCH(resource!$CC178,day_wise_sales_data!$A$2:$A$500,0),MATCH(resource!BS$2,INDIRECT("day_wise_sales_data!$B$1:$BZ$1"),0)),0)</f>
        <v>1848.11</v>
      </c>
      <c r="BT178" s="3">
        <f ca="1">IFERROR(INDEX(INDIRECT("day_wise_sales_data!$B$2:$BZ$599"),MATCH(resource!$CC178,day_wise_sales_data!$A$2:$A$500,0),MATCH(resource!BT$2,INDIRECT("day_wise_sales_data!$B$1:$BZ$1"),0)),0)</f>
        <v>1147.5899999999999</v>
      </c>
      <c r="BU178" s="3">
        <f ca="1">IFERROR(INDEX(INDIRECT("day_wise_sales_data!$B$2:$BZ$599"),MATCH(resource!$CC178,day_wise_sales_data!$A$2:$A$500,0),MATCH(resource!BU$2,INDIRECT("day_wise_sales_data!$B$1:$BZ$1"),0)),0)</f>
        <v>7408.17</v>
      </c>
      <c r="BV178" s="3">
        <f ca="1">IFERROR(INDEX(INDIRECT("day_wise_sales_data!$B$2:$BZ$599"),MATCH(resource!$CC178,day_wise_sales_data!$A$2:$A$500,0),MATCH(resource!BV$2,INDIRECT("day_wise_sales_data!$B$1:$BZ$1"),0)),0)</f>
        <v>9097.2099999999991</v>
      </c>
      <c r="BW178" s="3">
        <f ca="1">IFERROR(INDEX(INDIRECT("day_wise_sales_data!$B$2:$BZ$599"),MATCH(resource!$CC178,day_wise_sales_data!$A$2:$A$500,0),MATCH(resource!BW$2,INDIRECT("day_wise_sales_data!$B$1:$BZ$1"),0)),0)</f>
        <v>2799.47</v>
      </c>
      <c r="BX178" s="3">
        <f ca="1">IFERROR(INDEX(INDIRECT("day_wise_sales_data!$B$2:$BZ$599"),MATCH(resource!$CC178,day_wise_sales_data!$A$2:$A$500,0),MATCH(resource!BX$2,INDIRECT("day_wise_sales_data!$B$1:$BZ$1"),0)),0)</f>
        <v>0</v>
      </c>
      <c r="BY178" s="3">
        <f ca="1">IFERROR(INDEX(INDIRECT("day_wise_sales_data!$B$2:$BZ$599"),MATCH(resource!$CC178,day_wise_sales_data!$A$2:$A$500,0),MATCH(resource!BY$2,INDIRECT("day_wise_sales_data!$B$1:$BZ$1"),0)),0)</f>
        <v>0</v>
      </c>
      <c r="BZ178" s="3">
        <f ca="1">IFERROR(INDEX(INDIRECT("day_wise_sales_data!$B$2:$BZ$599"),MATCH(resource!$CC178,day_wise_sales_data!$A$2:$A$500,0),MATCH(resource!BZ$2,INDIRECT("day_wise_sales_data!$B$1:$BZ$1"),0)),0)</f>
        <v>10317.24</v>
      </c>
      <c r="CA178" s="3" t="str">
        <f ca="1">IFERROR(INDEX(INDIRECT("day_wise_sales_data!$B$2:$BZ$599"),MATCH(resource!$CC178,day_wise_sales_data!$A$2:$A$500,0),MATCH(resource!CA$2,INDIRECT("day_wise_sales_data!$B$1:$BZ$1"),0)),0)</f>
        <v>dd</v>
      </c>
      <c r="CC178" s="4" t="str">
        <f>sales_data!H177</f>
        <v>DHK01136</v>
      </c>
      <c r="CD178" s="1">
        <v>176</v>
      </c>
      <c r="CE178" s="1" t="str">
        <f>IF(AQ178=report!$AQ$3,resource!CD178,"")</f>
        <v/>
      </c>
      <c r="CF178" s="5" t="str">
        <f>IFERROR(SMALL($CE$3:$CE$1001,ROWS($CE$3:CE178)),"")</f>
        <v/>
      </c>
      <c r="CH178">
        <f>IFERROR(VLOOKUP($CC178,data_pull!$E$22:$G$700,2,0),0)</f>
        <v>83861.990000000005</v>
      </c>
      <c r="CI178" s="1">
        <f t="shared" si="75"/>
        <v>2</v>
      </c>
      <c r="CJ178" s="1">
        <f t="shared" si="74"/>
        <v>0</v>
      </c>
      <c r="CK178" s="1" t="s">
        <v>1380</v>
      </c>
      <c r="CL178" s="1">
        <f t="shared" si="76"/>
        <v>111</v>
      </c>
      <c r="CM178" s="1" t="str">
        <f>IFERROR(VLOOKUP($CK178,stock_data!$B$3:$W$612,2,0),0)</f>
        <v>KOVLON DISINFECTANT 1 LITER</v>
      </c>
      <c r="CN178" s="1" t="str">
        <f>IFERROR(VLOOKUP($CK178,stock_data!$B$3:$W$612,4,0),0)</f>
        <v>1 LITER</v>
      </c>
      <c r="CO178" s="1">
        <f>IFERROR(VLOOKUP($CK178,stock_data!$B$3:$W$612,5,0),0)</f>
        <v>211.2</v>
      </c>
      <c r="CP178" s="3">
        <f t="shared" si="77"/>
        <v>0</v>
      </c>
      <c r="CQ178" s="3">
        <f t="shared" si="78"/>
        <v>0</v>
      </c>
      <c r="CR178" s="1">
        <f>IFERROR(VLOOKUP($CK178,stock_data!$B$3:$W$612,6,0),0)</f>
        <v>317</v>
      </c>
      <c r="CS178" s="1">
        <f>IFERROR(VLOOKUP($CK178,stock_data!$B$3:$W$612,7,0),0)</f>
        <v>1344</v>
      </c>
      <c r="CT178" s="1">
        <f>IFERROR(VLOOKUP($CK178,stock_data!$B$3:$W$612,8,0),0)</f>
        <v>1147</v>
      </c>
      <c r="CU178" s="1">
        <f>IFERROR(VLOOKUP($CK178,stock_data!$B$3:$W$612,9,0),0)</f>
        <v>0</v>
      </c>
      <c r="CV178" s="1">
        <f>IFERROR(VLOOKUP($CK178,stock_data!$B$3:$W$612,10,0),0)</f>
        <v>947</v>
      </c>
      <c r="CW178" s="1">
        <f>IFERROR(VLOOKUP($CK178,stock_data!$B$3:$W$612,11,0),0)</f>
        <v>837</v>
      </c>
      <c r="CX178" s="1">
        <f>IFERROR(VLOOKUP($CK178,stock_data!$B$3:$W$612,12,0),0)</f>
        <v>4036</v>
      </c>
      <c r="CY178" s="1">
        <f>IFERROR(VLOOKUP($CK178,stock_data!$B$3:$W$612,13,0),0)</f>
        <v>1198</v>
      </c>
      <c r="CZ178" s="1">
        <f>IFERROR(VLOOKUP($CK178,stock_data!$B$3:$W$612,14,0),0)</f>
        <v>1433</v>
      </c>
      <c r="DA178" s="1">
        <f>IFERROR(VLOOKUP($CK178,stock_data!$B$3:$W$612,15,0),0)</f>
        <v>431</v>
      </c>
      <c r="DB178" s="1">
        <f>IFERROR(VLOOKUP($CK178,stock_data!$B$3:$W$612,16,0),0)</f>
        <v>601</v>
      </c>
      <c r="DC178" s="1">
        <f>IFERROR(VLOOKUP($CK178,stock_data!$B$3:$W$612,17,0),0)</f>
        <v>1067</v>
      </c>
      <c r="DD178" s="1">
        <f>IFERROR(VLOOKUP($CK178,stock_data!$B$3:$W$612,18,0),0)</f>
        <v>1374</v>
      </c>
      <c r="DE178" s="1">
        <f>IFERROR(VLOOKUP($CK178,stock_data!$B$3:$W$612,19,0),0)</f>
        <v>670</v>
      </c>
      <c r="DF178" s="1">
        <f>IFERROR(VLOOKUP($CK178,stock_data!$B$3:$W$612,20,0),0)</f>
        <v>794</v>
      </c>
      <c r="DG178" s="1">
        <f>IFERROR(VLOOKUP($CK178,stock_data!$B$3:$W$612,21,0),0)</f>
        <v>830</v>
      </c>
      <c r="DH178" s="1">
        <f>IFERROR(VLOOKUP($CK178,stock_data!$B$3:$W$612,22,0),0)</f>
        <v>684</v>
      </c>
      <c r="DI178" s="1">
        <f t="shared" si="79"/>
        <v>17710</v>
      </c>
      <c r="DJ178" s="1">
        <f t="shared" si="80"/>
        <v>3740352</v>
      </c>
      <c r="DK178" s="3">
        <f>IFERROR(INDEX(COD_SALES!$B$5:$Z$500,MATCH(resource!$CC178,COD_SALES!$A$5:$A$500,0),MATCH(resource!DK$2,COD_SALES!$B$4:$Z$4,0)),"")</f>
        <v>2</v>
      </c>
      <c r="DL178" s="3">
        <f>IFERROR(INDEX(COD_SALES!$B$5:$Z$500,MATCH(resource!$CC178,COD_SALES!$A$5:$A$500,0),MATCH(resource!DL$2,COD_SALES!$B$4:$Z$4,0)),"")</f>
        <v>0</v>
      </c>
      <c r="DM178" s="3">
        <f>IFERROR(INDEX(COD_SALES!$B$5:$Z$500,MATCH(resource!$CC178,COD_SALES!$A$5:$A$500,0),MATCH(resource!DM$2,COD_SALES!$B$4:$Z$4,0)),"")</f>
        <v>1</v>
      </c>
      <c r="DN178" s="3" t="str">
        <f>IFERROR(INDEX(COD_SALES!$B$5:$Z$500,MATCH(resource!$CC178,COD_SALES!$A$5:$A$500,0),MATCH(resource!DN$2,COD_SALES!$B$4:$Z$4,0)),"")</f>
        <v/>
      </c>
      <c r="DO178" s="3">
        <f>IFERROR(INDEX(COD_SALES!$B$5:$Z$500,MATCH(resource!$CC178,COD_SALES!$A$5:$A$500,0),MATCH(resource!DO$2,COD_SALES!$B$4:$Z$4,0)),"")</f>
        <v>0</v>
      </c>
      <c r="DP178" s="3">
        <f>IFERROR(INDEX(COD_SALES!$B$5:$Z$500,MATCH(resource!$CC178,COD_SALES!$A$5:$A$500,0),MATCH(resource!DP$2,COD_SALES!$B$4:$Z$4,0)),"")</f>
        <v>0</v>
      </c>
      <c r="DQ178" s="3" t="str">
        <f>IFERROR(INDEX(COD_SALES!$B$5:$Z$500,MATCH(resource!$CC178,COD_SALES!$A$5:$A$500,0),MATCH(resource!DQ$2,COD_SALES!$B$4:$Z$4,0)),"")</f>
        <v/>
      </c>
      <c r="DR178" s="3">
        <f>IFERROR(INDEX(COD_SALES!$B$5:$Z$500,MATCH(resource!$CC178,COD_SALES!$A$5:$A$500,0),MATCH(resource!DR$2,COD_SALES!$B$4:$Z$4,0)),"")</f>
        <v>0</v>
      </c>
      <c r="DS178" s="3">
        <f>IFERROR(INDEX(COD_SALES!$B$5:$Z$500,MATCH(resource!$CC178,COD_SALES!$A$5:$A$500,0),MATCH(resource!DS$2,COD_SALES!$B$4:$Z$4,0)),"")</f>
        <v>70</v>
      </c>
      <c r="DT178" s="3">
        <f>IFERROR(INDEX(COD_SALES!$B$5:$Z$500,MATCH(resource!$CC178,COD_SALES!$A$5:$A$500,0),MATCH(resource!DT$2,COD_SALES!$B$4:$Z$4,0)),"")</f>
        <v>10</v>
      </c>
      <c r="DU178" s="3">
        <f>IFERROR(INDEX(COD_SALES!$B$5:$Z$500,MATCH(resource!$CC178,COD_SALES!$A$5:$A$500,0),MATCH(resource!DU$2,COD_SALES!$B$4:$Z$4,0)),"")</f>
        <v>5</v>
      </c>
      <c r="DV178" s="3">
        <f>IFERROR(INDEX(COD_SALES!$B$5:$Z$500,MATCH(resource!$CC178,COD_SALES!$A$5:$A$500,0),MATCH(resource!DV$2,COD_SALES!$B$4:$Z$4,0)),"")</f>
        <v>0</v>
      </c>
      <c r="DW178" s="3">
        <f>IFERROR(INDEX(COD_SALES!$B$5:$Z$500,MATCH(resource!$CC178,COD_SALES!$A$5:$A$500,0),MATCH(resource!DW$2,COD_SALES!$B$4:$Z$4,0)),"")</f>
        <v>17</v>
      </c>
      <c r="DX178" s="3">
        <f>IFERROR(INDEX(COD_SALES!$B$5:$Z$500,MATCH(resource!$CC178,COD_SALES!$A$5:$A$500,0),MATCH(resource!DX$2,COD_SALES!$B$4:$Z$4,0)),"")</f>
        <v>60</v>
      </c>
      <c r="DY178" s="3">
        <f>IFERROR(INDEX(COD_SALES!$B$5:$Z$500,MATCH(resource!$CC178,COD_SALES!$A$5:$A$500,0),MATCH(resource!DY$2,COD_SALES!$B$4:$Z$4,0)),"")</f>
        <v>3</v>
      </c>
      <c r="DZ178" s="3">
        <f>IFERROR(INDEX(COD_SALES!$B$5:$Z$500,MATCH(resource!$CC178,COD_SALES!$A$5:$A$500,0),MATCH(resource!DZ$2,COD_SALES!$B$4:$Z$4,0)),"")</f>
        <v>0</v>
      </c>
      <c r="EA178" s="3">
        <f>IFERROR(INDEX(COD_SALES!$B$5:$Z$500,MATCH(resource!$CC178,COD_SALES!$A$5:$A$500,0),MATCH(resource!EA$2,COD_SALES!$B$4:$Z$4,0)),"")</f>
        <v>0</v>
      </c>
      <c r="EB178" s="3">
        <f t="shared" si="81"/>
        <v>36381.199999999997</v>
      </c>
      <c r="ED178" s="3">
        <f>IFERROR(VLOOKUP($CK178,depot_prod_sales!$B$5:$S$200,3,0),0)</f>
        <v>0</v>
      </c>
      <c r="EE178" s="3">
        <f>IFERROR(VLOOKUP($CK178,depot_prod_sales!$B$5:$S$200,4,0),0)</f>
        <v>0</v>
      </c>
      <c r="EF178" s="3">
        <f>IFERROR(VLOOKUP($CK178,depot_prod_sales!$B$5:$S$200,5,0),0)</f>
        <v>0</v>
      </c>
      <c r="EG178" s="3">
        <f>IFERROR(VLOOKUP($CK178,depot_prod_sales!$B$5:$S$200,6,0),0)</f>
        <v>0</v>
      </c>
      <c r="EH178" s="3">
        <f>IFERROR(VLOOKUP($CK178,depot_prod_sales!$B$5:$S$200,7,0),0)</f>
        <v>4</v>
      </c>
      <c r="EI178" s="3">
        <f>IFERROR(VLOOKUP($CK178,depot_prod_sales!$B$5:$S$200,8,0),0)</f>
        <v>421</v>
      </c>
      <c r="EJ178" s="3">
        <f>IFERROR(VLOOKUP($CK178,depot_prod_sales!$B$5:$S$200,9,0),0)</f>
        <v>4</v>
      </c>
      <c r="EK178" s="3">
        <f>IFERROR(VLOOKUP($CK178,depot_prod_sales!$B$5:$S$200,10,0),0)</f>
        <v>0</v>
      </c>
      <c r="EL178" s="3">
        <f>IFERROR(VLOOKUP($CK178,depot_prod_sales!$B$5:$S$200,11,0),0)</f>
        <v>0</v>
      </c>
      <c r="EM178" s="3">
        <f>IFERROR(VLOOKUP($CK178,depot_prod_sales!$B$5:$S$200,12,0),0)</f>
        <v>0</v>
      </c>
      <c r="EN178" s="3">
        <f>IFERROR(VLOOKUP($CK178,depot_prod_sales!$B$5:$S$200,13,0),0)</f>
        <v>5</v>
      </c>
      <c r="EO178" s="3">
        <f>IFERROR(VLOOKUP($CK178,depot_prod_sales!$B$5:$S$200,14,0),0)</f>
        <v>0</v>
      </c>
      <c r="EP178" s="3">
        <f>IFERROR(VLOOKUP($CK178,depot_prod_sales!$B$5:$S$200,15,0),0)</f>
        <v>0</v>
      </c>
      <c r="EQ178" s="3">
        <f>IFERROR(VLOOKUP($CK178,depot_prod_sales!$B$5:$S$200,16,0),0)</f>
        <v>0</v>
      </c>
      <c r="ER178" s="3">
        <f>IFERROR(VLOOKUP($CK178,depot_prod_sales!$B$5:$S$200,17,0),0)</f>
        <v>0</v>
      </c>
      <c r="ES178" s="3">
        <f>IFERROR(VLOOKUP($CK178,depot_prod_sales!$B$5:$S$200,18,0),0)</f>
        <v>0</v>
      </c>
      <c r="ET178" s="116">
        <f t="shared" si="82"/>
        <v>434</v>
      </c>
      <c r="EU178" s="116">
        <f t="shared" si="83"/>
        <v>91660.799999999988</v>
      </c>
      <c r="EW178" s="3">
        <f>IFERROR(VLOOKUP(CC178,data_pull!$AO$25:$AR$546,2,0),0)</f>
        <v>23</v>
      </c>
      <c r="EX178" s="1">
        <f>IFERROR(VLOOKUP(CC178,data_pull!$AO$25:$AR$546,4,0),0)</f>
        <v>170000</v>
      </c>
    </row>
    <row r="179" spans="13:154" x14ac:dyDescent="0.25"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4" t="str">
        <f>sales_data!B178</f>
        <v>Farid Ahmed</v>
      </c>
      <c r="AR179" s="4" t="str">
        <f>sales_data!C178</f>
        <v>Anowar Hossain</v>
      </c>
      <c r="AS179" s="5" t="str">
        <f t="shared" si="73"/>
        <v>Anowar Hossain</v>
      </c>
      <c r="AT179" s="4" t="str">
        <f>sales_data!I178</f>
        <v>Al-Kayum</v>
      </c>
      <c r="AU179" s="4" t="str">
        <f>sales_data!W178</f>
        <v>Pallabi (Cb)</v>
      </c>
      <c r="AV179" s="1">
        <f>sales_data!N178</f>
        <v>82364.86</v>
      </c>
      <c r="AW179" s="1">
        <f>sales_data!P178</f>
        <v>48</v>
      </c>
      <c r="AX179" s="3">
        <f ca="1">IFERROR(INDEX(INDIRECT("day_wise_sales_data!$B$2:$BZ$599"),MATCH(resource!$CC179,day_wise_sales_data!$A$2:$A$500,0),MATCH(resource!AX$2,INDIRECT("day_wise_sales_data!$B$1:$BZ$1"),0)),0)</f>
        <v>0</v>
      </c>
      <c r="AY179" s="3">
        <f ca="1">IFERROR(INDEX(INDIRECT("day_wise_sales_data!$B$2:$BZ$599"),MATCH(resource!$CC179,day_wise_sales_data!$A$2:$A$500,0),MATCH(resource!AY$2,INDIRECT("day_wise_sales_data!$B$1:$BZ$1"),0)),0)</f>
        <v>0</v>
      </c>
      <c r="AZ179" s="3">
        <f ca="1">IFERROR(INDEX(INDIRECT("day_wise_sales_data!$B$2:$BZ$599"),MATCH(resource!$CC179,day_wise_sales_data!$A$2:$A$500,0),MATCH(resource!AZ$2,INDIRECT("day_wise_sales_data!$B$1:$BZ$1"),0)),0)</f>
        <v>441.26</v>
      </c>
      <c r="BA179" s="3">
        <f ca="1">IFERROR(INDEX(INDIRECT("day_wise_sales_data!$B$2:$BZ$599"),MATCH(resource!$CC179,day_wise_sales_data!$A$2:$A$500,0),MATCH(resource!BA$2,INDIRECT("day_wise_sales_data!$B$1:$BZ$1"),0)),0)</f>
        <v>0</v>
      </c>
      <c r="BB179" s="3">
        <f ca="1">IFERROR(INDEX(INDIRECT("day_wise_sales_data!$B$2:$BZ$599"),MATCH(resource!$CC179,day_wise_sales_data!$A$2:$A$500,0),MATCH(resource!BB$2,INDIRECT("day_wise_sales_data!$B$1:$BZ$1"),0)),0)</f>
        <v>0</v>
      </c>
      <c r="BC179" s="3">
        <f ca="1">IFERROR(INDEX(INDIRECT("day_wise_sales_data!$B$2:$BZ$599"),MATCH(resource!$CC179,day_wise_sales_data!$A$2:$A$500,0),MATCH(resource!BC$2,INDIRECT("day_wise_sales_data!$B$1:$BZ$1"),0)),0)</f>
        <v>0</v>
      </c>
      <c r="BD179" s="3">
        <f ca="1">IFERROR(INDEX(INDIRECT("day_wise_sales_data!$B$2:$BZ$599"),MATCH(resource!$CC179,day_wise_sales_data!$A$2:$A$500,0),MATCH(resource!BD$2,INDIRECT("day_wise_sales_data!$B$1:$BZ$1"),0)),0)</f>
        <v>491.08</v>
      </c>
      <c r="BE179" s="3">
        <f ca="1">IFERROR(INDEX(INDIRECT("day_wise_sales_data!$B$2:$BZ$599"),MATCH(resource!$CC179,day_wise_sales_data!$A$2:$A$500,0),MATCH(resource!BE$2,INDIRECT("day_wise_sales_data!$B$1:$BZ$1"),0)),0)</f>
        <v>2379.14</v>
      </c>
      <c r="BF179" s="3">
        <f ca="1">IFERROR(INDEX(INDIRECT("day_wise_sales_data!$B$2:$BZ$599"),MATCH(resource!$CC179,day_wise_sales_data!$A$2:$A$500,0),MATCH(resource!BF$2,INDIRECT("day_wise_sales_data!$B$1:$BZ$1"),0)),0)</f>
        <v>529.79999999999995</v>
      </c>
      <c r="BG179" s="3">
        <f ca="1">IFERROR(INDEX(INDIRECT("day_wise_sales_data!$B$2:$BZ$599"),MATCH(resource!$CC179,day_wise_sales_data!$A$2:$A$500,0),MATCH(resource!BG$2,INDIRECT("day_wise_sales_data!$B$1:$BZ$1"),0)),0)</f>
        <v>2008.62</v>
      </c>
      <c r="BH179" s="3">
        <f ca="1">IFERROR(INDEX(INDIRECT("day_wise_sales_data!$B$2:$BZ$599"),MATCH(resource!$CC179,day_wise_sales_data!$A$2:$A$500,0),MATCH(resource!BH$2,INDIRECT("day_wise_sales_data!$B$1:$BZ$1"),0)),0)</f>
        <v>530.14</v>
      </c>
      <c r="BI179" s="3">
        <f ca="1">IFERROR(INDEX(INDIRECT("day_wise_sales_data!$B$2:$BZ$599"),MATCH(resource!$CC179,day_wise_sales_data!$A$2:$A$500,0),MATCH(resource!BI$2,INDIRECT("day_wise_sales_data!$B$1:$BZ$1"),0)),0)</f>
        <v>441.8</v>
      </c>
      <c r="BJ179" s="3">
        <f ca="1">IFERROR(INDEX(INDIRECT("day_wise_sales_data!$B$2:$BZ$599"),MATCH(resource!$CC179,day_wise_sales_data!$A$2:$A$500,0),MATCH(resource!BJ$2,INDIRECT("day_wise_sales_data!$B$1:$BZ$1"),0)),0)</f>
        <v>0</v>
      </c>
      <c r="BK179" s="3">
        <f ca="1">IFERROR(INDEX(INDIRECT("day_wise_sales_data!$B$2:$BZ$599"),MATCH(resource!$CC179,day_wise_sales_data!$A$2:$A$500,0),MATCH(resource!BK$2,INDIRECT("day_wise_sales_data!$B$1:$BZ$1"),0)),0)</f>
        <v>23815.87</v>
      </c>
      <c r="BL179" s="3">
        <f ca="1">IFERROR(INDEX(INDIRECT("day_wise_sales_data!$B$2:$BZ$599"),MATCH(resource!$CC179,day_wise_sales_data!$A$2:$A$500,0),MATCH(resource!BL$2,INDIRECT("day_wise_sales_data!$B$1:$BZ$1"),0)),0)</f>
        <v>1504.88</v>
      </c>
      <c r="BM179" s="3">
        <f ca="1">IFERROR(INDEX(INDIRECT("day_wise_sales_data!$B$2:$BZ$599"),MATCH(resource!$CC179,day_wise_sales_data!$A$2:$A$500,0),MATCH(resource!BM$2,INDIRECT("day_wise_sales_data!$B$1:$BZ$1"),0)),0)</f>
        <v>3345.11</v>
      </c>
      <c r="BN179" s="3">
        <f ca="1">IFERROR(INDEX(INDIRECT("day_wise_sales_data!$B$2:$BZ$599"),MATCH(resource!$CC179,day_wise_sales_data!$A$2:$A$500,0),MATCH(resource!BN$2,INDIRECT("day_wise_sales_data!$B$1:$BZ$1"),0)),0)</f>
        <v>422.43</v>
      </c>
      <c r="BO179" s="3">
        <f ca="1">IFERROR(INDEX(INDIRECT("day_wise_sales_data!$B$2:$BZ$599"),MATCH(resource!$CC179,day_wise_sales_data!$A$2:$A$500,0),MATCH(resource!BO$2,INDIRECT("day_wise_sales_data!$B$1:$BZ$1"),0)),0)</f>
        <v>6443.89</v>
      </c>
      <c r="BP179" s="3">
        <f ca="1">IFERROR(INDEX(INDIRECT("day_wise_sales_data!$B$2:$BZ$599"),MATCH(resource!$CC179,day_wise_sales_data!$A$2:$A$500,0),MATCH(resource!BP$2,INDIRECT("day_wise_sales_data!$B$1:$BZ$1"),0)),0)</f>
        <v>952.57</v>
      </c>
      <c r="BQ179" s="3">
        <f ca="1">IFERROR(INDEX(INDIRECT("day_wise_sales_data!$B$2:$BZ$599"),MATCH(resource!$CC179,day_wise_sales_data!$A$2:$A$500,0),MATCH(resource!BQ$2,INDIRECT("day_wise_sales_data!$B$1:$BZ$1"),0)),0)</f>
        <v>0</v>
      </c>
      <c r="BR179" s="3">
        <f ca="1">IFERROR(INDEX(INDIRECT("day_wise_sales_data!$B$2:$BZ$599"),MATCH(resource!$CC179,day_wise_sales_data!$A$2:$A$500,0),MATCH(resource!BR$2,INDIRECT("day_wise_sales_data!$B$1:$BZ$1"),0)),0)</f>
        <v>12116.13</v>
      </c>
      <c r="BS179" s="3">
        <f ca="1">IFERROR(INDEX(INDIRECT("day_wise_sales_data!$B$2:$BZ$599"),MATCH(resource!$CC179,day_wise_sales_data!$A$2:$A$500,0),MATCH(resource!BS$2,INDIRECT("day_wise_sales_data!$B$1:$BZ$1"),0)),0)</f>
        <v>0</v>
      </c>
      <c r="BT179" s="3">
        <f ca="1">IFERROR(INDEX(INDIRECT("day_wise_sales_data!$B$2:$BZ$599"),MATCH(resource!$CC179,day_wise_sales_data!$A$2:$A$500,0),MATCH(resource!BT$2,INDIRECT("day_wise_sales_data!$B$1:$BZ$1"),0)),0)</f>
        <v>350</v>
      </c>
      <c r="BU179" s="3">
        <f ca="1">IFERROR(INDEX(INDIRECT("day_wise_sales_data!$B$2:$BZ$599"),MATCH(resource!$CC179,day_wise_sales_data!$A$2:$A$500,0),MATCH(resource!BU$2,INDIRECT("day_wise_sales_data!$B$1:$BZ$1"),0)),0)</f>
        <v>5456.96</v>
      </c>
      <c r="BV179" s="3">
        <f ca="1">IFERROR(INDEX(INDIRECT("day_wise_sales_data!$B$2:$BZ$599"),MATCH(resource!$CC179,day_wise_sales_data!$A$2:$A$500,0),MATCH(resource!BV$2,INDIRECT("day_wise_sales_data!$B$1:$BZ$1"),0)),0)</f>
        <v>2596.65</v>
      </c>
      <c r="BW179" s="3">
        <f ca="1">IFERROR(INDEX(INDIRECT("day_wise_sales_data!$B$2:$BZ$599"),MATCH(resource!$CC179,day_wise_sales_data!$A$2:$A$500,0),MATCH(resource!BW$2,INDIRECT("day_wise_sales_data!$B$1:$BZ$1"),0)),0)</f>
        <v>7183.36</v>
      </c>
      <c r="BX179" s="3">
        <f ca="1">IFERROR(INDEX(INDIRECT("day_wise_sales_data!$B$2:$BZ$599"),MATCH(resource!$CC179,day_wise_sales_data!$A$2:$A$500,0),MATCH(resource!BX$2,INDIRECT("day_wise_sales_data!$B$1:$BZ$1"),0)),0)</f>
        <v>0</v>
      </c>
      <c r="BY179" s="3">
        <f ca="1">IFERROR(INDEX(INDIRECT("day_wise_sales_data!$B$2:$BZ$599"),MATCH(resource!$CC179,day_wise_sales_data!$A$2:$A$500,0),MATCH(resource!BY$2,INDIRECT("day_wise_sales_data!$B$1:$BZ$1"),0)),0)</f>
        <v>8258.9</v>
      </c>
      <c r="BZ179" s="3">
        <f ca="1">IFERROR(INDEX(INDIRECT("day_wise_sales_data!$B$2:$BZ$599"),MATCH(resource!$CC179,day_wise_sales_data!$A$2:$A$500,0),MATCH(resource!BZ$2,INDIRECT("day_wise_sales_data!$B$1:$BZ$1"),0)),0)</f>
        <v>5531.56</v>
      </c>
      <c r="CA179" s="3" t="str">
        <f ca="1">IFERROR(INDEX(INDIRECT("day_wise_sales_data!$B$2:$BZ$599"),MATCH(resource!$CC179,day_wise_sales_data!$A$2:$A$500,0),MATCH(resource!CA$2,INDIRECT("day_wise_sales_data!$B$1:$BZ$1"),0)),0)</f>
        <v>dd</v>
      </c>
      <c r="CC179" s="4" t="str">
        <f>sales_data!H178</f>
        <v>DHK07147</v>
      </c>
      <c r="CD179" s="1">
        <v>177</v>
      </c>
      <c r="CE179" s="1" t="str">
        <f>IF(AQ179=report!$AQ$3,resource!CD179,"")</f>
        <v/>
      </c>
      <c r="CF179" s="5" t="str">
        <f>IFERROR(SMALL($CE$3:$CE$1001,ROWS($CE$3:CE179)),"")</f>
        <v/>
      </c>
      <c r="CH179">
        <f>IFERROR(VLOOKUP($CC179,data_pull!$E$22:$G$700,2,0),0)</f>
        <v>82364.86</v>
      </c>
      <c r="CI179" s="1">
        <f t="shared" si="75"/>
        <v>154</v>
      </c>
      <c r="CJ179" s="1">
        <f t="shared" si="74"/>
        <v>8547</v>
      </c>
      <c r="CK179" s="1" t="s">
        <v>1383</v>
      </c>
      <c r="CL179" s="1">
        <f t="shared" si="76"/>
        <v>1</v>
      </c>
      <c r="CM179" s="1" t="str">
        <f>IFERROR(VLOOKUP($CK179,stock_data!$B$3:$W$612,2,0),0)</f>
        <v>KOVLON DISINFECTANT 25 Liter</v>
      </c>
      <c r="CN179" s="1" t="str">
        <f>IFERROR(VLOOKUP($CK179,stock_data!$B$3:$W$612,4,0),0)</f>
        <v>25 liter</v>
      </c>
      <c r="CO179" s="1">
        <f>IFERROR(VLOOKUP($CK179,stock_data!$B$3:$W$612,5,0),0)</f>
        <v>5000</v>
      </c>
      <c r="CP179" s="3">
        <f t="shared" si="77"/>
        <v>8547</v>
      </c>
      <c r="CQ179" s="3">
        <f t="shared" si="78"/>
        <v>42735000</v>
      </c>
      <c r="CR179" s="1">
        <f>IFERROR(VLOOKUP($CK179,stock_data!$B$3:$W$612,6,0),0)</f>
        <v>0</v>
      </c>
      <c r="CS179" s="1">
        <f>IFERROR(VLOOKUP($CK179,stock_data!$B$3:$W$612,7,0),0)</f>
        <v>0</v>
      </c>
      <c r="CT179" s="1">
        <f>IFERROR(VLOOKUP($CK179,stock_data!$B$3:$W$612,8,0),0)</f>
        <v>0</v>
      </c>
      <c r="CU179" s="1">
        <f>IFERROR(VLOOKUP($CK179,stock_data!$B$3:$W$612,9,0),0)</f>
        <v>0</v>
      </c>
      <c r="CV179" s="1">
        <f>IFERROR(VLOOKUP($CK179,stock_data!$B$3:$W$612,10,0),0)</f>
        <v>0</v>
      </c>
      <c r="CW179" s="1">
        <f>IFERROR(VLOOKUP($CK179,stock_data!$B$3:$W$612,11,0),0)</f>
        <v>0</v>
      </c>
      <c r="CX179" s="1">
        <f>IFERROR(VLOOKUP($CK179,stock_data!$B$3:$W$612,12,0),0)</f>
        <v>0</v>
      </c>
      <c r="CY179" s="1">
        <f>IFERROR(VLOOKUP($CK179,stock_data!$B$3:$W$612,13,0),0)</f>
        <v>0</v>
      </c>
      <c r="CZ179" s="1">
        <f>IFERROR(VLOOKUP($CK179,stock_data!$B$3:$W$612,14,0),0)</f>
        <v>0</v>
      </c>
      <c r="DA179" s="1">
        <f>IFERROR(VLOOKUP($CK179,stock_data!$B$3:$W$612,15,0),0)</f>
        <v>0</v>
      </c>
      <c r="DB179" s="1">
        <f>IFERROR(VLOOKUP($CK179,stock_data!$B$3:$W$612,16,0),0)</f>
        <v>0</v>
      </c>
      <c r="DC179" s="1">
        <f>IFERROR(VLOOKUP($CK179,stock_data!$B$3:$W$612,17,0),0)</f>
        <v>0</v>
      </c>
      <c r="DD179" s="1">
        <f>IFERROR(VLOOKUP($CK179,stock_data!$B$3:$W$612,18,0),0)</f>
        <v>0</v>
      </c>
      <c r="DE179" s="1">
        <f>IFERROR(VLOOKUP($CK179,stock_data!$B$3:$W$612,19,0),0)</f>
        <v>0</v>
      </c>
      <c r="DF179" s="1">
        <f>IFERROR(VLOOKUP($CK179,stock_data!$B$3:$W$612,20,0),0)</f>
        <v>0</v>
      </c>
      <c r="DG179" s="1">
        <f>IFERROR(VLOOKUP($CK179,stock_data!$B$3:$W$612,21,0),0)</f>
        <v>0</v>
      </c>
      <c r="DH179" s="1">
        <f>IFERROR(VLOOKUP($CK179,stock_data!$B$3:$W$612,22,0),0)</f>
        <v>0</v>
      </c>
      <c r="DI179" s="1">
        <f t="shared" si="79"/>
        <v>0</v>
      </c>
      <c r="DJ179" s="1">
        <f t="shared" si="80"/>
        <v>0</v>
      </c>
      <c r="DK179" s="3">
        <f>IFERROR(INDEX(COD_SALES!$B$5:$Z$500,MATCH(resource!$CC179,COD_SALES!$A$5:$A$500,0),MATCH(resource!DK$2,COD_SALES!$B$4:$Z$4,0)),"")</f>
        <v>7</v>
      </c>
      <c r="DL179" s="3">
        <f>IFERROR(INDEX(COD_SALES!$B$5:$Z$500,MATCH(resource!$CC179,COD_SALES!$A$5:$A$500,0),MATCH(resource!DL$2,COD_SALES!$B$4:$Z$4,0)),"")</f>
        <v>4</v>
      </c>
      <c r="DM179" s="3">
        <f>IFERROR(INDEX(COD_SALES!$B$5:$Z$500,MATCH(resource!$CC179,COD_SALES!$A$5:$A$500,0),MATCH(resource!DM$2,COD_SALES!$B$4:$Z$4,0)),"")</f>
        <v>1</v>
      </c>
      <c r="DN179" s="3" t="str">
        <f>IFERROR(INDEX(COD_SALES!$B$5:$Z$500,MATCH(resource!$CC179,COD_SALES!$A$5:$A$500,0),MATCH(resource!DN$2,COD_SALES!$B$4:$Z$4,0)),"")</f>
        <v/>
      </c>
      <c r="DO179" s="3">
        <f>IFERROR(INDEX(COD_SALES!$B$5:$Z$500,MATCH(resource!$CC179,COD_SALES!$A$5:$A$500,0),MATCH(resource!DO$2,COD_SALES!$B$4:$Z$4,0)),"")</f>
        <v>0</v>
      </c>
      <c r="DP179" s="3">
        <f>IFERROR(INDEX(COD_SALES!$B$5:$Z$500,MATCH(resource!$CC179,COD_SALES!$A$5:$A$500,0),MATCH(resource!DP$2,COD_SALES!$B$4:$Z$4,0)),"")</f>
        <v>9</v>
      </c>
      <c r="DQ179" s="3" t="str">
        <f>IFERROR(INDEX(COD_SALES!$B$5:$Z$500,MATCH(resource!$CC179,COD_SALES!$A$5:$A$500,0),MATCH(resource!DQ$2,COD_SALES!$B$4:$Z$4,0)),"")</f>
        <v/>
      </c>
      <c r="DR179" s="3">
        <f>IFERROR(INDEX(COD_SALES!$B$5:$Z$500,MATCH(resource!$CC179,COD_SALES!$A$5:$A$500,0),MATCH(resource!DR$2,COD_SALES!$B$4:$Z$4,0)),"")</f>
        <v>0</v>
      </c>
      <c r="DS179" s="3">
        <f>IFERROR(INDEX(COD_SALES!$B$5:$Z$500,MATCH(resource!$CC179,COD_SALES!$A$5:$A$500,0),MATCH(resource!DS$2,COD_SALES!$B$4:$Z$4,0)),"")</f>
        <v>24</v>
      </c>
      <c r="DT179" s="3">
        <f>IFERROR(INDEX(COD_SALES!$B$5:$Z$500,MATCH(resource!$CC179,COD_SALES!$A$5:$A$500,0),MATCH(resource!DT$2,COD_SALES!$B$4:$Z$4,0)),"")</f>
        <v>1</v>
      </c>
      <c r="DU179" s="3">
        <f>IFERROR(INDEX(COD_SALES!$B$5:$Z$500,MATCH(resource!$CC179,COD_SALES!$A$5:$A$500,0),MATCH(resource!DU$2,COD_SALES!$B$4:$Z$4,0)),"")</f>
        <v>0</v>
      </c>
      <c r="DV179" s="3">
        <f>IFERROR(INDEX(COD_SALES!$B$5:$Z$500,MATCH(resource!$CC179,COD_SALES!$A$5:$A$500,0),MATCH(resource!DV$2,COD_SALES!$B$4:$Z$4,0)),"")</f>
        <v>0</v>
      </c>
      <c r="DW179" s="3">
        <f>IFERROR(INDEX(COD_SALES!$B$5:$Z$500,MATCH(resource!$CC179,COD_SALES!$A$5:$A$500,0),MATCH(resource!DW$2,COD_SALES!$B$4:$Z$4,0)),"")</f>
        <v>14</v>
      </c>
      <c r="DX179" s="3">
        <f>IFERROR(INDEX(COD_SALES!$B$5:$Z$500,MATCH(resource!$CC179,COD_SALES!$A$5:$A$500,0),MATCH(resource!DX$2,COD_SALES!$B$4:$Z$4,0)),"")</f>
        <v>0</v>
      </c>
      <c r="DY179" s="3">
        <f>IFERROR(INDEX(COD_SALES!$B$5:$Z$500,MATCH(resource!$CC179,COD_SALES!$A$5:$A$500,0),MATCH(resource!DY$2,COD_SALES!$B$4:$Z$4,0)),"")</f>
        <v>8</v>
      </c>
      <c r="DZ179" s="3">
        <f>IFERROR(INDEX(COD_SALES!$B$5:$Z$500,MATCH(resource!$CC179,COD_SALES!$A$5:$A$500,0),MATCH(resource!DZ$2,COD_SALES!$B$4:$Z$4,0)),"")</f>
        <v>0</v>
      </c>
      <c r="EA179" s="3">
        <f>IFERROR(INDEX(COD_SALES!$B$5:$Z$500,MATCH(resource!$CC179,COD_SALES!$A$5:$A$500,0),MATCH(resource!EA$2,COD_SALES!$B$4:$Z$4,0)),"")</f>
        <v>0</v>
      </c>
      <c r="EB179" s="3">
        <f t="shared" si="81"/>
        <v>18824.37</v>
      </c>
      <c r="ED179" s="3">
        <f>IFERROR(VLOOKUP($CK179,depot_prod_sales!$B$5:$S$200,3,0),0)</f>
        <v>0</v>
      </c>
      <c r="EE179" s="3">
        <f>IFERROR(VLOOKUP($CK179,depot_prod_sales!$B$5:$S$200,4,0),0)</f>
        <v>0</v>
      </c>
      <c r="EF179" s="3">
        <f>IFERROR(VLOOKUP($CK179,depot_prod_sales!$B$5:$S$200,5,0),0)</f>
        <v>0</v>
      </c>
      <c r="EG179" s="3">
        <f>IFERROR(VLOOKUP($CK179,depot_prod_sales!$B$5:$S$200,6,0),0)</f>
        <v>0</v>
      </c>
      <c r="EH179" s="3">
        <f>IFERROR(VLOOKUP($CK179,depot_prod_sales!$B$5:$S$200,7,0),0)</f>
        <v>0</v>
      </c>
      <c r="EI179" s="3">
        <f>IFERROR(VLOOKUP($CK179,depot_prod_sales!$B$5:$S$200,8,0),0)</f>
        <v>0</v>
      </c>
      <c r="EJ179" s="3">
        <f>IFERROR(VLOOKUP($CK179,depot_prod_sales!$B$5:$S$200,9,0),0)</f>
        <v>0</v>
      </c>
      <c r="EK179" s="3">
        <f>IFERROR(VLOOKUP($CK179,depot_prod_sales!$B$5:$S$200,10,0),0)</f>
        <v>0</v>
      </c>
      <c r="EL179" s="3">
        <f>IFERROR(VLOOKUP($CK179,depot_prod_sales!$B$5:$S$200,11,0),0)</f>
        <v>0</v>
      </c>
      <c r="EM179" s="3">
        <f>IFERROR(VLOOKUP($CK179,depot_prod_sales!$B$5:$S$200,12,0),0)</f>
        <v>0</v>
      </c>
      <c r="EN179" s="3">
        <f>IFERROR(VLOOKUP($CK179,depot_prod_sales!$B$5:$S$200,13,0),0)</f>
        <v>0</v>
      </c>
      <c r="EO179" s="3">
        <f>IFERROR(VLOOKUP($CK179,depot_prod_sales!$B$5:$S$200,14,0),0)</f>
        <v>0</v>
      </c>
      <c r="EP179" s="3">
        <f>IFERROR(VLOOKUP($CK179,depot_prod_sales!$B$5:$S$200,15,0),0)</f>
        <v>0</v>
      </c>
      <c r="EQ179" s="3">
        <f>IFERROR(VLOOKUP($CK179,depot_prod_sales!$B$5:$S$200,16,0),0)</f>
        <v>0</v>
      </c>
      <c r="ER179" s="3">
        <f>IFERROR(VLOOKUP($CK179,depot_prod_sales!$B$5:$S$200,17,0),0)</f>
        <v>0</v>
      </c>
      <c r="ES179" s="3">
        <f>IFERROR(VLOOKUP($CK179,depot_prod_sales!$B$5:$S$200,18,0),0)</f>
        <v>0</v>
      </c>
      <c r="ET179" s="116">
        <f t="shared" si="82"/>
        <v>0</v>
      </c>
      <c r="EU179" s="116">
        <f t="shared" si="83"/>
        <v>0</v>
      </c>
      <c r="EW179" s="3">
        <f>IFERROR(VLOOKUP(CC179,data_pull!$AO$25:$AR$546,2,0),0)</f>
        <v>20</v>
      </c>
      <c r="EX179" s="1">
        <f>IFERROR(VLOOKUP(CC179,data_pull!$AO$25:$AR$546,4,0),0)</f>
        <v>170000</v>
      </c>
    </row>
    <row r="180" spans="13:154" x14ac:dyDescent="0.25"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4" t="str">
        <f>sales_data!B179</f>
        <v>Farid Ahmed</v>
      </c>
      <c r="AR180" s="4" t="str">
        <f>sales_data!C179</f>
        <v>Anowar Hossain</v>
      </c>
      <c r="AS180" s="5" t="str">
        <f t="shared" si="73"/>
        <v/>
      </c>
      <c r="AT180" s="4" t="str">
        <f>sales_data!I179</f>
        <v>Lukman Hakhim</v>
      </c>
      <c r="AU180" s="4" t="str">
        <f>sales_data!W179</f>
        <v>Gabtali (Cb)</v>
      </c>
      <c r="AV180" s="1">
        <f>sales_data!N179</f>
        <v>71490.070000000007</v>
      </c>
      <c r="AW180" s="1">
        <f>sales_data!P179</f>
        <v>49</v>
      </c>
      <c r="AX180" s="3">
        <f ca="1">IFERROR(INDEX(INDIRECT("day_wise_sales_data!$B$2:$BZ$599"),MATCH(resource!$CC180,day_wise_sales_data!$A$2:$A$500,0),MATCH(resource!AX$2,INDIRECT("day_wise_sales_data!$B$1:$BZ$1"),0)),0)</f>
        <v>0</v>
      </c>
      <c r="AY180" s="3">
        <f ca="1">IFERROR(INDEX(INDIRECT("day_wise_sales_data!$B$2:$BZ$599"),MATCH(resource!$CC180,day_wise_sales_data!$A$2:$A$500,0),MATCH(resource!AY$2,INDIRECT("day_wise_sales_data!$B$1:$BZ$1"),0)),0)</f>
        <v>-530.14</v>
      </c>
      <c r="AZ180" s="3">
        <f ca="1">IFERROR(INDEX(INDIRECT("day_wise_sales_data!$B$2:$BZ$599"),MATCH(resource!$CC180,day_wise_sales_data!$A$2:$A$500,0),MATCH(resource!AZ$2,INDIRECT("day_wise_sales_data!$B$1:$BZ$1"),0)),0)</f>
        <v>1848.11</v>
      </c>
      <c r="BA180" s="3">
        <f ca="1">IFERROR(INDEX(INDIRECT("day_wise_sales_data!$B$2:$BZ$599"),MATCH(resource!$CC180,day_wise_sales_data!$A$2:$A$500,0),MATCH(resource!BA$2,INDIRECT("day_wise_sales_data!$B$1:$BZ$1"),0)),0)</f>
        <v>0</v>
      </c>
      <c r="BB180" s="3">
        <f ca="1">IFERROR(INDEX(INDIRECT("day_wise_sales_data!$B$2:$BZ$599"),MATCH(resource!$CC180,day_wise_sales_data!$A$2:$A$500,0),MATCH(resource!BB$2,INDIRECT("day_wise_sales_data!$B$1:$BZ$1"),0)),0)</f>
        <v>2195.64</v>
      </c>
      <c r="BC180" s="3">
        <f ca="1">IFERROR(INDEX(INDIRECT("day_wise_sales_data!$B$2:$BZ$599"),MATCH(resource!$CC180,day_wise_sales_data!$A$2:$A$500,0),MATCH(resource!BC$2,INDIRECT("day_wise_sales_data!$B$1:$BZ$1"),0)),0)</f>
        <v>9240.5499999999993</v>
      </c>
      <c r="BD180" s="3">
        <f ca="1">IFERROR(INDEX(INDIRECT("day_wise_sales_data!$B$2:$BZ$599"),MATCH(resource!$CC180,day_wise_sales_data!$A$2:$A$500,0),MATCH(resource!BD$2,INDIRECT("day_wise_sales_data!$B$1:$BZ$1"),0)),0)</f>
        <v>3942.19</v>
      </c>
      <c r="BE180" s="3">
        <f ca="1">IFERROR(INDEX(INDIRECT("day_wise_sales_data!$B$2:$BZ$599"),MATCH(resource!$CC180,day_wise_sales_data!$A$2:$A$500,0),MATCH(resource!BE$2,INDIRECT("day_wise_sales_data!$B$1:$BZ$1"),0)),0)</f>
        <v>1636.93</v>
      </c>
      <c r="BF180" s="3">
        <f ca="1">IFERROR(INDEX(INDIRECT("day_wise_sales_data!$B$2:$BZ$599"),MATCH(resource!$CC180,day_wise_sales_data!$A$2:$A$500,0),MATCH(resource!BF$2,INDIRECT("day_wise_sales_data!$B$1:$BZ$1"),0)),0)</f>
        <v>1382.01</v>
      </c>
      <c r="BG180" s="3">
        <f ca="1">IFERROR(INDEX(INDIRECT("day_wise_sales_data!$B$2:$BZ$599"),MATCH(resource!$CC180,day_wise_sales_data!$A$2:$A$500,0),MATCH(resource!BG$2,INDIRECT("day_wise_sales_data!$B$1:$BZ$1"),0)),0)</f>
        <v>1797.43</v>
      </c>
      <c r="BH180" s="3">
        <f ca="1">IFERROR(INDEX(INDIRECT("day_wise_sales_data!$B$2:$BZ$599"),MATCH(resource!$CC180,day_wise_sales_data!$A$2:$A$500,0),MATCH(resource!BH$2,INDIRECT("day_wise_sales_data!$B$1:$BZ$1"),0)),0)</f>
        <v>1147.08</v>
      </c>
      <c r="BI180" s="3">
        <f ca="1">IFERROR(INDEX(INDIRECT("day_wise_sales_data!$B$2:$BZ$599"),MATCH(resource!$CC180,day_wise_sales_data!$A$2:$A$500,0),MATCH(resource!BI$2,INDIRECT("day_wise_sales_data!$B$1:$BZ$1"),0)),0)</f>
        <v>0</v>
      </c>
      <c r="BJ180" s="3">
        <f ca="1">IFERROR(INDEX(INDIRECT("day_wise_sales_data!$B$2:$BZ$599"),MATCH(resource!$CC180,day_wise_sales_data!$A$2:$A$500,0),MATCH(resource!BJ$2,INDIRECT("day_wise_sales_data!$B$1:$BZ$1"),0)),0)</f>
        <v>0</v>
      </c>
      <c r="BK180" s="3">
        <f ca="1">IFERROR(INDEX(INDIRECT("day_wise_sales_data!$B$2:$BZ$599"),MATCH(resource!$CC180,day_wise_sales_data!$A$2:$A$500,0),MATCH(resource!BK$2,INDIRECT("day_wise_sales_data!$B$1:$BZ$1"),0)),0)</f>
        <v>5359.64</v>
      </c>
      <c r="BL180" s="3">
        <f ca="1">IFERROR(INDEX(INDIRECT("day_wise_sales_data!$B$2:$BZ$599"),MATCH(resource!$CC180,day_wise_sales_data!$A$2:$A$500,0),MATCH(resource!BL$2,INDIRECT("day_wise_sales_data!$B$1:$BZ$1"),0)),0)</f>
        <v>1429.56</v>
      </c>
      <c r="BM180" s="3">
        <f ca="1">IFERROR(INDEX(INDIRECT("day_wise_sales_data!$B$2:$BZ$599"),MATCH(resource!$CC180,day_wise_sales_data!$A$2:$A$500,0),MATCH(resource!BM$2,INDIRECT("day_wise_sales_data!$B$1:$BZ$1"),0)),0)</f>
        <v>3027.44</v>
      </c>
      <c r="BN180" s="3">
        <f ca="1">IFERROR(INDEX(INDIRECT("day_wise_sales_data!$B$2:$BZ$599"),MATCH(resource!$CC180,day_wise_sales_data!$A$2:$A$500,0),MATCH(resource!BN$2,INDIRECT("day_wise_sales_data!$B$1:$BZ$1"),0)),0)</f>
        <v>899.76</v>
      </c>
      <c r="BO180" s="3">
        <f ca="1">IFERROR(INDEX(INDIRECT("day_wise_sales_data!$B$2:$BZ$599"),MATCH(resource!$CC180,day_wise_sales_data!$A$2:$A$500,0),MATCH(resource!BO$2,INDIRECT("day_wise_sales_data!$B$1:$BZ$1"),0)),0)</f>
        <v>5715</v>
      </c>
      <c r="BP180" s="3">
        <f ca="1">IFERROR(INDEX(INDIRECT("day_wise_sales_data!$B$2:$BZ$599"),MATCH(resource!$CC180,day_wise_sales_data!$A$2:$A$500,0),MATCH(resource!BP$2,INDIRECT("day_wise_sales_data!$B$1:$BZ$1"),0)),0)</f>
        <v>1075.78</v>
      </c>
      <c r="BQ180" s="3">
        <f ca="1">IFERROR(INDEX(INDIRECT("day_wise_sales_data!$B$2:$BZ$599"),MATCH(resource!$CC180,day_wise_sales_data!$A$2:$A$500,0),MATCH(resource!BQ$2,INDIRECT("day_wise_sales_data!$B$1:$BZ$1"),0)),0)</f>
        <v>0</v>
      </c>
      <c r="BR180" s="3">
        <f ca="1">IFERROR(INDEX(INDIRECT("day_wise_sales_data!$B$2:$BZ$599"),MATCH(resource!$CC180,day_wise_sales_data!$A$2:$A$500,0),MATCH(resource!BR$2,INDIRECT("day_wise_sales_data!$B$1:$BZ$1"),0)),0)</f>
        <v>10723.27</v>
      </c>
      <c r="BS180" s="3">
        <f ca="1">IFERROR(INDEX(INDIRECT("day_wise_sales_data!$B$2:$BZ$599"),MATCH(resource!$CC180,day_wise_sales_data!$A$2:$A$500,0),MATCH(resource!BS$2,INDIRECT("day_wise_sales_data!$B$1:$BZ$1"),0)),0)</f>
        <v>2420.59</v>
      </c>
      <c r="BT180" s="3">
        <f ca="1">IFERROR(INDEX(INDIRECT("day_wise_sales_data!$B$2:$BZ$599"),MATCH(resource!$CC180,day_wise_sales_data!$A$2:$A$500,0),MATCH(resource!BT$2,INDIRECT("day_wise_sales_data!$B$1:$BZ$1"),0)),0)</f>
        <v>2169.16</v>
      </c>
      <c r="BU180" s="3">
        <f ca="1">IFERROR(INDEX(INDIRECT("day_wise_sales_data!$B$2:$BZ$599"),MATCH(resource!$CC180,day_wise_sales_data!$A$2:$A$500,0),MATCH(resource!BU$2,INDIRECT("day_wise_sales_data!$B$1:$BZ$1"),0)),0)</f>
        <v>6353.3</v>
      </c>
      <c r="BV180" s="3">
        <f ca="1">IFERROR(INDEX(INDIRECT("day_wise_sales_data!$B$2:$BZ$599"),MATCH(resource!$CC180,day_wise_sales_data!$A$2:$A$500,0),MATCH(resource!BV$2,INDIRECT("day_wise_sales_data!$B$1:$BZ$1"),0)),0)</f>
        <v>1060.28</v>
      </c>
      <c r="BW180" s="3">
        <f ca="1">IFERROR(INDEX(INDIRECT("day_wise_sales_data!$B$2:$BZ$599"),MATCH(resource!$CC180,day_wise_sales_data!$A$2:$A$500,0),MATCH(resource!BW$2,INDIRECT("day_wise_sales_data!$B$1:$BZ$1"),0)),0)</f>
        <v>7360.18</v>
      </c>
      <c r="BX180" s="3">
        <f ca="1">IFERROR(INDEX(INDIRECT("day_wise_sales_data!$B$2:$BZ$599"),MATCH(resource!$CC180,day_wise_sales_data!$A$2:$A$500,0),MATCH(resource!BX$2,INDIRECT("day_wise_sales_data!$B$1:$BZ$1"),0)),0)</f>
        <v>0</v>
      </c>
      <c r="BY180" s="3">
        <f ca="1">IFERROR(INDEX(INDIRECT("day_wise_sales_data!$B$2:$BZ$599"),MATCH(resource!$CC180,day_wise_sales_data!$A$2:$A$500,0),MATCH(resource!BY$2,INDIRECT("day_wise_sales_data!$B$1:$BZ$1"),0)),0)</f>
        <v>0</v>
      </c>
      <c r="BZ180" s="3">
        <f ca="1">IFERROR(INDEX(INDIRECT("day_wise_sales_data!$B$2:$BZ$599"),MATCH(resource!$CC180,day_wise_sales_data!$A$2:$A$500,0),MATCH(resource!BZ$2,INDIRECT("day_wise_sales_data!$B$1:$BZ$1"),0)),0)</f>
        <v>1236.31</v>
      </c>
      <c r="CA180" s="3" t="str">
        <f ca="1">IFERROR(INDEX(INDIRECT("day_wise_sales_data!$B$2:$BZ$599"),MATCH(resource!$CC180,day_wise_sales_data!$A$2:$A$500,0),MATCH(resource!CA$2,INDIRECT("day_wise_sales_data!$B$1:$BZ$1"),0)),0)</f>
        <v>dd</v>
      </c>
      <c r="CC180" s="4" t="str">
        <f>sales_data!H179</f>
        <v>DHK112015</v>
      </c>
      <c r="CD180" s="1">
        <v>178</v>
      </c>
      <c r="CE180" s="1" t="str">
        <f>IF(AQ180=report!$AQ$3,resource!CD180,"")</f>
        <v/>
      </c>
      <c r="CF180" s="5" t="str">
        <f>IFERROR(SMALL($CE$3:$CE$1001,ROWS($CE$3:CE180)),"")</f>
        <v/>
      </c>
      <c r="CH180">
        <f>IFERROR(VLOOKUP($CC180,data_pull!$E$22:$G$700,2,0),0)</f>
        <v>71490.070000000007</v>
      </c>
      <c r="CI180" s="1">
        <f t="shared" si="75"/>
        <v>1</v>
      </c>
      <c r="CJ180" s="1">
        <f t="shared" si="74"/>
        <v>294</v>
      </c>
      <c r="CK180" s="1" t="s">
        <v>1386</v>
      </c>
      <c r="CL180" s="1">
        <f t="shared" si="76"/>
        <v>20</v>
      </c>
      <c r="CM180" s="1" t="str">
        <f>IFERROR(VLOOKUP($CK180,stock_data!$B$3:$W$612,2,0),0)</f>
        <v>KOVLON DISINFECTANT 500ML</v>
      </c>
      <c r="CN180" s="1" t="str">
        <f>IFERROR(VLOOKUP($CK180,stock_data!$B$3:$W$612,4,0),0)</f>
        <v>500ML</v>
      </c>
      <c r="CO180" s="1">
        <f>IFERROR(VLOOKUP($CK180,stock_data!$B$3:$W$612,5,0),0)</f>
        <v>116.2</v>
      </c>
      <c r="CP180" s="3">
        <f t="shared" si="77"/>
        <v>294</v>
      </c>
      <c r="CQ180" s="3">
        <f t="shared" si="78"/>
        <v>34162.800000000003</v>
      </c>
      <c r="CR180" s="1">
        <f>IFERROR(VLOOKUP($CK180,stock_data!$B$3:$W$612,6,0),0)</f>
        <v>4079</v>
      </c>
      <c r="CS180" s="1">
        <f>IFERROR(VLOOKUP($CK180,stock_data!$B$3:$W$612,7,0),0)</f>
        <v>14564</v>
      </c>
      <c r="CT180" s="1">
        <f>IFERROR(VLOOKUP($CK180,stock_data!$B$3:$W$612,8,0),0)</f>
        <v>11169</v>
      </c>
      <c r="CU180" s="1">
        <f>IFERROR(VLOOKUP($CK180,stock_data!$B$3:$W$612,9,0),0)</f>
        <v>0</v>
      </c>
      <c r="CV180" s="1">
        <f>IFERROR(VLOOKUP($CK180,stock_data!$B$3:$W$612,10,0),0)</f>
        <v>5717</v>
      </c>
      <c r="CW180" s="1">
        <f>IFERROR(VLOOKUP($CK180,stock_data!$B$3:$W$612,11,0),0)</f>
        <v>13570</v>
      </c>
      <c r="CX180" s="1">
        <f>IFERROR(VLOOKUP($CK180,stock_data!$B$3:$W$612,12,0),0)</f>
        <v>21877</v>
      </c>
      <c r="CY180" s="1">
        <f>IFERROR(VLOOKUP($CK180,stock_data!$B$3:$W$612,13,0),0)</f>
        <v>10043</v>
      </c>
      <c r="CZ180" s="1">
        <f>IFERROR(VLOOKUP($CK180,stock_data!$B$3:$W$612,14,0),0)</f>
        <v>8349</v>
      </c>
      <c r="DA180" s="1">
        <f>IFERROR(VLOOKUP($CK180,stock_data!$B$3:$W$612,15,0),0)</f>
        <v>3766</v>
      </c>
      <c r="DB180" s="1">
        <f>IFERROR(VLOOKUP($CK180,stock_data!$B$3:$W$612,16,0),0)</f>
        <v>3643</v>
      </c>
      <c r="DC180" s="1">
        <f>IFERROR(VLOOKUP($CK180,stock_data!$B$3:$W$612,17,0),0)</f>
        <v>8871</v>
      </c>
      <c r="DD180" s="1">
        <f>IFERROR(VLOOKUP($CK180,stock_data!$B$3:$W$612,18,0),0)</f>
        <v>10922</v>
      </c>
      <c r="DE180" s="1">
        <f>IFERROR(VLOOKUP($CK180,stock_data!$B$3:$W$612,19,0),0)</f>
        <v>4275</v>
      </c>
      <c r="DF180" s="1">
        <f>IFERROR(VLOOKUP($CK180,stock_data!$B$3:$W$612,20,0),0)</f>
        <v>3677</v>
      </c>
      <c r="DG180" s="1">
        <f>IFERROR(VLOOKUP($CK180,stock_data!$B$3:$W$612,21,0),0)</f>
        <v>5272</v>
      </c>
      <c r="DH180" s="1">
        <f>IFERROR(VLOOKUP($CK180,stock_data!$B$3:$W$612,22,0),0)</f>
        <v>8547</v>
      </c>
      <c r="DI180" s="1">
        <f t="shared" si="79"/>
        <v>138341</v>
      </c>
      <c r="DJ180" s="1">
        <f t="shared" si="80"/>
        <v>16075224.200000001</v>
      </c>
      <c r="DK180" s="3">
        <f>IFERROR(INDEX(COD_SALES!$B$5:$Z$500,MATCH(resource!$CC180,COD_SALES!$A$5:$A$500,0),MATCH(resource!DK$2,COD_SALES!$B$4:$Z$4,0)),"")</f>
        <v>4</v>
      </c>
      <c r="DL180" s="3">
        <f>IFERROR(INDEX(COD_SALES!$B$5:$Z$500,MATCH(resource!$CC180,COD_SALES!$A$5:$A$500,0),MATCH(resource!DL$2,COD_SALES!$B$4:$Z$4,0)),"")</f>
        <v>1</v>
      </c>
      <c r="DM180" s="3">
        <f>IFERROR(INDEX(COD_SALES!$B$5:$Z$500,MATCH(resource!$CC180,COD_SALES!$A$5:$A$500,0),MATCH(resource!DM$2,COD_SALES!$B$4:$Z$4,0)),"")</f>
        <v>13</v>
      </c>
      <c r="DN180" s="3" t="str">
        <f>IFERROR(INDEX(COD_SALES!$B$5:$Z$500,MATCH(resource!$CC180,COD_SALES!$A$5:$A$500,0),MATCH(resource!DN$2,COD_SALES!$B$4:$Z$4,0)),"")</f>
        <v/>
      </c>
      <c r="DO180" s="3">
        <f>IFERROR(INDEX(COD_SALES!$B$5:$Z$500,MATCH(resource!$CC180,COD_SALES!$A$5:$A$500,0),MATCH(resource!DO$2,COD_SALES!$B$4:$Z$4,0)),"")</f>
        <v>0</v>
      </c>
      <c r="DP180" s="3">
        <f>IFERROR(INDEX(COD_SALES!$B$5:$Z$500,MATCH(resource!$CC180,COD_SALES!$A$5:$A$500,0),MATCH(resource!DP$2,COD_SALES!$B$4:$Z$4,0)),"")</f>
        <v>0</v>
      </c>
      <c r="DQ180" s="3" t="str">
        <f>IFERROR(INDEX(COD_SALES!$B$5:$Z$500,MATCH(resource!$CC180,COD_SALES!$A$5:$A$500,0),MATCH(resource!DQ$2,COD_SALES!$B$4:$Z$4,0)),"")</f>
        <v/>
      </c>
      <c r="DR180" s="3">
        <f>IFERROR(INDEX(COD_SALES!$B$5:$Z$500,MATCH(resource!$CC180,COD_SALES!$A$5:$A$500,0),MATCH(resource!DR$2,COD_SALES!$B$4:$Z$4,0)),"")</f>
        <v>14</v>
      </c>
      <c r="DS180" s="3">
        <f>IFERROR(INDEX(COD_SALES!$B$5:$Z$500,MATCH(resource!$CC180,COD_SALES!$A$5:$A$500,0),MATCH(resource!DS$2,COD_SALES!$B$4:$Z$4,0)),"")</f>
        <v>28</v>
      </c>
      <c r="DT180" s="3">
        <f>IFERROR(INDEX(COD_SALES!$B$5:$Z$500,MATCH(resource!$CC180,COD_SALES!$A$5:$A$500,0),MATCH(resource!DT$2,COD_SALES!$B$4:$Z$4,0)),"")</f>
        <v>3</v>
      </c>
      <c r="DU180" s="3">
        <f>IFERROR(INDEX(COD_SALES!$B$5:$Z$500,MATCH(resource!$CC180,COD_SALES!$A$5:$A$500,0),MATCH(resource!DU$2,COD_SALES!$B$4:$Z$4,0)),"")</f>
        <v>10</v>
      </c>
      <c r="DV180" s="3">
        <f>IFERROR(INDEX(COD_SALES!$B$5:$Z$500,MATCH(resource!$CC180,COD_SALES!$A$5:$A$500,0),MATCH(resource!DV$2,COD_SALES!$B$4:$Z$4,0)),"")</f>
        <v>0</v>
      </c>
      <c r="DW180" s="3">
        <f>IFERROR(INDEX(COD_SALES!$B$5:$Z$500,MATCH(resource!$CC180,COD_SALES!$A$5:$A$500,0),MATCH(resource!DW$2,COD_SALES!$B$4:$Z$4,0)),"")</f>
        <v>29</v>
      </c>
      <c r="DX180" s="3">
        <f>IFERROR(INDEX(COD_SALES!$B$5:$Z$500,MATCH(resource!$CC180,COD_SALES!$A$5:$A$500,0),MATCH(resource!DX$2,COD_SALES!$B$4:$Z$4,0)),"")</f>
        <v>0</v>
      </c>
      <c r="DY180" s="3">
        <f>IFERROR(INDEX(COD_SALES!$B$5:$Z$500,MATCH(resource!$CC180,COD_SALES!$A$5:$A$500,0),MATCH(resource!DY$2,COD_SALES!$B$4:$Z$4,0)),"")</f>
        <v>2</v>
      </c>
      <c r="DZ180" s="3">
        <f>IFERROR(INDEX(COD_SALES!$B$5:$Z$500,MATCH(resource!$CC180,COD_SALES!$A$5:$A$500,0),MATCH(resource!DZ$2,COD_SALES!$B$4:$Z$4,0)),"")</f>
        <v>5</v>
      </c>
      <c r="EA180" s="3">
        <f>IFERROR(INDEX(COD_SALES!$B$5:$Z$500,MATCH(resource!$CC180,COD_SALES!$A$5:$A$500,0),MATCH(resource!EA$2,COD_SALES!$B$4:$Z$4,0)),"")</f>
        <v>0</v>
      </c>
      <c r="EB180" s="3">
        <f t="shared" si="81"/>
        <v>30311.050000000003</v>
      </c>
      <c r="ED180" s="3">
        <f>IFERROR(VLOOKUP($CK180,depot_prod_sales!$B$5:$S$200,3,0),0)</f>
        <v>0</v>
      </c>
      <c r="EE180" s="3">
        <f>IFERROR(VLOOKUP($CK180,depot_prod_sales!$B$5:$S$200,4,0),0)</f>
        <v>13</v>
      </c>
      <c r="EF180" s="3">
        <f>IFERROR(VLOOKUP($CK180,depot_prod_sales!$B$5:$S$200,5,0),0)</f>
        <v>0</v>
      </c>
      <c r="EG180" s="3">
        <f>IFERROR(VLOOKUP($CK180,depot_prod_sales!$B$5:$S$200,6,0),0)</f>
        <v>0</v>
      </c>
      <c r="EH180" s="3">
        <f>IFERROR(VLOOKUP($CK180,depot_prod_sales!$B$5:$S$200,7,0),0)</f>
        <v>0</v>
      </c>
      <c r="EI180" s="3">
        <f>IFERROR(VLOOKUP($CK180,depot_prod_sales!$B$5:$S$200,8,0),0)</f>
        <v>111</v>
      </c>
      <c r="EJ180" s="3">
        <f>IFERROR(VLOOKUP($CK180,depot_prod_sales!$B$5:$S$200,9,0),0)</f>
        <v>3</v>
      </c>
      <c r="EK180" s="3">
        <f>IFERROR(VLOOKUP($CK180,depot_prod_sales!$B$5:$S$200,10,0),0)</f>
        <v>0</v>
      </c>
      <c r="EL180" s="3">
        <f>IFERROR(VLOOKUP($CK180,depot_prod_sales!$B$5:$S$200,11,0),0)</f>
        <v>0</v>
      </c>
      <c r="EM180" s="3">
        <f>IFERROR(VLOOKUP($CK180,depot_prod_sales!$B$5:$S$200,12,0),0)</f>
        <v>0</v>
      </c>
      <c r="EN180" s="3">
        <f>IFERROR(VLOOKUP($CK180,depot_prod_sales!$B$5:$S$200,13,0),0)</f>
        <v>72</v>
      </c>
      <c r="EO180" s="3">
        <f>IFERROR(VLOOKUP($CK180,depot_prod_sales!$B$5:$S$200,14,0),0)</f>
        <v>0</v>
      </c>
      <c r="EP180" s="3">
        <f>IFERROR(VLOOKUP($CK180,depot_prod_sales!$B$5:$S$200,15,0),0)</f>
        <v>0</v>
      </c>
      <c r="EQ180" s="3">
        <f>IFERROR(VLOOKUP($CK180,depot_prod_sales!$B$5:$S$200,16,0),0)</f>
        <v>0</v>
      </c>
      <c r="ER180" s="3">
        <f>IFERROR(VLOOKUP($CK180,depot_prod_sales!$B$5:$S$200,17,0),0)</f>
        <v>0</v>
      </c>
      <c r="ES180" s="3">
        <f>IFERROR(VLOOKUP($CK180,depot_prod_sales!$B$5:$S$200,18,0),0)</f>
        <v>0</v>
      </c>
      <c r="ET180" s="116">
        <f t="shared" si="82"/>
        <v>199</v>
      </c>
      <c r="EU180" s="116">
        <f t="shared" si="83"/>
        <v>23123.8</v>
      </c>
      <c r="EW180" s="3">
        <f>IFERROR(VLOOKUP(CC180,data_pull!$AO$25:$AR$546,2,0),0)</f>
        <v>32</v>
      </c>
      <c r="EX180" s="1">
        <f>IFERROR(VLOOKUP(CC180,data_pull!$AO$25:$AR$546,4,0),0)</f>
        <v>170000</v>
      </c>
    </row>
    <row r="181" spans="13:154" x14ac:dyDescent="0.25"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4" t="str">
        <f>sales_data!B180</f>
        <v>Farid Ahmed</v>
      </c>
      <c r="AR181" s="4" t="str">
        <f>sales_data!C180</f>
        <v>Anowar Hossain</v>
      </c>
      <c r="AS181" s="5" t="str">
        <f t="shared" si="73"/>
        <v/>
      </c>
      <c r="AT181" s="4" t="str">
        <f>sales_data!I180</f>
        <v>Mustak Ahmed</v>
      </c>
      <c r="AU181" s="4" t="str">
        <f>sales_data!W180</f>
        <v>Kidny Foundation (Pb)</v>
      </c>
      <c r="AV181" s="1">
        <f>sales_data!N180</f>
        <v>63055.199999999997</v>
      </c>
      <c r="AW181" s="1">
        <f>sales_data!P180</f>
        <v>44</v>
      </c>
      <c r="AX181" s="3">
        <f ca="1">IFERROR(INDEX(INDIRECT("day_wise_sales_data!$B$2:$BZ$599"),MATCH(resource!$CC181,day_wise_sales_data!$A$2:$A$500,0),MATCH(resource!AX$2,INDIRECT("day_wise_sales_data!$B$1:$BZ$1"),0)),0)</f>
        <v>0</v>
      </c>
      <c r="AY181" s="3">
        <f ca="1">IFERROR(INDEX(INDIRECT("day_wise_sales_data!$B$2:$BZ$599"),MATCH(resource!$CC181,day_wise_sales_data!$A$2:$A$500,0),MATCH(resource!AY$2,INDIRECT("day_wise_sales_data!$B$1:$BZ$1"),0)),0)</f>
        <v>0</v>
      </c>
      <c r="AZ181" s="3">
        <f ca="1">IFERROR(INDEX(INDIRECT("day_wise_sales_data!$B$2:$BZ$599"),MATCH(resource!$CC181,day_wise_sales_data!$A$2:$A$500,0),MATCH(resource!AZ$2,INDIRECT("day_wise_sales_data!$B$1:$BZ$1"),0)),0)</f>
        <v>2587.36</v>
      </c>
      <c r="BA181" s="3">
        <f ca="1">IFERROR(INDEX(INDIRECT("day_wise_sales_data!$B$2:$BZ$599"),MATCH(resource!$CC181,day_wise_sales_data!$A$2:$A$500,0),MATCH(resource!BA$2,INDIRECT("day_wise_sales_data!$B$1:$BZ$1"),0)),0)</f>
        <v>439.9</v>
      </c>
      <c r="BB181" s="3">
        <f ca="1">IFERROR(INDEX(INDIRECT("day_wise_sales_data!$B$2:$BZ$599"),MATCH(resource!$CC181,day_wise_sales_data!$A$2:$A$500,0),MATCH(resource!BB$2,INDIRECT("day_wise_sales_data!$B$1:$BZ$1"),0)),0)</f>
        <v>0</v>
      </c>
      <c r="BC181" s="3">
        <f ca="1">IFERROR(INDEX(INDIRECT("day_wise_sales_data!$B$2:$BZ$599"),MATCH(resource!$CC181,day_wise_sales_data!$A$2:$A$500,0),MATCH(resource!BC$2,INDIRECT("day_wise_sales_data!$B$1:$BZ$1"),0)),0)</f>
        <v>9240.5499999999993</v>
      </c>
      <c r="BD181" s="3">
        <f ca="1">IFERROR(INDEX(INDIRECT("day_wise_sales_data!$B$2:$BZ$599"),MATCH(resource!$CC181,day_wise_sales_data!$A$2:$A$500,0),MATCH(resource!BD$2,INDIRECT("day_wise_sales_data!$B$1:$BZ$1"),0)),0)</f>
        <v>5922.63</v>
      </c>
      <c r="BE181" s="3">
        <f ca="1">IFERROR(INDEX(INDIRECT("day_wise_sales_data!$B$2:$BZ$599"),MATCH(resource!$CC181,day_wise_sales_data!$A$2:$A$500,0),MATCH(resource!BE$2,INDIRECT("day_wise_sales_data!$B$1:$BZ$1"),0)),0)</f>
        <v>6060.72</v>
      </c>
      <c r="BF181" s="3">
        <f ca="1">IFERROR(INDEX(INDIRECT("day_wise_sales_data!$B$2:$BZ$599"),MATCH(resource!$CC181,day_wise_sales_data!$A$2:$A$500,0),MATCH(resource!BF$2,INDIRECT("day_wise_sales_data!$B$1:$BZ$1"),0)),0)</f>
        <v>1773.27</v>
      </c>
      <c r="BG181" s="3">
        <f ca="1">IFERROR(INDEX(INDIRECT("day_wise_sales_data!$B$2:$BZ$599"),MATCH(resource!$CC181,day_wise_sales_data!$A$2:$A$500,0),MATCH(resource!BG$2,INDIRECT("day_wise_sales_data!$B$1:$BZ$1"),0)),0)</f>
        <v>3341.83</v>
      </c>
      <c r="BH181" s="3">
        <f ca="1">IFERROR(INDEX(INDIRECT("day_wise_sales_data!$B$2:$BZ$599"),MATCH(resource!$CC181,day_wise_sales_data!$A$2:$A$500,0),MATCH(resource!BH$2,INDIRECT("day_wise_sales_data!$B$1:$BZ$1"),0)),0)</f>
        <v>1481.92</v>
      </c>
      <c r="BI181" s="3">
        <f ca="1">IFERROR(INDEX(INDIRECT("day_wise_sales_data!$B$2:$BZ$599"),MATCH(resource!$CC181,day_wise_sales_data!$A$2:$A$500,0),MATCH(resource!BI$2,INDIRECT("day_wise_sales_data!$B$1:$BZ$1"),0)),0)</f>
        <v>1593.17</v>
      </c>
      <c r="BJ181" s="3">
        <f ca="1">IFERROR(INDEX(INDIRECT("day_wise_sales_data!$B$2:$BZ$599"),MATCH(resource!$CC181,day_wise_sales_data!$A$2:$A$500,0),MATCH(resource!BJ$2,INDIRECT("day_wise_sales_data!$B$1:$BZ$1"),0)),0)</f>
        <v>0</v>
      </c>
      <c r="BK181" s="3">
        <f ca="1">IFERROR(INDEX(INDIRECT("day_wise_sales_data!$B$2:$BZ$599"),MATCH(resource!$CC181,day_wise_sales_data!$A$2:$A$500,0),MATCH(resource!BK$2,INDIRECT("day_wise_sales_data!$B$1:$BZ$1"),0)),0)</f>
        <v>6273.23</v>
      </c>
      <c r="BL181" s="3">
        <f ca="1">IFERROR(INDEX(INDIRECT("day_wise_sales_data!$B$2:$BZ$599"),MATCH(resource!$CC181,day_wise_sales_data!$A$2:$A$500,0),MATCH(resource!BL$2,INDIRECT("day_wise_sales_data!$B$1:$BZ$1"),0)),0)</f>
        <v>7455.33</v>
      </c>
      <c r="BM181" s="3">
        <f ca="1">IFERROR(INDEX(INDIRECT("day_wise_sales_data!$B$2:$BZ$599"),MATCH(resource!$CC181,day_wise_sales_data!$A$2:$A$500,0),MATCH(resource!BM$2,INDIRECT("day_wise_sales_data!$B$1:$BZ$1"),0)),0)</f>
        <v>1836.01</v>
      </c>
      <c r="BN181" s="3">
        <f ca="1">IFERROR(INDEX(INDIRECT("day_wise_sales_data!$B$2:$BZ$599"),MATCH(resource!$CC181,day_wise_sales_data!$A$2:$A$500,0),MATCH(resource!BN$2,INDIRECT("day_wise_sales_data!$B$1:$BZ$1"),0)),0)</f>
        <v>1108.8699999999999</v>
      </c>
      <c r="BO181" s="3">
        <f ca="1">IFERROR(INDEX(INDIRECT("day_wise_sales_data!$B$2:$BZ$599"),MATCH(resource!$CC181,day_wise_sales_data!$A$2:$A$500,0),MATCH(resource!BO$2,INDIRECT("day_wise_sales_data!$B$1:$BZ$1"),0)),0)</f>
        <v>0</v>
      </c>
      <c r="BP181" s="3">
        <f ca="1">IFERROR(INDEX(INDIRECT("day_wise_sales_data!$B$2:$BZ$599"),MATCH(resource!$CC181,day_wise_sales_data!$A$2:$A$500,0),MATCH(resource!BP$2,INDIRECT("day_wise_sales_data!$B$1:$BZ$1"),0)),0)</f>
        <v>0</v>
      </c>
      <c r="BQ181" s="3">
        <f ca="1">IFERROR(INDEX(INDIRECT("day_wise_sales_data!$B$2:$BZ$599"),MATCH(resource!$CC181,day_wise_sales_data!$A$2:$A$500,0),MATCH(resource!BQ$2,INDIRECT("day_wise_sales_data!$B$1:$BZ$1"),0)),0)</f>
        <v>0</v>
      </c>
      <c r="BR181" s="3">
        <f ca="1">IFERROR(INDEX(INDIRECT("day_wise_sales_data!$B$2:$BZ$599"),MATCH(resource!$CC181,day_wise_sales_data!$A$2:$A$500,0),MATCH(resource!BR$2,INDIRECT("day_wise_sales_data!$B$1:$BZ$1"),0)),0)</f>
        <v>3900.33</v>
      </c>
      <c r="BS181" s="3">
        <f ca="1">IFERROR(INDEX(INDIRECT("day_wise_sales_data!$B$2:$BZ$599"),MATCH(resource!$CC181,day_wise_sales_data!$A$2:$A$500,0),MATCH(resource!BS$2,INDIRECT("day_wise_sales_data!$B$1:$BZ$1"),0)),0)</f>
        <v>0</v>
      </c>
      <c r="BT181" s="3">
        <f ca="1">IFERROR(INDEX(INDIRECT("day_wise_sales_data!$B$2:$BZ$599"),MATCH(resource!$CC181,day_wise_sales_data!$A$2:$A$500,0),MATCH(resource!BT$2,INDIRECT("day_wise_sales_data!$B$1:$BZ$1"),0)),0)</f>
        <v>2041.17</v>
      </c>
      <c r="BU181" s="3">
        <f ca="1">IFERROR(INDEX(INDIRECT("day_wise_sales_data!$B$2:$BZ$599"),MATCH(resource!$CC181,day_wise_sales_data!$A$2:$A$500,0),MATCH(resource!BU$2,INDIRECT("day_wise_sales_data!$B$1:$BZ$1"),0)),0)</f>
        <v>4962.49</v>
      </c>
      <c r="BV181" s="3">
        <f ca="1">IFERROR(INDEX(INDIRECT("day_wise_sales_data!$B$2:$BZ$599"),MATCH(resource!$CC181,day_wise_sales_data!$A$2:$A$500,0),MATCH(resource!BV$2,INDIRECT("day_wise_sales_data!$B$1:$BZ$1"),0)),0)</f>
        <v>3839.44</v>
      </c>
      <c r="BW181" s="3">
        <f ca="1">IFERROR(INDEX(INDIRECT("day_wise_sales_data!$B$2:$BZ$599"),MATCH(resource!$CC181,day_wise_sales_data!$A$2:$A$500,0),MATCH(resource!BW$2,INDIRECT("day_wise_sales_data!$B$1:$BZ$1"),0)),0)</f>
        <v>3642.85</v>
      </c>
      <c r="BX181" s="3">
        <f ca="1">IFERROR(INDEX(INDIRECT("day_wise_sales_data!$B$2:$BZ$599"),MATCH(resource!$CC181,day_wise_sales_data!$A$2:$A$500,0),MATCH(resource!BX$2,INDIRECT("day_wise_sales_data!$B$1:$BZ$1"),0)),0)</f>
        <v>0</v>
      </c>
      <c r="BY181" s="3">
        <f ca="1">IFERROR(INDEX(INDIRECT("day_wise_sales_data!$B$2:$BZ$599"),MATCH(resource!$CC181,day_wise_sales_data!$A$2:$A$500,0),MATCH(resource!BY$2,INDIRECT("day_wise_sales_data!$B$1:$BZ$1"),0)),0)</f>
        <v>0</v>
      </c>
      <c r="BZ181" s="3">
        <f ca="1">IFERROR(INDEX(INDIRECT("day_wise_sales_data!$B$2:$BZ$599"),MATCH(resource!$CC181,day_wise_sales_data!$A$2:$A$500,0),MATCH(resource!BZ$2,INDIRECT("day_wise_sales_data!$B$1:$BZ$1"),0)),0)</f>
        <v>640.14</v>
      </c>
      <c r="CA181" s="3" t="str">
        <f ca="1">IFERROR(INDEX(INDIRECT("day_wise_sales_data!$B$2:$BZ$599"),MATCH(resource!$CC181,day_wise_sales_data!$A$2:$A$500,0),MATCH(resource!CA$2,INDIRECT("day_wise_sales_data!$B$1:$BZ$1"),0)),0)</f>
        <v>dd</v>
      </c>
      <c r="CC181" s="4" t="str">
        <f>sales_data!H180</f>
        <v>DHK12188</v>
      </c>
      <c r="CD181" s="1">
        <v>179</v>
      </c>
      <c r="CE181" s="1" t="str">
        <f>IF(AQ181=report!$AQ$3,resource!CD181,"")</f>
        <v/>
      </c>
      <c r="CF181" s="5" t="str">
        <f>IFERROR(SMALL($CE$3:$CE$1001,ROWS($CE$3:CE181)),"")</f>
        <v/>
      </c>
      <c r="CH181">
        <f>IFERROR(VLOOKUP($CC181,data_pull!$E$22:$G$700,2,0),0)</f>
        <v>63055.199999999997</v>
      </c>
      <c r="CI181" s="1">
        <f t="shared" si="75"/>
        <v>26</v>
      </c>
      <c r="CJ181" s="1">
        <f t="shared" si="74"/>
        <v>359</v>
      </c>
      <c r="CK181" s="1" t="s">
        <v>1389</v>
      </c>
      <c r="CL181" s="1">
        <f t="shared" si="76"/>
        <v>12</v>
      </c>
      <c r="CM181" s="1" t="str">
        <f>IFERROR(VLOOKUP($CK181,stock_data!$B$3:$W$612,2,0),0)</f>
        <v>KOVLON VEGIKARE</v>
      </c>
      <c r="CN181" s="1" t="str">
        <f>IFERROR(VLOOKUP($CK181,stock_data!$B$3:$W$612,4,0),0)</f>
        <v>250ml</v>
      </c>
      <c r="CO181" s="1">
        <f>IFERROR(VLOOKUP($CK181,stock_data!$B$3:$W$612,5,0),0)</f>
        <v>132</v>
      </c>
      <c r="CP181" s="3">
        <f t="shared" si="77"/>
        <v>359</v>
      </c>
      <c r="CQ181" s="3">
        <f t="shared" si="78"/>
        <v>47388</v>
      </c>
      <c r="CR181" s="1">
        <f>IFERROR(VLOOKUP($CK181,stock_data!$B$3:$W$612,6,0),0)</f>
        <v>155</v>
      </c>
      <c r="CS181" s="1">
        <f>IFERROR(VLOOKUP($CK181,stock_data!$B$3:$W$612,7,0),0)</f>
        <v>294</v>
      </c>
      <c r="CT181" s="1">
        <f>IFERROR(VLOOKUP($CK181,stock_data!$B$3:$W$612,8,0),0)</f>
        <v>208</v>
      </c>
      <c r="CU181" s="1">
        <f>IFERROR(VLOOKUP($CK181,stock_data!$B$3:$W$612,9,0),0)</f>
        <v>560</v>
      </c>
      <c r="CV181" s="1">
        <f>IFERROR(VLOOKUP($CK181,stock_data!$B$3:$W$612,10,0),0)</f>
        <v>128</v>
      </c>
      <c r="CW181" s="1">
        <f>IFERROR(VLOOKUP($CK181,stock_data!$B$3:$W$612,11,0),0)</f>
        <v>245</v>
      </c>
      <c r="CX181" s="1">
        <f>IFERROR(VLOOKUP($CK181,stock_data!$B$3:$W$612,12,0),0)</f>
        <v>1000</v>
      </c>
      <c r="CY181" s="1">
        <f>IFERROR(VLOOKUP($CK181,stock_data!$B$3:$W$612,13,0),0)</f>
        <v>228</v>
      </c>
      <c r="CZ181" s="1">
        <f>IFERROR(VLOOKUP($CK181,stock_data!$B$3:$W$612,14,0),0)</f>
        <v>176</v>
      </c>
      <c r="DA181" s="1">
        <f>IFERROR(VLOOKUP($CK181,stock_data!$B$3:$W$612,15,0),0)</f>
        <v>95</v>
      </c>
      <c r="DB181" s="1">
        <f>IFERROR(VLOOKUP($CK181,stock_data!$B$3:$W$612,16,0),0)</f>
        <v>127</v>
      </c>
      <c r="DC181" s="1">
        <f>IFERROR(VLOOKUP($CK181,stock_data!$B$3:$W$612,17,0),0)</f>
        <v>284</v>
      </c>
      <c r="DD181" s="1">
        <f>IFERROR(VLOOKUP($CK181,stock_data!$B$3:$W$612,18,0),0)</f>
        <v>208</v>
      </c>
      <c r="DE181" s="1">
        <f>IFERROR(VLOOKUP($CK181,stock_data!$B$3:$W$612,19,0),0)</f>
        <v>112</v>
      </c>
      <c r="DF181" s="1">
        <f>IFERROR(VLOOKUP($CK181,stock_data!$B$3:$W$612,20,0),0)</f>
        <v>119</v>
      </c>
      <c r="DG181" s="1">
        <f>IFERROR(VLOOKUP($CK181,stock_data!$B$3:$W$612,21,0),0)</f>
        <v>147</v>
      </c>
      <c r="DH181" s="1">
        <f>IFERROR(VLOOKUP($CK181,stock_data!$B$3:$W$612,22,0),0)</f>
        <v>294</v>
      </c>
      <c r="DI181" s="1">
        <f t="shared" si="79"/>
        <v>4380</v>
      </c>
      <c r="DJ181" s="1">
        <f t="shared" si="80"/>
        <v>578160</v>
      </c>
      <c r="DK181" s="3">
        <f>IFERROR(INDEX(COD_SALES!$B$5:$Z$500,MATCH(resource!$CC181,COD_SALES!$A$5:$A$500,0),MATCH(resource!DK$2,COD_SALES!$B$4:$Z$4,0)),"")</f>
        <v>4</v>
      </c>
      <c r="DL181" s="3">
        <f>IFERROR(INDEX(COD_SALES!$B$5:$Z$500,MATCH(resource!$CC181,COD_SALES!$A$5:$A$500,0),MATCH(resource!DL$2,COD_SALES!$B$4:$Z$4,0)),"")</f>
        <v>16</v>
      </c>
      <c r="DM181" s="3">
        <f>IFERROR(INDEX(COD_SALES!$B$5:$Z$500,MATCH(resource!$CC181,COD_SALES!$A$5:$A$500,0),MATCH(resource!DM$2,COD_SALES!$B$4:$Z$4,0)),"")</f>
        <v>4</v>
      </c>
      <c r="DN181" s="3" t="str">
        <f>IFERROR(INDEX(COD_SALES!$B$5:$Z$500,MATCH(resource!$CC181,COD_SALES!$A$5:$A$500,0),MATCH(resource!DN$2,COD_SALES!$B$4:$Z$4,0)),"")</f>
        <v/>
      </c>
      <c r="DO181" s="3">
        <f>IFERROR(INDEX(COD_SALES!$B$5:$Z$500,MATCH(resource!$CC181,COD_SALES!$A$5:$A$500,0),MATCH(resource!DO$2,COD_SALES!$B$4:$Z$4,0)),"")</f>
        <v>0</v>
      </c>
      <c r="DP181" s="3">
        <f>IFERROR(INDEX(COD_SALES!$B$5:$Z$500,MATCH(resource!$CC181,COD_SALES!$A$5:$A$500,0),MATCH(resource!DP$2,COD_SALES!$B$4:$Z$4,0)),"")</f>
        <v>1</v>
      </c>
      <c r="DQ181" s="3" t="str">
        <f>IFERROR(INDEX(COD_SALES!$B$5:$Z$500,MATCH(resource!$CC181,COD_SALES!$A$5:$A$500,0),MATCH(resource!DQ$2,COD_SALES!$B$4:$Z$4,0)),"")</f>
        <v/>
      </c>
      <c r="DR181" s="3">
        <f>IFERROR(INDEX(COD_SALES!$B$5:$Z$500,MATCH(resource!$CC181,COD_SALES!$A$5:$A$500,0),MATCH(resource!DR$2,COD_SALES!$B$4:$Z$4,0)),"")</f>
        <v>2</v>
      </c>
      <c r="DS181" s="3">
        <f>IFERROR(INDEX(COD_SALES!$B$5:$Z$500,MATCH(resource!$CC181,COD_SALES!$A$5:$A$500,0),MATCH(resource!DS$2,COD_SALES!$B$4:$Z$4,0)),"")</f>
        <v>56</v>
      </c>
      <c r="DT181" s="3">
        <f>IFERROR(INDEX(COD_SALES!$B$5:$Z$500,MATCH(resource!$CC181,COD_SALES!$A$5:$A$500,0),MATCH(resource!DT$2,COD_SALES!$B$4:$Z$4,0)),"")</f>
        <v>1</v>
      </c>
      <c r="DU181" s="3">
        <f>IFERROR(INDEX(COD_SALES!$B$5:$Z$500,MATCH(resource!$CC181,COD_SALES!$A$5:$A$500,0),MATCH(resource!DU$2,COD_SALES!$B$4:$Z$4,0)),"")</f>
        <v>11</v>
      </c>
      <c r="DV181" s="3">
        <f>IFERROR(INDEX(COD_SALES!$B$5:$Z$500,MATCH(resource!$CC181,COD_SALES!$A$5:$A$500,0),MATCH(resource!DV$2,COD_SALES!$B$4:$Z$4,0)),"")</f>
        <v>0</v>
      </c>
      <c r="DW181" s="3">
        <f>IFERROR(INDEX(COD_SALES!$B$5:$Z$500,MATCH(resource!$CC181,COD_SALES!$A$5:$A$500,0),MATCH(resource!DW$2,COD_SALES!$B$4:$Z$4,0)),"")</f>
        <v>21</v>
      </c>
      <c r="DX181" s="3">
        <f>IFERROR(INDEX(COD_SALES!$B$5:$Z$500,MATCH(resource!$CC181,COD_SALES!$A$5:$A$500,0),MATCH(resource!DX$2,COD_SALES!$B$4:$Z$4,0)),"")</f>
        <v>0</v>
      </c>
      <c r="DY181" s="3">
        <f>IFERROR(INDEX(COD_SALES!$B$5:$Z$500,MATCH(resource!$CC181,COD_SALES!$A$5:$A$500,0),MATCH(resource!DY$2,COD_SALES!$B$4:$Z$4,0)),"")</f>
        <v>4</v>
      </c>
      <c r="DZ181" s="3">
        <f>IFERROR(INDEX(COD_SALES!$B$5:$Z$500,MATCH(resource!$CC181,COD_SALES!$A$5:$A$500,0),MATCH(resource!DZ$2,COD_SALES!$B$4:$Z$4,0)),"")</f>
        <v>2</v>
      </c>
      <c r="EA181" s="3">
        <f>IFERROR(INDEX(COD_SALES!$B$5:$Z$500,MATCH(resource!$CC181,COD_SALES!$A$5:$A$500,0),MATCH(resource!EA$2,COD_SALES!$B$4:$Z$4,0)),"")</f>
        <v>2</v>
      </c>
      <c r="EB181" s="3">
        <f t="shared" si="81"/>
        <v>32134.800000000003</v>
      </c>
      <c r="ED181" s="3">
        <f>IFERROR(VLOOKUP($CK181,depot_prod_sales!$B$5:$S$200,3,0),0)</f>
        <v>0</v>
      </c>
      <c r="EE181" s="3">
        <f>IFERROR(VLOOKUP($CK181,depot_prod_sales!$B$5:$S$200,4,0),0)</f>
        <v>0</v>
      </c>
      <c r="EF181" s="3">
        <f>IFERROR(VLOOKUP($CK181,depot_prod_sales!$B$5:$S$200,5,0),0)</f>
        <v>0</v>
      </c>
      <c r="EG181" s="3">
        <f>IFERROR(VLOOKUP($CK181,depot_prod_sales!$B$5:$S$200,6,0),0)</f>
        <v>0</v>
      </c>
      <c r="EH181" s="3">
        <f>IFERROR(VLOOKUP($CK181,depot_prod_sales!$B$5:$S$200,7,0),0)</f>
        <v>0</v>
      </c>
      <c r="EI181" s="3">
        <f>IFERROR(VLOOKUP($CK181,depot_prod_sales!$B$5:$S$200,8,0),0)</f>
        <v>6</v>
      </c>
      <c r="EJ181" s="3">
        <f>IFERROR(VLOOKUP($CK181,depot_prod_sales!$B$5:$S$200,9,0),0)</f>
        <v>0</v>
      </c>
      <c r="EK181" s="3">
        <f>IFERROR(VLOOKUP($CK181,depot_prod_sales!$B$5:$S$200,10,0),0)</f>
        <v>0</v>
      </c>
      <c r="EL181" s="3">
        <f>IFERROR(VLOOKUP($CK181,depot_prod_sales!$B$5:$S$200,11,0),0)</f>
        <v>0</v>
      </c>
      <c r="EM181" s="3">
        <f>IFERROR(VLOOKUP($CK181,depot_prod_sales!$B$5:$S$200,12,0),0)</f>
        <v>0</v>
      </c>
      <c r="EN181" s="3">
        <f>IFERROR(VLOOKUP($CK181,depot_prod_sales!$B$5:$S$200,13,0),0)</f>
        <v>0</v>
      </c>
      <c r="EO181" s="3">
        <f>IFERROR(VLOOKUP($CK181,depot_prod_sales!$B$5:$S$200,14,0),0)</f>
        <v>0</v>
      </c>
      <c r="EP181" s="3">
        <f>IFERROR(VLOOKUP($CK181,depot_prod_sales!$B$5:$S$200,15,0),0)</f>
        <v>0</v>
      </c>
      <c r="EQ181" s="3">
        <f>IFERROR(VLOOKUP($CK181,depot_prod_sales!$B$5:$S$200,16,0),0)</f>
        <v>0</v>
      </c>
      <c r="ER181" s="3">
        <f>IFERROR(VLOOKUP($CK181,depot_prod_sales!$B$5:$S$200,17,0),0)</f>
        <v>0</v>
      </c>
      <c r="ES181" s="3">
        <f>IFERROR(VLOOKUP($CK181,depot_prod_sales!$B$5:$S$200,18,0),0)</f>
        <v>0</v>
      </c>
      <c r="ET181" s="116">
        <f t="shared" si="82"/>
        <v>6</v>
      </c>
      <c r="EU181" s="116">
        <f t="shared" si="83"/>
        <v>792</v>
      </c>
      <c r="EW181" s="3">
        <f>IFERROR(VLOOKUP(CC181,data_pull!$AO$25:$AR$546,2,0),0)</f>
        <v>33</v>
      </c>
      <c r="EX181" s="1">
        <f>IFERROR(VLOOKUP(CC181,data_pull!$AO$25:$AR$546,4,0),0)</f>
        <v>170000</v>
      </c>
    </row>
    <row r="182" spans="13:154" x14ac:dyDescent="0.25"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4" t="str">
        <f>sales_data!B181</f>
        <v>Farid Ahmed</v>
      </c>
      <c r="AR182" s="4" t="str">
        <f>sales_data!C181</f>
        <v>Anowar Hossain</v>
      </c>
      <c r="AS182" s="5" t="str">
        <f t="shared" si="73"/>
        <v/>
      </c>
      <c r="AT182" s="4" t="str">
        <f>sales_data!I181</f>
        <v>Paul dipu Mandal</v>
      </c>
      <c r="AU182" s="4" t="str">
        <f>sales_data!W181</f>
        <v>N.H.N/I.C.H. (Pb)</v>
      </c>
      <c r="AV182" s="1">
        <f>sales_data!N181</f>
        <v>52673.19</v>
      </c>
      <c r="AW182" s="1">
        <f>sales_data!P181</f>
        <v>19</v>
      </c>
      <c r="AX182" s="3">
        <f ca="1">IFERROR(INDEX(INDIRECT("day_wise_sales_data!$B$2:$BZ$599"),MATCH(resource!$CC182,day_wise_sales_data!$A$2:$A$500,0),MATCH(resource!AX$2,INDIRECT("day_wise_sales_data!$B$1:$BZ$1"),0)),0)</f>
        <v>0</v>
      </c>
      <c r="AY182" s="3">
        <f ca="1">IFERROR(INDEX(INDIRECT("day_wise_sales_data!$B$2:$BZ$599"),MATCH(resource!$CC182,day_wise_sales_data!$A$2:$A$500,0),MATCH(resource!AY$2,INDIRECT("day_wise_sales_data!$B$1:$BZ$1"),0)),0)</f>
        <v>0</v>
      </c>
      <c r="AZ182" s="3">
        <f ca="1">IFERROR(INDEX(INDIRECT("day_wise_sales_data!$B$2:$BZ$599"),MATCH(resource!$CC182,day_wise_sales_data!$A$2:$A$500,0),MATCH(resource!AZ$2,INDIRECT("day_wise_sales_data!$B$1:$BZ$1"),0)),0)</f>
        <v>1438.8</v>
      </c>
      <c r="BA182" s="3">
        <f ca="1">IFERROR(INDEX(INDIRECT("day_wise_sales_data!$B$2:$BZ$599"),MATCH(resource!$CC182,day_wise_sales_data!$A$2:$A$500,0),MATCH(resource!BA$2,INDIRECT("day_wise_sales_data!$B$1:$BZ$1"),0)),0)</f>
        <v>2249.8000000000002</v>
      </c>
      <c r="BB182" s="3">
        <f ca="1">IFERROR(INDEX(INDIRECT("day_wise_sales_data!$B$2:$BZ$599"),MATCH(resource!$CC182,day_wise_sales_data!$A$2:$A$500,0),MATCH(resource!BB$2,INDIRECT("day_wise_sales_data!$B$1:$BZ$1"),0)),0)</f>
        <v>0</v>
      </c>
      <c r="BC182" s="3">
        <f ca="1">IFERROR(INDEX(INDIRECT("day_wise_sales_data!$B$2:$BZ$599"),MATCH(resource!$CC182,day_wise_sales_data!$A$2:$A$500,0),MATCH(resource!BC$2,INDIRECT("day_wise_sales_data!$B$1:$BZ$1"),0)),0)</f>
        <v>11817.8</v>
      </c>
      <c r="BD182" s="3">
        <f ca="1">IFERROR(INDEX(INDIRECT("day_wise_sales_data!$B$2:$BZ$599"),MATCH(resource!$CC182,day_wise_sales_data!$A$2:$A$500,0),MATCH(resource!BD$2,INDIRECT("day_wise_sales_data!$B$1:$BZ$1"),0)),0)</f>
        <v>0</v>
      </c>
      <c r="BE182" s="3">
        <f ca="1">IFERROR(INDEX(INDIRECT("day_wise_sales_data!$B$2:$BZ$599"),MATCH(resource!$CC182,day_wise_sales_data!$A$2:$A$500,0),MATCH(resource!BE$2,INDIRECT("day_wise_sales_data!$B$1:$BZ$1"),0)),0)</f>
        <v>1727.53</v>
      </c>
      <c r="BF182" s="3">
        <f ca="1">IFERROR(INDEX(INDIRECT("day_wise_sales_data!$B$2:$BZ$599"),MATCH(resource!$CC182,day_wise_sales_data!$A$2:$A$500,0),MATCH(resource!BF$2,INDIRECT("day_wise_sales_data!$B$1:$BZ$1"),0)),0)</f>
        <v>0</v>
      </c>
      <c r="BG182" s="3">
        <f ca="1">IFERROR(INDEX(INDIRECT("day_wise_sales_data!$B$2:$BZ$599"),MATCH(resource!$CC182,day_wise_sales_data!$A$2:$A$500,0),MATCH(resource!BG$2,INDIRECT("day_wise_sales_data!$B$1:$BZ$1"),0)),0)</f>
        <v>352.9</v>
      </c>
      <c r="BH182" s="3">
        <f ca="1">IFERROR(INDEX(INDIRECT("day_wise_sales_data!$B$2:$BZ$599"),MATCH(resource!$CC182,day_wise_sales_data!$A$2:$A$500,0),MATCH(resource!BH$2,INDIRECT("day_wise_sales_data!$B$1:$BZ$1"),0)),0)</f>
        <v>3696.22</v>
      </c>
      <c r="BI182" s="3">
        <f ca="1">IFERROR(INDEX(INDIRECT("day_wise_sales_data!$B$2:$BZ$599"),MATCH(resource!$CC182,day_wise_sales_data!$A$2:$A$500,0),MATCH(resource!BI$2,INDIRECT("day_wise_sales_data!$B$1:$BZ$1"),0)),0)</f>
        <v>2380.9899999999998</v>
      </c>
      <c r="BJ182" s="3">
        <f ca="1">IFERROR(INDEX(INDIRECT("day_wise_sales_data!$B$2:$BZ$599"),MATCH(resource!$CC182,day_wise_sales_data!$A$2:$A$500,0),MATCH(resource!BJ$2,INDIRECT("day_wise_sales_data!$B$1:$BZ$1"),0)),0)</f>
        <v>0</v>
      </c>
      <c r="BK182" s="3">
        <f ca="1">IFERROR(INDEX(INDIRECT("day_wise_sales_data!$B$2:$BZ$599"),MATCH(resource!$CC182,day_wise_sales_data!$A$2:$A$500,0),MATCH(resource!BK$2,INDIRECT("day_wise_sales_data!$B$1:$BZ$1"),0)),0)</f>
        <v>2707</v>
      </c>
      <c r="BL182" s="3">
        <f ca="1">IFERROR(INDEX(INDIRECT("day_wise_sales_data!$B$2:$BZ$599"),MATCH(resource!$CC182,day_wise_sales_data!$A$2:$A$500,0),MATCH(resource!BL$2,INDIRECT("day_wise_sales_data!$B$1:$BZ$1"),0)),0)</f>
        <v>1529.7</v>
      </c>
      <c r="BM182" s="3">
        <f ca="1">IFERROR(INDEX(INDIRECT("day_wise_sales_data!$B$2:$BZ$599"),MATCH(resource!$CC182,day_wise_sales_data!$A$2:$A$500,0),MATCH(resource!BM$2,INDIRECT("day_wise_sales_data!$B$1:$BZ$1"),0)),0)</f>
        <v>1236.28</v>
      </c>
      <c r="BN182" s="3">
        <f ca="1">IFERROR(INDEX(INDIRECT("day_wise_sales_data!$B$2:$BZ$599"),MATCH(resource!$CC182,day_wise_sales_data!$A$2:$A$500,0),MATCH(resource!BN$2,INDIRECT("day_wise_sales_data!$B$1:$BZ$1"),0)),0)</f>
        <v>0</v>
      </c>
      <c r="BO182" s="3">
        <f ca="1">IFERROR(INDEX(INDIRECT("day_wise_sales_data!$B$2:$BZ$599"),MATCH(resource!$CC182,day_wise_sales_data!$A$2:$A$500,0),MATCH(resource!BO$2,INDIRECT("day_wise_sales_data!$B$1:$BZ$1"),0)),0)</f>
        <v>6014.51</v>
      </c>
      <c r="BP182" s="3">
        <f ca="1">IFERROR(INDEX(INDIRECT("day_wise_sales_data!$B$2:$BZ$599"),MATCH(resource!$CC182,day_wise_sales_data!$A$2:$A$500,0),MATCH(resource!BP$2,INDIRECT("day_wise_sales_data!$B$1:$BZ$1"),0)),0)</f>
        <v>1955.84</v>
      </c>
      <c r="BQ182" s="3">
        <f ca="1">IFERROR(INDEX(INDIRECT("day_wise_sales_data!$B$2:$BZ$599"),MATCH(resource!$CC182,day_wise_sales_data!$A$2:$A$500,0),MATCH(resource!BQ$2,INDIRECT("day_wise_sales_data!$B$1:$BZ$1"),0)),0)</f>
        <v>0</v>
      </c>
      <c r="BR182" s="3">
        <f ca="1">IFERROR(INDEX(INDIRECT("day_wise_sales_data!$B$2:$BZ$599"),MATCH(resource!$CC182,day_wise_sales_data!$A$2:$A$500,0),MATCH(resource!BR$2,INDIRECT("day_wise_sales_data!$B$1:$BZ$1"),0)),0)</f>
        <v>422.43</v>
      </c>
      <c r="BS182" s="3">
        <f ca="1">IFERROR(INDEX(INDIRECT("day_wise_sales_data!$B$2:$BZ$599"),MATCH(resource!$CC182,day_wise_sales_data!$A$2:$A$500,0),MATCH(resource!BS$2,INDIRECT("day_wise_sales_data!$B$1:$BZ$1"),0)),0)</f>
        <v>422.43</v>
      </c>
      <c r="BT182" s="3">
        <f ca="1">IFERROR(INDEX(INDIRECT("day_wise_sales_data!$B$2:$BZ$599"),MATCH(resource!$CC182,day_wise_sales_data!$A$2:$A$500,0),MATCH(resource!BT$2,INDIRECT("day_wise_sales_data!$B$1:$BZ$1"),0)),0)</f>
        <v>5649.72</v>
      </c>
      <c r="BU182" s="3">
        <f ca="1">IFERROR(INDEX(INDIRECT("day_wise_sales_data!$B$2:$BZ$599"),MATCH(resource!$CC182,day_wise_sales_data!$A$2:$A$500,0),MATCH(resource!BU$2,INDIRECT("day_wise_sales_data!$B$1:$BZ$1"),0)),0)</f>
        <v>5086.01</v>
      </c>
      <c r="BV182" s="3">
        <f ca="1">IFERROR(INDEX(INDIRECT("day_wise_sales_data!$B$2:$BZ$599"),MATCH(resource!$CC182,day_wise_sales_data!$A$2:$A$500,0),MATCH(resource!BV$2,INDIRECT("day_wise_sales_data!$B$1:$BZ$1"),0)),0)</f>
        <v>1197.76</v>
      </c>
      <c r="BW182" s="3">
        <f ca="1">IFERROR(INDEX(INDIRECT("day_wise_sales_data!$B$2:$BZ$599"),MATCH(resource!$CC182,day_wise_sales_data!$A$2:$A$500,0),MATCH(resource!BW$2,INDIRECT("day_wise_sales_data!$B$1:$BZ$1"),0)),0)</f>
        <v>1586.76</v>
      </c>
      <c r="BX182" s="3">
        <f ca="1">IFERROR(INDEX(INDIRECT("day_wise_sales_data!$B$2:$BZ$599"),MATCH(resource!$CC182,day_wise_sales_data!$A$2:$A$500,0),MATCH(resource!BX$2,INDIRECT("day_wise_sales_data!$B$1:$BZ$1"),0)),0)</f>
        <v>0</v>
      </c>
      <c r="BY182" s="3">
        <f ca="1">IFERROR(INDEX(INDIRECT("day_wise_sales_data!$B$2:$BZ$599"),MATCH(resource!$CC182,day_wise_sales_data!$A$2:$A$500,0),MATCH(resource!BY$2,INDIRECT("day_wise_sales_data!$B$1:$BZ$1"),0)),0)</f>
        <v>705.81</v>
      </c>
      <c r="BZ182" s="3">
        <f ca="1">IFERROR(INDEX(INDIRECT("day_wise_sales_data!$B$2:$BZ$599"),MATCH(resource!$CC182,day_wise_sales_data!$A$2:$A$500,0),MATCH(resource!BZ$2,INDIRECT("day_wise_sales_data!$B$1:$BZ$1"),0)),0)</f>
        <v>2400.0500000000002</v>
      </c>
      <c r="CA182" s="3" t="str">
        <f ca="1">IFERROR(INDEX(INDIRECT("day_wise_sales_data!$B$2:$BZ$599"),MATCH(resource!$CC182,day_wise_sales_data!$A$2:$A$500,0),MATCH(resource!CA$2,INDIRECT("day_wise_sales_data!$B$1:$BZ$1"),0)),0)</f>
        <v>dd</v>
      </c>
      <c r="CC182" s="4" t="str">
        <f>sales_data!H181</f>
        <v>DHK09201</v>
      </c>
      <c r="CD182" s="1">
        <v>180</v>
      </c>
      <c r="CE182" s="1" t="str">
        <f>IF(AQ182=report!$AQ$3,resource!CD182,"")</f>
        <v/>
      </c>
      <c r="CF182" s="5" t="str">
        <f>IFERROR(SMALL($CE$3:$CE$1001,ROWS($CE$3:CE182)),"")</f>
        <v/>
      </c>
      <c r="CH182">
        <f>IFERROR(VLOOKUP($CC182,data_pull!$E$22:$G$700,2,0),0)</f>
        <v>52673.19</v>
      </c>
      <c r="CI182" s="1">
        <f t="shared" si="75"/>
        <v>11</v>
      </c>
      <c r="CJ182" s="1">
        <f t="shared" si="74"/>
        <v>0</v>
      </c>
      <c r="CK182" s="1" t="s">
        <v>1394</v>
      </c>
      <c r="CL182" s="1">
        <f t="shared" si="76"/>
        <v>111</v>
      </c>
      <c r="CM182" s="1" t="str">
        <f>IFERROR(VLOOKUP($CK182,stock_data!$B$3:$W$612,2,0),0)</f>
        <v>KPAM TABLET</v>
      </c>
      <c r="CN182" s="1" t="str">
        <f>IFERROR(VLOOKUP($CK182,stock_data!$B$3:$W$612,4,0),0)</f>
        <v>5x10's</v>
      </c>
      <c r="CO182" s="1">
        <f>IFERROR(VLOOKUP($CK182,stock_data!$B$3:$W$612,5,0),0)</f>
        <v>176.5</v>
      </c>
      <c r="CP182" s="3">
        <f t="shared" si="77"/>
        <v>0</v>
      </c>
      <c r="CQ182" s="3">
        <f t="shared" si="78"/>
        <v>0</v>
      </c>
      <c r="CR182" s="1">
        <f>IFERROR(VLOOKUP($CK182,stock_data!$B$3:$W$612,6,0),0)</f>
        <v>167</v>
      </c>
      <c r="CS182" s="1">
        <f>IFERROR(VLOOKUP($CK182,stock_data!$B$3:$W$612,7,0),0)</f>
        <v>519</v>
      </c>
      <c r="CT182" s="1">
        <f>IFERROR(VLOOKUP($CK182,stock_data!$B$3:$W$612,8,0),0)</f>
        <v>206</v>
      </c>
      <c r="CU182" s="1">
        <f>IFERROR(VLOOKUP($CK182,stock_data!$B$3:$W$612,9,0),0)</f>
        <v>0</v>
      </c>
      <c r="CV182" s="1">
        <f>IFERROR(VLOOKUP($CK182,stock_data!$B$3:$W$612,10,0),0)</f>
        <v>344</v>
      </c>
      <c r="CW182" s="1">
        <f>IFERROR(VLOOKUP($CK182,stock_data!$B$3:$W$612,11,0),0)</f>
        <v>327</v>
      </c>
      <c r="CX182" s="1">
        <f>IFERROR(VLOOKUP($CK182,stock_data!$B$3:$W$612,12,0),0)</f>
        <v>3814</v>
      </c>
      <c r="CY182" s="1">
        <f>IFERROR(VLOOKUP($CK182,stock_data!$B$3:$W$612,13,0),0)</f>
        <v>299</v>
      </c>
      <c r="CZ182" s="1">
        <f>IFERROR(VLOOKUP($CK182,stock_data!$B$3:$W$612,14,0),0)</f>
        <v>310</v>
      </c>
      <c r="DA182" s="1">
        <f>IFERROR(VLOOKUP($CK182,stock_data!$B$3:$W$612,15,0),0)</f>
        <v>371</v>
      </c>
      <c r="DB182" s="1">
        <f>IFERROR(VLOOKUP($CK182,stock_data!$B$3:$W$612,16,0),0)</f>
        <v>176</v>
      </c>
      <c r="DC182" s="1">
        <f>IFERROR(VLOOKUP($CK182,stock_data!$B$3:$W$612,17,0),0)</f>
        <v>446</v>
      </c>
      <c r="DD182" s="1">
        <f>IFERROR(VLOOKUP($CK182,stock_data!$B$3:$W$612,18,0),0)</f>
        <v>204</v>
      </c>
      <c r="DE182" s="1">
        <f>IFERROR(VLOOKUP($CK182,stock_data!$B$3:$W$612,19,0),0)</f>
        <v>238</v>
      </c>
      <c r="DF182" s="1">
        <f>IFERROR(VLOOKUP($CK182,stock_data!$B$3:$W$612,20,0),0)</f>
        <v>206</v>
      </c>
      <c r="DG182" s="1">
        <f>IFERROR(VLOOKUP($CK182,stock_data!$B$3:$W$612,21,0),0)</f>
        <v>332</v>
      </c>
      <c r="DH182" s="1">
        <f>IFERROR(VLOOKUP($CK182,stock_data!$B$3:$W$612,22,0),0)</f>
        <v>359</v>
      </c>
      <c r="DI182" s="1">
        <f t="shared" si="79"/>
        <v>8318</v>
      </c>
      <c r="DJ182" s="1">
        <f t="shared" si="80"/>
        <v>1468127</v>
      </c>
      <c r="DK182" s="3">
        <f>IFERROR(INDEX(COD_SALES!$B$5:$Z$500,MATCH(resource!$CC182,COD_SALES!$A$5:$A$500,0),MATCH(resource!DK$2,COD_SALES!$B$4:$Z$4,0)),"")</f>
        <v>1</v>
      </c>
      <c r="DL182" s="3">
        <f>IFERROR(INDEX(COD_SALES!$B$5:$Z$500,MATCH(resource!$CC182,COD_SALES!$A$5:$A$500,0),MATCH(resource!DL$2,COD_SALES!$B$4:$Z$4,0)),"")</f>
        <v>2</v>
      </c>
      <c r="DM182" s="3">
        <f>IFERROR(INDEX(COD_SALES!$B$5:$Z$500,MATCH(resource!$CC182,COD_SALES!$A$5:$A$500,0),MATCH(resource!DM$2,COD_SALES!$B$4:$Z$4,0)),"")</f>
        <v>0</v>
      </c>
      <c r="DN182" s="3" t="str">
        <f>IFERROR(INDEX(COD_SALES!$B$5:$Z$500,MATCH(resource!$CC182,COD_SALES!$A$5:$A$500,0),MATCH(resource!DN$2,COD_SALES!$B$4:$Z$4,0)),"")</f>
        <v/>
      </c>
      <c r="DO182" s="3">
        <f>IFERROR(INDEX(COD_SALES!$B$5:$Z$500,MATCH(resource!$CC182,COD_SALES!$A$5:$A$500,0),MATCH(resource!DO$2,COD_SALES!$B$4:$Z$4,0)),"")</f>
        <v>1</v>
      </c>
      <c r="DP182" s="3">
        <f>IFERROR(INDEX(COD_SALES!$B$5:$Z$500,MATCH(resource!$CC182,COD_SALES!$A$5:$A$500,0),MATCH(resource!DP$2,COD_SALES!$B$4:$Z$4,0)),"")</f>
        <v>1</v>
      </c>
      <c r="DQ182" s="3" t="str">
        <f>IFERROR(INDEX(COD_SALES!$B$5:$Z$500,MATCH(resource!$CC182,COD_SALES!$A$5:$A$500,0),MATCH(resource!DQ$2,COD_SALES!$B$4:$Z$4,0)),"")</f>
        <v/>
      </c>
      <c r="DR182" s="3">
        <f>IFERROR(INDEX(COD_SALES!$B$5:$Z$500,MATCH(resource!$CC182,COD_SALES!$A$5:$A$500,0),MATCH(resource!DR$2,COD_SALES!$B$4:$Z$4,0)),"")</f>
        <v>2</v>
      </c>
      <c r="DS182" s="3">
        <f>IFERROR(INDEX(COD_SALES!$B$5:$Z$500,MATCH(resource!$CC182,COD_SALES!$A$5:$A$500,0),MATCH(resource!DS$2,COD_SALES!$B$4:$Z$4,0)),"")</f>
        <v>32</v>
      </c>
      <c r="DT182" s="3">
        <f>IFERROR(INDEX(COD_SALES!$B$5:$Z$500,MATCH(resource!$CC182,COD_SALES!$A$5:$A$500,0),MATCH(resource!DT$2,COD_SALES!$B$4:$Z$4,0)),"")</f>
        <v>1</v>
      </c>
      <c r="DU182" s="3">
        <f>IFERROR(INDEX(COD_SALES!$B$5:$Z$500,MATCH(resource!$CC182,COD_SALES!$A$5:$A$500,0),MATCH(resource!DU$2,COD_SALES!$B$4:$Z$4,0)),"")</f>
        <v>7</v>
      </c>
      <c r="DV182" s="3">
        <f>IFERROR(INDEX(COD_SALES!$B$5:$Z$500,MATCH(resource!$CC182,COD_SALES!$A$5:$A$500,0),MATCH(resource!DV$2,COD_SALES!$B$4:$Z$4,0)),"")</f>
        <v>0</v>
      </c>
      <c r="DW182" s="3">
        <f>IFERROR(INDEX(COD_SALES!$B$5:$Z$500,MATCH(resource!$CC182,COD_SALES!$A$5:$A$500,0),MATCH(resource!DW$2,COD_SALES!$B$4:$Z$4,0)),"")</f>
        <v>10</v>
      </c>
      <c r="DX182" s="3">
        <f>IFERROR(INDEX(COD_SALES!$B$5:$Z$500,MATCH(resource!$CC182,COD_SALES!$A$5:$A$500,0),MATCH(resource!DX$2,COD_SALES!$B$4:$Z$4,0)),"")</f>
        <v>0</v>
      </c>
      <c r="DY182" s="3">
        <f>IFERROR(INDEX(COD_SALES!$B$5:$Z$500,MATCH(resource!$CC182,COD_SALES!$A$5:$A$500,0),MATCH(resource!DY$2,COD_SALES!$B$4:$Z$4,0)),"")</f>
        <v>3</v>
      </c>
      <c r="DZ182" s="3">
        <f>IFERROR(INDEX(COD_SALES!$B$5:$Z$500,MATCH(resource!$CC182,COD_SALES!$A$5:$A$500,0),MATCH(resource!DZ$2,COD_SALES!$B$4:$Z$4,0)),"")</f>
        <v>3</v>
      </c>
      <c r="EA182" s="3">
        <f>IFERROR(INDEX(COD_SALES!$B$5:$Z$500,MATCH(resource!$CC182,COD_SALES!$A$5:$A$500,0),MATCH(resource!EA$2,COD_SALES!$B$4:$Z$4,0)),"")</f>
        <v>2</v>
      </c>
      <c r="EB182" s="3">
        <f t="shared" si="81"/>
        <v>16986.690000000002</v>
      </c>
      <c r="ED182" s="3">
        <f>IFERROR(VLOOKUP($CK182,depot_prod_sales!$B$5:$S$200,3,0),0)</f>
        <v>14</v>
      </c>
      <c r="EE182" s="3">
        <f>IFERROR(VLOOKUP($CK182,depot_prod_sales!$B$5:$S$200,4,0),0)</f>
        <v>38</v>
      </c>
      <c r="EF182" s="3">
        <f>IFERROR(VLOOKUP($CK182,depot_prod_sales!$B$5:$S$200,5,0),0)</f>
        <v>5</v>
      </c>
      <c r="EG182" s="3">
        <f>IFERROR(VLOOKUP($CK182,depot_prod_sales!$B$5:$S$200,6,0),0)</f>
        <v>16</v>
      </c>
      <c r="EH182" s="3">
        <f>IFERROR(VLOOKUP($CK182,depot_prod_sales!$B$5:$S$200,7,0),0)</f>
        <v>22</v>
      </c>
      <c r="EI182" s="3">
        <f>IFERROR(VLOOKUP($CK182,depot_prod_sales!$B$5:$S$200,8,0),0)</f>
        <v>101</v>
      </c>
      <c r="EJ182" s="3">
        <f>IFERROR(VLOOKUP($CK182,depot_prod_sales!$B$5:$S$200,9,0),0)</f>
        <v>35</v>
      </c>
      <c r="EK182" s="3">
        <f>IFERROR(VLOOKUP($CK182,depot_prod_sales!$B$5:$S$200,10,0),0)</f>
        <v>6</v>
      </c>
      <c r="EL182" s="3">
        <f>IFERROR(VLOOKUP($CK182,depot_prod_sales!$B$5:$S$200,11,0),0)</f>
        <v>4</v>
      </c>
      <c r="EM182" s="3">
        <f>IFERROR(VLOOKUP($CK182,depot_prod_sales!$B$5:$S$200,12,0),0)</f>
        <v>29</v>
      </c>
      <c r="EN182" s="3">
        <f>IFERROR(VLOOKUP($CK182,depot_prod_sales!$B$5:$S$200,13,0),0)</f>
        <v>17</v>
      </c>
      <c r="EO182" s="3">
        <f>IFERROR(VLOOKUP($CK182,depot_prod_sales!$B$5:$S$200,14,0),0)</f>
        <v>39</v>
      </c>
      <c r="EP182" s="3">
        <f>IFERROR(VLOOKUP($CK182,depot_prod_sales!$B$5:$S$200,15,0),0)</f>
        <v>2</v>
      </c>
      <c r="EQ182" s="3">
        <f>IFERROR(VLOOKUP($CK182,depot_prod_sales!$B$5:$S$200,16,0),0)</f>
        <v>32</v>
      </c>
      <c r="ER182" s="3">
        <f>IFERROR(VLOOKUP($CK182,depot_prod_sales!$B$5:$S$200,17,0),0)</f>
        <v>16</v>
      </c>
      <c r="ES182" s="3">
        <f>IFERROR(VLOOKUP($CK182,depot_prod_sales!$B$5:$S$200,18,0),0)</f>
        <v>10</v>
      </c>
      <c r="ET182" s="116">
        <f t="shared" si="82"/>
        <v>386</v>
      </c>
      <c r="EU182" s="116">
        <f t="shared" si="83"/>
        <v>68129</v>
      </c>
      <c r="EW182" s="3">
        <f>IFERROR(VLOOKUP(CC182,data_pull!$AO$25:$AR$546,2,0),0)</f>
        <v>14</v>
      </c>
      <c r="EX182" s="1">
        <f>IFERROR(VLOOKUP(CC182,data_pull!$AO$25:$AR$546,4,0),0)</f>
        <v>170000</v>
      </c>
    </row>
    <row r="183" spans="13:154" x14ac:dyDescent="0.25"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4" t="str">
        <f>sales_data!B182</f>
        <v>Farid Ahmed</v>
      </c>
      <c r="AR183" s="4" t="str">
        <f>sales_data!C182</f>
        <v>Anowar Hossain</v>
      </c>
      <c r="AS183" s="5" t="str">
        <f t="shared" si="73"/>
        <v/>
      </c>
      <c r="AT183" s="4" t="str">
        <f>sales_data!I182</f>
        <v>Sofirul Islam</v>
      </c>
      <c r="AU183" s="4" t="str">
        <f>sales_data!W182</f>
        <v>N.H.F (Pb)</v>
      </c>
      <c r="AV183" s="1">
        <f>sales_data!N182</f>
        <v>63965.63</v>
      </c>
      <c r="AW183" s="1">
        <f>sales_data!P182</f>
        <v>37</v>
      </c>
      <c r="AX183" s="3">
        <f ca="1">IFERROR(INDEX(INDIRECT("day_wise_sales_data!$B$2:$BZ$599"),MATCH(resource!$CC183,day_wise_sales_data!$A$2:$A$500,0),MATCH(resource!AX$2,INDIRECT("day_wise_sales_data!$B$1:$BZ$1"),0)),0)</f>
        <v>0</v>
      </c>
      <c r="AY183" s="3">
        <f ca="1">IFERROR(INDEX(INDIRECT("day_wise_sales_data!$B$2:$BZ$599"),MATCH(resource!$CC183,day_wise_sales_data!$A$2:$A$500,0),MATCH(resource!AY$2,INDIRECT("day_wise_sales_data!$B$1:$BZ$1"),0)),0)</f>
        <v>-1060.28</v>
      </c>
      <c r="AZ183" s="3">
        <f ca="1">IFERROR(INDEX(INDIRECT("day_wise_sales_data!$B$2:$BZ$599"),MATCH(resource!$CC183,day_wise_sales_data!$A$2:$A$500,0),MATCH(resource!AZ$2,INDIRECT("day_wise_sales_data!$B$1:$BZ$1"),0)),0)</f>
        <v>2519.06</v>
      </c>
      <c r="BA183" s="3">
        <f ca="1">IFERROR(INDEX(INDIRECT("day_wise_sales_data!$B$2:$BZ$599"),MATCH(resource!$CC183,day_wise_sales_data!$A$2:$A$500,0),MATCH(resource!BA$2,INDIRECT("day_wise_sales_data!$B$1:$BZ$1"),0)),0)</f>
        <v>2642.97</v>
      </c>
      <c r="BB183" s="3">
        <f ca="1">IFERROR(INDEX(INDIRECT("day_wise_sales_data!$B$2:$BZ$599"),MATCH(resource!$CC183,day_wise_sales_data!$A$2:$A$500,0),MATCH(resource!BB$2,INDIRECT("day_wise_sales_data!$B$1:$BZ$1"),0)),0)</f>
        <v>0</v>
      </c>
      <c r="BC183" s="3">
        <f ca="1">IFERROR(INDEX(INDIRECT("day_wise_sales_data!$B$2:$BZ$599"),MATCH(resource!$CC183,day_wise_sales_data!$A$2:$A$500,0),MATCH(resource!BC$2,INDIRECT("day_wise_sales_data!$B$1:$BZ$1"),0)),0)</f>
        <v>7392.44</v>
      </c>
      <c r="BD183" s="3">
        <f ca="1">IFERROR(INDEX(INDIRECT("day_wise_sales_data!$B$2:$BZ$599"),MATCH(resource!$CC183,day_wise_sales_data!$A$2:$A$500,0),MATCH(resource!BD$2,INDIRECT("day_wise_sales_data!$B$1:$BZ$1"),0)),0)</f>
        <v>706.13</v>
      </c>
      <c r="BE183" s="3">
        <f ca="1">IFERROR(INDEX(INDIRECT("day_wise_sales_data!$B$2:$BZ$599"),MATCH(resource!$CC183,day_wise_sales_data!$A$2:$A$500,0),MATCH(resource!BE$2,INDIRECT("day_wise_sales_data!$B$1:$BZ$1"),0)),0)</f>
        <v>176.53</v>
      </c>
      <c r="BF183" s="3">
        <f ca="1">IFERROR(INDEX(INDIRECT("day_wise_sales_data!$B$2:$BZ$599"),MATCH(resource!$CC183,day_wise_sales_data!$A$2:$A$500,0),MATCH(resource!BF$2,INDIRECT("day_wise_sales_data!$B$1:$BZ$1"),0)),0)</f>
        <v>0</v>
      </c>
      <c r="BG183" s="3">
        <f ca="1">IFERROR(INDEX(INDIRECT("day_wise_sales_data!$B$2:$BZ$599"),MATCH(resource!$CC183,day_wise_sales_data!$A$2:$A$500,0),MATCH(resource!BG$2,INDIRECT("day_wise_sales_data!$B$1:$BZ$1"),0)),0)</f>
        <v>369.62</v>
      </c>
      <c r="BH183" s="3">
        <f ca="1">IFERROR(INDEX(INDIRECT("day_wise_sales_data!$B$2:$BZ$599"),MATCH(resource!$CC183,day_wise_sales_data!$A$2:$A$500,0),MATCH(resource!BH$2,INDIRECT("day_wise_sales_data!$B$1:$BZ$1"),0)),0)</f>
        <v>1892.12</v>
      </c>
      <c r="BI183" s="3">
        <f ca="1">IFERROR(INDEX(INDIRECT("day_wise_sales_data!$B$2:$BZ$599"),MATCH(resource!$CC183,day_wise_sales_data!$A$2:$A$500,0),MATCH(resource!BI$2,INDIRECT("day_wise_sales_data!$B$1:$BZ$1"),0)),0)</f>
        <v>1247.03</v>
      </c>
      <c r="BJ183" s="3">
        <f ca="1">IFERROR(INDEX(INDIRECT("day_wise_sales_data!$B$2:$BZ$599"),MATCH(resource!$CC183,day_wise_sales_data!$A$2:$A$500,0),MATCH(resource!BJ$2,INDIRECT("day_wise_sales_data!$B$1:$BZ$1"),0)),0)</f>
        <v>0</v>
      </c>
      <c r="BK183" s="3">
        <f ca="1">IFERROR(INDEX(INDIRECT("day_wise_sales_data!$B$2:$BZ$599"),MATCH(resource!$CC183,day_wise_sales_data!$A$2:$A$500,0),MATCH(resource!BK$2,INDIRECT("day_wise_sales_data!$B$1:$BZ$1"),0)),0)</f>
        <v>444.88</v>
      </c>
      <c r="BL183" s="3">
        <f ca="1">IFERROR(INDEX(INDIRECT("day_wise_sales_data!$B$2:$BZ$599"),MATCH(resource!$CC183,day_wise_sales_data!$A$2:$A$500,0),MATCH(resource!BL$2,INDIRECT("day_wise_sales_data!$B$1:$BZ$1"),0)),0)</f>
        <v>5683.26</v>
      </c>
      <c r="BM183" s="3">
        <f ca="1">IFERROR(INDEX(INDIRECT("day_wise_sales_data!$B$2:$BZ$599"),MATCH(resource!$CC183,day_wise_sales_data!$A$2:$A$500,0),MATCH(resource!BM$2,INDIRECT("day_wise_sales_data!$B$1:$BZ$1"),0)),0)</f>
        <v>924.06</v>
      </c>
      <c r="BN183" s="3">
        <f ca="1">IFERROR(INDEX(INDIRECT("day_wise_sales_data!$B$2:$BZ$599"),MATCH(resource!$CC183,day_wise_sales_data!$A$2:$A$500,0),MATCH(resource!BN$2,INDIRECT("day_wise_sales_data!$B$1:$BZ$1"),0)),0)</f>
        <v>2630.78</v>
      </c>
      <c r="BO183" s="3">
        <f ca="1">IFERROR(INDEX(INDIRECT("day_wise_sales_data!$B$2:$BZ$599"),MATCH(resource!$CC183,day_wise_sales_data!$A$2:$A$500,0),MATCH(resource!BO$2,INDIRECT("day_wise_sales_data!$B$1:$BZ$1"),0)),0)</f>
        <v>11420.26</v>
      </c>
      <c r="BP183" s="3">
        <f ca="1">IFERROR(INDEX(INDIRECT("day_wise_sales_data!$B$2:$BZ$599"),MATCH(resource!$CC183,day_wise_sales_data!$A$2:$A$500,0),MATCH(resource!BP$2,INDIRECT("day_wise_sales_data!$B$1:$BZ$1"),0)),0)</f>
        <v>352.47</v>
      </c>
      <c r="BQ183" s="3">
        <f ca="1">IFERROR(INDEX(INDIRECT("day_wise_sales_data!$B$2:$BZ$599"),MATCH(resource!$CC183,day_wise_sales_data!$A$2:$A$500,0),MATCH(resource!BQ$2,INDIRECT("day_wise_sales_data!$B$1:$BZ$1"),0)),0)</f>
        <v>0</v>
      </c>
      <c r="BR183" s="3">
        <f ca="1">IFERROR(INDEX(INDIRECT("day_wise_sales_data!$B$2:$BZ$599"),MATCH(resource!$CC183,day_wise_sales_data!$A$2:$A$500,0),MATCH(resource!BR$2,INDIRECT("day_wise_sales_data!$B$1:$BZ$1"),0)),0)</f>
        <v>528.91999999999996</v>
      </c>
      <c r="BS183" s="3">
        <f ca="1">IFERROR(INDEX(INDIRECT("day_wise_sales_data!$B$2:$BZ$599"),MATCH(resource!$CC183,day_wise_sales_data!$A$2:$A$500,0),MATCH(resource!BS$2,INDIRECT("day_wise_sales_data!$B$1:$BZ$1"),0)),0)</f>
        <v>2973.16</v>
      </c>
      <c r="BT183" s="3">
        <f ca="1">IFERROR(INDEX(INDIRECT("day_wise_sales_data!$B$2:$BZ$599"),MATCH(resource!$CC183,day_wise_sales_data!$A$2:$A$500,0),MATCH(resource!BT$2,INDIRECT("day_wise_sales_data!$B$1:$BZ$1"),0)),0)</f>
        <v>4255.22</v>
      </c>
      <c r="BU183" s="3">
        <f ca="1">IFERROR(INDEX(INDIRECT("day_wise_sales_data!$B$2:$BZ$599"),MATCH(resource!$CC183,day_wise_sales_data!$A$2:$A$500,0),MATCH(resource!BU$2,INDIRECT("day_wise_sales_data!$B$1:$BZ$1"),0)),0)</f>
        <v>5508.44</v>
      </c>
      <c r="BV183" s="3">
        <f ca="1">IFERROR(INDEX(INDIRECT("day_wise_sales_data!$B$2:$BZ$599"),MATCH(resource!$CC183,day_wise_sales_data!$A$2:$A$500,0),MATCH(resource!BV$2,INDIRECT("day_wise_sales_data!$B$1:$BZ$1"),0)),0)</f>
        <v>1112.8499999999999</v>
      </c>
      <c r="BW183" s="3">
        <f ca="1">IFERROR(INDEX(INDIRECT("day_wise_sales_data!$B$2:$BZ$599"),MATCH(resource!$CC183,day_wise_sales_data!$A$2:$A$500,0),MATCH(resource!BW$2,INDIRECT("day_wise_sales_data!$B$1:$BZ$1"),0)),0)</f>
        <v>811.99</v>
      </c>
      <c r="BX183" s="3">
        <f ca="1">IFERROR(INDEX(INDIRECT("day_wise_sales_data!$B$2:$BZ$599"),MATCH(resource!$CC183,day_wise_sales_data!$A$2:$A$500,0),MATCH(resource!BX$2,INDIRECT("day_wise_sales_data!$B$1:$BZ$1"),0)),0)</f>
        <v>0</v>
      </c>
      <c r="BY183" s="3">
        <f ca="1">IFERROR(INDEX(INDIRECT("day_wise_sales_data!$B$2:$BZ$599"),MATCH(resource!$CC183,day_wise_sales_data!$A$2:$A$500,0),MATCH(resource!BY$2,INDIRECT("day_wise_sales_data!$B$1:$BZ$1"),0)),0)</f>
        <v>0</v>
      </c>
      <c r="BZ183" s="3">
        <f ca="1">IFERROR(INDEX(INDIRECT("day_wise_sales_data!$B$2:$BZ$599"),MATCH(resource!$CC183,day_wise_sales_data!$A$2:$A$500,0),MATCH(resource!BZ$2,INDIRECT("day_wise_sales_data!$B$1:$BZ$1"),0)),0)</f>
        <v>0</v>
      </c>
      <c r="CA183" s="3" t="str">
        <f ca="1">IFERROR(INDEX(INDIRECT("day_wise_sales_data!$B$2:$BZ$599"),MATCH(resource!$CC183,day_wise_sales_data!$A$2:$A$500,0),MATCH(resource!CA$2,INDIRECT("day_wise_sales_data!$B$1:$BZ$1"),0)),0)</f>
        <v>dd</v>
      </c>
      <c r="CC183" s="4" t="str">
        <f>sales_data!H182</f>
        <v>DHK02214</v>
      </c>
      <c r="CD183" s="1">
        <v>181</v>
      </c>
      <c r="CE183" s="1" t="str">
        <f>IF(AQ183=report!$AQ$3,resource!CD183,"")</f>
        <v/>
      </c>
      <c r="CF183" s="5" t="str">
        <f>IFERROR(SMALL($CE$3:$CE$1001,ROWS($CE$3:CE183)),"")</f>
        <v/>
      </c>
      <c r="CH183">
        <f>IFERROR(VLOOKUP($CC183,data_pull!$E$22:$G$700,2,0),0)</f>
        <v>63965.63</v>
      </c>
      <c r="CI183" s="1">
        <f t="shared" si="75"/>
        <v>67</v>
      </c>
      <c r="CJ183" s="1">
        <f t="shared" si="74"/>
        <v>1</v>
      </c>
      <c r="CK183" s="1" t="s">
        <v>1396</v>
      </c>
      <c r="CL183" s="1">
        <f t="shared" si="76"/>
        <v>106</v>
      </c>
      <c r="CM183" s="1" t="str">
        <f>IFERROR(VLOOKUP($CK183,stock_data!$B$3:$W$612,2,0),0)</f>
        <v>KTIN SYRUP  1mg/5ml</v>
      </c>
      <c r="CN183" s="1" t="str">
        <f>IFERROR(VLOOKUP($CK183,stock_data!$B$3:$W$612,4,0),0)</f>
        <v>100ml</v>
      </c>
      <c r="CO183" s="1">
        <f>IFERROR(VLOOKUP($CK183,stock_data!$B$3:$W$612,5,0),0)</f>
        <v>44.1</v>
      </c>
      <c r="CP183" s="3">
        <f t="shared" si="77"/>
        <v>1</v>
      </c>
      <c r="CQ183" s="3">
        <f t="shared" si="78"/>
        <v>44.1</v>
      </c>
      <c r="CR183" s="1">
        <f>IFERROR(VLOOKUP($CK183,stock_data!$B$3:$W$612,6,0),0)</f>
        <v>3</v>
      </c>
      <c r="CS183" s="1">
        <f>IFERROR(VLOOKUP($CK183,stock_data!$B$3:$W$612,7,0),0)</f>
        <v>0</v>
      </c>
      <c r="CT183" s="1">
        <f>IFERROR(VLOOKUP($CK183,stock_data!$B$3:$W$612,8,0),0)</f>
        <v>0</v>
      </c>
      <c r="CU183" s="1">
        <f>IFERROR(VLOOKUP($CK183,stock_data!$B$3:$W$612,9,0),0)</f>
        <v>2</v>
      </c>
      <c r="CV183" s="1">
        <f>IFERROR(VLOOKUP($CK183,stock_data!$B$3:$W$612,10,0),0)</f>
        <v>135</v>
      </c>
      <c r="CW183" s="1">
        <f>IFERROR(VLOOKUP($CK183,stock_data!$B$3:$W$612,11,0),0)</f>
        <v>216</v>
      </c>
      <c r="CX183" s="1">
        <f>IFERROR(VLOOKUP($CK183,stock_data!$B$3:$W$612,12,0),0)</f>
        <v>0</v>
      </c>
      <c r="CY183" s="1">
        <f>IFERROR(VLOOKUP($CK183,stock_data!$B$3:$W$612,13,0),0)</f>
        <v>7</v>
      </c>
      <c r="CZ183" s="1">
        <f>IFERROR(VLOOKUP($CK183,stock_data!$B$3:$W$612,14,0),0)</f>
        <v>85</v>
      </c>
      <c r="DA183" s="1">
        <f>IFERROR(VLOOKUP($CK183,stock_data!$B$3:$W$612,15,0),0)</f>
        <v>119</v>
      </c>
      <c r="DB183" s="1">
        <f>IFERROR(VLOOKUP($CK183,stock_data!$B$3:$W$612,16,0),0)</f>
        <v>84</v>
      </c>
      <c r="DC183" s="1">
        <f>IFERROR(VLOOKUP($CK183,stock_data!$B$3:$W$612,17,0),0)</f>
        <v>43</v>
      </c>
      <c r="DD183" s="1">
        <f>IFERROR(VLOOKUP($CK183,stock_data!$B$3:$W$612,18,0),0)</f>
        <v>0</v>
      </c>
      <c r="DE183" s="1">
        <f>IFERROR(VLOOKUP($CK183,stock_data!$B$3:$W$612,19,0),0)</f>
        <v>10</v>
      </c>
      <c r="DF183" s="1">
        <f>IFERROR(VLOOKUP($CK183,stock_data!$B$3:$W$612,20,0),0)</f>
        <v>8</v>
      </c>
      <c r="DG183" s="1">
        <f>IFERROR(VLOOKUP($CK183,stock_data!$B$3:$W$612,21,0),0)</f>
        <v>35</v>
      </c>
      <c r="DH183" s="1">
        <f>IFERROR(VLOOKUP($CK183,stock_data!$B$3:$W$612,22,0),0)</f>
        <v>0</v>
      </c>
      <c r="DI183" s="1">
        <f t="shared" si="79"/>
        <v>747</v>
      </c>
      <c r="DJ183" s="1">
        <f t="shared" si="80"/>
        <v>32942.700000000004</v>
      </c>
      <c r="DK183" s="3">
        <f>IFERROR(INDEX(COD_SALES!$B$5:$Z$500,MATCH(resource!$CC183,COD_SALES!$A$5:$A$500,0),MATCH(resource!DK$2,COD_SALES!$B$4:$Z$4,0)),"")</f>
        <v>0</v>
      </c>
      <c r="DL183" s="3">
        <f>IFERROR(INDEX(COD_SALES!$B$5:$Z$500,MATCH(resource!$CC183,COD_SALES!$A$5:$A$500,0),MATCH(resource!DL$2,COD_SALES!$B$4:$Z$4,0)),"")</f>
        <v>4</v>
      </c>
      <c r="DM183" s="3">
        <f>IFERROR(INDEX(COD_SALES!$B$5:$Z$500,MATCH(resource!$CC183,COD_SALES!$A$5:$A$500,0),MATCH(resource!DM$2,COD_SALES!$B$4:$Z$4,0)),"")</f>
        <v>3</v>
      </c>
      <c r="DN183" s="3" t="str">
        <f>IFERROR(INDEX(COD_SALES!$B$5:$Z$500,MATCH(resource!$CC183,COD_SALES!$A$5:$A$500,0),MATCH(resource!DN$2,COD_SALES!$B$4:$Z$4,0)),"")</f>
        <v/>
      </c>
      <c r="DO183" s="3">
        <f>IFERROR(INDEX(COD_SALES!$B$5:$Z$500,MATCH(resource!$CC183,COD_SALES!$A$5:$A$500,0),MATCH(resource!DO$2,COD_SALES!$B$4:$Z$4,0)),"")</f>
        <v>0</v>
      </c>
      <c r="DP183" s="3">
        <f>IFERROR(INDEX(COD_SALES!$B$5:$Z$500,MATCH(resource!$CC183,COD_SALES!$A$5:$A$500,0),MATCH(resource!DP$2,COD_SALES!$B$4:$Z$4,0)),"")</f>
        <v>1</v>
      </c>
      <c r="DQ183" s="3" t="str">
        <f>IFERROR(INDEX(COD_SALES!$B$5:$Z$500,MATCH(resource!$CC183,COD_SALES!$A$5:$A$500,0),MATCH(resource!DQ$2,COD_SALES!$B$4:$Z$4,0)),"")</f>
        <v/>
      </c>
      <c r="DR183" s="3">
        <f>IFERROR(INDEX(COD_SALES!$B$5:$Z$500,MATCH(resource!$CC183,COD_SALES!$A$5:$A$500,0),MATCH(resource!DR$2,COD_SALES!$B$4:$Z$4,0)),"")</f>
        <v>8</v>
      </c>
      <c r="DS183" s="3">
        <f>IFERROR(INDEX(COD_SALES!$B$5:$Z$500,MATCH(resource!$CC183,COD_SALES!$A$5:$A$500,0),MATCH(resource!DS$2,COD_SALES!$B$4:$Z$4,0)),"")</f>
        <v>6</v>
      </c>
      <c r="DT183" s="3">
        <f>IFERROR(INDEX(COD_SALES!$B$5:$Z$500,MATCH(resource!$CC183,COD_SALES!$A$5:$A$500,0),MATCH(resource!DT$2,COD_SALES!$B$4:$Z$4,0)),"")</f>
        <v>0</v>
      </c>
      <c r="DU183" s="3">
        <f>IFERROR(INDEX(COD_SALES!$B$5:$Z$500,MATCH(resource!$CC183,COD_SALES!$A$5:$A$500,0),MATCH(resource!DU$2,COD_SALES!$B$4:$Z$4,0)),"")</f>
        <v>7</v>
      </c>
      <c r="DV183" s="3">
        <f>IFERROR(INDEX(COD_SALES!$B$5:$Z$500,MATCH(resource!$CC183,COD_SALES!$A$5:$A$500,0),MATCH(resource!DV$2,COD_SALES!$B$4:$Z$4,0)),"")</f>
        <v>0</v>
      </c>
      <c r="DW183" s="3">
        <f>IFERROR(INDEX(COD_SALES!$B$5:$Z$500,MATCH(resource!$CC183,COD_SALES!$A$5:$A$500,0),MATCH(resource!DW$2,COD_SALES!$B$4:$Z$4,0)),"")</f>
        <v>6</v>
      </c>
      <c r="DX183" s="3">
        <f>IFERROR(INDEX(COD_SALES!$B$5:$Z$500,MATCH(resource!$CC183,COD_SALES!$A$5:$A$500,0),MATCH(resource!DX$2,COD_SALES!$B$4:$Z$4,0)),"")</f>
        <v>0</v>
      </c>
      <c r="DY183" s="3">
        <f>IFERROR(INDEX(COD_SALES!$B$5:$Z$500,MATCH(resource!$CC183,COD_SALES!$A$5:$A$500,0),MATCH(resource!DY$2,COD_SALES!$B$4:$Z$4,0)),"")</f>
        <v>3</v>
      </c>
      <c r="DZ183" s="3">
        <f>IFERROR(INDEX(COD_SALES!$B$5:$Z$500,MATCH(resource!$CC183,COD_SALES!$A$5:$A$500,0),MATCH(resource!DZ$2,COD_SALES!$B$4:$Z$4,0)),"")</f>
        <v>4</v>
      </c>
      <c r="EA183" s="3">
        <f>IFERROR(INDEX(COD_SALES!$B$5:$Z$500,MATCH(resource!$CC183,COD_SALES!$A$5:$A$500,0),MATCH(resource!EA$2,COD_SALES!$B$4:$Z$4,0)),"")</f>
        <v>4</v>
      </c>
      <c r="EB183" s="3">
        <f t="shared" si="81"/>
        <v>10784.650000000001</v>
      </c>
      <c r="ED183" s="3">
        <f>IFERROR(VLOOKUP($CK183,depot_prod_sales!$B$5:$S$200,3,0),0)</f>
        <v>195</v>
      </c>
      <c r="EE183" s="3">
        <f>IFERROR(VLOOKUP($CK183,depot_prod_sales!$B$5:$S$200,4,0),0)</f>
        <v>224</v>
      </c>
      <c r="EF183" s="3">
        <f>IFERROR(VLOOKUP($CK183,depot_prod_sales!$B$5:$S$200,5,0),0)</f>
        <v>1201</v>
      </c>
      <c r="EG183" s="3">
        <f>IFERROR(VLOOKUP($CK183,depot_prod_sales!$B$5:$S$200,6,0),0)</f>
        <v>266</v>
      </c>
      <c r="EH183" s="3">
        <f>IFERROR(VLOOKUP($CK183,depot_prod_sales!$B$5:$S$200,7,0),0)</f>
        <v>131</v>
      </c>
      <c r="EI183" s="3">
        <f>IFERROR(VLOOKUP($CK183,depot_prod_sales!$B$5:$S$200,8,0),0)</f>
        <v>1024</v>
      </c>
      <c r="EJ183" s="3">
        <f>IFERROR(VLOOKUP($CK183,depot_prod_sales!$B$5:$S$200,9,0),0)</f>
        <v>433</v>
      </c>
      <c r="EK183" s="3">
        <f>IFERROR(VLOOKUP($CK183,depot_prod_sales!$B$5:$S$200,10,0),0)</f>
        <v>416</v>
      </c>
      <c r="EL183" s="3">
        <f>IFERROR(VLOOKUP($CK183,depot_prod_sales!$B$5:$S$200,11,0),0)</f>
        <v>15</v>
      </c>
      <c r="EM183" s="3">
        <f>IFERROR(VLOOKUP($CK183,depot_prod_sales!$B$5:$S$200,12,0),0)</f>
        <v>474</v>
      </c>
      <c r="EN183" s="3">
        <f>IFERROR(VLOOKUP($CK183,depot_prod_sales!$B$5:$S$200,13,0),0)</f>
        <v>294</v>
      </c>
      <c r="EO183" s="3">
        <f>IFERROR(VLOOKUP($CK183,depot_prod_sales!$B$5:$S$200,14,0),0)</f>
        <v>434</v>
      </c>
      <c r="EP183" s="3">
        <f>IFERROR(VLOOKUP($CK183,depot_prod_sales!$B$5:$S$200,15,0),0)</f>
        <v>181</v>
      </c>
      <c r="EQ183" s="3">
        <f>IFERROR(VLOOKUP($CK183,depot_prod_sales!$B$5:$S$200,16,0),0)</f>
        <v>432</v>
      </c>
      <c r="ER183" s="3">
        <f>IFERROR(VLOOKUP($CK183,depot_prod_sales!$B$5:$S$200,17,0),0)</f>
        <v>132</v>
      </c>
      <c r="ES183" s="3">
        <f>IFERROR(VLOOKUP($CK183,depot_prod_sales!$B$5:$S$200,18,0),0)</f>
        <v>440</v>
      </c>
      <c r="ET183" s="116">
        <f t="shared" si="82"/>
        <v>6292</v>
      </c>
      <c r="EU183" s="116">
        <f t="shared" si="83"/>
        <v>277477.2</v>
      </c>
      <c r="EW183" s="3">
        <f>IFERROR(VLOOKUP(CC183,data_pull!$AO$25:$AR$546,2,0),0)</f>
        <v>19</v>
      </c>
      <c r="EX183" s="1">
        <f>IFERROR(VLOOKUP(CC183,data_pull!$AO$25:$AR$546,4,0),0)</f>
        <v>190000</v>
      </c>
    </row>
    <row r="184" spans="13:154" x14ac:dyDescent="0.25"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4" t="str">
        <f>sales_data!B183</f>
        <v>Farid Ahmed</v>
      </c>
      <c r="AR184" s="4" t="str">
        <f>sales_data!C183</f>
        <v>Blank  (BSMMU TEAM)</v>
      </c>
      <c r="AS184" s="5" t="str">
        <f t="shared" si="73"/>
        <v>Blank  (BSMMU TEAM)</v>
      </c>
      <c r="AT184" s="4" t="str">
        <f>sales_data!I183</f>
        <v>Anamul Haque</v>
      </c>
      <c r="AU184" s="4" t="str">
        <f>sales_data!W183</f>
        <v>B.S.M.M.U-1 (Pb)</v>
      </c>
      <c r="AV184" s="1">
        <f>sales_data!N183</f>
        <v>32338.44</v>
      </c>
      <c r="AW184" s="1">
        <f>sales_data!P183</f>
        <v>24</v>
      </c>
      <c r="AX184" s="3">
        <f ca="1">IFERROR(INDEX(INDIRECT("day_wise_sales_data!$B$2:$BZ$599"),MATCH(resource!$CC184,day_wise_sales_data!$A$2:$A$500,0),MATCH(resource!AX$2,INDIRECT("day_wise_sales_data!$B$1:$BZ$1"),0)),0)</f>
        <v>0</v>
      </c>
      <c r="AY184" s="3">
        <f ca="1">IFERROR(INDEX(INDIRECT("day_wise_sales_data!$B$2:$BZ$599"),MATCH(resource!$CC184,day_wise_sales_data!$A$2:$A$500,0),MATCH(resource!AY$2,INDIRECT("day_wise_sales_data!$B$1:$BZ$1"),0)),0)</f>
        <v>0</v>
      </c>
      <c r="AZ184" s="3">
        <f ca="1">IFERROR(INDEX(INDIRECT("day_wise_sales_data!$B$2:$BZ$599"),MATCH(resource!$CC184,day_wise_sales_data!$A$2:$A$500,0),MATCH(resource!AZ$2,INDIRECT("day_wise_sales_data!$B$1:$BZ$1"),0)),0)</f>
        <v>6599.99</v>
      </c>
      <c r="BA184" s="3">
        <f ca="1">IFERROR(INDEX(INDIRECT("day_wise_sales_data!$B$2:$BZ$599"),MATCH(resource!$CC184,day_wise_sales_data!$A$2:$A$500,0),MATCH(resource!BA$2,INDIRECT("day_wise_sales_data!$B$1:$BZ$1"),0)),0)</f>
        <v>0</v>
      </c>
      <c r="BB184" s="3">
        <f ca="1">IFERROR(INDEX(INDIRECT("day_wise_sales_data!$B$2:$BZ$599"),MATCH(resource!$CC184,day_wise_sales_data!$A$2:$A$500,0),MATCH(resource!BB$2,INDIRECT("day_wise_sales_data!$B$1:$BZ$1"),0)),0)</f>
        <v>0</v>
      </c>
      <c r="BC184" s="3">
        <f ca="1">IFERROR(INDEX(INDIRECT("day_wise_sales_data!$B$2:$BZ$599"),MATCH(resource!$CC184,day_wise_sales_data!$A$2:$A$500,0),MATCH(resource!BC$2,INDIRECT("day_wise_sales_data!$B$1:$BZ$1"),0)),0)</f>
        <v>0</v>
      </c>
      <c r="BD184" s="3">
        <f ca="1">IFERROR(INDEX(INDIRECT("day_wise_sales_data!$B$2:$BZ$599"),MATCH(resource!$CC184,day_wise_sales_data!$A$2:$A$500,0),MATCH(resource!BD$2,INDIRECT("day_wise_sales_data!$B$1:$BZ$1"),0)),0)</f>
        <v>0</v>
      </c>
      <c r="BE184" s="3">
        <f ca="1">IFERROR(INDEX(INDIRECT("day_wise_sales_data!$B$2:$BZ$599"),MATCH(resource!$CC184,day_wise_sales_data!$A$2:$A$500,0),MATCH(resource!BE$2,INDIRECT("day_wise_sales_data!$B$1:$BZ$1"),0)),0)</f>
        <v>3622.69</v>
      </c>
      <c r="BF184" s="3">
        <f ca="1">IFERROR(INDEX(INDIRECT("day_wise_sales_data!$B$2:$BZ$599"),MATCH(resource!$CC184,day_wise_sales_data!$A$2:$A$500,0),MATCH(resource!BF$2,INDIRECT("day_wise_sales_data!$B$1:$BZ$1"),0)),0)</f>
        <v>0</v>
      </c>
      <c r="BG184" s="3">
        <f ca="1">IFERROR(INDEX(INDIRECT("day_wise_sales_data!$B$2:$BZ$599"),MATCH(resource!$CC184,day_wise_sales_data!$A$2:$A$500,0),MATCH(resource!BG$2,INDIRECT("day_wise_sales_data!$B$1:$BZ$1"),0)),0)</f>
        <v>0</v>
      </c>
      <c r="BH184" s="3">
        <f ca="1">IFERROR(INDEX(INDIRECT("day_wise_sales_data!$B$2:$BZ$599"),MATCH(resource!$CC184,day_wise_sales_data!$A$2:$A$500,0),MATCH(resource!BH$2,INDIRECT("day_wise_sales_data!$B$1:$BZ$1"),0)),0)</f>
        <v>6037.8</v>
      </c>
      <c r="BI184" s="3">
        <f ca="1">IFERROR(INDEX(INDIRECT("day_wise_sales_data!$B$2:$BZ$599"),MATCH(resource!$CC184,day_wise_sales_data!$A$2:$A$500,0),MATCH(resource!BI$2,INDIRECT("day_wise_sales_data!$B$1:$BZ$1"),0)),0)</f>
        <v>0</v>
      </c>
      <c r="BJ184" s="3">
        <f ca="1">IFERROR(INDEX(INDIRECT("day_wise_sales_data!$B$2:$BZ$599"),MATCH(resource!$CC184,day_wise_sales_data!$A$2:$A$500,0),MATCH(resource!BJ$2,INDIRECT("day_wise_sales_data!$B$1:$BZ$1"),0)),0)</f>
        <v>0</v>
      </c>
      <c r="BK184" s="3">
        <f ca="1">IFERROR(INDEX(INDIRECT("day_wise_sales_data!$B$2:$BZ$599"),MATCH(resource!$CC184,day_wise_sales_data!$A$2:$A$500,0),MATCH(resource!BK$2,INDIRECT("day_wise_sales_data!$B$1:$BZ$1"),0)),0)</f>
        <v>0</v>
      </c>
      <c r="BL184" s="3">
        <f ca="1">IFERROR(INDEX(INDIRECT("day_wise_sales_data!$B$2:$BZ$599"),MATCH(resource!$CC184,day_wise_sales_data!$A$2:$A$500,0),MATCH(resource!BL$2,INDIRECT("day_wise_sales_data!$B$1:$BZ$1"),0)),0)</f>
        <v>0</v>
      </c>
      <c r="BM184" s="3">
        <f ca="1">IFERROR(INDEX(INDIRECT("day_wise_sales_data!$B$2:$BZ$599"),MATCH(resource!$CC184,day_wise_sales_data!$A$2:$A$500,0),MATCH(resource!BM$2,INDIRECT("day_wise_sales_data!$B$1:$BZ$1"),0)),0)</f>
        <v>0</v>
      </c>
      <c r="BN184" s="3">
        <f ca="1">IFERROR(INDEX(INDIRECT("day_wise_sales_data!$B$2:$BZ$599"),MATCH(resource!$CC184,day_wise_sales_data!$A$2:$A$500,0),MATCH(resource!BN$2,INDIRECT("day_wise_sales_data!$B$1:$BZ$1"),0)),0)</f>
        <v>672.84</v>
      </c>
      <c r="BO184" s="3">
        <f ca="1">IFERROR(INDEX(INDIRECT("day_wise_sales_data!$B$2:$BZ$599"),MATCH(resource!$CC184,day_wise_sales_data!$A$2:$A$500,0),MATCH(resource!BO$2,INDIRECT("day_wise_sales_data!$B$1:$BZ$1"),0)),0)</f>
        <v>9930.11</v>
      </c>
      <c r="BP184" s="3">
        <f ca="1">IFERROR(INDEX(INDIRECT("day_wise_sales_data!$B$2:$BZ$599"),MATCH(resource!$CC184,day_wise_sales_data!$A$2:$A$500,0),MATCH(resource!BP$2,INDIRECT("day_wise_sales_data!$B$1:$BZ$1"),0)),0)</f>
        <v>0</v>
      </c>
      <c r="BQ184" s="3">
        <f ca="1">IFERROR(INDEX(INDIRECT("day_wise_sales_data!$B$2:$BZ$599"),MATCH(resource!$CC184,day_wise_sales_data!$A$2:$A$500,0),MATCH(resource!BQ$2,INDIRECT("day_wise_sales_data!$B$1:$BZ$1"),0)),0)</f>
        <v>0</v>
      </c>
      <c r="BR184" s="3">
        <f ca="1">IFERROR(INDEX(INDIRECT("day_wise_sales_data!$B$2:$BZ$599"),MATCH(resource!$CC184,day_wise_sales_data!$A$2:$A$500,0),MATCH(resource!BR$2,INDIRECT("day_wise_sales_data!$B$1:$BZ$1"),0)),0)</f>
        <v>1322.19</v>
      </c>
      <c r="BS184" s="3">
        <f ca="1">IFERROR(INDEX(INDIRECT("day_wise_sales_data!$B$2:$BZ$599"),MATCH(resource!$CC184,day_wise_sales_data!$A$2:$A$500,0),MATCH(resource!BS$2,INDIRECT("day_wise_sales_data!$B$1:$BZ$1"),0)),0)</f>
        <v>0</v>
      </c>
      <c r="BT184" s="3">
        <f ca="1">IFERROR(INDEX(INDIRECT("day_wise_sales_data!$B$2:$BZ$599"),MATCH(resource!$CC184,day_wise_sales_data!$A$2:$A$500,0),MATCH(resource!BT$2,INDIRECT("day_wise_sales_data!$B$1:$BZ$1"),0)),0)</f>
        <v>0</v>
      </c>
      <c r="BU184" s="3">
        <f ca="1">IFERROR(INDEX(INDIRECT("day_wise_sales_data!$B$2:$BZ$599"),MATCH(resource!$CC184,day_wise_sales_data!$A$2:$A$500,0),MATCH(resource!BU$2,INDIRECT("day_wise_sales_data!$B$1:$BZ$1"),0)),0)</f>
        <v>5616.15</v>
      </c>
      <c r="BV184" s="3">
        <f ca="1">IFERROR(INDEX(INDIRECT("day_wise_sales_data!$B$2:$BZ$599"),MATCH(resource!$CC184,day_wise_sales_data!$A$2:$A$500,0),MATCH(resource!BV$2,INDIRECT("day_wise_sales_data!$B$1:$BZ$1"),0)),0)</f>
        <v>0</v>
      </c>
      <c r="BW184" s="3">
        <f ca="1">IFERROR(INDEX(INDIRECT("day_wise_sales_data!$B$2:$BZ$599"),MATCH(resource!$CC184,day_wise_sales_data!$A$2:$A$500,0),MATCH(resource!BW$2,INDIRECT("day_wise_sales_data!$B$1:$BZ$1"),0)),0)</f>
        <v>0</v>
      </c>
      <c r="BX184" s="3">
        <f ca="1">IFERROR(INDEX(INDIRECT("day_wise_sales_data!$B$2:$BZ$599"),MATCH(resource!$CC184,day_wise_sales_data!$A$2:$A$500,0),MATCH(resource!BX$2,INDIRECT("day_wise_sales_data!$B$1:$BZ$1"),0)),0)</f>
        <v>0</v>
      </c>
      <c r="BY184" s="3">
        <f ca="1">IFERROR(INDEX(INDIRECT("day_wise_sales_data!$B$2:$BZ$599"),MATCH(resource!$CC184,day_wise_sales_data!$A$2:$A$500,0),MATCH(resource!BY$2,INDIRECT("day_wise_sales_data!$B$1:$BZ$1"),0)),0)</f>
        <v>3622.68</v>
      </c>
      <c r="BZ184" s="3">
        <f ca="1">IFERROR(INDEX(INDIRECT("day_wise_sales_data!$B$2:$BZ$599"),MATCH(resource!$CC184,day_wise_sales_data!$A$2:$A$500,0),MATCH(resource!BZ$2,INDIRECT("day_wise_sales_data!$B$1:$BZ$1"),0)),0)</f>
        <v>0</v>
      </c>
      <c r="CA184" s="3" t="str">
        <f ca="1">IFERROR(INDEX(INDIRECT("day_wise_sales_data!$B$2:$BZ$599"),MATCH(resource!$CC184,day_wise_sales_data!$A$2:$A$500,0),MATCH(resource!CA$2,INDIRECT("day_wise_sales_data!$B$1:$BZ$1"),0)),0)</f>
        <v>dd</v>
      </c>
      <c r="CC184" s="4" t="str">
        <f>sales_data!H183</f>
        <v>DHK05139</v>
      </c>
      <c r="CD184" s="1">
        <v>182</v>
      </c>
      <c r="CE184" s="1" t="str">
        <f>IF(AQ184=report!$AQ$3,resource!CD184,"")</f>
        <v/>
      </c>
      <c r="CF184" s="5" t="str">
        <f>IFERROR(SMALL($CE$3:$CE$1001,ROWS($CE$3:CE184)),"")</f>
        <v/>
      </c>
      <c r="CH184">
        <f>IFERROR(VLOOKUP($CC184,data_pull!$E$22:$G$700,2,0),0)</f>
        <v>32338.44</v>
      </c>
      <c r="CI184" s="1">
        <f t="shared" si="75"/>
        <v>83</v>
      </c>
      <c r="CJ184" s="1">
        <f t="shared" si="74"/>
        <v>0</v>
      </c>
      <c r="CK184" s="1" t="s">
        <v>1398</v>
      </c>
      <c r="CL184" s="1">
        <f t="shared" si="76"/>
        <v>111</v>
      </c>
      <c r="CM184" s="1" t="str">
        <f>IFERROR(VLOOKUP($CK184,stock_data!$B$3:$W$612,2,0),0)</f>
        <v>KTIN TABLET 1mg</v>
      </c>
      <c r="CN184" s="1" t="str">
        <f>IFERROR(VLOOKUP($CK184,stock_data!$B$3:$W$612,4,0),0)</f>
        <v>5x10s</v>
      </c>
      <c r="CO184" s="1">
        <f>IFERROR(VLOOKUP($CK184,stock_data!$B$3:$W$612,5,0),0)</f>
        <v>88</v>
      </c>
      <c r="CP184" s="3">
        <f t="shared" si="77"/>
        <v>0</v>
      </c>
      <c r="CQ184" s="3">
        <f t="shared" si="78"/>
        <v>0</v>
      </c>
      <c r="CR184" s="1">
        <f>IFERROR(VLOOKUP($CK184,stock_data!$B$3:$W$612,6,0),0)</f>
        <v>0</v>
      </c>
      <c r="CS184" s="1">
        <f>IFERROR(VLOOKUP($CK184,stock_data!$B$3:$W$612,7,0),0)</f>
        <v>24</v>
      </c>
      <c r="CT184" s="1">
        <f>IFERROR(VLOOKUP($CK184,stock_data!$B$3:$W$612,8,0),0)</f>
        <v>1</v>
      </c>
      <c r="CU184" s="1">
        <f>IFERROR(VLOOKUP($CK184,stock_data!$B$3:$W$612,9,0),0)</f>
        <v>0</v>
      </c>
      <c r="CV184" s="1">
        <f>IFERROR(VLOOKUP($CK184,stock_data!$B$3:$W$612,10,0),0)</f>
        <v>12</v>
      </c>
      <c r="CW184" s="1">
        <f>IFERROR(VLOOKUP($CK184,stock_data!$B$3:$W$612,11,0),0)</f>
        <v>0</v>
      </c>
      <c r="CX184" s="1">
        <f>IFERROR(VLOOKUP($CK184,stock_data!$B$3:$W$612,12,0),0)</f>
        <v>0</v>
      </c>
      <c r="CY184" s="1">
        <f>IFERROR(VLOOKUP($CK184,stock_data!$B$3:$W$612,13,0),0)</f>
        <v>0</v>
      </c>
      <c r="CZ184" s="1">
        <f>IFERROR(VLOOKUP($CK184,stock_data!$B$3:$W$612,14,0),0)</f>
        <v>0</v>
      </c>
      <c r="DA184" s="1">
        <f>IFERROR(VLOOKUP($CK184,stock_data!$B$3:$W$612,15,0),0)</f>
        <v>30</v>
      </c>
      <c r="DB184" s="1">
        <f>IFERROR(VLOOKUP($CK184,stock_data!$B$3:$W$612,16,0),0)</f>
        <v>1</v>
      </c>
      <c r="DC184" s="1">
        <f>IFERROR(VLOOKUP($CK184,stock_data!$B$3:$W$612,17,0),0)</f>
        <v>49</v>
      </c>
      <c r="DD184" s="1">
        <f>IFERROR(VLOOKUP($CK184,stock_data!$B$3:$W$612,18,0),0)</f>
        <v>0</v>
      </c>
      <c r="DE184" s="1">
        <f>IFERROR(VLOOKUP($CK184,stock_data!$B$3:$W$612,19,0),0)</f>
        <v>0</v>
      </c>
      <c r="DF184" s="1">
        <f>IFERROR(VLOOKUP($CK184,stock_data!$B$3:$W$612,20,0),0)</f>
        <v>0</v>
      </c>
      <c r="DG184" s="1">
        <f>IFERROR(VLOOKUP($CK184,stock_data!$B$3:$W$612,21,0),0)</f>
        <v>0</v>
      </c>
      <c r="DH184" s="1">
        <f>IFERROR(VLOOKUP($CK184,stock_data!$B$3:$W$612,22,0),0)</f>
        <v>1</v>
      </c>
      <c r="DI184" s="1">
        <f t="shared" si="79"/>
        <v>118</v>
      </c>
      <c r="DJ184" s="1">
        <f t="shared" si="80"/>
        <v>10384</v>
      </c>
      <c r="DK184" s="3">
        <f>IFERROR(INDEX(COD_SALES!$B$5:$Z$500,MATCH(resource!$CC184,COD_SALES!$A$5:$A$500,0),MATCH(resource!DK$2,COD_SALES!$B$4:$Z$4,0)),"")</f>
        <v>0</v>
      </c>
      <c r="DL184" s="3">
        <f>IFERROR(INDEX(COD_SALES!$B$5:$Z$500,MATCH(resource!$CC184,COD_SALES!$A$5:$A$500,0),MATCH(resource!DL$2,COD_SALES!$B$4:$Z$4,0)),"")</f>
        <v>0</v>
      </c>
      <c r="DM184" s="3">
        <f>IFERROR(INDEX(COD_SALES!$B$5:$Z$500,MATCH(resource!$CC184,COD_SALES!$A$5:$A$500,0),MATCH(resource!DM$2,COD_SALES!$B$4:$Z$4,0)),"")</f>
        <v>0</v>
      </c>
      <c r="DN184" s="3" t="str">
        <f>IFERROR(INDEX(COD_SALES!$B$5:$Z$500,MATCH(resource!$CC184,COD_SALES!$A$5:$A$500,0),MATCH(resource!DN$2,COD_SALES!$B$4:$Z$4,0)),"")</f>
        <v/>
      </c>
      <c r="DO184" s="3">
        <f>IFERROR(INDEX(COD_SALES!$B$5:$Z$500,MATCH(resource!$CC184,COD_SALES!$A$5:$A$500,0),MATCH(resource!DO$2,COD_SALES!$B$4:$Z$4,0)),"")</f>
        <v>0</v>
      </c>
      <c r="DP184" s="3">
        <f>IFERROR(INDEX(COD_SALES!$B$5:$Z$500,MATCH(resource!$CC184,COD_SALES!$A$5:$A$500,0),MATCH(resource!DP$2,COD_SALES!$B$4:$Z$4,0)),"")</f>
        <v>0</v>
      </c>
      <c r="DQ184" s="3" t="str">
        <f>IFERROR(INDEX(COD_SALES!$B$5:$Z$500,MATCH(resource!$CC184,COD_SALES!$A$5:$A$500,0),MATCH(resource!DQ$2,COD_SALES!$B$4:$Z$4,0)),"")</f>
        <v/>
      </c>
      <c r="DR184" s="3">
        <f>IFERROR(INDEX(COD_SALES!$B$5:$Z$500,MATCH(resource!$CC184,COD_SALES!$A$5:$A$500,0),MATCH(resource!DR$2,COD_SALES!$B$4:$Z$4,0)),"")</f>
        <v>0</v>
      </c>
      <c r="DS184" s="3">
        <f>IFERROR(INDEX(COD_SALES!$B$5:$Z$500,MATCH(resource!$CC184,COD_SALES!$A$5:$A$500,0),MATCH(resource!DS$2,COD_SALES!$B$4:$Z$4,0)),"")</f>
        <v>4</v>
      </c>
      <c r="DT184" s="3">
        <f>IFERROR(INDEX(COD_SALES!$B$5:$Z$500,MATCH(resource!$CC184,COD_SALES!$A$5:$A$500,0),MATCH(resource!DT$2,COD_SALES!$B$4:$Z$4,0)),"")</f>
        <v>0</v>
      </c>
      <c r="DU184" s="3">
        <f>IFERROR(INDEX(COD_SALES!$B$5:$Z$500,MATCH(resource!$CC184,COD_SALES!$A$5:$A$500,0),MATCH(resource!DU$2,COD_SALES!$B$4:$Z$4,0)),"")</f>
        <v>0</v>
      </c>
      <c r="DV184" s="3">
        <f>IFERROR(INDEX(COD_SALES!$B$5:$Z$500,MATCH(resource!$CC184,COD_SALES!$A$5:$A$500,0),MATCH(resource!DV$2,COD_SALES!$B$4:$Z$4,0)),"")</f>
        <v>0</v>
      </c>
      <c r="DW184" s="3">
        <f>IFERROR(INDEX(COD_SALES!$B$5:$Z$500,MATCH(resource!$CC184,COD_SALES!$A$5:$A$500,0),MATCH(resource!DW$2,COD_SALES!$B$4:$Z$4,0)),"")</f>
        <v>9</v>
      </c>
      <c r="DX184" s="3">
        <f>IFERROR(INDEX(COD_SALES!$B$5:$Z$500,MATCH(resource!$CC184,COD_SALES!$A$5:$A$500,0),MATCH(resource!DX$2,COD_SALES!$B$4:$Z$4,0)),"")</f>
        <v>0</v>
      </c>
      <c r="DY184" s="3">
        <f>IFERROR(INDEX(COD_SALES!$B$5:$Z$500,MATCH(resource!$CC184,COD_SALES!$A$5:$A$500,0),MATCH(resource!DY$2,COD_SALES!$B$4:$Z$4,0)),"")</f>
        <v>0</v>
      </c>
      <c r="DZ184" s="3">
        <f>IFERROR(INDEX(COD_SALES!$B$5:$Z$500,MATCH(resource!$CC184,COD_SALES!$A$5:$A$500,0),MATCH(resource!DZ$2,COD_SALES!$B$4:$Z$4,0)),"")</f>
        <v>0</v>
      </c>
      <c r="EA184" s="3">
        <f>IFERROR(INDEX(COD_SALES!$B$5:$Z$500,MATCH(resource!$CC184,COD_SALES!$A$5:$A$500,0),MATCH(resource!EA$2,COD_SALES!$B$4:$Z$4,0)),"")</f>
        <v>0</v>
      </c>
      <c r="EB184" s="3">
        <f t="shared" si="81"/>
        <v>5616.1</v>
      </c>
      <c r="ED184" s="3">
        <f>IFERROR(VLOOKUP($CK184,depot_prod_sales!$B$5:$S$200,3,0),0)</f>
        <v>44</v>
      </c>
      <c r="EE184" s="3">
        <f>IFERROR(VLOOKUP($CK184,depot_prod_sales!$B$5:$S$200,4,0),0)</f>
        <v>32</v>
      </c>
      <c r="EF184" s="3">
        <f>IFERROR(VLOOKUP($CK184,depot_prod_sales!$B$5:$S$200,5,0),0)</f>
        <v>311</v>
      </c>
      <c r="EG184" s="3">
        <f>IFERROR(VLOOKUP($CK184,depot_prod_sales!$B$5:$S$200,6,0),0)</f>
        <v>60</v>
      </c>
      <c r="EH184" s="3">
        <f>IFERROR(VLOOKUP($CK184,depot_prod_sales!$B$5:$S$200,7,0),0)</f>
        <v>44</v>
      </c>
      <c r="EI184" s="3">
        <f>IFERROR(VLOOKUP($CK184,depot_prod_sales!$B$5:$S$200,8,0),0)</f>
        <v>358</v>
      </c>
      <c r="EJ184" s="3">
        <f>IFERROR(VLOOKUP($CK184,depot_prod_sales!$B$5:$S$200,9,0),0)</f>
        <v>132</v>
      </c>
      <c r="EK184" s="3">
        <f>IFERROR(VLOOKUP($CK184,depot_prod_sales!$B$5:$S$200,10,0),0)</f>
        <v>110</v>
      </c>
      <c r="EL184" s="3">
        <f>IFERROR(VLOOKUP($CK184,depot_prod_sales!$B$5:$S$200,11,0),0)</f>
        <v>7</v>
      </c>
      <c r="EM184" s="3">
        <f>IFERROR(VLOOKUP($CK184,depot_prod_sales!$B$5:$S$200,12,0),0)</f>
        <v>87</v>
      </c>
      <c r="EN184" s="3">
        <f>IFERROR(VLOOKUP($CK184,depot_prod_sales!$B$5:$S$200,13,0),0)</f>
        <v>57</v>
      </c>
      <c r="EO184" s="3">
        <f>IFERROR(VLOOKUP($CK184,depot_prod_sales!$B$5:$S$200,14,0),0)</f>
        <v>60</v>
      </c>
      <c r="EP184" s="3">
        <f>IFERROR(VLOOKUP($CK184,depot_prod_sales!$B$5:$S$200,15,0),0)</f>
        <v>44</v>
      </c>
      <c r="EQ184" s="3">
        <f>IFERROR(VLOOKUP($CK184,depot_prod_sales!$B$5:$S$200,16,0),0)</f>
        <v>176</v>
      </c>
      <c r="ER184" s="3">
        <f>IFERROR(VLOOKUP($CK184,depot_prod_sales!$B$5:$S$200,17,0),0)</f>
        <v>66</v>
      </c>
      <c r="ES184" s="3">
        <f>IFERROR(VLOOKUP($CK184,depot_prod_sales!$B$5:$S$200,18,0),0)</f>
        <v>110</v>
      </c>
      <c r="ET184" s="116">
        <f t="shared" si="82"/>
        <v>1698</v>
      </c>
      <c r="EU184" s="116">
        <f t="shared" si="83"/>
        <v>149424</v>
      </c>
      <c r="EW184" s="3">
        <f>IFERROR(VLOOKUP(CC184,data_pull!$AO$25:$AR$546,2,0),0)</f>
        <v>12</v>
      </c>
      <c r="EX184" s="1">
        <f>IFERROR(VLOOKUP(CC184,data_pull!$AO$25:$AR$546,4,0),0)</f>
        <v>170000</v>
      </c>
    </row>
    <row r="185" spans="13:154" x14ac:dyDescent="0.25"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4" t="str">
        <f>sales_data!B184</f>
        <v>Farid Ahmed</v>
      </c>
      <c r="AR185" s="4" t="str">
        <f>sales_data!C184</f>
        <v>Blank  (BSMMU TEAM)</v>
      </c>
      <c r="AS185" s="5" t="str">
        <f t="shared" si="73"/>
        <v/>
      </c>
      <c r="AT185" s="4" t="str">
        <f>sales_data!I184</f>
        <v>Zahid Hasan-4</v>
      </c>
      <c r="AU185" s="4" t="str">
        <f>sales_data!W184</f>
        <v>B.S.M.M.U-5 (Pb)</v>
      </c>
      <c r="AV185" s="1">
        <f>sales_data!N184</f>
        <v>50471.75</v>
      </c>
      <c r="AW185" s="1">
        <f>sales_data!P184</f>
        <v>37</v>
      </c>
      <c r="AX185" s="3">
        <f ca="1">IFERROR(INDEX(INDIRECT("day_wise_sales_data!$B$2:$BZ$599"),MATCH(resource!$CC185,day_wise_sales_data!$A$2:$A$500,0),MATCH(resource!AX$2,INDIRECT("day_wise_sales_data!$B$1:$BZ$1"),0)),0)</f>
        <v>0</v>
      </c>
      <c r="AY185" s="3">
        <f ca="1">IFERROR(INDEX(INDIRECT("day_wise_sales_data!$B$2:$BZ$599"),MATCH(resource!$CC185,day_wise_sales_data!$A$2:$A$500,0),MATCH(resource!AY$2,INDIRECT("day_wise_sales_data!$B$1:$BZ$1"),0)),0)</f>
        <v>0</v>
      </c>
      <c r="AZ185" s="3">
        <f ca="1">IFERROR(INDEX(INDIRECT("day_wise_sales_data!$B$2:$BZ$599"),MATCH(resource!$CC185,day_wise_sales_data!$A$2:$A$500,0),MATCH(resource!AZ$2,INDIRECT("day_wise_sales_data!$B$1:$BZ$1"),0)),0)</f>
        <v>0</v>
      </c>
      <c r="BA185" s="3">
        <f ca="1">IFERROR(INDEX(INDIRECT("day_wise_sales_data!$B$2:$BZ$599"),MATCH(resource!$CC185,day_wise_sales_data!$A$2:$A$500,0),MATCH(resource!BA$2,INDIRECT("day_wise_sales_data!$B$1:$BZ$1"),0)),0)</f>
        <v>0</v>
      </c>
      <c r="BB185" s="3">
        <f ca="1">IFERROR(INDEX(INDIRECT("day_wise_sales_data!$B$2:$BZ$599"),MATCH(resource!$CC185,day_wise_sales_data!$A$2:$A$500,0),MATCH(resource!BB$2,INDIRECT("day_wise_sales_data!$B$1:$BZ$1"),0)),0)</f>
        <v>0</v>
      </c>
      <c r="BC185" s="3">
        <f ca="1">IFERROR(INDEX(INDIRECT("day_wise_sales_data!$B$2:$BZ$599"),MATCH(resource!$CC185,day_wise_sales_data!$A$2:$A$500,0),MATCH(resource!BC$2,INDIRECT("day_wise_sales_data!$B$1:$BZ$1"),0)),0)</f>
        <v>0</v>
      </c>
      <c r="BD185" s="3">
        <f ca="1">IFERROR(INDEX(INDIRECT("day_wise_sales_data!$B$2:$BZ$599"),MATCH(resource!$CC185,day_wise_sales_data!$A$2:$A$500,0),MATCH(resource!BD$2,INDIRECT("day_wise_sales_data!$B$1:$BZ$1"),0)),0)</f>
        <v>0</v>
      </c>
      <c r="BE185" s="3">
        <f ca="1">IFERROR(INDEX(INDIRECT("day_wise_sales_data!$B$2:$BZ$599"),MATCH(resource!$CC185,day_wise_sales_data!$A$2:$A$500,0),MATCH(resource!BE$2,INDIRECT("day_wise_sales_data!$B$1:$BZ$1"),0)),0)</f>
        <v>0</v>
      </c>
      <c r="BF185" s="3">
        <f ca="1">IFERROR(INDEX(INDIRECT("day_wise_sales_data!$B$2:$BZ$599"),MATCH(resource!$CC185,day_wise_sales_data!$A$2:$A$500,0),MATCH(resource!BF$2,INDIRECT("day_wise_sales_data!$B$1:$BZ$1"),0)),0)</f>
        <v>0</v>
      </c>
      <c r="BG185" s="3">
        <f ca="1">IFERROR(INDEX(INDIRECT("day_wise_sales_data!$B$2:$BZ$599"),MATCH(resource!$CC185,day_wise_sales_data!$A$2:$A$500,0),MATCH(resource!BG$2,INDIRECT("day_wise_sales_data!$B$1:$BZ$1"),0)),0)</f>
        <v>0</v>
      </c>
      <c r="BH185" s="3">
        <f ca="1">IFERROR(INDEX(INDIRECT("day_wise_sales_data!$B$2:$BZ$599"),MATCH(resource!$CC185,day_wise_sales_data!$A$2:$A$500,0),MATCH(resource!BH$2,INDIRECT("day_wise_sales_data!$B$1:$BZ$1"),0)),0)</f>
        <v>0</v>
      </c>
      <c r="BI185" s="3">
        <f ca="1">IFERROR(INDEX(INDIRECT("day_wise_sales_data!$B$2:$BZ$599"),MATCH(resource!$CC185,day_wise_sales_data!$A$2:$A$500,0),MATCH(resource!BI$2,INDIRECT("day_wise_sales_data!$B$1:$BZ$1"),0)),0)</f>
        <v>0</v>
      </c>
      <c r="BJ185" s="3">
        <f ca="1">IFERROR(INDEX(INDIRECT("day_wise_sales_data!$B$2:$BZ$599"),MATCH(resource!$CC185,day_wise_sales_data!$A$2:$A$500,0),MATCH(resource!BJ$2,INDIRECT("day_wise_sales_data!$B$1:$BZ$1"),0)),0)</f>
        <v>0</v>
      </c>
      <c r="BK185" s="3">
        <f ca="1">IFERROR(INDEX(INDIRECT("day_wise_sales_data!$B$2:$BZ$599"),MATCH(resource!$CC185,day_wise_sales_data!$A$2:$A$500,0),MATCH(resource!BK$2,INDIRECT("day_wise_sales_data!$B$1:$BZ$1"),0)),0)</f>
        <v>6943.18</v>
      </c>
      <c r="BL185" s="3">
        <f ca="1">IFERROR(INDEX(INDIRECT("day_wise_sales_data!$B$2:$BZ$599"),MATCH(resource!$CC185,day_wise_sales_data!$A$2:$A$500,0),MATCH(resource!BL$2,INDIRECT("day_wise_sales_data!$B$1:$BZ$1"),0)),0)</f>
        <v>5086.6000000000004</v>
      </c>
      <c r="BM185" s="3">
        <f ca="1">IFERROR(INDEX(INDIRECT("day_wise_sales_data!$B$2:$BZ$599"),MATCH(resource!$CC185,day_wise_sales_data!$A$2:$A$500,0),MATCH(resource!BM$2,INDIRECT("day_wise_sales_data!$B$1:$BZ$1"),0)),0)</f>
        <v>0</v>
      </c>
      <c r="BN185" s="3">
        <f ca="1">IFERROR(INDEX(INDIRECT("day_wise_sales_data!$B$2:$BZ$599"),MATCH(resource!$CC185,day_wise_sales_data!$A$2:$A$500,0),MATCH(resource!BN$2,INDIRECT("day_wise_sales_data!$B$1:$BZ$1"),0)),0)</f>
        <v>4555.8500000000004</v>
      </c>
      <c r="BO185" s="3">
        <f ca="1">IFERROR(INDEX(INDIRECT("day_wise_sales_data!$B$2:$BZ$599"),MATCH(resource!$CC185,day_wise_sales_data!$A$2:$A$500,0),MATCH(resource!BO$2,INDIRECT("day_wise_sales_data!$B$1:$BZ$1"),0)),0)</f>
        <v>3864.47</v>
      </c>
      <c r="BP185" s="3">
        <f ca="1">IFERROR(INDEX(INDIRECT("day_wise_sales_data!$B$2:$BZ$599"),MATCH(resource!$CC185,day_wise_sales_data!$A$2:$A$500,0),MATCH(resource!BP$2,INDIRECT("day_wise_sales_data!$B$1:$BZ$1"),0)),0)</f>
        <v>1959.27</v>
      </c>
      <c r="BQ185" s="3">
        <f ca="1">IFERROR(INDEX(INDIRECT("day_wise_sales_data!$B$2:$BZ$599"),MATCH(resource!$CC185,day_wise_sales_data!$A$2:$A$500,0),MATCH(resource!BQ$2,INDIRECT("day_wise_sales_data!$B$1:$BZ$1"),0)),0)</f>
        <v>0</v>
      </c>
      <c r="BR185" s="3">
        <f ca="1">IFERROR(INDEX(INDIRECT("day_wise_sales_data!$B$2:$BZ$599"),MATCH(resource!$CC185,day_wise_sales_data!$A$2:$A$500,0),MATCH(resource!BR$2,INDIRECT("day_wise_sales_data!$B$1:$BZ$1"),0)),0)</f>
        <v>530.14</v>
      </c>
      <c r="BS185" s="3">
        <f ca="1">IFERROR(INDEX(INDIRECT("day_wise_sales_data!$B$2:$BZ$599"),MATCH(resource!$CC185,day_wise_sales_data!$A$2:$A$500,0),MATCH(resource!BS$2,INDIRECT("day_wise_sales_data!$B$1:$BZ$1"),0)),0)</f>
        <v>8270.4699999999993</v>
      </c>
      <c r="BT185" s="3">
        <f ca="1">IFERROR(INDEX(INDIRECT("day_wise_sales_data!$B$2:$BZ$599"),MATCH(resource!$CC185,day_wise_sales_data!$A$2:$A$500,0),MATCH(resource!BT$2,INDIRECT("day_wise_sales_data!$B$1:$BZ$1"),0)),0)</f>
        <v>1551</v>
      </c>
      <c r="BU185" s="3">
        <f ca="1">IFERROR(INDEX(INDIRECT("day_wise_sales_data!$B$2:$BZ$599"),MATCH(resource!$CC185,day_wise_sales_data!$A$2:$A$500,0),MATCH(resource!BU$2,INDIRECT("day_wise_sales_data!$B$1:$BZ$1"),0)),0)</f>
        <v>14746.49</v>
      </c>
      <c r="BV185" s="3">
        <f ca="1">IFERROR(INDEX(INDIRECT("day_wise_sales_data!$B$2:$BZ$599"),MATCH(resource!$CC185,day_wise_sales_data!$A$2:$A$500,0),MATCH(resource!BV$2,INDIRECT("day_wise_sales_data!$B$1:$BZ$1"),0)),0)</f>
        <v>8050.29</v>
      </c>
      <c r="BW185" s="3">
        <f ca="1">IFERROR(INDEX(INDIRECT("day_wise_sales_data!$B$2:$BZ$599"),MATCH(resource!$CC185,day_wise_sales_data!$A$2:$A$500,0),MATCH(resource!BW$2,INDIRECT("day_wise_sales_data!$B$1:$BZ$1"),0)),0)</f>
        <v>0</v>
      </c>
      <c r="BX185" s="3">
        <f ca="1">IFERROR(INDEX(INDIRECT("day_wise_sales_data!$B$2:$BZ$599"),MATCH(resource!$CC185,day_wise_sales_data!$A$2:$A$500,0),MATCH(resource!BX$2,INDIRECT("day_wise_sales_data!$B$1:$BZ$1"),0)),0)</f>
        <v>0</v>
      </c>
      <c r="BY185" s="3">
        <f ca="1">IFERROR(INDEX(INDIRECT("day_wise_sales_data!$B$2:$BZ$599"),MATCH(resource!$CC185,day_wise_sales_data!$A$2:$A$500,0),MATCH(resource!BY$2,INDIRECT("day_wise_sales_data!$B$1:$BZ$1"),0)),0)</f>
        <v>0</v>
      </c>
      <c r="BZ185" s="3">
        <f ca="1">IFERROR(INDEX(INDIRECT("day_wise_sales_data!$B$2:$BZ$599"),MATCH(resource!$CC185,day_wise_sales_data!$A$2:$A$500,0),MATCH(resource!BZ$2,INDIRECT("day_wise_sales_data!$B$1:$BZ$1"),0)),0)</f>
        <v>0</v>
      </c>
      <c r="CA185" s="3" t="str">
        <f ca="1">IFERROR(INDEX(INDIRECT("day_wise_sales_data!$B$2:$BZ$599"),MATCH(resource!$CC185,day_wise_sales_data!$A$2:$A$500,0),MATCH(resource!CA$2,INDIRECT("day_wise_sales_data!$B$1:$BZ$1"),0)),0)</f>
        <v>dd</v>
      </c>
      <c r="CC185" s="4" t="str">
        <f>sales_data!H184</f>
        <v>DHK11203</v>
      </c>
      <c r="CD185" s="1">
        <v>183</v>
      </c>
      <c r="CE185" s="1" t="str">
        <f>IF(AQ185=report!$AQ$3,resource!CD185,"")</f>
        <v/>
      </c>
      <c r="CF185" s="5" t="str">
        <f>IFERROR(SMALL($CE$3:$CE$1001,ROWS($CE$3:CE185)),"")</f>
        <v/>
      </c>
      <c r="CH185">
        <f>IFERROR(VLOOKUP($CC185,data_pull!$E$22:$G$700,2,0),0)</f>
        <v>50471.75</v>
      </c>
      <c r="CI185" s="1">
        <f t="shared" si="75"/>
        <v>154</v>
      </c>
      <c r="CJ185" s="1">
        <f t="shared" si="74"/>
        <v>99</v>
      </c>
      <c r="CK185" s="1" t="s">
        <v>1401</v>
      </c>
      <c r="CL185" s="1">
        <f t="shared" si="76"/>
        <v>49</v>
      </c>
      <c r="CM185" s="1" t="str">
        <f>IFERROR(VLOOKUP($CK185,stock_data!$B$3:$W$612,2,0),0)</f>
        <v>KTX- 5 TABLET</v>
      </c>
      <c r="CN185" s="1" t="str">
        <f>IFERROR(VLOOKUP($CK185,stock_data!$B$3:$W$612,4,0),0)</f>
        <v>1x5's</v>
      </c>
      <c r="CO185" s="1">
        <f>IFERROR(VLOOKUP($CK185,stock_data!$B$3:$W$612,5,0),0)</f>
        <v>75</v>
      </c>
      <c r="CP185" s="3">
        <f t="shared" si="77"/>
        <v>99</v>
      </c>
      <c r="CQ185" s="3">
        <f t="shared" si="78"/>
        <v>7425</v>
      </c>
      <c r="CR185" s="1">
        <f>IFERROR(VLOOKUP($CK185,stock_data!$B$3:$W$612,6,0),0)</f>
        <v>0</v>
      </c>
      <c r="CS185" s="1">
        <f>IFERROR(VLOOKUP($CK185,stock_data!$B$3:$W$612,7,0),0)</f>
        <v>0</v>
      </c>
      <c r="CT185" s="1">
        <f>IFERROR(VLOOKUP($CK185,stock_data!$B$3:$W$612,8,0),0)</f>
        <v>0</v>
      </c>
      <c r="CU185" s="1">
        <f>IFERROR(VLOOKUP($CK185,stock_data!$B$3:$W$612,9,0),0)</f>
        <v>0</v>
      </c>
      <c r="CV185" s="1">
        <f>IFERROR(VLOOKUP($CK185,stock_data!$B$3:$W$612,10,0),0)</f>
        <v>0</v>
      </c>
      <c r="CW185" s="1">
        <f>IFERROR(VLOOKUP($CK185,stock_data!$B$3:$W$612,11,0),0)</f>
        <v>0</v>
      </c>
      <c r="CX185" s="1">
        <f>IFERROR(VLOOKUP($CK185,stock_data!$B$3:$W$612,12,0),0)</f>
        <v>0</v>
      </c>
      <c r="CY185" s="1">
        <f>IFERROR(VLOOKUP($CK185,stock_data!$B$3:$W$612,13,0),0)</f>
        <v>0</v>
      </c>
      <c r="CZ185" s="1">
        <f>IFERROR(VLOOKUP($CK185,stock_data!$B$3:$W$612,14,0),0)</f>
        <v>0</v>
      </c>
      <c r="DA185" s="1">
        <f>IFERROR(VLOOKUP($CK185,stock_data!$B$3:$W$612,15,0),0)</f>
        <v>0</v>
      </c>
      <c r="DB185" s="1">
        <f>IFERROR(VLOOKUP($CK185,stock_data!$B$3:$W$612,16,0),0)</f>
        <v>0</v>
      </c>
      <c r="DC185" s="1">
        <f>IFERROR(VLOOKUP($CK185,stock_data!$B$3:$W$612,17,0),0)</f>
        <v>0</v>
      </c>
      <c r="DD185" s="1">
        <f>IFERROR(VLOOKUP($CK185,stock_data!$B$3:$W$612,18,0),0)</f>
        <v>0</v>
      </c>
      <c r="DE185" s="1">
        <f>IFERROR(VLOOKUP($CK185,stock_data!$B$3:$W$612,19,0),0)</f>
        <v>0</v>
      </c>
      <c r="DF185" s="1">
        <f>IFERROR(VLOOKUP($CK185,stock_data!$B$3:$W$612,20,0),0)</f>
        <v>0</v>
      </c>
      <c r="DG185" s="1">
        <f>IFERROR(VLOOKUP($CK185,stock_data!$B$3:$W$612,21,0),0)</f>
        <v>0</v>
      </c>
      <c r="DH185" s="1">
        <f>IFERROR(VLOOKUP($CK185,stock_data!$B$3:$W$612,22,0),0)</f>
        <v>0</v>
      </c>
      <c r="DI185" s="1">
        <f t="shared" si="79"/>
        <v>0</v>
      </c>
      <c r="DJ185" s="1">
        <f t="shared" si="80"/>
        <v>0</v>
      </c>
      <c r="DK185" s="3">
        <f>IFERROR(INDEX(COD_SALES!$B$5:$Z$500,MATCH(resource!$CC185,COD_SALES!$A$5:$A$500,0),MATCH(resource!DK$2,COD_SALES!$B$4:$Z$4,0)),"")</f>
        <v>0</v>
      </c>
      <c r="DL185" s="3">
        <f>IFERROR(INDEX(COD_SALES!$B$5:$Z$500,MATCH(resource!$CC185,COD_SALES!$A$5:$A$500,0),MATCH(resource!DL$2,COD_SALES!$B$4:$Z$4,0)),"")</f>
        <v>0</v>
      </c>
      <c r="DM185" s="3">
        <f>IFERROR(INDEX(COD_SALES!$B$5:$Z$500,MATCH(resource!$CC185,COD_SALES!$A$5:$A$500,0),MATCH(resource!DM$2,COD_SALES!$B$4:$Z$4,0)),"")</f>
        <v>1</v>
      </c>
      <c r="DN185" s="3" t="str">
        <f>IFERROR(INDEX(COD_SALES!$B$5:$Z$500,MATCH(resource!$CC185,COD_SALES!$A$5:$A$500,0),MATCH(resource!DN$2,COD_SALES!$B$4:$Z$4,0)),"")</f>
        <v/>
      </c>
      <c r="DO185" s="3">
        <f>IFERROR(INDEX(COD_SALES!$B$5:$Z$500,MATCH(resource!$CC185,COD_SALES!$A$5:$A$500,0),MATCH(resource!DO$2,COD_SALES!$B$4:$Z$4,0)),"")</f>
        <v>0</v>
      </c>
      <c r="DP185" s="3">
        <f>IFERROR(INDEX(COD_SALES!$B$5:$Z$500,MATCH(resource!$CC185,COD_SALES!$A$5:$A$500,0),MATCH(resource!DP$2,COD_SALES!$B$4:$Z$4,0)),"")</f>
        <v>0</v>
      </c>
      <c r="DQ185" s="3" t="str">
        <f>IFERROR(INDEX(COD_SALES!$B$5:$Z$500,MATCH(resource!$CC185,COD_SALES!$A$5:$A$500,0),MATCH(resource!DQ$2,COD_SALES!$B$4:$Z$4,0)),"")</f>
        <v/>
      </c>
      <c r="DR185" s="3">
        <f>IFERROR(INDEX(COD_SALES!$B$5:$Z$500,MATCH(resource!$CC185,COD_SALES!$A$5:$A$500,0),MATCH(resource!DR$2,COD_SALES!$B$4:$Z$4,0)),"")</f>
        <v>0</v>
      </c>
      <c r="DS185" s="3">
        <f>IFERROR(INDEX(COD_SALES!$B$5:$Z$500,MATCH(resource!$CC185,COD_SALES!$A$5:$A$500,0),MATCH(resource!DS$2,COD_SALES!$B$4:$Z$4,0)),"")</f>
        <v>6</v>
      </c>
      <c r="DT185" s="3">
        <f>IFERROR(INDEX(COD_SALES!$B$5:$Z$500,MATCH(resource!$CC185,COD_SALES!$A$5:$A$500,0),MATCH(resource!DT$2,COD_SALES!$B$4:$Z$4,0)),"")</f>
        <v>0</v>
      </c>
      <c r="DU185" s="3">
        <f>IFERROR(INDEX(COD_SALES!$B$5:$Z$500,MATCH(resource!$CC185,COD_SALES!$A$5:$A$500,0),MATCH(resource!DU$2,COD_SALES!$B$4:$Z$4,0)),"")</f>
        <v>0</v>
      </c>
      <c r="DV185" s="3">
        <f>IFERROR(INDEX(COD_SALES!$B$5:$Z$500,MATCH(resource!$CC185,COD_SALES!$A$5:$A$500,0),MATCH(resource!DV$2,COD_SALES!$B$4:$Z$4,0)),"")</f>
        <v>0</v>
      </c>
      <c r="DW185" s="3">
        <f>IFERROR(INDEX(COD_SALES!$B$5:$Z$500,MATCH(resource!$CC185,COD_SALES!$A$5:$A$500,0),MATCH(resource!DW$2,COD_SALES!$B$4:$Z$4,0)),"")</f>
        <v>11</v>
      </c>
      <c r="DX185" s="3">
        <f>IFERROR(INDEX(COD_SALES!$B$5:$Z$500,MATCH(resource!$CC185,COD_SALES!$A$5:$A$500,0),MATCH(resource!DX$2,COD_SALES!$B$4:$Z$4,0)),"")</f>
        <v>0</v>
      </c>
      <c r="DY185" s="3">
        <f>IFERROR(INDEX(COD_SALES!$B$5:$Z$500,MATCH(resource!$CC185,COD_SALES!$A$5:$A$500,0),MATCH(resource!DY$2,COD_SALES!$B$4:$Z$4,0)),"")</f>
        <v>1</v>
      </c>
      <c r="DZ185" s="3">
        <f>IFERROR(INDEX(COD_SALES!$B$5:$Z$500,MATCH(resource!$CC185,COD_SALES!$A$5:$A$500,0),MATCH(resource!DZ$2,COD_SALES!$B$4:$Z$4,0)),"")</f>
        <v>0</v>
      </c>
      <c r="EA185" s="3">
        <f>IFERROR(INDEX(COD_SALES!$B$5:$Z$500,MATCH(resource!$CC185,COD_SALES!$A$5:$A$500,0),MATCH(resource!EA$2,COD_SALES!$B$4:$Z$4,0)),"")</f>
        <v>0</v>
      </c>
      <c r="EB185" s="3">
        <f t="shared" si="81"/>
        <v>7645.7699999999995</v>
      </c>
      <c r="ED185" s="3">
        <f>IFERROR(VLOOKUP($CK185,depot_prod_sales!$B$5:$S$200,3,0),0)</f>
        <v>0</v>
      </c>
      <c r="EE185" s="3">
        <f>IFERROR(VLOOKUP($CK185,depot_prod_sales!$B$5:$S$200,4,0),0)</f>
        <v>0</v>
      </c>
      <c r="EF185" s="3">
        <f>IFERROR(VLOOKUP($CK185,depot_prod_sales!$B$5:$S$200,5,0),0)</f>
        <v>0</v>
      </c>
      <c r="EG185" s="3">
        <f>IFERROR(VLOOKUP($CK185,depot_prod_sales!$B$5:$S$200,6,0),0)</f>
        <v>0</v>
      </c>
      <c r="EH185" s="3">
        <f>IFERROR(VLOOKUP($CK185,depot_prod_sales!$B$5:$S$200,7,0),0)</f>
        <v>0</v>
      </c>
      <c r="EI185" s="3">
        <f>IFERROR(VLOOKUP($CK185,depot_prod_sales!$B$5:$S$200,8,0),0)</f>
        <v>0</v>
      </c>
      <c r="EJ185" s="3">
        <f>IFERROR(VLOOKUP($CK185,depot_prod_sales!$B$5:$S$200,9,0),0)</f>
        <v>0</v>
      </c>
      <c r="EK185" s="3">
        <f>IFERROR(VLOOKUP($CK185,depot_prod_sales!$B$5:$S$200,10,0),0)</f>
        <v>0</v>
      </c>
      <c r="EL185" s="3">
        <f>IFERROR(VLOOKUP($CK185,depot_prod_sales!$B$5:$S$200,11,0),0)</f>
        <v>0</v>
      </c>
      <c r="EM185" s="3">
        <f>IFERROR(VLOOKUP($CK185,depot_prod_sales!$B$5:$S$200,12,0),0)</f>
        <v>0</v>
      </c>
      <c r="EN185" s="3">
        <f>IFERROR(VLOOKUP($CK185,depot_prod_sales!$B$5:$S$200,13,0),0)</f>
        <v>0</v>
      </c>
      <c r="EO185" s="3">
        <f>IFERROR(VLOOKUP($CK185,depot_prod_sales!$B$5:$S$200,14,0),0)</f>
        <v>0</v>
      </c>
      <c r="EP185" s="3">
        <f>IFERROR(VLOOKUP($CK185,depot_prod_sales!$B$5:$S$200,15,0),0)</f>
        <v>0</v>
      </c>
      <c r="EQ185" s="3">
        <f>IFERROR(VLOOKUP($CK185,depot_prod_sales!$B$5:$S$200,16,0),0)</f>
        <v>0</v>
      </c>
      <c r="ER185" s="3">
        <f>IFERROR(VLOOKUP($CK185,depot_prod_sales!$B$5:$S$200,17,0),0)</f>
        <v>0</v>
      </c>
      <c r="ES185" s="3">
        <f>IFERROR(VLOOKUP($CK185,depot_prod_sales!$B$5:$S$200,18,0),0)</f>
        <v>0</v>
      </c>
      <c r="ET185" s="116">
        <f t="shared" si="82"/>
        <v>0</v>
      </c>
      <c r="EU185" s="116">
        <f t="shared" si="83"/>
        <v>0</v>
      </c>
      <c r="EW185" s="3">
        <f>IFERROR(VLOOKUP(CC185,data_pull!$AO$25:$AR$546,2,0),0)</f>
        <v>13</v>
      </c>
      <c r="EX185" s="1">
        <f>IFERROR(VLOOKUP(CC185,data_pull!$AO$25:$AR$546,4,0),0)</f>
        <v>170000</v>
      </c>
    </row>
    <row r="186" spans="13:154" x14ac:dyDescent="0.25"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4" t="str">
        <f>sales_data!B185</f>
        <v>Farid Ahmed</v>
      </c>
      <c r="AR186" s="4" t="str">
        <f>sales_data!C185</f>
        <v>Blank (Wari Team)</v>
      </c>
      <c r="AS186" s="5" t="str">
        <f t="shared" si="73"/>
        <v>Blank (Wari Team)</v>
      </c>
      <c r="AT186" s="4" t="str">
        <f>sales_data!I185</f>
        <v>Aminur Rahman Khan</v>
      </c>
      <c r="AU186" s="4" t="str">
        <f>sales_data!W185</f>
        <v>Shampur/Postagola (Cb)</v>
      </c>
      <c r="AV186" s="1">
        <f>sales_data!N185</f>
        <v>73138.89</v>
      </c>
      <c r="AW186" s="1">
        <f>sales_data!P185</f>
        <v>20</v>
      </c>
      <c r="AX186" s="3">
        <f ca="1">IFERROR(INDEX(INDIRECT("day_wise_sales_data!$B$2:$BZ$599"),MATCH(resource!$CC186,day_wise_sales_data!$A$2:$A$500,0),MATCH(resource!AX$2,INDIRECT("day_wise_sales_data!$B$1:$BZ$1"),0)),0)</f>
        <v>0</v>
      </c>
      <c r="AY186" s="3">
        <f ca="1">IFERROR(INDEX(INDIRECT("day_wise_sales_data!$B$2:$BZ$599"),MATCH(resource!$CC186,day_wise_sales_data!$A$2:$A$500,0),MATCH(resource!AY$2,INDIRECT("day_wise_sales_data!$B$1:$BZ$1"),0)),0)</f>
        <v>0</v>
      </c>
      <c r="AZ186" s="3">
        <f ca="1">IFERROR(INDEX(INDIRECT("day_wise_sales_data!$B$2:$BZ$599"),MATCH(resource!$CC186,day_wise_sales_data!$A$2:$A$500,0),MATCH(resource!AZ$2,INDIRECT("day_wise_sales_data!$B$1:$BZ$1"),0)),0)</f>
        <v>0</v>
      </c>
      <c r="BA186" s="3">
        <f ca="1">IFERROR(INDEX(INDIRECT("day_wise_sales_data!$B$2:$BZ$599"),MATCH(resource!$CC186,day_wise_sales_data!$A$2:$A$500,0),MATCH(resource!BA$2,INDIRECT("day_wise_sales_data!$B$1:$BZ$1"),0)),0)</f>
        <v>14938.28</v>
      </c>
      <c r="BB186" s="3">
        <f ca="1">IFERROR(INDEX(INDIRECT("day_wise_sales_data!$B$2:$BZ$599"),MATCH(resource!$CC186,day_wise_sales_data!$A$2:$A$500,0),MATCH(resource!BB$2,INDIRECT("day_wise_sales_data!$B$1:$BZ$1"),0)),0)</f>
        <v>0</v>
      </c>
      <c r="BC186" s="3">
        <f ca="1">IFERROR(INDEX(INDIRECT("day_wise_sales_data!$B$2:$BZ$599"),MATCH(resource!$CC186,day_wise_sales_data!$A$2:$A$500,0),MATCH(resource!BC$2,INDIRECT("day_wise_sales_data!$B$1:$BZ$1"),0)),0)</f>
        <v>0</v>
      </c>
      <c r="BD186" s="3">
        <f ca="1">IFERROR(INDEX(INDIRECT("day_wise_sales_data!$B$2:$BZ$599"),MATCH(resource!$CC186,day_wise_sales_data!$A$2:$A$500,0),MATCH(resource!BD$2,INDIRECT("day_wise_sales_data!$B$1:$BZ$1"),0)),0)</f>
        <v>773.45</v>
      </c>
      <c r="BE186" s="3">
        <f ca="1">IFERROR(INDEX(INDIRECT("day_wise_sales_data!$B$2:$BZ$599"),MATCH(resource!$CC186,day_wise_sales_data!$A$2:$A$500,0),MATCH(resource!BE$2,INDIRECT("day_wise_sales_data!$B$1:$BZ$1"),0)),0)</f>
        <v>0</v>
      </c>
      <c r="BF186" s="3">
        <f ca="1">IFERROR(INDEX(INDIRECT("day_wise_sales_data!$B$2:$BZ$599"),MATCH(resource!$CC186,day_wise_sales_data!$A$2:$A$500,0),MATCH(resource!BF$2,INDIRECT("day_wise_sales_data!$B$1:$BZ$1"),0)),0)</f>
        <v>0</v>
      </c>
      <c r="BG186" s="3">
        <f ca="1">IFERROR(INDEX(INDIRECT("day_wise_sales_data!$B$2:$BZ$599"),MATCH(resource!$CC186,day_wise_sales_data!$A$2:$A$500,0),MATCH(resource!BG$2,INDIRECT("day_wise_sales_data!$B$1:$BZ$1"),0)),0)</f>
        <v>0</v>
      </c>
      <c r="BH186" s="3">
        <f ca="1">IFERROR(INDEX(INDIRECT("day_wise_sales_data!$B$2:$BZ$599"),MATCH(resource!$CC186,day_wise_sales_data!$A$2:$A$500,0),MATCH(resource!BH$2,INDIRECT("day_wise_sales_data!$B$1:$BZ$1"),0)),0)</f>
        <v>3704.2</v>
      </c>
      <c r="BI186" s="3">
        <f ca="1">IFERROR(INDEX(INDIRECT("day_wise_sales_data!$B$2:$BZ$599"),MATCH(resource!$CC186,day_wise_sales_data!$A$2:$A$500,0),MATCH(resource!BI$2,INDIRECT("day_wise_sales_data!$B$1:$BZ$1"),0)),0)</f>
        <v>0</v>
      </c>
      <c r="BJ186" s="3">
        <f ca="1">IFERROR(INDEX(INDIRECT("day_wise_sales_data!$B$2:$BZ$599"),MATCH(resource!$CC186,day_wise_sales_data!$A$2:$A$500,0),MATCH(resource!BJ$2,INDIRECT("day_wise_sales_data!$B$1:$BZ$1"),0)),0)</f>
        <v>0</v>
      </c>
      <c r="BK186" s="3">
        <f ca="1">IFERROR(INDEX(INDIRECT("day_wise_sales_data!$B$2:$BZ$599"),MATCH(resource!$CC186,day_wise_sales_data!$A$2:$A$500,0),MATCH(resource!BK$2,INDIRECT("day_wise_sales_data!$B$1:$BZ$1"),0)),0)</f>
        <v>0</v>
      </c>
      <c r="BL186" s="3">
        <f ca="1">IFERROR(INDEX(INDIRECT("day_wise_sales_data!$B$2:$BZ$599"),MATCH(resource!$CC186,day_wise_sales_data!$A$2:$A$500,0),MATCH(resource!BL$2,INDIRECT("day_wise_sales_data!$B$1:$BZ$1"),0)),0)</f>
        <v>5859.43</v>
      </c>
      <c r="BM186" s="3">
        <f ca="1">IFERROR(INDEX(INDIRECT("day_wise_sales_data!$B$2:$BZ$599"),MATCH(resource!$CC186,day_wise_sales_data!$A$2:$A$500,0),MATCH(resource!BM$2,INDIRECT("day_wise_sales_data!$B$1:$BZ$1"),0)),0)</f>
        <v>0</v>
      </c>
      <c r="BN186" s="3">
        <f ca="1">IFERROR(INDEX(INDIRECT("day_wise_sales_data!$B$2:$BZ$599"),MATCH(resource!$CC186,day_wise_sales_data!$A$2:$A$500,0),MATCH(resource!BN$2,INDIRECT("day_wise_sales_data!$B$1:$BZ$1"),0)),0)</f>
        <v>0</v>
      </c>
      <c r="BO186" s="3">
        <f ca="1">IFERROR(INDEX(INDIRECT("day_wise_sales_data!$B$2:$BZ$599"),MATCH(resource!$CC186,day_wise_sales_data!$A$2:$A$500,0),MATCH(resource!BO$2,INDIRECT("day_wise_sales_data!$B$1:$BZ$1"),0)),0)</f>
        <v>0</v>
      </c>
      <c r="BP186" s="3">
        <f ca="1">IFERROR(INDEX(INDIRECT("day_wise_sales_data!$B$2:$BZ$599"),MATCH(resource!$CC186,day_wise_sales_data!$A$2:$A$500,0),MATCH(resource!BP$2,INDIRECT("day_wise_sales_data!$B$1:$BZ$1"),0)),0)</f>
        <v>0</v>
      </c>
      <c r="BQ186" s="3">
        <f ca="1">IFERROR(INDEX(INDIRECT("day_wise_sales_data!$B$2:$BZ$599"),MATCH(resource!$CC186,day_wise_sales_data!$A$2:$A$500,0),MATCH(resource!BQ$2,INDIRECT("day_wise_sales_data!$B$1:$BZ$1"),0)),0)</f>
        <v>0</v>
      </c>
      <c r="BR186" s="3">
        <f ca="1">IFERROR(INDEX(INDIRECT("day_wise_sales_data!$B$2:$BZ$599"),MATCH(resource!$CC186,day_wise_sales_data!$A$2:$A$500,0),MATCH(resource!BR$2,INDIRECT("day_wise_sales_data!$B$1:$BZ$1"),0)),0)</f>
        <v>47863.53</v>
      </c>
      <c r="BS186" s="3">
        <f ca="1">IFERROR(INDEX(INDIRECT("day_wise_sales_data!$B$2:$BZ$599"),MATCH(resource!$CC186,day_wise_sales_data!$A$2:$A$500,0),MATCH(resource!BS$2,INDIRECT("day_wise_sales_data!$B$1:$BZ$1"),0)),0)</f>
        <v>0</v>
      </c>
      <c r="BT186" s="3">
        <f ca="1">IFERROR(INDEX(INDIRECT("day_wise_sales_data!$B$2:$BZ$599"),MATCH(resource!$CC186,day_wise_sales_data!$A$2:$A$500,0),MATCH(resource!BT$2,INDIRECT("day_wise_sales_data!$B$1:$BZ$1"),0)),0)</f>
        <v>0</v>
      </c>
      <c r="BU186" s="3">
        <f ca="1">IFERROR(INDEX(INDIRECT("day_wise_sales_data!$B$2:$BZ$599"),MATCH(resource!$CC186,day_wise_sales_data!$A$2:$A$500,0),MATCH(resource!BU$2,INDIRECT("day_wise_sales_data!$B$1:$BZ$1"),0)),0)</f>
        <v>0</v>
      </c>
      <c r="BV186" s="3">
        <f ca="1">IFERROR(INDEX(INDIRECT("day_wise_sales_data!$B$2:$BZ$599"),MATCH(resource!$CC186,day_wise_sales_data!$A$2:$A$500,0),MATCH(resource!BV$2,INDIRECT("day_wise_sales_data!$B$1:$BZ$1"),0)),0)</f>
        <v>0</v>
      </c>
      <c r="BW186" s="3">
        <f ca="1">IFERROR(INDEX(INDIRECT("day_wise_sales_data!$B$2:$BZ$599"),MATCH(resource!$CC186,day_wise_sales_data!$A$2:$A$500,0),MATCH(resource!BW$2,INDIRECT("day_wise_sales_data!$B$1:$BZ$1"),0)),0)</f>
        <v>0</v>
      </c>
      <c r="BX186" s="3">
        <f ca="1">IFERROR(INDEX(INDIRECT("day_wise_sales_data!$B$2:$BZ$599"),MATCH(resource!$CC186,day_wise_sales_data!$A$2:$A$500,0),MATCH(resource!BX$2,INDIRECT("day_wise_sales_data!$B$1:$BZ$1"),0)),0)</f>
        <v>0</v>
      </c>
      <c r="BY186" s="3">
        <f ca="1">IFERROR(INDEX(INDIRECT("day_wise_sales_data!$B$2:$BZ$599"),MATCH(resource!$CC186,day_wise_sales_data!$A$2:$A$500,0),MATCH(resource!BY$2,INDIRECT("day_wise_sales_data!$B$1:$BZ$1"),0)),0)</f>
        <v>0</v>
      </c>
      <c r="BZ186" s="3">
        <f ca="1">IFERROR(INDEX(INDIRECT("day_wise_sales_data!$B$2:$BZ$599"),MATCH(resource!$CC186,day_wise_sales_data!$A$2:$A$500,0),MATCH(resource!BZ$2,INDIRECT("day_wise_sales_data!$B$1:$BZ$1"),0)),0)</f>
        <v>0</v>
      </c>
      <c r="CA186" s="3" t="str">
        <f ca="1">IFERROR(INDEX(INDIRECT("day_wise_sales_data!$B$2:$BZ$599"),MATCH(resource!$CC186,day_wise_sales_data!$A$2:$A$500,0),MATCH(resource!CA$2,INDIRECT("day_wise_sales_data!$B$1:$BZ$1"),0)),0)</f>
        <v>dd</v>
      </c>
      <c r="CC186" s="4" t="str">
        <f>sales_data!H185</f>
        <v>DHK04192</v>
      </c>
      <c r="CD186" s="1">
        <v>184</v>
      </c>
      <c r="CE186" s="1" t="str">
        <f>IF(AQ186=report!$AQ$3,resource!CD186,"")</f>
        <v/>
      </c>
      <c r="CF186" s="5" t="str">
        <f>IFERROR(SMALL($CE$3:$CE$1001,ROWS($CE$3:CE186)),"")</f>
        <v/>
      </c>
      <c r="CH186">
        <f>IFERROR(VLOOKUP($CC186,data_pull!$E$22:$G$700,2,0),0)</f>
        <v>73138.89</v>
      </c>
      <c r="CI186" s="1">
        <f t="shared" si="75"/>
        <v>31</v>
      </c>
      <c r="CJ186" s="1">
        <f t="shared" si="74"/>
        <v>127</v>
      </c>
      <c r="CK186" s="1" t="s">
        <v>1404</v>
      </c>
      <c r="CL186" s="1">
        <f t="shared" si="76"/>
        <v>27</v>
      </c>
      <c r="CM186" s="1" t="str">
        <f>IFERROR(VLOOKUP($CK186,stock_data!$B$3:$W$612,2,0),0)</f>
        <v>KTX-10 TABLET</v>
      </c>
      <c r="CN186" s="1" t="str">
        <f>IFERROR(VLOOKUP($CK186,stock_data!$B$3:$W$612,4,0),0)</f>
        <v>1x5's</v>
      </c>
      <c r="CO186" s="1">
        <f>IFERROR(VLOOKUP($CK186,stock_data!$B$3:$W$612,5,0),0)</f>
        <v>154.5</v>
      </c>
      <c r="CP186" s="3">
        <f t="shared" si="77"/>
        <v>127</v>
      </c>
      <c r="CQ186" s="3">
        <f t="shared" si="78"/>
        <v>19621.5</v>
      </c>
      <c r="CR186" s="1">
        <f>IFERROR(VLOOKUP($CK186,stock_data!$B$3:$W$612,6,0),0)</f>
        <v>121</v>
      </c>
      <c r="CS186" s="1">
        <f>IFERROR(VLOOKUP($CK186,stock_data!$B$3:$W$612,7,0),0)</f>
        <v>126</v>
      </c>
      <c r="CT186" s="1">
        <f>IFERROR(VLOOKUP($CK186,stock_data!$B$3:$W$612,8,0),0)</f>
        <v>32</v>
      </c>
      <c r="CU186" s="1">
        <f>IFERROR(VLOOKUP($CK186,stock_data!$B$3:$W$612,9,0),0)</f>
        <v>0</v>
      </c>
      <c r="CV186" s="1">
        <f>IFERROR(VLOOKUP($CK186,stock_data!$B$3:$W$612,10,0),0)</f>
        <v>171</v>
      </c>
      <c r="CW186" s="1">
        <f>IFERROR(VLOOKUP($CK186,stock_data!$B$3:$W$612,11,0),0)</f>
        <v>330</v>
      </c>
      <c r="CX186" s="1">
        <f>IFERROR(VLOOKUP($CK186,stock_data!$B$3:$W$612,12,0),0)</f>
        <v>1016</v>
      </c>
      <c r="CY186" s="1">
        <f>IFERROR(VLOOKUP($CK186,stock_data!$B$3:$W$612,13,0),0)</f>
        <v>134</v>
      </c>
      <c r="CZ186" s="1">
        <f>IFERROR(VLOOKUP($CK186,stock_data!$B$3:$W$612,14,0),0)</f>
        <v>83</v>
      </c>
      <c r="DA186" s="1">
        <f>IFERROR(VLOOKUP($CK186,stock_data!$B$3:$W$612,15,0),0)</f>
        <v>96</v>
      </c>
      <c r="DB186" s="1">
        <f>IFERROR(VLOOKUP($CK186,stock_data!$B$3:$W$612,16,0),0)</f>
        <v>99</v>
      </c>
      <c r="DC186" s="1">
        <f>IFERROR(VLOOKUP($CK186,stock_data!$B$3:$W$612,17,0),0)</f>
        <v>57</v>
      </c>
      <c r="DD186" s="1">
        <f>IFERROR(VLOOKUP($CK186,stock_data!$B$3:$W$612,18,0),0)</f>
        <v>70</v>
      </c>
      <c r="DE186" s="1">
        <f>IFERROR(VLOOKUP($CK186,stock_data!$B$3:$W$612,19,0),0)</f>
        <v>107</v>
      </c>
      <c r="DF186" s="1">
        <f>IFERROR(VLOOKUP($CK186,stock_data!$B$3:$W$612,20,0),0)</f>
        <v>130</v>
      </c>
      <c r="DG186" s="1">
        <f>IFERROR(VLOOKUP($CK186,stock_data!$B$3:$W$612,21,0),0)</f>
        <v>78</v>
      </c>
      <c r="DH186" s="1">
        <f>IFERROR(VLOOKUP($CK186,stock_data!$B$3:$W$612,22,0),0)</f>
        <v>99</v>
      </c>
      <c r="DI186" s="1">
        <f t="shared" si="79"/>
        <v>2749</v>
      </c>
      <c r="DJ186" s="1">
        <f t="shared" si="80"/>
        <v>424720.5</v>
      </c>
      <c r="DK186" s="3">
        <f>IFERROR(INDEX(COD_SALES!$B$5:$Z$500,MATCH(resource!$CC186,COD_SALES!$A$5:$A$500,0),MATCH(resource!DK$2,COD_SALES!$B$4:$Z$4,0)),"")</f>
        <v>3</v>
      </c>
      <c r="DL186" s="3">
        <f>IFERROR(INDEX(COD_SALES!$B$5:$Z$500,MATCH(resource!$CC186,COD_SALES!$A$5:$A$500,0),MATCH(resource!DL$2,COD_SALES!$B$4:$Z$4,0)),"")</f>
        <v>0</v>
      </c>
      <c r="DM186" s="3">
        <f>IFERROR(INDEX(COD_SALES!$B$5:$Z$500,MATCH(resource!$CC186,COD_SALES!$A$5:$A$500,0),MATCH(resource!DM$2,COD_SALES!$B$4:$Z$4,0)),"")</f>
        <v>4</v>
      </c>
      <c r="DN186" s="3" t="str">
        <f>IFERROR(INDEX(COD_SALES!$B$5:$Z$500,MATCH(resource!$CC186,COD_SALES!$A$5:$A$500,0),MATCH(resource!DN$2,COD_SALES!$B$4:$Z$4,0)),"")</f>
        <v/>
      </c>
      <c r="DO186" s="3">
        <f>IFERROR(INDEX(COD_SALES!$B$5:$Z$500,MATCH(resource!$CC186,COD_SALES!$A$5:$A$500,0),MATCH(resource!DO$2,COD_SALES!$B$4:$Z$4,0)),"")</f>
        <v>0</v>
      </c>
      <c r="DP186" s="3">
        <f>IFERROR(INDEX(COD_SALES!$B$5:$Z$500,MATCH(resource!$CC186,COD_SALES!$A$5:$A$500,0),MATCH(resource!DP$2,COD_SALES!$B$4:$Z$4,0)),"")</f>
        <v>0</v>
      </c>
      <c r="DQ186" s="3" t="str">
        <f>IFERROR(INDEX(COD_SALES!$B$5:$Z$500,MATCH(resource!$CC186,COD_SALES!$A$5:$A$500,0),MATCH(resource!DQ$2,COD_SALES!$B$4:$Z$4,0)),"")</f>
        <v/>
      </c>
      <c r="DR186" s="3">
        <f>IFERROR(INDEX(COD_SALES!$B$5:$Z$500,MATCH(resource!$CC186,COD_SALES!$A$5:$A$500,0),MATCH(resource!DR$2,COD_SALES!$B$4:$Z$4,0)),"")</f>
        <v>0</v>
      </c>
      <c r="DS186" s="3">
        <f>IFERROR(INDEX(COD_SALES!$B$5:$Z$500,MATCH(resource!$CC186,COD_SALES!$A$5:$A$500,0),MATCH(resource!DS$2,COD_SALES!$B$4:$Z$4,0)),"")</f>
        <v>12</v>
      </c>
      <c r="DT186" s="3">
        <f>IFERROR(INDEX(COD_SALES!$B$5:$Z$500,MATCH(resource!$CC186,COD_SALES!$A$5:$A$500,0),MATCH(resource!DT$2,COD_SALES!$B$4:$Z$4,0)),"")</f>
        <v>0</v>
      </c>
      <c r="DU186" s="3">
        <f>IFERROR(INDEX(COD_SALES!$B$5:$Z$500,MATCH(resource!$CC186,COD_SALES!$A$5:$A$500,0),MATCH(resource!DU$2,COD_SALES!$B$4:$Z$4,0)),"")</f>
        <v>0</v>
      </c>
      <c r="DV186" s="3">
        <f>IFERROR(INDEX(COD_SALES!$B$5:$Z$500,MATCH(resource!$CC186,COD_SALES!$A$5:$A$500,0),MATCH(resource!DV$2,COD_SALES!$B$4:$Z$4,0)),"")</f>
        <v>0</v>
      </c>
      <c r="DW186" s="3">
        <f>IFERROR(INDEX(COD_SALES!$B$5:$Z$500,MATCH(resource!$CC186,COD_SALES!$A$5:$A$500,0),MATCH(resource!DW$2,COD_SALES!$B$4:$Z$4,0)),"")</f>
        <v>8</v>
      </c>
      <c r="DX186" s="3">
        <f>IFERROR(INDEX(COD_SALES!$B$5:$Z$500,MATCH(resource!$CC186,COD_SALES!$A$5:$A$500,0),MATCH(resource!DX$2,COD_SALES!$B$4:$Z$4,0)),"")</f>
        <v>0</v>
      </c>
      <c r="DY186" s="3">
        <f>IFERROR(INDEX(COD_SALES!$B$5:$Z$500,MATCH(resource!$CC186,COD_SALES!$A$5:$A$500,0),MATCH(resource!DY$2,COD_SALES!$B$4:$Z$4,0)),"")</f>
        <v>0</v>
      </c>
      <c r="DZ186" s="3">
        <f>IFERROR(INDEX(COD_SALES!$B$5:$Z$500,MATCH(resource!$CC186,COD_SALES!$A$5:$A$500,0),MATCH(resource!DZ$2,COD_SALES!$B$4:$Z$4,0)),"")</f>
        <v>0</v>
      </c>
      <c r="EA186" s="3">
        <f>IFERROR(INDEX(COD_SALES!$B$5:$Z$500,MATCH(resource!$CC186,COD_SALES!$A$5:$A$500,0),MATCH(resource!EA$2,COD_SALES!$B$4:$Z$4,0)),"")</f>
        <v>0</v>
      </c>
      <c r="EB186" s="3">
        <f t="shared" si="81"/>
        <v>8004.7199999999993</v>
      </c>
      <c r="ED186" s="3">
        <f>IFERROR(VLOOKUP($CK186,depot_prod_sales!$B$5:$S$200,3,0),0)</f>
        <v>1</v>
      </c>
      <c r="EE186" s="3">
        <f>IFERROR(VLOOKUP($CK186,depot_prod_sales!$B$5:$S$200,4,0),0)</f>
        <v>22</v>
      </c>
      <c r="EF186" s="3">
        <f>IFERROR(VLOOKUP($CK186,depot_prod_sales!$B$5:$S$200,5,0),0)</f>
        <v>18</v>
      </c>
      <c r="EG186" s="3">
        <f>IFERROR(VLOOKUP($CK186,depot_prod_sales!$B$5:$S$200,6,0),0)</f>
        <v>56</v>
      </c>
      <c r="EH186" s="3">
        <f>IFERROR(VLOOKUP($CK186,depot_prod_sales!$B$5:$S$200,7,0),0)</f>
        <v>57</v>
      </c>
      <c r="EI186" s="3">
        <f>IFERROR(VLOOKUP($CK186,depot_prod_sales!$B$5:$S$200,8,0),0)</f>
        <v>99</v>
      </c>
      <c r="EJ186" s="3">
        <f>IFERROR(VLOOKUP($CK186,depot_prod_sales!$B$5:$S$200,9,0),0)</f>
        <v>0</v>
      </c>
      <c r="EK186" s="3">
        <f>IFERROR(VLOOKUP($CK186,depot_prod_sales!$B$5:$S$200,10,0),0)</f>
        <v>0</v>
      </c>
      <c r="EL186" s="3">
        <f>IFERROR(VLOOKUP($CK186,depot_prod_sales!$B$5:$S$200,11,0),0)</f>
        <v>0</v>
      </c>
      <c r="EM186" s="3">
        <f>IFERROR(VLOOKUP($CK186,depot_prod_sales!$B$5:$S$200,12,0),0)</f>
        <v>2</v>
      </c>
      <c r="EN186" s="3">
        <f>IFERROR(VLOOKUP($CK186,depot_prod_sales!$B$5:$S$200,13,0),0)</f>
        <v>53</v>
      </c>
      <c r="EO186" s="3">
        <f>IFERROR(VLOOKUP($CK186,depot_prod_sales!$B$5:$S$200,14,0),0)</f>
        <v>10</v>
      </c>
      <c r="EP186" s="3">
        <f>IFERROR(VLOOKUP($CK186,depot_prod_sales!$B$5:$S$200,15,0),0)</f>
        <v>5</v>
      </c>
      <c r="EQ186" s="3">
        <f>IFERROR(VLOOKUP($CK186,depot_prod_sales!$B$5:$S$200,16,0),0)</f>
        <v>27</v>
      </c>
      <c r="ER186" s="3">
        <f>IFERROR(VLOOKUP($CK186,depot_prod_sales!$B$5:$S$200,17,0),0)</f>
        <v>22</v>
      </c>
      <c r="ES186" s="3">
        <f>IFERROR(VLOOKUP($CK186,depot_prod_sales!$B$5:$S$200,18,0),0)</f>
        <v>23</v>
      </c>
      <c r="ET186" s="116">
        <f t="shared" si="82"/>
        <v>395</v>
      </c>
      <c r="EU186" s="116">
        <f t="shared" si="83"/>
        <v>61027.5</v>
      </c>
      <c r="EW186" s="3">
        <f>IFERROR(VLOOKUP(CC186,data_pull!$AO$25:$AR$546,2,0),0)</f>
        <v>15</v>
      </c>
      <c r="EX186" s="1">
        <f>IFERROR(VLOOKUP(CC186,data_pull!$AO$25:$AR$546,4,0),0)</f>
        <v>170000</v>
      </c>
    </row>
    <row r="187" spans="13:154" x14ac:dyDescent="0.25"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4" t="str">
        <f>sales_data!B186</f>
        <v>Farid Ahmed</v>
      </c>
      <c r="AR187" s="4" t="str">
        <f>sales_data!C186</f>
        <v>Blank (Wari Team)</v>
      </c>
      <c r="AS187" s="5" t="str">
        <f t="shared" si="73"/>
        <v/>
      </c>
      <c r="AT187" s="4" t="str">
        <f>sales_data!I186</f>
        <v>Jahid Hasan-3</v>
      </c>
      <c r="AU187" s="4" t="str">
        <f>sales_data!W186</f>
        <v>D.N.M.C.H (Pb)</v>
      </c>
      <c r="AV187" s="1">
        <f>sales_data!N186</f>
        <v>133691.63</v>
      </c>
      <c r="AW187" s="1">
        <f>sales_data!P186</f>
        <v>18</v>
      </c>
      <c r="AX187" s="3">
        <f ca="1">IFERROR(INDEX(INDIRECT("day_wise_sales_data!$B$2:$BZ$599"),MATCH(resource!$CC187,day_wise_sales_data!$A$2:$A$500,0),MATCH(resource!AX$2,INDIRECT("day_wise_sales_data!$B$1:$BZ$1"),0)),0)</f>
        <v>0</v>
      </c>
      <c r="AY187" s="3">
        <f ca="1">IFERROR(INDEX(INDIRECT("day_wise_sales_data!$B$2:$BZ$599"),MATCH(resource!$CC187,day_wise_sales_data!$A$2:$A$500,0),MATCH(resource!AY$2,INDIRECT("day_wise_sales_data!$B$1:$BZ$1"),0)),0)</f>
        <v>1848.11</v>
      </c>
      <c r="AZ187" s="3">
        <f ca="1">IFERROR(INDEX(INDIRECT("day_wise_sales_data!$B$2:$BZ$599"),MATCH(resource!$CC187,day_wise_sales_data!$A$2:$A$500,0),MATCH(resource!AZ$2,INDIRECT("day_wise_sales_data!$B$1:$BZ$1"),0)),0)</f>
        <v>100</v>
      </c>
      <c r="BA187" s="3">
        <f ca="1">IFERROR(INDEX(INDIRECT("day_wise_sales_data!$B$2:$BZ$599"),MATCH(resource!$CC187,day_wise_sales_data!$A$2:$A$500,0),MATCH(resource!BA$2,INDIRECT("day_wise_sales_data!$B$1:$BZ$1"),0)),0)</f>
        <v>0</v>
      </c>
      <c r="BB187" s="3">
        <f ca="1">IFERROR(INDEX(INDIRECT("day_wise_sales_data!$B$2:$BZ$599"),MATCH(resource!$CC187,day_wise_sales_data!$A$2:$A$500,0),MATCH(resource!BB$2,INDIRECT("day_wise_sales_data!$B$1:$BZ$1"),0)),0)</f>
        <v>3543.11</v>
      </c>
      <c r="BC187" s="3">
        <f ca="1">IFERROR(INDEX(INDIRECT("day_wise_sales_data!$B$2:$BZ$599"),MATCH(resource!$CC187,day_wise_sales_data!$A$2:$A$500,0),MATCH(resource!BC$2,INDIRECT("day_wise_sales_data!$B$1:$BZ$1"),0)),0)</f>
        <v>0</v>
      </c>
      <c r="BD187" s="3">
        <f ca="1">IFERROR(INDEX(INDIRECT("day_wise_sales_data!$B$2:$BZ$599"),MATCH(resource!$CC187,day_wise_sales_data!$A$2:$A$500,0),MATCH(resource!BD$2,INDIRECT("day_wise_sales_data!$B$1:$BZ$1"),0)),0)</f>
        <v>0</v>
      </c>
      <c r="BE187" s="3">
        <f ca="1">IFERROR(INDEX(INDIRECT("day_wise_sales_data!$B$2:$BZ$599"),MATCH(resource!$CC187,day_wise_sales_data!$A$2:$A$500,0),MATCH(resource!BE$2,INDIRECT("day_wise_sales_data!$B$1:$BZ$1"),0)),0)</f>
        <v>882.65</v>
      </c>
      <c r="BF187" s="3">
        <f ca="1">IFERROR(INDEX(INDIRECT("day_wise_sales_data!$B$2:$BZ$599"),MATCH(resource!$CC187,day_wise_sales_data!$A$2:$A$500,0),MATCH(resource!BF$2,INDIRECT("day_wise_sales_data!$B$1:$BZ$1"),0)),0)</f>
        <v>0</v>
      </c>
      <c r="BG187" s="3">
        <f ca="1">IFERROR(INDEX(INDIRECT("day_wise_sales_data!$B$2:$BZ$599"),MATCH(resource!$CC187,day_wise_sales_data!$A$2:$A$500,0),MATCH(resource!BG$2,INDIRECT("day_wise_sales_data!$B$1:$BZ$1"),0)),0)</f>
        <v>0</v>
      </c>
      <c r="BH187" s="3">
        <f ca="1">IFERROR(INDEX(INDIRECT("day_wise_sales_data!$B$2:$BZ$599"),MATCH(resource!$CC187,day_wise_sales_data!$A$2:$A$500,0),MATCH(resource!BH$2,INDIRECT("day_wise_sales_data!$B$1:$BZ$1"),0)),0)</f>
        <v>9429.51</v>
      </c>
      <c r="BI187" s="3">
        <f ca="1">IFERROR(INDEX(INDIRECT("day_wise_sales_data!$B$2:$BZ$599"),MATCH(resource!$CC187,day_wise_sales_data!$A$2:$A$500,0),MATCH(resource!BI$2,INDIRECT("day_wise_sales_data!$B$1:$BZ$1"),0)),0)</f>
        <v>0</v>
      </c>
      <c r="BJ187" s="3">
        <f ca="1">IFERROR(INDEX(INDIRECT("day_wise_sales_data!$B$2:$BZ$599"),MATCH(resource!$CC187,day_wise_sales_data!$A$2:$A$500,0),MATCH(resource!BJ$2,INDIRECT("day_wise_sales_data!$B$1:$BZ$1"),0)),0)</f>
        <v>0</v>
      </c>
      <c r="BK187" s="3">
        <f ca="1">IFERROR(INDEX(INDIRECT("day_wise_sales_data!$B$2:$BZ$599"),MATCH(resource!$CC187,day_wise_sales_data!$A$2:$A$500,0),MATCH(resource!BK$2,INDIRECT("day_wise_sales_data!$B$1:$BZ$1"),0)),0)</f>
        <v>16413.349999999999</v>
      </c>
      <c r="BL187" s="3">
        <f ca="1">IFERROR(INDEX(INDIRECT("day_wise_sales_data!$B$2:$BZ$599"),MATCH(resource!$CC187,day_wise_sales_data!$A$2:$A$500,0),MATCH(resource!BL$2,INDIRECT("day_wise_sales_data!$B$1:$BZ$1"),0)),0)</f>
        <v>3846.28</v>
      </c>
      <c r="BM187" s="3">
        <f ca="1">IFERROR(INDEX(INDIRECT("day_wise_sales_data!$B$2:$BZ$599"),MATCH(resource!$CC187,day_wise_sales_data!$A$2:$A$500,0),MATCH(resource!BM$2,INDIRECT("day_wise_sales_data!$B$1:$BZ$1"),0)),0)</f>
        <v>0</v>
      </c>
      <c r="BN187" s="3">
        <f ca="1">IFERROR(INDEX(INDIRECT("day_wise_sales_data!$B$2:$BZ$599"),MATCH(resource!$CC187,day_wise_sales_data!$A$2:$A$500,0),MATCH(resource!BN$2,INDIRECT("day_wise_sales_data!$B$1:$BZ$1"),0)),0)</f>
        <v>15823.1</v>
      </c>
      <c r="BO187" s="3">
        <f ca="1">IFERROR(INDEX(INDIRECT("day_wise_sales_data!$B$2:$BZ$599"),MATCH(resource!$CC187,day_wise_sales_data!$A$2:$A$500,0),MATCH(resource!BO$2,INDIRECT("day_wise_sales_data!$B$1:$BZ$1"),0)),0)</f>
        <v>19584.939999999999</v>
      </c>
      <c r="BP187" s="3">
        <f ca="1">IFERROR(INDEX(INDIRECT("day_wise_sales_data!$B$2:$BZ$599"),MATCH(resource!$CC187,day_wise_sales_data!$A$2:$A$500,0),MATCH(resource!BP$2,INDIRECT("day_wise_sales_data!$B$1:$BZ$1"),0)),0)</f>
        <v>0</v>
      </c>
      <c r="BQ187" s="3">
        <f ca="1">IFERROR(INDEX(INDIRECT("day_wise_sales_data!$B$2:$BZ$599"),MATCH(resource!$CC187,day_wise_sales_data!$A$2:$A$500,0),MATCH(resource!BQ$2,INDIRECT("day_wise_sales_data!$B$1:$BZ$1"),0)),0)</f>
        <v>0</v>
      </c>
      <c r="BR187" s="3">
        <f ca="1">IFERROR(INDEX(INDIRECT("day_wise_sales_data!$B$2:$BZ$599"),MATCH(resource!$CC187,day_wise_sales_data!$A$2:$A$500,0),MATCH(resource!BR$2,INDIRECT("day_wise_sales_data!$B$1:$BZ$1"),0)),0)</f>
        <v>0</v>
      </c>
      <c r="BS187" s="3">
        <f ca="1">IFERROR(INDEX(INDIRECT("day_wise_sales_data!$B$2:$BZ$599"),MATCH(resource!$CC187,day_wise_sales_data!$A$2:$A$500,0),MATCH(resource!BS$2,INDIRECT("day_wise_sales_data!$B$1:$BZ$1"),0)),0)</f>
        <v>2503.6</v>
      </c>
      <c r="BT187" s="3">
        <f ca="1">IFERROR(INDEX(INDIRECT("day_wise_sales_data!$B$2:$BZ$599"),MATCH(resource!$CC187,day_wise_sales_data!$A$2:$A$500,0),MATCH(resource!BT$2,INDIRECT("day_wise_sales_data!$B$1:$BZ$1"),0)),0)</f>
        <v>0</v>
      </c>
      <c r="BU187" s="3">
        <f ca="1">IFERROR(INDEX(INDIRECT("day_wise_sales_data!$B$2:$BZ$599"),MATCH(resource!$CC187,day_wise_sales_data!$A$2:$A$500,0),MATCH(resource!BU$2,INDIRECT("day_wise_sales_data!$B$1:$BZ$1"),0)),0)</f>
        <v>64802.99</v>
      </c>
      <c r="BV187" s="3">
        <f ca="1">IFERROR(INDEX(INDIRECT("day_wise_sales_data!$B$2:$BZ$599"),MATCH(resource!$CC187,day_wise_sales_data!$A$2:$A$500,0),MATCH(resource!BV$2,INDIRECT("day_wise_sales_data!$B$1:$BZ$1"),0)),0)</f>
        <v>0</v>
      </c>
      <c r="BW187" s="3">
        <f ca="1">IFERROR(INDEX(INDIRECT("day_wise_sales_data!$B$2:$BZ$599"),MATCH(resource!$CC187,day_wise_sales_data!$A$2:$A$500,0),MATCH(resource!BW$2,INDIRECT("day_wise_sales_data!$B$1:$BZ$1"),0)),0)</f>
        <v>0</v>
      </c>
      <c r="BX187" s="3">
        <f ca="1">IFERROR(INDEX(INDIRECT("day_wise_sales_data!$B$2:$BZ$599"),MATCH(resource!$CC187,day_wise_sales_data!$A$2:$A$500,0),MATCH(resource!BX$2,INDIRECT("day_wise_sales_data!$B$1:$BZ$1"),0)),0)</f>
        <v>0</v>
      </c>
      <c r="BY187" s="3">
        <f ca="1">IFERROR(INDEX(INDIRECT("day_wise_sales_data!$B$2:$BZ$599"),MATCH(resource!$CC187,day_wise_sales_data!$A$2:$A$500,0),MATCH(resource!BY$2,INDIRECT("day_wise_sales_data!$B$1:$BZ$1"),0)),0)</f>
        <v>0</v>
      </c>
      <c r="BZ187" s="3">
        <f ca="1">IFERROR(INDEX(INDIRECT("day_wise_sales_data!$B$2:$BZ$599"),MATCH(resource!$CC187,day_wise_sales_data!$A$2:$A$500,0),MATCH(resource!BZ$2,INDIRECT("day_wise_sales_data!$B$1:$BZ$1"),0)),0)</f>
        <v>0</v>
      </c>
      <c r="CA187" s="3" t="str">
        <f ca="1">IFERROR(INDEX(INDIRECT("day_wise_sales_data!$B$2:$BZ$599"),MATCH(resource!$CC187,day_wise_sales_data!$A$2:$A$500,0),MATCH(resource!CA$2,INDIRECT("day_wise_sales_data!$B$1:$BZ$1"),0)),0)</f>
        <v>dd</v>
      </c>
      <c r="CC187" s="4" t="str">
        <f>sales_data!H186</f>
        <v>DHK08204</v>
      </c>
      <c r="CD187" s="1">
        <v>185</v>
      </c>
      <c r="CE187" s="1" t="str">
        <f>IF(AQ187=report!$AQ$3,resource!CD187,"")</f>
        <v/>
      </c>
      <c r="CF187" s="5" t="str">
        <f>IFERROR(SMALL($CE$3:$CE$1001,ROWS($CE$3:CE187)),"")</f>
        <v/>
      </c>
      <c r="CH187">
        <f>IFERROR(VLOOKUP($CC187,data_pull!$E$22:$G$700,2,0),0)</f>
        <v>133691.63</v>
      </c>
      <c r="CI187" s="1">
        <f t="shared" si="75"/>
        <v>28</v>
      </c>
      <c r="CJ187" s="1">
        <f t="shared" si="74"/>
        <v>0</v>
      </c>
      <c r="CK187" s="1" t="s">
        <v>1406</v>
      </c>
      <c r="CL187" s="1">
        <f t="shared" si="76"/>
        <v>111</v>
      </c>
      <c r="CM187" s="1" t="str">
        <f>IFERROR(VLOOKUP($CK187,stock_data!$B$3:$W$612,2,0),0)</f>
        <v>KTX-20 TABLET</v>
      </c>
      <c r="CN187" s="1" t="str">
        <f>IFERROR(VLOOKUP($CK187,stock_data!$B$3:$W$612,4,0),0)</f>
        <v>1x5's</v>
      </c>
      <c r="CO187" s="1">
        <f>IFERROR(VLOOKUP($CK187,stock_data!$B$3:$W$612,5,0),0)</f>
        <v>264.8</v>
      </c>
      <c r="CP187" s="3">
        <f t="shared" si="77"/>
        <v>0</v>
      </c>
      <c r="CQ187" s="3">
        <f t="shared" si="78"/>
        <v>0</v>
      </c>
      <c r="CR187" s="1">
        <f>IFERROR(VLOOKUP($CK187,stock_data!$B$3:$W$612,6,0),0)</f>
        <v>44</v>
      </c>
      <c r="CS187" s="1">
        <f>IFERROR(VLOOKUP($CK187,stock_data!$B$3:$W$612,7,0),0)</f>
        <v>68</v>
      </c>
      <c r="CT187" s="1">
        <f>IFERROR(VLOOKUP($CK187,stock_data!$B$3:$W$612,8,0),0)</f>
        <v>129</v>
      </c>
      <c r="CU187" s="1">
        <f>IFERROR(VLOOKUP($CK187,stock_data!$B$3:$W$612,9,0),0)</f>
        <v>0</v>
      </c>
      <c r="CV187" s="1">
        <f>IFERROR(VLOOKUP($CK187,stock_data!$B$3:$W$612,10,0),0)</f>
        <v>184</v>
      </c>
      <c r="CW187" s="1">
        <f>IFERROR(VLOOKUP($CK187,stock_data!$B$3:$W$612,11,0),0)</f>
        <v>266</v>
      </c>
      <c r="CX187" s="1">
        <f>IFERROR(VLOOKUP($CK187,stock_data!$B$3:$W$612,12,0),0)</f>
        <v>225</v>
      </c>
      <c r="CY187" s="1">
        <f>IFERROR(VLOOKUP($CK187,stock_data!$B$3:$W$612,13,0),0)</f>
        <v>64</v>
      </c>
      <c r="CZ187" s="1">
        <f>IFERROR(VLOOKUP($CK187,stock_data!$B$3:$W$612,14,0),0)</f>
        <v>54</v>
      </c>
      <c r="DA187" s="1">
        <f>IFERROR(VLOOKUP($CK187,stock_data!$B$3:$W$612,15,0),0)</f>
        <v>76</v>
      </c>
      <c r="DB187" s="1">
        <f>IFERROR(VLOOKUP($CK187,stock_data!$B$3:$W$612,16,0),0)</f>
        <v>147</v>
      </c>
      <c r="DC187" s="1">
        <f>IFERROR(VLOOKUP($CK187,stock_data!$B$3:$W$612,17,0),0)</f>
        <v>19</v>
      </c>
      <c r="DD187" s="1">
        <f>IFERROR(VLOOKUP($CK187,stock_data!$B$3:$W$612,18,0),0)</f>
        <v>54</v>
      </c>
      <c r="DE187" s="1">
        <f>IFERROR(VLOOKUP($CK187,stock_data!$B$3:$W$612,19,0),0)</f>
        <v>138</v>
      </c>
      <c r="DF187" s="1">
        <f>IFERROR(VLOOKUP($CK187,stock_data!$B$3:$W$612,20,0),0)</f>
        <v>146</v>
      </c>
      <c r="DG187" s="1">
        <f>IFERROR(VLOOKUP($CK187,stock_data!$B$3:$W$612,21,0),0)</f>
        <v>15</v>
      </c>
      <c r="DH187" s="1">
        <f>IFERROR(VLOOKUP($CK187,stock_data!$B$3:$W$612,22,0),0)</f>
        <v>127</v>
      </c>
      <c r="DI187" s="1">
        <f t="shared" si="79"/>
        <v>1756</v>
      </c>
      <c r="DJ187" s="1">
        <f t="shared" si="80"/>
        <v>464988.80000000005</v>
      </c>
      <c r="DK187" s="3">
        <f>IFERROR(INDEX(COD_SALES!$B$5:$Z$500,MATCH(resource!$CC187,COD_SALES!$A$5:$A$500,0),MATCH(resource!DK$2,COD_SALES!$B$4:$Z$4,0)),"")</f>
        <v>0</v>
      </c>
      <c r="DL187" s="3">
        <f>IFERROR(INDEX(COD_SALES!$B$5:$Z$500,MATCH(resource!$CC187,COD_SALES!$A$5:$A$500,0),MATCH(resource!DL$2,COD_SALES!$B$4:$Z$4,0)),"")</f>
        <v>0</v>
      </c>
      <c r="DM187" s="3">
        <f>IFERROR(INDEX(COD_SALES!$B$5:$Z$500,MATCH(resource!$CC187,COD_SALES!$A$5:$A$500,0),MATCH(resource!DM$2,COD_SALES!$B$4:$Z$4,0)),"")</f>
        <v>3</v>
      </c>
      <c r="DN187" s="3" t="str">
        <f>IFERROR(INDEX(COD_SALES!$B$5:$Z$500,MATCH(resource!$CC187,COD_SALES!$A$5:$A$500,0),MATCH(resource!DN$2,COD_SALES!$B$4:$Z$4,0)),"")</f>
        <v/>
      </c>
      <c r="DO187" s="3">
        <f>IFERROR(INDEX(COD_SALES!$B$5:$Z$500,MATCH(resource!$CC187,COD_SALES!$A$5:$A$500,0),MATCH(resource!DO$2,COD_SALES!$B$4:$Z$4,0)),"")</f>
        <v>0</v>
      </c>
      <c r="DP187" s="3">
        <f>IFERROR(INDEX(COD_SALES!$B$5:$Z$500,MATCH(resource!$CC187,COD_SALES!$A$5:$A$500,0),MATCH(resource!DP$2,COD_SALES!$B$4:$Z$4,0)),"")</f>
        <v>0</v>
      </c>
      <c r="DQ187" s="3" t="str">
        <f>IFERROR(INDEX(COD_SALES!$B$5:$Z$500,MATCH(resource!$CC187,COD_SALES!$A$5:$A$500,0),MATCH(resource!DQ$2,COD_SALES!$B$4:$Z$4,0)),"")</f>
        <v/>
      </c>
      <c r="DR187" s="3">
        <f>IFERROR(INDEX(COD_SALES!$B$5:$Z$500,MATCH(resource!$CC187,COD_SALES!$A$5:$A$500,0),MATCH(resource!DR$2,COD_SALES!$B$4:$Z$4,0)),"")</f>
        <v>0</v>
      </c>
      <c r="DS187" s="3">
        <f>IFERROR(INDEX(COD_SALES!$B$5:$Z$500,MATCH(resource!$CC187,COD_SALES!$A$5:$A$500,0),MATCH(resource!DS$2,COD_SALES!$B$4:$Z$4,0)),"")</f>
        <v>6</v>
      </c>
      <c r="DT187" s="3">
        <f>IFERROR(INDEX(COD_SALES!$B$5:$Z$500,MATCH(resource!$CC187,COD_SALES!$A$5:$A$500,0),MATCH(resource!DT$2,COD_SALES!$B$4:$Z$4,0)),"")</f>
        <v>0</v>
      </c>
      <c r="DU187" s="3">
        <f>IFERROR(INDEX(COD_SALES!$B$5:$Z$500,MATCH(resource!$CC187,COD_SALES!$A$5:$A$500,0),MATCH(resource!DU$2,COD_SALES!$B$4:$Z$4,0)),"")</f>
        <v>15</v>
      </c>
      <c r="DV187" s="3">
        <f>IFERROR(INDEX(COD_SALES!$B$5:$Z$500,MATCH(resource!$CC187,COD_SALES!$A$5:$A$500,0),MATCH(resource!DV$2,COD_SALES!$B$4:$Z$4,0)),"")</f>
        <v>0</v>
      </c>
      <c r="DW187" s="3">
        <f>IFERROR(INDEX(COD_SALES!$B$5:$Z$500,MATCH(resource!$CC187,COD_SALES!$A$5:$A$500,0),MATCH(resource!DW$2,COD_SALES!$B$4:$Z$4,0)),"")</f>
        <v>8</v>
      </c>
      <c r="DX187" s="3">
        <f>IFERROR(INDEX(COD_SALES!$B$5:$Z$500,MATCH(resource!$CC187,COD_SALES!$A$5:$A$500,0),MATCH(resource!DX$2,COD_SALES!$B$4:$Z$4,0)),"")</f>
        <v>0</v>
      </c>
      <c r="DY187" s="3">
        <f>IFERROR(INDEX(COD_SALES!$B$5:$Z$500,MATCH(resource!$CC187,COD_SALES!$A$5:$A$500,0),MATCH(resource!DY$2,COD_SALES!$B$4:$Z$4,0)),"")</f>
        <v>0</v>
      </c>
      <c r="DZ187" s="3">
        <f>IFERROR(INDEX(COD_SALES!$B$5:$Z$500,MATCH(resource!$CC187,COD_SALES!$A$5:$A$500,0),MATCH(resource!DZ$2,COD_SALES!$B$4:$Z$4,0)),"")</f>
        <v>0</v>
      </c>
      <c r="EA187" s="3">
        <f>IFERROR(INDEX(COD_SALES!$B$5:$Z$500,MATCH(resource!$CC187,COD_SALES!$A$5:$A$500,0),MATCH(resource!EA$2,COD_SALES!$B$4:$Z$4,0)),"")</f>
        <v>2</v>
      </c>
      <c r="EB187" s="3">
        <f t="shared" si="81"/>
        <v>9124.43</v>
      </c>
      <c r="ED187" s="3">
        <f>IFERROR(VLOOKUP($CK187,depot_prod_sales!$B$5:$S$200,3,0),0)</f>
        <v>15</v>
      </c>
      <c r="EE187" s="3">
        <f>IFERROR(VLOOKUP($CK187,depot_prod_sales!$B$5:$S$200,4,0),0)</f>
        <v>29</v>
      </c>
      <c r="EF187" s="3">
        <f>IFERROR(VLOOKUP($CK187,depot_prod_sales!$B$5:$S$200,5,0),0)</f>
        <v>15</v>
      </c>
      <c r="EG187" s="3">
        <f>IFERROR(VLOOKUP($CK187,depot_prod_sales!$B$5:$S$200,6,0),0)</f>
        <v>31</v>
      </c>
      <c r="EH187" s="3">
        <f>IFERROR(VLOOKUP($CK187,depot_prod_sales!$B$5:$S$200,7,0),0)</f>
        <v>231</v>
      </c>
      <c r="EI187" s="3">
        <f>IFERROR(VLOOKUP($CK187,depot_prod_sales!$B$5:$S$200,8,0),0)</f>
        <v>102</v>
      </c>
      <c r="EJ187" s="3">
        <f>IFERROR(VLOOKUP($CK187,depot_prod_sales!$B$5:$S$200,9,0),0)</f>
        <v>6</v>
      </c>
      <c r="EK187" s="3">
        <f>IFERROR(VLOOKUP($CK187,depot_prod_sales!$B$5:$S$200,10,0),0)</f>
        <v>8</v>
      </c>
      <c r="EL187" s="3">
        <f>IFERROR(VLOOKUP($CK187,depot_prod_sales!$B$5:$S$200,11,0),0)</f>
        <v>4</v>
      </c>
      <c r="EM187" s="3">
        <f>IFERROR(VLOOKUP($CK187,depot_prod_sales!$B$5:$S$200,12,0),0)</f>
        <v>0</v>
      </c>
      <c r="EN187" s="3">
        <f>IFERROR(VLOOKUP($CK187,depot_prod_sales!$B$5:$S$200,13,0),0)</f>
        <v>108</v>
      </c>
      <c r="EO187" s="3">
        <f>IFERROR(VLOOKUP($CK187,depot_prod_sales!$B$5:$S$200,14,0),0)</f>
        <v>14</v>
      </c>
      <c r="EP187" s="3">
        <f>IFERROR(VLOOKUP($CK187,depot_prod_sales!$B$5:$S$200,15,0),0)</f>
        <v>0</v>
      </c>
      <c r="EQ187" s="3">
        <f>IFERROR(VLOOKUP($CK187,depot_prod_sales!$B$5:$S$200,16,0),0)</f>
        <v>24</v>
      </c>
      <c r="ER187" s="3">
        <f>IFERROR(VLOOKUP($CK187,depot_prod_sales!$B$5:$S$200,17,0),0)</f>
        <v>28</v>
      </c>
      <c r="ES187" s="3">
        <f>IFERROR(VLOOKUP($CK187,depot_prod_sales!$B$5:$S$200,18,0),0)</f>
        <v>20</v>
      </c>
      <c r="ET187" s="116">
        <f t="shared" si="82"/>
        <v>635</v>
      </c>
      <c r="EU187" s="116">
        <f t="shared" si="83"/>
        <v>168148</v>
      </c>
      <c r="EW187" s="3">
        <f>IFERROR(VLOOKUP(CC187,data_pull!$AO$25:$AR$546,2,0),0)</f>
        <v>10</v>
      </c>
      <c r="EX187" s="1">
        <f>IFERROR(VLOOKUP(CC187,data_pull!$AO$25:$AR$546,4,0),0)</f>
        <v>170000</v>
      </c>
    </row>
    <row r="188" spans="13:154" x14ac:dyDescent="0.25"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4" t="str">
        <f>sales_data!B187</f>
        <v>Farid Ahmed</v>
      </c>
      <c r="AR188" s="4" t="str">
        <f>sales_data!C187</f>
        <v>Blank (Wari Team)</v>
      </c>
      <c r="AS188" s="5" t="str">
        <f t="shared" si="73"/>
        <v/>
      </c>
      <c r="AT188" s="4" t="str">
        <f>sales_data!I187</f>
        <v>Md. Imran Hossain</v>
      </c>
      <c r="AU188" s="4" t="str">
        <f>sales_data!W187</f>
        <v>Narinda (Cb)</v>
      </c>
      <c r="AV188" s="1">
        <f>sales_data!N187</f>
        <v>38830.629999999997</v>
      </c>
      <c r="AW188" s="1">
        <f>sales_data!P187</f>
        <v>17</v>
      </c>
      <c r="AX188" s="3">
        <f ca="1">IFERROR(INDEX(INDIRECT("day_wise_sales_data!$B$2:$BZ$599"),MATCH(resource!$CC188,day_wise_sales_data!$A$2:$A$500,0),MATCH(resource!AX$2,INDIRECT("day_wise_sales_data!$B$1:$BZ$1"),0)),0)</f>
        <v>0</v>
      </c>
      <c r="AY188" s="3">
        <f ca="1">IFERROR(INDEX(INDIRECT("day_wise_sales_data!$B$2:$BZ$599"),MATCH(resource!$CC188,day_wise_sales_data!$A$2:$A$500,0),MATCH(resource!AY$2,INDIRECT("day_wise_sales_data!$B$1:$BZ$1"),0)),0)</f>
        <v>0</v>
      </c>
      <c r="AZ188" s="3">
        <f ca="1">IFERROR(INDEX(INDIRECT("day_wise_sales_data!$B$2:$BZ$599"),MATCH(resource!$CC188,day_wise_sales_data!$A$2:$A$500,0),MATCH(resource!AZ$2,INDIRECT("day_wise_sales_data!$B$1:$BZ$1"),0)),0)</f>
        <v>0</v>
      </c>
      <c r="BA188" s="3">
        <f ca="1">IFERROR(INDEX(INDIRECT("day_wise_sales_data!$B$2:$BZ$599"),MATCH(resource!$CC188,day_wise_sales_data!$A$2:$A$500,0),MATCH(resource!BA$2,INDIRECT("day_wise_sales_data!$B$1:$BZ$1"),0)),0)</f>
        <v>0</v>
      </c>
      <c r="BB188" s="3">
        <f ca="1">IFERROR(INDEX(INDIRECT("day_wise_sales_data!$B$2:$BZ$599"),MATCH(resource!$CC188,day_wise_sales_data!$A$2:$A$500,0),MATCH(resource!BB$2,INDIRECT("day_wise_sales_data!$B$1:$BZ$1"),0)),0)</f>
        <v>0</v>
      </c>
      <c r="BC188" s="3">
        <f ca="1">IFERROR(INDEX(INDIRECT("day_wise_sales_data!$B$2:$BZ$599"),MATCH(resource!$CC188,day_wise_sales_data!$A$2:$A$500,0),MATCH(resource!BC$2,INDIRECT("day_wise_sales_data!$B$1:$BZ$1"),0)),0)</f>
        <v>0</v>
      </c>
      <c r="BD188" s="3">
        <f ca="1">IFERROR(INDEX(INDIRECT("day_wise_sales_data!$B$2:$BZ$599"),MATCH(resource!$CC188,day_wise_sales_data!$A$2:$A$500,0),MATCH(resource!BD$2,INDIRECT("day_wise_sales_data!$B$1:$BZ$1"),0)),0)</f>
        <v>0</v>
      </c>
      <c r="BE188" s="3">
        <f ca="1">IFERROR(INDEX(INDIRECT("day_wise_sales_data!$B$2:$BZ$599"),MATCH(resource!$CC188,day_wise_sales_data!$A$2:$A$500,0),MATCH(resource!BE$2,INDIRECT("day_wise_sales_data!$B$1:$BZ$1"),0)),0)</f>
        <v>0</v>
      </c>
      <c r="BF188" s="3">
        <f ca="1">IFERROR(INDEX(INDIRECT("day_wise_sales_data!$B$2:$BZ$599"),MATCH(resource!$CC188,day_wise_sales_data!$A$2:$A$500,0),MATCH(resource!BF$2,INDIRECT("day_wise_sales_data!$B$1:$BZ$1"),0)),0)</f>
        <v>0</v>
      </c>
      <c r="BG188" s="3">
        <f ca="1">IFERROR(INDEX(INDIRECT("day_wise_sales_data!$B$2:$BZ$599"),MATCH(resource!$CC188,day_wise_sales_data!$A$2:$A$500,0),MATCH(resource!BG$2,INDIRECT("day_wise_sales_data!$B$1:$BZ$1"),0)),0)</f>
        <v>0</v>
      </c>
      <c r="BH188" s="3">
        <f ca="1">IFERROR(INDEX(INDIRECT("day_wise_sales_data!$B$2:$BZ$599"),MATCH(resource!$CC188,day_wise_sales_data!$A$2:$A$500,0),MATCH(resource!BH$2,INDIRECT("day_wise_sales_data!$B$1:$BZ$1"),0)),0)</f>
        <v>1040.75</v>
      </c>
      <c r="BI188" s="3">
        <f ca="1">IFERROR(INDEX(INDIRECT("day_wise_sales_data!$B$2:$BZ$599"),MATCH(resource!$CC188,day_wise_sales_data!$A$2:$A$500,0),MATCH(resource!BI$2,INDIRECT("day_wise_sales_data!$B$1:$BZ$1"),0)),0)</f>
        <v>0</v>
      </c>
      <c r="BJ188" s="3">
        <f ca="1">IFERROR(INDEX(INDIRECT("day_wise_sales_data!$B$2:$BZ$599"),MATCH(resource!$CC188,day_wise_sales_data!$A$2:$A$500,0),MATCH(resource!BJ$2,INDIRECT("day_wise_sales_data!$B$1:$BZ$1"),0)),0)</f>
        <v>0</v>
      </c>
      <c r="BK188" s="3">
        <f ca="1">IFERROR(INDEX(INDIRECT("day_wise_sales_data!$B$2:$BZ$599"),MATCH(resource!$CC188,day_wise_sales_data!$A$2:$A$500,0),MATCH(resource!BK$2,INDIRECT("day_wise_sales_data!$B$1:$BZ$1"),0)),0)</f>
        <v>0</v>
      </c>
      <c r="BL188" s="3">
        <f ca="1">IFERROR(INDEX(INDIRECT("day_wise_sales_data!$B$2:$BZ$599"),MATCH(resource!$CC188,day_wise_sales_data!$A$2:$A$500,0),MATCH(resource!BL$2,INDIRECT("day_wise_sales_data!$B$1:$BZ$1"),0)),0)</f>
        <v>844.86</v>
      </c>
      <c r="BM188" s="3">
        <f ca="1">IFERROR(INDEX(INDIRECT("day_wise_sales_data!$B$2:$BZ$599"),MATCH(resource!$CC188,day_wise_sales_data!$A$2:$A$500,0),MATCH(resource!BM$2,INDIRECT("day_wise_sales_data!$B$1:$BZ$1"),0)),0)</f>
        <v>0</v>
      </c>
      <c r="BN188" s="3">
        <f ca="1">IFERROR(INDEX(INDIRECT("day_wise_sales_data!$B$2:$BZ$599"),MATCH(resource!$CC188,day_wise_sales_data!$A$2:$A$500,0),MATCH(resource!BN$2,INDIRECT("day_wise_sales_data!$B$1:$BZ$1"),0)),0)</f>
        <v>3180.87</v>
      </c>
      <c r="BO188" s="3">
        <f ca="1">IFERROR(INDEX(INDIRECT("day_wise_sales_data!$B$2:$BZ$599"),MATCH(resource!$CC188,day_wise_sales_data!$A$2:$A$500,0),MATCH(resource!BO$2,INDIRECT("day_wise_sales_data!$B$1:$BZ$1"),0)),0)</f>
        <v>0</v>
      </c>
      <c r="BP188" s="3">
        <f ca="1">IFERROR(INDEX(INDIRECT("day_wise_sales_data!$B$2:$BZ$599"),MATCH(resource!$CC188,day_wise_sales_data!$A$2:$A$500,0),MATCH(resource!BP$2,INDIRECT("day_wise_sales_data!$B$1:$BZ$1"),0)),0)</f>
        <v>984.76</v>
      </c>
      <c r="BQ188" s="3">
        <f ca="1">IFERROR(INDEX(INDIRECT("day_wise_sales_data!$B$2:$BZ$599"),MATCH(resource!$CC188,day_wise_sales_data!$A$2:$A$500,0),MATCH(resource!BQ$2,INDIRECT("day_wise_sales_data!$B$1:$BZ$1"),0)),0)</f>
        <v>0</v>
      </c>
      <c r="BR188" s="3">
        <f ca="1">IFERROR(INDEX(INDIRECT("day_wise_sales_data!$B$2:$BZ$599"),MATCH(resource!$CC188,day_wise_sales_data!$A$2:$A$500,0),MATCH(resource!BR$2,INDIRECT("day_wise_sales_data!$B$1:$BZ$1"),0)),0)</f>
        <v>0</v>
      </c>
      <c r="BS188" s="3">
        <f ca="1">IFERROR(INDEX(INDIRECT("day_wise_sales_data!$B$2:$BZ$599"),MATCH(resource!$CC188,day_wise_sales_data!$A$2:$A$500,0),MATCH(resource!BS$2,INDIRECT("day_wise_sales_data!$B$1:$BZ$1"),0)),0)</f>
        <v>6443.54</v>
      </c>
      <c r="BT188" s="3">
        <f ca="1">IFERROR(INDEX(INDIRECT("day_wise_sales_data!$B$2:$BZ$599"),MATCH(resource!$CC188,day_wise_sales_data!$A$2:$A$500,0),MATCH(resource!BT$2,INDIRECT("day_wise_sales_data!$B$1:$BZ$1"),0)),0)</f>
        <v>0</v>
      </c>
      <c r="BU188" s="3">
        <f ca="1">IFERROR(INDEX(INDIRECT("day_wise_sales_data!$B$2:$BZ$599"),MATCH(resource!$CC188,day_wise_sales_data!$A$2:$A$500,0),MATCH(resource!BU$2,INDIRECT("day_wise_sales_data!$B$1:$BZ$1"),0)),0)</f>
        <v>5086.01</v>
      </c>
      <c r="BV188" s="3">
        <f ca="1">IFERROR(INDEX(INDIRECT("day_wise_sales_data!$B$2:$BZ$599"),MATCH(resource!$CC188,day_wise_sales_data!$A$2:$A$500,0),MATCH(resource!BV$2,INDIRECT("day_wise_sales_data!$B$1:$BZ$1"),0)),0)</f>
        <v>8780.7999999999993</v>
      </c>
      <c r="BW188" s="3">
        <f ca="1">IFERROR(INDEX(INDIRECT("day_wise_sales_data!$B$2:$BZ$599"),MATCH(resource!$CC188,day_wise_sales_data!$A$2:$A$500,0),MATCH(resource!BW$2,INDIRECT("day_wise_sales_data!$B$1:$BZ$1"),0)),0)</f>
        <v>6801.39</v>
      </c>
      <c r="BX188" s="3">
        <f ca="1">IFERROR(INDEX(INDIRECT("day_wise_sales_data!$B$2:$BZ$599"),MATCH(resource!$CC188,day_wise_sales_data!$A$2:$A$500,0),MATCH(resource!BX$2,INDIRECT("day_wise_sales_data!$B$1:$BZ$1"),0)),0)</f>
        <v>0</v>
      </c>
      <c r="BY188" s="3">
        <f ca="1">IFERROR(INDEX(INDIRECT("day_wise_sales_data!$B$2:$BZ$599"),MATCH(resource!$CC188,day_wise_sales_data!$A$2:$A$500,0),MATCH(resource!BY$2,INDIRECT("day_wise_sales_data!$B$1:$BZ$1"),0)),0)</f>
        <v>10753.66</v>
      </c>
      <c r="BZ188" s="3">
        <f ca="1">IFERROR(INDEX(INDIRECT("day_wise_sales_data!$B$2:$BZ$599"),MATCH(resource!$CC188,day_wise_sales_data!$A$2:$A$500,0),MATCH(resource!BZ$2,INDIRECT("day_wise_sales_data!$B$1:$BZ$1"),0)),0)</f>
        <v>0</v>
      </c>
      <c r="CA188" s="3" t="str">
        <f ca="1">IFERROR(INDEX(INDIRECT("day_wise_sales_data!$B$2:$BZ$599"),MATCH(resource!$CC188,day_wise_sales_data!$A$2:$A$500,0),MATCH(resource!CA$2,INDIRECT("day_wise_sales_data!$B$1:$BZ$1"),0)),0)</f>
        <v>dd</v>
      </c>
      <c r="CC188" s="4" t="str">
        <f>sales_data!H187</f>
        <v>DHK03213</v>
      </c>
      <c r="CD188" s="1">
        <v>186</v>
      </c>
      <c r="CE188" s="1" t="str">
        <f>IF(AQ188=report!$AQ$3,resource!CD188,"")</f>
        <v/>
      </c>
      <c r="CF188" s="5" t="str">
        <f>IFERROR(SMALL($CE$3:$CE$1001,ROWS($CE$3:CE188)),"")</f>
        <v/>
      </c>
      <c r="CH188">
        <f>IFERROR(VLOOKUP($CC188,data_pull!$E$22:$G$700,2,0),0)</f>
        <v>38830.629999999997</v>
      </c>
      <c r="CI188" s="1">
        <f t="shared" si="75"/>
        <v>154</v>
      </c>
      <c r="CJ188" s="1">
        <f t="shared" si="74"/>
        <v>0</v>
      </c>
      <c r="CK188" s="1" t="s">
        <v>1408</v>
      </c>
      <c r="CL188" s="1">
        <f t="shared" si="76"/>
        <v>111</v>
      </c>
      <c r="CM188" s="1" t="str">
        <f>IFERROR(VLOOKUP($CK188,stock_data!$B$3:$W$612,2,0),0)</f>
        <v>KVIT GOLD 30's  (EXP)</v>
      </c>
      <c r="CN188" s="1" t="str">
        <f>IFERROR(VLOOKUP($CK188,stock_data!$B$3:$W$612,4,0),0)</f>
        <v>30's</v>
      </c>
      <c r="CO188" s="1">
        <f>IFERROR(VLOOKUP($CK188,stock_data!$B$3:$W$612,5,0),0)</f>
        <v>211</v>
      </c>
      <c r="CP188" s="3">
        <f t="shared" si="77"/>
        <v>0</v>
      </c>
      <c r="CQ188" s="3">
        <f t="shared" si="78"/>
        <v>0</v>
      </c>
      <c r="CR188" s="1">
        <f>IFERROR(VLOOKUP($CK188,stock_data!$B$3:$W$612,6,0),0)</f>
        <v>0</v>
      </c>
      <c r="CS188" s="1">
        <f>IFERROR(VLOOKUP($CK188,stock_data!$B$3:$W$612,7,0),0)</f>
        <v>0</v>
      </c>
      <c r="CT188" s="1">
        <f>IFERROR(VLOOKUP($CK188,stock_data!$B$3:$W$612,8,0),0)</f>
        <v>0</v>
      </c>
      <c r="CU188" s="1">
        <f>IFERROR(VLOOKUP($CK188,stock_data!$B$3:$W$612,9,0),0)</f>
        <v>0</v>
      </c>
      <c r="CV188" s="1">
        <f>IFERROR(VLOOKUP($CK188,stock_data!$B$3:$W$612,10,0),0)</f>
        <v>0</v>
      </c>
      <c r="CW188" s="1">
        <f>IFERROR(VLOOKUP($CK188,stock_data!$B$3:$W$612,11,0),0)</f>
        <v>0</v>
      </c>
      <c r="CX188" s="1">
        <f>IFERROR(VLOOKUP($CK188,stock_data!$B$3:$W$612,12,0),0)</f>
        <v>0</v>
      </c>
      <c r="CY188" s="1">
        <f>IFERROR(VLOOKUP($CK188,stock_data!$B$3:$W$612,13,0),0)</f>
        <v>0</v>
      </c>
      <c r="CZ188" s="1">
        <f>IFERROR(VLOOKUP($CK188,stock_data!$B$3:$W$612,14,0),0)</f>
        <v>0</v>
      </c>
      <c r="DA188" s="1">
        <f>IFERROR(VLOOKUP($CK188,stock_data!$B$3:$W$612,15,0),0)</f>
        <v>0</v>
      </c>
      <c r="DB188" s="1">
        <f>IFERROR(VLOOKUP($CK188,stock_data!$B$3:$W$612,16,0),0)</f>
        <v>0</v>
      </c>
      <c r="DC188" s="1">
        <f>IFERROR(VLOOKUP($CK188,stock_data!$B$3:$W$612,17,0),0)</f>
        <v>0</v>
      </c>
      <c r="DD188" s="1">
        <f>IFERROR(VLOOKUP($CK188,stock_data!$B$3:$W$612,18,0),0)</f>
        <v>0</v>
      </c>
      <c r="DE188" s="1">
        <f>IFERROR(VLOOKUP($CK188,stock_data!$B$3:$W$612,19,0),0)</f>
        <v>0</v>
      </c>
      <c r="DF188" s="1">
        <f>IFERROR(VLOOKUP($CK188,stock_data!$B$3:$W$612,20,0),0)</f>
        <v>0</v>
      </c>
      <c r="DG188" s="1">
        <f>IFERROR(VLOOKUP($CK188,stock_data!$B$3:$W$612,21,0),0)</f>
        <v>0</v>
      </c>
      <c r="DH188" s="1">
        <f>IFERROR(VLOOKUP($CK188,stock_data!$B$3:$W$612,22,0),0)</f>
        <v>0</v>
      </c>
      <c r="DI188" s="1">
        <f t="shared" si="79"/>
        <v>0</v>
      </c>
      <c r="DJ188" s="1">
        <f t="shared" si="80"/>
        <v>0</v>
      </c>
      <c r="DK188" s="3">
        <f>IFERROR(INDEX(COD_SALES!$B$5:$Z$500,MATCH(resource!$CC188,COD_SALES!$A$5:$A$500,0),MATCH(resource!DK$2,COD_SALES!$B$4:$Z$4,0)),"")</f>
        <v>0</v>
      </c>
      <c r="DL188" s="3">
        <f>IFERROR(INDEX(COD_SALES!$B$5:$Z$500,MATCH(resource!$CC188,COD_SALES!$A$5:$A$500,0),MATCH(resource!DL$2,COD_SALES!$B$4:$Z$4,0)),"")</f>
        <v>0</v>
      </c>
      <c r="DM188" s="3">
        <f>IFERROR(INDEX(COD_SALES!$B$5:$Z$500,MATCH(resource!$CC188,COD_SALES!$A$5:$A$500,0),MATCH(resource!DM$2,COD_SALES!$B$4:$Z$4,0)),"")</f>
        <v>2</v>
      </c>
      <c r="DN188" s="3" t="str">
        <f>IFERROR(INDEX(COD_SALES!$B$5:$Z$500,MATCH(resource!$CC188,COD_SALES!$A$5:$A$500,0),MATCH(resource!DN$2,COD_SALES!$B$4:$Z$4,0)),"")</f>
        <v/>
      </c>
      <c r="DO188" s="3">
        <f>IFERROR(INDEX(COD_SALES!$B$5:$Z$500,MATCH(resource!$CC188,COD_SALES!$A$5:$A$500,0),MATCH(resource!DO$2,COD_SALES!$B$4:$Z$4,0)),"")</f>
        <v>0</v>
      </c>
      <c r="DP188" s="3">
        <f>IFERROR(INDEX(COD_SALES!$B$5:$Z$500,MATCH(resource!$CC188,COD_SALES!$A$5:$A$500,0),MATCH(resource!DP$2,COD_SALES!$B$4:$Z$4,0)),"")</f>
        <v>0</v>
      </c>
      <c r="DQ188" s="3" t="str">
        <f>IFERROR(INDEX(COD_SALES!$B$5:$Z$500,MATCH(resource!$CC188,COD_SALES!$A$5:$A$500,0),MATCH(resource!DQ$2,COD_SALES!$B$4:$Z$4,0)),"")</f>
        <v/>
      </c>
      <c r="DR188" s="3">
        <f>IFERROR(INDEX(COD_SALES!$B$5:$Z$500,MATCH(resource!$CC188,COD_SALES!$A$5:$A$500,0),MATCH(resource!DR$2,COD_SALES!$B$4:$Z$4,0)),"")</f>
        <v>0</v>
      </c>
      <c r="DS188" s="3">
        <f>IFERROR(INDEX(COD_SALES!$B$5:$Z$500,MATCH(resource!$CC188,COD_SALES!$A$5:$A$500,0),MATCH(resource!DS$2,COD_SALES!$B$4:$Z$4,0)),"")</f>
        <v>20</v>
      </c>
      <c r="DT188" s="3">
        <f>IFERROR(INDEX(COD_SALES!$B$5:$Z$500,MATCH(resource!$CC188,COD_SALES!$A$5:$A$500,0),MATCH(resource!DT$2,COD_SALES!$B$4:$Z$4,0)),"")</f>
        <v>0</v>
      </c>
      <c r="DU188" s="3">
        <f>IFERROR(INDEX(COD_SALES!$B$5:$Z$500,MATCH(resource!$CC188,COD_SALES!$A$5:$A$500,0),MATCH(resource!DU$2,COD_SALES!$B$4:$Z$4,0)),"")</f>
        <v>0</v>
      </c>
      <c r="DV188" s="3">
        <f>IFERROR(INDEX(COD_SALES!$B$5:$Z$500,MATCH(resource!$CC188,COD_SALES!$A$5:$A$500,0),MATCH(resource!DV$2,COD_SALES!$B$4:$Z$4,0)),"")</f>
        <v>0</v>
      </c>
      <c r="DW188" s="3">
        <f>IFERROR(INDEX(COD_SALES!$B$5:$Z$500,MATCH(resource!$CC188,COD_SALES!$A$5:$A$500,0),MATCH(resource!DW$2,COD_SALES!$B$4:$Z$4,0)),"")</f>
        <v>25</v>
      </c>
      <c r="DX188" s="3">
        <f>IFERROR(INDEX(COD_SALES!$B$5:$Z$500,MATCH(resource!$CC188,COD_SALES!$A$5:$A$500,0),MATCH(resource!DX$2,COD_SALES!$B$4:$Z$4,0)),"")</f>
        <v>0</v>
      </c>
      <c r="DY188" s="3">
        <f>IFERROR(INDEX(COD_SALES!$B$5:$Z$500,MATCH(resource!$CC188,COD_SALES!$A$5:$A$500,0),MATCH(resource!DY$2,COD_SALES!$B$4:$Z$4,0)),"")</f>
        <v>3</v>
      </c>
      <c r="DZ188" s="3">
        <f>IFERROR(INDEX(COD_SALES!$B$5:$Z$500,MATCH(resource!$CC188,COD_SALES!$A$5:$A$500,0),MATCH(resource!DZ$2,COD_SALES!$B$4:$Z$4,0)),"")</f>
        <v>0</v>
      </c>
      <c r="EA188" s="3">
        <f>IFERROR(INDEX(COD_SALES!$B$5:$Z$500,MATCH(resource!$CC188,COD_SALES!$A$5:$A$500,0),MATCH(resource!EA$2,COD_SALES!$B$4:$Z$4,0)),"")</f>
        <v>3</v>
      </c>
      <c r="EB188" s="3">
        <f t="shared" si="81"/>
        <v>19602.649999999998</v>
      </c>
      <c r="ED188" s="3">
        <f>IFERROR(VLOOKUP($CK188,depot_prod_sales!$B$5:$S$200,3,0),0)</f>
        <v>0</v>
      </c>
      <c r="EE188" s="3">
        <f>IFERROR(VLOOKUP($CK188,depot_prod_sales!$B$5:$S$200,4,0),0)</f>
        <v>0</v>
      </c>
      <c r="EF188" s="3">
        <f>IFERROR(VLOOKUP($CK188,depot_prod_sales!$B$5:$S$200,5,0),0)</f>
        <v>0</v>
      </c>
      <c r="EG188" s="3">
        <f>IFERROR(VLOOKUP($CK188,depot_prod_sales!$B$5:$S$200,6,0),0)</f>
        <v>0</v>
      </c>
      <c r="EH188" s="3">
        <f>IFERROR(VLOOKUP($CK188,depot_prod_sales!$B$5:$S$200,7,0),0)</f>
        <v>0</v>
      </c>
      <c r="EI188" s="3">
        <f>IFERROR(VLOOKUP($CK188,depot_prod_sales!$B$5:$S$200,8,0),0)</f>
        <v>0</v>
      </c>
      <c r="EJ188" s="3">
        <f>IFERROR(VLOOKUP($CK188,depot_prod_sales!$B$5:$S$200,9,0),0)</f>
        <v>0</v>
      </c>
      <c r="EK188" s="3">
        <f>IFERROR(VLOOKUP($CK188,depot_prod_sales!$B$5:$S$200,10,0),0)</f>
        <v>0</v>
      </c>
      <c r="EL188" s="3">
        <f>IFERROR(VLOOKUP($CK188,depot_prod_sales!$B$5:$S$200,11,0),0)</f>
        <v>0</v>
      </c>
      <c r="EM188" s="3">
        <f>IFERROR(VLOOKUP($CK188,depot_prod_sales!$B$5:$S$200,12,0),0)</f>
        <v>0</v>
      </c>
      <c r="EN188" s="3">
        <f>IFERROR(VLOOKUP($CK188,depot_prod_sales!$B$5:$S$200,13,0),0)</f>
        <v>0</v>
      </c>
      <c r="EO188" s="3">
        <f>IFERROR(VLOOKUP($CK188,depot_prod_sales!$B$5:$S$200,14,0),0)</f>
        <v>0</v>
      </c>
      <c r="EP188" s="3">
        <f>IFERROR(VLOOKUP($CK188,depot_prod_sales!$B$5:$S$200,15,0),0)</f>
        <v>0</v>
      </c>
      <c r="EQ188" s="3">
        <f>IFERROR(VLOOKUP($CK188,depot_prod_sales!$B$5:$S$200,16,0),0)</f>
        <v>0</v>
      </c>
      <c r="ER188" s="3">
        <f>IFERROR(VLOOKUP($CK188,depot_prod_sales!$B$5:$S$200,17,0),0)</f>
        <v>0</v>
      </c>
      <c r="ES188" s="3">
        <f>IFERROR(VLOOKUP($CK188,depot_prod_sales!$B$5:$S$200,18,0),0)</f>
        <v>0</v>
      </c>
      <c r="ET188" s="116">
        <f t="shared" si="82"/>
        <v>0</v>
      </c>
      <c r="EU188" s="116">
        <f t="shared" si="83"/>
        <v>0</v>
      </c>
      <c r="EW188" s="3">
        <f>IFERROR(VLOOKUP(CC188,data_pull!$AO$25:$AR$546,2,0),0)</f>
        <v>15</v>
      </c>
      <c r="EX188" s="1">
        <f>IFERROR(VLOOKUP(CC188,data_pull!$AO$25:$AR$546,4,0),0)</f>
        <v>170000</v>
      </c>
    </row>
    <row r="189" spans="13:154" x14ac:dyDescent="0.25"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4" t="str">
        <f>sales_data!B188</f>
        <v>Farid Ahmed</v>
      </c>
      <c r="AR189" s="4" t="str">
        <f>sales_data!C188</f>
        <v>Mizanur Rahman-2</v>
      </c>
      <c r="AS189" s="5" t="str">
        <f t="shared" si="73"/>
        <v>Mizanur Rahman-2</v>
      </c>
      <c r="AT189" s="4" t="str">
        <f>sales_data!I188</f>
        <v>Abul Kalam Azad-6</v>
      </c>
      <c r="AU189" s="4" t="str">
        <f>sales_data!W188</f>
        <v>Kamrangirchar-2 (Cb)</v>
      </c>
      <c r="AV189" s="1">
        <f>sales_data!N188</f>
        <v>100358.37</v>
      </c>
      <c r="AW189" s="1">
        <f>sales_data!P188</f>
        <v>50</v>
      </c>
      <c r="AX189" s="3">
        <f ca="1">IFERROR(INDEX(INDIRECT("day_wise_sales_data!$B$2:$BZ$599"),MATCH(resource!$CC189,day_wise_sales_data!$A$2:$A$500,0),MATCH(resource!AX$2,INDIRECT("day_wise_sales_data!$B$1:$BZ$1"),0)),0)</f>
        <v>0</v>
      </c>
      <c r="AY189" s="3">
        <f ca="1">IFERROR(INDEX(INDIRECT("day_wise_sales_data!$B$2:$BZ$599"),MATCH(resource!$CC189,day_wise_sales_data!$A$2:$A$500,0),MATCH(resource!AY$2,INDIRECT("day_wise_sales_data!$B$1:$BZ$1"),0)),0)</f>
        <v>0</v>
      </c>
      <c r="AZ189" s="3">
        <f ca="1">IFERROR(INDEX(INDIRECT("day_wise_sales_data!$B$2:$BZ$599"),MATCH(resource!$CC189,day_wise_sales_data!$A$2:$A$500,0),MATCH(resource!AZ$2,INDIRECT("day_wise_sales_data!$B$1:$BZ$1"),0)),0)</f>
        <v>2428.9899999999998</v>
      </c>
      <c r="BA189" s="3">
        <f ca="1">IFERROR(INDEX(INDIRECT("day_wise_sales_data!$B$2:$BZ$599"),MATCH(resource!$CC189,day_wise_sales_data!$A$2:$A$500,0),MATCH(resource!BA$2,INDIRECT("day_wise_sales_data!$B$1:$BZ$1"),0)),0)</f>
        <v>264.89999999999998</v>
      </c>
      <c r="BB189" s="3">
        <f ca="1">IFERROR(INDEX(INDIRECT("day_wise_sales_data!$B$2:$BZ$599"),MATCH(resource!$CC189,day_wise_sales_data!$A$2:$A$500,0),MATCH(resource!BB$2,INDIRECT("day_wise_sales_data!$B$1:$BZ$1"),0)),0)</f>
        <v>1765.42</v>
      </c>
      <c r="BC189" s="3">
        <f ca="1">IFERROR(INDEX(INDIRECT("day_wise_sales_data!$B$2:$BZ$599"),MATCH(resource!$CC189,day_wise_sales_data!$A$2:$A$500,0),MATCH(resource!BC$2,INDIRECT("day_wise_sales_data!$B$1:$BZ$1"),0)),0)</f>
        <v>0</v>
      </c>
      <c r="BD189" s="3">
        <f ca="1">IFERROR(INDEX(INDIRECT("day_wise_sales_data!$B$2:$BZ$599"),MATCH(resource!$CC189,day_wise_sales_data!$A$2:$A$500,0),MATCH(resource!BD$2,INDIRECT("day_wise_sales_data!$B$1:$BZ$1"),0)),0)</f>
        <v>0</v>
      </c>
      <c r="BE189" s="3">
        <f ca="1">IFERROR(INDEX(INDIRECT("day_wise_sales_data!$B$2:$BZ$599"),MATCH(resource!$CC189,day_wise_sales_data!$A$2:$A$500,0),MATCH(resource!BE$2,INDIRECT("day_wise_sales_data!$B$1:$BZ$1"),0)),0)</f>
        <v>0</v>
      </c>
      <c r="BF189" s="3">
        <f ca="1">IFERROR(INDEX(INDIRECT("day_wise_sales_data!$B$2:$BZ$599"),MATCH(resource!$CC189,day_wise_sales_data!$A$2:$A$500,0),MATCH(resource!BF$2,INDIRECT("day_wise_sales_data!$B$1:$BZ$1"),0)),0)</f>
        <v>1235.74</v>
      </c>
      <c r="BG189" s="3">
        <f ca="1">IFERROR(INDEX(INDIRECT("day_wise_sales_data!$B$2:$BZ$599"),MATCH(resource!$CC189,day_wise_sales_data!$A$2:$A$500,0),MATCH(resource!BG$2,INDIRECT("day_wise_sales_data!$B$1:$BZ$1"),0)),0)</f>
        <v>529.79999999999995</v>
      </c>
      <c r="BH189" s="3">
        <f ca="1">IFERROR(INDEX(INDIRECT("day_wise_sales_data!$B$2:$BZ$599"),MATCH(resource!$CC189,day_wise_sales_data!$A$2:$A$500,0),MATCH(resource!BH$2,INDIRECT("day_wise_sales_data!$B$1:$BZ$1"),0)),0)</f>
        <v>0</v>
      </c>
      <c r="BI189" s="3">
        <f ca="1">IFERROR(INDEX(INDIRECT("day_wise_sales_data!$B$2:$BZ$599"),MATCH(resource!$CC189,day_wise_sales_data!$A$2:$A$500,0),MATCH(resource!BI$2,INDIRECT("day_wise_sales_data!$B$1:$BZ$1"),0)),0)</f>
        <v>5293</v>
      </c>
      <c r="BJ189" s="3">
        <f ca="1">IFERROR(INDEX(INDIRECT("day_wise_sales_data!$B$2:$BZ$599"),MATCH(resource!$CC189,day_wise_sales_data!$A$2:$A$500,0),MATCH(resource!BJ$2,INDIRECT("day_wise_sales_data!$B$1:$BZ$1"),0)),0)</f>
        <v>0</v>
      </c>
      <c r="BK189" s="3">
        <f ca="1">IFERROR(INDEX(INDIRECT("day_wise_sales_data!$B$2:$BZ$599"),MATCH(resource!$CC189,day_wise_sales_data!$A$2:$A$500,0),MATCH(resource!BK$2,INDIRECT("day_wise_sales_data!$B$1:$BZ$1"),0)),0)</f>
        <v>11174.1</v>
      </c>
      <c r="BL189" s="3">
        <f ca="1">IFERROR(INDEX(INDIRECT("day_wise_sales_data!$B$2:$BZ$599"),MATCH(resource!$CC189,day_wise_sales_data!$A$2:$A$500,0),MATCH(resource!BL$2,INDIRECT("day_wise_sales_data!$B$1:$BZ$1"),0)),0)</f>
        <v>3011.55</v>
      </c>
      <c r="BM189" s="3">
        <f ca="1">IFERROR(INDEX(INDIRECT("day_wise_sales_data!$B$2:$BZ$599"),MATCH(resource!$CC189,day_wise_sales_data!$A$2:$A$500,0),MATCH(resource!BM$2,INDIRECT("day_wise_sales_data!$B$1:$BZ$1"),0)),0)</f>
        <v>4946.95</v>
      </c>
      <c r="BN189" s="3">
        <f ca="1">IFERROR(INDEX(INDIRECT("day_wise_sales_data!$B$2:$BZ$599"),MATCH(resource!$CC189,day_wise_sales_data!$A$2:$A$500,0),MATCH(resource!BN$2,INDIRECT("day_wise_sales_data!$B$1:$BZ$1"),0)),0)</f>
        <v>1848.42</v>
      </c>
      <c r="BO189" s="3">
        <f ca="1">IFERROR(INDEX(INDIRECT("day_wise_sales_data!$B$2:$BZ$599"),MATCH(resource!$CC189,day_wise_sales_data!$A$2:$A$500,0),MATCH(resource!BO$2,INDIRECT("day_wise_sales_data!$B$1:$BZ$1"),0)),0)</f>
        <v>2921.66</v>
      </c>
      <c r="BP189" s="3">
        <f ca="1">IFERROR(INDEX(INDIRECT("day_wise_sales_data!$B$2:$BZ$599"),MATCH(resource!$CC189,day_wise_sales_data!$A$2:$A$500,0),MATCH(resource!BP$2,INDIRECT("day_wise_sales_data!$B$1:$BZ$1"),0)),0)</f>
        <v>3231.06</v>
      </c>
      <c r="BQ189" s="3">
        <f ca="1">IFERROR(INDEX(INDIRECT("day_wise_sales_data!$B$2:$BZ$599"),MATCH(resource!$CC189,day_wise_sales_data!$A$2:$A$500,0),MATCH(resource!BQ$2,INDIRECT("day_wise_sales_data!$B$1:$BZ$1"),0)),0)</f>
        <v>0</v>
      </c>
      <c r="BR189" s="3">
        <f ca="1">IFERROR(INDEX(INDIRECT("day_wise_sales_data!$B$2:$BZ$599"),MATCH(resource!$CC189,day_wise_sales_data!$A$2:$A$500,0),MATCH(resource!BR$2,INDIRECT("day_wise_sales_data!$B$1:$BZ$1"),0)),0)</f>
        <v>8326.6</v>
      </c>
      <c r="BS189" s="3">
        <f ca="1">IFERROR(INDEX(INDIRECT("day_wise_sales_data!$B$2:$BZ$599"),MATCH(resource!$CC189,day_wise_sales_data!$A$2:$A$500,0),MATCH(resource!BS$2,INDIRECT("day_wise_sales_data!$B$1:$BZ$1"),0)),0)</f>
        <v>908.55</v>
      </c>
      <c r="BT189" s="3">
        <f ca="1">IFERROR(INDEX(INDIRECT("day_wise_sales_data!$B$2:$BZ$599"),MATCH(resource!$CC189,day_wise_sales_data!$A$2:$A$500,0),MATCH(resource!BT$2,INDIRECT("day_wise_sales_data!$B$1:$BZ$1"),0)),0)</f>
        <v>3278.01</v>
      </c>
      <c r="BU189" s="3">
        <f ca="1">IFERROR(INDEX(INDIRECT("day_wise_sales_data!$B$2:$BZ$599"),MATCH(resource!$CC189,day_wise_sales_data!$A$2:$A$500,0),MATCH(resource!BU$2,INDIRECT("day_wise_sales_data!$B$1:$BZ$1"),0)),0)</f>
        <v>12477.45</v>
      </c>
      <c r="BV189" s="3">
        <f ca="1">IFERROR(INDEX(INDIRECT("day_wise_sales_data!$B$2:$BZ$599"),MATCH(resource!$CC189,day_wise_sales_data!$A$2:$A$500,0),MATCH(resource!BV$2,INDIRECT("day_wise_sales_data!$B$1:$BZ$1"),0)),0)</f>
        <v>0</v>
      </c>
      <c r="BW189" s="3">
        <f ca="1">IFERROR(INDEX(INDIRECT("day_wise_sales_data!$B$2:$BZ$599"),MATCH(resource!$CC189,day_wise_sales_data!$A$2:$A$500,0),MATCH(resource!BW$2,INDIRECT("day_wise_sales_data!$B$1:$BZ$1"),0)),0)</f>
        <v>5439.38</v>
      </c>
      <c r="BX189" s="3">
        <f ca="1">IFERROR(INDEX(INDIRECT("day_wise_sales_data!$B$2:$BZ$599"),MATCH(resource!$CC189,day_wise_sales_data!$A$2:$A$500,0),MATCH(resource!BX$2,INDIRECT("day_wise_sales_data!$B$1:$BZ$1"),0)),0)</f>
        <v>0</v>
      </c>
      <c r="BY189" s="3">
        <f ca="1">IFERROR(INDEX(INDIRECT("day_wise_sales_data!$B$2:$BZ$599"),MATCH(resource!$CC189,day_wise_sales_data!$A$2:$A$500,0),MATCH(resource!BY$2,INDIRECT("day_wise_sales_data!$B$1:$BZ$1"),0)),0)</f>
        <v>9975</v>
      </c>
      <c r="BZ189" s="3">
        <f ca="1">IFERROR(INDEX(INDIRECT("day_wise_sales_data!$B$2:$BZ$599"),MATCH(resource!$CC189,day_wise_sales_data!$A$2:$A$500,0),MATCH(resource!BZ$2,INDIRECT("day_wise_sales_data!$B$1:$BZ$1"),0)),0)</f>
        <v>22892.22</v>
      </c>
      <c r="CA189" s="3" t="str">
        <f ca="1">IFERROR(INDEX(INDIRECT("day_wise_sales_data!$B$2:$BZ$599"),MATCH(resource!$CC189,day_wise_sales_data!$A$2:$A$500,0),MATCH(resource!CA$2,INDIRECT("day_wise_sales_data!$B$1:$BZ$1"),0)),0)</f>
        <v>dd</v>
      </c>
      <c r="CC189" s="4" t="str">
        <f>sales_data!H188</f>
        <v>DHK02127</v>
      </c>
      <c r="CD189" s="1">
        <v>187</v>
      </c>
      <c r="CE189" s="1" t="str">
        <f>IF(AQ189=report!$AQ$3,resource!CD189,"")</f>
        <v/>
      </c>
      <c r="CF189" s="5" t="str">
        <f>IFERROR(SMALL($CE$3:$CE$1001,ROWS($CE$3:CE189)),"")</f>
        <v/>
      </c>
      <c r="CH189">
        <f>IFERROR(VLOOKUP($CC189,data_pull!$E$22:$G$700,2,0),0)</f>
        <v>100358.37</v>
      </c>
      <c r="CI189" s="1">
        <f t="shared" si="75"/>
        <v>154</v>
      </c>
      <c r="CJ189" s="1">
        <f t="shared" si="74"/>
        <v>108</v>
      </c>
      <c r="CK189" s="1" t="s">
        <v>1410</v>
      </c>
      <c r="CL189" s="1">
        <f t="shared" si="76"/>
        <v>44</v>
      </c>
      <c r="CM189" s="1" t="str">
        <f>IFERROR(VLOOKUP($CK189,stock_data!$B$3:$W$612,2,0),0)</f>
        <v>KVIT GOLD-15 TABLET</v>
      </c>
      <c r="CN189" s="1" t="str">
        <f>IFERROR(VLOOKUP($CK189,stock_data!$B$3:$W$612,4,0),0)</f>
        <v>15's</v>
      </c>
      <c r="CO189" s="1">
        <f>IFERROR(VLOOKUP($CK189,stock_data!$B$3:$W$612,5,0),0)</f>
        <v>79</v>
      </c>
      <c r="CP189" s="3">
        <f t="shared" si="77"/>
        <v>108</v>
      </c>
      <c r="CQ189" s="3">
        <f t="shared" si="78"/>
        <v>8532</v>
      </c>
      <c r="CR189" s="1">
        <f>IFERROR(VLOOKUP($CK189,stock_data!$B$3:$W$612,6,0),0)</f>
        <v>0</v>
      </c>
      <c r="CS189" s="1">
        <f>IFERROR(VLOOKUP($CK189,stock_data!$B$3:$W$612,7,0),0)</f>
        <v>0</v>
      </c>
      <c r="CT189" s="1">
        <f>IFERROR(VLOOKUP($CK189,stock_data!$B$3:$W$612,8,0),0)</f>
        <v>0</v>
      </c>
      <c r="CU189" s="1">
        <f>IFERROR(VLOOKUP($CK189,stock_data!$B$3:$W$612,9,0),0)</f>
        <v>0</v>
      </c>
      <c r="CV189" s="1">
        <f>IFERROR(VLOOKUP($CK189,stock_data!$B$3:$W$612,10,0),0)</f>
        <v>0</v>
      </c>
      <c r="CW189" s="1">
        <f>IFERROR(VLOOKUP($CK189,stock_data!$B$3:$W$612,11,0),0)</f>
        <v>0</v>
      </c>
      <c r="CX189" s="1">
        <f>IFERROR(VLOOKUP($CK189,stock_data!$B$3:$W$612,12,0),0)</f>
        <v>0</v>
      </c>
      <c r="CY189" s="1">
        <f>IFERROR(VLOOKUP($CK189,stock_data!$B$3:$W$612,13,0),0)</f>
        <v>0</v>
      </c>
      <c r="CZ189" s="1">
        <f>IFERROR(VLOOKUP($CK189,stock_data!$B$3:$W$612,14,0),0)</f>
        <v>0</v>
      </c>
      <c r="DA189" s="1">
        <f>IFERROR(VLOOKUP($CK189,stock_data!$B$3:$W$612,15,0),0)</f>
        <v>0</v>
      </c>
      <c r="DB189" s="1">
        <f>IFERROR(VLOOKUP($CK189,stock_data!$B$3:$W$612,16,0),0)</f>
        <v>0</v>
      </c>
      <c r="DC189" s="1">
        <f>IFERROR(VLOOKUP($CK189,stock_data!$B$3:$W$612,17,0),0)</f>
        <v>0</v>
      </c>
      <c r="DD189" s="1">
        <f>IFERROR(VLOOKUP($CK189,stock_data!$B$3:$W$612,18,0),0)</f>
        <v>0</v>
      </c>
      <c r="DE189" s="1">
        <f>IFERROR(VLOOKUP($CK189,stock_data!$B$3:$W$612,19,0),0)</f>
        <v>0</v>
      </c>
      <c r="DF189" s="1">
        <f>IFERROR(VLOOKUP($CK189,stock_data!$B$3:$W$612,20,0),0)</f>
        <v>0</v>
      </c>
      <c r="DG189" s="1">
        <f>IFERROR(VLOOKUP($CK189,stock_data!$B$3:$W$612,21,0),0)</f>
        <v>0</v>
      </c>
      <c r="DH189" s="1">
        <f>IFERROR(VLOOKUP($CK189,stock_data!$B$3:$W$612,22,0),0)</f>
        <v>0</v>
      </c>
      <c r="DI189" s="1">
        <f t="shared" si="79"/>
        <v>0</v>
      </c>
      <c r="DJ189" s="1">
        <f t="shared" si="80"/>
        <v>0</v>
      </c>
      <c r="DK189" s="3">
        <f>IFERROR(INDEX(COD_SALES!$B$5:$Z$500,MATCH(resource!$CC189,COD_SALES!$A$5:$A$500,0),MATCH(resource!DK$2,COD_SALES!$B$4:$Z$4,0)),"")</f>
        <v>4</v>
      </c>
      <c r="DL189" s="3">
        <f>IFERROR(INDEX(COD_SALES!$B$5:$Z$500,MATCH(resource!$CC189,COD_SALES!$A$5:$A$500,0),MATCH(resource!DL$2,COD_SALES!$B$4:$Z$4,0)),"")</f>
        <v>5</v>
      </c>
      <c r="DM189" s="3">
        <f>IFERROR(INDEX(COD_SALES!$B$5:$Z$500,MATCH(resource!$CC189,COD_SALES!$A$5:$A$500,0),MATCH(resource!DM$2,COD_SALES!$B$4:$Z$4,0)),"")</f>
        <v>5</v>
      </c>
      <c r="DN189" s="3" t="str">
        <f>IFERROR(INDEX(COD_SALES!$B$5:$Z$500,MATCH(resource!$CC189,COD_SALES!$A$5:$A$500,0),MATCH(resource!DN$2,COD_SALES!$B$4:$Z$4,0)),"")</f>
        <v/>
      </c>
      <c r="DO189" s="3">
        <f>IFERROR(INDEX(COD_SALES!$B$5:$Z$500,MATCH(resource!$CC189,COD_SALES!$A$5:$A$500,0),MATCH(resource!DO$2,COD_SALES!$B$4:$Z$4,0)),"")</f>
        <v>1</v>
      </c>
      <c r="DP189" s="3">
        <f>IFERROR(INDEX(COD_SALES!$B$5:$Z$500,MATCH(resource!$CC189,COD_SALES!$A$5:$A$500,0),MATCH(resource!DP$2,COD_SALES!$B$4:$Z$4,0)),"")</f>
        <v>0</v>
      </c>
      <c r="DQ189" s="3" t="str">
        <f>IFERROR(INDEX(COD_SALES!$B$5:$Z$500,MATCH(resource!$CC189,COD_SALES!$A$5:$A$500,0),MATCH(resource!DQ$2,COD_SALES!$B$4:$Z$4,0)),"")</f>
        <v/>
      </c>
      <c r="DR189" s="3">
        <f>IFERROR(INDEX(COD_SALES!$B$5:$Z$500,MATCH(resource!$CC189,COD_SALES!$A$5:$A$500,0),MATCH(resource!DR$2,COD_SALES!$B$4:$Z$4,0)),"")</f>
        <v>11</v>
      </c>
      <c r="DS189" s="3">
        <f>IFERROR(INDEX(COD_SALES!$B$5:$Z$500,MATCH(resource!$CC189,COD_SALES!$A$5:$A$500,0),MATCH(resource!DS$2,COD_SALES!$B$4:$Z$4,0)),"")</f>
        <v>28</v>
      </c>
      <c r="DT189" s="3">
        <f>IFERROR(INDEX(COD_SALES!$B$5:$Z$500,MATCH(resource!$CC189,COD_SALES!$A$5:$A$500,0),MATCH(resource!DT$2,COD_SALES!$B$4:$Z$4,0)),"")</f>
        <v>12</v>
      </c>
      <c r="DU189" s="3">
        <f>IFERROR(INDEX(COD_SALES!$B$5:$Z$500,MATCH(resource!$CC189,COD_SALES!$A$5:$A$500,0),MATCH(resource!DU$2,COD_SALES!$B$4:$Z$4,0)),"")</f>
        <v>7</v>
      </c>
      <c r="DV189" s="3">
        <f>IFERROR(INDEX(COD_SALES!$B$5:$Z$500,MATCH(resource!$CC189,COD_SALES!$A$5:$A$500,0),MATCH(resource!DV$2,COD_SALES!$B$4:$Z$4,0)),"")</f>
        <v>0</v>
      </c>
      <c r="DW189" s="3">
        <f>IFERROR(INDEX(COD_SALES!$B$5:$Z$500,MATCH(resource!$CC189,COD_SALES!$A$5:$A$500,0),MATCH(resource!DW$2,COD_SALES!$B$4:$Z$4,0)),"")</f>
        <v>43</v>
      </c>
      <c r="DX189" s="3">
        <f>IFERROR(INDEX(COD_SALES!$B$5:$Z$500,MATCH(resource!$CC189,COD_SALES!$A$5:$A$500,0),MATCH(resource!DX$2,COD_SALES!$B$4:$Z$4,0)),"")</f>
        <v>0</v>
      </c>
      <c r="DY189" s="3">
        <f>IFERROR(INDEX(COD_SALES!$B$5:$Z$500,MATCH(resource!$CC189,COD_SALES!$A$5:$A$500,0),MATCH(resource!DY$2,COD_SALES!$B$4:$Z$4,0)),"")</f>
        <v>17</v>
      </c>
      <c r="DZ189" s="3">
        <f>IFERROR(INDEX(COD_SALES!$B$5:$Z$500,MATCH(resource!$CC189,COD_SALES!$A$5:$A$500,0),MATCH(resource!DZ$2,COD_SALES!$B$4:$Z$4,0)),"")</f>
        <v>2</v>
      </c>
      <c r="EA189" s="3">
        <f>IFERROR(INDEX(COD_SALES!$B$5:$Z$500,MATCH(resource!$CC189,COD_SALES!$A$5:$A$500,0),MATCH(resource!EA$2,COD_SALES!$B$4:$Z$4,0)),"")</f>
        <v>7</v>
      </c>
      <c r="EB189" s="3">
        <f t="shared" si="81"/>
        <v>45194.87</v>
      </c>
      <c r="ED189" s="3">
        <f>IFERROR(VLOOKUP($CK189,depot_prod_sales!$B$5:$S$200,3,0),0)</f>
        <v>0</v>
      </c>
      <c r="EE189" s="3">
        <f>IFERROR(VLOOKUP($CK189,depot_prod_sales!$B$5:$S$200,4,0),0)</f>
        <v>0</v>
      </c>
      <c r="EF189" s="3">
        <f>IFERROR(VLOOKUP($CK189,depot_prod_sales!$B$5:$S$200,5,0),0)</f>
        <v>0</v>
      </c>
      <c r="EG189" s="3">
        <f>IFERROR(VLOOKUP($CK189,depot_prod_sales!$B$5:$S$200,6,0),0)</f>
        <v>0</v>
      </c>
      <c r="EH189" s="3">
        <f>IFERROR(VLOOKUP($CK189,depot_prod_sales!$B$5:$S$200,7,0),0)</f>
        <v>0</v>
      </c>
      <c r="EI189" s="3">
        <f>IFERROR(VLOOKUP($CK189,depot_prod_sales!$B$5:$S$200,8,0),0)</f>
        <v>0</v>
      </c>
      <c r="EJ189" s="3">
        <f>IFERROR(VLOOKUP($CK189,depot_prod_sales!$B$5:$S$200,9,0),0)</f>
        <v>0</v>
      </c>
      <c r="EK189" s="3">
        <f>IFERROR(VLOOKUP($CK189,depot_prod_sales!$B$5:$S$200,10,0),0)</f>
        <v>0</v>
      </c>
      <c r="EL189" s="3">
        <f>IFERROR(VLOOKUP($CK189,depot_prod_sales!$B$5:$S$200,11,0),0)</f>
        <v>0</v>
      </c>
      <c r="EM189" s="3">
        <f>IFERROR(VLOOKUP($CK189,depot_prod_sales!$B$5:$S$200,12,0),0)</f>
        <v>0</v>
      </c>
      <c r="EN189" s="3">
        <f>IFERROR(VLOOKUP($CK189,depot_prod_sales!$B$5:$S$200,13,0),0)</f>
        <v>0</v>
      </c>
      <c r="EO189" s="3">
        <f>IFERROR(VLOOKUP($CK189,depot_prod_sales!$B$5:$S$200,14,0),0)</f>
        <v>0</v>
      </c>
      <c r="EP189" s="3">
        <f>IFERROR(VLOOKUP($CK189,depot_prod_sales!$B$5:$S$200,15,0),0)</f>
        <v>0</v>
      </c>
      <c r="EQ189" s="3">
        <f>IFERROR(VLOOKUP($CK189,depot_prod_sales!$B$5:$S$200,16,0),0)</f>
        <v>0</v>
      </c>
      <c r="ER189" s="3">
        <f>IFERROR(VLOOKUP($CK189,depot_prod_sales!$B$5:$S$200,17,0),0)</f>
        <v>0</v>
      </c>
      <c r="ES189" s="3">
        <f>IFERROR(VLOOKUP($CK189,depot_prod_sales!$B$5:$S$200,18,0),0)</f>
        <v>0</v>
      </c>
      <c r="ET189" s="116">
        <f t="shared" si="82"/>
        <v>0</v>
      </c>
      <c r="EU189" s="116">
        <f t="shared" si="83"/>
        <v>0</v>
      </c>
      <c r="EW189" s="3">
        <f>IFERROR(VLOOKUP(CC189,data_pull!$AO$25:$AR$546,2,0),0)</f>
        <v>41</v>
      </c>
      <c r="EX189" s="1">
        <f>IFERROR(VLOOKUP(CC189,data_pull!$AO$25:$AR$546,4,0),0)</f>
        <v>170000</v>
      </c>
    </row>
    <row r="190" spans="13:154" x14ac:dyDescent="0.25"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4" t="str">
        <f>sales_data!B189</f>
        <v>Farid Ahmed</v>
      </c>
      <c r="AR190" s="4" t="str">
        <f>sales_data!C189</f>
        <v>Mizanur Rahman-2</v>
      </c>
      <c r="AS190" s="5" t="str">
        <f t="shared" si="73"/>
        <v/>
      </c>
      <c r="AT190" s="4" t="str">
        <f>sales_data!I189</f>
        <v>Mohammad Zahir Hassan</v>
      </c>
      <c r="AU190" s="4" t="str">
        <f>sales_data!W189</f>
        <v>Lalbagh-1 (Cb)</v>
      </c>
      <c r="AV190" s="1">
        <f>sales_data!N189</f>
        <v>50319.43</v>
      </c>
      <c r="AW190" s="1">
        <f>sales_data!P189</f>
        <v>10</v>
      </c>
      <c r="AX190" s="3">
        <f ca="1">IFERROR(INDEX(INDIRECT("day_wise_sales_data!$B$2:$BZ$599"),MATCH(resource!$CC190,day_wise_sales_data!$A$2:$A$500,0),MATCH(resource!AX$2,INDIRECT("day_wise_sales_data!$B$1:$BZ$1"),0)),0)</f>
        <v>0</v>
      </c>
      <c r="AY190" s="3">
        <f ca="1">IFERROR(INDEX(INDIRECT("day_wise_sales_data!$B$2:$BZ$599"),MATCH(resource!$CC190,day_wise_sales_data!$A$2:$A$500,0),MATCH(resource!AY$2,INDIRECT("day_wise_sales_data!$B$1:$BZ$1"),0)),0)</f>
        <v>0</v>
      </c>
      <c r="AZ190" s="3">
        <f ca="1">IFERROR(INDEX(INDIRECT("day_wise_sales_data!$B$2:$BZ$599"),MATCH(resource!$CC190,day_wise_sales_data!$A$2:$A$500,0),MATCH(resource!AZ$2,INDIRECT("day_wise_sales_data!$B$1:$BZ$1"),0)),0)</f>
        <v>0</v>
      </c>
      <c r="BA190" s="3">
        <f ca="1">IFERROR(INDEX(INDIRECT("day_wise_sales_data!$B$2:$BZ$599"),MATCH(resource!$CC190,day_wise_sales_data!$A$2:$A$500,0),MATCH(resource!BA$2,INDIRECT("day_wise_sales_data!$B$1:$BZ$1"),0)),0)</f>
        <v>0</v>
      </c>
      <c r="BB190" s="3">
        <f ca="1">IFERROR(INDEX(INDIRECT("day_wise_sales_data!$B$2:$BZ$599"),MATCH(resource!$CC190,day_wise_sales_data!$A$2:$A$500,0),MATCH(resource!BB$2,INDIRECT("day_wise_sales_data!$B$1:$BZ$1"),0)),0)</f>
        <v>0</v>
      </c>
      <c r="BC190" s="3">
        <f ca="1">IFERROR(INDEX(INDIRECT("day_wise_sales_data!$B$2:$BZ$599"),MATCH(resource!$CC190,day_wise_sales_data!$A$2:$A$500,0),MATCH(resource!BC$2,INDIRECT("day_wise_sales_data!$B$1:$BZ$1"),0)),0)</f>
        <v>0</v>
      </c>
      <c r="BD190" s="3">
        <f ca="1">IFERROR(INDEX(INDIRECT("day_wise_sales_data!$B$2:$BZ$599"),MATCH(resource!$CC190,day_wise_sales_data!$A$2:$A$500,0),MATCH(resource!BD$2,INDIRECT("day_wise_sales_data!$B$1:$BZ$1"),0)),0)</f>
        <v>3138.28</v>
      </c>
      <c r="BE190" s="3">
        <f ca="1">IFERROR(INDEX(INDIRECT("day_wise_sales_data!$B$2:$BZ$599"),MATCH(resource!$CC190,day_wise_sales_data!$A$2:$A$500,0),MATCH(resource!BE$2,INDIRECT("day_wise_sales_data!$B$1:$BZ$1"),0)),0)</f>
        <v>0</v>
      </c>
      <c r="BF190" s="3">
        <f ca="1">IFERROR(INDEX(INDIRECT("day_wise_sales_data!$B$2:$BZ$599"),MATCH(resource!$CC190,day_wise_sales_data!$A$2:$A$500,0),MATCH(resource!BF$2,INDIRECT("day_wise_sales_data!$B$1:$BZ$1"),0)),0)</f>
        <v>0</v>
      </c>
      <c r="BG190" s="3">
        <f ca="1">IFERROR(INDEX(INDIRECT("day_wise_sales_data!$B$2:$BZ$599"),MATCH(resource!$CC190,day_wise_sales_data!$A$2:$A$500,0),MATCH(resource!BG$2,INDIRECT("day_wise_sales_data!$B$1:$BZ$1"),0)),0)</f>
        <v>0</v>
      </c>
      <c r="BH190" s="3">
        <f ca="1">IFERROR(INDEX(INDIRECT("day_wise_sales_data!$B$2:$BZ$599"),MATCH(resource!$CC190,day_wise_sales_data!$A$2:$A$500,0),MATCH(resource!BH$2,INDIRECT("day_wise_sales_data!$B$1:$BZ$1"),0)),0)</f>
        <v>0</v>
      </c>
      <c r="BI190" s="3">
        <f ca="1">IFERROR(INDEX(INDIRECT("day_wise_sales_data!$B$2:$BZ$599"),MATCH(resource!$CC190,day_wise_sales_data!$A$2:$A$500,0),MATCH(resource!BI$2,INDIRECT("day_wise_sales_data!$B$1:$BZ$1"),0)),0)</f>
        <v>0</v>
      </c>
      <c r="BJ190" s="3">
        <f ca="1">IFERROR(INDEX(INDIRECT("day_wise_sales_data!$B$2:$BZ$599"),MATCH(resource!$CC190,day_wise_sales_data!$A$2:$A$500,0),MATCH(resource!BJ$2,INDIRECT("day_wise_sales_data!$B$1:$BZ$1"),0)),0)</f>
        <v>0</v>
      </c>
      <c r="BK190" s="3">
        <f ca="1">IFERROR(INDEX(INDIRECT("day_wise_sales_data!$B$2:$BZ$599"),MATCH(resource!$CC190,day_wise_sales_data!$A$2:$A$500,0),MATCH(resource!BK$2,INDIRECT("day_wise_sales_data!$B$1:$BZ$1"),0)),0)</f>
        <v>0</v>
      </c>
      <c r="BL190" s="3">
        <f ca="1">IFERROR(INDEX(INDIRECT("day_wise_sales_data!$B$2:$BZ$599"),MATCH(resource!$CC190,day_wise_sales_data!$A$2:$A$500,0),MATCH(resource!BL$2,INDIRECT("day_wise_sales_data!$B$1:$BZ$1"),0)),0)</f>
        <v>5950.8</v>
      </c>
      <c r="BM190" s="3">
        <f ca="1">IFERROR(INDEX(INDIRECT("day_wise_sales_data!$B$2:$BZ$599"),MATCH(resource!$CC190,day_wise_sales_data!$A$2:$A$500,0),MATCH(resource!BM$2,INDIRECT("day_wise_sales_data!$B$1:$BZ$1"),0)),0)</f>
        <v>5086.01</v>
      </c>
      <c r="BN190" s="3">
        <f ca="1">IFERROR(INDEX(INDIRECT("day_wise_sales_data!$B$2:$BZ$599"),MATCH(resource!$CC190,day_wise_sales_data!$A$2:$A$500,0),MATCH(resource!BN$2,INDIRECT("day_wise_sales_data!$B$1:$BZ$1"),0)),0)</f>
        <v>0</v>
      </c>
      <c r="BO190" s="3">
        <f ca="1">IFERROR(INDEX(INDIRECT("day_wise_sales_data!$B$2:$BZ$599"),MATCH(resource!$CC190,day_wise_sales_data!$A$2:$A$500,0),MATCH(resource!BO$2,INDIRECT("day_wise_sales_data!$B$1:$BZ$1"),0)),0)</f>
        <v>9907.7999999999993</v>
      </c>
      <c r="BP190" s="3">
        <f ca="1">IFERROR(INDEX(INDIRECT("day_wise_sales_data!$B$2:$BZ$599"),MATCH(resource!$CC190,day_wise_sales_data!$A$2:$A$500,0),MATCH(resource!BP$2,INDIRECT("day_wise_sales_data!$B$1:$BZ$1"),0)),0)</f>
        <v>0</v>
      </c>
      <c r="BQ190" s="3">
        <f ca="1">IFERROR(INDEX(INDIRECT("day_wise_sales_data!$B$2:$BZ$599"),MATCH(resource!$CC190,day_wise_sales_data!$A$2:$A$500,0),MATCH(resource!BQ$2,INDIRECT("day_wise_sales_data!$B$1:$BZ$1"),0)),0)</f>
        <v>0</v>
      </c>
      <c r="BR190" s="3">
        <f ca="1">IFERROR(INDEX(INDIRECT("day_wise_sales_data!$B$2:$BZ$599"),MATCH(resource!$CC190,day_wise_sales_data!$A$2:$A$500,0),MATCH(resource!BR$2,INDIRECT("day_wise_sales_data!$B$1:$BZ$1"),0)),0)</f>
        <v>6189.37</v>
      </c>
      <c r="BS190" s="3">
        <f ca="1">IFERROR(INDEX(INDIRECT("day_wise_sales_data!$B$2:$BZ$599"),MATCH(resource!$CC190,day_wise_sales_data!$A$2:$A$500,0),MATCH(resource!BS$2,INDIRECT("day_wise_sales_data!$B$1:$BZ$1"),0)),0)</f>
        <v>0</v>
      </c>
      <c r="BT190" s="3">
        <f ca="1">IFERROR(INDEX(INDIRECT("day_wise_sales_data!$B$2:$BZ$599"),MATCH(resource!$CC190,day_wise_sales_data!$A$2:$A$500,0),MATCH(resource!BT$2,INDIRECT("day_wise_sales_data!$B$1:$BZ$1"),0)),0)</f>
        <v>-705.14</v>
      </c>
      <c r="BU190" s="3">
        <f ca="1">IFERROR(INDEX(INDIRECT("day_wise_sales_data!$B$2:$BZ$599"),MATCH(resource!$CC190,day_wise_sales_data!$A$2:$A$500,0),MATCH(resource!BU$2,INDIRECT("day_wise_sales_data!$B$1:$BZ$1"),0)),0)</f>
        <v>25838.32</v>
      </c>
      <c r="BV190" s="3">
        <f ca="1">IFERROR(INDEX(INDIRECT("day_wise_sales_data!$B$2:$BZ$599"),MATCH(resource!$CC190,day_wise_sales_data!$A$2:$A$500,0),MATCH(resource!BV$2,INDIRECT("day_wise_sales_data!$B$1:$BZ$1"),0)),0)</f>
        <v>0</v>
      </c>
      <c r="BW190" s="3">
        <f ca="1">IFERROR(INDEX(INDIRECT("day_wise_sales_data!$B$2:$BZ$599"),MATCH(resource!$CC190,day_wise_sales_data!$A$2:$A$500,0),MATCH(resource!BW$2,INDIRECT("day_wise_sales_data!$B$1:$BZ$1"),0)),0)</f>
        <v>0</v>
      </c>
      <c r="BX190" s="3">
        <f ca="1">IFERROR(INDEX(INDIRECT("day_wise_sales_data!$B$2:$BZ$599"),MATCH(resource!$CC190,day_wise_sales_data!$A$2:$A$500,0),MATCH(resource!BX$2,INDIRECT("day_wise_sales_data!$B$1:$BZ$1"),0)),0)</f>
        <v>0</v>
      </c>
      <c r="BY190" s="3">
        <f ca="1">IFERROR(INDEX(INDIRECT("day_wise_sales_data!$B$2:$BZ$599"),MATCH(resource!$CC190,day_wise_sales_data!$A$2:$A$500,0),MATCH(resource!BY$2,INDIRECT("day_wise_sales_data!$B$1:$BZ$1"),0)),0)</f>
        <v>0</v>
      </c>
      <c r="BZ190" s="3">
        <f ca="1">IFERROR(INDEX(INDIRECT("day_wise_sales_data!$B$2:$BZ$599"),MATCH(resource!$CC190,day_wise_sales_data!$A$2:$A$500,0),MATCH(resource!BZ$2,INDIRECT("day_wise_sales_data!$B$1:$BZ$1"),0)),0)</f>
        <v>0</v>
      </c>
      <c r="CA190" s="3" t="str">
        <f ca="1">IFERROR(INDEX(INDIRECT("day_wise_sales_data!$B$2:$BZ$599"),MATCH(resource!$CC190,day_wise_sales_data!$A$2:$A$500,0),MATCH(resource!CA$2,INDIRECT("day_wise_sales_data!$B$1:$BZ$1"),0)),0)</f>
        <v>dd</v>
      </c>
      <c r="CC190" s="4" t="str">
        <f>sales_data!H189</f>
        <v>DHK042114</v>
      </c>
      <c r="CD190" s="1">
        <v>188</v>
      </c>
      <c r="CE190" s="1" t="str">
        <f>IF(AQ190=report!$AQ$3,resource!CD190,"")</f>
        <v/>
      </c>
      <c r="CF190" s="5" t="str">
        <f>IFERROR(SMALL($CE$3:$CE$1001,ROWS($CE$3:CE190)),"")</f>
        <v/>
      </c>
      <c r="CH190">
        <f>IFERROR(VLOOKUP($CC190,data_pull!$E$22:$G$700,2,0),0)</f>
        <v>50319.43</v>
      </c>
      <c r="CI190" s="1">
        <f t="shared" si="75"/>
        <v>43</v>
      </c>
      <c r="CJ190" s="1">
        <f t="shared" si="74"/>
        <v>0</v>
      </c>
      <c r="CK190" s="1" t="s">
        <v>1413</v>
      </c>
      <c r="CL190" s="1">
        <f t="shared" si="76"/>
        <v>111</v>
      </c>
      <c r="CM190" s="1" t="str">
        <f>IFERROR(VLOOKUP($CK190,stock_data!$B$3:$W$612,2,0),0)</f>
        <v>KVIT GOLD-30 TABLET</v>
      </c>
      <c r="CN190" s="1" t="str">
        <f>IFERROR(VLOOKUP($CK190,stock_data!$B$3:$W$612,4,0),0)</f>
        <v>30's</v>
      </c>
      <c r="CO190" s="1">
        <f>IFERROR(VLOOKUP($CK190,stock_data!$B$3:$W$612,5,0),0)</f>
        <v>211.2</v>
      </c>
      <c r="CP190" s="3">
        <f t="shared" si="77"/>
        <v>0</v>
      </c>
      <c r="CQ190" s="3">
        <f t="shared" si="78"/>
        <v>0</v>
      </c>
      <c r="CR190" s="1">
        <f>IFERROR(VLOOKUP($CK190,stock_data!$B$3:$W$612,6,0),0)</f>
        <v>1</v>
      </c>
      <c r="CS190" s="1">
        <f>IFERROR(VLOOKUP($CK190,stock_data!$B$3:$W$612,7,0),0)</f>
        <v>84</v>
      </c>
      <c r="CT190" s="1">
        <f>IFERROR(VLOOKUP($CK190,stock_data!$B$3:$W$612,8,0),0)</f>
        <v>10</v>
      </c>
      <c r="CU190" s="1">
        <f>IFERROR(VLOOKUP($CK190,stock_data!$B$3:$W$612,9,0),0)</f>
        <v>18</v>
      </c>
      <c r="CV190" s="1">
        <f>IFERROR(VLOOKUP($CK190,stock_data!$B$3:$W$612,10,0),0)</f>
        <v>209</v>
      </c>
      <c r="CW190" s="1">
        <f>IFERROR(VLOOKUP($CK190,stock_data!$B$3:$W$612,11,0),0)</f>
        <v>77</v>
      </c>
      <c r="CX190" s="1">
        <f>IFERROR(VLOOKUP($CK190,stock_data!$B$3:$W$612,12,0),0)</f>
        <v>48</v>
      </c>
      <c r="CY190" s="1">
        <f>IFERROR(VLOOKUP($CK190,stock_data!$B$3:$W$612,13,0),0)</f>
        <v>3</v>
      </c>
      <c r="CZ190" s="1">
        <f>IFERROR(VLOOKUP($CK190,stock_data!$B$3:$W$612,14,0),0)</f>
        <v>113</v>
      </c>
      <c r="DA190" s="1">
        <f>IFERROR(VLOOKUP($CK190,stock_data!$B$3:$W$612,15,0),0)</f>
        <v>30</v>
      </c>
      <c r="DB190" s="1">
        <f>IFERROR(VLOOKUP($CK190,stock_data!$B$3:$W$612,16,0),0)</f>
        <v>0</v>
      </c>
      <c r="DC190" s="1">
        <f>IFERROR(VLOOKUP($CK190,stock_data!$B$3:$W$612,17,0),0)</f>
        <v>6</v>
      </c>
      <c r="DD190" s="1">
        <f>IFERROR(VLOOKUP($CK190,stock_data!$B$3:$W$612,18,0),0)</f>
        <v>0</v>
      </c>
      <c r="DE190" s="1">
        <f>IFERROR(VLOOKUP($CK190,stock_data!$B$3:$W$612,19,0),0)</f>
        <v>70</v>
      </c>
      <c r="DF190" s="1">
        <f>IFERROR(VLOOKUP($CK190,stock_data!$B$3:$W$612,20,0),0)</f>
        <v>222</v>
      </c>
      <c r="DG190" s="1">
        <f>IFERROR(VLOOKUP($CK190,stock_data!$B$3:$W$612,21,0),0)</f>
        <v>243</v>
      </c>
      <c r="DH190" s="1">
        <f>IFERROR(VLOOKUP($CK190,stock_data!$B$3:$W$612,22,0),0)</f>
        <v>108</v>
      </c>
      <c r="DI190" s="1">
        <f t="shared" si="79"/>
        <v>1242</v>
      </c>
      <c r="DJ190" s="1">
        <f t="shared" si="80"/>
        <v>262310.39999999997</v>
      </c>
      <c r="DK190" s="3">
        <f>IFERROR(INDEX(COD_SALES!$B$5:$Z$500,MATCH(resource!$CC190,COD_SALES!$A$5:$A$500,0),MATCH(resource!DK$2,COD_SALES!$B$4:$Z$4,0)),"")</f>
        <v>1</v>
      </c>
      <c r="DL190" s="3">
        <f>IFERROR(INDEX(COD_SALES!$B$5:$Z$500,MATCH(resource!$CC190,COD_SALES!$A$5:$A$500,0),MATCH(resource!DL$2,COD_SALES!$B$4:$Z$4,0)),"")</f>
        <v>0</v>
      </c>
      <c r="DM190" s="3">
        <f>IFERROR(INDEX(COD_SALES!$B$5:$Z$500,MATCH(resource!$CC190,COD_SALES!$A$5:$A$500,0),MATCH(resource!DM$2,COD_SALES!$B$4:$Z$4,0)),"")</f>
        <v>0</v>
      </c>
      <c r="DN190" s="3" t="str">
        <f>IFERROR(INDEX(COD_SALES!$B$5:$Z$500,MATCH(resource!$CC190,COD_SALES!$A$5:$A$500,0),MATCH(resource!DN$2,COD_SALES!$B$4:$Z$4,0)),"")</f>
        <v/>
      </c>
      <c r="DO190" s="3">
        <f>IFERROR(INDEX(COD_SALES!$B$5:$Z$500,MATCH(resource!$CC190,COD_SALES!$A$5:$A$500,0),MATCH(resource!DO$2,COD_SALES!$B$4:$Z$4,0)),"")</f>
        <v>0</v>
      </c>
      <c r="DP190" s="3">
        <f>IFERROR(INDEX(COD_SALES!$B$5:$Z$500,MATCH(resource!$CC190,COD_SALES!$A$5:$A$500,0),MATCH(resource!DP$2,COD_SALES!$B$4:$Z$4,0)),"")</f>
        <v>0</v>
      </c>
      <c r="DQ190" s="3" t="str">
        <f>IFERROR(INDEX(COD_SALES!$B$5:$Z$500,MATCH(resource!$CC190,COD_SALES!$A$5:$A$500,0),MATCH(resource!DQ$2,COD_SALES!$B$4:$Z$4,0)),"")</f>
        <v/>
      </c>
      <c r="DR190" s="3">
        <f>IFERROR(INDEX(COD_SALES!$B$5:$Z$500,MATCH(resource!$CC190,COD_SALES!$A$5:$A$500,0),MATCH(resource!DR$2,COD_SALES!$B$4:$Z$4,0)),"")</f>
        <v>0</v>
      </c>
      <c r="DS190" s="3">
        <f>IFERROR(INDEX(COD_SALES!$B$5:$Z$500,MATCH(resource!$CC190,COD_SALES!$A$5:$A$500,0),MATCH(resource!DS$2,COD_SALES!$B$4:$Z$4,0)),"")</f>
        <v>4</v>
      </c>
      <c r="DT190" s="3">
        <f>IFERROR(INDEX(COD_SALES!$B$5:$Z$500,MATCH(resource!$CC190,COD_SALES!$A$5:$A$500,0),MATCH(resource!DT$2,COD_SALES!$B$4:$Z$4,0)),"")</f>
        <v>0</v>
      </c>
      <c r="DU190" s="3">
        <f>IFERROR(INDEX(COD_SALES!$B$5:$Z$500,MATCH(resource!$CC190,COD_SALES!$A$5:$A$500,0),MATCH(resource!DU$2,COD_SALES!$B$4:$Z$4,0)),"")</f>
        <v>0</v>
      </c>
      <c r="DV190" s="3">
        <f>IFERROR(INDEX(COD_SALES!$B$5:$Z$500,MATCH(resource!$CC190,COD_SALES!$A$5:$A$500,0),MATCH(resource!DV$2,COD_SALES!$B$4:$Z$4,0)),"")</f>
        <v>0</v>
      </c>
      <c r="DW190" s="3">
        <f>IFERROR(INDEX(COD_SALES!$B$5:$Z$500,MATCH(resource!$CC190,COD_SALES!$A$5:$A$500,0),MATCH(resource!DW$2,COD_SALES!$B$4:$Z$4,0)),"")</f>
        <v>8</v>
      </c>
      <c r="DX190" s="3">
        <f>IFERROR(INDEX(COD_SALES!$B$5:$Z$500,MATCH(resource!$CC190,COD_SALES!$A$5:$A$500,0),MATCH(resource!DX$2,COD_SALES!$B$4:$Z$4,0)),"")</f>
        <v>0</v>
      </c>
      <c r="DY190" s="3">
        <f>IFERROR(INDEX(COD_SALES!$B$5:$Z$500,MATCH(resource!$CC190,COD_SALES!$A$5:$A$500,0),MATCH(resource!DY$2,COD_SALES!$B$4:$Z$4,0)),"")</f>
        <v>0</v>
      </c>
      <c r="DZ190" s="3">
        <f>IFERROR(INDEX(COD_SALES!$B$5:$Z$500,MATCH(resource!$CC190,COD_SALES!$A$5:$A$500,0),MATCH(resource!DZ$2,COD_SALES!$B$4:$Z$4,0)),"")</f>
        <v>0</v>
      </c>
      <c r="EA190" s="3">
        <f>IFERROR(INDEX(COD_SALES!$B$5:$Z$500,MATCH(resource!$CC190,COD_SALES!$A$5:$A$500,0),MATCH(resource!EA$2,COD_SALES!$B$4:$Z$4,0)),"")</f>
        <v>0</v>
      </c>
      <c r="EB190" s="3">
        <f t="shared" si="81"/>
        <v>5260.96</v>
      </c>
      <c r="ED190" s="3">
        <f>IFERROR(VLOOKUP($CK190,depot_prod_sales!$B$5:$S$200,3,0),0)</f>
        <v>626</v>
      </c>
      <c r="EE190" s="3">
        <f>IFERROR(VLOOKUP($CK190,depot_prod_sales!$B$5:$S$200,4,0),0)</f>
        <v>2174</v>
      </c>
      <c r="EF190" s="3">
        <f>IFERROR(VLOOKUP($CK190,depot_prod_sales!$B$5:$S$200,5,0),0)</f>
        <v>1580</v>
      </c>
      <c r="EG190" s="3">
        <f>IFERROR(VLOOKUP($CK190,depot_prod_sales!$B$5:$S$200,6,0),0)</f>
        <v>2493</v>
      </c>
      <c r="EH190" s="3">
        <f>IFERROR(VLOOKUP($CK190,depot_prod_sales!$B$5:$S$200,7,0),0)</f>
        <v>1958</v>
      </c>
      <c r="EI190" s="3">
        <f>IFERROR(VLOOKUP($CK190,depot_prod_sales!$B$5:$S$200,8,0),0)</f>
        <v>4304</v>
      </c>
      <c r="EJ190" s="3">
        <f>IFERROR(VLOOKUP($CK190,depot_prod_sales!$B$5:$S$200,9,0),0)</f>
        <v>1510</v>
      </c>
      <c r="EK190" s="3">
        <f>IFERROR(VLOOKUP($CK190,depot_prod_sales!$B$5:$S$200,10,0),0)</f>
        <v>450</v>
      </c>
      <c r="EL190" s="3">
        <f>IFERROR(VLOOKUP($CK190,depot_prod_sales!$B$5:$S$200,11,0),0)</f>
        <v>8</v>
      </c>
      <c r="EM190" s="3">
        <f>IFERROR(VLOOKUP($CK190,depot_prod_sales!$B$5:$S$200,12,0),0)</f>
        <v>1352</v>
      </c>
      <c r="EN190" s="3">
        <f>IFERROR(VLOOKUP($CK190,depot_prod_sales!$B$5:$S$200,13,0),0)</f>
        <v>2780</v>
      </c>
      <c r="EO190" s="3">
        <f>IFERROR(VLOOKUP($CK190,depot_prod_sales!$B$5:$S$200,14,0),0)</f>
        <v>2064</v>
      </c>
      <c r="EP190" s="3">
        <f>IFERROR(VLOOKUP($CK190,depot_prod_sales!$B$5:$S$200,15,0),0)</f>
        <v>591</v>
      </c>
      <c r="EQ190" s="3">
        <f>IFERROR(VLOOKUP($CK190,depot_prod_sales!$B$5:$S$200,16,0),0)</f>
        <v>516</v>
      </c>
      <c r="ER190" s="3">
        <f>IFERROR(VLOOKUP($CK190,depot_prod_sales!$B$5:$S$200,17,0),0)</f>
        <v>630</v>
      </c>
      <c r="ES190" s="3">
        <f>IFERROR(VLOOKUP($CK190,depot_prod_sales!$B$5:$S$200,18,0),0)</f>
        <v>878</v>
      </c>
      <c r="ET190" s="116">
        <f t="shared" si="82"/>
        <v>23914</v>
      </c>
      <c r="EU190" s="116">
        <f t="shared" si="83"/>
        <v>5050636.8</v>
      </c>
      <c r="EW190" s="3">
        <f>IFERROR(VLOOKUP(CC190,data_pull!$AO$25:$AR$546,2,0),0)</f>
        <v>4</v>
      </c>
      <c r="EX190" s="1">
        <f>IFERROR(VLOOKUP(CC190,data_pull!$AO$25:$AR$546,4,0),0)</f>
        <v>170000</v>
      </c>
    </row>
    <row r="191" spans="13:154" x14ac:dyDescent="0.25"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4" t="str">
        <f>sales_data!B190</f>
        <v>Farid Ahmed</v>
      </c>
      <c r="AR191" s="4" t="str">
        <f>sales_data!C190</f>
        <v>Mizanur Rahman-2</v>
      </c>
      <c r="AS191" s="5" t="str">
        <f t="shared" si="73"/>
        <v/>
      </c>
      <c r="AT191" s="4" t="str">
        <f>sales_data!I190</f>
        <v>Sabuj Kumar Mandol</v>
      </c>
      <c r="AU191" s="4" t="str">
        <f>sales_data!W190</f>
        <v>Shahidnagar (Cb)</v>
      </c>
      <c r="AV191" s="1">
        <f>sales_data!N190</f>
        <v>100325.55</v>
      </c>
      <c r="AW191" s="1">
        <f>sales_data!P190</f>
        <v>39</v>
      </c>
      <c r="AX191" s="3">
        <f ca="1">IFERROR(INDEX(INDIRECT("day_wise_sales_data!$B$2:$BZ$599"),MATCH(resource!$CC191,day_wise_sales_data!$A$2:$A$500,0),MATCH(resource!AX$2,INDIRECT("day_wise_sales_data!$B$1:$BZ$1"),0)),0)</f>
        <v>0</v>
      </c>
      <c r="AY191" s="3">
        <f ca="1">IFERROR(INDEX(INDIRECT("day_wise_sales_data!$B$2:$BZ$599"),MATCH(resource!$CC191,day_wise_sales_data!$A$2:$A$500,0),MATCH(resource!AY$2,INDIRECT("day_wise_sales_data!$B$1:$BZ$1"),0)),0)</f>
        <v>590.46</v>
      </c>
      <c r="AZ191" s="3">
        <f ca="1">IFERROR(INDEX(INDIRECT("day_wise_sales_data!$B$2:$BZ$599"),MATCH(resource!$CC191,day_wise_sales_data!$A$2:$A$500,0),MATCH(resource!AZ$2,INDIRECT("day_wise_sales_data!$B$1:$BZ$1"),0)),0)</f>
        <v>0</v>
      </c>
      <c r="BA191" s="3">
        <f ca="1">IFERROR(INDEX(INDIRECT("day_wise_sales_data!$B$2:$BZ$599"),MATCH(resource!$CC191,day_wise_sales_data!$A$2:$A$500,0),MATCH(resource!BA$2,INDIRECT("day_wise_sales_data!$B$1:$BZ$1"),0)),0)</f>
        <v>0</v>
      </c>
      <c r="BB191" s="3">
        <f ca="1">IFERROR(INDEX(INDIRECT("day_wise_sales_data!$B$2:$BZ$599"),MATCH(resource!$CC191,day_wise_sales_data!$A$2:$A$500,0),MATCH(resource!BB$2,INDIRECT("day_wise_sales_data!$B$1:$BZ$1"),0)),0)</f>
        <v>13169.13</v>
      </c>
      <c r="BC191" s="3">
        <f ca="1">IFERROR(INDEX(INDIRECT("day_wise_sales_data!$B$2:$BZ$599"),MATCH(resource!$CC191,day_wise_sales_data!$A$2:$A$500,0),MATCH(resource!BC$2,INDIRECT("day_wise_sales_data!$B$1:$BZ$1"),0)),0)</f>
        <v>0</v>
      </c>
      <c r="BD191" s="3">
        <f ca="1">IFERROR(INDEX(INDIRECT("day_wise_sales_data!$B$2:$BZ$599"),MATCH(resource!$CC191,day_wise_sales_data!$A$2:$A$500,0),MATCH(resource!BD$2,INDIRECT("day_wise_sales_data!$B$1:$BZ$1"),0)),0)</f>
        <v>882.65</v>
      </c>
      <c r="BE191" s="3">
        <f ca="1">IFERROR(INDEX(INDIRECT("day_wise_sales_data!$B$2:$BZ$599"),MATCH(resource!$CC191,day_wise_sales_data!$A$2:$A$500,0),MATCH(resource!BE$2,INDIRECT("day_wise_sales_data!$B$1:$BZ$1"),0)),0)</f>
        <v>0</v>
      </c>
      <c r="BF191" s="3">
        <f ca="1">IFERROR(INDEX(INDIRECT("day_wise_sales_data!$B$2:$BZ$599"),MATCH(resource!$CC191,day_wise_sales_data!$A$2:$A$500,0),MATCH(resource!BF$2,INDIRECT("day_wise_sales_data!$B$1:$BZ$1"),0)),0)</f>
        <v>812.47</v>
      </c>
      <c r="BG191" s="3">
        <f ca="1">IFERROR(INDEX(INDIRECT("day_wise_sales_data!$B$2:$BZ$599"),MATCH(resource!$CC191,day_wise_sales_data!$A$2:$A$500,0),MATCH(resource!BG$2,INDIRECT("day_wise_sales_data!$B$1:$BZ$1"),0)),0)</f>
        <v>7572.84</v>
      </c>
      <c r="BH191" s="3">
        <f ca="1">IFERROR(INDEX(INDIRECT("day_wise_sales_data!$B$2:$BZ$599"),MATCH(resource!$CC191,day_wise_sales_data!$A$2:$A$500,0),MATCH(resource!BH$2,INDIRECT("day_wise_sales_data!$B$1:$BZ$1"),0)),0)</f>
        <v>1853.45</v>
      </c>
      <c r="BI191" s="3">
        <f ca="1">IFERROR(INDEX(INDIRECT("day_wise_sales_data!$B$2:$BZ$599"),MATCH(resource!$CC191,day_wise_sales_data!$A$2:$A$500,0),MATCH(resource!BI$2,INDIRECT("day_wise_sales_data!$B$1:$BZ$1"),0)),0)</f>
        <v>0</v>
      </c>
      <c r="BJ191" s="3">
        <f ca="1">IFERROR(INDEX(INDIRECT("day_wise_sales_data!$B$2:$BZ$599"),MATCH(resource!$CC191,day_wise_sales_data!$A$2:$A$500,0),MATCH(resource!BJ$2,INDIRECT("day_wise_sales_data!$B$1:$BZ$1"),0)),0)</f>
        <v>0</v>
      </c>
      <c r="BK191" s="3">
        <f ca="1">IFERROR(INDEX(INDIRECT("day_wise_sales_data!$B$2:$BZ$599"),MATCH(resource!$CC191,day_wise_sales_data!$A$2:$A$500,0),MATCH(resource!BK$2,INDIRECT("day_wise_sales_data!$B$1:$BZ$1"),0)),0)</f>
        <v>11187.39</v>
      </c>
      <c r="BL191" s="3">
        <f ca="1">IFERROR(INDEX(INDIRECT("day_wise_sales_data!$B$2:$BZ$599"),MATCH(resource!$CC191,day_wise_sales_data!$A$2:$A$500,0),MATCH(resource!BL$2,INDIRECT("day_wise_sales_data!$B$1:$BZ$1"),0)),0)</f>
        <v>568.35</v>
      </c>
      <c r="BM191" s="3">
        <f ca="1">IFERROR(INDEX(INDIRECT("day_wise_sales_data!$B$2:$BZ$599"),MATCH(resource!$CC191,day_wise_sales_data!$A$2:$A$500,0),MATCH(resource!BM$2,INDIRECT("day_wise_sales_data!$B$1:$BZ$1"),0)),0)</f>
        <v>7401.44</v>
      </c>
      <c r="BN191" s="3">
        <f ca="1">IFERROR(INDEX(INDIRECT("day_wise_sales_data!$B$2:$BZ$599"),MATCH(resource!$CC191,day_wise_sales_data!$A$2:$A$500,0),MATCH(resource!BN$2,INDIRECT("day_wise_sales_data!$B$1:$BZ$1"),0)),0)</f>
        <v>0</v>
      </c>
      <c r="BO191" s="3">
        <f ca="1">IFERROR(INDEX(INDIRECT("day_wise_sales_data!$B$2:$BZ$599"),MATCH(resource!$CC191,day_wise_sales_data!$A$2:$A$500,0),MATCH(resource!BO$2,INDIRECT("day_wise_sales_data!$B$1:$BZ$1"),0)),0)</f>
        <v>0</v>
      </c>
      <c r="BP191" s="3">
        <f ca="1">IFERROR(INDEX(INDIRECT("day_wise_sales_data!$B$2:$BZ$599"),MATCH(resource!$CC191,day_wise_sales_data!$A$2:$A$500,0),MATCH(resource!BP$2,INDIRECT("day_wise_sales_data!$B$1:$BZ$1"),0)),0)</f>
        <v>1694.79</v>
      </c>
      <c r="BQ191" s="3">
        <f ca="1">IFERROR(INDEX(INDIRECT("day_wise_sales_data!$B$2:$BZ$599"),MATCH(resource!$CC191,day_wise_sales_data!$A$2:$A$500,0),MATCH(resource!BQ$2,INDIRECT("day_wise_sales_data!$B$1:$BZ$1"),0)),0)</f>
        <v>0</v>
      </c>
      <c r="BR191" s="3">
        <f ca="1">IFERROR(INDEX(INDIRECT("day_wise_sales_data!$B$2:$BZ$599"),MATCH(resource!$CC191,day_wise_sales_data!$A$2:$A$500,0),MATCH(resource!BR$2,INDIRECT("day_wise_sales_data!$B$1:$BZ$1"),0)),0)</f>
        <v>3960</v>
      </c>
      <c r="BS191" s="3">
        <f ca="1">IFERROR(INDEX(INDIRECT("day_wise_sales_data!$B$2:$BZ$599"),MATCH(resource!$CC191,day_wise_sales_data!$A$2:$A$500,0),MATCH(resource!BS$2,INDIRECT("day_wise_sales_data!$B$1:$BZ$1"),0)),0)</f>
        <v>0</v>
      </c>
      <c r="BT191" s="3">
        <f ca="1">IFERROR(INDEX(INDIRECT("day_wise_sales_data!$B$2:$BZ$599"),MATCH(resource!$CC191,day_wise_sales_data!$A$2:$A$500,0),MATCH(resource!BT$2,INDIRECT("day_wise_sales_data!$B$1:$BZ$1"),0)),0)</f>
        <v>7345.29</v>
      </c>
      <c r="BU191" s="3">
        <f ca="1">IFERROR(INDEX(INDIRECT("day_wise_sales_data!$B$2:$BZ$599"),MATCH(resource!$CC191,day_wise_sales_data!$A$2:$A$500,0),MATCH(resource!BU$2,INDIRECT("day_wise_sales_data!$B$1:$BZ$1"),0)),0)</f>
        <v>8795.2999999999993</v>
      </c>
      <c r="BV191" s="3">
        <f ca="1">IFERROR(INDEX(INDIRECT("day_wise_sales_data!$B$2:$BZ$599"),MATCH(resource!$CC191,day_wise_sales_data!$A$2:$A$500,0),MATCH(resource!BV$2,INDIRECT("day_wise_sales_data!$B$1:$BZ$1"),0)),0)</f>
        <v>8651.67</v>
      </c>
      <c r="BW191" s="3">
        <f ca="1">IFERROR(INDEX(INDIRECT("day_wise_sales_data!$B$2:$BZ$599"),MATCH(resource!$CC191,day_wise_sales_data!$A$2:$A$500,0),MATCH(resource!BW$2,INDIRECT("day_wise_sales_data!$B$1:$BZ$1"),0)),0)</f>
        <v>0</v>
      </c>
      <c r="BX191" s="3">
        <f ca="1">IFERROR(INDEX(INDIRECT("day_wise_sales_data!$B$2:$BZ$599"),MATCH(resource!$CC191,day_wise_sales_data!$A$2:$A$500,0),MATCH(resource!BX$2,INDIRECT("day_wise_sales_data!$B$1:$BZ$1"),0)),0)</f>
        <v>0</v>
      </c>
      <c r="BY191" s="3">
        <f ca="1">IFERROR(INDEX(INDIRECT("day_wise_sales_data!$B$2:$BZ$599"),MATCH(resource!$CC191,day_wise_sales_data!$A$2:$A$500,0),MATCH(resource!BY$2,INDIRECT("day_wise_sales_data!$B$1:$BZ$1"),0)),0)</f>
        <v>25840.32</v>
      </c>
      <c r="BZ191" s="3">
        <f ca="1">IFERROR(INDEX(INDIRECT("day_wise_sales_data!$B$2:$BZ$599"),MATCH(resource!$CC191,day_wise_sales_data!$A$2:$A$500,0),MATCH(resource!BZ$2,INDIRECT("day_wise_sales_data!$B$1:$BZ$1"),0)),0)</f>
        <v>0</v>
      </c>
      <c r="CA191" s="3" t="str">
        <f ca="1">IFERROR(INDEX(INDIRECT("day_wise_sales_data!$B$2:$BZ$599"),MATCH(resource!$CC191,day_wise_sales_data!$A$2:$A$500,0),MATCH(resource!CA$2,INDIRECT("day_wise_sales_data!$B$1:$BZ$1"),0)),0)</f>
        <v>dd</v>
      </c>
      <c r="CC191" s="4" t="str">
        <f>sales_data!H190</f>
        <v>DHK12131</v>
      </c>
      <c r="CD191" s="1">
        <v>189</v>
      </c>
      <c r="CE191" s="1" t="str">
        <f>IF(AQ191=report!$AQ$3,resource!CD191,"")</f>
        <v/>
      </c>
      <c r="CF191" s="5" t="str">
        <f>IFERROR(SMALL($CE$3:$CE$1001,ROWS($CE$3:CE191)),"")</f>
        <v/>
      </c>
      <c r="CH191">
        <f>IFERROR(VLOOKUP($CC191,data_pull!$E$22:$G$700,2,0),0)</f>
        <v>100325.55</v>
      </c>
      <c r="CI191" s="1">
        <f t="shared" si="75"/>
        <v>154</v>
      </c>
      <c r="CJ191" s="1">
        <f t="shared" si="74"/>
        <v>0</v>
      </c>
      <c r="CK191" s="1" t="s">
        <v>1415</v>
      </c>
      <c r="CL191" s="1">
        <f t="shared" si="76"/>
        <v>111</v>
      </c>
      <c r="CM191" s="1" t="str">
        <f>IFERROR(VLOOKUP($CK191,stock_data!$B$3:$W$612,2,0),0)</f>
        <v>KVIT SEAS -100 ml (EXP)</v>
      </c>
      <c r="CN191" s="1" t="str">
        <f>IFERROR(VLOOKUP($CK191,stock_data!$B$3:$W$612,4,0),0)</f>
        <v>1x100ml</v>
      </c>
      <c r="CO191" s="1">
        <f>IFERROR(VLOOKUP($CK191,stock_data!$B$3:$W$612,5,0),0)</f>
        <v>70</v>
      </c>
      <c r="CP191" s="3">
        <f t="shared" si="77"/>
        <v>0</v>
      </c>
      <c r="CQ191" s="3">
        <f t="shared" si="78"/>
        <v>0</v>
      </c>
      <c r="CR191" s="1">
        <f>IFERROR(VLOOKUP($CK191,stock_data!$B$3:$W$612,6,0),0)</f>
        <v>0</v>
      </c>
      <c r="CS191" s="1">
        <f>IFERROR(VLOOKUP($CK191,stock_data!$B$3:$W$612,7,0),0)</f>
        <v>0</v>
      </c>
      <c r="CT191" s="1">
        <f>IFERROR(VLOOKUP($CK191,stock_data!$B$3:$W$612,8,0),0)</f>
        <v>0</v>
      </c>
      <c r="CU191" s="1">
        <f>IFERROR(VLOOKUP($CK191,stock_data!$B$3:$W$612,9,0),0)</f>
        <v>0</v>
      </c>
      <c r="CV191" s="1">
        <f>IFERROR(VLOOKUP($CK191,stock_data!$B$3:$W$612,10,0),0)</f>
        <v>0</v>
      </c>
      <c r="CW191" s="1">
        <f>IFERROR(VLOOKUP($CK191,stock_data!$B$3:$W$612,11,0),0)</f>
        <v>0</v>
      </c>
      <c r="CX191" s="1">
        <f>IFERROR(VLOOKUP($CK191,stock_data!$B$3:$W$612,12,0),0)</f>
        <v>0</v>
      </c>
      <c r="CY191" s="1">
        <f>IFERROR(VLOOKUP($CK191,stock_data!$B$3:$W$612,13,0),0)</f>
        <v>0</v>
      </c>
      <c r="CZ191" s="1">
        <f>IFERROR(VLOOKUP($CK191,stock_data!$B$3:$W$612,14,0),0)</f>
        <v>0</v>
      </c>
      <c r="DA191" s="1">
        <f>IFERROR(VLOOKUP($CK191,stock_data!$B$3:$W$612,15,0),0)</f>
        <v>0</v>
      </c>
      <c r="DB191" s="1">
        <f>IFERROR(VLOOKUP($CK191,stock_data!$B$3:$W$612,16,0),0)</f>
        <v>0</v>
      </c>
      <c r="DC191" s="1">
        <f>IFERROR(VLOOKUP($CK191,stock_data!$B$3:$W$612,17,0),0)</f>
        <v>0</v>
      </c>
      <c r="DD191" s="1">
        <f>IFERROR(VLOOKUP($CK191,stock_data!$B$3:$W$612,18,0),0)</f>
        <v>0</v>
      </c>
      <c r="DE191" s="1">
        <f>IFERROR(VLOOKUP($CK191,stock_data!$B$3:$W$612,19,0),0)</f>
        <v>0</v>
      </c>
      <c r="DF191" s="1">
        <f>IFERROR(VLOOKUP($CK191,stock_data!$B$3:$W$612,20,0),0)</f>
        <v>0</v>
      </c>
      <c r="DG191" s="1">
        <f>IFERROR(VLOOKUP($CK191,stock_data!$B$3:$W$612,21,0),0)</f>
        <v>0</v>
      </c>
      <c r="DH191" s="1">
        <f>IFERROR(VLOOKUP($CK191,stock_data!$B$3:$W$612,22,0),0)</f>
        <v>0</v>
      </c>
      <c r="DI191" s="1">
        <f t="shared" si="79"/>
        <v>0</v>
      </c>
      <c r="DJ191" s="1">
        <f t="shared" si="80"/>
        <v>0</v>
      </c>
      <c r="DK191" s="3">
        <f>IFERROR(INDEX(COD_SALES!$B$5:$Z$500,MATCH(resource!$CC191,COD_SALES!$A$5:$A$500,0),MATCH(resource!DK$2,COD_SALES!$B$4:$Z$4,0)),"")</f>
        <v>0</v>
      </c>
      <c r="DL191" s="3">
        <f>IFERROR(INDEX(COD_SALES!$B$5:$Z$500,MATCH(resource!$CC191,COD_SALES!$A$5:$A$500,0),MATCH(resource!DL$2,COD_SALES!$B$4:$Z$4,0)),"")</f>
        <v>1</v>
      </c>
      <c r="DM191" s="3">
        <f>IFERROR(INDEX(COD_SALES!$B$5:$Z$500,MATCH(resource!$CC191,COD_SALES!$A$5:$A$500,0),MATCH(resource!DM$2,COD_SALES!$B$4:$Z$4,0)),"")</f>
        <v>1</v>
      </c>
      <c r="DN191" s="3" t="str">
        <f>IFERROR(INDEX(COD_SALES!$B$5:$Z$500,MATCH(resource!$CC191,COD_SALES!$A$5:$A$500,0),MATCH(resource!DN$2,COD_SALES!$B$4:$Z$4,0)),"")</f>
        <v/>
      </c>
      <c r="DO191" s="3">
        <f>IFERROR(INDEX(COD_SALES!$B$5:$Z$500,MATCH(resource!$CC191,COD_SALES!$A$5:$A$500,0),MATCH(resource!DO$2,COD_SALES!$B$4:$Z$4,0)),"")</f>
        <v>0</v>
      </c>
      <c r="DP191" s="3">
        <f>IFERROR(INDEX(COD_SALES!$B$5:$Z$500,MATCH(resource!$CC191,COD_SALES!$A$5:$A$500,0),MATCH(resource!DP$2,COD_SALES!$B$4:$Z$4,0)),"")</f>
        <v>0</v>
      </c>
      <c r="DQ191" s="3" t="str">
        <f>IFERROR(INDEX(COD_SALES!$B$5:$Z$500,MATCH(resource!$CC191,COD_SALES!$A$5:$A$500,0),MATCH(resource!DQ$2,COD_SALES!$B$4:$Z$4,0)),"")</f>
        <v/>
      </c>
      <c r="DR191" s="3">
        <f>IFERROR(INDEX(COD_SALES!$B$5:$Z$500,MATCH(resource!$CC191,COD_SALES!$A$5:$A$500,0),MATCH(resource!DR$2,COD_SALES!$B$4:$Z$4,0)),"")</f>
        <v>0</v>
      </c>
      <c r="DS191" s="3">
        <f>IFERROR(INDEX(COD_SALES!$B$5:$Z$500,MATCH(resource!$CC191,COD_SALES!$A$5:$A$500,0),MATCH(resource!DS$2,COD_SALES!$B$4:$Z$4,0)),"")</f>
        <v>4</v>
      </c>
      <c r="DT191" s="3">
        <f>IFERROR(INDEX(COD_SALES!$B$5:$Z$500,MATCH(resource!$CC191,COD_SALES!$A$5:$A$500,0),MATCH(resource!DT$2,COD_SALES!$B$4:$Z$4,0)),"")</f>
        <v>5</v>
      </c>
      <c r="DU191" s="3">
        <f>IFERROR(INDEX(COD_SALES!$B$5:$Z$500,MATCH(resource!$CC191,COD_SALES!$A$5:$A$500,0),MATCH(resource!DU$2,COD_SALES!$B$4:$Z$4,0)),"")</f>
        <v>5</v>
      </c>
      <c r="DV191" s="3">
        <f>IFERROR(INDEX(COD_SALES!$B$5:$Z$500,MATCH(resource!$CC191,COD_SALES!$A$5:$A$500,0),MATCH(resource!DV$2,COD_SALES!$B$4:$Z$4,0)),"")</f>
        <v>0</v>
      </c>
      <c r="DW191" s="3">
        <f>IFERROR(INDEX(COD_SALES!$B$5:$Z$500,MATCH(resource!$CC191,COD_SALES!$A$5:$A$500,0),MATCH(resource!DW$2,COD_SALES!$B$4:$Z$4,0)),"")</f>
        <v>16</v>
      </c>
      <c r="DX191" s="3">
        <f>IFERROR(INDEX(COD_SALES!$B$5:$Z$500,MATCH(resource!$CC191,COD_SALES!$A$5:$A$500,0),MATCH(resource!DX$2,COD_SALES!$B$4:$Z$4,0)),"")</f>
        <v>15</v>
      </c>
      <c r="DY191" s="3">
        <f>IFERROR(INDEX(COD_SALES!$B$5:$Z$500,MATCH(resource!$CC191,COD_SALES!$A$5:$A$500,0),MATCH(resource!DY$2,COD_SALES!$B$4:$Z$4,0)),"")</f>
        <v>0</v>
      </c>
      <c r="DZ191" s="3">
        <f>IFERROR(INDEX(COD_SALES!$B$5:$Z$500,MATCH(resource!$CC191,COD_SALES!$A$5:$A$500,0),MATCH(resource!DZ$2,COD_SALES!$B$4:$Z$4,0)),"")</f>
        <v>10</v>
      </c>
      <c r="EA191" s="3">
        <f>IFERROR(INDEX(COD_SALES!$B$5:$Z$500,MATCH(resource!$CC191,COD_SALES!$A$5:$A$500,0),MATCH(resource!EA$2,COD_SALES!$B$4:$Z$4,0)),"")</f>
        <v>2</v>
      </c>
      <c r="EB191" s="3">
        <f t="shared" si="81"/>
        <v>16829.14</v>
      </c>
      <c r="ED191" s="3">
        <f>IFERROR(VLOOKUP($CK191,depot_prod_sales!$B$5:$S$200,3,0),0)</f>
        <v>0</v>
      </c>
      <c r="EE191" s="3">
        <f>IFERROR(VLOOKUP($CK191,depot_prod_sales!$B$5:$S$200,4,0),0)</f>
        <v>0</v>
      </c>
      <c r="EF191" s="3">
        <f>IFERROR(VLOOKUP($CK191,depot_prod_sales!$B$5:$S$200,5,0),0)</f>
        <v>0</v>
      </c>
      <c r="EG191" s="3">
        <f>IFERROR(VLOOKUP($CK191,depot_prod_sales!$B$5:$S$200,6,0),0)</f>
        <v>0</v>
      </c>
      <c r="EH191" s="3">
        <f>IFERROR(VLOOKUP($CK191,depot_prod_sales!$B$5:$S$200,7,0),0)</f>
        <v>0</v>
      </c>
      <c r="EI191" s="3">
        <f>IFERROR(VLOOKUP($CK191,depot_prod_sales!$B$5:$S$200,8,0),0)</f>
        <v>0</v>
      </c>
      <c r="EJ191" s="3">
        <f>IFERROR(VLOOKUP($CK191,depot_prod_sales!$B$5:$S$200,9,0),0)</f>
        <v>0</v>
      </c>
      <c r="EK191" s="3">
        <f>IFERROR(VLOOKUP($CK191,depot_prod_sales!$B$5:$S$200,10,0),0)</f>
        <v>0</v>
      </c>
      <c r="EL191" s="3">
        <f>IFERROR(VLOOKUP($CK191,depot_prod_sales!$B$5:$S$200,11,0),0)</f>
        <v>0</v>
      </c>
      <c r="EM191" s="3">
        <f>IFERROR(VLOOKUP($CK191,depot_prod_sales!$B$5:$S$200,12,0),0)</f>
        <v>0</v>
      </c>
      <c r="EN191" s="3">
        <f>IFERROR(VLOOKUP($CK191,depot_prod_sales!$B$5:$S$200,13,0),0)</f>
        <v>0</v>
      </c>
      <c r="EO191" s="3">
        <f>IFERROR(VLOOKUP($CK191,depot_prod_sales!$B$5:$S$200,14,0),0)</f>
        <v>0</v>
      </c>
      <c r="EP191" s="3">
        <f>IFERROR(VLOOKUP($CK191,depot_prod_sales!$B$5:$S$200,15,0),0)</f>
        <v>0</v>
      </c>
      <c r="EQ191" s="3">
        <f>IFERROR(VLOOKUP($CK191,depot_prod_sales!$B$5:$S$200,16,0),0)</f>
        <v>0</v>
      </c>
      <c r="ER191" s="3">
        <f>IFERROR(VLOOKUP($CK191,depot_prod_sales!$B$5:$S$200,17,0),0)</f>
        <v>0</v>
      </c>
      <c r="ES191" s="3">
        <f>IFERROR(VLOOKUP($CK191,depot_prod_sales!$B$5:$S$200,18,0),0)</f>
        <v>0</v>
      </c>
      <c r="ET191" s="116">
        <f t="shared" si="82"/>
        <v>0</v>
      </c>
      <c r="EU191" s="116">
        <f t="shared" si="83"/>
        <v>0</v>
      </c>
      <c r="EW191" s="3">
        <f>IFERROR(VLOOKUP(CC191,data_pull!$AO$25:$AR$546,2,0),0)</f>
        <v>26</v>
      </c>
      <c r="EX191" s="1">
        <f>IFERROR(VLOOKUP(CC191,data_pull!$AO$25:$AR$546,4,0),0)</f>
        <v>170000</v>
      </c>
    </row>
    <row r="192" spans="13:154" x14ac:dyDescent="0.25"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4" t="str">
        <f>sales_data!B191</f>
        <v>Farid Ahmed</v>
      </c>
      <c r="AR192" s="4" t="str">
        <f>sales_data!C191</f>
        <v>Mizanur Rahman-2</v>
      </c>
      <c r="AS192" s="5" t="str">
        <f t="shared" si="73"/>
        <v/>
      </c>
      <c r="AT192" s="4" t="str">
        <f>sales_data!I191</f>
        <v>Zillur Rahman-4</v>
      </c>
      <c r="AU192" s="4" t="str">
        <f>sales_data!W191</f>
        <v>S.S.M.C.H-1 (Pb)</v>
      </c>
      <c r="AV192" s="1">
        <f>sales_data!N191</f>
        <v>81089.31</v>
      </c>
      <c r="AW192" s="1">
        <f>sales_data!P191</f>
        <v>8</v>
      </c>
      <c r="AX192" s="3">
        <f ca="1">IFERROR(INDEX(INDIRECT("day_wise_sales_data!$B$2:$BZ$599"),MATCH(resource!$CC192,day_wise_sales_data!$A$2:$A$500,0),MATCH(resource!AX$2,INDIRECT("day_wise_sales_data!$B$1:$BZ$1"),0)),0)</f>
        <v>0</v>
      </c>
      <c r="AY192" s="3">
        <f ca="1">IFERROR(INDEX(INDIRECT("day_wise_sales_data!$B$2:$BZ$599"),MATCH(resource!$CC192,day_wise_sales_data!$A$2:$A$500,0),MATCH(resource!AY$2,INDIRECT("day_wise_sales_data!$B$1:$BZ$1"),0)),0)</f>
        <v>0</v>
      </c>
      <c r="AZ192" s="3">
        <f ca="1">IFERROR(INDEX(INDIRECT("day_wise_sales_data!$B$2:$BZ$599"),MATCH(resource!$CC192,day_wise_sales_data!$A$2:$A$500,0),MATCH(resource!AZ$2,INDIRECT("day_wise_sales_data!$B$1:$BZ$1"),0)),0)</f>
        <v>0</v>
      </c>
      <c r="BA192" s="3">
        <f ca="1">IFERROR(INDEX(INDIRECT("day_wise_sales_data!$B$2:$BZ$599"),MATCH(resource!$CC192,day_wise_sales_data!$A$2:$A$500,0),MATCH(resource!BA$2,INDIRECT("day_wise_sales_data!$B$1:$BZ$1"),0)),0)</f>
        <v>0</v>
      </c>
      <c r="BB192" s="3">
        <f ca="1">IFERROR(INDEX(INDIRECT("day_wise_sales_data!$B$2:$BZ$599"),MATCH(resource!$CC192,day_wise_sales_data!$A$2:$A$500,0),MATCH(resource!BB$2,INDIRECT("day_wise_sales_data!$B$1:$BZ$1"),0)),0)</f>
        <v>0</v>
      </c>
      <c r="BC192" s="3">
        <f ca="1">IFERROR(INDEX(INDIRECT("day_wise_sales_data!$B$2:$BZ$599"),MATCH(resource!$CC192,day_wise_sales_data!$A$2:$A$500,0),MATCH(resource!BC$2,INDIRECT("day_wise_sales_data!$B$1:$BZ$1"),0)),0)</f>
        <v>0</v>
      </c>
      <c r="BD192" s="3">
        <f ca="1">IFERROR(INDEX(INDIRECT("day_wise_sales_data!$B$2:$BZ$599"),MATCH(resource!$CC192,day_wise_sales_data!$A$2:$A$500,0),MATCH(resource!BD$2,INDIRECT("day_wise_sales_data!$B$1:$BZ$1"),0)),0)</f>
        <v>0</v>
      </c>
      <c r="BE192" s="3">
        <f ca="1">IFERROR(INDEX(INDIRECT("day_wise_sales_data!$B$2:$BZ$599"),MATCH(resource!$CC192,day_wise_sales_data!$A$2:$A$500,0),MATCH(resource!BE$2,INDIRECT("day_wise_sales_data!$B$1:$BZ$1"),0)),0)</f>
        <v>0</v>
      </c>
      <c r="BF192" s="3">
        <f ca="1">IFERROR(INDEX(INDIRECT("day_wise_sales_data!$B$2:$BZ$599"),MATCH(resource!$CC192,day_wise_sales_data!$A$2:$A$500,0),MATCH(resource!BF$2,INDIRECT("day_wise_sales_data!$B$1:$BZ$1"),0)),0)</f>
        <v>0</v>
      </c>
      <c r="BG192" s="3">
        <f ca="1">IFERROR(INDEX(INDIRECT("day_wise_sales_data!$B$2:$BZ$599"),MATCH(resource!$CC192,day_wise_sales_data!$A$2:$A$500,0),MATCH(resource!BG$2,INDIRECT("day_wise_sales_data!$B$1:$BZ$1"),0)),0)</f>
        <v>0</v>
      </c>
      <c r="BH192" s="3">
        <f ca="1">IFERROR(INDEX(INDIRECT("day_wise_sales_data!$B$2:$BZ$599"),MATCH(resource!$CC192,day_wise_sales_data!$A$2:$A$500,0),MATCH(resource!BH$2,INDIRECT("day_wise_sales_data!$B$1:$BZ$1"),0)),0)</f>
        <v>0</v>
      </c>
      <c r="BI192" s="3">
        <f ca="1">IFERROR(INDEX(INDIRECT("day_wise_sales_data!$B$2:$BZ$599"),MATCH(resource!$CC192,day_wise_sales_data!$A$2:$A$500,0),MATCH(resource!BI$2,INDIRECT("day_wise_sales_data!$B$1:$BZ$1"),0)),0)</f>
        <v>345.42</v>
      </c>
      <c r="BJ192" s="3">
        <f ca="1">IFERROR(INDEX(INDIRECT("day_wise_sales_data!$B$2:$BZ$599"),MATCH(resource!$CC192,day_wise_sales_data!$A$2:$A$500,0),MATCH(resource!BJ$2,INDIRECT("day_wise_sales_data!$B$1:$BZ$1"),0)),0)</f>
        <v>0</v>
      </c>
      <c r="BK192" s="3">
        <f ca="1">IFERROR(INDEX(INDIRECT("day_wise_sales_data!$B$2:$BZ$599"),MATCH(resource!$CC192,day_wise_sales_data!$A$2:$A$500,0),MATCH(resource!BK$2,INDIRECT("day_wise_sales_data!$B$1:$BZ$1"),0)),0)</f>
        <v>21438.560000000001</v>
      </c>
      <c r="BL192" s="3">
        <f ca="1">IFERROR(INDEX(INDIRECT("day_wise_sales_data!$B$2:$BZ$599"),MATCH(resource!$CC192,day_wise_sales_data!$A$2:$A$500,0),MATCH(resource!BL$2,INDIRECT("day_wise_sales_data!$B$1:$BZ$1"),0)),0)</f>
        <v>0</v>
      </c>
      <c r="BM192" s="3">
        <f ca="1">IFERROR(INDEX(INDIRECT("day_wise_sales_data!$B$2:$BZ$599"),MATCH(resource!$CC192,day_wise_sales_data!$A$2:$A$500,0),MATCH(resource!BM$2,INDIRECT("day_wise_sales_data!$B$1:$BZ$1"),0)),0)</f>
        <v>0</v>
      </c>
      <c r="BN192" s="3">
        <f ca="1">IFERROR(INDEX(INDIRECT("day_wise_sales_data!$B$2:$BZ$599"),MATCH(resource!$CC192,day_wise_sales_data!$A$2:$A$500,0),MATCH(resource!BN$2,INDIRECT("day_wise_sales_data!$B$1:$BZ$1"),0)),0)</f>
        <v>23998.25</v>
      </c>
      <c r="BO192" s="3">
        <f ca="1">IFERROR(INDEX(INDIRECT("day_wise_sales_data!$B$2:$BZ$599"),MATCH(resource!$CC192,day_wise_sales_data!$A$2:$A$500,0),MATCH(resource!BO$2,INDIRECT("day_wise_sales_data!$B$1:$BZ$1"),0)),0)</f>
        <v>0</v>
      </c>
      <c r="BP192" s="3">
        <f ca="1">IFERROR(INDEX(INDIRECT("day_wise_sales_data!$B$2:$BZ$599"),MATCH(resource!$CC192,day_wise_sales_data!$A$2:$A$500,0),MATCH(resource!BP$2,INDIRECT("day_wise_sales_data!$B$1:$BZ$1"),0)),0)</f>
        <v>2415.13</v>
      </c>
      <c r="BQ192" s="3">
        <f ca="1">IFERROR(INDEX(INDIRECT("day_wise_sales_data!$B$2:$BZ$599"),MATCH(resource!$CC192,day_wise_sales_data!$A$2:$A$500,0),MATCH(resource!BQ$2,INDIRECT("day_wise_sales_data!$B$1:$BZ$1"),0)),0)</f>
        <v>0</v>
      </c>
      <c r="BR192" s="3">
        <f ca="1">IFERROR(INDEX(INDIRECT("day_wise_sales_data!$B$2:$BZ$599"),MATCH(resource!$CC192,day_wise_sales_data!$A$2:$A$500,0),MATCH(resource!BR$2,INDIRECT("day_wise_sales_data!$B$1:$BZ$1"),0)),0)</f>
        <v>14799.61</v>
      </c>
      <c r="BS192" s="3">
        <f ca="1">IFERROR(INDEX(INDIRECT("day_wise_sales_data!$B$2:$BZ$599"),MATCH(resource!$CC192,day_wise_sales_data!$A$2:$A$500,0),MATCH(resource!BS$2,INDIRECT("day_wise_sales_data!$B$1:$BZ$1"),0)),0)</f>
        <v>0</v>
      </c>
      <c r="BT192" s="3">
        <f ca="1">IFERROR(INDEX(INDIRECT("day_wise_sales_data!$B$2:$BZ$599"),MATCH(resource!$CC192,day_wise_sales_data!$A$2:$A$500,0),MATCH(resource!BT$2,INDIRECT("day_wise_sales_data!$B$1:$BZ$1"),0)),0)</f>
        <v>18092.34</v>
      </c>
      <c r="BU192" s="3">
        <f ca="1">IFERROR(INDEX(INDIRECT("day_wise_sales_data!$B$2:$BZ$599"),MATCH(resource!$CC192,day_wise_sales_data!$A$2:$A$500,0),MATCH(resource!BU$2,INDIRECT("day_wise_sales_data!$B$1:$BZ$1"),0)),0)</f>
        <v>0</v>
      </c>
      <c r="BV192" s="3">
        <f ca="1">IFERROR(INDEX(INDIRECT("day_wise_sales_data!$B$2:$BZ$599"),MATCH(resource!$CC192,day_wise_sales_data!$A$2:$A$500,0),MATCH(resource!BV$2,INDIRECT("day_wise_sales_data!$B$1:$BZ$1"),0)),0)</f>
        <v>0</v>
      </c>
      <c r="BW192" s="3">
        <f ca="1">IFERROR(INDEX(INDIRECT("day_wise_sales_data!$B$2:$BZ$599"),MATCH(resource!$CC192,day_wise_sales_data!$A$2:$A$500,0),MATCH(resource!BW$2,INDIRECT("day_wise_sales_data!$B$1:$BZ$1"),0)),0)</f>
        <v>0</v>
      </c>
      <c r="BX192" s="3">
        <f ca="1">IFERROR(INDEX(INDIRECT("day_wise_sales_data!$B$2:$BZ$599"),MATCH(resource!$CC192,day_wise_sales_data!$A$2:$A$500,0),MATCH(resource!BX$2,INDIRECT("day_wise_sales_data!$B$1:$BZ$1"),0)),0)</f>
        <v>0</v>
      </c>
      <c r="BY192" s="3">
        <f ca="1">IFERROR(INDEX(INDIRECT("day_wise_sales_data!$B$2:$BZ$599"),MATCH(resource!$CC192,day_wise_sales_data!$A$2:$A$500,0),MATCH(resource!BY$2,INDIRECT("day_wise_sales_data!$B$1:$BZ$1"),0)),0)</f>
        <v>0</v>
      </c>
      <c r="BZ192" s="3">
        <f ca="1">IFERROR(INDEX(INDIRECT("day_wise_sales_data!$B$2:$BZ$599"),MATCH(resource!$CC192,day_wise_sales_data!$A$2:$A$500,0),MATCH(resource!BZ$2,INDIRECT("day_wise_sales_data!$B$1:$BZ$1"),0)),0)</f>
        <v>0</v>
      </c>
      <c r="CA192" s="3" t="str">
        <f ca="1">IFERROR(INDEX(INDIRECT("day_wise_sales_data!$B$2:$BZ$599"),MATCH(resource!$CC192,day_wise_sales_data!$A$2:$A$500,0),MATCH(resource!CA$2,INDIRECT("day_wise_sales_data!$B$1:$BZ$1"),0)),0)</f>
        <v>dd</v>
      </c>
      <c r="CC192" s="4" t="str">
        <f>sales_data!H191</f>
        <v>DHK06158</v>
      </c>
      <c r="CD192" s="1">
        <v>190</v>
      </c>
      <c r="CE192" s="1" t="str">
        <f>IF(AQ192=report!$AQ$3,resource!CD192,"")</f>
        <v/>
      </c>
      <c r="CF192" s="5" t="str">
        <f>IFERROR(SMALL($CE$3:$CE$1001,ROWS($CE$3:CE192)),"")</f>
        <v/>
      </c>
      <c r="CH192">
        <f>IFERROR(VLOOKUP($CC192,data_pull!$E$22:$G$700,2,0),0)</f>
        <v>81089.31</v>
      </c>
      <c r="CI192" s="1">
        <f t="shared" si="75"/>
        <v>154</v>
      </c>
      <c r="CJ192" s="1">
        <f t="shared" si="74"/>
        <v>9</v>
      </c>
      <c r="CK192" s="1" t="s">
        <v>1418</v>
      </c>
      <c r="CL192" s="1">
        <f t="shared" si="76"/>
        <v>62</v>
      </c>
      <c r="CM192" s="1" t="str">
        <f>IFERROR(VLOOKUP($CK192,stock_data!$B$3:$W$612,2,0),0)</f>
        <v>KVIT SEAS -200 ml (EXP)</v>
      </c>
      <c r="CN192" s="1" t="str">
        <f>IFERROR(VLOOKUP($CK192,stock_data!$B$3:$W$612,4,0),0)</f>
        <v>1x200ml</v>
      </c>
      <c r="CO192" s="1">
        <f>IFERROR(VLOOKUP($CK192,stock_data!$B$3:$W$612,5,0),0)</f>
        <v>128</v>
      </c>
      <c r="CP192" s="3">
        <f t="shared" si="77"/>
        <v>9</v>
      </c>
      <c r="CQ192" s="3">
        <f t="shared" si="78"/>
        <v>1152</v>
      </c>
      <c r="CR192" s="1">
        <f>IFERROR(VLOOKUP($CK192,stock_data!$B$3:$W$612,6,0),0)</f>
        <v>0</v>
      </c>
      <c r="CS192" s="1">
        <f>IFERROR(VLOOKUP($CK192,stock_data!$B$3:$W$612,7,0),0)</f>
        <v>0</v>
      </c>
      <c r="CT192" s="1">
        <f>IFERROR(VLOOKUP($CK192,stock_data!$B$3:$W$612,8,0),0)</f>
        <v>0</v>
      </c>
      <c r="CU192" s="1">
        <f>IFERROR(VLOOKUP($CK192,stock_data!$B$3:$W$612,9,0),0)</f>
        <v>0</v>
      </c>
      <c r="CV192" s="1">
        <f>IFERROR(VLOOKUP($CK192,stock_data!$B$3:$W$612,10,0),0)</f>
        <v>0</v>
      </c>
      <c r="CW192" s="1">
        <f>IFERROR(VLOOKUP($CK192,stock_data!$B$3:$W$612,11,0),0)</f>
        <v>0</v>
      </c>
      <c r="CX192" s="1">
        <f>IFERROR(VLOOKUP($CK192,stock_data!$B$3:$W$612,12,0),0)</f>
        <v>0</v>
      </c>
      <c r="CY192" s="1">
        <f>IFERROR(VLOOKUP($CK192,stock_data!$B$3:$W$612,13,0),0)</f>
        <v>0</v>
      </c>
      <c r="CZ192" s="1">
        <f>IFERROR(VLOOKUP($CK192,stock_data!$B$3:$W$612,14,0),0)</f>
        <v>0</v>
      </c>
      <c r="DA192" s="1">
        <f>IFERROR(VLOOKUP($CK192,stock_data!$B$3:$W$612,15,0),0)</f>
        <v>0</v>
      </c>
      <c r="DB192" s="1">
        <f>IFERROR(VLOOKUP($CK192,stock_data!$B$3:$W$612,16,0),0)</f>
        <v>0</v>
      </c>
      <c r="DC192" s="1">
        <f>IFERROR(VLOOKUP($CK192,stock_data!$B$3:$W$612,17,0),0)</f>
        <v>0</v>
      </c>
      <c r="DD192" s="1">
        <f>IFERROR(VLOOKUP($CK192,stock_data!$B$3:$W$612,18,0),0)</f>
        <v>0</v>
      </c>
      <c r="DE192" s="1">
        <f>IFERROR(VLOOKUP($CK192,stock_data!$B$3:$W$612,19,0),0)</f>
        <v>0</v>
      </c>
      <c r="DF192" s="1">
        <f>IFERROR(VLOOKUP($CK192,stock_data!$B$3:$W$612,20,0),0)</f>
        <v>0</v>
      </c>
      <c r="DG192" s="1">
        <f>IFERROR(VLOOKUP($CK192,stock_data!$B$3:$W$612,21,0),0)</f>
        <v>0</v>
      </c>
      <c r="DH192" s="1">
        <f>IFERROR(VLOOKUP($CK192,stock_data!$B$3:$W$612,22,0),0)</f>
        <v>0</v>
      </c>
      <c r="DI192" s="1">
        <f t="shared" si="79"/>
        <v>0</v>
      </c>
      <c r="DJ192" s="1">
        <f t="shared" si="80"/>
        <v>0</v>
      </c>
      <c r="DK192" s="3" t="str">
        <f>IFERROR(INDEX(COD_SALES!$B$5:$Z$500,MATCH(resource!$CC192,COD_SALES!$A$5:$A$500,0),MATCH(resource!DK$2,COD_SALES!$B$4:$Z$4,0)),"")</f>
        <v/>
      </c>
      <c r="DL192" s="3" t="str">
        <f>IFERROR(INDEX(COD_SALES!$B$5:$Z$500,MATCH(resource!$CC192,COD_SALES!$A$5:$A$500,0),MATCH(resource!DL$2,COD_SALES!$B$4:$Z$4,0)),"")</f>
        <v/>
      </c>
      <c r="DM192" s="3" t="str">
        <f>IFERROR(INDEX(COD_SALES!$B$5:$Z$500,MATCH(resource!$CC192,COD_SALES!$A$5:$A$500,0),MATCH(resource!DM$2,COD_SALES!$B$4:$Z$4,0)),"")</f>
        <v/>
      </c>
      <c r="DN192" s="3" t="str">
        <f>IFERROR(INDEX(COD_SALES!$B$5:$Z$500,MATCH(resource!$CC192,COD_SALES!$A$5:$A$500,0),MATCH(resource!DN$2,COD_SALES!$B$4:$Z$4,0)),"")</f>
        <v/>
      </c>
      <c r="DO192" s="3" t="str">
        <f>IFERROR(INDEX(COD_SALES!$B$5:$Z$500,MATCH(resource!$CC192,COD_SALES!$A$5:$A$500,0),MATCH(resource!DO$2,COD_SALES!$B$4:$Z$4,0)),"")</f>
        <v/>
      </c>
      <c r="DP192" s="3" t="str">
        <f>IFERROR(INDEX(COD_SALES!$B$5:$Z$500,MATCH(resource!$CC192,COD_SALES!$A$5:$A$500,0),MATCH(resource!DP$2,COD_SALES!$B$4:$Z$4,0)),"")</f>
        <v/>
      </c>
      <c r="DQ192" s="3" t="str">
        <f>IFERROR(INDEX(COD_SALES!$B$5:$Z$500,MATCH(resource!$CC192,COD_SALES!$A$5:$A$500,0),MATCH(resource!DQ$2,COD_SALES!$B$4:$Z$4,0)),"")</f>
        <v/>
      </c>
      <c r="DR192" s="3" t="str">
        <f>IFERROR(INDEX(COD_SALES!$B$5:$Z$500,MATCH(resource!$CC192,COD_SALES!$A$5:$A$500,0),MATCH(resource!DR$2,COD_SALES!$B$4:$Z$4,0)),"")</f>
        <v/>
      </c>
      <c r="DS192" s="3" t="str">
        <f>IFERROR(INDEX(COD_SALES!$B$5:$Z$500,MATCH(resource!$CC192,COD_SALES!$A$5:$A$500,0),MATCH(resource!DS$2,COD_SALES!$B$4:$Z$4,0)),"")</f>
        <v/>
      </c>
      <c r="DT192" s="3" t="str">
        <f>IFERROR(INDEX(COD_SALES!$B$5:$Z$500,MATCH(resource!$CC192,COD_SALES!$A$5:$A$500,0),MATCH(resource!DT$2,COD_SALES!$B$4:$Z$4,0)),"")</f>
        <v/>
      </c>
      <c r="DU192" s="3" t="str">
        <f>IFERROR(INDEX(COD_SALES!$B$5:$Z$500,MATCH(resource!$CC192,COD_SALES!$A$5:$A$500,0),MATCH(resource!DU$2,COD_SALES!$B$4:$Z$4,0)),"")</f>
        <v/>
      </c>
      <c r="DV192" s="3" t="str">
        <f>IFERROR(INDEX(COD_SALES!$B$5:$Z$500,MATCH(resource!$CC192,COD_SALES!$A$5:$A$500,0),MATCH(resource!DV$2,COD_SALES!$B$4:$Z$4,0)),"")</f>
        <v/>
      </c>
      <c r="DW192" s="3" t="str">
        <f>IFERROR(INDEX(COD_SALES!$B$5:$Z$500,MATCH(resource!$CC192,COD_SALES!$A$5:$A$500,0),MATCH(resource!DW$2,COD_SALES!$B$4:$Z$4,0)),"")</f>
        <v/>
      </c>
      <c r="DX192" s="3" t="str">
        <f>IFERROR(INDEX(COD_SALES!$B$5:$Z$500,MATCH(resource!$CC192,COD_SALES!$A$5:$A$500,0),MATCH(resource!DX$2,COD_SALES!$B$4:$Z$4,0)),"")</f>
        <v/>
      </c>
      <c r="DY192" s="3" t="str">
        <f>IFERROR(INDEX(COD_SALES!$B$5:$Z$500,MATCH(resource!$CC192,COD_SALES!$A$5:$A$500,0),MATCH(resource!DY$2,COD_SALES!$B$4:$Z$4,0)),"")</f>
        <v/>
      </c>
      <c r="DZ192" s="3" t="str">
        <f>IFERROR(INDEX(COD_SALES!$B$5:$Z$500,MATCH(resource!$CC192,COD_SALES!$A$5:$A$500,0),MATCH(resource!DZ$2,COD_SALES!$B$4:$Z$4,0)),"")</f>
        <v/>
      </c>
      <c r="EA192" s="3" t="str">
        <f>IFERROR(INDEX(COD_SALES!$B$5:$Z$500,MATCH(resource!$CC192,COD_SALES!$A$5:$A$500,0),MATCH(resource!EA$2,COD_SALES!$B$4:$Z$4,0)),"")</f>
        <v/>
      </c>
      <c r="EB192" s="3">
        <f t="shared" si="81"/>
        <v>0</v>
      </c>
      <c r="ED192" s="3">
        <f>IFERROR(VLOOKUP($CK192,depot_prod_sales!$B$5:$S$200,3,0),0)</f>
        <v>0</v>
      </c>
      <c r="EE192" s="3">
        <f>IFERROR(VLOOKUP($CK192,depot_prod_sales!$B$5:$S$200,4,0),0)</f>
        <v>0</v>
      </c>
      <c r="EF192" s="3">
        <f>IFERROR(VLOOKUP($CK192,depot_prod_sales!$B$5:$S$200,5,0),0)</f>
        <v>0</v>
      </c>
      <c r="EG192" s="3">
        <f>IFERROR(VLOOKUP($CK192,depot_prod_sales!$B$5:$S$200,6,0),0)</f>
        <v>0</v>
      </c>
      <c r="EH192" s="3">
        <f>IFERROR(VLOOKUP($CK192,depot_prod_sales!$B$5:$S$200,7,0),0)</f>
        <v>0</v>
      </c>
      <c r="EI192" s="3">
        <f>IFERROR(VLOOKUP($CK192,depot_prod_sales!$B$5:$S$200,8,0),0)</f>
        <v>0</v>
      </c>
      <c r="EJ192" s="3">
        <f>IFERROR(VLOOKUP($CK192,depot_prod_sales!$B$5:$S$200,9,0),0)</f>
        <v>0</v>
      </c>
      <c r="EK192" s="3">
        <f>IFERROR(VLOOKUP($CK192,depot_prod_sales!$B$5:$S$200,10,0),0)</f>
        <v>0</v>
      </c>
      <c r="EL192" s="3">
        <f>IFERROR(VLOOKUP($CK192,depot_prod_sales!$B$5:$S$200,11,0),0)</f>
        <v>0</v>
      </c>
      <c r="EM192" s="3">
        <f>IFERROR(VLOOKUP($CK192,depot_prod_sales!$B$5:$S$200,12,0),0)</f>
        <v>0</v>
      </c>
      <c r="EN192" s="3">
        <f>IFERROR(VLOOKUP($CK192,depot_prod_sales!$B$5:$S$200,13,0),0)</f>
        <v>0</v>
      </c>
      <c r="EO192" s="3">
        <f>IFERROR(VLOOKUP($CK192,depot_prod_sales!$B$5:$S$200,14,0),0)</f>
        <v>0</v>
      </c>
      <c r="EP192" s="3">
        <f>IFERROR(VLOOKUP($CK192,depot_prod_sales!$B$5:$S$200,15,0),0)</f>
        <v>0</v>
      </c>
      <c r="EQ192" s="3">
        <f>IFERROR(VLOOKUP($CK192,depot_prod_sales!$B$5:$S$200,16,0),0)</f>
        <v>0</v>
      </c>
      <c r="ER192" s="3">
        <f>IFERROR(VLOOKUP($CK192,depot_prod_sales!$B$5:$S$200,17,0),0)</f>
        <v>0</v>
      </c>
      <c r="ES192" s="3">
        <f>IFERROR(VLOOKUP($CK192,depot_prod_sales!$B$5:$S$200,18,0),0)</f>
        <v>0</v>
      </c>
      <c r="ET192" s="116">
        <f t="shared" si="82"/>
        <v>0</v>
      </c>
      <c r="EU192" s="116">
        <f t="shared" si="83"/>
        <v>0</v>
      </c>
      <c r="EW192" s="3">
        <f>IFERROR(VLOOKUP(CC192,data_pull!$AO$25:$AR$546,2,0),0)</f>
        <v>0</v>
      </c>
      <c r="EX192" s="1">
        <f>IFERROR(VLOOKUP(CC192,data_pull!$AO$25:$AR$546,4,0),0)</f>
        <v>170000</v>
      </c>
    </row>
    <row r="193" spans="13:154" x14ac:dyDescent="0.25"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4" t="str">
        <f>sales_data!B192</f>
        <v>Farid Ahmed</v>
      </c>
      <c r="AR193" s="4" t="str">
        <f>sales_data!C192</f>
        <v>Mozammel Hossain</v>
      </c>
      <c r="AS193" s="5" t="str">
        <f t="shared" si="73"/>
        <v>Mozammel Hossain</v>
      </c>
      <c r="AT193" s="4" t="str">
        <f>sales_data!I192</f>
        <v>Jesmin Ferdausi</v>
      </c>
      <c r="AU193" s="4" t="str">
        <f>sales_data!W192</f>
        <v>Birdem-5 (Pb)</v>
      </c>
      <c r="AV193" s="1">
        <f>sales_data!N192</f>
        <v>53229.11</v>
      </c>
      <c r="AW193" s="1">
        <f>sales_data!P192</f>
        <v>1</v>
      </c>
      <c r="AX193" s="3">
        <f ca="1">IFERROR(INDEX(INDIRECT("day_wise_sales_data!$B$2:$BZ$599"),MATCH(resource!$CC193,day_wise_sales_data!$A$2:$A$500,0),MATCH(resource!AX$2,INDIRECT("day_wise_sales_data!$B$1:$BZ$1"),0)),0)</f>
        <v>0</v>
      </c>
      <c r="AY193" s="3">
        <f ca="1">IFERROR(INDEX(INDIRECT("day_wise_sales_data!$B$2:$BZ$599"),MATCH(resource!$CC193,day_wise_sales_data!$A$2:$A$500,0),MATCH(resource!AY$2,INDIRECT("day_wise_sales_data!$B$1:$BZ$1"),0)),0)</f>
        <v>0</v>
      </c>
      <c r="AZ193" s="3">
        <f ca="1">IFERROR(INDEX(INDIRECT("day_wise_sales_data!$B$2:$BZ$599"),MATCH(resource!$CC193,day_wise_sales_data!$A$2:$A$500,0),MATCH(resource!AZ$2,INDIRECT("day_wise_sales_data!$B$1:$BZ$1"),0)),0)</f>
        <v>0</v>
      </c>
      <c r="BA193" s="3">
        <f ca="1">IFERROR(INDEX(INDIRECT("day_wise_sales_data!$B$2:$BZ$599"),MATCH(resource!$CC193,day_wise_sales_data!$A$2:$A$500,0),MATCH(resource!BA$2,INDIRECT("day_wise_sales_data!$B$1:$BZ$1"),0)),0)</f>
        <v>0</v>
      </c>
      <c r="BB193" s="3">
        <f ca="1">IFERROR(INDEX(INDIRECT("day_wise_sales_data!$B$2:$BZ$599"),MATCH(resource!$CC193,day_wise_sales_data!$A$2:$A$500,0),MATCH(resource!BB$2,INDIRECT("day_wise_sales_data!$B$1:$BZ$1"),0)),0)</f>
        <v>0</v>
      </c>
      <c r="BC193" s="3">
        <f ca="1">IFERROR(INDEX(INDIRECT("day_wise_sales_data!$B$2:$BZ$599"),MATCH(resource!$CC193,day_wise_sales_data!$A$2:$A$500,0),MATCH(resource!BC$2,INDIRECT("day_wise_sales_data!$B$1:$BZ$1"),0)),0)</f>
        <v>0</v>
      </c>
      <c r="BD193" s="3">
        <f ca="1">IFERROR(INDEX(INDIRECT("day_wise_sales_data!$B$2:$BZ$599"),MATCH(resource!$CC193,day_wise_sales_data!$A$2:$A$500,0),MATCH(resource!BD$2,INDIRECT("day_wise_sales_data!$B$1:$BZ$1"),0)),0)</f>
        <v>0</v>
      </c>
      <c r="BE193" s="3">
        <f ca="1">IFERROR(INDEX(INDIRECT("day_wise_sales_data!$B$2:$BZ$599"),MATCH(resource!$CC193,day_wise_sales_data!$A$2:$A$500,0),MATCH(resource!BE$2,INDIRECT("day_wise_sales_data!$B$1:$BZ$1"),0)),0)</f>
        <v>0</v>
      </c>
      <c r="BF193" s="3">
        <f ca="1">IFERROR(INDEX(INDIRECT("day_wise_sales_data!$B$2:$BZ$599"),MATCH(resource!$CC193,day_wise_sales_data!$A$2:$A$500,0),MATCH(resource!BF$2,INDIRECT("day_wise_sales_data!$B$1:$BZ$1"),0)),0)</f>
        <v>0</v>
      </c>
      <c r="BG193" s="3">
        <f ca="1">IFERROR(INDEX(INDIRECT("day_wise_sales_data!$B$2:$BZ$599"),MATCH(resource!$CC193,day_wise_sales_data!$A$2:$A$500,0),MATCH(resource!BG$2,INDIRECT("day_wise_sales_data!$B$1:$BZ$1"),0)),0)</f>
        <v>0</v>
      </c>
      <c r="BH193" s="3">
        <f ca="1">IFERROR(INDEX(INDIRECT("day_wise_sales_data!$B$2:$BZ$599"),MATCH(resource!$CC193,day_wise_sales_data!$A$2:$A$500,0),MATCH(resource!BH$2,INDIRECT("day_wise_sales_data!$B$1:$BZ$1"),0)),0)</f>
        <v>0</v>
      </c>
      <c r="BI193" s="3">
        <f ca="1">IFERROR(INDEX(INDIRECT("day_wise_sales_data!$B$2:$BZ$599"),MATCH(resource!$CC193,day_wise_sales_data!$A$2:$A$500,0),MATCH(resource!BI$2,INDIRECT("day_wise_sales_data!$B$1:$BZ$1"),0)),0)</f>
        <v>0</v>
      </c>
      <c r="BJ193" s="3">
        <f ca="1">IFERROR(INDEX(INDIRECT("day_wise_sales_data!$B$2:$BZ$599"),MATCH(resource!$CC193,day_wise_sales_data!$A$2:$A$500,0),MATCH(resource!BJ$2,INDIRECT("day_wise_sales_data!$B$1:$BZ$1"),0)),0)</f>
        <v>0</v>
      </c>
      <c r="BK193" s="3">
        <f ca="1">IFERROR(INDEX(INDIRECT("day_wise_sales_data!$B$2:$BZ$599"),MATCH(resource!$CC193,day_wise_sales_data!$A$2:$A$500,0),MATCH(resource!BK$2,INDIRECT("day_wise_sales_data!$B$1:$BZ$1"),0)),0)</f>
        <v>0</v>
      </c>
      <c r="BL193" s="3">
        <f ca="1">IFERROR(INDEX(INDIRECT("day_wise_sales_data!$B$2:$BZ$599"),MATCH(resource!$CC193,day_wise_sales_data!$A$2:$A$500,0),MATCH(resource!BL$2,INDIRECT("day_wise_sales_data!$B$1:$BZ$1"),0)),0)</f>
        <v>0</v>
      </c>
      <c r="BM193" s="3">
        <f ca="1">IFERROR(INDEX(INDIRECT("day_wise_sales_data!$B$2:$BZ$599"),MATCH(resource!$CC193,day_wise_sales_data!$A$2:$A$500,0),MATCH(resource!BM$2,INDIRECT("day_wise_sales_data!$B$1:$BZ$1"),0)),0)</f>
        <v>0</v>
      </c>
      <c r="BN193" s="3">
        <f ca="1">IFERROR(INDEX(INDIRECT("day_wise_sales_data!$B$2:$BZ$599"),MATCH(resource!$CC193,day_wise_sales_data!$A$2:$A$500,0),MATCH(resource!BN$2,INDIRECT("day_wise_sales_data!$B$1:$BZ$1"),0)),0)</f>
        <v>53229.11</v>
      </c>
      <c r="BO193" s="3">
        <f ca="1">IFERROR(INDEX(INDIRECT("day_wise_sales_data!$B$2:$BZ$599"),MATCH(resource!$CC193,day_wise_sales_data!$A$2:$A$500,0),MATCH(resource!BO$2,INDIRECT("day_wise_sales_data!$B$1:$BZ$1"),0)),0)</f>
        <v>0</v>
      </c>
      <c r="BP193" s="3">
        <f ca="1">IFERROR(INDEX(INDIRECT("day_wise_sales_data!$B$2:$BZ$599"),MATCH(resource!$CC193,day_wise_sales_data!$A$2:$A$500,0),MATCH(resource!BP$2,INDIRECT("day_wise_sales_data!$B$1:$BZ$1"),0)),0)</f>
        <v>0</v>
      </c>
      <c r="BQ193" s="3">
        <f ca="1">IFERROR(INDEX(INDIRECT("day_wise_sales_data!$B$2:$BZ$599"),MATCH(resource!$CC193,day_wise_sales_data!$A$2:$A$500,0),MATCH(resource!BQ$2,INDIRECT("day_wise_sales_data!$B$1:$BZ$1"),0)),0)</f>
        <v>0</v>
      </c>
      <c r="BR193" s="3">
        <f ca="1">IFERROR(INDEX(INDIRECT("day_wise_sales_data!$B$2:$BZ$599"),MATCH(resource!$CC193,day_wise_sales_data!$A$2:$A$500,0),MATCH(resource!BR$2,INDIRECT("day_wise_sales_data!$B$1:$BZ$1"),0)),0)</f>
        <v>0</v>
      </c>
      <c r="BS193" s="3">
        <f ca="1">IFERROR(INDEX(INDIRECT("day_wise_sales_data!$B$2:$BZ$599"),MATCH(resource!$CC193,day_wise_sales_data!$A$2:$A$500,0),MATCH(resource!BS$2,INDIRECT("day_wise_sales_data!$B$1:$BZ$1"),0)),0)</f>
        <v>0</v>
      </c>
      <c r="BT193" s="3">
        <f ca="1">IFERROR(INDEX(INDIRECT("day_wise_sales_data!$B$2:$BZ$599"),MATCH(resource!$CC193,day_wise_sales_data!$A$2:$A$500,0),MATCH(resource!BT$2,INDIRECT("day_wise_sales_data!$B$1:$BZ$1"),0)),0)</f>
        <v>0</v>
      </c>
      <c r="BU193" s="3">
        <f ca="1">IFERROR(INDEX(INDIRECT("day_wise_sales_data!$B$2:$BZ$599"),MATCH(resource!$CC193,day_wise_sales_data!$A$2:$A$500,0),MATCH(resource!BU$2,INDIRECT("day_wise_sales_data!$B$1:$BZ$1"),0)),0)</f>
        <v>0</v>
      </c>
      <c r="BV193" s="3">
        <f ca="1">IFERROR(INDEX(INDIRECT("day_wise_sales_data!$B$2:$BZ$599"),MATCH(resource!$CC193,day_wise_sales_data!$A$2:$A$500,0),MATCH(resource!BV$2,INDIRECT("day_wise_sales_data!$B$1:$BZ$1"),0)),0)</f>
        <v>0</v>
      </c>
      <c r="BW193" s="3">
        <f ca="1">IFERROR(INDEX(INDIRECT("day_wise_sales_data!$B$2:$BZ$599"),MATCH(resource!$CC193,day_wise_sales_data!$A$2:$A$500,0),MATCH(resource!BW$2,INDIRECT("day_wise_sales_data!$B$1:$BZ$1"),0)),0)</f>
        <v>0</v>
      </c>
      <c r="BX193" s="3">
        <f ca="1">IFERROR(INDEX(INDIRECT("day_wise_sales_data!$B$2:$BZ$599"),MATCH(resource!$CC193,day_wise_sales_data!$A$2:$A$500,0),MATCH(resource!BX$2,INDIRECT("day_wise_sales_data!$B$1:$BZ$1"),0)),0)</f>
        <v>0</v>
      </c>
      <c r="BY193" s="3">
        <f ca="1">IFERROR(INDEX(INDIRECT("day_wise_sales_data!$B$2:$BZ$599"),MATCH(resource!$CC193,day_wise_sales_data!$A$2:$A$500,0),MATCH(resource!BY$2,INDIRECT("day_wise_sales_data!$B$1:$BZ$1"),0)),0)</f>
        <v>0</v>
      </c>
      <c r="BZ193" s="3">
        <f ca="1">IFERROR(INDEX(INDIRECT("day_wise_sales_data!$B$2:$BZ$599"),MATCH(resource!$CC193,day_wise_sales_data!$A$2:$A$500,0),MATCH(resource!BZ$2,INDIRECT("day_wise_sales_data!$B$1:$BZ$1"),0)),0)</f>
        <v>0</v>
      </c>
      <c r="CA193" s="3" t="str">
        <f ca="1">IFERROR(INDEX(INDIRECT("day_wise_sales_data!$B$2:$BZ$599"),MATCH(resource!$CC193,day_wise_sales_data!$A$2:$A$500,0),MATCH(resource!CA$2,INDIRECT("day_wise_sales_data!$B$1:$BZ$1"),0)),0)</f>
        <v>dd</v>
      </c>
      <c r="CC193" s="4" t="str">
        <f>sales_data!H192</f>
        <v>DHK08171</v>
      </c>
      <c r="CD193" s="1">
        <v>191</v>
      </c>
      <c r="CE193" s="1" t="str">
        <f>IF(AQ193=report!$AQ$3,resource!CD193,"")</f>
        <v/>
      </c>
      <c r="CF193" s="5" t="str">
        <f>IFERROR(SMALL($CE$3:$CE$1001,ROWS($CE$3:CE193)),"")</f>
        <v/>
      </c>
      <c r="CH193">
        <f>IFERROR(VLOOKUP($CC193,data_pull!$E$22:$G$700,2,0),0)</f>
        <v>53229.11</v>
      </c>
      <c r="CI193" s="1">
        <f t="shared" si="75"/>
        <v>64</v>
      </c>
      <c r="CJ193" s="1">
        <f t="shared" si="74"/>
        <v>29</v>
      </c>
      <c r="CK193" s="1" t="s">
        <v>1421</v>
      </c>
      <c r="CL193" s="1">
        <f t="shared" si="76"/>
        <v>58</v>
      </c>
      <c r="CM193" s="1" t="str">
        <f>IFERROR(VLOOKUP($CK193,stock_data!$B$3:$W$612,2,0),0)</f>
        <v>KVIT SEAS-100ml SYRUP</v>
      </c>
      <c r="CN193" s="1" t="str">
        <f>IFERROR(VLOOKUP($CK193,stock_data!$B$3:$W$612,4,0),0)</f>
        <v>100ml</v>
      </c>
      <c r="CO193" s="1">
        <f>IFERROR(VLOOKUP($CK193,stock_data!$B$3:$W$612,5,0),0)</f>
        <v>70.599999999999994</v>
      </c>
      <c r="CP193" s="3">
        <f t="shared" si="77"/>
        <v>29</v>
      </c>
      <c r="CQ193" s="3">
        <f t="shared" si="78"/>
        <v>2047.3999999999999</v>
      </c>
      <c r="CR193" s="1">
        <f>IFERROR(VLOOKUP($CK193,stock_data!$B$3:$W$612,6,0),0)</f>
        <v>47</v>
      </c>
      <c r="CS193" s="1">
        <f>IFERROR(VLOOKUP($CK193,stock_data!$B$3:$W$612,7,0),0)</f>
        <v>142</v>
      </c>
      <c r="CT193" s="1">
        <f>IFERROR(VLOOKUP($CK193,stock_data!$B$3:$W$612,8,0),0)</f>
        <v>49</v>
      </c>
      <c r="CU193" s="1">
        <f>IFERROR(VLOOKUP($CK193,stock_data!$B$3:$W$612,9,0),0)</f>
        <v>5</v>
      </c>
      <c r="CV193" s="1">
        <f>IFERROR(VLOOKUP($CK193,stock_data!$B$3:$W$612,10,0),0)</f>
        <v>6</v>
      </c>
      <c r="CW193" s="1">
        <f>IFERROR(VLOOKUP($CK193,stock_data!$B$3:$W$612,11,0),0)</f>
        <v>8</v>
      </c>
      <c r="CX193" s="1">
        <f>IFERROR(VLOOKUP($CK193,stock_data!$B$3:$W$612,12,0),0)</f>
        <v>0</v>
      </c>
      <c r="CY193" s="1">
        <f>IFERROR(VLOOKUP($CK193,stock_data!$B$3:$W$612,13,0),0)</f>
        <v>2</v>
      </c>
      <c r="CZ193" s="1">
        <f>IFERROR(VLOOKUP($CK193,stock_data!$B$3:$W$612,14,0),0)</f>
        <v>11</v>
      </c>
      <c r="DA193" s="1">
        <f>IFERROR(VLOOKUP($CK193,stock_data!$B$3:$W$612,15,0),0)</f>
        <v>97</v>
      </c>
      <c r="DB193" s="1">
        <f>IFERROR(VLOOKUP($CK193,stock_data!$B$3:$W$612,16,0),0)</f>
        <v>0</v>
      </c>
      <c r="DC193" s="1">
        <f>IFERROR(VLOOKUP($CK193,stock_data!$B$3:$W$612,17,0),0)</f>
        <v>148</v>
      </c>
      <c r="DD193" s="1">
        <f>IFERROR(VLOOKUP($CK193,stock_data!$B$3:$W$612,18,0),0)</f>
        <v>7</v>
      </c>
      <c r="DE193" s="1">
        <f>IFERROR(VLOOKUP($CK193,stock_data!$B$3:$W$612,19,0),0)</f>
        <v>89</v>
      </c>
      <c r="DF193" s="1">
        <f>IFERROR(VLOOKUP($CK193,stock_data!$B$3:$W$612,20,0),0)</f>
        <v>120</v>
      </c>
      <c r="DG193" s="1">
        <f>IFERROR(VLOOKUP($CK193,stock_data!$B$3:$W$612,21,0),0)</f>
        <v>19</v>
      </c>
      <c r="DH193" s="1">
        <f>IFERROR(VLOOKUP($CK193,stock_data!$B$3:$W$612,22,0),0)</f>
        <v>9</v>
      </c>
      <c r="DI193" s="1">
        <f t="shared" si="79"/>
        <v>759</v>
      </c>
      <c r="DJ193" s="1">
        <f t="shared" si="80"/>
        <v>53585.399999999994</v>
      </c>
      <c r="DK193" s="3">
        <f>IFERROR(INDEX(COD_SALES!$B$5:$Z$500,MATCH(resource!$CC193,COD_SALES!$A$5:$A$500,0),MATCH(resource!DK$2,COD_SALES!$B$4:$Z$4,0)),"")</f>
        <v>0</v>
      </c>
      <c r="DL193" s="3">
        <f>IFERROR(INDEX(COD_SALES!$B$5:$Z$500,MATCH(resource!$CC193,COD_SALES!$A$5:$A$500,0),MATCH(resource!DL$2,COD_SALES!$B$4:$Z$4,0)),"")</f>
        <v>5</v>
      </c>
      <c r="DM193" s="3">
        <f>IFERROR(INDEX(COD_SALES!$B$5:$Z$500,MATCH(resource!$CC193,COD_SALES!$A$5:$A$500,0),MATCH(resource!DM$2,COD_SALES!$B$4:$Z$4,0)),"")</f>
        <v>2</v>
      </c>
      <c r="DN193" s="3" t="str">
        <f>IFERROR(INDEX(COD_SALES!$B$5:$Z$500,MATCH(resource!$CC193,COD_SALES!$A$5:$A$500,0),MATCH(resource!DN$2,COD_SALES!$B$4:$Z$4,0)),"")</f>
        <v/>
      </c>
      <c r="DO193" s="3">
        <f>IFERROR(INDEX(COD_SALES!$B$5:$Z$500,MATCH(resource!$CC193,COD_SALES!$A$5:$A$500,0),MATCH(resource!DO$2,COD_SALES!$B$4:$Z$4,0)),"")</f>
        <v>0</v>
      </c>
      <c r="DP193" s="3">
        <f>IFERROR(INDEX(COD_SALES!$B$5:$Z$500,MATCH(resource!$CC193,COD_SALES!$A$5:$A$500,0),MATCH(resource!DP$2,COD_SALES!$B$4:$Z$4,0)),"")</f>
        <v>0</v>
      </c>
      <c r="DQ193" s="3" t="str">
        <f>IFERROR(INDEX(COD_SALES!$B$5:$Z$500,MATCH(resource!$CC193,COD_SALES!$A$5:$A$500,0),MATCH(resource!DQ$2,COD_SALES!$B$4:$Z$4,0)),"")</f>
        <v/>
      </c>
      <c r="DR193" s="3">
        <f>IFERROR(INDEX(COD_SALES!$B$5:$Z$500,MATCH(resource!$CC193,COD_SALES!$A$5:$A$500,0),MATCH(resource!DR$2,COD_SALES!$B$4:$Z$4,0)),"")</f>
        <v>0</v>
      </c>
      <c r="DS193" s="3">
        <f>IFERROR(INDEX(COD_SALES!$B$5:$Z$500,MATCH(resource!$CC193,COD_SALES!$A$5:$A$500,0),MATCH(resource!DS$2,COD_SALES!$B$4:$Z$4,0)),"")</f>
        <v>20</v>
      </c>
      <c r="DT193" s="3">
        <f>IFERROR(INDEX(COD_SALES!$B$5:$Z$500,MATCH(resource!$CC193,COD_SALES!$A$5:$A$500,0),MATCH(resource!DT$2,COD_SALES!$B$4:$Z$4,0)),"")</f>
        <v>0</v>
      </c>
      <c r="DU193" s="3">
        <f>IFERROR(INDEX(COD_SALES!$B$5:$Z$500,MATCH(resource!$CC193,COD_SALES!$A$5:$A$500,0),MATCH(resource!DU$2,COD_SALES!$B$4:$Z$4,0)),"")</f>
        <v>0</v>
      </c>
      <c r="DV193" s="3">
        <f>IFERROR(INDEX(COD_SALES!$B$5:$Z$500,MATCH(resource!$CC193,COD_SALES!$A$5:$A$500,0),MATCH(resource!DV$2,COD_SALES!$B$4:$Z$4,0)),"")</f>
        <v>0</v>
      </c>
      <c r="DW193" s="3">
        <f>IFERROR(INDEX(COD_SALES!$B$5:$Z$500,MATCH(resource!$CC193,COD_SALES!$A$5:$A$500,0),MATCH(resource!DW$2,COD_SALES!$B$4:$Z$4,0)),"")</f>
        <v>10</v>
      </c>
      <c r="DX193" s="3">
        <f>IFERROR(INDEX(COD_SALES!$B$5:$Z$500,MATCH(resource!$CC193,COD_SALES!$A$5:$A$500,0),MATCH(resource!DX$2,COD_SALES!$B$4:$Z$4,0)),"")</f>
        <v>0</v>
      </c>
      <c r="DY193" s="3">
        <f>IFERROR(INDEX(COD_SALES!$B$5:$Z$500,MATCH(resource!$CC193,COD_SALES!$A$5:$A$500,0),MATCH(resource!DY$2,COD_SALES!$B$4:$Z$4,0)),"")</f>
        <v>0</v>
      </c>
      <c r="DZ193" s="3">
        <f>IFERROR(INDEX(COD_SALES!$B$5:$Z$500,MATCH(resource!$CC193,COD_SALES!$A$5:$A$500,0),MATCH(resource!DZ$2,COD_SALES!$B$4:$Z$4,0)),"")</f>
        <v>0</v>
      </c>
      <c r="EA193" s="3">
        <f>IFERROR(INDEX(COD_SALES!$B$5:$Z$500,MATCH(resource!$CC193,COD_SALES!$A$5:$A$500,0),MATCH(resource!EA$2,COD_SALES!$B$4:$Z$4,0)),"")</f>
        <v>2</v>
      </c>
      <c r="EB193" s="3">
        <f t="shared" si="81"/>
        <v>11199.93</v>
      </c>
      <c r="ED193" s="3">
        <f>IFERROR(VLOOKUP($CK193,depot_prod_sales!$B$5:$S$200,3,0),0)</f>
        <v>500</v>
      </c>
      <c r="EE193" s="3">
        <f>IFERROR(VLOOKUP($CK193,depot_prod_sales!$B$5:$S$200,4,0),0)</f>
        <v>911</v>
      </c>
      <c r="EF193" s="3">
        <f>IFERROR(VLOOKUP($CK193,depot_prod_sales!$B$5:$S$200,5,0),0)</f>
        <v>1410</v>
      </c>
      <c r="EG193" s="3">
        <f>IFERROR(VLOOKUP($CK193,depot_prod_sales!$B$5:$S$200,6,0),0)</f>
        <v>740</v>
      </c>
      <c r="EH193" s="3">
        <f>IFERROR(VLOOKUP($CK193,depot_prod_sales!$B$5:$S$200,7,0),0)</f>
        <v>756</v>
      </c>
      <c r="EI193" s="3">
        <f>IFERROR(VLOOKUP($CK193,depot_prod_sales!$B$5:$S$200,8,0),0)</f>
        <v>3733</v>
      </c>
      <c r="EJ193" s="3">
        <f>IFERROR(VLOOKUP($CK193,depot_prod_sales!$B$5:$S$200,9,0),0)</f>
        <v>1345</v>
      </c>
      <c r="EK193" s="3">
        <f>IFERROR(VLOOKUP($CK193,depot_prod_sales!$B$5:$S$200,10,0),0)</f>
        <v>1753</v>
      </c>
      <c r="EL193" s="3">
        <f>IFERROR(VLOOKUP($CK193,depot_prod_sales!$B$5:$S$200,11,0),0)</f>
        <v>96</v>
      </c>
      <c r="EM193" s="3">
        <f>IFERROR(VLOOKUP($CK193,depot_prod_sales!$B$5:$S$200,12,0),0)</f>
        <v>852</v>
      </c>
      <c r="EN193" s="3">
        <f>IFERROR(VLOOKUP($CK193,depot_prod_sales!$B$5:$S$200,13,0),0)</f>
        <v>776</v>
      </c>
      <c r="EO193" s="3">
        <f>IFERROR(VLOOKUP($CK193,depot_prod_sales!$B$5:$S$200,14,0),0)</f>
        <v>2130</v>
      </c>
      <c r="EP193" s="3">
        <f>IFERROR(VLOOKUP($CK193,depot_prod_sales!$B$5:$S$200,15,0),0)</f>
        <v>519</v>
      </c>
      <c r="EQ193" s="3">
        <f>IFERROR(VLOOKUP($CK193,depot_prod_sales!$B$5:$S$200,16,0),0)</f>
        <v>444</v>
      </c>
      <c r="ER193" s="3">
        <f>IFERROR(VLOOKUP($CK193,depot_prod_sales!$B$5:$S$200,17,0),0)</f>
        <v>528</v>
      </c>
      <c r="ES193" s="3">
        <f>IFERROR(VLOOKUP($CK193,depot_prod_sales!$B$5:$S$200,18,0),0)</f>
        <v>792</v>
      </c>
      <c r="ET193" s="116">
        <f t="shared" si="82"/>
        <v>17285</v>
      </c>
      <c r="EU193" s="116">
        <f t="shared" si="83"/>
        <v>1220321</v>
      </c>
      <c r="EW193" s="3">
        <f>IFERROR(VLOOKUP(CC193,data_pull!$AO$25:$AR$546,2,0),0)</f>
        <v>1</v>
      </c>
      <c r="EX193" s="1">
        <f>IFERROR(VLOOKUP(CC193,data_pull!$AO$25:$AR$546,4,0),0)</f>
        <v>190000</v>
      </c>
    </row>
    <row r="194" spans="13:154" x14ac:dyDescent="0.25"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4" t="str">
        <f>sales_data!B193</f>
        <v>Farid Ahmed</v>
      </c>
      <c r="AR194" s="4" t="str">
        <f>sales_data!C193</f>
        <v>Nazrul Islam-2</v>
      </c>
      <c r="AS194" s="5" t="str">
        <f t="shared" si="73"/>
        <v>Nazrul Islam-2</v>
      </c>
      <c r="AT194" s="4" t="str">
        <f>sales_data!I193</f>
        <v>Ali Noor Islam-2</v>
      </c>
      <c r="AU194" s="4" t="str">
        <f>sales_data!W193</f>
        <v>Rayer Bazar (Cb)</v>
      </c>
      <c r="AV194" s="1">
        <f>sales_data!N193</f>
        <v>64888.959999999999</v>
      </c>
      <c r="AW194" s="1">
        <f>sales_data!P193</f>
        <v>58</v>
      </c>
      <c r="AX194" s="3">
        <f ca="1">IFERROR(INDEX(INDIRECT("day_wise_sales_data!$B$2:$BZ$599"),MATCH(resource!$CC194,day_wise_sales_data!$A$2:$A$500,0),MATCH(resource!AX$2,INDIRECT("day_wise_sales_data!$B$1:$BZ$1"),0)),0)</f>
        <v>0</v>
      </c>
      <c r="AY194" s="3">
        <f ca="1">IFERROR(INDEX(INDIRECT("day_wise_sales_data!$B$2:$BZ$599"),MATCH(resource!$CC194,day_wise_sales_data!$A$2:$A$500,0),MATCH(resource!AY$2,INDIRECT("day_wise_sales_data!$B$1:$BZ$1"),0)),0)</f>
        <v>0</v>
      </c>
      <c r="AZ194" s="3">
        <f ca="1">IFERROR(INDEX(INDIRECT("day_wise_sales_data!$B$2:$BZ$599"),MATCH(resource!$CC194,day_wise_sales_data!$A$2:$A$500,0),MATCH(resource!AZ$2,INDIRECT("day_wise_sales_data!$B$1:$BZ$1"),0)),0)</f>
        <v>0</v>
      </c>
      <c r="BA194" s="3">
        <f ca="1">IFERROR(INDEX(INDIRECT("day_wise_sales_data!$B$2:$BZ$599"),MATCH(resource!$CC194,day_wise_sales_data!$A$2:$A$500,0),MATCH(resource!BA$2,INDIRECT("day_wise_sales_data!$B$1:$BZ$1"),0)),0)</f>
        <v>504.5</v>
      </c>
      <c r="BB194" s="3">
        <f ca="1">IFERROR(INDEX(INDIRECT("day_wise_sales_data!$B$2:$BZ$599"),MATCH(resource!$CC194,day_wise_sales_data!$A$2:$A$500,0),MATCH(resource!BB$2,INDIRECT("day_wise_sales_data!$B$1:$BZ$1"),0)),0)</f>
        <v>2820.47</v>
      </c>
      <c r="BC194" s="3">
        <f ca="1">IFERROR(INDEX(INDIRECT("day_wise_sales_data!$B$2:$BZ$599"),MATCH(resource!$CC194,day_wise_sales_data!$A$2:$A$500,0),MATCH(resource!BC$2,INDIRECT("day_wise_sales_data!$B$1:$BZ$1"),0)),0)</f>
        <v>0</v>
      </c>
      <c r="BD194" s="3">
        <f ca="1">IFERROR(INDEX(INDIRECT("day_wise_sales_data!$B$2:$BZ$599"),MATCH(resource!$CC194,day_wise_sales_data!$A$2:$A$500,0),MATCH(resource!BD$2,INDIRECT("day_wise_sales_data!$B$1:$BZ$1"),0)),0)</f>
        <v>2995.92</v>
      </c>
      <c r="BE194" s="3">
        <f ca="1">IFERROR(INDEX(INDIRECT("day_wise_sales_data!$B$2:$BZ$599"),MATCH(resource!$CC194,day_wise_sales_data!$A$2:$A$500,0),MATCH(resource!BE$2,INDIRECT("day_wise_sales_data!$B$1:$BZ$1"),0)),0)</f>
        <v>0</v>
      </c>
      <c r="BF194" s="3">
        <f ca="1">IFERROR(INDEX(INDIRECT("day_wise_sales_data!$B$2:$BZ$599"),MATCH(resource!$CC194,day_wise_sales_data!$A$2:$A$500,0),MATCH(resource!BF$2,INDIRECT("day_wise_sales_data!$B$1:$BZ$1"),0)),0)</f>
        <v>3301.34</v>
      </c>
      <c r="BG194" s="3">
        <f ca="1">IFERROR(INDEX(INDIRECT("day_wise_sales_data!$B$2:$BZ$599"),MATCH(resource!$CC194,day_wise_sales_data!$A$2:$A$500,0),MATCH(resource!BG$2,INDIRECT("day_wise_sales_data!$B$1:$BZ$1"),0)),0)</f>
        <v>3185.17</v>
      </c>
      <c r="BH194" s="3">
        <f ca="1">IFERROR(INDEX(INDIRECT("day_wise_sales_data!$B$2:$BZ$599"),MATCH(resource!$CC194,day_wise_sales_data!$A$2:$A$500,0),MATCH(resource!BH$2,INDIRECT("day_wise_sales_data!$B$1:$BZ$1"),0)),0)</f>
        <v>2008.57</v>
      </c>
      <c r="BI194" s="3">
        <f ca="1">IFERROR(INDEX(INDIRECT("day_wise_sales_data!$B$2:$BZ$599"),MATCH(resource!$CC194,day_wise_sales_data!$A$2:$A$500,0),MATCH(resource!BI$2,INDIRECT("day_wise_sales_data!$B$1:$BZ$1"),0)),0)</f>
        <v>2980.42</v>
      </c>
      <c r="BJ194" s="3">
        <f ca="1">IFERROR(INDEX(INDIRECT("day_wise_sales_data!$B$2:$BZ$599"),MATCH(resource!$CC194,day_wise_sales_data!$A$2:$A$500,0),MATCH(resource!BJ$2,INDIRECT("day_wise_sales_data!$B$1:$BZ$1"),0)),0)</f>
        <v>0</v>
      </c>
      <c r="BK194" s="3">
        <f ca="1">IFERROR(INDEX(INDIRECT("day_wise_sales_data!$B$2:$BZ$599"),MATCH(resource!$CC194,day_wise_sales_data!$A$2:$A$500,0),MATCH(resource!BK$2,INDIRECT("day_wise_sales_data!$B$1:$BZ$1"),0)),0)</f>
        <v>11644.75</v>
      </c>
      <c r="BL194" s="3">
        <f ca="1">IFERROR(INDEX(INDIRECT("day_wise_sales_data!$B$2:$BZ$599"),MATCH(resource!$CC194,day_wise_sales_data!$A$2:$A$500,0),MATCH(resource!BL$2,INDIRECT("day_wise_sales_data!$B$1:$BZ$1"),0)),0)</f>
        <v>1586.21</v>
      </c>
      <c r="BM194" s="3">
        <f ca="1">IFERROR(INDEX(INDIRECT("day_wise_sales_data!$B$2:$BZ$599"),MATCH(resource!$CC194,day_wise_sales_data!$A$2:$A$500,0),MATCH(resource!BM$2,INDIRECT("day_wise_sales_data!$B$1:$BZ$1"),0)),0)</f>
        <v>1796.9</v>
      </c>
      <c r="BN194" s="3">
        <f ca="1">IFERROR(INDEX(INDIRECT("day_wise_sales_data!$B$2:$BZ$599"),MATCH(resource!$CC194,day_wise_sales_data!$A$2:$A$500,0),MATCH(resource!BN$2,INDIRECT("day_wise_sales_data!$B$1:$BZ$1"),0)),0)</f>
        <v>2382.91</v>
      </c>
      <c r="BO194" s="3">
        <f ca="1">IFERROR(INDEX(INDIRECT("day_wise_sales_data!$B$2:$BZ$599"),MATCH(resource!$CC194,day_wise_sales_data!$A$2:$A$500,0),MATCH(resource!BO$2,INDIRECT("day_wise_sales_data!$B$1:$BZ$1"),0)),0)</f>
        <v>3855.29</v>
      </c>
      <c r="BP194" s="3">
        <f ca="1">IFERROR(INDEX(INDIRECT("day_wise_sales_data!$B$2:$BZ$599"),MATCH(resource!$CC194,day_wise_sales_data!$A$2:$A$500,0),MATCH(resource!BP$2,INDIRECT("day_wise_sales_data!$B$1:$BZ$1"),0)),0)</f>
        <v>2917.92</v>
      </c>
      <c r="BQ194" s="3">
        <f ca="1">IFERROR(INDEX(INDIRECT("day_wise_sales_data!$B$2:$BZ$599"),MATCH(resource!$CC194,day_wise_sales_data!$A$2:$A$500,0),MATCH(resource!BQ$2,INDIRECT("day_wise_sales_data!$B$1:$BZ$1"),0)),0)</f>
        <v>0</v>
      </c>
      <c r="BR194" s="3">
        <f ca="1">IFERROR(INDEX(INDIRECT("day_wise_sales_data!$B$2:$BZ$599"),MATCH(resource!$CC194,day_wise_sales_data!$A$2:$A$500,0),MATCH(resource!BR$2,INDIRECT("day_wise_sales_data!$B$1:$BZ$1"),0)),0)</f>
        <v>1401.89</v>
      </c>
      <c r="BS194" s="3">
        <f ca="1">IFERROR(INDEX(INDIRECT("day_wise_sales_data!$B$2:$BZ$599"),MATCH(resource!$CC194,day_wise_sales_data!$A$2:$A$500,0),MATCH(resource!BS$2,INDIRECT("day_wise_sales_data!$B$1:$BZ$1"),0)),0)</f>
        <v>2987.26</v>
      </c>
      <c r="BT194" s="3">
        <f ca="1">IFERROR(INDEX(INDIRECT("day_wise_sales_data!$B$2:$BZ$599"),MATCH(resource!$CC194,day_wise_sales_data!$A$2:$A$500,0),MATCH(resource!BT$2,INDIRECT("day_wise_sales_data!$B$1:$BZ$1"),0)),0)</f>
        <v>0</v>
      </c>
      <c r="BU194" s="3">
        <f ca="1">IFERROR(INDEX(INDIRECT("day_wise_sales_data!$B$2:$BZ$599"),MATCH(resource!$CC194,day_wise_sales_data!$A$2:$A$500,0),MATCH(resource!BU$2,INDIRECT("day_wise_sales_data!$B$1:$BZ$1"),0)),0)</f>
        <v>7447.05</v>
      </c>
      <c r="BV194" s="3">
        <f ca="1">IFERROR(INDEX(INDIRECT("day_wise_sales_data!$B$2:$BZ$599"),MATCH(resource!$CC194,day_wise_sales_data!$A$2:$A$500,0),MATCH(resource!BV$2,INDIRECT("day_wise_sales_data!$B$1:$BZ$1"),0)),0)</f>
        <v>3474.55</v>
      </c>
      <c r="BW194" s="3">
        <f ca="1">IFERROR(INDEX(INDIRECT("day_wise_sales_data!$B$2:$BZ$599"),MATCH(resource!$CC194,day_wise_sales_data!$A$2:$A$500,0),MATCH(resource!BW$2,INDIRECT("day_wise_sales_data!$B$1:$BZ$1"),0)),0)</f>
        <v>2330.27</v>
      </c>
      <c r="BX194" s="3">
        <f ca="1">IFERROR(INDEX(INDIRECT("day_wise_sales_data!$B$2:$BZ$599"),MATCH(resource!$CC194,day_wise_sales_data!$A$2:$A$500,0),MATCH(resource!BX$2,INDIRECT("day_wise_sales_data!$B$1:$BZ$1"),0)),0)</f>
        <v>0</v>
      </c>
      <c r="BY194" s="3">
        <f ca="1">IFERROR(INDEX(INDIRECT("day_wise_sales_data!$B$2:$BZ$599"),MATCH(resource!$CC194,day_wise_sales_data!$A$2:$A$500,0),MATCH(resource!BY$2,INDIRECT("day_wise_sales_data!$B$1:$BZ$1"),0)),0)</f>
        <v>1231.48</v>
      </c>
      <c r="BZ194" s="3">
        <f ca="1">IFERROR(INDEX(INDIRECT("day_wise_sales_data!$B$2:$BZ$599"),MATCH(resource!$CC194,day_wise_sales_data!$A$2:$A$500,0),MATCH(resource!BZ$2,INDIRECT("day_wise_sales_data!$B$1:$BZ$1"),0)),0)</f>
        <v>9122.1</v>
      </c>
      <c r="CA194" s="3" t="str">
        <f ca="1">IFERROR(INDEX(INDIRECT("day_wise_sales_data!$B$2:$BZ$599"),MATCH(resource!$CC194,day_wise_sales_data!$A$2:$A$500,0),MATCH(resource!CA$2,INDIRECT("day_wise_sales_data!$B$1:$BZ$1"),0)),0)</f>
        <v>dd</v>
      </c>
      <c r="CC194" s="4" t="str">
        <f>sales_data!H193</f>
        <v>DHK102010</v>
      </c>
      <c r="CD194" s="1">
        <v>192</v>
      </c>
      <c r="CE194" s="1" t="str">
        <f>IF(AQ194=report!$AQ$3,resource!CD194,"")</f>
        <v/>
      </c>
      <c r="CF194" s="5" t="str">
        <f>IFERROR(SMALL($CE$3:$CE$1001,ROWS($CE$3:CE194)),"")</f>
        <v/>
      </c>
      <c r="CH194">
        <f>IFERROR(VLOOKUP($CC194,data_pull!$E$22:$G$700,2,0),0)</f>
        <v>64888.959999999999</v>
      </c>
      <c r="CI194" s="1">
        <f t="shared" si="75"/>
        <v>75</v>
      </c>
      <c r="CJ194" s="1">
        <f t="shared" si="74"/>
        <v>0</v>
      </c>
      <c r="CK194" s="1" t="s">
        <v>1423</v>
      </c>
      <c r="CL194" s="1">
        <f t="shared" si="76"/>
        <v>111</v>
      </c>
      <c r="CM194" s="1" t="str">
        <f>IFERROR(VLOOKUP($CK194,stock_data!$B$3:$W$612,2,0),0)</f>
        <v>KVIT SEAS-200ml SYRUP</v>
      </c>
      <c r="CN194" s="1" t="str">
        <f>IFERROR(VLOOKUP($CK194,stock_data!$B$3:$W$612,4,0),0)</f>
        <v>200ml</v>
      </c>
      <c r="CO194" s="1">
        <f>IFERROR(VLOOKUP($CK194,stock_data!$B$3:$W$612,5,0),0)</f>
        <v>128</v>
      </c>
      <c r="CP194" s="3">
        <f t="shared" si="77"/>
        <v>0</v>
      </c>
      <c r="CQ194" s="3">
        <f t="shared" si="78"/>
        <v>0</v>
      </c>
      <c r="CR194" s="1">
        <f>IFERROR(VLOOKUP($CK194,stock_data!$B$3:$W$612,6,0),0)</f>
        <v>12</v>
      </c>
      <c r="CS194" s="1">
        <f>IFERROR(VLOOKUP($CK194,stock_data!$B$3:$W$612,7,0),0)</f>
        <v>0</v>
      </c>
      <c r="CT194" s="1">
        <f>IFERROR(VLOOKUP($CK194,stock_data!$B$3:$W$612,8,0),0)</f>
        <v>3</v>
      </c>
      <c r="CU194" s="1">
        <f>IFERROR(VLOOKUP($CK194,stock_data!$B$3:$W$612,9,0),0)</f>
        <v>1</v>
      </c>
      <c r="CV194" s="1">
        <f>IFERROR(VLOOKUP($CK194,stock_data!$B$3:$W$612,10,0),0)</f>
        <v>10</v>
      </c>
      <c r="CW194" s="1">
        <f>IFERROR(VLOOKUP($CK194,stock_data!$B$3:$W$612,11,0),0)</f>
        <v>2</v>
      </c>
      <c r="CX194" s="1">
        <f>IFERROR(VLOOKUP($CK194,stock_data!$B$3:$W$612,12,0),0)</f>
        <v>0</v>
      </c>
      <c r="CY194" s="1">
        <f>IFERROR(VLOOKUP($CK194,stock_data!$B$3:$W$612,13,0),0)</f>
        <v>5</v>
      </c>
      <c r="CZ194" s="1">
        <f>IFERROR(VLOOKUP($CK194,stock_data!$B$3:$W$612,14,0),0)</f>
        <v>6</v>
      </c>
      <c r="DA194" s="1">
        <f>IFERROR(VLOOKUP($CK194,stock_data!$B$3:$W$612,15,0),0)</f>
        <v>16</v>
      </c>
      <c r="DB194" s="1">
        <f>IFERROR(VLOOKUP($CK194,stock_data!$B$3:$W$612,16,0),0)</f>
        <v>3</v>
      </c>
      <c r="DC194" s="1">
        <f>IFERROR(VLOOKUP($CK194,stock_data!$B$3:$W$612,17,0),0)</f>
        <v>5</v>
      </c>
      <c r="DD194" s="1">
        <f>IFERROR(VLOOKUP($CK194,stock_data!$B$3:$W$612,18,0),0)</f>
        <v>2</v>
      </c>
      <c r="DE194" s="1">
        <f>IFERROR(VLOOKUP($CK194,stock_data!$B$3:$W$612,19,0),0)</f>
        <v>0</v>
      </c>
      <c r="DF194" s="1">
        <f>IFERROR(VLOOKUP($CK194,stock_data!$B$3:$W$612,20,0),0)</f>
        <v>12</v>
      </c>
      <c r="DG194" s="1">
        <f>IFERROR(VLOOKUP($CK194,stock_data!$B$3:$W$612,21,0),0)</f>
        <v>17</v>
      </c>
      <c r="DH194" s="1">
        <f>IFERROR(VLOOKUP($CK194,stock_data!$B$3:$W$612,22,0),0)</f>
        <v>29</v>
      </c>
      <c r="DI194" s="1">
        <f t="shared" si="79"/>
        <v>123</v>
      </c>
      <c r="DJ194" s="1">
        <f t="shared" si="80"/>
        <v>15744</v>
      </c>
      <c r="DK194" s="3">
        <f>IFERROR(INDEX(COD_SALES!$B$5:$Z$500,MATCH(resource!$CC194,COD_SALES!$A$5:$A$500,0),MATCH(resource!DK$2,COD_SALES!$B$4:$Z$4,0)),"")</f>
        <v>3</v>
      </c>
      <c r="DL194" s="3">
        <f>IFERROR(INDEX(COD_SALES!$B$5:$Z$500,MATCH(resource!$CC194,COD_SALES!$A$5:$A$500,0),MATCH(resource!DL$2,COD_SALES!$B$4:$Z$4,0)),"")</f>
        <v>1</v>
      </c>
      <c r="DM194" s="3">
        <f>IFERROR(INDEX(COD_SALES!$B$5:$Z$500,MATCH(resource!$CC194,COD_SALES!$A$5:$A$500,0),MATCH(resource!DM$2,COD_SALES!$B$4:$Z$4,0)),"")</f>
        <v>28</v>
      </c>
      <c r="DN194" s="3" t="str">
        <f>IFERROR(INDEX(COD_SALES!$B$5:$Z$500,MATCH(resource!$CC194,COD_SALES!$A$5:$A$500,0),MATCH(resource!DN$2,COD_SALES!$B$4:$Z$4,0)),"")</f>
        <v/>
      </c>
      <c r="DO194" s="3">
        <f>IFERROR(INDEX(COD_SALES!$B$5:$Z$500,MATCH(resource!$CC194,COD_SALES!$A$5:$A$500,0),MATCH(resource!DO$2,COD_SALES!$B$4:$Z$4,0)),"")</f>
        <v>1</v>
      </c>
      <c r="DP194" s="3">
        <f>IFERROR(INDEX(COD_SALES!$B$5:$Z$500,MATCH(resource!$CC194,COD_SALES!$A$5:$A$500,0),MATCH(resource!DP$2,COD_SALES!$B$4:$Z$4,0)),"")</f>
        <v>0</v>
      </c>
      <c r="DQ194" s="3" t="str">
        <f>IFERROR(INDEX(COD_SALES!$B$5:$Z$500,MATCH(resource!$CC194,COD_SALES!$A$5:$A$500,0),MATCH(resource!DQ$2,COD_SALES!$B$4:$Z$4,0)),"")</f>
        <v/>
      </c>
      <c r="DR194" s="3">
        <f>IFERROR(INDEX(COD_SALES!$B$5:$Z$500,MATCH(resource!$CC194,COD_SALES!$A$5:$A$500,0),MATCH(resource!DR$2,COD_SALES!$B$4:$Z$4,0)),"")</f>
        <v>0</v>
      </c>
      <c r="DS194" s="3">
        <f>IFERROR(INDEX(COD_SALES!$B$5:$Z$500,MATCH(resource!$CC194,COD_SALES!$A$5:$A$500,0),MATCH(resource!DS$2,COD_SALES!$B$4:$Z$4,0)),"")</f>
        <v>22</v>
      </c>
      <c r="DT194" s="3">
        <f>IFERROR(INDEX(COD_SALES!$B$5:$Z$500,MATCH(resource!$CC194,COD_SALES!$A$5:$A$500,0),MATCH(resource!DT$2,COD_SALES!$B$4:$Z$4,0)),"")</f>
        <v>3</v>
      </c>
      <c r="DU194" s="3">
        <f>IFERROR(INDEX(COD_SALES!$B$5:$Z$500,MATCH(resource!$CC194,COD_SALES!$A$5:$A$500,0),MATCH(resource!DU$2,COD_SALES!$B$4:$Z$4,0)),"")</f>
        <v>22</v>
      </c>
      <c r="DV194" s="3">
        <f>IFERROR(INDEX(COD_SALES!$B$5:$Z$500,MATCH(resource!$CC194,COD_SALES!$A$5:$A$500,0),MATCH(resource!DV$2,COD_SALES!$B$4:$Z$4,0)),"")</f>
        <v>0</v>
      </c>
      <c r="DW194" s="3">
        <f>IFERROR(INDEX(COD_SALES!$B$5:$Z$500,MATCH(resource!$CC194,COD_SALES!$A$5:$A$500,0),MATCH(resource!DW$2,COD_SALES!$B$4:$Z$4,0)),"")</f>
        <v>12</v>
      </c>
      <c r="DX194" s="3">
        <f>IFERROR(INDEX(COD_SALES!$B$5:$Z$500,MATCH(resource!$CC194,COD_SALES!$A$5:$A$500,0),MATCH(resource!DX$2,COD_SALES!$B$4:$Z$4,0)),"")</f>
        <v>16</v>
      </c>
      <c r="DY194" s="3">
        <f>IFERROR(INDEX(COD_SALES!$B$5:$Z$500,MATCH(resource!$CC194,COD_SALES!$A$5:$A$500,0),MATCH(resource!DY$2,COD_SALES!$B$4:$Z$4,0)),"")</f>
        <v>0</v>
      </c>
      <c r="DZ194" s="3">
        <f>IFERROR(INDEX(COD_SALES!$B$5:$Z$500,MATCH(resource!$CC194,COD_SALES!$A$5:$A$500,0),MATCH(resource!DZ$2,COD_SALES!$B$4:$Z$4,0)),"")</f>
        <v>1</v>
      </c>
      <c r="EA194" s="3">
        <f>IFERROR(INDEX(COD_SALES!$B$5:$Z$500,MATCH(resource!$CC194,COD_SALES!$A$5:$A$500,0),MATCH(resource!EA$2,COD_SALES!$B$4:$Z$4,0)),"")</f>
        <v>0</v>
      </c>
      <c r="EB194" s="3">
        <f t="shared" si="81"/>
        <v>23822.550000000003</v>
      </c>
      <c r="ED194" s="3">
        <f>IFERROR(VLOOKUP($CK194,depot_prod_sales!$B$5:$S$200,3,0),0)</f>
        <v>92</v>
      </c>
      <c r="EE194" s="3">
        <f>IFERROR(VLOOKUP($CK194,depot_prod_sales!$B$5:$S$200,4,0),0)</f>
        <v>157</v>
      </c>
      <c r="EF194" s="3">
        <f>IFERROR(VLOOKUP($CK194,depot_prod_sales!$B$5:$S$200,5,0),0)</f>
        <v>404</v>
      </c>
      <c r="EG194" s="3">
        <f>IFERROR(VLOOKUP($CK194,depot_prod_sales!$B$5:$S$200,6,0),0)</f>
        <v>198</v>
      </c>
      <c r="EH194" s="3">
        <f>IFERROR(VLOOKUP($CK194,depot_prod_sales!$B$5:$S$200,7,0),0)</f>
        <v>264</v>
      </c>
      <c r="EI194" s="3">
        <f>IFERROR(VLOOKUP($CK194,depot_prod_sales!$B$5:$S$200,8,0),0)</f>
        <v>1069</v>
      </c>
      <c r="EJ194" s="3">
        <f>IFERROR(VLOOKUP($CK194,depot_prod_sales!$B$5:$S$200,9,0),0)</f>
        <v>414</v>
      </c>
      <c r="EK194" s="3">
        <f>IFERROR(VLOOKUP($CK194,depot_prod_sales!$B$5:$S$200,10,0),0)</f>
        <v>402</v>
      </c>
      <c r="EL194" s="3">
        <f>IFERROR(VLOOKUP($CK194,depot_prod_sales!$B$5:$S$200,11,0),0)</f>
        <v>24</v>
      </c>
      <c r="EM194" s="3">
        <f>IFERROR(VLOOKUP($CK194,depot_prod_sales!$B$5:$S$200,12,0),0)</f>
        <v>271</v>
      </c>
      <c r="EN194" s="3">
        <f>IFERROR(VLOOKUP($CK194,depot_prod_sales!$B$5:$S$200,13,0),0)</f>
        <v>201</v>
      </c>
      <c r="EO194" s="3">
        <f>IFERROR(VLOOKUP($CK194,depot_prod_sales!$B$5:$S$200,14,0),0)</f>
        <v>102</v>
      </c>
      <c r="EP194" s="3">
        <f>IFERROR(VLOOKUP($CK194,depot_prod_sales!$B$5:$S$200,15,0),0)</f>
        <v>240</v>
      </c>
      <c r="EQ194" s="3">
        <f>IFERROR(VLOOKUP($CK194,depot_prod_sales!$B$5:$S$200,16,0),0)</f>
        <v>210</v>
      </c>
      <c r="ER194" s="3">
        <f>IFERROR(VLOOKUP($CK194,depot_prod_sales!$B$5:$S$200,17,0),0)</f>
        <v>168</v>
      </c>
      <c r="ES194" s="3">
        <f>IFERROR(VLOOKUP($CK194,depot_prod_sales!$B$5:$S$200,18,0),0)</f>
        <v>174</v>
      </c>
      <c r="ET194" s="116">
        <f t="shared" si="82"/>
        <v>4390</v>
      </c>
      <c r="EU194" s="116">
        <f t="shared" si="83"/>
        <v>561920</v>
      </c>
      <c r="EW194" s="3">
        <f>IFERROR(VLOOKUP(CC194,data_pull!$AO$25:$AR$546,2,0),0)</f>
        <v>42</v>
      </c>
      <c r="EX194" s="1">
        <f>IFERROR(VLOOKUP(CC194,data_pull!$AO$25:$AR$546,4,0),0)</f>
        <v>170000</v>
      </c>
    </row>
    <row r="195" spans="13:154" x14ac:dyDescent="0.25"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4" t="str">
        <f>sales_data!B194</f>
        <v>Farid Ahmed</v>
      </c>
      <c r="AR195" s="4" t="str">
        <f>sales_data!C194</f>
        <v>Nazrul Islam-2</v>
      </c>
      <c r="AS195" s="5" t="str">
        <f t="shared" ref="AS195:AS258" si="84">IF(AR195=AR194,"",AR195)</f>
        <v/>
      </c>
      <c r="AT195" s="4" t="str">
        <f>sales_data!I194</f>
        <v>Miraz Ali</v>
      </c>
      <c r="AU195" s="4" t="str">
        <f>sales_data!W194</f>
        <v>Azimpur-2 (Cb)</v>
      </c>
      <c r="AV195" s="1">
        <f>sales_data!N194</f>
        <v>100265.85</v>
      </c>
      <c r="AW195" s="1">
        <f>sales_data!P194</f>
        <v>22</v>
      </c>
      <c r="AX195" s="3">
        <f ca="1">IFERROR(INDEX(INDIRECT("day_wise_sales_data!$B$2:$BZ$599"),MATCH(resource!$CC195,day_wise_sales_data!$A$2:$A$500,0),MATCH(resource!AX$2,INDIRECT("day_wise_sales_data!$B$1:$BZ$1"),0)),0)</f>
        <v>0</v>
      </c>
      <c r="AY195" s="3">
        <f ca="1">IFERROR(INDEX(INDIRECT("day_wise_sales_data!$B$2:$BZ$599"),MATCH(resource!$CC195,day_wise_sales_data!$A$2:$A$500,0),MATCH(resource!AY$2,INDIRECT("day_wise_sales_data!$B$1:$BZ$1"),0)),0)</f>
        <v>0</v>
      </c>
      <c r="AZ195" s="3">
        <f ca="1">IFERROR(INDEX(INDIRECT("day_wise_sales_data!$B$2:$BZ$599"),MATCH(resource!$CC195,day_wise_sales_data!$A$2:$A$500,0),MATCH(resource!AZ$2,INDIRECT("day_wise_sales_data!$B$1:$BZ$1"),0)),0)</f>
        <v>2662.93</v>
      </c>
      <c r="BA195" s="3">
        <f ca="1">IFERROR(INDEX(INDIRECT("day_wise_sales_data!$B$2:$BZ$599"),MATCH(resource!$CC195,day_wise_sales_data!$A$2:$A$500,0),MATCH(resource!BA$2,INDIRECT("day_wise_sales_data!$B$1:$BZ$1"),0)),0)</f>
        <v>0</v>
      </c>
      <c r="BB195" s="3">
        <f ca="1">IFERROR(INDEX(INDIRECT("day_wise_sales_data!$B$2:$BZ$599"),MATCH(resource!$CC195,day_wise_sales_data!$A$2:$A$500,0),MATCH(resource!BB$2,INDIRECT("day_wise_sales_data!$B$1:$BZ$1"),0)),0)</f>
        <v>739.24</v>
      </c>
      <c r="BC195" s="3">
        <f ca="1">IFERROR(INDEX(INDIRECT("day_wise_sales_data!$B$2:$BZ$599"),MATCH(resource!$CC195,day_wise_sales_data!$A$2:$A$500,0),MATCH(resource!BC$2,INDIRECT("day_wise_sales_data!$B$1:$BZ$1"),0)),0)</f>
        <v>0</v>
      </c>
      <c r="BD195" s="3">
        <f ca="1">IFERROR(INDEX(INDIRECT("day_wise_sales_data!$B$2:$BZ$599"),MATCH(resource!$CC195,day_wise_sales_data!$A$2:$A$500,0),MATCH(resource!BD$2,INDIRECT("day_wise_sales_data!$B$1:$BZ$1"),0)),0)</f>
        <v>899.76</v>
      </c>
      <c r="BE195" s="3">
        <f ca="1">IFERROR(INDEX(INDIRECT("day_wise_sales_data!$B$2:$BZ$599"),MATCH(resource!$CC195,day_wise_sales_data!$A$2:$A$500,0),MATCH(resource!BE$2,INDIRECT("day_wise_sales_data!$B$1:$BZ$1"),0)),0)</f>
        <v>21209.16</v>
      </c>
      <c r="BF195" s="3">
        <f ca="1">IFERROR(INDEX(INDIRECT("day_wise_sales_data!$B$2:$BZ$599"),MATCH(resource!$CC195,day_wise_sales_data!$A$2:$A$500,0),MATCH(resource!BF$2,INDIRECT("day_wise_sales_data!$B$1:$BZ$1"),0)),0)</f>
        <v>352.9</v>
      </c>
      <c r="BG195" s="3">
        <f ca="1">IFERROR(INDEX(INDIRECT("day_wise_sales_data!$B$2:$BZ$599"),MATCH(resource!$CC195,day_wise_sales_data!$A$2:$A$500,0),MATCH(resource!BG$2,INDIRECT("day_wise_sales_data!$B$1:$BZ$1"),0)),0)</f>
        <v>84.9</v>
      </c>
      <c r="BH195" s="3">
        <f ca="1">IFERROR(INDEX(INDIRECT("day_wise_sales_data!$B$2:$BZ$599"),MATCH(resource!$CC195,day_wise_sales_data!$A$2:$A$500,0),MATCH(resource!BH$2,INDIRECT("day_wise_sales_data!$B$1:$BZ$1"),0)),0)</f>
        <v>3101.02</v>
      </c>
      <c r="BI195" s="3">
        <f ca="1">IFERROR(INDEX(INDIRECT("day_wise_sales_data!$B$2:$BZ$599"),MATCH(resource!$CC195,day_wise_sales_data!$A$2:$A$500,0),MATCH(resource!BI$2,INDIRECT("day_wise_sales_data!$B$1:$BZ$1"),0)),0)</f>
        <v>485.8</v>
      </c>
      <c r="BJ195" s="3">
        <f ca="1">IFERROR(INDEX(INDIRECT("day_wise_sales_data!$B$2:$BZ$599"),MATCH(resource!$CC195,day_wise_sales_data!$A$2:$A$500,0),MATCH(resource!BJ$2,INDIRECT("day_wise_sales_data!$B$1:$BZ$1"),0)),0)</f>
        <v>0</v>
      </c>
      <c r="BK195" s="3">
        <f ca="1">IFERROR(INDEX(INDIRECT("day_wise_sales_data!$B$2:$BZ$599"),MATCH(resource!$CC195,day_wise_sales_data!$A$2:$A$500,0),MATCH(resource!BK$2,INDIRECT("day_wise_sales_data!$B$1:$BZ$1"),0)),0)</f>
        <v>16078.92</v>
      </c>
      <c r="BL195" s="3">
        <f ca="1">IFERROR(INDEX(INDIRECT("day_wise_sales_data!$B$2:$BZ$599"),MATCH(resource!$CC195,day_wise_sales_data!$A$2:$A$500,0),MATCH(resource!BL$2,INDIRECT("day_wise_sales_data!$B$1:$BZ$1"),0)),0)</f>
        <v>844.86</v>
      </c>
      <c r="BM195" s="3">
        <f ca="1">IFERROR(INDEX(INDIRECT("day_wise_sales_data!$B$2:$BZ$599"),MATCH(resource!$CC195,day_wise_sales_data!$A$2:$A$500,0),MATCH(resource!BM$2,INDIRECT("day_wise_sales_data!$B$1:$BZ$1"),0)),0)</f>
        <v>4684.8599999999997</v>
      </c>
      <c r="BN195" s="3">
        <f ca="1">IFERROR(INDEX(INDIRECT("day_wise_sales_data!$B$2:$BZ$599"),MATCH(resource!$CC195,day_wise_sales_data!$A$2:$A$500,0),MATCH(resource!BN$2,INDIRECT("day_wise_sales_data!$B$1:$BZ$1"),0)),0)</f>
        <v>2200.08</v>
      </c>
      <c r="BO195" s="3">
        <f ca="1">IFERROR(INDEX(INDIRECT("day_wise_sales_data!$B$2:$BZ$599"),MATCH(resource!$CC195,day_wise_sales_data!$A$2:$A$500,0),MATCH(resource!BO$2,INDIRECT("day_wise_sales_data!$B$1:$BZ$1"),0)),0)</f>
        <v>0</v>
      </c>
      <c r="BP195" s="3">
        <f ca="1">IFERROR(INDEX(INDIRECT("day_wise_sales_data!$B$2:$BZ$599"),MATCH(resource!$CC195,day_wise_sales_data!$A$2:$A$500,0),MATCH(resource!BP$2,INDIRECT("day_wise_sales_data!$B$1:$BZ$1"),0)),0)</f>
        <v>0</v>
      </c>
      <c r="BQ195" s="3">
        <f ca="1">IFERROR(INDEX(INDIRECT("day_wise_sales_data!$B$2:$BZ$599"),MATCH(resource!$CC195,day_wise_sales_data!$A$2:$A$500,0),MATCH(resource!BQ$2,INDIRECT("day_wise_sales_data!$B$1:$BZ$1"),0)),0)</f>
        <v>0</v>
      </c>
      <c r="BR195" s="3">
        <f ca="1">IFERROR(INDEX(INDIRECT("day_wise_sales_data!$B$2:$BZ$599"),MATCH(resource!$CC195,day_wise_sales_data!$A$2:$A$500,0),MATCH(resource!BR$2,INDIRECT("day_wise_sales_data!$B$1:$BZ$1"),0)),0)</f>
        <v>1848.11</v>
      </c>
      <c r="BS195" s="3">
        <f ca="1">IFERROR(INDEX(INDIRECT("day_wise_sales_data!$B$2:$BZ$599"),MATCH(resource!$CC195,day_wise_sales_data!$A$2:$A$500,0),MATCH(resource!BS$2,INDIRECT("day_wise_sales_data!$B$1:$BZ$1"),0)),0)</f>
        <v>269.08999999999997</v>
      </c>
      <c r="BT195" s="3">
        <f ca="1">IFERROR(INDEX(INDIRECT("day_wise_sales_data!$B$2:$BZ$599"),MATCH(resource!$CC195,day_wise_sales_data!$A$2:$A$500,0),MATCH(resource!BT$2,INDIRECT("day_wise_sales_data!$B$1:$BZ$1"),0)),0)</f>
        <v>8408.43</v>
      </c>
      <c r="BU195" s="3">
        <f ca="1">IFERROR(INDEX(INDIRECT("day_wise_sales_data!$B$2:$BZ$599"),MATCH(resource!$CC195,day_wise_sales_data!$A$2:$A$500,0),MATCH(resource!BU$2,INDIRECT("day_wise_sales_data!$B$1:$BZ$1"),0)),0)</f>
        <v>13329.98</v>
      </c>
      <c r="BV195" s="3">
        <f ca="1">IFERROR(INDEX(INDIRECT("day_wise_sales_data!$B$2:$BZ$599"),MATCH(resource!$CC195,day_wise_sales_data!$A$2:$A$500,0),MATCH(resource!BV$2,INDIRECT("day_wise_sales_data!$B$1:$BZ$1"),0)),0)</f>
        <v>0</v>
      </c>
      <c r="BW195" s="3">
        <f ca="1">IFERROR(INDEX(INDIRECT("day_wise_sales_data!$B$2:$BZ$599"),MATCH(resource!$CC195,day_wise_sales_data!$A$2:$A$500,0),MATCH(resource!BW$2,INDIRECT("day_wise_sales_data!$B$1:$BZ$1"),0)),0)</f>
        <v>6899.91</v>
      </c>
      <c r="BX195" s="3">
        <f ca="1">IFERROR(INDEX(INDIRECT("day_wise_sales_data!$B$2:$BZ$599"),MATCH(resource!$CC195,day_wise_sales_data!$A$2:$A$500,0),MATCH(resource!BX$2,INDIRECT("day_wise_sales_data!$B$1:$BZ$1"),0)),0)</f>
        <v>0</v>
      </c>
      <c r="BY195" s="3">
        <f ca="1">IFERROR(INDEX(INDIRECT("day_wise_sales_data!$B$2:$BZ$599"),MATCH(resource!$CC195,day_wise_sales_data!$A$2:$A$500,0),MATCH(resource!BY$2,INDIRECT("day_wise_sales_data!$B$1:$BZ$1"),0)),0)</f>
        <v>1916.16</v>
      </c>
      <c r="BZ195" s="3">
        <f ca="1">IFERROR(INDEX(INDIRECT("day_wise_sales_data!$B$2:$BZ$599"),MATCH(resource!$CC195,day_wise_sales_data!$A$2:$A$500,0),MATCH(resource!BZ$2,INDIRECT("day_wise_sales_data!$B$1:$BZ$1"),0)),0)</f>
        <v>3013.77</v>
      </c>
      <c r="CA195" s="3" t="str">
        <f ca="1">IFERROR(INDEX(INDIRECT("day_wise_sales_data!$B$2:$BZ$599"),MATCH(resource!$CC195,day_wise_sales_data!$A$2:$A$500,0),MATCH(resource!CA$2,INDIRECT("day_wise_sales_data!$B$1:$BZ$1"),0)),0)</f>
        <v>dd</v>
      </c>
      <c r="CC195" s="4" t="str">
        <f>sales_data!H194</f>
        <v>DHK08165</v>
      </c>
      <c r="CD195" s="1">
        <v>193</v>
      </c>
      <c r="CE195" s="1" t="str">
        <f>IF(AQ195=report!$AQ$3,resource!CD195,"")</f>
        <v/>
      </c>
      <c r="CF195" s="5" t="str">
        <f>IFERROR(SMALL($CE$3:$CE$1001,ROWS($CE$3:CE195)),"")</f>
        <v/>
      </c>
      <c r="CH195">
        <f>IFERROR(VLOOKUP($CC195,data_pull!$E$22:$G$700,2,0),0)</f>
        <v>100265.85</v>
      </c>
      <c r="CI195" s="1">
        <f t="shared" si="75"/>
        <v>154</v>
      </c>
      <c r="CJ195" s="1">
        <f t="shared" ref="CJ195:CJ258" si="85">HLOOKUP($CJ$2,$CR$2:$DH$501,ROW(CN195),0)</f>
        <v>0</v>
      </c>
      <c r="CK195" s="1" t="s">
        <v>1425</v>
      </c>
      <c r="CL195" s="1">
        <f t="shared" si="76"/>
        <v>111</v>
      </c>
      <c r="CM195" s="1" t="str">
        <f>IFERROR(VLOOKUP($CK195,stock_data!$B$3:$W$612,2,0),0)</f>
        <v>KVIT-B CAPSULE</v>
      </c>
      <c r="CN195" s="1" t="str">
        <f>IFERROR(VLOOKUP($CK195,stock_data!$B$3:$W$612,4,0),0)</f>
        <v>10x10's</v>
      </c>
      <c r="CO195" s="1">
        <f>IFERROR(VLOOKUP($CK195,stock_data!$B$3:$W$612,5,0),0)</f>
        <v>45</v>
      </c>
      <c r="CP195" s="3">
        <f t="shared" si="77"/>
        <v>0</v>
      </c>
      <c r="CQ195" s="3">
        <f t="shared" si="78"/>
        <v>0</v>
      </c>
      <c r="CR195" s="1">
        <f>IFERROR(VLOOKUP($CK195,stock_data!$B$3:$W$612,6,0),0)</f>
        <v>0</v>
      </c>
      <c r="CS195" s="1">
        <f>IFERROR(VLOOKUP($CK195,stock_data!$B$3:$W$612,7,0),0)</f>
        <v>0</v>
      </c>
      <c r="CT195" s="1">
        <f>IFERROR(VLOOKUP($CK195,stock_data!$B$3:$W$612,8,0),0)</f>
        <v>0</v>
      </c>
      <c r="CU195" s="1">
        <f>IFERROR(VLOOKUP($CK195,stock_data!$B$3:$W$612,9,0),0)</f>
        <v>0</v>
      </c>
      <c r="CV195" s="1">
        <f>IFERROR(VLOOKUP($CK195,stock_data!$B$3:$W$612,10,0),0)</f>
        <v>0</v>
      </c>
      <c r="CW195" s="1">
        <f>IFERROR(VLOOKUP($CK195,stock_data!$B$3:$W$612,11,0),0)</f>
        <v>0</v>
      </c>
      <c r="CX195" s="1">
        <f>IFERROR(VLOOKUP($CK195,stock_data!$B$3:$W$612,12,0),0)</f>
        <v>0</v>
      </c>
      <c r="CY195" s="1">
        <f>IFERROR(VLOOKUP($CK195,stock_data!$B$3:$W$612,13,0),0)</f>
        <v>0</v>
      </c>
      <c r="CZ195" s="1">
        <f>IFERROR(VLOOKUP($CK195,stock_data!$B$3:$W$612,14,0),0)</f>
        <v>0</v>
      </c>
      <c r="DA195" s="1">
        <f>IFERROR(VLOOKUP($CK195,stock_data!$B$3:$W$612,15,0),0)</f>
        <v>0</v>
      </c>
      <c r="DB195" s="1">
        <f>IFERROR(VLOOKUP($CK195,stock_data!$B$3:$W$612,16,0),0)</f>
        <v>0</v>
      </c>
      <c r="DC195" s="1">
        <f>IFERROR(VLOOKUP($CK195,stock_data!$B$3:$W$612,17,0),0)</f>
        <v>0</v>
      </c>
      <c r="DD195" s="1">
        <f>IFERROR(VLOOKUP($CK195,stock_data!$B$3:$W$612,18,0),0)</f>
        <v>0</v>
      </c>
      <c r="DE195" s="1">
        <f>IFERROR(VLOOKUP($CK195,stock_data!$B$3:$W$612,19,0),0)</f>
        <v>0</v>
      </c>
      <c r="DF195" s="1">
        <f>IFERROR(VLOOKUP($CK195,stock_data!$B$3:$W$612,20,0),0)</f>
        <v>0</v>
      </c>
      <c r="DG195" s="1">
        <f>IFERROR(VLOOKUP($CK195,stock_data!$B$3:$W$612,21,0),0)</f>
        <v>0</v>
      </c>
      <c r="DH195" s="1">
        <f>IFERROR(VLOOKUP($CK195,stock_data!$B$3:$W$612,22,0),0)</f>
        <v>0</v>
      </c>
      <c r="DI195" s="1">
        <f t="shared" si="79"/>
        <v>0</v>
      </c>
      <c r="DJ195" s="1">
        <f t="shared" si="80"/>
        <v>0</v>
      </c>
      <c r="DK195" s="3">
        <f>IFERROR(INDEX(COD_SALES!$B$5:$Z$500,MATCH(resource!$CC195,COD_SALES!$A$5:$A$500,0),MATCH(resource!DK$2,COD_SALES!$B$4:$Z$4,0)),"")</f>
        <v>1</v>
      </c>
      <c r="DL195" s="3">
        <f>IFERROR(INDEX(COD_SALES!$B$5:$Z$500,MATCH(resource!$CC195,COD_SALES!$A$5:$A$500,0),MATCH(resource!DL$2,COD_SALES!$B$4:$Z$4,0)),"")</f>
        <v>1</v>
      </c>
      <c r="DM195" s="3">
        <f>IFERROR(INDEX(COD_SALES!$B$5:$Z$500,MATCH(resource!$CC195,COD_SALES!$A$5:$A$500,0),MATCH(resource!DM$2,COD_SALES!$B$4:$Z$4,0)),"")</f>
        <v>1</v>
      </c>
      <c r="DN195" s="3" t="str">
        <f>IFERROR(INDEX(COD_SALES!$B$5:$Z$500,MATCH(resource!$CC195,COD_SALES!$A$5:$A$500,0),MATCH(resource!DN$2,COD_SALES!$B$4:$Z$4,0)),"")</f>
        <v/>
      </c>
      <c r="DO195" s="3">
        <f>IFERROR(INDEX(COD_SALES!$B$5:$Z$500,MATCH(resource!$CC195,COD_SALES!$A$5:$A$500,0),MATCH(resource!DO$2,COD_SALES!$B$4:$Z$4,0)),"")</f>
        <v>1</v>
      </c>
      <c r="DP195" s="3">
        <f>IFERROR(INDEX(COD_SALES!$B$5:$Z$500,MATCH(resource!$CC195,COD_SALES!$A$5:$A$500,0),MATCH(resource!DP$2,COD_SALES!$B$4:$Z$4,0)),"")</f>
        <v>2</v>
      </c>
      <c r="DQ195" s="3" t="str">
        <f>IFERROR(INDEX(COD_SALES!$B$5:$Z$500,MATCH(resource!$CC195,COD_SALES!$A$5:$A$500,0),MATCH(resource!DQ$2,COD_SALES!$B$4:$Z$4,0)),"")</f>
        <v/>
      </c>
      <c r="DR195" s="3">
        <f>IFERROR(INDEX(COD_SALES!$B$5:$Z$500,MATCH(resource!$CC195,COD_SALES!$A$5:$A$500,0),MATCH(resource!DR$2,COD_SALES!$B$4:$Z$4,0)),"")</f>
        <v>25</v>
      </c>
      <c r="DS195" s="3">
        <f>IFERROR(INDEX(COD_SALES!$B$5:$Z$500,MATCH(resource!$CC195,COD_SALES!$A$5:$A$500,0),MATCH(resource!DS$2,COD_SALES!$B$4:$Z$4,0)),"")</f>
        <v>20</v>
      </c>
      <c r="DT195" s="3">
        <f>IFERROR(INDEX(COD_SALES!$B$5:$Z$500,MATCH(resource!$CC195,COD_SALES!$A$5:$A$500,0),MATCH(resource!DT$2,COD_SALES!$B$4:$Z$4,0)),"")</f>
        <v>1</v>
      </c>
      <c r="DU195" s="3">
        <f>IFERROR(INDEX(COD_SALES!$B$5:$Z$500,MATCH(resource!$CC195,COD_SALES!$A$5:$A$500,0),MATCH(resource!DU$2,COD_SALES!$B$4:$Z$4,0)),"")</f>
        <v>0</v>
      </c>
      <c r="DV195" s="3">
        <f>IFERROR(INDEX(COD_SALES!$B$5:$Z$500,MATCH(resource!$CC195,COD_SALES!$A$5:$A$500,0),MATCH(resource!DV$2,COD_SALES!$B$4:$Z$4,0)),"")</f>
        <v>0</v>
      </c>
      <c r="DW195" s="3">
        <f>IFERROR(INDEX(COD_SALES!$B$5:$Z$500,MATCH(resource!$CC195,COD_SALES!$A$5:$A$500,0),MATCH(resource!DW$2,COD_SALES!$B$4:$Z$4,0)),"")</f>
        <v>12</v>
      </c>
      <c r="DX195" s="3">
        <f>IFERROR(INDEX(COD_SALES!$B$5:$Z$500,MATCH(resource!$CC195,COD_SALES!$A$5:$A$500,0),MATCH(resource!DX$2,COD_SALES!$B$4:$Z$4,0)),"")</f>
        <v>10</v>
      </c>
      <c r="DY195" s="3">
        <f>IFERROR(INDEX(COD_SALES!$B$5:$Z$500,MATCH(resource!$CC195,COD_SALES!$A$5:$A$500,0),MATCH(resource!DY$2,COD_SALES!$B$4:$Z$4,0)),"")</f>
        <v>2</v>
      </c>
      <c r="DZ195" s="3">
        <f>IFERROR(INDEX(COD_SALES!$B$5:$Z$500,MATCH(resource!$CC195,COD_SALES!$A$5:$A$500,0),MATCH(resource!DZ$2,COD_SALES!$B$4:$Z$4,0)),"")</f>
        <v>3</v>
      </c>
      <c r="EA195" s="3">
        <f>IFERROR(INDEX(COD_SALES!$B$5:$Z$500,MATCH(resource!$CC195,COD_SALES!$A$5:$A$500,0),MATCH(resource!EA$2,COD_SALES!$B$4:$Z$4,0)),"")</f>
        <v>2</v>
      </c>
      <c r="EB195" s="3">
        <f t="shared" si="81"/>
        <v>17275.41</v>
      </c>
      <c r="ED195" s="3">
        <f>IFERROR(VLOOKUP($CK195,depot_prod_sales!$B$5:$S$200,3,0),0)</f>
        <v>0</v>
      </c>
      <c r="EE195" s="3">
        <f>IFERROR(VLOOKUP($CK195,depot_prod_sales!$B$5:$S$200,4,0),0)</f>
        <v>0</v>
      </c>
      <c r="EF195" s="3">
        <f>IFERROR(VLOOKUP($CK195,depot_prod_sales!$B$5:$S$200,5,0),0)</f>
        <v>0</v>
      </c>
      <c r="EG195" s="3">
        <f>IFERROR(VLOOKUP($CK195,depot_prod_sales!$B$5:$S$200,6,0),0)</f>
        <v>0</v>
      </c>
      <c r="EH195" s="3">
        <f>IFERROR(VLOOKUP($CK195,depot_prod_sales!$B$5:$S$200,7,0),0)</f>
        <v>0</v>
      </c>
      <c r="EI195" s="3">
        <f>IFERROR(VLOOKUP($CK195,depot_prod_sales!$B$5:$S$200,8,0),0)</f>
        <v>0</v>
      </c>
      <c r="EJ195" s="3">
        <f>IFERROR(VLOOKUP($CK195,depot_prod_sales!$B$5:$S$200,9,0),0)</f>
        <v>0</v>
      </c>
      <c r="EK195" s="3">
        <f>IFERROR(VLOOKUP($CK195,depot_prod_sales!$B$5:$S$200,10,0),0)</f>
        <v>0</v>
      </c>
      <c r="EL195" s="3">
        <f>IFERROR(VLOOKUP($CK195,depot_prod_sales!$B$5:$S$200,11,0),0)</f>
        <v>0</v>
      </c>
      <c r="EM195" s="3">
        <f>IFERROR(VLOOKUP($CK195,depot_prod_sales!$B$5:$S$200,12,0),0)</f>
        <v>0</v>
      </c>
      <c r="EN195" s="3">
        <f>IFERROR(VLOOKUP($CK195,depot_prod_sales!$B$5:$S$200,13,0),0)</f>
        <v>0</v>
      </c>
      <c r="EO195" s="3">
        <f>IFERROR(VLOOKUP($CK195,depot_prod_sales!$B$5:$S$200,14,0),0)</f>
        <v>0</v>
      </c>
      <c r="EP195" s="3">
        <f>IFERROR(VLOOKUP($CK195,depot_prod_sales!$B$5:$S$200,15,0),0)</f>
        <v>0</v>
      </c>
      <c r="EQ195" s="3">
        <f>IFERROR(VLOOKUP($CK195,depot_prod_sales!$B$5:$S$200,16,0),0)</f>
        <v>0</v>
      </c>
      <c r="ER195" s="3">
        <f>IFERROR(VLOOKUP($CK195,depot_prod_sales!$B$5:$S$200,17,0),0)</f>
        <v>0</v>
      </c>
      <c r="ES195" s="3">
        <f>IFERROR(VLOOKUP($CK195,depot_prod_sales!$B$5:$S$200,18,0),0)</f>
        <v>0</v>
      </c>
      <c r="ET195" s="116">
        <f t="shared" si="82"/>
        <v>0</v>
      </c>
      <c r="EU195" s="116">
        <f t="shared" si="83"/>
        <v>0</v>
      </c>
      <c r="EW195" s="3">
        <f>IFERROR(VLOOKUP(CC195,data_pull!$AO$25:$AR$546,2,0),0)</f>
        <v>10</v>
      </c>
      <c r="EX195" s="1">
        <f>IFERROR(VLOOKUP(CC195,data_pull!$AO$25:$AR$546,4,0),0)</f>
        <v>170000</v>
      </c>
    </row>
    <row r="196" spans="13:154" x14ac:dyDescent="0.25"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4" t="str">
        <f>sales_data!B195</f>
        <v>Farid Ahmed</v>
      </c>
      <c r="AR196" s="4" t="str">
        <f>sales_data!C195</f>
        <v>Nazrul Islam-2</v>
      </c>
      <c r="AS196" s="5" t="str">
        <f t="shared" si="84"/>
        <v/>
      </c>
      <c r="AT196" s="4" t="str">
        <f>sales_data!I195</f>
        <v>Samidul Islam</v>
      </c>
      <c r="AU196" s="4" t="str">
        <f>sales_data!W195</f>
        <v>Medinova (Lalmatia) (Pb)</v>
      </c>
      <c r="AV196" s="1">
        <f>sales_data!N195</f>
        <v>46082.98</v>
      </c>
      <c r="AW196" s="1">
        <f>sales_data!P195</f>
        <v>18</v>
      </c>
      <c r="AX196" s="3">
        <f ca="1">IFERROR(INDEX(INDIRECT("day_wise_sales_data!$B$2:$BZ$599"),MATCH(resource!$CC196,day_wise_sales_data!$A$2:$A$500,0),MATCH(resource!AX$2,INDIRECT("day_wise_sales_data!$B$1:$BZ$1"),0)),0)</f>
        <v>0</v>
      </c>
      <c r="AY196" s="3">
        <f ca="1">IFERROR(INDEX(INDIRECT("day_wise_sales_data!$B$2:$BZ$599"),MATCH(resource!$CC196,day_wise_sales_data!$A$2:$A$500,0),MATCH(resource!AY$2,INDIRECT("day_wise_sales_data!$B$1:$BZ$1"),0)),0)</f>
        <v>0</v>
      </c>
      <c r="AZ196" s="3">
        <f ca="1">IFERROR(INDEX(INDIRECT("day_wise_sales_data!$B$2:$BZ$599"),MATCH(resource!$CC196,day_wise_sales_data!$A$2:$A$500,0),MATCH(resource!AZ$2,INDIRECT("day_wise_sales_data!$B$1:$BZ$1"),0)),0)</f>
        <v>0</v>
      </c>
      <c r="BA196" s="3">
        <f ca="1">IFERROR(INDEX(INDIRECT("day_wise_sales_data!$B$2:$BZ$599"),MATCH(resource!$CC196,day_wise_sales_data!$A$2:$A$500,0),MATCH(resource!BA$2,INDIRECT("day_wise_sales_data!$B$1:$BZ$1"),0)),0)</f>
        <v>441.26</v>
      </c>
      <c r="BB196" s="3">
        <f ca="1">IFERROR(INDEX(INDIRECT("day_wise_sales_data!$B$2:$BZ$599"),MATCH(resource!$CC196,day_wise_sales_data!$A$2:$A$500,0),MATCH(resource!BB$2,INDIRECT("day_wise_sales_data!$B$1:$BZ$1"),0)),0)</f>
        <v>0</v>
      </c>
      <c r="BC196" s="3">
        <f ca="1">IFERROR(INDEX(INDIRECT("day_wise_sales_data!$B$2:$BZ$599"),MATCH(resource!$CC196,day_wise_sales_data!$A$2:$A$500,0),MATCH(resource!BC$2,INDIRECT("day_wise_sales_data!$B$1:$BZ$1"),0)),0)</f>
        <v>0</v>
      </c>
      <c r="BD196" s="3">
        <f ca="1">IFERROR(INDEX(INDIRECT("day_wise_sales_data!$B$2:$BZ$599"),MATCH(resource!$CC196,day_wise_sales_data!$A$2:$A$500,0),MATCH(resource!BD$2,INDIRECT("day_wise_sales_data!$B$1:$BZ$1"),0)),0)</f>
        <v>0</v>
      </c>
      <c r="BE196" s="3">
        <f ca="1">IFERROR(INDEX(INDIRECT("day_wise_sales_data!$B$2:$BZ$599"),MATCH(resource!$CC196,day_wise_sales_data!$A$2:$A$500,0),MATCH(resource!BE$2,INDIRECT("day_wise_sales_data!$B$1:$BZ$1"),0)),0)</f>
        <v>0</v>
      </c>
      <c r="BF196" s="3">
        <f ca="1">IFERROR(INDEX(INDIRECT("day_wise_sales_data!$B$2:$BZ$599"),MATCH(resource!$CC196,day_wise_sales_data!$A$2:$A$500,0),MATCH(resource!BF$2,INDIRECT("day_wise_sales_data!$B$1:$BZ$1"),0)),0)</f>
        <v>0</v>
      </c>
      <c r="BG196" s="3">
        <f ca="1">IFERROR(INDEX(INDIRECT("day_wise_sales_data!$B$2:$BZ$599"),MATCH(resource!$CC196,day_wise_sales_data!$A$2:$A$500,0),MATCH(resource!BG$2,INDIRECT("day_wise_sales_data!$B$1:$BZ$1"),0)),0)</f>
        <v>0</v>
      </c>
      <c r="BH196" s="3">
        <f ca="1">IFERROR(INDEX(INDIRECT("day_wise_sales_data!$B$2:$BZ$599"),MATCH(resource!$CC196,day_wise_sales_data!$A$2:$A$500,0),MATCH(resource!BH$2,INDIRECT("day_wise_sales_data!$B$1:$BZ$1"),0)),0)</f>
        <v>0</v>
      </c>
      <c r="BI196" s="3">
        <f ca="1">IFERROR(INDEX(INDIRECT("day_wise_sales_data!$B$2:$BZ$599"),MATCH(resource!$CC196,day_wise_sales_data!$A$2:$A$500,0),MATCH(resource!BI$2,INDIRECT("day_wise_sales_data!$B$1:$BZ$1"),0)),0)</f>
        <v>0</v>
      </c>
      <c r="BJ196" s="3">
        <f ca="1">IFERROR(INDEX(INDIRECT("day_wise_sales_data!$B$2:$BZ$599"),MATCH(resource!$CC196,day_wise_sales_data!$A$2:$A$500,0),MATCH(resource!BJ$2,INDIRECT("day_wise_sales_data!$B$1:$BZ$1"),0)),0)</f>
        <v>0</v>
      </c>
      <c r="BK196" s="3">
        <f ca="1">IFERROR(INDEX(INDIRECT("day_wise_sales_data!$B$2:$BZ$599"),MATCH(resource!$CC196,day_wise_sales_data!$A$2:$A$500,0),MATCH(resource!BK$2,INDIRECT("day_wise_sales_data!$B$1:$BZ$1"),0)),0)</f>
        <v>0</v>
      </c>
      <c r="BL196" s="3">
        <f ca="1">IFERROR(INDEX(INDIRECT("day_wise_sales_data!$B$2:$BZ$599"),MATCH(resource!$CC196,day_wise_sales_data!$A$2:$A$500,0),MATCH(resource!BL$2,INDIRECT("day_wise_sales_data!$B$1:$BZ$1"),0)),0)</f>
        <v>0</v>
      </c>
      <c r="BM196" s="3">
        <f ca="1">IFERROR(INDEX(INDIRECT("day_wise_sales_data!$B$2:$BZ$599"),MATCH(resource!$CC196,day_wise_sales_data!$A$2:$A$500,0),MATCH(resource!BM$2,INDIRECT("day_wise_sales_data!$B$1:$BZ$1"),0)),0)</f>
        <v>0</v>
      </c>
      <c r="BN196" s="3">
        <f ca="1">IFERROR(INDEX(INDIRECT("day_wise_sales_data!$B$2:$BZ$599"),MATCH(resource!$CC196,day_wise_sales_data!$A$2:$A$500,0),MATCH(resource!BN$2,INDIRECT("day_wise_sales_data!$B$1:$BZ$1"),0)),0)</f>
        <v>0</v>
      </c>
      <c r="BO196" s="3">
        <f ca="1">IFERROR(INDEX(INDIRECT("day_wise_sales_data!$B$2:$BZ$599"),MATCH(resource!$CC196,day_wise_sales_data!$A$2:$A$500,0),MATCH(resource!BO$2,INDIRECT("day_wise_sales_data!$B$1:$BZ$1"),0)),0)</f>
        <v>5085.9799999999996</v>
      </c>
      <c r="BP196" s="3">
        <f ca="1">IFERROR(INDEX(INDIRECT("day_wise_sales_data!$B$2:$BZ$599"),MATCH(resource!$CC196,day_wise_sales_data!$A$2:$A$500,0),MATCH(resource!BP$2,INDIRECT("day_wise_sales_data!$B$1:$BZ$1"),0)),0)</f>
        <v>0</v>
      </c>
      <c r="BQ196" s="3">
        <f ca="1">IFERROR(INDEX(INDIRECT("day_wise_sales_data!$B$2:$BZ$599"),MATCH(resource!$CC196,day_wise_sales_data!$A$2:$A$500,0),MATCH(resource!BQ$2,INDIRECT("day_wise_sales_data!$B$1:$BZ$1"),0)),0)</f>
        <v>0</v>
      </c>
      <c r="BR196" s="3">
        <f ca="1">IFERROR(INDEX(INDIRECT("day_wise_sales_data!$B$2:$BZ$599"),MATCH(resource!$CC196,day_wise_sales_data!$A$2:$A$500,0),MATCH(resource!BR$2,INDIRECT("day_wise_sales_data!$B$1:$BZ$1"),0)),0)</f>
        <v>3659.43</v>
      </c>
      <c r="BS196" s="3">
        <f ca="1">IFERROR(INDEX(INDIRECT("day_wise_sales_data!$B$2:$BZ$599"),MATCH(resource!$CC196,day_wise_sales_data!$A$2:$A$500,0),MATCH(resource!BS$2,INDIRECT("day_wise_sales_data!$B$1:$BZ$1"),0)),0)</f>
        <v>4008.76</v>
      </c>
      <c r="BT196" s="3">
        <f ca="1">IFERROR(INDEX(INDIRECT("day_wise_sales_data!$B$2:$BZ$599"),MATCH(resource!$CC196,day_wise_sales_data!$A$2:$A$500,0),MATCH(resource!BT$2,INDIRECT("day_wise_sales_data!$B$1:$BZ$1"),0)),0)</f>
        <v>7325.29</v>
      </c>
      <c r="BU196" s="3">
        <f ca="1">IFERROR(INDEX(INDIRECT("day_wise_sales_data!$B$2:$BZ$599"),MATCH(resource!$CC196,day_wise_sales_data!$A$2:$A$500,0),MATCH(resource!BU$2,INDIRECT("day_wise_sales_data!$B$1:$BZ$1"),0)),0)</f>
        <v>6233.48</v>
      </c>
      <c r="BV196" s="3">
        <f ca="1">IFERROR(INDEX(INDIRECT("day_wise_sales_data!$B$2:$BZ$599"),MATCH(resource!$CC196,day_wise_sales_data!$A$2:$A$500,0),MATCH(resource!BV$2,INDIRECT("day_wise_sales_data!$B$1:$BZ$1"),0)),0)</f>
        <v>405.72</v>
      </c>
      <c r="BW196" s="3">
        <f ca="1">IFERROR(INDEX(INDIRECT("day_wise_sales_data!$B$2:$BZ$599"),MATCH(resource!$CC196,day_wise_sales_data!$A$2:$A$500,0),MATCH(resource!BW$2,INDIRECT("day_wise_sales_data!$B$1:$BZ$1"),0)),0)</f>
        <v>1173.6500000000001</v>
      </c>
      <c r="BX196" s="3">
        <f ca="1">IFERROR(INDEX(INDIRECT("day_wise_sales_data!$B$2:$BZ$599"),MATCH(resource!$CC196,day_wise_sales_data!$A$2:$A$500,0),MATCH(resource!BX$2,INDIRECT("day_wise_sales_data!$B$1:$BZ$1"),0)),0)</f>
        <v>0</v>
      </c>
      <c r="BY196" s="3">
        <f ca="1">IFERROR(INDEX(INDIRECT("day_wise_sales_data!$B$2:$BZ$599"),MATCH(resource!$CC196,day_wise_sales_data!$A$2:$A$500,0),MATCH(resource!BY$2,INDIRECT("day_wise_sales_data!$B$1:$BZ$1"),0)),0)</f>
        <v>0</v>
      </c>
      <c r="BZ196" s="3">
        <f ca="1">IFERROR(INDEX(INDIRECT("day_wise_sales_data!$B$2:$BZ$599"),MATCH(resource!$CC196,day_wise_sales_data!$A$2:$A$500,0),MATCH(resource!BZ$2,INDIRECT("day_wise_sales_data!$B$1:$BZ$1"),0)),0)</f>
        <v>0</v>
      </c>
      <c r="CA196" s="3" t="str">
        <f ca="1">IFERROR(INDEX(INDIRECT("day_wise_sales_data!$B$2:$BZ$599"),MATCH(resource!$CC196,day_wise_sales_data!$A$2:$A$500,0),MATCH(resource!CA$2,INDIRECT("day_wise_sales_data!$B$1:$BZ$1"),0)),0)</f>
        <v>dd</v>
      </c>
      <c r="CC196" s="4" t="str">
        <f>sales_data!H195</f>
        <v>DHK03202</v>
      </c>
      <c r="CD196" s="1">
        <v>194</v>
      </c>
      <c r="CE196" s="1" t="str">
        <f>IF(AQ196=report!$AQ$3,resource!CD196,"")</f>
        <v/>
      </c>
      <c r="CF196" s="5" t="str">
        <f>IFERROR(SMALL($CE$3:$CE$1001,ROWS($CE$3:CE196)),"")</f>
        <v/>
      </c>
      <c r="CH196">
        <f>IFERROR(VLOOKUP($CC196,data_pull!$E$22:$G$700,2,0),0)</f>
        <v>46082.98</v>
      </c>
      <c r="CI196" s="1">
        <f t="shared" ref="CI196:CI259" si="86">RANK(DJ196,$DJ$3:$DJ$398)</f>
        <v>154</v>
      </c>
      <c r="CJ196" s="1">
        <f t="shared" si="85"/>
        <v>0</v>
      </c>
      <c r="CK196" s="1" t="s">
        <v>1427</v>
      </c>
      <c r="CL196" s="1">
        <f t="shared" ref="CL196:CL259" si="87">RANK(CQ196,$CQ$3:$CQ$501)</f>
        <v>111</v>
      </c>
      <c r="CM196" s="1" t="str">
        <f>IFERROR(VLOOKUP($CK196,stock_data!$B$3:$W$612,2,0),0)</f>
        <v>KVIT-B INJECTION</v>
      </c>
      <c r="CN196" s="1" t="str">
        <f>IFERROR(VLOOKUP($CK196,stock_data!$B$3:$W$612,4,0),0)</f>
        <v>2x5'Amp</v>
      </c>
      <c r="CO196" s="1">
        <f>IFERROR(VLOOKUP($CK196,stock_data!$B$3:$W$612,5,0),0)</f>
        <v>88</v>
      </c>
      <c r="CP196" s="3">
        <f t="shared" ref="CP196:CP259" si="88">CJ196</f>
        <v>0</v>
      </c>
      <c r="CQ196" s="3">
        <f t="shared" ref="CQ196:CQ259" si="89">CO196*CP196</f>
        <v>0</v>
      </c>
      <c r="CR196" s="1">
        <f>IFERROR(VLOOKUP($CK196,stock_data!$B$3:$W$612,6,0),0)</f>
        <v>0</v>
      </c>
      <c r="CS196" s="1">
        <f>IFERROR(VLOOKUP($CK196,stock_data!$B$3:$W$612,7,0),0)</f>
        <v>0</v>
      </c>
      <c r="CT196" s="1">
        <f>IFERROR(VLOOKUP($CK196,stock_data!$B$3:$W$612,8,0),0)</f>
        <v>0</v>
      </c>
      <c r="CU196" s="1">
        <f>IFERROR(VLOOKUP($CK196,stock_data!$B$3:$W$612,9,0),0)</f>
        <v>0</v>
      </c>
      <c r="CV196" s="1">
        <f>IFERROR(VLOOKUP($CK196,stock_data!$B$3:$W$612,10,0),0)</f>
        <v>0</v>
      </c>
      <c r="CW196" s="1">
        <f>IFERROR(VLOOKUP($CK196,stock_data!$B$3:$W$612,11,0),0)</f>
        <v>0</v>
      </c>
      <c r="CX196" s="1">
        <f>IFERROR(VLOOKUP($CK196,stock_data!$B$3:$W$612,12,0),0)</f>
        <v>0</v>
      </c>
      <c r="CY196" s="1">
        <f>IFERROR(VLOOKUP($CK196,stock_data!$B$3:$W$612,13,0),0)</f>
        <v>0</v>
      </c>
      <c r="CZ196" s="1">
        <f>IFERROR(VLOOKUP($CK196,stock_data!$B$3:$W$612,14,0),0)</f>
        <v>0</v>
      </c>
      <c r="DA196" s="1">
        <f>IFERROR(VLOOKUP($CK196,stock_data!$B$3:$W$612,15,0),0)</f>
        <v>0</v>
      </c>
      <c r="DB196" s="1">
        <f>IFERROR(VLOOKUP($CK196,stock_data!$B$3:$W$612,16,0),0)</f>
        <v>0</v>
      </c>
      <c r="DC196" s="1">
        <f>IFERROR(VLOOKUP($CK196,stock_data!$B$3:$W$612,17,0),0)</f>
        <v>0</v>
      </c>
      <c r="DD196" s="1">
        <f>IFERROR(VLOOKUP($CK196,stock_data!$B$3:$W$612,18,0),0)</f>
        <v>0</v>
      </c>
      <c r="DE196" s="1">
        <f>IFERROR(VLOOKUP($CK196,stock_data!$B$3:$W$612,19,0),0)</f>
        <v>0</v>
      </c>
      <c r="DF196" s="1">
        <f>IFERROR(VLOOKUP($CK196,stock_data!$B$3:$W$612,20,0),0)</f>
        <v>0</v>
      </c>
      <c r="DG196" s="1">
        <f>IFERROR(VLOOKUP($CK196,stock_data!$B$3:$W$612,21,0),0)</f>
        <v>0</v>
      </c>
      <c r="DH196" s="1">
        <f>IFERROR(VLOOKUP($CK196,stock_data!$B$3:$W$612,22,0),0)</f>
        <v>0</v>
      </c>
      <c r="DI196" s="1">
        <f t="shared" ref="DI196:DI259" si="90">SUM(CR196:DH196)</f>
        <v>0</v>
      </c>
      <c r="DJ196" s="1">
        <f t="shared" ref="DJ196:DJ259" si="91">DI196*CO196</f>
        <v>0</v>
      </c>
      <c r="DK196" s="3">
        <f>IFERROR(INDEX(COD_SALES!$B$5:$Z$500,MATCH(resource!$CC196,COD_SALES!$A$5:$A$500,0),MATCH(resource!DK$2,COD_SALES!$B$4:$Z$4,0)),"")</f>
        <v>0</v>
      </c>
      <c r="DL196" s="3">
        <f>IFERROR(INDEX(COD_SALES!$B$5:$Z$500,MATCH(resource!$CC196,COD_SALES!$A$5:$A$500,0),MATCH(resource!DL$2,COD_SALES!$B$4:$Z$4,0)),"")</f>
        <v>0</v>
      </c>
      <c r="DM196" s="3">
        <f>IFERROR(INDEX(COD_SALES!$B$5:$Z$500,MATCH(resource!$CC196,COD_SALES!$A$5:$A$500,0),MATCH(resource!DM$2,COD_SALES!$B$4:$Z$4,0)),"")</f>
        <v>0</v>
      </c>
      <c r="DN196" s="3" t="str">
        <f>IFERROR(INDEX(COD_SALES!$B$5:$Z$500,MATCH(resource!$CC196,COD_SALES!$A$5:$A$500,0),MATCH(resource!DN$2,COD_SALES!$B$4:$Z$4,0)),"")</f>
        <v/>
      </c>
      <c r="DO196" s="3">
        <f>IFERROR(INDEX(COD_SALES!$B$5:$Z$500,MATCH(resource!$CC196,COD_SALES!$A$5:$A$500,0),MATCH(resource!DO$2,COD_SALES!$B$4:$Z$4,0)),"")</f>
        <v>0</v>
      </c>
      <c r="DP196" s="3">
        <f>IFERROR(INDEX(COD_SALES!$B$5:$Z$500,MATCH(resource!$CC196,COD_SALES!$A$5:$A$500,0),MATCH(resource!DP$2,COD_SALES!$B$4:$Z$4,0)),"")</f>
        <v>0</v>
      </c>
      <c r="DQ196" s="3" t="str">
        <f>IFERROR(INDEX(COD_SALES!$B$5:$Z$500,MATCH(resource!$CC196,COD_SALES!$A$5:$A$500,0),MATCH(resource!DQ$2,COD_SALES!$B$4:$Z$4,0)),"")</f>
        <v/>
      </c>
      <c r="DR196" s="3">
        <f>IFERROR(INDEX(COD_SALES!$B$5:$Z$500,MATCH(resource!$CC196,COD_SALES!$A$5:$A$500,0),MATCH(resource!DR$2,COD_SALES!$B$4:$Z$4,0)),"")</f>
        <v>0</v>
      </c>
      <c r="DS196" s="3">
        <f>IFERROR(INDEX(COD_SALES!$B$5:$Z$500,MATCH(resource!$CC196,COD_SALES!$A$5:$A$500,0),MATCH(resource!DS$2,COD_SALES!$B$4:$Z$4,0)),"")</f>
        <v>4</v>
      </c>
      <c r="DT196" s="3">
        <f>IFERROR(INDEX(COD_SALES!$B$5:$Z$500,MATCH(resource!$CC196,COD_SALES!$A$5:$A$500,0),MATCH(resource!DT$2,COD_SALES!$B$4:$Z$4,0)),"")</f>
        <v>0</v>
      </c>
      <c r="DU196" s="3">
        <f>IFERROR(INDEX(COD_SALES!$B$5:$Z$500,MATCH(resource!$CC196,COD_SALES!$A$5:$A$500,0),MATCH(resource!DU$2,COD_SALES!$B$4:$Z$4,0)),"")</f>
        <v>0</v>
      </c>
      <c r="DV196" s="3">
        <f>IFERROR(INDEX(COD_SALES!$B$5:$Z$500,MATCH(resource!$CC196,COD_SALES!$A$5:$A$500,0),MATCH(resource!DV$2,COD_SALES!$B$4:$Z$4,0)),"")</f>
        <v>0</v>
      </c>
      <c r="DW196" s="3">
        <f>IFERROR(INDEX(COD_SALES!$B$5:$Z$500,MATCH(resource!$CC196,COD_SALES!$A$5:$A$500,0),MATCH(resource!DW$2,COD_SALES!$B$4:$Z$4,0)),"")</f>
        <v>9</v>
      </c>
      <c r="DX196" s="3">
        <f>IFERROR(INDEX(COD_SALES!$B$5:$Z$500,MATCH(resource!$CC196,COD_SALES!$A$5:$A$500,0),MATCH(resource!DX$2,COD_SALES!$B$4:$Z$4,0)),"")</f>
        <v>0</v>
      </c>
      <c r="DY196" s="3">
        <f>IFERROR(INDEX(COD_SALES!$B$5:$Z$500,MATCH(resource!$CC196,COD_SALES!$A$5:$A$500,0),MATCH(resource!DY$2,COD_SALES!$B$4:$Z$4,0)),"")</f>
        <v>0</v>
      </c>
      <c r="DZ196" s="3">
        <f>IFERROR(INDEX(COD_SALES!$B$5:$Z$500,MATCH(resource!$CC196,COD_SALES!$A$5:$A$500,0),MATCH(resource!DZ$2,COD_SALES!$B$4:$Z$4,0)),"")</f>
        <v>0</v>
      </c>
      <c r="EA196" s="3">
        <f>IFERROR(INDEX(COD_SALES!$B$5:$Z$500,MATCH(resource!$CC196,COD_SALES!$A$5:$A$500,0),MATCH(resource!EA$2,COD_SALES!$B$4:$Z$4,0)),"")</f>
        <v>1</v>
      </c>
      <c r="EB196" s="3">
        <f t="shared" ref="EB196:EB259" si="92">SUMPRODUCT($DK$1:$EA$1,DK196:EA196)</f>
        <v>5836.1200000000008</v>
      </c>
      <c r="ED196" s="3">
        <f>IFERROR(VLOOKUP($CK196,depot_prod_sales!$B$5:$S$200,3,0),0)</f>
        <v>0</v>
      </c>
      <c r="EE196" s="3">
        <f>IFERROR(VLOOKUP($CK196,depot_prod_sales!$B$5:$S$200,4,0),0)</f>
        <v>0</v>
      </c>
      <c r="EF196" s="3">
        <f>IFERROR(VLOOKUP($CK196,depot_prod_sales!$B$5:$S$200,5,0),0)</f>
        <v>0</v>
      </c>
      <c r="EG196" s="3">
        <f>IFERROR(VLOOKUP($CK196,depot_prod_sales!$B$5:$S$200,6,0),0)</f>
        <v>0</v>
      </c>
      <c r="EH196" s="3">
        <f>IFERROR(VLOOKUP($CK196,depot_prod_sales!$B$5:$S$200,7,0),0)</f>
        <v>0</v>
      </c>
      <c r="EI196" s="3">
        <f>IFERROR(VLOOKUP($CK196,depot_prod_sales!$B$5:$S$200,8,0),0)</f>
        <v>0</v>
      </c>
      <c r="EJ196" s="3">
        <f>IFERROR(VLOOKUP($CK196,depot_prod_sales!$B$5:$S$200,9,0),0)</f>
        <v>0</v>
      </c>
      <c r="EK196" s="3">
        <f>IFERROR(VLOOKUP($CK196,depot_prod_sales!$B$5:$S$200,10,0),0)</f>
        <v>0</v>
      </c>
      <c r="EL196" s="3">
        <f>IFERROR(VLOOKUP($CK196,depot_prod_sales!$B$5:$S$200,11,0),0)</f>
        <v>0</v>
      </c>
      <c r="EM196" s="3">
        <f>IFERROR(VLOOKUP($CK196,depot_prod_sales!$B$5:$S$200,12,0),0)</f>
        <v>0</v>
      </c>
      <c r="EN196" s="3">
        <f>IFERROR(VLOOKUP($CK196,depot_prod_sales!$B$5:$S$200,13,0),0)</f>
        <v>0</v>
      </c>
      <c r="EO196" s="3">
        <f>IFERROR(VLOOKUP($CK196,depot_prod_sales!$B$5:$S$200,14,0),0)</f>
        <v>0</v>
      </c>
      <c r="EP196" s="3">
        <f>IFERROR(VLOOKUP($CK196,depot_prod_sales!$B$5:$S$200,15,0),0)</f>
        <v>0</v>
      </c>
      <c r="EQ196" s="3">
        <f>IFERROR(VLOOKUP($CK196,depot_prod_sales!$B$5:$S$200,16,0),0)</f>
        <v>0</v>
      </c>
      <c r="ER196" s="3">
        <f>IFERROR(VLOOKUP($CK196,depot_prod_sales!$B$5:$S$200,17,0),0)</f>
        <v>0</v>
      </c>
      <c r="ES196" s="3">
        <f>IFERROR(VLOOKUP($CK196,depot_prod_sales!$B$5:$S$200,18,0),0)</f>
        <v>0</v>
      </c>
      <c r="ET196" s="116">
        <f t="shared" ref="ET196:ET259" si="93">SUM(ED196:ES196)</f>
        <v>0</v>
      </c>
      <c r="EU196" s="116">
        <f t="shared" ref="EU196:EU259" si="94">ET196*CO196</f>
        <v>0</v>
      </c>
      <c r="EW196" s="3">
        <f>IFERROR(VLOOKUP(CC196,data_pull!$AO$25:$AR$546,2,0),0)</f>
        <v>10</v>
      </c>
      <c r="EX196" s="1">
        <f>IFERROR(VLOOKUP(CC196,data_pull!$AO$25:$AR$546,4,0),0)</f>
        <v>170000</v>
      </c>
    </row>
    <row r="197" spans="13:154" x14ac:dyDescent="0.25"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4" t="str">
        <f>sales_data!B196</f>
        <v>Farid Ahmed</v>
      </c>
      <c r="AR197" s="4" t="str">
        <f>sales_data!C196</f>
        <v>Nazrul Islam-2</v>
      </c>
      <c r="AS197" s="5" t="str">
        <f t="shared" si="84"/>
        <v/>
      </c>
      <c r="AT197" s="4" t="str">
        <f>sales_data!I196</f>
        <v>Sayem Sheik</v>
      </c>
      <c r="AU197" s="4" t="str">
        <f>sales_data!W196</f>
        <v>Ibn Sina (Dhanmondi) (Pb)</v>
      </c>
      <c r="AV197" s="1">
        <f>sales_data!N196</f>
        <v>43009.08</v>
      </c>
      <c r="AW197" s="1">
        <f>sales_data!P196</f>
        <v>12</v>
      </c>
      <c r="AX197" s="3">
        <f ca="1">IFERROR(INDEX(INDIRECT("day_wise_sales_data!$B$2:$BZ$599"),MATCH(resource!$CC197,day_wise_sales_data!$A$2:$A$500,0),MATCH(resource!AX$2,INDIRECT("day_wise_sales_data!$B$1:$BZ$1"),0)),0)</f>
        <v>0</v>
      </c>
      <c r="AY197" s="3">
        <f ca="1">IFERROR(INDEX(INDIRECT("day_wise_sales_data!$B$2:$BZ$599"),MATCH(resource!$CC197,day_wise_sales_data!$A$2:$A$500,0),MATCH(resource!AY$2,INDIRECT("day_wise_sales_data!$B$1:$BZ$1"),0)),0)</f>
        <v>0</v>
      </c>
      <c r="AZ197" s="3">
        <f ca="1">IFERROR(INDEX(INDIRECT("day_wise_sales_data!$B$2:$BZ$599"),MATCH(resource!$CC197,day_wise_sales_data!$A$2:$A$500,0),MATCH(resource!AZ$2,INDIRECT("day_wise_sales_data!$B$1:$BZ$1"),0)),0)</f>
        <v>0</v>
      </c>
      <c r="BA197" s="3">
        <f ca="1">IFERROR(INDEX(INDIRECT("day_wise_sales_data!$B$2:$BZ$599"),MATCH(resource!$CC197,day_wise_sales_data!$A$2:$A$500,0),MATCH(resource!BA$2,INDIRECT("day_wise_sales_data!$B$1:$BZ$1"),0)),0)</f>
        <v>0</v>
      </c>
      <c r="BB197" s="3">
        <f ca="1">IFERROR(INDEX(INDIRECT("day_wise_sales_data!$B$2:$BZ$599"),MATCH(resource!$CC197,day_wise_sales_data!$A$2:$A$500,0),MATCH(resource!BB$2,INDIRECT("day_wise_sales_data!$B$1:$BZ$1"),0)),0)</f>
        <v>3075.31</v>
      </c>
      <c r="BC197" s="3">
        <f ca="1">IFERROR(INDEX(INDIRECT("day_wise_sales_data!$B$2:$BZ$599"),MATCH(resource!$CC197,day_wise_sales_data!$A$2:$A$500,0),MATCH(resource!BC$2,INDIRECT("day_wise_sales_data!$B$1:$BZ$1"),0)),0)</f>
        <v>0</v>
      </c>
      <c r="BD197" s="3">
        <f ca="1">IFERROR(INDEX(INDIRECT("day_wise_sales_data!$B$2:$BZ$599"),MATCH(resource!$CC197,day_wise_sales_data!$A$2:$A$500,0),MATCH(resource!BD$2,INDIRECT("day_wise_sales_data!$B$1:$BZ$1"),0)),0)</f>
        <v>0</v>
      </c>
      <c r="BE197" s="3">
        <f ca="1">IFERROR(INDEX(INDIRECT("day_wise_sales_data!$B$2:$BZ$599"),MATCH(resource!$CC197,day_wise_sales_data!$A$2:$A$500,0),MATCH(resource!BE$2,INDIRECT("day_wise_sales_data!$B$1:$BZ$1"),0)),0)</f>
        <v>0</v>
      </c>
      <c r="BF197" s="3">
        <f ca="1">IFERROR(INDEX(INDIRECT("day_wise_sales_data!$B$2:$BZ$599"),MATCH(resource!$CC197,day_wise_sales_data!$A$2:$A$500,0),MATCH(resource!BF$2,INDIRECT("day_wise_sales_data!$B$1:$BZ$1"),0)),0)</f>
        <v>0</v>
      </c>
      <c r="BG197" s="3">
        <f ca="1">IFERROR(INDEX(INDIRECT("day_wise_sales_data!$B$2:$BZ$599"),MATCH(resource!$CC197,day_wise_sales_data!$A$2:$A$500,0),MATCH(resource!BG$2,INDIRECT("day_wise_sales_data!$B$1:$BZ$1"),0)),0)</f>
        <v>0</v>
      </c>
      <c r="BH197" s="3">
        <f ca="1">IFERROR(INDEX(INDIRECT("day_wise_sales_data!$B$2:$BZ$599"),MATCH(resource!$CC197,day_wise_sales_data!$A$2:$A$500,0),MATCH(resource!BH$2,INDIRECT("day_wise_sales_data!$B$1:$BZ$1"),0)),0)</f>
        <v>0</v>
      </c>
      <c r="BI197" s="3">
        <f ca="1">IFERROR(INDEX(INDIRECT("day_wise_sales_data!$B$2:$BZ$599"),MATCH(resource!$CC197,day_wise_sales_data!$A$2:$A$500,0),MATCH(resource!BI$2,INDIRECT("day_wise_sales_data!$B$1:$BZ$1"),0)),0)</f>
        <v>0</v>
      </c>
      <c r="BJ197" s="3">
        <f ca="1">IFERROR(INDEX(INDIRECT("day_wise_sales_data!$B$2:$BZ$599"),MATCH(resource!$CC197,day_wise_sales_data!$A$2:$A$500,0),MATCH(resource!BJ$2,INDIRECT("day_wise_sales_data!$B$1:$BZ$1"),0)),0)</f>
        <v>0</v>
      </c>
      <c r="BK197" s="3">
        <f ca="1">IFERROR(INDEX(INDIRECT("day_wise_sales_data!$B$2:$BZ$599"),MATCH(resource!$CC197,day_wise_sales_data!$A$2:$A$500,0),MATCH(resource!BK$2,INDIRECT("day_wise_sales_data!$B$1:$BZ$1"),0)),0)</f>
        <v>5359.64</v>
      </c>
      <c r="BL197" s="3">
        <f ca="1">IFERROR(INDEX(INDIRECT("day_wise_sales_data!$B$2:$BZ$599"),MATCH(resource!$CC197,day_wise_sales_data!$A$2:$A$500,0),MATCH(resource!BL$2,INDIRECT("day_wise_sales_data!$B$1:$BZ$1"),0)),0)</f>
        <v>0</v>
      </c>
      <c r="BM197" s="3">
        <f ca="1">IFERROR(INDEX(INDIRECT("day_wise_sales_data!$B$2:$BZ$599"),MATCH(resource!$CC197,day_wise_sales_data!$A$2:$A$500,0),MATCH(resource!BM$2,INDIRECT("day_wise_sales_data!$B$1:$BZ$1"),0)),0)</f>
        <v>731.96</v>
      </c>
      <c r="BN197" s="3">
        <f ca="1">IFERROR(INDEX(INDIRECT("day_wise_sales_data!$B$2:$BZ$599"),MATCH(resource!$CC197,day_wise_sales_data!$A$2:$A$500,0),MATCH(resource!BN$2,INDIRECT("day_wise_sales_data!$B$1:$BZ$1"),0)),0)</f>
        <v>0</v>
      </c>
      <c r="BO197" s="3">
        <f ca="1">IFERROR(INDEX(INDIRECT("day_wise_sales_data!$B$2:$BZ$599"),MATCH(resource!$CC197,day_wise_sales_data!$A$2:$A$500,0),MATCH(resource!BO$2,INDIRECT("day_wise_sales_data!$B$1:$BZ$1"),0)),0)</f>
        <v>0</v>
      </c>
      <c r="BP197" s="3">
        <f ca="1">IFERROR(INDEX(INDIRECT("day_wise_sales_data!$B$2:$BZ$599"),MATCH(resource!$CC197,day_wise_sales_data!$A$2:$A$500,0),MATCH(resource!BP$2,INDIRECT("day_wise_sales_data!$B$1:$BZ$1"),0)),0)</f>
        <v>9094.81</v>
      </c>
      <c r="BQ197" s="3">
        <f ca="1">IFERROR(INDEX(INDIRECT("day_wise_sales_data!$B$2:$BZ$599"),MATCH(resource!$CC197,day_wise_sales_data!$A$2:$A$500,0),MATCH(resource!BQ$2,INDIRECT("day_wise_sales_data!$B$1:$BZ$1"),0)),0)</f>
        <v>0</v>
      </c>
      <c r="BR197" s="3">
        <f ca="1">IFERROR(INDEX(INDIRECT("day_wise_sales_data!$B$2:$BZ$599"),MATCH(resource!$CC197,day_wise_sales_data!$A$2:$A$500,0),MATCH(resource!BR$2,INDIRECT("day_wise_sales_data!$B$1:$BZ$1"),0)),0)</f>
        <v>0</v>
      </c>
      <c r="BS197" s="3">
        <f ca="1">IFERROR(INDEX(INDIRECT("day_wise_sales_data!$B$2:$BZ$599"),MATCH(resource!$CC197,day_wise_sales_data!$A$2:$A$500,0),MATCH(resource!BS$2,INDIRECT("day_wise_sales_data!$B$1:$BZ$1"),0)),0)</f>
        <v>0</v>
      </c>
      <c r="BT197" s="3">
        <f ca="1">IFERROR(INDEX(INDIRECT("day_wise_sales_data!$B$2:$BZ$599"),MATCH(resource!$CC197,day_wise_sales_data!$A$2:$A$500,0),MATCH(resource!BT$2,INDIRECT("day_wise_sales_data!$B$1:$BZ$1"),0)),0)</f>
        <v>0</v>
      </c>
      <c r="BU197" s="3">
        <f ca="1">IFERROR(INDEX(INDIRECT("day_wise_sales_data!$B$2:$BZ$599"),MATCH(resource!$CC197,day_wise_sales_data!$A$2:$A$500,0),MATCH(resource!BU$2,INDIRECT("day_wise_sales_data!$B$1:$BZ$1"),0)),0)</f>
        <v>11826.62</v>
      </c>
      <c r="BV197" s="3">
        <f ca="1">IFERROR(INDEX(INDIRECT("day_wise_sales_data!$B$2:$BZ$599"),MATCH(resource!$CC197,day_wise_sales_data!$A$2:$A$500,0),MATCH(resource!BV$2,INDIRECT("day_wise_sales_data!$B$1:$BZ$1"),0)),0)</f>
        <v>0</v>
      </c>
      <c r="BW197" s="3">
        <f ca="1">IFERROR(INDEX(INDIRECT("day_wise_sales_data!$B$2:$BZ$599"),MATCH(resource!$CC197,day_wise_sales_data!$A$2:$A$500,0),MATCH(resource!BW$2,INDIRECT("day_wise_sales_data!$B$1:$BZ$1"),0)),0)</f>
        <v>0</v>
      </c>
      <c r="BX197" s="3">
        <f ca="1">IFERROR(INDEX(INDIRECT("day_wise_sales_data!$B$2:$BZ$599"),MATCH(resource!$CC197,day_wise_sales_data!$A$2:$A$500,0),MATCH(resource!BX$2,INDIRECT("day_wise_sales_data!$B$1:$BZ$1"),0)),0)</f>
        <v>0</v>
      </c>
      <c r="BY197" s="3">
        <f ca="1">IFERROR(INDEX(INDIRECT("day_wise_sales_data!$B$2:$BZ$599"),MATCH(resource!$CC197,day_wise_sales_data!$A$2:$A$500,0),MATCH(resource!BY$2,INDIRECT("day_wise_sales_data!$B$1:$BZ$1"),0)),0)</f>
        <v>3659.81</v>
      </c>
      <c r="BZ197" s="3">
        <f ca="1">IFERROR(INDEX(INDIRECT("day_wise_sales_data!$B$2:$BZ$599"),MATCH(resource!$CC197,day_wise_sales_data!$A$2:$A$500,0),MATCH(resource!BZ$2,INDIRECT("day_wise_sales_data!$B$1:$BZ$1"),0)),0)</f>
        <v>10321.219999999999</v>
      </c>
      <c r="CA197" s="3" t="str">
        <f ca="1">IFERROR(INDEX(INDIRECT("day_wise_sales_data!$B$2:$BZ$599"),MATCH(resource!$CC197,day_wise_sales_data!$A$2:$A$500,0),MATCH(resource!CA$2,INDIRECT("day_wise_sales_data!$B$1:$BZ$1"),0)),0)</f>
        <v>dd</v>
      </c>
      <c r="CC197" s="4" t="str">
        <f>sales_data!H196</f>
        <v>DHK10183</v>
      </c>
      <c r="CD197" s="1">
        <v>195</v>
      </c>
      <c r="CE197" s="1" t="str">
        <f>IF(AQ197=report!$AQ$3,resource!CD197,"")</f>
        <v/>
      </c>
      <c r="CF197" s="5" t="str">
        <f>IFERROR(SMALL($CE$3:$CE$1001,ROWS($CE$3:CE197)),"")</f>
        <v/>
      </c>
      <c r="CH197">
        <f>IFERROR(VLOOKUP($CC197,data_pull!$E$22:$G$700,2,0),0)</f>
        <v>43009.08</v>
      </c>
      <c r="CI197" s="1">
        <f t="shared" si="86"/>
        <v>154</v>
      </c>
      <c r="CJ197" s="1">
        <f t="shared" si="85"/>
        <v>0</v>
      </c>
      <c r="CK197" s="1" t="s">
        <v>1430</v>
      </c>
      <c r="CL197" s="1">
        <f t="shared" si="87"/>
        <v>111</v>
      </c>
      <c r="CM197" s="1" t="str">
        <f>IFERROR(VLOOKUP($CK197,stock_data!$B$3:$W$612,2,0),0)</f>
        <v>KVIT-B SYRUP</v>
      </c>
      <c r="CN197" s="1" t="str">
        <f>IFERROR(VLOOKUP($CK197,stock_data!$B$3:$W$612,4,0),0)</f>
        <v>200ml</v>
      </c>
      <c r="CO197" s="1">
        <f>IFERROR(VLOOKUP($CK197,stock_data!$B$3:$W$612,5,0),0)</f>
        <v>37.6</v>
      </c>
      <c r="CP197" s="3">
        <f t="shared" si="88"/>
        <v>0</v>
      </c>
      <c r="CQ197" s="3">
        <f t="shared" si="89"/>
        <v>0</v>
      </c>
      <c r="CR197" s="1">
        <f>IFERROR(VLOOKUP($CK197,stock_data!$B$3:$W$612,6,0),0)</f>
        <v>0</v>
      </c>
      <c r="CS197" s="1">
        <f>IFERROR(VLOOKUP($CK197,stock_data!$B$3:$W$612,7,0),0)</f>
        <v>0</v>
      </c>
      <c r="CT197" s="1">
        <f>IFERROR(VLOOKUP($CK197,stock_data!$B$3:$W$612,8,0),0)</f>
        <v>0</v>
      </c>
      <c r="CU197" s="1">
        <f>IFERROR(VLOOKUP($CK197,stock_data!$B$3:$W$612,9,0),0)</f>
        <v>0</v>
      </c>
      <c r="CV197" s="1">
        <f>IFERROR(VLOOKUP($CK197,stock_data!$B$3:$W$612,10,0),0)</f>
        <v>0</v>
      </c>
      <c r="CW197" s="1">
        <f>IFERROR(VLOOKUP($CK197,stock_data!$B$3:$W$612,11,0),0)</f>
        <v>0</v>
      </c>
      <c r="CX197" s="1">
        <f>IFERROR(VLOOKUP($CK197,stock_data!$B$3:$W$612,12,0),0)</f>
        <v>0</v>
      </c>
      <c r="CY197" s="1">
        <f>IFERROR(VLOOKUP($CK197,stock_data!$B$3:$W$612,13,0),0)</f>
        <v>0</v>
      </c>
      <c r="CZ197" s="1">
        <f>IFERROR(VLOOKUP($CK197,stock_data!$B$3:$W$612,14,0),0)</f>
        <v>0</v>
      </c>
      <c r="DA197" s="1">
        <f>IFERROR(VLOOKUP($CK197,stock_data!$B$3:$W$612,15,0),0)</f>
        <v>0</v>
      </c>
      <c r="DB197" s="1">
        <f>IFERROR(VLOOKUP($CK197,stock_data!$B$3:$W$612,16,0),0)</f>
        <v>0</v>
      </c>
      <c r="DC197" s="1">
        <f>IFERROR(VLOOKUP($CK197,stock_data!$B$3:$W$612,17,0),0)</f>
        <v>0</v>
      </c>
      <c r="DD197" s="1">
        <f>IFERROR(VLOOKUP($CK197,stock_data!$B$3:$W$612,18,0),0)</f>
        <v>0</v>
      </c>
      <c r="DE197" s="1">
        <f>IFERROR(VLOOKUP($CK197,stock_data!$B$3:$W$612,19,0),0)</f>
        <v>0</v>
      </c>
      <c r="DF197" s="1">
        <f>IFERROR(VLOOKUP($CK197,stock_data!$B$3:$W$612,20,0),0)</f>
        <v>0</v>
      </c>
      <c r="DG197" s="1">
        <f>IFERROR(VLOOKUP($CK197,stock_data!$B$3:$W$612,21,0),0)</f>
        <v>0</v>
      </c>
      <c r="DH197" s="1">
        <f>IFERROR(VLOOKUP($CK197,stock_data!$B$3:$W$612,22,0),0)</f>
        <v>0</v>
      </c>
      <c r="DI197" s="1">
        <f t="shared" si="90"/>
        <v>0</v>
      </c>
      <c r="DJ197" s="1">
        <f t="shared" si="91"/>
        <v>0</v>
      </c>
      <c r="DK197" s="3">
        <f>IFERROR(INDEX(COD_SALES!$B$5:$Z$500,MATCH(resource!$CC197,COD_SALES!$A$5:$A$500,0),MATCH(resource!DK$2,COD_SALES!$B$4:$Z$4,0)),"")</f>
        <v>0</v>
      </c>
      <c r="DL197" s="3">
        <f>IFERROR(INDEX(COD_SALES!$B$5:$Z$500,MATCH(resource!$CC197,COD_SALES!$A$5:$A$500,0),MATCH(resource!DL$2,COD_SALES!$B$4:$Z$4,0)),"")</f>
        <v>0</v>
      </c>
      <c r="DM197" s="3">
        <f>IFERROR(INDEX(COD_SALES!$B$5:$Z$500,MATCH(resource!$CC197,COD_SALES!$A$5:$A$500,0),MATCH(resource!DM$2,COD_SALES!$B$4:$Z$4,0)),"")</f>
        <v>0</v>
      </c>
      <c r="DN197" s="3" t="str">
        <f>IFERROR(INDEX(COD_SALES!$B$5:$Z$500,MATCH(resource!$CC197,COD_SALES!$A$5:$A$500,0),MATCH(resource!DN$2,COD_SALES!$B$4:$Z$4,0)),"")</f>
        <v/>
      </c>
      <c r="DO197" s="3">
        <f>IFERROR(INDEX(COD_SALES!$B$5:$Z$500,MATCH(resource!$CC197,COD_SALES!$A$5:$A$500,0),MATCH(resource!DO$2,COD_SALES!$B$4:$Z$4,0)),"")</f>
        <v>0</v>
      </c>
      <c r="DP197" s="3">
        <f>IFERROR(INDEX(COD_SALES!$B$5:$Z$500,MATCH(resource!$CC197,COD_SALES!$A$5:$A$500,0),MATCH(resource!DP$2,COD_SALES!$B$4:$Z$4,0)),"")</f>
        <v>0</v>
      </c>
      <c r="DQ197" s="3" t="str">
        <f>IFERROR(INDEX(COD_SALES!$B$5:$Z$500,MATCH(resource!$CC197,COD_SALES!$A$5:$A$500,0),MATCH(resource!DQ$2,COD_SALES!$B$4:$Z$4,0)),"")</f>
        <v/>
      </c>
      <c r="DR197" s="3">
        <f>IFERROR(INDEX(COD_SALES!$B$5:$Z$500,MATCH(resource!$CC197,COD_SALES!$A$5:$A$500,0),MATCH(resource!DR$2,COD_SALES!$B$4:$Z$4,0)),"")</f>
        <v>0</v>
      </c>
      <c r="DS197" s="3">
        <f>IFERROR(INDEX(COD_SALES!$B$5:$Z$500,MATCH(resource!$CC197,COD_SALES!$A$5:$A$500,0),MATCH(resource!DS$2,COD_SALES!$B$4:$Z$4,0)),"")</f>
        <v>4</v>
      </c>
      <c r="DT197" s="3">
        <f>IFERROR(INDEX(COD_SALES!$B$5:$Z$500,MATCH(resource!$CC197,COD_SALES!$A$5:$A$500,0),MATCH(resource!DT$2,COD_SALES!$B$4:$Z$4,0)),"")</f>
        <v>0</v>
      </c>
      <c r="DU197" s="3">
        <f>IFERROR(INDEX(COD_SALES!$B$5:$Z$500,MATCH(resource!$CC197,COD_SALES!$A$5:$A$500,0),MATCH(resource!DU$2,COD_SALES!$B$4:$Z$4,0)),"")</f>
        <v>0</v>
      </c>
      <c r="DV197" s="3">
        <f>IFERROR(INDEX(COD_SALES!$B$5:$Z$500,MATCH(resource!$CC197,COD_SALES!$A$5:$A$500,0),MATCH(resource!DV$2,COD_SALES!$B$4:$Z$4,0)),"")</f>
        <v>0</v>
      </c>
      <c r="DW197" s="3">
        <f>IFERROR(INDEX(COD_SALES!$B$5:$Z$500,MATCH(resource!$CC197,COD_SALES!$A$5:$A$500,0),MATCH(resource!DW$2,COD_SALES!$B$4:$Z$4,0)),"")</f>
        <v>8</v>
      </c>
      <c r="DX197" s="3">
        <f>IFERROR(INDEX(COD_SALES!$B$5:$Z$500,MATCH(resource!$CC197,COD_SALES!$A$5:$A$500,0),MATCH(resource!DX$2,COD_SALES!$B$4:$Z$4,0)),"")</f>
        <v>0</v>
      </c>
      <c r="DY197" s="3">
        <f>IFERROR(INDEX(COD_SALES!$B$5:$Z$500,MATCH(resource!$CC197,COD_SALES!$A$5:$A$500,0),MATCH(resource!DY$2,COD_SALES!$B$4:$Z$4,0)),"")</f>
        <v>0</v>
      </c>
      <c r="DZ197" s="3">
        <f>IFERROR(INDEX(COD_SALES!$B$5:$Z$500,MATCH(resource!$CC197,COD_SALES!$A$5:$A$500,0),MATCH(resource!DZ$2,COD_SALES!$B$4:$Z$4,0)),"")</f>
        <v>0</v>
      </c>
      <c r="EA197" s="3">
        <f>IFERROR(INDEX(COD_SALES!$B$5:$Z$500,MATCH(resource!$CC197,COD_SALES!$A$5:$A$500,0),MATCH(resource!EA$2,COD_SALES!$B$4:$Z$4,0)),"")</f>
        <v>0</v>
      </c>
      <c r="EB197" s="3">
        <f t="shared" si="92"/>
        <v>5085.96</v>
      </c>
      <c r="ED197" s="3">
        <f>IFERROR(VLOOKUP($CK197,depot_prod_sales!$B$5:$S$200,3,0),0)</f>
        <v>0</v>
      </c>
      <c r="EE197" s="3">
        <f>IFERROR(VLOOKUP($CK197,depot_prod_sales!$B$5:$S$200,4,0),0)</f>
        <v>0</v>
      </c>
      <c r="EF197" s="3">
        <f>IFERROR(VLOOKUP($CK197,depot_prod_sales!$B$5:$S$200,5,0),0)</f>
        <v>0</v>
      </c>
      <c r="EG197" s="3">
        <f>IFERROR(VLOOKUP($CK197,depot_prod_sales!$B$5:$S$200,6,0),0)</f>
        <v>0</v>
      </c>
      <c r="EH197" s="3">
        <f>IFERROR(VLOOKUP($CK197,depot_prod_sales!$B$5:$S$200,7,0),0)</f>
        <v>0</v>
      </c>
      <c r="EI197" s="3">
        <f>IFERROR(VLOOKUP($CK197,depot_prod_sales!$B$5:$S$200,8,0),0)</f>
        <v>0</v>
      </c>
      <c r="EJ197" s="3">
        <f>IFERROR(VLOOKUP($CK197,depot_prod_sales!$B$5:$S$200,9,0),0)</f>
        <v>0</v>
      </c>
      <c r="EK197" s="3">
        <f>IFERROR(VLOOKUP($CK197,depot_prod_sales!$B$5:$S$200,10,0),0)</f>
        <v>0</v>
      </c>
      <c r="EL197" s="3">
        <f>IFERROR(VLOOKUP($CK197,depot_prod_sales!$B$5:$S$200,11,0),0)</f>
        <v>0</v>
      </c>
      <c r="EM197" s="3">
        <f>IFERROR(VLOOKUP($CK197,depot_prod_sales!$B$5:$S$200,12,0),0)</f>
        <v>0</v>
      </c>
      <c r="EN197" s="3">
        <f>IFERROR(VLOOKUP($CK197,depot_prod_sales!$B$5:$S$200,13,0),0)</f>
        <v>0</v>
      </c>
      <c r="EO197" s="3">
        <f>IFERROR(VLOOKUP($CK197,depot_prod_sales!$B$5:$S$200,14,0),0)</f>
        <v>0</v>
      </c>
      <c r="EP197" s="3">
        <f>IFERROR(VLOOKUP($CK197,depot_prod_sales!$B$5:$S$200,15,0),0)</f>
        <v>0</v>
      </c>
      <c r="EQ197" s="3">
        <f>IFERROR(VLOOKUP($CK197,depot_prod_sales!$B$5:$S$200,16,0),0)</f>
        <v>0</v>
      </c>
      <c r="ER197" s="3">
        <f>IFERROR(VLOOKUP($CK197,depot_prod_sales!$B$5:$S$200,17,0),0)</f>
        <v>0</v>
      </c>
      <c r="ES197" s="3">
        <f>IFERROR(VLOOKUP($CK197,depot_prod_sales!$B$5:$S$200,18,0),0)</f>
        <v>0</v>
      </c>
      <c r="ET197" s="116">
        <f t="shared" si="93"/>
        <v>0</v>
      </c>
      <c r="EU197" s="116">
        <f t="shared" si="94"/>
        <v>0</v>
      </c>
      <c r="EW197" s="3">
        <f>IFERROR(VLOOKUP(CC197,data_pull!$AO$25:$AR$546,2,0),0)</f>
        <v>2</v>
      </c>
      <c r="EX197" s="1">
        <f>IFERROR(VLOOKUP(CC197,data_pull!$AO$25:$AR$546,4,0),0)</f>
        <v>170000</v>
      </c>
    </row>
    <row r="198" spans="13:154" x14ac:dyDescent="0.25"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4" t="str">
        <f>sales_data!B197</f>
        <v>Farid Ahmed</v>
      </c>
      <c r="AR198" s="4" t="str">
        <f>sales_data!C197</f>
        <v>Nazrul Islam-2</v>
      </c>
      <c r="AS198" s="5" t="str">
        <f t="shared" si="84"/>
        <v/>
      </c>
      <c r="AT198" s="4" t="str">
        <f>sales_data!I197</f>
        <v>Shahin Sarder</v>
      </c>
      <c r="AU198" s="4" t="str">
        <f>sales_data!W197</f>
        <v>Hazaribagh (Cb)</v>
      </c>
      <c r="AV198" s="1">
        <f>sales_data!N197</f>
        <v>102325.15</v>
      </c>
      <c r="AW198" s="1">
        <f>sales_data!P197</f>
        <v>54</v>
      </c>
      <c r="AX198" s="3">
        <f ca="1">IFERROR(INDEX(INDIRECT("day_wise_sales_data!$B$2:$BZ$599"),MATCH(resource!$CC198,day_wise_sales_data!$A$2:$A$500,0),MATCH(resource!AX$2,INDIRECT("day_wise_sales_data!$B$1:$BZ$1"),0)),0)</f>
        <v>0</v>
      </c>
      <c r="AY198" s="3">
        <f ca="1">IFERROR(INDEX(INDIRECT("day_wise_sales_data!$B$2:$BZ$599"),MATCH(resource!$CC198,day_wise_sales_data!$A$2:$A$500,0),MATCH(resource!AY$2,INDIRECT("day_wise_sales_data!$B$1:$BZ$1"),0)),0)</f>
        <v>0</v>
      </c>
      <c r="AZ198" s="3">
        <f ca="1">IFERROR(INDEX(INDIRECT("day_wise_sales_data!$B$2:$BZ$599"),MATCH(resource!$CC198,day_wise_sales_data!$A$2:$A$500,0),MATCH(resource!AZ$2,INDIRECT("day_wise_sales_data!$B$1:$BZ$1"),0)),0)</f>
        <v>7351.58</v>
      </c>
      <c r="BA198" s="3">
        <f ca="1">IFERROR(INDEX(INDIRECT("day_wise_sales_data!$B$2:$BZ$599"),MATCH(resource!$CC198,day_wise_sales_data!$A$2:$A$500,0),MATCH(resource!BA$2,INDIRECT("day_wise_sales_data!$B$1:$BZ$1"),0)),0)</f>
        <v>5963.52</v>
      </c>
      <c r="BB198" s="3">
        <f ca="1">IFERROR(INDEX(INDIRECT("day_wise_sales_data!$B$2:$BZ$599"),MATCH(resource!$CC198,day_wise_sales_data!$A$2:$A$500,0),MATCH(resource!BB$2,INDIRECT("day_wise_sales_data!$B$1:$BZ$1"),0)),0)</f>
        <v>11993.13</v>
      </c>
      <c r="BC198" s="3">
        <f ca="1">IFERROR(INDEX(INDIRECT("day_wise_sales_data!$B$2:$BZ$599"),MATCH(resource!$CC198,day_wise_sales_data!$A$2:$A$500,0),MATCH(resource!BC$2,INDIRECT("day_wise_sales_data!$B$1:$BZ$1"),0)),0)</f>
        <v>0</v>
      </c>
      <c r="BD198" s="3">
        <f ca="1">IFERROR(INDEX(INDIRECT("day_wise_sales_data!$B$2:$BZ$599"),MATCH(resource!$CC198,day_wise_sales_data!$A$2:$A$500,0),MATCH(resource!BD$2,INDIRECT("day_wise_sales_data!$B$1:$BZ$1"),0)),0)</f>
        <v>1681.24</v>
      </c>
      <c r="BE198" s="3">
        <f ca="1">IFERROR(INDEX(INDIRECT("day_wise_sales_data!$B$2:$BZ$599"),MATCH(resource!$CC198,day_wise_sales_data!$A$2:$A$500,0),MATCH(resource!BE$2,INDIRECT("day_wise_sales_data!$B$1:$BZ$1"),0)),0)</f>
        <v>3542.57</v>
      </c>
      <c r="BF198" s="3">
        <f ca="1">IFERROR(INDEX(INDIRECT("day_wise_sales_data!$B$2:$BZ$599"),MATCH(resource!$CC198,day_wise_sales_data!$A$2:$A$500,0),MATCH(resource!BF$2,INDIRECT("day_wise_sales_data!$B$1:$BZ$1"),0)),0)</f>
        <v>529.79999999999995</v>
      </c>
      <c r="BG198" s="3">
        <f ca="1">IFERROR(INDEX(INDIRECT("day_wise_sales_data!$B$2:$BZ$599"),MATCH(resource!$CC198,day_wise_sales_data!$A$2:$A$500,0),MATCH(resource!BG$2,INDIRECT("day_wise_sales_data!$B$1:$BZ$1"),0)),0)</f>
        <v>529.36</v>
      </c>
      <c r="BH198" s="3">
        <f ca="1">IFERROR(INDEX(INDIRECT("day_wise_sales_data!$B$2:$BZ$599"),MATCH(resource!$CC198,day_wise_sales_data!$A$2:$A$500,0),MATCH(resource!BH$2,INDIRECT("day_wise_sales_data!$B$1:$BZ$1"),0)),0)</f>
        <v>12299.97</v>
      </c>
      <c r="BI198" s="3">
        <f ca="1">IFERROR(INDEX(INDIRECT("day_wise_sales_data!$B$2:$BZ$599"),MATCH(resource!$CC198,day_wise_sales_data!$A$2:$A$500,0),MATCH(resource!BI$2,INDIRECT("day_wise_sales_data!$B$1:$BZ$1"),0)),0)</f>
        <v>4178.7299999999996</v>
      </c>
      <c r="BJ198" s="3">
        <f ca="1">IFERROR(INDEX(INDIRECT("day_wise_sales_data!$B$2:$BZ$599"),MATCH(resource!$CC198,day_wise_sales_data!$A$2:$A$500,0),MATCH(resource!BJ$2,INDIRECT("day_wise_sales_data!$B$1:$BZ$1"),0)),0)</f>
        <v>0</v>
      </c>
      <c r="BK198" s="3">
        <f ca="1">IFERROR(INDEX(INDIRECT("day_wise_sales_data!$B$2:$BZ$599"),MATCH(resource!$CC198,day_wise_sales_data!$A$2:$A$500,0),MATCH(resource!BK$2,INDIRECT("day_wise_sales_data!$B$1:$BZ$1"),0)),0)</f>
        <v>985.69</v>
      </c>
      <c r="BL198" s="3">
        <f ca="1">IFERROR(INDEX(INDIRECT("day_wise_sales_data!$B$2:$BZ$599"),MATCH(resource!$CC198,day_wise_sales_data!$A$2:$A$500,0),MATCH(resource!BL$2,INDIRECT("day_wise_sales_data!$B$1:$BZ$1"),0)),0)</f>
        <v>1806.03</v>
      </c>
      <c r="BM198" s="3">
        <f ca="1">IFERROR(INDEX(INDIRECT("day_wise_sales_data!$B$2:$BZ$599"),MATCH(resource!$CC198,day_wise_sales_data!$A$2:$A$500,0),MATCH(resource!BM$2,INDIRECT("day_wise_sales_data!$B$1:$BZ$1"),0)),0)</f>
        <v>6098.94</v>
      </c>
      <c r="BN198" s="3">
        <f ca="1">IFERROR(INDEX(INDIRECT("day_wise_sales_data!$B$2:$BZ$599"),MATCH(resource!$CC198,day_wise_sales_data!$A$2:$A$500,0),MATCH(resource!BN$2,INDIRECT("day_wise_sales_data!$B$1:$BZ$1"),0)),0)</f>
        <v>0</v>
      </c>
      <c r="BO198" s="3">
        <f ca="1">IFERROR(INDEX(INDIRECT("day_wise_sales_data!$B$2:$BZ$599"),MATCH(resource!$CC198,day_wise_sales_data!$A$2:$A$500,0),MATCH(resource!BO$2,INDIRECT("day_wise_sales_data!$B$1:$BZ$1"),0)),0)</f>
        <v>0</v>
      </c>
      <c r="BP198" s="3">
        <f ca="1">IFERROR(INDEX(INDIRECT("day_wise_sales_data!$B$2:$BZ$599"),MATCH(resource!$CC198,day_wise_sales_data!$A$2:$A$500,0),MATCH(resource!BP$2,INDIRECT("day_wise_sales_data!$B$1:$BZ$1"),0)),0)</f>
        <v>739.24</v>
      </c>
      <c r="BQ198" s="3">
        <f ca="1">IFERROR(INDEX(INDIRECT("day_wise_sales_data!$B$2:$BZ$599"),MATCH(resource!$CC198,day_wise_sales_data!$A$2:$A$500,0),MATCH(resource!BQ$2,INDIRECT("day_wise_sales_data!$B$1:$BZ$1"),0)),0)</f>
        <v>0</v>
      </c>
      <c r="BR198" s="3">
        <f ca="1">IFERROR(INDEX(INDIRECT("day_wise_sales_data!$B$2:$BZ$599"),MATCH(resource!$CC198,day_wise_sales_data!$A$2:$A$500,0),MATCH(resource!BR$2,INDIRECT("day_wise_sales_data!$B$1:$BZ$1"),0)),0)</f>
        <v>1478.48</v>
      </c>
      <c r="BS198" s="3">
        <f ca="1">IFERROR(INDEX(INDIRECT("day_wise_sales_data!$B$2:$BZ$599"),MATCH(resource!$CC198,day_wise_sales_data!$A$2:$A$500,0),MATCH(resource!BS$2,INDIRECT("day_wise_sales_data!$B$1:$BZ$1"),0)),0)</f>
        <v>1270.46</v>
      </c>
      <c r="BT198" s="3">
        <f ca="1">IFERROR(INDEX(INDIRECT("day_wise_sales_data!$B$2:$BZ$599"),MATCH(resource!$CC198,day_wise_sales_data!$A$2:$A$500,0),MATCH(resource!BT$2,INDIRECT("day_wise_sales_data!$B$1:$BZ$1"),0)),0)</f>
        <v>5544.33</v>
      </c>
      <c r="BU198" s="3">
        <f ca="1">IFERROR(INDEX(INDIRECT("day_wise_sales_data!$B$2:$BZ$599"),MATCH(resource!$CC198,day_wise_sales_data!$A$2:$A$500,0),MATCH(resource!BU$2,INDIRECT("day_wise_sales_data!$B$1:$BZ$1"),0)),0)</f>
        <v>10338.65</v>
      </c>
      <c r="BV198" s="3">
        <f ca="1">IFERROR(INDEX(INDIRECT("day_wise_sales_data!$B$2:$BZ$599"),MATCH(resource!$CC198,day_wise_sales_data!$A$2:$A$500,0),MATCH(resource!BV$2,INDIRECT("day_wise_sales_data!$B$1:$BZ$1"),0)),0)</f>
        <v>3696.22</v>
      </c>
      <c r="BW198" s="3">
        <f ca="1">IFERROR(INDEX(INDIRECT("day_wise_sales_data!$B$2:$BZ$599"),MATCH(resource!$CC198,day_wise_sales_data!$A$2:$A$500,0),MATCH(resource!BW$2,INDIRECT("day_wise_sales_data!$B$1:$BZ$1"),0)),0)</f>
        <v>2954.17</v>
      </c>
      <c r="BX198" s="3">
        <f ca="1">IFERROR(INDEX(INDIRECT("day_wise_sales_data!$B$2:$BZ$599"),MATCH(resource!$CC198,day_wise_sales_data!$A$2:$A$500,0),MATCH(resource!BX$2,INDIRECT("day_wise_sales_data!$B$1:$BZ$1"),0)),0)</f>
        <v>0</v>
      </c>
      <c r="BY198" s="3">
        <f ca="1">IFERROR(INDEX(INDIRECT("day_wise_sales_data!$B$2:$BZ$599"),MATCH(resource!$CC198,day_wise_sales_data!$A$2:$A$500,0),MATCH(resource!BY$2,INDIRECT("day_wise_sales_data!$B$1:$BZ$1"),0)),0)</f>
        <v>0</v>
      </c>
      <c r="BZ198" s="3">
        <f ca="1">IFERROR(INDEX(INDIRECT("day_wise_sales_data!$B$2:$BZ$599"),MATCH(resource!$CC198,day_wise_sales_data!$A$2:$A$500,0),MATCH(resource!BZ$2,INDIRECT("day_wise_sales_data!$B$1:$BZ$1"),0)),0)</f>
        <v>4687.0200000000004</v>
      </c>
      <c r="CA198" s="3" t="str">
        <f ca="1">IFERROR(INDEX(INDIRECT("day_wise_sales_data!$B$2:$BZ$599"),MATCH(resource!$CC198,day_wise_sales_data!$A$2:$A$500,0),MATCH(resource!CA$2,INDIRECT("day_wise_sales_data!$B$1:$BZ$1"),0)),0)</f>
        <v>dd</v>
      </c>
      <c r="CC198" s="4" t="str">
        <f>sales_data!H197</f>
        <v>DHK02128</v>
      </c>
      <c r="CD198" s="1">
        <v>196</v>
      </c>
      <c r="CE198" s="1" t="str">
        <f>IF(AQ198=report!$AQ$3,resource!CD198,"")</f>
        <v/>
      </c>
      <c r="CF198" s="5" t="str">
        <f>IFERROR(SMALL($CE$3:$CE$1001,ROWS($CE$3:CE198)),"")</f>
        <v/>
      </c>
      <c r="CH198">
        <f>IFERROR(VLOOKUP($CC198,data_pull!$E$22:$G$700,2,0),0)</f>
        <v>102325.15</v>
      </c>
      <c r="CI198" s="1">
        <f t="shared" si="86"/>
        <v>154</v>
      </c>
      <c r="CJ198" s="1">
        <f t="shared" si="85"/>
        <v>134</v>
      </c>
      <c r="CK198" s="1" t="s">
        <v>1432</v>
      </c>
      <c r="CL198" s="1">
        <f t="shared" si="87"/>
        <v>56</v>
      </c>
      <c r="CM198" s="1" t="str">
        <f>IFERROR(VLOOKUP($CK198,stock_data!$B$3:$W$612,2,0),0)</f>
        <v>KVIT-B TABLET</v>
      </c>
      <c r="CN198" s="1" t="str">
        <f>IFERROR(VLOOKUP($CK198,stock_data!$B$3:$W$612,4,0),0)</f>
        <v>45's</v>
      </c>
      <c r="CO198" s="1">
        <f>IFERROR(VLOOKUP($CK198,stock_data!$B$3:$W$612,5,0),0)</f>
        <v>19</v>
      </c>
      <c r="CP198" s="3">
        <f t="shared" si="88"/>
        <v>134</v>
      </c>
      <c r="CQ198" s="3">
        <f t="shared" si="89"/>
        <v>2546</v>
      </c>
      <c r="CR198" s="1">
        <f>IFERROR(VLOOKUP($CK198,stock_data!$B$3:$W$612,6,0),0)</f>
        <v>0</v>
      </c>
      <c r="CS198" s="1">
        <f>IFERROR(VLOOKUP($CK198,stock_data!$B$3:$W$612,7,0),0)</f>
        <v>0</v>
      </c>
      <c r="CT198" s="1">
        <f>IFERROR(VLOOKUP($CK198,stock_data!$B$3:$W$612,8,0),0)</f>
        <v>0</v>
      </c>
      <c r="CU198" s="1">
        <f>IFERROR(VLOOKUP($CK198,stock_data!$B$3:$W$612,9,0),0)</f>
        <v>0</v>
      </c>
      <c r="CV198" s="1">
        <f>IFERROR(VLOOKUP($CK198,stock_data!$B$3:$W$612,10,0),0)</f>
        <v>0</v>
      </c>
      <c r="CW198" s="1">
        <f>IFERROR(VLOOKUP($CK198,stock_data!$B$3:$W$612,11,0),0)</f>
        <v>0</v>
      </c>
      <c r="CX198" s="1">
        <f>IFERROR(VLOOKUP($CK198,stock_data!$B$3:$W$612,12,0),0)</f>
        <v>0</v>
      </c>
      <c r="CY198" s="1">
        <f>IFERROR(VLOOKUP($CK198,stock_data!$B$3:$W$612,13,0),0)</f>
        <v>0</v>
      </c>
      <c r="CZ198" s="1">
        <f>IFERROR(VLOOKUP($CK198,stock_data!$B$3:$W$612,14,0),0)</f>
        <v>0</v>
      </c>
      <c r="DA198" s="1">
        <f>IFERROR(VLOOKUP($CK198,stock_data!$B$3:$W$612,15,0),0)</f>
        <v>0</v>
      </c>
      <c r="DB198" s="1">
        <f>IFERROR(VLOOKUP($CK198,stock_data!$B$3:$W$612,16,0),0)</f>
        <v>0</v>
      </c>
      <c r="DC198" s="1">
        <f>IFERROR(VLOOKUP($CK198,stock_data!$B$3:$W$612,17,0),0)</f>
        <v>0</v>
      </c>
      <c r="DD198" s="1">
        <f>IFERROR(VLOOKUP($CK198,stock_data!$B$3:$W$612,18,0),0)</f>
        <v>0</v>
      </c>
      <c r="DE198" s="1">
        <f>IFERROR(VLOOKUP($CK198,stock_data!$B$3:$W$612,19,0),0)</f>
        <v>0</v>
      </c>
      <c r="DF198" s="1">
        <f>IFERROR(VLOOKUP($CK198,stock_data!$B$3:$W$612,20,0),0)</f>
        <v>0</v>
      </c>
      <c r="DG198" s="1">
        <f>IFERROR(VLOOKUP($CK198,stock_data!$B$3:$W$612,21,0),0)</f>
        <v>0</v>
      </c>
      <c r="DH198" s="1">
        <f>IFERROR(VLOOKUP($CK198,stock_data!$B$3:$W$612,22,0),0)</f>
        <v>0</v>
      </c>
      <c r="DI198" s="1">
        <f t="shared" si="90"/>
        <v>0</v>
      </c>
      <c r="DJ198" s="1">
        <f t="shared" si="91"/>
        <v>0</v>
      </c>
      <c r="DK198" s="3">
        <f>IFERROR(INDEX(COD_SALES!$B$5:$Z$500,MATCH(resource!$CC198,COD_SALES!$A$5:$A$500,0),MATCH(resource!DK$2,COD_SALES!$B$4:$Z$4,0)),"")</f>
        <v>0</v>
      </c>
      <c r="DL198" s="3">
        <f>IFERROR(INDEX(COD_SALES!$B$5:$Z$500,MATCH(resource!$CC198,COD_SALES!$A$5:$A$500,0),MATCH(resource!DL$2,COD_SALES!$B$4:$Z$4,0)),"")</f>
        <v>1</v>
      </c>
      <c r="DM198" s="3">
        <f>IFERROR(INDEX(COD_SALES!$B$5:$Z$500,MATCH(resource!$CC198,COD_SALES!$A$5:$A$500,0),MATCH(resource!DM$2,COD_SALES!$B$4:$Z$4,0)),"")</f>
        <v>1</v>
      </c>
      <c r="DN198" s="3" t="str">
        <f>IFERROR(INDEX(COD_SALES!$B$5:$Z$500,MATCH(resource!$CC198,COD_SALES!$A$5:$A$500,0),MATCH(resource!DN$2,COD_SALES!$B$4:$Z$4,0)),"")</f>
        <v/>
      </c>
      <c r="DO198" s="3">
        <f>IFERROR(INDEX(COD_SALES!$B$5:$Z$500,MATCH(resource!$CC198,COD_SALES!$A$5:$A$500,0),MATCH(resource!DO$2,COD_SALES!$B$4:$Z$4,0)),"")</f>
        <v>0</v>
      </c>
      <c r="DP198" s="3">
        <f>IFERROR(INDEX(COD_SALES!$B$5:$Z$500,MATCH(resource!$CC198,COD_SALES!$A$5:$A$500,0),MATCH(resource!DP$2,COD_SALES!$B$4:$Z$4,0)),"")</f>
        <v>20</v>
      </c>
      <c r="DQ198" s="3" t="str">
        <f>IFERROR(INDEX(COD_SALES!$B$5:$Z$500,MATCH(resource!$CC198,COD_SALES!$A$5:$A$500,0),MATCH(resource!DQ$2,COD_SALES!$B$4:$Z$4,0)),"")</f>
        <v/>
      </c>
      <c r="DR198" s="3">
        <f>IFERROR(INDEX(COD_SALES!$B$5:$Z$500,MATCH(resource!$CC198,COD_SALES!$A$5:$A$500,0),MATCH(resource!DR$2,COD_SALES!$B$4:$Z$4,0)),"")</f>
        <v>0</v>
      </c>
      <c r="DS198" s="3">
        <f>IFERROR(INDEX(COD_SALES!$B$5:$Z$500,MATCH(resource!$CC198,COD_SALES!$A$5:$A$500,0),MATCH(resource!DS$2,COD_SALES!$B$4:$Z$4,0)),"")</f>
        <v>8</v>
      </c>
      <c r="DT198" s="3">
        <f>IFERROR(INDEX(COD_SALES!$B$5:$Z$500,MATCH(resource!$CC198,COD_SALES!$A$5:$A$500,0),MATCH(resource!DT$2,COD_SALES!$B$4:$Z$4,0)),"")</f>
        <v>5</v>
      </c>
      <c r="DU198" s="3">
        <f>IFERROR(INDEX(COD_SALES!$B$5:$Z$500,MATCH(resource!$CC198,COD_SALES!$A$5:$A$500,0),MATCH(resource!DU$2,COD_SALES!$B$4:$Z$4,0)),"")</f>
        <v>0</v>
      </c>
      <c r="DV198" s="3">
        <f>IFERROR(INDEX(COD_SALES!$B$5:$Z$500,MATCH(resource!$CC198,COD_SALES!$A$5:$A$500,0),MATCH(resource!DV$2,COD_SALES!$B$4:$Z$4,0)),"")</f>
        <v>0</v>
      </c>
      <c r="DW198" s="3">
        <f>IFERROR(INDEX(COD_SALES!$B$5:$Z$500,MATCH(resource!$CC198,COD_SALES!$A$5:$A$500,0),MATCH(resource!DW$2,COD_SALES!$B$4:$Z$4,0)),"")</f>
        <v>18</v>
      </c>
      <c r="DX198" s="3">
        <f>IFERROR(INDEX(COD_SALES!$B$5:$Z$500,MATCH(resource!$CC198,COD_SALES!$A$5:$A$500,0),MATCH(resource!DX$2,COD_SALES!$B$4:$Z$4,0)),"")</f>
        <v>0</v>
      </c>
      <c r="DY198" s="3">
        <f>IFERROR(INDEX(COD_SALES!$B$5:$Z$500,MATCH(resource!$CC198,COD_SALES!$A$5:$A$500,0),MATCH(resource!DY$2,COD_SALES!$B$4:$Z$4,0)),"")</f>
        <v>0</v>
      </c>
      <c r="DZ198" s="3">
        <f>IFERROR(INDEX(COD_SALES!$B$5:$Z$500,MATCH(resource!$CC198,COD_SALES!$A$5:$A$500,0),MATCH(resource!DZ$2,COD_SALES!$B$4:$Z$4,0)),"")</f>
        <v>0</v>
      </c>
      <c r="EA198" s="3">
        <f>IFERROR(INDEX(COD_SALES!$B$5:$Z$500,MATCH(resource!$CC198,COD_SALES!$A$5:$A$500,0),MATCH(resource!EA$2,COD_SALES!$B$4:$Z$4,0)),"")</f>
        <v>5</v>
      </c>
      <c r="EB198" s="3">
        <f t="shared" si="92"/>
        <v>16218.270000000002</v>
      </c>
      <c r="ED198" s="3">
        <f>IFERROR(VLOOKUP($CK198,depot_prod_sales!$B$5:$S$200,3,0),0)</f>
        <v>0</v>
      </c>
      <c r="EE198" s="3">
        <f>IFERROR(VLOOKUP($CK198,depot_prod_sales!$B$5:$S$200,4,0),0)</f>
        <v>0</v>
      </c>
      <c r="EF198" s="3">
        <f>IFERROR(VLOOKUP($CK198,depot_prod_sales!$B$5:$S$200,5,0),0)</f>
        <v>0</v>
      </c>
      <c r="EG198" s="3">
        <f>IFERROR(VLOOKUP($CK198,depot_prod_sales!$B$5:$S$200,6,0),0)</f>
        <v>0</v>
      </c>
      <c r="EH198" s="3">
        <f>IFERROR(VLOOKUP($CK198,depot_prod_sales!$B$5:$S$200,7,0),0)</f>
        <v>0</v>
      </c>
      <c r="EI198" s="3">
        <f>IFERROR(VLOOKUP($CK198,depot_prod_sales!$B$5:$S$200,8,0),0)</f>
        <v>0</v>
      </c>
      <c r="EJ198" s="3">
        <f>IFERROR(VLOOKUP($CK198,depot_prod_sales!$B$5:$S$200,9,0),0)</f>
        <v>0</v>
      </c>
      <c r="EK198" s="3">
        <f>IFERROR(VLOOKUP($CK198,depot_prod_sales!$B$5:$S$200,10,0),0)</f>
        <v>0</v>
      </c>
      <c r="EL198" s="3">
        <f>IFERROR(VLOOKUP($CK198,depot_prod_sales!$B$5:$S$200,11,0),0)</f>
        <v>0</v>
      </c>
      <c r="EM198" s="3">
        <f>IFERROR(VLOOKUP($CK198,depot_prod_sales!$B$5:$S$200,12,0),0)</f>
        <v>0</v>
      </c>
      <c r="EN198" s="3">
        <f>IFERROR(VLOOKUP($CK198,depot_prod_sales!$B$5:$S$200,13,0),0)</f>
        <v>0</v>
      </c>
      <c r="EO198" s="3">
        <f>IFERROR(VLOOKUP($CK198,depot_prod_sales!$B$5:$S$200,14,0),0)</f>
        <v>0</v>
      </c>
      <c r="EP198" s="3">
        <f>IFERROR(VLOOKUP($CK198,depot_prod_sales!$B$5:$S$200,15,0),0)</f>
        <v>0</v>
      </c>
      <c r="EQ198" s="3">
        <f>IFERROR(VLOOKUP($CK198,depot_prod_sales!$B$5:$S$200,16,0),0)</f>
        <v>0</v>
      </c>
      <c r="ER198" s="3">
        <f>IFERROR(VLOOKUP($CK198,depot_prod_sales!$B$5:$S$200,17,0),0)</f>
        <v>0</v>
      </c>
      <c r="ES198" s="3">
        <f>IFERROR(VLOOKUP($CK198,depot_prod_sales!$B$5:$S$200,18,0),0)</f>
        <v>0</v>
      </c>
      <c r="ET198" s="116">
        <f t="shared" si="93"/>
        <v>0</v>
      </c>
      <c r="EU198" s="116">
        <f t="shared" si="94"/>
        <v>0</v>
      </c>
      <c r="EW198" s="3">
        <f>IFERROR(VLOOKUP(CC198,data_pull!$AO$25:$AR$546,2,0),0)</f>
        <v>36</v>
      </c>
      <c r="EX198" s="1">
        <f>IFERROR(VLOOKUP(CC198,data_pull!$AO$25:$AR$546,4,0),0)</f>
        <v>170000</v>
      </c>
    </row>
    <row r="199" spans="13:154" x14ac:dyDescent="0.25"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4" t="str">
        <f>sales_data!B198</f>
        <v>Farid Ahmed</v>
      </c>
      <c r="AR199" s="4" t="str">
        <f>sales_data!C198</f>
        <v>Rajib Ahamed</v>
      </c>
      <c r="AS199" s="5" t="str">
        <f t="shared" si="84"/>
        <v>Rajib Ahamed</v>
      </c>
      <c r="AT199" s="4" t="str">
        <f>sales_data!I198</f>
        <v>Asadul Islam-2</v>
      </c>
      <c r="AU199" s="4" t="str">
        <f>sales_data!W198</f>
        <v>G. Super Market (Pb)</v>
      </c>
      <c r="AV199" s="1">
        <f>sales_data!N198</f>
        <v>57220.03</v>
      </c>
      <c r="AW199" s="1">
        <f>sales_data!P198</f>
        <v>9</v>
      </c>
      <c r="AX199" s="3">
        <f ca="1">IFERROR(INDEX(INDIRECT("day_wise_sales_data!$B$2:$BZ$599"),MATCH(resource!$CC199,day_wise_sales_data!$A$2:$A$500,0),MATCH(resource!AX$2,INDIRECT("day_wise_sales_data!$B$1:$BZ$1"),0)),0)</f>
        <v>0</v>
      </c>
      <c r="AY199" s="3">
        <f ca="1">IFERROR(INDEX(INDIRECT("day_wise_sales_data!$B$2:$BZ$599"),MATCH(resource!$CC199,day_wise_sales_data!$A$2:$A$500,0),MATCH(resource!AY$2,INDIRECT("day_wise_sales_data!$B$1:$BZ$1"),0)),0)</f>
        <v>0</v>
      </c>
      <c r="AZ199" s="3">
        <f ca="1">IFERROR(INDEX(INDIRECT("day_wise_sales_data!$B$2:$BZ$599"),MATCH(resource!$CC199,day_wise_sales_data!$A$2:$A$500,0),MATCH(resource!AZ$2,INDIRECT("day_wise_sales_data!$B$1:$BZ$1"),0)),0)</f>
        <v>0</v>
      </c>
      <c r="BA199" s="3">
        <f ca="1">IFERROR(INDEX(INDIRECT("day_wise_sales_data!$B$2:$BZ$599"),MATCH(resource!$CC199,day_wise_sales_data!$A$2:$A$500,0),MATCH(resource!BA$2,INDIRECT("day_wise_sales_data!$B$1:$BZ$1"),0)),0)</f>
        <v>7375.69</v>
      </c>
      <c r="BB199" s="3">
        <f ca="1">IFERROR(INDEX(INDIRECT("day_wise_sales_data!$B$2:$BZ$599"),MATCH(resource!$CC199,day_wise_sales_data!$A$2:$A$500,0),MATCH(resource!BB$2,INDIRECT("day_wise_sales_data!$B$1:$BZ$1"),0)),0)</f>
        <v>7829.47</v>
      </c>
      <c r="BC199" s="3">
        <f ca="1">IFERROR(INDEX(INDIRECT("day_wise_sales_data!$B$2:$BZ$599"),MATCH(resource!$CC199,day_wise_sales_data!$A$2:$A$500,0),MATCH(resource!BC$2,INDIRECT("day_wise_sales_data!$B$1:$BZ$1"),0)),0)</f>
        <v>0</v>
      </c>
      <c r="BD199" s="3">
        <f ca="1">IFERROR(INDEX(INDIRECT("day_wise_sales_data!$B$2:$BZ$599"),MATCH(resource!$CC199,day_wise_sales_data!$A$2:$A$500,0),MATCH(resource!BD$2,INDIRECT("day_wise_sales_data!$B$1:$BZ$1"),0)),0)</f>
        <v>5168.5600000000004</v>
      </c>
      <c r="BE199" s="3">
        <f ca="1">IFERROR(INDEX(INDIRECT("day_wise_sales_data!$B$2:$BZ$599"),MATCH(resource!$CC199,day_wise_sales_data!$A$2:$A$500,0),MATCH(resource!BE$2,INDIRECT("day_wise_sales_data!$B$1:$BZ$1"),0)),0)</f>
        <v>0</v>
      </c>
      <c r="BF199" s="3">
        <f ca="1">IFERROR(INDEX(INDIRECT("day_wise_sales_data!$B$2:$BZ$599"),MATCH(resource!$CC199,day_wise_sales_data!$A$2:$A$500,0),MATCH(resource!BF$2,INDIRECT("day_wise_sales_data!$B$1:$BZ$1"),0)),0)</f>
        <v>0</v>
      </c>
      <c r="BG199" s="3">
        <f ca="1">IFERROR(INDEX(INDIRECT("day_wise_sales_data!$B$2:$BZ$599"),MATCH(resource!$CC199,day_wise_sales_data!$A$2:$A$500,0),MATCH(resource!BG$2,INDIRECT("day_wise_sales_data!$B$1:$BZ$1"),0)),0)</f>
        <v>0</v>
      </c>
      <c r="BH199" s="3">
        <f ca="1">IFERROR(INDEX(INDIRECT("day_wise_sales_data!$B$2:$BZ$599"),MATCH(resource!$CC199,day_wise_sales_data!$A$2:$A$500,0),MATCH(resource!BH$2,INDIRECT("day_wise_sales_data!$B$1:$BZ$1"),0)),0)</f>
        <v>2502</v>
      </c>
      <c r="BI199" s="3">
        <f ca="1">IFERROR(INDEX(INDIRECT("day_wise_sales_data!$B$2:$BZ$599"),MATCH(resource!$CC199,day_wise_sales_data!$A$2:$A$500,0),MATCH(resource!BI$2,INDIRECT("day_wise_sales_data!$B$1:$BZ$1"),0)),0)</f>
        <v>2784.75</v>
      </c>
      <c r="BJ199" s="3">
        <f ca="1">IFERROR(INDEX(INDIRECT("day_wise_sales_data!$B$2:$BZ$599"),MATCH(resource!$CC199,day_wise_sales_data!$A$2:$A$500,0),MATCH(resource!BJ$2,INDIRECT("day_wise_sales_data!$B$1:$BZ$1"),0)),0)</f>
        <v>0</v>
      </c>
      <c r="BK199" s="3">
        <f ca="1">IFERROR(INDEX(INDIRECT("day_wise_sales_data!$B$2:$BZ$599"),MATCH(resource!$CC199,day_wise_sales_data!$A$2:$A$500,0),MATCH(resource!BK$2,INDIRECT("day_wise_sales_data!$B$1:$BZ$1"),0)),0)</f>
        <v>0</v>
      </c>
      <c r="BL199" s="3">
        <f ca="1">IFERROR(INDEX(INDIRECT("day_wise_sales_data!$B$2:$BZ$599"),MATCH(resource!$CC199,day_wise_sales_data!$A$2:$A$500,0),MATCH(resource!BL$2,INDIRECT("day_wise_sales_data!$B$1:$BZ$1"),0)),0)</f>
        <v>1270.93</v>
      </c>
      <c r="BM199" s="3">
        <f ca="1">IFERROR(INDEX(INDIRECT("day_wise_sales_data!$B$2:$BZ$599"),MATCH(resource!$CC199,day_wise_sales_data!$A$2:$A$500,0),MATCH(resource!BM$2,INDIRECT("day_wise_sales_data!$B$1:$BZ$1"),0)),0)</f>
        <v>14291.61</v>
      </c>
      <c r="BN199" s="3">
        <f ca="1">IFERROR(INDEX(INDIRECT("day_wise_sales_data!$B$2:$BZ$599"),MATCH(resource!$CC199,day_wise_sales_data!$A$2:$A$500,0),MATCH(resource!BN$2,INDIRECT("day_wise_sales_data!$B$1:$BZ$1"),0)),0)</f>
        <v>0</v>
      </c>
      <c r="BO199" s="3">
        <f ca="1">IFERROR(INDEX(INDIRECT("day_wise_sales_data!$B$2:$BZ$599"),MATCH(resource!$CC199,day_wise_sales_data!$A$2:$A$500,0),MATCH(resource!BO$2,INDIRECT("day_wise_sales_data!$B$1:$BZ$1"),0)),0)</f>
        <v>844.86</v>
      </c>
      <c r="BP199" s="3">
        <f ca="1">IFERROR(INDEX(INDIRECT("day_wise_sales_data!$B$2:$BZ$599"),MATCH(resource!$CC199,day_wise_sales_data!$A$2:$A$500,0),MATCH(resource!BP$2,INDIRECT("day_wise_sales_data!$B$1:$BZ$1"),0)),0)</f>
        <v>952.57</v>
      </c>
      <c r="BQ199" s="3">
        <f ca="1">IFERROR(INDEX(INDIRECT("day_wise_sales_data!$B$2:$BZ$599"),MATCH(resource!$CC199,day_wise_sales_data!$A$2:$A$500,0),MATCH(resource!BQ$2,INDIRECT("day_wise_sales_data!$B$1:$BZ$1"),0)),0)</f>
        <v>0</v>
      </c>
      <c r="BR199" s="3">
        <f ca="1">IFERROR(INDEX(INDIRECT("day_wise_sales_data!$B$2:$BZ$599"),MATCH(resource!$CC199,day_wise_sales_data!$A$2:$A$500,0),MATCH(resource!BR$2,INDIRECT("day_wise_sales_data!$B$1:$BZ$1"),0)),0)</f>
        <v>0</v>
      </c>
      <c r="BS199" s="3">
        <f ca="1">IFERROR(INDEX(INDIRECT("day_wise_sales_data!$B$2:$BZ$599"),MATCH(resource!$CC199,day_wise_sales_data!$A$2:$A$500,0),MATCH(resource!BS$2,INDIRECT("day_wise_sales_data!$B$1:$BZ$1"),0)),0)</f>
        <v>0</v>
      </c>
      <c r="BT199" s="3">
        <f ca="1">IFERROR(INDEX(INDIRECT("day_wise_sales_data!$B$2:$BZ$599"),MATCH(resource!$CC199,day_wise_sales_data!$A$2:$A$500,0),MATCH(resource!BT$2,INDIRECT("day_wise_sales_data!$B$1:$BZ$1"),0)),0)</f>
        <v>842.36</v>
      </c>
      <c r="BU199" s="3">
        <f ca="1">IFERROR(INDEX(INDIRECT("day_wise_sales_data!$B$2:$BZ$599"),MATCH(resource!$CC199,day_wise_sales_data!$A$2:$A$500,0),MATCH(resource!BU$2,INDIRECT("day_wise_sales_data!$B$1:$BZ$1"),0)),0)</f>
        <v>12461.7</v>
      </c>
      <c r="BV199" s="3">
        <f ca="1">IFERROR(INDEX(INDIRECT("day_wise_sales_data!$B$2:$BZ$599"),MATCH(resource!$CC199,day_wise_sales_data!$A$2:$A$500,0),MATCH(resource!BV$2,INDIRECT("day_wise_sales_data!$B$1:$BZ$1"),0)),0)</f>
        <v>0</v>
      </c>
      <c r="BW199" s="3">
        <f ca="1">IFERROR(INDEX(INDIRECT("day_wise_sales_data!$B$2:$BZ$599"),MATCH(resource!$CC199,day_wise_sales_data!$A$2:$A$500,0),MATCH(resource!BW$2,INDIRECT("day_wise_sales_data!$B$1:$BZ$1"),0)),0)</f>
        <v>422.43</v>
      </c>
      <c r="BX199" s="3">
        <f ca="1">IFERROR(INDEX(INDIRECT("day_wise_sales_data!$B$2:$BZ$599"),MATCH(resource!$CC199,day_wise_sales_data!$A$2:$A$500,0),MATCH(resource!BX$2,INDIRECT("day_wise_sales_data!$B$1:$BZ$1"),0)),0)</f>
        <v>0</v>
      </c>
      <c r="BY199" s="3">
        <f ca="1">IFERROR(INDEX(INDIRECT("day_wise_sales_data!$B$2:$BZ$599"),MATCH(resource!$CC199,day_wise_sales_data!$A$2:$A$500,0),MATCH(resource!BY$2,INDIRECT("day_wise_sales_data!$B$1:$BZ$1"),0)),0)</f>
        <v>0</v>
      </c>
      <c r="BZ199" s="3">
        <f ca="1">IFERROR(INDEX(INDIRECT("day_wise_sales_data!$B$2:$BZ$599"),MATCH(resource!$CC199,day_wise_sales_data!$A$2:$A$500,0),MATCH(resource!BZ$2,INDIRECT("day_wise_sales_data!$B$1:$BZ$1"),0)),0)</f>
        <v>1848.11</v>
      </c>
      <c r="CA199" s="3" t="str">
        <f ca="1">IFERROR(INDEX(INDIRECT("day_wise_sales_data!$B$2:$BZ$599"),MATCH(resource!$CC199,day_wise_sales_data!$A$2:$A$500,0),MATCH(resource!CA$2,INDIRECT("day_wise_sales_data!$B$1:$BZ$1"),0)),0)</f>
        <v>dd</v>
      </c>
      <c r="CC199" s="4" t="str">
        <f>sales_data!H198</f>
        <v>DHK021914</v>
      </c>
      <c r="CD199" s="1">
        <v>197</v>
      </c>
      <c r="CE199" s="1" t="str">
        <f>IF(AQ199=report!$AQ$3,resource!CD199,"")</f>
        <v/>
      </c>
      <c r="CF199" s="5" t="str">
        <f>IFERROR(SMALL($CE$3:$CE$1001,ROWS($CE$3:CE199)),"")</f>
        <v/>
      </c>
      <c r="CH199">
        <f>IFERROR(VLOOKUP($CC199,data_pull!$E$22:$G$700,2,0),0)</f>
        <v>57220.03</v>
      </c>
      <c r="CI199" s="1">
        <f t="shared" si="86"/>
        <v>48</v>
      </c>
      <c r="CJ199" s="1">
        <f t="shared" si="85"/>
        <v>0</v>
      </c>
      <c r="CK199" s="1" t="s">
        <v>1435</v>
      </c>
      <c r="CL199" s="1">
        <f t="shared" si="87"/>
        <v>111</v>
      </c>
      <c r="CM199" s="1" t="str">
        <f>IFERROR(VLOOKUP($CK199,stock_data!$B$3:$W$612,2,0),0)</f>
        <v>KVIT-C TABLET</v>
      </c>
      <c r="CN199" s="1" t="str">
        <f>IFERROR(VLOOKUP($CK199,stock_data!$B$3:$W$612,4,0),0)</f>
        <v>10x10's</v>
      </c>
      <c r="CO199" s="1">
        <f>IFERROR(VLOOKUP($CK199,stock_data!$B$3:$W$612,5,0),0)</f>
        <v>167.2</v>
      </c>
      <c r="CP199" s="3">
        <f t="shared" si="88"/>
        <v>0</v>
      </c>
      <c r="CQ199" s="3">
        <f t="shared" si="89"/>
        <v>0</v>
      </c>
      <c r="CR199" s="1">
        <f>IFERROR(VLOOKUP($CK199,stock_data!$B$3:$W$612,6,0),0)</f>
        <v>31</v>
      </c>
      <c r="CS199" s="1">
        <f>IFERROR(VLOOKUP($CK199,stock_data!$B$3:$W$612,7,0),0)</f>
        <v>138</v>
      </c>
      <c r="CT199" s="1">
        <f>IFERROR(VLOOKUP($CK199,stock_data!$B$3:$W$612,8,0),0)</f>
        <v>35</v>
      </c>
      <c r="CU199" s="1">
        <f>IFERROR(VLOOKUP($CK199,stock_data!$B$3:$W$612,9,0),0)</f>
        <v>10</v>
      </c>
      <c r="CV199" s="1">
        <f>IFERROR(VLOOKUP($CK199,stock_data!$B$3:$W$612,10,0),0)</f>
        <v>45</v>
      </c>
      <c r="CW199" s="1">
        <f>IFERROR(VLOOKUP($CK199,stock_data!$B$3:$W$612,11,0),0)</f>
        <v>84</v>
      </c>
      <c r="CX199" s="1">
        <f>IFERROR(VLOOKUP($CK199,stock_data!$B$3:$W$612,12,0),0)</f>
        <v>169</v>
      </c>
      <c r="CY199" s="1">
        <f>IFERROR(VLOOKUP($CK199,stock_data!$B$3:$W$612,13,0),0)</f>
        <v>3</v>
      </c>
      <c r="CZ199" s="1">
        <f>IFERROR(VLOOKUP($CK199,stock_data!$B$3:$W$612,14,0),0)</f>
        <v>82</v>
      </c>
      <c r="DA199" s="1">
        <f>IFERROR(VLOOKUP($CK199,stock_data!$B$3:$W$612,15,0),0)</f>
        <v>74</v>
      </c>
      <c r="DB199" s="1">
        <f>IFERROR(VLOOKUP($CK199,stock_data!$B$3:$W$612,16,0),0)</f>
        <v>55</v>
      </c>
      <c r="DC199" s="1">
        <f>IFERROR(VLOOKUP($CK199,stock_data!$B$3:$W$612,17,0),0)</f>
        <v>43</v>
      </c>
      <c r="DD199" s="1">
        <f>IFERROR(VLOOKUP($CK199,stock_data!$B$3:$W$612,18,0),0)</f>
        <v>0</v>
      </c>
      <c r="DE199" s="1">
        <f>IFERROR(VLOOKUP($CK199,stock_data!$B$3:$W$612,19,0),0)</f>
        <v>88</v>
      </c>
      <c r="DF199" s="1">
        <f>IFERROR(VLOOKUP($CK199,stock_data!$B$3:$W$612,20,0),0)</f>
        <v>8</v>
      </c>
      <c r="DG199" s="1">
        <f>IFERROR(VLOOKUP($CK199,stock_data!$B$3:$W$612,21,0),0)</f>
        <v>36</v>
      </c>
      <c r="DH199" s="1">
        <f>IFERROR(VLOOKUP($CK199,stock_data!$B$3:$W$612,22,0),0)</f>
        <v>134</v>
      </c>
      <c r="DI199" s="1">
        <f t="shared" si="90"/>
        <v>1035</v>
      </c>
      <c r="DJ199" s="1">
        <f t="shared" si="91"/>
        <v>173052</v>
      </c>
      <c r="DK199" s="3">
        <f>IFERROR(INDEX(COD_SALES!$B$5:$Z$500,MATCH(resource!$CC199,COD_SALES!$A$5:$A$500,0),MATCH(resource!DK$2,COD_SALES!$B$4:$Z$4,0)),"")</f>
        <v>0</v>
      </c>
      <c r="DL199" s="3">
        <f>IFERROR(INDEX(COD_SALES!$B$5:$Z$500,MATCH(resource!$CC199,COD_SALES!$A$5:$A$500,0),MATCH(resource!DL$2,COD_SALES!$B$4:$Z$4,0)),"")</f>
        <v>0</v>
      </c>
      <c r="DM199" s="3">
        <f>IFERROR(INDEX(COD_SALES!$B$5:$Z$500,MATCH(resource!$CC199,COD_SALES!$A$5:$A$500,0),MATCH(resource!DM$2,COD_SALES!$B$4:$Z$4,0)),"")</f>
        <v>0</v>
      </c>
      <c r="DN199" s="3" t="str">
        <f>IFERROR(INDEX(COD_SALES!$B$5:$Z$500,MATCH(resource!$CC199,COD_SALES!$A$5:$A$500,0),MATCH(resource!DN$2,COD_SALES!$B$4:$Z$4,0)),"")</f>
        <v/>
      </c>
      <c r="DO199" s="3">
        <f>IFERROR(INDEX(COD_SALES!$B$5:$Z$500,MATCH(resource!$CC199,COD_SALES!$A$5:$A$500,0),MATCH(resource!DO$2,COD_SALES!$B$4:$Z$4,0)),"")</f>
        <v>0</v>
      </c>
      <c r="DP199" s="3">
        <f>IFERROR(INDEX(COD_SALES!$B$5:$Z$500,MATCH(resource!$CC199,COD_SALES!$A$5:$A$500,0),MATCH(resource!DP$2,COD_SALES!$B$4:$Z$4,0)),"")</f>
        <v>0</v>
      </c>
      <c r="DQ199" s="3" t="str">
        <f>IFERROR(INDEX(COD_SALES!$B$5:$Z$500,MATCH(resource!$CC199,COD_SALES!$A$5:$A$500,0),MATCH(resource!DQ$2,COD_SALES!$B$4:$Z$4,0)),"")</f>
        <v/>
      </c>
      <c r="DR199" s="3">
        <f>IFERROR(INDEX(COD_SALES!$B$5:$Z$500,MATCH(resource!$CC199,COD_SALES!$A$5:$A$500,0),MATCH(resource!DR$2,COD_SALES!$B$4:$Z$4,0)),"")</f>
        <v>0</v>
      </c>
      <c r="DS199" s="3">
        <f>IFERROR(INDEX(COD_SALES!$B$5:$Z$500,MATCH(resource!$CC199,COD_SALES!$A$5:$A$500,0),MATCH(resource!DS$2,COD_SALES!$B$4:$Z$4,0)),"")</f>
        <v>10</v>
      </c>
      <c r="DT199" s="3">
        <f>IFERROR(INDEX(COD_SALES!$B$5:$Z$500,MATCH(resource!$CC199,COD_SALES!$A$5:$A$500,0),MATCH(resource!DT$2,COD_SALES!$B$4:$Z$4,0)),"")</f>
        <v>0</v>
      </c>
      <c r="DU199" s="3">
        <f>IFERROR(INDEX(COD_SALES!$B$5:$Z$500,MATCH(resource!$CC199,COD_SALES!$A$5:$A$500,0),MATCH(resource!DU$2,COD_SALES!$B$4:$Z$4,0)),"")</f>
        <v>0</v>
      </c>
      <c r="DV199" s="3">
        <f>IFERROR(INDEX(COD_SALES!$B$5:$Z$500,MATCH(resource!$CC199,COD_SALES!$A$5:$A$500,0),MATCH(resource!DV$2,COD_SALES!$B$4:$Z$4,0)),"")</f>
        <v>0</v>
      </c>
      <c r="DW199" s="3">
        <f>IFERROR(INDEX(COD_SALES!$B$5:$Z$500,MATCH(resource!$CC199,COD_SALES!$A$5:$A$500,0),MATCH(resource!DW$2,COD_SALES!$B$4:$Z$4,0)),"")</f>
        <v>1</v>
      </c>
      <c r="DX199" s="3">
        <f>IFERROR(INDEX(COD_SALES!$B$5:$Z$500,MATCH(resource!$CC199,COD_SALES!$A$5:$A$500,0),MATCH(resource!DX$2,COD_SALES!$B$4:$Z$4,0)),"")</f>
        <v>0</v>
      </c>
      <c r="DY199" s="3">
        <f>IFERROR(INDEX(COD_SALES!$B$5:$Z$500,MATCH(resource!$CC199,COD_SALES!$A$5:$A$500,0),MATCH(resource!DY$2,COD_SALES!$B$4:$Z$4,0)),"")</f>
        <v>0</v>
      </c>
      <c r="DZ199" s="3">
        <f>IFERROR(INDEX(COD_SALES!$B$5:$Z$500,MATCH(resource!$CC199,COD_SALES!$A$5:$A$500,0),MATCH(resource!DZ$2,COD_SALES!$B$4:$Z$4,0)),"")</f>
        <v>0</v>
      </c>
      <c r="EA199" s="3">
        <f>IFERROR(INDEX(COD_SALES!$B$5:$Z$500,MATCH(resource!$CC199,COD_SALES!$A$5:$A$500,0),MATCH(resource!EA$2,COD_SALES!$B$4:$Z$4,0)),"")</f>
        <v>0</v>
      </c>
      <c r="EB199" s="3">
        <f t="shared" si="92"/>
        <v>2642.24</v>
      </c>
      <c r="ED199" s="3">
        <f>IFERROR(VLOOKUP($CK199,depot_prod_sales!$B$5:$S$200,3,0),0)</f>
        <v>9</v>
      </c>
      <c r="EE199" s="3">
        <f>IFERROR(VLOOKUP($CK199,depot_prod_sales!$B$5:$S$200,4,0),0)</f>
        <v>61</v>
      </c>
      <c r="EF199" s="3">
        <f>IFERROR(VLOOKUP($CK199,depot_prod_sales!$B$5:$S$200,5,0),0)</f>
        <v>5</v>
      </c>
      <c r="EG199" s="3">
        <f>IFERROR(VLOOKUP($CK199,depot_prod_sales!$B$5:$S$200,6,0),0)</f>
        <v>116</v>
      </c>
      <c r="EH199" s="3">
        <f>IFERROR(VLOOKUP($CK199,depot_prod_sales!$B$5:$S$200,7,0),0)</f>
        <v>30</v>
      </c>
      <c r="EI199" s="3">
        <f>IFERROR(VLOOKUP($CK199,depot_prod_sales!$B$5:$S$200,8,0),0)</f>
        <v>216</v>
      </c>
      <c r="EJ199" s="3">
        <f>IFERROR(VLOOKUP($CK199,depot_prod_sales!$B$5:$S$200,9,0),0)</f>
        <v>570</v>
      </c>
      <c r="EK199" s="3">
        <f>IFERROR(VLOOKUP($CK199,depot_prod_sales!$B$5:$S$200,10,0),0)</f>
        <v>19</v>
      </c>
      <c r="EL199" s="3">
        <f>IFERROR(VLOOKUP($CK199,depot_prod_sales!$B$5:$S$200,11,0),0)</f>
        <v>7</v>
      </c>
      <c r="EM199" s="3">
        <f>IFERROR(VLOOKUP($CK199,depot_prod_sales!$B$5:$S$200,12,0),0)</f>
        <v>28</v>
      </c>
      <c r="EN199" s="3">
        <f>IFERROR(VLOOKUP($CK199,depot_prod_sales!$B$5:$S$200,13,0),0)</f>
        <v>60</v>
      </c>
      <c r="EO199" s="3">
        <f>IFERROR(VLOOKUP($CK199,depot_prod_sales!$B$5:$S$200,14,0),0)</f>
        <v>72</v>
      </c>
      <c r="EP199" s="3">
        <f>IFERROR(VLOOKUP($CK199,depot_prod_sales!$B$5:$S$200,15,0),0)</f>
        <v>5</v>
      </c>
      <c r="EQ199" s="3">
        <f>IFERROR(VLOOKUP($CK199,depot_prod_sales!$B$5:$S$200,16,0),0)</f>
        <v>49</v>
      </c>
      <c r="ER199" s="3">
        <f>IFERROR(VLOOKUP($CK199,depot_prod_sales!$B$5:$S$200,17,0),0)</f>
        <v>37</v>
      </c>
      <c r="ES199" s="3">
        <f>IFERROR(VLOOKUP($CK199,depot_prod_sales!$B$5:$S$200,18,0),0)</f>
        <v>47</v>
      </c>
      <c r="ET199" s="116">
        <f t="shared" si="93"/>
        <v>1331</v>
      </c>
      <c r="EU199" s="116">
        <f t="shared" si="94"/>
        <v>222543.19999999998</v>
      </c>
      <c r="EW199" s="3">
        <f>IFERROR(VLOOKUP(CC199,data_pull!$AO$25:$AR$546,2,0),0)</f>
        <v>6</v>
      </c>
      <c r="EX199" s="1">
        <f>IFERROR(VLOOKUP(CC199,data_pull!$AO$25:$AR$546,4,0),0)</f>
        <v>170000</v>
      </c>
    </row>
    <row r="200" spans="13:154" x14ac:dyDescent="0.25"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4" t="str">
        <f>sales_data!B199</f>
        <v>Farid Ahmed</v>
      </c>
      <c r="AR200" s="4" t="str">
        <f>sales_data!C199</f>
        <v>Rajib Ahamed</v>
      </c>
      <c r="AS200" s="5" t="str">
        <f t="shared" si="84"/>
        <v/>
      </c>
      <c r="AT200" s="4" t="str">
        <f>sales_data!I199</f>
        <v>Kaniz Fatima</v>
      </c>
      <c r="AU200" s="4" t="str">
        <f>sales_data!W199</f>
        <v>Samarita Hosp. (Pb)</v>
      </c>
      <c r="AV200" s="1">
        <f>sales_data!N199</f>
        <v>22845.46</v>
      </c>
      <c r="AW200" s="1">
        <f>sales_data!P199</f>
        <v>3</v>
      </c>
      <c r="AX200" s="3">
        <f ca="1">IFERROR(INDEX(INDIRECT("day_wise_sales_data!$B$2:$BZ$599"),MATCH(resource!$CC200,day_wise_sales_data!$A$2:$A$500,0),MATCH(resource!AX$2,INDIRECT("day_wise_sales_data!$B$1:$BZ$1"),0)),0)</f>
        <v>0</v>
      </c>
      <c r="AY200" s="3">
        <f ca="1">IFERROR(INDEX(INDIRECT("day_wise_sales_data!$B$2:$BZ$599"),MATCH(resource!$CC200,day_wise_sales_data!$A$2:$A$500,0),MATCH(resource!AY$2,INDIRECT("day_wise_sales_data!$B$1:$BZ$1"),0)),0)</f>
        <v>0</v>
      </c>
      <c r="AZ200" s="3">
        <f ca="1">IFERROR(INDEX(INDIRECT("day_wise_sales_data!$B$2:$BZ$599"),MATCH(resource!$CC200,day_wise_sales_data!$A$2:$A$500,0),MATCH(resource!AZ$2,INDIRECT("day_wise_sales_data!$B$1:$BZ$1"),0)),0)</f>
        <v>0</v>
      </c>
      <c r="BA200" s="3">
        <f ca="1">IFERROR(INDEX(INDIRECT("day_wise_sales_data!$B$2:$BZ$599"),MATCH(resource!$CC200,day_wise_sales_data!$A$2:$A$500,0),MATCH(resource!BA$2,INDIRECT("day_wise_sales_data!$B$1:$BZ$1"),0)),0)</f>
        <v>0</v>
      </c>
      <c r="BB200" s="3">
        <f ca="1">IFERROR(INDEX(INDIRECT("day_wise_sales_data!$B$2:$BZ$599"),MATCH(resource!$CC200,day_wise_sales_data!$A$2:$A$500,0),MATCH(resource!BB$2,INDIRECT("day_wise_sales_data!$B$1:$BZ$1"),0)),0)</f>
        <v>0</v>
      </c>
      <c r="BC200" s="3">
        <f ca="1">IFERROR(INDEX(INDIRECT("day_wise_sales_data!$B$2:$BZ$599"),MATCH(resource!$CC200,day_wise_sales_data!$A$2:$A$500,0),MATCH(resource!BC$2,INDIRECT("day_wise_sales_data!$B$1:$BZ$1"),0)),0)</f>
        <v>0</v>
      </c>
      <c r="BD200" s="3">
        <f ca="1">IFERROR(INDEX(INDIRECT("day_wise_sales_data!$B$2:$BZ$599"),MATCH(resource!$CC200,day_wise_sales_data!$A$2:$A$500,0),MATCH(resource!BD$2,INDIRECT("day_wise_sales_data!$B$1:$BZ$1"),0)),0)</f>
        <v>0</v>
      </c>
      <c r="BE200" s="3">
        <f ca="1">IFERROR(INDEX(INDIRECT("day_wise_sales_data!$B$2:$BZ$599"),MATCH(resource!$CC200,day_wise_sales_data!$A$2:$A$500,0),MATCH(resource!BE$2,INDIRECT("day_wise_sales_data!$B$1:$BZ$1"),0)),0)</f>
        <v>0</v>
      </c>
      <c r="BF200" s="3">
        <f ca="1">IFERROR(INDEX(INDIRECT("day_wise_sales_data!$B$2:$BZ$599"),MATCH(resource!$CC200,day_wise_sales_data!$A$2:$A$500,0),MATCH(resource!BF$2,INDIRECT("day_wise_sales_data!$B$1:$BZ$1"),0)),0)</f>
        <v>0</v>
      </c>
      <c r="BG200" s="3">
        <f ca="1">IFERROR(INDEX(INDIRECT("day_wise_sales_data!$B$2:$BZ$599"),MATCH(resource!$CC200,day_wise_sales_data!$A$2:$A$500,0),MATCH(resource!BG$2,INDIRECT("day_wise_sales_data!$B$1:$BZ$1"),0)),0)</f>
        <v>0</v>
      </c>
      <c r="BH200" s="3">
        <f ca="1">IFERROR(INDEX(INDIRECT("day_wise_sales_data!$B$2:$BZ$599"),MATCH(resource!$CC200,day_wise_sales_data!$A$2:$A$500,0),MATCH(resource!BH$2,INDIRECT("day_wise_sales_data!$B$1:$BZ$1"),0)),0)</f>
        <v>3753</v>
      </c>
      <c r="BI200" s="3">
        <f ca="1">IFERROR(INDEX(INDIRECT("day_wise_sales_data!$B$2:$BZ$599"),MATCH(resource!$CC200,day_wise_sales_data!$A$2:$A$500,0),MATCH(resource!BI$2,INDIRECT("day_wise_sales_data!$B$1:$BZ$1"),0)),0)</f>
        <v>0</v>
      </c>
      <c r="BJ200" s="3">
        <f ca="1">IFERROR(INDEX(INDIRECT("day_wise_sales_data!$B$2:$BZ$599"),MATCH(resource!$CC200,day_wise_sales_data!$A$2:$A$500,0),MATCH(resource!BJ$2,INDIRECT("day_wise_sales_data!$B$1:$BZ$1"),0)),0)</f>
        <v>0</v>
      </c>
      <c r="BK200" s="3">
        <f ca="1">IFERROR(INDEX(INDIRECT("day_wise_sales_data!$B$2:$BZ$599"),MATCH(resource!$CC200,day_wise_sales_data!$A$2:$A$500,0),MATCH(resource!BK$2,INDIRECT("day_wise_sales_data!$B$1:$BZ$1"),0)),0)</f>
        <v>0</v>
      </c>
      <c r="BL200" s="3">
        <f ca="1">IFERROR(INDEX(INDIRECT("day_wise_sales_data!$B$2:$BZ$599"),MATCH(resource!$CC200,day_wise_sales_data!$A$2:$A$500,0),MATCH(resource!BL$2,INDIRECT("day_wise_sales_data!$B$1:$BZ$1"),0)),0)</f>
        <v>0</v>
      </c>
      <c r="BM200" s="3">
        <f ca="1">IFERROR(INDEX(INDIRECT("day_wise_sales_data!$B$2:$BZ$599"),MATCH(resource!$CC200,day_wise_sales_data!$A$2:$A$500,0),MATCH(resource!BM$2,INDIRECT("day_wise_sales_data!$B$1:$BZ$1"),0)),0)</f>
        <v>17286.43</v>
      </c>
      <c r="BN200" s="3">
        <f ca="1">IFERROR(INDEX(INDIRECT("day_wise_sales_data!$B$2:$BZ$599"),MATCH(resource!$CC200,day_wise_sales_data!$A$2:$A$500,0),MATCH(resource!BN$2,INDIRECT("day_wise_sales_data!$B$1:$BZ$1"),0)),0)</f>
        <v>0</v>
      </c>
      <c r="BO200" s="3">
        <f ca="1">IFERROR(INDEX(INDIRECT("day_wise_sales_data!$B$2:$BZ$599"),MATCH(resource!$CC200,day_wise_sales_data!$A$2:$A$500,0),MATCH(resource!BO$2,INDIRECT("day_wise_sales_data!$B$1:$BZ$1"),0)),0)</f>
        <v>0</v>
      </c>
      <c r="BP200" s="3">
        <f ca="1">IFERROR(INDEX(INDIRECT("day_wise_sales_data!$B$2:$BZ$599"),MATCH(resource!$CC200,day_wise_sales_data!$A$2:$A$500,0),MATCH(resource!BP$2,INDIRECT("day_wise_sales_data!$B$1:$BZ$1"),0)),0)</f>
        <v>0</v>
      </c>
      <c r="BQ200" s="3">
        <f ca="1">IFERROR(INDEX(INDIRECT("day_wise_sales_data!$B$2:$BZ$599"),MATCH(resource!$CC200,day_wise_sales_data!$A$2:$A$500,0),MATCH(resource!BQ$2,INDIRECT("day_wise_sales_data!$B$1:$BZ$1"),0)),0)</f>
        <v>0</v>
      </c>
      <c r="BR200" s="3">
        <f ca="1">IFERROR(INDEX(INDIRECT("day_wise_sales_data!$B$2:$BZ$599"),MATCH(resource!$CC200,day_wise_sales_data!$A$2:$A$500,0),MATCH(resource!BR$2,INDIRECT("day_wise_sales_data!$B$1:$BZ$1"),0)),0)</f>
        <v>0</v>
      </c>
      <c r="BS200" s="3">
        <f ca="1">IFERROR(INDEX(INDIRECT("day_wise_sales_data!$B$2:$BZ$599"),MATCH(resource!$CC200,day_wise_sales_data!$A$2:$A$500,0),MATCH(resource!BS$2,INDIRECT("day_wise_sales_data!$B$1:$BZ$1"),0)),0)</f>
        <v>0</v>
      </c>
      <c r="BT200" s="3">
        <f ca="1">IFERROR(INDEX(INDIRECT("day_wise_sales_data!$B$2:$BZ$599"),MATCH(resource!$CC200,day_wise_sales_data!$A$2:$A$500,0),MATCH(resource!BT$2,INDIRECT("day_wise_sales_data!$B$1:$BZ$1"),0)),0)</f>
        <v>0</v>
      </c>
      <c r="BU200" s="3">
        <f ca="1">IFERROR(INDEX(INDIRECT("day_wise_sales_data!$B$2:$BZ$599"),MATCH(resource!$CC200,day_wise_sales_data!$A$2:$A$500,0),MATCH(resource!BU$2,INDIRECT("day_wise_sales_data!$B$1:$BZ$1"),0)),0)</f>
        <v>0</v>
      </c>
      <c r="BV200" s="3">
        <f ca="1">IFERROR(INDEX(INDIRECT("day_wise_sales_data!$B$2:$BZ$599"),MATCH(resource!$CC200,day_wise_sales_data!$A$2:$A$500,0),MATCH(resource!BV$2,INDIRECT("day_wise_sales_data!$B$1:$BZ$1"),0)),0)</f>
        <v>0</v>
      </c>
      <c r="BW200" s="3">
        <f ca="1">IFERROR(INDEX(INDIRECT("day_wise_sales_data!$B$2:$BZ$599"),MATCH(resource!$CC200,day_wise_sales_data!$A$2:$A$500,0),MATCH(resource!BW$2,INDIRECT("day_wise_sales_data!$B$1:$BZ$1"),0)),0)</f>
        <v>0</v>
      </c>
      <c r="BX200" s="3">
        <f ca="1">IFERROR(INDEX(INDIRECT("day_wise_sales_data!$B$2:$BZ$599"),MATCH(resource!$CC200,day_wise_sales_data!$A$2:$A$500,0),MATCH(resource!BX$2,INDIRECT("day_wise_sales_data!$B$1:$BZ$1"),0)),0)</f>
        <v>0</v>
      </c>
      <c r="BY200" s="3">
        <f ca="1">IFERROR(INDEX(INDIRECT("day_wise_sales_data!$B$2:$BZ$599"),MATCH(resource!$CC200,day_wise_sales_data!$A$2:$A$500,0),MATCH(resource!BY$2,INDIRECT("day_wise_sales_data!$B$1:$BZ$1"),0)),0)</f>
        <v>1806.03</v>
      </c>
      <c r="BZ200" s="3">
        <f ca="1">IFERROR(INDEX(INDIRECT("day_wise_sales_data!$B$2:$BZ$599"),MATCH(resource!$CC200,day_wise_sales_data!$A$2:$A$500,0),MATCH(resource!BZ$2,INDIRECT("day_wise_sales_data!$B$1:$BZ$1"),0)),0)</f>
        <v>0</v>
      </c>
      <c r="CA200" s="3" t="str">
        <f ca="1">IFERROR(INDEX(INDIRECT("day_wise_sales_data!$B$2:$BZ$599"),MATCH(resource!$CC200,day_wise_sales_data!$A$2:$A$500,0),MATCH(resource!CA$2,INDIRECT("day_wise_sales_data!$B$1:$BZ$1"),0)),0)</f>
        <v>dd</v>
      </c>
      <c r="CC200" s="4" t="str">
        <f>sales_data!H199</f>
        <v>DHK03206</v>
      </c>
      <c r="CD200" s="1">
        <v>198</v>
      </c>
      <c r="CE200" s="1" t="str">
        <f>IF(AQ200=report!$AQ$3,resource!CD200,"")</f>
        <v/>
      </c>
      <c r="CF200" s="5" t="str">
        <f>IFERROR(SMALL($CE$3:$CE$1001,ROWS($CE$3:CE200)),"")</f>
        <v/>
      </c>
      <c r="CH200">
        <f>IFERROR(VLOOKUP($CC200,data_pull!$E$22:$G$700,2,0),0)</f>
        <v>22845.46</v>
      </c>
      <c r="CI200" s="1">
        <f t="shared" si="86"/>
        <v>154</v>
      </c>
      <c r="CJ200" s="1">
        <f t="shared" si="85"/>
        <v>0</v>
      </c>
      <c r="CK200" s="1" t="s">
        <v>1437</v>
      </c>
      <c r="CL200" s="1">
        <f t="shared" si="87"/>
        <v>111</v>
      </c>
      <c r="CM200" s="1" t="str">
        <f>IFERROR(VLOOKUP($CK200,stock_data!$B$3:$W$612,2,0),0)</f>
        <v>KVIT-C TABLET</v>
      </c>
      <c r="CN200" s="1" t="str">
        <f>IFERROR(VLOOKUP($CK200,stock_data!$B$3:$W$612,4,0),0)</f>
        <v>5x10's</v>
      </c>
      <c r="CO200" s="1">
        <f>IFERROR(VLOOKUP($CK200,stock_data!$B$3:$W$612,5,0),0)</f>
        <v>57.2</v>
      </c>
      <c r="CP200" s="3">
        <f t="shared" si="88"/>
        <v>0</v>
      </c>
      <c r="CQ200" s="3">
        <f t="shared" si="89"/>
        <v>0</v>
      </c>
      <c r="CR200" s="1">
        <f>IFERROR(VLOOKUP($CK200,stock_data!$B$3:$W$612,6,0),0)</f>
        <v>0</v>
      </c>
      <c r="CS200" s="1">
        <f>IFERROR(VLOOKUP($CK200,stock_data!$B$3:$W$612,7,0),0)</f>
        <v>0</v>
      </c>
      <c r="CT200" s="1">
        <f>IFERROR(VLOOKUP($CK200,stock_data!$B$3:$W$612,8,0),0)</f>
        <v>0</v>
      </c>
      <c r="CU200" s="1">
        <f>IFERROR(VLOOKUP($CK200,stock_data!$B$3:$W$612,9,0),0)</f>
        <v>0</v>
      </c>
      <c r="CV200" s="1">
        <f>IFERROR(VLOOKUP($CK200,stock_data!$B$3:$W$612,10,0),0)</f>
        <v>0</v>
      </c>
      <c r="CW200" s="1">
        <f>IFERROR(VLOOKUP($CK200,stock_data!$B$3:$W$612,11,0),0)</f>
        <v>0</v>
      </c>
      <c r="CX200" s="1">
        <f>IFERROR(VLOOKUP($CK200,stock_data!$B$3:$W$612,12,0),0)</f>
        <v>0</v>
      </c>
      <c r="CY200" s="1">
        <f>IFERROR(VLOOKUP($CK200,stock_data!$B$3:$W$612,13,0),0)</f>
        <v>0</v>
      </c>
      <c r="CZ200" s="1">
        <f>IFERROR(VLOOKUP($CK200,stock_data!$B$3:$W$612,14,0),0)</f>
        <v>0</v>
      </c>
      <c r="DA200" s="1">
        <f>IFERROR(VLOOKUP($CK200,stock_data!$B$3:$W$612,15,0),0)</f>
        <v>0</v>
      </c>
      <c r="DB200" s="1">
        <f>IFERROR(VLOOKUP($CK200,stock_data!$B$3:$W$612,16,0),0)</f>
        <v>0</v>
      </c>
      <c r="DC200" s="1">
        <f>IFERROR(VLOOKUP($CK200,stock_data!$B$3:$W$612,17,0),0)</f>
        <v>0</v>
      </c>
      <c r="DD200" s="1">
        <f>IFERROR(VLOOKUP($CK200,stock_data!$B$3:$W$612,18,0),0)</f>
        <v>0</v>
      </c>
      <c r="DE200" s="1">
        <f>IFERROR(VLOOKUP($CK200,stock_data!$B$3:$W$612,19,0),0)</f>
        <v>0</v>
      </c>
      <c r="DF200" s="1">
        <f>IFERROR(VLOOKUP($CK200,stock_data!$B$3:$W$612,20,0),0)</f>
        <v>0</v>
      </c>
      <c r="DG200" s="1">
        <f>IFERROR(VLOOKUP($CK200,stock_data!$B$3:$W$612,21,0),0)</f>
        <v>0</v>
      </c>
      <c r="DH200" s="1">
        <f>IFERROR(VLOOKUP($CK200,stock_data!$B$3:$W$612,22,0),0)</f>
        <v>0</v>
      </c>
      <c r="DI200" s="1">
        <f t="shared" si="90"/>
        <v>0</v>
      </c>
      <c r="DJ200" s="1">
        <f t="shared" si="91"/>
        <v>0</v>
      </c>
      <c r="DK200" s="3" t="str">
        <f>IFERROR(INDEX(COD_SALES!$B$5:$Z$500,MATCH(resource!$CC200,COD_SALES!$A$5:$A$500,0),MATCH(resource!DK$2,COD_SALES!$B$4:$Z$4,0)),"")</f>
        <v/>
      </c>
      <c r="DL200" s="3" t="str">
        <f>IFERROR(INDEX(COD_SALES!$B$5:$Z$500,MATCH(resource!$CC200,COD_SALES!$A$5:$A$500,0),MATCH(resource!DL$2,COD_SALES!$B$4:$Z$4,0)),"")</f>
        <v/>
      </c>
      <c r="DM200" s="3" t="str">
        <f>IFERROR(INDEX(COD_SALES!$B$5:$Z$500,MATCH(resource!$CC200,COD_SALES!$A$5:$A$500,0),MATCH(resource!DM$2,COD_SALES!$B$4:$Z$4,0)),"")</f>
        <v/>
      </c>
      <c r="DN200" s="3" t="str">
        <f>IFERROR(INDEX(COD_SALES!$B$5:$Z$500,MATCH(resource!$CC200,COD_SALES!$A$5:$A$500,0),MATCH(resource!DN$2,COD_SALES!$B$4:$Z$4,0)),"")</f>
        <v/>
      </c>
      <c r="DO200" s="3" t="str">
        <f>IFERROR(INDEX(COD_SALES!$B$5:$Z$500,MATCH(resource!$CC200,COD_SALES!$A$5:$A$500,0),MATCH(resource!DO$2,COD_SALES!$B$4:$Z$4,0)),"")</f>
        <v/>
      </c>
      <c r="DP200" s="3" t="str">
        <f>IFERROR(INDEX(COD_SALES!$B$5:$Z$500,MATCH(resource!$CC200,COD_SALES!$A$5:$A$500,0),MATCH(resource!DP$2,COD_SALES!$B$4:$Z$4,0)),"")</f>
        <v/>
      </c>
      <c r="DQ200" s="3" t="str">
        <f>IFERROR(INDEX(COD_SALES!$B$5:$Z$500,MATCH(resource!$CC200,COD_SALES!$A$5:$A$500,0),MATCH(resource!DQ$2,COD_SALES!$B$4:$Z$4,0)),"")</f>
        <v/>
      </c>
      <c r="DR200" s="3" t="str">
        <f>IFERROR(INDEX(COD_SALES!$B$5:$Z$500,MATCH(resource!$CC200,COD_SALES!$A$5:$A$500,0),MATCH(resource!DR$2,COD_SALES!$B$4:$Z$4,0)),"")</f>
        <v/>
      </c>
      <c r="DS200" s="3" t="str">
        <f>IFERROR(INDEX(COD_SALES!$B$5:$Z$500,MATCH(resource!$CC200,COD_SALES!$A$5:$A$500,0),MATCH(resource!DS$2,COD_SALES!$B$4:$Z$4,0)),"")</f>
        <v/>
      </c>
      <c r="DT200" s="3" t="str">
        <f>IFERROR(INDEX(COD_SALES!$B$5:$Z$500,MATCH(resource!$CC200,COD_SALES!$A$5:$A$500,0),MATCH(resource!DT$2,COD_SALES!$B$4:$Z$4,0)),"")</f>
        <v/>
      </c>
      <c r="DU200" s="3" t="str">
        <f>IFERROR(INDEX(COD_SALES!$B$5:$Z$500,MATCH(resource!$CC200,COD_SALES!$A$5:$A$500,0),MATCH(resource!DU$2,COD_SALES!$B$4:$Z$4,0)),"")</f>
        <v/>
      </c>
      <c r="DV200" s="3" t="str">
        <f>IFERROR(INDEX(COD_SALES!$B$5:$Z$500,MATCH(resource!$CC200,COD_SALES!$A$5:$A$500,0),MATCH(resource!DV$2,COD_SALES!$B$4:$Z$4,0)),"")</f>
        <v/>
      </c>
      <c r="DW200" s="3" t="str">
        <f>IFERROR(INDEX(COD_SALES!$B$5:$Z$500,MATCH(resource!$CC200,COD_SALES!$A$5:$A$500,0),MATCH(resource!DW$2,COD_SALES!$B$4:$Z$4,0)),"")</f>
        <v/>
      </c>
      <c r="DX200" s="3" t="str">
        <f>IFERROR(INDEX(COD_SALES!$B$5:$Z$500,MATCH(resource!$CC200,COD_SALES!$A$5:$A$500,0),MATCH(resource!DX$2,COD_SALES!$B$4:$Z$4,0)),"")</f>
        <v/>
      </c>
      <c r="DY200" s="3" t="str">
        <f>IFERROR(INDEX(COD_SALES!$B$5:$Z$500,MATCH(resource!$CC200,COD_SALES!$A$5:$A$500,0),MATCH(resource!DY$2,COD_SALES!$B$4:$Z$4,0)),"")</f>
        <v/>
      </c>
      <c r="DZ200" s="3" t="str">
        <f>IFERROR(INDEX(COD_SALES!$B$5:$Z$500,MATCH(resource!$CC200,COD_SALES!$A$5:$A$500,0),MATCH(resource!DZ$2,COD_SALES!$B$4:$Z$4,0)),"")</f>
        <v/>
      </c>
      <c r="EA200" s="3" t="str">
        <f>IFERROR(INDEX(COD_SALES!$B$5:$Z$500,MATCH(resource!$CC200,COD_SALES!$A$5:$A$500,0),MATCH(resource!EA$2,COD_SALES!$B$4:$Z$4,0)),"")</f>
        <v/>
      </c>
      <c r="EB200" s="3">
        <f t="shared" si="92"/>
        <v>0</v>
      </c>
      <c r="ED200" s="3">
        <f>IFERROR(VLOOKUP($CK200,depot_prod_sales!$B$5:$S$200,3,0),0)</f>
        <v>0</v>
      </c>
      <c r="EE200" s="3">
        <f>IFERROR(VLOOKUP($CK200,depot_prod_sales!$B$5:$S$200,4,0),0)</f>
        <v>0</v>
      </c>
      <c r="EF200" s="3">
        <f>IFERROR(VLOOKUP($CK200,depot_prod_sales!$B$5:$S$200,5,0),0)</f>
        <v>0</v>
      </c>
      <c r="EG200" s="3">
        <f>IFERROR(VLOOKUP($CK200,depot_prod_sales!$B$5:$S$200,6,0),0)</f>
        <v>0</v>
      </c>
      <c r="EH200" s="3">
        <f>IFERROR(VLOOKUP($CK200,depot_prod_sales!$B$5:$S$200,7,0),0)</f>
        <v>0</v>
      </c>
      <c r="EI200" s="3">
        <f>IFERROR(VLOOKUP($CK200,depot_prod_sales!$B$5:$S$200,8,0),0)</f>
        <v>0</v>
      </c>
      <c r="EJ200" s="3">
        <f>IFERROR(VLOOKUP($CK200,depot_prod_sales!$B$5:$S$200,9,0),0)</f>
        <v>0</v>
      </c>
      <c r="EK200" s="3">
        <f>IFERROR(VLOOKUP($CK200,depot_prod_sales!$B$5:$S$200,10,0),0)</f>
        <v>0</v>
      </c>
      <c r="EL200" s="3">
        <f>IFERROR(VLOOKUP($CK200,depot_prod_sales!$B$5:$S$200,11,0),0)</f>
        <v>0</v>
      </c>
      <c r="EM200" s="3">
        <f>IFERROR(VLOOKUP($CK200,depot_prod_sales!$B$5:$S$200,12,0),0)</f>
        <v>0</v>
      </c>
      <c r="EN200" s="3">
        <f>IFERROR(VLOOKUP($CK200,depot_prod_sales!$B$5:$S$200,13,0),0)</f>
        <v>0</v>
      </c>
      <c r="EO200" s="3">
        <f>IFERROR(VLOOKUP($CK200,depot_prod_sales!$B$5:$S$200,14,0),0)</f>
        <v>0</v>
      </c>
      <c r="EP200" s="3">
        <f>IFERROR(VLOOKUP($CK200,depot_prod_sales!$B$5:$S$200,15,0),0)</f>
        <v>0</v>
      </c>
      <c r="EQ200" s="3">
        <f>IFERROR(VLOOKUP($CK200,depot_prod_sales!$B$5:$S$200,16,0),0)</f>
        <v>0</v>
      </c>
      <c r="ER200" s="3">
        <f>IFERROR(VLOOKUP($CK200,depot_prod_sales!$B$5:$S$200,17,0),0)</f>
        <v>0</v>
      </c>
      <c r="ES200" s="3">
        <f>IFERROR(VLOOKUP($CK200,depot_prod_sales!$B$5:$S$200,18,0),0)</f>
        <v>0</v>
      </c>
      <c r="ET200" s="116">
        <f t="shared" si="93"/>
        <v>0</v>
      </c>
      <c r="EU200" s="116">
        <f t="shared" si="94"/>
        <v>0</v>
      </c>
      <c r="EW200" s="3">
        <f>IFERROR(VLOOKUP(CC200,data_pull!$AO$25:$AR$546,2,0),0)</f>
        <v>0</v>
      </c>
      <c r="EX200" s="1">
        <f>IFERROR(VLOOKUP(CC200,data_pull!$AO$25:$AR$546,4,0),0)</f>
        <v>30000</v>
      </c>
    </row>
    <row r="201" spans="13:154" x14ac:dyDescent="0.25"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4" t="str">
        <f>sales_data!B200</f>
        <v>Farid Ahmed</v>
      </c>
      <c r="AR201" s="4" t="str">
        <f>sales_data!C200</f>
        <v>Rajib Ahamed</v>
      </c>
      <c r="AS201" s="5" t="str">
        <f t="shared" si="84"/>
        <v/>
      </c>
      <c r="AT201" s="4" t="str">
        <f>sales_data!I200</f>
        <v>Md. Amirul Huq</v>
      </c>
      <c r="AU201" s="4" t="str">
        <f>sales_data!W200</f>
        <v>Kalabagan (Pb)</v>
      </c>
      <c r="AV201" s="1">
        <f>sales_data!N200</f>
        <v>56189.599999999999</v>
      </c>
      <c r="AW201" s="1">
        <f>sales_data!P200</f>
        <v>15</v>
      </c>
      <c r="AX201" s="3">
        <f ca="1">IFERROR(INDEX(INDIRECT("day_wise_sales_data!$B$2:$BZ$599"),MATCH(resource!$CC201,day_wise_sales_data!$A$2:$A$500,0),MATCH(resource!AX$2,INDIRECT("day_wise_sales_data!$B$1:$BZ$1"),0)),0)</f>
        <v>0</v>
      </c>
      <c r="AY201" s="3">
        <f ca="1">IFERROR(INDEX(INDIRECT("day_wise_sales_data!$B$2:$BZ$599"),MATCH(resource!$CC201,day_wise_sales_data!$A$2:$A$500,0),MATCH(resource!AY$2,INDIRECT("day_wise_sales_data!$B$1:$BZ$1"),0)),0)</f>
        <v>0</v>
      </c>
      <c r="AZ201" s="3">
        <f ca="1">IFERROR(INDEX(INDIRECT("day_wise_sales_data!$B$2:$BZ$599"),MATCH(resource!$CC201,day_wise_sales_data!$A$2:$A$500,0),MATCH(resource!AZ$2,INDIRECT("day_wise_sales_data!$B$1:$BZ$1"),0)),0)</f>
        <v>0</v>
      </c>
      <c r="BA201" s="3">
        <f ca="1">IFERROR(INDEX(INDIRECT("day_wise_sales_data!$B$2:$BZ$599"),MATCH(resource!$CC201,day_wise_sales_data!$A$2:$A$500,0),MATCH(resource!BA$2,INDIRECT("day_wise_sales_data!$B$1:$BZ$1"),0)),0)</f>
        <v>3326.59</v>
      </c>
      <c r="BB201" s="3">
        <f ca="1">IFERROR(INDEX(INDIRECT("day_wise_sales_data!$B$2:$BZ$599"),MATCH(resource!$CC201,day_wise_sales_data!$A$2:$A$500,0),MATCH(resource!BB$2,INDIRECT("day_wise_sales_data!$B$1:$BZ$1"),0)),0)</f>
        <v>927.89</v>
      </c>
      <c r="BC201" s="3">
        <f ca="1">IFERROR(INDEX(INDIRECT("day_wise_sales_data!$B$2:$BZ$599"),MATCH(resource!$CC201,day_wise_sales_data!$A$2:$A$500,0),MATCH(resource!BC$2,INDIRECT("day_wise_sales_data!$B$1:$BZ$1"),0)),0)</f>
        <v>0</v>
      </c>
      <c r="BD201" s="3">
        <f ca="1">IFERROR(INDEX(INDIRECT("day_wise_sales_data!$B$2:$BZ$599"),MATCH(resource!$CC201,day_wise_sales_data!$A$2:$A$500,0),MATCH(resource!BD$2,INDIRECT("day_wise_sales_data!$B$1:$BZ$1"),0)),0)</f>
        <v>7375.69</v>
      </c>
      <c r="BE201" s="3">
        <f ca="1">IFERROR(INDEX(INDIRECT("day_wise_sales_data!$B$2:$BZ$599"),MATCH(resource!$CC201,day_wise_sales_data!$A$2:$A$500,0),MATCH(resource!BE$2,INDIRECT("day_wise_sales_data!$B$1:$BZ$1"),0)),0)</f>
        <v>1207.56</v>
      </c>
      <c r="BF201" s="3">
        <f ca="1">IFERROR(INDEX(INDIRECT("day_wise_sales_data!$B$2:$BZ$599"),MATCH(resource!$CC201,day_wise_sales_data!$A$2:$A$500,0),MATCH(resource!BF$2,INDIRECT("day_wise_sales_data!$B$1:$BZ$1"),0)),0)</f>
        <v>7392.45</v>
      </c>
      <c r="BG201" s="3">
        <f ca="1">IFERROR(INDEX(INDIRECT("day_wise_sales_data!$B$2:$BZ$599"),MATCH(resource!$CC201,day_wise_sales_data!$A$2:$A$500,0),MATCH(resource!BG$2,INDIRECT("day_wise_sales_data!$B$1:$BZ$1"),0)),0)</f>
        <v>0</v>
      </c>
      <c r="BH201" s="3">
        <f ca="1">IFERROR(INDEX(INDIRECT("day_wise_sales_data!$B$2:$BZ$599"),MATCH(resource!$CC201,day_wise_sales_data!$A$2:$A$500,0),MATCH(resource!BH$2,INDIRECT("day_wise_sales_data!$B$1:$BZ$1"),0)),0)</f>
        <v>6168.13</v>
      </c>
      <c r="BI201" s="3">
        <f ca="1">IFERROR(INDEX(INDIRECT("day_wise_sales_data!$B$2:$BZ$599"),MATCH(resource!$CC201,day_wise_sales_data!$A$2:$A$500,0),MATCH(resource!BI$2,INDIRECT("day_wise_sales_data!$B$1:$BZ$1"),0)),0)</f>
        <v>0</v>
      </c>
      <c r="BJ201" s="3">
        <f ca="1">IFERROR(INDEX(INDIRECT("day_wise_sales_data!$B$2:$BZ$599"),MATCH(resource!$CC201,day_wise_sales_data!$A$2:$A$500,0),MATCH(resource!BJ$2,INDIRECT("day_wise_sales_data!$B$1:$BZ$1"),0)),0)</f>
        <v>0</v>
      </c>
      <c r="BK201" s="3">
        <f ca="1">IFERROR(INDEX(INDIRECT("day_wise_sales_data!$B$2:$BZ$599"),MATCH(resource!$CC201,day_wise_sales_data!$A$2:$A$500,0),MATCH(resource!BK$2,INDIRECT("day_wise_sales_data!$B$1:$BZ$1"),0)),0)</f>
        <v>660.02</v>
      </c>
      <c r="BL201" s="3">
        <f ca="1">IFERROR(INDEX(INDIRECT("day_wise_sales_data!$B$2:$BZ$599"),MATCH(resource!$CC201,day_wise_sales_data!$A$2:$A$500,0),MATCH(resource!BL$2,INDIRECT("day_wise_sales_data!$B$1:$BZ$1"),0)),0)</f>
        <v>3468.12</v>
      </c>
      <c r="BM201" s="3">
        <f ca="1">IFERROR(INDEX(INDIRECT("day_wise_sales_data!$B$2:$BZ$599"),MATCH(resource!$CC201,day_wise_sales_data!$A$2:$A$500,0),MATCH(resource!BM$2,INDIRECT("day_wise_sales_data!$B$1:$BZ$1"),0)),0)</f>
        <v>9030.16</v>
      </c>
      <c r="BN201" s="3">
        <f ca="1">IFERROR(INDEX(INDIRECT("day_wise_sales_data!$B$2:$BZ$599"),MATCH(resource!$CC201,day_wise_sales_data!$A$2:$A$500,0),MATCH(resource!BN$2,INDIRECT("day_wise_sales_data!$B$1:$BZ$1"),0)),0)</f>
        <v>0</v>
      </c>
      <c r="BO201" s="3">
        <f ca="1">IFERROR(INDEX(INDIRECT("day_wise_sales_data!$B$2:$BZ$599"),MATCH(resource!$CC201,day_wise_sales_data!$A$2:$A$500,0),MATCH(resource!BO$2,INDIRECT("day_wise_sales_data!$B$1:$BZ$1"),0)),0)</f>
        <v>0</v>
      </c>
      <c r="BP201" s="3">
        <f ca="1">IFERROR(INDEX(INDIRECT("day_wise_sales_data!$B$2:$BZ$599"),MATCH(resource!$CC201,day_wise_sales_data!$A$2:$A$500,0),MATCH(resource!BP$2,INDIRECT("day_wise_sales_data!$B$1:$BZ$1"),0)),0)</f>
        <v>7392.44</v>
      </c>
      <c r="BQ201" s="3">
        <f ca="1">IFERROR(INDEX(INDIRECT("day_wise_sales_data!$B$2:$BZ$599"),MATCH(resource!$CC201,day_wise_sales_data!$A$2:$A$500,0),MATCH(resource!BQ$2,INDIRECT("day_wise_sales_data!$B$1:$BZ$1"),0)),0)</f>
        <v>0</v>
      </c>
      <c r="BR201" s="3">
        <f ca="1">IFERROR(INDEX(INDIRECT("day_wise_sales_data!$B$2:$BZ$599"),MATCH(resource!$CC201,day_wise_sales_data!$A$2:$A$500,0),MATCH(resource!BR$2,INDIRECT("day_wise_sales_data!$B$1:$BZ$1"),0)),0)</f>
        <v>0</v>
      </c>
      <c r="BS201" s="3">
        <f ca="1">IFERROR(INDEX(INDIRECT("day_wise_sales_data!$B$2:$BZ$599"),MATCH(resource!$CC201,day_wise_sales_data!$A$2:$A$500,0),MATCH(resource!BS$2,INDIRECT("day_wise_sales_data!$B$1:$BZ$1"),0)),0)</f>
        <v>7392.44</v>
      </c>
      <c r="BT201" s="3">
        <f ca="1">IFERROR(INDEX(INDIRECT("day_wise_sales_data!$B$2:$BZ$599"),MATCH(resource!$CC201,day_wise_sales_data!$A$2:$A$500,0),MATCH(resource!BT$2,INDIRECT("day_wise_sales_data!$B$1:$BZ$1"),0)),0)</f>
        <v>0</v>
      </c>
      <c r="BU201" s="3">
        <f ca="1">IFERROR(INDEX(INDIRECT("day_wise_sales_data!$B$2:$BZ$599"),MATCH(resource!$CC201,day_wise_sales_data!$A$2:$A$500,0),MATCH(resource!BU$2,INDIRECT("day_wise_sales_data!$B$1:$BZ$1"),0)),0)</f>
        <v>5086.01</v>
      </c>
      <c r="BV201" s="3">
        <f ca="1">IFERROR(INDEX(INDIRECT("day_wise_sales_data!$B$2:$BZ$599"),MATCH(resource!$CC201,day_wise_sales_data!$A$2:$A$500,0),MATCH(resource!BV$2,INDIRECT("day_wise_sales_data!$B$1:$BZ$1"),0)),0)</f>
        <v>1848.11</v>
      </c>
      <c r="BW201" s="3">
        <f ca="1">IFERROR(INDEX(INDIRECT("day_wise_sales_data!$B$2:$BZ$599"),MATCH(resource!$CC201,day_wise_sales_data!$A$2:$A$500,0),MATCH(resource!BW$2,INDIRECT("day_wise_sales_data!$B$1:$BZ$1"),0)),0)</f>
        <v>0</v>
      </c>
      <c r="BX201" s="3">
        <f ca="1">IFERROR(INDEX(INDIRECT("day_wise_sales_data!$B$2:$BZ$599"),MATCH(resource!$CC201,day_wise_sales_data!$A$2:$A$500,0),MATCH(resource!BX$2,INDIRECT("day_wise_sales_data!$B$1:$BZ$1"),0)),0)</f>
        <v>0</v>
      </c>
      <c r="BY201" s="3">
        <f ca="1">IFERROR(INDEX(INDIRECT("day_wise_sales_data!$B$2:$BZ$599"),MATCH(resource!$CC201,day_wise_sales_data!$A$2:$A$500,0),MATCH(resource!BY$2,INDIRECT("day_wise_sales_data!$B$1:$BZ$1"),0)),0)</f>
        <v>0</v>
      </c>
      <c r="BZ201" s="3">
        <f ca="1">IFERROR(INDEX(INDIRECT("day_wise_sales_data!$B$2:$BZ$599"),MATCH(resource!$CC201,day_wise_sales_data!$A$2:$A$500,0),MATCH(resource!BZ$2,INDIRECT("day_wise_sales_data!$B$1:$BZ$1"),0)),0)</f>
        <v>0</v>
      </c>
      <c r="CA201" s="3" t="str">
        <f ca="1">IFERROR(INDEX(INDIRECT("day_wise_sales_data!$B$2:$BZ$599"),MATCH(resource!$CC201,day_wise_sales_data!$A$2:$A$500,0),MATCH(resource!CA$2,INDIRECT("day_wise_sales_data!$B$1:$BZ$1"),0)),0)</f>
        <v>dd</v>
      </c>
      <c r="CC201" s="4" t="str">
        <f>sales_data!H200</f>
        <v>DHK051912</v>
      </c>
      <c r="CD201" s="1">
        <v>199</v>
      </c>
      <c r="CE201" s="1" t="str">
        <f>IF(AQ201=report!$AQ$3,resource!CD201,"")</f>
        <v/>
      </c>
      <c r="CF201" s="5" t="str">
        <f>IFERROR(SMALL($CE$3:$CE$1001,ROWS($CE$3:CE201)),"")</f>
        <v/>
      </c>
      <c r="CH201">
        <f>IFERROR(VLOOKUP($CC201,data_pull!$E$22:$G$700,2,0),0)</f>
        <v>56189.599999999999</v>
      </c>
      <c r="CI201" s="1">
        <f t="shared" si="86"/>
        <v>154</v>
      </c>
      <c r="CJ201" s="1">
        <f t="shared" si="85"/>
        <v>30</v>
      </c>
      <c r="CK201" s="1" t="s">
        <v>1438</v>
      </c>
      <c r="CL201" s="1">
        <f t="shared" si="87"/>
        <v>61</v>
      </c>
      <c r="CM201" s="1" t="str">
        <f>IFERROR(VLOOKUP($CK201,stock_data!$B$3:$W$612,2,0),0)</f>
        <v>KVIT-C TABLET (EXP)</v>
      </c>
      <c r="CN201" s="1" t="str">
        <f>IFERROR(VLOOKUP($CK201,stock_data!$B$3:$W$612,4,0),0)</f>
        <v>5X10'S</v>
      </c>
      <c r="CO201" s="1">
        <f>IFERROR(VLOOKUP($CK201,stock_data!$B$3:$W$612,5,0),0)</f>
        <v>57.2</v>
      </c>
      <c r="CP201" s="3">
        <f t="shared" si="88"/>
        <v>30</v>
      </c>
      <c r="CQ201" s="3">
        <f t="shared" si="89"/>
        <v>1716</v>
      </c>
      <c r="CR201" s="1">
        <f>IFERROR(VLOOKUP($CK201,stock_data!$B$3:$W$612,6,0),0)</f>
        <v>0</v>
      </c>
      <c r="CS201" s="1">
        <f>IFERROR(VLOOKUP($CK201,stock_data!$B$3:$W$612,7,0),0)</f>
        <v>0</v>
      </c>
      <c r="CT201" s="1">
        <f>IFERROR(VLOOKUP($CK201,stock_data!$B$3:$W$612,8,0),0)</f>
        <v>0</v>
      </c>
      <c r="CU201" s="1">
        <f>IFERROR(VLOOKUP($CK201,stock_data!$B$3:$W$612,9,0),0)</f>
        <v>0</v>
      </c>
      <c r="CV201" s="1">
        <f>IFERROR(VLOOKUP($CK201,stock_data!$B$3:$W$612,10,0),0)</f>
        <v>0</v>
      </c>
      <c r="CW201" s="1">
        <f>IFERROR(VLOOKUP($CK201,stock_data!$B$3:$W$612,11,0),0)</f>
        <v>0</v>
      </c>
      <c r="CX201" s="1">
        <f>IFERROR(VLOOKUP($CK201,stock_data!$B$3:$W$612,12,0),0)</f>
        <v>0</v>
      </c>
      <c r="CY201" s="1">
        <f>IFERROR(VLOOKUP($CK201,stock_data!$B$3:$W$612,13,0),0)</f>
        <v>0</v>
      </c>
      <c r="CZ201" s="1">
        <f>IFERROR(VLOOKUP($CK201,stock_data!$B$3:$W$612,14,0),0)</f>
        <v>0</v>
      </c>
      <c r="DA201" s="1">
        <f>IFERROR(VLOOKUP($CK201,stock_data!$B$3:$W$612,15,0),0)</f>
        <v>0</v>
      </c>
      <c r="DB201" s="1">
        <f>IFERROR(VLOOKUP($CK201,stock_data!$B$3:$W$612,16,0),0)</f>
        <v>0</v>
      </c>
      <c r="DC201" s="1">
        <f>IFERROR(VLOOKUP($CK201,stock_data!$B$3:$W$612,17,0),0)</f>
        <v>0</v>
      </c>
      <c r="DD201" s="1">
        <f>IFERROR(VLOOKUP($CK201,stock_data!$B$3:$W$612,18,0),0)</f>
        <v>0</v>
      </c>
      <c r="DE201" s="1">
        <f>IFERROR(VLOOKUP($CK201,stock_data!$B$3:$W$612,19,0),0)</f>
        <v>0</v>
      </c>
      <c r="DF201" s="1">
        <f>IFERROR(VLOOKUP($CK201,stock_data!$B$3:$W$612,20,0),0)</f>
        <v>0</v>
      </c>
      <c r="DG201" s="1">
        <f>IFERROR(VLOOKUP($CK201,stock_data!$B$3:$W$612,21,0),0)</f>
        <v>0</v>
      </c>
      <c r="DH201" s="1">
        <f>IFERROR(VLOOKUP($CK201,stock_data!$B$3:$W$612,22,0),0)</f>
        <v>0</v>
      </c>
      <c r="DI201" s="1">
        <f t="shared" si="90"/>
        <v>0</v>
      </c>
      <c r="DJ201" s="1">
        <f t="shared" si="91"/>
        <v>0</v>
      </c>
      <c r="DK201" s="3">
        <f>IFERROR(INDEX(COD_SALES!$B$5:$Z$500,MATCH(resource!$CC201,COD_SALES!$A$5:$A$500,0),MATCH(resource!DK$2,COD_SALES!$B$4:$Z$4,0)),"")</f>
        <v>0</v>
      </c>
      <c r="DL201" s="3">
        <f>IFERROR(INDEX(COD_SALES!$B$5:$Z$500,MATCH(resource!$CC201,COD_SALES!$A$5:$A$500,0),MATCH(resource!DL$2,COD_SALES!$B$4:$Z$4,0)),"")</f>
        <v>0</v>
      </c>
      <c r="DM201" s="3">
        <f>IFERROR(INDEX(COD_SALES!$B$5:$Z$500,MATCH(resource!$CC201,COD_SALES!$A$5:$A$500,0),MATCH(resource!DM$2,COD_SALES!$B$4:$Z$4,0)),"")</f>
        <v>0</v>
      </c>
      <c r="DN201" s="3" t="str">
        <f>IFERROR(INDEX(COD_SALES!$B$5:$Z$500,MATCH(resource!$CC201,COD_SALES!$A$5:$A$500,0),MATCH(resource!DN$2,COD_SALES!$B$4:$Z$4,0)),"")</f>
        <v/>
      </c>
      <c r="DO201" s="3">
        <f>IFERROR(INDEX(COD_SALES!$B$5:$Z$500,MATCH(resource!$CC201,COD_SALES!$A$5:$A$500,0),MATCH(resource!DO$2,COD_SALES!$B$4:$Z$4,0)),"")</f>
        <v>0</v>
      </c>
      <c r="DP201" s="3">
        <f>IFERROR(INDEX(COD_SALES!$B$5:$Z$500,MATCH(resource!$CC201,COD_SALES!$A$5:$A$500,0),MATCH(resource!DP$2,COD_SALES!$B$4:$Z$4,0)),"")</f>
        <v>0</v>
      </c>
      <c r="DQ201" s="3" t="str">
        <f>IFERROR(INDEX(COD_SALES!$B$5:$Z$500,MATCH(resource!$CC201,COD_SALES!$A$5:$A$500,0),MATCH(resource!DQ$2,COD_SALES!$B$4:$Z$4,0)),"")</f>
        <v/>
      </c>
      <c r="DR201" s="3">
        <f>IFERROR(INDEX(COD_SALES!$B$5:$Z$500,MATCH(resource!$CC201,COD_SALES!$A$5:$A$500,0),MATCH(resource!DR$2,COD_SALES!$B$4:$Z$4,0)),"")</f>
        <v>0</v>
      </c>
      <c r="DS201" s="3">
        <f>IFERROR(INDEX(COD_SALES!$B$5:$Z$500,MATCH(resource!$CC201,COD_SALES!$A$5:$A$500,0),MATCH(resource!DS$2,COD_SALES!$B$4:$Z$4,0)),"")</f>
        <v>0</v>
      </c>
      <c r="DT201" s="3">
        <f>IFERROR(INDEX(COD_SALES!$B$5:$Z$500,MATCH(resource!$CC201,COD_SALES!$A$5:$A$500,0),MATCH(resource!DT$2,COD_SALES!$B$4:$Z$4,0)),"")</f>
        <v>0</v>
      </c>
      <c r="DU201" s="3">
        <f>IFERROR(INDEX(COD_SALES!$B$5:$Z$500,MATCH(resource!$CC201,COD_SALES!$A$5:$A$500,0),MATCH(resource!DU$2,COD_SALES!$B$4:$Z$4,0)),"")</f>
        <v>0</v>
      </c>
      <c r="DV201" s="3">
        <f>IFERROR(INDEX(COD_SALES!$B$5:$Z$500,MATCH(resource!$CC201,COD_SALES!$A$5:$A$500,0),MATCH(resource!DV$2,COD_SALES!$B$4:$Z$4,0)),"")</f>
        <v>0</v>
      </c>
      <c r="DW201" s="3">
        <f>IFERROR(INDEX(COD_SALES!$B$5:$Z$500,MATCH(resource!$CC201,COD_SALES!$A$5:$A$500,0),MATCH(resource!DW$2,COD_SALES!$B$4:$Z$4,0)),"")</f>
        <v>0</v>
      </c>
      <c r="DX201" s="3">
        <f>IFERROR(INDEX(COD_SALES!$B$5:$Z$500,MATCH(resource!$CC201,COD_SALES!$A$5:$A$500,0),MATCH(resource!DX$2,COD_SALES!$B$4:$Z$4,0)),"")</f>
        <v>0</v>
      </c>
      <c r="DY201" s="3">
        <f>IFERROR(INDEX(COD_SALES!$B$5:$Z$500,MATCH(resource!$CC201,COD_SALES!$A$5:$A$500,0),MATCH(resource!DY$2,COD_SALES!$B$4:$Z$4,0)),"")</f>
        <v>0</v>
      </c>
      <c r="DZ201" s="3">
        <f>IFERROR(INDEX(COD_SALES!$B$5:$Z$500,MATCH(resource!$CC201,COD_SALES!$A$5:$A$500,0),MATCH(resource!DZ$2,COD_SALES!$B$4:$Z$4,0)),"")</f>
        <v>0</v>
      </c>
      <c r="EA201" s="3">
        <f>IFERROR(INDEX(COD_SALES!$B$5:$Z$500,MATCH(resource!$CC201,COD_SALES!$A$5:$A$500,0),MATCH(resource!EA$2,COD_SALES!$B$4:$Z$4,0)),"")</f>
        <v>0</v>
      </c>
      <c r="EB201" s="3">
        <f t="shared" si="92"/>
        <v>0</v>
      </c>
      <c r="ED201" s="3">
        <f>IFERROR(VLOOKUP($CK201,depot_prod_sales!$B$5:$S$200,3,0),0)</f>
        <v>0</v>
      </c>
      <c r="EE201" s="3">
        <f>IFERROR(VLOOKUP($CK201,depot_prod_sales!$B$5:$S$200,4,0),0)</f>
        <v>0</v>
      </c>
      <c r="EF201" s="3">
        <f>IFERROR(VLOOKUP($CK201,depot_prod_sales!$B$5:$S$200,5,0),0)</f>
        <v>0</v>
      </c>
      <c r="EG201" s="3">
        <f>IFERROR(VLOOKUP($CK201,depot_prod_sales!$B$5:$S$200,6,0),0)</f>
        <v>0</v>
      </c>
      <c r="EH201" s="3">
        <f>IFERROR(VLOOKUP($CK201,depot_prod_sales!$B$5:$S$200,7,0),0)</f>
        <v>0</v>
      </c>
      <c r="EI201" s="3">
        <f>IFERROR(VLOOKUP($CK201,depot_prod_sales!$B$5:$S$200,8,0),0)</f>
        <v>0</v>
      </c>
      <c r="EJ201" s="3">
        <f>IFERROR(VLOOKUP($CK201,depot_prod_sales!$B$5:$S$200,9,0),0)</f>
        <v>0</v>
      </c>
      <c r="EK201" s="3">
        <f>IFERROR(VLOOKUP($CK201,depot_prod_sales!$B$5:$S$200,10,0),0)</f>
        <v>0</v>
      </c>
      <c r="EL201" s="3">
        <f>IFERROR(VLOOKUP($CK201,depot_prod_sales!$B$5:$S$200,11,0),0)</f>
        <v>0</v>
      </c>
      <c r="EM201" s="3">
        <f>IFERROR(VLOOKUP($CK201,depot_prod_sales!$B$5:$S$200,12,0),0)</f>
        <v>0</v>
      </c>
      <c r="EN201" s="3">
        <f>IFERROR(VLOOKUP($CK201,depot_prod_sales!$B$5:$S$200,13,0),0)</f>
        <v>0</v>
      </c>
      <c r="EO201" s="3">
        <f>IFERROR(VLOOKUP($CK201,depot_prod_sales!$B$5:$S$200,14,0),0)</f>
        <v>0</v>
      </c>
      <c r="EP201" s="3">
        <f>IFERROR(VLOOKUP($CK201,depot_prod_sales!$B$5:$S$200,15,0),0)</f>
        <v>0</v>
      </c>
      <c r="EQ201" s="3">
        <f>IFERROR(VLOOKUP($CK201,depot_prod_sales!$B$5:$S$200,16,0),0)</f>
        <v>0</v>
      </c>
      <c r="ER201" s="3">
        <f>IFERROR(VLOOKUP($CK201,depot_prod_sales!$B$5:$S$200,17,0),0)</f>
        <v>0</v>
      </c>
      <c r="ES201" s="3">
        <f>IFERROR(VLOOKUP($CK201,depot_prod_sales!$B$5:$S$200,18,0),0)</f>
        <v>0</v>
      </c>
      <c r="ET201" s="116">
        <f t="shared" si="93"/>
        <v>0</v>
      </c>
      <c r="EU201" s="116">
        <f t="shared" si="94"/>
        <v>0</v>
      </c>
      <c r="EW201" s="3">
        <f>IFERROR(VLOOKUP(CC201,data_pull!$AO$25:$AR$546,2,0),0)</f>
        <v>1</v>
      </c>
      <c r="EX201" s="1">
        <f>IFERROR(VLOOKUP(CC201,data_pull!$AO$25:$AR$546,4,0),0)</f>
        <v>170000</v>
      </c>
    </row>
    <row r="202" spans="13:154" x14ac:dyDescent="0.25"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4" t="str">
        <f>sales_data!B201</f>
        <v>Farid Ahmed</v>
      </c>
      <c r="AR202" s="4" t="str">
        <f>sales_data!C201</f>
        <v>Rajib Ahamed</v>
      </c>
      <c r="AS202" s="5" t="str">
        <f t="shared" si="84"/>
        <v/>
      </c>
      <c r="AT202" s="4" t="str">
        <f>sales_data!I201</f>
        <v>Shafiqul Islam-11</v>
      </c>
      <c r="AU202" s="4" t="str">
        <f>sales_data!W201</f>
        <v>N.I.C.V.D-1 (Pb)</v>
      </c>
      <c r="AV202" s="1">
        <f>sales_data!N201</f>
        <v>58168.44</v>
      </c>
      <c r="AW202" s="1">
        <f>sales_data!P201</f>
        <v>11</v>
      </c>
      <c r="AX202" s="3">
        <f ca="1">IFERROR(INDEX(INDIRECT("day_wise_sales_data!$B$2:$BZ$599"),MATCH(resource!$CC202,day_wise_sales_data!$A$2:$A$500,0),MATCH(resource!AX$2,INDIRECT("day_wise_sales_data!$B$1:$BZ$1"),0)),0)</f>
        <v>0</v>
      </c>
      <c r="AY202" s="3">
        <f ca="1">IFERROR(INDEX(INDIRECT("day_wise_sales_data!$B$2:$BZ$599"),MATCH(resource!$CC202,day_wise_sales_data!$A$2:$A$500,0),MATCH(resource!AY$2,INDIRECT("day_wise_sales_data!$B$1:$BZ$1"),0)),0)</f>
        <v>0</v>
      </c>
      <c r="AZ202" s="3">
        <f ca="1">IFERROR(INDEX(INDIRECT("day_wise_sales_data!$B$2:$BZ$599"),MATCH(resource!$CC202,day_wise_sales_data!$A$2:$A$500,0),MATCH(resource!AZ$2,INDIRECT("day_wise_sales_data!$B$1:$BZ$1"),0)),0)</f>
        <v>0</v>
      </c>
      <c r="BA202" s="3">
        <f ca="1">IFERROR(INDEX(INDIRECT("day_wise_sales_data!$B$2:$BZ$599"),MATCH(resource!$CC202,day_wise_sales_data!$A$2:$A$500,0),MATCH(resource!BA$2,INDIRECT("day_wise_sales_data!$B$1:$BZ$1"),0)),0)</f>
        <v>0</v>
      </c>
      <c r="BB202" s="3">
        <f ca="1">IFERROR(INDEX(INDIRECT("day_wise_sales_data!$B$2:$BZ$599"),MATCH(resource!$CC202,day_wise_sales_data!$A$2:$A$500,0),MATCH(resource!BB$2,INDIRECT("day_wise_sales_data!$B$1:$BZ$1"),0)),0)</f>
        <v>0</v>
      </c>
      <c r="BC202" s="3">
        <f ca="1">IFERROR(INDEX(INDIRECT("day_wise_sales_data!$B$2:$BZ$599"),MATCH(resource!$CC202,day_wise_sales_data!$A$2:$A$500,0),MATCH(resource!BC$2,INDIRECT("day_wise_sales_data!$B$1:$BZ$1"),0)),0)</f>
        <v>0</v>
      </c>
      <c r="BD202" s="3">
        <f ca="1">IFERROR(INDEX(INDIRECT("day_wise_sales_data!$B$2:$BZ$599"),MATCH(resource!$CC202,day_wise_sales_data!$A$2:$A$500,0),MATCH(resource!BD$2,INDIRECT("day_wise_sales_data!$B$1:$BZ$1"),0)),0)</f>
        <v>0</v>
      </c>
      <c r="BE202" s="3">
        <f ca="1">IFERROR(INDEX(INDIRECT("day_wise_sales_data!$B$2:$BZ$599"),MATCH(resource!$CC202,day_wise_sales_data!$A$2:$A$500,0),MATCH(resource!BE$2,INDIRECT("day_wise_sales_data!$B$1:$BZ$1"),0)),0)</f>
        <v>0</v>
      </c>
      <c r="BF202" s="3">
        <f ca="1">IFERROR(INDEX(INDIRECT("day_wise_sales_data!$B$2:$BZ$599"),MATCH(resource!$CC202,day_wise_sales_data!$A$2:$A$500,0),MATCH(resource!BF$2,INDIRECT("day_wise_sales_data!$B$1:$BZ$1"),0)),0)</f>
        <v>0</v>
      </c>
      <c r="BG202" s="3">
        <f ca="1">IFERROR(INDEX(INDIRECT("day_wise_sales_data!$B$2:$BZ$599"),MATCH(resource!$CC202,day_wise_sales_data!$A$2:$A$500,0),MATCH(resource!BG$2,INDIRECT("day_wise_sales_data!$B$1:$BZ$1"),0)),0)</f>
        <v>0</v>
      </c>
      <c r="BH202" s="3">
        <f ca="1">IFERROR(INDEX(INDIRECT("day_wise_sales_data!$B$2:$BZ$599"),MATCH(resource!$CC202,day_wise_sales_data!$A$2:$A$500,0),MATCH(resource!BH$2,INDIRECT("day_wise_sales_data!$B$1:$BZ$1"),0)),0)</f>
        <v>34545.5</v>
      </c>
      <c r="BI202" s="3">
        <f ca="1">IFERROR(INDEX(INDIRECT("day_wise_sales_data!$B$2:$BZ$599"),MATCH(resource!$CC202,day_wise_sales_data!$A$2:$A$500,0),MATCH(resource!BI$2,INDIRECT("day_wise_sales_data!$B$1:$BZ$1"),0)),0)</f>
        <v>5004</v>
      </c>
      <c r="BJ202" s="3">
        <f ca="1">IFERROR(INDEX(INDIRECT("day_wise_sales_data!$B$2:$BZ$599"),MATCH(resource!$CC202,day_wise_sales_data!$A$2:$A$500,0),MATCH(resource!BJ$2,INDIRECT("day_wise_sales_data!$B$1:$BZ$1"),0)),0)</f>
        <v>0</v>
      </c>
      <c r="BK202" s="3">
        <f ca="1">IFERROR(INDEX(INDIRECT("day_wise_sales_data!$B$2:$BZ$599"),MATCH(resource!$CC202,day_wise_sales_data!$A$2:$A$500,0),MATCH(resource!BK$2,INDIRECT("day_wise_sales_data!$B$1:$BZ$1"),0)),0)</f>
        <v>1878.83</v>
      </c>
      <c r="BL202" s="3">
        <f ca="1">IFERROR(INDEX(INDIRECT("day_wise_sales_data!$B$2:$BZ$599"),MATCH(resource!$CC202,day_wise_sales_data!$A$2:$A$500,0),MATCH(resource!BL$2,INDIRECT("day_wise_sales_data!$B$1:$BZ$1"),0)),0)</f>
        <v>2710</v>
      </c>
      <c r="BM202" s="3">
        <f ca="1">IFERROR(INDEX(INDIRECT("day_wise_sales_data!$B$2:$BZ$599"),MATCH(resource!$CC202,day_wise_sales_data!$A$2:$A$500,0),MATCH(resource!BM$2,INDIRECT("day_wise_sales_data!$B$1:$BZ$1"),0)),0)</f>
        <v>0</v>
      </c>
      <c r="BN202" s="3">
        <f ca="1">IFERROR(INDEX(INDIRECT("day_wise_sales_data!$B$2:$BZ$599"),MATCH(resource!$CC202,day_wise_sales_data!$A$2:$A$500,0),MATCH(resource!BN$2,INDIRECT("day_wise_sales_data!$B$1:$BZ$1"),0)),0)</f>
        <v>23490</v>
      </c>
      <c r="BO202" s="3">
        <f ca="1">IFERROR(INDEX(INDIRECT("day_wise_sales_data!$B$2:$BZ$599"),MATCH(resource!$CC202,day_wise_sales_data!$A$2:$A$500,0),MATCH(resource!BO$2,INDIRECT("day_wise_sales_data!$B$1:$BZ$1"),0)),0)</f>
        <v>0</v>
      </c>
      <c r="BP202" s="3">
        <f ca="1">IFERROR(INDEX(INDIRECT("day_wise_sales_data!$B$2:$BZ$599"),MATCH(resource!$CC202,day_wise_sales_data!$A$2:$A$500,0),MATCH(resource!BP$2,INDIRECT("day_wise_sales_data!$B$1:$BZ$1"),0)),0)</f>
        <v>3468.12</v>
      </c>
      <c r="BQ202" s="3">
        <f ca="1">IFERROR(INDEX(INDIRECT("day_wise_sales_data!$B$2:$BZ$599"),MATCH(resource!$CC202,day_wise_sales_data!$A$2:$A$500,0),MATCH(resource!BQ$2,INDIRECT("day_wise_sales_data!$B$1:$BZ$1"),0)),0)</f>
        <v>0</v>
      </c>
      <c r="BR202" s="3">
        <f ca="1">IFERROR(INDEX(INDIRECT("day_wise_sales_data!$B$2:$BZ$599"),MATCH(resource!$CC202,day_wise_sales_data!$A$2:$A$500,0),MATCH(resource!BR$2,INDIRECT("day_wise_sales_data!$B$1:$BZ$1"),0)),0)</f>
        <v>0</v>
      </c>
      <c r="BS202" s="3">
        <f ca="1">IFERROR(INDEX(INDIRECT("day_wise_sales_data!$B$2:$BZ$599"),MATCH(resource!$CC202,day_wise_sales_data!$A$2:$A$500,0),MATCH(resource!BS$2,INDIRECT("day_wise_sales_data!$B$1:$BZ$1"),0)),0)</f>
        <v>0</v>
      </c>
      <c r="BT202" s="3">
        <f ca="1">IFERROR(INDEX(INDIRECT("day_wise_sales_data!$B$2:$BZ$599"),MATCH(resource!$CC202,day_wise_sales_data!$A$2:$A$500,0),MATCH(resource!BT$2,INDIRECT("day_wise_sales_data!$B$1:$BZ$1"),0)),0)</f>
        <v>0</v>
      </c>
      <c r="BU202" s="3">
        <f ca="1">IFERROR(INDEX(INDIRECT("day_wise_sales_data!$B$2:$BZ$599"),MATCH(resource!$CC202,day_wise_sales_data!$A$2:$A$500,0),MATCH(resource!BU$2,INDIRECT("day_wise_sales_data!$B$1:$BZ$1"),0)),0)</f>
        <v>5086.01</v>
      </c>
      <c r="BV202" s="3">
        <f ca="1">IFERROR(INDEX(INDIRECT("day_wise_sales_data!$B$2:$BZ$599"),MATCH(resource!$CC202,day_wise_sales_data!$A$2:$A$500,0),MATCH(resource!BV$2,INDIRECT("day_wise_sales_data!$B$1:$BZ$1"),0)),0)</f>
        <v>10561.99</v>
      </c>
      <c r="BW202" s="3">
        <f ca="1">IFERROR(INDEX(INDIRECT("day_wise_sales_data!$B$2:$BZ$599"),MATCH(resource!$CC202,day_wise_sales_data!$A$2:$A$500,0),MATCH(resource!BW$2,INDIRECT("day_wise_sales_data!$B$1:$BZ$1"),0)),0)</f>
        <v>0</v>
      </c>
      <c r="BX202" s="3">
        <f ca="1">IFERROR(INDEX(INDIRECT("day_wise_sales_data!$B$2:$BZ$599"),MATCH(resource!$CC202,day_wise_sales_data!$A$2:$A$500,0),MATCH(resource!BX$2,INDIRECT("day_wise_sales_data!$B$1:$BZ$1"),0)),0)</f>
        <v>0</v>
      </c>
      <c r="BY202" s="3">
        <f ca="1">IFERROR(INDEX(INDIRECT("day_wise_sales_data!$B$2:$BZ$599"),MATCH(resource!$CC202,day_wise_sales_data!$A$2:$A$500,0),MATCH(resource!BY$2,INDIRECT("day_wise_sales_data!$B$1:$BZ$1"),0)),0)</f>
        <v>0</v>
      </c>
      <c r="BZ202" s="3">
        <f ca="1">IFERROR(INDEX(INDIRECT("day_wise_sales_data!$B$2:$BZ$599"),MATCH(resource!$CC202,day_wise_sales_data!$A$2:$A$500,0),MATCH(resource!BZ$2,INDIRECT("day_wise_sales_data!$B$1:$BZ$1"),0)),0)</f>
        <v>0</v>
      </c>
      <c r="CA202" s="3" t="str">
        <f ca="1">IFERROR(INDEX(INDIRECT("day_wise_sales_data!$B$2:$BZ$599"),MATCH(resource!$CC202,day_wise_sales_data!$A$2:$A$500,0),MATCH(resource!CA$2,INDIRECT("day_wise_sales_data!$B$1:$BZ$1"),0)),0)</f>
        <v>dd</v>
      </c>
      <c r="CC202" s="4" t="str">
        <f>sales_data!H201</f>
        <v>DHK081610</v>
      </c>
      <c r="CD202" s="1">
        <v>200</v>
      </c>
      <c r="CE202" s="1" t="str">
        <f>IF(AQ202=report!$AQ$3,resource!CD202,"")</f>
        <v/>
      </c>
      <c r="CF202" s="5" t="str">
        <f>IFERROR(SMALL($CE$3:$CE$1001,ROWS($CE$3:CE202)),"")</f>
        <v/>
      </c>
      <c r="CH202">
        <f>IFERROR(VLOOKUP($CC202,data_pull!$E$22:$G$700,2,0),0)</f>
        <v>58168.44</v>
      </c>
      <c r="CI202" s="1">
        <f t="shared" si="86"/>
        <v>100</v>
      </c>
      <c r="CJ202" s="1">
        <f t="shared" si="85"/>
        <v>0</v>
      </c>
      <c r="CK202" s="1" t="s">
        <v>1440</v>
      </c>
      <c r="CL202" s="1">
        <f t="shared" si="87"/>
        <v>111</v>
      </c>
      <c r="CM202" s="1" t="str">
        <f>IFERROR(VLOOKUP($CK202,stock_data!$B$3:$W$612,2,0),0)</f>
        <v>KVIT-D INJECTION</v>
      </c>
      <c r="CN202" s="1" t="str">
        <f>IFERROR(VLOOKUP($CK202,stock_data!$B$3:$W$612,4,0),0)</f>
        <v>1'Amp</v>
      </c>
      <c r="CO202" s="1">
        <f>IFERROR(VLOOKUP($CK202,stock_data!$B$3:$W$612,5,0),0)</f>
        <v>79.400000000000006</v>
      </c>
      <c r="CP202" s="3">
        <f t="shared" si="88"/>
        <v>0</v>
      </c>
      <c r="CQ202" s="3">
        <f t="shared" si="89"/>
        <v>0</v>
      </c>
      <c r="CR202" s="1">
        <f>IFERROR(VLOOKUP($CK202,stock_data!$B$3:$W$612,6,0),0)</f>
        <v>0</v>
      </c>
      <c r="CS202" s="1">
        <f>IFERROR(VLOOKUP($CK202,stock_data!$B$3:$W$612,7,0),0)</f>
        <v>0</v>
      </c>
      <c r="CT202" s="1">
        <f>IFERROR(VLOOKUP($CK202,stock_data!$B$3:$W$612,8,0),0)</f>
        <v>0</v>
      </c>
      <c r="CU202" s="1">
        <f>IFERROR(VLOOKUP($CK202,stock_data!$B$3:$W$612,9,0),0)</f>
        <v>0</v>
      </c>
      <c r="CV202" s="1">
        <f>IFERROR(VLOOKUP($CK202,stock_data!$B$3:$W$612,10,0),0)</f>
        <v>0</v>
      </c>
      <c r="CW202" s="1">
        <f>IFERROR(VLOOKUP($CK202,stock_data!$B$3:$W$612,11,0),0)</f>
        <v>0</v>
      </c>
      <c r="CX202" s="1">
        <f>IFERROR(VLOOKUP($CK202,stock_data!$B$3:$W$612,12,0),0)</f>
        <v>0</v>
      </c>
      <c r="CY202" s="1">
        <f>IFERROR(VLOOKUP($CK202,stock_data!$B$3:$W$612,13,0),0)</f>
        <v>11</v>
      </c>
      <c r="CZ202" s="1">
        <f>IFERROR(VLOOKUP($CK202,stock_data!$B$3:$W$612,14,0),0)</f>
        <v>0</v>
      </c>
      <c r="DA202" s="1">
        <f>IFERROR(VLOOKUP($CK202,stock_data!$B$3:$W$612,15,0),0)</f>
        <v>7</v>
      </c>
      <c r="DB202" s="1">
        <f>IFERROR(VLOOKUP($CK202,stock_data!$B$3:$W$612,16,0),0)</f>
        <v>5</v>
      </c>
      <c r="DC202" s="1">
        <f>IFERROR(VLOOKUP($CK202,stock_data!$B$3:$W$612,17,0),0)</f>
        <v>0</v>
      </c>
      <c r="DD202" s="1">
        <f>IFERROR(VLOOKUP($CK202,stock_data!$B$3:$W$612,18,0),0)</f>
        <v>0</v>
      </c>
      <c r="DE202" s="1">
        <f>IFERROR(VLOOKUP($CK202,stock_data!$B$3:$W$612,19,0),0)</f>
        <v>0</v>
      </c>
      <c r="DF202" s="1">
        <f>IFERROR(VLOOKUP($CK202,stock_data!$B$3:$W$612,20,0),0)</f>
        <v>0</v>
      </c>
      <c r="DG202" s="1">
        <f>IFERROR(VLOOKUP($CK202,stock_data!$B$3:$W$612,21,0),0)</f>
        <v>1</v>
      </c>
      <c r="DH202" s="1">
        <f>IFERROR(VLOOKUP($CK202,stock_data!$B$3:$W$612,22,0),0)</f>
        <v>30</v>
      </c>
      <c r="DI202" s="1">
        <f t="shared" si="90"/>
        <v>54</v>
      </c>
      <c r="DJ202" s="1">
        <f t="shared" si="91"/>
        <v>4287.6000000000004</v>
      </c>
      <c r="DK202" s="3">
        <f>IFERROR(INDEX(COD_SALES!$B$5:$Z$500,MATCH(resource!$CC202,COD_SALES!$A$5:$A$500,0),MATCH(resource!DK$2,COD_SALES!$B$4:$Z$4,0)),"")</f>
        <v>0</v>
      </c>
      <c r="DL202" s="3">
        <f>IFERROR(INDEX(COD_SALES!$B$5:$Z$500,MATCH(resource!$CC202,COD_SALES!$A$5:$A$500,0),MATCH(resource!DL$2,COD_SALES!$B$4:$Z$4,0)),"")</f>
        <v>0</v>
      </c>
      <c r="DM202" s="3">
        <f>IFERROR(INDEX(COD_SALES!$B$5:$Z$500,MATCH(resource!$CC202,COD_SALES!$A$5:$A$500,0),MATCH(resource!DM$2,COD_SALES!$B$4:$Z$4,0)),"")</f>
        <v>0</v>
      </c>
      <c r="DN202" s="3" t="str">
        <f>IFERROR(INDEX(COD_SALES!$B$5:$Z$500,MATCH(resource!$CC202,COD_SALES!$A$5:$A$500,0),MATCH(resource!DN$2,COD_SALES!$B$4:$Z$4,0)),"")</f>
        <v/>
      </c>
      <c r="DO202" s="3">
        <f>IFERROR(INDEX(COD_SALES!$B$5:$Z$500,MATCH(resource!$CC202,COD_SALES!$A$5:$A$500,0),MATCH(resource!DO$2,COD_SALES!$B$4:$Z$4,0)),"")</f>
        <v>0</v>
      </c>
      <c r="DP202" s="3">
        <f>IFERROR(INDEX(COD_SALES!$B$5:$Z$500,MATCH(resource!$CC202,COD_SALES!$A$5:$A$500,0),MATCH(resource!DP$2,COD_SALES!$B$4:$Z$4,0)),"")</f>
        <v>0</v>
      </c>
      <c r="DQ202" s="3" t="str">
        <f>IFERROR(INDEX(COD_SALES!$B$5:$Z$500,MATCH(resource!$CC202,COD_SALES!$A$5:$A$500,0),MATCH(resource!DQ$2,COD_SALES!$B$4:$Z$4,0)),"")</f>
        <v/>
      </c>
      <c r="DR202" s="3">
        <f>IFERROR(INDEX(COD_SALES!$B$5:$Z$500,MATCH(resource!$CC202,COD_SALES!$A$5:$A$500,0),MATCH(resource!DR$2,COD_SALES!$B$4:$Z$4,0)),"")</f>
        <v>0</v>
      </c>
      <c r="DS202" s="3">
        <f>IFERROR(INDEX(COD_SALES!$B$5:$Z$500,MATCH(resource!$CC202,COD_SALES!$A$5:$A$500,0),MATCH(resource!DS$2,COD_SALES!$B$4:$Z$4,0)),"")</f>
        <v>0</v>
      </c>
      <c r="DT202" s="3">
        <f>IFERROR(INDEX(COD_SALES!$B$5:$Z$500,MATCH(resource!$CC202,COD_SALES!$A$5:$A$500,0),MATCH(resource!DT$2,COD_SALES!$B$4:$Z$4,0)),"")</f>
        <v>0</v>
      </c>
      <c r="DU202" s="3">
        <f>IFERROR(INDEX(COD_SALES!$B$5:$Z$500,MATCH(resource!$CC202,COD_SALES!$A$5:$A$500,0),MATCH(resource!DU$2,COD_SALES!$B$4:$Z$4,0)),"")</f>
        <v>0</v>
      </c>
      <c r="DV202" s="3">
        <f>IFERROR(INDEX(COD_SALES!$B$5:$Z$500,MATCH(resource!$CC202,COD_SALES!$A$5:$A$500,0),MATCH(resource!DV$2,COD_SALES!$B$4:$Z$4,0)),"")</f>
        <v>0</v>
      </c>
      <c r="DW202" s="3">
        <f>IFERROR(INDEX(COD_SALES!$B$5:$Z$500,MATCH(resource!$CC202,COD_SALES!$A$5:$A$500,0),MATCH(resource!DW$2,COD_SALES!$B$4:$Z$4,0)),"")</f>
        <v>1</v>
      </c>
      <c r="DX202" s="3">
        <f>IFERROR(INDEX(COD_SALES!$B$5:$Z$500,MATCH(resource!$CC202,COD_SALES!$A$5:$A$500,0),MATCH(resource!DX$2,COD_SALES!$B$4:$Z$4,0)),"")</f>
        <v>0</v>
      </c>
      <c r="DY202" s="3">
        <f>IFERROR(INDEX(COD_SALES!$B$5:$Z$500,MATCH(resource!$CC202,COD_SALES!$A$5:$A$500,0),MATCH(resource!DY$2,COD_SALES!$B$4:$Z$4,0)),"")</f>
        <v>0</v>
      </c>
      <c r="DZ202" s="3">
        <f>IFERROR(INDEX(COD_SALES!$B$5:$Z$500,MATCH(resource!$CC202,COD_SALES!$A$5:$A$500,0),MATCH(resource!DZ$2,COD_SALES!$B$4:$Z$4,0)),"")</f>
        <v>0</v>
      </c>
      <c r="EA202" s="3">
        <f>IFERROR(INDEX(COD_SALES!$B$5:$Z$500,MATCH(resource!$CC202,COD_SALES!$A$5:$A$500,0),MATCH(resource!EA$2,COD_SALES!$B$4:$Z$4,0)),"")</f>
        <v>0</v>
      </c>
      <c r="EB202" s="3">
        <f t="shared" si="92"/>
        <v>530.14</v>
      </c>
      <c r="ED202" s="3">
        <f>IFERROR(VLOOKUP($CK202,depot_prod_sales!$B$5:$S$200,3,0),0)</f>
        <v>74</v>
      </c>
      <c r="EE202" s="3">
        <f>IFERROR(VLOOKUP($CK202,depot_prod_sales!$B$5:$S$200,4,0),0)</f>
        <v>0</v>
      </c>
      <c r="EF202" s="3">
        <f>IFERROR(VLOOKUP($CK202,depot_prod_sales!$B$5:$S$200,5,0),0)</f>
        <v>0</v>
      </c>
      <c r="EG202" s="3">
        <f>IFERROR(VLOOKUP($CK202,depot_prod_sales!$B$5:$S$200,6,0),0)</f>
        <v>53</v>
      </c>
      <c r="EH202" s="3">
        <f>IFERROR(VLOOKUP($CK202,depot_prod_sales!$B$5:$S$200,7,0),0)</f>
        <v>0</v>
      </c>
      <c r="EI202" s="3">
        <f>IFERROR(VLOOKUP($CK202,depot_prod_sales!$B$5:$S$200,8,0),0)</f>
        <v>0</v>
      </c>
      <c r="EJ202" s="3">
        <f>IFERROR(VLOOKUP($CK202,depot_prod_sales!$B$5:$S$200,9,0),0)</f>
        <v>40</v>
      </c>
      <c r="EK202" s="3">
        <f>IFERROR(VLOOKUP($CK202,depot_prod_sales!$B$5:$S$200,10,0),0)</f>
        <v>24</v>
      </c>
      <c r="EL202" s="3">
        <f>IFERROR(VLOOKUP($CK202,depot_prod_sales!$B$5:$S$200,11,0),0)</f>
        <v>0</v>
      </c>
      <c r="EM202" s="3">
        <f>IFERROR(VLOOKUP($CK202,depot_prod_sales!$B$5:$S$200,12,0),0)</f>
        <v>8</v>
      </c>
      <c r="EN202" s="3">
        <f>IFERROR(VLOOKUP($CK202,depot_prod_sales!$B$5:$S$200,13,0),0)</f>
        <v>0</v>
      </c>
      <c r="EO202" s="3">
        <f>IFERROR(VLOOKUP($CK202,depot_prod_sales!$B$5:$S$200,14,0),0)</f>
        <v>0</v>
      </c>
      <c r="EP202" s="3">
        <f>IFERROR(VLOOKUP($CK202,depot_prod_sales!$B$5:$S$200,15,0),0)</f>
        <v>0</v>
      </c>
      <c r="EQ202" s="3">
        <f>IFERROR(VLOOKUP($CK202,depot_prod_sales!$B$5:$S$200,16,0),0)</f>
        <v>27</v>
      </c>
      <c r="ER202" s="3">
        <f>IFERROR(VLOOKUP($CK202,depot_prod_sales!$B$5:$S$200,17,0),0)</f>
        <v>1</v>
      </c>
      <c r="ES202" s="3">
        <f>IFERROR(VLOOKUP($CK202,depot_prod_sales!$B$5:$S$200,18,0),0)</f>
        <v>0</v>
      </c>
      <c r="ET202" s="116">
        <f t="shared" si="93"/>
        <v>227</v>
      </c>
      <c r="EU202" s="116">
        <f t="shared" si="94"/>
        <v>18023.800000000003</v>
      </c>
      <c r="EW202" s="3">
        <f>IFERROR(VLOOKUP(CC202,data_pull!$AO$25:$AR$546,2,0),0)</f>
        <v>2</v>
      </c>
      <c r="EX202" s="1">
        <f>IFERROR(VLOOKUP(CC202,data_pull!$AO$25:$AR$546,4,0),0)</f>
        <v>170000</v>
      </c>
    </row>
    <row r="203" spans="13:154" x14ac:dyDescent="0.25"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4" t="str">
        <f>sales_data!B202</f>
        <v>Farid Ahmed</v>
      </c>
      <c r="AR203" s="4" t="str">
        <f>sales_data!C202</f>
        <v>Rajib Ahamed</v>
      </c>
      <c r="AS203" s="5" t="str">
        <f t="shared" si="84"/>
        <v/>
      </c>
      <c r="AT203" s="4" t="str">
        <f>sales_data!I202</f>
        <v>Tasmina Khatun</v>
      </c>
      <c r="AU203" s="4" t="str">
        <f>sales_data!W202</f>
        <v>Modern Hosp. (Pb)</v>
      </c>
      <c r="AV203" s="1">
        <f>sales_data!N202</f>
        <v>1553.38</v>
      </c>
      <c r="AW203" s="1">
        <f>sales_data!P202</f>
        <v>1</v>
      </c>
      <c r="AX203" s="3">
        <f ca="1">IFERROR(INDEX(INDIRECT("day_wise_sales_data!$B$2:$BZ$599"),MATCH(resource!$CC203,day_wise_sales_data!$A$2:$A$500,0),MATCH(resource!AX$2,INDIRECT("day_wise_sales_data!$B$1:$BZ$1"),0)),0)</f>
        <v>0</v>
      </c>
      <c r="AY203" s="3">
        <f ca="1">IFERROR(INDEX(INDIRECT("day_wise_sales_data!$B$2:$BZ$599"),MATCH(resource!$CC203,day_wise_sales_data!$A$2:$A$500,0),MATCH(resource!AY$2,INDIRECT("day_wise_sales_data!$B$1:$BZ$1"),0)),0)</f>
        <v>0</v>
      </c>
      <c r="AZ203" s="3">
        <f ca="1">IFERROR(INDEX(INDIRECT("day_wise_sales_data!$B$2:$BZ$599"),MATCH(resource!$CC203,day_wise_sales_data!$A$2:$A$500,0),MATCH(resource!AZ$2,INDIRECT("day_wise_sales_data!$B$1:$BZ$1"),0)),0)</f>
        <v>0</v>
      </c>
      <c r="BA203" s="3">
        <f ca="1">IFERROR(INDEX(INDIRECT("day_wise_sales_data!$B$2:$BZ$599"),MATCH(resource!$CC203,day_wise_sales_data!$A$2:$A$500,0),MATCH(resource!BA$2,INDIRECT("day_wise_sales_data!$B$1:$BZ$1"),0)),0)</f>
        <v>0</v>
      </c>
      <c r="BB203" s="3">
        <f ca="1">IFERROR(INDEX(INDIRECT("day_wise_sales_data!$B$2:$BZ$599"),MATCH(resource!$CC203,day_wise_sales_data!$A$2:$A$500,0),MATCH(resource!BB$2,INDIRECT("day_wise_sales_data!$B$1:$BZ$1"),0)),0)</f>
        <v>0</v>
      </c>
      <c r="BC203" s="3">
        <f ca="1">IFERROR(INDEX(INDIRECT("day_wise_sales_data!$B$2:$BZ$599"),MATCH(resource!$CC203,day_wise_sales_data!$A$2:$A$500,0),MATCH(resource!BC$2,INDIRECT("day_wise_sales_data!$B$1:$BZ$1"),0)),0)</f>
        <v>0</v>
      </c>
      <c r="BD203" s="3">
        <f ca="1">IFERROR(INDEX(INDIRECT("day_wise_sales_data!$B$2:$BZ$599"),MATCH(resource!$CC203,day_wise_sales_data!$A$2:$A$500,0),MATCH(resource!BD$2,INDIRECT("day_wise_sales_data!$B$1:$BZ$1"),0)),0)</f>
        <v>0</v>
      </c>
      <c r="BE203" s="3">
        <f ca="1">IFERROR(INDEX(INDIRECT("day_wise_sales_data!$B$2:$BZ$599"),MATCH(resource!$CC203,day_wise_sales_data!$A$2:$A$500,0),MATCH(resource!BE$2,INDIRECT("day_wise_sales_data!$B$1:$BZ$1"),0)),0)</f>
        <v>0</v>
      </c>
      <c r="BF203" s="3">
        <f ca="1">IFERROR(INDEX(INDIRECT("day_wise_sales_data!$B$2:$BZ$599"),MATCH(resource!$CC203,day_wise_sales_data!$A$2:$A$500,0),MATCH(resource!BF$2,INDIRECT("day_wise_sales_data!$B$1:$BZ$1"),0)),0)</f>
        <v>0</v>
      </c>
      <c r="BG203" s="3">
        <f ca="1">IFERROR(INDEX(INDIRECT("day_wise_sales_data!$B$2:$BZ$599"),MATCH(resource!$CC203,day_wise_sales_data!$A$2:$A$500,0),MATCH(resource!BG$2,INDIRECT("day_wise_sales_data!$B$1:$BZ$1"),0)),0)</f>
        <v>0</v>
      </c>
      <c r="BH203" s="3">
        <f ca="1">IFERROR(INDEX(INDIRECT("day_wise_sales_data!$B$2:$BZ$599"),MATCH(resource!$CC203,day_wise_sales_data!$A$2:$A$500,0),MATCH(resource!BH$2,INDIRECT("day_wise_sales_data!$B$1:$BZ$1"),0)),0)</f>
        <v>0</v>
      </c>
      <c r="BI203" s="3">
        <f ca="1">IFERROR(INDEX(INDIRECT("day_wise_sales_data!$B$2:$BZ$599"),MATCH(resource!$CC203,day_wise_sales_data!$A$2:$A$500,0),MATCH(resource!BI$2,INDIRECT("day_wise_sales_data!$B$1:$BZ$1"),0)),0)</f>
        <v>0</v>
      </c>
      <c r="BJ203" s="3">
        <f ca="1">IFERROR(INDEX(INDIRECT("day_wise_sales_data!$B$2:$BZ$599"),MATCH(resource!$CC203,day_wise_sales_data!$A$2:$A$500,0),MATCH(resource!BJ$2,INDIRECT("day_wise_sales_data!$B$1:$BZ$1"),0)),0)</f>
        <v>0</v>
      </c>
      <c r="BK203" s="3">
        <f ca="1">IFERROR(INDEX(INDIRECT("day_wise_sales_data!$B$2:$BZ$599"),MATCH(resource!$CC203,day_wise_sales_data!$A$2:$A$500,0),MATCH(resource!BK$2,INDIRECT("day_wise_sales_data!$B$1:$BZ$1"),0)),0)</f>
        <v>0</v>
      </c>
      <c r="BL203" s="3">
        <f ca="1">IFERROR(INDEX(INDIRECT("day_wise_sales_data!$B$2:$BZ$599"),MATCH(resource!$CC203,day_wise_sales_data!$A$2:$A$500,0),MATCH(resource!BL$2,INDIRECT("day_wise_sales_data!$B$1:$BZ$1"),0)),0)</f>
        <v>0</v>
      </c>
      <c r="BM203" s="3">
        <f ca="1">IFERROR(INDEX(INDIRECT("day_wise_sales_data!$B$2:$BZ$599"),MATCH(resource!$CC203,day_wise_sales_data!$A$2:$A$500,0),MATCH(resource!BM$2,INDIRECT("day_wise_sales_data!$B$1:$BZ$1"),0)),0)</f>
        <v>0</v>
      </c>
      <c r="BN203" s="3">
        <f ca="1">IFERROR(INDEX(INDIRECT("day_wise_sales_data!$B$2:$BZ$599"),MATCH(resource!$CC203,day_wise_sales_data!$A$2:$A$500,0),MATCH(resource!BN$2,INDIRECT("day_wise_sales_data!$B$1:$BZ$1"),0)),0)</f>
        <v>0</v>
      </c>
      <c r="BO203" s="3">
        <f ca="1">IFERROR(INDEX(INDIRECT("day_wise_sales_data!$B$2:$BZ$599"),MATCH(resource!$CC203,day_wise_sales_data!$A$2:$A$500,0),MATCH(resource!BO$2,INDIRECT("day_wise_sales_data!$B$1:$BZ$1"),0)),0)</f>
        <v>0</v>
      </c>
      <c r="BP203" s="3">
        <f ca="1">IFERROR(INDEX(INDIRECT("day_wise_sales_data!$B$2:$BZ$599"),MATCH(resource!$CC203,day_wise_sales_data!$A$2:$A$500,0),MATCH(resource!BP$2,INDIRECT("day_wise_sales_data!$B$1:$BZ$1"),0)),0)</f>
        <v>0</v>
      </c>
      <c r="BQ203" s="3">
        <f ca="1">IFERROR(INDEX(INDIRECT("day_wise_sales_data!$B$2:$BZ$599"),MATCH(resource!$CC203,day_wise_sales_data!$A$2:$A$500,0),MATCH(resource!BQ$2,INDIRECT("day_wise_sales_data!$B$1:$BZ$1"),0)),0)</f>
        <v>0</v>
      </c>
      <c r="BR203" s="3">
        <f ca="1">IFERROR(INDEX(INDIRECT("day_wise_sales_data!$B$2:$BZ$599"),MATCH(resource!$CC203,day_wise_sales_data!$A$2:$A$500,0),MATCH(resource!BR$2,INDIRECT("day_wise_sales_data!$B$1:$BZ$1"),0)),0)</f>
        <v>0</v>
      </c>
      <c r="BS203" s="3">
        <f ca="1">IFERROR(INDEX(INDIRECT("day_wise_sales_data!$B$2:$BZ$599"),MATCH(resource!$CC203,day_wise_sales_data!$A$2:$A$500,0),MATCH(resource!BS$2,INDIRECT("day_wise_sales_data!$B$1:$BZ$1"),0)),0)</f>
        <v>0</v>
      </c>
      <c r="BT203" s="3">
        <f ca="1">IFERROR(INDEX(INDIRECT("day_wise_sales_data!$B$2:$BZ$599"),MATCH(resource!$CC203,day_wise_sales_data!$A$2:$A$500,0),MATCH(resource!BT$2,INDIRECT("day_wise_sales_data!$B$1:$BZ$1"),0)),0)</f>
        <v>0</v>
      </c>
      <c r="BU203" s="3">
        <f ca="1">IFERROR(INDEX(INDIRECT("day_wise_sales_data!$B$2:$BZ$599"),MATCH(resource!$CC203,day_wise_sales_data!$A$2:$A$500,0),MATCH(resource!BU$2,INDIRECT("day_wise_sales_data!$B$1:$BZ$1"),0)),0)</f>
        <v>0</v>
      </c>
      <c r="BV203" s="3">
        <f ca="1">IFERROR(INDEX(INDIRECT("day_wise_sales_data!$B$2:$BZ$599"),MATCH(resource!$CC203,day_wise_sales_data!$A$2:$A$500,0),MATCH(resource!BV$2,INDIRECT("day_wise_sales_data!$B$1:$BZ$1"),0)),0)</f>
        <v>0</v>
      </c>
      <c r="BW203" s="3">
        <f ca="1">IFERROR(INDEX(INDIRECT("day_wise_sales_data!$B$2:$BZ$599"),MATCH(resource!$CC203,day_wise_sales_data!$A$2:$A$500,0),MATCH(resource!BW$2,INDIRECT("day_wise_sales_data!$B$1:$BZ$1"),0)),0)</f>
        <v>0</v>
      </c>
      <c r="BX203" s="3">
        <f ca="1">IFERROR(INDEX(INDIRECT("day_wise_sales_data!$B$2:$BZ$599"),MATCH(resource!$CC203,day_wise_sales_data!$A$2:$A$500,0),MATCH(resource!BX$2,INDIRECT("day_wise_sales_data!$B$1:$BZ$1"),0)),0)</f>
        <v>0</v>
      </c>
      <c r="BY203" s="3">
        <f ca="1">IFERROR(INDEX(INDIRECT("day_wise_sales_data!$B$2:$BZ$599"),MATCH(resource!$CC203,day_wise_sales_data!$A$2:$A$500,0),MATCH(resource!BY$2,INDIRECT("day_wise_sales_data!$B$1:$BZ$1"),0)),0)</f>
        <v>0</v>
      </c>
      <c r="BZ203" s="3">
        <f ca="1">IFERROR(INDEX(INDIRECT("day_wise_sales_data!$B$2:$BZ$599"),MATCH(resource!$CC203,day_wise_sales_data!$A$2:$A$500,0),MATCH(resource!BZ$2,INDIRECT("day_wise_sales_data!$B$1:$BZ$1"),0)),0)</f>
        <v>0</v>
      </c>
      <c r="CA203" s="3">
        <f ca="1">IFERROR(INDEX(INDIRECT("day_wise_sales_data!$B$2:$BZ$599"),MATCH(resource!$CC203,day_wise_sales_data!$A$2:$A$500,0),MATCH(resource!CA$2,INDIRECT("day_wise_sales_data!$B$1:$BZ$1"),0)),0)</f>
        <v>0</v>
      </c>
      <c r="CC203" s="4" t="str">
        <f>sales_data!H202</f>
        <v>DHK06215</v>
      </c>
      <c r="CD203" s="1">
        <v>201</v>
      </c>
      <c r="CE203" s="1" t="str">
        <f>IF(AQ203=report!$AQ$3,resource!CD203,"")</f>
        <v/>
      </c>
      <c r="CF203" s="5" t="str">
        <f>IFERROR(SMALL($CE$3:$CE$1001,ROWS($CE$3:CE203)),"")</f>
        <v/>
      </c>
      <c r="CH203">
        <f>IFERROR(VLOOKUP($CC203,data_pull!$E$22:$G$700,2,0),0)</f>
        <v>1553.38</v>
      </c>
      <c r="CI203" s="1">
        <f t="shared" si="86"/>
        <v>154</v>
      </c>
      <c r="CJ203" s="1">
        <f t="shared" si="85"/>
        <v>0</v>
      </c>
      <c r="CK203" s="1" t="s">
        <v>1443</v>
      </c>
      <c r="CL203" s="1">
        <f t="shared" si="87"/>
        <v>111</v>
      </c>
      <c r="CM203" s="1" t="str">
        <f>IFERROR(VLOOKUP($CK203,stock_data!$B$3:$W$612,2,0),0)</f>
        <v>KVIT-E TABLET</v>
      </c>
      <c r="CN203" s="1" t="str">
        <f>IFERROR(VLOOKUP($CK203,stock_data!$B$3:$W$612,4,0),0)</f>
        <v>20's</v>
      </c>
      <c r="CO203" s="1">
        <f>IFERROR(VLOOKUP($CK203,stock_data!$B$3:$W$612,5,0),0)</f>
        <v>58</v>
      </c>
      <c r="CP203" s="3">
        <f t="shared" si="88"/>
        <v>0</v>
      </c>
      <c r="CQ203" s="3">
        <f t="shared" si="89"/>
        <v>0</v>
      </c>
      <c r="CR203" s="1">
        <f>IFERROR(VLOOKUP($CK203,stock_data!$B$3:$W$612,6,0),0)</f>
        <v>0</v>
      </c>
      <c r="CS203" s="1">
        <f>IFERROR(VLOOKUP($CK203,stock_data!$B$3:$W$612,7,0),0)</f>
        <v>0</v>
      </c>
      <c r="CT203" s="1">
        <f>IFERROR(VLOOKUP($CK203,stock_data!$B$3:$W$612,8,0),0)</f>
        <v>0</v>
      </c>
      <c r="CU203" s="1">
        <f>IFERROR(VLOOKUP($CK203,stock_data!$B$3:$W$612,9,0),0)</f>
        <v>0</v>
      </c>
      <c r="CV203" s="1">
        <f>IFERROR(VLOOKUP($CK203,stock_data!$B$3:$W$612,10,0),0)</f>
        <v>0</v>
      </c>
      <c r="CW203" s="1">
        <f>IFERROR(VLOOKUP($CK203,stock_data!$B$3:$W$612,11,0),0)</f>
        <v>0</v>
      </c>
      <c r="CX203" s="1">
        <f>IFERROR(VLOOKUP($CK203,stock_data!$B$3:$W$612,12,0),0)</f>
        <v>0</v>
      </c>
      <c r="CY203" s="1">
        <f>IFERROR(VLOOKUP($CK203,stock_data!$B$3:$W$612,13,0),0)</f>
        <v>0</v>
      </c>
      <c r="CZ203" s="1">
        <f>IFERROR(VLOOKUP($CK203,stock_data!$B$3:$W$612,14,0),0)</f>
        <v>0</v>
      </c>
      <c r="DA203" s="1">
        <f>IFERROR(VLOOKUP($CK203,stock_data!$B$3:$W$612,15,0),0)</f>
        <v>0</v>
      </c>
      <c r="DB203" s="1">
        <f>IFERROR(VLOOKUP($CK203,stock_data!$B$3:$W$612,16,0),0)</f>
        <v>0</v>
      </c>
      <c r="DC203" s="1">
        <f>IFERROR(VLOOKUP($CK203,stock_data!$B$3:$W$612,17,0),0)</f>
        <v>0</v>
      </c>
      <c r="DD203" s="1">
        <f>IFERROR(VLOOKUP($CK203,stock_data!$B$3:$W$612,18,0),0)</f>
        <v>0</v>
      </c>
      <c r="DE203" s="1">
        <f>IFERROR(VLOOKUP($CK203,stock_data!$B$3:$W$612,19,0),0)</f>
        <v>0</v>
      </c>
      <c r="DF203" s="1">
        <f>IFERROR(VLOOKUP($CK203,stock_data!$B$3:$W$612,20,0),0)</f>
        <v>0</v>
      </c>
      <c r="DG203" s="1">
        <f>IFERROR(VLOOKUP($CK203,stock_data!$B$3:$W$612,21,0),0)</f>
        <v>0</v>
      </c>
      <c r="DH203" s="1">
        <f>IFERROR(VLOOKUP($CK203,stock_data!$B$3:$W$612,22,0),0)</f>
        <v>0</v>
      </c>
      <c r="DI203" s="1">
        <f t="shared" si="90"/>
        <v>0</v>
      </c>
      <c r="DJ203" s="1">
        <f t="shared" si="91"/>
        <v>0</v>
      </c>
      <c r="DK203" s="3" t="str">
        <f>IFERROR(INDEX(COD_SALES!$B$5:$Z$500,MATCH(resource!$CC203,COD_SALES!$A$5:$A$500,0),MATCH(resource!DK$2,COD_SALES!$B$4:$Z$4,0)),"")</f>
        <v/>
      </c>
      <c r="DL203" s="3" t="str">
        <f>IFERROR(INDEX(COD_SALES!$B$5:$Z$500,MATCH(resource!$CC203,COD_SALES!$A$5:$A$500,0),MATCH(resource!DL$2,COD_SALES!$B$4:$Z$4,0)),"")</f>
        <v/>
      </c>
      <c r="DM203" s="3" t="str">
        <f>IFERROR(INDEX(COD_SALES!$B$5:$Z$500,MATCH(resource!$CC203,COD_SALES!$A$5:$A$500,0),MATCH(resource!DM$2,COD_SALES!$B$4:$Z$4,0)),"")</f>
        <v/>
      </c>
      <c r="DN203" s="3" t="str">
        <f>IFERROR(INDEX(COD_SALES!$B$5:$Z$500,MATCH(resource!$CC203,COD_SALES!$A$5:$A$500,0),MATCH(resource!DN$2,COD_SALES!$B$4:$Z$4,0)),"")</f>
        <v/>
      </c>
      <c r="DO203" s="3" t="str">
        <f>IFERROR(INDEX(COD_SALES!$B$5:$Z$500,MATCH(resource!$CC203,COD_SALES!$A$5:$A$500,0),MATCH(resource!DO$2,COD_SALES!$B$4:$Z$4,0)),"")</f>
        <v/>
      </c>
      <c r="DP203" s="3" t="str">
        <f>IFERROR(INDEX(COD_SALES!$B$5:$Z$500,MATCH(resource!$CC203,COD_SALES!$A$5:$A$500,0),MATCH(resource!DP$2,COD_SALES!$B$4:$Z$4,0)),"")</f>
        <v/>
      </c>
      <c r="DQ203" s="3" t="str">
        <f>IFERROR(INDEX(COD_SALES!$B$5:$Z$500,MATCH(resource!$CC203,COD_SALES!$A$5:$A$500,0),MATCH(resource!DQ$2,COD_SALES!$B$4:$Z$4,0)),"")</f>
        <v/>
      </c>
      <c r="DR203" s="3" t="str">
        <f>IFERROR(INDEX(COD_SALES!$B$5:$Z$500,MATCH(resource!$CC203,COD_SALES!$A$5:$A$500,0),MATCH(resource!DR$2,COD_SALES!$B$4:$Z$4,0)),"")</f>
        <v/>
      </c>
      <c r="DS203" s="3" t="str">
        <f>IFERROR(INDEX(COD_SALES!$B$5:$Z$500,MATCH(resource!$CC203,COD_SALES!$A$5:$A$500,0),MATCH(resource!DS$2,COD_SALES!$B$4:$Z$4,0)),"")</f>
        <v/>
      </c>
      <c r="DT203" s="3" t="str">
        <f>IFERROR(INDEX(COD_SALES!$B$5:$Z$500,MATCH(resource!$CC203,COD_SALES!$A$5:$A$500,0),MATCH(resource!DT$2,COD_SALES!$B$4:$Z$4,0)),"")</f>
        <v/>
      </c>
      <c r="DU203" s="3" t="str">
        <f>IFERROR(INDEX(COD_SALES!$B$5:$Z$500,MATCH(resource!$CC203,COD_SALES!$A$5:$A$500,0),MATCH(resource!DU$2,COD_SALES!$B$4:$Z$4,0)),"")</f>
        <v/>
      </c>
      <c r="DV203" s="3" t="str">
        <f>IFERROR(INDEX(COD_SALES!$B$5:$Z$500,MATCH(resource!$CC203,COD_SALES!$A$5:$A$500,0),MATCH(resource!DV$2,COD_SALES!$B$4:$Z$4,0)),"")</f>
        <v/>
      </c>
      <c r="DW203" s="3" t="str">
        <f>IFERROR(INDEX(COD_SALES!$B$5:$Z$500,MATCH(resource!$CC203,COD_SALES!$A$5:$A$500,0),MATCH(resource!DW$2,COD_SALES!$B$4:$Z$4,0)),"")</f>
        <v/>
      </c>
      <c r="DX203" s="3" t="str">
        <f>IFERROR(INDEX(COD_SALES!$B$5:$Z$500,MATCH(resource!$CC203,COD_SALES!$A$5:$A$500,0),MATCH(resource!DX$2,COD_SALES!$B$4:$Z$4,0)),"")</f>
        <v/>
      </c>
      <c r="DY203" s="3" t="str">
        <f>IFERROR(INDEX(COD_SALES!$B$5:$Z$500,MATCH(resource!$CC203,COD_SALES!$A$5:$A$500,0),MATCH(resource!DY$2,COD_SALES!$B$4:$Z$4,0)),"")</f>
        <v/>
      </c>
      <c r="DZ203" s="3" t="str">
        <f>IFERROR(INDEX(COD_SALES!$B$5:$Z$500,MATCH(resource!$CC203,COD_SALES!$A$5:$A$500,0),MATCH(resource!DZ$2,COD_SALES!$B$4:$Z$4,0)),"")</f>
        <v/>
      </c>
      <c r="EA203" s="3" t="str">
        <f>IFERROR(INDEX(COD_SALES!$B$5:$Z$500,MATCH(resource!$CC203,COD_SALES!$A$5:$A$500,0),MATCH(resource!EA$2,COD_SALES!$B$4:$Z$4,0)),"")</f>
        <v/>
      </c>
      <c r="EB203" s="3">
        <f t="shared" si="92"/>
        <v>0</v>
      </c>
      <c r="ED203" s="3">
        <f>IFERROR(VLOOKUP($CK203,depot_prod_sales!$B$5:$S$200,3,0),0)</f>
        <v>0</v>
      </c>
      <c r="EE203" s="3">
        <f>IFERROR(VLOOKUP($CK203,depot_prod_sales!$B$5:$S$200,4,0),0)</f>
        <v>0</v>
      </c>
      <c r="EF203" s="3">
        <f>IFERROR(VLOOKUP($CK203,depot_prod_sales!$B$5:$S$200,5,0),0)</f>
        <v>0</v>
      </c>
      <c r="EG203" s="3">
        <f>IFERROR(VLOOKUP($CK203,depot_prod_sales!$B$5:$S$200,6,0),0)</f>
        <v>0</v>
      </c>
      <c r="EH203" s="3">
        <f>IFERROR(VLOOKUP($CK203,depot_prod_sales!$B$5:$S$200,7,0),0)</f>
        <v>0</v>
      </c>
      <c r="EI203" s="3">
        <f>IFERROR(VLOOKUP($CK203,depot_prod_sales!$B$5:$S$200,8,0),0)</f>
        <v>0</v>
      </c>
      <c r="EJ203" s="3">
        <f>IFERROR(VLOOKUP($CK203,depot_prod_sales!$B$5:$S$200,9,0),0)</f>
        <v>0</v>
      </c>
      <c r="EK203" s="3">
        <f>IFERROR(VLOOKUP($CK203,depot_prod_sales!$B$5:$S$200,10,0),0)</f>
        <v>0</v>
      </c>
      <c r="EL203" s="3">
        <f>IFERROR(VLOOKUP($CK203,depot_prod_sales!$B$5:$S$200,11,0),0)</f>
        <v>0</v>
      </c>
      <c r="EM203" s="3">
        <f>IFERROR(VLOOKUP($CK203,depot_prod_sales!$B$5:$S$200,12,0),0)</f>
        <v>0</v>
      </c>
      <c r="EN203" s="3">
        <f>IFERROR(VLOOKUP($CK203,depot_prod_sales!$B$5:$S$200,13,0),0)</f>
        <v>0</v>
      </c>
      <c r="EO203" s="3">
        <f>IFERROR(VLOOKUP($CK203,depot_prod_sales!$B$5:$S$200,14,0),0)</f>
        <v>0</v>
      </c>
      <c r="EP203" s="3">
        <f>IFERROR(VLOOKUP($CK203,depot_prod_sales!$B$5:$S$200,15,0),0)</f>
        <v>0</v>
      </c>
      <c r="EQ203" s="3">
        <f>IFERROR(VLOOKUP($CK203,depot_prod_sales!$B$5:$S$200,16,0),0)</f>
        <v>0</v>
      </c>
      <c r="ER203" s="3">
        <f>IFERROR(VLOOKUP($CK203,depot_prod_sales!$B$5:$S$200,17,0),0)</f>
        <v>0</v>
      </c>
      <c r="ES203" s="3">
        <f>IFERROR(VLOOKUP($CK203,depot_prod_sales!$B$5:$S$200,18,0),0)</f>
        <v>0</v>
      </c>
      <c r="ET203" s="116">
        <f t="shared" si="93"/>
        <v>0</v>
      </c>
      <c r="EU203" s="116">
        <f t="shared" si="94"/>
        <v>0</v>
      </c>
      <c r="EW203" s="3">
        <f>IFERROR(VLOOKUP(CC203,data_pull!$AO$25:$AR$546,2,0),0)</f>
        <v>0</v>
      </c>
      <c r="EX203" s="1">
        <f>IFERROR(VLOOKUP(CC203,data_pull!$AO$25:$AR$546,4,0),0)</f>
        <v>190000</v>
      </c>
    </row>
    <row r="204" spans="13:154" x14ac:dyDescent="0.25"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4" t="str">
        <f>sales_data!B203</f>
        <v>Farid Ahmed</v>
      </c>
      <c r="AR204" s="4" t="str">
        <f>sales_data!C203</f>
        <v>Sumon Molla</v>
      </c>
      <c r="AS204" s="5" t="str">
        <f t="shared" si="84"/>
        <v>Sumon Molla</v>
      </c>
      <c r="AT204" s="4" t="str">
        <f>sales_data!I203</f>
        <v>Arman Hossain</v>
      </c>
      <c r="AU204" s="4" t="str">
        <f>sales_data!W203</f>
        <v>Lab Aid-1, (Dhanmondi) (Pb)</v>
      </c>
      <c r="AV204" s="1">
        <f>sales_data!N203</f>
        <v>54114.21</v>
      </c>
      <c r="AW204" s="1">
        <f>sales_data!P203</f>
        <v>12</v>
      </c>
      <c r="AX204" s="3">
        <f ca="1">IFERROR(INDEX(INDIRECT("day_wise_sales_data!$B$2:$BZ$599"),MATCH(resource!$CC204,day_wise_sales_data!$A$2:$A$500,0),MATCH(resource!AX$2,INDIRECT("day_wise_sales_data!$B$1:$BZ$1"),0)),0)</f>
        <v>0</v>
      </c>
      <c r="AY204" s="3">
        <f ca="1">IFERROR(INDEX(INDIRECT("day_wise_sales_data!$B$2:$BZ$599"),MATCH(resource!$CC204,day_wise_sales_data!$A$2:$A$500,0),MATCH(resource!AY$2,INDIRECT("day_wise_sales_data!$B$1:$BZ$1"),0)),0)</f>
        <v>1267.29</v>
      </c>
      <c r="AZ204" s="3">
        <f ca="1">IFERROR(INDEX(INDIRECT("day_wise_sales_data!$B$2:$BZ$599"),MATCH(resource!$CC204,day_wise_sales_data!$A$2:$A$500,0),MATCH(resource!AZ$2,INDIRECT("day_wise_sales_data!$B$1:$BZ$1"),0)),0)</f>
        <v>0</v>
      </c>
      <c r="BA204" s="3">
        <f ca="1">IFERROR(INDEX(INDIRECT("day_wise_sales_data!$B$2:$BZ$599"),MATCH(resource!$CC204,day_wise_sales_data!$A$2:$A$500,0),MATCH(resource!BA$2,INDIRECT("day_wise_sales_data!$B$1:$BZ$1"),0)),0)</f>
        <v>4682.79</v>
      </c>
      <c r="BB204" s="3">
        <f ca="1">IFERROR(INDEX(INDIRECT("day_wise_sales_data!$B$2:$BZ$599"),MATCH(resource!$CC204,day_wise_sales_data!$A$2:$A$500,0),MATCH(resource!BB$2,INDIRECT("day_wise_sales_data!$B$1:$BZ$1"),0)),0)</f>
        <v>5913.96</v>
      </c>
      <c r="BC204" s="3">
        <f ca="1">IFERROR(INDEX(INDIRECT("day_wise_sales_data!$B$2:$BZ$599"),MATCH(resource!$CC204,day_wise_sales_data!$A$2:$A$500,0),MATCH(resource!BC$2,INDIRECT("day_wise_sales_data!$B$1:$BZ$1"),0)),0)</f>
        <v>0</v>
      </c>
      <c r="BD204" s="3">
        <f ca="1">IFERROR(INDEX(INDIRECT("day_wise_sales_data!$B$2:$BZ$599"),MATCH(resource!$CC204,day_wise_sales_data!$A$2:$A$500,0),MATCH(resource!BD$2,INDIRECT("day_wise_sales_data!$B$1:$BZ$1"),0)),0)</f>
        <v>4100</v>
      </c>
      <c r="BE204" s="3">
        <f ca="1">IFERROR(INDEX(INDIRECT("day_wise_sales_data!$B$2:$BZ$599"),MATCH(resource!$CC204,day_wise_sales_data!$A$2:$A$500,0),MATCH(resource!BE$2,INDIRECT("day_wise_sales_data!$B$1:$BZ$1"),0)),0)</f>
        <v>1060.29</v>
      </c>
      <c r="BF204" s="3">
        <f ca="1">IFERROR(INDEX(INDIRECT("day_wise_sales_data!$B$2:$BZ$599"),MATCH(resource!$CC204,day_wise_sales_data!$A$2:$A$500,0),MATCH(resource!BF$2,INDIRECT("day_wise_sales_data!$B$1:$BZ$1"),0)),0)</f>
        <v>2780</v>
      </c>
      <c r="BG204" s="3">
        <f ca="1">IFERROR(INDEX(INDIRECT("day_wise_sales_data!$B$2:$BZ$599"),MATCH(resource!$CC204,day_wise_sales_data!$A$2:$A$500,0),MATCH(resource!BG$2,INDIRECT("day_wise_sales_data!$B$1:$BZ$1"),0)),0)</f>
        <v>0</v>
      </c>
      <c r="BH204" s="3">
        <f ca="1">IFERROR(INDEX(INDIRECT("day_wise_sales_data!$B$2:$BZ$599"),MATCH(resource!$CC204,day_wise_sales_data!$A$2:$A$500,0),MATCH(resource!BH$2,INDIRECT("day_wise_sales_data!$B$1:$BZ$1"),0)),0)</f>
        <v>1108.8599999999999</v>
      </c>
      <c r="BI204" s="3">
        <f ca="1">IFERROR(INDEX(INDIRECT("day_wise_sales_data!$B$2:$BZ$599"),MATCH(resource!$CC204,day_wise_sales_data!$A$2:$A$500,0),MATCH(resource!BI$2,INDIRECT("day_wise_sales_data!$B$1:$BZ$1"),0)),0)</f>
        <v>0</v>
      </c>
      <c r="BJ204" s="3">
        <f ca="1">IFERROR(INDEX(INDIRECT("day_wise_sales_data!$B$2:$BZ$599"),MATCH(resource!$CC204,day_wise_sales_data!$A$2:$A$500,0),MATCH(resource!BJ$2,INDIRECT("day_wise_sales_data!$B$1:$BZ$1"),0)),0)</f>
        <v>0</v>
      </c>
      <c r="BK204" s="3">
        <f ca="1">IFERROR(INDEX(INDIRECT("day_wise_sales_data!$B$2:$BZ$599"),MATCH(resource!$CC204,day_wise_sales_data!$A$2:$A$500,0),MATCH(resource!BK$2,INDIRECT("day_wise_sales_data!$B$1:$BZ$1"),0)),0)</f>
        <v>2200.08</v>
      </c>
      <c r="BL204" s="3">
        <f ca="1">IFERROR(INDEX(INDIRECT("day_wise_sales_data!$B$2:$BZ$599"),MATCH(resource!$CC204,day_wise_sales_data!$A$2:$A$500,0),MATCH(resource!BL$2,INDIRECT("day_wise_sales_data!$B$1:$BZ$1"),0)),0)</f>
        <v>8851.8700000000008</v>
      </c>
      <c r="BM204" s="3">
        <f ca="1">IFERROR(INDEX(INDIRECT("day_wise_sales_data!$B$2:$BZ$599"),MATCH(resource!$CC204,day_wise_sales_data!$A$2:$A$500,0),MATCH(resource!BM$2,INDIRECT("day_wise_sales_data!$B$1:$BZ$1"),0)),0)</f>
        <v>739.24</v>
      </c>
      <c r="BN204" s="3">
        <f ca="1">IFERROR(INDEX(INDIRECT("day_wise_sales_data!$B$2:$BZ$599"),MATCH(resource!$CC204,day_wise_sales_data!$A$2:$A$500,0),MATCH(resource!BN$2,INDIRECT("day_wise_sales_data!$B$1:$BZ$1"),0)),0)</f>
        <v>1108.8599999999999</v>
      </c>
      <c r="BO204" s="3">
        <f ca="1">IFERROR(INDEX(INDIRECT("day_wise_sales_data!$B$2:$BZ$599"),MATCH(resource!$CC204,day_wise_sales_data!$A$2:$A$500,0),MATCH(resource!BO$2,INDIRECT("day_wise_sales_data!$B$1:$BZ$1"),0)),0)</f>
        <v>1848.11</v>
      </c>
      <c r="BP204" s="3">
        <f ca="1">IFERROR(INDEX(INDIRECT("day_wise_sales_data!$B$2:$BZ$599"),MATCH(resource!$CC204,day_wise_sales_data!$A$2:$A$500,0),MATCH(resource!BP$2,INDIRECT("day_wise_sales_data!$B$1:$BZ$1"),0)),0)</f>
        <v>211.21</v>
      </c>
      <c r="BQ204" s="3">
        <f ca="1">IFERROR(INDEX(INDIRECT("day_wise_sales_data!$B$2:$BZ$599"),MATCH(resource!$CC204,day_wise_sales_data!$A$2:$A$500,0),MATCH(resource!BQ$2,INDIRECT("day_wise_sales_data!$B$1:$BZ$1"),0)),0)</f>
        <v>0</v>
      </c>
      <c r="BR204" s="3">
        <f ca="1">IFERROR(INDEX(INDIRECT("day_wise_sales_data!$B$2:$BZ$599"),MATCH(resource!$CC204,day_wise_sales_data!$A$2:$A$500,0),MATCH(resource!BR$2,INDIRECT("day_wise_sales_data!$B$1:$BZ$1"),0)),0)</f>
        <v>546.15</v>
      </c>
      <c r="BS204" s="3">
        <f ca="1">IFERROR(INDEX(INDIRECT("day_wise_sales_data!$B$2:$BZ$599"),MATCH(resource!$CC204,day_wise_sales_data!$A$2:$A$500,0),MATCH(resource!BS$2,INDIRECT("day_wise_sales_data!$B$1:$BZ$1"),0)),0)</f>
        <v>0</v>
      </c>
      <c r="BT204" s="3">
        <f ca="1">IFERROR(INDEX(INDIRECT("day_wise_sales_data!$B$2:$BZ$599"),MATCH(resource!$CC204,day_wise_sales_data!$A$2:$A$500,0),MATCH(resource!BT$2,INDIRECT("day_wise_sales_data!$B$1:$BZ$1"),0)),0)</f>
        <v>0</v>
      </c>
      <c r="BU204" s="3">
        <f ca="1">IFERROR(INDEX(INDIRECT("day_wise_sales_data!$B$2:$BZ$599"),MATCH(resource!$CC204,day_wise_sales_data!$A$2:$A$500,0),MATCH(resource!BU$2,INDIRECT("day_wise_sales_data!$B$1:$BZ$1"),0)),0)</f>
        <v>6111.09</v>
      </c>
      <c r="BV204" s="3">
        <f ca="1">IFERROR(INDEX(INDIRECT("day_wise_sales_data!$B$2:$BZ$599"),MATCH(resource!$CC204,day_wise_sales_data!$A$2:$A$500,0),MATCH(resource!BV$2,INDIRECT("day_wise_sales_data!$B$1:$BZ$1"),0)),0)</f>
        <v>3454.2</v>
      </c>
      <c r="BW204" s="3">
        <f ca="1">IFERROR(INDEX(INDIRECT("day_wise_sales_data!$B$2:$BZ$599"),MATCH(resource!$CC204,day_wise_sales_data!$A$2:$A$500,0),MATCH(resource!BW$2,INDIRECT("day_wise_sales_data!$B$1:$BZ$1"),0)),0)</f>
        <v>9046.2199999999993</v>
      </c>
      <c r="BX204" s="3">
        <f ca="1">IFERROR(INDEX(INDIRECT("day_wise_sales_data!$B$2:$BZ$599"),MATCH(resource!$CC204,day_wise_sales_data!$A$2:$A$500,0),MATCH(resource!BX$2,INDIRECT("day_wise_sales_data!$B$1:$BZ$1"),0)),0)</f>
        <v>0</v>
      </c>
      <c r="BY204" s="3">
        <f ca="1">IFERROR(INDEX(INDIRECT("day_wise_sales_data!$B$2:$BZ$599"),MATCH(resource!$CC204,day_wise_sales_data!$A$2:$A$500,0),MATCH(resource!BY$2,INDIRECT("day_wise_sales_data!$B$1:$BZ$1"),0)),0)</f>
        <v>0</v>
      </c>
      <c r="BZ204" s="3">
        <f ca="1">IFERROR(INDEX(INDIRECT("day_wise_sales_data!$B$2:$BZ$599"),MATCH(resource!$CC204,day_wise_sales_data!$A$2:$A$500,0),MATCH(resource!BZ$2,INDIRECT("day_wise_sales_data!$B$1:$BZ$1"),0)),0)</f>
        <v>4170</v>
      </c>
      <c r="CA204" s="3" t="str">
        <f ca="1">IFERROR(INDEX(INDIRECT("day_wise_sales_data!$B$2:$BZ$599"),MATCH(resource!$CC204,day_wise_sales_data!$A$2:$A$500,0),MATCH(resource!CA$2,INDIRECT("day_wise_sales_data!$B$1:$BZ$1"),0)),0)</f>
        <v>dd</v>
      </c>
      <c r="CC204" s="4" t="str">
        <f>sales_data!H203</f>
        <v>DHK07136</v>
      </c>
      <c r="CD204" s="1">
        <v>202</v>
      </c>
      <c r="CE204" s="1" t="str">
        <f>IF(AQ204=report!$AQ$3,resource!CD204,"")</f>
        <v/>
      </c>
      <c r="CF204" s="5" t="str">
        <f>IFERROR(SMALL($CE$3:$CE$1001,ROWS($CE$3:CE204)),"")</f>
        <v/>
      </c>
      <c r="CH204">
        <f>IFERROR(VLOOKUP($CC204,data_pull!$E$22:$G$700,2,0),0)</f>
        <v>54114.21</v>
      </c>
      <c r="CI204" s="1">
        <f t="shared" si="86"/>
        <v>96</v>
      </c>
      <c r="CJ204" s="1">
        <f t="shared" si="85"/>
        <v>0</v>
      </c>
      <c r="CK204" s="1" t="s">
        <v>1446</v>
      </c>
      <c r="CL204" s="1">
        <f t="shared" si="87"/>
        <v>111</v>
      </c>
      <c r="CM204" s="1" t="str">
        <f>IFERROR(VLOOKUP($CK204,stock_data!$B$3:$W$612,2,0),0)</f>
        <v>KVIT-I CAPSULE</v>
      </c>
      <c r="CN204" s="1" t="str">
        <f>IFERROR(VLOOKUP($CK204,stock_data!$B$3:$W$612,4,0),0)</f>
        <v>5x6's</v>
      </c>
      <c r="CO204" s="1">
        <f>IFERROR(VLOOKUP($CK204,stock_data!$B$3:$W$612,5,0),0)</f>
        <v>264.8</v>
      </c>
      <c r="CP204" s="3">
        <f t="shared" si="88"/>
        <v>0</v>
      </c>
      <c r="CQ204" s="3">
        <f t="shared" si="89"/>
        <v>0</v>
      </c>
      <c r="CR204" s="1">
        <f>IFERROR(VLOOKUP($CK204,stock_data!$B$3:$W$612,6,0),0)</f>
        <v>0</v>
      </c>
      <c r="CS204" s="1">
        <f>IFERROR(VLOOKUP($CK204,stock_data!$B$3:$W$612,7,0),0)</f>
        <v>0</v>
      </c>
      <c r="CT204" s="1">
        <f>IFERROR(VLOOKUP($CK204,stock_data!$B$3:$W$612,8,0),0)</f>
        <v>0</v>
      </c>
      <c r="CU204" s="1">
        <f>IFERROR(VLOOKUP($CK204,stock_data!$B$3:$W$612,9,0),0)</f>
        <v>0</v>
      </c>
      <c r="CV204" s="1">
        <f>IFERROR(VLOOKUP($CK204,stock_data!$B$3:$W$612,10,0),0)</f>
        <v>0</v>
      </c>
      <c r="CW204" s="1">
        <f>IFERROR(VLOOKUP($CK204,stock_data!$B$3:$W$612,11,0),0)</f>
        <v>0</v>
      </c>
      <c r="CX204" s="1">
        <f>IFERROR(VLOOKUP($CK204,stock_data!$B$3:$W$612,12,0),0)</f>
        <v>4</v>
      </c>
      <c r="CY204" s="1">
        <f>IFERROR(VLOOKUP($CK204,stock_data!$B$3:$W$612,13,0),0)</f>
        <v>0</v>
      </c>
      <c r="CZ204" s="1">
        <f>IFERROR(VLOOKUP($CK204,stock_data!$B$3:$W$612,14,0),0)</f>
        <v>0</v>
      </c>
      <c r="DA204" s="1">
        <f>IFERROR(VLOOKUP($CK204,stock_data!$B$3:$W$612,15,0),0)</f>
        <v>20</v>
      </c>
      <c r="DB204" s="1">
        <f>IFERROR(VLOOKUP($CK204,stock_data!$B$3:$W$612,16,0),0)</f>
        <v>0</v>
      </c>
      <c r="DC204" s="1">
        <f>IFERROR(VLOOKUP($CK204,stock_data!$B$3:$W$612,17,0),0)</f>
        <v>0</v>
      </c>
      <c r="DD204" s="1">
        <f>IFERROR(VLOOKUP($CK204,stock_data!$B$3:$W$612,18,0),0)</f>
        <v>0</v>
      </c>
      <c r="DE204" s="1">
        <f>IFERROR(VLOOKUP($CK204,stock_data!$B$3:$W$612,19,0),0)</f>
        <v>0</v>
      </c>
      <c r="DF204" s="1">
        <f>IFERROR(VLOOKUP($CK204,stock_data!$B$3:$W$612,20,0),0)</f>
        <v>0</v>
      </c>
      <c r="DG204" s="1">
        <f>IFERROR(VLOOKUP($CK204,stock_data!$B$3:$W$612,21,0),0)</f>
        <v>0</v>
      </c>
      <c r="DH204" s="1">
        <f>IFERROR(VLOOKUP($CK204,stock_data!$B$3:$W$612,22,0),0)</f>
        <v>0</v>
      </c>
      <c r="DI204" s="1">
        <f t="shared" si="90"/>
        <v>24</v>
      </c>
      <c r="DJ204" s="1">
        <f t="shared" si="91"/>
        <v>6355.2000000000007</v>
      </c>
      <c r="DK204" s="3">
        <f>IFERROR(INDEX(COD_SALES!$B$5:$Z$500,MATCH(resource!$CC204,COD_SALES!$A$5:$A$500,0),MATCH(resource!DK$2,COD_SALES!$B$4:$Z$4,0)),"")</f>
        <v>0</v>
      </c>
      <c r="DL204" s="3">
        <f>IFERROR(INDEX(COD_SALES!$B$5:$Z$500,MATCH(resource!$CC204,COD_SALES!$A$5:$A$500,0),MATCH(resource!DL$2,COD_SALES!$B$4:$Z$4,0)),"")</f>
        <v>0</v>
      </c>
      <c r="DM204" s="3">
        <f>IFERROR(INDEX(COD_SALES!$B$5:$Z$500,MATCH(resource!$CC204,COD_SALES!$A$5:$A$500,0),MATCH(resource!DM$2,COD_SALES!$B$4:$Z$4,0)),"")</f>
        <v>0</v>
      </c>
      <c r="DN204" s="3" t="str">
        <f>IFERROR(INDEX(COD_SALES!$B$5:$Z$500,MATCH(resource!$CC204,COD_SALES!$A$5:$A$500,0),MATCH(resource!DN$2,COD_SALES!$B$4:$Z$4,0)),"")</f>
        <v/>
      </c>
      <c r="DO204" s="3">
        <f>IFERROR(INDEX(COD_SALES!$B$5:$Z$500,MATCH(resource!$CC204,COD_SALES!$A$5:$A$500,0),MATCH(resource!DO$2,COD_SALES!$B$4:$Z$4,0)),"")</f>
        <v>0</v>
      </c>
      <c r="DP204" s="3">
        <f>IFERROR(INDEX(COD_SALES!$B$5:$Z$500,MATCH(resource!$CC204,COD_SALES!$A$5:$A$500,0),MATCH(resource!DP$2,COD_SALES!$B$4:$Z$4,0)),"")</f>
        <v>0</v>
      </c>
      <c r="DQ204" s="3" t="str">
        <f>IFERROR(INDEX(COD_SALES!$B$5:$Z$500,MATCH(resource!$CC204,COD_SALES!$A$5:$A$500,0),MATCH(resource!DQ$2,COD_SALES!$B$4:$Z$4,0)),"")</f>
        <v/>
      </c>
      <c r="DR204" s="3">
        <f>IFERROR(INDEX(COD_SALES!$B$5:$Z$500,MATCH(resource!$CC204,COD_SALES!$A$5:$A$500,0),MATCH(resource!DR$2,COD_SALES!$B$4:$Z$4,0)),"")</f>
        <v>0</v>
      </c>
      <c r="DS204" s="3">
        <f>IFERROR(INDEX(COD_SALES!$B$5:$Z$500,MATCH(resource!$CC204,COD_SALES!$A$5:$A$500,0),MATCH(resource!DS$2,COD_SALES!$B$4:$Z$4,0)),"")</f>
        <v>0</v>
      </c>
      <c r="DT204" s="3">
        <f>IFERROR(INDEX(COD_SALES!$B$5:$Z$500,MATCH(resource!$CC204,COD_SALES!$A$5:$A$500,0),MATCH(resource!DT$2,COD_SALES!$B$4:$Z$4,0)),"")</f>
        <v>0</v>
      </c>
      <c r="DU204" s="3">
        <f>IFERROR(INDEX(COD_SALES!$B$5:$Z$500,MATCH(resource!$CC204,COD_SALES!$A$5:$A$500,0),MATCH(resource!DU$2,COD_SALES!$B$4:$Z$4,0)),"")</f>
        <v>0</v>
      </c>
      <c r="DV204" s="3">
        <f>IFERROR(INDEX(COD_SALES!$B$5:$Z$500,MATCH(resource!$CC204,COD_SALES!$A$5:$A$500,0),MATCH(resource!DV$2,COD_SALES!$B$4:$Z$4,0)),"")</f>
        <v>0</v>
      </c>
      <c r="DW204" s="3">
        <f>IFERROR(INDEX(COD_SALES!$B$5:$Z$500,MATCH(resource!$CC204,COD_SALES!$A$5:$A$500,0),MATCH(resource!DW$2,COD_SALES!$B$4:$Z$4,0)),"")</f>
        <v>2</v>
      </c>
      <c r="DX204" s="3">
        <f>IFERROR(INDEX(COD_SALES!$B$5:$Z$500,MATCH(resource!$CC204,COD_SALES!$A$5:$A$500,0),MATCH(resource!DX$2,COD_SALES!$B$4:$Z$4,0)),"")</f>
        <v>0</v>
      </c>
      <c r="DY204" s="3">
        <f>IFERROR(INDEX(COD_SALES!$B$5:$Z$500,MATCH(resource!$CC204,COD_SALES!$A$5:$A$500,0),MATCH(resource!DY$2,COD_SALES!$B$4:$Z$4,0)),"")</f>
        <v>0</v>
      </c>
      <c r="DZ204" s="3">
        <f>IFERROR(INDEX(COD_SALES!$B$5:$Z$500,MATCH(resource!$CC204,COD_SALES!$A$5:$A$500,0),MATCH(resource!DZ$2,COD_SALES!$B$4:$Z$4,0)),"")</f>
        <v>0</v>
      </c>
      <c r="EA204" s="3">
        <f>IFERROR(INDEX(COD_SALES!$B$5:$Z$500,MATCH(resource!$CC204,COD_SALES!$A$5:$A$500,0),MATCH(resource!EA$2,COD_SALES!$B$4:$Z$4,0)),"")</f>
        <v>0</v>
      </c>
      <c r="EB204" s="3">
        <f t="shared" si="92"/>
        <v>1060.28</v>
      </c>
      <c r="ED204" s="3">
        <f>IFERROR(VLOOKUP($CK204,depot_prod_sales!$B$5:$S$200,3,0),0)</f>
        <v>0</v>
      </c>
      <c r="EE204" s="3">
        <f>IFERROR(VLOOKUP($CK204,depot_prod_sales!$B$5:$S$200,4,0),0)</f>
        <v>0</v>
      </c>
      <c r="EF204" s="3">
        <f>IFERROR(VLOOKUP($CK204,depot_prod_sales!$B$5:$S$200,5,0),0)</f>
        <v>0</v>
      </c>
      <c r="EG204" s="3">
        <f>IFERROR(VLOOKUP($CK204,depot_prod_sales!$B$5:$S$200,6,0),0)</f>
        <v>0</v>
      </c>
      <c r="EH204" s="3">
        <f>IFERROR(VLOOKUP($CK204,depot_prod_sales!$B$5:$S$200,7,0),0)</f>
        <v>0</v>
      </c>
      <c r="EI204" s="3">
        <f>IFERROR(VLOOKUP($CK204,depot_prod_sales!$B$5:$S$200,8,0),0)</f>
        <v>0</v>
      </c>
      <c r="EJ204" s="3">
        <f>IFERROR(VLOOKUP($CK204,depot_prod_sales!$B$5:$S$200,9,0),0)</f>
        <v>0</v>
      </c>
      <c r="EK204" s="3">
        <f>IFERROR(VLOOKUP($CK204,depot_prod_sales!$B$5:$S$200,10,0),0)</f>
        <v>0</v>
      </c>
      <c r="EL204" s="3">
        <f>IFERROR(VLOOKUP($CK204,depot_prod_sales!$B$5:$S$200,11,0),0)</f>
        <v>2</v>
      </c>
      <c r="EM204" s="3">
        <f>IFERROR(VLOOKUP($CK204,depot_prod_sales!$B$5:$S$200,12,0),0)</f>
        <v>0</v>
      </c>
      <c r="EN204" s="3">
        <f>IFERROR(VLOOKUP($CK204,depot_prod_sales!$B$5:$S$200,13,0),0)</f>
        <v>0</v>
      </c>
      <c r="EO204" s="3">
        <f>IFERROR(VLOOKUP($CK204,depot_prod_sales!$B$5:$S$200,14,0),0)</f>
        <v>0</v>
      </c>
      <c r="EP204" s="3">
        <f>IFERROR(VLOOKUP($CK204,depot_prod_sales!$B$5:$S$200,15,0),0)</f>
        <v>0</v>
      </c>
      <c r="EQ204" s="3">
        <f>IFERROR(VLOOKUP($CK204,depot_prod_sales!$B$5:$S$200,16,0),0)</f>
        <v>0</v>
      </c>
      <c r="ER204" s="3">
        <f>IFERROR(VLOOKUP($CK204,depot_prod_sales!$B$5:$S$200,17,0),0)</f>
        <v>0</v>
      </c>
      <c r="ES204" s="3">
        <f>IFERROR(VLOOKUP($CK204,depot_prod_sales!$B$5:$S$200,18,0),0)</f>
        <v>0</v>
      </c>
      <c r="ET204" s="116">
        <f t="shared" si="93"/>
        <v>2</v>
      </c>
      <c r="EU204" s="116">
        <f t="shared" si="94"/>
        <v>529.6</v>
      </c>
      <c r="EW204" s="3">
        <f>IFERROR(VLOOKUP(CC204,data_pull!$AO$25:$AR$546,2,0),0)</f>
        <v>1</v>
      </c>
      <c r="EX204" s="1">
        <f>IFERROR(VLOOKUP(CC204,data_pull!$AO$25:$AR$546,4,0),0)</f>
        <v>170000</v>
      </c>
    </row>
    <row r="205" spans="13:154" x14ac:dyDescent="0.25"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4" t="str">
        <f>sales_data!B204</f>
        <v>Farid Ahmed</v>
      </c>
      <c r="AR205" s="4" t="str">
        <f>sales_data!C204</f>
        <v>Sumon Molla</v>
      </c>
      <c r="AS205" s="5" t="str">
        <f t="shared" si="84"/>
        <v/>
      </c>
      <c r="AT205" s="4" t="str">
        <f>sales_data!I204</f>
        <v>Farida Yeasmin</v>
      </c>
      <c r="AU205" s="4" t="str">
        <f>sales_data!W204</f>
        <v>Green Life Hos. (Pb)</v>
      </c>
      <c r="AV205" s="1">
        <f>sales_data!N204</f>
        <v>23460.32</v>
      </c>
      <c r="AW205" s="1">
        <f>sales_data!P204</f>
        <v>4</v>
      </c>
      <c r="AX205" s="3">
        <f ca="1">IFERROR(INDEX(INDIRECT("day_wise_sales_data!$B$2:$BZ$599"),MATCH(resource!$CC205,day_wise_sales_data!$A$2:$A$500,0),MATCH(resource!AX$2,INDIRECT("day_wise_sales_data!$B$1:$BZ$1"),0)),0)</f>
        <v>0</v>
      </c>
      <c r="AY205" s="3">
        <f ca="1">IFERROR(INDEX(INDIRECT("day_wise_sales_data!$B$2:$BZ$599"),MATCH(resource!$CC205,day_wise_sales_data!$A$2:$A$500,0),MATCH(resource!AY$2,INDIRECT("day_wise_sales_data!$B$1:$BZ$1"),0)),0)</f>
        <v>0</v>
      </c>
      <c r="AZ205" s="3">
        <f ca="1">IFERROR(INDEX(INDIRECT("day_wise_sales_data!$B$2:$BZ$599"),MATCH(resource!$CC205,day_wise_sales_data!$A$2:$A$500,0),MATCH(resource!AZ$2,INDIRECT("day_wise_sales_data!$B$1:$BZ$1"),0)),0)</f>
        <v>0</v>
      </c>
      <c r="BA205" s="3">
        <f ca="1">IFERROR(INDEX(INDIRECT("day_wise_sales_data!$B$2:$BZ$599"),MATCH(resource!$CC205,day_wise_sales_data!$A$2:$A$500,0),MATCH(resource!BA$2,INDIRECT("day_wise_sales_data!$B$1:$BZ$1"),0)),0)</f>
        <v>739.24</v>
      </c>
      <c r="BB205" s="3">
        <f ca="1">IFERROR(INDEX(INDIRECT("day_wise_sales_data!$B$2:$BZ$599"),MATCH(resource!$CC205,day_wise_sales_data!$A$2:$A$500,0),MATCH(resource!BB$2,INDIRECT("day_wise_sales_data!$B$1:$BZ$1"),0)),0)</f>
        <v>0</v>
      </c>
      <c r="BC205" s="3">
        <f ca="1">IFERROR(INDEX(INDIRECT("day_wise_sales_data!$B$2:$BZ$599"),MATCH(resource!$CC205,day_wise_sales_data!$A$2:$A$500,0),MATCH(resource!BC$2,INDIRECT("day_wise_sales_data!$B$1:$BZ$1"),0)),0)</f>
        <v>0</v>
      </c>
      <c r="BD205" s="3">
        <f ca="1">IFERROR(INDEX(INDIRECT("day_wise_sales_data!$B$2:$BZ$599"),MATCH(resource!$CC205,day_wise_sales_data!$A$2:$A$500,0),MATCH(resource!BD$2,INDIRECT("day_wise_sales_data!$B$1:$BZ$1"),0)),0)</f>
        <v>1108.8699999999999</v>
      </c>
      <c r="BE205" s="3">
        <f ca="1">IFERROR(INDEX(INDIRECT("day_wise_sales_data!$B$2:$BZ$599"),MATCH(resource!$CC205,day_wise_sales_data!$A$2:$A$500,0),MATCH(resource!BE$2,INDIRECT("day_wise_sales_data!$B$1:$BZ$1"),0)),0)</f>
        <v>0</v>
      </c>
      <c r="BF205" s="3">
        <f ca="1">IFERROR(INDEX(INDIRECT("day_wise_sales_data!$B$2:$BZ$599"),MATCH(resource!$CC205,day_wise_sales_data!$A$2:$A$500,0),MATCH(resource!BF$2,INDIRECT("day_wise_sales_data!$B$1:$BZ$1"),0)),0)</f>
        <v>0</v>
      </c>
      <c r="BG205" s="3">
        <f ca="1">IFERROR(INDEX(INDIRECT("day_wise_sales_data!$B$2:$BZ$599"),MATCH(resource!$CC205,day_wise_sales_data!$A$2:$A$500,0),MATCH(resource!BG$2,INDIRECT("day_wise_sales_data!$B$1:$BZ$1"),0)),0)</f>
        <v>0</v>
      </c>
      <c r="BH205" s="3">
        <f ca="1">IFERROR(INDEX(INDIRECT("day_wise_sales_data!$B$2:$BZ$599"),MATCH(resource!$CC205,day_wise_sales_data!$A$2:$A$500,0),MATCH(resource!BH$2,INDIRECT("day_wise_sales_data!$B$1:$BZ$1"),0)),0)</f>
        <v>0</v>
      </c>
      <c r="BI205" s="3">
        <f ca="1">IFERROR(INDEX(INDIRECT("day_wise_sales_data!$B$2:$BZ$599"),MATCH(resource!$CC205,day_wise_sales_data!$A$2:$A$500,0),MATCH(resource!BI$2,INDIRECT("day_wise_sales_data!$B$1:$BZ$1"),0)),0)</f>
        <v>0</v>
      </c>
      <c r="BJ205" s="3">
        <f ca="1">IFERROR(INDEX(INDIRECT("day_wise_sales_data!$B$2:$BZ$599"),MATCH(resource!$CC205,day_wise_sales_data!$A$2:$A$500,0),MATCH(resource!BJ$2,INDIRECT("day_wise_sales_data!$B$1:$BZ$1"),0)),0)</f>
        <v>0</v>
      </c>
      <c r="BK205" s="3">
        <f ca="1">IFERROR(INDEX(INDIRECT("day_wise_sales_data!$B$2:$BZ$599"),MATCH(resource!$CC205,day_wise_sales_data!$A$2:$A$500,0),MATCH(resource!BK$2,INDIRECT("day_wise_sales_data!$B$1:$BZ$1"),0)),0)</f>
        <v>0</v>
      </c>
      <c r="BL205" s="3">
        <f ca="1">IFERROR(INDEX(INDIRECT("day_wise_sales_data!$B$2:$BZ$599"),MATCH(resource!$CC205,day_wise_sales_data!$A$2:$A$500,0),MATCH(resource!BL$2,INDIRECT("day_wise_sales_data!$B$1:$BZ$1"),0)),0)</f>
        <v>1848.11</v>
      </c>
      <c r="BM205" s="3">
        <f ca="1">IFERROR(INDEX(INDIRECT("day_wise_sales_data!$B$2:$BZ$599"),MATCH(resource!$CC205,day_wise_sales_data!$A$2:$A$500,0),MATCH(resource!BM$2,INDIRECT("day_wise_sales_data!$B$1:$BZ$1"),0)),0)</f>
        <v>0</v>
      </c>
      <c r="BN205" s="3">
        <f ca="1">IFERROR(INDEX(INDIRECT("day_wise_sales_data!$B$2:$BZ$599"),MATCH(resource!$CC205,day_wise_sales_data!$A$2:$A$500,0),MATCH(resource!BN$2,INDIRECT("day_wise_sales_data!$B$1:$BZ$1"),0)),0)</f>
        <v>0</v>
      </c>
      <c r="BO205" s="3">
        <f ca="1">IFERROR(INDEX(INDIRECT("day_wise_sales_data!$B$2:$BZ$599"),MATCH(resource!$CC205,day_wise_sales_data!$A$2:$A$500,0),MATCH(resource!BO$2,INDIRECT("day_wise_sales_data!$B$1:$BZ$1"),0)),0)</f>
        <v>0</v>
      </c>
      <c r="BP205" s="3">
        <f ca="1">IFERROR(INDEX(INDIRECT("day_wise_sales_data!$B$2:$BZ$599"),MATCH(resource!$CC205,day_wise_sales_data!$A$2:$A$500,0),MATCH(resource!BP$2,INDIRECT("day_wise_sales_data!$B$1:$BZ$1"),0)),0)</f>
        <v>2956.98</v>
      </c>
      <c r="BQ205" s="3">
        <f ca="1">IFERROR(INDEX(INDIRECT("day_wise_sales_data!$B$2:$BZ$599"),MATCH(resource!$CC205,day_wise_sales_data!$A$2:$A$500,0),MATCH(resource!BQ$2,INDIRECT("day_wise_sales_data!$B$1:$BZ$1"),0)),0)</f>
        <v>0</v>
      </c>
      <c r="BR205" s="3">
        <f ca="1">IFERROR(INDEX(INDIRECT("day_wise_sales_data!$B$2:$BZ$599"),MATCH(resource!$CC205,day_wise_sales_data!$A$2:$A$500,0),MATCH(resource!BR$2,INDIRECT("day_wise_sales_data!$B$1:$BZ$1"),0)),0)</f>
        <v>0</v>
      </c>
      <c r="BS205" s="3">
        <f ca="1">IFERROR(INDEX(INDIRECT("day_wise_sales_data!$B$2:$BZ$599"),MATCH(resource!$CC205,day_wise_sales_data!$A$2:$A$500,0),MATCH(resource!BS$2,INDIRECT("day_wise_sales_data!$B$1:$BZ$1"),0)),0)</f>
        <v>0</v>
      </c>
      <c r="BT205" s="3">
        <f ca="1">IFERROR(INDEX(INDIRECT("day_wise_sales_data!$B$2:$BZ$599"),MATCH(resource!$CC205,day_wise_sales_data!$A$2:$A$500,0),MATCH(resource!BT$2,INDIRECT("day_wise_sales_data!$B$1:$BZ$1"),0)),0)</f>
        <v>0</v>
      </c>
      <c r="BU205" s="3">
        <f ca="1">IFERROR(INDEX(INDIRECT("day_wise_sales_data!$B$2:$BZ$599"),MATCH(resource!$CC205,day_wise_sales_data!$A$2:$A$500,0),MATCH(resource!BU$2,INDIRECT("day_wise_sales_data!$B$1:$BZ$1"),0)),0)</f>
        <v>0</v>
      </c>
      <c r="BV205" s="3">
        <f ca="1">IFERROR(INDEX(INDIRECT("day_wise_sales_data!$B$2:$BZ$599"),MATCH(resource!$CC205,day_wise_sales_data!$A$2:$A$500,0),MATCH(resource!BV$2,INDIRECT("day_wise_sales_data!$B$1:$BZ$1"),0)),0)</f>
        <v>0</v>
      </c>
      <c r="BW205" s="3">
        <f ca="1">IFERROR(INDEX(INDIRECT("day_wise_sales_data!$B$2:$BZ$599"),MATCH(resource!$CC205,day_wise_sales_data!$A$2:$A$500,0),MATCH(resource!BW$2,INDIRECT("day_wise_sales_data!$B$1:$BZ$1"),0)),0)</f>
        <v>0</v>
      </c>
      <c r="BX205" s="3">
        <f ca="1">IFERROR(INDEX(INDIRECT("day_wise_sales_data!$B$2:$BZ$599"),MATCH(resource!$CC205,day_wise_sales_data!$A$2:$A$500,0),MATCH(resource!BX$2,INDIRECT("day_wise_sales_data!$B$1:$BZ$1"),0)),0)</f>
        <v>0</v>
      </c>
      <c r="BY205" s="3">
        <f ca="1">IFERROR(INDEX(INDIRECT("day_wise_sales_data!$B$2:$BZ$599"),MATCH(resource!$CC205,day_wise_sales_data!$A$2:$A$500,0),MATCH(resource!BY$2,INDIRECT("day_wise_sales_data!$B$1:$BZ$1"),0)),0)</f>
        <v>0</v>
      </c>
      <c r="BZ205" s="3">
        <f ca="1">IFERROR(INDEX(INDIRECT("day_wise_sales_data!$B$2:$BZ$599"),MATCH(resource!$CC205,day_wise_sales_data!$A$2:$A$500,0),MATCH(resource!BZ$2,INDIRECT("day_wise_sales_data!$B$1:$BZ$1"),0)),0)</f>
        <v>16807.12</v>
      </c>
      <c r="CA205" s="3" t="str">
        <f ca="1">IFERROR(INDEX(INDIRECT("day_wise_sales_data!$B$2:$BZ$599"),MATCH(resource!$CC205,day_wise_sales_data!$A$2:$A$500,0),MATCH(resource!CA$2,INDIRECT("day_wise_sales_data!$B$1:$BZ$1"),0)),0)</f>
        <v>dd</v>
      </c>
      <c r="CC205" s="4" t="str">
        <f>sales_data!H204</f>
        <v>DHK111013</v>
      </c>
      <c r="CD205" s="1">
        <v>203</v>
      </c>
      <c r="CE205" s="1" t="str">
        <f>IF(AQ205=report!$AQ$3,resource!CD205,"")</f>
        <v/>
      </c>
      <c r="CF205" s="5" t="str">
        <f>IFERROR(SMALL($CE$3:$CE$1001,ROWS($CE$3:CE205)),"")</f>
        <v/>
      </c>
      <c r="CH205">
        <f>IFERROR(VLOOKUP($CC205,data_pull!$E$22:$G$700,2,0),0)</f>
        <v>23460.32</v>
      </c>
      <c r="CI205" s="1">
        <f t="shared" si="86"/>
        <v>154</v>
      </c>
      <c r="CJ205" s="1">
        <f t="shared" si="85"/>
        <v>0</v>
      </c>
      <c r="CK205" s="1" t="s">
        <v>1448</v>
      </c>
      <c r="CL205" s="1">
        <f t="shared" si="87"/>
        <v>111</v>
      </c>
      <c r="CM205" s="1" t="str">
        <f>IFERROR(VLOOKUP($CK205,stock_data!$B$3:$W$612,2,0),0)</f>
        <v>KVIT-M DROPS</v>
      </c>
      <c r="CN205" s="1" t="str">
        <f>IFERROR(VLOOKUP($CK205,stock_data!$B$3:$W$612,4,0),0)</f>
        <v>15ml</v>
      </c>
      <c r="CO205" s="1">
        <f>IFERROR(VLOOKUP($CK205,stock_data!$B$3:$W$612,5,0),0)</f>
        <v>13</v>
      </c>
      <c r="CP205" s="3">
        <f t="shared" si="88"/>
        <v>0</v>
      </c>
      <c r="CQ205" s="3">
        <f t="shared" si="89"/>
        <v>0</v>
      </c>
      <c r="CR205" s="1">
        <f>IFERROR(VLOOKUP($CK205,stock_data!$B$3:$W$612,6,0),0)</f>
        <v>0</v>
      </c>
      <c r="CS205" s="1">
        <f>IFERROR(VLOOKUP($CK205,stock_data!$B$3:$W$612,7,0),0)</f>
        <v>0</v>
      </c>
      <c r="CT205" s="1">
        <f>IFERROR(VLOOKUP($CK205,stock_data!$B$3:$W$612,8,0),0)</f>
        <v>0</v>
      </c>
      <c r="CU205" s="1">
        <f>IFERROR(VLOOKUP($CK205,stock_data!$B$3:$W$612,9,0),0)</f>
        <v>0</v>
      </c>
      <c r="CV205" s="1">
        <f>IFERROR(VLOOKUP($CK205,stock_data!$B$3:$W$612,10,0),0)</f>
        <v>0</v>
      </c>
      <c r="CW205" s="1">
        <f>IFERROR(VLOOKUP($CK205,stock_data!$B$3:$W$612,11,0),0)</f>
        <v>0</v>
      </c>
      <c r="CX205" s="1">
        <f>IFERROR(VLOOKUP($CK205,stock_data!$B$3:$W$612,12,0),0)</f>
        <v>0</v>
      </c>
      <c r="CY205" s="1">
        <f>IFERROR(VLOOKUP($CK205,stock_data!$B$3:$W$612,13,0),0)</f>
        <v>0</v>
      </c>
      <c r="CZ205" s="1">
        <f>IFERROR(VLOOKUP($CK205,stock_data!$B$3:$W$612,14,0),0)</f>
        <v>0</v>
      </c>
      <c r="DA205" s="1">
        <f>IFERROR(VLOOKUP($CK205,stock_data!$B$3:$W$612,15,0),0)</f>
        <v>0</v>
      </c>
      <c r="DB205" s="1">
        <f>IFERROR(VLOOKUP($CK205,stock_data!$B$3:$W$612,16,0),0)</f>
        <v>0</v>
      </c>
      <c r="DC205" s="1">
        <f>IFERROR(VLOOKUP($CK205,stock_data!$B$3:$W$612,17,0),0)</f>
        <v>0</v>
      </c>
      <c r="DD205" s="1">
        <f>IFERROR(VLOOKUP($CK205,stock_data!$B$3:$W$612,18,0),0)</f>
        <v>0</v>
      </c>
      <c r="DE205" s="1">
        <f>IFERROR(VLOOKUP($CK205,stock_data!$B$3:$W$612,19,0),0)</f>
        <v>0</v>
      </c>
      <c r="DF205" s="1">
        <f>IFERROR(VLOOKUP($CK205,stock_data!$B$3:$W$612,20,0),0)</f>
        <v>0</v>
      </c>
      <c r="DG205" s="1">
        <f>IFERROR(VLOOKUP($CK205,stock_data!$B$3:$W$612,21,0),0)</f>
        <v>0</v>
      </c>
      <c r="DH205" s="1">
        <f>IFERROR(VLOOKUP($CK205,stock_data!$B$3:$W$612,22,0),0)</f>
        <v>0</v>
      </c>
      <c r="DI205" s="1">
        <f t="shared" si="90"/>
        <v>0</v>
      </c>
      <c r="DJ205" s="1">
        <f t="shared" si="91"/>
        <v>0</v>
      </c>
      <c r="DK205" s="3">
        <f>IFERROR(INDEX(COD_SALES!$B$5:$Z$500,MATCH(resource!$CC205,COD_SALES!$A$5:$A$500,0),MATCH(resource!DK$2,COD_SALES!$B$4:$Z$4,0)),"")</f>
        <v>0</v>
      </c>
      <c r="DL205" s="3">
        <f>IFERROR(INDEX(COD_SALES!$B$5:$Z$500,MATCH(resource!$CC205,COD_SALES!$A$5:$A$500,0),MATCH(resource!DL$2,COD_SALES!$B$4:$Z$4,0)),"")</f>
        <v>0</v>
      </c>
      <c r="DM205" s="3">
        <f>IFERROR(INDEX(COD_SALES!$B$5:$Z$500,MATCH(resource!$CC205,COD_SALES!$A$5:$A$500,0),MATCH(resource!DM$2,COD_SALES!$B$4:$Z$4,0)),"")</f>
        <v>0</v>
      </c>
      <c r="DN205" s="3" t="str">
        <f>IFERROR(INDEX(COD_SALES!$B$5:$Z$500,MATCH(resource!$CC205,COD_SALES!$A$5:$A$500,0),MATCH(resource!DN$2,COD_SALES!$B$4:$Z$4,0)),"")</f>
        <v/>
      </c>
      <c r="DO205" s="3">
        <f>IFERROR(INDEX(COD_SALES!$B$5:$Z$500,MATCH(resource!$CC205,COD_SALES!$A$5:$A$500,0),MATCH(resource!DO$2,COD_SALES!$B$4:$Z$4,0)),"")</f>
        <v>0</v>
      </c>
      <c r="DP205" s="3">
        <f>IFERROR(INDEX(COD_SALES!$B$5:$Z$500,MATCH(resource!$CC205,COD_SALES!$A$5:$A$500,0),MATCH(resource!DP$2,COD_SALES!$B$4:$Z$4,0)),"")</f>
        <v>0</v>
      </c>
      <c r="DQ205" s="3" t="str">
        <f>IFERROR(INDEX(COD_SALES!$B$5:$Z$500,MATCH(resource!$CC205,COD_SALES!$A$5:$A$500,0),MATCH(resource!DQ$2,COD_SALES!$B$4:$Z$4,0)),"")</f>
        <v/>
      </c>
      <c r="DR205" s="3">
        <f>IFERROR(INDEX(COD_SALES!$B$5:$Z$500,MATCH(resource!$CC205,COD_SALES!$A$5:$A$500,0),MATCH(resource!DR$2,COD_SALES!$B$4:$Z$4,0)),"")</f>
        <v>0</v>
      </c>
      <c r="DS205" s="3">
        <f>IFERROR(INDEX(COD_SALES!$B$5:$Z$500,MATCH(resource!$CC205,COD_SALES!$A$5:$A$500,0),MATCH(resource!DS$2,COD_SALES!$B$4:$Z$4,0)),"")</f>
        <v>0</v>
      </c>
      <c r="DT205" s="3">
        <f>IFERROR(INDEX(COD_SALES!$B$5:$Z$500,MATCH(resource!$CC205,COD_SALES!$A$5:$A$500,0),MATCH(resource!DT$2,COD_SALES!$B$4:$Z$4,0)),"")</f>
        <v>0</v>
      </c>
      <c r="DU205" s="3">
        <f>IFERROR(INDEX(COD_SALES!$B$5:$Z$500,MATCH(resource!$CC205,COD_SALES!$A$5:$A$500,0),MATCH(resource!DU$2,COD_SALES!$B$4:$Z$4,0)),"")</f>
        <v>0</v>
      </c>
      <c r="DV205" s="3">
        <f>IFERROR(INDEX(COD_SALES!$B$5:$Z$500,MATCH(resource!$CC205,COD_SALES!$A$5:$A$500,0),MATCH(resource!DV$2,COD_SALES!$B$4:$Z$4,0)),"")</f>
        <v>0</v>
      </c>
      <c r="DW205" s="3">
        <f>IFERROR(INDEX(COD_SALES!$B$5:$Z$500,MATCH(resource!$CC205,COD_SALES!$A$5:$A$500,0),MATCH(resource!DW$2,COD_SALES!$B$4:$Z$4,0)),"")</f>
        <v>2</v>
      </c>
      <c r="DX205" s="3">
        <f>IFERROR(INDEX(COD_SALES!$B$5:$Z$500,MATCH(resource!$CC205,COD_SALES!$A$5:$A$500,0),MATCH(resource!DX$2,COD_SALES!$B$4:$Z$4,0)),"")</f>
        <v>0</v>
      </c>
      <c r="DY205" s="3">
        <f>IFERROR(INDEX(COD_SALES!$B$5:$Z$500,MATCH(resource!$CC205,COD_SALES!$A$5:$A$500,0),MATCH(resource!DY$2,COD_SALES!$B$4:$Z$4,0)),"")</f>
        <v>0</v>
      </c>
      <c r="DZ205" s="3">
        <f>IFERROR(INDEX(COD_SALES!$B$5:$Z$500,MATCH(resource!$CC205,COD_SALES!$A$5:$A$500,0),MATCH(resource!DZ$2,COD_SALES!$B$4:$Z$4,0)),"")</f>
        <v>0</v>
      </c>
      <c r="EA205" s="3">
        <f>IFERROR(INDEX(COD_SALES!$B$5:$Z$500,MATCH(resource!$CC205,COD_SALES!$A$5:$A$500,0),MATCH(resource!EA$2,COD_SALES!$B$4:$Z$4,0)),"")</f>
        <v>0</v>
      </c>
      <c r="EB205" s="3">
        <f t="shared" si="92"/>
        <v>1060.28</v>
      </c>
      <c r="ED205" s="3">
        <f>IFERROR(VLOOKUP($CK205,depot_prod_sales!$B$5:$S$200,3,0),0)</f>
        <v>0</v>
      </c>
      <c r="EE205" s="3">
        <f>IFERROR(VLOOKUP($CK205,depot_prod_sales!$B$5:$S$200,4,0),0)</f>
        <v>0</v>
      </c>
      <c r="EF205" s="3">
        <f>IFERROR(VLOOKUP($CK205,depot_prod_sales!$B$5:$S$200,5,0),0)</f>
        <v>0</v>
      </c>
      <c r="EG205" s="3">
        <f>IFERROR(VLOOKUP($CK205,depot_prod_sales!$B$5:$S$200,6,0),0)</f>
        <v>0</v>
      </c>
      <c r="EH205" s="3">
        <f>IFERROR(VLOOKUP($CK205,depot_prod_sales!$B$5:$S$200,7,0),0)</f>
        <v>0</v>
      </c>
      <c r="EI205" s="3">
        <f>IFERROR(VLOOKUP($CK205,depot_prod_sales!$B$5:$S$200,8,0),0)</f>
        <v>0</v>
      </c>
      <c r="EJ205" s="3">
        <f>IFERROR(VLOOKUP($CK205,depot_prod_sales!$B$5:$S$200,9,0),0)</f>
        <v>0</v>
      </c>
      <c r="EK205" s="3">
        <f>IFERROR(VLOOKUP($CK205,depot_prod_sales!$B$5:$S$200,10,0),0)</f>
        <v>0</v>
      </c>
      <c r="EL205" s="3">
        <f>IFERROR(VLOOKUP($CK205,depot_prod_sales!$B$5:$S$200,11,0),0)</f>
        <v>0</v>
      </c>
      <c r="EM205" s="3">
        <f>IFERROR(VLOOKUP($CK205,depot_prod_sales!$B$5:$S$200,12,0),0)</f>
        <v>0</v>
      </c>
      <c r="EN205" s="3">
        <f>IFERROR(VLOOKUP($CK205,depot_prod_sales!$B$5:$S$200,13,0),0)</f>
        <v>0</v>
      </c>
      <c r="EO205" s="3">
        <f>IFERROR(VLOOKUP($CK205,depot_prod_sales!$B$5:$S$200,14,0),0)</f>
        <v>0</v>
      </c>
      <c r="EP205" s="3">
        <f>IFERROR(VLOOKUP($CK205,depot_prod_sales!$B$5:$S$200,15,0),0)</f>
        <v>0</v>
      </c>
      <c r="EQ205" s="3">
        <f>IFERROR(VLOOKUP($CK205,depot_prod_sales!$B$5:$S$200,16,0),0)</f>
        <v>0</v>
      </c>
      <c r="ER205" s="3">
        <f>IFERROR(VLOOKUP($CK205,depot_prod_sales!$B$5:$S$200,17,0),0)</f>
        <v>0</v>
      </c>
      <c r="ES205" s="3">
        <f>IFERROR(VLOOKUP($CK205,depot_prod_sales!$B$5:$S$200,18,0),0)</f>
        <v>0</v>
      </c>
      <c r="ET205" s="116">
        <f t="shared" si="93"/>
        <v>0</v>
      </c>
      <c r="EU205" s="116">
        <f t="shared" si="94"/>
        <v>0</v>
      </c>
      <c r="EW205" s="3">
        <f>IFERROR(VLOOKUP(CC205,data_pull!$AO$25:$AR$546,2,0),0)</f>
        <v>1</v>
      </c>
      <c r="EX205" s="1">
        <f>IFERROR(VLOOKUP(CC205,data_pull!$AO$25:$AR$546,4,0),0)</f>
        <v>55000</v>
      </c>
    </row>
    <row r="206" spans="13:154" x14ac:dyDescent="0.25"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4" t="str">
        <f>sales_data!B205</f>
        <v>Farid Ahmed</v>
      </c>
      <c r="AR206" s="4" t="str">
        <f>sales_data!C205</f>
        <v>Sumon Molla</v>
      </c>
      <c r="AS206" s="5" t="str">
        <f t="shared" si="84"/>
        <v/>
      </c>
      <c r="AT206" s="4" t="str">
        <f>sales_data!I205</f>
        <v>Md. Asik Mahmud</v>
      </c>
      <c r="AU206" s="4" t="str">
        <f>sales_data!W205</f>
        <v>Lab Aid-3 (Pb)</v>
      </c>
      <c r="AV206" s="1">
        <f>sales_data!N205</f>
        <v>55184.62</v>
      </c>
      <c r="AW206" s="1">
        <f>sales_data!P205</f>
        <v>14</v>
      </c>
      <c r="AX206" s="3">
        <f ca="1">IFERROR(INDEX(INDIRECT("day_wise_sales_data!$B$2:$BZ$599"),MATCH(resource!$CC206,day_wise_sales_data!$A$2:$A$500,0),MATCH(resource!AX$2,INDIRECT("day_wise_sales_data!$B$1:$BZ$1"),0)),0)</f>
        <v>0</v>
      </c>
      <c r="AY206" s="3">
        <f ca="1">IFERROR(INDEX(INDIRECT("day_wise_sales_data!$B$2:$BZ$599"),MATCH(resource!$CC206,day_wise_sales_data!$A$2:$A$500,0),MATCH(resource!AY$2,INDIRECT("day_wise_sales_data!$B$1:$BZ$1"),0)),0)</f>
        <v>1267.29</v>
      </c>
      <c r="AZ206" s="3">
        <f ca="1">IFERROR(INDEX(INDIRECT("day_wise_sales_data!$B$2:$BZ$599"),MATCH(resource!$CC206,day_wise_sales_data!$A$2:$A$500,0),MATCH(resource!AZ$2,INDIRECT("day_wise_sales_data!$B$1:$BZ$1"),0)),0)</f>
        <v>0</v>
      </c>
      <c r="BA206" s="3">
        <f ca="1">IFERROR(INDEX(INDIRECT("day_wise_sales_data!$B$2:$BZ$599"),MATCH(resource!$CC206,day_wise_sales_data!$A$2:$A$500,0),MATCH(resource!BA$2,INDIRECT("day_wise_sales_data!$B$1:$BZ$1"),0)),0)</f>
        <v>5415.65</v>
      </c>
      <c r="BB206" s="3">
        <f ca="1">IFERROR(INDEX(INDIRECT("day_wise_sales_data!$B$2:$BZ$599"),MATCH(resource!$CC206,day_wise_sales_data!$A$2:$A$500,0),MATCH(resource!BB$2,INDIRECT("day_wise_sales_data!$B$1:$BZ$1"),0)),0)</f>
        <v>5544.33</v>
      </c>
      <c r="BC206" s="3">
        <f ca="1">IFERROR(INDEX(INDIRECT("day_wise_sales_data!$B$2:$BZ$599"),MATCH(resource!$CC206,day_wise_sales_data!$A$2:$A$500,0),MATCH(resource!BC$2,INDIRECT("day_wise_sales_data!$B$1:$BZ$1"),0)),0)</f>
        <v>0</v>
      </c>
      <c r="BD206" s="3">
        <f ca="1">IFERROR(INDEX(INDIRECT("day_wise_sales_data!$B$2:$BZ$599"),MATCH(resource!$CC206,day_wise_sales_data!$A$2:$A$500,0),MATCH(resource!BD$2,INDIRECT("day_wise_sales_data!$B$1:$BZ$1"),0)),0)</f>
        <v>1320</v>
      </c>
      <c r="BE206" s="3">
        <f ca="1">IFERROR(INDEX(INDIRECT("day_wise_sales_data!$B$2:$BZ$599"),MATCH(resource!$CC206,day_wise_sales_data!$A$2:$A$500,0),MATCH(resource!BE$2,INDIRECT("day_wise_sales_data!$B$1:$BZ$1"),0)),0)</f>
        <v>0</v>
      </c>
      <c r="BF206" s="3">
        <f ca="1">IFERROR(INDEX(INDIRECT("day_wise_sales_data!$B$2:$BZ$599"),MATCH(resource!$CC206,day_wise_sales_data!$A$2:$A$500,0),MATCH(resource!BF$2,INDIRECT("day_wise_sales_data!$B$1:$BZ$1"),0)),0)</f>
        <v>0</v>
      </c>
      <c r="BG206" s="3">
        <f ca="1">IFERROR(INDEX(INDIRECT("day_wise_sales_data!$B$2:$BZ$599"),MATCH(resource!$CC206,day_wise_sales_data!$A$2:$A$500,0),MATCH(resource!BG$2,INDIRECT("day_wise_sales_data!$B$1:$BZ$1"),0)),0)</f>
        <v>2640</v>
      </c>
      <c r="BH206" s="3">
        <f ca="1">IFERROR(INDEX(INDIRECT("day_wise_sales_data!$B$2:$BZ$599"),MATCH(resource!$CC206,day_wise_sales_data!$A$2:$A$500,0),MATCH(resource!BH$2,INDIRECT("day_wise_sales_data!$B$1:$BZ$1"),0)),0)</f>
        <v>1809.38</v>
      </c>
      <c r="BI206" s="3">
        <f ca="1">IFERROR(INDEX(INDIRECT("day_wise_sales_data!$B$2:$BZ$599"),MATCH(resource!$CC206,day_wise_sales_data!$A$2:$A$500,0),MATCH(resource!BI$2,INDIRECT("day_wise_sales_data!$B$1:$BZ$1"),0)),0)</f>
        <v>1478.5</v>
      </c>
      <c r="BJ206" s="3">
        <f ca="1">IFERROR(INDEX(INDIRECT("day_wise_sales_data!$B$2:$BZ$599"),MATCH(resource!$CC206,day_wise_sales_data!$A$2:$A$500,0),MATCH(resource!BJ$2,INDIRECT("day_wise_sales_data!$B$1:$BZ$1"),0)),0)</f>
        <v>0</v>
      </c>
      <c r="BK206" s="3">
        <f ca="1">IFERROR(INDEX(INDIRECT("day_wise_sales_data!$B$2:$BZ$599"),MATCH(resource!$CC206,day_wise_sales_data!$A$2:$A$500,0),MATCH(resource!BK$2,INDIRECT("day_wise_sales_data!$B$1:$BZ$1"),0)),0)</f>
        <v>2143.86</v>
      </c>
      <c r="BL206" s="3">
        <f ca="1">IFERROR(INDEX(INDIRECT("day_wise_sales_data!$B$2:$BZ$599"),MATCH(resource!$CC206,day_wise_sales_data!$A$2:$A$500,0),MATCH(resource!BL$2,INDIRECT("day_wise_sales_data!$B$1:$BZ$1"),0)),0)</f>
        <v>4260</v>
      </c>
      <c r="BM206" s="3">
        <f ca="1">IFERROR(INDEX(INDIRECT("day_wise_sales_data!$B$2:$BZ$599"),MATCH(resource!$CC206,day_wise_sales_data!$A$2:$A$500,0),MATCH(resource!BM$2,INDIRECT("day_wise_sales_data!$B$1:$BZ$1"),0)),0)</f>
        <v>4316.17</v>
      </c>
      <c r="BN206" s="3">
        <f ca="1">IFERROR(INDEX(INDIRECT("day_wise_sales_data!$B$2:$BZ$599"),MATCH(resource!$CC206,day_wise_sales_data!$A$2:$A$500,0),MATCH(resource!BN$2,INDIRECT("day_wise_sales_data!$B$1:$BZ$1"),0)),0)</f>
        <v>1108.8599999999999</v>
      </c>
      <c r="BO206" s="3">
        <f ca="1">IFERROR(INDEX(INDIRECT("day_wise_sales_data!$B$2:$BZ$599"),MATCH(resource!$CC206,day_wise_sales_data!$A$2:$A$500,0),MATCH(resource!BO$2,INDIRECT("day_wise_sales_data!$B$1:$BZ$1"),0)),0)</f>
        <v>2692.97</v>
      </c>
      <c r="BP206" s="3">
        <f ca="1">IFERROR(INDEX(INDIRECT("day_wise_sales_data!$B$2:$BZ$599"),MATCH(resource!$CC206,day_wise_sales_data!$A$2:$A$500,0),MATCH(resource!BP$2,INDIRECT("day_wise_sales_data!$B$1:$BZ$1"),0)),0)</f>
        <v>1850.14</v>
      </c>
      <c r="BQ206" s="3">
        <f ca="1">IFERROR(INDEX(INDIRECT("day_wise_sales_data!$B$2:$BZ$599"),MATCH(resource!$CC206,day_wise_sales_data!$A$2:$A$500,0),MATCH(resource!BQ$2,INDIRECT("day_wise_sales_data!$B$1:$BZ$1"),0)),0)</f>
        <v>0</v>
      </c>
      <c r="BR206" s="3">
        <f ca="1">IFERROR(INDEX(INDIRECT("day_wise_sales_data!$B$2:$BZ$599"),MATCH(resource!$CC206,day_wise_sales_data!$A$2:$A$500,0),MATCH(resource!BR$2,INDIRECT("day_wise_sales_data!$B$1:$BZ$1"),0)),0)</f>
        <v>2378.2399999999998</v>
      </c>
      <c r="BS206" s="3">
        <f ca="1">IFERROR(INDEX(INDIRECT("day_wise_sales_data!$B$2:$BZ$599"),MATCH(resource!$CC206,day_wise_sales_data!$A$2:$A$500,0),MATCH(resource!BS$2,INDIRECT("day_wise_sales_data!$B$1:$BZ$1"),0)),0)</f>
        <v>0</v>
      </c>
      <c r="BT206" s="3">
        <f ca="1">IFERROR(INDEX(INDIRECT("day_wise_sales_data!$B$2:$BZ$599"),MATCH(resource!$CC206,day_wise_sales_data!$A$2:$A$500,0),MATCH(resource!BT$2,INDIRECT("day_wise_sales_data!$B$1:$BZ$1"),0)),0)</f>
        <v>0</v>
      </c>
      <c r="BU206" s="3">
        <f ca="1">IFERROR(INDEX(INDIRECT("day_wise_sales_data!$B$2:$BZ$599"),MATCH(resource!$CC206,day_wise_sales_data!$A$2:$A$500,0),MATCH(resource!BU$2,INDIRECT("day_wise_sales_data!$B$1:$BZ$1"),0)),0)</f>
        <v>8698.08</v>
      </c>
      <c r="BV206" s="3">
        <f ca="1">IFERROR(INDEX(INDIRECT("day_wise_sales_data!$B$2:$BZ$599"),MATCH(resource!$CC206,day_wise_sales_data!$A$2:$A$500,0),MATCH(resource!BV$2,INDIRECT("day_wise_sales_data!$B$1:$BZ$1"),0)),0)</f>
        <v>0</v>
      </c>
      <c r="BW206" s="3">
        <f ca="1">IFERROR(INDEX(INDIRECT("day_wise_sales_data!$B$2:$BZ$599"),MATCH(resource!$CC206,day_wise_sales_data!$A$2:$A$500,0),MATCH(resource!BW$2,INDIRECT("day_wise_sales_data!$B$1:$BZ$1"),0)),0)</f>
        <v>6736.04</v>
      </c>
      <c r="BX206" s="3">
        <f ca="1">IFERROR(INDEX(INDIRECT("day_wise_sales_data!$B$2:$BZ$599"),MATCH(resource!$CC206,day_wise_sales_data!$A$2:$A$500,0),MATCH(resource!BX$2,INDIRECT("day_wise_sales_data!$B$1:$BZ$1"),0)),0)</f>
        <v>0</v>
      </c>
      <c r="BY206" s="3">
        <f ca="1">IFERROR(INDEX(INDIRECT("day_wise_sales_data!$B$2:$BZ$599"),MATCH(resource!$CC206,day_wise_sales_data!$A$2:$A$500,0),MATCH(resource!BY$2,INDIRECT("day_wise_sales_data!$B$1:$BZ$1"),0)),0)</f>
        <v>5502.25</v>
      </c>
      <c r="BZ206" s="3">
        <f ca="1">IFERROR(INDEX(INDIRECT("day_wise_sales_data!$B$2:$BZ$599"),MATCH(resource!$CC206,day_wise_sales_data!$A$2:$A$500,0),MATCH(resource!BZ$2,INDIRECT("day_wise_sales_data!$B$1:$BZ$1"),0)),0)</f>
        <v>1108.8699999999999</v>
      </c>
      <c r="CA206" s="3" t="str">
        <f ca="1">IFERROR(INDEX(INDIRECT("day_wise_sales_data!$B$2:$BZ$599"),MATCH(resource!$CC206,day_wise_sales_data!$A$2:$A$500,0),MATCH(resource!CA$2,INDIRECT("day_wise_sales_data!$B$1:$BZ$1"),0)),0)</f>
        <v>dd</v>
      </c>
      <c r="CC206" s="4" t="str">
        <f>sales_data!H205</f>
        <v>DHK12193</v>
      </c>
      <c r="CD206" s="1">
        <v>204</v>
      </c>
      <c r="CE206" s="1" t="str">
        <f>IF(AQ206=report!$AQ$3,resource!CD206,"")</f>
        <v/>
      </c>
      <c r="CF206" s="5" t="str">
        <f>IFERROR(SMALL($CE$3:$CE$1001,ROWS($CE$3:CE206)),"")</f>
        <v/>
      </c>
      <c r="CH206">
        <f>IFERROR(VLOOKUP($CC206,data_pull!$E$22:$G$700,2,0),0)</f>
        <v>55184.62</v>
      </c>
      <c r="CI206" s="1">
        <f t="shared" si="86"/>
        <v>154</v>
      </c>
      <c r="CJ206" s="1">
        <f t="shared" si="85"/>
        <v>0</v>
      </c>
      <c r="CK206" s="1" t="s">
        <v>1450</v>
      </c>
      <c r="CL206" s="1">
        <f t="shared" si="87"/>
        <v>111</v>
      </c>
      <c r="CM206" s="1" t="str">
        <f>IFERROR(VLOOKUP($CK206,stock_data!$B$3:$W$612,2,0),0)</f>
        <v>KVIT-M TABLET</v>
      </c>
      <c r="CN206" s="1" t="str">
        <f>IFERROR(VLOOKUP($CK206,stock_data!$B$3:$W$612,4,0),0)</f>
        <v>30's</v>
      </c>
      <c r="CO206" s="1">
        <f>IFERROR(VLOOKUP($CK206,stock_data!$B$3:$W$612,5,0),0)</f>
        <v>39</v>
      </c>
      <c r="CP206" s="3">
        <f t="shared" si="88"/>
        <v>0</v>
      </c>
      <c r="CQ206" s="3">
        <f t="shared" si="89"/>
        <v>0</v>
      </c>
      <c r="CR206" s="1">
        <f>IFERROR(VLOOKUP($CK206,stock_data!$B$3:$W$612,6,0),0)</f>
        <v>0</v>
      </c>
      <c r="CS206" s="1">
        <f>IFERROR(VLOOKUP($CK206,stock_data!$B$3:$W$612,7,0),0)</f>
        <v>0</v>
      </c>
      <c r="CT206" s="1">
        <f>IFERROR(VLOOKUP($CK206,stock_data!$B$3:$W$612,8,0),0)</f>
        <v>0</v>
      </c>
      <c r="CU206" s="1">
        <f>IFERROR(VLOOKUP($CK206,stock_data!$B$3:$W$612,9,0),0)</f>
        <v>0</v>
      </c>
      <c r="CV206" s="1">
        <f>IFERROR(VLOOKUP($CK206,stock_data!$B$3:$W$612,10,0),0)</f>
        <v>0</v>
      </c>
      <c r="CW206" s="1">
        <f>IFERROR(VLOOKUP($CK206,stock_data!$B$3:$W$612,11,0),0)</f>
        <v>0</v>
      </c>
      <c r="CX206" s="1">
        <f>IFERROR(VLOOKUP($CK206,stock_data!$B$3:$W$612,12,0),0)</f>
        <v>0</v>
      </c>
      <c r="CY206" s="1">
        <f>IFERROR(VLOOKUP($CK206,stock_data!$B$3:$W$612,13,0),0)</f>
        <v>0</v>
      </c>
      <c r="CZ206" s="1">
        <f>IFERROR(VLOOKUP($CK206,stock_data!$B$3:$W$612,14,0),0)</f>
        <v>0</v>
      </c>
      <c r="DA206" s="1">
        <f>IFERROR(VLOOKUP($CK206,stock_data!$B$3:$W$612,15,0),0)</f>
        <v>0</v>
      </c>
      <c r="DB206" s="1">
        <f>IFERROR(VLOOKUP($CK206,stock_data!$B$3:$W$612,16,0),0)</f>
        <v>0</v>
      </c>
      <c r="DC206" s="1">
        <f>IFERROR(VLOOKUP($CK206,stock_data!$B$3:$W$612,17,0),0)</f>
        <v>0</v>
      </c>
      <c r="DD206" s="1">
        <f>IFERROR(VLOOKUP($CK206,stock_data!$B$3:$W$612,18,0),0)</f>
        <v>0</v>
      </c>
      <c r="DE206" s="1">
        <f>IFERROR(VLOOKUP($CK206,stock_data!$B$3:$W$612,19,0),0)</f>
        <v>0</v>
      </c>
      <c r="DF206" s="1">
        <f>IFERROR(VLOOKUP($CK206,stock_data!$B$3:$W$612,20,0),0)</f>
        <v>0</v>
      </c>
      <c r="DG206" s="1">
        <f>IFERROR(VLOOKUP($CK206,stock_data!$B$3:$W$612,21,0),0)</f>
        <v>0</v>
      </c>
      <c r="DH206" s="1">
        <f>IFERROR(VLOOKUP($CK206,stock_data!$B$3:$W$612,22,0),0)</f>
        <v>0</v>
      </c>
      <c r="DI206" s="1">
        <f t="shared" si="90"/>
        <v>0</v>
      </c>
      <c r="DJ206" s="1">
        <f t="shared" si="91"/>
        <v>0</v>
      </c>
      <c r="DK206" s="3">
        <f>IFERROR(INDEX(COD_SALES!$B$5:$Z$500,MATCH(resource!$CC206,COD_SALES!$A$5:$A$500,0),MATCH(resource!DK$2,COD_SALES!$B$4:$Z$4,0)),"")</f>
        <v>0</v>
      </c>
      <c r="DL206" s="3">
        <f>IFERROR(INDEX(COD_SALES!$B$5:$Z$500,MATCH(resource!$CC206,COD_SALES!$A$5:$A$500,0),MATCH(resource!DL$2,COD_SALES!$B$4:$Z$4,0)),"")</f>
        <v>0</v>
      </c>
      <c r="DM206" s="3">
        <f>IFERROR(INDEX(COD_SALES!$B$5:$Z$500,MATCH(resource!$CC206,COD_SALES!$A$5:$A$500,0),MATCH(resource!DM$2,COD_SALES!$B$4:$Z$4,0)),"")</f>
        <v>0</v>
      </c>
      <c r="DN206" s="3" t="str">
        <f>IFERROR(INDEX(COD_SALES!$B$5:$Z$500,MATCH(resource!$CC206,COD_SALES!$A$5:$A$500,0),MATCH(resource!DN$2,COD_SALES!$B$4:$Z$4,0)),"")</f>
        <v/>
      </c>
      <c r="DO206" s="3">
        <f>IFERROR(INDEX(COD_SALES!$B$5:$Z$500,MATCH(resource!$CC206,COD_SALES!$A$5:$A$500,0),MATCH(resource!DO$2,COD_SALES!$B$4:$Z$4,0)),"")</f>
        <v>0</v>
      </c>
      <c r="DP206" s="3">
        <f>IFERROR(INDEX(COD_SALES!$B$5:$Z$500,MATCH(resource!$CC206,COD_SALES!$A$5:$A$500,0),MATCH(resource!DP$2,COD_SALES!$B$4:$Z$4,0)),"")</f>
        <v>0</v>
      </c>
      <c r="DQ206" s="3" t="str">
        <f>IFERROR(INDEX(COD_SALES!$B$5:$Z$500,MATCH(resource!$CC206,COD_SALES!$A$5:$A$500,0),MATCH(resource!DQ$2,COD_SALES!$B$4:$Z$4,0)),"")</f>
        <v/>
      </c>
      <c r="DR206" s="3">
        <f>IFERROR(INDEX(COD_SALES!$B$5:$Z$500,MATCH(resource!$CC206,COD_SALES!$A$5:$A$500,0),MATCH(resource!DR$2,COD_SALES!$B$4:$Z$4,0)),"")</f>
        <v>0</v>
      </c>
      <c r="DS206" s="3">
        <f>IFERROR(INDEX(COD_SALES!$B$5:$Z$500,MATCH(resource!$CC206,COD_SALES!$A$5:$A$500,0),MATCH(resource!DS$2,COD_SALES!$B$4:$Z$4,0)),"")</f>
        <v>8</v>
      </c>
      <c r="DT206" s="3">
        <f>IFERROR(INDEX(COD_SALES!$B$5:$Z$500,MATCH(resource!$CC206,COD_SALES!$A$5:$A$500,0),MATCH(resource!DT$2,COD_SALES!$B$4:$Z$4,0)),"")</f>
        <v>0</v>
      </c>
      <c r="DU206" s="3">
        <f>IFERROR(INDEX(COD_SALES!$B$5:$Z$500,MATCH(resource!$CC206,COD_SALES!$A$5:$A$500,0),MATCH(resource!DU$2,COD_SALES!$B$4:$Z$4,0)),"")</f>
        <v>0</v>
      </c>
      <c r="DV206" s="3">
        <f>IFERROR(INDEX(COD_SALES!$B$5:$Z$500,MATCH(resource!$CC206,COD_SALES!$A$5:$A$500,0),MATCH(resource!DV$2,COD_SALES!$B$4:$Z$4,0)),"")</f>
        <v>0</v>
      </c>
      <c r="DW206" s="3">
        <f>IFERROR(INDEX(COD_SALES!$B$5:$Z$500,MATCH(resource!$CC206,COD_SALES!$A$5:$A$500,0),MATCH(resource!DW$2,COD_SALES!$B$4:$Z$4,0)),"")</f>
        <v>1</v>
      </c>
      <c r="DX206" s="3">
        <f>IFERROR(INDEX(COD_SALES!$B$5:$Z$500,MATCH(resource!$CC206,COD_SALES!$A$5:$A$500,0),MATCH(resource!DX$2,COD_SALES!$B$4:$Z$4,0)),"")</f>
        <v>0</v>
      </c>
      <c r="DY206" s="3">
        <f>IFERROR(INDEX(COD_SALES!$B$5:$Z$500,MATCH(resource!$CC206,COD_SALES!$A$5:$A$500,0),MATCH(resource!DY$2,COD_SALES!$B$4:$Z$4,0)),"")</f>
        <v>0</v>
      </c>
      <c r="DZ206" s="3">
        <f>IFERROR(INDEX(COD_SALES!$B$5:$Z$500,MATCH(resource!$CC206,COD_SALES!$A$5:$A$500,0),MATCH(resource!DZ$2,COD_SALES!$B$4:$Z$4,0)),"")</f>
        <v>0</v>
      </c>
      <c r="EA206" s="3">
        <f>IFERROR(INDEX(COD_SALES!$B$5:$Z$500,MATCH(resource!$CC206,COD_SALES!$A$5:$A$500,0),MATCH(resource!EA$2,COD_SALES!$B$4:$Z$4,0)),"")</f>
        <v>0</v>
      </c>
      <c r="EB206" s="3">
        <f t="shared" si="92"/>
        <v>2219.8200000000002</v>
      </c>
      <c r="ED206" s="3">
        <f>IFERROR(VLOOKUP($CK206,depot_prod_sales!$B$5:$S$200,3,0),0)</f>
        <v>0</v>
      </c>
      <c r="EE206" s="3">
        <f>IFERROR(VLOOKUP($CK206,depot_prod_sales!$B$5:$S$200,4,0),0)</f>
        <v>0</v>
      </c>
      <c r="EF206" s="3">
        <f>IFERROR(VLOOKUP($CK206,depot_prod_sales!$B$5:$S$200,5,0),0)</f>
        <v>0</v>
      </c>
      <c r="EG206" s="3">
        <f>IFERROR(VLOOKUP($CK206,depot_prod_sales!$B$5:$S$200,6,0),0)</f>
        <v>0</v>
      </c>
      <c r="EH206" s="3">
        <f>IFERROR(VLOOKUP($CK206,depot_prod_sales!$B$5:$S$200,7,0),0)</f>
        <v>0</v>
      </c>
      <c r="EI206" s="3">
        <f>IFERROR(VLOOKUP($CK206,depot_prod_sales!$B$5:$S$200,8,0),0)</f>
        <v>0</v>
      </c>
      <c r="EJ206" s="3">
        <f>IFERROR(VLOOKUP($CK206,depot_prod_sales!$B$5:$S$200,9,0),0)</f>
        <v>0</v>
      </c>
      <c r="EK206" s="3">
        <f>IFERROR(VLOOKUP($CK206,depot_prod_sales!$B$5:$S$200,10,0),0)</f>
        <v>0</v>
      </c>
      <c r="EL206" s="3">
        <f>IFERROR(VLOOKUP($CK206,depot_prod_sales!$B$5:$S$200,11,0),0)</f>
        <v>0</v>
      </c>
      <c r="EM206" s="3">
        <f>IFERROR(VLOOKUP($CK206,depot_prod_sales!$B$5:$S$200,12,0),0)</f>
        <v>0</v>
      </c>
      <c r="EN206" s="3">
        <f>IFERROR(VLOOKUP($CK206,depot_prod_sales!$B$5:$S$200,13,0),0)</f>
        <v>0</v>
      </c>
      <c r="EO206" s="3">
        <f>IFERROR(VLOOKUP($CK206,depot_prod_sales!$B$5:$S$200,14,0),0)</f>
        <v>0</v>
      </c>
      <c r="EP206" s="3">
        <f>IFERROR(VLOOKUP($CK206,depot_prod_sales!$B$5:$S$200,15,0),0)</f>
        <v>0</v>
      </c>
      <c r="EQ206" s="3">
        <f>IFERROR(VLOOKUP($CK206,depot_prod_sales!$B$5:$S$200,16,0),0)</f>
        <v>0</v>
      </c>
      <c r="ER206" s="3">
        <f>IFERROR(VLOOKUP($CK206,depot_prod_sales!$B$5:$S$200,17,0),0)</f>
        <v>0</v>
      </c>
      <c r="ES206" s="3">
        <f>IFERROR(VLOOKUP($CK206,depot_prod_sales!$B$5:$S$200,18,0),0)</f>
        <v>0</v>
      </c>
      <c r="ET206" s="116">
        <f t="shared" si="93"/>
        <v>0</v>
      </c>
      <c r="EU206" s="116">
        <f t="shared" si="94"/>
        <v>0</v>
      </c>
      <c r="EW206" s="3">
        <f>IFERROR(VLOOKUP(CC206,data_pull!$AO$25:$AR$546,2,0),0)</f>
        <v>4</v>
      </c>
      <c r="EX206" s="1">
        <f>IFERROR(VLOOKUP(CC206,data_pull!$AO$25:$AR$546,4,0),0)</f>
        <v>55000</v>
      </c>
    </row>
    <row r="207" spans="13:154" x14ac:dyDescent="0.25"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4" t="str">
        <f>sales_data!B206</f>
        <v>Farid Ahmed</v>
      </c>
      <c r="AR207" s="4" t="str">
        <f>sales_data!C206</f>
        <v>Sumon Molla</v>
      </c>
      <c r="AS207" s="5" t="str">
        <f t="shared" si="84"/>
        <v/>
      </c>
      <c r="AT207" s="4" t="str">
        <f>sales_data!I206</f>
        <v>Naznin Nahar</v>
      </c>
      <c r="AU207" s="4" t="str">
        <f>sales_data!W206</f>
        <v>Popular D/C. (Pb)</v>
      </c>
      <c r="AV207" s="1">
        <f>sales_data!N206</f>
        <v>27195.59</v>
      </c>
      <c r="AW207" s="1">
        <f>sales_data!P206</f>
        <v>5</v>
      </c>
      <c r="AX207" s="3">
        <f ca="1">IFERROR(INDEX(INDIRECT("day_wise_sales_data!$B$2:$BZ$599"),MATCH(resource!$CC207,day_wise_sales_data!$A$2:$A$500,0),MATCH(resource!AX$2,INDIRECT("day_wise_sales_data!$B$1:$BZ$1"),0)),0)</f>
        <v>0</v>
      </c>
      <c r="AY207" s="3">
        <f ca="1">IFERROR(INDEX(INDIRECT("day_wise_sales_data!$B$2:$BZ$599"),MATCH(resource!$CC207,day_wise_sales_data!$A$2:$A$500,0),MATCH(resource!AY$2,INDIRECT("day_wise_sales_data!$B$1:$BZ$1"),0)),0)</f>
        <v>0</v>
      </c>
      <c r="AZ207" s="3">
        <f ca="1">IFERROR(INDEX(INDIRECT("day_wise_sales_data!$B$2:$BZ$599"),MATCH(resource!$CC207,day_wise_sales_data!$A$2:$A$500,0),MATCH(resource!AZ$2,INDIRECT("day_wise_sales_data!$B$1:$BZ$1"),0)),0)</f>
        <v>0</v>
      </c>
      <c r="BA207" s="3">
        <f ca="1">IFERROR(INDEX(INDIRECT("day_wise_sales_data!$B$2:$BZ$599"),MATCH(resource!$CC207,day_wise_sales_data!$A$2:$A$500,0),MATCH(resource!BA$2,INDIRECT("day_wise_sales_data!$B$1:$BZ$1"),0)),0)</f>
        <v>0</v>
      </c>
      <c r="BB207" s="3">
        <f ca="1">IFERROR(INDEX(INDIRECT("day_wise_sales_data!$B$2:$BZ$599"),MATCH(resource!$CC207,day_wise_sales_data!$A$2:$A$500,0),MATCH(resource!BB$2,INDIRECT("day_wise_sales_data!$B$1:$BZ$1"),0)),0)</f>
        <v>0</v>
      </c>
      <c r="BC207" s="3">
        <f ca="1">IFERROR(INDEX(INDIRECT("day_wise_sales_data!$B$2:$BZ$599"),MATCH(resource!$CC207,day_wise_sales_data!$A$2:$A$500,0),MATCH(resource!BC$2,INDIRECT("day_wise_sales_data!$B$1:$BZ$1"),0)),0)</f>
        <v>0</v>
      </c>
      <c r="BD207" s="3">
        <f ca="1">IFERROR(INDEX(INDIRECT("day_wise_sales_data!$B$2:$BZ$599"),MATCH(resource!$CC207,day_wise_sales_data!$A$2:$A$500,0),MATCH(resource!BD$2,INDIRECT("day_wise_sales_data!$B$1:$BZ$1"),0)),0)</f>
        <v>0</v>
      </c>
      <c r="BE207" s="3">
        <f ca="1">IFERROR(INDEX(INDIRECT("day_wise_sales_data!$B$2:$BZ$599"),MATCH(resource!$CC207,day_wise_sales_data!$A$2:$A$500,0),MATCH(resource!BE$2,INDIRECT("day_wise_sales_data!$B$1:$BZ$1"),0)),0)</f>
        <v>0</v>
      </c>
      <c r="BF207" s="3">
        <f ca="1">IFERROR(INDEX(INDIRECT("day_wise_sales_data!$B$2:$BZ$599"),MATCH(resource!$CC207,day_wise_sales_data!$A$2:$A$500,0),MATCH(resource!BF$2,INDIRECT("day_wise_sales_data!$B$1:$BZ$1"),0)),0)</f>
        <v>0</v>
      </c>
      <c r="BG207" s="3">
        <f ca="1">IFERROR(INDEX(INDIRECT("day_wise_sales_data!$B$2:$BZ$599"),MATCH(resource!$CC207,day_wise_sales_data!$A$2:$A$500,0),MATCH(resource!BG$2,INDIRECT("day_wise_sales_data!$B$1:$BZ$1"),0)),0)</f>
        <v>8934.27</v>
      </c>
      <c r="BH207" s="3">
        <f ca="1">IFERROR(INDEX(INDIRECT("day_wise_sales_data!$B$2:$BZ$599"),MATCH(resource!$CC207,day_wise_sales_data!$A$2:$A$500,0),MATCH(resource!BH$2,INDIRECT("day_wise_sales_data!$B$1:$BZ$1"),0)),0)</f>
        <v>0</v>
      </c>
      <c r="BI207" s="3">
        <f ca="1">IFERROR(INDEX(INDIRECT("day_wise_sales_data!$B$2:$BZ$599"),MATCH(resource!$CC207,day_wise_sales_data!$A$2:$A$500,0),MATCH(resource!BI$2,INDIRECT("day_wise_sales_data!$B$1:$BZ$1"),0)),0)</f>
        <v>0</v>
      </c>
      <c r="BJ207" s="3">
        <f ca="1">IFERROR(INDEX(INDIRECT("day_wise_sales_data!$B$2:$BZ$599"),MATCH(resource!$CC207,day_wise_sales_data!$A$2:$A$500,0),MATCH(resource!BJ$2,INDIRECT("day_wise_sales_data!$B$1:$BZ$1"),0)),0)</f>
        <v>0</v>
      </c>
      <c r="BK207" s="3">
        <f ca="1">IFERROR(INDEX(INDIRECT("day_wise_sales_data!$B$2:$BZ$599"),MATCH(resource!$CC207,day_wise_sales_data!$A$2:$A$500,0),MATCH(resource!BK$2,INDIRECT("day_wise_sales_data!$B$1:$BZ$1"),0)),0)</f>
        <v>0</v>
      </c>
      <c r="BL207" s="3">
        <f ca="1">IFERROR(INDEX(INDIRECT("day_wise_sales_data!$B$2:$BZ$599"),MATCH(resource!$CC207,day_wise_sales_data!$A$2:$A$500,0),MATCH(resource!BL$2,INDIRECT("day_wise_sales_data!$B$1:$BZ$1"),0)),0)</f>
        <v>1848.11</v>
      </c>
      <c r="BM207" s="3">
        <f ca="1">IFERROR(INDEX(INDIRECT("day_wise_sales_data!$B$2:$BZ$599"),MATCH(resource!$CC207,day_wise_sales_data!$A$2:$A$500,0),MATCH(resource!BM$2,INDIRECT("day_wise_sales_data!$B$1:$BZ$1"),0)),0)</f>
        <v>2493.8000000000002</v>
      </c>
      <c r="BN207" s="3">
        <f ca="1">IFERROR(INDEX(INDIRECT("day_wise_sales_data!$B$2:$BZ$599"),MATCH(resource!$CC207,day_wise_sales_data!$A$2:$A$500,0),MATCH(resource!BN$2,INDIRECT("day_wise_sales_data!$B$1:$BZ$1"),0)),0)</f>
        <v>1848.11</v>
      </c>
      <c r="BO207" s="3">
        <f ca="1">IFERROR(INDEX(INDIRECT("day_wise_sales_data!$B$2:$BZ$599"),MATCH(resource!$CC207,day_wise_sales_data!$A$2:$A$500,0),MATCH(resource!BO$2,INDIRECT("day_wise_sales_data!$B$1:$BZ$1"),0)),0)</f>
        <v>0</v>
      </c>
      <c r="BP207" s="3">
        <f ca="1">IFERROR(INDEX(INDIRECT("day_wise_sales_data!$B$2:$BZ$599"),MATCH(resource!$CC207,day_wise_sales_data!$A$2:$A$500,0),MATCH(resource!BP$2,INDIRECT("day_wise_sales_data!$B$1:$BZ$1"),0)),0)</f>
        <v>0</v>
      </c>
      <c r="BQ207" s="3">
        <f ca="1">IFERROR(INDEX(INDIRECT("day_wise_sales_data!$B$2:$BZ$599"),MATCH(resource!$CC207,day_wise_sales_data!$A$2:$A$500,0),MATCH(resource!BQ$2,INDIRECT("day_wise_sales_data!$B$1:$BZ$1"),0)),0)</f>
        <v>0</v>
      </c>
      <c r="BR207" s="3">
        <f ca="1">IFERROR(INDEX(INDIRECT("day_wise_sales_data!$B$2:$BZ$599"),MATCH(resource!$CC207,day_wise_sales_data!$A$2:$A$500,0),MATCH(resource!BR$2,INDIRECT("day_wise_sales_data!$B$1:$BZ$1"),0)),0)</f>
        <v>0</v>
      </c>
      <c r="BS207" s="3">
        <f ca="1">IFERROR(INDEX(INDIRECT("day_wise_sales_data!$B$2:$BZ$599"),MATCH(resource!$CC207,day_wise_sales_data!$A$2:$A$500,0),MATCH(resource!BS$2,INDIRECT("day_wise_sales_data!$B$1:$BZ$1"),0)),0)</f>
        <v>0</v>
      </c>
      <c r="BT207" s="3">
        <f ca="1">IFERROR(INDEX(INDIRECT("day_wise_sales_data!$B$2:$BZ$599"),MATCH(resource!$CC207,day_wise_sales_data!$A$2:$A$500,0),MATCH(resource!BT$2,INDIRECT("day_wise_sales_data!$B$1:$BZ$1"),0)),0)</f>
        <v>0</v>
      </c>
      <c r="BU207" s="3">
        <f ca="1">IFERROR(INDEX(INDIRECT("day_wise_sales_data!$B$2:$BZ$599"),MATCH(resource!$CC207,day_wise_sales_data!$A$2:$A$500,0),MATCH(resource!BU$2,INDIRECT("day_wise_sales_data!$B$1:$BZ$1"),0)),0)</f>
        <v>3612.07</v>
      </c>
      <c r="BV207" s="3">
        <f ca="1">IFERROR(INDEX(INDIRECT("day_wise_sales_data!$B$2:$BZ$599"),MATCH(resource!$CC207,day_wise_sales_data!$A$2:$A$500,0),MATCH(resource!BV$2,INDIRECT("day_wise_sales_data!$B$1:$BZ$1"),0)),0)</f>
        <v>0</v>
      </c>
      <c r="BW207" s="3">
        <f ca="1">IFERROR(INDEX(INDIRECT("day_wise_sales_data!$B$2:$BZ$599"),MATCH(resource!$CC207,day_wise_sales_data!$A$2:$A$500,0),MATCH(resource!BW$2,INDIRECT("day_wise_sales_data!$B$1:$BZ$1"),0)),0)</f>
        <v>3696.22</v>
      </c>
      <c r="BX207" s="3">
        <f ca="1">IFERROR(INDEX(INDIRECT("day_wise_sales_data!$B$2:$BZ$599"),MATCH(resource!$CC207,day_wise_sales_data!$A$2:$A$500,0),MATCH(resource!BX$2,INDIRECT("day_wise_sales_data!$B$1:$BZ$1"),0)),0)</f>
        <v>0</v>
      </c>
      <c r="BY207" s="3">
        <f ca="1">IFERROR(INDEX(INDIRECT("day_wise_sales_data!$B$2:$BZ$599"),MATCH(resource!$CC207,day_wise_sales_data!$A$2:$A$500,0),MATCH(resource!BY$2,INDIRECT("day_wise_sales_data!$B$1:$BZ$1"),0)),0)</f>
        <v>4763.01</v>
      </c>
      <c r="BZ207" s="3">
        <f ca="1">IFERROR(INDEX(INDIRECT("day_wise_sales_data!$B$2:$BZ$599"),MATCH(resource!$CC207,day_wise_sales_data!$A$2:$A$500,0),MATCH(resource!BZ$2,INDIRECT("day_wise_sales_data!$B$1:$BZ$1"),0)),0)</f>
        <v>0</v>
      </c>
      <c r="CA207" s="3" t="str">
        <f ca="1">IFERROR(INDEX(INDIRECT("day_wise_sales_data!$B$2:$BZ$599"),MATCH(resource!$CC207,day_wise_sales_data!$A$2:$A$500,0),MATCH(resource!CA$2,INDIRECT("day_wise_sales_data!$B$1:$BZ$1"),0)),0)</f>
        <v>dd</v>
      </c>
      <c r="CC207" s="4" t="str">
        <f>sales_data!H206</f>
        <v>DHK08173</v>
      </c>
      <c r="CD207" s="1">
        <v>205</v>
      </c>
      <c r="CE207" s="1" t="str">
        <f>IF(AQ207=report!$AQ$3,resource!CD207,"")</f>
        <v/>
      </c>
      <c r="CF207" s="5" t="str">
        <f>IFERROR(SMALL($CE$3:$CE$1001,ROWS($CE$3:CE207)),"")</f>
        <v/>
      </c>
      <c r="CH207">
        <f>IFERROR(VLOOKUP($CC207,data_pull!$E$22:$G$700,2,0),0)</f>
        <v>27195.59</v>
      </c>
      <c r="CI207" s="1">
        <f t="shared" si="86"/>
        <v>154</v>
      </c>
      <c r="CJ207" s="1">
        <f t="shared" si="85"/>
        <v>0</v>
      </c>
      <c r="CK207" s="1" t="s">
        <v>1452</v>
      </c>
      <c r="CL207" s="1">
        <f t="shared" si="87"/>
        <v>111</v>
      </c>
      <c r="CM207" s="1" t="str">
        <f>IFERROR(VLOOKUP($CK207,stock_data!$B$3:$W$612,2,0),0)</f>
        <v>KVIT-N INJECTION</v>
      </c>
      <c r="CN207" s="1" t="str">
        <f>IFERROR(VLOOKUP($CK207,stock_data!$B$3:$W$612,4,0),0)</f>
        <v>1x5'Amp</v>
      </c>
      <c r="CO207" s="1">
        <f>IFERROR(VLOOKUP($CK207,stock_data!$B$3:$W$612,5,0),0)</f>
        <v>110.3</v>
      </c>
      <c r="CP207" s="3">
        <f t="shared" si="88"/>
        <v>0</v>
      </c>
      <c r="CQ207" s="3">
        <f t="shared" si="89"/>
        <v>0</v>
      </c>
      <c r="CR207" s="1">
        <f>IFERROR(VLOOKUP($CK207,stock_data!$B$3:$W$612,6,0),0)</f>
        <v>0</v>
      </c>
      <c r="CS207" s="1">
        <f>IFERROR(VLOOKUP($CK207,stock_data!$B$3:$W$612,7,0),0)</f>
        <v>0</v>
      </c>
      <c r="CT207" s="1">
        <f>IFERROR(VLOOKUP($CK207,stock_data!$B$3:$W$612,8,0),0)</f>
        <v>0</v>
      </c>
      <c r="CU207" s="1">
        <f>IFERROR(VLOOKUP($CK207,stock_data!$B$3:$W$612,9,0),0)</f>
        <v>0</v>
      </c>
      <c r="CV207" s="1">
        <f>IFERROR(VLOOKUP($CK207,stock_data!$B$3:$W$612,10,0),0)</f>
        <v>0</v>
      </c>
      <c r="CW207" s="1">
        <f>IFERROR(VLOOKUP($CK207,stock_data!$B$3:$W$612,11,0),0)</f>
        <v>0</v>
      </c>
      <c r="CX207" s="1">
        <f>IFERROR(VLOOKUP($CK207,stock_data!$B$3:$W$612,12,0),0)</f>
        <v>0</v>
      </c>
      <c r="CY207" s="1">
        <f>IFERROR(VLOOKUP($CK207,stock_data!$B$3:$W$612,13,0),0)</f>
        <v>0</v>
      </c>
      <c r="CZ207" s="1">
        <f>IFERROR(VLOOKUP($CK207,stock_data!$B$3:$W$612,14,0),0)</f>
        <v>0</v>
      </c>
      <c r="DA207" s="1">
        <f>IFERROR(VLOOKUP($CK207,stock_data!$B$3:$W$612,15,0),0)</f>
        <v>0</v>
      </c>
      <c r="DB207" s="1">
        <f>IFERROR(VLOOKUP($CK207,stock_data!$B$3:$W$612,16,0),0)</f>
        <v>0</v>
      </c>
      <c r="DC207" s="1">
        <f>IFERROR(VLOOKUP($CK207,stock_data!$B$3:$W$612,17,0),0)</f>
        <v>0</v>
      </c>
      <c r="DD207" s="1">
        <f>IFERROR(VLOOKUP($CK207,stock_data!$B$3:$W$612,18,0),0)</f>
        <v>0</v>
      </c>
      <c r="DE207" s="1">
        <f>IFERROR(VLOOKUP($CK207,stock_data!$B$3:$W$612,19,0),0)</f>
        <v>0</v>
      </c>
      <c r="DF207" s="1">
        <f>IFERROR(VLOOKUP($CK207,stock_data!$B$3:$W$612,20,0),0)</f>
        <v>0</v>
      </c>
      <c r="DG207" s="1">
        <f>IFERROR(VLOOKUP($CK207,stock_data!$B$3:$W$612,21,0),0)</f>
        <v>0</v>
      </c>
      <c r="DH207" s="1">
        <f>IFERROR(VLOOKUP($CK207,stock_data!$B$3:$W$612,22,0),0)</f>
        <v>0</v>
      </c>
      <c r="DI207" s="1">
        <f t="shared" si="90"/>
        <v>0</v>
      </c>
      <c r="DJ207" s="1">
        <f t="shared" si="91"/>
        <v>0</v>
      </c>
      <c r="DK207" s="3" t="str">
        <f>IFERROR(INDEX(COD_SALES!$B$5:$Z$500,MATCH(resource!$CC207,COD_SALES!$A$5:$A$500,0),MATCH(resource!DK$2,COD_SALES!$B$4:$Z$4,0)),"")</f>
        <v/>
      </c>
      <c r="DL207" s="3" t="str">
        <f>IFERROR(INDEX(COD_SALES!$B$5:$Z$500,MATCH(resource!$CC207,COD_SALES!$A$5:$A$500,0),MATCH(resource!DL$2,COD_SALES!$B$4:$Z$4,0)),"")</f>
        <v/>
      </c>
      <c r="DM207" s="3" t="str">
        <f>IFERROR(INDEX(COD_SALES!$B$5:$Z$500,MATCH(resource!$CC207,COD_SALES!$A$5:$A$500,0),MATCH(resource!DM$2,COD_SALES!$B$4:$Z$4,0)),"")</f>
        <v/>
      </c>
      <c r="DN207" s="3" t="str">
        <f>IFERROR(INDEX(COD_SALES!$B$5:$Z$500,MATCH(resource!$CC207,COD_SALES!$A$5:$A$500,0),MATCH(resource!DN$2,COD_SALES!$B$4:$Z$4,0)),"")</f>
        <v/>
      </c>
      <c r="DO207" s="3" t="str">
        <f>IFERROR(INDEX(COD_SALES!$B$5:$Z$500,MATCH(resource!$CC207,COD_SALES!$A$5:$A$500,0),MATCH(resource!DO$2,COD_SALES!$B$4:$Z$4,0)),"")</f>
        <v/>
      </c>
      <c r="DP207" s="3" t="str">
        <f>IFERROR(INDEX(COD_SALES!$B$5:$Z$500,MATCH(resource!$CC207,COD_SALES!$A$5:$A$500,0),MATCH(resource!DP$2,COD_SALES!$B$4:$Z$4,0)),"")</f>
        <v/>
      </c>
      <c r="DQ207" s="3" t="str">
        <f>IFERROR(INDEX(COD_SALES!$B$5:$Z$500,MATCH(resource!$CC207,COD_SALES!$A$5:$A$500,0),MATCH(resource!DQ$2,COD_SALES!$B$4:$Z$4,0)),"")</f>
        <v/>
      </c>
      <c r="DR207" s="3" t="str">
        <f>IFERROR(INDEX(COD_SALES!$B$5:$Z$500,MATCH(resource!$CC207,COD_SALES!$A$5:$A$500,0),MATCH(resource!DR$2,COD_SALES!$B$4:$Z$4,0)),"")</f>
        <v/>
      </c>
      <c r="DS207" s="3" t="str">
        <f>IFERROR(INDEX(COD_SALES!$B$5:$Z$500,MATCH(resource!$CC207,COD_SALES!$A$5:$A$500,0),MATCH(resource!DS$2,COD_SALES!$B$4:$Z$4,0)),"")</f>
        <v/>
      </c>
      <c r="DT207" s="3" t="str">
        <f>IFERROR(INDEX(COD_SALES!$B$5:$Z$500,MATCH(resource!$CC207,COD_SALES!$A$5:$A$500,0),MATCH(resource!DT$2,COD_SALES!$B$4:$Z$4,0)),"")</f>
        <v/>
      </c>
      <c r="DU207" s="3" t="str">
        <f>IFERROR(INDEX(COD_SALES!$B$5:$Z$500,MATCH(resource!$CC207,COD_SALES!$A$5:$A$500,0),MATCH(resource!DU$2,COD_SALES!$B$4:$Z$4,0)),"")</f>
        <v/>
      </c>
      <c r="DV207" s="3" t="str">
        <f>IFERROR(INDEX(COD_SALES!$B$5:$Z$500,MATCH(resource!$CC207,COD_SALES!$A$5:$A$500,0),MATCH(resource!DV$2,COD_SALES!$B$4:$Z$4,0)),"")</f>
        <v/>
      </c>
      <c r="DW207" s="3" t="str">
        <f>IFERROR(INDEX(COD_SALES!$B$5:$Z$500,MATCH(resource!$CC207,COD_SALES!$A$5:$A$500,0),MATCH(resource!DW$2,COD_SALES!$B$4:$Z$4,0)),"")</f>
        <v/>
      </c>
      <c r="DX207" s="3" t="str">
        <f>IFERROR(INDEX(COD_SALES!$B$5:$Z$500,MATCH(resource!$CC207,COD_SALES!$A$5:$A$500,0),MATCH(resource!DX$2,COD_SALES!$B$4:$Z$4,0)),"")</f>
        <v/>
      </c>
      <c r="DY207" s="3" t="str">
        <f>IFERROR(INDEX(COD_SALES!$B$5:$Z$500,MATCH(resource!$CC207,COD_SALES!$A$5:$A$500,0),MATCH(resource!DY$2,COD_SALES!$B$4:$Z$4,0)),"")</f>
        <v/>
      </c>
      <c r="DZ207" s="3" t="str">
        <f>IFERROR(INDEX(COD_SALES!$B$5:$Z$500,MATCH(resource!$CC207,COD_SALES!$A$5:$A$500,0),MATCH(resource!DZ$2,COD_SALES!$B$4:$Z$4,0)),"")</f>
        <v/>
      </c>
      <c r="EA207" s="3" t="str">
        <f>IFERROR(INDEX(COD_SALES!$B$5:$Z$500,MATCH(resource!$CC207,COD_SALES!$A$5:$A$500,0),MATCH(resource!EA$2,COD_SALES!$B$4:$Z$4,0)),"")</f>
        <v/>
      </c>
      <c r="EB207" s="3">
        <f t="shared" si="92"/>
        <v>0</v>
      </c>
      <c r="ED207" s="3">
        <f>IFERROR(VLOOKUP($CK207,depot_prod_sales!$B$5:$S$200,3,0),0)</f>
        <v>0</v>
      </c>
      <c r="EE207" s="3">
        <f>IFERROR(VLOOKUP($CK207,depot_prod_sales!$B$5:$S$200,4,0),0)</f>
        <v>0</v>
      </c>
      <c r="EF207" s="3">
        <f>IFERROR(VLOOKUP($CK207,depot_prod_sales!$B$5:$S$200,5,0),0)</f>
        <v>0</v>
      </c>
      <c r="EG207" s="3">
        <f>IFERROR(VLOOKUP($CK207,depot_prod_sales!$B$5:$S$200,6,0),0)</f>
        <v>0</v>
      </c>
      <c r="EH207" s="3">
        <f>IFERROR(VLOOKUP($CK207,depot_prod_sales!$B$5:$S$200,7,0),0)</f>
        <v>0</v>
      </c>
      <c r="EI207" s="3">
        <f>IFERROR(VLOOKUP($CK207,depot_prod_sales!$B$5:$S$200,8,0),0)</f>
        <v>0</v>
      </c>
      <c r="EJ207" s="3">
        <f>IFERROR(VLOOKUP($CK207,depot_prod_sales!$B$5:$S$200,9,0),0)</f>
        <v>0</v>
      </c>
      <c r="EK207" s="3">
        <f>IFERROR(VLOOKUP($CK207,depot_prod_sales!$B$5:$S$200,10,0),0)</f>
        <v>0</v>
      </c>
      <c r="EL207" s="3">
        <f>IFERROR(VLOOKUP($CK207,depot_prod_sales!$B$5:$S$200,11,0),0)</f>
        <v>0</v>
      </c>
      <c r="EM207" s="3">
        <f>IFERROR(VLOOKUP($CK207,depot_prod_sales!$B$5:$S$200,12,0),0)</f>
        <v>0</v>
      </c>
      <c r="EN207" s="3">
        <f>IFERROR(VLOOKUP($CK207,depot_prod_sales!$B$5:$S$200,13,0),0)</f>
        <v>0</v>
      </c>
      <c r="EO207" s="3">
        <f>IFERROR(VLOOKUP($CK207,depot_prod_sales!$B$5:$S$200,14,0),0)</f>
        <v>0</v>
      </c>
      <c r="EP207" s="3">
        <f>IFERROR(VLOOKUP($CK207,depot_prod_sales!$B$5:$S$200,15,0),0)</f>
        <v>0</v>
      </c>
      <c r="EQ207" s="3">
        <f>IFERROR(VLOOKUP($CK207,depot_prod_sales!$B$5:$S$200,16,0),0)</f>
        <v>0</v>
      </c>
      <c r="ER207" s="3">
        <f>IFERROR(VLOOKUP($CK207,depot_prod_sales!$B$5:$S$200,17,0),0)</f>
        <v>0</v>
      </c>
      <c r="ES207" s="3">
        <f>IFERROR(VLOOKUP($CK207,depot_prod_sales!$B$5:$S$200,18,0),0)</f>
        <v>0</v>
      </c>
      <c r="ET207" s="116">
        <f t="shared" si="93"/>
        <v>0</v>
      </c>
      <c r="EU207" s="116">
        <f t="shared" si="94"/>
        <v>0</v>
      </c>
      <c r="EW207" s="3">
        <f>IFERROR(VLOOKUP(CC207,data_pull!$AO$25:$AR$546,2,0),0)</f>
        <v>0</v>
      </c>
      <c r="EX207" s="1">
        <f>IFERROR(VLOOKUP(CC207,data_pull!$AO$25:$AR$546,4,0),0)</f>
        <v>55000</v>
      </c>
    </row>
    <row r="208" spans="13:154" x14ac:dyDescent="0.25"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4" t="str">
        <f>sales_data!B207</f>
        <v>Farid Ahmed</v>
      </c>
      <c r="AR208" s="4" t="str">
        <f>sales_data!C207</f>
        <v>Sumon Molla</v>
      </c>
      <c r="AS208" s="5" t="str">
        <f t="shared" si="84"/>
        <v/>
      </c>
      <c r="AT208" s="4" t="str">
        <f>sales_data!I207</f>
        <v>Tania Karim</v>
      </c>
      <c r="AU208" s="4" t="str">
        <f>sales_data!W207</f>
        <v>Central Hospital (Pb)</v>
      </c>
      <c r="AV208" s="1">
        <f>sales_data!N207</f>
        <v>22990.47</v>
      </c>
      <c r="AW208" s="1">
        <f>sales_data!P207</f>
        <v>4</v>
      </c>
      <c r="AX208" s="3">
        <f ca="1">IFERROR(INDEX(INDIRECT("day_wise_sales_data!$B$2:$BZ$599"),MATCH(resource!$CC208,day_wise_sales_data!$A$2:$A$500,0),MATCH(resource!AX$2,INDIRECT("day_wise_sales_data!$B$1:$BZ$1"),0)),0)</f>
        <v>0</v>
      </c>
      <c r="AY208" s="3">
        <f ca="1">IFERROR(INDEX(INDIRECT("day_wise_sales_data!$B$2:$BZ$599"),MATCH(resource!$CC208,day_wise_sales_data!$A$2:$A$500,0),MATCH(resource!AY$2,INDIRECT("day_wise_sales_data!$B$1:$BZ$1"),0)),0)</f>
        <v>0</v>
      </c>
      <c r="AZ208" s="3">
        <f ca="1">IFERROR(INDEX(INDIRECT("day_wise_sales_data!$B$2:$BZ$599"),MATCH(resource!$CC208,day_wise_sales_data!$A$2:$A$500,0),MATCH(resource!AZ$2,INDIRECT("day_wise_sales_data!$B$1:$BZ$1"),0)),0)</f>
        <v>0</v>
      </c>
      <c r="BA208" s="3">
        <f ca="1">IFERROR(INDEX(INDIRECT("day_wise_sales_data!$B$2:$BZ$599"),MATCH(resource!$CC208,day_wise_sales_data!$A$2:$A$500,0),MATCH(resource!BA$2,INDIRECT("day_wise_sales_data!$B$1:$BZ$1"),0)),0)</f>
        <v>0</v>
      </c>
      <c r="BB208" s="3">
        <f ca="1">IFERROR(INDEX(INDIRECT("day_wise_sales_data!$B$2:$BZ$599"),MATCH(resource!$CC208,day_wise_sales_data!$A$2:$A$500,0),MATCH(resource!BB$2,INDIRECT("day_wise_sales_data!$B$1:$BZ$1"),0)),0)</f>
        <v>0</v>
      </c>
      <c r="BC208" s="3">
        <f ca="1">IFERROR(INDEX(INDIRECT("day_wise_sales_data!$B$2:$BZ$599"),MATCH(resource!$CC208,day_wise_sales_data!$A$2:$A$500,0),MATCH(resource!BC$2,INDIRECT("day_wise_sales_data!$B$1:$BZ$1"),0)),0)</f>
        <v>0</v>
      </c>
      <c r="BD208" s="3">
        <f ca="1">IFERROR(INDEX(INDIRECT("day_wise_sales_data!$B$2:$BZ$599"),MATCH(resource!$CC208,day_wise_sales_data!$A$2:$A$500,0),MATCH(resource!BD$2,INDIRECT("day_wise_sales_data!$B$1:$BZ$1"),0)),0)</f>
        <v>0</v>
      </c>
      <c r="BE208" s="3">
        <f ca="1">IFERROR(INDEX(INDIRECT("day_wise_sales_data!$B$2:$BZ$599"),MATCH(resource!$CC208,day_wise_sales_data!$A$2:$A$500,0),MATCH(resource!BE$2,INDIRECT("day_wise_sales_data!$B$1:$BZ$1"),0)),0)</f>
        <v>0</v>
      </c>
      <c r="BF208" s="3">
        <f ca="1">IFERROR(INDEX(INDIRECT("day_wise_sales_data!$B$2:$BZ$599"),MATCH(resource!$CC208,day_wise_sales_data!$A$2:$A$500,0),MATCH(resource!BF$2,INDIRECT("day_wise_sales_data!$B$1:$BZ$1"),0)),0)</f>
        <v>0</v>
      </c>
      <c r="BG208" s="3">
        <f ca="1">IFERROR(INDEX(INDIRECT("day_wise_sales_data!$B$2:$BZ$599"),MATCH(resource!$CC208,day_wise_sales_data!$A$2:$A$500,0),MATCH(resource!BG$2,INDIRECT("day_wise_sales_data!$B$1:$BZ$1"),0)),0)</f>
        <v>2419.08</v>
      </c>
      <c r="BH208" s="3">
        <f ca="1">IFERROR(INDEX(INDIRECT("day_wise_sales_data!$B$2:$BZ$599"),MATCH(resource!$CC208,day_wise_sales_data!$A$2:$A$500,0),MATCH(resource!BH$2,INDIRECT("day_wise_sales_data!$B$1:$BZ$1"),0)),0)</f>
        <v>0</v>
      </c>
      <c r="BI208" s="3">
        <f ca="1">IFERROR(INDEX(INDIRECT("day_wise_sales_data!$B$2:$BZ$599"),MATCH(resource!$CC208,day_wise_sales_data!$A$2:$A$500,0),MATCH(resource!BI$2,INDIRECT("day_wise_sales_data!$B$1:$BZ$1"),0)),0)</f>
        <v>0</v>
      </c>
      <c r="BJ208" s="3">
        <f ca="1">IFERROR(INDEX(INDIRECT("day_wise_sales_data!$B$2:$BZ$599"),MATCH(resource!$CC208,day_wise_sales_data!$A$2:$A$500,0),MATCH(resource!BJ$2,INDIRECT("day_wise_sales_data!$B$1:$BZ$1"),0)),0)</f>
        <v>0</v>
      </c>
      <c r="BK208" s="3">
        <f ca="1">IFERROR(INDEX(INDIRECT("day_wise_sales_data!$B$2:$BZ$599"),MATCH(resource!$CC208,day_wise_sales_data!$A$2:$A$500,0),MATCH(resource!BK$2,INDIRECT("day_wise_sales_data!$B$1:$BZ$1"),0)),0)</f>
        <v>0</v>
      </c>
      <c r="BL208" s="3">
        <f ca="1">IFERROR(INDEX(INDIRECT("day_wise_sales_data!$B$2:$BZ$599"),MATCH(resource!$CC208,day_wise_sales_data!$A$2:$A$500,0),MATCH(resource!BL$2,INDIRECT("day_wise_sales_data!$B$1:$BZ$1"),0)),0)</f>
        <v>0</v>
      </c>
      <c r="BM208" s="3">
        <f ca="1">IFERROR(INDEX(INDIRECT("day_wise_sales_data!$B$2:$BZ$599"),MATCH(resource!$CC208,day_wise_sales_data!$A$2:$A$500,0),MATCH(resource!BM$2,INDIRECT("day_wise_sales_data!$B$1:$BZ$1"),0)),0)</f>
        <v>422.43</v>
      </c>
      <c r="BN208" s="3">
        <f ca="1">IFERROR(INDEX(INDIRECT("day_wise_sales_data!$B$2:$BZ$599"),MATCH(resource!$CC208,day_wise_sales_data!$A$2:$A$500,0),MATCH(resource!BN$2,INDIRECT("day_wise_sales_data!$B$1:$BZ$1"),0)),0)</f>
        <v>0</v>
      </c>
      <c r="BO208" s="3">
        <f ca="1">IFERROR(INDEX(INDIRECT("day_wise_sales_data!$B$2:$BZ$599"),MATCH(resource!$CC208,day_wise_sales_data!$A$2:$A$500,0),MATCH(resource!BO$2,INDIRECT("day_wise_sales_data!$B$1:$BZ$1"),0)),0)</f>
        <v>0</v>
      </c>
      <c r="BP208" s="3">
        <f ca="1">IFERROR(INDEX(INDIRECT("day_wise_sales_data!$B$2:$BZ$599"),MATCH(resource!$CC208,day_wise_sales_data!$A$2:$A$500,0),MATCH(resource!BP$2,INDIRECT("day_wise_sales_data!$B$1:$BZ$1"),0)),0)</f>
        <v>0</v>
      </c>
      <c r="BQ208" s="3">
        <f ca="1">IFERROR(INDEX(INDIRECT("day_wise_sales_data!$B$2:$BZ$599"),MATCH(resource!$CC208,day_wise_sales_data!$A$2:$A$500,0),MATCH(resource!BQ$2,INDIRECT("day_wise_sales_data!$B$1:$BZ$1"),0)),0)</f>
        <v>0</v>
      </c>
      <c r="BR208" s="3">
        <f ca="1">IFERROR(INDEX(INDIRECT("day_wise_sales_data!$B$2:$BZ$599"),MATCH(resource!$CC208,day_wise_sales_data!$A$2:$A$500,0),MATCH(resource!BR$2,INDIRECT("day_wise_sales_data!$B$1:$BZ$1"),0)),0)</f>
        <v>422.43</v>
      </c>
      <c r="BS208" s="3">
        <f ca="1">IFERROR(INDEX(INDIRECT("day_wise_sales_data!$B$2:$BZ$599"),MATCH(resource!$CC208,day_wise_sales_data!$A$2:$A$500,0),MATCH(resource!BS$2,INDIRECT("day_wise_sales_data!$B$1:$BZ$1"),0)),0)</f>
        <v>0</v>
      </c>
      <c r="BT208" s="3">
        <f ca="1">IFERROR(INDEX(INDIRECT("day_wise_sales_data!$B$2:$BZ$599"),MATCH(resource!$CC208,day_wise_sales_data!$A$2:$A$500,0),MATCH(resource!BT$2,INDIRECT("day_wise_sales_data!$B$1:$BZ$1"),0)),0)</f>
        <v>2780</v>
      </c>
      <c r="BU208" s="3">
        <f ca="1">IFERROR(INDEX(INDIRECT("day_wise_sales_data!$B$2:$BZ$599"),MATCH(resource!$CC208,day_wise_sales_data!$A$2:$A$500,0),MATCH(resource!BU$2,INDIRECT("day_wise_sales_data!$B$1:$BZ$1"),0)),0)</f>
        <v>0</v>
      </c>
      <c r="BV208" s="3">
        <f ca="1">IFERROR(INDEX(INDIRECT("day_wise_sales_data!$B$2:$BZ$599"),MATCH(resource!$CC208,day_wise_sales_data!$A$2:$A$500,0),MATCH(resource!BV$2,INDIRECT("day_wise_sales_data!$B$1:$BZ$1"),0)),0)</f>
        <v>0</v>
      </c>
      <c r="BW208" s="3">
        <f ca="1">IFERROR(INDEX(INDIRECT("day_wise_sales_data!$B$2:$BZ$599"),MATCH(resource!$CC208,day_wise_sales_data!$A$2:$A$500,0),MATCH(resource!BW$2,INDIRECT("day_wise_sales_data!$B$1:$BZ$1"),0)),0)</f>
        <v>0</v>
      </c>
      <c r="BX208" s="3">
        <f ca="1">IFERROR(INDEX(INDIRECT("day_wise_sales_data!$B$2:$BZ$599"),MATCH(resource!$CC208,day_wise_sales_data!$A$2:$A$500,0),MATCH(resource!BX$2,INDIRECT("day_wise_sales_data!$B$1:$BZ$1"),0)),0)</f>
        <v>0</v>
      </c>
      <c r="BY208" s="3">
        <f ca="1">IFERROR(INDEX(INDIRECT("day_wise_sales_data!$B$2:$BZ$599"),MATCH(resource!$CC208,day_wise_sales_data!$A$2:$A$500,0),MATCH(resource!BY$2,INDIRECT("day_wise_sales_data!$B$1:$BZ$1"),0)),0)</f>
        <v>0</v>
      </c>
      <c r="BZ208" s="3">
        <f ca="1">IFERROR(INDEX(INDIRECT("day_wise_sales_data!$B$2:$BZ$599"),MATCH(resource!$CC208,day_wise_sales_data!$A$2:$A$500,0),MATCH(resource!BZ$2,INDIRECT("day_wise_sales_data!$B$1:$BZ$1"),0)),0)</f>
        <v>0</v>
      </c>
      <c r="CA208" s="3" t="str">
        <f ca="1">IFERROR(INDEX(INDIRECT("day_wise_sales_data!$B$2:$BZ$599"),MATCH(resource!$CC208,day_wise_sales_data!$A$2:$A$500,0),MATCH(resource!CA$2,INDIRECT("day_wise_sales_data!$B$1:$BZ$1"),0)),0)</f>
        <v>dd</v>
      </c>
      <c r="CC208" s="4" t="str">
        <f>sales_data!H207</f>
        <v>DHK01162</v>
      </c>
      <c r="CD208" s="1">
        <v>206</v>
      </c>
      <c r="CE208" s="1" t="str">
        <f>IF(AQ208=report!$AQ$3,resource!CD208,"")</f>
        <v/>
      </c>
      <c r="CF208" s="5" t="str">
        <f>IFERROR(SMALL($CE$3:$CE$1001,ROWS($CE$3:CE208)),"")</f>
        <v/>
      </c>
      <c r="CH208">
        <f>IFERROR(VLOOKUP($CC208,data_pull!$E$22:$G$700,2,0),0)</f>
        <v>22990.47</v>
      </c>
      <c r="CI208" s="1">
        <f t="shared" si="86"/>
        <v>154</v>
      </c>
      <c r="CJ208" s="1">
        <f t="shared" si="85"/>
        <v>363</v>
      </c>
      <c r="CK208" s="1" t="s">
        <v>1455</v>
      </c>
      <c r="CL208" s="1">
        <f t="shared" si="87"/>
        <v>8</v>
      </c>
      <c r="CM208" s="1" t="str">
        <f>IFERROR(VLOOKUP($CK208,stock_data!$B$3:$W$612,2,0),0)</f>
        <v>KVIT-N INJECTION</v>
      </c>
      <c r="CN208" s="1" t="str">
        <f>IFERROR(VLOOKUP($CK208,stock_data!$B$3:$W$612,4,0),0)</f>
        <v>2x5Amp</v>
      </c>
      <c r="CO208" s="1">
        <f>IFERROR(VLOOKUP($CK208,stock_data!$B$3:$W$612,5,0),0)</f>
        <v>210</v>
      </c>
      <c r="CP208" s="3">
        <f t="shared" si="88"/>
        <v>363</v>
      </c>
      <c r="CQ208" s="3">
        <f t="shared" si="89"/>
        <v>76230</v>
      </c>
      <c r="CR208" s="1">
        <f>IFERROR(VLOOKUP($CK208,stock_data!$B$3:$W$612,6,0),0)</f>
        <v>0</v>
      </c>
      <c r="CS208" s="1">
        <f>IFERROR(VLOOKUP($CK208,stock_data!$B$3:$W$612,7,0),0)</f>
        <v>0</v>
      </c>
      <c r="CT208" s="1">
        <f>IFERROR(VLOOKUP($CK208,stock_data!$B$3:$W$612,8,0),0)</f>
        <v>0</v>
      </c>
      <c r="CU208" s="1">
        <f>IFERROR(VLOOKUP($CK208,stock_data!$B$3:$W$612,9,0),0)</f>
        <v>0</v>
      </c>
      <c r="CV208" s="1">
        <f>IFERROR(VLOOKUP($CK208,stock_data!$B$3:$W$612,10,0),0)</f>
        <v>0</v>
      </c>
      <c r="CW208" s="1">
        <f>IFERROR(VLOOKUP($CK208,stock_data!$B$3:$W$612,11,0),0)</f>
        <v>0</v>
      </c>
      <c r="CX208" s="1">
        <f>IFERROR(VLOOKUP($CK208,stock_data!$B$3:$W$612,12,0),0)</f>
        <v>0</v>
      </c>
      <c r="CY208" s="1">
        <f>IFERROR(VLOOKUP($CK208,stock_data!$B$3:$W$612,13,0),0)</f>
        <v>0</v>
      </c>
      <c r="CZ208" s="1">
        <f>IFERROR(VLOOKUP($CK208,stock_data!$B$3:$W$612,14,0),0)</f>
        <v>0</v>
      </c>
      <c r="DA208" s="1">
        <f>IFERROR(VLOOKUP($CK208,stock_data!$B$3:$W$612,15,0),0)</f>
        <v>0</v>
      </c>
      <c r="DB208" s="1">
        <f>IFERROR(VLOOKUP($CK208,stock_data!$B$3:$W$612,16,0),0)</f>
        <v>0</v>
      </c>
      <c r="DC208" s="1">
        <f>IFERROR(VLOOKUP($CK208,stock_data!$B$3:$W$612,17,0),0)</f>
        <v>0</v>
      </c>
      <c r="DD208" s="1">
        <f>IFERROR(VLOOKUP($CK208,stock_data!$B$3:$W$612,18,0),0)</f>
        <v>0</v>
      </c>
      <c r="DE208" s="1">
        <f>IFERROR(VLOOKUP($CK208,stock_data!$B$3:$W$612,19,0),0)</f>
        <v>0</v>
      </c>
      <c r="DF208" s="1">
        <f>IFERROR(VLOOKUP($CK208,stock_data!$B$3:$W$612,20,0),0)</f>
        <v>0</v>
      </c>
      <c r="DG208" s="1">
        <f>IFERROR(VLOOKUP($CK208,stock_data!$B$3:$W$612,21,0),0)</f>
        <v>0</v>
      </c>
      <c r="DH208" s="1">
        <f>IFERROR(VLOOKUP($CK208,stock_data!$B$3:$W$612,22,0),0)</f>
        <v>0</v>
      </c>
      <c r="DI208" s="1">
        <f t="shared" si="90"/>
        <v>0</v>
      </c>
      <c r="DJ208" s="1">
        <f t="shared" si="91"/>
        <v>0</v>
      </c>
      <c r="DK208" s="3">
        <f>IFERROR(INDEX(COD_SALES!$B$5:$Z$500,MATCH(resource!$CC208,COD_SALES!$A$5:$A$500,0),MATCH(resource!DK$2,COD_SALES!$B$4:$Z$4,0)),"")</f>
        <v>0</v>
      </c>
      <c r="DL208" s="3">
        <f>IFERROR(INDEX(COD_SALES!$B$5:$Z$500,MATCH(resource!$CC208,COD_SALES!$A$5:$A$500,0),MATCH(resource!DL$2,COD_SALES!$B$4:$Z$4,0)),"")</f>
        <v>0</v>
      </c>
      <c r="DM208" s="3">
        <f>IFERROR(INDEX(COD_SALES!$B$5:$Z$500,MATCH(resource!$CC208,COD_SALES!$A$5:$A$500,0),MATCH(resource!DM$2,COD_SALES!$B$4:$Z$4,0)),"")</f>
        <v>0</v>
      </c>
      <c r="DN208" s="3" t="str">
        <f>IFERROR(INDEX(COD_SALES!$B$5:$Z$500,MATCH(resource!$CC208,COD_SALES!$A$5:$A$500,0),MATCH(resource!DN$2,COD_SALES!$B$4:$Z$4,0)),"")</f>
        <v/>
      </c>
      <c r="DO208" s="3">
        <f>IFERROR(INDEX(COD_SALES!$B$5:$Z$500,MATCH(resource!$CC208,COD_SALES!$A$5:$A$500,0),MATCH(resource!DO$2,COD_SALES!$B$4:$Z$4,0)),"")</f>
        <v>0</v>
      </c>
      <c r="DP208" s="3">
        <f>IFERROR(INDEX(COD_SALES!$B$5:$Z$500,MATCH(resource!$CC208,COD_SALES!$A$5:$A$500,0),MATCH(resource!DP$2,COD_SALES!$B$4:$Z$4,0)),"")</f>
        <v>0</v>
      </c>
      <c r="DQ208" s="3" t="str">
        <f>IFERROR(INDEX(COD_SALES!$B$5:$Z$500,MATCH(resource!$CC208,COD_SALES!$A$5:$A$500,0),MATCH(resource!DQ$2,COD_SALES!$B$4:$Z$4,0)),"")</f>
        <v/>
      </c>
      <c r="DR208" s="3">
        <f>IFERROR(INDEX(COD_SALES!$B$5:$Z$500,MATCH(resource!$CC208,COD_SALES!$A$5:$A$500,0),MATCH(resource!DR$2,COD_SALES!$B$4:$Z$4,0)),"")</f>
        <v>0</v>
      </c>
      <c r="DS208" s="3">
        <f>IFERROR(INDEX(COD_SALES!$B$5:$Z$500,MATCH(resource!$CC208,COD_SALES!$A$5:$A$500,0),MATCH(resource!DS$2,COD_SALES!$B$4:$Z$4,0)),"")</f>
        <v>2</v>
      </c>
      <c r="DT208" s="3">
        <f>IFERROR(INDEX(COD_SALES!$B$5:$Z$500,MATCH(resource!$CC208,COD_SALES!$A$5:$A$500,0),MATCH(resource!DT$2,COD_SALES!$B$4:$Z$4,0)),"")</f>
        <v>0</v>
      </c>
      <c r="DU208" s="3">
        <f>IFERROR(INDEX(COD_SALES!$B$5:$Z$500,MATCH(resource!$CC208,COD_SALES!$A$5:$A$500,0),MATCH(resource!DU$2,COD_SALES!$B$4:$Z$4,0)),"")</f>
        <v>0</v>
      </c>
      <c r="DV208" s="3">
        <f>IFERROR(INDEX(COD_SALES!$B$5:$Z$500,MATCH(resource!$CC208,COD_SALES!$A$5:$A$500,0),MATCH(resource!DV$2,COD_SALES!$B$4:$Z$4,0)),"")</f>
        <v>0</v>
      </c>
      <c r="DW208" s="3">
        <f>IFERROR(INDEX(COD_SALES!$B$5:$Z$500,MATCH(resource!$CC208,COD_SALES!$A$5:$A$500,0),MATCH(resource!DW$2,COD_SALES!$B$4:$Z$4,0)),"")</f>
        <v>0</v>
      </c>
      <c r="DX208" s="3">
        <f>IFERROR(INDEX(COD_SALES!$B$5:$Z$500,MATCH(resource!$CC208,COD_SALES!$A$5:$A$500,0),MATCH(resource!DX$2,COD_SALES!$B$4:$Z$4,0)),"")</f>
        <v>0</v>
      </c>
      <c r="DY208" s="3">
        <f>IFERROR(INDEX(COD_SALES!$B$5:$Z$500,MATCH(resource!$CC208,COD_SALES!$A$5:$A$500,0),MATCH(resource!DY$2,COD_SALES!$B$4:$Z$4,0)),"")</f>
        <v>0</v>
      </c>
      <c r="DZ208" s="3">
        <f>IFERROR(INDEX(COD_SALES!$B$5:$Z$500,MATCH(resource!$CC208,COD_SALES!$A$5:$A$500,0),MATCH(resource!DZ$2,COD_SALES!$B$4:$Z$4,0)),"")</f>
        <v>0</v>
      </c>
      <c r="EA208" s="3">
        <f>IFERROR(INDEX(COD_SALES!$B$5:$Z$500,MATCH(resource!$CC208,COD_SALES!$A$5:$A$500,0),MATCH(resource!EA$2,COD_SALES!$B$4:$Z$4,0)),"")</f>
        <v>0</v>
      </c>
      <c r="EB208" s="3">
        <f t="shared" si="92"/>
        <v>422.42</v>
      </c>
      <c r="ED208" s="3">
        <f>IFERROR(VLOOKUP($CK208,depot_prod_sales!$B$5:$S$200,3,0),0)</f>
        <v>0</v>
      </c>
      <c r="EE208" s="3">
        <f>IFERROR(VLOOKUP($CK208,depot_prod_sales!$B$5:$S$200,4,0),0)</f>
        <v>0</v>
      </c>
      <c r="EF208" s="3">
        <f>IFERROR(VLOOKUP($CK208,depot_prod_sales!$B$5:$S$200,5,0),0)</f>
        <v>0</v>
      </c>
      <c r="EG208" s="3">
        <f>IFERROR(VLOOKUP($CK208,depot_prod_sales!$B$5:$S$200,6,0),0)</f>
        <v>0</v>
      </c>
      <c r="EH208" s="3">
        <f>IFERROR(VLOOKUP($CK208,depot_prod_sales!$B$5:$S$200,7,0),0)</f>
        <v>0</v>
      </c>
      <c r="EI208" s="3">
        <f>IFERROR(VLOOKUP($CK208,depot_prod_sales!$B$5:$S$200,8,0),0)</f>
        <v>0</v>
      </c>
      <c r="EJ208" s="3">
        <f>IFERROR(VLOOKUP($CK208,depot_prod_sales!$B$5:$S$200,9,0),0)</f>
        <v>0</v>
      </c>
      <c r="EK208" s="3">
        <f>IFERROR(VLOOKUP($CK208,depot_prod_sales!$B$5:$S$200,10,0),0)</f>
        <v>0</v>
      </c>
      <c r="EL208" s="3">
        <f>IFERROR(VLOOKUP($CK208,depot_prod_sales!$B$5:$S$200,11,0),0)</f>
        <v>0</v>
      </c>
      <c r="EM208" s="3">
        <f>IFERROR(VLOOKUP($CK208,depot_prod_sales!$B$5:$S$200,12,0),0)</f>
        <v>0</v>
      </c>
      <c r="EN208" s="3">
        <f>IFERROR(VLOOKUP($CK208,depot_prod_sales!$B$5:$S$200,13,0),0)</f>
        <v>0</v>
      </c>
      <c r="EO208" s="3">
        <f>IFERROR(VLOOKUP($CK208,depot_prod_sales!$B$5:$S$200,14,0),0)</f>
        <v>0</v>
      </c>
      <c r="EP208" s="3">
        <f>IFERROR(VLOOKUP($CK208,depot_prod_sales!$B$5:$S$200,15,0),0)</f>
        <v>0</v>
      </c>
      <c r="EQ208" s="3">
        <f>IFERROR(VLOOKUP($CK208,depot_prod_sales!$B$5:$S$200,16,0),0)</f>
        <v>0</v>
      </c>
      <c r="ER208" s="3">
        <f>IFERROR(VLOOKUP($CK208,depot_prod_sales!$B$5:$S$200,17,0),0)</f>
        <v>0</v>
      </c>
      <c r="ES208" s="3">
        <f>IFERROR(VLOOKUP($CK208,depot_prod_sales!$B$5:$S$200,18,0),0)</f>
        <v>0</v>
      </c>
      <c r="ET208" s="116">
        <f t="shared" si="93"/>
        <v>0</v>
      </c>
      <c r="EU208" s="116">
        <f t="shared" si="94"/>
        <v>0</v>
      </c>
      <c r="EW208" s="3">
        <f>IFERROR(VLOOKUP(CC208,data_pull!$AO$25:$AR$546,2,0),0)</f>
        <v>1</v>
      </c>
      <c r="EX208" s="1">
        <f>IFERROR(VLOOKUP(CC208,data_pull!$AO$25:$AR$546,4,0),0)</f>
        <v>30000</v>
      </c>
    </row>
    <row r="209" spans="13:154" x14ac:dyDescent="0.25"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4" t="str">
        <f>sales_data!B208</f>
        <v>Nasir Uddin Sarder</v>
      </c>
      <c r="AR209" s="4" t="str">
        <f>sales_data!C208</f>
        <v>Abdus Salam Howlader</v>
      </c>
      <c r="AS209" s="5" t="str">
        <f t="shared" si="84"/>
        <v>Abdus Salam Howlader</v>
      </c>
      <c r="AT209" s="4" t="str">
        <f>sales_data!I208</f>
        <v>Abdur Rahim-2</v>
      </c>
      <c r="AU209" s="4" t="str">
        <f>sales_data!W208</f>
        <v>Nagbari (Cb)</v>
      </c>
      <c r="AV209" s="1">
        <f>sales_data!N208</f>
        <v>57706.73</v>
      </c>
      <c r="AW209" s="1">
        <f>sales_data!P208</f>
        <v>51</v>
      </c>
      <c r="AX209" s="3">
        <f ca="1">IFERROR(INDEX(INDIRECT("day_wise_sales_data!$B$2:$BZ$599"),MATCH(resource!$CC209,day_wise_sales_data!$A$2:$A$500,0),MATCH(resource!AX$2,INDIRECT("day_wise_sales_data!$B$1:$BZ$1"),0)),0)</f>
        <v>0</v>
      </c>
      <c r="AY209" s="3">
        <f ca="1">IFERROR(INDEX(INDIRECT("day_wise_sales_data!$B$2:$BZ$599"),MATCH(resource!$CC209,day_wise_sales_data!$A$2:$A$500,0),MATCH(resource!AY$2,INDIRECT("day_wise_sales_data!$B$1:$BZ$1"),0)),0)</f>
        <v>0</v>
      </c>
      <c r="AZ209" s="3">
        <f ca="1">IFERROR(INDEX(INDIRECT("day_wise_sales_data!$B$2:$BZ$599"),MATCH(resource!$CC209,day_wise_sales_data!$A$2:$A$500,0),MATCH(resource!AZ$2,INDIRECT("day_wise_sales_data!$B$1:$BZ$1"),0)),0)</f>
        <v>0</v>
      </c>
      <c r="BA209" s="3">
        <f ca="1">IFERROR(INDEX(INDIRECT("day_wise_sales_data!$B$2:$BZ$599"),MATCH(resource!$CC209,day_wise_sales_data!$A$2:$A$500,0),MATCH(resource!BA$2,INDIRECT("day_wise_sales_data!$B$1:$BZ$1"),0)),0)</f>
        <v>0</v>
      </c>
      <c r="BB209" s="3">
        <f ca="1">IFERROR(INDEX(INDIRECT("day_wise_sales_data!$B$2:$BZ$599"),MATCH(resource!$CC209,day_wise_sales_data!$A$2:$A$500,0),MATCH(resource!BB$2,INDIRECT("day_wise_sales_data!$B$1:$BZ$1"),0)),0)</f>
        <v>0</v>
      </c>
      <c r="BC209" s="3">
        <f ca="1">IFERROR(INDEX(INDIRECT("day_wise_sales_data!$B$2:$BZ$599"),MATCH(resource!$CC209,day_wise_sales_data!$A$2:$A$500,0),MATCH(resource!BC$2,INDIRECT("day_wise_sales_data!$B$1:$BZ$1"),0)),0)</f>
        <v>0</v>
      </c>
      <c r="BD209" s="3">
        <f ca="1">IFERROR(INDEX(INDIRECT("day_wise_sales_data!$B$2:$BZ$599"),MATCH(resource!$CC209,day_wise_sales_data!$A$2:$A$500,0),MATCH(resource!BD$2,INDIRECT("day_wise_sales_data!$B$1:$BZ$1"),0)),0)</f>
        <v>0</v>
      </c>
      <c r="BE209" s="3">
        <f ca="1">IFERROR(INDEX(INDIRECT("day_wise_sales_data!$B$2:$BZ$599"),MATCH(resource!$CC209,day_wise_sales_data!$A$2:$A$500,0),MATCH(resource!BE$2,INDIRECT("day_wise_sales_data!$B$1:$BZ$1"),0)),0)</f>
        <v>0</v>
      </c>
      <c r="BF209" s="3">
        <f ca="1">IFERROR(INDEX(INDIRECT("day_wise_sales_data!$B$2:$BZ$599"),MATCH(resource!$CC209,day_wise_sales_data!$A$2:$A$500,0),MATCH(resource!BF$2,INDIRECT("day_wise_sales_data!$B$1:$BZ$1"),0)),0)</f>
        <v>12271.76</v>
      </c>
      <c r="BG209" s="3">
        <f ca="1">IFERROR(INDEX(INDIRECT("day_wise_sales_data!$B$2:$BZ$599"),MATCH(resource!$CC209,day_wise_sales_data!$A$2:$A$500,0),MATCH(resource!BG$2,INDIRECT("day_wise_sales_data!$B$1:$BZ$1"),0)),0)</f>
        <v>0</v>
      </c>
      <c r="BH209" s="3">
        <f ca="1">IFERROR(INDEX(INDIRECT("day_wise_sales_data!$B$2:$BZ$599"),MATCH(resource!$CC209,day_wise_sales_data!$A$2:$A$500,0),MATCH(resource!BH$2,INDIRECT("day_wise_sales_data!$B$1:$BZ$1"),0)),0)</f>
        <v>9267.2999999999993</v>
      </c>
      <c r="BI209" s="3">
        <f ca="1">IFERROR(INDEX(INDIRECT("day_wise_sales_data!$B$2:$BZ$599"),MATCH(resource!$CC209,day_wise_sales_data!$A$2:$A$500,0),MATCH(resource!BI$2,INDIRECT("day_wise_sales_data!$B$1:$BZ$1"),0)),0)</f>
        <v>0</v>
      </c>
      <c r="BJ209" s="3">
        <f ca="1">IFERROR(INDEX(INDIRECT("day_wise_sales_data!$B$2:$BZ$599"),MATCH(resource!$CC209,day_wise_sales_data!$A$2:$A$500,0),MATCH(resource!BJ$2,INDIRECT("day_wise_sales_data!$B$1:$BZ$1"),0)),0)</f>
        <v>0</v>
      </c>
      <c r="BK209" s="3">
        <f ca="1">IFERROR(INDEX(INDIRECT("day_wise_sales_data!$B$2:$BZ$599"),MATCH(resource!$CC209,day_wise_sales_data!$A$2:$A$500,0),MATCH(resource!BK$2,INDIRECT("day_wise_sales_data!$B$1:$BZ$1"),0)),0)</f>
        <v>0</v>
      </c>
      <c r="BL209" s="3">
        <f ca="1">IFERROR(INDEX(INDIRECT("day_wise_sales_data!$B$2:$BZ$599"),MATCH(resource!$CC209,day_wise_sales_data!$A$2:$A$500,0),MATCH(resource!BL$2,INDIRECT("day_wise_sales_data!$B$1:$BZ$1"),0)),0)</f>
        <v>1750</v>
      </c>
      <c r="BM209" s="3">
        <f ca="1">IFERROR(INDEX(INDIRECT("day_wise_sales_data!$B$2:$BZ$599"),MATCH(resource!$CC209,day_wise_sales_data!$A$2:$A$500,0),MATCH(resource!BM$2,INDIRECT("day_wise_sales_data!$B$1:$BZ$1"),0)),0)</f>
        <v>9307.66</v>
      </c>
      <c r="BN209" s="3">
        <f ca="1">IFERROR(INDEX(INDIRECT("day_wise_sales_data!$B$2:$BZ$599"),MATCH(resource!$CC209,day_wise_sales_data!$A$2:$A$500,0),MATCH(resource!BN$2,INDIRECT("day_wise_sales_data!$B$1:$BZ$1"),0)),0)</f>
        <v>616</v>
      </c>
      <c r="BO209" s="3">
        <f ca="1">IFERROR(INDEX(INDIRECT("day_wise_sales_data!$B$2:$BZ$599"),MATCH(resource!$CC209,day_wise_sales_data!$A$2:$A$500,0),MATCH(resource!BO$2,INDIRECT("day_wise_sales_data!$B$1:$BZ$1"),0)),0)</f>
        <v>0</v>
      </c>
      <c r="BP209" s="3">
        <f ca="1">IFERROR(INDEX(INDIRECT("day_wise_sales_data!$B$2:$BZ$599"),MATCH(resource!$CC209,day_wise_sales_data!$A$2:$A$500,0),MATCH(resource!BP$2,INDIRECT("day_wise_sales_data!$B$1:$BZ$1"),0)),0)</f>
        <v>0</v>
      </c>
      <c r="BQ209" s="3">
        <f ca="1">IFERROR(INDEX(INDIRECT("day_wise_sales_data!$B$2:$BZ$599"),MATCH(resource!$CC209,day_wise_sales_data!$A$2:$A$500,0),MATCH(resource!BQ$2,INDIRECT("day_wise_sales_data!$B$1:$BZ$1"),0)),0)</f>
        <v>0</v>
      </c>
      <c r="BR209" s="3">
        <f ca="1">IFERROR(INDEX(INDIRECT("day_wise_sales_data!$B$2:$BZ$599"),MATCH(resource!$CC209,day_wise_sales_data!$A$2:$A$500,0),MATCH(resource!BR$2,INDIRECT("day_wise_sales_data!$B$1:$BZ$1"),0)),0)</f>
        <v>0</v>
      </c>
      <c r="BS209" s="3">
        <f ca="1">IFERROR(INDEX(INDIRECT("day_wise_sales_data!$B$2:$BZ$599"),MATCH(resource!$CC209,day_wise_sales_data!$A$2:$A$500,0),MATCH(resource!BS$2,INDIRECT("day_wise_sales_data!$B$1:$BZ$1"),0)),0)</f>
        <v>0</v>
      </c>
      <c r="BT209" s="3">
        <f ca="1">IFERROR(INDEX(INDIRECT("day_wise_sales_data!$B$2:$BZ$599"),MATCH(resource!$CC209,day_wise_sales_data!$A$2:$A$500,0),MATCH(resource!BT$2,INDIRECT("day_wise_sales_data!$B$1:$BZ$1"),0)),0)</f>
        <v>0</v>
      </c>
      <c r="BU209" s="3">
        <f ca="1">IFERROR(INDEX(INDIRECT("day_wise_sales_data!$B$2:$BZ$599"),MATCH(resource!$CC209,day_wise_sales_data!$A$2:$A$500,0),MATCH(resource!BU$2,INDIRECT("day_wise_sales_data!$B$1:$BZ$1"),0)),0)</f>
        <v>5086.0200000000004</v>
      </c>
      <c r="BV209" s="3">
        <f ca="1">IFERROR(INDEX(INDIRECT("day_wise_sales_data!$B$2:$BZ$599"),MATCH(resource!$CC209,day_wise_sales_data!$A$2:$A$500,0),MATCH(resource!BV$2,INDIRECT("day_wise_sales_data!$B$1:$BZ$1"),0)),0)</f>
        <v>0</v>
      </c>
      <c r="BW209" s="3">
        <f ca="1">IFERROR(INDEX(INDIRECT("day_wise_sales_data!$B$2:$BZ$599"),MATCH(resource!$CC209,day_wise_sales_data!$A$2:$A$500,0),MATCH(resource!BW$2,INDIRECT("day_wise_sales_data!$B$1:$BZ$1"),0)),0)</f>
        <v>-32704.7</v>
      </c>
      <c r="BX209" s="3">
        <f ca="1">IFERROR(INDEX(INDIRECT("day_wise_sales_data!$B$2:$BZ$599"),MATCH(resource!$CC209,day_wise_sales_data!$A$2:$A$500,0),MATCH(resource!BX$2,INDIRECT("day_wise_sales_data!$B$1:$BZ$1"),0)),0)</f>
        <v>0</v>
      </c>
      <c r="BY209" s="3">
        <f ca="1">IFERROR(INDEX(INDIRECT("day_wise_sales_data!$B$2:$BZ$599"),MATCH(resource!$CC209,day_wise_sales_data!$A$2:$A$500,0),MATCH(resource!BY$2,INDIRECT("day_wise_sales_data!$B$1:$BZ$1"),0)),0)</f>
        <v>0</v>
      </c>
      <c r="BZ209" s="3">
        <f ca="1">IFERROR(INDEX(INDIRECT("day_wise_sales_data!$B$2:$BZ$599"),MATCH(resource!$CC209,day_wise_sales_data!$A$2:$A$500,0),MATCH(resource!BZ$2,INDIRECT("day_wise_sales_data!$B$1:$BZ$1"),0)),0)</f>
        <v>52112.69</v>
      </c>
      <c r="CA209" s="3" t="str">
        <f ca="1">IFERROR(INDEX(INDIRECT("day_wise_sales_data!$B$2:$BZ$599"),MATCH(resource!$CC209,day_wise_sales_data!$A$2:$A$500,0),MATCH(resource!CA$2,INDIRECT("day_wise_sales_data!$B$1:$BZ$1"),0)),0)</f>
        <v>dd</v>
      </c>
      <c r="CC209" s="4" t="str">
        <f>sales_data!H208</f>
        <v>DHK012110</v>
      </c>
      <c r="CD209" s="1">
        <v>207</v>
      </c>
      <c r="CE209" s="1" t="str">
        <f>IF(AQ209=report!$AQ$3,resource!CD209,"")</f>
        <v/>
      </c>
      <c r="CF209" s="5" t="str">
        <f>IFERROR(SMALL($CE$3:$CE$1001,ROWS($CE$3:CE209)),"")</f>
        <v/>
      </c>
      <c r="CH209">
        <f>IFERROR(VLOOKUP($CC209,data_pull!$E$22:$G$700,2,0),0)</f>
        <v>57706.73</v>
      </c>
      <c r="CI209" s="1">
        <f t="shared" si="86"/>
        <v>13</v>
      </c>
      <c r="CJ209" s="1">
        <f t="shared" si="85"/>
        <v>0</v>
      </c>
      <c r="CK209" s="1" t="s">
        <v>1456</v>
      </c>
      <c r="CL209" s="1">
        <f t="shared" si="87"/>
        <v>111</v>
      </c>
      <c r="CM209" s="1" t="str">
        <f>IFERROR(VLOOKUP($CK209,stock_data!$B$3:$W$612,2,0),0)</f>
        <v>KVIT-N TABLET</v>
      </c>
      <c r="CN209" s="1" t="str">
        <f>IFERROR(VLOOKUP($CK209,stock_data!$B$3:$W$612,4,0),0)</f>
        <v>30's</v>
      </c>
      <c r="CO209" s="1">
        <f>IFERROR(VLOOKUP($CK209,stock_data!$B$3:$W$612,5,0),0)</f>
        <v>211.2</v>
      </c>
      <c r="CP209" s="3">
        <f t="shared" si="88"/>
        <v>0</v>
      </c>
      <c r="CQ209" s="3">
        <f t="shared" si="89"/>
        <v>0</v>
      </c>
      <c r="CR209" s="1">
        <f>IFERROR(VLOOKUP($CK209,stock_data!$B$3:$W$612,6,0),0)</f>
        <v>180</v>
      </c>
      <c r="CS209" s="1">
        <f>IFERROR(VLOOKUP($CK209,stock_data!$B$3:$W$612,7,0),0)</f>
        <v>208</v>
      </c>
      <c r="CT209" s="1">
        <f>IFERROR(VLOOKUP($CK209,stock_data!$B$3:$W$612,8,0),0)</f>
        <v>293</v>
      </c>
      <c r="CU209" s="1">
        <f>IFERROR(VLOOKUP($CK209,stock_data!$B$3:$W$612,9,0),0)</f>
        <v>0</v>
      </c>
      <c r="CV209" s="1">
        <f>IFERROR(VLOOKUP($CK209,stock_data!$B$3:$W$612,10,0),0)</f>
        <v>228</v>
      </c>
      <c r="CW209" s="1">
        <f>IFERROR(VLOOKUP($CK209,stock_data!$B$3:$W$612,11,0),0)</f>
        <v>229</v>
      </c>
      <c r="CX209" s="1">
        <f>IFERROR(VLOOKUP($CK209,stock_data!$B$3:$W$612,12,0),0)</f>
        <v>2026</v>
      </c>
      <c r="CY209" s="1">
        <f>IFERROR(VLOOKUP($CK209,stock_data!$B$3:$W$612,13,0),0)</f>
        <v>295</v>
      </c>
      <c r="CZ209" s="1">
        <f>IFERROR(VLOOKUP($CK209,stock_data!$B$3:$W$612,14,0),0)</f>
        <v>165</v>
      </c>
      <c r="DA209" s="1">
        <f>IFERROR(VLOOKUP($CK209,stock_data!$B$3:$W$612,15,0),0)</f>
        <v>346</v>
      </c>
      <c r="DB209" s="1">
        <f>IFERROR(VLOOKUP($CK209,stock_data!$B$3:$W$612,16,0),0)</f>
        <v>237</v>
      </c>
      <c r="DC209" s="1">
        <f>IFERROR(VLOOKUP($CK209,stock_data!$B$3:$W$612,17,0),0)</f>
        <v>10</v>
      </c>
      <c r="DD209" s="1">
        <f>IFERROR(VLOOKUP($CK209,stock_data!$B$3:$W$612,18,0),0)</f>
        <v>171</v>
      </c>
      <c r="DE209" s="1">
        <f>IFERROR(VLOOKUP($CK209,stock_data!$B$3:$W$612,19,0),0)</f>
        <v>228</v>
      </c>
      <c r="DF209" s="1">
        <f>IFERROR(VLOOKUP($CK209,stock_data!$B$3:$W$612,20,0),0)</f>
        <v>305</v>
      </c>
      <c r="DG209" s="1">
        <f>IFERROR(VLOOKUP($CK209,stock_data!$B$3:$W$612,21,0),0)</f>
        <v>272</v>
      </c>
      <c r="DH209" s="1">
        <f>IFERROR(VLOOKUP($CK209,stock_data!$B$3:$W$612,22,0),0)</f>
        <v>363</v>
      </c>
      <c r="DI209" s="1">
        <f t="shared" si="90"/>
        <v>5556</v>
      </c>
      <c r="DJ209" s="1">
        <f t="shared" si="91"/>
        <v>1173427.2</v>
      </c>
      <c r="DK209" s="3">
        <f>IFERROR(INDEX(COD_SALES!$B$5:$Z$500,MATCH(resource!$CC209,COD_SALES!$A$5:$A$500,0),MATCH(resource!DK$2,COD_SALES!$B$4:$Z$4,0)),"")</f>
        <v>10</v>
      </c>
      <c r="DL209" s="3">
        <f>IFERROR(INDEX(COD_SALES!$B$5:$Z$500,MATCH(resource!$CC209,COD_SALES!$A$5:$A$500,0),MATCH(resource!DL$2,COD_SALES!$B$4:$Z$4,0)),"")</f>
        <v>0</v>
      </c>
      <c r="DM209" s="3">
        <f>IFERROR(INDEX(COD_SALES!$B$5:$Z$500,MATCH(resource!$CC209,COD_SALES!$A$5:$A$500,0),MATCH(resource!DM$2,COD_SALES!$B$4:$Z$4,0)),"")</f>
        <v>0</v>
      </c>
      <c r="DN209" s="3" t="str">
        <f>IFERROR(INDEX(COD_SALES!$B$5:$Z$500,MATCH(resource!$CC209,COD_SALES!$A$5:$A$500,0),MATCH(resource!DN$2,COD_SALES!$B$4:$Z$4,0)),"")</f>
        <v/>
      </c>
      <c r="DO209" s="3">
        <f>IFERROR(INDEX(COD_SALES!$B$5:$Z$500,MATCH(resource!$CC209,COD_SALES!$A$5:$A$500,0),MATCH(resource!DO$2,COD_SALES!$B$4:$Z$4,0)),"")</f>
        <v>0</v>
      </c>
      <c r="DP209" s="3">
        <f>IFERROR(INDEX(COD_SALES!$B$5:$Z$500,MATCH(resource!$CC209,COD_SALES!$A$5:$A$500,0),MATCH(resource!DP$2,COD_SALES!$B$4:$Z$4,0)),"")</f>
        <v>0</v>
      </c>
      <c r="DQ209" s="3" t="str">
        <f>IFERROR(INDEX(COD_SALES!$B$5:$Z$500,MATCH(resource!$CC209,COD_SALES!$A$5:$A$500,0),MATCH(resource!DQ$2,COD_SALES!$B$4:$Z$4,0)),"")</f>
        <v/>
      </c>
      <c r="DR209" s="3">
        <f>IFERROR(INDEX(COD_SALES!$B$5:$Z$500,MATCH(resource!$CC209,COD_SALES!$A$5:$A$500,0),MATCH(resource!DR$2,COD_SALES!$B$4:$Z$4,0)),"")</f>
        <v>7</v>
      </c>
      <c r="DS209" s="3">
        <f>IFERROR(INDEX(COD_SALES!$B$5:$Z$500,MATCH(resource!$CC209,COD_SALES!$A$5:$A$500,0),MATCH(resource!DS$2,COD_SALES!$B$4:$Z$4,0)),"")</f>
        <v>4</v>
      </c>
      <c r="DT209" s="3">
        <f>IFERROR(INDEX(COD_SALES!$B$5:$Z$500,MATCH(resource!$CC209,COD_SALES!$A$5:$A$500,0),MATCH(resource!DT$2,COD_SALES!$B$4:$Z$4,0)),"")</f>
        <v>30</v>
      </c>
      <c r="DU209" s="3">
        <f>IFERROR(INDEX(COD_SALES!$B$5:$Z$500,MATCH(resource!$CC209,COD_SALES!$A$5:$A$500,0),MATCH(resource!DU$2,COD_SALES!$B$4:$Z$4,0)),"")</f>
        <v>0</v>
      </c>
      <c r="DV209" s="3">
        <f>IFERROR(INDEX(COD_SALES!$B$5:$Z$500,MATCH(resource!$CC209,COD_SALES!$A$5:$A$500,0),MATCH(resource!DV$2,COD_SALES!$B$4:$Z$4,0)),"")</f>
        <v>0</v>
      </c>
      <c r="DW209" s="3">
        <f>IFERROR(INDEX(COD_SALES!$B$5:$Z$500,MATCH(resource!$CC209,COD_SALES!$A$5:$A$500,0),MATCH(resource!DW$2,COD_SALES!$B$4:$Z$4,0)),"")</f>
        <v>8</v>
      </c>
      <c r="DX209" s="3">
        <f>IFERROR(INDEX(COD_SALES!$B$5:$Z$500,MATCH(resource!$CC209,COD_SALES!$A$5:$A$500,0),MATCH(resource!DX$2,COD_SALES!$B$4:$Z$4,0)),"")</f>
        <v>110</v>
      </c>
      <c r="DY209" s="3">
        <f>IFERROR(INDEX(COD_SALES!$B$5:$Z$500,MATCH(resource!$CC209,COD_SALES!$A$5:$A$500,0),MATCH(resource!DY$2,COD_SALES!$B$4:$Z$4,0)),"")</f>
        <v>0</v>
      </c>
      <c r="DZ209" s="3">
        <f>IFERROR(INDEX(COD_SALES!$B$5:$Z$500,MATCH(resource!$CC209,COD_SALES!$A$5:$A$500,0),MATCH(resource!DZ$2,COD_SALES!$B$4:$Z$4,0)),"")</f>
        <v>0</v>
      </c>
      <c r="EA209" s="3">
        <f>IFERROR(INDEX(COD_SALES!$B$5:$Z$500,MATCH(resource!$CC209,COD_SALES!$A$5:$A$500,0),MATCH(resource!EA$2,COD_SALES!$B$4:$Z$4,0)),"")</f>
        <v>40</v>
      </c>
      <c r="EB209" s="3">
        <f t="shared" si="92"/>
        <v>37791.360000000001</v>
      </c>
      <c r="ED209" s="3">
        <f>IFERROR(VLOOKUP($CK209,depot_prod_sales!$B$5:$S$200,3,0),0)</f>
        <v>73</v>
      </c>
      <c r="EE209" s="3">
        <f>IFERROR(VLOOKUP($CK209,depot_prod_sales!$B$5:$S$200,4,0),0)</f>
        <v>104</v>
      </c>
      <c r="EF209" s="3">
        <f>IFERROR(VLOOKUP($CK209,depot_prod_sales!$B$5:$S$200,5,0),0)</f>
        <v>23</v>
      </c>
      <c r="EG209" s="3">
        <f>IFERROR(VLOOKUP($CK209,depot_prod_sales!$B$5:$S$200,6,0),0)</f>
        <v>342</v>
      </c>
      <c r="EH209" s="3">
        <f>IFERROR(VLOOKUP($CK209,depot_prod_sales!$B$5:$S$200,7,0),0)</f>
        <v>112</v>
      </c>
      <c r="EI209" s="3">
        <f>IFERROR(VLOOKUP($CK209,depot_prod_sales!$B$5:$S$200,8,0),0)</f>
        <v>688</v>
      </c>
      <c r="EJ209" s="3">
        <f>IFERROR(VLOOKUP($CK209,depot_prod_sales!$B$5:$S$200,9,0),0)</f>
        <v>440</v>
      </c>
      <c r="EK209" s="3">
        <f>IFERROR(VLOOKUP($CK209,depot_prod_sales!$B$5:$S$200,10,0),0)</f>
        <v>37</v>
      </c>
      <c r="EL209" s="3">
        <f>IFERROR(VLOOKUP($CK209,depot_prod_sales!$B$5:$S$200,11,0),0)</f>
        <v>0</v>
      </c>
      <c r="EM209" s="3">
        <f>IFERROR(VLOOKUP($CK209,depot_prod_sales!$B$5:$S$200,12,0),0)</f>
        <v>85</v>
      </c>
      <c r="EN209" s="3">
        <f>IFERROR(VLOOKUP($CK209,depot_prod_sales!$B$5:$S$200,13,0),0)</f>
        <v>203</v>
      </c>
      <c r="EO209" s="3">
        <f>IFERROR(VLOOKUP($CK209,depot_prod_sales!$B$5:$S$200,14,0),0)</f>
        <v>114</v>
      </c>
      <c r="EP209" s="3">
        <f>IFERROR(VLOOKUP($CK209,depot_prod_sales!$B$5:$S$200,15,0),0)</f>
        <v>95</v>
      </c>
      <c r="EQ209" s="3">
        <f>IFERROR(VLOOKUP($CK209,depot_prod_sales!$B$5:$S$200,16,0),0)</f>
        <v>60</v>
      </c>
      <c r="ER209" s="3">
        <f>IFERROR(VLOOKUP($CK209,depot_prod_sales!$B$5:$S$200,17,0),0)</f>
        <v>264</v>
      </c>
      <c r="ES209" s="3">
        <f>IFERROR(VLOOKUP($CK209,depot_prod_sales!$B$5:$S$200,18,0),0)</f>
        <v>392</v>
      </c>
      <c r="ET209" s="116">
        <f t="shared" si="93"/>
        <v>3032</v>
      </c>
      <c r="EU209" s="116">
        <f t="shared" si="94"/>
        <v>640358.40000000002</v>
      </c>
      <c r="EW209" s="3">
        <f>IFERROR(VLOOKUP(CC209,data_pull!$AO$25:$AR$546,2,0),0)</f>
        <v>35</v>
      </c>
      <c r="EX209" s="1">
        <f>IFERROR(VLOOKUP(CC209,data_pull!$AO$25:$AR$546,4,0),0)</f>
        <v>170000</v>
      </c>
    </row>
    <row r="210" spans="13:154" x14ac:dyDescent="0.25"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4" t="str">
        <f>sales_data!B209</f>
        <v>Nasir Uddin Sarder</v>
      </c>
      <c r="AR210" s="4" t="str">
        <f>sales_data!C209</f>
        <v>Abdus Salam Howlader</v>
      </c>
      <c r="AS210" s="5" t="str">
        <f t="shared" si="84"/>
        <v/>
      </c>
      <c r="AT210" s="4" t="str">
        <f>sales_data!I209</f>
        <v>Abdur Rahim-3</v>
      </c>
      <c r="AU210" s="4" t="str">
        <f>sales_data!W209</f>
        <v>Victoriya Hos. (Cb)</v>
      </c>
      <c r="AV210" s="1">
        <f>sales_data!N209</f>
        <v>72818.81</v>
      </c>
      <c r="AW210" s="1">
        <f>sales_data!P209</f>
        <v>29</v>
      </c>
      <c r="AX210" s="3">
        <f ca="1">IFERROR(INDEX(INDIRECT("day_wise_sales_data!$B$2:$BZ$599"),MATCH(resource!$CC210,day_wise_sales_data!$A$2:$A$500,0),MATCH(resource!AX$2,INDIRECT("day_wise_sales_data!$B$1:$BZ$1"),0)),0)</f>
        <v>0</v>
      </c>
      <c r="AY210" s="3">
        <f ca="1">IFERROR(INDEX(INDIRECT("day_wise_sales_data!$B$2:$BZ$599"),MATCH(resource!$CC210,day_wise_sales_data!$A$2:$A$500,0),MATCH(resource!AY$2,INDIRECT("day_wise_sales_data!$B$1:$BZ$1"),0)),0)</f>
        <v>0</v>
      </c>
      <c r="AZ210" s="3">
        <f ca="1">IFERROR(INDEX(INDIRECT("day_wise_sales_data!$B$2:$BZ$599"),MATCH(resource!$CC210,day_wise_sales_data!$A$2:$A$500,0),MATCH(resource!AZ$2,INDIRECT("day_wise_sales_data!$B$1:$BZ$1"),0)),0)</f>
        <v>0</v>
      </c>
      <c r="BA210" s="3">
        <f ca="1">IFERROR(INDEX(INDIRECT("day_wise_sales_data!$B$2:$BZ$599"),MATCH(resource!$CC210,day_wise_sales_data!$A$2:$A$500,0),MATCH(resource!BA$2,INDIRECT("day_wise_sales_data!$B$1:$BZ$1"),0)),0)</f>
        <v>0</v>
      </c>
      <c r="BB210" s="3">
        <f ca="1">IFERROR(INDEX(INDIRECT("day_wise_sales_data!$B$2:$BZ$599"),MATCH(resource!$CC210,day_wise_sales_data!$A$2:$A$500,0),MATCH(resource!BB$2,INDIRECT("day_wise_sales_data!$B$1:$BZ$1"),0)),0)</f>
        <v>0</v>
      </c>
      <c r="BC210" s="3">
        <f ca="1">IFERROR(INDEX(INDIRECT("day_wise_sales_data!$B$2:$BZ$599"),MATCH(resource!$CC210,day_wise_sales_data!$A$2:$A$500,0),MATCH(resource!BC$2,INDIRECT("day_wise_sales_data!$B$1:$BZ$1"),0)),0)</f>
        <v>0</v>
      </c>
      <c r="BD210" s="3">
        <f ca="1">IFERROR(INDEX(INDIRECT("day_wise_sales_data!$B$2:$BZ$599"),MATCH(resource!$CC210,day_wise_sales_data!$A$2:$A$500,0),MATCH(resource!BD$2,INDIRECT("day_wise_sales_data!$B$1:$BZ$1"),0)),0)</f>
        <v>0</v>
      </c>
      <c r="BE210" s="3">
        <f ca="1">IFERROR(INDEX(INDIRECT("day_wise_sales_data!$B$2:$BZ$599"),MATCH(resource!$CC210,day_wise_sales_data!$A$2:$A$500,0),MATCH(resource!BE$2,INDIRECT("day_wise_sales_data!$B$1:$BZ$1"),0)),0)</f>
        <v>0</v>
      </c>
      <c r="BF210" s="3">
        <f ca="1">IFERROR(INDEX(INDIRECT("day_wise_sales_data!$B$2:$BZ$599"),MATCH(resource!$CC210,day_wise_sales_data!$A$2:$A$500,0),MATCH(resource!BF$2,INDIRECT("day_wise_sales_data!$B$1:$BZ$1"),0)),0)</f>
        <v>26490.14</v>
      </c>
      <c r="BG210" s="3">
        <f ca="1">IFERROR(INDEX(INDIRECT("day_wise_sales_data!$B$2:$BZ$599"),MATCH(resource!$CC210,day_wise_sales_data!$A$2:$A$500,0),MATCH(resource!BG$2,INDIRECT("day_wise_sales_data!$B$1:$BZ$1"),0)),0)</f>
        <v>0</v>
      </c>
      <c r="BH210" s="3">
        <f ca="1">IFERROR(INDEX(INDIRECT("day_wise_sales_data!$B$2:$BZ$599"),MATCH(resource!$CC210,day_wise_sales_data!$A$2:$A$500,0),MATCH(resource!BH$2,INDIRECT("day_wise_sales_data!$B$1:$BZ$1"),0)),0)</f>
        <v>4324.74</v>
      </c>
      <c r="BI210" s="3">
        <f ca="1">IFERROR(INDEX(INDIRECT("day_wise_sales_data!$B$2:$BZ$599"),MATCH(resource!$CC210,day_wise_sales_data!$A$2:$A$500,0),MATCH(resource!BI$2,INDIRECT("day_wise_sales_data!$B$1:$BZ$1"),0)),0)</f>
        <v>0</v>
      </c>
      <c r="BJ210" s="3">
        <f ca="1">IFERROR(INDEX(INDIRECT("day_wise_sales_data!$B$2:$BZ$599"),MATCH(resource!$CC210,day_wise_sales_data!$A$2:$A$500,0),MATCH(resource!BJ$2,INDIRECT("day_wise_sales_data!$B$1:$BZ$1"),0)),0)</f>
        <v>0</v>
      </c>
      <c r="BK210" s="3">
        <f ca="1">IFERROR(INDEX(INDIRECT("day_wise_sales_data!$B$2:$BZ$599"),MATCH(resource!$CC210,day_wise_sales_data!$A$2:$A$500,0),MATCH(resource!BK$2,INDIRECT("day_wise_sales_data!$B$1:$BZ$1"),0)),0)</f>
        <v>0</v>
      </c>
      <c r="BL210" s="3">
        <f ca="1">IFERROR(INDEX(INDIRECT("day_wise_sales_data!$B$2:$BZ$599"),MATCH(resource!$CC210,day_wise_sales_data!$A$2:$A$500,0),MATCH(resource!BL$2,INDIRECT("day_wise_sales_data!$B$1:$BZ$1"),0)),0)</f>
        <v>0</v>
      </c>
      <c r="BM210" s="3">
        <f ca="1">IFERROR(INDEX(INDIRECT("day_wise_sales_data!$B$2:$BZ$599"),MATCH(resource!$CC210,day_wise_sales_data!$A$2:$A$500,0),MATCH(resource!BM$2,INDIRECT("day_wise_sales_data!$B$1:$BZ$1"),0)),0)</f>
        <v>0</v>
      </c>
      <c r="BN210" s="3">
        <f ca="1">IFERROR(INDEX(INDIRECT("day_wise_sales_data!$B$2:$BZ$599"),MATCH(resource!$CC210,day_wise_sales_data!$A$2:$A$500,0),MATCH(resource!BN$2,INDIRECT("day_wise_sales_data!$B$1:$BZ$1"),0)),0)</f>
        <v>440</v>
      </c>
      <c r="BO210" s="3">
        <f ca="1">IFERROR(INDEX(INDIRECT("day_wise_sales_data!$B$2:$BZ$599"),MATCH(resource!$CC210,day_wise_sales_data!$A$2:$A$500,0),MATCH(resource!BO$2,INDIRECT("day_wise_sales_data!$B$1:$BZ$1"),0)),0)</f>
        <v>4997.74</v>
      </c>
      <c r="BP210" s="3">
        <f ca="1">IFERROR(INDEX(INDIRECT("day_wise_sales_data!$B$2:$BZ$599"),MATCH(resource!$CC210,day_wise_sales_data!$A$2:$A$500,0),MATCH(resource!BP$2,INDIRECT("day_wise_sales_data!$B$1:$BZ$1"),0)),0)</f>
        <v>0</v>
      </c>
      <c r="BQ210" s="3">
        <f ca="1">IFERROR(INDEX(INDIRECT("day_wise_sales_data!$B$2:$BZ$599"),MATCH(resource!$CC210,day_wise_sales_data!$A$2:$A$500,0),MATCH(resource!BQ$2,INDIRECT("day_wise_sales_data!$B$1:$BZ$1"),0)),0)</f>
        <v>0</v>
      </c>
      <c r="BR210" s="3">
        <f ca="1">IFERROR(INDEX(INDIRECT("day_wise_sales_data!$B$2:$BZ$599"),MATCH(resource!$CC210,day_wise_sales_data!$A$2:$A$500,0),MATCH(resource!BR$2,INDIRECT("day_wise_sales_data!$B$1:$BZ$1"),0)),0)</f>
        <v>0</v>
      </c>
      <c r="BS210" s="3">
        <f ca="1">IFERROR(INDEX(INDIRECT("day_wise_sales_data!$B$2:$BZ$599"),MATCH(resource!$CC210,day_wise_sales_data!$A$2:$A$500,0),MATCH(resource!BS$2,INDIRECT("day_wise_sales_data!$B$1:$BZ$1"),0)),0)</f>
        <v>20421.060000000001</v>
      </c>
      <c r="BT210" s="3">
        <f ca="1">IFERROR(INDEX(INDIRECT("day_wise_sales_data!$B$2:$BZ$599"),MATCH(resource!$CC210,day_wise_sales_data!$A$2:$A$500,0),MATCH(resource!BT$2,INDIRECT("day_wise_sales_data!$B$1:$BZ$1"),0)),0)</f>
        <v>0</v>
      </c>
      <c r="BU210" s="3">
        <f ca="1">IFERROR(INDEX(INDIRECT("day_wise_sales_data!$B$2:$BZ$599"),MATCH(resource!$CC210,day_wise_sales_data!$A$2:$A$500,0),MATCH(resource!BU$2,INDIRECT("day_wise_sales_data!$B$1:$BZ$1"),0)),0)</f>
        <v>6146.3</v>
      </c>
      <c r="BV210" s="3">
        <f ca="1">IFERROR(INDEX(INDIRECT("day_wise_sales_data!$B$2:$BZ$599"),MATCH(resource!$CC210,day_wise_sales_data!$A$2:$A$500,0),MATCH(resource!BV$2,INDIRECT("day_wise_sales_data!$B$1:$BZ$1"),0)),0)</f>
        <v>0</v>
      </c>
      <c r="BW210" s="3">
        <f ca="1">IFERROR(INDEX(INDIRECT("day_wise_sales_data!$B$2:$BZ$599"),MATCH(resource!$CC210,day_wise_sales_data!$A$2:$A$500,0),MATCH(resource!BW$2,INDIRECT("day_wise_sales_data!$B$1:$BZ$1"),0)),0)</f>
        <v>9998.83</v>
      </c>
      <c r="BX210" s="3">
        <f ca="1">IFERROR(INDEX(INDIRECT("day_wise_sales_data!$B$2:$BZ$599"),MATCH(resource!$CC210,day_wise_sales_data!$A$2:$A$500,0),MATCH(resource!BX$2,INDIRECT("day_wise_sales_data!$B$1:$BZ$1"),0)),0)</f>
        <v>0</v>
      </c>
      <c r="BY210" s="3">
        <f ca="1">IFERROR(INDEX(INDIRECT("day_wise_sales_data!$B$2:$BZ$599"),MATCH(resource!$CC210,day_wise_sales_data!$A$2:$A$500,0),MATCH(resource!BY$2,INDIRECT("day_wise_sales_data!$B$1:$BZ$1"),0)),0)</f>
        <v>0</v>
      </c>
      <c r="BZ210" s="3">
        <f ca="1">IFERROR(INDEX(INDIRECT("day_wise_sales_data!$B$2:$BZ$599"),MATCH(resource!$CC210,day_wise_sales_data!$A$2:$A$500,0),MATCH(resource!BZ$2,INDIRECT("day_wise_sales_data!$B$1:$BZ$1"),0)),0)</f>
        <v>0</v>
      </c>
      <c r="CA210" s="3" t="str">
        <f ca="1">IFERROR(INDEX(INDIRECT("day_wise_sales_data!$B$2:$BZ$599"),MATCH(resource!$CC210,day_wise_sales_data!$A$2:$A$500,0),MATCH(resource!CA$2,INDIRECT("day_wise_sales_data!$B$1:$BZ$1"),0)),0)</f>
        <v>dd</v>
      </c>
      <c r="CC210" s="4" t="str">
        <f>sales_data!H209</f>
        <v>DHK032112</v>
      </c>
      <c r="CD210" s="1">
        <v>208</v>
      </c>
      <c r="CE210" s="1" t="str">
        <f>IF(AQ210=report!$AQ$3,resource!CD210,"")</f>
        <v/>
      </c>
      <c r="CF210" s="5" t="str">
        <f>IFERROR(SMALL($CE$3:$CE$1001,ROWS($CE$3:CE210)),"")</f>
        <v/>
      </c>
      <c r="CH210">
        <f>IFERROR(VLOOKUP($CC210,data_pull!$E$22:$G$700,2,0),0)</f>
        <v>72818.81</v>
      </c>
      <c r="CI210" s="1">
        <f t="shared" si="86"/>
        <v>105</v>
      </c>
      <c r="CJ210" s="1">
        <f t="shared" si="85"/>
        <v>0</v>
      </c>
      <c r="CK210" s="1" t="s">
        <v>1458</v>
      </c>
      <c r="CL210" s="1">
        <f t="shared" si="87"/>
        <v>111</v>
      </c>
      <c r="CM210" s="1" t="str">
        <f>IFERROR(VLOOKUP($CK210,stock_data!$B$3:$W$612,2,0),0)</f>
        <v>KVIT-N TABLET (B)</v>
      </c>
      <c r="CN210" s="1" t="str">
        <f>IFERROR(VLOOKUP($CK210,stock_data!$B$3:$W$612,4,0),0)</f>
        <v>5x10's</v>
      </c>
      <c r="CO210" s="1">
        <f>IFERROR(VLOOKUP($CK210,stock_data!$B$3:$W$612,5,0),0)</f>
        <v>352</v>
      </c>
      <c r="CP210" s="3">
        <f t="shared" si="88"/>
        <v>0</v>
      </c>
      <c r="CQ210" s="3">
        <f t="shared" si="89"/>
        <v>0</v>
      </c>
      <c r="CR210" s="1">
        <f>IFERROR(VLOOKUP($CK210,stock_data!$B$3:$W$612,6,0),0)</f>
        <v>0</v>
      </c>
      <c r="CS210" s="1">
        <f>IFERROR(VLOOKUP($CK210,stock_data!$B$3:$W$612,7,0),0)</f>
        <v>1</v>
      </c>
      <c r="CT210" s="1">
        <f>IFERROR(VLOOKUP($CK210,stock_data!$B$3:$W$612,8,0),0)</f>
        <v>0</v>
      </c>
      <c r="CU210" s="1">
        <f>IFERROR(VLOOKUP($CK210,stock_data!$B$3:$W$612,9,0),0)</f>
        <v>1</v>
      </c>
      <c r="CV210" s="1">
        <f>IFERROR(VLOOKUP($CK210,stock_data!$B$3:$W$612,10,0),0)</f>
        <v>0</v>
      </c>
      <c r="CW210" s="1">
        <f>IFERROR(VLOOKUP($CK210,stock_data!$B$3:$W$612,11,0),0)</f>
        <v>0</v>
      </c>
      <c r="CX210" s="1">
        <f>IFERROR(VLOOKUP($CK210,stock_data!$B$3:$W$612,12,0),0)</f>
        <v>0</v>
      </c>
      <c r="CY210" s="1">
        <f>IFERROR(VLOOKUP($CK210,stock_data!$B$3:$W$612,13,0),0)</f>
        <v>0</v>
      </c>
      <c r="CZ210" s="1">
        <f>IFERROR(VLOOKUP($CK210,stock_data!$B$3:$W$612,14,0),0)</f>
        <v>0</v>
      </c>
      <c r="DA210" s="1">
        <f>IFERROR(VLOOKUP($CK210,stock_data!$B$3:$W$612,15,0),0)</f>
        <v>6</v>
      </c>
      <c r="DB210" s="1">
        <f>IFERROR(VLOOKUP($CK210,stock_data!$B$3:$W$612,16,0),0)</f>
        <v>0</v>
      </c>
      <c r="DC210" s="1">
        <f>IFERROR(VLOOKUP($CK210,stock_data!$B$3:$W$612,17,0),0)</f>
        <v>0</v>
      </c>
      <c r="DD210" s="1">
        <f>IFERROR(VLOOKUP($CK210,stock_data!$B$3:$W$612,18,0),0)</f>
        <v>0</v>
      </c>
      <c r="DE210" s="1">
        <f>IFERROR(VLOOKUP($CK210,stock_data!$B$3:$W$612,19,0),0)</f>
        <v>0</v>
      </c>
      <c r="DF210" s="1">
        <f>IFERROR(VLOOKUP($CK210,stock_data!$B$3:$W$612,20,0),0)</f>
        <v>1</v>
      </c>
      <c r="DG210" s="1">
        <f>IFERROR(VLOOKUP($CK210,stock_data!$B$3:$W$612,21,0),0)</f>
        <v>0</v>
      </c>
      <c r="DH210" s="1">
        <f>IFERROR(VLOOKUP($CK210,stock_data!$B$3:$W$612,22,0),0)</f>
        <v>0</v>
      </c>
      <c r="DI210" s="1">
        <f t="shared" si="90"/>
        <v>9</v>
      </c>
      <c r="DJ210" s="1">
        <f t="shared" si="91"/>
        <v>3168</v>
      </c>
      <c r="DK210" s="3">
        <f>IFERROR(INDEX(COD_SALES!$B$5:$Z$500,MATCH(resource!$CC210,COD_SALES!$A$5:$A$500,0),MATCH(resource!DK$2,COD_SALES!$B$4:$Z$4,0)),"")</f>
        <v>0</v>
      </c>
      <c r="DL210" s="3">
        <f>IFERROR(INDEX(COD_SALES!$B$5:$Z$500,MATCH(resource!$CC210,COD_SALES!$A$5:$A$500,0),MATCH(resource!DL$2,COD_SALES!$B$4:$Z$4,0)),"")</f>
        <v>0</v>
      </c>
      <c r="DM210" s="3">
        <f>IFERROR(INDEX(COD_SALES!$B$5:$Z$500,MATCH(resource!$CC210,COD_SALES!$A$5:$A$500,0),MATCH(resource!DM$2,COD_SALES!$B$4:$Z$4,0)),"")</f>
        <v>0</v>
      </c>
      <c r="DN210" s="3" t="str">
        <f>IFERROR(INDEX(COD_SALES!$B$5:$Z$500,MATCH(resource!$CC210,COD_SALES!$A$5:$A$500,0),MATCH(resource!DN$2,COD_SALES!$B$4:$Z$4,0)),"")</f>
        <v/>
      </c>
      <c r="DO210" s="3">
        <f>IFERROR(INDEX(COD_SALES!$B$5:$Z$500,MATCH(resource!$CC210,COD_SALES!$A$5:$A$500,0),MATCH(resource!DO$2,COD_SALES!$B$4:$Z$4,0)),"")</f>
        <v>0</v>
      </c>
      <c r="DP210" s="3">
        <f>IFERROR(INDEX(COD_SALES!$B$5:$Z$500,MATCH(resource!$CC210,COD_SALES!$A$5:$A$500,0),MATCH(resource!DP$2,COD_SALES!$B$4:$Z$4,0)),"")</f>
        <v>0</v>
      </c>
      <c r="DQ210" s="3" t="str">
        <f>IFERROR(INDEX(COD_SALES!$B$5:$Z$500,MATCH(resource!$CC210,COD_SALES!$A$5:$A$500,0),MATCH(resource!DQ$2,COD_SALES!$B$4:$Z$4,0)),"")</f>
        <v/>
      </c>
      <c r="DR210" s="3">
        <f>IFERROR(INDEX(COD_SALES!$B$5:$Z$500,MATCH(resource!$CC210,COD_SALES!$A$5:$A$500,0),MATCH(resource!DR$2,COD_SALES!$B$4:$Z$4,0)),"")</f>
        <v>5</v>
      </c>
      <c r="DS210" s="3">
        <f>IFERROR(INDEX(COD_SALES!$B$5:$Z$500,MATCH(resource!$CC210,COD_SALES!$A$5:$A$500,0),MATCH(resource!DS$2,COD_SALES!$B$4:$Z$4,0)),"")</f>
        <v>10</v>
      </c>
      <c r="DT210" s="3">
        <f>IFERROR(INDEX(COD_SALES!$B$5:$Z$500,MATCH(resource!$CC210,COD_SALES!$A$5:$A$500,0),MATCH(resource!DT$2,COD_SALES!$B$4:$Z$4,0)),"")</f>
        <v>100</v>
      </c>
      <c r="DU210" s="3">
        <f>IFERROR(INDEX(COD_SALES!$B$5:$Z$500,MATCH(resource!$CC210,COD_SALES!$A$5:$A$500,0),MATCH(resource!DU$2,COD_SALES!$B$4:$Z$4,0)),"")</f>
        <v>0</v>
      </c>
      <c r="DV210" s="3">
        <f>IFERROR(INDEX(COD_SALES!$B$5:$Z$500,MATCH(resource!$CC210,COD_SALES!$A$5:$A$500,0),MATCH(resource!DV$2,COD_SALES!$B$4:$Z$4,0)),"")</f>
        <v>0</v>
      </c>
      <c r="DW210" s="3">
        <f>IFERROR(INDEX(COD_SALES!$B$5:$Z$500,MATCH(resource!$CC210,COD_SALES!$A$5:$A$500,0),MATCH(resource!DW$2,COD_SALES!$B$4:$Z$4,0)),"")</f>
        <v>19</v>
      </c>
      <c r="DX210" s="3">
        <f>IFERROR(INDEX(COD_SALES!$B$5:$Z$500,MATCH(resource!$CC210,COD_SALES!$A$5:$A$500,0),MATCH(resource!DX$2,COD_SALES!$B$4:$Z$4,0)),"")</f>
        <v>35</v>
      </c>
      <c r="DY210" s="3">
        <f>IFERROR(INDEX(COD_SALES!$B$5:$Z$500,MATCH(resource!$CC210,COD_SALES!$A$5:$A$500,0),MATCH(resource!DY$2,COD_SALES!$B$4:$Z$4,0)),"")</f>
        <v>0</v>
      </c>
      <c r="DZ210" s="3">
        <f>IFERROR(INDEX(COD_SALES!$B$5:$Z$500,MATCH(resource!$CC210,COD_SALES!$A$5:$A$500,0),MATCH(resource!DZ$2,COD_SALES!$B$4:$Z$4,0)),"")</f>
        <v>0</v>
      </c>
      <c r="EA210" s="3">
        <f>IFERROR(INDEX(COD_SALES!$B$5:$Z$500,MATCH(resource!$CC210,COD_SALES!$A$5:$A$500,0),MATCH(resource!EA$2,COD_SALES!$B$4:$Z$4,0)),"")</f>
        <v>0</v>
      </c>
      <c r="EB210" s="3">
        <f t="shared" si="92"/>
        <v>43439.359999999993</v>
      </c>
      <c r="ED210" s="3">
        <f>IFERROR(VLOOKUP($CK210,depot_prod_sales!$B$5:$S$200,3,0),0)</f>
        <v>21</v>
      </c>
      <c r="EE210" s="3">
        <f>IFERROR(VLOOKUP($CK210,depot_prod_sales!$B$5:$S$200,4,0),0)</f>
        <v>34</v>
      </c>
      <c r="EF210" s="3">
        <f>IFERROR(VLOOKUP($CK210,depot_prod_sales!$B$5:$S$200,5,0),0)</f>
        <v>0</v>
      </c>
      <c r="EG210" s="3">
        <f>IFERROR(VLOOKUP($CK210,depot_prod_sales!$B$5:$S$200,6,0),0)</f>
        <v>19</v>
      </c>
      <c r="EH210" s="3">
        <f>IFERROR(VLOOKUP($CK210,depot_prod_sales!$B$5:$S$200,7,0),0)</f>
        <v>0</v>
      </c>
      <c r="EI210" s="3">
        <f>IFERROR(VLOOKUP($CK210,depot_prod_sales!$B$5:$S$200,8,0),0)</f>
        <v>8</v>
      </c>
      <c r="EJ210" s="3">
        <f>IFERROR(VLOOKUP($CK210,depot_prod_sales!$B$5:$S$200,9,0),0)</f>
        <v>0</v>
      </c>
      <c r="EK210" s="3">
        <f>IFERROR(VLOOKUP($CK210,depot_prod_sales!$B$5:$S$200,10,0),0)</f>
        <v>15</v>
      </c>
      <c r="EL210" s="3">
        <f>IFERROR(VLOOKUP($CK210,depot_prod_sales!$B$5:$S$200,11,0),0)</f>
        <v>20</v>
      </c>
      <c r="EM210" s="3">
        <f>IFERROR(VLOOKUP($CK210,depot_prod_sales!$B$5:$S$200,12,0),0)</f>
        <v>0</v>
      </c>
      <c r="EN210" s="3">
        <f>IFERROR(VLOOKUP($CK210,depot_prod_sales!$B$5:$S$200,13,0),0)</f>
        <v>0</v>
      </c>
      <c r="EO210" s="3">
        <f>IFERROR(VLOOKUP($CK210,depot_prod_sales!$B$5:$S$200,14,0),0)</f>
        <v>45</v>
      </c>
      <c r="EP210" s="3">
        <f>IFERROR(VLOOKUP($CK210,depot_prod_sales!$B$5:$S$200,15,0),0)</f>
        <v>8</v>
      </c>
      <c r="EQ210" s="3">
        <f>IFERROR(VLOOKUP($CK210,depot_prod_sales!$B$5:$S$200,16,0),0)</f>
        <v>56</v>
      </c>
      <c r="ER210" s="3">
        <f>IFERROR(VLOOKUP($CK210,depot_prod_sales!$B$5:$S$200,17,0),0)</f>
        <v>0</v>
      </c>
      <c r="ES210" s="3">
        <f>IFERROR(VLOOKUP($CK210,depot_prod_sales!$B$5:$S$200,18,0),0)</f>
        <v>0</v>
      </c>
      <c r="ET210" s="116">
        <f t="shared" si="93"/>
        <v>226</v>
      </c>
      <c r="EU210" s="116">
        <f t="shared" si="94"/>
        <v>79552</v>
      </c>
      <c r="EW210" s="3">
        <f>IFERROR(VLOOKUP(CC210,data_pull!$AO$25:$AR$546,2,0),0)</f>
        <v>27</v>
      </c>
      <c r="EX210" s="1">
        <f>IFERROR(VLOOKUP(CC210,data_pull!$AO$25:$AR$546,4,0),0)</f>
        <v>190000</v>
      </c>
    </row>
    <row r="211" spans="13:154" x14ac:dyDescent="0.25"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4" t="str">
        <f>sales_data!B210</f>
        <v>Nasir Uddin Sarder</v>
      </c>
      <c r="AR211" s="4" t="str">
        <f>sales_data!C210</f>
        <v>Abdus Salam Howlader</v>
      </c>
      <c r="AS211" s="5" t="str">
        <f t="shared" si="84"/>
        <v/>
      </c>
      <c r="AT211" s="4" t="str">
        <f>sales_data!I210</f>
        <v>Fathe Ali</v>
      </c>
      <c r="AU211" s="4" t="str">
        <f>sales_data!W210</f>
        <v>Pagla (Cb)</v>
      </c>
      <c r="AV211" s="1">
        <f>sales_data!N210</f>
        <v>50538.26</v>
      </c>
      <c r="AW211" s="1">
        <f>sales_data!P210</f>
        <v>15</v>
      </c>
      <c r="AX211" s="3">
        <f ca="1">IFERROR(INDEX(INDIRECT("day_wise_sales_data!$B$2:$BZ$599"),MATCH(resource!$CC211,day_wise_sales_data!$A$2:$A$500,0),MATCH(resource!AX$2,INDIRECT("day_wise_sales_data!$B$1:$BZ$1"),0)),0)</f>
        <v>0</v>
      </c>
      <c r="AY211" s="3">
        <f ca="1">IFERROR(INDEX(INDIRECT("day_wise_sales_data!$B$2:$BZ$599"),MATCH(resource!$CC211,day_wise_sales_data!$A$2:$A$500,0),MATCH(resource!AY$2,INDIRECT("day_wise_sales_data!$B$1:$BZ$1"),0)),0)</f>
        <v>0</v>
      </c>
      <c r="AZ211" s="3">
        <f ca="1">IFERROR(INDEX(INDIRECT("day_wise_sales_data!$B$2:$BZ$599"),MATCH(resource!$CC211,day_wise_sales_data!$A$2:$A$500,0),MATCH(resource!AZ$2,INDIRECT("day_wise_sales_data!$B$1:$BZ$1"),0)),0)</f>
        <v>0</v>
      </c>
      <c r="BA211" s="3">
        <f ca="1">IFERROR(INDEX(INDIRECT("day_wise_sales_data!$B$2:$BZ$599"),MATCH(resource!$CC211,day_wise_sales_data!$A$2:$A$500,0),MATCH(resource!BA$2,INDIRECT("day_wise_sales_data!$B$1:$BZ$1"),0)),0)</f>
        <v>0</v>
      </c>
      <c r="BB211" s="3">
        <f ca="1">IFERROR(INDEX(INDIRECT("day_wise_sales_data!$B$2:$BZ$599"),MATCH(resource!$CC211,day_wise_sales_data!$A$2:$A$500,0),MATCH(resource!BB$2,INDIRECT("day_wise_sales_data!$B$1:$BZ$1"),0)),0)</f>
        <v>0</v>
      </c>
      <c r="BC211" s="3">
        <f ca="1">IFERROR(INDEX(INDIRECT("day_wise_sales_data!$B$2:$BZ$599"),MATCH(resource!$CC211,day_wise_sales_data!$A$2:$A$500,0),MATCH(resource!BC$2,INDIRECT("day_wise_sales_data!$B$1:$BZ$1"),0)),0)</f>
        <v>0</v>
      </c>
      <c r="BD211" s="3">
        <f ca="1">IFERROR(INDEX(INDIRECT("day_wise_sales_data!$B$2:$BZ$599"),MATCH(resource!$CC211,day_wise_sales_data!$A$2:$A$500,0),MATCH(resource!BD$2,INDIRECT("day_wise_sales_data!$B$1:$BZ$1"),0)),0)</f>
        <v>0</v>
      </c>
      <c r="BE211" s="3">
        <f ca="1">IFERROR(INDEX(INDIRECT("day_wise_sales_data!$B$2:$BZ$599"),MATCH(resource!$CC211,day_wise_sales_data!$A$2:$A$500,0),MATCH(resource!BE$2,INDIRECT("day_wise_sales_data!$B$1:$BZ$1"),0)),0)</f>
        <v>0</v>
      </c>
      <c r="BF211" s="3">
        <f ca="1">IFERROR(INDEX(INDIRECT("day_wise_sales_data!$B$2:$BZ$599"),MATCH(resource!$CC211,day_wise_sales_data!$A$2:$A$500,0),MATCH(resource!BF$2,INDIRECT("day_wise_sales_data!$B$1:$BZ$1"),0)),0)</f>
        <v>0</v>
      </c>
      <c r="BG211" s="3">
        <f ca="1">IFERROR(INDEX(INDIRECT("day_wise_sales_data!$B$2:$BZ$599"),MATCH(resource!$CC211,day_wise_sales_data!$A$2:$A$500,0),MATCH(resource!BG$2,INDIRECT("day_wise_sales_data!$B$1:$BZ$1"),0)),0)</f>
        <v>0</v>
      </c>
      <c r="BH211" s="3">
        <f ca="1">IFERROR(INDEX(INDIRECT("day_wise_sales_data!$B$2:$BZ$599"),MATCH(resource!$CC211,day_wise_sales_data!$A$2:$A$500,0),MATCH(resource!BH$2,INDIRECT("day_wise_sales_data!$B$1:$BZ$1"),0)),0)</f>
        <v>675.81</v>
      </c>
      <c r="BI211" s="3">
        <f ca="1">IFERROR(INDEX(INDIRECT("day_wise_sales_data!$B$2:$BZ$599"),MATCH(resource!$CC211,day_wise_sales_data!$A$2:$A$500,0),MATCH(resource!BI$2,INDIRECT("day_wise_sales_data!$B$1:$BZ$1"),0)),0)</f>
        <v>0</v>
      </c>
      <c r="BJ211" s="3">
        <f ca="1">IFERROR(INDEX(INDIRECT("day_wise_sales_data!$B$2:$BZ$599"),MATCH(resource!$CC211,day_wise_sales_data!$A$2:$A$500,0),MATCH(resource!BJ$2,INDIRECT("day_wise_sales_data!$B$1:$BZ$1"),0)),0)</f>
        <v>0</v>
      </c>
      <c r="BK211" s="3">
        <f ca="1">IFERROR(INDEX(INDIRECT("day_wise_sales_data!$B$2:$BZ$599"),MATCH(resource!$CC211,day_wise_sales_data!$A$2:$A$500,0),MATCH(resource!BK$2,INDIRECT("day_wise_sales_data!$B$1:$BZ$1"),0)),0)</f>
        <v>0</v>
      </c>
      <c r="BL211" s="3">
        <f ca="1">IFERROR(INDEX(INDIRECT("day_wise_sales_data!$B$2:$BZ$599"),MATCH(resource!$CC211,day_wise_sales_data!$A$2:$A$500,0),MATCH(resource!BL$2,INDIRECT("day_wise_sales_data!$B$1:$BZ$1"),0)),0)</f>
        <v>352.04</v>
      </c>
      <c r="BM211" s="3">
        <f ca="1">IFERROR(INDEX(INDIRECT("day_wise_sales_data!$B$2:$BZ$599"),MATCH(resource!$CC211,day_wise_sales_data!$A$2:$A$500,0),MATCH(resource!BM$2,INDIRECT("day_wise_sales_data!$B$1:$BZ$1"),0)),0)</f>
        <v>0</v>
      </c>
      <c r="BN211" s="3">
        <f ca="1">IFERROR(INDEX(INDIRECT("day_wise_sales_data!$B$2:$BZ$599"),MATCH(resource!$CC211,day_wise_sales_data!$A$2:$A$500,0),MATCH(resource!BN$2,INDIRECT("day_wise_sales_data!$B$1:$BZ$1"),0)),0)</f>
        <v>618.14</v>
      </c>
      <c r="BO211" s="3">
        <f ca="1">IFERROR(INDEX(INDIRECT("day_wise_sales_data!$B$2:$BZ$599"),MATCH(resource!$CC211,day_wise_sales_data!$A$2:$A$500,0),MATCH(resource!BO$2,INDIRECT("day_wise_sales_data!$B$1:$BZ$1"),0)),0)</f>
        <v>0</v>
      </c>
      <c r="BP211" s="3">
        <f ca="1">IFERROR(INDEX(INDIRECT("day_wise_sales_data!$B$2:$BZ$599"),MATCH(resource!$CC211,day_wise_sales_data!$A$2:$A$500,0),MATCH(resource!BP$2,INDIRECT("day_wise_sales_data!$B$1:$BZ$1"),0)),0)</f>
        <v>0</v>
      </c>
      <c r="BQ211" s="3">
        <f ca="1">IFERROR(INDEX(INDIRECT("day_wise_sales_data!$B$2:$BZ$599"),MATCH(resource!$CC211,day_wise_sales_data!$A$2:$A$500,0),MATCH(resource!BQ$2,INDIRECT("day_wise_sales_data!$B$1:$BZ$1"),0)),0)</f>
        <v>0</v>
      </c>
      <c r="BR211" s="3">
        <f ca="1">IFERROR(INDEX(INDIRECT("day_wise_sales_data!$B$2:$BZ$599"),MATCH(resource!$CC211,day_wise_sales_data!$A$2:$A$500,0),MATCH(resource!BR$2,INDIRECT("day_wise_sales_data!$B$1:$BZ$1"),0)),0)</f>
        <v>0</v>
      </c>
      <c r="BS211" s="3">
        <f ca="1">IFERROR(INDEX(INDIRECT("day_wise_sales_data!$B$2:$BZ$599"),MATCH(resource!$CC211,day_wise_sales_data!$A$2:$A$500,0),MATCH(resource!BS$2,INDIRECT("day_wise_sales_data!$B$1:$BZ$1"),0)),0)</f>
        <v>2650.72</v>
      </c>
      <c r="BT211" s="3">
        <f ca="1">IFERROR(INDEX(INDIRECT("day_wise_sales_data!$B$2:$BZ$599"),MATCH(resource!$CC211,day_wise_sales_data!$A$2:$A$500,0),MATCH(resource!BT$2,INDIRECT("day_wise_sales_data!$B$1:$BZ$1"),0)),0)</f>
        <v>0</v>
      </c>
      <c r="BU211" s="3">
        <f ca="1">IFERROR(INDEX(INDIRECT("day_wise_sales_data!$B$2:$BZ$599"),MATCH(resource!$CC211,day_wise_sales_data!$A$2:$A$500,0),MATCH(resource!BU$2,INDIRECT("day_wise_sales_data!$B$1:$BZ$1"),0)),0)</f>
        <v>4555.87</v>
      </c>
      <c r="BV211" s="3">
        <f ca="1">IFERROR(INDEX(INDIRECT("day_wise_sales_data!$B$2:$BZ$599"),MATCH(resource!$CC211,day_wise_sales_data!$A$2:$A$500,0),MATCH(resource!BV$2,INDIRECT("day_wise_sales_data!$B$1:$BZ$1"),0)),0)</f>
        <v>0</v>
      </c>
      <c r="BW211" s="3">
        <f ca="1">IFERROR(INDEX(INDIRECT("day_wise_sales_data!$B$2:$BZ$599"),MATCH(resource!$CC211,day_wise_sales_data!$A$2:$A$500,0),MATCH(resource!BW$2,INDIRECT("day_wise_sales_data!$B$1:$BZ$1"),0)),0)</f>
        <v>19764.95</v>
      </c>
      <c r="BX211" s="3">
        <f ca="1">IFERROR(INDEX(INDIRECT("day_wise_sales_data!$B$2:$BZ$599"),MATCH(resource!$CC211,day_wise_sales_data!$A$2:$A$500,0),MATCH(resource!BX$2,INDIRECT("day_wise_sales_data!$B$1:$BZ$1"),0)),0)</f>
        <v>0</v>
      </c>
      <c r="BY211" s="3">
        <f ca="1">IFERROR(INDEX(INDIRECT("day_wise_sales_data!$B$2:$BZ$599"),MATCH(resource!$CC211,day_wise_sales_data!$A$2:$A$500,0),MATCH(resource!BY$2,INDIRECT("day_wise_sales_data!$B$1:$BZ$1"),0)),0)</f>
        <v>0</v>
      </c>
      <c r="BZ211" s="3">
        <f ca="1">IFERROR(INDEX(INDIRECT("day_wise_sales_data!$B$2:$BZ$599"),MATCH(resource!$CC211,day_wise_sales_data!$A$2:$A$500,0),MATCH(resource!BZ$2,INDIRECT("day_wise_sales_data!$B$1:$BZ$1"),0)),0)</f>
        <v>21920.73</v>
      </c>
      <c r="CA211" s="3" t="str">
        <f ca="1">IFERROR(INDEX(INDIRECT("day_wise_sales_data!$B$2:$BZ$599"),MATCH(resource!$CC211,day_wise_sales_data!$A$2:$A$500,0),MATCH(resource!CA$2,INDIRECT("day_wise_sales_data!$B$1:$BZ$1"),0)),0)</f>
        <v>dd</v>
      </c>
      <c r="CC211" s="4" t="str">
        <f>sales_data!H210</f>
        <v>DHK04216</v>
      </c>
      <c r="CD211" s="1">
        <v>209</v>
      </c>
      <c r="CE211" s="1" t="str">
        <f>IF(AQ211=report!$AQ$3,resource!CD211,"")</f>
        <v/>
      </c>
      <c r="CF211" s="5" t="str">
        <f>IFERROR(SMALL($CE$3:$CE$1001,ROWS($CE$3:CE211)),"")</f>
        <v/>
      </c>
      <c r="CH211">
        <f>IFERROR(VLOOKUP($CC211,data_pull!$E$22:$G$700,2,0),0)</f>
        <v>50538.26</v>
      </c>
      <c r="CI211" s="1">
        <f t="shared" si="86"/>
        <v>154</v>
      </c>
      <c r="CJ211" s="1">
        <f t="shared" si="85"/>
        <v>0</v>
      </c>
      <c r="CK211" s="1" t="s">
        <v>1460</v>
      </c>
      <c r="CL211" s="1">
        <f t="shared" si="87"/>
        <v>111</v>
      </c>
      <c r="CM211" s="1" t="str">
        <f>IFERROR(VLOOKUP($CK211,stock_data!$B$3:$W$612,2,0),0)</f>
        <v>KVIT-N TABLET POT (EXP)</v>
      </c>
      <c r="CN211" s="1" t="str">
        <f>IFERROR(VLOOKUP($CK211,stock_data!$B$3:$W$612,4,0),0)</f>
        <v>30's</v>
      </c>
      <c r="CO211" s="1">
        <f>IFERROR(VLOOKUP($CK211,stock_data!$B$3:$W$612,5,0),0)</f>
        <v>211.2</v>
      </c>
      <c r="CP211" s="3">
        <f t="shared" si="88"/>
        <v>0</v>
      </c>
      <c r="CQ211" s="3">
        <f t="shared" si="89"/>
        <v>0</v>
      </c>
      <c r="CR211" s="1">
        <f>IFERROR(VLOOKUP($CK211,stock_data!$B$3:$W$612,6,0),0)</f>
        <v>0</v>
      </c>
      <c r="CS211" s="1">
        <f>IFERROR(VLOOKUP($CK211,stock_data!$B$3:$W$612,7,0),0)</f>
        <v>0</v>
      </c>
      <c r="CT211" s="1">
        <f>IFERROR(VLOOKUP($CK211,stock_data!$B$3:$W$612,8,0),0)</f>
        <v>0</v>
      </c>
      <c r="CU211" s="1">
        <f>IFERROR(VLOOKUP($CK211,stock_data!$B$3:$W$612,9,0),0)</f>
        <v>0</v>
      </c>
      <c r="CV211" s="1">
        <f>IFERROR(VLOOKUP($CK211,stock_data!$B$3:$W$612,10,0),0)</f>
        <v>0</v>
      </c>
      <c r="CW211" s="1">
        <f>IFERROR(VLOOKUP($CK211,stock_data!$B$3:$W$612,11,0),0)</f>
        <v>0</v>
      </c>
      <c r="CX211" s="1">
        <f>IFERROR(VLOOKUP($CK211,stock_data!$B$3:$W$612,12,0),0)</f>
        <v>0</v>
      </c>
      <c r="CY211" s="1">
        <f>IFERROR(VLOOKUP($CK211,stock_data!$B$3:$W$612,13,0),0)</f>
        <v>0</v>
      </c>
      <c r="CZ211" s="1">
        <f>IFERROR(VLOOKUP($CK211,stock_data!$B$3:$W$612,14,0),0)</f>
        <v>0</v>
      </c>
      <c r="DA211" s="1">
        <f>IFERROR(VLOOKUP($CK211,stock_data!$B$3:$W$612,15,0),0)</f>
        <v>0</v>
      </c>
      <c r="DB211" s="1">
        <f>IFERROR(VLOOKUP($CK211,stock_data!$B$3:$W$612,16,0),0)</f>
        <v>0</v>
      </c>
      <c r="DC211" s="1">
        <f>IFERROR(VLOOKUP($CK211,stock_data!$B$3:$W$612,17,0),0)</f>
        <v>0</v>
      </c>
      <c r="DD211" s="1">
        <f>IFERROR(VLOOKUP($CK211,stock_data!$B$3:$W$612,18,0),0)</f>
        <v>0</v>
      </c>
      <c r="DE211" s="1">
        <f>IFERROR(VLOOKUP($CK211,stock_data!$B$3:$W$612,19,0),0)</f>
        <v>0</v>
      </c>
      <c r="DF211" s="1">
        <f>IFERROR(VLOOKUP($CK211,stock_data!$B$3:$W$612,20,0),0)</f>
        <v>0</v>
      </c>
      <c r="DG211" s="1">
        <f>IFERROR(VLOOKUP($CK211,stock_data!$B$3:$W$612,21,0),0)</f>
        <v>0</v>
      </c>
      <c r="DH211" s="1">
        <f>IFERROR(VLOOKUP($CK211,stock_data!$B$3:$W$612,22,0),0)</f>
        <v>0</v>
      </c>
      <c r="DI211" s="1">
        <f t="shared" si="90"/>
        <v>0</v>
      </c>
      <c r="DJ211" s="1">
        <f t="shared" si="91"/>
        <v>0</v>
      </c>
      <c r="DK211" s="3">
        <f>IFERROR(INDEX(COD_SALES!$B$5:$Z$500,MATCH(resource!$CC211,COD_SALES!$A$5:$A$500,0),MATCH(resource!DK$2,COD_SALES!$B$4:$Z$4,0)),"")</f>
        <v>0</v>
      </c>
      <c r="DL211" s="3">
        <f>IFERROR(INDEX(COD_SALES!$B$5:$Z$500,MATCH(resource!$CC211,COD_SALES!$A$5:$A$500,0),MATCH(resource!DL$2,COD_SALES!$B$4:$Z$4,0)),"")</f>
        <v>0</v>
      </c>
      <c r="DM211" s="3">
        <f>IFERROR(INDEX(COD_SALES!$B$5:$Z$500,MATCH(resource!$CC211,COD_SALES!$A$5:$A$500,0),MATCH(resource!DM$2,COD_SALES!$B$4:$Z$4,0)),"")</f>
        <v>3</v>
      </c>
      <c r="DN211" s="3" t="str">
        <f>IFERROR(INDEX(COD_SALES!$B$5:$Z$500,MATCH(resource!$CC211,COD_SALES!$A$5:$A$500,0),MATCH(resource!DN$2,COD_SALES!$B$4:$Z$4,0)),"")</f>
        <v/>
      </c>
      <c r="DO211" s="3">
        <f>IFERROR(INDEX(COD_SALES!$B$5:$Z$500,MATCH(resource!$CC211,COD_SALES!$A$5:$A$500,0),MATCH(resource!DO$2,COD_SALES!$B$4:$Z$4,0)),"")</f>
        <v>0</v>
      </c>
      <c r="DP211" s="3">
        <f>IFERROR(INDEX(COD_SALES!$B$5:$Z$500,MATCH(resource!$CC211,COD_SALES!$A$5:$A$500,0),MATCH(resource!DP$2,COD_SALES!$B$4:$Z$4,0)),"")</f>
        <v>5</v>
      </c>
      <c r="DQ211" s="3" t="str">
        <f>IFERROR(INDEX(COD_SALES!$B$5:$Z$500,MATCH(resource!$CC211,COD_SALES!$A$5:$A$500,0),MATCH(resource!DQ$2,COD_SALES!$B$4:$Z$4,0)),"")</f>
        <v/>
      </c>
      <c r="DR211" s="3">
        <f>IFERROR(INDEX(COD_SALES!$B$5:$Z$500,MATCH(resource!$CC211,COD_SALES!$A$5:$A$500,0),MATCH(resource!DR$2,COD_SALES!$B$4:$Z$4,0)),"")</f>
        <v>1</v>
      </c>
      <c r="DS211" s="3">
        <f>IFERROR(INDEX(COD_SALES!$B$5:$Z$500,MATCH(resource!$CC211,COD_SALES!$A$5:$A$500,0),MATCH(resource!DS$2,COD_SALES!$B$4:$Z$4,0)),"")</f>
        <v>4</v>
      </c>
      <c r="DT211" s="3">
        <f>IFERROR(INDEX(COD_SALES!$B$5:$Z$500,MATCH(resource!$CC211,COD_SALES!$A$5:$A$500,0),MATCH(resource!DT$2,COD_SALES!$B$4:$Z$4,0)),"")</f>
        <v>0</v>
      </c>
      <c r="DU211" s="3">
        <f>IFERROR(INDEX(COD_SALES!$B$5:$Z$500,MATCH(resource!$CC211,COD_SALES!$A$5:$A$500,0),MATCH(resource!DU$2,COD_SALES!$B$4:$Z$4,0)),"")</f>
        <v>0</v>
      </c>
      <c r="DV211" s="3">
        <f>IFERROR(INDEX(COD_SALES!$B$5:$Z$500,MATCH(resource!$CC211,COD_SALES!$A$5:$A$500,0),MATCH(resource!DV$2,COD_SALES!$B$4:$Z$4,0)),"")</f>
        <v>0</v>
      </c>
      <c r="DW211" s="3">
        <f>IFERROR(INDEX(COD_SALES!$B$5:$Z$500,MATCH(resource!$CC211,COD_SALES!$A$5:$A$500,0),MATCH(resource!DW$2,COD_SALES!$B$4:$Z$4,0)),"")</f>
        <v>15</v>
      </c>
      <c r="DX211" s="3">
        <f>IFERROR(INDEX(COD_SALES!$B$5:$Z$500,MATCH(resource!$CC211,COD_SALES!$A$5:$A$500,0),MATCH(resource!DX$2,COD_SALES!$B$4:$Z$4,0)),"")</f>
        <v>1</v>
      </c>
      <c r="DY211" s="3">
        <f>IFERROR(INDEX(COD_SALES!$B$5:$Z$500,MATCH(resource!$CC211,COD_SALES!$A$5:$A$500,0),MATCH(resource!DY$2,COD_SALES!$B$4:$Z$4,0)),"")</f>
        <v>2</v>
      </c>
      <c r="DZ211" s="3">
        <f>IFERROR(INDEX(COD_SALES!$B$5:$Z$500,MATCH(resource!$CC211,COD_SALES!$A$5:$A$500,0),MATCH(resource!DZ$2,COD_SALES!$B$4:$Z$4,0)),"")</f>
        <v>0</v>
      </c>
      <c r="EA211" s="3">
        <f>IFERROR(INDEX(COD_SALES!$B$5:$Z$500,MATCH(resource!$CC211,COD_SALES!$A$5:$A$500,0),MATCH(resource!EA$2,COD_SALES!$B$4:$Z$4,0)),"")</f>
        <v>0</v>
      </c>
      <c r="EB211" s="3">
        <f t="shared" si="92"/>
        <v>10830.71</v>
      </c>
      <c r="ED211" s="3">
        <f>IFERROR(VLOOKUP($CK211,depot_prod_sales!$B$5:$S$200,3,0),0)</f>
        <v>0</v>
      </c>
      <c r="EE211" s="3">
        <f>IFERROR(VLOOKUP($CK211,depot_prod_sales!$B$5:$S$200,4,0),0)</f>
        <v>0</v>
      </c>
      <c r="EF211" s="3">
        <f>IFERROR(VLOOKUP($CK211,depot_prod_sales!$B$5:$S$200,5,0),0)</f>
        <v>0</v>
      </c>
      <c r="EG211" s="3">
        <f>IFERROR(VLOOKUP($CK211,depot_prod_sales!$B$5:$S$200,6,0),0)</f>
        <v>0</v>
      </c>
      <c r="EH211" s="3">
        <f>IFERROR(VLOOKUP($CK211,depot_prod_sales!$B$5:$S$200,7,0),0)</f>
        <v>0</v>
      </c>
      <c r="EI211" s="3">
        <f>IFERROR(VLOOKUP($CK211,depot_prod_sales!$B$5:$S$200,8,0),0)</f>
        <v>0</v>
      </c>
      <c r="EJ211" s="3">
        <f>IFERROR(VLOOKUP($CK211,depot_prod_sales!$B$5:$S$200,9,0),0)</f>
        <v>0</v>
      </c>
      <c r="EK211" s="3">
        <f>IFERROR(VLOOKUP($CK211,depot_prod_sales!$B$5:$S$200,10,0),0)</f>
        <v>0</v>
      </c>
      <c r="EL211" s="3">
        <f>IFERROR(VLOOKUP($CK211,depot_prod_sales!$B$5:$S$200,11,0),0)</f>
        <v>0</v>
      </c>
      <c r="EM211" s="3">
        <f>IFERROR(VLOOKUP($CK211,depot_prod_sales!$B$5:$S$200,12,0),0)</f>
        <v>0</v>
      </c>
      <c r="EN211" s="3">
        <f>IFERROR(VLOOKUP($CK211,depot_prod_sales!$B$5:$S$200,13,0),0)</f>
        <v>0</v>
      </c>
      <c r="EO211" s="3">
        <f>IFERROR(VLOOKUP($CK211,depot_prod_sales!$B$5:$S$200,14,0),0)</f>
        <v>0</v>
      </c>
      <c r="EP211" s="3">
        <f>IFERROR(VLOOKUP($CK211,depot_prod_sales!$B$5:$S$200,15,0),0)</f>
        <v>0</v>
      </c>
      <c r="EQ211" s="3">
        <f>IFERROR(VLOOKUP($CK211,depot_prod_sales!$B$5:$S$200,16,0),0)</f>
        <v>0</v>
      </c>
      <c r="ER211" s="3">
        <f>IFERROR(VLOOKUP($CK211,depot_prod_sales!$B$5:$S$200,17,0),0)</f>
        <v>0</v>
      </c>
      <c r="ES211" s="3">
        <f>IFERROR(VLOOKUP($CK211,depot_prod_sales!$B$5:$S$200,18,0),0)</f>
        <v>0</v>
      </c>
      <c r="ET211" s="116">
        <f t="shared" si="93"/>
        <v>0</v>
      </c>
      <c r="EU211" s="116">
        <f t="shared" si="94"/>
        <v>0</v>
      </c>
      <c r="EW211" s="3">
        <f>IFERROR(VLOOKUP(CC211,data_pull!$AO$25:$AR$546,2,0),0)</f>
        <v>14</v>
      </c>
      <c r="EX211" s="1">
        <f>IFERROR(VLOOKUP(CC211,data_pull!$AO$25:$AR$546,4,0),0)</f>
        <v>190000</v>
      </c>
    </row>
    <row r="212" spans="13:154" x14ac:dyDescent="0.25"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4" t="str">
        <f>sales_data!B211</f>
        <v>Nasir Uddin Sarder</v>
      </c>
      <c r="AR212" s="4" t="str">
        <f>sales_data!C211</f>
        <v>Abdus Salam Howlader</v>
      </c>
      <c r="AS212" s="5" t="str">
        <f t="shared" si="84"/>
        <v/>
      </c>
      <c r="AT212" s="4" t="str">
        <f>sales_data!I211</f>
        <v>Harun- Ur-Rashid -5</v>
      </c>
      <c r="AU212" s="4" t="str">
        <f>sales_data!W211</f>
        <v>Chowdhurybari (Cb)</v>
      </c>
      <c r="AV212" s="1">
        <f>sales_data!N211</f>
        <v>143183.12</v>
      </c>
      <c r="AW212" s="1">
        <f>sales_data!P211</f>
        <v>54</v>
      </c>
      <c r="AX212" s="3">
        <f ca="1">IFERROR(INDEX(INDIRECT("day_wise_sales_data!$B$2:$BZ$599"),MATCH(resource!$CC212,day_wise_sales_data!$A$2:$A$500,0),MATCH(resource!AX$2,INDIRECT("day_wise_sales_data!$B$1:$BZ$1"),0)),0)</f>
        <v>0</v>
      </c>
      <c r="AY212" s="3">
        <f ca="1">IFERROR(INDEX(INDIRECT("day_wise_sales_data!$B$2:$BZ$599"),MATCH(resource!$CC212,day_wise_sales_data!$A$2:$A$500,0),MATCH(resource!AY$2,INDIRECT("day_wise_sales_data!$B$1:$BZ$1"),0)),0)</f>
        <v>0</v>
      </c>
      <c r="AZ212" s="3">
        <f ca="1">IFERROR(INDEX(INDIRECT("day_wise_sales_data!$B$2:$BZ$599"),MATCH(resource!$CC212,day_wise_sales_data!$A$2:$A$500,0),MATCH(resource!AZ$2,INDIRECT("day_wise_sales_data!$B$1:$BZ$1"),0)),0)</f>
        <v>0</v>
      </c>
      <c r="BA212" s="3">
        <f ca="1">IFERROR(INDEX(INDIRECT("day_wise_sales_data!$B$2:$BZ$599"),MATCH(resource!$CC212,day_wise_sales_data!$A$2:$A$500,0),MATCH(resource!BA$2,INDIRECT("day_wise_sales_data!$B$1:$BZ$1"),0)),0)</f>
        <v>15322.24</v>
      </c>
      <c r="BB212" s="3">
        <f ca="1">IFERROR(INDEX(INDIRECT("day_wise_sales_data!$B$2:$BZ$599"),MATCH(resource!$CC212,day_wise_sales_data!$A$2:$A$500,0),MATCH(resource!BB$2,INDIRECT("day_wise_sales_data!$B$1:$BZ$1"),0)),0)</f>
        <v>0</v>
      </c>
      <c r="BC212" s="3">
        <f ca="1">IFERROR(INDEX(INDIRECT("day_wise_sales_data!$B$2:$BZ$599"),MATCH(resource!$CC212,day_wise_sales_data!$A$2:$A$500,0),MATCH(resource!BC$2,INDIRECT("day_wise_sales_data!$B$1:$BZ$1"),0)),0)</f>
        <v>0</v>
      </c>
      <c r="BD212" s="3">
        <f ca="1">IFERROR(INDEX(INDIRECT("day_wise_sales_data!$B$2:$BZ$599"),MATCH(resource!$CC212,day_wise_sales_data!$A$2:$A$500,0),MATCH(resource!BD$2,INDIRECT("day_wise_sales_data!$B$1:$BZ$1"),0)),0)</f>
        <v>0</v>
      </c>
      <c r="BE212" s="3">
        <f ca="1">IFERROR(INDEX(INDIRECT("day_wise_sales_data!$B$2:$BZ$599"),MATCH(resource!$CC212,day_wise_sales_data!$A$2:$A$500,0),MATCH(resource!BE$2,INDIRECT("day_wise_sales_data!$B$1:$BZ$1"),0)),0)</f>
        <v>0</v>
      </c>
      <c r="BF212" s="3">
        <f ca="1">IFERROR(INDEX(INDIRECT("day_wise_sales_data!$B$2:$BZ$599"),MATCH(resource!$CC212,day_wise_sales_data!$A$2:$A$500,0),MATCH(resource!BF$2,INDIRECT("day_wise_sales_data!$B$1:$BZ$1"),0)),0)</f>
        <v>0</v>
      </c>
      <c r="BG212" s="3">
        <f ca="1">IFERROR(INDEX(INDIRECT("day_wise_sales_data!$B$2:$BZ$599"),MATCH(resource!$CC212,day_wise_sales_data!$A$2:$A$500,0),MATCH(resource!BG$2,INDIRECT("day_wise_sales_data!$B$1:$BZ$1"),0)),0)</f>
        <v>0</v>
      </c>
      <c r="BH212" s="3">
        <f ca="1">IFERROR(INDEX(INDIRECT("day_wise_sales_data!$B$2:$BZ$599"),MATCH(resource!$CC212,day_wise_sales_data!$A$2:$A$500,0),MATCH(resource!BH$2,INDIRECT("day_wise_sales_data!$B$1:$BZ$1"),0)),0)</f>
        <v>971.08</v>
      </c>
      <c r="BI212" s="3">
        <f ca="1">IFERROR(INDEX(INDIRECT("day_wise_sales_data!$B$2:$BZ$599"),MATCH(resource!$CC212,day_wise_sales_data!$A$2:$A$500,0),MATCH(resource!BI$2,INDIRECT("day_wise_sales_data!$B$1:$BZ$1"),0)),0)</f>
        <v>0</v>
      </c>
      <c r="BJ212" s="3">
        <f ca="1">IFERROR(INDEX(INDIRECT("day_wise_sales_data!$B$2:$BZ$599"),MATCH(resource!$CC212,day_wise_sales_data!$A$2:$A$500,0),MATCH(resource!BJ$2,INDIRECT("day_wise_sales_data!$B$1:$BZ$1"),0)),0)</f>
        <v>0</v>
      </c>
      <c r="BK212" s="3">
        <f ca="1">IFERROR(INDEX(INDIRECT("day_wise_sales_data!$B$2:$BZ$599"),MATCH(resource!$CC212,day_wise_sales_data!$A$2:$A$500,0),MATCH(resource!BK$2,INDIRECT("day_wise_sales_data!$B$1:$BZ$1"),0)),0)</f>
        <v>0</v>
      </c>
      <c r="BL212" s="3">
        <f ca="1">IFERROR(INDEX(INDIRECT("day_wise_sales_data!$B$2:$BZ$599"),MATCH(resource!$CC212,day_wise_sales_data!$A$2:$A$500,0),MATCH(resource!BL$2,INDIRECT("day_wise_sales_data!$B$1:$BZ$1"),0)),0)</f>
        <v>2742.87</v>
      </c>
      <c r="BM212" s="3">
        <f ca="1">IFERROR(INDEX(INDIRECT("day_wise_sales_data!$B$2:$BZ$599"),MATCH(resource!$CC212,day_wise_sales_data!$A$2:$A$500,0),MATCH(resource!BM$2,INDIRECT("day_wise_sales_data!$B$1:$BZ$1"),0)),0)</f>
        <v>0</v>
      </c>
      <c r="BN212" s="3">
        <f ca="1">IFERROR(INDEX(INDIRECT("day_wise_sales_data!$B$2:$BZ$599"),MATCH(resource!$CC212,day_wise_sales_data!$A$2:$A$500,0),MATCH(resource!BN$2,INDIRECT("day_wise_sales_data!$B$1:$BZ$1"),0)),0)</f>
        <v>0</v>
      </c>
      <c r="BO212" s="3">
        <f ca="1">IFERROR(INDEX(INDIRECT("day_wise_sales_data!$B$2:$BZ$599"),MATCH(resource!$CC212,day_wise_sales_data!$A$2:$A$500,0),MATCH(resource!BO$2,INDIRECT("day_wise_sales_data!$B$1:$BZ$1"),0)),0)</f>
        <v>3943.27</v>
      </c>
      <c r="BP212" s="3">
        <f ca="1">IFERROR(INDEX(INDIRECT("day_wise_sales_data!$B$2:$BZ$599"),MATCH(resource!$CC212,day_wise_sales_data!$A$2:$A$500,0),MATCH(resource!BP$2,INDIRECT("day_wise_sales_data!$B$1:$BZ$1"),0)),0)</f>
        <v>0</v>
      </c>
      <c r="BQ212" s="3">
        <f ca="1">IFERROR(INDEX(INDIRECT("day_wise_sales_data!$B$2:$BZ$599"),MATCH(resource!$CC212,day_wise_sales_data!$A$2:$A$500,0),MATCH(resource!BQ$2,INDIRECT("day_wise_sales_data!$B$1:$BZ$1"),0)),0)</f>
        <v>0</v>
      </c>
      <c r="BR212" s="3">
        <f ca="1">IFERROR(INDEX(INDIRECT("day_wise_sales_data!$B$2:$BZ$599"),MATCH(resource!$CC212,day_wise_sales_data!$A$2:$A$500,0),MATCH(resource!BR$2,INDIRECT("day_wise_sales_data!$B$1:$BZ$1"),0)),0)</f>
        <v>11324.55</v>
      </c>
      <c r="BS212" s="3">
        <f ca="1">IFERROR(INDEX(INDIRECT("day_wise_sales_data!$B$2:$BZ$599"),MATCH(resource!$CC212,day_wise_sales_data!$A$2:$A$500,0),MATCH(resource!BS$2,INDIRECT("day_wise_sales_data!$B$1:$BZ$1"),0)),0)</f>
        <v>11006.22</v>
      </c>
      <c r="BT212" s="3">
        <f ca="1">IFERROR(INDEX(INDIRECT("day_wise_sales_data!$B$2:$BZ$599"),MATCH(resource!$CC212,day_wise_sales_data!$A$2:$A$500,0),MATCH(resource!BT$2,INDIRECT("day_wise_sales_data!$B$1:$BZ$1"),0)),0)</f>
        <v>0</v>
      </c>
      <c r="BU212" s="3">
        <f ca="1">IFERROR(INDEX(INDIRECT("day_wise_sales_data!$B$2:$BZ$599"),MATCH(resource!$CC212,day_wise_sales_data!$A$2:$A$500,0),MATCH(resource!BU$2,INDIRECT("day_wise_sales_data!$B$1:$BZ$1"),0)),0)</f>
        <v>22937.99</v>
      </c>
      <c r="BV212" s="3">
        <f ca="1">IFERROR(INDEX(INDIRECT("day_wise_sales_data!$B$2:$BZ$599"),MATCH(resource!$CC212,day_wise_sales_data!$A$2:$A$500,0),MATCH(resource!BV$2,INDIRECT("day_wise_sales_data!$B$1:$BZ$1"),0)),0)</f>
        <v>1540.29</v>
      </c>
      <c r="BW212" s="3">
        <f ca="1">IFERROR(INDEX(INDIRECT("day_wise_sales_data!$B$2:$BZ$599"),MATCH(resource!$CC212,day_wise_sales_data!$A$2:$A$500,0),MATCH(resource!BW$2,INDIRECT("day_wise_sales_data!$B$1:$BZ$1"),0)),0)</f>
        <v>17429.02</v>
      </c>
      <c r="BX212" s="3">
        <f ca="1">IFERROR(INDEX(INDIRECT("day_wise_sales_data!$B$2:$BZ$599"),MATCH(resource!$CC212,day_wise_sales_data!$A$2:$A$500,0),MATCH(resource!BX$2,INDIRECT("day_wise_sales_data!$B$1:$BZ$1"),0)),0)</f>
        <v>0</v>
      </c>
      <c r="BY212" s="3">
        <f ca="1">IFERROR(INDEX(INDIRECT("day_wise_sales_data!$B$2:$BZ$599"),MATCH(resource!$CC212,day_wise_sales_data!$A$2:$A$500,0),MATCH(resource!BY$2,INDIRECT("day_wise_sales_data!$B$1:$BZ$1"),0)),0)</f>
        <v>55965.59</v>
      </c>
      <c r="BZ212" s="3">
        <f ca="1">IFERROR(INDEX(INDIRECT("day_wise_sales_data!$B$2:$BZ$599"),MATCH(resource!$CC212,day_wise_sales_data!$A$2:$A$500,0),MATCH(resource!BZ$2,INDIRECT("day_wise_sales_data!$B$1:$BZ$1"),0)),0)</f>
        <v>0</v>
      </c>
      <c r="CA212" s="3" t="str">
        <f ca="1">IFERROR(INDEX(INDIRECT("day_wise_sales_data!$B$2:$BZ$599"),MATCH(resource!$CC212,day_wise_sales_data!$A$2:$A$500,0),MATCH(resource!CA$2,INDIRECT("day_wise_sales_data!$B$1:$BZ$1"),0)),0)</f>
        <v>dd</v>
      </c>
      <c r="CC212" s="4" t="str">
        <f>sales_data!H211</f>
        <v>DHK05165</v>
      </c>
      <c r="CD212" s="1">
        <v>210</v>
      </c>
      <c r="CE212" s="1" t="str">
        <f>IF(AQ212=report!$AQ$3,resource!CD212,"")</f>
        <v/>
      </c>
      <c r="CF212" s="5" t="str">
        <f>IFERROR(SMALL($CE$3:$CE$1001,ROWS($CE$3:CE212)),"")</f>
        <v/>
      </c>
      <c r="CH212">
        <f>IFERROR(VLOOKUP($CC212,data_pull!$E$22:$G$700,2,0),0)</f>
        <v>143183.12</v>
      </c>
      <c r="CI212" s="1">
        <f t="shared" si="86"/>
        <v>154</v>
      </c>
      <c r="CJ212" s="1">
        <f t="shared" si="85"/>
        <v>0</v>
      </c>
      <c r="CK212" s="1" t="s">
        <v>1462</v>
      </c>
      <c r="CL212" s="1">
        <f t="shared" si="87"/>
        <v>111</v>
      </c>
      <c r="CM212" s="1" t="str">
        <f>IFERROR(VLOOKUP($CK212,stock_data!$B$3:$W$612,2,0),0)</f>
        <v>KVIT-TH TABLET</v>
      </c>
      <c r="CN212" s="1" t="str">
        <f>IFERROR(VLOOKUP($CK212,stock_data!$B$3:$W$612,4,0),0)</f>
        <v>10x10's</v>
      </c>
      <c r="CO212" s="1">
        <f>IFERROR(VLOOKUP($CK212,stock_data!$B$3:$W$612,5,0),0)</f>
        <v>65</v>
      </c>
      <c r="CP212" s="3">
        <f t="shared" si="88"/>
        <v>0</v>
      </c>
      <c r="CQ212" s="3">
        <f t="shared" si="89"/>
        <v>0</v>
      </c>
      <c r="CR212" s="1">
        <f>IFERROR(VLOOKUP($CK212,stock_data!$B$3:$W$612,6,0),0)</f>
        <v>0</v>
      </c>
      <c r="CS212" s="1">
        <f>IFERROR(VLOOKUP($CK212,stock_data!$B$3:$W$612,7,0),0)</f>
        <v>0</v>
      </c>
      <c r="CT212" s="1">
        <f>IFERROR(VLOOKUP($CK212,stock_data!$B$3:$W$612,8,0),0)</f>
        <v>0</v>
      </c>
      <c r="CU212" s="1">
        <f>IFERROR(VLOOKUP($CK212,stock_data!$B$3:$W$612,9,0),0)</f>
        <v>0</v>
      </c>
      <c r="CV212" s="1">
        <f>IFERROR(VLOOKUP($CK212,stock_data!$B$3:$W$612,10,0),0)</f>
        <v>0</v>
      </c>
      <c r="CW212" s="1">
        <f>IFERROR(VLOOKUP($CK212,stock_data!$B$3:$W$612,11,0),0)</f>
        <v>0</v>
      </c>
      <c r="CX212" s="1">
        <f>IFERROR(VLOOKUP($CK212,stock_data!$B$3:$W$612,12,0),0)</f>
        <v>0</v>
      </c>
      <c r="CY212" s="1">
        <f>IFERROR(VLOOKUP($CK212,stock_data!$B$3:$W$612,13,0),0)</f>
        <v>0</v>
      </c>
      <c r="CZ212" s="1">
        <f>IFERROR(VLOOKUP($CK212,stock_data!$B$3:$W$612,14,0),0)</f>
        <v>0</v>
      </c>
      <c r="DA212" s="1">
        <f>IFERROR(VLOOKUP($CK212,stock_data!$B$3:$W$612,15,0),0)</f>
        <v>0</v>
      </c>
      <c r="DB212" s="1">
        <f>IFERROR(VLOOKUP($CK212,stock_data!$B$3:$W$612,16,0),0)</f>
        <v>0</v>
      </c>
      <c r="DC212" s="1">
        <f>IFERROR(VLOOKUP($CK212,stock_data!$B$3:$W$612,17,0),0)</f>
        <v>0</v>
      </c>
      <c r="DD212" s="1">
        <f>IFERROR(VLOOKUP($CK212,stock_data!$B$3:$W$612,18,0),0)</f>
        <v>0</v>
      </c>
      <c r="DE212" s="1">
        <f>IFERROR(VLOOKUP($CK212,stock_data!$B$3:$W$612,19,0),0)</f>
        <v>0</v>
      </c>
      <c r="DF212" s="1">
        <f>IFERROR(VLOOKUP($CK212,stock_data!$B$3:$W$612,20,0),0)</f>
        <v>0</v>
      </c>
      <c r="DG212" s="1">
        <f>IFERROR(VLOOKUP($CK212,stock_data!$B$3:$W$612,21,0),0)</f>
        <v>0</v>
      </c>
      <c r="DH212" s="1">
        <f>IFERROR(VLOOKUP($CK212,stock_data!$B$3:$W$612,22,0),0)</f>
        <v>0</v>
      </c>
      <c r="DI212" s="1">
        <f t="shared" si="90"/>
        <v>0</v>
      </c>
      <c r="DJ212" s="1">
        <f t="shared" si="91"/>
        <v>0</v>
      </c>
      <c r="DK212" s="3">
        <f>IFERROR(INDEX(COD_SALES!$B$5:$Z$500,MATCH(resource!$CC212,COD_SALES!$A$5:$A$500,0),MATCH(resource!DK$2,COD_SALES!$B$4:$Z$4,0)),"")</f>
        <v>6</v>
      </c>
      <c r="DL212" s="3">
        <f>IFERROR(INDEX(COD_SALES!$B$5:$Z$500,MATCH(resource!$CC212,COD_SALES!$A$5:$A$500,0),MATCH(resource!DL$2,COD_SALES!$B$4:$Z$4,0)),"")</f>
        <v>12</v>
      </c>
      <c r="DM212" s="3">
        <f>IFERROR(INDEX(COD_SALES!$B$5:$Z$500,MATCH(resource!$CC212,COD_SALES!$A$5:$A$500,0),MATCH(resource!DM$2,COD_SALES!$B$4:$Z$4,0)),"")</f>
        <v>35</v>
      </c>
      <c r="DN212" s="3" t="str">
        <f>IFERROR(INDEX(COD_SALES!$B$5:$Z$500,MATCH(resource!$CC212,COD_SALES!$A$5:$A$500,0),MATCH(resource!DN$2,COD_SALES!$B$4:$Z$4,0)),"")</f>
        <v/>
      </c>
      <c r="DO212" s="3">
        <f>IFERROR(INDEX(COD_SALES!$B$5:$Z$500,MATCH(resource!$CC212,COD_SALES!$A$5:$A$500,0),MATCH(resource!DO$2,COD_SALES!$B$4:$Z$4,0)),"")</f>
        <v>0</v>
      </c>
      <c r="DP212" s="3">
        <f>IFERROR(INDEX(COD_SALES!$B$5:$Z$500,MATCH(resource!$CC212,COD_SALES!$A$5:$A$500,0),MATCH(resource!DP$2,COD_SALES!$B$4:$Z$4,0)),"")</f>
        <v>0</v>
      </c>
      <c r="DQ212" s="3" t="str">
        <f>IFERROR(INDEX(COD_SALES!$B$5:$Z$500,MATCH(resource!$CC212,COD_SALES!$A$5:$A$500,0),MATCH(resource!DQ$2,COD_SALES!$B$4:$Z$4,0)),"")</f>
        <v/>
      </c>
      <c r="DR212" s="3">
        <f>IFERROR(INDEX(COD_SALES!$B$5:$Z$500,MATCH(resource!$CC212,COD_SALES!$A$5:$A$500,0),MATCH(resource!DR$2,COD_SALES!$B$4:$Z$4,0)),"")</f>
        <v>0</v>
      </c>
      <c r="DS212" s="3">
        <f>IFERROR(INDEX(COD_SALES!$B$5:$Z$500,MATCH(resource!$CC212,COD_SALES!$A$5:$A$500,0),MATCH(resource!DS$2,COD_SALES!$B$4:$Z$4,0)),"")</f>
        <v>94</v>
      </c>
      <c r="DT212" s="3">
        <f>IFERROR(INDEX(COD_SALES!$B$5:$Z$500,MATCH(resource!$CC212,COD_SALES!$A$5:$A$500,0),MATCH(resource!DT$2,COD_SALES!$B$4:$Z$4,0)),"")</f>
        <v>12</v>
      </c>
      <c r="DU212" s="3">
        <f>IFERROR(INDEX(COD_SALES!$B$5:$Z$500,MATCH(resource!$CC212,COD_SALES!$A$5:$A$500,0),MATCH(resource!DU$2,COD_SALES!$B$4:$Z$4,0)),"")</f>
        <v>0</v>
      </c>
      <c r="DV212" s="3">
        <f>IFERROR(INDEX(COD_SALES!$B$5:$Z$500,MATCH(resource!$CC212,COD_SALES!$A$5:$A$500,0),MATCH(resource!DV$2,COD_SALES!$B$4:$Z$4,0)),"")</f>
        <v>0</v>
      </c>
      <c r="DW212" s="3">
        <f>IFERROR(INDEX(COD_SALES!$B$5:$Z$500,MATCH(resource!$CC212,COD_SALES!$A$5:$A$500,0),MATCH(resource!DW$2,COD_SALES!$B$4:$Z$4,0)),"")</f>
        <v>38</v>
      </c>
      <c r="DX212" s="3">
        <f>IFERROR(INDEX(COD_SALES!$B$5:$Z$500,MATCH(resource!$CC212,COD_SALES!$A$5:$A$500,0),MATCH(resource!DX$2,COD_SALES!$B$4:$Z$4,0)),"")</f>
        <v>10</v>
      </c>
      <c r="DY212" s="3">
        <f>IFERROR(INDEX(COD_SALES!$B$5:$Z$500,MATCH(resource!$CC212,COD_SALES!$A$5:$A$500,0),MATCH(resource!DY$2,COD_SALES!$B$4:$Z$4,0)),"")</f>
        <v>3</v>
      </c>
      <c r="DZ212" s="3">
        <f>IFERROR(INDEX(COD_SALES!$B$5:$Z$500,MATCH(resource!$CC212,COD_SALES!$A$5:$A$500,0),MATCH(resource!DZ$2,COD_SALES!$B$4:$Z$4,0)),"")</f>
        <v>8</v>
      </c>
      <c r="EA212" s="3">
        <f>IFERROR(INDEX(COD_SALES!$B$5:$Z$500,MATCH(resource!$CC212,COD_SALES!$A$5:$A$500,0),MATCH(resource!EA$2,COD_SALES!$B$4:$Z$4,0)),"")</f>
        <v>8</v>
      </c>
      <c r="EB212" s="3">
        <f t="shared" si="92"/>
        <v>58733.770000000004</v>
      </c>
      <c r="ED212" s="3">
        <f>IFERROR(VLOOKUP($CK212,depot_prod_sales!$B$5:$S$200,3,0),0)</f>
        <v>0</v>
      </c>
      <c r="EE212" s="3">
        <f>IFERROR(VLOOKUP($CK212,depot_prod_sales!$B$5:$S$200,4,0),0)</f>
        <v>0</v>
      </c>
      <c r="EF212" s="3">
        <f>IFERROR(VLOOKUP($CK212,depot_prod_sales!$B$5:$S$200,5,0),0)</f>
        <v>0</v>
      </c>
      <c r="EG212" s="3">
        <f>IFERROR(VLOOKUP($CK212,depot_prod_sales!$B$5:$S$200,6,0),0)</f>
        <v>0</v>
      </c>
      <c r="EH212" s="3">
        <f>IFERROR(VLOOKUP($CK212,depot_prod_sales!$B$5:$S$200,7,0),0)</f>
        <v>0</v>
      </c>
      <c r="EI212" s="3">
        <f>IFERROR(VLOOKUP($CK212,depot_prod_sales!$B$5:$S$200,8,0),0)</f>
        <v>0</v>
      </c>
      <c r="EJ212" s="3">
        <f>IFERROR(VLOOKUP($CK212,depot_prod_sales!$B$5:$S$200,9,0),0)</f>
        <v>0</v>
      </c>
      <c r="EK212" s="3">
        <f>IFERROR(VLOOKUP($CK212,depot_prod_sales!$B$5:$S$200,10,0),0)</f>
        <v>0</v>
      </c>
      <c r="EL212" s="3">
        <f>IFERROR(VLOOKUP($CK212,depot_prod_sales!$B$5:$S$200,11,0),0)</f>
        <v>0</v>
      </c>
      <c r="EM212" s="3">
        <f>IFERROR(VLOOKUP($CK212,depot_prod_sales!$B$5:$S$200,12,0),0)</f>
        <v>0</v>
      </c>
      <c r="EN212" s="3">
        <f>IFERROR(VLOOKUP($CK212,depot_prod_sales!$B$5:$S$200,13,0),0)</f>
        <v>0</v>
      </c>
      <c r="EO212" s="3">
        <f>IFERROR(VLOOKUP($CK212,depot_prod_sales!$B$5:$S$200,14,0),0)</f>
        <v>0</v>
      </c>
      <c r="EP212" s="3">
        <f>IFERROR(VLOOKUP($CK212,depot_prod_sales!$B$5:$S$200,15,0),0)</f>
        <v>0</v>
      </c>
      <c r="EQ212" s="3">
        <f>IFERROR(VLOOKUP($CK212,depot_prod_sales!$B$5:$S$200,16,0),0)</f>
        <v>0</v>
      </c>
      <c r="ER212" s="3">
        <f>IFERROR(VLOOKUP($CK212,depot_prod_sales!$B$5:$S$200,17,0),0)</f>
        <v>0</v>
      </c>
      <c r="ES212" s="3">
        <f>IFERROR(VLOOKUP($CK212,depot_prod_sales!$B$5:$S$200,18,0),0)</f>
        <v>0</v>
      </c>
      <c r="ET212" s="116">
        <f t="shared" si="93"/>
        <v>0</v>
      </c>
      <c r="EU212" s="116">
        <f t="shared" si="94"/>
        <v>0</v>
      </c>
      <c r="EW212" s="3">
        <f>IFERROR(VLOOKUP(CC212,data_pull!$AO$25:$AR$546,2,0),0)</f>
        <v>49</v>
      </c>
      <c r="EX212" s="1">
        <f>IFERROR(VLOOKUP(CC212,data_pull!$AO$25:$AR$546,4,0),0)</f>
        <v>190000</v>
      </c>
    </row>
    <row r="213" spans="13:154" x14ac:dyDescent="0.25"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4" t="str">
        <f>sales_data!B212</f>
        <v>Nasir Uddin Sarder</v>
      </c>
      <c r="AR213" s="4" t="str">
        <f>sales_data!C212</f>
        <v>Abdus Salam Howlader</v>
      </c>
      <c r="AS213" s="5" t="str">
        <f t="shared" si="84"/>
        <v/>
      </c>
      <c r="AT213" s="4" t="str">
        <f>sales_data!I212</f>
        <v>Mohidul Islam-2</v>
      </c>
      <c r="AU213" s="4" t="str">
        <f>sales_data!W212</f>
        <v>Bandar (N.Gonj)</v>
      </c>
      <c r="AV213" s="1">
        <f>sales_data!N212</f>
        <v>103117.19</v>
      </c>
      <c r="AW213" s="1">
        <f>sales_data!P212</f>
        <v>44</v>
      </c>
      <c r="AX213" s="3">
        <f ca="1">IFERROR(INDEX(INDIRECT("day_wise_sales_data!$B$2:$BZ$599"),MATCH(resource!$CC213,day_wise_sales_data!$A$2:$A$500,0),MATCH(resource!AX$2,INDIRECT("day_wise_sales_data!$B$1:$BZ$1"),0)),0)</f>
        <v>0</v>
      </c>
      <c r="AY213" s="3">
        <f ca="1">IFERROR(INDEX(INDIRECT("day_wise_sales_data!$B$2:$BZ$599"),MATCH(resource!$CC213,day_wise_sales_data!$A$2:$A$500,0),MATCH(resource!AY$2,INDIRECT("day_wise_sales_data!$B$1:$BZ$1"),0)),0)</f>
        <v>0</v>
      </c>
      <c r="AZ213" s="3">
        <f ca="1">IFERROR(INDEX(INDIRECT("day_wise_sales_data!$B$2:$BZ$599"),MATCH(resource!$CC213,day_wise_sales_data!$A$2:$A$500,0),MATCH(resource!AZ$2,INDIRECT("day_wise_sales_data!$B$1:$BZ$1"),0)),0)</f>
        <v>0</v>
      </c>
      <c r="BA213" s="3">
        <f ca="1">IFERROR(INDEX(INDIRECT("day_wise_sales_data!$B$2:$BZ$599"),MATCH(resource!$CC213,day_wise_sales_data!$A$2:$A$500,0),MATCH(resource!BA$2,INDIRECT("day_wise_sales_data!$B$1:$BZ$1"),0)),0)</f>
        <v>31076.82</v>
      </c>
      <c r="BB213" s="3">
        <f ca="1">IFERROR(INDEX(INDIRECT("day_wise_sales_data!$B$2:$BZ$599"),MATCH(resource!$CC213,day_wise_sales_data!$A$2:$A$500,0),MATCH(resource!BB$2,INDIRECT("day_wise_sales_data!$B$1:$BZ$1"),0)),0)</f>
        <v>0</v>
      </c>
      <c r="BC213" s="3">
        <f ca="1">IFERROR(INDEX(INDIRECT("day_wise_sales_data!$B$2:$BZ$599"),MATCH(resource!$CC213,day_wise_sales_data!$A$2:$A$500,0),MATCH(resource!BC$2,INDIRECT("day_wise_sales_data!$B$1:$BZ$1"),0)),0)</f>
        <v>0</v>
      </c>
      <c r="BD213" s="3">
        <f ca="1">IFERROR(INDEX(INDIRECT("day_wise_sales_data!$B$2:$BZ$599"),MATCH(resource!$CC213,day_wise_sales_data!$A$2:$A$500,0),MATCH(resource!BD$2,INDIRECT("day_wise_sales_data!$B$1:$BZ$1"),0)),0)</f>
        <v>0</v>
      </c>
      <c r="BE213" s="3">
        <f ca="1">IFERROR(INDEX(INDIRECT("day_wise_sales_data!$B$2:$BZ$599"),MATCH(resource!$CC213,day_wise_sales_data!$A$2:$A$500,0),MATCH(resource!BE$2,INDIRECT("day_wise_sales_data!$B$1:$BZ$1"),0)),0)</f>
        <v>3156.25</v>
      </c>
      <c r="BF213" s="3">
        <f ca="1">IFERROR(INDEX(INDIRECT("day_wise_sales_data!$B$2:$BZ$599"),MATCH(resource!$CC213,day_wise_sales_data!$A$2:$A$500,0),MATCH(resource!BF$2,INDIRECT("day_wise_sales_data!$B$1:$BZ$1"),0)),0)</f>
        <v>0</v>
      </c>
      <c r="BG213" s="3">
        <f ca="1">IFERROR(INDEX(INDIRECT("day_wise_sales_data!$B$2:$BZ$599"),MATCH(resource!$CC213,day_wise_sales_data!$A$2:$A$500,0),MATCH(resource!BG$2,INDIRECT("day_wise_sales_data!$B$1:$BZ$1"),0)),0)</f>
        <v>0</v>
      </c>
      <c r="BH213" s="3">
        <f ca="1">IFERROR(INDEX(INDIRECT("day_wise_sales_data!$B$2:$BZ$599"),MATCH(resource!$CC213,day_wise_sales_data!$A$2:$A$500,0),MATCH(resource!BH$2,INDIRECT("day_wise_sales_data!$B$1:$BZ$1"),0)),0)</f>
        <v>4977.05</v>
      </c>
      <c r="BI213" s="3">
        <f ca="1">IFERROR(INDEX(INDIRECT("day_wise_sales_data!$B$2:$BZ$599"),MATCH(resource!$CC213,day_wise_sales_data!$A$2:$A$500,0),MATCH(resource!BI$2,INDIRECT("day_wise_sales_data!$B$1:$BZ$1"),0)),0)</f>
        <v>0</v>
      </c>
      <c r="BJ213" s="3">
        <f ca="1">IFERROR(INDEX(INDIRECT("day_wise_sales_data!$B$2:$BZ$599"),MATCH(resource!$CC213,day_wise_sales_data!$A$2:$A$500,0),MATCH(resource!BJ$2,INDIRECT("day_wise_sales_data!$B$1:$BZ$1"),0)),0)</f>
        <v>0</v>
      </c>
      <c r="BK213" s="3">
        <f ca="1">IFERROR(INDEX(INDIRECT("day_wise_sales_data!$B$2:$BZ$599"),MATCH(resource!$CC213,day_wise_sales_data!$A$2:$A$500,0),MATCH(resource!BK$2,INDIRECT("day_wise_sales_data!$B$1:$BZ$1"),0)),0)</f>
        <v>0</v>
      </c>
      <c r="BL213" s="3">
        <f ca="1">IFERROR(INDEX(INDIRECT("day_wise_sales_data!$B$2:$BZ$599"),MATCH(resource!$CC213,day_wise_sales_data!$A$2:$A$500,0),MATCH(resource!BL$2,INDIRECT("day_wise_sales_data!$B$1:$BZ$1"),0)),0)</f>
        <v>6778.02</v>
      </c>
      <c r="BM213" s="3">
        <f ca="1">IFERROR(INDEX(INDIRECT("day_wise_sales_data!$B$2:$BZ$599"),MATCH(resource!$CC213,day_wise_sales_data!$A$2:$A$500,0),MATCH(resource!BM$2,INDIRECT("day_wise_sales_data!$B$1:$BZ$1"),0)),0)</f>
        <v>0</v>
      </c>
      <c r="BN213" s="3">
        <f ca="1">IFERROR(INDEX(INDIRECT("day_wise_sales_data!$B$2:$BZ$599"),MATCH(resource!$CC213,day_wise_sales_data!$A$2:$A$500,0),MATCH(resource!BN$2,INDIRECT("day_wise_sales_data!$B$1:$BZ$1"),0)),0)</f>
        <v>0</v>
      </c>
      <c r="BO213" s="3">
        <f ca="1">IFERROR(INDEX(INDIRECT("day_wise_sales_data!$B$2:$BZ$599"),MATCH(resource!$CC213,day_wise_sales_data!$A$2:$A$500,0),MATCH(resource!BO$2,INDIRECT("day_wise_sales_data!$B$1:$BZ$1"),0)),0)</f>
        <v>57129.05</v>
      </c>
      <c r="BP213" s="3">
        <f ca="1">IFERROR(INDEX(INDIRECT("day_wise_sales_data!$B$2:$BZ$599"),MATCH(resource!$CC213,day_wise_sales_data!$A$2:$A$500,0),MATCH(resource!BP$2,INDIRECT("day_wise_sales_data!$B$1:$BZ$1"),0)),0)</f>
        <v>0</v>
      </c>
      <c r="BQ213" s="3">
        <f ca="1">IFERROR(INDEX(INDIRECT("day_wise_sales_data!$B$2:$BZ$599"),MATCH(resource!$CC213,day_wise_sales_data!$A$2:$A$500,0),MATCH(resource!BQ$2,INDIRECT("day_wise_sales_data!$B$1:$BZ$1"),0)),0)</f>
        <v>0</v>
      </c>
      <c r="BR213" s="3">
        <f ca="1">IFERROR(INDEX(INDIRECT("day_wise_sales_data!$B$2:$BZ$599"),MATCH(resource!$CC213,day_wise_sales_data!$A$2:$A$500,0),MATCH(resource!BR$2,INDIRECT("day_wise_sales_data!$B$1:$BZ$1"),0)),0)</f>
        <v>0</v>
      </c>
      <c r="BS213" s="3">
        <f ca="1">IFERROR(INDEX(INDIRECT("day_wise_sales_data!$B$2:$BZ$599"),MATCH(resource!$CC213,day_wise_sales_data!$A$2:$A$500,0),MATCH(resource!BS$2,INDIRECT("day_wise_sales_data!$B$1:$BZ$1"),0)),0)</f>
        <v>0</v>
      </c>
      <c r="BT213" s="3">
        <f ca="1">IFERROR(INDEX(INDIRECT("day_wise_sales_data!$B$2:$BZ$599"),MATCH(resource!$CC213,day_wise_sales_data!$A$2:$A$500,0),MATCH(resource!BT$2,INDIRECT("day_wise_sales_data!$B$1:$BZ$1"),0)),0)</f>
        <v>0</v>
      </c>
      <c r="BU213" s="3">
        <f ca="1">IFERROR(INDEX(INDIRECT("day_wise_sales_data!$B$2:$BZ$599"),MATCH(resource!$CC213,day_wise_sales_data!$A$2:$A$500,0),MATCH(resource!BU$2,INDIRECT("day_wise_sales_data!$B$1:$BZ$1"),0)),0)</f>
        <v>0</v>
      </c>
      <c r="BV213" s="3">
        <f ca="1">IFERROR(INDEX(INDIRECT("day_wise_sales_data!$B$2:$BZ$599"),MATCH(resource!$CC213,day_wise_sales_data!$A$2:$A$500,0),MATCH(resource!BV$2,INDIRECT("day_wise_sales_data!$B$1:$BZ$1"),0)),0)</f>
        <v>0</v>
      </c>
      <c r="BW213" s="3">
        <f ca="1">IFERROR(INDEX(INDIRECT("day_wise_sales_data!$B$2:$BZ$599"),MATCH(resource!$CC213,day_wise_sales_data!$A$2:$A$500,0),MATCH(resource!BW$2,INDIRECT("day_wise_sales_data!$B$1:$BZ$1"),0)),0)</f>
        <v>0</v>
      </c>
      <c r="BX213" s="3">
        <f ca="1">IFERROR(INDEX(INDIRECT("day_wise_sales_data!$B$2:$BZ$599"),MATCH(resource!$CC213,day_wise_sales_data!$A$2:$A$500,0),MATCH(resource!BX$2,INDIRECT("day_wise_sales_data!$B$1:$BZ$1"),0)),0)</f>
        <v>0</v>
      </c>
      <c r="BY213" s="3">
        <f ca="1">IFERROR(INDEX(INDIRECT("day_wise_sales_data!$B$2:$BZ$599"),MATCH(resource!$CC213,day_wise_sales_data!$A$2:$A$500,0),MATCH(resource!BY$2,INDIRECT("day_wise_sales_data!$B$1:$BZ$1"),0)),0)</f>
        <v>0</v>
      </c>
      <c r="BZ213" s="3">
        <f ca="1">IFERROR(INDEX(INDIRECT("day_wise_sales_data!$B$2:$BZ$599"),MATCH(resource!$CC213,day_wise_sales_data!$A$2:$A$500,0),MATCH(resource!BZ$2,INDIRECT("day_wise_sales_data!$B$1:$BZ$1"),0)),0)</f>
        <v>0</v>
      </c>
      <c r="CA213" s="3" t="str">
        <f ca="1">IFERROR(INDEX(INDIRECT("day_wise_sales_data!$B$2:$BZ$599"),MATCH(resource!$CC213,day_wise_sales_data!$A$2:$A$500,0),MATCH(resource!CA$2,INDIRECT("day_wise_sales_data!$B$1:$BZ$1"),0)),0)</f>
        <v>dd</v>
      </c>
      <c r="CC213" s="4" t="str">
        <f>sales_data!H212</f>
        <v>DHK01184</v>
      </c>
      <c r="CD213" s="1">
        <v>211</v>
      </c>
      <c r="CE213" s="1" t="str">
        <f>IF(AQ213=report!$AQ$3,resource!CD213,"")</f>
        <v/>
      </c>
      <c r="CF213" s="5" t="str">
        <f>IFERROR(SMALL($CE$3:$CE$1001,ROWS($CE$3:CE213)),"")</f>
        <v/>
      </c>
      <c r="CH213">
        <f>IFERROR(VLOOKUP($CC213,data_pull!$E$22:$G$700,2,0),0)</f>
        <v>103117.19</v>
      </c>
      <c r="CI213" s="1">
        <f t="shared" si="86"/>
        <v>120</v>
      </c>
      <c r="CJ213" s="1">
        <f t="shared" si="85"/>
        <v>129</v>
      </c>
      <c r="CK213" s="1" t="s">
        <v>1464</v>
      </c>
      <c r="CL213" s="1">
        <f t="shared" si="87"/>
        <v>32</v>
      </c>
      <c r="CM213" s="1" t="str">
        <f>IFERROR(VLOOKUP($CK213,stock_data!$B$3:$W$612,2,0),0)</f>
        <v>KX- 50 TABLET</v>
      </c>
      <c r="CN213" s="1" t="str">
        <f>IFERROR(VLOOKUP($CK213,stock_data!$B$3:$W$612,4,0),0)</f>
        <v>1x5's</v>
      </c>
      <c r="CO213" s="1">
        <f>IFERROR(VLOOKUP($CK213,stock_data!$B$3:$W$612,5,0),0)</f>
        <v>132.4</v>
      </c>
      <c r="CP213" s="3">
        <f t="shared" si="88"/>
        <v>129</v>
      </c>
      <c r="CQ213" s="3">
        <f t="shared" si="89"/>
        <v>17079.600000000002</v>
      </c>
      <c r="CR213" s="1">
        <f>IFERROR(VLOOKUP($CK213,stock_data!$B$3:$W$612,6,0),0)</f>
        <v>0</v>
      </c>
      <c r="CS213" s="1">
        <f>IFERROR(VLOOKUP($CK213,stock_data!$B$3:$W$612,7,0),0)</f>
        <v>0</v>
      </c>
      <c r="CT213" s="1">
        <f>IFERROR(VLOOKUP($CK213,stock_data!$B$3:$W$612,8,0),0)</f>
        <v>1</v>
      </c>
      <c r="CU213" s="1">
        <f>IFERROR(VLOOKUP($CK213,stock_data!$B$3:$W$612,9,0),0)</f>
        <v>0</v>
      </c>
      <c r="CV213" s="1">
        <f>IFERROR(VLOOKUP($CK213,stock_data!$B$3:$W$612,10,0),0)</f>
        <v>1</v>
      </c>
      <c r="CW213" s="1">
        <f>IFERROR(VLOOKUP($CK213,stock_data!$B$3:$W$612,11,0),0)</f>
        <v>1</v>
      </c>
      <c r="CX213" s="1">
        <f>IFERROR(VLOOKUP($CK213,stock_data!$B$3:$W$612,12,0),0)</f>
        <v>0</v>
      </c>
      <c r="CY213" s="1">
        <f>IFERROR(VLOOKUP($CK213,stock_data!$B$3:$W$612,13,0),0)</f>
        <v>0</v>
      </c>
      <c r="CZ213" s="1">
        <f>IFERROR(VLOOKUP($CK213,stock_data!$B$3:$W$612,14,0),0)</f>
        <v>0</v>
      </c>
      <c r="DA213" s="1">
        <f>IFERROR(VLOOKUP($CK213,stock_data!$B$3:$W$612,15,0),0)</f>
        <v>2</v>
      </c>
      <c r="DB213" s="1">
        <f>IFERROR(VLOOKUP($CK213,stock_data!$B$3:$W$612,16,0),0)</f>
        <v>0</v>
      </c>
      <c r="DC213" s="1">
        <f>IFERROR(VLOOKUP($CK213,stock_data!$B$3:$W$612,17,0),0)</f>
        <v>-1</v>
      </c>
      <c r="DD213" s="1">
        <f>IFERROR(VLOOKUP($CK213,stock_data!$B$3:$W$612,18,0),0)</f>
        <v>1</v>
      </c>
      <c r="DE213" s="1">
        <f>IFERROR(VLOOKUP($CK213,stock_data!$B$3:$W$612,19,0),0)</f>
        <v>2</v>
      </c>
      <c r="DF213" s="1">
        <f>IFERROR(VLOOKUP($CK213,stock_data!$B$3:$W$612,20,0),0)</f>
        <v>0</v>
      </c>
      <c r="DG213" s="1">
        <f>IFERROR(VLOOKUP($CK213,stock_data!$B$3:$W$612,21,0),0)</f>
        <v>0</v>
      </c>
      <c r="DH213" s="1">
        <f>IFERROR(VLOOKUP($CK213,stock_data!$B$3:$W$612,22,0),0)</f>
        <v>0</v>
      </c>
      <c r="DI213" s="1">
        <f t="shared" si="90"/>
        <v>7</v>
      </c>
      <c r="DJ213" s="1">
        <f t="shared" si="91"/>
        <v>926.80000000000007</v>
      </c>
      <c r="DK213" s="3">
        <f>IFERROR(INDEX(COD_SALES!$B$5:$Z$500,MATCH(resource!$CC213,COD_SALES!$A$5:$A$500,0),MATCH(resource!DK$2,COD_SALES!$B$4:$Z$4,0)),"")</f>
        <v>10</v>
      </c>
      <c r="DL213" s="3">
        <f>IFERROR(INDEX(COD_SALES!$B$5:$Z$500,MATCH(resource!$CC213,COD_SALES!$A$5:$A$500,0),MATCH(resource!DL$2,COD_SALES!$B$4:$Z$4,0)),"")</f>
        <v>7</v>
      </c>
      <c r="DM213" s="3">
        <f>IFERROR(INDEX(COD_SALES!$B$5:$Z$500,MATCH(resource!$CC213,COD_SALES!$A$5:$A$500,0),MATCH(resource!DM$2,COD_SALES!$B$4:$Z$4,0)),"")</f>
        <v>5</v>
      </c>
      <c r="DN213" s="3" t="str">
        <f>IFERROR(INDEX(COD_SALES!$B$5:$Z$500,MATCH(resource!$CC213,COD_SALES!$A$5:$A$500,0),MATCH(resource!DN$2,COD_SALES!$B$4:$Z$4,0)),"")</f>
        <v/>
      </c>
      <c r="DO213" s="3">
        <f>IFERROR(INDEX(COD_SALES!$B$5:$Z$500,MATCH(resource!$CC213,COD_SALES!$A$5:$A$500,0),MATCH(resource!DO$2,COD_SALES!$B$4:$Z$4,0)),"")</f>
        <v>0</v>
      </c>
      <c r="DP213" s="3">
        <f>IFERROR(INDEX(COD_SALES!$B$5:$Z$500,MATCH(resource!$CC213,COD_SALES!$A$5:$A$500,0),MATCH(resource!DP$2,COD_SALES!$B$4:$Z$4,0)),"")</f>
        <v>0</v>
      </c>
      <c r="DQ213" s="3" t="str">
        <f>IFERROR(INDEX(COD_SALES!$B$5:$Z$500,MATCH(resource!$CC213,COD_SALES!$A$5:$A$500,0),MATCH(resource!DQ$2,COD_SALES!$B$4:$Z$4,0)),"")</f>
        <v/>
      </c>
      <c r="DR213" s="3">
        <f>IFERROR(INDEX(COD_SALES!$B$5:$Z$500,MATCH(resource!$CC213,COD_SALES!$A$5:$A$500,0),MATCH(resource!DR$2,COD_SALES!$B$4:$Z$4,0)),"")</f>
        <v>0</v>
      </c>
      <c r="DS213" s="3">
        <f>IFERROR(INDEX(COD_SALES!$B$5:$Z$500,MATCH(resource!$CC213,COD_SALES!$A$5:$A$500,0),MATCH(resource!DS$2,COD_SALES!$B$4:$Z$4,0)),"")</f>
        <v>24</v>
      </c>
      <c r="DT213" s="3">
        <f>IFERROR(INDEX(COD_SALES!$B$5:$Z$500,MATCH(resource!$CC213,COD_SALES!$A$5:$A$500,0),MATCH(resource!DT$2,COD_SALES!$B$4:$Z$4,0)),"")</f>
        <v>1</v>
      </c>
      <c r="DU213" s="3">
        <f>IFERROR(INDEX(COD_SALES!$B$5:$Z$500,MATCH(resource!$CC213,COD_SALES!$A$5:$A$500,0),MATCH(resource!DU$2,COD_SALES!$B$4:$Z$4,0)),"")</f>
        <v>0</v>
      </c>
      <c r="DV213" s="3">
        <f>IFERROR(INDEX(COD_SALES!$B$5:$Z$500,MATCH(resource!$CC213,COD_SALES!$A$5:$A$500,0),MATCH(resource!DV$2,COD_SALES!$B$4:$Z$4,0)),"")</f>
        <v>0</v>
      </c>
      <c r="DW213" s="3">
        <f>IFERROR(INDEX(COD_SALES!$B$5:$Z$500,MATCH(resource!$CC213,COD_SALES!$A$5:$A$500,0),MATCH(resource!DW$2,COD_SALES!$B$4:$Z$4,0)),"")</f>
        <v>63</v>
      </c>
      <c r="DX213" s="3">
        <f>IFERROR(INDEX(COD_SALES!$B$5:$Z$500,MATCH(resource!$CC213,COD_SALES!$A$5:$A$500,0),MATCH(resource!DX$2,COD_SALES!$B$4:$Z$4,0)),"")</f>
        <v>0</v>
      </c>
      <c r="DY213" s="3">
        <f>IFERROR(INDEX(COD_SALES!$B$5:$Z$500,MATCH(resource!$CC213,COD_SALES!$A$5:$A$500,0),MATCH(resource!DY$2,COD_SALES!$B$4:$Z$4,0)),"")</f>
        <v>0</v>
      </c>
      <c r="DZ213" s="3">
        <f>IFERROR(INDEX(COD_SALES!$B$5:$Z$500,MATCH(resource!$CC213,COD_SALES!$A$5:$A$500,0),MATCH(resource!DZ$2,COD_SALES!$B$4:$Z$4,0)),"")</f>
        <v>2</v>
      </c>
      <c r="EA213" s="3">
        <f>IFERROR(INDEX(COD_SALES!$B$5:$Z$500,MATCH(resource!$CC213,COD_SALES!$A$5:$A$500,0),MATCH(resource!EA$2,COD_SALES!$B$4:$Z$4,0)),"")</f>
        <v>0</v>
      </c>
      <c r="EB213" s="3">
        <f t="shared" si="92"/>
        <v>43127.81</v>
      </c>
      <c r="ED213" s="3">
        <f>IFERROR(VLOOKUP($CK213,depot_prod_sales!$B$5:$S$200,3,0),0)</f>
        <v>0</v>
      </c>
      <c r="EE213" s="3">
        <f>IFERROR(VLOOKUP($CK213,depot_prod_sales!$B$5:$S$200,4,0),0)</f>
        <v>0</v>
      </c>
      <c r="EF213" s="3">
        <f>IFERROR(VLOOKUP($CK213,depot_prod_sales!$B$5:$S$200,5,0),0)</f>
        <v>0</v>
      </c>
      <c r="EG213" s="3">
        <f>IFERROR(VLOOKUP($CK213,depot_prod_sales!$B$5:$S$200,6,0),0)</f>
        <v>0</v>
      </c>
      <c r="EH213" s="3">
        <f>IFERROR(VLOOKUP($CK213,depot_prod_sales!$B$5:$S$200,7,0),0)</f>
        <v>0</v>
      </c>
      <c r="EI213" s="3">
        <f>IFERROR(VLOOKUP($CK213,depot_prod_sales!$B$5:$S$200,8,0),0)</f>
        <v>0</v>
      </c>
      <c r="EJ213" s="3">
        <f>IFERROR(VLOOKUP($CK213,depot_prod_sales!$B$5:$S$200,9,0),0)</f>
        <v>0</v>
      </c>
      <c r="EK213" s="3">
        <f>IFERROR(VLOOKUP($CK213,depot_prod_sales!$B$5:$S$200,10,0),0)</f>
        <v>0</v>
      </c>
      <c r="EL213" s="3">
        <f>IFERROR(VLOOKUP($CK213,depot_prod_sales!$B$5:$S$200,11,0),0)</f>
        <v>0</v>
      </c>
      <c r="EM213" s="3">
        <f>IFERROR(VLOOKUP($CK213,depot_prod_sales!$B$5:$S$200,12,0),0)</f>
        <v>0</v>
      </c>
      <c r="EN213" s="3">
        <f>IFERROR(VLOOKUP($CK213,depot_prod_sales!$B$5:$S$200,13,0),0)</f>
        <v>0</v>
      </c>
      <c r="EO213" s="3">
        <f>IFERROR(VLOOKUP($CK213,depot_prod_sales!$B$5:$S$200,14,0),0)</f>
        <v>0</v>
      </c>
      <c r="EP213" s="3">
        <f>IFERROR(VLOOKUP($CK213,depot_prod_sales!$B$5:$S$200,15,0),0)</f>
        <v>1</v>
      </c>
      <c r="EQ213" s="3">
        <f>IFERROR(VLOOKUP($CK213,depot_prod_sales!$B$5:$S$200,16,0),0)</f>
        <v>16</v>
      </c>
      <c r="ER213" s="3">
        <f>IFERROR(VLOOKUP($CK213,depot_prod_sales!$B$5:$S$200,17,0),0)</f>
        <v>0</v>
      </c>
      <c r="ES213" s="3">
        <f>IFERROR(VLOOKUP($CK213,depot_prod_sales!$B$5:$S$200,18,0),0)</f>
        <v>0</v>
      </c>
      <c r="ET213" s="116">
        <f t="shared" si="93"/>
        <v>17</v>
      </c>
      <c r="EU213" s="116">
        <f t="shared" si="94"/>
        <v>2250.8000000000002</v>
      </c>
      <c r="EW213" s="3">
        <f>IFERROR(VLOOKUP(CC213,data_pull!$AO$25:$AR$546,2,0),0)</f>
        <v>19</v>
      </c>
      <c r="EX213" s="1">
        <f>IFERROR(VLOOKUP(CC213,data_pull!$AO$25:$AR$546,4,0),0)</f>
        <v>190000</v>
      </c>
    </row>
    <row r="214" spans="13:154" x14ac:dyDescent="0.25"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4" t="str">
        <f>sales_data!B213</f>
        <v>Nasir Uddin Sarder</v>
      </c>
      <c r="AR214" s="4" t="str">
        <f>sales_data!C213</f>
        <v>Abdus Salam Howlader</v>
      </c>
      <c r="AS214" s="5" t="str">
        <f t="shared" si="84"/>
        <v/>
      </c>
      <c r="AT214" s="4" t="str">
        <f>sales_data!I213</f>
        <v>Uzzal Hossain-3</v>
      </c>
      <c r="AU214" s="4">
        <f>sales_data!W213</f>
        <v>0</v>
      </c>
      <c r="AV214" s="1">
        <f>sales_data!N213</f>
        <v>100258.76</v>
      </c>
      <c r="AW214" s="1">
        <f>sales_data!P213</f>
        <v>26</v>
      </c>
      <c r="AX214" s="3">
        <f ca="1">IFERROR(INDEX(INDIRECT("day_wise_sales_data!$B$2:$BZ$599"),MATCH(resource!$CC214,day_wise_sales_data!$A$2:$A$500,0),MATCH(resource!AX$2,INDIRECT("day_wise_sales_data!$B$1:$BZ$1"),0)),0)</f>
        <v>0</v>
      </c>
      <c r="AY214" s="3">
        <f ca="1">IFERROR(INDEX(INDIRECT("day_wise_sales_data!$B$2:$BZ$599"),MATCH(resource!$CC214,day_wise_sales_data!$A$2:$A$500,0),MATCH(resource!AY$2,INDIRECT("day_wise_sales_data!$B$1:$BZ$1"),0)),0)</f>
        <v>6887.44</v>
      </c>
      <c r="AZ214" s="3">
        <f ca="1">IFERROR(INDEX(INDIRECT("day_wise_sales_data!$B$2:$BZ$599"),MATCH(resource!$CC214,day_wise_sales_data!$A$2:$A$500,0),MATCH(resource!AZ$2,INDIRECT("day_wise_sales_data!$B$1:$BZ$1"),0)),0)</f>
        <v>29996.31</v>
      </c>
      <c r="BA214" s="3">
        <f ca="1">IFERROR(INDEX(INDIRECT("day_wise_sales_data!$B$2:$BZ$599"),MATCH(resource!$CC214,day_wise_sales_data!$A$2:$A$500,0),MATCH(resource!BA$2,INDIRECT("day_wise_sales_data!$B$1:$BZ$1"),0)),0)</f>
        <v>-1589.41</v>
      </c>
      <c r="BB214" s="3">
        <f ca="1">IFERROR(INDEX(INDIRECT("day_wise_sales_data!$B$2:$BZ$599"),MATCH(resource!$CC214,day_wise_sales_data!$A$2:$A$500,0),MATCH(resource!BB$2,INDIRECT("day_wise_sales_data!$B$1:$BZ$1"),0)),0)</f>
        <v>0</v>
      </c>
      <c r="BC214" s="3">
        <f ca="1">IFERROR(INDEX(INDIRECT("day_wise_sales_data!$B$2:$BZ$599"),MATCH(resource!$CC214,day_wise_sales_data!$A$2:$A$500,0),MATCH(resource!BC$2,INDIRECT("day_wise_sales_data!$B$1:$BZ$1"),0)),0)</f>
        <v>0</v>
      </c>
      <c r="BD214" s="3">
        <f ca="1">IFERROR(INDEX(INDIRECT("day_wise_sales_data!$B$2:$BZ$599"),MATCH(resource!$CC214,day_wise_sales_data!$A$2:$A$500,0),MATCH(resource!BD$2,INDIRECT("day_wise_sales_data!$B$1:$BZ$1"),0)),0)</f>
        <v>0</v>
      </c>
      <c r="BE214" s="3">
        <f ca="1">IFERROR(INDEX(INDIRECT("day_wise_sales_data!$B$2:$BZ$599"),MATCH(resource!$CC214,day_wise_sales_data!$A$2:$A$500,0),MATCH(resource!BE$2,INDIRECT("day_wise_sales_data!$B$1:$BZ$1"),0)),0)</f>
        <v>1390</v>
      </c>
      <c r="BF214" s="3">
        <f ca="1">IFERROR(INDEX(INDIRECT("day_wise_sales_data!$B$2:$BZ$599"),MATCH(resource!$CC214,day_wise_sales_data!$A$2:$A$500,0),MATCH(resource!BF$2,INDIRECT("day_wise_sales_data!$B$1:$BZ$1"),0)),0)</f>
        <v>3178.82</v>
      </c>
      <c r="BG214" s="3">
        <f ca="1">IFERROR(INDEX(INDIRECT("day_wise_sales_data!$B$2:$BZ$599"),MATCH(resource!$CC214,day_wise_sales_data!$A$2:$A$500,0),MATCH(resource!BG$2,INDIRECT("day_wise_sales_data!$B$1:$BZ$1"),0)),0)</f>
        <v>0</v>
      </c>
      <c r="BH214" s="3">
        <f ca="1">IFERROR(INDEX(INDIRECT("day_wise_sales_data!$B$2:$BZ$599"),MATCH(resource!$CC214,day_wise_sales_data!$A$2:$A$500,0),MATCH(resource!BH$2,INDIRECT("day_wise_sales_data!$B$1:$BZ$1"),0)),0)</f>
        <v>5094.2700000000004</v>
      </c>
      <c r="BI214" s="3">
        <f ca="1">IFERROR(INDEX(INDIRECT("day_wise_sales_data!$B$2:$BZ$599"),MATCH(resource!$CC214,day_wise_sales_data!$A$2:$A$500,0),MATCH(resource!BI$2,INDIRECT("day_wise_sales_data!$B$1:$BZ$1"),0)),0)</f>
        <v>0</v>
      </c>
      <c r="BJ214" s="3">
        <f ca="1">IFERROR(INDEX(INDIRECT("day_wise_sales_data!$B$2:$BZ$599"),MATCH(resource!$CC214,day_wise_sales_data!$A$2:$A$500,0),MATCH(resource!BJ$2,INDIRECT("day_wise_sales_data!$B$1:$BZ$1"),0)),0)</f>
        <v>0</v>
      </c>
      <c r="BK214" s="3">
        <f ca="1">IFERROR(INDEX(INDIRECT("day_wise_sales_data!$B$2:$BZ$599"),MATCH(resource!$CC214,day_wise_sales_data!$A$2:$A$500,0),MATCH(resource!BK$2,INDIRECT("day_wise_sales_data!$B$1:$BZ$1"),0)),0)</f>
        <v>0</v>
      </c>
      <c r="BL214" s="3">
        <f ca="1">IFERROR(INDEX(INDIRECT("day_wise_sales_data!$B$2:$BZ$599"),MATCH(resource!$CC214,day_wise_sales_data!$A$2:$A$500,0),MATCH(resource!BL$2,INDIRECT("day_wise_sales_data!$B$1:$BZ$1"),0)),0)</f>
        <v>2667.63</v>
      </c>
      <c r="BM214" s="3">
        <f ca="1">IFERROR(INDEX(INDIRECT("day_wise_sales_data!$B$2:$BZ$599"),MATCH(resource!$CC214,day_wise_sales_data!$A$2:$A$500,0),MATCH(resource!BM$2,INDIRECT("day_wise_sales_data!$B$1:$BZ$1"),0)),0)</f>
        <v>1100.0999999999999</v>
      </c>
      <c r="BN214" s="3">
        <f ca="1">IFERROR(INDEX(INDIRECT("day_wise_sales_data!$B$2:$BZ$599"),MATCH(resource!$CC214,day_wise_sales_data!$A$2:$A$500,0),MATCH(resource!BN$2,INDIRECT("day_wise_sales_data!$B$1:$BZ$1"),0)),0)</f>
        <v>440</v>
      </c>
      <c r="BO214" s="3">
        <f ca="1">IFERROR(INDEX(INDIRECT("day_wise_sales_data!$B$2:$BZ$599"),MATCH(resource!$CC214,day_wise_sales_data!$A$2:$A$500,0),MATCH(resource!BO$2,INDIRECT("day_wise_sales_data!$B$1:$BZ$1"),0)),0)</f>
        <v>1277.05</v>
      </c>
      <c r="BP214" s="3">
        <f ca="1">IFERROR(INDEX(INDIRECT("day_wise_sales_data!$B$2:$BZ$599"),MATCH(resource!$CC214,day_wise_sales_data!$A$2:$A$500,0),MATCH(resource!BP$2,INDIRECT("day_wise_sales_data!$B$1:$BZ$1"),0)),0)</f>
        <v>0</v>
      </c>
      <c r="BQ214" s="3">
        <f ca="1">IFERROR(INDEX(INDIRECT("day_wise_sales_data!$B$2:$BZ$599"),MATCH(resource!$CC214,day_wise_sales_data!$A$2:$A$500,0),MATCH(resource!BQ$2,INDIRECT("day_wise_sales_data!$B$1:$BZ$1"),0)),0)</f>
        <v>0</v>
      </c>
      <c r="BR214" s="3">
        <f ca="1">IFERROR(INDEX(INDIRECT("day_wise_sales_data!$B$2:$BZ$599"),MATCH(resource!$CC214,day_wise_sales_data!$A$2:$A$500,0),MATCH(resource!BR$2,INDIRECT("day_wise_sales_data!$B$1:$BZ$1"),0)),0)</f>
        <v>4446.13</v>
      </c>
      <c r="BS214" s="3">
        <f ca="1">IFERROR(INDEX(INDIRECT("day_wise_sales_data!$B$2:$BZ$599"),MATCH(resource!$CC214,day_wise_sales_data!$A$2:$A$500,0),MATCH(resource!BS$2,INDIRECT("day_wise_sales_data!$B$1:$BZ$1"),0)),0)</f>
        <v>0</v>
      </c>
      <c r="BT214" s="3">
        <f ca="1">IFERROR(INDEX(INDIRECT("day_wise_sales_data!$B$2:$BZ$599"),MATCH(resource!$CC214,day_wise_sales_data!$A$2:$A$500,0),MATCH(resource!BT$2,INDIRECT("day_wise_sales_data!$B$1:$BZ$1"),0)),0)</f>
        <v>0</v>
      </c>
      <c r="BU214" s="3">
        <f ca="1">IFERROR(INDEX(INDIRECT("day_wise_sales_data!$B$2:$BZ$599"),MATCH(resource!$CC214,day_wise_sales_data!$A$2:$A$500,0),MATCH(resource!BU$2,INDIRECT("day_wise_sales_data!$B$1:$BZ$1"),0)),0)</f>
        <v>3495.57</v>
      </c>
      <c r="BV214" s="3">
        <f ca="1">IFERROR(INDEX(INDIRECT("day_wise_sales_data!$B$2:$BZ$599"),MATCH(resource!$CC214,day_wise_sales_data!$A$2:$A$500,0),MATCH(resource!BV$2,INDIRECT("day_wise_sales_data!$B$1:$BZ$1"),0)),0)</f>
        <v>0</v>
      </c>
      <c r="BW214" s="3">
        <f ca="1">IFERROR(INDEX(INDIRECT("day_wise_sales_data!$B$2:$BZ$599"),MATCH(resource!$CC214,day_wise_sales_data!$A$2:$A$500,0),MATCH(resource!BW$2,INDIRECT("day_wise_sales_data!$B$1:$BZ$1"),0)),0)</f>
        <v>21174.32</v>
      </c>
      <c r="BX214" s="3">
        <f ca="1">IFERROR(INDEX(INDIRECT("day_wise_sales_data!$B$2:$BZ$599"),MATCH(resource!$CC214,day_wise_sales_data!$A$2:$A$500,0),MATCH(resource!BX$2,INDIRECT("day_wise_sales_data!$B$1:$BZ$1"),0)),0)</f>
        <v>0</v>
      </c>
      <c r="BY214" s="3">
        <f ca="1">IFERROR(INDEX(INDIRECT("day_wise_sales_data!$B$2:$BZ$599"),MATCH(resource!$CC214,day_wise_sales_data!$A$2:$A$500,0),MATCH(resource!BY$2,INDIRECT("day_wise_sales_data!$B$1:$BZ$1"),0)),0)</f>
        <v>20700.53</v>
      </c>
      <c r="BZ214" s="3">
        <f ca="1">IFERROR(INDEX(INDIRECT("day_wise_sales_data!$B$2:$BZ$599"),MATCH(resource!$CC214,day_wise_sales_data!$A$2:$A$500,0),MATCH(resource!BZ$2,INDIRECT("day_wise_sales_data!$B$1:$BZ$1"),0)),0)</f>
        <v>0</v>
      </c>
      <c r="CA214" s="3" t="str">
        <f ca="1">IFERROR(INDEX(INDIRECT("day_wise_sales_data!$B$2:$BZ$599"),MATCH(resource!$CC214,day_wise_sales_data!$A$2:$A$500,0),MATCH(resource!CA$2,INDIRECT("day_wise_sales_data!$B$1:$BZ$1"),0)),0)</f>
        <v>dd</v>
      </c>
      <c r="CC214" s="4" t="str">
        <f>sales_data!H213</f>
        <v>DHK01216</v>
      </c>
      <c r="CD214" s="1">
        <v>212</v>
      </c>
      <c r="CE214" s="1" t="str">
        <f>IF(AQ214=report!$AQ$3,resource!CD214,"")</f>
        <v/>
      </c>
      <c r="CF214" s="5" t="str">
        <f>IFERROR(SMALL($CE$3:$CE$1001,ROWS($CE$3:CE214)),"")</f>
        <v/>
      </c>
      <c r="CH214">
        <f>IFERROR(VLOOKUP($CC214,data_pull!$E$22:$G$700,2,0),0)</f>
        <v>100258.76</v>
      </c>
      <c r="CI214" s="1">
        <f t="shared" si="86"/>
        <v>29</v>
      </c>
      <c r="CJ214" s="1">
        <f t="shared" si="85"/>
        <v>0</v>
      </c>
      <c r="CK214" s="1" t="s">
        <v>1466</v>
      </c>
      <c r="CL214" s="1">
        <f t="shared" si="87"/>
        <v>111</v>
      </c>
      <c r="CM214" s="1" t="str">
        <f>IFERROR(VLOOKUP($CK214,stock_data!$B$3:$W$612,2,0),0)</f>
        <v>KX-100 TABLET</v>
      </c>
      <c r="CN214" s="1" t="str">
        <f>IFERROR(VLOOKUP($CK214,stock_data!$B$3:$W$612,4,0),0)</f>
        <v>1x5's</v>
      </c>
      <c r="CO214" s="1">
        <f>IFERROR(VLOOKUP($CK214,stock_data!$B$3:$W$612,5,0),0)</f>
        <v>220.6</v>
      </c>
      <c r="CP214" s="3">
        <f t="shared" si="88"/>
        <v>0</v>
      </c>
      <c r="CQ214" s="3">
        <f t="shared" si="89"/>
        <v>0</v>
      </c>
      <c r="CR214" s="1">
        <f>IFERROR(VLOOKUP($CK214,stock_data!$B$3:$W$612,6,0),0)</f>
        <v>86</v>
      </c>
      <c r="CS214" s="1">
        <f>IFERROR(VLOOKUP($CK214,stock_data!$B$3:$W$612,7,0),0)</f>
        <v>87</v>
      </c>
      <c r="CT214" s="1">
        <f>IFERROR(VLOOKUP($CK214,stock_data!$B$3:$W$612,8,0),0)</f>
        <v>41</v>
      </c>
      <c r="CU214" s="1">
        <f>IFERROR(VLOOKUP($CK214,stock_data!$B$3:$W$612,9,0),0)</f>
        <v>7</v>
      </c>
      <c r="CV214" s="1">
        <f>IFERROR(VLOOKUP($CK214,stock_data!$B$3:$W$612,10,0),0)</f>
        <v>59</v>
      </c>
      <c r="CW214" s="1">
        <f>IFERROR(VLOOKUP($CK214,stock_data!$B$3:$W$612,11,0),0)</f>
        <v>323</v>
      </c>
      <c r="CX214" s="1">
        <f>IFERROR(VLOOKUP($CK214,stock_data!$B$3:$W$612,12,0),0)</f>
        <v>672</v>
      </c>
      <c r="CY214" s="1">
        <f>IFERROR(VLOOKUP($CK214,stock_data!$B$3:$W$612,13,0),0)</f>
        <v>97</v>
      </c>
      <c r="CZ214" s="1">
        <f>IFERROR(VLOOKUP($CK214,stock_data!$B$3:$W$612,14,0),0)</f>
        <v>79</v>
      </c>
      <c r="DA214" s="1">
        <f>IFERROR(VLOOKUP($CK214,stock_data!$B$3:$W$612,15,0),0)</f>
        <v>126</v>
      </c>
      <c r="DB214" s="1">
        <f>IFERROR(VLOOKUP($CK214,stock_data!$B$3:$W$612,16,0),0)</f>
        <v>0</v>
      </c>
      <c r="DC214" s="1">
        <f>IFERROR(VLOOKUP($CK214,stock_data!$B$3:$W$612,17,0),0)</f>
        <v>74</v>
      </c>
      <c r="DD214" s="1">
        <f>IFERROR(VLOOKUP($CK214,stock_data!$B$3:$W$612,18,0),0)</f>
        <v>30</v>
      </c>
      <c r="DE214" s="1">
        <f>IFERROR(VLOOKUP($CK214,stock_data!$B$3:$W$612,19,0),0)</f>
        <v>95</v>
      </c>
      <c r="DF214" s="1">
        <f>IFERROR(VLOOKUP($CK214,stock_data!$B$3:$W$612,20,0),0)</f>
        <v>125</v>
      </c>
      <c r="DG214" s="1">
        <f>IFERROR(VLOOKUP($CK214,stock_data!$B$3:$W$612,21,0),0)</f>
        <v>42</v>
      </c>
      <c r="DH214" s="1">
        <f>IFERROR(VLOOKUP($CK214,stock_data!$B$3:$W$612,22,0),0)</f>
        <v>129</v>
      </c>
      <c r="DI214" s="1">
        <f t="shared" si="90"/>
        <v>2072</v>
      </c>
      <c r="DJ214" s="1">
        <f t="shared" si="91"/>
        <v>457083.2</v>
      </c>
      <c r="DK214" s="3">
        <f>IFERROR(INDEX(COD_SALES!$B$5:$Z$500,MATCH(resource!$CC214,COD_SALES!$A$5:$A$500,0),MATCH(resource!DK$2,COD_SALES!$B$4:$Z$4,0)),"")</f>
        <v>0</v>
      </c>
      <c r="DL214" s="3">
        <f>IFERROR(INDEX(COD_SALES!$B$5:$Z$500,MATCH(resource!$CC214,COD_SALES!$A$5:$A$500,0),MATCH(resource!DL$2,COD_SALES!$B$4:$Z$4,0)),"")</f>
        <v>3</v>
      </c>
      <c r="DM214" s="3">
        <f>IFERROR(INDEX(COD_SALES!$B$5:$Z$500,MATCH(resource!$CC214,COD_SALES!$A$5:$A$500,0),MATCH(resource!DM$2,COD_SALES!$B$4:$Z$4,0)),"")</f>
        <v>4</v>
      </c>
      <c r="DN214" s="3" t="str">
        <f>IFERROR(INDEX(COD_SALES!$B$5:$Z$500,MATCH(resource!$CC214,COD_SALES!$A$5:$A$500,0),MATCH(resource!DN$2,COD_SALES!$B$4:$Z$4,0)),"")</f>
        <v/>
      </c>
      <c r="DO214" s="3">
        <f>IFERROR(INDEX(COD_SALES!$B$5:$Z$500,MATCH(resource!$CC214,COD_SALES!$A$5:$A$500,0),MATCH(resource!DO$2,COD_SALES!$B$4:$Z$4,0)),"")</f>
        <v>0</v>
      </c>
      <c r="DP214" s="3">
        <f>IFERROR(INDEX(COD_SALES!$B$5:$Z$500,MATCH(resource!$CC214,COD_SALES!$A$5:$A$500,0),MATCH(resource!DP$2,COD_SALES!$B$4:$Z$4,0)),"")</f>
        <v>15</v>
      </c>
      <c r="DQ214" s="3" t="str">
        <f>IFERROR(INDEX(COD_SALES!$B$5:$Z$500,MATCH(resource!$CC214,COD_SALES!$A$5:$A$500,0),MATCH(resource!DQ$2,COD_SALES!$B$4:$Z$4,0)),"")</f>
        <v/>
      </c>
      <c r="DR214" s="3">
        <f>IFERROR(INDEX(COD_SALES!$B$5:$Z$500,MATCH(resource!$CC214,COD_SALES!$A$5:$A$500,0),MATCH(resource!DR$2,COD_SALES!$B$4:$Z$4,0)),"")</f>
        <v>5</v>
      </c>
      <c r="DS214" s="3">
        <f>IFERROR(INDEX(COD_SALES!$B$5:$Z$500,MATCH(resource!$CC214,COD_SALES!$A$5:$A$500,0),MATCH(resource!DS$2,COD_SALES!$B$4:$Z$4,0)),"")</f>
        <v>10</v>
      </c>
      <c r="DT214" s="3">
        <f>IFERROR(INDEX(COD_SALES!$B$5:$Z$500,MATCH(resource!$CC214,COD_SALES!$A$5:$A$500,0),MATCH(resource!DT$2,COD_SALES!$B$4:$Z$4,0)),"")</f>
        <v>118</v>
      </c>
      <c r="DU214" s="3">
        <f>IFERROR(INDEX(COD_SALES!$B$5:$Z$500,MATCH(resource!$CC214,COD_SALES!$A$5:$A$500,0),MATCH(resource!DU$2,COD_SALES!$B$4:$Z$4,0)),"")</f>
        <v>0</v>
      </c>
      <c r="DV214" s="3">
        <f>IFERROR(INDEX(COD_SALES!$B$5:$Z$500,MATCH(resource!$CC214,COD_SALES!$A$5:$A$500,0),MATCH(resource!DV$2,COD_SALES!$B$4:$Z$4,0)),"")</f>
        <v>0</v>
      </c>
      <c r="DW214" s="3">
        <f>IFERROR(INDEX(COD_SALES!$B$5:$Z$500,MATCH(resource!$CC214,COD_SALES!$A$5:$A$500,0),MATCH(resource!DW$2,COD_SALES!$B$4:$Z$4,0)),"")</f>
        <v>10</v>
      </c>
      <c r="DX214" s="3">
        <f>IFERROR(INDEX(COD_SALES!$B$5:$Z$500,MATCH(resource!$CC214,COD_SALES!$A$5:$A$500,0),MATCH(resource!DX$2,COD_SALES!$B$4:$Z$4,0)),"")</f>
        <v>8</v>
      </c>
      <c r="DY214" s="3">
        <f>IFERROR(INDEX(COD_SALES!$B$5:$Z$500,MATCH(resource!$CC214,COD_SALES!$A$5:$A$500,0),MATCH(resource!DY$2,COD_SALES!$B$4:$Z$4,0)),"")</f>
        <v>0</v>
      </c>
      <c r="DZ214" s="3">
        <f>IFERROR(INDEX(COD_SALES!$B$5:$Z$500,MATCH(resource!$CC214,COD_SALES!$A$5:$A$500,0),MATCH(resource!DZ$2,COD_SALES!$B$4:$Z$4,0)),"")</f>
        <v>0</v>
      </c>
      <c r="EA214" s="3">
        <f>IFERROR(INDEX(COD_SALES!$B$5:$Z$500,MATCH(resource!$CC214,COD_SALES!$A$5:$A$500,0),MATCH(resource!EA$2,COD_SALES!$B$4:$Z$4,0)),"")</f>
        <v>25</v>
      </c>
      <c r="EB214" s="3">
        <f t="shared" si="92"/>
        <v>48490.86</v>
      </c>
      <c r="ED214" s="3">
        <f>IFERROR(VLOOKUP($CK214,depot_prod_sales!$B$5:$S$200,3,0),0)</f>
        <v>20</v>
      </c>
      <c r="EE214" s="3">
        <f>IFERROR(VLOOKUP($CK214,depot_prod_sales!$B$5:$S$200,4,0),0)</f>
        <v>66</v>
      </c>
      <c r="EF214" s="3">
        <f>IFERROR(VLOOKUP($CK214,depot_prod_sales!$B$5:$S$200,5,0),0)</f>
        <v>66</v>
      </c>
      <c r="EG214" s="3">
        <f>IFERROR(VLOOKUP($CK214,depot_prod_sales!$B$5:$S$200,6,0),0)</f>
        <v>93</v>
      </c>
      <c r="EH214" s="3">
        <f>IFERROR(VLOOKUP($CK214,depot_prod_sales!$B$5:$S$200,7,0),0)</f>
        <v>215</v>
      </c>
      <c r="EI214" s="3">
        <f>IFERROR(VLOOKUP($CK214,depot_prod_sales!$B$5:$S$200,8,0),0)</f>
        <v>326</v>
      </c>
      <c r="EJ214" s="3">
        <f>IFERROR(VLOOKUP($CK214,depot_prod_sales!$B$5:$S$200,9,0),0)</f>
        <v>43</v>
      </c>
      <c r="EK214" s="3">
        <f>IFERROR(VLOOKUP($CK214,depot_prod_sales!$B$5:$S$200,10,0),0)</f>
        <v>16</v>
      </c>
      <c r="EL214" s="3">
        <f>IFERROR(VLOOKUP($CK214,depot_prod_sales!$B$5:$S$200,11,0),0)</f>
        <v>9</v>
      </c>
      <c r="EM214" s="3">
        <f>IFERROR(VLOOKUP($CK214,depot_prod_sales!$B$5:$S$200,12,0),0)</f>
        <v>37</v>
      </c>
      <c r="EN214" s="3">
        <f>IFERROR(VLOOKUP($CK214,depot_prod_sales!$B$5:$S$200,13,0),0)</f>
        <v>77</v>
      </c>
      <c r="EO214" s="3">
        <f>IFERROR(VLOOKUP($CK214,depot_prod_sales!$B$5:$S$200,14,0),0)</f>
        <v>57</v>
      </c>
      <c r="EP214" s="3">
        <f>IFERROR(VLOOKUP($CK214,depot_prod_sales!$B$5:$S$200,15,0),0)</f>
        <v>6</v>
      </c>
      <c r="EQ214" s="3">
        <f>IFERROR(VLOOKUP($CK214,depot_prod_sales!$B$5:$S$200,16,0),0)</f>
        <v>28</v>
      </c>
      <c r="ER214" s="3">
        <f>IFERROR(VLOOKUP($CK214,depot_prod_sales!$B$5:$S$200,17,0),0)</f>
        <v>20</v>
      </c>
      <c r="ES214" s="3">
        <f>IFERROR(VLOOKUP($CK214,depot_prod_sales!$B$5:$S$200,18,0),0)</f>
        <v>32</v>
      </c>
      <c r="ET214" s="116">
        <f t="shared" si="93"/>
        <v>1111</v>
      </c>
      <c r="EU214" s="116">
        <f t="shared" si="94"/>
        <v>245086.6</v>
      </c>
      <c r="EW214" s="3">
        <f>IFERROR(VLOOKUP(CC214,data_pull!$AO$25:$AR$546,2,0),0)</f>
        <v>18</v>
      </c>
      <c r="EX214" s="1">
        <f>IFERROR(VLOOKUP(CC214,data_pull!$AO$25:$AR$546,4,0),0)</f>
        <v>190000</v>
      </c>
    </row>
    <row r="215" spans="13:154" x14ac:dyDescent="0.25"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4" t="str">
        <f>sales_data!B214</f>
        <v>Nasir Uddin Sarder</v>
      </c>
      <c r="AR215" s="4" t="str">
        <f>sales_data!C214</f>
        <v>Abu Hanif- 2</v>
      </c>
      <c r="AS215" s="5" t="str">
        <f t="shared" si="84"/>
        <v>Abu Hanif- 2</v>
      </c>
      <c r="AT215" s="4" t="str">
        <f>sales_data!I214</f>
        <v>Abu Hanif-2 (Promoted)</v>
      </c>
      <c r="AU215" s="4" t="str">
        <f>sales_data!W214</f>
        <v>Modonpur (Cb)</v>
      </c>
      <c r="AV215" s="1">
        <f>sales_data!N214</f>
        <v>3958.75</v>
      </c>
      <c r="AW215" s="1">
        <f>sales_data!P214</f>
        <v>6</v>
      </c>
      <c r="AX215" s="3">
        <f ca="1">IFERROR(INDEX(INDIRECT("day_wise_sales_data!$B$2:$BZ$599"),MATCH(resource!$CC215,day_wise_sales_data!$A$2:$A$500,0),MATCH(resource!AX$2,INDIRECT("day_wise_sales_data!$B$1:$BZ$1"),0)),0)</f>
        <v>0</v>
      </c>
      <c r="AY215" s="3">
        <f ca="1">IFERROR(INDEX(INDIRECT("day_wise_sales_data!$B$2:$BZ$599"),MATCH(resource!$CC215,day_wise_sales_data!$A$2:$A$500,0),MATCH(resource!AY$2,INDIRECT("day_wise_sales_data!$B$1:$BZ$1"),0)),0)</f>
        <v>0</v>
      </c>
      <c r="AZ215" s="3">
        <f ca="1">IFERROR(INDEX(INDIRECT("day_wise_sales_data!$B$2:$BZ$599"),MATCH(resource!$CC215,day_wise_sales_data!$A$2:$A$500,0),MATCH(resource!AZ$2,INDIRECT("day_wise_sales_data!$B$1:$BZ$1"),0)),0)</f>
        <v>0</v>
      </c>
      <c r="BA215" s="3">
        <f ca="1">IFERROR(INDEX(INDIRECT("day_wise_sales_data!$B$2:$BZ$599"),MATCH(resource!$CC215,day_wise_sales_data!$A$2:$A$500,0),MATCH(resource!BA$2,INDIRECT("day_wise_sales_data!$B$1:$BZ$1"),0)),0)</f>
        <v>1394.36</v>
      </c>
      <c r="BB215" s="3">
        <f ca="1">IFERROR(INDEX(INDIRECT("day_wise_sales_data!$B$2:$BZ$599"),MATCH(resource!$CC215,day_wise_sales_data!$A$2:$A$500,0),MATCH(resource!BB$2,INDIRECT("day_wise_sales_data!$B$1:$BZ$1"),0)),0)</f>
        <v>0</v>
      </c>
      <c r="BC215" s="3">
        <f ca="1">IFERROR(INDEX(INDIRECT("day_wise_sales_data!$B$2:$BZ$599"),MATCH(resource!$CC215,day_wise_sales_data!$A$2:$A$500,0),MATCH(resource!BC$2,INDIRECT("day_wise_sales_data!$B$1:$BZ$1"),0)),0)</f>
        <v>0</v>
      </c>
      <c r="BD215" s="3">
        <f ca="1">IFERROR(INDEX(INDIRECT("day_wise_sales_data!$B$2:$BZ$599"),MATCH(resource!$CC215,day_wise_sales_data!$A$2:$A$500,0),MATCH(resource!BD$2,INDIRECT("day_wise_sales_data!$B$1:$BZ$1"),0)),0)</f>
        <v>0</v>
      </c>
      <c r="BE215" s="3">
        <f ca="1">IFERROR(INDEX(INDIRECT("day_wise_sales_data!$B$2:$BZ$599"),MATCH(resource!$CC215,day_wise_sales_data!$A$2:$A$500,0),MATCH(resource!BE$2,INDIRECT("day_wise_sales_data!$B$1:$BZ$1"),0)),0)</f>
        <v>0</v>
      </c>
      <c r="BF215" s="3">
        <f ca="1">IFERROR(INDEX(INDIRECT("day_wise_sales_data!$B$2:$BZ$599"),MATCH(resource!$CC215,day_wise_sales_data!$A$2:$A$500,0),MATCH(resource!BF$2,INDIRECT("day_wise_sales_data!$B$1:$BZ$1"),0)),0)</f>
        <v>0</v>
      </c>
      <c r="BG215" s="3">
        <f ca="1">IFERROR(INDEX(INDIRECT("day_wise_sales_data!$B$2:$BZ$599"),MATCH(resource!$CC215,day_wise_sales_data!$A$2:$A$500,0),MATCH(resource!BG$2,INDIRECT("day_wise_sales_data!$B$1:$BZ$1"),0)),0)</f>
        <v>0</v>
      </c>
      <c r="BH215" s="3">
        <f ca="1">IFERROR(INDEX(INDIRECT("day_wise_sales_data!$B$2:$BZ$599"),MATCH(resource!$CC215,day_wise_sales_data!$A$2:$A$500,0),MATCH(resource!BH$2,INDIRECT("day_wise_sales_data!$B$1:$BZ$1"),0)),0)</f>
        <v>0</v>
      </c>
      <c r="BI215" s="3">
        <f ca="1">IFERROR(INDEX(INDIRECT("day_wise_sales_data!$B$2:$BZ$599"),MATCH(resource!$CC215,day_wise_sales_data!$A$2:$A$500,0),MATCH(resource!BI$2,INDIRECT("day_wise_sales_data!$B$1:$BZ$1"),0)),0)</f>
        <v>0</v>
      </c>
      <c r="BJ215" s="3">
        <f ca="1">IFERROR(INDEX(INDIRECT("day_wise_sales_data!$B$2:$BZ$599"),MATCH(resource!$CC215,day_wise_sales_data!$A$2:$A$500,0),MATCH(resource!BJ$2,INDIRECT("day_wise_sales_data!$B$1:$BZ$1"),0)),0)</f>
        <v>0</v>
      </c>
      <c r="BK215" s="3">
        <f ca="1">IFERROR(INDEX(INDIRECT("day_wise_sales_data!$B$2:$BZ$599"),MATCH(resource!$CC215,day_wise_sales_data!$A$2:$A$500,0),MATCH(resource!BK$2,INDIRECT("day_wise_sales_data!$B$1:$BZ$1"),0)),0)</f>
        <v>0</v>
      </c>
      <c r="BL215" s="3">
        <f ca="1">IFERROR(INDEX(INDIRECT("day_wise_sales_data!$B$2:$BZ$599"),MATCH(resource!$CC215,day_wise_sales_data!$A$2:$A$500,0),MATCH(resource!BL$2,INDIRECT("day_wise_sales_data!$B$1:$BZ$1"),0)),0)</f>
        <v>370.95</v>
      </c>
      <c r="BM215" s="3">
        <f ca="1">IFERROR(INDEX(INDIRECT("day_wise_sales_data!$B$2:$BZ$599"),MATCH(resource!$CC215,day_wise_sales_data!$A$2:$A$500,0),MATCH(resource!BM$2,INDIRECT("day_wise_sales_data!$B$1:$BZ$1"),0)),0)</f>
        <v>0</v>
      </c>
      <c r="BN215" s="3">
        <f ca="1">IFERROR(INDEX(INDIRECT("day_wise_sales_data!$B$2:$BZ$599"),MATCH(resource!$CC215,day_wise_sales_data!$A$2:$A$500,0),MATCH(resource!BN$2,INDIRECT("day_wise_sales_data!$B$1:$BZ$1"),0)),0)</f>
        <v>0</v>
      </c>
      <c r="BO215" s="3">
        <f ca="1">IFERROR(INDEX(INDIRECT("day_wise_sales_data!$B$2:$BZ$599"),MATCH(resource!$CC215,day_wise_sales_data!$A$2:$A$500,0),MATCH(resource!BO$2,INDIRECT("day_wise_sales_data!$B$1:$BZ$1"),0)),0)</f>
        <v>0</v>
      </c>
      <c r="BP215" s="3">
        <f ca="1">IFERROR(INDEX(INDIRECT("day_wise_sales_data!$B$2:$BZ$599"),MATCH(resource!$CC215,day_wise_sales_data!$A$2:$A$500,0),MATCH(resource!BP$2,INDIRECT("day_wise_sales_data!$B$1:$BZ$1"),0)),0)</f>
        <v>0</v>
      </c>
      <c r="BQ215" s="3">
        <f ca="1">IFERROR(INDEX(INDIRECT("day_wise_sales_data!$B$2:$BZ$599"),MATCH(resource!$CC215,day_wise_sales_data!$A$2:$A$500,0),MATCH(resource!BQ$2,INDIRECT("day_wise_sales_data!$B$1:$BZ$1"),0)),0)</f>
        <v>0</v>
      </c>
      <c r="BR215" s="3">
        <f ca="1">IFERROR(INDEX(INDIRECT("day_wise_sales_data!$B$2:$BZ$599"),MATCH(resource!$CC215,day_wise_sales_data!$A$2:$A$500,0),MATCH(resource!BR$2,INDIRECT("day_wise_sales_data!$B$1:$BZ$1"),0)),0)</f>
        <v>0</v>
      </c>
      <c r="BS215" s="3">
        <f ca="1">IFERROR(INDEX(INDIRECT("day_wise_sales_data!$B$2:$BZ$599"),MATCH(resource!$CC215,day_wise_sales_data!$A$2:$A$500,0),MATCH(resource!BS$2,INDIRECT("day_wise_sales_data!$B$1:$BZ$1"),0)),0)</f>
        <v>0</v>
      </c>
      <c r="BT215" s="3">
        <f ca="1">IFERROR(INDEX(INDIRECT("day_wise_sales_data!$B$2:$BZ$599"),MATCH(resource!$CC215,day_wise_sales_data!$A$2:$A$500,0),MATCH(resource!BT$2,INDIRECT("day_wise_sales_data!$B$1:$BZ$1"),0)),0)</f>
        <v>0</v>
      </c>
      <c r="BU215" s="3">
        <f ca="1">IFERROR(INDEX(INDIRECT("day_wise_sales_data!$B$2:$BZ$599"),MATCH(resource!$CC215,day_wise_sales_data!$A$2:$A$500,0),MATCH(resource!BU$2,INDIRECT("day_wise_sales_data!$B$1:$BZ$1"),0)),0)</f>
        <v>530.14</v>
      </c>
      <c r="BV215" s="3">
        <f ca="1">IFERROR(INDEX(INDIRECT("day_wise_sales_data!$B$2:$BZ$599"),MATCH(resource!$CC215,day_wise_sales_data!$A$2:$A$500,0),MATCH(resource!BV$2,INDIRECT("day_wise_sales_data!$B$1:$BZ$1"),0)),0)</f>
        <v>1663.3</v>
      </c>
      <c r="BW215" s="3">
        <f ca="1">IFERROR(INDEX(INDIRECT("day_wise_sales_data!$B$2:$BZ$599"),MATCH(resource!$CC215,day_wise_sales_data!$A$2:$A$500,0),MATCH(resource!BW$2,INDIRECT("day_wise_sales_data!$B$1:$BZ$1"),0)),0)</f>
        <v>0</v>
      </c>
      <c r="BX215" s="3">
        <f ca="1">IFERROR(INDEX(INDIRECT("day_wise_sales_data!$B$2:$BZ$599"),MATCH(resource!$CC215,day_wise_sales_data!$A$2:$A$500,0),MATCH(resource!BX$2,INDIRECT("day_wise_sales_data!$B$1:$BZ$1"),0)),0)</f>
        <v>0</v>
      </c>
      <c r="BY215" s="3">
        <f ca="1">IFERROR(INDEX(INDIRECT("day_wise_sales_data!$B$2:$BZ$599"),MATCH(resource!$CC215,day_wise_sales_data!$A$2:$A$500,0),MATCH(resource!BY$2,INDIRECT("day_wise_sales_data!$B$1:$BZ$1"),0)),0)</f>
        <v>0</v>
      </c>
      <c r="BZ215" s="3">
        <f ca="1">IFERROR(INDEX(INDIRECT("day_wise_sales_data!$B$2:$BZ$599"),MATCH(resource!$CC215,day_wise_sales_data!$A$2:$A$500,0),MATCH(resource!BZ$2,INDIRECT("day_wise_sales_data!$B$1:$BZ$1"),0)),0)</f>
        <v>0</v>
      </c>
      <c r="CA215" s="3" t="str">
        <f ca="1">IFERROR(INDEX(INDIRECT("day_wise_sales_data!$B$2:$BZ$599"),MATCH(resource!$CC215,day_wise_sales_data!$A$2:$A$500,0),MATCH(resource!CA$2,INDIRECT("day_wise_sales_data!$B$1:$BZ$1"),0)),0)</f>
        <v>dd</v>
      </c>
      <c r="CC215" s="4" t="str">
        <f>sales_data!H214</f>
        <v>DHK09088</v>
      </c>
      <c r="CD215" s="1">
        <v>213</v>
      </c>
      <c r="CE215" s="1" t="str">
        <f>IF(AQ215=report!$AQ$3,resource!CD215,"")</f>
        <v/>
      </c>
      <c r="CF215" s="5" t="str">
        <f>IFERROR(SMALL($CE$3:$CE$1001,ROWS($CE$3:CE215)),"")</f>
        <v/>
      </c>
      <c r="CH215">
        <f>IFERROR(VLOOKUP($CC215,data_pull!$E$22:$G$700,2,0),0)</f>
        <v>3958.75</v>
      </c>
      <c r="CI215" s="1">
        <f t="shared" si="86"/>
        <v>154</v>
      </c>
      <c r="CJ215" s="1">
        <f t="shared" si="85"/>
        <v>845</v>
      </c>
      <c r="CK215" s="1" t="s">
        <v>1468</v>
      </c>
      <c r="CL215" s="1">
        <f t="shared" si="87"/>
        <v>26</v>
      </c>
      <c r="CM215" s="1" t="str">
        <f>IFERROR(VLOOKUP($CK215,stock_data!$B$3:$W$612,2,0),0)</f>
        <v>LACTAB TABLET 300mg</v>
      </c>
      <c r="CN215" s="1" t="str">
        <f>IFERROR(VLOOKUP($CK215,stock_data!$B$3:$W$612,4,0),0)</f>
        <v>10x10's</v>
      </c>
      <c r="CO215" s="1">
        <f>IFERROR(VLOOKUP($CK215,stock_data!$B$3:$W$612,5,0),0)</f>
        <v>24</v>
      </c>
      <c r="CP215" s="3">
        <f t="shared" si="88"/>
        <v>845</v>
      </c>
      <c r="CQ215" s="3">
        <f t="shared" si="89"/>
        <v>20280</v>
      </c>
      <c r="CR215" s="1">
        <f>IFERROR(VLOOKUP($CK215,stock_data!$B$3:$W$612,6,0),0)</f>
        <v>0</v>
      </c>
      <c r="CS215" s="1">
        <f>IFERROR(VLOOKUP($CK215,stock_data!$B$3:$W$612,7,0),0)</f>
        <v>0</v>
      </c>
      <c r="CT215" s="1">
        <f>IFERROR(VLOOKUP($CK215,stock_data!$B$3:$W$612,8,0),0)</f>
        <v>0</v>
      </c>
      <c r="CU215" s="1">
        <f>IFERROR(VLOOKUP($CK215,stock_data!$B$3:$W$612,9,0),0)</f>
        <v>0</v>
      </c>
      <c r="CV215" s="1">
        <f>IFERROR(VLOOKUP($CK215,stock_data!$B$3:$W$612,10,0),0)</f>
        <v>0</v>
      </c>
      <c r="CW215" s="1">
        <f>IFERROR(VLOOKUP($CK215,stock_data!$B$3:$W$612,11,0),0)</f>
        <v>0</v>
      </c>
      <c r="CX215" s="1">
        <f>IFERROR(VLOOKUP($CK215,stock_data!$B$3:$W$612,12,0),0)</f>
        <v>0</v>
      </c>
      <c r="CY215" s="1">
        <f>IFERROR(VLOOKUP($CK215,stock_data!$B$3:$W$612,13,0),0)</f>
        <v>0</v>
      </c>
      <c r="CZ215" s="1">
        <f>IFERROR(VLOOKUP($CK215,stock_data!$B$3:$W$612,14,0),0)</f>
        <v>0</v>
      </c>
      <c r="DA215" s="1">
        <f>IFERROR(VLOOKUP($CK215,stock_data!$B$3:$W$612,15,0),0)</f>
        <v>0</v>
      </c>
      <c r="DB215" s="1">
        <f>IFERROR(VLOOKUP($CK215,stock_data!$B$3:$W$612,16,0),0)</f>
        <v>0</v>
      </c>
      <c r="DC215" s="1">
        <f>IFERROR(VLOOKUP($CK215,stock_data!$B$3:$W$612,17,0),0)</f>
        <v>0</v>
      </c>
      <c r="DD215" s="1">
        <f>IFERROR(VLOOKUP($CK215,stock_data!$B$3:$W$612,18,0),0)</f>
        <v>0</v>
      </c>
      <c r="DE215" s="1">
        <f>IFERROR(VLOOKUP($CK215,stock_data!$B$3:$W$612,19,0),0)</f>
        <v>0</v>
      </c>
      <c r="DF215" s="1">
        <f>IFERROR(VLOOKUP($CK215,stock_data!$B$3:$W$612,20,0),0)</f>
        <v>0</v>
      </c>
      <c r="DG215" s="1">
        <f>IFERROR(VLOOKUP($CK215,stock_data!$B$3:$W$612,21,0),0)</f>
        <v>0</v>
      </c>
      <c r="DH215" s="1">
        <f>IFERROR(VLOOKUP($CK215,stock_data!$B$3:$W$612,22,0),0)</f>
        <v>0</v>
      </c>
      <c r="DI215" s="1">
        <f t="shared" si="90"/>
        <v>0</v>
      </c>
      <c r="DJ215" s="1">
        <f t="shared" si="91"/>
        <v>0</v>
      </c>
      <c r="DK215" s="3">
        <f>IFERROR(INDEX(COD_SALES!$B$5:$Z$500,MATCH(resource!$CC215,COD_SALES!$A$5:$A$500,0),MATCH(resource!DK$2,COD_SALES!$B$4:$Z$4,0)),"")</f>
        <v>0</v>
      </c>
      <c r="DL215" s="3">
        <f>IFERROR(INDEX(COD_SALES!$B$5:$Z$500,MATCH(resource!$CC215,COD_SALES!$A$5:$A$500,0),MATCH(resource!DL$2,COD_SALES!$B$4:$Z$4,0)),"")</f>
        <v>0</v>
      </c>
      <c r="DM215" s="3">
        <f>IFERROR(INDEX(COD_SALES!$B$5:$Z$500,MATCH(resource!$CC215,COD_SALES!$A$5:$A$500,0),MATCH(resource!DM$2,COD_SALES!$B$4:$Z$4,0)),"")</f>
        <v>0</v>
      </c>
      <c r="DN215" s="3" t="str">
        <f>IFERROR(INDEX(COD_SALES!$B$5:$Z$500,MATCH(resource!$CC215,COD_SALES!$A$5:$A$500,0),MATCH(resource!DN$2,COD_SALES!$B$4:$Z$4,0)),"")</f>
        <v/>
      </c>
      <c r="DO215" s="3">
        <f>IFERROR(INDEX(COD_SALES!$B$5:$Z$500,MATCH(resource!$CC215,COD_SALES!$A$5:$A$500,0),MATCH(resource!DO$2,COD_SALES!$B$4:$Z$4,0)),"")</f>
        <v>0</v>
      </c>
      <c r="DP215" s="3">
        <f>IFERROR(INDEX(COD_SALES!$B$5:$Z$500,MATCH(resource!$CC215,COD_SALES!$A$5:$A$500,0),MATCH(resource!DP$2,COD_SALES!$B$4:$Z$4,0)),"")</f>
        <v>0</v>
      </c>
      <c r="DQ215" s="3" t="str">
        <f>IFERROR(INDEX(COD_SALES!$B$5:$Z$500,MATCH(resource!$CC215,COD_SALES!$A$5:$A$500,0),MATCH(resource!DQ$2,COD_SALES!$B$4:$Z$4,0)),"")</f>
        <v/>
      </c>
      <c r="DR215" s="3">
        <f>IFERROR(INDEX(COD_SALES!$B$5:$Z$500,MATCH(resource!$CC215,COD_SALES!$A$5:$A$500,0),MATCH(resource!DR$2,COD_SALES!$B$4:$Z$4,0)),"")</f>
        <v>0</v>
      </c>
      <c r="DS215" s="3">
        <f>IFERROR(INDEX(COD_SALES!$B$5:$Z$500,MATCH(resource!$CC215,COD_SALES!$A$5:$A$500,0),MATCH(resource!DS$2,COD_SALES!$B$4:$Z$4,0)),"")</f>
        <v>8</v>
      </c>
      <c r="DT215" s="3">
        <f>IFERROR(INDEX(COD_SALES!$B$5:$Z$500,MATCH(resource!$CC215,COD_SALES!$A$5:$A$500,0),MATCH(resource!DT$2,COD_SALES!$B$4:$Z$4,0)),"")</f>
        <v>0</v>
      </c>
      <c r="DU215" s="3">
        <f>IFERROR(INDEX(COD_SALES!$B$5:$Z$500,MATCH(resource!$CC215,COD_SALES!$A$5:$A$500,0),MATCH(resource!DU$2,COD_SALES!$B$4:$Z$4,0)),"")</f>
        <v>0</v>
      </c>
      <c r="DV215" s="3">
        <f>IFERROR(INDEX(COD_SALES!$B$5:$Z$500,MATCH(resource!$CC215,COD_SALES!$A$5:$A$500,0),MATCH(resource!DV$2,COD_SALES!$B$4:$Z$4,0)),"")</f>
        <v>0</v>
      </c>
      <c r="DW215" s="3">
        <f>IFERROR(INDEX(COD_SALES!$B$5:$Z$500,MATCH(resource!$CC215,COD_SALES!$A$5:$A$500,0),MATCH(resource!DW$2,COD_SALES!$B$4:$Z$4,0)),"")</f>
        <v>2</v>
      </c>
      <c r="DX215" s="3">
        <f>IFERROR(INDEX(COD_SALES!$B$5:$Z$500,MATCH(resource!$CC215,COD_SALES!$A$5:$A$500,0),MATCH(resource!DX$2,COD_SALES!$B$4:$Z$4,0)),"")</f>
        <v>0</v>
      </c>
      <c r="DY215" s="3">
        <f>IFERROR(INDEX(COD_SALES!$B$5:$Z$500,MATCH(resource!$CC215,COD_SALES!$A$5:$A$500,0),MATCH(resource!DY$2,COD_SALES!$B$4:$Z$4,0)),"")</f>
        <v>1</v>
      </c>
      <c r="DZ215" s="3">
        <f>IFERROR(INDEX(COD_SALES!$B$5:$Z$500,MATCH(resource!$CC215,COD_SALES!$A$5:$A$500,0),MATCH(resource!DZ$2,COD_SALES!$B$4:$Z$4,0)),"")</f>
        <v>0</v>
      </c>
      <c r="EA215" s="3">
        <f>IFERROR(INDEX(COD_SALES!$B$5:$Z$500,MATCH(resource!$CC215,COD_SALES!$A$5:$A$500,0),MATCH(resource!EA$2,COD_SALES!$B$4:$Z$4,0)),"")</f>
        <v>0</v>
      </c>
      <c r="EB215" s="3">
        <f t="shared" si="92"/>
        <v>3120.91</v>
      </c>
      <c r="ED215" s="3">
        <f>IFERROR(VLOOKUP($CK215,depot_prod_sales!$B$5:$S$200,3,0),0)</f>
        <v>0</v>
      </c>
      <c r="EE215" s="3">
        <f>IFERROR(VLOOKUP($CK215,depot_prod_sales!$B$5:$S$200,4,0),0)</f>
        <v>0</v>
      </c>
      <c r="EF215" s="3">
        <f>IFERROR(VLOOKUP($CK215,depot_prod_sales!$B$5:$S$200,5,0),0)</f>
        <v>0</v>
      </c>
      <c r="EG215" s="3">
        <f>IFERROR(VLOOKUP($CK215,depot_prod_sales!$B$5:$S$200,6,0),0)</f>
        <v>0</v>
      </c>
      <c r="EH215" s="3">
        <f>IFERROR(VLOOKUP($CK215,depot_prod_sales!$B$5:$S$200,7,0),0)</f>
        <v>0</v>
      </c>
      <c r="EI215" s="3">
        <f>IFERROR(VLOOKUP($CK215,depot_prod_sales!$B$5:$S$200,8,0),0)</f>
        <v>0</v>
      </c>
      <c r="EJ215" s="3">
        <f>IFERROR(VLOOKUP($CK215,depot_prod_sales!$B$5:$S$200,9,0),0)</f>
        <v>0</v>
      </c>
      <c r="EK215" s="3">
        <f>IFERROR(VLOOKUP($CK215,depot_prod_sales!$B$5:$S$200,10,0),0)</f>
        <v>0</v>
      </c>
      <c r="EL215" s="3">
        <f>IFERROR(VLOOKUP($CK215,depot_prod_sales!$B$5:$S$200,11,0),0)</f>
        <v>0</v>
      </c>
      <c r="EM215" s="3">
        <f>IFERROR(VLOOKUP($CK215,depot_prod_sales!$B$5:$S$200,12,0),0)</f>
        <v>0</v>
      </c>
      <c r="EN215" s="3">
        <f>IFERROR(VLOOKUP($CK215,depot_prod_sales!$B$5:$S$200,13,0),0)</f>
        <v>0</v>
      </c>
      <c r="EO215" s="3">
        <f>IFERROR(VLOOKUP($CK215,depot_prod_sales!$B$5:$S$200,14,0),0)</f>
        <v>0</v>
      </c>
      <c r="EP215" s="3">
        <f>IFERROR(VLOOKUP($CK215,depot_prod_sales!$B$5:$S$200,15,0),0)</f>
        <v>0</v>
      </c>
      <c r="EQ215" s="3">
        <f>IFERROR(VLOOKUP($CK215,depot_prod_sales!$B$5:$S$200,16,0),0)</f>
        <v>0</v>
      </c>
      <c r="ER215" s="3">
        <f>IFERROR(VLOOKUP($CK215,depot_prod_sales!$B$5:$S$200,17,0),0)</f>
        <v>0</v>
      </c>
      <c r="ES215" s="3">
        <f>IFERROR(VLOOKUP($CK215,depot_prod_sales!$B$5:$S$200,18,0),0)</f>
        <v>0</v>
      </c>
      <c r="ET215" s="116">
        <f t="shared" si="93"/>
        <v>0</v>
      </c>
      <c r="EU215" s="116">
        <f t="shared" si="94"/>
        <v>0</v>
      </c>
      <c r="EW215" s="3">
        <f>IFERROR(VLOOKUP(CC215,data_pull!$AO$25:$AR$546,2,0),0)</f>
        <v>4</v>
      </c>
      <c r="EX215" s="1">
        <f>IFERROR(VLOOKUP(CC215,data_pull!$AO$25:$AR$546,4,0),0)</f>
        <v>190000</v>
      </c>
    </row>
    <row r="216" spans="13:154" x14ac:dyDescent="0.25"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4" t="str">
        <f>sales_data!B215</f>
        <v>Nasir Uddin Sarder</v>
      </c>
      <c r="AR216" s="4" t="str">
        <f>sales_data!C215</f>
        <v>Abu Hanif- 2</v>
      </c>
      <c r="AS216" s="5" t="str">
        <f t="shared" si="84"/>
        <v/>
      </c>
      <c r="AT216" s="4" t="str">
        <f>sales_data!I215</f>
        <v>Mahabub Hasan-2</v>
      </c>
      <c r="AU216" s="4" t="str">
        <f>sales_data!W215</f>
        <v>Sonargaon (Cb)</v>
      </c>
      <c r="AV216" s="1">
        <f>sales_data!N215</f>
        <v>101407.83</v>
      </c>
      <c r="AW216" s="1">
        <f>sales_data!P215</f>
        <v>63</v>
      </c>
      <c r="AX216" s="3">
        <f ca="1">IFERROR(INDEX(INDIRECT("day_wise_sales_data!$B$2:$BZ$599"),MATCH(resource!$CC216,day_wise_sales_data!$A$2:$A$500,0),MATCH(resource!AX$2,INDIRECT("day_wise_sales_data!$B$1:$BZ$1"),0)),0)</f>
        <v>0</v>
      </c>
      <c r="AY216" s="3">
        <f ca="1">IFERROR(INDEX(INDIRECT("day_wise_sales_data!$B$2:$BZ$599"),MATCH(resource!$CC216,day_wise_sales_data!$A$2:$A$500,0),MATCH(resource!AY$2,INDIRECT("day_wise_sales_data!$B$1:$BZ$1"),0)),0)</f>
        <v>0</v>
      </c>
      <c r="AZ216" s="3">
        <f ca="1">IFERROR(INDEX(INDIRECT("day_wise_sales_data!$B$2:$BZ$599"),MATCH(resource!$CC216,day_wise_sales_data!$A$2:$A$500,0),MATCH(resource!AZ$2,INDIRECT("day_wise_sales_data!$B$1:$BZ$1"),0)),0)</f>
        <v>3973.52</v>
      </c>
      <c r="BA216" s="3">
        <f ca="1">IFERROR(INDEX(INDIRECT("day_wise_sales_data!$B$2:$BZ$599"),MATCH(resource!$CC216,day_wise_sales_data!$A$2:$A$500,0),MATCH(resource!BA$2,INDIRECT("day_wise_sales_data!$B$1:$BZ$1"),0)),0)</f>
        <v>16058.92</v>
      </c>
      <c r="BB216" s="3">
        <f ca="1">IFERROR(INDEX(INDIRECT("day_wise_sales_data!$B$2:$BZ$599"),MATCH(resource!$CC216,day_wise_sales_data!$A$2:$A$500,0),MATCH(resource!BB$2,INDIRECT("day_wise_sales_data!$B$1:$BZ$1"),0)),0)</f>
        <v>0</v>
      </c>
      <c r="BC216" s="3">
        <f ca="1">IFERROR(INDEX(INDIRECT("day_wise_sales_data!$B$2:$BZ$599"),MATCH(resource!$CC216,day_wise_sales_data!$A$2:$A$500,0),MATCH(resource!BC$2,INDIRECT("day_wise_sales_data!$B$1:$BZ$1"),0)),0)</f>
        <v>0</v>
      </c>
      <c r="BD216" s="3">
        <f ca="1">IFERROR(INDEX(INDIRECT("day_wise_sales_data!$B$2:$BZ$599"),MATCH(resource!$CC216,day_wise_sales_data!$A$2:$A$500,0),MATCH(resource!BD$2,INDIRECT("day_wise_sales_data!$B$1:$BZ$1"),0)),0)</f>
        <v>0</v>
      </c>
      <c r="BE216" s="3">
        <f ca="1">IFERROR(INDEX(INDIRECT("day_wise_sales_data!$B$2:$BZ$599"),MATCH(resource!$CC216,day_wise_sales_data!$A$2:$A$500,0),MATCH(resource!BE$2,INDIRECT("day_wise_sales_data!$B$1:$BZ$1"),0)),0)</f>
        <v>4172.54</v>
      </c>
      <c r="BF216" s="3">
        <f ca="1">IFERROR(INDEX(INDIRECT("day_wise_sales_data!$B$2:$BZ$599"),MATCH(resource!$CC216,day_wise_sales_data!$A$2:$A$500,0),MATCH(resource!BF$2,INDIRECT("day_wise_sales_data!$B$1:$BZ$1"),0)),0)</f>
        <v>0</v>
      </c>
      <c r="BG216" s="3">
        <f ca="1">IFERROR(INDEX(INDIRECT("day_wise_sales_data!$B$2:$BZ$599"),MATCH(resource!$CC216,day_wise_sales_data!$A$2:$A$500,0),MATCH(resource!BG$2,INDIRECT("day_wise_sales_data!$B$1:$BZ$1"),0)),0)</f>
        <v>0</v>
      </c>
      <c r="BH216" s="3">
        <f ca="1">IFERROR(INDEX(INDIRECT("day_wise_sales_data!$B$2:$BZ$599"),MATCH(resource!$CC216,day_wise_sales_data!$A$2:$A$500,0),MATCH(resource!BH$2,INDIRECT("day_wise_sales_data!$B$1:$BZ$1"),0)),0)</f>
        <v>6552.56</v>
      </c>
      <c r="BI216" s="3">
        <f ca="1">IFERROR(INDEX(INDIRECT("day_wise_sales_data!$B$2:$BZ$599"),MATCH(resource!$CC216,day_wise_sales_data!$A$2:$A$500,0),MATCH(resource!BI$2,INDIRECT("day_wise_sales_data!$B$1:$BZ$1"),0)),0)</f>
        <v>0</v>
      </c>
      <c r="BJ216" s="3">
        <f ca="1">IFERROR(INDEX(INDIRECT("day_wise_sales_data!$B$2:$BZ$599"),MATCH(resource!$CC216,day_wise_sales_data!$A$2:$A$500,0),MATCH(resource!BJ$2,INDIRECT("day_wise_sales_data!$B$1:$BZ$1"),0)),0)</f>
        <v>0</v>
      </c>
      <c r="BK216" s="3">
        <f ca="1">IFERROR(INDEX(INDIRECT("day_wise_sales_data!$B$2:$BZ$599"),MATCH(resource!$CC216,day_wise_sales_data!$A$2:$A$500,0),MATCH(resource!BK$2,INDIRECT("day_wise_sales_data!$B$1:$BZ$1"),0)),0)</f>
        <v>8146.65</v>
      </c>
      <c r="BL216" s="3">
        <f ca="1">IFERROR(INDEX(INDIRECT("day_wise_sales_data!$B$2:$BZ$599"),MATCH(resource!$CC216,day_wise_sales_data!$A$2:$A$500,0),MATCH(resource!BL$2,INDIRECT("day_wise_sales_data!$B$1:$BZ$1"),0)),0)</f>
        <v>14791.63</v>
      </c>
      <c r="BM216" s="3">
        <f ca="1">IFERROR(INDEX(INDIRECT("day_wise_sales_data!$B$2:$BZ$599"),MATCH(resource!$CC216,day_wise_sales_data!$A$2:$A$500,0),MATCH(resource!BM$2,INDIRECT("day_wise_sales_data!$B$1:$BZ$1"),0)),0)</f>
        <v>0</v>
      </c>
      <c r="BN216" s="3">
        <f ca="1">IFERROR(INDEX(INDIRECT("day_wise_sales_data!$B$2:$BZ$599"),MATCH(resource!$CC216,day_wise_sales_data!$A$2:$A$500,0),MATCH(resource!BN$2,INDIRECT("day_wise_sales_data!$B$1:$BZ$1"),0)),0)</f>
        <v>0</v>
      </c>
      <c r="BO216" s="3">
        <f ca="1">IFERROR(INDEX(INDIRECT("day_wise_sales_data!$B$2:$BZ$599"),MATCH(resource!$CC216,day_wise_sales_data!$A$2:$A$500,0),MATCH(resource!BO$2,INDIRECT("day_wise_sales_data!$B$1:$BZ$1"),0)),0)</f>
        <v>8804.58</v>
      </c>
      <c r="BP216" s="3">
        <f ca="1">IFERROR(INDEX(INDIRECT("day_wise_sales_data!$B$2:$BZ$599"),MATCH(resource!$CC216,day_wise_sales_data!$A$2:$A$500,0),MATCH(resource!BP$2,INDIRECT("day_wise_sales_data!$B$1:$BZ$1"),0)),0)</f>
        <v>0</v>
      </c>
      <c r="BQ216" s="3">
        <f ca="1">IFERROR(INDEX(INDIRECT("day_wise_sales_data!$B$2:$BZ$599"),MATCH(resource!$CC216,day_wise_sales_data!$A$2:$A$500,0),MATCH(resource!BQ$2,INDIRECT("day_wise_sales_data!$B$1:$BZ$1"),0)),0)</f>
        <v>0</v>
      </c>
      <c r="BR216" s="3">
        <f ca="1">IFERROR(INDEX(INDIRECT("day_wise_sales_data!$B$2:$BZ$599"),MATCH(resource!$CC216,day_wise_sales_data!$A$2:$A$500,0),MATCH(resource!BR$2,INDIRECT("day_wise_sales_data!$B$1:$BZ$1"),0)),0)</f>
        <v>0</v>
      </c>
      <c r="BS216" s="3">
        <f ca="1">IFERROR(INDEX(INDIRECT("day_wise_sales_data!$B$2:$BZ$599"),MATCH(resource!$CC216,day_wise_sales_data!$A$2:$A$500,0),MATCH(resource!BS$2,INDIRECT("day_wise_sales_data!$B$1:$BZ$1"),0)),0)</f>
        <v>9534.73</v>
      </c>
      <c r="BT216" s="3">
        <f ca="1">IFERROR(INDEX(INDIRECT("day_wise_sales_data!$B$2:$BZ$599"),MATCH(resource!$CC216,day_wise_sales_data!$A$2:$A$500,0),MATCH(resource!BT$2,INDIRECT("day_wise_sales_data!$B$1:$BZ$1"),0)),0)</f>
        <v>0</v>
      </c>
      <c r="BU216" s="3">
        <f ca="1">IFERROR(INDEX(INDIRECT("day_wise_sales_data!$B$2:$BZ$599"),MATCH(resource!$CC216,day_wise_sales_data!$A$2:$A$500,0),MATCH(resource!BU$2,INDIRECT("day_wise_sales_data!$B$1:$BZ$1"),0)),0)</f>
        <v>7413.59</v>
      </c>
      <c r="BV216" s="3">
        <f ca="1">IFERROR(INDEX(INDIRECT("day_wise_sales_data!$B$2:$BZ$599"),MATCH(resource!$CC216,day_wise_sales_data!$A$2:$A$500,0),MATCH(resource!BV$2,INDIRECT("day_wise_sales_data!$B$1:$BZ$1"),0)),0)</f>
        <v>14808.69</v>
      </c>
      <c r="BW216" s="3">
        <f ca="1">IFERROR(INDEX(INDIRECT("day_wise_sales_data!$B$2:$BZ$599"),MATCH(resource!$CC216,day_wise_sales_data!$A$2:$A$500,0),MATCH(resource!BW$2,INDIRECT("day_wise_sales_data!$B$1:$BZ$1"),0)),0)</f>
        <v>0</v>
      </c>
      <c r="BX216" s="3">
        <f ca="1">IFERROR(INDEX(INDIRECT("day_wise_sales_data!$B$2:$BZ$599"),MATCH(resource!$CC216,day_wise_sales_data!$A$2:$A$500,0),MATCH(resource!BX$2,INDIRECT("day_wise_sales_data!$B$1:$BZ$1"),0)),0)</f>
        <v>0</v>
      </c>
      <c r="BY216" s="3">
        <f ca="1">IFERROR(INDEX(INDIRECT("day_wise_sales_data!$B$2:$BZ$599"),MATCH(resource!$CC216,day_wise_sales_data!$A$2:$A$500,0),MATCH(resource!BY$2,INDIRECT("day_wise_sales_data!$B$1:$BZ$1"),0)),0)</f>
        <v>7150.42</v>
      </c>
      <c r="BZ216" s="3">
        <f ca="1">IFERROR(INDEX(INDIRECT("day_wise_sales_data!$B$2:$BZ$599"),MATCH(resource!$CC216,day_wise_sales_data!$A$2:$A$500,0),MATCH(resource!BZ$2,INDIRECT("day_wise_sales_data!$B$1:$BZ$1"),0)),0)</f>
        <v>0</v>
      </c>
      <c r="CA216" s="3" t="str">
        <f ca="1">IFERROR(INDEX(INDIRECT("day_wise_sales_data!$B$2:$BZ$599"),MATCH(resource!$CC216,day_wise_sales_data!$A$2:$A$500,0),MATCH(resource!CA$2,INDIRECT("day_wise_sales_data!$B$1:$BZ$1"),0)),0)</f>
        <v>dd</v>
      </c>
      <c r="CC216" s="4" t="str">
        <f>sales_data!H215</f>
        <v>DHK042111</v>
      </c>
      <c r="CD216" s="1">
        <v>214</v>
      </c>
      <c r="CE216" s="1" t="str">
        <f>IF(AQ216=report!$AQ$3,resource!CD216,"")</f>
        <v/>
      </c>
      <c r="CF216" s="5" t="str">
        <f>IFERROR(SMALL($CE$3:$CE$1001,ROWS($CE$3:CE216)),"")</f>
        <v/>
      </c>
      <c r="CH216">
        <f>IFERROR(VLOOKUP($CC216,data_pull!$E$22:$G$700,2,0),0)</f>
        <v>101407.83</v>
      </c>
      <c r="CI216" s="1">
        <f t="shared" si="86"/>
        <v>38</v>
      </c>
      <c r="CJ216" s="1">
        <f t="shared" si="85"/>
        <v>0</v>
      </c>
      <c r="CK216" s="1" t="s">
        <v>1470</v>
      </c>
      <c r="CL216" s="1">
        <f t="shared" si="87"/>
        <v>111</v>
      </c>
      <c r="CM216" s="1" t="str">
        <f>IFERROR(VLOOKUP($CK216,stock_data!$B$3:$W$612,2,0),0)</f>
        <v>LEVOAIR SYRUP 100ML</v>
      </c>
      <c r="CN216" s="1" t="str">
        <f>IFERROR(VLOOKUP($CK216,stock_data!$B$3:$W$612,4,0),0)</f>
        <v>100ML</v>
      </c>
      <c r="CO216" s="1">
        <f>IFERROR(VLOOKUP($CK216,stock_data!$B$3:$W$612,5,0),0)</f>
        <v>39.6</v>
      </c>
      <c r="CP216" s="3">
        <f t="shared" si="88"/>
        <v>0</v>
      </c>
      <c r="CQ216" s="3">
        <f t="shared" si="89"/>
        <v>0</v>
      </c>
      <c r="CR216" s="1">
        <f>IFERROR(VLOOKUP($CK216,stock_data!$B$3:$W$612,6,0),0)</f>
        <v>211</v>
      </c>
      <c r="CS216" s="1">
        <f>IFERROR(VLOOKUP($CK216,stock_data!$B$3:$W$612,7,0),0)</f>
        <v>12</v>
      </c>
      <c r="CT216" s="1">
        <f>IFERROR(VLOOKUP($CK216,stock_data!$B$3:$W$612,8,0),0)</f>
        <v>1064</v>
      </c>
      <c r="CU216" s="1">
        <f>IFERROR(VLOOKUP($CK216,stock_data!$B$3:$W$612,9,0),0)</f>
        <v>37</v>
      </c>
      <c r="CV216" s="1">
        <f>IFERROR(VLOOKUP($CK216,stock_data!$B$3:$W$612,10,0),0)</f>
        <v>501</v>
      </c>
      <c r="CW216" s="1">
        <f>IFERROR(VLOOKUP($CK216,stock_data!$B$3:$W$612,11,0),0)</f>
        <v>435</v>
      </c>
      <c r="CX216" s="1">
        <f>IFERROR(VLOOKUP($CK216,stock_data!$B$3:$W$612,12,0),0)</f>
        <v>780</v>
      </c>
      <c r="CY216" s="1">
        <f>IFERROR(VLOOKUP($CK216,stock_data!$B$3:$W$612,13,0),0)</f>
        <v>278</v>
      </c>
      <c r="CZ216" s="1">
        <f>IFERROR(VLOOKUP($CK216,stock_data!$B$3:$W$612,14,0),0)</f>
        <v>326</v>
      </c>
      <c r="DA216" s="1">
        <f>IFERROR(VLOOKUP($CK216,stock_data!$B$3:$W$612,15,0),0)</f>
        <v>156</v>
      </c>
      <c r="DB216" s="1">
        <f>IFERROR(VLOOKUP($CK216,stock_data!$B$3:$W$612,16,0),0)</f>
        <v>449</v>
      </c>
      <c r="DC216" s="1">
        <f>IFERROR(VLOOKUP($CK216,stock_data!$B$3:$W$612,17,0),0)</f>
        <v>449</v>
      </c>
      <c r="DD216" s="1">
        <f>IFERROR(VLOOKUP($CK216,stock_data!$B$3:$W$612,18,0),0)</f>
        <v>1253</v>
      </c>
      <c r="DE216" s="1">
        <f>IFERROR(VLOOKUP($CK216,stock_data!$B$3:$W$612,19,0),0)</f>
        <v>371</v>
      </c>
      <c r="DF216" s="1">
        <f>IFERROR(VLOOKUP($CK216,stock_data!$B$3:$W$612,20,0),0)</f>
        <v>252</v>
      </c>
      <c r="DG216" s="1">
        <f>IFERROR(VLOOKUP($CK216,stock_data!$B$3:$W$612,21,0),0)</f>
        <v>194</v>
      </c>
      <c r="DH216" s="1">
        <f>IFERROR(VLOOKUP($CK216,stock_data!$B$3:$W$612,22,0),0)</f>
        <v>845</v>
      </c>
      <c r="DI216" s="1">
        <f t="shared" si="90"/>
        <v>7613</v>
      </c>
      <c r="DJ216" s="1">
        <f t="shared" si="91"/>
        <v>301474.8</v>
      </c>
      <c r="DK216" s="3">
        <f>IFERROR(INDEX(COD_SALES!$B$5:$Z$500,MATCH(resource!$CC216,COD_SALES!$A$5:$A$500,0),MATCH(resource!DK$2,COD_SALES!$B$4:$Z$4,0)),"")</f>
        <v>0</v>
      </c>
      <c r="DL216" s="3">
        <f>IFERROR(INDEX(COD_SALES!$B$5:$Z$500,MATCH(resource!$CC216,COD_SALES!$A$5:$A$500,0),MATCH(resource!DL$2,COD_SALES!$B$4:$Z$4,0)),"")</f>
        <v>1</v>
      </c>
      <c r="DM216" s="3">
        <f>IFERROR(INDEX(COD_SALES!$B$5:$Z$500,MATCH(resource!$CC216,COD_SALES!$A$5:$A$500,0),MATCH(resource!DM$2,COD_SALES!$B$4:$Z$4,0)),"")</f>
        <v>3</v>
      </c>
      <c r="DN216" s="3" t="str">
        <f>IFERROR(INDEX(COD_SALES!$B$5:$Z$500,MATCH(resource!$CC216,COD_SALES!$A$5:$A$500,0),MATCH(resource!DN$2,COD_SALES!$B$4:$Z$4,0)),"")</f>
        <v/>
      </c>
      <c r="DO216" s="3">
        <f>IFERROR(INDEX(COD_SALES!$B$5:$Z$500,MATCH(resource!$CC216,COD_SALES!$A$5:$A$500,0),MATCH(resource!DO$2,COD_SALES!$B$4:$Z$4,0)),"")</f>
        <v>0</v>
      </c>
      <c r="DP216" s="3">
        <f>IFERROR(INDEX(COD_SALES!$B$5:$Z$500,MATCH(resource!$CC216,COD_SALES!$A$5:$A$500,0),MATCH(resource!DP$2,COD_SALES!$B$4:$Z$4,0)),"")</f>
        <v>0</v>
      </c>
      <c r="DQ216" s="3" t="str">
        <f>IFERROR(INDEX(COD_SALES!$B$5:$Z$500,MATCH(resource!$CC216,COD_SALES!$A$5:$A$500,0),MATCH(resource!DQ$2,COD_SALES!$B$4:$Z$4,0)),"")</f>
        <v/>
      </c>
      <c r="DR216" s="3">
        <f>IFERROR(INDEX(COD_SALES!$B$5:$Z$500,MATCH(resource!$CC216,COD_SALES!$A$5:$A$500,0),MATCH(resource!DR$2,COD_SALES!$B$4:$Z$4,0)),"")</f>
        <v>0</v>
      </c>
      <c r="DS216" s="3">
        <f>IFERROR(INDEX(COD_SALES!$B$5:$Z$500,MATCH(resource!$CC216,COD_SALES!$A$5:$A$500,0),MATCH(resource!DS$2,COD_SALES!$B$4:$Z$4,0)),"")</f>
        <v>68</v>
      </c>
      <c r="DT216" s="3">
        <f>IFERROR(INDEX(COD_SALES!$B$5:$Z$500,MATCH(resource!$CC216,COD_SALES!$A$5:$A$500,0),MATCH(resource!DT$2,COD_SALES!$B$4:$Z$4,0)),"")</f>
        <v>46</v>
      </c>
      <c r="DU216" s="3">
        <f>IFERROR(INDEX(COD_SALES!$B$5:$Z$500,MATCH(resource!$CC216,COD_SALES!$A$5:$A$500,0),MATCH(resource!DU$2,COD_SALES!$B$4:$Z$4,0)),"")</f>
        <v>0</v>
      </c>
      <c r="DV216" s="3">
        <f>IFERROR(INDEX(COD_SALES!$B$5:$Z$500,MATCH(resource!$CC216,COD_SALES!$A$5:$A$500,0),MATCH(resource!DV$2,COD_SALES!$B$4:$Z$4,0)),"")</f>
        <v>0</v>
      </c>
      <c r="DW216" s="3">
        <f>IFERROR(INDEX(COD_SALES!$B$5:$Z$500,MATCH(resource!$CC216,COD_SALES!$A$5:$A$500,0),MATCH(resource!DW$2,COD_SALES!$B$4:$Z$4,0)),"")</f>
        <v>39</v>
      </c>
      <c r="DX216" s="3">
        <f>IFERROR(INDEX(COD_SALES!$B$5:$Z$500,MATCH(resource!$CC216,COD_SALES!$A$5:$A$500,0),MATCH(resource!DX$2,COD_SALES!$B$4:$Z$4,0)),"")</f>
        <v>0</v>
      </c>
      <c r="DY216" s="3">
        <f>IFERROR(INDEX(COD_SALES!$B$5:$Z$500,MATCH(resource!$CC216,COD_SALES!$A$5:$A$500,0),MATCH(resource!DY$2,COD_SALES!$B$4:$Z$4,0)),"")</f>
        <v>4</v>
      </c>
      <c r="DZ216" s="3">
        <f>IFERROR(INDEX(COD_SALES!$B$5:$Z$500,MATCH(resource!$CC216,COD_SALES!$A$5:$A$500,0),MATCH(resource!DZ$2,COD_SALES!$B$4:$Z$4,0)),"")</f>
        <v>1</v>
      </c>
      <c r="EA216" s="3">
        <f>IFERROR(INDEX(COD_SALES!$B$5:$Z$500,MATCH(resource!$CC216,COD_SALES!$A$5:$A$500,0),MATCH(resource!EA$2,COD_SALES!$B$4:$Z$4,0)),"")</f>
        <v>0</v>
      </c>
      <c r="EB216" s="3">
        <f t="shared" si="92"/>
        <v>49676.350000000006</v>
      </c>
      <c r="ED216" s="3">
        <f>IFERROR(VLOOKUP($CK216,depot_prod_sales!$B$5:$S$200,3,0),0)</f>
        <v>109</v>
      </c>
      <c r="EE216" s="3">
        <f>IFERROR(VLOOKUP($CK216,depot_prod_sales!$B$5:$S$200,4,0),0)</f>
        <v>264</v>
      </c>
      <c r="EF216" s="3">
        <f>IFERROR(VLOOKUP($CK216,depot_prod_sales!$B$5:$S$200,5,0),0)</f>
        <v>381</v>
      </c>
      <c r="EG216" s="3">
        <f>IFERROR(VLOOKUP($CK216,depot_prod_sales!$B$5:$S$200,6,0),0)</f>
        <v>139</v>
      </c>
      <c r="EH216" s="3">
        <f>IFERROR(VLOOKUP($CK216,depot_prod_sales!$B$5:$S$200,7,0),0)</f>
        <v>209</v>
      </c>
      <c r="EI216" s="3">
        <f>IFERROR(VLOOKUP($CK216,depot_prod_sales!$B$5:$S$200,8,0),0)</f>
        <v>606</v>
      </c>
      <c r="EJ216" s="3">
        <f>IFERROR(VLOOKUP($CK216,depot_prod_sales!$B$5:$S$200,9,0),0)</f>
        <v>582</v>
      </c>
      <c r="EK216" s="3">
        <f>IFERROR(VLOOKUP($CK216,depot_prod_sales!$B$5:$S$200,10,0),0)</f>
        <v>1814</v>
      </c>
      <c r="EL216" s="3">
        <f>IFERROR(VLOOKUP($CK216,depot_prod_sales!$B$5:$S$200,11,0),0)</f>
        <v>16</v>
      </c>
      <c r="EM216" s="3">
        <f>IFERROR(VLOOKUP($CK216,depot_prod_sales!$B$5:$S$200,12,0),0)</f>
        <v>287</v>
      </c>
      <c r="EN216" s="3">
        <f>IFERROR(VLOOKUP($CK216,depot_prod_sales!$B$5:$S$200,13,0),0)</f>
        <v>90</v>
      </c>
      <c r="EO216" s="3">
        <f>IFERROR(VLOOKUP($CK216,depot_prod_sales!$B$5:$S$200,14,0),0)</f>
        <v>177</v>
      </c>
      <c r="EP216" s="3">
        <f>IFERROR(VLOOKUP($CK216,depot_prod_sales!$B$5:$S$200,15,0),0)</f>
        <v>115</v>
      </c>
      <c r="EQ216" s="3">
        <f>IFERROR(VLOOKUP($CK216,depot_prod_sales!$B$5:$S$200,16,0),0)</f>
        <v>54</v>
      </c>
      <c r="ER216" s="3">
        <f>IFERROR(VLOOKUP($CK216,depot_prod_sales!$B$5:$S$200,17,0),0)</f>
        <v>312</v>
      </c>
      <c r="ES216" s="3">
        <f>IFERROR(VLOOKUP($CK216,depot_prod_sales!$B$5:$S$200,18,0),0)</f>
        <v>274</v>
      </c>
      <c r="ET216" s="116">
        <f t="shared" si="93"/>
        <v>5429</v>
      </c>
      <c r="EU216" s="116">
        <f t="shared" si="94"/>
        <v>214988.4</v>
      </c>
      <c r="EW216" s="3">
        <f>IFERROR(VLOOKUP(CC216,data_pull!$AO$25:$AR$546,2,0),0)</f>
        <v>59</v>
      </c>
      <c r="EX216" s="1">
        <f>IFERROR(VLOOKUP(CC216,data_pull!$AO$25:$AR$546,4,0),0)</f>
        <v>170000</v>
      </c>
    </row>
    <row r="217" spans="13:154" x14ac:dyDescent="0.25"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4" t="str">
        <f>sales_data!B216</f>
        <v>Nasir Uddin Sarder</v>
      </c>
      <c r="AR217" s="4" t="str">
        <f>sales_data!C216</f>
        <v>Abu Hanif- 2</v>
      </c>
      <c r="AS217" s="5" t="str">
        <f t="shared" si="84"/>
        <v/>
      </c>
      <c r="AT217" s="4" t="str">
        <f>sales_data!I216</f>
        <v>Md. Shajalal-5</v>
      </c>
      <c r="AU217" s="4" t="str">
        <f>sales_data!W216</f>
        <v>Mugrapara (Tb)</v>
      </c>
      <c r="AV217" s="1">
        <f>sales_data!N216</f>
        <v>95613.1</v>
      </c>
      <c r="AW217" s="1">
        <f>sales_data!P216</f>
        <v>55</v>
      </c>
      <c r="AX217" s="3">
        <f ca="1">IFERROR(INDEX(INDIRECT("day_wise_sales_data!$B$2:$BZ$599"),MATCH(resource!$CC217,day_wise_sales_data!$A$2:$A$500,0),MATCH(resource!AX$2,INDIRECT("day_wise_sales_data!$B$1:$BZ$1"),0)),0)</f>
        <v>0</v>
      </c>
      <c r="AY217" s="3">
        <f ca="1">IFERROR(INDEX(INDIRECT("day_wise_sales_data!$B$2:$BZ$599"),MATCH(resource!$CC217,day_wise_sales_data!$A$2:$A$500,0),MATCH(resource!AY$2,INDIRECT("day_wise_sales_data!$B$1:$BZ$1"),0)),0)</f>
        <v>12139.02</v>
      </c>
      <c r="AZ217" s="3">
        <f ca="1">IFERROR(INDEX(INDIRECT("day_wise_sales_data!$B$2:$BZ$599"),MATCH(resource!$CC217,day_wise_sales_data!$A$2:$A$500,0),MATCH(resource!AZ$2,INDIRECT("day_wise_sales_data!$B$1:$BZ$1"),0)),0)</f>
        <v>739.24</v>
      </c>
      <c r="BA217" s="3">
        <f ca="1">IFERROR(INDEX(INDIRECT("day_wise_sales_data!$B$2:$BZ$599"),MATCH(resource!$CC217,day_wise_sales_data!$A$2:$A$500,0),MATCH(resource!BA$2,INDIRECT("day_wise_sales_data!$B$1:$BZ$1"),0)),0)</f>
        <v>4383.63</v>
      </c>
      <c r="BB217" s="3">
        <f ca="1">IFERROR(INDEX(INDIRECT("day_wise_sales_data!$B$2:$BZ$599"),MATCH(resource!$CC217,day_wise_sales_data!$A$2:$A$500,0),MATCH(resource!BB$2,INDIRECT("day_wise_sales_data!$B$1:$BZ$1"),0)),0)</f>
        <v>0</v>
      </c>
      <c r="BC217" s="3">
        <f ca="1">IFERROR(INDEX(INDIRECT("day_wise_sales_data!$B$2:$BZ$599"),MATCH(resource!$CC217,day_wise_sales_data!$A$2:$A$500,0),MATCH(resource!BC$2,INDIRECT("day_wise_sales_data!$B$1:$BZ$1"),0)),0)</f>
        <v>0</v>
      </c>
      <c r="BD217" s="3">
        <f ca="1">IFERROR(INDEX(INDIRECT("day_wise_sales_data!$B$2:$BZ$599"),MATCH(resource!$CC217,day_wise_sales_data!$A$2:$A$500,0),MATCH(resource!BD$2,INDIRECT("day_wise_sales_data!$B$1:$BZ$1"),0)),0)</f>
        <v>0</v>
      </c>
      <c r="BE217" s="3">
        <f ca="1">IFERROR(INDEX(INDIRECT("day_wise_sales_data!$B$2:$BZ$599"),MATCH(resource!$CC217,day_wise_sales_data!$A$2:$A$500,0),MATCH(resource!BE$2,INDIRECT("day_wise_sales_data!$B$1:$BZ$1"),0)),0)</f>
        <v>5480.7</v>
      </c>
      <c r="BF217" s="3">
        <f ca="1">IFERROR(INDEX(INDIRECT("day_wise_sales_data!$B$2:$BZ$599"),MATCH(resource!$CC217,day_wise_sales_data!$A$2:$A$500,0),MATCH(resource!BF$2,INDIRECT("day_wise_sales_data!$B$1:$BZ$1"),0)),0)</f>
        <v>0</v>
      </c>
      <c r="BG217" s="3">
        <f ca="1">IFERROR(INDEX(INDIRECT("day_wise_sales_data!$B$2:$BZ$599"),MATCH(resource!$CC217,day_wise_sales_data!$A$2:$A$500,0),MATCH(resource!BG$2,INDIRECT("day_wise_sales_data!$B$1:$BZ$1"),0)),0)</f>
        <v>0</v>
      </c>
      <c r="BH217" s="3">
        <f ca="1">IFERROR(INDEX(INDIRECT("day_wise_sales_data!$B$2:$BZ$599"),MATCH(resource!$CC217,day_wise_sales_data!$A$2:$A$500,0),MATCH(resource!BH$2,INDIRECT("day_wise_sales_data!$B$1:$BZ$1"),0)),0)</f>
        <v>1056.07</v>
      </c>
      <c r="BI217" s="3">
        <f ca="1">IFERROR(INDEX(INDIRECT("day_wise_sales_data!$B$2:$BZ$599"),MATCH(resource!$CC217,day_wise_sales_data!$A$2:$A$500,0),MATCH(resource!BI$2,INDIRECT("day_wise_sales_data!$B$1:$BZ$1"),0)),0)</f>
        <v>0</v>
      </c>
      <c r="BJ217" s="3">
        <f ca="1">IFERROR(INDEX(INDIRECT("day_wise_sales_data!$B$2:$BZ$599"),MATCH(resource!$CC217,day_wise_sales_data!$A$2:$A$500,0),MATCH(resource!BJ$2,INDIRECT("day_wise_sales_data!$B$1:$BZ$1"),0)),0)</f>
        <v>0</v>
      </c>
      <c r="BK217" s="3">
        <f ca="1">IFERROR(INDEX(INDIRECT("day_wise_sales_data!$B$2:$BZ$599"),MATCH(resource!$CC217,day_wise_sales_data!$A$2:$A$500,0),MATCH(resource!BK$2,INDIRECT("day_wise_sales_data!$B$1:$BZ$1"),0)),0)</f>
        <v>1320.05</v>
      </c>
      <c r="BL217" s="3">
        <f ca="1">IFERROR(INDEX(INDIRECT("day_wise_sales_data!$B$2:$BZ$599"),MATCH(resource!$CC217,day_wise_sales_data!$A$2:$A$500,0),MATCH(resource!BL$2,INDIRECT("day_wise_sales_data!$B$1:$BZ$1"),0)),0)</f>
        <v>696.33</v>
      </c>
      <c r="BM217" s="3">
        <f ca="1">IFERROR(INDEX(INDIRECT("day_wise_sales_data!$B$2:$BZ$599"),MATCH(resource!$CC217,day_wise_sales_data!$A$2:$A$500,0),MATCH(resource!BM$2,INDIRECT("day_wise_sales_data!$B$1:$BZ$1"),0)),0)</f>
        <v>0</v>
      </c>
      <c r="BN217" s="3">
        <f ca="1">IFERROR(INDEX(INDIRECT("day_wise_sales_data!$B$2:$BZ$599"),MATCH(resource!$CC217,day_wise_sales_data!$A$2:$A$500,0),MATCH(resource!BN$2,INDIRECT("day_wise_sales_data!$B$1:$BZ$1"),0)),0)</f>
        <v>0</v>
      </c>
      <c r="BO217" s="3">
        <f ca="1">IFERROR(INDEX(INDIRECT("day_wise_sales_data!$B$2:$BZ$599"),MATCH(resource!$CC217,day_wise_sales_data!$A$2:$A$500,0),MATCH(resource!BO$2,INDIRECT("day_wise_sales_data!$B$1:$BZ$1"),0)),0)</f>
        <v>15061.27</v>
      </c>
      <c r="BP217" s="3">
        <f ca="1">IFERROR(INDEX(INDIRECT("day_wise_sales_data!$B$2:$BZ$599"),MATCH(resource!$CC217,day_wise_sales_data!$A$2:$A$500,0),MATCH(resource!BP$2,INDIRECT("day_wise_sales_data!$B$1:$BZ$1"),0)),0)</f>
        <v>0</v>
      </c>
      <c r="BQ217" s="3">
        <f ca="1">IFERROR(INDEX(INDIRECT("day_wise_sales_data!$B$2:$BZ$599"),MATCH(resource!$CC217,day_wise_sales_data!$A$2:$A$500,0),MATCH(resource!BQ$2,INDIRECT("day_wise_sales_data!$B$1:$BZ$1"),0)),0)</f>
        <v>0</v>
      </c>
      <c r="BR217" s="3">
        <f ca="1">IFERROR(INDEX(INDIRECT("day_wise_sales_data!$B$2:$BZ$599"),MATCH(resource!$CC217,day_wise_sales_data!$A$2:$A$500,0),MATCH(resource!BR$2,INDIRECT("day_wise_sales_data!$B$1:$BZ$1"),0)),0)</f>
        <v>0</v>
      </c>
      <c r="BS217" s="3">
        <f ca="1">IFERROR(INDEX(INDIRECT("day_wise_sales_data!$B$2:$BZ$599"),MATCH(resource!$CC217,day_wise_sales_data!$A$2:$A$500,0),MATCH(resource!BS$2,INDIRECT("day_wise_sales_data!$B$1:$BZ$1"),0)),0)</f>
        <v>9071.86</v>
      </c>
      <c r="BT217" s="3">
        <f ca="1">IFERROR(INDEX(INDIRECT("day_wise_sales_data!$B$2:$BZ$599"),MATCH(resource!$CC217,day_wise_sales_data!$A$2:$A$500,0),MATCH(resource!BT$2,INDIRECT("day_wise_sales_data!$B$1:$BZ$1"),0)),0)</f>
        <v>0</v>
      </c>
      <c r="BU217" s="3">
        <f ca="1">IFERROR(INDEX(INDIRECT("day_wise_sales_data!$B$2:$BZ$599"),MATCH(resource!$CC217,day_wise_sales_data!$A$2:$A$500,0),MATCH(resource!BU$2,INDIRECT("day_wise_sales_data!$B$1:$BZ$1"),0)),0)</f>
        <v>9825.51</v>
      </c>
      <c r="BV217" s="3">
        <f ca="1">IFERROR(INDEX(INDIRECT("day_wise_sales_data!$B$2:$BZ$599"),MATCH(resource!$CC217,day_wise_sales_data!$A$2:$A$500,0),MATCH(resource!BV$2,INDIRECT("day_wise_sales_data!$B$1:$BZ$1"),0)),0)</f>
        <v>10025.19</v>
      </c>
      <c r="BW217" s="3">
        <f ca="1">IFERROR(INDEX(INDIRECT("day_wise_sales_data!$B$2:$BZ$599"),MATCH(resource!$CC217,day_wise_sales_data!$A$2:$A$500,0),MATCH(resource!BW$2,INDIRECT("day_wise_sales_data!$B$1:$BZ$1"),0)),0)</f>
        <v>0</v>
      </c>
      <c r="BX217" s="3">
        <f ca="1">IFERROR(INDEX(INDIRECT("day_wise_sales_data!$B$2:$BZ$599"),MATCH(resource!$CC217,day_wise_sales_data!$A$2:$A$500,0),MATCH(resource!BX$2,INDIRECT("day_wise_sales_data!$B$1:$BZ$1"),0)),0)</f>
        <v>0</v>
      </c>
      <c r="BY217" s="3">
        <f ca="1">IFERROR(INDEX(INDIRECT("day_wise_sales_data!$B$2:$BZ$599"),MATCH(resource!$CC217,day_wise_sales_data!$A$2:$A$500,0),MATCH(resource!BY$2,INDIRECT("day_wise_sales_data!$B$1:$BZ$1"),0)),0)</f>
        <v>370.95</v>
      </c>
      <c r="BZ217" s="3">
        <f ca="1">IFERROR(INDEX(INDIRECT("day_wise_sales_data!$B$2:$BZ$599"),MATCH(resource!$CC217,day_wise_sales_data!$A$2:$A$500,0),MATCH(resource!BZ$2,INDIRECT("day_wise_sales_data!$B$1:$BZ$1"),0)),0)</f>
        <v>28301</v>
      </c>
      <c r="CA217" s="3" t="str">
        <f ca="1">IFERROR(INDEX(INDIRECT("day_wise_sales_data!$B$2:$BZ$599"),MATCH(resource!$CC217,day_wise_sales_data!$A$2:$A$500,0),MATCH(resource!CA$2,INDIRECT("day_wise_sales_data!$B$1:$BZ$1"),0)),0)</f>
        <v>dd</v>
      </c>
      <c r="CC217" s="4" t="str">
        <f>sales_data!H216</f>
        <v>DHK12201</v>
      </c>
      <c r="CD217" s="1">
        <v>215</v>
      </c>
      <c r="CE217" s="1" t="str">
        <f>IF(AQ217=report!$AQ$3,resource!CD217,"")</f>
        <v/>
      </c>
      <c r="CF217" s="5" t="str">
        <f>IFERROR(SMALL($CE$3:$CE$1001,ROWS($CE$3:CE217)),"")</f>
        <v/>
      </c>
      <c r="CH217">
        <f>IFERROR(VLOOKUP($CC217,data_pull!$E$22:$G$700,2,0),0)</f>
        <v>95613.1</v>
      </c>
      <c r="CI217" s="1">
        <f t="shared" si="86"/>
        <v>154</v>
      </c>
      <c r="CJ217" s="1">
        <f t="shared" si="85"/>
        <v>0</v>
      </c>
      <c r="CK217" s="1" t="s">
        <v>1473</v>
      </c>
      <c r="CL217" s="1">
        <f t="shared" si="87"/>
        <v>111</v>
      </c>
      <c r="CM217" s="1" t="str">
        <f>IFERROR(VLOOKUP($CK217,stock_data!$B$3:$W$612,2,0),0)</f>
        <v>LIMEP-1 TABLET</v>
      </c>
      <c r="CN217" s="1" t="str">
        <f>IFERROR(VLOOKUP($CK217,stock_data!$B$3:$W$612,4,0),0)</f>
        <v>5x10's</v>
      </c>
      <c r="CO217" s="1">
        <f>IFERROR(VLOOKUP($CK217,stock_data!$B$3:$W$612,5,0),0)</f>
        <v>125</v>
      </c>
      <c r="CP217" s="3">
        <f t="shared" si="88"/>
        <v>0</v>
      </c>
      <c r="CQ217" s="3">
        <f t="shared" si="89"/>
        <v>0</v>
      </c>
      <c r="CR217" s="1">
        <f>IFERROR(VLOOKUP($CK217,stock_data!$B$3:$W$612,6,0),0)</f>
        <v>0</v>
      </c>
      <c r="CS217" s="1">
        <f>IFERROR(VLOOKUP($CK217,stock_data!$B$3:$W$612,7,0),0)</f>
        <v>0</v>
      </c>
      <c r="CT217" s="1">
        <f>IFERROR(VLOOKUP($CK217,stock_data!$B$3:$W$612,8,0),0)</f>
        <v>0</v>
      </c>
      <c r="CU217" s="1">
        <f>IFERROR(VLOOKUP($CK217,stock_data!$B$3:$W$612,9,0),0)</f>
        <v>0</v>
      </c>
      <c r="CV217" s="1">
        <f>IFERROR(VLOOKUP($CK217,stock_data!$B$3:$W$612,10,0),0)</f>
        <v>0</v>
      </c>
      <c r="CW217" s="1">
        <f>IFERROR(VLOOKUP($CK217,stock_data!$B$3:$W$612,11,0),0)</f>
        <v>0</v>
      </c>
      <c r="CX217" s="1">
        <f>IFERROR(VLOOKUP($CK217,stock_data!$B$3:$W$612,12,0),0)</f>
        <v>0</v>
      </c>
      <c r="CY217" s="1">
        <f>IFERROR(VLOOKUP($CK217,stock_data!$B$3:$W$612,13,0),0)</f>
        <v>0</v>
      </c>
      <c r="CZ217" s="1">
        <f>IFERROR(VLOOKUP($CK217,stock_data!$B$3:$W$612,14,0),0)</f>
        <v>0</v>
      </c>
      <c r="DA217" s="1">
        <f>IFERROR(VLOOKUP($CK217,stock_data!$B$3:$W$612,15,0),0)</f>
        <v>0</v>
      </c>
      <c r="DB217" s="1">
        <f>IFERROR(VLOOKUP($CK217,stock_data!$B$3:$W$612,16,0),0)</f>
        <v>0</v>
      </c>
      <c r="DC217" s="1">
        <f>IFERROR(VLOOKUP($CK217,stock_data!$B$3:$W$612,17,0),0)</f>
        <v>0</v>
      </c>
      <c r="DD217" s="1">
        <f>IFERROR(VLOOKUP($CK217,stock_data!$B$3:$W$612,18,0),0)</f>
        <v>0</v>
      </c>
      <c r="DE217" s="1">
        <f>IFERROR(VLOOKUP($CK217,stock_data!$B$3:$W$612,19,0),0)</f>
        <v>0</v>
      </c>
      <c r="DF217" s="1">
        <f>IFERROR(VLOOKUP($CK217,stock_data!$B$3:$W$612,20,0),0)</f>
        <v>0</v>
      </c>
      <c r="DG217" s="1">
        <f>IFERROR(VLOOKUP($CK217,stock_data!$B$3:$W$612,21,0),0)</f>
        <v>0</v>
      </c>
      <c r="DH217" s="1">
        <f>IFERROR(VLOOKUP($CK217,stock_data!$B$3:$W$612,22,0),0)</f>
        <v>0</v>
      </c>
      <c r="DI217" s="1">
        <f t="shared" si="90"/>
        <v>0</v>
      </c>
      <c r="DJ217" s="1">
        <f t="shared" si="91"/>
        <v>0</v>
      </c>
      <c r="DK217" s="3">
        <f>IFERROR(INDEX(COD_SALES!$B$5:$Z$500,MATCH(resource!$CC217,COD_SALES!$A$5:$A$500,0),MATCH(resource!DK$2,COD_SALES!$B$4:$Z$4,0)),"")</f>
        <v>9</v>
      </c>
      <c r="DL217" s="3">
        <f>IFERROR(INDEX(COD_SALES!$B$5:$Z$500,MATCH(resource!$CC217,COD_SALES!$A$5:$A$500,0),MATCH(resource!DL$2,COD_SALES!$B$4:$Z$4,0)),"")</f>
        <v>14</v>
      </c>
      <c r="DM217" s="3">
        <f>IFERROR(INDEX(COD_SALES!$B$5:$Z$500,MATCH(resource!$CC217,COD_SALES!$A$5:$A$500,0),MATCH(resource!DM$2,COD_SALES!$B$4:$Z$4,0)),"")</f>
        <v>8</v>
      </c>
      <c r="DN217" s="3" t="str">
        <f>IFERROR(INDEX(COD_SALES!$B$5:$Z$500,MATCH(resource!$CC217,COD_SALES!$A$5:$A$500,0),MATCH(resource!DN$2,COD_SALES!$B$4:$Z$4,0)),"")</f>
        <v/>
      </c>
      <c r="DO217" s="3">
        <f>IFERROR(INDEX(COD_SALES!$B$5:$Z$500,MATCH(resource!$CC217,COD_SALES!$A$5:$A$500,0),MATCH(resource!DO$2,COD_SALES!$B$4:$Z$4,0)),"")</f>
        <v>0</v>
      </c>
      <c r="DP217" s="3">
        <f>IFERROR(INDEX(COD_SALES!$B$5:$Z$500,MATCH(resource!$CC217,COD_SALES!$A$5:$A$500,0),MATCH(resource!DP$2,COD_SALES!$B$4:$Z$4,0)),"")</f>
        <v>0</v>
      </c>
      <c r="DQ217" s="3" t="str">
        <f>IFERROR(INDEX(COD_SALES!$B$5:$Z$500,MATCH(resource!$CC217,COD_SALES!$A$5:$A$500,0),MATCH(resource!DQ$2,COD_SALES!$B$4:$Z$4,0)),"")</f>
        <v/>
      </c>
      <c r="DR217" s="3">
        <f>IFERROR(INDEX(COD_SALES!$B$5:$Z$500,MATCH(resource!$CC217,COD_SALES!$A$5:$A$500,0),MATCH(resource!DR$2,COD_SALES!$B$4:$Z$4,0)),"")</f>
        <v>0</v>
      </c>
      <c r="DS217" s="3">
        <f>IFERROR(INDEX(COD_SALES!$B$5:$Z$500,MATCH(resource!$CC217,COD_SALES!$A$5:$A$500,0),MATCH(resource!DS$2,COD_SALES!$B$4:$Z$4,0)),"")</f>
        <v>56</v>
      </c>
      <c r="DT217" s="3">
        <f>IFERROR(INDEX(COD_SALES!$B$5:$Z$500,MATCH(resource!$CC217,COD_SALES!$A$5:$A$500,0),MATCH(resource!DT$2,COD_SALES!$B$4:$Z$4,0)),"")</f>
        <v>15</v>
      </c>
      <c r="DU217" s="3">
        <f>IFERROR(INDEX(COD_SALES!$B$5:$Z$500,MATCH(resource!$CC217,COD_SALES!$A$5:$A$500,0),MATCH(resource!DU$2,COD_SALES!$B$4:$Z$4,0)),"")</f>
        <v>0</v>
      </c>
      <c r="DV217" s="3">
        <f>IFERROR(INDEX(COD_SALES!$B$5:$Z$500,MATCH(resource!$CC217,COD_SALES!$A$5:$A$500,0),MATCH(resource!DV$2,COD_SALES!$B$4:$Z$4,0)),"")</f>
        <v>0</v>
      </c>
      <c r="DW217" s="3">
        <f>IFERROR(INDEX(COD_SALES!$B$5:$Z$500,MATCH(resource!$CC217,COD_SALES!$A$5:$A$500,0),MATCH(resource!DW$2,COD_SALES!$B$4:$Z$4,0)),"")</f>
        <v>36</v>
      </c>
      <c r="DX217" s="3">
        <f>IFERROR(INDEX(COD_SALES!$B$5:$Z$500,MATCH(resource!$CC217,COD_SALES!$A$5:$A$500,0),MATCH(resource!DX$2,COD_SALES!$B$4:$Z$4,0)),"")</f>
        <v>0</v>
      </c>
      <c r="DY217" s="3">
        <f>IFERROR(INDEX(COD_SALES!$B$5:$Z$500,MATCH(resource!$CC217,COD_SALES!$A$5:$A$500,0),MATCH(resource!DY$2,COD_SALES!$B$4:$Z$4,0)),"")</f>
        <v>16</v>
      </c>
      <c r="DZ217" s="3">
        <f>IFERROR(INDEX(COD_SALES!$B$5:$Z$500,MATCH(resource!$CC217,COD_SALES!$A$5:$A$500,0),MATCH(resource!DZ$2,COD_SALES!$B$4:$Z$4,0)),"")</f>
        <v>1</v>
      </c>
      <c r="EA217" s="3">
        <f>IFERROR(INDEX(COD_SALES!$B$5:$Z$500,MATCH(resource!$CC217,COD_SALES!$A$5:$A$500,0),MATCH(resource!EA$2,COD_SALES!$B$4:$Z$4,0)),"")</f>
        <v>20</v>
      </c>
      <c r="EB217" s="3">
        <f t="shared" si="92"/>
        <v>50940.26</v>
      </c>
      <c r="ED217" s="3">
        <f>IFERROR(VLOOKUP($CK217,depot_prod_sales!$B$5:$S$200,3,0),0)</f>
        <v>0</v>
      </c>
      <c r="EE217" s="3">
        <f>IFERROR(VLOOKUP($CK217,depot_prod_sales!$B$5:$S$200,4,0),0)</f>
        <v>0</v>
      </c>
      <c r="EF217" s="3">
        <f>IFERROR(VLOOKUP($CK217,depot_prod_sales!$B$5:$S$200,5,0),0)</f>
        <v>0</v>
      </c>
      <c r="EG217" s="3">
        <f>IFERROR(VLOOKUP($CK217,depot_prod_sales!$B$5:$S$200,6,0),0)</f>
        <v>0</v>
      </c>
      <c r="EH217" s="3">
        <f>IFERROR(VLOOKUP($CK217,depot_prod_sales!$B$5:$S$200,7,0),0)</f>
        <v>0</v>
      </c>
      <c r="EI217" s="3">
        <f>IFERROR(VLOOKUP($CK217,depot_prod_sales!$B$5:$S$200,8,0),0)</f>
        <v>0</v>
      </c>
      <c r="EJ217" s="3">
        <f>IFERROR(VLOOKUP($CK217,depot_prod_sales!$B$5:$S$200,9,0),0)</f>
        <v>0</v>
      </c>
      <c r="EK217" s="3">
        <f>IFERROR(VLOOKUP($CK217,depot_prod_sales!$B$5:$S$200,10,0),0)</f>
        <v>0</v>
      </c>
      <c r="EL217" s="3">
        <f>IFERROR(VLOOKUP($CK217,depot_prod_sales!$B$5:$S$200,11,0),0)</f>
        <v>0</v>
      </c>
      <c r="EM217" s="3">
        <f>IFERROR(VLOOKUP($CK217,depot_prod_sales!$B$5:$S$200,12,0),0)</f>
        <v>0</v>
      </c>
      <c r="EN217" s="3">
        <f>IFERROR(VLOOKUP($CK217,depot_prod_sales!$B$5:$S$200,13,0),0)</f>
        <v>0</v>
      </c>
      <c r="EO217" s="3">
        <f>IFERROR(VLOOKUP($CK217,depot_prod_sales!$B$5:$S$200,14,0),0)</f>
        <v>0</v>
      </c>
      <c r="EP217" s="3">
        <f>IFERROR(VLOOKUP($CK217,depot_prod_sales!$B$5:$S$200,15,0),0)</f>
        <v>0</v>
      </c>
      <c r="EQ217" s="3">
        <f>IFERROR(VLOOKUP($CK217,depot_prod_sales!$B$5:$S$200,16,0),0)</f>
        <v>0</v>
      </c>
      <c r="ER217" s="3">
        <f>IFERROR(VLOOKUP($CK217,depot_prod_sales!$B$5:$S$200,17,0),0)</f>
        <v>0</v>
      </c>
      <c r="ES217" s="3">
        <f>IFERROR(VLOOKUP($CK217,depot_prod_sales!$B$5:$S$200,18,0),0)</f>
        <v>0</v>
      </c>
      <c r="ET217" s="116">
        <f t="shared" si="93"/>
        <v>0</v>
      </c>
      <c r="EU217" s="116">
        <f t="shared" si="94"/>
        <v>0</v>
      </c>
      <c r="EW217" s="3">
        <f>IFERROR(VLOOKUP(CC217,data_pull!$AO$25:$AR$546,2,0),0)</f>
        <v>39</v>
      </c>
      <c r="EX217" s="1">
        <f>IFERROR(VLOOKUP(CC217,data_pull!$AO$25:$AR$546,4,0),0)</f>
        <v>170000</v>
      </c>
    </row>
    <row r="218" spans="13:154" x14ac:dyDescent="0.25"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4" t="str">
        <f>sales_data!B217</f>
        <v>Nasir Uddin Sarder</v>
      </c>
      <c r="AR218" s="4" t="str">
        <f>sales_data!C217</f>
        <v>Nurul Huda Chowdhury</v>
      </c>
      <c r="AS218" s="5" t="str">
        <f t="shared" si="84"/>
        <v>Nurul Huda Chowdhury</v>
      </c>
      <c r="AT218" s="4" t="str">
        <f>sales_data!I217</f>
        <v>Al -Amin Kazi</v>
      </c>
      <c r="AU218" s="4" t="str">
        <f>sales_data!W217</f>
        <v>Rikabi Bazar (Cb)</v>
      </c>
      <c r="AV218" s="1">
        <f>sales_data!N217</f>
        <v>225081.16</v>
      </c>
      <c r="AW218" s="1">
        <f>sales_data!P217</f>
        <v>55</v>
      </c>
      <c r="AX218" s="3">
        <f ca="1">IFERROR(INDEX(INDIRECT("day_wise_sales_data!$B$2:$BZ$599"),MATCH(resource!$CC218,day_wise_sales_data!$A$2:$A$500,0),MATCH(resource!AX$2,INDIRECT("day_wise_sales_data!$B$1:$BZ$1"),0)),0)</f>
        <v>0</v>
      </c>
      <c r="AY218" s="3">
        <f ca="1">IFERROR(INDEX(INDIRECT("day_wise_sales_data!$B$2:$BZ$599"),MATCH(resource!$CC218,day_wise_sales_data!$A$2:$A$500,0),MATCH(resource!AY$2,INDIRECT("day_wise_sales_data!$B$1:$BZ$1"),0)),0)</f>
        <v>0</v>
      </c>
      <c r="AZ218" s="3">
        <f ca="1">IFERROR(INDEX(INDIRECT("day_wise_sales_data!$B$2:$BZ$599"),MATCH(resource!$CC218,day_wise_sales_data!$A$2:$A$500,0),MATCH(resource!AZ$2,INDIRECT("day_wise_sales_data!$B$1:$BZ$1"),0)),0)</f>
        <v>0</v>
      </c>
      <c r="BA218" s="3">
        <f ca="1">IFERROR(INDEX(INDIRECT("day_wise_sales_data!$B$2:$BZ$599"),MATCH(resource!$CC218,day_wise_sales_data!$A$2:$A$500,0),MATCH(resource!BA$2,INDIRECT("day_wise_sales_data!$B$1:$BZ$1"),0)),0)</f>
        <v>13754.61</v>
      </c>
      <c r="BB218" s="3">
        <f ca="1">IFERROR(INDEX(INDIRECT("day_wise_sales_data!$B$2:$BZ$599"),MATCH(resource!$CC218,day_wise_sales_data!$A$2:$A$500,0),MATCH(resource!BB$2,INDIRECT("day_wise_sales_data!$B$1:$BZ$1"),0)),0)</f>
        <v>12385.78</v>
      </c>
      <c r="BC218" s="3">
        <f ca="1">IFERROR(INDEX(INDIRECT("day_wise_sales_data!$B$2:$BZ$599"),MATCH(resource!$CC218,day_wise_sales_data!$A$2:$A$500,0),MATCH(resource!BC$2,INDIRECT("day_wise_sales_data!$B$1:$BZ$1"),0)),0)</f>
        <v>0</v>
      </c>
      <c r="BD218" s="3">
        <f ca="1">IFERROR(INDEX(INDIRECT("day_wise_sales_data!$B$2:$BZ$599"),MATCH(resource!$CC218,day_wise_sales_data!$A$2:$A$500,0),MATCH(resource!BD$2,INDIRECT("day_wise_sales_data!$B$1:$BZ$1"),0)),0)</f>
        <v>0</v>
      </c>
      <c r="BE218" s="3">
        <f ca="1">IFERROR(INDEX(INDIRECT("day_wise_sales_data!$B$2:$BZ$599"),MATCH(resource!$CC218,day_wise_sales_data!$A$2:$A$500,0),MATCH(resource!BE$2,INDIRECT("day_wise_sales_data!$B$1:$BZ$1"),0)),0)</f>
        <v>1270.3599999999999</v>
      </c>
      <c r="BF218" s="3">
        <f ca="1">IFERROR(INDEX(INDIRECT("day_wise_sales_data!$B$2:$BZ$599"),MATCH(resource!$CC218,day_wise_sales_data!$A$2:$A$500,0),MATCH(resource!BF$2,INDIRECT("day_wise_sales_data!$B$1:$BZ$1"),0)),0)</f>
        <v>8826.7199999999993</v>
      </c>
      <c r="BG218" s="3">
        <f ca="1">IFERROR(INDEX(INDIRECT("day_wise_sales_data!$B$2:$BZ$599"),MATCH(resource!$CC218,day_wise_sales_data!$A$2:$A$500,0),MATCH(resource!BG$2,INDIRECT("day_wise_sales_data!$B$1:$BZ$1"),0)),0)</f>
        <v>0</v>
      </c>
      <c r="BH218" s="3">
        <f ca="1">IFERROR(INDEX(INDIRECT("day_wise_sales_data!$B$2:$BZ$599"),MATCH(resource!$CC218,day_wise_sales_data!$A$2:$A$500,0),MATCH(resource!BH$2,INDIRECT("day_wise_sales_data!$B$1:$BZ$1"),0)),0)</f>
        <v>1943.19</v>
      </c>
      <c r="BI218" s="3">
        <f ca="1">IFERROR(INDEX(INDIRECT("day_wise_sales_data!$B$2:$BZ$599"),MATCH(resource!$CC218,day_wise_sales_data!$A$2:$A$500,0),MATCH(resource!BI$2,INDIRECT("day_wise_sales_data!$B$1:$BZ$1"),0)),0)</f>
        <v>0</v>
      </c>
      <c r="BJ218" s="3">
        <f ca="1">IFERROR(INDEX(INDIRECT("day_wise_sales_data!$B$2:$BZ$599"),MATCH(resource!$CC218,day_wise_sales_data!$A$2:$A$500,0),MATCH(resource!BJ$2,INDIRECT("day_wise_sales_data!$B$1:$BZ$1"),0)),0)</f>
        <v>0</v>
      </c>
      <c r="BK218" s="3">
        <f ca="1">IFERROR(INDEX(INDIRECT("day_wise_sales_data!$B$2:$BZ$599"),MATCH(resource!$CC218,day_wise_sales_data!$A$2:$A$500,0),MATCH(resource!BK$2,INDIRECT("day_wise_sales_data!$B$1:$BZ$1"),0)),0)</f>
        <v>0</v>
      </c>
      <c r="BL218" s="3">
        <f ca="1">IFERROR(INDEX(INDIRECT("day_wise_sales_data!$B$2:$BZ$599"),MATCH(resource!$CC218,day_wise_sales_data!$A$2:$A$500,0),MATCH(resource!BL$2,INDIRECT("day_wise_sales_data!$B$1:$BZ$1"),0)),0)</f>
        <v>12807.96</v>
      </c>
      <c r="BM218" s="3">
        <f ca="1">IFERROR(INDEX(INDIRECT("day_wise_sales_data!$B$2:$BZ$599"),MATCH(resource!$CC218,day_wise_sales_data!$A$2:$A$500,0),MATCH(resource!BM$2,INDIRECT("day_wise_sales_data!$B$1:$BZ$1"),0)),0)</f>
        <v>0</v>
      </c>
      <c r="BN218" s="3">
        <f ca="1">IFERROR(INDEX(INDIRECT("day_wise_sales_data!$B$2:$BZ$599"),MATCH(resource!$CC218,day_wise_sales_data!$A$2:$A$500,0),MATCH(resource!BN$2,INDIRECT("day_wise_sales_data!$B$1:$BZ$1"),0)),0)</f>
        <v>0</v>
      </c>
      <c r="BO218" s="3">
        <f ca="1">IFERROR(INDEX(INDIRECT("day_wise_sales_data!$B$2:$BZ$599"),MATCH(resource!$CC218,day_wise_sales_data!$A$2:$A$500,0),MATCH(resource!BO$2,INDIRECT("day_wise_sales_data!$B$1:$BZ$1"),0)),0)</f>
        <v>18854.669999999998</v>
      </c>
      <c r="BP218" s="3">
        <f ca="1">IFERROR(INDEX(INDIRECT("day_wise_sales_data!$B$2:$BZ$599"),MATCH(resource!$CC218,day_wise_sales_data!$A$2:$A$500,0),MATCH(resource!BP$2,INDIRECT("day_wise_sales_data!$B$1:$BZ$1"),0)),0)</f>
        <v>0</v>
      </c>
      <c r="BQ218" s="3">
        <f ca="1">IFERROR(INDEX(INDIRECT("day_wise_sales_data!$B$2:$BZ$599"),MATCH(resource!$CC218,day_wise_sales_data!$A$2:$A$500,0),MATCH(resource!BQ$2,INDIRECT("day_wise_sales_data!$B$1:$BZ$1"),0)),0)</f>
        <v>0</v>
      </c>
      <c r="BR218" s="3">
        <f ca="1">IFERROR(INDEX(INDIRECT("day_wise_sales_data!$B$2:$BZ$599"),MATCH(resource!$CC218,day_wise_sales_data!$A$2:$A$500,0),MATCH(resource!BR$2,INDIRECT("day_wise_sales_data!$B$1:$BZ$1"),0)),0)</f>
        <v>0</v>
      </c>
      <c r="BS218" s="3">
        <f ca="1">IFERROR(INDEX(INDIRECT("day_wise_sales_data!$B$2:$BZ$599"),MATCH(resource!$CC218,day_wise_sales_data!$A$2:$A$500,0),MATCH(resource!BS$2,INDIRECT("day_wise_sales_data!$B$1:$BZ$1"),0)),0)</f>
        <v>5475.6</v>
      </c>
      <c r="BT218" s="3">
        <f ca="1">IFERROR(INDEX(INDIRECT("day_wise_sales_data!$B$2:$BZ$599"),MATCH(resource!$CC218,day_wise_sales_data!$A$2:$A$500,0),MATCH(resource!BT$2,INDIRECT("day_wise_sales_data!$B$1:$BZ$1"),0)),0)</f>
        <v>0</v>
      </c>
      <c r="BU218" s="3">
        <f ca="1">IFERROR(INDEX(INDIRECT("day_wise_sales_data!$B$2:$BZ$599"),MATCH(resource!$CC218,day_wise_sales_data!$A$2:$A$500,0),MATCH(resource!BU$2,INDIRECT("day_wise_sales_data!$B$1:$BZ$1"),0)),0)</f>
        <v>6146.29</v>
      </c>
      <c r="BV218" s="3">
        <f ca="1">IFERROR(INDEX(INDIRECT("day_wise_sales_data!$B$2:$BZ$599"),MATCH(resource!$CC218,day_wise_sales_data!$A$2:$A$500,0),MATCH(resource!BV$2,INDIRECT("day_wise_sales_data!$B$1:$BZ$1"),0)),0)</f>
        <v>0</v>
      </c>
      <c r="BW218" s="3">
        <f ca="1">IFERROR(INDEX(INDIRECT("day_wise_sales_data!$B$2:$BZ$599"),MATCH(resource!$CC218,day_wise_sales_data!$A$2:$A$500,0),MATCH(resource!BW$2,INDIRECT("day_wise_sales_data!$B$1:$BZ$1"),0)),0)</f>
        <v>25465.83</v>
      </c>
      <c r="BX218" s="3">
        <f ca="1">IFERROR(INDEX(INDIRECT("day_wise_sales_data!$B$2:$BZ$599"),MATCH(resource!$CC218,day_wise_sales_data!$A$2:$A$500,0),MATCH(resource!BX$2,INDIRECT("day_wise_sales_data!$B$1:$BZ$1"),0)),0)</f>
        <v>24132.720000000001</v>
      </c>
      <c r="BY218" s="3">
        <f ca="1">IFERROR(INDEX(INDIRECT("day_wise_sales_data!$B$2:$BZ$599"),MATCH(resource!$CC218,day_wise_sales_data!$A$2:$A$500,0),MATCH(resource!BY$2,INDIRECT("day_wise_sales_data!$B$1:$BZ$1"),0)),0)</f>
        <v>95939.44</v>
      </c>
      <c r="BZ218" s="3">
        <f ca="1">IFERROR(INDEX(INDIRECT("day_wise_sales_data!$B$2:$BZ$599"),MATCH(resource!$CC218,day_wise_sales_data!$A$2:$A$500,0),MATCH(resource!BZ$2,INDIRECT("day_wise_sales_data!$B$1:$BZ$1"),0)),0)</f>
        <v>0</v>
      </c>
      <c r="CA218" s="3" t="str">
        <f ca="1">IFERROR(INDEX(INDIRECT("day_wise_sales_data!$B$2:$BZ$599"),MATCH(resource!$CC218,day_wise_sales_data!$A$2:$A$500,0),MATCH(resource!CA$2,INDIRECT("day_wise_sales_data!$B$1:$BZ$1"),0)),0)</f>
        <v>dd</v>
      </c>
      <c r="CC218" s="4" t="str">
        <f>sales_data!H217</f>
        <v>DHK12165</v>
      </c>
      <c r="CD218" s="1">
        <v>216</v>
      </c>
      <c r="CE218" s="1" t="str">
        <f>IF(AQ218=report!$AQ$3,resource!CD218,"")</f>
        <v/>
      </c>
      <c r="CF218" s="5" t="str">
        <f>IFERROR(SMALL($CE$3:$CE$1001,ROWS($CE$3:CE218)),"")</f>
        <v/>
      </c>
      <c r="CH218">
        <f>IFERROR(VLOOKUP($CC218,data_pull!$E$22:$G$700,2,0),0)</f>
        <v>225081.16</v>
      </c>
      <c r="CI218" s="1">
        <f t="shared" si="86"/>
        <v>154</v>
      </c>
      <c r="CJ218" s="1">
        <f t="shared" si="85"/>
        <v>0</v>
      </c>
      <c r="CK218" s="1" t="s">
        <v>1475</v>
      </c>
      <c r="CL218" s="1">
        <f t="shared" si="87"/>
        <v>111</v>
      </c>
      <c r="CM218" s="1" t="str">
        <f>IFERROR(VLOOKUP($CK218,stock_data!$B$3:$W$612,2,0),0)</f>
        <v>LIMEP-2 TABLET</v>
      </c>
      <c r="CN218" s="1" t="str">
        <f>IFERROR(VLOOKUP($CK218,stock_data!$B$3:$W$612,4,0),0)</f>
        <v>5x10's</v>
      </c>
      <c r="CO218" s="1">
        <f>IFERROR(VLOOKUP($CK218,stock_data!$B$3:$W$612,5,0),0)</f>
        <v>215</v>
      </c>
      <c r="CP218" s="3">
        <f t="shared" si="88"/>
        <v>0</v>
      </c>
      <c r="CQ218" s="3">
        <f t="shared" si="89"/>
        <v>0</v>
      </c>
      <c r="CR218" s="1">
        <f>IFERROR(VLOOKUP($CK218,stock_data!$B$3:$W$612,6,0),0)</f>
        <v>0</v>
      </c>
      <c r="CS218" s="1">
        <f>IFERROR(VLOOKUP($CK218,stock_data!$B$3:$W$612,7,0),0)</f>
        <v>0</v>
      </c>
      <c r="CT218" s="1">
        <f>IFERROR(VLOOKUP($CK218,stock_data!$B$3:$W$612,8,0),0)</f>
        <v>0</v>
      </c>
      <c r="CU218" s="1">
        <f>IFERROR(VLOOKUP($CK218,stock_data!$B$3:$W$612,9,0),0)</f>
        <v>0</v>
      </c>
      <c r="CV218" s="1">
        <f>IFERROR(VLOOKUP($CK218,stock_data!$B$3:$W$612,10,0),0)</f>
        <v>0</v>
      </c>
      <c r="CW218" s="1">
        <f>IFERROR(VLOOKUP($CK218,stock_data!$B$3:$W$612,11,0),0)</f>
        <v>0</v>
      </c>
      <c r="CX218" s="1">
        <f>IFERROR(VLOOKUP($CK218,stock_data!$B$3:$W$612,12,0),0)</f>
        <v>0</v>
      </c>
      <c r="CY218" s="1">
        <f>IFERROR(VLOOKUP($CK218,stock_data!$B$3:$W$612,13,0),0)</f>
        <v>0</v>
      </c>
      <c r="CZ218" s="1">
        <f>IFERROR(VLOOKUP($CK218,stock_data!$B$3:$W$612,14,0),0)</f>
        <v>0</v>
      </c>
      <c r="DA218" s="1">
        <f>IFERROR(VLOOKUP($CK218,stock_data!$B$3:$W$612,15,0),0)</f>
        <v>0</v>
      </c>
      <c r="DB218" s="1">
        <f>IFERROR(VLOOKUP($CK218,stock_data!$B$3:$W$612,16,0),0)</f>
        <v>0</v>
      </c>
      <c r="DC218" s="1">
        <f>IFERROR(VLOOKUP($CK218,stock_data!$B$3:$W$612,17,0),0)</f>
        <v>0</v>
      </c>
      <c r="DD218" s="1">
        <f>IFERROR(VLOOKUP($CK218,stock_data!$B$3:$W$612,18,0),0)</f>
        <v>0</v>
      </c>
      <c r="DE218" s="1">
        <f>IFERROR(VLOOKUP($CK218,stock_data!$B$3:$W$612,19,0),0)</f>
        <v>0</v>
      </c>
      <c r="DF218" s="1">
        <f>IFERROR(VLOOKUP($CK218,stock_data!$B$3:$W$612,20,0),0)</f>
        <v>0</v>
      </c>
      <c r="DG218" s="1">
        <f>IFERROR(VLOOKUP($CK218,stock_data!$B$3:$W$612,21,0),0)</f>
        <v>0</v>
      </c>
      <c r="DH218" s="1">
        <f>IFERROR(VLOOKUP($CK218,stock_data!$B$3:$W$612,22,0),0)</f>
        <v>0</v>
      </c>
      <c r="DI218" s="1">
        <f t="shared" si="90"/>
        <v>0</v>
      </c>
      <c r="DJ218" s="1">
        <f t="shared" si="91"/>
        <v>0</v>
      </c>
      <c r="DK218" s="3">
        <f>IFERROR(INDEX(COD_SALES!$B$5:$Z$500,MATCH(resource!$CC218,COD_SALES!$A$5:$A$500,0),MATCH(resource!DK$2,COD_SALES!$B$4:$Z$4,0)),"")</f>
        <v>1</v>
      </c>
      <c r="DL218" s="3">
        <f>IFERROR(INDEX(COD_SALES!$B$5:$Z$500,MATCH(resource!$CC218,COD_SALES!$A$5:$A$500,0),MATCH(resource!DL$2,COD_SALES!$B$4:$Z$4,0)),"")</f>
        <v>1</v>
      </c>
      <c r="DM218" s="3">
        <f>IFERROR(INDEX(COD_SALES!$B$5:$Z$500,MATCH(resource!$CC218,COD_SALES!$A$5:$A$500,0),MATCH(resource!DM$2,COD_SALES!$B$4:$Z$4,0)),"")</f>
        <v>10</v>
      </c>
      <c r="DN218" s="3" t="str">
        <f>IFERROR(INDEX(COD_SALES!$B$5:$Z$500,MATCH(resource!$CC218,COD_SALES!$A$5:$A$500,0),MATCH(resource!DN$2,COD_SALES!$B$4:$Z$4,0)),"")</f>
        <v/>
      </c>
      <c r="DO218" s="3">
        <f>IFERROR(INDEX(COD_SALES!$B$5:$Z$500,MATCH(resource!$CC218,COD_SALES!$A$5:$A$500,0),MATCH(resource!DO$2,COD_SALES!$B$4:$Z$4,0)),"")</f>
        <v>0</v>
      </c>
      <c r="DP218" s="3">
        <f>IFERROR(INDEX(COD_SALES!$B$5:$Z$500,MATCH(resource!$CC218,COD_SALES!$A$5:$A$500,0),MATCH(resource!DP$2,COD_SALES!$B$4:$Z$4,0)),"")</f>
        <v>0</v>
      </c>
      <c r="DQ218" s="3" t="str">
        <f>IFERROR(INDEX(COD_SALES!$B$5:$Z$500,MATCH(resource!$CC218,COD_SALES!$A$5:$A$500,0),MATCH(resource!DQ$2,COD_SALES!$B$4:$Z$4,0)),"")</f>
        <v/>
      </c>
      <c r="DR218" s="3">
        <f>IFERROR(INDEX(COD_SALES!$B$5:$Z$500,MATCH(resource!$CC218,COD_SALES!$A$5:$A$500,0),MATCH(resource!DR$2,COD_SALES!$B$4:$Z$4,0)),"")</f>
        <v>15</v>
      </c>
      <c r="DS218" s="3">
        <f>IFERROR(INDEX(COD_SALES!$B$5:$Z$500,MATCH(resource!$CC218,COD_SALES!$A$5:$A$500,0),MATCH(resource!DS$2,COD_SALES!$B$4:$Z$4,0)),"")</f>
        <v>228</v>
      </c>
      <c r="DT218" s="3">
        <f>IFERROR(INDEX(COD_SALES!$B$5:$Z$500,MATCH(resource!$CC218,COD_SALES!$A$5:$A$500,0),MATCH(resource!DT$2,COD_SALES!$B$4:$Z$4,0)),"")</f>
        <v>26</v>
      </c>
      <c r="DU218" s="3">
        <f>IFERROR(INDEX(COD_SALES!$B$5:$Z$500,MATCH(resource!$CC218,COD_SALES!$A$5:$A$500,0),MATCH(resource!DU$2,COD_SALES!$B$4:$Z$4,0)),"")</f>
        <v>68</v>
      </c>
      <c r="DV218" s="3">
        <f>IFERROR(INDEX(COD_SALES!$B$5:$Z$500,MATCH(resource!$CC218,COD_SALES!$A$5:$A$500,0),MATCH(resource!DV$2,COD_SALES!$B$4:$Z$4,0)),"")</f>
        <v>0</v>
      </c>
      <c r="DW218" s="3">
        <f>IFERROR(INDEX(COD_SALES!$B$5:$Z$500,MATCH(resource!$CC218,COD_SALES!$A$5:$A$500,0),MATCH(resource!DW$2,COD_SALES!$B$4:$Z$4,0)),"")</f>
        <v>36</v>
      </c>
      <c r="DX218" s="3">
        <f>IFERROR(INDEX(COD_SALES!$B$5:$Z$500,MATCH(resource!$CC218,COD_SALES!$A$5:$A$500,0),MATCH(resource!DX$2,COD_SALES!$B$4:$Z$4,0)),"")</f>
        <v>0</v>
      </c>
      <c r="DY218" s="3">
        <f>IFERROR(INDEX(COD_SALES!$B$5:$Z$500,MATCH(resource!$CC218,COD_SALES!$A$5:$A$500,0),MATCH(resource!DY$2,COD_SALES!$B$4:$Z$4,0)),"")</f>
        <v>12</v>
      </c>
      <c r="DZ218" s="3">
        <f>IFERROR(INDEX(COD_SALES!$B$5:$Z$500,MATCH(resource!$CC218,COD_SALES!$A$5:$A$500,0),MATCH(resource!DZ$2,COD_SALES!$B$4:$Z$4,0)),"")</f>
        <v>0</v>
      </c>
      <c r="EA218" s="3">
        <f>IFERROR(INDEX(COD_SALES!$B$5:$Z$500,MATCH(resource!$CC218,COD_SALES!$A$5:$A$500,0),MATCH(resource!EA$2,COD_SALES!$B$4:$Z$4,0)),"")</f>
        <v>0</v>
      </c>
      <c r="EB218" s="3">
        <f t="shared" si="92"/>
        <v>94015.41</v>
      </c>
      <c r="ED218" s="3">
        <f>IFERROR(VLOOKUP($CK218,depot_prod_sales!$B$5:$S$200,3,0),0)</f>
        <v>0</v>
      </c>
      <c r="EE218" s="3">
        <f>IFERROR(VLOOKUP($CK218,depot_prod_sales!$B$5:$S$200,4,0),0)</f>
        <v>0</v>
      </c>
      <c r="EF218" s="3">
        <f>IFERROR(VLOOKUP($CK218,depot_prod_sales!$B$5:$S$200,5,0),0)</f>
        <v>0</v>
      </c>
      <c r="EG218" s="3">
        <f>IFERROR(VLOOKUP($CK218,depot_prod_sales!$B$5:$S$200,6,0),0)</f>
        <v>0</v>
      </c>
      <c r="EH218" s="3">
        <f>IFERROR(VLOOKUP($CK218,depot_prod_sales!$B$5:$S$200,7,0),0)</f>
        <v>0</v>
      </c>
      <c r="EI218" s="3">
        <f>IFERROR(VLOOKUP($CK218,depot_prod_sales!$B$5:$S$200,8,0),0)</f>
        <v>0</v>
      </c>
      <c r="EJ218" s="3">
        <f>IFERROR(VLOOKUP($CK218,depot_prod_sales!$B$5:$S$200,9,0),0)</f>
        <v>0</v>
      </c>
      <c r="EK218" s="3">
        <f>IFERROR(VLOOKUP($CK218,depot_prod_sales!$B$5:$S$200,10,0),0)</f>
        <v>0</v>
      </c>
      <c r="EL218" s="3">
        <f>IFERROR(VLOOKUP($CK218,depot_prod_sales!$B$5:$S$200,11,0),0)</f>
        <v>0</v>
      </c>
      <c r="EM218" s="3">
        <f>IFERROR(VLOOKUP($CK218,depot_prod_sales!$B$5:$S$200,12,0),0)</f>
        <v>0</v>
      </c>
      <c r="EN218" s="3">
        <f>IFERROR(VLOOKUP($CK218,depot_prod_sales!$B$5:$S$200,13,0),0)</f>
        <v>0</v>
      </c>
      <c r="EO218" s="3">
        <f>IFERROR(VLOOKUP($CK218,depot_prod_sales!$B$5:$S$200,14,0),0)</f>
        <v>0</v>
      </c>
      <c r="EP218" s="3">
        <f>IFERROR(VLOOKUP($CK218,depot_prod_sales!$B$5:$S$200,15,0),0)</f>
        <v>0</v>
      </c>
      <c r="EQ218" s="3">
        <f>IFERROR(VLOOKUP($CK218,depot_prod_sales!$B$5:$S$200,16,0),0)</f>
        <v>0</v>
      </c>
      <c r="ER218" s="3">
        <f>IFERROR(VLOOKUP($CK218,depot_prod_sales!$B$5:$S$200,17,0),0)</f>
        <v>0</v>
      </c>
      <c r="ES218" s="3">
        <f>IFERROR(VLOOKUP($CK218,depot_prod_sales!$B$5:$S$200,18,0),0)</f>
        <v>0</v>
      </c>
      <c r="ET218" s="116">
        <f t="shared" si="93"/>
        <v>0</v>
      </c>
      <c r="EU218" s="116">
        <f t="shared" si="94"/>
        <v>0</v>
      </c>
      <c r="EW218" s="3">
        <f>IFERROR(VLOOKUP(CC218,data_pull!$AO$25:$AR$546,2,0),0)</f>
        <v>31</v>
      </c>
      <c r="EX218" s="1">
        <f>IFERROR(VLOOKUP(CC218,data_pull!$AO$25:$AR$546,4,0),0)</f>
        <v>190000</v>
      </c>
    </row>
    <row r="219" spans="13:154" x14ac:dyDescent="0.25"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4" t="str">
        <f>sales_data!B218</f>
        <v>Nasir Uddin Sarder</v>
      </c>
      <c r="AR219" s="4" t="str">
        <f>sales_data!C218</f>
        <v>Nurul Huda Chowdhury</v>
      </c>
      <c r="AS219" s="5" t="str">
        <f t="shared" si="84"/>
        <v/>
      </c>
      <c r="AT219" s="4" t="str">
        <f>sales_data!I218</f>
        <v>Moheb Billa</v>
      </c>
      <c r="AU219" s="4" t="str">
        <f>sales_data!W218</f>
        <v>Munshigonj (Tb)</v>
      </c>
      <c r="AV219" s="1">
        <f>sales_data!N218</f>
        <v>160989.70000000001</v>
      </c>
      <c r="AW219" s="1">
        <f>sales_data!P218</f>
        <v>52</v>
      </c>
      <c r="AX219" s="3">
        <f ca="1">IFERROR(INDEX(INDIRECT("day_wise_sales_data!$B$2:$BZ$599"),MATCH(resource!$CC219,day_wise_sales_data!$A$2:$A$500,0),MATCH(resource!AX$2,INDIRECT("day_wise_sales_data!$B$1:$BZ$1"),0)),0)</f>
        <v>0</v>
      </c>
      <c r="AY219" s="3">
        <f ca="1">IFERROR(INDEX(INDIRECT("day_wise_sales_data!$B$2:$BZ$599"),MATCH(resource!$CC219,day_wise_sales_data!$A$2:$A$500,0),MATCH(resource!AY$2,INDIRECT("day_wise_sales_data!$B$1:$BZ$1"),0)),0)</f>
        <v>0</v>
      </c>
      <c r="AZ219" s="3">
        <f ca="1">IFERROR(INDEX(INDIRECT("day_wise_sales_data!$B$2:$BZ$599"),MATCH(resource!$CC219,day_wise_sales_data!$A$2:$A$500,0),MATCH(resource!AZ$2,INDIRECT("day_wise_sales_data!$B$1:$BZ$1"),0)),0)</f>
        <v>0</v>
      </c>
      <c r="BA219" s="3">
        <f ca="1">IFERROR(INDEX(INDIRECT("day_wise_sales_data!$B$2:$BZ$599"),MATCH(resource!$CC219,day_wise_sales_data!$A$2:$A$500,0),MATCH(resource!BA$2,INDIRECT("day_wise_sales_data!$B$1:$BZ$1"),0)),0)</f>
        <v>0</v>
      </c>
      <c r="BB219" s="3">
        <f ca="1">IFERROR(INDEX(INDIRECT("day_wise_sales_data!$B$2:$BZ$599"),MATCH(resource!$CC219,day_wise_sales_data!$A$2:$A$500,0),MATCH(resource!BB$2,INDIRECT("day_wise_sales_data!$B$1:$BZ$1"),0)),0)</f>
        <v>30447.65</v>
      </c>
      <c r="BC219" s="3">
        <f ca="1">IFERROR(INDEX(INDIRECT("day_wise_sales_data!$B$2:$BZ$599"),MATCH(resource!$CC219,day_wise_sales_data!$A$2:$A$500,0),MATCH(resource!BC$2,INDIRECT("day_wise_sales_data!$B$1:$BZ$1"),0)),0)</f>
        <v>0</v>
      </c>
      <c r="BD219" s="3">
        <f ca="1">IFERROR(INDEX(INDIRECT("day_wise_sales_data!$B$2:$BZ$599"),MATCH(resource!$CC219,day_wise_sales_data!$A$2:$A$500,0),MATCH(resource!BD$2,INDIRECT("day_wise_sales_data!$B$1:$BZ$1"),0)),0)</f>
        <v>5280.42</v>
      </c>
      <c r="BE219" s="3">
        <f ca="1">IFERROR(INDEX(INDIRECT("day_wise_sales_data!$B$2:$BZ$599"),MATCH(resource!$CC219,day_wise_sales_data!$A$2:$A$500,0),MATCH(resource!BE$2,INDIRECT("day_wise_sales_data!$B$1:$BZ$1"),0)),0)</f>
        <v>16947.59</v>
      </c>
      <c r="BF219" s="3">
        <f ca="1">IFERROR(INDEX(INDIRECT("day_wise_sales_data!$B$2:$BZ$599"),MATCH(resource!$CC219,day_wise_sales_data!$A$2:$A$500,0),MATCH(resource!BF$2,INDIRECT("day_wise_sales_data!$B$1:$BZ$1"),0)),0)</f>
        <v>0</v>
      </c>
      <c r="BG219" s="3">
        <f ca="1">IFERROR(INDEX(INDIRECT("day_wise_sales_data!$B$2:$BZ$599"),MATCH(resource!$CC219,day_wise_sales_data!$A$2:$A$500,0),MATCH(resource!BG$2,INDIRECT("day_wise_sales_data!$B$1:$BZ$1"),0)),0)</f>
        <v>0</v>
      </c>
      <c r="BH219" s="3">
        <f ca="1">IFERROR(INDEX(INDIRECT("day_wise_sales_data!$B$2:$BZ$599"),MATCH(resource!$CC219,day_wise_sales_data!$A$2:$A$500,0),MATCH(resource!BH$2,INDIRECT("day_wise_sales_data!$B$1:$BZ$1"),0)),0)</f>
        <v>7245.95</v>
      </c>
      <c r="BI219" s="3">
        <f ca="1">IFERROR(INDEX(INDIRECT("day_wise_sales_data!$B$2:$BZ$599"),MATCH(resource!$CC219,day_wise_sales_data!$A$2:$A$500,0),MATCH(resource!BI$2,INDIRECT("day_wise_sales_data!$B$1:$BZ$1"),0)),0)</f>
        <v>2209</v>
      </c>
      <c r="BJ219" s="3">
        <f ca="1">IFERROR(INDEX(INDIRECT("day_wise_sales_data!$B$2:$BZ$599"),MATCH(resource!$CC219,day_wise_sales_data!$A$2:$A$500,0),MATCH(resource!BJ$2,INDIRECT("day_wise_sales_data!$B$1:$BZ$1"),0)),0)</f>
        <v>0</v>
      </c>
      <c r="BK219" s="3">
        <f ca="1">IFERROR(INDEX(INDIRECT("day_wise_sales_data!$B$2:$BZ$599"),MATCH(resource!$CC219,day_wise_sales_data!$A$2:$A$500,0),MATCH(resource!BK$2,INDIRECT("day_wise_sales_data!$B$1:$BZ$1"),0)),0)</f>
        <v>0</v>
      </c>
      <c r="BL219" s="3">
        <f ca="1">IFERROR(INDEX(INDIRECT("day_wise_sales_data!$B$2:$BZ$599"),MATCH(resource!$CC219,day_wise_sales_data!$A$2:$A$500,0),MATCH(resource!BL$2,INDIRECT("day_wise_sales_data!$B$1:$BZ$1"),0)),0)</f>
        <v>5863.42</v>
      </c>
      <c r="BM219" s="3">
        <f ca="1">IFERROR(INDEX(INDIRECT("day_wise_sales_data!$B$2:$BZ$599"),MATCH(resource!$CC219,day_wise_sales_data!$A$2:$A$500,0),MATCH(resource!BM$2,INDIRECT("day_wise_sales_data!$B$1:$BZ$1"),0)),0)</f>
        <v>0</v>
      </c>
      <c r="BN219" s="3">
        <f ca="1">IFERROR(INDEX(INDIRECT("day_wise_sales_data!$B$2:$BZ$599"),MATCH(resource!$CC219,day_wise_sales_data!$A$2:$A$500,0),MATCH(resource!BN$2,INDIRECT("day_wise_sales_data!$B$1:$BZ$1"),0)),0)</f>
        <v>0</v>
      </c>
      <c r="BO219" s="3">
        <f ca="1">IFERROR(INDEX(INDIRECT("day_wise_sales_data!$B$2:$BZ$599"),MATCH(resource!$CC219,day_wise_sales_data!$A$2:$A$500,0),MATCH(resource!BO$2,INDIRECT("day_wise_sales_data!$B$1:$BZ$1"),0)),0)</f>
        <v>7284.28</v>
      </c>
      <c r="BP219" s="3">
        <f ca="1">IFERROR(INDEX(INDIRECT("day_wise_sales_data!$B$2:$BZ$599"),MATCH(resource!$CC219,day_wise_sales_data!$A$2:$A$500,0),MATCH(resource!BP$2,INDIRECT("day_wise_sales_data!$B$1:$BZ$1"),0)),0)</f>
        <v>0</v>
      </c>
      <c r="BQ219" s="3">
        <f ca="1">IFERROR(INDEX(INDIRECT("day_wise_sales_data!$B$2:$BZ$599"),MATCH(resource!$CC219,day_wise_sales_data!$A$2:$A$500,0),MATCH(resource!BQ$2,INDIRECT("day_wise_sales_data!$B$1:$BZ$1"),0)),0)</f>
        <v>0</v>
      </c>
      <c r="BR219" s="3">
        <f ca="1">IFERROR(INDEX(INDIRECT("day_wise_sales_data!$B$2:$BZ$599"),MATCH(resource!$CC219,day_wise_sales_data!$A$2:$A$500,0),MATCH(resource!BR$2,INDIRECT("day_wise_sales_data!$B$1:$BZ$1"),0)),0)</f>
        <v>529.61</v>
      </c>
      <c r="BS219" s="3">
        <f ca="1">IFERROR(INDEX(INDIRECT("day_wise_sales_data!$B$2:$BZ$599"),MATCH(resource!$CC219,day_wise_sales_data!$A$2:$A$500,0),MATCH(resource!BS$2,INDIRECT("day_wise_sales_data!$B$1:$BZ$1"),0)),0)</f>
        <v>3097.49</v>
      </c>
      <c r="BT219" s="3">
        <f ca="1">IFERROR(INDEX(INDIRECT("day_wise_sales_data!$B$2:$BZ$599"),MATCH(resource!$CC219,day_wise_sales_data!$A$2:$A$500,0),MATCH(resource!BT$2,INDIRECT("day_wise_sales_data!$B$1:$BZ$1"),0)),0)</f>
        <v>21272.07</v>
      </c>
      <c r="BU219" s="3">
        <f ca="1">IFERROR(INDEX(INDIRECT("day_wise_sales_data!$B$2:$BZ$599"),MATCH(resource!$CC219,day_wise_sales_data!$A$2:$A$500,0),MATCH(resource!BU$2,INDIRECT("day_wise_sales_data!$B$1:$BZ$1"),0)),0)</f>
        <v>11469.56</v>
      </c>
      <c r="BV219" s="3">
        <f ca="1">IFERROR(INDEX(INDIRECT("day_wise_sales_data!$B$2:$BZ$599"),MATCH(resource!$CC219,day_wise_sales_data!$A$2:$A$500,0),MATCH(resource!BV$2,INDIRECT("day_wise_sales_data!$B$1:$BZ$1"),0)),0)</f>
        <v>0</v>
      </c>
      <c r="BW219" s="3">
        <f ca="1">IFERROR(INDEX(INDIRECT("day_wise_sales_data!$B$2:$BZ$599"),MATCH(resource!$CC219,day_wise_sales_data!$A$2:$A$500,0),MATCH(resource!BW$2,INDIRECT("day_wise_sales_data!$B$1:$BZ$1"),0)),0)</f>
        <v>-2861.71</v>
      </c>
      <c r="BX219" s="3">
        <f ca="1">IFERROR(INDEX(INDIRECT("day_wise_sales_data!$B$2:$BZ$599"),MATCH(resource!$CC219,day_wise_sales_data!$A$2:$A$500,0),MATCH(resource!BX$2,INDIRECT("day_wise_sales_data!$B$1:$BZ$1"),0)),0)</f>
        <v>5514.77</v>
      </c>
      <c r="BY219" s="3">
        <f ca="1">IFERROR(INDEX(INDIRECT("day_wise_sales_data!$B$2:$BZ$599"),MATCH(resource!$CC219,day_wise_sales_data!$A$2:$A$500,0),MATCH(resource!BY$2,INDIRECT("day_wise_sales_data!$B$1:$BZ$1"),0)),0)</f>
        <v>0</v>
      </c>
      <c r="BZ219" s="3">
        <f ca="1">IFERROR(INDEX(INDIRECT("day_wise_sales_data!$B$2:$BZ$599"),MATCH(resource!$CC219,day_wise_sales_data!$A$2:$A$500,0),MATCH(resource!BZ$2,INDIRECT("day_wise_sales_data!$B$1:$BZ$1"),0)),0)</f>
        <v>11491.77</v>
      </c>
      <c r="CA219" s="3" t="str">
        <f ca="1">IFERROR(INDEX(INDIRECT("day_wise_sales_data!$B$2:$BZ$599"),MATCH(resource!$CC219,day_wise_sales_data!$A$2:$A$500,0),MATCH(resource!CA$2,INDIRECT("day_wise_sales_data!$B$1:$BZ$1"),0)),0)</f>
        <v>dd</v>
      </c>
      <c r="CC219" s="4" t="str">
        <f>sales_data!H218</f>
        <v>DHK04219</v>
      </c>
      <c r="CD219" s="1">
        <v>217</v>
      </c>
      <c r="CE219" s="1" t="str">
        <f>IF(AQ219=report!$AQ$3,resource!CD219,"")</f>
        <v/>
      </c>
      <c r="CF219" s="5" t="str">
        <f>IFERROR(SMALL($CE$3:$CE$1001,ROWS($CE$3:CE219)),"")</f>
        <v/>
      </c>
      <c r="CH219">
        <f>IFERROR(VLOOKUP($CC219,data_pull!$E$22:$G$700,2,0),0)</f>
        <v>160989.70000000001</v>
      </c>
      <c r="CI219" s="1">
        <f t="shared" si="86"/>
        <v>154</v>
      </c>
      <c r="CJ219" s="1">
        <f t="shared" si="85"/>
        <v>0</v>
      </c>
      <c r="CK219" s="1" t="s">
        <v>1477</v>
      </c>
      <c r="CL219" s="1">
        <f t="shared" si="87"/>
        <v>111</v>
      </c>
      <c r="CM219" s="1" t="str">
        <f>IFERROR(VLOOKUP($CK219,stock_data!$B$3:$W$612,2,0),0)</f>
        <v>LIN -500 TABLET (EXP)</v>
      </c>
      <c r="CN219" s="1" t="str">
        <f>IFERROR(VLOOKUP($CK219,stock_data!$B$3:$W$612,4,0),0)</f>
        <v>1x10's</v>
      </c>
      <c r="CO219" s="1">
        <f>IFERROR(VLOOKUP($CK219,stock_data!$B$3:$W$612,5,0),0)</f>
        <v>50</v>
      </c>
      <c r="CP219" s="3">
        <f t="shared" si="88"/>
        <v>0</v>
      </c>
      <c r="CQ219" s="3">
        <f t="shared" si="89"/>
        <v>0</v>
      </c>
      <c r="CR219" s="1">
        <f>IFERROR(VLOOKUP($CK219,stock_data!$B$3:$W$612,6,0),0)</f>
        <v>0</v>
      </c>
      <c r="CS219" s="1">
        <f>IFERROR(VLOOKUP($CK219,stock_data!$B$3:$W$612,7,0),0)</f>
        <v>0</v>
      </c>
      <c r="CT219" s="1">
        <f>IFERROR(VLOOKUP($CK219,stock_data!$B$3:$W$612,8,0),0)</f>
        <v>0</v>
      </c>
      <c r="CU219" s="1">
        <f>IFERROR(VLOOKUP($CK219,stock_data!$B$3:$W$612,9,0),0)</f>
        <v>0</v>
      </c>
      <c r="CV219" s="1">
        <f>IFERROR(VLOOKUP($CK219,stock_data!$B$3:$W$612,10,0),0)</f>
        <v>0</v>
      </c>
      <c r="CW219" s="1">
        <f>IFERROR(VLOOKUP($CK219,stock_data!$B$3:$W$612,11,0),0)</f>
        <v>0</v>
      </c>
      <c r="CX219" s="1">
        <f>IFERROR(VLOOKUP($CK219,stock_data!$B$3:$W$612,12,0),0)</f>
        <v>0</v>
      </c>
      <c r="CY219" s="1">
        <f>IFERROR(VLOOKUP($CK219,stock_data!$B$3:$W$612,13,0),0)</f>
        <v>0</v>
      </c>
      <c r="CZ219" s="1">
        <f>IFERROR(VLOOKUP($CK219,stock_data!$B$3:$W$612,14,0),0)</f>
        <v>0</v>
      </c>
      <c r="DA219" s="1">
        <f>IFERROR(VLOOKUP($CK219,stock_data!$B$3:$W$612,15,0),0)</f>
        <v>0</v>
      </c>
      <c r="DB219" s="1">
        <f>IFERROR(VLOOKUP($CK219,stock_data!$B$3:$W$612,16,0),0)</f>
        <v>0</v>
      </c>
      <c r="DC219" s="1">
        <f>IFERROR(VLOOKUP($CK219,stock_data!$B$3:$W$612,17,0),0)</f>
        <v>0</v>
      </c>
      <c r="DD219" s="1">
        <f>IFERROR(VLOOKUP($CK219,stock_data!$B$3:$W$612,18,0),0)</f>
        <v>0</v>
      </c>
      <c r="DE219" s="1">
        <f>IFERROR(VLOOKUP($CK219,stock_data!$B$3:$W$612,19,0),0)</f>
        <v>0</v>
      </c>
      <c r="DF219" s="1">
        <f>IFERROR(VLOOKUP($CK219,stock_data!$B$3:$W$612,20,0),0)</f>
        <v>0</v>
      </c>
      <c r="DG219" s="1">
        <f>IFERROR(VLOOKUP($CK219,stock_data!$B$3:$W$612,21,0),0)</f>
        <v>0</v>
      </c>
      <c r="DH219" s="1">
        <f>IFERROR(VLOOKUP($CK219,stock_data!$B$3:$W$612,22,0),0)</f>
        <v>0</v>
      </c>
      <c r="DI219" s="1">
        <f t="shared" si="90"/>
        <v>0</v>
      </c>
      <c r="DJ219" s="1">
        <f t="shared" si="91"/>
        <v>0</v>
      </c>
      <c r="DK219" s="3">
        <f>IFERROR(INDEX(COD_SALES!$B$5:$Z$500,MATCH(resource!$CC219,COD_SALES!$A$5:$A$500,0),MATCH(resource!DK$2,COD_SALES!$B$4:$Z$4,0)),"")</f>
        <v>17</v>
      </c>
      <c r="DL219" s="3">
        <f>IFERROR(INDEX(COD_SALES!$B$5:$Z$500,MATCH(resource!$CC219,COD_SALES!$A$5:$A$500,0),MATCH(resource!DL$2,COD_SALES!$B$4:$Z$4,0)),"")</f>
        <v>0</v>
      </c>
      <c r="DM219" s="3">
        <f>IFERROR(INDEX(COD_SALES!$B$5:$Z$500,MATCH(resource!$CC219,COD_SALES!$A$5:$A$500,0),MATCH(resource!DM$2,COD_SALES!$B$4:$Z$4,0)),"")</f>
        <v>17</v>
      </c>
      <c r="DN219" s="3" t="str">
        <f>IFERROR(INDEX(COD_SALES!$B$5:$Z$500,MATCH(resource!$CC219,COD_SALES!$A$5:$A$500,0),MATCH(resource!DN$2,COD_SALES!$B$4:$Z$4,0)),"")</f>
        <v/>
      </c>
      <c r="DO219" s="3">
        <f>IFERROR(INDEX(COD_SALES!$B$5:$Z$500,MATCH(resource!$CC219,COD_SALES!$A$5:$A$500,0),MATCH(resource!DO$2,COD_SALES!$B$4:$Z$4,0)),"")</f>
        <v>20</v>
      </c>
      <c r="DP219" s="3">
        <f>IFERROR(INDEX(COD_SALES!$B$5:$Z$500,MATCH(resource!$CC219,COD_SALES!$A$5:$A$500,0),MATCH(resource!DP$2,COD_SALES!$B$4:$Z$4,0)),"")</f>
        <v>21</v>
      </c>
      <c r="DQ219" s="3" t="str">
        <f>IFERROR(INDEX(COD_SALES!$B$5:$Z$500,MATCH(resource!$CC219,COD_SALES!$A$5:$A$500,0),MATCH(resource!DQ$2,COD_SALES!$B$4:$Z$4,0)),"")</f>
        <v/>
      </c>
      <c r="DR219" s="3">
        <f>IFERROR(INDEX(COD_SALES!$B$5:$Z$500,MATCH(resource!$CC219,COD_SALES!$A$5:$A$500,0),MATCH(resource!DR$2,COD_SALES!$B$4:$Z$4,0)),"")</f>
        <v>0</v>
      </c>
      <c r="DS219" s="3">
        <f>IFERROR(INDEX(COD_SALES!$B$5:$Z$500,MATCH(resource!$CC219,COD_SALES!$A$5:$A$500,0),MATCH(resource!DS$2,COD_SALES!$B$4:$Z$4,0)),"")</f>
        <v>70</v>
      </c>
      <c r="DT219" s="3">
        <f>IFERROR(INDEX(COD_SALES!$B$5:$Z$500,MATCH(resource!$CC219,COD_SALES!$A$5:$A$500,0),MATCH(resource!DT$2,COD_SALES!$B$4:$Z$4,0)),"")</f>
        <v>21</v>
      </c>
      <c r="DU219" s="3">
        <f>IFERROR(INDEX(COD_SALES!$B$5:$Z$500,MATCH(resource!$CC219,COD_SALES!$A$5:$A$500,0),MATCH(resource!DU$2,COD_SALES!$B$4:$Z$4,0)),"")</f>
        <v>100</v>
      </c>
      <c r="DV219" s="3">
        <f>IFERROR(INDEX(COD_SALES!$B$5:$Z$500,MATCH(resource!$CC219,COD_SALES!$A$5:$A$500,0),MATCH(resource!DV$2,COD_SALES!$B$4:$Z$4,0)),"")</f>
        <v>0</v>
      </c>
      <c r="DW219" s="3">
        <f>IFERROR(INDEX(COD_SALES!$B$5:$Z$500,MATCH(resource!$CC219,COD_SALES!$A$5:$A$500,0),MATCH(resource!DW$2,COD_SALES!$B$4:$Z$4,0)),"")</f>
        <v>78</v>
      </c>
      <c r="DX219" s="3">
        <f>IFERROR(INDEX(COD_SALES!$B$5:$Z$500,MATCH(resource!$CC219,COD_SALES!$A$5:$A$500,0),MATCH(resource!DX$2,COD_SALES!$B$4:$Z$4,0)),"")</f>
        <v>0</v>
      </c>
      <c r="DY219" s="3">
        <f>IFERROR(INDEX(COD_SALES!$B$5:$Z$500,MATCH(resource!$CC219,COD_SALES!$A$5:$A$500,0),MATCH(resource!DY$2,COD_SALES!$B$4:$Z$4,0)),"")</f>
        <v>1</v>
      </c>
      <c r="DZ219" s="3">
        <f>IFERROR(INDEX(COD_SALES!$B$5:$Z$500,MATCH(resource!$CC219,COD_SALES!$A$5:$A$500,0),MATCH(resource!DZ$2,COD_SALES!$B$4:$Z$4,0)),"")</f>
        <v>2</v>
      </c>
      <c r="EA219" s="3">
        <f>IFERROR(INDEX(COD_SALES!$B$5:$Z$500,MATCH(resource!$CC219,COD_SALES!$A$5:$A$500,0),MATCH(resource!EA$2,COD_SALES!$B$4:$Z$4,0)),"")</f>
        <v>2</v>
      </c>
      <c r="EB219" s="3">
        <f t="shared" si="92"/>
        <v>94259.499999999985</v>
      </c>
      <c r="ED219" s="3">
        <f>IFERROR(VLOOKUP($CK219,depot_prod_sales!$B$5:$S$200,3,0),0)</f>
        <v>0</v>
      </c>
      <c r="EE219" s="3">
        <f>IFERROR(VLOOKUP($CK219,depot_prod_sales!$B$5:$S$200,4,0),0)</f>
        <v>0</v>
      </c>
      <c r="EF219" s="3">
        <f>IFERROR(VLOOKUP($CK219,depot_prod_sales!$B$5:$S$200,5,0),0)</f>
        <v>0</v>
      </c>
      <c r="EG219" s="3">
        <f>IFERROR(VLOOKUP($CK219,depot_prod_sales!$B$5:$S$200,6,0),0)</f>
        <v>0</v>
      </c>
      <c r="EH219" s="3">
        <f>IFERROR(VLOOKUP($CK219,depot_prod_sales!$B$5:$S$200,7,0),0)</f>
        <v>0</v>
      </c>
      <c r="EI219" s="3">
        <f>IFERROR(VLOOKUP($CK219,depot_prod_sales!$B$5:$S$200,8,0),0)</f>
        <v>0</v>
      </c>
      <c r="EJ219" s="3">
        <f>IFERROR(VLOOKUP($CK219,depot_prod_sales!$B$5:$S$200,9,0),0)</f>
        <v>0</v>
      </c>
      <c r="EK219" s="3">
        <f>IFERROR(VLOOKUP($CK219,depot_prod_sales!$B$5:$S$200,10,0),0)</f>
        <v>0</v>
      </c>
      <c r="EL219" s="3">
        <f>IFERROR(VLOOKUP($CK219,depot_prod_sales!$B$5:$S$200,11,0),0)</f>
        <v>0</v>
      </c>
      <c r="EM219" s="3">
        <f>IFERROR(VLOOKUP($CK219,depot_prod_sales!$B$5:$S$200,12,0),0)</f>
        <v>0</v>
      </c>
      <c r="EN219" s="3">
        <f>IFERROR(VLOOKUP($CK219,depot_prod_sales!$B$5:$S$200,13,0),0)</f>
        <v>0</v>
      </c>
      <c r="EO219" s="3">
        <f>IFERROR(VLOOKUP($CK219,depot_prod_sales!$B$5:$S$200,14,0),0)</f>
        <v>0</v>
      </c>
      <c r="EP219" s="3">
        <f>IFERROR(VLOOKUP($CK219,depot_prod_sales!$B$5:$S$200,15,0),0)</f>
        <v>0</v>
      </c>
      <c r="EQ219" s="3">
        <f>IFERROR(VLOOKUP($CK219,depot_prod_sales!$B$5:$S$200,16,0),0)</f>
        <v>0</v>
      </c>
      <c r="ER219" s="3">
        <f>IFERROR(VLOOKUP($CK219,depot_prod_sales!$B$5:$S$200,17,0),0)</f>
        <v>0</v>
      </c>
      <c r="ES219" s="3">
        <f>IFERROR(VLOOKUP($CK219,depot_prod_sales!$B$5:$S$200,18,0),0)</f>
        <v>0</v>
      </c>
      <c r="ET219" s="116">
        <f t="shared" si="93"/>
        <v>0</v>
      </c>
      <c r="EU219" s="116">
        <f t="shared" si="94"/>
        <v>0</v>
      </c>
      <c r="EW219" s="3">
        <f>IFERROR(VLOOKUP(CC219,data_pull!$AO$25:$AR$546,2,0),0)</f>
        <v>27</v>
      </c>
      <c r="EX219" s="1">
        <f>IFERROR(VLOOKUP(CC219,data_pull!$AO$25:$AR$546,4,0),0)</f>
        <v>170000</v>
      </c>
    </row>
    <row r="220" spans="13:154" x14ac:dyDescent="0.25"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4" t="str">
        <f>sales_data!B219</f>
        <v>Nasir Uddin Sarder</v>
      </c>
      <c r="AR220" s="4" t="str">
        <f>sales_data!C219</f>
        <v>Nurul Huda Chowdhury</v>
      </c>
      <c r="AS220" s="5" t="str">
        <f t="shared" si="84"/>
        <v/>
      </c>
      <c r="AT220" s="4" t="str">
        <f>sales_data!I219</f>
        <v>Nurul Huda Chowdhury (Blank)</v>
      </c>
      <c r="AU220" s="4" t="str">
        <f>sales_data!W219</f>
        <v>Tongibari (Tb)</v>
      </c>
      <c r="AV220" s="1">
        <f>sales_data!N219</f>
        <v>9225.7900000000009</v>
      </c>
      <c r="AW220" s="1">
        <f>sales_data!P219</f>
        <v>4</v>
      </c>
      <c r="AX220" s="3">
        <f ca="1">IFERROR(INDEX(INDIRECT("day_wise_sales_data!$B$2:$BZ$599"),MATCH(resource!$CC220,day_wise_sales_data!$A$2:$A$500,0),MATCH(resource!AX$2,INDIRECT("day_wise_sales_data!$B$1:$BZ$1"),0)),0)</f>
        <v>0</v>
      </c>
      <c r="AY220" s="3">
        <f ca="1">IFERROR(INDEX(INDIRECT("day_wise_sales_data!$B$2:$BZ$599"),MATCH(resource!$CC220,day_wise_sales_data!$A$2:$A$500,0),MATCH(resource!AY$2,INDIRECT("day_wise_sales_data!$B$1:$BZ$1"),0)),0)</f>
        <v>0</v>
      </c>
      <c r="AZ220" s="3">
        <f ca="1">IFERROR(INDEX(INDIRECT("day_wise_sales_data!$B$2:$BZ$599"),MATCH(resource!$CC220,day_wise_sales_data!$A$2:$A$500,0),MATCH(resource!AZ$2,INDIRECT("day_wise_sales_data!$B$1:$BZ$1"),0)),0)</f>
        <v>0</v>
      </c>
      <c r="BA220" s="3">
        <f ca="1">IFERROR(INDEX(INDIRECT("day_wise_sales_data!$B$2:$BZ$599"),MATCH(resource!$CC220,day_wise_sales_data!$A$2:$A$500,0),MATCH(resource!BA$2,INDIRECT("day_wise_sales_data!$B$1:$BZ$1"),0)),0)</f>
        <v>0</v>
      </c>
      <c r="BB220" s="3">
        <f ca="1">IFERROR(INDEX(INDIRECT("day_wise_sales_data!$B$2:$BZ$599"),MATCH(resource!$CC220,day_wise_sales_data!$A$2:$A$500,0),MATCH(resource!BB$2,INDIRECT("day_wise_sales_data!$B$1:$BZ$1"),0)),0)</f>
        <v>0</v>
      </c>
      <c r="BC220" s="3">
        <f ca="1">IFERROR(INDEX(INDIRECT("day_wise_sales_data!$B$2:$BZ$599"),MATCH(resource!$CC220,day_wise_sales_data!$A$2:$A$500,0),MATCH(resource!BC$2,INDIRECT("day_wise_sales_data!$B$1:$BZ$1"),0)),0)</f>
        <v>0</v>
      </c>
      <c r="BD220" s="3">
        <f ca="1">IFERROR(INDEX(INDIRECT("day_wise_sales_data!$B$2:$BZ$599"),MATCH(resource!$CC220,day_wise_sales_data!$A$2:$A$500,0),MATCH(resource!BD$2,INDIRECT("day_wise_sales_data!$B$1:$BZ$1"),0)),0)</f>
        <v>0</v>
      </c>
      <c r="BE220" s="3">
        <f ca="1">IFERROR(INDEX(INDIRECT("day_wise_sales_data!$B$2:$BZ$599"),MATCH(resource!$CC220,day_wise_sales_data!$A$2:$A$500,0),MATCH(resource!BE$2,INDIRECT("day_wise_sales_data!$B$1:$BZ$1"),0)),0)</f>
        <v>0</v>
      </c>
      <c r="BF220" s="3">
        <f ca="1">IFERROR(INDEX(INDIRECT("day_wise_sales_data!$B$2:$BZ$599"),MATCH(resource!$CC220,day_wise_sales_data!$A$2:$A$500,0),MATCH(resource!BF$2,INDIRECT("day_wise_sales_data!$B$1:$BZ$1"),0)),0)</f>
        <v>0</v>
      </c>
      <c r="BG220" s="3">
        <f ca="1">IFERROR(INDEX(INDIRECT("day_wise_sales_data!$B$2:$BZ$599"),MATCH(resource!$CC220,day_wise_sales_data!$A$2:$A$500,0),MATCH(resource!BG$2,INDIRECT("day_wise_sales_data!$B$1:$BZ$1"),0)),0)</f>
        <v>0</v>
      </c>
      <c r="BH220" s="3">
        <f ca="1">IFERROR(INDEX(INDIRECT("day_wise_sales_data!$B$2:$BZ$599"),MATCH(resource!$CC220,day_wise_sales_data!$A$2:$A$500,0),MATCH(resource!BH$2,INDIRECT("day_wise_sales_data!$B$1:$BZ$1"),0)),0)</f>
        <v>0</v>
      </c>
      <c r="BI220" s="3">
        <f ca="1">IFERROR(INDEX(INDIRECT("day_wise_sales_data!$B$2:$BZ$599"),MATCH(resource!$CC220,day_wise_sales_data!$A$2:$A$500,0),MATCH(resource!BI$2,INDIRECT("day_wise_sales_data!$B$1:$BZ$1"),0)),0)</f>
        <v>0</v>
      </c>
      <c r="BJ220" s="3">
        <f ca="1">IFERROR(INDEX(INDIRECT("day_wise_sales_data!$B$2:$BZ$599"),MATCH(resource!$CC220,day_wise_sales_data!$A$2:$A$500,0),MATCH(resource!BJ$2,INDIRECT("day_wise_sales_data!$B$1:$BZ$1"),0)),0)</f>
        <v>0</v>
      </c>
      <c r="BK220" s="3">
        <f ca="1">IFERROR(INDEX(INDIRECT("day_wise_sales_data!$B$2:$BZ$599"),MATCH(resource!$CC220,day_wise_sales_data!$A$2:$A$500,0),MATCH(resource!BK$2,INDIRECT("day_wise_sales_data!$B$1:$BZ$1"),0)),0)</f>
        <v>0</v>
      </c>
      <c r="BL220" s="3">
        <f ca="1">IFERROR(INDEX(INDIRECT("day_wise_sales_data!$B$2:$BZ$599"),MATCH(resource!$CC220,day_wise_sales_data!$A$2:$A$500,0),MATCH(resource!BL$2,INDIRECT("day_wise_sales_data!$B$1:$BZ$1"),0)),0)</f>
        <v>1100.96</v>
      </c>
      <c r="BM220" s="3">
        <f ca="1">IFERROR(INDEX(INDIRECT("day_wise_sales_data!$B$2:$BZ$599"),MATCH(resource!$CC220,day_wise_sales_data!$A$2:$A$500,0),MATCH(resource!BM$2,INDIRECT("day_wise_sales_data!$B$1:$BZ$1"),0)),0)</f>
        <v>0</v>
      </c>
      <c r="BN220" s="3">
        <f ca="1">IFERROR(INDEX(INDIRECT("day_wise_sales_data!$B$2:$BZ$599"),MATCH(resource!$CC220,day_wise_sales_data!$A$2:$A$500,0),MATCH(resource!BN$2,INDIRECT("day_wise_sales_data!$B$1:$BZ$1"),0)),0)</f>
        <v>0</v>
      </c>
      <c r="BO220" s="3">
        <f ca="1">IFERROR(INDEX(INDIRECT("day_wise_sales_data!$B$2:$BZ$599"),MATCH(resource!$CC220,day_wise_sales_data!$A$2:$A$500,0),MATCH(resource!BO$2,INDIRECT("day_wise_sales_data!$B$1:$BZ$1"),0)),0)</f>
        <v>0</v>
      </c>
      <c r="BP220" s="3">
        <f ca="1">IFERROR(INDEX(INDIRECT("day_wise_sales_data!$B$2:$BZ$599"),MATCH(resource!$CC220,day_wise_sales_data!$A$2:$A$500,0),MATCH(resource!BP$2,INDIRECT("day_wise_sales_data!$B$1:$BZ$1"),0)),0)</f>
        <v>0</v>
      </c>
      <c r="BQ220" s="3">
        <f ca="1">IFERROR(INDEX(INDIRECT("day_wise_sales_data!$B$2:$BZ$599"),MATCH(resource!$CC220,day_wise_sales_data!$A$2:$A$500,0),MATCH(resource!BQ$2,INDIRECT("day_wise_sales_data!$B$1:$BZ$1"),0)),0)</f>
        <v>0</v>
      </c>
      <c r="BR220" s="3">
        <f ca="1">IFERROR(INDEX(INDIRECT("day_wise_sales_data!$B$2:$BZ$599"),MATCH(resource!$CC220,day_wise_sales_data!$A$2:$A$500,0),MATCH(resource!BR$2,INDIRECT("day_wise_sales_data!$B$1:$BZ$1"),0)),0)</f>
        <v>3509</v>
      </c>
      <c r="BS220" s="3">
        <f ca="1">IFERROR(INDEX(INDIRECT("day_wise_sales_data!$B$2:$BZ$599"),MATCH(resource!$CC220,day_wise_sales_data!$A$2:$A$500,0),MATCH(resource!BS$2,INDIRECT("day_wise_sales_data!$B$1:$BZ$1"),0)),0)</f>
        <v>-1100.0999999999999</v>
      </c>
      <c r="BT220" s="3">
        <f ca="1">IFERROR(INDEX(INDIRECT("day_wise_sales_data!$B$2:$BZ$599"),MATCH(resource!$CC220,day_wise_sales_data!$A$2:$A$500,0),MATCH(resource!BT$2,INDIRECT("day_wise_sales_data!$B$1:$BZ$1"),0)),0)</f>
        <v>0</v>
      </c>
      <c r="BU220" s="3">
        <f ca="1">IFERROR(INDEX(INDIRECT("day_wise_sales_data!$B$2:$BZ$599"),MATCH(resource!$CC220,day_wise_sales_data!$A$2:$A$500,0),MATCH(resource!BU$2,INDIRECT("day_wise_sales_data!$B$1:$BZ$1"),0)),0)</f>
        <v>2650.72</v>
      </c>
      <c r="BV220" s="3">
        <f ca="1">IFERROR(INDEX(INDIRECT("day_wise_sales_data!$B$2:$BZ$599"),MATCH(resource!$CC220,day_wise_sales_data!$A$2:$A$500,0),MATCH(resource!BV$2,INDIRECT("day_wise_sales_data!$B$1:$BZ$1"),0)),0)</f>
        <v>0</v>
      </c>
      <c r="BW220" s="3">
        <f ca="1">IFERROR(INDEX(INDIRECT("day_wise_sales_data!$B$2:$BZ$599"),MATCH(resource!$CC220,day_wise_sales_data!$A$2:$A$500,0),MATCH(resource!BW$2,INDIRECT("day_wise_sales_data!$B$1:$BZ$1"),0)),0)</f>
        <v>880.09</v>
      </c>
      <c r="BX220" s="3">
        <f ca="1">IFERROR(INDEX(INDIRECT("day_wise_sales_data!$B$2:$BZ$599"),MATCH(resource!$CC220,day_wise_sales_data!$A$2:$A$500,0),MATCH(resource!BX$2,INDIRECT("day_wise_sales_data!$B$1:$BZ$1"),0)),0)</f>
        <v>0</v>
      </c>
      <c r="BY220" s="3">
        <f ca="1">IFERROR(INDEX(INDIRECT("day_wise_sales_data!$B$2:$BZ$599"),MATCH(resource!$CC220,day_wise_sales_data!$A$2:$A$500,0),MATCH(resource!BY$2,INDIRECT("day_wise_sales_data!$B$1:$BZ$1"),0)),0)</f>
        <v>1085.02</v>
      </c>
      <c r="BZ220" s="3">
        <f ca="1">IFERROR(INDEX(INDIRECT("day_wise_sales_data!$B$2:$BZ$599"),MATCH(resource!$CC220,day_wise_sales_data!$A$2:$A$500,0),MATCH(resource!BZ$2,INDIRECT("day_wise_sales_data!$B$1:$BZ$1"),0)),0)</f>
        <v>1100.0999999999999</v>
      </c>
      <c r="CA220" s="3" t="str">
        <f ca="1">IFERROR(INDEX(INDIRECT("day_wise_sales_data!$B$2:$BZ$599"),MATCH(resource!$CC220,day_wise_sales_data!$A$2:$A$500,0),MATCH(resource!CA$2,INDIRECT("day_wise_sales_data!$B$1:$BZ$1"),0)),0)</f>
        <v>dd</v>
      </c>
      <c r="CC220" s="4" t="str">
        <f>sales_data!H219</f>
        <v>DHK021711</v>
      </c>
      <c r="CD220" s="1">
        <v>218</v>
      </c>
      <c r="CE220" s="1" t="str">
        <f>IF(AQ220=report!$AQ$3,resource!CD220,"")</f>
        <v/>
      </c>
      <c r="CF220" s="5" t="str">
        <f>IFERROR(SMALL($CE$3:$CE$1001,ROWS($CE$3:CE220)),"")</f>
        <v/>
      </c>
      <c r="CH220">
        <f>IFERROR(VLOOKUP($CC220,data_pull!$E$22:$G$700,2,0),0)</f>
        <v>9225.7900000000009</v>
      </c>
      <c r="CI220" s="1">
        <f t="shared" si="86"/>
        <v>154</v>
      </c>
      <c r="CJ220" s="1">
        <f t="shared" si="85"/>
        <v>0</v>
      </c>
      <c r="CK220" s="1" t="s">
        <v>1479</v>
      </c>
      <c r="CL220" s="1">
        <f t="shared" si="87"/>
        <v>111</v>
      </c>
      <c r="CM220" s="1" t="str">
        <f>IFERROR(VLOOKUP($CK220,stock_data!$B$3:$W$612,2,0),0)</f>
        <v>LIN EYE DROPS 0.5%</v>
      </c>
      <c r="CN220" s="1" t="str">
        <f>IFERROR(VLOOKUP($CK220,stock_data!$B$3:$W$612,4,0),0)</f>
        <v>5ml</v>
      </c>
      <c r="CO220" s="1">
        <f>IFERROR(VLOOKUP($CK220,stock_data!$B$3:$W$612,5,0),0)</f>
        <v>79.2</v>
      </c>
      <c r="CP220" s="3">
        <f t="shared" si="88"/>
        <v>0</v>
      </c>
      <c r="CQ220" s="3">
        <f t="shared" si="89"/>
        <v>0</v>
      </c>
      <c r="CR220" s="1">
        <f>IFERROR(VLOOKUP($CK220,stock_data!$B$3:$W$612,6,0),0)</f>
        <v>0</v>
      </c>
      <c r="CS220" s="1">
        <f>IFERROR(VLOOKUP($CK220,stock_data!$B$3:$W$612,7,0),0)</f>
        <v>0</v>
      </c>
      <c r="CT220" s="1">
        <f>IFERROR(VLOOKUP($CK220,stock_data!$B$3:$W$612,8,0),0)</f>
        <v>0</v>
      </c>
      <c r="CU220" s="1">
        <f>IFERROR(VLOOKUP($CK220,stock_data!$B$3:$W$612,9,0),0)</f>
        <v>0</v>
      </c>
      <c r="CV220" s="1">
        <f>IFERROR(VLOOKUP($CK220,stock_data!$B$3:$W$612,10,0),0)</f>
        <v>0</v>
      </c>
      <c r="CW220" s="1">
        <f>IFERROR(VLOOKUP($CK220,stock_data!$B$3:$W$612,11,0),0)</f>
        <v>0</v>
      </c>
      <c r="CX220" s="1">
        <f>IFERROR(VLOOKUP($CK220,stock_data!$B$3:$W$612,12,0),0)</f>
        <v>0</v>
      </c>
      <c r="CY220" s="1">
        <f>IFERROR(VLOOKUP($CK220,stock_data!$B$3:$W$612,13,0),0)</f>
        <v>0</v>
      </c>
      <c r="CZ220" s="1">
        <f>IFERROR(VLOOKUP($CK220,stock_data!$B$3:$W$612,14,0),0)</f>
        <v>0</v>
      </c>
      <c r="DA220" s="1">
        <f>IFERROR(VLOOKUP($CK220,stock_data!$B$3:$W$612,15,0),0)</f>
        <v>0</v>
      </c>
      <c r="DB220" s="1">
        <f>IFERROR(VLOOKUP($CK220,stock_data!$B$3:$W$612,16,0),0)</f>
        <v>0</v>
      </c>
      <c r="DC220" s="1">
        <f>IFERROR(VLOOKUP($CK220,stock_data!$B$3:$W$612,17,0),0)</f>
        <v>0</v>
      </c>
      <c r="DD220" s="1">
        <f>IFERROR(VLOOKUP($CK220,stock_data!$B$3:$W$612,18,0),0)</f>
        <v>0</v>
      </c>
      <c r="DE220" s="1">
        <f>IFERROR(VLOOKUP($CK220,stock_data!$B$3:$W$612,19,0),0)</f>
        <v>0</v>
      </c>
      <c r="DF220" s="1">
        <f>IFERROR(VLOOKUP($CK220,stock_data!$B$3:$W$612,20,0),0)</f>
        <v>0</v>
      </c>
      <c r="DG220" s="1">
        <f>IFERROR(VLOOKUP($CK220,stock_data!$B$3:$W$612,21,0),0)</f>
        <v>0</v>
      </c>
      <c r="DH220" s="1">
        <f>IFERROR(VLOOKUP($CK220,stock_data!$B$3:$W$612,22,0),0)</f>
        <v>0</v>
      </c>
      <c r="DI220" s="1">
        <f t="shared" si="90"/>
        <v>0</v>
      </c>
      <c r="DJ220" s="1">
        <f t="shared" si="91"/>
        <v>0</v>
      </c>
      <c r="DK220" s="3">
        <f>IFERROR(INDEX(COD_SALES!$B$5:$Z$500,MATCH(resource!$CC220,COD_SALES!$A$5:$A$500,0),MATCH(resource!DK$2,COD_SALES!$B$4:$Z$4,0)),"")</f>
        <v>0</v>
      </c>
      <c r="DL220" s="3">
        <f>IFERROR(INDEX(COD_SALES!$B$5:$Z$500,MATCH(resource!$CC220,COD_SALES!$A$5:$A$500,0),MATCH(resource!DL$2,COD_SALES!$B$4:$Z$4,0)),"")</f>
        <v>0</v>
      </c>
      <c r="DM220" s="3">
        <f>IFERROR(INDEX(COD_SALES!$B$5:$Z$500,MATCH(resource!$CC220,COD_SALES!$A$5:$A$500,0),MATCH(resource!DM$2,COD_SALES!$B$4:$Z$4,0)),"")</f>
        <v>5</v>
      </c>
      <c r="DN220" s="3" t="str">
        <f>IFERROR(INDEX(COD_SALES!$B$5:$Z$500,MATCH(resource!$CC220,COD_SALES!$A$5:$A$500,0),MATCH(resource!DN$2,COD_SALES!$B$4:$Z$4,0)),"")</f>
        <v/>
      </c>
      <c r="DO220" s="3">
        <f>IFERROR(INDEX(COD_SALES!$B$5:$Z$500,MATCH(resource!$CC220,COD_SALES!$A$5:$A$500,0),MATCH(resource!DO$2,COD_SALES!$B$4:$Z$4,0)),"")</f>
        <v>0</v>
      </c>
      <c r="DP220" s="3">
        <f>IFERROR(INDEX(COD_SALES!$B$5:$Z$500,MATCH(resource!$CC220,COD_SALES!$A$5:$A$500,0),MATCH(resource!DP$2,COD_SALES!$B$4:$Z$4,0)),"")</f>
        <v>0</v>
      </c>
      <c r="DQ220" s="3" t="str">
        <f>IFERROR(INDEX(COD_SALES!$B$5:$Z$500,MATCH(resource!$CC220,COD_SALES!$A$5:$A$500,0),MATCH(resource!DQ$2,COD_SALES!$B$4:$Z$4,0)),"")</f>
        <v/>
      </c>
      <c r="DR220" s="3">
        <f>IFERROR(INDEX(COD_SALES!$B$5:$Z$500,MATCH(resource!$CC220,COD_SALES!$A$5:$A$500,0),MATCH(resource!DR$2,COD_SALES!$B$4:$Z$4,0)),"")</f>
        <v>0</v>
      </c>
      <c r="DS220" s="3">
        <f>IFERROR(INDEX(COD_SALES!$B$5:$Z$500,MATCH(resource!$CC220,COD_SALES!$A$5:$A$500,0),MATCH(resource!DS$2,COD_SALES!$B$4:$Z$4,0)),"")</f>
        <v>0</v>
      </c>
      <c r="DT220" s="3">
        <f>IFERROR(INDEX(COD_SALES!$B$5:$Z$500,MATCH(resource!$CC220,COD_SALES!$A$5:$A$500,0),MATCH(resource!DT$2,COD_SALES!$B$4:$Z$4,0)),"")</f>
        <v>1</v>
      </c>
      <c r="DU220" s="3">
        <f>IFERROR(INDEX(COD_SALES!$B$5:$Z$500,MATCH(resource!$CC220,COD_SALES!$A$5:$A$500,0),MATCH(resource!DU$2,COD_SALES!$B$4:$Z$4,0)),"")</f>
        <v>0</v>
      </c>
      <c r="DV220" s="3">
        <f>IFERROR(INDEX(COD_SALES!$B$5:$Z$500,MATCH(resource!$CC220,COD_SALES!$A$5:$A$500,0),MATCH(resource!DV$2,COD_SALES!$B$4:$Z$4,0)),"")</f>
        <v>0</v>
      </c>
      <c r="DW220" s="3">
        <f>IFERROR(INDEX(COD_SALES!$B$5:$Z$500,MATCH(resource!$CC220,COD_SALES!$A$5:$A$500,0),MATCH(resource!DW$2,COD_SALES!$B$4:$Z$4,0)),"")</f>
        <v>6</v>
      </c>
      <c r="DX220" s="3">
        <f>IFERROR(INDEX(COD_SALES!$B$5:$Z$500,MATCH(resource!$CC220,COD_SALES!$A$5:$A$500,0),MATCH(resource!DX$2,COD_SALES!$B$4:$Z$4,0)),"")</f>
        <v>0</v>
      </c>
      <c r="DY220" s="3">
        <f>IFERROR(INDEX(COD_SALES!$B$5:$Z$500,MATCH(resource!$CC220,COD_SALES!$A$5:$A$500,0),MATCH(resource!DY$2,COD_SALES!$B$4:$Z$4,0)),"")</f>
        <v>0</v>
      </c>
      <c r="DZ220" s="3">
        <f>IFERROR(INDEX(COD_SALES!$B$5:$Z$500,MATCH(resource!$CC220,COD_SALES!$A$5:$A$500,0),MATCH(resource!DZ$2,COD_SALES!$B$4:$Z$4,0)),"")</f>
        <v>0</v>
      </c>
      <c r="EA220" s="3">
        <f>IFERROR(INDEX(COD_SALES!$B$5:$Z$500,MATCH(resource!$CC220,COD_SALES!$A$5:$A$500,0),MATCH(resource!EA$2,COD_SALES!$B$4:$Z$4,0)),"")</f>
        <v>0</v>
      </c>
      <c r="EB220" s="3">
        <f t="shared" si="92"/>
        <v>4325.84</v>
      </c>
      <c r="ED220" s="3">
        <f>IFERROR(VLOOKUP($CK220,depot_prod_sales!$B$5:$S$200,3,0),0)</f>
        <v>0</v>
      </c>
      <c r="EE220" s="3">
        <f>IFERROR(VLOOKUP($CK220,depot_prod_sales!$B$5:$S$200,4,0),0)</f>
        <v>0</v>
      </c>
      <c r="EF220" s="3">
        <f>IFERROR(VLOOKUP($CK220,depot_prod_sales!$B$5:$S$200,5,0),0)</f>
        <v>0</v>
      </c>
      <c r="EG220" s="3">
        <f>IFERROR(VLOOKUP($CK220,depot_prod_sales!$B$5:$S$200,6,0),0)</f>
        <v>0</v>
      </c>
      <c r="EH220" s="3">
        <f>IFERROR(VLOOKUP($CK220,depot_prod_sales!$B$5:$S$200,7,0),0)</f>
        <v>0</v>
      </c>
      <c r="EI220" s="3">
        <f>IFERROR(VLOOKUP($CK220,depot_prod_sales!$B$5:$S$200,8,0),0)</f>
        <v>0</v>
      </c>
      <c r="EJ220" s="3">
        <f>IFERROR(VLOOKUP($CK220,depot_prod_sales!$B$5:$S$200,9,0),0)</f>
        <v>0</v>
      </c>
      <c r="EK220" s="3">
        <f>IFERROR(VLOOKUP($CK220,depot_prod_sales!$B$5:$S$200,10,0),0)</f>
        <v>0</v>
      </c>
      <c r="EL220" s="3">
        <f>IFERROR(VLOOKUP($CK220,depot_prod_sales!$B$5:$S$200,11,0),0)</f>
        <v>0</v>
      </c>
      <c r="EM220" s="3">
        <f>IFERROR(VLOOKUP($CK220,depot_prod_sales!$B$5:$S$200,12,0),0)</f>
        <v>0</v>
      </c>
      <c r="EN220" s="3">
        <f>IFERROR(VLOOKUP($CK220,depot_prod_sales!$B$5:$S$200,13,0),0)</f>
        <v>0</v>
      </c>
      <c r="EO220" s="3">
        <f>IFERROR(VLOOKUP($CK220,depot_prod_sales!$B$5:$S$200,14,0),0)</f>
        <v>0</v>
      </c>
      <c r="EP220" s="3">
        <f>IFERROR(VLOOKUP($CK220,depot_prod_sales!$B$5:$S$200,15,0),0)</f>
        <v>0</v>
      </c>
      <c r="EQ220" s="3">
        <f>IFERROR(VLOOKUP($CK220,depot_prod_sales!$B$5:$S$200,16,0),0)</f>
        <v>0</v>
      </c>
      <c r="ER220" s="3">
        <f>IFERROR(VLOOKUP($CK220,depot_prod_sales!$B$5:$S$200,17,0),0)</f>
        <v>0</v>
      </c>
      <c r="ES220" s="3">
        <f>IFERROR(VLOOKUP($CK220,depot_prod_sales!$B$5:$S$200,18,0),0)</f>
        <v>0</v>
      </c>
      <c r="ET220" s="116">
        <f t="shared" si="93"/>
        <v>0</v>
      </c>
      <c r="EU220" s="116">
        <f t="shared" si="94"/>
        <v>0</v>
      </c>
      <c r="EW220" s="3">
        <f>IFERROR(VLOOKUP(CC220,data_pull!$AO$25:$AR$546,2,0),0)</f>
        <v>3</v>
      </c>
      <c r="EX220" s="1">
        <f>IFERROR(VLOOKUP(CC220,data_pull!$AO$25:$AR$546,4,0),0)</f>
        <v>190000</v>
      </c>
    </row>
    <row r="221" spans="13:154" x14ac:dyDescent="0.25"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4" t="str">
        <f>sales_data!B220</f>
        <v>Nasir Uddin Sarder</v>
      </c>
      <c r="AR221" s="4" t="str">
        <f>sales_data!C220</f>
        <v>Nurul Huda Chowdhury</v>
      </c>
      <c r="AS221" s="5" t="str">
        <f t="shared" si="84"/>
        <v/>
      </c>
      <c r="AT221" s="4" t="str">
        <f>sales_data!I220</f>
        <v>Sabbir Ahmed Shuvo</v>
      </c>
      <c r="AU221" s="4" t="str">
        <f>sales_data!W220</f>
        <v>Sadar Road (Tb)</v>
      </c>
      <c r="AV221" s="1">
        <f>sales_data!N220</f>
        <v>118738.57</v>
      </c>
      <c r="AW221" s="1">
        <f>sales_data!P220</f>
        <v>51</v>
      </c>
      <c r="AX221" s="3">
        <f ca="1">IFERROR(INDEX(INDIRECT("day_wise_sales_data!$B$2:$BZ$599"),MATCH(resource!$CC221,day_wise_sales_data!$A$2:$A$500,0),MATCH(resource!AX$2,INDIRECT("day_wise_sales_data!$B$1:$BZ$1"),0)),0)</f>
        <v>0</v>
      </c>
      <c r="AY221" s="3">
        <f ca="1">IFERROR(INDEX(INDIRECT("day_wise_sales_data!$B$2:$BZ$599"),MATCH(resource!$CC221,day_wise_sales_data!$A$2:$A$500,0),MATCH(resource!AY$2,INDIRECT("day_wise_sales_data!$B$1:$BZ$1"),0)),0)</f>
        <v>0</v>
      </c>
      <c r="AZ221" s="3">
        <f ca="1">IFERROR(INDEX(INDIRECT("day_wise_sales_data!$B$2:$BZ$599"),MATCH(resource!$CC221,day_wise_sales_data!$A$2:$A$500,0),MATCH(resource!AZ$2,INDIRECT("day_wise_sales_data!$B$1:$BZ$1"),0)),0)</f>
        <v>0</v>
      </c>
      <c r="BA221" s="3">
        <f ca="1">IFERROR(INDEX(INDIRECT("day_wise_sales_data!$B$2:$BZ$599"),MATCH(resource!$CC221,day_wise_sales_data!$A$2:$A$500,0),MATCH(resource!BA$2,INDIRECT("day_wise_sales_data!$B$1:$BZ$1"),0)),0)</f>
        <v>3529.65</v>
      </c>
      <c r="BB221" s="3">
        <f ca="1">IFERROR(INDEX(INDIRECT("day_wise_sales_data!$B$2:$BZ$599"),MATCH(resource!$CC221,day_wise_sales_data!$A$2:$A$500,0),MATCH(resource!BB$2,INDIRECT("day_wise_sales_data!$B$1:$BZ$1"),0)),0)</f>
        <v>1765.34</v>
      </c>
      <c r="BC221" s="3">
        <f ca="1">IFERROR(INDEX(INDIRECT("day_wise_sales_data!$B$2:$BZ$599"),MATCH(resource!$CC221,day_wise_sales_data!$A$2:$A$500,0),MATCH(resource!BC$2,INDIRECT("day_wise_sales_data!$B$1:$BZ$1"),0)),0)</f>
        <v>0</v>
      </c>
      <c r="BD221" s="3">
        <f ca="1">IFERROR(INDEX(INDIRECT("day_wise_sales_data!$B$2:$BZ$599"),MATCH(resource!$CC221,day_wise_sales_data!$A$2:$A$500,0),MATCH(resource!BD$2,INDIRECT("day_wise_sales_data!$B$1:$BZ$1"),0)),0)</f>
        <v>0</v>
      </c>
      <c r="BE221" s="3">
        <f ca="1">IFERROR(INDEX(INDIRECT("day_wise_sales_data!$B$2:$BZ$599"),MATCH(resource!$CC221,day_wise_sales_data!$A$2:$A$500,0),MATCH(resource!BE$2,INDIRECT("day_wise_sales_data!$B$1:$BZ$1"),0)),0)</f>
        <v>9422.0499999999993</v>
      </c>
      <c r="BF221" s="3">
        <f ca="1">IFERROR(INDEX(INDIRECT("day_wise_sales_data!$B$2:$BZ$599"),MATCH(resource!$CC221,day_wise_sales_data!$A$2:$A$500,0),MATCH(resource!BF$2,INDIRECT("day_wise_sales_data!$B$1:$BZ$1"),0)),0)</f>
        <v>0</v>
      </c>
      <c r="BG221" s="3">
        <f ca="1">IFERROR(INDEX(INDIRECT("day_wise_sales_data!$B$2:$BZ$599"),MATCH(resource!$CC221,day_wise_sales_data!$A$2:$A$500,0),MATCH(resource!BG$2,INDIRECT("day_wise_sales_data!$B$1:$BZ$1"),0)),0)</f>
        <v>0</v>
      </c>
      <c r="BH221" s="3">
        <f ca="1">IFERROR(INDEX(INDIRECT("day_wise_sales_data!$B$2:$BZ$599"),MATCH(resource!$CC221,day_wise_sales_data!$A$2:$A$500,0),MATCH(resource!BH$2,INDIRECT("day_wise_sales_data!$B$1:$BZ$1"),0)),0)</f>
        <v>3530.13</v>
      </c>
      <c r="BI221" s="3">
        <f ca="1">IFERROR(INDEX(INDIRECT("day_wise_sales_data!$B$2:$BZ$599"),MATCH(resource!$CC221,day_wise_sales_data!$A$2:$A$500,0),MATCH(resource!BI$2,INDIRECT("day_wise_sales_data!$B$1:$BZ$1"),0)),0)</f>
        <v>2978.64</v>
      </c>
      <c r="BJ221" s="3">
        <f ca="1">IFERROR(INDEX(INDIRECT("day_wise_sales_data!$B$2:$BZ$599"),MATCH(resource!$CC221,day_wise_sales_data!$A$2:$A$500,0),MATCH(resource!BJ$2,INDIRECT("day_wise_sales_data!$B$1:$BZ$1"),0)),0)</f>
        <v>0</v>
      </c>
      <c r="BK221" s="3">
        <f ca="1">IFERROR(INDEX(INDIRECT("day_wise_sales_data!$B$2:$BZ$599"),MATCH(resource!$CC221,day_wise_sales_data!$A$2:$A$500,0),MATCH(resource!BK$2,INDIRECT("day_wise_sales_data!$B$1:$BZ$1"),0)),0)</f>
        <v>10719.28</v>
      </c>
      <c r="BL221" s="3">
        <f ca="1">IFERROR(INDEX(INDIRECT("day_wise_sales_data!$B$2:$BZ$599"),MATCH(resource!$CC221,day_wise_sales_data!$A$2:$A$500,0),MATCH(resource!BL$2,INDIRECT("day_wise_sales_data!$B$1:$BZ$1"),0)),0)</f>
        <v>9422.36</v>
      </c>
      <c r="BM221" s="3">
        <f ca="1">IFERROR(INDEX(INDIRECT("day_wise_sales_data!$B$2:$BZ$599"),MATCH(resource!$CC221,day_wise_sales_data!$A$2:$A$500,0),MATCH(resource!BM$2,INDIRECT("day_wise_sales_data!$B$1:$BZ$1"),0)),0)</f>
        <v>0</v>
      </c>
      <c r="BN221" s="3">
        <f ca="1">IFERROR(INDEX(INDIRECT("day_wise_sales_data!$B$2:$BZ$599"),MATCH(resource!$CC221,day_wise_sales_data!$A$2:$A$500,0),MATCH(resource!BN$2,INDIRECT("day_wise_sales_data!$B$1:$BZ$1"),0)),0)</f>
        <v>0</v>
      </c>
      <c r="BO221" s="3">
        <f ca="1">IFERROR(INDEX(INDIRECT("day_wise_sales_data!$B$2:$BZ$599"),MATCH(resource!$CC221,day_wise_sales_data!$A$2:$A$500,0),MATCH(resource!BO$2,INDIRECT("day_wise_sales_data!$B$1:$BZ$1"),0)),0)</f>
        <v>10706.59</v>
      </c>
      <c r="BP221" s="3">
        <f ca="1">IFERROR(INDEX(INDIRECT("day_wise_sales_data!$B$2:$BZ$599"),MATCH(resource!$CC221,day_wise_sales_data!$A$2:$A$500,0),MATCH(resource!BP$2,INDIRECT("day_wise_sales_data!$B$1:$BZ$1"),0)),0)</f>
        <v>0</v>
      </c>
      <c r="BQ221" s="3">
        <f ca="1">IFERROR(INDEX(INDIRECT("day_wise_sales_data!$B$2:$BZ$599"),MATCH(resource!$CC221,day_wise_sales_data!$A$2:$A$500,0),MATCH(resource!BQ$2,INDIRECT("day_wise_sales_data!$B$1:$BZ$1"),0)),0)</f>
        <v>0</v>
      </c>
      <c r="BR221" s="3">
        <f ca="1">IFERROR(INDEX(INDIRECT("day_wise_sales_data!$B$2:$BZ$599"),MATCH(resource!$CC221,day_wise_sales_data!$A$2:$A$500,0),MATCH(resource!BR$2,INDIRECT("day_wise_sales_data!$B$1:$BZ$1"),0)),0)</f>
        <v>5418.1</v>
      </c>
      <c r="BS221" s="3">
        <f ca="1">IFERROR(INDEX(INDIRECT("day_wise_sales_data!$B$2:$BZ$599"),MATCH(resource!$CC221,day_wise_sales_data!$A$2:$A$500,0),MATCH(resource!BS$2,INDIRECT("day_wise_sales_data!$B$1:$BZ$1"),0)),0)</f>
        <v>9441.77</v>
      </c>
      <c r="BT221" s="3">
        <f ca="1">IFERROR(INDEX(INDIRECT("day_wise_sales_data!$B$2:$BZ$599"),MATCH(resource!$CC221,day_wise_sales_data!$A$2:$A$500,0),MATCH(resource!BT$2,INDIRECT("day_wise_sales_data!$B$1:$BZ$1"),0)),0)</f>
        <v>0</v>
      </c>
      <c r="BU221" s="3">
        <f ca="1">IFERROR(INDEX(INDIRECT("day_wise_sales_data!$B$2:$BZ$599"),MATCH(resource!$CC221,day_wise_sales_data!$A$2:$A$500,0),MATCH(resource!BU$2,INDIRECT("day_wise_sales_data!$B$1:$BZ$1"),0)),0)</f>
        <v>12604.04</v>
      </c>
      <c r="BV221" s="3">
        <f ca="1">IFERROR(INDEX(INDIRECT("day_wise_sales_data!$B$2:$BZ$599"),MATCH(resource!$CC221,day_wise_sales_data!$A$2:$A$500,0),MATCH(resource!BV$2,INDIRECT("day_wise_sales_data!$B$1:$BZ$1"),0)),0)</f>
        <v>0</v>
      </c>
      <c r="BW221" s="3">
        <f ca="1">IFERROR(INDEX(INDIRECT("day_wise_sales_data!$B$2:$BZ$599"),MATCH(resource!$CC221,day_wise_sales_data!$A$2:$A$500,0),MATCH(resource!BW$2,INDIRECT("day_wise_sales_data!$B$1:$BZ$1"),0)),0)</f>
        <v>0</v>
      </c>
      <c r="BX221" s="3">
        <f ca="1">IFERROR(INDEX(INDIRECT("day_wise_sales_data!$B$2:$BZ$599"),MATCH(resource!$CC221,day_wise_sales_data!$A$2:$A$500,0),MATCH(resource!BX$2,INDIRECT("day_wise_sales_data!$B$1:$BZ$1"),0)),0)</f>
        <v>1536.01</v>
      </c>
      <c r="BY221" s="3">
        <f ca="1">IFERROR(INDEX(INDIRECT("day_wise_sales_data!$B$2:$BZ$599"),MATCH(resource!$CC221,day_wise_sales_data!$A$2:$A$500,0),MATCH(resource!BY$2,INDIRECT("day_wise_sales_data!$B$1:$BZ$1"),0)),0)</f>
        <v>0</v>
      </c>
      <c r="BZ221" s="3">
        <f ca="1">IFERROR(INDEX(INDIRECT("day_wise_sales_data!$B$2:$BZ$599"),MATCH(resource!$CC221,day_wise_sales_data!$A$2:$A$500,0),MATCH(resource!BZ$2,INDIRECT("day_wise_sales_data!$B$1:$BZ$1"),0)),0)</f>
        <v>37664.61</v>
      </c>
      <c r="CA221" s="3" t="str">
        <f ca="1">IFERROR(INDEX(INDIRECT("day_wise_sales_data!$B$2:$BZ$599"),MATCH(resource!$CC221,day_wise_sales_data!$A$2:$A$500,0),MATCH(resource!CA$2,INDIRECT("day_wise_sales_data!$B$1:$BZ$1"),0)),0)</f>
        <v>dd</v>
      </c>
      <c r="CC221" s="4" t="str">
        <f>sales_data!H220</f>
        <v>DHK08182</v>
      </c>
      <c r="CD221" s="1">
        <v>219</v>
      </c>
      <c r="CE221" s="1" t="str">
        <f>IF(AQ221=report!$AQ$3,resource!CD221,"")</f>
        <v/>
      </c>
      <c r="CF221" s="5" t="str">
        <f>IFERROR(SMALL($CE$3:$CE$1001,ROWS($CE$3:CE221)),"")</f>
        <v/>
      </c>
      <c r="CH221">
        <f>IFERROR(VLOOKUP($CC221,data_pull!$E$22:$G$700,2,0),0)</f>
        <v>118738.57</v>
      </c>
      <c r="CI221" s="1">
        <f t="shared" si="86"/>
        <v>154</v>
      </c>
      <c r="CJ221" s="1">
        <f t="shared" si="85"/>
        <v>1</v>
      </c>
      <c r="CK221" s="1" t="s">
        <v>1481</v>
      </c>
      <c r="CL221" s="1">
        <f t="shared" si="87"/>
        <v>88</v>
      </c>
      <c r="CM221" s="1" t="str">
        <f>IFERROR(VLOOKUP($CK221,stock_data!$B$3:$W$612,2,0),0)</f>
        <v>LIN-250 TABLET</v>
      </c>
      <c r="CN221" s="1" t="str">
        <f>IFERROR(VLOOKUP($CK221,stock_data!$B$3:$W$612,4,0),0)</f>
        <v>3x10's</v>
      </c>
      <c r="CO221" s="1">
        <f>IFERROR(VLOOKUP($CK221,stock_data!$B$3:$W$612,5,0),0)</f>
        <v>264</v>
      </c>
      <c r="CP221" s="3">
        <f t="shared" si="88"/>
        <v>1</v>
      </c>
      <c r="CQ221" s="3">
        <f t="shared" si="89"/>
        <v>264</v>
      </c>
      <c r="CR221" s="1">
        <f>IFERROR(VLOOKUP($CK221,stock_data!$B$3:$W$612,6,0),0)</f>
        <v>0</v>
      </c>
      <c r="CS221" s="1">
        <f>IFERROR(VLOOKUP($CK221,stock_data!$B$3:$W$612,7,0),0)</f>
        <v>0</v>
      </c>
      <c r="CT221" s="1">
        <f>IFERROR(VLOOKUP($CK221,stock_data!$B$3:$W$612,8,0),0)</f>
        <v>0</v>
      </c>
      <c r="CU221" s="1">
        <f>IFERROR(VLOOKUP($CK221,stock_data!$B$3:$W$612,9,0),0)</f>
        <v>0</v>
      </c>
      <c r="CV221" s="1">
        <f>IFERROR(VLOOKUP($CK221,stock_data!$B$3:$W$612,10,0),0)</f>
        <v>0</v>
      </c>
      <c r="CW221" s="1">
        <f>IFERROR(VLOOKUP($CK221,stock_data!$B$3:$W$612,11,0),0)</f>
        <v>0</v>
      </c>
      <c r="CX221" s="1">
        <f>IFERROR(VLOOKUP($CK221,stock_data!$B$3:$W$612,12,0),0)</f>
        <v>0</v>
      </c>
      <c r="CY221" s="1">
        <f>IFERROR(VLOOKUP($CK221,stock_data!$B$3:$W$612,13,0),0)</f>
        <v>0</v>
      </c>
      <c r="CZ221" s="1">
        <f>IFERROR(VLOOKUP($CK221,stock_data!$B$3:$W$612,14,0),0)</f>
        <v>0</v>
      </c>
      <c r="DA221" s="1">
        <f>IFERROR(VLOOKUP($CK221,stock_data!$B$3:$W$612,15,0),0)</f>
        <v>0</v>
      </c>
      <c r="DB221" s="1">
        <f>IFERROR(VLOOKUP($CK221,stock_data!$B$3:$W$612,16,0),0)</f>
        <v>0</v>
      </c>
      <c r="DC221" s="1">
        <f>IFERROR(VLOOKUP($CK221,stock_data!$B$3:$W$612,17,0),0)</f>
        <v>0</v>
      </c>
      <c r="DD221" s="1">
        <f>IFERROR(VLOOKUP($CK221,stock_data!$B$3:$W$612,18,0),0)</f>
        <v>0</v>
      </c>
      <c r="DE221" s="1">
        <f>IFERROR(VLOOKUP($CK221,stock_data!$B$3:$W$612,19,0),0)</f>
        <v>0</v>
      </c>
      <c r="DF221" s="1">
        <f>IFERROR(VLOOKUP($CK221,stock_data!$B$3:$W$612,20,0),0)</f>
        <v>0</v>
      </c>
      <c r="DG221" s="1">
        <f>IFERROR(VLOOKUP($CK221,stock_data!$B$3:$W$612,21,0),0)</f>
        <v>0</v>
      </c>
      <c r="DH221" s="1">
        <f>IFERROR(VLOOKUP($CK221,stock_data!$B$3:$W$612,22,0),0)</f>
        <v>0</v>
      </c>
      <c r="DI221" s="1">
        <f t="shared" si="90"/>
        <v>0</v>
      </c>
      <c r="DJ221" s="1">
        <f t="shared" si="91"/>
        <v>0</v>
      </c>
      <c r="DK221" s="3">
        <f>IFERROR(INDEX(COD_SALES!$B$5:$Z$500,MATCH(resource!$CC221,COD_SALES!$A$5:$A$500,0),MATCH(resource!DK$2,COD_SALES!$B$4:$Z$4,0)),"")</f>
        <v>0</v>
      </c>
      <c r="DL221" s="3">
        <f>IFERROR(INDEX(COD_SALES!$B$5:$Z$500,MATCH(resource!$CC221,COD_SALES!$A$5:$A$500,0),MATCH(resource!DL$2,COD_SALES!$B$4:$Z$4,0)),"")</f>
        <v>0</v>
      </c>
      <c r="DM221" s="3">
        <f>IFERROR(INDEX(COD_SALES!$B$5:$Z$500,MATCH(resource!$CC221,COD_SALES!$A$5:$A$500,0),MATCH(resource!DM$2,COD_SALES!$B$4:$Z$4,0)),"")</f>
        <v>11</v>
      </c>
      <c r="DN221" s="3" t="str">
        <f>IFERROR(INDEX(COD_SALES!$B$5:$Z$500,MATCH(resource!$CC221,COD_SALES!$A$5:$A$500,0),MATCH(resource!DN$2,COD_SALES!$B$4:$Z$4,0)),"")</f>
        <v/>
      </c>
      <c r="DO221" s="3">
        <f>IFERROR(INDEX(COD_SALES!$B$5:$Z$500,MATCH(resource!$CC221,COD_SALES!$A$5:$A$500,0),MATCH(resource!DO$2,COD_SALES!$B$4:$Z$4,0)),"")</f>
        <v>2</v>
      </c>
      <c r="DP221" s="3">
        <f>IFERROR(INDEX(COD_SALES!$B$5:$Z$500,MATCH(resource!$CC221,COD_SALES!$A$5:$A$500,0),MATCH(resource!DP$2,COD_SALES!$B$4:$Z$4,0)),"")</f>
        <v>19</v>
      </c>
      <c r="DQ221" s="3" t="str">
        <f>IFERROR(INDEX(COD_SALES!$B$5:$Z$500,MATCH(resource!$CC221,COD_SALES!$A$5:$A$500,0),MATCH(resource!DQ$2,COD_SALES!$B$4:$Z$4,0)),"")</f>
        <v/>
      </c>
      <c r="DR221" s="3">
        <f>IFERROR(INDEX(COD_SALES!$B$5:$Z$500,MATCH(resource!$CC221,COD_SALES!$A$5:$A$500,0),MATCH(resource!DR$2,COD_SALES!$B$4:$Z$4,0)),"")</f>
        <v>0</v>
      </c>
      <c r="DS221" s="3">
        <f>IFERROR(INDEX(COD_SALES!$B$5:$Z$500,MATCH(resource!$CC221,COD_SALES!$A$5:$A$500,0),MATCH(resource!DS$2,COD_SALES!$B$4:$Z$4,0)),"")</f>
        <v>30</v>
      </c>
      <c r="DT221" s="3">
        <f>IFERROR(INDEX(COD_SALES!$B$5:$Z$500,MATCH(resource!$CC221,COD_SALES!$A$5:$A$500,0),MATCH(resource!DT$2,COD_SALES!$B$4:$Z$4,0)),"")</f>
        <v>9</v>
      </c>
      <c r="DU221" s="3">
        <f>IFERROR(INDEX(COD_SALES!$B$5:$Z$500,MATCH(resource!$CC221,COD_SALES!$A$5:$A$500,0),MATCH(resource!DU$2,COD_SALES!$B$4:$Z$4,0)),"")</f>
        <v>14</v>
      </c>
      <c r="DV221" s="3">
        <f>IFERROR(INDEX(COD_SALES!$B$5:$Z$500,MATCH(resource!$CC221,COD_SALES!$A$5:$A$500,0),MATCH(resource!DV$2,COD_SALES!$B$4:$Z$4,0)),"")</f>
        <v>0</v>
      </c>
      <c r="DW221" s="3">
        <f>IFERROR(INDEX(COD_SALES!$B$5:$Z$500,MATCH(resource!$CC221,COD_SALES!$A$5:$A$500,0),MATCH(resource!DW$2,COD_SALES!$B$4:$Z$4,0)),"")</f>
        <v>34</v>
      </c>
      <c r="DX221" s="3">
        <f>IFERROR(INDEX(COD_SALES!$B$5:$Z$500,MATCH(resource!$CC221,COD_SALES!$A$5:$A$500,0),MATCH(resource!DX$2,COD_SALES!$B$4:$Z$4,0)),"")</f>
        <v>0</v>
      </c>
      <c r="DY221" s="3">
        <f>IFERROR(INDEX(COD_SALES!$B$5:$Z$500,MATCH(resource!$CC221,COD_SALES!$A$5:$A$500,0),MATCH(resource!DY$2,COD_SALES!$B$4:$Z$4,0)),"")</f>
        <v>1</v>
      </c>
      <c r="DZ221" s="3">
        <f>IFERROR(INDEX(COD_SALES!$B$5:$Z$500,MATCH(resource!$CC221,COD_SALES!$A$5:$A$500,0),MATCH(resource!DZ$2,COD_SALES!$B$4:$Z$4,0)),"")</f>
        <v>0</v>
      </c>
      <c r="EA221" s="3">
        <f>IFERROR(INDEX(COD_SALES!$B$5:$Z$500,MATCH(resource!$CC221,COD_SALES!$A$5:$A$500,0),MATCH(resource!EA$2,COD_SALES!$B$4:$Z$4,0)),"")</f>
        <v>0</v>
      </c>
      <c r="EB221" s="3">
        <f t="shared" si="92"/>
        <v>34150.339999999997</v>
      </c>
      <c r="ED221" s="3">
        <f>IFERROR(VLOOKUP($CK221,depot_prod_sales!$B$5:$S$200,3,0),0)</f>
        <v>0</v>
      </c>
      <c r="EE221" s="3">
        <f>IFERROR(VLOOKUP($CK221,depot_prod_sales!$B$5:$S$200,4,0),0)</f>
        <v>0</v>
      </c>
      <c r="EF221" s="3">
        <f>IFERROR(VLOOKUP($CK221,depot_prod_sales!$B$5:$S$200,5,0),0)</f>
        <v>0</v>
      </c>
      <c r="EG221" s="3">
        <f>IFERROR(VLOOKUP($CK221,depot_prod_sales!$B$5:$S$200,6,0),0)</f>
        <v>0</v>
      </c>
      <c r="EH221" s="3">
        <f>IFERROR(VLOOKUP($CK221,depot_prod_sales!$B$5:$S$200,7,0),0)</f>
        <v>0</v>
      </c>
      <c r="EI221" s="3">
        <f>IFERROR(VLOOKUP($CK221,depot_prod_sales!$B$5:$S$200,8,0),0)</f>
        <v>0</v>
      </c>
      <c r="EJ221" s="3">
        <f>IFERROR(VLOOKUP($CK221,depot_prod_sales!$B$5:$S$200,9,0),0)</f>
        <v>0</v>
      </c>
      <c r="EK221" s="3">
        <f>IFERROR(VLOOKUP($CK221,depot_prod_sales!$B$5:$S$200,10,0),0)</f>
        <v>0</v>
      </c>
      <c r="EL221" s="3">
        <f>IFERROR(VLOOKUP($CK221,depot_prod_sales!$B$5:$S$200,11,0),0)</f>
        <v>0</v>
      </c>
      <c r="EM221" s="3">
        <f>IFERROR(VLOOKUP($CK221,depot_prod_sales!$B$5:$S$200,12,0),0)</f>
        <v>0</v>
      </c>
      <c r="EN221" s="3">
        <f>IFERROR(VLOOKUP($CK221,depot_prod_sales!$B$5:$S$200,13,0),0)</f>
        <v>0</v>
      </c>
      <c r="EO221" s="3">
        <f>IFERROR(VLOOKUP($CK221,depot_prod_sales!$B$5:$S$200,14,0),0)</f>
        <v>0</v>
      </c>
      <c r="EP221" s="3">
        <f>IFERROR(VLOOKUP($CK221,depot_prod_sales!$B$5:$S$200,15,0),0)</f>
        <v>0</v>
      </c>
      <c r="EQ221" s="3">
        <f>IFERROR(VLOOKUP($CK221,depot_prod_sales!$B$5:$S$200,16,0),0)</f>
        <v>0</v>
      </c>
      <c r="ER221" s="3">
        <f>IFERROR(VLOOKUP($CK221,depot_prod_sales!$B$5:$S$200,17,0),0)</f>
        <v>0</v>
      </c>
      <c r="ES221" s="3">
        <f>IFERROR(VLOOKUP($CK221,depot_prod_sales!$B$5:$S$200,18,0),0)</f>
        <v>0</v>
      </c>
      <c r="ET221" s="116">
        <f t="shared" si="93"/>
        <v>0</v>
      </c>
      <c r="EU221" s="116">
        <f t="shared" si="94"/>
        <v>0</v>
      </c>
      <c r="EW221" s="3">
        <f>IFERROR(VLOOKUP(CC221,data_pull!$AO$25:$AR$546,2,0),0)</f>
        <v>27</v>
      </c>
      <c r="EX221" s="1">
        <f>IFERROR(VLOOKUP(CC221,data_pull!$AO$25:$AR$546,4,0),0)</f>
        <v>170000</v>
      </c>
    </row>
    <row r="222" spans="13:154" x14ac:dyDescent="0.25"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4" t="str">
        <f>sales_data!B221</f>
        <v>Nasir Uddin Sarder</v>
      </c>
      <c r="AR222" s="4" t="str">
        <f>sales_data!C221</f>
        <v>Shahidul Islam-2</v>
      </c>
      <c r="AS222" s="5" t="str">
        <f t="shared" si="84"/>
        <v>Shahidul Islam-2</v>
      </c>
      <c r="AT222" s="4" t="str">
        <f>sales_data!I221</f>
        <v>Abu Lyase</v>
      </c>
      <c r="AU222" s="4" t="str">
        <f>sales_data!W221</f>
        <v>Dakbangla Road (Tb)</v>
      </c>
      <c r="AV222" s="1">
        <f>sales_data!N221</f>
        <v>101946.94</v>
      </c>
      <c r="AW222" s="1">
        <f>sales_data!P221</f>
        <v>35</v>
      </c>
      <c r="AX222" s="3">
        <f ca="1">IFERROR(INDEX(INDIRECT("day_wise_sales_data!$B$2:$BZ$599"),MATCH(resource!$CC222,day_wise_sales_data!$A$2:$A$500,0),MATCH(resource!AX$2,INDIRECT("day_wise_sales_data!$B$1:$BZ$1"),0)),0)</f>
        <v>0</v>
      </c>
      <c r="AY222" s="3">
        <f ca="1">IFERROR(INDEX(INDIRECT("day_wise_sales_data!$B$2:$BZ$599"),MATCH(resource!$CC222,day_wise_sales_data!$A$2:$A$500,0),MATCH(resource!AY$2,INDIRECT("day_wise_sales_data!$B$1:$BZ$1"),0)),0)</f>
        <v>11314.86</v>
      </c>
      <c r="AZ222" s="3">
        <f ca="1">IFERROR(INDEX(INDIRECT("day_wise_sales_data!$B$2:$BZ$599"),MATCH(resource!$CC222,day_wise_sales_data!$A$2:$A$500,0),MATCH(resource!AZ$2,INDIRECT("day_wise_sales_data!$B$1:$BZ$1"),0)),0)</f>
        <v>0</v>
      </c>
      <c r="BA222" s="3">
        <f ca="1">IFERROR(INDEX(INDIRECT("day_wise_sales_data!$B$2:$BZ$599"),MATCH(resource!$CC222,day_wise_sales_data!$A$2:$A$500,0),MATCH(resource!BA$2,INDIRECT("day_wise_sales_data!$B$1:$BZ$1"),0)),0)</f>
        <v>11186.75</v>
      </c>
      <c r="BB222" s="3">
        <f ca="1">IFERROR(INDEX(INDIRECT("day_wise_sales_data!$B$2:$BZ$599"),MATCH(resource!$CC222,day_wise_sales_data!$A$2:$A$500,0),MATCH(resource!BB$2,INDIRECT("day_wise_sales_data!$B$1:$BZ$1"),0)),0)</f>
        <v>1060.29</v>
      </c>
      <c r="BC222" s="3">
        <f ca="1">IFERROR(INDEX(INDIRECT("day_wise_sales_data!$B$2:$BZ$599"),MATCH(resource!$CC222,day_wise_sales_data!$A$2:$A$500,0),MATCH(resource!BC$2,INDIRECT("day_wise_sales_data!$B$1:$BZ$1"),0)),0)</f>
        <v>0</v>
      </c>
      <c r="BD222" s="3">
        <f ca="1">IFERROR(INDEX(INDIRECT("day_wise_sales_data!$B$2:$BZ$599"),MATCH(resource!$CC222,day_wise_sales_data!$A$2:$A$500,0),MATCH(resource!BD$2,INDIRECT("day_wise_sales_data!$B$1:$BZ$1"),0)),0)</f>
        <v>0</v>
      </c>
      <c r="BE222" s="3">
        <f ca="1">IFERROR(INDEX(INDIRECT("day_wise_sales_data!$B$2:$BZ$599"),MATCH(resource!$CC222,day_wise_sales_data!$A$2:$A$500,0),MATCH(resource!BE$2,INDIRECT("day_wise_sales_data!$B$1:$BZ$1"),0)),0)</f>
        <v>14188.1</v>
      </c>
      <c r="BF222" s="3">
        <f ca="1">IFERROR(INDEX(INDIRECT("day_wise_sales_data!$B$2:$BZ$599"),MATCH(resource!$CC222,day_wise_sales_data!$A$2:$A$500,0),MATCH(resource!BF$2,INDIRECT("day_wise_sales_data!$B$1:$BZ$1"),0)),0)</f>
        <v>0</v>
      </c>
      <c r="BG222" s="3">
        <f ca="1">IFERROR(INDEX(INDIRECT("day_wise_sales_data!$B$2:$BZ$599"),MATCH(resource!$CC222,day_wise_sales_data!$A$2:$A$500,0),MATCH(resource!BG$2,INDIRECT("day_wise_sales_data!$B$1:$BZ$1"),0)),0)</f>
        <v>741.38</v>
      </c>
      <c r="BH222" s="3">
        <f ca="1">IFERROR(INDEX(INDIRECT("day_wise_sales_data!$B$2:$BZ$599"),MATCH(resource!$CC222,day_wise_sales_data!$A$2:$A$500,0),MATCH(resource!BH$2,INDIRECT("day_wise_sales_data!$B$1:$BZ$1"),0)),0)</f>
        <v>1721.83</v>
      </c>
      <c r="BI222" s="3">
        <f ca="1">IFERROR(INDEX(INDIRECT("day_wise_sales_data!$B$2:$BZ$599"),MATCH(resource!$CC222,day_wise_sales_data!$A$2:$A$500,0),MATCH(resource!BI$2,INDIRECT("day_wise_sales_data!$B$1:$BZ$1"),0)),0)</f>
        <v>0</v>
      </c>
      <c r="BJ222" s="3">
        <f ca="1">IFERROR(INDEX(INDIRECT("day_wise_sales_data!$B$2:$BZ$599"),MATCH(resource!$CC222,day_wise_sales_data!$A$2:$A$500,0),MATCH(resource!BJ$2,INDIRECT("day_wise_sales_data!$B$1:$BZ$1"),0)),0)</f>
        <v>0</v>
      </c>
      <c r="BK222" s="3">
        <f ca="1">IFERROR(INDEX(INDIRECT("day_wise_sales_data!$B$2:$BZ$599"),MATCH(resource!$CC222,day_wise_sales_data!$A$2:$A$500,0),MATCH(resource!BK$2,INDIRECT("day_wise_sales_data!$B$1:$BZ$1"),0)),0)</f>
        <v>17150.849999999999</v>
      </c>
      <c r="BL222" s="3">
        <f ca="1">IFERROR(INDEX(INDIRECT("day_wise_sales_data!$B$2:$BZ$599"),MATCH(resource!$CC222,day_wise_sales_data!$A$2:$A$500,0),MATCH(resource!BL$2,INDIRECT("day_wise_sales_data!$B$1:$BZ$1"),0)),0)</f>
        <v>4152.45</v>
      </c>
      <c r="BM222" s="3">
        <f ca="1">IFERROR(INDEX(INDIRECT("day_wise_sales_data!$B$2:$BZ$599"),MATCH(resource!$CC222,day_wise_sales_data!$A$2:$A$500,0),MATCH(resource!BM$2,INDIRECT("day_wise_sales_data!$B$1:$BZ$1"),0)),0)</f>
        <v>0</v>
      </c>
      <c r="BN222" s="3">
        <f ca="1">IFERROR(INDEX(INDIRECT("day_wise_sales_data!$B$2:$BZ$599"),MATCH(resource!$CC222,day_wise_sales_data!$A$2:$A$500,0),MATCH(resource!BN$2,INDIRECT("day_wise_sales_data!$B$1:$BZ$1"),0)),0)</f>
        <v>0</v>
      </c>
      <c r="BO222" s="3">
        <f ca="1">IFERROR(INDEX(INDIRECT("day_wise_sales_data!$B$2:$BZ$599"),MATCH(resource!$CC222,day_wise_sales_data!$A$2:$A$500,0),MATCH(resource!BO$2,INDIRECT("day_wise_sales_data!$B$1:$BZ$1"),0)),0)</f>
        <v>836.76</v>
      </c>
      <c r="BP222" s="3">
        <f ca="1">IFERROR(INDEX(INDIRECT("day_wise_sales_data!$B$2:$BZ$599"),MATCH(resource!$CC222,day_wise_sales_data!$A$2:$A$500,0),MATCH(resource!BP$2,INDIRECT("day_wise_sales_data!$B$1:$BZ$1"),0)),0)</f>
        <v>5301.44</v>
      </c>
      <c r="BQ222" s="3">
        <f ca="1">IFERROR(INDEX(INDIRECT("day_wise_sales_data!$B$2:$BZ$599"),MATCH(resource!$CC222,day_wise_sales_data!$A$2:$A$500,0),MATCH(resource!BQ$2,INDIRECT("day_wise_sales_data!$B$1:$BZ$1"),0)),0)</f>
        <v>0</v>
      </c>
      <c r="BR222" s="3">
        <f ca="1">IFERROR(INDEX(INDIRECT("day_wise_sales_data!$B$2:$BZ$599"),MATCH(resource!$CC222,day_wise_sales_data!$A$2:$A$500,0),MATCH(resource!BR$2,INDIRECT("day_wise_sales_data!$B$1:$BZ$1"),0)),0)</f>
        <v>0</v>
      </c>
      <c r="BS222" s="3">
        <f ca="1">IFERROR(INDEX(INDIRECT("day_wise_sales_data!$B$2:$BZ$599"),MATCH(resource!$CC222,day_wise_sales_data!$A$2:$A$500,0),MATCH(resource!BS$2,INDIRECT("day_wise_sales_data!$B$1:$BZ$1"),0)),0)</f>
        <v>15368.51</v>
      </c>
      <c r="BT222" s="3">
        <f ca="1">IFERROR(INDEX(INDIRECT("day_wise_sales_data!$B$2:$BZ$599"),MATCH(resource!$CC222,day_wise_sales_data!$A$2:$A$500,0),MATCH(resource!BT$2,INDIRECT("day_wise_sales_data!$B$1:$BZ$1"),0)),0)</f>
        <v>0</v>
      </c>
      <c r="BU222" s="3">
        <f ca="1">IFERROR(INDEX(INDIRECT("day_wise_sales_data!$B$2:$BZ$599"),MATCH(resource!$CC222,day_wise_sales_data!$A$2:$A$500,0),MATCH(resource!BU$2,INDIRECT("day_wise_sales_data!$B$1:$BZ$1"),0)),0)</f>
        <v>6445.35</v>
      </c>
      <c r="BV222" s="3">
        <f ca="1">IFERROR(INDEX(INDIRECT("day_wise_sales_data!$B$2:$BZ$599"),MATCH(resource!$CC222,day_wise_sales_data!$A$2:$A$500,0),MATCH(resource!BV$2,INDIRECT("day_wise_sales_data!$B$1:$BZ$1"),0)),0)</f>
        <v>11154.5</v>
      </c>
      <c r="BW222" s="3">
        <f ca="1">IFERROR(INDEX(INDIRECT("day_wise_sales_data!$B$2:$BZ$599"),MATCH(resource!$CC222,day_wise_sales_data!$A$2:$A$500,0),MATCH(resource!BW$2,INDIRECT("day_wise_sales_data!$B$1:$BZ$1"),0)),0)</f>
        <v>4715.09</v>
      </c>
      <c r="BX222" s="3">
        <f ca="1">IFERROR(INDEX(INDIRECT("day_wise_sales_data!$B$2:$BZ$599"),MATCH(resource!$CC222,day_wise_sales_data!$A$2:$A$500,0),MATCH(resource!BX$2,INDIRECT("day_wise_sales_data!$B$1:$BZ$1"),0)),0)</f>
        <v>0</v>
      </c>
      <c r="BY222" s="3">
        <f ca="1">IFERROR(INDEX(INDIRECT("day_wise_sales_data!$B$2:$BZ$599"),MATCH(resource!$CC222,day_wise_sales_data!$A$2:$A$500,0),MATCH(resource!BY$2,INDIRECT("day_wise_sales_data!$B$1:$BZ$1"),0)),0)</f>
        <v>1694.79</v>
      </c>
      <c r="BZ222" s="3">
        <f ca="1">IFERROR(INDEX(INDIRECT("day_wise_sales_data!$B$2:$BZ$599"),MATCH(resource!$CC222,day_wise_sales_data!$A$2:$A$500,0),MATCH(resource!BZ$2,INDIRECT("day_wise_sales_data!$B$1:$BZ$1"),0)),0)</f>
        <v>0</v>
      </c>
      <c r="CA222" s="3" t="str">
        <f ca="1">IFERROR(INDEX(INDIRECT("day_wise_sales_data!$B$2:$BZ$599"),MATCH(resource!$CC222,day_wise_sales_data!$A$2:$A$500,0),MATCH(resource!CA$2,INDIRECT("day_wise_sales_data!$B$1:$BZ$1"),0)),0)</f>
        <v>dd</v>
      </c>
      <c r="CC222" s="4" t="str">
        <f>sales_data!H221</f>
        <v>DHK032111</v>
      </c>
      <c r="CD222" s="1">
        <v>220</v>
      </c>
      <c r="CE222" s="1" t="str">
        <f>IF(AQ222=report!$AQ$3,resource!CD222,"")</f>
        <v/>
      </c>
      <c r="CF222" s="5" t="str">
        <f>IFERROR(SMALL($CE$3:$CE$1001,ROWS($CE$3:CE222)),"")</f>
        <v/>
      </c>
      <c r="CH222">
        <f>IFERROR(VLOOKUP($CC222,data_pull!$E$22:$G$700,2,0),0)</f>
        <v>101946.94</v>
      </c>
      <c r="CI222" s="1">
        <f t="shared" si="86"/>
        <v>111</v>
      </c>
      <c r="CJ222" s="1">
        <f t="shared" si="85"/>
        <v>131</v>
      </c>
      <c r="CK222" s="1" t="s">
        <v>1483</v>
      </c>
      <c r="CL222" s="1">
        <f t="shared" si="87"/>
        <v>17</v>
      </c>
      <c r="CM222" s="1" t="str">
        <f>IFERROR(VLOOKUP($CK222,stock_data!$B$3:$W$612,2,0),0)</f>
        <v>LIN-500 TABLET</v>
      </c>
      <c r="CN222" s="1" t="str">
        <f>IFERROR(VLOOKUP($CK222,stock_data!$B$3:$W$612,4,0),0)</f>
        <v>5x4's</v>
      </c>
      <c r="CO222" s="1">
        <f>IFERROR(VLOOKUP($CK222,stock_data!$B$3:$W$612,5,0),0)</f>
        <v>264.89999999999998</v>
      </c>
      <c r="CP222" s="3">
        <f t="shared" si="88"/>
        <v>131</v>
      </c>
      <c r="CQ222" s="3">
        <f t="shared" si="89"/>
        <v>34701.899999999994</v>
      </c>
      <c r="CR222" s="1">
        <f>IFERROR(VLOOKUP($CK222,stock_data!$B$3:$W$612,6,0),0)</f>
        <v>1</v>
      </c>
      <c r="CS222" s="1">
        <f>IFERROR(VLOOKUP($CK222,stock_data!$B$3:$W$612,7,0),0)</f>
        <v>0</v>
      </c>
      <c r="CT222" s="1">
        <f>IFERROR(VLOOKUP($CK222,stock_data!$B$3:$W$612,8,0),0)</f>
        <v>0</v>
      </c>
      <c r="CU222" s="1">
        <f>IFERROR(VLOOKUP($CK222,stock_data!$B$3:$W$612,9,0),0)</f>
        <v>1</v>
      </c>
      <c r="CV222" s="1">
        <f>IFERROR(VLOOKUP($CK222,stock_data!$B$3:$W$612,10,0),0)</f>
        <v>0</v>
      </c>
      <c r="CW222" s="1">
        <f>IFERROR(VLOOKUP($CK222,stock_data!$B$3:$W$612,11,0),0)</f>
        <v>0</v>
      </c>
      <c r="CX222" s="1">
        <f>IFERROR(VLOOKUP($CK222,stock_data!$B$3:$W$612,12,0),0)</f>
        <v>3</v>
      </c>
      <c r="CY222" s="1">
        <f>IFERROR(VLOOKUP($CK222,stock_data!$B$3:$W$612,13,0),0)</f>
        <v>0</v>
      </c>
      <c r="CZ222" s="1">
        <f>IFERROR(VLOOKUP($CK222,stock_data!$B$3:$W$612,14,0),0)</f>
        <v>0</v>
      </c>
      <c r="DA222" s="1">
        <f>IFERROR(VLOOKUP($CK222,stock_data!$B$3:$W$612,15,0),0)</f>
        <v>0</v>
      </c>
      <c r="DB222" s="1">
        <f>IFERROR(VLOOKUP($CK222,stock_data!$B$3:$W$612,16,0),0)</f>
        <v>0</v>
      </c>
      <c r="DC222" s="1">
        <f>IFERROR(VLOOKUP($CK222,stock_data!$B$3:$W$612,17,0),0)</f>
        <v>0</v>
      </c>
      <c r="DD222" s="1">
        <f>IFERROR(VLOOKUP($CK222,stock_data!$B$3:$W$612,18,0),0)</f>
        <v>0</v>
      </c>
      <c r="DE222" s="1">
        <f>IFERROR(VLOOKUP($CK222,stock_data!$B$3:$W$612,19,0),0)</f>
        <v>0</v>
      </c>
      <c r="DF222" s="1">
        <f>IFERROR(VLOOKUP($CK222,stock_data!$B$3:$W$612,20,0),0)</f>
        <v>0</v>
      </c>
      <c r="DG222" s="1">
        <f>IFERROR(VLOOKUP($CK222,stock_data!$B$3:$W$612,21,0),0)</f>
        <v>0</v>
      </c>
      <c r="DH222" s="1">
        <f>IFERROR(VLOOKUP($CK222,stock_data!$B$3:$W$612,22,0),0)</f>
        <v>1</v>
      </c>
      <c r="DI222" s="1">
        <f t="shared" si="90"/>
        <v>6</v>
      </c>
      <c r="DJ222" s="1">
        <f t="shared" si="91"/>
        <v>1589.3999999999999</v>
      </c>
      <c r="DK222" s="3">
        <f>IFERROR(INDEX(COD_SALES!$B$5:$Z$500,MATCH(resource!$CC222,COD_SALES!$A$5:$A$500,0),MATCH(resource!DK$2,COD_SALES!$B$4:$Z$4,0)),"")</f>
        <v>2</v>
      </c>
      <c r="DL222" s="3">
        <f>IFERROR(INDEX(COD_SALES!$B$5:$Z$500,MATCH(resource!$CC222,COD_SALES!$A$5:$A$500,0),MATCH(resource!DL$2,COD_SALES!$B$4:$Z$4,0)),"")</f>
        <v>3</v>
      </c>
      <c r="DM222" s="3">
        <f>IFERROR(INDEX(COD_SALES!$B$5:$Z$500,MATCH(resource!$CC222,COD_SALES!$A$5:$A$500,0),MATCH(resource!DM$2,COD_SALES!$B$4:$Z$4,0)),"")</f>
        <v>1</v>
      </c>
      <c r="DN222" s="3" t="str">
        <f>IFERROR(INDEX(COD_SALES!$B$5:$Z$500,MATCH(resource!$CC222,COD_SALES!$A$5:$A$500,0),MATCH(resource!DN$2,COD_SALES!$B$4:$Z$4,0)),"")</f>
        <v/>
      </c>
      <c r="DO222" s="3">
        <f>IFERROR(INDEX(COD_SALES!$B$5:$Z$500,MATCH(resource!$CC222,COD_SALES!$A$5:$A$500,0),MATCH(resource!DO$2,COD_SALES!$B$4:$Z$4,0)),"")</f>
        <v>0</v>
      </c>
      <c r="DP222" s="3">
        <f>IFERROR(INDEX(COD_SALES!$B$5:$Z$500,MATCH(resource!$CC222,COD_SALES!$A$5:$A$500,0),MATCH(resource!DP$2,COD_SALES!$B$4:$Z$4,0)),"")</f>
        <v>0</v>
      </c>
      <c r="DQ222" s="3" t="str">
        <f>IFERROR(INDEX(COD_SALES!$B$5:$Z$500,MATCH(resource!$CC222,COD_SALES!$A$5:$A$500,0),MATCH(resource!DQ$2,COD_SALES!$B$4:$Z$4,0)),"")</f>
        <v/>
      </c>
      <c r="DR222" s="3">
        <f>IFERROR(INDEX(COD_SALES!$B$5:$Z$500,MATCH(resource!$CC222,COD_SALES!$A$5:$A$500,0),MATCH(resource!DR$2,COD_SALES!$B$4:$Z$4,0)),"")</f>
        <v>0</v>
      </c>
      <c r="DS222" s="3">
        <f>IFERROR(INDEX(COD_SALES!$B$5:$Z$500,MATCH(resource!$CC222,COD_SALES!$A$5:$A$500,0),MATCH(resource!DS$2,COD_SALES!$B$4:$Z$4,0)),"")</f>
        <v>36</v>
      </c>
      <c r="DT222" s="3">
        <f>IFERROR(INDEX(COD_SALES!$B$5:$Z$500,MATCH(resource!$CC222,COD_SALES!$A$5:$A$500,0),MATCH(resource!DT$2,COD_SALES!$B$4:$Z$4,0)),"")</f>
        <v>4</v>
      </c>
      <c r="DU222" s="3">
        <f>IFERROR(INDEX(COD_SALES!$B$5:$Z$500,MATCH(resource!$CC222,COD_SALES!$A$5:$A$500,0),MATCH(resource!DU$2,COD_SALES!$B$4:$Z$4,0)),"")</f>
        <v>35</v>
      </c>
      <c r="DV222" s="3">
        <f>IFERROR(INDEX(COD_SALES!$B$5:$Z$500,MATCH(resource!$CC222,COD_SALES!$A$5:$A$500,0),MATCH(resource!DV$2,COD_SALES!$B$4:$Z$4,0)),"")</f>
        <v>0</v>
      </c>
      <c r="DW222" s="3">
        <f>IFERROR(INDEX(COD_SALES!$B$5:$Z$500,MATCH(resource!$CC222,COD_SALES!$A$5:$A$500,0),MATCH(resource!DW$2,COD_SALES!$B$4:$Z$4,0)),"")</f>
        <v>32</v>
      </c>
      <c r="DX222" s="3">
        <f>IFERROR(INDEX(COD_SALES!$B$5:$Z$500,MATCH(resource!$CC222,COD_SALES!$A$5:$A$500,0),MATCH(resource!DX$2,COD_SALES!$B$4:$Z$4,0)),"")</f>
        <v>6</v>
      </c>
      <c r="DY222" s="3">
        <f>IFERROR(INDEX(COD_SALES!$B$5:$Z$500,MATCH(resource!$CC222,COD_SALES!$A$5:$A$500,0),MATCH(resource!DY$2,COD_SALES!$B$4:$Z$4,0)),"")</f>
        <v>0</v>
      </c>
      <c r="DZ222" s="3">
        <f>IFERROR(INDEX(COD_SALES!$B$5:$Z$500,MATCH(resource!$CC222,COD_SALES!$A$5:$A$500,0),MATCH(resource!DZ$2,COD_SALES!$B$4:$Z$4,0)),"")</f>
        <v>0</v>
      </c>
      <c r="EA222" s="3">
        <f>IFERROR(INDEX(COD_SALES!$B$5:$Z$500,MATCH(resource!$CC222,COD_SALES!$A$5:$A$500,0),MATCH(resource!EA$2,COD_SALES!$B$4:$Z$4,0)),"")</f>
        <v>0</v>
      </c>
      <c r="EB222" s="3">
        <f t="shared" si="92"/>
        <v>33602.92</v>
      </c>
      <c r="ED222" s="3">
        <f>IFERROR(VLOOKUP($CK222,depot_prod_sales!$B$5:$S$200,3,0),0)</f>
        <v>0</v>
      </c>
      <c r="EE222" s="3">
        <f>IFERROR(VLOOKUP($CK222,depot_prod_sales!$B$5:$S$200,4,0),0)</f>
        <v>0</v>
      </c>
      <c r="EF222" s="3">
        <f>IFERROR(VLOOKUP($CK222,depot_prod_sales!$B$5:$S$200,5,0),0)</f>
        <v>0</v>
      </c>
      <c r="EG222" s="3">
        <f>IFERROR(VLOOKUP($CK222,depot_prod_sales!$B$5:$S$200,6,0),0)</f>
        <v>0</v>
      </c>
      <c r="EH222" s="3">
        <f>IFERROR(VLOOKUP($CK222,depot_prod_sales!$B$5:$S$200,7,0),0)</f>
        <v>0</v>
      </c>
      <c r="EI222" s="3">
        <f>IFERROR(VLOOKUP($CK222,depot_prod_sales!$B$5:$S$200,8,0),0)</f>
        <v>0</v>
      </c>
      <c r="EJ222" s="3">
        <f>IFERROR(VLOOKUP($CK222,depot_prod_sales!$B$5:$S$200,9,0),0)</f>
        <v>0</v>
      </c>
      <c r="EK222" s="3">
        <f>IFERROR(VLOOKUP($CK222,depot_prod_sales!$B$5:$S$200,10,0),0)</f>
        <v>0</v>
      </c>
      <c r="EL222" s="3">
        <f>IFERROR(VLOOKUP($CK222,depot_prod_sales!$B$5:$S$200,11,0),0)</f>
        <v>0</v>
      </c>
      <c r="EM222" s="3">
        <f>IFERROR(VLOOKUP($CK222,depot_prod_sales!$B$5:$S$200,12,0),0)</f>
        <v>0</v>
      </c>
      <c r="EN222" s="3">
        <f>IFERROR(VLOOKUP($CK222,depot_prod_sales!$B$5:$S$200,13,0),0)</f>
        <v>0</v>
      </c>
      <c r="EO222" s="3">
        <f>IFERROR(VLOOKUP($CK222,depot_prod_sales!$B$5:$S$200,14,0),0)</f>
        <v>0</v>
      </c>
      <c r="EP222" s="3">
        <f>IFERROR(VLOOKUP($CK222,depot_prod_sales!$B$5:$S$200,15,0),0)</f>
        <v>0</v>
      </c>
      <c r="EQ222" s="3">
        <f>IFERROR(VLOOKUP($CK222,depot_prod_sales!$B$5:$S$200,16,0),0)</f>
        <v>0</v>
      </c>
      <c r="ER222" s="3">
        <f>IFERROR(VLOOKUP($CK222,depot_prod_sales!$B$5:$S$200,17,0),0)</f>
        <v>0</v>
      </c>
      <c r="ES222" s="3">
        <f>IFERROR(VLOOKUP($CK222,depot_prod_sales!$B$5:$S$200,18,0),0)</f>
        <v>0</v>
      </c>
      <c r="ET222" s="116">
        <f t="shared" si="93"/>
        <v>0</v>
      </c>
      <c r="EU222" s="116">
        <f t="shared" si="94"/>
        <v>0</v>
      </c>
      <c r="EW222" s="3">
        <f>IFERROR(VLOOKUP(CC222,data_pull!$AO$25:$AR$546,2,0),0)</f>
        <v>17</v>
      </c>
      <c r="EX222" s="1">
        <f>IFERROR(VLOOKUP(CC222,data_pull!$AO$25:$AR$546,4,0),0)</f>
        <v>190000</v>
      </c>
    </row>
    <row r="223" spans="13:154" x14ac:dyDescent="0.25"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4" t="str">
        <f>sales_data!B222</f>
        <v>Nasir Uddin Sarder</v>
      </c>
      <c r="AR223" s="4" t="str">
        <f>sales_data!C222</f>
        <v>Shahidul Islam-2</v>
      </c>
      <c r="AS223" s="5" t="str">
        <f t="shared" si="84"/>
        <v/>
      </c>
      <c r="AT223" s="4" t="str">
        <f>sales_data!I222</f>
        <v>Krishna Kanta Sarker</v>
      </c>
      <c r="AU223" s="4" t="str">
        <f>sales_data!W222</f>
        <v>Mukti Clinic, Nawabgonj</v>
      </c>
      <c r="AV223" s="1">
        <f>sales_data!N222</f>
        <v>101313.16</v>
      </c>
      <c r="AW223" s="1">
        <f>sales_data!P222</f>
        <v>32</v>
      </c>
      <c r="AX223" s="3">
        <f ca="1">IFERROR(INDEX(INDIRECT("day_wise_sales_data!$B$2:$BZ$599"),MATCH(resource!$CC223,day_wise_sales_data!$A$2:$A$500,0),MATCH(resource!AX$2,INDIRECT("day_wise_sales_data!$B$1:$BZ$1"),0)),0)</f>
        <v>0</v>
      </c>
      <c r="AY223" s="3">
        <f ca="1">IFERROR(INDEX(INDIRECT("day_wise_sales_data!$B$2:$BZ$599"),MATCH(resource!$CC223,day_wise_sales_data!$A$2:$A$500,0),MATCH(resource!AY$2,INDIRECT("day_wise_sales_data!$B$1:$BZ$1"),0)),0)</f>
        <v>11921.5</v>
      </c>
      <c r="AZ223" s="3">
        <f ca="1">IFERROR(INDEX(INDIRECT("day_wise_sales_data!$B$2:$BZ$599"),MATCH(resource!$CC223,day_wise_sales_data!$A$2:$A$500,0),MATCH(resource!AZ$2,INDIRECT("day_wise_sales_data!$B$1:$BZ$1"),0)),0)</f>
        <v>0</v>
      </c>
      <c r="BA223" s="3">
        <f ca="1">IFERROR(INDEX(INDIRECT("day_wise_sales_data!$B$2:$BZ$599"),MATCH(resource!$CC223,day_wise_sales_data!$A$2:$A$500,0),MATCH(resource!BA$2,INDIRECT("day_wise_sales_data!$B$1:$BZ$1"),0)),0)</f>
        <v>8804.4599999999991</v>
      </c>
      <c r="BB223" s="3">
        <f ca="1">IFERROR(INDEX(INDIRECT("day_wise_sales_data!$B$2:$BZ$599"),MATCH(resource!$CC223,day_wise_sales_data!$A$2:$A$500,0),MATCH(resource!BB$2,INDIRECT("day_wise_sales_data!$B$1:$BZ$1"),0)),0)</f>
        <v>3540.11</v>
      </c>
      <c r="BC223" s="3">
        <f ca="1">IFERROR(INDEX(INDIRECT("day_wise_sales_data!$B$2:$BZ$599"),MATCH(resource!$CC223,day_wise_sales_data!$A$2:$A$500,0),MATCH(resource!BC$2,INDIRECT("day_wise_sales_data!$B$1:$BZ$1"),0)),0)</f>
        <v>0</v>
      </c>
      <c r="BD223" s="3">
        <f ca="1">IFERROR(INDEX(INDIRECT("day_wise_sales_data!$B$2:$BZ$599"),MATCH(resource!$CC223,day_wise_sales_data!$A$2:$A$500,0),MATCH(resource!BD$2,INDIRECT("day_wise_sales_data!$B$1:$BZ$1"),0)),0)</f>
        <v>0</v>
      </c>
      <c r="BE223" s="3">
        <f ca="1">IFERROR(INDEX(INDIRECT("day_wise_sales_data!$B$2:$BZ$599"),MATCH(resource!$CC223,day_wise_sales_data!$A$2:$A$500,0),MATCH(resource!BE$2,INDIRECT("day_wise_sales_data!$B$1:$BZ$1"),0)),0)</f>
        <v>5106.97</v>
      </c>
      <c r="BF223" s="3">
        <f ca="1">IFERROR(INDEX(INDIRECT("day_wise_sales_data!$B$2:$BZ$599"),MATCH(resource!$CC223,day_wise_sales_data!$A$2:$A$500,0),MATCH(resource!BF$2,INDIRECT("day_wise_sales_data!$B$1:$BZ$1"),0)),0)</f>
        <v>0</v>
      </c>
      <c r="BG223" s="3">
        <f ca="1">IFERROR(INDEX(INDIRECT("day_wise_sales_data!$B$2:$BZ$599"),MATCH(resource!$CC223,day_wise_sales_data!$A$2:$A$500,0),MATCH(resource!BG$2,INDIRECT("day_wise_sales_data!$B$1:$BZ$1"),0)),0)</f>
        <v>0</v>
      </c>
      <c r="BH223" s="3">
        <f ca="1">IFERROR(INDEX(INDIRECT("day_wise_sales_data!$B$2:$BZ$599"),MATCH(resource!$CC223,day_wise_sales_data!$A$2:$A$500,0),MATCH(resource!BH$2,INDIRECT("day_wise_sales_data!$B$1:$BZ$1"),0)),0)</f>
        <v>5697.77</v>
      </c>
      <c r="BI223" s="3">
        <f ca="1">IFERROR(INDEX(INDIRECT("day_wise_sales_data!$B$2:$BZ$599"),MATCH(resource!$CC223,day_wise_sales_data!$A$2:$A$500,0),MATCH(resource!BI$2,INDIRECT("day_wise_sales_data!$B$1:$BZ$1"),0)),0)</f>
        <v>0</v>
      </c>
      <c r="BJ223" s="3">
        <f ca="1">IFERROR(INDEX(INDIRECT("day_wise_sales_data!$B$2:$BZ$599"),MATCH(resource!$CC223,day_wise_sales_data!$A$2:$A$500,0),MATCH(resource!BJ$2,INDIRECT("day_wise_sales_data!$B$1:$BZ$1"),0)),0)</f>
        <v>0</v>
      </c>
      <c r="BK223" s="3">
        <f ca="1">IFERROR(INDEX(INDIRECT("day_wise_sales_data!$B$2:$BZ$599"),MATCH(resource!$CC223,day_wise_sales_data!$A$2:$A$500,0),MATCH(resource!BK$2,INDIRECT("day_wise_sales_data!$B$1:$BZ$1"),0)),0)</f>
        <v>19294.71</v>
      </c>
      <c r="BL223" s="3">
        <f ca="1">IFERROR(INDEX(INDIRECT("day_wise_sales_data!$B$2:$BZ$599"),MATCH(resource!$CC223,day_wise_sales_data!$A$2:$A$500,0),MATCH(resource!BL$2,INDIRECT("day_wise_sales_data!$B$1:$BZ$1"),0)),0)</f>
        <v>8191.99</v>
      </c>
      <c r="BM223" s="3">
        <f ca="1">IFERROR(INDEX(INDIRECT("day_wise_sales_data!$B$2:$BZ$599"),MATCH(resource!$CC223,day_wise_sales_data!$A$2:$A$500,0),MATCH(resource!BM$2,INDIRECT("day_wise_sales_data!$B$1:$BZ$1"),0)),0)</f>
        <v>0</v>
      </c>
      <c r="BN223" s="3">
        <f ca="1">IFERROR(INDEX(INDIRECT("day_wise_sales_data!$B$2:$BZ$599"),MATCH(resource!$CC223,day_wise_sales_data!$A$2:$A$500,0),MATCH(resource!BN$2,INDIRECT("day_wise_sales_data!$B$1:$BZ$1"),0)),0)</f>
        <v>0</v>
      </c>
      <c r="BO223" s="3">
        <f ca="1">IFERROR(INDEX(INDIRECT("day_wise_sales_data!$B$2:$BZ$599"),MATCH(resource!$CC223,day_wise_sales_data!$A$2:$A$500,0),MATCH(resource!BO$2,INDIRECT("day_wise_sales_data!$B$1:$BZ$1"),0)),0)</f>
        <v>15658.29</v>
      </c>
      <c r="BP223" s="3">
        <f ca="1">IFERROR(INDEX(INDIRECT("day_wise_sales_data!$B$2:$BZ$599"),MATCH(resource!$CC223,day_wise_sales_data!$A$2:$A$500,0),MATCH(resource!BP$2,INDIRECT("day_wise_sales_data!$B$1:$BZ$1"),0)),0)</f>
        <v>0</v>
      </c>
      <c r="BQ223" s="3">
        <f ca="1">IFERROR(INDEX(INDIRECT("day_wise_sales_data!$B$2:$BZ$599"),MATCH(resource!$CC223,day_wise_sales_data!$A$2:$A$500,0),MATCH(resource!BQ$2,INDIRECT("day_wise_sales_data!$B$1:$BZ$1"),0)),0)</f>
        <v>0</v>
      </c>
      <c r="BR223" s="3">
        <f ca="1">IFERROR(INDEX(INDIRECT("day_wise_sales_data!$B$2:$BZ$599"),MATCH(resource!$CC223,day_wise_sales_data!$A$2:$A$500,0),MATCH(resource!BR$2,INDIRECT("day_wise_sales_data!$B$1:$BZ$1"),0)),0)</f>
        <v>0</v>
      </c>
      <c r="BS223" s="3">
        <f ca="1">IFERROR(INDEX(INDIRECT("day_wise_sales_data!$B$2:$BZ$599"),MATCH(resource!$CC223,day_wise_sales_data!$A$2:$A$500,0),MATCH(resource!BS$2,INDIRECT("day_wise_sales_data!$B$1:$BZ$1"),0)),0)</f>
        <v>9678.8799999999992</v>
      </c>
      <c r="BT223" s="3">
        <f ca="1">IFERROR(INDEX(INDIRECT("day_wise_sales_data!$B$2:$BZ$599"),MATCH(resource!$CC223,day_wise_sales_data!$A$2:$A$500,0),MATCH(resource!BT$2,INDIRECT("day_wise_sales_data!$B$1:$BZ$1"),0)),0)</f>
        <v>0</v>
      </c>
      <c r="BU223" s="3">
        <f ca="1">IFERROR(INDEX(INDIRECT("day_wise_sales_data!$B$2:$BZ$599"),MATCH(resource!$CC223,day_wise_sales_data!$A$2:$A$500,0),MATCH(resource!BU$2,INDIRECT("day_wise_sales_data!$B$1:$BZ$1"),0)),0)</f>
        <v>6920.77</v>
      </c>
      <c r="BV223" s="3">
        <f ca="1">IFERROR(INDEX(INDIRECT("day_wise_sales_data!$B$2:$BZ$599"),MATCH(resource!$CC223,day_wise_sales_data!$A$2:$A$500,0),MATCH(resource!BV$2,INDIRECT("day_wise_sales_data!$B$1:$BZ$1"),0)),0)</f>
        <v>1848.11</v>
      </c>
      <c r="BW223" s="3">
        <f ca="1">IFERROR(INDEX(INDIRECT("day_wise_sales_data!$B$2:$BZ$599"),MATCH(resource!$CC223,day_wise_sales_data!$A$2:$A$500,0),MATCH(resource!BW$2,INDIRECT("day_wise_sales_data!$B$1:$BZ$1"),0)),0)</f>
        <v>3696.22</v>
      </c>
      <c r="BX223" s="3">
        <f ca="1">IFERROR(INDEX(INDIRECT("day_wise_sales_data!$B$2:$BZ$599"),MATCH(resource!$CC223,day_wise_sales_data!$A$2:$A$500,0),MATCH(resource!BX$2,INDIRECT("day_wise_sales_data!$B$1:$BZ$1"),0)),0)</f>
        <v>0</v>
      </c>
      <c r="BY223" s="3">
        <f ca="1">IFERROR(INDEX(INDIRECT("day_wise_sales_data!$B$2:$BZ$599"),MATCH(resource!$CC223,day_wise_sales_data!$A$2:$A$500,0),MATCH(resource!BY$2,INDIRECT("day_wise_sales_data!$B$1:$BZ$1"),0)),0)</f>
        <v>6039.39</v>
      </c>
      <c r="BZ223" s="3">
        <f ca="1">IFERROR(INDEX(INDIRECT("day_wise_sales_data!$B$2:$BZ$599"),MATCH(resource!$CC223,day_wise_sales_data!$A$2:$A$500,0),MATCH(resource!BZ$2,INDIRECT("day_wise_sales_data!$B$1:$BZ$1"),0)),0)</f>
        <v>0</v>
      </c>
      <c r="CA223" s="3" t="str">
        <f ca="1">IFERROR(INDEX(INDIRECT("day_wise_sales_data!$B$2:$BZ$599"),MATCH(resource!$CC223,day_wise_sales_data!$A$2:$A$500,0),MATCH(resource!CA$2,INDIRECT("day_wise_sales_data!$B$1:$BZ$1"),0)),0)</f>
        <v>dd</v>
      </c>
      <c r="CC223" s="4" t="str">
        <f>sales_data!H222</f>
        <v>DHK021710</v>
      </c>
      <c r="CD223" s="1">
        <v>221</v>
      </c>
      <c r="CE223" s="1" t="str">
        <f>IF(AQ223=report!$AQ$3,resource!CD223,"")</f>
        <v/>
      </c>
      <c r="CF223" s="5" t="str">
        <f>IFERROR(SMALL($CE$3:$CE$1001,ROWS($CE$3:CE223)),"")</f>
        <v/>
      </c>
      <c r="CH223">
        <f>IFERROR(VLOOKUP($CC223,data_pull!$E$22:$G$700,2,0),0)</f>
        <v>101313.16</v>
      </c>
      <c r="CI223" s="1">
        <f t="shared" si="86"/>
        <v>21</v>
      </c>
      <c r="CJ223" s="1">
        <f t="shared" si="85"/>
        <v>1</v>
      </c>
      <c r="CK223" s="1" t="s">
        <v>1485</v>
      </c>
      <c r="CL223" s="1">
        <f t="shared" si="87"/>
        <v>83</v>
      </c>
      <c r="CM223" s="1" t="str">
        <f>IFERROR(VLOOKUP($CK223,stock_data!$B$3:$W$612,2,0),0)</f>
        <v>LINTIN 5MG TABLET</v>
      </c>
      <c r="CN223" s="1" t="str">
        <f>IFERROR(VLOOKUP($CK223,stock_data!$B$3:$W$612,4,0),0)</f>
        <v>2x10's</v>
      </c>
      <c r="CO223" s="1">
        <f>IFERROR(VLOOKUP($CK223,stock_data!$B$3:$W$612,5,0),0)</f>
        <v>352</v>
      </c>
      <c r="CP223" s="3">
        <f t="shared" si="88"/>
        <v>1</v>
      </c>
      <c r="CQ223" s="3">
        <f t="shared" si="89"/>
        <v>352</v>
      </c>
      <c r="CR223" s="1">
        <f>IFERROR(VLOOKUP($CK223,stock_data!$B$3:$W$612,6,0),0)</f>
        <v>122</v>
      </c>
      <c r="CS223" s="1">
        <f>IFERROR(VLOOKUP($CK223,stock_data!$B$3:$W$612,7,0),0)</f>
        <v>165</v>
      </c>
      <c r="CT223" s="1">
        <f>IFERROR(VLOOKUP($CK223,stock_data!$B$3:$W$612,8,0),0)</f>
        <v>151</v>
      </c>
      <c r="CU223" s="1">
        <f>IFERROR(VLOOKUP($CK223,stock_data!$B$3:$W$612,9,0),0)</f>
        <v>0</v>
      </c>
      <c r="CV223" s="1">
        <f>IFERROR(VLOOKUP($CK223,stock_data!$B$3:$W$612,10,0),0)</f>
        <v>142</v>
      </c>
      <c r="CW223" s="1">
        <f>IFERROR(VLOOKUP($CK223,stock_data!$B$3:$W$612,11,0),0)</f>
        <v>130</v>
      </c>
      <c r="CX223" s="1">
        <f>IFERROR(VLOOKUP($CK223,stock_data!$B$3:$W$612,12,0),0)</f>
        <v>305</v>
      </c>
      <c r="CY223" s="1">
        <f>IFERROR(VLOOKUP($CK223,stock_data!$B$3:$W$612,13,0),0)</f>
        <v>322</v>
      </c>
      <c r="CZ223" s="1">
        <f>IFERROR(VLOOKUP($CK223,stock_data!$B$3:$W$612,14,0),0)</f>
        <v>227</v>
      </c>
      <c r="DA223" s="1">
        <f>IFERROR(VLOOKUP($CK223,stock_data!$B$3:$W$612,15,0),0)</f>
        <v>111</v>
      </c>
      <c r="DB223" s="1">
        <f>IFERROR(VLOOKUP($CK223,stock_data!$B$3:$W$612,16,0),0)</f>
        <v>13</v>
      </c>
      <c r="DC223" s="1">
        <f>IFERROR(VLOOKUP($CK223,stock_data!$B$3:$W$612,17,0),0)</f>
        <v>162</v>
      </c>
      <c r="DD223" s="1">
        <f>IFERROR(VLOOKUP($CK223,stock_data!$B$3:$W$612,18,0),0)</f>
        <v>36</v>
      </c>
      <c r="DE223" s="1">
        <f>IFERROR(VLOOKUP($CK223,stock_data!$B$3:$W$612,19,0),0)</f>
        <v>29</v>
      </c>
      <c r="DF223" s="1">
        <f>IFERROR(VLOOKUP($CK223,stock_data!$B$3:$W$612,20,0),0)</f>
        <v>68</v>
      </c>
      <c r="DG223" s="1">
        <f>IFERROR(VLOOKUP($CK223,stock_data!$B$3:$W$612,21,0),0)</f>
        <v>53</v>
      </c>
      <c r="DH223" s="1">
        <f>IFERROR(VLOOKUP($CK223,stock_data!$B$3:$W$612,22,0),0)</f>
        <v>131</v>
      </c>
      <c r="DI223" s="1">
        <f t="shared" si="90"/>
        <v>2167</v>
      </c>
      <c r="DJ223" s="1">
        <f t="shared" si="91"/>
        <v>762784</v>
      </c>
      <c r="DK223" s="3">
        <f>IFERROR(INDEX(COD_SALES!$B$5:$Z$500,MATCH(resource!$CC223,COD_SALES!$A$5:$A$500,0),MATCH(resource!DK$2,COD_SALES!$B$4:$Z$4,0)),"")</f>
        <v>3</v>
      </c>
      <c r="DL223" s="3">
        <f>IFERROR(INDEX(COD_SALES!$B$5:$Z$500,MATCH(resource!$CC223,COD_SALES!$A$5:$A$500,0),MATCH(resource!DL$2,COD_SALES!$B$4:$Z$4,0)),"")</f>
        <v>3</v>
      </c>
      <c r="DM223" s="3">
        <f>IFERROR(INDEX(COD_SALES!$B$5:$Z$500,MATCH(resource!$CC223,COD_SALES!$A$5:$A$500,0),MATCH(resource!DM$2,COD_SALES!$B$4:$Z$4,0)),"")</f>
        <v>3</v>
      </c>
      <c r="DN223" s="3" t="str">
        <f>IFERROR(INDEX(COD_SALES!$B$5:$Z$500,MATCH(resource!$CC223,COD_SALES!$A$5:$A$500,0),MATCH(resource!DN$2,COD_SALES!$B$4:$Z$4,0)),"")</f>
        <v/>
      </c>
      <c r="DO223" s="3">
        <f>IFERROR(INDEX(COD_SALES!$B$5:$Z$500,MATCH(resource!$CC223,COD_SALES!$A$5:$A$500,0),MATCH(resource!DO$2,COD_SALES!$B$4:$Z$4,0)),"")</f>
        <v>0</v>
      </c>
      <c r="DP223" s="3">
        <f>IFERROR(INDEX(COD_SALES!$B$5:$Z$500,MATCH(resource!$CC223,COD_SALES!$A$5:$A$500,0),MATCH(resource!DP$2,COD_SALES!$B$4:$Z$4,0)),"")</f>
        <v>0</v>
      </c>
      <c r="DQ223" s="3" t="str">
        <f>IFERROR(INDEX(COD_SALES!$B$5:$Z$500,MATCH(resource!$CC223,COD_SALES!$A$5:$A$500,0),MATCH(resource!DQ$2,COD_SALES!$B$4:$Z$4,0)),"")</f>
        <v/>
      </c>
      <c r="DR223" s="3">
        <f>IFERROR(INDEX(COD_SALES!$B$5:$Z$500,MATCH(resource!$CC223,COD_SALES!$A$5:$A$500,0),MATCH(resource!DR$2,COD_SALES!$B$4:$Z$4,0)),"")</f>
        <v>0</v>
      </c>
      <c r="DS223" s="3">
        <f>IFERROR(INDEX(COD_SALES!$B$5:$Z$500,MATCH(resource!$CC223,COD_SALES!$A$5:$A$500,0),MATCH(resource!DS$2,COD_SALES!$B$4:$Z$4,0)),"")</f>
        <v>66</v>
      </c>
      <c r="DT223" s="3">
        <f>IFERROR(INDEX(COD_SALES!$B$5:$Z$500,MATCH(resource!$CC223,COD_SALES!$A$5:$A$500,0),MATCH(resource!DT$2,COD_SALES!$B$4:$Z$4,0)),"")</f>
        <v>4</v>
      </c>
      <c r="DU223" s="3">
        <f>IFERROR(INDEX(COD_SALES!$B$5:$Z$500,MATCH(resource!$CC223,COD_SALES!$A$5:$A$500,0),MATCH(resource!DU$2,COD_SALES!$B$4:$Z$4,0)),"")</f>
        <v>5</v>
      </c>
      <c r="DV223" s="3">
        <f>IFERROR(INDEX(COD_SALES!$B$5:$Z$500,MATCH(resource!$CC223,COD_SALES!$A$5:$A$500,0),MATCH(resource!DV$2,COD_SALES!$B$4:$Z$4,0)),"")</f>
        <v>0</v>
      </c>
      <c r="DW223" s="3">
        <f>IFERROR(INDEX(COD_SALES!$B$5:$Z$500,MATCH(resource!$CC223,COD_SALES!$A$5:$A$500,0),MATCH(resource!DW$2,COD_SALES!$B$4:$Z$4,0)),"")</f>
        <v>0</v>
      </c>
      <c r="DX223" s="3">
        <f>IFERROR(INDEX(COD_SALES!$B$5:$Z$500,MATCH(resource!$CC223,COD_SALES!$A$5:$A$500,0),MATCH(resource!DX$2,COD_SALES!$B$4:$Z$4,0)),"")</f>
        <v>5</v>
      </c>
      <c r="DY223" s="3">
        <f>IFERROR(INDEX(COD_SALES!$B$5:$Z$500,MATCH(resource!$CC223,COD_SALES!$A$5:$A$500,0),MATCH(resource!DY$2,COD_SALES!$B$4:$Z$4,0)),"")</f>
        <v>0</v>
      </c>
      <c r="DZ223" s="3">
        <f>IFERROR(INDEX(COD_SALES!$B$5:$Z$500,MATCH(resource!$CC223,COD_SALES!$A$5:$A$500,0),MATCH(resource!DZ$2,COD_SALES!$B$4:$Z$4,0)),"")</f>
        <v>0</v>
      </c>
      <c r="EA223" s="3">
        <f>IFERROR(INDEX(COD_SALES!$B$5:$Z$500,MATCH(resource!$CC223,COD_SALES!$A$5:$A$500,0),MATCH(resource!EA$2,COD_SALES!$B$4:$Z$4,0)),"")</f>
        <v>4</v>
      </c>
      <c r="EB223" s="3">
        <f t="shared" si="92"/>
        <v>18962.400000000001</v>
      </c>
      <c r="ED223" s="3">
        <f>IFERROR(VLOOKUP($CK223,depot_prod_sales!$B$5:$S$200,3,0),0)</f>
        <v>3</v>
      </c>
      <c r="EE223" s="3">
        <f>IFERROR(VLOOKUP($CK223,depot_prod_sales!$B$5:$S$200,4,0),0)</f>
        <v>2</v>
      </c>
      <c r="EF223" s="3">
        <f>IFERROR(VLOOKUP($CK223,depot_prod_sales!$B$5:$S$200,5,0),0)</f>
        <v>3</v>
      </c>
      <c r="EG223" s="3">
        <f>IFERROR(VLOOKUP($CK223,depot_prod_sales!$B$5:$S$200,6,0),0)</f>
        <v>40</v>
      </c>
      <c r="EH223" s="3">
        <f>IFERROR(VLOOKUP($CK223,depot_prod_sales!$B$5:$S$200,7,0),0)</f>
        <v>5</v>
      </c>
      <c r="EI223" s="3">
        <f>IFERROR(VLOOKUP($CK223,depot_prod_sales!$B$5:$S$200,8,0),0)</f>
        <v>20</v>
      </c>
      <c r="EJ223" s="3">
        <f>IFERROR(VLOOKUP($CK223,depot_prod_sales!$B$5:$S$200,9,0),0)</f>
        <v>14</v>
      </c>
      <c r="EK223" s="3">
        <f>IFERROR(VLOOKUP($CK223,depot_prod_sales!$B$5:$S$200,10,0),0)</f>
        <v>6</v>
      </c>
      <c r="EL223" s="3">
        <f>IFERROR(VLOOKUP($CK223,depot_prod_sales!$B$5:$S$200,11,0),0)</f>
        <v>0</v>
      </c>
      <c r="EM223" s="3">
        <f>IFERROR(VLOOKUP($CK223,depot_prod_sales!$B$5:$S$200,12,0),0)</f>
        <v>10</v>
      </c>
      <c r="EN223" s="3">
        <f>IFERROR(VLOOKUP($CK223,depot_prod_sales!$B$5:$S$200,13,0),0)</f>
        <v>46</v>
      </c>
      <c r="EO223" s="3">
        <f>IFERROR(VLOOKUP($CK223,depot_prod_sales!$B$5:$S$200,14,0),0)</f>
        <v>13</v>
      </c>
      <c r="EP223" s="3">
        <f>IFERROR(VLOOKUP($CK223,depot_prod_sales!$B$5:$S$200,15,0),0)</f>
        <v>3</v>
      </c>
      <c r="EQ223" s="3">
        <f>IFERROR(VLOOKUP($CK223,depot_prod_sales!$B$5:$S$200,16,0),0)</f>
        <v>2</v>
      </c>
      <c r="ER223" s="3">
        <f>IFERROR(VLOOKUP($CK223,depot_prod_sales!$B$5:$S$200,17,0),0)</f>
        <v>4</v>
      </c>
      <c r="ES223" s="3">
        <f>IFERROR(VLOOKUP($CK223,depot_prod_sales!$B$5:$S$200,18,0),0)</f>
        <v>10</v>
      </c>
      <c r="ET223" s="116">
        <f t="shared" si="93"/>
        <v>181</v>
      </c>
      <c r="EU223" s="116">
        <f t="shared" si="94"/>
        <v>63712</v>
      </c>
      <c r="EW223" s="3">
        <f>IFERROR(VLOOKUP(CC223,data_pull!$AO$25:$AR$546,2,0),0)</f>
        <v>22</v>
      </c>
      <c r="EX223" s="1">
        <f>IFERROR(VLOOKUP(CC223,data_pull!$AO$25:$AR$546,4,0),0)</f>
        <v>180000</v>
      </c>
    </row>
    <row r="224" spans="13:154" x14ac:dyDescent="0.25"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4" t="str">
        <f>sales_data!B223</f>
        <v>Nasir Uddin Sarder</v>
      </c>
      <c r="AR224" s="4" t="str">
        <f>sales_data!C223</f>
        <v>Shahidul Islam-2</v>
      </c>
      <c r="AS224" s="5" t="str">
        <f t="shared" si="84"/>
        <v/>
      </c>
      <c r="AT224" s="4" t="str">
        <f>sales_data!I223</f>
        <v>Polash Sutradhar</v>
      </c>
      <c r="AU224" s="4" t="str">
        <f>sales_data!W223</f>
        <v>Joypara (Tb)</v>
      </c>
      <c r="AV224" s="1">
        <f>sales_data!N223</f>
        <v>115828.66</v>
      </c>
      <c r="AW224" s="1">
        <f>sales_data!P223</f>
        <v>22</v>
      </c>
      <c r="AX224" s="3">
        <f ca="1">IFERROR(INDEX(INDIRECT("day_wise_sales_data!$B$2:$BZ$599"),MATCH(resource!$CC224,day_wise_sales_data!$A$2:$A$500,0),MATCH(resource!AX$2,INDIRECT("day_wise_sales_data!$B$1:$BZ$1"),0)),0)</f>
        <v>0</v>
      </c>
      <c r="AY224" s="3">
        <f ca="1">IFERROR(INDEX(INDIRECT("day_wise_sales_data!$B$2:$BZ$599"),MATCH(resource!$CC224,day_wise_sales_data!$A$2:$A$500,0),MATCH(resource!AY$2,INDIRECT("day_wise_sales_data!$B$1:$BZ$1"),0)),0)</f>
        <v>0</v>
      </c>
      <c r="AZ224" s="3">
        <f ca="1">IFERROR(INDEX(INDIRECT("day_wise_sales_data!$B$2:$BZ$599"),MATCH(resource!$CC224,day_wise_sales_data!$A$2:$A$500,0),MATCH(resource!AZ$2,INDIRECT("day_wise_sales_data!$B$1:$BZ$1"),0)),0)</f>
        <v>0</v>
      </c>
      <c r="BA224" s="3">
        <f ca="1">IFERROR(INDEX(INDIRECT("day_wise_sales_data!$B$2:$BZ$599"),MATCH(resource!$CC224,day_wise_sales_data!$A$2:$A$500,0),MATCH(resource!BA$2,INDIRECT("day_wise_sales_data!$B$1:$BZ$1"),0)),0)</f>
        <v>9305.23</v>
      </c>
      <c r="BB224" s="3">
        <f ca="1">IFERROR(INDEX(INDIRECT("day_wise_sales_data!$B$2:$BZ$599"),MATCH(resource!$CC224,day_wise_sales_data!$A$2:$A$500,0),MATCH(resource!BB$2,INDIRECT("day_wise_sales_data!$B$1:$BZ$1"),0)),0)</f>
        <v>0</v>
      </c>
      <c r="BC224" s="3">
        <f ca="1">IFERROR(INDEX(INDIRECT("day_wise_sales_data!$B$2:$BZ$599"),MATCH(resource!$CC224,day_wise_sales_data!$A$2:$A$500,0),MATCH(resource!BC$2,INDIRECT("day_wise_sales_data!$B$1:$BZ$1"),0)),0)</f>
        <v>0</v>
      </c>
      <c r="BD224" s="3">
        <f ca="1">IFERROR(INDEX(INDIRECT("day_wise_sales_data!$B$2:$BZ$599"),MATCH(resource!$CC224,day_wise_sales_data!$A$2:$A$500,0),MATCH(resource!BD$2,INDIRECT("day_wise_sales_data!$B$1:$BZ$1"),0)),0)</f>
        <v>0</v>
      </c>
      <c r="BE224" s="3">
        <f ca="1">IFERROR(INDEX(INDIRECT("day_wise_sales_data!$B$2:$BZ$599"),MATCH(resource!$CC224,day_wise_sales_data!$A$2:$A$500,0),MATCH(resource!BE$2,INDIRECT("day_wise_sales_data!$B$1:$BZ$1"),0)),0)</f>
        <v>6355.23</v>
      </c>
      <c r="BF224" s="3">
        <f ca="1">IFERROR(INDEX(INDIRECT("day_wise_sales_data!$B$2:$BZ$599"),MATCH(resource!$CC224,day_wise_sales_data!$A$2:$A$500,0),MATCH(resource!BF$2,INDIRECT("day_wise_sales_data!$B$1:$BZ$1"),0)),0)</f>
        <v>0</v>
      </c>
      <c r="BG224" s="3">
        <f ca="1">IFERROR(INDEX(INDIRECT("day_wise_sales_data!$B$2:$BZ$599"),MATCH(resource!$CC224,day_wise_sales_data!$A$2:$A$500,0),MATCH(resource!BG$2,INDIRECT("day_wise_sales_data!$B$1:$BZ$1"),0)),0)</f>
        <v>2559.69</v>
      </c>
      <c r="BH224" s="3">
        <f ca="1">IFERROR(INDEX(INDIRECT("day_wise_sales_data!$B$2:$BZ$599"),MATCH(resource!$CC224,day_wise_sales_data!$A$2:$A$500,0),MATCH(resource!BH$2,INDIRECT("day_wise_sales_data!$B$1:$BZ$1"),0)),0)</f>
        <v>0</v>
      </c>
      <c r="BI224" s="3">
        <f ca="1">IFERROR(INDEX(INDIRECT("day_wise_sales_data!$B$2:$BZ$599"),MATCH(resource!$CC224,day_wise_sales_data!$A$2:$A$500,0),MATCH(resource!BI$2,INDIRECT("day_wise_sales_data!$B$1:$BZ$1"),0)),0)</f>
        <v>0</v>
      </c>
      <c r="BJ224" s="3">
        <f ca="1">IFERROR(INDEX(INDIRECT("day_wise_sales_data!$B$2:$BZ$599"),MATCH(resource!$CC224,day_wise_sales_data!$A$2:$A$500,0),MATCH(resource!BJ$2,INDIRECT("day_wise_sales_data!$B$1:$BZ$1"),0)),0)</f>
        <v>0</v>
      </c>
      <c r="BK224" s="3">
        <f ca="1">IFERROR(INDEX(INDIRECT("day_wise_sales_data!$B$2:$BZ$599"),MATCH(resource!$CC224,day_wise_sales_data!$A$2:$A$500,0),MATCH(resource!BK$2,INDIRECT("day_wise_sales_data!$B$1:$BZ$1"),0)),0)</f>
        <v>21438.560000000001</v>
      </c>
      <c r="BL224" s="3">
        <f ca="1">IFERROR(INDEX(INDIRECT("day_wise_sales_data!$B$2:$BZ$599"),MATCH(resource!$CC224,day_wise_sales_data!$A$2:$A$500,0),MATCH(resource!BL$2,INDIRECT("day_wise_sales_data!$B$1:$BZ$1"),0)),0)</f>
        <v>1672.13</v>
      </c>
      <c r="BM224" s="3">
        <f ca="1">IFERROR(INDEX(INDIRECT("day_wise_sales_data!$B$2:$BZ$599"),MATCH(resource!$CC224,day_wise_sales_data!$A$2:$A$500,0),MATCH(resource!BM$2,INDIRECT("day_wise_sales_data!$B$1:$BZ$1"),0)),0)</f>
        <v>0</v>
      </c>
      <c r="BN224" s="3">
        <f ca="1">IFERROR(INDEX(INDIRECT("day_wise_sales_data!$B$2:$BZ$599"),MATCH(resource!$CC224,day_wise_sales_data!$A$2:$A$500,0),MATCH(resource!BN$2,INDIRECT("day_wise_sales_data!$B$1:$BZ$1"),0)),0)</f>
        <v>0</v>
      </c>
      <c r="BO224" s="3">
        <f ca="1">IFERROR(INDEX(INDIRECT("day_wise_sales_data!$B$2:$BZ$599"),MATCH(resource!$CC224,day_wise_sales_data!$A$2:$A$500,0),MATCH(resource!BO$2,INDIRECT("day_wise_sales_data!$B$1:$BZ$1"),0)),0)</f>
        <v>3363.39</v>
      </c>
      <c r="BP224" s="3">
        <f ca="1">IFERROR(INDEX(INDIRECT("day_wise_sales_data!$B$2:$BZ$599"),MATCH(resource!$CC224,day_wise_sales_data!$A$2:$A$500,0),MATCH(resource!BP$2,INDIRECT("day_wise_sales_data!$B$1:$BZ$1"),0)),0)</f>
        <v>0</v>
      </c>
      <c r="BQ224" s="3">
        <f ca="1">IFERROR(INDEX(INDIRECT("day_wise_sales_data!$B$2:$BZ$599"),MATCH(resource!$CC224,day_wise_sales_data!$A$2:$A$500,0),MATCH(resource!BQ$2,INDIRECT("day_wise_sales_data!$B$1:$BZ$1"),0)),0)</f>
        <v>0</v>
      </c>
      <c r="BR224" s="3">
        <f ca="1">IFERROR(INDEX(INDIRECT("day_wise_sales_data!$B$2:$BZ$599"),MATCH(resource!$CC224,day_wise_sales_data!$A$2:$A$500,0),MATCH(resource!BR$2,INDIRECT("day_wise_sales_data!$B$1:$BZ$1"),0)),0)</f>
        <v>0</v>
      </c>
      <c r="BS224" s="3">
        <f ca="1">IFERROR(INDEX(INDIRECT("day_wise_sales_data!$B$2:$BZ$599"),MATCH(resource!$CC224,day_wise_sales_data!$A$2:$A$500,0),MATCH(resource!BS$2,INDIRECT("day_wise_sales_data!$B$1:$BZ$1"),0)),0)</f>
        <v>2780</v>
      </c>
      <c r="BT224" s="3">
        <f ca="1">IFERROR(INDEX(INDIRECT("day_wise_sales_data!$B$2:$BZ$599"),MATCH(resource!$CC224,day_wise_sales_data!$A$2:$A$500,0),MATCH(resource!BT$2,INDIRECT("day_wise_sales_data!$B$1:$BZ$1"),0)),0)</f>
        <v>13273.58</v>
      </c>
      <c r="BU224" s="3">
        <f ca="1">IFERROR(INDEX(INDIRECT("day_wise_sales_data!$B$2:$BZ$599"),MATCH(resource!$CC224,day_wise_sales_data!$A$2:$A$500,0),MATCH(resource!BU$2,INDIRECT("day_wise_sales_data!$B$1:$BZ$1"),0)),0)</f>
        <v>22142.23</v>
      </c>
      <c r="BV224" s="3">
        <f ca="1">IFERROR(INDEX(INDIRECT("day_wise_sales_data!$B$2:$BZ$599"),MATCH(resource!$CC224,day_wise_sales_data!$A$2:$A$500,0),MATCH(resource!BV$2,INDIRECT("day_wise_sales_data!$B$1:$BZ$1"),0)),0)</f>
        <v>1848.11</v>
      </c>
      <c r="BW224" s="3">
        <f ca="1">IFERROR(INDEX(INDIRECT("day_wise_sales_data!$B$2:$BZ$599"),MATCH(resource!$CC224,day_wise_sales_data!$A$2:$A$500,0),MATCH(resource!BW$2,INDIRECT("day_wise_sales_data!$B$1:$BZ$1"),0)),0)</f>
        <v>10803.22</v>
      </c>
      <c r="BX224" s="3">
        <f ca="1">IFERROR(INDEX(INDIRECT("day_wise_sales_data!$B$2:$BZ$599"),MATCH(resource!$CC224,day_wise_sales_data!$A$2:$A$500,0),MATCH(resource!BX$2,INDIRECT("day_wise_sales_data!$B$1:$BZ$1"),0)),0)</f>
        <v>0</v>
      </c>
      <c r="BY224" s="3">
        <f ca="1">IFERROR(INDEX(INDIRECT("day_wise_sales_data!$B$2:$BZ$599"),MATCH(resource!$CC224,day_wise_sales_data!$A$2:$A$500,0),MATCH(resource!BY$2,INDIRECT("day_wise_sales_data!$B$1:$BZ$1"),0)),0)</f>
        <v>20287.29</v>
      </c>
      <c r="BZ224" s="3">
        <f ca="1">IFERROR(INDEX(INDIRECT("day_wise_sales_data!$B$2:$BZ$599"),MATCH(resource!$CC224,day_wise_sales_data!$A$2:$A$500,0),MATCH(resource!BZ$2,INDIRECT("day_wise_sales_data!$B$1:$BZ$1"),0)),0)</f>
        <v>0</v>
      </c>
      <c r="CA224" s="3" t="str">
        <f ca="1">IFERROR(INDEX(INDIRECT("day_wise_sales_data!$B$2:$BZ$599"),MATCH(resource!$CC224,day_wise_sales_data!$A$2:$A$500,0),MATCH(resource!CA$2,INDIRECT("day_wise_sales_data!$B$1:$BZ$1"),0)),0)</f>
        <v>dd</v>
      </c>
      <c r="CC224" s="4" t="str">
        <f>sales_data!H223</f>
        <v>DHK011233</v>
      </c>
      <c r="CD224" s="1">
        <v>222</v>
      </c>
      <c r="CE224" s="1" t="str">
        <f>IF(AQ224=report!$AQ$3,resource!CD224,"")</f>
        <v/>
      </c>
      <c r="CF224" s="5" t="str">
        <f>IFERROR(SMALL($CE$3:$CE$1001,ROWS($CE$3:CE224)),"")</f>
        <v/>
      </c>
      <c r="CH224">
        <f>IFERROR(VLOOKUP($CC224,data_pull!$E$22:$G$700,2,0),0)</f>
        <v>115828.66</v>
      </c>
      <c r="CI224" s="1">
        <f t="shared" si="86"/>
        <v>151</v>
      </c>
      <c r="CJ224" s="1">
        <f t="shared" si="85"/>
        <v>3</v>
      </c>
      <c r="CK224" s="1" t="s">
        <v>1487</v>
      </c>
      <c r="CL224" s="1">
        <f t="shared" si="87"/>
        <v>90</v>
      </c>
      <c r="CM224" s="1" t="str">
        <f>IFERROR(VLOOKUP($CK224,stock_data!$B$3:$W$612,2,0),0)</f>
        <v>LIVOTON SYRUP</v>
      </c>
      <c r="CN224" s="1" t="str">
        <f>IFERROR(VLOOKUP($CK224,stock_data!$B$3:$W$612,4,0),0)</f>
        <v>50ml</v>
      </c>
      <c r="CO224" s="1">
        <f>IFERROR(VLOOKUP($CK224,stock_data!$B$3:$W$612,5,0),0)</f>
        <v>61.8</v>
      </c>
      <c r="CP224" s="3">
        <f t="shared" si="88"/>
        <v>3</v>
      </c>
      <c r="CQ224" s="3">
        <f t="shared" si="89"/>
        <v>185.39999999999998</v>
      </c>
      <c r="CR224" s="1">
        <f>IFERROR(VLOOKUP($CK224,stock_data!$B$3:$W$612,6,0),0)</f>
        <v>0</v>
      </c>
      <c r="CS224" s="1">
        <f>IFERROR(VLOOKUP($CK224,stock_data!$B$3:$W$612,7,0),0)</f>
        <v>0</v>
      </c>
      <c r="CT224" s="1">
        <f>IFERROR(VLOOKUP($CK224,stock_data!$B$3:$W$612,8,0),0)</f>
        <v>0</v>
      </c>
      <c r="CU224" s="1">
        <f>IFERROR(VLOOKUP($CK224,stock_data!$B$3:$W$612,9,0),0)</f>
        <v>0</v>
      </c>
      <c r="CV224" s="1">
        <f>IFERROR(VLOOKUP($CK224,stock_data!$B$3:$W$612,10,0),0)</f>
        <v>0</v>
      </c>
      <c r="CW224" s="1">
        <f>IFERROR(VLOOKUP($CK224,stock_data!$B$3:$W$612,11,0),0)</f>
        <v>0</v>
      </c>
      <c r="CX224" s="1">
        <f>IFERROR(VLOOKUP($CK224,stock_data!$B$3:$W$612,12,0),0)</f>
        <v>0</v>
      </c>
      <c r="CY224" s="1">
        <f>IFERROR(VLOOKUP($CK224,stock_data!$B$3:$W$612,13,0),0)</f>
        <v>0</v>
      </c>
      <c r="CZ224" s="1">
        <f>IFERROR(VLOOKUP($CK224,stock_data!$B$3:$W$612,14,0),0)</f>
        <v>0</v>
      </c>
      <c r="DA224" s="1">
        <f>IFERROR(VLOOKUP($CK224,stock_data!$B$3:$W$612,15,0),0)</f>
        <v>0</v>
      </c>
      <c r="DB224" s="1">
        <f>IFERROR(VLOOKUP($CK224,stock_data!$B$3:$W$612,16,0),0)</f>
        <v>0</v>
      </c>
      <c r="DC224" s="1">
        <f>IFERROR(VLOOKUP($CK224,stock_data!$B$3:$W$612,17,0),0)</f>
        <v>0</v>
      </c>
      <c r="DD224" s="1">
        <f>IFERROR(VLOOKUP($CK224,stock_data!$B$3:$W$612,18,0),0)</f>
        <v>0</v>
      </c>
      <c r="DE224" s="1">
        <f>IFERROR(VLOOKUP($CK224,stock_data!$B$3:$W$612,19,0),0)</f>
        <v>0</v>
      </c>
      <c r="DF224" s="1">
        <f>IFERROR(VLOOKUP($CK224,stock_data!$B$3:$W$612,20,0),0)</f>
        <v>0</v>
      </c>
      <c r="DG224" s="1">
        <f>IFERROR(VLOOKUP($CK224,stock_data!$B$3:$W$612,21,0),0)</f>
        <v>0</v>
      </c>
      <c r="DH224" s="1">
        <f>IFERROR(VLOOKUP($CK224,stock_data!$B$3:$W$612,22,0),0)</f>
        <v>1</v>
      </c>
      <c r="DI224" s="1">
        <f t="shared" si="90"/>
        <v>1</v>
      </c>
      <c r="DJ224" s="1">
        <f t="shared" si="91"/>
        <v>61.8</v>
      </c>
      <c r="DK224" s="3">
        <f>IFERROR(INDEX(COD_SALES!$B$5:$Z$500,MATCH(resource!$CC224,COD_SALES!$A$5:$A$500,0),MATCH(resource!DK$2,COD_SALES!$B$4:$Z$4,0)),"")</f>
        <v>0</v>
      </c>
      <c r="DL224" s="3">
        <f>IFERROR(INDEX(COD_SALES!$B$5:$Z$500,MATCH(resource!$CC224,COD_SALES!$A$5:$A$500,0),MATCH(resource!DL$2,COD_SALES!$B$4:$Z$4,0)),"")</f>
        <v>13</v>
      </c>
      <c r="DM224" s="3">
        <f>IFERROR(INDEX(COD_SALES!$B$5:$Z$500,MATCH(resource!$CC224,COD_SALES!$A$5:$A$500,0),MATCH(resource!DM$2,COD_SALES!$B$4:$Z$4,0)),"")</f>
        <v>2</v>
      </c>
      <c r="DN224" s="3" t="str">
        <f>IFERROR(INDEX(COD_SALES!$B$5:$Z$500,MATCH(resource!$CC224,COD_SALES!$A$5:$A$500,0),MATCH(resource!DN$2,COD_SALES!$B$4:$Z$4,0)),"")</f>
        <v/>
      </c>
      <c r="DO224" s="3">
        <f>IFERROR(INDEX(COD_SALES!$B$5:$Z$500,MATCH(resource!$CC224,COD_SALES!$A$5:$A$500,0),MATCH(resource!DO$2,COD_SALES!$B$4:$Z$4,0)),"")</f>
        <v>0</v>
      </c>
      <c r="DP224" s="3">
        <f>IFERROR(INDEX(COD_SALES!$B$5:$Z$500,MATCH(resource!$CC224,COD_SALES!$A$5:$A$500,0),MATCH(resource!DP$2,COD_SALES!$B$4:$Z$4,0)),"")</f>
        <v>0</v>
      </c>
      <c r="DQ224" s="3" t="str">
        <f>IFERROR(INDEX(COD_SALES!$B$5:$Z$500,MATCH(resource!$CC224,COD_SALES!$A$5:$A$500,0),MATCH(resource!DQ$2,COD_SALES!$B$4:$Z$4,0)),"")</f>
        <v/>
      </c>
      <c r="DR224" s="3">
        <f>IFERROR(INDEX(COD_SALES!$B$5:$Z$500,MATCH(resource!$CC224,COD_SALES!$A$5:$A$500,0),MATCH(resource!DR$2,COD_SALES!$B$4:$Z$4,0)),"")</f>
        <v>0</v>
      </c>
      <c r="DS224" s="3">
        <f>IFERROR(INDEX(COD_SALES!$B$5:$Z$500,MATCH(resource!$CC224,COD_SALES!$A$5:$A$500,0),MATCH(resource!DS$2,COD_SALES!$B$4:$Z$4,0)),"")</f>
        <v>4</v>
      </c>
      <c r="DT224" s="3">
        <f>IFERROR(INDEX(COD_SALES!$B$5:$Z$500,MATCH(resource!$CC224,COD_SALES!$A$5:$A$500,0),MATCH(resource!DT$2,COD_SALES!$B$4:$Z$4,0)),"")</f>
        <v>4</v>
      </c>
      <c r="DU224" s="3">
        <f>IFERROR(INDEX(COD_SALES!$B$5:$Z$500,MATCH(resource!$CC224,COD_SALES!$A$5:$A$500,0),MATCH(resource!DU$2,COD_SALES!$B$4:$Z$4,0)),"")</f>
        <v>36</v>
      </c>
      <c r="DV224" s="3">
        <f>IFERROR(INDEX(COD_SALES!$B$5:$Z$500,MATCH(resource!$CC224,COD_SALES!$A$5:$A$500,0),MATCH(resource!DV$2,COD_SALES!$B$4:$Z$4,0)),"")</f>
        <v>0</v>
      </c>
      <c r="DW224" s="3">
        <f>IFERROR(INDEX(COD_SALES!$B$5:$Z$500,MATCH(resource!$CC224,COD_SALES!$A$5:$A$500,0),MATCH(resource!DW$2,COD_SALES!$B$4:$Z$4,0)),"")</f>
        <v>12</v>
      </c>
      <c r="DX224" s="3">
        <f>IFERROR(INDEX(COD_SALES!$B$5:$Z$500,MATCH(resource!$CC224,COD_SALES!$A$5:$A$500,0),MATCH(resource!DX$2,COD_SALES!$B$4:$Z$4,0)),"")</f>
        <v>5</v>
      </c>
      <c r="DY224" s="3">
        <f>IFERROR(INDEX(COD_SALES!$B$5:$Z$500,MATCH(resource!$CC224,COD_SALES!$A$5:$A$500,0),MATCH(resource!DY$2,COD_SALES!$B$4:$Z$4,0)),"")</f>
        <v>4</v>
      </c>
      <c r="DZ224" s="3">
        <f>IFERROR(INDEX(COD_SALES!$B$5:$Z$500,MATCH(resource!$CC224,COD_SALES!$A$5:$A$500,0),MATCH(resource!DZ$2,COD_SALES!$B$4:$Z$4,0)),"")</f>
        <v>0</v>
      </c>
      <c r="EA224" s="3">
        <f>IFERROR(INDEX(COD_SALES!$B$5:$Z$500,MATCH(resource!$CC224,COD_SALES!$A$5:$A$500,0),MATCH(resource!EA$2,COD_SALES!$B$4:$Z$4,0)),"")</f>
        <v>0</v>
      </c>
      <c r="EB224" s="3">
        <f t="shared" si="92"/>
        <v>19368.689999999999</v>
      </c>
      <c r="ED224" s="3">
        <f>IFERROR(VLOOKUP($CK224,depot_prod_sales!$B$5:$S$200,3,0),0)</f>
        <v>0</v>
      </c>
      <c r="EE224" s="3">
        <f>IFERROR(VLOOKUP($CK224,depot_prod_sales!$B$5:$S$200,4,0),0)</f>
        <v>0</v>
      </c>
      <c r="EF224" s="3">
        <f>IFERROR(VLOOKUP($CK224,depot_prod_sales!$B$5:$S$200,5,0),0)</f>
        <v>0</v>
      </c>
      <c r="EG224" s="3">
        <f>IFERROR(VLOOKUP($CK224,depot_prod_sales!$B$5:$S$200,6,0),0)</f>
        <v>0</v>
      </c>
      <c r="EH224" s="3">
        <f>IFERROR(VLOOKUP($CK224,depot_prod_sales!$B$5:$S$200,7,0),0)</f>
        <v>0</v>
      </c>
      <c r="EI224" s="3">
        <f>IFERROR(VLOOKUP($CK224,depot_prod_sales!$B$5:$S$200,8,0),0)</f>
        <v>0</v>
      </c>
      <c r="EJ224" s="3">
        <f>IFERROR(VLOOKUP($CK224,depot_prod_sales!$B$5:$S$200,9,0),0)</f>
        <v>0</v>
      </c>
      <c r="EK224" s="3">
        <f>IFERROR(VLOOKUP($CK224,depot_prod_sales!$B$5:$S$200,10,0),0)</f>
        <v>0</v>
      </c>
      <c r="EL224" s="3">
        <f>IFERROR(VLOOKUP($CK224,depot_prod_sales!$B$5:$S$200,11,0),0)</f>
        <v>0</v>
      </c>
      <c r="EM224" s="3">
        <f>IFERROR(VLOOKUP($CK224,depot_prod_sales!$B$5:$S$200,12,0),0)</f>
        <v>0</v>
      </c>
      <c r="EN224" s="3">
        <f>IFERROR(VLOOKUP($CK224,depot_prod_sales!$B$5:$S$200,13,0),0)</f>
        <v>0</v>
      </c>
      <c r="EO224" s="3">
        <f>IFERROR(VLOOKUP($CK224,depot_prod_sales!$B$5:$S$200,14,0),0)</f>
        <v>0</v>
      </c>
      <c r="EP224" s="3">
        <f>IFERROR(VLOOKUP($CK224,depot_prod_sales!$B$5:$S$200,15,0),0)</f>
        <v>0</v>
      </c>
      <c r="EQ224" s="3">
        <f>IFERROR(VLOOKUP($CK224,depot_prod_sales!$B$5:$S$200,16,0),0)</f>
        <v>0</v>
      </c>
      <c r="ER224" s="3">
        <f>IFERROR(VLOOKUP($CK224,depot_prod_sales!$B$5:$S$200,17,0),0)</f>
        <v>0</v>
      </c>
      <c r="ES224" s="3">
        <f>IFERROR(VLOOKUP($CK224,depot_prod_sales!$B$5:$S$200,18,0),0)</f>
        <v>0</v>
      </c>
      <c r="ET224" s="116">
        <f t="shared" si="93"/>
        <v>0</v>
      </c>
      <c r="EU224" s="116">
        <f t="shared" si="94"/>
        <v>0</v>
      </c>
      <c r="EW224" s="3">
        <f>IFERROR(VLOOKUP(CC224,data_pull!$AO$25:$AR$546,2,0),0)</f>
        <v>10</v>
      </c>
      <c r="EX224" s="1">
        <f>IFERROR(VLOOKUP(CC224,data_pull!$AO$25:$AR$546,4,0),0)</f>
        <v>200000</v>
      </c>
    </row>
    <row r="225" spans="13:154" x14ac:dyDescent="0.25"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4" t="str">
        <f>sales_data!B224</f>
        <v>Nasir Uddin Sarder</v>
      </c>
      <c r="AR225" s="4" t="str">
        <f>sales_data!C224</f>
        <v>Shahidul Islam-2</v>
      </c>
      <c r="AS225" s="5" t="str">
        <f t="shared" si="84"/>
        <v/>
      </c>
      <c r="AT225" s="4" t="str">
        <f>sales_data!I224</f>
        <v>Prokash Nandi</v>
      </c>
      <c r="AU225" s="4" t="str">
        <f>sales_data!W224</f>
        <v>Nawabgonj (Tb)</v>
      </c>
      <c r="AV225" s="1">
        <f>sales_data!N224</f>
        <v>57719.55</v>
      </c>
      <c r="AW225" s="1">
        <f>sales_data!P224</f>
        <v>23</v>
      </c>
      <c r="AX225" s="3">
        <f ca="1">IFERROR(INDEX(INDIRECT("day_wise_sales_data!$B$2:$BZ$599"),MATCH(resource!$CC225,day_wise_sales_data!$A$2:$A$500,0),MATCH(resource!AX$2,INDIRECT("day_wise_sales_data!$B$1:$BZ$1"),0)),0)</f>
        <v>0</v>
      </c>
      <c r="AY225" s="3">
        <f ca="1">IFERROR(INDEX(INDIRECT("day_wise_sales_data!$B$2:$BZ$599"),MATCH(resource!$CC225,day_wise_sales_data!$A$2:$A$500,0),MATCH(resource!AY$2,INDIRECT("day_wise_sales_data!$B$1:$BZ$1"),0)),0)</f>
        <v>0</v>
      </c>
      <c r="AZ225" s="3">
        <f ca="1">IFERROR(INDEX(INDIRECT("day_wise_sales_data!$B$2:$BZ$599"),MATCH(resource!$CC225,day_wise_sales_data!$A$2:$A$500,0),MATCH(resource!AZ$2,INDIRECT("day_wise_sales_data!$B$1:$BZ$1"),0)),0)</f>
        <v>0</v>
      </c>
      <c r="BA225" s="3">
        <f ca="1">IFERROR(INDEX(INDIRECT("day_wise_sales_data!$B$2:$BZ$599"),MATCH(resource!$CC225,day_wise_sales_data!$A$2:$A$500,0),MATCH(resource!BA$2,INDIRECT("day_wise_sales_data!$B$1:$BZ$1"),0)),0)</f>
        <v>369.62</v>
      </c>
      <c r="BB225" s="3">
        <f ca="1">IFERROR(INDEX(INDIRECT("day_wise_sales_data!$B$2:$BZ$599"),MATCH(resource!$CC225,day_wise_sales_data!$A$2:$A$500,0),MATCH(resource!BB$2,INDIRECT("day_wise_sales_data!$B$1:$BZ$1"),0)),0)</f>
        <v>2229</v>
      </c>
      <c r="BC225" s="3">
        <f ca="1">IFERROR(INDEX(INDIRECT("day_wise_sales_data!$B$2:$BZ$599"),MATCH(resource!$CC225,day_wise_sales_data!$A$2:$A$500,0),MATCH(resource!BC$2,INDIRECT("day_wise_sales_data!$B$1:$BZ$1"),0)),0)</f>
        <v>0</v>
      </c>
      <c r="BD225" s="3">
        <f ca="1">IFERROR(INDEX(INDIRECT("day_wise_sales_data!$B$2:$BZ$599"),MATCH(resource!$CC225,day_wise_sales_data!$A$2:$A$500,0),MATCH(resource!BD$2,INDIRECT("day_wise_sales_data!$B$1:$BZ$1"),0)),0)</f>
        <v>0</v>
      </c>
      <c r="BE225" s="3">
        <f ca="1">IFERROR(INDEX(INDIRECT("day_wise_sales_data!$B$2:$BZ$599"),MATCH(resource!$CC225,day_wise_sales_data!$A$2:$A$500,0),MATCH(resource!BE$2,INDIRECT("day_wise_sales_data!$B$1:$BZ$1"),0)),0)</f>
        <v>10067.86</v>
      </c>
      <c r="BF225" s="3">
        <f ca="1">IFERROR(INDEX(INDIRECT("day_wise_sales_data!$B$2:$BZ$599"),MATCH(resource!$CC225,day_wise_sales_data!$A$2:$A$500,0),MATCH(resource!BF$2,INDIRECT("day_wise_sales_data!$B$1:$BZ$1"),0)),0)</f>
        <v>0</v>
      </c>
      <c r="BG225" s="3">
        <f ca="1">IFERROR(INDEX(INDIRECT("day_wise_sales_data!$B$2:$BZ$599"),MATCH(resource!$CC225,day_wise_sales_data!$A$2:$A$500,0),MATCH(resource!BG$2,INDIRECT("day_wise_sales_data!$B$1:$BZ$1"),0)),0)</f>
        <v>0</v>
      </c>
      <c r="BH225" s="3">
        <f ca="1">IFERROR(INDEX(INDIRECT("day_wise_sales_data!$B$2:$BZ$599"),MATCH(resource!$CC225,day_wise_sales_data!$A$2:$A$500,0),MATCH(resource!BH$2,INDIRECT("day_wise_sales_data!$B$1:$BZ$1"),0)),0)</f>
        <v>9844.32</v>
      </c>
      <c r="BI225" s="3">
        <f ca="1">IFERROR(INDEX(INDIRECT("day_wise_sales_data!$B$2:$BZ$599"),MATCH(resource!$CC225,day_wise_sales_data!$A$2:$A$500,0),MATCH(resource!BI$2,INDIRECT("day_wise_sales_data!$B$1:$BZ$1"),0)),0)</f>
        <v>0</v>
      </c>
      <c r="BJ225" s="3">
        <f ca="1">IFERROR(INDEX(INDIRECT("day_wise_sales_data!$B$2:$BZ$599"),MATCH(resource!$CC225,day_wise_sales_data!$A$2:$A$500,0),MATCH(resource!BJ$2,INDIRECT("day_wise_sales_data!$B$1:$BZ$1"),0)),0)</f>
        <v>0</v>
      </c>
      <c r="BK225" s="3">
        <f ca="1">IFERROR(INDEX(INDIRECT("day_wise_sales_data!$B$2:$BZ$599"),MATCH(resource!$CC225,day_wise_sales_data!$A$2:$A$500,0),MATCH(resource!BK$2,INDIRECT("day_wise_sales_data!$B$1:$BZ$1"),0)),0)</f>
        <v>10225.48</v>
      </c>
      <c r="BL225" s="3">
        <f ca="1">IFERROR(INDEX(INDIRECT("day_wise_sales_data!$B$2:$BZ$599"),MATCH(resource!$CC225,day_wise_sales_data!$A$2:$A$500,0),MATCH(resource!BL$2,INDIRECT("day_wise_sales_data!$B$1:$BZ$1"),0)),0)</f>
        <v>0</v>
      </c>
      <c r="BM225" s="3">
        <f ca="1">IFERROR(INDEX(INDIRECT("day_wise_sales_data!$B$2:$BZ$599"),MATCH(resource!$CC225,day_wise_sales_data!$A$2:$A$500,0),MATCH(resource!BM$2,INDIRECT("day_wise_sales_data!$B$1:$BZ$1"),0)),0)</f>
        <v>-1060.28</v>
      </c>
      <c r="BN225" s="3">
        <f ca="1">IFERROR(INDEX(INDIRECT("day_wise_sales_data!$B$2:$BZ$599"),MATCH(resource!$CC225,day_wise_sales_data!$A$2:$A$500,0),MATCH(resource!BN$2,INDIRECT("day_wise_sales_data!$B$1:$BZ$1"),0)),0)</f>
        <v>0</v>
      </c>
      <c r="BO225" s="3">
        <f ca="1">IFERROR(INDEX(INDIRECT("day_wise_sales_data!$B$2:$BZ$599"),MATCH(resource!$CC225,day_wise_sales_data!$A$2:$A$500,0),MATCH(resource!BO$2,INDIRECT("day_wise_sales_data!$B$1:$BZ$1"),0)),0)</f>
        <v>4226.1899999999996</v>
      </c>
      <c r="BP225" s="3">
        <f ca="1">IFERROR(INDEX(INDIRECT("day_wise_sales_data!$B$2:$BZ$599"),MATCH(resource!$CC225,day_wise_sales_data!$A$2:$A$500,0),MATCH(resource!BP$2,INDIRECT("day_wise_sales_data!$B$1:$BZ$1"),0)),0)</f>
        <v>0</v>
      </c>
      <c r="BQ225" s="3">
        <f ca="1">IFERROR(INDEX(INDIRECT("day_wise_sales_data!$B$2:$BZ$599"),MATCH(resource!$CC225,day_wise_sales_data!$A$2:$A$500,0),MATCH(resource!BQ$2,INDIRECT("day_wise_sales_data!$B$1:$BZ$1"),0)),0)</f>
        <v>0</v>
      </c>
      <c r="BR225" s="3">
        <f ca="1">IFERROR(INDEX(INDIRECT("day_wise_sales_data!$B$2:$BZ$599"),MATCH(resource!$CC225,day_wise_sales_data!$A$2:$A$500,0),MATCH(resource!BR$2,INDIRECT("day_wise_sales_data!$B$1:$BZ$1"),0)),0)</f>
        <v>0</v>
      </c>
      <c r="BS225" s="3">
        <f ca="1">IFERROR(INDEX(INDIRECT("day_wise_sales_data!$B$2:$BZ$599"),MATCH(resource!$CC225,day_wise_sales_data!$A$2:$A$500,0),MATCH(resource!BS$2,INDIRECT("day_wise_sales_data!$B$1:$BZ$1"),0)),0)</f>
        <v>9958.35</v>
      </c>
      <c r="BT225" s="3">
        <f ca="1">IFERROR(INDEX(INDIRECT("day_wise_sales_data!$B$2:$BZ$599"),MATCH(resource!$CC225,day_wise_sales_data!$A$2:$A$500,0),MATCH(resource!BT$2,INDIRECT("day_wise_sales_data!$B$1:$BZ$1"),0)),0)</f>
        <v>882.26</v>
      </c>
      <c r="BU225" s="3">
        <f ca="1">IFERROR(INDEX(INDIRECT("day_wise_sales_data!$B$2:$BZ$599"),MATCH(resource!$CC225,day_wise_sales_data!$A$2:$A$500,0),MATCH(resource!BU$2,INDIRECT("day_wise_sales_data!$B$1:$BZ$1"),0)),0)</f>
        <v>5086.01</v>
      </c>
      <c r="BV225" s="3">
        <f ca="1">IFERROR(INDEX(INDIRECT("day_wise_sales_data!$B$2:$BZ$599"),MATCH(resource!$CC225,day_wise_sales_data!$A$2:$A$500,0),MATCH(resource!BV$2,INDIRECT("day_wise_sales_data!$B$1:$BZ$1"),0)),0)</f>
        <v>4201.0600000000004</v>
      </c>
      <c r="BW225" s="3">
        <f ca="1">IFERROR(INDEX(INDIRECT("day_wise_sales_data!$B$2:$BZ$599"),MATCH(resource!$CC225,day_wise_sales_data!$A$2:$A$500,0),MATCH(resource!BW$2,INDIRECT("day_wise_sales_data!$B$1:$BZ$1"),0)),0)</f>
        <v>5080.8999999999996</v>
      </c>
      <c r="BX225" s="3">
        <f ca="1">IFERROR(INDEX(INDIRECT("day_wise_sales_data!$B$2:$BZ$599"),MATCH(resource!$CC225,day_wise_sales_data!$A$2:$A$500,0),MATCH(resource!BX$2,INDIRECT("day_wise_sales_data!$B$1:$BZ$1"),0)),0)</f>
        <v>0</v>
      </c>
      <c r="BY225" s="3">
        <f ca="1">IFERROR(INDEX(INDIRECT("day_wise_sales_data!$B$2:$BZ$599"),MATCH(resource!$CC225,day_wise_sales_data!$A$2:$A$500,0),MATCH(resource!BY$2,INDIRECT("day_wise_sales_data!$B$1:$BZ$1"),0)),0)</f>
        <v>1694.79</v>
      </c>
      <c r="BZ225" s="3">
        <f ca="1">IFERROR(INDEX(INDIRECT("day_wise_sales_data!$B$2:$BZ$599"),MATCH(resource!$CC225,day_wise_sales_data!$A$2:$A$500,0),MATCH(resource!BZ$2,INDIRECT("day_wise_sales_data!$B$1:$BZ$1"),0)),0)</f>
        <v>0</v>
      </c>
      <c r="CA225" s="3" t="str">
        <f ca="1">IFERROR(INDEX(INDIRECT("day_wise_sales_data!$B$2:$BZ$599"),MATCH(resource!$CC225,day_wise_sales_data!$A$2:$A$500,0),MATCH(resource!CA$2,INDIRECT("day_wise_sales_data!$B$1:$BZ$1"),0)),0)</f>
        <v>dd</v>
      </c>
      <c r="CC225" s="4" t="str">
        <f>sales_data!H224</f>
        <v>DHK05212</v>
      </c>
      <c r="CD225" s="1">
        <v>223</v>
      </c>
      <c r="CE225" s="1" t="str">
        <f>IF(AQ225=report!$AQ$3,resource!CD225,"")</f>
        <v/>
      </c>
      <c r="CF225" s="5" t="str">
        <f>IFERROR(SMALL($CE$3:$CE$1001,ROWS($CE$3:CE225)),"")</f>
        <v/>
      </c>
      <c r="CH225">
        <f>IFERROR(VLOOKUP($CC225,data_pull!$E$22:$G$700,2,0),0)</f>
        <v>57719.55</v>
      </c>
      <c r="CI225" s="1">
        <f t="shared" si="86"/>
        <v>132</v>
      </c>
      <c r="CJ225" s="1">
        <f t="shared" si="85"/>
        <v>0</v>
      </c>
      <c r="CK225" s="1" t="s">
        <v>1489</v>
      </c>
      <c r="CL225" s="1">
        <f t="shared" si="87"/>
        <v>111</v>
      </c>
      <c r="CM225" s="1" t="str">
        <f>IFERROR(VLOOKUP($CK225,stock_data!$B$3:$W$612,2,0),0)</f>
        <v>LIVOTON SYRUP 3.40gm</v>
      </c>
      <c r="CN225" s="1" t="str">
        <f>IFERROR(VLOOKUP($CK225,stock_data!$B$3:$W$612,4,0),0)</f>
        <v>100ml</v>
      </c>
      <c r="CO225" s="1">
        <f>IFERROR(VLOOKUP($CK225,stock_data!$B$3:$W$612,5,0),0)</f>
        <v>105.9</v>
      </c>
      <c r="CP225" s="3">
        <f t="shared" si="88"/>
        <v>0</v>
      </c>
      <c r="CQ225" s="3">
        <f t="shared" si="89"/>
        <v>0</v>
      </c>
      <c r="CR225" s="1">
        <f>IFERROR(VLOOKUP($CK225,stock_data!$B$3:$W$612,6,0),0)</f>
        <v>0</v>
      </c>
      <c r="CS225" s="1">
        <f>IFERROR(VLOOKUP($CK225,stock_data!$B$3:$W$612,7,0),0)</f>
        <v>0</v>
      </c>
      <c r="CT225" s="1">
        <f>IFERROR(VLOOKUP($CK225,stock_data!$B$3:$W$612,8,0),0)</f>
        <v>0</v>
      </c>
      <c r="CU225" s="1">
        <f>IFERROR(VLOOKUP($CK225,stock_data!$B$3:$W$612,9,0),0)</f>
        <v>0</v>
      </c>
      <c r="CV225" s="1">
        <f>IFERROR(VLOOKUP($CK225,stock_data!$B$3:$W$612,10,0),0)</f>
        <v>0</v>
      </c>
      <c r="CW225" s="1">
        <f>IFERROR(VLOOKUP($CK225,stock_data!$B$3:$W$612,11,0),0)</f>
        <v>0</v>
      </c>
      <c r="CX225" s="1">
        <f>IFERROR(VLOOKUP($CK225,stock_data!$B$3:$W$612,12,0),0)</f>
        <v>0</v>
      </c>
      <c r="CY225" s="1">
        <f>IFERROR(VLOOKUP($CK225,stock_data!$B$3:$W$612,13,0),0)</f>
        <v>0</v>
      </c>
      <c r="CZ225" s="1">
        <f>IFERROR(VLOOKUP($CK225,stock_data!$B$3:$W$612,14,0),0)</f>
        <v>0</v>
      </c>
      <c r="DA225" s="1">
        <f>IFERROR(VLOOKUP($CK225,stock_data!$B$3:$W$612,15,0),0)</f>
        <v>0</v>
      </c>
      <c r="DB225" s="1">
        <f>IFERROR(VLOOKUP($CK225,stock_data!$B$3:$W$612,16,0),0)</f>
        <v>0</v>
      </c>
      <c r="DC225" s="1">
        <f>IFERROR(VLOOKUP($CK225,stock_data!$B$3:$W$612,17,0),0)</f>
        <v>0</v>
      </c>
      <c r="DD225" s="1">
        <f>IFERROR(VLOOKUP($CK225,stock_data!$B$3:$W$612,18,0),0)</f>
        <v>0</v>
      </c>
      <c r="DE225" s="1">
        <f>IFERROR(VLOOKUP($CK225,stock_data!$B$3:$W$612,19,0),0)</f>
        <v>0</v>
      </c>
      <c r="DF225" s="1">
        <f>IFERROR(VLOOKUP($CK225,stock_data!$B$3:$W$612,20,0),0)</f>
        <v>0</v>
      </c>
      <c r="DG225" s="1">
        <f>IFERROR(VLOOKUP($CK225,stock_data!$B$3:$W$612,21,0),0)</f>
        <v>0</v>
      </c>
      <c r="DH225" s="1">
        <f>IFERROR(VLOOKUP($CK225,stock_data!$B$3:$W$612,22,0),0)</f>
        <v>3</v>
      </c>
      <c r="DI225" s="1">
        <f t="shared" si="90"/>
        <v>3</v>
      </c>
      <c r="DJ225" s="1">
        <f t="shared" si="91"/>
        <v>317.70000000000005</v>
      </c>
      <c r="DK225" s="3">
        <f>IFERROR(INDEX(COD_SALES!$B$5:$Z$500,MATCH(resource!$CC225,COD_SALES!$A$5:$A$500,0),MATCH(resource!DK$2,COD_SALES!$B$4:$Z$4,0)),"")</f>
        <v>0</v>
      </c>
      <c r="DL225" s="3">
        <f>IFERROR(INDEX(COD_SALES!$B$5:$Z$500,MATCH(resource!$CC225,COD_SALES!$A$5:$A$500,0),MATCH(resource!DL$2,COD_SALES!$B$4:$Z$4,0)),"")</f>
        <v>17</v>
      </c>
      <c r="DM225" s="3">
        <f>IFERROR(INDEX(COD_SALES!$B$5:$Z$500,MATCH(resource!$CC225,COD_SALES!$A$5:$A$500,0),MATCH(resource!DM$2,COD_SALES!$B$4:$Z$4,0)),"")</f>
        <v>1</v>
      </c>
      <c r="DN225" s="3" t="str">
        <f>IFERROR(INDEX(COD_SALES!$B$5:$Z$500,MATCH(resource!$CC225,COD_SALES!$A$5:$A$500,0),MATCH(resource!DN$2,COD_SALES!$B$4:$Z$4,0)),"")</f>
        <v/>
      </c>
      <c r="DO225" s="3">
        <f>IFERROR(INDEX(COD_SALES!$B$5:$Z$500,MATCH(resource!$CC225,COD_SALES!$A$5:$A$500,0),MATCH(resource!DO$2,COD_SALES!$B$4:$Z$4,0)),"")</f>
        <v>0</v>
      </c>
      <c r="DP225" s="3">
        <f>IFERROR(INDEX(COD_SALES!$B$5:$Z$500,MATCH(resource!$CC225,COD_SALES!$A$5:$A$500,0),MATCH(resource!DP$2,COD_SALES!$B$4:$Z$4,0)),"")</f>
        <v>0</v>
      </c>
      <c r="DQ225" s="3" t="str">
        <f>IFERROR(INDEX(COD_SALES!$B$5:$Z$500,MATCH(resource!$CC225,COD_SALES!$A$5:$A$500,0),MATCH(resource!DQ$2,COD_SALES!$B$4:$Z$4,0)),"")</f>
        <v/>
      </c>
      <c r="DR225" s="3">
        <f>IFERROR(INDEX(COD_SALES!$B$5:$Z$500,MATCH(resource!$CC225,COD_SALES!$A$5:$A$500,0),MATCH(resource!DR$2,COD_SALES!$B$4:$Z$4,0)),"")</f>
        <v>0</v>
      </c>
      <c r="DS225" s="3">
        <f>IFERROR(INDEX(COD_SALES!$B$5:$Z$500,MATCH(resource!$CC225,COD_SALES!$A$5:$A$500,0),MATCH(resource!DS$2,COD_SALES!$B$4:$Z$4,0)),"")</f>
        <v>26</v>
      </c>
      <c r="DT225" s="3">
        <f>IFERROR(INDEX(COD_SALES!$B$5:$Z$500,MATCH(resource!$CC225,COD_SALES!$A$5:$A$500,0),MATCH(resource!DT$2,COD_SALES!$B$4:$Z$4,0)),"")</f>
        <v>1</v>
      </c>
      <c r="DU225" s="3">
        <f>IFERROR(INDEX(COD_SALES!$B$5:$Z$500,MATCH(resource!$CC225,COD_SALES!$A$5:$A$500,0),MATCH(resource!DU$2,COD_SALES!$B$4:$Z$4,0)),"")</f>
        <v>27</v>
      </c>
      <c r="DV225" s="3">
        <f>IFERROR(INDEX(COD_SALES!$B$5:$Z$500,MATCH(resource!$CC225,COD_SALES!$A$5:$A$500,0),MATCH(resource!DV$2,COD_SALES!$B$4:$Z$4,0)),"")</f>
        <v>0</v>
      </c>
      <c r="DW225" s="3">
        <f>IFERROR(INDEX(COD_SALES!$B$5:$Z$500,MATCH(resource!$CC225,COD_SALES!$A$5:$A$500,0),MATCH(resource!DW$2,COD_SALES!$B$4:$Z$4,0)),"")</f>
        <v>25</v>
      </c>
      <c r="DX225" s="3">
        <f>IFERROR(INDEX(COD_SALES!$B$5:$Z$500,MATCH(resource!$CC225,COD_SALES!$A$5:$A$500,0),MATCH(resource!DX$2,COD_SALES!$B$4:$Z$4,0)),"")</f>
        <v>0</v>
      </c>
      <c r="DY225" s="3">
        <f>IFERROR(INDEX(COD_SALES!$B$5:$Z$500,MATCH(resource!$CC225,COD_SALES!$A$5:$A$500,0),MATCH(resource!DY$2,COD_SALES!$B$4:$Z$4,0)),"")</f>
        <v>5</v>
      </c>
      <c r="DZ225" s="3">
        <f>IFERROR(INDEX(COD_SALES!$B$5:$Z$500,MATCH(resource!$CC225,COD_SALES!$A$5:$A$500,0),MATCH(resource!DZ$2,COD_SALES!$B$4:$Z$4,0)),"")</f>
        <v>2</v>
      </c>
      <c r="EA225" s="3">
        <f>IFERROR(INDEX(COD_SALES!$B$5:$Z$500,MATCH(resource!$CC225,COD_SALES!$A$5:$A$500,0),MATCH(resource!EA$2,COD_SALES!$B$4:$Z$4,0)),"")</f>
        <v>1</v>
      </c>
      <c r="EB225" s="3">
        <f t="shared" si="92"/>
        <v>29556.41</v>
      </c>
      <c r="ED225" s="3">
        <f>IFERROR(VLOOKUP($CK225,depot_prod_sales!$B$5:$S$200,3,0),0)</f>
        <v>0</v>
      </c>
      <c r="EE225" s="3">
        <f>IFERROR(VLOOKUP($CK225,depot_prod_sales!$B$5:$S$200,4,0),0)</f>
        <v>0</v>
      </c>
      <c r="EF225" s="3">
        <f>IFERROR(VLOOKUP($CK225,depot_prod_sales!$B$5:$S$200,5,0),0)</f>
        <v>0</v>
      </c>
      <c r="EG225" s="3">
        <f>IFERROR(VLOOKUP($CK225,depot_prod_sales!$B$5:$S$200,6,0),0)</f>
        <v>0</v>
      </c>
      <c r="EH225" s="3">
        <f>IFERROR(VLOOKUP($CK225,depot_prod_sales!$B$5:$S$200,7,0),0)</f>
        <v>0</v>
      </c>
      <c r="EI225" s="3">
        <f>IFERROR(VLOOKUP($CK225,depot_prod_sales!$B$5:$S$200,8,0),0)</f>
        <v>0</v>
      </c>
      <c r="EJ225" s="3">
        <f>IFERROR(VLOOKUP($CK225,depot_prod_sales!$B$5:$S$200,9,0),0)</f>
        <v>0</v>
      </c>
      <c r="EK225" s="3">
        <f>IFERROR(VLOOKUP($CK225,depot_prod_sales!$B$5:$S$200,10,0),0)</f>
        <v>0</v>
      </c>
      <c r="EL225" s="3">
        <f>IFERROR(VLOOKUP($CK225,depot_prod_sales!$B$5:$S$200,11,0),0)</f>
        <v>0</v>
      </c>
      <c r="EM225" s="3">
        <f>IFERROR(VLOOKUP($CK225,depot_prod_sales!$B$5:$S$200,12,0),0)</f>
        <v>0</v>
      </c>
      <c r="EN225" s="3">
        <f>IFERROR(VLOOKUP($CK225,depot_prod_sales!$B$5:$S$200,13,0),0)</f>
        <v>0</v>
      </c>
      <c r="EO225" s="3">
        <f>IFERROR(VLOOKUP($CK225,depot_prod_sales!$B$5:$S$200,14,0),0)</f>
        <v>0</v>
      </c>
      <c r="EP225" s="3">
        <f>IFERROR(VLOOKUP($CK225,depot_prod_sales!$B$5:$S$200,15,0),0)</f>
        <v>0</v>
      </c>
      <c r="EQ225" s="3">
        <f>IFERROR(VLOOKUP($CK225,depot_prod_sales!$B$5:$S$200,16,0),0)</f>
        <v>0</v>
      </c>
      <c r="ER225" s="3">
        <f>IFERROR(VLOOKUP($CK225,depot_prod_sales!$B$5:$S$200,17,0),0)</f>
        <v>0</v>
      </c>
      <c r="ES225" s="3">
        <f>IFERROR(VLOOKUP($CK225,depot_prod_sales!$B$5:$S$200,18,0),0)</f>
        <v>0</v>
      </c>
      <c r="ET225" s="116">
        <f t="shared" si="93"/>
        <v>0</v>
      </c>
      <c r="EU225" s="116">
        <f t="shared" si="94"/>
        <v>0</v>
      </c>
      <c r="EW225" s="3">
        <f>IFERROR(VLOOKUP(CC225,data_pull!$AO$25:$AR$546,2,0),0)</f>
        <v>17</v>
      </c>
      <c r="EX225" s="1">
        <f>IFERROR(VLOOKUP(CC225,data_pull!$AO$25:$AR$546,4,0),0)</f>
        <v>190000</v>
      </c>
    </row>
    <row r="226" spans="13:154" x14ac:dyDescent="0.25"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4" t="str">
        <f>sales_data!B225</f>
        <v>Nasir Uddin Sarder</v>
      </c>
      <c r="AR226" s="4" t="str">
        <f>sales_data!C225</f>
        <v>Shahidul Islam-2</v>
      </c>
      <c r="AS226" s="5" t="str">
        <f t="shared" si="84"/>
        <v/>
      </c>
      <c r="AT226" s="4" t="str">
        <f>sales_data!I225</f>
        <v>Shahidul Islam-2 (Blank)</v>
      </c>
      <c r="AU226" s="4" t="str">
        <f>sales_data!W225</f>
        <v>Meghula (Tb)</v>
      </c>
      <c r="AV226" s="1">
        <f>sales_data!N225</f>
        <v>50293.21</v>
      </c>
      <c r="AW226" s="1">
        <f>sales_data!P225</f>
        <v>4</v>
      </c>
      <c r="AX226" s="3">
        <f ca="1">IFERROR(INDEX(INDIRECT("day_wise_sales_data!$B$2:$BZ$599"),MATCH(resource!$CC226,day_wise_sales_data!$A$2:$A$500,0),MATCH(resource!AX$2,INDIRECT("day_wise_sales_data!$B$1:$BZ$1"),0)),0)</f>
        <v>0</v>
      </c>
      <c r="AY226" s="3">
        <f ca="1">IFERROR(INDEX(INDIRECT("day_wise_sales_data!$B$2:$BZ$599"),MATCH(resource!$CC226,day_wise_sales_data!$A$2:$A$500,0),MATCH(resource!AY$2,INDIRECT("day_wise_sales_data!$B$1:$BZ$1"),0)),0)</f>
        <v>12197.53</v>
      </c>
      <c r="AZ226" s="3">
        <f ca="1">IFERROR(INDEX(INDIRECT("day_wise_sales_data!$B$2:$BZ$599"),MATCH(resource!$CC226,day_wise_sales_data!$A$2:$A$500,0),MATCH(resource!AZ$2,INDIRECT("day_wise_sales_data!$B$1:$BZ$1"),0)),0)</f>
        <v>0</v>
      </c>
      <c r="BA226" s="3">
        <f ca="1">IFERROR(INDEX(INDIRECT("day_wise_sales_data!$B$2:$BZ$599"),MATCH(resource!$CC226,day_wise_sales_data!$A$2:$A$500,0),MATCH(resource!BA$2,INDIRECT("day_wise_sales_data!$B$1:$BZ$1"),0)),0)</f>
        <v>0</v>
      </c>
      <c r="BB226" s="3">
        <f ca="1">IFERROR(INDEX(INDIRECT("day_wise_sales_data!$B$2:$BZ$599"),MATCH(resource!$CC226,day_wise_sales_data!$A$2:$A$500,0),MATCH(resource!BB$2,INDIRECT("day_wise_sales_data!$B$1:$BZ$1"),0)),0)</f>
        <v>0</v>
      </c>
      <c r="BC226" s="3">
        <f ca="1">IFERROR(INDEX(INDIRECT("day_wise_sales_data!$B$2:$BZ$599"),MATCH(resource!$CC226,day_wise_sales_data!$A$2:$A$500,0),MATCH(resource!BC$2,INDIRECT("day_wise_sales_data!$B$1:$BZ$1"),0)),0)</f>
        <v>0</v>
      </c>
      <c r="BD226" s="3">
        <f ca="1">IFERROR(INDEX(INDIRECT("day_wise_sales_data!$B$2:$BZ$599"),MATCH(resource!$CC226,day_wise_sales_data!$A$2:$A$500,0),MATCH(resource!BD$2,INDIRECT("day_wise_sales_data!$B$1:$BZ$1"),0)),0)</f>
        <v>0</v>
      </c>
      <c r="BE226" s="3">
        <f ca="1">IFERROR(INDEX(INDIRECT("day_wise_sales_data!$B$2:$BZ$599"),MATCH(resource!$CC226,day_wise_sales_data!$A$2:$A$500,0),MATCH(resource!BE$2,INDIRECT("day_wise_sales_data!$B$1:$BZ$1"),0)),0)</f>
        <v>0</v>
      </c>
      <c r="BF226" s="3">
        <f ca="1">IFERROR(INDEX(INDIRECT("day_wise_sales_data!$B$2:$BZ$599"),MATCH(resource!$CC226,day_wise_sales_data!$A$2:$A$500,0),MATCH(resource!BF$2,INDIRECT("day_wise_sales_data!$B$1:$BZ$1"),0)),0)</f>
        <v>0</v>
      </c>
      <c r="BG226" s="3">
        <f ca="1">IFERROR(INDEX(INDIRECT("day_wise_sales_data!$B$2:$BZ$599"),MATCH(resource!$CC226,day_wise_sales_data!$A$2:$A$500,0),MATCH(resource!BG$2,INDIRECT("day_wise_sales_data!$B$1:$BZ$1"),0)),0)</f>
        <v>0</v>
      </c>
      <c r="BH226" s="3">
        <f ca="1">IFERROR(INDEX(INDIRECT("day_wise_sales_data!$B$2:$BZ$599"),MATCH(resource!$CC226,day_wise_sales_data!$A$2:$A$500,0),MATCH(resource!BH$2,INDIRECT("day_wise_sales_data!$B$1:$BZ$1"),0)),0)</f>
        <v>2649.01</v>
      </c>
      <c r="BI226" s="3">
        <f ca="1">IFERROR(INDEX(INDIRECT("day_wise_sales_data!$B$2:$BZ$599"),MATCH(resource!$CC226,day_wise_sales_data!$A$2:$A$500,0),MATCH(resource!BI$2,INDIRECT("day_wise_sales_data!$B$1:$BZ$1"),0)),0)</f>
        <v>0</v>
      </c>
      <c r="BJ226" s="3">
        <f ca="1">IFERROR(INDEX(INDIRECT("day_wise_sales_data!$B$2:$BZ$599"),MATCH(resource!$CC226,day_wise_sales_data!$A$2:$A$500,0),MATCH(resource!BJ$2,INDIRECT("day_wise_sales_data!$B$1:$BZ$1"),0)),0)</f>
        <v>0</v>
      </c>
      <c r="BK226" s="3">
        <f ca="1">IFERROR(INDEX(INDIRECT("day_wise_sales_data!$B$2:$BZ$599"),MATCH(resource!$CC226,day_wise_sales_data!$A$2:$A$500,0),MATCH(resource!BK$2,INDIRECT("day_wise_sales_data!$B$1:$BZ$1"),0)),0)</f>
        <v>0</v>
      </c>
      <c r="BL226" s="3">
        <f ca="1">IFERROR(INDEX(INDIRECT("day_wise_sales_data!$B$2:$BZ$599"),MATCH(resource!$CC226,day_wise_sales_data!$A$2:$A$500,0),MATCH(resource!BL$2,INDIRECT("day_wise_sales_data!$B$1:$BZ$1"),0)),0)</f>
        <v>1059.5999999999999</v>
      </c>
      <c r="BM226" s="3">
        <f ca="1">IFERROR(INDEX(INDIRECT("day_wise_sales_data!$B$2:$BZ$599"),MATCH(resource!$CC226,day_wise_sales_data!$A$2:$A$500,0),MATCH(resource!BM$2,INDIRECT("day_wise_sales_data!$B$1:$BZ$1"),0)),0)</f>
        <v>0</v>
      </c>
      <c r="BN226" s="3">
        <f ca="1">IFERROR(INDEX(INDIRECT("day_wise_sales_data!$B$2:$BZ$599"),MATCH(resource!$CC226,day_wise_sales_data!$A$2:$A$500,0),MATCH(resource!BN$2,INDIRECT("day_wise_sales_data!$B$1:$BZ$1"),0)),0)</f>
        <v>0</v>
      </c>
      <c r="BO226" s="3">
        <f ca="1">IFERROR(INDEX(INDIRECT("day_wise_sales_data!$B$2:$BZ$599"),MATCH(resource!$CC226,day_wise_sales_data!$A$2:$A$500,0),MATCH(resource!BO$2,INDIRECT("day_wise_sales_data!$B$1:$BZ$1"),0)),0)</f>
        <v>2221.96</v>
      </c>
      <c r="BP226" s="3">
        <f ca="1">IFERROR(INDEX(INDIRECT("day_wise_sales_data!$B$2:$BZ$599"),MATCH(resource!$CC226,day_wise_sales_data!$A$2:$A$500,0),MATCH(resource!BP$2,INDIRECT("day_wise_sales_data!$B$1:$BZ$1"),0)),0)</f>
        <v>0</v>
      </c>
      <c r="BQ226" s="3">
        <f ca="1">IFERROR(INDEX(INDIRECT("day_wise_sales_data!$B$2:$BZ$599"),MATCH(resource!$CC226,day_wise_sales_data!$A$2:$A$500,0),MATCH(resource!BQ$2,INDIRECT("day_wise_sales_data!$B$1:$BZ$1"),0)),0)</f>
        <v>0</v>
      </c>
      <c r="BR226" s="3">
        <f ca="1">IFERROR(INDEX(INDIRECT("day_wise_sales_data!$B$2:$BZ$599"),MATCH(resource!$CC226,day_wise_sales_data!$A$2:$A$500,0),MATCH(resource!BR$2,INDIRECT("day_wise_sales_data!$B$1:$BZ$1"),0)),0)</f>
        <v>0</v>
      </c>
      <c r="BS226" s="3">
        <f ca="1">IFERROR(INDEX(INDIRECT("day_wise_sales_data!$B$2:$BZ$599"),MATCH(resource!$CC226,day_wise_sales_data!$A$2:$A$500,0),MATCH(resource!BS$2,INDIRECT("day_wise_sales_data!$B$1:$BZ$1"),0)),0)</f>
        <v>32165.11</v>
      </c>
      <c r="BT226" s="3">
        <f ca="1">IFERROR(INDEX(INDIRECT("day_wise_sales_data!$B$2:$BZ$599"),MATCH(resource!$CC226,day_wise_sales_data!$A$2:$A$500,0),MATCH(resource!BT$2,INDIRECT("day_wise_sales_data!$B$1:$BZ$1"),0)),0)</f>
        <v>0</v>
      </c>
      <c r="BU226" s="3">
        <f ca="1">IFERROR(INDEX(INDIRECT("day_wise_sales_data!$B$2:$BZ$599"),MATCH(resource!$CC226,day_wise_sales_data!$A$2:$A$500,0),MATCH(resource!BU$2,INDIRECT("day_wise_sales_data!$B$1:$BZ$1"),0)),0)</f>
        <v>0</v>
      </c>
      <c r="BV226" s="3">
        <f ca="1">IFERROR(INDEX(INDIRECT("day_wise_sales_data!$B$2:$BZ$599"),MATCH(resource!$CC226,day_wise_sales_data!$A$2:$A$500,0),MATCH(resource!BV$2,INDIRECT("day_wise_sales_data!$B$1:$BZ$1"),0)),0)</f>
        <v>0</v>
      </c>
      <c r="BW226" s="3">
        <f ca="1">IFERROR(INDEX(INDIRECT("day_wise_sales_data!$B$2:$BZ$599"),MATCH(resource!$CC226,day_wise_sales_data!$A$2:$A$500,0),MATCH(resource!BW$2,INDIRECT("day_wise_sales_data!$B$1:$BZ$1"),0)),0)</f>
        <v>0</v>
      </c>
      <c r="BX226" s="3">
        <f ca="1">IFERROR(INDEX(INDIRECT("day_wise_sales_data!$B$2:$BZ$599"),MATCH(resource!$CC226,day_wise_sales_data!$A$2:$A$500,0),MATCH(resource!BX$2,INDIRECT("day_wise_sales_data!$B$1:$BZ$1"),0)),0)</f>
        <v>0</v>
      </c>
      <c r="BY226" s="3">
        <f ca="1">IFERROR(INDEX(INDIRECT("day_wise_sales_data!$B$2:$BZ$599"),MATCH(resource!$CC226,day_wise_sales_data!$A$2:$A$500,0),MATCH(resource!BY$2,INDIRECT("day_wise_sales_data!$B$1:$BZ$1"),0)),0)</f>
        <v>0</v>
      </c>
      <c r="BZ226" s="3">
        <f ca="1">IFERROR(INDEX(INDIRECT("day_wise_sales_data!$B$2:$BZ$599"),MATCH(resource!$CC226,day_wise_sales_data!$A$2:$A$500,0),MATCH(resource!BZ$2,INDIRECT("day_wise_sales_data!$B$1:$BZ$1"),0)),0)</f>
        <v>0</v>
      </c>
      <c r="CA226" s="3" t="str">
        <f ca="1">IFERROR(INDEX(INDIRECT("day_wise_sales_data!$B$2:$BZ$599"),MATCH(resource!$CC226,day_wise_sales_data!$A$2:$A$500,0),MATCH(resource!CA$2,INDIRECT("day_wise_sales_data!$B$1:$BZ$1"),0)),0)</f>
        <v>dd</v>
      </c>
      <c r="CC226" s="4" t="str">
        <f>sales_data!H225</f>
        <v>DHK05073</v>
      </c>
      <c r="CD226" s="1">
        <v>224</v>
      </c>
      <c r="CE226" s="1" t="str">
        <f>IF(AQ226=report!$AQ$3,resource!CD226,"")</f>
        <v/>
      </c>
      <c r="CF226" s="5" t="str">
        <f>IFERROR(SMALL($CE$3:$CE$1001,ROWS($CE$3:CE226)),"")</f>
        <v/>
      </c>
      <c r="CH226">
        <f>IFERROR(VLOOKUP($CC226,data_pull!$E$22:$G$700,2,0),0)</f>
        <v>50293.21</v>
      </c>
      <c r="CI226" s="1">
        <f t="shared" si="86"/>
        <v>154</v>
      </c>
      <c r="CJ226" s="1">
        <f t="shared" si="85"/>
        <v>0</v>
      </c>
      <c r="CK226" s="1" t="s">
        <v>1491</v>
      </c>
      <c r="CL226" s="1">
        <f t="shared" si="87"/>
        <v>111</v>
      </c>
      <c r="CM226" s="1" t="str">
        <f>IFERROR(VLOOKUP($CK226,stock_data!$B$3:$W$612,2,0),0)</f>
        <v>LIVOTON SYRUP 3.40gm/5ml</v>
      </c>
      <c r="CN226" s="1" t="str">
        <f>IFERROR(VLOOKUP($CK226,stock_data!$B$3:$W$612,4,0),0)</f>
        <v>200ml</v>
      </c>
      <c r="CO226" s="1">
        <f>IFERROR(VLOOKUP($CK226,stock_data!$B$3:$W$612,5,0),0)</f>
        <v>202.4</v>
      </c>
      <c r="CP226" s="3">
        <f t="shared" si="88"/>
        <v>0</v>
      </c>
      <c r="CQ226" s="3">
        <f t="shared" si="89"/>
        <v>0</v>
      </c>
      <c r="CR226" s="1">
        <f>IFERROR(VLOOKUP($CK226,stock_data!$B$3:$W$612,6,0),0)</f>
        <v>0</v>
      </c>
      <c r="CS226" s="1">
        <f>IFERROR(VLOOKUP($CK226,stock_data!$B$3:$W$612,7,0),0)</f>
        <v>0</v>
      </c>
      <c r="CT226" s="1">
        <f>IFERROR(VLOOKUP($CK226,stock_data!$B$3:$W$612,8,0),0)</f>
        <v>0</v>
      </c>
      <c r="CU226" s="1">
        <f>IFERROR(VLOOKUP($CK226,stock_data!$B$3:$W$612,9,0),0)</f>
        <v>0</v>
      </c>
      <c r="CV226" s="1">
        <f>IFERROR(VLOOKUP($CK226,stock_data!$B$3:$W$612,10,0),0)</f>
        <v>0</v>
      </c>
      <c r="CW226" s="1">
        <f>IFERROR(VLOOKUP($CK226,stock_data!$B$3:$W$612,11,0),0)</f>
        <v>0</v>
      </c>
      <c r="CX226" s="1">
        <f>IFERROR(VLOOKUP($CK226,stock_data!$B$3:$W$612,12,0),0)</f>
        <v>0</v>
      </c>
      <c r="CY226" s="1">
        <f>IFERROR(VLOOKUP($CK226,stock_data!$B$3:$W$612,13,0),0)</f>
        <v>0</v>
      </c>
      <c r="CZ226" s="1">
        <f>IFERROR(VLOOKUP($CK226,stock_data!$B$3:$W$612,14,0),0)</f>
        <v>0</v>
      </c>
      <c r="DA226" s="1">
        <f>IFERROR(VLOOKUP($CK226,stock_data!$B$3:$W$612,15,0),0)</f>
        <v>0</v>
      </c>
      <c r="DB226" s="1">
        <f>IFERROR(VLOOKUP($CK226,stock_data!$B$3:$W$612,16,0),0)</f>
        <v>0</v>
      </c>
      <c r="DC226" s="1">
        <f>IFERROR(VLOOKUP($CK226,stock_data!$B$3:$W$612,17,0),0)</f>
        <v>0</v>
      </c>
      <c r="DD226" s="1">
        <f>IFERROR(VLOOKUP($CK226,stock_data!$B$3:$W$612,18,0),0)</f>
        <v>0</v>
      </c>
      <c r="DE226" s="1">
        <f>IFERROR(VLOOKUP($CK226,stock_data!$B$3:$W$612,19,0),0)</f>
        <v>0</v>
      </c>
      <c r="DF226" s="1">
        <f>IFERROR(VLOOKUP($CK226,stock_data!$B$3:$W$612,20,0),0)</f>
        <v>0</v>
      </c>
      <c r="DG226" s="1">
        <f>IFERROR(VLOOKUP($CK226,stock_data!$B$3:$W$612,21,0),0)</f>
        <v>0</v>
      </c>
      <c r="DH226" s="1">
        <f>IFERROR(VLOOKUP($CK226,stock_data!$B$3:$W$612,22,0),0)</f>
        <v>0</v>
      </c>
      <c r="DI226" s="1">
        <f t="shared" si="90"/>
        <v>0</v>
      </c>
      <c r="DJ226" s="1">
        <f t="shared" si="91"/>
        <v>0</v>
      </c>
      <c r="DK226" s="3">
        <f>IFERROR(INDEX(COD_SALES!$B$5:$Z$500,MATCH(resource!$CC226,COD_SALES!$A$5:$A$500,0),MATCH(resource!DK$2,COD_SALES!$B$4:$Z$4,0)),"")</f>
        <v>20</v>
      </c>
      <c r="DL226" s="3">
        <f>IFERROR(INDEX(COD_SALES!$B$5:$Z$500,MATCH(resource!$CC226,COD_SALES!$A$5:$A$500,0),MATCH(resource!DL$2,COD_SALES!$B$4:$Z$4,0)),"")</f>
        <v>20</v>
      </c>
      <c r="DM226" s="3">
        <f>IFERROR(INDEX(COD_SALES!$B$5:$Z$500,MATCH(resource!$CC226,COD_SALES!$A$5:$A$500,0),MATCH(resource!DM$2,COD_SALES!$B$4:$Z$4,0)),"")</f>
        <v>0</v>
      </c>
      <c r="DN226" s="3" t="str">
        <f>IFERROR(INDEX(COD_SALES!$B$5:$Z$500,MATCH(resource!$CC226,COD_SALES!$A$5:$A$500,0),MATCH(resource!DN$2,COD_SALES!$B$4:$Z$4,0)),"")</f>
        <v/>
      </c>
      <c r="DO226" s="3">
        <f>IFERROR(INDEX(COD_SALES!$B$5:$Z$500,MATCH(resource!$CC226,COD_SALES!$A$5:$A$500,0),MATCH(resource!DO$2,COD_SALES!$B$4:$Z$4,0)),"")</f>
        <v>0</v>
      </c>
      <c r="DP226" s="3">
        <f>IFERROR(INDEX(COD_SALES!$B$5:$Z$500,MATCH(resource!$CC226,COD_SALES!$A$5:$A$500,0),MATCH(resource!DP$2,COD_SALES!$B$4:$Z$4,0)),"")</f>
        <v>0</v>
      </c>
      <c r="DQ226" s="3" t="str">
        <f>IFERROR(INDEX(COD_SALES!$B$5:$Z$500,MATCH(resource!$CC226,COD_SALES!$A$5:$A$500,0),MATCH(resource!DQ$2,COD_SALES!$B$4:$Z$4,0)),"")</f>
        <v/>
      </c>
      <c r="DR226" s="3">
        <f>IFERROR(INDEX(COD_SALES!$B$5:$Z$500,MATCH(resource!$CC226,COD_SALES!$A$5:$A$500,0),MATCH(resource!DR$2,COD_SALES!$B$4:$Z$4,0)),"")</f>
        <v>0</v>
      </c>
      <c r="DS226" s="3">
        <f>IFERROR(INDEX(COD_SALES!$B$5:$Z$500,MATCH(resource!$CC226,COD_SALES!$A$5:$A$500,0),MATCH(resource!DS$2,COD_SALES!$B$4:$Z$4,0)),"")</f>
        <v>32</v>
      </c>
      <c r="DT226" s="3">
        <f>IFERROR(INDEX(COD_SALES!$B$5:$Z$500,MATCH(resource!$CC226,COD_SALES!$A$5:$A$500,0),MATCH(resource!DT$2,COD_SALES!$B$4:$Z$4,0)),"")</f>
        <v>14</v>
      </c>
      <c r="DU226" s="3">
        <f>IFERROR(INDEX(COD_SALES!$B$5:$Z$500,MATCH(resource!$CC226,COD_SALES!$A$5:$A$500,0),MATCH(resource!DU$2,COD_SALES!$B$4:$Z$4,0)),"")</f>
        <v>0</v>
      </c>
      <c r="DV226" s="3">
        <f>IFERROR(INDEX(COD_SALES!$B$5:$Z$500,MATCH(resource!$CC226,COD_SALES!$A$5:$A$500,0),MATCH(resource!DV$2,COD_SALES!$B$4:$Z$4,0)),"")</f>
        <v>0</v>
      </c>
      <c r="DW226" s="3">
        <f>IFERROR(INDEX(COD_SALES!$B$5:$Z$500,MATCH(resource!$CC226,COD_SALES!$A$5:$A$500,0),MATCH(resource!DW$2,COD_SALES!$B$4:$Z$4,0)),"")</f>
        <v>22</v>
      </c>
      <c r="DX226" s="3">
        <f>IFERROR(INDEX(COD_SALES!$B$5:$Z$500,MATCH(resource!$CC226,COD_SALES!$A$5:$A$500,0),MATCH(resource!DX$2,COD_SALES!$B$4:$Z$4,0)),"")</f>
        <v>0</v>
      </c>
      <c r="DY226" s="3">
        <f>IFERROR(INDEX(COD_SALES!$B$5:$Z$500,MATCH(resource!$CC226,COD_SALES!$A$5:$A$500,0),MATCH(resource!DY$2,COD_SALES!$B$4:$Z$4,0)),"")</f>
        <v>0</v>
      </c>
      <c r="DZ226" s="3">
        <f>IFERROR(INDEX(COD_SALES!$B$5:$Z$500,MATCH(resource!$CC226,COD_SALES!$A$5:$A$500,0),MATCH(resource!DZ$2,COD_SALES!$B$4:$Z$4,0)),"")</f>
        <v>0</v>
      </c>
      <c r="EA226" s="3">
        <f>IFERROR(INDEX(COD_SALES!$B$5:$Z$500,MATCH(resource!$CC226,COD_SALES!$A$5:$A$500,0),MATCH(resource!EA$2,COD_SALES!$B$4:$Z$4,0)),"")</f>
        <v>0</v>
      </c>
      <c r="EB226" s="3">
        <f t="shared" si="92"/>
        <v>29159.4</v>
      </c>
      <c r="ED226" s="3">
        <f>IFERROR(VLOOKUP($CK226,depot_prod_sales!$B$5:$S$200,3,0),0)</f>
        <v>0</v>
      </c>
      <c r="EE226" s="3">
        <f>IFERROR(VLOOKUP($CK226,depot_prod_sales!$B$5:$S$200,4,0),0)</f>
        <v>0</v>
      </c>
      <c r="EF226" s="3">
        <f>IFERROR(VLOOKUP($CK226,depot_prod_sales!$B$5:$S$200,5,0),0)</f>
        <v>0</v>
      </c>
      <c r="EG226" s="3">
        <f>IFERROR(VLOOKUP($CK226,depot_prod_sales!$B$5:$S$200,6,0),0)</f>
        <v>0</v>
      </c>
      <c r="EH226" s="3">
        <f>IFERROR(VLOOKUP($CK226,depot_prod_sales!$B$5:$S$200,7,0),0)</f>
        <v>0</v>
      </c>
      <c r="EI226" s="3">
        <f>IFERROR(VLOOKUP($CK226,depot_prod_sales!$B$5:$S$200,8,0),0)</f>
        <v>0</v>
      </c>
      <c r="EJ226" s="3">
        <f>IFERROR(VLOOKUP($CK226,depot_prod_sales!$B$5:$S$200,9,0),0)</f>
        <v>0</v>
      </c>
      <c r="EK226" s="3">
        <f>IFERROR(VLOOKUP($CK226,depot_prod_sales!$B$5:$S$200,10,0),0)</f>
        <v>0</v>
      </c>
      <c r="EL226" s="3">
        <f>IFERROR(VLOOKUP($CK226,depot_prod_sales!$B$5:$S$200,11,0),0)</f>
        <v>0</v>
      </c>
      <c r="EM226" s="3">
        <f>IFERROR(VLOOKUP($CK226,depot_prod_sales!$B$5:$S$200,12,0),0)</f>
        <v>0</v>
      </c>
      <c r="EN226" s="3">
        <f>IFERROR(VLOOKUP($CK226,depot_prod_sales!$B$5:$S$200,13,0),0)</f>
        <v>0</v>
      </c>
      <c r="EO226" s="3">
        <f>IFERROR(VLOOKUP($CK226,depot_prod_sales!$B$5:$S$200,14,0),0)</f>
        <v>0</v>
      </c>
      <c r="EP226" s="3">
        <f>IFERROR(VLOOKUP($CK226,depot_prod_sales!$B$5:$S$200,15,0),0)</f>
        <v>0</v>
      </c>
      <c r="EQ226" s="3">
        <f>IFERROR(VLOOKUP($CK226,depot_prod_sales!$B$5:$S$200,16,0),0)</f>
        <v>0</v>
      </c>
      <c r="ER226" s="3">
        <f>IFERROR(VLOOKUP($CK226,depot_prod_sales!$B$5:$S$200,17,0),0)</f>
        <v>0</v>
      </c>
      <c r="ES226" s="3">
        <f>IFERROR(VLOOKUP($CK226,depot_prod_sales!$B$5:$S$200,18,0),0)</f>
        <v>0</v>
      </c>
      <c r="ET226" s="116">
        <f t="shared" si="93"/>
        <v>0</v>
      </c>
      <c r="EU226" s="116">
        <f t="shared" si="94"/>
        <v>0</v>
      </c>
      <c r="EW226" s="3">
        <f>IFERROR(VLOOKUP(CC226,data_pull!$AO$25:$AR$546,2,0),0)</f>
        <v>3</v>
      </c>
      <c r="EX226" s="1">
        <f>IFERROR(VLOOKUP(CC226,data_pull!$AO$25:$AR$546,4,0),0)</f>
        <v>190000</v>
      </c>
    </row>
    <row r="227" spans="13:154" x14ac:dyDescent="0.25"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4" t="str">
        <f>sales_data!B226</f>
        <v>Nasir Uddin Sarder</v>
      </c>
      <c r="AR227" s="4" t="str">
        <f>sales_data!C226</f>
        <v>Shohel Rana-2</v>
      </c>
      <c r="AS227" s="5" t="str">
        <f t="shared" si="84"/>
        <v>Shohel Rana-2</v>
      </c>
      <c r="AT227" s="4" t="str">
        <f>sales_data!I226</f>
        <v>AL Amin Sheikh</v>
      </c>
      <c r="AU227" s="4" t="str">
        <f>sales_data!W226</f>
        <v>Zinzira (Cb)</v>
      </c>
      <c r="AV227" s="1">
        <f>sales_data!N226</f>
        <v>100832.7</v>
      </c>
      <c r="AW227" s="1">
        <f>sales_data!P226</f>
        <v>48</v>
      </c>
      <c r="AX227" s="3">
        <f ca="1">IFERROR(INDEX(INDIRECT("day_wise_sales_data!$B$2:$BZ$599"),MATCH(resource!$CC227,day_wise_sales_data!$A$2:$A$500,0),MATCH(resource!AX$2,INDIRECT("day_wise_sales_data!$B$1:$BZ$1"),0)),0)</f>
        <v>0</v>
      </c>
      <c r="AY227" s="3">
        <f ca="1">IFERROR(INDEX(INDIRECT("day_wise_sales_data!$B$2:$BZ$599"),MATCH(resource!$CC227,day_wise_sales_data!$A$2:$A$500,0),MATCH(resource!AY$2,INDIRECT("day_wise_sales_data!$B$1:$BZ$1"),0)),0)</f>
        <v>0</v>
      </c>
      <c r="AZ227" s="3">
        <f ca="1">IFERROR(INDEX(INDIRECT("day_wise_sales_data!$B$2:$BZ$599"),MATCH(resource!$CC227,day_wise_sales_data!$A$2:$A$500,0),MATCH(resource!AZ$2,INDIRECT("day_wise_sales_data!$B$1:$BZ$1"),0)),0)</f>
        <v>0</v>
      </c>
      <c r="BA227" s="3">
        <f ca="1">IFERROR(INDEX(INDIRECT("day_wise_sales_data!$B$2:$BZ$599"),MATCH(resource!$CC227,day_wise_sales_data!$A$2:$A$500,0),MATCH(resource!BA$2,INDIRECT("day_wise_sales_data!$B$1:$BZ$1"),0)),0)</f>
        <v>0</v>
      </c>
      <c r="BB227" s="3">
        <f ca="1">IFERROR(INDEX(INDIRECT("day_wise_sales_data!$B$2:$BZ$599"),MATCH(resource!$CC227,day_wise_sales_data!$A$2:$A$500,0),MATCH(resource!BB$2,INDIRECT("day_wise_sales_data!$B$1:$BZ$1"),0)),0)</f>
        <v>4065.82</v>
      </c>
      <c r="BC227" s="3">
        <f ca="1">IFERROR(INDEX(INDIRECT("day_wise_sales_data!$B$2:$BZ$599"),MATCH(resource!$CC227,day_wise_sales_data!$A$2:$A$500,0),MATCH(resource!BC$2,INDIRECT("day_wise_sales_data!$B$1:$BZ$1"),0)),0)</f>
        <v>0</v>
      </c>
      <c r="BD227" s="3">
        <f ca="1">IFERROR(INDEX(INDIRECT("day_wise_sales_data!$B$2:$BZ$599"),MATCH(resource!$CC227,day_wise_sales_data!$A$2:$A$500,0),MATCH(resource!BD$2,INDIRECT("day_wise_sales_data!$B$1:$BZ$1"),0)),0)</f>
        <v>0</v>
      </c>
      <c r="BE227" s="3">
        <f ca="1">IFERROR(INDEX(INDIRECT("day_wise_sales_data!$B$2:$BZ$599"),MATCH(resource!$CC227,day_wise_sales_data!$A$2:$A$500,0),MATCH(resource!BE$2,INDIRECT("day_wise_sales_data!$B$1:$BZ$1"),0)),0)</f>
        <v>0</v>
      </c>
      <c r="BF227" s="3">
        <f ca="1">IFERROR(INDEX(INDIRECT("day_wise_sales_data!$B$2:$BZ$599"),MATCH(resource!$CC227,day_wise_sales_data!$A$2:$A$500,0),MATCH(resource!BF$2,INDIRECT("day_wise_sales_data!$B$1:$BZ$1"),0)),0)</f>
        <v>0</v>
      </c>
      <c r="BG227" s="3">
        <f ca="1">IFERROR(INDEX(INDIRECT("day_wise_sales_data!$B$2:$BZ$599"),MATCH(resource!$CC227,day_wise_sales_data!$A$2:$A$500,0),MATCH(resource!BG$2,INDIRECT("day_wise_sales_data!$B$1:$BZ$1"),0)),0)</f>
        <v>0</v>
      </c>
      <c r="BH227" s="3">
        <f ca="1">IFERROR(INDEX(INDIRECT("day_wise_sales_data!$B$2:$BZ$599"),MATCH(resource!$CC227,day_wise_sales_data!$A$2:$A$500,0),MATCH(resource!BH$2,INDIRECT("day_wise_sales_data!$B$1:$BZ$1"),0)),0)</f>
        <v>26397.43</v>
      </c>
      <c r="BI227" s="3">
        <f ca="1">IFERROR(INDEX(INDIRECT("day_wise_sales_data!$B$2:$BZ$599"),MATCH(resource!$CC227,day_wise_sales_data!$A$2:$A$500,0),MATCH(resource!BI$2,INDIRECT("day_wise_sales_data!$B$1:$BZ$1"),0)),0)</f>
        <v>0</v>
      </c>
      <c r="BJ227" s="3">
        <f ca="1">IFERROR(INDEX(INDIRECT("day_wise_sales_data!$B$2:$BZ$599"),MATCH(resource!$CC227,day_wise_sales_data!$A$2:$A$500,0),MATCH(resource!BJ$2,INDIRECT("day_wise_sales_data!$B$1:$BZ$1"),0)),0)</f>
        <v>0</v>
      </c>
      <c r="BK227" s="3">
        <f ca="1">IFERROR(INDEX(INDIRECT("day_wise_sales_data!$B$2:$BZ$599"),MATCH(resource!$CC227,day_wise_sales_data!$A$2:$A$500,0),MATCH(resource!BK$2,INDIRECT("day_wise_sales_data!$B$1:$BZ$1"),0)),0)</f>
        <v>0</v>
      </c>
      <c r="BL227" s="3">
        <f ca="1">IFERROR(INDEX(INDIRECT("day_wise_sales_data!$B$2:$BZ$599"),MATCH(resource!$CC227,day_wise_sales_data!$A$2:$A$500,0),MATCH(resource!BL$2,INDIRECT("day_wise_sales_data!$B$1:$BZ$1"),0)),0)</f>
        <v>1478.49</v>
      </c>
      <c r="BM227" s="3">
        <f ca="1">IFERROR(INDEX(INDIRECT("day_wise_sales_data!$B$2:$BZ$599"),MATCH(resource!$CC227,day_wise_sales_data!$A$2:$A$500,0),MATCH(resource!BM$2,INDIRECT("day_wise_sales_data!$B$1:$BZ$1"),0)),0)</f>
        <v>0</v>
      </c>
      <c r="BN227" s="3">
        <f ca="1">IFERROR(INDEX(INDIRECT("day_wise_sales_data!$B$2:$BZ$599"),MATCH(resource!$CC227,day_wise_sales_data!$A$2:$A$500,0),MATCH(resource!BN$2,INDIRECT("day_wise_sales_data!$B$1:$BZ$1"),0)),0)</f>
        <v>0</v>
      </c>
      <c r="BO227" s="3">
        <f ca="1">IFERROR(INDEX(INDIRECT("day_wise_sales_data!$B$2:$BZ$599"),MATCH(resource!$CC227,day_wise_sales_data!$A$2:$A$500,0),MATCH(resource!BO$2,INDIRECT("day_wise_sales_data!$B$1:$BZ$1"),0)),0)</f>
        <v>0</v>
      </c>
      <c r="BP227" s="3">
        <f ca="1">IFERROR(INDEX(INDIRECT("day_wise_sales_data!$B$2:$BZ$599"),MATCH(resource!$CC227,day_wise_sales_data!$A$2:$A$500,0),MATCH(resource!BP$2,INDIRECT("day_wise_sales_data!$B$1:$BZ$1"),0)),0)</f>
        <v>0</v>
      </c>
      <c r="BQ227" s="3">
        <f ca="1">IFERROR(INDEX(INDIRECT("day_wise_sales_data!$B$2:$BZ$599"),MATCH(resource!$CC227,day_wise_sales_data!$A$2:$A$500,0),MATCH(resource!BQ$2,INDIRECT("day_wise_sales_data!$B$1:$BZ$1"),0)),0)</f>
        <v>0</v>
      </c>
      <c r="BR227" s="3">
        <f ca="1">IFERROR(INDEX(INDIRECT("day_wise_sales_data!$B$2:$BZ$599"),MATCH(resource!$CC227,day_wise_sales_data!$A$2:$A$500,0),MATCH(resource!BR$2,INDIRECT("day_wise_sales_data!$B$1:$BZ$1"),0)),0)</f>
        <v>2538.77</v>
      </c>
      <c r="BS227" s="3">
        <f ca="1">IFERROR(INDEX(INDIRECT("day_wise_sales_data!$B$2:$BZ$599"),MATCH(resource!$CC227,day_wise_sales_data!$A$2:$A$500,0),MATCH(resource!BS$2,INDIRECT("day_wise_sales_data!$B$1:$BZ$1"),0)),0)</f>
        <v>0</v>
      </c>
      <c r="BT227" s="3">
        <f ca="1">IFERROR(INDEX(INDIRECT("day_wise_sales_data!$B$2:$BZ$599"),MATCH(resource!$CC227,day_wise_sales_data!$A$2:$A$500,0),MATCH(resource!BT$2,INDIRECT("day_wise_sales_data!$B$1:$BZ$1"),0)),0)</f>
        <v>26399.97</v>
      </c>
      <c r="BU227" s="3">
        <f ca="1">IFERROR(INDEX(INDIRECT("day_wise_sales_data!$B$2:$BZ$599"),MATCH(resource!$CC227,day_wise_sales_data!$A$2:$A$500,0),MATCH(resource!BU$2,INDIRECT("day_wise_sales_data!$B$1:$BZ$1"),0)),0)</f>
        <v>22624.04</v>
      </c>
      <c r="BV227" s="3">
        <f ca="1">IFERROR(INDEX(INDIRECT("day_wise_sales_data!$B$2:$BZ$599"),MATCH(resource!$CC227,day_wise_sales_data!$A$2:$A$500,0),MATCH(resource!BV$2,INDIRECT("day_wise_sales_data!$B$1:$BZ$1"),0)),0)</f>
        <v>0</v>
      </c>
      <c r="BW227" s="3">
        <f ca="1">IFERROR(INDEX(INDIRECT("day_wise_sales_data!$B$2:$BZ$599"),MATCH(resource!$CC227,day_wise_sales_data!$A$2:$A$500,0),MATCH(resource!BW$2,INDIRECT("day_wise_sales_data!$B$1:$BZ$1"),0)),0)</f>
        <v>0</v>
      </c>
      <c r="BX227" s="3">
        <f ca="1">IFERROR(INDEX(INDIRECT("day_wise_sales_data!$B$2:$BZ$599"),MATCH(resource!$CC227,day_wise_sales_data!$A$2:$A$500,0),MATCH(resource!BX$2,INDIRECT("day_wise_sales_data!$B$1:$BZ$1"),0)),0)</f>
        <v>0</v>
      </c>
      <c r="BY227" s="3">
        <f ca="1">IFERROR(INDEX(INDIRECT("day_wise_sales_data!$B$2:$BZ$599"),MATCH(resource!$CC227,day_wise_sales_data!$A$2:$A$500,0),MATCH(resource!BY$2,INDIRECT("day_wise_sales_data!$B$1:$BZ$1"),0)),0)</f>
        <v>18388.47</v>
      </c>
      <c r="BZ227" s="3">
        <f ca="1">IFERROR(INDEX(INDIRECT("day_wise_sales_data!$B$2:$BZ$599"),MATCH(resource!$CC227,day_wise_sales_data!$A$2:$A$500,0),MATCH(resource!BZ$2,INDIRECT("day_wise_sales_data!$B$1:$BZ$1"),0)),0)</f>
        <v>0</v>
      </c>
      <c r="CA227" s="3" t="str">
        <f ca="1">IFERROR(INDEX(INDIRECT("day_wise_sales_data!$B$2:$BZ$599"),MATCH(resource!$CC227,day_wise_sales_data!$A$2:$A$500,0),MATCH(resource!CA$2,INDIRECT("day_wise_sales_data!$B$1:$BZ$1"),0)),0)</f>
        <v>dd</v>
      </c>
      <c r="CC227" s="4" t="str">
        <f>sales_data!H226</f>
        <v>DHK112034</v>
      </c>
      <c r="CD227" s="1">
        <v>225</v>
      </c>
      <c r="CE227" s="1" t="str">
        <f>IF(AQ227=report!$AQ$3,resource!CD227,"")</f>
        <v/>
      </c>
      <c r="CF227" s="5" t="str">
        <f>IFERROR(SMALL($CE$3:$CE$1001,ROWS($CE$3:CE227)),"")</f>
        <v/>
      </c>
      <c r="CH227">
        <f>IFERROR(VLOOKUP($CC227,data_pull!$E$22:$G$700,2,0),0)</f>
        <v>100832.7</v>
      </c>
      <c r="CI227" s="1">
        <f t="shared" si="86"/>
        <v>154</v>
      </c>
      <c r="CJ227" s="1">
        <f t="shared" si="85"/>
        <v>0</v>
      </c>
      <c r="CK227" s="1" t="s">
        <v>1493</v>
      </c>
      <c r="CL227" s="1">
        <f t="shared" si="87"/>
        <v>111</v>
      </c>
      <c r="CM227" s="1" t="str">
        <f>IFERROR(VLOOKUP($CK227,stock_data!$B$3:$W$612,2,0),0)</f>
        <v>LOGAT-400 TABLET</v>
      </c>
      <c r="CN227" s="1" t="str">
        <f>IFERROR(VLOOKUP($CK227,stock_data!$B$3:$W$612,4,0),0)</f>
        <v>5x4's</v>
      </c>
      <c r="CO227" s="1">
        <f>IFERROR(VLOOKUP($CK227,stock_data!$B$3:$W$612,5,0),0)</f>
        <v>170</v>
      </c>
      <c r="CP227" s="3">
        <f t="shared" si="88"/>
        <v>0</v>
      </c>
      <c r="CQ227" s="3">
        <f t="shared" si="89"/>
        <v>0</v>
      </c>
      <c r="CR227" s="1">
        <f>IFERROR(VLOOKUP($CK227,stock_data!$B$3:$W$612,6,0),0)</f>
        <v>0</v>
      </c>
      <c r="CS227" s="1">
        <f>IFERROR(VLOOKUP($CK227,stock_data!$B$3:$W$612,7,0),0)</f>
        <v>0</v>
      </c>
      <c r="CT227" s="1">
        <f>IFERROR(VLOOKUP($CK227,stock_data!$B$3:$W$612,8,0),0)</f>
        <v>0</v>
      </c>
      <c r="CU227" s="1">
        <f>IFERROR(VLOOKUP($CK227,stock_data!$B$3:$W$612,9,0),0)</f>
        <v>0</v>
      </c>
      <c r="CV227" s="1">
        <f>IFERROR(VLOOKUP($CK227,stock_data!$B$3:$W$612,10,0),0)</f>
        <v>0</v>
      </c>
      <c r="CW227" s="1">
        <f>IFERROR(VLOOKUP($CK227,stock_data!$B$3:$W$612,11,0),0)</f>
        <v>0</v>
      </c>
      <c r="CX227" s="1">
        <f>IFERROR(VLOOKUP($CK227,stock_data!$B$3:$W$612,12,0),0)</f>
        <v>0</v>
      </c>
      <c r="CY227" s="1">
        <f>IFERROR(VLOOKUP($CK227,stock_data!$B$3:$W$612,13,0),0)</f>
        <v>0</v>
      </c>
      <c r="CZ227" s="1">
        <f>IFERROR(VLOOKUP($CK227,stock_data!$B$3:$W$612,14,0),0)</f>
        <v>0</v>
      </c>
      <c r="DA227" s="1">
        <f>IFERROR(VLOOKUP($CK227,stock_data!$B$3:$W$612,15,0),0)</f>
        <v>0</v>
      </c>
      <c r="DB227" s="1">
        <f>IFERROR(VLOOKUP($CK227,stock_data!$B$3:$W$612,16,0),0)</f>
        <v>0</v>
      </c>
      <c r="DC227" s="1">
        <f>IFERROR(VLOOKUP($CK227,stock_data!$B$3:$W$612,17,0),0)</f>
        <v>0</v>
      </c>
      <c r="DD227" s="1">
        <f>IFERROR(VLOOKUP($CK227,stock_data!$B$3:$W$612,18,0),0)</f>
        <v>0</v>
      </c>
      <c r="DE227" s="1">
        <f>IFERROR(VLOOKUP($CK227,stock_data!$B$3:$W$612,19,0),0)</f>
        <v>0</v>
      </c>
      <c r="DF227" s="1">
        <f>IFERROR(VLOOKUP($CK227,stock_data!$B$3:$W$612,20,0),0)</f>
        <v>0</v>
      </c>
      <c r="DG227" s="1">
        <f>IFERROR(VLOOKUP($CK227,stock_data!$B$3:$W$612,21,0),0)</f>
        <v>0</v>
      </c>
      <c r="DH227" s="1">
        <f>IFERROR(VLOOKUP($CK227,stock_data!$B$3:$W$612,22,0),0)</f>
        <v>0</v>
      </c>
      <c r="DI227" s="1">
        <f t="shared" si="90"/>
        <v>0</v>
      </c>
      <c r="DJ227" s="1">
        <f t="shared" si="91"/>
        <v>0</v>
      </c>
      <c r="DK227" s="3">
        <f>IFERROR(INDEX(COD_SALES!$B$5:$Z$500,MATCH(resource!$CC227,COD_SALES!$A$5:$A$500,0),MATCH(resource!DK$2,COD_SALES!$B$4:$Z$4,0)),"")</f>
        <v>0</v>
      </c>
      <c r="DL227" s="3">
        <f>IFERROR(INDEX(COD_SALES!$B$5:$Z$500,MATCH(resource!$CC227,COD_SALES!$A$5:$A$500,0),MATCH(resource!DL$2,COD_SALES!$B$4:$Z$4,0)),"")</f>
        <v>0</v>
      </c>
      <c r="DM227" s="3">
        <f>IFERROR(INDEX(COD_SALES!$B$5:$Z$500,MATCH(resource!$CC227,COD_SALES!$A$5:$A$500,0),MATCH(resource!DM$2,COD_SALES!$B$4:$Z$4,0)),"")</f>
        <v>0</v>
      </c>
      <c r="DN227" s="3" t="str">
        <f>IFERROR(INDEX(COD_SALES!$B$5:$Z$500,MATCH(resource!$CC227,COD_SALES!$A$5:$A$500,0),MATCH(resource!DN$2,COD_SALES!$B$4:$Z$4,0)),"")</f>
        <v/>
      </c>
      <c r="DO227" s="3">
        <f>IFERROR(INDEX(COD_SALES!$B$5:$Z$500,MATCH(resource!$CC227,COD_SALES!$A$5:$A$500,0),MATCH(resource!DO$2,COD_SALES!$B$4:$Z$4,0)),"")</f>
        <v>0</v>
      </c>
      <c r="DP227" s="3">
        <f>IFERROR(INDEX(COD_SALES!$B$5:$Z$500,MATCH(resource!$CC227,COD_SALES!$A$5:$A$500,0),MATCH(resource!DP$2,COD_SALES!$B$4:$Z$4,0)),"")</f>
        <v>0</v>
      </c>
      <c r="DQ227" s="3" t="str">
        <f>IFERROR(INDEX(COD_SALES!$B$5:$Z$500,MATCH(resource!$CC227,COD_SALES!$A$5:$A$500,0),MATCH(resource!DQ$2,COD_SALES!$B$4:$Z$4,0)),"")</f>
        <v/>
      </c>
      <c r="DR227" s="3">
        <f>IFERROR(INDEX(COD_SALES!$B$5:$Z$500,MATCH(resource!$CC227,COD_SALES!$A$5:$A$500,0),MATCH(resource!DR$2,COD_SALES!$B$4:$Z$4,0)),"")</f>
        <v>0</v>
      </c>
      <c r="DS227" s="3">
        <f>IFERROR(INDEX(COD_SALES!$B$5:$Z$500,MATCH(resource!$CC227,COD_SALES!$A$5:$A$500,0),MATCH(resource!DS$2,COD_SALES!$B$4:$Z$4,0)),"")</f>
        <v>4</v>
      </c>
      <c r="DT227" s="3">
        <f>IFERROR(INDEX(COD_SALES!$B$5:$Z$500,MATCH(resource!$CC227,COD_SALES!$A$5:$A$500,0),MATCH(resource!DT$2,COD_SALES!$B$4:$Z$4,0)),"")</f>
        <v>0</v>
      </c>
      <c r="DU227" s="3">
        <f>IFERROR(INDEX(COD_SALES!$B$5:$Z$500,MATCH(resource!$CC227,COD_SALES!$A$5:$A$500,0),MATCH(resource!DU$2,COD_SALES!$B$4:$Z$4,0)),"")</f>
        <v>0</v>
      </c>
      <c r="DV227" s="3">
        <f>IFERROR(INDEX(COD_SALES!$B$5:$Z$500,MATCH(resource!$CC227,COD_SALES!$A$5:$A$500,0),MATCH(resource!DV$2,COD_SALES!$B$4:$Z$4,0)),"")</f>
        <v>0</v>
      </c>
      <c r="DW227" s="3">
        <f>IFERROR(INDEX(COD_SALES!$B$5:$Z$500,MATCH(resource!$CC227,COD_SALES!$A$5:$A$500,0),MATCH(resource!DW$2,COD_SALES!$B$4:$Z$4,0)),"")</f>
        <v>8</v>
      </c>
      <c r="DX227" s="3">
        <f>IFERROR(INDEX(COD_SALES!$B$5:$Z$500,MATCH(resource!$CC227,COD_SALES!$A$5:$A$500,0),MATCH(resource!DX$2,COD_SALES!$B$4:$Z$4,0)),"")</f>
        <v>0</v>
      </c>
      <c r="DY227" s="3">
        <f>IFERROR(INDEX(COD_SALES!$B$5:$Z$500,MATCH(resource!$CC227,COD_SALES!$A$5:$A$500,0),MATCH(resource!DY$2,COD_SALES!$B$4:$Z$4,0)),"")</f>
        <v>0</v>
      </c>
      <c r="DZ227" s="3">
        <f>IFERROR(INDEX(COD_SALES!$B$5:$Z$500,MATCH(resource!$CC227,COD_SALES!$A$5:$A$500,0),MATCH(resource!DZ$2,COD_SALES!$B$4:$Z$4,0)),"")</f>
        <v>137</v>
      </c>
      <c r="EA227" s="3">
        <f>IFERROR(INDEX(COD_SALES!$B$5:$Z$500,MATCH(resource!$CC227,COD_SALES!$A$5:$A$500,0),MATCH(resource!EA$2,COD_SALES!$B$4:$Z$4,0)),"")</f>
        <v>0</v>
      </c>
      <c r="EB227" s="3">
        <f t="shared" si="92"/>
        <v>41377.259999999995</v>
      </c>
      <c r="ED227" s="3">
        <f>IFERROR(VLOOKUP($CK227,depot_prod_sales!$B$5:$S$200,3,0),0)</f>
        <v>0</v>
      </c>
      <c r="EE227" s="3">
        <f>IFERROR(VLOOKUP($CK227,depot_prod_sales!$B$5:$S$200,4,0),0)</f>
        <v>0</v>
      </c>
      <c r="EF227" s="3">
        <f>IFERROR(VLOOKUP($CK227,depot_prod_sales!$B$5:$S$200,5,0),0)</f>
        <v>0</v>
      </c>
      <c r="EG227" s="3">
        <f>IFERROR(VLOOKUP($CK227,depot_prod_sales!$B$5:$S$200,6,0),0)</f>
        <v>0</v>
      </c>
      <c r="EH227" s="3">
        <f>IFERROR(VLOOKUP($CK227,depot_prod_sales!$B$5:$S$200,7,0),0)</f>
        <v>0</v>
      </c>
      <c r="EI227" s="3">
        <f>IFERROR(VLOOKUP($CK227,depot_prod_sales!$B$5:$S$200,8,0),0)</f>
        <v>0</v>
      </c>
      <c r="EJ227" s="3">
        <f>IFERROR(VLOOKUP($CK227,depot_prod_sales!$B$5:$S$200,9,0),0)</f>
        <v>0</v>
      </c>
      <c r="EK227" s="3">
        <f>IFERROR(VLOOKUP($CK227,depot_prod_sales!$B$5:$S$200,10,0),0)</f>
        <v>0</v>
      </c>
      <c r="EL227" s="3">
        <f>IFERROR(VLOOKUP($CK227,depot_prod_sales!$B$5:$S$200,11,0),0)</f>
        <v>0</v>
      </c>
      <c r="EM227" s="3">
        <f>IFERROR(VLOOKUP($CK227,depot_prod_sales!$B$5:$S$200,12,0),0)</f>
        <v>0</v>
      </c>
      <c r="EN227" s="3">
        <f>IFERROR(VLOOKUP($CK227,depot_prod_sales!$B$5:$S$200,13,0),0)</f>
        <v>0</v>
      </c>
      <c r="EO227" s="3">
        <f>IFERROR(VLOOKUP($CK227,depot_prod_sales!$B$5:$S$200,14,0),0)</f>
        <v>0</v>
      </c>
      <c r="EP227" s="3">
        <f>IFERROR(VLOOKUP($CK227,depot_prod_sales!$B$5:$S$200,15,0),0)</f>
        <v>0</v>
      </c>
      <c r="EQ227" s="3">
        <f>IFERROR(VLOOKUP($CK227,depot_prod_sales!$B$5:$S$200,16,0),0)</f>
        <v>0</v>
      </c>
      <c r="ER227" s="3">
        <f>IFERROR(VLOOKUP($CK227,depot_prod_sales!$B$5:$S$200,17,0),0)</f>
        <v>0</v>
      </c>
      <c r="ES227" s="3">
        <f>IFERROR(VLOOKUP($CK227,depot_prod_sales!$B$5:$S$200,18,0),0)</f>
        <v>0</v>
      </c>
      <c r="ET227" s="116">
        <f t="shared" si="93"/>
        <v>0</v>
      </c>
      <c r="EU227" s="116">
        <f t="shared" si="94"/>
        <v>0</v>
      </c>
      <c r="EW227" s="3">
        <f>IFERROR(VLOOKUP(CC227,data_pull!$AO$25:$AR$546,2,0),0)</f>
        <v>28</v>
      </c>
      <c r="EX227" s="1">
        <f>IFERROR(VLOOKUP(CC227,data_pull!$AO$25:$AR$546,4,0),0)</f>
        <v>170000</v>
      </c>
    </row>
    <row r="228" spans="13:154" x14ac:dyDescent="0.25"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4" t="str">
        <f>sales_data!B227</f>
        <v>Nasir Uddin Sarder</v>
      </c>
      <c r="AR228" s="4" t="str">
        <f>sales_data!C227</f>
        <v>Shohel Rana-2</v>
      </c>
      <c r="AS228" s="5" t="str">
        <f t="shared" si="84"/>
        <v/>
      </c>
      <c r="AT228" s="4" t="str">
        <f>sales_data!I227</f>
        <v>Abdul Ali</v>
      </c>
      <c r="AU228" s="4" t="str">
        <f>sales_data!W227</f>
        <v>Nimtali (Tb)</v>
      </c>
      <c r="AV228" s="1">
        <f>sales_data!N227</f>
        <v>100596.41</v>
      </c>
      <c r="AW228" s="1">
        <f>sales_data!P227</f>
        <v>45</v>
      </c>
      <c r="AX228" s="3">
        <f ca="1">IFERROR(INDEX(INDIRECT("day_wise_sales_data!$B$2:$BZ$599"),MATCH(resource!$CC228,day_wise_sales_data!$A$2:$A$500,0),MATCH(resource!AX$2,INDIRECT("day_wise_sales_data!$B$1:$BZ$1"),0)),0)</f>
        <v>0</v>
      </c>
      <c r="AY228" s="3">
        <f ca="1">IFERROR(INDEX(INDIRECT("day_wise_sales_data!$B$2:$BZ$599"),MATCH(resource!$CC228,day_wise_sales_data!$A$2:$A$500,0),MATCH(resource!AY$2,INDIRECT("day_wise_sales_data!$B$1:$BZ$1"),0)),0)</f>
        <v>0</v>
      </c>
      <c r="AZ228" s="3">
        <f ca="1">IFERROR(INDEX(INDIRECT("day_wise_sales_data!$B$2:$BZ$599"),MATCH(resource!$CC228,day_wise_sales_data!$A$2:$A$500,0),MATCH(resource!AZ$2,INDIRECT("day_wise_sales_data!$B$1:$BZ$1"),0)),0)</f>
        <v>0</v>
      </c>
      <c r="BA228" s="3">
        <f ca="1">IFERROR(INDEX(INDIRECT("day_wise_sales_data!$B$2:$BZ$599"),MATCH(resource!$CC228,day_wise_sales_data!$A$2:$A$500,0),MATCH(resource!BA$2,INDIRECT("day_wise_sales_data!$B$1:$BZ$1"),0)),0)</f>
        <v>0</v>
      </c>
      <c r="BB228" s="3">
        <f ca="1">IFERROR(INDEX(INDIRECT("day_wise_sales_data!$B$2:$BZ$599"),MATCH(resource!$CC228,day_wise_sales_data!$A$2:$A$500,0),MATCH(resource!BB$2,INDIRECT("day_wise_sales_data!$B$1:$BZ$1"),0)),0)</f>
        <v>5871.3</v>
      </c>
      <c r="BC228" s="3">
        <f ca="1">IFERROR(INDEX(INDIRECT("day_wise_sales_data!$B$2:$BZ$599"),MATCH(resource!$CC228,day_wise_sales_data!$A$2:$A$500,0),MATCH(resource!BC$2,INDIRECT("day_wise_sales_data!$B$1:$BZ$1"),0)),0)</f>
        <v>1100.04</v>
      </c>
      <c r="BD228" s="3">
        <f ca="1">IFERROR(INDEX(INDIRECT("day_wise_sales_data!$B$2:$BZ$599"),MATCH(resource!$CC228,day_wise_sales_data!$A$2:$A$500,0),MATCH(resource!BD$2,INDIRECT("day_wise_sales_data!$B$1:$BZ$1"),0)),0)</f>
        <v>0</v>
      </c>
      <c r="BE228" s="3">
        <f ca="1">IFERROR(INDEX(INDIRECT("day_wise_sales_data!$B$2:$BZ$599"),MATCH(resource!$CC228,day_wise_sales_data!$A$2:$A$500,0),MATCH(resource!BE$2,INDIRECT("day_wise_sales_data!$B$1:$BZ$1"),0)),0)</f>
        <v>4144.6499999999996</v>
      </c>
      <c r="BF228" s="3">
        <f ca="1">IFERROR(INDEX(INDIRECT("day_wise_sales_data!$B$2:$BZ$599"),MATCH(resource!$CC228,day_wise_sales_data!$A$2:$A$500,0),MATCH(resource!BF$2,INDIRECT("day_wise_sales_data!$B$1:$BZ$1"),0)),0)</f>
        <v>0</v>
      </c>
      <c r="BG228" s="3">
        <f ca="1">IFERROR(INDEX(INDIRECT("day_wise_sales_data!$B$2:$BZ$599"),MATCH(resource!$CC228,day_wise_sales_data!$A$2:$A$500,0),MATCH(resource!BG$2,INDIRECT("day_wise_sales_data!$B$1:$BZ$1"),0)),0)</f>
        <v>880.05</v>
      </c>
      <c r="BH228" s="3">
        <f ca="1">IFERROR(INDEX(INDIRECT("day_wise_sales_data!$B$2:$BZ$599"),MATCH(resource!$CC228,day_wise_sales_data!$A$2:$A$500,0),MATCH(resource!BH$2,INDIRECT("day_wise_sales_data!$B$1:$BZ$1"),0)),0)</f>
        <v>0</v>
      </c>
      <c r="BI228" s="3">
        <f ca="1">IFERROR(INDEX(INDIRECT("day_wise_sales_data!$B$2:$BZ$599"),MATCH(resource!$CC228,day_wise_sales_data!$A$2:$A$500,0),MATCH(resource!BI$2,INDIRECT("day_wise_sales_data!$B$1:$BZ$1"),0)),0)</f>
        <v>0</v>
      </c>
      <c r="BJ228" s="3">
        <f ca="1">IFERROR(INDEX(INDIRECT("day_wise_sales_data!$B$2:$BZ$599"),MATCH(resource!$CC228,day_wise_sales_data!$A$2:$A$500,0),MATCH(resource!BJ$2,INDIRECT("day_wise_sales_data!$B$1:$BZ$1"),0)),0)</f>
        <v>0</v>
      </c>
      <c r="BK228" s="3">
        <f ca="1">IFERROR(INDEX(INDIRECT("day_wise_sales_data!$B$2:$BZ$599"),MATCH(resource!$CC228,day_wise_sales_data!$A$2:$A$500,0),MATCH(resource!BK$2,INDIRECT("day_wise_sales_data!$B$1:$BZ$1"),0)),0)</f>
        <v>7094.03</v>
      </c>
      <c r="BL228" s="3">
        <f ca="1">IFERROR(INDEX(INDIRECT("day_wise_sales_data!$B$2:$BZ$599"),MATCH(resource!$CC228,day_wise_sales_data!$A$2:$A$500,0),MATCH(resource!BL$2,INDIRECT("day_wise_sales_data!$B$1:$BZ$1"),0)),0)</f>
        <v>0</v>
      </c>
      <c r="BM228" s="3">
        <f ca="1">IFERROR(INDEX(INDIRECT("day_wise_sales_data!$B$2:$BZ$599"),MATCH(resource!$CC228,day_wise_sales_data!$A$2:$A$500,0),MATCH(resource!BM$2,INDIRECT("day_wise_sales_data!$B$1:$BZ$1"),0)),0)</f>
        <v>0</v>
      </c>
      <c r="BN228" s="3">
        <f ca="1">IFERROR(INDEX(INDIRECT("day_wise_sales_data!$B$2:$BZ$599"),MATCH(resource!$CC228,day_wise_sales_data!$A$2:$A$500,0),MATCH(resource!BN$2,INDIRECT("day_wise_sales_data!$B$1:$BZ$1"),0)),0)</f>
        <v>0</v>
      </c>
      <c r="BO228" s="3">
        <f ca="1">IFERROR(INDEX(INDIRECT("day_wise_sales_data!$B$2:$BZ$599"),MATCH(resource!$CC228,day_wise_sales_data!$A$2:$A$500,0),MATCH(resource!BO$2,INDIRECT("day_wise_sales_data!$B$1:$BZ$1"),0)),0)</f>
        <v>0</v>
      </c>
      <c r="BP228" s="3">
        <f ca="1">IFERROR(INDEX(INDIRECT("day_wise_sales_data!$B$2:$BZ$599"),MATCH(resource!$CC228,day_wise_sales_data!$A$2:$A$500,0),MATCH(resource!BP$2,INDIRECT("day_wise_sales_data!$B$1:$BZ$1"),0)),0)</f>
        <v>0</v>
      </c>
      <c r="BQ228" s="3">
        <f ca="1">IFERROR(INDEX(INDIRECT("day_wise_sales_data!$B$2:$BZ$599"),MATCH(resource!$CC228,day_wise_sales_data!$A$2:$A$500,0),MATCH(resource!BQ$2,INDIRECT("day_wise_sales_data!$B$1:$BZ$1"),0)),0)</f>
        <v>0</v>
      </c>
      <c r="BR228" s="3">
        <f ca="1">IFERROR(INDEX(INDIRECT("day_wise_sales_data!$B$2:$BZ$599"),MATCH(resource!$CC228,day_wise_sales_data!$A$2:$A$500,0),MATCH(resource!BR$2,INDIRECT("day_wise_sales_data!$B$1:$BZ$1"),0)),0)</f>
        <v>0</v>
      </c>
      <c r="BS228" s="3">
        <f ca="1">IFERROR(INDEX(INDIRECT("day_wise_sales_data!$B$2:$BZ$599"),MATCH(resource!$CC228,day_wise_sales_data!$A$2:$A$500,0),MATCH(resource!BS$2,INDIRECT("day_wise_sales_data!$B$1:$BZ$1"),0)),0)</f>
        <v>0</v>
      </c>
      <c r="BT228" s="3">
        <f ca="1">IFERROR(INDEX(INDIRECT("day_wise_sales_data!$B$2:$BZ$599"),MATCH(resource!$CC228,day_wise_sales_data!$A$2:$A$500,0),MATCH(resource!BT$2,INDIRECT("day_wise_sales_data!$B$1:$BZ$1"),0)),0)</f>
        <v>1868.37</v>
      </c>
      <c r="BU228" s="3">
        <f ca="1">IFERROR(INDEX(INDIRECT("day_wise_sales_data!$B$2:$BZ$599"),MATCH(resource!$CC228,day_wise_sales_data!$A$2:$A$500,0),MATCH(resource!BU$2,INDIRECT("day_wise_sales_data!$B$1:$BZ$1"),0)),0)</f>
        <v>5086.01</v>
      </c>
      <c r="BV228" s="3">
        <f ca="1">IFERROR(INDEX(INDIRECT("day_wise_sales_data!$B$2:$BZ$599"),MATCH(resource!$CC228,day_wise_sales_data!$A$2:$A$500,0),MATCH(resource!BV$2,INDIRECT("day_wise_sales_data!$B$1:$BZ$1"),0)),0)</f>
        <v>22361.5</v>
      </c>
      <c r="BW228" s="3">
        <f ca="1">IFERROR(INDEX(INDIRECT("day_wise_sales_data!$B$2:$BZ$599"),MATCH(resource!$CC228,day_wise_sales_data!$A$2:$A$500,0),MATCH(resource!BW$2,INDIRECT("day_wise_sales_data!$B$1:$BZ$1"),0)),0)</f>
        <v>0</v>
      </c>
      <c r="BX228" s="3">
        <f ca="1">IFERROR(INDEX(INDIRECT("day_wise_sales_data!$B$2:$BZ$599"),MATCH(resource!$CC228,day_wise_sales_data!$A$2:$A$500,0),MATCH(resource!BX$2,INDIRECT("day_wise_sales_data!$B$1:$BZ$1"),0)),0)</f>
        <v>0</v>
      </c>
      <c r="BY228" s="3">
        <f ca="1">IFERROR(INDEX(INDIRECT("day_wise_sales_data!$B$2:$BZ$599"),MATCH(resource!$CC228,day_wise_sales_data!$A$2:$A$500,0),MATCH(resource!BY$2,INDIRECT("day_wise_sales_data!$B$1:$BZ$1"),0)),0)</f>
        <v>7184.07</v>
      </c>
      <c r="BZ228" s="3">
        <f ca="1">IFERROR(INDEX(INDIRECT("day_wise_sales_data!$B$2:$BZ$599"),MATCH(resource!$CC228,day_wise_sales_data!$A$2:$A$500,0),MATCH(resource!BZ$2,INDIRECT("day_wise_sales_data!$B$1:$BZ$1"),0)),0)</f>
        <v>45006.39</v>
      </c>
      <c r="CA228" s="3" t="str">
        <f ca="1">IFERROR(INDEX(INDIRECT("day_wise_sales_data!$B$2:$BZ$599"),MATCH(resource!$CC228,day_wise_sales_data!$A$2:$A$500,0),MATCH(resource!CA$2,INDIRECT("day_wise_sales_data!$B$1:$BZ$1"),0)),0)</f>
        <v>dd</v>
      </c>
      <c r="CC228" s="4" t="str">
        <f>sales_data!H227</f>
        <v>DHK042112</v>
      </c>
      <c r="CD228" s="1">
        <v>226</v>
      </c>
      <c r="CE228" s="1" t="str">
        <f>IF(AQ228=report!$AQ$3,resource!CD228,"")</f>
        <v/>
      </c>
      <c r="CF228" s="5" t="str">
        <f>IFERROR(SMALL($CE$3:$CE$1001,ROWS($CE$3:CE228)),"")</f>
        <v/>
      </c>
      <c r="CH228">
        <f>IFERROR(VLOOKUP($CC228,data_pull!$E$22:$G$700,2,0),0)</f>
        <v>100596.41</v>
      </c>
      <c r="CI228" s="1">
        <f t="shared" si="86"/>
        <v>154</v>
      </c>
      <c r="CJ228" s="1">
        <f t="shared" si="85"/>
        <v>75</v>
      </c>
      <c r="CK228" s="1" t="s">
        <v>1495</v>
      </c>
      <c r="CL228" s="1">
        <f t="shared" si="87"/>
        <v>24</v>
      </c>
      <c r="CM228" s="1" t="str">
        <f>IFERROR(VLOOKUP($CK228,stock_data!$B$3:$W$612,2,0),0)</f>
        <v>LOPLATE PLUS TABLET</v>
      </c>
      <c r="CN228" s="1" t="str">
        <f>IFERROR(VLOOKUP($CK228,stock_data!$B$3:$W$612,4,0),0)</f>
        <v>3x10's</v>
      </c>
      <c r="CO228" s="1">
        <f>IFERROR(VLOOKUP($CK228,stock_data!$B$3:$W$612,5,0),0)</f>
        <v>282</v>
      </c>
      <c r="CP228" s="3">
        <f t="shared" si="88"/>
        <v>75</v>
      </c>
      <c r="CQ228" s="3">
        <f t="shared" si="89"/>
        <v>21150</v>
      </c>
      <c r="CR228" s="1">
        <f>IFERROR(VLOOKUP($CK228,stock_data!$B$3:$W$612,6,0),0)</f>
        <v>0</v>
      </c>
      <c r="CS228" s="1">
        <f>IFERROR(VLOOKUP($CK228,stock_data!$B$3:$W$612,7,0),0)</f>
        <v>0</v>
      </c>
      <c r="CT228" s="1">
        <f>IFERROR(VLOOKUP($CK228,stock_data!$B$3:$W$612,8,0),0)</f>
        <v>0</v>
      </c>
      <c r="CU228" s="1">
        <f>IFERROR(VLOOKUP($CK228,stock_data!$B$3:$W$612,9,0),0)</f>
        <v>0</v>
      </c>
      <c r="CV228" s="1">
        <f>IFERROR(VLOOKUP($CK228,stock_data!$B$3:$W$612,10,0),0)</f>
        <v>0</v>
      </c>
      <c r="CW228" s="1">
        <f>IFERROR(VLOOKUP($CK228,stock_data!$B$3:$W$612,11,0),0)</f>
        <v>0</v>
      </c>
      <c r="CX228" s="1">
        <f>IFERROR(VLOOKUP($CK228,stock_data!$B$3:$W$612,12,0),0)</f>
        <v>0</v>
      </c>
      <c r="CY228" s="1">
        <f>IFERROR(VLOOKUP($CK228,stock_data!$B$3:$W$612,13,0),0)</f>
        <v>0</v>
      </c>
      <c r="CZ228" s="1">
        <f>IFERROR(VLOOKUP($CK228,stock_data!$B$3:$W$612,14,0),0)</f>
        <v>0</v>
      </c>
      <c r="DA228" s="1">
        <f>IFERROR(VLOOKUP($CK228,stock_data!$B$3:$W$612,15,0),0)</f>
        <v>0</v>
      </c>
      <c r="DB228" s="1">
        <f>IFERROR(VLOOKUP($CK228,stock_data!$B$3:$W$612,16,0),0)</f>
        <v>0</v>
      </c>
      <c r="DC228" s="1">
        <f>IFERROR(VLOOKUP($CK228,stock_data!$B$3:$W$612,17,0),0)</f>
        <v>0</v>
      </c>
      <c r="DD228" s="1">
        <f>IFERROR(VLOOKUP($CK228,stock_data!$B$3:$W$612,18,0),0)</f>
        <v>0</v>
      </c>
      <c r="DE228" s="1">
        <f>IFERROR(VLOOKUP($CK228,stock_data!$B$3:$W$612,19,0),0)</f>
        <v>0</v>
      </c>
      <c r="DF228" s="1">
        <f>IFERROR(VLOOKUP($CK228,stock_data!$B$3:$W$612,20,0),0)</f>
        <v>0</v>
      </c>
      <c r="DG228" s="1">
        <f>IFERROR(VLOOKUP($CK228,stock_data!$B$3:$W$612,21,0),0)</f>
        <v>0</v>
      </c>
      <c r="DH228" s="1">
        <f>IFERROR(VLOOKUP($CK228,stock_data!$B$3:$W$612,22,0),0)</f>
        <v>0</v>
      </c>
      <c r="DI228" s="1">
        <f t="shared" si="90"/>
        <v>0</v>
      </c>
      <c r="DJ228" s="1">
        <f t="shared" si="91"/>
        <v>0</v>
      </c>
      <c r="DK228" s="3">
        <f>IFERROR(INDEX(COD_SALES!$B$5:$Z$500,MATCH(resource!$CC228,COD_SALES!$A$5:$A$500,0),MATCH(resource!DK$2,COD_SALES!$B$4:$Z$4,0)),"")</f>
        <v>2</v>
      </c>
      <c r="DL228" s="3">
        <f>IFERROR(INDEX(COD_SALES!$B$5:$Z$500,MATCH(resource!$CC228,COD_SALES!$A$5:$A$500,0),MATCH(resource!DL$2,COD_SALES!$B$4:$Z$4,0)),"")</f>
        <v>0</v>
      </c>
      <c r="DM228" s="3">
        <f>IFERROR(INDEX(COD_SALES!$B$5:$Z$500,MATCH(resource!$CC228,COD_SALES!$A$5:$A$500,0),MATCH(resource!DM$2,COD_SALES!$B$4:$Z$4,0)),"")</f>
        <v>4</v>
      </c>
      <c r="DN228" s="3" t="str">
        <f>IFERROR(INDEX(COD_SALES!$B$5:$Z$500,MATCH(resource!$CC228,COD_SALES!$A$5:$A$500,0),MATCH(resource!DN$2,COD_SALES!$B$4:$Z$4,0)),"")</f>
        <v/>
      </c>
      <c r="DO228" s="3">
        <f>IFERROR(INDEX(COD_SALES!$B$5:$Z$500,MATCH(resource!$CC228,COD_SALES!$A$5:$A$500,0),MATCH(resource!DO$2,COD_SALES!$B$4:$Z$4,0)),"")</f>
        <v>0</v>
      </c>
      <c r="DP228" s="3">
        <f>IFERROR(INDEX(COD_SALES!$B$5:$Z$500,MATCH(resource!$CC228,COD_SALES!$A$5:$A$500,0),MATCH(resource!DP$2,COD_SALES!$B$4:$Z$4,0)),"")</f>
        <v>0</v>
      </c>
      <c r="DQ228" s="3" t="str">
        <f>IFERROR(INDEX(COD_SALES!$B$5:$Z$500,MATCH(resource!$CC228,COD_SALES!$A$5:$A$500,0),MATCH(resource!DQ$2,COD_SALES!$B$4:$Z$4,0)),"")</f>
        <v/>
      </c>
      <c r="DR228" s="3">
        <f>IFERROR(INDEX(COD_SALES!$B$5:$Z$500,MATCH(resource!$CC228,COD_SALES!$A$5:$A$500,0),MATCH(resource!DR$2,COD_SALES!$B$4:$Z$4,0)),"")</f>
        <v>0</v>
      </c>
      <c r="DS228" s="3">
        <f>IFERROR(INDEX(COD_SALES!$B$5:$Z$500,MATCH(resource!$CC228,COD_SALES!$A$5:$A$500,0),MATCH(resource!DS$2,COD_SALES!$B$4:$Z$4,0)),"")</f>
        <v>4</v>
      </c>
      <c r="DT228" s="3">
        <f>IFERROR(INDEX(COD_SALES!$B$5:$Z$500,MATCH(resource!$CC228,COD_SALES!$A$5:$A$500,0),MATCH(resource!DT$2,COD_SALES!$B$4:$Z$4,0)),"")</f>
        <v>6</v>
      </c>
      <c r="DU228" s="3">
        <f>IFERROR(INDEX(COD_SALES!$B$5:$Z$500,MATCH(resource!$CC228,COD_SALES!$A$5:$A$500,0),MATCH(resource!DU$2,COD_SALES!$B$4:$Z$4,0)),"")</f>
        <v>4</v>
      </c>
      <c r="DV228" s="3">
        <f>IFERROR(INDEX(COD_SALES!$B$5:$Z$500,MATCH(resource!$CC228,COD_SALES!$A$5:$A$500,0),MATCH(resource!DV$2,COD_SALES!$B$4:$Z$4,0)),"")</f>
        <v>0</v>
      </c>
      <c r="DW228" s="3">
        <f>IFERROR(INDEX(COD_SALES!$B$5:$Z$500,MATCH(resource!$CC228,COD_SALES!$A$5:$A$500,0),MATCH(resource!DW$2,COD_SALES!$B$4:$Z$4,0)),"")</f>
        <v>25</v>
      </c>
      <c r="DX228" s="3">
        <f>IFERROR(INDEX(COD_SALES!$B$5:$Z$500,MATCH(resource!$CC228,COD_SALES!$A$5:$A$500,0),MATCH(resource!DX$2,COD_SALES!$B$4:$Z$4,0)),"")</f>
        <v>0</v>
      </c>
      <c r="DY228" s="3">
        <f>IFERROR(INDEX(COD_SALES!$B$5:$Z$500,MATCH(resource!$CC228,COD_SALES!$A$5:$A$500,0),MATCH(resource!DY$2,COD_SALES!$B$4:$Z$4,0)),"")</f>
        <v>0</v>
      </c>
      <c r="DZ228" s="3">
        <f>IFERROR(INDEX(COD_SALES!$B$5:$Z$500,MATCH(resource!$CC228,COD_SALES!$A$5:$A$500,0),MATCH(resource!DZ$2,COD_SALES!$B$4:$Z$4,0)),"")</f>
        <v>0</v>
      </c>
      <c r="EA228" s="3">
        <f>IFERROR(INDEX(COD_SALES!$B$5:$Z$500,MATCH(resource!$CC228,COD_SALES!$A$5:$A$500,0),MATCH(resource!EA$2,COD_SALES!$B$4:$Z$4,0)),"")</f>
        <v>3</v>
      </c>
      <c r="EB228" s="3">
        <f t="shared" si="92"/>
        <v>18108</v>
      </c>
      <c r="ED228" s="3">
        <f>IFERROR(VLOOKUP($CK228,depot_prod_sales!$B$5:$S$200,3,0),0)</f>
        <v>0</v>
      </c>
      <c r="EE228" s="3">
        <f>IFERROR(VLOOKUP($CK228,depot_prod_sales!$B$5:$S$200,4,0),0)</f>
        <v>0</v>
      </c>
      <c r="EF228" s="3">
        <f>IFERROR(VLOOKUP($CK228,depot_prod_sales!$B$5:$S$200,5,0),0)</f>
        <v>0</v>
      </c>
      <c r="EG228" s="3">
        <f>IFERROR(VLOOKUP($CK228,depot_prod_sales!$B$5:$S$200,6,0),0)</f>
        <v>0</v>
      </c>
      <c r="EH228" s="3">
        <f>IFERROR(VLOOKUP($CK228,depot_prod_sales!$B$5:$S$200,7,0),0)</f>
        <v>0</v>
      </c>
      <c r="EI228" s="3">
        <f>IFERROR(VLOOKUP($CK228,depot_prod_sales!$B$5:$S$200,8,0),0)</f>
        <v>0</v>
      </c>
      <c r="EJ228" s="3">
        <f>IFERROR(VLOOKUP($CK228,depot_prod_sales!$B$5:$S$200,9,0),0)</f>
        <v>0</v>
      </c>
      <c r="EK228" s="3">
        <f>IFERROR(VLOOKUP($CK228,depot_prod_sales!$B$5:$S$200,10,0),0)</f>
        <v>0</v>
      </c>
      <c r="EL228" s="3">
        <f>IFERROR(VLOOKUP($CK228,depot_prod_sales!$B$5:$S$200,11,0),0)</f>
        <v>0</v>
      </c>
      <c r="EM228" s="3">
        <f>IFERROR(VLOOKUP($CK228,depot_prod_sales!$B$5:$S$200,12,0),0)</f>
        <v>0</v>
      </c>
      <c r="EN228" s="3">
        <f>IFERROR(VLOOKUP($CK228,depot_prod_sales!$B$5:$S$200,13,0),0)</f>
        <v>0</v>
      </c>
      <c r="EO228" s="3">
        <f>IFERROR(VLOOKUP($CK228,depot_prod_sales!$B$5:$S$200,14,0),0)</f>
        <v>0</v>
      </c>
      <c r="EP228" s="3">
        <f>IFERROR(VLOOKUP($CK228,depot_prod_sales!$B$5:$S$200,15,0),0)</f>
        <v>0</v>
      </c>
      <c r="EQ228" s="3">
        <f>IFERROR(VLOOKUP($CK228,depot_prod_sales!$B$5:$S$200,16,0),0)</f>
        <v>0</v>
      </c>
      <c r="ER228" s="3">
        <f>IFERROR(VLOOKUP($CK228,depot_prod_sales!$B$5:$S$200,17,0),0)</f>
        <v>0</v>
      </c>
      <c r="ES228" s="3">
        <f>IFERROR(VLOOKUP($CK228,depot_prod_sales!$B$5:$S$200,18,0),0)</f>
        <v>0</v>
      </c>
      <c r="ET228" s="116">
        <f t="shared" si="93"/>
        <v>0</v>
      </c>
      <c r="EU228" s="116">
        <f t="shared" si="94"/>
        <v>0</v>
      </c>
      <c r="EW228" s="3">
        <f>IFERROR(VLOOKUP(CC228,data_pull!$AO$25:$AR$546,2,0),0)</f>
        <v>5</v>
      </c>
      <c r="EX228" s="1">
        <f>IFERROR(VLOOKUP(CC228,data_pull!$AO$25:$AR$546,4,0),0)</f>
        <v>190000</v>
      </c>
    </row>
    <row r="229" spans="13:154" x14ac:dyDescent="0.25"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4" t="str">
        <f>sales_data!B228</f>
        <v>Nasir Uddin Sarder</v>
      </c>
      <c r="AR229" s="4" t="str">
        <f>sales_data!C228</f>
        <v>Shohel Rana-2</v>
      </c>
      <c r="AS229" s="5" t="str">
        <f t="shared" si="84"/>
        <v/>
      </c>
      <c r="AT229" s="4" t="str">
        <f>sales_data!I228</f>
        <v>Anik Pal</v>
      </c>
      <c r="AU229" s="4" t="str">
        <f>sales_data!W228</f>
        <v>Ruhitpur (Tb)</v>
      </c>
      <c r="AV229" s="1">
        <f>sales_data!N228</f>
        <v>100664.96000000001</v>
      </c>
      <c r="AW229" s="1">
        <f>sales_data!P228</f>
        <v>46</v>
      </c>
      <c r="AX229" s="3">
        <f ca="1">IFERROR(INDEX(INDIRECT("day_wise_sales_data!$B$2:$BZ$599"),MATCH(resource!$CC229,day_wise_sales_data!$A$2:$A$500,0),MATCH(resource!AX$2,INDIRECT("day_wise_sales_data!$B$1:$BZ$1"),0)),0)</f>
        <v>0</v>
      </c>
      <c r="AY229" s="3">
        <f ca="1">IFERROR(INDEX(INDIRECT("day_wise_sales_data!$B$2:$BZ$599"),MATCH(resource!$CC229,day_wise_sales_data!$A$2:$A$500,0),MATCH(resource!AY$2,INDIRECT("day_wise_sales_data!$B$1:$BZ$1"),0)),0)</f>
        <v>0</v>
      </c>
      <c r="AZ229" s="3">
        <f ca="1">IFERROR(INDEX(INDIRECT("day_wise_sales_data!$B$2:$BZ$599"),MATCH(resource!$CC229,day_wise_sales_data!$A$2:$A$500,0),MATCH(resource!AZ$2,INDIRECT("day_wise_sales_data!$B$1:$BZ$1"),0)),0)</f>
        <v>0</v>
      </c>
      <c r="BA229" s="3">
        <f ca="1">IFERROR(INDEX(INDIRECT("day_wise_sales_data!$B$2:$BZ$599"),MATCH(resource!$CC229,day_wise_sales_data!$A$2:$A$500,0),MATCH(resource!BA$2,INDIRECT("day_wise_sales_data!$B$1:$BZ$1"),0)),0)</f>
        <v>0</v>
      </c>
      <c r="BB229" s="3">
        <f ca="1">IFERROR(INDEX(INDIRECT("day_wise_sales_data!$B$2:$BZ$599"),MATCH(resource!$CC229,day_wise_sales_data!$A$2:$A$500,0),MATCH(resource!BB$2,INDIRECT("day_wise_sales_data!$B$1:$BZ$1"),0)),0)</f>
        <v>6155.02</v>
      </c>
      <c r="BC229" s="3">
        <f ca="1">IFERROR(INDEX(INDIRECT("day_wise_sales_data!$B$2:$BZ$599"),MATCH(resource!$CC229,day_wise_sales_data!$A$2:$A$500,0),MATCH(resource!BC$2,INDIRECT("day_wise_sales_data!$B$1:$BZ$1"),0)),0)</f>
        <v>14165.07</v>
      </c>
      <c r="BD229" s="3">
        <f ca="1">IFERROR(INDEX(INDIRECT("day_wise_sales_data!$B$2:$BZ$599"),MATCH(resource!$CC229,day_wise_sales_data!$A$2:$A$500,0),MATCH(resource!BD$2,INDIRECT("day_wise_sales_data!$B$1:$BZ$1"),0)),0)</f>
        <v>0</v>
      </c>
      <c r="BE229" s="3">
        <f ca="1">IFERROR(INDEX(INDIRECT("day_wise_sales_data!$B$2:$BZ$599"),MATCH(resource!$CC229,day_wise_sales_data!$A$2:$A$500,0),MATCH(resource!BE$2,INDIRECT("day_wise_sales_data!$B$1:$BZ$1"),0)),0)</f>
        <v>882.67</v>
      </c>
      <c r="BF229" s="3">
        <f ca="1">IFERROR(INDEX(INDIRECT("day_wise_sales_data!$B$2:$BZ$599"),MATCH(resource!$CC229,day_wise_sales_data!$A$2:$A$500,0),MATCH(resource!BF$2,INDIRECT("day_wise_sales_data!$B$1:$BZ$1"),0)),0)</f>
        <v>0</v>
      </c>
      <c r="BG229" s="3">
        <f ca="1">IFERROR(INDEX(INDIRECT("day_wise_sales_data!$B$2:$BZ$599"),MATCH(resource!$CC229,day_wise_sales_data!$A$2:$A$500,0),MATCH(resource!BG$2,INDIRECT("day_wise_sales_data!$B$1:$BZ$1"),0)),0)</f>
        <v>0</v>
      </c>
      <c r="BH229" s="3">
        <f ca="1">IFERROR(INDEX(INDIRECT("day_wise_sales_data!$B$2:$BZ$599"),MATCH(resource!$CC229,day_wise_sales_data!$A$2:$A$500,0),MATCH(resource!BH$2,INDIRECT("day_wise_sales_data!$B$1:$BZ$1"),0)),0)</f>
        <v>0</v>
      </c>
      <c r="BI229" s="3">
        <f ca="1">IFERROR(INDEX(INDIRECT("day_wise_sales_data!$B$2:$BZ$599"),MATCH(resource!$CC229,day_wise_sales_data!$A$2:$A$500,0),MATCH(resource!BI$2,INDIRECT("day_wise_sales_data!$B$1:$BZ$1"),0)),0)</f>
        <v>0</v>
      </c>
      <c r="BJ229" s="3">
        <f ca="1">IFERROR(INDEX(INDIRECT("day_wise_sales_data!$B$2:$BZ$599"),MATCH(resource!$CC229,day_wise_sales_data!$A$2:$A$500,0),MATCH(resource!BJ$2,INDIRECT("day_wise_sales_data!$B$1:$BZ$1"),0)),0)</f>
        <v>0</v>
      </c>
      <c r="BK229" s="3">
        <f ca="1">IFERROR(INDEX(INDIRECT("day_wise_sales_data!$B$2:$BZ$599"),MATCH(resource!$CC229,day_wise_sales_data!$A$2:$A$500,0),MATCH(resource!BK$2,INDIRECT("day_wise_sales_data!$B$1:$BZ$1"),0)),0)</f>
        <v>10831.74</v>
      </c>
      <c r="BL229" s="3">
        <f ca="1">IFERROR(INDEX(INDIRECT("day_wise_sales_data!$B$2:$BZ$599"),MATCH(resource!$CC229,day_wise_sales_data!$A$2:$A$500,0),MATCH(resource!BL$2,INDIRECT("day_wise_sales_data!$B$1:$BZ$1"),0)),0)</f>
        <v>8548.56</v>
      </c>
      <c r="BM229" s="3">
        <f ca="1">IFERROR(INDEX(INDIRECT("day_wise_sales_data!$B$2:$BZ$599"),MATCH(resource!$CC229,day_wise_sales_data!$A$2:$A$500,0),MATCH(resource!BM$2,INDIRECT("day_wise_sales_data!$B$1:$BZ$1"),0)),0)</f>
        <v>0</v>
      </c>
      <c r="BN229" s="3">
        <f ca="1">IFERROR(INDEX(INDIRECT("day_wise_sales_data!$B$2:$BZ$599"),MATCH(resource!$CC229,day_wise_sales_data!$A$2:$A$500,0),MATCH(resource!BN$2,INDIRECT("day_wise_sales_data!$B$1:$BZ$1"),0)),0)</f>
        <v>0</v>
      </c>
      <c r="BO229" s="3">
        <f ca="1">IFERROR(INDEX(INDIRECT("day_wise_sales_data!$B$2:$BZ$599"),MATCH(resource!$CC229,day_wise_sales_data!$A$2:$A$500,0),MATCH(resource!BO$2,INDIRECT("day_wise_sales_data!$B$1:$BZ$1"),0)),0)</f>
        <v>19403.27</v>
      </c>
      <c r="BP229" s="3">
        <f ca="1">IFERROR(INDEX(INDIRECT("day_wise_sales_data!$B$2:$BZ$599"),MATCH(resource!$CC229,day_wise_sales_data!$A$2:$A$500,0),MATCH(resource!BP$2,INDIRECT("day_wise_sales_data!$B$1:$BZ$1"),0)),0)</f>
        <v>0</v>
      </c>
      <c r="BQ229" s="3">
        <f ca="1">IFERROR(INDEX(INDIRECT("day_wise_sales_data!$B$2:$BZ$599"),MATCH(resource!$CC229,day_wise_sales_data!$A$2:$A$500,0),MATCH(resource!BQ$2,INDIRECT("day_wise_sales_data!$B$1:$BZ$1"),0)),0)</f>
        <v>0</v>
      </c>
      <c r="BR229" s="3">
        <f ca="1">IFERROR(INDEX(INDIRECT("day_wise_sales_data!$B$2:$BZ$599"),MATCH(resource!$CC229,day_wise_sales_data!$A$2:$A$500,0),MATCH(resource!BR$2,INDIRECT("day_wise_sales_data!$B$1:$BZ$1"),0)),0)</f>
        <v>6280.92</v>
      </c>
      <c r="BS229" s="3">
        <f ca="1">IFERROR(INDEX(INDIRECT("day_wise_sales_data!$B$2:$BZ$599"),MATCH(resource!$CC229,day_wise_sales_data!$A$2:$A$500,0),MATCH(resource!BS$2,INDIRECT("day_wise_sales_data!$B$1:$BZ$1"),0)),0)</f>
        <v>9245.76</v>
      </c>
      <c r="BT229" s="3">
        <f ca="1">IFERROR(INDEX(INDIRECT("day_wise_sales_data!$B$2:$BZ$599"),MATCH(resource!$CC229,day_wise_sales_data!$A$2:$A$500,0),MATCH(resource!BT$2,INDIRECT("day_wise_sales_data!$B$1:$BZ$1"),0)),0)</f>
        <v>0</v>
      </c>
      <c r="BU229" s="3">
        <f ca="1">IFERROR(INDEX(INDIRECT("day_wise_sales_data!$B$2:$BZ$599"),MATCH(resource!$CC229,day_wise_sales_data!$A$2:$A$500,0),MATCH(resource!BU$2,INDIRECT("day_wise_sales_data!$B$1:$BZ$1"),0)),0)</f>
        <v>7913.61</v>
      </c>
      <c r="BV229" s="3">
        <f ca="1">IFERROR(INDEX(INDIRECT("day_wise_sales_data!$B$2:$BZ$599"),MATCH(resource!$CC229,day_wise_sales_data!$A$2:$A$500,0),MATCH(resource!BV$2,INDIRECT("day_wise_sales_data!$B$1:$BZ$1"),0)),0)</f>
        <v>616.12</v>
      </c>
      <c r="BW229" s="3">
        <f ca="1">IFERROR(INDEX(INDIRECT("day_wise_sales_data!$B$2:$BZ$599"),MATCH(resource!$CC229,day_wise_sales_data!$A$2:$A$500,0),MATCH(resource!BW$2,INDIRECT("day_wise_sales_data!$B$1:$BZ$1"),0)),0)</f>
        <v>1347.81</v>
      </c>
      <c r="BX229" s="3">
        <f ca="1">IFERROR(INDEX(INDIRECT("day_wise_sales_data!$B$2:$BZ$599"),MATCH(resource!$CC229,day_wise_sales_data!$A$2:$A$500,0),MATCH(resource!BX$2,INDIRECT("day_wise_sales_data!$B$1:$BZ$1"),0)),0)</f>
        <v>0</v>
      </c>
      <c r="BY229" s="3">
        <f ca="1">IFERROR(INDEX(INDIRECT("day_wise_sales_data!$B$2:$BZ$599"),MATCH(resource!$CC229,day_wise_sales_data!$A$2:$A$500,0),MATCH(resource!BY$2,INDIRECT("day_wise_sales_data!$B$1:$BZ$1"),0)),0)</f>
        <v>0</v>
      </c>
      <c r="BZ229" s="3">
        <f ca="1">IFERROR(INDEX(INDIRECT("day_wise_sales_data!$B$2:$BZ$599"),MATCH(resource!$CC229,day_wise_sales_data!$A$2:$A$500,0),MATCH(resource!BZ$2,INDIRECT("day_wise_sales_data!$B$1:$BZ$1"),0)),0)</f>
        <v>20360.419999999998</v>
      </c>
      <c r="CA229" s="3" t="str">
        <f ca="1">IFERROR(INDEX(INDIRECT("day_wise_sales_data!$B$2:$BZ$599"),MATCH(resource!$CC229,day_wise_sales_data!$A$2:$A$500,0),MATCH(resource!CA$2,INDIRECT("day_wise_sales_data!$B$1:$BZ$1"),0)),0)</f>
        <v>dd</v>
      </c>
      <c r="CC229" s="4" t="str">
        <f>sales_data!H228</f>
        <v>DHK06195</v>
      </c>
      <c r="CD229" s="1">
        <v>227</v>
      </c>
      <c r="CE229" s="1" t="str">
        <f>IF(AQ229=report!$AQ$3,resource!CD229,"")</f>
        <v/>
      </c>
      <c r="CF229" s="5" t="str">
        <f>IFERROR(SMALL($CE$3:$CE$1001,ROWS($CE$3:CE229)),"")</f>
        <v/>
      </c>
      <c r="CH229">
        <f>IFERROR(VLOOKUP($CC229,data_pull!$E$22:$G$700,2,0),0)</f>
        <v>100664.96000000001</v>
      </c>
      <c r="CI229" s="1">
        <f t="shared" si="86"/>
        <v>33</v>
      </c>
      <c r="CJ229" s="1">
        <f t="shared" si="85"/>
        <v>0</v>
      </c>
      <c r="CK229" s="1" t="s">
        <v>1497</v>
      </c>
      <c r="CL229" s="1">
        <f t="shared" si="87"/>
        <v>111</v>
      </c>
      <c r="CM229" s="1" t="str">
        <f>IFERROR(VLOOKUP($CK229,stock_data!$B$3:$W$612,2,0),0)</f>
        <v>LOPLATE TABLET</v>
      </c>
      <c r="CN229" s="1" t="str">
        <f>IFERROR(VLOOKUP($CK229,stock_data!$B$3:$W$612,4,0),0)</f>
        <v>3x10's</v>
      </c>
      <c r="CO229" s="1">
        <f>IFERROR(VLOOKUP($CK229,stock_data!$B$3:$W$612,5,0),0)</f>
        <v>264.8</v>
      </c>
      <c r="CP229" s="3">
        <f t="shared" si="88"/>
        <v>0</v>
      </c>
      <c r="CQ229" s="3">
        <f t="shared" si="89"/>
        <v>0</v>
      </c>
      <c r="CR229" s="1">
        <f>IFERROR(VLOOKUP($CK229,stock_data!$B$3:$W$612,6,0),0)</f>
        <v>71</v>
      </c>
      <c r="CS229" s="1">
        <f>IFERROR(VLOOKUP($CK229,stock_data!$B$3:$W$612,7,0),0)</f>
        <v>78</v>
      </c>
      <c r="CT229" s="1">
        <f>IFERROR(VLOOKUP($CK229,stock_data!$B$3:$W$612,8,0),0)</f>
        <v>137</v>
      </c>
      <c r="CU229" s="1">
        <f>IFERROR(VLOOKUP($CK229,stock_data!$B$3:$W$612,9,0),0)</f>
        <v>116</v>
      </c>
      <c r="CV229" s="1">
        <f>IFERROR(VLOOKUP($CK229,stock_data!$B$3:$W$612,10,0),0)</f>
        <v>37</v>
      </c>
      <c r="CW229" s="1">
        <f>IFERROR(VLOOKUP($CK229,stock_data!$B$3:$W$612,11,0),0)</f>
        <v>73</v>
      </c>
      <c r="CX229" s="1">
        <f>IFERROR(VLOOKUP($CK229,stock_data!$B$3:$W$612,12,0),0)</f>
        <v>184</v>
      </c>
      <c r="CY229" s="1">
        <f>IFERROR(VLOOKUP($CK229,stock_data!$B$3:$W$612,13,0),0)</f>
        <v>129</v>
      </c>
      <c r="CZ229" s="1">
        <f>IFERROR(VLOOKUP($CK229,stock_data!$B$3:$W$612,14,0),0)</f>
        <v>59</v>
      </c>
      <c r="DA229" s="1">
        <f>IFERROR(VLOOKUP($CK229,stock_data!$B$3:$W$612,15,0),0)</f>
        <v>54</v>
      </c>
      <c r="DB229" s="1">
        <f>IFERROR(VLOOKUP($CK229,stock_data!$B$3:$W$612,16,0),0)</f>
        <v>135</v>
      </c>
      <c r="DC229" s="1">
        <f>IFERROR(VLOOKUP($CK229,stock_data!$B$3:$W$612,17,0),0)</f>
        <v>90</v>
      </c>
      <c r="DD229" s="1">
        <f>IFERROR(VLOOKUP($CK229,stock_data!$B$3:$W$612,18,0),0)</f>
        <v>110</v>
      </c>
      <c r="DE229" s="1">
        <f>IFERROR(VLOOKUP($CK229,stock_data!$B$3:$W$612,19,0),0)</f>
        <v>68</v>
      </c>
      <c r="DF229" s="1">
        <f>IFERROR(VLOOKUP($CK229,stock_data!$B$3:$W$612,20,0),0)</f>
        <v>36</v>
      </c>
      <c r="DG229" s="1">
        <f>IFERROR(VLOOKUP($CK229,stock_data!$B$3:$W$612,21,0),0)</f>
        <v>34</v>
      </c>
      <c r="DH229" s="1">
        <f>IFERROR(VLOOKUP($CK229,stock_data!$B$3:$W$612,22,0),0)</f>
        <v>75</v>
      </c>
      <c r="DI229" s="1">
        <f t="shared" si="90"/>
        <v>1486</v>
      </c>
      <c r="DJ229" s="1">
        <f t="shared" si="91"/>
        <v>393492.8</v>
      </c>
      <c r="DK229" s="3">
        <f>IFERROR(INDEX(COD_SALES!$B$5:$Z$500,MATCH(resource!$CC229,COD_SALES!$A$5:$A$500,0),MATCH(resource!DK$2,COD_SALES!$B$4:$Z$4,0)),"")</f>
        <v>10</v>
      </c>
      <c r="DL229" s="3">
        <f>IFERROR(INDEX(COD_SALES!$B$5:$Z$500,MATCH(resource!$CC229,COD_SALES!$A$5:$A$500,0),MATCH(resource!DL$2,COD_SALES!$B$4:$Z$4,0)),"")</f>
        <v>18</v>
      </c>
      <c r="DM229" s="3">
        <f>IFERROR(INDEX(COD_SALES!$B$5:$Z$500,MATCH(resource!$CC229,COD_SALES!$A$5:$A$500,0),MATCH(resource!DM$2,COD_SALES!$B$4:$Z$4,0)),"")</f>
        <v>3</v>
      </c>
      <c r="DN229" s="3" t="str">
        <f>IFERROR(INDEX(COD_SALES!$B$5:$Z$500,MATCH(resource!$CC229,COD_SALES!$A$5:$A$500,0),MATCH(resource!DN$2,COD_SALES!$B$4:$Z$4,0)),"")</f>
        <v/>
      </c>
      <c r="DO229" s="3">
        <f>IFERROR(INDEX(COD_SALES!$B$5:$Z$500,MATCH(resource!$CC229,COD_SALES!$A$5:$A$500,0),MATCH(resource!DO$2,COD_SALES!$B$4:$Z$4,0)),"")</f>
        <v>3</v>
      </c>
      <c r="DP229" s="3">
        <f>IFERROR(INDEX(COD_SALES!$B$5:$Z$500,MATCH(resource!$CC229,COD_SALES!$A$5:$A$500,0),MATCH(resource!DP$2,COD_SALES!$B$4:$Z$4,0)),"")</f>
        <v>0</v>
      </c>
      <c r="DQ229" s="3" t="str">
        <f>IFERROR(INDEX(COD_SALES!$B$5:$Z$500,MATCH(resource!$CC229,COD_SALES!$A$5:$A$500,0),MATCH(resource!DQ$2,COD_SALES!$B$4:$Z$4,0)),"")</f>
        <v/>
      </c>
      <c r="DR229" s="3">
        <f>IFERROR(INDEX(COD_SALES!$B$5:$Z$500,MATCH(resource!$CC229,COD_SALES!$A$5:$A$500,0),MATCH(resource!DR$2,COD_SALES!$B$4:$Z$4,0)),"")</f>
        <v>0</v>
      </c>
      <c r="DS229" s="3">
        <f>IFERROR(INDEX(COD_SALES!$B$5:$Z$500,MATCH(resource!$CC229,COD_SALES!$A$5:$A$500,0),MATCH(resource!DS$2,COD_SALES!$B$4:$Z$4,0)),"")</f>
        <v>14</v>
      </c>
      <c r="DT229" s="3">
        <f>IFERROR(INDEX(COD_SALES!$B$5:$Z$500,MATCH(resource!$CC229,COD_SALES!$A$5:$A$500,0),MATCH(resource!DT$2,COD_SALES!$B$4:$Z$4,0)),"")</f>
        <v>9</v>
      </c>
      <c r="DU229" s="3">
        <f>IFERROR(INDEX(COD_SALES!$B$5:$Z$500,MATCH(resource!$CC229,COD_SALES!$A$5:$A$500,0),MATCH(resource!DU$2,COD_SALES!$B$4:$Z$4,0)),"")</f>
        <v>10</v>
      </c>
      <c r="DV229" s="3">
        <f>IFERROR(INDEX(COD_SALES!$B$5:$Z$500,MATCH(resource!$CC229,COD_SALES!$A$5:$A$500,0),MATCH(resource!DV$2,COD_SALES!$B$4:$Z$4,0)),"")</f>
        <v>0</v>
      </c>
      <c r="DW229" s="3">
        <f>IFERROR(INDEX(COD_SALES!$B$5:$Z$500,MATCH(resource!$CC229,COD_SALES!$A$5:$A$500,0),MATCH(resource!DW$2,COD_SALES!$B$4:$Z$4,0)),"")</f>
        <v>9</v>
      </c>
      <c r="DX229" s="3">
        <f>IFERROR(INDEX(COD_SALES!$B$5:$Z$500,MATCH(resource!$CC229,COD_SALES!$A$5:$A$500,0),MATCH(resource!DX$2,COD_SALES!$B$4:$Z$4,0)),"")</f>
        <v>0</v>
      </c>
      <c r="DY229" s="3">
        <f>IFERROR(INDEX(COD_SALES!$B$5:$Z$500,MATCH(resource!$CC229,COD_SALES!$A$5:$A$500,0),MATCH(resource!DY$2,COD_SALES!$B$4:$Z$4,0)),"")</f>
        <v>2</v>
      </c>
      <c r="DZ229" s="3">
        <f>IFERROR(INDEX(COD_SALES!$B$5:$Z$500,MATCH(resource!$CC229,COD_SALES!$A$5:$A$500,0),MATCH(resource!DZ$2,COD_SALES!$B$4:$Z$4,0)),"")</f>
        <v>15</v>
      </c>
      <c r="EA229" s="3">
        <f>IFERROR(INDEX(COD_SALES!$B$5:$Z$500,MATCH(resource!$CC229,COD_SALES!$A$5:$A$500,0),MATCH(resource!EA$2,COD_SALES!$B$4:$Z$4,0)),"")</f>
        <v>0</v>
      </c>
      <c r="EB229" s="3">
        <f t="shared" si="92"/>
        <v>22839.22</v>
      </c>
      <c r="ED229" s="3">
        <f>IFERROR(VLOOKUP($CK229,depot_prod_sales!$B$5:$S$200,3,0),0)</f>
        <v>5</v>
      </c>
      <c r="EE229" s="3">
        <f>IFERROR(VLOOKUP($CK229,depot_prod_sales!$B$5:$S$200,4,0),0)</f>
        <v>26</v>
      </c>
      <c r="EF229" s="3">
        <f>IFERROR(VLOOKUP($CK229,depot_prod_sales!$B$5:$S$200,5,0),0)</f>
        <v>0</v>
      </c>
      <c r="EG229" s="3">
        <f>IFERROR(VLOOKUP($CK229,depot_prod_sales!$B$5:$S$200,6,0),0)</f>
        <v>6</v>
      </c>
      <c r="EH229" s="3">
        <f>IFERROR(VLOOKUP($CK229,depot_prod_sales!$B$5:$S$200,7,0),0)</f>
        <v>1</v>
      </c>
      <c r="EI229" s="3">
        <f>IFERROR(VLOOKUP($CK229,depot_prod_sales!$B$5:$S$200,8,0),0)</f>
        <v>99</v>
      </c>
      <c r="EJ229" s="3">
        <f>IFERROR(VLOOKUP($CK229,depot_prod_sales!$B$5:$S$200,9,0),0)</f>
        <v>9</v>
      </c>
      <c r="EK229" s="3">
        <f>IFERROR(VLOOKUP($CK229,depot_prod_sales!$B$5:$S$200,10,0),0)</f>
        <v>7</v>
      </c>
      <c r="EL229" s="3">
        <f>IFERROR(VLOOKUP($CK229,depot_prod_sales!$B$5:$S$200,11,0),0)</f>
        <v>1</v>
      </c>
      <c r="EM229" s="3">
        <f>IFERROR(VLOOKUP($CK229,depot_prod_sales!$B$5:$S$200,12,0),0)</f>
        <v>0</v>
      </c>
      <c r="EN229" s="3">
        <f>IFERROR(VLOOKUP($CK229,depot_prod_sales!$B$5:$S$200,13,0),0)</f>
        <v>80</v>
      </c>
      <c r="EO229" s="3">
        <f>IFERROR(VLOOKUP($CK229,depot_prod_sales!$B$5:$S$200,14,0),0)</f>
        <v>3</v>
      </c>
      <c r="EP229" s="3">
        <f>IFERROR(VLOOKUP($CK229,depot_prod_sales!$B$5:$S$200,15,0),0)</f>
        <v>2</v>
      </c>
      <c r="EQ229" s="3">
        <f>IFERROR(VLOOKUP($CK229,depot_prod_sales!$B$5:$S$200,16,0),0)</f>
        <v>8</v>
      </c>
      <c r="ER229" s="3">
        <f>IFERROR(VLOOKUP($CK229,depot_prod_sales!$B$5:$S$200,17,0),0)</f>
        <v>7</v>
      </c>
      <c r="ES229" s="3">
        <f>IFERROR(VLOOKUP($CK229,depot_prod_sales!$B$5:$S$200,18,0),0)</f>
        <v>1</v>
      </c>
      <c r="ET229" s="116">
        <f t="shared" si="93"/>
        <v>255</v>
      </c>
      <c r="EU229" s="116">
        <f t="shared" si="94"/>
        <v>67524</v>
      </c>
      <c r="EW229" s="3">
        <f>IFERROR(VLOOKUP(CC229,data_pull!$AO$25:$AR$546,2,0),0)</f>
        <v>33</v>
      </c>
      <c r="EX229" s="1">
        <f>IFERROR(VLOOKUP(CC229,data_pull!$AO$25:$AR$546,4,0),0)</f>
        <v>170000</v>
      </c>
    </row>
    <row r="230" spans="13:154" x14ac:dyDescent="0.25"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4" t="str">
        <f>sales_data!B229</f>
        <v>Nasir Uddin Sarder</v>
      </c>
      <c r="AR230" s="4" t="str">
        <f>sales_data!C229</f>
        <v>Shohel Rana-2</v>
      </c>
      <c r="AS230" s="5" t="str">
        <f t="shared" si="84"/>
        <v/>
      </c>
      <c r="AT230" s="4" t="str">
        <f>sales_data!I229</f>
        <v>Ranjit Kumar Banik</v>
      </c>
      <c r="AU230" s="4" t="str">
        <f>sales_data!W229</f>
        <v>Sirajdikhan (Tb)</v>
      </c>
      <c r="AV230" s="1">
        <f>sales_data!N229</f>
        <v>113244.64</v>
      </c>
      <c r="AW230" s="1">
        <f>sales_data!P229</f>
        <v>27</v>
      </c>
      <c r="AX230" s="3">
        <f ca="1">IFERROR(INDEX(INDIRECT("day_wise_sales_data!$B$2:$BZ$599"),MATCH(resource!$CC230,day_wise_sales_data!$A$2:$A$500,0),MATCH(resource!AX$2,INDIRECT("day_wise_sales_data!$B$1:$BZ$1"),0)),0)</f>
        <v>0</v>
      </c>
      <c r="AY230" s="3">
        <f ca="1">IFERROR(INDEX(INDIRECT("day_wise_sales_data!$B$2:$BZ$599"),MATCH(resource!$CC230,day_wise_sales_data!$A$2:$A$500,0),MATCH(resource!AY$2,INDIRECT("day_wise_sales_data!$B$1:$BZ$1"),0)),0)</f>
        <v>0</v>
      </c>
      <c r="AZ230" s="3">
        <f ca="1">IFERROR(INDEX(INDIRECT("day_wise_sales_data!$B$2:$BZ$599"),MATCH(resource!$CC230,day_wise_sales_data!$A$2:$A$500,0),MATCH(resource!AZ$2,INDIRECT("day_wise_sales_data!$B$1:$BZ$1"),0)),0)</f>
        <v>0</v>
      </c>
      <c r="BA230" s="3">
        <f ca="1">IFERROR(INDEX(INDIRECT("day_wise_sales_data!$B$2:$BZ$599"),MATCH(resource!$CC230,day_wise_sales_data!$A$2:$A$500,0),MATCH(resource!BA$2,INDIRECT("day_wise_sales_data!$B$1:$BZ$1"),0)),0)</f>
        <v>0</v>
      </c>
      <c r="BB230" s="3">
        <f ca="1">IFERROR(INDEX(INDIRECT("day_wise_sales_data!$B$2:$BZ$599"),MATCH(resource!$CC230,day_wise_sales_data!$A$2:$A$500,0),MATCH(resource!BB$2,INDIRECT("day_wise_sales_data!$B$1:$BZ$1"),0)),0)</f>
        <v>0</v>
      </c>
      <c r="BC230" s="3">
        <f ca="1">IFERROR(INDEX(INDIRECT("day_wise_sales_data!$B$2:$BZ$599"),MATCH(resource!$CC230,day_wise_sales_data!$A$2:$A$500,0),MATCH(resource!BC$2,INDIRECT("day_wise_sales_data!$B$1:$BZ$1"),0)),0)</f>
        <v>0</v>
      </c>
      <c r="BD230" s="3">
        <f ca="1">IFERROR(INDEX(INDIRECT("day_wise_sales_data!$B$2:$BZ$599"),MATCH(resource!$CC230,day_wise_sales_data!$A$2:$A$500,0),MATCH(resource!BD$2,INDIRECT("day_wise_sales_data!$B$1:$BZ$1"),0)),0)</f>
        <v>0</v>
      </c>
      <c r="BE230" s="3">
        <f ca="1">IFERROR(INDEX(INDIRECT("day_wise_sales_data!$B$2:$BZ$599"),MATCH(resource!$CC230,day_wise_sales_data!$A$2:$A$500,0),MATCH(resource!BE$2,INDIRECT("day_wise_sales_data!$B$1:$BZ$1"),0)),0)</f>
        <v>5048.8</v>
      </c>
      <c r="BF230" s="3">
        <f ca="1">IFERROR(INDEX(INDIRECT("day_wise_sales_data!$B$2:$BZ$599"),MATCH(resource!$CC230,day_wise_sales_data!$A$2:$A$500,0),MATCH(resource!BF$2,INDIRECT("day_wise_sales_data!$B$1:$BZ$1"),0)),0)</f>
        <v>0</v>
      </c>
      <c r="BG230" s="3">
        <f ca="1">IFERROR(INDEX(INDIRECT("day_wise_sales_data!$B$2:$BZ$599"),MATCH(resource!$CC230,day_wise_sales_data!$A$2:$A$500,0),MATCH(resource!BG$2,INDIRECT("day_wise_sales_data!$B$1:$BZ$1"),0)),0)</f>
        <v>0</v>
      </c>
      <c r="BH230" s="3">
        <f ca="1">IFERROR(INDEX(INDIRECT("day_wise_sales_data!$B$2:$BZ$599"),MATCH(resource!$CC230,day_wise_sales_data!$A$2:$A$500,0),MATCH(resource!BH$2,INDIRECT("day_wise_sales_data!$B$1:$BZ$1"),0)),0)</f>
        <v>0</v>
      </c>
      <c r="BI230" s="3">
        <f ca="1">IFERROR(INDEX(INDIRECT("day_wise_sales_data!$B$2:$BZ$599"),MATCH(resource!$CC230,day_wise_sales_data!$A$2:$A$500,0),MATCH(resource!BI$2,INDIRECT("day_wise_sales_data!$B$1:$BZ$1"),0)),0)</f>
        <v>0</v>
      </c>
      <c r="BJ230" s="3">
        <f ca="1">IFERROR(INDEX(INDIRECT("day_wise_sales_data!$B$2:$BZ$599"),MATCH(resource!$CC230,day_wise_sales_data!$A$2:$A$500,0),MATCH(resource!BJ$2,INDIRECT("day_wise_sales_data!$B$1:$BZ$1"),0)),0)</f>
        <v>0</v>
      </c>
      <c r="BK230" s="3">
        <f ca="1">IFERROR(INDEX(INDIRECT("day_wise_sales_data!$B$2:$BZ$599"),MATCH(resource!$CC230,day_wise_sales_data!$A$2:$A$500,0),MATCH(resource!BK$2,INDIRECT("day_wise_sales_data!$B$1:$BZ$1"),0)),0)</f>
        <v>2731.13</v>
      </c>
      <c r="BL230" s="3">
        <f ca="1">IFERROR(INDEX(INDIRECT("day_wise_sales_data!$B$2:$BZ$599"),MATCH(resource!$CC230,day_wise_sales_data!$A$2:$A$500,0),MATCH(resource!BL$2,INDIRECT("day_wise_sales_data!$B$1:$BZ$1"),0)),0)</f>
        <v>0</v>
      </c>
      <c r="BM230" s="3">
        <f ca="1">IFERROR(INDEX(INDIRECT("day_wise_sales_data!$B$2:$BZ$599"),MATCH(resource!$CC230,day_wise_sales_data!$A$2:$A$500,0),MATCH(resource!BM$2,INDIRECT("day_wise_sales_data!$B$1:$BZ$1"),0)),0)</f>
        <v>0</v>
      </c>
      <c r="BN230" s="3">
        <f ca="1">IFERROR(INDEX(INDIRECT("day_wise_sales_data!$B$2:$BZ$599"),MATCH(resource!$CC230,day_wise_sales_data!$A$2:$A$500,0),MATCH(resource!BN$2,INDIRECT("day_wise_sales_data!$B$1:$BZ$1"),0)),0)</f>
        <v>0</v>
      </c>
      <c r="BO230" s="3">
        <f ca="1">IFERROR(INDEX(INDIRECT("day_wise_sales_data!$B$2:$BZ$599"),MATCH(resource!$CC230,day_wise_sales_data!$A$2:$A$500,0),MATCH(resource!BO$2,INDIRECT("day_wise_sales_data!$B$1:$BZ$1"),0)),0)</f>
        <v>11855.64</v>
      </c>
      <c r="BP230" s="3">
        <f ca="1">IFERROR(INDEX(INDIRECT("day_wise_sales_data!$B$2:$BZ$599"),MATCH(resource!$CC230,day_wise_sales_data!$A$2:$A$500,0),MATCH(resource!BP$2,INDIRECT("day_wise_sales_data!$B$1:$BZ$1"),0)),0)</f>
        <v>0</v>
      </c>
      <c r="BQ230" s="3">
        <f ca="1">IFERROR(INDEX(INDIRECT("day_wise_sales_data!$B$2:$BZ$599"),MATCH(resource!$CC230,day_wise_sales_data!$A$2:$A$500,0),MATCH(resource!BQ$2,INDIRECT("day_wise_sales_data!$B$1:$BZ$1"),0)),0)</f>
        <v>0</v>
      </c>
      <c r="BR230" s="3">
        <f ca="1">IFERROR(INDEX(INDIRECT("day_wise_sales_data!$B$2:$BZ$599"),MATCH(resource!$CC230,day_wise_sales_data!$A$2:$A$500,0),MATCH(resource!BR$2,INDIRECT("day_wise_sales_data!$B$1:$BZ$1"),0)),0)</f>
        <v>0</v>
      </c>
      <c r="BS230" s="3">
        <f ca="1">IFERROR(INDEX(INDIRECT("day_wise_sales_data!$B$2:$BZ$599"),MATCH(resource!$CC230,day_wise_sales_data!$A$2:$A$500,0),MATCH(resource!BS$2,INDIRECT("day_wise_sales_data!$B$1:$BZ$1"),0)),0)</f>
        <v>0</v>
      </c>
      <c r="BT230" s="3">
        <f ca="1">IFERROR(INDEX(INDIRECT("day_wise_sales_data!$B$2:$BZ$599"),MATCH(resource!$CC230,day_wise_sales_data!$A$2:$A$500,0),MATCH(resource!BT$2,INDIRECT("day_wise_sales_data!$B$1:$BZ$1"),0)),0)</f>
        <v>0</v>
      </c>
      <c r="BU230" s="3">
        <f ca="1">IFERROR(INDEX(INDIRECT("day_wise_sales_data!$B$2:$BZ$599"),MATCH(resource!$CC230,day_wise_sales_data!$A$2:$A$500,0),MATCH(resource!BU$2,INDIRECT("day_wise_sales_data!$B$1:$BZ$1"),0)),0)</f>
        <v>34487.25</v>
      </c>
      <c r="BV230" s="3">
        <f ca="1">IFERROR(INDEX(INDIRECT("day_wise_sales_data!$B$2:$BZ$599"),MATCH(resource!$CC230,day_wise_sales_data!$A$2:$A$500,0),MATCH(resource!BV$2,INDIRECT("day_wise_sales_data!$B$1:$BZ$1"),0)),0)</f>
        <v>0</v>
      </c>
      <c r="BW230" s="3">
        <f ca="1">IFERROR(INDEX(INDIRECT("day_wise_sales_data!$B$2:$BZ$599"),MATCH(resource!$CC230,day_wise_sales_data!$A$2:$A$500,0),MATCH(resource!BW$2,INDIRECT("day_wise_sales_data!$B$1:$BZ$1"),0)),0)</f>
        <v>10326.870000000001</v>
      </c>
      <c r="BX230" s="3">
        <f ca="1">IFERROR(INDEX(INDIRECT("day_wise_sales_data!$B$2:$BZ$599"),MATCH(resource!$CC230,day_wise_sales_data!$A$2:$A$500,0),MATCH(resource!BX$2,INDIRECT("day_wise_sales_data!$B$1:$BZ$1"),0)),0)</f>
        <v>0</v>
      </c>
      <c r="BY230" s="3">
        <f ca="1">IFERROR(INDEX(INDIRECT("day_wise_sales_data!$B$2:$BZ$599"),MATCH(resource!$CC230,day_wise_sales_data!$A$2:$A$500,0),MATCH(resource!BY$2,INDIRECT("day_wise_sales_data!$B$1:$BZ$1"),0)),0)</f>
        <v>0</v>
      </c>
      <c r="BZ230" s="3">
        <f ca="1">IFERROR(INDEX(INDIRECT("day_wise_sales_data!$B$2:$BZ$599"),MATCH(resource!$CC230,day_wise_sales_data!$A$2:$A$500,0),MATCH(resource!BZ$2,INDIRECT("day_wise_sales_data!$B$1:$BZ$1"),0)),0)</f>
        <v>48794.95</v>
      </c>
      <c r="CA230" s="3" t="str">
        <f ca="1">IFERROR(INDEX(INDIRECT("day_wise_sales_data!$B$2:$BZ$599"),MATCH(resource!$CC230,day_wise_sales_data!$A$2:$A$500,0),MATCH(resource!CA$2,INDIRECT("day_wise_sales_data!$B$1:$BZ$1"),0)),0)</f>
        <v>dd</v>
      </c>
      <c r="CC230" s="4" t="str">
        <f>sales_data!H229</f>
        <v>DHK10191</v>
      </c>
      <c r="CD230" s="1">
        <v>228</v>
      </c>
      <c r="CE230" s="1" t="str">
        <f>IF(AQ230=report!$AQ$3,resource!CD230,"")</f>
        <v/>
      </c>
      <c r="CF230" s="5" t="str">
        <f>IFERROR(SMALL($CE$3:$CE$1001,ROWS($CE$3:CE230)),"")</f>
        <v/>
      </c>
      <c r="CH230">
        <f>IFERROR(VLOOKUP($CC230,data_pull!$E$22:$G$700,2,0),0)</f>
        <v>113244.64</v>
      </c>
      <c r="CI230" s="1">
        <f t="shared" si="86"/>
        <v>154</v>
      </c>
      <c r="CJ230" s="1">
        <f t="shared" si="85"/>
        <v>434</v>
      </c>
      <c r="CK230" s="1" t="s">
        <v>1499</v>
      </c>
      <c r="CL230" s="1">
        <f t="shared" si="87"/>
        <v>3</v>
      </c>
      <c r="CM230" s="1" t="str">
        <f>IFERROR(VLOOKUP($CK230,stock_data!$B$3:$W$612,2,0),0)</f>
        <v>LOZI-5 TABLET (Combodia Exp)</v>
      </c>
      <c r="CN230" s="1" t="str">
        <f>IFERROR(VLOOKUP($CK230,stock_data!$B$3:$W$612,4,0),0)</f>
        <v>10x10's</v>
      </c>
      <c r="CO230" s="1">
        <f>IFERROR(VLOOKUP($CK230,stock_data!$B$3:$W$612,5,0),0)</f>
        <v>255</v>
      </c>
      <c r="CP230" s="3">
        <f t="shared" si="88"/>
        <v>434</v>
      </c>
      <c r="CQ230" s="3">
        <f t="shared" si="89"/>
        <v>110670</v>
      </c>
      <c r="CR230" s="1">
        <f>IFERROR(VLOOKUP($CK230,stock_data!$B$3:$W$612,6,0),0)</f>
        <v>0</v>
      </c>
      <c r="CS230" s="1">
        <f>IFERROR(VLOOKUP($CK230,stock_data!$B$3:$W$612,7,0),0)</f>
        <v>0</v>
      </c>
      <c r="CT230" s="1">
        <f>IFERROR(VLOOKUP($CK230,stock_data!$B$3:$W$612,8,0),0)</f>
        <v>0</v>
      </c>
      <c r="CU230" s="1">
        <f>IFERROR(VLOOKUP($CK230,stock_data!$B$3:$W$612,9,0),0)</f>
        <v>0</v>
      </c>
      <c r="CV230" s="1">
        <f>IFERROR(VLOOKUP($CK230,stock_data!$B$3:$W$612,10,0),0)</f>
        <v>0</v>
      </c>
      <c r="CW230" s="1">
        <f>IFERROR(VLOOKUP($CK230,stock_data!$B$3:$W$612,11,0),0)</f>
        <v>0</v>
      </c>
      <c r="CX230" s="1">
        <f>IFERROR(VLOOKUP($CK230,stock_data!$B$3:$W$612,12,0),0)</f>
        <v>0</v>
      </c>
      <c r="CY230" s="1">
        <f>IFERROR(VLOOKUP($CK230,stock_data!$B$3:$W$612,13,0),0)</f>
        <v>0</v>
      </c>
      <c r="CZ230" s="1">
        <f>IFERROR(VLOOKUP($CK230,stock_data!$B$3:$W$612,14,0),0)</f>
        <v>0</v>
      </c>
      <c r="DA230" s="1">
        <f>IFERROR(VLOOKUP($CK230,stock_data!$B$3:$W$612,15,0),0)</f>
        <v>0</v>
      </c>
      <c r="DB230" s="1">
        <f>IFERROR(VLOOKUP($CK230,stock_data!$B$3:$W$612,16,0),0)</f>
        <v>0</v>
      </c>
      <c r="DC230" s="1">
        <f>IFERROR(VLOOKUP($CK230,stock_data!$B$3:$W$612,17,0),0)</f>
        <v>0</v>
      </c>
      <c r="DD230" s="1">
        <f>IFERROR(VLOOKUP($CK230,stock_data!$B$3:$W$612,18,0),0)</f>
        <v>0</v>
      </c>
      <c r="DE230" s="1">
        <f>IFERROR(VLOOKUP($CK230,stock_data!$B$3:$W$612,19,0),0)</f>
        <v>0</v>
      </c>
      <c r="DF230" s="1">
        <f>IFERROR(VLOOKUP($CK230,stock_data!$B$3:$W$612,20,0),0)</f>
        <v>0</v>
      </c>
      <c r="DG230" s="1">
        <f>IFERROR(VLOOKUP($CK230,stock_data!$B$3:$W$612,21,0),0)</f>
        <v>0</v>
      </c>
      <c r="DH230" s="1">
        <f>IFERROR(VLOOKUP($CK230,stock_data!$B$3:$W$612,22,0),0)</f>
        <v>0</v>
      </c>
      <c r="DI230" s="1">
        <f t="shared" si="90"/>
        <v>0</v>
      </c>
      <c r="DJ230" s="1">
        <f t="shared" si="91"/>
        <v>0</v>
      </c>
      <c r="DK230" s="3">
        <f>IFERROR(INDEX(COD_SALES!$B$5:$Z$500,MATCH(resource!$CC230,COD_SALES!$A$5:$A$500,0),MATCH(resource!DK$2,COD_SALES!$B$4:$Z$4,0)),"")</f>
        <v>0</v>
      </c>
      <c r="DL230" s="3">
        <f>IFERROR(INDEX(COD_SALES!$B$5:$Z$500,MATCH(resource!$CC230,COD_SALES!$A$5:$A$500,0),MATCH(resource!DL$2,COD_SALES!$B$4:$Z$4,0)),"")</f>
        <v>0</v>
      </c>
      <c r="DM230" s="3">
        <f>IFERROR(INDEX(COD_SALES!$B$5:$Z$500,MATCH(resource!$CC230,COD_SALES!$A$5:$A$500,0),MATCH(resource!DM$2,COD_SALES!$B$4:$Z$4,0)),"")</f>
        <v>6</v>
      </c>
      <c r="DN230" s="3" t="str">
        <f>IFERROR(INDEX(COD_SALES!$B$5:$Z$500,MATCH(resource!$CC230,COD_SALES!$A$5:$A$500,0),MATCH(resource!DN$2,COD_SALES!$B$4:$Z$4,0)),"")</f>
        <v/>
      </c>
      <c r="DO230" s="3">
        <f>IFERROR(INDEX(COD_SALES!$B$5:$Z$500,MATCH(resource!$CC230,COD_SALES!$A$5:$A$500,0),MATCH(resource!DO$2,COD_SALES!$B$4:$Z$4,0)),"")</f>
        <v>3</v>
      </c>
      <c r="DP230" s="3">
        <f>IFERROR(INDEX(COD_SALES!$B$5:$Z$500,MATCH(resource!$CC230,COD_SALES!$A$5:$A$500,0),MATCH(resource!DP$2,COD_SALES!$B$4:$Z$4,0)),"")</f>
        <v>0</v>
      </c>
      <c r="DQ230" s="3" t="str">
        <f>IFERROR(INDEX(COD_SALES!$B$5:$Z$500,MATCH(resource!$CC230,COD_SALES!$A$5:$A$500,0),MATCH(resource!DQ$2,COD_SALES!$B$4:$Z$4,0)),"")</f>
        <v/>
      </c>
      <c r="DR230" s="3">
        <f>IFERROR(INDEX(COD_SALES!$B$5:$Z$500,MATCH(resource!$CC230,COD_SALES!$A$5:$A$500,0),MATCH(resource!DR$2,COD_SALES!$B$4:$Z$4,0)),"")</f>
        <v>0</v>
      </c>
      <c r="DS230" s="3">
        <f>IFERROR(INDEX(COD_SALES!$B$5:$Z$500,MATCH(resource!$CC230,COD_SALES!$A$5:$A$500,0),MATCH(resource!DS$2,COD_SALES!$B$4:$Z$4,0)),"")</f>
        <v>20</v>
      </c>
      <c r="DT230" s="3">
        <f>IFERROR(INDEX(COD_SALES!$B$5:$Z$500,MATCH(resource!$CC230,COD_SALES!$A$5:$A$500,0),MATCH(resource!DT$2,COD_SALES!$B$4:$Z$4,0)),"")</f>
        <v>0</v>
      </c>
      <c r="DU230" s="3">
        <f>IFERROR(INDEX(COD_SALES!$B$5:$Z$500,MATCH(resource!$CC230,COD_SALES!$A$5:$A$500,0),MATCH(resource!DU$2,COD_SALES!$B$4:$Z$4,0)),"")</f>
        <v>0</v>
      </c>
      <c r="DV230" s="3">
        <f>IFERROR(INDEX(COD_SALES!$B$5:$Z$500,MATCH(resource!$CC230,COD_SALES!$A$5:$A$500,0),MATCH(resource!DV$2,COD_SALES!$B$4:$Z$4,0)),"")</f>
        <v>0</v>
      </c>
      <c r="DW230" s="3">
        <f>IFERROR(INDEX(COD_SALES!$B$5:$Z$500,MATCH(resource!$CC230,COD_SALES!$A$5:$A$500,0),MATCH(resource!DW$2,COD_SALES!$B$4:$Z$4,0)),"")</f>
        <v>22</v>
      </c>
      <c r="DX230" s="3">
        <f>IFERROR(INDEX(COD_SALES!$B$5:$Z$500,MATCH(resource!$CC230,COD_SALES!$A$5:$A$500,0),MATCH(resource!DX$2,COD_SALES!$B$4:$Z$4,0)),"")</f>
        <v>0</v>
      </c>
      <c r="DY230" s="3">
        <f>IFERROR(INDEX(COD_SALES!$B$5:$Z$500,MATCH(resource!$CC230,COD_SALES!$A$5:$A$500,0),MATCH(resource!DY$2,COD_SALES!$B$4:$Z$4,0)),"")</f>
        <v>3</v>
      </c>
      <c r="DZ230" s="3">
        <f>IFERROR(INDEX(COD_SALES!$B$5:$Z$500,MATCH(resource!$CC230,COD_SALES!$A$5:$A$500,0),MATCH(resource!DZ$2,COD_SALES!$B$4:$Z$4,0)),"")</f>
        <v>3</v>
      </c>
      <c r="EA230" s="3">
        <f>IFERROR(INDEX(COD_SALES!$B$5:$Z$500,MATCH(resource!$CC230,COD_SALES!$A$5:$A$500,0),MATCH(resource!EA$2,COD_SALES!$B$4:$Z$4,0)),"")</f>
        <v>3</v>
      </c>
      <c r="EB230" s="3">
        <f t="shared" si="92"/>
        <v>20303.07</v>
      </c>
      <c r="ED230" s="3">
        <f>IFERROR(VLOOKUP($CK230,depot_prod_sales!$B$5:$S$200,3,0),0)</f>
        <v>0</v>
      </c>
      <c r="EE230" s="3">
        <f>IFERROR(VLOOKUP($CK230,depot_prod_sales!$B$5:$S$200,4,0),0)</f>
        <v>0</v>
      </c>
      <c r="EF230" s="3">
        <f>IFERROR(VLOOKUP($CK230,depot_prod_sales!$B$5:$S$200,5,0),0)</f>
        <v>0</v>
      </c>
      <c r="EG230" s="3">
        <f>IFERROR(VLOOKUP($CK230,depot_prod_sales!$B$5:$S$200,6,0),0)</f>
        <v>0</v>
      </c>
      <c r="EH230" s="3">
        <f>IFERROR(VLOOKUP($CK230,depot_prod_sales!$B$5:$S$200,7,0),0)</f>
        <v>0</v>
      </c>
      <c r="EI230" s="3">
        <f>IFERROR(VLOOKUP($CK230,depot_prod_sales!$B$5:$S$200,8,0),0)</f>
        <v>0</v>
      </c>
      <c r="EJ230" s="3">
        <f>IFERROR(VLOOKUP($CK230,depot_prod_sales!$B$5:$S$200,9,0),0)</f>
        <v>0</v>
      </c>
      <c r="EK230" s="3">
        <f>IFERROR(VLOOKUP($CK230,depot_prod_sales!$B$5:$S$200,10,0),0)</f>
        <v>0</v>
      </c>
      <c r="EL230" s="3">
        <f>IFERROR(VLOOKUP($CK230,depot_prod_sales!$B$5:$S$200,11,0),0)</f>
        <v>0</v>
      </c>
      <c r="EM230" s="3">
        <f>IFERROR(VLOOKUP($CK230,depot_prod_sales!$B$5:$S$200,12,0),0)</f>
        <v>0</v>
      </c>
      <c r="EN230" s="3">
        <f>IFERROR(VLOOKUP($CK230,depot_prod_sales!$B$5:$S$200,13,0),0)</f>
        <v>0</v>
      </c>
      <c r="EO230" s="3">
        <f>IFERROR(VLOOKUP($CK230,depot_prod_sales!$B$5:$S$200,14,0),0)</f>
        <v>0</v>
      </c>
      <c r="EP230" s="3">
        <f>IFERROR(VLOOKUP($CK230,depot_prod_sales!$B$5:$S$200,15,0),0)</f>
        <v>0</v>
      </c>
      <c r="EQ230" s="3">
        <f>IFERROR(VLOOKUP($CK230,depot_prod_sales!$B$5:$S$200,16,0),0)</f>
        <v>0</v>
      </c>
      <c r="ER230" s="3">
        <f>IFERROR(VLOOKUP($CK230,depot_prod_sales!$B$5:$S$200,17,0),0)</f>
        <v>0</v>
      </c>
      <c r="ES230" s="3">
        <f>IFERROR(VLOOKUP($CK230,depot_prod_sales!$B$5:$S$200,18,0),0)</f>
        <v>0</v>
      </c>
      <c r="ET230" s="116">
        <f t="shared" si="93"/>
        <v>0</v>
      </c>
      <c r="EU230" s="116">
        <f t="shared" si="94"/>
        <v>0</v>
      </c>
      <c r="EW230" s="3">
        <f>IFERROR(VLOOKUP(CC230,data_pull!$AO$25:$AR$546,2,0),0)</f>
        <v>9</v>
      </c>
      <c r="EX230" s="1">
        <f>IFERROR(VLOOKUP(CC230,data_pull!$AO$25:$AR$546,4,0),0)</f>
        <v>170000</v>
      </c>
    </row>
    <row r="231" spans="13:154" x14ac:dyDescent="0.25"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4" t="str">
        <f>sales_data!B230</f>
        <v>Saiful Islam</v>
      </c>
      <c r="AR231" s="4" t="str">
        <f>sales_data!C230</f>
        <v>Abul Bashar</v>
      </c>
      <c r="AS231" s="5" t="str">
        <f t="shared" si="84"/>
        <v>Abul Bashar</v>
      </c>
      <c r="AT231" s="4" t="str">
        <f>sales_data!I230</f>
        <v>Habibur Rahman-9</v>
      </c>
      <c r="AU231" s="4" t="str">
        <f>sales_data!W230</f>
        <v>Shanir Akhra (Cb)</v>
      </c>
      <c r="AV231" s="1">
        <f>sales_data!N230</f>
        <v>32534.959999999999</v>
      </c>
      <c r="AW231" s="1">
        <f>sales_data!P230</f>
        <v>37</v>
      </c>
      <c r="AX231" s="3">
        <f ca="1">IFERROR(INDEX(INDIRECT("day_wise_sales_data!$B$2:$BZ$599"),MATCH(resource!$CC231,day_wise_sales_data!$A$2:$A$500,0),MATCH(resource!AX$2,INDIRECT("day_wise_sales_data!$B$1:$BZ$1"),0)),0)</f>
        <v>0</v>
      </c>
      <c r="AY231" s="3">
        <f ca="1">IFERROR(INDEX(INDIRECT("day_wise_sales_data!$B$2:$BZ$599"),MATCH(resource!$CC231,day_wise_sales_data!$A$2:$A$500,0),MATCH(resource!AY$2,INDIRECT("day_wise_sales_data!$B$1:$BZ$1"),0)),0)</f>
        <v>0</v>
      </c>
      <c r="AZ231" s="3">
        <f ca="1">IFERROR(INDEX(INDIRECT("day_wise_sales_data!$B$2:$BZ$599"),MATCH(resource!$CC231,day_wise_sales_data!$A$2:$A$500,0),MATCH(resource!AZ$2,INDIRECT("day_wise_sales_data!$B$1:$BZ$1"),0)),0)</f>
        <v>0</v>
      </c>
      <c r="BA231" s="3">
        <f ca="1">IFERROR(INDEX(INDIRECT("day_wise_sales_data!$B$2:$BZ$599"),MATCH(resource!$CC231,day_wise_sales_data!$A$2:$A$500,0),MATCH(resource!BA$2,INDIRECT("day_wise_sales_data!$B$1:$BZ$1"),0)),0)</f>
        <v>0</v>
      </c>
      <c r="BB231" s="3">
        <f ca="1">IFERROR(INDEX(INDIRECT("day_wise_sales_data!$B$2:$BZ$599"),MATCH(resource!$CC231,day_wise_sales_data!$A$2:$A$500,0),MATCH(resource!BB$2,INDIRECT("day_wise_sales_data!$B$1:$BZ$1"),0)),0)</f>
        <v>0</v>
      </c>
      <c r="BC231" s="3">
        <f ca="1">IFERROR(INDEX(INDIRECT("day_wise_sales_data!$B$2:$BZ$599"),MATCH(resource!$CC231,day_wise_sales_data!$A$2:$A$500,0),MATCH(resource!BC$2,INDIRECT("day_wise_sales_data!$B$1:$BZ$1"),0)),0)</f>
        <v>0</v>
      </c>
      <c r="BD231" s="3">
        <f ca="1">IFERROR(INDEX(INDIRECT("day_wise_sales_data!$B$2:$BZ$599"),MATCH(resource!$CC231,day_wise_sales_data!$A$2:$A$500,0),MATCH(resource!BD$2,INDIRECT("day_wise_sales_data!$B$1:$BZ$1"),0)),0)</f>
        <v>-353.06</v>
      </c>
      <c r="BE231" s="3">
        <f ca="1">IFERROR(INDEX(INDIRECT("day_wise_sales_data!$B$2:$BZ$599"),MATCH(resource!$CC231,day_wise_sales_data!$A$2:$A$500,0),MATCH(resource!BE$2,INDIRECT("day_wise_sales_data!$B$1:$BZ$1"),0)),0)</f>
        <v>1057.6500000000001</v>
      </c>
      <c r="BF231" s="3">
        <f ca="1">IFERROR(INDEX(INDIRECT("day_wise_sales_data!$B$2:$BZ$599"),MATCH(resource!$CC231,day_wise_sales_data!$A$2:$A$500,0),MATCH(resource!BF$2,INDIRECT("day_wise_sales_data!$B$1:$BZ$1"),0)),0)</f>
        <v>0</v>
      </c>
      <c r="BG231" s="3">
        <f ca="1">IFERROR(INDEX(INDIRECT("day_wise_sales_data!$B$2:$BZ$599"),MATCH(resource!$CC231,day_wise_sales_data!$A$2:$A$500,0),MATCH(resource!BG$2,INDIRECT("day_wise_sales_data!$B$1:$BZ$1"),0)),0)</f>
        <v>0</v>
      </c>
      <c r="BH231" s="3">
        <f ca="1">IFERROR(INDEX(INDIRECT("day_wise_sales_data!$B$2:$BZ$599"),MATCH(resource!$CC231,day_wise_sales_data!$A$2:$A$500,0),MATCH(resource!BH$2,INDIRECT("day_wise_sales_data!$B$1:$BZ$1"),0)),0)</f>
        <v>0</v>
      </c>
      <c r="BI231" s="3">
        <f ca="1">IFERROR(INDEX(INDIRECT("day_wise_sales_data!$B$2:$BZ$599"),MATCH(resource!$CC231,day_wise_sales_data!$A$2:$A$500,0),MATCH(resource!BI$2,INDIRECT("day_wise_sales_data!$B$1:$BZ$1"),0)),0)</f>
        <v>1674.73</v>
      </c>
      <c r="BJ231" s="3">
        <f ca="1">IFERROR(INDEX(INDIRECT("day_wise_sales_data!$B$2:$BZ$599"),MATCH(resource!$CC231,day_wise_sales_data!$A$2:$A$500,0),MATCH(resource!BJ$2,INDIRECT("day_wise_sales_data!$B$1:$BZ$1"),0)),0)</f>
        <v>0</v>
      </c>
      <c r="BK231" s="3">
        <f ca="1">IFERROR(INDEX(INDIRECT("day_wise_sales_data!$B$2:$BZ$599"),MATCH(resource!$CC231,day_wise_sales_data!$A$2:$A$500,0),MATCH(resource!BK$2,INDIRECT("day_wise_sales_data!$B$1:$BZ$1"),0)),0)</f>
        <v>4723.7700000000004</v>
      </c>
      <c r="BL231" s="3">
        <f ca="1">IFERROR(INDEX(INDIRECT("day_wise_sales_data!$B$2:$BZ$599"),MATCH(resource!$CC231,day_wise_sales_data!$A$2:$A$500,0),MATCH(resource!BL$2,INDIRECT("day_wise_sales_data!$B$1:$BZ$1"),0)),0)</f>
        <v>1589.4</v>
      </c>
      <c r="BM231" s="3">
        <f ca="1">IFERROR(INDEX(INDIRECT("day_wise_sales_data!$B$2:$BZ$599"),MATCH(resource!$CC231,day_wise_sales_data!$A$2:$A$500,0),MATCH(resource!BM$2,INDIRECT("day_wise_sales_data!$B$1:$BZ$1"),0)),0)</f>
        <v>0</v>
      </c>
      <c r="BN231" s="3">
        <f ca="1">IFERROR(INDEX(INDIRECT("day_wise_sales_data!$B$2:$BZ$599"),MATCH(resource!$CC231,day_wise_sales_data!$A$2:$A$500,0),MATCH(resource!BN$2,INDIRECT("day_wise_sales_data!$B$1:$BZ$1"),0)),0)</f>
        <v>4289.7</v>
      </c>
      <c r="BO231" s="3">
        <f ca="1">IFERROR(INDEX(INDIRECT("day_wise_sales_data!$B$2:$BZ$599"),MATCH(resource!$CC231,day_wise_sales_data!$A$2:$A$500,0),MATCH(resource!BO$2,INDIRECT("day_wise_sales_data!$B$1:$BZ$1"),0)),0)</f>
        <v>0</v>
      </c>
      <c r="BP231" s="3">
        <f ca="1">IFERROR(INDEX(INDIRECT("day_wise_sales_data!$B$2:$BZ$599"),MATCH(resource!$CC231,day_wise_sales_data!$A$2:$A$500,0),MATCH(resource!BP$2,INDIRECT("day_wise_sales_data!$B$1:$BZ$1"),0)),0)</f>
        <v>-220.02</v>
      </c>
      <c r="BQ231" s="3">
        <f ca="1">IFERROR(INDEX(INDIRECT("day_wise_sales_data!$B$2:$BZ$599"),MATCH(resource!$CC231,day_wise_sales_data!$A$2:$A$500,0),MATCH(resource!BQ$2,INDIRECT("day_wise_sales_data!$B$1:$BZ$1"),0)),0)</f>
        <v>0</v>
      </c>
      <c r="BR231" s="3">
        <f ca="1">IFERROR(INDEX(INDIRECT("day_wise_sales_data!$B$2:$BZ$599"),MATCH(resource!$CC231,day_wise_sales_data!$A$2:$A$500,0),MATCH(resource!BR$2,INDIRECT("day_wise_sales_data!$B$1:$BZ$1"),0)),0)</f>
        <v>899.76</v>
      </c>
      <c r="BS231" s="3">
        <f ca="1">IFERROR(INDEX(INDIRECT("day_wise_sales_data!$B$2:$BZ$599"),MATCH(resource!$CC231,day_wise_sales_data!$A$2:$A$500,0),MATCH(resource!BS$2,INDIRECT("day_wise_sales_data!$B$1:$BZ$1"),0)),0)</f>
        <v>2047.39</v>
      </c>
      <c r="BT231" s="3">
        <f ca="1">IFERROR(INDEX(INDIRECT("day_wise_sales_data!$B$2:$BZ$599"),MATCH(resource!$CC231,day_wise_sales_data!$A$2:$A$500,0),MATCH(resource!BT$2,INDIRECT("day_wise_sales_data!$B$1:$BZ$1"),0)),0)</f>
        <v>-793.38</v>
      </c>
      <c r="BU231" s="3">
        <f ca="1">IFERROR(INDEX(INDIRECT("day_wise_sales_data!$B$2:$BZ$599"),MATCH(resource!$CC231,day_wise_sales_data!$A$2:$A$500,0),MATCH(resource!BU$2,INDIRECT("day_wise_sales_data!$B$1:$BZ$1"),0)),0)</f>
        <v>7900.47</v>
      </c>
      <c r="BV231" s="3">
        <f ca="1">IFERROR(INDEX(INDIRECT("day_wise_sales_data!$B$2:$BZ$599"),MATCH(resource!$CC231,day_wise_sales_data!$A$2:$A$500,0),MATCH(resource!BV$2,INDIRECT("day_wise_sales_data!$B$1:$BZ$1"),0)),0)</f>
        <v>0</v>
      </c>
      <c r="BW231" s="3">
        <f ca="1">IFERROR(INDEX(INDIRECT("day_wise_sales_data!$B$2:$BZ$599"),MATCH(resource!$CC231,day_wise_sales_data!$A$2:$A$500,0),MATCH(resource!BW$2,INDIRECT("day_wise_sales_data!$B$1:$BZ$1"),0)),0)</f>
        <v>766.99</v>
      </c>
      <c r="BX231" s="3">
        <f ca="1">IFERROR(INDEX(INDIRECT("day_wise_sales_data!$B$2:$BZ$599"),MATCH(resource!$CC231,day_wise_sales_data!$A$2:$A$500,0),MATCH(resource!BX$2,INDIRECT("day_wise_sales_data!$B$1:$BZ$1"),0)),0)</f>
        <v>0</v>
      </c>
      <c r="BY231" s="3">
        <f ca="1">IFERROR(INDEX(INDIRECT("day_wise_sales_data!$B$2:$BZ$599"),MATCH(resource!$CC231,day_wise_sales_data!$A$2:$A$500,0),MATCH(resource!BY$2,INDIRECT("day_wise_sales_data!$B$1:$BZ$1"),0)),0)</f>
        <v>14037.57</v>
      </c>
      <c r="BZ231" s="3">
        <f ca="1">IFERROR(INDEX(INDIRECT("day_wise_sales_data!$B$2:$BZ$599"),MATCH(resource!$CC231,day_wise_sales_data!$A$2:$A$500,0),MATCH(resource!BZ$2,INDIRECT("day_wise_sales_data!$B$1:$BZ$1"),0)),0)</f>
        <v>0</v>
      </c>
      <c r="CA231" s="3" t="str">
        <f ca="1">IFERROR(INDEX(INDIRECT("day_wise_sales_data!$B$2:$BZ$599"),MATCH(resource!$CC231,day_wise_sales_data!$A$2:$A$500,0),MATCH(resource!CA$2,INDIRECT("day_wise_sales_data!$B$1:$BZ$1"),0)),0)</f>
        <v>dd</v>
      </c>
      <c r="CC231" s="4" t="str">
        <f>sales_data!H230</f>
        <v>DHK04214</v>
      </c>
      <c r="CD231" s="1">
        <v>229</v>
      </c>
      <c r="CE231" s="1" t="str">
        <f>IF(AQ231=report!$AQ$3,resource!CD231,"")</f>
        <v/>
      </c>
      <c r="CF231" s="5" t="str">
        <f>IFERROR(SMALL($CE$3:$CE$1001,ROWS($CE$3:CE231)),"")</f>
        <v/>
      </c>
      <c r="CH231">
        <f>IFERROR(VLOOKUP($CC231,data_pull!$E$22:$G$700,2,0),0)</f>
        <v>32534.959999999999</v>
      </c>
      <c r="CI231" s="1">
        <f t="shared" si="86"/>
        <v>5</v>
      </c>
      <c r="CJ231" s="1">
        <f t="shared" si="85"/>
        <v>0</v>
      </c>
      <c r="CK231" s="1" t="s">
        <v>1501</v>
      </c>
      <c r="CL231" s="1">
        <f t="shared" si="87"/>
        <v>111</v>
      </c>
      <c r="CM231" s="1" t="str">
        <f>IFERROR(VLOOKUP($CK231,stock_data!$B$3:$W$612,2,0),0)</f>
        <v>LOZIN TABLET</v>
      </c>
      <c r="CN231" s="1" t="str">
        <f>IFERROR(VLOOKUP($CK231,stock_data!$B$3:$W$612,4,0),0)</f>
        <v>10x10's</v>
      </c>
      <c r="CO231" s="1">
        <f>IFERROR(VLOOKUP($CK231,stock_data!$B$3:$W$612,5,0),0)</f>
        <v>264.89999999999998</v>
      </c>
      <c r="CP231" s="3">
        <f t="shared" si="88"/>
        <v>0</v>
      </c>
      <c r="CQ231" s="3">
        <f t="shared" si="89"/>
        <v>0</v>
      </c>
      <c r="CR231" s="1">
        <f>IFERROR(VLOOKUP($CK231,stock_data!$B$3:$W$612,6,0),0)</f>
        <v>247</v>
      </c>
      <c r="CS231" s="1">
        <f>IFERROR(VLOOKUP($CK231,stock_data!$B$3:$W$612,7,0),0)</f>
        <v>704</v>
      </c>
      <c r="CT231" s="1">
        <f>IFERROR(VLOOKUP($CK231,stock_data!$B$3:$W$612,8,0),0)</f>
        <v>953</v>
      </c>
      <c r="CU231" s="1">
        <f>IFERROR(VLOOKUP($CK231,stock_data!$B$3:$W$612,9,0),0)</f>
        <v>2</v>
      </c>
      <c r="CV231" s="1">
        <f>IFERROR(VLOOKUP($CK231,stock_data!$B$3:$W$612,10,0),0)</f>
        <v>589</v>
      </c>
      <c r="CW231" s="1">
        <f>IFERROR(VLOOKUP($CK231,stock_data!$B$3:$W$612,11,0),0)</f>
        <v>393</v>
      </c>
      <c r="CX231" s="1">
        <f>IFERROR(VLOOKUP($CK231,stock_data!$B$3:$W$612,12,0),0)</f>
        <v>3038</v>
      </c>
      <c r="CY231" s="1">
        <f>IFERROR(VLOOKUP($CK231,stock_data!$B$3:$W$612,13,0),0)</f>
        <v>414</v>
      </c>
      <c r="CZ231" s="1">
        <f>IFERROR(VLOOKUP($CK231,stock_data!$B$3:$W$612,14,0),0)</f>
        <v>441</v>
      </c>
      <c r="DA231" s="1">
        <f>IFERROR(VLOOKUP($CK231,stock_data!$B$3:$W$612,15,0),0)</f>
        <v>373</v>
      </c>
      <c r="DB231" s="1">
        <f>IFERROR(VLOOKUP($CK231,stock_data!$B$3:$W$612,16,0),0)</f>
        <v>28</v>
      </c>
      <c r="DC231" s="1">
        <f>IFERROR(VLOOKUP($CK231,stock_data!$B$3:$W$612,17,0),0)</f>
        <v>355</v>
      </c>
      <c r="DD231" s="1">
        <f>IFERROR(VLOOKUP($CK231,stock_data!$B$3:$W$612,18,0),0)</f>
        <v>346</v>
      </c>
      <c r="DE231" s="1">
        <f>IFERROR(VLOOKUP($CK231,stock_data!$B$3:$W$612,19,0),0)</f>
        <v>191</v>
      </c>
      <c r="DF231" s="1">
        <f>IFERROR(VLOOKUP($CK231,stock_data!$B$3:$W$612,20,0),0)</f>
        <v>141</v>
      </c>
      <c r="DG231" s="1">
        <f>IFERROR(VLOOKUP($CK231,stock_data!$B$3:$W$612,21,0),0)</f>
        <v>270</v>
      </c>
      <c r="DH231" s="1">
        <f>IFERROR(VLOOKUP($CK231,stock_data!$B$3:$W$612,22,0),0)</f>
        <v>434</v>
      </c>
      <c r="DI231" s="1">
        <f t="shared" si="90"/>
        <v>8919</v>
      </c>
      <c r="DJ231" s="1">
        <f t="shared" si="91"/>
        <v>2362643.0999999996</v>
      </c>
      <c r="DK231" s="3">
        <f>IFERROR(INDEX(COD_SALES!$B$5:$Z$500,MATCH(resource!$CC231,COD_SALES!$A$5:$A$500,0),MATCH(resource!DK$2,COD_SALES!$B$4:$Z$4,0)),"")</f>
        <v>1</v>
      </c>
      <c r="DL231" s="3">
        <f>IFERROR(INDEX(COD_SALES!$B$5:$Z$500,MATCH(resource!$CC231,COD_SALES!$A$5:$A$500,0),MATCH(resource!DL$2,COD_SALES!$B$4:$Z$4,0)),"")</f>
        <v>0</v>
      </c>
      <c r="DM231" s="3">
        <f>IFERROR(INDEX(COD_SALES!$B$5:$Z$500,MATCH(resource!$CC231,COD_SALES!$A$5:$A$500,0),MATCH(resource!DM$2,COD_SALES!$B$4:$Z$4,0)),"")</f>
        <v>1</v>
      </c>
      <c r="DN231" s="3" t="str">
        <f>IFERROR(INDEX(COD_SALES!$B$5:$Z$500,MATCH(resource!$CC231,COD_SALES!$A$5:$A$500,0),MATCH(resource!DN$2,COD_SALES!$B$4:$Z$4,0)),"")</f>
        <v/>
      </c>
      <c r="DO231" s="3">
        <f>IFERROR(INDEX(COD_SALES!$B$5:$Z$500,MATCH(resource!$CC231,COD_SALES!$A$5:$A$500,0),MATCH(resource!DO$2,COD_SALES!$B$4:$Z$4,0)),"")</f>
        <v>0</v>
      </c>
      <c r="DP231" s="3">
        <f>IFERROR(INDEX(COD_SALES!$B$5:$Z$500,MATCH(resource!$CC231,COD_SALES!$A$5:$A$500,0),MATCH(resource!DP$2,COD_SALES!$B$4:$Z$4,0)),"")</f>
        <v>7</v>
      </c>
      <c r="DQ231" s="3" t="str">
        <f>IFERROR(INDEX(COD_SALES!$B$5:$Z$500,MATCH(resource!$CC231,COD_SALES!$A$5:$A$500,0),MATCH(resource!DQ$2,COD_SALES!$B$4:$Z$4,0)),"")</f>
        <v/>
      </c>
      <c r="DR231" s="3">
        <f>IFERROR(INDEX(COD_SALES!$B$5:$Z$500,MATCH(resource!$CC231,COD_SALES!$A$5:$A$500,0),MATCH(resource!DR$2,COD_SALES!$B$4:$Z$4,0)),"")</f>
        <v>13</v>
      </c>
      <c r="DS231" s="3">
        <f>IFERROR(INDEX(COD_SALES!$B$5:$Z$500,MATCH(resource!$CC231,COD_SALES!$A$5:$A$500,0),MATCH(resource!DS$2,COD_SALES!$B$4:$Z$4,0)),"")</f>
        <v>6</v>
      </c>
      <c r="DT231" s="3">
        <f>IFERROR(INDEX(COD_SALES!$B$5:$Z$500,MATCH(resource!$CC231,COD_SALES!$A$5:$A$500,0),MATCH(resource!DT$2,COD_SALES!$B$4:$Z$4,0)),"")</f>
        <v>9</v>
      </c>
      <c r="DU231" s="3">
        <f>IFERROR(INDEX(COD_SALES!$B$5:$Z$500,MATCH(resource!$CC231,COD_SALES!$A$5:$A$500,0),MATCH(resource!DU$2,COD_SALES!$B$4:$Z$4,0)),"")</f>
        <v>3</v>
      </c>
      <c r="DV231" s="3">
        <f>IFERROR(INDEX(COD_SALES!$B$5:$Z$500,MATCH(resource!$CC231,COD_SALES!$A$5:$A$500,0),MATCH(resource!DV$2,COD_SALES!$B$4:$Z$4,0)),"")</f>
        <v>0</v>
      </c>
      <c r="DW231" s="3">
        <f>IFERROR(INDEX(COD_SALES!$B$5:$Z$500,MATCH(resource!$CC231,COD_SALES!$A$5:$A$500,0),MATCH(resource!DW$2,COD_SALES!$B$4:$Z$4,0)),"")</f>
        <v>15</v>
      </c>
      <c r="DX231" s="3">
        <f>IFERROR(INDEX(COD_SALES!$B$5:$Z$500,MATCH(resource!$CC231,COD_SALES!$A$5:$A$500,0),MATCH(resource!DX$2,COD_SALES!$B$4:$Z$4,0)),"")</f>
        <v>0</v>
      </c>
      <c r="DY231" s="3">
        <f>IFERROR(INDEX(COD_SALES!$B$5:$Z$500,MATCH(resource!$CC231,COD_SALES!$A$5:$A$500,0),MATCH(resource!DY$2,COD_SALES!$B$4:$Z$4,0)),"")</f>
        <v>9</v>
      </c>
      <c r="DZ231" s="3">
        <f>IFERROR(INDEX(COD_SALES!$B$5:$Z$500,MATCH(resource!$CC231,COD_SALES!$A$5:$A$500,0),MATCH(resource!DZ$2,COD_SALES!$B$4:$Z$4,0)),"")</f>
        <v>0</v>
      </c>
      <c r="EA231" s="3">
        <f>IFERROR(INDEX(COD_SALES!$B$5:$Z$500,MATCH(resource!$CC231,COD_SALES!$A$5:$A$500,0),MATCH(resource!EA$2,COD_SALES!$B$4:$Z$4,0)),"")</f>
        <v>3</v>
      </c>
      <c r="EB231" s="3">
        <f t="shared" si="92"/>
        <v>18399.830000000002</v>
      </c>
      <c r="ED231" s="3">
        <f>IFERROR(VLOOKUP($CK231,depot_prod_sales!$B$5:$S$200,3,0),0)</f>
        <v>36</v>
      </c>
      <c r="EE231" s="3">
        <f>IFERROR(VLOOKUP($CK231,depot_prod_sales!$B$5:$S$200,4,0),0)</f>
        <v>171</v>
      </c>
      <c r="EF231" s="3">
        <f>IFERROR(VLOOKUP($CK231,depot_prod_sales!$B$5:$S$200,5,0),0)</f>
        <v>286</v>
      </c>
      <c r="EG231" s="3">
        <f>IFERROR(VLOOKUP($CK231,depot_prod_sales!$B$5:$S$200,6,0),0)</f>
        <v>23</v>
      </c>
      <c r="EH231" s="3">
        <f>IFERROR(VLOOKUP($CK231,depot_prod_sales!$B$5:$S$200,7,0),0)</f>
        <v>68</v>
      </c>
      <c r="EI231" s="3">
        <f>IFERROR(VLOOKUP($CK231,depot_prod_sales!$B$5:$S$200,8,0),0)</f>
        <v>924</v>
      </c>
      <c r="EJ231" s="3">
        <f>IFERROR(VLOOKUP($CK231,depot_prod_sales!$B$5:$S$200,9,0),0)</f>
        <v>194</v>
      </c>
      <c r="EK231" s="3">
        <f>IFERROR(VLOOKUP($CK231,depot_prod_sales!$B$5:$S$200,10,0),0)</f>
        <v>51</v>
      </c>
      <c r="EL231" s="3">
        <f>IFERROR(VLOOKUP($CK231,depot_prod_sales!$B$5:$S$200,11,0),0)</f>
        <v>13</v>
      </c>
      <c r="EM231" s="3">
        <f>IFERROR(VLOOKUP($CK231,depot_prod_sales!$B$5:$S$200,12,0),0)</f>
        <v>240</v>
      </c>
      <c r="EN231" s="3">
        <f>IFERROR(VLOOKUP($CK231,depot_prod_sales!$B$5:$S$200,13,0),0)</f>
        <v>222</v>
      </c>
      <c r="EO231" s="3">
        <f>IFERROR(VLOOKUP($CK231,depot_prod_sales!$B$5:$S$200,14,0),0)</f>
        <v>172</v>
      </c>
      <c r="EP231" s="3">
        <f>IFERROR(VLOOKUP($CK231,depot_prod_sales!$B$5:$S$200,15,0),0)</f>
        <v>43</v>
      </c>
      <c r="EQ231" s="3">
        <f>IFERROR(VLOOKUP($CK231,depot_prod_sales!$B$5:$S$200,16,0),0)</f>
        <v>102</v>
      </c>
      <c r="ER231" s="3">
        <f>IFERROR(VLOOKUP($CK231,depot_prod_sales!$B$5:$S$200,17,0),0)</f>
        <v>120</v>
      </c>
      <c r="ES231" s="3">
        <f>IFERROR(VLOOKUP($CK231,depot_prod_sales!$B$5:$S$200,18,0),0)</f>
        <v>118</v>
      </c>
      <c r="ET231" s="116">
        <f t="shared" si="93"/>
        <v>2783</v>
      </c>
      <c r="EU231" s="116">
        <f t="shared" si="94"/>
        <v>737216.7</v>
      </c>
      <c r="EW231" s="3">
        <f>IFERROR(VLOOKUP(CC231,data_pull!$AO$25:$AR$546,2,0),0)</f>
        <v>30</v>
      </c>
      <c r="EX231" s="1">
        <f>IFERROR(VLOOKUP(CC231,data_pull!$AO$25:$AR$546,4,0),0)</f>
        <v>170000</v>
      </c>
    </row>
    <row r="232" spans="13:154" x14ac:dyDescent="0.25"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4" t="str">
        <f>sales_data!B231</f>
        <v>Saiful Islam</v>
      </c>
      <c r="AR232" s="4" t="str">
        <f>sales_data!C231</f>
        <v>Abul Bashar</v>
      </c>
      <c r="AS232" s="5" t="str">
        <f t="shared" si="84"/>
        <v/>
      </c>
      <c r="AT232" s="4" t="str">
        <f>sales_data!I231</f>
        <v>Jamal Hossain -2</v>
      </c>
      <c r="AU232" s="4" t="str">
        <f>sales_data!W231</f>
        <v>Matuail (Cb)</v>
      </c>
      <c r="AV232" s="1">
        <f>sales_data!N231</f>
        <v>74281.3</v>
      </c>
      <c r="AW232" s="1">
        <f>sales_data!P231</f>
        <v>32</v>
      </c>
      <c r="AX232" s="3">
        <f ca="1">IFERROR(INDEX(INDIRECT("day_wise_sales_data!$B$2:$BZ$599"),MATCH(resource!$CC232,day_wise_sales_data!$A$2:$A$500,0),MATCH(resource!AX$2,INDIRECT("day_wise_sales_data!$B$1:$BZ$1"),0)),0)</f>
        <v>0</v>
      </c>
      <c r="AY232" s="3">
        <f ca="1">IFERROR(INDEX(INDIRECT("day_wise_sales_data!$B$2:$BZ$599"),MATCH(resource!$CC232,day_wise_sales_data!$A$2:$A$500,0),MATCH(resource!AY$2,INDIRECT("day_wise_sales_data!$B$1:$BZ$1"),0)),0)</f>
        <v>1853.65</v>
      </c>
      <c r="AZ232" s="3">
        <f ca="1">IFERROR(INDEX(INDIRECT("day_wise_sales_data!$B$2:$BZ$599"),MATCH(resource!$CC232,day_wise_sales_data!$A$2:$A$500,0),MATCH(resource!AZ$2,INDIRECT("day_wise_sales_data!$B$1:$BZ$1"),0)),0)</f>
        <v>1848.11</v>
      </c>
      <c r="BA232" s="3">
        <f ca="1">IFERROR(INDEX(INDIRECT("day_wise_sales_data!$B$2:$BZ$599"),MATCH(resource!$CC232,day_wise_sales_data!$A$2:$A$500,0),MATCH(resource!BA$2,INDIRECT("day_wise_sales_data!$B$1:$BZ$1"),0)),0)</f>
        <v>1191.5999999999999</v>
      </c>
      <c r="BB232" s="3">
        <f ca="1">IFERROR(INDEX(INDIRECT("day_wise_sales_data!$B$2:$BZ$599"),MATCH(resource!$CC232,day_wise_sales_data!$A$2:$A$500,0),MATCH(resource!BB$2,INDIRECT("day_wise_sales_data!$B$1:$BZ$1"),0)),0)</f>
        <v>0</v>
      </c>
      <c r="BC232" s="3">
        <f ca="1">IFERROR(INDEX(INDIRECT("day_wise_sales_data!$B$2:$BZ$599"),MATCH(resource!$CC232,day_wise_sales_data!$A$2:$A$500,0),MATCH(resource!BC$2,INDIRECT("day_wise_sales_data!$B$1:$BZ$1"),0)),0)</f>
        <v>0</v>
      </c>
      <c r="BD232" s="3">
        <f ca="1">IFERROR(INDEX(INDIRECT("day_wise_sales_data!$B$2:$BZ$599"),MATCH(resource!$CC232,day_wise_sales_data!$A$2:$A$500,0),MATCH(resource!BD$2,INDIRECT("day_wise_sales_data!$B$1:$BZ$1"),0)),0)</f>
        <v>0</v>
      </c>
      <c r="BE232" s="3">
        <f ca="1">IFERROR(INDEX(INDIRECT("day_wise_sales_data!$B$2:$BZ$599"),MATCH(resource!$CC232,day_wise_sales_data!$A$2:$A$500,0),MATCH(resource!BE$2,INDIRECT("day_wise_sales_data!$B$1:$BZ$1"),0)),0)</f>
        <v>0</v>
      </c>
      <c r="BF232" s="3">
        <f ca="1">IFERROR(INDEX(INDIRECT("day_wise_sales_data!$B$2:$BZ$599"),MATCH(resource!$CC232,day_wise_sales_data!$A$2:$A$500,0),MATCH(resource!BF$2,INDIRECT("day_wise_sales_data!$B$1:$BZ$1"),0)),0)</f>
        <v>0</v>
      </c>
      <c r="BG232" s="3">
        <f ca="1">IFERROR(INDEX(INDIRECT("day_wise_sales_data!$B$2:$BZ$599"),MATCH(resource!$CC232,day_wise_sales_data!$A$2:$A$500,0),MATCH(resource!BG$2,INDIRECT("day_wise_sales_data!$B$1:$BZ$1"),0)),0)</f>
        <v>3215.29</v>
      </c>
      <c r="BH232" s="3">
        <f ca="1">IFERROR(INDEX(INDIRECT("day_wise_sales_data!$B$2:$BZ$599"),MATCH(resource!$CC232,day_wise_sales_data!$A$2:$A$500,0),MATCH(resource!BH$2,INDIRECT("day_wise_sales_data!$B$1:$BZ$1"),0)),0)</f>
        <v>0</v>
      </c>
      <c r="BI232" s="3">
        <f ca="1">IFERROR(INDEX(INDIRECT("day_wise_sales_data!$B$2:$BZ$599"),MATCH(resource!$CC232,day_wise_sales_data!$A$2:$A$500,0),MATCH(resource!BI$2,INDIRECT("day_wise_sales_data!$B$1:$BZ$1"),0)),0)</f>
        <v>530.14</v>
      </c>
      <c r="BJ232" s="3">
        <f ca="1">IFERROR(INDEX(INDIRECT("day_wise_sales_data!$B$2:$BZ$599"),MATCH(resource!$CC232,day_wise_sales_data!$A$2:$A$500,0),MATCH(resource!BJ$2,INDIRECT("day_wise_sales_data!$B$1:$BZ$1"),0)),0)</f>
        <v>0</v>
      </c>
      <c r="BK232" s="3">
        <f ca="1">IFERROR(INDEX(INDIRECT("day_wise_sales_data!$B$2:$BZ$599"),MATCH(resource!$CC232,day_wise_sales_data!$A$2:$A$500,0),MATCH(resource!BK$2,INDIRECT("day_wise_sales_data!$B$1:$BZ$1"),0)),0)</f>
        <v>264.89999999999998</v>
      </c>
      <c r="BL232" s="3">
        <f ca="1">IFERROR(INDEX(INDIRECT("day_wise_sales_data!$B$2:$BZ$599"),MATCH(resource!$CC232,day_wise_sales_data!$A$2:$A$500,0),MATCH(resource!BL$2,INDIRECT("day_wise_sales_data!$B$1:$BZ$1"),0)),0)</f>
        <v>0</v>
      </c>
      <c r="BM232" s="3">
        <f ca="1">IFERROR(INDEX(INDIRECT("day_wise_sales_data!$B$2:$BZ$599"),MATCH(resource!$CC232,day_wise_sales_data!$A$2:$A$500,0),MATCH(resource!BM$2,INDIRECT("day_wise_sales_data!$B$1:$BZ$1"),0)),0)</f>
        <v>0</v>
      </c>
      <c r="BN232" s="3">
        <f ca="1">IFERROR(INDEX(INDIRECT("day_wise_sales_data!$B$2:$BZ$599"),MATCH(resource!$CC232,day_wise_sales_data!$A$2:$A$500,0),MATCH(resource!BN$2,INDIRECT("day_wise_sales_data!$B$1:$BZ$1"),0)),0)</f>
        <v>3028.28</v>
      </c>
      <c r="BO232" s="3">
        <f ca="1">IFERROR(INDEX(INDIRECT("day_wise_sales_data!$B$2:$BZ$599"),MATCH(resource!$CC232,day_wise_sales_data!$A$2:$A$500,0),MATCH(resource!BO$2,INDIRECT("day_wise_sales_data!$B$1:$BZ$1"),0)),0)</f>
        <v>5544.33</v>
      </c>
      <c r="BP232" s="3">
        <f ca="1">IFERROR(INDEX(INDIRECT("day_wise_sales_data!$B$2:$BZ$599"),MATCH(resource!$CC232,day_wise_sales_data!$A$2:$A$500,0),MATCH(resource!BP$2,INDIRECT("day_wise_sales_data!$B$1:$BZ$1"),0)),0)</f>
        <v>2692.97</v>
      </c>
      <c r="BQ232" s="3">
        <f ca="1">IFERROR(INDEX(INDIRECT("day_wise_sales_data!$B$2:$BZ$599"),MATCH(resource!$CC232,day_wise_sales_data!$A$2:$A$500,0),MATCH(resource!BQ$2,INDIRECT("day_wise_sales_data!$B$1:$BZ$1"),0)),0)</f>
        <v>0</v>
      </c>
      <c r="BR232" s="3">
        <f ca="1">IFERROR(INDEX(INDIRECT("day_wise_sales_data!$B$2:$BZ$599"),MATCH(resource!$CC232,day_wise_sales_data!$A$2:$A$500,0),MATCH(resource!BR$2,INDIRECT("day_wise_sales_data!$B$1:$BZ$1"),0)),0)</f>
        <v>5187.6499999999996</v>
      </c>
      <c r="BS232" s="3">
        <f ca="1">IFERROR(INDEX(INDIRECT("day_wise_sales_data!$B$2:$BZ$599"),MATCH(resource!$CC232,day_wise_sales_data!$A$2:$A$500,0),MATCH(resource!BS$2,INDIRECT("day_wise_sales_data!$B$1:$BZ$1"),0)),0)</f>
        <v>844.86</v>
      </c>
      <c r="BT232" s="3">
        <f ca="1">IFERROR(INDEX(INDIRECT("day_wise_sales_data!$B$2:$BZ$599"),MATCH(resource!$CC232,day_wise_sales_data!$A$2:$A$500,0),MATCH(resource!BT$2,INDIRECT("day_wise_sales_data!$B$1:$BZ$1"),0)),0)</f>
        <v>1482.72</v>
      </c>
      <c r="BU232" s="3">
        <f ca="1">IFERROR(INDEX(INDIRECT("day_wise_sales_data!$B$2:$BZ$599"),MATCH(resource!$CC232,day_wise_sales_data!$A$2:$A$500,0),MATCH(resource!BU$2,INDIRECT("day_wise_sales_data!$B$1:$BZ$1"),0)),0)</f>
        <v>7198.15</v>
      </c>
      <c r="BV232" s="3">
        <f ca="1">IFERROR(INDEX(INDIRECT("day_wise_sales_data!$B$2:$BZ$599"),MATCH(resource!$CC232,day_wise_sales_data!$A$2:$A$500,0),MATCH(resource!BV$2,INDIRECT("day_wise_sales_data!$B$1:$BZ$1"),0)),0)</f>
        <v>1808.6</v>
      </c>
      <c r="BW232" s="3">
        <f ca="1">IFERROR(INDEX(INDIRECT("day_wise_sales_data!$B$2:$BZ$599"),MATCH(resource!$CC232,day_wise_sales_data!$A$2:$A$500,0),MATCH(resource!BW$2,INDIRECT("day_wise_sales_data!$B$1:$BZ$1"),0)),0)</f>
        <v>11781.26</v>
      </c>
      <c r="BX232" s="3">
        <f ca="1">IFERROR(INDEX(INDIRECT("day_wise_sales_data!$B$2:$BZ$599"),MATCH(resource!$CC232,day_wise_sales_data!$A$2:$A$500,0),MATCH(resource!BX$2,INDIRECT("day_wise_sales_data!$B$1:$BZ$1"),0)),0)</f>
        <v>1694.79</v>
      </c>
      <c r="BY232" s="3">
        <f ca="1">IFERROR(INDEX(INDIRECT("day_wise_sales_data!$B$2:$BZ$599"),MATCH(resource!$CC232,day_wise_sales_data!$A$2:$A$500,0),MATCH(resource!BY$2,INDIRECT("day_wise_sales_data!$B$1:$BZ$1"),0)),0)</f>
        <v>29200.01</v>
      </c>
      <c r="BZ232" s="3">
        <f ca="1">IFERROR(INDEX(INDIRECT("day_wise_sales_data!$B$2:$BZ$599"),MATCH(resource!$CC232,day_wise_sales_data!$A$2:$A$500,0),MATCH(resource!BZ$2,INDIRECT("day_wise_sales_data!$B$1:$BZ$1"),0)),0)</f>
        <v>0</v>
      </c>
      <c r="CA232" s="3" t="str">
        <f ca="1">IFERROR(INDEX(INDIRECT("day_wise_sales_data!$B$2:$BZ$599"),MATCH(resource!$CC232,day_wise_sales_data!$A$2:$A$500,0),MATCH(resource!CA$2,INDIRECT("day_wise_sales_data!$B$1:$BZ$1"),0)),0)</f>
        <v>dd</v>
      </c>
      <c r="CC232" s="4" t="str">
        <f>sales_data!H231</f>
        <v>DHK09154</v>
      </c>
      <c r="CD232" s="1">
        <v>230</v>
      </c>
      <c r="CE232" s="1" t="str">
        <f>IF(AQ232=report!$AQ$3,resource!CD232,"")</f>
        <v/>
      </c>
      <c r="CF232" s="5" t="str">
        <f>IFERROR(SMALL($CE$3:$CE$1001,ROWS($CE$3:CE232)),"")</f>
        <v/>
      </c>
      <c r="CH232">
        <f>IFERROR(VLOOKUP($CC232,data_pull!$E$22:$G$700,2,0),0)</f>
        <v>74281.3</v>
      </c>
      <c r="CI232" s="1">
        <f t="shared" si="86"/>
        <v>154</v>
      </c>
      <c r="CJ232" s="1">
        <f t="shared" si="85"/>
        <v>0</v>
      </c>
      <c r="CK232" s="1" t="s">
        <v>1503</v>
      </c>
      <c r="CL232" s="1">
        <f t="shared" si="87"/>
        <v>111</v>
      </c>
      <c r="CM232" s="1" t="str">
        <f>IFERROR(VLOOKUP($CK232,stock_data!$B$3:$W$612,2,0),0)</f>
        <v>LOZIN TABLET (EXP)</v>
      </c>
      <c r="CN232" s="1" t="str">
        <f>IFERROR(VLOOKUP($CK232,stock_data!$B$3:$W$612,4,0),0)</f>
        <v>1x10's</v>
      </c>
      <c r="CO232" s="1">
        <f>IFERROR(VLOOKUP($CK232,stock_data!$B$3:$W$612,5,0),0)</f>
        <v>25.5</v>
      </c>
      <c r="CP232" s="3">
        <f t="shared" si="88"/>
        <v>0</v>
      </c>
      <c r="CQ232" s="3">
        <f t="shared" si="89"/>
        <v>0</v>
      </c>
      <c r="CR232" s="1">
        <f>IFERROR(VLOOKUP($CK232,stock_data!$B$3:$W$612,6,0),0)</f>
        <v>0</v>
      </c>
      <c r="CS232" s="1">
        <f>IFERROR(VLOOKUP($CK232,stock_data!$B$3:$W$612,7,0),0)</f>
        <v>0</v>
      </c>
      <c r="CT232" s="1">
        <f>IFERROR(VLOOKUP($CK232,stock_data!$B$3:$W$612,8,0),0)</f>
        <v>0</v>
      </c>
      <c r="CU232" s="1">
        <f>IFERROR(VLOOKUP($CK232,stock_data!$B$3:$W$612,9,0),0)</f>
        <v>0</v>
      </c>
      <c r="CV232" s="1">
        <f>IFERROR(VLOOKUP($CK232,stock_data!$B$3:$W$612,10,0),0)</f>
        <v>0</v>
      </c>
      <c r="CW232" s="1">
        <f>IFERROR(VLOOKUP($CK232,stock_data!$B$3:$W$612,11,0),0)</f>
        <v>0</v>
      </c>
      <c r="CX232" s="1">
        <f>IFERROR(VLOOKUP($CK232,stock_data!$B$3:$W$612,12,0),0)</f>
        <v>0</v>
      </c>
      <c r="CY232" s="1">
        <f>IFERROR(VLOOKUP($CK232,stock_data!$B$3:$W$612,13,0),0)</f>
        <v>0</v>
      </c>
      <c r="CZ232" s="1">
        <f>IFERROR(VLOOKUP($CK232,stock_data!$B$3:$W$612,14,0),0)</f>
        <v>0</v>
      </c>
      <c r="DA232" s="1">
        <f>IFERROR(VLOOKUP($CK232,stock_data!$B$3:$W$612,15,0),0)</f>
        <v>0</v>
      </c>
      <c r="DB232" s="1">
        <f>IFERROR(VLOOKUP($CK232,stock_data!$B$3:$W$612,16,0),0)</f>
        <v>0</v>
      </c>
      <c r="DC232" s="1">
        <f>IFERROR(VLOOKUP($CK232,stock_data!$B$3:$W$612,17,0),0)</f>
        <v>0</v>
      </c>
      <c r="DD232" s="1">
        <f>IFERROR(VLOOKUP($CK232,stock_data!$B$3:$W$612,18,0),0)</f>
        <v>0</v>
      </c>
      <c r="DE232" s="1">
        <f>IFERROR(VLOOKUP($CK232,stock_data!$B$3:$W$612,19,0),0)</f>
        <v>0</v>
      </c>
      <c r="DF232" s="1">
        <f>IFERROR(VLOOKUP($CK232,stock_data!$B$3:$W$612,20,0),0)</f>
        <v>0</v>
      </c>
      <c r="DG232" s="1">
        <f>IFERROR(VLOOKUP($CK232,stock_data!$B$3:$W$612,21,0),0)</f>
        <v>0</v>
      </c>
      <c r="DH232" s="1">
        <f>IFERROR(VLOOKUP($CK232,stock_data!$B$3:$W$612,22,0),0)</f>
        <v>0</v>
      </c>
      <c r="DI232" s="1">
        <f t="shared" si="90"/>
        <v>0</v>
      </c>
      <c r="DJ232" s="1">
        <f t="shared" si="91"/>
        <v>0</v>
      </c>
      <c r="DK232" s="3">
        <f>IFERROR(INDEX(COD_SALES!$B$5:$Z$500,MATCH(resource!$CC232,COD_SALES!$A$5:$A$500,0),MATCH(resource!DK$2,COD_SALES!$B$4:$Z$4,0)),"")</f>
        <v>0</v>
      </c>
      <c r="DL232" s="3">
        <f>IFERROR(INDEX(COD_SALES!$B$5:$Z$500,MATCH(resource!$CC232,COD_SALES!$A$5:$A$500,0),MATCH(resource!DL$2,COD_SALES!$B$4:$Z$4,0)),"")</f>
        <v>0</v>
      </c>
      <c r="DM232" s="3">
        <f>IFERROR(INDEX(COD_SALES!$B$5:$Z$500,MATCH(resource!$CC232,COD_SALES!$A$5:$A$500,0),MATCH(resource!DM$2,COD_SALES!$B$4:$Z$4,0)),"")</f>
        <v>0</v>
      </c>
      <c r="DN232" s="3" t="str">
        <f>IFERROR(INDEX(COD_SALES!$B$5:$Z$500,MATCH(resource!$CC232,COD_SALES!$A$5:$A$500,0),MATCH(resource!DN$2,COD_SALES!$B$4:$Z$4,0)),"")</f>
        <v/>
      </c>
      <c r="DO232" s="3">
        <f>IFERROR(INDEX(COD_SALES!$B$5:$Z$500,MATCH(resource!$CC232,COD_SALES!$A$5:$A$500,0),MATCH(resource!DO$2,COD_SALES!$B$4:$Z$4,0)),"")</f>
        <v>0</v>
      </c>
      <c r="DP232" s="3">
        <f>IFERROR(INDEX(COD_SALES!$B$5:$Z$500,MATCH(resource!$CC232,COD_SALES!$A$5:$A$500,0),MATCH(resource!DP$2,COD_SALES!$B$4:$Z$4,0)),"")</f>
        <v>0</v>
      </c>
      <c r="DQ232" s="3" t="str">
        <f>IFERROR(INDEX(COD_SALES!$B$5:$Z$500,MATCH(resource!$CC232,COD_SALES!$A$5:$A$500,0),MATCH(resource!DQ$2,COD_SALES!$B$4:$Z$4,0)),"")</f>
        <v/>
      </c>
      <c r="DR232" s="3">
        <f>IFERROR(INDEX(COD_SALES!$B$5:$Z$500,MATCH(resource!$CC232,COD_SALES!$A$5:$A$500,0),MATCH(resource!DR$2,COD_SALES!$B$4:$Z$4,0)),"")</f>
        <v>0</v>
      </c>
      <c r="DS232" s="3">
        <f>IFERROR(INDEX(COD_SALES!$B$5:$Z$500,MATCH(resource!$CC232,COD_SALES!$A$5:$A$500,0),MATCH(resource!DS$2,COD_SALES!$B$4:$Z$4,0)),"")</f>
        <v>58</v>
      </c>
      <c r="DT232" s="3">
        <f>IFERROR(INDEX(COD_SALES!$B$5:$Z$500,MATCH(resource!$CC232,COD_SALES!$A$5:$A$500,0),MATCH(resource!DT$2,COD_SALES!$B$4:$Z$4,0)),"")</f>
        <v>5</v>
      </c>
      <c r="DU232" s="3">
        <f>IFERROR(INDEX(COD_SALES!$B$5:$Z$500,MATCH(resource!$CC232,COD_SALES!$A$5:$A$500,0),MATCH(resource!DU$2,COD_SALES!$B$4:$Z$4,0)),"")</f>
        <v>0</v>
      </c>
      <c r="DV232" s="3">
        <f>IFERROR(INDEX(COD_SALES!$B$5:$Z$500,MATCH(resource!$CC232,COD_SALES!$A$5:$A$500,0),MATCH(resource!DV$2,COD_SALES!$B$4:$Z$4,0)),"")</f>
        <v>0</v>
      </c>
      <c r="DW232" s="3">
        <f>IFERROR(INDEX(COD_SALES!$B$5:$Z$500,MATCH(resource!$CC232,COD_SALES!$A$5:$A$500,0),MATCH(resource!DW$2,COD_SALES!$B$4:$Z$4,0)),"")</f>
        <v>12</v>
      </c>
      <c r="DX232" s="3">
        <f>IFERROR(INDEX(COD_SALES!$B$5:$Z$500,MATCH(resource!$CC232,COD_SALES!$A$5:$A$500,0),MATCH(resource!DX$2,COD_SALES!$B$4:$Z$4,0)),"")</f>
        <v>0</v>
      </c>
      <c r="DY232" s="3">
        <f>IFERROR(INDEX(COD_SALES!$B$5:$Z$500,MATCH(resource!$CC232,COD_SALES!$A$5:$A$500,0),MATCH(resource!DY$2,COD_SALES!$B$4:$Z$4,0)),"")</f>
        <v>3</v>
      </c>
      <c r="DZ232" s="3">
        <f>IFERROR(INDEX(COD_SALES!$B$5:$Z$500,MATCH(resource!$CC232,COD_SALES!$A$5:$A$500,0),MATCH(resource!DZ$2,COD_SALES!$B$4:$Z$4,0)),"")</f>
        <v>1</v>
      </c>
      <c r="EA232" s="3">
        <f>IFERROR(INDEX(COD_SALES!$B$5:$Z$500,MATCH(resource!$CC232,COD_SALES!$A$5:$A$500,0),MATCH(resource!EA$2,COD_SALES!$B$4:$Z$4,0)),"")</f>
        <v>1</v>
      </c>
      <c r="EB232" s="3">
        <f t="shared" si="92"/>
        <v>21534.13</v>
      </c>
      <c r="ED232" s="3">
        <f>IFERROR(VLOOKUP($CK232,depot_prod_sales!$B$5:$S$200,3,0),0)</f>
        <v>0</v>
      </c>
      <c r="EE232" s="3">
        <f>IFERROR(VLOOKUP($CK232,depot_prod_sales!$B$5:$S$200,4,0),0)</f>
        <v>0</v>
      </c>
      <c r="EF232" s="3">
        <f>IFERROR(VLOOKUP($CK232,depot_prod_sales!$B$5:$S$200,5,0),0)</f>
        <v>0</v>
      </c>
      <c r="EG232" s="3">
        <f>IFERROR(VLOOKUP($CK232,depot_prod_sales!$B$5:$S$200,6,0),0)</f>
        <v>0</v>
      </c>
      <c r="EH232" s="3">
        <f>IFERROR(VLOOKUP($CK232,depot_prod_sales!$B$5:$S$200,7,0),0)</f>
        <v>0</v>
      </c>
      <c r="EI232" s="3">
        <f>IFERROR(VLOOKUP($CK232,depot_prod_sales!$B$5:$S$200,8,0),0)</f>
        <v>0</v>
      </c>
      <c r="EJ232" s="3">
        <f>IFERROR(VLOOKUP($CK232,depot_prod_sales!$B$5:$S$200,9,0),0)</f>
        <v>0</v>
      </c>
      <c r="EK232" s="3">
        <f>IFERROR(VLOOKUP($CK232,depot_prod_sales!$B$5:$S$200,10,0),0)</f>
        <v>0</v>
      </c>
      <c r="EL232" s="3">
        <f>IFERROR(VLOOKUP($CK232,depot_prod_sales!$B$5:$S$200,11,0),0)</f>
        <v>0</v>
      </c>
      <c r="EM232" s="3">
        <f>IFERROR(VLOOKUP($CK232,depot_prod_sales!$B$5:$S$200,12,0),0)</f>
        <v>0</v>
      </c>
      <c r="EN232" s="3">
        <f>IFERROR(VLOOKUP($CK232,depot_prod_sales!$B$5:$S$200,13,0),0)</f>
        <v>0</v>
      </c>
      <c r="EO232" s="3">
        <f>IFERROR(VLOOKUP($CK232,depot_prod_sales!$B$5:$S$200,14,0),0)</f>
        <v>0</v>
      </c>
      <c r="EP232" s="3">
        <f>IFERROR(VLOOKUP($CK232,depot_prod_sales!$B$5:$S$200,15,0),0)</f>
        <v>0</v>
      </c>
      <c r="EQ232" s="3">
        <f>IFERROR(VLOOKUP($CK232,depot_prod_sales!$B$5:$S$200,16,0),0)</f>
        <v>0</v>
      </c>
      <c r="ER232" s="3">
        <f>IFERROR(VLOOKUP($CK232,depot_prod_sales!$B$5:$S$200,17,0),0)</f>
        <v>0</v>
      </c>
      <c r="ES232" s="3">
        <f>IFERROR(VLOOKUP($CK232,depot_prod_sales!$B$5:$S$200,18,0),0)</f>
        <v>0</v>
      </c>
      <c r="ET232" s="116">
        <f t="shared" si="93"/>
        <v>0</v>
      </c>
      <c r="EU232" s="116">
        <f t="shared" si="94"/>
        <v>0</v>
      </c>
      <c r="EW232" s="3">
        <f>IFERROR(VLOOKUP(CC232,data_pull!$AO$25:$AR$546,2,0),0)</f>
        <v>25</v>
      </c>
      <c r="EX232" s="1">
        <f>IFERROR(VLOOKUP(CC232,data_pull!$AO$25:$AR$546,4,0),0)</f>
        <v>170000</v>
      </c>
    </row>
    <row r="233" spans="13:154" x14ac:dyDescent="0.25"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4" t="str">
        <f>sales_data!B232</f>
        <v>Saiful Islam</v>
      </c>
      <c r="AR233" s="4" t="str">
        <f>sales_data!C232</f>
        <v>Abul Bashar</v>
      </c>
      <c r="AS233" s="5" t="str">
        <f t="shared" si="84"/>
        <v/>
      </c>
      <c r="AT233" s="4" t="str">
        <f>sales_data!I232</f>
        <v>Partha Roy</v>
      </c>
      <c r="AU233" s="4" t="str">
        <f>sales_data!W232</f>
        <v>I.C.M.H (Pb)</v>
      </c>
      <c r="AV233" s="1">
        <f>sales_data!N232</f>
        <v>41730.81</v>
      </c>
      <c r="AW233" s="1">
        <f>sales_data!P232</f>
        <v>25</v>
      </c>
      <c r="AX233" s="3">
        <f ca="1">IFERROR(INDEX(INDIRECT("day_wise_sales_data!$B$2:$BZ$599"),MATCH(resource!$CC233,day_wise_sales_data!$A$2:$A$500,0),MATCH(resource!AX$2,INDIRECT("day_wise_sales_data!$B$1:$BZ$1"),0)),0)</f>
        <v>0</v>
      </c>
      <c r="AY233" s="3">
        <f ca="1">IFERROR(INDEX(INDIRECT("day_wise_sales_data!$B$2:$BZ$599"),MATCH(resource!$CC233,day_wise_sales_data!$A$2:$A$500,0),MATCH(resource!AY$2,INDIRECT("day_wise_sales_data!$B$1:$BZ$1"),0)),0)</f>
        <v>176.02</v>
      </c>
      <c r="AZ233" s="3">
        <f ca="1">IFERROR(INDEX(INDIRECT("day_wise_sales_data!$B$2:$BZ$599"),MATCH(resource!$CC233,day_wise_sales_data!$A$2:$A$500,0),MATCH(resource!AZ$2,INDIRECT("day_wise_sales_data!$B$1:$BZ$1"),0)),0)</f>
        <v>3229.52</v>
      </c>
      <c r="BA233" s="3">
        <f ca="1">IFERROR(INDEX(INDIRECT("day_wise_sales_data!$B$2:$BZ$599"),MATCH(resource!$CC233,day_wise_sales_data!$A$2:$A$500,0),MATCH(resource!BA$2,INDIRECT("day_wise_sales_data!$B$1:$BZ$1"),0)),0)</f>
        <v>0</v>
      </c>
      <c r="BB233" s="3">
        <f ca="1">IFERROR(INDEX(INDIRECT("day_wise_sales_data!$B$2:$BZ$599"),MATCH(resource!$CC233,day_wise_sales_data!$A$2:$A$500,0),MATCH(resource!BB$2,INDIRECT("day_wise_sales_data!$B$1:$BZ$1"),0)),0)</f>
        <v>0</v>
      </c>
      <c r="BC233" s="3">
        <f ca="1">IFERROR(INDEX(INDIRECT("day_wise_sales_data!$B$2:$BZ$599"),MATCH(resource!$CC233,day_wise_sales_data!$A$2:$A$500,0),MATCH(resource!BC$2,INDIRECT("day_wise_sales_data!$B$1:$BZ$1"),0)),0)</f>
        <v>0</v>
      </c>
      <c r="BD233" s="3">
        <f ca="1">IFERROR(INDEX(INDIRECT("day_wise_sales_data!$B$2:$BZ$599"),MATCH(resource!$CC233,day_wise_sales_data!$A$2:$A$500,0),MATCH(resource!BD$2,INDIRECT("day_wise_sales_data!$B$1:$BZ$1"),0)),0)</f>
        <v>0</v>
      </c>
      <c r="BE233" s="3">
        <f ca="1">IFERROR(INDEX(INDIRECT("day_wise_sales_data!$B$2:$BZ$599"),MATCH(resource!$CC233,day_wise_sales_data!$A$2:$A$500,0),MATCH(resource!BE$2,INDIRECT("day_wise_sales_data!$B$1:$BZ$1"),0)),0)</f>
        <v>1057.1400000000001</v>
      </c>
      <c r="BF233" s="3">
        <f ca="1">IFERROR(INDEX(INDIRECT("day_wise_sales_data!$B$2:$BZ$599"),MATCH(resource!$CC233,day_wise_sales_data!$A$2:$A$500,0),MATCH(resource!BF$2,INDIRECT("day_wise_sales_data!$B$1:$BZ$1"),0)),0)</f>
        <v>0</v>
      </c>
      <c r="BG233" s="3">
        <f ca="1">IFERROR(INDEX(INDIRECT("day_wise_sales_data!$B$2:$BZ$599"),MATCH(resource!$CC233,day_wise_sales_data!$A$2:$A$500,0),MATCH(resource!BG$2,INDIRECT("day_wise_sales_data!$B$1:$BZ$1"),0)),0)</f>
        <v>0</v>
      </c>
      <c r="BH233" s="3">
        <f ca="1">IFERROR(INDEX(INDIRECT("day_wise_sales_data!$B$2:$BZ$599"),MATCH(resource!$CC233,day_wise_sales_data!$A$2:$A$500,0),MATCH(resource!BH$2,INDIRECT("day_wise_sales_data!$B$1:$BZ$1"),0)),0)</f>
        <v>0</v>
      </c>
      <c r="BI233" s="3">
        <f ca="1">IFERROR(INDEX(INDIRECT("day_wise_sales_data!$B$2:$BZ$599"),MATCH(resource!$CC233,day_wise_sales_data!$A$2:$A$500,0),MATCH(resource!BI$2,INDIRECT("day_wise_sales_data!$B$1:$BZ$1"),0)),0)</f>
        <v>0</v>
      </c>
      <c r="BJ233" s="3">
        <f ca="1">IFERROR(INDEX(INDIRECT("day_wise_sales_data!$B$2:$BZ$599"),MATCH(resource!$CC233,day_wise_sales_data!$A$2:$A$500,0),MATCH(resource!BJ$2,INDIRECT("day_wise_sales_data!$B$1:$BZ$1"),0)),0)</f>
        <v>0</v>
      </c>
      <c r="BK233" s="3">
        <f ca="1">IFERROR(INDEX(INDIRECT("day_wise_sales_data!$B$2:$BZ$599"),MATCH(resource!$CC233,day_wise_sales_data!$A$2:$A$500,0),MATCH(resource!BK$2,INDIRECT("day_wise_sales_data!$B$1:$BZ$1"),0)),0)</f>
        <v>0</v>
      </c>
      <c r="BL233" s="3">
        <f ca="1">IFERROR(INDEX(INDIRECT("day_wise_sales_data!$B$2:$BZ$599"),MATCH(resource!$CC233,day_wise_sales_data!$A$2:$A$500,0),MATCH(resource!BL$2,INDIRECT("day_wise_sales_data!$B$1:$BZ$1"),0)),0)</f>
        <v>7596.48</v>
      </c>
      <c r="BM233" s="3">
        <f ca="1">IFERROR(INDEX(INDIRECT("day_wise_sales_data!$B$2:$BZ$599"),MATCH(resource!$CC233,day_wise_sales_data!$A$2:$A$500,0),MATCH(resource!BM$2,INDIRECT("day_wise_sales_data!$B$1:$BZ$1"),0)),0)</f>
        <v>590.25</v>
      </c>
      <c r="BN233" s="3">
        <f ca="1">IFERROR(INDEX(INDIRECT("day_wise_sales_data!$B$2:$BZ$599"),MATCH(resource!$CC233,day_wise_sales_data!$A$2:$A$500,0),MATCH(resource!BN$2,INDIRECT("day_wise_sales_data!$B$1:$BZ$1"),0)),0)</f>
        <v>2765.6</v>
      </c>
      <c r="BO233" s="3">
        <f ca="1">IFERROR(INDEX(INDIRECT("day_wise_sales_data!$B$2:$BZ$599"),MATCH(resource!$CC233,day_wise_sales_data!$A$2:$A$500,0),MATCH(resource!BO$2,INDIRECT("day_wise_sales_data!$B$1:$BZ$1"),0)),0)</f>
        <v>3415.98</v>
      </c>
      <c r="BP233" s="3">
        <f ca="1">IFERROR(INDEX(INDIRECT("day_wise_sales_data!$B$2:$BZ$599"),MATCH(resource!$CC233,day_wise_sales_data!$A$2:$A$500,0),MATCH(resource!BP$2,INDIRECT("day_wise_sales_data!$B$1:$BZ$1"),0)),0)</f>
        <v>0</v>
      </c>
      <c r="BQ233" s="3">
        <f ca="1">IFERROR(INDEX(INDIRECT("day_wise_sales_data!$B$2:$BZ$599"),MATCH(resource!$CC233,day_wise_sales_data!$A$2:$A$500,0),MATCH(resource!BQ$2,INDIRECT("day_wise_sales_data!$B$1:$BZ$1"),0)),0)</f>
        <v>0</v>
      </c>
      <c r="BR233" s="3">
        <f ca="1">IFERROR(INDEX(INDIRECT("day_wise_sales_data!$B$2:$BZ$599"),MATCH(resource!$CC233,day_wise_sales_data!$A$2:$A$500,0),MATCH(resource!BR$2,INDIRECT("day_wise_sales_data!$B$1:$BZ$1"),0)),0)</f>
        <v>0</v>
      </c>
      <c r="BS233" s="3">
        <f ca="1">IFERROR(INDEX(INDIRECT("day_wise_sales_data!$B$2:$BZ$599"),MATCH(resource!$CC233,day_wise_sales_data!$A$2:$A$500,0),MATCH(resource!BS$2,INDIRECT("day_wise_sales_data!$B$1:$BZ$1"),0)),0)</f>
        <v>1020.05</v>
      </c>
      <c r="BT233" s="3">
        <f ca="1">IFERROR(INDEX(INDIRECT("day_wise_sales_data!$B$2:$BZ$599"),MATCH(resource!$CC233,day_wise_sales_data!$A$2:$A$500,0),MATCH(resource!BT$2,INDIRECT("day_wise_sales_data!$B$1:$BZ$1"),0)),0)</f>
        <v>530.14</v>
      </c>
      <c r="BU233" s="3">
        <f ca="1">IFERROR(INDEX(INDIRECT("day_wise_sales_data!$B$2:$BZ$599"),MATCH(resource!$CC233,day_wise_sales_data!$A$2:$A$500,0),MATCH(resource!BU$2,INDIRECT("day_wise_sales_data!$B$1:$BZ$1"),0)),0)</f>
        <v>14050.6</v>
      </c>
      <c r="BV233" s="3">
        <f ca="1">IFERROR(INDEX(INDIRECT("day_wise_sales_data!$B$2:$BZ$599"),MATCH(resource!$CC233,day_wise_sales_data!$A$2:$A$500,0),MATCH(resource!BV$2,INDIRECT("day_wise_sales_data!$B$1:$BZ$1"),0)),0)</f>
        <v>2930.07</v>
      </c>
      <c r="BW233" s="3">
        <f ca="1">IFERROR(INDEX(INDIRECT("day_wise_sales_data!$B$2:$BZ$599"),MATCH(resource!$CC233,day_wise_sales_data!$A$2:$A$500,0),MATCH(resource!BW$2,INDIRECT("day_wise_sales_data!$B$1:$BZ$1"),0)),0)</f>
        <v>6489.54</v>
      </c>
      <c r="BX233" s="3">
        <f ca="1">IFERROR(INDEX(INDIRECT("day_wise_sales_data!$B$2:$BZ$599"),MATCH(resource!$CC233,day_wise_sales_data!$A$2:$A$500,0),MATCH(resource!BX$2,INDIRECT("day_wise_sales_data!$B$1:$BZ$1"),0)),0)</f>
        <v>0</v>
      </c>
      <c r="BY233" s="3">
        <f ca="1">IFERROR(INDEX(INDIRECT("day_wise_sales_data!$B$2:$BZ$599"),MATCH(resource!$CC233,day_wise_sales_data!$A$2:$A$500,0),MATCH(resource!BY$2,INDIRECT("day_wise_sales_data!$B$1:$BZ$1"),0)),0)</f>
        <v>0</v>
      </c>
      <c r="BZ233" s="3">
        <f ca="1">IFERROR(INDEX(INDIRECT("day_wise_sales_data!$B$2:$BZ$599"),MATCH(resource!$CC233,day_wise_sales_data!$A$2:$A$500,0),MATCH(resource!BZ$2,INDIRECT("day_wise_sales_data!$B$1:$BZ$1"),0)),0)</f>
        <v>0</v>
      </c>
      <c r="CA233" s="3" t="str">
        <f ca="1">IFERROR(INDEX(INDIRECT("day_wise_sales_data!$B$2:$BZ$599"),MATCH(resource!$CC233,day_wise_sales_data!$A$2:$A$500,0),MATCH(resource!CA$2,INDIRECT("day_wise_sales_data!$B$1:$BZ$1"),0)),0)</f>
        <v>dd</v>
      </c>
      <c r="CC233" s="4" t="str">
        <f>sales_data!H232</f>
        <v>DHK04215</v>
      </c>
      <c r="CD233" s="1">
        <v>231</v>
      </c>
      <c r="CE233" s="1" t="str">
        <f>IF(AQ233=report!$AQ$3,resource!CD233,"")</f>
        <v/>
      </c>
      <c r="CF233" s="5" t="str">
        <f>IFERROR(SMALL($CE$3:$CE$1001,ROWS($CE$3:CE233)),"")</f>
        <v/>
      </c>
      <c r="CH233">
        <f>IFERROR(VLOOKUP($CC233,data_pull!$E$22:$G$700,2,0),0)</f>
        <v>41730.81</v>
      </c>
      <c r="CI233" s="1">
        <f t="shared" si="86"/>
        <v>154</v>
      </c>
      <c r="CJ233" s="1">
        <f t="shared" si="85"/>
        <v>0</v>
      </c>
      <c r="CK233" s="1" t="s">
        <v>1505</v>
      </c>
      <c r="CL233" s="1">
        <f t="shared" si="87"/>
        <v>111</v>
      </c>
      <c r="CM233" s="1" t="str">
        <f>IFERROR(VLOOKUP($CK233,stock_data!$B$3:$W$612,2,0),0)</f>
        <v>LUREX SYRUP</v>
      </c>
      <c r="CN233" s="1" t="str">
        <f>IFERROR(VLOOKUP($CK233,stock_data!$B$3:$W$612,4,0),0)</f>
        <v>100ml</v>
      </c>
      <c r="CO233" s="1">
        <f>IFERROR(VLOOKUP($CK233,stock_data!$B$3:$W$612,5,0),0)</f>
        <v>48.4</v>
      </c>
      <c r="CP233" s="3">
        <f t="shared" si="88"/>
        <v>0</v>
      </c>
      <c r="CQ233" s="3">
        <f t="shared" si="89"/>
        <v>0</v>
      </c>
      <c r="CR233" s="1">
        <f>IFERROR(VLOOKUP($CK233,stock_data!$B$3:$W$612,6,0),0)</f>
        <v>0</v>
      </c>
      <c r="CS233" s="1">
        <f>IFERROR(VLOOKUP($CK233,stock_data!$B$3:$W$612,7,0),0)</f>
        <v>0</v>
      </c>
      <c r="CT233" s="1">
        <f>IFERROR(VLOOKUP($CK233,stock_data!$B$3:$W$612,8,0),0)</f>
        <v>0</v>
      </c>
      <c r="CU233" s="1">
        <f>IFERROR(VLOOKUP($CK233,stock_data!$B$3:$W$612,9,0),0)</f>
        <v>0</v>
      </c>
      <c r="CV233" s="1">
        <f>IFERROR(VLOOKUP($CK233,stock_data!$B$3:$W$612,10,0),0)</f>
        <v>0</v>
      </c>
      <c r="CW233" s="1">
        <f>IFERROR(VLOOKUP($CK233,stock_data!$B$3:$W$612,11,0),0)</f>
        <v>0</v>
      </c>
      <c r="CX233" s="1">
        <f>IFERROR(VLOOKUP($CK233,stock_data!$B$3:$W$612,12,0),0)</f>
        <v>0</v>
      </c>
      <c r="CY233" s="1">
        <f>IFERROR(VLOOKUP($CK233,stock_data!$B$3:$W$612,13,0),0)</f>
        <v>0</v>
      </c>
      <c r="CZ233" s="1">
        <f>IFERROR(VLOOKUP($CK233,stock_data!$B$3:$W$612,14,0),0)</f>
        <v>0</v>
      </c>
      <c r="DA233" s="1">
        <f>IFERROR(VLOOKUP($CK233,stock_data!$B$3:$W$612,15,0),0)</f>
        <v>0</v>
      </c>
      <c r="DB233" s="1">
        <f>IFERROR(VLOOKUP($CK233,stock_data!$B$3:$W$612,16,0),0)</f>
        <v>0</v>
      </c>
      <c r="DC233" s="1">
        <f>IFERROR(VLOOKUP($CK233,stock_data!$B$3:$W$612,17,0),0)</f>
        <v>0</v>
      </c>
      <c r="DD233" s="1">
        <f>IFERROR(VLOOKUP($CK233,stock_data!$B$3:$W$612,18,0),0)</f>
        <v>0</v>
      </c>
      <c r="DE233" s="1">
        <f>IFERROR(VLOOKUP($CK233,stock_data!$B$3:$W$612,19,0),0)</f>
        <v>0</v>
      </c>
      <c r="DF233" s="1">
        <f>IFERROR(VLOOKUP($CK233,stock_data!$B$3:$W$612,20,0),0)</f>
        <v>0</v>
      </c>
      <c r="DG233" s="1">
        <f>IFERROR(VLOOKUP($CK233,stock_data!$B$3:$W$612,21,0),0)</f>
        <v>0</v>
      </c>
      <c r="DH233" s="1">
        <f>IFERROR(VLOOKUP($CK233,stock_data!$B$3:$W$612,22,0),0)</f>
        <v>0</v>
      </c>
      <c r="DI233" s="1">
        <f t="shared" si="90"/>
        <v>0</v>
      </c>
      <c r="DJ233" s="1">
        <f t="shared" si="91"/>
        <v>0</v>
      </c>
      <c r="DK233" s="3">
        <f>IFERROR(INDEX(COD_SALES!$B$5:$Z$500,MATCH(resource!$CC233,COD_SALES!$A$5:$A$500,0),MATCH(resource!DK$2,COD_SALES!$B$4:$Z$4,0)),"")</f>
        <v>2</v>
      </c>
      <c r="DL233" s="3">
        <f>IFERROR(INDEX(COD_SALES!$B$5:$Z$500,MATCH(resource!$CC233,COD_SALES!$A$5:$A$500,0),MATCH(resource!DL$2,COD_SALES!$B$4:$Z$4,0)),"")</f>
        <v>0</v>
      </c>
      <c r="DM233" s="3">
        <f>IFERROR(INDEX(COD_SALES!$B$5:$Z$500,MATCH(resource!$CC233,COD_SALES!$A$5:$A$500,0),MATCH(resource!DM$2,COD_SALES!$B$4:$Z$4,0)),"")</f>
        <v>2</v>
      </c>
      <c r="DN233" s="3" t="str">
        <f>IFERROR(INDEX(COD_SALES!$B$5:$Z$500,MATCH(resource!$CC233,COD_SALES!$A$5:$A$500,0),MATCH(resource!DN$2,COD_SALES!$B$4:$Z$4,0)),"")</f>
        <v/>
      </c>
      <c r="DO233" s="3">
        <f>IFERROR(INDEX(COD_SALES!$B$5:$Z$500,MATCH(resource!$CC233,COD_SALES!$A$5:$A$500,0),MATCH(resource!DO$2,COD_SALES!$B$4:$Z$4,0)),"")</f>
        <v>0</v>
      </c>
      <c r="DP233" s="3">
        <f>IFERROR(INDEX(COD_SALES!$B$5:$Z$500,MATCH(resource!$CC233,COD_SALES!$A$5:$A$500,0),MATCH(resource!DP$2,COD_SALES!$B$4:$Z$4,0)),"")</f>
        <v>0</v>
      </c>
      <c r="DQ233" s="3" t="str">
        <f>IFERROR(INDEX(COD_SALES!$B$5:$Z$500,MATCH(resource!$CC233,COD_SALES!$A$5:$A$500,0),MATCH(resource!DQ$2,COD_SALES!$B$4:$Z$4,0)),"")</f>
        <v/>
      </c>
      <c r="DR233" s="3">
        <f>IFERROR(INDEX(COD_SALES!$B$5:$Z$500,MATCH(resource!$CC233,COD_SALES!$A$5:$A$500,0),MATCH(resource!DR$2,COD_SALES!$B$4:$Z$4,0)),"")</f>
        <v>0</v>
      </c>
      <c r="DS233" s="3">
        <f>IFERROR(INDEX(COD_SALES!$B$5:$Z$500,MATCH(resource!$CC233,COD_SALES!$A$5:$A$500,0),MATCH(resource!DS$2,COD_SALES!$B$4:$Z$4,0)),"")</f>
        <v>4</v>
      </c>
      <c r="DT233" s="3">
        <f>IFERROR(INDEX(COD_SALES!$B$5:$Z$500,MATCH(resource!$CC233,COD_SALES!$A$5:$A$500,0),MATCH(resource!DT$2,COD_SALES!$B$4:$Z$4,0)),"")</f>
        <v>0</v>
      </c>
      <c r="DU233" s="3">
        <f>IFERROR(INDEX(COD_SALES!$B$5:$Z$500,MATCH(resource!$CC233,COD_SALES!$A$5:$A$500,0),MATCH(resource!DU$2,COD_SALES!$B$4:$Z$4,0)),"")</f>
        <v>4</v>
      </c>
      <c r="DV233" s="3">
        <f>IFERROR(INDEX(COD_SALES!$B$5:$Z$500,MATCH(resource!$CC233,COD_SALES!$A$5:$A$500,0),MATCH(resource!DV$2,COD_SALES!$B$4:$Z$4,0)),"")</f>
        <v>0</v>
      </c>
      <c r="DW233" s="3">
        <f>IFERROR(INDEX(COD_SALES!$B$5:$Z$500,MATCH(resource!$CC233,COD_SALES!$A$5:$A$500,0),MATCH(resource!DW$2,COD_SALES!$B$4:$Z$4,0)),"")</f>
        <v>12</v>
      </c>
      <c r="DX233" s="3">
        <f>IFERROR(INDEX(COD_SALES!$B$5:$Z$500,MATCH(resource!$CC233,COD_SALES!$A$5:$A$500,0),MATCH(resource!DX$2,COD_SALES!$B$4:$Z$4,0)),"")</f>
        <v>0</v>
      </c>
      <c r="DY233" s="3">
        <f>IFERROR(INDEX(COD_SALES!$B$5:$Z$500,MATCH(resource!$CC233,COD_SALES!$A$5:$A$500,0),MATCH(resource!DY$2,COD_SALES!$B$4:$Z$4,0)),"")</f>
        <v>0</v>
      </c>
      <c r="DZ233" s="3">
        <f>IFERROR(INDEX(COD_SALES!$B$5:$Z$500,MATCH(resource!$CC233,COD_SALES!$A$5:$A$500,0),MATCH(resource!DZ$2,COD_SALES!$B$4:$Z$4,0)),"")</f>
        <v>0</v>
      </c>
      <c r="EA233" s="3">
        <f>IFERROR(INDEX(COD_SALES!$B$5:$Z$500,MATCH(resource!$CC233,COD_SALES!$A$5:$A$500,0),MATCH(resource!EA$2,COD_SALES!$B$4:$Z$4,0)),"")</f>
        <v>1</v>
      </c>
      <c r="EB233" s="3">
        <f t="shared" si="92"/>
        <v>8834.7000000000007</v>
      </c>
      <c r="ED233" s="3">
        <f>IFERROR(VLOOKUP($CK233,depot_prod_sales!$B$5:$S$200,3,0),0)</f>
        <v>0</v>
      </c>
      <c r="EE233" s="3">
        <f>IFERROR(VLOOKUP($CK233,depot_prod_sales!$B$5:$S$200,4,0),0)</f>
        <v>0</v>
      </c>
      <c r="EF233" s="3">
        <f>IFERROR(VLOOKUP($CK233,depot_prod_sales!$B$5:$S$200,5,0),0)</f>
        <v>0</v>
      </c>
      <c r="EG233" s="3">
        <f>IFERROR(VLOOKUP($CK233,depot_prod_sales!$B$5:$S$200,6,0),0)</f>
        <v>0</v>
      </c>
      <c r="EH233" s="3">
        <f>IFERROR(VLOOKUP($CK233,depot_prod_sales!$B$5:$S$200,7,0),0)</f>
        <v>0</v>
      </c>
      <c r="EI233" s="3">
        <f>IFERROR(VLOOKUP($CK233,depot_prod_sales!$B$5:$S$200,8,0),0)</f>
        <v>0</v>
      </c>
      <c r="EJ233" s="3">
        <f>IFERROR(VLOOKUP($CK233,depot_prod_sales!$B$5:$S$200,9,0),0)</f>
        <v>0</v>
      </c>
      <c r="EK233" s="3">
        <f>IFERROR(VLOOKUP($CK233,depot_prod_sales!$B$5:$S$200,10,0),0)</f>
        <v>0</v>
      </c>
      <c r="EL233" s="3">
        <f>IFERROR(VLOOKUP($CK233,depot_prod_sales!$B$5:$S$200,11,0),0)</f>
        <v>0</v>
      </c>
      <c r="EM233" s="3">
        <f>IFERROR(VLOOKUP($CK233,depot_prod_sales!$B$5:$S$200,12,0),0)</f>
        <v>0</v>
      </c>
      <c r="EN233" s="3">
        <f>IFERROR(VLOOKUP($CK233,depot_prod_sales!$B$5:$S$200,13,0),0)</f>
        <v>0</v>
      </c>
      <c r="EO233" s="3">
        <f>IFERROR(VLOOKUP($CK233,depot_prod_sales!$B$5:$S$200,14,0),0)</f>
        <v>0</v>
      </c>
      <c r="EP233" s="3">
        <f>IFERROR(VLOOKUP($CK233,depot_prod_sales!$B$5:$S$200,15,0),0)</f>
        <v>0</v>
      </c>
      <c r="EQ233" s="3">
        <f>IFERROR(VLOOKUP($CK233,depot_prod_sales!$B$5:$S$200,16,0),0)</f>
        <v>0</v>
      </c>
      <c r="ER233" s="3">
        <f>IFERROR(VLOOKUP($CK233,depot_prod_sales!$B$5:$S$200,17,0),0)</f>
        <v>0</v>
      </c>
      <c r="ES233" s="3">
        <f>IFERROR(VLOOKUP($CK233,depot_prod_sales!$B$5:$S$200,18,0),0)</f>
        <v>0</v>
      </c>
      <c r="ET233" s="116">
        <f t="shared" si="93"/>
        <v>0</v>
      </c>
      <c r="EU233" s="116">
        <f t="shared" si="94"/>
        <v>0</v>
      </c>
      <c r="EW233" s="3">
        <f>IFERROR(VLOOKUP(CC233,data_pull!$AO$25:$AR$546,2,0),0)</f>
        <v>8</v>
      </c>
      <c r="EX233" s="1">
        <f>IFERROR(VLOOKUP(CC233,data_pull!$AO$25:$AR$546,4,0),0)</f>
        <v>170000</v>
      </c>
    </row>
    <row r="234" spans="13:154" x14ac:dyDescent="0.25"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4" t="str">
        <f>sales_data!B233</f>
        <v>Saiful Islam</v>
      </c>
      <c r="AR234" s="4" t="str">
        <f>sales_data!C233</f>
        <v>Abul Bashar</v>
      </c>
      <c r="AS234" s="5" t="str">
        <f t="shared" si="84"/>
        <v/>
      </c>
      <c r="AT234" s="4" t="str">
        <f>sales_data!I233</f>
        <v>Saiful Islam Saeed</v>
      </c>
      <c r="AU234" s="4" t="str">
        <f>sales_data!W233</f>
        <v>Jurain (Cb)</v>
      </c>
      <c r="AV234" s="1">
        <f>sales_data!N233</f>
        <v>44205.96</v>
      </c>
      <c r="AW234" s="1">
        <f>sales_data!P233</f>
        <v>22</v>
      </c>
      <c r="AX234" s="3">
        <f ca="1">IFERROR(INDEX(INDIRECT("day_wise_sales_data!$B$2:$BZ$599"),MATCH(resource!$CC234,day_wise_sales_data!$A$2:$A$500,0),MATCH(resource!AX$2,INDIRECT("day_wise_sales_data!$B$1:$BZ$1"),0)),0)</f>
        <v>0</v>
      </c>
      <c r="AY234" s="3">
        <f ca="1">IFERROR(INDEX(INDIRECT("day_wise_sales_data!$B$2:$BZ$599"),MATCH(resource!$CC234,day_wise_sales_data!$A$2:$A$500,0),MATCH(resource!AY$2,INDIRECT("day_wise_sales_data!$B$1:$BZ$1"),0)),0)</f>
        <v>0</v>
      </c>
      <c r="AZ234" s="3">
        <f ca="1">IFERROR(INDEX(INDIRECT("day_wise_sales_data!$B$2:$BZ$599"),MATCH(resource!$CC234,day_wise_sales_data!$A$2:$A$500,0),MATCH(resource!AZ$2,INDIRECT("day_wise_sales_data!$B$1:$BZ$1"),0)),0)</f>
        <v>0</v>
      </c>
      <c r="BA234" s="3">
        <f ca="1">IFERROR(INDEX(INDIRECT("day_wise_sales_data!$B$2:$BZ$599"),MATCH(resource!$CC234,day_wise_sales_data!$A$2:$A$500,0),MATCH(resource!BA$2,INDIRECT("day_wise_sales_data!$B$1:$BZ$1"),0)),0)</f>
        <v>0</v>
      </c>
      <c r="BB234" s="3">
        <f ca="1">IFERROR(INDEX(INDIRECT("day_wise_sales_data!$B$2:$BZ$599"),MATCH(resource!$CC234,day_wise_sales_data!$A$2:$A$500,0),MATCH(resource!BB$2,INDIRECT("day_wise_sales_data!$B$1:$BZ$1"),0)),0)</f>
        <v>0</v>
      </c>
      <c r="BC234" s="3">
        <f ca="1">IFERROR(INDEX(INDIRECT("day_wise_sales_data!$B$2:$BZ$599"),MATCH(resource!$CC234,day_wise_sales_data!$A$2:$A$500,0),MATCH(resource!BC$2,INDIRECT("day_wise_sales_data!$B$1:$BZ$1"),0)),0)</f>
        <v>0</v>
      </c>
      <c r="BD234" s="3">
        <f ca="1">IFERROR(INDEX(INDIRECT("day_wise_sales_data!$B$2:$BZ$599"),MATCH(resource!$CC234,day_wise_sales_data!$A$2:$A$500,0),MATCH(resource!BD$2,INDIRECT("day_wise_sales_data!$B$1:$BZ$1"),0)),0)</f>
        <v>0</v>
      </c>
      <c r="BE234" s="3">
        <f ca="1">IFERROR(INDEX(INDIRECT("day_wise_sales_data!$B$2:$BZ$599"),MATCH(resource!$CC234,day_wise_sales_data!$A$2:$A$500,0),MATCH(resource!BE$2,INDIRECT("day_wise_sales_data!$B$1:$BZ$1"),0)),0)</f>
        <v>1765.09</v>
      </c>
      <c r="BF234" s="3">
        <f ca="1">IFERROR(INDEX(INDIRECT("day_wise_sales_data!$B$2:$BZ$599"),MATCH(resource!$CC234,day_wise_sales_data!$A$2:$A$500,0),MATCH(resource!BF$2,INDIRECT("day_wise_sales_data!$B$1:$BZ$1"),0)),0)</f>
        <v>351.53</v>
      </c>
      <c r="BG234" s="3">
        <f ca="1">IFERROR(INDEX(INDIRECT("day_wise_sales_data!$B$2:$BZ$599"),MATCH(resource!$CC234,day_wise_sales_data!$A$2:$A$500,0),MATCH(resource!BG$2,INDIRECT("day_wise_sales_data!$B$1:$BZ$1"),0)),0)</f>
        <v>0</v>
      </c>
      <c r="BH234" s="3">
        <f ca="1">IFERROR(INDEX(INDIRECT("day_wise_sales_data!$B$2:$BZ$599"),MATCH(resource!$CC234,day_wise_sales_data!$A$2:$A$500,0),MATCH(resource!BH$2,INDIRECT("day_wise_sales_data!$B$1:$BZ$1"),0)),0)</f>
        <v>0</v>
      </c>
      <c r="BI234" s="3">
        <f ca="1">IFERROR(INDEX(INDIRECT("day_wise_sales_data!$B$2:$BZ$599"),MATCH(resource!$CC234,day_wise_sales_data!$A$2:$A$500,0),MATCH(resource!BI$2,INDIRECT("day_wise_sales_data!$B$1:$BZ$1"),0)),0)</f>
        <v>0</v>
      </c>
      <c r="BJ234" s="3">
        <f ca="1">IFERROR(INDEX(INDIRECT("day_wise_sales_data!$B$2:$BZ$599"),MATCH(resource!$CC234,day_wise_sales_data!$A$2:$A$500,0),MATCH(resource!BJ$2,INDIRECT("day_wise_sales_data!$B$1:$BZ$1"),0)),0)</f>
        <v>0</v>
      </c>
      <c r="BK234" s="3">
        <f ca="1">IFERROR(INDEX(INDIRECT("day_wise_sales_data!$B$2:$BZ$599"),MATCH(resource!$CC234,day_wise_sales_data!$A$2:$A$500,0),MATCH(resource!BK$2,INDIRECT("day_wise_sales_data!$B$1:$BZ$1"),0)),0)</f>
        <v>21438.560000000001</v>
      </c>
      <c r="BL234" s="3">
        <f ca="1">IFERROR(INDEX(INDIRECT("day_wise_sales_data!$B$2:$BZ$599"),MATCH(resource!$CC234,day_wise_sales_data!$A$2:$A$500,0),MATCH(resource!BL$2,INDIRECT("day_wise_sales_data!$B$1:$BZ$1"),0)),0)</f>
        <v>1456.5</v>
      </c>
      <c r="BM234" s="3">
        <f ca="1">IFERROR(INDEX(INDIRECT("day_wise_sales_data!$B$2:$BZ$599"),MATCH(resource!$CC234,day_wise_sales_data!$A$2:$A$500,0),MATCH(resource!BM$2,INDIRECT("day_wise_sales_data!$B$1:$BZ$1"),0)),0)</f>
        <v>5460.18</v>
      </c>
      <c r="BN234" s="3">
        <f ca="1">IFERROR(INDEX(INDIRECT("day_wise_sales_data!$B$2:$BZ$599"),MATCH(resource!$CC234,day_wise_sales_data!$A$2:$A$500,0),MATCH(resource!BN$2,INDIRECT("day_wise_sales_data!$B$1:$BZ$1"),0)),0)</f>
        <v>0</v>
      </c>
      <c r="BO234" s="3">
        <f ca="1">IFERROR(INDEX(INDIRECT("day_wise_sales_data!$B$2:$BZ$599"),MATCH(resource!$CC234,day_wise_sales_data!$A$2:$A$500,0),MATCH(resource!BO$2,INDIRECT("day_wise_sales_data!$B$1:$BZ$1"),0)),0)</f>
        <v>0</v>
      </c>
      <c r="BP234" s="3">
        <f ca="1">IFERROR(INDEX(INDIRECT("day_wise_sales_data!$B$2:$BZ$599"),MATCH(resource!$CC234,day_wise_sales_data!$A$2:$A$500,0),MATCH(resource!BP$2,INDIRECT("day_wise_sales_data!$B$1:$BZ$1"),0)),0)</f>
        <v>1853.4</v>
      </c>
      <c r="BQ234" s="3">
        <f ca="1">IFERROR(INDEX(INDIRECT("day_wise_sales_data!$B$2:$BZ$599"),MATCH(resource!$CC234,day_wise_sales_data!$A$2:$A$500,0),MATCH(resource!BQ$2,INDIRECT("day_wise_sales_data!$B$1:$BZ$1"),0)),0)</f>
        <v>0</v>
      </c>
      <c r="BR234" s="3">
        <f ca="1">IFERROR(INDEX(INDIRECT("day_wise_sales_data!$B$2:$BZ$599"),MATCH(resource!$CC234,day_wise_sales_data!$A$2:$A$500,0),MATCH(resource!BR$2,INDIRECT("day_wise_sales_data!$B$1:$BZ$1"),0)),0)</f>
        <v>0</v>
      </c>
      <c r="BS234" s="3">
        <f ca="1">IFERROR(INDEX(INDIRECT("day_wise_sales_data!$B$2:$BZ$599"),MATCH(resource!$CC234,day_wise_sales_data!$A$2:$A$500,0),MATCH(resource!BS$2,INDIRECT("day_wise_sales_data!$B$1:$BZ$1"),0)),0)</f>
        <v>2394.17</v>
      </c>
      <c r="BT234" s="3">
        <f ca="1">IFERROR(INDEX(INDIRECT("day_wise_sales_data!$B$2:$BZ$599"),MATCH(resource!$CC234,day_wise_sales_data!$A$2:$A$500,0),MATCH(resource!BT$2,INDIRECT("day_wise_sales_data!$B$1:$BZ$1"),0)),0)</f>
        <v>6934.12</v>
      </c>
      <c r="BU234" s="3">
        <f ca="1">IFERROR(INDEX(INDIRECT("day_wise_sales_data!$B$2:$BZ$599"),MATCH(resource!$CC234,day_wise_sales_data!$A$2:$A$500,0),MATCH(resource!BU$2,INDIRECT("day_wise_sales_data!$B$1:$BZ$1"),0)),0)</f>
        <v>5086.01</v>
      </c>
      <c r="BV234" s="3">
        <f ca="1">IFERROR(INDEX(INDIRECT("day_wise_sales_data!$B$2:$BZ$599"),MATCH(resource!$CC234,day_wise_sales_data!$A$2:$A$500,0),MATCH(resource!BV$2,INDIRECT("day_wise_sales_data!$B$1:$BZ$1"),0)),0)</f>
        <v>-176.02</v>
      </c>
      <c r="BW234" s="3">
        <f ca="1">IFERROR(INDEX(INDIRECT("day_wise_sales_data!$B$2:$BZ$599"),MATCH(resource!$CC234,day_wise_sales_data!$A$2:$A$500,0),MATCH(resource!BW$2,INDIRECT("day_wise_sales_data!$B$1:$BZ$1"),0)),0)</f>
        <v>2728.43</v>
      </c>
      <c r="BX234" s="3">
        <f ca="1">IFERROR(INDEX(INDIRECT("day_wise_sales_data!$B$2:$BZ$599"),MATCH(resource!$CC234,day_wise_sales_data!$A$2:$A$500,0),MATCH(resource!BX$2,INDIRECT("day_wise_sales_data!$B$1:$BZ$1"),0)),0)</f>
        <v>0</v>
      </c>
      <c r="BY234" s="3">
        <f ca="1">IFERROR(INDEX(INDIRECT("day_wise_sales_data!$B$2:$BZ$599"),MATCH(resource!$CC234,day_wise_sales_data!$A$2:$A$500,0),MATCH(resource!BY$2,INDIRECT("day_wise_sales_data!$B$1:$BZ$1"),0)),0)</f>
        <v>0</v>
      </c>
      <c r="BZ234" s="3">
        <f ca="1">IFERROR(INDEX(INDIRECT("day_wise_sales_data!$B$2:$BZ$599"),MATCH(resource!$CC234,day_wise_sales_data!$A$2:$A$500,0),MATCH(resource!BZ$2,INDIRECT("day_wise_sales_data!$B$1:$BZ$1"),0)),0)</f>
        <v>0</v>
      </c>
      <c r="CA234" s="3" t="str">
        <f ca="1">IFERROR(INDEX(INDIRECT("day_wise_sales_data!$B$2:$BZ$599"),MATCH(resource!$CC234,day_wise_sales_data!$A$2:$A$500,0),MATCH(resource!CA$2,INDIRECT("day_wise_sales_data!$B$1:$BZ$1"),0)),0)</f>
        <v>dd</v>
      </c>
      <c r="CC234" s="4" t="str">
        <f>sales_data!H233</f>
        <v>DHK06157</v>
      </c>
      <c r="CD234" s="1">
        <v>232</v>
      </c>
      <c r="CE234" s="1" t="str">
        <f>IF(AQ234=report!$AQ$3,resource!CD234,"")</f>
        <v/>
      </c>
      <c r="CF234" s="5" t="str">
        <f>IFERROR(SMALL($CE$3:$CE$1001,ROWS($CE$3:CE234)),"")</f>
        <v/>
      </c>
      <c r="CH234">
        <f>IFERROR(VLOOKUP($CC234,data_pull!$E$22:$G$700,2,0),0)</f>
        <v>44205.96</v>
      </c>
      <c r="CI234" s="1">
        <f t="shared" si="86"/>
        <v>154</v>
      </c>
      <c r="CJ234" s="1">
        <f t="shared" si="85"/>
        <v>0</v>
      </c>
      <c r="CK234" s="1" t="s">
        <v>1507</v>
      </c>
      <c r="CL234" s="1">
        <f t="shared" si="87"/>
        <v>111</v>
      </c>
      <c r="CM234" s="1" t="str">
        <f>IFERROR(VLOOKUP($CK234,stock_data!$B$3:$W$612,2,0),0)</f>
        <v>MAGAPLUS SUSPENSION</v>
      </c>
      <c r="CN234" s="1" t="str">
        <f>IFERROR(VLOOKUP($CK234,stock_data!$B$3:$W$612,4,0),0)</f>
        <v>200ml</v>
      </c>
      <c r="CO234" s="1">
        <f>IFERROR(VLOOKUP($CK234,stock_data!$B$3:$W$612,5,0),0)</f>
        <v>47.7</v>
      </c>
      <c r="CP234" s="3">
        <f t="shared" si="88"/>
        <v>0</v>
      </c>
      <c r="CQ234" s="3">
        <f t="shared" si="89"/>
        <v>0</v>
      </c>
      <c r="CR234" s="1">
        <f>IFERROR(VLOOKUP($CK234,stock_data!$B$3:$W$612,6,0),0)</f>
        <v>0</v>
      </c>
      <c r="CS234" s="1">
        <f>IFERROR(VLOOKUP($CK234,stock_data!$B$3:$W$612,7,0),0)</f>
        <v>0</v>
      </c>
      <c r="CT234" s="1">
        <f>IFERROR(VLOOKUP($CK234,stock_data!$B$3:$W$612,8,0),0)</f>
        <v>0</v>
      </c>
      <c r="CU234" s="1">
        <f>IFERROR(VLOOKUP($CK234,stock_data!$B$3:$W$612,9,0),0)</f>
        <v>0</v>
      </c>
      <c r="CV234" s="1">
        <f>IFERROR(VLOOKUP($CK234,stock_data!$B$3:$W$612,10,0),0)</f>
        <v>0</v>
      </c>
      <c r="CW234" s="1">
        <f>IFERROR(VLOOKUP($CK234,stock_data!$B$3:$W$612,11,0),0)</f>
        <v>0</v>
      </c>
      <c r="CX234" s="1">
        <f>IFERROR(VLOOKUP($CK234,stock_data!$B$3:$W$612,12,0),0)</f>
        <v>0</v>
      </c>
      <c r="CY234" s="1">
        <f>IFERROR(VLOOKUP($CK234,stock_data!$B$3:$W$612,13,0),0)</f>
        <v>0</v>
      </c>
      <c r="CZ234" s="1">
        <f>IFERROR(VLOOKUP($CK234,stock_data!$B$3:$W$612,14,0),0)</f>
        <v>0</v>
      </c>
      <c r="DA234" s="1">
        <f>IFERROR(VLOOKUP($CK234,stock_data!$B$3:$W$612,15,0),0)</f>
        <v>0</v>
      </c>
      <c r="DB234" s="1">
        <f>IFERROR(VLOOKUP($CK234,stock_data!$B$3:$W$612,16,0),0)</f>
        <v>0</v>
      </c>
      <c r="DC234" s="1">
        <f>IFERROR(VLOOKUP($CK234,stock_data!$B$3:$W$612,17,0),0)</f>
        <v>0</v>
      </c>
      <c r="DD234" s="1">
        <f>IFERROR(VLOOKUP($CK234,stock_data!$B$3:$W$612,18,0),0)</f>
        <v>0</v>
      </c>
      <c r="DE234" s="1">
        <f>IFERROR(VLOOKUP($CK234,stock_data!$B$3:$W$612,19,0),0)</f>
        <v>0</v>
      </c>
      <c r="DF234" s="1">
        <f>IFERROR(VLOOKUP($CK234,stock_data!$B$3:$W$612,20,0),0)</f>
        <v>0</v>
      </c>
      <c r="DG234" s="1">
        <f>IFERROR(VLOOKUP($CK234,stock_data!$B$3:$W$612,21,0),0)</f>
        <v>0</v>
      </c>
      <c r="DH234" s="1">
        <f>IFERROR(VLOOKUP($CK234,stock_data!$B$3:$W$612,22,0),0)</f>
        <v>0</v>
      </c>
      <c r="DI234" s="1">
        <f t="shared" si="90"/>
        <v>0</v>
      </c>
      <c r="DJ234" s="1">
        <f t="shared" si="91"/>
        <v>0</v>
      </c>
      <c r="DK234" s="3">
        <f>IFERROR(INDEX(COD_SALES!$B$5:$Z$500,MATCH(resource!$CC234,COD_SALES!$A$5:$A$500,0),MATCH(resource!DK$2,COD_SALES!$B$4:$Z$4,0)),"")</f>
        <v>1</v>
      </c>
      <c r="DL234" s="3">
        <f>IFERROR(INDEX(COD_SALES!$B$5:$Z$500,MATCH(resource!$CC234,COD_SALES!$A$5:$A$500,0),MATCH(resource!DL$2,COD_SALES!$B$4:$Z$4,0)),"")</f>
        <v>4</v>
      </c>
      <c r="DM234" s="3">
        <f>IFERROR(INDEX(COD_SALES!$B$5:$Z$500,MATCH(resource!$CC234,COD_SALES!$A$5:$A$500,0),MATCH(resource!DM$2,COD_SALES!$B$4:$Z$4,0)),"")</f>
        <v>1</v>
      </c>
      <c r="DN234" s="3" t="str">
        <f>IFERROR(INDEX(COD_SALES!$B$5:$Z$500,MATCH(resource!$CC234,COD_SALES!$A$5:$A$500,0),MATCH(resource!DN$2,COD_SALES!$B$4:$Z$4,0)),"")</f>
        <v/>
      </c>
      <c r="DO234" s="3">
        <f>IFERROR(INDEX(COD_SALES!$B$5:$Z$500,MATCH(resource!$CC234,COD_SALES!$A$5:$A$500,0),MATCH(resource!DO$2,COD_SALES!$B$4:$Z$4,0)),"")</f>
        <v>0</v>
      </c>
      <c r="DP234" s="3">
        <f>IFERROR(INDEX(COD_SALES!$B$5:$Z$500,MATCH(resource!$CC234,COD_SALES!$A$5:$A$500,0),MATCH(resource!DP$2,COD_SALES!$B$4:$Z$4,0)),"")</f>
        <v>0</v>
      </c>
      <c r="DQ234" s="3" t="str">
        <f>IFERROR(INDEX(COD_SALES!$B$5:$Z$500,MATCH(resource!$CC234,COD_SALES!$A$5:$A$500,0),MATCH(resource!DQ$2,COD_SALES!$B$4:$Z$4,0)),"")</f>
        <v/>
      </c>
      <c r="DR234" s="3">
        <f>IFERROR(INDEX(COD_SALES!$B$5:$Z$500,MATCH(resource!$CC234,COD_SALES!$A$5:$A$500,0),MATCH(resource!DR$2,COD_SALES!$B$4:$Z$4,0)),"")</f>
        <v>0</v>
      </c>
      <c r="DS234" s="3">
        <f>IFERROR(INDEX(COD_SALES!$B$5:$Z$500,MATCH(resource!$CC234,COD_SALES!$A$5:$A$500,0),MATCH(resource!DS$2,COD_SALES!$B$4:$Z$4,0)),"")</f>
        <v>4</v>
      </c>
      <c r="DT234" s="3">
        <f>IFERROR(INDEX(COD_SALES!$B$5:$Z$500,MATCH(resource!$CC234,COD_SALES!$A$5:$A$500,0),MATCH(resource!DT$2,COD_SALES!$B$4:$Z$4,0)),"")</f>
        <v>3</v>
      </c>
      <c r="DU234" s="3">
        <f>IFERROR(INDEX(COD_SALES!$B$5:$Z$500,MATCH(resource!$CC234,COD_SALES!$A$5:$A$500,0),MATCH(resource!DU$2,COD_SALES!$B$4:$Z$4,0)),"")</f>
        <v>8</v>
      </c>
      <c r="DV234" s="3">
        <f>IFERROR(INDEX(COD_SALES!$B$5:$Z$500,MATCH(resource!$CC234,COD_SALES!$A$5:$A$500,0),MATCH(resource!DV$2,COD_SALES!$B$4:$Z$4,0)),"")</f>
        <v>0</v>
      </c>
      <c r="DW234" s="3">
        <f>IFERROR(INDEX(COD_SALES!$B$5:$Z$500,MATCH(resource!$CC234,COD_SALES!$A$5:$A$500,0),MATCH(resource!DW$2,COD_SALES!$B$4:$Z$4,0)),"")</f>
        <v>8</v>
      </c>
      <c r="DX234" s="3">
        <f>IFERROR(INDEX(COD_SALES!$B$5:$Z$500,MATCH(resource!$CC234,COD_SALES!$A$5:$A$500,0),MATCH(resource!DX$2,COD_SALES!$B$4:$Z$4,0)),"")</f>
        <v>0</v>
      </c>
      <c r="DY234" s="3">
        <f>IFERROR(INDEX(COD_SALES!$B$5:$Z$500,MATCH(resource!$CC234,COD_SALES!$A$5:$A$500,0),MATCH(resource!DY$2,COD_SALES!$B$4:$Z$4,0)),"")</f>
        <v>0</v>
      </c>
      <c r="DZ234" s="3">
        <f>IFERROR(INDEX(COD_SALES!$B$5:$Z$500,MATCH(resource!$CC234,COD_SALES!$A$5:$A$500,0),MATCH(resource!DZ$2,COD_SALES!$B$4:$Z$4,0)),"")</f>
        <v>0</v>
      </c>
      <c r="EA234" s="3">
        <f>IFERROR(INDEX(COD_SALES!$B$5:$Z$500,MATCH(resource!$CC234,COD_SALES!$A$5:$A$500,0),MATCH(resource!EA$2,COD_SALES!$B$4:$Z$4,0)),"")</f>
        <v>0</v>
      </c>
      <c r="EB234" s="3">
        <f t="shared" si="92"/>
        <v>8349.7199999999993</v>
      </c>
      <c r="ED234" s="3">
        <f>IFERROR(VLOOKUP($CK234,depot_prod_sales!$B$5:$S$200,3,0),0)</f>
        <v>0</v>
      </c>
      <c r="EE234" s="3">
        <f>IFERROR(VLOOKUP($CK234,depot_prod_sales!$B$5:$S$200,4,0),0)</f>
        <v>0</v>
      </c>
      <c r="EF234" s="3">
        <f>IFERROR(VLOOKUP($CK234,depot_prod_sales!$B$5:$S$200,5,0),0)</f>
        <v>0</v>
      </c>
      <c r="EG234" s="3">
        <f>IFERROR(VLOOKUP($CK234,depot_prod_sales!$B$5:$S$200,6,0),0)</f>
        <v>0</v>
      </c>
      <c r="EH234" s="3">
        <f>IFERROR(VLOOKUP($CK234,depot_prod_sales!$B$5:$S$200,7,0),0)</f>
        <v>0</v>
      </c>
      <c r="EI234" s="3">
        <f>IFERROR(VLOOKUP($CK234,depot_prod_sales!$B$5:$S$200,8,0),0)</f>
        <v>0</v>
      </c>
      <c r="EJ234" s="3">
        <f>IFERROR(VLOOKUP($CK234,depot_prod_sales!$B$5:$S$200,9,0),0)</f>
        <v>0</v>
      </c>
      <c r="EK234" s="3">
        <f>IFERROR(VLOOKUP($CK234,depot_prod_sales!$B$5:$S$200,10,0),0)</f>
        <v>0</v>
      </c>
      <c r="EL234" s="3">
        <f>IFERROR(VLOOKUP($CK234,depot_prod_sales!$B$5:$S$200,11,0),0)</f>
        <v>0</v>
      </c>
      <c r="EM234" s="3">
        <f>IFERROR(VLOOKUP($CK234,depot_prod_sales!$B$5:$S$200,12,0),0)</f>
        <v>0</v>
      </c>
      <c r="EN234" s="3">
        <f>IFERROR(VLOOKUP($CK234,depot_prod_sales!$B$5:$S$200,13,0),0)</f>
        <v>0</v>
      </c>
      <c r="EO234" s="3">
        <f>IFERROR(VLOOKUP($CK234,depot_prod_sales!$B$5:$S$200,14,0),0)</f>
        <v>0</v>
      </c>
      <c r="EP234" s="3">
        <f>IFERROR(VLOOKUP($CK234,depot_prod_sales!$B$5:$S$200,15,0),0)</f>
        <v>0</v>
      </c>
      <c r="EQ234" s="3">
        <f>IFERROR(VLOOKUP($CK234,depot_prod_sales!$B$5:$S$200,16,0),0)</f>
        <v>0</v>
      </c>
      <c r="ER234" s="3">
        <f>IFERROR(VLOOKUP($CK234,depot_prod_sales!$B$5:$S$200,17,0),0)</f>
        <v>0</v>
      </c>
      <c r="ES234" s="3">
        <f>IFERROR(VLOOKUP($CK234,depot_prod_sales!$B$5:$S$200,18,0),0)</f>
        <v>0</v>
      </c>
      <c r="ET234" s="116">
        <f t="shared" si="93"/>
        <v>0</v>
      </c>
      <c r="EU234" s="116">
        <f t="shared" si="94"/>
        <v>0</v>
      </c>
      <c r="EW234" s="3">
        <f>IFERROR(VLOOKUP(CC234,data_pull!$AO$25:$AR$546,2,0),0)</f>
        <v>11</v>
      </c>
      <c r="EX234" s="1">
        <f>IFERROR(VLOOKUP(CC234,data_pull!$AO$25:$AR$546,4,0),0)</f>
        <v>170000</v>
      </c>
    </row>
    <row r="235" spans="13:154" x14ac:dyDescent="0.25"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4" t="str">
        <f>sales_data!B234</f>
        <v>Saiful Islam</v>
      </c>
      <c r="AR235" s="4" t="str">
        <f>sales_data!C234</f>
        <v>Abul Bashar</v>
      </c>
      <c r="AS235" s="5" t="str">
        <f t="shared" si="84"/>
        <v/>
      </c>
      <c r="AT235" s="4" t="str">
        <f>sales_data!I234</f>
        <v>Saurav Chandra Sarker</v>
      </c>
      <c r="AU235" s="4" t="str">
        <f>sales_data!W234</f>
        <v>Konapara (Cb)</v>
      </c>
      <c r="AV235" s="1">
        <f>sales_data!N234</f>
        <v>99580.49</v>
      </c>
      <c r="AW235" s="1">
        <f>sales_data!P234</f>
        <v>54</v>
      </c>
      <c r="AX235" s="3">
        <f ca="1">IFERROR(INDEX(INDIRECT("day_wise_sales_data!$B$2:$BZ$599"),MATCH(resource!$CC235,day_wise_sales_data!$A$2:$A$500,0),MATCH(resource!AX$2,INDIRECT("day_wise_sales_data!$B$1:$BZ$1"),0)),0)</f>
        <v>0</v>
      </c>
      <c r="AY235" s="3">
        <f ca="1">IFERROR(INDEX(INDIRECT("day_wise_sales_data!$B$2:$BZ$599"),MATCH(resource!$CC235,day_wise_sales_data!$A$2:$A$500,0),MATCH(resource!AY$2,INDIRECT("day_wise_sales_data!$B$1:$BZ$1"),0)),0)</f>
        <v>2073.02</v>
      </c>
      <c r="AZ235" s="3">
        <f ca="1">IFERROR(INDEX(INDIRECT("day_wise_sales_data!$B$2:$BZ$599"),MATCH(resource!$CC235,day_wise_sales_data!$A$2:$A$500,0),MATCH(resource!AZ$2,INDIRECT("day_wise_sales_data!$B$1:$BZ$1"),0)),0)</f>
        <v>1100.0999999999999</v>
      </c>
      <c r="BA235" s="3">
        <f ca="1">IFERROR(INDEX(INDIRECT("day_wise_sales_data!$B$2:$BZ$599"),MATCH(resource!$CC235,day_wise_sales_data!$A$2:$A$500,0),MATCH(resource!BA$2,INDIRECT("day_wise_sales_data!$B$1:$BZ$1"),0)),0)</f>
        <v>6549.74</v>
      </c>
      <c r="BB235" s="3">
        <f ca="1">IFERROR(INDEX(INDIRECT("day_wise_sales_data!$B$2:$BZ$599"),MATCH(resource!$CC235,day_wise_sales_data!$A$2:$A$500,0),MATCH(resource!BB$2,INDIRECT("day_wise_sales_data!$B$1:$BZ$1"),0)),0)</f>
        <v>2747.33</v>
      </c>
      <c r="BC235" s="3">
        <f ca="1">IFERROR(INDEX(INDIRECT("day_wise_sales_data!$B$2:$BZ$599"),MATCH(resource!$CC235,day_wise_sales_data!$A$2:$A$500,0),MATCH(resource!BC$2,INDIRECT("day_wise_sales_data!$B$1:$BZ$1"),0)),0)</f>
        <v>0</v>
      </c>
      <c r="BD235" s="3">
        <f ca="1">IFERROR(INDEX(INDIRECT("day_wise_sales_data!$B$2:$BZ$599"),MATCH(resource!$CC235,day_wise_sales_data!$A$2:$A$500,0),MATCH(resource!BD$2,INDIRECT("day_wise_sales_data!$B$1:$BZ$1"),0)),0)</f>
        <v>1919.92</v>
      </c>
      <c r="BE235" s="3">
        <f ca="1">IFERROR(INDEX(INDIRECT("day_wise_sales_data!$B$2:$BZ$599"),MATCH(resource!$CC235,day_wise_sales_data!$A$2:$A$500,0),MATCH(resource!BE$2,INDIRECT("day_wise_sales_data!$B$1:$BZ$1"),0)),0)</f>
        <v>4782.3900000000003</v>
      </c>
      <c r="BF235" s="3">
        <f ca="1">IFERROR(INDEX(INDIRECT("day_wise_sales_data!$B$2:$BZ$599"),MATCH(resource!$CC235,day_wise_sales_data!$A$2:$A$500,0),MATCH(resource!BF$2,INDIRECT("day_wise_sales_data!$B$1:$BZ$1"),0)),0)</f>
        <v>2295.48</v>
      </c>
      <c r="BG235" s="3">
        <f ca="1">IFERROR(INDEX(INDIRECT("day_wise_sales_data!$B$2:$BZ$599"),MATCH(resource!$CC235,day_wise_sales_data!$A$2:$A$500,0),MATCH(resource!BG$2,INDIRECT("day_wise_sales_data!$B$1:$BZ$1"),0)),0)</f>
        <v>3834.57</v>
      </c>
      <c r="BH235" s="3">
        <f ca="1">IFERROR(INDEX(INDIRECT("day_wise_sales_data!$B$2:$BZ$599"),MATCH(resource!$CC235,day_wise_sales_data!$A$2:$A$500,0),MATCH(resource!BH$2,INDIRECT("day_wise_sales_data!$B$1:$BZ$1"),0)),0)</f>
        <v>4618.32</v>
      </c>
      <c r="BI235" s="3">
        <f ca="1">IFERROR(INDEX(INDIRECT("day_wise_sales_data!$B$2:$BZ$599"),MATCH(resource!$CC235,day_wise_sales_data!$A$2:$A$500,0),MATCH(resource!BI$2,INDIRECT("day_wise_sales_data!$B$1:$BZ$1"),0)),0)</f>
        <v>0</v>
      </c>
      <c r="BJ235" s="3">
        <f ca="1">IFERROR(INDEX(INDIRECT("day_wise_sales_data!$B$2:$BZ$599"),MATCH(resource!$CC235,day_wise_sales_data!$A$2:$A$500,0),MATCH(resource!BJ$2,INDIRECT("day_wise_sales_data!$B$1:$BZ$1"),0)),0)</f>
        <v>0</v>
      </c>
      <c r="BK235" s="3">
        <f ca="1">IFERROR(INDEX(INDIRECT("day_wise_sales_data!$B$2:$BZ$599"),MATCH(resource!$CC235,day_wise_sales_data!$A$2:$A$500,0),MATCH(resource!BK$2,INDIRECT("day_wise_sales_data!$B$1:$BZ$1"),0)),0)</f>
        <v>6362.41</v>
      </c>
      <c r="BL235" s="3">
        <f ca="1">IFERROR(INDEX(INDIRECT("day_wise_sales_data!$B$2:$BZ$599"),MATCH(resource!$CC235,day_wise_sales_data!$A$2:$A$500,0),MATCH(resource!BL$2,INDIRECT("day_wise_sales_data!$B$1:$BZ$1"),0)),0)</f>
        <v>529.79999999999995</v>
      </c>
      <c r="BM235" s="3">
        <f ca="1">IFERROR(INDEX(INDIRECT("day_wise_sales_data!$B$2:$BZ$599"),MATCH(resource!$CC235,day_wise_sales_data!$A$2:$A$500,0),MATCH(resource!BM$2,INDIRECT("day_wise_sales_data!$B$1:$BZ$1"),0)),0)</f>
        <v>1989.37</v>
      </c>
      <c r="BN235" s="3">
        <f ca="1">IFERROR(INDEX(INDIRECT("day_wise_sales_data!$B$2:$BZ$599"),MATCH(resource!$CC235,day_wise_sales_data!$A$2:$A$500,0),MATCH(resource!BN$2,INDIRECT("day_wise_sales_data!$B$1:$BZ$1"),0)),0)</f>
        <v>2886.95</v>
      </c>
      <c r="BO235" s="3">
        <f ca="1">IFERROR(INDEX(INDIRECT("day_wise_sales_data!$B$2:$BZ$599"),MATCH(resource!$CC235,day_wise_sales_data!$A$2:$A$500,0),MATCH(resource!BO$2,INDIRECT("day_wise_sales_data!$B$1:$BZ$1"),0)),0)</f>
        <v>5916.28</v>
      </c>
      <c r="BP235" s="3">
        <f ca="1">IFERROR(INDEX(INDIRECT("day_wise_sales_data!$B$2:$BZ$599"),MATCH(resource!$CC235,day_wise_sales_data!$A$2:$A$500,0),MATCH(resource!BP$2,INDIRECT("day_wise_sales_data!$B$1:$BZ$1"),0)),0)</f>
        <v>11416.65</v>
      </c>
      <c r="BQ235" s="3">
        <f ca="1">IFERROR(INDEX(INDIRECT("day_wise_sales_data!$B$2:$BZ$599"),MATCH(resource!$CC235,day_wise_sales_data!$A$2:$A$500,0),MATCH(resource!BQ$2,INDIRECT("day_wise_sales_data!$B$1:$BZ$1"),0)),0)</f>
        <v>0</v>
      </c>
      <c r="BR235" s="3">
        <f ca="1">IFERROR(INDEX(INDIRECT("day_wise_sales_data!$B$2:$BZ$599"),MATCH(resource!$CC235,day_wise_sales_data!$A$2:$A$500,0),MATCH(resource!BR$2,INDIRECT("day_wise_sales_data!$B$1:$BZ$1"),0)),0)</f>
        <v>2892.02</v>
      </c>
      <c r="BS235" s="3">
        <f ca="1">IFERROR(INDEX(INDIRECT("day_wise_sales_data!$B$2:$BZ$599"),MATCH(resource!$CC235,day_wise_sales_data!$A$2:$A$500,0),MATCH(resource!BS$2,INDIRECT("day_wise_sales_data!$B$1:$BZ$1"),0)),0)</f>
        <v>4770.9399999999996</v>
      </c>
      <c r="BT235" s="3">
        <f ca="1">IFERROR(INDEX(INDIRECT("day_wise_sales_data!$B$2:$BZ$599"),MATCH(resource!$CC235,day_wise_sales_data!$A$2:$A$500,0),MATCH(resource!BT$2,INDIRECT("day_wise_sales_data!$B$1:$BZ$1"),0)),0)</f>
        <v>352.9</v>
      </c>
      <c r="BU235" s="3">
        <f ca="1">IFERROR(INDEX(INDIRECT("day_wise_sales_data!$B$2:$BZ$599"),MATCH(resource!$CC235,day_wise_sales_data!$A$2:$A$500,0),MATCH(resource!BU$2,INDIRECT("day_wise_sales_data!$B$1:$BZ$1"),0)),0)</f>
        <v>6676.1</v>
      </c>
      <c r="BV235" s="3">
        <f ca="1">IFERROR(INDEX(INDIRECT("day_wise_sales_data!$B$2:$BZ$599"),MATCH(resource!$CC235,day_wise_sales_data!$A$2:$A$500,0),MATCH(resource!BV$2,INDIRECT("day_wise_sales_data!$B$1:$BZ$1"),0)),0)</f>
        <v>8484.74</v>
      </c>
      <c r="BW235" s="3">
        <f ca="1">IFERROR(INDEX(INDIRECT("day_wise_sales_data!$B$2:$BZ$599"),MATCH(resource!$CC235,day_wise_sales_data!$A$2:$A$500,0),MATCH(resource!BW$2,INDIRECT("day_wise_sales_data!$B$1:$BZ$1"),0)),0)</f>
        <v>6412.72</v>
      </c>
      <c r="BX235" s="3">
        <f ca="1">IFERROR(INDEX(INDIRECT("day_wise_sales_data!$B$2:$BZ$599"),MATCH(resource!$CC235,day_wise_sales_data!$A$2:$A$500,0),MATCH(resource!BX$2,INDIRECT("day_wise_sales_data!$B$1:$BZ$1"),0)),0)</f>
        <v>0</v>
      </c>
      <c r="BY235" s="3">
        <f ca="1">IFERROR(INDEX(INDIRECT("day_wise_sales_data!$B$2:$BZ$599"),MATCH(resource!$CC235,day_wise_sales_data!$A$2:$A$500,0),MATCH(resource!BY$2,INDIRECT("day_wise_sales_data!$B$1:$BZ$1"),0)),0)</f>
        <v>11173.88</v>
      </c>
      <c r="BZ235" s="3">
        <f ca="1">IFERROR(INDEX(INDIRECT("day_wise_sales_data!$B$2:$BZ$599"),MATCH(resource!$CC235,day_wise_sales_data!$A$2:$A$500,0),MATCH(resource!BZ$2,INDIRECT("day_wise_sales_data!$B$1:$BZ$1"),0)),0)</f>
        <v>4880.87</v>
      </c>
      <c r="CA235" s="3" t="str">
        <f ca="1">IFERROR(INDEX(INDIRECT("day_wise_sales_data!$B$2:$BZ$599"),MATCH(resource!$CC235,day_wise_sales_data!$A$2:$A$500,0),MATCH(resource!CA$2,INDIRECT("day_wise_sales_data!$B$1:$BZ$1"),0)),0)</f>
        <v>dd</v>
      </c>
      <c r="CC235" s="4" t="str">
        <f>sales_data!H234</f>
        <v>DHK05163</v>
      </c>
      <c r="CD235" s="1">
        <v>233</v>
      </c>
      <c r="CE235" s="1" t="str">
        <f>IF(AQ235=report!$AQ$3,resource!CD235,"")</f>
        <v/>
      </c>
      <c r="CF235" s="5" t="str">
        <f>IFERROR(SMALL($CE$3:$CE$1001,ROWS($CE$3:CE235)),"")</f>
        <v/>
      </c>
      <c r="CH235">
        <f>IFERROR(VLOOKUP($CC235,data_pull!$E$22:$G$700,2,0),0)</f>
        <v>99580.49</v>
      </c>
      <c r="CI235" s="1">
        <f t="shared" si="86"/>
        <v>396</v>
      </c>
      <c r="CJ235" s="1">
        <f t="shared" si="85"/>
        <v>2</v>
      </c>
      <c r="CK235" s="1" t="s">
        <v>1509</v>
      </c>
      <c r="CL235" s="1">
        <f t="shared" si="87"/>
        <v>101</v>
      </c>
      <c r="CM235" s="1" t="str">
        <f>IFERROR(VLOOKUP($CK235,stock_data!$B$3:$W$612,2,0),0)</f>
        <v>MAGAPLUS-X SUS. 100ml</v>
      </c>
      <c r="CN235" s="1" t="str">
        <f>IFERROR(VLOOKUP($CK235,stock_data!$B$3:$W$612,4,0),0)</f>
        <v>100ml</v>
      </c>
      <c r="CO235" s="1">
        <f>IFERROR(VLOOKUP($CK235,stock_data!$B$3:$W$612,5,0),0)</f>
        <v>48.4</v>
      </c>
      <c r="CP235" s="3">
        <f t="shared" si="88"/>
        <v>2</v>
      </c>
      <c r="CQ235" s="3">
        <f t="shared" si="89"/>
        <v>96.8</v>
      </c>
      <c r="CR235" s="1">
        <f>IFERROR(VLOOKUP($CK235,stock_data!$B$3:$W$612,6,0),0)</f>
        <v>0</v>
      </c>
      <c r="CS235" s="1">
        <f>IFERROR(VLOOKUP($CK235,stock_data!$B$3:$W$612,7,0),0)</f>
        <v>0</v>
      </c>
      <c r="CT235" s="1">
        <f>IFERROR(VLOOKUP($CK235,stock_data!$B$3:$W$612,8,0),0)</f>
        <v>0</v>
      </c>
      <c r="CU235" s="1">
        <f>IFERROR(VLOOKUP($CK235,stock_data!$B$3:$W$612,9,0),0)</f>
        <v>0</v>
      </c>
      <c r="CV235" s="1">
        <f>IFERROR(VLOOKUP($CK235,stock_data!$B$3:$W$612,10,0),0)</f>
        <v>0</v>
      </c>
      <c r="CW235" s="1">
        <f>IFERROR(VLOOKUP($CK235,stock_data!$B$3:$W$612,11,0),0)</f>
        <v>0</v>
      </c>
      <c r="CX235" s="1">
        <f>IFERROR(VLOOKUP($CK235,stock_data!$B$3:$W$612,12,0),0)</f>
        <v>0</v>
      </c>
      <c r="CY235" s="1">
        <f>IFERROR(VLOOKUP($CK235,stock_data!$B$3:$W$612,13,0),0)</f>
        <v>0</v>
      </c>
      <c r="CZ235" s="1">
        <f>IFERROR(VLOOKUP($CK235,stock_data!$B$3:$W$612,14,0),0)</f>
        <v>0</v>
      </c>
      <c r="DA235" s="1">
        <f>IFERROR(VLOOKUP($CK235,stock_data!$B$3:$W$612,15,0),0)</f>
        <v>0</v>
      </c>
      <c r="DB235" s="1">
        <f>IFERROR(VLOOKUP($CK235,stock_data!$B$3:$W$612,16,0),0)</f>
        <v>0</v>
      </c>
      <c r="DC235" s="1">
        <f>IFERROR(VLOOKUP($CK235,stock_data!$B$3:$W$612,17,0),0)</f>
        <v>-20</v>
      </c>
      <c r="DD235" s="1">
        <f>IFERROR(VLOOKUP($CK235,stock_data!$B$3:$W$612,18,0),0)</f>
        <v>0</v>
      </c>
      <c r="DE235" s="1">
        <f>IFERROR(VLOOKUP($CK235,stock_data!$B$3:$W$612,19,0),0)</f>
        <v>0</v>
      </c>
      <c r="DF235" s="1">
        <f>IFERROR(VLOOKUP($CK235,stock_data!$B$3:$W$612,20,0),0)</f>
        <v>0</v>
      </c>
      <c r="DG235" s="1">
        <f>IFERROR(VLOOKUP($CK235,stock_data!$B$3:$W$612,21,0),0)</f>
        <v>0</v>
      </c>
      <c r="DH235" s="1">
        <f>IFERROR(VLOOKUP($CK235,stock_data!$B$3:$W$612,22,0),0)</f>
        <v>0</v>
      </c>
      <c r="DI235" s="1">
        <f t="shared" si="90"/>
        <v>-20</v>
      </c>
      <c r="DJ235" s="1">
        <f t="shared" si="91"/>
        <v>-968</v>
      </c>
      <c r="DK235" s="3">
        <f>IFERROR(INDEX(COD_SALES!$B$5:$Z$500,MATCH(resource!$CC235,COD_SALES!$A$5:$A$500,0),MATCH(resource!DK$2,COD_SALES!$B$4:$Z$4,0)),"")</f>
        <v>11</v>
      </c>
      <c r="DL235" s="3">
        <f>IFERROR(INDEX(COD_SALES!$B$5:$Z$500,MATCH(resource!$CC235,COD_SALES!$A$5:$A$500,0),MATCH(resource!DL$2,COD_SALES!$B$4:$Z$4,0)),"")</f>
        <v>14</v>
      </c>
      <c r="DM235" s="3">
        <f>IFERROR(INDEX(COD_SALES!$B$5:$Z$500,MATCH(resource!$CC235,COD_SALES!$A$5:$A$500,0),MATCH(resource!DM$2,COD_SALES!$B$4:$Z$4,0)),"")</f>
        <v>13</v>
      </c>
      <c r="DN235" s="3" t="str">
        <f>IFERROR(INDEX(COD_SALES!$B$5:$Z$500,MATCH(resource!$CC235,COD_SALES!$A$5:$A$500,0),MATCH(resource!DN$2,COD_SALES!$B$4:$Z$4,0)),"")</f>
        <v/>
      </c>
      <c r="DO235" s="3">
        <f>IFERROR(INDEX(COD_SALES!$B$5:$Z$500,MATCH(resource!$CC235,COD_SALES!$A$5:$A$500,0),MATCH(resource!DO$2,COD_SALES!$B$4:$Z$4,0)),"")</f>
        <v>1</v>
      </c>
      <c r="DP235" s="3">
        <f>IFERROR(INDEX(COD_SALES!$B$5:$Z$500,MATCH(resource!$CC235,COD_SALES!$A$5:$A$500,0),MATCH(resource!DP$2,COD_SALES!$B$4:$Z$4,0)),"")</f>
        <v>7</v>
      </c>
      <c r="DQ235" s="3" t="str">
        <f>IFERROR(INDEX(COD_SALES!$B$5:$Z$500,MATCH(resource!$CC235,COD_SALES!$A$5:$A$500,0),MATCH(resource!DQ$2,COD_SALES!$B$4:$Z$4,0)),"")</f>
        <v/>
      </c>
      <c r="DR235" s="3">
        <f>IFERROR(INDEX(COD_SALES!$B$5:$Z$500,MATCH(resource!$CC235,COD_SALES!$A$5:$A$500,0),MATCH(resource!DR$2,COD_SALES!$B$4:$Z$4,0)),"")</f>
        <v>19</v>
      </c>
      <c r="DS235" s="3">
        <f>IFERROR(INDEX(COD_SALES!$B$5:$Z$500,MATCH(resource!$CC235,COD_SALES!$A$5:$A$500,0),MATCH(resource!DS$2,COD_SALES!$B$4:$Z$4,0)),"")</f>
        <v>32</v>
      </c>
      <c r="DT235" s="3">
        <f>IFERROR(INDEX(COD_SALES!$B$5:$Z$500,MATCH(resource!$CC235,COD_SALES!$A$5:$A$500,0),MATCH(resource!DT$2,COD_SALES!$B$4:$Z$4,0)),"")</f>
        <v>3</v>
      </c>
      <c r="DU235" s="3">
        <f>IFERROR(INDEX(COD_SALES!$B$5:$Z$500,MATCH(resource!$CC235,COD_SALES!$A$5:$A$500,0),MATCH(resource!DU$2,COD_SALES!$B$4:$Z$4,0)),"")</f>
        <v>19</v>
      </c>
      <c r="DV235" s="3">
        <f>IFERROR(INDEX(COD_SALES!$B$5:$Z$500,MATCH(resource!$CC235,COD_SALES!$A$5:$A$500,0),MATCH(resource!DV$2,COD_SALES!$B$4:$Z$4,0)),"")</f>
        <v>0</v>
      </c>
      <c r="DW235" s="3">
        <f>IFERROR(INDEX(COD_SALES!$B$5:$Z$500,MATCH(resource!$CC235,COD_SALES!$A$5:$A$500,0),MATCH(resource!DW$2,COD_SALES!$B$4:$Z$4,0)),"")</f>
        <v>31</v>
      </c>
      <c r="DX235" s="3">
        <f>IFERROR(INDEX(COD_SALES!$B$5:$Z$500,MATCH(resource!$CC235,COD_SALES!$A$5:$A$500,0),MATCH(resource!DX$2,COD_SALES!$B$4:$Z$4,0)),"")</f>
        <v>18</v>
      </c>
      <c r="DY235" s="3">
        <f>IFERROR(INDEX(COD_SALES!$B$5:$Z$500,MATCH(resource!$CC235,COD_SALES!$A$5:$A$500,0),MATCH(resource!DY$2,COD_SALES!$B$4:$Z$4,0)),"")</f>
        <v>5</v>
      </c>
      <c r="DZ235" s="3">
        <f>IFERROR(INDEX(COD_SALES!$B$5:$Z$500,MATCH(resource!$CC235,COD_SALES!$A$5:$A$500,0),MATCH(resource!DZ$2,COD_SALES!$B$4:$Z$4,0)),"")</f>
        <v>17</v>
      </c>
      <c r="EA235" s="3">
        <f>IFERROR(INDEX(COD_SALES!$B$5:$Z$500,MATCH(resource!$CC235,COD_SALES!$A$5:$A$500,0),MATCH(resource!EA$2,COD_SALES!$B$4:$Z$4,0)),"")</f>
        <v>22</v>
      </c>
      <c r="EB235" s="3">
        <f t="shared" si="92"/>
        <v>50157.130000000005</v>
      </c>
      <c r="ED235" s="3">
        <f>IFERROR(VLOOKUP($CK235,depot_prod_sales!$B$5:$S$200,3,0),0)</f>
        <v>0</v>
      </c>
      <c r="EE235" s="3">
        <f>IFERROR(VLOOKUP($CK235,depot_prod_sales!$B$5:$S$200,4,0),0)</f>
        <v>0</v>
      </c>
      <c r="EF235" s="3">
        <f>IFERROR(VLOOKUP($CK235,depot_prod_sales!$B$5:$S$200,5,0),0)</f>
        <v>0</v>
      </c>
      <c r="EG235" s="3">
        <f>IFERROR(VLOOKUP($CK235,depot_prod_sales!$B$5:$S$200,6,0),0)</f>
        <v>0</v>
      </c>
      <c r="EH235" s="3">
        <f>IFERROR(VLOOKUP($CK235,depot_prod_sales!$B$5:$S$200,7,0),0)</f>
        <v>0</v>
      </c>
      <c r="EI235" s="3">
        <f>IFERROR(VLOOKUP($CK235,depot_prod_sales!$B$5:$S$200,8,0),0)</f>
        <v>0</v>
      </c>
      <c r="EJ235" s="3">
        <f>IFERROR(VLOOKUP($CK235,depot_prod_sales!$B$5:$S$200,9,0),0)</f>
        <v>0</v>
      </c>
      <c r="EK235" s="3">
        <f>IFERROR(VLOOKUP($CK235,depot_prod_sales!$B$5:$S$200,10,0),0)</f>
        <v>0</v>
      </c>
      <c r="EL235" s="3">
        <f>IFERROR(VLOOKUP($CK235,depot_prod_sales!$B$5:$S$200,11,0),0)</f>
        <v>0</v>
      </c>
      <c r="EM235" s="3">
        <f>IFERROR(VLOOKUP($CK235,depot_prod_sales!$B$5:$S$200,12,0),0)</f>
        <v>0</v>
      </c>
      <c r="EN235" s="3">
        <f>IFERROR(VLOOKUP($CK235,depot_prod_sales!$B$5:$S$200,13,0),0)</f>
        <v>0</v>
      </c>
      <c r="EO235" s="3">
        <f>IFERROR(VLOOKUP($CK235,depot_prod_sales!$B$5:$S$200,14,0),0)</f>
        <v>0</v>
      </c>
      <c r="EP235" s="3">
        <f>IFERROR(VLOOKUP($CK235,depot_prod_sales!$B$5:$S$200,15,0),0)</f>
        <v>0</v>
      </c>
      <c r="EQ235" s="3">
        <f>IFERROR(VLOOKUP($CK235,depot_prod_sales!$B$5:$S$200,16,0),0)</f>
        <v>0</v>
      </c>
      <c r="ER235" s="3">
        <f>IFERROR(VLOOKUP($CK235,depot_prod_sales!$B$5:$S$200,17,0),0)</f>
        <v>0</v>
      </c>
      <c r="ES235" s="3">
        <f>IFERROR(VLOOKUP($CK235,depot_prod_sales!$B$5:$S$200,18,0),0)</f>
        <v>0</v>
      </c>
      <c r="ET235" s="116">
        <f t="shared" si="93"/>
        <v>0</v>
      </c>
      <c r="EU235" s="116">
        <f t="shared" si="94"/>
        <v>0</v>
      </c>
      <c r="EW235" s="3">
        <f>IFERROR(VLOOKUP(CC235,data_pull!$AO$25:$AR$546,2,0),0)</f>
        <v>49</v>
      </c>
      <c r="EX235" s="1">
        <f>IFERROR(VLOOKUP(CC235,data_pull!$AO$25:$AR$546,4,0),0)</f>
        <v>170000</v>
      </c>
    </row>
    <row r="236" spans="13:154" x14ac:dyDescent="0.25"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4" t="str">
        <f>sales_data!B235</f>
        <v>Saiful Islam</v>
      </c>
      <c r="AR236" s="4" t="str">
        <f>sales_data!C235</f>
        <v>Alamgir Hossain-2</v>
      </c>
      <c r="AS236" s="5" t="str">
        <f t="shared" si="84"/>
        <v>Alamgir Hossain-2</v>
      </c>
      <c r="AT236" s="4" t="str">
        <f>sales_data!I235</f>
        <v>Abdul Kayum-2</v>
      </c>
      <c r="AU236" s="4" t="str">
        <f>sales_data!W235</f>
        <v>S. Faruk Road (Cb)</v>
      </c>
      <c r="AV236" s="1">
        <f>sales_data!N235</f>
        <v>40087.480000000003</v>
      </c>
      <c r="AW236" s="1">
        <f>sales_data!P235</f>
        <v>20</v>
      </c>
      <c r="AX236" s="3">
        <f ca="1">IFERROR(INDEX(INDIRECT("day_wise_sales_data!$B$2:$BZ$599"),MATCH(resource!$CC236,day_wise_sales_data!$A$2:$A$500,0),MATCH(resource!AX$2,INDIRECT("day_wise_sales_data!$B$1:$BZ$1"),0)),0)</f>
        <v>0</v>
      </c>
      <c r="AY236" s="3">
        <f ca="1">IFERROR(INDEX(INDIRECT("day_wise_sales_data!$B$2:$BZ$599"),MATCH(resource!$CC236,day_wise_sales_data!$A$2:$A$500,0),MATCH(resource!AY$2,INDIRECT("day_wise_sales_data!$B$1:$BZ$1"),0)),0)</f>
        <v>1804.12</v>
      </c>
      <c r="AZ236" s="3">
        <f ca="1">IFERROR(INDEX(INDIRECT("day_wise_sales_data!$B$2:$BZ$599"),MATCH(resource!$CC236,day_wise_sales_data!$A$2:$A$500,0),MATCH(resource!AZ$2,INDIRECT("day_wise_sales_data!$B$1:$BZ$1"),0)),0)</f>
        <v>0</v>
      </c>
      <c r="BA236" s="3">
        <f ca="1">IFERROR(INDEX(INDIRECT("day_wise_sales_data!$B$2:$BZ$599"),MATCH(resource!$CC236,day_wise_sales_data!$A$2:$A$500,0),MATCH(resource!BA$2,INDIRECT("day_wise_sales_data!$B$1:$BZ$1"),0)),0)</f>
        <v>0</v>
      </c>
      <c r="BB236" s="3">
        <f ca="1">IFERROR(INDEX(INDIRECT("day_wise_sales_data!$B$2:$BZ$599"),MATCH(resource!$CC236,day_wise_sales_data!$A$2:$A$500,0),MATCH(resource!BB$2,INDIRECT("day_wise_sales_data!$B$1:$BZ$1"),0)),0)</f>
        <v>1294.21</v>
      </c>
      <c r="BC236" s="3">
        <f ca="1">IFERROR(INDEX(INDIRECT("day_wise_sales_data!$B$2:$BZ$599"),MATCH(resource!$CC236,day_wise_sales_data!$A$2:$A$500,0),MATCH(resource!BC$2,INDIRECT("day_wise_sales_data!$B$1:$BZ$1"),0)),0)</f>
        <v>0</v>
      </c>
      <c r="BD236" s="3">
        <f ca="1">IFERROR(INDEX(INDIRECT("day_wise_sales_data!$B$2:$BZ$599"),MATCH(resource!$CC236,day_wise_sales_data!$A$2:$A$500,0),MATCH(resource!BD$2,INDIRECT("day_wise_sales_data!$B$1:$BZ$1"),0)),0)</f>
        <v>0</v>
      </c>
      <c r="BE236" s="3">
        <f ca="1">IFERROR(INDEX(INDIRECT("day_wise_sales_data!$B$2:$BZ$599"),MATCH(resource!$CC236,day_wise_sales_data!$A$2:$A$500,0),MATCH(resource!BE$2,INDIRECT("day_wise_sales_data!$B$1:$BZ$1"),0)),0)</f>
        <v>0</v>
      </c>
      <c r="BF236" s="3">
        <f ca="1">IFERROR(INDEX(INDIRECT("day_wise_sales_data!$B$2:$BZ$599"),MATCH(resource!$CC236,day_wise_sales_data!$A$2:$A$500,0),MATCH(resource!BF$2,INDIRECT("day_wise_sales_data!$B$1:$BZ$1"),0)),0)</f>
        <v>-123.56</v>
      </c>
      <c r="BG236" s="3">
        <f ca="1">IFERROR(INDEX(INDIRECT("day_wise_sales_data!$B$2:$BZ$599"),MATCH(resource!$CC236,day_wise_sales_data!$A$2:$A$500,0),MATCH(resource!BG$2,INDIRECT("day_wise_sales_data!$B$1:$BZ$1"),0)),0)</f>
        <v>7490.88</v>
      </c>
      <c r="BH236" s="3">
        <f ca="1">IFERROR(INDEX(INDIRECT("day_wise_sales_data!$B$2:$BZ$599"),MATCH(resource!$CC236,day_wise_sales_data!$A$2:$A$500,0),MATCH(resource!BH$2,INDIRECT("day_wise_sales_data!$B$1:$BZ$1"),0)),0)</f>
        <v>145.18</v>
      </c>
      <c r="BI236" s="3">
        <f ca="1">IFERROR(INDEX(INDIRECT("day_wise_sales_data!$B$2:$BZ$599"),MATCH(resource!$CC236,day_wise_sales_data!$A$2:$A$500,0),MATCH(resource!BI$2,INDIRECT("day_wise_sales_data!$B$1:$BZ$1"),0)),0)</f>
        <v>0</v>
      </c>
      <c r="BJ236" s="3">
        <f ca="1">IFERROR(INDEX(INDIRECT("day_wise_sales_data!$B$2:$BZ$599"),MATCH(resource!$CC236,day_wise_sales_data!$A$2:$A$500,0),MATCH(resource!BJ$2,INDIRECT("day_wise_sales_data!$B$1:$BZ$1"),0)),0)</f>
        <v>0</v>
      </c>
      <c r="BK236" s="3">
        <f ca="1">IFERROR(INDEX(INDIRECT("day_wise_sales_data!$B$2:$BZ$599"),MATCH(resource!$CC236,day_wise_sales_data!$A$2:$A$500,0),MATCH(resource!BK$2,INDIRECT("day_wise_sales_data!$B$1:$BZ$1"),0)),0)</f>
        <v>5179.08</v>
      </c>
      <c r="BL236" s="3">
        <f ca="1">IFERROR(INDEX(INDIRECT("day_wise_sales_data!$B$2:$BZ$599"),MATCH(resource!$CC236,day_wise_sales_data!$A$2:$A$500,0),MATCH(resource!BL$2,INDIRECT("day_wise_sales_data!$B$1:$BZ$1"),0)),0)</f>
        <v>1217.47</v>
      </c>
      <c r="BM236" s="3">
        <f ca="1">IFERROR(INDEX(INDIRECT("day_wise_sales_data!$B$2:$BZ$599"),MATCH(resource!$CC236,day_wise_sales_data!$A$2:$A$500,0),MATCH(resource!BM$2,INDIRECT("day_wise_sales_data!$B$1:$BZ$1"),0)),0)</f>
        <v>7195.18</v>
      </c>
      <c r="BN236" s="3">
        <f ca="1">IFERROR(INDEX(INDIRECT("day_wise_sales_data!$B$2:$BZ$599"),MATCH(resource!$CC236,day_wise_sales_data!$A$2:$A$500,0),MATCH(resource!BN$2,INDIRECT("day_wise_sales_data!$B$1:$BZ$1"),0)),0)</f>
        <v>970.18</v>
      </c>
      <c r="BO236" s="3">
        <f ca="1">IFERROR(INDEX(INDIRECT("day_wise_sales_data!$B$2:$BZ$599"),MATCH(resource!$CC236,day_wise_sales_data!$A$2:$A$500,0),MATCH(resource!BO$2,INDIRECT("day_wise_sales_data!$B$1:$BZ$1"),0)),0)</f>
        <v>1942.9</v>
      </c>
      <c r="BP236" s="3">
        <f ca="1">IFERROR(INDEX(INDIRECT("day_wise_sales_data!$B$2:$BZ$599"),MATCH(resource!$CC236,day_wise_sales_data!$A$2:$A$500,0),MATCH(resource!BP$2,INDIRECT("day_wise_sales_data!$B$1:$BZ$1"),0)),0)</f>
        <v>-220.02</v>
      </c>
      <c r="BQ236" s="3">
        <f ca="1">IFERROR(INDEX(INDIRECT("day_wise_sales_data!$B$2:$BZ$599"),MATCH(resource!$CC236,day_wise_sales_data!$A$2:$A$500,0),MATCH(resource!BQ$2,INDIRECT("day_wise_sales_data!$B$1:$BZ$1"),0)),0)</f>
        <v>0</v>
      </c>
      <c r="BR236" s="3">
        <f ca="1">IFERROR(INDEX(INDIRECT("day_wise_sales_data!$B$2:$BZ$599"),MATCH(resource!$CC236,day_wise_sales_data!$A$2:$A$500,0),MATCH(resource!BR$2,INDIRECT("day_wise_sales_data!$B$1:$BZ$1"),0)),0)</f>
        <v>1100.0999999999999</v>
      </c>
      <c r="BS236" s="3">
        <f ca="1">IFERROR(INDEX(INDIRECT("day_wise_sales_data!$B$2:$BZ$599"),MATCH(resource!$CC236,day_wise_sales_data!$A$2:$A$500,0),MATCH(resource!BS$2,INDIRECT("day_wise_sales_data!$B$1:$BZ$1"),0)),0)</f>
        <v>1060.29</v>
      </c>
      <c r="BT236" s="3">
        <f ca="1">IFERROR(INDEX(INDIRECT("day_wise_sales_data!$B$2:$BZ$599"),MATCH(resource!$CC236,day_wise_sales_data!$A$2:$A$500,0),MATCH(resource!BT$2,INDIRECT("day_wise_sales_data!$B$1:$BZ$1"),0)),0)</f>
        <v>4666.42</v>
      </c>
      <c r="BU236" s="3">
        <f ca="1">IFERROR(INDEX(INDIRECT("day_wise_sales_data!$B$2:$BZ$599"),MATCH(resource!$CC236,day_wise_sales_data!$A$2:$A$500,0),MATCH(resource!BU$2,INDIRECT("day_wise_sales_data!$B$1:$BZ$1"),0)),0)</f>
        <v>5086.01</v>
      </c>
      <c r="BV236" s="3">
        <f ca="1">IFERROR(INDEX(INDIRECT("day_wise_sales_data!$B$2:$BZ$599"),MATCH(resource!$CC236,day_wise_sales_data!$A$2:$A$500,0),MATCH(resource!BV$2,INDIRECT("day_wise_sales_data!$B$1:$BZ$1"),0)),0)</f>
        <v>5349.99</v>
      </c>
      <c r="BW236" s="3">
        <f ca="1">IFERROR(INDEX(INDIRECT("day_wise_sales_data!$B$2:$BZ$599"),MATCH(resource!$CC236,day_wise_sales_data!$A$2:$A$500,0),MATCH(resource!BW$2,INDIRECT("day_wise_sales_data!$B$1:$BZ$1"),0)),0)</f>
        <v>0</v>
      </c>
      <c r="BX236" s="3">
        <f ca="1">IFERROR(INDEX(INDIRECT("day_wise_sales_data!$B$2:$BZ$599"),MATCH(resource!$CC236,day_wise_sales_data!$A$2:$A$500,0),MATCH(resource!BX$2,INDIRECT("day_wise_sales_data!$B$1:$BZ$1"),0)),0)</f>
        <v>0</v>
      </c>
      <c r="BY236" s="3">
        <f ca="1">IFERROR(INDEX(INDIRECT("day_wise_sales_data!$B$2:$BZ$599"),MATCH(resource!$CC236,day_wise_sales_data!$A$2:$A$500,0),MATCH(resource!BY$2,INDIRECT("day_wise_sales_data!$B$1:$BZ$1"),0)),0)</f>
        <v>1015.06</v>
      </c>
      <c r="BZ236" s="3">
        <f ca="1">IFERROR(INDEX(INDIRECT("day_wise_sales_data!$B$2:$BZ$599"),MATCH(resource!$CC236,day_wise_sales_data!$A$2:$A$500,0),MATCH(resource!BZ$2,INDIRECT("day_wise_sales_data!$B$1:$BZ$1"),0)),0)</f>
        <v>0</v>
      </c>
      <c r="CA236" s="3" t="str">
        <f ca="1">IFERROR(INDEX(INDIRECT("day_wise_sales_data!$B$2:$BZ$599"),MATCH(resource!$CC236,day_wise_sales_data!$A$2:$A$500,0),MATCH(resource!CA$2,INDIRECT("day_wise_sales_data!$B$1:$BZ$1"),0)),0)</f>
        <v>dd</v>
      </c>
      <c r="CC236" s="4" t="str">
        <f>sales_data!H235</f>
        <v>DHK121810</v>
      </c>
      <c r="CD236" s="1">
        <v>234</v>
      </c>
      <c r="CE236" s="1" t="str">
        <f>IF(AQ236=report!$AQ$3,resource!CD236,"")</f>
        <v/>
      </c>
      <c r="CF236" s="5" t="str">
        <f>IFERROR(SMALL($CE$3:$CE$1001,ROWS($CE$3:CE236)),"")</f>
        <v/>
      </c>
      <c r="CH236">
        <f>IFERROR(VLOOKUP($CC236,data_pull!$E$22:$G$700,2,0),0)</f>
        <v>40087.480000000003</v>
      </c>
      <c r="CI236" s="1">
        <f t="shared" si="86"/>
        <v>104</v>
      </c>
      <c r="CJ236" s="1">
        <f t="shared" si="85"/>
        <v>0</v>
      </c>
      <c r="CK236" s="1" t="s">
        <v>1511</v>
      </c>
      <c r="CL236" s="1">
        <f t="shared" si="87"/>
        <v>111</v>
      </c>
      <c r="CM236" s="1" t="str">
        <f>IFERROR(VLOOKUP($CK236,stock_data!$B$3:$W$612,2,0),0)</f>
        <v>MAGAPLUS-X SUS. 200ml</v>
      </c>
      <c r="CN236" s="1" t="str">
        <f>IFERROR(VLOOKUP($CK236,stock_data!$B$3:$W$612,4,0),0)</f>
        <v>200ml</v>
      </c>
      <c r="CO236" s="1">
        <f>IFERROR(VLOOKUP($CK236,stock_data!$B$3:$W$612,5,0),0)</f>
        <v>88</v>
      </c>
      <c r="CP236" s="3">
        <f t="shared" si="88"/>
        <v>0</v>
      </c>
      <c r="CQ236" s="3">
        <f t="shared" si="89"/>
        <v>0</v>
      </c>
      <c r="CR236" s="1">
        <f>IFERROR(VLOOKUP($CK236,stock_data!$B$3:$W$612,6,0),0)</f>
        <v>0</v>
      </c>
      <c r="CS236" s="1">
        <f>IFERROR(VLOOKUP($CK236,stock_data!$B$3:$W$612,7,0),0)</f>
        <v>0</v>
      </c>
      <c r="CT236" s="1">
        <f>IFERROR(VLOOKUP($CK236,stock_data!$B$3:$W$612,8,0),0)</f>
        <v>0</v>
      </c>
      <c r="CU236" s="1">
        <f>IFERROR(VLOOKUP($CK236,stock_data!$B$3:$W$612,9,0),0)</f>
        <v>0</v>
      </c>
      <c r="CV236" s="1">
        <f>IFERROR(VLOOKUP($CK236,stock_data!$B$3:$W$612,10,0),0)</f>
        <v>14</v>
      </c>
      <c r="CW236" s="1">
        <f>IFERROR(VLOOKUP($CK236,stock_data!$B$3:$W$612,11,0),0)</f>
        <v>0</v>
      </c>
      <c r="CX236" s="1">
        <f>IFERROR(VLOOKUP($CK236,stock_data!$B$3:$W$612,12,0),0)</f>
        <v>0</v>
      </c>
      <c r="CY236" s="1">
        <f>IFERROR(VLOOKUP($CK236,stock_data!$B$3:$W$612,13,0),0)</f>
        <v>2</v>
      </c>
      <c r="CZ236" s="1">
        <f>IFERROR(VLOOKUP($CK236,stock_data!$B$3:$W$612,14,0),0)</f>
        <v>1</v>
      </c>
      <c r="DA236" s="1">
        <f>IFERROR(VLOOKUP($CK236,stock_data!$B$3:$W$612,15,0),0)</f>
        <v>0</v>
      </c>
      <c r="DB236" s="1">
        <f>IFERROR(VLOOKUP($CK236,stock_data!$B$3:$W$612,16,0),0)</f>
        <v>0</v>
      </c>
      <c r="DC236" s="1">
        <f>IFERROR(VLOOKUP($CK236,stock_data!$B$3:$W$612,17,0),0)</f>
        <v>2</v>
      </c>
      <c r="DD236" s="1">
        <f>IFERROR(VLOOKUP($CK236,stock_data!$B$3:$W$612,18,0),0)</f>
        <v>2</v>
      </c>
      <c r="DE236" s="1">
        <f>IFERROR(VLOOKUP($CK236,stock_data!$B$3:$W$612,19,0),0)</f>
        <v>15</v>
      </c>
      <c r="DF236" s="1">
        <f>IFERROR(VLOOKUP($CK236,stock_data!$B$3:$W$612,20,0),0)</f>
        <v>4</v>
      </c>
      <c r="DG236" s="1">
        <f>IFERROR(VLOOKUP($CK236,stock_data!$B$3:$W$612,21,0),0)</f>
        <v>0</v>
      </c>
      <c r="DH236" s="1">
        <f>IFERROR(VLOOKUP($CK236,stock_data!$B$3:$W$612,22,0),0)</f>
        <v>2</v>
      </c>
      <c r="DI236" s="1">
        <f t="shared" si="90"/>
        <v>42</v>
      </c>
      <c r="DJ236" s="1">
        <f t="shared" si="91"/>
        <v>3696</v>
      </c>
      <c r="DK236" s="3">
        <f>IFERROR(INDEX(COD_SALES!$B$5:$Z$500,MATCH(resource!$CC236,COD_SALES!$A$5:$A$500,0),MATCH(resource!DK$2,COD_SALES!$B$4:$Z$4,0)),"")</f>
        <v>0</v>
      </c>
      <c r="DL236" s="3">
        <f>IFERROR(INDEX(COD_SALES!$B$5:$Z$500,MATCH(resource!$CC236,COD_SALES!$A$5:$A$500,0),MATCH(resource!DL$2,COD_SALES!$B$4:$Z$4,0)),"")</f>
        <v>1</v>
      </c>
      <c r="DM236" s="3">
        <f>IFERROR(INDEX(COD_SALES!$B$5:$Z$500,MATCH(resource!$CC236,COD_SALES!$A$5:$A$500,0),MATCH(resource!DM$2,COD_SALES!$B$4:$Z$4,0)),"")</f>
        <v>2</v>
      </c>
      <c r="DN236" s="3" t="str">
        <f>IFERROR(INDEX(COD_SALES!$B$5:$Z$500,MATCH(resource!$CC236,COD_SALES!$A$5:$A$500,0),MATCH(resource!DN$2,COD_SALES!$B$4:$Z$4,0)),"")</f>
        <v/>
      </c>
      <c r="DO236" s="3">
        <f>IFERROR(INDEX(COD_SALES!$B$5:$Z$500,MATCH(resource!$CC236,COD_SALES!$A$5:$A$500,0),MATCH(resource!DO$2,COD_SALES!$B$4:$Z$4,0)),"")</f>
        <v>0</v>
      </c>
      <c r="DP236" s="3">
        <f>IFERROR(INDEX(COD_SALES!$B$5:$Z$500,MATCH(resource!$CC236,COD_SALES!$A$5:$A$500,0),MATCH(resource!DP$2,COD_SALES!$B$4:$Z$4,0)),"")</f>
        <v>0</v>
      </c>
      <c r="DQ236" s="3" t="str">
        <f>IFERROR(INDEX(COD_SALES!$B$5:$Z$500,MATCH(resource!$CC236,COD_SALES!$A$5:$A$500,0),MATCH(resource!DQ$2,COD_SALES!$B$4:$Z$4,0)),"")</f>
        <v/>
      </c>
      <c r="DR236" s="3">
        <f>IFERROR(INDEX(COD_SALES!$B$5:$Z$500,MATCH(resource!$CC236,COD_SALES!$A$5:$A$500,0),MATCH(resource!DR$2,COD_SALES!$B$4:$Z$4,0)),"")</f>
        <v>2</v>
      </c>
      <c r="DS236" s="3">
        <f>IFERROR(INDEX(COD_SALES!$B$5:$Z$500,MATCH(resource!$CC236,COD_SALES!$A$5:$A$500,0),MATCH(resource!DS$2,COD_SALES!$B$4:$Z$4,0)),"")</f>
        <v>26</v>
      </c>
      <c r="DT236" s="3">
        <f>IFERROR(INDEX(COD_SALES!$B$5:$Z$500,MATCH(resource!$CC236,COD_SALES!$A$5:$A$500,0),MATCH(resource!DT$2,COD_SALES!$B$4:$Z$4,0)),"")</f>
        <v>7</v>
      </c>
      <c r="DU236" s="3">
        <f>IFERROR(INDEX(COD_SALES!$B$5:$Z$500,MATCH(resource!$CC236,COD_SALES!$A$5:$A$500,0),MATCH(resource!DU$2,COD_SALES!$B$4:$Z$4,0)),"")</f>
        <v>0</v>
      </c>
      <c r="DV236" s="3">
        <f>IFERROR(INDEX(COD_SALES!$B$5:$Z$500,MATCH(resource!$CC236,COD_SALES!$A$5:$A$500,0),MATCH(resource!DV$2,COD_SALES!$B$4:$Z$4,0)),"")</f>
        <v>0</v>
      </c>
      <c r="DW236" s="3">
        <f>IFERROR(INDEX(COD_SALES!$B$5:$Z$500,MATCH(resource!$CC236,COD_SALES!$A$5:$A$500,0),MATCH(resource!DW$2,COD_SALES!$B$4:$Z$4,0)),"")</f>
        <v>20</v>
      </c>
      <c r="DX236" s="3">
        <f>IFERROR(INDEX(COD_SALES!$B$5:$Z$500,MATCH(resource!$CC236,COD_SALES!$A$5:$A$500,0),MATCH(resource!DX$2,COD_SALES!$B$4:$Z$4,0)),"")</f>
        <v>6</v>
      </c>
      <c r="DY236" s="3">
        <f>IFERROR(INDEX(COD_SALES!$B$5:$Z$500,MATCH(resource!$CC236,COD_SALES!$A$5:$A$500,0),MATCH(resource!DY$2,COD_SALES!$B$4:$Z$4,0)),"")</f>
        <v>0</v>
      </c>
      <c r="DZ236" s="3">
        <f>IFERROR(INDEX(COD_SALES!$B$5:$Z$500,MATCH(resource!$CC236,COD_SALES!$A$5:$A$500,0),MATCH(resource!DZ$2,COD_SALES!$B$4:$Z$4,0)),"")</f>
        <v>0</v>
      </c>
      <c r="EA236" s="3">
        <f>IFERROR(INDEX(COD_SALES!$B$5:$Z$500,MATCH(resource!$CC236,COD_SALES!$A$5:$A$500,0),MATCH(resource!EA$2,COD_SALES!$B$4:$Z$4,0)),"")</f>
        <v>22</v>
      </c>
      <c r="EB236" s="3">
        <f t="shared" si="92"/>
        <v>24234.85</v>
      </c>
      <c r="ED236" s="3">
        <f>IFERROR(VLOOKUP($CK236,depot_prod_sales!$B$5:$S$200,3,0),0)</f>
        <v>1</v>
      </c>
      <c r="EE236" s="3">
        <f>IFERROR(VLOOKUP($CK236,depot_prod_sales!$B$5:$S$200,4,0),0)</f>
        <v>0</v>
      </c>
      <c r="EF236" s="3">
        <f>IFERROR(VLOOKUP($CK236,depot_prod_sales!$B$5:$S$200,5,0),0)</f>
        <v>0</v>
      </c>
      <c r="EG236" s="3">
        <f>IFERROR(VLOOKUP($CK236,depot_prod_sales!$B$5:$S$200,6,0),0)</f>
        <v>0</v>
      </c>
      <c r="EH236" s="3">
        <f>IFERROR(VLOOKUP($CK236,depot_prod_sales!$B$5:$S$200,7,0),0)</f>
        <v>0</v>
      </c>
      <c r="EI236" s="3">
        <f>IFERROR(VLOOKUP($CK236,depot_prod_sales!$B$5:$S$200,8,0),0)</f>
        <v>0</v>
      </c>
      <c r="EJ236" s="3">
        <f>IFERROR(VLOOKUP($CK236,depot_prod_sales!$B$5:$S$200,9,0),0)</f>
        <v>0</v>
      </c>
      <c r="EK236" s="3">
        <f>IFERROR(VLOOKUP($CK236,depot_prod_sales!$B$5:$S$200,10,0),0)</f>
        <v>0</v>
      </c>
      <c r="EL236" s="3">
        <f>IFERROR(VLOOKUP($CK236,depot_prod_sales!$B$5:$S$200,11,0),0)</f>
        <v>0</v>
      </c>
      <c r="EM236" s="3">
        <f>IFERROR(VLOOKUP($CK236,depot_prod_sales!$B$5:$S$200,12,0),0)</f>
        <v>0</v>
      </c>
      <c r="EN236" s="3">
        <f>IFERROR(VLOOKUP($CK236,depot_prod_sales!$B$5:$S$200,13,0),0)</f>
        <v>0</v>
      </c>
      <c r="EO236" s="3">
        <f>IFERROR(VLOOKUP($CK236,depot_prod_sales!$B$5:$S$200,14,0),0)</f>
        <v>0</v>
      </c>
      <c r="EP236" s="3">
        <f>IFERROR(VLOOKUP($CK236,depot_prod_sales!$B$5:$S$200,15,0),0)</f>
        <v>0</v>
      </c>
      <c r="EQ236" s="3">
        <f>IFERROR(VLOOKUP($CK236,depot_prod_sales!$B$5:$S$200,16,0),0)</f>
        <v>56</v>
      </c>
      <c r="ER236" s="3">
        <f>IFERROR(VLOOKUP($CK236,depot_prod_sales!$B$5:$S$200,17,0),0)</f>
        <v>8</v>
      </c>
      <c r="ES236" s="3">
        <f>IFERROR(VLOOKUP($CK236,depot_prod_sales!$B$5:$S$200,18,0),0)</f>
        <v>0</v>
      </c>
      <c r="ET236" s="116">
        <f t="shared" si="93"/>
        <v>65</v>
      </c>
      <c r="EU236" s="116">
        <f t="shared" si="94"/>
        <v>5720</v>
      </c>
      <c r="EW236" s="3">
        <f>IFERROR(VLOOKUP(CC236,data_pull!$AO$25:$AR$546,2,0),0)</f>
        <v>19</v>
      </c>
      <c r="EX236" s="1">
        <f>IFERROR(VLOOKUP(CC236,data_pull!$AO$25:$AR$546,4,0),0)</f>
        <v>190000</v>
      </c>
    </row>
    <row r="237" spans="13:154" x14ac:dyDescent="0.25"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4" t="str">
        <f>sales_data!B236</f>
        <v>Saiful Islam</v>
      </c>
      <c r="AR237" s="4" t="str">
        <f>sales_data!C236</f>
        <v>Alamgir Hossain-2</v>
      </c>
      <c r="AS237" s="5" t="str">
        <f t="shared" si="84"/>
        <v/>
      </c>
      <c r="AT237" s="4" t="str">
        <f>sales_data!I236</f>
        <v>Habjur Rahman-2</v>
      </c>
      <c r="AU237" s="4" t="str">
        <f>sales_data!W236</f>
        <v>Bashabo (Cb)</v>
      </c>
      <c r="AV237" s="1">
        <f>sales_data!N236</f>
        <v>71423.56</v>
      </c>
      <c r="AW237" s="1">
        <f>sales_data!P236</f>
        <v>49</v>
      </c>
      <c r="AX237" s="3">
        <f ca="1">IFERROR(INDEX(INDIRECT("day_wise_sales_data!$B$2:$BZ$599"),MATCH(resource!$CC237,day_wise_sales_data!$A$2:$A$500,0),MATCH(resource!AX$2,INDIRECT("day_wise_sales_data!$B$1:$BZ$1"),0)),0)</f>
        <v>0</v>
      </c>
      <c r="AY237" s="3">
        <f ca="1">IFERROR(INDEX(INDIRECT("day_wise_sales_data!$B$2:$BZ$599"),MATCH(resource!$CC237,day_wise_sales_data!$A$2:$A$500,0),MATCH(resource!AY$2,INDIRECT("day_wise_sales_data!$B$1:$BZ$1"),0)),0)</f>
        <v>1447.36</v>
      </c>
      <c r="AZ237" s="3">
        <f ca="1">IFERROR(INDEX(INDIRECT("day_wise_sales_data!$B$2:$BZ$599"),MATCH(resource!$CC237,day_wise_sales_data!$A$2:$A$500,0),MATCH(resource!AZ$2,INDIRECT("day_wise_sales_data!$B$1:$BZ$1"),0)),0)</f>
        <v>0</v>
      </c>
      <c r="BA237" s="3">
        <f ca="1">IFERROR(INDEX(INDIRECT("day_wise_sales_data!$B$2:$BZ$599"),MATCH(resource!$CC237,day_wise_sales_data!$A$2:$A$500,0),MATCH(resource!BA$2,INDIRECT("day_wise_sales_data!$B$1:$BZ$1"),0)),0)</f>
        <v>2650.72</v>
      </c>
      <c r="BB237" s="3">
        <f ca="1">IFERROR(INDEX(INDIRECT("day_wise_sales_data!$B$2:$BZ$599"),MATCH(resource!$CC237,day_wise_sales_data!$A$2:$A$500,0),MATCH(resource!BB$2,INDIRECT("day_wise_sales_data!$B$1:$BZ$1"),0)),0)</f>
        <v>1474.99</v>
      </c>
      <c r="BC237" s="3">
        <f ca="1">IFERROR(INDEX(INDIRECT("day_wise_sales_data!$B$2:$BZ$599"),MATCH(resource!$CC237,day_wise_sales_data!$A$2:$A$500,0),MATCH(resource!BC$2,INDIRECT("day_wise_sales_data!$B$1:$BZ$1"),0)),0)</f>
        <v>0</v>
      </c>
      <c r="BD237" s="3">
        <f ca="1">IFERROR(INDEX(INDIRECT("day_wise_sales_data!$B$2:$BZ$599"),MATCH(resource!$CC237,day_wise_sales_data!$A$2:$A$500,0),MATCH(resource!BD$2,INDIRECT("day_wise_sales_data!$B$1:$BZ$1"),0)),0)</f>
        <v>2741.27</v>
      </c>
      <c r="BE237" s="3">
        <f ca="1">IFERROR(INDEX(INDIRECT("day_wise_sales_data!$B$2:$BZ$599"),MATCH(resource!$CC237,day_wise_sales_data!$A$2:$A$500,0),MATCH(resource!BE$2,INDIRECT("day_wise_sales_data!$B$1:$BZ$1"),0)),0)</f>
        <v>1155.43</v>
      </c>
      <c r="BF237" s="3">
        <f ca="1">IFERROR(INDEX(INDIRECT("day_wise_sales_data!$B$2:$BZ$599"),MATCH(resource!$CC237,day_wise_sales_data!$A$2:$A$500,0),MATCH(resource!BF$2,INDIRECT("day_wise_sales_data!$B$1:$BZ$1"),0)),0)</f>
        <v>1252.6600000000001</v>
      </c>
      <c r="BG237" s="3">
        <f ca="1">IFERROR(INDEX(INDIRECT("day_wise_sales_data!$B$2:$BZ$599"),MATCH(resource!$CC237,day_wise_sales_data!$A$2:$A$500,0),MATCH(resource!BG$2,INDIRECT("day_wise_sales_data!$B$1:$BZ$1"),0)),0)</f>
        <v>1373.95</v>
      </c>
      <c r="BH237" s="3">
        <f ca="1">IFERROR(INDEX(INDIRECT("day_wise_sales_data!$B$2:$BZ$599"),MATCH(resource!$CC237,day_wise_sales_data!$A$2:$A$500,0),MATCH(resource!BH$2,INDIRECT("day_wise_sales_data!$B$1:$BZ$1"),0)),0)</f>
        <v>4191.2700000000004</v>
      </c>
      <c r="BI237" s="3">
        <f ca="1">IFERROR(INDEX(INDIRECT("day_wise_sales_data!$B$2:$BZ$599"),MATCH(resource!$CC237,day_wise_sales_data!$A$2:$A$500,0),MATCH(resource!BI$2,INDIRECT("day_wise_sales_data!$B$1:$BZ$1"),0)),0)</f>
        <v>1108.8599999999999</v>
      </c>
      <c r="BJ237" s="3">
        <f ca="1">IFERROR(INDEX(INDIRECT("day_wise_sales_data!$B$2:$BZ$599"),MATCH(resource!$CC237,day_wise_sales_data!$A$2:$A$500,0),MATCH(resource!BJ$2,INDIRECT("day_wise_sales_data!$B$1:$BZ$1"),0)),0)</f>
        <v>0</v>
      </c>
      <c r="BK237" s="3">
        <f ca="1">IFERROR(INDEX(INDIRECT("day_wise_sales_data!$B$2:$BZ$599"),MATCH(resource!$CC237,day_wise_sales_data!$A$2:$A$500,0),MATCH(resource!BK$2,INDIRECT("day_wise_sales_data!$B$1:$BZ$1"),0)),0)</f>
        <v>1223.54</v>
      </c>
      <c r="BL237" s="3">
        <f ca="1">IFERROR(INDEX(INDIRECT("day_wise_sales_data!$B$2:$BZ$599"),MATCH(resource!$CC237,day_wise_sales_data!$A$2:$A$500,0),MATCH(resource!BL$2,INDIRECT("day_wise_sales_data!$B$1:$BZ$1"),0)),0)</f>
        <v>1590.42</v>
      </c>
      <c r="BM237" s="3">
        <f ca="1">IFERROR(INDEX(INDIRECT("day_wise_sales_data!$B$2:$BZ$599"),MATCH(resource!$CC237,day_wise_sales_data!$A$2:$A$500,0),MATCH(resource!BM$2,INDIRECT("day_wise_sales_data!$B$1:$BZ$1"),0)),0)</f>
        <v>2588.16</v>
      </c>
      <c r="BN237" s="3">
        <f ca="1">IFERROR(INDEX(INDIRECT("day_wise_sales_data!$B$2:$BZ$599"),MATCH(resource!$CC237,day_wise_sales_data!$A$2:$A$500,0),MATCH(resource!BN$2,INDIRECT("day_wise_sales_data!$B$1:$BZ$1"),0)),0)</f>
        <v>2075.91</v>
      </c>
      <c r="BO237" s="3">
        <f ca="1">IFERROR(INDEX(INDIRECT("day_wise_sales_data!$B$2:$BZ$599"),MATCH(resource!$CC237,day_wise_sales_data!$A$2:$A$500,0),MATCH(resource!BO$2,INDIRECT("day_wise_sales_data!$B$1:$BZ$1"),0)),0)</f>
        <v>4905.0600000000004</v>
      </c>
      <c r="BP237" s="3">
        <f ca="1">IFERROR(INDEX(INDIRECT("day_wise_sales_data!$B$2:$BZ$599"),MATCH(resource!$CC237,day_wise_sales_data!$A$2:$A$500,0),MATCH(resource!BP$2,INDIRECT("day_wise_sales_data!$B$1:$BZ$1"),0)),0)</f>
        <v>7445.69</v>
      </c>
      <c r="BQ237" s="3">
        <f ca="1">IFERROR(INDEX(INDIRECT("day_wise_sales_data!$B$2:$BZ$599"),MATCH(resource!$CC237,day_wise_sales_data!$A$2:$A$500,0),MATCH(resource!BQ$2,INDIRECT("day_wise_sales_data!$B$1:$BZ$1"),0)),0)</f>
        <v>0</v>
      </c>
      <c r="BR237" s="3">
        <f ca="1">IFERROR(INDEX(INDIRECT("day_wise_sales_data!$B$2:$BZ$599"),MATCH(resource!$CC237,day_wise_sales_data!$A$2:$A$500,0),MATCH(resource!BR$2,INDIRECT("day_wise_sales_data!$B$1:$BZ$1"),0)),0)</f>
        <v>3663.56</v>
      </c>
      <c r="BS237" s="3">
        <f ca="1">IFERROR(INDEX(INDIRECT("day_wise_sales_data!$B$2:$BZ$599"),MATCH(resource!$CC237,day_wise_sales_data!$A$2:$A$500,0),MATCH(resource!BS$2,INDIRECT("day_wise_sales_data!$B$1:$BZ$1"),0)),0)</f>
        <v>4013.37</v>
      </c>
      <c r="BT237" s="3">
        <f ca="1">IFERROR(INDEX(INDIRECT("day_wise_sales_data!$B$2:$BZ$599"),MATCH(resource!$CC237,day_wise_sales_data!$A$2:$A$500,0),MATCH(resource!BT$2,INDIRECT("day_wise_sales_data!$B$1:$BZ$1"),0)),0)</f>
        <v>3892.76</v>
      </c>
      <c r="BU237" s="3">
        <f ca="1">IFERROR(INDEX(INDIRECT("day_wise_sales_data!$B$2:$BZ$599"),MATCH(resource!$CC237,day_wise_sales_data!$A$2:$A$500,0),MATCH(resource!BU$2,INDIRECT("day_wise_sales_data!$B$1:$BZ$1"),0)),0)</f>
        <v>7218.52</v>
      </c>
      <c r="BV237" s="3">
        <f ca="1">IFERROR(INDEX(INDIRECT("day_wise_sales_data!$B$2:$BZ$599"),MATCH(resource!$CC237,day_wise_sales_data!$A$2:$A$500,0),MATCH(resource!BV$2,INDIRECT("day_wise_sales_data!$B$1:$BZ$1"),0)),0)</f>
        <v>338.79</v>
      </c>
      <c r="BW237" s="3">
        <f ca="1">IFERROR(INDEX(INDIRECT("day_wise_sales_data!$B$2:$BZ$599"),MATCH(resource!$CC237,day_wise_sales_data!$A$2:$A$500,0),MATCH(resource!BW$2,INDIRECT("day_wise_sales_data!$B$1:$BZ$1"),0)),0)</f>
        <v>12278.68</v>
      </c>
      <c r="BX237" s="3">
        <f ca="1">IFERROR(INDEX(INDIRECT("day_wise_sales_data!$B$2:$BZ$599"),MATCH(resource!$CC237,day_wise_sales_data!$A$2:$A$500,0),MATCH(resource!BX$2,INDIRECT("day_wise_sales_data!$B$1:$BZ$1"),0)),0)</f>
        <v>3736.07</v>
      </c>
      <c r="BY237" s="3">
        <f ca="1">IFERROR(INDEX(INDIRECT("day_wise_sales_data!$B$2:$BZ$599"),MATCH(resource!$CC237,day_wise_sales_data!$A$2:$A$500,0),MATCH(resource!BY$2,INDIRECT("day_wise_sales_data!$B$1:$BZ$1"),0)),0)</f>
        <v>4142.53</v>
      </c>
      <c r="BZ237" s="3">
        <f ca="1">IFERROR(INDEX(INDIRECT("day_wise_sales_data!$B$2:$BZ$599"),MATCH(resource!$CC237,day_wise_sales_data!$A$2:$A$500,0),MATCH(resource!BZ$2,INDIRECT("day_wise_sales_data!$B$1:$BZ$1"),0)),0)</f>
        <v>0</v>
      </c>
      <c r="CA237" s="3" t="str">
        <f ca="1">IFERROR(INDEX(INDIRECT("day_wise_sales_data!$B$2:$BZ$599"),MATCH(resource!$CC237,day_wise_sales_data!$A$2:$A$500,0),MATCH(resource!CA$2,INDIRECT("day_wise_sales_data!$B$1:$BZ$1"),0)),0)</f>
        <v>dd</v>
      </c>
      <c r="CC237" s="4" t="str">
        <f>sales_data!H236</f>
        <v>DHK06211</v>
      </c>
      <c r="CD237" s="1">
        <v>235</v>
      </c>
      <c r="CE237" s="1" t="str">
        <f>IF(AQ237=report!$AQ$3,resource!CD237,"")</f>
        <v/>
      </c>
      <c r="CF237" s="5" t="str">
        <f>IFERROR(SMALL($CE$3:$CE$1001,ROWS($CE$3:CE237)),"")</f>
        <v/>
      </c>
      <c r="CH237">
        <f>IFERROR(VLOOKUP($CC237,data_pull!$E$22:$G$700,2,0),0)</f>
        <v>71423.56</v>
      </c>
      <c r="CI237" s="1">
        <f t="shared" si="86"/>
        <v>154</v>
      </c>
      <c r="CJ237" s="1">
        <f t="shared" si="85"/>
        <v>0</v>
      </c>
      <c r="CK237" s="1" t="s">
        <v>1513</v>
      </c>
      <c r="CL237" s="1">
        <f t="shared" si="87"/>
        <v>111</v>
      </c>
      <c r="CM237" s="1" t="str">
        <f>IFERROR(VLOOKUP($CK237,stock_data!$B$3:$W$612,2,0),0)</f>
        <v>MASO PLUS TABLET</v>
      </c>
      <c r="CN237" s="1" t="str">
        <f>IFERROR(VLOOKUP($CK237,stock_data!$B$3:$W$612,4,0),0)</f>
        <v>5x10's</v>
      </c>
      <c r="CO237" s="1">
        <f>IFERROR(VLOOKUP($CK237,stock_data!$B$3:$W$612,5,0),0)</f>
        <v>300</v>
      </c>
      <c r="CP237" s="3">
        <f t="shared" si="88"/>
        <v>0</v>
      </c>
      <c r="CQ237" s="3">
        <f t="shared" si="89"/>
        <v>0</v>
      </c>
      <c r="CR237" s="1">
        <f>IFERROR(VLOOKUP($CK237,stock_data!$B$3:$W$612,6,0),0)</f>
        <v>0</v>
      </c>
      <c r="CS237" s="1">
        <f>IFERROR(VLOOKUP($CK237,stock_data!$B$3:$W$612,7,0),0)</f>
        <v>0</v>
      </c>
      <c r="CT237" s="1">
        <f>IFERROR(VLOOKUP($CK237,stock_data!$B$3:$W$612,8,0),0)</f>
        <v>0</v>
      </c>
      <c r="CU237" s="1">
        <f>IFERROR(VLOOKUP($CK237,stock_data!$B$3:$W$612,9,0),0)</f>
        <v>0</v>
      </c>
      <c r="CV237" s="1">
        <f>IFERROR(VLOOKUP($CK237,stock_data!$B$3:$W$612,10,0),0)</f>
        <v>0</v>
      </c>
      <c r="CW237" s="1">
        <f>IFERROR(VLOOKUP($CK237,stock_data!$B$3:$W$612,11,0),0)</f>
        <v>0</v>
      </c>
      <c r="CX237" s="1">
        <f>IFERROR(VLOOKUP($CK237,stock_data!$B$3:$W$612,12,0),0)</f>
        <v>0</v>
      </c>
      <c r="CY237" s="1">
        <f>IFERROR(VLOOKUP($CK237,stock_data!$B$3:$W$612,13,0),0)</f>
        <v>0</v>
      </c>
      <c r="CZ237" s="1">
        <f>IFERROR(VLOOKUP($CK237,stock_data!$B$3:$W$612,14,0),0)</f>
        <v>0</v>
      </c>
      <c r="DA237" s="1">
        <f>IFERROR(VLOOKUP($CK237,stock_data!$B$3:$W$612,15,0),0)</f>
        <v>0</v>
      </c>
      <c r="DB237" s="1">
        <f>IFERROR(VLOOKUP($CK237,stock_data!$B$3:$W$612,16,0),0)</f>
        <v>0</v>
      </c>
      <c r="DC237" s="1">
        <f>IFERROR(VLOOKUP($CK237,stock_data!$B$3:$W$612,17,0),0)</f>
        <v>0</v>
      </c>
      <c r="DD237" s="1">
        <f>IFERROR(VLOOKUP($CK237,stock_data!$B$3:$W$612,18,0),0)</f>
        <v>0</v>
      </c>
      <c r="DE237" s="1">
        <f>IFERROR(VLOOKUP($CK237,stock_data!$B$3:$W$612,19,0),0)</f>
        <v>0</v>
      </c>
      <c r="DF237" s="1">
        <f>IFERROR(VLOOKUP($CK237,stock_data!$B$3:$W$612,20,0),0)</f>
        <v>0</v>
      </c>
      <c r="DG237" s="1">
        <f>IFERROR(VLOOKUP($CK237,stock_data!$B$3:$W$612,21,0),0)</f>
        <v>0</v>
      </c>
      <c r="DH237" s="1">
        <f>IFERROR(VLOOKUP($CK237,stock_data!$B$3:$W$612,22,0),0)</f>
        <v>0</v>
      </c>
      <c r="DI237" s="1">
        <f t="shared" si="90"/>
        <v>0</v>
      </c>
      <c r="DJ237" s="1">
        <f t="shared" si="91"/>
        <v>0</v>
      </c>
      <c r="DK237" s="3">
        <f>IFERROR(INDEX(COD_SALES!$B$5:$Z$500,MATCH(resource!$CC237,COD_SALES!$A$5:$A$500,0),MATCH(resource!DK$2,COD_SALES!$B$4:$Z$4,0)),"")</f>
        <v>8</v>
      </c>
      <c r="DL237" s="3">
        <f>IFERROR(INDEX(COD_SALES!$B$5:$Z$500,MATCH(resource!$CC237,COD_SALES!$A$5:$A$500,0),MATCH(resource!DL$2,COD_SALES!$B$4:$Z$4,0)),"")</f>
        <v>3</v>
      </c>
      <c r="DM237" s="3">
        <f>IFERROR(INDEX(COD_SALES!$B$5:$Z$500,MATCH(resource!$CC237,COD_SALES!$A$5:$A$500,0),MATCH(resource!DM$2,COD_SALES!$B$4:$Z$4,0)),"")</f>
        <v>7</v>
      </c>
      <c r="DN237" s="3" t="str">
        <f>IFERROR(INDEX(COD_SALES!$B$5:$Z$500,MATCH(resource!$CC237,COD_SALES!$A$5:$A$500,0),MATCH(resource!DN$2,COD_SALES!$B$4:$Z$4,0)),"")</f>
        <v/>
      </c>
      <c r="DO237" s="3">
        <f>IFERROR(INDEX(COD_SALES!$B$5:$Z$500,MATCH(resource!$CC237,COD_SALES!$A$5:$A$500,0),MATCH(resource!DO$2,COD_SALES!$B$4:$Z$4,0)),"")</f>
        <v>0</v>
      </c>
      <c r="DP237" s="3">
        <f>IFERROR(INDEX(COD_SALES!$B$5:$Z$500,MATCH(resource!$CC237,COD_SALES!$A$5:$A$500,0),MATCH(resource!DP$2,COD_SALES!$B$4:$Z$4,0)),"")</f>
        <v>9</v>
      </c>
      <c r="DQ237" s="3" t="str">
        <f>IFERROR(INDEX(COD_SALES!$B$5:$Z$500,MATCH(resource!$CC237,COD_SALES!$A$5:$A$500,0),MATCH(resource!DQ$2,COD_SALES!$B$4:$Z$4,0)),"")</f>
        <v/>
      </c>
      <c r="DR237" s="3">
        <f>IFERROR(INDEX(COD_SALES!$B$5:$Z$500,MATCH(resource!$CC237,COD_SALES!$A$5:$A$500,0),MATCH(resource!DR$2,COD_SALES!$B$4:$Z$4,0)),"")</f>
        <v>5</v>
      </c>
      <c r="DS237" s="3">
        <f>IFERROR(INDEX(COD_SALES!$B$5:$Z$500,MATCH(resource!$CC237,COD_SALES!$A$5:$A$500,0),MATCH(resource!DS$2,COD_SALES!$B$4:$Z$4,0)),"")</f>
        <v>38</v>
      </c>
      <c r="DT237" s="3">
        <f>IFERROR(INDEX(COD_SALES!$B$5:$Z$500,MATCH(resource!$CC237,COD_SALES!$A$5:$A$500,0),MATCH(resource!DT$2,COD_SALES!$B$4:$Z$4,0)),"")</f>
        <v>2</v>
      </c>
      <c r="DU237" s="3">
        <f>IFERROR(INDEX(COD_SALES!$B$5:$Z$500,MATCH(resource!$CC237,COD_SALES!$A$5:$A$500,0),MATCH(resource!DU$2,COD_SALES!$B$4:$Z$4,0)),"")</f>
        <v>1</v>
      </c>
      <c r="DV237" s="3">
        <f>IFERROR(INDEX(COD_SALES!$B$5:$Z$500,MATCH(resource!$CC237,COD_SALES!$A$5:$A$500,0),MATCH(resource!DV$2,COD_SALES!$B$4:$Z$4,0)),"")</f>
        <v>0</v>
      </c>
      <c r="DW237" s="3">
        <f>IFERROR(INDEX(COD_SALES!$B$5:$Z$500,MATCH(resource!$CC237,COD_SALES!$A$5:$A$500,0),MATCH(resource!DW$2,COD_SALES!$B$4:$Z$4,0)),"")</f>
        <v>35</v>
      </c>
      <c r="DX237" s="3">
        <f>IFERROR(INDEX(COD_SALES!$B$5:$Z$500,MATCH(resource!$CC237,COD_SALES!$A$5:$A$500,0),MATCH(resource!DX$2,COD_SALES!$B$4:$Z$4,0)),"")</f>
        <v>4</v>
      </c>
      <c r="DY237" s="3">
        <f>IFERROR(INDEX(COD_SALES!$B$5:$Z$500,MATCH(resource!$CC237,COD_SALES!$A$5:$A$500,0),MATCH(resource!DY$2,COD_SALES!$B$4:$Z$4,0)),"")</f>
        <v>4</v>
      </c>
      <c r="DZ237" s="3">
        <f>IFERROR(INDEX(COD_SALES!$B$5:$Z$500,MATCH(resource!$CC237,COD_SALES!$A$5:$A$500,0),MATCH(resource!DZ$2,COD_SALES!$B$4:$Z$4,0)),"")</f>
        <v>1</v>
      </c>
      <c r="EA237" s="3">
        <f>IFERROR(INDEX(COD_SALES!$B$5:$Z$500,MATCH(resource!$CC237,COD_SALES!$A$5:$A$500,0),MATCH(resource!EA$2,COD_SALES!$B$4:$Z$4,0)),"")</f>
        <v>1</v>
      </c>
      <c r="EB237" s="3">
        <f t="shared" si="92"/>
        <v>34345.71</v>
      </c>
      <c r="ED237" s="3">
        <f>IFERROR(VLOOKUP($CK237,depot_prod_sales!$B$5:$S$200,3,0),0)</f>
        <v>0</v>
      </c>
      <c r="EE237" s="3">
        <f>IFERROR(VLOOKUP($CK237,depot_prod_sales!$B$5:$S$200,4,0),0)</f>
        <v>0</v>
      </c>
      <c r="EF237" s="3">
        <f>IFERROR(VLOOKUP($CK237,depot_prod_sales!$B$5:$S$200,5,0),0)</f>
        <v>0</v>
      </c>
      <c r="EG237" s="3">
        <f>IFERROR(VLOOKUP($CK237,depot_prod_sales!$B$5:$S$200,6,0),0)</f>
        <v>0</v>
      </c>
      <c r="EH237" s="3">
        <f>IFERROR(VLOOKUP($CK237,depot_prod_sales!$B$5:$S$200,7,0),0)</f>
        <v>0</v>
      </c>
      <c r="EI237" s="3">
        <f>IFERROR(VLOOKUP($CK237,depot_prod_sales!$B$5:$S$200,8,0),0)</f>
        <v>0</v>
      </c>
      <c r="EJ237" s="3">
        <f>IFERROR(VLOOKUP($CK237,depot_prod_sales!$B$5:$S$200,9,0),0)</f>
        <v>0</v>
      </c>
      <c r="EK237" s="3">
        <f>IFERROR(VLOOKUP($CK237,depot_prod_sales!$B$5:$S$200,10,0),0)</f>
        <v>0</v>
      </c>
      <c r="EL237" s="3">
        <f>IFERROR(VLOOKUP($CK237,depot_prod_sales!$B$5:$S$200,11,0),0)</f>
        <v>0</v>
      </c>
      <c r="EM237" s="3">
        <f>IFERROR(VLOOKUP($CK237,depot_prod_sales!$B$5:$S$200,12,0),0)</f>
        <v>0</v>
      </c>
      <c r="EN237" s="3">
        <f>IFERROR(VLOOKUP($CK237,depot_prod_sales!$B$5:$S$200,13,0),0)</f>
        <v>0</v>
      </c>
      <c r="EO237" s="3">
        <f>IFERROR(VLOOKUP($CK237,depot_prod_sales!$B$5:$S$200,14,0),0)</f>
        <v>0</v>
      </c>
      <c r="EP237" s="3">
        <f>IFERROR(VLOOKUP($CK237,depot_prod_sales!$B$5:$S$200,15,0),0)</f>
        <v>0</v>
      </c>
      <c r="EQ237" s="3">
        <f>IFERROR(VLOOKUP($CK237,depot_prod_sales!$B$5:$S$200,16,0),0)</f>
        <v>0</v>
      </c>
      <c r="ER237" s="3">
        <f>IFERROR(VLOOKUP($CK237,depot_prod_sales!$B$5:$S$200,17,0),0)</f>
        <v>0</v>
      </c>
      <c r="ES237" s="3">
        <f>IFERROR(VLOOKUP($CK237,depot_prod_sales!$B$5:$S$200,18,0),0)</f>
        <v>0</v>
      </c>
      <c r="ET237" s="116">
        <f t="shared" si="93"/>
        <v>0</v>
      </c>
      <c r="EU237" s="116">
        <f t="shared" si="94"/>
        <v>0</v>
      </c>
      <c r="EW237" s="3">
        <f>IFERROR(VLOOKUP(CC237,data_pull!$AO$25:$AR$546,2,0),0)</f>
        <v>41</v>
      </c>
      <c r="EX237" s="1">
        <f>IFERROR(VLOOKUP(CC237,data_pull!$AO$25:$AR$546,4,0),0)</f>
        <v>170000</v>
      </c>
    </row>
    <row r="238" spans="13:154" x14ac:dyDescent="0.25"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4" t="str">
        <f>sales_data!B237</f>
        <v>Saiful Islam</v>
      </c>
      <c r="AR238" s="4" t="str">
        <f>sales_data!C237</f>
        <v>Alamgir Hossain-2</v>
      </c>
      <c r="AS238" s="5" t="str">
        <f t="shared" si="84"/>
        <v/>
      </c>
      <c r="AT238" s="4" t="str">
        <f>sales_data!I237</f>
        <v>Jahidul Islam-7</v>
      </c>
      <c r="AU238" s="4" t="str">
        <f>sales_data!W237</f>
        <v>Mugda Gen. Hosp. (Cb)</v>
      </c>
      <c r="AV238" s="1">
        <f>sales_data!N237</f>
        <v>52102.3</v>
      </c>
      <c r="AW238" s="1">
        <f>sales_data!P237</f>
        <v>27</v>
      </c>
      <c r="AX238" s="3">
        <f ca="1">IFERROR(INDEX(INDIRECT("day_wise_sales_data!$B$2:$BZ$599"),MATCH(resource!$CC238,day_wise_sales_data!$A$2:$A$500,0),MATCH(resource!AX$2,INDIRECT("day_wise_sales_data!$B$1:$BZ$1"),0)),0)</f>
        <v>0</v>
      </c>
      <c r="AY238" s="3">
        <f ca="1">IFERROR(INDEX(INDIRECT("day_wise_sales_data!$B$2:$BZ$599"),MATCH(resource!$CC238,day_wise_sales_data!$A$2:$A$500,0),MATCH(resource!AY$2,INDIRECT("day_wise_sales_data!$B$1:$BZ$1"),0)),0)</f>
        <v>264.89999999999998</v>
      </c>
      <c r="AZ238" s="3">
        <f ca="1">IFERROR(INDEX(INDIRECT("day_wise_sales_data!$B$2:$BZ$599"),MATCH(resource!$CC238,day_wise_sales_data!$A$2:$A$500,0),MATCH(resource!AZ$2,INDIRECT("day_wise_sales_data!$B$1:$BZ$1"),0)),0)</f>
        <v>0</v>
      </c>
      <c r="BA238" s="3">
        <f ca="1">IFERROR(INDEX(INDIRECT("day_wise_sales_data!$B$2:$BZ$599"),MATCH(resource!$CC238,day_wise_sales_data!$A$2:$A$500,0),MATCH(resource!BA$2,INDIRECT("day_wise_sales_data!$B$1:$BZ$1"),0)),0)</f>
        <v>0</v>
      </c>
      <c r="BB238" s="3">
        <f ca="1">IFERROR(INDEX(INDIRECT("day_wise_sales_data!$B$2:$BZ$599"),MATCH(resource!$CC238,day_wise_sales_data!$A$2:$A$500,0),MATCH(resource!BB$2,INDIRECT("day_wise_sales_data!$B$1:$BZ$1"),0)),0)</f>
        <v>1770.05</v>
      </c>
      <c r="BC238" s="3">
        <f ca="1">IFERROR(INDEX(INDIRECT("day_wise_sales_data!$B$2:$BZ$599"),MATCH(resource!$CC238,day_wise_sales_data!$A$2:$A$500,0),MATCH(resource!BC$2,INDIRECT("day_wise_sales_data!$B$1:$BZ$1"),0)),0)</f>
        <v>0</v>
      </c>
      <c r="BD238" s="3">
        <f ca="1">IFERROR(INDEX(INDIRECT("day_wise_sales_data!$B$2:$BZ$599"),MATCH(resource!$CC238,day_wise_sales_data!$A$2:$A$500,0),MATCH(resource!BD$2,INDIRECT("day_wise_sales_data!$B$1:$BZ$1"),0)),0)</f>
        <v>370.68</v>
      </c>
      <c r="BE238" s="3">
        <f ca="1">IFERROR(INDEX(INDIRECT("day_wise_sales_data!$B$2:$BZ$599"),MATCH(resource!$CC238,day_wise_sales_data!$A$2:$A$500,0),MATCH(resource!BE$2,INDIRECT("day_wise_sales_data!$B$1:$BZ$1"),0)),0)</f>
        <v>0</v>
      </c>
      <c r="BF238" s="3">
        <f ca="1">IFERROR(INDEX(INDIRECT("day_wise_sales_data!$B$2:$BZ$599"),MATCH(resource!$CC238,day_wise_sales_data!$A$2:$A$500,0),MATCH(resource!BF$2,INDIRECT("day_wise_sales_data!$B$1:$BZ$1"),0)),0)</f>
        <v>1848.11</v>
      </c>
      <c r="BG238" s="3">
        <f ca="1">IFERROR(INDEX(INDIRECT("day_wise_sales_data!$B$2:$BZ$599"),MATCH(resource!$CC238,day_wise_sales_data!$A$2:$A$500,0),MATCH(resource!BG$2,INDIRECT("day_wise_sales_data!$B$1:$BZ$1"),0)),0)</f>
        <v>777.27</v>
      </c>
      <c r="BH238" s="3">
        <f ca="1">IFERROR(INDEX(INDIRECT("day_wise_sales_data!$B$2:$BZ$599"),MATCH(resource!$CC238,day_wise_sales_data!$A$2:$A$500,0),MATCH(resource!BH$2,INDIRECT("day_wise_sales_data!$B$1:$BZ$1"),0)),0)</f>
        <v>776.93</v>
      </c>
      <c r="BI238" s="3">
        <f ca="1">IFERROR(INDEX(INDIRECT("day_wise_sales_data!$B$2:$BZ$599"),MATCH(resource!$CC238,day_wise_sales_data!$A$2:$A$500,0),MATCH(resource!BI$2,INDIRECT("day_wise_sales_data!$B$1:$BZ$1"),0)),0)</f>
        <v>2415.41</v>
      </c>
      <c r="BJ238" s="3">
        <f ca="1">IFERROR(INDEX(INDIRECT("day_wise_sales_data!$B$2:$BZ$599"),MATCH(resource!$CC238,day_wise_sales_data!$A$2:$A$500,0),MATCH(resource!BJ$2,INDIRECT("day_wise_sales_data!$B$1:$BZ$1"),0)),0)</f>
        <v>0</v>
      </c>
      <c r="BK238" s="3">
        <f ca="1">IFERROR(INDEX(INDIRECT("day_wise_sales_data!$B$2:$BZ$599"),MATCH(resource!$CC238,day_wise_sales_data!$A$2:$A$500,0),MATCH(resource!BK$2,INDIRECT("day_wise_sales_data!$B$1:$BZ$1"),0)),0)</f>
        <v>1658.93</v>
      </c>
      <c r="BL238" s="3">
        <f ca="1">IFERROR(INDEX(INDIRECT("day_wise_sales_data!$B$2:$BZ$599"),MATCH(resource!$CC238,day_wise_sales_data!$A$2:$A$500,0),MATCH(resource!BL$2,INDIRECT("day_wise_sales_data!$B$1:$BZ$1"),0)),0)</f>
        <v>0</v>
      </c>
      <c r="BM238" s="3">
        <f ca="1">IFERROR(INDEX(INDIRECT("day_wise_sales_data!$B$2:$BZ$599"),MATCH(resource!$CC238,day_wise_sales_data!$A$2:$A$500,0),MATCH(resource!BM$2,INDIRECT("day_wise_sales_data!$B$1:$BZ$1"),0)),0)</f>
        <v>4592.45</v>
      </c>
      <c r="BN238" s="3">
        <f ca="1">IFERROR(INDEX(INDIRECT("day_wise_sales_data!$B$2:$BZ$599"),MATCH(resource!$CC238,day_wise_sales_data!$A$2:$A$500,0),MATCH(resource!BN$2,INDIRECT("day_wise_sales_data!$B$1:$BZ$1"),0)),0)</f>
        <v>1060.28</v>
      </c>
      <c r="BO238" s="3">
        <f ca="1">IFERROR(INDEX(INDIRECT("day_wise_sales_data!$B$2:$BZ$599"),MATCH(resource!$CC238,day_wise_sales_data!$A$2:$A$500,0),MATCH(resource!BO$2,INDIRECT("day_wise_sales_data!$B$1:$BZ$1"),0)),0)</f>
        <v>0</v>
      </c>
      <c r="BP238" s="3">
        <f ca="1">IFERROR(INDEX(INDIRECT("day_wise_sales_data!$B$2:$BZ$599"),MATCH(resource!$CC238,day_wise_sales_data!$A$2:$A$500,0),MATCH(resource!BP$2,INDIRECT("day_wise_sales_data!$B$1:$BZ$1"),0)),0)</f>
        <v>3016.11</v>
      </c>
      <c r="BQ238" s="3">
        <f ca="1">IFERROR(INDEX(INDIRECT("day_wise_sales_data!$B$2:$BZ$599"),MATCH(resource!$CC238,day_wise_sales_data!$A$2:$A$500,0),MATCH(resource!BQ$2,INDIRECT("day_wise_sales_data!$B$1:$BZ$1"),0)),0)</f>
        <v>0</v>
      </c>
      <c r="BR238" s="3">
        <f ca="1">IFERROR(INDEX(INDIRECT("day_wise_sales_data!$B$2:$BZ$599"),MATCH(resource!$CC238,day_wise_sales_data!$A$2:$A$500,0),MATCH(resource!BR$2,INDIRECT("day_wise_sales_data!$B$1:$BZ$1"),0)),0)</f>
        <v>2148.3000000000002</v>
      </c>
      <c r="BS238" s="3">
        <f ca="1">IFERROR(INDEX(INDIRECT("day_wise_sales_data!$B$2:$BZ$599"),MATCH(resource!$CC238,day_wise_sales_data!$A$2:$A$500,0),MATCH(resource!BS$2,INDIRECT("day_wise_sales_data!$B$1:$BZ$1"),0)),0)</f>
        <v>5508.42</v>
      </c>
      <c r="BT238" s="3">
        <f ca="1">IFERROR(INDEX(INDIRECT("day_wise_sales_data!$B$2:$BZ$599"),MATCH(resource!$CC238,day_wise_sales_data!$A$2:$A$500,0),MATCH(resource!BT$2,INDIRECT("day_wise_sales_data!$B$1:$BZ$1"),0)),0)</f>
        <v>0</v>
      </c>
      <c r="BU238" s="3">
        <f ca="1">IFERROR(INDEX(INDIRECT("day_wise_sales_data!$B$2:$BZ$599"),MATCH(resource!$CC238,day_wise_sales_data!$A$2:$A$500,0),MATCH(resource!BU$2,INDIRECT("day_wise_sales_data!$B$1:$BZ$1"),0)),0)</f>
        <v>12410.56</v>
      </c>
      <c r="BV238" s="3">
        <f ca="1">IFERROR(INDEX(INDIRECT("day_wise_sales_data!$B$2:$BZ$599"),MATCH(resource!$CC238,day_wise_sales_data!$A$2:$A$500,0),MATCH(resource!BV$2,INDIRECT("day_wise_sales_data!$B$1:$BZ$1"),0)),0)</f>
        <v>-637.86</v>
      </c>
      <c r="BW238" s="3">
        <f ca="1">IFERROR(INDEX(INDIRECT("day_wise_sales_data!$B$2:$BZ$599"),MATCH(resource!$CC238,day_wise_sales_data!$A$2:$A$500,0),MATCH(resource!BW$2,INDIRECT("day_wise_sales_data!$B$1:$BZ$1"),0)),0)</f>
        <v>2902.25</v>
      </c>
      <c r="BX238" s="3">
        <f ca="1">IFERROR(INDEX(INDIRECT("day_wise_sales_data!$B$2:$BZ$599"),MATCH(resource!$CC238,day_wise_sales_data!$A$2:$A$500,0),MATCH(resource!BX$2,INDIRECT("day_wise_sales_data!$B$1:$BZ$1"),0)),0)</f>
        <v>0</v>
      </c>
      <c r="BY238" s="3">
        <f ca="1">IFERROR(INDEX(INDIRECT("day_wise_sales_data!$B$2:$BZ$599"),MATCH(resource!$CC238,day_wise_sales_data!$A$2:$A$500,0),MATCH(resource!BY$2,INDIRECT("day_wise_sales_data!$B$1:$BZ$1"),0)),0)</f>
        <v>6791.2</v>
      </c>
      <c r="BZ238" s="3">
        <f ca="1">IFERROR(INDEX(INDIRECT("day_wise_sales_data!$B$2:$BZ$599"),MATCH(resource!$CC238,day_wise_sales_data!$A$2:$A$500,0),MATCH(resource!BZ$2,INDIRECT("day_wise_sales_data!$B$1:$BZ$1"),0)),0)</f>
        <v>9514.32</v>
      </c>
      <c r="CA238" s="3" t="str">
        <f ca="1">IFERROR(INDEX(INDIRECT("day_wise_sales_data!$B$2:$BZ$599"),MATCH(resource!$CC238,day_wise_sales_data!$A$2:$A$500,0),MATCH(resource!CA$2,INDIRECT("day_wise_sales_data!$B$1:$BZ$1"),0)),0)</f>
        <v>dd</v>
      </c>
      <c r="CC238" s="4" t="str">
        <f>sales_data!H237</f>
        <v>DHK09169</v>
      </c>
      <c r="CD238" s="1">
        <v>236</v>
      </c>
      <c r="CE238" s="1" t="str">
        <f>IF(AQ238=report!$AQ$3,resource!CD238,"")</f>
        <v/>
      </c>
      <c r="CF238" s="5" t="str">
        <f>IFERROR(SMALL($CE$3:$CE$1001,ROWS($CE$3:CE238)),"")</f>
        <v/>
      </c>
      <c r="CH238">
        <f>IFERROR(VLOOKUP($CC238,data_pull!$E$22:$G$700,2,0),0)</f>
        <v>52102.3</v>
      </c>
      <c r="CI238" s="1">
        <f t="shared" si="86"/>
        <v>154</v>
      </c>
      <c r="CJ238" s="1">
        <f t="shared" si="85"/>
        <v>0</v>
      </c>
      <c r="CK238" s="1" t="s">
        <v>1515</v>
      </c>
      <c r="CL238" s="1">
        <f t="shared" si="87"/>
        <v>111</v>
      </c>
      <c r="CM238" s="1" t="str">
        <f>IFERROR(VLOOKUP($CK238,stock_data!$B$3:$W$612,2,0),0)</f>
        <v>MASO TABLET 500mg</v>
      </c>
      <c r="CN238" s="1" t="str">
        <f>IFERROR(VLOOKUP($CK238,stock_data!$B$3:$W$612,4,0),0)</f>
        <v>5x10's</v>
      </c>
      <c r="CO238" s="1">
        <f>IFERROR(VLOOKUP($CK238,stock_data!$B$3:$W$612,5,0),0)</f>
        <v>125</v>
      </c>
      <c r="CP238" s="3">
        <f t="shared" si="88"/>
        <v>0</v>
      </c>
      <c r="CQ238" s="3">
        <f t="shared" si="89"/>
        <v>0</v>
      </c>
      <c r="CR238" s="1">
        <f>IFERROR(VLOOKUP($CK238,stock_data!$B$3:$W$612,6,0),0)</f>
        <v>0</v>
      </c>
      <c r="CS238" s="1">
        <f>IFERROR(VLOOKUP($CK238,stock_data!$B$3:$W$612,7,0),0)</f>
        <v>0</v>
      </c>
      <c r="CT238" s="1">
        <f>IFERROR(VLOOKUP($CK238,stock_data!$B$3:$W$612,8,0),0)</f>
        <v>0</v>
      </c>
      <c r="CU238" s="1">
        <f>IFERROR(VLOOKUP($CK238,stock_data!$B$3:$W$612,9,0),0)</f>
        <v>0</v>
      </c>
      <c r="CV238" s="1">
        <f>IFERROR(VLOOKUP($CK238,stock_data!$B$3:$W$612,10,0),0)</f>
        <v>0</v>
      </c>
      <c r="CW238" s="1">
        <f>IFERROR(VLOOKUP($CK238,stock_data!$B$3:$W$612,11,0),0)</f>
        <v>0</v>
      </c>
      <c r="CX238" s="1">
        <f>IFERROR(VLOOKUP($CK238,stock_data!$B$3:$W$612,12,0),0)</f>
        <v>0</v>
      </c>
      <c r="CY238" s="1">
        <f>IFERROR(VLOOKUP($CK238,stock_data!$B$3:$W$612,13,0),0)</f>
        <v>0</v>
      </c>
      <c r="CZ238" s="1">
        <f>IFERROR(VLOOKUP($CK238,stock_data!$B$3:$W$612,14,0),0)</f>
        <v>0</v>
      </c>
      <c r="DA238" s="1">
        <f>IFERROR(VLOOKUP($CK238,stock_data!$B$3:$W$612,15,0),0)</f>
        <v>0</v>
      </c>
      <c r="DB238" s="1">
        <f>IFERROR(VLOOKUP($CK238,stock_data!$B$3:$W$612,16,0),0)</f>
        <v>0</v>
      </c>
      <c r="DC238" s="1">
        <f>IFERROR(VLOOKUP($CK238,stock_data!$B$3:$W$612,17,0),0)</f>
        <v>0</v>
      </c>
      <c r="DD238" s="1">
        <f>IFERROR(VLOOKUP($CK238,stock_data!$B$3:$W$612,18,0),0)</f>
        <v>0</v>
      </c>
      <c r="DE238" s="1">
        <f>IFERROR(VLOOKUP($CK238,stock_data!$B$3:$W$612,19,0),0)</f>
        <v>0</v>
      </c>
      <c r="DF238" s="1">
        <f>IFERROR(VLOOKUP($CK238,stock_data!$B$3:$W$612,20,0),0)</f>
        <v>0</v>
      </c>
      <c r="DG238" s="1">
        <f>IFERROR(VLOOKUP($CK238,stock_data!$B$3:$W$612,21,0),0)</f>
        <v>0</v>
      </c>
      <c r="DH238" s="1">
        <f>IFERROR(VLOOKUP($CK238,stock_data!$B$3:$W$612,22,0),0)</f>
        <v>0</v>
      </c>
      <c r="DI238" s="1">
        <f t="shared" si="90"/>
        <v>0</v>
      </c>
      <c r="DJ238" s="1">
        <f t="shared" si="91"/>
        <v>0</v>
      </c>
      <c r="DK238" s="3">
        <f>IFERROR(INDEX(COD_SALES!$B$5:$Z$500,MATCH(resource!$CC238,COD_SALES!$A$5:$A$500,0),MATCH(resource!DK$2,COD_SALES!$B$4:$Z$4,0)),"")</f>
        <v>1</v>
      </c>
      <c r="DL238" s="3">
        <f>IFERROR(INDEX(COD_SALES!$B$5:$Z$500,MATCH(resource!$CC238,COD_SALES!$A$5:$A$500,0),MATCH(resource!DL$2,COD_SALES!$B$4:$Z$4,0)),"")</f>
        <v>0</v>
      </c>
      <c r="DM238" s="3">
        <f>IFERROR(INDEX(COD_SALES!$B$5:$Z$500,MATCH(resource!$CC238,COD_SALES!$A$5:$A$500,0),MATCH(resource!DM$2,COD_SALES!$B$4:$Z$4,0)),"")</f>
        <v>0</v>
      </c>
      <c r="DN238" s="3" t="str">
        <f>IFERROR(INDEX(COD_SALES!$B$5:$Z$500,MATCH(resource!$CC238,COD_SALES!$A$5:$A$500,0),MATCH(resource!DN$2,COD_SALES!$B$4:$Z$4,0)),"")</f>
        <v/>
      </c>
      <c r="DO238" s="3">
        <f>IFERROR(INDEX(COD_SALES!$B$5:$Z$500,MATCH(resource!$CC238,COD_SALES!$A$5:$A$500,0),MATCH(resource!DO$2,COD_SALES!$B$4:$Z$4,0)),"")</f>
        <v>0</v>
      </c>
      <c r="DP238" s="3">
        <f>IFERROR(INDEX(COD_SALES!$B$5:$Z$500,MATCH(resource!$CC238,COD_SALES!$A$5:$A$500,0),MATCH(resource!DP$2,COD_SALES!$B$4:$Z$4,0)),"")</f>
        <v>0</v>
      </c>
      <c r="DQ238" s="3" t="str">
        <f>IFERROR(INDEX(COD_SALES!$B$5:$Z$500,MATCH(resource!$CC238,COD_SALES!$A$5:$A$500,0),MATCH(resource!DQ$2,COD_SALES!$B$4:$Z$4,0)),"")</f>
        <v/>
      </c>
      <c r="DR238" s="3">
        <f>IFERROR(INDEX(COD_SALES!$B$5:$Z$500,MATCH(resource!$CC238,COD_SALES!$A$5:$A$500,0),MATCH(resource!DR$2,COD_SALES!$B$4:$Z$4,0)),"")</f>
        <v>2</v>
      </c>
      <c r="DS238" s="3">
        <f>IFERROR(INDEX(COD_SALES!$B$5:$Z$500,MATCH(resource!$CC238,COD_SALES!$A$5:$A$500,0),MATCH(resource!DS$2,COD_SALES!$B$4:$Z$4,0)),"")</f>
        <v>6</v>
      </c>
      <c r="DT238" s="3">
        <f>IFERROR(INDEX(COD_SALES!$B$5:$Z$500,MATCH(resource!$CC238,COD_SALES!$A$5:$A$500,0),MATCH(resource!DT$2,COD_SALES!$B$4:$Z$4,0)),"")</f>
        <v>8</v>
      </c>
      <c r="DU238" s="3">
        <f>IFERROR(INDEX(COD_SALES!$B$5:$Z$500,MATCH(resource!$CC238,COD_SALES!$A$5:$A$500,0),MATCH(resource!DU$2,COD_SALES!$B$4:$Z$4,0)),"")</f>
        <v>0</v>
      </c>
      <c r="DV238" s="3">
        <f>IFERROR(INDEX(COD_SALES!$B$5:$Z$500,MATCH(resource!$CC238,COD_SALES!$A$5:$A$500,0),MATCH(resource!DV$2,COD_SALES!$B$4:$Z$4,0)),"")</f>
        <v>0</v>
      </c>
      <c r="DW238" s="3">
        <f>IFERROR(INDEX(COD_SALES!$B$5:$Z$500,MATCH(resource!$CC238,COD_SALES!$A$5:$A$500,0),MATCH(resource!DW$2,COD_SALES!$B$4:$Z$4,0)),"")</f>
        <v>26</v>
      </c>
      <c r="DX238" s="3">
        <f>IFERROR(INDEX(COD_SALES!$B$5:$Z$500,MATCH(resource!$CC238,COD_SALES!$A$5:$A$500,0),MATCH(resource!DX$2,COD_SALES!$B$4:$Z$4,0)),"")</f>
        <v>4</v>
      </c>
      <c r="DY238" s="3">
        <f>IFERROR(INDEX(COD_SALES!$B$5:$Z$500,MATCH(resource!$CC238,COD_SALES!$A$5:$A$500,0),MATCH(resource!DY$2,COD_SALES!$B$4:$Z$4,0)),"")</f>
        <v>0</v>
      </c>
      <c r="DZ238" s="3">
        <f>IFERROR(INDEX(COD_SALES!$B$5:$Z$500,MATCH(resource!$CC238,COD_SALES!$A$5:$A$500,0),MATCH(resource!DZ$2,COD_SALES!$B$4:$Z$4,0)),"")</f>
        <v>0</v>
      </c>
      <c r="EA238" s="3">
        <f>IFERROR(INDEX(COD_SALES!$B$5:$Z$500,MATCH(resource!$CC238,COD_SALES!$A$5:$A$500,0),MATCH(resource!EA$2,COD_SALES!$B$4:$Z$4,0)),"")</f>
        <v>0</v>
      </c>
      <c r="EB238" s="3">
        <f t="shared" si="92"/>
        <v>18015.34</v>
      </c>
      <c r="ED238" s="3">
        <f>IFERROR(VLOOKUP($CK238,depot_prod_sales!$B$5:$S$200,3,0),0)</f>
        <v>0</v>
      </c>
      <c r="EE238" s="3">
        <f>IFERROR(VLOOKUP($CK238,depot_prod_sales!$B$5:$S$200,4,0),0)</f>
        <v>0</v>
      </c>
      <c r="EF238" s="3">
        <f>IFERROR(VLOOKUP($CK238,depot_prod_sales!$B$5:$S$200,5,0),0)</f>
        <v>0</v>
      </c>
      <c r="EG238" s="3">
        <f>IFERROR(VLOOKUP($CK238,depot_prod_sales!$B$5:$S$200,6,0),0)</f>
        <v>0</v>
      </c>
      <c r="EH238" s="3">
        <f>IFERROR(VLOOKUP($CK238,depot_prod_sales!$B$5:$S$200,7,0),0)</f>
        <v>0</v>
      </c>
      <c r="EI238" s="3">
        <f>IFERROR(VLOOKUP($CK238,depot_prod_sales!$B$5:$S$200,8,0),0)</f>
        <v>0</v>
      </c>
      <c r="EJ238" s="3">
        <f>IFERROR(VLOOKUP($CK238,depot_prod_sales!$B$5:$S$200,9,0),0)</f>
        <v>0</v>
      </c>
      <c r="EK238" s="3">
        <f>IFERROR(VLOOKUP($CK238,depot_prod_sales!$B$5:$S$200,10,0),0)</f>
        <v>0</v>
      </c>
      <c r="EL238" s="3">
        <f>IFERROR(VLOOKUP($CK238,depot_prod_sales!$B$5:$S$200,11,0),0)</f>
        <v>0</v>
      </c>
      <c r="EM238" s="3">
        <f>IFERROR(VLOOKUP($CK238,depot_prod_sales!$B$5:$S$200,12,0),0)</f>
        <v>0</v>
      </c>
      <c r="EN238" s="3">
        <f>IFERROR(VLOOKUP($CK238,depot_prod_sales!$B$5:$S$200,13,0),0)</f>
        <v>0</v>
      </c>
      <c r="EO238" s="3">
        <f>IFERROR(VLOOKUP($CK238,depot_prod_sales!$B$5:$S$200,14,0),0)</f>
        <v>0</v>
      </c>
      <c r="EP238" s="3">
        <f>IFERROR(VLOOKUP($CK238,depot_prod_sales!$B$5:$S$200,15,0),0)</f>
        <v>0</v>
      </c>
      <c r="EQ238" s="3">
        <f>IFERROR(VLOOKUP($CK238,depot_prod_sales!$B$5:$S$200,16,0),0)</f>
        <v>0</v>
      </c>
      <c r="ER238" s="3">
        <f>IFERROR(VLOOKUP($CK238,depot_prod_sales!$B$5:$S$200,17,0),0)</f>
        <v>0</v>
      </c>
      <c r="ES238" s="3">
        <f>IFERROR(VLOOKUP($CK238,depot_prod_sales!$B$5:$S$200,18,0),0)</f>
        <v>0</v>
      </c>
      <c r="ET238" s="116">
        <f t="shared" si="93"/>
        <v>0</v>
      </c>
      <c r="EU238" s="116">
        <f t="shared" si="94"/>
        <v>0</v>
      </c>
      <c r="EW238" s="3">
        <f>IFERROR(VLOOKUP(CC238,data_pull!$AO$25:$AR$546,2,0),0)</f>
        <v>21</v>
      </c>
      <c r="EX238" s="1">
        <f>IFERROR(VLOOKUP(CC238,data_pull!$AO$25:$AR$546,4,0),0)</f>
        <v>170000</v>
      </c>
    </row>
    <row r="239" spans="13:154" x14ac:dyDescent="0.25"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4" t="str">
        <f>sales_data!B238</f>
        <v>Saiful Islam</v>
      </c>
      <c r="AR239" s="4" t="str">
        <f>sales_data!C238</f>
        <v>Alamgir Hossain-2</v>
      </c>
      <c r="AS239" s="5" t="str">
        <f t="shared" si="84"/>
        <v/>
      </c>
      <c r="AT239" s="4" t="str">
        <f>sales_data!I238</f>
        <v>Md. Kuddus</v>
      </c>
      <c r="AU239" s="4" t="str">
        <f>sales_data!W238</f>
        <v>Manda (Cb)</v>
      </c>
      <c r="AV239" s="1">
        <f>sales_data!N238</f>
        <v>124209.85</v>
      </c>
      <c r="AW239" s="1">
        <f>sales_data!P238</f>
        <v>65</v>
      </c>
      <c r="AX239" s="3">
        <f ca="1">IFERROR(INDEX(INDIRECT("day_wise_sales_data!$B$2:$BZ$599"),MATCH(resource!$CC239,day_wise_sales_data!$A$2:$A$500,0),MATCH(resource!AX$2,INDIRECT("day_wise_sales_data!$B$1:$BZ$1"),0)),0)</f>
        <v>0</v>
      </c>
      <c r="AY239" s="3">
        <f ca="1">IFERROR(INDEX(INDIRECT("day_wise_sales_data!$B$2:$BZ$599"),MATCH(resource!$CC239,day_wise_sales_data!$A$2:$A$500,0),MATCH(resource!AY$2,INDIRECT("day_wise_sales_data!$B$1:$BZ$1"),0)),0)</f>
        <v>0</v>
      </c>
      <c r="AZ239" s="3">
        <f ca="1">IFERROR(INDEX(INDIRECT("day_wise_sales_data!$B$2:$BZ$599"),MATCH(resource!$CC239,day_wise_sales_data!$A$2:$A$500,0),MATCH(resource!AZ$2,INDIRECT("day_wise_sales_data!$B$1:$BZ$1"),0)),0)</f>
        <v>0</v>
      </c>
      <c r="BA239" s="3">
        <f ca="1">IFERROR(INDEX(INDIRECT("day_wise_sales_data!$B$2:$BZ$599"),MATCH(resource!$CC239,day_wise_sales_data!$A$2:$A$500,0),MATCH(resource!BA$2,INDIRECT("day_wise_sales_data!$B$1:$BZ$1"),0)),0)</f>
        <v>795.04</v>
      </c>
      <c r="BB239" s="3">
        <f ca="1">IFERROR(INDEX(INDIRECT("day_wise_sales_data!$B$2:$BZ$599"),MATCH(resource!$CC239,day_wise_sales_data!$A$2:$A$500,0),MATCH(resource!BB$2,INDIRECT("day_wise_sales_data!$B$1:$BZ$1"),0)),0)</f>
        <v>2561.31</v>
      </c>
      <c r="BC239" s="3">
        <f ca="1">IFERROR(INDEX(INDIRECT("day_wise_sales_data!$B$2:$BZ$599"),MATCH(resource!$CC239,day_wise_sales_data!$A$2:$A$500,0),MATCH(resource!BC$2,INDIRECT("day_wise_sales_data!$B$1:$BZ$1"),0)),0)</f>
        <v>0</v>
      </c>
      <c r="BD239" s="3">
        <f ca="1">IFERROR(INDEX(INDIRECT("day_wise_sales_data!$B$2:$BZ$599"),MATCH(resource!$CC239,day_wise_sales_data!$A$2:$A$500,0),MATCH(resource!BD$2,INDIRECT("day_wise_sales_data!$B$1:$BZ$1"),0)),0)</f>
        <v>1589.74</v>
      </c>
      <c r="BE239" s="3">
        <f ca="1">IFERROR(INDEX(INDIRECT("day_wise_sales_data!$B$2:$BZ$599"),MATCH(resource!$CC239,day_wise_sales_data!$A$2:$A$500,0),MATCH(resource!BE$2,INDIRECT("day_wise_sales_data!$B$1:$BZ$1"),0)),0)</f>
        <v>2257.48</v>
      </c>
      <c r="BF239" s="3">
        <f ca="1">IFERROR(INDEX(INDIRECT("day_wise_sales_data!$B$2:$BZ$599"),MATCH(resource!$CC239,day_wise_sales_data!$A$2:$A$500,0),MATCH(resource!BF$2,INDIRECT("day_wise_sales_data!$B$1:$BZ$1"),0)),0)</f>
        <v>6390.91</v>
      </c>
      <c r="BG239" s="3">
        <f ca="1">IFERROR(INDEX(INDIRECT("day_wise_sales_data!$B$2:$BZ$599"),MATCH(resource!$CC239,day_wise_sales_data!$A$2:$A$500,0),MATCH(resource!BG$2,INDIRECT("day_wise_sales_data!$B$1:$BZ$1"),0)),0)</f>
        <v>3036.96</v>
      </c>
      <c r="BH239" s="3">
        <f ca="1">IFERROR(INDEX(INDIRECT("day_wise_sales_data!$B$2:$BZ$599"),MATCH(resource!$CC239,day_wise_sales_data!$A$2:$A$500,0),MATCH(resource!BH$2,INDIRECT("day_wise_sales_data!$B$1:$BZ$1"),0)),0)</f>
        <v>8048.3</v>
      </c>
      <c r="BI239" s="3">
        <f ca="1">IFERROR(INDEX(INDIRECT("day_wise_sales_data!$B$2:$BZ$599"),MATCH(resource!$CC239,day_wise_sales_data!$A$2:$A$500,0),MATCH(resource!BI$2,INDIRECT("day_wise_sales_data!$B$1:$BZ$1"),0)),0)</f>
        <v>7566.92</v>
      </c>
      <c r="BJ239" s="3">
        <f ca="1">IFERROR(INDEX(INDIRECT("day_wise_sales_data!$B$2:$BZ$599"),MATCH(resource!$CC239,day_wise_sales_data!$A$2:$A$500,0),MATCH(resource!BJ$2,INDIRECT("day_wise_sales_data!$B$1:$BZ$1"),0)),0)</f>
        <v>0</v>
      </c>
      <c r="BK239" s="3">
        <f ca="1">IFERROR(INDEX(INDIRECT("day_wise_sales_data!$B$2:$BZ$599"),MATCH(resource!$CC239,day_wise_sales_data!$A$2:$A$500,0),MATCH(resource!BK$2,INDIRECT("day_wise_sales_data!$B$1:$BZ$1"),0)),0)</f>
        <v>10415.65</v>
      </c>
      <c r="BL239" s="3">
        <f ca="1">IFERROR(INDEX(INDIRECT("day_wise_sales_data!$B$2:$BZ$599"),MATCH(resource!$CC239,day_wise_sales_data!$A$2:$A$500,0),MATCH(resource!BL$2,INDIRECT("day_wise_sales_data!$B$1:$BZ$1"),0)),0)</f>
        <v>3683.07</v>
      </c>
      <c r="BM239" s="3">
        <f ca="1">IFERROR(INDEX(INDIRECT("day_wise_sales_data!$B$2:$BZ$599"),MATCH(resource!$CC239,day_wise_sales_data!$A$2:$A$500,0),MATCH(resource!BM$2,INDIRECT("day_wise_sales_data!$B$1:$BZ$1"),0)),0)</f>
        <v>11632</v>
      </c>
      <c r="BN239" s="3">
        <f ca="1">IFERROR(INDEX(INDIRECT("day_wise_sales_data!$B$2:$BZ$599"),MATCH(resource!$CC239,day_wise_sales_data!$A$2:$A$500,0),MATCH(resource!BN$2,INDIRECT("day_wise_sales_data!$B$1:$BZ$1"),0)),0)</f>
        <v>4875.57</v>
      </c>
      <c r="BO239" s="3">
        <f ca="1">IFERROR(INDEX(INDIRECT("day_wise_sales_data!$B$2:$BZ$599"),MATCH(resource!$CC239,day_wise_sales_data!$A$2:$A$500,0),MATCH(resource!BO$2,INDIRECT("day_wise_sales_data!$B$1:$BZ$1"),0)),0)</f>
        <v>2825.94</v>
      </c>
      <c r="BP239" s="3">
        <f ca="1">IFERROR(INDEX(INDIRECT("day_wise_sales_data!$B$2:$BZ$599"),MATCH(resource!$CC239,day_wise_sales_data!$A$2:$A$500,0),MATCH(resource!BP$2,INDIRECT("day_wise_sales_data!$B$1:$BZ$1"),0)),0)</f>
        <v>3994.28</v>
      </c>
      <c r="BQ239" s="3">
        <f ca="1">IFERROR(INDEX(INDIRECT("day_wise_sales_data!$B$2:$BZ$599"),MATCH(resource!$CC239,day_wise_sales_data!$A$2:$A$500,0),MATCH(resource!BQ$2,INDIRECT("day_wise_sales_data!$B$1:$BZ$1"),0)),0)</f>
        <v>0</v>
      </c>
      <c r="BR239" s="3">
        <f ca="1">IFERROR(INDEX(INDIRECT("day_wise_sales_data!$B$2:$BZ$599"),MATCH(resource!$CC239,day_wise_sales_data!$A$2:$A$500,0),MATCH(resource!BR$2,INDIRECT("day_wise_sales_data!$B$1:$BZ$1"),0)),0)</f>
        <v>5138.03</v>
      </c>
      <c r="BS239" s="3">
        <f ca="1">IFERROR(INDEX(INDIRECT("day_wise_sales_data!$B$2:$BZ$599"),MATCH(resource!$CC239,day_wise_sales_data!$A$2:$A$500,0),MATCH(resource!BS$2,INDIRECT("day_wise_sales_data!$B$1:$BZ$1"),0)),0)</f>
        <v>4244.8999999999996</v>
      </c>
      <c r="BT239" s="3">
        <f ca="1">IFERROR(INDEX(INDIRECT("day_wise_sales_data!$B$2:$BZ$599"),MATCH(resource!$CC239,day_wise_sales_data!$A$2:$A$500,0),MATCH(resource!BT$2,INDIRECT("day_wise_sales_data!$B$1:$BZ$1"),0)),0)</f>
        <v>3265.52</v>
      </c>
      <c r="BU239" s="3">
        <f ca="1">IFERROR(INDEX(INDIRECT("day_wise_sales_data!$B$2:$BZ$599"),MATCH(resource!$CC239,day_wise_sales_data!$A$2:$A$500,0),MATCH(resource!BU$2,INDIRECT("day_wise_sales_data!$B$1:$BZ$1"),0)),0)</f>
        <v>10096.17</v>
      </c>
      <c r="BV239" s="3">
        <f ca="1">IFERROR(INDEX(INDIRECT("day_wise_sales_data!$B$2:$BZ$599"),MATCH(resource!$CC239,day_wise_sales_data!$A$2:$A$500,0),MATCH(resource!BV$2,INDIRECT("day_wise_sales_data!$B$1:$BZ$1"),0)),0)</f>
        <v>8733.18</v>
      </c>
      <c r="BW239" s="3">
        <f ca="1">IFERROR(INDEX(INDIRECT("day_wise_sales_data!$B$2:$BZ$599"),MATCH(resource!$CC239,day_wise_sales_data!$A$2:$A$500,0),MATCH(resource!BW$2,INDIRECT("day_wise_sales_data!$B$1:$BZ$1"),0)),0)</f>
        <v>8001.56</v>
      </c>
      <c r="BX239" s="3">
        <f ca="1">IFERROR(INDEX(INDIRECT("day_wise_sales_data!$B$2:$BZ$599"),MATCH(resource!$CC239,day_wise_sales_data!$A$2:$A$500,0),MATCH(resource!BX$2,INDIRECT("day_wise_sales_data!$B$1:$BZ$1"),0)),0)</f>
        <v>0</v>
      </c>
      <c r="BY239" s="3">
        <f ca="1">IFERROR(INDEX(INDIRECT("day_wise_sales_data!$B$2:$BZ$599"),MATCH(resource!$CC239,day_wise_sales_data!$A$2:$A$500,0),MATCH(resource!BY$2,INDIRECT("day_wise_sales_data!$B$1:$BZ$1"),0)),0)</f>
        <v>4456.8</v>
      </c>
      <c r="BZ239" s="3">
        <f ca="1">IFERROR(INDEX(INDIRECT("day_wise_sales_data!$B$2:$BZ$599"),MATCH(resource!$CC239,day_wise_sales_data!$A$2:$A$500,0),MATCH(resource!BZ$2,INDIRECT("day_wise_sales_data!$B$1:$BZ$1"),0)),0)</f>
        <v>15686.53</v>
      </c>
      <c r="CA239" s="3" t="str">
        <f ca="1">IFERROR(INDEX(INDIRECT("day_wise_sales_data!$B$2:$BZ$599"),MATCH(resource!$CC239,day_wise_sales_data!$A$2:$A$500,0),MATCH(resource!CA$2,INDIRECT("day_wise_sales_data!$B$1:$BZ$1"),0)),0)</f>
        <v>dd</v>
      </c>
      <c r="CC239" s="4" t="str">
        <f>sales_data!H238</f>
        <v>DHK011612</v>
      </c>
      <c r="CD239" s="1">
        <v>237</v>
      </c>
      <c r="CE239" s="1" t="str">
        <f>IF(AQ239=report!$AQ$3,resource!CD239,"")</f>
        <v/>
      </c>
      <c r="CF239" s="5" t="str">
        <f>IFERROR(SMALL($CE$3:$CE$1001,ROWS($CE$3:CE239)),"")</f>
        <v/>
      </c>
      <c r="CH239">
        <f>IFERROR(VLOOKUP($CC239,data_pull!$E$22:$G$700,2,0),0)</f>
        <v>124209.85</v>
      </c>
      <c r="CI239" s="1">
        <f t="shared" si="86"/>
        <v>154</v>
      </c>
      <c r="CJ239" s="1">
        <f t="shared" si="85"/>
        <v>18</v>
      </c>
      <c r="CK239" s="1" t="s">
        <v>1517</v>
      </c>
      <c r="CL239" s="1">
        <f t="shared" si="87"/>
        <v>28</v>
      </c>
      <c r="CM239" s="1" t="str">
        <f>IFERROR(VLOOKUP($CK239,stock_data!$B$3:$W$612,2,0),0)</f>
        <v>MEGASTAR</v>
      </c>
      <c r="CN239" s="1" t="str">
        <f>IFERROR(VLOOKUP($CK239,stock_data!$B$3:$W$612,4,0),0)</f>
        <v>195gm</v>
      </c>
      <c r="CO239" s="1">
        <f>IFERROR(VLOOKUP($CK239,stock_data!$B$3:$W$612,5,0),0)</f>
        <v>1055.2</v>
      </c>
      <c r="CP239" s="3">
        <f t="shared" si="88"/>
        <v>18</v>
      </c>
      <c r="CQ239" s="3">
        <f t="shared" si="89"/>
        <v>18993.600000000002</v>
      </c>
      <c r="CR239" s="1">
        <f>IFERROR(VLOOKUP($CK239,stock_data!$B$3:$W$612,6,0),0)</f>
        <v>0</v>
      </c>
      <c r="CS239" s="1">
        <f>IFERROR(VLOOKUP($CK239,stock_data!$B$3:$W$612,7,0),0)</f>
        <v>0</v>
      </c>
      <c r="CT239" s="1">
        <f>IFERROR(VLOOKUP($CK239,stock_data!$B$3:$W$612,8,0),0)</f>
        <v>0</v>
      </c>
      <c r="CU239" s="1">
        <f>IFERROR(VLOOKUP($CK239,stock_data!$B$3:$W$612,9,0),0)</f>
        <v>0</v>
      </c>
      <c r="CV239" s="1">
        <f>IFERROR(VLOOKUP($CK239,stock_data!$B$3:$W$612,10,0),0)</f>
        <v>0</v>
      </c>
      <c r="CW239" s="1">
        <f>IFERROR(VLOOKUP($CK239,stock_data!$B$3:$W$612,11,0),0)</f>
        <v>0</v>
      </c>
      <c r="CX239" s="1">
        <f>IFERROR(VLOOKUP($CK239,stock_data!$B$3:$W$612,12,0),0)</f>
        <v>0</v>
      </c>
      <c r="CY239" s="1">
        <f>IFERROR(VLOOKUP($CK239,stock_data!$B$3:$W$612,13,0),0)</f>
        <v>0</v>
      </c>
      <c r="CZ239" s="1">
        <f>IFERROR(VLOOKUP($CK239,stock_data!$B$3:$W$612,14,0),0)</f>
        <v>0</v>
      </c>
      <c r="DA239" s="1">
        <f>IFERROR(VLOOKUP($CK239,stock_data!$B$3:$W$612,15,0),0)</f>
        <v>0</v>
      </c>
      <c r="DB239" s="1">
        <f>IFERROR(VLOOKUP($CK239,stock_data!$B$3:$W$612,16,0),0)</f>
        <v>0</v>
      </c>
      <c r="DC239" s="1">
        <f>IFERROR(VLOOKUP($CK239,stock_data!$B$3:$W$612,17,0),0)</f>
        <v>0</v>
      </c>
      <c r="DD239" s="1">
        <f>IFERROR(VLOOKUP($CK239,stock_data!$B$3:$W$612,18,0),0)</f>
        <v>0</v>
      </c>
      <c r="DE239" s="1">
        <f>IFERROR(VLOOKUP($CK239,stock_data!$B$3:$W$612,19,0),0)</f>
        <v>0</v>
      </c>
      <c r="DF239" s="1">
        <f>IFERROR(VLOOKUP($CK239,stock_data!$B$3:$W$612,20,0),0)</f>
        <v>0</v>
      </c>
      <c r="DG239" s="1">
        <f>IFERROR(VLOOKUP($CK239,stock_data!$B$3:$W$612,21,0),0)</f>
        <v>0</v>
      </c>
      <c r="DH239" s="1">
        <f>IFERROR(VLOOKUP($CK239,stock_data!$B$3:$W$612,22,0),0)</f>
        <v>0</v>
      </c>
      <c r="DI239" s="1">
        <f t="shared" si="90"/>
        <v>0</v>
      </c>
      <c r="DJ239" s="1">
        <f t="shared" si="91"/>
        <v>0</v>
      </c>
      <c r="DK239" s="3">
        <f>IFERROR(INDEX(COD_SALES!$B$5:$Z$500,MATCH(resource!$CC239,COD_SALES!$A$5:$A$500,0),MATCH(resource!DK$2,COD_SALES!$B$4:$Z$4,0)),"")</f>
        <v>18</v>
      </c>
      <c r="DL239" s="3">
        <f>IFERROR(INDEX(COD_SALES!$B$5:$Z$500,MATCH(resource!$CC239,COD_SALES!$A$5:$A$500,0),MATCH(resource!DL$2,COD_SALES!$B$4:$Z$4,0)),"")</f>
        <v>20</v>
      </c>
      <c r="DM239" s="3">
        <f>IFERROR(INDEX(COD_SALES!$B$5:$Z$500,MATCH(resource!$CC239,COD_SALES!$A$5:$A$500,0),MATCH(resource!DM$2,COD_SALES!$B$4:$Z$4,0)),"")</f>
        <v>9</v>
      </c>
      <c r="DN239" s="3" t="str">
        <f>IFERROR(INDEX(COD_SALES!$B$5:$Z$500,MATCH(resource!$CC239,COD_SALES!$A$5:$A$500,0),MATCH(resource!DN$2,COD_SALES!$B$4:$Z$4,0)),"")</f>
        <v/>
      </c>
      <c r="DO239" s="3">
        <f>IFERROR(INDEX(COD_SALES!$B$5:$Z$500,MATCH(resource!$CC239,COD_SALES!$A$5:$A$500,0),MATCH(resource!DO$2,COD_SALES!$B$4:$Z$4,0)),"")</f>
        <v>9</v>
      </c>
      <c r="DP239" s="3">
        <f>IFERROR(INDEX(COD_SALES!$B$5:$Z$500,MATCH(resource!$CC239,COD_SALES!$A$5:$A$500,0),MATCH(resource!DP$2,COD_SALES!$B$4:$Z$4,0)),"")</f>
        <v>19</v>
      </c>
      <c r="DQ239" s="3" t="str">
        <f>IFERROR(INDEX(COD_SALES!$B$5:$Z$500,MATCH(resource!$CC239,COD_SALES!$A$5:$A$500,0),MATCH(resource!DQ$2,COD_SALES!$B$4:$Z$4,0)),"")</f>
        <v/>
      </c>
      <c r="DR239" s="3">
        <f>IFERROR(INDEX(COD_SALES!$B$5:$Z$500,MATCH(resource!$CC239,COD_SALES!$A$5:$A$500,0),MATCH(resource!DR$2,COD_SALES!$B$4:$Z$4,0)),"")</f>
        <v>83</v>
      </c>
      <c r="DS239" s="3">
        <f>IFERROR(INDEX(COD_SALES!$B$5:$Z$500,MATCH(resource!$CC239,COD_SALES!$A$5:$A$500,0),MATCH(resource!DS$2,COD_SALES!$B$4:$Z$4,0)),"")</f>
        <v>44</v>
      </c>
      <c r="DT239" s="3">
        <f>IFERROR(INDEX(COD_SALES!$B$5:$Z$500,MATCH(resource!$CC239,COD_SALES!$A$5:$A$500,0),MATCH(resource!DT$2,COD_SALES!$B$4:$Z$4,0)),"")</f>
        <v>41</v>
      </c>
      <c r="DU239" s="3">
        <f>IFERROR(INDEX(COD_SALES!$B$5:$Z$500,MATCH(resource!$CC239,COD_SALES!$A$5:$A$500,0),MATCH(resource!DU$2,COD_SALES!$B$4:$Z$4,0)),"")</f>
        <v>24</v>
      </c>
      <c r="DV239" s="3">
        <f>IFERROR(INDEX(COD_SALES!$B$5:$Z$500,MATCH(resource!$CC239,COD_SALES!$A$5:$A$500,0),MATCH(resource!DV$2,COD_SALES!$B$4:$Z$4,0)),"")</f>
        <v>0</v>
      </c>
      <c r="DW239" s="3">
        <f>IFERROR(INDEX(COD_SALES!$B$5:$Z$500,MATCH(resource!$CC239,COD_SALES!$A$5:$A$500,0),MATCH(resource!DW$2,COD_SALES!$B$4:$Z$4,0)),"")</f>
        <v>45</v>
      </c>
      <c r="DX239" s="3">
        <f>IFERROR(INDEX(COD_SALES!$B$5:$Z$500,MATCH(resource!$CC239,COD_SALES!$A$5:$A$500,0),MATCH(resource!DX$2,COD_SALES!$B$4:$Z$4,0)),"")</f>
        <v>82</v>
      </c>
      <c r="DY239" s="3">
        <f>IFERROR(INDEX(COD_SALES!$B$5:$Z$500,MATCH(resource!$CC239,COD_SALES!$A$5:$A$500,0),MATCH(resource!DY$2,COD_SALES!$B$4:$Z$4,0)),"")</f>
        <v>6</v>
      </c>
      <c r="DZ239" s="3">
        <f>IFERROR(INDEX(COD_SALES!$B$5:$Z$500,MATCH(resource!$CC239,COD_SALES!$A$5:$A$500,0),MATCH(resource!DZ$2,COD_SALES!$B$4:$Z$4,0)),"")</f>
        <v>1</v>
      </c>
      <c r="EA239" s="3">
        <f>IFERROR(INDEX(COD_SALES!$B$5:$Z$500,MATCH(resource!$CC239,COD_SALES!$A$5:$A$500,0),MATCH(resource!EA$2,COD_SALES!$B$4:$Z$4,0)),"")</f>
        <v>8</v>
      </c>
      <c r="EB239" s="3">
        <f t="shared" si="92"/>
        <v>82671.75</v>
      </c>
      <c r="ED239" s="3">
        <f>IFERROR(VLOOKUP($CK239,depot_prod_sales!$B$5:$S$200,3,0),0)</f>
        <v>0</v>
      </c>
      <c r="EE239" s="3">
        <f>IFERROR(VLOOKUP($CK239,depot_prod_sales!$B$5:$S$200,4,0),0)</f>
        <v>0</v>
      </c>
      <c r="EF239" s="3">
        <f>IFERROR(VLOOKUP($CK239,depot_prod_sales!$B$5:$S$200,5,0),0)</f>
        <v>0</v>
      </c>
      <c r="EG239" s="3">
        <f>IFERROR(VLOOKUP($CK239,depot_prod_sales!$B$5:$S$200,6,0),0)</f>
        <v>0</v>
      </c>
      <c r="EH239" s="3">
        <f>IFERROR(VLOOKUP($CK239,depot_prod_sales!$B$5:$S$200,7,0),0)</f>
        <v>0</v>
      </c>
      <c r="EI239" s="3">
        <f>IFERROR(VLOOKUP($CK239,depot_prod_sales!$B$5:$S$200,8,0),0)</f>
        <v>0</v>
      </c>
      <c r="EJ239" s="3">
        <f>IFERROR(VLOOKUP($CK239,depot_prod_sales!$B$5:$S$200,9,0),0)</f>
        <v>0</v>
      </c>
      <c r="EK239" s="3">
        <f>IFERROR(VLOOKUP($CK239,depot_prod_sales!$B$5:$S$200,10,0),0)</f>
        <v>0</v>
      </c>
      <c r="EL239" s="3">
        <f>IFERROR(VLOOKUP($CK239,depot_prod_sales!$B$5:$S$200,11,0),0)</f>
        <v>0</v>
      </c>
      <c r="EM239" s="3">
        <f>IFERROR(VLOOKUP($CK239,depot_prod_sales!$B$5:$S$200,12,0),0)</f>
        <v>0</v>
      </c>
      <c r="EN239" s="3">
        <f>IFERROR(VLOOKUP($CK239,depot_prod_sales!$B$5:$S$200,13,0),0)</f>
        <v>0</v>
      </c>
      <c r="EO239" s="3">
        <f>IFERROR(VLOOKUP($CK239,depot_prod_sales!$B$5:$S$200,14,0),0)</f>
        <v>0</v>
      </c>
      <c r="EP239" s="3">
        <f>IFERROR(VLOOKUP($CK239,depot_prod_sales!$B$5:$S$200,15,0),0)</f>
        <v>0</v>
      </c>
      <c r="EQ239" s="3">
        <f>IFERROR(VLOOKUP($CK239,depot_prod_sales!$B$5:$S$200,16,0),0)</f>
        <v>0</v>
      </c>
      <c r="ER239" s="3">
        <f>IFERROR(VLOOKUP($CK239,depot_prod_sales!$B$5:$S$200,17,0),0)</f>
        <v>0</v>
      </c>
      <c r="ES239" s="3">
        <f>IFERROR(VLOOKUP($CK239,depot_prod_sales!$B$5:$S$200,18,0),0)</f>
        <v>0</v>
      </c>
      <c r="ET239" s="116">
        <f t="shared" si="93"/>
        <v>0</v>
      </c>
      <c r="EU239" s="116">
        <f t="shared" si="94"/>
        <v>0</v>
      </c>
      <c r="EW239" s="3">
        <f>IFERROR(VLOOKUP(CC239,data_pull!$AO$25:$AR$546,2,0),0)</f>
        <v>58</v>
      </c>
      <c r="EX239" s="1">
        <f>IFERROR(VLOOKUP(CC239,data_pull!$AO$25:$AR$546,4,0),0)</f>
        <v>170000</v>
      </c>
    </row>
    <row r="240" spans="13:154" x14ac:dyDescent="0.25"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4" t="str">
        <f>sales_data!B239</f>
        <v>Saiful Islam</v>
      </c>
      <c r="AR240" s="4" t="str">
        <f>sales_data!C239</f>
        <v>Alamgir Hossain-2</v>
      </c>
      <c r="AS240" s="5" t="str">
        <f t="shared" si="84"/>
        <v/>
      </c>
      <c r="AT240" s="4" t="str">
        <f>sales_data!I239</f>
        <v>Rejaul Sikder</v>
      </c>
      <c r="AU240" s="4" t="str">
        <f>sales_data!W239</f>
        <v>Madartek (Cb)</v>
      </c>
      <c r="AV240" s="1">
        <f>sales_data!N239</f>
        <v>71673.009999999995</v>
      </c>
      <c r="AW240" s="1">
        <f>sales_data!P239</f>
        <v>50</v>
      </c>
      <c r="AX240" s="3">
        <f ca="1">IFERROR(INDEX(INDIRECT("day_wise_sales_data!$B$2:$BZ$599"),MATCH(resource!$CC240,day_wise_sales_data!$A$2:$A$500,0),MATCH(resource!AX$2,INDIRECT("day_wise_sales_data!$B$1:$BZ$1"),0)),0)</f>
        <v>0</v>
      </c>
      <c r="AY240" s="3">
        <f ca="1">IFERROR(INDEX(INDIRECT("day_wise_sales_data!$B$2:$BZ$599"),MATCH(resource!$CC240,day_wise_sales_data!$A$2:$A$500,0),MATCH(resource!AY$2,INDIRECT("day_wise_sales_data!$B$1:$BZ$1"),0)),0)</f>
        <v>0</v>
      </c>
      <c r="AZ240" s="3">
        <f ca="1">IFERROR(INDEX(INDIRECT("day_wise_sales_data!$B$2:$BZ$599"),MATCH(resource!$CC240,day_wise_sales_data!$A$2:$A$500,0),MATCH(resource!AZ$2,INDIRECT("day_wise_sales_data!$B$1:$BZ$1"),0)),0)</f>
        <v>0</v>
      </c>
      <c r="BA240" s="3">
        <f ca="1">IFERROR(INDEX(INDIRECT("day_wise_sales_data!$B$2:$BZ$599"),MATCH(resource!$CC240,day_wise_sales_data!$A$2:$A$500,0),MATCH(resource!BA$2,INDIRECT("day_wise_sales_data!$B$1:$BZ$1"),0)),0)</f>
        <v>525</v>
      </c>
      <c r="BB240" s="3">
        <f ca="1">IFERROR(INDEX(INDIRECT("day_wise_sales_data!$B$2:$BZ$599"),MATCH(resource!$CC240,day_wise_sales_data!$A$2:$A$500,0),MATCH(resource!BB$2,INDIRECT("day_wise_sales_data!$B$1:$BZ$1"),0)),0)</f>
        <v>5388.2</v>
      </c>
      <c r="BC240" s="3">
        <f ca="1">IFERROR(INDEX(INDIRECT("day_wise_sales_data!$B$2:$BZ$599"),MATCH(resource!$CC240,day_wise_sales_data!$A$2:$A$500,0),MATCH(resource!BC$2,INDIRECT("day_wise_sales_data!$B$1:$BZ$1"),0)),0)</f>
        <v>0</v>
      </c>
      <c r="BD240" s="3">
        <f ca="1">IFERROR(INDEX(INDIRECT("day_wise_sales_data!$B$2:$BZ$599"),MATCH(resource!$CC240,day_wise_sales_data!$A$2:$A$500,0),MATCH(resource!BD$2,INDIRECT("day_wise_sales_data!$B$1:$BZ$1"),0)),0)</f>
        <v>1817.2</v>
      </c>
      <c r="BE240" s="3">
        <f ca="1">IFERROR(INDEX(INDIRECT("day_wise_sales_data!$B$2:$BZ$599"),MATCH(resource!$CC240,day_wise_sales_data!$A$2:$A$500,0),MATCH(resource!BE$2,INDIRECT("day_wise_sales_data!$B$1:$BZ$1"),0)),0)</f>
        <v>422.43</v>
      </c>
      <c r="BF240" s="3">
        <f ca="1">IFERROR(INDEX(INDIRECT("day_wise_sales_data!$B$2:$BZ$599"),MATCH(resource!$CC240,day_wise_sales_data!$A$2:$A$500,0),MATCH(resource!BF$2,INDIRECT("day_wise_sales_data!$B$1:$BZ$1"),0)),0)</f>
        <v>0</v>
      </c>
      <c r="BG240" s="3">
        <f ca="1">IFERROR(INDEX(INDIRECT("day_wise_sales_data!$B$2:$BZ$599"),MATCH(resource!$CC240,day_wise_sales_data!$A$2:$A$500,0),MATCH(resource!BG$2,INDIRECT("day_wise_sales_data!$B$1:$BZ$1"),0)),0)</f>
        <v>2046.2</v>
      </c>
      <c r="BH240" s="3">
        <f ca="1">IFERROR(INDEX(INDIRECT("day_wise_sales_data!$B$2:$BZ$599"),MATCH(resource!$CC240,day_wise_sales_data!$A$2:$A$500,0),MATCH(resource!BH$2,INDIRECT("day_wise_sales_data!$B$1:$BZ$1"),0)),0)</f>
        <v>1647.75</v>
      </c>
      <c r="BI240" s="3">
        <f ca="1">IFERROR(INDEX(INDIRECT("day_wise_sales_data!$B$2:$BZ$599"),MATCH(resource!$CC240,day_wise_sales_data!$A$2:$A$500,0),MATCH(resource!BI$2,INDIRECT("day_wise_sales_data!$B$1:$BZ$1"),0)),0)</f>
        <v>1523.13</v>
      </c>
      <c r="BJ240" s="3">
        <f ca="1">IFERROR(INDEX(INDIRECT("day_wise_sales_data!$B$2:$BZ$599"),MATCH(resource!$CC240,day_wise_sales_data!$A$2:$A$500,0),MATCH(resource!BJ$2,INDIRECT("day_wise_sales_data!$B$1:$BZ$1"),0)),0)</f>
        <v>0</v>
      </c>
      <c r="BK240" s="3">
        <f ca="1">IFERROR(INDEX(INDIRECT("day_wise_sales_data!$B$2:$BZ$599"),MATCH(resource!$CC240,day_wise_sales_data!$A$2:$A$500,0),MATCH(resource!BK$2,INDIRECT("day_wise_sales_data!$B$1:$BZ$1"),0)),0)</f>
        <v>1018.85</v>
      </c>
      <c r="BL240" s="3">
        <f ca="1">IFERROR(INDEX(INDIRECT("day_wise_sales_data!$B$2:$BZ$599"),MATCH(resource!$CC240,day_wise_sales_data!$A$2:$A$500,0),MATCH(resource!BL$2,INDIRECT("day_wise_sales_data!$B$1:$BZ$1"),0)),0)</f>
        <v>1606.55</v>
      </c>
      <c r="BM240" s="3">
        <f ca="1">IFERROR(INDEX(INDIRECT("day_wise_sales_data!$B$2:$BZ$599"),MATCH(resource!$CC240,day_wise_sales_data!$A$2:$A$500,0),MATCH(resource!BM$2,INDIRECT("day_wise_sales_data!$B$1:$BZ$1"),0)),0)</f>
        <v>6571.62</v>
      </c>
      <c r="BN240" s="3">
        <f ca="1">IFERROR(INDEX(INDIRECT("day_wise_sales_data!$B$2:$BZ$599"),MATCH(resource!$CC240,day_wise_sales_data!$A$2:$A$500,0),MATCH(resource!BN$2,INDIRECT("day_wise_sales_data!$B$1:$BZ$1"),0)),0)</f>
        <v>3267.12</v>
      </c>
      <c r="BO240" s="3">
        <f ca="1">IFERROR(INDEX(INDIRECT("day_wise_sales_data!$B$2:$BZ$599"),MATCH(resource!$CC240,day_wise_sales_data!$A$2:$A$500,0),MATCH(resource!BO$2,INDIRECT("day_wise_sales_data!$B$1:$BZ$1"),0)),0)</f>
        <v>855.89</v>
      </c>
      <c r="BP240" s="3">
        <f ca="1">IFERROR(INDEX(INDIRECT("day_wise_sales_data!$B$2:$BZ$599"),MATCH(resource!$CC240,day_wise_sales_data!$A$2:$A$500,0),MATCH(resource!BP$2,INDIRECT("day_wise_sales_data!$B$1:$BZ$1"),0)),0)</f>
        <v>2941.21</v>
      </c>
      <c r="BQ240" s="3">
        <f ca="1">IFERROR(INDEX(INDIRECT("day_wise_sales_data!$B$2:$BZ$599"),MATCH(resource!$CC240,day_wise_sales_data!$A$2:$A$500,0),MATCH(resource!BQ$2,INDIRECT("day_wise_sales_data!$B$1:$BZ$1"),0)),0)</f>
        <v>0</v>
      </c>
      <c r="BR240" s="3">
        <f ca="1">IFERROR(INDEX(INDIRECT("day_wise_sales_data!$B$2:$BZ$599"),MATCH(resource!$CC240,day_wise_sales_data!$A$2:$A$500,0),MATCH(resource!BR$2,INDIRECT("day_wise_sales_data!$B$1:$BZ$1"),0)),0)</f>
        <v>2043.8</v>
      </c>
      <c r="BS240" s="3">
        <f ca="1">IFERROR(INDEX(INDIRECT("day_wise_sales_data!$B$2:$BZ$599"),MATCH(resource!$CC240,day_wise_sales_data!$A$2:$A$500,0),MATCH(resource!BS$2,INDIRECT("day_wise_sales_data!$B$1:$BZ$1"),0)),0)</f>
        <v>4054.38</v>
      </c>
      <c r="BT240" s="3">
        <f ca="1">IFERROR(INDEX(INDIRECT("day_wise_sales_data!$B$2:$BZ$599"),MATCH(resource!$CC240,day_wise_sales_data!$A$2:$A$500,0),MATCH(resource!BT$2,INDIRECT("day_wise_sales_data!$B$1:$BZ$1"),0)),0)</f>
        <v>45.82</v>
      </c>
      <c r="BU240" s="3">
        <f ca="1">IFERROR(INDEX(INDIRECT("day_wise_sales_data!$B$2:$BZ$599"),MATCH(resource!$CC240,day_wise_sales_data!$A$2:$A$500,0),MATCH(resource!BU$2,INDIRECT("day_wise_sales_data!$B$1:$BZ$1"),0)),0)</f>
        <v>12332.31</v>
      </c>
      <c r="BV240" s="3">
        <f ca="1">IFERROR(INDEX(INDIRECT("day_wise_sales_data!$B$2:$BZ$599"),MATCH(resource!$CC240,day_wise_sales_data!$A$2:$A$500,0),MATCH(resource!BV$2,INDIRECT("day_wise_sales_data!$B$1:$BZ$1"),0)),0)</f>
        <v>10948.34</v>
      </c>
      <c r="BW240" s="3">
        <f ca="1">IFERROR(INDEX(INDIRECT("day_wise_sales_data!$B$2:$BZ$599"),MATCH(resource!$CC240,day_wise_sales_data!$A$2:$A$500,0),MATCH(resource!BW$2,INDIRECT("day_wise_sales_data!$B$1:$BZ$1"),0)),0)</f>
        <v>6609.42</v>
      </c>
      <c r="BX240" s="3">
        <f ca="1">IFERROR(INDEX(INDIRECT("day_wise_sales_data!$B$2:$BZ$599"),MATCH(resource!$CC240,day_wise_sales_data!$A$2:$A$500,0),MATCH(resource!BX$2,INDIRECT("day_wise_sales_data!$B$1:$BZ$1"),0)),0)</f>
        <v>0</v>
      </c>
      <c r="BY240" s="3">
        <f ca="1">IFERROR(INDEX(INDIRECT("day_wise_sales_data!$B$2:$BZ$599"),MATCH(resource!$CC240,day_wise_sales_data!$A$2:$A$500,0),MATCH(resource!BY$2,INDIRECT("day_wise_sales_data!$B$1:$BZ$1"),0)),0)</f>
        <v>2820.6</v>
      </c>
      <c r="BZ240" s="3">
        <f ca="1">IFERROR(INDEX(INDIRECT("day_wise_sales_data!$B$2:$BZ$599"),MATCH(resource!$CC240,day_wise_sales_data!$A$2:$A$500,0),MATCH(resource!BZ$2,INDIRECT("day_wise_sales_data!$B$1:$BZ$1"),0)),0)</f>
        <v>8273.2000000000007</v>
      </c>
      <c r="CA240" s="3" t="str">
        <f ca="1">IFERROR(INDEX(INDIRECT("day_wise_sales_data!$B$2:$BZ$599"),MATCH(resource!$CC240,day_wise_sales_data!$A$2:$A$500,0),MATCH(resource!CA$2,INDIRECT("day_wise_sales_data!$B$1:$BZ$1"),0)),0)</f>
        <v>dd</v>
      </c>
      <c r="CC240" s="4" t="str">
        <f>sales_data!H239</f>
        <v>DHK05194</v>
      </c>
      <c r="CD240" s="1">
        <v>238</v>
      </c>
      <c r="CE240" s="1" t="str">
        <f>IF(AQ240=report!$AQ$3,resource!CD240,"")</f>
        <v/>
      </c>
      <c r="CF240" s="5" t="str">
        <f>IFERROR(SMALL($CE$3:$CE$1001,ROWS($CE$3:CE240)),"")</f>
        <v/>
      </c>
      <c r="CH240">
        <f>IFERROR(VLOOKUP($CC240,data_pull!$E$22:$G$700,2,0),0)</f>
        <v>71673.009999999995</v>
      </c>
      <c r="CI240" s="1">
        <f t="shared" si="86"/>
        <v>57</v>
      </c>
      <c r="CJ240" s="1">
        <f t="shared" si="85"/>
        <v>0</v>
      </c>
      <c r="CK240" s="1" t="s">
        <v>1520</v>
      </c>
      <c r="CL240" s="1">
        <f t="shared" si="87"/>
        <v>111</v>
      </c>
      <c r="CM240" s="1" t="str">
        <f>IFERROR(VLOOKUP($CK240,stock_data!$B$3:$W$612,2,0),0)</f>
        <v>MENOPA-40 CAPSULE</v>
      </c>
      <c r="CN240" s="1" t="str">
        <f>IFERROR(VLOOKUP($CK240,stock_data!$B$3:$W$612,4,0),0)</f>
        <v>30's</v>
      </c>
      <c r="CO240" s="1">
        <f>IFERROR(VLOOKUP($CK240,stock_data!$B$3:$W$612,5,0),0)</f>
        <v>128</v>
      </c>
      <c r="CP240" s="3">
        <f t="shared" si="88"/>
        <v>0</v>
      </c>
      <c r="CQ240" s="3">
        <f t="shared" si="89"/>
        <v>0</v>
      </c>
      <c r="CR240" s="1">
        <f>IFERROR(VLOOKUP($CK240,stock_data!$B$3:$W$612,6,0),0)</f>
        <v>58</v>
      </c>
      <c r="CS240" s="1">
        <f>IFERROR(VLOOKUP($CK240,stock_data!$B$3:$W$612,7,0),0)</f>
        <v>36</v>
      </c>
      <c r="CT240" s="1">
        <f>IFERROR(VLOOKUP($CK240,stock_data!$B$3:$W$612,8,0),0)</f>
        <v>43</v>
      </c>
      <c r="CU240" s="1">
        <f>IFERROR(VLOOKUP($CK240,stock_data!$B$3:$W$612,9,0),0)</f>
        <v>0</v>
      </c>
      <c r="CV240" s="1">
        <f>IFERROR(VLOOKUP($CK240,stock_data!$B$3:$W$612,10,0),0)</f>
        <v>15</v>
      </c>
      <c r="CW240" s="1">
        <f>IFERROR(VLOOKUP($CK240,stock_data!$B$3:$W$612,11,0),0)</f>
        <v>53</v>
      </c>
      <c r="CX240" s="1">
        <f>IFERROR(VLOOKUP($CK240,stock_data!$B$3:$W$612,12,0),0)</f>
        <v>0</v>
      </c>
      <c r="CY240" s="1">
        <f>IFERROR(VLOOKUP($CK240,stock_data!$B$3:$W$612,13,0),0)</f>
        <v>0</v>
      </c>
      <c r="CZ240" s="1">
        <f>IFERROR(VLOOKUP($CK240,stock_data!$B$3:$W$612,14,0),0)</f>
        <v>71</v>
      </c>
      <c r="DA240" s="1">
        <f>IFERROR(VLOOKUP($CK240,stock_data!$B$3:$W$612,15,0),0)</f>
        <v>38</v>
      </c>
      <c r="DB240" s="1">
        <f>IFERROR(VLOOKUP($CK240,stock_data!$B$3:$W$612,16,0),0)</f>
        <v>9</v>
      </c>
      <c r="DC240" s="1">
        <f>IFERROR(VLOOKUP($CK240,stock_data!$B$3:$W$612,17,0),0)</f>
        <v>32</v>
      </c>
      <c r="DD240" s="1">
        <f>IFERROR(VLOOKUP($CK240,stock_data!$B$3:$W$612,18,0),0)</f>
        <v>7</v>
      </c>
      <c r="DE240" s="1">
        <f>IFERROR(VLOOKUP($CK240,stock_data!$B$3:$W$612,19,0),0)</f>
        <v>61</v>
      </c>
      <c r="DF240" s="1">
        <f>IFERROR(VLOOKUP($CK240,stock_data!$B$3:$W$612,20,0),0)</f>
        <v>66</v>
      </c>
      <c r="DG240" s="1">
        <f>IFERROR(VLOOKUP($CK240,stock_data!$B$3:$W$612,21,0),0)</f>
        <v>26</v>
      </c>
      <c r="DH240" s="1">
        <f>IFERROR(VLOOKUP($CK240,stock_data!$B$3:$W$612,22,0),0)</f>
        <v>18</v>
      </c>
      <c r="DI240" s="1">
        <f t="shared" si="90"/>
        <v>533</v>
      </c>
      <c r="DJ240" s="1">
        <f t="shared" si="91"/>
        <v>68224</v>
      </c>
      <c r="DK240" s="3">
        <f>IFERROR(INDEX(COD_SALES!$B$5:$Z$500,MATCH(resource!$CC240,COD_SALES!$A$5:$A$500,0),MATCH(resource!DK$2,COD_SALES!$B$4:$Z$4,0)),"")</f>
        <v>14</v>
      </c>
      <c r="DL240" s="3">
        <f>IFERROR(INDEX(COD_SALES!$B$5:$Z$500,MATCH(resource!$CC240,COD_SALES!$A$5:$A$500,0),MATCH(resource!DL$2,COD_SALES!$B$4:$Z$4,0)),"")</f>
        <v>5</v>
      </c>
      <c r="DM240" s="3">
        <f>IFERROR(INDEX(COD_SALES!$B$5:$Z$500,MATCH(resource!$CC240,COD_SALES!$A$5:$A$500,0),MATCH(resource!DM$2,COD_SALES!$B$4:$Z$4,0)),"")</f>
        <v>0</v>
      </c>
      <c r="DN240" s="3" t="str">
        <f>IFERROR(INDEX(COD_SALES!$B$5:$Z$500,MATCH(resource!$CC240,COD_SALES!$A$5:$A$500,0),MATCH(resource!DN$2,COD_SALES!$B$4:$Z$4,0)),"")</f>
        <v/>
      </c>
      <c r="DO240" s="3">
        <f>IFERROR(INDEX(COD_SALES!$B$5:$Z$500,MATCH(resource!$CC240,COD_SALES!$A$5:$A$500,0),MATCH(resource!DO$2,COD_SALES!$B$4:$Z$4,0)),"")</f>
        <v>4</v>
      </c>
      <c r="DP240" s="3">
        <f>IFERROR(INDEX(COD_SALES!$B$5:$Z$500,MATCH(resource!$CC240,COD_SALES!$A$5:$A$500,0),MATCH(resource!DP$2,COD_SALES!$B$4:$Z$4,0)),"")</f>
        <v>2</v>
      </c>
      <c r="DQ240" s="3" t="str">
        <f>IFERROR(INDEX(COD_SALES!$B$5:$Z$500,MATCH(resource!$CC240,COD_SALES!$A$5:$A$500,0),MATCH(resource!DQ$2,COD_SALES!$B$4:$Z$4,0)),"")</f>
        <v/>
      </c>
      <c r="DR240" s="3">
        <f>IFERROR(INDEX(COD_SALES!$B$5:$Z$500,MATCH(resource!$CC240,COD_SALES!$A$5:$A$500,0),MATCH(resource!DR$2,COD_SALES!$B$4:$Z$4,0)),"")</f>
        <v>0</v>
      </c>
      <c r="DS240" s="3">
        <f>IFERROR(INDEX(COD_SALES!$B$5:$Z$500,MATCH(resource!$CC240,COD_SALES!$A$5:$A$500,0),MATCH(resource!DS$2,COD_SALES!$B$4:$Z$4,0)),"")</f>
        <v>28</v>
      </c>
      <c r="DT240" s="3">
        <f>IFERROR(INDEX(COD_SALES!$B$5:$Z$500,MATCH(resource!$CC240,COD_SALES!$A$5:$A$500,0),MATCH(resource!DT$2,COD_SALES!$B$4:$Z$4,0)),"")</f>
        <v>8</v>
      </c>
      <c r="DU240" s="3">
        <f>IFERROR(INDEX(COD_SALES!$B$5:$Z$500,MATCH(resource!$CC240,COD_SALES!$A$5:$A$500,0),MATCH(resource!DU$2,COD_SALES!$B$4:$Z$4,0)),"")</f>
        <v>0</v>
      </c>
      <c r="DV240" s="3">
        <f>IFERROR(INDEX(COD_SALES!$B$5:$Z$500,MATCH(resource!$CC240,COD_SALES!$A$5:$A$500,0),MATCH(resource!DV$2,COD_SALES!$B$4:$Z$4,0)),"")</f>
        <v>0</v>
      </c>
      <c r="DW240" s="3">
        <f>IFERROR(INDEX(COD_SALES!$B$5:$Z$500,MATCH(resource!$CC240,COD_SALES!$A$5:$A$500,0),MATCH(resource!DW$2,COD_SALES!$B$4:$Z$4,0)),"")</f>
        <v>17</v>
      </c>
      <c r="DX240" s="3">
        <f>IFERROR(INDEX(COD_SALES!$B$5:$Z$500,MATCH(resource!$CC240,COD_SALES!$A$5:$A$500,0),MATCH(resource!DX$2,COD_SALES!$B$4:$Z$4,0)),"")</f>
        <v>15</v>
      </c>
      <c r="DY240" s="3">
        <f>IFERROR(INDEX(COD_SALES!$B$5:$Z$500,MATCH(resource!$CC240,COD_SALES!$A$5:$A$500,0),MATCH(resource!DY$2,COD_SALES!$B$4:$Z$4,0)),"")</f>
        <v>7</v>
      </c>
      <c r="DZ240" s="3">
        <f>IFERROR(INDEX(COD_SALES!$B$5:$Z$500,MATCH(resource!$CC240,COD_SALES!$A$5:$A$500,0),MATCH(resource!DZ$2,COD_SALES!$B$4:$Z$4,0)),"")</f>
        <v>0</v>
      </c>
      <c r="EA240" s="3">
        <f>IFERROR(INDEX(COD_SALES!$B$5:$Z$500,MATCH(resource!$CC240,COD_SALES!$A$5:$A$500,0),MATCH(resource!EA$2,COD_SALES!$B$4:$Z$4,0)),"")</f>
        <v>9</v>
      </c>
      <c r="EB240" s="3">
        <f t="shared" si="92"/>
        <v>28084.920000000006</v>
      </c>
      <c r="ED240" s="3">
        <f>IFERROR(VLOOKUP($CK240,depot_prod_sales!$B$5:$S$200,3,0),0)</f>
        <v>10</v>
      </c>
      <c r="EE240" s="3">
        <f>IFERROR(VLOOKUP($CK240,depot_prod_sales!$B$5:$S$200,4,0),0)</f>
        <v>11</v>
      </c>
      <c r="EF240" s="3">
        <f>IFERROR(VLOOKUP($CK240,depot_prod_sales!$B$5:$S$200,5,0),0)</f>
        <v>1</v>
      </c>
      <c r="EG240" s="3">
        <f>IFERROR(VLOOKUP($CK240,depot_prod_sales!$B$5:$S$200,6,0),0)</f>
        <v>2</v>
      </c>
      <c r="EH240" s="3">
        <f>IFERROR(VLOOKUP($CK240,depot_prod_sales!$B$5:$S$200,7,0),0)</f>
        <v>14</v>
      </c>
      <c r="EI240" s="3">
        <f>IFERROR(VLOOKUP($CK240,depot_prod_sales!$B$5:$S$200,8,0),0)</f>
        <v>179</v>
      </c>
      <c r="EJ240" s="3">
        <f>IFERROR(VLOOKUP($CK240,depot_prod_sales!$B$5:$S$200,9,0),0)</f>
        <v>37</v>
      </c>
      <c r="EK240" s="3">
        <f>IFERROR(VLOOKUP($CK240,depot_prod_sales!$B$5:$S$200,10,0),0)</f>
        <v>50</v>
      </c>
      <c r="EL240" s="3">
        <f>IFERROR(VLOOKUP($CK240,depot_prod_sales!$B$5:$S$200,11,0),0)</f>
        <v>2</v>
      </c>
      <c r="EM240" s="3">
        <f>IFERROR(VLOOKUP($CK240,depot_prod_sales!$B$5:$S$200,12,0),0)</f>
        <v>5</v>
      </c>
      <c r="EN240" s="3">
        <f>IFERROR(VLOOKUP($CK240,depot_prod_sales!$B$5:$S$200,13,0),0)</f>
        <v>89</v>
      </c>
      <c r="EO240" s="3">
        <f>IFERROR(VLOOKUP($CK240,depot_prod_sales!$B$5:$S$200,14,0),0)</f>
        <v>78</v>
      </c>
      <c r="EP240" s="3">
        <f>IFERROR(VLOOKUP($CK240,depot_prod_sales!$B$5:$S$200,15,0),0)</f>
        <v>0</v>
      </c>
      <c r="EQ240" s="3">
        <f>IFERROR(VLOOKUP($CK240,depot_prod_sales!$B$5:$S$200,16,0),0)</f>
        <v>2</v>
      </c>
      <c r="ER240" s="3">
        <f>IFERROR(VLOOKUP($CK240,depot_prod_sales!$B$5:$S$200,17,0),0)</f>
        <v>7</v>
      </c>
      <c r="ES240" s="3">
        <f>IFERROR(VLOOKUP($CK240,depot_prod_sales!$B$5:$S$200,18,0),0)</f>
        <v>61</v>
      </c>
      <c r="ET240" s="116">
        <f t="shared" si="93"/>
        <v>548</v>
      </c>
      <c r="EU240" s="116">
        <f t="shared" si="94"/>
        <v>70144</v>
      </c>
      <c r="EW240" s="3">
        <f>IFERROR(VLOOKUP(CC240,data_pull!$AO$25:$AR$546,2,0),0)</f>
        <v>40</v>
      </c>
      <c r="EX240" s="1">
        <f>IFERROR(VLOOKUP(CC240,data_pull!$AO$25:$AR$546,4,0),0)</f>
        <v>170000</v>
      </c>
    </row>
    <row r="241" spans="13:154" x14ac:dyDescent="0.25"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4" t="str">
        <f>sales_data!B240</f>
        <v>Saiful Islam</v>
      </c>
      <c r="AR241" s="4" t="str">
        <f>sales_data!C240</f>
        <v>Ashraful Islam (FM)</v>
      </c>
      <c r="AS241" s="5" t="str">
        <f t="shared" si="84"/>
        <v>Ashraful Islam (FM)</v>
      </c>
      <c r="AT241" s="4" t="str">
        <f>sales_data!I240</f>
        <v>Asrafujjaman (Ex)</v>
      </c>
      <c r="AU241" s="4" t="str">
        <f>sales_data!W240</f>
        <v>Lab Aid D/C (Gulshan) (Pb)</v>
      </c>
      <c r="AV241" s="1">
        <f>sales_data!N240</f>
        <v>14038.51</v>
      </c>
      <c r="AW241" s="1">
        <f>sales_data!P240</f>
        <v>19</v>
      </c>
      <c r="AX241" s="3">
        <f ca="1">IFERROR(INDEX(INDIRECT("day_wise_sales_data!$B$2:$BZ$599"),MATCH(resource!$CC241,day_wise_sales_data!$A$2:$A$500,0),MATCH(resource!AX$2,INDIRECT("day_wise_sales_data!$B$1:$BZ$1"),0)),0)</f>
        <v>0</v>
      </c>
      <c r="AY241" s="3">
        <f ca="1">IFERROR(INDEX(INDIRECT("day_wise_sales_data!$B$2:$BZ$599"),MATCH(resource!$CC241,day_wise_sales_data!$A$2:$A$500,0),MATCH(resource!AY$2,INDIRECT("day_wise_sales_data!$B$1:$BZ$1"),0)),0)</f>
        <v>0</v>
      </c>
      <c r="AZ241" s="3">
        <f ca="1">IFERROR(INDEX(INDIRECT("day_wise_sales_data!$B$2:$BZ$599"),MATCH(resource!$CC241,day_wise_sales_data!$A$2:$A$500,0),MATCH(resource!AZ$2,INDIRECT("day_wise_sales_data!$B$1:$BZ$1"),0)),0)</f>
        <v>0</v>
      </c>
      <c r="BA241" s="3">
        <f ca="1">IFERROR(INDEX(INDIRECT("day_wise_sales_data!$B$2:$BZ$599"),MATCH(resource!$CC241,day_wise_sales_data!$A$2:$A$500,0),MATCH(resource!BA$2,INDIRECT("day_wise_sales_data!$B$1:$BZ$1"),0)),0)</f>
        <v>0</v>
      </c>
      <c r="BB241" s="3">
        <f ca="1">IFERROR(INDEX(INDIRECT("day_wise_sales_data!$B$2:$BZ$599"),MATCH(resource!$CC241,day_wise_sales_data!$A$2:$A$500,0),MATCH(resource!BB$2,INDIRECT("day_wise_sales_data!$B$1:$BZ$1"),0)),0)</f>
        <v>0</v>
      </c>
      <c r="BC241" s="3">
        <f ca="1">IFERROR(INDEX(INDIRECT("day_wise_sales_data!$B$2:$BZ$599"),MATCH(resource!$CC241,day_wise_sales_data!$A$2:$A$500,0),MATCH(resource!BC$2,INDIRECT("day_wise_sales_data!$B$1:$BZ$1"),0)),0)</f>
        <v>0</v>
      </c>
      <c r="BD241" s="3">
        <f ca="1">IFERROR(INDEX(INDIRECT("day_wise_sales_data!$B$2:$BZ$599"),MATCH(resource!$CC241,day_wise_sales_data!$A$2:$A$500,0),MATCH(resource!BD$2,INDIRECT("day_wise_sales_data!$B$1:$BZ$1"),0)),0)</f>
        <v>0</v>
      </c>
      <c r="BE241" s="3">
        <f ca="1">IFERROR(INDEX(INDIRECT("day_wise_sales_data!$B$2:$BZ$599"),MATCH(resource!$CC241,day_wise_sales_data!$A$2:$A$500,0),MATCH(resource!BE$2,INDIRECT("day_wise_sales_data!$B$1:$BZ$1"),0)),0)</f>
        <v>0</v>
      </c>
      <c r="BF241" s="3">
        <f ca="1">IFERROR(INDEX(INDIRECT("day_wise_sales_data!$B$2:$BZ$599"),MATCH(resource!$CC241,day_wise_sales_data!$A$2:$A$500,0),MATCH(resource!BF$2,INDIRECT("day_wise_sales_data!$B$1:$BZ$1"),0)),0)</f>
        <v>0</v>
      </c>
      <c r="BG241" s="3">
        <f ca="1">IFERROR(INDEX(INDIRECT("day_wise_sales_data!$B$2:$BZ$599"),MATCH(resource!$CC241,day_wise_sales_data!$A$2:$A$500,0),MATCH(resource!BG$2,INDIRECT("day_wise_sales_data!$B$1:$BZ$1"),0)),0)</f>
        <v>0</v>
      </c>
      <c r="BH241" s="3">
        <f ca="1">IFERROR(INDEX(INDIRECT("day_wise_sales_data!$B$2:$BZ$599"),MATCH(resource!$CC241,day_wise_sales_data!$A$2:$A$500,0),MATCH(resource!BH$2,INDIRECT("day_wise_sales_data!$B$1:$BZ$1"),0)),0)</f>
        <v>0</v>
      </c>
      <c r="BI241" s="3">
        <f ca="1">IFERROR(INDEX(INDIRECT("day_wise_sales_data!$B$2:$BZ$599"),MATCH(resource!$CC241,day_wise_sales_data!$A$2:$A$500,0),MATCH(resource!BI$2,INDIRECT("day_wise_sales_data!$B$1:$BZ$1"),0)),0)</f>
        <v>0</v>
      </c>
      <c r="BJ241" s="3">
        <f ca="1">IFERROR(INDEX(INDIRECT("day_wise_sales_data!$B$2:$BZ$599"),MATCH(resource!$CC241,day_wise_sales_data!$A$2:$A$500,0),MATCH(resource!BJ$2,INDIRECT("day_wise_sales_data!$B$1:$BZ$1"),0)),0)</f>
        <v>0</v>
      </c>
      <c r="BK241" s="3">
        <f ca="1">IFERROR(INDEX(INDIRECT("day_wise_sales_data!$B$2:$BZ$599"),MATCH(resource!$CC241,day_wise_sales_data!$A$2:$A$500,0),MATCH(resource!BK$2,INDIRECT("day_wise_sales_data!$B$1:$BZ$1"),0)),0)</f>
        <v>0</v>
      </c>
      <c r="BL241" s="3">
        <f ca="1">IFERROR(INDEX(INDIRECT("day_wise_sales_data!$B$2:$BZ$599"),MATCH(resource!$CC241,day_wise_sales_data!$A$2:$A$500,0),MATCH(resource!BL$2,INDIRECT("day_wise_sales_data!$B$1:$BZ$1"),0)),0)</f>
        <v>0</v>
      </c>
      <c r="BM241" s="3">
        <f ca="1">IFERROR(INDEX(INDIRECT("day_wise_sales_data!$B$2:$BZ$599"),MATCH(resource!$CC241,day_wise_sales_data!$A$2:$A$500,0),MATCH(resource!BM$2,INDIRECT("day_wise_sales_data!$B$1:$BZ$1"),0)),0)</f>
        <v>0</v>
      </c>
      <c r="BN241" s="3">
        <f ca="1">IFERROR(INDEX(INDIRECT("day_wise_sales_data!$B$2:$BZ$599"),MATCH(resource!$CC241,day_wise_sales_data!$A$2:$A$500,0),MATCH(resource!BN$2,INDIRECT("day_wise_sales_data!$B$1:$BZ$1"),0)),0)</f>
        <v>0</v>
      </c>
      <c r="BO241" s="3">
        <f ca="1">IFERROR(INDEX(INDIRECT("day_wise_sales_data!$B$2:$BZ$599"),MATCH(resource!$CC241,day_wise_sales_data!$A$2:$A$500,0),MATCH(resource!BO$2,INDIRECT("day_wise_sales_data!$B$1:$BZ$1"),0)),0)</f>
        <v>-3702.52</v>
      </c>
      <c r="BP241" s="3">
        <f ca="1">IFERROR(INDEX(INDIRECT("day_wise_sales_data!$B$2:$BZ$599"),MATCH(resource!$CC241,day_wise_sales_data!$A$2:$A$500,0),MATCH(resource!BP$2,INDIRECT("day_wise_sales_data!$B$1:$BZ$1"),0)),0)</f>
        <v>1410.29</v>
      </c>
      <c r="BQ241" s="3">
        <f ca="1">IFERROR(INDEX(INDIRECT("day_wise_sales_data!$B$2:$BZ$599"),MATCH(resource!$CC241,day_wise_sales_data!$A$2:$A$500,0),MATCH(resource!BQ$2,INDIRECT("day_wise_sales_data!$B$1:$BZ$1"),0)),0)</f>
        <v>0</v>
      </c>
      <c r="BR241" s="3">
        <f ca="1">IFERROR(INDEX(INDIRECT("day_wise_sales_data!$B$2:$BZ$599"),MATCH(resource!$CC241,day_wise_sales_data!$A$2:$A$500,0),MATCH(resource!BR$2,INDIRECT("day_wise_sales_data!$B$1:$BZ$1"),0)),0)</f>
        <v>0</v>
      </c>
      <c r="BS241" s="3">
        <f ca="1">IFERROR(INDEX(INDIRECT("day_wise_sales_data!$B$2:$BZ$599"),MATCH(resource!$CC241,day_wise_sales_data!$A$2:$A$500,0),MATCH(resource!BS$2,INDIRECT("day_wise_sales_data!$B$1:$BZ$1"),0)),0)</f>
        <v>704.07</v>
      </c>
      <c r="BT241" s="3">
        <f ca="1">IFERROR(INDEX(INDIRECT("day_wise_sales_data!$B$2:$BZ$599"),MATCH(resource!$CC241,day_wise_sales_data!$A$2:$A$500,0),MATCH(resource!BT$2,INDIRECT("day_wise_sales_data!$B$1:$BZ$1"),0)),0)</f>
        <v>6385.76</v>
      </c>
      <c r="BU241" s="3">
        <f ca="1">IFERROR(INDEX(INDIRECT("day_wise_sales_data!$B$2:$BZ$599"),MATCH(resource!$CC241,day_wise_sales_data!$A$2:$A$500,0),MATCH(resource!BU$2,INDIRECT("day_wise_sales_data!$B$1:$BZ$1"),0)),0)</f>
        <v>5086.01</v>
      </c>
      <c r="BV241" s="3">
        <f ca="1">IFERROR(INDEX(INDIRECT("day_wise_sales_data!$B$2:$BZ$599"),MATCH(resource!$CC241,day_wise_sales_data!$A$2:$A$500,0),MATCH(resource!BV$2,INDIRECT("day_wise_sales_data!$B$1:$BZ$1"),0)),0)</f>
        <v>715.72</v>
      </c>
      <c r="BW241" s="3">
        <f ca="1">IFERROR(INDEX(INDIRECT("day_wise_sales_data!$B$2:$BZ$599"),MATCH(resource!$CC241,day_wise_sales_data!$A$2:$A$500,0),MATCH(resource!BW$2,INDIRECT("day_wise_sales_data!$B$1:$BZ$1"),0)),0)</f>
        <v>0</v>
      </c>
      <c r="BX241" s="3">
        <f ca="1">IFERROR(INDEX(INDIRECT("day_wise_sales_data!$B$2:$BZ$599"),MATCH(resource!$CC241,day_wise_sales_data!$A$2:$A$500,0),MATCH(resource!BX$2,INDIRECT("day_wise_sales_data!$B$1:$BZ$1"),0)),0)</f>
        <v>1689.72</v>
      </c>
      <c r="BY241" s="3">
        <f ca="1">IFERROR(INDEX(INDIRECT("day_wise_sales_data!$B$2:$BZ$599"),MATCH(resource!$CC241,day_wise_sales_data!$A$2:$A$500,0),MATCH(resource!BY$2,INDIRECT("day_wise_sales_data!$B$1:$BZ$1"),0)),0)</f>
        <v>6835.47</v>
      </c>
      <c r="BZ241" s="3">
        <f ca="1">IFERROR(INDEX(INDIRECT("day_wise_sales_data!$B$2:$BZ$599"),MATCH(resource!$CC241,day_wise_sales_data!$A$2:$A$500,0),MATCH(resource!BZ$2,INDIRECT("day_wise_sales_data!$B$1:$BZ$1"),0)),0)</f>
        <v>0</v>
      </c>
      <c r="CA241" s="3" t="str">
        <f ca="1">IFERROR(INDEX(INDIRECT("day_wise_sales_data!$B$2:$BZ$599"),MATCH(resource!$CC241,day_wise_sales_data!$A$2:$A$500,0),MATCH(resource!CA$2,INDIRECT("day_wise_sales_data!$B$1:$BZ$1"),0)),0)</f>
        <v>dd</v>
      </c>
      <c r="CC241" s="4" t="str">
        <f>sales_data!H240</f>
        <v>DHK12182</v>
      </c>
      <c r="CD241" s="1">
        <v>239</v>
      </c>
      <c r="CE241" s="1" t="str">
        <f>IF(AQ241=report!$AQ$3,resource!CD241,"")</f>
        <v/>
      </c>
      <c r="CF241" s="5" t="str">
        <f>IFERROR(SMALL($CE$3:$CE$1001,ROWS($CE$3:CE241)),"")</f>
        <v/>
      </c>
      <c r="CH241">
        <f>IFERROR(VLOOKUP($CC241,data_pull!$E$22:$G$700,2,0),0)</f>
        <v>14038.51</v>
      </c>
      <c r="CI241" s="1">
        <f t="shared" si="86"/>
        <v>154</v>
      </c>
      <c r="CJ241" s="1">
        <f t="shared" si="85"/>
        <v>0</v>
      </c>
      <c r="CK241" s="1" t="s">
        <v>1522</v>
      </c>
      <c r="CL241" s="1">
        <f t="shared" si="87"/>
        <v>111</v>
      </c>
      <c r="CM241" s="1" t="str">
        <f>IFERROR(VLOOKUP($CK241,stock_data!$B$3:$W$612,2,0),0)</f>
        <v>METHOLON EYE DROPS (EXP)</v>
      </c>
      <c r="CN241" s="1" t="str">
        <f>IFERROR(VLOOKUP($CK241,stock_data!$B$3:$W$612,4,0),0)</f>
        <v>1x5'ml</v>
      </c>
      <c r="CO241" s="1">
        <f>IFERROR(VLOOKUP($CK241,stock_data!$B$3:$W$612,5,0),0)</f>
        <v>79.400000000000006</v>
      </c>
      <c r="CP241" s="3">
        <f t="shared" si="88"/>
        <v>0</v>
      </c>
      <c r="CQ241" s="3">
        <f t="shared" si="89"/>
        <v>0</v>
      </c>
      <c r="CR241" s="1">
        <f>IFERROR(VLOOKUP($CK241,stock_data!$B$3:$W$612,6,0),0)</f>
        <v>0</v>
      </c>
      <c r="CS241" s="1">
        <f>IFERROR(VLOOKUP($CK241,stock_data!$B$3:$W$612,7,0),0)</f>
        <v>0</v>
      </c>
      <c r="CT241" s="1">
        <f>IFERROR(VLOOKUP($CK241,stock_data!$B$3:$W$612,8,0),0)</f>
        <v>0</v>
      </c>
      <c r="CU241" s="1">
        <f>IFERROR(VLOOKUP($CK241,stock_data!$B$3:$W$612,9,0),0)</f>
        <v>0</v>
      </c>
      <c r="CV241" s="1">
        <f>IFERROR(VLOOKUP($CK241,stock_data!$B$3:$W$612,10,0),0)</f>
        <v>0</v>
      </c>
      <c r="CW241" s="1">
        <f>IFERROR(VLOOKUP($CK241,stock_data!$B$3:$W$612,11,0),0)</f>
        <v>0</v>
      </c>
      <c r="CX241" s="1">
        <f>IFERROR(VLOOKUP($CK241,stock_data!$B$3:$W$612,12,0),0)</f>
        <v>0</v>
      </c>
      <c r="CY241" s="1">
        <f>IFERROR(VLOOKUP($CK241,stock_data!$B$3:$W$612,13,0),0)</f>
        <v>0</v>
      </c>
      <c r="CZ241" s="1">
        <f>IFERROR(VLOOKUP($CK241,stock_data!$B$3:$W$612,14,0),0)</f>
        <v>0</v>
      </c>
      <c r="DA241" s="1">
        <f>IFERROR(VLOOKUP($CK241,stock_data!$B$3:$W$612,15,0),0)</f>
        <v>0</v>
      </c>
      <c r="DB241" s="1">
        <f>IFERROR(VLOOKUP($CK241,stock_data!$B$3:$W$612,16,0),0)</f>
        <v>0</v>
      </c>
      <c r="DC241" s="1">
        <f>IFERROR(VLOOKUP($CK241,stock_data!$B$3:$W$612,17,0),0)</f>
        <v>0</v>
      </c>
      <c r="DD241" s="1">
        <f>IFERROR(VLOOKUP($CK241,stock_data!$B$3:$W$612,18,0),0)</f>
        <v>0</v>
      </c>
      <c r="DE241" s="1">
        <f>IFERROR(VLOOKUP($CK241,stock_data!$B$3:$W$612,19,0),0)</f>
        <v>0</v>
      </c>
      <c r="DF241" s="1">
        <f>IFERROR(VLOOKUP($CK241,stock_data!$B$3:$W$612,20,0),0)</f>
        <v>0</v>
      </c>
      <c r="DG241" s="1">
        <f>IFERROR(VLOOKUP($CK241,stock_data!$B$3:$W$612,21,0),0)</f>
        <v>0</v>
      </c>
      <c r="DH241" s="1">
        <f>IFERROR(VLOOKUP($CK241,stock_data!$B$3:$W$612,22,0),0)</f>
        <v>0</v>
      </c>
      <c r="DI241" s="1">
        <f t="shared" si="90"/>
        <v>0</v>
      </c>
      <c r="DJ241" s="1">
        <f t="shared" si="91"/>
        <v>0</v>
      </c>
      <c r="DK241" s="3">
        <f>IFERROR(INDEX(COD_SALES!$B$5:$Z$500,MATCH(resource!$CC241,COD_SALES!$A$5:$A$500,0),MATCH(resource!DK$2,COD_SALES!$B$4:$Z$4,0)),"")</f>
        <v>2</v>
      </c>
      <c r="DL241" s="3">
        <f>IFERROR(INDEX(COD_SALES!$B$5:$Z$500,MATCH(resource!$CC241,COD_SALES!$A$5:$A$500,0),MATCH(resource!DL$2,COD_SALES!$B$4:$Z$4,0)),"")</f>
        <v>0</v>
      </c>
      <c r="DM241" s="3">
        <f>IFERROR(INDEX(COD_SALES!$B$5:$Z$500,MATCH(resource!$CC241,COD_SALES!$A$5:$A$500,0),MATCH(resource!DM$2,COD_SALES!$B$4:$Z$4,0)),"")</f>
        <v>6</v>
      </c>
      <c r="DN241" s="3" t="str">
        <f>IFERROR(INDEX(COD_SALES!$B$5:$Z$500,MATCH(resource!$CC241,COD_SALES!$A$5:$A$500,0),MATCH(resource!DN$2,COD_SALES!$B$4:$Z$4,0)),"")</f>
        <v/>
      </c>
      <c r="DO241" s="3">
        <f>IFERROR(INDEX(COD_SALES!$B$5:$Z$500,MATCH(resource!$CC241,COD_SALES!$A$5:$A$500,0),MATCH(resource!DO$2,COD_SALES!$B$4:$Z$4,0)),"")</f>
        <v>0</v>
      </c>
      <c r="DP241" s="3">
        <f>IFERROR(INDEX(COD_SALES!$B$5:$Z$500,MATCH(resource!$CC241,COD_SALES!$A$5:$A$500,0),MATCH(resource!DP$2,COD_SALES!$B$4:$Z$4,0)),"")</f>
        <v>0</v>
      </c>
      <c r="DQ241" s="3" t="str">
        <f>IFERROR(INDEX(COD_SALES!$B$5:$Z$500,MATCH(resource!$CC241,COD_SALES!$A$5:$A$500,0),MATCH(resource!DQ$2,COD_SALES!$B$4:$Z$4,0)),"")</f>
        <v/>
      </c>
      <c r="DR241" s="3">
        <f>IFERROR(INDEX(COD_SALES!$B$5:$Z$500,MATCH(resource!$CC241,COD_SALES!$A$5:$A$500,0),MATCH(resource!DR$2,COD_SALES!$B$4:$Z$4,0)),"")</f>
        <v>0</v>
      </c>
      <c r="DS241" s="3">
        <f>IFERROR(INDEX(COD_SALES!$B$5:$Z$500,MATCH(resource!$CC241,COD_SALES!$A$5:$A$500,0),MATCH(resource!DS$2,COD_SALES!$B$4:$Z$4,0)),"")</f>
        <v>10</v>
      </c>
      <c r="DT241" s="3">
        <f>IFERROR(INDEX(COD_SALES!$B$5:$Z$500,MATCH(resource!$CC241,COD_SALES!$A$5:$A$500,0),MATCH(resource!DT$2,COD_SALES!$B$4:$Z$4,0)),"")</f>
        <v>0</v>
      </c>
      <c r="DU241" s="3">
        <f>IFERROR(INDEX(COD_SALES!$B$5:$Z$500,MATCH(resource!$CC241,COD_SALES!$A$5:$A$500,0),MATCH(resource!DU$2,COD_SALES!$B$4:$Z$4,0)),"")</f>
        <v>0</v>
      </c>
      <c r="DV241" s="3">
        <f>IFERROR(INDEX(COD_SALES!$B$5:$Z$500,MATCH(resource!$CC241,COD_SALES!$A$5:$A$500,0),MATCH(resource!DV$2,COD_SALES!$B$4:$Z$4,0)),"")</f>
        <v>0</v>
      </c>
      <c r="DW241" s="3">
        <f>IFERROR(INDEX(COD_SALES!$B$5:$Z$500,MATCH(resource!$CC241,COD_SALES!$A$5:$A$500,0),MATCH(resource!DW$2,COD_SALES!$B$4:$Z$4,0)),"")</f>
        <v>4</v>
      </c>
      <c r="DX241" s="3">
        <f>IFERROR(INDEX(COD_SALES!$B$5:$Z$500,MATCH(resource!$CC241,COD_SALES!$A$5:$A$500,0),MATCH(resource!DX$2,COD_SALES!$B$4:$Z$4,0)),"")</f>
        <v>0</v>
      </c>
      <c r="DY241" s="3">
        <f>IFERROR(INDEX(COD_SALES!$B$5:$Z$500,MATCH(resource!$CC241,COD_SALES!$A$5:$A$500,0),MATCH(resource!DY$2,COD_SALES!$B$4:$Z$4,0)),"")</f>
        <v>0</v>
      </c>
      <c r="DZ241" s="3">
        <f>IFERROR(INDEX(COD_SALES!$B$5:$Z$500,MATCH(resource!$CC241,COD_SALES!$A$5:$A$500,0),MATCH(resource!DZ$2,COD_SALES!$B$4:$Z$4,0)),"")</f>
        <v>0</v>
      </c>
      <c r="EA241" s="3">
        <f>IFERROR(INDEX(COD_SALES!$B$5:$Z$500,MATCH(resource!$CC241,COD_SALES!$A$5:$A$500,0),MATCH(resource!EA$2,COD_SALES!$B$4:$Z$4,0)),"")</f>
        <v>0</v>
      </c>
      <c r="EB241" s="3">
        <f t="shared" si="92"/>
        <v>5638.7800000000007</v>
      </c>
      <c r="ED241" s="3">
        <f>IFERROR(VLOOKUP($CK241,depot_prod_sales!$B$5:$S$200,3,0),0)</f>
        <v>0</v>
      </c>
      <c r="EE241" s="3">
        <f>IFERROR(VLOOKUP($CK241,depot_prod_sales!$B$5:$S$200,4,0),0)</f>
        <v>0</v>
      </c>
      <c r="EF241" s="3">
        <f>IFERROR(VLOOKUP($CK241,depot_prod_sales!$B$5:$S$200,5,0),0)</f>
        <v>0</v>
      </c>
      <c r="EG241" s="3">
        <f>IFERROR(VLOOKUP($CK241,depot_prod_sales!$B$5:$S$200,6,0),0)</f>
        <v>0</v>
      </c>
      <c r="EH241" s="3">
        <f>IFERROR(VLOOKUP($CK241,depot_prod_sales!$B$5:$S$200,7,0),0)</f>
        <v>0</v>
      </c>
      <c r="EI241" s="3">
        <f>IFERROR(VLOOKUP($CK241,depot_prod_sales!$B$5:$S$200,8,0),0)</f>
        <v>0</v>
      </c>
      <c r="EJ241" s="3">
        <f>IFERROR(VLOOKUP($CK241,depot_prod_sales!$B$5:$S$200,9,0),0)</f>
        <v>0</v>
      </c>
      <c r="EK241" s="3">
        <f>IFERROR(VLOOKUP($CK241,depot_prod_sales!$B$5:$S$200,10,0),0)</f>
        <v>0</v>
      </c>
      <c r="EL241" s="3">
        <f>IFERROR(VLOOKUP($CK241,depot_prod_sales!$B$5:$S$200,11,0),0)</f>
        <v>0</v>
      </c>
      <c r="EM241" s="3">
        <f>IFERROR(VLOOKUP($CK241,depot_prod_sales!$B$5:$S$200,12,0),0)</f>
        <v>0</v>
      </c>
      <c r="EN241" s="3">
        <f>IFERROR(VLOOKUP($CK241,depot_prod_sales!$B$5:$S$200,13,0),0)</f>
        <v>0</v>
      </c>
      <c r="EO241" s="3">
        <f>IFERROR(VLOOKUP($CK241,depot_prod_sales!$B$5:$S$200,14,0),0)</f>
        <v>0</v>
      </c>
      <c r="EP241" s="3">
        <f>IFERROR(VLOOKUP($CK241,depot_prod_sales!$B$5:$S$200,15,0),0)</f>
        <v>0</v>
      </c>
      <c r="EQ241" s="3">
        <f>IFERROR(VLOOKUP($CK241,depot_prod_sales!$B$5:$S$200,16,0),0)</f>
        <v>0</v>
      </c>
      <c r="ER241" s="3">
        <f>IFERROR(VLOOKUP($CK241,depot_prod_sales!$B$5:$S$200,17,0),0)</f>
        <v>0</v>
      </c>
      <c r="ES241" s="3">
        <f>IFERROR(VLOOKUP($CK241,depot_prod_sales!$B$5:$S$200,18,0),0)</f>
        <v>0</v>
      </c>
      <c r="ET241" s="116">
        <f t="shared" si="93"/>
        <v>0</v>
      </c>
      <c r="EU241" s="116">
        <f t="shared" si="94"/>
        <v>0</v>
      </c>
      <c r="EW241" s="3">
        <f>IFERROR(VLOOKUP(CC241,data_pull!$AO$25:$AR$546,2,0),0)</f>
        <v>12</v>
      </c>
      <c r="EX241" s="1">
        <f>IFERROR(VLOOKUP(CC241,data_pull!$AO$25:$AR$546,4,0),0)</f>
        <v>170000</v>
      </c>
    </row>
    <row r="242" spans="13:154" x14ac:dyDescent="0.25"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4" t="str">
        <f>sales_data!B241</f>
        <v>Saiful Islam</v>
      </c>
      <c r="AR242" s="4" t="str">
        <f>sales_data!C241</f>
        <v>Ashraful Islam (FM)</v>
      </c>
      <c r="AS242" s="5" t="str">
        <f t="shared" si="84"/>
        <v/>
      </c>
      <c r="AT242" s="4" t="str">
        <f>sales_data!I241</f>
        <v>Chaitan Babu Das</v>
      </c>
      <c r="AU242" s="4" t="str">
        <f>sales_data!W241</f>
        <v>Korail (Cb)</v>
      </c>
      <c r="AV242" s="1">
        <f>sales_data!N241</f>
        <v>60750.09</v>
      </c>
      <c r="AW242" s="1">
        <f>sales_data!P241</f>
        <v>29</v>
      </c>
      <c r="AX242" s="3">
        <f ca="1">IFERROR(INDEX(INDIRECT("day_wise_sales_data!$B$2:$BZ$599"),MATCH(resource!$CC242,day_wise_sales_data!$A$2:$A$500,0),MATCH(resource!AX$2,INDIRECT("day_wise_sales_data!$B$1:$BZ$1"),0)),0)</f>
        <v>0</v>
      </c>
      <c r="AY242" s="3">
        <f ca="1">IFERROR(INDEX(INDIRECT("day_wise_sales_data!$B$2:$BZ$599"),MATCH(resource!$CC242,day_wise_sales_data!$A$2:$A$500,0),MATCH(resource!AY$2,INDIRECT("day_wise_sales_data!$B$1:$BZ$1"),0)),0)</f>
        <v>0</v>
      </c>
      <c r="AZ242" s="3">
        <f ca="1">IFERROR(INDEX(INDIRECT("day_wise_sales_data!$B$2:$BZ$599"),MATCH(resource!$CC242,day_wise_sales_data!$A$2:$A$500,0),MATCH(resource!AZ$2,INDIRECT("day_wise_sales_data!$B$1:$BZ$1"),0)),0)</f>
        <v>0</v>
      </c>
      <c r="BA242" s="3">
        <f ca="1">IFERROR(INDEX(INDIRECT("day_wise_sales_data!$B$2:$BZ$599"),MATCH(resource!$CC242,day_wise_sales_data!$A$2:$A$500,0),MATCH(resource!BA$2,INDIRECT("day_wise_sales_data!$B$1:$BZ$1"),0)),0)</f>
        <v>0</v>
      </c>
      <c r="BB242" s="3">
        <f ca="1">IFERROR(INDEX(INDIRECT("day_wise_sales_data!$B$2:$BZ$599"),MATCH(resource!$CC242,day_wise_sales_data!$A$2:$A$500,0),MATCH(resource!BB$2,INDIRECT("day_wise_sales_data!$B$1:$BZ$1"),0)),0)</f>
        <v>1325.18</v>
      </c>
      <c r="BC242" s="3">
        <f ca="1">IFERROR(INDEX(INDIRECT("day_wise_sales_data!$B$2:$BZ$599"),MATCH(resource!$CC242,day_wise_sales_data!$A$2:$A$500,0),MATCH(resource!BC$2,INDIRECT("day_wise_sales_data!$B$1:$BZ$1"),0)),0)</f>
        <v>0</v>
      </c>
      <c r="BD242" s="3">
        <f ca="1">IFERROR(INDEX(INDIRECT("day_wise_sales_data!$B$2:$BZ$599"),MATCH(resource!$CC242,day_wise_sales_data!$A$2:$A$500,0),MATCH(resource!BD$2,INDIRECT("day_wise_sales_data!$B$1:$BZ$1"),0)),0)</f>
        <v>0</v>
      </c>
      <c r="BE242" s="3">
        <f ca="1">IFERROR(INDEX(INDIRECT("day_wise_sales_data!$B$2:$BZ$599"),MATCH(resource!$CC242,day_wise_sales_data!$A$2:$A$500,0),MATCH(resource!BE$2,INDIRECT("day_wise_sales_data!$B$1:$BZ$1"),0)),0)</f>
        <v>0</v>
      </c>
      <c r="BF242" s="3">
        <f ca="1">IFERROR(INDEX(INDIRECT("day_wise_sales_data!$B$2:$BZ$599"),MATCH(resource!$CC242,day_wise_sales_data!$A$2:$A$500,0),MATCH(resource!BF$2,INDIRECT("day_wise_sales_data!$B$1:$BZ$1"),0)),0)</f>
        <v>3047.4</v>
      </c>
      <c r="BG242" s="3">
        <f ca="1">IFERROR(INDEX(INDIRECT("day_wise_sales_data!$B$2:$BZ$599"),MATCH(resource!$CC242,day_wise_sales_data!$A$2:$A$500,0),MATCH(resource!BG$2,INDIRECT("day_wise_sales_data!$B$1:$BZ$1"),0)),0)</f>
        <v>1553.12</v>
      </c>
      <c r="BH242" s="3">
        <f ca="1">IFERROR(INDEX(INDIRECT("day_wise_sales_data!$B$2:$BZ$599"),MATCH(resource!$CC242,day_wise_sales_data!$A$2:$A$500,0),MATCH(resource!BH$2,INDIRECT("day_wise_sales_data!$B$1:$BZ$1"),0)),0)</f>
        <v>0</v>
      </c>
      <c r="BI242" s="3">
        <f ca="1">IFERROR(INDEX(INDIRECT("day_wise_sales_data!$B$2:$BZ$599"),MATCH(resource!$CC242,day_wise_sales_data!$A$2:$A$500,0),MATCH(resource!BI$2,INDIRECT("day_wise_sales_data!$B$1:$BZ$1"),0)),0)</f>
        <v>0</v>
      </c>
      <c r="BJ242" s="3">
        <f ca="1">IFERROR(INDEX(INDIRECT("day_wise_sales_data!$B$2:$BZ$599"),MATCH(resource!$CC242,day_wise_sales_data!$A$2:$A$500,0),MATCH(resource!BJ$2,INDIRECT("day_wise_sales_data!$B$1:$BZ$1"),0)),0)</f>
        <v>0</v>
      </c>
      <c r="BK242" s="3">
        <f ca="1">IFERROR(INDEX(INDIRECT("day_wise_sales_data!$B$2:$BZ$599"),MATCH(resource!$CC242,day_wise_sales_data!$A$2:$A$500,0),MATCH(resource!BK$2,INDIRECT("day_wise_sales_data!$B$1:$BZ$1"),0)),0)</f>
        <v>11638.75</v>
      </c>
      <c r="BL242" s="3">
        <f ca="1">IFERROR(INDEX(INDIRECT("day_wise_sales_data!$B$2:$BZ$599"),MATCH(resource!$CC242,day_wise_sales_data!$A$2:$A$500,0),MATCH(resource!BL$2,INDIRECT("day_wise_sales_data!$B$1:$BZ$1"),0)),0)</f>
        <v>1677.85</v>
      </c>
      <c r="BM242" s="3">
        <f ca="1">IFERROR(INDEX(INDIRECT("day_wise_sales_data!$B$2:$BZ$599"),MATCH(resource!$CC242,day_wise_sales_data!$A$2:$A$500,0),MATCH(resource!BM$2,INDIRECT("day_wise_sales_data!$B$1:$BZ$1"),0)),0)</f>
        <v>1719.25</v>
      </c>
      <c r="BN242" s="3">
        <f ca="1">IFERROR(INDEX(INDIRECT("day_wise_sales_data!$B$2:$BZ$599"),MATCH(resource!$CC242,day_wise_sales_data!$A$2:$A$500,0),MATCH(resource!BN$2,INDIRECT("day_wise_sales_data!$B$1:$BZ$1"),0)),0)</f>
        <v>7884.9</v>
      </c>
      <c r="BO242" s="3">
        <f ca="1">IFERROR(INDEX(INDIRECT("day_wise_sales_data!$B$2:$BZ$599"),MATCH(resource!$CC242,day_wise_sales_data!$A$2:$A$500,0),MATCH(resource!BO$2,INDIRECT("day_wise_sales_data!$B$1:$BZ$1"),0)),0)</f>
        <v>5517.04</v>
      </c>
      <c r="BP242" s="3">
        <f ca="1">IFERROR(INDEX(INDIRECT("day_wise_sales_data!$B$2:$BZ$599"),MATCH(resource!$CC242,day_wise_sales_data!$A$2:$A$500,0),MATCH(resource!BP$2,INDIRECT("day_wise_sales_data!$B$1:$BZ$1"),0)),0)</f>
        <v>6222.97</v>
      </c>
      <c r="BQ242" s="3">
        <f ca="1">IFERROR(INDEX(INDIRECT("day_wise_sales_data!$B$2:$BZ$599"),MATCH(resource!$CC242,day_wise_sales_data!$A$2:$A$500,0),MATCH(resource!BQ$2,INDIRECT("day_wise_sales_data!$B$1:$BZ$1"),0)),0)</f>
        <v>0</v>
      </c>
      <c r="BR242" s="3">
        <f ca="1">IFERROR(INDEX(INDIRECT("day_wise_sales_data!$B$2:$BZ$599"),MATCH(resource!$CC242,day_wise_sales_data!$A$2:$A$500,0),MATCH(resource!BR$2,INDIRECT("day_wise_sales_data!$B$1:$BZ$1"),0)),0)</f>
        <v>0</v>
      </c>
      <c r="BS242" s="3">
        <f ca="1">IFERROR(INDEX(INDIRECT("day_wise_sales_data!$B$2:$BZ$599"),MATCH(resource!$CC242,day_wise_sales_data!$A$2:$A$500,0),MATCH(resource!BS$2,INDIRECT("day_wise_sales_data!$B$1:$BZ$1"),0)),0)</f>
        <v>0</v>
      </c>
      <c r="BT242" s="3">
        <f ca="1">IFERROR(INDEX(INDIRECT("day_wise_sales_data!$B$2:$BZ$599"),MATCH(resource!$CC242,day_wise_sales_data!$A$2:$A$500,0),MATCH(resource!BT$2,INDIRECT("day_wise_sales_data!$B$1:$BZ$1"),0)),0)</f>
        <v>3399.56</v>
      </c>
      <c r="BU242" s="3">
        <f ca="1">IFERROR(INDEX(INDIRECT("day_wise_sales_data!$B$2:$BZ$599"),MATCH(resource!$CC242,day_wise_sales_data!$A$2:$A$500,0),MATCH(resource!BU$2,INDIRECT("day_wise_sales_data!$B$1:$BZ$1"),0)),0)</f>
        <v>13711.26</v>
      </c>
      <c r="BV242" s="3">
        <f ca="1">IFERROR(INDEX(INDIRECT("day_wise_sales_data!$B$2:$BZ$599"),MATCH(resource!$CC242,day_wise_sales_data!$A$2:$A$500,0),MATCH(resource!BV$2,INDIRECT("day_wise_sales_data!$B$1:$BZ$1"),0)),0)</f>
        <v>3052.81</v>
      </c>
      <c r="BW242" s="3">
        <f ca="1">IFERROR(INDEX(INDIRECT("day_wise_sales_data!$B$2:$BZ$599"),MATCH(resource!$CC242,day_wise_sales_data!$A$2:$A$500,0),MATCH(resource!BW$2,INDIRECT("day_wise_sales_data!$B$1:$BZ$1"),0)),0)</f>
        <v>0</v>
      </c>
      <c r="BX242" s="3">
        <f ca="1">IFERROR(INDEX(INDIRECT("day_wise_sales_data!$B$2:$BZ$599"),MATCH(resource!$CC242,day_wise_sales_data!$A$2:$A$500,0),MATCH(resource!BX$2,INDIRECT("day_wise_sales_data!$B$1:$BZ$1"),0)),0)</f>
        <v>0</v>
      </c>
      <c r="BY242" s="3">
        <f ca="1">IFERROR(INDEX(INDIRECT("day_wise_sales_data!$B$2:$BZ$599"),MATCH(resource!$CC242,day_wise_sales_data!$A$2:$A$500,0),MATCH(resource!BY$2,INDIRECT("day_wise_sales_data!$B$1:$BZ$1"),0)),0)</f>
        <v>0</v>
      </c>
      <c r="BZ242" s="3">
        <f ca="1">IFERROR(INDEX(INDIRECT("day_wise_sales_data!$B$2:$BZ$599"),MATCH(resource!$CC242,day_wise_sales_data!$A$2:$A$500,0),MATCH(resource!BZ$2,INDIRECT("day_wise_sales_data!$B$1:$BZ$1"),0)),0)</f>
        <v>0</v>
      </c>
      <c r="CA242" s="3" t="str">
        <f ca="1">IFERROR(INDEX(INDIRECT("day_wise_sales_data!$B$2:$BZ$599"),MATCH(resource!$CC242,day_wise_sales_data!$A$2:$A$500,0),MATCH(resource!CA$2,INDIRECT("day_wise_sales_data!$B$1:$BZ$1"),0)),0)</f>
        <v>dd</v>
      </c>
      <c r="CC242" s="4" t="str">
        <f>sales_data!H241</f>
        <v>DHK06212</v>
      </c>
      <c r="CD242" s="1">
        <v>240</v>
      </c>
      <c r="CE242" s="1" t="str">
        <f>IF(AQ242=report!$AQ$3,resource!CD242,"")</f>
        <v/>
      </c>
      <c r="CF242" s="5" t="str">
        <f>IFERROR(SMALL($CE$3:$CE$1001,ROWS($CE$3:CE242)),"")</f>
        <v/>
      </c>
      <c r="CH242">
        <f>IFERROR(VLOOKUP($CC242,data_pull!$E$22:$G$700,2,0),0)</f>
        <v>60750.09</v>
      </c>
      <c r="CI242" s="1">
        <f t="shared" si="86"/>
        <v>154</v>
      </c>
      <c r="CJ242" s="1">
        <f t="shared" si="85"/>
        <v>0</v>
      </c>
      <c r="CK242" s="1" t="s">
        <v>1525</v>
      </c>
      <c r="CL242" s="1">
        <f t="shared" si="87"/>
        <v>111</v>
      </c>
      <c r="CM242" s="1" t="str">
        <f>IFERROR(VLOOKUP($CK242,stock_data!$B$3:$W$612,2,0),0)</f>
        <v>METHOLONE EYE DROPS</v>
      </c>
      <c r="CN242" s="1" t="str">
        <f>IFERROR(VLOOKUP($CK242,stock_data!$B$3:$W$612,4,0),0)</f>
        <v>5ml</v>
      </c>
      <c r="CO242" s="1">
        <f>IFERROR(VLOOKUP($CK242,stock_data!$B$3:$W$612,5,0),0)</f>
        <v>79.400000000000006</v>
      </c>
      <c r="CP242" s="3">
        <f t="shared" si="88"/>
        <v>0</v>
      </c>
      <c r="CQ242" s="3">
        <f t="shared" si="89"/>
        <v>0</v>
      </c>
      <c r="CR242" s="1">
        <f>IFERROR(VLOOKUP($CK242,stock_data!$B$3:$W$612,6,0),0)</f>
        <v>0</v>
      </c>
      <c r="CS242" s="1">
        <f>IFERROR(VLOOKUP($CK242,stock_data!$B$3:$W$612,7,0),0)</f>
        <v>0</v>
      </c>
      <c r="CT242" s="1">
        <f>IFERROR(VLOOKUP($CK242,stock_data!$B$3:$W$612,8,0),0)</f>
        <v>0</v>
      </c>
      <c r="CU242" s="1">
        <f>IFERROR(VLOOKUP($CK242,stock_data!$B$3:$W$612,9,0),0)</f>
        <v>0</v>
      </c>
      <c r="CV242" s="1">
        <f>IFERROR(VLOOKUP($CK242,stock_data!$B$3:$W$612,10,0),0)</f>
        <v>0</v>
      </c>
      <c r="CW242" s="1">
        <f>IFERROR(VLOOKUP($CK242,stock_data!$B$3:$W$612,11,0),0)</f>
        <v>0</v>
      </c>
      <c r="CX242" s="1">
        <f>IFERROR(VLOOKUP($CK242,stock_data!$B$3:$W$612,12,0),0)</f>
        <v>0</v>
      </c>
      <c r="CY242" s="1">
        <f>IFERROR(VLOOKUP($CK242,stock_data!$B$3:$W$612,13,0),0)</f>
        <v>0</v>
      </c>
      <c r="CZ242" s="1">
        <f>IFERROR(VLOOKUP($CK242,stock_data!$B$3:$W$612,14,0),0)</f>
        <v>0</v>
      </c>
      <c r="DA242" s="1">
        <f>IFERROR(VLOOKUP($CK242,stock_data!$B$3:$W$612,15,0),0)</f>
        <v>0</v>
      </c>
      <c r="DB242" s="1">
        <f>IFERROR(VLOOKUP($CK242,stock_data!$B$3:$W$612,16,0),0)</f>
        <v>0</v>
      </c>
      <c r="DC242" s="1">
        <f>IFERROR(VLOOKUP($CK242,stock_data!$B$3:$W$612,17,0),0)</f>
        <v>0</v>
      </c>
      <c r="DD242" s="1">
        <f>IFERROR(VLOOKUP($CK242,stock_data!$B$3:$W$612,18,0),0)</f>
        <v>0</v>
      </c>
      <c r="DE242" s="1">
        <f>IFERROR(VLOOKUP($CK242,stock_data!$B$3:$W$612,19,0),0)</f>
        <v>0</v>
      </c>
      <c r="DF242" s="1">
        <f>IFERROR(VLOOKUP($CK242,stock_data!$B$3:$W$612,20,0),0)</f>
        <v>0</v>
      </c>
      <c r="DG242" s="1">
        <f>IFERROR(VLOOKUP($CK242,stock_data!$B$3:$W$612,21,0),0)</f>
        <v>0</v>
      </c>
      <c r="DH242" s="1">
        <f>IFERROR(VLOOKUP($CK242,stock_data!$B$3:$W$612,22,0),0)</f>
        <v>0</v>
      </c>
      <c r="DI242" s="1">
        <f t="shared" si="90"/>
        <v>0</v>
      </c>
      <c r="DJ242" s="1">
        <f t="shared" si="91"/>
        <v>0</v>
      </c>
      <c r="DK242" s="3">
        <f>IFERROR(INDEX(COD_SALES!$B$5:$Z$500,MATCH(resource!$CC242,COD_SALES!$A$5:$A$500,0),MATCH(resource!DK$2,COD_SALES!$B$4:$Z$4,0)),"")</f>
        <v>14</v>
      </c>
      <c r="DL242" s="3">
        <f>IFERROR(INDEX(COD_SALES!$B$5:$Z$500,MATCH(resource!$CC242,COD_SALES!$A$5:$A$500,0),MATCH(resource!DL$2,COD_SALES!$B$4:$Z$4,0)),"")</f>
        <v>8</v>
      </c>
      <c r="DM242" s="3">
        <f>IFERROR(INDEX(COD_SALES!$B$5:$Z$500,MATCH(resource!$CC242,COD_SALES!$A$5:$A$500,0),MATCH(resource!DM$2,COD_SALES!$B$4:$Z$4,0)),"")</f>
        <v>12</v>
      </c>
      <c r="DN242" s="3" t="str">
        <f>IFERROR(INDEX(COD_SALES!$B$5:$Z$500,MATCH(resource!$CC242,COD_SALES!$A$5:$A$500,0),MATCH(resource!DN$2,COD_SALES!$B$4:$Z$4,0)),"")</f>
        <v/>
      </c>
      <c r="DO242" s="3">
        <f>IFERROR(INDEX(COD_SALES!$B$5:$Z$500,MATCH(resource!$CC242,COD_SALES!$A$5:$A$500,0),MATCH(resource!DO$2,COD_SALES!$B$4:$Z$4,0)),"")</f>
        <v>0</v>
      </c>
      <c r="DP242" s="3">
        <f>IFERROR(INDEX(COD_SALES!$B$5:$Z$500,MATCH(resource!$CC242,COD_SALES!$A$5:$A$500,0),MATCH(resource!DP$2,COD_SALES!$B$4:$Z$4,0)),"")</f>
        <v>0</v>
      </c>
      <c r="DQ242" s="3" t="str">
        <f>IFERROR(INDEX(COD_SALES!$B$5:$Z$500,MATCH(resource!$CC242,COD_SALES!$A$5:$A$500,0),MATCH(resource!DQ$2,COD_SALES!$B$4:$Z$4,0)),"")</f>
        <v/>
      </c>
      <c r="DR242" s="3">
        <f>IFERROR(INDEX(COD_SALES!$B$5:$Z$500,MATCH(resource!$CC242,COD_SALES!$A$5:$A$500,0),MATCH(resource!DR$2,COD_SALES!$B$4:$Z$4,0)),"")</f>
        <v>1</v>
      </c>
      <c r="DS242" s="3">
        <f>IFERROR(INDEX(COD_SALES!$B$5:$Z$500,MATCH(resource!$CC242,COD_SALES!$A$5:$A$500,0),MATCH(resource!DS$2,COD_SALES!$B$4:$Z$4,0)),"")</f>
        <v>34</v>
      </c>
      <c r="DT242" s="3">
        <f>IFERROR(INDEX(COD_SALES!$B$5:$Z$500,MATCH(resource!$CC242,COD_SALES!$A$5:$A$500,0),MATCH(resource!DT$2,COD_SALES!$B$4:$Z$4,0)),"")</f>
        <v>6</v>
      </c>
      <c r="DU242" s="3">
        <f>IFERROR(INDEX(COD_SALES!$B$5:$Z$500,MATCH(resource!$CC242,COD_SALES!$A$5:$A$500,0),MATCH(resource!DU$2,COD_SALES!$B$4:$Z$4,0)),"")</f>
        <v>4</v>
      </c>
      <c r="DV242" s="3">
        <f>IFERROR(INDEX(COD_SALES!$B$5:$Z$500,MATCH(resource!$CC242,COD_SALES!$A$5:$A$500,0),MATCH(resource!DV$2,COD_SALES!$B$4:$Z$4,0)),"")</f>
        <v>0</v>
      </c>
      <c r="DW242" s="3">
        <f>IFERROR(INDEX(COD_SALES!$B$5:$Z$500,MATCH(resource!$CC242,COD_SALES!$A$5:$A$500,0),MATCH(resource!DW$2,COD_SALES!$B$4:$Z$4,0)),"")</f>
        <v>28</v>
      </c>
      <c r="DX242" s="3">
        <f>IFERROR(INDEX(COD_SALES!$B$5:$Z$500,MATCH(resource!$CC242,COD_SALES!$A$5:$A$500,0),MATCH(resource!DX$2,COD_SALES!$B$4:$Z$4,0)),"")</f>
        <v>1</v>
      </c>
      <c r="DY242" s="3">
        <f>IFERROR(INDEX(COD_SALES!$B$5:$Z$500,MATCH(resource!$CC242,COD_SALES!$A$5:$A$500,0),MATCH(resource!DY$2,COD_SALES!$B$4:$Z$4,0)),"")</f>
        <v>0</v>
      </c>
      <c r="DZ242" s="3">
        <f>IFERROR(INDEX(COD_SALES!$B$5:$Z$500,MATCH(resource!$CC242,COD_SALES!$A$5:$A$500,0),MATCH(resource!DZ$2,COD_SALES!$B$4:$Z$4,0)),"")</f>
        <v>1</v>
      </c>
      <c r="EA242" s="3">
        <f>IFERROR(INDEX(COD_SALES!$B$5:$Z$500,MATCH(resource!$CC242,COD_SALES!$A$5:$A$500,0),MATCH(resource!EA$2,COD_SALES!$B$4:$Z$4,0)),"")</f>
        <v>10</v>
      </c>
      <c r="EB242" s="3">
        <f t="shared" si="92"/>
        <v>32971.08</v>
      </c>
      <c r="ED242" s="3">
        <f>IFERROR(VLOOKUP($CK242,depot_prod_sales!$B$5:$S$200,3,0),0)</f>
        <v>0</v>
      </c>
      <c r="EE242" s="3">
        <f>IFERROR(VLOOKUP($CK242,depot_prod_sales!$B$5:$S$200,4,0),0)</f>
        <v>0</v>
      </c>
      <c r="EF242" s="3">
        <f>IFERROR(VLOOKUP($CK242,depot_prod_sales!$B$5:$S$200,5,0),0)</f>
        <v>0</v>
      </c>
      <c r="EG242" s="3">
        <f>IFERROR(VLOOKUP($CK242,depot_prod_sales!$B$5:$S$200,6,0),0)</f>
        <v>0</v>
      </c>
      <c r="EH242" s="3">
        <f>IFERROR(VLOOKUP($CK242,depot_prod_sales!$B$5:$S$200,7,0),0)</f>
        <v>0</v>
      </c>
      <c r="EI242" s="3">
        <f>IFERROR(VLOOKUP($CK242,depot_prod_sales!$B$5:$S$200,8,0),0)</f>
        <v>0</v>
      </c>
      <c r="EJ242" s="3">
        <f>IFERROR(VLOOKUP($CK242,depot_prod_sales!$B$5:$S$200,9,0),0)</f>
        <v>0</v>
      </c>
      <c r="EK242" s="3">
        <f>IFERROR(VLOOKUP($CK242,depot_prod_sales!$B$5:$S$200,10,0),0)</f>
        <v>0</v>
      </c>
      <c r="EL242" s="3">
        <f>IFERROR(VLOOKUP($CK242,depot_prod_sales!$B$5:$S$200,11,0),0)</f>
        <v>0</v>
      </c>
      <c r="EM242" s="3">
        <f>IFERROR(VLOOKUP($CK242,depot_prod_sales!$B$5:$S$200,12,0),0)</f>
        <v>0</v>
      </c>
      <c r="EN242" s="3">
        <f>IFERROR(VLOOKUP($CK242,depot_prod_sales!$B$5:$S$200,13,0),0)</f>
        <v>0</v>
      </c>
      <c r="EO242" s="3">
        <f>IFERROR(VLOOKUP($CK242,depot_prod_sales!$B$5:$S$200,14,0),0)</f>
        <v>0</v>
      </c>
      <c r="EP242" s="3">
        <f>IFERROR(VLOOKUP($CK242,depot_prod_sales!$B$5:$S$200,15,0),0)</f>
        <v>0</v>
      </c>
      <c r="EQ242" s="3">
        <f>IFERROR(VLOOKUP($CK242,depot_prod_sales!$B$5:$S$200,16,0),0)</f>
        <v>0</v>
      </c>
      <c r="ER242" s="3">
        <f>IFERROR(VLOOKUP($CK242,depot_prod_sales!$B$5:$S$200,17,0),0)</f>
        <v>0</v>
      </c>
      <c r="ES242" s="3">
        <f>IFERROR(VLOOKUP($CK242,depot_prod_sales!$B$5:$S$200,18,0),0)</f>
        <v>0</v>
      </c>
      <c r="ET242" s="116">
        <f t="shared" si="93"/>
        <v>0</v>
      </c>
      <c r="EU242" s="116">
        <f t="shared" si="94"/>
        <v>0</v>
      </c>
      <c r="EW242" s="3">
        <f>IFERROR(VLOOKUP(CC242,data_pull!$AO$25:$AR$546,2,0),0)</f>
        <v>24</v>
      </c>
      <c r="EX242" s="1">
        <f>IFERROR(VLOOKUP(CC242,data_pull!$AO$25:$AR$546,4,0),0)</f>
        <v>170000</v>
      </c>
    </row>
    <row r="243" spans="13:154" x14ac:dyDescent="0.25"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4" t="str">
        <f>sales_data!B242</f>
        <v>Saiful Islam</v>
      </c>
      <c r="AR243" s="4" t="str">
        <f>sales_data!C242</f>
        <v>Ashraful Islam (FM)</v>
      </c>
      <c r="AS243" s="5" t="str">
        <f t="shared" si="84"/>
        <v/>
      </c>
      <c r="AT243" s="4" t="str">
        <f>sales_data!I242</f>
        <v>Eunus Ali-2</v>
      </c>
      <c r="AU243" s="4" t="str">
        <f>sales_data!W242</f>
        <v>Clinipath, Life Care (Pb)</v>
      </c>
      <c r="AV243" s="1">
        <f>sales_data!N242</f>
        <v>46370.17</v>
      </c>
      <c r="AW243" s="1">
        <f>sales_data!P242</f>
        <v>20</v>
      </c>
      <c r="AX243" s="3">
        <f ca="1">IFERROR(INDEX(INDIRECT("day_wise_sales_data!$B$2:$BZ$599"),MATCH(resource!$CC243,day_wise_sales_data!$A$2:$A$500,0),MATCH(resource!AX$2,INDIRECT("day_wise_sales_data!$B$1:$BZ$1"),0)),0)</f>
        <v>0</v>
      </c>
      <c r="AY243" s="3">
        <f ca="1">IFERROR(INDEX(INDIRECT("day_wise_sales_data!$B$2:$BZ$599"),MATCH(resource!$CC243,day_wise_sales_data!$A$2:$A$500,0),MATCH(resource!AY$2,INDIRECT("day_wise_sales_data!$B$1:$BZ$1"),0)),0)</f>
        <v>-2805.71</v>
      </c>
      <c r="AZ243" s="3">
        <f ca="1">IFERROR(INDEX(INDIRECT("day_wise_sales_data!$B$2:$BZ$599"),MATCH(resource!$CC243,day_wise_sales_data!$A$2:$A$500,0),MATCH(resource!AZ$2,INDIRECT("day_wise_sales_data!$B$1:$BZ$1"),0)),0)</f>
        <v>0</v>
      </c>
      <c r="BA243" s="3">
        <f ca="1">IFERROR(INDEX(INDIRECT("day_wise_sales_data!$B$2:$BZ$599"),MATCH(resource!$CC243,day_wise_sales_data!$A$2:$A$500,0),MATCH(resource!BA$2,INDIRECT("day_wise_sales_data!$B$1:$BZ$1"),0)),0)</f>
        <v>0</v>
      </c>
      <c r="BB243" s="3">
        <f ca="1">IFERROR(INDEX(INDIRECT("day_wise_sales_data!$B$2:$BZ$599"),MATCH(resource!$CC243,day_wise_sales_data!$A$2:$A$500,0),MATCH(resource!BB$2,INDIRECT("day_wise_sales_data!$B$1:$BZ$1"),0)),0)</f>
        <v>0</v>
      </c>
      <c r="BC243" s="3">
        <f ca="1">IFERROR(INDEX(INDIRECT("day_wise_sales_data!$B$2:$BZ$599"),MATCH(resource!$CC243,day_wise_sales_data!$A$2:$A$500,0),MATCH(resource!BC$2,INDIRECT("day_wise_sales_data!$B$1:$BZ$1"),0)),0)</f>
        <v>0</v>
      </c>
      <c r="BD243" s="3">
        <f ca="1">IFERROR(INDEX(INDIRECT("day_wise_sales_data!$B$2:$BZ$599"),MATCH(resource!$CC243,day_wise_sales_data!$A$2:$A$500,0),MATCH(resource!BD$2,INDIRECT("day_wise_sales_data!$B$1:$BZ$1"),0)),0)</f>
        <v>0</v>
      </c>
      <c r="BE243" s="3">
        <f ca="1">IFERROR(INDEX(INDIRECT("day_wise_sales_data!$B$2:$BZ$599"),MATCH(resource!$CC243,day_wise_sales_data!$A$2:$A$500,0),MATCH(resource!BE$2,INDIRECT("day_wise_sales_data!$B$1:$BZ$1"),0)),0)</f>
        <v>792.05</v>
      </c>
      <c r="BF243" s="3">
        <f ca="1">IFERROR(INDEX(INDIRECT("day_wise_sales_data!$B$2:$BZ$599"),MATCH(resource!$CC243,day_wise_sales_data!$A$2:$A$500,0),MATCH(resource!BF$2,INDIRECT("day_wise_sales_data!$B$1:$BZ$1"),0)),0)</f>
        <v>0</v>
      </c>
      <c r="BG243" s="3">
        <f ca="1">IFERROR(INDEX(INDIRECT("day_wise_sales_data!$B$2:$BZ$599"),MATCH(resource!$CC243,day_wise_sales_data!$A$2:$A$500,0),MATCH(resource!BG$2,INDIRECT("day_wise_sales_data!$B$1:$BZ$1"),0)),0)</f>
        <v>0</v>
      </c>
      <c r="BH243" s="3">
        <f ca="1">IFERROR(INDEX(INDIRECT("day_wise_sales_data!$B$2:$BZ$599"),MATCH(resource!$CC243,day_wise_sales_data!$A$2:$A$500,0),MATCH(resource!BH$2,INDIRECT("day_wise_sales_data!$B$1:$BZ$1"),0)),0)</f>
        <v>0</v>
      </c>
      <c r="BI243" s="3">
        <f ca="1">IFERROR(INDEX(INDIRECT("day_wise_sales_data!$B$2:$BZ$599"),MATCH(resource!$CC243,day_wise_sales_data!$A$2:$A$500,0),MATCH(resource!BI$2,INDIRECT("day_wise_sales_data!$B$1:$BZ$1"),0)),0)</f>
        <v>-264.81</v>
      </c>
      <c r="BJ243" s="3">
        <f ca="1">IFERROR(INDEX(INDIRECT("day_wise_sales_data!$B$2:$BZ$599"),MATCH(resource!$CC243,day_wise_sales_data!$A$2:$A$500,0),MATCH(resource!BJ$2,INDIRECT("day_wise_sales_data!$B$1:$BZ$1"),0)),0)</f>
        <v>0</v>
      </c>
      <c r="BK243" s="3">
        <f ca="1">IFERROR(INDEX(INDIRECT("day_wise_sales_data!$B$2:$BZ$599"),MATCH(resource!$CC243,day_wise_sales_data!$A$2:$A$500,0),MATCH(resource!BK$2,INDIRECT("day_wise_sales_data!$B$1:$BZ$1"),0)),0)</f>
        <v>23711.16</v>
      </c>
      <c r="BL243" s="3">
        <f ca="1">IFERROR(INDEX(INDIRECT("day_wise_sales_data!$B$2:$BZ$599"),MATCH(resource!$CC243,day_wise_sales_data!$A$2:$A$500,0),MATCH(resource!BL$2,INDIRECT("day_wise_sales_data!$B$1:$BZ$1"),0)),0)</f>
        <v>10560</v>
      </c>
      <c r="BM243" s="3">
        <f ca="1">IFERROR(INDEX(INDIRECT("day_wise_sales_data!$B$2:$BZ$599"),MATCH(resource!$CC243,day_wise_sales_data!$A$2:$A$500,0),MATCH(resource!BM$2,INDIRECT("day_wise_sales_data!$B$1:$BZ$1"),0)),0)</f>
        <v>2640</v>
      </c>
      <c r="BN243" s="3">
        <f ca="1">IFERROR(INDEX(INDIRECT("day_wise_sales_data!$B$2:$BZ$599"),MATCH(resource!$CC243,day_wise_sales_data!$A$2:$A$500,0),MATCH(resource!BN$2,INDIRECT("day_wise_sales_data!$B$1:$BZ$1"),0)),0)</f>
        <v>0</v>
      </c>
      <c r="BO243" s="3">
        <f ca="1">IFERROR(INDEX(INDIRECT("day_wise_sales_data!$B$2:$BZ$599"),MATCH(resource!$CC243,day_wise_sales_data!$A$2:$A$500,0),MATCH(resource!BO$2,INDIRECT("day_wise_sales_data!$B$1:$BZ$1"),0)),0)</f>
        <v>-50.52</v>
      </c>
      <c r="BP243" s="3">
        <f ca="1">IFERROR(INDEX(INDIRECT("day_wise_sales_data!$B$2:$BZ$599"),MATCH(resource!$CC243,day_wise_sales_data!$A$2:$A$500,0),MATCH(resource!BP$2,INDIRECT("day_wise_sales_data!$B$1:$BZ$1"),0)),0)</f>
        <v>1060.29</v>
      </c>
      <c r="BQ243" s="3">
        <f ca="1">IFERROR(INDEX(INDIRECT("day_wise_sales_data!$B$2:$BZ$599"),MATCH(resource!$CC243,day_wise_sales_data!$A$2:$A$500,0),MATCH(resource!BQ$2,INDIRECT("day_wise_sales_data!$B$1:$BZ$1"),0)),0)</f>
        <v>0</v>
      </c>
      <c r="BR243" s="3">
        <f ca="1">IFERROR(INDEX(INDIRECT("day_wise_sales_data!$B$2:$BZ$599"),MATCH(resource!$CC243,day_wise_sales_data!$A$2:$A$500,0),MATCH(resource!BR$2,INDIRECT("day_wise_sales_data!$B$1:$BZ$1"),0)),0)</f>
        <v>1060.29</v>
      </c>
      <c r="BS243" s="3">
        <f ca="1">IFERROR(INDEX(INDIRECT("day_wise_sales_data!$B$2:$BZ$599"),MATCH(resource!$CC243,day_wise_sales_data!$A$2:$A$500,0),MATCH(resource!BS$2,INDIRECT("day_wise_sales_data!$B$1:$BZ$1"),0)),0)</f>
        <v>1393.83</v>
      </c>
      <c r="BT243" s="3">
        <f ca="1">IFERROR(INDEX(INDIRECT("day_wise_sales_data!$B$2:$BZ$599"),MATCH(resource!$CC243,day_wise_sales_data!$A$2:$A$500,0),MATCH(resource!BT$2,INDIRECT("day_wise_sales_data!$B$1:$BZ$1"),0)),0)</f>
        <v>-530.14</v>
      </c>
      <c r="BU243" s="3">
        <f ca="1">IFERROR(INDEX(INDIRECT("day_wise_sales_data!$B$2:$BZ$599"),MATCH(resource!$CC243,day_wise_sales_data!$A$2:$A$500,0),MATCH(resource!BU$2,INDIRECT("day_wise_sales_data!$B$1:$BZ$1"),0)),0)</f>
        <v>8803.73</v>
      </c>
      <c r="BV243" s="3">
        <f ca="1">IFERROR(INDEX(INDIRECT("day_wise_sales_data!$B$2:$BZ$599"),MATCH(resource!$CC243,day_wise_sales_data!$A$2:$A$500,0),MATCH(resource!BV$2,INDIRECT("day_wise_sales_data!$B$1:$BZ$1"),0)),0)</f>
        <v>0</v>
      </c>
      <c r="BW243" s="3">
        <f ca="1">IFERROR(INDEX(INDIRECT("day_wise_sales_data!$B$2:$BZ$599"),MATCH(resource!$CC243,day_wise_sales_data!$A$2:$A$500,0),MATCH(resource!BW$2,INDIRECT("day_wise_sales_data!$B$1:$BZ$1"),0)),0)</f>
        <v>0</v>
      </c>
      <c r="BX243" s="3">
        <f ca="1">IFERROR(INDEX(INDIRECT("day_wise_sales_data!$B$2:$BZ$599"),MATCH(resource!$CC243,day_wise_sales_data!$A$2:$A$500,0),MATCH(resource!BX$2,INDIRECT("day_wise_sales_data!$B$1:$BZ$1"),0)),0)</f>
        <v>0</v>
      </c>
      <c r="BY243" s="3">
        <f ca="1">IFERROR(INDEX(INDIRECT("day_wise_sales_data!$B$2:$BZ$599"),MATCH(resource!$CC243,day_wise_sales_data!$A$2:$A$500,0),MATCH(resource!BY$2,INDIRECT("day_wise_sales_data!$B$1:$BZ$1"),0)),0)</f>
        <v>0</v>
      </c>
      <c r="BZ243" s="3">
        <f ca="1">IFERROR(INDEX(INDIRECT("day_wise_sales_data!$B$2:$BZ$599"),MATCH(resource!$CC243,day_wise_sales_data!$A$2:$A$500,0),MATCH(resource!BZ$2,INDIRECT("day_wise_sales_data!$B$1:$BZ$1"),0)),0)</f>
        <v>0</v>
      </c>
      <c r="CA243" s="3" t="str">
        <f ca="1">IFERROR(INDEX(INDIRECT("day_wise_sales_data!$B$2:$BZ$599"),MATCH(resource!$CC243,day_wise_sales_data!$A$2:$A$500,0),MATCH(resource!CA$2,INDIRECT("day_wise_sales_data!$B$1:$BZ$1"),0)),0)</f>
        <v>dd</v>
      </c>
      <c r="CC243" s="4" t="str">
        <f>sales_data!H242</f>
        <v>DHK10171</v>
      </c>
      <c r="CD243" s="1">
        <v>241</v>
      </c>
      <c r="CE243" s="1" t="str">
        <f>IF(AQ243=report!$AQ$3,resource!CD243,"")</f>
        <v/>
      </c>
      <c r="CF243" s="5" t="str">
        <f>IFERROR(SMALL($CE$3:$CE$1001,ROWS($CE$3:CE243)),"")</f>
        <v/>
      </c>
      <c r="CH243">
        <f>IFERROR(VLOOKUP($CC243,data_pull!$E$22:$G$700,2,0),0)</f>
        <v>46370.17</v>
      </c>
      <c r="CI243" s="1">
        <f t="shared" si="86"/>
        <v>154</v>
      </c>
      <c r="CJ243" s="1">
        <f t="shared" si="85"/>
        <v>0</v>
      </c>
      <c r="CK243" s="1" t="s">
        <v>1527</v>
      </c>
      <c r="CL243" s="1">
        <f t="shared" si="87"/>
        <v>111</v>
      </c>
      <c r="CM243" s="1" t="str">
        <f>IFERROR(VLOOKUP($CK243,stock_data!$B$3:$W$612,2,0),0)</f>
        <v>MIL- 80 TABLET</v>
      </c>
      <c r="CN243" s="1" t="str">
        <f>IFERROR(VLOOKUP($CK243,stock_data!$B$3:$W$612,4,0),0)</f>
        <v>5x10's</v>
      </c>
      <c r="CO243" s="1">
        <f>IFERROR(VLOOKUP($CK243,stock_data!$B$3:$W$612,5,0),0)</f>
        <v>125</v>
      </c>
      <c r="CP243" s="3">
        <f t="shared" si="88"/>
        <v>0</v>
      </c>
      <c r="CQ243" s="3">
        <f t="shared" si="89"/>
        <v>0</v>
      </c>
      <c r="CR243" s="1">
        <f>IFERROR(VLOOKUP($CK243,stock_data!$B$3:$W$612,6,0),0)</f>
        <v>0</v>
      </c>
      <c r="CS243" s="1">
        <f>IFERROR(VLOOKUP($CK243,stock_data!$B$3:$W$612,7,0),0)</f>
        <v>0</v>
      </c>
      <c r="CT243" s="1">
        <f>IFERROR(VLOOKUP($CK243,stock_data!$B$3:$W$612,8,0),0)</f>
        <v>0</v>
      </c>
      <c r="CU243" s="1">
        <f>IFERROR(VLOOKUP($CK243,stock_data!$B$3:$W$612,9,0),0)</f>
        <v>0</v>
      </c>
      <c r="CV243" s="1">
        <f>IFERROR(VLOOKUP($CK243,stock_data!$B$3:$W$612,10,0),0)</f>
        <v>0</v>
      </c>
      <c r="CW243" s="1">
        <f>IFERROR(VLOOKUP($CK243,stock_data!$B$3:$W$612,11,0),0)</f>
        <v>0</v>
      </c>
      <c r="CX243" s="1">
        <f>IFERROR(VLOOKUP($CK243,stock_data!$B$3:$W$612,12,0),0)</f>
        <v>0</v>
      </c>
      <c r="CY243" s="1">
        <f>IFERROR(VLOOKUP($CK243,stock_data!$B$3:$W$612,13,0),0)</f>
        <v>0</v>
      </c>
      <c r="CZ243" s="1">
        <f>IFERROR(VLOOKUP($CK243,stock_data!$B$3:$W$612,14,0),0)</f>
        <v>0</v>
      </c>
      <c r="DA243" s="1">
        <f>IFERROR(VLOOKUP($CK243,stock_data!$B$3:$W$612,15,0),0)</f>
        <v>0</v>
      </c>
      <c r="DB243" s="1">
        <f>IFERROR(VLOOKUP($CK243,stock_data!$B$3:$W$612,16,0),0)</f>
        <v>0</v>
      </c>
      <c r="DC243" s="1">
        <f>IFERROR(VLOOKUP($CK243,stock_data!$B$3:$W$612,17,0),0)</f>
        <v>0</v>
      </c>
      <c r="DD243" s="1">
        <f>IFERROR(VLOOKUP($CK243,stock_data!$B$3:$W$612,18,0),0)</f>
        <v>0</v>
      </c>
      <c r="DE243" s="1">
        <f>IFERROR(VLOOKUP($CK243,stock_data!$B$3:$W$612,19,0),0)</f>
        <v>0</v>
      </c>
      <c r="DF243" s="1">
        <f>IFERROR(VLOOKUP($CK243,stock_data!$B$3:$W$612,20,0),0)</f>
        <v>0</v>
      </c>
      <c r="DG243" s="1">
        <f>IFERROR(VLOOKUP($CK243,stock_data!$B$3:$W$612,21,0),0)</f>
        <v>0</v>
      </c>
      <c r="DH243" s="1">
        <f>IFERROR(VLOOKUP($CK243,stock_data!$B$3:$W$612,22,0),0)</f>
        <v>0</v>
      </c>
      <c r="DI243" s="1">
        <f t="shared" si="90"/>
        <v>0</v>
      </c>
      <c r="DJ243" s="1">
        <f t="shared" si="91"/>
        <v>0</v>
      </c>
      <c r="DK243" s="3">
        <f>IFERROR(INDEX(COD_SALES!$B$5:$Z$500,MATCH(resource!$CC243,COD_SALES!$A$5:$A$500,0),MATCH(resource!DK$2,COD_SALES!$B$4:$Z$4,0)),"")</f>
        <v>0</v>
      </c>
      <c r="DL243" s="3">
        <f>IFERROR(INDEX(COD_SALES!$B$5:$Z$500,MATCH(resource!$CC243,COD_SALES!$A$5:$A$500,0),MATCH(resource!DL$2,COD_SALES!$B$4:$Z$4,0)),"")</f>
        <v>0</v>
      </c>
      <c r="DM243" s="3">
        <f>IFERROR(INDEX(COD_SALES!$B$5:$Z$500,MATCH(resource!$CC243,COD_SALES!$A$5:$A$500,0),MATCH(resource!DM$2,COD_SALES!$B$4:$Z$4,0)),"")</f>
        <v>0</v>
      </c>
      <c r="DN243" s="3" t="str">
        <f>IFERROR(INDEX(COD_SALES!$B$5:$Z$500,MATCH(resource!$CC243,COD_SALES!$A$5:$A$500,0),MATCH(resource!DN$2,COD_SALES!$B$4:$Z$4,0)),"")</f>
        <v/>
      </c>
      <c r="DO243" s="3">
        <f>IFERROR(INDEX(COD_SALES!$B$5:$Z$500,MATCH(resource!$CC243,COD_SALES!$A$5:$A$500,0),MATCH(resource!DO$2,COD_SALES!$B$4:$Z$4,0)),"")</f>
        <v>0</v>
      </c>
      <c r="DP243" s="3">
        <f>IFERROR(INDEX(COD_SALES!$B$5:$Z$500,MATCH(resource!$CC243,COD_SALES!$A$5:$A$500,0),MATCH(resource!DP$2,COD_SALES!$B$4:$Z$4,0)),"")</f>
        <v>0</v>
      </c>
      <c r="DQ243" s="3" t="str">
        <f>IFERROR(INDEX(COD_SALES!$B$5:$Z$500,MATCH(resource!$CC243,COD_SALES!$A$5:$A$500,0),MATCH(resource!DQ$2,COD_SALES!$B$4:$Z$4,0)),"")</f>
        <v/>
      </c>
      <c r="DR243" s="3">
        <f>IFERROR(INDEX(COD_SALES!$B$5:$Z$500,MATCH(resource!$CC243,COD_SALES!$A$5:$A$500,0),MATCH(resource!DR$2,COD_SALES!$B$4:$Z$4,0)),"")</f>
        <v>0</v>
      </c>
      <c r="DS243" s="3">
        <f>IFERROR(INDEX(COD_SALES!$B$5:$Z$500,MATCH(resource!$CC243,COD_SALES!$A$5:$A$500,0),MATCH(resource!DS$2,COD_SALES!$B$4:$Z$4,0)),"")</f>
        <v>18</v>
      </c>
      <c r="DT243" s="3">
        <f>IFERROR(INDEX(COD_SALES!$B$5:$Z$500,MATCH(resource!$CC243,COD_SALES!$A$5:$A$500,0),MATCH(resource!DT$2,COD_SALES!$B$4:$Z$4,0)),"")</f>
        <v>0</v>
      </c>
      <c r="DU243" s="3">
        <f>IFERROR(INDEX(COD_SALES!$B$5:$Z$500,MATCH(resource!$CC243,COD_SALES!$A$5:$A$500,0),MATCH(resource!DU$2,COD_SALES!$B$4:$Z$4,0)),"")</f>
        <v>0</v>
      </c>
      <c r="DV243" s="3">
        <f>IFERROR(INDEX(COD_SALES!$B$5:$Z$500,MATCH(resource!$CC243,COD_SALES!$A$5:$A$500,0),MATCH(resource!DV$2,COD_SALES!$B$4:$Z$4,0)),"")</f>
        <v>0</v>
      </c>
      <c r="DW243" s="3">
        <f>IFERROR(INDEX(COD_SALES!$B$5:$Z$500,MATCH(resource!$CC243,COD_SALES!$A$5:$A$500,0),MATCH(resource!DW$2,COD_SALES!$B$4:$Z$4,0)),"")</f>
        <v>6</v>
      </c>
      <c r="DX243" s="3">
        <f>IFERROR(INDEX(COD_SALES!$B$5:$Z$500,MATCH(resource!$CC243,COD_SALES!$A$5:$A$500,0),MATCH(resource!DX$2,COD_SALES!$B$4:$Z$4,0)),"")</f>
        <v>0</v>
      </c>
      <c r="DY243" s="3">
        <f>IFERROR(INDEX(COD_SALES!$B$5:$Z$500,MATCH(resource!$CC243,COD_SALES!$A$5:$A$500,0),MATCH(resource!DY$2,COD_SALES!$B$4:$Z$4,0)),"")</f>
        <v>0</v>
      </c>
      <c r="DZ243" s="3">
        <f>IFERROR(INDEX(COD_SALES!$B$5:$Z$500,MATCH(resource!$CC243,COD_SALES!$A$5:$A$500,0),MATCH(resource!DZ$2,COD_SALES!$B$4:$Z$4,0)),"")</f>
        <v>0</v>
      </c>
      <c r="EA243" s="3">
        <f>IFERROR(INDEX(COD_SALES!$B$5:$Z$500,MATCH(resource!$CC243,COD_SALES!$A$5:$A$500,0),MATCH(resource!EA$2,COD_SALES!$B$4:$Z$4,0)),"")</f>
        <v>0</v>
      </c>
      <c r="EB243" s="3">
        <f t="shared" si="92"/>
        <v>6982.6200000000008</v>
      </c>
      <c r="ED243" s="3">
        <f>IFERROR(VLOOKUP($CK243,depot_prod_sales!$B$5:$S$200,3,0),0)</f>
        <v>0</v>
      </c>
      <c r="EE243" s="3">
        <f>IFERROR(VLOOKUP($CK243,depot_prod_sales!$B$5:$S$200,4,0),0)</f>
        <v>0</v>
      </c>
      <c r="EF243" s="3">
        <f>IFERROR(VLOOKUP($CK243,depot_prod_sales!$B$5:$S$200,5,0),0)</f>
        <v>0</v>
      </c>
      <c r="EG243" s="3">
        <f>IFERROR(VLOOKUP($CK243,depot_prod_sales!$B$5:$S$200,6,0),0)</f>
        <v>0</v>
      </c>
      <c r="EH243" s="3">
        <f>IFERROR(VLOOKUP($CK243,depot_prod_sales!$B$5:$S$200,7,0),0)</f>
        <v>0</v>
      </c>
      <c r="EI243" s="3">
        <f>IFERROR(VLOOKUP($CK243,depot_prod_sales!$B$5:$S$200,8,0),0)</f>
        <v>0</v>
      </c>
      <c r="EJ243" s="3">
        <f>IFERROR(VLOOKUP($CK243,depot_prod_sales!$B$5:$S$200,9,0),0)</f>
        <v>0</v>
      </c>
      <c r="EK243" s="3">
        <f>IFERROR(VLOOKUP($CK243,depot_prod_sales!$B$5:$S$200,10,0),0)</f>
        <v>0</v>
      </c>
      <c r="EL243" s="3">
        <f>IFERROR(VLOOKUP($CK243,depot_prod_sales!$B$5:$S$200,11,0),0)</f>
        <v>0</v>
      </c>
      <c r="EM243" s="3">
        <f>IFERROR(VLOOKUP($CK243,depot_prod_sales!$B$5:$S$200,12,0),0)</f>
        <v>0</v>
      </c>
      <c r="EN243" s="3">
        <f>IFERROR(VLOOKUP($CK243,depot_prod_sales!$B$5:$S$200,13,0),0)</f>
        <v>0</v>
      </c>
      <c r="EO243" s="3">
        <f>IFERROR(VLOOKUP($CK243,depot_prod_sales!$B$5:$S$200,14,0),0)</f>
        <v>0</v>
      </c>
      <c r="EP243" s="3">
        <f>IFERROR(VLOOKUP($CK243,depot_prod_sales!$B$5:$S$200,15,0),0)</f>
        <v>0</v>
      </c>
      <c r="EQ243" s="3">
        <f>IFERROR(VLOOKUP($CK243,depot_prod_sales!$B$5:$S$200,16,0),0)</f>
        <v>0</v>
      </c>
      <c r="ER243" s="3">
        <f>IFERROR(VLOOKUP($CK243,depot_prod_sales!$B$5:$S$200,17,0),0)</f>
        <v>0</v>
      </c>
      <c r="ES243" s="3">
        <f>IFERROR(VLOOKUP($CK243,depot_prod_sales!$B$5:$S$200,18,0),0)</f>
        <v>0</v>
      </c>
      <c r="ET243" s="116">
        <f t="shared" si="93"/>
        <v>0</v>
      </c>
      <c r="EU243" s="116">
        <f t="shared" si="94"/>
        <v>0</v>
      </c>
      <c r="EW243" s="3">
        <f>IFERROR(VLOOKUP(CC243,data_pull!$AO$25:$AR$546,2,0),0)</f>
        <v>8</v>
      </c>
      <c r="EX243" s="1">
        <f>IFERROR(VLOOKUP(CC243,data_pull!$AO$25:$AR$546,4,0),0)</f>
        <v>170000</v>
      </c>
    </row>
    <row r="244" spans="13:154" x14ac:dyDescent="0.25"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4" t="str">
        <f>sales_data!B243</f>
        <v>Saiful Islam</v>
      </c>
      <c r="AR244" s="4" t="str">
        <f>sales_data!C243</f>
        <v>Ashraful Islam (FM)</v>
      </c>
      <c r="AS244" s="5" t="str">
        <f t="shared" si="84"/>
        <v/>
      </c>
      <c r="AT244" s="4" t="str">
        <f>sales_data!I243</f>
        <v>Raju Ahmmed-3</v>
      </c>
      <c r="AU244" s="4" t="str">
        <f>sales_data!W243</f>
        <v>Gulshan (Cb)</v>
      </c>
      <c r="AV244" s="1">
        <f>sales_data!N243</f>
        <v>50354.080000000002</v>
      </c>
      <c r="AW244" s="1">
        <f>sales_data!P243</f>
        <v>27</v>
      </c>
      <c r="AX244" s="3">
        <f ca="1">IFERROR(INDEX(INDIRECT("day_wise_sales_data!$B$2:$BZ$599"),MATCH(resource!$CC244,day_wise_sales_data!$A$2:$A$500,0),MATCH(resource!AX$2,INDIRECT("day_wise_sales_data!$B$1:$BZ$1"),0)),0)</f>
        <v>0</v>
      </c>
      <c r="AY244" s="3">
        <f ca="1">IFERROR(INDEX(INDIRECT("day_wise_sales_data!$B$2:$BZ$599"),MATCH(resource!$CC244,day_wise_sales_data!$A$2:$A$500,0),MATCH(resource!AY$2,INDIRECT("day_wise_sales_data!$B$1:$BZ$1"),0)),0)</f>
        <v>0</v>
      </c>
      <c r="AZ244" s="3">
        <f ca="1">IFERROR(INDEX(INDIRECT("day_wise_sales_data!$B$2:$BZ$599"),MATCH(resource!$CC244,day_wise_sales_data!$A$2:$A$500,0),MATCH(resource!AZ$2,INDIRECT("day_wise_sales_data!$B$1:$BZ$1"),0)),0)</f>
        <v>0</v>
      </c>
      <c r="BA244" s="3">
        <f ca="1">IFERROR(INDEX(INDIRECT("day_wise_sales_data!$B$2:$BZ$599"),MATCH(resource!$CC244,day_wise_sales_data!$A$2:$A$500,0),MATCH(resource!BA$2,INDIRECT("day_wise_sales_data!$B$1:$BZ$1"),0)),0)</f>
        <v>0</v>
      </c>
      <c r="BB244" s="3">
        <f ca="1">IFERROR(INDEX(INDIRECT("day_wise_sales_data!$B$2:$BZ$599"),MATCH(resource!$CC244,day_wise_sales_data!$A$2:$A$500,0),MATCH(resource!BB$2,INDIRECT("day_wise_sales_data!$B$1:$BZ$1"),0)),0)</f>
        <v>6074.47</v>
      </c>
      <c r="BC244" s="3">
        <f ca="1">IFERROR(INDEX(INDIRECT("day_wise_sales_data!$B$2:$BZ$599"),MATCH(resource!$CC244,day_wise_sales_data!$A$2:$A$500,0),MATCH(resource!BC$2,INDIRECT("day_wise_sales_data!$B$1:$BZ$1"),0)),0)</f>
        <v>0</v>
      </c>
      <c r="BD244" s="3">
        <f ca="1">IFERROR(INDEX(INDIRECT("day_wise_sales_data!$B$2:$BZ$599"),MATCH(resource!$CC244,day_wise_sales_data!$A$2:$A$500,0),MATCH(resource!BD$2,INDIRECT("day_wise_sales_data!$B$1:$BZ$1"),0)),0)</f>
        <v>369.62</v>
      </c>
      <c r="BE244" s="3">
        <f ca="1">IFERROR(INDEX(INDIRECT("day_wise_sales_data!$B$2:$BZ$599"),MATCH(resource!$CC244,day_wise_sales_data!$A$2:$A$500,0),MATCH(resource!BE$2,INDIRECT("day_wise_sales_data!$B$1:$BZ$1"),0)),0)</f>
        <v>1410.23</v>
      </c>
      <c r="BF244" s="3">
        <f ca="1">IFERROR(INDEX(INDIRECT("day_wise_sales_data!$B$2:$BZ$599"),MATCH(resource!$CC244,day_wise_sales_data!$A$2:$A$500,0),MATCH(resource!BF$2,INDIRECT("day_wise_sales_data!$B$1:$BZ$1"),0)),0)</f>
        <v>0</v>
      </c>
      <c r="BG244" s="3">
        <f ca="1">IFERROR(INDEX(INDIRECT("day_wise_sales_data!$B$2:$BZ$599"),MATCH(resource!$CC244,day_wise_sales_data!$A$2:$A$500,0),MATCH(resource!BG$2,INDIRECT("day_wise_sales_data!$B$1:$BZ$1"),0)),0)</f>
        <v>1590.43</v>
      </c>
      <c r="BH244" s="3">
        <f ca="1">IFERROR(INDEX(INDIRECT("day_wise_sales_data!$B$2:$BZ$599"),MATCH(resource!$CC244,day_wise_sales_data!$A$2:$A$500,0),MATCH(resource!BH$2,INDIRECT("day_wise_sales_data!$B$1:$BZ$1"),0)),0)</f>
        <v>10824.29</v>
      </c>
      <c r="BI244" s="3">
        <f ca="1">IFERROR(INDEX(INDIRECT("day_wise_sales_data!$B$2:$BZ$599"),MATCH(resource!$CC244,day_wise_sales_data!$A$2:$A$500,0),MATCH(resource!BI$2,INDIRECT("day_wise_sales_data!$B$1:$BZ$1"),0)),0)</f>
        <v>0</v>
      </c>
      <c r="BJ244" s="3">
        <f ca="1">IFERROR(INDEX(INDIRECT("day_wise_sales_data!$B$2:$BZ$599"),MATCH(resource!$CC244,day_wise_sales_data!$A$2:$A$500,0),MATCH(resource!BJ$2,INDIRECT("day_wise_sales_data!$B$1:$BZ$1"),0)),0)</f>
        <v>0</v>
      </c>
      <c r="BK244" s="3">
        <f ca="1">IFERROR(INDEX(INDIRECT("day_wise_sales_data!$B$2:$BZ$599"),MATCH(resource!$CC244,day_wise_sales_data!$A$2:$A$500,0),MATCH(resource!BK$2,INDIRECT("day_wise_sales_data!$B$1:$BZ$1"),0)),0)</f>
        <v>11994.73</v>
      </c>
      <c r="BL244" s="3">
        <f ca="1">IFERROR(INDEX(INDIRECT("day_wise_sales_data!$B$2:$BZ$599"),MATCH(resource!$CC244,day_wise_sales_data!$A$2:$A$500,0),MATCH(resource!BL$2,INDIRECT("day_wise_sales_data!$B$1:$BZ$1"),0)),0)</f>
        <v>0</v>
      </c>
      <c r="BM244" s="3">
        <f ca="1">IFERROR(INDEX(INDIRECT("day_wise_sales_data!$B$2:$BZ$599"),MATCH(resource!$CC244,day_wise_sales_data!$A$2:$A$500,0),MATCH(resource!BM$2,INDIRECT("day_wise_sales_data!$B$1:$BZ$1"),0)),0)</f>
        <v>2942.81</v>
      </c>
      <c r="BN244" s="3">
        <f ca="1">IFERROR(INDEX(INDIRECT("day_wise_sales_data!$B$2:$BZ$599"),MATCH(resource!$CC244,day_wise_sales_data!$A$2:$A$500,0),MATCH(resource!BN$2,INDIRECT("day_wise_sales_data!$B$1:$BZ$1"),0)),0)</f>
        <v>5764.01</v>
      </c>
      <c r="BO244" s="3">
        <f ca="1">IFERROR(INDEX(INDIRECT("day_wise_sales_data!$B$2:$BZ$599"),MATCH(resource!$CC244,day_wise_sales_data!$A$2:$A$500,0),MATCH(resource!BO$2,INDIRECT("day_wise_sales_data!$B$1:$BZ$1"),0)),0)</f>
        <v>0</v>
      </c>
      <c r="BP244" s="3">
        <f ca="1">IFERROR(INDEX(INDIRECT("day_wise_sales_data!$B$2:$BZ$599"),MATCH(resource!$CC244,day_wise_sales_data!$A$2:$A$500,0),MATCH(resource!BP$2,INDIRECT("day_wise_sales_data!$B$1:$BZ$1"),0)),0)</f>
        <v>1060.28</v>
      </c>
      <c r="BQ244" s="3">
        <f ca="1">IFERROR(INDEX(INDIRECT("day_wise_sales_data!$B$2:$BZ$599"),MATCH(resource!$CC244,day_wise_sales_data!$A$2:$A$500,0),MATCH(resource!BQ$2,INDIRECT("day_wise_sales_data!$B$1:$BZ$1"),0)),0)</f>
        <v>0</v>
      </c>
      <c r="BR244" s="3">
        <f ca="1">IFERROR(INDEX(INDIRECT("day_wise_sales_data!$B$2:$BZ$599"),MATCH(resource!$CC244,day_wise_sales_data!$A$2:$A$500,0),MATCH(resource!BR$2,INDIRECT("day_wise_sales_data!$B$1:$BZ$1"),0)),0)</f>
        <v>1956.14</v>
      </c>
      <c r="BS244" s="3">
        <f ca="1">IFERROR(INDEX(INDIRECT("day_wise_sales_data!$B$2:$BZ$599"),MATCH(resource!$CC244,day_wise_sales_data!$A$2:$A$500,0),MATCH(resource!BS$2,INDIRECT("day_wise_sales_data!$B$1:$BZ$1"),0)),0)</f>
        <v>-844.86</v>
      </c>
      <c r="BT244" s="3">
        <f ca="1">IFERROR(INDEX(INDIRECT("day_wise_sales_data!$B$2:$BZ$599"),MATCH(resource!$CC244,day_wise_sales_data!$A$2:$A$500,0),MATCH(resource!BT$2,INDIRECT("day_wise_sales_data!$B$1:$BZ$1"),0)),0)</f>
        <v>3658.65</v>
      </c>
      <c r="BU244" s="3">
        <f ca="1">IFERROR(INDEX(INDIRECT("day_wise_sales_data!$B$2:$BZ$599"),MATCH(resource!$CC244,day_wise_sales_data!$A$2:$A$500,0),MATCH(resource!BU$2,INDIRECT("day_wise_sales_data!$B$1:$BZ$1"),0)),0)</f>
        <v>0</v>
      </c>
      <c r="BV244" s="3">
        <f ca="1">IFERROR(INDEX(INDIRECT("day_wise_sales_data!$B$2:$BZ$599"),MATCH(resource!$CC244,day_wise_sales_data!$A$2:$A$500,0),MATCH(resource!BV$2,INDIRECT("day_wise_sales_data!$B$1:$BZ$1"),0)),0)</f>
        <v>3553.28</v>
      </c>
      <c r="BW244" s="3">
        <f ca="1">IFERROR(INDEX(INDIRECT("day_wise_sales_data!$B$2:$BZ$599"),MATCH(resource!$CC244,day_wise_sales_data!$A$2:$A$500,0),MATCH(resource!BW$2,INDIRECT("day_wise_sales_data!$B$1:$BZ$1"),0)),0)</f>
        <v>0</v>
      </c>
      <c r="BX244" s="3">
        <f ca="1">IFERROR(INDEX(INDIRECT("day_wise_sales_data!$B$2:$BZ$599"),MATCH(resource!$CC244,day_wise_sales_data!$A$2:$A$500,0),MATCH(resource!BX$2,INDIRECT("day_wise_sales_data!$B$1:$BZ$1"),0)),0)</f>
        <v>0</v>
      </c>
      <c r="BY244" s="3">
        <f ca="1">IFERROR(INDEX(INDIRECT("day_wise_sales_data!$B$2:$BZ$599"),MATCH(resource!$CC244,day_wise_sales_data!$A$2:$A$500,0),MATCH(resource!BY$2,INDIRECT("day_wise_sales_data!$B$1:$BZ$1"),0)),0)</f>
        <v>0</v>
      </c>
      <c r="BZ244" s="3">
        <f ca="1">IFERROR(INDEX(INDIRECT("day_wise_sales_data!$B$2:$BZ$599"),MATCH(resource!$CC244,day_wise_sales_data!$A$2:$A$500,0),MATCH(resource!BZ$2,INDIRECT("day_wise_sales_data!$B$1:$BZ$1"),0)),0)</f>
        <v>0</v>
      </c>
      <c r="CA244" s="3" t="str">
        <f ca="1">IFERROR(INDEX(INDIRECT("day_wise_sales_data!$B$2:$BZ$599"),MATCH(resource!$CC244,day_wise_sales_data!$A$2:$A$500,0),MATCH(resource!CA$2,INDIRECT("day_wise_sales_data!$B$1:$BZ$1"),0)),0)</f>
        <v>dd</v>
      </c>
      <c r="CC244" s="4" t="str">
        <f>sales_data!H243</f>
        <v>DHK06213</v>
      </c>
      <c r="CD244" s="1">
        <v>242</v>
      </c>
      <c r="CE244" s="1" t="str">
        <f>IF(AQ244=report!$AQ$3,resource!CD244,"")</f>
        <v/>
      </c>
      <c r="CF244" s="5" t="str">
        <f>IFERROR(SMALL($CE$3:$CE$1001,ROWS($CE$3:CE244)),"")</f>
        <v/>
      </c>
      <c r="CH244">
        <f>IFERROR(VLOOKUP($CC244,data_pull!$E$22:$G$700,2,0),0)</f>
        <v>50354.080000000002</v>
      </c>
      <c r="CI244" s="1">
        <f t="shared" si="86"/>
        <v>154</v>
      </c>
      <c r="CJ244" s="1">
        <f t="shared" si="85"/>
        <v>0</v>
      </c>
      <c r="CK244" s="1" t="s">
        <v>1529</v>
      </c>
      <c r="CL244" s="1">
        <f t="shared" si="87"/>
        <v>111</v>
      </c>
      <c r="CM244" s="1" t="str">
        <f>IFERROR(VLOOKUP($CK244,stock_data!$B$3:$W$612,2,0),0)</f>
        <v>MOLUKAT -4 TABLET (EXP)</v>
      </c>
      <c r="CN244" s="1">
        <f>IFERROR(VLOOKUP($CK244,stock_data!$B$3:$W$612,4,0),0)</f>
        <v>0</v>
      </c>
      <c r="CO244" s="1">
        <f>IFERROR(VLOOKUP($CK244,stock_data!$B$3:$W$612,5,0),0)</f>
        <v>103</v>
      </c>
      <c r="CP244" s="3">
        <f t="shared" si="88"/>
        <v>0</v>
      </c>
      <c r="CQ244" s="3">
        <f t="shared" si="89"/>
        <v>0</v>
      </c>
      <c r="CR244" s="1">
        <f>IFERROR(VLOOKUP($CK244,stock_data!$B$3:$W$612,6,0),0)</f>
        <v>0</v>
      </c>
      <c r="CS244" s="1">
        <f>IFERROR(VLOOKUP($CK244,stock_data!$B$3:$W$612,7,0),0)</f>
        <v>0</v>
      </c>
      <c r="CT244" s="1">
        <f>IFERROR(VLOOKUP($CK244,stock_data!$B$3:$W$612,8,0),0)</f>
        <v>0</v>
      </c>
      <c r="CU244" s="1">
        <f>IFERROR(VLOOKUP($CK244,stock_data!$B$3:$W$612,9,0),0)</f>
        <v>0</v>
      </c>
      <c r="CV244" s="1">
        <f>IFERROR(VLOOKUP($CK244,stock_data!$B$3:$W$612,10,0),0)</f>
        <v>0</v>
      </c>
      <c r="CW244" s="1">
        <f>IFERROR(VLOOKUP($CK244,stock_data!$B$3:$W$612,11,0),0)</f>
        <v>0</v>
      </c>
      <c r="CX244" s="1">
        <f>IFERROR(VLOOKUP($CK244,stock_data!$B$3:$W$612,12,0),0)</f>
        <v>0</v>
      </c>
      <c r="CY244" s="1">
        <f>IFERROR(VLOOKUP($CK244,stock_data!$B$3:$W$612,13,0),0)</f>
        <v>0</v>
      </c>
      <c r="CZ244" s="1">
        <f>IFERROR(VLOOKUP($CK244,stock_data!$B$3:$W$612,14,0),0)</f>
        <v>0</v>
      </c>
      <c r="DA244" s="1">
        <f>IFERROR(VLOOKUP($CK244,stock_data!$B$3:$W$612,15,0),0)</f>
        <v>0</v>
      </c>
      <c r="DB244" s="1">
        <f>IFERROR(VLOOKUP($CK244,stock_data!$B$3:$W$612,16,0),0)</f>
        <v>0</v>
      </c>
      <c r="DC244" s="1">
        <f>IFERROR(VLOOKUP($CK244,stock_data!$B$3:$W$612,17,0),0)</f>
        <v>0</v>
      </c>
      <c r="DD244" s="1">
        <f>IFERROR(VLOOKUP($CK244,stock_data!$B$3:$W$612,18,0),0)</f>
        <v>0</v>
      </c>
      <c r="DE244" s="1">
        <f>IFERROR(VLOOKUP($CK244,stock_data!$B$3:$W$612,19,0),0)</f>
        <v>0</v>
      </c>
      <c r="DF244" s="1">
        <f>IFERROR(VLOOKUP($CK244,stock_data!$B$3:$W$612,20,0),0)</f>
        <v>0</v>
      </c>
      <c r="DG244" s="1">
        <f>IFERROR(VLOOKUP($CK244,stock_data!$B$3:$W$612,21,0),0)</f>
        <v>0</v>
      </c>
      <c r="DH244" s="1">
        <f>IFERROR(VLOOKUP($CK244,stock_data!$B$3:$W$612,22,0),0)</f>
        <v>0</v>
      </c>
      <c r="DI244" s="1">
        <f t="shared" si="90"/>
        <v>0</v>
      </c>
      <c r="DJ244" s="1">
        <f t="shared" si="91"/>
        <v>0</v>
      </c>
      <c r="DK244" s="3">
        <f>IFERROR(INDEX(COD_SALES!$B$5:$Z$500,MATCH(resource!$CC244,COD_SALES!$A$5:$A$500,0),MATCH(resource!DK$2,COD_SALES!$B$4:$Z$4,0)),"")</f>
        <v>1</v>
      </c>
      <c r="DL244" s="3">
        <f>IFERROR(INDEX(COD_SALES!$B$5:$Z$500,MATCH(resource!$CC244,COD_SALES!$A$5:$A$500,0),MATCH(resource!DL$2,COD_SALES!$B$4:$Z$4,0)),"")</f>
        <v>0</v>
      </c>
      <c r="DM244" s="3">
        <f>IFERROR(INDEX(COD_SALES!$B$5:$Z$500,MATCH(resource!$CC244,COD_SALES!$A$5:$A$500,0),MATCH(resource!DM$2,COD_SALES!$B$4:$Z$4,0)),"")</f>
        <v>5</v>
      </c>
      <c r="DN244" s="3" t="str">
        <f>IFERROR(INDEX(COD_SALES!$B$5:$Z$500,MATCH(resource!$CC244,COD_SALES!$A$5:$A$500,0),MATCH(resource!DN$2,COD_SALES!$B$4:$Z$4,0)),"")</f>
        <v/>
      </c>
      <c r="DO244" s="3">
        <f>IFERROR(INDEX(COD_SALES!$B$5:$Z$500,MATCH(resource!$CC244,COD_SALES!$A$5:$A$500,0),MATCH(resource!DO$2,COD_SALES!$B$4:$Z$4,0)),"")</f>
        <v>0</v>
      </c>
      <c r="DP244" s="3">
        <f>IFERROR(INDEX(COD_SALES!$B$5:$Z$500,MATCH(resource!$CC244,COD_SALES!$A$5:$A$500,0),MATCH(resource!DP$2,COD_SALES!$B$4:$Z$4,0)),"")</f>
        <v>0</v>
      </c>
      <c r="DQ244" s="3" t="str">
        <f>IFERROR(INDEX(COD_SALES!$B$5:$Z$500,MATCH(resource!$CC244,COD_SALES!$A$5:$A$500,0),MATCH(resource!DQ$2,COD_SALES!$B$4:$Z$4,0)),"")</f>
        <v/>
      </c>
      <c r="DR244" s="3">
        <f>IFERROR(INDEX(COD_SALES!$B$5:$Z$500,MATCH(resource!$CC244,COD_SALES!$A$5:$A$500,0),MATCH(resource!DR$2,COD_SALES!$B$4:$Z$4,0)),"")</f>
        <v>0</v>
      </c>
      <c r="DS244" s="3">
        <f>IFERROR(INDEX(COD_SALES!$B$5:$Z$500,MATCH(resource!$CC244,COD_SALES!$A$5:$A$500,0),MATCH(resource!DS$2,COD_SALES!$B$4:$Z$4,0)),"")</f>
        <v>18</v>
      </c>
      <c r="DT244" s="3">
        <f>IFERROR(INDEX(COD_SALES!$B$5:$Z$500,MATCH(resource!$CC244,COD_SALES!$A$5:$A$500,0),MATCH(resource!DT$2,COD_SALES!$B$4:$Z$4,0)),"")</f>
        <v>0</v>
      </c>
      <c r="DU244" s="3">
        <f>IFERROR(INDEX(COD_SALES!$B$5:$Z$500,MATCH(resource!$CC244,COD_SALES!$A$5:$A$500,0),MATCH(resource!DU$2,COD_SALES!$B$4:$Z$4,0)),"")</f>
        <v>0</v>
      </c>
      <c r="DV244" s="3">
        <f>IFERROR(INDEX(COD_SALES!$B$5:$Z$500,MATCH(resource!$CC244,COD_SALES!$A$5:$A$500,0),MATCH(resource!DV$2,COD_SALES!$B$4:$Z$4,0)),"")</f>
        <v>0</v>
      </c>
      <c r="DW244" s="3">
        <f>IFERROR(INDEX(COD_SALES!$B$5:$Z$500,MATCH(resource!$CC244,COD_SALES!$A$5:$A$500,0),MATCH(resource!DW$2,COD_SALES!$B$4:$Z$4,0)),"")</f>
        <v>16</v>
      </c>
      <c r="DX244" s="3">
        <f>IFERROR(INDEX(COD_SALES!$B$5:$Z$500,MATCH(resource!$CC244,COD_SALES!$A$5:$A$500,0),MATCH(resource!DX$2,COD_SALES!$B$4:$Z$4,0)),"")</f>
        <v>0</v>
      </c>
      <c r="DY244" s="3">
        <f>IFERROR(INDEX(COD_SALES!$B$5:$Z$500,MATCH(resource!$CC244,COD_SALES!$A$5:$A$500,0),MATCH(resource!DY$2,COD_SALES!$B$4:$Z$4,0)),"")</f>
        <v>0</v>
      </c>
      <c r="DZ244" s="3">
        <f>IFERROR(INDEX(COD_SALES!$B$5:$Z$500,MATCH(resource!$CC244,COD_SALES!$A$5:$A$500,0),MATCH(resource!DZ$2,COD_SALES!$B$4:$Z$4,0)),"")</f>
        <v>0</v>
      </c>
      <c r="EA244" s="3">
        <f>IFERROR(INDEX(COD_SALES!$B$5:$Z$500,MATCH(resource!$CC244,COD_SALES!$A$5:$A$500,0),MATCH(resource!EA$2,COD_SALES!$B$4:$Z$4,0)),"")</f>
        <v>0</v>
      </c>
      <c r="EB244" s="3">
        <f t="shared" si="92"/>
        <v>13339.119999999999</v>
      </c>
      <c r="ED244" s="3">
        <f>IFERROR(VLOOKUP($CK244,depot_prod_sales!$B$5:$S$200,3,0),0)</f>
        <v>0</v>
      </c>
      <c r="EE244" s="3">
        <f>IFERROR(VLOOKUP($CK244,depot_prod_sales!$B$5:$S$200,4,0),0)</f>
        <v>0</v>
      </c>
      <c r="EF244" s="3">
        <f>IFERROR(VLOOKUP($CK244,depot_prod_sales!$B$5:$S$200,5,0),0)</f>
        <v>0</v>
      </c>
      <c r="EG244" s="3">
        <f>IFERROR(VLOOKUP($CK244,depot_prod_sales!$B$5:$S$200,6,0),0)</f>
        <v>0</v>
      </c>
      <c r="EH244" s="3">
        <f>IFERROR(VLOOKUP($CK244,depot_prod_sales!$B$5:$S$200,7,0),0)</f>
        <v>0</v>
      </c>
      <c r="EI244" s="3">
        <f>IFERROR(VLOOKUP($CK244,depot_prod_sales!$B$5:$S$200,8,0),0)</f>
        <v>0</v>
      </c>
      <c r="EJ244" s="3">
        <f>IFERROR(VLOOKUP($CK244,depot_prod_sales!$B$5:$S$200,9,0),0)</f>
        <v>0</v>
      </c>
      <c r="EK244" s="3">
        <f>IFERROR(VLOOKUP($CK244,depot_prod_sales!$B$5:$S$200,10,0),0)</f>
        <v>0</v>
      </c>
      <c r="EL244" s="3">
        <f>IFERROR(VLOOKUP($CK244,depot_prod_sales!$B$5:$S$200,11,0),0)</f>
        <v>0</v>
      </c>
      <c r="EM244" s="3">
        <f>IFERROR(VLOOKUP($CK244,depot_prod_sales!$B$5:$S$200,12,0),0)</f>
        <v>0</v>
      </c>
      <c r="EN244" s="3">
        <f>IFERROR(VLOOKUP($CK244,depot_prod_sales!$B$5:$S$200,13,0),0)</f>
        <v>0</v>
      </c>
      <c r="EO244" s="3">
        <f>IFERROR(VLOOKUP($CK244,depot_prod_sales!$B$5:$S$200,14,0),0)</f>
        <v>0</v>
      </c>
      <c r="EP244" s="3">
        <f>IFERROR(VLOOKUP($CK244,depot_prod_sales!$B$5:$S$200,15,0),0)</f>
        <v>0</v>
      </c>
      <c r="EQ244" s="3">
        <f>IFERROR(VLOOKUP($CK244,depot_prod_sales!$B$5:$S$200,16,0),0)</f>
        <v>0</v>
      </c>
      <c r="ER244" s="3">
        <f>IFERROR(VLOOKUP($CK244,depot_prod_sales!$B$5:$S$200,17,0),0)</f>
        <v>0</v>
      </c>
      <c r="ES244" s="3">
        <f>IFERROR(VLOOKUP($CK244,depot_prod_sales!$B$5:$S$200,18,0),0)</f>
        <v>0</v>
      </c>
      <c r="ET244" s="116">
        <f t="shared" si="93"/>
        <v>0</v>
      </c>
      <c r="EU244" s="116">
        <f t="shared" si="94"/>
        <v>0</v>
      </c>
      <c r="EW244" s="3">
        <f>IFERROR(VLOOKUP(CC244,data_pull!$AO$25:$AR$546,2,0),0)</f>
        <v>15</v>
      </c>
      <c r="EX244" s="1">
        <f>IFERROR(VLOOKUP(CC244,data_pull!$AO$25:$AR$546,4,0),0)</f>
        <v>170000</v>
      </c>
    </row>
    <row r="245" spans="13:154" x14ac:dyDescent="0.25"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4" t="str">
        <f>sales_data!B244</f>
        <v>Saiful Islam</v>
      </c>
      <c r="AR245" s="4" t="str">
        <f>sales_data!C244</f>
        <v>Ashraful Islam (FM)</v>
      </c>
      <c r="AS245" s="5" t="str">
        <f t="shared" si="84"/>
        <v/>
      </c>
      <c r="AT245" s="4" t="str">
        <f>sales_data!I244</f>
        <v>Zamal Uddin</v>
      </c>
      <c r="AU245" s="4" t="str">
        <f>sales_data!W244</f>
        <v>Al-Razi Hospital (Pb)</v>
      </c>
      <c r="AV245" s="1">
        <f>sales_data!N244</f>
        <v>47166.8</v>
      </c>
      <c r="AW245" s="1">
        <f>sales_data!P244</f>
        <v>24</v>
      </c>
      <c r="AX245" s="3">
        <f ca="1">IFERROR(INDEX(INDIRECT("day_wise_sales_data!$B$2:$BZ$599"),MATCH(resource!$CC245,day_wise_sales_data!$A$2:$A$500,0),MATCH(resource!AX$2,INDIRECT("day_wise_sales_data!$B$1:$BZ$1"),0)),0)</f>
        <v>0</v>
      </c>
      <c r="AY245" s="3">
        <f ca="1">IFERROR(INDEX(INDIRECT("day_wise_sales_data!$B$2:$BZ$599"),MATCH(resource!$CC245,day_wise_sales_data!$A$2:$A$500,0),MATCH(resource!AY$2,INDIRECT("day_wise_sales_data!$B$1:$BZ$1"),0)),0)</f>
        <v>0</v>
      </c>
      <c r="AZ245" s="3">
        <f ca="1">IFERROR(INDEX(INDIRECT("day_wise_sales_data!$B$2:$BZ$599"),MATCH(resource!$CC245,day_wise_sales_data!$A$2:$A$500,0),MATCH(resource!AZ$2,INDIRECT("day_wise_sales_data!$B$1:$BZ$1"),0)),0)</f>
        <v>0</v>
      </c>
      <c r="BA245" s="3">
        <f ca="1">IFERROR(INDEX(INDIRECT("day_wise_sales_data!$B$2:$BZ$599"),MATCH(resource!$CC245,day_wise_sales_data!$A$2:$A$500,0),MATCH(resource!BA$2,INDIRECT("day_wise_sales_data!$B$1:$BZ$1"),0)),0)</f>
        <v>0</v>
      </c>
      <c r="BB245" s="3">
        <f ca="1">IFERROR(INDEX(INDIRECT("day_wise_sales_data!$B$2:$BZ$599"),MATCH(resource!$CC245,day_wise_sales_data!$A$2:$A$500,0),MATCH(resource!BB$2,INDIRECT("day_wise_sales_data!$B$1:$BZ$1"),0)),0)</f>
        <v>12197.53</v>
      </c>
      <c r="BC245" s="3">
        <f ca="1">IFERROR(INDEX(INDIRECT("day_wise_sales_data!$B$2:$BZ$599"),MATCH(resource!$CC245,day_wise_sales_data!$A$2:$A$500,0),MATCH(resource!BC$2,INDIRECT("day_wise_sales_data!$B$1:$BZ$1"),0)),0)</f>
        <v>0</v>
      </c>
      <c r="BD245" s="3">
        <f ca="1">IFERROR(INDEX(INDIRECT("day_wise_sales_data!$B$2:$BZ$599"),MATCH(resource!$CC245,day_wise_sales_data!$A$2:$A$500,0),MATCH(resource!BD$2,INDIRECT("day_wise_sales_data!$B$1:$BZ$1"),0)),0)</f>
        <v>4679.25</v>
      </c>
      <c r="BE245" s="3">
        <f ca="1">IFERROR(INDEX(INDIRECT("day_wise_sales_data!$B$2:$BZ$599"),MATCH(resource!$CC245,day_wise_sales_data!$A$2:$A$500,0),MATCH(resource!BE$2,INDIRECT("day_wise_sales_data!$B$1:$BZ$1"),0)),0)</f>
        <v>3088.82</v>
      </c>
      <c r="BF245" s="3">
        <f ca="1">IFERROR(INDEX(INDIRECT("day_wise_sales_data!$B$2:$BZ$599"),MATCH(resource!$CC245,day_wise_sales_data!$A$2:$A$500,0),MATCH(resource!BF$2,INDIRECT("day_wise_sales_data!$B$1:$BZ$1"),0)),0)</f>
        <v>0</v>
      </c>
      <c r="BG245" s="3">
        <f ca="1">IFERROR(INDEX(INDIRECT("day_wise_sales_data!$B$2:$BZ$599"),MATCH(resource!$CC245,day_wise_sales_data!$A$2:$A$500,0),MATCH(resource!BG$2,INDIRECT("day_wise_sales_data!$B$1:$BZ$1"),0)),0)</f>
        <v>0</v>
      </c>
      <c r="BH245" s="3">
        <f ca="1">IFERROR(INDEX(INDIRECT("day_wise_sales_data!$B$2:$BZ$599"),MATCH(resource!$CC245,day_wise_sales_data!$A$2:$A$500,0),MATCH(resource!BH$2,INDIRECT("day_wise_sales_data!$B$1:$BZ$1"),0)),0)</f>
        <v>3529.45</v>
      </c>
      <c r="BI245" s="3">
        <f ca="1">IFERROR(INDEX(INDIRECT("day_wise_sales_data!$B$2:$BZ$599"),MATCH(resource!$CC245,day_wise_sales_data!$A$2:$A$500,0),MATCH(resource!BI$2,INDIRECT("day_wise_sales_data!$B$1:$BZ$1"),0)),0)</f>
        <v>530.14</v>
      </c>
      <c r="BJ245" s="3">
        <f ca="1">IFERROR(INDEX(INDIRECT("day_wise_sales_data!$B$2:$BZ$599"),MATCH(resource!$CC245,day_wise_sales_data!$A$2:$A$500,0),MATCH(resource!BJ$2,INDIRECT("day_wise_sales_data!$B$1:$BZ$1"),0)),0)</f>
        <v>0</v>
      </c>
      <c r="BK245" s="3">
        <f ca="1">IFERROR(INDEX(INDIRECT("day_wise_sales_data!$B$2:$BZ$599"),MATCH(resource!$CC245,day_wise_sales_data!$A$2:$A$500,0),MATCH(resource!BK$2,INDIRECT("day_wise_sales_data!$B$1:$BZ$1"),0)),0)</f>
        <v>0</v>
      </c>
      <c r="BL245" s="3">
        <f ca="1">IFERROR(INDEX(INDIRECT("day_wise_sales_data!$B$2:$BZ$599"),MATCH(resource!$CC245,day_wise_sales_data!$A$2:$A$500,0),MATCH(resource!BL$2,INDIRECT("day_wise_sales_data!$B$1:$BZ$1"),0)),0)</f>
        <v>422.43</v>
      </c>
      <c r="BM245" s="3">
        <f ca="1">IFERROR(INDEX(INDIRECT("day_wise_sales_data!$B$2:$BZ$599"),MATCH(resource!$CC245,day_wise_sales_data!$A$2:$A$500,0),MATCH(resource!BM$2,INDIRECT("day_wise_sales_data!$B$1:$BZ$1"),0)),0)</f>
        <v>-538.57000000000005</v>
      </c>
      <c r="BN245" s="3">
        <f ca="1">IFERROR(INDEX(INDIRECT("day_wise_sales_data!$B$2:$BZ$599"),MATCH(resource!$CC245,day_wise_sales_data!$A$2:$A$500,0),MATCH(resource!BN$2,INDIRECT("day_wise_sales_data!$B$1:$BZ$1"),0)),0)</f>
        <v>1848.11</v>
      </c>
      <c r="BO245" s="3">
        <f ca="1">IFERROR(INDEX(INDIRECT("day_wise_sales_data!$B$2:$BZ$599"),MATCH(resource!$CC245,day_wise_sales_data!$A$2:$A$500,0),MATCH(resource!BO$2,INDIRECT("day_wise_sales_data!$B$1:$BZ$1"),0)),0)</f>
        <v>5028.97</v>
      </c>
      <c r="BP245" s="3">
        <f ca="1">IFERROR(INDEX(INDIRECT("day_wise_sales_data!$B$2:$BZ$599"),MATCH(resource!$CC245,day_wise_sales_data!$A$2:$A$500,0),MATCH(resource!BP$2,INDIRECT("day_wise_sales_data!$B$1:$BZ$1"),0)),0)</f>
        <v>1848.11</v>
      </c>
      <c r="BQ245" s="3">
        <f ca="1">IFERROR(INDEX(INDIRECT("day_wise_sales_data!$B$2:$BZ$599"),MATCH(resource!$CC245,day_wise_sales_data!$A$2:$A$500,0),MATCH(resource!BQ$2,INDIRECT("day_wise_sales_data!$B$1:$BZ$1"),0)),0)</f>
        <v>0</v>
      </c>
      <c r="BR245" s="3">
        <f ca="1">IFERROR(INDEX(INDIRECT("day_wise_sales_data!$B$2:$BZ$599"),MATCH(resource!$CC245,day_wise_sales_data!$A$2:$A$500,0),MATCH(resource!BR$2,INDIRECT("day_wise_sales_data!$B$1:$BZ$1"),0)),0)</f>
        <v>0</v>
      </c>
      <c r="BS245" s="3">
        <f ca="1">IFERROR(INDEX(INDIRECT("day_wise_sales_data!$B$2:$BZ$599"),MATCH(resource!$CC245,day_wise_sales_data!$A$2:$A$500,0),MATCH(resource!BS$2,INDIRECT("day_wise_sales_data!$B$1:$BZ$1"),0)),0)</f>
        <v>1691.81</v>
      </c>
      <c r="BT245" s="3">
        <f ca="1">IFERROR(INDEX(INDIRECT("day_wise_sales_data!$B$2:$BZ$599"),MATCH(resource!$CC245,day_wise_sales_data!$A$2:$A$500,0),MATCH(resource!BT$2,INDIRECT("day_wise_sales_data!$B$1:$BZ$1"),0)),0)</f>
        <v>5284.58</v>
      </c>
      <c r="BU245" s="3">
        <f ca="1">IFERROR(INDEX(INDIRECT("day_wise_sales_data!$B$2:$BZ$599"),MATCH(resource!$CC245,day_wise_sales_data!$A$2:$A$500,0),MATCH(resource!BU$2,INDIRECT("day_wise_sales_data!$B$1:$BZ$1"),0)),0)</f>
        <v>7951.75</v>
      </c>
      <c r="BV245" s="3">
        <f ca="1">IFERROR(INDEX(INDIRECT("day_wise_sales_data!$B$2:$BZ$599"),MATCH(resource!$CC245,day_wise_sales_data!$A$2:$A$500,0),MATCH(resource!BV$2,INDIRECT("day_wise_sales_data!$B$1:$BZ$1"),0)),0)</f>
        <v>0</v>
      </c>
      <c r="BW245" s="3">
        <f ca="1">IFERROR(INDEX(INDIRECT("day_wise_sales_data!$B$2:$BZ$599"),MATCH(resource!$CC245,day_wise_sales_data!$A$2:$A$500,0),MATCH(resource!BW$2,INDIRECT("day_wise_sales_data!$B$1:$BZ$1"),0)),0)</f>
        <v>3630.15</v>
      </c>
      <c r="BX245" s="3">
        <f ca="1">IFERROR(INDEX(INDIRECT("day_wise_sales_data!$B$2:$BZ$599"),MATCH(resource!$CC245,day_wise_sales_data!$A$2:$A$500,0),MATCH(resource!BX$2,INDIRECT("day_wise_sales_data!$B$1:$BZ$1"),0)),0)</f>
        <v>0</v>
      </c>
      <c r="BY245" s="3">
        <f ca="1">IFERROR(INDEX(INDIRECT("day_wise_sales_data!$B$2:$BZ$599"),MATCH(resource!$CC245,day_wise_sales_data!$A$2:$A$500,0),MATCH(resource!BY$2,INDIRECT("day_wise_sales_data!$B$1:$BZ$1"),0)),0)</f>
        <v>0</v>
      </c>
      <c r="BZ245" s="3">
        <f ca="1">IFERROR(INDEX(INDIRECT("day_wise_sales_data!$B$2:$BZ$599"),MATCH(resource!$CC245,day_wise_sales_data!$A$2:$A$500,0),MATCH(resource!BZ$2,INDIRECT("day_wise_sales_data!$B$1:$BZ$1"),0)),0)</f>
        <v>1060.28</v>
      </c>
      <c r="CA245" s="3" t="str">
        <f ca="1">IFERROR(INDEX(INDIRECT("day_wise_sales_data!$B$2:$BZ$599"),MATCH(resource!$CC245,day_wise_sales_data!$A$2:$A$500,0),MATCH(resource!CA$2,INDIRECT("day_wise_sales_data!$B$1:$BZ$1"),0)),0)</f>
        <v>dd</v>
      </c>
      <c r="CC245" s="4" t="str">
        <f>sales_data!H244</f>
        <v>DHK02184</v>
      </c>
      <c r="CD245" s="1">
        <v>243</v>
      </c>
      <c r="CE245" s="1" t="str">
        <f>IF(AQ245=report!$AQ$3,resource!CD245,"")</f>
        <v/>
      </c>
      <c r="CF245" s="5" t="str">
        <f>IFERROR(SMALL($CE$3:$CE$1001,ROWS($CE$3:CE245)),"")</f>
        <v/>
      </c>
      <c r="CH245">
        <f>IFERROR(VLOOKUP($CC245,data_pull!$E$22:$G$700,2,0),0)</f>
        <v>47166.8</v>
      </c>
      <c r="CI245" s="1">
        <f t="shared" si="86"/>
        <v>154</v>
      </c>
      <c r="CJ245" s="1">
        <f t="shared" si="85"/>
        <v>49</v>
      </c>
      <c r="CK245" s="1" t="s">
        <v>1531</v>
      </c>
      <c r="CL245" s="1">
        <f t="shared" si="87"/>
        <v>52</v>
      </c>
      <c r="CM245" s="1" t="str">
        <f>IFERROR(VLOOKUP($CK245,stock_data!$B$3:$W$612,2,0),0)</f>
        <v>MOLUKAT-(10) TABLET</v>
      </c>
      <c r="CN245" s="1" t="str">
        <f>IFERROR(VLOOKUP($CK245,stock_data!$B$3:$W$612,4,0),0)</f>
        <v>1x10's</v>
      </c>
      <c r="CO245" s="1">
        <f>IFERROR(VLOOKUP($CK245,stock_data!$B$3:$W$612,5,0),0)</f>
        <v>105.6</v>
      </c>
      <c r="CP245" s="3">
        <f t="shared" si="88"/>
        <v>49</v>
      </c>
      <c r="CQ245" s="3">
        <f t="shared" si="89"/>
        <v>5174.3999999999996</v>
      </c>
      <c r="CR245" s="1">
        <f>IFERROR(VLOOKUP($CK245,stock_data!$B$3:$W$612,6,0),0)</f>
        <v>0</v>
      </c>
      <c r="CS245" s="1">
        <f>IFERROR(VLOOKUP($CK245,stock_data!$B$3:$W$612,7,0),0)</f>
        <v>0</v>
      </c>
      <c r="CT245" s="1">
        <f>IFERROR(VLOOKUP($CK245,stock_data!$B$3:$W$612,8,0),0)</f>
        <v>0</v>
      </c>
      <c r="CU245" s="1">
        <f>IFERROR(VLOOKUP($CK245,stock_data!$B$3:$W$612,9,0),0)</f>
        <v>0</v>
      </c>
      <c r="CV245" s="1">
        <f>IFERROR(VLOOKUP($CK245,stock_data!$B$3:$W$612,10,0),0)</f>
        <v>0</v>
      </c>
      <c r="CW245" s="1">
        <f>IFERROR(VLOOKUP($CK245,stock_data!$B$3:$W$612,11,0),0)</f>
        <v>0</v>
      </c>
      <c r="CX245" s="1">
        <f>IFERROR(VLOOKUP($CK245,stock_data!$B$3:$W$612,12,0),0)</f>
        <v>0</v>
      </c>
      <c r="CY245" s="1">
        <f>IFERROR(VLOOKUP($CK245,stock_data!$B$3:$W$612,13,0),0)</f>
        <v>0</v>
      </c>
      <c r="CZ245" s="1">
        <f>IFERROR(VLOOKUP($CK245,stock_data!$B$3:$W$612,14,0),0)</f>
        <v>0</v>
      </c>
      <c r="DA245" s="1">
        <f>IFERROR(VLOOKUP($CK245,stock_data!$B$3:$W$612,15,0),0)</f>
        <v>0</v>
      </c>
      <c r="DB245" s="1">
        <f>IFERROR(VLOOKUP($CK245,stock_data!$B$3:$W$612,16,0),0)</f>
        <v>0</v>
      </c>
      <c r="DC245" s="1">
        <f>IFERROR(VLOOKUP($CK245,stock_data!$B$3:$W$612,17,0),0)</f>
        <v>0</v>
      </c>
      <c r="DD245" s="1">
        <f>IFERROR(VLOOKUP($CK245,stock_data!$B$3:$W$612,18,0),0)</f>
        <v>0</v>
      </c>
      <c r="DE245" s="1">
        <f>IFERROR(VLOOKUP($CK245,stock_data!$B$3:$W$612,19,0),0)</f>
        <v>0</v>
      </c>
      <c r="DF245" s="1">
        <f>IFERROR(VLOOKUP($CK245,stock_data!$B$3:$W$612,20,0),0)</f>
        <v>0</v>
      </c>
      <c r="DG245" s="1">
        <f>IFERROR(VLOOKUP($CK245,stock_data!$B$3:$W$612,21,0),0)</f>
        <v>0</v>
      </c>
      <c r="DH245" s="1">
        <f>IFERROR(VLOOKUP($CK245,stock_data!$B$3:$W$612,22,0),0)</f>
        <v>0</v>
      </c>
      <c r="DI245" s="1">
        <f t="shared" si="90"/>
        <v>0</v>
      </c>
      <c r="DJ245" s="1">
        <f t="shared" si="91"/>
        <v>0</v>
      </c>
      <c r="DK245" s="3">
        <f>IFERROR(INDEX(COD_SALES!$B$5:$Z$500,MATCH(resource!$CC245,COD_SALES!$A$5:$A$500,0),MATCH(resource!DK$2,COD_SALES!$B$4:$Z$4,0)),"")</f>
        <v>2</v>
      </c>
      <c r="DL245" s="3">
        <f>IFERROR(INDEX(COD_SALES!$B$5:$Z$500,MATCH(resource!$CC245,COD_SALES!$A$5:$A$500,0),MATCH(resource!DL$2,COD_SALES!$B$4:$Z$4,0)),"")</f>
        <v>0</v>
      </c>
      <c r="DM245" s="3">
        <f>IFERROR(INDEX(COD_SALES!$B$5:$Z$500,MATCH(resource!$CC245,COD_SALES!$A$5:$A$500,0),MATCH(resource!DM$2,COD_SALES!$B$4:$Z$4,0)),"")</f>
        <v>0</v>
      </c>
      <c r="DN245" s="3" t="str">
        <f>IFERROR(INDEX(COD_SALES!$B$5:$Z$500,MATCH(resource!$CC245,COD_SALES!$A$5:$A$500,0),MATCH(resource!DN$2,COD_SALES!$B$4:$Z$4,0)),"")</f>
        <v/>
      </c>
      <c r="DO245" s="3">
        <f>IFERROR(INDEX(COD_SALES!$B$5:$Z$500,MATCH(resource!$CC245,COD_SALES!$A$5:$A$500,0),MATCH(resource!DO$2,COD_SALES!$B$4:$Z$4,0)),"")</f>
        <v>0</v>
      </c>
      <c r="DP245" s="3">
        <f>IFERROR(INDEX(COD_SALES!$B$5:$Z$500,MATCH(resource!$CC245,COD_SALES!$A$5:$A$500,0),MATCH(resource!DP$2,COD_SALES!$B$4:$Z$4,0)),"")</f>
        <v>0</v>
      </c>
      <c r="DQ245" s="3" t="str">
        <f>IFERROR(INDEX(COD_SALES!$B$5:$Z$500,MATCH(resource!$CC245,COD_SALES!$A$5:$A$500,0),MATCH(resource!DQ$2,COD_SALES!$B$4:$Z$4,0)),"")</f>
        <v/>
      </c>
      <c r="DR245" s="3">
        <f>IFERROR(INDEX(COD_SALES!$B$5:$Z$500,MATCH(resource!$CC245,COD_SALES!$A$5:$A$500,0),MATCH(resource!DR$2,COD_SALES!$B$4:$Z$4,0)),"")</f>
        <v>0</v>
      </c>
      <c r="DS245" s="3">
        <f>IFERROR(INDEX(COD_SALES!$B$5:$Z$500,MATCH(resource!$CC245,COD_SALES!$A$5:$A$500,0),MATCH(resource!DS$2,COD_SALES!$B$4:$Z$4,0)),"")</f>
        <v>46</v>
      </c>
      <c r="DT245" s="3">
        <f>IFERROR(INDEX(COD_SALES!$B$5:$Z$500,MATCH(resource!$CC245,COD_SALES!$A$5:$A$500,0),MATCH(resource!DT$2,COD_SALES!$B$4:$Z$4,0)),"")</f>
        <v>0</v>
      </c>
      <c r="DU245" s="3">
        <f>IFERROR(INDEX(COD_SALES!$B$5:$Z$500,MATCH(resource!$CC245,COD_SALES!$A$5:$A$500,0),MATCH(resource!DU$2,COD_SALES!$B$4:$Z$4,0)),"")</f>
        <v>0</v>
      </c>
      <c r="DV245" s="3">
        <f>IFERROR(INDEX(COD_SALES!$B$5:$Z$500,MATCH(resource!$CC245,COD_SALES!$A$5:$A$500,0),MATCH(resource!DV$2,COD_SALES!$B$4:$Z$4,0)),"")</f>
        <v>0</v>
      </c>
      <c r="DW245" s="3">
        <f>IFERROR(INDEX(COD_SALES!$B$5:$Z$500,MATCH(resource!$CC245,COD_SALES!$A$5:$A$500,0),MATCH(resource!DW$2,COD_SALES!$B$4:$Z$4,0)),"")</f>
        <v>15</v>
      </c>
      <c r="DX245" s="3">
        <f>IFERROR(INDEX(COD_SALES!$B$5:$Z$500,MATCH(resource!$CC245,COD_SALES!$A$5:$A$500,0),MATCH(resource!DX$2,COD_SALES!$B$4:$Z$4,0)),"")</f>
        <v>0</v>
      </c>
      <c r="DY245" s="3">
        <f>IFERROR(INDEX(COD_SALES!$B$5:$Z$500,MATCH(resource!$CC245,COD_SALES!$A$5:$A$500,0),MATCH(resource!DY$2,COD_SALES!$B$4:$Z$4,0)),"")</f>
        <v>1</v>
      </c>
      <c r="DZ245" s="3">
        <f>IFERROR(INDEX(COD_SALES!$B$5:$Z$500,MATCH(resource!$CC245,COD_SALES!$A$5:$A$500,0),MATCH(resource!DZ$2,COD_SALES!$B$4:$Z$4,0)),"")</f>
        <v>0</v>
      </c>
      <c r="EA245" s="3">
        <f>IFERROR(INDEX(COD_SALES!$B$5:$Z$500,MATCH(resource!$CC245,COD_SALES!$A$5:$A$500,0),MATCH(resource!EA$2,COD_SALES!$B$4:$Z$4,0)),"")</f>
        <v>1</v>
      </c>
      <c r="EB245" s="3">
        <f t="shared" si="92"/>
        <v>18608.73</v>
      </c>
      <c r="ED245" s="3">
        <f>IFERROR(VLOOKUP($CK245,depot_prod_sales!$B$5:$S$200,3,0),0)</f>
        <v>0</v>
      </c>
      <c r="EE245" s="3">
        <f>IFERROR(VLOOKUP($CK245,depot_prod_sales!$B$5:$S$200,4,0),0)</f>
        <v>0</v>
      </c>
      <c r="EF245" s="3">
        <f>IFERROR(VLOOKUP($CK245,depot_prod_sales!$B$5:$S$200,5,0),0)</f>
        <v>0</v>
      </c>
      <c r="EG245" s="3">
        <f>IFERROR(VLOOKUP($CK245,depot_prod_sales!$B$5:$S$200,6,0),0)</f>
        <v>0</v>
      </c>
      <c r="EH245" s="3">
        <f>IFERROR(VLOOKUP($CK245,depot_prod_sales!$B$5:$S$200,7,0),0)</f>
        <v>0</v>
      </c>
      <c r="EI245" s="3">
        <f>IFERROR(VLOOKUP($CK245,depot_prod_sales!$B$5:$S$200,8,0),0)</f>
        <v>0</v>
      </c>
      <c r="EJ245" s="3">
        <f>IFERROR(VLOOKUP($CK245,depot_prod_sales!$B$5:$S$200,9,0),0)</f>
        <v>0</v>
      </c>
      <c r="EK245" s="3">
        <f>IFERROR(VLOOKUP($CK245,depot_prod_sales!$B$5:$S$200,10,0),0)</f>
        <v>0</v>
      </c>
      <c r="EL245" s="3">
        <f>IFERROR(VLOOKUP($CK245,depot_prod_sales!$B$5:$S$200,11,0),0)</f>
        <v>0</v>
      </c>
      <c r="EM245" s="3">
        <f>IFERROR(VLOOKUP($CK245,depot_prod_sales!$B$5:$S$200,12,0),0)</f>
        <v>0</v>
      </c>
      <c r="EN245" s="3">
        <f>IFERROR(VLOOKUP($CK245,depot_prod_sales!$B$5:$S$200,13,0),0)</f>
        <v>0</v>
      </c>
      <c r="EO245" s="3">
        <f>IFERROR(VLOOKUP($CK245,depot_prod_sales!$B$5:$S$200,14,0),0)</f>
        <v>0</v>
      </c>
      <c r="EP245" s="3">
        <f>IFERROR(VLOOKUP($CK245,depot_prod_sales!$B$5:$S$200,15,0),0)</f>
        <v>0</v>
      </c>
      <c r="EQ245" s="3">
        <f>IFERROR(VLOOKUP($CK245,depot_prod_sales!$B$5:$S$200,16,0),0)</f>
        <v>0</v>
      </c>
      <c r="ER245" s="3">
        <f>IFERROR(VLOOKUP($CK245,depot_prod_sales!$B$5:$S$200,17,0),0)</f>
        <v>0</v>
      </c>
      <c r="ES245" s="3">
        <f>IFERROR(VLOOKUP($CK245,depot_prod_sales!$B$5:$S$200,18,0),0)</f>
        <v>0</v>
      </c>
      <c r="ET245" s="116">
        <f t="shared" si="93"/>
        <v>0</v>
      </c>
      <c r="EU245" s="116">
        <f t="shared" si="94"/>
        <v>0</v>
      </c>
      <c r="EW245" s="3">
        <f>IFERROR(VLOOKUP(CC245,data_pull!$AO$25:$AR$546,2,0),0)</f>
        <v>19</v>
      </c>
      <c r="EX245" s="1">
        <f>IFERROR(VLOOKUP(CC245,data_pull!$AO$25:$AR$546,4,0),0)</f>
        <v>1700000</v>
      </c>
    </row>
    <row r="246" spans="13:154" x14ac:dyDescent="0.25"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4" t="str">
        <f>sales_data!B245</f>
        <v>Saiful Islam</v>
      </c>
      <c r="AR246" s="4" t="str">
        <f>sales_data!C245</f>
        <v>Habibur Rahman</v>
      </c>
      <c r="AS246" s="5" t="str">
        <f t="shared" si="84"/>
        <v>Habibur Rahman</v>
      </c>
      <c r="AT246" s="4" t="str">
        <f>sales_data!I245</f>
        <v>Hasan Al Mamun Siam</v>
      </c>
      <c r="AU246" s="4" t="str">
        <f>sales_data!W245</f>
        <v>Kuril (Cb)</v>
      </c>
      <c r="AV246" s="1">
        <f>sales_data!N245</f>
        <v>65259.360000000001</v>
      </c>
      <c r="AW246" s="1">
        <f>sales_data!P245</f>
        <v>22</v>
      </c>
      <c r="AX246" s="3">
        <f ca="1">IFERROR(INDEX(INDIRECT("day_wise_sales_data!$B$2:$BZ$599"),MATCH(resource!$CC246,day_wise_sales_data!$A$2:$A$500,0),MATCH(resource!AX$2,INDIRECT("day_wise_sales_data!$B$1:$BZ$1"),0)),0)</f>
        <v>0</v>
      </c>
      <c r="AY246" s="3">
        <f ca="1">IFERROR(INDEX(INDIRECT("day_wise_sales_data!$B$2:$BZ$599"),MATCH(resource!$CC246,day_wise_sales_data!$A$2:$A$500,0),MATCH(resource!AY$2,INDIRECT("day_wise_sales_data!$B$1:$BZ$1"),0)),0)</f>
        <v>0</v>
      </c>
      <c r="AZ246" s="3">
        <f ca="1">IFERROR(INDEX(INDIRECT("day_wise_sales_data!$B$2:$BZ$599"),MATCH(resource!$CC246,day_wise_sales_data!$A$2:$A$500,0),MATCH(resource!AZ$2,INDIRECT("day_wise_sales_data!$B$1:$BZ$1"),0)),0)</f>
        <v>0</v>
      </c>
      <c r="BA246" s="3">
        <f ca="1">IFERROR(INDEX(INDIRECT("day_wise_sales_data!$B$2:$BZ$599"),MATCH(resource!$CC246,day_wise_sales_data!$A$2:$A$500,0),MATCH(resource!BA$2,INDIRECT("day_wise_sales_data!$B$1:$BZ$1"),0)),0)</f>
        <v>0</v>
      </c>
      <c r="BB246" s="3">
        <f ca="1">IFERROR(INDEX(INDIRECT("day_wise_sales_data!$B$2:$BZ$599"),MATCH(resource!$CC246,day_wise_sales_data!$A$2:$A$500,0),MATCH(resource!BB$2,INDIRECT("day_wise_sales_data!$B$1:$BZ$1"),0)),0)</f>
        <v>0</v>
      </c>
      <c r="BC246" s="3">
        <f ca="1">IFERROR(INDEX(INDIRECT("day_wise_sales_data!$B$2:$BZ$599"),MATCH(resource!$CC246,day_wise_sales_data!$A$2:$A$500,0),MATCH(resource!BC$2,INDIRECT("day_wise_sales_data!$B$1:$BZ$1"),0)),0)</f>
        <v>0</v>
      </c>
      <c r="BD246" s="3">
        <f ca="1">IFERROR(INDEX(INDIRECT("day_wise_sales_data!$B$2:$BZ$599"),MATCH(resource!$CC246,day_wise_sales_data!$A$2:$A$500,0),MATCH(resource!BD$2,INDIRECT("day_wise_sales_data!$B$1:$BZ$1"),0)),0)</f>
        <v>0</v>
      </c>
      <c r="BE246" s="3">
        <f ca="1">IFERROR(INDEX(INDIRECT("day_wise_sales_data!$B$2:$BZ$599"),MATCH(resource!$CC246,day_wise_sales_data!$A$2:$A$500,0),MATCH(resource!BE$2,INDIRECT("day_wise_sales_data!$B$1:$BZ$1"),0)),0)</f>
        <v>0</v>
      </c>
      <c r="BF246" s="3">
        <f ca="1">IFERROR(INDEX(INDIRECT("day_wise_sales_data!$B$2:$BZ$599"),MATCH(resource!$CC246,day_wise_sales_data!$A$2:$A$500,0),MATCH(resource!BF$2,INDIRECT("day_wise_sales_data!$B$1:$BZ$1"),0)),0)</f>
        <v>0</v>
      </c>
      <c r="BG246" s="3">
        <f ca="1">IFERROR(INDEX(INDIRECT("day_wise_sales_data!$B$2:$BZ$599"),MATCH(resource!$CC246,day_wise_sales_data!$A$2:$A$500,0),MATCH(resource!BG$2,INDIRECT("day_wise_sales_data!$B$1:$BZ$1"),0)),0)</f>
        <v>0</v>
      </c>
      <c r="BH246" s="3">
        <f ca="1">IFERROR(INDEX(INDIRECT("day_wise_sales_data!$B$2:$BZ$599"),MATCH(resource!$CC246,day_wise_sales_data!$A$2:$A$500,0),MATCH(resource!BH$2,INDIRECT("day_wise_sales_data!$B$1:$BZ$1"),0)),0)</f>
        <v>0</v>
      </c>
      <c r="BI246" s="3">
        <f ca="1">IFERROR(INDEX(INDIRECT("day_wise_sales_data!$B$2:$BZ$599"),MATCH(resource!$CC246,day_wise_sales_data!$A$2:$A$500,0),MATCH(resource!BI$2,INDIRECT("day_wise_sales_data!$B$1:$BZ$1"),0)),0)</f>
        <v>0</v>
      </c>
      <c r="BJ246" s="3">
        <f ca="1">IFERROR(INDEX(INDIRECT("day_wise_sales_data!$B$2:$BZ$599"),MATCH(resource!$CC246,day_wise_sales_data!$A$2:$A$500,0),MATCH(resource!BJ$2,INDIRECT("day_wise_sales_data!$B$1:$BZ$1"),0)),0)</f>
        <v>0</v>
      </c>
      <c r="BK246" s="3">
        <f ca="1">IFERROR(INDEX(INDIRECT("day_wise_sales_data!$B$2:$BZ$599"),MATCH(resource!$CC246,day_wise_sales_data!$A$2:$A$500,0),MATCH(resource!BK$2,INDIRECT("day_wise_sales_data!$B$1:$BZ$1"),0)),0)</f>
        <v>0</v>
      </c>
      <c r="BL246" s="3">
        <f ca="1">IFERROR(INDEX(INDIRECT("day_wise_sales_data!$B$2:$BZ$599"),MATCH(resource!$CC246,day_wise_sales_data!$A$2:$A$500,0),MATCH(resource!BL$2,INDIRECT("day_wise_sales_data!$B$1:$BZ$1"),0)),0)</f>
        <v>0</v>
      </c>
      <c r="BM246" s="3">
        <f ca="1">IFERROR(INDEX(INDIRECT("day_wise_sales_data!$B$2:$BZ$599"),MATCH(resource!$CC246,day_wise_sales_data!$A$2:$A$500,0),MATCH(resource!BM$2,INDIRECT("day_wise_sales_data!$B$1:$BZ$1"),0)),0)</f>
        <v>0</v>
      </c>
      <c r="BN246" s="3">
        <f ca="1">IFERROR(INDEX(INDIRECT("day_wise_sales_data!$B$2:$BZ$599"),MATCH(resource!$CC246,day_wise_sales_data!$A$2:$A$500,0),MATCH(resource!BN$2,INDIRECT("day_wise_sales_data!$B$1:$BZ$1"),0)),0)</f>
        <v>5030.74</v>
      </c>
      <c r="BO246" s="3">
        <f ca="1">IFERROR(INDEX(INDIRECT("day_wise_sales_data!$B$2:$BZ$599"),MATCH(resource!$CC246,day_wise_sales_data!$A$2:$A$500,0),MATCH(resource!BO$2,INDIRECT("day_wise_sales_data!$B$1:$BZ$1"),0)),0)</f>
        <v>2519.06</v>
      </c>
      <c r="BP246" s="3">
        <f ca="1">IFERROR(INDEX(INDIRECT("day_wise_sales_data!$B$2:$BZ$599"),MATCH(resource!$CC246,day_wise_sales_data!$A$2:$A$500,0),MATCH(resource!BP$2,INDIRECT("day_wise_sales_data!$B$1:$BZ$1"),0)),0)</f>
        <v>14859.77</v>
      </c>
      <c r="BQ246" s="3">
        <f ca="1">IFERROR(INDEX(INDIRECT("day_wise_sales_data!$B$2:$BZ$599"),MATCH(resource!$CC246,day_wise_sales_data!$A$2:$A$500,0),MATCH(resource!BQ$2,INDIRECT("day_wise_sales_data!$B$1:$BZ$1"),0)),0)</f>
        <v>0</v>
      </c>
      <c r="BR246" s="3">
        <f ca="1">IFERROR(INDEX(INDIRECT("day_wise_sales_data!$B$2:$BZ$599"),MATCH(resource!$CC246,day_wise_sales_data!$A$2:$A$500,0),MATCH(resource!BR$2,INDIRECT("day_wise_sales_data!$B$1:$BZ$1"),0)),0)</f>
        <v>4763.01</v>
      </c>
      <c r="BS246" s="3">
        <f ca="1">IFERROR(INDEX(INDIRECT("day_wise_sales_data!$B$2:$BZ$599"),MATCH(resource!$CC246,day_wise_sales_data!$A$2:$A$500,0),MATCH(resource!BS$2,INDIRECT("day_wise_sales_data!$B$1:$BZ$1"),0)),0)</f>
        <v>11038.33</v>
      </c>
      <c r="BT246" s="3">
        <f ca="1">IFERROR(INDEX(INDIRECT("day_wise_sales_data!$B$2:$BZ$599"),MATCH(resource!$CC246,day_wise_sales_data!$A$2:$A$500,0),MATCH(resource!BT$2,INDIRECT("day_wise_sales_data!$B$1:$BZ$1"),0)),0)</f>
        <v>2217.73</v>
      </c>
      <c r="BU246" s="3">
        <f ca="1">IFERROR(INDEX(INDIRECT("day_wise_sales_data!$B$2:$BZ$599"),MATCH(resource!$CC246,day_wise_sales_data!$A$2:$A$500,0),MATCH(resource!BU$2,INDIRECT("day_wise_sales_data!$B$1:$BZ$1"),0)),0)</f>
        <v>12324.75</v>
      </c>
      <c r="BV246" s="3">
        <f ca="1">IFERROR(INDEX(INDIRECT("day_wise_sales_data!$B$2:$BZ$599"),MATCH(resource!$CC246,day_wise_sales_data!$A$2:$A$500,0),MATCH(resource!BV$2,INDIRECT("day_wise_sales_data!$B$1:$BZ$1"),0)),0)</f>
        <v>530.14</v>
      </c>
      <c r="BW246" s="3">
        <f ca="1">IFERROR(INDEX(INDIRECT("day_wise_sales_data!$B$2:$BZ$599"),MATCH(resource!$CC246,day_wise_sales_data!$A$2:$A$500,0),MATCH(resource!BW$2,INDIRECT("day_wise_sales_data!$B$1:$BZ$1"),0)),0)</f>
        <v>11975.83</v>
      </c>
      <c r="BX246" s="3">
        <f ca="1">IFERROR(INDEX(INDIRECT("day_wise_sales_data!$B$2:$BZ$599"),MATCH(resource!$CC246,day_wise_sales_data!$A$2:$A$500,0),MATCH(resource!BX$2,INDIRECT("day_wise_sales_data!$B$1:$BZ$1"),0)),0)</f>
        <v>0</v>
      </c>
      <c r="BY246" s="3">
        <f ca="1">IFERROR(INDEX(INDIRECT("day_wise_sales_data!$B$2:$BZ$599"),MATCH(resource!$CC246,day_wise_sales_data!$A$2:$A$500,0),MATCH(resource!BY$2,INDIRECT("day_wise_sales_data!$B$1:$BZ$1"),0)),0)</f>
        <v>0</v>
      </c>
      <c r="BZ246" s="3">
        <f ca="1">IFERROR(INDEX(INDIRECT("day_wise_sales_data!$B$2:$BZ$599"),MATCH(resource!$CC246,day_wise_sales_data!$A$2:$A$500,0),MATCH(resource!BZ$2,INDIRECT("day_wise_sales_data!$B$1:$BZ$1"),0)),0)</f>
        <v>0</v>
      </c>
      <c r="CA246" s="3" t="str">
        <f ca="1">IFERROR(INDEX(INDIRECT("day_wise_sales_data!$B$2:$BZ$599"),MATCH(resource!$CC246,day_wise_sales_data!$A$2:$A$500,0),MATCH(resource!CA$2,INDIRECT("day_wise_sales_data!$B$1:$BZ$1"),0)),0)</f>
        <v>dd</v>
      </c>
      <c r="CC246" s="4" t="str">
        <f>sales_data!H245</f>
        <v>DHK06214</v>
      </c>
      <c r="CD246" s="1">
        <v>244</v>
      </c>
      <c r="CE246" s="1" t="str">
        <f>IF(AQ246=report!$AQ$3,resource!CD246,"")</f>
        <v/>
      </c>
      <c r="CF246" s="5" t="str">
        <f>IFERROR(SMALL($CE$3:$CE$1001,ROWS($CE$3:CE246)),"")</f>
        <v/>
      </c>
      <c r="CH246">
        <f>IFERROR(VLOOKUP($CC246,data_pull!$E$22:$G$700,2,0),0)</f>
        <v>65259.360000000001</v>
      </c>
      <c r="CI246" s="1">
        <f t="shared" si="86"/>
        <v>24</v>
      </c>
      <c r="CJ246" s="1">
        <f t="shared" si="85"/>
        <v>0</v>
      </c>
      <c r="CK246" s="1" t="s">
        <v>1533</v>
      </c>
      <c r="CL246" s="1">
        <f t="shared" si="87"/>
        <v>111</v>
      </c>
      <c r="CM246" s="1" t="str">
        <f>IFERROR(VLOOKUP($CK246,stock_data!$B$3:$W$612,2,0),0)</f>
        <v>MOLUKAT-10 TABLET</v>
      </c>
      <c r="CN246" s="1" t="str">
        <f>IFERROR(VLOOKUP($CK246,stock_data!$B$3:$W$612,4,0),0)</f>
        <v>2x10's</v>
      </c>
      <c r="CO246" s="1">
        <f>IFERROR(VLOOKUP($CK246,stock_data!$B$3:$W$612,5,0),0)</f>
        <v>246.4</v>
      </c>
      <c r="CP246" s="3">
        <f t="shared" si="88"/>
        <v>0</v>
      </c>
      <c r="CQ246" s="3">
        <f t="shared" si="89"/>
        <v>0</v>
      </c>
      <c r="CR246" s="1">
        <f>IFERROR(VLOOKUP($CK246,stock_data!$B$3:$W$612,6,0),0)</f>
        <v>78</v>
      </c>
      <c r="CS246" s="1">
        <f>IFERROR(VLOOKUP($CK246,stock_data!$B$3:$W$612,7,0),0)</f>
        <v>294</v>
      </c>
      <c r="CT246" s="1">
        <f>IFERROR(VLOOKUP($CK246,stock_data!$B$3:$W$612,8,0),0)</f>
        <v>275</v>
      </c>
      <c r="CU246" s="1">
        <f>IFERROR(VLOOKUP($CK246,stock_data!$B$3:$W$612,9,0),0)</f>
        <v>0</v>
      </c>
      <c r="CV246" s="1">
        <f>IFERROR(VLOOKUP($CK246,stock_data!$B$3:$W$612,10,0),0)</f>
        <v>420</v>
      </c>
      <c r="CW246" s="1">
        <f>IFERROR(VLOOKUP($CK246,stock_data!$B$3:$W$612,11,0),0)</f>
        <v>85</v>
      </c>
      <c r="CX246" s="1">
        <f>IFERROR(VLOOKUP($CK246,stock_data!$B$3:$W$612,12,0),0)</f>
        <v>297</v>
      </c>
      <c r="CY246" s="1">
        <f>IFERROR(VLOOKUP($CK246,stock_data!$B$3:$W$612,13,0),0)</f>
        <v>46</v>
      </c>
      <c r="CZ246" s="1">
        <f>IFERROR(VLOOKUP($CK246,stock_data!$B$3:$W$612,14,0),0)</f>
        <v>156</v>
      </c>
      <c r="DA246" s="1">
        <f>IFERROR(VLOOKUP($CK246,stock_data!$B$3:$W$612,15,0),0)</f>
        <v>246</v>
      </c>
      <c r="DB246" s="1">
        <f>IFERROR(VLOOKUP($CK246,stock_data!$B$3:$W$612,16,0),0)</f>
        <v>168</v>
      </c>
      <c r="DC246" s="1">
        <f>IFERROR(VLOOKUP($CK246,stock_data!$B$3:$W$612,17,0),0)</f>
        <v>226</v>
      </c>
      <c r="DD246" s="1">
        <f>IFERROR(VLOOKUP($CK246,stock_data!$B$3:$W$612,18,0),0)</f>
        <v>55</v>
      </c>
      <c r="DE246" s="1">
        <f>IFERROR(VLOOKUP($CK246,stock_data!$B$3:$W$612,19,0),0)</f>
        <v>243</v>
      </c>
      <c r="DF246" s="1">
        <f>IFERROR(VLOOKUP($CK246,stock_data!$B$3:$W$612,20,0),0)</f>
        <v>32</v>
      </c>
      <c r="DG246" s="1">
        <f>IFERROR(VLOOKUP($CK246,stock_data!$B$3:$W$612,21,0),0)</f>
        <v>50</v>
      </c>
      <c r="DH246" s="1">
        <f>IFERROR(VLOOKUP($CK246,stock_data!$B$3:$W$612,22,0),0)</f>
        <v>49</v>
      </c>
      <c r="DI246" s="1">
        <f t="shared" si="90"/>
        <v>2720</v>
      </c>
      <c r="DJ246" s="1">
        <f t="shared" si="91"/>
        <v>670208</v>
      </c>
      <c r="DK246" s="3">
        <f>IFERROR(INDEX(COD_SALES!$B$5:$Z$500,MATCH(resource!$CC246,COD_SALES!$A$5:$A$500,0),MATCH(resource!DK$2,COD_SALES!$B$4:$Z$4,0)),"")</f>
        <v>0</v>
      </c>
      <c r="DL246" s="3">
        <f>IFERROR(INDEX(COD_SALES!$B$5:$Z$500,MATCH(resource!$CC246,COD_SALES!$A$5:$A$500,0),MATCH(resource!DL$2,COD_SALES!$B$4:$Z$4,0)),"")</f>
        <v>0</v>
      </c>
      <c r="DM246" s="3">
        <f>IFERROR(INDEX(COD_SALES!$B$5:$Z$500,MATCH(resource!$CC246,COD_SALES!$A$5:$A$500,0),MATCH(resource!DM$2,COD_SALES!$B$4:$Z$4,0)),"")</f>
        <v>0</v>
      </c>
      <c r="DN246" s="3" t="str">
        <f>IFERROR(INDEX(COD_SALES!$B$5:$Z$500,MATCH(resource!$CC246,COD_SALES!$A$5:$A$500,0),MATCH(resource!DN$2,COD_SALES!$B$4:$Z$4,0)),"")</f>
        <v/>
      </c>
      <c r="DO246" s="3">
        <f>IFERROR(INDEX(COD_SALES!$B$5:$Z$500,MATCH(resource!$CC246,COD_SALES!$A$5:$A$500,0),MATCH(resource!DO$2,COD_SALES!$B$4:$Z$4,0)),"")</f>
        <v>0</v>
      </c>
      <c r="DP246" s="3">
        <f>IFERROR(INDEX(COD_SALES!$B$5:$Z$500,MATCH(resource!$CC246,COD_SALES!$A$5:$A$500,0),MATCH(resource!DP$2,COD_SALES!$B$4:$Z$4,0)),"")</f>
        <v>0</v>
      </c>
      <c r="DQ246" s="3" t="str">
        <f>IFERROR(INDEX(COD_SALES!$B$5:$Z$500,MATCH(resource!$CC246,COD_SALES!$A$5:$A$500,0),MATCH(resource!DQ$2,COD_SALES!$B$4:$Z$4,0)),"")</f>
        <v/>
      </c>
      <c r="DR246" s="3">
        <f>IFERROR(INDEX(COD_SALES!$B$5:$Z$500,MATCH(resource!$CC246,COD_SALES!$A$5:$A$500,0),MATCH(resource!DR$2,COD_SALES!$B$4:$Z$4,0)),"")</f>
        <v>0</v>
      </c>
      <c r="DS246" s="3">
        <f>IFERROR(INDEX(COD_SALES!$B$5:$Z$500,MATCH(resource!$CC246,COD_SALES!$A$5:$A$500,0),MATCH(resource!DS$2,COD_SALES!$B$4:$Z$4,0)),"")</f>
        <v>14</v>
      </c>
      <c r="DT246" s="3">
        <f>IFERROR(INDEX(COD_SALES!$B$5:$Z$500,MATCH(resource!$CC246,COD_SALES!$A$5:$A$500,0),MATCH(resource!DT$2,COD_SALES!$B$4:$Z$4,0)),"")</f>
        <v>0</v>
      </c>
      <c r="DU246" s="3">
        <f>IFERROR(INDEX(COD_SALES!$B$5:$Z$500,MATCH(resource!$CC246,COD_SALES!$A$5:$A$500,0),MATCH(resource!DU$2,COD_SALES!$B$4:$Z$4,0)),"")</f>
        <v>0</v>
      </c>
      <c r="DV246" s="3">
        <f>IFERROR(INDEX(COD_SALES!$B$5:$Z$500,MATCH(resource!$CC246,COD_SALES!$A$5:$A$500,0),MATCH(resource!DV$2,COD_SALES!$B$4:$Z$4,0)),"")</f>
        <v>0</v>
      </c>
      <c r="DW246" s="3">
        <f>IFERROR(INDEX(COD_SALES!$B$5:$Z$500,MATCH(resource!$CC246,COD_SALES!$A$5:$A$500,0),MATCH(resource!DW$2,COD_SALES!$B$4:$Z$4,0)),"")</f>
        <v>17</v>
      </c>
      <c r="DX246" s="3">
        <f>IFERROR(INDEX(COD_SALES!$B$5:$Z$500,MATCH(resource!$CC246,COD_SALES!$A$5:$A$500,0),MATCH(resource!DX$2,COD_SALES!$B$4:$Z$4,0)),"")</f>
        <v>0</v>
      </c>
      <c r="DY246" s="3">
        <f>IFERROR(INDEX(COD_SALES!$B$5:$Z$500,MATCH(resource!$CC246,COD_SALES!$A$5:$A$500,0),MATCH(resource!DY$2,COD_SALES!$B$4:$Z$4,0)),"")</f>
        <v>0</v>
      </c>
      <c r="DZ246" s="3">
        <f>IFERROR(INDEX(COD_SALES!$B$5:$Z$500,MATCH(resource!$CC246,COD_SALES!$A$5:$A$500,0),MATCH(resource!DZ$2,COD_SALES!$B$4:$Z$4,0)),"")</f>
        <v>0</v>
      </c>
      <c r="EA246" s="3">
        <f>IFERROR(INDEX(COD_SALES!$B$5:$Z$500,MATCH(resource!$CC246,COD_SALES!$A$5:$A$500,0),MATCH(resource!EA$2,COD_SALES!$B$4:$Z$4,0)),"")</f>
        <v>0</v>
      </c>
      <c r="EB246" s="3">
        <f t="shared" si="92"/>
        <v>11969.32</v>
      </c>
      <c r="ED246" s="3">
        <f>IFERROR(VLOOKUP($CK246,depot_prod_sales!$B$5:$S$200,3,0),0)</f>
        <v>163</v>
      </c>
      <c r="EE246" s="3">
        <f>IFERROR(VLOOKUP($CK246,depot_prod_sales!$B$5:$S$200,4,0),0)</f>
        <v>160</v>
      </c>
      <c r="EF246" s="3">
        <f>IFERROR(VLOOKUP($CK246,depot_prod_sales!$B$5:$S$200,5,0),0)</f>
        <v>95</v>
      </c>
      <c r="EG246" s="3">
        <f>IFERROR(VLOOKUP($CK246,depot_prod_sales!$B$5:$S$200,6,0),0)</f>
        <v>63</v>
      </c>
      <c r="EH246" s="3">
        <f>IFERROR(VLOOKUP($CK246,depot_prod_sales!$B$5:$S$200,7,0),0)</f>
        <v>54</v>
      </c>
      <c r="EI246" s="3">
        <f>IFERROR(VLOOKUP($CK246,depot_prod_sales!$B$5:$S$200,8,0),0)</f>
        <v>281</v>
      </c>
      <c r="EJ246" s="3">
        <f>IFERROR(VLOOKUP($CK246,depot_prod_sales!$B$5:$S$200,9,0),0)</f>
        <v>135</v>
      </c>
      <c r="EK246" s="3">
        <f>IFERROR(VLOOKUP($CK246,depot_prod_sales!$B$5:$S$200,10,0),0)</f>
        <v>103</v>
      </c>
      <c r="EL246" s="3">
        <f>IFERROR(VLOOKUP($CK246,depot_prod_sales!$B$5:$S$200,11,0),0)</f>
        <v>16</v>
      </c>
      <c r="EM246" s="3">
        <f>IFERROR(VLOOKUP($CK246,depot_prod_sales!$B$5:$S$200,12,0),0)</f>
        <v>125</v>
      </c>
      <c r="EN246" s="3">
        <f>IFERROR(VLOOKUP($CK246,depot_prod_sales!$B$5:$S$200,13,0),0)</f>
        <v>156</v>
      </c>
      <c r="EO246" s="3">
        <f>IFERROR(VLOOKUP($CK246,depot_prod_sales!$B$5:$S$200,14,0),0)</f>
        <v>123</v>
      </c>
      <c r="EP246" s="3">
        <f>IFERROR(VLOOKUP($CK246,depot_prod_sales!$B$5:$S$200,15,0),0)</f>
        <v>11</v>
      </c>
      <c r="EQ246" s="3">
        <f>IFERROR(VLOOKUP($CK246,depot_prod_sales!$B$5:$S$200,16,0),0)</f>
        <v>168</v>
      </c>
      <c r="ER246" s="3">
        <f>IFERROR(VLOOKUP($CK246,depot_prod_sales!$B$5:$S$200,17,0),0)</f>
        <v>132</v>
      </c>
      <c r="ES246" s="3">
        <f>IFERROR(VLOOKUP($CK246,depot_prod_sales!$B$5:$S$200,18,0),0)</f>
        <v>101</v>
      </c>
      <c r="ET246" s="116">
        <f t="shared" si="93"/>
        <v>1886</v>
      </c>
      <c r="EU246" s="116">
        <f t="shared" si="94"/>
        <v>464710.40000000002</v>
      </c>
      <c r="EW246" s="3">
        <f>IFERROR(VLOOKUP(CC246,data_pull!$AO$25:$AR$546,2,0),0)</f>
        <v>9</v>
      </c>
      <c r="EX246" s="1">
        <f>IFERROR(VLOOKUP(CC246,data_pull!$AO$25:$AR$546,4,0),0)</f>
        <v>170000</v>
      </c>
    </row>
    <row r="247" spans="13:154" x14ac:dyDescent="0.25"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4" t="str">
        <f>sales_data!B246</f>
        <v>Saiful Islam</v>
      </c>
      <c r="AR247" s="4" t="str">
        <f>sales_data!C246</f>
        <v>Habibur Rahman</v>
      </c>
      <c r="AS247" s="5" t="str">
        <f t="shared" si="84"/>
        <v/>
      </c>
      <c r="AT247" s="4" t="str">
        <f>sales_data!I246</f>
        <v>Masudur Rahman-2</v>
      </c>
      <c r="AU247" s="4" t="str">
        <f>sales_data!W246</f>
        <v>Sector-4 (Uttara) (Cb)</v>
      </c>
      <c r="AV247" s="1">
        <f>sales_data!N246</f>
        <v>159215.57999999999</v>
      </c>
      <c r="AW247" s="1">
        <f>sales_data!P246</f>
        <v>51</v>
      </c>
      <c r="AX247" s="3">
        <f ca="1">IFERROR(INDEX(INDIRECT("day_wise_sales_data!$B$2:$BZ$599"),MATCH(resource!$CC247,day_wise_sales_data!$A$2:$A$500,0),MATCH(resource!AX$2,INDIRECT("day_wise_sales_data!$B$1:$BZ$1"),0)),0)</f>
        <v>0</v>
      </c>
      <c r="AY247" s="3">
        <f ca="1">IFERROR(INDEX(INDIRECT("day_wise_sales_data!$B$2:$BZ$599"),MATCH(resource!$CC247,day_wise_sales_data!$A$2:$A$500,0),MATCH(resource!AY$2,INDIRECT("day_wise_sales_data!$B$1:$BZ$1"),0)),0)</f>
        <v>3824.75</v>
      </c>
      <c r="AZ247" s="3">
        <f ca="1">IFERROR(INDEX(INDIRECT("day_wise_sales_data!$B$2:$BZ$599"),MATCH(resource!$CC247,day_wise_sales_data!$A$2:$A$500,0),MATCH(resource!AZ$2,INDIRECT("day_wise_sales_data!$B$1:$BZ$1"),0)),0)</f>
        <v>0</v>
      </c>
      <c r="BA247" s="3">
        <f ca="1">IFERROR(INDEX(INDIRECT("day_wise_sales_data!$B$2:$BZ$599"),MATCH(resource!$CC247,day_wise_sales_data!$A$2:$A$500,0),MATCH(resource!BA$2,INDIRECT("day_wise_sales_data!$B$1:$BZ$1"),0)),0)</f>
        <v>5004.1099999999997</v>
      </c>
      <c r="BB247" s="3">
        <f ca="1">IFERROR(INDEX(INDIRECT("day_wise_sales_data!$B$2:$BZ$599"),MATCH(resource!$CC247,day_wise_sales_data!$A$2:$A$500,0),MATCH(resource!BB$2,INDIRECT("day_wise_sales_data!$B$1:$BZ$1"),0)),0)</f>
        <v>6810</v>
      </c>
      <c r="BC247" s="3">
        <f ca="1">IFERROR(INDEX(INDIRECT("day_wise_sales_data!$B$2:$BZ$599"),MATCH(resource!$CC247,day_wise_sales_data!$A$2:$A$500,0),MATCH(resource!BC$2,INDIRECT("day_wise_sales_data!$B$1:$BZ$1"),0)),0)</f>
        <v>0</v>
      </c>
      <c r="BD247" s="3">
        <f ca="1">IFERROR(INDEX(INDIRECT("day_wise_sales_data!$B$2:$BZ$599"),MATCH(resource!$CC247,day_wise_sales_data!$A$2:$A$500,0),MATCH(resource!BD$2,INDIRECT("day_wise_sales_data!$B$1:$BZ$1"),0)),0)</f>
        <v>1390</v>
      </c>
      <c r="BE247" s="3">
        <f ca="1">IFERROR(INDEX(INDIRECT("day_wise_sales_data!$B$2:$BZ$599"),MATCH(resource!$CC247,day_wise_sales_data!$A$2:$A$500,0),MATCH(resource!BE$2,INDIRECT("day_wise_sales_data!$B$1:$BZ$1"),0)),0)</f>
        <v>2780</v>
      </c>
      <c r="BF247" s="3">
        <f ca="1">IFERROR(INDEX(INDIRECT("day_wise_sales_data!$B$2:$BZ$599"),MATCH(resource!$CC247,day_wise_sales_data!$A$2:$A$500,0),MATCH(resource!BF$2,INDIRECT("day_wise_sales_data!$B$1:$BZ$1"),0)),0)</f>
        <v>7389.22</v>
      </c>
      <c r="BG247" s="3">
        <f ca="1">IFERROR(INDEX(INDIRECT("day_wise_sales_data!$B$2:$BZ$599"),MATCH(resource!$CC247,day_wise_sales_data!$A$2:$A$500,0),MATCH(resource!BG$2,INDIRECT("day_wise_sales_data!$B$1:$BZ$1"),0)),0)</f>
        <v>4200.24</v>
      </c>
      <c r="BH247" s="3">
        <f ca="1">IFERROR(INDEX(INDIRECT("day_wise_sales_data!$B$2:$BZ$599"),MATCH(resource!$CC247,day_wise_sales_data!$A$2:$A$500,0),MATCH(resource!BH$2,INDIRECT("day_wise_sales_data!$B$1:$BZ$1"),0)),0)</f>
        <v>1445.42</v>
      </c>
      <c r="BI247" s="3">
        <f ca="1">IFERROR(INDEX(INDIRECT("day_wise_sales_data!$B$2:$BZ$599"),MATCH(resource!$CC247,day_wise_sales_data!$A$2:$A$500,0),MATCH(resource!BI$2,INDIRECT("day_wise_sales_data!$B$1:$BZ$1"),0)),0)</f>
        <v>1320</v>
      </c>
      <c r="BJ247" s="3">
        <f ca="1">IFERROR(INDEX(INDIRECT("day_wise_sales_data!$B$2:$BZ$599"),MATCH(resource!$CC247,day_wise_sales_data!$A$2:$A$500,0),MATCH(resource!BJ$2,INDIRECT("day_wise_sales_data!$B$1:$BZ$1"),0)),0)</f>
        <v>0</v>
      </c>
      <c r="BK247" s="3">
        <f ca="1">IFERROR(INDEX(INDIRECT("day_wise_sales_data!$B$2:$BZ$599"),MATCH(resource!$CC247,day_wise_sales_data!$A$2:$A$500,0),MATCH(resource!BK$2,INDIRECT("day_wise_sales_data!$B$1:$BZ$1"),0)),0)</f>
        <v>14665.98</v>
      </c>
      <c r="BL247" s="3">
        <f ca="1">IFERROR(INDEX(INDIRECT("day_wise_sales_data!$B$2:$BZ$599"),MATCH(resource!$CC247,day_wise_sales_data!$A$2:$A$500,0),MATCH(resource!BL$2,INDIRECT("day_wise_sales_data!$B$1:$BZ$1"),0)),0)</f>
        <v>1850.14</v>
      </c>
      <c r="BM247" s="3">
        <f ca="1">IFERROR(INDEX(INDIRECT("day_wise_sales_data!$B$2:$BZ$599"),MATCH(resource!$CC247,day_wise_sales_data!$A$2:$A$500,0),MATCH(resource!BM$2,INDIRECT("day_wise_sales_data!$B$1:$BZ$1"),0)),0)</f>
        <v>5288.32</v>
      </c>
      <c r="BN247" s="3">
        <f ca="1">IFERROR(INDEX(INDIRECT("day_wise_sales_data!$B$2:$BZ$599"),MATCH(resource!$CC247,day_wise_sales_data!$A$2:$A$500,0),MATCH(resource!BN$2,INDIRECT("day_wise_sales_data!$B$1:$BZ$1"),0)),0)</f>
        <v>8224.11</v>
      </c>
      <c r="BO247" s="3">
        <f ca="1">IFERROR(INDEX(INDIRECT("day_wise_sales_data!$B$2:$BZ$599"),MATCH(resource!$CC247,day_wise_sales_data!$A$2:$A$500,0),MATCH(resource!BO$2,INDIRECT("day_wise_sales_data!$B$1:$BZ$1"),0)),0)</f>
        <v>530.14</v>
      </c>
      <c r="BP247" s="3">
        <f ca="1">IFERROR(INDEX(INDIRECT("day_wise_sales_data!$B$2:$BZ$599"),MATCH(resource!$CC247,day_wise_sales_data!$A$2:$A$500,0),MATCH(resource!BP$2,INDIRECT("day_wise_sales_data!$B$1:$BZ$1"),0)),0)</f>
        <v>926.7</v>
      </c>
      <c r="BQ247" s="3">
        <f ca="1">IFERROR(INDEX(INDIRECT("day_wise_sales_data!$B$2:$BZ$599"),MATCH(resource!$CC247,day_wise_sales_data!$A$2:$A$500,0),MATCH(resource!BQ$2,INDIRECT("day_wise_sales_data!$B$1:$BZ$1"),0)),0)</f>
        <v>0</v>
      </c>
      <c r="BR247" s="3">
        <f ca="1">IFERROR(INDEX(INDIRECT("day_wise_sales_data!$B$2:$BZ$599"),MATCH(resource!$CC247,day_wise_sales_data!$A$2:$A$500,0),MATCH(resource!BR$2,INDIRECT("day_wise_sales_data!$B$1:$BZ$1"),0)),0)</f>
        <v>2563.04</v>
      </c>
      <c r="BS247" s="3">
        <f ca="1">IFERROR(INDEX(INDIRECT("day_wise_sales_data!$B$2:$BZ$599"),MATCH(resource!$CC247,day_wise_sales_data!$A$2:$A$500,0),MATCH(resource!BS$2,INDIRECT("day_wise_sales_data!$B$1:$BZ$1"),0)),0)</f>
        <v>1108.8599999999999</v>
      </c>
      <c r="BT247" s="3">
        <f ca="1">IFERROR(INDEX(INDIRECT("day_wise_sales_data!$B$2:$BZ$599"),MATCH(resource!$CC247,day_wise_sales_data!$A$2:$A$500,0),MATCH(resource!BT$2,INDIRECT("day_wise_sales_data!$B$1:$BZ$1"),0)),0)</f>
        <v>37097.24</v>
      </c>
      <c r="BU247" s="3">
        <f ca="1">IFERROR(INDEX(INDIRECT("day_wise_sales_data!$B$2:$BZ$599"),MATCH(resource!$CC247,day_wise_sales_data!$A$2:$A$500,0),MATCH(resource!BU$2,INDIRECT("day_wise_sales_data!$B$1:$BZ$1"),0)),0)</f>
        <v>10791.6</v>
      </c>
      <c r="BV247" s="3">
        <f ca="1">IFERROR(INDEX(INDIRECT("day_wise_sales_data!$B$2:$BZ$599"),MATCH(resource!$CC247,day_wise_sales_data!$A$2:$A$500,0),MATCH(resource!BV$2,INDIRECT("day_wise_sales_data!$B$1:$BZ$1"),0)),0)</f>
        <v>2304.8200000000002</v>
      </c>
      <c r="BW247" s="3">
        <f ca="1">IFERROR(INDEX(INDIRECT("day_wise_sales_data!$B$2:$BZ$599"),MATCH(resource!$CC247,day_wise_sales_data!$A$2:$A$500,0),MATCH(resource!BW$2,INDIRECT("day_wise_sales_data!$B$1:$BZ$1"),0)),0)</f>
        <v>2513.23</v>
      </c>
      <c r="BX247" s="3">
        <f ca="1">IFERROR(INDEX(INDIRECT("day_wise_sales_data!$B$2:$BZ$599"),MATCH(resource!$CC247,day_wise_sales_data!$A$2:$A$500,0),MATCH(resource!BX$2,INDIRECT("day_wise_sales_data!$B$1:$BZ$1"),0)),0)</f>
        <v>0</v>
      </c>
      <c r="BY247" s="3">
        <f ca="1">IFERROR(INDEX(INDIRECT("day_wise_sales_data!$B$2:$BZ$599"),MATCH(resource!$CC247,day_wise_sales_data!$A$2:$A$500,0),MATCH(resource!BY$2,INDIRECT("day_wise_sales_data!$B$1:$BZ$1"),0)),0)</f>
        <v>3894.14</v>
      </c>
      <c r="BZ247" s="3">
        <f ca="1">IFERROR(INDEX(INDIRECT("day_wise_sales_data!$B$2:$BZ$599"),MATCH(resource!$CC247,day_wise_sales_data!$A$2:$A$500,0),MATCH(resource!BZ$2,INDIRECT("day_wise_sales_data!$B$1:$BZ$1"),0)),0)</f>
        <v>38379.53</v>
      </c>
      <c r="CA247" s="3" t="str">
        <f ca="1">IFERROR(INDEX(INDIRECT("day_wise_sales_data!$B$2:$BZ$599"),MATCH(resource!$CC247,day_wise_sales_data!$A$2:$A$500,0),MATCH(resource!CA$2,INDIRECT("day_wise_sales_data!$B$1:$BZ$1"),0)),0)</f>
        <v>dd</v>
      </c>
      <c r="CC247" s="4" t="str">
        <f>sales_data!H246</f>
        <v>DHK062010</v>
      </c>
      <c r="CD247" s="1">
        <v>245</v>
      </c>
      <c r="CE247" s="1" t="str">
        <f>IF(AQ247=report!$AQ$3,resource!CD247,"")</f>
        <v/>
      </c>
      <c r="CF247" s="5" t="str">
        <f>IFERROR(SMALL($CE$3:$CE$1001,ROWS($CE$3:CE247)),"")</f>
        <v/>
      </c>
      <c r="CH247">
        <f>IFERROR(VLOOKUP($CC247,data_pull!$E$22:$G$700,2,0),0)</f>
        <v>159215.57999999999</v>
      </c>
      <c r="CI247" s="1">
        <f t="shared" si="86"/>
        <v>134</v>
      </c>
      <c r="CJ247" s="1">
        <f t="shared" si="85"/>
        <v>1</v>
      </c>
      <c r="CK247" s="1" t="s">
        <v>1535</v>
      </c>
      <c r="CL247" s="1">
        <f t="shared" si="87"/>
        <v>99</v>
      </c>
      <c r="CM247" s="1" t="str">
        <f>IFERROR(VLOOKUP($CK247,stock_data!$B$3:$W$612,2,0),0)</f>
        <v>MOLUKAT-4 TABLET</v>
      </c>
      <c r="CN247" s="1" t="str">
        <f>IFERROR(VLOOKUP($CK247,stock_data!$B$3:$W$612,4,0),0)</f>
        <v>2x10's</v>
      </c>
      <c r="CO247" s="1">
        <f>IFERROR(VLOOKUP($CK247,stock_data!$B$3:$W$612,5,0),0)</f>
        <v>106</v>
      </c>
      <c r="CP247" s="3">
        <f t="shared" si="88"/>
        <v>1</v>
      </c>
      <c r="CQ247" s="3">
        <f t="shared" si="89"/>
        <v>106</v>
      </c>
      <c r="CR247" s="1">
        <f>IFERROR(VLOOKUP($CK247,stock_data!$B$3:$W$612,6,0),0)</f>
        <v>0</v>
      </c>
      <c r="CS247" s="1">
        <f>IFERROR(VLOOKUP($CK247,stock_data!$B$3:$W$612,7,0),0)</f>
        <v>0</v>
      </c>
      <c r="CT247" s="1">
        <f>IFERROR(VLOOKUP($CK247,stock_data!$B$3:$W$612,8,0),0)</f>
        <v>0</v>
      </c>
      <c r="CU247" s="1">
        <f>IFERROR(VLOOKUP($CK247,stock_data!$B$3:$W$612,9,0),0)</f>
        <v>0</v>
      </c>
      <c r="CV247" s="1">
        <f>IFERROR(VLOOKUP($CK247,stock_data!$B$3:$W$612,10,0),0)</f>
        <v>0</v>
      </c>
      <c r="CW247" s="1">
        <f>IFERROR(VLOOKUP($CK247,stock_data!$B$3:$W$612,11,0),0)</f>
        <v>0</v>
      </c>
      <c r="CX247" s="1">
        <f>IFERROR(VLOOKUP($CK247,stock_data!$B$3:$W$612,12,0),0)</f>
        <v>0</v>
      </c>
      <c r="CY247" s="1">
        <f>IFERROR(VLOOKUP($CK247,stock_data!$B$3:$W$612,13,0),0)</f>
        <v>0</v>
      </c>
      <c r="CZ247" s="1">
        <f>IFERROR(VLOOKUP($CK247,stock_data!$B$3:$W$612,14,0),0)</f>
        <v>2</v>
      </c>
      <c r="DA247" s="1">
        <f>IFERROR(VLOOKUP($CK247,stock_data!$B$3:$W$612,15,0),0)</f>
        <v>0</v>
      </c>
      <c r="DB247" s="1">
        <f>IFERROR(VLOOKUP($CK247,stock_data!$B$3:$W$612,16,0),0)</f>
        <v>0</v>
      </c>
      <c r="DC247" s="1">
        <f>IFERROR(VLOOKUP($CK247,stock_data!$B$3:$W$612,17,0),0)</f>
        <v>0</v>
      </c>
      <c r="DD247" s="1">
        <f>IFERROR(VLOOKUP($CK247,stock_data!$B$3:$W$612,18,0),0)</f>
        <v>0</v>
      </c>
      <c r="DE247" s="1">
        <f>IFERROR(VLOOKUP($CK247,stock_data!$B$3:$W$612,19,0),0)</f>
        <v>0</v>
      </c>
      <c r="DF247" s="1">
        <f>IFERROR(VLOOKUP($CK247,stock_data!$B$3:$W$612,20,0),0)</f>
        <v>0</v>
      </c>
      <c r="DG247" s="1">
        <f>IFERROR(VLOOKUP($CK247,stock_data!$B$3:$W$612,21,0),0)</f>
        <v>0</v>
      </c>
      <c r="DH247" s="1">
        <f>IFERROR(VLOOKUP($CK247,stock_data!$B$3:$W$612,22,0),0)</f>
        <v>0</v>
      </c>
      <c r="DI247" s="1">
        <f t="shared" si="90"/>
        <v>2</v>
      </c>
      <c r="DJ247" s="1">
        <f t="shared" si="91"/>
        <v>212</v>
      </c>
      <c r="DK247" s="3">
        <f>IFERROR(INDEX(COD_SALES!$B$5:$Z$500,MATCH(resource!$CC247,COD_SALES!$A$5:$A$500,0),MATCH(resource!DK$2,COD_SALES!$B$4:$Z$4,0)),"")</f>
        <v>1</v>
      </c>
      <c r="DL247" s="3">
        <f>IFERROR(INDEX(COD_SALES!$B$5:$Z$500,MATCH(resource!$CC247,COD_SALES!$A$5:$A$500,0),MATCH(resource!DL$2,COD_SALES!$B$4:$Z$4,0)),"")</f>
        <v>0</v>
      </c>
      <c r="DM247" s="3">
        <f>IFERROR(INDEX(COD_SALES!$B$5:$Z$500,MATCH(resource!$CC247,COD_SALES!$A$5:$A$500,0),MATCH(resource!DM$2,COD_SALES!$B$4:$Z$4,0)),"")</f>
        <v>1</v>
      </c>
      <c r="DN247" s="3" t="str">
        <f>IFERROR(INDEX(COD_SALES!$B$5:$Z$500,MATCH(resource!$CC247,COD_SALES!$A$5:$A$500,0),MATCH(resource!DN$2,COD_SALES!$B$4:$Z$4,0)),"")</f>
        <v/>
      </c>
      <c r="DO247" s="3">
        <f>IFERROR(INDEX(COD_SALES!$B$5:$Z$500,MATCH(resource!$CC247,COD_SALES!$A$5:$A$500,0),MATCH(resource!DO$2,COD_SALES!$B$4:$Z$4,0)),"")</f>
        <v>0</v>
      </c>
      <c r="DP247" s="3">
        <f>IFERROR(INDEX(COD_SALES!$B$5:$Z$500,MATCH(resource!$CC247,COD_SALES!$A$5:$A$500,0),MATCH(resource!DP$2,COD_SALES!$B$4:$Z$4,0)),"")</f>
        <v>0</v>
      </c>
      <c r="DQ247" s="3" t="str">
        <f>IFERROR(INDEX(COD_SALES!$B$5:$Z$500,MATCH(resource!$CC247,COD_SALES!$A$5:$A$500,0),MATCH(resource!DQ$2,COD_SALES!$B$4:$Z$4,0)),"")</f>
        <v/>
      </c>
      <c r="DR247" s="3">
        <f>IFERROR(INDEX(COD_SALES!$B$5:$Z$500,MATCH(resource!$CC247,COD_SALES!$A$5:$A$500,0),MATCH(resource!DR$2,COD_SALES!$B$4:$Z$4,0)),"")</f>
        <v>0</v>
      </c>
      <c r="DS247" s="3">
        <f>IFERROR(INDEX(COD_SALES!$B$5:$Z$500,MATCH(resource!$CC247,COD_SALES!$A$5:$A$500,0),MATCH(resource!DS$2,COD_SALES!$B$4:$Z$4,0)),"")</f>
        <v>18</v>
      </c>
      <c r="DT247" s="3">
        <f>IFERROR(INDEX(COD_SALES!$B$5:$Z$500,MATCH(resource!$CC247,COD_SALES!$A$5:$A$500,0),MATCH(resource!DT$2,COD_SALES!$B$4:$Z$4,0)),"")</f>
        <v>0</v>
      </c>
      <c r="DU247" s="3">
        <f>IFERROR(INDEX(COD_SALES!$B$5:$Z$500,MATCH(resource!$CC247,COD_SALES!$A$5:$A$500,0),MATCH(resource!DU$2,COD_SALES!$B$4:$Z$4,0)),"")</f>
        <v>9</v>
      </c>
      <c r="DV247" s="3">
        <f>IFERROR(INDEX(COD_SALES!$B$5:$Z$500,MATCH(resource!$CC247,COD_SALES!$A$5:$A$500,0),MATCH(resource!DV$2,COD_SALES!$B$4:$Z$4,0)),"")</f>
        <v>0</v>
      </c>
      <c r="DW247" s="3">
        <f>IFERROR(INDEX(COD_SALES!$B$5:$Z$500,MATCH(resource!$CC247,COD_SALES!$A$5:$A$500,0),MATCH(resource!DW$2,COD_SALES!$B$4:$Z$4,0)),"")</f>
        <v>20</v>
      </c>
      <c r="DX247" s="3">
        <f>IFERROR(INDEX(COD_SALES!$B$5:$Z$500,MATCH(resource!$CC247,COD_SALES!$A$5:$A$500,0),MATCH(resource!DX$2,COD_SALES!$B$4:$Z$4,0)),"")</f>
        <v>1</v>
      </c>
      <c r="DY247" s="3">
        <f>IFERROR(INDEX(COD_SALES!$B$5:$Z$500,MATCH(resource!$CC247,COD_SALES!$A$5:$A$500,0),MATCH(resource!DY$2,COD_SALES!$B$4:$Z$4,0)),"")</f>
        <v>3</v>
      </c>
      <c r="DZ247" s="3">
        <f>IFERROR(INDEX(COD_SALES!$B$5:$Z$500,MATCH(resource!$CC247,COD_SALES!$A$5:$A$500,0),MATCH(resource!DZ$2,COD_SALES!$B$4:$Z$4,0)),"")</f>
        <v>0</v>
      </c>
      <c r="EA247" s="3">
        <f>IFERROR(INDEX(COD_SALES!$B$5:$Z$500,MATCH(resource!$CC247,COD_SALES!$A$5:$A$500,0),MATCH(resource!EA$2,COD_SALES!$B$4:$Z$4,0)),"")</f>
        <v>2</v>
      </c>
      <c r="EB247" s="3">
        <f t="shared" si="92"/>
        <v>18020.82</v>
      </c>
      <c r="ED247" s="3">
        <f>IFERROR(VLOOKUP($CK247,depot_prod_sales!$B$5:$S$200,3,0),0)</f>
        <v>0</v>
      </c>
      <c r="EE247" s="3">
        <f>IFERROR(VLOOKUP($CK247,depot_prod_sales!$B$5:$S$200,4,0),0)</f>
        <v>0</v>
      </c>
      <c r="EF247" s="3">
        <f>IFERROR(VLOOKUP($CK247,depot_prod_sales!$B$5:$S$200,5,0),0)</f>
        <v>0</v>
      </c>
      <c r="EG247" s="3">
        <f>IFERROR(VLOOKUP($CK247,depot_prod_sales!$B$5:$S$200,6,0),0)</f>
        <v>0</v>
      </c>
      <c r="EH247" s="3">
        <f>IFERROR(VLOOKUP($CK247,depot_prod_sales!$B$5:$S$200,7,0),0)</f>
        <v>0</v>
      </c>
      <c r="EI247" s="3">
        <f>IFERROR(VLOOKUP($CK247,depot_prod_sales!$B$5:$S$200,8,0),0)</f>
        <v>0</v>
      </c>
      <c r="EJ247" s="3">
        <f>IFERROR(VLOOKUP($CK247,depot_prod_sales!$B$5:$S$200,9,0),0)</f>
        <v>0</v>
      </c>
      <c r="EK247" s="3">
        <f>IFERROR(VLOOKUP($CK247,depot_prod_sales!$B$5:$S$200,10,0),0)</f>
        <v>0</v>
      </c>
      <c r="EL247" s="3">
        <f>IFERROR(VLOOKUP($CK247,depot_prod_sales!$B$5:$S$200,11,0),0)</f>
        <v>0</v>
      </c>
      <c r="EM247" s="3">
        <f>IFERROR(VLOOKUP($CK247,depot_prod_sales!$B$5:$S$200,12,0),0)</f>
        <v>0</v>
      </c>
      <c r="EN247" s="3">
        <f>IFERROR(VLOOKUP($CK247,depot_prod_sales!$B$5:$S$200,13,0),0)</f>
        <v>0</v>
      </c>
      <c r="EO247" s="3">
        <f>IFERROR(VLOOKUP($CK247,depot_prod_sales!$B$5:$S$200,14,0),0)</f>
        <v>0</v>
      </c>
      <c r="EP247" s="3">
        <f>IFERROR(VLOOKUP($CK247,depot_prod_sales!$B$5:$S$200,15,0),0)</f>
        <v>0</v>
      </c>
      <c r="EQ247" s="3">
        <f>IFERROR(VLOOKUP($CK247,depot_prod_sales!$B$5:$S$200,16,0),0)</f>
        <v>0</v>
      </c>
      <c r="ER247" s="3">
        <f>IFERROR(VLOOKUP($CK247,depot_prod_sales!$B$5:$S$200,17,0),0)</f>
        <v>0</v>
      </c>
      <c r="ES247" s="3">
        <f>IFERROR(VLOOKUP($CK247,depot_prod_sales!$B$5:$S$200,18,0),0)</f>
        <v>0</v>
      </c>
      <c r="ET247" s="116">
        <f t="shared" si="93"/>
        <v>0</v>
      </c>
      <c r="EU247" s="116">
        <f t="shared" si="94"/>
        <v>0</v>
      </c>
      <c r="EW247" s="3">
        <f>IFERROR(VLOOKUP(CC247,data_pull!$AO$25:$AR$546,2,0),0)</f>
        <v>20</v>
      </c>
      <c r="EX247" s="1">
        <f>IFERROR(VLOOKUP(CC247,data_pull!$AO$25:$AR$546,4,0),0)</f>
        <v>170000</v>
      </c>
    </row>
    <row r="248" spans="13:154" x14ac:dyDescent="0.25"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4" t="str">
        <f>sales_data!B247</f>
        <v>Saiful Islam</v>
      </c>
      <c r="AR248" s="4" t="str">
        <f>sales_data!C247</f>
        <v>Habibur Rahman</v>
      </c>
      <c r="AS248" s="5" t="str">
        <f t="shared" si="84"/>
        <v/>
      </c>
      <c r="AT248" s="4" t="str">
        <f>sales_data!I247</f>
        <v>Motahar Hossain</v>
      </c>
      <c r="AU248" s="4" t="str">
        <f>sales_data!W247</f>
        <v>Kamarpara (Cb)</v>
      </c>
      <c r="AV248" s="1">
        <f>sales_data!N247</f>
        <v>121225.29</v>
      </c>
      <c r="AW248" s="1">
        <f>sales_data!P247</f>
        <v>81</v>
      </c>
      <c r="AX248" s="3">
        <f ca="1">IFERROR(INDEX(INDIRECT("day_wise_sales_data!$B$2:$BZ$599"),MATCH(resource!$CC248,day_wise_sales_data!$A$2:$A$500,0),MATCH(resource!AX$2,INDIRECT("day_wise_sales_data!$B$1:$BZ$1"),0)),0)</f>
        <v>0</v>
      </c>
      <c r="AY248" s="3">
        <f ca="1">IFERROR(INDEX(INDIRECT("day_wise_sales_data!$B$2:$BZ$599"),MATCH(resource!$CC248,day_wise_sales_data!$A$2:$A$500,0),MATCH(resource!AY$2,INDIRECT("day_wise_sales_data!$B$1:$BZ$1"),0)),0)</f>
        <v>6603.23</v>
      </c>
      <c r="AZ248" s="3">
        <f ca="1">IFERROR(INDEX(INDIRECT("day_wise_sales_data!$B$2:$BZ$599"),MATCH(resource!$CC248,day_wise_sales_data!$A$2:$A$500,0),MATCH(resource!AZ$2,INDIRECT("day_wise_sales_data!$B$1:$BZ$1"),0)),0)</f>
        <v>0</v>
      </c>
      <c r="BA248" s="3">
        <f ca="1">IFERROR(INDEX(INDIRECT("day_wise_sales_data!$B$2:$BZ$599"),MATCH(resource!$CC248,day_wise_sales_data!$A$2:$A$500,0),MATCH(resource!BA$2,INDIRECT("day_wise_sales_data!$B$1:$BZ$1"),0)),0)</f>
        <v>10300.76</v>
      </c>
      <c r="BB248" s="3">
        <f ca="1">IFERROR(INDEX(INDIRECT("day_wise_sales_data!$B$2:$BZ$599"),MATCH(resource!$CC248,day_wise_sales_data!$A$2:$A$500,0),MATCH(resource!BB$2,INDIRECT("day_wise_sales_data!$B$1:$BZ$1"),0)),0)</f>
        <v>0</v>
      </c>
      <c r="BC248" s="3">
        <f ca="1">IFERROR(INDEX(INDIRECT("day_wise_sales_data!$B$2:$BZ$599"),MATCH(resource!$CC248,day_wise_sales_data!$A$2:$A$500,0),MATCH(resource!BC$2,INDIRECT("day_wise_sales_data!$B$1:$BZ$1"),0)),0)</f>
        <v>0</v>
      </c>
      <c r="BD248" s="3">
        <f ca="1">IFERROR(INDEX(INDIRECT("day_wise_sales_data!$B$2:$BZ$599"),MATCH(resource!$CC248,day_wise_sales_data!$A$2:$A$500,0),MATCH(resource!BD$2,INDIRECT("day_wise_sales_data!$B$1:$BZ$1"),0)),0)</f>
        <v>317.87</v>
      </c>
      <c r="BE248" s="3">
        <f ca="1">IFERROR(INDEX(INDIRECT("day_wise_sales_data!$B$2:$BZ$599"),MATCH(resource!$CC248,day_wise_sales_data!$A$2:$A$500,0),MATCH(resource!BE$2,INDIRECT("day_wise_sales_data!$B$1:$BZ$1"),0)),0)</f>
        <v>1236.1099999999999</v>
      </c>
      <c r="BF248" s="3">
        <f ca="1">IFERROR(INDEX(INDIRECT("day_wise_sales_data!$B$2:$BZ$599"),MATCH(resource!$CC248,day_wise_sales_data!$A$2:$A$500,0),MATCH(resource!BF$2,INDIRECT("day_wise_sales_data!$B$1:$BZ$1"),0)),0)</f>
        <v>1286.1199999999999</v>
      </c>
      <c r="BG248" s="3">
        <f ca="1">IFERROR(INDEX(INDIRECT("day_wise_sales_data!$B$2:$BZ$599"),MATCH(resource!$CC248,day_wise_sales_data!$A$2:$A$500,0),MATCH(resource!BG$2,INDIRECT("day_wise_sales_data!$B$1:$BZ$1"),0)),0)</f>
        <v>350</v>
      </c>
      <c r="BH248" s="3">
        <f ca="1">IFERROR(INDEX(INDIRECT("day_wise_sales_data!$B$2:$BZ$599"),MATCH(resource!$CC248,day_wise_sales_data!$A$2:$A$500,0),MATCH(resource!BH$2,INDIRECT("day_wise_sales_data!$B$1:$BZ$1"),0)),0)</f>
        <v>530.14</v>
      </c>
      <c r="BI248" s="3">
        <f ca="1">IFERROR(INDEX(INDIRECT("day_wise_sales_data!$B$2:$BZ$599"),MATCH(resource!$CC248,day_wise_sales_data!$A$2:$A$500,0),MATCH(resource!BI$2,INDIRECT("day_wise_sales_data!$B$1:$BZ$1"),0)),0)</f>
        <v>2049.12</v>
      </c>
      <c r="BJ248" s="3">
        <f ca="1">IFERROR(INDEX(INDIRECT("day_wise_sales_data!$B$2:$BZ$599"),MATCH(resource!$CC248,day_wise_sales_data!$A$2:$A$500,0),MATCH(resource!BJ$2,INDIRECT("day_wise_sales_data!$B$1:$BZ$1"),0)),0)</f>
        <v>0</v>
      </c>
      <c r="BK248" s="3">
        <f ca="1">IFERROR(INDEX(INDIRECT("day_wise_sales_data!$B$2:$BZ$599"),MATCH(resource!$CC248,day_wise_sales_data!$A$2:$A$500,0),MATCH(resource!BK$2,INDIRECT("day_wise_sales_data!$B$1:$BZ$1"),0)),0)</f>
        <v>12207.68</v>
      </c>
      <c r="BL248" s="3">
        <f ca="1">IFERROR(INDEX(INDIRECT("day_wise_sales_data!$B$2:$BZ$599"),MATCH(resource!$CC248,day_wise_sales_data!$A$2:$A$500,0),MATCH(resource!BL$2,INDIRECT("day_wise_sales_data!$B$1:$BZ$1"),0)),0)</f>
        <v>3932.23</v>
      </c>
      <c r="BM248" s="3">
        <f ca="1">IFERROR(INDEX(INDIRECT("day_wise_sales_data!$B$2:$BZ$599"),MATCH(resource!$CC248,day_wise_sales_data!$A$2:$A$500,0),MATCH(resource!BM$2,INDIRECT("day_wise_sales_data!$B$1:$BZ$1"),0)),0)</f>
        <v>10797.51</v>
      </c>
      <c r="BN248" s="3">
        <f ca="1">IFERROR(INDEX(INDIRECT("day_wise_sales_data!$B$2:$BZ$599"),MATCH(resource!$CC248,day_wise_sales_data!$A$2:$A$500,0),MATCH(resource!BN$2,INDIRECT("day_wise_sales_data!$B$1:$BZ$1"),0)),0)</f>
        <v>1590.42</v>
      </c>
      <c r="BO248" s="3">
        <f ca="1">IFERROR(INDEX(INDIRECT("day_wise_sales_data!$B$2:$BZ$599"),MATCH(resource!$CC248,day_wise_sales_data!$A$2:$A$500,0),MATCH(resource!BO$2,INDIRECT("day_wise_sales_data!$B$1:$BZ$1"),0)),0)</f>
        <v>3381.29</v>
      </c>
      <c r="BP248" s="3">
        <f ca="1">IFERROR(INDEX(INDIRECT("day_wise_sales_data!$B$2:$BZ$599"),MATCH(resource!$CC248,day_wise_sales_data!$A$2:$A$500,0),MATCH(resource!BP$2,INDIRECT("day_wise_sales_data!$B$1:$BZ$1"),0)),0)</f>
        <v>1957.99</v>
      </c>
      <c r="BQ248" s="3">
        <f ca="1">IFERROR(INDEX(INDIRECT("day_wise_sales_data!$B$2:$BZ$599"),MATCH(resource!$CC248,day_wise_sales_data!$A$2:$A$500,0),MATCH(resource!BQ$2,INDIRECT("day_wise_sales_data!$B$1:$BZ$1"),0)),0)</f>
        <v>0</v>
      </c>
      <c r="BR248" s="3">
        <f ca="1">IFERROR(INDEX(INDIRECT("day_wise_sales_data!$B$2:$BZ$599"),MATCH(resource!$CC248,day_wise_sales_data!$A$2:$A$500,0),MATCH(resource!BR$2,INDIRECT("day_wise_sales_data!$B$1:$BZ$1"),0)),0)</f>
        <v>5352.19</v>
      </c>
      <c r="BS248" s="3">
        <f ca="1">IFERROR(INDEX(INDIRECT("day_wise_sales_data!$B$2:$BZ$599"),MATCH(resource!$CC248,day_wise_sales_data!$A$2:$A$500,0),MATCH(resource!BS$2,INDIRECT("day_wise_sales_data!$B$1:$BZ$1"),0)),0)</f>
        <v>3624.13</v>
      </c>
      <c r="BT248" s="3">
        <f ca="1">IFERROR(INDEX(INDIRECT("day_wise_sales_data!$B$2:$BZ$599"),MATCH(resource!$CC248,day_wise_sales_data!$A$2:$A$500,0),MATCH(resource!BT$2,INDIRECT("day_wise_sales_data!$B$1:$BZ$1"),0)),0)</f>
        <v>25083.87</v>
      </c>
      <c r="BU248" s="3">
        <f ca="1">IFERROR(INDEX(INDIRECT("day_wise_sales_data!$B$2:$BZ$599"),MATCH(resource!$CC248,day_wise_sales_data!$A$2:$A$500,0),MATCH(resource!BU$2,INDIRECT("day_wise_sales_data!$B$1:$BZ$1"),0)),0)</f>
        <v>8505.32</v>
      </c>
      <c r="BV248" s="3">
        <f ca="1">IFERROR(INDEX(INDIRECT("day_wise_sales_data!$B$2:$BZ$599"),MATCH(resource!$CC248,day_wise_sales_data!$A$2:$A$500,0),MATCH(resource!BV$2,INDIRECT("day_wise_sales_data!$B$1:$BZ$1"),0)),0)</f>
        <v>3443.96</v>
      </c>
      <c r="BW248" s="3">
        <f ca="1">IFERROR(INDEX(INDIRECT("day_wise_sales_data!$B$2:$BZ$599"),MATCH(resource!$CC248,day_wise_sales_data!$A$2:$A$500,0),MATCH(resource!BW$2,INDIRECT("day_wise_sales_data!$B$1:$BZ$1"),0)),0)</f>
        <v>18510.900000000001</v>
      </c>
      <c r="BX248" s="3">
        <f ca="1">IFERROR(INDEX(INDIRECT("day_wise_sales_data!$B$2:$BZ$599"),MATCH(resource!$CC248,day_wise_sales_data!$A$2:$A$500,0),MATCH(resource!BX$2,INDIRECT("day_wise_sales_data!$B$1:$BZ$1"),0)),0)</f>
        <v>0</v>
      </c>
      <c r="BY248" s="3">
        <f ca="1">IFERROR(INDEX(INDIRECT("day_wise_sales_data!$B$2:$BZ$599"),MATCH(resource!$CC248,day_wise_sales_data!$A$2:$A$500,0),MATCH(resource!BY$2,INDIRECT("day_wise_sales_data!$B$1:$BZ$1"),0)),0)</f>
        <v>3081.3</v>
      </c>
      <c r="BZ248" s="3">
        <f ca="1">IFERROR(INDEX(INDIRECT("day_wise_sales_data!$B$2:$BZ$599"),MATCH(resource!$CC248,day_wise_sales_data!$A$2:$A$500,0),MATCH(resource!BZ$2,INDIRECT("day_wise_sales_data!$B$1:$BZ$1"),0)),0)</f>
        <v>2169.16</v>
      </c>
      <c r="CA248" s="3" t="str">
        <f ca="1">IFERROR(INDEX(INDIRECT("day_wise_sales_data!$B$2:$BZ$599"),MATCH(resource!$CC248,day_wise_sales_data!$A$2:$A$500,0),MATCH(resource!CA$2,INDIRECT("day_wise_sales_data!$B$1:$BZ$1"),0)),0)</f>
        <v>dd</v>
      </c>
      <c r="CC248" s="4" t="str">
        <f>sales_data!H247</f>
        <v>DHK042113</v>
      </c>
      <c r="CD248" s="1">
        <v>246</v>
      </c>
      <c r="CE248" s="1" t="str">
        <f>IF(AQ248=report!$AQ$3,resource!CD248,"")</f>
        <v/>
      </c>
      <c r="CF248" s="5" t="str">
        <f>IFERROR(SMALL($CE$3:$CE$1001,ROWS($CE$3:CE248)),"")</f>
        <v/>
      </c>
      <c r="CH248">
        <f>IFERROR(VLOOKUP($CC248,data_pull!$E$22:$G$700,2,0),0)</f>
        <v>121225.29</v>
      </c>
      <c r="CI248" s="1">
        <f t="shared" si="86"/>
        <v>143</v>
      </c>
      <c r="CJ248" s="1">
        <f t="shared" si="85"/>
        <v>0</v>
      </c>
      <c r="CK248" s="1" t="s">
        <v>1537</v>
      </c>
      <c r="CL248" s="1">
        <f t="shared" si="87"/>
        <v>111</v>
      </c>
      <c r="CM248" s="1" t="str">
        <f>IFERROR(VLOOKUP($CK248,stock_data!$B$3:$W$612,2,0),0)</f>
        <v>MOLUKAT-5 TABLET</v>
      </c>
      <c r="CN248" s="1" t="str">
        <f>IFERROR(VLOOKUP($CK248,stock_data!$B$3:$W$612,4,0),0)</f>
        <v>2x10's</v>
      </c>
      <c r="CO248" s="1">
        <f>IFERROR(VLOOKUP($CK248,stock_data!$B$3:$W$612,5,0),0)</f>
        <v>141.19999999999999</v>
      </c>
      <c r="CP248" s="3">
        <f t="shared" si="88"/>
        <v>0</v>
      </c>
      <c r="CQ248" s="3">
        <f t="shared" si="89"/>
        <v>0</v>
      </c>
      <c r="CR248" s="1">
        <f>IFERROR(VLOOKUP($CK248,stock_data!$B$3:$W$612,6,0),0)</f>
        <v>0</v>
      </c>
      <c r="CS248" s="1">
        <f>IFERROR(VLOOKUP($CK248,stock_data!$B$3:$W$612,7,0),0)</f>
        <v>0</v>
      </c>
      <c r="CT248" s="1">
        <f>IFERROR(VLOOKUP($CK248,stock_data!$B$3:$W$612,8,0),0)</f>
        <v>0</v>
      </c>
      <c r="CU248" s="1">
        <f>IFERROR(VLOOKUP($CK248,stock_data!$B$3:$W$612,9,0),0)</f>
        <v>0</v>
      </c>
      <c r="CV248" s="1">
        <f>IFERROR(VLOOKUP($CK248,stock_data!$B$3:$W$612,10,0),0)</f>
        <v>0</v>
      </c>
      <c r="CW248" s="1">
        <f>IFERROR(VLOOKUP($CK248,stock_data!$B$3:$W$612,11,0),0)</f>
        <v>0</v>
      </c>
      <c r="CX248" s="1">
        <f>IFERROR(VLOOKUP($CK248,stock_data!$B$3:$W$612,12,0),0)</f>
        <v>0</v>
      </c>
      <c r="CY248" s="1">
        <f>IFERROR(VLOOKUP($CK248,stock_data!$B$3:$W$612,13,0),0)</f>
        <v>0</v>
      </c>
      <c r="CZ248" s="1">
        <f>IFERROR(VLOOKUP($CK248,stock_data!$B$3:$W$612,14,0),0)</f>
        <v>0</v>
      </c>
      <c r="DA248" s="1">
        <f>IFERROR(VLOOKUP($CK248,stock_data!$B$3:$W$612,15,0),0)</f>
        <v>0</v>
      </c>
      <c r="DB248" s="1">
        <f>IFERROR(VLOOKUP($CK248,stock_data!$B$3:$W$612,16,0),0)</f>
        <v>0</v>
      </c>
      <c r="DC248" s="1">
        <f>IFERROR(VLOOKUP($CK248,stock_data!$B$3:$W$612,17,0),0)</f>
        <v>0</v>
      </c>
      <c r="DD248" s="1">
        <f>IFERROR(VLOOKUP($CK248,stock_data!$B$3:$W$612,18,0),0)</f>
        <v>0</v>
      </c>
      <c r="DE248" s="1">
        <f>IFERROR(VLOOKUP($CK248,stock_data!$B$3:$W$612,19,0),0)</f>
        <v>0</v>
      </c>
      <c r="DF248" s="1">
        <f>IFERROR(VLOOKUP($CK248,stock_data!$B$3:$W$612,20,0),0)</f>
        <v>0</v>
      </c>
      <c r="DG248" s="1">
        <f>IFERROR(VLOOKUP($CK248,stock_data!$B$3:$W$612,21,0),0)</f>
        <v>0</v>
      </c>
      <c r="DH248" s="1">
        <f>IFERROR(VLOOKUP($CK248,stock_data!$B$3:$W$612,22,0),0)</f>
        <v>1</v>
      </c>
      <c r="DI248" s="1">
        <f t="shared" si="90"/>
        <v>1</v>
      </c>
      <c r="DJ248" s="1">
        <f t="shared" si="91"/>
        <v>141.19999999999999</v>
      </c>
      <c r="DK248" s="3">
        <f>IFERROR(INDEX(COD_SALES!$B$5:$Z$500,MATCH(resource!$CC248,COD_SALES!$A$5:$A$500,0),MATCH(resource!DK$2,COD_SALES!$B$4:$Z$4,0)),"")</f>
        <v>10</v>
      </c>
      <c r="DL248" s="3">
        <f>IFERROR(INDEX(COD_SALES!$B$5:$Z$500,MATCH(resource!$CC248,COD_SALES!$A$5:$A$500,0),MATCH(resource!DL$2,COD_SALES!$B$4:$Z$4,0)),"")</f>
        <v>10</v>
      </c>
      <c r="DM248" s="3">
        <f>IFERROR(INDEX(COD_SALES!$B$5:$Z$500,MATCH(resource!$CC248,COD_SALES!$A$5:$A$500,0),MATCH(resource!DM$2,COD_SALES!$B$4:$Z$4,0)),"")</f>
        <v>3</v>
      </c>
      <c r="DN248" s="3" t="str">
        <f>IFERROR(INDEX(COD_SALES!$B$5:$Z$500,MATCH(resource!$CC248,COD_SALES!$A$5:$A$500,0),MATCH(resource!DN$2,COD_SALES!$B$4:$Z$4,0)),"")</f>
        <v/>
      </c>
      <c r="DO248" s="3">
        <f>IFERROR(INDEX(COD_SALES!$B$5:$Z$500,MATCH(resource!$CC248,COD_SALES!$A$5:$A$500,0),MATCH(resource!DO$2,COD_SALES!$B$4:$Z$4,0)),"")</f>
        <v>0</v>
      </c>
      <c r="DP248" s="3">
        <f>IFERROR(INDEX(COD_SALES!$B$5:$Z$500,MATCH(resource!$CC248,COD_SALES!$A$5:$A$500,0),MATCH(resource!DP$2,COD_SALES!$B$4:$Z$4,0)),"")</f>
        <v>0</v>
      </c>
      <c r="DQ248" s="3" t="str">
        <f>IFERROR(INDEX(COD_SALES!$B$5:$Z$500,MATCH(resource!$CC248,COD_SALES!$A$5:$A$500,0),MATCH(resource!DQ$2,COD_SALES!$B$4:$Z$4,0)),"")</f>
        <v/>
      </c>
      <c r="DR248" s="3">
        <f>IFERROR(INDEX(COD_SALES!$B$5:$Z$500,MATCH(resource!$CC248,COD_SALES!$A$5:$A$500,0),MATCH(resource!DR$2,COD_SALES!$B$4:$Z$4,0)),"")</f>
        <v>0</v>
      </c>
      <c r="DS248" s="3">
        <f>IFERROR(INDEX(COD_SALES!$B$5:$Z$500,MATCH(resource!$CC248,COD_SALES!$A$5:$A$500,0),MATCH(resource!DS$2,COD_SALES!$B$4:$Z$4,0)),"")</f>
        <v>26</v>
      </c>
      <c r="DT248" s="3">
        <f>IFERROR(INDEX(COD_SALES!$B$5:$Z$500,MATCH(resource!$CC248,COD_SALES!$A$5:$A$500,0),MATCH(resource!DT$2,COD_SALES!$B$4:$Z$4,0)),"")</f>
        <v>0</v>
      </c>
      <c r="DU248" s="3">
        <f>IFERROR(INDEX(COD_SALES!$B$5:$Z$500,MATCH(resource!$CC248,COD_SALES!$A$5:$A$500,0),MATCH(resource!DU$2,COD_SALES!$B$4:$Z$4,0)),"")</f>
        <v>4</v>
      </c>
      <c r="DV248" s="3">
        <f>IFERROR(INDEX(COD_SALES!$B$5:$Z$500,MATCH(resource!$CC248,COD_SALES!$A$5:$A$500,0),MATCH(resource!DV$2,COD_SALES!$B$4:$Z$4,0)),"")</f>
        <v>0</v>
      </c>
      <c r="DW248" s="3">
        <f>IFERROR(INDEX(COD_SALES!$B$5:$Z$500,MATCH(resource!$CC248,COD_SALES!$A$5:$A$500,0),MATCH(resource!DW$2,COD_SALES!$B$4:$Z$4,0)),"")</f>
        <v>29</v>
      </c>
      <c r="DX248" s="3">
        <f>IFERROR(INDEX(COD_SALES!$B$5:$Z$500,MATCH(resource!$CC248,COD_SALES!$A$5:$A$500,0),MATCH(resource!DX$2,COD_SALES!$B$4:$Z$4,0)),"")</f>
        <v>0</v>
      </c>
      <c r="DY248" s="3">
        <f>IFERROR(INDEX(COD_SALES!$B$5:$Z$500,MATCH(resource!$CC248,COD_SALES!$A$5:$A$500,0),MATCH(resource!DY$2,COD_SALES!$B$4:$Z$4,0)),"")</f>
        <v>0</v>
      </c>
      <c r="DZ248" s="3">
        <f>IFERROR(INDEX(COD_SALES!$B$5:$Z$500,MATCH(resource!$CC248,COD_SALES!$A$5:$A$500,0),MATCH(resource!DZ$2,COD_SALES!$B$4:$Z$4,0)),"")</f>
        <v>2</v>
      </c>
      <c r="EA248" s="3">
        <f>IFERROR(INDEX(COD_SALES!$B$5:$Z$500,MATCH(resource!$CC248,COD_SALES!$A$5:$A$500,0),MATCH(resource!EA$2,COD_SALES!$B$4:$Z$4,0)),"")</f>
        <v>9</v>
      </c>
      <c r="EB248" s="3">
        <f t="shared" si="92"/>
        <v>28124.18</v>
      </c>
      <c r="ED248" s="3">
        <f>IFERROR(VLOOKUP($CK248,depot_prod_sales!$B$5:$S$200,3,0),0)</f>
        <v>0</v>
      </c>
      <c r="EE248" s="3">
        <f>IFERROR(VLOOKUP($CK248,depot_prod_sales!$B$5:$S$200,4,0),0)</f>
        <v>0</v>
      </c>
      <c r="EF248" s="3">
        <f>IFERROR(VLOOKUP($CK248,depot_prod_sales!$B$5:$S$200,5,0),0)</f>
        <v>0</v>
      </c>
      <c r="EG248" s="3">
        <f>IFERROR(VLOOKUP($CK248,depot_prod_sales!$B$5:$S$200,6,0),0)</f>
        <v>0</v>
      </c>
      <c r="EH248" s="3">
        <f>IFERROR(VLOOKUP($CK248,depot_prod_sales!$B$5:$S$200,7,0),0)</f>
        <v>0</v>
      </c>
      <c r="EI248" s="3">
        <f>IFERROR(VLOOKUP($CK248,depot_prod_sales!$B$5:$S$200,8,0),0)</f>
        <v>0</v>
      </c>
      <c r="EJ248" s="3">
        <f>IFERROR(VLOOKUP($CK248,depot_prod_sales!$B$5:$S$200,9,0),0)</f>
        <v>0</v>
      </c>
      <c r="EK248" s="3">
        <f>IFERROR(VLOOKUP($CK248,depot_prod_sales!$B$5:$S$200,10,0),0)</f>
        <v>0</v>
      </c>
      <c r="EL248" s="3">
        <f>IFERROR(VLOOKUP($CK248,depot_prod_sales!$B$5:$S$200,11,0),0)</f>
        <v>0</v>
      </c>
      <c r="EM248" s="3">
        <f>IFERROR(VLOOKUP($CK248,depot_prod_sales!$B$5:$S$200,12,0),0)</f>
        <v>0</v>
      </c>
      <c r="EN248" s="3">
        <f>IFERROR(VLOOKUP($CK248,depot_prod_sales!$B$5:$S$200,13,0),0)</f>
        <v>0</v>
      </c>
      <c r="EO248" s="3">
        <f>IFERROR(VLOOKUP($CK248,depot_prod_sales!$B$5:$S$200,14,0),0)</f>
        <v>0</v>
      </c>
      <c r="EP248" s="3">
        <f>IFERROR(VLOOKUP($CK248,depot_prod_sales!$B$5:$S$200,15,0),0)</f>
        <v>0</v>
      </c>
      <c r="EQ248" s="3">
        <f>IFERROR(VLOOKUP($CK248,depot_prod_sales!$B$5:$S$200,16,0),0)</f>
        <v>0</v>
      </c>
      <c r="ER248" s="3">
        <f>IFERROR(VLOOKUP($CK248,depot_prod_sales!$B$5:$S$200,17,0),0)</f>
        <v>0</v>
      </c>
      <c r="ES248" s="3">
        <f>IFERROR(VLOOKUP($CK248,depot_prod_sales!$B$5:$S$200,18,0),0)</f>
        <v>0</v>
      </c>
      <c r="ET248" s="116">
        <f t="shared" si="93"/>
        <v>0</v>
      </c>
      <c r="EU248" s="116">
        <f t="shared" si="94"/>
        <v>0</v>
      </c>
      <c r="EW248" s="3">
        <f>IFERROR(VLOOKUP(CC248,data_pull!$AO$25:$AR$546,2,0),0)</f>
        <v>33</v>
      </c>
      <c r="EX248" s="1">
        <f>IFERROR(VLOOKUP(CC248,data_pull!$AO$25:$AR$546,4,0),0)</f>
        <v>170000</v>
      </c>
    </row>
    <row r="249" spans="13:154" x14ac:dyDescent="0.25"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4" t="str">
        <f>sales_data!B248</f>
        <v>Saiful Islam</v>
      </c>
      <c r="AR249" s="4" t="str">
        <f>sales_data!C248</f>
        <v>Habibur Rahman</v>
      </c>
      <c r="AS249" s="5" t="str">
        <f t="shared" si="84"/>
        <v/>
      </c>
      <c r="AT249" s="4" t="str">
        <f>sales_data!I248</f>
        <v>Shagor Hossain-2</v>
      </c>
      <c r="AU249" s="4" t="str">
        <f>sales_data!W248</f>
        <v>Khilkhet (Cb)</v>
      </c>
      <c r="AV249" s="1">
        <f>sales_data!N248</f>
        <v>80065.539999999994</v>
      </c>
      <c r="AW249" s="1">
        <f>sales_data!P248</f>
        <v>45</v>
      </c>
      <c r="AX249" s="3">
        <f ca="1">IFERROR(INDEX(INDIRECT("day_wise_sales_data!$B$2:$BZ$599"),MATCH(resource!$CC249,day_wise_sales_data!$A$2:$A$500,0),MATCH(resource!AX$2,INDIRECT("day_wise_sales_data!$B$1:$BZ$1"),0)),0)</f>
        <v>0</v>
      </c>
      <c r="AY249" s="3">
        <f ca="1">IFERROR(INDEX(INDIRECT("day_wise_sales_data!$B$2:$BZ$599"),MATCH(resource!$CC249,day_wise_sales_data!$A$2:$A$500,0),MATCH(resource!AY$2,INDIRECT("day_wise_sales_data!$B$1:$BZ$1"),0)),0)</f>
        <v>0</v>
      </c>
      <c r="AZ249" s="3">
        <f ca="1">IFERROR(INDEX(INDIRECT("day_wise_sales_data!$B$2:$BZ$599"),MATCH(resource!$CC249,day_wise_sales_data!$A$2:$A$500,0),MATCH(resource!AZ$2,INDIRECT("day_wise_sales_data!$B$1:$BZ$1"),0)),0)</f>
        <v>1108.8699999999999</v>
      </c>
      <c r="BA249" s="3">
        <f ca="1">IFERROR(INDEX(INDIRECT("day_wise_sales_data!$B$2:$BZ$599"),MATCH(resource!$CC249,day_wise_sales_data!$A$2:$A$500,0),MATCH(resource!BA$2,INDIRECT("day_wise_sales_data!$B$1:$BZ$1"),0)),0)</f>
        <v>450.18</v>
      </c>
      <c r="BB249" s="3">
        <f ca="1">IFERROR(INDEX(INDIRECT("day_wise_sales_data!$B$2:$BZ$599"),MATCH(resource!$CC249,day_wise_sales_data!$A$2:$A$500,0),MATCH(resource!BB$2,INDIRECT("day_wise_sales_data!$B$1:$BZ$1"),0)),0)</f>
        <v>5730.18</v>
      </c>
      <c r="BC249" s="3">
        <f ca="1">IFERROR(INDEX(INDIRECT("day_wise_sales_data!$B$2:$BZ$599"),MATCH(resource!$CC249,day_wise_sales_data!$A$2:$A$500,0),MATCH(resource!BC$2,INDIRECT("day_wise_sales_data!$B$1:$BZ$1"),0)),0)</f>
        <v>0</v>
      </c>
      <c r="BD249" s="3">
        <f ca="1">IFERROR(INDEX(INDIRECT("day_wise_sales_data!$B$2:$BZ$599"),MATCH(resource!$CC249,day_wise_sales_data!$A$2:$A$500,0),MATCH(resource!BD$2,INDIRECT("day_wise_sales_data!$B$1:$BZ$1"),0)),0)</f>
        <v>7481.16</v>
      </c>
      <c r="BE249" s="3">
        <f ca="1">IFERROR(INDEX(INDIRECT("day_wise_sales_data!$B$2:$BZ$599"),MATCH(resource!$CC249,day_wise_sales_data!$A$2:$A$500,0),MATCH(resource!BE$2,INDIRECT("day_wise_sales_data!$B$1:$BZ$1"),0)),0)</f>
        <v>0</v>
      </c>
      <c r="BF249" s="3">
        <f ca="1">IFERROR(INDEX(INDIRECT("day_wise_sales_data!$B$2:$BZ$599"),MATCH(resource!$CC249,day_wise_sales_data!$A$2:$A$500,0),MATCH(resource!BF$2,INDIRECT("day_wise_sales_data!$B$1:$BZ$1"),0)),0)</f>
        <v>247.13</v>
      </c>
      <c r="BG249" s="3">
        <f ca="1">IFERROR(INDEX(INDIRECT("day_wise_sales_data!$B$2:$BZ$599"),MATCH(resource!$CC249,day_wise_sales_data!$A$2:$A$500,0),MATCH(resource!BG$2,INDIRECT("day_wise_sales_data!$B$1:$BZ$1"),0)),0)</f>
        <v>6081.69</v>
      </c>
      <c r="BH249" s="3">
        <f ca="1">IFERROR(INDEX(INDIRECT("day_wise_sales_data!$B$2:$BZ$599"),MATCH(resource!$CC249,day_wise_sales_data!$A$2:$A$500,0),MATCH(resource!BH$2,INDIRECT("day_wise_sales_data!$B$1:$BZ$1"),0)),0)</f>
        <v>8710.27</v>
      </c>
      <c r="BI249" s="3">
        <f ca="1">IFERROR(INDEX(INDIRECT("day_wise_sales_data!$B$2:$BZ$599"),MATCH(resource!$CC249,day_wise_sales_data!$A$2:$A$500,0),MATCH(resource!BI$2,INDIRECT("day_wise_sales_data!$B$1:$BZ$1"),0)),0)</f>
        <v>2180.8200000000002</v>
      </c>
      <c r="BJ249" s="3">
        <f ca="1">IFERROR(INDEX(INDIRECT("day_wise_sales_data!$B$2:$BZ$599"),MATCH(resource!$CC249,day_wise_sales_data!$A$2:$A$500,0),MATCH(resource!BJ$2,INDIRECT("day_wise_sales_data!$B$1:$BZ$1"),0)),0)</f>
        <v>0</v>
      </c>
      <c r="BK249" s="3">
        <f ca="1">IFERROR(INDEX(INDIRECT("day_wise_sales_data!$B$2:$BZ$599"),MATCH(resource!$CC249,day_wise_sales_data!$A$2:$A$500,0),MATCH(resource!BK$2,INDIRECT("day_wise_sales_data!$B$1:$BZ$1"),0)),0)</f>
        <v>7902.63</v>
      </c>
      <c r="BL249" s="3">
        <f ca="1">IFERROR(INDEX(INDIRECT("day_wise_sales_data!$B$2:$BZ$599"),MATCH(resource!$CC249,day_wise_sales_data!$A$2:$A$500,0),MATCH(resource!BL$2,INDIRECT("day_wise_sales_data!$B$1:$BZ$1"),0)),0)</f>
        <v>3502.04</v>
      </c>
      <c r="BM249" s="3">
        <f ca="1">IFERROR(INDEX(INDIRECT("day_wise_sales_data!$B$2:$BZ$599"),MATCH(resource!$CC249,day_wise_sales_data!$A$2:$A$500,0),MATCH(resource!BM$2,INDIRECT("day_wise_sales_data!$B$1:$BZ$1"),0)),0)</f>
        <v>2378.25</v>
      </c>
      <c r="BN249" s="3">
        <f ca="1">IFERROR(INDEX(INDIRECT("day_wise_sales_data!$B$2:$BZ$599"),MATCH(resource!$CC249,day_wise_sales_data!$A$2:$A$500,0),MATCH(resource!BN$2,INDIRECT("day_wise_sales_data!$B$1:$BZ$1"),0)),0)</f>
        <v>0</v>
      </c>
      <c r="BO249" s="3">
        <f ca="1">IFERROR(INDEX(INDIRECT("day_wise_sales_data!$B$2:$BZ$599"),MATCH(resource!$CC249,day_wise_sales_data!$A$2:$A$500,0),MATCH(resource!BO$2,INDIRECT("day_wise_sales_data!$B$1:$BZ$1"),0)),0)</f>
        <v>2270.54</v>
      </c>
      <c r="BP249" s="3">
        <f ca="1">IFERROR(INDEX(INDIRECT("day_wise_sales_data!$B$2:$BZ$599"),MATCH(resource!$CC249,day_wise_sales_data!$A$2:$A$500,0),MATCH(resource!BP$2,INDIRECT("day_wise_sales_data!$B$1:$BZ$1"),0)),0)</f>
        <v>1518.47</v>
      </c>
      <c r="BQ249" s="3">
        <f ca="1">IFERROR(INDEX(INDIRECT("day_wise_sales_data!$B$2:$BZ$599"),MATCH(resource!$CC249,day_wise_sales_data!$A$2:$A$500,0),MATCH(resource!BQ$2,INDIRECT("day_wise_sales_data!$B$1:$BZ$1"),0)),0)</f>
        <v>0</v>
      </c>
      <c r="BR249" s="3">
        <f ca="1">IFERROR(INDEX(INDIRECT("day_wise_sales_data!$B$2:$BZ$599"),MATCH(resource!$CC249,day_wise_sales_data!$A$2:$A$500,0),MATCH(resource!BR$2,INDIRECT("day_wise_sales_data!$B$1:$BZ$1"),0)),0)</f>
        <v>2336.17</v>
      </c>
      <c r="BS249" s="3">
        <f ca="1">IFERROR(INDEX(INDIRECT("day_wise_sales_data!$B$2:$BZ$599"),MATCH(resource!$CC249,day_wise_sales_data!$A$2:$A$500,0),MATCH(resource!BS$2,INDIRECT("day_wise_sales_data!$B$1:$BZ$1"),0)),0)</f>
        <v>1108.8699999999999</v>
      </c>
      <c r="BT249" s="3">
        <f ca="1">IFERROR(INDEX(INDIRECT("day_wise_sales_data!$B$2:$BZ$599"),MATCH(resource!$CC249,day_wise_sales_data!$A$2:$A$500,0),MATCH(resource!BT$2,INDIRECT("day_wise_sales_data!$B$1:$BZ$1"),0)),0)</f>
        <v>4237.24</v>
      </c>
      <c r="BU249" s="3">
        <f ca="1">IFERROR(INDEX(INDIRECT("day_wise_sales_data!$B$2:$BZ$599"),MATCH(resource!$CC249,day_wise_sales_data!$A$2:$A$500,0),MATCH(resource!BU$2,INDIRECT("day_wise_sales_data!$B$1:$BZ$1"),0)),0)</f>
        <v>6657.3</v>
      </c>
      <c r="BV249" s="3">
        <f ca="1">IFERROR(INDEX(INDIRECT("day_wise_sales_data!$B$2:$BZ$599"),MATCH(resource!$CC249,day_wise_sales_data!$A$2:$A$500,0),MATCH(resource!BV$2,INDIRECT("day_wise_sales_data!$B$1:$BZ$1"),0)),0)</f>
        <v>2594.62</v>
      </c>
      <c r="BW249" s="3">
        <f ca="1">IFERROR(INDEX(INDIRECT("day_wise_sales_data!$B$2:$BZ$599"),MATCH(resource!$CC249,day_wise_sales_data!$A$2:$A$500,0),MATCH(resource!BW$2,INDIRECT("day_wise_sales_data!$B$1:$BZ$1"),0)),0)</f>
        <v>7721.95</v>
      </c>
      <c r="BX249" s="3">
        <f ca="1">IFERROR(INDEX(INDIRECT("day_wise_sales_data!$B$2:$BZ$599"),MATCH(resource!$CC249,day_wise_sales_data!$A$2:$A$500,0),MATCH(resource!BX$2,INDIRECT("day_wise_sales_data!$B$1:$BZ$1"),0)),0)</f>
        <v>0</v>
      </c>
      <c r="BY249" s="3">
        <f ca="1">IFERROR(INDEX(INDIRECT("day_wise_sales_data!$B$2:$BZ$599"),MATCH(resource!$CC249,day_wise_sales_data!$A$2:$A$500,0),MATCH(resource!BY$2,INDIRECT("day_wise_sales_data!$B$1:$BZ$1"),0)),0)</f>
        <v>3011.82</v>
      </c>
      <c r="BZ249" s="3">
        <f ca="1">IFERROR(INDEX(INDIRECT("day_wise_sales_data!$B$2:$BZ$599"),MATCH(resource!$CC249,day_wise_sales_data!$A$2:$A$500,0),MATCH(resource!BZ$2,INDIRECT("day_wise_sales_data!$B$1:$BZ$1"),0)),0)</f>
        <v>7921.35</v>
      </c>
      <c r="CA249" s="3" t="str">
        <f ca="1">IFERROR(INDEX(INDIRECT("day_wise_sales_data!$B$2:$BZ$599"),MATCH(resource!$CC249,day_wise_sales_data!$A$2:$A$500,0),MATCH(resource!CA$2,INDIRECT("day_wise_sales_data!$B$1:$BZ$1"),0)),0)</f>
        <v>dd</v>
      </c>
      <c r="CC249" s="4" t="str">
        <f>sales_data!H248</f>
        <v>DHK022010</v>
      </c>
      <c r="CD249" s="1">
        <v>247</v>
      </c>
      <c r="CE249" s="1" t="str">
        <f>IF(AQ249=report!$AQ$3,resource!CD249,"")</f>
        <v/>
      </c>
      <c r="CF249" s="5" t="str">
        <f>IFERROR(SMALL($CE$3:$CE$1001,ROWS($CE$3:CE249)),"")</f>
        <v/>
      </c>
      <c r="CH249">
        <f>IFERROR(VLOOKUP($CC249,data_pull!$E$22:$G$700,2,0),0)</f>
        <v>80065.539999999994</v>
      </c>
      <c r="CI249" s="1">
        <f t="shared" si="86"/>
        <v>126</v>
      </c>
      <c r="CJ249" s="1">
        <f t="shared" si="85"/>
        <v>0</v>
      </c>
      <c r="CK249" s="1" t="s">
        <v>1539</v>
      </c>
      <c r="CL249" s="1">
        <f t="shared" si="87"/>
        <v>111</v>
      </c>
      <c r="CM249" s="1" t="str">
        <f>IFERROR(VLOOKUP($CK249,stock_data!$B$3:$W$612,2,0),0)</f>
        <v>MOXIKEM EYE DROPS</v>
      </c>
      <c r="CN249" s="1" t="str">
        <f>IFERROR(VLOOKUP($CK249,stock_data!$B$3:$W$612,4,0),0)</f>
        <v>5ml</v>
      </c>
      <c r="CO249" s="1">
        <f>IFERROR(VLOOKUP($CK249,stock_data!$B$3:$W$612,5,0),0)</f>
        <v>88.3</v>
      </c>
      <c r="CP249" s="3">
        <f t="shared" si="88"/>
        <v>0</v>
      </c>
      <c r="CQ249" s="3">
        <f t="shared" si="89"/>
        <v>0</v>
      </c>
      <c r="CR249" s="1">
        <f>IFERROR(VLOOKUP($CK249,stock_data!$B$3:$W$612,6,0),0)</f>
        <v>4</v>
      </c>
      <c r="CS249" s="1">
        <f>IFERROR(VLOOKUP($CK249,stock_data!$B$3:$W$612,7,0),0)</f>
        <v>0</v>
      </c>
      <c r="CT249" s="1">
        <f>IFERROR(VLOOKUP($CK249,stock_data!$B$3:$W$612,8,0),0)</f>
        <v>0</v>
      </c>
      <c r="CU249" s="1">
        <f>IFERROR(VLOOKUP($CK249,stock_data!$B$3:$W$612,9,0),0)</f>
        <v>0</v>
      </c>
      <c r="CV249" s="1">
        <f>IFERROR(VLOOKUP($CK249,stock_data!$B$3:$W$612,10,0),0)</f>
        <v>1</v>
      </c>
      <c r="CW249" s="1">
        <f>IFERROR(VLOOKUP($CK249,stock_data!$B$3:$W$612,11,0),0)</f>
        <v>0</v>
      </c>
      <c r="CX249" s="1">
        <f>IFERROR(VLOOKUP($CK249,stock_data!$B$3:$W$612,12,0),0)</f>
        <v>0</v>
      </c>
      <c r="CY249" s="1">
        <f>IFERROR(VLOOKUP($CK249,stock_data!$B$3:$W$612,13,0),0)</f>
        <v>2</v>
      </c>
      <c r="CZ249" s="1">
        <f>IFERROR(VLOOKUP($CK249,stock_data!$B$3:$W$612,14,0),0)</f>
        <v>0</v>
      </c>
      <c r="DA249" s="1">
        <f>IFERROR(VLOOKUP($CK249,stock_data!$B$3:$W$612,15,0),0)</f>
        <v>0</v>
      </c>
      <c r="DB249" s="1">
        <f>IFERROR(VLOOKUP($CK249,stock_data!$B$3:$W$612,16,0),0)</f>
        <v>0</v>
      </c>
      <c r="DC249" s="1">
        <f>IFERROR(VLOOKUP($CK249,stock_data!$B$3:$W$612,17,0),0)</f>
        <v>0</v>
      </c>
      <c r="DD249" s="1">
        <f>IFERROR(VLOOKUP($CK249,stock_data!$B$3:$W$612,18,0),0)</f>
        <v>0</v>
      </c>
      <c r="DE249" s="1">
        <f>IFERROR(VLOOKUP($CK249,stock_data!$B$3:$W$612,19,0),0)</f>
        <v>0</v>
      </c>
      <c r="DF249" s="1">
        <f>IFERROR(VLOOKUP($CK249,stock_data!$B$3:$W$612,20,0),0)</f>
        <v>0</v>
      </c>
      <c r="DG249" s="1">
        <f>IFERROR(VLOOKUP($CK249,stock_data!$B$3:$W$612,21,0),0)</f>
        <v>0</v>
      </c>
      <c r="DH249" s="1">
        <f>IFERROR(VLOOKUP($CK249,stock_data!$B$3:$W$612,22,0),0)</f>
        <v>0</v>
      </c>
      <c r="DI249" s="1">
        <f t="shared" si="90"/>
        <v>7</v>
      </c>
      <c r="DJ249" s="1">
        <f t="shared" si="91"/>
        <v>618.1</v>
      </c>
      <c r="DK249" s="3">
        <f>IFERROR(INDEX(COD_SALES!$B$5:$Z$500,MATCH(resource!$CC249,COD_SALES!$A$5:$A$500,0),MATCH(resource!DK$2,COD_SALES!$B$4:$Z$4,0)),"")</f>
        <v>0</v>
      </c>
      <c r="DL249" s="3">
        <f>IFERROR(INDEX(COD_SALES!$B$5:$Z$500,MATCH(resource!$CC249,COD_SALES!$A$5:$A$500,0),MATCH(resource!DL$2,COD_SALES!$B$4:$Z$4,0)),"")</f>
        <v>1</v>
      </c>
      <c r="DM249" s="3">
        <f>IFERROR(INDEX(COD_SALES!$B$5:$Z$500,MATCH(resource!$CC249,COD_SALES!$A$5:$A$500,0),MATCH(resource!DM$2,COD_SALES!$B$4:$Z$4,0)),"")</f>
        <v>0</v>
      </c>
      <c r="DN249" s="3" t="str">
        <f>IFERROR(INDEX(COD_SALES!$B$5:$Z$500,MATCH(resource!$CC249,COD_SALES!$A$5:$A$500,0),MATCH(resource!DN$2,COD_SALES!$B$4:$Z$4,0)),"")</f>
        <v/>
      </c>
      <c r="DO249" s="3">
        <f>IFERROR(INDEX(COD_SALES!$B$5:$Z$500,MATCH(resource!$CC249,COD_SALES!$A$5:$A$500,0),MATCH(resource!DO$2,COD_SALES!$B$4:$Z$4,0)),"")</f>
        <v>1</v>
      </c>
      <c r="DP249" s="3">
        <f>IFERROR(INDEX(COD_SALES!$B$5:$Z$500,MATCH(resource!$CC249,COD_SALES!$A$5:$A$500,0),MATCH(resource!DP$2,COD_SALES!$B$4:$Z$4,0)),"")</f>
        <v>0</v>
      </c>
      <c r="DQ249" s="3" t="str">
        <f>IFERROR(INDEX(COD_SALES!$B$5:$Z$500,MATCH(resource!$CC249,COD_SALES!$A$5:$A$500,0),MATCH(resource!DQ$2,COD_SALES!$B$4:$Z$4,0)),"")</f>
        <v/>
      </c>
      <c r="DR249" s="3">
        <f>IFERROR(INDEX(COD_SALES!$B$5:$Z$500,MATCH(resource!$CC249,COD_SALES!$A$5:$A$500,0),MATCH(resource!DR$2,COD_SALES!$B$4:$Z$4,0)),"")</f>
        <v>0</v>
      </c>
      <c r="DS249" s="3">
        <f>IFERROR(INDEX(COD_SALES!$B$5:$Z$500,MATCH(resource!$CC249,COD_SALES!$A$5:$A$500,0),MATCH(resource!DS$2,COD_SALES!$B$4:$Z$4,0)),"")</f>
        <v>12</v>
      </c>
      <c r="DT249" s="3">
        <f>IFERROR(INDEX(COD_SALES!$B$5:$Z$500,MATCH(resource!$CC249,COD_SALES!$A$5:$A$500,0),MATCH(resource!DT$2,COD_SALES!$B$4:$Z$4,0)),"")</f>
        <v>7</v>
      </c>
      <c r="DU249" s="3">
        <f>IFERROR(INDEX(COD_SALES!$B$5:$Z$500,MATCH(resource!$CC249,COD_SALES!$A$5:$A$500,0),MATCH(resource!DU$2,COD_SALES!$B$4:$Z$4,0)),"")</f>
        <v>2</v>
      </c>
      <c r="DV249" s="3">
        <f>IFERROR(INDEX(COD_SALES!$B$5:$Z$500,MATCH(resource!$CC249,COD_SALES!$A$5:$A$500,0),MATCH(resource!DV$2,COD_SALES!$B$4:$Z$4,0)),"")</f>
        <v>0</v>
      </c>
      <c r="DW249" s="3">
        <f>IFERROR(INDEX(COD_SALES!$B$5:$Z$500,MATCH(resource!$CC249,COD_SALES!$A$5:$A$500,0),MATCH(resource!DW$2,COD_SALES!$B$4:$Z$4,0)),"")</f>
        <v>17</v>
      </c>
      <c r="DX249" s="3">
        <f>IFERROR(INDEX(COD_SALES!$B$5:$Z$500,MATCH(resource!$CC249,COD_SALES!$A$5:$A$500,0),MATCH(resource!DX$2,COD_SALES!$B$4:$Z$4,0)),"")</f>
        <v>5</v>
      </c>
      <c r="DY249" s="3">
        <f>IFERROR(INDEX(COD_SALES!$B$5:$Z$500,MATCH(resource!$CC249,COD_SALES!$A$5:$A$500,0),MATCH(resource!DY$2,COD_SALES!$B$4:$Z$4,0)),"")</f>
        <v>3</v>
      </c>
      <c r="DZ249" s="3">
        <f>IFERROR(INDEX(COD_SALES!$B$5:$Z$500,MATCH(resource!$CC249,COD_SALES!$A$5:$A$500,0),MATCH(resource!DZ$2,COD_SALES!$B$4:$Z$4,0)),"")</f>
        <v>1</v>
      </c>
      <c r="EA249" s="3">
        <f>IFERROR(INDEX(COD_SALES!$B$5:$Z$500,MATCH(resource!$CC249,COD_SALES!$A$5:$A$500,0),MATCH(resource!EA$2,COD_SALES!$B$4:$Z$4,0)),"")</f>
        <v>1</v>
      </c>
      <c r="EB249" s="3">
        <f t="shared" si="92"/>
        <v>16410.3</v>
      </c>
      <c r="ED249" s="3">
        <f>IFERROR(VLOOKUP($CK249,depot_prod_sales!$B$5:$S$200,3,0),0)</f>
        <v>30</v>
      </c>
      <c r="EE249" s="3">
        <f>IFERROR(VLOOKUP($CK249,depot_prod_sales!$B$5:$S$200,4,0),0)</f>
        <v>0</v>
      </c>
      <c r="EF249" s="3">
        <f>IFERROR(VLOOKUP($CK249,depot_prod_sales!$B$5:$S$200,5,0),0)</f>
        <v>0</v>
      </c>
      <c r="EG249" s="3">
        <f>IFERROR(VLOOKUP($CK249,depot_prod_sales!$B$5:$S$200,6,0),0)</f>
        <v>0</v>
      </c>
      <c r="EH249" s="3">
        <f>IFERROR(VLOOKUP($CK249,depot_prod_sales!$B$5:$S$200,7,0),0)</f>
        <v>0</v>
      </c>
      <c r="EI249" s="3">
        <f>IFERROR(VLOOKUP($CK249,depot_prod_sales!$B$5:$S$200,8,0),0)</f>
        <v>0</v>
      </c>
      <c r="EJ249" s="3">
        <f>IFERROR(VLOOKUP($CK249,depot_prod_sales!$B$5:$S$200,9,0),0)</f>
        <v>0</v>
      </c>
      <c r="EK249" s="3">
        <f>IFERROR(VLOOKUP($CK249,depot_prod_sales!$B$5:$S$200,10,0),0)</f>
        <v>0</v>
      </c>
      <c r="EL249" s="3">
        <f>IFERROR(VLOOKUP($CK249,depot_prod_sales!$B$5:$S$200,11,0),0)</f>
        <v>0</v>
      </c>
      <c r="EM249" s="3">
        <f>IFERROR(VLOOKUP($CK249,depot_prod_sales!$B$5:$S$200,12,0),0)</f>
        <v>0</v>
      </c>
      <c r="EN249" s="3">
        <f>IFERROR(VLOOKUP($CK249,depot_prod_sales!$B$5:$S$200,13,0),0)</f>
        <v>0</v>
      </c>
      <c r="EO249" s="3">
        <f>IFERROR(VLOOKUP($CK249,depot_prod_sales!$B$5:$S$200,14,0),0)</f>
        <v>0</v>
      </c>
      <c r="EP249" s="3">
        <f>IFERROR(VLOOKUP($CK249,depot_prod_sales!$B$5:$S$200,15,0),0)</f>
        <v>0</v>
      </c>
      <c r="EQ249" s="3">
        <f>IFERROR(VLOOKUP($CK249,depot_prod_sales!$B$5:$S$200,16,0),0)</f>
        <v>0</v>
      </c>
      <c r="ER249" s="3">
        <f>IFERROR(VLOOKUP($CK249,depot_prod_sales!$B$5:$S$200,17,0),0)</f>
        <v>0</v>
      </c>
      <c r="ES249" s="3">
        <f>IFERROR(VLOOKUP($CK249,depot_prod_sales!$B$5:$S$200,18,0),0)</f>
        <v>2</v>
      </c>
      <c r="ET249" s="116">
        <f t="shared" si="93"/>
        <v>32</v>
      </c>
      <c r="EU249" s="116">
        <f t="shared" si="94"/>
        <v>2825.6</v>
      </c>
      <c r="EW249" s="3">
        <f>IFERROR(VLOOKUP(CC249,data_pull!$AO$25:$AR$546,2,0),0)</f>
        <v>29</v>
      </c>
      <c r="EX249" s="1">
        <f>IFERROR(VLOOKUP(CC249,data_pull!$AO$25:$AR$546,4,0),0)</f>
        <v>170000</v>
      </c>
    </row>
    <row r="250" spans="13:154" x14ac:dyDescent="0.25"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4" t="str">
        <f>sales_data!B249</f>
        <v>Saiful Islam</v>
      </c>
      <c r="AR250" s="4" t="str">
        <f>sales_data!C249</f>
        <v>Habibur Rahman</v>
      </c>
      <c r="AS250" s="5" t="str">
        <f t="shared" si="84"/>
        <v/>
      </c>
      <c r="AT250" s="4" t="str">
        <f>sales_data!I249</f>
        <v>Shahidul Islam-19</v>
      </c>
      <c r="AU250" s="4" t="str">
        <f>sales_data!W249</f>
        <v>U.A.M.C.H (Pb)</v>
      </c>
      <c r="AV250" s="1">
        <f>sales_data!N249</f>
        <v>72146.039999999994</v>
      </c>
      <c r="AW250" s="1">
        <f>sales_data!P249</f>
        <v>35</v>
      </c>
      <c r="AX250" s="3">
        <f ca="1">IFERROR(INDEX(INDIRECT("day_wise_sales_data!$B$2:$BZ$599"),MATCH(resource!$CC250,day_wise_sales_data!$A$2:$A$500,0),MATCH(resource!AX$2,INDIRECT("day_wise_sales_data!$B$1:$BZ$1"),0)),0)</f>
        <v>0</v>
      </c>
      <c r="AY250" s="3">
        <f ca="1">IFERROR(INDEX(INDIRECT("day_wise_sales_data!$B$2:$BZ$599"),MATCH(resource!$CC250,day_wise_sales_data!$A$2:$A$500,0),MATCH(resource!AY$2,INDIRECT("day_wise_sales_data!$B$1:$BZ$1"),0)),0)</f>
        <v>3441.89</v>
      </c>
      <c r="AZ250" s="3">
        <f ca="1">IFERROR(INDEX(INDIRECT("day_wise_sales_data!$B$2:$BZ$599"),MATCH(resource!$CC250,day_wise_sales_data!$A$2:$A$500,0),MATCH(resource!AZ$2,INDIRECT("day_wise_sales_data!$B$1:$BZ$1"),0)),0)</f>
        <v>0</v>
      </c>
      <c r="BA250" s="3">
        <f ca="1">IFERROR(INDEX(INDIRECT("day_wise_sales_data!$B$2:$BZ$599"),MATCH(resource!$CC250,day_wise_sales_data!$A$2:$A$500,0),MATCH(resource!BA$2,INDIRECT("day_wise_sales_data!$B$1:$BZ$1"),0)),0)</f>
        <v>530.14</v>
      </c>
      <c r="BB250" s="3">
        <f ca="1">IFERROR(INDEX(INDIRECT("day_wise_sales_data!$B$2:$BZ$599"),MATCH(resource!$CC250,day_wise_sales_data!$A$2:$A$500,0),MATCH(resource!BB$2,INDIRECT("day_wise_sales_data!$B$1:$BZ$1"),0)),0)</f>
        <v>4100</v>
      </c>
      <c r="BC250" s="3">
        <f ca="1">IFERROR(INDEX(INDIRECT("day_wise_sales_data!$B$2:$BZ$599"),MATCH(resource!$CC250,day_wise_sales_data!$A$2:$A$500,0),MATCH(resource!BC$2,INDIRECT("day_wise_sales_data!$B$1:$BZ$1"),0)),0)</f>
        <v>0</v>
      </c>
      <c r="BD250" s="3">
        <f ca="1">IFERROR(INDEX(INDIRECT("day_wise_sales_data!$B$2:$BZ$599"),MATCH(resource!$CC250,day_wise_sales_data!$A$2:$A$500,0),MATCH(resource!BD$2,INDIRECT("day_wise_sales_data!$B$1:$BZ$1"),0)),0)</f>
        <v>1320</v>
      </c>
      <c r="BE250" s="3">
        <f ca="1">IFERROR(INDEX(INDIRECT("day_wise_sales_data!$B$2:$BZ$599"),MATCH(resource!$CC250,day_wise_sales_data!$A$2:$A$500,0),MATCH(resource!BE$2,INDIRECT("day_wise_sales_data!$B$1:$BZ$1"),0)),0)</f>
        <v>0</v>
      </c>
      <c r="BF250" s="3">
        <f ca="1">IFERROR(INDEX(INDIRECT("day_wise_sales_data!$B$2:$BZ$599"),MATCH(resource!$CC250,day_wise_sales_data!$A$2:$A$500,0),MATCH(resource!BF$2,INDIRECT("day_wise_sales_data!$B$1:$BZ$1"),0)),0)</f>
        <v>6606.65</v>
      </c>
      <c r="BG250" s="3">
        <f ca="1">IFERROR(INDEX(INDIRECT("day_wise_sales_data!$B$2:$BZ$599"),MATCH(resource!$CC250,day_wise_sales_data!$A$2:$A$500,0),MATCH(resource!BG$2,INDIRECT("day_wise_sales_data!$B$1:$BZ$1"),0)),0)</f>
        <v>2230.5300000000002</v>
      </c>
      <c r="BH250" s="3">
        <f ca="1">IFERROR(INDEX(INDIRECT("day_wise_sales_data!$B$2:$BZ$599"),MATCH(resource!$CC250,day_wise_sales_data!$A$2:$A$500,0),MATCH(resource!BH$2,INDIRECT("day_wise_sales_data!$B$1:$BZ$1"),0)),0)</f>
        <v>793.84</v>
      </c>
      <c r="BI250" s="3">
        <f ca="1">IFERROR(INDEX(INDIRECT("day_wise_sales_data!$B$2:$BZ$599"),MATCH(resource!$CC250,day_wise_sales_data!$A$2:$A$500,0),MATCH(resource!BI$2,INDIRECT("day_wise_sales_data!$B$1:$BZ$1"),0)),0)</f>
        <v>3766.57</v>
      </c>
      <c r="BJ250" s="3">
        <f ca="1">IFERROR(INDEX(INDIRECT("day_wise_sales_data!$B$2:$BZ$599"),MATCH(resource!$CC250,day_wise_sales_data!$A$2:$A$500,0),MATCH(resource!BJ$2,INDIRECT("day_wise_sales_data!$B$1:$BZ$1"),0)),0)</f>
        <v>0</v>
      </c>
      <c r="BK250" s="3">
        <f ca="1">IFERROR(INDEX(INDIRECT("day_wise_sales_data!$B$2:$BZ$599"),MATCH(resource!$CC250,day_wise_sales_data!$A$2:$A$500,0),MATCH(resource!BK$2,INDIRECT("day_wise_sales_data!$B$1:$BZ$1"),0)),0)</f>
        <v>7368.53</v>
      </c>
      <c r="BL250" s="3">
        <f ca="1">IFERROR(INDEX(INDIRECT("day_wise_sales_data!$B$2:$BZ$599"),MATCH(resource!$CC250,day_wise_sales_data!$A$2:$A$500,0),MATCH(resource!BL$2,INDIRECT("day_wise_sales_data!$B$1:$BZ$1"),0)),0)</f>
        <v>1943.33</v>
      </c>
      <c r="BM250" s="3">
        <f ca="1">IFERROR(INDEX(INDIRECT("day_wise_sales_data!$B$2:$BZ$599"),MATCH(resource!$CC250,day_wise_sales_data!$A$2:$A$500,0),MATCH(resource!BM$2,INDIRECT("day_wise_sales_data!$B$1:$BZ$1"),0)),0)</f>
        <v>1482.71</v>
      </c>
      <c r="BN250" s="3">
        <f ca="1">IFERROR(INDEX(INDIRECT("day_wise_sales_data!$B$2:$BZ$599"),MATCH(resource!$CC250,day_wise_sales_data!$A$2:$A$500,0),MATCH(resource!BN$2,INDIRECT("day_wise_sales_data!$B$1:$BZ$1"),0)),0)</f>
        <v>3522.38</v>
      </c>
      <c r="BO250" s="3">
        <f ca="1">IFERROR(INDEX(INDIRECT("day_wise_sales_data!$B$2:$BZ$599"),MATCH(resource!$CC250,day_wise_sales_data!$A$2:$A$500,0),MATCH(resource!BO$2,INDIRECT("day_wise_sales_data!$B$1:$BZ$1"),0)),0)</f>
        <v>2120.5700000000002</v>
      </c>
      <c r="BP250" s="3">
        <f ca="1">IFERROR(INDEX(INDIRECT("day_wise_sales_data!$B$2:$BZ$599"),MATCH(resource!$CC250,day_wise_sales_data!$A$2:$A$500,0),MATCH(resource!BP$2,INDIRECT("day_wise_sales_data!$B$1:$BZ$1"),0)),0)</f>
        <v>792.05</v>
      </c>
      <c r="BQ250" s="3">
        <f ca="1">IFERROR(INDEX(INDIRECT("day_wise_sales_data!$B$2:$BZ$599"),MATCH(resource!$CC250,day_wise_sales_data!$A$2:$A$500,0),MATCH(resource!BQ$2,INDIRECT("day_wise_sales_data!$B$1:$BZ$1"),0)),0)</f>
        <v>0</v>
      </c>
      <c r="BR250" s="3">
        <f ca="1">IFERROR(INDEX(INDIRECT("day_wise_sales_data!$B$2:$BZ$599"),MATCH(resource!$CC250,day_wise_sales_data!$A$2:$A$500,0),MATCH(resource!BR$2,INDIRECT("day_wise_sales_data!$B$1:$BZ$1"),0)),0)</f>
        <v>952.57</v>
      </c>
      <c r="BS250" s="3">
        <f ca="1">IFERROR(INDEX(INDIRECT("day_wise_sales_data!$B$2:$BZ$599"),MATCH(resource!$CC250,day_wise_sales_data!$A$2:$A$500,0),MATCH(resource!BS$2,INDIRECT("day_wise_sales_data!$B$1:$BZ$1"),0)),0)</f>
        <v>2201.0100000000002</v>
      </c>
      <c r="BT250" s="3">
        <f ca="1">IFERROR(INDEX(INDIRECT("day_wise_sales_data!$B$2:$BZ$599"),MATCH(resource!$CC250,day_wise_sales_data!$A$2:$A$500,0),MATCH(resource!BT$2,INDIRECT("day_wise_sales_data!$B$1:$BZ$1"),0)),0)</f>
        <v>6334.86</v>
      </c>
      <c r="BU250" s="3">
        <f ca="1">IFERROR(INDEX(INDIRECT("day_wise_sales_data!$B$2:$BZ$599"),MATCH(resource!$CC250,day_wise_sales_data!$A$2:$A$500,0),MATCH(resource!BU$2,INDIRECT("day_wise_sales_data!$B$1:$BZ$1"),0)),0)</f>
        <v>5545.04</v>
      </c>
      <c r="BV250" s="3">
        <f ca="1">IFERROR(INDEX(INDIRECT("day_wise_sales_data!$B$2:$BZ$599"),MATCH(resource!$CC250,day_wise_sales_data!$A$2:$A$500,0),MATCH(resource!BV$2,INDIRECT("day_wise_sales_data!$B$1:$BZ$1"),0)),0)</f>
        <v>530.14</v>
      </c>
      <c r="BW250" s="3">
        <f ca="1">IFERROR(INDEX(INDIRECT("day_wise_sales_data!$B$2:$BZ$599"),MATCH(resource!$CC250,day_wise_sales_data!$A$2:$A$500,0),MATCH(resource!BW$2,INDIRECT("day_wise_sales_data!$B$1:$BZ$1"),0)),0)</f>
        <v>3682.72</v>
      </c>
      <c r="BX250" s="3">
        <f ca="1">IFERROR(INDEX(INDIRECT("day_wise_sales_data!$B$2:$BZ$599"),MATCH(resource!$CC250,day_wise_sales_data!$A$2:$A$500,0),MATCH(resource!BX$2,INDIRECT("day_wise_sales_data!$B$1:$BZ$1"),0)),0)</f>
        <v>0</v>
      </c>
      <c r="BY250" s="3">
        <f ca="1">IFERROR(INDEX(INDIRECT("day_wise_sales_data!$B$2:$BZ$599"),MATCH(resource!$CC250,day_wise_sales_data!$A$2:$A$500,0),MATCH(resource!BY$2,INDIRECT("day_wise_sales_data!$B$1:$BZ$1"),0)),0)</f>
        <v>1232.1099999999999</v>
      </c>
      <c r="BZ250" s="3">
        <f ca="1">IFERROR(INDEX(INDIRECT("day_wise_sales_data!$B$2:$BZ$599"),MATCH(resource!$CC250,day_wise_sales_data!$A$2:$A$500,0),MATCH(resource!BZ$2,INDIRECT("day_wise_sales_data!$B$1:$BZ$1"),0)),0)</f>
        <v>16734.41</v>
      </c>
      <c r="CA250" s="3" t="str">
        <f ca="1">IFERROR(INDEX(INDIRECT("day_wise_sales_data!$B$2:$BZ$599"),MATCH(resource!$CC250,day_wise_sales_data!$A$2:$A$500,0),MATCH(resource!CA$2,INDIRECT("day_wise_sales_data!$B$1:$BZ$1"),0)),0)</f>
        <v>dd</v>
      </c>
      <c r="CC250" s="4" t="str">
        <f>sales_data!H249</f>
        <v>DHK02202</v>
      </c>
      <c r="CD250" s="1">
        <v>248</v>
      </c>
      <c r="CE250" s="1" t="str">
        <f>IF(AQ250=report!$AQ$3,resource!CD250,"")</f>
        <v/>
      </c>
      <c r="CF250" s="5" t="str">
        <f>IFERROR(SMALL($CE$3:$CE$1001,ROWS($CE$3:CE250)),"")</f>
        <v/>
      </c>
      <c r="CH250">
        <f>IFERROR(VLOOKUP($CC250,data_pull!$E$22:$G$700,2,0),0)</f>
        <v>72146.039999999994</v>
      </c>
      <c r="CI250" s="1">
        <f t="shared" si="86"/>
        <v>154</v>
      </c>
      <c r="CJ250" s="1">
        <f t="shared" si="85"/>
        <v>0</v>
      </c>
      <c r="CK250" s="1" t="s">
        <v>1541</v>
      </c>
      <c r="CL250" s="1">
        <f t="shared" si="87"/>
        <v>111</v>
      </c>
      <c r="CM250" s="1" t="str">
        <f>IFERROR(VLOOKUP($CK250,stock_data!$B$3:$W$612,2,0),0)</f>
        <v>MOXIKEM EYE DROPS  (EXP)</v>
      </c>
      <c r="CN250" s="1" t="str">
        <f>IFERROR(VLOOKUP($CK250,stock_data!$B$3:$W$612,4,0),0)</f>
        <v>15ml</v>
      </c>
      <c r="CO250" s="1">
        <f>IFERROR(VLOOKUP($CK250,stock_data!$B$3:$W$612,5,0),0)</f>
        <v>88.3</v>
      </c>
      <c r="CP250" s="3">
        <f t="shared" si="88"/>
        <v>0</v>
      </c>
      <c r="CQ250" s="3">
        <f t="shared" si="89"/>
        <v>0</v>
      </c>
      <c r="CR250" s="1">
        <f>IFERROR(VLOOKUP($CK250,stock_data!$B$3:$W$612,6,0),0)</f>
        <v>0</v>
      </c>
      <c r="CS250" s="1">
        <f>IFERROR(VLOOKUP($CK250,stock_data!$B$3:$W$612,7,0),0)</f>
        <v>0</v>
      </c>
      <c r="CT250" s="1">
        <f>IFERROR(VLOOKUP($CK250,stock_data!$B$3:$W$612,8,0),0)</f>
        <v>0</v>
      </c>
      <c r="CU250" s="1">
        <f>IFERROR(VLOOKUP($CK250,stock_data!$B$3:$W$612,9,0),0)</f>
        <v>0</v>
      </c>
      <c r="CV250" s="1">
        <f>IFERROR(VLOOKUP($CK250,stock_data!$B$3:$W$612,10,0),0)</f>
        <v>0</v>
      </c>
      <c r="CW250" s="1">
        <f>IFERROR(VLOOKUP($CK250,stock_data!$B$3:$W$612,11,0),0)</f>
        <v>0</v>
      </c>
      <c r="CX250" s="1">
        <f>IFERROR(VLOOKUP($CK250,stock_data!$B$3:$W$612,12,0),0)</f>
        <v>0</v>
      </c>
      <c r="CY250" s="1">
        <f>IFERROR(VLOOKUP($CK250,stock_data!$B$3:$W$612,13,0),0)</f>
        <v>0</v>
      </c>
      <c r="CZ250" s="1">
        <f>IFERROR(VLOOKUP($CK250,stock_data!$B$3:$W$612,14,0),0)</f>
        <v>0</v>
      </c>
      <c r="DA250" s="1">
        <f>IFERROR(VLOOKUP($CK250,stock_data!$B$3:$W$612,15,0),0)</f>
        <v>0</v>
      </c>
      <c r="DB250" s="1">
        <f>IFERROR(VLOOKUP($CK250,stock_data!$B$3:$W$612,16,0),0)</f>
        <v>0</v>
      </c>
      <c r="DC250" s="1">
        <f>IFERROR(VLOOKUP($CK250,stock_data!$B$3:$W$612,17,0),0)</f>
        <v>0</v>
      </c>
      <c r="DD250" s="1">
        <f>IFERROR(VLOOKUP($CK250,stock_data!$B$3:$W$612,18,0),0)</f>
        <v>0</v>
      </c>
      <c r="DE250" s="1">
        <f>IFERROR(VLOOKUP($CK250,stock_data!$B$3:$W$612,19,0),0)</f>
        <v>0</v>
      </c>
      <c r="DF250" s="1">
        <f>IFERROR(VLOOKUP($CK250,stock_data!$B$3:$W$612,20,0),0)</f>
        <v>0</v>
      </c>
      <c r="DG250" s="1">
        <f>IFERROR(VLOOKUP($CK250,stock_data!$B$3:$W$612,21,0),0)</f>
        <v>0</v>
      </c>
      <c r="DH250" s="1">
        <f>IFERROR(VLOOKUP($CK250,stock_data!$B$3:$W$612,22,0),0)</f>
        <v>0</v>
      </c>
      <c r="DI250" s="1">
        <f t="shared" si="90"/>
        <v>0</v>
      </c>
      <c r="DJ250" s="1">
        <f t="shared" si="91"/>
        <v>0</v>
      </c>
      <c r="DK250" s="3">
        <f>IFERROR(INDEX(COD_SALES!$B$5:$Z$500,MATCH(resource!$CC250,COD_SALES!$A$5:$A$500,0),MATCH(resource!DK$2,COD_SALES!$B$4:$Z$4,0)),"")</f>
        <v>2</v>
      </c>
      <c r="DL250" s="3">
        <f>IFERROR(INDEX(COD_SALES!$B$5:$Z$500,MATCH(resource!$CC250,COD_SALES!$A$5:$A$500,0),MATCH(resource!DL$2,COD_SALES!$B$4:$Z$4,0)),"")</f>
        <v>0</v>
      </c>
      <c r="DM250" s="3">
        <f>IFERROR(INDEX(COD_SALES!$B$5:$Z$500,MATCH(resource!$CC250,COD_SALES!$A$5:$A$500,0),MATCH(resource!DM$2,COD_SALES!$B$4:$Z$4,0)),"")</f>
        <v>1</v>
      </c>
      <c r="DN250" s="3" t="str">
        <f>IFERROR(INDEX(COD_SALES!$B$5:$Z$500,MATCH(resource!$CC250,COD_SALES!$A$5:$A$500,0),MATCH(resource!DN$2,COD_SALES!$B$4:$Z$4,0)),"")</f>
        <v/>
      </c>
      <c r="DO250" s="3">
        <f>IFERROR(INDEX(COD_SALES!$B$5:$Z$500,MATCH(resource!$CC250,COD_SALES!$A$5:$A$500,0),MATCH(resource!DO$2,COD_SALES!$B$4:$Z$4,0)),"")</f>
        <v>0</v>
      </c>
      <c r="DP250" s="3">
        <f>IFERROR(INDEX(COD_SALES!$B$5:$Z$500,MATCH(resource!$CC250,COD_SALES!$A$5:$A$500,0),MATCH(resource!DP$2,COD_SALES!$B$4:$Z$4,0)),"")</f>
        <v>0</v>
      </c>
      <c r="DQ250" s="3" t="str">
        <f>IFERROR(INDEX(COD_SALES!$B$5:$Z$500,MATCH(resource!$CC250,COD_SALES!$A$5:$A$500,0),MATCH(resource!DQ$2,COD_SALES!$B$4:$Z$4,0)),"")</f>
        <v/>
      </c>
      <c r="DR250" s="3">
        <f>IFERROR(INDEX(COD_SALES!$B$5:$Z$500,MATCH(resource!$CC250,COD_SALES!$A$5:$A$500,0),MATCH(resource!DR$2,COD_SALES!$B$4:$Z$4,0)),"")</f>
        <v>0</v>
      </c>
      <c r="DS250" s="3">
        <f>IFERROR(INDEX(COD_SALES!$B$5:$Z$500,MATCH(resource!$CC250,COD_SALES!$A$5:$A$500,0),MATCH(resource!DS$2,COD_SALES!$B$4:$Z$4,0)),"")</f>
        <v>26</v>
      </c>
      <c r="DT250" s="3">
        <f>IFERROR(INDEX(COD_SALES!$B$5:$Z$500,MATCH(resource!$CC250,COD_SALES!$A$5:$A$500,0),MATCH(resource!DT$2,COD_SALES!$B$4:$Z$4,0)),"")</f>
        <v>0</v>
      </c>
      <c r="DU250" s="3">
        <f>IFERROR(INDEX(COD_SALES!$B$5:$Z$500,MATCH(resource!$CC250,COD_SALES!$A$5:$A$500,0),MATCH(resource!DU$2,COD_SALES!$B$4:$Z$4,0)),"")</f>
        <v>0</v>
      </c>
      <c r="DV250" s="3">
        <f>IFERROR(INDEX(COD_SALES!$B$5:$Z$500,MATCH(resource!$CC250,COD_SALES!$A$5:$A$500,0),MATCH(resource!DV$2,COD_SALES!$B$4:$Z$4,0)),"")</f>
        <v>0</v>
      </c>
      <c r="DW250" s="3">
        <f>IFERROR(INDEX(COD_SALES!$B$5:$Z$500,MATCH(resource!$CC250,COD_SALES!$A$5:$A$500,0),MATCH(resource!DW$2,COD_SALES!$B$4:$Z$4,0)),"")</f>
        <v>14</v>
      </c>
      <c r="DX250" s="3">
        <f>IFERROR(INDEX(COD_SALES!$B$5:$Z$500,MATCH(resource!$CC250,COD_SALES!$A$5:$A$500,0),MATCH(resource!DX$2,COD_SALES!$B$4:$Z$4,0)),"")</f>
        <v>5</v>
      </c>
      <c r="DY250" s="3">
        <f>IFERROR(INDEX(COD_SALES!$B$5:$Z$500,MATCH(resource!$CC250,COD_SALES!$A$5:$A$500,0),MATCH(resource!DY$2,COD_SALES!$B$4:$Z$4,0)),"")</f>
        <v>0</v>
      </c>
      <c r="DZ250" s="3">
        <f>IFERROR(INDEX(COD_SALES!$B$5:$Z$500,MATCH(resource!$CC250,COD_SALES!$A$5:$A$500,0),MATCH(resource!DZ$2,COD_SALES!$B$4:$Z$4,0)),"")</f>
        <v>0</v>
      </c>
      <c r="EA250" s="3">
        <f>IFERROR(INDEX(COD_SALES!$B$5:$Z$500,MATCH(resource!$CC250,COD_SALES!$A$5:$A$500,0),MATCH(resource!EA$2,COD_SALES!$B$4:$Z$4,0)),"")</f>
        <v>10</v>
      </c>
      <c r="EB250" s="3">
        <f t="shared" si="92"/>
        <v>16257.439999999999</v>
      </c>
      <c r="ED250" s="3">
        <f>IFERROR(VLOOKUP($CK250,depot_prod_sales!$B$5:$S$200,3,0),0)</f>
        <v>0</v>
      </c>
      <c r="EE250" s="3">
        <f>IFERROR(VLOOKUP($CK250,depot_prod_sales!$B$5:$S$200,4,0),0)</f>
        <v>0</v>
      </c>
      <c r="EF250" s="3">
        <f>IFERROR(VLOOKUP($CK250,depot_prod_sales!$B$5:$S$200,5,0),0)</f>
        <v>0</v>
      </c>
      <c r="EG250" s="3">
        <f>IFERROR(VLOOKUP($CK250,depot_prod_sales!$B$5:$S$200,6,0),0)</f>
        <v>0</v>
      </c>
      <c r="EH250" s="3">
        <f>IFERROR(VLOOKUP($CK250,depot_prod_sales!$B$5:$S$200,7,0),0)</f>
        <v>0</v>
      </c>
      <c r="EI250" s="3">
        <f>IFERROR(VLOOKUP($CK250,depot_prod_sales!$B$5:$S$200,8,0),0)</f>
        <v>0</v>
      </c>
      <c r="EJ250" s="3">
        <f>IFERROR(VLOOKUP($CK250,depot_prod_sales!$B$5:$S$200,9,0),0)</f>
        <v>0</v>
      </c>
      <c r="EK250" s="3">
        <f>IFERROR(VLOOKUP($CK250,depot_prod_sales!$B$5:$S$200,10,0),0)</f>
        <v>0</v>
      </c>
      <c r="EL250" s="3">
        <f>IFERROR(VLOOKUP($CK250,depot_prod_sales!$B$5:$S$200,11,0),0)</f>
        <v>0</v>
      </c>
      <c r="EM250" s="3">
        <f>IFERROR(VLOOKUP($CK250,depot_prod_sales!$B$5:$S$200,12,0),0)</f>
        <v>0</v>
      </c>
      <c r="EN250" s="3">
        <f>IFERROR(VLOOKUP($CK250,depot_prod_sales!$B$5:$S$200,13,0),0)</f>
        <v>0</v>
      </c>
      <c r="EO250" s="3">
        <f>IFERROR(VLOOKUP($CK250,depot_prod_sales!$B$5:$S$200,14,0),0)</f>
        <v>0</v>
      </c>
      <c r="EP250" s="3">
        <f>IFERROR(VLOOKUP($CK250,depot_prod_sales!$B$5:$S$200,15,0),0)</f>
        <v>0</v>
      </c>
      <c r="EQ250" s="3">
        <f>IFERROR(VLOOKUP($CK250,depot_prod_sales!$B$5:$S$200,16,0),0)</f>
        <v>0</v>
      </c>
      <c r="ER250" s="3">
        <f>IFERROR(VLOOKUP($CK250,depot_prod_sales!$B$5:$S$200,17,0),0)</f>
        <v>0</v>
      </c>
      <c r="ES250" s="3">
        <f>IFERROR(VLOOKUP($CK250,depot_prod_sales!$B$5:$S$200,18,0),0)</f>
        <v>0</v>
      </c>
      <c r="ET250" s="116">
        <f t="shared" si="93"/>
        <v>0</v>
      </c>
      <c r="EU250" s="116">
        <f t="shared" si="94"/>
        <v>0</v>
      </c>
      <c r="EW250" s="3">
        <f>IFERROR(VLOOKUP(CC250,data_pull!$AO$25:$AR$546,2,0),0)</f>
        <v>19</v>
      </c>
      <c r="EX250" s="1">
        <f>IFERROR(VLOOKUP(CC250,data_pull!$AO$25:$AR$546,4,0),0)</f>
        <v>170000</v>
      </c>
    </row>
    <row r="251" spans="13:154" x14ac:dyDescent="0.25"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4" t="str">
        <f>sales_data!B250</f>
        <v>Saiful Islam</v>
      </c>
      <c r="AR251" s="4" t="str">
        <f>sales_data!C250</f>
        <v>Nayem Sarder</v>
      </c>
      <c r="AS251" s="5" t="str">
        <f t="shared" si="84"/>
        <v>Nayem Sarder</v>
      </c>
      <c r="AT251" s="4" t="str">
        <f>sales_data!I250</f>
        <v>Imran Matubbar</v>
      </c>
      <c r="AU251" s="4" t="str">
        <f>sales_data!W250</f>
        <v>Popular (Uttara) (Cb)</v>
      </c>
      <c r="AV251" s="1">
        <f>sales_data!N250</f>
        <v>77923.58</v>
      </c>
      <c r="AW251" s="1">
        <f>sales_data!P250</f>
        <v>38</v>
      </c>
      <c r="AX251" s="3">
        <f ca="1">IFERROR(INDEX(INDIRECT("day_wise_sales_data!$B$2:$BZ$599"),MATCH(resource!$CC251,day_wise_sales_data!$A$2:$A$500,0),MATCH(resource!AX$2,INDIRECT("day_wise_sales_data!$B$1:$BZ$1"),0)),0)</f>
        <v>0</v>
      </c>
      <c r="AY251" s="3">
        <f ca="1">IFERROR(INDEX(INDIRECT("day_wise_sales_data!$B$2:$BZ$599"),MATCH(resource!$CC251,day_wise_sales_data!$A$2:$A$500,0),MATCH(resource!AY$2,INDIRECT("day_wise_sales_data!$B$1:$BZ$1"),0)),0)</f>
        <v>3960</v>
      </c>
      <c r="AZ251" s="3">
        <f ca="1">IFERROR(INDEX(INDIRECT("day_wise_sales_data!$B$2:$BZ$599"),MATCH(resource!$CC251,day_wise_sales_data!$A$2:$A$500,0),MATCH(resource!AZ$2,INDIRECT("day_wise_sales_data!$B$1:$BZ$1"),0)),0)</f>
        <v>0</v>
      </c>
      <c r="BA251" s="3">
        <f ca="1">IFERROR(INDEX(INDIRECT("day_wise_sales_data!$B$2:$BZ$599"),MATCH(resource!$CC251,day_wise_sales_data!$A$2:$A$500,0),MATCH(resource!BA$2,INDIRECT("day_wise_sales_data!$B$1:$BZ$1"),0)),0)</f>
        <v>0</v>
      </c>
      <c r="BB251" s="3">
        <f ca="1">IFERROR(INDEX(INDIRECT("day_wise_sales_data!$B$2:$BZ$599"),MATCH(resource!$CC251,day_wise_sales_data!$A$2:$A$500,0),MATCH(resource!BB$2,INDIRECT("day_wise_sales_data!$B$1:$BZ$1"),0)),0)</f>
        <v>264.89999999999998</v>
      </c>
      <c r="BC251" s="3">
        <f ca="1">IFERROR(INDEX(INDIRECT("day_wise_sales_data!$B$2:$BZ$599"),MATCH(resource!$CC251,day_wise_sales_data!$A$2:$A$500,0),MATCH(resource!BC$2,INDIRECT("day_wise_sales_data!$B$1:$BZ$1"),0)),0)</f>
        <v>0</v>
      </c>
      <c r="BD251" s="3">
        <f ca="1">IFERROR(INDEX(INDIRECT("day_wise_sales_data!$B$2:$BZ$599"),MATCH(resource!$CC251,day_wise_sales_data!$A$2:$A$500,0),MATCH(resource!BD$2,INDIRECT("day_wise_sales_data!$B$1:$BZ$1"),0)),0)</f>
        <v>0</v>
      </c>
      <c r="BE251" s="3">
        <f ca="1">IFERROR(INDEX(INDIRECT("day_wise_sales_data!$B$2:$BZ$599"),MATCH(resource!$CC251,day_wise_sales_data!$A$2:$A$500,0),MATCH(resource!BE$2,INDIRECT("day_wise_sales_data!$B$1:$BZ$1"),0)),0)</f>
        <v>0</v>
      </c>
      <c r="BF251" s="3">
        <f ca="1">IFERROR(INDEX(INDIRECT("day_wise_sales_data!$B$2:$BZ$599"),MATCH(resource!$CC251,day_wise_sales_data!$A$2:$A$500,0),MATCH(resource!BF$2,INDIRECT("day_wise_sales_data!$B$1:$BZ$1"),0)),0)</f>
        <v>3650.07</v>
      </c>
      <c r="BG251" s="3">
        <f ca="1">IFERROR(INDEX(INDIRECT("day_wise_sales_data!$B$2:$BZ$599"),MATCH(resource!$CC251,day_wise_sales_data!$A$2:$A$500,0),MATCH(resource!BG$2,INDIRECT("day_wise_sales_data!$B$1:$BZ$1"),0)),0)</f>
        <v>0</v>
      </c>
      <c r="BH251" s="3">
        <f ca="1">IFERROR(INDEX(INDIRECT("day_wise_sales_data!$B$2:$BZ$599"),MATCH(resource!$CC251,day_wise_sales_data!$A$2:$A$500,0),MATCH(resource!BH$2,INDIRECT("day_wise_sales_data!$B$1:$BZ$1"),0)),0)</f>
        <v>3180.86</v>
      </c>
      <c r="BI251" s="3">
        <f ca="1">IFERROR(INDEX(INDIRECT("day_wise_sales_data!$B$2:$BZ$599"),MATCH(resource!$CC251,day_wise_sales_data!$A$2:$A$500,0),MATCH(resource!BI$2,INDIRECT("day_wise_sales_data!$B$1:$BZ$1"),0)),0)</f>
        <v>1059.94</v>
      </c>
      <c r="BJ251" s="3">
        <f ca="1">IFERROR(INDEX(INDIRECT("day_wise_sales_data!$B$2:$BZ$599"),MATCH(resource!$CC251,day_wise_sales_data!$A$2:$A$500,0),MATCH(resource!BJ$2,INDIRECT("day_wise_sales_data!$B$1:$BZ$1"),0)),0)</f>
        <v>0</v>
      </c>
      <c r="BK251" s="3">
        <f ca="1">IFERROR(INDEX(INDIRECT("day_wise_sales_data!$B$2:$BZ$599"),MATCH(resource!$CC251,day_wise_sales_data!$A$2:$A$500,0),MATCH(resource!BK$2,INDIRECT("day_wise_sales_data!$B$1:$BZ$1"),0)),0)</f>
        <v>11249.42</v>
      </c>
      <c r="BL251" s="3">
        <f ca="1">IFERROR(INDEX(INDIRECT("day_wise_sales_data!$B$2:$BZ$599"),MATCH(resource!$CC251,day_wise_sales_data!$A$2:$A$500,0),MATCH(resource!BL$2,INDIRECT("day_wise_sales_data!$B$1:$BZ$1"),0)),0)</f>
        <v>4409.25</v>
      </c>
      <c r="BM251" s="3">
        <f ca="1">IFERROR(INDEX(INDIRECT("day_wise_sales_data!$B$2:$BZ$599"),MATCH(resource!$CC251,day_wise_sales_data!$A$2:$A$500,0),MATCH(resource!BM$2,INDIRECT("day_wise_sales_data!$B$1:$BZ$1"),0)),0)</f>
        <v>2610.9499999999998</v>
      </c>
      <c r="BN251" s="3">
        <f ca="1">IFERROR(INDEX(INDIRECT("day_wise_sales_data!$B$2:$BZ$599"),MATCH(resource!$CC251,day_wise_sales_data!$A$2:$A$500,0),MATCH(resource!BN$2,INDIRECT("day_wise_sales_data!$B$1:$BZ$1"),0)),0)</f>
        <v>0</v>
      </c>
      <c r="BO251" s="3">
        <f ca="1">IFERROR(INDEX(INDIRECT("day_wise_sales_data!$B$2:$BZ$599"),MATCH(resource!$CC251,day_wise_sales_data!$A$2:$A$500,0),MATCH(resource!BO$2,INDIRECT("day_wise_sales_data!$B$1:$BZ$1"),0)),0)</f>
        <v>0</v>
      </c>
      <c r="BP251" s="3">
        <f ca="1">IFERROR(INDEX(INDIRECT("day_wise_sales_data!$B$2:$BZ$599"),MATCH(resource!$CC251,day_wise_sales_data!$A$2:$A$500,0),MATCH(resource!BP$2,INDIRECT("day_wise_sales_data!$B$1:$BZ$1"),0)),0)</f>
        <v>422.43</v>
      </c>
      <c r="BQ251" s="3">
        <f ca="1">IFERROR(INDEX(INDIRECT("day_wise_sales_data!$B$2:$BZ$599"),MATCH(resource!$CC251,day_wise_sales_data!$A$2:$A$500,0),MATCH(resource!BQ$2,INDIRECT("day_wise_sales_data!$B$1:$BZ$1"),0)),0)</f>
        <v>0</v>
      </c>
      <c r="BR251" s="3">
        <f ca="1">IFERROR(INDEX(INDIRECT("day_wise_sales_data!$B$2:$BZ$599"),MATCH(resource!$CC251,day_wise_sales_data!$A$2:$A$500,0),MATCH(resource!BR$2,INDIRECT("day_wise_sales_data!$B$1:$BZ$1"),0)),0)</f>
        <v>1060.28</v>
      </c>
      <c r="BS251" s="3">
        <f ca="1">IFERROR(INDEX(INDIRECT("day_wise_sales_data!$B$2:$BZ$599"),MATCH(resource!$CC251,day_wise_sales_data!$A$2:$A$500,0),MATCH(resource!BS$2,INDIRECT("day_wise_sales_data!$B$1:$BZ$1"),0)),0)</f>
        <v>2800.68</v>
      </c>
      <c r="BT251" s="3">
        <f ca="1">IFERROR(INDEX(INDIRECT("day_wise_sales_data!$B$2:$BZ$599"),MATCH(resource!$CC251,day_wise_sales_data!$A$2:$A$500,0),MATCH(resource!BT$2,INDIRECT("day_wise_sales_data!$B$1:$BZ$1"),0)),0)</f>
        <v>4447.6899999999996</v>
      </c>
      <c r="BU251" s="3">
        <f ca="1">IFERROR(INDEX(INDIRECT("day_wise_sales_data!$B$2:$BZ$599"),MATCH(resource!$CC251,day_wise_sales_data!$A$2:$A$500,0),MATCH(resource!BU$2,INDIRECT("day_wise_sales_data!$B$1:$BZ$1"),0)),0)</f>
        <v>7754.85</v>
      </c>
      <c r="BV251" s="3">
        <f ca="1">IFERROR(INDEX(INDIRECT("day_wise_sales_data!$B$2:$BZ$599"),MATCH(resource!$CC251,day_wise_sales_data!$A$2:$A$500,0),MATCH(resource!BV$2,INDIRECT("day_wise_sales_data!$B$1:$BZ$1"),0)),0)</f>
        <v>924.17</v>
      </c>
      <c r="BW251" s="3">
        <f ca="1">IFERROR(INDEX(INDIRECT("day_wise_sales_data!$B$2:$BZ$599"),MATCH(resource!$CC251,day_wise_sales_data!$A$2:$A$500,0),MATCH(resource!BW$2,INDIRECT("day_wise_sales_data!$B$1:$BZ$1"),0)),0)</f>
        <v>1848.11</v>
      </c>
      <c r="BX251" s="3">
        <f ca="1">IFERROR(INDEX(INDIRECT("day_wise_sales_data!$B$2:$BZ$599"),MATCH(resource!$CC251,day_wise_sales_data!$A$2:$A$500,0),MATCH(resource!BX$2,INDIRECT("day_wise_sales_data!$B$1:$BZ$1"),0)),0)</f>
        <v>1109.01</v>
      </c>
      <c r="BY251" s="3">
        <f ca="1">IFERROR(INDEX(INDIRECT("day_wise_sales_data!$B$2:$BZ$599"),MATCH(resource!$CC251,day_wise_sales_data!$A$2:$A$500,0),MATCH(resource!BY$2,INDIRECT("day_wise_sales_data!$B$1:$BZ$1"),0)),0)</f>
        <v>4456.9799999999996</v>
      </c>
      <c r="BZ251" s="3">
        <f ca="1">IFERROR(INDEX(INDIRECT("day_wise_sales_data!$B$2:$BZ$599"),MATCH(resource!$CC251,day_wise_sales_data!$A$2:$A$500,0),MATCH(resource!BZ$2,INDIRECT("day_wise_sales_data!$B$1:$BZ$1"),0)),0)</f>
        <v>27800</v>
      </c>
      <c r="CA251" s="3" t="str">
        <f ca="1">IFERROR(INDEX(INDIRECT("day_wise_sales_data!$B$2:$BZ$599"),MATCH(resource!$CC251,day_wise_sales_data!$A$2:$A$500,0),MATCH(resource!CA$2,INDIRECT("day_wise_sales_data!$B$1:$BZ$1"),0)),0)</f>
        <v>dd</v>
      </c>
      <c r="CC251" s="4" t="str">
        <f>sales_data!H250</f>
        <v>DHK032110</v>
      </c>
      <c r="CD251" s="1">
        <v>249</v>
      </c>
      <c r="CE251" s="1" t="str">
        <f>IF(AQ251=report!$AQ$3,resource!CD251,"")</f>
        <v/>
      </c>
      <c r="CF251" s="5" t="str">
        <f>IFERROR(SMALL($CE$3:$CE$1001,ROWS($CE$3:CE251)),"")</f>
        <v/>
      </c>
      <c r="CH251">
        <f>IFERROR(VLOOKUP($CC251,data_pull!$E$22:$G$700,2,0),0)</f>
        <v>77923.58</v>
      </c>
      <c r="CI251" s="1">
        <f t="shared" si="86"/>
        <v>154</v>
      </c>
      <c r="CJ251" s="1">
        <f t="shared" si="85"/>
        <v>0</v>
      </c>
      <c r="CK251" s="1" t="s">
        <v>1543</v>
      </c>
      <c r="CL251" s="1">
        <f t="shared" si="87"/>
        <v>111</v>
      </c>
      <c r="CM251" s="1" t="str">
        <f>IFERROR(VLOOKUP($CK251,stock_data!$B$3:$W$612,2,0),0)</f>
        <v>NEEPER -15 Cream  (EXP)</v>
      </c>
      <c r="CN251" s="1" t="str">
        <f>IFERROR(VLOOKUP($CK251,stock_data!$B$3:$W$612,4,0),0)</f>
        <v>15gm</v>
      </c>
      <c r="CO251" s="1">
        <f>IFERROR(VLOOKUP($CK251,stock_data!$B$3:$W$612,5,0),0)</f>
        <v>24</v>
      </c>
      <c r="CP251" s="3">
        <f t="shared" si="88"/>
        <v>0</v>
      </c>
      <c r="CQ251" s="3">
        <f t="shared" si="89"/>
        <v>0</v>
      </c>
      <c r="CR251" s="1">
        <f>IFERROR(VLOOKUP($CK251,stock_data!$B$3:$W$612,6,0),0)</f>
        <v>0</v>
      </c>
      <c r="CS251" s="1">
        <f>IFERROR(VLOOKUP($CK251,stock_data!$B$3:$W$612,7,0),0)</f>
        <v>0</v>
      </c>
      <c r="CT251" s="1">
        <f>IFERROR(VLOOKUP($CK251,stock_data!$B$3:$W$612,8,0),0)</f>
        <v>0</v>
      </c>
      <c r="CU251" s="1">
        <f>IFERROR(VLOOKUP($CK251,stock_data!$B$3:$W$612,9,0),0)</f>
        <v>0</v>
      </c>
      <c r="CV251" s="1">
        <f>IFERROR(VLOOKUP($CK251,stock_data!$B$3:$W$612,10,0),0)</f>
        <v>0</v>
      </c>
      <c r="CW251" s="1">
        <f>IFERROR(VLOOKUP($CK251,stock_data!$B$3:$W$612,11,0),0)</f>
        <v>0</v>
      </c>
      <c r="CX251" s="1">
        <f>IFERROR(VLOOKUP($CK251,stock_data!$B$3:$W$612,12,0),0)</f>
        <v>0</v>
      </c>
      <c r="CY251" s="1">
        <f>IFERROR(VLOOKUP($CK251,stock_data!$B$3:$W$612,13,0),0)</f>
        <v>0</v>
      </c>
      <c r="CZ251" s="1">
        <f>IFERROR(VLOOKUP($CK251,stock_data!$B$3:$W$612,14,0),0)</f>
        <v>0</v>
      </c>
      <c r="DA251" s="1">
        <f>IFERROR(VLOOKUP($CK251,stock_data!$B$3:$W$612,15,0),0)</f>
        <v>0</v>
      </c>
      <c r="DB251" s="1">
        <f>IFERROR(VLOOKUP($CK251,stock_data!$B$3:$W$612,16,0),0)</f>
        <v>0</v>
      </c>
      <c r="DC251" s="1">
        <f>IFERROR(VLOOKUP($CK251,stock_data!$B$3:$W$612,17,0),0)</f>
        <v>0</v>
      </c>
      <c r="DD251" s="1">
        <f>IFERROR(VLOOKUP($CK251,stock_data!$B$3:$W$612,18,0),0)</f>
        <v>0</v>
      </c>
      <c r="DE251" s="1">
        <f>IFERROR(VLOOKUP($CK251,stock_data!$B$3:$W$612,19,0),0)</f>
        <v>0</v>
      </c>
      <c r="DF251" s="1">
        <f>IFERROR(VLOOKUP($CK251,stock_data!$B$3:$W$612,20,0),0)</f>
        <v>0</v>
      </c>
      <c r="DG251" s="1">
        <f>IFERROR(VLOOKUP($CK251,stock_data!$B$3:$W$612,21,0),0)</f>
        <v>0</v>
      </c>
      <c r="DH251" s="1">
        <f>IFERROR(VLOOKUP($CK251,stock_data!$B$3:$W$612,22,0),0)</f>
        <v>0</v>
      </c>
      <c r="DI251" s="1">
        <f t="shared" si="90"/>
        <v>0</v>
      </c>
      <c r="DJ251" s="1">
        <f t="shared" si="91"/>
        <v>0</v>
      </c>
      <c r="DK251" s="3">
        <f>IFERROR(INDEX(COD_SALES!$B$5:$Z$500,MATCH(resource!$CC251,COD_SALES!$A$5:$A$500,0),MATCH(resource!DK$2,COD_SALES!$B$4:$Z$4,0)),"")</f>
        <v>2</v>
      </c>
      <c r="DL251" s="3">
        <f>IFERROR(INDEX(COD_SALES!$B$5:$Z$500,MATCH(resource!$CC251,COD_SALES!$A$5:$A$500,0),MATCH(resource!DL$2,COD_SALES!$B$4:$Z$4,0)),"")</f>
        <v>1</v>
      </c>
      <c r="DM251" s="3">
        <f>IFERROR(INDEX(COD_SALES!$B$5:$Z$500,MATCH(resource!$CC251,COD_SALES!$A$5:$A$500,0),MATCH(resource!DM$2,COD_SALES!$B$4:$Z$4,0)),"")</f>
        <v>2</v>
      </c>
      <c r="DN251" s="3" t="str">
        <f>IFERROR(INDEX(COD_SALES!$B$5:$Z$500,MATCH(resource!$CC251,COD_SALES!$A$5:$A$500,0),MATCH(resource!DN$2,COD_SALES!$B$4:$Z$4,0)),"")</f>
        <v/>
      </c>
      <c r="DO251" s="3">
        <f>IFERROR(INDEX(COD_SALES!$B$5:$Z$500,MATCH(resource!$CC251,COD_SALES!$A$5:$A$500,0),MATCH(resource!DO$2,COD_SALES!$B$4:$Z$4,0)),"")</f>
        <v>0</v>
      </c>
      <c r="DP251" s="3">
        <f>IFERROR(INDEX(COD_SALES!$B$5:$Z$500,MATCH(resource!$CC251,COD_SALES!$A$5:$A$500,0),MATCH(resource!DP$2,COD_SALES!$B$4:$Z$4,0)),"")</f>
        <v>0</v>
      </c>
      <c r="DQ251" s="3" t="str">
        <f>IFERROR(INDEX(COD_SALES!$B$5:$Z$500,MATCH(resource!$CC251,COD_SALES!$A$5:$A$500,0),MATCH(resource!DQ$2,COD_SALES!$B$4:$Z$4,0)),"")</f>
        <v/>
      </c>
      <c r="DR251" s="3">
        <f>IFERROR(INDEX(COD_SALES!$B$5:$Z$500,MATCH(resource!$CC251,COD_SALES!$A$5:$A$500,0),MATCH(resource!DR$2,COD_SALES!$B$4:$Z$4,0)),"")</f>
        <v>0</v>
      </c>
      <c r="DS251" s="3">
        <f>IFERROR(INDEX(COD_SALES!$B$5:$Z$500,MATCH(resource!$CC251,COD_SALES!$A$5:$A$500,0),MATCH(resource!DS$2,COD_SALES!$B$4:$Z$4,0)),"")</f>
        <v>12</v>
      </c>
      <c r="DT251" s="3">
        <f>IFERROR(INDEX(COD_SALES!$B$5:$Z$500,MATCH(resource!$CC251,COD_SALES!$A$5:$A$500,0),MATCH(resource!DT$2,COD_SALES!$B$4:$Z$4,0)),"")</f>
        <v>6</v>
      </c>
      <c r="DU251" s="3">
        <f>IFERROR(INDEX(COD_SALES!$B$5:$Z$500,MATCH(resource!$CC251,COD_SALES!$A$5:$A$500,0),MATCH(resource!DU$2,COD_SALES!$B$4:$Z$4,0)),"")</f>
        <v>0</v>
      </c>
      <c r="DV251" s="3">
        <f>IFERROR(INDEX(COD_SALES!$B$5:$Z$500,MATCH(resource!$CC251,COD_SALES!$A$5:$A$500,0),MATCH(resource!DV$2,COD_SALES!$B$4:$Z$4,0)),"")</f>
        <v>0</v>
      </c>
      <c r="DW251" s="3">
        <f>IFERROR(INDEX(COD_SALES!$B$5:$Z$500,MATCH(resource!$CC251,COD_SALES!$A$5:$A$500,0),MATCH(resource!DW$2,COD_SALES!$B$4:$Z$4,0)),"")</f>
        <v>26</v>
      </c>
      <c r="DX251" s="3">
        <f>IFERROR(INDEX(COD_SALES!$B$5:$Z$500,MATCH(resource!$CC251,COD_SALES!$A$5:$A$500,0),MATCH(resource!DX$2,COD_SALES!$B$4:$Z$4,0)),"")</f>
        <v>10</v>
      </c>
      <c r="DY251" s="3">
        <f>IFERROR(INDEX(COD_SALES!$B$5:$Z$500,MATCH(resource!$CC251,COD_SALES!$A$5:$A$500,0),MATCH(resource!DY$2,COD_SALES!$B$4:$Z$4,0)),"")</f>
        <v>0</v>
      </c>
      <c r="DZ251" s="3">
        <f>IFERROR(INDEX(COD_SALES!$B$5:$Z$500,MATCH(resource!$CC251,COD_SALES!$A$5:$A$500,0),MATCH(resource!DZ$2,COD_SALES!$B$4:$Z$4,0)),"")</f>
        <v>1</v>
      </c>
      <c r="EA251" s="3">
        <f>IFERROR(INDEX(COD_SALES!$B$5:$Z$500,MATCH(resource!$CC251,COD_SALES!$A$5:$A$500,0),MATCH(resource!EA$2,COD_SALES!$B$4:$Z$4,0)),"")</f>
        <v>5</v>
      </c>
      <c r="EB251" s="3">
        <f t="shared" si="92"/>
        <v>21386.649999999998</v>
      </c>
      <c r="ED251" s="3">
        <f>IFERROR(VLOOKUP($CK251,depot_prod_sales!$B$5:$S$200,3,0),0)</f>
        <v>0</v>
      </c>
      <c r="EE251" s="3">
        <f>IFERROR(VLOOKUP($CK251,depot_prod_sales!$B$5:$S$200,4,0),0)</f>
        <v>0</v>
      </c>
      <c r="EF251" s="3">
        <f>IFERROR(VLOOKUP($CK251,depot_prod_sales!$B$5:$S$200,5,0),0)</f>
        <v>0</v>
      </c>
      <c r="EG251" s="3">
        <f>IFERROR(VLOOKUP($CK251,depot_prod_sales!$B$5:$S$200,6,0),0)</f>
        <v>0</v>
      </c>
      <c r="EH251" s="3">
        <f>IFERROR(VLOOKUP($CK251,depot_prod_sales!$B$5:$S$200,7,0),0)</f>
        <v>0</v>
      </c>
      <c r="EI251" s="3">
        <f>IFERROR(VLOOKUP($CK251,depot_prod_sales!$B$5:$S$200,8,0),0)</f>
        <v>0</v>
      </c>
      <c r="EJ251" s="3">
        <f>IFERROR(VLOOKUP($CK251,depot_prod_sales!$B$5:$S$200,9,0),0)</f>
        <v>0</v>
      </c>
      <c r="EK251" s="3">
        <f>IFERROR(VLOOKUP($CK251,depot_prod_sales!$B$5:$S$200,10,0),0)</f>
        <v>0</v>
      </c>
      <c r="EL251" s="3">
        <f>IFERROR(VLOOKUP($CK251,depot_prod_sales!$B$5:$S$200,11,0),0)</f>
        <v>0</v>
      </c>
      <c r="EM251" s="3">
        <f>IFERROR(VLOOKUP($CK251,depot_prod_sales!$B$5:$S$200,12,0),0)</f>
        <v>0</v>
      </c>
      <c r="EN251" s="3">
        <f>IFERROR(VLOOKUP($CK251,depot_prod_sales!$B$5:$S$200,13,0),0)</f>
        <v>0</v>
      </c>
      <c r="EO251" s="3">
        <f>IFERROR(VLOOKUP($CK251,depot_prod_sales!$B$5:$S$200,14,0),0)</f>
        <v>0</v>
      </c>
      <c r="EP251" s="3">
        <f>IFERROR(VLOOKUP($CK251,depot_prod_sales!$B$5:$S$200,15,0),0)</f>
        <v>0</v>
      </c>
      <c r="EQ251" s="3">
        <f>IFERROR(VLOOKUP($CK251,depot_prod_sales!$B$5:$S$200,16,0),0)</f>
        <v>0</v>
      </c>
      <c r="ER251" s="3">
        <f>IFERROR(VLOOKUP($CK251,depot_prod_sales!$B$5:$S$200,17,0),0)</f>
        <v>0</v>
      </c>
      <c r="ES251" s="3">
        <f>IFERROR(VLOOKUP($CK251,depot_prod_sales!$B$5:$S$200,18,0),0)</f>
        <v>0</v>
      </c>
      <c r="ET251" s="116">
        <f t="shared" si="93"/>
        <v>0</v>
      </c>
      <c r="EU251" s="116">
        <f t="shared" si="94"/>
        <v>0</v>
      </c>
      <c r="EW251" s="3">
        <f>IFERROR(VLOOKUP(CC251,data_pull!$AO$25:$AR$546,2,0),0)</f>
        <v>32</v>
      </c>
      <c r="EX251" s="1">
        <f>IFERROR(VLOOKUP(CC251,data_pull!$AO$25:$AR$546,4,0),0)</f>
        <v>170000</v>
      </c>
    </row>
    <row r="252" spans="13:154" x14ac:dyDescent="0.25"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4" t="str">
        <f>sales_data!B251</f>
        <v>Saiful Islam</v>
      </c>
      <c r="AR252" s="4" t="str">
        <f>sales_data!C251</f>
        <v>Nayem Sarder</v>
      </c>
      <c r="AS252" s="5" t="str">
        <f t="shared" si="84"/>
        <v/>
      </c>
      <c r="AT252" s="4" t="str">
        <f>sales_data!I251</f>
        <v>Masudul Haque-2</v>
      </c>
      <c r="AU252" s="4" t="str">
        <f>sales_data!W251</f>
        <v>Faidabad-2 (Cb)</v>
      </c>
      <c r="AV252" s="1">
        <f>sales_data!N251</f>
        <v>50352.41</v>
      </c>
      <c r="AW252" s="1">
        <f>sales_data!P251</f>
        <v>39</v>
      </c>
      <c r="AX252" s="3">
        <f ca="1">IFERROR(INDEX(INDIRECT("day_wise_sales_data!$B$2:$BZ$599"),MATCH(resource!$CC252,day_wise_sales_data!$A$2:$A$500,0),MATCH(resource!AX$2,INDIRECT("day_wise_sales_data!$B$1:$BZ$1"),0)),0)</f>
        <v>0</v>
      </c>
      <c r="AY252" s="3">
        <f ca="1">IFERROR(INDEX(INDIRECT("day_wise_sales_data!$B$2:$BZ$599"),MATCH(resource!$CC252,day_wise_sales_data!$A$2:$A$500,0),MATCH(resource!AY$2,INDIRECT("day_wise_sales_data!$B$1:$BZ$1"),0)),0)</f>
        <v>0</v>
      </c>
      <c r="AZ252" s="3">
        <f ca="1">IFERROR(INDEX(INDIRECT("day_wise_sales_data!$B$2:$BZ$599"),MATCH(resource!$CC252,day_wise_sales_data!$A$2:$A$500,0),MATCH(resource!AZ$2,INDIRECT("day_wise_sales_data!$B$1:$BZ$1"),0)),0)</f>
        <v>0</v>
      </c>
      <c r="BA252" s="3">
        <f ca="1">IFERROR(INDEX(INDIRECT("day_wise_sales_data!$B$2:$BZ$599"),MATCH(resource!$CC252,day_wise_sales_data!$A$2:$A$500,0),MATCH(resource!BA$2,INDIRECT("day_wise_sales_data!$B$1:$BZ$1"),0)),0)</f>
        <v>3696.22</v>
      </c>
      <c r="BB252" s="3">
        <f ca="1">IFERROR(INDEX(INDIRECT("day_wise_sales_data!$B$2:$BZ$599"),MATCH(resource!$CC252,day_wise_sales_data!$A$2:$A$500,0),MATCH(resource!BB$2,INDIRECT("day_wise_sales_data!$B$1:$BZ$1"),0)),0)</f>
        <v>0</v>
      </c>
      <c r="BC252" s="3">
        <f ca="1">IFERROR(INDEX(INDIRECT("day_wise_sales_data!$B$2:$BZ$599"),MATCH(resource!$CC252,day_wise_sales_data!$A$2:$A$500,0),MATCH(resource!BC$2,INDIRECT("day_wise_sales_data!$B$1:$BZ$1"),0)),0)</f>
        <v>0</v>
      </c>
      <c r="BD252" s="3">
        <f ca="1">IFERROR(INDEX(INDIRECT("day_wise_sales_data!$B$2:$BZ$599"),MATCH(resource!$CC252,day_wise_sales_data!$A$2:$A$500,0),MATCH(resource!BD$2,INDIRECT("day_wise_sales_data!$B$1:$BZ$1"),0)),0)</f>
        <v>0</v>
      </c>
      <c r="BE252" s="3">
        <f ca="1">IFERROR(INDEX(INDIRECT("day_wise_sales_data!$B$2:$BZ$599"),MATCH(resource!$CC252,day_wise_sales_data!$A$2:$A$500,0),MATCH(resource!BE$2,INDIRECT("day_wise_sales_data!$B$1:$BZ$1"),0)),0)</f>
        <v>167.21</v>
      </c>
      <c r="BF252" s="3">
        <f ca="1">IFERROR(INDEX(INDIRECT("day_wise_sales_data!$B$2:$BZ$599"),MATCH(resource!$CC252,day_wise_sales_data!$A$2:$A$500,0),MATCH(resource!BF$2,INDIRECT("day_wise_sales_data!$B$1:$BZ$1"),0)),0)</f>
        <v>3073.13</v>
      </c>
      <c r="BG252" s="3">
        <f ca="1">IFERROR(INDEX(INDIRECT("day_wise_sales_data!$B$2:$BZ$599"),MATCH(resource!$CC252,day_wise_sales_data!$A$2:$A$500,0),MATCH(resource!BG$2,INDIRECT("day_wise_sales_data!$B$1:$BZ$1"),0)),0)</f>
        <v>1375</v>
      </c>
      <c r="BH252" s="3">
        <f ca="1">IFERROR(INDEX(INDIRECT("day_wise_sales_data!$B$2:$BZ$599"),MATCH(resource!$CC252,day_wise_sales_data!$A$2:$A$500,0),MATCH(resource!BH$2,INDIRECT("day_wise_sales_data!$B$1:$BZ$1"),0)),0)</f>
        <v>0</v>
      </c>
      <c r="BI252" s="3">
        <f ca="1">IFERROR(INDEX(INDIRECT("day_wise_sales_data!$B$2:$BZ$599"),MATCH(resource!$CC252,day_wise_sales_data!$A$2:$A$500,0),MATCH(resource!BI$2,INDIRECT("day_wise_sales_data!$B$1:$BZ$1"),0)),0)</f>
        <v>393.93</v>
      </c>
      <c r="BJ252" s="3">
        <f ca="1">IFERROR(INDEX(INDIRECT("day_wise_sales_data!$B$2:$BZ$599"),MATCH(resource!$CC252,day_wise_sales_data!$A$2:$A$500,0),MATCH(resource!BJ$2,INDIRECT("day_wise_sales_data!$B$1:$BZ$1"),0)),0)</f>
        <v>0</v>
      </c>
      <c r="BK252" s="3">
        <f ca="1">IFERROR(INDEX(INDIRECT("day_wise_sales_data!$B$2:$BZ$599"),MATCH(resource!$CC252,day_wise_sales_data!$A$2:$A$500,0),MATCH(resource!BK$2,INDIRECT("day_wise_sales_data!$B$1:$BZ$1"),0)),0)</f>
        <v>8039.46</v>
      </c>
      <c r="BL252" s="3">
        <f ca="1">IFERROR(INDEX(INDIRECT("day_wise_sales_data!$B$2:$BZ$599"),MATCH(resource!$CC252,day_wise_sales_data!$A$2:$A$500,0),MATCH(resource!BL$2,INDIRECT("day_wise_sales_data!$B$1:$BZ$1"),0)),0)</f>
        <v>2120.2199999999998</v>
      </c>
      <c r="BM252" s="3">
        <f ca="1">IFERROR(INDEX(INDIRECT("day_wise_sales_data!$B$2:$BZ$599"),MATCH(resource!$CC252,day_wise_sales_data!$A$2:$A$500,0),MATCH(resource!BM$2,INDIRECT("day_wise_sales_data!$B$1:$BZ$1"),0)),0)</f>
        <v>3326.58</v>
      </c>
      <c r="BN252" s="3">
        <f ca="1">IFERROR(INDEX(INDIRECT("day_wise_sales_data!$B$2:$BZ$599"),MATCH(resource!$CC252,day_wise_sales_data!$A$2:$A$500,0),MATCH(resource!BN$2,INDIRECT("day_wise_sales_data!$B$1:$BZ$1"),0)),0)</f>
        <v>530.14</v>
      </c>
      <c r="BO252" s="3">
        <f ca="1">IFERROR(INDEX(INDIRECT("day_wise_sales_data!$B$2:$BZ$599"),MATCH(resource!$CC252,day_wise_sales_data!$A$2:$A$500,0),MATCH(resource!BO$2,INDIRECT("day_wise_sales_data!$B$1:$BZ$1"),0)),0)</f>
        <v>1468.98</v>
      </c>
      <c r="BP252" s="3">
        <f ca="1">IFERROR(INDEX(INDIRECT("day_wise_sales_data!$B$2:$BZ$599"),MATCH(resource!$CC252,day_wise_sales_data!$A$2:$A$500,0),MATCH(resource!BP$2,INDIRECT("day_wise_sales_data!$B$1:$BZ$1"),0)),0)</f>
        <v>0</v>
      </c>
      <c r="BQ252" s="3">
        <f ca="1">IFERROR(INDEX(INDIRECT("day_wise_sales_data!$B$2:$BZ$599"),MATCH(resource!$CC252,day_wise_sales_data!$A$2:$A$500,0),MATCH(resource!BQ$2,INDIRECT("day_wise_sales_data!$B$1:$BZ$1"),0)),0)</f>
        <v>0</v>
      </c>
      <c r="BR252" s="3">
        <f ca="1">IFERROR(INDEX(INDIRECT("day_wise_sales_data!$B$2:$BZ$599"),MATCH(resource!$CC252,day_wise_sales_data!$A$2:$A$500,0),MATCH(resource!BR$2,INDIRECT("day_wise_sales_data!$B$1:$BZ$1"),0)),0)</f>
        <v>14276.58</v>
      </c>
      <c r="BS252" s="3">
        <f ca="1">IFERROR(INDEX(INDIRECT("day_wise_sales_data!$B$2:$BZ$599"),MATCH(resource!$CC252,day_wise_sales_data!$A$2:$A$500,0),MATCH(resource!BS$2,INDIRECT("day_wise_sales_data!$B$1:$BZ$1"),0)),0)</f>
        <v>899.76</v>
      </c>
      <c r="BT252" s="3">
        <f ca="1">IFERROR(INDEX(INDIRECT("day_wise_sales_data!$B$2:$BZ$599"),MATCH(resource!$CC252,day_wise_sales_data!$A$2:$A$500,0),MATCH(resource!BT$2,INDIRECT("day_wise_sales_data!$B$1:$BZ$1"),0)),0)</f>
        <v>3479.29</v>
      </c>
      <c r="BU252" s="3">
        <f ca="1">IFERROR(INDEX(INDIRECT("day_wise_sales_data!$B$2:$BZ$599"),MATCH(resource!$CC252,day_wise_sales_data!$A$2:$A$500,0),MATCH(resource!BU$2,INDIRECT("day_wise_sales_data!$B$1:$BZ$1"),0)),0)</f>
        <v>6233.6</v>
      </c>
      <c r="BV252" s="3">
        <f ca="1">IFERROR(INDEX(INDIRECT("day_wise_sales_data!$B$2:$BZ$599"),MATCH(resource!$CC252,day_wise_sales_data!$A$2:$A$500,0),MATCH(resource!BV$2,INDIRECT("day_wise_sales_data!$B$1:$BZ$1"),0)),0)</f>
        <v>0</v>
      </c>
      <c r="BW252" s="3">
        <f ca="1">IFERROR(INDEX(INDIRECT("day_wise_sales_data!$B$2:$BZ$599"),MATCH(resource!$CC252,day_wise_sales_data!$A$2:$A$500,0),MATCH(resource!BW$2,INDIRECT("day_wise_sales_data!$B$1:$BZ$1"),0)),0)</f>
        <v>4558.6899999999996</v>
      </c>
      <c r="BX252" s="3">
        <f ca="1">IFERROR(INDEX(INDIRECT("day_wise_sales_data!$B$2:$BZ$599"),MATCH(resource!$CC252,day_wise_sales_data!$A$2:$A$500,0),MATCH(resource!BX$2,INDIRECT("day_wise_sales_data!$B$1:$BZ$1"),0)),0)</f>
        <v>739.34</v>
      </c>
      <c r="BY252" s="3">
        <f ca="1">IFERROR(INDEX(INDIRECT("day_wise_sales_data!$B$2:$BZ$599"),MATCH(resource!$CC252,day_wise_sales_data!$A$2:$A$500,0),MATCH(resource!BY$2,INDIRECT("day_wise_sales_data!$B$1:$BZ$1"),0)),0)</f>
        <v>0</v>
      </c>
      <c r="BZ252" s="3">
        <f ca="1">IFERROR(INDEX(INDIRECT("day_wise_sales_data!$B$2:$BZ$599"),MATCH(resource!$CC252,day_wise_sales_data!$A$2:$A$500,0),MATCH(resource!BZ$2,INDIRECT("day_wise_sales_data!$B$1:$BZ$1"),0)),0)</f>
        <v>0</v>
      </c>
      <c r="CA252" s="3" t="str">
        <f ca="1">IFERROR(INDEX(INDIRECT("day_wise_sales_data!$B$2:$BZ$599"),MATCH(resource!$CC252,day_wise_sales_data!$A$2:$A$500,0),MATCH(resource!CA$2,INDIRECT("day_wise_sales_data!$B$1:$BZ$1"),0)),0)</f>
        <v>dd</v>
      </c>
      <c r="CC252" s="4" t="str">
        <f>sales_data!H251</f>
        <v>DHK01213</v>
      </c>
      <c r="CD252" s="1">
        <v>250</v>
      </c>
      <c r="CE252" s="1" t="str">
        <f>IF(AQ252=report!$AQ$3,resource!CD252,"")</f>
        <v/>
      </c>
      <c r="CF252" s="5" t="str">
        <f>IFERROR(SMALL($CE$3:$CE$1001,ROWS($CE$3:CE252)),"")</f>
        <v/>
      </c>
      <c r="CH252">
        <f>IFERROR(VLOOKUP($CC252,data_pull!$E$22:$G$700,2,0),0)</f>
        <v>50352.41</v>
      </c>
      <c r="CI252" s="1">
        <f t="shared" si="86"/>
        <v>153</v>
      </c>
      <c r="CJ252" s="1">
        <f t="shared" si="85"/>
        <v>6</v>
      </c>
      <c r="CK252" s="1" t="s">
        <v>1545</v>
      </c>
      <c r="CL252" s="1">
        <f t="shared" si="87"/>
        <v>96</v>
      </c>
      <c r="CM252" s="1" t="str">
        <f>IFERROR(VLOOKUP($CK252,stock_data!$B$3:$W$612,2,0),0)</f>
        <v>NEEPER CREAM-15gm</v>
      </c>
      <c r="CN252" s="1" t="str">
        <f>IFERROR(VLOOKUP($CK252,stock_data!$B$3:$W$612,4,0),0)</f>
        <v>15gm</v>
      </c>
      <c r="CO252" s="1">
        <f>IFERROR(VLOOKUP($CK252,stock_data!$B$3:$W$612,5,0),0)</f>
        <v>24.7</v>
      </c>
      <c r="CP252" s="3">
        <f t="shared" si="88"/>
        <v>6</v>
      </c>
      <c r="CQ252" s="3">
        <f t="shared" si="89"/>
        <v>148.19999999999999</v>
      </c>
      <c r="CR252" s="1">
        <f>IFERROR(VLOOKUP($CK252,stock_data!$B$3:$W$612,6,0),0)</f>
        <v>0</v>
      </c>
      <c r="CS252" s="1">
        <f>IFERROR(VLOOKUP($CK252,stock_data!$B$3:$W$612,7,0),0)</f>
        <v>0</v>
      </c>
      <c r="CT252" s="1">
        <f>IFERROR(VLOOKUP($CK252,stock_data!$B$3:$W$612,8,0),0)</f>
        <v>0</v>
      </c>
      <c r="CU252" s="1">
        <f>IFERROR(VLOOKUP($CK252,stock_data!$B$3:$W$612,9,0),0)</f>
        <v>0</v>
      </c>
      <c r="CV252" s="1">
        <f>IFERROR(VLOOKUP($CK252,stock_data!$B$3:$W$612,10,0),0)</f>
        <v>0</v>
      </c>
      <c r="CW252" s="1">
        <f>IFERROR(VLOOKUP($CK252,stock_data!$B$3:$W$612,11,0),0)</f>
        <v>0</v>
      </c>
      <c r="CX252" s="1">
        <f>IFERROR(VLOOKUP($CK252,stock_data!$B$3:$W$612,12,0),0)</f>
        <v>1</v>
      </c>
      <c r="CY252" s="1">
        <f>IFERROR(VLOOKUP($CK252,stock_data!$B$3:$W$612,13,0),0)</f>
        <v>0</v>
      </c>
      <c r="CZ252" s="1">
        <f>IFERROR(VLOOKUP($CK252,stock_data!$B$3:$W$612,14,0),0)</f>
        <v>0</v>
      </c>
      <c r="DA252" s="1">
        <f>IFERROR(VLOOKUP($CK252,stock_data!$B$3:$W$612,15,0),0)</f>
        <v>0</v>
      </c>
      <c r="DB252" s="1">
        <f>IFERROR(VLOOKUP($CK252,stock_data!$B$3:$W$612,16,0),0)</f>
        <v>0</v>
      </c>
      <c r="DC252" s="1">
        <f>IFERROR(VLOOKUP($CK252,stock_data!$B$3:$W$612,17,0),0)</f>
        <v>0</v>
      </c>
      <c r="DD252" s="1">
        <f>IFERROR(VLOOKUP($CK252,stock_data!$B$3:$W$612,18,0),0)</f>
        <v>0</v>
      </c>
      <c r="DE252" s="1">
        <f>IFERROR(VLOOKUP($CK252,stock_data!$B$3:$W$612,19,0),0)</f>
        <v>0</v>
      </c>
      <c r="DF252" s="1">
        <f>IFERROR(VLOOKUP($CK252,stock_data!$B$3:$W$612,20,0),0)</f>
        <v>0</v>
      </c>
      <c r="DG252" s="1">
        <f>IFERROR(VLOOKUP($CK252,stock_data!$B$3:$W$612,21,0),0)</f>
        <v>0</v>
      </c>
      <c r="DH252" s="1">
        <f>IFERROR(VLOOKUP($CK252,stock_data!$B$3:$W$612,22,0),0)</f>
        <v>0</v>
      </c>
      <c r="DI252" s="1">
        <f t="shared" si="90"/>
        <v>1</v>
      </c>
      <c r="DJ252" s="1">
        <f t="shared" si="91"/>
        <v>24.7</v>
      </c>
      <c r="DK252" s="3">
        <f>IFERROR(INDEX(COD_SALES!$B$5:$Z$500,MATCH(resource!$CC252,COD_SALES!$A$5:$A$500,0),MATCH(resource!DK$2,COD_SALES!$B$4:$Z$4,0)),"")</f>
        <v>0</v>
      </c>
      <c r="DL252" s="3">
        <f>IFERROR(INDEX(COD_SALES!$B$5:$Z$500,MATCH(resource!$CC252,COD_SALES!$A$5:$A$500,0),MATCH(resource!DL$2,COD_SALES!$B$4:$Z$4,0)),"")</f>
        <v>0</v>
      </c>
      <c r="DM252" s="3">
        <f>IFERROR(INDEX(COD_SALES!$B$5:$Z$500,MATCH(resource!$CC252,COD_SALES!$A$5:$A$500,0),MATCH(resource!DM$2,COD_SALES!$B$4:$Z$4,0)),"")</f>
        <v>1</v>
      </c>
      <c r="DN252" s="3" t="str">
        <f>IFERROR(INDEX(COD_SALES!$B$5:$Z$500,MATCH(resource!$CC252,COD_SALES!$A$5:$A$500,0),MATCH(resource!DN$2,COD_SALES!$B$4:$Z$4,0)),"")</f>
        <v/>
      </c>
      <c r="DO252" s="3">
        <f>IFERROR(INDEX(COD_SALES!$B$5:$Z$500,MATCH(resource!$CC252,COD_SALES!$A$5:$A$500,0),MATCH(resource!DO$2,COD_SALES!$B$4:$Z$4,0)),"")</f>
        <v>0</v>
      </c>
      <c r="DP252" s="3">
        <f>IFERROR(INDEX(COD_SALES!$B$5:$Z$500,MATCH(resource!$CC252,COD_SALES!$A$5:$A$500,0),MATCH(resource!DP$2,COD_SALES!$B$4:$Z$4,0)),"")</f>
        <v>0</v>
      </c>
      <c r="DQ252" s="3" t="str">
        <f>IFERROR(INDEX(COD_SALES!$B$5:$Z$500,MATCH(resource!$CC252,COD_SALES!$A$5:$A$500,0),MATCH(resource!DQ$2,COD_SALES!$B$4:$Z$4,0)),"")</f>
        <v/>
      </c>
      <c r="DR252" s="3">
        <f>IFERROR(INDEX(COD_SALES!$B$5:$Z$500,MATCH(resource!$CC252,COD_SALES!$A$5:$A$500,0),MATCH(resource!DR$2,COD_SALES!$B$4:$Z$4,0)),"")</f>
        <v>0</v>
      </c>
      <c r="DS252" s="3">
        <f>IFERROR(INDEX(COD_SALES!$B$5:$Z$500,MATCH(resource!$CC252,COD_SALES!$A$5:$A$500,0),MATCH(resource!DS$2,COD_SALES!$B$4:$Z$4,0)),"")</f>
        <v>18</v>
      </c>
      <c r="DT252" s="3">
        <f>IFERROR(INDEX(COD_SALES!$B$5:$Z$500,MATCH(resource!$CC252,COD_SALES!$A$5:$A$500,0),MATCH(resource!DT$2,COD_SALES!$B$4:$Z$4,0)),"")</f>
        <v>0</v>
      </c>
      <c r="DU252" s="3">
        <f>IFERROR(INDEX(COD_SALES!$B$5:$Z$500,MATCH(resource!$CC252,COD_SALES!$A$5:$A$500,0),MATCH(resource!DU$2,COD_SALES!$B$4:$Z$4,0)),"")</f>
        <v>0</v>
      </c>
      <c r="DV252" s="3">
        <f>IFERROR(INDEX(COD_SALES!$B$5:$Z$500,MATCH(resource!$CC252,COD_SALES!$A$5:$A$500,0),MATCH(resource!DV$2,COD_SALES!$B$4:$Z$4,0)),"")</f>
        <v>0</v>
      </c>
      <c r="DW252" s="3">
        <f>IFERROR(INDEX(COD_SALES!$B$5:$Z$500,MATCH(resource!$CC252,COD_SALES!$A$5:$A$500,0),MATCH(resource!DW$2,COD_SALES!$B$4:$Z$4,0)),"")</f>
        <v>14</v>
      </c>
      <c r="DX252" s="3">
        <f>IFERROR(INDEX(COD_SALES!$B$5:$Z$500,MATCH(resource!$CC252,COD_SALES!$A$5:$A$500,0),MATCH(resource!DX$2,COD_SALES!$B$4:$Z$4,0)),"")</f>
        <v>0</v>
      </c>
      <c r="DY252" s="3">
        <f>IFERROR(INDEX(COD_SALES!$B$5:$Z$500,MATCH(resource!$CC252,COD_SALES!$A$5:$A$500,0),MATCH(resource!DY$2,COD_SALES!$B$4:$Z$4,0)),"")</f>
        <v>0</v>
      </c>
      <c r="DZ252" s="3">
        <f>IFERROR(INDEX(COD_SALES!$B$5:$Z$500,MATCH(resource!$CC252,COD_SALES!$A$5:$A$500,0),MATCH(resource!DZ$2,COD_SALES!$B$4:$Z$4,0)),"")</f>
        <v>2</v>
      </c>
      <c r="EA252" s="3">
        <f>IFERROR(INDEX(COD_SALES!$B$5:$Z$500,MATCH(resource!$CC252,COD_SALES!$A$5:$A$500,0),MATCH(resource!EA$2,COD_SALES!$B$4:$Z$4,0)),"")</f>
        <v>4</v>
      </c>
      <c r="EB252" s="3">
        <f t="shared" si="92"/>
        <v>12809.64</v>
      </c>
      <c r="ED252" s="3">
        <f>IFERROR(VLOOKUP($CK252,depot_prod_sales!$B$5:$S$200,3,0),0)</f>
        <v>0</v>
      </c>
      <c r="EE252" s="3">
        <f>IFERROR(VLOOKUP($CK252,depot_prod_sales!$B$5:$S$200,4,0),0)</f>
        <v>0</v>
      </c>
      <c r="EF252" s="3">
        <f>IFERROR(VLOOKUP($CK252,depot_prod_sales!$B$5:$S$200,5,0),0)</f>
        <v>0</v>
      </c>
      <c r="EG252" s="3">
        <f>IFERROR(VLOOKUP($CK252,depot_prod_sales!$B$5:$S$200,6,0),0)</f>
        <v>0</v>
      </c>
      <c r="EH252" s="3">
        <f>IFERROR(VLOOKUP($CK252,depot_prod_sales!$B$5:$S$200,7,0),0)</f>
        <v>0</v>
      </c>
      <c r="EI252" s="3">
        <f>IFERROR(VLOOKUP($CK252,depot_prod_sales!$B$5:$S$200,8,0),0)</f>
        <v>0</v>
      </c>
      <c r="EJ252" s="3">
        <f>IFERROR(VLOOKUP($CK252,depot_prod_sales!$B$5:$S$200,9,0),0)</f>
        <v>0</v>
      </c>
      <c r="EK252" s="3">
        <f>IFERROR(VLOOKUP($CK252,depot_prod_sales!$B$5:$S$200,10,0),0)</f>
        <v>0</v>
      </c>
      <c r="EL252" s="3">
        <f>IFERROR(VLOOKUP($CK252,depot_prod_sales!$B$5:$S$200,11,0),0)</f>
        <v>0</v>
      </c>
      <c r="EM252" s="3">
        <f>IFERROR(VLOOKUP($CK252,depot_prod_sales!$B$5:$S$200,12,0),0)</f>
        <v>0</v>
      </c>
      <c r="EN252" s="3">
        <f>IFERROR(VLOOKUP($CK252,depot_prod_sales!$B$5:$S$200,13,0),0)</f>
        <v>0</v>
      </c>
      <c r="EO252" s="3">
        <f>IFERROR(VLOOKUP($CK252,depot_prod_sales!$B$5:$S$200,14,0),0)</f>
        <v>0</v>
      </c>
      <c r="EP252" s="3">
        <f>IFERROR(VLOOKUP($CK252,depot_prod_sales!$B$5:$S$200,15,0),0)</f>
        <v>0</v>
      </c>
      <c r="EQ252" s="3">
        <f>IFERROR(VLOOKUP($CK252,depot_prod_sales!$B$5:$S$200,16,0),0)</f>
        <v>0</v>
      </c>
      <c r="ER252" s="3">
        <f>IFERROR(VLOOKUP($CK252,depot_prod_sales!$B$5:$S$200,17,0),0)</f>
        <v>0</v>
      </c>
      <c r="ES252" s="3">
        <f>IFERROR(VLOOKUP($CK252,depot_prod_sales!$B$5:$S$200,18,0),0)</f>
        <v>0</v>
      </c>
      <c r="ET252" s="116">
        <f t="shared" si="93"/>
        <v>0</v>
      </c>
      <c r="EU252" s="116">
        <f t="shared" si="94"/>
        <v>0</v>
      </c>
      <c r="EW252" s="3">
        <f>IFERROR(VLOOKUP(CC252,data_pull!$AO$25:$AR$546,2,0),0)</f>
        <v>22</v>
      </c>
      <c r="EX252" s="1">
        <f>IFERROR(VLOOKUP(CC252,data_pull!$AO$25:$AR$546,4,0),0)</f>
        <v>190000</v>
      </c>
    </row>
    <row r="253" spans="13:154" x14ac:dyDescent="0.25"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4" t="str">
        <f>sales_data!B252</f>
        <v>Saiful Islam</v>
      </c>
      <c r="AR253" s="4" t="str">
        <f>sales_data!C252</f>
        <v>Nayem Sarder</v>
      </c>
      <c r="AS253" s="5" t="str">
        <f t="shared" si="84"/>
        <v/>
      </c>
      <c r="AT253" s="4" t="str">
        <f>sales_data!I252</f>
        <v>Mohammad Arif Uddin</v>
      </c>
      <c r="AU253" s="4" t="str">
        <f>sales_data!W252</f>
        <v>Faidabad-1 (Cb)</v>
      </c>
      <c r="AV253" s="1">
        <f>sales_data!N252</f>
        <v>60609.05</v>
      </c>
      <c r="AW253" s="1">
        <f>sales_data!P252</f>
        <v>35</v>
      </c>
      <c r="AX253" s="3">
        <f ca="1">IFERROR(INDEX(INDIRECT("day_wise_sales_data!$B$2:$BZ$599"),MATCH(resource!$CC253,day_wise_sales_data!$A$2:$A$500,0),MATCH(resource!AX$2,INDIRECT("day_wise_sales_data!$B$1:$BZ$1"),0)),0)</f>
        <v>0</v>
      </c>
      <c r="AY253" s="3">
        <f ca="1">IFERROR(INDEX(INDIRECT("day_wise_sales_data!$B$2:$BZ$599"),MATCH(resource!$CC253,day_wise_sales_data!$A$2:$A$500,0),MATCH(resource!AY$2,INDIRECT("day_wise_sales_data!$B$1:$BZ$1"),0)),0)</f>
        <v>2236.48</v>
      </c>
      <c r="AZ253" s="3">
        <f ca="1">IFERROR(INDEX(INDIRECT("day_wise_sales_data!$B$2:$BZ$599"),MATCH(resource!$CC253,day_wise_sales_data!$A$2:$A$500,0),MATCH(resource!AZ$2,INDIRECT("day_wise_sales_data!$B$1:$BZ$1"),0)),0)</f>
        <v>0</v>
      </c>
      <c r="BA253" s="3">
        <f ca="1">IFERROR(INDEX(INDIRECT("day_wise_sales_data!$B$2:$BZ$599"),MATCH(resource!$CC253,day_wise_sales_data!$A$2:$A$500,0),MATCH(resource!BA$2,INDIRECT("day_wise_sales_data!$B$1:$BZ$1"),0)),0)</f>
        <v>353.06</v>
      </c>
      <c r="BB253" s="3">
        <f ca="1">IFERROR(INDEX(INDIRECT("day_wise_sales_data!$B$2:$BZ$599"),MATCH(resource!$CC253,day_wise_sales_data!$A$2:$A$500,0),MATCH(resource!BB$2,INDIRECT("day_wise_sales_data!$B$1:$BZ$1"),0)),0)</f>
        <v>175</v>
      </c>
      <c r="BC253" s="3">
        <f ca="1">IFERROR(INDEX(INDIRECT("day_wise_sales_data!$B$2:$BZ$599"),MATCH(resource!$CC253,day_wise_sales_data!$A$2:$A$500,0),MATCH(resource!BC$2,INDIRECT("day_wise_sales_data!$B$1:$BZ$1"),0)),0)</f>
        <v>0</v>
      </c>
      <c r="BD253" s="3">
        <f ca="1">IFERROR(INDEX(INDIRECT("day_wise_sales_data!$B$2:$BZ$599"),MATCH(resource!$CC253,day_wise_sales_data!$A$2:$A$500,0),MATCH(resource!BD$2,INDIRECT("day_wise_sales_data!$B$1:$BZ$1"),0)),0)</f>
        <v>0</v>
      </c>
      <c r="BE253" s="3">
        <f ca="1">IFERROR(INDEX(INDIRECT("day_wise_sales_data!$B$2:$BZ$599"),MATCH(resource!$CC253,day_wise_sales_data!$A$2:$A$500,0),MATCH(resource!BE$2,INDIRECT("day_wise_sales_data!$B$1:$BZ$1"),0)),0)</f>
        <v>0</v>
      </c>
      <c r="BF253" s="3">
        <f ca="1">IFERROR(INDEX(INDIRECT("day_wise_sales_data!$B$2:$BZ$599"),MATCH(resource!$CC253,day_wise_sales_data!$A$2:$A$500,0),MATCH(resource!BF$2,INDIRECT("day_wise_sales_data!$B$1:$BZ$1"),0)),0)</f>
        <v>1408.71</v>
      </c>
      <c r="BG253" s="3">
        <f ca="1">IFERROR(INDEX(INDIRECT("day_wise_sales_data!$B$2:$BZ$599"),MATCH(resource!$CC253,day_wise_sales_data!$A$2:$A$500,0),MATCH(resource!BG$2,INDIRECT("day_wise_sales_data!$B$1:$BZ$1"),0)),0)</f>
        <v>844.86</v>
      </c>
      <c r="BH253" s="3">
        <f ca="1">IFERROR(INDEX(INDIRECT("day_wise_sales_data!$B$2:$BZ$599"),MATCH(resource!$CC253,day_wise_sales_data!$A$2:$A$500,0),MATCH(resource!BH$2,INDIRECT("day_wise_sales_data!$B$1:$BZ$1"),0)),0)</f>
        <v>529.79999999999995</v>
      </c>
      <c r="BI253" s="3">
        <f ca="1">IFERROR(INDEX(INDIRECT("day_wise_sales_data!$B$2:$BZ$599"),MATCH(resource!$CC253,day_wise_sales_data!$A$2:$A$500,0),MATCH(resource!BI$2,INDIRECT("day_wise_sales_data!$B$1:$BZ$1"),0)),0)</f>
        <v>688.48</v>
      </c>
      <c r="BJ253" s="3">
        <f ca="1">IFERROR(INDEX(INDIRECT("day_wise_sales_data!$B$2:$BZ$599"),MATCH(resource!$CC253,day_wise_sales_data!$A$2:$A$500,0),MATCH(resource!BJ$2,INDIRECT("day_wise_sales_data!$B$1:$BZ$1"),0)),0)</f>
        <v>0</v>
      </c>
      <c r="BK253" s="3">
        <f ca="1">IFERROR(INDEX(INDIRECT("day_wise_sales_data!$B$2:$BZ$599"),MATCH(resource!$CC253,day_wise_sales_data!$A$2:$A$500,0),MATCH(resource!BK$2,INDIRECT("day_wise_sales_data!$B$1:$BZ$1"),0)),0)</f>
        <v>8039.46</v>
      </c>
      <c r="BL253" s="3">
        <f ca="1">IFERROR(INDEX(INDIRECT("day_wise_sales_data!$B$2:$BZ$599"),MATCH(resource!$CC253,day_wise_sales_data!$A$2:$A$500,0),MATCH(resource!BL$2,INDIRECT("day_wise_sales_data!$B$1:$BZ$1"),0)),0)</f>
        <v>1146.06</v>
      </c>
      <c r="BM253" s="3">
        <f ca="1">IFERROR(INDEX(INDIRECT("day_wise_sales_data!$B$2:$BZ$599"),MATCH(resource!$CC253,day_wise_sales_data!$A$2:$A$500,0),MATCH(resource!BM$2,INDIRECT("day_wise_sales_data!$B$1:$BZ$1"),0)),0)</f>
        <v>0</v>
      </c>
      <c r="BN253" s="3">
        <f ca="1">IFERROR(INDEX(INDIRECT("day_wise_sales_data!$B$2:$BZ$599"),MATCH(resource!$CC253,day_wise_sales_data!$A$2:$A$500,0),MATCH(resource!BN$2,INDIRECT("day_wise_sales_data!$B$1:$BZ$1"),0)),0)</f>
        <v>3612.35</v>
      </c>
      <c r="BO253" s="3">
        <f ca="1">IFERROR(INDEX(INDIRECT("day_wise_sales_data!$B$2:$BZ$599"),MATCH(resource!$CC253,day_wise_sales_data!$A$2:$A$500,0),MATCH(resource!BO$2,INDIRECT("day_wise_sales_data!$B$1:$BZ$1"),0)),0)</f>
        <v>0</v>
      </c>
      <c r="BP253" s="3">
        <f ca="1">IFERROR(INDEX(INDIRECT("day_wise_sales_data!$B$2:$BZ$599"),MATCH(resource!$CC253,day_wise_sales_data!$A$2:$A$500,0),MATCH(resource!BP$2,INDIRECT("day_wise_sales_data!$B$1:$BZ$1"),0)),0)</f>
        <v>1761.98</v>
      </c>
      <c r="BQ253" s="3">
        <f ca="1">IFERROR(INDEX(INDIRECT("day_wise_sales_data!$B$2:$BZ$599"),MATCH(resource!$CC253,day_wise_sales_data!$A$2:$A$500,0),MATCH(resource!BQ$2,INDIRECT("day_wise_sales_data!$B$1:$BZ$1"),0)),0)</f>
        <v>0</v>
      </c>
      <c r="BR253" s="3">
        <f ca="1">IFERROR(INDEX(INDIRECT("day_wise_sales_data!$B$2:$BZ$599"),MATCH(resource!$CC253,day_wise_sales_data!$A$2:$A$500,0),MATCH(resource!BR$2,INDIRECT("day_wise_sales_data!$B$1:$BZ$1"),0)),0)</f>
        <v>1810.45</v>
      </c>
      <c r="BS253" s="3">
        <f ca="1">IFERROR(INDEX(INDIRECT("day_wise_sales_data!$B$2:$BZ$599"),MATCH(resource!$CC253,day_wise_sales_data!$A$2:$A$500,0),MATCH(resource!BS$2,INDIRECT("day_wise_sales_data!$B$1:$BZ$1"),0)),0)</f>
        <v>0</v>
      </c>
      <c r="BT253" s="3">
        <f ca="1">IFERROR(INDEX(INDIRECT("day_wise_sales_data!$B$2:$BZ$599"),MATCH(resource!$CC253,day_wise_sales_data!$A$2:$A$500,0),MATCH(resource!BT$2,INDIRECT("day_wise_sales_data!$B$1:$BZ$1"),0)),0)</f>
        <v>2380.2800000000002</v>
      </c>
      <c r="BU253" s="3">
        <f ca="1">IFERROR(INDEX(INDIRECT("day_wise_sales_data!$B$2:$BZ$599"),MATCH(resource!$CC253,day_wise_sales_data!$A$2:$A$500,0),MATCH(resource!BU$2,INDIRECT("day_wise_sales_data!$B$1:$BZ$1"),0)),0)</f>
        <v>12795.39</v>
      </c>
      <c r="BV253" s="3">
        <f ca="1">IFERROR(INDEX(INDIRECT("day_wise_sales_data!$B$2:$BZ$599"),MATCH(resource!$CC253,day_wise_sales_data!$A$2:$A$500,0),MATCH(resource!BV$2,INDIRECT("day_wise_sales_data!$B$1:$BZ$1"),0)),0)</f>
        <v>16807.11</v>
      </c>
      <c r="BW253" s="3">
        <f ca="1">IFERROR(INDEX(INDIRECT("day_wise_sales_data!$B$2:$BZ$599"),MATCH(resource!$CC253,day_wise_sales_data!$A$2:$A$500,0),MATCH(resource!BW$2,INDIRECT("day_wise_sales_data!$B$1:$BZ$1"),0)),0)</f>
        <v>8035.8</v>
      </c>
      <c r="BX253" s="3">
        <f ca="1">IFERROR(INDEX(INDIRECT("day_wise_sales_data!$B$2:$BZ$599"),MATCH(resource!$CC253,day_wise_sales_data!$A$2:$A$500,0),MATCH(resource!BX$2,INDIRECT("day_wise_sales_data!$B$1:$BZ$1"),0)),0)</f>
        <v>0</v>
      </c>
      <c r="BY253" s="3">
        <f ca="1">IFERROR(INDEX(INDIRECT("day_wise_sales_data!$B$2:$BZ$599"),MATCH(resource!$CC253,day_wise_sales_data!$A$2:$A$500,0),MATCH(resource!BY$2,INDIRECT("day_wise_sales_data!$B$1:$BZ$1"),0)),0)</f>
        <v>0</v>
      </c>
      <c r="BZ253" s="3">
        <f ca="1">IFERROR(INDEX(INDIRECT("day_wise_sales_data!$B$2:$BZ$599"),MATCH(resource!$CC253,day_wise_sales_data!$A$2:$A$500,0),MATCH(resource!BZ$2,INDIRECT("day_wise_sales_data!$B$1:$BZ$1"),0)),0)</f>
        <v>1694.79</v>
      </c>
      <c r="CA253" s="3" t="str">
        <f ca="1">IFERROR(INDEX(INDIRECT("day_wise_sales_data!$B$2:$BZ$599"),MATCH(resource!$CC253,day_wise_sales_data!$A$2:$A$500,0),MATCH(resource!CA$2,INDIRECT("day_wise_sales_data!$B$1:$BZ$1"),0)),0)</f>
        <v>dd</v>
      </c>
      <c r="CC253" s="4" t="str">
        <f>sales_data!H252</f>
        <v>DHK042110</v>
      </c>
      <c r="CD253" s="1">
        <v>251</v>
      </c>
      <c r="CE253" s="1" t="str">
        <f>IF(AQ253=report!$AQ$3,resource!CD253,"")</f>
        <v/>
      </c>
      <c r="CF253" s="5" t="str">
        <f>IFERROR(SMALL($CE$3:$CE$1001,ROWS($CE$3:CE253)),"")</f>
        <v/>
      </c>
      <c r="CH253">
        <f>IFERROR(VLOOKUP($CC253,data_pull!$E$22:$G$700,2,0),0)</f>
        <v>60609.05</v>
      </c>
      <c r="CI253" s="1">
        <f t="shared" si="86"/>
        <v>135</v>
      </c>
      <c r="CJ253" s="1">
        <f t="shared" si="85"/>
        <v>1</v>
      </c>
      <c r="CK253" s="1" t="s">
        <v>1547</v>
      </c>
      <c r="CL253" s="1">
        <f t="shared" si="87"/>
        <v>108</v>
      </c>
      <c r="CM253" s="1" t="str">
        <f>IFERROR(VLOOKUP($CK253,stock_data!$B$3:$W$612,2,0),0)</f>
        <v>NEEPER CREAM-30gm</v>
      </c>
      <c r="CN253" s="1" t="str">
        <f>IFERROR(VLOOKUP($CK253,stock_data!$B$3:$W$612,4,0),0)</f>
        <v>30gm</v>
      </c>
      <c r="CO253" s="1">
        <f>IFERROR(VLOOKUP($CK253,stock_data!$B$3:$W$612,5,0),0)</f>
        <v>35.299999999999997</v>
      </c>
      <c r="CP253" s="3">
        <f t="shared" si="88"/>
        <v>1</v>
      </c>
      <c r="CQ253" s="3">
        <f t="shared" si="89"/>
        <v>35.299999999999997</v>
      </c>
      <c r="CR253" s="1">
        <f>IFERROR(VLOOKUP($CK253,stock_data!$B$3:$W$612,6,0),0)</f>
        <v>0</v>
      </c>
      <c r="CS253" s="1">
        <f>IFERROR(VLOOKUP($CK253,stock_data!$B$3:$W$612,7,0),0)</f>
        <v>0</v>
      </c>
      <c r="CT253" s="1">
        <f>IFERROR(VLOOKUP($CK253,stock_data!$B$3:$W$612,8,0),0)</f>
        <v>0</v>
      </c>
      <c r="CU253" s="1">
        <f>IFERROR(VLOOKUP($CK253,stock_data!$B$3:$W$612,9,0),0)</f>
        <v>0</v>
      </c>
      <c r="CV253" s="1">
        <f>IFERROR(VLOOKUP($CK253,stock_data!$B$3:$W$612,10,0),0)</f>
        <v>0</v>
      </c>
      <c r="CW253" s="1">
        <f>IFERROR(VLOOKUP($CK253,stock_data!$B$3:$W$612,11,0),0)</f>
        <v>0</v>
      </c>
      <c r="CX253" s="1">
        <f>IFERROR(VLOOKUP($CK253,stock_data!$B$3:$W$612,12,0),0)</f>
        <v>0</v>
      </c>
      <c r="CY253" s="1">
        <f>IFERROR(VLOOKUP($CK253,stock_data!$B$3:$W$612,13,0),0)</f>
        <v>0</v>
      </c>
      <c r="CZ253" s="1">
        <f>IFERROR(VLOOKUP($CK253,stock_data!$B$3:$W$612,14,0),0)</f>
        <v>0</v>
      </c>
      <c r="DA253" s="1">
        <f>IFERROR(VLOOKUP($CK253,stock_data!$B$3:$W$612,15,0),0)</f>
        <v>0</v>
      </c>
      <c r="DB253" s="1">
        <f>IFERROR(VLOOKUP($CK253,stock_data!$B$3:$W$612,16,0),0)</f>
        <v>0</v>
      </c>
      <c r="DC253" s="1">
        <f>IFERROR(VLOOKUP($CK253,stock_data!$B$3:$W$612,17,0),0)</f>
        <v>0</v>
      </c>
      <c r="DD253" s="1">
        <f>IFERROR(VLOOKUP($CK253,stock_data!$B$3:$W$612,18,0),0)</f>
        <v>0</v>
      </c>
      <c r="DE253" s="1">
        <f>IFERROR(VLOOKUP($CK253,stock_data!$B$3:$W$612,19,0),0)</f>
        <v>0</v>
      </c>
      <c r="DF253" s="1">
        <f>IFERROR(VLOOKUP($CK253,stock_data!$B$3:$W$612,20,0),0)</f>
        <v>0</v>
      </c>
      <c r="DG253" s="1">
        <f>IFERROR(VLOOKUP($CK253,stock_data!$B$3:$W$612,21,0),0)</f>
        <v>0</v>
      </c>
      <c r="DH253" s="1">
        <f>IFERROR(VLOOKUP($CK253,stock_data!$B$3:$W$612,22,0),0)</f>
        <v>6</v>
      </c>
      <c r="DI253" s="1">
        <f t="shared" si="90"/>
        <v>6</v>
      </c>
      <c r="DJ253" s="1">
        <f t="shared" si="91"/>
        <v>211.79999999999998</v>
      </c>
      <c r="DK253" s="3">
        <f>IFERROR(INDEX(COD_SALES!$B$5:$Z$500,MATCH(resource!$CC253,COD_SALES!$A$5:$A$500,0),MATCH(resource!DK$2,COD_SALES!$B$4:$Z$4,0)),"")</f>
        <v>7</v>
      </c>
      <c r="DL253" s="3">
        <f>IFERROR(INDEX(COD_SALES!$B$5:$Z$500,MATCH(resource!$CC253,COD_SALES!$A$5:$A$500,0),MATCH(resource!DL$2,COD_SALES!$B$4:$Z$4,0)),"")</f>
        <v>0</v>
      </c>
      <c r="DM253" s="3">
        <f>IFERROR(INDEX(COD_SALES!$B$5:$Z$500,MATCH(resource!$CC253,COD_SALES!$A$5:$A$500,0),MATCH(resource!DM$2,COD_SALES!$B$4:$Z$4,0)),"")</f>
        <v>7</v>
      </c>
      <c r="DN253" s="3" t="str">
        <f>IFERROR(INDEX(COD_SALES!$B$5:$Z$500,MATCH(resource!$CC253,COD_SALES!$A$5:$A$500,0),MATCH(resource!DN$2,COD_SALES!$B$4:$Z$4,0)),"")</f>
        <v/>
      </c>
      <c r="DO253" s="3">
        <f>IFERROR(INDEX(COD_SALES!$B$5:$Z$500,MATCH(resource!$CC253,COD_SALES!$A$5:$A$500,0),MATCH(resource!DO$2,COD_SALES!$B$4:$Z$4,0)),"")</f>
        <v>0</v>
      </c>
      <c r="DP253" s="3">
        <f>IFERROR(INDEX(COD_SALES!$B$5:$Z$500,MATCH(resource!$CC253,COD_SALES!$A$5:$A$500,0),MATCH(resource!DP$2,COD_SALES!$B$4:$Z$4,0)),"")</f>
        <v>0</v>
      </c>
      <c r="DQ253" s="3" t="str">
        <f>IFERROR(INDEX(COD_SALES!$B$5:$Z$500,MATCH(resource!$CC253,COD_SALES!$A$5:$A$500,0),MATCH(resource!DQ$2,COD_SALES!$B$4:$Z$4,0)),"")</f>
        <v/>
      </c>
      <c r="DR253" s="3">
        <f>IFERROR(INDEX(COD_SALES!$B$5:$Z$500,MATCH(resource!$CC253,COD_SALES!$A$5:$A$500,0),MATCH(resource!DR$2,COD_SALES!$B$4:$Z$4,0)),"")</f>
        <v>0</v>
      </c>
      <c r="DS253" s="3">
        <f>IFERROR(INDEX(COD_SALES!$B$5:$Z$500,MATCH(resource!$CC253,COD_SALES!$A$5:$A$500,0),MATCH(resource!DS$2,COD_SALES!$B$4:$Z$4,0)),"")</f>
        <v>14</v>
      </c>
      <c r="DT253" s="3">
        <f>IFERROR(INDEX(COD_SALES!$B$5:$Z$500,MATCH(resource!$CC253,COD_SALES!$A$5:$A$500,0),MATCH(resource!DT$2,COD_SALES!$B$4:$Z$4,0)),"")</f>
        <v>9</v>
      </c>
      <c r="DU253" s="3">
        <f>IFERROR(INDEX(COD_SALES!$B$5:$Z$500,MATCH(resource!$CC253,COD_SALES!$A$5:$A$500,0),MATCH(resource!DU$2,COD_SALES!$B$4:$Z$4,0)),"")</f>
        <v>3</v>
      </c>
      <c r="DV253" s="3">
        <f>IFERROR(INDEX(COD_SALES!$B$5:$Z$500,MATCH(resource!$CC253,COD_SALES!$A$5:$A$500,0),MATCH(resource!DV$2,COD_SALES!$B$4:$Z$4,0)),"")</f>
        <v>0</v>
      </c>
      <c r="DW253" s="3">
        <f>IFERROR(INDEX(COD_SALES!$B$5:$Z$500,MATCH(resource!$CC253,COD_SALES!$A$5:$A$500,0),MATCH(resource!DW$2,COD_SALES!$B$4:$Z$4,0)),"")</f>
        <v>13</v>
      </c>
      <c r="DX253" s="3">
        <f>IFERROR(INDEX(COD_SALES!$B$5:$Z$500,MATCH(resource!$CC253,COD_SALES!$A$5:$A$500,0),MATCH(resource!DX$2,COD_SALES!$B$4:$Z$4,0)),"")</f>
        <v>0</v>
      </c>
      <c r="DY253" s="3">
        <f>IFERROR(INDEX(COD_SALES!$B$5:$Z$500,MATCH(resource!$CC253,COD_SALES!$A$5:$A$500,0),MATCH(resource!DY$2,COD_SALES!$B$4:$Z$4,0)),"")</f>
        <v>3</v>
      </c>
      <c r="DZ253" s="3">
        <f>IFERROR(INDEX(COD_SALES!$B$5:$Z$500,MATCH(resource!$CC253,COD_SALES!$A$5:$A$500,0),MATCH(resource!DZ$2,COD_SALES!$B$4:$Z$4,0)),"")</f>
        <v>3</v>
      </c>
      <c r="EA253" s="3">
        <f>IFERROR(INDEX(COD_SALES!$B$5:$Z$500,MATCH(resource!$CC253,COD_SALES!$A$5:$A$500,0),MATCH(resource!EA$2,COD_SALES!$B$4:$Z$4,0)),"")</f>
        <v>2</v>
      </c>
      <c r="EB253" s="3">
        <f t="shared" si="92"/>
        <v>17567.18</v>
      </c>
      <c r="ED253" s="3">
        <f>IFERROR(VLOOKUP($CK253,depot_prod_sales!$B$5:$S$200,3,0),0)</f>
        <v>0</v>
      </c>
      <c r="EE253" s="3">
        <f>IFERROR(VLOOKUP($CK253,depot_prod_sales!$B$5:$S$200,4,0),0)</f>
        <v>0</v>
      </c>
      <c r="EF253" s="3">
        <f>IFERROR(VLOOKUP($CK253,depot_prod_sales!$B$5:$S$200,5,0),0)</f>
        <v>0</v>
      </c>
      <c r="EG253" s="3">
        <f>IFERROR(VLOOKUP($CK253,depot_prod_sales!$B$5:$S$200,6,0),0)</f>
        <v>0</v>
      </c>
      <c r="EH253" s="3">
        <f>IFERROR(VLOOKUP($CK253,depot_prod_sales!$B$5:$S$200,7,0),0)</f>
        <v>0</v>
      </c>
      <c r="EI253" s="3">
        <f>IFERROR(VLOOKUP($CK253,depot_prod_sales!$B$5:$S$200,8,0),0)</f>
        <v>0</v>
      </c>
      <c r="EJ253" s="3">
        <f>IFERROR(VLOOKUP($CK253,depot_prod_sales!$B$5:$S$200,9,0),0)</f>
        <v>0</v>
      </c>
      <c r="EK253" s="3">
        <f>IFERROR(VLOOKUP($CK253,depot_prod_sales!$B$5:$S$200,10,0),0)</f>
        <v>0</v>
      </c>
      <c r="EL253" s="3">
        <f>IFERROR(VLOOKUP($CK253,depot_prod_sales!$B$5:$S$200,11,0),0)</f>
        <v>0</v>
      </c>
      <c r="EM253" s="3">
        <f>IFERROR(VLOOKUP($CK253,depot_prod_sales!$B$5:$S$200,12,0),0)</f>
        <v>0</v>
      </c>
      <c r="EN253" s="3">
        <f>IFERROR(VLOOKUP($CK253,depot_prod_sales!$B$5:$S$200,13,0),0)</f>
        <v>0</v>
      </c>
      <c r="EO253" s="3">
        <f>IFERROR(VLOOKUP($CK253,depot_prod_sales!$B$5:$S$200,14,0),0)</f>
        <v>0</v>
      </c>
      <c r="EP253" s="3">
        <f>IFERROR(VLOOKUP($CK253,depot_prod_sales!$B$5:$S$200,15,0),0)</f>
        <v>0</v>
      </c>
      <c r="EQ253" s="3">
        <f>IFERROR(VLOOKUP($CK253,depot_prod_sales!$B$5:$S$200,16,0),0)</f>
        <v>0</v>
      </c>
      <c r="ER253" s="3">
        <f>IFERROR(VLOOKUP($CK253,depot_prod_sales!$B$5:$S$200,17,0),0)</f>
        <v>0</v>
      </c>
      <c r="ES253" s="3">
        <f>IFERROR(VLOOKUP($CK253,depot_prod_sales!$B$5:$S$200,18,0),0)</f>
        <v>0</v>
      </c>
      <c r="ET253" s="116">
        <f t="shared" si="93"/>
        <v>0</v>
      </c>
      <c r="EU253" s="116">
        <f t="shared" si="94"/>
        <v>0</v>
      </c>
      <c r="EW253" s="3">
        <f>IFERROR(VLOOKUP(CC253,data_pull!$AO$25:$AR$546,2,0),0)</f>
        <v>28</v>
      </c>
      <c r="EX253" s="1">
        <f>IFERROR(VLOOKUP(CC253,data_pull!$AO$25:$AR$546,4,0),0)</f>
        <v>170000</v>
      </c>
    </row>
    <row r="254" spans="13:154" x14ac:dyDescent="0.25"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4" t="str">
        <f>sales_data!B253</f>
        <v>Saiful Islam</v>
      </c>
      <c r="AR254" s="4" t="str">
        <f>sales_data!C253</f>
        <v>Nayem Sarder</v>
      </c>
      <c r="AS254" s="5" t="str">
        <f t="shared" si="84"/>
        <v/>
      </c>
      <c r="AT254" s="4" t="str">
        <f>sales_data!I253</f>
        <v>Nayem Sarder (Promoted)</v>
      </c>
      <c r="AU254" s="4" t="str">
        <f>sales_data!W253</f>
        <v>Ashkona (Cb)</v>
      </c>
      <c r="AV254" s="1">
        <f>sales_data!N253</f>
        <v>7181.31</v>
      </c>
      <c r="AW254" s="1">
        <f>sales_data!P253</f>
        <v>10</v>
      </c>
      <c r="AX254" s="3">
        <f ca="1">IFERROR(INDEX(INDIRECT("day_wise_sales_data!$B$2:$BZ$599"),MATCH(resource!$CC254,day_wise_sales_data!$A$2:$A$500,0),MATCH(resource!AX$2,INDIRECT("day_wise_sales_data!$B$1:$BZ$1"),0)),0)</f>
        <v>0</v>
      </c>
      <c r="AY254" s="3">
        <f ca="1">IFERROR(INDEX(INDIRECT("day_wise_sales_data!$B$2:$BZ$599"),MATCH(resource!$CC254,day_wise_sales_data!$A$2:$A$500,0),MATCH(resource!AY$2,INDIRECT("day_wise_sales_data!$B$1:$BZ$1"),0)),0)</f>
        <v>0</v>
      </c>
      <c r="AZ254" s="3">
        <f ca="1">IFERROR(INDEX(INDIRECT("day_wise_sales_data!$B$2:$BZ$599"),MATCH(resource!$CC254,day_wise_sales_data!$A$2:$A$500,0),MATCH(resource!AZ$2,INDIRECT("day_wise_sales_data!$B$1:$BZ$1"),0)),0)</f>
        <v>0</v>
      </c>
      <c r="BA254" s="3">
        <f ca="1">IFERROR(INDEX(INDIRECT("day_wise_sales_data!$B$2:$BZ$599"),MATCH(resource!$CC254,day_wise_sales_data!$A$2:$A$500,0),MATCH(resource!BA$2,INDIRECT("day_wise_sales_data!$B$1:$BZ$1"),0)),0)</f>
        <v>0</v>
      </c>
      <c r="BB254" s="3">
        <f ca="1">IFERROR(INDEX(INDIRECT("day_wise_sales_data!$B$2:$BZ$599"),MATCH(resource!$CC254,day_wise_sales_data!$A$2:$A$500,0),MATCH(resource!BB$2,INDIRECT("day_wise_sales_data!$B$1:$BZ$1"),0)),0)</f>
        <v>0</v>
      </c>
      <c r="BC254" s="3">
        <f ca="1">IFERROR(INDEX(INDIRECT("day_wise_sales_data!$B$2:$BZ$599"),MATCH(resource!$CC254,day_wise_sales_data!$A$2:$A$500,0),MATCH(resource!BC$2,INDIRECT("day_wise_sales_data!$B$1:$BZ$1"),0)),0)</f>
        <v>0</v>
      </c>
      <c r="BD254" s="3">
        <f ca="1">IFERROR(INDEX(INDIRECT("day_wise_sales_data!$B$2:$BZ$599"),MATCH(resource!$CC254,day_wise_sales_data!$A$2:$A$500,0),MATCH(resource!BD$2,INDIRECT("day_wise_sales_data!$B$1:$BZ$1"),0)),0)</f>
        <v>0</v>
      </c>
      <c r="BE254" s="3">
        <f ca="1">IFERROR(INDEX(INDIRECT("day_wise_sales_data!$B$2:$BZ$599"),MATCH(resource!$CC254,day_wise_sales_data!$A$2:$A$500,0),MATCH(resource!BE$2,INDIRECT("day_wise_sales_data!$B$1:$BZ$1"),0)),0)</f>
        <v>0</v>
      </c>
      <c r="BF254" s="3">
        <f ca="1">IFERROR(INDEX(INDIRECT("day_wise_sales_data!$B$2:$BZ$599"),MATCH(resource!$CC254,day_wise_sales_data!$A$2:$A$500,0),MATCH(resource!BF$2,INDIRECT("day_wise_sales_data!$B$1:$BZ$1"),0)),0)</f>
        <v>0</v>
      </c>
      <c r="BG254" s="3">
        <f ca="1">IFERROR(INDEX(INDIRECT("day_wise_sales_data!$B$2:$BZ$599"),MATCH(resource!$CC254,day_wise_sales_data!$A$2:$A$500,0),MATCH(resource!BG$2,INDIRECT("day_wise_sales_data!$B$1:$BZ$1"),0)),0)</f>
        <v>0</v>
      </c>
      <c r="BH254" s="3">
        <f ca="1">IFERROR(INDEX(INDIRECT("day_wise_sales_data!$B$2:$BZ$599"),MATCH(resource!$CC254,day_wise_sales_data!$A$2:$A$500,0),MATCH(resource!BH$2,INDIRECT("day_wise_sales_data!$B$1:$BZ$1"),0)),0)</f>
        <v>0</v>
      </c>
      <c r="BI254" s="3">
        <f ca="1">IFERROR(INDEX(INDIRECT("day_wise_sales_data!$B$2:$BZ$599"),MATCH(resource!$CC254,day_wise_sales_data!$A$2:$A$500,0),MATCH(resource!BI$2,INDIRECT("day_wise_sales_data!$B$1:$BZ$1"),0)),0)</f>
        <v>0</v>
      </c>
      <c r="BJ254" s="3">
        <f ca="1">IFERROR(INDEX(INDIRECT("day_wise_sales_data!$B$2:$BZ$599"),MATCH(resource!$CC254,day_wise_sales_data!$A$2:$A$500,0),MATCH(resource!BJ$2,INDIRECT("day_wise_sales_data!$B$1:$BZ$1"),0)),0)</f>
        <v>0</v>
      </c>
      <c r="BK254" s="3">
        <f ca="1">IFERROR(INDEX(INDIRECT("day_wise_sales_data!$B$2:$BZ$599"),MATCH(resource!$CC254,day_wise_sales_data!$A$2:$A$500,0),MATCH(resource!BK$2,INDIRECT("day_wise_sales_data!$B$1:$BZ$1"),0)),0)</f>
        <v>0</v>
      </c>
      <c r="BL254" s="3">
        <f ca="1">IFERROR(INDEX(INDIRECT("day_wise_sales_data!$B$2:$BZ$599"),MATCH(resource!$CC254,day_wise_sales_data!$A$2:$A$500,0),MATCH(resource!BL$2,INDIRECT("day_wise_sales_data!$B$1:$BZ$1"),0)),0)</f>
        <v>0</v>
      </c>
      <c r="BM254" s="3">
        <f ca="1">IFERROR(INDEX(INDIRECT("day_wise_sales_data!$B$2:$BZ$599"),MATCH(resource!$CC254,day_wise_sales_data!$A$2:$A$500,0),MATCH(resource!BM$2,INDIRECT("day_wise_sales_data!$B$1:$BZ$1"),0)),0)</f>
        <v>0</v>
      </c>
      <c r="BN254" s="3">
        <f ca="1">IFERROR(INDEX(INDIRECT("day_wise_sales_data!$B$2:$BZ$599"),MATCH(resource!$CC254,day_wise_sales_data!$A$2:$A$500,0),MATCH(resource!BN$2,INDIRECT("day_wise_sales_data!$B$1:$BZ$1"),0)),0)</f>
        <v>0</v>
      </c>
      <c r="BO254" s="3">
        <f ca="1">IFERROR(INDEX(INDIRECT("day_wise_sales_data!$B$2:$BZ$599"),MATCH(resource!$CC254,day_wise_sales_data!$A$2:$A$500,0),MATCH(resource!BO$2,INDIRECT("day_wise_sales_data!$B$1:$BZ$1"),0)),0)</f>
        <v>0</v>
      </c>
      <c r="BP254" s="3">
        <f ca="1">IFERROR(INDEX(INDIRECT("day_wise_sales_data!$B$2:$BZ$599"),MATCH(resource!$CC254,day_wise_sales_data!$A$2:$A$500,0),MATCH(resource!BP$2,INDIRECT("day_wise_sales_data!$B$1:$BZ$1"),0)),0)</f>
        <v>0</v>
      </c>
      <c r="BQ254" s="3">
        <f ca="1">IFERROR(INDEX(INDIRECT("day_wise_sales_data!$B$2:$BZ$599"),MATCH(resource!$CC254,day_wise_sales_data!$A$2:$A$500,0),MATCH(resource!BQ$2,INDIRECT("day_wise_sales_data!$B$1:$BZ$1"),0)),0)</f>
        <v>0</v>
      </c>
      <c r="BR254" s="3">
        <f ca="1">IFERROR(INDEX(INDIRECT("day_wise_sales_data!$B$2:$BZ$599"),MATCH(resource!$CC254,day_wise_sales_data!$A$2:$A$500,0),MATCH(resource!BR$2,INDIRECT("day_wise_sales_data!$B$1:$BZ$1"),0)),0)</f>
        <v>0</v>
      </c>
      <c r="BS254" s="3">
        <f ca="1">IFERROR(INDEX(INDIRECT("day_wise_sales_data!$B$2:$BZ$599"),MATCH(resource!$CC254,day_wise_sales_data!$A$2:$A$500,0),MATCH(resource!BS$2,INDIRECT("day_wise_sales_data!$B$1:$BZ$1"),0)),0)</f>
        <v>0</v>
      </c>
      <c r="BT254" s="3">
        <f ca="1">IFERROR(INDEX(INDIRECT("day_wise_sales_data!$B$2:$BZ$599"),MATCH(resource!$CC254,day_wise_sales_data!$A$2:$A$500,0),MATCH(resource!BT$2,INDIRECT("day_wise_sales_data!$B$1:$BZ$1"),0)),0)</f>
        <v>7181.31</v>
      </c>
      <c r="BU254" s="3">
        <f ca="1">IFERROR(INDEX(INDIRECT("day_wise_sales_data!$B$2:$BZ$599"),MATCH(resource!$CC254,day_wise_sales_data!$A$2:$A$500,0),MATCH(resource!BU$2,INDIRECT("day_wise_sales_data!$B$1:$BZ$1"),0)),0)</f>
        <v>0</v>
      </c>
      <c r="BV254" s="3">
        <f ca="1">IFERROR(INDEX(INDIRECT("day_wise_sales_data!$B$2:$BZ$599"),MATCH(resource!$CC254,day_wise_sales_data!$A$2:$A$500,0),MATCH(resource!BV$2,INDIRECT("day_wise_sales_data!$B$1:$BZ$1"),0)),0)</f>
        <v>0</v>
      </c>
      <c r="BW254" s="3">
        <f ca="1">IFERROR(INDEX(INDIRECT("day_wise_sales_data!$B$2:$BZ$599"),MATCH(resource!$CC254,day_wise_sales_data!$A$2:$A$500,0),MATCH(resource!BW$2,INDIRECT("day_wise_sales_data!$B$1:$BZ$1"),0)),0)</f>
        <v>0</v>
      </c>
      <c r="BX254" s="3">
        <f ca="1">IFERROR(INDEX(INDIRECT("day_wise_sales_data!$B$2:$BZ$599"),MATCH(resource!$CC254,day_wise_sales_data!$A$2:$A$500,0),MATCH(resource!BX$2,INDIRECT("day_wise_sales_data!$B$1:$BZ$1"),0)),0)</f>
        <v>0</v>
      </c>
      <c r="BY254" s="3">
        <f ca="1">IFERROR(INDEX(INDIRECT("day_wise_sales_data!$B$2:$BZ$599"),MATCH(resource!$CC254,day_wise_sales_data!$A$2:$A$500,0),MATCH(resource!BY$2,INDIRECT("day_wise_sales_data!$B$1:$BZ$1"),0)),0)</f>
        <v>0</v>
      </c>
      <c r="BZ254" s="3">
        <f ca="1">IFERROR(INDEX(INDIRECT("day_wise_sales_data!$B$2:$BZ$599"),MATCH(resource!$CC254,day_wise_sales_data!$A$2:$A$500,0),MATCH(resource!BZ$2,INDIRECT("day_wise_sales_data!$B$1:$BZ$1"),0)),0)</f>
        <v>0</v>
      </c>
      <c r="CA254" s="3" t="str">
        <f ca="1">IFERROR(INDEX(INDIRECT("day_wise_sales_data!$B$2:$BZ$599"),MATCH(resource!$CC254,day_wise_sales_data!$A$2:$A$500,0),MATCH(resource!CA$2,INDIRECT("day_wise_sales_data!$B$1:$BZ$1"),0)),0)</f>
        <v>dd</v>
      </c>
      <c r="CC254" s="4" t="str">
        <f>sales_data!H253</f>
        <v>DHK091510</v>
      </c>
      <c r="CD254" s="1">
        <v>252</v>
      </c>
      <c r="CE254" s="1" t="str">
        <f>IF(AQ254=report!$AQ$3,resource!CD254,"")</f>
        <v/>
      </c>
      <c r="CF254" s="5" t="str">
        <f>IFERROR(SMALL($CE$3:$CE$1001,ROWS($CE$3:CE254)),"")</f>
        <v/>
      </c>
      <c r="CH254">
        <f>IFERROR(VLOOKUP($CC254,data_pull!$E$22:$G$700,2,0),0)</f>
        <v>7181.31</v>
      </c>
      <c r="CI254" s="1">
        <f t="shared" si="86"/>
        <v>101</v>
      </c>
      <c r="CJ254" s="1">
        <f t="shared" si="85"/>
        <v>0</v>
      </c>
      <c r="CK254" s="1" t="s">
        <v>1550</v>
      </c>
      <c r="CL254" s="1">
        <f t="shared" si="87"/>
        <v>111</v>
      </c>
      <c r="CM254" s="1" t="str">
        <f>IFERROR(VLOOKUP($CK254,stock_data!$B$3:$W$612,2,0),0)</f>
        <v>NELOD - 5 TABLET</v>
      </c>
      <c r="CN254" s="1" t="str">
        <f>IFERROR(VLOOKUP($CK254,stock_data!$B$3:$W$612,4,0),0)</f>
        <v>5x10's</v>
      </c>
      <c r="CO254" s="1">
        <f>IFERROR(VLOOKUP($CK254,stock_data!$B$3:$W$612,5,0),0)</f>
        <v>220.9</v>
      </c>
      <c r="CP254" s="3">
        <f t="shared" si="88"/>
        <v>0</v>
      </c>
      <c r="CQ254" s="3">
        <f t="shared" si="89"/>
        <v>0</v>
      </c>
      <c r="CR254" s="1">
        <f>IFERROR(VLOOKUP($CK254,stock_data!$B$3:$W$612,6,0),0)</f>
        <v>0</v>
      </c>
      <c r="CS254" s="1">
        <f>IFERROR(VLOOKUP($CK254,stock_data!$B$3:$W$612,7,0),0)</f>
        <v>0</v>
      </c>
      <c r="CT254" s="1">
        <f>IFERROR(VLOOKUP($CK254,stock_data!$B$3:$W$612,8,0),0)</f>
        <v>0</v>
      </c>
      <c r="CU254" s="1">
        <f>IFERROR(VLOOKUP($CK254,stock_data!$B$3:$W$612,9,0),0)</f>
        <v>0</v>
      </c>
      <c r="CV254" s="1">
        <f>IFERROR(VLOOKUP($CK254,stock_data!$B$3:$W$612,10,0),0)</f>
        <v>6</v>
      </c>
      <c r="CW254" s="1">
        <f>IFERROR(VLOOKUP($CK254,stock_data!$B$3:$W$612,11,0),0)</f>
        <v>0</v>
      </c>
      <c r="CX254" s="1">
        <f>IFERROR(VLOOKUP($CK254,stock_data!$B$3:$W$612,12,0),0)</f>
        <v>0</v>
      </c>
      <c r="CY254" s="1">
        <f>IFERROR(VLOOKUP($CK254,stock_data!$B$3:$W$612,13,0),0)</f>
        <v>0</v>
      </c>
      <c r="CZ254" s="1">
        <f>IFERROR(VLOOKUP($CK254,stock_data!$B$3:$W$612,14,0),0)</f>
        <v>11</v>
      </c>
      <c r="DA254" s="1">
        <f>IFERROR(VLOOKUP($CK254,stock_data!$B$3:$W$612,15,0),0)</f>
        <v>0</v>
      </c>
      <c r="DB254" s="1">
        <f>IFERROR(VLOOKUP($CK254,stock_data!$B$3:$W$612,16,0),0)</f>
        <v>0</v>
      </c>
      <c r="DC254" s="1">
        <f>IFERROR(VLOOKUP($CK254,stock_data!$B$3:$W$612,17,0),0)</f>
        <v>0</v>
      </c>
      <c r="DD254" s="1">
        <f>IFERROR(VLOOKUP($CK254,stock_data!$B$3:$W$612,18,0),0)</f>
        <v>0</v>
      </c>
      <c r="DE254" s="1">
        <f>IFERROR(VLOOKUP($CK254,stock_data!$B$3:$W$612,19,0),0)</f>
        <v>0</v>
      </c>
      <c r="DF254" s="1">
        <f>IFERROR(VLOOKUP($CK254,stock_data!$B$3:$W$612,20,0),0)</f>
        <v>0</v>
      </c>
      <c r="DG254" s="1">
        <f>IFERROR(VLOOKUP($CK254,stock_data!$B$3:$W$612,21,0),0)</f>
        <v>1</v>
      </c>
      <c r="DH254" s="1">
        <f>IFERROR(VLOOKUP($CK254,stock_data!$B$3:$W$612,22,0),0)</f>
        <v>1</v>
      </c>
      <c r="DI254" s="1">
        <f t="shared" si="90"/>
        <v>19</v>
      </c>
      <c r="DJ254" s="1">
        <f t="shared" si="91"/>
        <v>4197.1000000000004</v>
      </c>
      <c r="DK254" s="3">
        <f>IFERROR(INDEX(COD_SALES!$B$5:$Z$500,MATCH(resource!$CC254,COD_SALES!$A$5:$A$500,0),MATCH(resource!DK$2,COD_SALES!$B$4:$Z$4,0)),"")</f>
        <v>0</v>
      </c>
      <c r="DL254" s="3">
        <f>IFERROR(INDEX(COD_SALES!$B$5:$Z$500,MATCH(resource!$CC254,COD_SALES!$A$5:$A$500,0),MATCH(resource!DL$2,COD_SALES!$B$4:$Z$4,0)),"")</f>
        <v>0</v>
      </c>
      <c r="DM254" s="3">
        <f>IFERROR(INDEX(COD_SALES!$B$5:$Z$500,MATCH(resource!$CC254,COD_SALES!$A$5:$A$500,0),MATCH(resource!DM$2,COD_SALES!$B$4:$Z$4,0)),"")</f>
        <v>0</v>
      </c>
      <c r="DN254" s="3" t="str">
        <f>IFERROR(INDEX(COD_SALES!$B$5:$Z$500,MATCH(resource!$CC254,COD_SALES!$A$5:$A$500,0),MATCH(resource!DN$2,COD_SALES!$B$4:$Z$4,0)),"")</f>
        <v/>
      </c>
      <c r="DO254" s="3">
        <f>IFERROR(INDEX(COD_SALES!$B$5:$Z$500,MATCH(resource!$CC254,COD_SALES!$A$5:$A$500,0),MATCH(resource!DO$2,COD_SALES!$B$4:$Z$4,0)),"")</f>
        <v>0</v>
      </c>
      <c r="DP254" s="3">
        <f>IFERROR(INDEX(COD_SALES!$B$5:$Z$500,MATCH(resource!$CC254,COD_SALES!$A$5:$A$500,0),MATCH(resource!DP$2,COD_SALES!$B$4:$Z$4,0)),"")</f>
        <v>0</v>
      </c>
      <c r="DQ254" s="3" t="str">
        <f>IFERROR(INDEX(COD_SALES!$B$5:$Z$500,MATCH(resource!$CC254,COD_SALES!$A$5:$A$500,0),MATCH(resource!DQ$2,COD_SALES!$B$4:$Z$4,0)),"")</f>
        <v/>
      </c>
      <c r="DR254" s="3">
        <f>IFERROR(INDEX(COD_SALES!$B$5:$Z$500,MATCH(resource!$CC254,COD_SALES!$A$5:$A$500,0),MATCH(resource!DR$2,COD_SALES!$B$4:$Z$4,0)),"")</f>
        <v>0</v>
      </c>
      <c r="DS254" s="3">
        <f>IFERROR(INDEX(COD_SALES!$B$5:$Z$500,MATCH(resource!$CC254,COD_SALES!$A$5:$A$500,0),MATCH(resource!DS$2,COD_SALES!$B$4:$Z$4,0)),"")</f>
        <v>34</v>
      </c>
      <c r="DT254" s="3">
        <f>IFERROR(INDEX(COD_SALES!$B$5:$Z$500,MATCH(resource!$CC254,COD_SALES!$A$5:$A$500,0),MATCH(resource!DT$2,COD_SALES!$B$4:$Z$4,0)),"")</f>
        <v>0</v>
      </c>
      <c r="DU254" s="3">
        <f>IFERROR(INDEX(COD_SALES!$B$5:$Z$500,MATCH(resource!$CC254,COD_SALES!$A$5:$A$500,0),MATCH(resource!DU$2,COD_SALES!$B$4:$Z$4,0)),"")</f>
        <v>0</v>
      </c>
      <c r="DV254" s="3">
        <f>IFERROR(INDEX(COD_SALES!$B$5:$Z$500,MATCH(resource!$CC254,COD_SALES!$A$5:$A$500,0),MATCH(resource!DV$2,COD_SALES!$B$4:$Z$4,0)),"")</f>
        <v>0</v>
      </c>
      <c r="DW254" s="3">
        <f>IFERROR(INDEX(COD_SALES!$B$5:$Z$500,MATCH(resource!$CC254,COD_SALES!$A$5:$A$500,0),MATCH(resource!DW$2,COD_SALES!$B$4:$Z$4,0)),"")</f>
        <v>0</v>
      </c>
      <c r="DX254" s="3">
        <f>IFERROR(INDEX(COD_SALES!$B$5:$Z$500,MATCH(resource!$CC254,COD_SALES!$A$5:$A$500,0),MATCH(resource!DX$2,COD_SALES!$B$4:$Z$4,0)),"")</f>
        <v>0</v>
      </c>
      <c r="DY254" s="3">
        <f>IFERROR(INDEX(COD_SALES!$B$5:$Z$500,MATCH(resource!$CC254,COD_SALES!$A$5:$A$500,0),MATCH(resource!DY$2,COD_SALES!$B$4:$Z$4,0)),"")</f>
        <v>0</v>
      </c>
      <c r="DZ254" s="3">
        <f>IFERROR(INDEX(COD_SALES!$B$5:$Z$500,MATCH(resource!$CC254,COD_SALES!$A$5:$A$500,0),MATCH(resource!DZ$2,COD_SALES!$B$4:$Z$4,0)),"")</f>
        <v>0</v>
      </c>
      <c r="EA254" s="3">
        <f>IFERROR(INDEX(COD_SALES!$B$5:$Z$500,MATCH(resource!$CC254,COD_SALES!$A$5:$A$500,0),MATCH(resource!EA$2,COD_SALES!$B$4:$Z$4,0)),"")</f>
        <v>0</v>
      </c>
      <c r="EB254" s="3">
        <f t="shared" si="92"/>
        <v>7181.14</v>
      </c>
      <c r="ED254" s="3">
        <f>IFERROR(VLOOKUP($CK254,depot_prod_sales!$B$5:$S$200,3,0),0)</f>
        <v>0</v>
      </c>
      <c r="EE254" s="3">
        <f>IFERROR(VLOOKUP($CK254,depot_prod_sales!$B$5:$S$200,4,0),0)</f>
        <v>0</v>
      </c>
      <c r="EF254" s="3">
        <f>IFERROR(VLOOKUP($CK254,depot_prod_sales!$B$5:$S$200,5,0),0)</f>
        <v>0</v>
      </c>
      <c r="EG254" s="3">
        <f>IFERROR(VLOOKUP($CK254,depot_prod_sales!$B$5:$S$200,6,0),0)</f>
        <v>0</v>
      </c>
      <c r="EH254" s="3">
        <f>IFERROR(VLOOKUP($CK254,depot_prod_sales!$B$5:$S$200,7,0),0)</f>
        <v>0</v>
      </c>
      <c r="EI254" s="3">
        <f>IFERROR(VLOOKUP($CK254,depot_prod_sales!$B$5:$S$200,8,0),0)</f>
        <v>0</v>
      </c>
      <c r="EJ254" s="3">
        <f>IFERROR(VLOOKUP($CK254,depot_prod_sales!$B$5:$S$200,9,0),0)</f>
        <v>0</v>
      </c>
      <c r="EK254" s="3">
        <f>IFERROR(VLOOKUP($CK254,depot_prod_sales!$B$5:$S$200,10,0),0)</f>
        <v>0</v>
      </c>
      <c r="EL254" s="3">
        <f>IFERROR(VLOOKUP($CK254,depot_prod_sales!$B$5:$S$200,11,0),0)</f>
        <v>0</v>
      </c>
      <c r="EM254" s="3">
        <f>IFERROR(VLOOKUP($CK254,depot_prod_sales!$B$5:$S$200,12,0),0)</f>
        <v>0</v>
      </c>
      <c r="EN254" s="3">
        <f>IFERROR(VLOOKUP($CK254,depot_prod_sales!$B$5:$S$200,13,0),0)</f>
        <v>0</v>
      </c>
      <c r="EO254" s="3">
        <f>IFERROR(VLOOKUP($CK254,depot_prod_sales!$B$5:$S$200,14,0),0)</f>
        <v>0</v>
      </c>
      <c r="EP254" s="3">
        <f>IFERROR(VLOOKUP($CK254,depot_prod_sales!$B$5:$S$200,15,0),0)</f>
        <v>0</v>
      </c>
      <c r="EQ254" s="3">
        <f>IFERROR(VLOOKUP($CK254,depot_prod_sales!$B$5:$S$200,16,0),0)</f>
        <v>0</v>
      </c>
      <c r="ER254" s="3">
        <f>IFERROR(VLOOKUP($CK254,depot_prod_sales!$B$5:$S$200,17,0),0)</f>
        <v>0</v>
      </c>
      <c r="ES254" s="3">
        <f>IFERROR(VLOOKUP($CK254,depot_prod_sales!$B$5:$S$200,18,0),0)</f>
        <v>0</v>
      </c>
      <c r="ET254" s="116">
        <f t="shared" si="93"/>
        <v>0</v>
      </c>
      <c r="EU254" s="116">
        <f t="shared" si="94"/>
        <v>0</v>
      </c>
      <c r="EW254" s="3">
        <f>IFERROR(VLOOKUP(CC254,data_pull!$AO$25:$AR$546,2,0),0)</f>
        <v>10</v>
      </c>
      <c r="EX254" s="1">
        <f>IFERROR(VLOOKUP(CC254,data_pull!$AO$25:$AR$546,4,0),0)</f>
        <v>190000</v>
      </c>
    </row>
    <row r="255" spans="13:154" x14ac:dyDescent="0.25"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4" t="str">
        <f>sales_data!B254</f>
        <v>Saiful Islam</v>
      </c>
      <c r="AR255" s="4" t="str">
        <f>sales_data!C254</f>
        <v>Nayem Sarder</v>
      </c>
      <c r="AS255" s="5" t="str">
        <f t="shared" si="84"/>
        <v/>
      </c>
      <c r="AT255" s="4" t="str">
        <f>sales_data!I254</f>
        <v>Shariful Islam-5</v>
      </c>
      <c r="AU255" s="4" t="str">
        <f>sales_data!W254</f>
        <v>Dakkhin Khan (Cb)</v>
      </c>
      <c r="AV255" s="1">
        <f>sales_data!N254</f>
        <v>126460.15</v>
      </c>
      <c r="AW255" s="1">
        <f>sales_data!P254</f>
        <v>38</v>
      </c>
      <c r="AX255" s="3">
        <f ca="1">IFERROR(INDEX(INDIRECT("day_wise_sales_data!$B$2:$BZ$599"),MATCH(resource!$CC255,day_wise_sales_data!$A$2:$A$500,0),MATCH(resource!AX$2,INDIRECT("day_wise_sales_data!$B$1:$BZ$1"),0)),0)</f>
        <v>0</v>
      </c>
      <c r="AY255" s="3">
        <f ca="1">IFERROR(INDEX(INDIRECT("day_wise_sales_data!$B$2:$BZ$599"),MATCH(resource!$CC255,day_wise_sales_data!$A$2:$A$500,0),MATCH(resource!AY$2,INDIRECT("day_wise_sales_data!$B$1:$BZ$1"),0)),0)</f>
        <v>0</v>
      </c>
      <c r="AZ255" s="3">
        <f ca="1">IFERROR(INDEX(INDIRECT("day_wise_sales_data!$B$2:$BZ$599"),MATCH(resource!$CC255,day_wise_sales_data!$A$2:$A$500,0),MATCH(resource!AZ$2,INDIRECT("day_wise_sales_data!$B$1:$BZ$1"),0)),0)</f>
        <v>0</v>
      </c>
      <c r="BA255" s="3">
        <f ca="1">IFERROR(INDEX(INDIRECT("day_wise_sales_data!$B$2:$BZ$599"),MATCH(resource!$CC255,day_wise_sales_data!$A$2:$A$500,0),MATCH(resource!BA$2,INDIRECT("day_wise_sales_data!$B$1:$BZ$1"),0)),0)</f>
        <v>11821.01</v>
      </c>
      <c r="BB255" s="3">
        <f ca="1">IFERROR(INDEX(INDIRECT("day_wise_sales_data!$B$2:$BZ$599"),MATCH(resource!$CC255,day_wise_sales_data!$A$2:$A$500,0),MATCH(resource!BB$2,INDIRECT("day_wise_sales_data!$B$1:$BZ$1"),0)),0)</f>
        <v>2217.73</v>
      </c>
      <c r="BC255" s="3">
        <f ca="1">IFERROR(INDEX(INDIRECT("day_wise_sales_data!$B$2:$BZ$599"),MATCH(resource!$CC255,day_wise_sales_data!$A$2:$A$500,0),MATCH(resource!BC$2,INDIRECT("day_wise_sales_data!$B$1:$BZ$1"),0)),0)</f>
        <v>0</v>
      </c>
      <c r="BD255" s="3">
        <f ca="1">IFERROR(INDEX(INDIRECT("day_wise_sales_data!$B$2:$BZ$599"),MATCH(resource!$CC255,day_wise_sales_data!$A$2:$A$500,0),MATCH(resource!BD$2,INDIRECT("day_wise_sales_data!$B$1:$BZ$1"),0)),0)</f>
        <v>2650.38</v>
      </c>
      <c r="BE255" s="3">
        <f ca="1">IFERROR(INDEX(INDIRECT("day_wise_sales_data!$B$2:$BZ$599"),MATCH(resource!$CC255,day_wise_sales_data!$A$2:$A$500,0),MATCH(resource!BE$2,INDIRECT("day_wise_sales_data!$B$1:$BZ$1"),0)),0)</f>
        <v>0</v>
      </c>
      <c r="BF255" s="3">
        <f ca="1">IFERROR(INDEX(INDIRECT("day_wise_sales_data!$B$2:$BZ$599"),MATCH(resource!$CC255,day_wise_sales_data!$A$2:$A$500,0),MATCH(resource!BF$2,INDIRECT("day_wise_sales_data!$B$1:$BZ$1"),0)),0)</f>
        <v>0</v>
      </c>
      <c r="BG255" s="3">
        <f ca="1">IFERROR(INDEX(INDIRECT("day_wise_sales_data!$B$2:$BZ$599"),MATCH(resource!$CC255,day_wise_sales_data!$A$2:$A$500,0),MATCH(resource!BG$2,INDIRECT("day_wise_sales_data!$B$1:$BZ$1"),0)),0)</f>
        <v>6951.63</v>
      </c>
      <c r="BH255" s="3">
        <f ca="1">IFERROR(INDEX(INDIRECT("day_wise_sales_data!$B$2:$BZ$599"),MATCH(resource!$CC255,day_wise_sales_data!$A$2:$A$500,0),MATCH(resource!BH$2,INDIRECT("day_wise_sales_data!$B$1:$BZ$1"),0)),0)</f>
        <v>0</v>
      </c>
      <c r="BI255" s="3">
        <f ca="1">IFERROR(INDEX(INDIRECT("day_wise_sales_data!$B$2:$BZ$599"),MATCH(resource!$CC255,day_wise_sales_data!$A$2:$A$500,0),MATCH(resource!BI$2,INDIRECT("day_wise_sales_data!$B$1:$BZ$1"),0)),0)</f>
        <v>13497.07</v>
      </c>
      <c r="BJ255" s="3">
        <f ca="1">IFERROR(INDEX(INDIRECT("day_wise_sales_data!$B$2:$BZ$599"),MATCH(resource!$CC255,day_wise_sales_data!$A$2:$A$500,0),MATCH(resource!BJ$2,INDIRECT("day_wise_sales_data!$B$1:$BZ$1"),0)),0)</f>
        <v>0</v>
      </c>
      <c r="BK255" s="3">
        <f ca="1">IFERROR(INDEX(INDIRECT("day_wise_sales_data!$B$2:$BZ$599"),MATCH(resource!$CC255,day_wise_sales_data!$A$2:$A$500,0),MATCH(resource!BK$2,INDIRECT("day_wise_sales_data!$B$1:$BZ$1"),0)),0)</f>
        <v>10719.28</v>
      </c>
      <c r="BL255" s="3">
        <f ca="1">IFERROR(INDEX(INDIRECT("day_wise_sales_data!$B$2:$BZ$599"),MATCH(resource!$CC255,day_wise_sales_data!$A$2:$A$500,0),MATCH(resource!BL$2,INDIRECT("day_wise_sales_data!$B$1:$BZ$1"),0)),0)</f>
        <v>-170.2</v>
      </c>
      <c r="BM255" s="3">
        <f ca="1">IFERROR(INDEX(INDIRECT("day_wise_sales_data!$B$2:$BZ$599"),MATCH(resource!$CC255,day_wise_sales_data!$A$2:$A$500,0),MATCH(resource!BM$2,INDIRECT("day_wise_sales_data!$B$1:$BZ$1"),0)),0)</f>
        <v>211.85</v>
      </c>
      <c r="BN255" s="3">
        <f ca="1">IFERROR(INDEX(INDIRECT("day_wise_sales_data!$B$2:$BZ$599"),MATCH(resource!$CC255,day_wise_sales_data!$A$2:$A$500,0),MATCH(resource!BN$2,INDIRECT("day_wise_sales_data!$B$1:$BZ$1"),0)),0)</f>
        <v>3452.73</v>
      </c>
      <c r="BO255" s="3">
        <f ca="1">IFERROR(INDEX(INDIRECT("day_wise_sales_data!$B$2:$BZ$599"),MATCH(resource!$CC255,day_wise_sales_data!$A$2:$A$500,0),MATCH(resource!BO$2,INDIRECT("day_wise_sales_data!$B$1:$BZ$1"),0)),0)</f>
        <v>3711.01</v>
      </c>
      <c r="BP255" s="3">
        <f ca="1">IFERROR(INDEX(INDIRECT("day_wise_sales_data!$B$2:$BZ$599"),MATCH(resource!$CC255,day_wise_sales_data!$A$2:$A$500,0),MATCH(resource!BP$2,INDIRECT("day_wise_sales_data!$B$1:$BZ$1"),0)),0)</f>
        <v>16454.39</v>
      </c>
      <c r="BQ255" s="3">
        <f ca="1">IFERROR(INDEX(INDIRECT("day_wise_sales_data!$B$2:$BZ$599"),MATCH(resource!$CC255,day_wise_sales_data!$A$2:$A$500,0),MATCH(resource!BQ$2,INDIRECT("day_wise_sales_data!$B$1:$BZ$1"),0)),0)</f>
        <v>0</v>
      </c>
      <c r="BR255" s="3">
        <f ca="1">IFERROR(INDEX(INDIRECT("day_wise_sales_data!$B$2:$BZ$599"),MATCH(resource!$CC255,day_wise_sales_data!$A$2:$A$500,0),MATCH(resource!BR$2,INDIRECT("day_wise_sales_data!$B$1:$BZ$1"),0)),0)</f>
        <v>2293.11</v>
      </c>
      <c r="BS255" s="3">
        <f ca="1">IFERROR(INDEX(INDIRECT("day_wise_sales_data!$B$2:$BZ$599"),MATCH(resource!$CC255,day_wise_sales_data!$A$2:$A$500,0),MATCH(resource!BS$2,INDIRECT("day_wise_sales_data!$B$1:$BZ$1"),0)),0)</f>
        <v>2752.1</v>
      </c>
      <c r="BT255" s="3">
        <f ca="1">IFERROR(INDEX(INDIRECT("day_wise_sales_data!$B$2:$BZ$599"),MATCH(resource!$CC255,day_wise_sales_data!$A$2:$A$500,0),MATCH(resource!BT$2,INDIRECT("day_wise_sales_data!$B$1:$BZ$1"),0)),0)</f>
        <v>811.42</v>
      </c>
      <c r="BU255" s="3">
        <f ca="1">IFERROR(INDEX(INDIRECT("day_wise_sales_data!$B$2:$BZ$599"),MATCH(resource!$CC255,day_wise_sales_data!$A$2:$A$500,0),MATCH(resource!BU$2,INDIRECT("day_wise_sales_data!$B$1:$BZ$1"),0)),0)</f>
        <v>12731.92</v>
      </c>
      <c r="BV255" s="3">
        <f ca="1">IFERROR(INDEX(INDIRECT("day_wise_sales_data!$B$2:$BZ$599"),MATCH(resource!$CC255,day_wise_sales_data!$A$2:$A$500,0),MATCH(resource!BV$2,INDIRECT("day_wise_sales_data!$B$1:$BZ$1"),0)),0)</f>
        <v>14619.43</v>
      </c>
      <c r="BW255" s="3">
        <f ca="1">IFERROR(INDEX(INDIRECT("day_wise_sales_data!$B$2:$BZ$599"),MATCH(resource!$CC255,day_wise_sales_data!$A$2:$A$500,0),MATCH(resource!BW$2,INDIRECT("day_wise_sales_data!$B$1:$BZ$1"),0)),0)</f>
        <v>26821.3</v>
      </c>
      <c r="BX255" s="3">
        <f ca="1">IFERROR(INDEX(INDIRECT("day_wise_sales_data!$B$2:$BZ$599"),MATCH(resource!$CC255,day_wise_sales_data!$A$2:$A$500,0),MATCH(resource!BX$2,INDIRECT("day_wise_sales_data!$B$1:$BZ$1"),0)),0)</f>
        <v>0</v>
      </c>
      <c r="BY255" s="3">
        <f ca="1">IFERROR(INDEX(INDIRECT("day_wise_sales_data!$B$2:$BZ$599"),MATCH(resource!$CC255,day_wise_sales_data!$A$2:$A$500,0),MATCH(resource!BY$2,INDIRECT("day_wise_sales_data!$B$1:$BZ$1"),0)),0)</f>
        <v>0</v>
      </c>
      <c r="BZ255" s="3">
        <f ca="1">IFERROR(INDEX(INDIRECT("day_wise_sales_data!$B$2:$BZ$599"),MATCH(resource!$CC255,day_wise_sales_data!$A$2:$A$500,0),MATCH(resource!BZ$2,INDIRECT("day_wise_sales_data!$B$1:$BZ$1"),0)),0)</f>
        <v>0</v>
      </c>
      <c r="CA255" s="3" t="str">
        <f ca="1">IFERROR(INDEX(INDIRECT("day_wise_sales_data!$B$2:$BZ$599"),MATCH(resource!$CC255,day_wise_sales_data!$A$2:$A$500,0),MATCH(resource!CA$2,INDIRECT("day_wise_sales_data!$B$1:$BZ$1"),0)),0)</f>
        <v>dd</v>
      </c>
      <c r="CC255" s="4" t="str">
        <f>sales_data!H254</f>
        <v>DHK062017</v>
      </c>
      <c r="CD255" s="1">
        <v>253</v>
      </c>
      <c r="CE255" s="1" t="str">
        <f>IF(AQ255=report!$AQ$3,resource!CD255,"")</f>
        <v/>
      </c>
      <c r="CF255" s="5" t="str">
        <f>IFERROR(SMALL($CE$3:$CE$1001,ROWS($CE$3:CE255)),"")</f>
        <v/>
      </c>
      <c r="CH255">
        <f>IFERROR(VLOOKUP($CC255,data_pull!$E$22:$G$700,2,0),0)</f>
        <v>126460.15</v>
      </c>
      <c r="CI255" s="1">
        <f t="shared" si="86"/>
        <v>154</v>
      </c>
      <c r="CJ255" s="1">
        <f t="shared" si="85"/>
        <v>0</v>
      </c>
      <c r="CK255" s="1" t="s">
        <v>1552</v>
      </c>
      <c r="CL255" s="1">
        <f t="shared" si="87"/>
        <v>111</v>
      </c>
      <c r="CM255" s="1" t="str">
        <f>IFERROR(VLOOKUP($CK255,stock_data!$B$3:$W$612,2,0),0)</f>
        <v>NELOD - 5 TABLET  (EXP)</v>
      </c>
      <c r="CN255" s="1" t="str">
        <f>IFERROR(VLOOKUP($CK255,stock_data!$B$3:$W$612,4,0),0)</f>
        <v>5x10's</v>
      </c>
      <c r="CO255" s="1">
        <f>IFERROR(VLOOKUP($CK255,stock_data!$B$3:$W$612,5,0),0)</f>
        <v>215</v>
      </c>
      <c r="CP255" s="3">
        <f t="shared" si="88"/>
        <v>0</v>
      </c>
      <c r="CQ255" s="3">
        <f t="shared" si="89"/>
        <v>0</v>
      </c>
      <c r="CR255" s="1">
        <f>IFERROR(VLOOKUP($CK255,stock_data!$B$3:$W$612,6,0),0)</f>
        <v>0</v>
      </c>
      <c r="CS255" s="1">
        <f>IFERROR(VLOOKUP($CK255,stock_data!$B$3:$W$612,7,0),0)</f>
        <v>0</v>
      </c>
      <c r="CT255" s="1">
        <f>IFERROR(VLOOKUP($CK255,stock_data!$B$3:$W$612,8,0),0)</f>
        <v>0</v>
      </c>
      <c r="CU255" s="1">
        <f>IFERROR(VLOOKUP($CK255,stock_data!$B$3:$W$612,9,0),0)</f>
        <v>0</v>
      </c>
      <c r="CV255" s="1">
        <f>IFERROR(VLOOKUP($CK255,stock_data!$B$3:$W$612,10,0),0)</f>
        <v>0</v>
      </c>
      <c r="CW255" s="1">
        <f>IFERROR(VLOOKUP($CK255,stock_data!$B$3:$W$612,11,0),0)</f>
        <v>0</v>
      </c>
      <c r="CX255" s="1">
        <f>IFERROR(VLOOKUP($CK255,stock_data!$B$3:$W$612,12,0),0)</f>
        <v>0</v>
      </c>
      <c r="CY255" s="1">
        <f>IFERROR(VLOOKUP($CK255,stock_data!$B$3:$W$612,13,0),0)</f>
        <v>0</v>
      </c>
      <c r="CZ255" s="1">
        <f>IFERROR(VLOOKUP($CK255,stock_data!$B$3:$W$612,14,0),0)</f>
        <v>0</v>
      </c>
      <c r="DA255" s="1">
        <f>IFERROR(VLOOKUP($CK255,stock_data!$B$3:$W$612,15,0),0)</f>
        <v>0</v>
      </c>
      <c r="DB255" s="1">
        <f>IFERROR(VLOOKUP($CK255,stock_data!$B$3:$W$612,16,0),0)</f>
        <v>0</v>
      </c>
      <c r="DC255" s="1">
        <f>IFERROR(VLOOKUP($CK255,stock_data!$B$3:$W$612,17,0),0)</f>
        <v>0</v>
      </c>
      <c r="DD255" s="1">
        <f>IFERROR(VLOOKUP($CK255,stock_data!$B$3:$W$612,18,0),0)</f>
        <v>0</v>
      </c>
      <c r="DE255" s="1">
        <f>IFERROR(VLOOKUP($CK255,stock_data!$B$3:$W$612,19,0),0)</f>
        <v>0</v>
      </c>
      <c r="DF255" s="1">
        <f>IFERROR(VLOOKUP($CK255,stock_data!$B$3:$W$612,20,0),0)</f>
        <v>0</v>
      </c>
      <c r="DG255" s="1">
        <f>IFERROR(VLOOKUP($CK255,stock_data!$B$3:$W$612,21,0),0)</f>
        <v>0</v>
      </c>
      <c r="DH255" s="1">
        <f>IFERROR(VLOOKUP($CK255,stock_data!$B$3:$W$612,22,0),0)</f>
        <v>0</v>
      </c>
      <c r="DI255" s="1">
        <f t="shared" si="90"/>
        <v>0</v>
      </c>
      <c r="DJ255" s="1">
        <f t="shared" si="91"/>
        <v>0</v>
      </c>
      <c r="DK255" s="3">
        <f>IFERROR(INDEX(COD_SALES!$B$5:$Z$500,MATCH(resource!$CC255,COD_SALES!$A$5:$A$500,0),MATCH(resource!DK$2,COD_SALES!$B$4:$Z$4,0)),"")</f>
        <v>12</v>
      </c>
      <c r="DL255" s="3">
        <f>IFERROR(INDEX(COD_SALES!$B$5:$Z$500,MATCH(resource!$CC255,COD_SALES!$A$5:$A$500,0),MATCH(resource!DL$2,COD_SALES!$B$4:$Z$4,0)),"")</f>
        <v>2</v>
      </c>
      <c r="DM255" s="3">
        <f>IFERROR(INDEX(COD_SALES!$B$5:$Z$500,MATCH(resource!$CC255,COD_SALES!$A$5:$A$500,0),MATCH(resource!DM$2,COD_SALES!$B$4:$Z$4,0)),"")</f>
        <v>0</v>
      </c>
      <c r="DN255" s="3" t="str">
        <f>IFERROR(INDEX(COD_SALES!$B$5:$Z$500,MATCH(resource!$CC255,COD_SALES!$A$5:$A$500,0),MATCH(resource!DN$2,COD_SALES!$B$4:$Z$4,0)),"")</f>
        <v/>
      </c>
      <c r="DO255" s="3">
        <f>IFERROR(INDEX(COD_SALES!$B$5:$Z$500,MATCH(resource!$CC255,COD_SALES!$A$5:$A$500,0),MATCH(resource!DO$2,COD_SALES!$B$4:$Z$4,0)),"")</f>
        <v>0</v>
      </c>
      <c r="DP255" s="3">
        <f>IFERROR(INDEX(COD_SALES!$B$5:$Z$500,MATCH(resource!$CC255,COD_SALES!$A$5:$A$500,0),MATCH(resource!DP$2,COD_SALES!$B$4:$Z$4,0)),"")</f>
        <v>0</v>
      </c>
      <c r="DQ255" s="3" t="str">
        <f>IFERROR(INDEX(COD_SALES!$B$5:$Z$500,MATCH(resource!$CC255,COD_SALES!$A$5:$A$500,0),MATCH(resource!DQ$2,COD_SALES!$B$4:$Z$4,0)),"")</f>
        <v/>
      </c>
      <c r="DR255" s="3">
        <f>IFERROR(INDEX(COD_SALES!$B$5:$Z$500,MATCH(resource!$CC255,COD_SALES!$A$5:$A$500,0),MATCH(resource!DR$2,COD_SALES!$B$4:$Z$4,0)),"")</f>
        <v>0</v>
      </c>
      <c r="DS255" s="3">
        <f>IFERROR(INDEX(COD_SALES!$B$5:$Z$500,MATCH(resource!$CC255,COD_SALES!$A$5:$A$500,0),MATCH(resource!DS$2,COD_SALES!$B$4:$Z$4,0)),"")</f>
        <v>8</v>
      </c>
      <c r="DT255" s="3">
        <f>IFERROR(INDEX(COD_SALES!$B$5:$Z$500,MATCH(resource!$CC255,COD_SALES!$A$5:$A$500,0),MATCH(resource!DT$2,COD_SALES!$B$4:$Z$4,0)),"")</f>
        <v>4</v>
      </c>
      <c r="DU255" s="3">
        <f>IFERROR(INDEX(COD_SALES!$B$5:$Z$500,MATCH(resource!$CC255,COD_SALES!$A$5:$A$500,0),MATCH(resource!DU$2,COD_SALES!$B$4:$Z$4,0)),"")</f>
        <v>0</v>
      </c>
      <c r="DV255" s="3">
        <f>IFERROR(INDEX(COD_SALES!$B$5:$Z$500,MATCH(resource!$CC255,COD_SALES!$A$5:$A$500,0),MATCH(resource!DV$2,COD_SALES!$B$4:$Z$4,0)),"")</f>
        <v>0</v>
      </c>
      <c r="DW255" s="3">
        <f>IFERROR(INDEX(COD_SALES!$B$5:$Z$500,MATCH(resource!$CC255,COD_SALES!$A$5:$A$500,0),MATCH(resource!DW$2,COD_SALES!$B$4:$Z$4,0)),"")</f>
        <v>32</v>
      </c>
      <c r="DX255" s="3">
        <f>IFERROR(INDEX(COD_SALES!$B$5:$Z$500,MATCH(resource!$CC255,COD_SALES!$A$5:$A$500,0),MATCH(resource!DX$2,COD_SALES!$B$4:$Z$4,0)),"")</f>
        <v>0</v>
      </c>
      <c r="DY255" s="3">
        <f>IFERROR(INDEX(COD_SALES!$B$5:$Z$500,MATCH(resource!$CC255,COD_SALES!$A$5:$A$500,0),MATCH(resource!DY$2,COD_SALES!$B$4:$Z$4,0)),"")</f>
        <v>0</v>
      </c>
      <c r="DZ255" s="3">
        <f>IFERROR(INDEX(COD_SALES!$B$5:$Z$500,MATCH(resource!$CC255,COD_SALES!$A$5:$A$500,0),MATCH(resource!DZ$2,COD_SALES!$B$4:$Z$4,0)),"")</f>
        <v>0</v>
      </c>
      <c r="EA255" s="3">
        <f>IFERROR(INDEX(COD_SALES!$B$5:$Z$500,MATCH(resource!$CC255,COD_SALES!$A$5:$A$500,0),MATCH(resource!EA$2,COD_SALES!$B$4:$Z$4,0)),"")</f>
        <v>1</v>
      </c>
      <c r="EB255" s="3">
        <f t="shared" si="92"/>
        <v>22386.68</v>
      </c>
      <c r="ED255" s="3">
        <f>IFERROR(VLOOKUP($CK255,depot_prod_sales!$B$5:$S$200,3,0),0)</f>
        <v>0</v>
      </c>
      <c r="EE255" s="3">
        <f>IFERROR(VLOOKUP($CK255,depot_prod_sales!$B$5:$S$200,4,0),0)</f>
        <v>0</v>
      </c>
      <c r="EF255" s="3">
        <f>IFERROR(VLOOKUP($CK255,depot_prod_sales!$B$5:$S$200,5,0),0)</f>
        <v>0</v>
      </c>
      <c r="EG255" s="3">
        <f>IFERROR(VLOOKUP($CK255,depot_prod_sales!$B$5:$S$200,6,0),0)</f>
        <v>0</v>
      </c>
      <c r="EH255" s="3">
        <f>IFERROR(VLOOKUP($CK255,depot_prod_sales!$B$5:$S$200,7,0),0)</f>
        <v>0</v>
      </c>
      <c r="EI255" s="3">
        <f>IFERROR(VLOOKUP($CK255,depot_prod_sales!$B$5:$S$200,8,0),0)</f>
        <v>0</v>
      </c>
      <c r="EJ255" s="3">
        <f>IFERROR(VLOOKUP($CK255,depot_prod_sales!$B$5:$S$200,9,0),0)</f>
        <v>0</v>
      </c>
      <c r="EK255" s="3">
        <f>IFERROR(VLOOKUP($CK255,depot_prod_sales!$B$5:$S$200,10,0),0)</f>
        <v>0</v>
      </c>
      <c r="EL255" s="3">
        <f>IFERROR(VLOOKUP($CK255,depot_prod_sales!$B$5:$S$200,11,0),0)</f>
        <v>0</v>
      </c>
      <c r="EM255" s="3">
        <f>IFERROR(VLOOKUP($CK255,depot_prod_sales!$B$5:$S$200,12,0),0)</f>
        <v>0</v>
      </c>
      <c r="EN255" s="3">
        <f>IFERROR(VLOOKUP($CK255,depot_prod_sales!$B$5:$S$200,13,0),0)</f>
        <v>0</v>
      </c>
      <c r="EO255" s="3">
        <f>IFERROR(VLOOKUP($CK255,depot_prod_sales!$B$5:$S$200,14,0),0)</f>
        <v>0</v>
      </c>
      <c r="EP255" s="3">
        <f>IFERROR(VLOOKUP($CK255,depot_prod_sales!$B$5:$S$200,15,0),0)</f>
        <v>0</v>
      </c>
      <c r="EQ255" s="3">
        <f>IFERROR(VLOOKUP($CK255,depot_prod_sales!$B$5:$S$200,16,0),0)</f>
        <v>0</v>
      </c>
      <c r="ER255" s="3">
        <f>IFERROR(VLOOKUP($CK255,depot_prod_sales!$B$5:$S$200,17,0),0)</f>
        <v>0</v>
      </c>
      <c r="ES255" s="3">
        <f>IFERROR(VLOOKUP($CK255,depot_prod_sales!$B$5:$S$200,18,0),0)</f>
        <v>0</v>
      </c>
      <c r="ET255" s="116">
        <f t="shared" si="93"/>
        <v>0</v>
      </c>
      <c r="EU255" s="116">
        <f t="shared" si="94"/>
        <v>0</v>
      </c>
      <c r="EW255" s="3">
        <f>IFERROR(VLOOKUP(CC255,data_pull!$AO$25:$AR$546,2,0),0)</f>
        <v>26</v>
      </c>
      <c r="EX255" s="1">
        <f>IFERROR(VLOOKUP(CC255,data_pull!$AO$25:$AR$546,4,0),0)</f>
        <v>170000</v>
      </c>
    </row>
    <row r="256" spans="13:154" x14ac:dyDescent="0.25"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4" t="str">
        <f>sales_data!B255</f>
        <v>Saiful Islam</v>
      </c>
      <c r="AR256" s="4" t="str">
        <f>sales_data!C255</f>
        <v>Sahedur Rahman</v>
      </c>
      <c r="AS256" s="5" t="str">
        <f t="shared" si="84"/>
        <v>Sahedur Rahman</v>
      </c>
      <c r="AT256" s="4" t="str">
        <f>sales_data!I255</f>
        <v>Kuntol Roy</v>
      </c>
      <c r="AU256" s="4" t="str">
        <f>sales_data!W255</f>
        <v>Goran (Cb)</v>
      </c>
      <c r="AV256" s="1">
        <f>sales_data!N255</f>
        <v>49289.7</v>
      </c>
      <c r="AW256" s="1">
        <f>sales_data!P255</f>
        <v>40</v>
      </c>
      <c r="AX256" s="3">
        <f ca="1">IFERROR(INDEX(INDIRECT("day_wise_sales_data!$B$2:$BZ$599"),MATCH(resource!$CC256,day_wise_sales_data!$A$2:$A$500,0),MATCH(resource!AX$2,INDIRECT("day_wise_sales_data!$B$1:$BZ$1"),0)),0)</f>
        <v>0</v>
      </c>
      <c r="AY256" s="3">
        <f ca="1">IFERROR(INDEX(INDIRECT("day_wise_sales_data!$B$2:$BZ$599"),MATCH(resource!$CC256,day_wise_sales_data!$A$2:$A$500,0),MATCH(resource!AY$2,INDIRECT("day_wise_sales_data!$B$1:$BZ$1"),0)),0)</f>
        <v>0</v>
      </c>
      <c r="AZ256" s="3">
        <f ca="1">IFERROR(INDEX(INDIRECT("day_wise_sales_data!$B$2:$BZ$599"),MATCH(resource!$CC256,day_wise_sales_data!$A$2:$A$500,0),MATCH(resource!AZ$2,INDIRECT("day_wise_sales_data!$B$1:$BZ$1"),0)),0)</f>
        <v>668.85</v>
      </c>
      <c r="BA256" s="3">
        <f ca="1">IFERROR(INDEX(INDIRECT("day_wise_sales_data!$B$2:$BZ$599"),MATCH(resource!$CC256,day_wise_sales_data!$A$2:$A$500,0),MATCH(resource!BA$2,INDIRECT("day_wise_sales_data!$B$1:$BZ$1"),0)),0)</f>
        <v>5544.33</v>
      </c>
      <c r="BB256" s="3">
        <f ca="1">IFERROR(INDEX(INDIRECT("day_wise_sales_data!$B$2:$BZ$599"),MATCH(resource!$CC256,day_wise_sales_data!$A$2:$A$500,0),MATCH(resource!BB$2,INDIRECT("day_wise_sales_data!$B$1:$BZ$1"),0)),0)</f>
        <v>7022.79</v>
      </c>
      <c r="BC256" s="3">
        <f ca="1">IFERROR(INDEX(INDIRECT("day_wise_sales_data!$B$2:$BZ$599"),MATCH(resource!$CC256,day_wise_sales_data!$A$2:$A$500,0),MATCH(resource!BC$2,INDIRECT("day_wise_sales_data!$B$1:$BZ$1"),0)),0)</f>
        <v>0</v>
      </c>
      <c r="BD256" s="3">
        <f ca="1">IFERROR(INDEX(INDIRECT("day_wise_sales_data!$B$2:$BZ$599"),MATCH(resource!$CC256,day_wise_sales_data!$A$2:$A$500,0),MATCH(resource!BD$2,INDIRECT("day_wise_sales_data!$B$1:$BZ$1"),0)),0)</f>
        <v>14624.53</v>
      </c>
      <c r="BE256" s="3">
        <f ca="1">IFERROR(INDEX(INDIRECT("day_wise_sales_data!$B$2:$BZ$599"),MATCH(resource!$CC256,day_wise_sales_data!$A$2:$A$500,0),MATCH(resource!BE$2,INDIRECT("day_wise_sales_data!$B$1:$BZ$1"),0)),0)</f>
        <v>1108.8699999999999</v>
      </c>
      <c r="BF256" s="3">
        <f ca="1">IFERROR(INDEX(INDIRECT("day_wise_sales_data!$B$2:$BZ$599"),MATCH(resource!$CC256,day_wise_sales_data!$A$2:$A$500,0),MATCH(resource!BF$2,INDIRECT("day_wise_sales_data!$B$1:$BZ$1"),0)),0)</f>
        <v>422.43</v>
      </c>
      <c r="BG256" s="3">
        <f ca="1">IFERROR(INDEX(INDIRECT("day_wise_sales_data!$B$2:$BZ$599"),MATCH(resource!$CC256,day_wise_sales_data!$A$2:$A$500,0),MATCH(resource!BG$2,INDIRECT("day_wise_sales_data!$B$1:$BZ$1"),0)),0)</f>
        <v>0</v>
      </c>
      <c r="BH256" s="3">
        <f ca="1">IFERROR(INDEX(INDIRECT("day_wise_sales_data!$B$2:$BZ$599"),MATCH(resource!$CC256,day_wise_sales_data!$A$2:$A$500,0),MATCH(resource!BH$2,INDIRECT("day_wise_sales_data!$B$1:$BZ$1"),0)),0)</f>
        <v>1434.39</v>
      </c>
      <c r="BI256" s="3">
        <f ca="1">IFERROR(INDEX(INDIRECT("day_wise_sales_data!$B$2:$BZ$599"),MATCH(resource!$CC256,day_wise_sales_data!$A$2:$A$500,0),MATCH(resource!BI$2,INDIRECT("day_wise_sales_data!$B$1:$BZ$1"),0)),0)</f>
        <v>0</v>
      </c>
      <c r="BJ256" s="3">
        <f ca="1">IFERROR(INDEX(INDIRECT("day_wise_sales_data!$B$2:$BZ$599"),MATCH(resource!$CC256,day_wise_sales_data!$A$2:$A$500,0),MATCH(resource!BJ$2,INDIRECT("day_wise_sales_data!$B$1:$BZ$1"),0)),0)</f>
        <v>0</v>
      </c>
      <c r="BK256" s="3">
        <f ca="1">IFERROR(INDEX(INDIRECT("day_wise_sales_data!$B$2:$BZ$599"),MATCH(resource!$CC256,day_wise_sales_data!$A$2:$A$500,0),MATCH(resource!BK$2,INDIRECT("day_wise_sales_data!$B$1:$BZ$1"),0)),0)</f>
        <v>2307.6</v>
      </c>
      <c r="BL256" s="3">
        <f ca="1">IFERROR(INDEX(INDIRECT("day_wise_sales_data!$B$2:$BZ$599"),MATCH(resource!$CC256,day_wise_sales_data!$A$2:$A$500,0),MATCH(resource!BL$2,INDIRECT("day_wise_sales_data!$B$1:$BZ$1"),0)),0)</f>
        <v>3819.78</v>
      </c>
      <c r="BM256" s="3">
        <f ca="1">IFERROR(INDEX(INDIRECT("day_wise_sales_data!$B$2:$BZ$599"),MATCH(resource!$CC256,day_wise_sales_data!$A$2:$A$500,0),MATCH(resource!BM$2,INDIRECT("day_wise_sales_data!$B$1:$BZ$1"),0)),0)</f>
        <v>0</v>
      </c>
      <c r="BN256" s="3">
        <f ca="1">IFERROR(INDEX(INDIRECT("day_wise_sales_data!$B$2:$BZ$599"),MATCH(resource!$CC256,day_wise_sales_data!$A$2:$A$500,0),MATCH(resource!BN$2,INDIRECT("day_wise_sales_data!$B$1:$BZ$1"),0)),0)</f>
        <v>0</v>
      </c>
      <c r="BO256" s="3">
        <f ca="1">IFERROR(INDEX(INDIRECT("day_wise_sales_data!$B$2:$BZ$599"),MATCH(resource!$CC256,day_wise_sales_data!$A$2:$A$500,0),MATCH(resource!BO$2,INDIRECT("day_wise_sales_data!$B$1:$BZ$1"),0)),0)</f>
        <v>0</v>
      </c>
      <c r="BP256" s="3">
        <f ca="1">IFERROR(INDEX(INDIRECT("day_wise_sales_data!$B$2:$BZ$599"),MATCH(resource!$CC256,day_wise_sales_data!$A$2:$A$500,0),MATCH(resource!BP$2,INDIRECT("day_wise_sales_data!$B$1:$BZ$1"),0)),0)</f>
        <v>1251</v>
      </c>
      <c r="BQ256" s="3">
        <f ca="1">IFERROR(INDEX(INDIRECT("day_wise_sales_data!$B$2:$BZ$599"),MATCH(resource!$CC256,day_wise_sales_data!$A$2:$A$500,0),MATCH(resource!BQ$2,INDIRECT("day_wise_sales_data!$B$1:$BZ$1"),0)),0)</f>
        <v>0</v>
      </c>
      <c r="BR256" s="3">
        <f ca="1">IFERROR(INDEX(INDIRECT("day_wise_sales_data!$B$2:$BZ$599"),MATCH(resource!$CC256,day_wise_sales_data!$A$2:$A$500,0),MATCH(resource!BR$2,INDIRECT("day_wise_sales_data!$B$1:$BZ$1"),0)),0)</f>
        <v>2415.13</v>
      </c>
      <c r="BS256" s="3">
        <f ca="1">IFERROR(INDEX(INDIRECT("day_wise_sales_data!$B$2:$BZ$599"),MATCH(resource!$CC256,day_wise_sales_data!$A$2:$A$500,0),MATCH(resource!BS$2,INDIRECT("day_wise_sales_data!$B$1:$BZ$1"),0)),0)</f>
        <v>2274.77</v>
      </c>
      <c r="BT256" s="3">
        <f ca="1">IFERROR(INDEX(INDIRECT("day_wise_sales_data!$B$2:$BZ$599"),MATCH(resource!$CC256,day_wise_sales_data!$A$2:$A$500,0),MATCH(resource!BT$2,INDIRECT("day_wise_sales_data!$B$1:$BZ$1"),0)),0)</f>
        <v>4650.92</v>
      </c>
      <c r="BU256" s="3">
        <f ca="1">IFERROR(INDEX(INDIRECT("day_wise_sales_data!$B$2:$BZ$599"),MATCH(resource!$CC256,day_wise_sales_data!$A$2:$A$500,0),MATCH(resource!BU$2,INDIRECT("day_wise_sales_data!$B$1:$BZ$1"),0)),0)</f>
        <v>5086.01</v>
      </c>
      <c r="BV256" s="3">
        <f ca="1">IFERROR(INDEX(INDIRECT("day_wise_sales_data!$B$2:$BZ$599"),MATCH(resource!$CC256,day_wise_sales_data!$A$2:$A$500,0),MATCH(resource!BV$2,INDIRECT("day_wise_sales_data!$B$1:$BZ$1"),0)),0)</f>
        <v>176.02</v>
      </c>
      <c r="BW256" s="3">
        <f ca="1">IFERROR(INDEX(INDIRECT("day_wise_sales_data!$B$2:$BZ$599"),MATCH(resource!$CC256,day_wise_sales_data!$A$2:$A$500,0),MATCH(resource!BW$2,INDIRECT("day_wise_sales_data!$B$1:$BZ$1"),0)),0)</f>
        <v>1392.27</v>
      </c>
      <c r="BX256" s="3">
        <f ca="1">IFERROR(INDEX(INDIRECT("day_wise_sales_data!$B$2:$BZ$599"),MATCH(resource!$CC256,day_wise_sales_data!$A$2:$A$500,0),MATCH(resource!BX$2,INDIRECT("day_wise_sales_data!$B$1:$BZ$1"),0)),0)</f>
        <v>0</v>
      </c>
      <c r="BY256" s="3">
        <f ca="1">IFERROR(INDEX(INDIRECT("day_wise_sales_data!$B$2:$BZ$599"),MATCH(resource!$CC256,day_wise_sales_data!$A$2:$A$500,0),MATCH(resource!BY$2,INDIRECT("day_wise_sales_data!$B$1:$BZ$1"),0)),0)</f>
        <v>176.02</v>
      </c>
      <c r="BZ256" s="3">
        <f ca="1">IFERROR(INDEX(INDIRECT("day_wise_sales_data!$B$2:$BZ$599"),MATCH(resource!$CC256,day_wise_sales_data!$A$2:$A$500,0),MATCH(resource!BZ$2,INDIRECT("day_wise_sales_data!$B$1:$BZ$1"),0)),0)</f>
        <v>0</v>
      </c>
      <c r="CA256" s="3" t="str">
        <f ca="1">IFERROR(INDEX(INDIRECT("day_wise_sales_data!$B$2:$BZ$599"),MATCH(resource!$CC256,day_wise_sales_data!$A$2:$A$500,0),MATCH(resource!CA$2,INDIRECT("day_wise_sales_data!$B$1:$BZ$1"),0)),0)</f>
        <v>dd</v>
      </c>
      <c r="CC256" s="4" t="str">
        <f>sales_data!H255</f>
        <v>DHK112028</v>
      </c>
      <c r="CD256" s="1">
        <v>254</v>
      </c>
      <c r="CE256" s="1" t="str">
        <f>IF(AQ256=report!$AQ$3,resource!CD256,"")</f>
        <v/>
      </c>
      <c r="CF256" s="5" t="str">
        <f>IFERROR(SMALL($CE$3:$CE$1001,ROWS($CE$3:CE256)),"")</f>
        <v/>
      </c>
      <c r="CH256">
        <f>IFERROR(VLOOKUP($CC256,data_pull!$E$22:$G$700,2,0),0)</f>
        <v>49289.7</v>
      </c>
      <c r="CI256" s="1">
        <f t="shared" si="86"/>
        <v>154</v>
      </c>
      <c r="CJ256" s="1">
        <f t="shared" si="85"/>
        <v>0</v>
      </c>
      <c r="CK256" s="1" t="s">
        <v>1554</v>
      </c>
      <c r="CL256" s="1">
        <f t="shared" si="87"/>
        <v>111</v>
      </c>
      <c r="CM256" s="1" t="str">
        <f>IFERROR(VLOOKUP($CK256,stock_data!$B$3:$W$612,2,0),0)</f>
        <v>NELOD -10 TABLET</v>
      </c>
      <c r="CN256" s="1" t="str">
        <f>IFERROR(VLOOKUP($CK256,stock_data!$B$3:$W$612,4,0),0)</f>
        <v>5x10'S</v>
      </c>
      <c r="CO256" s="1">
        <f>IFERROR(VLOOKUP($CK256,stock_data!$B$3:$W$612,5,0),0)</f>
        <v>340</v>
      </c>
      <c r="CP256" s="3">
        <f t="shared" si="88"/>
        <v>0</v>
      </c>
      <c r="CQ256" s="3">
        <f t="shared" si="89"/>
        <v>0</v>
      </c>
      <c r="CR256" s="1">
        <f>IFERROR(VLOOKUP($CK256,stock_data!$B$3:$W$612,6,0),0)</f>
        <v>0</v>
      </c>
      <c r="CS256" s="1">
        <f>IFERROR(VLOOKUP($CK256,stock_data!$B$3:$W$612,7,0),0)</f>
        <v>0</v>
      </c>
      <c r="CT256" s="1">
        <f>IFERROR(VLOOKUP($CK256,stock_data!$B$3:$W$612,8,0),0)</f>
        <v>0</v>
      </c>
      <c r="CU256" s="1">
        <f>IFERROR(VLOOKUP($CK256,stock_data!$B$3:$W$612,9,0),0)</f>
        <v>0</v>
      </c>
      <c r="CV256" s="1">
        <f>IFERROR(VLOOKUP($CK256,stock_data!$B$3:$W$612,10,0),0)</f>
        <v>0</v>
      </c>
      <c r="CW256" s="1">
        <f>IFERROR(VLOOKUP($CK256,stock_data!$B$3:$W$612,11,0),0)</f>
        <v>0</v>
      </c>
      <c r="CX256" s="1">
        <f>IFERROR(VLOOKUP($CK256,stock_data!$B$3:$W$612,12,0),0)</f>
        <v>0</v>
      </c>
      <c r="CY256" s="1">
        <f>IFERROR(VLOOKUP($CK256,stock_data!$B$3:$W$612,13,0),0)</f>
        <v>0</v>
      </c>
      <c r="CZ256" s="1">
        <f>IFERROR(VLOOKUP($CK256,stock_data!$B$3:$W$612,14,0),0)</f>
        <v>0</v>
      </c>
      <c r="DA256" s="1">
        <f>IFERROR(VLOOKUP($CK256,stock_data!$B$3:$W$612,15,0),0)</f>
        <v>0</v>
      </c>
      <c r="DB256" s="1">
        <f>IFERROR(VLOOKUP($CK256,stock_data!$B$3:$W$612,16,0),0)</f>
        <v>0</v>
      </c>
      <c r="DC256" s="1">
        <f>IFERROR(VLOOKUP($CK256,stock_data!$B$3:$W$612,17,0),0)</f>
        <v>0</v>
      </c>
      <c r="DD256" s="1">
        <f>IFERROR(VLOOKUP($CK256,stock_data!$B$3:$W$612,18,0),0)</f>
        <v>0</v>
      </c>
      <c r="DE256" s="1">
        <f>IFERROR(VLOOKUP($CK256,stock_data!$B$3:$W$612,19,0),0)</f>
        <v>0</v>
      </c>
      <c r="DF256" s="1">
        <f>IFERROR(VLOOKUP($CK256,stock_data!$B$3:$W$612,20,0),0)</f>
        <v>0</v>
      </c>
      <c r="DG256" s="1">
        <f>IFERROR(VLOOKUP($CK256,stock_data!$B$3:$W$612,21,0),0)</f>
        <v>0</v>
      </c>
      <c r="DH256" s="1">
        <f>IFERROR(VLOOKUP($CK256,stock_data!$B$3:$W$612,22,0),0)</f>
        <v>0</v>
      </c>
      <c r="DI256" s="1">
        <f t="shared" si="90"/>
        <v>0</v>
      </c>
      <c r="DJ256" s="1">
        <f t="shared" si="91"/>
        <v>0</v>
      </c>
      <c r="DK256" s="3">
        <f>IFERROR(INDEX(COD_SALES!$B$5:$Z$500,MATCH(resource!$CC256,COD_SALES!$A$5:$A$500,0),MATCH(resource!DK$2,COD_SALES!$B$4:$Z$4,0)),"")</f>
        <v>0</v>
      </c>
      <c r="DL256" s="3">
        <f>IFERROR(INDEX(COD_SALES!$B$5:$Z$500,MATCH(resource!$CC256,COD_SALES!$A$5:$A$500,0),MATCH(resource!DL$2,COD_SALES!$B$4:$Z$4,0)),"")</f>
        <v>0</v>
      </c>
      <c r="DM256" s="3">
        <f>IFERROR(INDEX(COD_SALES!$B$5:$Z$500,MATCH(resource!$CC256,COD_SALES!$A$5:$A$500,0),MATCH(resource!DM$2,COD_SALES!$B$4:$Z$4,0)),"")</f>
        <v>2</v>
      </c>
      <c r="DN256" s="3" t="str">
        <f>IFERROR(INDEX(COD_SALES!$B$5:$Z$500,MATCH(resource!$CC256,COD_SALES!$A$5:$A$500,0),MATCH(resource!DN$2,COD_SALES!$B$4:$Z$4,0)),"")</f>
        <v/>
      </c>
      <c r="DO256" s="3">
        <f>IFERROR(INDEX(COD_SALES!$B$5:$Z$500,MATCH(resource!$CC256,COD_SALES!$A$5:$A$500,0),MATCH(resource!DO$2,COD_SALES!$B$4:$Z$4,0)),"")</f>
        <v>0</v>
      </c>
      <c r="DP256" s="3">
        <f>IFERROR(INDEX(COD_SALES!$B$5:$Z$500,MATCH(resource!$CC256,COD_SALES!$A$5:$A$500,0),MATCH(resource!DP$2,COD_SALES!$B$4:$Z$4,0)),"")</f>
        <v>0</v>
      </c>
      <c r="DQ256" s="3" t="str">
        <f>IFERROR(INDEX(COD_SALES!$B$5:$Z$500,MATCH(resource!$CC256,COD_SALES!$A$5:$A$500,0),MATCH(resource!DQ$2,COD_SALES!$B$4:$Z$4,0)),"")</f>
        <v/>
      </c>
      <c r="DR256" s="3">
        <f>IFERROR(INDEX(COD_SALES!$B$5:$Z$500,MATCH(resource!$CC256,COD_SALES!$A$5:$A$500,0),MATCH(resource!DR$2,COD_SALES!$B$4:$Z$4,0)),"")</f>
        <v>0</v>
      </c>
      <c r="DS256" s="3">
        <f>IFERROR(INDEX(COD_SALES!$B$5:$Z$500,MATCH(resource!$CC256,COD_SALES!$A$5:$A$500,0),MATCH(resource!DS$2,COD_SALES!$B$4:$Z$4,0)),"")</f>
        <v>36</v>
      </c>
      <c r="DT256" s="3">
        <f>IFERROR(INDEX(COD_SALES!$B$5:$Z$500,MATCH(resource!$CC256,COD_SALES!$A$5:$A$500,0),MATCH(resource!DT$2,COD_SALES!$B$4:$Z$4,0)),"")</f>
        <v>0</v>
      </c>
      <c r="DU256" s="3">
        <f>IFERROR(INDEX(COD_SALES!$B$5:$Z$500,MATCH(resource!$CC256,COD_SALES!$A$5:$A$500,0),MATCH(resource!DU$2,COD_SALES!$B$4:$Z$4,0)),"")</f>
        <v>0</v>
      </c>
      <c r="DV256" s="3">
        <f>IFERROR(INDEX(COD_SALES!$B$5:$Z$500,MATCH(resource!$CC256,COD_SALES!$A$5:$A$500,0),MATCH(resource!DV$2,COD_SALES!$B$4:$Z$4,0)),"")</f>
        <v>0</v>
      </c>
      <c r="DW256" s="3">
        <f>IFERROR(INDEX(COD_SALES!$B$5:$Z$500,MATCH(resource!$CC256,COD_SALES!$A$5:$A$500,0),MATCH(resource!DW$2,COD_SALES!$B$4:$Z$4,0)),"")</f>
        <v>8</v>
      </c>
      <c r="DX256" s="3">
        <f>IFERROR(INDEX(COD_SALES!$B$5:$Z$500,MATCH(resource!$CC256,COD_SALES!$A$5:$A$500,0),MATCH(resource!DX$2,COD_SALES!$B$4:$Z$4,0)),"")</f>
        <v>0</v>
      </c>
      <c r="DY256" s="3">
        <f>IFERROR(INDEX(COD_SALES!$B$5:$Z$500,MATCH(resource!$CC256,COD_SALES!$A$5:$A$500,0),MATCH(resource!DY$2,COD_SALES!$B$4:$Z$4,0)),"")</f>
        <v>0</v>
      </c>
      <c r="DZ256" s="3">
        <f>IFERROR(INDEX(COD_SALES!$B$5:$Z$500,MATCH(resource!$CC256,COD_SALES!$A$5:$A$500,0),MATCH(resource!DZ$2,COD_SALES!$B$4:$Z$4,0)),"")</f>
        <v>2</v>
      </c>
      <c r="EA256" s="3">
        <f>IFERROR(INDEX(COD_SALES!$B$5:$Z$500,MATCH(resource!$CC256,COD_SALES!$A$5:$A$500,0),MATCH(resource!EA$2,COD_SALES!$B$4:$Z$4,0)),"")</f>
        <v>2</v>
      </c>
      <c r="EB256" s="3">
        <f t="shared" si="92"/>
        <v>13166.560000000001</v>
      </c>
      <c r="ED256" s="3">
        <f>IFERROR(VLOOKUP($CK256,depot_prod_sales!$B$5:$S$200,3,0),0)</f>
        <v>0</v>
      </c>
      <c r="EE256" s="3">
        <f>IFERROR(VLOOKUP($CK256,depot_prod_sales!$B$5:$S$200,4,0),0)</f>
        <v>0</v>
      </c>
      <c r="EF256" s="3">
        <f>IFERROR(VLOOKUP($CK256,depot_prod_sales!$B$5:$S$200,5,0),0)</f>
        <v>0</v>
      </c>
      <c r="EG256" s="3">
        <f>IFERROR(VLOOKUP($CK256,depot_prod_sales!$B$5:$S$200,6,0),0)</f>
        <v>0</v>
      </c>
      <c r="EH256" s="3">
        <f>IFERROR(VLOOKUP($CK256,depot_prod_sales!$B$5:$S$200,7,0),0)</f>
        <v>0</v>
      </c>
      <c r="EI256" s="3">
        <f>IFERROR(VLOOKUP($CK256,depot_prod_sales!$B$5:$S$200,8,0),0)</f>
        <v>0</v>
      </c>
      <c r="EJ256" s="3">
        <f>IFERROR(VLOOKUP($CK256,depot_prod_sales!$B$5:$S$200,9,0),0)</f>
        <v>0</v>
      </c>
      <c r="EK256" s="3">
        <f>IFERROR(VLOOKUP($CK256,depot_prod_sales!$B$5:$S$200,10,0),0)</f>
        <v>0</v>
      </c>
      <c r="EL256" s="3">
        <f>IFERROR(VLOOKUP($CK256,depot_prod_sales!$B$5:$S$200,11,0),0)</f>
        <v>0</v>
      </c>
      <c r="EM256" s="3">
        <f>IFERROR(VLOOKUP($CK256,depot_prod_sales!$B$5:$S$200,12,0),0)</f>
        <v>0</v>
      </c>
      <c r="EN256" s="3">
        <f>IFERROR(VLOOKUP($CK256,depot_prod_sales!$B$5:$S$200,13,0),0)</f>
        <v>0</v>
      </c>
      <c r="EO256" s="3">
        <f>IFERROR(VLOOKUP($CK256,depot_prod_sales!$B$5:$S$200,14,0),0)</f>
        <v>0</v>
      </c>
      <c r="EP256" s="3">
        <f>IFERROR(VLOOKUP($CK256,depot_prod_sales!$B$5:$S$200,15,0),0)</f>
        <v>0</v>
      </c>
      <c r="EQ256" s="3">
        <f>IFERROR(VLOOKUP($CK256,depot_prod_sales!$B$5:$S$200,16,0),0)</f>
        <v>0</v>
      </c>
      <c r="ER256" s="3">
        <f>IFERROR(VLOOKUP($CK256,depot_prod_sales!$B$5:$S$200,17,0),0)</f>
        <v>0</v>
      </c>
      <c r="ES256" s="3">
        <f>IFERROR(VLOOKUP($CK256,depot_prod_sales!$B$5:$S$200,18,0),0)</f>
        <v>0</v>
      </c>
      <c r="ET256" s="116">
        <f t="shared" si="93"/>
        <v>0</v>
      </c>
      <c r="EU256" s="116">
        <f t="shared" si="94"/>
        <v>0</v>
      </c>
      <c r="EW256" s="3">
        <f>IFERROR(VLOOKUP(CC256,data_pull!$AO$25:$AR$546,2,0),0)</f>
        <v>17</v>
      </c>
      <c r="EX256" s="1">
        <f>IFERROR(VLOOKUP(CC256,data_pull!$AO$25:$AR$546,4,0),0)</f>
        <v>170000</v>
      </c>
    </row>
    <row r="257" spans="13:154" x14ac:dyDescent="0.25"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4" t="str">
        <f>sales_data!B256</f>
        <v>Saiful Islam</v>
      </c>
      <c r="AR257" s="4" t="str">
        <f>sales_data!C256</f>
        <v>Sahedur Rahman</v>
      </c>
      <c r="AS257" s="5" t="str">
        <f t="shared" si="84"/>
        <v/>
      </c>
      <c r="AT257" s="4" t="str">
        <f>sales_data!I256</f>
        <v>Nihar Halder</v>
      </c>
      <c r="AU257" s="4" t="str">
        <f>sales_data!W256</f>
        <v>North Badda (Cb)</v>
      </c>
      <c r="AV257" s="1">
        <f>sales_data!N256</f>
        <v>71238.12</v>
      </c>
      <c r="AW257" s="1">
        <f>sales_data!P256</f>
        <v>47</v>
      </c>
      <c r="AX257" s="3">
        <f ca="1">IFERROR(INDEX(INDIRECT("day_wise_sales_data!$B$2:$BZ$599"),MATCH(resource!$CC257,day_wise_sales_data!$A$2:$A$500,0),MATCH(resource!AX$2,INDIRECT("day_wise_sales_data!$B$1:$BZ$1"),0)),0)</f>
        <v>0</v>
      </c>
      <c r="AY257" s="3">
        <f ca="1">IFERROR(INDEX(INDIRECT("day_wise_sales_data!$B$2:$BZ$599"),MATCH(resource!$CC257,day_wise_sales_data!$A$2:$A$500,0),MATCH(resource!AY$2,INDIRECT("day_wise_sales_data!$B$1:$BZ$1"),0)),0)</f>
        <v>154.5</v>
      </c>
      <c r="AZ257" s="3">
        <f ca="1">IFERROR(INDEX(INDIRECT("day_wise_sales_data!$B$2:$BZ$599"),MATCH(resource!$CC257,day_wise_sales_data!$A$2:$A$500,0),MATCH(resource!AZ$2,INDIRECT("day_wise_sales_data!$B$1:$BZ$1"),0)),0)</f>
        <v>0</v>
      </c>
      <c r="BA257" s="3">
        <f ca="1">IFERROR(INDEX(INDIRECT("day_wise_sales_data!$B$2:$BZ$599"),MATCH(resource!$CC257,day_wise_sales_data!$A$2:$A$500,0),MATCH(resource!BA$2,INDIRECT("day_wise_sales_data!$B$1:$BZ$1"),0)),0)</f>
        <v>264.81</v>
      </c>
      <c r="BB257" s="3">
        <f ca="1">IFERROR(INDEX(INDIRECT("day_wise_sales_data!$B$2:$BZ$599"),MATCH(resource!$CC257,day_wise_sales_data!$A$2:$A$500,0),MATCH(resource!BB$2,INDIRECT("day_wise_sales_data!$B$1:$BZ$1"),0)),0)</f>
        <v>0</v>
      </c>
      <c r="BC257" s="3">
        <f ca="1">IFERROR(INDEX(INDIRECT("day_wise_sales_data!$B$2:$BZ$599"),MATCH(resource!$CC257,day_wise_sales_data!$A$2:$A$500,0),MATCH(resource!BC$2,INDIRECT("day_wise_sales_data!$B$1:$BZ$1"),0)),0)</f>
        <v>0</v>
      </c>
      <c r="BD257" s="3">
        <f ca="1">IFERROR(INDEX(INDIRECT("day_wise_sales_data!$B$2:$BZ$599"),MATCH(resource!$CC257,day_wise_sales_data!$A$2:$A$500,0),MATCH(resource!BD$2,INDIRECT("day_wise_sales_data!$B$1:$BZ$1"),0)),0)</f>
        <v>0</v>
      </c>
      <c r="BE257" s="3">
        <f ca="1">IFERROR(INDEX(INDIRECT("day_wise_sales_data!$B$2:$BZ$599"),MATCH(resource!$CC257,day_wise_sales_data!$A$2:$A$500,0),MATCH(resource!BE$2,INDIRECT("day_wise_sales_data!$B$1:$BZ$1"),0)),0)</f>
        <v>0</v>
      </c>
      <c r="BF257" s="3">
        <f ca="1">IFERROR(INDEX(INDIRECT("day_wise_sales_data!$B$2:$BZ$599"),MATCH(resource!$CC257,day_wise_sales_data!$A$2:$A$500,0),MATCH(resource!BF$2,INDIRECT("day_wise_sales_data!$B$1:$BZ$1"),0)),0)</f>
        <v>1730</v>
      </c>
      <c r="BG257" s="3">
        <f ca="1">IFERROR(INDEX(INDIRECT("day_wise_sales_data!$B$2:$BZ$599"),MATCH(resource!$CC257,day_wise_sales_data!$A$2:$A$500,0),MATCH(resource!BG$2,INDIRECT("day_wise_sales_data!$B$1:$BZ$1"),0)),0)</f>
        <v>0</v>
      </c>
      <c r="BH257" s="3">
        <f ca="1">IFERROR(INDEX(INDIRECT("day_wise_sales_data!$B$2:$BZ$599"),MATCH(resource!$CC257,day_wise_sales_data!$A$2:$A$500,0),MATCH(resource!BH$2,INDIRECT("day_wise_sales_data!$B$1:$BZ$1"),0)),0)</f>
        <v>1390</v>
      </c>
      <c r="BI257" s="3">
        <f ca="1">IFERROR(INDEX(INDIRECT("day_wise_sales_data!$B$2:$BZ$599"),MATCH(resource!$CC257,day_wise_sales_data!$A$2:$A$500,0),MATCH(resource!BI$2,INDIRECT("day_wise_sales_data!$B$1:$BZ$1"),0)),0)</f>
        <v>687.24</v>
      </c>
      <c r="BJ257" s="3">
        <f ca="1">IFERROR(INDEX(INDIRECT("day_wise_sales_data!$B$2:$BZ$599"),MATCH(resource!$CC257,day_wise_sales_data!$A$2:$A$500,0),MATCH(resource!BJ$2,INDIRECT("day_wise_sales_data!$B$1:$BZ$1"),0)),0)</f>
        <v>0</v>
      </c>
      <c r="BK257" s="3">
        <f ca="1">IFERROR(INDEX(INDIRECT("day_wise_sales_data!$B$2:$BZ$599"),MATCH(resource!$CC257,day_wise_sales_data!$A$2:$A$500,0),MATCH(resource!BK$2,INDIRECT("day_wise_sales_data!$B$1:$BZ$1"),0)),0)</f>
        <v>16953.919999999998</v>
      </c>
      <c r="BL257" s="3">
        <f ca="1">IFERROR(INDEX(INDIRECT("day_wise_sales_data!$B$2:$BZ$599"),MATCH(resource!$CC257,day_wise_sales_data!$A$2:$A$500,0),MATCH(resource!BL$2,INDIRECT("day_wise_sales_data!$B$1:$BZ$1"),0)),0)</f>
        <v>5780.98</v>
      </c>
      <c r="BM257" s="3">
        <f ca="1">IFERROR(INDEX(INDIRECT("day_wise_sales_data!$B$2:$BZ$599"),MATCH(resource!$CC257,day_wise_sales_data!$A$2:$A$500,0),MATCH(resource!BM$2,INDIRECT("day_wise_sales_data!$B$1:$BZ$1"),0)),0)</f>
        <v>4224.28</v>
      </c>
      <c r="BN257" s="3">
        <f ca="1">IFERROR(INDEX(INDIRECT("day_wise_sales_data!$B$2:$BZ$599"),MATCH(resource!$CC257,day_wise_sales_data!$A$2:$A$500,0),MATCH(resource!BN$2,INDIRECT("day_wise_sales_data!$B$1:$BZ$1"),0)),0)</f>
        <v>0</v>
      </c>
      <c r="BO257" s="3">
        <f ca="1">IFERROR(INDEX(INDIRECT("day_wise_sales_data!$B$2:$BZ$599"),MATCH(resource!$CC257,day_wise_sales_data!$A$2:$A$500,0),MATCH(resource!BO$2,INDIRECT("day_wise_sales_data!$B$1:$BZ$1"),0)),0)</f>
        <v>705.14</v>
      </c>
      <c r="BP257" s="3">
        <f ca="1">IFERROR(INDEX(INDIRECT("day_wise_sales_data!$B$2:$BZ$599"),MATCH(resource!$CC257,day_wise_sales_data!$A$2:$A$500,0),MATCH(resource!BP$2,INDIRECT("day_wise_sales_data!$B$1:$BZ$1"),0)),0)</f>
        <v>1759.4</v>
      </c>
      <c r="BQ257" s="3">
        <f ca="1">IFERROR(INDEX(INDIRECT("day_wise_sales_data!$B$2:$BZ$599"),MATCH(resource!$CC257,day_wise_sales_data!$A$2:$A$500,0),MATCH(resource!BQ$2,INDIRECT("day_wise_sales_data!$B$1:$BZ$1"),0)),0)</f>
        <v>0</v>
      </c>
      <c r="BR257" s="3">
        <f ca="1">IFERROR(INDEX(INDIRECT("day_wise_sales_data!$B$2:$BZ$599"),MATCH(resource!$CC257,day_wise_sales_data!$A$2:$A$500,0),MATCH(resource!BR$2,INDIRECT("day_wise_sales_data!$B$1:$BZ$1"),0)),0)</f>
        <v>0</v>
      </c>
      <c r="BS257" s="3">
        <f ca="1">IFERROR(INDEX(INDIRECT("day_wise_sales_data!$B$2:$BZ$599"),MATCH(resource!$CC257,day_wise_sales_data!$A$2:$A$500,0),MATCH(resource!BS$2,INDIRECT("day_wise_sales_data!$B$1:$BZ$1"),0)),0)</f>
        <v>706.16</v>
      </c>
      <c r="BT257" s="3">
        <f ca="1">IFERROR(INDEX(INDIRECT("day_wise_sales_data!$B$2:$BZ$599"),MATCH(resource!$CC257,day_wise_sales_data!$A$2:$A$500,0),MATCH(resource!BT$2,INDIRECT("day_wise_sales_data!$B$1:$BZ$1"),0)),0)</f>
        <v>530.14</v>
      </c>
      <c r="BU257" s="3">
        <f ca="1">IFERROR(INDEX(INDIRECT("day_wise_sales_data!$B$2:$BZ$599"),MATCH(resource!$CC257,day_wise_sales_data!$A$2:$A$500,0),MATCH(resource!BU$2,INDIRECT("day_wise_sales_data!$B$1:$BZ$1"),0)),0)</f>
        <v>8304.42</v>
      </c>
      <c r="BV257" s="3">
        <f ca="1">IFERROR(INDEX(INDIRECT("day_wise_sales_data!$B$2:$BZ$599"),MATCH(resource!$CC257,day_wise_sales_data!$A$2:$A$500,0),MATCH(resource!BV$2,INDIRECT("day_wise_sales_data!$B$1:$BZ$1"),0)),0)</f>
        <v>2153.1999999999998</v>
      </c>
      <c r="BW257" s="3">
        <f ca="1">IFERROR(INDEX(INDIRECT("day_wise_sales_data!$B$2:$BZ$599"),MATCH(resource!$CC257,day_wise_sales_data!$A$2:$A$500,0),MATCH(resource!BW$2,INDIRECT("day_wise_sales_data!$B$1:$BZ$1"),0)),0)</f>
        <v>3678.51</v>
      </c>
      <c r="BX257" s="3">
        <f ca="1">IFERROR(INDEX(INDIRECT("day_wise_sales_data!$B$2:$BZ$599"),MATCH(resource!$CC257,day_wise_sales_data!$A$2:$A$500,0),MATCH(resource!BX$2,INDIRECT("day_wise_sales_data!$B$1:$BZ$1"),0)),0)</f>
        <v>0</v>
      </c>
      <c r="BY257" s="3">
        <f ca="1">IFERROR(INDEX(INDIRECT("day_wise_sales_data!$B$2:$BZ$599"),MATCH(resource!$CC257,day_wise_sales_data!$A$2:$A$500,0),MATCH(resource!BY$2,INDIRECT("day_wise_sales_data!$B$1:$BZ$1"),0)),0)</f>
        <v>16444.71</v>
      </c>
      <c r="BZ257" s="3">
        <f ca="1">IFERROR(INDEX(INDIRECT("day_wise_sales_data!$B$2:$BZ$599"),MATCH(resource!$CC257,day_wise_sales_data!$A$2:$A$500,0),MATCH(resource!BZ$2,INDIRECT("day_wise_sales_data!$B$1:$BZ$1"),0)),0)</f>
        <v>10856.72</v>
      </c>
      <c r="CA257" s="3" t="str">
        <f ca="1">IFERROR(INDEX(INDIRECT("day_wise_sales_data!$B$2:$BZ$599"),MATCH(resource!$CC257,day_wise_sales_data!$A$2:$A$500,0),MATCH(resource!CA$2,INDIRECT("day_wise_sales_data!$B$1:$BZ$1"),0)),0)</f>
        <v>dd</v>
      </c>
      <c r="CC257" s="4" t="str">
        <f>sales_data!H256</f>
        <v>DHK11195</v>
      </c>
      <c r="CD257" s="1">
        <v>255</v>
      </c>
      <c r="CE257" s="1" t="str">
        <f>IF(AQ257=report!$AQ$3,resource!CD257,"")</f>
        <v/>
      </c>
      <c r="CF257" s="5" t="str">
        <f>IFERROR(SMALL($CE$3:$CE$1001,ROWS($CE$3:CE257)),"")</f>
        <v/>
      </c>
      <c r="CH257">
        <f>IFERROR(VLOOKUP($CC257,data_pull!$E$22:$G$700,2,0),0)</f>
        <v>71238.12</v>
      </c>
      <c r="CI257" s="1">
        <f t="shared" si="86"/>
        <v>154</v>
      </c>
      <c r="CJ257" s="1">
        <f t="shared" si="85"/>
        <v>0</v>
      </c>
      <c r="CK257" s="1" t="s">
        <v>1557</v>
      </c>
      <c r="CL257" s="1">
        <f t="shared" si="87"/>
        <v>111</v>
      </c>
      <c r="CM257" s="1" t="str">
        <f>IFERROR(VLOOKUP($CK257,stock_data!$B$3:$W$612,2,0),0)</f>
        <v>NELOD-5 TABLET (EXP)</v>
      </c>
      <c r="CN257" s="1" t="str">
        <f>IFERROR(VLOOKUP($CK257,stock_data!$B$3:$W$612,4,0),0)</f>
        <v>5x10's</v>
      </c>
      <c r="CO257" s="1">
        <f>IFERROR(VLOOKUP($CK257,stock_data!$B$3:$W$612,5,0),0)</f>
        <v>37.1</v>
      </c>
      <c r="CP257" s="3">
        <f t="shared" si="88"/>
        <v>0</v>
      </c>
      <c r="CQ257" s="3">
        <f t="shared" si="89"/>
        <v>0</v>
      </c>
      <c r="CR257" s="1">
        <f>IFERROR(VLOOKUP($CK257,stock_data!$B$3:$W$612,6,0),0)</f>
        <v>0</v>
      </c>
      <c r="CS257" s="1">
        <f>IFERROR(VLOOKUP($CK257,stock_data!$B$3:$W$612,7,0),0)</f>
        <v>0</v>
      </c>
      <c r="CT257" s="1">
        <f>IFERROR(VLOOKUP($CK257,stock_data!$B$3:$W$612,8,0),0)</f>
        <v>0</v>
      </c>
      <c r="CU257" s="1">
        <f>IFERROR(VLOOKUP($CK257,stock_data!$B$3:$W$612,9,0),0)</f>
        <v>0</v>
      </c>
      <c r="CV257" s="1">
        <f>IFERROR(VLOOKUP($CK257,stock_data!$B$3:$W$612,10,0),0)</f>
        <v>0</v>
      </c>
      <c r="CW257" s="1">
        <f>IFERROR(VLOOKUP($CK257,stock_data!$B$3:$W$612,11,0),0)</f>
        <v>0</v>
      </c>
      <c r="CX257" s="1">
        <f>IFERROR(VLOOKUP($CK257,stock_data!$B$3:$W$612,12,0),0)</f>
        <v>0</v>
      </c>
      <c r="CY257" s="1">
        <f>IFERROR(VLOOKUP($CK257,stock_data!$B$3:$W$612,13,0),0)</f>
        <v>0</v>
      </c>
      <c r="CZ257" s="1">
        <f>IFERROR(VLOOKUP($CK257,stock_data!$B$3:$W$612,14,0),0)</f>
        <v>0</v>
      </c>
      <c r="DA257" s="1">
        <f>IFERROR(VLOOKUP($CK257,stock_data!$B$3:$W$612,15,0),0)</f>
        <v>0</v>
      </c>
      <c r="DB257" s="1">
        <f>IFERROR(VLOOKUP($CK257,stock_data!$B$3:$W$612,16,0),0)</f>
        <v>0</v>
      </c>
      <c r="DC257" s="1">
        <f>IFERROR(VLOOKUP($CK257,stock_data!$B$3:$W$612,17,0),0)</f>
        <v>0</v>
      </c>
      <c r="DD257" s="1">
        <f>IFERROR(VLOOKUP($CK257,stock_data!$B$3:$W$612,18,0),0)</f>
        <v>0</v>
      </c>
      <c r="DE257" s="1">
        <f>IFERROR(VLOOKUP($CK257,stock_data!$B$3:$W$612,19,0),0)</f>
        <v>0</v>
      </c>
      <c r="DF257" s="1">
        <f>IFERROR(VLOOKUP($CK257,stock_data!$B$3:$W$612,20,0),0)</f>
        <v>0</v>
      </c>
      <c r="DG257" s="1">
        <f>IFERROR(VLOOKUP($CK257,stock_data!$B$3:$W$612,21,0),0)</f>
        <v>0</v>
      </c>
      <c r="DH257" s="1">
        <f>IFERROR(VLOOKUP($CK257,stock_data!$B$3:$W$612,22,0),0)</f>
        <v>0</v>
      </c>
      <c r="DI257" s="1">
        <f t="shared" si="90"/>
        <v>0</v>
      </c>
      <c r="DJ257" s="1">
        <f t="shared" si="91"/>
        <v>0</v>
      </c>
      <c r="DK257" s="3">
        <f>IFERROR(INDEX(COD_SALES!$B$5:$Z$500,MATCH(resource!$CC257,COD_SALES!$A$5:$A$500,0),MATCH(resource!DK$2,COD_SALES!$B$4:$Z$4,0)),"")</f>
        <v>14</v>
      </c>
      <c r="DL257" s="3">
        <f>IFERROR(INDEX(COD_SALES!$B$5:$Z$500,MATCH(resource!$CC257,COD_SALES!$A$5:$A$500,0),MATCH(resource!DL$2,COD_SALES!$B$4:$Z$4,0)),"")</f>
        <v>0</v>
      </c>
      <c r="DM257" s="3">
        <f>IFERROR(INDEX(COD_SALES!$B$5:$Z$500,MATCH(resource!$CC257,COD_SALES!$A$5:$A$500,0),MATCH(resource!DM$2,COD_SALES!$B$4:$Z$4,0)),"")</f>
        <v>5</v>
      </c>
      <c r="DN257" s="3" t="str">
        <f>IFERROR(INDEX(COD_SALES!$B$5:$Z$500,MATCH(resource!$CC257,COD_SALES!$A$5:$A$500,0),MATCH(resource!DN$2,COD_SALES!$B$4:$Z$4,0)),"")</f>
        <v/>
      </c>
      <c r="DO257" s="3">
        <f>IFERROR(INDEX(COD_SALES!$B$5:$Z$500,MATCH(resource!$CC257,COD_SALES!$A$5:$A$500,0),MATCH(resource!DO$2,COD_SALES!$B$4:$Z$4,0)),"")</f>
        <v>2</v>
      </c>
      <c r="DP257" s="3">
        <f>IFERROR(INDEX(COD_SALES!$B$5:$Z$500,MATCH(resource!$CC257,COD_SALES!$A$5:$A$500,0),MATCH(resource!DP$2,COD_SALES!$B$4:$Z$4,0)),"")</f>
        <v>0</v>
      </c>
      <c r="DQ257" s="3" t="str">
        <f>IFERROR(INDEX(COD_SALES!$B$5:$Z$500,MATCH(resource!$CC257,COD_SALES!$A$5:$A$500,0),MATCH(resource!DQ$2,COD_SALES!$B$4:$Z$4,0)),"")</f>
        <v/>
      </c>
      <c r="DR257" s="3">
        <f>IFERROR(INDEX(COD_SALES!$B$5:$Z$500,MATCH(resource!$CC257,COD_SALES!$A$5:$A$500,0),MATCH(resource!DR$2,COD_SALES!$B$4:$Z$4,0)),"")</f>
        <v>0</v>
      </c>
      <c r="DS257" s="3">
        <f>IFERROR(INDEX(COD_SALES!$B$5:$Z$500,MATCH(resource!$CC257,COD_SALES!$A$5:$A$500,0),MATCH(resource!DS$2,COD_SALES!$B$4:$Z$4,0)),"")</f>
        <v>26</v>
      </c>
      <c r="DT257" s="3">
        <f>IFERROR(INDEX(COD_SALES!$B$5:$Z$500,MATCH(resource!$CC257,COD_SALES!$A$5:$A$500,0),MATCH(resource!DT$2,COD_SALES!$B$4:$Z$4,0)),"")</f>
        <v>1</v>
      </c>
      <c r="DU257" s="3">
        <f>IFERROR(INDEX(COD_SALES!$B$5:$Z$500,MATCH(resource!$CC257,COD_SALES!$A$5:$A$500,0),MATCH(resource!DU$2,COD_SALES!$B$4:$Z$4,0)),"")</f>
        <v>5</v>
      </c>
      <c r="DV257" s="3">
        <f>IFERROR(INDEX(COD_SALES!$B$5:$Z$500,MATCH(resource!$CC257,COD_SALES!$A$5:$A$500,0),MATCH(resource!DV$2,COD_SALES!$B$4:$Z$4,0)),"")</f>
        <v>0</v>
      </c>
      <c r="DW257" s="3">
        <f>IFERROR(INDEX(COD_SALES!$B$5:$Z$500,MATCH(resource!$CC257,COD_SALES!$A$5:$A$500,0),MATCH(resource!DW$2,COD_SALES!$B$4:$Z$4,0)),"")</f>
        <v>13</v>
      </c>
      <c r="DX257" s="3">
        <f>IFERROR(INDEX(COD_SALES!$B$5:$Z$500,MATCH(resource!$CC257,COD_SALES!$A$5:$A$500,0),MATCH(resource!DX$2,COD_SALES!$B$4:$Z$4,0)),"")</f>
        <v>0</v>
      </c>
      <c r="DY257" s="3">
        <f>IFERROR(INDEX(COD_SALES!$B$5:$Z$500,MATCH(resource!$CC257,COD_SALES!$A$5:$A$500,0),MATCH(resource!DY$2,COD_SALES!$B$4:$Z$4,0)),"")</f>
        <v>15</v>
      </c>
      <c r="DZ257" s="3">
        <f>IFERROR(INDEX(COD_SALES!$B$5:$Z$500,MATCH(resource!$CC257,COD_SALES!$A$5:$A$500,0),MATCH(resource!DZ$2,COD_SALES!$B$4:$Z$4,0)),"")</f>
        <v>0</v>
      </c>
      <c r="EA257" s="3">
        <f>IFERROR(INDEX(COD_SALES!$B$5:$Z$500,MATCH(resource!$CC257,COD_SALES!$A$5:$A$500,0),MATCH(resource!EA$2,COD_SALES!$B$4:$Z$4,0)),"")</f>
        <v>0</v>
      </c>
      <c r="EB257" s="3">
        <f t="shared" si="92"/>
        <v>22953.22</v>
      </c>
      <c r="ED257" s="3">
        <f>IFERROR(VLOOKUP($CK257,depot_prod_sales!$B$5:$S$200,3,0),0)</f>
        <v>0</v>
      </c>
      <c r="EE257" s="3">
        <f>IFERROR(VLOOKUP($CK257,depot_prod_sales!$B$5:$S$200,4,0),0)</f>
        <v>0</v>
      </c>
      <c r="EF257" s="3">
        <f>IFERROR(VLOOKUP($CK257,depot_prod_sales!$B$5:$S$200,5,0),0)</f>
        <v>0</v>
      </c>
      <c r="EG257" s="3">
        <f>IFERROR(VLOOKUP($CK257,depot_prod_sales!$B$5:$S$200,6,0),0)</f>
        <v>0</v>
      </c>
      <c r="EH257" s="3">
        <f>IFERROR(VLOOKUP($CK257,depot_prod_sales!$B$5:$S$200,7,0),0)</f>
        <v>0</v>
      </c>
      <c r="EI257" s="3">
        <f>IFERROR(VLOOKUP($CK257,depot_prod_sales!$B$5:$S$200,8,0),0)</f>
        <v>0</v>
      </c>
      <c r="EJ257" s="3">
        <f>IFERROR(VLOOKUP($CK257,depot_prod_sales!$B$5:$S$200,9,0),0)</f>
        <v>0</v>
      </c>
      <c r="EK257" s="3">
        <f>IFERROR(VLOOKUP($CK257,depot_prod_sales!$B$5:$S$200,10,0),0)</f>
        <v>0</v>
      </c>
      <c r="EL257" s="3">
        <f>IFERROR(VLOOKUP($CK257,depot_prod_sales!$B$5:$S$200,11,0),0)</f>
        <v>0</v>
      </c>
      <c r="EM257" s="3">
        <f>IFERROR(VLOOKUP($CK257,depot_prod_sales!$B$5:$S$200,12,0),0)</f>
        <v>0</v>
      </c>
      <c r="EN257" s="3">
        <f>IFERROR(VLOOKUP($CK257,depot_prod_sales!$B$5:$S$200,13,0),0)</f>
        <v>0</v>
      </c>
      <c r="EO257" s="3">
        <f>IFERROR(VLOOKUP($CK257,depot_prod_sales!$B$5:$S$200,14,0),0)</f>
        <v>0</v>
      </c>
      <c r="EP257" s="3">
        <f>IFERROR(VLOOKUP($CK257,depot_prod_sales!$B$5:$S$200,15,0),0)</f>
        <v>0</v>
      </c>
      <c r="EQ257" s="3">
        <f>IFERROR(VLOOKUP($CK257,depot_prod_sales!$B$5:$S$200,16,0),0)</f>
        <v>0</v>
      </c>
      <c r="ER257" s="3">
        <f>IFERROR(VLOOKUP($CK257,depot_prod_sales!$B$5:$S$200,17,0),0)</f>
        <v>0</v>
      </c>
      <c r="ES257" s="3">
        <f>IFERROR(VLOOKUP($CK257,depot_prod_sales!$B$5:$S$200,18,0),0)</f>
        <v>0</v>
      </c>
      <c r="ET257" s="116">
        <f t="shared" si="93"/>
        <v>0</v>
      </c>
      <c r="EU257" s="116">
        <f t="shared" si="94"/>
        <v>0</v>
      </c>
      <c r="EW257" s="3">
        <f>IFERROR(VLOOKUP(CC257,data_pull!$AO$25:$AR$546,2,0),0)</f>
        <v>43</v>
      </c>
      <c r="EX257" s="1">
        <f>IFERROR(VLOOKUP(CC257,data_pull!$AO$25:$AR$546,4,0),0)</f>
        <v>170000</v>
      </c>
    </row>
    <row r="258" spans="13:154" x14ac:dyDescent="0.25"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4" t="str">
        <f>sales_data!B257</f>
        <v>Saiful Islam</v>
      </c>
      <c r="AR258" s="4" t="str">
        <f>sales_data!C257</f>
        <v>Sahedur Rahman</v>
      </c>
      <c r="AS258" s="5" t="str">
        <f t="shared" si="84"/>
        <v/>
      </c>
      <c r="AT258" s="4" t="str">
        <f>sales_data!I257</f>
        <v>Rashed Ali</v>
      </c>
      <c r="AU258" s="4" t="str">
        <f>sales_data!W257</f>
        <v>Merul Badda (Cb)</v>
      </c>
      <c r="AV258" s="1">
        <f>sales_data!N257</f>
        <v>52399</v>
      </c>
      <c r="AW258" s="1">
        <f>sales_data!P257</f>
        <v>47</v>
      </c>
      <c r="AX258" s="3">
        <f ca="1">IFERROR(INDEX(INDIRECT("day_wise_sales_data!$B$2:$BZ$599"),MATCH(resource!$CC258,day_wise_sales_data!$A$2:$A$500,0),MATCH(resource!AX$2,INDIRECT("day_wise_sales_data!$B$1:$BZ$1"),0)),0)</f>
        <v>0</v>
      </c>
      <c r="AY258" s="3">
        <f ca="1">IFERROR(INDEX(INDIRECT("day_wise_sales_data!$B$2:$BZ$599"),MATCH(resource!$CC258,day_wise_sales_data!$A$2:$A$500,0),MATCH(resource!AY$2,INDIRECT("day_wise_sales_data!$B$1:$BZ$1"),0)),0)</f>
        <v>0</v>
      </c>
      <c r="AZ258" s="3">
        <f ca="1">IFERROR(INDEX(INDIRECT("day_wise_sales_data!$B$2:$BZ$599"),MATCH(resource!$CC258,day_wise_sales_data!$A$2:$A$500,0),MATCH(resource!AZ$2,INDIRECT("day_wise_sales_data!$B$1:$BZ$1"),0)),0)</f>
        <v>220.02</v>
      </c>
      <c r="BA258" s="3">
        <f ca="1">IFERROR(INDEX(INDIRECT("day_wise_sales_data!$B$2:$BZ$599"),MATCH(resource!$CC258,day_wise_sales_data!$A$2:$A$500,0),MATCH(resource!BA$2,INDIRECT("day_wise_sales_data!$B$1:$BZ$1"),0)),0)</f>
        <v>2915.41</v>
      </c>
      <c r="BB258" s="3">
        <f ca="1">IFERROR(INDEX(INDIRECT("day_wise_sales_data!$B$2:$BZ$599"),MATCH(resource!$CC258,day_wise_sales_data!$A$2:$A$500,0),MATCH(resource!BB$2,INDIRECT("day_wise_sales_data!$B$1:$BZ$1"),0)),0)</f>
        <v>3487.1</v>
      </c>
      <c r="BC258" s="3">
        <f ca="1">IFERROR(INDEX(INDIRECT("day_wise_sales_data!$B$2:$BZ$599"),MATCH(resource!$CC258,day_wise_sales_data!$A$2:$A$500,0),MATCH(resource!BC$2,INDIRECT("day_wise_sales_data!$B$1:$BZ$1"),0)),0)</f>
        <v>0</v>
      </c>
      <c r="BD258" s="3">
        <f ca="1">IFERROR(INDEX(INDIRECT("day_wise_sales_data!$B$2:$BZ$599"),MATCH(resource!$CC258,day_wise_sales_data!$A$2:$A$500,0),MATCH(resource!BD$2,INDIRECT("day_wise_sales_data!$B$1:$BZ$1"),0)),0)</f>
        <v>264.89999999999998</v>
      </c>
      <c r="BE258" s="3">
        <f ca="1">IFERROR(INDEX(INDIRECT("day_wise_sales_data!$B$2:$BZ$599"),MATCH(resource!$CC258,day_wise_sales_data!$A$2:$A$500,0),MATCH(resource!BE$2,INDIRECT("day_wise_sales_data!$B$1:$BZ$1"),0)),0)</f>
        <v>1269.3800000000001</v>
      </c>
      <c r="BF258" s="3">
        <f ca="1">IFERROR(INDEX(INDIRECT("day_wise_sales_data!$B$2:$BZ$599"),MATCH(resource!$CC258,day_wise_sales_data!$A$2:$A$500,0),MATCH(resource!BF$2,INDIRECT("day_wise_sales_data!$B$1:$BZ$1"),0)),0)</f>
        <v>530.14</v>
      </c>
      <c r="BG258" s="3">
        <f ca="1">IFERROR(INDEX(INDIRECT("day_wise_sales_data!$B$2:$BZ$599"),MATCH(resource!$CC258,day_wise_sales_data!$A$2:$A$500,0),MATCH(resource!BG$2,INDIRECT("day_wise_sales_data!$B$1:$BZ$1"),0)),0)</f>
        <v>1081.02</v>
      </c>
      <c r="BH258" s="3">
        <f ca="1">IFERROR(INDEX(INDIRECT("day_wise_sales_data!$B$2:$BZ$599"),MATCH(resource!$CC258,day_wise_sales_data!$A$2:$A$500,0),MATCH(resource!BH$2,INDIRECT("day_wise_sales_data!$B$1:$BZ$1"),0)),0)</f>
        <v>1893.36</v>
      </c>
      <c r="BI258" s="3">
        <f ca="1">IFERROR(INDEX(INDIRECT("day_wise_sales_data!$B$2:$BZ$599"),MATCH(resource!$CC258,day_wise_sales_data!$A$2:$A$500,0),MATCH(resource!BI$2,INDIRECT("day_wise_sales_data!$B$1:$BZ$1"),0)),0)</f>
        <v>0</v>
      </c>
      <c r="BJ258" s="3">
        <f ca="1">IFERROR(INDEX(INDIRECT("day_wise_sales_data!$B$2:$BZ$599"),MATCH(resource!$CC258,day_wise_sales_data!$A$2:$A$500,0),MATCH(resource!BJ$2,INDIRECT("day_wise_sales_data!$B$1:$BZ$1"),0)),0)</f>
        <v>0</v>
      </c>
      <c r="BK258" s="3">
        <f ca="1">IFERROR(INDEX(INDIRECT("day_wise_sales_data!$B$2:$BZ$599"),MATCH(resource!$CC258,day_wise_sales_data!$A$2:$A$500,0),MATCH(resource!BK$2,INDIRECT("day_wise_sales_data!$B$1:$BZ$1"),0)),0)</f>
        <v>18512.11</v>
      </c>
      <c r="BL258" s="3">
        <f ca="1">IFERROR(INDEX(INDIRECT("day_wise_sales_data!$B$2:$BZ$599"),MATCH(resource!$CC258,day_wise_sales_data!$A$2:$A$500,0),MATCH(resource!BL$2,INDIRECT("day_wise_sales_data!$B$1:$BZ$1"),0)),0)</f>
        <v>220.02</v>
      </c>
      <c r="BM258" s="3">
        <f ca="1">IFERROR(INDEX(INDIRECT("day_wise_sales_data!$B$2:$BZ$599"),MATCH(resource!$CC258,day_wise_sales_data!$A$2:$A$500,0),MATCH(resource!BM$2,INDIRECT("day_wise_sales_data!$B$1:$BZ$1"),0)),0)</f>
        <v>2422.04</v>
      </c>
      <c r="BN258" s="3">
        <f ca="1">IFERROR(INDEX(INDIRECT("day_wise_sales_data!$B$2:$BZ$599"),MATCH(resource!$CC258,day_wise_sales_data!$A$2:$A$500,0),MATCH(resource!BN$2,INDIRECT("day_wise_sales_data!$B$1:$BZ$1"),0)),0)</f>
        <v>8089.51</v>
      </c>
      <c r="BO258" s="3">
        <f ca="1">IFERROR(INDEX(INDIRECT("day_wise_sales_data!$B$2:$BZ$599"),MATCH(resource!$CC258,day_wise_sales_data!$A$2:$A$500,0),MATCH(resource!BO$2,INDIRECT("day_wise_sales_data!$B$1:$BZ$1"),0)),0)</f>
        <v>-353.56</v>
      </c>
      <c r="BP258" s="3">
        <f ca="1">IFERROR(INDEX(INDIRECT("day_wise_sales_data!$B$2:$BZ$599"),MATCH(resource!$CC258,day_wise_sales_data!$A$2:$A$500,0),MATCH(resource!BP$2,INDIRECT("day_wise_sales_data!$B$1:$BZ$1"),0)),0)</f>
        <v>1940.97</v>
      </c>
      <c r="BQ258" s="3">
        <f ca="1">IFERROR(INDEX(INDIRECT("day_wise_sales_data!$B$2:$BZ$599"),MATCH(resource!$CC258,day_wise_sales_data!$A$2:$A$500,0),MATCH(resource!BQ$2,INDIRECT("day_wise_sales_data!$B$1:$BZ$1"),0)),0)</f>
        <v>0</v>
      </c>
      <c r="BR258" s="3">
        <f ca="1">IFERROR(INDEX(INDIRECT("day_wise_sales_data!$B$2:$BZ$599"),MATCH(resource!$CC258,day_wise_sales_data!$A$2:$A$500,0),MATCH(resource!BR$2,INDIRECT("day_wise_sales_data!$B$1:$BZ$1"),0)),0)</f>
        <v>3172.43</v>
      </c>
      <c r="BS258" s="3">
        <f ca="1">IFERROR(INDEX(INDIRECT("day_wise_sales_data!$B$2:$BZ$599"),MATCH(resource!$CC258,day_wise_sales_data!$A$2:$A$500,0),MATCH(resource!BS$2,INDIRECT("day_wise_sales_data!$B$1:$BZ$1"),0)),0)</f>
        <v>2012.85</v>
      </c>
      <c r="BT258" s="3">
        <f ca="1">IFERROR(INDEX(INDIRECT("day_wise_sales_data!$B$2:$BZ$599"),MATCH(resource!$CC258,day_wise_sales_data!$A$2:$A$500,0),MATCH(resource!BT$2,INDIRECT("day_wise_sales_data!$B$1:$BZ$1"),0)),0)</f>
        <v>1060.28</v>
      </c>
      <c r="BU258" s="3">
        <f ca="1">IFERROR(INDEX(INDIRECT("day_wise_sales_data!$B$2:$BZ$599"),MATCH(resource!$CC258,day_wise_sales_data!$A$2:$A$500,0),MATCH(resource!BU$2,INDIRECT("day_wise_sales_data!$B$1:$BZ$1"),0)),0)</f>
        <v>5438.05</v>
      </c>
      <c r="BV258" s="3">
        <f ca="1">IFERROR(INDEX(INDIRECT("day_wise_sales_data!$B$2:$BZ$599"),MATCH(resource!$CC258,day_wise_sales_data!$A$2:$A$500,0),MATCH(resource!BV$2,INDIRECT("day_wise_sales_data!$B$1:$BZ$1"),0)),0)</f>
        <v>-577.02</v>
      </c>
      <c r="BW258" s="3">
        <f ca="1">IFERROR(INDEX(INDIRECT("day_wise_sales_data!$B$2:$BZ$599"),MATCH(resource!$CC258,day_wise_sales_data!$A$2:$A$500,0),MATCH(resource!BW$2,INDIRECT("day_wise_sales_data!$B$1:$BZ$1"),0)),0)</f>
        <v>3886</v>
      </c>
      <c r="BX258" s="3">
        <f ca="1">IFERROR(INDEX(INDIRECT("day_wise_sales_data!$B$2:$BZ$599"),MATCH(resource!$CC258,day_wise_sales_data!$A$2:$A$500,0),MATCH(resource!BX$2,INDIRECT("day_wise_sales_data!$B$1:$BZ$1"),0)),0)</f>
        <v>0</v>
      </c>
      <c r="BY258" s="3">
        <f ca="1">IFERROR(INDEX(INDIRECT("day_wise_sales_data!$B$2:$BZ$599"),MATCH(resource!$CC258,day_wise_sales_data!$A$2:$A$500,0),MATCH(resource!BY$2,INDIRECT("day_wise_sales_data!$B$1:$BZ$1"),0)),0)</f>
        <v>0</v>
      </c>
      <c r="BZ258" s="3">
        <f ca="1">IFERROR(INDEX(INDIRECT("day_wise_sales_data!$B$2:$BZ$599"),MATCH(resource!$CC258,day_wise_sales_data!$A$2:$A$500,0),MATCH(resource!BZ$2,INDIRECT("day_wise_sales_data!$B$1:$BZ$1"),0)),0)</f>
        <v>0</v>
      </c>
      <c r="CA258" s="3" t="str">
        <f ca="1">IFERROR(INDEX(INDIRECT("day_wise_sales_data!$B$2:$BZ$599"),MATCH(resource!$CC258,day_wise_sales_data!$A$2:$A$500,0),MATCH(resource!CA$2,INDIRECT("day_wise_sales_data!$B$1:$BZ$1"),0)),0)</f>
        <v>dd</v>
      </c>
      <c r="CC258" s="4" t="str">
        <f>sales_data!H257</f>
        <v>DHK01219</v>
      </c>
      <c r="CD258" s="1">
        <v>256</v>
      </c>
      <c r="CE258" s="1" t="str">
        <f>IF(AQ258=report!$AQ$3,resource!CD258,"")</f>
        <v/>
      </c>
      <c r="CF258" s="5" t="str">
        <f>IFERROR(SMALL($CE$3:$CE$1001,ROWS($CE$3:CE258)),"")</f>
        <v/>
      </c>
      <c r="CH258">
        <f>IFERROR(VLOOKUP($CC258,data_pull!$E$22:$G$700,2,0),0)</f>
        <v>52399</v>
      </c>
      <c r="CI258" s="1">
        <f t="shared" si="86"/>
        <v>154</v>
      </c>
      <c r="CJ258" s="1">
        <f t="shared" si="85"/>
        <v>0</v>
      </c>
      <c r="CK258" s="1" t="s">
        <v>1559</v>
      </c>
      <c r="CL258" s="1">
        <f t="shared" si="87"/>
        <v>111</v>
      </c>
      <c r="CM258" s="1" t="str">
        <f>IFERROR(VLOOKUP($CK258,stock_data!$B$3:$W$612,2,0),0)</f>
        <v>NEOBACIN - 20 GM (EXP)</v>
      </c>
      <c r="CN258" s="1" t="str">
        <f>IFERROR(VLOOKUP($CK258,stock_data!$B$3:$W$612,4,0),0)</f>
        <v>1X20GM</v>
      </c>
      <c r="CO258" s="1">
        <f>IFERROR(VLOOKUP($CK258,stock_data!$B$3:$W$612,5,0),0)</f>
        <v>38.799999999999997</v>
      </c>
      <c r="CP258" s="3">
        <f t="shared" si="88"/>
        <v>0</v>
      </c>
      <c r="CQ258" s="3">
        <f t="shared" si="89"/>
        <v>0</v>
      </c>
      <c r="CR258" s="1">
        <f>IFERROR(VLOOKUP($CK258,stock_data!$B$3:$W$612,6,0),0)</f>
        <v>0</v>
      </c>
      <c r="CS258" s="1">
        <f>IFERROR(VLOOKUP($CK258,stock_data!$B$3:$W$612,7,0),0)</f>
        <v>0</v>
      </c>
      <c r="CT258" s="1">
        <f>IFERROR(VLOOKUP($CK258,stock_data!$B$3:$W$612,8,0),0)</f>
        <v>0</v>
      </c>
      <c r="CU258" s="1">
        <f>IFERROR(VLOOKUP($CK258,stock_data!$B$3:$W$612,9,0),0)</f>
        <v>0</v>
      </c>
      <c r="CV258" s="1">
        <f>IFERROR(VLOOKUP($CK258,stock_data!$B$3:$W$612,10,0),0)</f>
        <v>0</v>
      </c>
      <c r="CW258" s="1">
        <f>IFERROR(VLOOKUP($CK258,stock_data!$B$3:$W$612,11,0),0)</f>
        <v>0</v>
      </c>
      <c r="CX258" s="1">
        <f>IFERROR(VLOOKUP($CK258,stock_data!$B$3:$W$612,12,0),0)</f>
        <v>0</v>
      </c>
      <c r="CY258" s="1">
        <f>IFERROR(VLOOKUP($CK258,stock_data!$B$3:$W$612,13,0),0)</f>
        <v>0</v>
      </c>
      <c r="CZ258" s="1">
        <f>IFERROR(VLOOKUP($CK258,stock_data!$B$3:$W$612,14,0),0)</f>
        <v>0</v>
      </c>
      <c r="DA258" s="1">
        <f>IFERROR(VLOOKUP($CK258,stock_data!$B$3:$W$612,15,0),0)</f>
        <v>0</v>
      </c>
      <c r="DB258" s="1">
        <f>IFERROR(VLOOKUP($CK258,stock_data!$B$3:$W$612,16,0),0)</f>
        <v>0</v>
      </c>
      <c r="DC258" s="1">
        <f>IFERROR(VLOOKUP($CK258,stock_data!$B$3:$W$612,17,0),0)</f>
        <v>0</v>
      </c>
      <c r="DD258" s="1">
        <f>IFERROR(VLOOKUP($CK258,stock_data!$B$3:$W$612,18,0),0)</f>
        <v>0</v>
      </c>
      <c r="DE258" s="1">
        <f>IFERROR(VLOOKUP($CK258,stock_data!$B$3:$W$612,19,0),0)</f>
        <v>0</v>
      </c>
      <c r="DF258" s="1">
        <f>IFERROR(VLOOKUP($CK258,stock_data!$B$3:$W$612,20,0),0)</f>
        <v>0</v>
      </c>
      <c r="DG258" s="1">
        <f>IFERROR(VLOOKUP($CK258,stock_data!$B$3:$W$612,21,0),0)</f>
        <v>0</v>
      </c>
      <c r="DH258" s="1">
        <f>IFERROR(VLOOKUP($CK258,stock_data!$B$3:$W$612,22,0),0)</f>
        <v>0</v>
      </c>
      <c r="DI258" s="1">
        <f t="shared" si="90"/>
        <v>0</v>
      </c>
      <c r="DJ258" s="1">
        <f t="shared" si="91"/>
        <v>0</v>
      </c>
      <c r="DK258" s="3">
        <f>IFERROR(INDEX(COD_SALES!$B$5:$Z$500,MATCH(resource!$CC258,COD_SALES!$A$5:$A$500,0),MATCH(resource!DK$2,COD_SALES!$B$4:$Z$4,0)),"")</f>
        <v>4</v>
      </c>
      <c r="DL258" s="3">
        <f>IFERROR(INDEX(COD_SALES!$B$5:$Z$500,MATCH(resource!$CC258,COD_SALES!$A$5:$A$500,0),MATCH(resource!DL$2,COD_SALES!$B$4:$Z$4,0)),"")</f>
        <v>5</v>
      </c>
      <c r="DM258" s="3">
        <f>IFERROR(INDEX(COD_SALES!$B$5:$Z$500,MATCH(resource!$CC258,COD_SALES!$A$5:$A$500,0),MATCH(resource!DM$2,COD_SALES!$B$4:$Z$4,0)),"")</f>
        <v>4</v>
      </c>
      <c r="DN258" s="3" t="str">
        <f>IFERROR(INDEX(COD_SALES!$B$5:$Z$500,MATCH(resource!$CC258,COD_SALES!$A$5:$A$500,0),MATCH(resource!DN$2,COD_SALES!$B$4:$Z$4,0)),"")</f>
        <v/>
      </c>
      <c r="DO258" s="3">
        <f>IFERROR(INDEX(COD_SALES!$B$5:$Z$500,MATCH(resource!$CC258,COD_SALES!$A$5:$A$500,0),MATCH(resource!DO$2,COD_SALES!$B$4:$Z$4,0)),"")</f>
        <v>0</v>
      </c>
      <c r="DP258" s="3">
        <f>IFERROR(INDEX(COD_SALES!$B$5:$Z$500,MATCH(resource!$CC258,COD_SALES!$A$5:$A$500,0),MATCH(resource!DP$2,COD_SALES!$B$4:$Z$4,0)),"")</f>
        <v>0</v>
      </c>
      <c r="DQ258" s="3" t="str">
        <f>IFERROR(INDEX(COD_SALES!$B$5:$Z$500,MATCH(resource!$CC258,COD_SALES!$A$5:$A$500,0),MATCH(resource!DQ$2,COD_SALES!$B$4:$Z$4,0)),"")</f>
        <v/>
      </c>
      <c r="DR258" s="3">
        <f>IFERROR(INDEX(COD_SALES!$B$5:$Z$500,MATCH(resource!$CC258,COD_SALES!$A$5:$A$500,0),MATCH(resource!DR$2,COD_SALES!$B$4:$Z$4,0)),"")</f>
        <v>1</v>
      </c>
      <c r="DS258" s="3">
        <f>IFERROR(INDEX(COD_SALES!$B$5:$Z$500,MATCH(resource!$CC258,COD_SALES!$A$5:$A$500,0),MATCH(resource!DS$2,COD_SALES!$B$4:$Z$4,0)),"")</f>
        <v>20</v>
      </c>
      <c r="DT258" s="3">
        <f>IFERROR(INDEX(COD_SALES!$B$5:$Z$500,MATCH(resource!$CC258,COD_SALES!$A$5:$A$500,0),MATCH(resource!DT$2,COD_SALES!$B$4:$Z$4,0)),"")</f>
        <v>0</v>
      </c>
      <c r="DU258" s="3">
        <f>IFERROR(INDEX(COD_SALES!$B$5:$Z$500,MATCH(resource!$CC258,COD_SALES!$A$5:$A$500,0),MATCH(resource!DU$2,COD_SALES!$B$4:$Z$4,0)),"")</f>
        <v>0</v>
      </c>
      <c r="DV258" s="3">
        <f>IFERROR(INDEX(COD_SALES!$B$5:$Z$500,MATCH(resource!$CC258,COD_SALES!$A$5:$A$500,0),MATCH(resource!DV$2,COD_SALES!$B$4:$Z$4,0)),"")</f>
        <v>0</v>
      </c>
      <c r="DW258" s="3">
        <f>IFERROR(INDEX(COD_SALES!$B$5:$Z$500,MATCH(resource!$CC258,COD_SALES!$A$5:$A$500,0),MATCH(resource!DW$2,COD_SALES!$B$4:$Z$4,0)),"")</f>
        <v>19</v>
      </c>
      <c r="DX258" s="3">
        <f>IFERROR(INDEX(COD_SALES!$B$5:$Z$500,MATCH(resource!$CC258,COD_SALES!$A$5:$A$500,0),MATCH(resource!DX$2,COD_SALES!$B$4:$Z$4,0)),"")</f>
        <v>0</v>
      </c>
      <c r="DY258" s="3">
        <f>IFERROR(INDEX(COD_SALES!$B$5:$Z$500,MATCH(resource!$CC258,COD_SALES!$A$5:$A$500,0),MATCH(resource!DY$2,COD_SALES!$B$4:$Z$4,0)),"")</f>
        <v>1</v>
      </c>
      <c r="DZ258" s="3">
        <f>IFERROR(INDEX(COD_SALES!$B$5:$Z$500,MATCH(resource!$CC258,COD_SALES!$A$5:$A$500,0),MATCH(resource!DZ$2,COD_SALES!$B$4:$Z$4,0)),"")</f>
        <v>1</v>
      </c>
      <c r="EA258" s="3">
        <f>IFERROR(INDEX(COD_SALES!$B$5:$Z$500,MATCH(resource!$CC258,COD_SALES!$A$5:$A$500,0),MATCH(resource!EA$2,COD_SALES!$B$4:$Z$4,0)),"")</f>
        <v>3</v>
      </c>
      <c r="EB258" s="3">
        <f t="shared" si="92"/>
        <v>17967.100000000002</v>
      </c>
      <c r="ED258" s="3">
        <f>IFERROR(VLOOKUP($CK258,depot_prod_sales!$B$5:$S$200,3,0),0)</f>
        <v>0</v>
      </c>
      <c r="EE258" s="3">
        <f>IFERROR(VLOOKUP($CK258,depot_prod_sales!$B$5:$S$200,4,0),0)</f>
        <v>0</v>
      </c>
      <c r="EF258" s="3">
        <f>IFERROR(VLOOKUP($CK258,depot_prod_sales!$B$5:$S$200,5,0),0)</f>
        <v>0</v>
      </c>
      <c r="EG258" s="3">
        <f>IFERROR(VLOOKUP($CK258,depot_prod_sales!$B$5:$S$200,6,0),0)</f>
        <v>0</v>
      </c>
      <c r="EH258" s="3">
        <f>IFERROR(VLOOKUP($CK258,depot_prod_sales!$B$5:$S$200,7,0),0)</f>
        <v>0</v>
      </c>
      <c r="EI258" s="3">
        <f>IFERROR(VLOOKUP($CK258,depot_prod_sales!$B$5:$S$200,8,0),0)</f>
        <v>0</v>
      </c>
      <c r="EJ258" s="3">
        <f>IFERROR(VLOOKUP($CK258,depot_prod_sales!$B$5:$S$200,9,0),0)</f>
        <v>0</v>
      </c>
      <c r="EK258" s="3">
        <f>IFERROR(VLOOKUP($CK258,depot_prod_sales!$B$5:$S$200,10,0),0)</f>
        <v>0</v>
      </c>
      <c r="EL258" s="3">
        <f>IFERROR(VLOOKUP($CK258,depot_prod_sales!$B$5:$S$200,11,0),0)</f>
        <v>0</v>
      </c>
      <c r="EM258" s="3">
        <f>IFERROR(VLOOKUP($CK258,depot_prod_sales!$B$5:$S$200,12,0),0)</f>
        <v>0</v>
      </c>
      <c r="EN258" s="3">
        <f>IFERROR(VLOOKUP($CK258,depot_prod_sales!$B$5:$S$200,13,0),0)</f>
        <v>0</v>
      </c>
      <c r="EO258" s="3">
        <f>IFERROR(VLOOKUP($CK258,depot_prod_sales!$B$5:$S$200,14,0),0)</f>
        <v>0</v>
      </c>
      <c r="EP258" s="3">
        <f>IFERROR(VLOOKUP($CK258,depot_prod_sales!$B$5:$S$200,15,0),0)</f>
        <v>0</v>
      </c>
      <c r="EQ258" s="3">
        <f>IFERROR(VLOOKUP($CK258,depot_prod_sales!$B$5:$S$200,16,0),0)</f>
        <v>0</v>
      </c>
      <c r="ER258" s="3">
        <f>IFERROR(VLOOKUP($CK258,depot_prod_sales!$B$5:$S$200,17,0),0)</f>
        <v>0</v>
      </c>
      <c r="ES258" s="3">
        <f>IFERROR(VLOOKUP($CK258,depot_prod_sales!$B$5:$S$200,18,0),0)</f>
        <v>0</v>
      </c>
      <c r="ET258" s="116">
        <f t="shared" si="93"/>
        <v>0</v>
      </c>
      <c r="EU258" s="116">
        <f t="shared" si="94"/>
        <v>0</v>
      </c>
      <c r="EW258" s="3">
        <f>IFERROR(VLOOKUP(CC258,data_pull!$AO$25:$AR$546,2,0),0)</f>
        <v>30</v>
      </c>
      <c r="EX258" s="1">
        <f>IFERROR(VLOOKUP(CC258,data_pull!$AO$25:$AR$546,4,0),0)</f>
        <v>170000</v>
      </c>
    </row>
    <row r="259" spans="13:154" x14ac:dyDescent="0.25"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4" t="str">
        <f>sales_data!B258</f>
        <v>Saiful Islam</v>
      </c>
      <c r="AR259" s="4" t="str">
        <f>sales_data!C258</f>
        <v>Sahedur Rahman</v>
      </c>
      <c r="AS259" s="5" t="str">
        <f t="shared" ref="AS259:AS322" si="95">IF(AR259=AR258,"",AR259)</f>
        <v/>
      </c>
      <c r="AT259" s="4" t="str">
        <f>sales_data!I258</f>
        <v>Sahedur Rahman (Blank)</v>
      </c>
      <c r="AU259" s="4" t="str">
        <f>sales_data!W258</f>
        <v>Rampura-1 (Cb)</v>
      </c>
      <c r="AV259" s="1">
        <f>sales_data!N258</f>
        <v>44811.09</v>
      </c>
      <c r="AW259" s="1">
        <f>sales_data!P258</f>
        <v>46</v>
      </c>
      <c r="AX259" s="3">
        <f ca="1">IFERROR(INDEX(INDIRECT("day_wise_sales_data!$B$2:$BZ$599"),MATCH(resource!$CC259,day_wise_sales_data!$A$2:$A$500,0),MATCH(resource!AX$2,INDIRECT("day_wise_sales_data!$B$1:$BZ$1"),0)),0)</f>
        <v>0</v>
      </c>
      <c r="AY259" s="3">
        <f ca="1">IFERROR(INDEX(INDIRECT("day_wise_sales_data!$B$2:$BZ$599"),MATCH(resource!$CC259,day_wise_sales_data!$A$2:$A$500,0),MATCH(resource!AY$2,INDIRECT("day_wise_sales_data!$B$1:$BZ$1"),0)),0)</f>
        <v>0</v>
      </c>
      <c r="AZ259" s="3">
        <f ca="1">IFERROR(INDEX(INDIRECT("day_wise_sales_data!$B$2:$BZ$599"),MATCH(resource!$CC259,day_wise_sales_data!$A$2:$A$500,0),MATCH(resource!AZ$2,INDIRECT("day_wise_sales_data!$B$1:$BZ$1"),0)),0)</f>
        <v>0</v>
      </c>
      <c r="BA259" s="3">
        <f ca="1">IFERROR(INDEX(INDIRECT("day_wise_sales_data!$B$2:$BZ$599"),MATCH(resource!$CC259,day_wise_sales_data!$A$2:$A$500,0),MATCH(resource!BA$2,INDIRECT("day_wise_sales_data!$B$1:$BZ$1"),0)),0)</f>
        <v>0</v>
      </c>
      <c r="BB259" s="3">
        <f ca="1">IFERROR(INDEX(INDIRECT("day_wise_sales_data!$B$2:$BZ$599"),MATCH(resource!$CC259,day_wise_sales_data!$A$2:$A$500,0),MATCH(resource!BB$2,INDIRECT("day_wise_sales_data!$B$1:$BZ$1"),0)),0)</f>
        <v>0</v>
      </c>
      <c r="BC259" s="3">
        <f ca="1">IFERROR(INDEX(INDIRECT("day_wise_sales_data!$B$2:$BZ$599"),MATCH(resource!$CC259,day_wise_sales_data!$A$2:$A$500,0),MATCH(resource!BC$2,INDIRECT("day_wise_sales_data!$B$1:$BZ$1"),0)),0)</f>
        <v>0</v>
      </c>
      <c r="BD259" s="3">
        <f ca="1">IFERROR(INDEX(INDIRECT("day_wise_sales_data!$B$2:$BZ$599"),MATCH(resource!$CC259,day_wise_sales_data!$A$2:$A$500,0),MATCH(resource!BD$2,INDIRECT("day_wise_sales_data!$B$1:$BZ$1"),0)),0)</f>
        <v>1251</v>
      </c>
      <c r="BE259" s="3">
        <f ca="1">IFERROR(INDEX(INDIRECT("day_wise_sales_data!$B$2:$BZ$599"),MATCH(resource!$CC259,day_wise_sales_data!$A$2:$A$500,0),MATCH(resource!BE$2,INDIRECT("day_wise_sales_data!$B$1:$BZ$1"),0)),0)</f>
        <v>597.42999999999995</v>
      </c>
      <c r="BF259" s="3">
        <f ca="1">IFERROR(INDEX(INDIRECT("day_wise_sales_data!$B$2:$BZ$599"),MATCH(resource!$CC259,day_wise_sales_data!$A$2:$A$500,0),MATCH(resource!BF$2,INDIRECT("day_wise_sales_data!$B$1:$BZ$1"),0)),0)</f>
        <v>5301.43</v>
      </c>
      <c r="BG259" s="3">
        <f ca="1">IFERROR(INDEX(INDIRECT("day_wise_sales_data!$B$2:$BZ$599"),MATCH(resource!$CC259,day_wise_sales_data!$A$2:$A$500,0),MATCH(resource!BG$2,INDIRECT("day_wise_sales_data!$B$1:$BZ$1"),0)),0)</f>
        <v>5903.18</v>
      </c>
      <c r="BH259" s="3">
        <f ca="1">IFERROR(INDEX(INDIRECT("day_wise_sales_data!$B$2:$BZ$599"),MATCH(resource!$CC259,day_wise_sales_data!$A$2:$A$500,0),MATCH(resource!BH$2,INDIRECT("day_wise_sales_data!$B$1:$BZ$1"),0)),0)</f>
        <v>0</v>
      </c>
      <c r="BI259" s="3">
        <f ca="1">IFERROR(INDEX(INDIRECT("day_wise_sales_data!$B$2:$BZ$599"),MATCH(resource!$CC259,day_wise_sales_data!$A$2:$A$500,0),MATCH(resource!BI$2,INDIRECT("day_wise_sales_data!$B$1:$BZ$1"),0)),0)</f>
        <v>1063.02</v>
      </c>
      <c r="BJ259" s="3">
        <f ca="1">IFERROR(INDEX(INDIRECT("day_wise_sales_data!$B$2:$BZ$599"),MATCH(resource!$CC259,day_wise_sales_data!$A$2:$A$500,0),MATCH(resource!BJ$2,INDIRECT("day_wise_sales_data!$B$1:$BZ$1"),0)),0)</f>
        <v>0</v>
      </c>
      <c r="BK259" s="3">
        <f ca="1">IFERROR(INDEX(INDIRECT("day_wise_sales_data!$B$2:$BZ$599"),MATCH(resource!$CC259,day_wise_sales_data!$A$2:$A$500,0),MATCH(resource!BK$2,INDIRECT("day_wise_sales_data!$B$1:$BZ$1"),0)),0)</f>
        <v>422.43</v>
      </c>
      <c r="BL259" s="3">
        <f ca="1">IFERROR(INDEX(INDIRECT("day_wise_sales_data!$B$2:$BZ$599"),MATCH(resource!$CC259,day_wise_sales_data!$A$2:$A$500,0),MATCH(resource!BL$2,INDIRECT("day_wise_sales_data!$B$1:$BZ$1"),0)),0)</f>
        <v>4756.1400000000003</v>
      </c>
      <c r="BM259" s="3">
        <f ca="1">IFERROR(INDEX(INDIRECT("day_wise_sales_data!$B$2:$BZ$599"),MATCH(resource!$CC259,day_wise_sales_data!$A$2:$A$500,0),MATCH(resource!BM$2,INDIRECT("day_wise_sales_data!$B$1:$BZ$1"),0)),0)</f>
        <v>4226.34</v>
      </c>
      <c r="BN259" s="3">
        <f ca="1">IFERROR(INDEX(INDIRECT("day_wise_sales_data!$B$2:$BZ$599"),MATCH(resource!$CC259,day_wise_sales_data!$A$2:$A$500,0),MATCH(resource!BN$2,INDIRECT("day_wise_sales_data!$B$1:$BZ$1"),0)),0)</f>
        <v>862.9</v>
      </c>
      <c r="BO259" s="3">
        <f ca="1">IFERROR(INDEX(INDIRECT("day_wise_sales_data!$B$2:$BZ$599"),MATCH(resource!$CC259,day_wise_sales_data!$A$2:$A$500,0),MATCH(resource!BO$2,INDIRECT("day_wise_sales_data!$B$1:$BZ$1"),0)),0)</f>
        <v>704.94</v>
      </c>
      <c r="BP259" s="3">
        <f ca="1">IFERROR(INDEX(INDIRECT("day_wise_sales_data!$B$2:$BZ$599"),MATCH(resource!$CC259,day_wise_sales_data!$A$2:$A$500,0),MATCH(resource!BP$2,INDIRECT("day_wise_sales_data!$B$1:$BZ$1"),0)),0)</f>
        <v>1758.17</v>
      </c>
      <c r="BQ259" s="3">
        <f ca="1">IFERROR(INDEX(INDIRECT("day_wise_sales_data!$B$2:$BZ$599"),MATCH(resource!$CC259,day_wise_sales_data!$A$2:$A$500,0),MATCH(resource!BQ$2,INDIRECT("day_wise_sales_data!$B$1:$BZ$1"),0)),0)</f>
        <v>0</v>
      </c>
      <c r="BR259" s="3">
        <f ca="1">IFERROR(INDEX(INDIRECT("day_wise_sales_data!$B$2:$BZ$599"),MATCH(resource!$CC259,day_wise_sales_data!$A$2:$A$500,0),MATCH(resource!BR$2,INDIRECT("day_wise_sales_data!$B$1:$BZ$1"),0)),0)</f>
        <v>1848.11</v>
      </c>
      <c r="BS259" s="3">
        <f ca="1">IFERROR(INDEX(INDIRECT("day_wise_sales_data!$B$2:$BZ$599"),MATCH(resource!$CC259,day_wise_sales_data!$A$2:$A$500,0),MATCH(resource!BS$2,INDIRECT("day_wise_sales_data!$B$1:$BZ$1"),0)),0)</f>
        <v>4283.3900000000003</v>
      </c>
      <c r="BT259" s="3">
        <f ca="1">IFERROR(INDEX(INDIRECT("day_wise_sales_data!$B$2:$BZ$599"),MATCH(resource!$CC259,day_wise_sales_data!$A$2:$A$500,0),MATCH(resource!BT$2,INDIRECT("day_wise_sales_data!$B$1:$BZ$1"),0)),0)</f>
        <v>1390.5</v>
      </c>
      <c r="BU259" s="3">
        <f ca="1">IFERROR(INDEX(INDIRECT("day_wise_sales_data!$B$2:$BZ$599"),MATCH(resource!$CC259,day_wise_sales_data!$A$2:$A$500,0),MATCH(resource!BU$2,INDIRECT("day_wise_sales_data!$B$1:$BZ$1"),0)),0)</f>
        <v>4294.6499999999996</v>
      </c>
      <c r="BV259" s="3">
        <f ca="1">IFERROR(INDEX(INDIRECT("day_wise_sales_data!$B$2:$BZ$599"),MATCH(resource!$CC259,day_wise_sales_data!$A$2:$A$500,0),MATCH(resource!BV$2,INDIRECT("day_wise_sales_data!$B$1:$BZ$1"),0)),0)</f>
        <v>4963.53</v>
      </c>
      <c r="BW259" s="3">
        <f ca="1">IFERROR(INDEX(INDIRECT("day_wise_sales_data!$B$2:$BZ$599"),MATCH(resource!$CC259,day_wise_sales_data!$A$2:$A$500,0),MATCH(resource!BW$2,INDIRECT("day_wise_sales_data!$B$1:$BZ$1"),0)),0)</f>
        <v>-1060.29</v>
      </c>
      <c r="BX259" s="3">
        <f ca="1">IFERROR(INDEX(INDIRECT("day_wise_sales_data!$B$2:$BZ$599"),MATCH(resource!$CC259,day_wise_sales_data!$A$2:$A$500,0),MATCH(resource!BX$2,INDIRECT("day_wise_sales_data!$B$1:$BZ$1"),0)),0)</f>
        <v>0</v>
      </c>
      <c r="BY259" s="3">
        <f ca="1">IFERROR(INDEX(INDIRECT("day_wise_sales_data!$B$2:$BZ$599"),MATCH(resource!$CC259,day_wise_sales_data!$A$2:$A$500,0),MATCH(resource!BY$2,INDIRECT("day_wise_sales_data!$B$1:$BZ$1"),0)),0)</f>
        <v>2244.2199999999998</v>
      </c>
      <c r="BZ259" s="3">
        <f ca="1">IFERROR(INDEX(INDIRECT("day_wise_sales_data!$B$2:$BZ$599"),MATCH(resource!$CC259,day_wise_sales_data!$A$2:$A$500,0),MATCH(resource!BZ$2,INDIRECT("day_wise_sales_data!$B$1:$BZ$1"),0)),0)</f>
        <v>0</v>
      </c>
      <c r="CA259" s="3" t="str">
        <f ca="1">IFERROR(INDEX(INDIRECT("day_wise_sales_data!$B$2:$BZ$599"),MATCH(resource!$CC259,day_wise_sales_data!$A$2:$A$500,0),MATCH(resource!CA$2,INDIRECT("day_wise_sales_data!$B$1:$BZ$1"),0)),0)</f>
        <v>dd</v>
      </c>
      <c r="CC259" s="4" t="str">
        <f>sales_data!H258</f>
        <v>DHK03178</v>
      </c>
      <c r="CD259" s="1">
        <v>257</v>
      </c>
      <c r="CE259" s="1" t="str">
        <f>IF(AQ259=report!$AQ$3,resource!CD259,"")</f>
        <v/>
      </c>
      <c r="CF259" s="5" t="str">
        <f>IFERROR(SMALL($CE$3:$CE$1001,ROWS($CE$3:CE259)),"")</f>
        <v/>
      </c>
      <c r="CH259">
        <f>IFERROR(VLOOKUP($CC259,data_pull!$E$22:$G$700,2,0),0)</f>
        <v>44811.09</v>
      </c>
      <c r="CI259" s="1">
        <f t="shared" si="86"/>
        <v>154</v>
      </c>
      <c r="CJ259" s="1">
        <f t="shared" ref="CJ259:CJ322" si="96">HLOOKUP($CJ$2,$CR$2:$DH$501,ROW(CN259),0)</f>
        <v>340</v>
      </c>
      <c r="CK259" s="1" t="s">
        <v>1562</v>
      </c>
      <c r="CL259" s="1">
        <f t="shared" si="87"/>
        <v>54</v>
      </c>
      <c r="CM259" s="1" t="str">
        <f>IFERROR(VLOOKUP($CK259,stock_data!$B$3:$W$612,2,0),0)</f>
        <v>NEOBACIN-10gm OINTMENT</v>
      </c>
      <c r="CN259" s="1" t="str">
        <f>IFERROR(VLOOKUP($CK259,stock_data!$B$3:$W$612,4,0),0)</f>
        <v>10mg</v>
      </c>
      <c r="CO259" s="1">
        <f>IFERROR(VLOOKUP($CK259,stock_data!$B$3:$W$612,5,0),0)</f>
        <v>11</v>
      </c>
      <c r="CP259" s="3">
        <f t="shared" si="88"/>
        <v>340</v>
      </c>
      <c r="CQ259" s="3">
        <f t="shared" si="89"/>
        <v>3740</v>
      </c>
      <c r="CR259" s="1">
        <f>IFERROR(VLOOKUP($CK259,stock_data!$B$3:$W$612,6,0),0)</f>
        <v>0</v>
      </c>
      <c r="CS259" s="1">
        <f>IFERROR(VLOOKUP($CK259,stock_data!$B$3:$W$612,7,0),0)</f>
        <v>0</v>
      </c>
      <c r="CT259" s="1">
        <f>IFERROR(VLOOKUP($CK259,stock_data!$B$3:$W$612,8,0),0)</f>
        <v>0</v>
      </c>
      <c r="CU259" s="1">
        <f>IFERROR(VLOOKUP($CK259,stock_data!$B$3:$W$612,9,0),0)</f>
        <v>0</v>
      </c>
      <c r="CV259" s="1">
        <f>IFERROR(VLOOKUP($CK259,stock_data!$B$3:$W$612,10,0),0)</f>
        <v>0</v>
      </c>
      <c r="CW259" s="1">
        <f>IFERROR(VLOOKUP($CK259,stock_data!$B$3:$W$612,11,0),0)</f>
        <v>0</v>
      </c>
      <c r="CX259" s="1">
        <f>IFERROR(VLOOKUP($CK259,stock_data!$B$3:$W$612,12,0),0)</f>
        <v>0</v>
      </c>
      <c r="CY259" s="1">
        <f>IFERROR(VLOOKUP($CK259,stock_data!$B$3:$W$612,13,0),0)</f>
        <v>0</v>
      </c>
      <c r="CZ259" s="1">
        <f>IFERROR(VLOOKUP($CK259,stock_data!$B$3:$W$612,14,0),0)</f>
        <v>0</v>
      </c>
      <c r="DA259" s="1">
        <f>IFERROR(VLOOKUP($CK259,stock_data!$B$3:$W$612,15,0),0)</f>
        <v>0</v>
      </c>
      <c r="DB259" s="1">
        <f>IFERROR(VLOOKUP($CK259,stock_data!$B$3:$W$612,16,0),0)</f>
        <v>0</v>
      </c>
      <c r="DC259" s="1">
        <f>IFERROR(VLOOKUP($CK259,stock_data!$B$3:$W$612,17,0),0)</f>
        <v>0</v>
      </c>
      <c r="DD259" s="1">
        <f>IFERROR(VLOOKUP($CK259,stock_data!$B$3:$W$612,18,0),0)</f>
        <v>0</v>
      </c>
      <c r="DE259" s="1">
        <f>IFERROR(VLOOKUP($CK259,stock_data!$B$3:$W$612,19,0),0)</f>
        <v>0</v>
      </c>
      <c r="DF259" s="1">
        <f>IFERROR(VLOOKUP($CK259,stock_data!$B$3:$W$612,20,0),0)</f>
        <v>0</v>
      </c>
      <c r="DG259" s="1">
        <f>IFERROR(VLOOKUP($CK259,stock_data!$B$3:$W$612,21,0),0)</f>
        <v>0</v>
      </c>
      <c r="DH259" s="1">
        <f>IFERROR(VLOOKUP($CK259,stock_data!$B$3:$W$612,22,0),0)</f>
        <v>0</v>
      </c>
      <c r="DI259" s="1">
        <f t="shared" si="90"/>
        <v>0</v>
      </c>
      <c r="DJ259" s="1">
        <f t="shared" si="91"/>
        <v>0</v>
      </c>
      <c r="DK259" s="3">
        <f>IFERROR(INDEX(COD_SALES!$B$5:$Z$500,MATCH(resource!$CC259,COD_SALES!$A$5:$A$500,0),MATCH(resource!DK$2,COD_SALES!$B$4:$Z$4,0)),"")</f>
        <v>1</v>
      </c>
      <c r="DL259" s="3">
        <f>IFERROR(INDEX(COD_SALES!$B$5:$Z$500,MATCH(resource!$CC259,COD_SALES!$A$5:$A$500,0),MATCH(resource!DL$2,COD_SALES!$B$4:$Z$4,0)),"")</f>
        <v>3</v>
      </c>
      <c r="DM259" s="3">
        <f>IFERROR(INDEX(COD_SALES!$B$5:$Z$500,MATCH(resource!$CC259,COD_SALES!$A$5:$A$500,0),MATCH(resource!DM$2,COD_SALES!$B$4:$Z$4,0)),"")</f>
        <v>7</v>
      </c>
      <c r="DN259" s="3" t="str">
        <f>IFERROR(INDEX(COD_SALES!$B$5:$Z$500,MATCH(resource!$CC259,COD_SALES!$A$5:$A$500,0),MATCH(resource!DN$2,COD_SALES!$B$4:$Z$4,0)),"")</f>
        <v/>
      </c>
      <c r="DO259" s="3">
        <f>IFERROR(INDEX(COD_SALES!$B$5:$Z$500,MATCH(resource!$CC259,COD_SALES!$A$5:$A$500,0),MATCH(resource!DO$2,COD_SALES!$B$4:$Z$4,0)),"")</f>
        <v>0</v>
      </c>
      <c r="DP259" s="3">
        <f>IFERROR(INDEX(COD_SALES!$B$5:$Z$500,MATCH(resource!$CC259,COD_SALES!$A$5:$A$500,0),MATCH(resource!DP$2,COD_SALES!$B$4:$Z$4,0)),"")</f>
        <v>1</v>
      </c>
      <c r="DQ259" s="3" t="str">
        <f>IFERROR(INDEX(COD_SALES!$B$5:$Z$500,MATCH(resource!$CC259,COD_SALES!$A$5:$A$500,0),MATCH(resource!DQ$2,COD_SALES!$B$4:$Z$4,0)),"")</f>
        <v/>
      </c>
      <c r="DR259" s="3">
        <f>IFERROR(INDEX(COD_SALES!$B$5:$Z$500,MATCH(resource!$CC259,COD_SALES!$A$5:$A$500,0),MATCH(resource!DR$2,COD_SALES!$B$4:$Z$4,0)),"")</f>
        <v>1</v>
      </c>
      <c r="DS259" s="3">
        <f>IFERROR(INDEX(COD_SALES!$B$5:$Z$500,MATCH(resource!$CC259,COD_SALES!$A$5:$A$500,0),MATCH(resource!DS$2,COD_SALES!$B$4:$Z$4,0)),"")</f>
        <v>40</v>
      </c>
      <c r="DT259" s="3">
        <f>IFERROR(INDEX(COD_SALES!$B$5:$Z$500,MATCH(resource!$CC259,COD_SALES!$A$5:$A$500,0),MATCH(resource!DT$2,COD_SALES!$B$4:$Z$4,0)),"")</f>
        <v>2</v>
      </c>
      <c r="DU259" s="3">
        <f>IFERROR(INDEX(COD_SALES!$B$5:$Z$500,MATCH(resource!$CC259,COD_SALES!$A$5:$A$500,0),MATCH(resource!DU$2,COD_SALES!$B$4:$Z$4,0)),"")</f>
        <v>0</v>
      </c>
      <c r="DV259" s="3">
        <f>IFERROR(INDEX(COD_SALES!$B$5:$Z$500,MATCH(resource!$CC259,COD_SALES!$A$5:$A$500,0),MATCH(resource!DV$2,COD_SALES!$B$4:$Z$4,0)),"")</f>
        <v>0</v>
      </c>
      <c r="DW259" s="3">
        <f>IFERROR(INDEX(COD_SALES!$B$5:$Z$500,MATCH(resource!$CC259,COD_SALES!$A$5:$A$500,0),MATCH(resource!DW$2,COD_SALES!$B$4:$Z$4,0)),"")</f>
        <v>16</v>
      </c>
      <c r="DX259" s="3">
        <f>IFERROR(INDEX(COD_SALES!$B$5:$Z$500,MATCH(resource!$CC259,COD_SALES!$A$5:$A$500,0),MATCH(resource!DX$2,COD_SALES!$B$4:$Z$4,0)),"")</f>
        <v>0</v>
      </c>
      <c r="DY259" s="3">
        <f>IFERROR(INDEX(COD_SALES!$B$5:$Z$500,MATCH(resource!$CC259,COD_SALES!$A$5:$A$500,0),MATCH(resource!DY$2,COD_SALES!$B$4:$Z$4,0)),"")</f>
        <v>0</v>
      </c>
      <c r="DZ259" s="3">
        <f>IFERROR(INDEX(COD_SALES!$B$5:$Z$500,MATCH(resource!$CC259,COD_SALES!$A$5:$A$500,0),MATCH(resource!DZ$2,COD_SALES!$B$4:$Z$4,0)),"")</f>
        <v>0</v>
      </c>
      <c r="EA259" s="3">
        <f>IFERROR(INDEX(COD_SALES!$B$5:$Z$500,MATCH(resource!$CC259,COD_SALES!$A$5:$A$500,0),MATCH(resource!EA$2,COD_SALES!$B$4:$Z$4,0)),"")</f>
        <v>1</v>
      </c>
      <c r="EB259" s="3">
        <f t="shared" si="92"/>
        <v>19815.399999999998</v>
      </c>
      <c r="ED259" s="3">
        <f>IFERROR(VLOOKUP($CK259,depot_prod_sales!$B$5:$S$200,3,0),0)</f>
        <v>0</v>
      </c>
      <c r="EE259" s="3">
        <f>IFERROR(VLOOKUP($CK259,depot_prod_sales!$B$5:$S$200,4,0),0)</f>
        <v>0</v>
      </c>
      <c r="EF259" s="3">
        <f>IFERROR(VLOOKUP($CK259,depot_prod_sales!$B$5:$S$200,5,0),0)</f>
        <v>0</v>
      </c>
      <c r="EG259" s="3">
        <f>IFERROR(VLOOKUP($CK259,depot_prod_sales!$B$5:$S$200,6,0),0)</f>
        <v>0</v>
      </c>
      <c r="EH259" s="3">
        <f>IFERROR(VLOOKUP($CK259,depot_prod_sales!$B$5:$S$200,7,0),0)</f>
        <v>0</v>
      </c>
      <c r="EI259" s="3">
        <f>IFERROR(VLOOKUP($CK259,depot_prod_sales!$B$5:$S$200,8,0),0)</f>
        <v>0</v>
      </c>
      <c r="EJ259" s="3">
        <f>IFERROR(VLOOKUP($CK259,depot_prod_sales!$B$5:$S$200,9,0),0)</f>
        <v>0</v>
      </c>
      <c r="EK259" s="3">
        <f>IFERROR(VLOOKUP($CK259,depot_prod_sales!$B$5:$S$200,10,0),0)</f>
        <v>0</v>
      </c>
      <c r="EL259" s="3">
        <f>IFERROR(VLOOKUP($CK259,depot_prod_sales!$B$5:$S$200,11,0),0)</f>
        <v>0</v>
      </c>
      <c r="EM259" s="3">
        <f>IFERROR(VLOOKUP($CK259,depot_prod_sales!$B$5:$S$200,12,0),0)</f>
        <v>0</v>
      </c>
      <c r="EN259" s="3">
        <f>IFERROR(VLOOKUP($CK259,depot_prod_sales!$B$5:$S$200,13,0),0)</f>
        <v>0</v>
      </c>
      <c r="EO259" s="3">
        <f>IFERROR(VLOOKUP($CK259,depot_prod_sales!$B$5:$S$200,14,0),0)</f>
        <v>0</v>
      </c>
      <c r="EP259" s="3">
        <f>IFERROR(VLOOKUP($CK259,depot_prod_sales!$B$5:$S$200,15,0),0)</f>
        <v>0</v>
      </c>
      <c r="EQ259" s="3">
        <f>IFERROR(VLOOKUP($CK259,depot_prod_sales!$B$5:$S$200,16,0),0)</f>
        <v>0</v>
      </c>
      <c r="ER259" s="3">
        <f>IFERROR(VLOOKUP($CK259,depot_prod_sales!$B$5:$S$200,17,0),0)</f>
        <v>0</v>
      </c>
      <c r="ES259" s="3">
        <f>IFERROR(VLOOKUP($CK259,depot_prod_sales!$B$5:$S$200,18,0),0)</f>
        <v>0</v>
      </c>
      <c r="ET259" s="116">
        <f t="shared" si="93"/>
        <v>0</v>
      </c>
      <c r="EU259" s="116">
        <f t="shared" si="94"/>
        <v>0</v>
      </c>
      <c r="EW259" s="3">
        <f>IFERROR(VLOOKUP(CC259,data_pull!$AO$25:$AR$546,2,0),0)</f>
        <v>20</v>
      </c>
      <c r="EX259" s="1">
        <f>IFERROR(VLOOKUP(CC259,data_pull!$AO$25:$AR$546,4,0),0)</f>
        <v>190000</v>
      </c>
    </row>
    <row r="260" spans="13:154" x14ac:dyDescent="0.25"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4" t="str">
        <f>sales_data!B259</f>
        <v>Saiful Islam</v>
      </c>
      <c r="AR260" s="4" t="str">
        <f>sales_data!C259</f>
        <v>Sahedur Rahman</v>
      </c>
      <c r="AS260" s="5" t="str">
        <f t="shared" si="95"/>
        <v/>
      </c>
      <c r="AT260" s="4" t="str">
        <f>sales_data!I259</f>
        <v>Yeasmin Sultana</v>
      </c>
      <c r="AU260" s="4" t="str">
        <f>sales_data!W259</f>
        <v>Khidma Hospital (Pb)</v>
      </c>
      <c r="AV260" s="1">
        <f>sales_data!N259</f>
        <v>15793.65</v>
      </c>
      <c r="AW260" s="1">
        <f>sales_data!P259</f>
        <v>3</v>
      </c>
      <c r="AX260" s="3">
        <f ca="1">IFERROR(INDEX(INDIRECT("day_wise_sales_data!$B$2:$BZ$599"),MATCH(resource!$CC260,day_wise_sales_data!$A$2:$A$500,0),MATCH(resource!AX$2,INDIRECT("day_wise_sales_data!$B$1:$BZ$1"),0)),0)</f>
        <v>0</v>
      </c>
      <c r="AY260" s="3">
        <f ca="1">IFERROR(INDEX(INDIRECT("day_wise_sales_data!$B$2:$BZ$599"),MATCH(resource!$CC260,day_wise_sales_data!$A$2:$A$500,0),MATCH(resource!AY$2,INDIRECT("day_wise_sales_data!$B$1:$BZ$1"),0)),0)</f>
        <v>0</v>
      </c>
      <c r="AZ260" s="3">
        <f ca="1">IFERROR(INDEX(INDIRECT("day_wise_sales_data!$B$2:$BZ$599"),MATCH(resource!$CC260,day_wise_sales_data!$A$2:$A$500,0),MATCH(resource!AZ$2,INDIRECT("day_wise_sales_data!$B$1:$BZ$1"),0)),0)</f>
        <v>0</v>
      </c>
      <c r="BA260" s="3">
        <f ca="1">IFERROR(INDEX(INDIRECT("day_wise_sales_data!$B$2:$BZ$599"),MATCH(resource!$CC260,day_wise_sales_data!$A$2:$A$500,0),MATCH(resource!BA$2,INDIRECT("day_wise_sales_data!$B$1:$BZ$1"),0)),0)</f>
        <v>0</v>
      </c>
      <c r="BB260" s="3">
        <f ca="1">IFERROR(INDEX(INDIRECT("day_wise_sales_data!$B$2:$BZ$599"),MATCH(resource!$CC260,day_wise_sales_data!$A$2:$A$500,0),MATCH(resource!BB$2,INDIRECT("day_wise_sales_data!$B$1:$BZ$1"),0)),0)</f>
        <v>0</v>
      </c>
      <c r="BC260" s="3">
        <f ca="1">IFERROR(INDEX(INDIRECT("day_wise_sales_data!$B$2:$BZ$599"),MATCH(resource!$CC260,day_wise_sales_data!$A$2:$A$500,0),MATCH(resource!BC$2,INDIRECT("day_wise_sales_data!$B$1:$BZ$1"),0)),0)</f>
        <v>0</v>
      </c>
      <c r="BD260" s="3">
        <f ca="1">IFERROR(INDEX(INDIRECT("day_wise_sales_data!$B$2:$BZ$599"),MATCH(resource!$CC260,day_wise_sales_data!$A$2:$A$500,0),MATCH(resource!BD$2,INDIRECT("day_wise_sales_data!$B$1:$BZ$1"),0)),0)</f>
        <v>0</v>
      </c>
      <c r="BE260" s="3">
        <f ca="1">IFERROR(INDEX(INDIRECT("day_wise_sales_data!$B$2:$BZ$599"),MATCH(resource!$CC260,day_wise_sales_data!$A$2:$A$500,0),MATCH(resource!BE$2,INDIRECT("day_wise_sales_data!$B$1:$BZ$1"),0)),0)</f>
        <v>0</v>
      </c>
      <c r="BF260" s="3">
        <f ca="1">IFERROR(INDEX(INDIRECT("day_wise_sales_data!$B$2:$BZ$599"),MATCH(resource!$CC260,day_wise_sales_data!$A$2:$A$500,0),MATCH(resource!BF$2,INDIRECT("day_wise_sales_data!$B$1:$BZ$1"),0)),0)</f>
        <v>0</v>
      </c>
      <c r="BG260" s="3">
        <f ca="1">IFERROR(INDEX(INDIRECT("day_wise_sales_data!$B$2:$BZ$599"),MATCH(resource!$CC260,day_wise_sales_data!$A$2:$A$500,0),MATCH(resource!BG$2,INDIRECT("day_wise_sales_data!$B$1:$BZ$1"),0)),0)</f>
        <v>0</v>
      </c>
      <c r="BH260" s="3">
        <f ca="1">IFERROR(INDEX(INDIRECT("day_wise_sales_data!$B$2:$BZ$599"),MATCH(resource!$CC260,day_wise_sales_data!$A$2:$A$500,0),MATCH(resource!BH$2,INDIRECT("day_wise_sales_data!$B$1:$BZ$1"),0)),0)</f>
        <v>0</v>
      </c>
      <c r="BI260" s="3">
        <f ca="1">IFERROR(INDEX(INDIRECT("day_wise_sales_data!$B$2:$BZ$599"),MATCH(resource!$CC260,day_wise_sales_data!$A$2:$A$500,0),MATCH(resource!BI$2,INDIRECT("day_wise_sales_data!$B$1:$BZ$1"),0)),0)</f>
        <v>1235.02</v>
      </c>
      <c r="BJ260" s="3">
        <f ca="1">IFERROR(INDEX(INDIRECT("day_wise_sales_data!$B$2:$BZ$599"),MATCH(resource!$CC260,day_wise_sales_data!$A$2:$A$500,0),MATCH(resource!BJ$2,INDIRECT("day_wise_sales_data!$B$1:$BZ$1"),0)),0)</f>
        <v>0</v>
      </c>
      <c r="BK260" s="3">
        <f ca="1">IFERROR(INDEX(INDIRECT("day_wise_sales_data!$B$2:$BZ$599"),MATCH(resource!$CC260,day_wise_sales_data!$A$2:$A$500,0),MATCH(resource!BK$2,INDIRECT("day_wise_sales_data!$B$1:$BZ$1"),0)),0)</f>
        <v>0</v>
      </c>
      <c r="BL260" s="3">
        <f ca="1">IFERROR(INDEX(INDIRECT("day_wise_sales_data!$B$2:$BZ$599"),MATCH(resource!$CC260,day_wise_sales_data!$A$2:$A$500,0),MATCH(resource!BL$2,INDIRECT("day_wise_sales_data!$B$1:$BZ$1"),0)),0)</f>
        <v>0</v>
      </c>
      <c r="BM260" s="3">
        <f ca="1">IFERROR(INDEX(INDIRECT("day_wise_sales_data!$B$2:$BZ$599"),MATCH(resource!$CC260,day_wise_sales_data!$A$2:$A$500,0),MATCH(resource!BM$2,INDIRECT("day_wise_sales_data!$B$1:$BZ$1"),0)),0)</f>
        <v>1727.09</v>
      </c>
      <c r="BN260" s="3">
        <f ca="1">IFERROR(INDEX(INDIRECT("day_wise_sales_data!$B$2:$BZ$599"),MATCH(resource!$CC260,day_wise_sales_data!$A$2:$A$500,0),MATCH(resource!BN$2,INDIRECT("day_wise_sales_data!$B$1:$BZ$1"),0)),0)</f>
        <v>0</v>
      </c>
      <c r="BO260" s="3">
        <f ca="1">IFERROR(INDEX(INDIRECT("day_wise_sales_data!$B$2:$BZ$599"),MATCH(resource!$CC260,day_wise_sales_data!$A$2:$A$500,0),MATCH(resource!BO$2,INDIRECT("day_wise_sales_data!$B$1:$BZ$1"),0)),0)</f>
        <v>0</v>
      </c>
      <c r="BP260" s="3">
        <f ca="1">IFERROR(INDEX(INDIRECT("day_wise_sales_data!$B$2:$BZ$599"),MATCH(resource!$CC260,day_wise_sales_data!$A$2:$A$500,0),MATCH(resource!BP$2,INDIRECT("day_wise_sales_data!$B$1:$BZ$1"),0)),0)</f>
        <v>0</v>
      </c>
      <c r="BQ260" s="3">
        <f ca="1">IFERROR(INDEX(INDIRECT("day_wise_sales_data!$B$2:$BZ$599"),MATCH(resource!$CC260,day_wise_sales_data!$A$2:$A$500,0),MATCH(resource!BQ$2,INDIRECT("day_wise_sales_data!$B$1:$BZ$1"),0)),0)</f>
        <v>0</v>
      </c>
      <c r="BR260" s="3">
        <f ca="1">IFERROR(INDEX(INDIRECT("day_wise_sales_data!$B$2:$BZ$599"),MATCH(resource!$CC260,day_wise_sales_data!$A$2:$A$500,0),MATCH(resource!BR$2,INDIRECT("day_wise_sales_data!$B$1:$BZ$1"),0)),0)</f>
        <v>0</v>
      </c>
      <c r="BS260" s="3">
        <f ca="1">IFERROR(INDEX(INDIRECT("day_wise_sales_data!$B$2:$BZ$599"),MATCH(resource!$CC260,day_wise_sales_data!$A$2:$A$500,0),MATCH(resource!BS$2,INDIRECT("day_wise_sales_data!$B$1:$BZ$1"),0)),0)</f>
        <v>0</v>
      </c>
      <c r="BT260" s="3">
        <f ca="1">IFERROR(INDEX(INDIRECT("day_wise_sales_data!$B$2:$BZ$599"),MATCH(resource!$CC260,day_wise_sales_data!$A$2:$A$500,0),MATCH(resource!BT$2,INDIRECT("day_wise_sales_data!$B$1:$BZ$1"),0)),0)</f>
        <v>0</v>
      </c>
      <c r="BU260" s="3">
        <f ca="1">IFERROR(INDEX(INDIRECT("day_wise_sales_data!$B$2:$BZ$599"),MATCH(resource!$CC260,day_wise_sales_data!$A$2:$A$500,0),MATCH(resource!BU$2,INDIRECT("day_wise_sales_data!$B$1:$BZ$1"),0)),0)</f>
        <v>6096.19</v>
      </c>
      <c r="BV260" s="3">
        <f ca="1">IFERROR(INDEX(INDIRECT("day_wise_sales_data!$B$2:$BZ$599"),MATCH(resource!$CC260,day_wise_sales_data!$A$2:$A$500,0),MATCH(resource!BV$2,INDIRECT("day_wise_sales_data!$B$1:$BZ$1"),0)),0)</f>
        <v>3039.13</v>
      </c>
      <c r="BW260" s="3">
        <f ca="1">IFERROR(INDEX(INDIRECT("day_wise_sales_data!$B$2:$BZ$599"),MATCH(resource!$CC260,day_wise_sales_data!$A$2:$A$500,0),MATCH(resource!BW$2,INDIRECT("day_wise_sales_data!$B$1:$BZ$1"),0)),0)</f>
        <v>0</v>
      </c>
      <c r="BX260" s="3">
        <f ca="1">IFERROR(INDEX(INDIRECT("day_wise_sales_data!$B$2:$BZ$599"),MATCH(resource!$CC260,day_wise_sales_data!$A$2:$A$500,0),MATCH(resource!BX$2,INDIRECT("day_wise_sales_data!$B$1:$BZ$1"),0)),0)</f>
        <v>0</v>
      </c>
      <c r="BY260" s="3">
        <f ca="1">IFERROR(INDEX(INDIRECT("day_wise_sales_data!$B$2:$BZ$599"),MATCH(resource!$CC260,day_wise_sales_data!$A$2:$A$500,0),MATCH(resource!BY$2,INDIRECT("day_wise_sales_data!$B$1:$BZ$1"),0)),0)</f>
        <v>3696.22</v>
      </c>
      <c r="BZ260" s="3">
        <f ca="1">IFERROR(INDEX(INDIRECT("day_wise_sales_data!$B$2:$BZ$599"),MATCH(resource!$CC260,day_wise_sales_data!$A$2:$A$500,0),MATCH(resource!BZ$2,INDIRECT("day_wise_sales_data!$B$1:$BZ$1"),0)),0)</f>
        <v>0</v>
      </c>
      <c r="CA260" s="3" t="str">
        <f ca="1">IFERROR(INDEX(INDIRECT("day_wise_sales_data!$B$2:$BZ$599"),MATCH(resource!$CC260,day_wise_sales_data!$A$2:$A$500,0),MATCH(resource!CA$2,INDIRECT("day_wise_sales_data!$B$1:$BZ$1"),0)),0)</f>
        <v>dd</v>
      </c>
      <c r="CC260" s="4" t="str">
        <f>sales_data!H259</f>
        <v>DHK08091</v>
      </c>
      <c r="CD260" s="1">
        <v>258</v>
      </c>
      <c r="CE260" s="1" t="str">
        <f>IF(AQ260=report!$AQ$3,resource!CD260,"")</f>
        <v/>
      </c>
      <c r="CF260" s="5" t="str">
        <f>IFERROR(SMALL($CE$3:$CE$1001,ROWS($CE$3:CE260)),"")</f>
        <v/>
      </c>
      <c r="CH260">
        <f>IFERROR(VLOOKUP($CC260,data_pull!$E$22:$G$700,2,0),0)</f>
        <v>15793.65</v>
      </c>
      <c r="CI260" s="1">
        <f t="shared" ref="CI260:CI323" si="97">RANK(DJ260,$DJ$3:$DJ$398)</f>
        <v>49</v>
      </c>
      <c r="CJ260" s="1">
        <f t="shared" si="96"/>
        <v>0</v>
      </c>
      <c r="CK260" s="1" t="s">
        <v>1565</v>
      </c>
      <c r="CL260" s="1">
        <f t="shared" ref="CL260:CL323" si="98">RANK(CQ260,$CQ$3:$CQ$501)</f>
        <v>111</v>
      </c>
      <c r="CM260" s="1" t="str">
        <f>IFERROR(VLOOKUP($CK260,stock_data!$B$3:$W$612,2,0),0)</f>
        <v>NEOBACIN-20gm OINTMENT</v>
      </c>
      <c r="CN260" s="1" t="str">
        <f>IFERROR(VLOOKUP($CK260,stock_data!$B$3:$W$612,4,0),0)</f>
        <v>20mg</v>
      </c>
      <c r="CO260" s="1">
        <f>IFERROR(VLOOKUP($CK260,stock_data!$B$3:$W$612,5,0),0)</f>
        <v>38.799999999999997</v>
      </c>
      <c r="CP260" s="3">
        <f t="shared" ref="CP260:CP323" si="99">CJ260</f>
        <v>0</v>
      </c>
      <c r="CQ260" s="3">
        <f t="shared" ref="CQ260:CQ323" si="100">CO260*CP260</f>
        <v>0</v>
      </c>
      <c r="CR260" s="1">
        <f>IFERROR(VLOOKUP($CK260,stock_data!$B$3:$W$612,6,0),0)</f>
        <v>93</v>
      </c>
      <c r="CS260" s="1">
        <f>IFERROR(VLOOKUP($CK260,stock_data!$B$3:$W$612,7,0),0)</f>
        <v>88</v>
      </c>
      <c r="CT260" s="1">
        <f>IFERROR(VLOOKUP($CK260,stock_data!$B$3:$W$612,8,0),0)</f>
        <v>184</v>
      </c>
      <c r="CU260" s="1">
        <f>IFERROR(VLOOKUP($CK260,stock_data!$B$3:$W$612,9,0),0)</f>
        <v>0</v>
      </c>
      <c r="CV260" s="1">
        <f>IFERROR(VLOOKUP($CK260,stock_data!$B$3:$W$612,10,0),0)</f>
        <v>46</v>
      </c>
      <c r="CW260" s="1">
        <f>IFERROR(VLOOKUP($CK260,stock_data!$B$3:$W$612,11,0),0)</f>
        <v>196</v>
      </c>
      <c r="CX260" s="1">
        <f>IFERROR(VLOOKUP($CK260,stock_data!$B$3:$W$612,12,0),0)</f>
        <v>1483</v>
      </c>
      <c r="CY260" s="1">
        <f>IFERROR(VLOOKUP($CK260,stock_data!$B$3:$W$612,13,0),0)</f>
        <v>187</v>
      </c>
      <c r="CZ260" s="1">
        <f>IFERROR(VLOOKUP($CK260,stock_data!$B$3:$W$612,14,0),0)</f>
        <v>144</v>
      </c>
      <c r="DA260" s="1">
        <f>IFERROR(VLOOKUP($CK260,stock_data!$B$3:$W$612,15,0),0)</f>
        <v>115</v>
      </c>
      <c r="DB260" s="1">
        <f>IFERROR(VLOOKUP($CK260,stock_data!$B$3:$W$612,16,0),0)</f>
        <v>107</v>
      </c>
      <c r="DC260" s="1">
        <f>IFERROR(VLOOKUP($CK260,stock_data!$B$3:$W$612,17,0),0)</f>
        <v>199</v>
      </c>
      <c r="DD260" s="1">
        <f>IFERROR(VLOOKUP($CK260,stock_data!$B$3:$W$612,18,0),0)</f>
        <v>105</v>
      </c>
      <c r="DE260" s="1">
        <f>IFERROR(VLOOKUP($CK260,stock_data!$B$3:$W$612,19,0),0)</f>
        <v>223</v>
      </c>
      <c r="DF260" s="1">
        <f>IFERROR(VLOOKUP($CK260,stock_data!$B$3:$W$612,20,0),0)</f>
        <v>66</v>
      </c>
      <c r="DG260" s="1">
        <f>IFERROR(VLOOKUP($CK260,stock_data!$B$3:$W$612,21,0),0)</f>
        <v>181</v>
      </c>
      <c r="DH260" s="1">
        <f>IFERROR(VLOOKUP($CK260,stock_data!$B$3:$W$612,22,0),0)</f>
        <v>340</v>
      </c>
      <c r="DI260" s="1">
        <f t="shared" ref="DI260:DI323" si="101">SUM(CR260:DH260)</f>
        <v>3757</v>
      </c>
      <c r="DJ260" s="1">
        <f t="shared" ref="DJ260:DJ323" si="102">DI260*CO260</f>
        <v>145771.59999999998</v>
      </c>
      <c r="DK260" s="3" t="str">
        <f>IFERROR(INDEX(COD_SALES!$B$5:$Z$500,MATCH(resource!$CC260,COD_SALES!$A$5:$A$500,0),MATCH(resource!DK$2,COD_SALES!$B$4:$Z$4,0)),"")</f>
        <v/>
      </c>
      <c r="DL260" s="3" t="str">
        <f>IFERROR(INDEX(COD_SALES!$B$5:$Z$500,MATCH(resource!$CC260,COD_SALES!$A$5:$A$500,0),MATCH(resource!DL$2,COD_SALES!$B$4:$Z$4,0)),"")</f>
        <v/>
      </c>
      <c r="DM260" s="3" t="str">
        <f>IFERROR(INDEX(COD_SALES!$B$5:$Z$500,MATCH(resource!$CC260,COD_SALES!$A$5:$A$500,0),MATCH(resource!DM$2,COD_SALES!$B$4:$Z$4,0)),"")</f>
        <v/>
      </c>
      <c r="DN260" s="3" t="str">
        <f>IFERROR(INDEX(COD_SALES!$B$5:$Z$500,MATCH(resource!$CC260,COD_SALES!$A$5:$A$500,0),MATCH(resource!DN$2,COD_SALES!$B$4:$Z$4,0)),"")</f>
        <v/>
      </c>
      <c r="DO260" s="3" t="str">
        <f>IFERROR(INDEX(COD_SALES!$B$5:$Z$500,MATCH(resource!$CC260,COD_SALES!$A$5:$A$500,0),MATCH(resource!DO$2,COD_SALES!$B$4:$Z$4,0)),"")</f>
        <v/>
      </c>
      <c r="DP260" s="3" t="str">
        <f>IFERROR(INDEX(COD_SALES!$B$5:$Z$500,MATCH(resource!$CC260,COD_SALES!$A$5:$A$500,0),MATCH(resource!DP$2,COD_SALES!$B$4:$Z$4,0)),"")</f>
        <v/>
      </c>
      <c r="DQ260" s="3" t="str">
        <f>IFERROR(INDEX(COD_SALES!$B$5:$Z$500,MATCH(resource!$CC260,COD_SALES!$A$5:$A$500,0),MATCH(resource!DQ$2,COD_SALES!$B$4:$Z$4,0)),"")</f>
        <v/>
      </c>
      <c r="DR260" s="3" t="str">
        <f>IFERROR(INDEX(COD_SALES!$B$5:$Z$500,MATCH(resource!$CC260,COD_SALES!$A$5:$A$500,0),MATCH(resource!DR$2,COD_SALES!$B$4:$Z$4,0)),"")</f>
        <v/>
      </c>
      <c r="DS260" s="3" t="str">
        <f>IFERROR(INDEX(COD_SALES!$B$5:$Z$500,MATCH(resource!$CC260,COD_SALES!$A$5:$A$500,0),MATCH(resource!DS$2,COD_SALES!$B$4:$Z$4,0)),"")</f>
        <v/>
      </c>
      <c r="DT260" s="3" t="str">
        <f>IFERROR(INDEX(COD_SALES!$B$5:$Z$500,MATCH(resource!$CC260,COD_SALES!$A$5:$A$500,0),MATCH(resource!DT$2,COD_SALES!$B$4:$Z$4,0)),"")</f>
        <v/>
      </c>
      <c r="DU260" s="3" t="str">
        <f>IFERROR(INDEX(COD_SALES!$B$5:$Z$500,MATCH(resource!$CC260,COD_SALES!$A$5:$A$500,0),MATCH(resource!DU$2,COD_SALES!$B$4:$Z$4,0)),"")</f>
        <v/>
      </c>
      <c r="DV260" s="3" t="str">
        <f>IFERROR(INDEX(COD_SALES!$B$5:$Z$500,MATCH(resource!$CC260,COD_SALES!$A$5:$A$500,0),MATCH(resource!DV$2,COD_SALES!$B$4:$Z$4,0)),"")</f>
        <v/>
      </c>
      <c r="DW260" s="3" t="str">
        <f>IFERROR(INDEX(COD_SALES!$B$5:$Z$500,MATCH(resource!$CC260,COD_SALES!$A$5:$A$500,0),MATCH(resource!DW$2,COD_SALES!$B$4:$Z$4,0)),"")</f>
        <v/>
      </c>
      <c r="DX260" s="3" t="str">
        <f>IFERROR(INDEX(COD_SALES!$B$5:$Z$500,MATCH(resource!$CC260,COD_SALES!$A$5:$A$500,0),MATCH(resource!DX$2,COD_SALES!$B$4:$Z$4,0)),"")</f>
        <v/>
      </c>
      <c r="DY260" s="3" t="str">
        <f>IFERROR(INDEX(COD_SALES!$B$5:$Z$500,MATCH(resource!$CC260,COD_SALES!$A$5:$A$500,0),MATCH(resource!DY$2,COD_SALES!$B$4:$Z$4,0)),"")</f>
        <v/>
      </c>
      <c r="DZ260" s="3" t="str">
        <f>IFERROR(INDEX(COD_SALES!$B$5:$Z$500,MATCH(resource!$CC260,COD_SALES!$A$5:$A$500,0),MATCH(resource!DZ$2,COD_SALES!$B$4:$Z$4,0)),"")</f>
        <v/>
      </c>
      <c r="EA260" s="3" t="str">
        <f>IFERROR(INDEX(COD_SALES!$B$5:$Z$500,MATCH(resource!$CC260,COD_SALES!$A$5:$A$500,0),MATCH(resource!EA$2,COD_SALES!$B$4:$Z$4,0)),"")</f>
        <v/>
      </c>
      <c r="EB260" s="3">
        <f t="shared" ref="EB260:EB323" si="103">SUMPRODUCT($DK$1:$EA$1,DK260:EA260)</f>
        <v>0</v>
      </c>
      <c r="ED260" s="3">
        <f>IFERROR(VLOOKUP($CK260,depot_prod_sales!$B$5:$S$200,3,0),0)</f>
        <v>12</v>
      </c>
      <c r="EE260" s="3">
        <f>IFERROR(VLOOKUP($CK260,depot_prod_sales!$B$5:$S$200,4,0),0)</f>
        <v>38</v>
      </c>
      <c r="EF260" s="3">
        <f>IFERROR(VLOOKUP($CK260,depot_prod_sales!$B$5:$S$200,5,0),0)</f>
        <v>8</v>
      </c>
      <c r="EG260" s="3">
        <f>IFERROR(VLOOKUP($CK260,depot_prod_sales!$B$5:$S$200,6,0),0)</f>
        <v>50</v>
      </c>
      <c r="EH260" s="3">
        <f>IFERROR(VLOOKUP($CK260,depot_prod_sales!$B$5:$S$200,7,0),0)</f>
        <v>14</v>
      </c>
      <c r="EI260" s="3">
        <f>IFERROR(VLOOKUP($CK260,depot_prod_sales!$B$5:$S$200,8,0),0)</f>
        <v>127</v>
      </c>
      <c r="EJ260" s="3">
        <f>IFERROR(VLOOKUP($CK260,depot_prod_sales!$B$5:$S$200,9,0),0)</f>
        <v>5</v>
      </c>
      <c r="EK260" s="3">
        <f>IFERROR(VLOOKUP($CK260,depot_prod_sales!$B$5:$S$200,10,0),0)</f>
        <v>9</v>
      </c>
      <c r="EL260" s="3">
        <f>IFERROR(VLOOKUP($CK260,depot_prod_sales!$B$5:$S$200,11,0),0)</f>
        <v>4</v>
      </c>
      <c r="EM260" s="3">
        <f>IFERROR(VLOOKUP($CK260,depot_prod_sales!$B$5:$S$200,12,0),0)</f>
        <v>6</v>
      </c>
      <c r="EN260" s="3">
        <f>IFERROR(VLOOKUP($CK260,depot_prod_sales!$B$5:$S$200,13,0),0)</f>
        <v>21</v>
      </c>
      <c r="EO260" s="3">
        <f>IFERROR(VLOOKUP($CK260,depot_prod_sales!$B$5:$S$200,14,0),0)</f>
        <v>53</v>
      </c>
      <c r="EP260" s="3">
        <f>IFERROR(VLOOKUP($CK260,depot_prod_sales!$B$5:$S$200,15,0),0)</f>
        <v>0</v>
      </c>
      <c r="EQ260" s="3">
        <f>IFERROR(VLOOKUP($CK260,depot_prod_sales!$B$5:$S$200,16,0),0)</f>
        <v>8</v>
      </c>
      <c r="ER260" s="3">
        <f>IFERROR(VLOOKUP($CK260,depot_prod_sales!$B$5:$S$200,17,0),0)</f>
        <v>110</v>
      </c>
      <c r="ES260" s="3">
        <f>IFERROR(VLOOKUP($CK260,depot_prod_sales!$B$5:$S$200,18,0),0)</f>
        <v>239</v>
      </c>
      <c r="ET260" s="116">
        <f t="shared" ref="ET260:ET323" si="104">SUM(ED260:ES260)</f>
        <v>704</v>
      </c>
      <c r="EU260" s="116">
        <f t="shared" ref="EU260:EU323" si="105">ET260*CO260</f>
        <v>27315.199999999997</v>
      </c>
      <c r="EW260" s="3">
        <f>IFERROR(VLOOKUP(CC260,data_pull!$AO$25:$AR$546,2,0),0)</f>
        <v>0</v>
      </c>
      <c r="EX260" s="1">
        <f>IFERROR(VLOOKUP(CC260,data_pull!$AO$25:$AR$546,4,0),0)</f>
        <v>70000</v>
      </c>
    </row>
    <row r="261" spans="13:154" x14ac:dyDescent="0.25"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4" t="str">
        <f>sales_data!B260</f>
        <v>Saiful Islam</v>
      </c>
      <c r="AR261" s="4" t="str">
        <f>sales_data!C260</f>
        <v>Sheikh Md. Kamruzzaman</v>
      </c>
      <c r="AS261" s="5" t="str">
        <f t="shared" si="95"/>
        <v>Sheikh Md. Kamruzzaman</v>
      </c>
      <c r="AT261" s="4" t="str">
        <f>sales_data!I260</f>
        <v>Amzad Hosan-2</v>
      </c>
      <c r="AU261" s="4" t="str">
        <f>sales_data!W260</f>
        <v>Gulshan Maa O Shishu Clinic (Cb)</v>
      </c>
      <c r="AV261" s="1">
        <f>sales_data!N260</f>
        <v>92323.99</v>
      </c>
      <c r="AW261" s="1">
        <f>sales_data!P260</f>
        <v>37</v>
      </c>
      <c r="AX261" s="3">
        <f ca="1">IFERROR(INDEX(INDIRECT("day_wise_sales_data!$B$2:$BZ$599"),MATCH(resource!$CC261,day_wise_sales_data!$A$2:$A$500,0),MATCH(resource!AX$2,INDIRECT("day_wise_sales_data!$B$1:$BZ$1"),0)),0)</f>
        <v>0</v>
      </c>
      <c r="AY261" s="3">
        <f ca="1">IFERROR(INDEX(INDIRECT("day_wise_sales_data!$B$2:$BZ$599"),MATCH(resource!$CC261,day_wise_sales_data!$A$2:$A$500,0),MATCH(resource!AY$2,INDIRECT("day_wise_sales_data!$B$1:$BZ$1"),0)),0)</f>
        <v>2956.98</v>
      </c>
      <c r="AZ261" s="3">
        <f ca="1">IFERROR(INDEX(INDIRECT("day_wise_sales_data!$B$2:$BZ$599"),MATCH(resource!$CC261,day_wise_sales_data!$A$2:$A$500,0),MATCH(resource!AZ$2,INDIRECT("day_wise_sales_data!$B$1:$BZ$1"),0)),0)</f>
        <v>1100.0999999999999</v>
      </c>
      <c r="BA261" s="3">
        <f ca="1">IFERROR(INDEX(INDIRECT("day_wise_sales_data!$B$2:$BZ$599"),MATCH(resource!$CC261,day_wise_sales_data!$A$2:$A$500,0),MATCH(resource!BA$2,INDIRECT("day_wise_sales_data!$B$1:$BZ$1"),0)),0)</f>
        <v>0</v>
      </c>
      <c r="BB261" s="3">
        <f ca="1">IFERROR(INDEX(INDIRECT("day_wise_sales_data!$B$2:$BZ$599"),MATCH(resource!$CC261,day_wise_sales_data!$A$2:$A$500,0),MATCH(resource!BB$2,INDIRECT("day_wise_sales_data!$B$1:$BZ$1"),0)),0)</f>
        <v>9973.5499999999993</v>
      </c>
      <c r="BC261" s="3">
        <f ca="1">IFERROR(INDEX(INDIRECT("day_wise_sales_data!$B$2:$BZ$599"),MATCH(resource!$CC261,day_wise_sales_data!$A$2:$A$500,0),MATCH(resource!BC$2,INDIRECT("day_wise_sales_data!$B$1:$BZ$1"),0)),0)</f>
        <v>0</v>
      </c>
      <c r="BD261" s="3">
        <f ca="1">IFERROR(INDEX(INDIRECT("day_wise_sales_data!$B$2:$BZ$599"),MATCH(resource!$CC261,day_wise_sales_data!$A$2:$A$500,0),MATCH(resource!BD$2,INDIRECT("day_wise_sales_data!$B$1:$BZ$1"),0)),0)</f>
        <v>0</v>
      </c>
      <c r="BE261" s="3">
        <f ca="1">IFERROR(INDEX(INDIRECT("day_wise_sales_data!$B$2:$BZ$599"),MATCH(resource!$CC261,day_wise_sales_data!$A$2:$A$500,0),MATCH(resource!BE$2,INDIRECT("day_wise_sales_data!$B$1:$BZ$1"),0)),0)</f>
        <v>883.2</v>
      </c>
      <c r="BF261" s="3">
        <f ca="1">IFERROR(INDEX(INDIRECT("day_wise_sales_data!$B$2:$BZ$599"),MATCH(resource!$CC261,day_wise_sales_data!$A$2:$A$500,0),MATCH(resource!BF$2,INDIRECT("day_wise_sales_data!$B$1:$BZ$1"),0)),0)</f>
        <v>0</v>
      </c>
      <c r="BG261" s="3">
        <f ca="1">IFERROR(INDEX(INDIRECT("day_wise_sales_data!$B$2:$BZ$599"),MATCH(resource!$CC261,day_wise_sales_data!$A$2:$A$500,0),MATCH(resource!BG$2,INDIRECT("day_wise_sales_data!$B$1:$BZ$1"),0)),0)</f>
        <v>20330.12</v>
      </c>
      <c r="BH261" s="3">
        <f ca="1">IFERROR(INDEX(INDIRECT("day_wise_sales_data!$B$2:$BZ$599"),MATCH(resource!$CC261,day_wise_sales_data!$A$2:$A$500,0),MATCH(resource!BH$2,INDIRECT("day_wise_sales_data!$B$1:$BZ$1"),0)),0)</f>
        <v>1482.71</v>
      </c>
      <c r="BI261" s="3">
        <f ca="1">IFERROR(INDEX(INDIRECT("day_wise_sales_data!$B$2:$BZ$599"),MATCH(resource!$CC261,day_wise_sales_data!$A$2:$A$500,0),MATCH(resource!BI$2,INDIRECT("day_wise_sales_data!$B$1:$BZ$1"),0)),0)</f>
        <v>3998.62</v>
      </c>
      <c r="BJ261" s="3">
        <f ca="1">IFERROR(INDEX(INDIRECT("day_wise_sales_data!$B$2:$BZ$599"),MATCH(resource!$CC261,day_wise_sales_data!$A$2:$A$500,0),MATCH(resource!BJ$2,INDIRECT("day_wise_sales_data!$B$1:$BZ$1"),0)),0)</f>
        <v>0</v>
      </c>
      <c r="BK261" s="3">
        <f ca="1">IFERROR(INDEX(INDIRECT("day_wise_sales_data!$B$2:$BZ$599"),MATCH(resource!$CC261,day_wise_sales_data!$A$2:$A$500,0),MATCH(resource!BK$2,INDIRECT("day_wise_sales_data!$B$1:$BZ$1"),0)),0)</f>
        <v>8152.99</v>
      </c>
      <c r="BL261" s="3">
        <f ca="1">IFERROR(INDEX(INDIRECT("day_wise_sales_data!$B$2:$BZ$599"),MATCH(resource!$CC261,day_wise_sales_data!$A$2:$A$500,0),MATCH(resource!BL$2,INDIRECT("day_wise_sales_data!$B$1:$BZ$1"),0)),0)</f>
        <v>952.57</v>
      </c>
      <c r="BM261" s="3">
        <f ca="1">IFERROR(INDEX(INDIRECT("day_wise_sales_data!$B$2:$BZ$599"),MATCH(resource!$CC261,day_wise_sales_data!$A$2:$A$500,0),MATCH(resource!BM$2,INDIRECT("day_wise_sales_data!$B$1:$BZ$1"),0)),0)</f>
        <v>6612.23</v>
      </c>
      <c r="BN261" s="3">
        <f ca="1">IFERROR(INDEX(INDIRECT("day_wise_sales_data!$B$2:$BZ$599"),MATCH(resource!$CC261,day_wise_sales_data!$A$2:$A$500,0),MATCH(resource!BN$2,INDIRECT("day_wise_sales_data!$B$1:$BZ$1"),0)),0)</f>
        <v>3440.7</v>
      </c>
      <c r="BO261" s="3">
        <f ca="1">IFERROR(INDEX(INDIRECT("day_wise_sales_data!$B$2:$BZ$599"),MATCH(resource!$CC261,day_wise_sales_data!$A$2:$A$500,0),MATCH(resource!BO$2,INDIRECT("day_wise_sales_data!$B$1:$BZ$1"),0)),0)</f>
        <v>3137.53</v>
      </c>
      <c r="BP261" s="3">
        <f ca="1">IFERROR(INDEX(INDIRECT("day_wise_sales_data!$B$2:$BZ$599"),MATCH(resource!$CC261,day_wise_sales_data!$A$2:$A$500,0),MATCH(resource!BP$2,INDIRECT("day_wise_sales_data!$B$1:$BZ$1"),0)),0)</f>
        <v>1375</v>
      </c>
      <c r="BQ261" s="3">
        <f ca="1">IFERROR(INDEX(INDIRECT("day_wise_sales_data!$B$2:$BZ$599"),MATCH(resource!$CC261,day_wise_sales_data!$A$2:$A$500,0),MATCH(resource!BQ$2,INDIRECT("day_wise_sales_data!$B$1:$BZ$1"),0)),0)</f>
        <v>0</v>
      </c>
      <c r="BR261" s="3">
        <f ca="1">IFERROR(INDEX(INDIRECT("day_wise_sales_data!$B$2:$BZ$599"),MATCH(resource!$CC261,day_wise_sales_data!$A$2:$A$500,0),MATCH(resource!BR$2,INDIRECT("day_wise_sales_data!$B$1:$BZ$1"),0)),0)</f>
        <v>1587.39</v>
      </c>
      <c r="BS261" s="3">
        <f ca="1">IFERROR(INDEX(INDIRECT("day_wise_sales_data!$B$2:$BZ$599"),MATCH(resource!$CC261,day_wise_sales_data!$A$2:$A$500,0),MATCH(resource!BS$2,INDIRECT("day_wise_sales_data!$B$1:$BZ$1"),0)),0)</f>
        <v>1059.06</v>
      </c>
      <c r="BT261" s="3">
        <f ca="1">IFERROR(INDEX(INDIRECT("day_wise_sales_data!$B$2:$BZ$599"),MATCH(resource!$CC261,day_wise_sales_data!$A$2:$A$500,0),MATCH(resource!BT$2,INDIRECT("day_wise_sales_data!$B$1:$BZ$1"),0)),0)</f>
        <v>7646.89</v>
      </c>
      <c r="BU261" s="3">
        <f ca="1">IFERROR(INDEX(INDIRECT("day_wise_sales_data!$B$2:$BZ$599"),MATCH(resource!$CC261,day_wise_sales_data!$A$2:$A$500,0),MATCH(resource!BU$2,INDIRECT("day_wise_sales_data!$B$1:$BZ$1"),0)),0)</f>
        <v>9074.8700000000008</v>
      </c>
      <c r="BV261" s="3">
        <f ca="1">IFERROR(INDEX(INDIRECT("day_wise_sales_data!$B$2:$BZ$599"),MATCH(resource!$CC261,day_wise_sales_data!$A$2:$A$500,0),MATCH(resource!BV$2,INDIRECT("day_wise_sales_data!$B$1:$BZ$1"),0)),0)</f>
        <v>3380.79</v>
      </c>
      <c r="BW261" s="3">
        <f ca="1">IFERROR(INDEX(INDIRECT("day_wise_sales_data!$B$2:$BZ$599"),MATCH(resource!$CC261,day_wise_sales_data!$A$2:$A$500,0),MATCH(resource!BW$2,INDIRECT("day_wise_sales_data!$B$1:$BZ$1"),0)),0)</f>
        <v>7120.48</v>
      </c>
      <c r="BX261" s="3">
        <f ca="1">IFERROR(INDEX(INDIRECT("day_wise_sales_data!$B$2:$BZ$599"),MATCH(resource!$CC261,day_wise_sales_data!$A$2:$A$500,0),MATCH(resource!BX$2,INDIRECT("day_wise_sales_data!$B$1:$BZ$1"),0)),0)</f>
        <v>0</v>
      </c>
      <c r="BY261" s="3">
        <f ca="1">IFERROR(INDEX(INDIRECT("day_wise_sales_data!$B$2:$BZ$599"),MATCH(resource!$CC261,day_wise_sales_data!$A$2:$A$500,0),MATCH(resource!BY$2,INDIRECT("day_wise_sales_data!$B$1:$BZ$1"),0)),0)</f>
        <v>1848.11</v>
      </c>
      <c r="BZ261" s="3">
        <f ca="1">IFERROR(INDEX(INDIRECT("day_wise_sales_data!$B$2:$BZ$599"),MATCH(resource!$CC261,day_wise_sales_data!$A$2:$A$500,0),MATCH(resource!BZ$2,INDIRECT("day_wise_sales_data!$B$1:$BZ$1"),0)),0)</f>
        <v>1296.1099999999999</v>
      </c>
      <c r="CA261" s="3" t="str">
        <f ca="1">IFERROR(INDEX(INDIRECT("day_wise_sales_data!$B$2:$BZ$599"),MATCH(resource!$CC261,day_wise_sales_data!$A$2:$A$500,0),MATCH(resource!CA$2,INDIRECT("day_wise_sales_data!$B$1:$BZ$1"),0)),0)</f>
        <v>dd</v>
      </c>
      <c r="CC261" s="4" t="str">
        <f>sales_data!H260</f>
        <v>DHK10181</v>
      </c>
      <c r="CD261" s="1">
        <v>259</v>
      </c>
      <c r="CE261" s="1" t="str">
        <f>IF(AQ261=report!$AQ$3,resource!CD261,"")</f>
        <v/>
      </c>
      <c r="CF261" s="5" t="str">
        <f>IFERROR(SMALL($CE$3:$CE$1001,ROWS($CE$3:CE261)),"")</f>
        <v/>
      </c>
      <c r="CH261">
        <f>IFERROR(VLOOKUP($CC261,data_pull!$E$22:$G$700,2,0),0)</f>
        <v>92323.99</v>
      </c>
      <c r="CI261" s="1">
        <f t="shared" si="97"/>
        <v>154</v>
      </c>
      <c r="CJ261" s="1">
        <f t="shared" si="96"/>
        <v>0</v>
      </c>
      <c r="CK261" s="1" t="s">
        <v>1568</v>
      </c>
      <c r="CL261" s="1">
        <f t="shared" si="98"/>
        <v>111</v>
      </c>
      <c r="CM261" s="1" t="str">
        <f>IFERROR(VLOOKUP($CK261,stock_data!$B$3:$W$612,2,0),0)</f>
        <v>NODEPRESS CAPSULE -20mg (EXP)</v>
      </c>
      <c r="CN261" s="1" t="str">
        <f>IFERROR(VLOOKUP($CK261,stock_data!$B$3:$W$612,4,0),0)</f>
        <v>5x10's</v>
      </c>
      <c r="CO261" s="1">
        <f>IFERROR(VLOOKUP($CK261,stock_data!$B$3:$W$612,5,0),0)</f>
        <v>110</v>
      </c>
      <c r="CP261" s="3">
        <f t="shared" si="99"/>
        <v>0</v>
      </c>
      <c r="CQ261" s="3">
        <f t="shared" si="100"/>
        <v>0</v>
      </c>
      <c r="CR261" s="1">
        <f>IFERROR(VLOOKUP($CK261,stock_data!$B$3:$W$612,6,0),0)</f>
        <v>0</v>
      </c>
      <c r="CS261" s="1">
        <f>IFERROR(VLOOKUP($CK261,stock_data!$B$3:$W$612,7,0),0)</f>
        <v>0</v>
      </c>
      <c r="CT261" s="1">
        <f>IFERROR(VLOOKUP($CK261,stock_data!$B$3:$W$612,8,0),0)</f>
        <v>0</v>
      </c>
      <c r="CU261" s="1">
        <f>IFERROR(VLOOKUP($CK261,stock_data!$B$3:$W$612,9,0),0)</f>
        <v>0</v>
      </c>
      <c r="CV261" s="1">
        <f>IFERROR(VLOOKUP($CK261,stock_data!$B$3:$W$612,10,0),0)</f>
        <v>0</v>
      </c>
      <c r="CW261" s="1">
        <f>IFERROR(VLOOKUP($CK261,stock_data!$B$3:$W$612,11,0),0)</f>
        <v>0</v>
      </c>
      <c r="CX261" s="1">
        <f>IFERROR(VLOOKUP($CK261,stock_data!$B$3:$W$612,12,0),0)</f>
        <v>0</v>
      </c>
      <c r="CY261" s="1">
        <f>IFERROR(VLOOKUP($CK261,stock_data!$B$3:$W$612,13,0),0)</f>
        <v>0</v>
      </c>
      <c r="CZ261" s="1">
        <f>IFERROR(VLOOKUP($CK261,stock_data!$B$3:$W$612,14,0),0)</f>
        <v>0</v>
      </c>
      <c r="DA261" s="1">
        <f>IFERROR(VLOOKUP($CK261,stock_data!$B$3:$W$612,15,0),0)</f>
        <v>0</v>
      </c>
      <c r="DB261" s="1">
        <f>IFERROR(VLOOKUP($CK261,stock_data!$B$3:$W$612,16,0),0)</f>
        <v>0</v>
      </c>
      <c r="DC261" s="1">
        <f>IFERROR(VLOOKUP($CK261,stock_data!$B$3:$W$612,17,0),0)</f>
        <v>0</v>
      </c>
      <c r="DD261" s="1">
        <f>IFERROR(VLOOKUP($CK261,stock_data!$B$3:$W$612,18,0),0)</f>
        <v>0</v>
      </c>
      <c r="DE261" s="1">
        <f>IFERROR(VLOOKUP($CK261,stock_data!$B$3:$W$612,19,0),0)</f>
        <v>0</v>
      </c>
      <c r="DF261" s="1">
        <f>IFERROR(VLOOKUP($CK261,stock_data!$B$3:$W$612,20,0),0)</f>
        <v>0</v>
      </c>
      <c r="DG261" s="1">
        <f>IFERROR(VLOOKUP($CK261,stock_data!$B$3:$W$612,21,0),0)</f>
        <v>0</v>
      </c>
      <c r="DH261" s="1">
        <f>IFERROR(VLOOKUP($CK261,stock_data!$B$3:$W$612,22,0),0)</f>
        <v>0</v>
      </c>
      <c r="DI261" s="1">
        <f t="shared" si="101"/>
        <v>0</v>
      </c>
      <c r="DJ261" s="1">
        <f t="shared" si="102"/>
        <v>0</v>
      </c>
      <c r="DK261" s="3">
        <f>IFERROR(INDEX(COD_SALES!$B$5:$Z$500,MATCH(resource!$CC261,COD_SALES!$A$5:$A$500,0),MATCH(resource!DK$2,COD_SALES!$B$4:$Z$4,0)),"")</f>
        <v>5</v>
      </c>
      <c r="DL261" s="3">
        <f>IFERROR(INDEX(COD_SALES!$B$5:$Z$500,MATCH(resource!$CC261,COD_SALES!$A$5:$A$500,0),MATCH(resource!DL$2,COD_SALES!$B$4:$Z$4,0)),"")</f>
        <v>12</v>
      </c>
      <c r="DM261" s="3">
        <f>IFERROR(INDEX(COD_SALES!$B$5:$Z$500,MATCH(resource!$CC261,COD_SALES!$A$5:$A$500,0),MATCH(resource!DM$2,COD_SALES!$B$4:$Z$4,0)),"")</f>
        <v>8</v>
      </c>
      <c r="DN261" s="3" t="str">
        <f>IFERROR(INDEX(COD_SALES!$B$5:$Z$500,MATCH(resource!$CC261,COD_SALES!$A$5:$A$500,0),MATCH(resource!DN$2,COD_SALES!$B$4:$Z$4,0)),"")</f>
        <v/>
      </c>
      <c r="DO261" s="3">
        <f>IFERROR(INDEX(COD_SALES!$B$5:$Z$500,MATCH(resource!$CC261,COD_SALES!$A$5:$A$500,0),MATCH(resource!DO$2,COD_SALES!$B$4:$Z$4,0)),"")</f>
        <v>0</v>
      </c>
      <c r="DP261" s="3">
        <f>IFERROR(INDEX(COD_SALES!$B$5:$Z$500,MATCH(resource!$CC261,COD_SALES!$A$5:$A$500,0),MATCH(resource!DP$2,COD_SALES!$B$4:$Z$4,0)),"")</f>
        <v>0</v>
      </c>
      <c r="DQ261" s="3" t="str">
        <f>IFERROR(INDEX(COD_SALES!$B$5:$Z$500,MATCH(resource!$CC261,COD_SALES!$A$5:$A$500,0),MATCH(resource!DQ$2,COD_SALES!$B$4:$Z$4,0)),"")</f>
        <v/>
      </c>
      <c r="DR261" s="3">
        <f>IFERROR(INDEX(COD_SALES!$B$5:$Z$500,MATCH(resource!$CC261,COD_SALES!$A$5:$A$500,0),MATCH(resource!DR$2,COD_SALES!$B$4:$Z$4,0)),"")</f>
        <v>0</v>
      </c>
      <c r="DS261" s="3">
        <f>IFERROR(INDEX(COD_SALES!$B$5:$Z$500,MATCH(resource!$CC261,COD_SALES!$A$5:$A$500,0),MATCH(resource!DS$2,COD_SALES!$B$4:$Z$4,0)),"")</f>
        <v>60</v>
      </c>
      <c r="DT261" s="3">
        <f>IFERROR(INDEX(COD_SALES!$B$5:$Z$500,MATCH(resource!$CC261,COD_SALES!$A$5:$A$500,0),MATCH(resource!DT$2,COD_SALES!$B$4:$Z$4,0)),"")</f>
        <v>0</v>
      </c>
      <c r="DU261" s="3">
        <f>IFERROR(INDEX(COD_SALES!$B$5:$Z$500,MATCH(resource!$CC261,COD_SALES!$A$5:$A$500,0),MATCH(resource!DU$2,COD_SALES!$B$4:$Z$4,0)),"")</f>
        <v>2</v>
      </c>
      <c r="DV261" s="3">
        <f>IFERROR(INDEX(COD_SALES!$B$5:$Z$500,MATCH(resource!$CC261,COD_SALES!$A$5:$A$500,0),MATCH(resource!DV$2,COD_SALES!$B$4:$Z$4,0)),"")</f>
        <v>0</v>
      </c>
      <c r="DW261" s="3">
        <f>IFERROR(INDEX(COD_SALES!$B$5:$Z$500,MATCH(resource!$CC261,COD_SALES!$A$5:$A$500,0),MATCH(resource!DW$2,COD_SALES!$B$4:$Z$4,0)),"")</f>
        <v>18</v>
      </c>
      <c r="DX261" s="3">
        <f>IFERROR(INDEX(COD_SALES!$B$5:$Z$500,MATCH(resource!$CC261,COD_SALES!$A$5:$A$500,0),MATCH(resource!DX$2,COD_SALES!$B$4:$Z$4,0)),"")</f>
        <v>0</v>
      </c>
      <c r="DY261" s="3">
        <f>IFERROR(INDEX(COD_SALES!$B$5:$Z$500,MATCH(resource!$CC261,COD_SALES!$A$5:$A$500,0),MATCH(resource!DY$2,COD_SALES!$B$4:$Z$4,0)),"")</f>
        <v>2</v>
      </c>
      <c r="DZ261" s="3">
        <f>IFERROR(INDEX(COD_SALES!$B$5:$Z$500,MATCH(resource!$CC261,COD_SALES!$A$5:$A$500,0),MATCH(resource!DZ$2,COD_SALES!$B$4:$Z$4,0)),"")</f>
        <v>0</v>
      </c>
      <c r="EA261" s="3">
        <f>IFERROR(INDEX(COD_SALES!$B$5:$Z$500,MATCH(resource!$CC261,COD_SALES!$A$5:$A$500,0),MATCH(resource!EA$2,COD_SALES!$B$4:$Z$4,0)),"")</f>
        <v>21</v>
      </c>
      <c r="EB261" s="3">
        <f t="shared" si="103"/>
        <v>32331.060000000005</v>
      </c>
      <c r="ED261" s="3">
        <f>IFERROR(VLOOKUP($CK261,depot_prod_sales!$B$5:$S$200,3,0),0)</f>
        <v>0</v>
      </c>
      <c r="EE261" s="3">
        <f>IFERROR(VLOOKUP($CK261,depot_prod_sales!$B$5:$S$200,4,0),0)</f>
        <v>0</v>
      </c>
      <c r="EF261" s="3">
        <f>IFERROR(VLOOKUP($CK261,depot_prod_sales!$B$5:$S$200,5,0),0)</f>
        <v>0</v>
      </c>
      <c r="EG261" s="3">
        <f>IFERROR(VLOOKUP($CK261,depot_prod_sales!$B$5:$S$200,6,0),0)</f>
        <v>0</v>
      </c>
      <c r="EH261" s="3">
        <f>IFERROR(VLOOKUP($CK261,depot_prod_sales!$B$5:$S$200,7,0),0)</f>
        <v>0</v>
      </c>
      <c r="EI261" s="3">
        <f>IFERROR(VLOOKUP($CK261,depot_prod_sales!$B$5:$S$200,8,0),0)</f>
        <v>0</v>
      </c>
      <c r="EJ261" s="3">
        <f>IFERROR(VLOOKUP($CK261,depot_prod_sales!$B$5:$S$200,9,0),0)</f>
        <v>0</v>
      </c>
      <c r="EK261" s="3">
        <f>IFERROR(VLOOKUP($CK261,depot_prod_sales!$B$5:$S$200,10,0),0)</f>
        <v>0</v>
      </c>
      <c r="EL261" s="3">
        <f>IFERROR(VLOOKUP($CK261,depot_prod_sales!$B$5:$S$200,11,0),0)</f>
        <v>0</v>
      </c>
      <c r="EM261" s="3">
        <f>IFERROR(VLOOKUP($CK261,depot_prod_sales!$B$5:$S$200,12,0),0)</f>
        <v>0</v>
      </c>
      <c r="EN261" s="3">
        <f>IFERROR(VLOOKUP($CK261,depot_prod_sales!$B$5:$S$200,13,0),0)</f>
        <v>0</v>
      </c>
      <c r="EO261" s="3">
        <f>IFERROR(VLOOKUP($CK261,depot_prod_sales!$B$5:$S$200,14,0),0)</f>
        <v>0</v>
      </c>
      <c r="EP261" s="3">
        <f>IFERROR(VLOOKUP($CK261,depot_prod_sales!$B$5:$S$200,15,0),0)</f>
        <v>0</v>
      </c>
      <c r="EQ261" s="3">
        <f>IFERROR(VLOOKUP($CK261,depot_prod_sales!$B$5:$S$200,16,0),0)</f>
        <v>0</v>
      </c>
      <c r="ER261" s="3">
        <f>IFERROR(VLOOKUP($CK261,depot_prod_sales!$B$5:$S$200,17,0),0)</f>
        <v>0</v>
      </c>
      <c r="ES261" s="3">
        <f>IFERROR(VLOOKUP($CK261,depot_prod_sales!$B$5:$S$200,18,0),0)</f>
        <v>0</v>
      </c>
      <c r="ET261" s="116">
        <f t="shared" si="104"/>
        <v>0</v>
      </c>
      <c r="EU261" s="116">
        <f t="shared" si="105"/>
        <v>0</v>
      </c>
      <c r="EW261" s="3">
        <f>IFERROR(VLOOKUP(CC261,data_pull!$AO$25:$AR$546,2,0),0)</f>
        <v>33</v>
      </c>
      <c r="EX261" s="1">
        <f>IFERROR(VLOOKUP(CC261,data_pull!$AO$25:$AR$546,4,0),0)</f>
        <v>160000</v>
      </c>
    </row>
    <row r="262" spans="13:154" x14ac:dyDescent="0.25"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4" t="str">
        <f>sales_data!B261</f>
        <v>Saiful Islam</v>
      </c>
      <c r="AR262" s="4" t="str">
        <f>sales_data!C261</f>
        <v>Sheikh Md. Kamruzzaman</v>
      </c>
      <c r="AS262" s="5" t="str">
        <f t="shared" si="95"/>
        <v/>
      </c>
      <c r="AT262" s="4" t="str">
        <f>sales_data!I261</f>
        <v>Mahmudul Hasan-4</v>
      </c>
      <c r="AU262" s="4" t="str">
        <f>sales_data!W261</f>
        <v>Kalachandpur (Cb)</v>
      </c>
      <c r="AV262" s="1">
        <f>sales_data!N261</f>
        <v>79128.05</v>
      </c>
      <c r="AW262" s="1">
        <f>sales_data!P261</f>
        <v>30</v>
      </c>
      <c r="AX262" s="3">
        <f ca="1">IFERROR(INDEX(INDIRECT("day_wise_sales_data!$B$2:$BZ$599"),MATCH(resource!$CC262,day_wise_sales_data!$A$2:$A$500,0),MATCH(resource!AX$2,INDIRECT("day_wise_sales_data!$B$1:$BZ$1"),0)),0)</f>
        <v>0</v>
      </c>
      <c r="AY262" s="3">
        <f ca="1">IFERROR(INDEX(INDIRECT("day_wise_sales_data!$B$2:$BZ$599"),MATCH(resource!$CC262,day_wise_sales_data!$A$2:$A$500,0),MATCH(resource!AY$2,INDIRECT("day_wise_sales_data!$B$1:$BZ$1"),0)),0)</f>
        <v>0</v>
      </c>
      <c r="AZ262" s="3">
        <f ca="1">IFERROR(INDEX(INDIRECT("day_wise_sales_data!$B$2:$BZ$599"),MATCH(resource!$CC262,day_wise_sales_data!$A$2:$A$500,0),MATCH(resource!AZ$2,INDIRECT("day_wise_sales_data!$B$1:$BZ$1"),0)),0)</f>
        <v>4358.1099999999997</v>
      </c>
      <c r="BA262" s="3">
        <f ca="1">IFERROR(INDEX(INDIRECT("day_wise_sales_data!$B$2:$BZ$599"),MATCH(resource!$CC262,day_wise_sales_data!$A$2:$A$500,0),MATCH(resource!BA$2,INDIRECT("day_wise_sales_data!$B$1:$BZ$1"),0)),0)</f>
        <v>0</v>
      </c>
      <c r="BB262" s="3">
        <f ca="1">IFERROR(INDEX(INDIRECT("day_wise_sales_data!$B$2:$BZ$599"),MATCH(resource!$CC262,day_wise_sales_data!$A$2:$A$500,0),MATCH(resource!BB$2,INDIRECT("day_wise_sales_data!$B$1:$BZ$1"),0)),0)</f>
        <v>2595.02</v>
      </c>
      <c r="BC262" s="3">
        <f ca="1">IFERROR(INDEX(INDIRECT("day_wise_sales_data!$B$2:$BZ$599"),MATCH(resource!$CC262,day_wise_sales_data!$A$2:$A$500,0),MATCH(resource!BC$2,INDIRECT("day_wise_sales_data!$B$1:$BZ$1"),0)),0)</f>
        <v>0</v>
      </c>
      <c r="BD262" s="3">
        <f ca="1">IFERROR(INDEX(INDIRECT("day_wise_sales_data!$B$2:$BZ$599"),MATCH(resource!$CC262,day_wise_sales_data!$A$2:$A$500,0),MATCH(resource!BD$2,INDIRECT("day_wise_sales_data!$B$1:$BZ$1"),0)),0)</f>
        <v>2656.06</v>
      </c>
      <c r="BE262" s="3">
        <f ca="1">IFERROR(INDEX(INDIRECT("day_wise_sales_data!$B$2:$BZ$599"),MATCH(resource!$CC262,day_wise_sales_data!$A$2:$A$500,0),MATCH(resource!BE$2,INDIRECT("day_wise_sales_data!$B$1:$BZ$1"),0)),0)</f>
        <v>0</v>
      </c>
      <c r="BF262" s="3">
        <f ca="1">IFERROR(INDEX(INDIRECT("day_wise_sales_data!$B$2:$BZ$599"),MATCH(resource!$CC262,day_wise_sales_data!$A$2:$A$500,0),MATCH(resource!BF$2,INDIRECT("day_wise_sales_data!$B$1:$BZ$1"),0)),0)</f>
        <v>0</v>
      </c>
      <c r="BG262" s="3">
        <f ca="1">IFERROR(INDEX(INDIRECT("day_wise_sales_data!$B$2:$BZ$599"),MATCH(resource!$CC262,day_wise_sales_data!$A$2:$A$500,0),MATCH(resource!BG$2,INDIRECT("day_wise_sales_data!$B$1:$BZ$1"),0)),0)</f>
        <v>494.26</v>
      </c>
      <c r="BH262" s="3">
        <f ca="1">IFERROR(INDEX(INDIRECT("day_wise_sales_data!$B$2:$BZ$599"),MATCH(resource!$CC262,day_wise_sales_data!$A$2:$A$500,0),MATCH(resource!BH$2,INDIRECT("day_wise_sales_data!$B$1:$BZ$1"),0)),0)</f>
        <v>0</v>
      </c>
      <c r="BI262" s="3">
        <f ca="1">IFERROR(INDEX(INDIRECT("day_wise_sales_data!$B$2:$BZ$599"),MATCH(resource!$CC262,day_wise_sales_data!$A$2:$A$500,0),MATCH(resource!BI$2,INDIRECT("day_wise_sales_data!$B$1:$BZ$1"),0)),0)</f>
        <v>530.14</v>
      </c>
      <c r="BJ262" s="3">
        <f ca="1">IFERROR(INDEX(INDIRECT("day_wise_sales_data!$B$2:$BZ$599"),MATCH(resource!$CC262,day_wise_sales_data!$A$2:$A$500,0),MATCH(resource!BJ$2,INDIRECT("day_wise_sales_data!$B$1:$BZ$1"),0)),0)</f>
        <v>0</v>
      </c>
      <c r="BK262" s="3">
        <f ca="1">IFERROR(INDEX(INDIRECT("day_wise_sales_data!$B$2:$BZ$599"),MATCH(resource!$CC262,day_wise_sales_data!$A$2:$A$500,0),MATCH(resource!BK$2,INDIRECT("day_wise_sales_data!$B$1:$BZ$1"),0)),0)</f>
        <v>19294.71</v>
      </c>
      <c r="BL262" s="3">
        <f ca="1">IFERROR(INDEX(INDIRECT("day_wise_sales_data!$B$2:$BZ$599"),MATCH(resource!$CC262,day_wise_sales_data!$A$2:$A$500,0),MATCH(resource!BL$2,INDIRECT("day_wise_sales_data!$B$1:$BZ$1"),0)),0)</f>
        <v>4677.7299999999996</v>
      </c>
      <c r="BM262" s="3">
        <f ca="1">IFERROR(INDEX(INDIRECT("day_wise_sales_data!$B$2:$BZ$599"),MATCH(resource!$CC262,day_wise_sales_data!$A$2:$A$500,0),MATCH(resource!BM$2,INDIRECT("day_wise_sales_data!$B$1:$BZ$1"),0)),0)</f>
        <v>1643.42</v>
      </c>
      <c r="BN262" s="3">
        <f ca="1">IFERROR(INDEX(INDIRECT("day_wise_sales_data!$B$2:$BZ$599"),MATCH(resource!$CC262,day_wise_sales_data!$A$2:$A$500,0),MATCH(resource!BN$2,INDIRECT("day_wise_sales_data!$B$1:$BZ$1"),0)),0)</f>
        <v>-252.03</v>
      </c>
      <c r="BO262" s="3">
        <f ca="1">IFERROR(INDEX(INDIRECT("day_wise_sales_data!$B$2:$BZ$599"),MATCH(resource!$CC262,day_wise_sales_data!$A$2:$A$500,0),MATCH(resource!BO$2,INDIRECT("day_wise_sales_data!$B$1:$BZ$1"),0)),0)</f>
        <v>0</v>
      </c>
      <c r="BP262" s="3">
        <f ca="1">IFERROR(INDEX(INDIRECT("day_wise_sales_data!$B$2:$BZ$599"),MATCH(resource!$CC262,day_wise_sales_data!$A$2:$A$500,0),MATCH(resource!BP$2,INDIRECT("day_wise_sales_data!$B$1:$BZ$1"),0)),0)</f>
        <v>6679.95</v>
      </c>
      <c r="BQ262" s="3">
        <f ca="1">IFERROR(INDEX(INDIRECT("day_wise_sales_data!$B$2:$BZ$599"),MATCH(resource!$CC262,day_wise_sales_data!$A$2:$A$500,0),MATCH(resource!BQ$2,INDIRECT("day_wise_sales_data!$B$1:$BZ$1"),0)),0)</f>
        <v>0</v>
      </c>
      <c r="BR262" s="3">
        <f ca="1">IFERROR(INDEX(INDIRECT("day_wise_sales_data!$B$2:$BZ$599"),MATCH(resource!$CC262,day_wise_sales_data!$A$2:$A$500,0),MATCH(resource!BR$2,INDIRECT("day_wise_sales_data!$B$1:$BZ$1"),0)),0)</f>
        <v>6449.95</v>
      </c>
      <c r="BS262" s="3">
        <f ca="1">IFERROR(INDEX(INDIRECT("day_wise_sales_data!$B$2:$BZ$599"),MATCH(resource!$CC262,day_wise_sales_data!$A$2:$A$500,0),MATCH(resource!BS$2,INDIRECT("day_wise_sales_data!$B$1:$BZ$1"),0)),0)</f>
        <v>3563</v>
      </c>
      <c r="BT262" s="3">
        <f ca="1">IFERROR(INDEX(INDIRECT("day_wise_sales_data!$B$2:$BZ$599"),MATCH(resource!$CC262,day_wise_sales_data!$A$2:$A$500,0),MATCH(resource!BT$2,INDIRECT("day_wise_sales_data!$B$1:$BZ$1"),0)),0)</f>
        <v>8107.29</v>
      </c>
      <c r="BU262" s="3">
        <f ca="1">IFERROR(INDEX(INDIRECT("day_wise_sales_data!$B$2:$BZ$599"),MATCH(resource!$CC262,day_wise_sales_data!$A$2:$A$500,0),MATCH(resource!BU$2,INDIRECT("day_wise_sales_data!$B$1:$BZ$1"),0)),0)</f>
        <v>12435.31</v>
      </c>
      <c r="BV262" s="3">
        <f ca="1">IFERROR(INDEX(INDIRECT("day_wise_sales_data!$B$2:$BZ$599"),MATCH(resource!$CC262,day_wise_sales_data!$A$2:$A$500,0),MATCH(resource!BV$2,INDIRECT("day_wise_sales_data!$B$1:$BZ$1"),0)),0)</f>
        <v>4699.3900000000003</v>
      </c>
      <c r="BW262" s="3">
        <f ca="1">IFERROR(INDEX(INDIRECT("day_wise_sales_data!$B$2:$BZ$599"),MATCH(resource!$CC262,day_wise_sales_data!$A$2:$A$500,0),MATCH(resource!BW$2,INDIRECT("day_wise_sales_data!$B$1:$BZ$1"),0)),0)</f>
        <v>1865.74</v>
      </c>
      <c r="BX262" s="3">
        <f ca="1">IFERROR(INDEX(INDIRECT("day_wise_sales_data!$B$2:$BZ$599"),MATCH(resource!$CC262,day_wise_sales_data!$A$2:$A$500,0),MATCH(resource!BX$2,INDIRECT("day_wise_sales_data!$B$1:$BZ$1"),0)),0)</f>
        <v>0</v>
      </c>
      <c r="BY262" s="3">
        <f ca="1">IFERROR(INDEX(INDIRECT("day_wise_sales_data!$B$2:$BZ$599"),MATCH(resource!$CC262,day_wise_sales_data!$A$2:$A$500,0),MATCH(resource!BY$2,INDIRECT("day_wise_sales_data!$B$1:$BZ$1"),0)),0)</f>
        <v>4416.01</v>
      </c>
      <c r="BZ262" s="3">
        <f ca="1">IFERROR(INDEX(INDIRECT("day_wise_sales_data!$B$2:$BZ$599"),MATCH(resource!$CC262,day_wise_sales_data!$A$2:$A$500,0),MATCH(resource!BZ$2,INDIRECT("day_wise_sales_data!$B$1:$BZ$1"),0)),0)</f>
        <v>0</v>
      </c>
      <c r="CA262" s="3" t="str">
        <f ca="1">IFERROR(INDEX(INDIRECT("day_wise_sales_data!$B$2:$BZ$599"),MATCH(resource!$CC262,day_wise_sales_data!$A$2:$A$500,0),MATCH(resource!CA$2,INDIRECT("day_wise_sales_data!$B$1:$BZ$1"),0)),0)</f>
        <v>dd</v>
      </c>
      <c r="CC262" s="4" t="str">
        <f>sales_data!H261</f>
        <v>DHK02205</v>
      </c>
      <c r="CD262" s="1">
        <v>260</v>
      </c>
      <c r="CE262" s="1" t="str">
        <f>IF(AQ262=report!$AQ$3,resource!CD262,"")</f>
        <v/>
      </c>
      <c r="CF262" s="5" t="str">
        <f>IFERROR(SMALL($CE$3:$CE$1001,ROWS($CE$3:CE262)),"")</f>
        <v/>
      </c>
      <c r="CH262">
        <f>IFERROR(VLOOKUP($CC262,data_pull!$E$22:$G$700,2,0),0)</f>
        <v>79128.05</v>
      </c>
      <c r="CI262" s="1">
        <f t="shared" si="97"/>
        <v>154</v>
      </c>
      <c r="CJ262" s="1">
        <f t="shared" si="96"/>
        <v>0</v>
      </c>
      <c r="CK262" s="1" t="s">
        <v>1570</v>
      </c>
      <c r="CL262" s="1">
        <f t="shared" si="98"/>
        <v>111</v>
      </c>
      <c r="CM262" s="1" t="str">
        <f>IFERROR(VLOOKUP($CK262,stock_data!$B$3:$W$612,2,0),0)</f>
        <v>NODEPRESS CAPSULE 20 MG</v>
      </c>
      <c r="CN262" s="1" t="str">
        <f>IFERROR(VLOOKUP($CK262,stock_data!$B$3:$W$612,4,0),0)</f>
        <v>5x10's</v>
      </c>
      <c r="CO262" s="1">
        <f>IFERROR(VLOOKUP($CK262,stock_data!$B$3:$W$612,5,0),0)</f>
        <v>110</v>
      </c>
      <c r="CP262" s="3">
        <f t="shared" si="99"/>
        <v>0</v>
      </c>
      <c r="CQ262" s="3">
        <f t="shared" si="100"/>
        <v>0</v>
      </c>
      <c r="CR262" s="1">
        <f>IFERROR(VLOOKUP($CK262,stock_data!$B$3:$W$612,6,0),0)</f>
        <v>0</v>
      </c>
      <c r="CS262" s="1">
        <f>IFERROR(VLOOKUP($CK262,stock_data!$B$3:$W$612,7,0),0)</f>
        <v>0</v>
      </c>
      <c r="CT262" s="1">
        <f>IFERROR(VLOOKUP($CK262,stock_data!$B$3:$W$612,8,0),0)</f>
        <v>0</v>
      </c>
      <c r="CU262" s="1">
        <f>IFERROR(VLOOKUP($CK262,stock_data!$B$3:$W$612,9,0),0)</f>
        <v>0</v>
      </c>
      <c r="CV262" s="1">
        <f>IFERROR(VLOOKUP($CK262,stock_data!$B$3:$W$612,10,0),0)</f>
        <v>0</v>
      </c>
      <c r="CW262" s="1">
        <f>IFERROR(VLOOKUP($CK262,stock_data!$B$3:$W$612,11,0),0)</f>
        <v>0</v>
      </c>
      <c r="CX262" s="1">
        <f>IFERROR(VLOOKUP($CK262,stock_data!$B$3:$W$612,12,0),0)</f>
        <v>0</v>
      </c>
      <c r="CY262" s="1">
        <f>IFERROR(VLOOKUP($CK262,stock_data!$B$3:$W$612,13,0),0)</f>
        <v>0</v>
      </c>
      <c r="CZ262" s="1">
        <f>IFERROR(VLOOKUP($CK262,stock_data!$B$3:$W$612,14,0),0)</f>
        <v>0</v>
      </c>
      <c r="DA262" s="1">
        <f>IFERROR(VLOOKUP($CK262,stock_data!$B$3:$W$612,15,0),0)</f>
        <v>0</v>
      </c>
      <c r="DB262" s="1">
        <f>IFERROR(VLOOKUP($CK262,stock_data!$B$3:$W$612,16,0),0)</f>
        <v>0</v>
      </c>
      <c r="DC262" s="1">
        <f>IFERROR(VLOOKUP($CK262,stock_data!$B$3:$W$612,17,0),0)</f>
        <v>0</v>
      </c>
      <c r="DD262" s="1">
        <f>IFERROR(VLOOKUP($CK262,stock_data!$B$3:$W$612,18,0),0)</f>
        <v>0</v>
      </c>
      <c r="DE262" s="1">
        <f>IFERROR(VLOOKUP($CK262,stock_data!$B$3:$W$612,19,0),0)</f>
        <v>0</v>
      </c>
      <c r="DF262" s="1">
        <f>IFERROR(VLOOKUP($CK262,stock_data!$B$3:$W$612,20,0),0)</f>
        <v>0</v>
      </c>
      <c r="DG262" s="1">
        <f>IFERROR(VLOOKUP($CK262,stock_data!$B$3:$W$612,21,0),0)</f>
        <v>0</v>
      </c>
      <c r="DH262" s="1">
        <f>IFERROR(VLOOKUP($CK262,stock_data!$B$3:$W$612,22,0),0)</f>
        <v>0</v>
      </c>
      <c r="DI262" s="1">
        <f t="shared" si="101"/>
        <v>0</v>
      </c>
      <c r="DJ262" s="1">
        <f t="shared" si="102"/>
        <v>0</v>
      </c>
      <c r="DK262" s="3">
        <f>IFERROR(INDEX(COD_SALES!$B$5:$Z$500,MATCH(resource!$CC262,COD_SALES!$A$5:$A$500,0),MATCH(resource!DK$2,COD_SALES!$B$4:$Z$4,0)),"")</f>
        <v>0</v>
      </c>
      <c r="DL262" s="3">
        <f>IFERROR(INDEX(COD_SALES!$B$5:$Z$500,MATCH(resource!$CC262,COD_SALES!$A$5:$A$500,0),MATCH(resource!DL$2,COD_SALES!$B$4:$Z$4,0)),"")</f>
        <v>4</v>
      </c>
      <c r="DM262" s="3">
        <f>IFERROR(INDEX(COD_SALES!$B$5:$Z$500,MATCH(resource!$CC262,COD_SALES!$A$5:$A$500,0),MATCH(resource!DM$2,COD_SALES!$B$4:$Z$4,0)),"")</f>
        <v>7</v>
      </c>
      <c r="DN262" s="3" t="str">
        <f>IFERROR(INDEX(COD_SALES!$B$5:$Z$500,MATCH(resource!$CC262,COD_SALES!$A$5:$A$500,0),MATCH(resource!DN$2,COD_SALES!$B$4:$Z$4,0)),"")</f>
        <v/>
      </c>
      <c r="DO262" s="3">
        <f>IFERROR(INDEX(COD_SALES!$B$5:$Z$500,MATCH(resource!$CC262,COD_SALES!$A$5:$A$500,0),MATCH(resource!DO$2,COD_SALES!$B$4:$Z$4,0)),"")</f>
        <v>0</v>
      </c>
      <c r="DP262" s="3">
        <f>IFERROR(INDEX(COD_SALES!$B$5:$Z$500,MATCH(resource!$CC262,COD_SALES!$A$5:$A$500,0),MATCH(resource!DP$2,COD_SALES!$B$4:$Z$4,0)),"")</f>
        <v>0</v>
      </c>
      <c r="DQ262" s="3" t="str">
        <f>IFERROR(INDEX(COD_SALES!$B$5:$Z$500,MATCH(resource!$CC262,COD_SALES!$A$5:$A$500,0),MATCH(resource!DQ$2,COD_SALES!$B$4:$Z$4,0)),"")</f>
        <v/>
      </c>
      <c r="DR262" s="3">
        <f>IFERROR(INDEX(COD_SALES!$B$5:$Z$500,MATCH(resource!$CC262,COD_SALES!$A$5:$A$500,0),MATCH(resource!DR$2,COD_SALES!$B$4:$Z$4,0)),"")</f>
        <v>1</v>
      </c>
      <c r="DS262" s="3">
        <f>IFERROR(INDEX(COD_SALES!$B$5:$Z$500,MATCH(resource!$CC262,COD_SALES!$A$5:$A$500,0),MATCH(resource!DS$2,COD_SALES!$B$4:$Z$4,0)),"")</f>
        <v>52</v>
      </c>
      <c r="DT262" s="3">
        <f>IFERROR(INDEX(COD_SALES!$B$5:$Z$500,MATCH(resource!$CC262,COD_SALES!$A$5:$A$500,0),MATCH(resource!DT$2,COD_SALES!$B$4:$Z$4,0)),"")</f>
        <v>1</v>
      </c>
      <c r="DU262" s="3">
        <f>IFERROR(INDEX(COD_SALES!$B$5:$Z$500,MATCH(resource!$CC262,COD_SALES!$A$5:$A$500,0),MATCH(resource!DU$2,COD_SALES!$B$4:$Z$4,0)),"")</f>
        <v>0</v>
      </c>
      <c r="DV262" s="3">
        <f>IFERROR(INDEX(COD_SALES!$B$5:$Z$500,MATCH(resource!$CC262,COD_SALES!$A$5:$A$500,0),MATCH(resource!DV$2,COD_SALES!$B$4:$Z$4,0)),"")</f>
        <v>0</v>
      </c>
      <c r="DW262" s="3">
        <f>IFERROR(INDEX(COD_SALES!$B$5:$Z$500,MATCH(resource!$CC262,COD_SALES!$A$5:$A$500,0),MATCH(resource!DW$2,COD_SALES!$B$4:$Z$4,0)),"")</f>
        <v>13</v>
      </c>
      <c r="DX262" s="3">
        <f>IFERROR(INDEX(COD_SALES!$B$5:$Z$500,MATCH(resource!$CC262,COD_SALES!$A$5:$A$500,0),MATCH(resource!DX$2,COD_SALES!$B$4:$Z$4,0)),"")</f>
        <v>4</v>
      </c>
      <c r="DY262" s="3">
        <f>IFERROR(INDEX(COD_SALES!$B$5:$Z$500,MATCH(resource!$CC262,COD_SALES!$A$5:$A$500,0),MATCH(resource!DY$2,COD_SALES!$B$4:$Z$4,0)),"")</f>
        <v>0</v>
      </c>
      <c r="DZ262" s="3">
        <f>IFERROR(INDEX(COD_SALES!$B$5:$Z$500,MATCH(resource!$CC262,COD_SALES!$A$5:$A$500,0),MATCH(resource!DZ$2,COD_SALES!$B$4:$Z$4,0)),"")</f>
        <v>0</v>
      </c>
      <c r="EA262" s="3">
        <f>IFERROR(INDEX(COD_SALES!$B$5:$Z$500,MATCH(resource!$CC262,COD_SALES!$A$5:$A$500,0),MATCH(resource!EA$2,COD_SALES!$B$4:$Z$4,0)),"")</f>
        <v>3</v>
      </c>
      <c r="EB262" s="3">
        <f t="shared" si="103"/>
        <v>21319.880000000005</v>
      </c>
      <c r="ED262" s="3">
        <f>IFERROR(VLOOKUP($CK262,depot_prod_sales!$B$5:$S$200,3,0),0)</f>
        <v>0</v>
      </c>
      <c r="EE262" s="3">
        <f>IFERROR(VLOOKUP($CK262,depot_prod_sales!$B$5:$S$200,4,0),0)</f>
        <v>0</v>
      </c>
      <c r="EF262" s="3">
        <f>IFERROR(VLOOKUP($CK262,depot_prod_sales!$B$5:$S$200,5,0),0)</f>
        <v>0</v>
      </c>
      <c r="EG262" s="3">
        <f>IFERROR(VLOOKUP($CK262,depot_prod_sales!$B$5:$S$200,6,0),0)</f>
        <v>0</v>
      </c>
      <c r="EH262" s="3">
        <f>IFERROR(VLOOKUP($CK262,depot_prod_sales!$B$5:$S$200,7,0),0)</f>
        <v>0</v>
      </c>
      <c r="EI262" s="3">
        <f>IFERROR(VLOOKUP($CK262,depot_prod_sales!$B$5:$S$200,8,0),0)</f>
        <v>0</v>
      </c>
      <c r="EJ262" s="3">
        <f>IFERROR(VLOOKUP($CK262,depot_prod_sales!$B$5:$S$200,9,0),0)</f>
        <v>0</v>
      </c>
      <c r="EK262" s="3">
        <f>IFERROR(VLOOKUP($CK262,depot_prod_sales!$B$5:$S$200,10,0),0)</f>
        <v>0</v>
      </c>
      <c r="EL262" s="3">
        <f>IFERROR(VLOOKUP($CK262,depot_prod_sales!$B$5:$S$200,11,0),0)</f>
        <v>0</v>
      </c>
      <c r="EM262" s="3">
        <f>IFERROR(VLOOKUP($CK262,depot_prod_sales!$B$5:$S$200,12,0),0)</f>
        <v>0</v>
      </c>
      <c r="EN262" s="3">
        <f>IFERROR(VLOOKUP($CK262,depot_prod_sales!$B$5:$S$200,13,0),0)</f>
        <v>0</v>
      </c>
      <c r="EO262" s="3">
        <f>IFERROR(VLOOKUP($CK262,depot_prod_sales!$B$5:$S$200,14,0),0)</f>
        <v>0</v>
      </c>
      <c r="EP262" s="3">
        <f>IFERROR(VLOOKUP($CK262,depot_prod_sales!$B$5:$S$200,15,0),0)</f>
        <v>0</v>
      </c>
      <c r="EQ262" s="3">
        <f>IFERROR(VLOOKUP($CK262,depot_prod_sales!$B$5:$S$200,16,0),0)</f>
        <v>0</v>
      </c>
      <c r="ER262" s="3">
        <f>IFERROR(VLOOKUP($CK262,depot_prod_sales!$B$5:$S$200,17,0),0)</f>
        <v>0</v>
      </c>
      <c r="ES262" s="3">
        <f>IFERROR(VLOOKUP($CK262,depot_prod_sales!$B$5:$S$200,18,0),0)</f>
        <v>0</v>
      </c>
      <c r="ET262" s="116">
        <f t="shared" si="104"/>
        <v>0</v>
      </c>
      <c r="EU262" s="116">
        <f t="shared" si="105"/>
        <v>0</v>
      </c>
      <c r="EW262" s="3">
        <f>IFERROR(VLOOKUP(CC262,data_pull!$AO$25:$AR$546,2,0),0)</f>
        <v>24</v>
      </c>
      <c r="EX262" s="1">
        <f>IFERROR(VLOOKUP(CC262,data_pull!$AO$25:$AR$546,4,0),0)</f>
        <v>170000</v>
      </c>
    </row>
    <row r="263" spans="13:154" x14ac:dyDescent="0.25"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4" t="str">
        <f>sales_data!B262</f>
        <v>Saiful Islam</v>
      </c>
      <c r="AR263" s="4" t="str">
        <f>sales_data!C262</f>
        <v>Sheikh Md. Kamruzzaman</v>
      </c>
      <c r="AS263" s="5" t="str">
        <f t="shared" si="95"/>
        <v/>
      </c>
      <c r="AT263" s="4" t="str">
        <f>sales_data!I262</f>
        <v>Manindra Chandra Das</v>
      </c>
      <c r="AU263" s="4" t="str">
        <f>sales_data!W262</f>
        <v>Badda Gen (Pb)</v>
      </c>
      <c r="AV263" s="1">
        <f>sales_data!N262</f>
        <v>51976.62</v>
      </c>
      <c r="AW263" s="1">
        <f>sales_data!P262</f>
        <v>24</v>
      </c>
      <c r="AX263" s="3">
        <f ca="1">IFERROR(INDEX(INDIRECT("day_wise_sales_data!$B$2:$BZ$599"),MATCH(resource!$CC263,day_wise_sales_data!$A$2:$A$500,0),MATCH(resource!AX$2,INDIRECT("day_wise_sales_data!$B$1:$BZ$1"),0)),0)</f>
        <v>0</v>
      </c>
      <c r="AY263" s="3">
        <f ca="1">IFERROR(INDEX(INDIRECT("day_wise_sales_data!$B$2:$BZ$599"),MATCH(resource!$CC263,day_wise_sales_data!$A$2:$A$500,0),MATCH(resource!AY$2,INDIRECT("day_wise_sales_data!$B$1:$BZ$1"),0)),0)</f>
        <v>0</v>
      </c>
      <c r="AZ263" s="3">
        <f ca="1">IFERROR(INDEX(INDIRECT("day_wise_sales_data!$B$2:$BZ$599"),MATCH(resource!$CC263,day_wise_sales_data!$A$2:$A$500,0),MATCH(resource!AZ$2,INDIRECT("day_wise_sales_data!$B$1:$BZ$1"),0)),0)</f>
        <v>0</v>
      </c>
      <c r="BA263" s="3">
        <f ca="1">IFERROR(INDEX(INDIRECT("day_wise_sales_data!$B$2:$BZ$599"),MATCH(resource!$CC263,day_wise_sales_data!$A$2:$A$500,0),MATCH(resource!BA$2,INDIRECT("day_wise_sales_data!$B$1:$BZ$1"),0)),0)</f>
        <v>0</v>
      </c>
      <c r="BB263" s="3">
        <f ca="1">IFERROR(INDEX(INDIRECT("day_wise_sales_data!$B$2:$BZ$599"),MATCH(resource!$CC263,day_wise_sales_data!$A$2:$A$500,0),MATCH(resource!BB$2,INDIRECT("day_wise_sales_data!$B$1:$BZ$1"),0)),0)</f>
        <v>2877.19</v>
      </c>
      <c r="BC263" s="3">
        <f ca="1">IFERROR(INDEX(INDIRECT("day_wise_sales_data!$B$2:$BZ$599"),MATCH(resource!$CC263,day_wise_sales_data!$A$2:$A$500,0),MATCH(resource!BC$2,INDIRECT("day_wise_sales_data!$B$1:$BZ$1"),0)),0)</f>
        <v>0</v>
      </c>
      <c r="BD263" s="3">
        <f ca="1">IFERROR(INDEX(INDIRECT("day_wise_sales_data!$B$2:$BZ$599"),MATCH(resource!$CC263,day_wise_sales_data!$A$2:$A$500,0),MATCH(resource!BD$2,INDIRECT("day_wise_sales_data!$B$1:$BZ$1"),0)),0)</f>
        <v>1650.06</v>
      </c>
      <c r="BE263" s="3">
        <f ca="1">IFERROR(INDEX(INDIRECT("day_wise_sales_data!$B$2:$BZ$599"),MATCH(resource!$CC263,day_wise_sales_data!$A$2:$A$500,0),MATCH(resource!BE$2,INDIRECT("day_wise_sales_data!$B$1:$BZ$1"),0)),0)</f>
        <v>0</v>
      </c>
      <c r="BF263" s="3">
        <f ca="1">IFERROR(INDEX(INDIRECT("day_wise_sales_data!$B$2:$BZ$599"),MATCH(resource!$CC263,day_wise_sales_data!$A$2:$A$500,0),MATCH(resource!BF$2,INDIRECT("day_wise_sales_data!$B$1:$BZ$1"),0)),0)</f>
        <v>706.12</v>
      </c>
      <c r="BG263" s="3">
        <f ca="1">IFERROR(INDEX(INDIRECT("day_wise_sales_data!$B$2:$BZ$599"),MATCH(resource!$CC263,day_wise_sales_data!$A$2:$A$500,0),MATCH(resource!BG$2,INDIRECT("day_wise_sales_data!$B$1:$BZ$1"),0)),0)</f>
        <v>0</v>
      </c>
      <c r="BH263" s="3">
        <f ca="1">IFERROR(INDEX(INDIRECT("day_wise_sales_data!$B$2:$BZ$599"),MATCH(resource!$CC263,day_wise_sales_data!$A$2:$A$500,0),MATCH(resource!BH$2,INDIRECT("day_wise_sales_data!$B$1:$BZ$1"),0)),0)</f>
        <v>844.86</v>
      </c>
      <c r="BI263" s="3">
        <f ca="1">IFERROR(INDEX(INDIRECT("day_wise_sales_data!$B$2:$BZ$599"),MATCH(resource!$CC263,day_wise_sales_data!$A$2:$A$500,0),MATCH(resource!BI$2,INDIRECT("day_wise_sales_data!$B$1:$BZ$1"),0)),0)</f>
        <v>1056.07</v>
      </c>
      <c r="BJ263" s="3">
        <f ca="1">IFERROR(INDEX(INDIRECT("day_wise_sales_data!$B$2:$BZ$599"),MATCH(resource!$CC263,day_wise_sales_data!$A$2:$A$500,0),MATCH(resource!BJ$2,INDIRECT("day_wise_sales_data!$B$1:$BZ$1"),0)),0)</f>
        <v>0</v>
      </c>
      <c r="BK263" s="3">
        <f ca="1">IFERROR(INDEX(INDIRECT("day_wise_sales_data!$B$2:$BZ$599"),MATCH(resource!$CC263,day_wise_sales_data!$A$2:$A$500,0),MATCH(resource!BK$2,INDIRECT("day_wise_sales_data!$B$1:$BZ$1"),0)),0)</f>
        <v>3260.36</v>
      </c>
      <c r="BL263" s="3">
        <f ca="1">IFERROR(INDEX(INDIRECT("day_wise_sales_data!$B$2:$BZ$599"),MATCH(resource!$CC263,day_wise_sales_data!$A$2:$A$500,0),MATCH(resource!BL$2,INDIRECT("day_wise_sales_data!$B$1:$BZ$1"),0)),0)</f>
        <v>3383.99</v>
      </c>
      <c r="BM263" s="3">
        <f ca="1">IFERROR(INDEX(INDIRECT("day_wise_sales_data!$B$2:$BZ$599"),MATCH(resource!$CC263,day_wise_sales_data!$A$2:$A$500,0),MATCH(resource!BM$2,INDIRECT("day_wise_sales_data!$B$1:$BZ$1"),0)),0)</f>
        <v>2789.38</v>
      </c>
      <c r="BN263" s="3">
        <f ca="1">IFERROR(INDEX(INDIRECT("day_wise_sales_data!$B$2:$BZ$599"),MATCH(resource!$CC263,day_wise_sales_data!$A$2:$A$500,0),MATCH(resource!BN$2,INDIRECT("day_wise_sales_data!$B$1:$BZ$1"),0)),0)</f>
        <v>2288.98</v>
      </c>
      <c r="BO263" s="3">
        <f ca="1">IFERROR(INDEX(INDIRECT("day_wise_sales_data!$B$2:$BZ$599"),MATCH(resource!$CC263,day_wise_sales_data!$A$2:$A$500,0),MATCH(resource!BO$2,INDIRECT("day_wise_sales_data!$B$1:$BZ$1"),0)),0)</f>
        <v>1926.15</v>
      </c>
      <c r="BP263" s="3">
        <f ca="1">IFERROR(INDEX(INDIRECT("day_wise_sales_data!$B$2:$BZ$599"),MATCH(resource!$CC263,day_wise_sales_data!$A$2:$A$500,0),MATCH(resource!BP$2,INDIRECT("day_wise_sales_data!$B$1:$BZ$1"),0)),0)</f>
        <v>4957.96</v>
      </c>
      <c r="BQ263" s="3">
        <f ca="1">IFERROR(INDEX(INDIRECT("day_wise_sales_data!$B$2:$BZ$599"),MATCH(resource!$CC263,day_wise_sales_data!$A$2:$A$500,0),MATCH(resource!BQ$2,INDIRECT("day_wise_sales_data!$B$1:$BZ$1"),0)),0)</f>
        <v>0</v>
      </c>
      <c r="BR263" s="3">
        <f ca="1">IFERROR(INDEX(INDIRECT("day_wise_sales_data!$B$2:$BZ$599"),MATCH(resource!$CC263,day_wise_sales_data!$A$2:$A$500,0),MATCH(resource!BR$2,INDIRECT("day_wise_sales_data!$B$1:$BZ$1"),0)),0)</f>
        <v>0</v>
      </c>
      <c r="BS263" s="3">
        <f ca="1">IFERROR(INDEX(INDIRECT("day_wise_sales_data!$B$2:$BZ$599"),MATCH(resource!$CC263,day_wise_sales_data!$A$2:$A$500,0),MATCH(resource!BS$2,INDIRECT("day_wise_sales_data!$B$1:$BZ$1"),0)),0)</f>
        <v>1060.29</v>
      </c>
      <c r="BT263" s="3">
        <f ca="1">IFERROR(INDEX(INDIRECT("day_wise_sales_data!$B$2:$BZ$599"),MATCH(resource!$CC263,day_wise_sales_data!$A$2:$A$500,0),MATCH(resource!BT$2,INDIRECT("day_wise_sales_data!$B$1:$BZ$1"),0)),0)</f>
        <v>1689.72</v>
      </c>
      <c r="BU263" s="3">
        <f ca="1">IFERROR(INDEX(INDIRECT("day_wise_sales_data!$B$2:$BZ$599"),MATCH(resource!$CC263,day_wise_sales_data!$A$2:$A$500,0),MATCH(resource!BU$2,INDIRECT("day_wise_sales_data!$B$1:$BZ$1"),0)),0)</f>
        <v>11463.15</v>
      </c>
      <c r="BV263" s="3">
        <f ca="1">IFERROR(INDEX(INDIRECT("day_wise_sales_data!$B$2:$BZ$599"),MATCH(resource!$CC263,day_wise_sales_data!$A$2:$A$500,0),MATCH(resource!BV$2,INDIRECT("day_wise_sales_data!$B$1:$BZ$1"),0)),0)</f>
        <v>0</v>
      </c>
      <c r="BW263" s="3">
        <f ca="1">IFERROR(INDEX(INDIRECT("day_wise_sales_data!$B$2:$BZ$599"),MATCH(resource!$CC263,day_wise_sales_data!$A$2:$A$500,0),MATCH(resource!BW$2,INDIRECT("day_wise_sales_data!$B$1:$BZ$1"),0)),0)</f>
        <v>5706.99</v>
      </c>
      <c r="BX263" s="3">
        <f ca="1">IFERROR(INDEX(INDIRECT("day_wise_sales_data!$B$2:$BZ$599"),MATCH(resource!$CC263,day_wise_sales_data!$A$2:$A$500,0),MATCH(resource!BX$2,INDIRECT("day_wise_sales_data!$B$1:$BZ$1"),0)),0)</f>
        <v>0</v>
      </c>
      <c r="BY263" s="3">
        <f ca="1">IFERROR(INDEX(INDIRECT("day_wise_sales_data!$B$2:$BZ$599"),MATCH(resource!$CC263,day_wise_sales_data!$A$2:$A$500,0),MATCH(resource!BY$2,INDIRECT("day_wise_sales_data!$B$1:$BZ$1"),0)),0)</f>
        <v>9280.7900000000009</v>
      </c>
      <c r="BZ263" s="3">
        <f ca="1">IFERROR(INDEX(INDIRECT("day_wise_sales_data!$B$2:$BZ$599"),MATCH(resource!$CC263,day_wise_sales_data!$A$2:$A$500,0),MATCH(resource!BZ$2,INDIRECT("day_wise_sales_data!$B$1:$BZ$1"),0)),0)</f>
        <v>0</v>
      </c>
      <c r="CA263" s="3" t="str">
        <f ca="1">IFERROR(INDEX(INDIRECT("day_wise_sales_data!$B$2:$BZ$599"),MATCH(resource!$CC263,day_wise_sales_data!$A$2:$A$500,0),MATCH(resource!CA$2,INDIRECT("day_wise_sales_data!$B$1:$BZ$1"),0)),0)</f>
        <v>dd</v>
      </c>
      <c r="CC263" s="4" t="str">
        <f>sales_data!H262</f>
        <v>DHK02176</v>
      </c>
      <c r="CD263" s="1">
        <v>261</v>
      </c>
      <c r="CE263" s="1" t="str">
        <f>IF(AQ263=report!$AQ$3,resource!CD263,"")</f>
        <v/>
      </c>
      <c r="CF263" s="5" t="str">
        <f>IFERROR(SMALL($CE$3:$CE$1001,ROWS($CE$3:CE263)),"")</f>
        <v/>
      </c>
      <c r="CH263">
        <f>IFERROR(VLOOKUP($CC263,data_pull!$E$22:$G$700,2,0),0)</f>
        <v>51976.62</v>
      </c>
      <c r="CI263" s="1">
        <f t="shared" si="97"/>
        <v>62</v>
      </c>
      <c r="CJ263" s="1">
        <f t="shared" si="96"/>
        <v>0</v>
      </c>
      <c r="CK263" s="1" t="s">
        <v>1573</v>
      </c>
      <c r="CL263" s="1">
        <f t="shared" si="98"/>
        <v>111</v>
      </c>
      <c r="CM263" s="1" t="str">
        <f>IFERROR(VLOOKUP($CK263,stock_data!$B$3:$W$612,2,0),0)</f>
        <v>NODEPRESS CAPSULE-20mg</v>
      </c>
      <c r="CN263" s="1" t="str">
        <f>IFERROR(VLOOKUP($CK263,stock_data!$B$3:$W$612,4,0),0)</f>
        <v>5x10's</v>
      </c>
      <c r="CO263" s="1">
        <f>IFERROR(VLOOKUP($CK263,stock_data!$B$3:$W$612,5,0),0)</f>
        <v>114.4</v>
      </c>
      <c r="CP263" s="3">
        <f t="shared" si="99"/>
        <v>0</v>
      </c>
      <c r="CQ263" s="3">
        <f t="shared" si="100"/>
        <v>0</v>
      </c>
      <c r="CR263" s="1">
        <f>IFERROR(VLOOKUP($CK263,stock_data!$B$3:$W$612,6,0),0)</f>
        <v>75</v>
      </c>
      <c r="CS263" s="1">
        <f>IFERROR(VLOOKUP($CK263,stock_data!$B$3:$W$612,7,0),0)</f>
        <v>37</v>
      </c>
      <c r="CT263" s="1">
        <f>IFERROR(VLOOKUP($CK263,stock_data!$B$3:$W$612,8,0),0)</f>
        <v>40</v>
      </c>
      <c r="CU263" s="1">
        <f>IFERROR(VLOOKUP($CK263,stock_data!$B$3:$W$612,9,0),0)</f>
        <v>0</v>
      </c>
      <c r="CV263" s="1">
        <f>IFERROR(VLOOKUP($CK263,stock_data!$B$3:$W$612,10,0),0)</f>
        <v>20</v>
      </c>
      <c r="CW263" s="1">
        <f>IFERROR(VLOOKUP($CK263,stock_data!$B$3:$W$612,11,0),0)</f>
        <v>30</v>
      </c>
      <c r="CX263" s="1">
        <f>IFERROR(VLOOKUP($CK263,stock_data!$B$3:$W$612,12,0),0)</f>
        <v>27</v>
      </c>
      <c r="CY263" s="1">
        <f>IFERROR(VLOOKUP($CK263,stock_data!$B$3:$W$612,13,0),0)</f>
        <v>33</v>
      </c>
      <c r="CZ263" s="1">
        <f>IFERROR(VLOOKUP($CK263,stock_data!$B$3:$W$612,14,0),0)</f>
        <v>43</v>
      </c>
      <c r="DA263" s="1">
        <f>IFERROR(VLOOKUP($CK263,stock_data!$B$3:$W$612,15,0),0)</f>
        <v>28</v>
      </c>
      <c r="DB263" s="1">
        <f>IFERROR(VLOOKUP($CK263,stock_data!$B$3:$W$612,16,0),0)</f>
        <v>20</v>
      </c>
      <c r="DC263" s="1">
        <f>IFERROR(VLOOKUP($CK263,stock_data!$B$3:$W$612,17,0),0)</f>
        <v>0</v>
      </c>
      <c r="DD263" s="1">
        <f>IFERROR(VLOOKUP($CK263,stock_data!$B$3:$W$612,18,0),0)</f>
        <v>47</v>
      </c>
      <c r="DE263" s="1">
        <f>IFERROR(VLOOKUP($CK263,stock_data!$B$3:$W$612,19,0),0)</f>
        <v>23</v>
      </c>
      <c r="DF263" s="1">
        <f>IFERROR(VLOOKUP($CK263,stock_data!$B$3:$W$612,20,0),0)</f>
        <v>45</v>
      </c>
      <c r="DG263" s="1">
        <f>IFERROR(VLOOKUP($CK263,stock_data!$B$3:$W$612,21,0),0)</f>
        <v>25</v>
      </c>
      <c r="DH263" s="1">
        <f>IFERROR(VLOOKUP($CK263,stock_data!$B$3:$W$612,22,0),0)</f>
        <v>0</v>
      </c>
      <c r="DI263" s="1">
        <f t="shared" si="101"/>
        <v>493</v>
      </c>
      <c r="DJ263" s="1">
        <f t="shared" si="102"/>
        <v>56399.200000000004</v>
      </c>
      <c r="DK263" s="3">
        <f>IFERROR(INDEX(COD_SALES!$B$5:$Z$500,MATCH(resource!$CC263,COD_SALES!$A$5:$A$500,0),MATCH(resource!DK$2,COD_SALES!$B$4:$Z$4,0)),"")</f>
        <v>0</v>
      </c>
      <c r="DL263" s="3">
        <f>IFERROR(INDEX(COD_SALES!$B$5:$Z$500,MATCH(resource!$CC263,COD_SALES!$A$5:$A$500,0),MATCH(resource!DL$2,COD_SALES!$B$4:$Z$4,0)),"")</f>
        <v>2</v>
      </c>
      <c r="DM263" s="3">
        <f>IFERROR(INDEX(COD_SALES!$B$5:$Z$500,MATCH(resource!$CC263,COD_SALES!$A$5:$A$500,0),MATCH(resource!DM$2,COD_SALES!$B$4:$Z$4,0)),"")</f>
        <v>1</v>
      </c>
      <c r="DN263" s="3" t="str">
        <f>IFERROR(INDEX(COD_SALES!$B$5:$Z$500,MATCH(resource!$CC263,COD_SALES!$A$5:$A$500,0),MATCH(resource!DN$2,COD_SALES!$B$4:$Z$4,0)),"")</f>
        <v/>
      </c>
      <c r="DO263" s="3">
        <f>IFERROR(INDEX(COD_SALES!$B$5:$Z$500,MATCH(resource!$CC263,COD_SALES!$A$5:$A$500,0),MATCH(resource!DO$2,COD_SALES!$B$4:$Z$4,0)),"")</f>
        <v>0</v>
      </c>
      <c r="DP263" s="3">
        <f>IFERROR(INDEX(COD_SALES!$B$5:$Z$500,MATCH(resource!$CC263,COD_SALES!$A$5:$A$500,0),MATCH(resource!DP$2,COD_SALES!$B$4:$Z$4,0)),"")</f>
        <v>0</v>
      </c>
      <c r="DQ263" s="3" t="str">
        <f>IFERROR(INDEX(COD_SALES!$B$5:$Z$500,MATCH(resource!$CC263,COD_SALES!$A$5:$A$500,0),MATCH(resource!DQ$2,COD_SALES!$B$4:$Z$4,0)),"")</f>
        <v/>
      </c>
      <c r="DR263" s="3">
        <f>IFERROR(INDEX(COD_SALES!$B$5:$Z$500,MATCH(resource!$CC263,COD_SALES!$A$5:$A$500,0),MATCH(resource!DR$2,COD_SALES!$B$4:$Z$4,0)),"")</f>
        <v>20</v>
      </c>
      <c r="DS263" s="3">
        <f>IFERROR(INDEX(COD_SALES!$B$5:$Z$500,MATCH(resource!$CC263,COD_SALES!$A$5:$A$500,0),MATCH(resource!DS$2,COD_SALES!$B$4:$Z$4,0)),"")</f>
        <v>34</v>
      </c>
      <c r="DT263" s="3">
        <f>IFERROR(INDEX(COD_SALES!$B$5:$Z$500,MATCH(resource!$CC263,COD_SALES!$A$5:$A$500,0),MATCH(resource!DT$2,COD_SALES!$B$4:$Z$4,0)),"")</f>
        <v>0</v>
      </c>
      <c r="DU263" s="3">
        <f>IFERROR(INDEX(COD_SALES!$B$5:$Z$500,MATCH(resource!$CC263,COD_SALES!$A$5:$A$500,0),MATCH(resource!DU$2,COD_SALES!$B$4:$Z$4,0)),"")</f>
        <v>4</v>
      </c>
      <c r="DV263" s="3">
        <f>IFERROR(INDEX(COD_SALES!$B$5:$Z$500,MATCH(resource!$CC263,COD_SALES!$A$5:$A$500,0),MATCH(resource!DV$2,COD_SALES!$B$4:$Z$4,0)),"")</f>
        <v>0</v>
      </c>
      <c r="DW263" s="3">
        <f>IFERROR(INDEX(COD_SALES!$B$5:$Z$500,MATCH(resource!$CC263,COD_SALES!$A$5:$A$500,0),MATCH(resource!DW$2,COD_SALES!$B$4:$Z$4,0)),"")</f>
        <v>12</v>
      </c>
      <c r="DX263" s="3">
        <f>IFERROR(INDEX(COD_SALES!$B$5:$Z$500,MATCH(resource!$CC263,COD_SALES!$A$5:$A$500,0),MATCH(resource!DX$2,COD_SALES!$B$4:$Z$4,0)),"")</f>
        <v>0</v>
      </c>
      <c r="DY263" s="3">
        <f>IFERROR(INDEX(COD_SALES!$B$5:$Z$500,MATCH(resource!$CC263,COD_SALES!$A$5:$A$500,0),MATCH(resource!DY$2,COD_SALES!$B$4:$Z$4,0)),"")</f>
        <v>0</v>
      </c>
      <c r="DZ263" s="3">
        <f>IFERROR(INDEX(COD_SALES!$B$5:$Z$500,MATCH(resource!$CC263,COD_SALES!$A$5:$A$500,0),MATCH(resource!DZ$2,COD_SALES!$B$4:$Z$4,0)),"")</f>
        <v>0</v>
      </c>
      <c r="EA263" s="3">
        <f>IFERROR(INDEX(COD_SALES!$B$5:$Z$500,MATCH(resource!$CC263,COD_SALES!$A$5:$A$500,0),MATCH(resource!EA$2,COD_SALES!$B$4:$Z$4,0)),"")</f>
        <v>0</v>
      </c>
      <c r="EB263" s="3">
        <f t="shared" si="103"/>
        <v>16537.86</v>
      </c>
      <c r="ED263" s="3">
        <f>IFERROR(VLOOKUP($CK263,depot_prod_sales!$B$5:$S$200,3,0),0)</f>
        <v>10</v>
      </c>
      <c r="EE263" s="3">
        <f>IFERROR(VLOOKUP($CK263,depot_prod_sales!$B$5:$S$200,4,0),0)</f>
        <v>0</v>
      </c>
      <c r="EF263" s="3">
        <f>IFERROR(VLOOKUP($CK263,depot_prod_sales!$B$5:$S$200,5,0),0)</f>
        <v>0</v>
      </c>
      <c r="EG263" s="3">
        <f>IFERROR(VLOOKUP($CK263,depot_prod_sales!$B$5:$S$200,6,0),0)</f>
        <v>0</v>
      </c>
      <c r="EH263" s="3">
        <f>IFERROR(VLOOKUP($CK263,depot_prod_sales!$B$5:$S$200,7,0),0)</f>
        <v>0</v>
      </c>
      <c r="EI263" s="3">
        <f>IFERROR(VLOOKUP($CK263,depot_prod_sales!$B$5:$S$200,8,0),0)</f>
        <v>0</v>
      </c>
      <c r="EJ263" s="3">
        <f>IFERROR(VLOOKUP($CK263,depot_prod_sales!$B$5:$S$200,9,0),0)</f>
        <v>3</v>
      </c>
      <c r="EK263" s="3">
        <f>IFERROR(VLOOKUP($CK263,depot_prod_sales!$B$5:$S$200,10,0),0)</f>
        <v>1</v>
      </c>
      <c r="EL263" s="3">
        <f>IFERROR(VLOOKUP($CK263,depot_prod_sales!$B$5:$S$200,11,0),0)</f>
        <v>10</v>
      </c>
      <c r="EM263" s="3">
        <f>IFERROR(VLOOKUP($CK263,depot_prod_sales!$B$5:$S$200,12,0),0)</f>
        <v>0</v>
      </c>
      <c r="EN263" s="3">
        <f>IFERROR(VLOOKUP($CK263,depot_prod_sales!$B$5:$S$200,13,0),0)</f>
        <v>11</v>
      </c>
      <c r="EO263" s="3">
        <f>IFERROR(VLOOKUP($CK263,depot_prod_sales!$B$5:$S$200,14,0),0)</f>
        <v>3</v>
      </c>
      <c r="EP263" s="3">
        <f>IFERROR(VLOOKUP($CK263,depot_prod_sales!$B$5:$S$200,15,0),0)</f>
        <v>0</v>
      </c>
      <c r="EQ263" s="3">
        <f>IFERROR(VLOOKUP($CK263,depot_prod_sales!$B$5:$S$200,16,0),0)</f>
        <v>10</v>
      </c>
      <c r="ER263" s="3">
        <f>IFERROR(VLOOKUP($CK263,depot_prod_sales!$B$5:$S$200,17,0),0)</f>
        <v>0</v>
      </c>
      <c r="ES263" s="3">
        <f>IFERROR(VLOOKUP($CK263,depot_prod_sales!$B$5:$S$200,18,0),0)</f>
        <v>0</v>
      </c>
      <c r="ET263" s="116">
        <f t="shared" si="104"/>
        <v>48</v>
      </c>
      <c r="EU263" s="116">
        <f t="shared" si="105"/>
        <v>5491.2000000000007</v>
      </c>
      <c r="EW263" s="3">
        <f>IFERROR(VLOOKUP(CC263,data_pull!$AO$25:$AR$546,2,0),0)</f>
        <v>15</v>
      </c>
      <c r="EX263" s="1">
        <f>IFERROR(VLOOKUP(CC263,data_pull!$AO$25:$AR$546,4,0),0)</f>
        <v>170000</v>
      </c>
    </row>
    <row r="264" spans="13:154" x14ac:dyDescent="0.25"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4" t="str">
        <f>sales_data!B263</f>
        <v>Saiful Islam</v>
      </c>
      <c r="AR264" s="4" t="str">
        <f>sales_data!C263</f>
        <v>Sheikh Md. Kamruzzaman</v>
      </c>
      <c r="AS264" s="5" t="str">
        <f t="shared" si="95"/>
        <v/>
      </c>
      <c r="AT264" s="4" t="str">
        <f>sales_data!I263</f>
        <v>Md. Rubel-2</v>
      </c>
      <c r="AU264" s="4" t="str">
        <f>sales_data!W263</f>
        <v>Shahjadpur (Cb)</v>
      </c>
      <c r="AV264" s="1">
        <f>sales_data!N263</f>
        <v>98767.34</v>
      </c>
      <c r="AW264" s="1">
        <f>sales_data!P263</f>
        <v>45</v>
      </c>
      <c r="AX264" s="3">
        <f ca="1">IFERROR(INDEX(INDIRECT("day_wise_sales_data!$B$2:$BZ$599"),MATCH(resource!$CC264,day_wise_sales_data!$A$2:$A$500,0),MATCH(resource!AX$2,INDIRECT("day_wise_sales_data!$B$1:$BZ$1"),0)),0)</f>
        <v>0</v>
      </c>
      <c r="AY264" s="3">
        <f ca="1">IFERROR(INDEX(INDIRECT("day_wise_sales_data!$B$2:$BZ$599"),MATCH(resource!$CC264,day_wise_sales_data!$A$2:$A$500,0),MATCH(resource!AY$2,INDIRECT("day_wise_sales_data!$B$1:$BZ$1"),0)),0)</f>
        <v>0</v>
      </c>
      <c r="AZ264" s="3">
        <f ca="1">IFERROR(INDEX(INDIRECT("day_wise_sales_data!$B$2:$BZ$599"),MATCH(resource!$CC264,day_wise_sales_data!$A$2:$A$500,0),MATCH(resource!AZ$2,INDIRECT("day_wise_sales_data!$B$1:$BZ$1"),0)),0)</f>
        <v>0</v>
      </c>
      <c r="BA264" s="3">
        <f ca="1">IFERROR(INDEX(INDIRECT("day_wise_sales_data!$B$2:$BZ$599"),MATCH(resource!$CC264,day_wise_sales_data!$A$2:$A$500,0),MATCH(resource!BA$2,INDIRECT("day_wise_sales_data!$B$1:$BZ$1"),0)),0)</f>
        <v>0</v>
      </c>
      <c r="BB264" s="3">
        <f ca="1">IFERROR(INDEX(INDIRECT("day_wise_sales_data!$B$2:$BZ$599"),MATCH(resource!$CC264,day_wise_sales_data!$A$2:$A$500,0),MATCH(resource!BB$2,INDIRECT("day_wise_sales_data!$B$1:$BZ$1"),0)),0)</f>
        <v>0</v>
      </c>
      <c r="BC264" s="3">
        <f ca="1">IFERROR(INDEX(INDIRECT("day_wise_sales_data!$B$2:$BZ$599"),MATCH(resource!$CC264,day_wise_sales_data!$A$2:$A$500,0),MATCH(resource!BC$2,INDIRECT("day_wise_sales_data!$B$1:$BZ$1"),0)),0)</f>
        <v>0</v>
      </c>
      <c r="BD264" s="3">
        <f ca="1">IFERROR(INDEX(INDIRECT("day_wise_sales_data!$B$2:$BZ$599"),MATCH(resource!$CC264,day_wise_sales_data!$A$2:$A$500,0),MATCH(resource!BD$2,INDIRECT("day_wise_sales_data!$B$1:$BZ$1"),0)),0)</f>
        <v>2240.17</v>
      </c>
      <c r="BE264" s="3">
        <f ca="1">IFERROR(INDEX(INDIRECT("day_wise_sales_data!$B$2:$BZ$599"),MATCH(resource!$CC264,day_wise_sales_data!$A$2:$A$500,0),MATCH(resource!BE$2,INDIRECT("day_wise_sales_data!$B$1:$BZ$1"),0)),0)</f>
        <v>871.93</v>
      </c>
      <c r="BF264" s="3">
        <f ca="1">IFERROR(INDEX(INDIRECT("day_wise_sales_data!$B$2:$BZ$599"),MATCH(resource!$CC264,day_wise_sales_data!$A$2:$A$500,0),MATCH(resource!BF$2,INDIRECT("day_wise_sales_data!$B$1:$BZ$1"),0)),0)</f>
        <v>3837.46</v>
      </c>
      <c r="BG264" s="3">
        <f ca="1">IFERROR(INDEX(INDIRECT("day_wise_sales_data!$B$2:$BZ$599"),MATCH(resource!$CC264,day_wise_sales_data!$A$2:$A$500,0),MATCH(resource!BG$2,INDIRECT("day_wise_sales_data!$B$1:$BZ$1"),0)),0)</f>
        <v>0</v>
      </c>
      <c r="BH264" s="3">
        <f ca="1">IFERROR(INDEX(INDIRECT("day_wise_sales_data!$B$2:$BZ$599"),MATCH(resource!$CC264,day_wise_sales_data!$A$2:$A$500,0),MATCH(resource!BH$2,INDIRECT("day_wise_sales_data!$B$1:$BZ$1"),0)),0)</f>
        <v>1212.47</v>
      </c>
      <c r="BI264" s="3">
        <f ca="1">IFERROR(INDEX(INDIRECT("day_wise_sales_data!$B$2:$BZ$599"),MATCH(resource!$CC264,day_wise_sales_data!$A$2:$A$500,0),MATCH(resource!BI$2,INDIRECT("day_wise_sales_data!$B$1:$BZ$1"),0)),0)</f>
        <v>1695.52</v>
      </c>
      <c r="BJ264" s="3">
        <f ca="1">IFERROR(INDEX(INDIRECT("day_wise_sales_data!$B$2:$BZ$599"),MATCH(resource!$CC264,day_wise_sales_data!$A$2:$A$500,0),MATCH(resource!BJ$2,INDIRECT("day_wise_sales_data!$B$1:$BZ$1"),0)),0)</f>
        <v>0</v>
      </c>
      <c r="BK264" s="3">
        <f ca="1">IFERROR(INDEX(INDIRECT("day_wise_sales_data!$B$2:$BZ$599"),MATCH(resource!$CC264,day_wise_sales_data!$A$2:$A$500,0),MATCH(resource!BK$2,INDIRECT("day_wise_sales_data!$B$1:$BZ$1"),0)),0)</f>
        <v>26340.75</v>
      </c>
      <c r="BL264" s="3">
        <f ca="1">IFERROR(INDEX(INDIRECT("day_wise_sales_data!$B$2:$BZ$599"),MATCH(resource!$CC264,day_wise_sales_data!$A$2:$A$500,0),MATCH(resource!BL$2,INDIRECT("day_wise_sales_data!$B$1:$BZ$1"),0)),0)</f>
        <v>1616.39</v>
      </c>
      <c r="BM264" s="3">
        <f ca="1">IFERROR(INDEX(INDIRECT("day_wise_sales_data!$B$2:$BZ$599"),MATCH(resource!$CC264,day_wise_sales_data!$A$2:$A$500,0),MATCH(resource!BM$2,INDIRECT("day_wise_sales_data!$B$1:$BZ$1"),0)),0)</f>
        <v>0</v>
      </c>
      <c r="BN264" s="3">
        <f ca="1">IFERROR(INDEX(INDIRECT("day_wise_sales_data!$B$2:$BZ$599"),MATCH(resource!$CC264,day_wise_sales_data!$A$2:$A$500,0),MATCH(resource!BN$2,INDIRECT("day_wise_sales_data!$B$1:$BZ$1"),0)),0)</f>
        <v>1217.47</v>
      </c>
      <c r="BO264" s="3">
        <f ca="1">IFERROR(INDEX(INDIRECT("day_wise_sales_data!$B$2:$BZ$599"),MATCH(resource!$CC264,day_wise_sales_data!$A$2:$A$500,0),MATCH(resource!BO$2,INDIRECT("day_wise_sales_data!$B$1:$BZ$1"),0)),0)</f>
        <v>3960.9</v>
      </c>
      <c r="BP264" s="3">
        <f ca="1">IFERROR(INDEX(INDIRECT("day_wise_sales_data!$B$2:$BZ$599"),MATCH(resource!$CC264,day_wise_sales_data!$A$2:$A$500,0),MATCH(resource!BP$2,INDIRECT("day_wise_sales_data!$B$1:$BZ$1"),0)),0)</f>
        <v>2296.6</v>
      </c>
      <c r="BQ264" s="3">
        <f ca="1">IFERROR(INDEX(INDIRECT("day_wise_sales_data!$B$2:$BZ$599"),MATCH(resource!$CC264,day_wise_sales_data!$A$2:$A$500,0),MATCH(resource!BQ$2,INDIRECT("day_wise_sales_data!$B$1:$BZ$1"),0)),0)</f>
        <v>0</v>
      </c>
      <c r="BR264" s="3">
        <f ca="1">IFERROR(INDEX(INDIRECT("day_wise_sales_data!$B$2:$BZ$599"),MATCH(resource!$CC264,day_wise_sales_data!$A$2:$A$500,0),MATCH(resource!BR$2,INDIRECT("day_wise_sales_data!$B$1:$BZ$1"),0)),0)</f>
        <v>1695.52</v>
      </c>
      <c r="BS264" s="3">
        <f ca="1">IFERROR(INDEX(INDIRECT("day_wise_sales_data!$B$2:$BZ$599"),MATCH(resource!$CC264,day_wise_sales_data!$A$2:$A$500,0),MATCH(resource!BS$2,INDIRECT("day_wise_sales_data!$B$1:$BZ$1"),0)),0)</f>
        <v>1232.99</v>
      </c>
      <c r="BT264" s="3">
        <f ca="1">IFERROR(INDEX(INDIRECT("day_wise_sales_data!$B$2:$BZ$599"),MATCH(resource!$CC264,day_wise_sales_data!$A$2:$A$500,0),MATCH(resource!BT$2,INDIRECT("day_wise_sales_data!$B$1:$BZ$1"),0)),0)</f>
        <v>1580.31</v>
      </c>
      <c r="BU264" s="3">
        <f ca="1">IFERROR(INDEX(INDIRECT("day_wise_sales_data!$B$2:$BZ$599"),MATCH(resource!$CC264,day_wise_sales_data!$A$2:$A$500,0),MATCH(resource!BU$2,INDIRECT("day_wise_sales_data!$B$1:$BZ$1"),0)),0)</f>
        <v>18143.43</v>
      </c>
      <c r="BV264" s="3">
        <f ca="1">IFERROR(INDEX(INDIRECT("day_wise_sales_data!$B$2:$BZ$599"),MATCH(resource!$CC264,day_wise_sales_data!$A$2:$A$500,0),MATCH(resource!BV$2,INDIRECT("day_wise_sales_data!$B$1:$BZ$1"),0)),0)</f>
        <v>15874.12</v>
      </c>
      <c r="BW264" s="3">
        <f ca="1">IFERROR(INDEX(INDIRECT("day_wise_sales_data!$B$2:$BZ$599"),MATCH(resource!$CC264,day_wise_sales_data!$A$2:$A$500,0),MATCH(resource!BW$2,INDIRECT("day_wise_sales_data!$B$1:$BZ$1"),0)),0)</f>
        <v>4171.41</v>
      </c>
      <c r="BX264" s="3">
        <f ca="1">IFERROR(INDEX(INDIRECT("day_wise_sales_data!$B$2:$BZ$599"),MATCH(resource!$CC264,day_wise_sales_data!$A$2:$A$500,0),MATCH(resource!BX$2,INDIRECT("day_wise_sales_data!$B$1:$BZ$1"),0)),0)</f>
        <v>0</v>
      </c>
      <c r="BY264" s="3">
        <f ca="1">IFERROR(INDEX(INDIRECT("day_wise_sales_data!$B$2:$BZ$599"),MATCH(resource!$CC264,day_wise_sales_data!$A$2:$A$500,0),MATCH(resource!BY$2,INDIRECT("day_wise_sales_data!$B$1:$BZ$1"),0)),0)</f>
        <v>15865.91</v>
      </c>
      <c r="BZ264" s="3">
        <f ca="1">IFERROR(INDEX(INDIRECT("day_wise_sales_data!$B$2:$BZ$599"),MATCH(resource!$CC264,day_wise_sales_data!$A$2:$A$500,0),MATCH(resource!BZ$2,INDIRECT("day_wise_sales_data!$B$1:$BZ$1"),0)),0)</f>
        <v>0</v>
      </c>
      <c r="CA264" s="3" t="str">
        <f ca="1">IFERROR(INDEX(INDIRECT("day_wise_sales_data!$B$2:$BZ$599"),MATCH(resource!$CC264,day_wise_sales_data!$A$2:$A$500,0),MATCH(resource!CA$2,INDIRECT("day_wise_sales_data!$B$1:$BZ$1"),0)),0)</f>
        <v>dd</v>
      </c>
      <c r="CC264" s="4" t="str">
        <f>sales_data!H263</f>
        <v>DHK04198</v>
      </c>
      <c r="CD264" s="1">
        <v>262</v>
      </c>
      <c r="CE264" s="1" t="str">
        <f>IF(AQ264=report!$AQ$3,resource!CD264,"")</f>
        <v/>
      </c>
      <c r="CF264" s="5" t="str">
        <f>IFERROR(SMALL($CE$3:$CE$1001,ROWS($CE$3:CE264)),"")</f>
        <v/>
      </c>
      <c r="CH264">
        <f>IFERROR(VLOOKUP($CC264,data_pull!$E$22:$G$700,2,0),0)</f>
        <v>98767.34</v>
      </c>
      <c r="CI264" s="1">
        <f t="shared" si="97"/>
        <v>154</v>
      </c>
      <c r="CJ264" s="1">
        <f t="shared" si="96"/>
        <v>0</v>
      </c>
      <c r="CK264" s="1" t="s">
        <v>1575</v>
      </c>
      <c r="CL264" s="1">
        <f t="shared" si="98"/>
        <v>111</v>
      </c>
      <c r="CM264" s="1" t="str">
        <f>IFERROR(VLOOKUP($CK264,stock_data!$B$3:$W$612,2,0),0)</f>
        <v>NORMACID INJECTION</v>
      </c>
      <c r="CN264" s="1" t="str">
        <f>IFERROR(VLOOKUP($CK264,stock_data!$B$3:$W$612,4,0),0)</f>
        <v>2x5Amp</v>
      </c>
      <c r="CO264" s="1">
        <f>IFERROR(VLOOKUP($CK264,stock_data!$B$3:$W$612,5,0),0)</f>
        <v>53</v>
      </c>
      <c r="CP264" s="3">
        <f t="shared" si="99"/>
        <v>0</v>
      </c>
      <c r="CQ264" s="3">
        <f t="shared" si="100"/>
        <v>0</v>
      </c>
      <c r="CR264" s="1">
        <f>IFERROR(VLOOKUP($CK264,stock_data!$B$3:$W$612,6,0),0)</f>
        <v>0</v>
      </c>
      <c r="CS264" s="1">
        <f>IFERROR(VLOOKUP($CK264,stock_data!$B$3:$W$612,7,0),0)</f>
        <v>0</v>
      </c>
      <c r="CT264" s="1">
        <f>IFERROR(VLOOKUP($CK264,stock_data!$B$3:$W$612,8,0),0)</f>
        <v>0</v>
      </c>
      <c r="CU264" s="1">
        <f>IFERROR(VLOOKUP($CK264,stock_data!$B$3:$W$612,9,0),0)</f>
        <v>0</v>
      </c>
      <c r="CV264" s="1">
        <f>IFERROR(VLOOKUP($CK264,stock_data!$B$3:$W$612,10,0),0)</f>
        <v>0</v>
      </c>
      <c r="CW264" s="1">
        <f>IFERROR(VLOOKUP($CK264,stock_data!$B$3:$W$612,11,0),0)</f>
        <v>0</v>
      </c>
      <c r="CX264" s="1">
        <f>IFERROR(VLOOKUP($CK264,stock_data!$B$3:$W$612,12,0),0)</f>
        <v>0</v>
      </c>
      <c r="CY264" s="1">
        <f>IFERROR(VLOOKUP($CK264,stock_data!$B$3:$W$612,13,0),0)</f>
        <v>0</v>
      </c>
      <c r="CZ264" s="1">
        <f>IFERROR(VLOOKUP($CK264,stock_data!$B$3:$W$612,14,0),0)</f>
        <v>0</v>
      </c>
      <c r="DA264" s="1">
        <f>IFERROR(VLOOKUP($CK264,stock_data!$B$3:$W$612,15,0),0)</f>
        <v>0</v>
      </c>
      <c r="DB264" s="1">
        <f>IFERROR(VLOOKUP($CK264,stock_data!$B$3:$W$612,16,0),0)</f>
        <v>0</v>
      </c>
      <c r="DC264" s="1">
        <f>IFERROR(VLOOKUP($CK264,stock_data!$B$3:$W$612,17,0),0)</f>
        <v>0</v>
      </c>
      <c r="DD264" s="1">
        <f>IFERROR(VLOOKUP($CK264,stock_data!$B$3:$W$612,18,0),0)</f>
        <v>0</v>
      </c>
      <c r="DE264" s="1">
        <f>IFERROR(VLOOKUP($CK264,stock_data!$B$3:$W$612,19,0),0)</f>
        <v>0</v>
      </c>
      <c r="DF264" s="1">
        <f>IFERROR(VLOOKUP($CK264,stock_data!$B$3:$W$612,20,0),0)</f>
        <v>0</v>
      </c>
      <c r="DG264" s="1">
        <f>IFERROR(VLOOKUP($CK264,stock_data!$B$3:$W$612,21,0),0)</f>
        <v>0</v>
      </c>
      <c r="DH264" s="1">
        <f>IFERROR(VLOOKUP($CK264,stock_data!$B$3:$W$612,22,0),0)</f>
        <v>0</v>
      </c>
      <c r="DI264" s="1">
        <f t="shared" si="101"/>
        <v>0</v>
      </c>
      <c r="DJ264" s="1">
        <f t="shared" si="102"/>
        <v>0</v>
      </c>
      <c r="DK264" s="3">
        <f>IFERROR(INDEX(COD_SALES!$B$5:$Z$500,MATCH(resource!$CC264,COD_SALES!$A$5:$A$500,0),MATCH(resource!DK$2,COD_SALES!$B$4:$Z$4,0)),"")</f>
        <v>4</v>
      </c>
      <c r="DL264" s="3">
        <f>IFERROR(INDEX(COD_SALES!$B$5:$Z$500,MATCH(resource!$CC264,COD_SALES!$A$5:$A$500,0),MATCH(resource!DL$2,COD_SALES!$B$4:$Z$4,0)),"")</f>
        <v>3</v>
      </c>
      <c r="DM264" s="3">
        <f>IFERROR(INDEX(COD_SALES!$B$5:$Z$500,MATCH(resource!$CC264,COD_SALES!$A$5:$A$500,0),MATCH(resource!DM$2,COD_SALES!$B$4:$Z$4,0)),"")</f>
        <v>6</v>
      </c>
      <c r="DN264" s="3" t="str">
        <f>IFERROR(INDEX(COD_SALES!$B$5:$Z$500,MATCH(resource!$CC264,COD_SALES!$A$5:$A$500,0),MATCH(resource!DN$2,COD_SALES!$B$4:$Z$4,0)),"")</f>
        <v/>
      </c>
      <c r="DO264" s="3">
        <f>IFERROR(INDEX(COD_SALES!$B$5:$Z$500,MATCH(resource!$CC264,COD_SALES!$A$5:$A$500,0),MATCH(resource!DO$2,COD_SALES!$B$4:$Z$4,0)),"")</f>
        <v>0</v>
      </c>
      <c r="DP264" s="3">
        <f>IFERROR(INDEX(COD_SALES!$B$5:$Z$500,MATCH(resource!$CC264,COD_SALES!$A$5:$A$500,0),MATCH(resource!DP$2,COD_SALES!$B$4:$Z$4,0)),"")</f>
        <v>0</v>
      </c>
      <c r="DQ264" s="3" t="str">
        <f>IFERROR(INDEX(COD_SALES!$B$5:$Z$500,MATCH(resource!$CC264,COD_SALES!$A$5:$A$500,0),MATCH(resource!DQ$2,COD_SALES!$B$4:$Z$4,0)),"")</f>
        <v/>
      </c>
      <c r="DR264" s="3">
        <f>IFERROR(INDEX(COD_SALES!$B$5:$Z$500,MATCH(resource!$CC264,COD_SALES!$A$5:$A$500,0),MATCH(resource!DR$2,COD_SALES!$B$4:$Z$4,0)),"")</f>
        <v>0</v>
      </c>
      <c r="DS264" s="3">
        <f>IFERROR(INDEX(COD_SALES!$B$5:$Z$500,MATCH(resource!$CC264,COD_SALES!$A$5:$A$500,0),MATCH(resource!DS$2,COD_SALES!$B$4:$Z$4,0)),"")</f>
        <v>6</v>
      </c>
      <c r="DT264" s="3">
        <f>IFERROR(INDEX(COD_SALES!$B$5:$Z$500,MATCH(resource!$CC264,COD_SALES!$A$5:$A$500,0),MATCH(resource!DT$2,COD_SALES!$B$4:$Z$4,0)),"")</f>
        <v>0</v>
      </c>
      <c r="DU264" s="3">
        <f>IFERROR(INDEX(COD_SALES!$B$5:$Z$500,MATCH(resource!$CC264,COD_SALES!$A$5:$A$500,0),MATCH(resource!DU$2,COD_SALES!$B$4:$Z$4,0)),"")</f>
        <v>0</v>
      </c>
      <c r="DV264" s="3">
        <f>IFERROR(INDEX(COD_SALES!$B$5:$Z$500,MATCH(resource!$CC264,COD_SALES!$A$5:$A$500,0),MATCH(resource!DV$2,COD_SALES!$B$4:$Z$4,0)),"")</f>
        <v>0</v>
      </c>
      <c r="DW264" s="3">
        <f>IFERROR(INDEX(COD_SALES!$B$5:$Z$500,MATCH(resource!$CC264,COD_SALES!$A$5:$A$500,0),MATCH(resource!DW$2,COD_SALES!$B$4:$Z$4,0)),"")</f>
        <v>64</v>
      </c>
      <c r="DX264" s="3">
        <f>IFERROR(INDEX(COD_SALES!$B$5:$Z$500,MATCH(resource!$CC264,COD_SALES!$A$5:$A$500,0),MATCH(resource!DX$2,COD_SALES!$B$4:$Z$4,0)),"")</f>
        <v>0</v>
      </c>
      <c r="DY264" s="3">
        <f>IFERROR(INDEX(COD_SALES!$B$5:$Z$500,MATCH(resource!$CC264,COD_SALES!$A$5:$A$500,0),MATCH(resource!DY$2,COD_SALES!$B$4:$Z$4,0)),"")</f>
        <v>5</v>
      </c>
      <c r="DZ264" s="3">
        <f>IFERROR(INDEX(COD_SALES!$B$5:$Z$500,MATCH(resource!$CC264,COD_SALES!$A$5:$A$500,0),MATCH(resource!DZ$2,COD_SALES!$B$4:$Z$4,0)),"")</f>
        <v>2</v>
      </c>
      <c r="EA264" s="3">
        <f>IFERROR(INDEX(COD_SALES!$B$5:$Z$500,MATCH(resource!$CC264,COD_SALES!$A$5:$A$500,0),MATCH(resource!EA$2,COD_SALES!$B$4:$Z$4,0)),"")</f>
        <v>0</v>
      </c>
      <c r="EB264" s="3">
        <f t="shared" si="103"/>
        <v>39866.240000000005</v>
      </c>
      <c r="ED264" s="3">
        <f>IFERROR(VLOOKUP($CK264,depot_prod_sales!$B$5:$S$200,3,0),0)</f>
        <v>0</v>
      </c>
      <c r="EE264" s="3">
        <f>IFERROR(VLOOKUP($CK264,depot_prod_sales!$B$5:$S$200,4,0),0)</f>
        <v>0</v>
      </c>
      <c r="EF264" s="3">
        <f>IFERROR(VLOOKUP($CK264,depot_prod_sales!$B$5:$S$200,5,0),0)</f>
        <v>0</v>
      </c>
      <c r="EG264" s="3">
        <f>IFERROR(VLOOKUP($CK264,depot_prod_sales!$B$5:$S$200,6,0),0)</f>
        <v>0</v>
      </c>
      <c r="EH264" s="3">
        <f>IFERROR(VLOOKUP($CK264,depot_prod_sales!$B$5:$S$200,7,0),0)</f>
        <v>0</v>
      </c>
      <c r="EI264" s="3">
        <f>IFERROR(VLOOKUP($CK264,depot_prod_sales!$B$5:$S$200,8,0),0)</f>
        <v>0</v>
      </c>
      <c r="EJ264" s="3">
        <f>IFERROR(VLOOKUP($CK264,depot_prod_sales!$B$5:$S$200,9,0),0)</f>
        <v>0</v>
      </c>
      <c r="EK264" s="3">
        <f>IFERROR(VLOOKUP($CK264,depot_prod_sales!$B$5:$S$200,10,0),0)</f>
        <v>0</v>
      </c>
      <c r="EL264" s="3">
        <f>IFERROR(VLOOKUP($CK264,depot_prod_sales!$B$5:$S$200,11,0),0)</f>
        <v>0</v>
      </c>
      <c r="EM264" s="3">
        <f>IFERROR(VLOOKUP($CK264,depot_prod_sales!$B$5:$S$200,12,0),0)</f>
        <v>0</v>
      </c>
      <c r="EN264" s="3">
        <f>IFERROR(VLOOKUP($CK264,depot_prod_sales!$B$5:$S$200,13,0),0)</f>
        <v>0</v>
      </c>
      <c r="EO264" s="3">
        <f>IFERROR(VLOOKUP($CK264,depot_prod_sales!$B$5:$S$200,14,0),0)</f>
        <v>0</v>
      </c>
      <c r="EP264" s="3">
        <f>IFERROR(VLOOKUP($CK264,depot_prod_sales!$B$5:$S$200,15,0),0)</f>
        <v>0</v>
      </c>
      <c r="EQ264" s="3">
        <f>IFERROR(VLOOKUP($CK264,depot_prod_sales!$B$5:$S$200,16,0),0)</f>
        <v>0</v>
      </c>
      <c r="ER264" s="3">
        <f>IFERROR(VLOOKUP($CK264,depot_prod_sales!$B$5:$S$200,17,0),0)</f>
        <v>0</v>
      </c>
      <c r="ES264" s="3">
        <f>IFERROR(VLOOKUP($CK264,depot_prod_sales!$B$5:$S$200,18,0),0)</f>
        <v>0</v>
      </c>
      <c r="ET264" s="116">
        <f t="shared" si="104"/>
        <v>0</v>
      </c>
      <c r="EU264" s="116">
        <f t="shared" si="105"/>
        <v>0</v>
      </c>
      <c r="EW264" s="3">
        <f>IFERROR(VLOOKUP(CC264,data_pull!$AO$25:$AR$546,2,0),0)</f>
        <v>41</v>
      </c>
      <c r="EX264" s="1">
        <f>IFERROR(VLOOKUP(CC264,data_pull!$AO$25:$AR$546,4,0),0)</f>
        <v>170000</v>
      </c>
    </row>
    <row r="265" spans="13:154" x14ac:dyDescent="0.25"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4" t="str">
        <f>sales_data!B264</f>
        <v>Saiful Islam</v>
      </c>
      <c r="AR265" s="4" t="str">
        <f>sales_data!C264</f>
        <v>Sheikh Md. Kamruzzaman</v>
      </c>
      <c r="AS265" s="5" t="str">
        <f t="shared" si="95"/>
        <v/>
      </c>
      <c r="AT265" s="4" t="str">
        <f>sales_data!I264</f>
        <v>Mostafizur Rahman-4</v>
      </c>
      <c r="AU265" s="4" t="str">
        <f>sales_data!W264</f>
        <v>Natun Bazar (Cb)</v>
      </c>
      <c r="AV265" s="1">
        <f>sales_data!N264</f>
        <v>134709.85999999999</v>
      </c>
      <c r="AW265" s="1">
        <f>sales_data!P264</f>
        <v>23</v>
      </c>
      <c r="AX265" s="3">
        <f ca="1">IFERROR(INDEX(INDIRECT("day_wise_sales_data!$B$2:$BZ$599"),MATCH(resource!$CC265,day_wise_sales_data!$A$2:$A$500,0),MATCH(resource!AX$2,INDIRECT("day_wise_sales_data!$B$1:$BZ$1"),0)),0)</f>
        <v>0</v>
      </c>
      <c r="AY265" s="3">
        <f ca="1">IFERROR(INDEX(INDIRECT("day_wise_sales_data!$B$2:$BZ$599"),MATCH(resource!$CC265,day_wise_sales_data!$A$2:$A$500,0),MATCH(resource!AY$2,INDIRECT("day_wise_sales_data!$B$1:$BZ$1"),0)),0)</f>
        <v>0</v>
      </c>
      <c r="AZ265" s="3">
        <f ca="1">IFERROR(INDEX(INDIRECT("day_wise_sales_data!$B$2:$BZ$599"),MATCH(resource!$CC265,day_wise_sales_data!$A$2:$A$500,0),MATCH(resource!AZ$2,INDIRECT("day_wise_sales_data!$B$1:$BZ$1"),0)),0)</f>
        <v>2815.41</v>
      </c>
      <c r="BA265" s="3">
        <f ca="1">IFERROR(INDEX(INDIRECT("day_wise_sales_data!$B$2:$BZ$599"),MATCH(resource!$CC265,day_wise_sales_data!$A$2:$A$500,0),MATCH(resource!BA$2,INDIRECT("day_wise_sales_data!$B$1:$BZ$1"),0)),0)</f>
        <v>2506.29</v>
      </c>
      <c r="BB265" s="3">
        <f ca="1">IFERROR(INDEX(INDIRECT("day_wise_sales_data!$B$2:$BZ$599"),MATCH(resource!$CC265,day_wise_sales_data!$A$2:$A$500,0),MATCH(resource!BB$2,INDIRECT("day_wise_sales_data!$B$1:$BZ$1"),0)),0)</f>
        <v>3030.13</v>
      </c>
      <c r="BC265" s="3">
        <f ca="1">IFERROR(INDEX(INDIRECT("day_wise_sales_data!$B$2:$BZ$599"),MATCH(resource!$CC265,day_wise_sales_data!$A$2:$A$500,0),MATCH(resource!BC$2,INDIRECT("day_wise_sales_data!$B$1:$BZ$1"),0)),0)</f>
        <v>0</v>
      </c>
      <c r="BD265" s="3">
        <f ca="1">IFERROR(INDEX(INDIRECT("day_wise_sales_data!$B$2:$BZ$599"),MATCH(resource!$CC265,day_wise_sales_data!$A$2:$A$500,0),MATCH(resource!BD$2,INDIRECT("day_wise_sales_data!$B$1:$BZ$1"),0)),0)</f>
        <v>4142.3100000000004</v>
      </c>
      <c r="BE265" s="3">
        <f ca="1">IFERROR(INDEX(INDIRECT("day_wise_sales_data!$B$2:$BZ$599"),MATCH(resource!$CC265,day_wise_sales_data!$A$2:$A$500,0),MATCH(resource!BE$2,INDIRECT("day_wise_sales_data!$B$1:$BZ$1"),0)),0)</f>
        <v>706.13</v>
      </c>
      <c r="BF265" s="3">
        <f ca="1">IFERROR(INDEX(INDIRECT("day_wise_sales_data!$B$2:$BZ$599"),MATCH(resource!$CC265,day_wise_sales_data!$A$2:$A$500,0),MATCH(resource!BF$2,INDIRECT("day_wise_sales_data!$B$1:$BZ$1"),0)),0)</f>
        <v>4885.93</v>
      </c>
      <c r="BG265" s="3">
        <f ca="1">IFERROR(INDEX(INDIRECT("day_wise_sales_data!$B$2:$BZ$599"),MATCH(resource!$CC265,day_wise_sales_data!$A$2:$A$500,0),MATCH(resource!BG$2,INDIRECT("day_wise_sales_data!$B$1:$BZ$1"),0)),0)</f>
        <v>176.02</v>
      </c>
      <c r="BH265" s="3">
        <f ca="1">IFERROR(INDEX(INDIRECT("day_wise_sales_data!$B$2:$BZ$599"),MATCH(resource!$CC265,day_wise_sales_data!$A$2:$A$500,0),MATCH(resource!BH$2,INDIRECT("day_wise_sales_data!$B$1:$BZ$1"),0)),0)</f>
        <v>0</v>
      </c>
      <c r="BI265" s="3">
        <f ca="1">IFERROR(INDEX(INDIRECT("day_wise_sales_data!$B$2:$BZ$599"),MATCH(resource!$CC265,day_wise_sales_data!$A$2:$A$500,0),MATCH(resource!BI$2,INDIRECT("day_wise_sales_data!$B$1:$BZ$1"),0)),0)</f>
        <v>3370.63</v>
      </c>
      <c r="BJ265" s="3">
        <f ca="1">IFERROR(INDEX(INDIRECT("day_wise_sales_data!$B$2:$BZ$599"),MATCH(resource!$CC265,day_wise_sales_data!$A$2:$A$500,0),MATCH(resource!BJ$2,INDIRECT("day_wise_sales_data!$B$1:$BZ$1"),0)),0)</f>
        <v>0</v>
      </c>
      <c r="BK265" s="3">
        <f ca="1">IFERROR(INDEX(INDIRECT("day_wise_sales_data!$B$2:$BZ$599"),MATCH(resource!$CC265,day_wise_sales_data!$A$2:$A$500,0),MATCH(resource!BK$2,INDIRECT("day_wise_sales_data!$B$1:$BZ$1"),0)),0)</f>
        <v>16696.259999999998</v>
      </c>
      <c r="BL265" s="3">
        <f ca="1">IFERROR(INDEX(INDIRECT("day_wise_sales_data!$B$2:$BZ$599"),MATCH(resource!$CC265,day_wise_sales_data!$A$2:$A$500,0),MATCH(resource!BL$2,INDIRECT("day_wise_sales_data!$B$1:$BZ$1"),0)),0)</f>
        <v>1677.27</v>
      </c>
      <c r="BM265" s="3">
        <f ca="1">IFERROR(INDEX(INDIRECT("day_wise_sales_data!$B$2:$BZ$599"),MATCH(resource!$CC265,day_wise_sales_data!$A$2:$A$500,0),MATCH(resource!BM$2,INDIRECT("day_wise_sales_data!$B$1:$BZ$1"),0)),0)</f>
        <v>3382.34</v>
      </c>
      <c r="BN265" s="3">
        <f ca="1">IFERROR(INDEX(INDIRECT("day_wise_sales_data!$B$2:$BZ$599"),MATCH(resource!$CC265,day_wise_sales_data!$A$2:$A$500,0),MATCH(resource!BN$2,INDIRECT("day_wise_sales_data!$B$1:$BZ$1"),0)),0)</f>
        <v>6702.93</v>
      </c>
      <c r="BO265" s="3">
        <f ca="1">IFERROR(INDEX(INDIRECT("day_wise_sales_data!$B$2:$BZ$599"),MATCH(resource!$CC265,day_wise_sales_data!$A$2:$A$500,0),MATCH(resource!BO$2,INDIRECT("day_wise_sales_data!$B$1:$BZ$1"),0)),0)</f>
        <v>5397.95</v>
      </c>
      <c r="BP265" s="3">
        <f ca="1">IFERROR(INDEX(INDIRECT("day_wise_sales_data!$B$2:$BZ$599"),MATCH(resource!$CC265,day_wise_sales_data!$A$2:$A$500,0),MATCH(resource!BP$2,INDIRECT("day_wise_sales_data!$B$1:$BZ$1"),0)),0)</f>
        <v>0</v>
      </c>
      <c r="BQ265" s="3">
        <f ca="1">IFERROR(INDEX(INDIRECT("day_wise_sales_data!$B$2:$BZ$599"),MATCH(resource!$CC265,day_wise_sales_data!$A$2:$A$500,0),MATCH(resource!BQ$2,INDIRECT("day_wise_sales_data!$B$1:$BZ$1"),0)),0)</f>
        <v>0</v>
      </c>
      <c r="BR265" s="3">
        <f ca="1">IFERROR(INDEX(INDIRECT("day_wise_sales_data!$B$2:$BZ$599"),MATCH(resource!$CC265,day_wise_sales_data!$A$2:$A$500,0),MATCH(resource!BR$2,INDIRECT("day_wise_sales_data!$B$1:$BZ$1"),0)),0)</f>
        <v>3860.57</v>
      </c>
      <c r="BS265" s="3">
        <f ca="1">IFERROR(INDEX(INDIRECT("day_wise_sales_data!$B$2:$BZ$599"),MATCH(resource!$CC265,day_wise_sales_data!$A$2:$A$500,0),MATCH(resource!BS$2,INDIRECT("day_wise_sales_data!$B$1:$BZ$1"),0)),0)</f>
        <v>14733.9</v>
      </c>
      <c r="BT265" s="3">
        <f ca="1">IFERROR(INDEX(INDIRECT("day_wise_sales_data!$B$2:$BZ$599"),MATCH(resource!$CC265,day_wise_sales_data!$A$2:$A$500,0),MATCH(resource!BT$2,INDIRECT("day_wise_sales_data!$B$1:$BZ$1"),0)),0)</f>
        <v>3350.98</v>
      </c>
      <c r="BU265" s="3">
        <f ca="1">IFERROR(INDEX(INDIRECT("day_wise_sales_data!$B$2:$BZ$599"),MATCH(resource!$CC265,day_wise_sales_data!$A$2:$A$500,0),MATCH(resource!BU$2,INDIRECT("day_wise_sales_data!$B$1:$BZ$1"),0)),0)</f>
        <v>22491.54</v>
      </c>
      <c r="BV265" s="3">
        <f ca="1">IFERROR(INDEX(INDIRECT("day_wise_sales_data!$B$2:$BZ$599"),MATCH(resource!$CC265,day_wise_sales_data!$A$2:$A$500,0),MATCH(resource!BV$2,INDIRECT("day_wise_sales_data!$B$1:$BZ$1"),0)),0)</f>
        <v>5425.22</v>
      </c>
      <c r="BW265" s="3">
        <f ca="1">IFERROR(INDEX(INDIRECT("day_wise_sales_data!$B$2:$BZ$599"),MATCH(resource!$CC265,day_wise_sales_data!$A$2:$A$500,0),MATCH(resource!BW$2,INDIRECT("day_wise_sales_data!$B$1:$BZ$1"),0)),0)</f>
        <v>25735.45</v>
      </c>
      <c r="BX265" s="3">
        <f ca="1">IFERROR(INDEX(INDIRECT("day_wise_sales_data!$B$2:$BZ$599"),MATCH(resource!$CC265,day_wise_sales_data!$A$2:$A$500,0),MATCH(resource!BX$2,INDIRECT("day_wise_sales_data!$B$1:$BZ$1"),0)),0)</f>
        <v>0</v>
      </c>
      <c r="BY265" s="3">
        <f ca="1">IFERROR(INDEX(INDIRECT("day_wise_sales_data!$B$2:$BZ$599"),MATCH(resource!$CC265,day_wise_sales_data!$A$2:$A$500,0),MATCH(resource!BY$2,INDIRECT("day_wise_sales_data!$B$1:$BZ$1"),0)),0)</f>
        <v>7648.33</v>
      </c>
      <c r="BZ265" s="3">
        <f ca="1">IFERROR(INDEX(INDIRECT("day_wise_sales_data!$B$2:$BZ$599"),MATCH(resource!$CC265,day_wise_sales_data!$A$2:$A$500,0),MATCH(resource!BZ$2,INDIRECT("day_wise_sales_data!$B$1:$BZ$1"),0)),0)</f>
        <v>1060.28</v>
      </c>
      <c r="CA265" s="3" t="str">
        <f ca="1">IFERROR(INDEX(INDIRECT("day_wise_sales_data!$B$2:$BZ$599"),MATCH(resource!$CC265,day_wise_sales_data!$A$2:$A$500,0),MATCH(resource!CA$2,INDIRECT("day_wise_sales_data!$B$1:$BZ$1"),0)),0)</f>
        <v>dd</v>
      </c>
      <c r="CC265" s="4" t="str">
        <f>sales_data!H264</f>
        <v>DHK021713</v>
      </c>
      <c r="CD265" s="1">
        <v>263</v>
      </c>
      <c r="CE265" s="1" t="str">
        <f>IF(AQ265=report!$AQ$3,resource!CD265,"")</f>
        <v/>
      </c>
      <c r="CF265" s="5" t="str">
        <f>IFERROR(SMALL($CE$3:$CE$1001,ROWS($CE$3:CE265)),"")</f>
        <v/>
      </c>
      <c r="CH265">
        <f>IFERROR(VLOOKUP($CC265,data_pull!$E$22:$G$700,2,0),0)</f>
        <v>134709.85999999999</v>
      </c>
      <c r="CI265" s="1">
        <f t="shared" si="97"/>
        <v>154</v>
      </c>
      <c r="CJ265" s="1">
        <f t="shared" si="96"/>
        <v>0</v>
      </c>
      <c r="CK265" s="1" t="s">
        <v>1577</v>
      </c>
      <c r="CL265" s="1">
        <f t="shared" si="98"/>
        <v>111</v>
      </c>
      <c r="CM265" s="1" t="str">
        <f>IFERROR(VLOOKUP($CK265,stock_data!$B$3:$W$612,2,0),0)</f>
        <v>NORMACID SYRUP</v>
      </c>
      <c r="CN265" s="1" t="str">
        <f>IFERROR(VLOOKUP($CK265,stock_data!$B$3:$W$612,4,0),0)</f>
        <v>100ml</v>
      </c>
      <c r="CO265" s="1">
        <f>IFERROR(VLOOKUP($CK265,stock_data!$B$3:$W$612,5,0),0)</f>
        <v>39.700000000000003</v>
      </c>
      <c r="CP265" s="3">
        <f t="shared" si="99"/>
        <v>0</v>
      </c>
      <c r="CQ265" s="3">
        <f t="shared" si="100"/>
        <v>0</v>
      </c>
      <c r="CR265" s="1">
        <f>IFERROR(VLOOKUP($CK265,stock_data!$B$3:$W$612,6,0),0)</f>
        <v>0</v>
      </c>
      <c r="CS265" s="1">
        <f>IFERROR(VLOOKUP($CK265,stock_data!$B$3:$W$612,7,0),0)</f>
        <v>0</v>
      </c>
      <c r="CT265" s="1">
        <f>IFERROR(VLOOKUP($CK265,stock_data!$B$3:$W$612,8,0),0)</f>
        <v>0</v>
      </c>
      <c r="CU265" s="1">
        <f>IFERROR(VLOOKUP($CK265,stock_data!$B$3:$W$612,9,0),0)</f>
        <v>0</v>
      </c>
      <c r="CV265" s="1">
        <f>IFERROR(VLOOKUP($CK265,stock_data!$B$3:$W$612,10,0),0)</f>
        <v>0</v>
      </c>
      <c r="CW265" s="1">
        <f>IFERROR(VLOOKUP($CK265,stock_data!$B$3:$W$612,11,0),0)</f>
        <v>0</v>
      </c>
      <c r="CX265" s="1">
        <f>IFERROR(VLOOKUP($CK265,stock_data!$B$3:$W$612,12,0),0)</f>
        <v>0</v>
      </c>
      <c r="CY265" s="1">
        <f>IFERROR(VLOOKUP($CK265,stock_data!$B$3:$W$612,13,0),0)</f>
        <v>0</v>
      </c>
      <c r="CZ265" s="1">
        <f>IFERROR(VLOOKUP($CK265,stock_data!$B$3:$W$612,14,0),0)</f>
        <v>0</v>
      </c>
      <c r="DA265" s="1">
        <f>IFERROR(VLOOKUP($CK265,stock_data!$B$3:$W$612,15,0),0)</f>
        <v>0</v>
      </c>
      <c r="DB265" s="1">
        <f>IFERROR(VLOOKUP($CK265,stock_data!$B$3:$W$612,16,0),0)</f>
        <v>0</v>
      </c>
      <c r="DC265" s="1">
        <f>IFERROR(VLOOKUP($CK265,stock_data!$B$3:$W$612,17,0),0)</f>
        <v>0</v>
      </c>
      <c r="DD265" s="1">
        <f>IFERROR(VLOOKUP($CK265,stock_data!$B$3:$W$612,18,0),0)</f>
        <v>0</v>
      </c>
      <c r="DE265" s="1">
        <f>IFERROR(VLOOKUP($CK265,stock_data!$B$3:$W$612,19,0),0)</f>
        <v>0</v>
      </c>
      <c r="DF265" s="1">
        <f>IFERROR(VLOOKUP($CK265,stock_data!$B$3:$W$612,20,0),0)</f>
        <v>0</v>
      </c>
      <c r="DG265" s="1">
        <f>IFERROR(VLOOKUP($CK265,stock_data!$B$3:$W$612,21,0),0)</f>
        <v>0</v>
      </c>
      <c r="DH265" s="1">
        <f>IFERROR(VLOOKUP($CK265,stock_data!$B$3:$W$612,22,0),0)</f>
        <v>0</v>
      </c>
      <c r="DI265" s="1">
        <f t="shared" si="101"/>
        <v>0</v>
      </c>
      <c r="DJ265" s="1">
        <f t="shared" si="102"/>
        <v>0</v>
      </c>
      <c r="DK265" s="3">
        <f>IFERROR(INDEX(COD_SALES!$B$5:$Z$500,MATCH(resource!$CC265,COD_SALES!$A$5:$A$500,0),MATCH(resource!DK$2,COD_SALES!$B$4:$Z$4,0)),"")</f>
        <v>2</v>
      </c>
      <c r="DL265" s="3">
        <f>IFERROR(INDEX(COD_SALES!$B$5:$Z$500,MATCH(resource!$CC265,COD_SALES!$A$5:$A$500,0),MATCH(resource!DL$2,COD_SALES!$B$4:$Z$4,0)),"")</f>
        <v>1</v>
      </c>
      <c r="DM265" s="3">
        <f>IFERROR(INDEX(COD_SALES!$B$5:$Z$500,MATCH(resource!$CC265,COD_SALES!$A$5:$A$500,0),MATCH(resource!DM$2,COD_SALES!$B$4:$Z$4,0)),"")</f>
        <v>3</v>
      </c>
      <c r="DN265" s="3" t="str">
        <f>IFERROR(INDEX(COD_SALES!$B$5:$Z$500,MATCH(resource!$CC265,COD_SALES!$A$5:$A$500,0),MATCH(resource!DN$2,COD_SALES!$B$4:$Z$4,0)),"")</f>
        <v/>
      </c>
      <c r="DO265" s="3">
        <f>IFERROR(INDEX(COD_SALES!$B$5:$Z$500,MATCH(resource!$CC265,COD_SALES!$A$5:$A$500,0),MATCH(resource!DO$2,COD_SALES!$B$4:$Z$4,0)),"")</f>
        <v>0</v>
      </c>
      <c r="DP265" s="3">
        <f>IFERROR(INDEX(COD_SALES!$B$5:$Z$500,MATCH(resource!$CC265,COD_SALES!$A$5:$A$500,0),MATCH(resource!DP$2,COD_SALES!$B$4:$Z$4,0)),"")</f>
        <v>0</v>
      </c>
      <c r="DQ265" s="3" t="str">
        <f>IFERROR(INDEX(COD_SALES!$B$5:$Z$500,MATCH(resource!$CC265,COD_SALES!$A$5:$A$500,0),MATCH(resource!DQ$2,COD_SALES!$B$4:$Z$4,0)),"")</f>
        <v/>
      </c>
      <c r="DR265" s="3">
        <f>IFERROR(INDEX(COD_SALES!$B$5:$Z$500,MATCH(resource!$CC265,COD_SALES!$A$5:$A$500,0),MATCH(resource!DR$2,COD_SALES!$B$4:$Z$4,0)),"")</f>
        <v>11</v>
      </c>
      <c r="DS265" s="3">
        <f>IFERROR(INDEX(COD_SALES!$B$5:$Z$500,MATCH(resource!$CC265,COD_SALES!$A$5:$A$500,0),MATCH(resource!DS$2,COD_SALES!$B$4:$Z$4,0)),"")</f>
        <v>48</v>
      </c>
      <c r="DT265" s="3">
        <f>IFERROR(INDEX(COD_SALES!$B$5:$Z$500,MATCH(resource!$CC265,COD_SALES!$A$5:$A$500,0),MATCH(resource!DT$2,COD_SALES!$B$4:$Z$4,0)),"")</f>
        <v>3</v>
      </c>
      <c r="DU265" s="3">
        <f>IFERROR(INDEX(COD_SALES!$B$5:$Z$500,MATCH(resource!$CC265,COD_SALES!$A$5:$A$500,0),MATCH(resource!DU$2,COD_SALES!$B$4:$Z$4,0)),"")</f>
        <v>8</v>
      </c>
      <c r="DV265" s="3">
        <f>IFERROR(INDEX(COD_SALES!$B$5:$Z$500,MATCH(resource!$CC265,COD_SALES!$A$5:$A$500,0),MATCH(resource!DV$2,COD_SALES!$B$4:$Z$4,0)),"")</f>
        <v>0</v>
      </c>
      <c r="DW265" s="3">
        <f>IFERROR(INDEX(COD_SALES!$B$5:$Z$500,MATCH(resource!$CC265,COD_SALES!$A$5:$A$500,0),MATCH(resource!DW$2,COD_SALES!$B$4:$Z$4,0)),"")</f>
        <v>33</v>
      </c>
      <c r="DX265" s="3">
        <f>IFERROR(INDEX(COD_SALES!$B$5:$Z$500,MATCH(resource!$CC265,COD_SALES!$A$5:$A$500,0),MATCH(resource!DX$2,COD_SALES!$B$4:$Z$4,0)),"")</f>
        <v>0</v>
      </c>
      <c r="DY265" s="3">
        <f>IFERROR(INDEX(COD_SALES!$B$5:$Z$500,MATCH(resource!$CC265,COD_SALES!$A$5:$A$500,0),MATCH(resource!DY$2,COD_SALES!$B$4:$Z$4,0)),"")</f>
        <v>0</v>
      </c>
      <c r="DZ265" s="3">
        <f>IFERROR(INDEX(COD_SALES!$B$5:$Z$500,MATCH(resource!$CC265,COD_SALES!$A$5:$A$500,0),MATCH(resource!DZ$2,COD_SALES!$B$4:$Z$4,0)),"")</f>
        <v>3</v>
      </c>
      <c r="EA265" s="3">
        <f>IFERROR(INDEX(COD_SALES!$B$5:$Z$500,MATCH(resource!$CC265,COD_SALES!$A$5:$A$500,0),MATCH(resource!EA$2,COD_SALES!$B$4:$Z$4,0)),"")</f>
        <v>10</v>
      </c>
      <c r="EB265" s="3">
        <f t="shared" si="103"/>
        <v>34857.050000000003</v>
      </c>
      <c r="ED265" s="3">
        <f>IFERROR(VLOOKUP($CK265,depot_prod_sales!$B$5:$S$200,3,0),0)</f>
        <v>0</v>
      </c>
      <c r="EE265" s="3">
        <f>IFERROR(VLOOKUP($CK265,depot_prod_sales!$B$5:$S$200,4,0),0)</f>
        <v>0</v>
      </c>
      <c r="EF265" s="3">
        <f>IFERROR(VLOOKUP($CK265,depot_prod_sales!$B$5:$S$200,5,0),0)</f>
        <v>0</v>
      </c>
      <c r="EG265" s="3">
        <f>IFERROR(VLOOKUP($CK265,depot_prod_sales!$B$5:$S$200,6,0),0)</f>
        <v>0</v>
      </c>
      <c r="EH265" s="3">
        <f>IFERROR(VLOOKUP($CK265,depot_prod_sales!$B$5:$S$200,7,0),0)</f>
        <v>0</v>
      </c>
      <c r="EI265" s="3">
        <f>IFERROR(VLOOKUP($CK265,depot_prod_sales!$B$5:$S$200,8,0),0)</f>
        <v>0</v>
      </c>
      <c r="EJ265" s="3">
        <f>IFERROR(VLOOKUP($CK265,depot_prod_sales!$B$5:$S$200,9,0),0)</f>
        <v>0</v>
      </c>
      <c r="EK265" s="3">
        <f>IFERROR(VLOOKUP($CK265,depot_prod_sales!$B$5:$S$200,10,0),0)</f>
        <v>0</v>
      </c>
      <c r="EL265" s="3">
        <f>IFERROR(VLOOKUP($CK265,depot_prod_sales!$B$5:$S$200,11,0),0)</f>
        <v>0</v>
      </c>
      <c r="EM265" s="3">
        <f>IFERROR(VLOOKUP($CK265,depot_prod_sales!$B$5:$S$200,12,0),0)</f>
        <v>0</v>
      </c>
      <c r="EN265" s="3">
        <f>IFERROR(VLOOKUP($CK265,depot_prod_sales!$B$5:$S$200,13,0),0)</f>
        <v>0</v>
      </c>
      <c r="EO265" s="3">
        <f>IFERROR(VLOOKUP($CK265,depot_prod_sales!$B$5:$S$200,14,0),0)</f>
        <v>0</v>
      </c>
      <c r="EP265" s="3">
        <f>IFERROR(VLOOKUP($CK265,depot_prod_sales!$B$5:$S$200,15,0),0)</f>
        <v>0</v>
      </c>
      <c r="EQ265" s="3">
        <f>IFERROR(VLOOKUP($CK265,depot_prod_sales!$B$5:$S$200,16,0),0)</f>
        <v>0</v>
      </c>
      <c r="ER265" s="3">
        <f>IFERROR(VLOOKUP($CK265,depot_prod_sales!$B$5:$S$200,17,0),0)</f>
        <v>0</v>
      </c>
      <c r="ES265" s="3">
        <f>IFERROR(VLOOKUP($CK265,depot_prod_sales!$B$5:$S$200,18,0),0)</f>
        <v>0</v>
      </c>
      <c r="ET265" s="116">
        <f t="shared" si="104"/>
        <v>0</v>
      </c>
      <c r="EU265" s="116">
        <f t="shared" si="105"/>
        <v>0</v>
      </c>
      <c r="EW265" s="3">
        <f>IFERROR(VLOOKUP(CC265,data_pull!$AO$25:$AR$546,2,0),0)</f>
        <v>12</v>
      </c>
      <c r="EX265" s="1">
        <f>IFERROR(VLOOKUP(CC265,data_pull!$AO$25:$AR$546,4,0),0)</f>
        <v>170000</v>
      </c>
    </row>
    <row r="266" spans="13:154" x14ac:dyDescent="0.25"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4" t="str">
        <f>sales_data!B265</f>
        <v>Jahangir Alam</v>
      </c>
      <c r="AR266" s="4" t="str">
        <f>sales_data!C265</f>
        <v>Anowar Hossain</v>
      </c>
      <c r="AS266" s="5" t="str">
        <f t="shared" si="95"/>
        <v>Anowar Hossain</v>
      </c>
      <c r="AT266" s="4" t="str">
        <f>sales_data!I265</f>
        <v>Abu Sayed Anowar</v>
      </c>
      <c r="AU266" s="4" t="str">
        <f>sales_data!W265</f>
        <v>Pirgonj Road, Birgonj.</v>
      </c>
      <c r="AV266" s="1">
        <f>sales_data!N265</f>
        <v>116880.16</v>
      </c>
      <c r="AW266" s="1">
        <f>sales_data!P265</f>
        <v>26</v>
      </c>
      <c r="AX266" s="3">
        <f ca="1">IFERROR(INDEX(INDIRECT("day_wise_sales_data!$B$2:$BZ$599"),MATCH(resource!$CC266,day_wise_sales_data!$A$2:$A$500,0),MATCH(resource!AX$2,INDIRECT("day_wise_sales_data!$B$1:$BZ$1"),0)),0)</f>
        <v>0</v>
      </c>
      <c r="AY266" s="3">
        <f ca="1">IFERROR(INDEX(INDIRECT("day_wise_sales_data!$B$2:$BZ$599"),MATCH(resource!$CC266,day_wise_sales_data!$A$2:$A$500,0),MATCH(resource!AY$2,INDIRECT("day_wise_sales_data!$B$1:$BZ$1"),0)),0)</f>
        <v>0</v>
      </c>
      <c r="AZ266" s="3">
        <f ca="1">IFERROR(INDEX(INDIRECT("day_wise_sales_data!$B$2:$BZ$599"),MATCH(resource!$CC266,day_wise_sales_data!$A$2:$A$500,0),MATCH(resource!AZ$2,INDIRECT("day_wise_sales_data!$B$1:$BZ$1"),0)),0)</f>
        <v>0</v>
      </c>
      <c r="BA266" s="3">
        <f ca="1">IFERROR(INDEX(INDIRECT("day_wise_sales_data!$B$2:$BZ$599"),MATCH(resource!$CC266,day_wise_sales_data!$A$2:$A$500,0),MATCH(resource!BA$2,INDIRECT("day_wise_sales_data!$B$1:$BZ$1"),0)),0)</f>
        <v>0</v>
      </c>
      <c r="BB266" s="3">
        <f ca="1">IFERROR(INDEX(INDIRECT("day_wise_sales_data!$B$2:$BZ$599"),MATCH(resource!$CC266,day_wise_sales_data!$A$2:$A$500,0),MATCH(resource!BB$2,INDIRECT("day_wise_sales_data!$B$1:$BZ$1"),0)),0)</f>
        <v>3737.16</v>
      </c>
      <c r="BC266" s="3">
        <f ca="1">IFERROR(INDEX(INDIRECT("day_wise_sales_data!$B$2:$BZ$599"),MATCH(resource!$CC266,day_wise_sales_data!$A$2:$A$500,0),MATCH(resource!BC$2,INDIRECT("day_wise_sales_data!$B$1:$BZ$1"),0)),0)</f>
        <v>0</v>
      </c>
      <c r="BD266" s="3">
        <f ca="1">IFERROR(INDEX(INDIRECT("day_wise_sales_data!$B$2:$BZ$599"),MATCH(resource!$CC266,day_wise_sales_data!$A$2:$A$500,0),MATCH(resource!BD$2,INDIRECT("day_wise_sales_data!$B$1:$BZ$1"),0)),0)</f>
        <v>0</v>
      </c>
      <c r="BE266" s="3">
        <f ca="1">IFERROR(INDEX(INDIRECT("day_wise_sales_data!$B$2:$BZ$599"),MATCH(resource!$CC266,day_wise_sales_data!$A$2:$A$500,0),MATCH(resource!BE$2,INDIRECT("day_wise_sales_data!$B$1:$BZ$1"),0)),0)</f>
        <v>8574.82</v>
      </c>
      <c r="BF266" s="3">
        <f ca="1">IFERROR(INDEX(INDIRECT("day_wise_sales_data!$B$2:$BZ$599"),MATCH(resource!$CC266,day_wise_sales_data!$A$2:$A$500,0),MATCH(resource!BF$2,INDIRECT("day_wise_sales_data!$B$1:$BZ$1"),0)),0)</f>
        <v>4589.58</v>
      </c>
      <c r="BG266" s="3">
        <f ca="1">IFERROR(INDEX(INDIRECT("day_wise_sales_data!$B$2:$BZ$599"),MATCH(resource!$CC266,day_wise_sales_data!$A$2:$A$500,0),MATCH(resource!BG$2,INDIRECT("day_wise_sales_data!$B$1:$BZ$1"),0)),0)</f>
        <v>1590.43</v>
      </c>
      <c r="BH266" s="3">
        <f ca="1">IFERROR(INDEX(INDIRECT("day_wise_sales_data!$B$2:$BZ$599"),MATCH(resource!$CC266,day_wise_sales_data!$A$2:$A$500,0),MATCH(resource!BH$2,INDIRECT("day_wise_sales_data!$B$1:$BZ$1"),0)),0)</f>
        <v>9674.81</v>
      </c>
      <c r="BI266" s="3">
        <f ca="1">IFERROR(INDEX(INDIRECT("day_wise_sales_data!$B$2:$BZ$599"),MATCH(resource!$CC266,day_wise_sales_data!$A$2:$A$500,0),MATCH(resource!BI$2,INDIRECT("day_wise_sales_data!$B$1:$BZ$1"),0)),0)</f>
        <v>2534.54</v>
      </c>
      <c r="BJ266" s="3">
        <f ca="1">IFERROR(INDEX(INDIRECT("day_wise_sales_data!$B$2:$BZ$599"),MATCH(resource!$CC266,day_wise_sales_data!$A$2:$A$500,0),MATCH(resource!BJ$2,INDIRECT("day_wise_sales_data!$B$1:$BZ$1"),0)),0)</f>
        <v>0</v>
      </c>
      <c r="BK266" s="3">
        <f ca="1">IFERROR(INDEX(INDIRECT("day_wise_sales_data!$B$2:$BZ$599"),MATCH(resource!$CC266,day_wise_sales_data!$A$2:$A$500,0),MATCH(resource!BK$2,INDIRECT("day_wise_sales_data!$B$1:$BZ$1"),0)),0)</f>
        <v>9797.0499999999993</v>
      </c>
      <c r="BL266" s="3">
        <f ca="1">IFERROR(INDEX(INDIRECT("day_wise_sales_data!$B$2:$BZ$599"),MATCH(resource!$CC266,day_wise_sales_data!$A$2:$A$500,0),MATCH(resource!BL$2,INDIRECT("day_wise_sales_data!$B$1:$BZ$1"),0)),0)</f>
        <v>0</v>
      </c>
      <c r="BM266" s="3">
        <f ca="1">IFERROR(INDEX(INDIRECT("day_wise_sales_data!$B$2:$BZ$599"),MATCH(resource!$CC266,day_wise_sales_data!$A$2:$A$500,0),MATCH(resource!BM$2,INDIRECT("day_wise_sales_data!$B$1:$BZ$1"),0)),0)</f>
        <v>0</v>
      </c>
      <c r="BN266" s="3">
        <f ca="1">IFERROR(INDEX(INDIRECT("day_wise_sales_data!$B$2:$BZ$599"),MATCH(resource!$CC266,day_wise_sales_data!$A$2:$A$500,0),MATCH(resource!BN$2,INDIRECT("day_wise_sales_data!$B$1:$BZ$1"),0)),0)</f>
        <v>4400.1499999999996</v>
      </c>
      <c r="BO266" s="3">
        <f ca="1">IFERROR(INDEX(INDIRECT("day_wise_sales_data!$B$2:$BZ$599"),MATCH(resource!$CC266,day_wise_sales_data!$A$2:$A$500,0),MATCH(resource!BO$2,INDIRECT("day_wise_sales_data!$B$1:$BZ$1"),0)),0)</f>
        <v>0</v>
      </c>
      <c r="BP266" s="3">
        <f ca="1">IFERROR(INDEX(INDIRECT("day_wise_sales_data!$B$2:$BZ$599"),MATCH(resource!$CC266,day_wise_sales_data!$A$2:$A$500,0),MATCH(resource!BP$2,INDIRECT("day_wise_sales_data!$B$1:$BZ$1"),0)),0)</f>
        <v>0</v>
      </c>
      <c r="BQ266" s="3">
        <f ca="1">IFERROR(INDEX(INDIRECT("day_wise_sales_data!$B$2:$BZ$599"),MATCH(resource!$CC266,day_wise_sales_data!$A$2:$A$500,0),MATCH(resource!BQ$2,INDIRECT("day_wise_sales_data!$B$1:$BZ$1"),0)),0)</f>
        <v>0</v>
      </c>
      <c r="BR266" s="3">
        <f ca="1">IFERROR(INDEX(INDIRECT("day_wise_sales_data!$B$2:$BZ$599"),MATCH(resource!$CC266,day_wise_sales_data!$A$2:$A$500,0),MATCH(resource!BR$2,INDIRECT("day_wise_sales_data!$B$1:$BZ$1"),0)),0)</f>
        <v>0</v>
      </c>
      <c r="BS266" s="3">
        <f ca="1">IFERROR(INDEX(INDIRECT("day_wise_sales_data!$B$2:$BZ$599"),MATCH(resource!$CC266,day_wise_sales_data!$A$2:$A$500,0),MATCH(resource!BS$2,INDIRECT("day_wise_sales_data!$B$1:$BZ$1"),0)),0)</f>
        <v>4758.92</v>
      </c>
      <c r="BT266" s="3">
        <f ca="1">IFERROR(INDEX(INDIRECT("day_wise_sales_data!$B$2:$BZ$599"),MATCH(resource!$CC266,day_wise_sales_data!$A$2:$A$500,0),MATCH(resource!BT$2,INDIRECT("day_wise_sales_data!$B$1:$BZ$1"),0)),0)</f>
        <v>19866.75</v>
      </c>
      <c r="BU266" s="3">
        <f ca="1">IFERROR(INDEX(INDIRECT("day_wise_sales_data!$B$2:$BZ$599"),MATCH(resource!$CC266,day_wise_sales_data!$A$2:$A$500,0),MATCH(resource!BU$2,INDIRECT("day_wise_sales_data!$B$1:$BZ$1"),0)),0)</f>
        <v>23717.040000000001</v>
      </c>
      <c r="BV266" s="3">
        <f ca="1">IFERROR(INDEX(INDIRECT("day_wise_sales_data!$B$2:$BZ$599"),MATCH(resource!$CC266,day_wise_sales_data!$A$2:$A$500,0),MATCH(resource!BV$2,INDIRECT("day_wise_sales_data!$B$1:$BZ$1"),0)),0)</f>
        <v>8661.6200000000008</v>
      </c>
      <c r="BW266" s="3">
        <f ca="1">IFERROR(INDEX(INDIRECT("day_wise_sales_data!$B$2:$BZ$599"),MATCH(resource!$CC266,day_wise_sales_data!$A$2:$A$500,0),MATCH(resource!BW$2,INDIRECT("day_wise_sales_data!$B$1:$BZ$1"),0)),0)</f>
        <v>0</v>
      </c>
      <c r="BX266" s="3">
        <f ca="1">IFERROR(INDEX(INDIRECT("day_wise_sales_data!$B$2:$BZ$599"),MATCH(resource!$CC266,day_wise_sales_data!$A$2:$A$500,0),MATCH(resource!BX$2,INDIRECT("day_wise_sales_data!$B$1:$BZ$1"),0)),0)</f>
        <v>0</v>
      </c>
      <c r="BY266" s="3">
        <f ca="1">IFERROR(INDEX(INDIRECT("day_wise_sales_data!$B$2:$BZ$599"),MATCH(resource!$CC266,day_wise_sales_data!$A$2:$A$500,0),MATCH(resource!BY$2,INDIRECT("day_wise_sales_data!$B$1:$BZ$1"),0)),0)</f>
        <v>14977.29</v>
      </c>
      <c r="BZ266" s="3">
        <f ca="1">IFERROR(INDEX(INDIRECT("day_wise_sales_data!$B$2:$BZ$599"),MATCH(resource!$CC266,day_wise_sales_data!$A$2:$A$500,0),MATCH(resource!BZ$2,INDIRECT("day_wise_sales_data!$B$1:$BZ$1"),0)),0)</f>
        <v>0</v>
      </c>
      <c r="CA266" s="3" t="str">
        <f ca="1">IFERROR(INDEX(INDIRECT("day_wise_sales_data!$B$2:$BZ$599"),MATCH(resource!$CC266,day_wise_sales_data!$A$2:$A$500,0),MATCH(resource!CA$2,INDIRECT("day_wise_sales_data!$B$1:$BZ$1"),0)),0)</f>
        <v>dd</v>
      </c>
      <c r="CC266" s="4" t="str">
        <f>sales_data!H265</f>
        <v>DNJ01181</v>
      </c>
      <c r="CD266" s="1">
        <v>264</v>
      </c>
      <c r="CE266" s="1" t="str">
        <f>IF(AQ266=report!$AQ$3,resource!CD266,"")</f>
        <v/>
      </c>
      <c r="CF266" s="5" t="str">
        <f>IFERROR(SMALL($CE$3:$CE$1001,ROWS($CE$3:CE266)),"")</f>
        <v/>
      </c>
      <c r="CH266">
        <f>IFERROR(VLOOKUP($CC266,data_pull!$E$22:$G$700,2,0),0)</f>
        <v>116880.16</v>
      </c>
      <c r="CI266" s="1">
        <f t="shared" si="97"/>
        <v>154</v>
      </c>
      <c r="CJ266" s="1">
        <f t="shared" si="96"/>
        <v>0</v>
      </c>
      <c r="CK266" s="1" t="s">
        <v>1579</v>
      </c>
      <c r="CL266" s="1">
        <f t="shared" si="98"/>
        <v>111</v>
      </c>
      <c r="CM266" s="1" t="str">
        <f>IFERROR(VLOOKUP($CK266,stock_data!$B$3:$W$612,2,0),0)</f>
        <v>NORMACID TABLET  (EXP)</v>
      </c>
      <c r="CN266" s="1" t="str">
        <f>IFERROR(VLOOKUP($CK266,stock_data!$B$3:$W$612,4,0),0)</f>
        <v>10x10's</v>
      </c>
      <c r="CO266" s="1">
        <f>IFERROR(VLOOKUP($CK266,stock_data!$B$3:$W$612,5,0),0)</f>
        <v>135</v>
      </c>
      <c r="CP266" s="3">
        <f t="shared" si="99"/>
        <v>0</v>
      </c>
      <c r="CQ266" s="3">
        <f t="shared" si="100"/>
        <v>0</v>
      </c>
      <c r="CR266" s="1">
        <f>IFERROR(VLOOKUP($CK266,stock_data!$B$3:$W$612,6,0),0)</f>
        <v>0</v>
      </c>
      <c r="CS266" s="1">
        <f>IFERROR(VLOOKUP($CK266,stock_data!$B$3:$W$612,7,0),0)</f>
        <v>0</v>
      </c>
      <c r="CT266" s="1">
        <f>IFERROR(VLOOKUP($CK266,stock_data!$B$3:$W$612,8,0),0)</f>
        <v>0</v>
      </c>
      <c r="CU266" s="1">
        <f>IFERROR(VLOOKUP($CK266,stock_data!$B$3:$W$612,9,0),0)</f>
        <v>0</v>
      </c>
      <c r="CV266" s="1">
        <f>IFERROR(VLOOKUP($CK266,stock_data!$B$3:$W$612,10,0),0)</f>
        <v>0</v>
      </c>
      <c r="CW266" s="1">
        <f>IFERROR(VLOOKUP($CK266,stock_data!$B$3:$W$612,11,0),0)</f>
        <v>0</v>
      </c>
      <c r="CX266" s="1">
        <f>IFERROR(VLOOKUP($CK266,stock_data!$B$3:$W$612,12,0),0)</f>
        <v>0</v>
      </c>
      <c r="CY266" s="1">
        <f>IFERROR(VLOOKUP($CK266,stock_data!$B$3:$W$612,13,0),0)</f>
        <v>0</v>
      </c>
      <c r="CZ266" s="1">
        <f>IFERROR(VLOOKUP($CK266,stock_data!$B$3:$W$612,14,0),0)</f>
        <v>0</v>
      </c>
      <c r="DA266" s="1">
        <f>IFERROR(VLOOKUP($CK266,stock_data!$B$3:$W$612,15,0),0)</f>
        <v>0</v>
      </c>
      <c r="DB266" s="1">
        <f>IFERROR(VLOOKUP($CK266,stock_data!$B$3:$W$612,16,0),0)</f>
        <v>0</v>
      </c>
      <c r="DC266" s="1">
        <f>IFERROR(VLOOKUP($CK266,stock_data!$B$3:$W$612,17,0),0)</f>
        <v>0</v>
      </c>
      <c r="DD266" s="1">
        <f>IFERROR(VLOOKUP($CK266,stock_data!$B$3:$W$612,18,0),0)</f>
        <v>0</v>
      </c>
      <c r="DE266" s="1">
        <f>IFERROR(VLOOKUP($CK266,stock_data!$B$3:$W$612,19,0),0)</f>
        <v>0</v>
      </c>
      <c r="DF266" s="1">
        <f>IFERROR(VLOOKUP($CK266,stock_data!$B$3:$W$612,20,0),0)</f>
        <v>0</v>
      </c>
      <c r="DG266" s="1">
        <f>IFERROR(VLOOKUP($CK266,stock_data!$B$3:$W$612,21,0),0)</f>
        <v>0</v>
      </c>
      <c r="DH266" s="1">
        <f>IFERROR(VLOOKUP($CK266,stock_data!$B$3:$W$612,22,0),0)</f>
        <v>0</v>
      </c>
      <c r="DI266" s="1">
        <f t="shared" si="101"/>
        <v>0</v>
      </c>
      <c r="DJ266" s="1">
        <f t="shared" si="102"/>
        <v>0</v>
      </c>
      <c r="DK266" s="3">
        <f>IFERROR(INDEX(COD_SALES!$B$5:$Z$500,MATCH(resource!$CC266,COD_SALES!$A$5:$A$500,0),MATCH(resource!DK$2,COD_SALES!$B$4:$Z$4,0)),"")</f>
        <v>0</v>
      </c>
      <c r="DL266" s="3">
        <f>IFERROR(INDEX(COD_SALES!$B$5:$Z$500,MATCH(resource!$CC266,COD_SALES!$A$5:$A$500,0),MATCH(resource!DL$2,COD_SALES!$B$4:$Z$4,0)),"")</f>
        <v>15</v>
      </c>
      <c r="DM266" s="3">
        <f>IFERROR(INDEX(COD_SALES!$B$5:$Z$500,MATCH(resource!$CC266,COD_SALES!$A$5:$A$500,0),MATCH(resource!DM$2,COD_SALES!$B$4:$Z$4,0)),"")</f>
        <v>0</v>
      </c>
      <c r="DN266" s="3" t="str">
        <f>IFERROR(INDEX(COD_SALES!$B$5:$Z$500,MATCH(resource!$CC266,COD_SALES!$A$5:$A$500,0),MATCH(resource!DN$2,COD_SALES!$B$4:$Z$4,0)),"")</f>
        <v/>
      </c>
      <c r="DO266" s="3">
        <f>IFERROR(INDEX(COD_SALES!$B$5:$Z$500,MATCH(resource!$CC266,COD_SALES!$A$5:$A$500,0),MATCH(resource!DO$2,COD_SALES!$B$4:$Z$4,0)),"")</f>
        <v>0</v>
      </c>
      <c r="DP266" s="3">
        <f>IFERROR(INDEX(COD_SALES!$B$5:$Z$500,MATCH(resource!$CC266,COD_SALES!$A$5:$A$500,0),MATCH(resource!DP$2,COD_SALES!$B$4:$Z$4,0)),"")</f>
        <v>0</v>
      </c>
      <c r="DQ266" s="3" t="str">
        <f>IFERROR(INDEX(COD_SALES!$B$5:$Z$500,MATCH(resource!$CC266,COD_SALES!$A$5:$A$500,0),MATCH(resource!DQ$2,COD_SALES!$B$4:$Z$4,0)),"")</f>
        <v/>
      </c>
      <c r="DR266" s="3">
        <f>IFERROR(INDEX(COD_SALES!$B$5:$Z$500,MATCH(resource!$CC266,COD_SALES!$A$5:$A$500,0),MATCH(resource!DR$2,COD_SALES!$B$4:$Z$4,0)),"")</f>
        <v>50</v>
      </c>
      <c r="DS266" s="3">
        <f>IFERROR(INDEX(COD_SALES!$B$5:$Z$500,MATCH(resource!$CC266,COD_SALES!$A$5:$A$500,0),MATCH(resource!DS$2,COD_SALES!$B$4:$Z$4,0)),"")</f>
        <v>36</v>
      </c>
      <c r="DT266" s="3">
        <f>IFERROR(INDEX(COD_SALES!$B$5:$Z$500,MATCH(resource!$CC266,COD_SALES!$A$5:$A$500,0),MATCH(resource!DT$2,COD_SALES!$B$4:$Z$4,0)),"")</f>
        <v>0</v>
      </c>
      <c r="DU266" s="3">
        <f>IFERROR(INDEX(COD_SALES!$B$5:$Z$500,MATCH(resource!$CC266,COD_SALES!$A$5:$A$500,0),MATCH(resource!DU$2,COD_SALES!$B$4:$Z$4,0)),"")</f>
        <v>5</v>
      </c>
      <c r="DV266" s="3">
        <f>IFERROR(INDEX(COD_SALES!$B$5:$Z$500,MATCH(resource!$CC266,COD_SALES!$A$5:$A$500,0),MATCH(resource!DV$2,COD_SALES!$B$4:$Z$4,0)),"")</f>
        <v>0</v>
      </c>
      <c r="DW266" s="3">
        <f>IFERROR(INDEX(COD_SALES!$B$5:$Z$500,MATCH(resource!$CC266,COD_SALES!$A$5:$A$500,0),MATCH(resource!DW$2,COD_SALES!$B$4:$Z$4,0)),"")</f>
        <v>28</v>
      </c>
      <c r="DX266" s="3">
        <f>IFERROR(INDEX(COD_SALES!$B$5:$Z$500,MATCH(resource!$CC266,COD_SALES!$A$5:$A$500,0),MATCH(resource!DX$2,COD_SALES!$B$4:$Z$4,0)),"")</f>
        <v>90</v>
      </c>
      <c r="DY266" s="3">
        <f>IFERROR(INDEX(COD_SALES!$B$5:$Z$500,MATCH(resource!$CC266,COD_SALES!$A$5:$A$500,0),MATCH(resource!DY$2,COD_SALES!$B$4:$Z$4,0)),"")</f>
        <v>0</v>
      </c>
      <c r="DZ266" s="3">
        <f>IFERROR(INDEX(COD_SALES!$B$5:$Z$500,MATCH(resource!$CC266,COD_SALES!$A$5:$A$500,0),MATCH(resource!DZ$2,COD_SALES!$B$4:$Z$4,0)),"")</f>
        <v>0</v>
      </c>
      <c r="EA266" s="3">
        <f>IFERROR(INDEX(COD_SALES!$B$5:$Z$500,MATCH(resource!$CC266,COD_SALES!$A$5:$A$500,0),MATCH(resource!EA$2,COD_SALES!$B$4:$Z$4,0)),"")</f>
        <v>0</v>
      </c>
      <c r="EB266" s="3">
        <f t="shared" si="103"/>
        <v>41497.279999999999</v>
      </c>
      <c r="ED266" s="3">
        <f>IFERROR(VLOOKUP($CK266,depot_prod_sales!$B$5:$S$200,3,0),0)</f>
        <v>0</v>
      </c>
      <c r="EE266" s="3">
        <f>IFERROR(VLOOKUP($CK266,depot_prod_sales!$B$5:$S$200,4,0),0)</f>
        <v>0</v>
      </c>
      <c r="EF266" s="3">
        <f>IFERROR(VLOOKUP($CK266,depot_prod_sales!$B$5:$S$200,5,0),0)</f>
        <v>0</v>
      </c>
      <c r="EG266" s="3">
        <f>IFERROR(VLOOKUP($CK266,depot_prod_sales!$B$5:$S$200,6,0),0)</f>
        <v>0</v>
      </c>
      <c r="EH266" s="3">
        <f>IFERROR(VLOOKUP($CK266,depot_prod_sales!$B$5:$S$200,7,0),0)</f>
        <v>0</v>
      </c>
      <c r="EI266" s="3">
        <f>IFERROR(VLOOKUP($CK266,depot_prod_sales!$B$5:$S$200,8,0),0)</f>
        <v>0</v>
      </c>
      <c r="EJ266" s="3">
        <f>IFERROR(VLOOKUP($CK266,depot_prod_sales!$B$5:$S$200,9,0),0)</f>
        <v>0</v>
      </c>
      <c r="EK266" s="3">
        <f>IFERROR(VLOOKUP($CK266,depot_prod_sales!$B$5:$S$200,10,0),0)</f>
        <v>0</v>
      </c>
      <c r="EL266" s="3">
        <f>IFERROR(VLOOKUP($CK266,depot_prod_sales!$B$5:$S$200,11,0),0)</f>
        <v>0</v>
      </c>
      <c r="EM266" s="3">
        <f>IFERROR(VLOOKUP($CK266,depot_prod_sales!$B$5:$S$200,12,0),0)</f>
        <v>0</v>
      </c>
      <c r="EN266" s="3">
        <f>IFERROR(VLOOKUP($CK266,depot_prod_sales!$B$5:$S$200,13,0),0)</f>
        <v>0</v>
      </c>
      <c r="EO266" s="3">
        <f>IFERROR(VLOOKUP($CK266,depot_prod_sales!$B$5:$S$200,14,0),0)</f>
        <v>0</v>
      </c>
      <c r="EP266" s="3">
        <f>IFERROR(VLOOKUP($CK266,depot_prod_sales!$B$5:$S$200,15,0),0)</f>
        <v>0</v>
      </c>
      <c r="EQ266" s="3">
        <f>IFERROR(VLOOKUP($CK266,depot_prod_sales!$B$5:$S$200,16,0),0)</f>
        <v>0</v>
      </c>
      <c r="ER266" s="3">
        <f>IFERROR(VLOOKUP($CK266,depot_prod_sales!$B$5:$S$200,17,0),0)</f>
        <v>0</v>
      </c>
      <c r="ES266" s="3">
        <f>IFERROR(VLOOKUP($CK266,depot_prod_sales!$B$5:$S$200,18,0),0)</f>
        <v>0</v>
      </c>
      <c r="ET266" s="116">
        <f t="shared" si="104"/>
        <v>0</v>
      </c>
      <c r="EU266" s="116">
        <f t="shared" si="105"/>
        <v>0</v>
      </c>
      <c r="EW266" s="3">
        <f>IFERROR(VLOOKUP(CC266,data_pull!$AO$25:$AR$546,2,0),0)</f>
        <v>12</v>
      </c>
      <c r="EX266" s="1">
        <f>IFERROR(VLOOKUP(CC266,data_pull!$AO$25:$AR$546,4,0),0)</f>
        <v>190000</v>
      </c>
    </row>
    <row r="267" spans="13:154" x14ac:dyDescent="0.25"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4" t="str">
        <f>sales_data!B266</f>
        <v>Jahangir Alam</v>
      </c>
      <c r="AR267" s="4" t="str">
        <f>sales_data!C266</f>
        <v>Anowar Hossain</v>
      </c>
      <c r="AS267" s="5" t="str">
        <f t="shared" si="95"/>
        <v/>
      </c>
      <c r="AT267" s="4" t="str">
        <f>sales_data!I266</f>
        <v>Anowar Hossain (Blank-FM)</v>
      </c>
      <c r="AU267" s="4" t="str">
        <f>sales_data!W266</f>
        <v>Kaharol Bazar</v>
      </c>
      <c r="AV267" s="1">
        <f>sales_data!N266</f>
        <v>22136.52</v>
      </c>
      <c r="AW267" s="1">
        <f>sales_data!P266</f>
        <v>10</v>
      </c>
      <c r="AX267" s="3">
        <f ca="1">IFERROR(INDEX(INDIRECT("day_wise_sales_data!$B$2:$BZ$599"),MATCH(resource!$CC267,day_wise_sales_data!$A$2:$A$500,0),MATCH(resource!AX$2,INDIRECT("day_wise_sales_data!$B$1:$BZ$1"),0)),0)</f>
        <v>0</v>
      </c>
      <c r="AY267" s="3">
        <f ca="1">IFERROR(INDEX(INDIRECT("day_wise_sales_data!$B$2:$BZ$599"),MATCH(resource!$CC267,day_wise_sales_data!$A$2:$A$500,0),MATCH(resource!AY$2,INDIRECT("day_wise_sales_data!$B$1:$BZ$1"),0)),0)</f>
        <v>0</v>
      </c>
      <c r="AZ267" s="3">
        <f ca="1">IFERROR(INDEX(INDIRECT("day_wise_sales_data!$B$2:$BZ$599"),MATCH(resource!$CC267,day_wise_sales_data!$A$2:$A$500,0),MATCH(resource!AZ$2,INDIRECT("day_wise_sales_data!$B$1:$BZ$1"),0)),0)</f>
        <v>0</v>
      </c>
      <c r="BA267" s="3">
        <f ca="1">IFERROR(INDEX(INDIRECT("day_wise_sales_data!$B$2:$BZ$599"),MATCH(resource!$CC267,day_wise_sales_data!$A$2:$A$500,0),MATCH(resource!BA$2,INDIRECT("day_wise_sales_data!$B$1:$BZ$1"),0)),0)</f>
        <v>0</v>
      </c>
      <c r="BB267" s="3">
        <f ca="1">IFERROR(INDEX(INDIRECT("day_wise_sales_data!$B$2:$BZ$599"),MATCH(resource!$CC267,day_wise_sales_data!$A$2:$A$500,0),MATCH(resource!BB$2,INDIRECT("day_wise_sales_data!$B$1:$BZ$1"),0)),0)</f>
        <v>0</v>
      </c>
      <c r="BC267" s="3">
        <f ca="1">IFERROR(INDEX(INDIRECT("day_wise_sales_data!$B$2:$BZ$599"),MATCH(resource!$CC267,day_wise_sales_data!$A$2:$A$500,0),MATCH(resource!BC$2,INDIRECT("day_wise_sales_data!$B$1:$BZ$1"),0)),0)</f>
        <v>0</v>
      </c>
      <c r="BD267" s="3">
        <f ca="1">IFERROR(INDEX(INDIRECT("day_wise_sales_data!$B$2:$BZ$599"),MATCH(resource!$CC267,day_wise_sales_data!$A$2:$A$500,0),MATCH(resource!BD$2,INDIRECT("day_wise_sales_data!$B$1:$BZ$1"),0)),0)</f>
        <v>0</v>
      </c>
      <c r="BE267" s="3">
        <f ca="1">IFERROR(INDEX(INDIRECT("day_wise_sales_data!$B$2:$BZ$599"),MATCH(resource!$CC267,day_wise_sales_data!$A$2:$A$500,0),MATCH(resource!BE$2,INDIRECT("day_wise_sales_data!$B$1:$BZ$1"),0)),0)</f>
        <v>0</v>
      </c>
      <c r="BF267" s="3">
        <f ca="1">IFERROR(INDEX(INDIRECT("day_wise_sales_data!$B$2:$BZ$599"),MATCH(resource!$CC267,day_wise_sales_data!$A$2:$A$500,0),MATCH(resource!BF$2,INDIRECT("day_wise_sales_data!$B$1:$BZ$1"),0)),0)</f>
        <v>1765.34</v>
      </c>
      <c r="BG267" s="3">
        <f ca="1">IFERROR(INDEX(INDIRECT("day_wise_sales_data!$B$2:$BZ$599"),MATCH(resource!$CC267,day_wise_sales_data!$A$2:$A$500,0),MATCH(resource!BG$2,INDIRECT("day_wise_sales_data!$B$1:$BZ$1"),0)),0)</f>
        <v>0</v>
      </c>
      <c r="BH267" s="3">
        <f ca="1">IFERROR(INDEX(INDIRECT("day_wise_sales_data!$B$2:$BZ$599"),MATCH(resource!$CC267,day_wise_sales_data!$A$2:$A$500,0),MATCH(resource!BH$2,INDIRECT("day_wise_sales_data!$B$1:$BZ$1"),0)),0)</f>
        <v>617.82000000000005</v>
      </c>
      <c r="BI267" s="3">
        <f ca="1">IFERROR(INDEX(INDIRECT("day_wise_sales_data!$B$2:$BZ$599"),MATCH(resource!$CC267,day_wise_sales_data!$A$2:$A$500,0),MATCH(resource!BI$2,INDIRECT("day_wise_sales_data!$B$1:$BZ$1"),0)),0)</f>
        <v>2650.72</v>
      </c>
      <c r="BJ267" s="3">
        <f ca="1">IFERROR(INDEX(INDIRECT("day_wise_sales_data!$B$2:$BZ$599"),MATCH(resource!$CC267,day_wise_sales_data!$A$2:$A$500,0),MATCH(resource!BJ$2,INDIRECT("day_wise_sales_data!$B$1:$BZ$1"),0)),0)</f>
        <v>0</v>
      </c>
      <c r="BK267" s="3">
        <f ca="1">IFERROR(INDEX(INDIRECT("day_wise_sales_data!$B$2:$BZ$599"),MATCH(resource!$CC267,day_wise_sales_data!$A$2:$A$500,0),MATCH(resource!BK$2,INDIRECT("day_wise_sales_data!$B$1:$BZ$1"),0)),0)</f>
        <v>0</v>
      </c>
      <c r="BL267" s="3">
        <f ca="1">IFERROR(INDEX(INDIRECT("day_wise_sales_data!$B$2:$BZ$599"),MATCH(resource!$CC267,day_wise_sales_data!$A$2:$A$500,0),MATCH(resource!BL$2,INDIRECT("day_wise_sales_data!$B$1:$BZ$1"),0)),0)</f>
        <v>0</v>
      </c>
      <c r="BM267" s="3">
        <f ca="1">IFERROR(INDEX(INDIRECT("day_wise_sales_data!$B$2:$BZ$599"),MATCH(resource!$CC267,day_wise_sales_data!$A$2:$A$500,0),MATCH(resource!BM$2,INDIRECT("day_wise_sales_data!$B$1:$BZ$1"),0)),0)</f>
        <v>422.43</v>
      </c>
      <c r="BN267" s="3">
        <f ca="1">IFERROR(INDEX(INDIRECT("day_wise_sales_data!$B$2:$BZ$599"),MATCH(resource!$CC267,day_wise_sales_data!$A$2:$A$500,0),MATCH(resource!BN$2,INDIRECT("day_wise_sales_data!$B$1:$BZ$1"),0)),0)</f>
        <v>795.13</v>
      </c>
      <c r="BO267" s="3">
        <f ca="1">IFERROR(INDEX(INDIRECT("day_wise_sales_data!$B$2:$BZ$599"),MATCH(resource!$CC267,day_wise_sales_data!$A$2:$A$500,0),MATCH(resource!BO$2,INDIRECT("day_wise_sales_data!$B$1:$BZ$1"),0)),0)</f>
        <v>6018.66</v>
      </c>
      <c r="BP267" s="3">
        <f ca="1">IFERROR(INDEX(INDIRECT("day_wise_sales_data!$B$2:$BZ$599"),MATCH(resource!$CC267,day_wise_sales_data!$A$2:$A$500,0),MATCH(resource!BP$2,INDIRECT("day_wise_sales_data!$B$1:$BZ$1"),0)),0)</f>
        <v>705.14</v>
      </c>
      <c r="BQ267" s="3">
        <f ca="1">IFERROR(INDEX(INDIRECT("day_wise_sales_data!$B$2:$BZ$599"),MATCH(resource!$CC267,day_wise_sales_data!$A$2:$A$500,0),MATCH(resource!BQ$2,INDIRECT("day_wise_sales_data!$B$1:$BZ$1"),0)),0)</f>
        <v>0</v>
      </c>
      <c r="BR267" s="3">
        <f ca="1">IFERROR(INDEX(INDIRECT("day_wise_sales_data!$B$2:$BZ$599"),MATCH(resource!$CC267,day_wise_sales_data!$A$2:$A$500,0),MATCH(resource!BR$2,INDIRECT("day_wise_sales_data!$B$1:$BZ$1"),0)),0)</f>
        <v>0</v>
      </c>
      <c r="BS267" s="3">
        <f ca="1">IFERROR(INDEX(INDIRECT("day_wise_sales_data!$B$2:$BZ$599"),MATCH(resource!$CC267,day_wise_sales_data!$A$2:$A$500,0),MATCH(resource!BS$2,INDIRECT("day_wise_sales_data!$B$1:$BZ$1"),0)),0)</f>
        <v>0</v>
      </c>
      <c r="BT267" s="3">
        <f ca="1">IFERROR(INDEX(INDIRECT("day_wise_sales_data!$B$2:$BZ$599"),MATCH(resource!$CC267,day_wise_sales_data!$A$2:$A$500,0),MATCH(resource!BT$2,INDIRECT("day_wise_sales_data!$B$1:$BZ$1"),0)),0)</f>
        <v>2270.54</v>
      </c>
      <c r="BU267" s="3">
        <f ca="1">IFERROR(INDEX(INDIRECT("day_wise_sales_data!$B$2:$BZ$599"),MATCH(resource!$CC267,day_wise_sales_data!$A$2:$A$500,0),MATCH(resource!BU$2,INDIRECT("day_wise_sales_data!$B$1:$BZ$1"),0)),0)</f>
        <v>1108.8599999999999</v>
      </c>
      <c r="BV267" s="3">
        <f ca="1">IFERROR(INDEX(INDIRECT("day_wise_sales_data!$B$2:$BZ$599"),MATCH(resource!$CC267,day_wise_sales_data!$A$2:$A$500,0),MATCH(resource!BV$2,INDIRECT("day_wise_sales_data!$B$1:$BZ$1"),0)),0)</f>
        <v>5781.88</v>
      </c>
      <c r="BW267" s="3">
        <f ca="1">IFERROR(INDEX(INDIRECT("day_wise_sales_data!$B$2:$BZ$599"),MATCH(resource!$CC267,day_wise_sales_data!$A$2:$A$500,0),MATCH(resource!BW$2,INDIRECT("day_wise_sales_data!$B$1:$BZ$1"),0)),0)</f>
        <v>0</v>
      </c>
      <c r="BX267" s="3">
        <f ca="1">IFERROR(INDEX(INDIRECT("day_wise_sales_data!$B$2:$BZ$599"),MATCH(resource!$CC267,day_wise_sales_data!$A$2:$A$500,0),MATCH(resource!BX$2,INDIRECT("day_wise_sales_data!$B$1:$BZ$1"),0)),0)</f>
        <v>0</v>
      </c>
      <c r="BY267" s="3">
        <f ca="1">IFERROR(INDEX(INDIRECT("day_wise_sales_data!$B$2:$BZ$599"),MATCH(resource!$CC267,day_wise_sales_data!$A$2:$A$500,0),MATCH(resource!BY$2,INDIRECT("day_wise_sales_data!$B$1:$BZ$1"),0)),0)</f>
        <v>0</v>
      </c>
      <c r="BZ267" s="3">
        <f ca="1">IFERROR(INDEX(INDIRECT("day_wise_sales_data!$B$2:$BZ$599"),MATCH(resource!$CC267,day_wise_sales_data!$A$2:$A$500,0),MATCH(resource!BZ$2,INDIRECT("day_wise_sales_data!$B$1:$BZ$1"),0)),0)</f>
        <v>0</v>
      </c>
      <c r="CA267" s="3" t="str">
        <f ca="1">IFERROR(INDEX(INDIRECT("day_wise_sales_data!$B$2:$BZ$599"),MATCH(resource!$CC267,day_wise_sales_data!$A$2:$A$500,0),MATCH(resource!CA$2,INDIRECT("day_wise_sales_data!$B$1:$BZ$1"),0)),0)</f>
        <v>dd</v>
      </c>
      <c r="CC267" s="4" t="str">
        <f>sales_data!H266</f>
        <v>DNJ05122</v>
      </c>
      <c r="CD267" s="1">
        <v>265</v>
      </c>
      <c r="CE267" s="1" t="str">
        <f>IF(AQ267=report!$AQ$3,resource!CD267,"")</f>
        <v/>
      </c>
      <c r="CF267" s="5" t="str">
        <f>IFERROR(SMALL($CE$3:$CE$1001,ROWS($CE$3:CE267)),"")</f>
        <v/>
      </c>
      <c r="CH267">
        <f>IFERROR(VLOOKUP($CC267,data_pull!$E$22:$G$700,2,0),0)</f>
        <v>22136.52</v>
      </c>
      <c r="CI267" s="1">
        <f t="shared" si="97"/>
        <v>154</v>
      </c>
      <c r="CJ267" s="1">
        <f t="shared" si="96"/>
        <v>0</v>
      </c>
      <c r="CK267" s="1" t="s">
        <v>1581</v>
      </c>
      <c r="CL267" s="1">
        <f t="shared" si="98"/>
        <v>111</v>
      </c>
      <c r="CM267" s="1" t="str">
        <f>IFERROR(VLOOKUP($CK267,stock_data!$B$3:$W$612,2,0),0)</f>
        <v>NORMACID TABLET-150 mg</v>
      </c>
      <c r="CN267" s="1" t="str">
        <f>IFERROR(VLOOKUP($CK267,stock_data!$B$3:$W$612,4,0),0)</f>
        <v>2x10's</v>
      </c>
      <c r="CO267" s="1">
        <f>IFERROR(VLOOKUP($CK267,stock_data!$B$3:$W$612,5,0),0)</f>
        <v>27</v>
      </c>
      <c r="CP267" s="3">
        <f t="shared" si="99"/>
        <v>0</v>
      </c>
      <c r="CQ267" s="3">
        <f t="shared" si="100"/>
        <v>0</v>
      </c>
      <c r="CR267" s="1">
        <f>IFERROR(VLOOKUP($CK267,stock_data!$B$3:$W$612,6,0),0)</f>
        <v>0</v>
      </c>
      <c r="CS267" s="1">
        <f>IFERROR(VLOOKUP($CK267,stock_data!$B$3:$W$612,7,0),0)</f>
        <v>0</v>
      </c>
      <c r="CT267" s="1">
        <f>IFERROR(VLOOKUP($CK267,stock_data!$B$3:$W$612,8,0),0)</f>
        <v>0</v>
      </c>
      <c r="CU267" s="1">
        <f>IFERROR(VLOOKUP($CK267,stock_data!$B$3:$W$612,9,0),0)</f>
        <v>0</v>
      </c>
      <c r="CV267" s="1">
        <f>IFERROR(VLOOKUP($CK267,stock_data!$B$3:$W$612,10,0),0)</f>
        <v>0</v>
      </c>
      <c r="CW267" s="1">
        <f>IFERROR(VLOOKUP($CK267,stock_data!$B$3:$W$612,11,0),0)</f>
        <v>0</v>
      </c>
      <c r="CX267" s="1">
        <f>IFERROR(VLOOKUP($CK267,stock_data!$B$3:$W$612,12,0),0)</f>
        <v>0</v>
      </c>
      <c r="CY267" s="1">
        <f>IFERROR(VLOOKUP($CK267,stock_data!$B$3:$W$612,13,0),0)</f>
        <v>0</v>
      </c>
      <c r="CZ267" s="1">
        <f>IFERROR(VLOOKUP($CK267,stock_data!$B$3:$W$612,14,0),0)</f>
        <v>0</v>
      </c>
      <c r="DA267" s="1">
        <f>IFERROR(VLOOKUP($CK267,stock_data!$B$3:$W$612,15,0),0)</f>
        <v>0</v>
      </c>
      <c r="DB267" s="1">
        <f>IFERROR(VLOOKUP($CK267,stock_data!$B$3:$W$612,16,0),0)</f>
        <v>0</v>
      </c>
      <c r="DC267" s="1">
        <f>IFERROR(VLOOKUP($CK267,stock_data!$B$3:$W$612,17,0),0)</f>
        <v>0</v>
      </c>
      <c r="DD267" s="1">
        <f>IFERROR(VLOOKUP($CK267,stock_data!$B$3:$W$612,18,0),0)</f>
        <v>0</v>
      </c>
      <c r="DE267" s="1">
        <f>IFERROR(VLOOKUP($CK267,stock_data!$B$3:$W$612,19,0),0)</f>
        <v>0</v>
      </c>
      <c r="DF267" s="1">
        <f>IFERROR(VLOOKUP($CK267,stock_data!$B$3:$W$612,20,0),0)</f>
        <v>0</v>
      </c>
      <c r="DG267" s="1">
        <f>IFERROR(VLOOKUP($CK267,stock_data!$B$3:$W$612,21,0),0)</f>
        <v>0</v>
      </c>
      <c r="DH267" s="1">
        <f>IFERROR(VLOOKUP($CK267,stock_data!$B$3:$W$612,22,0),0)</f>
        <v>0</v>
      </c>
      <c r="DI267" s="1">
        <f t="shared" si="101"/>
        <v>0</v>
      </c>
      <c r="DJ267" s="1">
        <f t="shared" si="102"/>
        <v>0</v>
      </c>
      <c r="DK267" s="3">
        <f>IFERROR(INDEX(COD_SALES!$B$5:$Z$500,MATCH(resource!$CC267,COD_SALES!$A$5:$A$500,0),MATCH(resource!DK$2,COD_SALES!$B$4:$Z$4,0)),"")</f>
        <v>1</v>
      </c>
      <c r="DL267" s="3">
        <f>IFERROR(INDEX(COD_SALES!$B$5:$Z$500,MATCH(resource!$CC267,COD_SALES!$A$5:$A$500,0),MATCH(resource!DL$2,COD_SALES!$B$4:$Z$4,0)),"")</f>
        <v>0</v>
      </c>
      <c r="DM267" s="3">
        <f>IFERROR(INDEX(COD_SALES!$B$5:$Z$500,MATCH(resource!$CC267,COD_SALES!$A$5:$A$500,0),MATCH(resource!DM$2,COD_SALES!$B$4:$Z$4,0)),"")</f>
        <v>2</v>
      </c>
      <c r="DN267" s="3" t="str">
        <f>IFERROR(INDEX(COD_SALES!$B$5:$Z$500,MATCH(resource!$CC267,COD_SALES!$A$5:$A$500,0),MATCH(resource!DN$2,COD_SALES!$B$4:$Z$4,0)),"")</f>
        <v/>
      </c>
      <c r="DO267" s="3">
        <f>IFERROR(INDEX(COD_SALES!$B$5:$Z$500,MATCH(resource!$CC267,COD_SALES!$A$5:$A$500,0),MATCH(resource!DO$2,COD_SALES!$B$4:$Z$4,0)),"")</f>
        <v>0</v>
      </c>
      <c r="DP267" s="3">
        <f>IFERROR(INDEX(COD_SALES!$B$5:$Z$500,MATCH(resource!$CC267,COD_SALES!$A$5:$A$500,0),MATCH(resource!DP$2,COD_SALES!$B$4:$Z$4,0)),"")</f>
        <v>0</v>
      </c>
      <c r="DQ267" s="3" t="str">
        <f>IFERROR(INDEX(COD_SALES!$B$5:$Z$500,MATCH(resource!$CC267,COD_SALES!$A$5:$A$500,0),MATCH(resource!DQ$2,COD_SALES!$B$4:$Z$4,0)),"")</f>
        <v/>
      </c>
      <c r="DR267" s="3">
        <f>IFERROR(INDEX(COD_SALES!$B$5:$Z$500,MATCH(resource!$CC267,COD_SALES!$A$5:$A$500,0),MATCH(resource!DR$2,COD_SALES!$B$4:$Z$4,0)),"")</f>
        <v>5</v>
      </c>
      <c r="DS267" s="3">
        <f>IFERROR(INDEX(COD_SALES!$B$5:$Z$500,MATCH(resource!$CC267,COD_SALES!$A$5:$A$500,0),MATCH(resource!DS$2,COD_SALES!$B$4:$Z$4,0)),"")</f>
        <v>4</v>
      </c>
      <c r="DT267" s="3">
        <f>IFERROR(INDEX(COD_SALES!$B$5:$Z$500,MATCH(resource!$CC267,COD_SALES!$A$5:$A$500,0),MATCH(resource!DT$2,COD_SALES!$B$4:$Z$4,0)),"")</f>
        <v>0</v>
      </c>
      <c r="DU267" s="3">
        <f>IFERROR(INDEX(COD_SALES!$B$5:$Z$500,MATCH(resource!$CC267,COD_SALES!$A$5:$A$500,0),MATCH(resource!DU$2,COD_SALES!$B$4:$Z$4,0)),"")</f>
        <v>10</v>
      </c>
      <c r="DV267" s="3">
        <f>IFERROR(INDEX(COD_SALES!$B$5:$Z$500,MATCH(resource!$CC267,COD_SALES!$A$5:$A$500,0),MATCH(resource!DV$2,COD_SALES!$B$4:$Z$4,0)),"")</f>
        <v>0</v>
      </c>
      <c r="DW267" s="3">
        <f>IFERROR(INDEX(COD_SALES!$B$5:$Z$500,MATCH(resource!$CC267,COD_SALES!$A$5:$A$500,0),MATCH(resource!DW$2,COD_SALES!$B$4:$Z$4,0)),"")</f>
        <v>8</v>
      </c>
      <c r="DX267" s="3">
        <f>IFERROR(INDEX(COD_SALES!$B$5:$Z$500,MATCH(resource!$CC267,COD_SALES!$A$5:$A$500,0),MATCH(resource!DX$2,COD_SALES!$B$4:$Z$4,0)),"")</f>
        <v>5</v>
      </c>
      <c r="DY267" s="3">
        <f>IFERROR(INDEX(COD_SALES!$B$5:$Z$500,MATCH(resource!$CC267,COD_SALES!$A$5:$A$500,0),MATCH(resource!DY$2,COD_SALES!$B$4:$Z$4,0)),"")</f>
        <v>10</v>
      </c>
      <c r="DZ267" s="3">
        <f>IFERROR(INDEX(COD_SALES!$B$5:$Z$500,MATCH(resource!$CC267,COD_SALES!$A$5:$A$500,0),MATCH(resource!DZ$2,COD_SALES!$B$4:$Z$4,0)),"")</f>
        <v>0</v>
      </c>
      <c r="EA267" s="3">
        <f>IFERROR(INDEX(COD_SALES!$B$5:$Z$500,MATCH(resource!$CC267,COD_SALES!$A$5:$A$500,0),MATCH(resource!EA$2,COD_SALES!$B$4:$Z$4,0)),"")</f>
        <v>3</v>
      </c>
      <c r="EB267" s="3">
        <f t="shared" si="103"/>
        <v>12805.66</v>
      </c>
      <c r="ED267" s="3">
        <f>IFERROR(VLOOKUP($CK267,depot_prod_sales!$B$5:$S$200,3,0),0)</f>
        <v>0</v>
      </c>
      <c r="EE267" s="3">
        <f>IFERROR(VLOOKUP($CK267,depot_prod_sales!$B$5:$S$200,4,0),0)</f>
        <v>0</v>
      </c>
      <c r="EF267" s="3">
        <f>IFERROR(VLOOKUP($CK267,depot_prod_sales!$B$5:$S$200,5,0),0)</f>
        <v>0</v>
      </c>
      <c r="EG267" s="3">
        <f>IFERROR(VLOOKUP($CK267,depot_prod_sales!$B$5:$S$200,6,0),0)</f>
        <v>0</v>
      </c>
      <c r="EH267" s="3">
        <f>IFERROR(VLOOKUP($CK267,depot_prod_sales!$B$5:$S$200,7,0),0)</f>
        <v>0</v>
      </c>
      <c r="EI267" s="3">
        <f>IFERROR(VLOOKUP($CK267,depot_prod_sales!$B$5:$S$200,8,0),0)</f>
        <v>0</v>
      </c>
      <c r="EJ267" s="3">
        <f>IFERROR(VLOOKUP($CK267,depot_prod_sales!$B$5:$S$200,9,0),0)</f>
        <v>0</v>
      </c>
      <c r="EK267" s="3">
        <f>IFERROR(VLOOKUP($CK267,depot_prod_sales!$B$5:$S$200,10,0),0)</f>
        <v>0</v>
      </c>
      <c r="EL267" s="3">
        <f>IFERROR(VLOOKUP($CK267,depot_prod_sales!$B$5:$S$200,11,0),0)</f>
        <v>0</v>
      </c>
      <c r="EM267" s="3">
        <f>IFERROR(VLOOKUP($CK267,depot_prod_sales!$B$5:$S$200,12,0),0)</f>
        <v>0</v>
      </c>
      <c r="EN267" s="3">
        <f>IFERROR(VLOOKUP($CK267,depot_prod_sales!$B$5:$S$200,13,0),0)</f>
        <v>0</v>
      </c>
      <c r="EO267" s="3">
        <f>IFERROR(VLOOKUP($CK267,depot_prod_sales!$B$5:$S$200,14,0),0)</f>
        <v>0</v>
      </c>
      <c r="EP267" s="3">
        <f>IFERROR(VLOOKUP($CK267,depot_prod_sales!$B$5:$S$200,15,0),0)</f>
        <v>0</v>
      </c>
      <c r="EQ267" s="3">
        <f>IFERROR(VLOOKUP($CK267,depot_prod_sales!$B$5:$S$200,16,0),0)</f>
        <v>0</v>
      </c>
      <c r="ER267" s="3">
        <f>IFERROR(VLOOKUP($CK267,depot_prod_sales!$B$5:$S$200,17,0),0)</f>
        <v>0</v>
      </c>
      <c r="ES267" s="3">
        <f>IFERROR(VLOOKUP($CK267,depot_prod_sales!$B$5:$S$200,18,0),0)</f>
        <v>0</v>
      </c>
      <c r="ET267" s="116">
        <f t="shared" si="104"/>
        <v>0</v>
      </c>
      <c r="EU267" s="116">
        <f t="shared" si="105"/>
        <v>0</v>
      </c>
      <c r="EW267" s="3">
        <f>IFERROR(VLOOKUP(CC267,data_pull!$AO$25:$AR$546,2,0),0)</f>
        <v>6</v>
      </c>
      <c r="EX267" s="1">
        <f>IFERROR(VLOOKUP(CC267,data_pull!$AO$25:$AR$546,4,0),0)</f>
        <v>190000</v>
      </c>
    </row>
    <row r="268" spans="13:154" x14ac:dyDescent="0.25"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4" t="str">
        <f>sales_data!B267</f>
        <v>Jahangir Alam</v>
      </c>
      <c r="AR268" s="4" t="str">
        <f>sales_data!C267</f>
        <v>Anowar Hossain</v>
      </c>
      <c r="AS268" s="5" t="str">
        <f t="shared" si="95"/>
        <v/>
      </c>
      <c r="AT268" s="4" t="str">
        <f>sales_data!I267</f>
        <v>Humayun Kabir</v>
      </c>
      <c r="AU268" s="4" t="str">
        <f>sales_data!W267</f>
        <v>Dmc Road</v>
      </c>
      <c r="AV268" s="1">
        <f>sales_data!N267</f>
        <v>80813.960000000006</v>
      </c>
      <c r="AW268" s="1">
        <f>sales_data!P267</f>
        <v>28</v>
      </c>
      <c r="AX268" s="3">
        <f ca="1">IFERROR(INDEX(INDIRECT("day_wise_sales_data!$B$2:$BZ$599"),MATCH(resource!$CC268,day_wise_sales_data!$A$2:$A$500,0),MATCH(resource!AX$2,INDIRECT("day_wise_sales_data!$B$1:$BZ$1"),0)),0)</f>
        <v>4479.6899999999996</v>
      </c>
      <c r="AY268" s="3">
        <f ca="1">IFERROR(INDEX(INDIRECT("day_wise_sales_data!$B$2:$BZ$599"),MATCH(resource!$CC268,day_wise_sales_data!$A$2:$A$500,0),MATCH(resource!AY$2,INDIRECT("day_wise_sales_data!$B$1:$BZ$1"),0)),0)</f>
        <v>5386.32</v>
      </c>
      <c r="AZ268" s="3">
        <f ca="1">IFERROR(INDEX(INDIRECT("day_wise_sales_data!$B$2:$BZ$599"),MATCH(resource!$CC268,day_wise_sales_data!$A$2:$A$500,0),MATCH(resource!AZ$2,INDIRECT("day_wise_sales_data!$B$1:$BZ$1"),0)),0)</f>
        <v>1003.28</v>
      </c>
      <c r="BA268" s="3">
        <f ca="1">IFERROR(INDEX(INDIRECT("day_wise_sales_data!$B$2:$BZ$599"),MATCH(resource!$CC268,day_wise_sales_data!$A$2:$A$500,0),MATCH(resource!BA$2,INDIRECT("day_wise_sales_data!$B$1:$BZ$1"),0)),0)</f>
        <v>5935.44</v>
      </c>
      <c r="BB268" s="3">
        <f ca="1">IFERROR(INDEX(INDIRECT("day_wise_sales_data!$B$2:$BZ$599"),MATCH(resource!$CC268,day_wise_sales_data!$A$2:$A$500,0),MATCH(resource!BB$2,INDIRECT("day_wise_sales_data!$B$1:$BZ$1"),0)),0)</f>
        <v>1641.64</v>
      </c>
      <c r="BC268" s="3">
        <f ca="1">IFERROR(INDEX(INDIRECT("day_wise_sales_data!$B$2:$BZ$599"),MATCH(resource!$CC268,day_wise_sales_data!$A$2:$A$500,0),MATCH(resource!BC$2,INDIRECT("day_wise_sales_data!$B$1:$BZ$1"),0)),0)</f>
        <v>0</v>
      </c>
      <c r="BD268" s="3">
        <f ca="1">IFERROR(INDEX(INDIRECT("day_wise_sales_data!$B$2:$BZ$599"),MATCH(resource!$CC268,day_wise_sales_data!$A$2:$A$500,0),MATCH(resource!BD$2,INDIRECT("day_wise_sales_data!$B$1:$BZ$1"),0)),0)</f>
        <v>0</v>
      </c>
      <c r="BE268" s="3">
        <f ca="1">IFERROR(INDEX(INDIRECT("day_wise_sales_data!$B$2:$BZ$599"),MATCH(resource!$CC268,day_wise_sales_data!$A$2:$A$500,0),MATCH(resource!BE$2,INDIRECT("day_wise_sales_data!$B$1:$BZ$1"),0)),0)</f>
        <v>-3594.79</v>
      </c>
      <c r="BF268" s="3">
        <f ca="1">IFERROR(INDEX(INDIRECT("day_wise_sales_data!$B$2:$BZ$599"),MATCH(resource!$CC268,day_wise_sales_data!$A$2:$A$500,0),MATCH(resource!BF$2,INDIRECT("day_wise_sales_data!$B$1:$BZ$1"),0)),0)</f>
        <v>4060.28</v>
      </c>
      <c r="BG268" s="3">
        <f ca="1">IFERROR(INDEX(INDIRECT("day_wise_sales_data!$B$2:$BZ$599"),MATCH(resource!$CC268,day_wise_sales_data!$A$2:$A$500,0),MATCH(resource!BG$2,INDIRECT("day_wise_sales_data!$B$1:$BZ$1"),0)),0)</f>
        <v>2957</v>
      </c>
      <c r="BH268" s="3">
        <f ca="1">IFERROR(INDEX(INDIRECT("day_wise_sales_data!$B$2:$BZ$599"),MATCH(resource!$CC268,day_wise_sales_data!$A$2:$A$500,0),MATCH(resource!BH$2,INDIRECT("day_wise_sales_data!$B$1:$BZ$1"),0)),0)</f>
        <v>844.86</v>
      </c>
      <c r="BI268" s="3">
        <f ca="1">IFERROR(INDEX(INDIRECT("day_wise_sales_data!$B$2:$BZ$599"),MATCH(resource!$CC268,day_wise_sales_data!$A$2:$A$500,0),MATCH(resource!BI$2,INDIRECT("day_wise_sales_data!$B$1:$BZ$1"),0)),0)</f>
        <v>3325.25</v>
      </c>
      <c r="BJ268" s="3">
        <f ca="1">IFERROR(INDEX(INDIRECT("day_wise_sales_data!$B$2:$BZ$599"),MATCH(resource!$CC268,day_wise_sales_data!$A$2:$A$500,0),MATCH(resource!BJ$2,INDIRECT("day_wise_sales_data!$B$1:$BZ$1"),0)),0)</f>
        <v>0</v>
      </c>
      <c r="BK268" s="3">
        <f ca="1">IFERROR(INDEX(INDIRECT("day_wise_sales_data!$B$2:$BZ$599"),MATCH(resource!$CC268,day_wise_sales_data!$A$2:$A$500,0),MATCH(resource!BK$2,INDIRECT("day_wise_sales_data!$B$1:$BZ$1"),0)),0)</f>
        <v>7046.22</v>
      </c>
      <c r="BL268" s="3">
        <f ca="1">IFERROR(INDEX(INDIRECT("day_wise_sales_data!$B$2:$BZ$599"),MATCH(resource!$CC268,day_wise_sales_data!$A$2:$A$500,0),MATCH(resource!BL$2,INDIRECT("day_wise_sales_data!$B$1:$BZ$1"),0)),0)</f>
        <v>0</v>
      </c>
      <c r="BM268" s="3">
        <f ca="1">IFERROR(INDEX(INDIRECT("day_wise_sales_data!$B$2:$BZ$599"),MATCH(resource!$CC268,day_wise_sales_data!$A$2:$A$500,0),MATCH(resource!BM$2,INDIRECT("day_wise_sales_data!$B$1:$BZ$1"),0)),0)</f>
        <v>6308.5</v>
      </c>
      <c r="BN268" s="3">
        <f ca="1">IFERROR(INDEX(INDIRECT("day_wise_sales_data!$B$2:$BZ$599"),MATCH(resource!$CC268,day_wise_sales_data!$A$2:$A$500,0),MATCH(resource!BN$2,INDIRECT("day_wise_sales_data!$B$1:$BZ$1"),0)),0)</f>
        <v>10399.11</v>
      </c>
      <c r="BO268" s="3">
        <f ca="1">IFERROR(INDEX(INDIRECT("day_wise_sales_data!$B$2:$BZ$599"),MATCH(resource!$CC268,day_wise_sales_data!$A$2:$A$500,0),MATCH(resource!BO$2,INDIRECT("day_wise_sales_data!$B$1:$BZ$1"),0)),0)</f>
        <v>2528.58</v>
      </c>
      <c r="BP268" s="3">
        <f ca="1">IFERROR(INDEX(INDIRECT("day_wise_sales_data!$B$2:$BZ$599"),MATCH(resource!$CC268,day_wise_sales_data!$A$2:$A$500,0),MATCH(resource!BP$2,INDIRECT("day_wise_sales_data!$B$1:$BZ$1"),0)),0)</f>
        <v>2038.74</v>
      </c>
      <c r="BQ268" s="3">
        <f ca="1">IFERROR(INDEX(INDIRECT("day_wise_sales_data!$B$2:$BZ$599"),MATCH(resource!$CC268,day_wise_sales_data!$A$2:$A$500,0),MATCH(resource!BQ$2,INDIRECT("day_wise_sales_data!$B$1:$BZ$1"),0)),0)</f>
        <v>0</v>
      </c>
      <c r="BR268" s="3">
        <f ca="1">IFERROR(INDEX(INDIRECT("day_wise_sales_data!$B$2:$BZ$599"),MATCH(resource!$CC268,day_wise_sales_data!$A$2:$A$500,0),MATCH(resource!BR$2,INDIRECT("day_wise_sales_data!$B$1:$BZ$1"),0)),0)</f>
        <v>3910.08</v>
      </c>
      <c r="BS268" s="3">
        <f ca="1">IFERROR(INDEX(INDIRECT("day_wise_sales_data!$B$2:$BZ$599"),MATCH(resource!$CC268,day_wise_sales_data!$A$2:$A$500,0),MATCH(resource!BS$2,INDIRECT("day_wise_sales_data!$B$1:$BZ$1"),0)),0)</f>
        <v>0</v>
      </c>
      <c r="BT268" s="3">
        <f ca="1">IFERROR(INDEX(INDIRECT("day_wise_sales_data!$B$2:$BZ$599"),MATCH(resource!$CC268,day_wise_sales_data!$A$2:$A$500,0),MATCH(resource!BT$2,INDIRECT("day_wise_sales_data!$B$1:$BZ$1"),0)),0)</f>
        <v>0</v>
      </c>
      <c r="BU268" s="3">
        <f ca="1">IFERROR(INDEX(INDIRECT("day_wise_sales_data!$B$2:$BZ$599"),MATCH(resource!$CC268,day_wise_sales_data!$A$2:$A$500,0),MATCH(resource!BU$2,INDIRECT("day_wise_sales_data!$B$1:$BZ$1"),0)),0)</f>
        <v>11910.49</v>
      </c>
      <c r="BV268" s="3">
        <f ca="1">IFERROR(INDEX(INDIRECT("day_wise_sales_data!$B$2:$BZ$599"),MATCH(resource!$CC268,day_wise_sales_data!$A$2:$A$500,0),MATCH(resource!BV$2,INDIRECT("day_wise_sales_data!$B$1:$BZ$1"),0)),0)</f>
        <v>10633.27</v>
      </c>
      <c r="BW268" s="3">
        <f ca="1">IFERROR(INDEX(INDIRECT("day_wise_sales_data!$B$2:$BZ$599"),MATCH(resource!$CC268,day_wise_sales_data!$A$2:$A$500,0),MATCH(resource!BW$2,INDIRECT("day_wise_sales_data!$B$1:$BZ$1"),0)),0)</f>
        <v>0</v>
      </c>
      <c r="BX268" s="3">
        <f ca="1">IFERROR(INDEX(INDIRECT("day_wise_sales_data!$B$2:$BZ$599"),MATCH(resource!$CC268,day_wise_sales_data!$A$2:$A$500,0),MATCH(resource!BX$2,INDIRECT("day_wise_sales_data!$B$1:$BZ$1"),0)),0)</f>
        <v>0</v>
      </c>
      <c r="BY268" s="3">
        <f ca="1">IFERROR(INDEX(INDIRECT("day_wise_sales_data!$B$2:$BZ$599"),MATCH(resource!$CC268,day_wise_sales_data!$A$2:$A$500,0),MATCH(resource!BY$2,INDIRECT("day_wise_sales_data!$B$1:$BZ$1"),0)),0)</f>
        <v>0</v>
      </c>
      <c r="BZ268" s="3">
        <f ca="1">IFERROR(INDEX(INDIRECT("day_wise_sales_data!$B$2:$BZ$599"),MATCH(resource!$CC268,day_wise_sales_data!$A$2:$A$500,0),MATCH(resource!BZ$2,INDIRECT("day_wise_sales_data!$B$1:$BZ$1"),0)),0)</f>
        <v>0</v>
      </c>
      <c r="CA268" s="3" t="str">
        <f ca="1">IFERROR(INDEX(INDIRECT("day_wise_sales_data!$B$2:$BZ$599"),MATCH(resource!$CC268,day_wise_sales_data!$A$2:$A$500,0),MATCH(resource!CA$2,INDIRECT("day_wise_sales_data!$B$1:$BZ$1"),0)),0)</f>
        <v>dd</v>
      </c>
      <c r="CC268" s="4" t="str">
        <f>sales_data!H267</f>
        <v>DNJ04161</v>
      </c>
      <c r="CD268" s="1">
        <v>266</v>
      </c>
      <c r="CE268" s="1" t="str">
        <f>IF(AQ268=report!$AQ$3,resource!CD268,"")</f>
        <v/>
      </c>
      <c r="CF268" s="5" t="str">
        <f>IFERROR(SMALL($CE$3:$CE$1001,ROWS($CE$3:CE268)),"")</f>
        <v/>
      </c>
      <c r="CH268">
        <f>IFERROR(VLOOKUP($CC268,data_pull!$E$22:$G$700,2,0),0)</f>
        <v>80813.960000000006</v>
      </c>
      <c r="CI268" s="1">
        <f t="shared" si="97"/>
        <v>154</v>
      </c>
      <c r="CJ268" s="1">
        <f t="shared" si="96"/>
        <v>0</v>
      </c>
      <c r="CK268" s="1" t="s">
        <v>1584</v>
      </c>
      <c r="CL268" s="1">
        <f t="shared" si="98"/>
        <v>111</v>
      </c>
      <c r="CM268" s="1" t="str">
        <f>IFERROR(VLOOKUP($CK268,stock_data!$B$3:$W$612,2,0),0)</f>
        <v>NORMACID TABLET-150mg</v>
      </c>
      <c r="CN268" s="1" t="str">
        <f>IFERROR(VLOOKUP($CK268,stock_data!$B$3:$W$612,4,0),0)</f>
        <v>10x10's</v>
      </c>
      <c r="CO268" s="1">
        <f>IFERROR(VLOOKUP($CK268,stock_data!$B$3:$W$612,5,0),0)</f>
        <v>135</v>
      </c>
      <c r="CP268" s="3">
        <f t="shared" si="99"/>
        <v>0</v>
      </c>
      <c r="CQ268" s="3">
        <f t="shared" si="100"/>
        <v>0</v>
      </c>
      <c r="CR268" s="1">
        <f>IFERROR(VLOOKUP($CK268,stock_data!$B$3:$W$612,6,0),0)</f>
        <v>0</v>
      </c>
      <c r="CS268" s="1">
        <f>IFERROR(VLOOKUP($CK268,stock_data!$B$3:$W$612,7,0),0)</f>
        <v>0</v>
      </c>
      <c r="CT268" s="1">
        <f>IFERROR(VLOOKUP($CK268,stock_data!$B$3:$W$612,8,0),0)</f>
        <v>0</v>
      </c>
      <c r="CU268" s="1">
        <f>IFERROR(VLOOKUP($CK268,stock_data!$B$3:$W$612,9,0),0)</f>
        <v>0</v>
      </c>
      <c r="CV268" s="1">
        <f>IFERROR(VLOOKUP($CK268,stock_data!$B$3:$W$612,10,0),0)</f>
        <v>0</v>
      </c>
      <c r="CW268" s="1">
        <f>IFERROR(VLOOKUP($CK268,stock_data!$B$3:$W$612,11,0),0)</f>
        <v>0</v>
      </c>
      <c r="CX268" s="1">
        <f>IFERROR(VLOOKUP($CK268,stock_data!$B$3:$W$612,12,0),0)</f>
        <v>0</v>
      </c>
      <c r="CY268" s="1">
        <f>IFERROR(VLOOKUP($CK268,stock_data!$B$3:$W$612,13,0),0)</f>
        <v>0</v>
      </c>
      <c r="CZ268" s="1">
        <f>IFERROR(VLOOKUP($CK268,stock_data!$B$3:$W$612,14,0),0)</f>
        <v>0</v>
      </c>
      <c r="DA268" s="1">
        <f>IFERROR(VLOOKUP($CK268,stock_data!$B$3:$W$612,15,0),0)</f>
        <v>0</v>
      </c>
      <c r="DB268" s="1">
        <f>IFERROR(VLOOKUP($CK268,stock_data!$B$3:$W$612,16,0),0)</f>
        <v>0</v>
      </c>
      <c r="DC268" s="1">
        <f>IFERROR(VLOOKUP($CK268,stock_data!$B$3:$W$612,17,0),0)</f>
        <v>0</v>
      </c>
      <c r="DD268" s="1">
        <f>IFERROR(VLOOKUP($CK268,stock_data!$B$3:$W$612,18,0),0)</f>
        <v>0</v>
      </c>
      <c r="DE268" s="1">
        <f>IFERROR(VLOOKUP($CK268,stock_data!$B$3:$W$612,19,0),0)</f>
        <v>0</v>
      </c>
      <c r="DF268" s="1">
        <f>IFERROR(VLOOKUP($CK268,stock_data!$B$3:$W$612,20,0),0)</f>
        <v>0</v>
      </c>
      <c r="DG268" s="1">
        <f>IFERROR(VLOOKUP($CK268,stock_data!$B$3:$W$612,21,0),0)</f>
        <v>0</v>
      </c>
      <c r="DH268" s="1">
        <f>IFERROR(VLOOKUP($CK268,stock_data!$B$3:$W$612,22,0),0)</f>
        <v>0</v>
      </c>
      <c r="DI268" s="1">
        <f t="shared" si="101"/>
        <v>0</v>
      </c>
      <c r="DJ268" s="1">
        <f t="shared" si="102"/>
        <v>0</v>
      </c>
      <c r="DK268" s="3">
        <f>IFERROR(INDEX(COD_SALES!$B$5:$Z$500,MATCH(resource!$CC268,COD_SALES!$A$5:$A$500,0),MATCH(resource!DK$2,COD_SALES!$B$4:$Z$4,0)),"")</f>
        <v>0</v>
      </c>
      <c r="DL268" s="3">
        <f>IFERROR(INDEX(COD_SALES!$B$5:$Z$500,MATCH(resource!$CC268,COD_SALES!$A$5:$A$500,0),MATCH(resource!DL$2,COD_SALES!$B$4:$Z$4,0)),"")</f>
        <v>1</v>
      </c>
      <c r="DM268" s="3">
        <f>IFERROR(INDEX(COD_SALES!$B$5:$Z$500,MATCH(resource!$CC268,COD_SALES!$A$5:$A$500,0),MATCH(resource!DM$2,COD_SALES!$B$4:$Z$4,0)),"")</f>
        <v>2</v>
      </c>
      <c r="DN268" s="3" t="str">
        <f>IFERROR(INDEX(COD_SALES!$B$5:$Z$500,MATCH(resource!$CC268,COD_SALES!$A$5:$A$500,0),MATCH(resource!DN$2,COD_SALES!$B$4:$Z$4,0)),"")</f>
        <v/>
      </c>
      <c r="DO268" s="3">
        <f>IFERROR(INDEX(COD_SALES!$B$5:$Z$500,MATCH(resource!$CC268,COD_SALES!$A$5:$A$500,0),MATCH(resource!DO$2,COD_SALES!$B$4:$Z$4,0)),"")</f>
        <v>0</v>
      </c>
      <c r="DP268" s="3">
        <f>IFERROR(INDEX(COD_SALES!$B$5:$Z$500,MATCH(resource!$CC268,COD_SALES!$A$5:$A$500,0),MATCH(resource!DP$2,COD_SALES!$B$4:$Z$4,0)),"")</f>
        <v>1</v>
      </c>
      <c r="DQ268" s="3" t="str">
        <f>IFERROR(INDEX(COD_SALES!$B$5:$Z$500,MATCH(resource!$CC268,COD_SALES!$A$5:$A$500,0),MATCH(resource!DQ$2,COD_SALES!$B$4:$Z$4,0)),"")</f>
        <v/>
      </c>
      <c r="DR268" s="3">
        <f>IFERROR(INDEX(COD_SALES!$B$5:$Z$500,MATCH(resource!$CC268,COD_SALES!$A$5:$A$500,0),MATCH(resource!DR$2,COD_SALES!$B$4:$Z$4,0)),"")</f>
        <v>14</v>
      </c>
      <c r="DS268" s="3">
        <f>IFERROR(INDEX(COD_SALES!$B$5:$Z$500,MATCH(resource!$CC268,COD_SALES!$A$5:$A$500,0),MATCH(resource!DS$2,COD_SALES!$B$4:$Z$4,0)),"")</f>
        <v>52</v>
      </c>
      <c r="DT268" s="3">
        <f>IFERROR(INDEX(COD_SALES!$B$5:$Z$500,MATCH(resource!$CC268,COD_SALES!$A$5:$A$500,0),MATCH(resource!DT$2,COD_SALES!$B$4:$Z$4,0)),"")</f>
        <v>0</v>
      </c>
      <c r="DU268" s="3">
        <f>IFERROR(INDEX(COD_SALES!$B$5:$Z$500,MATCH(resource!$CC268,COD_SALES!$A$5:$A$500,0),MATCH(resource!DU$2,COD_SALES!$B$4:$Z$4,0)),"")</f>
        <v>26</v>
      </c>
      <c r="DV268" s="3">
        <f>IFERROR(INDEX(COD_SALES!$B$5:$Z$500,MATCH(resource!$CC268,COD_SALES!$A$5:$A$500,0),MATCH(resource!DV$2,COD_SALES!$B$4:$Z$4,0)),"")</f>
        <v>0</v>
      </c>
      <c r="DW268" s="3">
        <f>IFERROR(INDEX(COD_SALES!$B$5:$Z$500,MATCH(resource!$CC268,COD_SALES!$A$5:$A$500,0),MATCH(resource!DW$2,COD_SALES!$B$4:$Z$4,0)),"")</f>
        <v>15</v>
      </c>
      <c r="DX268" s="3">
        <f>IFERROR(INDEX(COD_SALES!$B$5:$Z$500,MATCH(resource!$CC268,COD_SALES!$A$5:$A$500,0),MATCH(resource!DX$2,COD_SALES!$B$4:$Z$4,0)),"")</f>
        <v>0</v>
      </c>
      <c r="DY268" s="3">
        <f>IFERROR(INDEX(COD_SALES!$B$5:$Z$500,MATCH(resource!$CC268,COD_SALES!$A$5:$A$500,0),MATCH(resource!DY$2,COD_SALES!$B$4:$Z$4,0)),"")</f>
        <v>0</v>
      </c>
      <c r="DZ268" s="3">
        <f>IFERROR(INDEX(COD_SALES!$B$5:$Z$500,MATCH(resource!$CC268,COD_SALES!$A$5:$A$500,0),MATCH(resource!DZ$2,COD_SALES!$B$4:$Z$4,0)),"")</f>
        <v>5</v>
      </c>
      <c r="EA268" s="3">
        <f>IFERROR(INDEX(COD_SALES!$B$5:$Z$500,MATCH(resource!$CC268,COD_SALES!$A$5:$A$500,0),MATCH(resource!EA$2,COD_SALES!$B$4:$Z$4,0)),"")</f>
        <v>5</v>
      </c>
      <c r="EB268" s="3">
        <f t="shared" si="103"/>
        <v>27820.339999999997</v>
      </c>
      <c r="ED268" s="3">
        <f>IFERROR(VLOOKUP($CK268,depot_prod_sales!$B$5:$S$200,3,0),0)</f>
        <v>0</v>
      </c>
      <c r="EE268" s="3">
        <f>IFERROR(VLOOKUP($CK268,depot_prod_sales!$B$5:$S$200,4,0),0)</f>
        <v>0</v>
      </c>
      <c r="EF268" s="3">
        <f>IFERROR(VLOOKUP($CK268,depot_prod_sales!$B$5:$S$200,5,0),0)</f>
        <v>0</v>
      </c>
      <c r="EG268" s="3">
        <f>IFERROR(VLOOKUP($CK268,depot_prod_sales!$B$5:$S$200,6,0),0)</f>
        <v>0</v>
      </c>
      <c r="EH268" s="3">
        <f>IFERROR(VLOOKUP($CK268,depot_prod_sales!$B$5:$S$200,7,0),0)</f>
        <v>0</v>
      </c>
      <c r="EI268" s="3">
        <f>IFERROR(VLOOKUP($CK268,depot_prod_sales!$B$5:$S$200,8,0),0)</f>
        <v>0</v>
      </c>
      <c r="EJ268" s="3">
        <f>IFERROR(VLOOKUP($CK268,depot_prod_sales!$B$5:$S$200,9,0),0)</f>
        <v>0</v>
      </c>
      <c r="EK268" s="3">
        <f>IFERROR(VLOOKUP($CK268,depot_prod_sales!$B$5:$S$200,10,0),0)</f>
        <v>0</v>
      </c>
      <c r="EL268" s="3">
        <f>IFERROR(VLOOKUP($CK268,depot_prod_sales!$B$5:$S$200,11,0),0)</f>
        <v>0</v>
      </c>
      <c r="EM268" s="3">
        <f>IFERROR(VLOOKUP($CK268,depot_prod_sales!$B$5:$S$200,12,0),0)</f>
        <v>0</v>
      </c>
      <c r="EN268" s="3">
        <f>IFERROR(VLOOKUP($CK268,depot_prod_sales!$B$5:$S$200,13,0),0)</f>
        <v>0</v>
      </c>
      <c r="EO268" s="3">
        <f>IFERROR(VLOOKUP($CK268,depot_prod_sales!$B$5:$S$200,14,0),0)</f>
        <v>0</v>
      </c>
      <c r="EP268" s="3">
        <f>IFERROR(VLOOKUP($CK268,depot_prod_sales!$B$5:$S$200,15,0),0)</f>
        <v>0</v>
      </c>
      <c r="EQ268" s="3">
        <f>IFERROR(VLOOKUP($CK268,depot_prod_sales!$B$5:$S$200,16,0),0)</f>
        <v>0</v>
      </c>
      <c r="ER268" s="3">
        <f>IFERROR(VLOOKUP($CK268,depot_prod_sales!$B$5:$S$200,17,0),0)</f>
        <v>0</v>
      </c>
      <c r="ES268" s="3">
        <f>IFERROR(VLOOKUP($CK268,depot_prod_sales!$B$5:$S$200,18,0),0)</f>
        <v>0</v>
      </c>
      <c r="ET268" s="116">
        <f t="shared" si="104"/>
        <v>0</v>
      </c>
      <c r="EU268" s="116">
        <f t="shared" si="105"/>
        <v>0</v>
      </c>
      <c r="EW268" s="3">
        <f>IFERROR(VLOOKUP(CC268,data_pull!$AO$25:$AR$546,2,0),0)</f>
        <v>16</v>
      </c>
      <c r="EX268" s="1">
        <f>IFERROR(VLOOKUP(CC268,data_pull!$AO$25:$AR$546,4,0),0)</f>
        <v>170000</v>
      </c>
    </row>
    <row r="269" spans="13:154" x14ac:dyDescent="0.25"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4" t="str">
        <f>sales_data!B268</f>
        <v>Jahangir Alam</v>
      </c>
      <c r="AR269" s="4" t="str">
        <f>sales_data!C268</f>
        <v>Anowar Hossain</v>
      </c>
      <c r="AS269" s="5" t="str">
        <f t="shared" si="95"/>
        <v/>
      </c>
      <c r="AT269" s="4" t="str">
        <f>sales_data!I268</f>
        <v>Rafat Hossain</v>
      </c>
      <c r="AU269" s="4" t="str">
        <f>sales_data!W268</f>
        <v>Kalitola</v>
      </c>
      <c r="AV269" s="1">
        <f>sales_data!N268</f>
        <v>68873.039999999994</v>
      </c>
      <c r="AW269" s="1">
        <f>sales_data!P268</f>
        <v>31</v>
      </c>
      <c r="AX269" s="3">
        <f ca="1">IFERROR(INDEX(INDIRECT("day_wise_sales_data!$B$2:$BZ$599"),MATCH(resource!$CC269,day_wise_sales_data!$A$2:$A$500,0),MATCH(resource!AX$2,INDIRECT("day_wise_sales_data!$B$1:$BZ$1"),0)),0)</f>
        <v>220.01</v>
      </c>
      <c r="AY269" s="3">
        <f ca="1">IFERROR(INDEX(INDIRECT("day_wise_sales_data!$B$2:$BZ$599"),MATCH(resource!$CC269,day_wise_sales_data!$A$2:$A$500,0),MATCH(resource!AY$2,INDIRECT("day_wise_sales_data!$B$1:$BZ$1"),0)),0)</f>
        <v>2853.68</v>
      </c>
      <c r="AZ269" s="3">
        <f ca="1">IFERROR(INDEX(INDIRECT("day_wise_sales_data!$B$2:$BZ$599"),MATCH(resource!$CC269,day_wise_sales_data!$A$2:$A$500,0),MATCH(resource!AZ$2,INDIRECT("day_wise_sales_data!$B$1:$BZ$1"),0)),0)</f>
        <v>0</v>
      </c>
      <c r="BA269" s="3">
        <f ca="1">IFERROR(INDEX(INDIRECT("day_wise_sales_data!$B$2:$BZ$599"),MATCH(resource!$CC269,day_wise_sales_data!$A$2:$A$500,0),MATCH(resource!BA$2,INDIRECT("day_wise_sales_data!$B$1:$BZ$1"),0)),0)</f>
        <v>1060.29</v>
      </c>
      <c r="BB269" s="3">
        <f ca="1">IFERROR(INDEX(INDIRECT("day_wise_sales_data!$B$2:$BZ$599"),MATCH(resource!$CC269,day_wise_sales_data!$A$2:$A$500,0),MATCH(resource!BB$2,INDIRECT("day_wise_sales_data!$B$1:$BZ$1"),0)),0)</f>
        <v>2159.83</v>
      </c>
      <c r="BC269" s="3">
        <f ca="1">IFERROR(INDEX(INDIRECT("day_wise_sales_data!$B$2:$BZ$599"),MATCH(resource!$CC269,day_wise_sales_data!$A$2:$A$500,0),MATCH(resource!BC$2,INDIRECT("day_wise_sales_data!$B$1:$BZ$1"),0)),0)</f>
        <v>0</v>
      </c>
      <c r="BD269" s="3">
        <f ca="1">IFERROR(INDEX(INDIRECT("day_wise_sales_data!$B$2:$BZ$599"),MATCH(resource!$CC269,day_wise_sales_data!$A$2:$A$500,0),MATCH(resource!BD$2,INDIRECT("day_wise_sales_data!$B$1:$BZ$1"),0)),0)</f>
        <v>2693.11</v>
      </c>
      <c r="BE269" s="3">
        <f ca="1">IFERROR(INDEX(INDIRECT("day_wise_sales_data!$B$2:$BZ$599"),MATCH(resource!$CC269,day_wise_sales_data!$A$2:$A$500,0),MATCH(resource!BE$2,INDIRECT("day_wise_sales_data!$B$1:$BZ$1"),0)),0)</f>
        <v>18.63</v>
      </c>
      <c r="BF269" s="3">
        <f ca="1">IFERROR(INDEX(INDIRECT("day_wise_sales_data!$B$2:$BZ$599"),MATCH(resource!$CC269,day_wise_sales_data!$A$2:$A$500,0),MATCH(resource!BF$2,INDIRECT("day_wise_sales_data!$B$1:$BZ$1"),0)),0)</f>
        <v>1942.96</v>
      </c>
      <c r="BG269" s="3">
        <f ca="1">IFERROR(INDEX(INDIRECT("day_wise_sales_data!$B$2:$BZ$599"),MATCH(resource!$CC269,day_wise_sales_data!$A$2:$A$500,0),MATCH(resource!BG$2,INDIRECT("day_wise_sales_data!$B$1:$BZ$1"),0)),0)</f>
        <v>1607.51</v>
      </c>
      <c r="BH269" s="3">
        <f ca="1">IFERROR(INDEX(INDIRECT("day_wise_sales_data!$B$2:$BZ$599"),MATCH(resource!$CC269,day_wise_sales_data!$A$2:$A$500,0),MATCH(resource!BH$2,INDIRECT("day_wise_sales_data!$B$1:$BZ$1"),0)),0)</f>
        <v>1640.42</v>
      </c>
      <c r="BI269" s="3">
        <f ca="1">IFERROR(INDEX(INDIRECT("day_wise_sales_data!$B$2:$BZ$599"),MATCH(resource!$CC269,day_wise_sales_data!$A$2:$A$500,0),MATCH(resource!BI$2,INDIRECT("day_wise_sales_data!$B$1:$BZ$1"),0)),0)</f>
        <v>7795.35</v>
      </c>
      <c r="BJ269" s="3">
        <f ca="1">IFERROR(INDEX(INDIRECT("day_wise_sales_data!$B$2:$BZ$599"),MATCH(resource!$CC269,day_wise_sales_data!$A$2:$A$500,0),MATCH(resource!BJ$2,INDIRECT("day_wise_sales_data!$B$1:$BZ$1"),0)),0)</f>
        <v>0</v>
      </c>
      <c r="BK269" s="3">
        <f ca="1">IFERROR(INDEX(INDIRECT("day_wise_sales_data!$B$2:$BZ$599"),MATCH(resource!$CC269,day_wise_sales_data!$A$2:$A$500,0),MATCH(resource!BK$2,INDIRECT("day_wise_sales_data!$B$1:$BZ$1"),0)),0)</f>
        <v>530.24</v>
      </c>
      <c r="BL269" s="3">
        <f ca="1">IFERROR(INDEX(INDIRECT("day_wise_sales_data!$B$2:$BZ$599"),MATCH(resource!$CC269,day_wise_sales_data!$A$2:$A$500,0),MATCH(resource!BL$2,INDIRECT("day_wise_sales_data!$B$1:$BZ$1"),0)),0)</f>
        <v>1848.11</v>
      </c>
      <c r="BM269" s="3">
        <f ca="1">IFERROR(INDEX(INDIRECT("day_wise_sales_data!$B$2:$BZ$599"),MATCH(resource!$CC269,day_wise_sales_data!$A$2:$A$500,0),MATCH(resource!BM$2,INDIRECT("day_wise_sales_data!$B$1:$BZ$1"),0)),0)</f>
        <v>1429.9</v>
      </c>
      <c r="BN269" s="3">
        <f ca="1">IFERROR(INDEX(INDIRECT("day_wise_sales_data!$B$2:$BZ$599"),MATCH(resource!$CC269,day_wise_sales_data!$A$2:$A$500,0),MATCH(resource!BN$2,INDIRECT("day_wise_sales_data!$B$1:$BZ$1"),0)),0)</f>
        <v>0</v>
      </c>
      <c r="BO269" s="3">
        <f ca="1">IFERROR(INDEX(INDIRECT("day_wise_sales_data!$B$2:$BZ$599"),MATCH(resource!$CC269,day_wise_sales_data!$A$2:$A$500,0),MATCH(resource!BO$2,INDIRECT("day_wise_sales_data!$B$1:$BZ$1"),0)),0)</f>
        <v>4969.66</v>
      </c>
      <c r="BP269" s="3">
        <f ca="1">IFERROR(INDEX(INDIRECT("day_wise_sales_data!$B$2:$BZ$599"),MATCH(resource!$CC269,day_wise_sales_data!$A$2:$A$500,0),MATCH(resource!BP$2,INDIRECT("day_wise_sales_data!$B$1:$BZ$1"),0)),0)</f>
        <v>3057.02</v>
      </c>
      <c r="BQ269" s="3">
        <f ca="1">IFERROR(INDEX(INDIRECT("day_wise_sales_data!$B$2:$BZ$599"),MATCH(resource!$CC269,day_wise_sales_data!$A$2:$A$500,0),MATCH(resource!BQ$2,INDIRECT("day_wise_sales_data!$B$1:$BZ$1"),0)),0)</f>
        <v>0</v>
      </c>
      <c r="BR269" s="3">
        <f ca="1">IFERROR(INDEX(INDIRECT("day_wise_sales_data!$B$2:$BZ$599"),MATCH(resource!$CC269,day_wise_sales_data!$A$2:$A$500,0),MATCH(resource!BR$2,INDIRECT("day_wise_sales_data!$B$1:$BZ$1"),0)),0)</f>
        <v>530.14</v>
      </c>
      <c r="BS269" s="3">
        <f ca="1">IFERROR(INDEX(INDIRECT("day_wise_sales_data!$B$2:$BZ$599"),MATCH(resource!$CC269,day_wise_sales_data!$A$2:$A$500,0),MATCH(resource!BS$2,INDIRECT("day_wise_sales_data!$B$1:$BZ$1"),0)),0)</f>
        <v>0</v>
      </c>
      <c r="BT269" s="3">
        <f ca="1">IFERROR(INDEX(INDIRECT("day_wise_sales_data!$B$2:$BZ$599"),MATCH(resource!$CC269,day_wise_sales_data!$A$2:$A$500,0),MATCH(resource!BT$2,INDIRECT("day_wise_sales_data!$B$1:$BZ$1"),0)),0)</f>
        <v>5893.78</v>
      </c>
      <c r="BU269" s="3">
        <f ca="1">IFERROR(INDEX(INDIRECT("day_wise_sales_data!$B$2:$BZ$599"),MATCH(resource!$CC269,day_wise_sales_data!$A$2:$A$500,0),MATCH(resource!BU$2,INDIRECT("day_wise_sales_data!$B$1:$BZ$1"),0)),0)</f>
        <v>3912.12</v>
      </c>
      <c r="BV269" s="3">
        <f ca="1">IFERROR(INDEX(INDIRECT("day_wise_sales_data!$B$2:$BZ$599"),MATCH(resource!$CC269,day_wise_sales_data!$A$2:$A$500,0),MATCH(resource!BV$2,INDIRECT("day_wise_sales_data!$B$1:$BZ$1"),0)),0)</f>
        <v>4310.8500000000004</v>
      </c>
      <c r="BW269" s="3">
        <f ca="1">IFERROR(INDEX(INDIRECT("day_wise_sales_data!$B$2:$BZ$599"),MATCH(resource!$CC269,day_wise_sales_data!$A$2:$A$500,0),MATCH(resource!BW$2,INDIRECT("day_wise_sales_data!$B$1:$BZ$1"),0)),0)</f>
        <v>3014.23</v>
      </c>
      <c r="BX269" s="3">
        <f ca="1">IFERROR(INDEX(INDIRECT("day_wise_sales_data!$B$2:$BZ$599"),MATCH(resource!$CC269,day_wise_sales_data!$A$2:$A$500,0),MATCH(resource!BX$2,INDIRECT("day_wise_sales_data!$B$1:$BZ$1"),0)),0)</f>
        <v>0</v>
      </c>
      <c r="BY269" s="3">
        <f ca="1">IFERROR(INDEX(INDIRECT("day_wise_sales_data!$B$2:$BZ$599"),MATCH(resource!$CC269,day_wise_sales_data!$A$2:$A$500,0),MATCH(resource!BY$2,INDIRECT("day_wise_sales_data!$B$1:$BZ$1"),0)),0)</f>
        <v>0</v>
      </c>
      <c r="BZ269" s="3">
        <f ca="1">IFERROR(INDEX(INDIRECT("day_wise_sales_data!$B$2:$BZ$599"),MATCH(resource!$CC269,day_wise_sales_data!$A$2:$A$500,0),MATCH(resource!BZ$2,INDIRECT("day_wise_sales_data!$B$1:$BZ$1"),0)),0)</f>
        <v>17385.2</v>
      </c>
      <c r="CA269" s="3" t="str">
        <f ca="1">IFERROR(INDEX(INDIRECT("day_wise_sales_data!$B$2:$BZ$599"),MATCH(resource!$CC269,day_wise_sales_data!$A$2:$A$500,0),MATCH(resource!CA$2,INDIRECT("day_wise_sales_data!$B$1:$BZ$1"),0)),0)</f>
        <v>dd</v>
      </c>
      <c r="CC269" s="4" t="str">
        <f>sales_data!H268</f>
        <v>DNJ112011</v>
      </c>
      <c r="CD269" s="1">
        <v>267</v>
      </c>
      <c r="CE269" s="1" t="str">
        <f>IF(AQ269=report!$AQ$3,resource!CD269,"")</f>
        <v/>
      </c>
      <c r="CF269" s="5" t="str">
        <f>IFERROR(SMALL($CE$3:$CE$1001,ROWS($CE$3:CE269)),"")</f>
        <v/>
      </c>
      <c r="CH269">
        <f>IFERROR(VLOOKUP($CC269,data_pull!$E$22:$G$700,2,0),0)</f>
        <v>68873.039999999994</v>
      </c>
      <c r="CI269" s="1">
        <f t="shared" si="97"/>
        <v>154</v>
      </c>
      <c r="CJ269" s="1">
        <f t="shared" si="96"/>
        <v>0</v>
      </c>
      <c r="CK269" s="1" t="s">
        <v>1586</v>
      </c>
      <c r="CL269" s="1">
        <f t="shared" si="98"/>
        <v>111</v>
      </c>
      <c r="CM269" s="1" t="str">
        <f>IFERROR(VLOOKUP($CK269,stock_data!$B$3:$W$612,2,0),0)</f>
        <v>NORPRESS TABLET-100mg</v>
      </c>
      <c r="CN269" s="1" t="str">
        <f>IFERROR(VLOOKUP($CK269,stock_data!$B$3:$W$612,4,0),0)</f>
        <v>10x6's</v>
      </c>
      <c r="CO269" s="1">
        <f>IFERROR(VLOOKUP($CK269,stock_data!$B$3:$W$612,5,0),0)</f>
        <v>66</v>
      </c>
      <c r="CP269" s="3">
        <f t="shared" si="99"/>
        <v>0</v>
      </c>
      <c r="CQ269" s="3">
        <f t="shared" si="100"/>
        <v>0</v>
      </c>
      <c r="CR269" s="1">
        <f>IFERROR(VLOOKUP($CK269,stock_data!$B$3:$W$612,6,0),0)</f>
        <v>0</v>
      </c>
      <c r="CS269" s="1">
        <f>IFERROR(VLOOKUP($CK269,stock_data!$B$3:$W$612,7,0),0)</f>
        <v>0</v>
      </c>
      <c r="CT269" s="1">
        <f>IFERROR(VLOOKUP($CK269,stock_data!$B$3:$W$612,8,0),0)</f>
        <v>0</v>
      </c>
      <c r="CU269" s="1">
        <f>IFERROR(VLOOKUP($CK269,stock_data!$B$3:$W$612,9,0),0)</f>
        <v>0</v>
      </c>
      <c r="CV269" s="1">
        <f>IFERROR(VLOOKUP($CK269,stock_data!$B$3:$W$612,10,0),0)</f>
        <v>0</v>
      </c>
      <c r="CW269" s="1">
        <f>IFERROR(VLOOKUP($CK269,stock_data!$B$3:$W$612,11,0),0)</f>
        <v>0</v>
      </c>
      <c r="CX269" s="1">
        <f>IFERROR(VLOOKUP($CK269,stock_data!$B$3:$W$612,12,0),0)</f>
        <v>0</v>
      </c>
      <c r="CY269" s="1">
        <f>IFERROR(VLOOKUP($CK269,stock_data!$B$3:$W$612,13,0),0)</f>
        <v>0</v>
      </c>
      <c r="CZ269" s="1">
        <f>IFERROR(VLOOKUP($CK269,stock_data!$B$3:$W$612,14,0),0)</f>
        <v>0</v>
      </c>
      <c r="DA269" s="1">
        <f>IFERROR(VLOOKUP($CK269,stock_data!$B$3:$W$612,15,0),0)</f>
        <v>0</v>
      </c>
      <c r="DB269" s="1">
        <f>IFERROR(VLOOKUP($CK269,stock_data!$B$3:$W$612,16,0),0)</f>
        <v>0</v>
      </c>
      <c r="DC269" s="1">
        <f>IFERROR(VLOOKUP($CK269,stock_data!$B$3:$W$612,17,0),0)</f>
        <v>0</v>
      </c>
      <c r="DD269" s="1">
        <f>IFERROR(VLOOKUP($CK269,stock_data!$B$3:$W$612,18,0),0)</f>
        <v>0</v>
      </c>
      <c r="DE269" s="1">
        <f>IFERROR(VLOOKUP($CK269,stock_data!$B$3:$W$612,19,0),0)</f>
        <v>0</v>
      </c>
      <c r="DF269" s="1">
        <f>IFERROR(VLOOKUP($CK269,stock_data!$B$3:$W$612,20,0),0)</f>
        <v>0</v>
      </c>
      <c r="DG269" s="1">
        <f>IFERROR(VLOOKUP($CK269,stock_data!$B$3:$W$612,21,0),0)</f>
        <v>0</v>
      </c>
      <c r="DH269" s="1">
        <f>IFERROR(VLOOKUP($CK269,stock_data!$B$3:$W$612,22,0),0)</f>
        <v>0</v>
      </c>
      <c r="DI269" s="1">
        <f t="shared" si="101"/>
        <v>0</v>
      </c>
      <c r="DJ269" s="1">
        <f t="shared" si="102"/>
        <v>0</v>
      </c>
      <c r="DK269" s="3">
        <f>IFERROR(INDEX(COD_SALES!$B$5:$Z$500,MATCH(resource!$CC269,COD_SALES!$A$5:$A$500,0),MATCH(resource!DK$2,COD_SALES!$B$4:$Z$4,0)),"")</f>
        <v>7</v>
      </c>
      <c r="DL269" s="3">
        <f>IFERROR(INDEX(COD_SALES!$B$5:$Z$500,MATCH(resource!$CC269,COD_SALES!$A$5:$A$500,0),MATCH(resource!DL$2,COD_SALES!$B$4:$Z$4,0)),"")</f>
        <v>0</v>
      </c>
      <c r="DM269" s="3">
        <f>IFERROR(INDEX(COD_SALES!$B$5:$Z$500,MATCH(resource!$CC269,COD_SALES!$A$5:$A$500,0),MATCH(resource!DM$2,COD_SALES!$B$4:$Z$4,0)),"")</f>
        <v>5</v>
      </c>
      <c r="DN269" s="3" t="str">
        <f>IFERROR(INDEX(COD_SALES!$B$5:$Z$500,MATCH(resource!$CC269,COD_SALES!$A$5:$A$500,0),MATCH(resource!DN$2,COD_SALES!$B$4:$Z$4,0)),"")</f>
        <v/>
      </c>
      <c r="DO269" s="3">
        <f>IFERROR(INDEX(COD_SALES!$B$5:$Z$500,MATCH(resource!$CC269,COD_SALES!$A$5:$A$500,0),MATCH(resource!DO$2,COD_SALES!$B$4:$Z$4,0)),"")</f>
        <v>0</v>
      </c>
      <c r="DP269" s="3">
        <f>IFERROR(INDEX(COD_SALES!$B$5:$Z$500,MATCH(resource!$CC269,COD_SALES!$A$5:$A$500,0),MATCH(resource!DP$2,COD_SALES!$B$4:$Z$4,0)),"")</f>
        <v>18</v>
      </c>
      <c r="DQ269" s="3" t="str">
        <f>IFERROR(INDEX(COD_SALES!$B$5:$Z$500,MATCH(resource!$CC269,COD_SALES!$A$5:$A$500,0),MATCH(resource!DQ$2,COD_SALES!$B$4:$Z$4,0)),"")</f>
        <v/>
      </c>
      <c r="DR269" s="3">
        <f>IFERROR(INDEX(COD_SALES!$B$5:$Z$500,MATCH(resource!$CC269,COD_SALES!$A$5:$A$500,0),MATCH(resource!DR$2,COD_SALES!$B$4:$Z$4,0)),"")</f>
        <v>0</v>
      </c>
      <c r="DS269" s="3">
        <f>IFERROR(INDEX(COD_SALES!$B$5:$Z$500,MATCH(resource!$CC269,COD_SALES!$A$5:$A$500,0),MATCH(resource!DS$2,COD_SALES!$B$4:$Z$4,0)),"")</f>
        <v>30</v>
      </c>
      <c r="DT269" s="3">
        <f>IFERROR(INDEX(COD_SALES!$B$5:$Z$500,MATCH(resource!$CC269,COD_SALES!$A$5:$A$500,0),MATCH(resource!DT$2,COD_SALES!$B$4:$Z$4,0)),"")</f>
        <v>10</v>
      </c>
      <c r="DU269" s="3">
        <f>IFERROR(INDEX(COD_SALES!$B$5:$Z$500,MATCH(resource!$CC269,COD_SALES!$A$5:$A$500,0),MATCH(resource!DU$2,COD_SALES!$B$4:$Z$4,0)),"")</f>
        <v>5</v>
      </c>
      <c r="DV269" s="3">
        <f>IFERROR(INDEX(COD_SALES!$B$5:$Z$500,MATCH(resource!$CC269,COD_SALES!$A$5:$A$500,0),MATCH(resource!DV$2,COD_SALES!$B$4:$Z$4,0)),"")</f>
        <v>0</v>
      </c>
      <c r="DW269" s="3">
        <f>IFERROR(INDEX(COD_SALES!$B$5:$Z$500,MATCH(resource!$CC269,COD_SALES!$A$5:$A$500,0),MATCH(resource!DW$2,COD_SALES!$B$4:$Z$4,0)),"")</f>
        <v>40</v>
      </c>
      <c r="DX269" s="3">
        <f>IFERROR(INDEX(COD_SALES!$B$5:$Z$500,MATCH(resource!$CC269,COD_SALES!$A$5:$A$500,0),MATCH(resource!DX$2,COD_SALES!$B$4:$Z$4,0)),"")</f>
        <v>0</v>
      </c>
      <c r="DY269" s="3">
        <f>IFERROR(INDEX(COD_SALES!$B$5:$Z$500,MATCH(resource!$CC269,COD_SALES!$A$5:$A$500,0),MATCH(resource!DY$2,COD_SALES!$B$4:$Z$4,0)),"")</f>
        <v>9</v>
      </c>
      <c r="DZ269" s="3">
        <f>IFERROR(INDEX(COD_SALES!$B$5:$Z$500,MATCH(resource!$CC269,COD_SALES!$A$5:$A$500,0),MATCH(resource!DZ$2,COD_SALES!$B$4:$Z$4,0)),"")</f>
        <v>0</v>
      </c>
      <c r="EA269" s="3">
        <f>IFERROR(INDEX(COD_SALES!$B$5:$Z$500,MATCH(resource!$CC269,COD_SALES!$A$5:$A$500,0),MATCH(resource!EA$2,COD_SALES!$B$4:$Z$4,0)),"")</f>
        <v>1</v>
      </c>
      <c r="EB269" s="3">
        <f t="shared" si="103"/>
        <v>38725.32</v>
      </c>
      <c r="ED269" s="3">
        <f>IFERROR(VLOOKUP($CK269,depot_prod_sales!$B$5:$S$200,3,0),0)</f>
        <v>0</v>
      </c>
      <c r="EE269" s="3">
        <f>IFERROR(VLOOKUP($CK269,depot_prod_sales!$B$5:$S$200,4,0),0)</f>
        <v>0</v>
      </c>
      <c r="EF269" s="3">
        <f>IFERROR(VLOOKUP($CK269,depot_prod_sales!$B$5:$S$200,5,0),0)</f>
        <v>0</v>
      </c>
      <c r="EG269" s="3">
        <f>IFERROR(VLOOKUP($CK269,depot_prod_sales!$B$5:$S$200,6,0),0)</f>
        <v>0</v>
      </c>
      <c r="EH269" s="3">
        <f>IFERROR(VLOOKUP($CK269,depot_prod_sales!$B$5:$S$200,7,0),0)</f>
        <v>0</v>
      </c>
      <c r="EI269" s="3">
        <f>IFERROR(VLOOKUP($CK269,depot_prod_sales!$B$5:$S$200,8,0),0)</f>
        <v>0</v>
      </c>
      <c r="EJ269" s="3">
        <f>IFERROR(VLOOKUP($CK269,depot_prod_sales!$B$5:$S$200,9,0),0)</f>
        <v>0</v>
      </c>
      <c r="EK269" s="3">
        <f>IFERROR(VLOOKUP($CK269,depot_prod_sales!$B$5:$S$200,10,0),0)</f>
        <v>0</v>
      </c>
      <c r="EL269" s="3">
        <f>IFERROR(VLOOKUP($CK269,depot_prod_sales!$B$5:$S$200,11,0),0)</f>
        <v>0</v>
      </c>
      <c r="EM269" s="3">
        <f>IFERROR(VLOOKUP($CK269,depot_prod_sales!$B$5:$S$200,12,0),0)</f>
        <v>0</v>
      </c>
      <c r="EN269" s="3">
        <f>IFERROR(VLOOKUP($CK269,depot_prod_sales!$B$5:$S$200,13,0),0)</f>
        <v>0</v>
      </c>
      <c r="EO269" s="3">
        <f>IFERROR(VLOOKUP($CK269,depot_prod_sales!$B$5:$S$200,14,0),0)</f>
        <v>0</v>
      </c>
      <c r="EP269" s="3">
        <f>IFERROR(VLOOKUP($CK269,depot_prod_sales!$B$5:$S$200,15,0),0)</f>
        <v>0</v>
      </c>
      <c r="EQ269" s="3">
        <f>IFERROR(VLOOKUP($CK269,depot_prod_sales!$B$5:$S$200,16,0),0)</f>
        <v>0</v>
      </c>
      <c r="ER269" s="3">
        <f>IFERROR(VLOOKUP($CK269,depot_prod_sales!$B$5:$S$200,17,0),0)</f>
        <v>0</v>
      </c>
      <c r="ES269" s="3">
        <f>IFERROR(VLOOKUP($CK269,depot_prod_sales!$B$5:$S$200,18,0),0)</f>
        <v>0</v>
      </c>
      <c r="ET269" s="116">
        <f t="shared" si="104"/>
        <v>0</v>
      </c>
      <c r="EU269" s="116">
        <f t="shared" si="105"/>
        <v>0</v>
      </c>
      <c r="EW269" s="3">
        <f>IFERROR(VLOOKUP(CC269,data_pull!$AO$25:$AR$546,2,0),0)</f>
        <v>26</v>
      </c>
      <c r="EX269" s="1">
        <f>IFERROR(VLOOKUP(CC269,data_pull!$AO$25:$AR$546,4,0),0)</f>
        <v>170000</v>
      </c>
    </row>
    <row r="270" spans="13:154" x14ac:dyDescent="0.25"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4" t="str">
        <f>sales_data!B269</f>
        <v>Jahangir Alam</v>
      </c>
      <c r="AR270" s="4" t="str">
        <f>sales_data!C269</f>
        <v>Armanul Alam Chow.</v>
      </c>
      <c r="AS270" s="5" t="str">
        <f t="shared" si="95"/>
        <v>Armanul Alam Chow.</v>
      </c>
      <c r="AT270" s="4" t="str">
        <f>sales_data!I269</f>
        <v>Ariful Islam-1</v>
      </c>
      <c r="AU270" s="4" t="str">
        <f>sales_data!W269</f>
        <v>Pakerhat</v>
      </c>
      <c r="AV270" s="1">
        <f>sales_data!N269</f>
        <v>179595.5</v>
      </c>
      <c r="AW270" s="1">
        <f>sales_data!P269</f>
        <v>24</v>
      </c>
      <c r="AX270" s="3">
        <f ca="1">IFERROR(INDEX(INDIRECT("day_wise_sales_data!$B$2:$BZ$599"),MATCH(resource!$CC270,day_wise_sales_data!$A$2:$A$500,0),MATCH(resource!AX$2,INDIRECT("day_wise_sales_data!$B$1:$BZ$1"),0)),0)</f>
        <v>6111.45</v>
      </c>
      <c r="AY270" s="3">
        <f ca="1">IFERROR(INDEX(INDIRECT("day_wise_sales_data!$B$2:$BZ$599"),MATCH(resource!$CC270,day_wise_sales_data!$A$2:$A$500,0),MATCH(resource!AY$2,INDIRECT("day_wise_sales_data!$B$1:$BZ$1"),0)),0)</f>
        <v>0</v>
      </c>
      <c r="AZ270" s="3">
        <f ca="1">IFERROR(INDEX(INDIRECT("day_wise_sales_data!$B$2:$BZ$599"),MATCH(resource!$CC270,day_wise_sales_data!$A$2:$A$500,0),MATCH(resource!AZ$2,INDIRECT("day_wise_sales_data!$B$1:$BZ$1"),0)),0)</f>
        <v>5284.58</v>
      </c>
      <c r="BA270" s="3">
        <f ca="1">IFERROR(INDEX(INDIRECT("day_wise_sales_data!$B$2:$BZ$599"),MATCH(resource!$CC270,day_wise_sales_data!$A$2:$A$500,0),MATCH(resource!BA$2,INDIRECT("day_wise_sales_data!$B$1:$BZ$1"),0)),0)</f>
        <v>3352.87</v>
      </c>
      <c r="BB270" s="3">
        <f ca="1">IFERROR(INDEX(INDIRECT("day_wise_sales_data!$B$2:$BZ$599"),MATCH(resource!$CC270,day_wise_sales_data!$A$2:$A$500,0),MATCH(resource!BB$2,INDIRECT("day_wise_sales_data!$B$1:$BZ$1"),0)),0)</f>
        <v>7392.44</v>
      </c>
      <c r="BC270" s="3">
        <f ca="1">IFERROR(INDEX(INDIRECT("day_wise_sales_data!$B$2:$BZ$599"),MATCH(resource!$CC270,day_wise_sales_data!$A$2:$A$500,0),MATCH(resource!BC$2,INDIRECT("day_wise_sales_data!$B$1:$BZ$1"),0)),0)</f>
        <v>0</v>
      </c>
      <c r="BD270" s="3">
        <f ca="1">IFERROR(INDEX(INDIRECT("day_wise_sales_data!$B$2:$BZ$599"),MATCH(resource!$CC270,day_wise_sales_data!$A$2:$A$500,0),MATCH(resource!BD$2,INDIRECT("day_wise_sales_data!$B$1:$BZ$1"),0)),0)</f>
        <v>0</v>
      </c>
      <c r="BE270" s="3">
        <f ca="1">IFERROR(INDEX(INDIRECT("day_wise_sales_data!$B$2:$BZ$599"),MATCH(resource!$CC270,day_wise_sales_data!$A$2:$A$500,0),MATCH(resource!BE$2,INDIRECT("day_wise_sales_data!$B$1:$BZ$1"),0)),0)</f>
        <v>4299.91</v>
      </c>
      <c r="BF270" s="3">
        <f ca="1">IFERROR(INDEX(INDIRECT("day_wise_sales_data!$B$2:$BZ$599"),MATCH(resource!$CC270,day_wise_sales_data!$A$2:$A$500,0),MATCH(resource!BF$2,INDIRECT("day_wise_sales_data!$B$1:$BZ$1"),0)),0)</f>
        <v>10976.41</v>
      </c>
      <c r="BG270" s="3">
        <f ca="1">IFERROR(INDEX(INDIRECT("day_wise_sales_data!$B$2:$BZ$599"),MATCH(resource!$CC270,day_wise_sales_data!$A$2:$A$500,0),MATCH(resource!BG$2,INDIRECT("day_wise_sales_data!$B$1:$BZ$1"),0)),0)</f>
        <v>0</v>
      </c>
      <c r="BH270" s="3">
        <f ca="1">IFERROR(INDEX(INDIRECT("day_wise_sales_data!$B$2:$BZ$599"),MATCH(resource!$CC270,day_wise_sales_data!$A$2:$A$500,0),MATCH(resource!BH$2,INDIRECT("day_wise_sales_data!$B$1:$BZ$1"),0)),0)</f>
        <v>953.48</v>
      </c>
      <c r="BI270" s="3">
        <f ca="1">IFERROR(INDEX(INDIRECT("day_wise_sales_data!$B$2:$BZ$599"),MATCH(resource!$CC270,day_wise_sales_data!$A$2:$A$500,0),MATCH(resource!BI$2,INDIRECT("day_wise_sales_data!$B$1:$BZ$1"),0)),0)</f>
        <v>0</v>
      </c>
      <c r="BJ270" s="3">
        <f ca="1">IFERROR(INDEX(INDIRECT("day_wise_sales_data!$B$2:$BZ$599"),MATCH(resource!$CC270,day_wise_sales_data!$A$2:$A$500,0),MATCH(resource!BJ$2,INDIRECT("day_wise_sales_data!$B$1:$BZ$1"),0)),0)</f>
        <v>0</v>
      </c>
      <c r="BK270" s="3">
        <f ca="1">IFERROR(INDEX(INDIRECT("day_wise_sales_data!$B$2:$BZ$599"),MATCH(resource!$CC270,day_wise_sales_data!$A$2:$A$500,0),MATCH(resource!BK$2,INDIRECT("day_wise_sales_data!$B$1:$BZ$1"),0)),0)</f>
        <v>51983.62</v>
      </c>
      <c r="BL270" s="3">
        <f ca="1">IFERROR(INDEX(INDIRECT("day_wise_sales_data!$B$2:$BZ$599"),MATCH(resource!$CC270,day_wise_sales_data!$A$2:$A$500,0),MATCH(resource!BL$2,INDIRECT("day_wise_sales_data!$B$1:$BZ$1"),0)),0)</f>
        <v>3999.95</v>
      </c>
      <c r="BM270" s="3">
        <f ca="1">IFERROR(INDEX(INDIRECT("day_wise_sales_data!$B$2:$BZ$599"),MATCH(resource!$CC270,day_wise_sales_data!$A$2:$A$500,0),MATCH(resource!BM$2,INDIRECT("day_wise_sales_data!$B$1:$BZ$1"),0)),0)</f>
        <v>0</v>
      </c>
      <c r="BN270" s="3">
        <f ca="1">IFERROR(INDEX(INDIRECT("day_wise_sales_data!$B$2:$BZ$599"),MATCH(resource!$CC270,day_wise_sales_data!$A$2:$A$500,0),MATCH(resource!BN$2,INDIRECT("day_wise_sales_data!$B$1:$BZ$1"),0)),0)</f>
        <v>0</v>
      </c>
      <c r="BO270" s="3">
        <f ca="1">IFERROR(INDEX(INDIRECT("day_wise_sales_data!$B$2:$BZ$599"),MATCH(resource!$CC270,day_wise_sales_data!$A$2:$A$500,0),MATCH(resource!BO$2,INDIRECT("day_wise_sales_data!$B$1:$BZ$1"),0)),0)</f>
        <v>476.81</v>
      </c>
      <c r="BP270" s="3">
        <f ca="1">IFERROR(INDEX(INDIRECT("day_wise_sales_data!$B$2:$BZ$599"),MATCH(resource!$CC270,day_wise_sales_data!$A$2:$A$500,0),MATCH(resource!BP$2,INDIRECT("day_wise_sales_data!$B$1:$BZ$1"),0)),0)</f>
        <v>17654.03</v>
      </c>
      <c r="BQ270" s="3">
        <f ca="1">IFERROR(INDEX(INDIRECT("day_wise_sales_data!$B$2:$BZ$599"),MATCH(resource!$CC270,day_wise_sales_data!$A$2:$A$500,0),MATCH(resource!BQ$2,INDIRECT("day_wise_sales_data!$B$1:$BZ$1"),0)),0)</f>
        <v>0</v>
      </c>
      <c r="BR270" s="3">
        <f ca="1">IFERROR(INDEX(INDIRECT("day_wise_sales_data!$B$2:$BZ$599"),MATCH(resource!$CC270,day_wise_sales_data!$A$2:$A$500,0),MATCH(resource!BR$2,INDIRECT("day_wise_sales_data!$B$1:$BZ$1"),0)),0)</f>
        <v>10561.47</v>
      </c>
      <c r="BS270" s="3">
        <f ca="1">IFERROR(INDEX(INDIRECT("day_wise_sales_data!$B$2:$BZ$599"),MATCH(resource!$CC270,day_wise_sales_data!$A$2:$A$500,0),MATCH(resource!BS$2,INDIRECT("day_wise_sales_data!$B$1:$BZ$1"),0)),0)</f>
        <v>0</v>
      </c>
      <c r="BT270" s="3">
        <f ca="1">IFERROR(INDEX(INDIRECT("day_wise_sales_data!$B$2:$BZ$599"),MATCH(resource!$CC270,day_wise_sales_data!$A$2:$A$500,0),MATCH(resource!BT$2,INDIRECT("day_wise_sales_data!$B$1:$BZ$1"),0)),0)</f>
        <v>41721.33</v>
      </c>
      <c r="BU270" s="3">
        <f ca="1">IFERROR(INDEX(INDIRECT("day_wise_sales_data!$B$2:$BZ$599"),MATCH(resource!$CC270,day_wise_sales_data!$A$2:$A$500,0),MATCH(resource!BU$2,INDIRECT("day_wise_sales_data!$B$1:$BZ$1"),0)),0)</f>
        <v>14827.15</v>
      </c>
      <c r="BV270" s="3">
        <f ca="1">IFERROR(INDEX(INDIRECT("day_wise_sales_data!$B$2:$BZ$599"),MATCH(resource!$CC270,day_wise_sales_data!$A$2:$A$500,0),MATCH(resource!BV$2,INDIRECT("day_wise_sales_data!$B$1:$BZ$1"),0)),0)</f>
        <v>0</v>
      </c>
      <c r="BW270" s="3">
        <f ca="1">IFERROR(INDEX(INDIRECT("day_wise_sales_data!$B$2:$BZ$599"),MATCH(resource!$CC270,day_wise_sales_data!$A$2:$A$500,0),MATCH(resource!BW$2,INDIRECT("day_wise_sales_data!$B$1:$BZ$1"),0)),0)</f>
        <v>0</v>
      </c>
      <c r="BX270" s="3">
        <f ca="1">IFERROR(INDEX(INDIRECT("day_wise_sales_data!$B$2:$BZ$599"),MATCH(resource!$CC270,day_wise_sales_data!$A$2:$A$500,0),MATCH(resource!BX$2,INDIRECT("day_wise_sales_data!$B$1:$BZ$1"),0)),0)</f>
        <v>0</v>
      </c>
      <c r="BY270" s="3">
        <f ca="1">IFERROR(INDEX(INDIRECT("day_wise_sales_data!$B$2:$BZ$599"),MATCH(resource!$CC270,day_wise_sales_data!$A$2:$A$500,0),MATCH(resource!BY$2,INDIRECT("day_wise_sales_data!$B$1:$BZ$1"),0)),0)</f>
        <v>0</v>
      </c>
      <c r="BZ270" s="3">
        <f ca="1">IFERROR(INDEX(INDIRECT("day_wise_sales_data!$B$2:$BZ$599"),MATCH(resource!$CC270,day_wise_sales_data!$A$2:$A$500,0),MATCH(resource!BZ$2,INDIRECT("day_wise_sales_data!$B$1:$BZ$1"),0)),0)</f>
        <v>0</v>
      </c>
      <c r="CA270" s="3" t="str">
        <f ca="1">IFERROR(INDEX(INDIRECT("day_wise_sales_data!$B$2:$BZ$599"),MATCH(resource!$CC270,day_wise_sales_data!$A$2:$A$500,0),MATCH(resource!CA$2,INDIRECT("day_wise_sales_data!$B$1:$BZ$1"),0)),0)</f>
        <v>dd</v>
      </c>
      <c r="CC270" s="4" t="str">
        <f>sales_data!H269</f>
        <v>DNJ10071</v>
      </c>
      <c r="CD270" s="1">
        <v>268</v>
      </c>
      <c r="CE270" s="1" t="str">
        <f>IF(AQ270=report!$AQ$3,resource!CD270,"")</f>
        <v/>
      </c>
      <c r="CF270" s="5" t="str">
        <f>IFERROR(SMALL($CE$3:$CE$1001,ROWS($CE$3:CE270)),"")</f>
        <v/>
      </c>
      <c r="CH270">
        <f>IFERROR(VLOOKUP($CC270,data_pull!$E$22:$G$700,2,0),0)</f>
        <v>179595.5</v>
      </c>
      <c r="CI270" s="1">
        <f t="shared" si="97"/>
        <v>95</v>
      </c>
      <c r="CJ270" s="1">
        <f t="shared" si="96"/>
        <v>0</v>
      </c>
      <c r="CK270" s="1" t="s">
        <v>1588</v>
      </c>
      <c r="CL270" s="1">
        <f t="shared" si="98"/>
        <v>111</v>
      </c>
      <c r="CM270" s="1" t="str">
        <f>IFERROR(VLOOKUP($CK270,stock_data!$B$3:$W$612,2,0),0)</f>
        <v>NORPRESS TABLET-50mg</v>
      </c>
      <c r="CN270" s="1" t="str">
        <f>IFERROR(VLOOKUP($CK270,stock_data!$B$3:$W$612,4,0),0)</f>
        <v>10x10's</v>
      </c>
      <c r="CO270" s="1">
        <f>IFERROR(VLOOKUP($CK270,stock_data!$B$3:$W$612,5,0),0)</f>
        <v>66</v>
      </c>
      <c r="CP270" s="3">
        <f t="shared" si="99"/>
        <v>0</v>
      </c>
      <c r="CQ270" s="3">
        <f t="shared" si="100"/>
        <v>0</v>
      </c>
      <c r="CR270" s="1">
        <f>IFERROR(VLOOKUP($CK270,stock_data!$B$3:$W$612,6,0),0)</f>
        <v>0</v>
      </c>
      <c r="CS270" s="1">
        <f>IFERROR(VLOOKUP($CK270,stock_data!$B$3:$W$612,7,0),0)</f>
        <v>0</v>
      </c>
      <c r="CT270" s="1">
        <f>IFERROR(VLOOKUP($CK270,stock_data!$B$3:$W$612,8,0),0)</f>
        <v>0</v>
      </c>
      <c r="CU270" s="1">
        <f>IFERROR(VLOOKUP($CK270,stock_data!$B$3:$W$612,9,0),0)</f>
        <v>0</v>
      </c>
      <c r="CV270" s="1">
        <f>IFERROR(VLOOKUP($CK270,stock_data!$B$3:$W$612,10,0),0)</f>
        <v>17</v>
      </c>
      <c r="CW270" s="1">
        <f>IFERROR(VLOOKUP($CK270,stock_data!$B$3:$W$612,11,0),0)</f>
        <v>37</v>
      </c>
      <c r="CX270" s="1">
        <f>IFERROR(VLOOKUP($CK270,stock_data!$B$3:$W$612,12,0),0)</f>
        <v>0</v>
      </c>
      <c r="CY270" s="1">
        <f>IFERROR(VLOOKUP($CK270,stock_data!$B$3:$W$612,13,0),0)</f>
        <v>0</v>
      </c>
      <c r="CZ270" s="1">
        <f>IFERROR(VLOOKUP($CK270,stock_data!$B$3:$W$612,14,0),0)</f>
        <v>0</v>
      </c>
      <c r="DA270" s="1">
        <f>IFERROR(VLOOKUP($CK270,stock_data!$B$3:$W$612,15,0),0)</f>
        <v>0</v>
      </c>
      <c r="DB270" s="1">
        <f>IFERROR(VLOOKUP($CK270,stock_data!$B$3:$W$612,16,0),0)</f>
        <v>0</v>
      </c>
      <c r="DC270" s="1">
        <f>IFERROR(VLOOKUP($CK270,stock_data!$B$3:$W$612,17,0),0)</f>
        <v>24</v>
      </c>
      <c r="DD270" s="1">
        <f>IFERROR(VLOOKUP($CK270,stock_data!$B$3:$W$612,18,0),0)</f>
        <v>1</v>
      </c>
      <c r="DE270" s="1">
        <f>IFERROR(VLOOKUP($CK270,stock_data!$B$3:$W$612,19,0),0)</f>
        <v>0</v>
      </c>
      <c r="DF270" s="1">
        <f>IFERROR(VLOOKUP($CK270,stock_data!$B$3:$W$612,20,0),0)</f>
        <v>0</v>
      </c>
      <c r="DG270" s="1">
        <f>IFERROR(VLOOKUP($CK270,stock_data!$B$3:$W$612,21,0),0)</f>
        <v>19</v>
      </c>
      <c r="DH270" s="1">
        <f>IFERROR(VLOOKUP($CK270,stock_data!$B$3:$W$612,22,0),0)</f>
        <v>0</v>
      </c>
      <c r="DI270" s="1">
        <f t="shared" si="101"/>
        <v>98</v>
      </c>
      <c r="DJ270" s="1">
        <f t="shared" si="102"/>
        <v>6468</v>
      </c>
      <c r="DK270" s="3">
        <f>IFERROR(INDEX(COD_SALES!$B$5:$Z$500,MATCH(resource!$CC270,COD_SALES!$A$5:$A$500,0),MATCH(resource!DK$2,COD_SALES!$B$4:$Z$4,0)),"")</f>
        <v>0</v>
      </c>
      <c r="DL270" s="3">
        <f>IFERROR(INDEX(COD_SALES!$B$5:$Z$500,MATCH(resource!$CC270,COD_SALES!$A$5:$A$500,0),MATCH(resource!DL$2,COD_SALES!$B$4:$Z$4,0)),"")</f>
        <v>0</v>
      </c>
      <c r="DM270" s="3">
        <f>IFERROR(INDEX(COD_SALES!$B$5:$Z$500,MATCH(resource!$CC270,COD_SALES!$A$5:$A$500,0),MATCH(resource!DM$2,COD_SALES!$B$4:$Z$4,0)),"")</f>
        <v>50</v>
      </c>
      <c r="DN270" s="3" t="str">
        <f>IFERROR(INDEX(COD_SALES!$B$5:$Z$500,MATCH(resource!$CC270,COD_SALES!$A$5:$A$500,0),MATCH(resource!DN$2,COD_SALES!$B$4:$Z$4,0)),"")</f>
        <v/>
      </c>
      <c r="DO270" s="3">
        <f>IFERROR(INDEX(COD_SALES!$B$5:$Z$500,MATCH(resource!$CC270,COD_SALES!$A$5:$A$500,0),MATCH(resource!DO$2,COD_SALES!$B$4:$Z$4,0)),"")</f>
        <v>0</v>
      </c>
      <c r="DP270" s="3">
        <f>IFERROR(INDEX(COD_SALES!$B$5:$Z$500,MATCH(resource!$CC270,COD_SALES!$A$5:$A$500,0),MATCH(resource!DP$2,COD_SALES!$B$4:$Z$4,0)),"")</f>
        <v>20</v>
      </c>
      <c r="DQ270" s="3" t="str">
        <f>IFERROR(INDEX(COD_SALES!$B$5:$Z$500,MATCH(resource!$CC270,COD_SALES!$A$5:$A$500,0),MATCH(resource!DQ$2,COD_SALES!$B$4:$Z$4,0)),"")</f>
        <v/>
      </c>
      <c r="DR270" s="3">
        <f>IFERROR(INDEX(COD_SALES!$B$5:$Z$500,MATCH(resource!$CC270,COD_SALES!$A$5:$A$500,0),MATCH(resource!DR$2,COD_SALES!$B$4:$Z$4,0)),"")</f>
        <v>0</v>
      </c>
      <c r="DS270" s="3">
        <f>IFERROR(INDEX(COD_SALES!$B$5:$Z$500,MATCH(resource!$CC270,COD_SALES!$A$5:$A$500,0),MATCH(resource!DS$2,COD_SALES!$B$4:$Z$4,0)),"")</f>
        <v>92</v>
      </c>
      <c r="DT270" s="3">
        <f>IFERROR(INDEX(COD_SALES!$B$5:$Z$500,MATCH(resource!$CC270,COD_SALES!$A$5:$A$500,0),MATCH(resource!DT$2,COD_SALES!$B$4:$Z$4,0)),"")</f>
        <v>10</v>
      </c>
      <c r="DU270" s="3">
        <f>IFERROR(INDEX(COD_SALES!$B$5:$Z$500,MATCH(resource!$CC270,COD_SALES!$A$5:$A$500,0),MATCH(resource!DU$2,COD_SALES!$B$4:$Z$4,0)),"")</f>
        <v>10</v>
      </c>
      <c r="DV270" s="3">
        <f>IFERROR(INDEX(COD_SALES!$B$5:$Z$500,MATCH(resource!$CC270,COD_SALES!$A$5:$A$500,0),MATCH(resource!DV$2,COD_SALES!$B$4:$Z$4,0)),"")</f>
        <v>0</v>
      </c>
      <c r="DW270" s="3">
        <f>IFERROR(INDEX(COD_SALES!$B$5:$Z$500,MATCH(resource!$CC270,COD_SALES!$A$5:$A$500,0),MATCH(resource!DW$2,COD_SALES!$B$4:$Z$4,0)),"")</f>
        <v>47</v>
      </c>
      <c r="DX270" s="3">
        <f>IFERROR(INDEX(COD_SALES!$B$5:$Z$500,MATCH(resource!$CC270,COD_SALES!$A$5:$A$500,0),MATCH(resource!DX$2,COD_SALES!$B$4:$Z$4,0)),"")</f>
        <v>0</v>
      </c>
      <c r="DY270" s="3">
        <f>IFERROR(INDEX(COD_SALES!$B$5:$Z$500,MATCH(resource!$CC270,COD_SALES!$A$5:$A$500,0),MATCH(resource!DY$2,COD_SALES!$B$4:$Z$4,0)),"")</f>
        <v>0</v>
      </c>
      <c r="DZ270" s="3">
        <f>IFERROR(INDEX(COD_SALES!$B$5:$Z$500,MATCH(resource!$CC270,COD_SALES!$A$5:$A$500,0),MATCH(resource!DZ$2,COD_SALES!$B$4:$Z$4,0)),"")</f>
        <v>0</v>
      </c>
      <c r="EA270" s="3">
        <f>IFERROR(INDEX(COD_SALES!$B$5:$Z$500,MATCH(resource!$CC270,COD_SALES!$A$5:$A$500,0),MATCH(resource!EA$2,COD_SALES!$B$4:$Z$4,0)),"")</f>
        <v>0</v>
      </c>
      <c r="EB270" s="3">
        <f t="shared" si="103"/>
        <v>59772.2</v>
      </c>
      <c r="ED270" s="3">
        <f>IFERROR(VLOOKUP($CK270,depot_prod_sales!$B$5:$S$200,3,0),0)</f>
        <v>0</v>
      </c>
      <c r="EE270" s="3">
        <f>IFERROR(VLOOKUP($CK270,depot_prod_sales!$B$5:$S$200,4,0),0)</f>
        <v>0</v>
      </c>
      <c r="EF270" s="3">
        <f>IFERROR(VLOOKUP($CK270,depot_prod_sales!$B$5:$S$200,5,0),0)</f>
        <v>0</v>
      </c>
      <c r="EG270" s="3">
        <f>IFERROR(VLOOKUP($CK270,depot_prod_sales!$B$5:$S$200,6,0),0)</f>
        <v>0</v>
      </c>
      <c r="EH270" s="3">
        <f>IFERROR(VLOOKUP($CK270,depot_prod_sales!$B$5:$S$200,7,0),0)</f>
        <v>0</v>
      </c>
      <c r="EI270" s="3">
        <f>IFERROR(VLOOKUP($CK270,depot_prod_sales!$B$5:$S$200,8,0),0)</f>
        <v>0</v>
      </c>
      <c r="EJ270" s="3">
        <f>IFERROR(VLOOKUP($CK270,depot_prod_sales!$B$5:$S$200,9,0),0)</f>
        <v>0</v>
      </c>
      <c r="EK270" s="3">
        <f>IFERROR(VLOOKUP($CK270,depot_prod_sales!$B$5:$S$200,10,0),0)</f>
        <v>0</v>
      </c>
      <c r="EL270" s="3">
        <f>IFERROR(VLOOKUP($CK270,depot_prod_sales!$B$5:$S$200,11,0),0)</f>
        <v>0</v>
      </c>
      <c r="EM270" s="3">
        <f>IFERROR(VLOOKUP($CK270,depot_prod_sales!$B$5:$S$200,12,0),0)</f>
        <v>0</v>
      </c>
      <c r="EN270" s="3">
        <f>IFERROR(VLOOKUP($CK270,depot_prod_sales!$B$5:$S$200,13,0),0)</f>
        <v>0</v>
      </c>
      <c r="EO270" s="3">
        <f>IFERROR(VLOOKUP($CK270,depot_prod_sales!$B$5:$S$200,14,0),0)</f>
        <v>0</v>
      </c>
      <c r="EP270" s="3">
        <f>IFERROR(VLOOKUP($CK270,depot_prod_sales!$B$5:$S$200,15,0),0)</f>
        <v>0</v>
      </c>
      <c r="EQ270" s="3">
        <f>IFERROR(VLOOKUP($CK270,depot_prod_sales!$B$5:$S$200,16,0),0)</f>
        <v>0</v>
      </c>
      <c r="ER270" s="3">
        <f>IFERROR(VLOOKUP($CK270,depot_prod_sales!$B$5:$S$200,17,0),0)</f>
        <v>0</v>
      </c>
      <c r="ES270" s="3">
        <f>IFERROR(VLOOKUP($CK270,depot_prod_sales!$B$5:$S$200,18,0),0)</f>
        <v>0</v>
      </c>
      <c r="ET270" s="116">
        <f t="shared" si="104"/>
        <v>0</v>
      </c>
      <c r="EU270" s="116">
        <f t="shared" si="105"/>
        <v>0</v>
      </c>
      <c r="EW270" s="3">
        <f>IFERROR(VLOOKUP(CC270,data_pull!$AO$25:$AR$546,2,0),0)</f>
        <v>9</v>
      </c>
      <c r="EX270" s="1">
        <f>IFERROR(VLOOKUP(CC270,data_pull!$AO$25:$AR$546,4,0),0)</f>
        <v>210000</v>
      </c>
    </row>
    <row r="271" spans="13:154" x14ac:dyDescent="0.25"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4" t="str">
        <f>sales_data!B270</f>
        <v>Jahangir Alam</v>
      </c>
      <c r="AR271" s="4" t="str">
        <f>sales_data!C270</f>
        <v>Armanul Alam Chow.</v>
      </c>
      <c r="AS271" s="5" t="str">
        <f t="shared" si="95"/>
        <v/>
      </c>
      <c r="AT271" s="4" t="str">
        <f>sales_data!I270</f>
        <v>Arman Ul Alam Chow. (Blank.FM)</v>
      </c>
      <c r="AU271" s="4" t="str">
        <f>sales_data!W270</f>
        <v>Fulbari Bus Stand</v>
      </c>
      <c r="AV271" s="1">
        <f>sales_data!N270</f>
        <v>97967.46</v>
      </c>
      <c r="AW271" s="1">
        <f>sales_data!P270</f>
        <v>1</v>
      </c>
      <c r="AX271" s="3">
        <f ca="1">IFERROR(INDEX(INDIRECT("day_wise_sales_data!$B$2:$BZ$599"),MATCH(resource!$CC271,day_wise_sales_data!$A$2:$A$500,0),MATCH(resource!AX$2,INDIRECT("day_wise_sales_data!$B$1:$BZ$1"),0)),0)</f>
        <v>0</v>
      </c>
      <c r="AY271" s="3">
        <f ca="1">IFERROR(INDEX(INDIRECT("day_wise_sales_data!$B$2:$BZ$599"),MATCH(resource!$CC271,day_wise_sales_data!$A$2:$A$500,0),MATCH(resource!AY$2,INDIRECT("day_wise_sales_data!$B$1:$BZ$1"),0)),0)</f>
        <v>0</v>
      </c>
      <c r="AZ271" s="3">
        <f ca="1">IFERROR(INDEX(INDIRECT("day_wise_sales_data!$B$2:$BZ$599"),MATCH(resource!$CC271,day_wise_sales_data!$A$2:$A$500,0),MATCH(resource!AZ$2,INDIRECT("day_wise_sales_data!$B$1:$BZ$1"),0)),0)</f>
        <v>0</v>
      </c>
      <c r="BA271" s="3">
        <f ca="1">IFERROR(INDEX(INDIRECT("day_wise_sales_data!$B$2:$BZ$599"),MATCH(resource!$CC271,day_wise_sales_data!$A$2:$A$500,0),MATCH(resource!BA$2,INDIRECT("day_wise_sales_data!$B$1:$BZ$1"),0)),0)</f>
        <v>0</v>
      </c>
      <c r="BB271" s="3">
        <f ca="1">IFERROR(INDEX(INDIRECT("day_wise_sales_data!$B$2:$BZ$599"),MATCH(resource!$CC271,day_wise_sales_data!$A$2:$A$500,0),MATCH(resource!BB$2,INDIRECT("day_wise_sales_data!$B$1:$BZ$1"),0)),0)</f>
        <v>0</v>
      </c>
      <c r="BC271" s="3">
        <f ca="1">IFERROR(INDEX(INDIRECT("day_wise_sales_data!$B$2:$BZ$599"),MATCH(resource!$CC271,day_wise_sales_data!$A$2:$A$500,0),MATCH(resource!BC$2,INDIRECT("day_wise_sales_data!$B$1:$BZ$1"),0)),0)</f>
        <v>0</v>
      </c>
      <c r="BD271" s="3">
        <f ca="1">IFERROR(INDEX(INDIRECT("day_wise_sales_data!$B$2:$BZ$599"),MATCH(resource!$CC271,day_wise_sales_data!$A$2:$A$500,0),MATCH(resource!BD$2,INDIRECT("day_wise_sales_data!$B$1:$BZ$1"),0)),0)</f>
        <v>0</v>
      </c>
      <c r="BE271" s="3">
        <f ca="1">IFERROR(INDEX(INDIRECT("day_wise_sales_data!$B$2:$BZ$599"),MATCH(resource!$CC271,day_wise_sales_data!$A$2:$A$500,0),MATCH(resource!BE$2,INDIRECT("day_wise_sales_data!$B$1:$BZ$1"),0)),0)</f>
        <v>0</v>
      </c>
      <c r="BF271" s="3">
        <f ca="1">IFERROR(INDEX(INDIRECT("day_wise_sales_data!$B$2:$BZ$599"),MATCH(resource!$CC271,day_wise_sales_data!$A$2:$A$500,0),MATCH(resource!BF$2,INDIRECT("day_wise_sales_data!$B$1:$BZ$1"),0)),0)</f>
        <v>0</v>
      </c>
      <c r="BG271" s="3">
        <f ca="1">IFERROR(INDEX(INDIRECT("day_wise_sales_data!$B$2:$BZ$599"),MATCH(resource!$CC271,day_wise_sales_data!$A$2:$A$500,0),MATCH(resource!BG$2,INDIRECT("day_wise_sales_data!$B$1:$BZ$1"),0)),0)</f>
        <v>10194.379999999999</v>
      </c>
      <c r="BH271" s="3">
        <f ca="1">IFERROR(INDEX(INDIRECT("day_wise_sales_data!$B$2:$BZ$599"),MATCH(resource!$CC271,day_wise_sales_data!$A$2:$A$500,0),MATCH(resource!BH$2,INDIRECT("day_wise_sales_data!$B$1:$BZ$1"),0)),0)</f>
        <v>0</v>
      </c>
      <c r="BI271" s="3">
        <f ca="1">IFERROR(INDEX(INDIRECT("day_wise_sales_data!$B$2:$BZ$599"),MATCH(resource!$CC271,day_wise_sales_data!$A$2:$A$500,0),MATCH(resource!BI$2,INDIRECT("day_wise_sales_data!$B$1:$BZ$1"),0)),0)</f>
        <v>0</v>
      </c>
      <c r="BJ271" s="3">
        <f ca="1">IFERROR(INDEX(INDIRECT("day_wise_sales_data!$B$2:$BZ$599"),MATCH(resource!$CC271,day_wise_sales_data!$A$2:$A$500,0),MATCH(resource!BJ$2,INDIRECT("day_wise_sales_data!$B$1:$BZ$1"),0)),0)</f>
        <v>0</v>
      </c>
      <c r="BK271" s="3">
        <f ca="1">IFERROR(INDEX(INDIRECT("day_wise_sales_data!$B$2:$BZ$599"),MATCH(resource!$CC271,day_wise_sales_data!$A$2:$A$500,0),MATCH(resource!BK$2,INDIRECT("day_wise_sales_data!$B$1:$BZ$1"),0)),0)</f>
        <v>0</v>
      </c>
      <c r="BL271" s="3">
        <f ca="1">IFERROR(INDEX(INDIRECT("day_wise_sales_data!$B$2:$BZ$599"),MATCH(resource!$CC271,day_wise_sales_data!$A$2:$A$500,0),MATCH(resource!BL$2,INDIRECT("day_wise_sales_data!$B$1:$BZ$1"),0)),0)</f>
        <v>0</v>
      </c>
      <c r="BM271" s="3">
        <f ca="1">IFERROR(INDEX(INDIRECT("day_wise_sales_data!$B$2:$BZ$599"),MATCH(resource!$CC271,day_wise_sales_data!$A$2:$A$500,0),MATCH(resource!BM$2,INDIRECT("day_wise_sales_data!$B$1:$BZ$1"),0)),0)</f>
        <v>0</v>
      </c>
      <c r="BN271" s="3">
        <f ca="1">IFERROR(INDEX(INDIRECT("day_wise_sales_data!$B$2:$BZ$599"),MATCH(resource!$CC271,day_wise_sales_data!$A$2:$A$500,0),MATCH(resource!BN$2,INDIRECT("day_wise_sales_data!$B$1:$BZ$1"),0)),0)</f>
        <v>38833.040000000001</v>
      </c>
      <c r="BO271" s="3">
        <f ca="1">IFERROR(INDEX(INDIRECT("day_wise_sales_data!$B$2:$BZ$599"),MATCH(resource!$CC271,day_wise_sales_data!$A$2:$A$500,0),MATCH(resource!BO$2,INDIRECT("day_wise_sales_data!$B$1:$BZ$1"),0)),0)</f>
        <v>0</v>
      </c>
      <c r="BP271" s="3">
        <f ca="1">IFERROR(INDEX(INDIRECT("day_wise_sales_data!$B$2:$BZ$599"),MATCH(resource!$CC271,day_wise_sales_data!$A$2:$A$500,0),MATCH(resource!BP$2,INDIRECT("day_wise_sales_data!$B$1:$BZ$1"),0)),0)</f>
        <v>0</v>
      </c>
      <c r="BQ271" s="3">
        <f ca="1">IFERROR(INDEX(INDIRECT("day_wise_sales_data!$B$2:$BZ$599"),MATCH(resource!$CC271,day_wise_sales_data!$A$2:$A$500,0),MATCH(resource!BQ$2,INDIRECT("day_wise_sales_data!$B$1:$BZ$1"),0)),0)</f>
        <v>0</v>
      </c>
      <c r="BR271" s="3">
        <f ca="1">IFERROR(INDEX(INDIRECT("day_wise_sales_data!$B$2:$BZ$599"),MATCH(resource!$CC271,day_wise_sales_data!$A$2:$A$500,0),MATCH(resource!BR$2,INDIRECT("day_wise_sales_data!$B$1:$BZ$1"),0)),0)</f>
        <v>0</v>
      </c>
      <c r="BS271" s="3">
        <f ca="1">IFERROR(INDEX(INDIRECT("day_wise_sales_data!$B$2:$BZ$599"),MATCH(resource!$CC271,day_wise_sales_data!$A$2:$A$500,0),MATCH(resource!BS$2,INDIRECT("day_wise_sales_data!$B$1:$BZ$1"),0)),0)</f>
        <v>0</v>
      </c>
      <c r="BT271" s="3">
        <f ca="1">IFERROR(INDEX(INDIRECT("day_wise_sales_data!$B$2:$BZ$599"),MATCH(resource!$CC271,day_wise_sales_data!$A$2:$A$500,0),MATCH(resource!BT$2,INDIRECT("day_wise_sales_data!$B$1:$BZ$1"),0)),0)</f>
        <v>8506.52</v>
      </c>
      <c r="BU271" s="3">
        <f ca="1">IFERROR(INDEX(INDIRECT("day_wise_sales_data!$B$2:$BZ$599"),MATCH(resource!$CC271,day_wise_sales_data!$A$2:$A$500,0),MATCH(resource!BU$2,INDIRECT("day_wise_sales_data!$B$1:$BZ$1"),0)),0)</f>
        <v>0</v>
      </c>
      <c r="BV271" s="3">
        <f ca="1">IFERROR(INDEX(INDIRECT("day_wise_sales_data!$B$2:$BZ$599"),MATCH(resource!$CC271,day_wise_sales_data!$A$2:$A$500,0),MATCH(resource!BV$2,INDIRECT("day_wise_sales_data!$B$1:$BZ$1"),0)),0)</f>
        <v>0</v>
      </c>
      <c r="BW271" s="3">
        <f ca="1">IFERROR(INDEX(INDIRECT("day_wise_sales_data!$B$2:$BZ$599"),MATCH(resource!$CC271,day_wise_sales_data!$A$2:$A$500,0),MATCH(resource!BW$2,INDIRECT("day_wise_sales_data!$B$1:$BZ$1"),0)),0)</f>
        <v>40433.519999999997</v>
      </c>
      <c r="BX271" s="3">
        <f ca="1">IFERROR(INDEX(INDIRECT("day_wise_sales_data!$B$2:$BZ$599"),MATCH(resource!$CC271,day_wise_sales_data!$A$2:$A$500,0),MATCH(resource!BX$2,INDIRECT("day_wise_sales_data!$B$1:$BZ$1"),0)),0)</f>
        <v>0</v>
      </c>
      <c r="BY271" s="3">
        <f ca="1">IFERROR(INDEX(INDIRECT("day_wise_sales_data!$B$2:$BZ$599"),MATCH(resource!$CC271,day_wise_sales_data!$A$2:$A$500,0),MATCH(resource!BY$2,INDIRECT("day_wise_sales_data!$B$1:$BZ$1"),0)),0)</f>
        <v>0</v>
      </c>
      <c r="BZ271" s="3">
        <f ca="1">IFERROR(INDEX(INDIRECT("day_wise_sales_data!$B$2:$BZ$599"),MATCH(resource!$CC271,day_wise_sales_data!$A$2:$A$500,0),MATCH(resource!BZ$2,INDIRECT("day_wise_sales_data!$B$1:$BZ$1"),0)),0)</f>
        <v>0</v>
      </c>
      <c r="CA271" s="3" t="str">
        <f ca="1">IFERROR(INDEX(INDIRECT("day_wise_sales_data!$B$2:$BZ$599"),MATCH(resource!$CC271,day_wise_sales_data!$A$2:$A$500,0),MATCH(resource!CA$2,INDIRECT("day_wise_sales_data!$B$1:$BZ$1"),0)),0)</f>
        <v>dd</v>
      </c>
      <c r="CC271" s="4" t="str">
        <f>sales_data!H270</f>
        <v>DNJ01131</v>
      </c>
      <c r="CD271" s="1">
        <v>269</v>
      </c>
      <c r="CE271" s="1" t="str">
        <f>IF(AQ271=report!$AQ$3,resource!CD271,"")</f>
        <v/>
      </c>
      <c r="CF271" s="5" t="str">
        <f>IFERROR(SMALL($CE$3:$CE$1001,ROWS($CE$3:CE271)),"")</f>
        <v/>
      </c>
      <c r="CH271">
        <f>IFERROR(VLOOKUP($CC271,data_pull!$E$22:$G$700,2,0),0)</f>
        <v>97967.46</v>
      </c>
      <c r="CI271" s="1">
        <f t="shared" si="97"/>
        <v>154</v>
      </c>
      <c r="CJ271" s="1">
        <f t="shared" si="96"/>
        <v>0</v>
      </c>
      <c r="CK271" s="1" t="s">
        <v>1590</v>
      </c>
      <c r="CL271" s="1">
        <f t="shared" si="98"/>
        <v>111</v>
      </c>
      <c r="CM271" s="1" t="str">
        <f>IFERROR(VLOOKUP($CK271,stock_data!$B$3:$W$612,2,0),0)</f>
        <v>OFPAIN 30 INJECTION (EXP)</v>
      </c>
      <c r="CN271" s="1" t="str">
        <f>IFERROR(VLOOKUP($CK271,stock_data!$B$3:$W$612,4,0),0)</f>
        <v>1x1 amp</v>
      </c>
      <c r="CO271" s="1">
        <f>IFERROR(VLOOKUP($CK271,stock_data!$B$3:$W$612,5,0),0)</f>
        <v>47</v>
      </c>
      <c r="CP271" s="3">
        <f t="shared" si="99"/>
        <v>0</v>
      </c>
      <c r="CQ271" s="3">
        <f t="shared" si="100"/>
        <v>0</v>
      </c>
      <c r="CR271" s="1">
        <f>IFERROR(VLOOKUP($CK271,stock_data!$B$3:$W$612,6,0),0)</f>
        <v>0</v>
      </c>
      <c r="CS271" s="1">
        <f>IFERROR(VLOOKUP($CK271,stock_data!$B$3:$W$612,7,0),0)</f>
        <v>0</v>
      </c>
      <c r="CT271" s="1">
        <f>IFERROR(VLOOKUP($CK271,stock_data!$B$3:$W$612,8,0),0)</f>
        <v>0</v>
      </c>
      <c r="CU271" s="1">
        <f>IFERROR(VLOOKUP($CK271,stock_data!$B$3:$W$612,9,0),0)</f>
        <v>0</v>
      </c>
      <c r="CV271" s="1">
        <f>IFERROR(VLOOKUP($CK271,stock_data!$B$3:$W$612,10,0),0)</f>
        <v>0</v>
      </c>
      <c r="CW271" s="1">
        <f>IFERROR(VLOOKUP($CK271,stock_data!$B$3:$W$612,11,0),0)</f>
        <v>0</v>
      </c>
      <c r="CX271" s="1">
        <f>IFERROR(VLOOKUP($CK271,stock_data!$B$3:$W$612,12,0),0)</f>
        <v>0</v>
      </c>
      <c r="CY271" s="1">
        <f>IFERROR(VLOOKUP($CK271,stock_data!$B$3:$W$612,13,0),0)</f>
        <v>0</v>
      </c>
      <c r="CZ271" s="1">
        <f>IFERROR(VLOOKUP($CK271,stock_data!$B$3:$W$612,14,0),0)</f>
        <v>0</v>
      </c>
      <c r="DA271" s="1">
        <f>IFERROR(VLOOKUP($CK271,stock_data!$B$3:$W$612,15,0),0)</f>
        <v>0</v>
      </c>
      <c r="DB271" s="1">
        <f>IFERROR(VLOOKUP($CK271,stock_data!$B$3:$W$612,16,0),0)</f>
        <v>0</v>
      </c>
      <c r="DC271" s="1">
        <f>IFERROR(VLOOKUP($CK271,stock_data!$B$3:$W$612,17,0),0)</f>
        <v>0</v>
      </c>
      <c r="DD271" s="1">
        <f>IFERROR(VLOOKUP($CK271,stock_data!$B$3:$W$612,18,0),0)</f>
        <v>0</v>
      </c>
      <c r="DE271" s="1">
        <f>IFERROR(VLOOKUP($CK271,stock_data!$B$3:$W$612,19,0),0)</f>
        <v>0</v>
      </c>
      <c r="DF271" s="1">
        <f>IFERROR(VLOOKUP($CK271,stock_data!$B$3:$W$612,20,0),0)</f>
        <v>0</v>
      </c>
      <c r="DG271" s="1">
        <f>IFERROR(VLOOKUP($CK271,stock_data!$B$3:$W$612,21,0),0)</f>
        <v>0</v>
      </c>
      <c r="DH271" s="1">
        <f>IFERROR(VLOOKUP($CK271,stock_data!$B$3:$W$612,22,0),0)</f>
        <v>0</v>
      </c>
      <c r="DI271" s="1">
        <f t="shared" si="101"/>
        <v>0</v>
      </c>
      <c r="DJ271" s="1">
        <f t="shared" si="102"/>
        <v>0</v>
      </c>
      <c r="DK271" s="3" t="str">
        <f>IFERROR(INDEX(COD_SALES!$B$5:$Z$500,MATCH(resource!$CC271,COD_SALES!$A$5:$A$500,0),MATCH(resource!DK$2,COD_SALES!$B$4:$Z$4,0)),"")</f>
        <v/>
      </c>
      <c r="DL271" s="3" t="str">
        <f>IFERROR(INDEX(COD_SALES!$B$5:$Z$500,MATCH(resource!$CC271,COD_SALES!$A$5:$A$500,0),MATCH(resource!DL$2,COD_SALES!$B$4:$Z$4,0)),"")</f>
        <v/>
      </c>
      <c r="DM271" s="3" t="str">
        <f>IFERROR(INDEX(COD_SALES!$B$5:$Z$500,MATCH(resource!$CC271,COD_SALES!$A$5:$A$500,0),MATCH(resource!DM$2,COD_SALES!$B$4:$Z$4,0)),"")</f>
        <v/>
      </c>
      <c r="DN271" s="3" t="str">
        <f>IFERROR(INDEX(COD_SALES!$B$5:$Z$500,MATCH(resource!$CC271,COD_SALES!$A$5:$A$500,0),MATCH(resource!DN$2,COD_SALES!$B$4:$Z$4,0)),"")</f>
        <v/>
      </c>
      <c r="DO271" s="3" t="str">
        <f>IFERROR(INDEX(COD_SALES!$B$5:$Z$500,MATCH(resource!$CC271,COD_SALES!$A$5:$A$500,0),MATCH(resource!DO$2,COD_SALES!$B$4:$Z$4,0)),"")</f>
        <v/>
      </c>
      <c r="DP271" s="3" t="str">
        <f>IFERROR(INDEX(COD_SALES!$B$5:$Z$500,MATCH(resource!$CC271,COD_SALES!$A$5:$A$500,0),MATCH(resource!DP$2,COD_SALES!$B$4:$Z$4,0)),"")</f>
        <v/>
      </c>
      <c r="DQ271" s="3" t="str">
        <f>IFERROR(INDEX(COD_SALES!$B$5:$Z$500,MATCH(resource!$CC271,COD_SALES!$A$5:$A$500,0),MATCH(resource!DQ$2,COD_SALES!$B$4:$Z$4,0)),"")</f>
        <v/>
      </c>
      <c r="DR271" s="3" t="str">
        <f>IFERROR(INDEX(COD_SALES!$B$5:$Z$500,MATCH(resource!$CC271,COD_SALES!$A$5:$A$500,0),MATCH(resource!DR$2,COD_SALES!$B$4:$Z$4,0)),"")</f>
        <v/>
      </c>
      <c r="DS271" s="3" t="str">
        <f>IFERROR(INDEX(COD_SALES!$B$5:$Z$500,MATCH(resource!$CC271,COD_SALES!$A$5:$A$500,0),MATCH(resource!DS$2,COD_SALES!$B$4:$Z$4,0)),"")</f>
        <v/>
      </c>
      <c r="DT271" s="3" t="str">
        <f>IFERROR(INDEX(COD_SALES!$B$5:$Z$500,MATCH(resource!$CC271,COD_SALES!$A$5:$A$500,0),MATCH(resource!DT$2,COD_SALES!$B$4:$Z$4,0)),"")</f>
        <v/>
      </c>
      <c r="DU271" s="3" t="str">
        <f>IFERROR(INDEX(COD_SALES!$B$5:$Z$500,MATCH(resource!$CC271,COD_SALES!$A$5:$A$500,0),MATCH(resource!DU$2,COD_SALES!$B$4:$Z$4,0)),"")</f>
        <v/>
      </c>
      <c r="DV271" s="3" t="str">
        <f>IFERROR(INDEX(COD_SALES!$B$5:$Z$500,MATCH(resource!$CC271,COD_SALES!$A$5:$A$500,0),MATCH(resource!DV$2,COD_SALES!$B$4:$Z$4,0)),"")</f>
        <v/>
      </c>
      <c r="DW271" s="3" t="str">
        <f>IFERROR(INDEX(COD_SALES!$B$5:$Z$500,MATCH(resource!$CC271,COD_SALES!$A$5:$A$500,0),MATCH(resource!DW$2,COD_SALES!$B$4:$Z$4,0)),"")</f>
        <v/>
      </c>
      <c r="DX271" s="3" t="str">
        <f>IFERROR(INDEX(COD_SALES!$B$5:$Z$500,MATCH(resource!$CC271,COD_SALES!$A$5:$A$500,0),MATCH(resource!DX$2,COD_SALES!$B$4:$Z$4,0)),"")</f>
        <v/>
      </c>
      <c r="DY271" s="3" t="str">
        <f>IFERROR(INDEX(COD_SALES!$B$5:$Z$500,MATCH(resource!$CC271,COD_SALES!$A$5:$A$500,0),MATCH(resource!DY$2,COD_SALES!$B$4:$Z$4,0)),"")</f>
        <v/>
      </c>
      <c r="DZ271" s="3" t="str">
        <f>IFERROR(INDEX(COD_SALES!$B$5:$Z$500,MATCH(resource!$CC271,COD_SALES!$A$5:$A$500,0),MATCH(resource!DZ$2,COD_SALES!$B$4:$Z$4,0)),"")</f>
        <v/>
      </c>
      <c r="EA271" s="3" t="str">
        <f>IFERROR(INDEX(COD_SALES!$B$5:$Z$500,MATCH(resource!$CC271,COD_SALES!$A$5:$A$500,0),MATCH(resource!EA$2,COD_SALES!$B$4:$Z$4,0)),"")</f>
        <v/>
      </c>
      <c r="EB271" s="3">
        <f t="shared" si="103"/>
        <v>0</v>
      </c>
      <c r="ED271" s="3">
        <f>IFERROR(VLOOKUP($CK271,depot_prod_sales!$B$5:$S$200,3,0),0)</f>
        <v>0</v>
      </c>
      <c r="EE271" s="3">
        <f>IFERROR(VLOOKUP($CK271,depot_prod_sales!$B$5:$S$200,4,0),0)</f>
        <v>0</v>
      </c>
      <c r="EF271" s="3">
        <f>IFERROR(VLOOKUP($CK271,depot_prod_sales!$B$5:$S$200,5,0),0)</f>
        <v>0</v>
      </c>
      <c r="EG271" s="3">
        <f>IFERROR(VLOOKUP($CK271,depot_prod_sales!$B$5:$S$200,6,0),0)</f>
        <v>0</v>
      </c>
      <c r="EH271" s="3">
        <f>IFERROR(VLOOKUP($CK271,depot_prod_sales!$B$5:$S$200,7,0),0)</f>
        <v>0</v>
      </c>
      <c r="EI271" s="3">
        <f>IFERROR(VLOOKUP($CK271,depot_prod_sales!$B$5:$S$200,8,0),0)</f>
        <v>0</v>
      </c>
      <c r="EJ271" s="3">
        <f>IFERROR(VLOOKUP($CK271,depot_prod_sales!$B$5:$S$200,9,0),0)</f>
        <v>0</v>
      </c>
      <c r="EK271" s="3">
        <f>IFERROR(VLOOKUP($CK271,depot_prod_sales!$B$5:$S$200,10,0),0)</f>
        <v>0</v>
      </c>
      <c r="EL271" s="3">
        <f>IFERROR(VLOOKUP($CK271,depot_prod_sales!$B$5:$S$200,11,0),0)</f>
        <v>0</v>
      </c>
      <c r="EM271" s="3">
        <f>IFERROR(VLOOKUP($CK271,depot_prod_sales!$B$5:$S$200,12,0),0)</f>
        <v>0</v>
      </c>
      <c r="EN271" s="3">
        <f>IFERROR(VLOOKUP($CK271,depot_prod_sales!$B$5:$S$200,13,0),0)</f>
        <v>0</v>
      </c>
      <c r="EO271" s="3">
        <f>IFERROR(VLOOKUP($CK271,depot_prod_sales!$B$5:$S$200,14,0),0)</f>
        <v>0</v>
      </c>
      <c r="EP271" s="3">
        <f>IFERROR(VLOOKUP($CK271,depot_prod_sales!$B$5:$S$200,15,0),0)</f>
        <v>0</v>
      </c>
      <c r="EQ271" s="3">
        <f>IFERROR(VLOOKUP($CK271,depot_prod_sales!$B$5:$S$200,16,0),0)</f>
        <v>0</v>
      </c>
      <c r="ER271" s="3">
        <f>IFERROR(VLOOKUP($CK271,depot_prod_sales!$B$5:$S$200,17,0),0)</f>
        <v>0</v>
      </c>
      <c r="ES271" s="3">
        <f>IFERROR(VLOOKUP($CK271,depot_prod_sales!$B$5:$S$200,18,0),0)</f>
        <v>0</v>
      </c>
      <c r="ET271" s="116">
        <f t="shared" si="104"/>
        <v>0</v>
      </c>
      <c r="EU271" s="116">
        <f t="shared" si="105"/>
        <v>0</v>
      </c>
      <c r="EW271" s="3">
        <f>IFERROR(VLOOKUP(CC271,data_pull!$AO$25:$AR$546,2,0),0)</f>
        <v>0</v>
      </c>
      <c r="EX271" s="1">
        <f>IFERROR(VLOOKUP(CC271,data_pull!$AO$25:$AR$546,4,0),0)</f>
        <v>190000</v>
      </c>
    </row>
    <row r="272" spans="13:154" x14ac:dyDescent="0.25"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4" t="str">
        <f>sales_data!B271</f>
        <v>Jahangir Alam</v>
      </c>
      <c r="AR272" s="4" t="str">
        <f>sales_data!C271</f>
        <v>Armanul Alam Chow.</v>
      </c>
      <c r="AS272" s="5" t="str">
        <f t="shared" si="95"/>
        <v/>
      </c>
      <c r="AT272" s="4" t="str">
        <f>sales_data!I271</f>
        <v>Asaduzzaman-2</v>
      </c>
      <c r="AU272" s="4" t="str">
        <f>sales_data!W271</f>
        <v>Setabgonj</v>
      </c>
      <c r="AV272" s="1">
        <f>sales_data!N271</f>
        <v>108230.94</v>
      </c>
      <c r="AW272" s="1">
        <f>sales_data!P271</f>
        <v>13</v>
      </c>
      <c r="AX272" s="3">
        <f ca="1">IFERROR(INDEX(INDIRECT("day_wise_sales_data!$B$2:$BZ$599"),MATCH(resource!$CC272,day_wise_sales_data!$A$2:$A$500,0),MATCH(resource!AX$2,INDIRECT("day_wise_sales_data!$B$1:$BZ$1"),0)),0)</f>
        <v>7789.72</v>
      </c>
      <c r="AY272" s="3">
        <f ca="1">IFERROR(INDEX(INDIRECT("day_wise_sales_data!$B$2:$BZ$599"),MATCH(resource!$CC272,day_wise_sales_data!$A$2:$A$500,0),MATCH(resource!AY$2,INDIRECT("day_wise_sales_data!$B$1:$BZ$1"),0)),0)</f>
        <v>29643.74</v>
      </c>
      <c r="AZ272" s="3">
        <f ca="1">IFERROR(INDEX(INDIRECT("day_wise_sales_data!$B$2:$BZ$599"),MATCH(resource!$CC272,day_wise_sales_data!$A$2:$A$500,0),MATCH(resource!AZ$2,INDIRECT("day_wise_sales_data!$B$1:$BZ$1"),0)),0)</f>
        <v>0</v>
      </c>
      <c r="BA272" s="3">
        <f ca="1">IFERROR(INDEX(INDIRECT("day_wise_sales_data!$B$2:$BZ$599"),MATCH(resource!$CC272,day_wise_sales_data!$A$2:$A$500,0),MATCH(resource!BA$2,INDIRECT("day_wise_sales_data!$B$1:$BZ$1"),0)),0)</f>
        <v>0</v>
      </c>
      <c r="BB272" s="3">
        <f ca="1">IFERROR(INDEX(INDIRECT("day_wise_sales_data!$B$2:$BZ$599"),MATCH(resource!$CC272,day_wise_sales_data!$A$2:$A$500,0),MATCH(resource!BB$2,INDIRECT("day_wise_sales_data!$B$1:$BZ$1"),0)),0)</f>
        <v>0</v>
      </c>
      <c r="BC272" s="3">
        <f ca="1">IFERROR(INDEX(INDIRECT("day_wise_sales_data!$B$2:$BZ$599"),MATCH(resource!$CC272,day_wise_sales_data!$A$2:$A$500,0),MATCH(resource!BC$2,INDIRECT("day_wise_sales_data!$B$1:$BZ$1"),0)),0)</f>
        <v>0</v>
      </c>
      <c r="BD272" s="3">
        <f ca="1">IFERROR(INDEX(INDIRECT("day_wise_sales_data!$B$2:$BZ$599"),MATCH(resource!$CC272,day_wise_sales_data!$A$2:$A$500,0),MATCH(resource!BD$2,INDIRECT("day_wise_sales_data!$B$1:$BZ$1"),0)),0)</f>
        <v>0</v>
      </c>
      <c r="BE272" s="3">
        <f ca="1">IFERROR(INDEX(INDIRECT("day_wise_sales_data!$B$2:$BZ$599"),MATCH(resource!$CC272,day_wise_sales_data!$A$2:$A$500,0),MATCH(resource!BE$2,INDIRECT("day_wise_sales_data!$B$1:$BZ$1"),0)),0)</f>
        <v>0</v>
      </c>
      <c r="BF272" s="3">
        <f ca="1">IFERROR(INDEX(INDIRECT("day_wise_sales_data!$B$2:$BZ$599"),MATCH(resource!$CC272,day_wise_sales_data!$A$2:$A$500,0),MATCH(resource!BF$2,INDIRECT("day_wise_sales_data!$B$1:$BZ$1"),0)),0)</f>
        <v>706.14</v>
      </c>
      <c r="BG272" s="3">
        <f ca="1">IFERROR(INDEX(INDIRECT("day_wise_sales_data!$B$2:$BZ$599"),MATCH(resource!$CC272,day_wise_sales_data!$A$2:$A$500,0),MATCH(resource!BG$2,INDIRECT("day_wise_sales_data!$B$1:$BZ$1"),0)),0)</f>
        <v>0</v>
      </c>
      <c r="BH272" s="3">
        <f ca="1">IFERROR(INDEX(INDIRECT("day_wise_sales_data!$B$2:$BZ$599"),MATCH(resource!$CC272,day_wise_sales_data!$A$2:$A$500,0),MATCH(resource!BH$2,INDIRECT("day_wise_sales_data!$B$1:$BZ$1"),0)),0)</f>
        <v>0</v>
      </c>
      <c r="BI272" s="3">
        <f ca="1">IFERROR(INDEX(INDIRECT("day_wise_sales_data!$B$2:$BZ$599"),MATCH(resource!$CC272,day_wise_sales_data!$A$2:$A$500,0),MATCH(resource!BI$2,INDIRECT("day_wise_sales_data!$B$1:$BZ$1"),0)),0)</f>
        <v>21205.73</v>
      </c>
      <c r="BJ272" s="3">
        <f ca="1">IFERROR(INDEX(INDIRECT("day_wise_sales_data!$B$2:$BZ$599"),MATCH(resource!$CC272,day_wise_sales_data!$A$2:$A$500,0),MATCH(resource!BJ$2,INDIRECT("day_wise_sales_data!$B$1:$BZ$1"),0)),0)</f>
        <v>0</v>
      </c>
      <c r="BK272" s="3">
        <f ca="1">IFERROR(INDEX(INDIRECT("day_wise_sales_data!$B$2:$BZ$599"),MATCH(resource!$CC272,day_wise_sales_data!$A$2:$A$500,0),MATCH(resource!BK$2,INDIRECT("day_wise_sales_data!$B$1:$BZ$1"),0)),0)</f>
        <v>0</v>
      </c>
      <c r="BL272" s="3">
        <f ca="1">IFERROR(INDEX(INDIRECT("day_wise_sales_data!$B$2:$BZ$599"),MATCH(resource!$CC272,day_wise_sales_data!$A$2:$A$500,0),MATCH(resource!BL$2,INDIRECT("day_wise_sales_data!$B$1:$BZ$1"),0)),0)</f>
        <v>0</v>
      </c>
      <c r="BM272" s="3">
        <f ca="1">IFERROR(INDEX(INDIRECT("day_wise_sales_data!$B$2:$BZ$599"),MATCH(resource!$CC272,day_wise_sales_data!$A$2:$A$500,0),MATCH(resource!BM$2,INDIRECT("day_wise_sales_data!$B$1:$BZ$1"),0)),0)</f>
        <v>0</v>
      </c>
      <c r="BN272" s="3">
        <f ca="1">IFERROR(INDEX(INDIRECT("day_wise_sales_data!$B$2:$BZ$599"),MATCH(resource!$CC272,day_wise_sales_data!$A$2:$A$500,0),MATCH(resource!BN$2,INDIRECT("day_wise_sales_data!$B$1:$BZ$1"),0)),0)</f>
        <v>1760.06</v>
      </c>
      <c r="BO272" s="3">
        <f ca="1">IFERROR(INDEX(INDIRECT("day_wise_sales_data!$B$2:$BZ$599"),MATCH(resource!$CC272,day_wise_sales_data!$A$2:$A$500,0),MATCH(resource!BO$2,INDIRECT("day_wise_sales_data!$B$1:$BZ$1"),0)),0)</f>
        <v>0</v>
      </c>
      <c r="BP272" s="3">
        <f ca="1">IFERROR(INDEX(INDIRECT("day_wise_sales_data!$B$2:$BZ$599"),MATCH(resource!$CC272,day_wise_sales_data!$A$2:$A$500,0),MATCH(resource!BP$2,INDIRECT("day_wise_sales_data!$B$1:$BZ$1"),0)),0)</f>
        <v>1425.57</v>
      </c>
      <c r="BQ272" s="3">
        <f ca="1">IFERROR(INDEX(INDIRECT("day_wise_sales_data!$B$2:$BZ$599"),MATCH(resource!$CC272,day_wise_sales_data!$A$2:$A$500,0),MATCH(resource!BQ$2,INDIRECT("day_wise_sales_data!$B$1:$BZ$1"),0)),0)</f>
        <v>525</v>
      </c>
      <c r="BR272" s="3">
        <f ca="1">IFERROR(INDEX(INDIRECT("day_wise_sales_data!$B$2:$BZ$599"),MATCH(resource!$CC272,day_wise_sales_data!$A$2:$A$500,0),MATCH(resource!BR$2,INDIRECT("day_wise_sales_data!$B$1:$BZ$1"),0)),0)</f>
        <v>0</v>
      </c>
      <c r="BS272" s="3">
        <f ca="1">IFERROR(INDEX(INDIRECT("day_wise_sales_data!$B$2:$BZ$599"),MATCH(resource!$CC272,day_wise_sales_data!$A$2:$A$500,0),MATCH(resource!BS$2,INDIRECT("day_wise_sales_data!$B$1:$BZ$1"),0)),0)</f>
        <v>10220.24</v>
      </c>
      <c r="BT272" s="3">
        <f ca="1">IFERROR(INDEX(INDIRECT("day_wise_sales_data!$B$2:$BZ$599"),MATCH(resource!$CC272,day_wise_sales_data!$A$2:$A$500,0),MATCH(resource!BT$2,INDIRECT("day_wise_sales_data!$B$1:$BZ$1"),0)),0)</f>
        <v>0</v>
      </c>
      <c r="BU272" s="3">
        <f ca="1">IFERROR(INDEX(INDIRECT("day_wise_sales_data!$B$2:$BZ$599"),MATCH(resource!$CC272,day_wise_sales_data!$A$2:$A$500,0),MATCH(resource!BU$2,INDIRECT("day_wise_sales_data!$B$1:$BZ$1"),0)),0)</f>
        <v>13874.58</v>
      </c>
      <c r="BV272" s="3">
        <f ca="1">IFERROR(INDEX(INDIRECT("day_wise_sales_data!$B$2:$BZ$599"),MATCH(resource!$CC272,day_wise_sales_data!$A$2:$A$500,0),MATCH(resource!BV$2,INDIRECT("day_wise_sales_data!$B$1:$BZ$1"),0)),0)</f>
        <v>0</v>
      </c>
      <c r="BW272" s="3">
        <f ca="1">IFERROR(INDEX(INDIRECT("day_wise_sales_data!$B$2:$BZ$599"),MATCH(resource!$CC272,day_wise_sales_data!$A$2:$A$500,0),MATCH(resource!BW$2,INDIRECT("day_wise_sales_data!$B$1:$BZ$1"),0)),0)</f>
        <v>2155.5700000000002</v>
      </c>
      <c r="BX272" s="3">
        <f ca="1">IFERROR(INDEX(INDIRECT("day_wise_sales_data!$B$2:$BZ$599"),MATCH(resource!$CC272,day_wise_sales_data!$A$2:$A$500,0),MATCH(resource!BX$2,INDIRECT("day_wise_sales_data!$B$1:$BZ$1"),0)),0)</f>
        <v>0</v>
      </c>
      <c r="BY272" s="3">
        <f ca="1">IFERROR(INDEX(INDIRECT("day_wise_sales_data!$B$2:$BZ$599"),MATCH(resource!$CC272,day_wise_sales_data!$A$2:$A$500,0),MATCH(resource!BY$2,INDIRECT("day_wise_sales_data!$B$1:$BZ$1"),0)),0)</f>
        <v>18924.59</v>
      </c>
      <c r="BZ272" s="3">
        <f ca="1">IFERROR(INDEX(INDIRECT("day_wise_sales_data!$B$2:$BZ$599"),MATCH(resource!$CC272,day_wise_sales_data!$A$2:$A$500,0),MATCH(resource!BZ$2,INDIRECT("day_wise_sales_data!$B$1:$BZ$1"),0)),0)</f>
        <v>0</v>
      </c>
      <c r="CA272" s="3" t="str">
        <f ca="1">IFERROR(INDEX(INDIRECT("day_wise_sales_data!$B$2:$BZ$599"),MATCH(resource!$CC272,day_wise_sales_data!$A$2:$A$500,0),MATCH(resource!CA$2,INDIRECT("day_wise_sales_data!$B$1:$BZ$1"),0)),0)</f>
        <v>dd</v>
      </c>
      <c r="CC272" s="4" t="str">
        <f>sales_data!H271</f>
        <v>DNJ01081</v>
      </c>
      <c r="CD272" s="1">
        <v>270</v>
      </c>
      <c r="CE272" s="1" t="str">
        <f>IF(AQ272=report!$AQ$3,resource!CD272,"")</f>
        <v/>
      </c>
      <c r="CF272" s="5" t="str">
        <f>IFERROR(SMALL($CE$3:$CE$1001,ROWS($CE$3:CE272)),"")</f>
        <v/>
      </c>
      <c r="CH272">
        <f>IFERROR(VLOOKUP($CC272,data_pull!$E$22:$G$700,2,0),0)</f>
        <v>108230.94</v>
      </c>
      <c r="CI272" s="1">
        <f t="shared" si="97"/>
        <v>154</v>
      </c>
      <c r="CJ272" s="1">
        <f t="shared" si="96"/>
        <v>247</v>
      </c>
      <c r="CK272" s="1" t="s">
        <v>1593</v>
      </c>
      <c r="CL272" s="1">
        <f t="shared" si="98"/>
        <v>31</v>
      </c>
      <c r="CM272" s="1" t="str">
        <f>IFERROR(VLOOKUP($CK272,stock_data!$B$3:$W$612,2,0),0)</f>
        <v>OFPAIN EYE DROPS</v>
      </c>
      <c r="CN272" s="1" t="str">
        <f>IFERROR(VLOOKUP($CK272,stock_data!$B$3:$W$612,4,0),0)</f>
        <v>5ml</v>
      </c>
      <c r="CO272" s="1">
        <f>IFERROR(VLOOKUP($CK272,stock_data!$B$3:$W$612,5,0),0)</f>
        <v>70.400000000000006</v>
      </c>
      <c r="CP272" s="3">
        <f t="shared" si="99"/>
        <v>247</v>
      </c>
      <c r="CQ272" s="3">
        <f t="shared" si="100"/>
        <v>17388.800000000003</v>
      </c>
      <c r="CR272" s="1">
        <f>IFERROR(VLOOKUP($CK272,stock_data!$B$3:$W$612,6,0),0)</f>
        <v>0</v>
      </c>
      <c r="CS272" s="1">
        <f>IFERROR(VLOOKUP($CK272,stock_data!$B$3:$W$612,7,0),0)</f>
        <v>0</v>
      </c>
      <c r="CT272" s="1">
        <f>IFERROR(VLOOKUP($CK272,stock_data!$B$3:$W$612,8,0),0)</f>
        <v>0</v>
      </c>
      <c r="CU272" s="1">
        <f>IFERROR(VLOOKUP($CK272,stock_data!$B$3:$W$612,9,0),0)</f>
        <v>0</v>
      </c>
      <c r="CV272" s="1">
        <f>IFERROR(VLOOKUP($CK272,stock_data!$B$3:$W$612,10,0),0)</f>
        <v>0</v>
      </c>
      <c r="CW272" s="1">
        <f>IFERROR(VLOOKUP($CK272,stock_data!$B$3:$W$612,11,0),0)</f>
        <v>0</v>
      </c>
      <c r="CX272" s="1">
        <f>IFERROR(VLOOKUP($CK272,stock_data!$B$3:$W$612,12,0),0)</f>
        <v>0</v>
      </c>
      <c r="CY272" s="1">
        <f>IFERROR(VLOOKUP($CK272,stock_data!$B$3:$W$612,13,0),0)</f>
        <v>0</v>
      </c>
      <c r="CZ272" s="1">
        <f>IFERROR(VLOOKUP($CK272,stock_data!$B$3:$W$612,14,0),0)</f>
        <v>0</v>
      </c>
      <c r="DA272" s="1">
        <f>IFERROR(VLOOKUP($CK272,stock_data!$B$3:$W$612,15,0),0)</f>
        <v>0</v>
      </c>
      <c r="DB272" s="1">
        <f>IFERROR(VLOOKUP($CK272,stock_data!$B$3:$W$612,16,0),0)</f>
        <v>0</v>
      </c>
      <c r="DC272" s="1">
        <f>IFERROR(VLOOKUP($CK272,stock_data!$B$3:$W$612,17,0),0)</f>
        <v>0</v>
      </c>
      <c r="DD272" s="1">
        <f>IFERROR(VLOOKUP($CK272,stock_data!$B$3:$W$612,18,0),0)</f>
        <v>0</v>
      </c>
      <c r="DE272" s="1">
        <f>IFERROR(VLOOKUP($CK272,stock_data!$B$3:$W$612,19,0),0)</f>
        <v>0</v>
      </c>
      <c r="DF272" s="1">
        <f>IFERROR(VLOOKUP($CK272,stock_data!$B$3:$W$612,20,0),0)</f>
        <v>0</v>
      </c>
      <c r="DG272" s="1">
        <f>IFERROR(VLOOKUP($CK272,stock_data!$B$3:$W$612,21,0),0)</f>
        <v>0</v>
      </c>
      <c r="DH272" s="1">
        <f>IFERROR(VLOOKUP($CK272,stock_data!$B$3:$W$612,22,0),0)</f>
        <v>0</v>
      </c>
      <c r="DI272" s="1">
        <f t="shared" si="101"/>
        <v>0</v>
      </c>
      <c r="DJ272" s="1">
        <f t="shared" si="102"/>
        <v>0</v>
      </c>
      <c r="DK272" s="3">
        <f>IFERROR(INDEX(COD_SALES!$B$5:$Z$500,MATCH(resource!$CC272,COD_SALES!$A$5:$A$500,0),MATCH(resource!DK$2,COD_SALES!$B$4:$Z$4,0)),"")</f>
        <v>18</v>
      </c>
      <c r="DL272" s="3">
        <f>IFERROR(INDEX(COD_SALES!$B$5:$Z$500,MATCH(resource!$CC272,COD_SALES!$A$5:$A$500,0),MATCH(resource!DL$2,COD_SALES!$B$4:$Z$4,0)),"")</f>
        <v>2</v>
      </c>
      <c r="DM272" s="3">
        <f>IFERROR(INDEX(COD_SALES!$B$5:$Z$500,MATCH(resource!$CC272,COD_SALES!$A$5:$A$500,0),MATCH(resource!DM$2,COD_SALES!$B$4:$Z$4,0)),"")</f>
        <v>0</v>
      </c>
      <c r="DN272" s="3" t="str">
        <f>IFERROR(INDEX(COD_SALES!$B$5:$Z$500,MATCH(resource!$CC272,COD_SALES!$A$5:$A$500,0),MATCH(resource!DN$2,COD_SALES!$B$4:$Z$4,0)),"")</f>
        <v/>
      </c>
      <c r="DO272" s="3">
        <f>IFERROR(INDEX(COD_SALES!$B$5:$Z$500,MATCH(resource!$CC272,COD_SALES!$A$5:$A$500,0),MATCH(resource!DO$2,COD_SALES!$B$4:$Z$4,0)),"")</f>
        <v>0</v>
      </c>
      <c r="DP272" s="3">
        <f>IFERROR(INDEX(COD_SALES!$B$5:$Z$500,MATCH(resource!$CC272,COD_SALES!$A$5:$A$500,0),MATCH(resource!DP$2,COD_SALES!$B$4:$Z$4,0)),"")</f>
        <v>0</v>
      </c>
      <c r="DQ272" s="3" t="str">
        <f>IFERROR(INDEX(COD_SALES!$B$5:$Z$500,MATCH(resource!$CC272,COD_SALES!$A$5:$A$500,0),MATCH(resource!DQ$2,COD_SALES!$B$4:$Z$4,0)),"")</f>
        <v/>
      </c>
      <c r="DR272" s="3">
        <f>IFERROR(INDEX(COD_SALES!$B$5:$Z$500,MATCH(resource!$CC272,COD_SALES!$A$5:$A$500,0),MATCH(resource!DR$2,COD_SALES!$B$4:$Z$4,0)),"")</f>
        <v>20</v>
      </c>
      <c r="DS272" s="3">
        <f>IFERROR(INDEX(COD_SALES!$B$5:$Z$500,MATCH(resource!$CC272,COD_SALES!$A$5:$A$500,0),MATCH(resource!DS$2,COD_SALES!$B$4:$Z$4,0)),"")</f>
        <v>22</v>
      </c>
      <c r="DT272" s="3">
        <f>IFERROR(INDEX(COD_SALES!$B$5:$Z$500,MATCH(resource!$CC272,COD_SALES!$A$5:$A$500,0),MATCH(resource!DT$2,COD_SALES!$B$4:$Z$4,0)),"")</f>
        <v>0</v>
      </c>
      <c r="DU272" s="3">
        <f>IFERROR(INDEX(COD_SALES!$B$5:$Z$500,MATCH(resource!$CC272,COD_SALES!$A$5:$A$500,0),MATCH(resource!DU$2,COD_SALES!$B$4:$Z$4,0)),"")</f>
        <v>4</v>
      </c>
      <c r="DV272" s="3">
        <f>IFERROR(INDEX(COD_SALES!$B$5:$Z$500,MATCH(resource!$CC272,COD_SALES!$A$5:$A$500,0),MATCH(resource!DV$2,COD_SALES!$B$4:$Z$4,0)),"")</f>
        <v>0</v>
      </c>
      <c r="DW272" s="3">
        <f>IFERROR(INDEX(COD_SALES!$B$5:$Z$500,MATCH(resource!$CC272,COD_SALES!$A$5:$A$500,0),MATCH(resource!DW$2,COD_SALES!$B$4:$Z$4,0)),"")</f>
        <v>72</v>
      </c>
      <c r="DX272" s="3">
        <f>IFERROR(INDEX(COD_SALES!$B$5:$Z$500,MATCH(resource!$CC272,COD_SALES!$A$5:$A$500,0),MATCH(resource!DX$2,COD_SALES!$B$4:$Z$4,0)),"")</f>
        <v>0</v>
      </c>
      <c r="DY272" s="3">
        <f>IFERROR(INDEX(COD_SALES!$B$5:$Z$500,MATCH(resource!$CC272,COD_SALES!$A$5:$A$500,0),MATCH(resource!DY$2,COD_SALES!$B$4:$Z$4,0)),"")</f>
        <v>13</v>
      </c>
      <c r="DZ272" s="3">
        <f>IFERROR(INDEX(COD_SALES!$B$5:$Z$500,MATCH(resource!$CC272,COD_SALES!$A$5:$A$500,0),MATCH(resource!DZ$2,COD_SALES!$B$4:$Z$4,0)),"")</f>
        <v>1</v>
      </c>
      <c r="EA272" s="3">
        <f>IFERROR(INDEX(COD_SALES!$B$5:$Z$500,MATCH(resource!$CC272,COD_SALES!$A$5:$A$500,0),MATCH(resource!EA$2,COD_SALES!$B$4:$Z$4,0)),"")</f>
        <v>4</v>
      </c>
      <c r="EB272" s="3">
        <f t="shared" si="103"/>
        <v>54753.05</v>
      </c>
      <c r="ED272" s="3">
        <f>IFERROR(VLOOKUP($CK272,depot_prod_sales!$B$5:$S$200,3,0),0)</f>
        <v>0</v>
      </c>
      <c r="EE272" s="3">
        <f>IFERROR(VLOOKUP($CK272,depot_prod_sales!$B$5:$S$200,4,0),0)</f>
        <v>0</v>
      </c>
      <c r="EF272" s="3">
        <f>IFERROR(VLOOKUP($CK272,depot_prod_sales!$B$5:$S$200,5,0),0)</f>
        <v>0</v>
      </c>
      <c r="EG272" s="3">
        <f>IFERROR(VLOOKUP($CK272,depot_prod_sales!$B$5:$S$200,6,0),0)</f>
        <v>0</v>
      </c>
      <c r="EH272" s="3">
        <f>IFERROR(VLOOKUP($CK272,depot_prod_sales!$B$5:$S$200,7,0),0)</f>
        <v>0</v>
      </c>
      <c r="EI272" s="3">
        <f>IFERROR(VLOOKUP($CK272,depot_prod_sales!$B$5:$S$200,8,0),0)</f>
        <v>0</v>
      </c>
      <c r="EJ272" s="3">
        <f>IFERROR(VLOOKUP($CK272,depot_prod_sales!$B$5:$S$200,9,0),0)</f>
        <v>0</v>
      </c>
      <c r="EK272" s="3">
        <f>IFERROR(VLOOKUP($CK272,depot_prod_sales!$B$5:$S$200,10,0),0)</f>
        <v>0</v>
      </c>
      <c r="EL272" s="3">
        <f>IFERROR(VLOOKUP($CK272,depot_prod_sales!$B$5:$S$200,11,0),0)</f>
        <v>0</v>
      </c>
      <c r="EM272" s="3">
        <f>IFERROR(VLOOKUP($CK272,depot_prod_sales!$B$5:$S$200,12,0),0)</f>
        <v>0</v>
      </c>
      <c r="EN272" s="3">
        <f>IFERROR(VLOOKUP($CK272,depot_prod_sales!$B$5:$S$200,13,0),0)</f>
        <v>0</v>
      </c>
      <c r="EO272" s="3">
        <f>IFERROR(VLOOKUP($CK272,depot_prod_sales!$B$5:$S$200,14,0),0)</f>
        <v>0</v>
      </c>
      <c r="EP272" s="3">
        <f>IFERROR(VLOOKUP($CK272,depot_prod_sales!$B$5:$S$200,15,0),0)</f>
        <v>0</v>
      </c>
      <c r="EQ272" s="3">
        <f>IFERROR(VLOOKUP($CK272,depot_prod_sales!$B$5:$S$200,16,0),0)</f>
        <v>0</v>
      </c>
      <c r="ER272" s="3">
        <f>IFERROR(VLOOKUP($CK272,depot_prod_sales!$B$5:$S$200,17,0),0)</f>
        <v>0</v>
      </c>
      <c r="ES272" s="3">
        <f>IFERROR(VLOOKUP($CK272,depot_prod_sales!$B$5:$S$200,18,0),0)</f>
        <v>0</v>
      </c>
      <c r="ET272" s="116">
        <f t="shared" si="104"/>
        <v>0</v>
      </c>
      <c r="EU272" s="116">
        <f t="shared" si="105"/>
        <v>0</v>
      </c>
      <c r="EW272" s="3">
        <f>IFERROR(VLOOKUP(CC272,data_pull!$AO$25:$AR$546,2,0),0)</f>
        <v>9</v>
      </c>
      <c r="EX272" s="1">
        <f>IFERROR(VLOOKUP(CC272,data_pull!$AO$25:$AR$546,4,0),0)</f>
        <v>170000</v>
      </c>
    </row>
    <row r="273" spans="13:154" x14ac:dyDescent="0.25"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4" t="str">
        <f>sales_data!B272</f>
        <v>Jahangir Alam</v>
      </c>
      <c r="AR273" s="4" t="str">
        <f>sales_data!C272</f>
        <v>Armanul Alam Chow.</v>
      </c>
      <c r="AS273" s="5" t="str">
        <f t="shared" si="95"/>
        <v/>
      </c>
      <c r="AT273" s="4" t="str">
        <f>sales_data!I272</f>
        <v>Rukunuzzaman</v>
      </c>
      <c r="AU273" s="4" t="str">
        <f>sales_data!W272</f>
        <v>Shikderhat</v>
      </c>
      <c r="AV273" s="1">
        <f>sales_data!N272</f>
        <v>100382.53</v>
      </c>
      <c r="AW273" s="1">
        <f>sales_data!P272</f>
        <v>23</v>
      </c>
      <c r="AX273" s="3">
        <f ca="1">IFERROR(INDEX(INDIRECT("day_wise_sales_data!$B$2:$BZ$599"),MATCH(resource!$CC273,day_wise_sales_data!$A$2:$A$500,0),MATCH(resource!AX$2,INDIRECT("day_wise_sales_data!$B$1:$BZ$1"),0)),0)</f>
        <v>0</v>
      </c>
      <c r="AY273" s="3">
        <f ca="1">IFERROR(INDEX(INDIRECT("day_wise_sales_data!$B$2:$BZ$599"),MATCH(resource!$CC273,day_wise_sales_data!$A$2:$A$500,0),MATCH(resource!AY$2,INDIRECT("day_wise_sales_data!$B$1:$BZ$1"),0)),0)</f>
        <v>0</v>
      </c>
      <c r="AZ273" s="3">
        <f ca="1">IFERROR(INDEX(INDIRECT("day_wise_sales_data!$B$2:$BZ$599"),MATCH(resource!$CC273,day_wise_sales_data!$A$2:$A$500,0),MATCH(resource!AZ$2,INDIRECT("day_wise_sales_data!$B$1:$BZ$1"),0)),0)</f>
        <v>14185.23</v>
      </c>
      <c r="BA273" s="3">
        <f ca="1">IFERROR(INDEX(INDIRECT("day_wise_sales_data!$B$2:$BZ$599"),MATCH(resource!$CC273,day_wise_sales_data!$A$2:$A$500,0),MATCH(resource!BA$2,INDIRECT("day_wise_sales_data!$B$1:$BZ$1"),0)),0)</f>
        <v>8348.2099999999991</v>
      </c>
      <c r="BB273" s="3">
        <f ca="1">IFERROR(INDEX(INDIRECT("day_wise_sales_data!$B$2:$BZ$599"),MATCH(resource!$CC273,day_wise_sales_data!$A$2:$A$500,0),MATCH(resource!BB$2,INDIRECT("day_wise_sales_data!$B$1:$BZ$1"),0)),0)</f>
        <v>0</v>
      </c>
      <c r="BC273" s="3">
        <f ca="1">IFERROR(INDEX(INDIRECT("day_wise_sales_data!$B$2:$BZ$599"),MATCH(resource!$CC273,day_wise_sales_data!$A$2:$A$500,0),MATCH(resource!BC$2,INDIRECT("day_wise_sales_data!$B$1:$BZ$1"),0)),0)</f>
        <v>0</v>
      </c>
      <c r="BD273" s="3">
        <f ca="1">IFERROR(INDEX(INDIRECT("day_wise_sales_data!$B$2:$BZ$599"),MATCH(resource!$CC273,day_wise_sales_data!$A$2:$A$500,0),MATCH(resource!BD$2,INDIRECT("day_wise_sales_data!$B$1:$BZ$1"),0)),0)</f>
        <v>0</v>
      </c>
      <c r="BE273" s="3">
        <f ca="1">IFERROR(INDEX(INDIRECT("day_wise_sales_data!$B$2:$BZ$599"),MATCH(resource!$CC273,day_wise_sales_data!$A$2:$A$500,0),MATCH(resource!BE$2,INDIRECT("day_wise_sales_data!$B$1:$BZ$1"),0)),0)</f>
        <v>0</v>
      </c>
      <c r="BF273" s="3">
        <f ca="1">IFERROR(INDEX(INDIRECT("day_wise_sales_data!$B$2:$BZ$599"),MATCH(resource!$CC273,day_wise_sales_data!$A$2:$A$500,0),MATCH(resource!BF$2,INDIRECT("day_wise_sales_data!$B$1:$BZ$1"),0)),0)</f>
        <v>4834.54</v>
      </c>
      <c r="BG273" s="3">
        <f ca="1">IFERROR(INDEX(INDIRECT("day_wise_sales_data!$B$2:$BZ$599"),MATCH(resource!$CC273,day_wise_sales_data!$A$2:$A$500,0),MATCH(resource!BG$2,INDIRECT("day_wise_sales_data!$B$1:$BZ$1"),0)),0)</f>
        <v>0</v>
      </c>
      <c r="BH273" s="3">
        <f ca="1">IFERROR(INDEX(INDIRECT("day_wise_sales_data!$B$2:$BZ$599"),MATCH(resource!$CC273,day_wise_sales_data!$A$2:$A$500,0),MATCH(resource!BH$2,INDIRECT("day_wise_sales_data!$B$1:$BZ$1"),0)),0)</f>
        <v>3103.8</v>
      </c>
      <c r="BI273" s="3">
        <f ca="1">IFERROR(INDEX(INDIRECT("day_wise_sales_data!$B$2:$BZ$599"),MATCH(resource!$CC273,day_wise_sales_data!$A$2:$A$500,0),MATCH(resource!BI$2,INDIRECT("day_wise_sales_data!$B$1:$BZ$1"),0)),0)</f>
        <v>953.48</v>
      </c>
      <c r="BJ273" s="3">
        <f ca="1">IFERROR(INDEX(INDIRECT("day_wise_sales_data!$B$2:$BZ$599"),MATCH(resource!$CC273,day_wise_sales_data!$A$2:$A$500,0),MATCH(resource!BJ$2,INDIRECT("day_wise_sales_data!$B$1:$BZ$1"),0)),0)</f>
        <v>0</v>
      </c>
      <c r="BK273" s="3">
        <f ca="1">IFERROR(INDEX(INDIRECT("day_wise_sales_data!$B$2:$BZ$599"),MATCH(resource!$CC273,day_wise_sales_data!$A$2:$A$500,0),MATCH(resource!BK$2,INDIRECT("day_wise_sales_data!$B$1:$BZ$1"),0)),0)</f>
        <v>11094.36</v>
      </c>
      <c r="BL273" s="3">
        <f ca="1">IFERROR(INDEX(INDIRECT("day_wise_sales_data!$B$2:$BZ$599"),MATCH(resource!$CC273,day_wise_sales_data!$A$2:$A$500,0),MATCH(resource!BL$2,INDIRECT("day_wise_sales_data!$B$1:$BZ$1"),0)),0)</f>
        <v>13382.48</v>
      </c>
      <c r="BM273" s="3">
        <f ca="1">IFERROR(INDEX(INDIRECT("day_wise_sales_data!$B$2:$BZ$599"),MATCH(resource!$CC273,day_wise_sales_data!$A$2:$A$500,0),MATCH(resource!BM$2,INDIRECT("day_wise_sales_data!$B$1:$BZ$1"),0)),0)</f>
        <v>0</v>
      </c>
      <c r="BN273" s="3">
        <f ca="1">IFERROR(INDEX(INDIRECT("day_wise_sales_data!$B$2:$BZ$599"),MATCH(resource!$CC273,day_wise_sales_data!$A$2:$A$500,0),MATCH(resource!BN$2,INDIRECT("day_wise_sales_data!$B$1:$BZ$1"),0)),0)</f>
        <v>0</v>
      </c>
      <c r="BO273" s="3">
        <f ca="1">IFERROR(INDEX(INDIRECT("day_wise_sales_data!$B$2:$BZ$599"),MATCH(resource!$CC273,day_wise_sales_data!$A$2:$A$500,0),MATCH(resource!BO$2,INDIRECT("day_wise_sales_data!$B$1:$BZ$1"),0)),0)</f>
        <v>3227.19</v>
      </c>
      <c r="BP273" s="3">
        <f ca="1">IFERROR(INDEX(INDIRECT("day_wise_sales_data!$B$2:$BZ$599"),MATCH(resource!$CC273,day_wise_sales_data!$A$2:$A$500,0),MATCH(resource!BP$2,INDIRECT("day_wise_sales_data!$B$1:$BZ$1"),0)),0)</f>
        <v>0</v>
      </c>
      <c r="BQ273" s="3">
        <f ca="1">IFERROR(INDEX(INDIRECT("day_wise_sales_data!$B$2:$BZ$599"),MATCH(resource!$CC273,day_wise_sales_data!$A$2:$A$500,0),MATCH(resource!BQ$2,INDIRECT("day_wise_sales_data!$B$1:$BZ$1"),0)),0)</f>
        <v>0</v>
      </c>
      <c r="BR273" s="3">
        <f ca="1">IFERROR(INDEX(INDIRECT("day_wise_sales_data!$B$2:$BZ$599"),MATCH(resource!$CC273,day_wise_sales_data!$A$2:$A$500,0),MATCH(resource!BR$2,INDIRECT("day_wise_sales_data!$B$1:$BZ$1"),0)),0)</f>
        <v>16639.16</v>
      </c>
      <c r="BS273" s="3">
        <f ca="1">IFERROR(INDEX(INDIRECT("day_wise_sales_data!$B$2:$BZ$599"),MATCH(resource!$CC273,day_wise_sales_data!$A$2:$A$500,0),MATCH(resource!BS$2,INDIRECT("day_wise_sales_data!$B$1:$BZ$1"),0)),0)</f>
        <v>0</v>
      </c>
      <c r="BT273" s="3">
        <f ca="1">IFERROR(INDEX(INDIRECT("day_wise_sales_data!$B$2:$BZ$599"),MATCH(resource!$CC273,day_wise_sales_data!$A$2:$A$500,0),MATCH(resource!BT$2,INDIRECT("day_wise_sales_data!$B$1:$BZ$1"),0)),0)</f>
        <v>9786.93</v>
      </c>
      <c r="BU273" s="3">
        <f ca="1">IFERROR(INDEX(INDIRECT("day_wise_sales_data!$B$2:$BZ$599"),MATCH(resource!$CC273,day_wise_sales_data!$A$2:$A$500,0),MATCH(resource!BU$2,INDIRECT("day_wise_sales_data!$B$1:$BZ$1"),0)),0)</f>
        <v>14827.15</v>
      </c>
      <c r="BV273" s="3">
        <f ca="1">IFERROR(INDEX(INDIRECT("day_wise_sales_data!$B$2:$BZ$599"),MATCH(resource!$CC273,day_wise_sales_data!$A$2:$A$500,0),MATCH(resource!BV$2,INDIRECT("day_wise_sales_data!$B$1:$BZ$1"),0)),0)</f>
        <v>0</v>
      </c>
      <c r="BW273" s="3">
        <f ca="1">IFERROR(INDEX(INDIRECT("day_wise_sales_data!$B$2:$BZ$599"),MATCH(resource!$CC273,day_wise_sales_data!$A$2:$A$500,0),MATCH(resource!BW$2,INDIRECT("day_wise_sales_data!$B$1:$BZ$1"),0)),0)</f>
        <v>0</v>
      </c>
      <c r="BX273" s="3">
        <f ca="1">IFERROR(INDEX(INDIRECT("day_wise_sales_data!$B$2:$BZ$599"),MATCH(resource!$CC273,day_wise_sales_data!$A$2:$A$500,0),MATCH(resource!BX$2,INDIRECT("day_wise_sales_data!$B$1:$BZ$1"),0)),0)</f>
        <v>0</v>
      </c>
      <c r="BY273" s="3">
        <f ca="1">IFERROR(INDEX(INDIRECT("day_wise_sales_data!$B$2:$BZ$599"),MATCH(resource!$CC273,day_wise_sales_data!$A$2:$A$500,0),MATCH(resource!BY$2,INDIRECT("day_wise_sales_data!$B$1:$BZ$1"),0)),0)</f>
        <v>0</v>
      </c>
      <c r="BZ273" s="3">
        <f ca="1">IFERROR(INDEX(INDIRECT("day_wise_sales_data!$B$2:$BZ$599"),MATCH(resource!$CC273,day_wise_sales_data!$A$2:$A$500,0),MATCH(resource!BZ$2,INDIRECT("day_wise_sales_data!$B$1:$BZ$1"),0)),0)</f>
        <v>0</v>
      </c>
      <c r="CA273" s="3" t="str">
        <f ca="1">IFERROR(INDEX(INDIRECT("day_wise_sales_data!$B$2:$BZ$599"),MATCH(resource!$CC273,day_wise_sales_data!$A$2:$A$500,0),MATCH(resource!CA$2,INDIRECT("day_wise_sales_data!$B$1:$BZ$1"),0)),0)</f>
        <v>dd</v>
      </c>
      <c r="CC273" s="4" t="str">
        <f>sales_data!H272</f>
        <v>DNJ05143</v>
      </c>
      <c r="CD273" s="1">
        <v>271</v>
      </c>
      <c r="CE273" s="1" t="str">
        <f>IF(AQ273=report!$AQ$3,resource!CD273,"")</f>
        <v/>
      </c>
      <c r="CF273" s="5" t="str">
        <f>IFERROR(SMALL($CE$3:$CE$1001,ROWS($CE$3:CE273)),"")</f>
        <v/>
      </c>
      <c r="CH273">
        <f>IFERROR(VLOOKUP($CC273,data_pull!$E$22:$G$700,2,0),0)</f>
        <v>100382.53</v>
      </c>
      <c r="CI273" s="1">
        <f t="shared" si="97"/>
        <v>32</v>
      </c>
      <c r="CJ273" s="1">
        <f t="shared" si="96"/>
        <v>0</v>
      </c>
      <c r="CK273" s="1" t="s">
        <v>1595</v>
      </c>
      <c r="CL273" s="1">
        <f t="shared" si="98"/>
        <v>111</v>
      </c>
      <c r="CM273" s="1" t="str">
        <f>IFERROR(VLOOKUP($CK273,stock_data!$B$3:$W$612,2,0),0)</f>
        <v>OFPAIN TABLET</v>
      </c>
      <c r="CN273" s="1" t="str">
        <f>IFERROR(VLOOKUP($CK273,stock_data!$B$3:$W$612,4,0),0)</f>
        <v>2x10's</v>
      </c>
      <c r="CO273" s="1">
        <f>IFERROR(VLOOKUP($CK273,stock_data!$B$3:$W$612,5,0),0)</f>
        <v>176.5</v>
      </c>
      <c r="CP273" s="3">
        <f t="shared" si="99"/>
        <v>0</v>
      </c>
      <c r="CQ273" s="3">
        <f t="shared" si="100"/>
        <v>0</v>
      </c>
      <c r="CR273" s="1">
        <f>IFERROR(VLOOKUP($CK273,stock_data!$B$3:$W$612,6,0),0)</f>
        <v>36</v>
      </c>
      <c r="CS273" s="1">
        <f>IFERROR(VLOOKUP($CK273,stock_data!$B$3:$W$612,7,0),0)</f>
        <v>123</v>
      </c>
      <c r="CT273" s="1">
        <f>IFERROR(VLOOKUP($CK273,stock_data!$B$3:$W$612,8,0),0)</f>
        <v>105</v>
      </c>
      <c r="CU273" s="1">
        <f>IFERROR(VLOOKUP($CK273,stock_data!$B$3:$W$612,9,0),0)</f>
        <v>0</v>
      </c>
      <c r="CV273" s="1">
        <f>IFERROR(VLOOKUP($CK273,stock_data!$B$3:$W$612,10,0),0)</f>
        <v>333</v>
      </c>
      <c r="CW273" s="1">
        <f>IFERROR(VLOOKUP($CK273,stock_data!$B$3:$W$612,11,0),0)</f>
        <v>197</v>
      </c>
      <c r="CX273" s="1">
        <f>IFERROR(VLOOKUP($CK273,stock_data!$B$3:$W$612,12,0),0)</f>
        <v>181</v>
      </c>
      <c r="CY273" s="1">
        <f>IFERROR(VLOOKUP($CK273,stock_data!$B$3:$W$612,13,0),0)</f>
        <v>0</v>
      </c>
      <c r="CZ273" s="1">
        <f>IFERROR(VLOOKUP($CK273,stock_data!$B$3:$W$612,14,0),0)</f>
        <v>243</v>
      </c>
      <c r="DA273" s="1">
        <f>IFERROR(VLOOKUP($CK273,stock_data!$B$3:$W$612,15,0),0)</f>
        <v>162</v>
      </c>
      <c r="DB273" s="1">
        <f>IFERROR(VLOOKUP($CK273,stock_data!$B$3:$W$612,16,0),0)</f>
        <v>110</v>
      </c>
      <c r="DC273" s="1">
        <f>IFERROR(VLOOKUP($CK273,stock_data!$B$3:$W$612,17,0),0)</f>
        <v>33</v>
      </c>
      <c r="DD273" s="1">
        <f>IFERROR(VLOOKUP($CK273,stock_data!$B$3:$W$612,18,0),0)</f>
        <v>100</v>
      </c>
      <c r="DE273" s="1">
        <f>IFERROR(VLOOKUP($CK273,stock_data!$B$3:$W$612,19,0),0)</f>
        <v>163</v>
      </c>
      <c r="DF273" s="1">
        <f>IFERROR(VLOOKUP($CK273,stock_data!$B$3:$W$612,20,0),0)</f>
        <v>212</v>
      </c>
      <c r="DG273" s="1">
        <f>IFERROR(VLOOKUP($CK273,stock_data!$B$3:$W$612,21,0),0)</f>
        <v>74</v>
      </c>
      <c r="DH273" s="1">
        <f>IFERROR(VLOOKUP($CK273,stock_data!$B$3:$W$612,22,0),0)</f>
        <v>247</v>
      </c>
      <c r="DI273" s="1">
        <f t="shared" si="101"/>
        <v>2319</v>
      </c>
      <c r="DJ273" s="1">
        <f t="shared" si="102"/>
        <v>409303.5</v>
      </c>
      <c r="DK273" s="3">
        <f>IFERROR(INDEX(COD_SALES!$B$5:$Z$500,MATCH(resource!$CC273,COD_SALES!$A$5:$A$500,0),MATCH(resource!DK$2,COD_SALES!$B$4:$Z$4,0)),"")</f>
        <v>0</v>
      </c>
      <c r="DL273" s="3">
        <f>IFERROR(INDEX(COD_SALES!$B$5:$Z$500,MATCH(resource!$CC273,COD_SALES!$A$5:$A$500,0),MATCH(resource!DL$2,COD_SALES!$B$4:$Z$4,0)),"")</f>
        <v>0</v>
      </c>
      <c r="DM273" s="3">
        <f>IFERROR(INDEX(COD_SALES!$B$5:$Z$500,MATCH(resource!$CC273,COD_SALES!$A$5:$A$500,0),MATCH(resource!DM$2,COD_SALES!$B$4:$Z$4,0)),"")</f>
        <v>0</v>
      </c>
      <c r="DN273" s="3" t="str">
        <f>IFERROR(INDEX(COD_SALES!$B$5:$Z$500,MATCH(resource!$CC273,COD_SALES!$A$5:$A$500,0),MATCH(resource!DN$2,COD_SALES!$B$4:$Z$4,0)),"")</f>
        <v/>
      </c>
      <c r="DO273" s="3">
        <f>IFERROR(INDEX(COD_SALES!$B$5:$Z$500,MATCH(resource!$CC273,COD_SALES!$A$5:$A$500,0),MATCH(resource!DO$2,COD_SALES!$B$4:$Z$4,0)),"")</f>
        <v>0</v>
      </c>
      <c r="DP273" s="3">
        <f>IFERROR(INDEX(COD_SALES!$B$5:$Z$500,MATCH(resource!$CC273,COD_SALES!$A$5:$A$500,0),MATCH(resource!DP$2,COD_SALES!$B$4:$Z$4,0)),"")</f>
        <v>3</v>
      </c>
      <c r="DQ273" s="3" t="str">
        <f>IFERROR(INDEX(COD_SALES!$B$5:$Z$500,MATCH(resource!$CC273,COD_SALES!$A$5:$A$500,0),MATCH(resource!DQ$2,COD_SALES!$B$4:$Z$4,0)),"")</f>
        <v/>
      </c>
      <c r="DR273" s="3">
        <f>IFERROR(INDEX(COD_SALES!$B$5:$Z$500,MATCH(resource!$CC273,COD_SALES!$A$5:$A$500,0),MATCH(resource!DR$2,COD_SALES!$B$4:$Z$4,0)),"")</f>
        <v>0</v>
      </c>
      <c r="DS273" s="3">
        <f>IFERROR(INDEX(COD_SALES!$B$5:$Z$500,MATCH(resource!$CC273,COD_SALES!$A$5:$A$500,0),MATCH(resource!DS$2,COD_SALES!$B$4:$Z$4,0)),"")</f>
        <v>54</v>
      </c>
      <c r="DT273" s="3">
        <f>IFERROR(INDEX(COD_SALES!$B$5:$Z$500,MATCH(resource!$CC273,COD_SALES!$A$5:$A$500,0),MATCH(resource!DT$2,COD_SALES!$B$4:$Z$4,0)),"")</f>
        <v>10</v>
      </c>
      <c r="DU273" s="3">
        <f>IFERROR(INDEX(COD_SALES!$B$5:$Z$500,MATCH(resource!$CC273,COD_SALES!$A$5:$A$500,0),MATCH(resource!DU$2,COD_SALES!$B$4:$Z$4,0)),"")</f>
        <v>0</v>
      </c>
      <c r="DV273" s="3">
        <f>IFERROR(INDEX(COD_SALES!$B$5:$Z$500,MATCH(resource!$CC273,COD_SALES!$A$5:$A$500,0),MATCH(resource!DV$2,COD_SALES!$B$4:$Z$4,0)),"")</f>
        <v>0</v>
      </c>
      <c r="DW273" s="3">
        <f>IFERROR(INDEX(COD_SALES!$B$5:$Z$500,MATCH(resource!$CC273,COD_SALES!$A$5:$A$500,0),MATCH(resource!DW$2,COD_SALES!$B$4:$Z$4,0)),"")</f>
        <v>27</v>
      </c>
      <c r="DX273" s="3">
        <f>IFERROR(INDEX(COD_SALES!$B$5:$Z$500,MATCH(resource!$CC273,COD_SALES!$A$5:$A$500,0),MATCH(resource!DX$2,COD_SALES!$B$4:$Z$4,0)),"")</f>
        <v>0</v>
      </c>
      <c r="DY273" s="3">
        <f>IFERROR(INDEX(COD_SALES!$B$5:$Z$500,MATCH(resource!$CC273,COD_SALES!$A$5:$A$500,0),MATCH(resource!DY$2,COD_SALES!$B$4:$Z$4,0)),"")</f>
        <v>0</v>
      </c>
      <c r="DZ273" s="3">
        <f>IFERROR(INDEX(COD_SALES!$B$5:$Z$500,MATCH(resource!$CC273,COD_SALES!$A$5:$A$500,0),MATCH(resource!DZ$2,COD_SALES!$B$4:$Z$4,0)),"")</f>
        <v>2</v>
      </c>
      <c r="EA273" s="3">
        <f>IFERROR(INDEX(COD_SALES!$B$5:$Z$500,MATCH(resource!$CC273,COD_SALES!$A$5:$A$500,0),MATCH(resource!EA$2,COD_SALES!$B$4:$Z$4,0)),"")</f>
        <v>6</v>
      </c>
      <c r="EB273" s="3">
        <f t="shared" si="103"/>
        <v>30549.39</v>
      </c>
      <c r="ED273" s="3">
        <f>IFERROR(VLOOKUP($CK273,depot_prod_sales!$B$5:$S$200,3,0),0)</f>
        <v>147</v>
      </c>
      <c r="EE273" s="3">
        <f>IFERROR(VLOOKUP($CK273,depot_prod_sales!$B$5:$S$200,4,0),0)</f>
        <v>323</v>
      </c>
      <c r="EF273" s="3">
        <f>IFERROR(VLOOKUP($CK273,depot_prod_sales!$B$5:$S$200,5,0),0)</f>
        <v>353</v>
      </c>
      <c r="EG273" s="3">
        <f>IFERROR(VLOOKUP($CK273,depot_prod_sales!$B$5:$S$200,6,0),0)</f>
        <v>104</v>
      </c>
      <c r="EH273" s="3">
        <f>IFERROR(VLOOKUP($CK273,depot_prod_sales!$B$5:$S$200,7,0),0)</f>
        <v>148</v>
      </c>
      <c r="EI273" s="3">
        <f>IFERROR(VLOOKUP($CK273,depot_prod_sales!$B$5:$S$200,8,0),0)</f>
        <v>661</v>
      </c>
      <c r="EJ273" s="3">
        <f>IFERROR(VLOOKUP($CK273,depot_prod_sales!$B$5:$S$200,9,0),0)</f>
        <v>701</v>
      </c>
      <c r="EK273" s="3">
        <f>IFERROR(VLOOKUP($CK273,depot_prod_sales!$B$5:$S$200,10,0),0)</f>
        <v>29</v>
      </c>
      <c r="EL273" s="3">
        <f>IFERROR(VLOOKUP($CK273,depot_prod_sales!$B$5:$S$200,11,0),0)</f>
        <v>16</v>
      </c>
      <c r="EM273" s="3">
        <f>IFERROR(VLOOKUP($CK273,depot_prod_sales!$B$5:$S$200,12,0),0)</f>
        <v>191</v>
      </c>
      <c r="EN273" s="3">
        <f>IFERROR(VLOOKUP($CK273,depot_prod_sales!$B$5:$S$200,13,0),0)</f>
        <v>278</v>
      </c>
      <c r="EO273" s="3">
        <f>IFERROR(VLOOKUP($CK273,depot_prod_sales!$B$5:$S$200,14,0),0)</f>
        <v>309</v>
      </c>
      <c r="EP273" s="3">
        <f>IFERROR(VLOOKUP($CK273,depot_prod_sales!$B$5:$S$200,15,0),0)</f>
        <v>84</v>
      </c>
      <c r="EQ273" s="3">
        <f>IFERROR(VLOOKUP($CK273,depot_prod_sales!$B$5:$S$200,16,0),0)</f>
        <v>381</v>
      </c>
      <c r="ER273" s="3">
        <f>IFERROR(VLOOKUP($CK273,depot_prod_sales!$B$5:$S$200,17,0),0)</f>
        <v>98</v>
      </c>
      <c r="ES273" s="3">
        <f>IFERROR(VLOOKUP($CK273,depot_prod_sales!$B$5:$S$200,18,0),0)</f>
        <v>42</v>
      </c>
      <c r="ET273" s="116">
        <f t="shared" si="104"/>
        <v>3865</v>
      </c>
      <c r="EU273" s="116">
        <f t="shared" si="105"/>
        <v>682172.5</v>
      </c>
      <c r="EW273" s="3">
        <f>IFERROR(VLOOKUP(CC273,data_pull!$AO$25:$AR$546,2,0),0)</f>
        <v>7</v>
      </c>
      <c r="EX273" s="1">
        <f>IFERROR(VLOOKUP(CC273,data_pull!$AO$25:$AR$546,4,0),0)</f>
        <v>190000</v>
      </c>
    </row>
    <row r="274" spans="13:154" x14ac:dyDescent="0.25"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4" t="str">
        <f>sales_data!B273</f>
        <v>Jahangir Alam</v>
      </c>
      <c r="AR274" s="4" t="str">
        <f>sales_data!C273</f>
        <v>Armanul Alam Chow.</v>
      </c>
      <c r="AS274" s="5" t="str">
        <f t="shared" si="95"/>
        <v/>
      </c>
      <c r="AT274" s="4" t="str">
        <f>sales_data!I273</f>
        <v>Sahinuzzaman</v>
      </c>
      <c r="AU274" s="4" t="str">
        <f>sales_data!W273</f>
        <v>Hospital Road</v>
      </c>
      <c r="AV274" s="1">
        <f>sales_data!N273</f>
        <v>65948.55</v>
      </c>
      <c r="AW274" s="1">
        <f>sales_data!P273</f>
        <v>17</v>
      </c>
      <c r="AX274" s="3">
        <f ca="1">IFERROR(INDEX(INDIRECT("day_wise_sales_data!$B$2:$BZ$599"),MATCH(resource!$CC274,day_wise_sales_data!$A$2:$A$500,0),MATCH(resource!AX$2,INDIRECT("day_wise_sales_data!$B$1:$BZ$1"),0)),0)</f>
        <v>530.14</v>
      </c>
      <c r="AY274" s="3">
        <f ca="1">IFERROR(INDEX(INDIRECT("day_wise_sales_data!$B$2:$BZ$599"),MATCH(resource!$CC274,day_wise_sales_data!$A$2:$A$500,0),MATCH(resource!AY$2,INDIRECT("day_wise_sales_data!$B$1:$BZ$1"),0)),0)</f>
        <v>0</v>
      </c>
      <c r="AZ274" s="3">
        <f ca="1">IFERROR(INDEX(INDIRECT("day_wise_sales_data!$B$2:$BZ$599"),MATCH(resource!$CC274,day_wise_sales_data!$A$2:$A$500,0),MATCH(resource!AZ$2,INDIRECT("day_wise_sales_data!$B$1:$BZ$1"),0)),0)</f>
        <v>0</v>
      </c>
      <c r="BA274" s="3">
        <f ca="1">IFERROR(INDEX(INDIRECT("day_wise_sales_data!$B$2:$BZ$599"),MATCH(resource!$CC274,day_wise_sales_data!$A$2:$A$500,0),MATCH(resource!BA$2,INDIRECT("day_wise_sales_data!$B$1:$BZ$1"),0)),0)</f>
        <v>4226.3599999999997</v>
      </c>
      <c r="BB274" s="3">
        <f ca="1">IFERROR(INDEX(INDIRECT("day_wise_sales_data!$B$2:$BZ$599"),MATCH(resource!$CC274,day_wise_sales_data!$A$2:$A$500,0),MATCH(resource!BB$2,INDIRECT("day_wise_sales_data!$B$1:$BZ$1"),0)),0)</f>
        <v>0</v>
      </c>
      <c r="BC274" s="3">
        <f ca="1">IFERROR(INDEX(INDIRECT("day_wise_sales_data!$B$2:$BZ$599"),MATCH(resource!$CC274,day_wise_sales_data!$A$2:$A$500,0),MATCH(resource!BC$2,INDIRECT("day_wise_sales_data!$B$1:$BZ$1"),0)),0)</f>
        <v>0</v>
      </c>
      <c r="BD274" s="3">
        <f ca="1">IFERROR(INDEX(INDIRECT("day_wise_sales_data!$B$2:$BZ$599"),MATCH(resource!$CC274,day_wise_sales_data!$A$2:$A$500,0),MATCH(resource!BD$2,INDIRECT("day_wise_sales_data!$B$1:$BZ$1"),0)),0)</f>
        <v>11133.02</v>
      </c>
      <c r="BE274" s="3">
        <f ca="1">IFERROR(INDEX(INDIRECT("day_wise_sales_data!$B$2:$BZ$599"),MATCH(resource!$CC274,day_wise_sales_data!$A$2:$A$500,0),MATCH(resource!BE$2,INDIRECT("day_wise_sales_data!$B$1:$BZ$1"),0)),0)</f>
        <v>0</v>
      </c>
      <c r="BF274" s="3">
        <f ca="1">IFERROR(INDEX(INDIRECT("day_wise_sales_data!$B$2:$BZ$599"),MATCH(resource!$CC274,day_wise_sales_data!$A$2:$A$500,0),MATCH(resource!BF$2,INDIRECT("day_wise_sales_data!$B$1:$BZ$1"),0)),0)</f>
        <v>4751.22</v>
      </c>
      <c r="BG274" s="3">
        <f ca="1">IFERROR(INDEX(INDIRECT("day_wise_sales_data!$B$2:$BZ$599"),MATCH(resource!$CC274,day_wise_sales_data!$A$2:$A$500,0),MATCH(resource!BG$2,INDIRECT("day_wise_sales_data!$B$1:$BZ$1"),0)),0)</f>
        <v>0</v>
      </c>
      <c r="BH274" s="3">
        <f ca="1">IFERROR(INDEX(INDIRECT("day_wise_sales_data!$B$2:$BZ$599"),MATCH(resource!$CC274,day_wise_sales_data!$A$2:$A$500,0),MATCH(resource!BH$2,INDIRECT("day_wise_sales_data!$B$1:$BZ$1"),0)),0)</f>
        <v>247.13</v>
      </c>
      <c r="BI274" s="3">
        <f ca="1">IFERROR(INDEX(INDIRECT("day_wise_sales_data!$B$2:$BZ$599"),MATCH(resource!$CC274,day_wise_sales_data!$A$2:$A$500,0),MATCH(resource!BI$2,INDIRECT("day_wise_sales_data!$B$1:$BZ$1"),0)),0)</f>
        <v>0</v>
      </c>
      <c r="BJ274" s="3">
        <f ca="1">IFERROR(INDEX(INDIRECT("day_wise_sales_data!$B$2:$BZ$599"),MATCH(resource!$CC274,day_wise_sales_data!$A$2:$A$500,0),MATCH(resource!BJ$2,INDIRECT("day_wise_sales_data!$B$1:$BZ$1"),0)),0)</f>
        <v>0</v>
      </c>
      <c r="BK274" s="3">
        <f ca="1">IFERROR(INDEX(INDIRECT("day_wise_sales_data!$B$2:$BZ$599"),MATCH(resource!$CC274,day_wise_sales_data!$A$2:$A$500,0),MATCH(resource!BK$2,INDIRECT("day_wise_sales_data!$B$1:$BZ$1"),0)),0)</f>
        <v>1936.1</v>
      </c>
      <c r="BL274" s="3">
        <f ca="1">IFERROR(INDEX(INDIRECT("day_wise_sales_data!$B$2:$BZ$599"),MATCH(resource!$CC274,day_wise_sales_data!$A$2:$A$500,0),MATCH(resource!BL$2,INDIRECT("day_wise_sales_data!$B$1:$BZ$1"),0)),0)</f>
        <v>10269.5</v>
      </c>
      <c r="BM274" s="3">
        <f ca="1">IFERROR(INDEX(INDIRECT("day_wise_sales_data!$B$2:$BZ$599"),MATCH(resource!$CC274,day_wise_sales_data!$A$2:$A$500,0),MATCH(resource!BM$2,INDIRECT("day_wise_sales_data!$B$1:$BZ$1"),0)),0)</f>
        <v>3777.78</v>
      </c>
      <c r="BN274" s="3">
        <f ca="1">IFERROR(INDEX(INDIRECT("day_wise_sales_data!$B$2:$BZ$599"),MATCH(resource!$CC274,day_wise_sales_data!$A$2:$A$500,0),MATCH(resource!BN$2,INDIRECT("day_wise_sales_data!$B$1:$BZ$1"),0)),0)</f>
        <v>1390</v>
      </c>
      <c r="BO274" s="3">
        <f ca="1">IFERROR(INDEX(INDIRECT("day_wise_sales_data!$B$2:$BZ$599"),MATCH(resource!$CC274,day_wise_sales_data!$A$2:$A$500,0),MATCH(resource!BO$2,INDIRECT("day_wise_sales_data!$B$1:$BZ$1"),0)),0)</f>
        <v>7311.21</v>
      </c>
      <c r="BP274" s="3">
        <f ca="1">IFERROR(INDEX(INDIRECT("day_wise_sales_data!$B$2:$BZ$599"),MATCH(resource!$CC274,day_wise_sales_data!$A$2:$A$500,0),MATCH(resource!BP$2,INDIRECT("day_wise_sales_data!$B$1:$BZ$1"),0)),0)</f>
        <v>1091.71</v>
      </c>
      <c r="BQ274" s="3">
        <f ca="1">IFERROR(INDEX(INDIRECT("day_wise_sales_data!$B$2:$BZ$599"),MATCH(resource!$CC274,day_wise_sales_data!$A$2:$A$500,0),MATCH(resource!BQ$2,INDIRECT("day_wise_sales_data!$B$1:$BZ$1"),0)),0)</f>
        <v>0</v>
      </c>
      <c r="BR274" s="3">
        <f ca="1">IFERROR(INDEX(INDIRECT("day_wise_sales_data!$B$2:$BZ$599"),MATCH(resource!$CC274,day_wise_sales_data!$A$2:$A$500,0),MATCH(resource!BR$2,INDIRECT("day_wise_sales_data!$B$1:$BZ$1"),0)),0)</f>
        <v>0</v>
      </c>
      <c r="BS274" s="3">
        <f ca="1">IFERROR(INDEX(INDIRECT("day_wise_sales_data!$B$2:$BZ$599"),MATCH(resource!$CC274,day_wise_sales_data!$A$2:$A$500,0),MATCH(resource!BS$2,INDIRECT("day_wise_sales_data!$B$1:$BZ$1"),0)),0)</f>
        <v>0</v>
      </c>
      <c r="BT274" s="3">
        <f ca="1">IFERROR(INDEX(INDIRECT("day_wise_sales_data!$B$2:$BZ$599"),MATCH(resource!$CC274,day_wise_sales_data!$A$2:$A$500,0),MATCH(resource!BT$2,INDIRECT("day_wise_sales_data!$B$1:$BZ$1"),0)),0)</f>
        <v>1848.11</v>
      </c>
      <c r="BU274" s="3">
        <f ca="1">IFERROR(INDEX(INDIRECT("day_wise_sales_data!$B$2:$BZ$599"),MATCH(resource!$CC274,day_wise_sales_data!$A$2:$A$500,0),MATCH(resource!BU$2,INDIRECT("day_wise_sales_data!$B$1:$BZ$1"),0)),0)</f>
        <v>17436.27</v>
      </c>
      <c r="BV274" s="3">
        <f ca="1">IFERROR(INDEX(INDIRECT("day_wise_sales_data!$B$2:$BZ$599"),MATCH(resource!$CC274,day_wise_sales_data!$A$2:$A$500,0),MATCH(resource!BV$2,INDIRECT("day_wise_sales_data!$B$1:$BZ$1"),0)),0)</f>
        <v>0</v>
      </c>
      <c r="BW274" s="3">
        <f ca="1">IFERROR(INDEX(INDIRECT("day_wise_sales_data!$B$2:$BZ$599"),MATCH(resource!$CC274,day_wise_sales_data!$A$2:$A$500,0),MATCH(resource!BW$2,INDIRECT("day_wise_sales_data!$B$1:$BZ$1"),0)),0)</f>
        <v>0</v>
      </c>
      <c r="BX274" s="3">
        <f ca="1">IFERROR(INDEX(INDIRECT("day_wise_sales_data!$B$2:$BZ$599"),MATCH(resource!$CC274,day_wise_sales_data!$A$2:$A$500,0),MATCH(resource!BX$2,INDIRECT("day_wise_sales_data!$B$1:$BZ$1"),0)),0)</f>
        <v>0</v>
      </c>
      <c r="BY274" s="3">
        <f ca="1">IFERROR(INDEX(INDIRECT("day_wise_sales_data!$B$2:$BZ$599"),MATCH(resource!$CC274,day_wise_sales_data!$A$2:$A$500,0),MATCH(resource!BY$2,INDIRECT("day_wise_sales_data!$B$1:$BZ$1"),0)),0)</f>
        <v>0</v>
      </c>
      <c r="BZ274" s="3">
        <f ca="1">IFERROR(INDEX(INDIRECT("day_wise_sales_data!$B$2:$BZ$599"),MATCH(resource!$CC274,day_wise_sales_data!$A$2:$A$500,0),MATCH(resource!BZ$2,INDIRECT("day_wise_sales_data!$B$1:$BZ$1"),0)),0)</f>
        <v>0</v>
      </c>
      <c r="CA274" s="3" t="str">
        <f ca="1">IFERROR(INDEX(INDIRECT("day_wise_sales_data!$B$2:$BZ$599"),MATCH(resource!$CC274,day_wise_sales_data!$A$2:$A$500,0),MATCH(resource!CA$2,INDIRECT("day_wise_sales_data!$B$1:$BZ$1"),0)),0)</f>
        <v>dd</v>
      </c>
      <c r="CC274" s="4" t="str">
        <f>sales_data!H273</f>
        <v>DNJ02203</v>
      </c>
      <c r="CD274" s="1">
        <v>272</v>
      </c>
      <c r="CE274" s="1" t="str">
        <f>IF(AQ274=report!$AQ$3,resource!CD274,"")</f>
        <v/>
      </c>
      <c r="CF274" s="5" t="str">
        <f>IFERROR(SMALL($CE$3:$CE$1001,ROWS($CE$3:CE274)),"")</f>
        <v/>
      </c>
      <c r="CH274">
        <f>IFERROR(VLOOKUP($CC274,data_pull!$E$22:$G$700,2,0),0)</f>
        <v>65948.55</v>
      </c>
      <c r="CI274" s="1">
        <f t="shared" si="97"/>
        <v>154</v>
      </c>
      <c r="CJ274" s="1">
        <f t="shared" si="96"/>
        <v>0</v>
      </c>
      <c r="CK274" s="1" t="s">
        <v>1597</v>
      </c>
      <c r="CL274" s="1">
        <f t="shared" si="98"/>
        <v>111</v>
      </c>
      <c r="CM274" s="1" t="str">
        <f>IFERROR(VLOOKUP($CK274,stock_data!$B$3:$W$612,2,0),0)</f>
        <v>OFPAIN TABLET (EXP)</v>
      </c>
      <c r="CN274" s="1" t="str">
        <f>IFERROR(VLOOKUP($CK274,stock_data!$B$3:$W$612,4,0),0)</f>
        <v>10x10's</v>
      </c>
      <c r="CO274" s="1">
        <f>IFERROR(VLOOKUP($CK274,stock_data!$B$3:$W$612,5,0),0)</f>
        <v>176.5</v>
      </c>
      <c r="CP274" s="3">
        <f t="shared" si="99"/>
        <v>0</v>
      </c>
      <c r="CQ274" s="3">
        <f t="shared" si="100"/>
        <v>0</v>
      </c>
      <c r="CR274" s="1">
        <f>IFERROR(VLOOKUP($CK274,stock_data!$B$3:$W$612,6,0),0)</f>
        <v>0</v>
      </c>
      <c r="CS274" s="1">
        <f>IFERROR(VLOOKUP($CK274,stock_data!$B$3:$W$612,7,0),0)</f>
        <v>0</v>
      </c>
      <c r="CT274" s="1">
        <f>IFERROR(VLOOKUP($CK274,stock_data!$B$3:$W$612,8,0),0)</f>
        <v>0</v>
      </c>
      <c r="CU274" s="1">
        <f>IFERROR(VLOOKUP($CK274,stock_data!$B$3:$W$612,9,0),0)</f>
        <v>0</v>
      </c>
      <c r="CV274" s="1">
        <f>IFERROR(VLOOKUP($CK274,stock_data!$B$3:$W$612,10,0),0)</f>
        <v>0</v>
      </c>
      <c r="CW274" s="1">
        <f>IFERROR(VLOOKUP($CK274,stock_data!$B$3:$W$612,11,0),0)</f>
        <v>0</v>
      </c>
      <c r="CX274" s="1">
        <f>IFERROR(VLOOKUP($CK274,stock_data!$B$3:$W$612,12,0),0)</f>
        <v>0</v>
      </c>
      <c r="CY274" s="1">
        <f>IFERROR(VLOOKUP($CK274,stock_data!$B$3:$W$612,13,0),0)</f>
        <v>0</v>
      </c>
      <c r="CZ274" s="1">
        <f>IFERROR(VLOOKUP($CK274,stock_data!$B$3:$W$612,14,0),0)</f>
        <v>0</v>
      </c>
      <c r="DA274" s="1">
        <f>IFERROR(VLOOKUP($CK274,stock_data!$B$3:$W$612,15,0),0)</f>
        <v>0</v>
      </c>
      <c r="DB274" s="1">
        <f>IFERROR(VLOOKUP($CK274,stock_data!$B$3:$W$612,16,0),0)</f>
        <v>0</v>
      </c>
      <c r="DC274" s="1">
        <f>IFERROR(VLOOKUP($CK274,stock_data!$B$3:$W$612,17,0),0)</f>
        <v>0</v>
      </c>
      <c r="DD274" s="1">
        <f>IFERROR(VLOOKUP($CK274,stock_data!$B$3:$W$612,18,0),0)</f>
        <v>0</v>
      </c>
      <c r="DE274" s="1">
        <f>IFERROR(VLOOKUP($CK274,stock_data!$B$3:$W$612,19,0),0)</f>
        <v>0</v>
      </c>
      <c r="DF274" s="1">
        <f>IFERROR(VLOOKUP($CK274,stock_data!$B$3:$W$612,20,0),0)</f>
        <v>0</v>
      </c>
      <c r="DG274" s="1">
        <f>IFERROR(VLOOKUP($CK274,stock_data!$B$3:$W$612,21,0),0)</f>
        <v>0</v>
      </c>
      <c r="DH274" s="1">
        <f>IFERROR(VLOOKUP($CK274,stock_data!$B$3:$W$612,22,0),0)</f>
        <v>0</v>
      </c>
      <c r="DI274" s="1">
        <f t="shared" si="101"/>
        <v>0</v>
      </c>
      <c r="DJ274" s="1">
        <f t="shared" si="102"/>
        <v>0</v>
      </c>
      <c r="DK274" s="3">
        <f>IFERROR(INDEX(COD_SALES!$B$5:$Z$500,MATCH(resource!$CC274,COD_SALES!$A$5:$A$500,0),MATCH(resource!DK$2,COD_SALES!$B$4:$Z$4,0)),"")</f>
        <v>1</v>
      </c>
      <c r="DL274" s="3">
        <f>IFERROR(INDEX(COD_SALES!$B$5:$Z$500,MATCH(resource!$CC274,COD_SALES!$A$5:$A$500,0),MATCH(resource!DL$2,COD_SALES!$B$4:$Z$4,0)),"")</f>
        <v>1</v>
      </c>
      <c r="DM274" s="3">
        <f>IFERROR(INDEX(COD_SALES!$B$5:$Z$500,MATCH(resource!$CC274,COD_SALES!$A$5:$A$500,0),MATCH(resource!DM$2,COD_SALES!$B$4:$Z$4,0)),"")</f>
        <v>4</v>
      </c>
      <c r="DN274" s="3" t="str">
        <f>IFERROR(INDEX(COD_SALES!$B$5:$Z$500,MATCH(resource!$CC274,COD_SALES!$A$5:$A$500,0),MATCH(resource!DN$2,COD_SALES!$B$4:$Z$4,0)),"")</f>
        <v/>
      </c>
      <c r="DO274" s="3">
        <f>IFERROR(INDEX(COD_SALES!$B$5:$Z$500,MATCH(resource!$CC274,COD_SALES!$A$5:$A$500,0),MATCH(resource!DO$2,COD_SALES!$B$4:$Z$4,0)),"")</f>
        <v>0</v>
      </c>
      <c r="DP274" s="3">
        <f>IFERROR(INDEX(COD_SALES!$B$5:$Z$500,MATCH(resource!$CC274,COD_SALES!$A$5:$A$500,0),MATCH(resource!DP$2,COD_SALES!$B$4:$Z$4,0)),"")</f>
        <v>2</v>
      </c>
      <c r="DQ274" s="3" t="str">
        <f>IFERROR(INDEX(COD_SALES!$B$5:$Z$500,MATCH(resource!$CC274,COD_SALES!$A$5:$A$500,0),MATCH(resource!DQ$2,COD_SALES!$B$4:$Z$4,0)),"")</f>
        <v/>
      </c>
      <c r="DR274" s="3">
        <f>IFERROR(INDEX(COD_SALES!$B$5:$Z$500,MATCH(resource!$CC274,COD_SALES!$A$5:$A$500,0),MATCH(resource!DR$2,COD_SALES!$B$4:$Z$4,0)),"")</f>
        <v>0</v>
      </c>
      <c r="DS274" s="3">
        <f>IFERROR(INDEX(COD_SALES!$B$5:$Z$500,MATCH(resource!$CC274,COD_SALES!$A$5:$A$500,0),MATCH(resource!DS$2,COD_SALES!$B$4:$Z$4,0)),"")</f>
        <v>20</v>
      </c>
      <c r="DT274" s="3">
        <f>IFERROR(INDEX(COD_SALES!$B$5:$Z$500,MATCH(resource!$CC274,COD_SALES!$A$5:$A$500,0),MATCH(resource!DT$2,COD_SALES!$B$4:$Z$4,0)),"")</f>
        <v>0</v>
      </c>
      <c r="DU274" s="3">
        <f>IFERROR(INDEX(COD_SALES!$B$5:$Z$500,MATCH(resource!$CC274,COD_SALES!$A$5:$A$500,0),MATCH(resource!DU$2,COD_SALES!$B$4:$Z$4,0)),"")</f>
        <v>0</v>
      </c>
      <c r="DV274" s="3">
        <f>IFERROR(INDEX(COD_SALES!$B$5:$Z$500,MATCH(resource!$CC274,COD_SALES!$A$5:$A$500,0),MATCH(resource!DV$2,COD_SALES!$B$4:$Z$4,0)),"")</f>
        <v>0</v>
      </c>
      <c r="DW274" s="3">
        <f>IFERROR(INDEX(COD_SALES!$B$5:$Z$500,MATCH(resource!$CC274,COD_SALES!$A$5:$A$500,0),MATCH(resource!DW$2,COD_SALES!$B$4:$Z$4,0)),"")</f>
        <v>37</v>
      </c>
      <c r="DX274" s="3">
        <f>IFERROR(INDEX(COD_SALES!$B$5:$Z$500,MATCH(resource!$CC274,COD_SALES!$A$5:$A$500,0),MATCH(resource!DX$2,COD_SALES!$B$4:$Z$4,0)),"")</f>
        <v>2</v>
      </c>
      <c r="DY274" s="3">
        <f>IFERROR(INDEX(COD_SALES!$B$5:$Z$500,MATCH(resource!$CC274,COD_SALES!$A$5:$A$500,0),MATCH(resource!DY$2,COD_SALES!$B$4:$Z$4,0)),"")</f>
        <v>2</v>
      </c>
      <c r="DZ274" s="3">
        <f>IFERROR(INDEX(COD_SALES!$B$5:$Z$500,MATCH(resource!$CC274,COD_SALES!$A$5:$A$500,0),MATCH(resource!DZ$2,COD_SALES!$B$4:$Z$4,0)),"")</f>
        <v>0</v>
      </c>
      <c r="EA274" s="3">
        <f>IFERROR(INDEX(COD_SALES!$B$5:$Z$500,MATCH(resource!$CC274,COD_SALES!$A$5:$A$500,0),MATCH(resource!EA$2,COD_SALES!$B$4:$Z$4,0)),"")</f>
        <v>1</v>
      </c>
      <c r="EB274" s="3">
        <f t="shared" si="103"/>
        <v>26324.850000000002</v>
      </c>
      <c r="ED274" s="3">
        <f>IFERROR(VLOOKUP($CK274,depot_prod_sales!$B$5:$S$200,3,0),0)</f>
        <v>0</v>
      </c>
      <c r="EE274" s="3">
        <f>IFERROR(VLOOKUP($CK274,depot_prod_sales!$B$5:$S$200,4,0),0)</f>
        <v>0</v>
      </c>
      <c r="EF274" s="3">
        <f>IFERROR(VLOOKUP($CK274,depot_prod_sales!$B$5:$S$200,5,0),0)</f>
        <v>0</v>
      </c>
      <c r="EG274" s="3">
        <f>IFERROR(VLOOKUP($CK274,depot_prod_sales!$B$5:$S$200,6,0),0)</f>
        <v>0</v>
      </c>
      <c r="EH274" s="3">
        <f>IFERROR(VLOOKUP($CK274,depot_prod_sales!$B$5:$S$200,7,0),0)</f>
        <v>0</v>
      </c>
      <c r="EI274" s="3">
        <f>IFERROR(VLOOKUP($CK274,depot_prod_sales!$B$5:$S$200,8,0),0)</f>
        <v>0</v>
      </c>
      <c r="EJ274" s="3">
        <f>IFERROR(VLOOKUP($CK274,depot_prod_sales!$B$5:$S$200,9,0),0)</f>
        <v>0</v>
      </c>
      <c r="EK274" s="3">
        <f>IFERROR(VLOOKUP($CK274,depot_prod_sales!$B$5:$S$200,10,0),0)</f>
        <v>0</v>
      </c>
      <c r="EL274" s="3">
        <f>IFERROR(VLOOKUP($CK274,depot_prod_sales!$B$5:$S$200,11,0),0)</f>
        <v>0</v>
      </c>
      <c r="EM274" s="3">
        <f>IFERROR(VLOOKUP($CK274,depot_prod_sales!$B$5:$S$200,12,0),0)</f>
        <v>0</v>
      </c>
      <c r="EN274" s="3">
        <f>IFERROR(VLOOKUP($CK274,depot_prod_sales!$B$5:$S$200,13,0),0)</f>
        <v>0</v>
      </c>
      <c r="EO274" s="3">
        <f>IFERROR(VLOOKUP($CK274,depot_prod_sales!$B$5:$S$200,14,0),0)</f>
        <v>0</v>
      </c>
      <c r="EP274" s="3">
        <f>IFERROR(VLOOKUP($CK274,depot_prod_sales!$B$5:$S$200,15,0),0)</f>
        <v>0</v>
      </c>
      <c r="EQ274" s="3">
        <f>IFERROR(VLOOKUP($CK274,depot_prod_sales!$B$5:$S$200,16,0),0)</f>
        <v>0</v>
      </c>
      <c r="ER274" s="3">
        <f>IFERROR(VLOOKUP($CK274,depot_prod_sales!$B$5:$S$200,17,0),0)</f>
        <v>0</v>
      </c>
      <c r="ES274" s="3">
        <f>IFERROR(VLOOKUP($CK274,depot_prod_sales!$B$5:$S$200,18,0),0)</f>
        <v>0</v>
      </c>
      <c r="ET274" s="116">
        <f t="shared" si="104"/>
        <v>0</v>
      </c>
      <c r="EU274" s="116">
        <f t="shared" si="105"/>
        <v>0</v>
      </c>
      <c r="EW274" s="3">
        <f>IFERROR(VLOOKUP(CC274,data_pull!$AO$25:$AR$546,2,0),0)</f>
        <v>8</v>
      </c>
      <c r="EX274" s="1">
        <f>IFERROR(VLOOKUP(CC274,data_pull!$AO$25:$AR$546,4,0),0)</f>
        <v>170000</v>
      </c>
    </row>
    <row r="275" spans="13:154" x14ac:dyDescent="0.25"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4" t="str">
        <f>sales_data!B274</f>
        <v>Jahangir Alam</v>
      </c>
      <c r="AR275" s="4" t="str">
        <f>sales_data!C274</f>
        <v>Safiqul Islam</v>
      </c>
      <c r="AS275" s="5" t="str">
        <f t="shared" si="95"/>
        <v>Safiqul Islam</v>
      </c>
      <c r="AT275" s="4" t="str">
        <f>sales_data!I274</f>
        <v>Al Amin</v>
      </c>
      <c r="AU275" s="4" t="str">
        <f>sales_data!W274</f>
        <v>Jagdal</v>
      </c>
      <c r="AV275" s="1">
        <f>sales_data!N274</f>
        <v>45244.56</v>
      </c>
      <c r="AW275" s="1">
        <f>sales_data!P274</f>
        <v>13</v>
      </c>
      <c r="AX275" s="3">
        <f ca="1">IFERROR(INDEX(INDIRECT("day_wise_sales_data!$B$2:$BZ$599"),MATCH(resource!$CC275,day_wise_sales_data!$A$2:$A$500,0),MATCH(resource!AX$2,INDIRECT("day_wise_sales_data!$B$1:$BZ$1"),0)),0)</f>
        <v>0</v>
      </c>
      <c r="AY275" s="3">
        <f ca="1">IFERROR(INDEX(INDIRECT("day_wise_sales_data!$B$2:$BZ$599"),MATCH(resource!$CC275,day_wise_sales_data!$A$2:$A$500,0),MATCH(resource!AY$2,INDIRECT("day_wise_sales_data!$B$1:$BZ$1"),0)),0)</f>
        <v>0</v>
      </c>
      <c r="AZ275" s="3">
        <f ca="1">IFERROR(INDEX(INDIRECT("day_wise_sales_data!$B$2:$BZ$599"),MATCH(resource!$CC275,day_wise_sales_data!$A$2:$A$500,0),MATCH(resource!AZ$2,INDIRECT("day_wise_sales_data!$B$1:$BZ$1"),0)),0)</f>
        <v>311.64</v>
      </c>
      <c r="BA275" s="3">
        <f ca="1">IFERROR(INDEX(INDIRECT("day_wise_sales_data!$B$2:$BZ$599"),MATCH(resource!$CC275,day_wise_sales_data!$A$2:$A$500,0),MATCH(resource!BA$2,INDIRECT("day_wise_sales_data!$B$1:$BZ$1"),0)),0)</f>
        <v>0</v>
      </c>
      <c r="BB275" s="3">
        <f ca="1">IFERROR(INDEX(INDIRECT("day_wise_sales_data!$B$2:$BZ$599"),MATCH(resource!$CC275,day_wise_sales_data!$A$2:$A$500,0),MATCH(resource!BB$2,INDIRECT("day_wise_sales_data!$B$1:$BZ$1"),0)),0)</f>
        <v>0</v>
      </c>
      <c r="BC275" s="3">
        <f ca="1">IFERROR(INDEX(INDIRECT("day_wise_sales_data!$B$2:$BZ$599"),MATCH(resource!$CC275,day_wise_sales_data!$A$2:$A$500,0),MATCH(resource!BC$2,INDIRECT("day_wise_sales_data!$B$1:$BZ$1"),0)),0)</f>
        <v>0</v>
      </c>
      <c r="BD275" s="3">
        <f ca="1">IFERROR(INDEX(INDIRECT("day_wise_sales_data!$B$2:$BZ$599"),MATCH(resource!$CC275,day_wise_sales_data!$A$2:$A$500,0),MATCH(resource!BD$2,INDIRECT("day_wise_sales_data!$B$1:$BZ$1"),0)),0)</f>
        <v>0</v>
      </c>
      <c r="BE275" s="3">
        <f ca="1">IFERROR(INDEX(INDIRECT("day_wise_sales_data!$B$2:$BZ$599"),MATCH(resource!$CC275,day_wise_sales_data!$A$2:$A$500,0),MATCH(resource!BE$2,INDIRECT("day_wise_sales_data!$B$1:$BZ$1"),0)),0)</f>
        <v>0</v>
      </c>
      <c r="BF275" s="3">
        <f ca="1">IFERROR(INDEX(INDIRECT("day_wise_sales_data!$B$2:$BZ$599"),MATCH(resource!$CC275,day_wise_sales_data!$A$2:$A$500,0),MATCH(resource!BF$2,INDIRECT("day_wise_sales_data!$B$1:$BZ$1"),0)),0)</f>
        <v>0</v>
      </c>
      <c r="BG275" s="3">
        <f ca="1">IFERROR(INDEX(INDIRECT("day_wise_sales_data!$B$2:$BZ$599"),MATCH(resource!$CC275,day_wise_sales_data!$A$2:$A$500,0),MATCH(resource!BG$2,INDIRECT("day_wise_sales_data!$B$1:$BZ$1"),0)),0)</f>
        <v>317.61</v>
      </c>
      <c r="BH275" s="3">
        <f ca="1">IFERROR(INDEX(INDIRECT("day_wise_sales_data!$B$2:$BZ$599"),MATCH(resource!$CC275,day_wise_sales_data!$A$2:$A$500,0),MATCH(resource!BH$2,INDIRECT("day_wise_sales_data!$B$1:$BZ$1"),0)),0)</f>
        <v>0</v>
      </c>
      <c r="BI275" s="3">
        <f ca="1">IFERROR(INDEX(INDIRECT("day_wise_sales_data!$B$2:$BZ$599"),MATCH(resource!$CC275,day_wise_sales_data!$A$2:$A$500,0),MATCH(resource!BI$2,INDIRECT("day_wise_sales_data!$B$1:$BZ$1"),0)),0)</f>
        <v>0</v>
      </c>
      <c r="BJ275" s="3">
        <f ca="1">IFERROR(INDEX(INDIRECT("day_wise_sales_data!$B$2:$BZ$599"),MATCH(resource!$CC275,day_wise_sales_data!$A$2:$A$500,0),MATCH(resource!BJ$2,INDIRECT("day_wise_sales_data!$B$1:$BZ$1"),0)),0)</f>
        <v>0</v>
      </c>
      <c r="BK275" s="3">
        <f ca="1">IFERROR(INDEX(INDIRECT("day_wise_sales_data!$B$2:$BZ$599"),MATCH(resource!$CC275,day_wise_sales_data!$A$2:$A$500,0),MATCH(resource!BK$2,INDIRECT("day_wise_sales_data!$B$1:$BZ$1"),0)),0)</f>
        <v>1720.84</v>
      </c>
      <c r="BL275" s="3">
        <f ca="1">IFERROR(INDEX(INDIRECT("day_wise_sales_data!$B$2:$BZ$599"),MATCH(resource!$CC275,day_wise_sales_data!$A$2:$A$500,0),MATCH(resource!BL$2,INDIRECT("day_wise_sales_data!$B$1:$BZ$1"),0)),0)</f>
        <v>0</v>
      </c>
      <c r="BM275" s="3">
        <f ca="1">IFERROR(INDEX(INDIRECT("day_wise_sales_data!$B$2:$BZ$599"),MATCH(resource!$CC275,day_wise_sales_data!$A$2:$A$500,0),MATCH(resource!BM$2,INDIRECT("day_wise_sales_data!$B$1:$BZ$1"),0)),0)</f>
        <v>0</v>
      </c>
      <c r="BN275" s="3">
        <f ca="1">IFERROR(INDEX(INDIRECT("day_wise_sales_data!$B$2:$BZ$599"),MATCH(resource!$CC275,day_wise_sales_data!$A$2:$A$500,0),MATCH(resource!BN$2,INDIRECT("day_wise_sales_data!$B$1:$BZ$1"),0)),0)</f>
        <v>0</v>
      </c>
      <c r="BO275" s="3">
        <f ca="1">IFERROR(INDEX(INDIRECT("day_wise_sales_data!$B$2:$BZ$599"),MATCH(resource!$CC275,day_wise_sales_data!$A$2:$A$500,0),MATCH(resource!BO$2,INDIRECT("day_wise_sales_data!$B$1:$BZ$1"),0)),0)</f>
        <v>0</v>
      </c>
      <c r="BP275" s="3">
        <f ca="1">IFERROR(INDEX(INDIRECT("day_wise_sales_data!$B$2:$BZ$599"),MATCH(resource!$CC275,day_wise_sales_data!$A$2:$A$500,0),MATCH(resource!BP$2,INDIRECT("day_wise_sales_data!$B$1:$BZ$1"),0)),0)</f>
        <v>547.13</v>
      </c>
      <c r="BQ275" s="3">
        <f ca="1">IFERROR(INDEX(INDIRECT("day_wise_sales_data!$B$2:$BZ$599"),MATCH(resource!$CC275,day_wise_sales_data!$A$2:$A$500,0),MATCH(resource!BQ$2,INDIRECT("day_wise_sales_data!$B$1:$BZ$1"),0)),0)</f>
        <v>0</v>
      </c>
      <c r="BR275" s="3">
        <f ca="1">IFERROR(INDEX(INDIRECT("day_wise_sales_data!$B$2:$BZ$599"),MATCH(resource!$CC275,day_wise_sales_data!$A$2:$A$500,0),MATCH(resource!BR$2,INDIRECT("day_wise_sales_data!$B$1:$BZ$1"),0)),0)</f>
        <v>1014.28</v>
      </c>
      <c r="BS275" s="3">
        <f ca="1">IFERROR(INDEX(INDIRECT("day_wise_sales_data!$B$2:$BZ$599"),MATCH(resource!$CC275,day_wise_sales_data!$A$2:$A$500,0),MATCH(resource!BS$2,INDIRECT("day_wise_sales_data!$B$1:$BZ$1"),0)),0)</f>
        <v>0</v>
      </c>
      <c r="BT275" s="3">
        <f ca="1">IFERROR(INDEX(INDIRECT("day_wise_sales_data!$B$2:$BZ$599"),MATCH(resource!$CC275,day_wise_sales_data!$A$2:$A$500,0),MATCH(resource!BT$2,INDIRECT("day_wise_sales_data!$B$1:$BZ$1"),0)),0)</f>
        <v>11279.2</v>
      </c>
      <c r="BU275" s="3">
        <f ca="1">IFERROR(INDEX(INDIRECT("day_wise_sales_data!$B$2:$BZ$599"),MATCH(resource!$CC275,day_wise_sales_data!$A$2:$A$500,0),MATCH(resource!BU$2,INDIRECT("day_wise_sales_data!$B$1:$BZ$1"),0)),0)</f>
        <v>19445.12</v>
      </c>
      <c r="BV275" s="3">
        <f ca="1">IFERROR(INDEX(INDIRECT("day_wise_sales_data!$B$2:$BZ$599"),MATCH(resource!$CC275,day_wise_sales_data!$A$2:$A$500,0),MATCH(resource!BV$2,INDIRECT("day_wise_sales_data!$B$1:$BZ$1"),0)),0)</f>
        <v>0</v>
      </c>
      <c r="BW275" s="3">
        <f ca="1">IFERROR(INDEX(INDIRECT("day_wise_sales_data!$B$2:$BZ$599"),MATCH(resource!$CC275,day_wise_sales_data!$A$2:$A$500,0),MATCH(resource!BW$2,INDIRECT("day_wise_sales_data!$B$1:$BZ$1"),0)),0)</f>
        <v>0</v>
      </c>
      <c r="BX275" s="3">
        <f ca="1">IFERROR(INDEX(INDIRECT("day_wise_sales_data!$B$2:$BZ$599"),MATCH(resource!$CC275,day_wise_sales_data!$A$2:$A$500,0),MATCH(resource!BX$2,INDIRECT("day_wise_sales_data!$B$1:$BZ$1"),0)),0)</f>
        <v>0</v>
      </c>
      <c r="BY275" s="3">
        <f ca="1">IFERROR(INDEX(INDIRECT("day_wise_sales_data!$B$2:$BZ$599"),MATCH(resource!$CC275,day_wise_sales_data!$A$2:$A$500,0),MATCH(resource!BY$2,INDIRECT("day_wise_sales_data!$B$1:$BZ$1"),0)),0)</f>
        <v>7157.15</v>
      </c>
      <c r="BZ275" s="3">
        <f ca="1">IFERROR(INDEX(INDIRECT("day_wise_sales_data!$B$2:$BZ$599"),MATCH(resource!$CC275,day_wise_sales_data!$A$2:$A$500,0),MATCH(resource!BZ$2,INDIRECT("day_wise_sales_data!$B$1:$BZ$1"),0)),0)</f>
        <v>3451.59</v>
      </c>
      <c r="CA275" s="3" t="str">
        <f ca="1">IFERROR(INDEX(INDIRECT("day_wise_sales_data!$B$2:$BZ$599"),MATCH(resource!$CC275,day_wise_sales_data!$A$2:$A$500,0),MATCH(resource!CA$2,INDIRECT("day_wise_sales_data!$B$1:$BZ$1"),0)),0)</f>
        <v>dd</v>
      </c>
      <c r="CC275" s="4" t="str">
        <f>sales_data!H274</f>
        <v>DNJ04213</v>
      </c>
      <c r="CD275" s="1">
        <v>273</v>
      </c>
      <c r="CE275" s="1" t="str">
        <f>IF(AQ275=report!$AQ$3,resource!CD275,"")</f>
        <v/>
      </c>
      <c r="CF275" s="5" t="str">
        <f>IFERROR(SMALL($CE$3:$CE$1001,ROWS($CE$3:CE275)),"")</f>
        <v/>
      </c>
      <c r="CH275">
        <f>IFERROR(VLOOKUP($CC275,data_pull!$E$22:$G$700,2,0),0)</f>
        <v>45244.56</v>
      </c>
      <c r="CI275" s="1">
        <f t="shared" si="97"/>
        <v>130</v>
      </c>
      <c r="CJ275" s="1">
        <f t="shared" si="96"/>
        <v>3</v>
      </c>
      <c r="CK275" s="1" t="s">
        <v>1599</v>
      </c>
      <c r="CL275" s="1">
        <f t="shared" si="98"/>
        <v>97</v>
      </c>
      <c r="CM275" s="1" t="str">
        <f>IFERROR(VLOOKUP($CK275,stock_data!$B$3:$W$612,2,0),0)</f>
        <v>OFPAIN-30 INJECTION</v>
      </c>
      <c r="CN275" s="1" t="str">
        <f>IFERROR(VLOOKUP($CK275,stock_data!$B$3:$W$612,4,0),0)</f>
        <v>1Amp</v>
      </c>
      <c r="CO275" s="1">
        <f>IFERROR(VLOOKUP($CK275,stock_data!$B$3:$W$612,5,0),0)</f>
        <v>48.5</v>
      </c>
      <c r="CP275" s="3">
        <f t="shared" si="99"/>
        <v>3</v>
      </c>
      <c r="CQ275" s="3">
        <f t="shared" si="100"/>
        <v>145.5</v>
      </c>
      <c r="CR275" s="1">
        <f>IFERROR(VLOOKUP($CK275,stock_data!$B$3:$W$612,6,0),0)</f>
        <v>1</v>
      </c>
      <c r="CS275" s="1">
        <f>IFERROR(VLOOKUP($CK275,stock_data!$B$3:$W$612,7,0),0)</f>
        <v>0</v>
      </c>
      <c r="CT275" s="1">
        <f>IFERROR(VLOOKUP($CK275,stock_data!$B$3:$W$612,8,0),0)</f>
        <v>0</v>
      </c>
      <c r="CU275" s="1">
        <f>IFERROR(VLOOKUP($CK275,stock_data!$B$3:$W$612,9,0),0)</f>
        <v>0</v>
      </c>
      <c r="CV275" s="1">
        <f>IFERROR(VLOOKUP($CK275,stock_data!$B$3:$W$612,10,0),0)</f>
        <v>1</v>
      </c>
      <c r="CW275" s="1">
        <f>IFERROR(VLOOKUP($CK275,stock_data!$B$3:$W$612,11,0),0)</f>
        <v>0</v>
      </c>
      <c r="CX275" s="1">
        <f>IFERROR(VLOOKUP($CK275,stock_data!$B$3:$W$612,12,0),0)</f>
        <v>2</v>
      </c>
      <c r="CY275" s="1">
        <f>IFERROR(VLOOKUP($CK275,stock_data!$B$3:$W$612,13,0),0)</f>
        <v>0</v>
      </c>
      <c r="CZ275" s="1">
        <f>IFERROR(VLOOKUP($CK275,stock_data!$B$3:$W$612,14,0),0)</f>
        <v>1</v>
      </c>
      <c r="DA275" s="1">
        <f>IFERROR(VLOOKUP($CK275,stock_data!$B$3:$W$612,15,0),0)</f>
        <v>0</v>
      </c>
      <c r="DB275" s="1">
        <f>IFERROR(VLOOKUP($CK275,stock_data!$B$3:$W$612,16,0),0)</f>
        <v>0</v>
      </c>
      <c r="DC275" s="1">
        <f>IFERROR(VLOOKUP($CK275,stock_data!$B$3:$W$612,17,0),0)</f>
        <v>1</v>
      </c>
      <c r="DD275" s="1">
        <f>IFERROR(VLOOKUP($CK275,stock_data!$B$3:$W$612,18,0),0)</f>
        <v>0</v>
      </c>
      <c r="DE275" s="1">
        <f>IFERROR(VLOOKUP($CK275,stock_data!$B$3:$W$612,19,0),0)</f>
        <v>1</v>
      </c>
      <c r="DF275" s="1">
        <f>IFERROR(VLOOKUP($CK275,stock_data!$B$3:$W$612,20,0),0)</f>
        <v>0</v>
      </c>
      <c r="DG275" s="1">
        <f>IFERROR(VLOOKUP($CK275,stock_data!$B$3:$W$612,21,0),0)</f>
        <v>0</v>
      </c>
      <c r="DH275" s="1">
        <f>IFERROR(VLOOKUP($CK275,stock_data!$B$3:$W$612,22,0),0)</f>
        <v>0</v>
      </c>
      <c r="DI275" s="1">
        <f t="shared" si="101"/>
        <v>7</v>
      </c>
      <c r="DJ275" s="1">
        <f t="shared" si="102"/>
        <v>339.5</v>
      </c>
      <c r="DK275" s="3">
        <f>IFERROR(INDEX(COD_SALES!$B$5:$Z$500,MATCH(resource!$CC275,COD_SALES!$A$5:$A$500,0),MATCH(resource!DK$2,COD_SALES!$B$4:$Z$4,0)),"")</f>
        <v>0</v>
      </c>
      <c r="DL275" s="3">
        <f>IFERROR(INDEX(COD_SALES!$B$5:$Z$500,MATCH(resource!$CC275,COD_SALES!$A$5:$A$500,0),MATCH(resource!DL$2,COD_SALES!$B$4:$Z$4,0)),"")</f>
        <v>0</v>
      </c>
      <c r="DM275" s="3">
        <f>IFERROR(INDEX(COD_SALES!$B$5:$Z$500,MATCH(resource!$CC275,COD_SALES!$A$5:$A$500,0),MATCH(resource!DM$2,COD_SALES!$B$4:$Z$4,0)),"")</f>
        <v>6</v>
      </c>
      <c r="DN275" s="3" t="str">
        <f>IFERROR(INDEX(COD_SALES!$B$5:$Z$500,MATCH(resource!$CC275,COD_SALES!$A$5:$A$500,0),MATCH(resource!DN$2,COD_SALES!$B$4:$Z$4,0)),"")</f>
        <v/>
      </c>
      <c r="DO275" s="3">
        <f>IFERROR(INDEX(COD_SALES!$B$5:$Z$500,MATCH(resource!$CC275,COD_SALES!$A$5:$A$500,0),MATCH(resource!DO$2,COD_SALES!$B$4:$Z$4,0)),"")</f>
        <v>0</v>
      </c>
      <c r="DP275" s="3">
        <f>IFERROR(INDEX(COD_SALES!$B$5:$Z$500,MATCH(resource!$CC275,COD_SALES!$A$5:$A$500,0),MATCH(resource!DP$2,COD_SALES!$B$4:$Z$4,0)),"")</f>
        <v>4</v>
      </c>
      <c r="DQ275" s="3" t="str">
        <f>IFERROR(INDEX(COD_SALES!$B$5:$Z$500,MATCH(resource!$CC275,COD_SALES!$A$5:$A$500,0),MATCH(resource!DQ$2,COD_SALES!$B$4:$Z$4,0)),"")</f>
        <v/>
      </c>
      <c r="DR275" s="3">
        <f>IFERROR(INDEX(COD_SALES!$B$5:$Z$500,MATCH(resource!$CC275,COD_SALES!$A$5:$A$500,0),MATCH(resource!DR$2,COD_SALES!$B$4:$Z$4,0)),"")</f>
        <v>0</v>
      </c>
      <c r="DS275" s="3">
        <f>IFERROR(INDEX(COD_SALES!$B$5:$Z$500,MATCH(resource!$CC275,COD_SALES!$A$5:$A$500,0),MATCH(resource!DS$2,COD_SALES!$B$4:$Z$4,0)),"")</f>
        <v>18</v>
      </c>
      <c r="DT275" s="3">
        <f>IFERROR(INDEX(COD_SALES!$B$5:$Z$500,MATCH(resource!$CC275,COD_SALES!$A$5:$A$500,0),MATCH(resource!DT$2,COD_SALES!$B$4:$Z$4,0)),"")</f>
        <v>1</v>
      </c>
      <c r="DU275" s="3">
        <f>IFERROR(INDEX(COD_SALES!$B$5:$Z$500,MATCH(resource!$CC275,COD_SALES!$A$5:$A$500,0),MATCH(resource!DU$2,COD_SALES!$B$4:$Z$4,0)),"")</f>
        <v>0</v>
      </c>
      <c r="DV275" s="3">
        <f>IFERROR(INDEX(COD_SALES!$B$5:$Z$500,MATCH(resource!$CC275,COD_SALES!$A$5:$A$500,0),MATCH(resource!DV$2,COD_SALES!$B$4:$Z$4,0)),"")</f>
        <v>0</v>
      </c>
      <c r="DW275" s="3">
        <f>IFERROR(INDEX(COD_SALES!$B$5:$Z$500,MATCH(resource!$CC275,COD_SALES!$A$5:$A$500,0),MATCH(resource!DW$2,COD_SALES!$B$4:$Z$4,0)),"")</f>
        <v>23</v>
      </c>
      <c r="DX275" s="3">
        <f>IFERROR(INDEX(COD_SALES!$B$5:$Z$500,MATCH(resource!$CC275,COD_SALES!$A$5:$A$500,0),MATCH(resource!DX$2,COD_SALES!$B$4:$Z$4,0)),"")</f>
        <v>0</v>
      </c>
      <c r="DY275" s="3">
        <f>IFERROR(INDEX(COD_SALES!$B$5:$Z$500,MATCH(resource!$CC275,COD_SALES!$A$5:$A$500,0),MATCH(resource!DY$2,COD_SALES!$B$4:$Z$4,0)),"")</f>
        <v>4</v>
      </c>
      <c r="DZ275" s="3">
        <f>IFERROR(INDEX(COD_SALES!$B$5:$Z$500,MATCH(resource!$CC275,COD_SALES!$A$5:$A$500,0),MATCH(resource!DZ$2,COD_SALES!$B$4:$Z$4,0)),"")</f>
        <v>0</v>
      </c>
      <c r="EA275" s="3">
        <f>IFERROR(INDEX(COD_SALES!$B$5:$Z$500,MATCH(resource!$CC275,COD_SALES!$A$5:$A$500,0),MATCH(resource!EA$2,COD_SALES!$B$4:$Z$4,0)),"")</f>
        <v>6</v>
      </c>
      <c r="EB275" s="3">
        <f t="shared" si="103"/>
        <v>20561.739999999998</v>
      </c>
      <c r="ED275" s="3">
        <f>IFERROR(VLOOKUP($CK275,depot_prod_sales!$B$5:$S$200,3,0),0)</f>
        <v>0</v>
      </c>
      <c r="EE275" s="3">
        <f>IFERROR(VLOOKUP($CK275,depot_prod_sales!$B$5:$S$200,4,0),0)</f>
        <v>0</v>
      </c>
      <c r="EF275" s="3">
        <f>IFERROR(VLOOKUP($CK275,depot_prod_sales!$B$5:$S$200,5,0),0)</f>
        <v>0</v>
      </c>
      <c r="EG275" s="3">
        <f>IFERROR(VLOOKUP($CK275,depot_prod_sales!$B$5:$S$200,6,0),0)</f>
        <v>0</v>
      </c>
      <c r="EH275" s="3">
        <f>IFERROR(VLOOKUP($CK275,depot_prod_sales!$B$5:$S$200,7,0),0)</f>
        <v>0</v>
      </c>
      <c r="EI275" s="3">
        <f>IFERROR(VLOOKUP($CK275,depot_prod_sales!$B$5:$S$200,8,0),0)</f>
        <v>0</v>
      </c>
      <c r="EJ275" s="3">
        <f>IFERROR(VLOOKUP($CK275,depot_prod_sales!$B$5:$S$200,9,0),0)</f>
        <v>0</v>
      </c>
      <c r="EK275" s="3">
        <f>IFERROR(VLOOKUP($CK275,depot_prod_sales!$B$5:$S$200,10,0),0)</f>
        <v>0</v>
      </c>
      <c r="EL275" s="3">
        <f>IFERROR(VLOOKUP($CK275,depot_prod_sales!$B$5:$S$200,11,0),0)</f>
        <v>0</v>
      </c>
      <c r="EM275" s="3">
        <f>IFERROR(VLOOKUP($CK275,depot_prod_sales!$B$5:$S$200,12,0),0)</f>
        <v>0</v>
      </c>
      <c r="EN275" s="3">
        <f>IFERROR(VLOOKUP($CK275,depot_prod_sales!$B$5:$S$200,13,0),0)</f>
        <v>0</v>
      </c>
      <c r="EO275" s="3">
        <f>IFERROR(VLOOKUP($CK275,depot_prod_sales!$B$5:$S$200,14,0),0)</f>
        <v>0</v>
      </c>
      <c r="EP275" s="3">
        <f>IFERROR(VLOOKUP($CK275,depot_prod_sales!$B$5:$S$200,15,0),0)</f>
        <v>0</v>
      </c>
      <c r="EQ275" s="3">
        <f>IFERROR(VLOOKUP($CK275,depot_prod_sales!$B$5:$S$200,16,0),0)</f>
        <v>0</v>
      </c>
      <c r="ER275" s="3">
        <f>IFERROR(VLOOKUP($CK275,depot_prod_sales!$B$5:$S$200,17,0),0)</f>
        <v>0</v>
      </c>
      <c r="ES275" s="3">
        <f>IFERROR(VLOOKUP($CK275,depot_prod_sales!$B$5:$S$200,18,0),0)</f>
        <v>0</v>
      </c>
      <c r="ET275" s="116">
        <f t="shared" si="104"/>
        <v>0</v>
      </c>
      <c r="EU275" s="116">
        <f t="shared" si="105"/>
        <v>0</v>
      </c>
      <c r="EW275" s="3">
        <f>IFERROR(VLOOKUP(CC275,data_pull!$AO$25:$AR$546,2,0),0)</f>
        <v>8</v>
      </c>
      <c r="EX275" s="1">
        <f>IFERROR(VLOOKUP(CC275,data_pull!$AO$25:$AR$546,4,0),0)</f>
        <v>190000</v>
      </c>
    </row>
    <row r="276" spans="13:154" x14ac:dyDescent="0.25"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4" t="str">
        <f>sales_data!B275</f>
        <v>Jahangir Alam</v>
      </c>
      <c r="AR276" s="4" t="str">
        <f>sales_data!C275</f>
        <v>Safiqul Islam</v>
      </c>
      <c r="AS276" s="5" t="str">
        <f t="shared" si="95"/>
        <v/>
      </c>
      <c r="AT276" s="4" t="str">
        <f>sales_data!I275</f>
        <v>Jakirul Islam</v>
      </c>
      <c r="AU276" s="4" t="str">
        <f>sales_data!W275</f>
        <v>Tetulia</v>
      </c>
      <c r="AV276" s="1">
        <f>sales_data!N275</f>
        <v>110339.07</v>
      </c>
      <c r="AW276" s="1">
        <f>sales_data!P275</f>
        <v>30</v>
      </c>
      <c r="AX276" s="3">
        <f ca="1">IFERROR(INDEX(INDIRECT("day_wise_sales_data!$B$2:$BZ$599"),MATCH(resource!$CC276,day_wise_sales_data!$A$2:$A$500,0),MATCH(resource!AX$2,INDIRECT("day_wise_sales_data!$B$1:$BZ$1"),0)),0)</f>
        <v>4838.07</v>
      </c>
      <c r="AY276" s="3">
        <f ca="1">IFERROR(INDEX(INDIRECT("day_wise_sales_data!$B$2:$BZ$599"),MATCH(resource!$CC276,day_wise_sales_data!$A$2:$A$500,0),MATCH(resource!AY$2,INDIRECT("day_wise_sales_data!$B$1:$BZ$1"),0)),0)</f>
        <v>0</v>
      </c>
      <c r="AZ276" s="3">
        <f ca="1">IFERROR(INDEX(INDIRECT("day_wise_sales_data!$B$2:$BZ$599"),MATCH(resource!$CC276,day_wise_sales_data!$A$2:$A$500,0),MATCH(resource!AZ$2,INDIRECT("day_wise_sales_data!$B$1:$BZ$1"),0)),0)</f>
        <v>5358.03</v>
      </c>
      <c r="BA276" s="3">
        <f ca="1">IFERROR(INDEX(INDIRECT("day_wise_sales_data!$B$2:$BZ$599"),MATCH(resource!$CC276,day_wise_sales_data!$A$2:$A$500,0),MATCH(resource!BA$2,INDIRECT("day_wise_sales_data!$B$1:$BZ$1"),0)),0)</f>
        <v>0</v>
      </c>
      <c r="BB276" s="3">
        <f ca="1">IFERROR(INDEX(INDIRECT("day_wise_sales_data!$B$2:$BZ$599"),MATCH(resource!$CC276,day_wise_sales_data!$A$2:$A$500,0),MATCH(resource!BB$2,INDIRECT("day_wise_sales_data!$B$1:$BZ$1"),0)),0)</f>
        <v>2950.08</v>
      </c>
      <c r="BC276" s="3">
        <f ca="1">IFERROR(INDEX(INDIRECT("day_wise_sales_data!$B$2:$BZ$599"),MATCH(resource!$CC276,day_wise_sales_data!$A$2:$A$500,0),MATCH(resource!BC$2,INDIRECT("day_wise_sales_data!$B$1:$BZ$1"),0)),0)</f>
        <v>0</v>
      </c>
      <c r="BD276" s="3">
        <f ca="1">IFERROR(INDEX(INDIRECT("day_wise_sales_data!$B$2:$BZ$599"),MATCH(resource!$CC276,day_wise_sales_data!$A$2:$A$500,0),MATCH(resource!BD$2,INDIRECT("day_wise_sales_data!$B$1:$BZ$1"),0)),0)</f>
        <v>2977.62</v>
      </c>
      <c r="BE276" s="3">
        <f ca="1">IFERROR(INDEX(INDIRECT("day_wise_sales_data!$B$2:$BZ$599"),MATCH(resource!$CC276,day_wise_sales_data!$A$2:$A$500,0),MATCH(resource!BE$2,INDIRECT("day_wise_sales_data!$B$1:$BZ$1"),0)),0)</f>
        <v>4578.8900000000003</v>
      </c>
      <c r="BF276" s="3">
        <f ca="1">IFERROR(INDEX(INDIRECT("day_wise_sales_data!$B$2:$BZ$599"),MATCH(resource!$CC276,day_wise_sales_data!$A$2:$A$500,0),MATCH(resource!BF$2,INDIRECT("day_wise_sales_data!$B$1:$BZ$1"),0)),0)</f>
        <v>0</v>
      </c>
      <c r="BG276" s="3">
        <f ca="1">IFERROR(INDEX(INDIRECT("day_wise_sales_data!$B$2:$BZ$599"),MATCH(resource!$CC276,day_wise_sales_data!$A$2:$A$500,0),MATCH(resource!BG$2,INDIRECT("day_wise_sales_data!$B$1:$BZ$1"),0)),0)</f>
        <v>0</v>
      </c>
      <c r="BH276" s="3">
        <f ca="1">IFERROR(INDEX(INDIRECT("day_wise_sales_data!$B$2:$BZ$599"),MATCH(resource!$CC276,day_wise_sales_data!$A$2:$A$500,0),MATCH(resource!BH$2,INDIRECT("day_wise_sales_data!$B$1:$BZ$1"),0)),0)</f>
        <v>5549.67</v>
      </c>
      <c r="BI276" s="3">
        <f ca="1">IFERROR(INDEX(INDIRECT("day_wise_sales_data!$B$2:$BZ$599"),MATCH(resource!$CC276,day_wise_sales_data!$A$2:$A$500,0),MATCH(resource!BI$2,INDIRECT("day_wise_sales_data!$B$1:$BZ$1"),0)),0)</f>
        <v>0</v>
      </c>
      <c r="BJ276" s="3">
        <f ca="1">IFERROR(INDEX(INDIRECT("day_wise_sales_data!$B$2:$BZ$599"),MATCH(resource!$CC276,day_wise_sales_data!$A$2:$A$500,0),MATCH(resource!BJ$2,INDIRECT("day_wise_sales_data!$B$1:$BZ$1"),0)),0)</f>
        <v>0</v>
      </c>
      <c r="BK276" s="3">
        <f ca="1">IFERROR(INDEX(INDIRECT("day_wise_sales_data!$B$2:$BZ$599"),MATCH(resource!$CC276,day_wise_sales_data!$A$2:$A$500,0),MATCH(resource!BK$2,INDIRECT("day_wise_sales_data!$B$1:$BZ$1"),0)),0)</f>
        <v>14133.01</v>
      </c>
      <c r="BL276" s="3">
        <f ca="1">IFERROR(INDEX(INDIRECT("day_wise_sales_data!$B$2:$BZ$599"),MATCH(resource!$CC276,day_wise_sales_data!$A$2:$A$500,0),MATCH(resource!BL$2,INDIRECT("day_wise_sales_data!$B$1:$BZ$1"),0)),0)</f>
        <v>0</v>
      </c>
      <c r="BM276" s="3">
        <f ca="1">IFERROR(INDEX(INDIRECT("day_wise_sales_data!$B$2:$BZ$599"),MATCH(resource!$CC276,day_wise_sales_data!$A$2:$A$500,0),MATCH(resource!BM$2,INDIRECT("day_wise_sales_data!$B$1:$BZ$1"),0)),0)</f>
        <v>0</v>
      </c>
      <c r="BN276" s="3">
        <f ca="1">IFERROR(INDEX(INDIRECT("day_wise_sales_data!$B$2:$BZ$599"),MATCH(resource!$CC276,day_wise_sales_data!$A$2:$A$500,0),MATCH(resource!BN$2,INDIRECT("day_wise_sales_data!$B$1:$BZ$1"),0)),0)</f>
        <v>880.03</v>
      </c>
      <c r="BO276" s="3">
        <f ca="1">IFERROR(INDEX(INDIRECT("day_wise_sales_data!$B$2:$BZ$599"),MATCH(resource!$CC276,day_wise_sales_data!$A$2:$A$500,0),MATCH(resource!BO$2,INDIRECT("day_wise_sales_data!$B$1:$BZ$1"),0)),0)</f>
        <v>7243.4</v>
      </c>
      <c r="BP276" s="3">
        <f ca="1">IFERROR(INDEX(INDIRECT("day_wise_sales_data!$B$2:$BZ$599"),MATCH(resource!$CC276,day_wise_sales_data!$A$2:$A$500,0),MATCH(resource!BP$2,INDIRECT("day_wise_sales_data!$B$1:$BZ$1"),0)),0)</f>
        <v>0</v>
      </c>
      <c r="BQ276" s="3">
        <f ca="1">IFERROR(INDEX(INDIRECT("day_wise_sales_data!$B$2:$BZ$599"),MATCH(resource!$CC276,day_wise_sales_data!$A$2:$A$500,0),MATCH(resource!BQ$2,INDIRECT("day_wise_sales_data!$B$1:$BZ$1"),0)),0)</f>
        <v>0</v>
      </c>
      <c r="BR276" s="3">
        <f ca="1">IFERROR(INDEX(INDIRECT("day_wise_sales_data!$B$2:$BZ$599"),MATCH(resource!$CC276,day_wise_sales_data!$A$2:$A$500,0),MATCH(resource!BR$2,INDIRECT("day_wise_sales_data!$B$1:$BZ$1"),0)),0)</f>
        <v>4369.0600000000004</v>
      </c>
      <c r="BS276" s="3">
        <f ca="1">IFERROR(INDEX(INDIRECT("day_wise_sales_data!$B$2:$BZ$599"),MATCH(resource!$CC276,day_wise_sales_data!$A$2:$A$500,0),MATCH(resource!BS$2,INDIRECT("day_wise_sales_data!$B$1:$BZ$1"),0)),0)</f>
        <v>0</v>
      </c>
      <c r="BT276" s="3">
        <f ca="1">IFERROR(INDEX(INDIRECT("day_wise_sales_data!$B$2:$BZ$599"),MATCH(resource!$CC276,day_wise_sales_data!$A$2:$A$500,0),MATCH(resource!BT$2,INDIRECT("day_wise_sales_data!$B$1:$BZ$1"),0)),0)</f>
        <v>5713.98</v>
      </c>
      <c r="BU276" s="3">
        <f ca="1">IFERROR(INDEX(INDIRECT("day_wise_sales_data!$B$2:$BZ$599"),MATCH(resource!$CC276,day_wise_sales_data!$A$2:$A$500,0),MATCH(resource!BU$2,INDIRECT("day_wise_sales_data!$B$1:$BZ$1"),0)),0)</f>
        <v>15782.62</v>
      </c>
      <c r="BV276" s="3">
        <f ca="1">IFERROR(INDEX(INDIRECT("day_wise_sales_data!$B$2:$BZ$599"),MATCH(resource!$CC276,day_wise_sales_data!$A$2:$A$500,0),MATCH(resource!BV$2,INDIRECT("day_wise_sales_data!$B$1:$BZ$1"),0)),0)</f>
        <v>24250.9</v>
      </c>
      <c r="BW276" s="3">
        <f ca="1">IFERROR(INDEX(INDIRECT("day_wise_sales_data!$B$2:$BZ$599"),MATCH(resource!$CC276,day_wise_sales_data!$A$2:$A$500,0),MATCH(resource!BW$2,INDIRECT("day_wise_sales_data!$B$1:$BZ$1"),0)),0)</f>
        <v>0</v>
      </c>
      <c r="BX276" s="3">
        <f ca="1">IFERROR(INDEX(INDIRECT("day_wise_sales_data!$B$2:$BZ$599"),MATCH(resource!$CC276,day_wise_sales_data!$A$2:$A$500,0),MATCH(resource!BX$2,INDIRECT("day_wise_sales_data!$B$1:$BZ$1"),0)),0)</f>
        <v>0</v>
      </c>
      <c r="BY276" s="3">
        <f ca="1">IFERROR(INDEX(INDIRECT("day_wise_sales_data!$B$2:$BZ$599"),MATCH(resource!$CC276,day_wise_sales_data!$A$2:$A$500,0),MATCH(resource!BY$2,INDIRECT("day_wise_sales_data!$B$1:$BZ$1"),0)),0)</f>
        <v>0</v>
      </c>
      <c r="BZ276" s="3">
        <f ca="1">IFERROR(INDEX(INDIRECT("day_wise_sales_data!$B$2:$BZ$599"),MATCH(resource!$CC276,day_wise_sales_data!$A$2:$A$500,0),MATCH(resource!BZ$2,INDIRECT("day_wise_sales_data!$B$1:$BZ$1"),0)),0)</f>
        <v>11713.71</v>
      </c>
      <c r="CA276" s="3" t="str">
        <f ca="1">IFERROR(INDEX(INDIRECT("day_wise_sales_data!$B$2:$BZ$599"),MATCH(resource!$CC276,day_wise_sales_data!$A$2:$A$500,0),MATCH(resource!CA$2,INDIRECT("day_wise_sales_data!$B$1:$BZ$1"),0)),0)</f>
        <v>dd</v>
      </c>
      <c r="CC276" s="4" t="str">
        <f>sales_data!H275</f>
        <v>DNJ112012</v>
      </c>
      <c r="CD276" s="1">
        <v>274</v>
      </c>
      <c r="CE276" s="1" t="str">
        <f>IF(AQ276=report!$AQ$3,resource!CD276,"")</f>
        <v/>
      </c>
      <c r="CF276" s="5" t="str">
        <f>IFERROR(SMALL($CE$3:$CE$1001,ROWS($CE$3:CE276)),"")</f>
        <v/>
      </c>
      <c r="CH276">
        <f>IFERROR(VLOOKUP($CC276,data_pull!$E$22:$G$700,2,0),0)</f>
        <v>110339.07</v>
      </c>
      <c r="CI276" s="1">
        <f t="shared" si="97"/>
        <v>133</v>
      </c>
      <c r="CJ276" s="1">
        <f t="shared" si="96"/>
        <v>0</v>
      </c>
      <c r="CK276" s="1" t="s">
        <v>1602</v>
      </c>
      <c r="CL276" s="1">
        <f t="shared" si="98"/>
        <v>111</v>
      </c>
      <c r="CM276" s="1" t="str">
        <f>IFERROR(VLOOKUP($CK276,stock_data!$B$3:$W$612,2,0),0)</f>
        <v>OFPAIN-60 INJECTION</v>
      </c>
      <c r="CN276" s="1" t="str">
        <f>IFERROR(VLOOKUP($CK276,stock_data!$B$3:$W$612,4,0),0)</f>
        <v>1Amp</v>
      </c>
      <c r="CO276" s="1">
        <f>IFERROR(VLOOKUP($CK276,stock_data!$B$3:$W$612,5,0),0)</f>
        <v>83.9</v>
      </c>
      <c r="CP276" s="3">
        <f t="shared" si="99"/>
        <v>0</v>
      </c>
      <c r="CQ276" s="3">
        <f t="shared" si="100"/>
        <v>0</v>
      </c>
      <c r="CR276" s="1">
        <f>IFERROR(VLOOKUP($CK276,stock_data!$B$3:$W$612,6,0),0)</f>
        <v>0</v>
      </c>
      <c r="CS276" s="1">
        <f>IFERROR(VLOOKUP($CK276,stock_data!$B$3:$W$612,7,0),0)</f>
        <v>0</v>
      </c>
      <c r="CT276" s="1">
        <f>IFERROR(VLOOKUP($CK276,stock_data!$B$3:$W$612,8,0),0)</f>
        <v>0</v>
      </c>
      <c r="CU276" s="1">
        <f>IFERROR(VLOOKUP($CK276,stock_data!$B$3:$W$612,9,0),0)</f>
        <v>0</v>
      </c>
      <c r="CV276" s="1">
        <f>IFERROR(VLOOKUP($CK276,stock_data!$B$3:$W$612,10,0),0)</f>
        <v>0</v>
      </c>
      <c r="CW276" s="1">
        <f>IFERROR(VLOOKUP($CK276,stock_data!$B$3:$W$612,11,0),0)</f>
        <v>0</v>
      </c>
      <c r="CX276" s="1">
        <f>IFERROR(VLOOKUP($CK276,stock_data!$B$3:$W$612,12,0),0)</f>
        <v>0</v>
      </c>
      <c r="CY276" s="1">
        <f>IFERROR(VLOOKUP($CK276,stock_data!$B$3:$W$612,13,0),0)</f>
        <v>0</v>
      </c>
      <c r="CZ276" s="1">
        <f>IFERROR(VLOOKUP($CK276,stock_data!$B$3:$W$612,14,0),0)</f>
        <v>0</v>
      </c>
      <c r="DA276" s="1">
        <f>IFERROR(VLOOKUP($CK276,stock_data!$B$3:$W$612,15,0),0)</f>
        <v>0</v>
      </c>
      <c r="DB276" s="1">
        <f>IFERROR(VLOOKUP($CK276,stock_data!$B$3:$W$612,16,0),0)</f>
        <v>0</v>
      </c>
      <c r="DC276" s="1">
        <f>IFERROR(VLOOKUP($CK276,stock_data!$B$3:$W$612,17,0),0)</f>
        <v>0</v>
      </c>
      <c r="DD276" s="1">
        <f>IFERROR(VLOOKUP($CK276,stock_data!$B$3:$W$612,18,0),0)</f>
        <v>0</v>
      </c>
      <c r="DE276" s="1">
        <f>IFERROR(VLOOKUP($CK276,stock_data!$B$3:$W$612,19,0),0)</f>
        <v>0</v>
      </c>
      <c r="DF276" s="1">
        <f>IFERROR(VLOOKUP($CK276,stock_data!$B$3:$W$612,20,0),0)</f>
        <v>0</v>
      </c>
      <c r="DG276" s="1">
        <f>IFERROR(VLOOKUP($CK276,stock_data!$B$3:$W$612,21,0),0)</f>
        <v>0</v>
      </c>
      <c r="DH276" s="1">
        <f>IFERROR(VLOOKUP($CK276,stock_data!$B$3:$W$612,22,0),0)</f>
        <v>3</v>
      </c>
      <c r="DI276" s="1">
        <f t="shared" si="101"/>
        <v>3</v>
      </c>
      <c r="DJ276" s="1">
        <f t="shared" si="102"/>
        <v>251.70000000000002</v>
      </c>
      <c r="DK276" s="3">
        <f>IFERROR(INDEX(COD_SALES!$B$5:$Z$500,MATCH(resource!$CC276,COD_SALES!$A$5:$A$500,0),MATCH(resource!DK$2,COD_SALES!$B$4:$Z$4,0)),"")</f>
        <v>0</v>
      </c>
      <c r="DL276" s="3">
        <f>IFERROR(INDEX(COD_SALES!$B$5:$Z$500,MATCH(resource!$CC276,COD_SALES!$A$5:$A$500,0),MATCH(resource!DL$2,COD_SALES!$B$4:$Z$4,0)),"")</f>
        <v>0</v>
      </c>
      <c r="DM276" s="3">
        <f>IFERROR(INDEX(COD_SALES!$B$5:$Z$500,MATCH(resource!$CC276,COD_SALES!$A$5:$A$500,0),MATCH(resource!DM$2,COD_SALES!$B$4:$Z$4,0)),"")</f>
        <v>3</v>
      </c>
      <c r="DN276" s="3" t="str">
        <f>IFERROR(INDEX(COD_SALES!$B$5:$Z$500,MATCH(resource!$CC276,COD_SALES!$A$5:$A$500,0),MATCH(resource!DN$2,COD_SALES!$B$4:$Z$4,0)),"")</f>
        <v/>
      </c>
      <c r="DO276" s="3">
        <f>IFERROR(INDEX(COD_SALES!$B$5:$Z$500,MATCH(resource!$CC276,COD_SALES!$A$5:$A$500,0),MATCH(resource!DO$2,COD_SALES!$B$4:$Z$4,0)),"")</f>
        <v>0</v>
      </c>
      <c r="DP276" s="3">
        <f>IFERROR(INDEX(COD_SALES!$B$5:$Z$500,MATCH(resource!$CC276,COD_SALES!$A$5:$A$500,0),MATCH(resource!DP$2,COD_SALES!$B$4:$Z$4,0)),"")</f>
        <v>0</v>
      </c>
      <c r="DQ276" s="3" t="str">
        <f>IFERROR(INDEX(COD_SALES!$B$5:$Z$500,MATCH(resource!$CC276,COD_SALES!$A$5:$A$500,0),MATCH(resource!DQ$2,COD_SALES!$B$4:$Z$4,0)),"")</f>
        <v/>
      </c>
      <c r="DR276" s="3">
        <f>IFERROR(INDEX(COD_SALES!$B$5:$Z$500,MATCH(resource!$CC276,COD_SALES!$A$5:$A$500,0),MATCH(resource!DR$2,COD_SALES!$B$4:$Z$4,0)),"")</f>
        <v>10</v>
      </c>
      <c r="DS276" s="3">
        <f>IFERROR(INDEX(COD_SALES!$B$5:$Z$500,MATCH(resource!$CC276,COD_SALES!$A$5:$A$500,0),MATCH(resource!DS$2,COD_SALES!$B$4:$Z$4,0)),"")</f>
        <v>18</v>
      </c>
      <c r="DT276" s="3">
        <f>IFERROR(INDEX(COD_SALES!$B$5:$Z$500,MATCH(resource!$CC276,COD_SALES!$A$5:$A$500,0),MATCH(resource!DT$2,COD_SALES!$B$4:$Z$4,0)),"")</f>
        <v>2</v>
      </c>
      <c r="DU276" s="3">
        <f>IFERROR(INDEX(COD_SALES!$B$5:$Z$500,MATCH(resource!$CC276,COD_SALES!$A$5:$A$500,0),MATCH(resource!DU$2,COD_SALES!$B$4:$Z$4,0)),"")</f>
        <v>5</v>
      </c>
      <c r="DV276" s="3">
        <f>IFERROR(INDEX(COD_SALES!$B$5:$Z$500,MATCH(resource!$CC276,COD_SALES!$A$5:$A$500,0),MATCH(resource!DV$2,COD_SALES!$B$4:$Z$4,0)),"")</f>
        <v>0</v>
      </c>
      <c r="DW276" s="3">
        <f>IFERROR(INDEX(COD_SALES!$B$5:$Z$500,MATCH(resource!$CC276,COD_SALES!$A$5:$A$500,0),MATCH(resource!DW$2,COD_SALES!$B$4:$Z$4,0)),"")</f>
        <v>30</v>
      </c>
      <c r="DX276" s="3">
        <f>IFERROR(INDEX(COD_SALES!$B$5:$Z$500,MATCH(resource!$CC276,COD_SALES!$A$5:$A$500,0),MATCH(resource!DX$2,COD_SALES!$B$4:$Z$4,0)),"")</f>
        <v>15</v>
      </c>
      <c r="DY276" s="3">
        <f>IFERROR(INDEX(COD_SALES!$B$5:$Z$500,MATCH(resource!$CC276,COD_SALES!$A$5:$A$500,0),MATCH(resource!DY$2,COD_SALES!$B$4:$Z$4,0)),"")</f>
        <v>0</v>
      </c>
      <c r="DZ276" s="3">
        <f>IFERROR(INDEX(COD_SALES!$B$5:$Z$500,MATCH(resource!$CC276,COD_SALES!$A$5:$A$500,0),MATCH(resource!DZ$2,COD_SALES!$B$4:$Z$4,0)),"")</f>
        <v>4</v>
      </c>
      <c r="EA276" s="3">
        <f>IFERROR(INDEX(COD_SALES!$B$5:$Z$500,MATCH(resource!$CC276,COD_SALES!$A$5:$A$500,0),MATCH(resource!EA$2,COD_SALES!$B$4:$Z$4,0)),"")</f>
        <v>4</v>
      </c>
      <c r="EB276" s="3">
        <f t="shared" si="103"/>
        <v>26319.57</v>
      </c>
      <c r="ED276" s="3">
        <f>IFERROR(VLOOKUP($CK276,depot_prod_sales!$B$5:$S$200,3,0),0)</f>
        <v>0</v>
      </c>
      <c r="EE276" s="3">
        <f>IFERROR(VLOOKUP($CK276,depot_prod_sales!$B$5:$S$200,4,0),0)</f>
        <v>0</v>
      </c>
      <c r="EF276" s="3">
        <f>IFERROR(VLOOKUP($CK276,depot_prod_sales!$B$5:$S$200,5,0),0)</f>
        <v>0</v>
      </c>
      <c r="EG276" s="3">
        <f>IFERROR(VLOOKUP($CK276,depot_prod_sales!$B$5:$S$200,6,0),0)</f>
        <v>0</v>
      </c>
      <c r="EH276" s="3">
        <f>IFERROR(VLOOKUP($CK276,depot_prod_sales!$B$5:$S$200,7,0),0)</f>
        <v>0</v>
      </c>
      <c r="EI276" s="3">
        <f>IFERROR(VLOOKUP($CK276,depot_prod_sales!$B$5:$S$200,8,0),0)</f>
        <v>0</v>
      </c>
      <c r="EJ276" s="3">
        <f>IFERROR(VLOOKUP($CK276,depot_prod_sales!$B$5:$S$200,9,0),0)</f>
        <v>0</v>
      </c>
      <c r="EK276" s="3">
        <f>IFERROR(VLOOKUP($CK276,depot_prod_sales!$B$5:$S$200,10,0),0)</f>
        <v>0</v>
      </c>
      <c r="EL276" s="3">
        <f>IFERROR(VLOOKUP($CK276,depot_prod_sales!$B$5:$S$200,11,0),0)</f>
        <v>0</v>
      </c>
      <c r="EM276" s="3">
        <f>IFERROR(VLOOKUP($CK276,depot_prod_sales!$B$5:$S$200,12,0),0)</f>
        <v>0</v>
      </c>
      <c r="EN276" s="3">
        <f>IFERROR(VLOOKUP($CK276,depot_prod_sales!$B$5:$S$200,13,0),0)</f>
        <v>0</v>
      </c>
      <c r="EO276" s="3">
        <f>IFERROR(VLOOKUP($CK276,depot_prod_sales!$B$5:$S$200,14,0),0)</f>
        <v>0</v>
      </c>
      <c r="EP276" s="3">
        <f>IFERROR(VLOOKUP($CK276,depot_prod_sales!$B$5:$S$200,15,0),0)</f>
        <v>0</v>
      </c>
      <c r="EQ276" s="3">
        <f>IFERROR(VLOOKUP($CK276,depot_prod_sales!$B$5:$S$200,16,0),0)</f>
        <v>0</v>
      </c>
      <c r="ER276" s="3">
        <f>IFERROR(VLOOKUP($CK276,depot_prod_sales!$B$5:$S$200,17,0),0)</f>
        <v>0</v>
      </c>
      <c r="ES276" s="3">
        <f>IFERROR(VLOOKUP($CK276,depot_prod_sales!$B$5:$S$200,18,0),0)</f>
        <v>0</v>
      </c>
      <c r="ET276" s="116">
        <f t="shared" si="104"/>
        <v>0</v>
      </c>
      <c r="EU276" s="116">
        <f t="shared" si="105"/>
        <v>0</v>
      </c>
      <c r="EW276" s="3">
        <f>IFERROR(VLOOKUP(CC276,data_pull!$AO$25:$AR$546,2,0),0)</f>
        <v>11</v>
      </c>
      <c r="EX276" s="1">
        <f>IFERROR(VLOOKUP(CC276,data_pull!$AO$25:$AR$546,4,0),0)</f>
        <v>190000</v>
      </c>
    </row>
    <row r="277" spans="13:154" x14ac:dyDescent="0.25"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4" t="str">
        <f>sales_data!B276</f>
        <v>Jahangir Alam</v>
      </c>
      <c r="AR277" s="4" t="str">
        <f>sales_data!C276</f>
        <v>Safiqul Islam</v>
      </c>
      <c r="AS277" s="5" t="str">
        <f t="shared" si="95"/>
        <v/>
      </c>
      <c r="AT277" s="4" t="str">
        <f>sales_data!I276</f>
        <v>Jyotish Chandra Roy</v>
      </c>
      <c r="AU277" s="4" t="str">
        <f>sales_data!W276</f>
        <v>Atowari</v>
      </c>
      <c r="AV277" s="1">
        <f>sales_data!N276</f>
        <v>80756.98</v>
      </c>
      <c r="AW277" s="1">
        <f>sales_data!P276</f>
        <v>16</v>
      </c>
      <c r="AX277" s="3">
        <f ca="1">IFERROR(INDEX(INDIRECT("day_wise_sales_data!$B$2:$BZ$599"),MATCH(resource!$CC277,day_wise_sales_data!$A$2:$A$500,0),MATCH(resource!AX$2,INDIRECT("day_wise_sales_data!$B$1:$BZ$1"),0)),0)</f>
        <v>3335.99</v>
      </c>
      <c r="AY277" s="3">
        <f ca="1">IFERROR(INDEX(INDIRECT("day_wise_sales_data!$B$2:$BZ$599"),MATCH(resource!$CC277,day_wise_sales_data!$A$2:$A$500,0),MATCH(resource!AY$2,INDIRECT("day_wise_sales_data!$B$1:$BZ$1"),0)),0)</f>
        <v>0</v>
      </c>
      <c r="AZ277" s="3">
        <f ca="1">IFERROR(INDEX(INDIRECT("day_wise_sales_data!$B$2:$BZ$599"),MATCH(resource!$CC277,day_wise_sales_data!$A$2:$A$500,0),MATCH(resource!AZ$2,INDIRECT("day_wise_sales_data!$B$1:$BZ$1"),0)),0)</f>
        <v>15242.32</v>
      </c>
      <c r="BA277" s="3">
        <f ca="1">IFERROR(INDEX(INDIRECT("day_wise_sales_data!$B$2:$BZ$599"),MATCH(resource!$CC277,day_wise_sales_data!$A$2:$A$500,0),MATCH(resource!BA$2,INDIRECT("day_wise_sales_data!$B$1:$BZ$1"),0)),0)</f>
        <v>0</v>
      </c>
      <c r="BB277" s="3">
        <f ca="1">IFERROR(INDEX(INDIRECT("day_wise_sales_data!$B$2:$BZ$599"),MATCH(resource!$CC277,day_wise_sales_data!$A$2:$A$500,0),MATCH(resource!BB$2,INDIRECT("day_wise_sales_data!$B$1:$BZ$1"),0)),0)</f>
        <v>0</v>
      </c>
      <c r="BC277" s="3">
        <f ca="1">IFERROR(INDEX(INDIRECT("day_wise_sales_data!$B$2:$BZ$599"),MATCH(resource!$CC277,day_wise_sales_data!$A$2:$A$500,0),MATCH(resource!BC$2,INDIRECT("day_wise_sales_data!$B$1:$BZ$1"),0)),0)</f>
        <v>331.35</v>
      </c>
      <c r="BD277" s="3">
        <f ca="1">IFERROR(INDEX(INDIRECT("day_wise_sales_data!$B$2:$BZ$599"),MATCH(resource!$CC277,day_wise_sales_data!$A$2:$A$500,0),MATCH(resource!BD$2,INDIRECT("day_wise_sales_data!$B$1:$BZ$1"),0)),0)</f>
        <v>530.14</v>
      </c>
      <c r="BE277" s="3">
        <f ca="1">IFERROR(INDEX(INDIRECT("day_wise_sales_data!$B$2:$BZ$599"),MATCH(resource!$CC277,day_wise_sales_data!$A$2:$A$500,0),MATCH(resource!BE$2,INDIRECT("day_wise_sales_data!$B$1:$BZ$1"),0)),0)</f>
        <v>1765.34</v>
      </c>
      <c r="BF277" s="3">
        <f ca="1">IFERROR(INDEX(INDIRECT("day_wise_sales_data!$B$2:$BZ$599"),MATCH(resource!$CC277,day_wise_sales_data!$A$2:$A$500,0),MATCH(resource!BF$2,INDIRECT("day_wise_sales_data!$B$1:$BZ$1"),0)),0)</f>
        <v>3354.16</v>
      </c>
      <c r="BG277" s="3">
        <f ca="1">IFERROR(INDEX(INDIRECT("day_wise_sales_data!$B$2:$BZ$599"),MATCH(resource!$CC277,day_wise_sales_data!$A$2:$A$500,0),MATCH(resource!BG$2,INDIRECT("day_wise_sales_data!$B$1:$BZ$1"),0)),0)</f>
        <v>0</v>
      </c>
      <c r="BH277" s="3">
        <f ca="1">IFERROR(INDEX(INDIRECT("day_wise_sales_data!$B$2:$BZ$599"),MATCH(resource!$CC277,day_wise_sales_data!$A$2:$A$500,0),MATCH(resource!BH$2,INDIRECT("day_wise_sales_data!$B$1:$BZ$1"),0)),0)</f>
        <v>247.13</v>
      </c>
      <c r="BI277" s="3">
        <f ca="1">IFERROR(INDEX(INDIRECT("day_wise_sales_data!$B$2:$BZ$599"),MATCH(resource!$CC277,day_wise_sales_data!$A$2:$A$500,0),MATCH(resource!BI$2,INDIRECT("day_wise_sales_data!$B$1:$BZ$1"),0)),0)</f>
        <v>0</v>
      </c>
      <c r="BJ277" s="3">
        <f ca="1">IFERROR(INDEX(INDIRECT("day_wise_sales_data!$B$2:$BZ$599"),MATCH(resource!$CC277,day_wise_sales_data!$A$2:$A$500,0),MATCH(resource!BJ$2,INDIRECT("day_wise_sales_data!$B$1:$BZ$1"),0)),0)</f>
        <v>0</v>
      </c>
      <c r="BK277" s="3">
        <f ca="1">IFERROR(INDEX(INDIRECT("day_wise_sales_data!$B$2:$BZ$599"),MATCH(resource!$CC277,day_wise_sales_data!$A$2:$A$500,0),MATCH(resource!BK$2,INDIRECT("day_wise_sales_data!$B$1:$BZ$1"),0)),0)</f>
        <v>2340.98</v>
      </c>
      <c r="BL277" s="3">
        <f ca="1">IFERROR(INDEX(INDIRECT("day_wise_sales_data!$B$2:$BZ$599"),MATCH(resource!$CC277,day_wise_sales_data!$A$2:$A$500,0),MATCH(resource!BL$2,INDIRECT("day_wise_sales_data!$B$1:$BZ$1"),0)),0)</f>
        <v>5800.56</v>
      </c>
      <c r="BM277" s="3">
        <f ca="1">IFERROR(INDEX(INDIRECT("day_wise_sales_data!$B$2:$BZ$599"),MATCH(resource!$CC277,day_wise_sales_data!$A$2:$A$500,0),MATCH(resource!BM$2,INDIRECT("day_wise_sales_data!$B$1:$BZ$1"),0)),0)</f>
        <v>0</v>
      </c>
      <c r="BN277" s="3">
        <f ca="1">IFERROR(INDEX(INDIRECT("day_wise_sales_data!$B$2:$BZ$599"),MATCH(resource!$CC277,day_wise_sales_data!$A$2:$A$500,0),MATCH(resource!BN$2,INDIRECT("day_wise_sales_data!$B$1:$BZ$1"),0)),0)</f>
        <v>563.19000000000005</v>
      </c>
      <c r="BO277" s="3">
        <f ca="1">IFERROR(INDEX(INDIRECT("day_wise_sales_data!$B$2:$BZ$599"),MATCH(resource!$CC277,day_wise_sales_data!$A$2:$A$500,0),MATCH(resource!BO$2,INDIRECT("day_wise_sales_data!$B$1:$BZ$1"),0)),0)</f>
        <v>2190.4</v>
      </c>
      <c r="BP277" s="3">
        <f ca="1">IFERROR(INDEX(INDIRECT("day_wise_sales_data!$B$2:$BZ$599"),MATCH(resource!$CC277,day_wise_sales_data!$A$2:$A$500,0),MATCH(resource!BP$2,INDIRECT("day_wise_sales_data!$B$1:$BZ$1"),0)),0)</f>
        <v>0</v>
      </c>
      <c r="BQ277" s="3">
        <f ca="1">IFERROR(INDEX(INDIRECT("day_wise_sales_data!$B$2:$BZ$599"),MATCH(resource!$CC277,day_wise_sales_data!$A$2:$A$500,0),MATCH(resource!BQ$2,INDIRECT("day_wise_sales_data!$B$1:$BZ$1"),0)),0)</f>
        <v>0</v>
      </c>
      <c r="BR277" s="3">
        <f ca="1">IFERROR(INDEX(INDIRECT("day_wise_sales_data!$B$2:$BZ$599"),MATCH(resource!$CC277,day_wise_sales_data!$A$2:$A$500,0),MATCH(resource!BR$2,INDIRECT("day_wise_sales_data!$B$1:$BZ$1"),0)),0)</f>
        <v>12397.54</v>
      </c>
      <c r="BS277" s="3">
        <f ca="1">IFERROR(INDEX(INDIRECT("day_wise_sales_data!$B$2:$BZ$599"),MATCH(resource!$CC277,day_wise_sales_data!$A$2:$A$500,0),MATCH(resource!BS$2,INDIRECT("day_wise_sales_data!$B$1:$BZ$1"),0)),0)</f>
        <v>0</v>
      </c>
      <c r="BT277" s="3">
        <f ca="1">IFERROR(INDEX(INDIRECT("day_wise_sales_data!$B$2:$BZ$599"),MATCH(resource!$CC277,day_wise_sales_data!$A$2:$A$500,0),MATCH(resource!BT$2,INDIRECT("day_wise_sales_data!$B$1:$BZ$1"),0)),0)</f>
        <v>0</v>
      </c>
      <c r="BU277" s="3">
        <f ca="1">IFERROR(INDEX(INDIRECT("day_wise_sales_data!$B$2:$BZ$599"),MATCH(resource!$CC277,day_wise_sales_data!$A$2:$A$500,0),MATCH(resource!BU$2,INDIRECT("day_wise_sales_data!$B$1:$BZ$1"),0)),0)</f>
        <v>20545.490000000002</v>
      </c>
      <c r="BV277" s="3">
        <f ca="1">IFERROR(INDEX(INDIRECT("day_wise_sales_data!$B$2:$BZ$599"),MATCH(resource!$CC277,day_wise_sales_data!$A$2:$A$500,0),MATCH(resource!BV$2,INDIRECT("day_wise_sales_data!$B$1:$BZ$1"),0)),0)</f>
        <v>0</v>
      </c>
      <c r="BW277" s="3">
        <f ca="1">IFERROR(INDEX(INDIRECT("day_wise_sales_data!$B$2:$BZ$599"),MATCH(resource!$CC277,day_wise_sales_data!$A$2:$A$500,0),MATCH(resource!BW$2,INDIRECT("day_wise_sales_data!$B$1:$BZ$1"),0)),0)</f>
        <v>2878.6</v>
      </c>
      <c r="BX277" s="3">
        <f ca="1">IFERROR(INDEX(INDIRECT("day_wise_sales_data!$B$2:$BZ$599"),MATCH(resource!$CC277,day_wise_sales_data!$A$2:$A$500,0),MATCH(resource!BX$2,INDIRECT("day_wise_sales_data!$B$1:$BZ$1"),0)),0)</f>
        <v>0</v>
      </c>
      <c r="BY277" s="3">
        <f ca="1">IFERROR(INDEX(INDIRECT("day_wise_sales_data!$B$2:$BZ$599"),MATCH(resource!$CC277,day_wise_sales_data!$A$2:$A$500,0),MATCH(resource!BY$2,INDIRECT("day_wise_sales_data!$B$1:$BZ$1"),0)),0)</f>
        <v>0</v>
      </c>
      <c r="BZ277" s="3">
        <f ca="1">IFERROR(INDEX(INDIRECT("day_wise_sales_data!$B$2:$BZ$599"),MATCH(resource!$CC277,day_wise_sales_data!$A$2:$A$500,0),MATCH(resource!BZ$2,INDIRECT("day_wise_sales_data!$B$1:$BZ$1"),0)),0)</f>
        <v>9233.7900000000009</v>
      </c>
      <c r="CA277" s="3" t="str">
        <f ca="1">IFERROR(INDEX(INDIRECT("day_wise_sales_data!$B$2:$BZ$599"),MATCH(resource!$CC277,day_wise_sales_data!$A$2:$A$500,0),MATCH(resource!CA$2,INDIRECT("day_wise_sales_data!$B$1:$BZ$1"),0)),0)</f>
        <v>dd</v>
      </c>
      <c r="CC277" s="4" t="str">
        <f>sales_data!H276</f>
        <v>DNJ02214</v>
      </c>
      <c r="CD277" s="1">
        <v>275</v>
      </c>
      <c r="CE277" s="1" t="str">
        <f>IF(AQ277=report!$AQ$3,resource!CD277,"")</f>
        <v/>
      </c>
      <c r="CF277" s="5" t="str">
        <f>IFERROR(SMALL($CE$3:$CE$1001,ROWS($CE$3:CE277)),"")</f>
        <v/>
      </c>
      <c r="CH277">
        <f>IFERROR(VLOOKUP($CC277,data_pull!$E$22:$G$700,2,0),0)</f>
        <v>80756.98</v>
      </c>
      <c r="CI277" s="1">
        <f t="shared" si="97"/>
        <v>154</v>
      </c>
      <c r="CJ277" s="1">
        <f t="shared" si="96"/>
        <v>0</v>
      </c>
      <c r="CK277" s="1" t="s">
        <v>1604</v>
      </c>
      <c r="CL277" s="1">
        <f t="shared" si="98"/>
        <v>111</v>
      </c>
      <c r="CM277" s="1" t="str">
        <f>IFERROR(VLOOKUP($CK277,stock_data!$B$3:$W$612,2,0),0)</f>
        <v>OGLI-15 TABLET</v>
      </c>
      <c r="CN277" s="1" t="str">
        <f>IFERROR(VLOOKUP($CK277,stock_data!$B$3:$W$612,4,0),0)</f>
        <v>3x10's</v>
      </c>
      <c r="CO277" s="1">
        <f>IFERROR(VLOOKUP($CK277,stock_data!$B$3:$W$612,5,0),0)</f>
        <v>212</v>
      </c>
      <c r="CP277" s="3">
        <f t="shared" si="99"/>
        <v>0</v>
      </c>
      <c r="CQ277" s="3">
        <f t="shared" si="100"/>
        <v>0</v>
      </c>
      <c r="CR277" s="1">
        <f>IFERROR(VLOOKUP($CK277,stock_data!$B$3:$W$612,6,0),0)</f>
        <v>0</v>
      </c>
      <c r="CS277" s="1">
        <f>IFERROR(VLOOKUP($CK277,stock_data!$B$3:$W$612,7,0),0)</f>
        <v>0</v>
      </c>
      <c r="CT277" s="1">
        <f>IFERROR(VLOOKUP($CK277,stock_data!$B$3:$W$612,8,0),0)</f>
        <v>0</v>
      </c>
      <c r="CU277" s="1">
        <f>IFERROR(VLOOKUP($CK277,stock_data!$B$3:$W$612,9,0),0)</f>
        <v>0</v>
      </c>
      <c r="CV277" s="1">
        <f>IFERROR(VLOOKUP($CK277,stock_data!$B$3:$W$612,10,0),0)</f>
        <v>0</v>
      </c>
      <c r="CW277" s="1">
        <f>IFERROR(VLOOKUP($CK277,stock_data!$B$3:$W$612,11,0),0)</f>
        <v>0</v>
      </c>
      <c r="CX277" s="1">
        <f>IFERROR(VLOOKUP($CK277,stock_data!$B$3:$W$612,12,0),0)</f>
        <v>0</v>
      </c>
      <c r="CY277" s="1">
        <f>IFERROR(VLOOKUP($CK277,stock_data!$B$3:$W$612,13,0),0)</f>
        <v>0</v>
      </c>
      <c r="CZ277" s="1">
        <f>IFERROR(VLOOKUP($CK277,stock_data!$B$3:$W$612,14,0),0)</f>
        <v>0</v>
      </c>
      <c r="DA277" s="1">
        <f>IFERROR(VLOOKUP($CK277,stock_data!$B$3:$W$612,15,0),0)</f>
        <v>0</v>
      </c>
      <c r="DB277" s="1">
        <f>IFERROR(VLOOKUP($CK277,stock_data!$B$3:$W$612,16,0),0)</f>
        <v>0</v>
      </c>
      <c r="DC277" s="1">
        <f>IFERROR(VLOOKUP($CK277,stock_data!$B$3:$W$612,17,0),0)</f>
        <v>0</v>
      </c>
      <c r="DD277" s="1">
        <f>IFERROR(VLOOKUP($CK277,stock_data!$B$3:$W$612,18,0),0)</f>
        <v>0</v>
      </c>
      <c r="DE277" s="1">
        <f>IFERROR(VLOOKUP($CK277,stock_data!$B$3:$W$612,19,0),0)</f>
        <v>0</v>
      </c>
      <c r="DF277" s="1">
        <f>IFERROR(VLOOKUP($CK277,stock_data!$B$3:$W$612,20,0),0)</f>
        <v>0</v>
      </c>
      <c r="DG277" s="1">
        <f>IFERROR(VLOOKUP($CK277,stock_data!$B$3:$W$612,21,0),0)</f>
        <v>0</v>
      </c>
      <c r="DH277" s="1">
        <f>IFERROR(VLOOKUP($CK277,stock_data!$B$3:$W$612,22,0),0)</f>
        <v>0</v>
      </c>
      <c r="DI277" s="1">
        <f t="shared" si="101"/>
        <v>0</v>
      </c>
      <c r="DJ277" s="1">
        <f t="shared" si="102"/>
        <v>0</v>
      </c>
      <c r="DK277" s="3">
        <f>IFERROR(INDEX(COD_SALES!$B$5:$Z$500,MATCH(resource!$CC277,COD_SALES!$A$5:$A$500,0),MATCH(resource!DK$2,COD_SALES!$B$4:$Z$4,0)),"")</f>
        <v>2</v>
      </c>
      <c r="DL277" s="3">
        <f>IFERROR(INDEX(COD_SALES!$B$5:$Z$500,MATCH(resource!$CC277,COD_SALES!$A$5:$A$500,0),MATCH(resource!DL$2,COD_SALES!$B$4:$Z$4,0)),"")</f>
        <v>0</v>
      </c>
      <c r="DM277" s="3">
        <f>IFERROR(INDEX(COD_SALES!$B$5:$Z$500,MATCH(resource!$CC277,COD_SALES!$A$5:$A$500,0),MATCH(resource!DM$2,COD_SALES!$B$4:$Z$4,0)),"")</f>
        <v>2</v>
      </c>
      <c r="DN277" s="3" t="str">
        <f>IFERROR(INDEX(COD_SALES!$B$5:$Z$500,MATCH(resource!$CC277,COD_SALES!$A$5:$A$500,0),MATCH(resource!DN$2,COD_SALES!$B$4:$Z$4,0)),"")</f>
        <v/>
      </c>
      <c r="DO277" s="3">
        <f>IFERROR(INDEX(COD_SALES!$B$5:$Z$500,MATCH(resource!$CC277,COD_SALES!$A$5:$A$500,0),MATCH(resource!DO$2,COD_SALES!$B$4:$Z$4,0)),"")</f>
        <v>0</v>
      </c>
      <c r="DP277" s="3">
        <f>IFERROR(INDEX(COD_SALES!$B$5:$Z$500,MATCH(resource!$CC277,COD_SALES!$A$5:$A$500,0),MATCH(resource!DP$2,COD_SALES!$B$4:$Z$4,0)),"")</f>
        <v>3</v>
      </c>
      <c r="DQ277" s="3" t="str">
        <f>IFERROR(INDEX(COD_SALES!$B$5:$Z$500,MATCH(resource!$CC277,COD_SALES!$A$5:$A$500,0),MATCH(resource!DQ$2,COD_SALES!$B$4:$Z$4,0)),"")</f>
        <v/>
      </c>
      <c r="DR277" s="3">
        <f>IFERROR(INDEX(COD_SALES!$B$5:$Z$500,MATCH(resource!$CC277,COD_SALES!$A$5:$A$500,0),MATCH(resource!DR$2,COD_SALES!$B$4:$Z$4,0)),"")</f>
        <v>1</v>
      </c>
      <c r="DS277" s="3">
        <f>IFERROR(INDEX(COD_SALES!$B$5:$Z$500,MATCH(resource!$CC277,COD_SALES!$A$5:$A$500,0),MATCH(resource!DS$2,COD_SALES!$B$4:$Z$4,0)),"")</f>
        <v>18</v>
      </c>
      <c r="DT277" s="3">
        <f>IFERROR(INDEX(COD_SALES!$B$5:$Z$500,MATCH(resource!$CC277,COD_SALES!$A$5:$A$500,0),MATCH(resource!DT$2,COD_SALES!$B$4:$Z$4,0)),"")</f>
        <v>5</v>
      </c>
      <c r="DU277" s="3">
        <f>IFERROR(INDEX(COD_SALES!$B$5:$Z$500,MATCH(resource!$CC277,COD_SALES!$A$5:$A$500,0),MATCH(resource!DU$2,COD_SALES!$B$4:$Z$4,0)),"")</f>
        <v>29</v>
      </c>
      <c r="DV277" s="3">
        <f>IFERROR(INDEX(COD_SALES!$B$5:$Z$500,MATCH(resource!$CC277,COD_SALES!$A$5:$A$500,0),MATCH(resource!DV$2,COD_SALES!$B$4:$Z$4,0)),"")</f>
        <v>0</v>
      </c>
      <c r="DW277" s="3">
        <f>IFERROR(INDEX(COD_SALES!$B$5:$Z$500,MATCH(resource!$CC277,COD_SALES!$A$5:$A$500,0),MATCH(resource!DW$2,COD_SALES!$B$4:$Z$4,0)),"")</f>
        <v>29</v>
      </c>
      <c r="DX277" s="3">
        <f>IFERROR(INDEX(COD_SALES!$B$5:$Z$500,MATCH(resource!$CC277,COD_SALES!$A$5:$A$500,0),MATCH(resource!DX$2,COD_SALES!$B$4:$Z$4,0)),"")</f>
        <v>2</v>
      </c>
      <c r="DY277" s="3">
        <f>IFERROR(INDEX(COD_SALES!$B$5:$Z$500,MATCH(resource!$CC277,COD_SALES!$A$5:$A$500,0),MATCH(resource!DY$2,COD_SALES!$B$4:$Z$4,0)),"")</f>
        <v>1</v>
      </c>
      <c r="DZ277" s="3">
        <f>IFERROR(INDEX(COD_SALES!$B$5:$Z$500,MATCH(resource!$CC277,COD_SALES!$A$5:$A$500,0),MATCH(resource!DZ$2,COD_SALES!$B$4:$Z$4,0)),"")</f>
        <v>0</v>
      </c>
      <c r="EA277" s="3">
        <f>IFERROR(INDEX(COD_SALES!$B$5:$Z$500,MATCH(resource!$CC277,COD_SALES!$A$5:$A$500,0),MATCH(resource!EA$2,COD_SALES!$B$4:$Z$4,0)),"")</f>
        <v>10</v>
      </c>
      <c r="EB277" s="3">
        <f t="shared" si="103"/>
        <v>29559.37</v>
      </c>
      <c r="ED277" s="3">
        <f>IFERROR(VLOOKUP($CK277,depot_prod_sales!$B$5:$S$200,3,0),0)</f>
        <v>0</v>
      </c>
      <c r="EE277" s="3">
        <f>IFERROR(VLOOKUP($CK277,depot_prod_sales!$B$5:$S$200,4,0),0)</f>
        <v>0</v>
      </c>
      <c r="EF277" s="3">
        <f>IFERROR(VLOOKUP($CK277,depot_prod_sales!$B$5:$S$200,5,0),0)</f>
        <v>0</v>
      </c>
      <c r="EG277" s="3">
        <f>IFERROR(VLOOKUP($CK277,depot_prod_sales!$B$5:$S$200,6,0),0)</f>
        <v>0</v>
      </c>
      <c r="EH277" s="3">
        <f>IFERROR(VLOOKUP($CK277,depot_prod_sales!$B$5:$S$200,7,0),0)</f>
        <v>0</v>
      </c>
      <c r="EI277" s="3">
        <f>IFERROR(VLOOKUP($CK277,depot_prod_sales!$B$5:$S$200,8,0),0)</f>
        <v>0</v>
      </c>
      <c r="EJ277" s="3">
        <f>IFERROR(VLOOKUP($CK277,depot_prod_sales!$B$5:$S$200,9,0),0)</f>
        <v>0</v>
      </c>
      <c r="EK277" s="3">
        <f>IFERROR(VLOOKUP($CK277,depot_prod_sales!$B$5:$S$200,10,0),0)</f>
        <v>0</v>
      </c>
      <c r="EL277" s="3">
        <f>IFERROR(VLOOKUP($CK277,depot_prod_sales!$B$5:$S$200,11,0),0)</f>
        <v>0</v>
      </c>
      <c r="EM277" s="3">
        <f>IFERROR(VLOOKUP($CK277,depot_prod_sales!$B$5:$S$200,12,0),0)</f>
        <v>0</v>
      </c>
      <c r="EN277" s="3">
        <f>IFERROR(VLOOKUP($CK277,depot_prod_sales!$B$5:$S$200,13,0),0)</f>
        <v>0</v>
      </c>
      <c r="EO277" s="3">
        <f>IFERROR(VLOOKUP($CK277,depot_prod_sales!$B$5:$S$200,14,0),0)</f>
        <v>0</v>
      </c>
      <c r="EP277" s="3">
        <f>IFERROR(VLOOKUP($CK277,depot_prod_sales!$B$5:$S$200,15,0),0)</f>
        <v>0</v>
      </c>
      <c r="EQ277" s="3">
        <f>IFERROR(VLOOKUP($CK277,depot_prod_sales!$B$5:$S$200,16,0),0)</f>
        <v>0</v>
      </c>
      <c r="ER277" s="3">
        <f>IFERROR(VLOOKUP($CK277,depot_prod_sales!$B$5:$S$200,17,0),0)</f>
        <v>0</v>
      </c>
      <c r="ES277" s="3">
        <f>IFERROR(VLOOKUP($CK277,depot_prod_sales!$B$5:$S$200,18,0),0)</f>
        <v>0</v>
      </c>
      <c r="ET277" s="116">
        <f t="shared" si="104"/>
        <v>0</v>
      </c>
      <c r="EU277" s="116">
        <f t="shared" si="105"/>
        <v>0</v>
      </c>
      <c r="EW277" s="3">
        <f>IFERROR(VLOOKUP(CC277,data_pull!$AO$25:$AR$546,2,0),0)</f>
        <v>9</v>
      </c>
      <c r="EX277" s="1">
        <f>IFERROR(VLOOKUP(CC277,data_pull!$AO$25:$AR$546,4,0),0)</f>
        <v>190000</v>
      </c>
    </row>
    <row r="278" spans="13:154" x14ac:dyDescent="0.25"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4" t="str">
        <f>sales_data!B277</f>
        <v>Jahangir Alam</v>
      </c>
      <c r="AR278" s="4" t="str">
        <f>sales_data!C277</f>
        <v>Safiqul Islam</v>
      </c>
      <c r="AS278" s="5" t="str">
        <f t="shared" si="95"/>
        <v/>
      </c>
      <c r="AT278" s="4" t="str">
        <f>sales_data!I277</f>
        <v>Mrinal Roy</v>
      </c>
      <c r="AU278" s="4" t="str">
        <f>sales_data!W277</f>
        <v>Panchogor</v>
      </c>
      <c r="AV278" s="1">
        <f>sales_data!N277</f>
        <v>54925.03</v>
      </c>
      <c r="AW278" s="1">
        <f>sales_data!P277</f>
        <v>13</v>
      </c>
      <c r="AX278" s="3">
        <f ca="1">IFERROR(INDEX(INDIRECT("day_wise_sales_data!$B$2:$BZ$599"),MATCH(resource!$CC278,day_wise_sales_data!$A$2:$A$500,0),MATCH(resource!AX$2,INDIRECT("day_wise_sales_data!$B$1:$BZ$1"),0)),0)</f>
        <v>0</v>
      </c>
      <c r="AY278" s="3">
        <f ca="1">IFERROR(INDEX(INDIRECT("day_wise_sales_data!$B$2:$BZ$599"),MATCH(resource!$CC278,day_wise_sales_data!$A$2:$A$500,0),MATCH(resource!AY$2,INDIRECT("day_wise_sales_data!$B$1:$BZ$1"),0)),0)</f>
        <v>0</v>
      </c>
      <c r="AZ278" s="3">
        <f ca="1">IFERROR(INDEX(INDIRECT("day_wise_sales_data!$B$2:$BZ$599"),MATCH(resource!$CC278,day_wise_sales_data!$A$2:$A$500,0),MATCH(resource!AZ$2,INDIRECT("day_wise_sales_data!$B$1:$BZ$1"),0)),0)</f>
        <v>1520.56</v>
      </c>
      <c r="BA278" s="3">
        <f ca="1">IFERROR(INDEX(INDIRECT("day_wise_sales_data!$B$2:$BZ$599"),MATCH(resource!$CC278,day_wise_sales_data!$A$2:$A$500,0),MATCH(resource!BA$2,INDIRECT("day_wise_sales_data!$B$1:$BZ$1"),0)),0)</f>
        <v>0</v>
      </c>
      <c r="BB278" s="3">
        <f ca="1">IFERROR(INDEX(INDIRECT("day_wise_sales_data!$B$2:$BZ$599"),MATCH(resource!$CC278,day_wise_sales_data!$A$2:$A$500,0),MATCH(resource!BB$2,INDIRECT("day_wise_sales_data!$B$1:$BZ$1"),0)),0)</f>
        <v>0</v>
      </c>
      <c r="BC278" s="3">
        <f ca="1">IFERROR(INDEX(INDIRECT("day_wise_sales_data!$B$2:$BZ$599"),MATCH(resource!$CC278,day_wise_sales_data!$A$2:$A$500,0),MATCH(resource!BC$2,INDIRECT("day_wise_sales_data!$B$1:$BZ$1"),0)),0)</f>
        <v>0</v>
      </c>
      <c r="BD278" s="3">
        <f ca="1">IFERROR(INDEX(INDIRECT("day_wise_sales_data!$B$2:$BZ$599"),MATCH(resource!$CC278,day_wise_sales_data!$A$2:$A$500,0),MATCH(resource!BD$2,INDIRECT("day_wise_sales_data!$B$1:$BZ$1"),0)),0)</f>
        <v>2182.54</v>
      </c>
      <c r="BE278" s="3">
        <f ca="1">IFERROR(INDEX(INDIRECT("day_wise_sales_data!$B$2:$BZ$599"),MATCH(resource!$CC278,day_wise_sales_data!$A$2:$A$500,0),MATCH(resource!BE$2,INDIRECT("day_wise_sales_data!$B$1:$BZ$1"),0)),0)</f>
        <v>176.53</v>
      </c>
      <c r="BF278" s="3">
        <f ca="1">IFERROR(INDEX(INDIRECT("day_wise_sales_data!$B$2:$BZ$599"),MATCH(resource!$CC278,day_wise_sales_data!$A$2:$A$500,0),MATCH(resource!BF$2,INDIRECT("day_wise_sales_data!$B$1:$BZ$1"),0)),0)</f>
        <v>0</v>
      </c>
      <c r="BG278" s="3">
        <f ca="1">IFERROR(INDEX(INDIRECT("day_wise_sales_data!$B$2:$BZ$599"),MATCH(resource!$CC278,day_wise_sales_data!$A$2:$A$500,0),MATCH(resource!BG$2,INDIRECT("day_wise_sales_data!$B$1:$BZ$1"),0)),0)</f>
        <v>0</v>
      </c>
      <c r="BH278" s="3">
        <f ca="1">IFERROR(INDEX(INDIRECT("day_wise_sales_data!$B$2:$BZ$599"),MATCH(resource!$CC278,day_wise_sales_data!$A$2:$A$500,0),MATCH(resource!BH$2,INDIRECT("day_wise_sales_data!$B$1:$BZ$1"),0)),0)</f>
        <v>1848.11</v>
      </c>
      <c r="BI278" s="3">
        <f ca="1">IFERROR(INDEX(INDIRECT("day_wise_sales_data!$B$2:$BZ$599"),MATCH(resource!$CC278,day_wise_sales_data!$A$2:$A$500,0),MATCH(resource!BI$2,INDIRECT("day_wise_sales_data!$B$1:$BZ$1"),0)),0)</f>
        <v>0</v>
      </c>
      <c r="BJ278" s="3">
        <f ca="1">IFERROR(INDEX(INDIRECT("day_wise_sales_data!$B$2:$BZ$599"),MATCH(resource!$CC278,day_wise_sales_data!$A$2:$A$500,0),MATCH(resource!BJ$2,INDIRECT("day_wise_sales_data!$B$1:$BZ$1"),0)),0)</f>
        <v>0</v>
      </c>
      <c r="BK278" s="3">
        <f ca="1">IFERROR(INDEX(INDIRECT("day_wise_sales_data!$B$2:$BZ$599"),MATCH(resource!$CC278,day_wise_sales_data!$A$2:$A$500,0),MATCH(resource!BK$2,INDIRECT("day_wise_sales_data!$B$1:$BZ$1"),0)),0)</f>
        <v>2337.2800000000002</v>
      </c>
      <c r="BL278" s="3">
        <f ca="1">IFERROR(INDEX(INDIRECT("day_wise_sales_data!$B$2:$BZ$599"),MATCH(resource!$CC278,day_wise_sales_data!$A$2:$A$500,0),MATCH(resource!BL$2,INDIRECT("day_wise_sales_data!$B$1:$BZ$1"),0)),0)</f>
        <v>0</v>
      </c>
      <c r="BM278" s="3">
        <f ca="1">IFERROR(INDEX(INDIRECT("day_wise_sales_data!$B$2:$BZ$599"),MATCH(resource!$CC278,day_wise_sales_data!$A$2:$A$500,0),MATCH(resource!BM$2,INDIRECT("day_wise_sales_data!$B$1:$BZ$1"),0)),0)</f>
        <v>0</v>
      </c>
      <c r="BN278" s="3">
        <f ca="1">IFERROR(INDEX(INDIRECT("day_wise_sales_data!$B$2:$BZ$599"),MATCH(resource!$CC278,day_wise_sales_data!$A$2:$A$500,0),MATCH(resource!BN$2,INDIRECT("day_wise_sales_data!$B$1:$BZ$1"),0)),0)</f>
        <v>2058.17</v>
      </c>
      <c r="BO278" s="3">
        <f ca="1">IFERROR(INDEX(INDIRECT("day_wise_sales_data!$B$2:$BZ$599"),MATCH(resource!$CC278,day_wise_sales_data!$A$2:$A$500,0),MATCH(resource!BO$2,INDIRECT("day_wise_sales_data!$B$1:$BZ$1"),0)),0)</f>
        <v>0</v>
      </c>
      <c r="BP278" s="3">
        <f ca="1">IFERROR(INDEX(INDIRECT("day_wise_sales_data!$B$2:$BZ$599"),MATCH(resource!$CC278,day_wise_sales_data!$A$2:$A$500,0),MATCH(resource!BP$2,INDIRECT("day_wise_sales_data!$B$1:$BZ$1"),0)),0)</f>
        <v>0</v>
      </c>
      <c r="BQ278" s="3">
        <f ca="1">IFERROR(INDEX(INDIRECT("day_wise_sales_data!$B$2:$BZ$599"),MATCH(resource!$CC278,day_wise_sales_data!$A$2:$A$500,0),MATCH(resource!BQ$2,INDIRECT("day_wise_sales_data!$B$1:$BZ$1"),0)),0)</f>
        <v>0</v>
      </c>
      <c r="BR278" s="3">
        <f ca="1">IFERROR(INDEX(INDIRECT("day_wise_sales_data!$B$2:$BZ$599"),MATCH(resource!$CC278,day_wise_sales_data!$A$2:$A$500,0),MATCH(resource!BR$2,INDIRECT("day_wise_sales_data!$B$1:$BZ$1"),0)),0)</f>
        <v>3533.12</v>
      </c>
      <c r="BS278" s="3">
        <f ca="1">IFERROR(INDEX(INDIRECT("day_wise_sales_data!$B$2:$BZ$599"),MATCH(resource!$CC278,day_wise_sales_data!$A$2:$A$500,0),MATCH(resource!BS$2,INDIRECT("day_wise_sales_data!$B$1:$BZ$1"),0)),0)</f>
        <v>0</v>
      </c>
      <c r="BT278" s="3">
        <f ca="1">IFERROR(INDEX(INDIRECT("day_wise_sales_data!$B$2:$BZ$599"),MATCH(resource!$CC278,day_wise_sales_data!$A$2:$A$500,0),MATCH(resource!BT$2,INDIRECT("day_wise_sales_data!$B$1:$BZ$1"),0)),0)</f>
        <v>1364.97</v>
      </c>
      <c r="BU278" s="3">
        <f ca="1">IFERROR(INDEX(INDIRECT("day_wise_sales_data!$B$2:$BZ$599"),MATCH(resource!$CC278,day_wise_sales_data!$A$2:$A$500,0),MATCH(resource!BU$2,INDIRECT("day_wise_sales_data!$B$1:$BZ$1"),0)),0)</f>
        <v>26982.55</v>
      </c>
      <c r="BV278" s="3">
        <f ca="1">IFERROR(INDEX(INDIRECT("day_wise_sales_data!$B$2:$BZ$599"),MATCH(resource!$CC278,day_wise_sales_data!$A$2:$A$500,0),MATCH(resource!BV$2,INDIRECT("day_wise_sales_data!$B$1:$BZ$1"),0)),0)</f>
        <v>0</v>
      </c>
      <c r="BW278" s="3">
        <f ca="1">IFERROR(INDEX(INDIRECT("day_wise_sales_data!$B$2:$BZ$599"),MATCH(resource!$CC278,day_wise_sales_data!$A$2:$A$500,0),MATCH(resource!BW$2,INDIRECT("day_wise_sales_data!$B$1:$BZ$1"),0)),0)</f>
        <v>0</v>
      </c>
      <c r="BX278" s="3">
        <f ca="1">IFERROR(INDEX(INDIRECT("day_wise_sales_data!$B$2:$BZ$599"),MATCH(resource!$CC278,day_wise_sales_data!$A$2:$A$500,0),MATCH(resource!BX$2,INDIRECT("day_wise_sales_data!$B$1:$BZ$1"),0)),0)</f>
        <v>0</v>
      </c>
      <c r="BY278" s="3">
        <f ca="1">IFERROR(INDEX(INDIRECT("day_wise_sales_data!$B$2:$BZ$599"),MATCH(resource!$CC278,day_wise_sales_data!$A$2:$A$500,0),MATCH(resource!BY$2,INDIRECT("day_wise_sales_data!$B$1:$BZ$1"),0)),0)</f>
        <v>3293.32</v>
      </c>
      <c r="BZ278" s="3">
        <f ca="1">IFERROR(INDEX(INDIRECT("day_wise_sales_data!$B$2:$BZ$599"),MATCH(resource!$CC278,day_wise_sales_data!$A$2:$A$500,0),MATCH(resource!BZ$2,INDIRECT("day_wise_sales_data!$B$1:$BZ$1"),0)),0)</f>
        <v>9627.8799999999992</v>
      </c>
      <c r="CA278" s="3" t="str">
        <f ca="1">IFERROR(INDEX(INDIRECT("day_wise_sales_data!$B$2:$BZ$599"),MATCH(resource!$CC278,day_wise_sales_data!$A$2:$A$500,0),MATCH(resource!CA$2,INDIRECT("day_wise_sales_data!$B$1:$BZ$1"),0)),0)</f>
        <v>dd</v>
      </c>
      <c r="CC278" s="4" t="str">
        <f>sales_data!H277</f>
        <v>DNJ03213</v>
      </c>
      <c r="CD278" s="1">
        <v>276</v>
      </c>
      <c r="CE278" s="1" t="str">
        <f>IF(AQ278=report!$AQ$3,resource!CD278,"")</f>
        <v/>
      </c>
      <c r="CF278" s="5" t="str">
        <f>IFERROR(SMALL($CE$3:$CE$1001,ROWS($CE$3:CE278)),"")</f>
        <v/>
      </c>
      <c r="CH278">
        <f>IFERROR(VLOOKUP($CC278,data_pull!$E$22:$G$700,2,0),0)</f>
        <v>54925.03</v>
      </c>
      <c r="CI278" s="1">
        <f t="shared" si="97"/>
        <v>154</v>
      </c>
      <c r="CJ278" s="1">
        <f t="shared" si="96"/>
        <v>103</v>
      </c>
      <c r="CK278" s="1" t="s">
        <v>1606</v>
      </c>
      <c r="CL278" s="1">
        <f t="shared" si="98"/>
        <v>25</v>
      </c>
      <c r="CM278" s="1" t="str">
        <f>IFERROR(VLOOKUP($CK278,stock_data!$B$3:$W$612,2,0),0)</f>
        <v>OGLI-30 TABLET</v>
      </c>
      <c r="CN278" s="1" t="str">
        <f>IFERROR(VLOOKUP($CK278,stock_data!$B$3:$W$612,4,0),0)</f>
        <v>2x10's</v>
      </c>
      <c r="CO278" s="1">
        <f>IFERROR(VLOOKUP($CK278,stock_data!$B$3:$W$612,5,0),0)</f>
        <v>200</v>
      </c>
      <c r="CP278" s="3">
        <f t="shared" si="99"/>
        <v>103</v>
      </c>
      <c r="CQ278" s="3">
        <f t="shared" si="100"/>
        <v>20600</v>
      </c>
      <c r="CR278" s="1">
        <f>IFERROR(VLOOKUP($CK278,stock_data!$B$3:$W$612,6,0),0)</f>
        <v>0</v>
      </c>
      <c r="CS278" s="1">
        <f>IFERROR(VLOOKUP($CK278,stock_data!$B$3:$W$612,7,0),0)</f>
        <v>0</v>
      </c>
      <c r="CT278" s="1">
        <f>IFERROR(VLOOKUP($CK278,stock_data!$B$3:$W$612,8,0),0)</f>
        <v>0</v>
      </c>
      <c r="CU278" s="1">
        <f>IFERROR(VLOOKUP($CK278,stock_data!$B$3:$W$612,9,0),0)</f>
        <v>0</v>
      </c>
      <c r="CV278" s="1">
        <f>IFERROR(VLOOKUP($CK278,stock_data!$B$3:$W$612,10,0),0)</f>
        <v>0</v>
      </c>
      <c r="CW278" s="1">
        <f>IFERROR(VLOOKUP($CK278,stock_data!$B$3:$W$612,11,0),0)</f>
        <v>0</v>
      </c>
      <c r="CX278" s="1">
        <f>IFERROR(VLOOKUP($CK278,stock_data!$B$3:$W$612,12,0),0)</f>
        <v>0</v>
      </c>
      <c r="CY278" s="1">
        <f>IFERROR(VLOOKUP($CK278,stock_data!$B$3:$W$612,13,0),0)</f>
        <v>0</v>
      </c>
      <c r="CZ278" s="1">
        <f>IFERROR(VLOOKUP($CK278,stock_data!$B$3:$W$612,14,0),0)</f>
        <v>0</v>
      </c>
      <c r="DA278" s="1">
        <f>IFERROR(VLOOKUP($CK278,stock_data!$B$3:$W$612,15,0),0)</f>
        <v>0</v>
      </c>
      <c r="DB278" s="1">
        <f>IFERROR(VLOOKUP($CK278,stock_data!$B$3:$W$612,16,0),0)</f>
        <v>0</v>
      </c>
      <c r="DC278" s="1">
        <f>IFERROR(VLOOKUP($CK278,stock_data!$B$3:$W$612,17,0),0)</f>
        <v>0</v>
      </c>
      <c r="DD278" s="1">
        <f>IFERROR(VLOOKUP($CK278,stock_data!$B$3:$W$612,18,0),0)</f>
        <v>0</v>
      </c>
      <c r="DE278" s="1">
        <f>IFERROR(VLOOKUP($CK278,stock_data!$B$3:$W$612,19,0),0)</f>
        <v>0</v>
      </c>
      <c r="DF278" s="1">
        <f>IFERROR(VLOOKUP($CK278,stock_data!$B$3:$W$612,20,0),0)</f>
        <v>0</v>
      </c>
      <c r="DG278" s="1">
        <f>IFERROR(VLOOKUP($CK278,stock_data!$B$3:$W$612,21,0),0)</f>
        <v>0</v>
      </c>
      <c r="DH278" s="1">
        <f>IFERROR(VLOOKUP($CK278,stock_data!$B$3:$W$612,22,0),0)</f>
        <v>0</v>
      </c>
      <c r="DI278" s="1">
        <f t="shared" si="101"/>
        <v>0</v>
      </c>
      <c r="DJ278" s="1">
        <f t="shared" si="102"/>
        <v>0</v>
      </c>
      <c r="DK278" s="3">
        <f>IFERROR(INDEX(COD_SALES!$B$5:$Z$500,MATCH(resource!$CC278,COD_SALES!$A$5:$A$500,0),MATCH(resource!DK$2,COD_SALES!$B$4:$Z$4,0)),"")</f>
        <v>1</v>
      </c>
      <c r="DL278" s="3">
        <f>IFERROR(INDEX(COD_SALES!$B$5:$Z$500,MATCH(resource!$CC278,COD_SALES!$A$5:$A$500,0),MATCH(resource!DL$2,COD_SALES!$B$4:$Z$4,0)),"")</f>
        <v>0</v>
      </c>
      <c r="DM278" s="3">
        <f>IFERROR(INDEX(COD_SALES!$B$5:$Z$500,MATCH(resource!$CC278,COD_SALES!$A$5:$A$500,0),MATCH(resource!DM$2,COD_SALES!$B$4:$Z$4,0)),"")</f>
        <v>25</v>
      </c>
      <c r="DN278" s="3" t="str">
        <f>IFERROR(INDEX(COD_SALES!$B$5:$Z$500,MATCH(resource!$CC278,COD_SALES!$A$5:$A$500,0),MATCH(resource!DN$2,COD_SALES!$B$4:$Z$4,0)),"")</f>
        <v/>
      </c>
      <c r="DO278" s="3">
        <f>IFERROR(INDEX(COD_SALES!$B$5:$Z$500,MATCH(resource!$CC278,COD_SALES!$A$5:$A$500,0),MATCH(resource!DO$2,COD_SALES!$B$4:$Z$4,0)),"")</f>
        <v>0</v>
      </c>
      <c r="DP278" s="3">
        <f>IFERROR(INDEX(COD_SALES!$B$5:$Z$500,MATCH(resource!$CC278,COD_SALES!$A$5:$A$500,0),MATCH(resource!DP$2,COD_SALES!$B$4:$Z$4,0)),"")</f>
        <v>3</v>
      </c>
      <c r="DQ278" s="3" t="str">
        <f>IFERROR(INDEX(COD_SALES!$B$5:$Z$500,MATCH(resource!$CC278,COD_SALES!$A$5:$A$500,0),MATCH(resource!DQ$2,COD_SALES!$B$4:$Z$4,0)),"")</f>
        <v/>
      </c>
      <c r="DR278" s="3">
        <f>IFERROR(INDEX(COD_SALES!$B$5:$Z$500,MATCH(resource!$CC278,COD_SALES!$A$5:$A$500,0),MATCH(resource!DR$2,COD_SALES!$B$4:$Z$4,0)),"")</f>
        <v>0</v>
      </c>
      <c r="DS278" s="3">
        <f>IFERROR(INDEX(COD_SALES!$B$5:$Z$500,MATCH(resource!$CC278,COD_SALES!$A$5:$A$500,0),MATCH(resource!DS$2,COD_SALES!$B$4:$Z$4,0)),"")</f>
        <v>22</v>
      </c>
      <c r="DT278" s="3">
        <f>IFERROR(INDEX(COD_SALES!$B$5:$Z$500,MATCH(resource!$CC278,COD_SALES!$A$5:$A$500,0),MATCH(resource!DT$2,COD_SALES!$B$4:$Z$4,0)),"")</f>
        <v>1</v>
      </c>
      <c r="DU278" s="3">
        <f>IFERROR(INDEX(COD_SALES!$B$5:$Z$500,MATCH(resource!$CC278,COD_SALES!$A$5:$A$500,0),MATCH(resource!DU$2,COD_SALES!$B$4:$Z$4,0)),"")</f>
        <v>1</v>
      </c>
      <c r="DV278" s="3">
        <f>IFERROR(INDEX(COD_SALES!$B$5:$Z$500,MATCH(resource!$CC278,COD_SALES!$A$5:$A$500,0),MATCH(resource!DV$2,COD_SALES!$B$4:$Z$4,0)),"")</f>
        <v>0</v>
      </c>
      <c r="DW278" s="3">
        <f>IFERROR(INDEX(COD_SALES!$B$5:$Z$500,MATCH(resource!$CC278,COD_SALES!$A$5:$A$500,0),MATCH(resource!DW$2,COD_SALES!$B$4:$Z$4,0)),"")</f>
        <v>20</v>
      </c>
      <c r="DX278" s="3">
        <f>IFERROR(INDEX(COD_SALES!$B$5:$Z$500,MATCH(resource!$CC278,COD_SALES!$A$5:$A$500,0),MATCH(resource!DX$2,COD_SALES!$B$4:$Z$4,0)),"")</f>
        <v>0</v>
      </c>
      <c r="DY278" s="3">
        <f>IFERROR(INDEX(COD_SALES!$B$5:$Z$500,MATCH(resource!$CC278,COD_SALES!$A$5:$A$500,0),MATCH(resource!DY$2,COD_SALES!$B$4:$Z$4,0)),"")</f>
        <v>3</v>
      </c>
      <c r="DZ278" s="3">
        <f>IFERROR(INDEX(COD_SALES!$B$5:$Z$500,MATCH(resource!$CC278,COD_SALES!$A$5:$A$500,0),MATCH(resource!DZ$2,COD_SALES!$B$4:$Z$4,0)),"")</f>
        <v>1</v>
      </c>
      <c r="EA278" s="3">
        <f>IFERROR(INDEX(COD_SALES!$B$5:$Z$500,MATCH(resource!$CC278,COD_SALES!$A$5:$A$500,0),MATCH(resource!EA$2,COD_SALES!$B$4:$Z$4,0)),"")</f>
        <v>4</v>
      </c>
      <c r="EB278" s="3">
        <f t="shared" si="103"/>
        <v>22855.530000000002</v>
      </c>
      <c r="ED278" s="3">
        <f>IFERROR(VLOOKUP($CK278,depot_prod_sales!$B$5:$S$200,3,0),0)</f>
        <v>0</v>
      </c>
      <c r="EE278" s="3">
        <f>IFERROR(VLOOKUP($CK278,depot_prod_sales!$B$5:$S$200,4,0),0)</f>
        <v>0</v>
      </c>
      <c r="EF278" s="3">
        <f>IFERROR(VLOOKUP($CK278,depot_prod_sales!$B$5:$S$200,5,0),0)</f>
        <v>0</v>
      </c>
      <c r="EG278" s="3">
        <f>IFERROR(VLOOKUP($CK278,depot_prod_sales!$B$5:$S$200,6,0),0)</f>
        <v>0</v>
      </c>
      <c r="EH278" s="3">
        <f>IFERROR(VLOOKUP($CK278,depot_prod_sales!$B$5:$S$200,7,0),0)</f>
        <v>0</v>
      </c>
      <c r="EI278" s="3">
        <f>IFERROR(VLOOKUP($CK278,depot_prod_sales!$B$5:$S$200,8,0),0)</f>
        <v>0</v>
      </c>
      <c r="EJ278" s="3">
        <f>IFERROR(VLOOKUP($CK278,depot_prod_sales!$B$5:$S$200,9,0),0)</f>
        <v>0</v>
      </c>
      <c r="EK278" s="3">
        <f>IFERROR(VLOOKUP($CK278,depot_prod_sales!$B$5:$S$200,10,0),0)</f>
        <v>0</v>
      </c>
      <c r="EL278" s="3">
        <f>IFERROR(VLOOKUP($CK278,depot_prod_sales!$B$5:$S$200,11,0),0)</f>
        <v>0</v>
      </c>
      <c r="EM278" s="3">
        <f>IFERROR(VLOOKUP($CK278,depot_prod_sales!$B$5:$S$200,12,0),0)</f>
        <v>0</v>
      </c>
      <c r="EN278" s="3">
        <f>IFERROR(VLOOKUP($CK278,depot_prod_sales!$B$5:$S$200,13,0),0)</f>
        <v>0</v>
      </c>
      <c r="EO278" s="3">
        <f>IFERROR(VLOOKUP($CK278,depot_prod_sales!$B$5:$S$200,14,0),0)</f>
        <v>0</v>
      </c>
      <c r="EP278" s="3">
        <f>IFERROR(VLOOKUP($CK278,depot_prod_sales!$B$5:$S$200,15,0),0)</f>
        <v>0</v>
      </c>
      <c r="EQ278" s="3">
        <f>IFERROR(VLOOKUP($CK278,depot_prod_sales!$B$5:$S$200,16,0),0)</f>
        <v>0</v>
      </c>
      <c r="ER278" s="3">
        <f>IFERROR(VLOOKUP($CK278,depot_prod_sales!$B$5:$S$200,17,0),0)</f>
        <v>0</v>
      </c>
      <c r="ES278" s="3">
        <f>IFERROR(VLOOKUP($CK278,depot_prod_sales!$B$5:$S$200,18,0),0)</f>
        <v>0</v>
      </c>
      <c r="ET278" s="116">
        <f t="shared" si="104"/>
        <v>0</v>
      </c>
      <c r="EU278" s="116">
        <f t="shared" si="105"/>
        <v>0</v>
      </c>
      <c r="EW278" s="3">
        <f>IFERROR(VLOOKUP(CC278,data_pull!$AO$25:$AR$546,2,0),0)</f>
        <v>6</v>
      </c>
      <c r="EX278" s="1">
        <f>IFERROR(VLOOKUP(CC278,data_pull!$AO$25:$AR$546,4,0),0)</f>
        <v>170000</v>
      </c>
    </row>
    <row r="279" spans="13:154" x14ac:dyDescent="0.25"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4" t="str">
        <f>sales_data!B278</f>
        <v>Jahangir Alam</v>
      </c>
      <c r="AR279" s="4" t="str">
        <f>sales_data!C278</f>
        <v>Safiqul Islam</v>
      </c>
      <c r="AS279" s="5" t="str">
        <f t="shared" si="95"/>
        <v/>
      </c>
      <c r="AT279" s="4" t="str">
        <f>sales_data!I278</f>
        <v>Rejaul Islam</v>
      </c>
      <c r="AU279" s="4" t="str">
        <f>sales_data!W278</f>
        <v>Boda</v>
      </c>
      <c r="AV279" s="1">
        <f>sales_data!N278</f>
        <v>224250.86</v>
      </c>
      <c r="AW279" s="1">
        <f>sales_data!P278</f>
        <v>39</v>
      </c>
      <c r="AX279" s="3">
        <f ca="1">IFERROR(INDEX(INDIRECT("day_wise_sales_data!$B$2:$BZ$599"),MATCH(resource!$CC279,day_wise_sales_data!$A$2:$A$500,0),MATCH(resource!AX$2,INDIRECT("day_wise_sales_data!$B$1:$BZ$1"),0)),0)</f>
        <v>370.68</v>
      </c>
      <c r="AY279" s="3">
        <f ca="1">IFERROR(INDEX(INDIRECT("day_wise_sales_data!$B$2:$BZ$599"),MATCH(resource!$CC279,day_wise_sales_data!$A$2:$A$500,0),MATCH(resource!AY$2,INDIRECT("day_wise_sales_data!$B$1:$BZ$1"),0)),0)</f>
        <v>0</v>
      </c>
      <c r="AZ279" s="3">
        <f ca="1">IFERROR(INDEX(INDIRECT("day_wise_sales_data!$B$2:$BZ$599"),MATCH(resource!$CC279,day_wise_sales_data!$A$2:$A$500,0),MATCH(resource!AZ$2,INDIRECT("day_wise_sales_data!$B$1:$BZ$1"),0)),0)</f>
        <v>0</v>
      </c>
      <c r="BA279" s="3">
        <f ca="1">IFERROR(INDEX(INDIRECT("day_wise_sales_data!$B$2:$BZ$599"),MATCH(resource!$CC279,day_wise_sales_data!$A$2:$A$500,0),MATCH(resource!BA$2,INDIRECT("day_wise_sales_data!$B$1:$BZ$1"),0)),0)</f>
        <v>14493.3</v>
      </c>
      <c r="BB279" s="3">
        <f ca="1">IFERROR(INDEX(INDIRECT("day_wise_sales_data!$B$2:$BZ$599"),MATCH(resource!$CC279,day_wise_sales_data!$A$2:$A$500,0),MATCH(resource!BB$2,INDIRECT("day_wise_sales_data!$B$1:$BZ$1"),0)),0)</f>
        <v>0</v>
      </c>
      <c r="BC279" s="3">
        <f ca="1">IFERROR(INDEX(INDIRECT("day_wise_sales_data!$B$2:$BZ$599"),MATCH(resource!$CC279,day_wise_sales_data!$A$2:$A$500,0),MATCH(resource!BC$2,INDIRECT("day_wise_sales_data!$B$1:$BZ$1"),0)),0)</f>
        <v>8835.76</v>
      </c>
      <c r="BD279" s="3">
        <f ca="1">IFERROR(INDEX(INDIRECT("day_wise_sales_data!$B$2:$BZ$599"),MATCH(resource!$CC279,day_wise_sales_data!$A$2:$A$500,0),MATCH(resource!BD$2,INDIRECT("day_wise_sales_data!$B$1:$BZ$1"),0)),0)</f>
        <v>34593.949999999997</v>
      </c>
      <c r="BE279" s="3">
        <f ca="1">IFERROR(INDEX(INDIRECT("day_wise_sales_data!$B$2:$BZ$599"),MATCH(resource!$CC279,day_wise_sales_data!$A$2:$A$500,0),MATCH(resource!BE$2,INDIRECT("day_wise_sales_data!$B$1:$BZ$1"),0)),0)</f>
        <v>0</v>
      </c>
      <c r="BF279" s="3">
        <f ca="1">IFERROR(INDEX(INDIRECT("day_wise_sales_data!$B$2:$BZ$599"),MATCH(resource!$CC279,day_wise_sales_data!$A$2:$A$500,0),MATCH(resource!BF$2,INDIRECT("day_wise_sales_data!$B$1:$BZ$1"),0)),0)</f>
        <v>5119.5</v>
      </c>
      <c r="BG279" s="3">
        <f ca="1">IFERROR(INDEX(INDIRECT("day_wise_sales_data!$B$2:$BZ$599"),MATCH(resource!$CC279,day_wise_sales_data!$A$2:$A$500,0),MATCH(resource!BG$2,INDIRECT("day_wise_sales_data!$B$1:$BZ$1"),0)),0)</f>
        <v>0</v>
      </c>
      <c r="BH279" s="3">
        <f ca="1">IFERROR(INDEX(INDIRECT("day_wise_sales_data!$B$2:$BZ$599"),MATCH(resource!$CC279,day_wise_sales_data!$A$2:$A$500,0),MATCH(resource!BH$2,INDIRECT("day_wise_sales_data!$B$1:$BZ$1"),0)),0)</f>
        <v>1235.6400000000001</v>
      </c>
      <c r="BI279" s="3">
        <f ca="1">IFERROR(INDEX(INDIRECT("day_wise_sales_data!$B$2:$BZ$599"),MATCH(resource!$CC279,day_wise_sales_data!$A$2:$A$500,0),MATCH(resource!BI$2,INDIRECT("day_wise_sales_data!$B$1:$BZ$1"),0)),0)</f>
        <v>0</v>
      </c>
      <c r="BJ279" s="3">
        <f ca="1">IFERROR(INDEX(INDIRECT("day_wise_sales_data!$B$2:$BZ$599"),MATCH(resource!$CC279,day_wise_sales_data!$A$2:$A$500,0),MATCH(resource!BJ$2,INDIRECT("day_wise_sales_data!$B$1:$BZ$1"),0)),0)</f>
        <v>0</v>
      </c>
      <c r="BK279" s="3">
        <f ca="1">IFERROR(INDEX(INDIRECT("day_wise_sales_data!$B$2:$BZ$599"),MATCH(resource!$CC279,day_wise_sales_data!$A$2:$A$500,0),MATCH(resource!BK$2,INDIRECT("day_wise_sales_data!$B$1:$BZ$1"),0)),0)</f>
        <v>16078.92</v>
      </c>
      <c r="BL279" s="3">
        <f ca="1">IFERROR(INDEX(INDIRECT("day_wise_sales_data!$B$2:$BZ$599"),MATCH(resource!$CC279,day_wise_sales_data!$A$2:$A$500,0),MATCH(resource!BL$2,INDIRECT("day_wise_sales_data!$B$1:$BZ$1"),0)),0)</f>
        <v>0</v>
      </c>
      <c r="BM279" s="3">
        <f ca="1">IFERROR(INDEX(INDIRECT("day_wise_sales_data!$B$2:$BZ$599"),MATCH(resource!$CC279,day_wise_sales_data!$A$2:$A$500,0),MATCH(resource!BM$2,INDIRECT("day_wise_sales_data!$B$1:$BZ$1"),0)),0)</f>
        <v>0</v>
      </c>
      <c r="BN279" s="3">
        <f ca="1">IFERROR(INDEX(INDIRECT("day_wise_sales_data!$B$2:$BZ$599"),MATCH(resource!$CC279,day_wise_sales_data!$A$2:$A$500,0),MATCH(resource!BN$2,INDIRECT("day_wise_sales_data!$B$1:$BZ$1"),0)),0)</f>
        <v>0</v>
      </c>
      <c r="BO279" s="3">
        <f ca="1">IFERROR(INDEX(INDIRECT("day_wise_sales_data!$B$2:$BZ$599"),MATCH(resource!$CC279,day_wise_sales_data!$A$2:$A$500,0),MATCH(resource!BO$2,INDIRECT("day_wise_sales_data!$B$1:$BZ$1"),0)),0)</f>
        <v>2070.1999999999998</v>
      </c>
      <c r="BP279" s="3">
        <f ca="1">IFERROR(INDEX(INDIRECT("day_wise_sales_data!$B$2:$BZ$599"),MATCH(resource!$CC279,day_wise_sales_data!$A$2:$A$500,0),MATCH(resource!BP$2,INDIRECT("day_wise_sales_data!$B$1:$BZ$1"),0)),0)</f>
        <v>0</v>
      </c>
      <c r="BQ279" s="3">
        <f ca="1">IFERROR(INDEX(INDIRECT("day_wise_sales_data!$B$2:$BZ$599"),MATCH(resource!$CC279,day_wise_sales_data!$A$2:$A$500,0),MATCH(resource!BQ$2,INDIRECT("day_wise_sales_data!$B$1:$BZ$1"),0)),0)</f>
        <v>0</v>
      </c>
      <c r="BR279" s="3">
        <f ca="1">IFERROR(INDEX(INDIRECT("day_wise_sales_data!$B$2:$BZ$599"),MATCH(resource!$CC279,day_wise_sales_data!$A$2:$A$500,0),MATCH(resource!BR$2,INDIRECT("day_wise_sales_data!$B$1:$BZ$1"),0)),0)</f>
        <v>30784.22</v>
      </c>
      <c r="BS279" s="3">
        <f ca="1">IFERROR(INDEX(INDIRECT("day_wise_sales_data!$B$2:$BZ$599"),MATCH(resource!$CC279,day_wise_sales_data!$A$2:$A$500,0),MATCH(resource!BS$2,INDIRECT("day_wise_sales_data!$B$1:$BZ$1"),0)),0)</f>
        <v>0</v>
      </c>
      <c r="BT279" s="3">
        <f ca="1">IFERROR(INDEX(INDIRECT("day_wise_sales_data!$B$2:$BZ$599"),MATCH(resource!$CC279,day_wise_sales_data!$A$2:$A$500,0),MATCH(resource!BT$2,INDIRECT("day_wise_sales_data!$B$1:$BZ$1"),0)),0)</f>
        <v>7463.84</v>
      </c>
      <c r="BU279" s="3">
        <f ca="1">IFERROR(INDEX(INDIRECT("day_wise_sales_data!$B$2:$BZ$599"),MATCH(resource!$CC279,day_wise_sales_data!$A$2:$A$500,0),MATCH(resource!BU$2,INDIRECT("day_wise_sales_data!$B$1:$BZ$1"),0)),0)</f>
        <v>52250.75</v>
      </c>
      <c r="BV279" s="3">
        <f ca="1">IFERROR(INDEX(INDIRECT("day_wise_sales_data!$B$2:$BZ$599"),MATCH(resource!$CC279,day_wise_sales_data!$A$2:$A$500,0),MATCH(resource!BV$2,INDIRECT("day_wise_sales_data!$B$1:$BZ$1"),0)),0)</f>
        <v>0</v>
      </c>
      <c r="BW279" s="3">
        <f ca="1">IFERROR(INDEX(INDIRECT("day_wise_sales_data!$B$2:$BZ$599"),MATCH(resource!$CC279,day_wise_sales_data!$A$2:$A$500,0),MATCH(resource!BW$2,INDIRECT("day_wise_sales_data!$B$1:$BZ$1"),0)),0)</f>
        <v>30967.62</v>
      </c>
      <c r="BX279" s="3">
        <f ca="1">IFERROR(INDEX(INDIRECT("day_wise_sales_data!$B$2:$BZ$599"),MATCH(resource!$CC279,day_wise_sales_data!$A$2:$A$500,0),MATCH(resource!BX$2,INDIRECT("day_wise_sales_data!$B$1:$BZ$1"),0)),0)</f>
        <v>0</v>
      </c>
      <c r="BY279" s="3">
        <f ca="1">IFERROR(INDEX(INDIRECT("day_wise_sales_data!$B$2:$BZ$599"),MATCH(resource!$CC279,day_wise_sales_data!$A$2:$A$500,0),MATCH(resource!BY$2,INDIRECT("day_wise_sales_data!$B$1:$BZ$1"),0)),0)</f>
        <v>0</v>
      </c>
      <c r="BZ279" s="3">
        <f ca="1">IFERROR(INDEX(INDIRECT("day_wise_sales_data!$B$2:$BZ$599"),MATCH(resource!$CC279,day_wise_sales_data!$A$2:$A$500,0),MATCH(resource!BZ$2,INDIRECT("day_wise_sales_data!$B$1:$BZ$1"),0)),0)</f>
        <v>19986.48</v>
      </c>
      <c r="CA279" s="3" t="str">
        <f ca="1">IFERROR(INDEX(INDIRECT("day_wise_sales_data!$B$2:$BZ$599"),MATCH(resource!$CC279,day_wise_sales_data!$A$2:$A$500,0),MATCH(resource!CA$2,INDIRECT("day_wise_sales_data!$B$1:$BZ$1"),0)),0)</f>
        <v>dd</v>
      </c>
      <c r="CC279" s="4" t="str">
        <f>sales_data!H278</f>
        <v>DNJ04173</v>
      </c>
      <c r="CD279" s="1">
        <v>277</v>
      </c>
      <c r="CE279" s="1" t="str">
        <f>IF(AQ279=report!$AQ$3,resource!CD279,"")</f>
        <v/>
      </c>
      <c r="CF279" s="5" t="str">
        <f>IFERROR(SMALL($CE$3:$CE$1001,ROWS($CE$3:CE279)),"")</f>
        <v/>
      </c>
      <c r="CH279">
        <f>IFERROR(VLOOKUP($CC279,data_pull!$E$22:$G$700,2,0),0)</f>
        <v>224250.86</v>
      </c>
      <c r="CI279" s="1">
        <f t="shared" si="97"/>
        <v>14</v>
      </c>
      <c r="CJ279" s="1">
        <f t="shared" si="96"/>
        <v>0</v>
      </c>
      <c r="CK279" s="1" t="s">
        <v>1608</v>
      </c>
      <c r="CL279" s="1">
        <f t="shared" si="98"/>
        <v>111</v>
      </c>
      <c r="CM279" s="1" t="str">
        <f>IFERROR(VLOOKUP($CK279,stock_data!$B$3:$W$612,2,0),0)</f>
        <v>OLIF- 50 CAPSULE</v>
      </c>
      <c r="CN279" s="1" t="str">
        <f>IFERROR(VLOOKUP($CK279,stock_data!$B$3:$W$612,4,0),0)</f>
        <v>5x10's</v>
      </c>
      <c r="CO279" s="1">
        <f>IFERROR(VLOOKUP($CK279,stock_data!$B$3:$W$612,5,0),0)</f>
        <v>352.9</v>
      </c>
      <c r="CP279" s="3">
        <f t="shared" si="99"/>
        <v>0</v>
      </c>
      <c r="CQ279" s="3">
        <f t="shared" si="100"/>
        <v>0</v>
      </c>
      <c r="CR279" s="1">
        <f>IFERROR(VLOOKUP($CK279,stock_data!$B$3:$W$612,6,0),0)</f>
        <v>107</v>
      </c>
      <c r="CS279" s="1">
        <f>IFERROR(VLOOKUP($CK279,stock_data!$B$3:$W$612,7,0),0)</f>
        <v>179</v>
      </c>
      <c r="CT279" s="1">
        <f>IFERROR(VLOOKUP($CK279,stock_data!$B$3:$W$612,8,0),0)</f>
        <v>227</v>
      </c>
      <c r="CU279" s="1">
        <f>IFERROR(VLOOKUP($CK279,stock_data!$B$3:$W$612,9,0),0)</f>
        <v>5</v>
      </c>
      <c r="CV279" s="1">
        <f>IFERROR(VLOOKUP($CK279,stock_data!$B$3:$W$612,10,0),0)</f>
        <v>117</v>
      </c>
      <c r="CW279" s="1">
        <f>IFERROR(VLOOKUP($CK279,stock_data!$B$3:$W$612,11,0),0)</f>
        <v>237</v>
      </c>
      <c r="CX279" s="1">
        <f>IFERROR(VLOOKUP($CK279,stock_data!$B$3:$W$612,12,0),0)</f>
        <v>846</v>
      </c>
      <c r="CY279" s="1">
        <f>IFERROR(VLOOKUP($CK279,stock_data!$B$3:$W$612,13,0),0)</f>
        <v>179</v>
      </c>
      <c r="CZ279" s="1">
        <f>IFERROR(VLOOKUP($CK279,stock_data!$B$3:$W$612,14,0),0)</f>
        <v>45</v>
      </c>
      <c r="DA279" s="1">
        <f>IFERROR(VLOOKUP($CK279,stock_data!$B$3:$W$612,15,0),0)</f>
        <v>49</v>
      </c>
      <c r="DB279" s="1">
        <f>IFERROR(VLOOKUP($CK279,stock_data!$B$3:$W$612,16,0),0)</f>
        <v>103</v>
      </c>
      <c r="DC279" s="1">
        <f>IFERROR(VLOOKUP($CK279,stock_data!$B$3:$W$612,17,0),0)</f>
        <v>232</v>
      </c>
      <c r="DD279" s="1">
        <f>IFERROR(VLOOKUP($CK279,stock_data!$B$3:$W$612,18,0),0)</f>
        <v>136</v>
      </c>
      <c r="DE279" s="1">
        <f>IFERROR(VLOOKUP($CK279,stock_data!$B$3:$W$612,19,0),0)</f>
        <v>114</v>
      </c>
      <c r="DF279" s="1">
        <f>IFERROR(VLOOKUP($CK279,stock_data!$B$3:$W$612,20,0),0)</f>
        <v>216</v>
      </c>
      <c r="DG279" s="1">
        <f>IFERROR(VLOOKUP($CK279,stock_data!$B$3:$W$612,21,0),0)</f>
        <v>12</v>
      </c>
      <c r="DH279" s="1">
        <f>IFERROR(VLOOKUP($CK279,stock_data!$B$3:$W$612,22,0),0)</f>
        <v>103</v>
      </c>
      <c r="DI279" s="1">
        <f t="shared" si="101"/>
        <v>2907</v>
      </c>
      <c r="DJ279" s="1">
        <f t="shared" si="102"/>
        <v>1025880.2999999999</v>
      </c>
      <c r="DK279" s="3">
        <f>IFERROR(INDEX(COD_SALES!$B$5:$Z$500,MATCH(resource!$CC279,COD_SALES!$A$5:$A$500,0),MATCH(resource!DK$2,COD_SALES!$B$4:$Z$4,0)),"")</f>
        <v>0</v>
      </c>
      <c r="DL279" s="3">
        <f>IFERROR(INDEX(COD_SALES!$B$5:$Z$500,MATCH(resource!$CC279,COD_SALES!$A$5:$A$500,0),MATCH(resource!DL$2,COD_SALES!$B$4:$Z$4,0)),"")</f>
        <v>0</v>
      </c>
      <c r="DM279" s="3">
        <f>IFERROR(INDEX(COD_SALES!$B$5:$Z$500,MATCH(resource!$CC279,COD_SALES!$A$5:$A$500,0),MATCH(resource!DM$2,COD_SALES!$B$4:$Z$4,0)),"")</f>
        <v>1</v>
      </c>
      <c r="DN279" s="3" t="str">
        <f>IFERROR(INDEX(COD_SALES!$B$5:$Z$500,MATCH(resource!$CC279,COD_SALES!$A$5:$A$500,0),MATCH(resource!DN$2,COD_SALES!$B$4:$Z$4,0)),"")</f>
        <v/>
      </c>
      <c r="DO279" s="3">
        <f>IFERROR(INDEX(COD_SALES!$B$5:$Z$500,MATCH(resource!$CC279,COD_SALES!$A$5:$A$500,0),MATCH(resource!DO$2,COD_SALES!$B$4:$Z$4,0)),"")</f>
        <v>0</v>
      </c>
      <c r="DP279" s="3">
        <f>IFERROR(INDEX(COD_SALES!$B$5:$Z$500,MATCH(resource!$CC279,COD_SALES!$A$5:$A$500,0),MATCH(resource!DP$2,COD_SALES!$B$4:$Z$4,0)),"")</f>
        <v>0</v>
      </c>
      <c r="DQ279" s="3" t="str">
        <f>IFERROR(INDEX(COD_SALES!$B$5:$Z$500,MATCH(resource!$CC279,COD_SALES!$A$5:$A$500,0),MATCH(resource!DQ$2,COD_SALES!$B$4:$Z$4,0)),"")</f>
        <v/>
      </c>
      <c r="DR279" s="3">
        <f>IFERROR(INDEX(COD_SALES!$B$5:$Z$500,MATCH(resource!$CC279,COD_SALES!$A$5:$A$500,0),MATCH(resource!DR$2,COD_SALES!$B$4:$Z$4,0)),"")</f>
        <v>0</v>
      </c>
      <c r="DS279" s="3">
        <f>IFERROR(INDEX(COD_SALES!$B$5:$Z$500,MATCH(resource!$CC279,COD_SALES!$A$5:$A$500,0),MATCH(resource!DS$2,COD_SALES!$B$4:$Z$4,0)),"")</f>
        <v>70</v>
      </c>
      <c r="DT279" s="3">
        <f>IFERROR(INDEX(COD_SALES!$B$5:$Z$500,MATCH(resource!$CC279,COD_SALES!$A$5:$A$500,0),MATCH(resource!DT$2,COD_SALES!$B$4:$Z$4,0)),"")</f>
        <v>1</v>
      </c>
      <c r="DU279" s="3">
        <f>IFERROR(INDEX(COD_SALES!$B$5:$Z$500,MATCH(resource!$CC279,COD_SALES!$A$5:$A$500,0),MATCH(resource!DU$2,COD_SALES!$B$4:$Z$4,0)),"")</f>
        <v>29</v>
      </c>
      <c r="DV279" s="3">
        <f>IFERROR(INDEX(COD_SALES!$B$5:$Z$500,MATCH(resource!$CC279,COD_SALES!$A$5:$A$500,0),MATCH(resource!DV$2,COD_SALES!$B$4:$Z$4,0)),"")</f>
        <v>0</v>
      </c>
      <c r="DW279" s="3">
        <f>IFERROR(INDEX(COD_SALES!$B$5:$Z$500,MATCH(resource!$CC279,COD_SALES!$A$5:$A$500,0),MATCH(resource!DW$2,COD_SALES!$B$4:$Z$4,0)),"")</f>
        <v>44</v>
      </c>
      <c r="DX279" s="3">
        <f>IFERROR(INDEX(COD_SALES!$B$5:$Z$500,MATCH(resource!$CC279,COD_SALES!$A$5:$A$500,0),MATCH(resource!DX$2,COD_SALES!$B$4:$Z$4,0)),"")</f>
        <v>10</v>
      </c>
      <c r="DY279" s="3">
        <f>IFERROR(INDEX(COD_SALES!$B$5:$Z$500,MATCH(resource!$CC279,COD_SALES!$A$5:$A$500,0),MATCH(resource!DY$2,COD_SALES!$B$4:$Z$4,0)),"")</f>
        <v>0</v>
      </c>
      <c r="DZ279" s="3">
        <f>IFERROR(INDEX(COD_SALES!$B$5:$Z$500,MATCH(resource!$CC279,COD_SALES!$A$5:$A$500,0),MATCH(resource!DZ$2,COD_SALES!$B$4:$Z$4,0)),"")</f>
        <v>10</v>
      </c>
      <c r="EA279" s="3">
        <f>IFERROR(INDEX(COD_SALES!$B$5:$Z$500,MATCH(resource!$CC279,COD_SALES!$A$5:$A$500,0),MATCH(resource!EA$2,COD_SALES!$B$4:$Z$4,0)),"")</f>
        <v>6</v>
      </c>
      <c r="EB279" s="3">
        <f t="shared" si="103"/>
        <v>48875.87</v>
      </c>
      <c r="ED279" s="3">
        <f>IFERROR(VLOOKUP($CK279,depot_prod_sales!$B$5:$S$200,3,0),0)</f>
        <v>68</v>
      </c>
      <c r="EE279" s="3">
        <f>IFERROR(VLOOKUP($CK279,depot_prod_sales!$B$5:$S$200,4,0),0)</f>
        <v>68</v>
      </c>
      <c r="EF279" s="3">
        <f>IFERROR(VLOOKUP($CK279,depot_prod_sales!$B$5:$S$200,5,0),0)</f>
        <v>162</v>
      </c>
      <c r="EG279" s="3">
        <f>IFERROR(VLOOKUP($CK279,depot_prod_sales!$B$5:$S$200,6,0),0)</f>
        <v>61</v>
      </c>
      <c r="EH279" s="3">
        <f>IFERROR(VLOOKUP($CK279,depot_prod_sales!$B$5:$S$200,7,0),0)</f>
        <v>121</v>
      </c>
      <c r="EI279" s="3">
        <f>IFERROR(VLOOKUP($CK279,depot_prod_sales!$B$5:$S$200,8,0),0)</f>
        <v>381</v>
      </c>
      <c r="EJ279" s="3">
        <f>IFERROR(VLOOKUP($CK279,depot_prod_sales!$B$5:$S$200,9,0),0)</f>
        <v>76</v>
      </c>
      <c r="EK279" s="3">
        <f>IFERROR(VLOOKUP($CK279,depot_prod_sales!$B$5:$S$200,10,0),0)</f>
        <v>56</v>
      </c>
      <c r="EL279" s="3">
        <f>IFERROR(VLOOKUP($CK279,depot_prod_sales!$B$5:$S$200,11,0),0)</f>
        <v>12</v>
      </c>
      <c r="EM279" s="3">
        <f>IFERROR(VLOOKUP($CK279,depot_prod_sales!$B$5:$S$200,12,0),0)</f>
        <v>38</v>
      </c>
      <c r="EN279" s="3">
        <f>IFERROR(VLOOKUP($CK279,depot_prod_sales!$B$5:$S$200,13,0),0)</f>
        <v>191</v>
      </c>
      <c r="EO279" s="3">
        <f>IFERROR(VLOOKUP($CK279,depot_prod_sales!$B$5:$S$200,14,0),0)</f>
        <v>127</v>
      </c>
      <c r="EP279" s="3">
        <f>IFERROR(VLOOKUP($CK279,depot_prod_sales!$B$5:$S$200,15,0),0)</f>
        <v>35</v>
      </c>
      <c r="EQ279" s="3">
        <f>IFERROR(VLOOKUP($CK279,depot_prod_sales!$B$5:$S$200,16,0),0)</f>
        <v>90</v>
      </c>
      <c r="ER279" s="3">
        <f>IFERROR(VLOOKUP($CK279,depot_prod_sales!$B$5:$S$200,17,0),0)</f>
        <v>127</v>
      </c>
      <c r="ES279" s="3">
        <f>IFERROR(VLOOKUP($CK279,depot_prod_sales!$B$5:$S$200,18,0),0)</f>
        <v>172</v>
      </c>
      <c r="ET279" s="116">
        <f t="shared" si="104"/>
        <v>1785</v>
      </c>
      <c r="EU279" s="116">
        <f t="shared" si="105"/>
        <v>629926.5</v>
      </c>
      <c r="EW279" s="3">
        <f>IFERROR(VLOOKUP(CC279,data_pull!$AO$25:$AR$546,2,0),0)</f>
        <v>9</v>
      </c>
      <c r="EX279" s="1">
        <f>IFERROR(VLOOKUP(CC279,data_pull!$AO$25:$AR$546,4,0),0)</f>
        <v>190000</v>
      </c>
    </row>
    <row r="280" spans="13:154" x14ac:dyDescent="0.25"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4" t="str">
        <f>sales_data!B279</f>
        <v>Jahangir Alam</v>
      </c>
      <c r="AR280" s="4" t="str">
        <f>sales_data!C279</f>
        <v>Safiqul Islam</v>
      </c>
      <c r="AS280" s="5" t="str">
        <f t="shared" si="95"/>
        <v/>
      </c>
      <c r="AT280" s="4" t="str">
        <f>sales_data!I279</f>
        <v>Rubel Islam</v>
      </c>
      <c r="AU280" s="4" t="str">
        <f>sales_data!W279</f>
        <v>Dabigonj</v>
      </c>
      <c r="AV280" s="1">
        <f>sales_data!N279</f>
        <v>119063.53</v>
      </c>
      <c r="AW280" s="1">
        <f>sales_data!P279</f>
        <v>22</v>
      </c>
      <c r="AX280" s="3">
        <f ca="1">IFERROR(INDEX(INDIRECT("day_wise_sales_data!$B$2:$BZ$599"),MATCH(resource!$CC280,day_wise_sales_data!$A$2:$A$500,0),MATCH(resource!AX$2,INDIRECT("day_wise_sales_data!$B$1:$BZ$1"),0)),0)</f>
        <v>-300.12</v>
      </c>
      <c r="AY280" s="3">
        <f ca="1">IFERROR(INDEX(INDIRECT("day_wise_sales_data!$B$2:$BZ$599"),MATCH(resource!$CC280,day_wise_sales_data!$A$2:$A$500,0),MATCH(resource!AY$2,INDIRECT("day_wise_sales_data!$B$1:$BZ$1"),0)),0)</f>
        <v>0</v>
      </c>
      <c r="AZ280" s="3">
        <f ca="1">IFERROR(INDEX(INDIRECT("day_wise_sales_data!$B$2:$BZ$599"),MATCH(resource!$CC280,day_wise_sales_data!$A$2:$A$500,0),MATCH(resource!AZ$2,INDIRECT("day_wise_sales_data!$B$1:$BZ$1"),0)),0)</f>
        <v>2200.19</v>
      </c>
      <c r="BA280" s="3">
        <f ca="1">IFERROR(INDEX(INDIRECT("day_wise_sales_data!$B$2:$BZ$599"),MATCH(resource!$CC280,day_wise_sales_data!$A$2:$A$500,0),MATCH(resource!BA$2,INDIRECT("day_wise_sales_data!$B$1:$BZ$1"),0)),0)</f>
        <v>0</v>
      </c>
      <c r="BB280" s="3">
        <f ca="1">IFERROR(INDEX(INDIRECT("day_wise_sales_data!$B$2:$BZ$599"),MATCH(resource!$CC280,day_wise_sales_data!$A$2:$A$500,0),MATCH(resource!BB$2,INDIRECT("day_wise_sales_data!$B$1:$BZ$1"),0)),0)</f>
        <v>3004.17</v>
      </c>
      <c r="BC280" s="3">
        <f ca="1">IFERROR(INDEX(INDIRECT("day_wise_sales_data!$B$2:$BZ$599"),MATCH(resource!$CC280,day_wise_sales_data!$A$2:$A$500,0),MATCH(resource!BC$2,INDIRECT("day_wise_sales_data!$B$1:$BZ$1"),0)),0)</f>
        <v>0</v>
      </c>
      <c r="BD280" s="3">
        <f ca="1">IFERROR(INDEX(INDIRECT("day_wise_sales_data!$B$2:$BZ$599"),MATCH(resource!$CC280,day_wise_sales_data!$A$2:$A$500,0),MATCH(resource!BD$2,INDIRECT("day_wise_sales_data!$B$1:$BZ$1"),0)),0)</f>
        <v>1656.75</v>
      </c>
      <c r="BE280" s="3">
        <f ca="1">IFERROR(INDEX(INDIRECT("day_wise_sales_data!$B$2:$BZ$599"),MATCH(resource!$CC280,day_wise_sales_data!$A$2:$A$500,0),MATCH(resource!BE$2,INDIRECT("day_wise_sales_data!$B$1:$BZ$1"),0)),0)</f>
        <v>882.67</v>
      </c>
      <c r="BF280" s="3">
        <f ca="1">IFERROR(INDEX(INDIRECT("day_wise_sales_data!$B$2:$BZ$599"),MATCH(resource!$CC280,day_wise_sales_data!$A$2:$A$500,0),MATCH(resource!BF$2,INDIRECT("day_wise_sales_data!$B$1:$BZ$1"),0)),0)</f>
        <v>0</v>
      </c>
      <c r="BG280" s="3">
        <f ca="1">IFERROR(INDEX(INDIRECT("day_wise_sales_data!$B$2:$BZ$599"),MATCH(resource!$CC280,day_wise_sales_data!$A$2:$A$500,0),MATCH(resource!BG$2,INDIRECT("day_wise_sales_data!$B$1:$BZ$1"),0)),0)</f>
        <v>431.76</v>
      </c>
      <c r="BH280" s="3">
        <f ca="1">IFERROR(INDEX(INDIRECT("day_wise_sales_data!$B$2:$BZ$599"),MATCH(resource!$CC280,day_wise_sales_data!$A$2:$A$500,0),MATCH(resource!BH$2,INDIRECT("day_wise_sales_data!$B$1:$BZ$1"),0)),0)</f>
        <v>3089.09</v>
      </c>
      <c r="BI280" s="3">
        <f ca="1">IFERROR(INDEX(INDIRECT("day_wise_sales_data!$B$2:$BZ$599"),MATCH(resource!$CC280,day_wise_sales_data!$A$2:$A$500,0),MATCH(resource!BI$2,INDIRECT("day_wise_sales_data!$B$1:$BZ$1"),0)),0)</f>
        <v>0</v>
      </c>
      <c r="BJ280" s="3">
        <f ca="1">IFERROR(INDEX(INDIRECT("day_wise_sales_data!$B$2:$BZ$599"),MATCH(resource!$CC280,day_wise_sales_data!$A$2:$A$500,0),MATCH(resource!BJ$2,INDIRECT("day_wise_sales_data!$B$1:$BZ$1"),0)),0)</f>
        <v>0</v>
      </c>
      <c r="BK280" s="3">
        <f ca="1">IFERROR(INDEX(INDIRECT("day_wise_sales_data!$B$2:$BZ$599"),MATCH(resource!$CC280,day_wise_sales_data!$A$2:$A$500,0),MATCH(resource!BK$2,INDIRECT("day_wise_sales_data!$B$1:$BZ$1"),0)),0)</f>
        <v>16595.47</v>
      </c>
      <c r="BL280" s="3">
        <f ca="1">IFERROR(INDEX(INDIRECT("day_wise_sales_data!$B$2:$BZ$599"),MATCH(resource!$CC280,day_wise_sales_data!$A$2:$A$500,0),MATCH(resource!BL$2,INDIRECT("day_wise_sales_data!$B$1:$BZ$1"),0)),0)</f>
        <v>5436.7</v>
      </c>
      <c r="BM280" s="3">
        <f ca="1">IFERROR(INDEX(INDIRECT("day_wise_sales_data!$B$2:$BZ$599"),MATCH(resource!$CC280,day_wise_sales_data!$A$2:$A$500,0),MATCH(resource!BM$2,INDIRECT("day_wise_sales_data!$B$1:$BZ$1"),0)),0)</f>
        <v>3794.31</v>
      </c>
      <c r="BN280" s="3">
        <f ca="1">IFERROR(INDEX(INDIRECT("day_wise_sales_data!$B$2:$BZ$599"),MATCH(resource!$CC280,day_wise_sales_data!$A$2:$A$500,0),MATCH(resource!BN$2,INDIRECT("day_wise_sales_data!$B$1:$BZ$1"),0)),0)</f>
        <v>0</v>
      </c>
      <c r="BO280" s="3">
        <f ca="1">IFERROR(INDEX(INDIRECT("day_wise_sales_data!$B$2:$BZ$599"),MATCH(resource!$CC280,day_wise_sales_data!$A$2:$A$500,0),MATCH(resource!BO$2,INDIRECT("day_wise_sales_data!$B$1:$BZ$1"),0)),0)</f>
        <v>3575.07</v>
      </c>
      <c r="BP280" s="3">
        <f ca="1">IFERROR(INDEX(INDIRECT("day_wise_sales_data!$B$2:$BZ$599"),MATCH(resource!$CC280,day_wise_sales_data!$A$2:$A$500,0),MATCH(resource!BP$2,INDIRECT("day_wise_sales_data!$B$1:$BZ$1"),0)),0)</f>
        <v>0</v>
      </c>
      <c r="BQ280" s="3">
        <f ca="1">IFERROR(INDEX(INDIRECT("day_wise_sales_data!$B$2:$BZ$599"),MATCH(resource!$CC280,day_wise_sales_data!$A$2:$A$500,0),MATCH(resource!BQ$2,INDIRECT("day_wise_sales_data!$B$1:$BZ$1"),0)),0)</f>
        <v>0</v>
      </c>
      <c r="BR280" s="3">
        <f ca="1">IFERROR(INDEX(INDIRECT("day_wise_sales_data!$B$2:$BZ$599"),MATCH(resource!$CC280,day_wise_sales_data!$A$2:$A$500,0),MATCH(resource!BR$2,INDIRECT("day_wise_sales_data!$B$1:$BZ$1"),0)),0)</f>
        <v>0</v>
      </c>
      <c r="BS280" s="3">
        <f ca="1">IFERROR(INDEX(INDIRECT("day_wise_sales_data!$B$2:$BZ$599"),MATCH(resource!$CC280,day_wise_sales_data!$A$2:$A$500,0),MATCH(resource!BS$2,INDIRECT("day_wise_sales_data!$B$1:$BZ$1"),0)),0)</f>
        <v>0</v>
      </c>
      <c r="BT280" s="3">
        <f ca="1">IFERROR(INDEX(INDIRECT("day_wise_sales_data!$B$2:$BZ$599"),MATCH(resource!$CC280,day_wise_sales_data!$A$2:$A$500,0),MATCH(resource!BT$2,INDIRECT("day_wise_sales_data!$B$1:$BZ$1"),0)),0)</f>
        <v>0</v>
      </c>
      <c r="BU280" s="3">
        <f ca="1">IFERROR(INDEX(INDIRECT("day_wise_sales_data!$B$2:$BZ$599"),MATCH(resource!$CC280,day_wise_sales_data!$A$2:$A$500,0),MATCH(resource!BU$2,INDIRECT("day_wise_sales_data!$B$1:$BZ$1"),0)),0)</f>
        <v>14297.01</v>
      </c>
      <c r="BV280" s="3">
        <f ca="1">IFERROR(INDEX(INDIRECT("day_wise_sales_data!$B$2:$BZ$599"),MATCH(resource!$CC280,day_wise_sales_data!$A$2:$A$500,0),MATCH(resource!BV$2,INDIRECT("day_wise_sales_data!$B$1:$BZ$1"),0)),0)</f>
        <v>12649.27</v>
      </c>
      <c r="BW280" s="3">
        <f ca="1">IFERROR(INDEX(INDIRECT("day_wise_sales_data!$B$2:$BZ$599"),MATCH(resource!$CC280,day_wise_sales_data!$A$2:$A$500,0),MATCH(resource!BW$2,INDIRECT("day_wise_sales_data!$B$1:$BZ$1"),0)),0)</f>
        <v>0</v>
      </c>
      <c r="BX280" s="3">
        <f ca="1">IFERROR(INDEX(INDIRECT("day_wise_sales_data!$B$2:$BZ$599"),MATCH(resource!$CC280,day_wise_sales_data!$A$2:$A$500,0),MATCH(resource!BX$2,INDIRECT("day_wise_sales_data!$B$1:$BZ$1"),0)),0)</f>
        <v>0</v>
      </c>
      <c r="BY280" s="3">
        <f ca="1">IFERROR(INDEX(INDIRECT("day_wise_sales_data!$B$2:$BZ$599"),MATCH(resource!$CC280,day_wise_sales_data!$A$2:$A$500,0),MATCH(resource!BY$2,INDIRECT("day_wise_sales_data!$B$1:$BZ$1"),0)),0)</f>
        <v>0</v>
      </c>
      <c r="BZ280" s="3">
        <f ca="1">IFERROR(INDEX(INDIRECT("day_wise_sales_data!$B$2:$BZ$599"),MATCH(resource!$CC280,day_wise_sales_data!$A$2:$A$500,0),MATCH(resource!BZ$2,INDIRECT("day_wise_sales_data!$B$1:$BZ$1"),0)),0)</f>
        <v>51751.19</v>
      </c>
      <c r="CA280" s="3" t="str">
        <f ca="1">IFERROR(INDEX(INDIRECT("day_wise_sales_data!$B$2:$BZ$599"),MATCH(resource!$CC280,day_wise_sales_data!$A$2:$A$500,0),MATCH(resource!CA$2,INDIRECT("day_wise_sales_data!$B$1:$BZ$1"),0)),0)</f>
        <v>dd</v>
      </c>
      <c r="CC280" s="4" t="str">
        <f>sales_data!H279</f>
        <v>DNJ02213</v>
      </c>
      <c r="CD280" s="1">
        <v>278</v>
      </c>
      <c r="CE280" s="1" t="str">
        <f>IF(AQ280=report!$AQ$3,resource!CD280,"")</f>
        <v/>
      </c>
      <c r="CF280" s="5" t="str">
        <f>IFERROR(SMALL($CE$3:$CE$1001,ROWS($CE$3:CE280)),"")</f>
        <v/>
      </c>
      <c r="CH280">
        <f>IFERROR(VLOOKUP($CC280,data_pull!$E$22:$G$700,2,0),0)</f>
        <v>119063.53</v>
      </c>
      <c r="CI280" s="1">
        <f t="shared" si="97"/>
        <v>154</v>
      </c>
      <c r="CJ280" s="1">
        <f t="shared" si="96"/>
        <v>84</v>
      </c>
      <c r="CK280" s="1" t="s">
        <v>1610</v>
      </c>
      <c r="CL280" s="1">
        <f t="shared" si="98"/>
        <v>35</v>
      </c>
      <c r="CM280" s="1" t="str">
        <f>IFERROR(VLOOKUP($CK280,stock_data!$B$3:$W$612,2,0),0)</f>
        <v>OLIF-150 CAPSULE</v>
      </c>
      <c r="CN280" s="1" t="str">
        <f>IFERROR(VLOOKUP($CK280,stock_data!$B$3:$W$612,4,0),0)</f>
        <v>1x10's</v>
      </c>
      <c r="CO280" s="1">
        <f>IFERROR(VLOOKUP($CK280,stock_data!$B$3:$W$612,5,0),0)</f>
        <v>185</v>
      </c>
      <c r="CP280" s="3">
        <f t="shared" si="99"/>
        <v>84</v>
      </c>
      <c r="CQ280" s="3">
        <f t="shared" si="100"/>
        <v>15540</v>
      </c>
      <c r="CR280" s="1">
        <f>IFERROR(VLOOKUP($CK280,stock_data!$B$3:$W$612,6,0),0)</f>
        <v>0</v>
      </c>
      <c r="CS280" s="1">
        <f>IFERROR(VLOOKUP($CK280,stock_data!$B$3:$W$612,7,0),0)</f>
        <v>0</v>
      </c>
      <c r="CT280" s="1">
        <f>IFERROR(VLOOKUP($CK280,stock_data!$B$3:$W$612,8,0),0)</f>
        <v>0</v>
      </c>
      <c r="CU280" s="1">
        <f>IFERROR(VLOOKUP($CK280,stock_data!$B$3:$W$612,9,0),0)</f>
        <v>0</v>
      </c>
      <c r="CV280" s="1">
        <f>IFERROR(VLOOKUP($CK280,stock_data!$B$3:$W$612,10,0),0)</f>
        <v>0</v>
      </c>
      <c r="CW280" s="1">
        <f>IFERROR(VLOOKUP($CK280,stock_data!$B$3:$W$612,11,0),0)</f>
        <v>0</v>
      </c>
      <c r="CX280" s="1">
        <f>IFERROR(VLOOKUP($CK280,stock_data!$B$3:$W$612,12,0),0)</f>
        <v>0</v>
      </c>
      <c r="CY280" s="1">
        <f>IFERROR(VLOOKUP($CK280,stock_data!$B$3:$W$612,13,0),0)</f>
        <v>0</v>
      </c>
      <c r="CZ280" s="1">
        <f>IFERROR(VLOOKUP($CK280,stock_data!$B$3:$W$612,14,0),0)</f>
        <v>0</v>
      </c>
      <c r="DA280" s="1">
        <f>IFERROR(VLOOKUP($CK280,stock_data!$B$3:$W$612,15,0),0)</f>
        <v>0</v>
      </c>
      <c r="DB280" s="1">
        <f>IFERROR(VLOOKUP($CK280,stock_data!$B$3:$W$612,16,0),0)</f>
        <v>0</v>
      </c>
      <c r="DC280" s="1">
        <f>IFERROR(VLOOKUP($CK280,stock_data!$B$3:$W$612,17,0),0)</f>
        <v>0</v>
      </c>
      <c r="DD280" s="1">
        <f>IFERROR(VLOOKUP($CK280,stock_data!$B$3:$W$612,18,0),0)</f>
        <v>0</v>
      </c>
      <c r="DE280" s="1">
        <f>IFERROR(VLOOKUP($CK280,stock_data!$B$3:$W$612,19,0),0)</f>
        <v>0</v>
      </c>
      <c r="DF280" s="1">
        <f>IFERROR(VLOOKUP($CK280,stock_data!$B$3:$W$612,20,0),0)</f>
        <v>0</v>
      </c>
      <c r="DG280" s="1">
        <f>IFERROR(VLOOKUP($CK280,stock_data!$B$3:$W$612,21,0),0)</f>
        <v>0</v>
      </c>
      <c r="DH280" s="1">
        <f>IFERROR(VLOOKUP($CK280,stock_data!$B$3:$W$612,22,0),0)</f>
        <v>0</v>
      </c>
      <c r="DI280" s="1">
        <f t="shared" si="101"/>
        <v>0</v>
      </c>
      <c r="DJ280" s="1">
        <f t="shared" si="102"/>
        <v>0</v>
      </c>
      <c r="DK280" s="3">
        <f>IFERROR(INDEX(COD_SALES!$B$5:$Z$500,MATCH(resource!$CC280,COD_SALES!$A$5:$A$500,0),MATCH(resource!DK$2,COD_SALES!$B$4:$Z$4,0)),"")</f>
        <v>0</v>
      </c>
      <c r="DL280" s="3">
        <f>IFERROR(INDEX(COD_SALES!$B$5:$Z$500,MATCH(resource!$CC280,COD_SALES!$A$5:$A$500,0),MATCH(resource!DL$2,COD_SALES!$B$4:$Z$4,0)),"")</f>
        <v>0</v>
      </c>
      <c r="DM280" s="3">
        <f>IFERROR(INDEX(COD_SALES!$B$5:$Z$500,MATCH(resource!$CC280,COD_SALES!$A$5:$A$500,0),MATCH(resource!DM$2,COD_SALES!$B$4:$Z$4,0)),"")</f>
        <v>0</v>
      </c>
      <c r="DN280" s="3" t="str">
        <f>IFERROR(INDEX(COD_SALES!$B$5:$Z$500,MATCH(resource!$CC280,COD_SALES!$A$5:$A$500,0),MATCH(resource!DN$2,COD_SALES!$B$4:$Z$4,0)),"")</f>
        <v/>
      </c>
      <c r="DO280" s="3">
        <f>IFERROR(INDEX(COD_SALES!$B$5:$Z$500,MATCH(resource!$CC280,COD_SALES!$A$5:$A$500,0),MATCH(resource!DO$2,COD_SALES!$B$4:$Z$4,0)),"")</f>
        <v>0</v>
      </c>
      <c r="DP280" s="3">
        <f>IFERROR(INDEX(COD_SALES!$B$5:$Z$500,MATCH(resource!$CC280,COD_SALES!$A$5:$A$500,0),MATCH(resource!DP$2,COD_SALES!$B$4:$Z$4,0)),"")</f>
        <v>23</v>
      </c>
      <c r="DQ280" s="3" t="str">
        <f>IFERROR(INDEX(COD_SALES!$B$5:$Z$500,MATCH(resource!$CC280,COD_SALES!$A$5:$A$500,0),MATCH(resource!DQ$2,COD_SALES!$B$4:$Z$4,0)),"")</f>
        <v/>
      </c>
      <c r="DR280" s="3">
        <f>IFERROR(INDEX(COD_SALES!$B$5:$Z$500,MATCH(resource!$CC280,COD_SALES!$A$5:$A$500,0),MATCH(resource!DR$2,COD_SALES!$B$4:$Z$4,0)),"")</f>
        <v>0</v>
      </c>
      <c r="DS280" s="3">
        <f>IFERROR(INDEX(COD_SALES!$B$5:$Z$500,MATCH(resource!$CC280,COD_SALES!$A$5:$A$500,0),MATCH(resource!DS$2,COD_SALES!$B$4:$Z$4,0)),"")</f>
        <v>56</v>
      </c>
      <c r="DT280" s="3">
        <f>IFERROR(INDEX(COD_SALES!$B$5:$Z$500,MATCH(resource!$CC280,COD_SALES!$A$5:$A$500,0),MATCH(resource!DT$2,COD_SALES!$B$4:$Z$4,0)),"")</f>
        <v>10</v>
      </c>
      <c r="DU280" s="3">
        <f>IFERROR(INDEX(COD_SALES!$B$5:$Z$500,MATCH(resource!$CC280,COD_SALES!$A$5:$A$500,0),MATCH(resource!DU$2,COD_SALES!$B$4:$Z$4,0)),"")</f>
        <v>5</v>
      </c>
      <c r="DV280" s="3">
        <f>IFERROR(INDEX(COD_SALES!$B$5:$Z$500,MATCH(resource!$CC280,COD_SALES!$A$5:$A$500,0),MATCH(resource!DV$2,COD_SALES!$B$4:$Z$4,0)),"")</f>
        <v>0</v>
      </c>
      <c r="DW280" s="3">
        <f>IFERROR(INDEX(COD_SALES!$B$5:$Z$500,MATCH(resource!$CC280,COD_SALES!$A$5:$A$500,0),MATCH(resource!DW$2,COD_SALES!$B$4:$Z$4,0)),"")</f>
        <v>29</v>
      </c>
      <c r="DX280" s="3">
        <f>IFERROR(INDEX(COD_SALES!$B$5:$Z$500,MATCH(resource!$CC280,COD_SALES!$A$5:$A$500,0),MATCH(resource!DX$2,COD_SALES!$B$4:$Z$4,0)),"")</f>
        <v>25</v>
      </c>
      <c r="DY280" s="3">
        <f>IFERROR(INDEX(COD_SALES!$B$5:$Z$500,MATCH(resource!$CC280,COD_SALES!$A$5:$A$500,0),MATCH(resource!DY$2,COD_SALES!$B$4:$Z$4,0)),"")</f>
        <v>0</v>
      </c>
      <c r="DZ280" s="3">
        <f>IFERROR(INDEX(COD_SALES!$B$5:$Z$500,MATCH(resource!$CC280,COD_SALES!$A$5:$A$500,0),MATCH(resource!DZ$2,COD_SALES!$B$4:$Z$4,0)),"")</f>
        <v>0</v>
      </c>
      <c r="EA280" s="3">
        <f>IFERROR(INDEX(COD_SALES!$B$5:$Z$500,MATCH(resource!$CC280,COD_SALES!$A$5:$A$500,0),MATCH(resource!EA$2,COD_SALES!$B$4:$Z$4,0)),"")</f>
        <v>10</v>
      </c>
      <c r="EB280" s="3">
        <f t="shared" si="103"/>
        <v>38563.019999999997</v>
      </c>
      <c r="ED280" s="3">
        <f>IFERROR(VLOOKUP($CK280,depot_prod_sales!$B$5:$S$200,3,0),0)</f>
        <v>0</v>
      </c>
      <c r="EE280" s="3">
        <f>IFERROR(VLOOKUP($CK280,depot_prod_sales!$B$5:$S$200,4,0),0)</f>
        <v>0</v>
      </c>
      <c r="EF280" s="3">
        <f>IFERROR(VLOOKUP($CK280,depot_prod_sales!$B$5:$S$200,5,0),0)</f>
        <v>0</v>
      </c>
      <c r="EG280" s="3">
        <f>IFERROR(VLOOKUP($CK280,depot_prod_sales!$B$5:$S$200,6,0),0)</f>
        <v>0</v>
      </c>
      <c r="EH280" s="3">
        <f>IFERROR(VLOOKUP($CK280,depot_prod_sales!$B$5:$S$200,7,0),0)</f>
        <v>0</v>
      </c>
      <c r="EI280" s="3">
        <f>IFERROR(VLOOKUP($CK280,depot_prod_sales!$B$5:$S$200,8,0),0)</f>
        <v>0</v>
      </c>
      <c r="EJ280" s="3">
        <f>IFERROR(VLOOKUP($CK280,depot_prod_sales!$B$5:$S$200,9,0),0)</f>
        <v>0</v>
      </c>
      <c r="EK280" s="3">
        <f>IFERROR(VLOOKUP($CK280,depot_prod_sales!$B$5:$S$200,10,0),0)</f>
        <v>0</v>
      </c>
      <c r="EL280" s="3">
        <f>IFERROR(VLOOKUP($CK280,depot_prod_sales!$B$5:$S$200,11,0),0)</f>
        <v>0</v>
      </c>
      <c r="EM280" s="3">
        <f>IFERROR(VLOOKUP($CK280,depot_prod_sales!$B$5:$S$200,12,0),0)</f>
        <v>0</v>
      </c>
      <c r="EN280" s="3">
        <f>IFERROR(VLOOKUP($CK280,depot_prod_sales!$B$5:$S$200,13,0),0)</f>
        <v>0</v>
      </c>
      <c r="EO280" s="3">
        <f>IFERROR(VLOOKUP($CK280,depot_prod_sales!$B$5:$S$200,14,0),0)</f>
        <v>0</v>
      </c>
      <c r="EP280" s="3">
        <f>IFERROR(VLOOKUP($CK280,depot_prod_sales!$B$5:$S$200,15,0),0)</f>
        <v>0</v>
      </c>
      <c r="EQ280" s="3">
        <f>IFERROR(VLOOKUP($CK280,depot_prod_sales!$B$5:$S$200,16,0),0)</f>
        <v>0</v>
      </c>
      <c r="ER280" s="3">
        <f>IFERROR(VLOOKUP($CK280,depot_prod_sales!$B$5:$S$200,17,0),0)</f>
        <v>0</v>
      </c>
      <c r="ES280" s="3">
        <f>IFERROR(VLOOKUP($CK280,depot_prod_sales!$B$5:$S$200,18,0),0)</f>
        <v>0</v>
      </c>
      <c r="ET280" s="116">
        <f t="shared" si="104"/>
        <v>0</v>
      </c>
      <c r="EU280" s="116">
        <f t="shared" si="105"/>
        <v>0</v>
      </c>
      <c r="EW280" s="3">
        <f>IFERROR(VLOOKUP(CC280,data_pull!$AO$25:$AR$546,2,0),0)</f>
        <v>8</v>
      </c>
      <c r="EX280" s="1">
        <f>IFERROR(VLOOKUP(CC280,data_pull!$AO$25:$AR$546,4,0),0)</f>
        <v>190000</v>
      </c>
    </row>
    <row r="281" spans="13:154" x14ac:dyDescent="0.25"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4" t="str">
        <f>sales_data!B280</f>
        <v>Jahangir Alam</v>
      </c>
      <c r="AR281" s="4" t="str">
        <f>sales_data!C280</f>
        <v>Sahajahan Selim</v>
      </c>
      <c r="AS281" s="5" t="str">
        <f t="shared" si="95"/>
        <v>Sahajahan Selim</v>
      </c>
      <c r="AT281" s="4" t="str">
        <f>sales_data!I280</f>
        <v>Belal Haque</v>
      </c>
      <c r="AU281" s="4" t="str">
        <f>sales_data!W280</f>
        <v>Thakurgaon Road</v>
      </c>
      <c r="AV281" s="1">
        <f>sales_data!N280</f>
        <v>65741.88</v>
      </c>
      <c r="AW281" s="1">
        <f>sales_data!P280</f>
        <v>31</v>
      </c>
      <c r="AX281" s="3">
        <f ca="1">IFERROR(INDEX(INDIRECT("day_wise_sales_data!$B$2:$BZ$599"),MATCH(resource!$CC281,day_wise_sales_data!$A$2:$A$500,0),MATCH(resource!AX$2,INDIRECT("day_wise_sales_data!$B$1:$BZ$1"),0)),0)</f>
        <v>0</v>
      </c>
      <c r="AY281" s="3">
        <f ca="1">IFERROR(INDEX(INDIRECT("day_wise_sales_data!$B$2:$BZ$599"),MATCH(resource!$CC281,day_wise_sales_data!$A$2:$A$500,0),MATCH(resource!AY$2,INDIRECT("day_wise_sales_data!$B$1:$BZ$1"),0)),0)</f>
        <v>0</v>
      </c>
      <c r="AZ281" s="3">
        <f ca="1">IFERROR(INDEX(INDIRECT("day_wise_sales_data!$B$2:$BZ$599"),MATCH(resource!$CC281,day_wise_sales_data!$A$2:$A$500,0),MATCH(resource!AZ$2,INDIRECT("day_wise_sales_data!$B$1:$BZ$1"),0)),0)</f>
        <v>246.42</v>
      </c>
      <c r="BA281" s="3">
        <f ca="1">IFERROR(INDEX(INDIRECT("day_wise_sales_data!$B$2:$BZ$599"),MATCH(resource!$CC281,day_wise_sales_data!$A$2:$A$500,0),MATCH(resource!BA$2,INDIRECT("day_wise_sales_data!$B$1:$BZ$1"),0)),0)</f>
        <v>2871.62</v>
      </c>
      <c r="BB281" s="3">
        <f ca="1">IFERROR(INDEX(INDIRECT("day_wise_sales_data!$B$2:$BZ$599"),MATCH(resource!$CC281,day_wise_sales_data!$A$2:$A$500,0),MATCH(resource!BB$2,INDIRECT("day_wise_sales_data!$B$1:$BZ$1"),0)),0)</f>
        <v>0</v>
      </c>
      <c r="BC281" s="3">
        <f ca="1">IFERROR(INDEX(INDIRECT("day_wise_sales_data!$B$2:$BZ$599"),MATCH(resource!$CC281,day_wise_sales_data!$A$2:$A$500,0),MATCH(resource!BC$2,INDIRECT("day_wise_sales_data!$B$1:$BZ$1"),0)),0)</f>
        <v>0</v>
      </c>
      <c r="BD281" s="3">
        <f ca="1">IFERROR(INDEX(INDIRECT("day_wise_sales_data!$B$2:$BZ$599"),MATCH(resource!$CC281,day_wise_sales_data!$A$2:$A$500,0),MATCH(resource!BD$2,INDIRECT("day_wise_sales_data!$B$1:$BZ$1"),0)),0)</f>
        <v>0</v>
      </c>
      <c r="BE281" s="3">
        <f ca="1">IFERROR(INDEX(INDIRECT("day_wise_sales_data!$B$2:$BZ$599"),MATCH(resource!$CC281,day_wise_sales_data!$A$2:$A$500,0),MATCH(resource!BE$2,INDIRECT("day_wise_sales_data!$B$1:$BZ$1"),0)),0)</f>
        <v>0</v>
      </c>
      <c r="BF281" s="3">
        <f ca="1">IFERROR(INDEX(INDIRECT("day_wise_sales_data!$B$2:$BZ$599"),MATCH(resource!$CC281,day_wise_sales_data!$A$2:$A$500,0),MATCH(resource!BF$2,INDIRECT("day_wise_sales_data!$B$1:$BZ$1"),0)),0)</f>
        <v>3975.23</v>
      </c>
      <c r="BG281" s="3">
        <f ca="1">IFERROR(INDEX(INDIRECT("day_wise_sales_data!$B$2:$BZ$599"),MATCH(resource!$CC281,day_wise_sales_data!$A$2:$A$500,0),MATCH(resource!BG$2,INDIRECT("day_wise_sales_data!$B$1:$BZ$1"),0)),0)</f>
        <v>331.35</v>
      </c>
      <c r="BH281" s="3">
        <f ca="1">IFERROR(INDEX(INDIRECT("day_wise_sales_data!$B$2:$BZ$599"),MATCH(resource!$CC281,day_wise_sales_data!$A$2:$A$500,0),MATCH(resource!BH$2,INDIRECT("day_wise_sales_data!$B$1:$BZ$1"),0)),0)</f>
        <v>1359.2</v>
      </c>
      <c r="BI281" s="3">
        <f ca="1">IFERROR(INDEX(INDIRECT("day_wise_sales_data!$B$2:$BZ$599"),MATCH(resource!$CC281,day_wise_sales_data!$A$2:$A$500,0),MATCH(resource!BI$2,INDIRECT("day_wise_sales_data!$B$1:$BZ$1"),0)),0)</f>
        <v>2435.2800000000002</v>
      </c>
      <c r="BJ281" s="3">
        <f ca="1">IFERROR(INDEX(INDIRECT("day_wise_sales_data!$B$2:$BZ$599"),MATCH(resource!$CC281,day_wise_sales_data!$A$2:$A$500,0),MATCH(resource!BJ$2,INDIRECT("day_wise_sales_data!$B$1:$BZ$1"),0)),0)</f>
        <v>0</v>
      </c>
      <c r="BK281" s="3">
        <f ca="1">IFERROR(INDEX(INDIRECT("day_wise_sales_data!$B$2:$BZ$599"),MATCH(resource!$CC281,day_wise_sales_data!$A$2:$A$500,0),MATCH(resource!BK$2,INDIRECT("day_wise_sales_data!$B$1:$BZ$1"),0)),0)</f>
        <v>2776.63</v>
      </c>
      <c r="BL281" s="3">
        <f ca="1">IFERROR(INDEX(INDIRECT("day_wise_sales_data!$B$2:$BZ$599"),MATCH(resource!$CC281,day_wise_sales_data!$A$2:$A$500,0),MATCH(resource!BL$2,INDIRECT("day_wise_sales_data!$B$1:$BZ$1"),0)),0)</f>
        <v>3118.75</v>
      </c>
      <c r="BM281" s="3">
        <f ca="1">IFERROR(INDEX(INDIRECT("day_wise_sales_data!$B$2:$BZ$599"),MATCH(resource!$CC281,day_wise_sales_data!$A$2:$A$500,0),MATCH(resource!BM$2,INDIRECT("day_wise_sales_data!$B$1:$BZ$1"),0)),0)</f>
        <v>2112.14</v>
      </c>
      <c r="BN281" s="3">
        <f ca="1">IFERROR(INDEX(INDIRECT("day_wise_sales_data!$B$2:$BZ$599"),MATCH(resource!$CC281,day_wise_sales_data!$A$2:$A$500,0),MATCH(resource!BN$2,INDIRECT("day_wise_sales_data!$B$1:$BZ$1"),0)),0)</f>
        <v>13507.59</v>
      </c>
      <c r="BO281" s="3">
        <f ca="1">IFERROR(INDEX(INDIRECT("day_wise_sales_data!$B$2:$BZ$599"),MATCH(resource!$CC281,day_wise_sales_data!$A$2:$A$500,0),MATCH(resource!BO$2,INDIRECT("day_wise_sales_data!$B$1:$BZ$1"),0)),0)</f>
        <v>915.26</v>
      </c>
      <c r="BP281" s="3">
        <f ca="1">IFERROR(INDEX(INDIRECT("day_wise_sales_data!$B$2:$BZ$599"),MATCH(resource!$CC281,day_wise_sales_data!$A$2:$A$500,0),MATCH(resource!BP$2,INDIRECT("day_wise_sales_data!$B$1:$BZ$1"),0)),0)</f>
        <v>0</v>
      </c>
      <c r="BQ281" s="3">
        <f ca="1">IFERROR(INDEX(INDIRECT("day_wise_sales_data!$B$2:$BZ$599"),MATCH(resource!$CC281,day_wise_sales_data!$A$2:$A$500,0),MATCH(resource!BQ$2,INDIRECT("day_wise_sales_data!$B$1:$BZ$1"),0)),0)</f>
        <v>0</v>
      </c>
      <c r="BR281" s="3">
        <f ca="1">IFERROR(INDEX(INDIRECT("day_wise_sales_data!$B$2:$BZ$599"),MATCH(resource!$CC281,day_wise_sales_data!$A$2:$A$500,0),MATCH(resource!BR$2,INDIRECT("day_wise_sales_data!$B$1:$BZ$1"),0)),0)</f>
        <v>1108.8599999999999</v>
      </c>
      <c r="BS281" s="3">
        <f ca="1">IFERROR(INDEX(INDIRECT("day_wise_sales_data!$B$2:$BZ$599"),MATCH(resource!$CC281,day_wise_sales_data!$A$2:$A$500,0),MATCH(resource!BS$2,INDIRECT("day_wise_sales_data!$B$1:$BZ$1"),0)),0)</f>
        <v>0</v>
      </c>
      <c r="BT281" s="3">
        <f ca="1">IFERROR(INDEX(INDIRECT("day_wise_sales_data!$B$2:$BZ$599"),MATCH(resource!$CC281,day_wise_sales_data!$A$2:$A$500,0),MATCH(resource!BT$2,INDIRECT("day_wise_sales_data!$B$1:$BZ$1"),0)),0)</f>
        <v>0</v>
      </c>
      <c r="BU281" s="3">
        <f ca="1">IFERROR(INDEX(INDIRECT("day_wise_sales_data!$B$2:$BZ$599"),MATCH(resource!$CC281,day_wise_sales_data!$A$2:$A$500,0),MATCH(resource!BU$2,INDIRECT("day_wise_sales_data!$B$1:$BZ$1"),0)),0)</f>
        <v>15067.38</v>
      </c>
      <c r="BV281" s="3">
        <f ca="1">IFERROR(INDEX(INDIRECT("day_wise_sales_data!$B$2:$BZ$599"),MATCH(resource!$CC281,day_wise_sales_data!$A$2:$A$500,0),MATCH(resource!BV$2,INDIRECT("day_wise_sales_data!$B$1:$BZ$1"),0)),0)</f>
        <v>15916.17</v>
      </c>
      <c r="BW281" s="3">
        <f ca="1">IFERROR(INDEX(INDIRECT("day_wise_sales_data!$B$2:$BZ$599"),MATCH(resource!$CC281,day_wise_sales_data!$A$2:$A$500,0),MATCH(resource!BW$2,INDIRECT("day_wise_sales_data!$B$1:$BZ$1"),0)),0)</f>
        <v>0</v>
      </c>
      <c r="BX281" s="3">
        <f ca="1">IFERROR(INDEX(INDIRECT("day_wise_sales_data!$B$2:$BZ$599"),MATCH(resource!$CC281,day_wise_sales_data!$A$2:$A$500,0),MATCH(resource!BX$2,INDIRECT("day_wise_sales_data!$B$1:$BZ$1"),0)),0)</f>
        <v>0</v>
      </c>
      <c r="BY281" s="3">
        <f ca="1">IFERROR(INDEX(INDIRECT("day_wise_sales_data!$B$2:$BZ$599"),MATCH(resource!$CC281,day_wise_sales_data!$A$2:$A$500,0),MATCH(resource!BY$2,INDIRECT("day_wise_sales_data!$B$1:$BZ$1"),0)),0)</f>
        <v>0</v>
      </c>
      <c r="BZ281" s="3">
        <f ca="1">IFERROR(INDEX(INDIRECT("day_wise_sales_data!$B$2:$BZ$599"),MATCH(resource!$CC281,day_wise_sales_data!$A$2:$A$500,0),MATCH(resource!BZ$2,INDIRECT("day_wise_sales_data!$B$1:$BZ$1"),0)),0)</f>
        <v>0</v>
      </c>
      <c r="CA281" s="3" t="str">
        <f ca="1">IFERROR(INDEX(INDIRECT("day_wise_sales_data!$B$2:$BZ$599"),MATCH(resource!$CC281,day_wise_sales_data!$A$2:$A$500,0),MATCH(resource!CA$2,INDIRECT("day_wise_sales_data!$B$1:$BZ$1"),0)),0)</f>
        <v>dd</v>
      </c>
      <c r="CC281" s="4" t="str">
        <f>sales_data!H280</f>
        <v>DNJ11204</v>
      </c>
      <c r="CD281" s="1">
        <v>279</v>
      </c>
      <c r="CE281" s="1" t="str">
        <f>IF(AQ281=report!$AQ$3,resource!CD281,"")</f>
        <v/>
      </c>
      <c r="CF281" s="5" t="str">
        <f>IFERROR(SMALL($CE$3:$CE$1001,ROWS($CE$3:CE281)),"")</f>
        <v/>
      </c>
      <c r="CH281">
        <f>IFERROR(VLOOKUP($CC281,data_pull!$E$22:$G$700,2,0),0)</f>
        <v>65741.88</v>
      </c>
      <c r="CI281" s="1">
        <f t="shared" si="97"/>
        <v>36</v>
      </c>
      <c r="CJ281" s="1">
        <f t="shared" si="96"/>
        <v>0</v>
      </c>
      <c r="CK281" s="1" t="s">
        <v>1612</v>
      </c>
      <c r="CL281" s="1">
        <f t="shared" si="98"/>
        <v>111</v>
      </c>
      <c r="CM281" s="1" t="str">
        <f>IFERROR(VLOOKUP($CK281,stock_data!$B$3:$W$612,2,0),0)</f>
        <v>OLIF-150 CAPSULE</v>
      </c>
      <c r="CN281" s="1" t="str">
        <f>IFERROR(VLOOKUP($CK281,stock_data!$B$3:$W$612,4,0),0)</f>
        <v>1x10's</v>
      </c>
      <c r="CO281" s="1">
        <f>IFERROR(VLOOKUP($CK281,stock_data!$B$3:$W$612,5,0),0)</f>
        <v>194.1</v>
      </c>
      <c r="CP281" s="3">
        <f t="shared" si="99"/>
        <v>0</v>
      </c>
      <c r="CQ281" s="3">
        <f t="shared" si="100"/>
        <v>0</v>
      </c>
      <c r="CR281" s="1">
        <f>IFERROR(VLOOKUP($CK281,stock_data!$B$3:$W$612,6,0),0)</f>
        <v>55</v>
      </c>
      <c r="CS281" s="1">
        <f>IFERROR(VLOOKUP($CK281,stock_data!$B$3:$W$612,7,0),0)</f>
        <v>58</v>
      </c>
      <c r="CT281" s="1">
        <f>IFERROR(VLOOKUP($CK281,stock_data!$B$3:$W$612,8,0),0)</f>
        <v>72</v>
      </c>
      <c r="CU281" s="1">
        <f>IFERROR(VLOOKUP($CK281,stock_data!$B$3:$W$612,9,0),0)</f>
        <v>1</v>
      </c>
      <c r="CV281" s="1">
        <f>IFERROR(VLOOKUP($CK281,stock_data!$B$3:$W$612,10,0),0)</f>
        <v>93</v>
      </c>
      <c r="CW281" s="1">
        <f>IFERROR(VLOOKUP($CK281,stock_data!$B$3:$W$612,11,0),0)</f>
        <v>66</v>
      </c>
      <c r="CX281" s="1">
        <f>IFERROR(VLOOKUP($CK281,stock_data!$B$3:$W$612,12,0),0)</f>
        <v>611</v>
      </c>
      <c r="CY281" s="1">
        <f>IFERROR(VLOOKUP($CK281,stock_data!$B$3:$W$612,13,0),0)</f>
        <v>48</v>
      </c>
      <c r="CZ281" s="1">
        <f>IFERROR(VLOOKUP($CK281,stock_data!$B$3:$W$612,14,0),0)</f>
        <v>46</v>
      </c>
      <c r="DA281" s="1">
        <f>IFERROR(VLOOKUP($CK281,stock_data!$B$3:$W$612,15,0),0)</f>
        <v>56</v>
      </c>
      <c r="DB281" s="1">
        <f>IFERROR(VLOOKUP($CK281,stock_data!$B$3:$W$612,16,0),0)</f>
        <v>67</v>
      </c>
      <c r="DC281" s="1">
        <f>IFERROR(VLOOKUP($CK281,stock_data!$B$3:$W$612,17,0),0)</f>
        <v>30</v>
      </c>
      <c r="DD281" s="1">
        <f>IFERROR(VLOOKUP($CK281,stock_data!$B$3:$W$612,18,0),0)</f>
        <v>89</v>
      </c>
      <c r="DE281" s="1">
        <f>IFERROR(VLOOKUP($CK281,stock_data!$B$3:$W$612,19,0),0)</f>
        <v>107</v>
      </c>
      <c r="DF281" s="1">
        <f>IFERROR(VLOOKUP($CK281,stock_data!$B$3:$W$612,20,0),0)</f>
        <v>68</v>
      </c>
      <c r="DG281" s="1">
        <f>IFERROR(VLOOKUP($CK281,stock_data!$B$3:$W$612,21,0),0)</f>
        <v>100</v>
      </c>
      <c r="DH281" s="1">
        <f>IFERROR(VLOOKUP($CK281,stock_data!$B$3:$W$612,22,0),0)</f>
        <v>84</v>
      </c>
      <c r="DI281" s="1">
        <f t="shared" si="101"/>
        <v>1651</v>
      </c>
      <c r="DJ281" s="1">
        <f t="shared" si="102"/>
        <v>320459.09999999998</v>
      </c>
      <c r="DK281" s="3">
        <f>IFERROR(INDEX(COD_SALES!$B$5:$Z$500,MATCH(resource!$CC281,COD_SALES!$A$5:$A$500,0),MATCH(resource!DK$2,COD_SALES!$B$4:$Z$4,0)),"")</f>
        <v>0</v>
      </c>
      <c r="DL281" s="3">
        <f>IFERROR(INDEX(COD_SALES!$B$5:$Z$500,MATCH(resource!$CC281,COD_SALES!$A$5:$A$500,0),MATCH(resource!DL$2,COD_SALES!$B$4:$Z$4,0)),"")</f>
        <v>0</v>
      </c>
      <c r="DM281" s="3">
        <f>IFERROR(INDEX(COD_SALES!$B$5:$Z$500,MATCH(resource!$CC281,COD_SALES!$A$5:$A$500,0),MATCH(resource!DM$2,COD_SALES!$B$4:$Z$4,0)),"")</f>
        <v>1</v>
      </c>
      <c r="DN281" s="3" t="str">
        <f>IFERROR(INDEX(COD_SALES!$B$5:$Z$500,MATCH(resource!$CC281,COD_SALES!$A$5:$A$500,0),MATCH(resource!DN$2,COD_SALES!$B$4:$Z$4,0)),"")</f>
        <v/>
      </c>
      <c r="DO281" s="3">
        <f>IFERROR(INDEX(COD_SALES!$B$5:$Z$500,MATCH(resource!$CC281,COD_SALES!$A$5:$A$500,0),MATCH(resource!DO$2,COD_SALES!$B$4:$Z$4,0)),"")</f>
        <v>0</v>
      </c>
      <c r="DP281" s="3">
        <f>IFERROR(INDEX(COD_SALES!$B$5:$Z$500,MATCH(resource!$CC281,COD_SALES!$A$5:$A$500,0),MATCH(resource!DP$2,COD_SALES!$B$4:$Z$4,0)),"")</f>
        <v>15</v>
      </c>
      <c r="DQ281" s="3" t="str">
        <f>IFERROR(INDEX(COD_SALES!$B$5:$Z$500,MATCH(resource!$CC281,COD_SALES!$A$5:$A$500,0),MATCH(resource!DQ$2,COD_SALES!$B$4:$Z$4,0)),"")</f>
        <v/>
      </c>
      <c r="DR281" s="3">
        <f>IFERROR(INDEX(COD_SALES!$B$5:$Z$500,MATCH(resource!$CC281,COD_SALES!$A$5:$A$500,0),MATCH(resource!DR$2,COD_SALES!$B$4:$Z$4,0)),"")</f>
        <v>0</v>
      </c>
      <c r="DS281" s="3">
        <f>IFERROR(INDEX(COD_SALES!$B$5:$Z$500,MATCH(resource!$CC281,COD_SALES!$A$5:$A$500,0),MATCH(resource!DS$2,COD_SALES!$B$4:$Z$4,0)),"")</f>
        <v>44</v>
      </c>
      <c r="DT281" s="3">
        <f>IFERROR(INDEX(COD_SALES!$B$5:$Z$500,MATCH(resource!$CC281,COD_SALES!$A$5:$A$500,0),MATCH(resource!DT$2,COD_SALES!$B$4:$Z$4,0)),"")</f>
        <v>0</v>
      </c>
      <c r="DU281" s="3">
        <f>IFERROR(INDEX(COD_SALES!$B$5:$Z$500,MATCH(resource!$CC281,COD_SALES!$A$5:$A$500,0),MATCH(resource!DU$2,COD_SALES!$B$4:$Z$4,0)),"")</f>
        <v>0</v>
      </c>
      <c r="DV281" s="3">
        <f>IFERROR(INDEX(COD_SALES!$B$5:$Z$500,MATCH(resource!$CC281,COD_SALES!$A$5:$A$500,0),MATCH(resource!DV$2,COD_SALES!$B$4:$Z$4,0)),"")</f>
        <v>0</v>
      </c>
      <c r="DW281" s="3">
        <f>IFERROR(INDEX(COD_SALES!$B$5:$Z$500,MATCH(resource!$CC281,COD_SALES!$A$5:$A$500,0),MATCH(resource!DW$2,COD_SALES!$B$4:$Z$4,0)),"")</f>
        <v>36</v>
      </c>
      <c r="DX281" s="3">
        <f>IFERROR(INDEX(COD_SALES!$B$5:$Z$500,MATCH(resource!$CC281,COD_SALES!$A$5:$A$500,0),MATCH(resource!DX$2,COD_SALES!$B$4:$Z$4,0)),"")</f>
        <v>11</v>
      </c>
      <c r="DY281" s="3">
        <f>IFERROR(INDEX(COD_SALES!$B$5:$Z$500,MATCH(resource!$CC281,COD_SALES!$A$5:$A$500,0),MATCH(resource!DY$2,COD_SALES!$B$4:$Z$4,0)),"")</f>
        <v>2</v>
      </c>
      <c r="DZ281" s="3">
        <f>IFERROR(INDEX(COD_SALES!$B$5:$Z$500,MATCH(resource!$CC281,COD_SALES!$A$5:$A$500,0),MATCH(resource!DZ$2,COD_SALES!$B$4:$Z$4,0)),"")</f>
        <v>10</v>
      </c>
      <c r="EA281" s="3">
        <f>IFERROR(INDEX(COD_SALES!$B$5:$Z$500,MATCH(resource!$CC281,COD_SALES!$A$5:$A$500,0),MATCH(resource!EA$2,COD_SALES!$B$4:$Z$4,0)),"")</f>
        <v>0</v>
      </c>
      <c r="EB281" s="3">
        <f t="shared" si="103"/>
        <v>34961.11</v>
      </c>
      <c r="ED281" s="3">
        <f>IFERROR(VLOOKUP($CK281,depot_prod_sales!$B$5:$S$200,3,0),0)</f>
        <v>30</v>
      </c>
      <c r="EE281" s="3">
        <f>IFERROR(VLOOKUP($CK281,depot_prod_sales!$B$5:$S$200,4,0),0)</f>
        <v>67</v>
      </c>
      <c r="EF281" s="3">
        <f>IFERROR(VLOOKUP($CK281,depot_prod_sales!$B$5:$S$200,5,0),0)</f>
        <v>38</v>
      </c>
      <c r="EG281" s="3">
        <f>IFERROR(VLOOKUP($CK281,depot_prod_sales!$B$5:$S$200,6,0),0)</f>
        <v>14</v>
      </c>
      <c r="EH281" s="3">
        <f>IFERROR(VLOOKUP($CK281,depot_prod_sales!$B$5:$S$200,7,0),0)</f>
        <v>122</v>
      </c>
      <c r="EI281" s="3">
        <f>IFERROR(VLOOKUP($CK281,depot_prod_sales!$B$5:$S$200,8,0),0)</f>
        <v>143</v>
      </c>
      <c r="EJ281" s="3">
        <f>IFERROR(VLOOKUP($CK281,depot_prod_sales!$B$5:$S$200,9,0),0)</f>
        <v>66</v>
      </c>
      <c r="EK281" s="3">
        <f>IFERROR(VLOOKUP($CK281,depot_prod_sales!$B$5:$S$200,10,0),0)</f>
        <v>25</v>
      </c>
      <c r="EL281" s="3">
        <f>IFERROR(VLOOKUP($CK281,depot_prod_sales!$B$5:$S$200,11,0),0)</f>
        <v>2</v>
      </c>
      <c r="EM281" s="3">
        <f>IFERROR(VLOOKUP($CK281,depot_prod_sales!$B$5:$S$200,12,0),0)</f>
        <v>17</v>
      </c>
      <c r="EN281" s="3">
        <f>IFERROR(VLOOKUP($CK281,depot_prod_sales!$B$5:$S$200,13,0),0)</f>
        <v>184</v>
      </c>
      <c r="EO281" s="3">
        <f>IFERROR(VLOOKUP($CK281,depot_prod_sales!$B$5:$S$200,14,0),0)</f>
        <v>79</v>
      </c>
      <c r="EP281" s="3">
        <f>IFERROR(VLOOKUP($CK281,depot_prod_sales!$B$5:$S$200,15,0),0)</f>
        <v>3</v>
      </c>
      <c r="EQ281" s="3">
        <f>IFERROR(VLOOKUP($CK281,depot_prod_sales!$B$5:$S$200,16,0),0)</f>
        <v>30</v>
      </c>
      <c r="ER281" s="3">
        <f>IFERROR(VLOOKUP($CK281,depot_prod_sales!$B$5:$S$200,17,0),0)</f>
        <v>27</v>
      </c>
      <c r="ES281" s="3">
        <f>IFERROR(VLOOKUP($CK281,depot_prod_sales!$B$5:$S$200,18,0),0)</f>
        <v>19</v>
      </c>
      <c r="ET281" s="116">
        <f t="shared" si="104"/>
        <v>866</v>
      </c>
      <c r="EU281" s="116">
        <f t="shared" si="105"/>
        <v>168090.6</v>
      </c>
      <c r="EW281" s="3">
        <f>IFERROR(VLOOKUP(CC281,data_pull!$AO$25:$AR$546,2,0),0)</f>
        <v>15</v>
      </c>
      <c r="EX281" s="1">
        <f>IFERROR(VLOOKUP(CC281,data_pull!$AO$25:$AR$546,4,0),0)</f>
        <v>170000</v>
      </c>
    </row>
    <row r="282" spans="13:154" x14ac:dyDescent="0.25"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4" t="str">
        <f>sales_data!B281</f>
        <v>Jahangir Alam</v>
      </c>
      <c r="AR282" s="4" t="str">
        <f>sales_data!C281</f>
        <v>Sahajahan Selim</v>
      </c>
      <c r="AS282" s="5" t="str">
        <f t="shared" si="95"/>
        <v/>
      </c>
      <c r="AT282" s="4" t="str">
        <f>sales_data!I281</f>
        <v>Imran Islam</v>
      </c>
      <c r="AU282" s="4" t="str">
        <f>sales_data!W281</f>
        <v>Goria</v>
      </c>
      <c r="AV282" s="1">
        <f>sales_data!N281</f>
        <v>43505.13</v>
      </c>
      <c r="AW282" s="1">
        <f>sales_data!P281</f>
        <v>12</v>
      </c>
      <c r="AX282" s="3">
        <f ca="1">IFERROR(INDEX(INDIRECT("day_wise_sales_data!$B$2:$BZ$599"),MATCH(resource!$CC282,day_wise_sales_data!$A$2:$A$500,0),MATCH(resource!AX$2,INDIRECT("day_wise_sales_data!$B$1:$BZ$1"),0)),0)</f>
        <v>0</v>
      </c>
      <c r="AY282" s="3">
        <f ca="1">IFERROR(INDEX(INDIRECT("day_wise_sales_data!$B$2:$BZ$599"),MATCH(resource!$CC282,day_wise_sales_data!$A$2:$A$500,0),MATCH(resource!AY$2,INDIRECT("day_wise_sales_data!$B$1:$BZ$1"),0)),0)</f>
        <v>0</v>
      </c>
      <c r="AZ282" s="3">
        <f ca="1">IFERROR(INDEX(INDIRECT("day_wise_sales_data!$B$2:$BZ$599"),MATCH(resource!$CC282,day_wise_sales_data!$A$2:$A$500,0),MATCH(resource!AZ$2,INDIRECT("day_wise_sales_data!$B$1:$BZ$1"),0)),0)</f>
        <v>0</v>
      </c>
      <c r="BA282" s="3">
        <f ca="1">IFERROR(INDEX(INDIRECT("day_wise_sales_data!$B$2:$BZ$599"),MATCH(resource!$CC282,day_wise_sales_data!$A$2:$A$500,0),MATCH(resource!BA$2,INDIRECT("day_wise_sales_data!$B$1:$BZ$1"),0)),0)</f>
        <v>0</v>
      </c>
      <c r="BB282" s="3">
        <f ca="1">IFERROR(INDEX(INDIRECT("day_wise_sales_data!$B$2:$BZ$599"),MATCH(resource!$CC282,day_wise_sales_data!$A$2:$A$500,0),MATCH(resource!BB$2,INDIRECT("day_wise_sales_data!$B$1:$BZ$1"),0)),0)</f>
        <v>0</v>
      </c>
      <c r="BC282" s="3">
        <f ca="1">IFERROR(INDEX(INDIRECT("day_wise_sales_data!$B$2:$BZ$599"),MATCH(resource!$CC282,day_wise_sales_data!$A$2:$A$500,0),MATCH(resource!BC$2,INDIRECT("day_wise_sales_data!$B$1:$BZ$1"),0)),0)</f>
        <v>0</v>
      </c>
      <c r="BD282" s="3">
        <f ca="1">IFERROR(INDEX(INDIRECT("day_wise_sales_data!$B$2:$BZ$599"),MATCH(resource!$CC282,day_wise_sales_data!$A$2:$A$500,0),MATCH(resource!BD$2,INDIRECT("day_wise_sales_data!$B$1:$BZ$1"),0)),0)</f>
        <v>0</v>
      </c>
      <c r="BE282" s="3">
        <f ca="1">IFERROR(INDEX(INDIRECT("day_wise_sales_data!$B$2:$BZ$599"),MATCH(resource!$CC282,day_wise_sales_data!$A$2:$A$500,0),MATCH(resource!BE$2,INDIRECT("day_wise_sales_data!$B$1:$BZ$1"),0)),0)</f>
        <v>0</v>
      </c>
      <c r="BF282" s="3">
        <f ca="1">IFERROR(INDEX(INDIRECT("day_wise_sales_data!$B$2:$BZ$599"),MATCH(resource!$CC282,day_wise_sales_data!$A$2:$A$500,0),MATCH(resource!BF$2,INDIRECT("day_wise_sales_data!$B$1:$BZ$1"),0)),0)</f>
        <v>0</v>
      </c>
      <c r="BG282" s="3">
        <f ca="1">IFERROR(INDEX(INDIRECT("day_wise_sales_data!$B$2:$BZ$599"),MATCH(resource!$CC282,day_wise_sales_data!$A$2:$A$500,0),MATCH(resource!BG$2,INDIRECT("day_wise_sales_data!$B$1:$BZ$1"),0)),0)</f>
        <v>0</v>
      </c>
      <c r="BH282" s="3">
        <f ca="1">IFERROR(INDEX(INDIRECT("day_wise_sales_data!$B$2:$BZ$599"),MATCH(resource!$CC282,day_wise_sales_data!$A$2:$A$500,0),MATCH(resource!BH$2,INDIRECT("day_wise_sales_data!$B$1:$BZ$1"),0)),0)</f>
        <v>0</v>
      </c>
      <c r="BI282" s="3">
        <f ca="1">IFERROR(INDEX(INDIRECT("day_wise_sales_data!$B$2:$BZ$599"),MATCH(resource!$CC282,day_wise_sales_data!$A$2:$A$500,0),MATCH(resource!BI$2,INDIRECT("day_wise_sales_data!$B$1:$BZ$1"),0)),0)</f>
        <v>264.89999999999998</v>
      </c>
      <c r="BJ282" s="3">
        <f ca="1">IFERROR(INDEX(INDIRECT("day_wise_sales_data!$B$2:$BZ$599"),MATCH(resource!$CC282,day_wise_sales_data!$A$2:$A$500,0),MATCH(resource!BJ$2,INDIRECT("day_wise_sales_data!$B$1:$BZ$1"),0)),0)</f>
        <v>0</v>
      </c>
      <c r="BK282" s="3">
        <f ca="1">IFERROR(INDEX(INDIRECT("day_wise_sales_data!$B$2:$BZ$599"),MATCH(resource!$CC282,day_wise_sales_data!$A$2:$A$500,0),MATCH(resource!BK$2,INDIRECT("day_wise_sales_data!$B$1:$BZ$1"),0)),0)</f>
        <v>1100.04</v>
      </c>
      <c r="BL282" s="3">
        <f ca="1">IFERROR(INDEX(INDIRECT("day_wise_sales_data!$B$2:$BZ$599"),MATCH(resource!$CC282,day_wise_sales_data!$A$2:$A$500,0),MATCH(resource!BL$2,INDIRECT("day_wise_sales_data!$B$1:$BZ$1"),0)),0)</f>
        <v>0</v>
      </c>
      <c r="BM282" s="3">
        <f ca="1">IFERROR(INDEX(INDIRECT("day_wise_sales_data!$B$2:$BZ$599"),MATCH(resource!$CC282,day_wise_sales_data!$A$2:$A$500,0),MATCH(resource!BM$2,INDIRECT("day_wise_sales_data!$B$1:$BZ$1"),0)),0)</f>
        <v>9044.09</v>
      </c>
      <c r="BN282" s="3">
        <f ca="1">IFERROR(INDEX(INDIRECT("day_wise_sales_data!$B$2:$BZ$599"),MATCH(resource!$CC282,day_wise_sales_data!$A$2:$A$500,0),MATCH(resource!BN$2,INDIRECT("day_wise_sales_data!$B$1:$BZ$1"),0)),0)</f>
        <v>0</v>
      </c>
      <c r="BO282" s="3">
        <f ca="1">IFERROR(INDEX(INDIRECT("day_wise_sales_data!$B$2:$BZ$599"),MATCH(resource!$CC282,day_wise_sales_data!$A$2:$A$500,0),MATCH(resource!BO$2,INDIRECT("day_wise_sales_data!$B$1:$BZ$1"),0)),0)</f>
        <v>1108.8699999999999</v>
      </c>
      <c r="BP282" s="3">
        <f ca="1">IFERROR(INDEX(INDIRECT("day_wise_sales_data!$B$2:$BZ$599"),MATCH(resource!$CC282,day_wise_sales_data!$A$2:$A$500,0),MATCH(resource!BP$2,INDIRECT("day_wise_sales_data!$B$1:$BZ$1"),0)),0)</f>
        <v>0</v>
      </c>
      <c r="BQ282" s="3">
        <f ca="1">IFERROR(INDEX(INDIRECT("day_wise_sales_data!$B$2:$BZ$599"),MATCH(resource!$CC282,day_wise_sales_data!$A$2:$A$500,0),MATCH(resource!BQ$2,INDIRECT("day_wise_sales_data!$B$1:$BZ$1"),0)),0)</f>
        <v>0</v>
      </c>
      <c r="BR282" s="3">
        <f ca="1">IFERROR(INDEX(INDIRECT("day_wise_sales_data!$B$2:$BZ$599"),MATCH(resource!$CC282,day_wise_sales_data!$A$2:$A$500,0),MATCH(resource!BR$2,INDIRECT("day_wise_sales_data!$B$1:$BZ$1"),0)),0)</f>
        <v>8867.2800000000007</v>
      </c>
      <c r="BS282" s="3">
        <f ca="1">IFERROR(INDEX(INDIRECT("day_wise_sales_data!$B$2:$BZ$599"),MATCH(resource!$CC282,day_wise_sales_data!$A$2:$A$500,0),MATCH(resource!BS$2,INDIRECT("day_wise_sales_data!$B$1:$BZ$1"),0)),0)</f>
        <v>0</v>
      </c>
      <c r="BT282" s="3">
        <f ca="1">IFERROR(INDEX(INDIRECT("day_wise_sales_data!$B$2:$BZ$599"),MATCH(resource!$CC282,day_wise_sales_data!$A$2:$A$500,0),MATCH(resource!BT$2,INDIRECT("day_wise_sales_data!$B$1:$BZ$1"),0)),0)</f>
        <v>0</v>
      </c>
      <c r="BU282" s="3">
        <f ca="1">IFERROR(INDEX(INDIRECT("day_wise_sales_data!$B$2:$BZ$599"),MATCH(resource!$CC282,day_wise_sales_data!$A$2:$A$500,0),MATCH(resource!BU$2,INDIRECT("day_wise_sales_data!$B$1:$BZ$1"),0)),0)</f>
        <v>13874.58</v>
      </c>
      <c r="BV282" s="3">
        <f ca="1">IFERROR(INDEX(INDIRECT("day_wise_sales_data!$B$2:$BZ$599"),MATCH(resource!$CC282,day_wise_sales_data!$A$2:$A$500,0),MATCH(resource!BV$2,INDIRECT("day_wise_sales_data!$B$1:$BZ$1"),0)),0)</f>
        <v>9573.7099999999991</v>
      </c>
      <c r="BW282" s="3">
        <f ca="1">IFERROR(INDEX(INDIRECT("day_wise_sales_data!$B$2:$BZ$599"),MATCH(resource!$CC282,day_wise_sales_data!$A$2:$A$500,0),MATCH(resource!BW$2,INDIRECT("day_wise_sales_data!$B$1:$BZ$1"),0)),0)</f>
        <v>0</v>
      </c>
      <c r="BX282" s="3">
        <f ca="1">IFERROR(INDEX(INDIRECT("day_wise_sales_data!$B$2:$BZ$599"),MATCH(resource!$CC282,day_wise_sales_data!$A$2:$A$500,0),MATCH(resource!BX$2,INDIRECT("day_wise_sales_data!$B$1:$BZ$1"),0)),0)</f>
        <v>0</v>
      </c>
      <c r="BY282" s="3">
        <f ca="1">IFERROR(INDEX(INDIRECT("day_wise_sales_data!$B$2:$BZ$599"),MATCH(resource!$CC282,day_wise_sales_data!$A$2:$A$500,0),MATCH(resource!BY$2,INDIRECT("day_wise_sales_data!$B$1:$BZ$1"),0)),0)</f>
        <v>0</v>
      </c>
      <c r="BZ282" s="3">
        <f ca="1">IFERROR(INDEX(INDIRECT("day_wise_sales_data!$B$2:$BZ$599"),MATCH(resource!$CC282,day_wise_sales_data!$A$2:$A$500,0),MATCH(resource!BZ$2,INDIRECT("day_wise_sales_data!$B$1:$BZ$1"),0)),0)</f>
        <v>0</v>
      </c>
      <c r="CA282" s="3" t="str">
        <f ca="1">IFERROR(INDEX(INDIRECT("day_wise_sales_data!$B$2:$BZ$599"),MATCH(resource!$CC282,day_wise_sales_data!$A$2:$A$500,0),MATCH(resource!CA$2,INDIRECT("day_wise_sales_data!$B$1:$BZ$1"),0)),0)</f>
        <v>dd</v>
      </c>
      <c r="CC282" s="4" t="str">
        <f>sales_data!H281</f>
        <v>DNJ04214</v>
      </c>
      <c r="CD282" s="1">
        <v>280</v>
      </c>
      <c r="CE282" s="1" t="str">
        <f>IF(AQ282=report!$AQ$3,resource!CD282,"")</f>
        <v/>
      </c>
      <c r="CF282" s="5" t="str">
        <f>IFERROR(SMALL($CE$3:$CE$1001,ROWS($CE$3:CE282)),"")</f>
        <v/>
      </c>
      <c r="CH282">
        <f>IFERROR(VLOOKUP($CC282,data_pull!$E$22:$G$700,2,0),0)</f>
        <v>43505.13</v>
      </c>
      <c r="CI282" s="1">
        <f t="shared" si="97"/>
        <v>77</v>
      </c>
      <c r="CJ282" s="1">
        <f t="shared" si="96"/>
        <v>42</v>
      </c>
      <c r="CK282" s="1" t="s">
        <v>1614</v>
      </c>
      <c r="CL282" s="1">
        <f t="shared" si="98"/>
        <v>51</v>
      </c>
      <c r="CM282" s="1" t="str">
        <f>IFERROR(VLOOKUP($CK282,stock_data!$B$3:$W$612,2,0),0)</f>
        <v>OLON-DS EYE DROPS</v>
      </c>
      <c r="CN282" s="1" t="str">
        <f>IFERROR(VLOOKUP($CK282,stock_data!$B$3:$W$612,4,0),0)</f>
        <v>5ml</v>
      </c>
      <c r="CO282" s="1">
        <f>IFERROR(VLOOKUP($CK282,stock_data!$B$3:$W$612,5,0),0)</f>
        <v>132</v>
      </c>
      <c r="CP282" s="3">
        <f t="shared" si="99"/>
        <v>42</v>
      </c>
      <c r="CQ282" s="3">
        <f t="shared" si="100"/>
        <v>5544</v>
      </c>
      <c r="CR282" s="1">
        <f>IFERROR(VLOOKUP($CK282,stock_data!$B$3:$W$612,6,0),0)</f>
        <v>0</v>
      </c>
      <c r="CS282" s="1">
        <f>IFERROR(VLOOKUP($CK282,stock_data!$B$3:$W$612,7,0),0)</f>
        <v>0</v>
      </c>
      <c r="CT282" s="1">
        <f>IFERROR(VLOOKUP($CK282,stock_data!$B$3:$W$612,8,0),0)</f>
        <v>0</v>
      </c>
      <c r="CU282" s="1">
        <f>IFERROR(VLOOKUP($CK282,stock_data!$B$3:$W$612,9,0),0)</f>
        <v>44</v>
      </c>
      <c r="CV282" s="1">
        <f>IFERROR(VLOOKUP($CK282,stock_data!$B$3:$W$612,10,0),0)</f>
        <v>0</v>
      </c>
      <c r="CW282" s="1">
        <f>IFERROR(VLOOKUP($CK282,stock_data!$B$3:$W$612,11,0),0)</f>
        <v>0</v>
      </c>
      <c r="CX282" s="1">
        <f>IFERROR(VLOOKUP($CK282,stock_data!$B$3:$W$612,12,0),0)</f>
        <v>0</v>
      </c>
      <c r="CY282" s="1">
        <f>IFERROR(VLOOKUP($CK282,stock_data!$B$3:$W$612,13,0),0)</f>
        <v>0</v>
      </c>
      <c r="CZ282" s="1">
        <f>IFERROR(VLOOKUP($CK282,stock_data!$B$3:$W$612,14,0),0)</f>
        <v>0</v>
      </c>
      <c r="DA282" s="1">
        <f>IFERROR(VLOOKUP($CK282,stock_data!$B$3:$W$612,15,0),0)</f>
        <v>0</v>
      </c>
      <c r="DB282" s="1">
        <f>IFERROR(VLOOKUP($CK282,stock_data!$B$3:$W$612,16,0),0)</f>
        <v>0</v>
      </c>
      <c r="DC282" s="1">
        <f>IFERROR(VLOOKUP($CK282,stock_data!$B$3:$W$612,17,0),0)</f>
        <v>0</v>
      </c>
      <c r="DD282" s="1">
        <f>IFERROR(VLOOKUP($CK282,stock_data!$B$3:$W$612,18,0),0)</f>
        <v>1</v>
      </c>
      <c r="DE282" s="1">
        <f>IFERROR(VLOOKUP($CK282,stock_data!$B$3:$W$612,19,0),0)</f>
        <v>0</v>
      </c>
      <c r="DF282" s="1">
        <f>IFERROR(VLOOKUP($CK282,stock_data!$B$3:$W$612,20,0),0)</f>
        <v>66</v>
      </c>
      <c r="DG282" s="1">
        <f>IFERROR(VLOOKUP($CK282,stock_data!$B$3:$W$612,21,0),0)</f>
        <v>0</v>
      </c>
      <c r="DH282" s="1">
        <f>IFERROR(VLOOKUP($CK282,stock_data!$B$3:$W$612,22,0),0)</f>
        <v>0</v>
      </c>
      <c r="DI282" s="1">
        <f t="shared" si="101"/>
        <v>111</v>
      </c>
      <c r="DJ282" s="1">
        <f t="shared" si="102"/>
        <v>14652</v>
      </c>
      <c r="DK282" s="3">
        <f>IFERROR(INDEX(COD_SALES!$B$5:$Z$500,MATCH(resource!$CC282,COD_SALES!$A$5:$A$500,0),MATCH(resource!DK$2,COD_SALES!$B$4:$Z$4,0)),"")</f>
        <v>1</v>
      </c>
      <c r="DL282" s="3">
        <f>IFERROR(INDEX(COD_SALES!$B$5:$Z$500,MATCH(resource!$CC282,COD_SALES!$A$5:$A$500,0),MATCH(resource!DL$2,COD_SALES!$B$4:$Z$4,0)),"")</f>
        <v>0</v>
      </c>
      <c r="DM282" s="3">
        <f>IFERROR(INDEX(COD_SALES!$B$5:$Z$500,MATCH(resource!$CC282,COD_SALES!$A$5:$A$500,0),MATCH(resource!DM$2,COD_SALES!$B$4:$Z$4,0)),"")</f>
        <v>1</v>
      </c>
      <c r="DN282" s="3" t="str">
        <f>IFERROR(INDEX(COD_SALES!$B$5:$Z$500,MATCH(resource!$CC282,COD_SALES!$A$5:$A$500,0),MATCH(resource!DN$2,COD_SALES!$B$4:$Z$4,0)),"")</f>
        <v/>
      </c>
      <c r="DO282" s="3">
        <f>IFERROR(INDEX(COD_SALES!$B$5:$Z$500,MATCH(resource!$CC282,COD_SALES!$A$5:$A$500,0),MATCH(resource!DO$2,COD_SALES!$B$4:$Z$4,0)),"")</f>
        <v>0</v>
      </c>
      <c r="DP282" s="3">
        <f>IFERROR(INDEX(COD_SALES!$B$5:$Z$500,MATCH(resource!$CC282,COD_SALES!$A$5:$A$500,0),MATCH(resource!DP$2,COD_SALES!$B$4:$Z$4,0)),"")</f>
        <v>0</v>
      </c>
      <c r="DQ282" s="3" t="str">
        <f>IFERROR(INDEX(COD_SALES!$B$5:$Z$500,MATCH(resource!$CC282,COD_SALES!$A$5:$A$500,0),MATCH(resource!DQ$2,COD_SALES!$B$4:$Z$4,0)),"")</f>
        <v/>
      </c>
      <c r="DR282" s="3">
        <f>IFERROR(INDEX(COD_SALES!$B$5:$Z$500,MATCH(resource!$CC282,COD_SALES!$A$5:$A$500,0),MATCH(resource!DR$2,COD_SALES!$B$4:$Z$4,0)),"")</f>
        <v>0</v>
      </c>
      <c r="DS282" s="3">
        <f>IFERROR(INDEX(COD_SALES!$B$5:$Z$500,MATCH(resource!$CC282,COD_SALES!$A$5:$A$500,0),MATCH(resource!DS$2,COD_SALES!$B$4:$Z$4,0)),"")</f>
        <v>22</v>
      </c>
      <c r="DT282" s="3">
        <f>IFERROR(INDEX(COD_SALES!$B$5:$Z$500,MATCH(resource!$CC282,COD_SALES!$A$5:$A$500,0),MATCH(resource!DT$2,COD_SALES!$B$4:$Z$4,0)),"")</f>
        <v>9</v>
      </c>
      <c r="DU282" s="3">
        <f>IFERROR(INDEX(COD_SALES!$B$5:$Z$500,MATCH(resource!$CC282,COD_SALES!$A$5:$A$500,0),MATCH(resource!DU$2,COD_SALES!$B$4:$Z$4,0)),"")</f>
        <v>0</v>
      </c>
      <c r="DV282" s="3">
        <f>IFERROR(INDEX(COD_SALES!$B$5:$Z$500,MATCH(resource!$CC282,COD_SALES!$A$5:$A$500,0),MATCH(resource!DV$2,COD_SALES!$B$4:$Z$4,0)),"")</f>
        <v>0</v>
      </c>
      <c r="DW282" s="3">
        <f>IFERROR(INDEX(COD_SALES!$B$5:$Z$500,MATCH(resource!$CC282,COD_SALES!$A$5:$A$500,0),MATCH(resource!DW$2,COD_SALES!$B$4:$Z$4,0)),"")</f>
        <v>25</v>
      </c>
      <c r="DX282" s="3">
        <f>IFERROR(INDEX(COD_SALES!$B$5:$Z$500,MATCH(resource!$CC282,COD_SALES!$A$5:$A$500,0),MATCH(resource!DX$2,COD_SALES!$B$4:$Z$4,0)),"")</f>
        <v>0</v>
      </c>
      <c r="DY282" s="3">
        <f>IFERROR(INDEX(COD_SALES!$B$5:$Z$500,MATCH(resource!$CC282,COD_SALES!$A$5:$A$500,0),MATCH(resource!DY$2,COD_SALES!$B$4:$Z$4,0)),"")</f>
        <v>4</v>
      </c>
      <c r="DZ282" s="3">
        <f>IFERROR(INDEX(COD_SALES!$B$5:$Z$500,MATCH(resource!$CC282,COD_SALES!$A$5:$A$500,0),MATCH(resource!DZ$2,COD_SALES!$B$4:$Z$4,0)),"")</f>
        <v>0</v>
      </c>
      <c r="EA282" s="3">
        <f>IFERROR(INDEX(COD_SALES!$B$5:$Z$500,MATCH(resource!$CC282,COD_SALES!$A$5:$A$500,0),MATCH(resource!EA$2,COD_SALES!$B$4:$Z$4,0)),"")</f>
        <v>2</v>
      </c>
      <c r="EB282" s="3">
        <f t="shared" si="103"/>
        <v>22559.079999999998</v>
      </c>
      <c r="ED282" s="3">
        <f>IFERROR(VLOOKUP($CK282,depot_prod_sales!$B$5:$S$200,3,0),0)</f>
        <v>0</v>
      </c>
      <c r="EE282" s="3">
        <f>IFERROR(VLOOKUP($CK282,depot_prod_sales!$B$5:$S$200,4,0),0)</f>
        <v>0</v>
      </c>
      <c r="EF282" s="3">
        <f>IFERROR(VLOOKUP($CK282,depot_prod_sales!$B$5:$S$200,5,0),0)</f>
        <v>0</v>
      </c>
      <c r="EG282" s="3">
        <f>IFERROR(VLOOKUP($CK282,depot_prod_sales!$B$5:$S$200,6,0),0)</f>
        <v>0</v>
      </c>
      <c r="EH282" s="3">
        <f>IFERROR(VLOOKUP($CK282,depot_prod_sales!$B$5:$S$200,7,0),0)</f>
        <v>0</v>
      </c>
      <c r="EI282" s="3">
        <f>IFERROR(VLOOKUP($CK282,depot_prod_sales!$B$5:$S$200,8,0),0)</f>
        <v>0</v>
      </c>
      <c r="EJ282" s="3">
        <f>IFERROR(VLOOKUP($CK282,depot_prod_sales!$B$5:$S$200,9,0),0)</f>
        <v>11</v>
      </c>
      <c r="EK282" s="3">
        <f>IFERROR(VLOOKUP($CK282,depot_prod_sales!$B$5:$S$200,10,0),0)</f>
        <v>0</v>
      </c>
      <c r="EL282" s="3">
        <f>IFERROR(VLOOKUP($CK282,depot_prod_sales!$B$5:$S$200,11,0),0)</f>
        <v>0</v>
      </c>
      <c r="EM282" s="3">
        <f>IFERROR(VLOOKUP($CK282,depot_prod_sales!$B$5:$S$200,12,0),0)</f>
        <v>0</v>
      </c>
      <c r="EN282" s="3">
        <f>IFERROR(VLOOKUP($CK282,depot_prod_sales!$B$5:$S$200,13,0),0)</f>
        <v>0</v>
      </c>
      <c r="EO282" s="3">
        <f>IFERROR(VLOOKUP($CK282,depot_prod_sales!$B$5:$S$200,14,0),0)</f>
        <v>0</v>
      </c>
      <c r="EP282" s="3">
        <f>IFERROR(VLOOKUP($CK282,depot_prod_sales!$B$5:$S$200,15,0),0)</f>
        <v>30</v>
      </c>
      <c r="EQ282" s="3">
        <f>IFERROR(VLOOKUP($CK282,depot_prod_sales!$B$5:$S$200,16,0),0)</f>
        <v>0</v>
      </c>
      <c r="ER282" s="3">
        <f>IFERROR(VLOOKUP($CK282,depot_prod_sales!$B$5:$S$200,17,0),0)</f>
        <v>0</v>
      </c>
      <c r="ES282" s="3">
        <f>IFERROR(VLOOKUP($CK282,depot_prod_sales!$B$5:$S$200,18,0),0)</f>
        <v>0</v>
      </c>
      <c r="ET282" s="116">
        <f t="shared" si="104"/>
        <v>41</v>
      </c>
      <c r="EU282" s="116">
        <f t="shared" si="105"/>
        <v>5412</v>
      </c>
      <c r="EW282" s="3">
        <f>IFERROR(VLOOKUP(CC282,data_pull!$AO$25:$AR$546,2,0),0)</f>
        <v>8</v>
      </c>
      <c r="EX282" s="1">
        <f>IFERROR(VLOOKUP(CC282,data_pull!$AO$25:$AR$546,4,0),0)</f>
        <v>190000</v>
      </c>
    </row>
    <row r="283" spans="13:154" x14ac:dyDescent="0.25"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4" t="str">
        <f>sales_data!B282</f>
        <v>Jahangir Alam</v>
      </c>
      <c r="AR283" s="4" t="str">
        <f>sales_data!C282</f>
        <v>Sahajahan Selim</v>
      </c>
      <c r="AS283" s="5" t="str">
        <f t="shared" si="95"/>
        <v/>
      </c>
      <c r="AT283" s="4" t="str">
        <f>sales_data!I282</f>
        <v>Juwel Islam</v>
      </c>
      <c r="AU283" s="4" t="str">
        <f>sales_data!W282</f>
        <v>Sodor Hospital</v>
      </c>
      <c r="AV283" s="1">
        <f>sales_data!N282</f>
        <v>53344.12</v>
      </c>
      <c r="AW283" s="1">
        <f>sales_data!P282</f>
        <v>20</v>
      </c>
      <c r="AX283" s="3">
        <f ca="1">IFERROR(INDEX(INDIRECT("day_wise_sales_data!$B$2:$BZ$599"),MATCH(resource!$CC283,day_wise_sales_data!$A$2:$A$500,0),MATCH(resource!AX$2,INDIRECT("day_wise_sales_data!$B$1:$BZ$1"),0)),0)</f>
        <v>0</v>
      </c>
      <c r="AY283" s="3">
        <f ca="1">IFERROR(INDEX(INDIRECT("day_wise_sales_data!$B$2:$BZ$599"),MATCH(resource!$CC283,day_wise_sales_data!$A$2:$A$500,0),MATCH(resource!AY$2,INDIRECT("day_wise_sales_data!$B$1:$BZ$1"),0)),0)</f>
        <v>0</v>
      </c>
      <c r="AZ283" s="3">
        <f ca="1">IFERROR(INDEX(INDIRECT("day_wise_sales_data!$B$2:$BZ$599"),MATCH(resource!$CC283,day_wise_sales_data!$A$2:$A$500,0),MATCH(resource!AZ$2,INDIRECT("day_wise_sales_data!$B$1:$BZ$1"),0)),0)</f>
        <v>4415.03</v>
      </c>
      <c r="BA283" s="3">
        <f ca="1">IFERROR(INDEX(INDIRECT("day_wise_sales_data!$B$2:$BZ$599"),MATCH(resource!$CC283,day_wise_sales_data!$A$2:$A$500,0),MATCH(resource!BA$2,INDIRECT("day_wise_sales_data!$B$1:$BZ$1"),0)),0)</f>
        <v>0</v>
      </c>
      <c r="BB283" s="3">
        <f ca="1">IFERROR(INDEX(INDIRECT("day_wise_sales_data!$B$2:$BZ$599"),MATCH(resource!$CC283,day_wise_sales_data!$A$2:$A$500,0),MATCH(resource!BB$2,INDIRECT("day_wise_sales_data!$B$1:$BZ$1"),0)),0)</f>
        <v>0</v>
      </c>
      <c r="BC283" s="3">
        <f ca="1">IFERROR(INDEX(INDIRECT("day_wise_sales_data!$B$2:$BZ$599"),MATCH(resource!$CC283,day_wise_sales_data!$A$2:$A$500,0),MATCH(resource!BC$2,INDIRECT("day_wise_sales_data!$B$1:$BZ$1"),0)),0)</f>
        <v>0</v>
      </c>
      <c r="BD283" s="3">
        <f ca="1">IFERROR(INDEX(INDIRECT("day_wise_sales_data!$B$2:$BZ$599"),MATCH(resource!$CC283,day_wise_sales_data!$A$2:$A$500,0),MATCH(resource!BD$2,INDIRECT("day_wise_sales_data!$B$1:$BZ$1"),0)),0)</f>
        <v>0</v>
      </c>
      <c r="BE283" s="3">
        <f ca="1">IFERROR(INDEX(INDIRECT("day_wise_sales_data!$B$2:$BZ$599"),MATCH(resource!$CC283,day_wise_sales_data!$A$2:$A$500,0),MATCH(resource!BE$2,INDIRECT("day_wise_sales_data!$B$1:$BZ$1"),0)),0)</f>
        <v>0</v>
      </c>
      <c r="BF283" s="3">
        <f ca="1">IFERROR(INDEX(INDIRECT("day_wise_sales_data!$B$2:$BZ$599"),MATCH(resource!$CC283,day_wise_sales_data!$A$2:$A$500,0),MATCH(resource!BF$2,INDIRECT("day_wise_sales_data!$B$1:$BZ$1"),0)),0)</f>
        <v>1320</v>
      </c>
      <c r="BG283" s="3">
        <f ca="1">IFERROR(INDEX(INDIRECT("day_wise_sales_data!$B$2:$BZ$599"),MATCH(resource!$CC283,day_wise_sales_data!$A$2:$A$500,0),MATCH(resource!BG$2,INDIRECT("day_wise_sales_data!$B$1:$BZ$1"),0)),0)</f>
        <v>1754.58</v>
      </c>
      <c r="BH283" s="3">
        <f ca="1">IFERROR(INDEX(INDIRECT("day_wise_sales_data!$B$2:$BZ$599"),MATCH(resource!$CC283,day_wise_sales_data!$A$2:$A$500,0),MATCH(resource!BH$2,INDIRECT("day_wise_sales_data!$B$1:$BZ$1"),0)),0)</f>
        <v>2435.6</v>
      </c>
      <c r="BI283" s="3">
        <f ca="1">IFERROR(INDEX(INDIRECT("day_wise_sales_data!$B$2:$BZ$599"),MATCH(resource!$CC283,day_wise_sales_data!$A$2:$A$500,0),MATCH(resource!BI$2,INDIRECT("day_wise_sales_data!$B$1:$BZ$1"),0)),0)</f>
        <v>0</v>
      </c>
      <c r="BJ283" s="3">
        <f ca="1">IFERROR(INDEX(INDIRECT("day_wise_sales_data!$B$2:$BZ$599"),MATCH(resource!$CC283,day_wise_sales_data!$A$2:$A$500,0),MATCH(resource!BJ$2,INDIRECT("day_wise_sales_data!$B$1:$BZ$1"),0)),0)</f>
        <v>0</v>
      </c>
      <c r="BK283" s="3">
        <f ca="1">IFERROR(INDEX(INDIRECT("day_wise_sales_data!$B$2:$BZ$599"),MATCH(resource!$CC283,day_wise_sales_data!$A$2:$A$500,0),MATCH(resource!BK$2,INDIRECT("day_wise_sales_data!$B$1:$BZ$1"),0)),0)</f>
        <v>4146.03</v>
      </c>
      <c r="BL283" s="3">
        <f ca="1">IFERROR(INDEX(INDIRECT("day_wise_sales_data!$B$2:$BZ$599"),MATCH(resource!$CC283,day_wise_sales_data!$A$2:$A$500,0),MATCH(resource!BL$2,INDIRECT("day_wise_sales_data!$B$1:$BZ$1"),0)),0)</f>
        <v>0</v>
      </c>
      <c r="BM283" s="3">
        <f ca="1">IFERROR(INDEX(INDIRECT("day_wise_sales_data!$B$2:$BZ$599"),MATCH(resource!$CC283,day_wise_sales_data!$A$2:$A$500,0),MATCH(resource!BM$2,INDIRECT("day_wise_sales_data!$B$1:$BZ$1"),0)),0)</f>
        <v>520.9</v>
      </c>
      <c r="BN283" s="3">
        <f ca="1">IFERROR(INDEX(INDIRECT("day_wise_sales_data!$B$2:$BZ$599"),MATCH(resource!$CC283,day_wise_sales_data!$A$2:$A$500,0),MATCH(resource!BN$2,INDIRECT("day_wise_sales_data!$B$1:$BZ$1"),0)),0)</f>
        <v>4486.5</v>
      </c>
      <c r="BO283" s="3">
        <f ca="1">IFERROR(INDEX(INDIRECT("day_wise_sales_data!$B$2:$BZ$599"),MATCH(resource!$CC283,day_wise_sales_data!$A$2:$A$500,0),MATCH(resource!BO$2,INDIRECT("day_wise_sales_data!$B$1:$BZ$1"),0)),0)</f>
        <v>0</v>
      </c>
      <c r="BP283" s="3">
        <f ca="1">IFERROR(INDEX(INDIRECT("day_wise_sales_data!$B$2:$BZ$599"),MATCH(resource!$CC283,day_wise_sales_data!$A$2:$A$500,0),MATCH(resource!BP$2,INDIRECT("day_wise_sales_data!$B$1:$BZ$1"),0)),0)</f>
        <v>4118.6499999999996</v>
      </c>
      <c r="BQ283" s="3">
        <f ca="1">IFERROR(INDEX(INDIRECT("day_wise_sales_data!$B$2:$BZ$599"),MATCH(resource!$CC283,day_wise_sales_data!$A$2:$A$500,0),MATCH(resource!BQ$2,INDIRECT("day_wise_sales_data!$B$1:$BZ$1"),0)),0)</f>
        <v>0</v>
      </c>
      <c r="BR283" s="3">
        <f ca="1">IFERROR(INDEX(INDIRECT("day_wise_sales_data!$B$2:$BZ$599"),MATCH(resource!$CC283,day_wise_sales_data!$A$2:$A$500,0),MATCH(resource!BR$2,INDIRECT("day_wise_sales_data!$B$1:$BZ$1"),0)),0)</f>
        <v>1647.47</v>
      </c>
      <c r="BS283" s="3">
        <f ca="1">IFERROR(INDEX(INDIRECT("day_wise_sales_data!$B$2:$BZ$599"),MATCH(resource!$CC283,day_wise_sales_data!$A$2:$A$500,0),MATCH(resource!BS$2,INDIRECT("day_wise_sales_data!$B$1:$BZ$1"),0)),0)</f>
        <v>0</v>
      </c>
      <c r="BT283" s="3">
        <f ca="1">IFERROR(INDEX(INDIRECT("day_wise_sales_data!$B$2:$BZ$599"),MATCH(resource!$CC283,day_wise_sales_data!$A$2:$A$500,0),MATCH(resource!BT$2,INDIRECT("day_wise_sales_data!$B$1:$BZ$1"),0)),0)</f>
        <v>0</v>
      </c>
      <c r="BU283" s="3">
        <f ca="1">IFERROR(INDEX(INDIRECT("day_wise_sales_data!$B$2:$BZ$599"),MATCH(resource!$CC283,day_wise_sales_data!$A$2:$A$500,0),MATCH(resource!BU$2,INDIRECT("day_wise_sales_data!$B$1:$BZ$1"),0)),0)</f>
        <v>28499.360000000001</v>
      </c>
      <c r="BV283" s="3">
        <f ca="1">IFERROR(INDEX(INDIRECT("day_wise_sales_data!$B$2:$BZ$599"),MATCH(resource!$CC283,day_wise_sales_data!$A$2:$A$500,0),MATCH(resource!BV$2,INDIRECT("day_wise_sales_data!$B$1:$BZ$1"),0)),0)</f>
        <v>0</v>
      </c>
      <c r="BW283" s="3">
        <f ca="1">IFERROR(INDEX(INDIRECT("day_wise_sales_data!$B$2:$BZ$599"),MATCH(resource!$CC283,day_wise_sales_data!$A$2:$A$500,0),MATCH(resource!BW$2,INDIRECT("day_wise_sales_data!$B$1:$BZ$1"),0)),0)</f>
        <v>0</v>
      </c>
      <c r="BX283" s="3">
        <f ca="1">IFERROR(INDEX(INDIRECT("day_wise_sales_data!$B$2:$BZ$599"),MATCH(resource!$CC283,day_wise_sales_data!$A$2:$A$500,0),MATCH(resource!BX$2,INDIRECT("day_wise_sales_data!$B$1:$BZ$1"),0)),0)</f>
        <v>0</v>
      </c>
      <c r="BY283" s="3">
        <f ca="1">IFERROR(INDEX(INDIRECT("day_wise_sales_data!$B$2:$BZ$599"),MATCH(resource!$CC283,day_wise_sales_data!$A$2:$A$500,0),MATCH(resource!BY$2,INDIRECT("day_wise_sales_data!$B$1:$BZ$1"),0)),0)</f>
        <v>0</v>
      </c>
      <c r="BZ283" s="3">
        <f ca="1">IFERROR(INDEX(INDIRECT("day_wise_sales_data!$B$2:$BZ$599"),MATCH(resource!$CC283,day_wise_sales_data!$A$2:$A$500,0),MATCH(resource!BZ$2,INDIRECT("day_wise_sales_data!$B$1:$BZ$1"),0)),0)</f>
        <v>0</v>
      </c>
      <c r="CA283" s="3" t="str">
        <f ca="1">IFERROR(INDEX(INDIRECT("day_wise_sales_data!$B$2:$BZ$599"),MATCH(resource!$CC283,day_wise_sales_data!$A$2:$A$500,0),MATCH(resource!CA$2,INDIRECT("day_wise_sales_data!$B$1:$BZ$1"),0)),0)</f>
        <v>dd</v>
      </c>
      <c r="CC283" s="4" t="str">
        <f>sales_data!H282</f>
        <v>DNJ11202</v>
      </c>
      <c r="CD283" s="1">
        <v>281</v>
      </c>
      <c r="CE283" s="1" t="str">
        <f>IF(AQ283=report!$AQ$3,resource!CD283,"")</f>
        <v/>
      </c>
      <c r="CF283" s="5" t="str">
        <f>IFERROR(SMALL($CE$3:$CE$1001,ROWS($CE$3:CE283)),"")</f>
        <v/>
      </c>
      <c r="CH283">
        <f>IFERROR(VLOOKUP($CC283,data_pull!$E$22:$G$700,2,0),0)</f>
        <v>53344.12</v>
      </c>
      <c r="CI283" s="1">
        <f t="shared" si="97"/>
        <v>17</v>
      </c>
      <c r="CJ283" s="1">
        <f t="shared" si="96"/>
        <v>0</v>
      </c>
      <c r="CK283" s="1" t="s">
        <v>1616</v>
      </c>
      <c r="CL283" s="1">
        <f t="shared" si="98"/>
        <v>111</v>
      </c>
      <c r="CM283" s="1" t="str">
        <f>IFERROR(VLOOKUP($CK283,stock_data!$B$3:$W$612,2,0),0)</f>
        <v>OMEX -20 CAPSULE (BLISTER)</v>
      </c>
      <c r="CN283" s="1" t="str">
        <f>IFERROR(VLOOKUP($CK283,stock_data!$B$3:$W$612,4,0),0)</f>
        <v>12x10's</v>
      </c>
      <c r="CO283" s="1">
        <f>IFERROR(VLOOKUP($CK283,stock_data!$B$3:$W$612,5,0),0)</f>
        <v>530.1</v>
      </c>
      <c r="CP283" s="3">
        <f t="shared" si="99"/>
        <v>0</v>
      </c>
      <c r="CQ283" s="3">
        <f t="shared" si="100"/>
        <v>0</v>
      </c>
      <c r="CR283" s="1">
        <f>IFERROR(VLOOKUP($CK283,stock_data!$B$3:$W$612,6,0),0)</f>
        <v>131</v>
      </c>
      <c r="CS283" s="1">
        <f>IFERROR(VLOOKUP($CK283,stock_data!$B$3:$W$612,7,0),0)</f>
        <v>141</v>
      </c>
      <c r="CT283" s="1">
        <f>IFERROR(VLOOKUP($CK283,stock_data!$B$3:$W$612,8,0),0)</f>
        <v>65</v>
      </c>
      <c r="CU283" s="1">
        <f>IFERROR(VLOOKUP($CK283,stock_data!$B$3:$W$612,9,0),0)</f>
        <v>49</v>
      </c>
      <c r="CV283" s="1">
        <f>IFERROR(VLOOKUP($CK283,stock_data!$B$3:$W$612,10,0),0)</f>
        <v>68</v>
      </c>
      <c r="CW283" s="1">
        <f>IFERROR(VLOOKUP($CK283,stock_data!$B$3:$W$612,11,0),0)</f>
        <v>298</v>
      </c>
      <c r="CX283" s="1">
        <f>IFERROR(VLOOKUP($CK283,stock_data!$B$3:$W$612,12,0),0)</f>
        <v>11</v>
      </c>
      <c r="CY283" s="1">
        <f>IFERROR(VLOOKUP($CK283,stock_data!$B$3:$W$612,13,0),0)</f>
        <v>83</v>
      </c>
      <c r="CZ283" s="1">
        <f>IFERROR(VLOOKUP($CK283,stock_data!$B$3:$W$612,14,0),0)</f>
        <v>219</v>
      </c>
      <c r="DA283" s="1">
        <f>IFERROR(VLOOKUP($CK283,stock_data!$B$3:$W$612,15,0),0)</f>
        <v>213</v>
      </c>
      <c r="DB283" s="1">
        <f>IFERROR(VLOOKUP($CK283,stock_data!$B$3:$W$612,16,0),0)</f>
        <v>0</v>
      </c>
      <c r="DC283" s="1">
        <f>IFERROR(VLOOKUP($CK283,stock_data!$B$3:$W$612,17,0),0)</f>
        <v>50</v>
      </c>
      <c r="DD283" s="1">
        <f>IFERROR(VLOOKUP($CK283,stock_data!$B$3:$W$612,18,0),0)</f>
        <v>0</v>
      </c>
      <c r="DE283" s="1">
        <f>IFERROR(VLOOKUP($CK283,stock_data!$B$3:$W$612,19,0),0)</f>
        <v>35</v>
      </c>
      <c r="DF283" s="1">
        <f>IFERROR(VLOOKUP($CK283,stock_data!$B$3:$W$612,20,0),0)</f>
        <v>178</v>
      </c>
      <c r="DG283" s="1">
        <f>IFERROR(VLOOKUP($CK283,stock_data!$B$3:$W$612,21,0),0)</f>
        <v>68</v>
      </c>
      <c r="DH283" s="1">
        <f>IFERROR(VLOOKUP($CK283,stock_data!$B$3:$W$612,22,0),0)</f>
        <v>42</v>
      </c>
      <c r="DI283" s="1">
        <f t="shared" si="101"/>
        <v>1651</v>
      </c>
      <c r="DJ283" s="1">
        <f t="shared" si="102"/>
        <v>875195.10000000009</v>
      </c>
      <c r="DK283" s="3">
        <f>IFERROR(INDEX(COD_SALES!$B$5:$Z$500,MATCH(resource!$CC283,COD_SALES!$A$5:$A$500,0),MATCH(resource!DK$2,COD_SALES!$B$4:$Z$4,0)),"")</f>
        <v>0</v>
      </c>
      <c r="DL283" s="3">
        <f>IFERROR(INDEX(COD_SALES!$B$5:$Z$500,MATCH(resource!$CC283,COD_SALES!$A$5:$A$500,0),MATCH(resource!DL$2,COD_SALES!$B$4:$Z$4,0)),"")</f>
        <v>0</v>
      </c>
      <c r="DM283" s="3">
        <f>IFERROR(INDEX(COD_SALES!$B$5:$Z$500,MATCH(resource!$CC283,COD_SALES!$A$5:$A$500,0),MATCH(resource!DM$2,COD_SALES!$B$4:$Z$4,0)),"")</f>
        <v>0</v>
      </c>
      <c r="DN283" s="3" t="str">
        <f>IFERROR(INDEX(COD_SALES!$B$5:$Z$500,MATCH(resource!$CC283,COD_SALES!$A$5:$A$500,0),MATCH(resource!DN$2,COD_SALES!$B$4:$Z$4,0)),"")</f>
        <v/>
      </c>
      <c r="DO283" s="3">
        <f>IFERROR(INDEX(COD_SALES!$B$5:$Z$500,MATCH(resource!$CC283,COD_SALES!$A$5:$A$500,0),MATCH(resource!DO$2,COD_SALES!$B$4:$Z$4,0)),"")</f>
        <v>0</v>
      </c>
      <c r="DP283" s="3">
        <f>IFERROR(INDEX(COD_SALES!$B$5:$Z$500,MATCH(resource!$CC283,COD_SALES!$A$5:$A$500,0),MATCH(resource!DP$2,COD_SALES!$B$4:$Z$4,0)),"")</f>
        <v>20</v>
      </c>
      <c r="DQ283" s="3" t="str">
        <f>IFERROR(INDEX(COD_SALES!$B$5:$Z$500,MATCH(resource!$CC283,COD_SALES!$A$5:$A$500,0),MATCH(resource!DQ$2,COD_SALES!$B$4:$Z$4,0)),"")</f>
        <v/>
      </c>
      <c r="DR283" s="3">
        <f>IFERROR(INDEX(COD_SALES!$B$5:$Z$500,MATCH(resource!$CC283,COD_SALES!$A$5:$A$500,0),MATCH(resource!DR$2,COD_SALES!$B$4:$Z$4,0)),"")</f>
        <v>0</v>
      </c>
      <c r="DS283" s="3">
        <f>IFERROR(INDEX(COD_SALES!$B$5:$Z$500,MATCH(resource!$CC283,COD_SALES!$A$5:$A$500,0),MATCH(resource!DS$2,COD_SALES!$B$4:$Z$4,0)),"")</f>
        <v>22</v>
      </c>
      <c r="DT283" s="3">
        <f>IFERROR(INDEX(COD_SALES!$B$5:$Z$500,MATCH(resource!$CC283,COD_SALES!$A$5:$A$500,0),MATCH(resource!DT$2,COD_SALES!$B$4:$Z$4,0)),"")</f>
        <v>0</v>
      </c>
      <c r="DU283" s="3">
        <f>IFERROR(INDEX(COD_SALES!$B$5:$Z$500,MATCH(resource!$CC283,COD_SALES!$A$5:$A$500,0),MATCH(resource!DU$2,COD_SALES!$B$4:$Z$4,0)),"")</f>
        <v>0</v>
      </c>
      <c r="DV283" s="3">
        <f>IFERROR(INDEX(COD_SALES!$B$5:$Z$500,MATCH(resource!$CC283,COD_SALES!$A$5:$A$500,0),MATCH(resource!DV$2,COD_SALES!$B$4:$Z$4,0)),"")</f>
        <v>0</v>
      </c>
      <c r="DW283" s="3">
        <f>IFERROR(INDEX(COD_SALES!$B$5:$Z$500,MATCH(resource!$CC283,COD_SALES!$A$5:$A$500,0),MATCH(resource!DW$2,COD_SALES!$B$4:$Z$4,0)),"")</f>
        <v>22</v>
      </c>
      <c r="DX283" s="3">
        <f>IFERROR(INDEX(COD_SALES!$B$5:$Z$500,MATCH(resource!$CC283,COD_SALES!$A$5:$A$500,0),MATCH(resource!DX$2,COD_SALES!$B$4:$Z$4,0)),"")</f>
        <v>10</v>
      </c>
      <c r="DY283" s="3">
        <f>IFERROR(INDEX(COD_SALES!$B$5:$Z$500,MATCH(resource!$CC283,COD_SALES!$A$5:$A$500,0),MATCH(resource!DY$2,COD_SALES!$B$4:$Z$4,0)),"")</f>
        <v>0</v>
      </c>
      <c r="DZ283" s="3">
        <f>IFERROR(INDEX(COD_SALES!$B$5:$Z$500,MATCH(resource!$CC283,COD_SALES!$A$5:$A$500,0),MATCH(resource!DZ$2,COD_SALES!$B$4:$Z$4,0)),"")</f>
        <v>2</v>
      </c>
      <c r="EA283" s="3">
        <f>IFERROR(INDEX(COD_SALES!$B$5:$Z$500,MATCH(resource!$CC283,COD_SALES!$A$5:$A$500,0),MATCH(resource!EA$2,COD_SALES!$B$4:$Z$4,0)),"")</f>
        <v>1</v>
      </c>
      <c r="EB283" s="3">
        <f t="shared" si="103"/>
        <v>20504.12</v>
      </c>
      <c r="ED283" s="3">
        <f>IFERROR(VLOOKUP($CK283,depot_prod_sales!$B$5:$S$200,3,0),0)</f>
        <v>403</v>
      </c>
      <c r="EE283" s="3">
        <f>IFERROR(VLOOKUP($CK283,depot_prod_sales!$B$5:$S$200,4,0),0)</f>
        <v>1548</v>
      </c>
      <c r="EF283" s="3">
        <f>IFERROR(VLOOKUP($CK283,depot_prod_sales!$B$5:$S$200,5,0),0)</f>
        <v>1158</v>
      </c>
      <c r="EG283" s="3">
        <f>IFERROR(VLOOKUP($CK283,depot_prod_sales!$B$5:$S$200,6,0),0)</f>
        <v>653</v>
      </c>
      <c r="EH283" s="3">
        <f>IFERROR(VLOOKUP($CK283,depot_prod_sales!$B$5:$S$200,7,0),0)</f>
        <v>361</v>
      </c>
      <c r="EI283" s="3">
        <f>IFERROR(VLOOKUP($CK283,depot_prod_sales!$B$5:$S$200,8,0),0)</f>
        <v>2624</v>
      </c>
      <c r="EJ283" s="3">
        <f>IFERROR(VLOOKUP($CK283,depot_prod_sales!$B$5:$S$200,9,0),0)</f>
        <v>1543</v>
      </c>
      <c r="EK283" s="3">
        <f>IFERROR(VLOOKUP($CK283,depot_prod_sales!$B$5:$S$200,10,0),0)</f>
        <v>629</v>
      </c>
      <c r="EL283" s="3">
        <f>IFERROR(VLOOKUP($CK283,depot_prod_sales!$B$5:$S$200,11,0),0)</f>
        <v>254</v>
      </c>
      <c r="EM283" s="3">
        <f>IFERROR(VLOOKUP($CK283,depot_prod_sales!$B$5:$S$200,12,0),0)</f>
        <v>410</v>
      </c>
      <c r="EN283" s="3">
        <f>IFERROR(VLOOKUP($CK283,depot_prod_sales!$B$5:$S$200,13,0),0)</f>
        <v>961</v>
      </c>
      <c r="EO283" s="3">
        <f>IFERROR(VLOOKUP($CK283,depot_prod_sales!$B$5:$S$200,14,0),0)</f>
        <v>918</v>
      </c>
      <c r="EP283" s="3">
        <f>IFERROR(VLOOKUP($CK283,depot_prod_sales!$B$5:$S$200,15,0),0)</f>
        <v>469</v>
      </c>
      <c r="EQ283" s="3">
        <f>IFERROR(VLOOKUP($CK283,depot_prod_sales!$B$5:$S$200,16,0),0)</f>
        <v>573</v>
      </c>
      <c r="ER283" s="3">
        <f>IFERROR(VLOOKUP($CK283,depot_prod_sales!$B$5:$S$200,17,0),0)</f>
        <v>637</v>
      </c>
      <c r="ES283" s="3">
        <f>IFERROR(VLOOKUP($CK283,depot_prod_sales!$B$5:$S$200,18,0),0)</f>
        <v>1223</v>
      </c>
      <c r="ET283" s="116">
        <f t="shared" si="104"/>
        <v>14364</v>
      </c>
      <c r="EU283" s="116">
        <f t="shared" si="105"/>
        <v>7614356.4000000004</v>
      </c>
      <c r="EW283" s="3">
        <f>IFERROR(VLOOKUP(CC283,data_pull!$AO$25:$AR$546,2,0),0)</f>
        <v>8</v>
      </c>
      <c r="EX283" s="1">
        <f>IFERROR(VLOOKUP(CC283,data_pull!$AO$25:$AR$546,4,0),0)</f>
        <v>170000</v>
      </c>
    </row>
    <row r="284" spans="13:154" x14ac:dyDescent="0.25"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4" t="str">
        <f>sales_data!B283</f>
        <v>Jahangir Alam</v>
      </c>
      <c r="AR284" s="4" t="str">
        <f>sales_data!C283</f>
        <v>Sahajahan Selim</v>
      </c>
      <c r="AS284" s="5" t="str">
        <f t="shared" si="95"/>
        <v/>
      </c>
      <c r="AT284" s="4" t="str">
        <f>sales_data!I283</f>
        <v>Ripon</v>
      </c>
      <c r="AU284" s="4" t="str">
        <f>sales_data!W283</f>
        <v>Pirgonj</v>
      </c>
      <c r="AV284" s="1">
        <f>sales_data!N283</f>
        <v>118728.75</v>
      </c>
      <c r="AW284" s="1">
        <f>sales_data!P283</f>
        <v>28</v>
      </c>
      <c r="AX284" s="3">
        <f ca="1">IFERROR(INDEX(INDIRECT("day_wise_sales_data!$B$2:$BZ$599"),MATCH(resource!$CC284,day_wise_sales_data!$A$2:$A$500,0),MATCH(resource!AX$2,INDIRECT("day_wise_sales_data!$B$1:$BZ$1"),0)),0)</f>
        <v>0</v>
      </c>
      <c r="AY284" s="3">
        <f ca="1">IFERROR(INDEX(INDIRECT("day_wise_sales_data!$B$2:$BZ$599"),MATCH(resource!$CC284,day_wise_sales_data!$A$2:$A$500,0),MATCH(resource!AY$2,INDIRECT("day_wise_sales_data!$B$1:$BZ$1"),0)),0)</f>
        <v>0</v>
      </c>
      <c r="AZ284" s="3">
        <f ca="1">IFERROR(INDEX(INDIRECT("day_wise_sales_data!$B$2:$BZ$599"),MATCH(resource!$CC284,day_wise_sales_data!$A$2:$A$500,0),MATCH(resource!AZ$2,INDIRECT("day_wise_sales_data!$B$1:$BZ$1"),0)),0)</f>
        <v>0</v>
      </c>
      <c r="BA284" s="3">
        <f ca="1">IFERROR(INDEX(INDIRECT("day_wise_sales_data!$B$2:$BZ$599"),MATCH(resource!$CC284,day_wise_sales_data!$A$2:$A$500,0),MATCH(resource!BA$2,INDIRECT("day_wise_sales_data!$B$1:$BZ$1"),0)),0)</f>
        <v>0</v>
      </c>
      <c r="BB284" s="3">
        <f ca="1">IFERROR(INDEX(INDIRECT("day_wise_sales_data!$B$2:$BZ$599"),MATCH(resource!$CC284,day_wise_sales_data!$A$2:$A$500,0),MATCH(resource!BB$2,INDIRECT("day_wise_sales_data!$B$1:$BZ$1"),0)),0)</f>
        <v>0</v>
      </c>
      <c r="BC284" s="3">
        <f ca="1">IFERROR(INDEX(INDIRECT("day_wise_sales_data!$B$2:$BZ$599"),MATCH(resource!$CC284,day_wise_sales_data!$A$2:$A$500,0),MATCH(resource!BC$2,INDIRECT("day_wise_sales_data!$B$1:$BZ$1"),0)),0)</f>
        <v>0</v>
      </c>
      <c r="BD284" s="3">
        <f ca="1">IFERROR(INDEX(INDIRECT("day_wise_sales_data!$B$2:$BZ$599"),MATCH(resource!$CC284,day_wise_sales_data!$A$2:$A$500,0),MATCH(resource!BD$2,INDIRECT("day_wise_sales_data!$B$1:$BZ$1"),0)),0)</f>
        <v>530.14</v>
      </c>
      <c r="BE284" s="3">
        <f ca="1">IFERROR(INDEX(INDIRECT("day_wise_sales_data!$B$2:$BZ$599"),MATCH(resource!$CC284,day_wise_sales_data!$A$2:$A$500,0),MATCH(resource!BE$2,INDIRECT("day_wise_sales_data!$B$1:$BZ$1"),0)),0)</f>
        <v>344.24</v>
      </c>
      <c r="BF284" s="3">
        <f ca="1">IFERROR(INDEX(INDIRECT("day_wise_sales_data!$B$2:$BZ$599"),MATCH(resource!$CC284,day_wise_sales_data!$A$2:$A$500,0),MATCH(resource!BF$2,INDIRECT("day_wise_sales_data!$B$1:$BZ$1"),0)),0)</f>
        <v>0</v>
      </c>
      <c r="BG284" s="3">
        <f ca="1">IFERROR(INDEX(INDIRECT("day_wise_sales_data!$B$2:$BZ$599"),MATCH(resource!$CC284,day_wise_sales_data!$A$2:$A$500,0),MATCH(resource!BG$2,INDIRECT("day_wise_sales_data!$B$1:$BZ$1"),0)),0)</f>
        <v>0</v>
      </c>
      <c r="BH284" s="3">
        <f ca="1">IFERROR(INDEX(INDIRECT("day_wise_sales_data!$B$2:$BZ$599"),MATCH(resource!$CC284,day_wise_sales_data!$A$2:$A$500,0),MATCH(resource!BH$2,INDIRECT("day_wise_sales_data!$B$1:$BZ$1"),0)),0)</f>
        <v>1324.51</v>
      </c>
      <c r="BI284" s="3">
        <f ca="1">IFERROR(INDEX(INDIRECT("day_wise_sales_data!$B$2:$BZ$599"),MATCH(resource!$CC284,day_wise_sales_data!$A$2:$A$500,0),MATCH(resource!BI$2,INDIRECT("day_wise_sales_data!$B$1:$BZ$1"),0)),0)</f>
        <v>0</v>
      </c>
      <c r="BJ284" s="3">
        <f ca="1">IFERROR(INDEX(INDIRECT("day_wise_sales_data!$B$2:$BZ$599"),MATCH(resource!$CC284,day_wise_sales_data!$A$2:$A$500,0),MATCH(resource!BJ$2,INDIRECT("day_wise_sales_data!$B$1:$BZ$1"),0)),0)</f>
        <v>0</v>
      </c>
      <c r="BK284" s="3">
        <f ca="1">IFERROR(INDEX(INDIRECT("day_wise_sales_data!$B$2:$BZ$599"),MATCH(resource!$CC284,day_wise_sales_data!$A$2:$A$500,0),MATCH(resource!BK$2,INDIRECT("day_wise_sales_data!$B$1:$BZ$1"),0)),0)</f>
        <v>6104.99</v>
      </c>
      <c r="BL284" s="3">
        <f ca="1">IFERROR(INDEX(INDIRECT("day_wise_sales_data!$B$2:$BZ$599"),MATCH(resource!$CC284,day_wise_sales_data!$A$2:$A$500,0),MATCH(resource!BL$2,INDIRECT("day_wise_sales_data!$B$1:$BZ$1"),0)),0)</f>
        <v>0</v>
      </c>
      <c r="BM284" s="3">
        <f ca="1">IFERROR(INDEX(INDIRECT("day_wise_sales_data!$B$2:$BZ$599"),MATCH(resource!$CC284,day_wise_sales_data!$A$2:$A$500,0),MATCH(resource!BM$2,INDIRECT("day_wise_sales_data!$B$1:$BZ$1"),0)),0)</f>
        <v>0</v>
      </c>
      <c r="BN284" s="3">
        <f ca="1">IFERROR(INDEX(INDIRECT("day_wise_sales_data!$B$2:$BZ$599"),MATCH(resource!$CC284,day_wise_sales_data!$A$2:$A$500,0),MATCH(resource!BN$2,INDIRECT("day_wise_sales_data!$B$1:$BZ$1"),0)),0)</f>
        <v>3591.86</v>
      </c>
      <c r="BO284" s="3">
        <f ca="1">IFERROR(INDEX(INDIRECT("day_wise_sales_data!$B$2:$BZ$599"),MATCH(resource!$CC284,day_wise_sales_data!$A$2:$A$500,0),MATCH(resource!BO$2,INDIRECT("day_wise_sales_data!$B$1:$BZ$1"),0)),0)</f>
        <v>1056.07</v>
      </c>
      <c r="BP284" s="3">
        <f ca="1">IFERROR(INDEX(INDIRECT("day_wise_sales_data!$B$2:$BZ$599"),MATCH(resource!$CC284,day_wise_sales_data!$A$2:$A$500,0),MATCH(resource!BP$2,INDIRECT("day_wise_sales_data!$B$1:$BZ$1"),0)),0)</f>
        <v>6411.37</v>
      </c>
      <c r="BQ284" s="3">
        <f ca="1">IFERROR(INDEX(INDIRECT("day_wise_sales_data!$B$2:$BZ$599"),MATCH(resource!$CC284,day_wise_sales_data!$A$2:$A$500,0),MATCH(resource!BQ$2,INDIRECT("day_wise_sales_data!$B$1:$BZ$1"),0)),0)</f>
        <v>0</v>
      </c>
      <c r="BR284" s="3">
        <f ca="1">IFERROR(INDEX(INDIRECT("day_wise_sales_data!$B$2:$BZ$599"),MATCH(resource!$CC284,day_wise_sales_data!$A$2:$A$500,0),MATCH(resource!BR$2,INDIRECT("day_wise_sales_data!$B$1:$BZ$1"),0)),0)</f>
        <v>882.26</v>
      </c>
      <c r="BS284" s="3">
        <f ca="1">IFERROR(INDEX(INDIRECT("day_wise_sales_data!$B$2:$BZ$599"),MATCH(resource!$CC284,day_wise_sales_data!$A$2:$A$500,0),MATCH(resource!BS$2,INDIRECT("day_wise_sales_data!$B$1:$BZ$1"),0)),0)</f>
        <v>0</v>
      </c>
      <c r="BT284" s="3">
        <f ca="1">IFERROR(INDEX(INDIRECT("day_wise_sales_data!$B$2:$BZ$599"),MATCH(resource!$CC284,day_wise_sales_data!$A$2:$A$500,0),MATCH(resource!BT$2,INDIRECT("day_wise_sales_data!$B$1:$BZ$1"),0)),0)</f>
        <v>7780.17</v>
      </c>
      <c r="BU284" s="3">
        <f ca="1">IFERROR(INDEX(INDIRECT("day_wise_sales_data!$B$2:$BZ$599"),MATCH(resource!$CC284,day_wise_sales_data!$A$2:$A$500,0),MATCH(resource!BU$2,INDIRECT("day_wise_sales_data!$B$1:$BZ$1"),0)),0)</f>
        <v>16627.990000000002</v>
      </c>
      <c r="BV284" s="3">
        <f ca="1">IFERROR(INDEX(INDIRECT("day_wise_sales_data!$B$2:$BZ$599"),MATCH(resource!$CC284,day_wise_sales_data!$A$2:$A$500,0),MATCH(resource!BV$2,INDIRECT("day_wise_sales_data!$B$1:$BZ$1"),0)),0)</f>
        <v>0</v>
      </c>
      <c r="BW284" s="3">
        <f ca="1">IFERROR(INDEX(INDIRECT("day_wise_sales_data!$B$2:$BZ$599"),MATCH(resource!$CC284,day_wise_sales_data!$A$2:$A$500,0),MATCH(resource!BW$2,INDIRECT("day_wise_sales_data!$B$1:$BZ$1"),0)),0)</f>
        <v>1411.62</v>
      </c>
      <c r="BX284" s="3">
        <f ca="1">IFERROR(INDEX(INDIRECT("day_wise_sales_data!$B$2:$BZ$599"),MATCH(resource!$CC284,day_wise_sales_data!$A$2:$A$500,0),MATCH(resource!BX$2,INDIRECT("day_wise_sales_data!$B$1:$BZ$1"),0)),0)</f>
        <v>17633.64</v>
      </c>
      <c r="BY284" s="3">
        <f ca="1">IFERROR(INDEX(INDIRECT("day_wise_sales_data!$B$2:$BZ$599"),MATCH(resource!$CC284,day_wise_sales_data!$A$2:$A$500,0),MATCH(resource!BY$2,INDIRECT("day_wise_sales_data!$B$1:$BZ$1"),0)),0)</f>
        <v>0</v>
      </c>
      <c r="BZ284" s="3">
        <f ca="1">IFERROR(INDEX(INDIRECT("day_wise_sales_data!$B$2:$BZ$599"),MATCH(resource!$CC284,day_wise_sales_data!$A$2:$A$500,0),MATCH(resource!BZ$2,INDIRECT("day_wise_sales_data!$B$1:$BZ$1"),0)),0)</f>
        <v>0</v>
      </c>
      <c r="CA284" s="3" t="str">
        <f ca="1">IFERROR(INDEX(INDIRECT("day_wise_sales_data!$B$2:$BZ$599"),MATCH(resource!$CC284,day_wise_sales_data!$A$2:$A$500,0),MATCH(resource!CA$2,INDIRECT("day_wise_sales_data!$B$1:$BZ$1"),0)),0)</f>
        <v>dd</v>
      </c>
      <c r="CC284" s="4" t="str">
        <f>sales_data!H283</f>
        <v>DNJ11201</v>
      </c>
      <c r="CD284" s="1">
        <v>282</v>
      </c>
      <c r="CE284" s="1" t="str">
        <f>IF(AQ284=report!$AQ$3,resource!CD284,"")</f>
        <v/>
      </c>
      <c r="CF284" s="5" t="str">
        <f>IFERROR(SMALL($CE$3:$CE$1001,ROWS($CE$3:CE284)),"")</f>
        <v/>
      </c>
      <c r="CH284">
        <f>IFERROR(VLOOKUP($CC284,data_pull!$E$22:$G$700,2,0),0)</f>
        <v>118728.75</v>
      </c>
      <c r="CI284" s="1">
        <f t="shared" si="97"/>
        <v>154</v>
      </c>
      <c r="CJ284" s="1">
        <f t="shared" si="96"/>
        <v>0</v>
      </c>
      <c r="CK284" s="1" t="s">
        <v>1619</v>
      </c>
      <c r="CL284" s="1">
        <f t="shared" si="98"/>
        <v>111</v>
      </c>
      <c r="CM284" s="1" t="str">
        <f>IFERROR(VLOOKUP($CK284,stock_data!$B$3:$W$612,2,0),0)</f>
        <v>OMEX -20 CAPSULE (EXP)</v>
      </c>
      <c r="CN284" s="1" t="str">
        <f>IFERROR(VLOOKUP($CK284,stock_data!$B$3:$W$612,4,0),0)</f>
        <v>10x6's</v>
      </c>
      <c r="CO284" s="1">
        <f>IFERROR(VLOOKUP($CK284,stock_data!$B$3:$W$612,5,0),0)</f>
        <v>260</v>
      </c>
      <c r="CP284" s="3">
        <f t="shared" si="99"/>
        <v>0</v>
      </c>
      <c r="CQ284" s="3">
        <f t="shared" si="100"/>
        <v>0</v>
      </c>
      <c r="CR284" s="1">
        <f>IFERROR(VLOOKUP($CK284,stock_data!$B$3:$W$612,6,0),0)</f>
        <v>0</v>
      </c>
      <c r="CS284" s="1">
        <f>IFERROR(VLOOKUP($CK284,stock_data!$B$3:$W$612,7,0),0)</f>
        <v>0</v>
      </c>
      <c r="CT284" s="1">
        <f>IFERROR(VLOOKUP($CK284,stock_data!$B$3:$W$612,8,0),0)</f>
        <v>0</v>
      </c>
      <c r="CU284" s="1">
        <f>IFERROR(VLOOKUP($CK284,stock_data!$B$3:$W$612,9,0),0)</f>
        <v>0</v>
      </c>
      <c r="CV284" s="1">
        <f>IFERROR(VLOOKUP($CK284,stock_data!$B$3:$W$612,10,0),0)</f>
        <v>0</v>
      </c>
      <c r="CW284" s="1">
        <f>IFERROR(VLOOKUP($CK284,stock_data!$B$3:$W$612,11,0),0)</f>
        <v>0</v>
      </c>
      <c r="CX284" s="1">
        <f>IFERROR(VLOOKUP($CK284,stock_data!$B$3:$W$612,12,0),0)</f>
        <v>0</v>
      </c>
      <c r="CY284" s="1">
        <f>IFERROR(VLOOKUP($CK284,stock_data!$B$3:$W$612,13,0),0)</f>
        <v>0</v>
      </c>
      <c r="CZ284" s="1">
        <f>IFERROR(VLOOKUP($CK284,stock_data!$B$3:$W$612,14,0),0)</f>
        <v>0</v>
      </c>
      <c r="DA284" s="1">
        <f>IFERROR(VLOOKUP($CK284,stock_data!$B$3:$W$612,15,0),0)</f>
        <v>0</v>
      </c>
      <c r="DB284" s="1">
        <f>IFERROR(VLOOKUP($CK284,stock_data!$B$3:$W$612,16,0),0)</f>
        <v>0</v>
      </c>
      <c r="DC284" s="1">
        <f>IFERROR(VLOOKUP($CK284,stock_data!$B$3:$W$612,17,0),0)</f>
        <v>0</v>
      </c>
      <c r="DD284" s="1">
        <f>IFERROR(VLOOKUP($CK284,stock_data!$B$3:$W$612,18,0),0)</f>
        <v>0</v>
      </c>
      <c r="DE284" s="1">
        <f>IFERROR(VLOOKUP($CK284,stock_data!$B$3:$W$612,19,0),0)</f>
        <v>0</v>
      </c>
      <c r="DF284" s="1">
        <f>IFERROR(VLOOKUP($CK284,stock_data!$B$3:$W$612,20,0),0)</f>
        <v>0</v>
      </c>
      <c r="DG284" s="1">
        <f>IFERROR(VLOOKUP($CK284,stock_data!$B$3:$W$612,21,0),0)</f>
        <v>0</v>
      </c>
      <c r="DH284" s="1">
        <f>IFERROR(VLOOKUP($CK284,stock_data!$B$3:$W$612,22,0),0)</f>
        <v>0</v>
      </c>
      <c r="DI284" s="1">
        <f t="shared" si="101"/>
        <v>0</v>
      </c>
      <c r="DJ284" s="1">
        <f t="shared" si="102"/>
        <v>0</v>
      </c>
      <c r="DK284" s="3">
        <f>IFERROR(INDEX(COD_SALES!$B$5:$Z$500,MATCH(resource!$CC284,COD_SALES!$A$5:$A$500,0),MATCH(resource!DK$2,COD_SALES!$B$4:$Z$4,0)),"")</f>
        <v>0</v>
      </c>
      <c r="DL284" s="3">
        <f>IFERROR(INDEX(COD_SALES!$B$5:$Z$500,MATCH(resource!$CC284,COD_SALES!$A$5:$A$500,0),MATCH(resource!DL$2,COD_SALES!$B$4:$Z$4,0)),"")</f>
        <v>5</v>
      </c>
      <c r="DM284" s="3">
        <f>IFERROR(INDEX(COD_SALES!$B$5:$Z$500,MATCH(resource!$CC284,COD_SALES!$A$5:$A$500,0),MATCH(resource!DM$2,COD_SALES!$B$4:$Z$4,0)),"")</f>
        <v>10</v>
      </c>
      <c r="DN284" s="3" t="str">
        <f>IFERROR(INDEX(COD_SALES!$B$5:$Z$500,MATCH(resource!$CC284,COD_SALES!$A$5:$A$500,0),MATCH(resource!DN$2,COD_SALES!$B$4:$Z$4,0)),"")</f>
        <v/>
      </c>
      <c r="DO284" s="3">
        <f>IFERROR(INDEX(COD_SALES!$B$5:$Z$500,MATCH(resource!$CC284,COD_SALES!$A$5:$A$500,0),MATCH(resource!DO$2,COD_SALES!$B$4:$Z$4,0)),"")</f>
        <v>0</v>
      </c>
      <c r="DP284" s="3">
        <f>IFERROR(INDEX(COD_SALES!$B$5:$Z$500,MATCH(resource!$CC284,COD_SALES!$A$5:$A$500,0),MATCH(resource!DP$2,COD_SALES!$B$4:$Z$4,0)),"")</f>
        <v>5</v>
      </c>
      <c r="DQ284" s="3" t="str">
        <f>IFERROR(INDEX(COD_SALES!$B$5:$Z$500,MATCH(resource!$CC284,COD_SALES!$A$5:$A$500,0),MATCH(resource!DQ$2,COD_SALES!$B$4:$Z$4,0)),"")</f>
        <v/>
      </c>
      <c r="DR284" s="3">
        <f>IFERROR(INDEX(COD_SALES!$B$5:$Z$500,MATCH(resource!$CC284,COD_SALES!$A$5:$A$500,0),MATCH(resource!DR$2,COD_SALES!$B$4:$Z$4,0)),"")</f>
        <v>15</v>
      </c>
      <c r="DS284" s="3">
        <f>IFERROR(INDEX(COD_SALES!$B$5:$Z$500,MATCH(resource!$CC284,COD_SALES!$A$5:$A$500,0),MATCH(resource!DS$2,COD_SALES!$B$4:$Z$4,0)),"")</f>
        <v>20</v>
      </c>
      <c r="DT284" s="3">
        <f>IFERROR(INDEX(COD_SALES!$B$5:$Z$500,MATCH(resource!$CC284,COD_SALES!$A$5:$A$500,0),MATCH(resource!DT$2,COD_SALES!$B$4:$Z$4,0)),"")</f>
        <v>9</v>
      </c>
      <c r="DU284" s="3">
        <f>IFERROR(INDEX(COD_SALES!$B$5:$Z$500,MATCH(resource!$CC284,COD_SALES!$A$5:$A$500,0),MATCH(resource!DU$2,COD_SALES!$B$4:$Z$4,0)),"")</f>
        <v>0</v>
      </c>
      <c r="DV284" s="3">
        <f>IFERROR(INDEX(COD_SALES!$B$5:$Z$500,MATCH(resource!$CC284,COD_SALES!$A$5:$A$500,0),MATCH(resource!DV$2,COD_SALES!$B$4:$Z$4,0)),"")</f>
        <v>0</v>
      </c>
      <c r="DW284" s="3">
        <f>IFERROR(INDEX(COD_SALES!$B$5:$Z$500,MATCH(resource!$CC284,COD_SALES!$A$5:$A$500,0),MATCH(resource!DW$2,COD_SALES!$B$4:$Z$4,0)),"")</f>
        <v>31</v>
      </c>
      <c r="DX284" s="3">
        <f>IFERROR(INDEX(COD_SALES!$B$5:$Z$500,MATCH(resource!$CC284,COD_SALES!$A$5:$A$500,0),MATCH(resource!DX$2,COD_SALES!$B$4:$Z$4,0)),"")</f>
        <v>0</v>
      </c>
      <c r="DY284" s="3">
        <f>IFERROR(INDEX(COD_SALES!$B$5:$Z$500,MATCH(resource!$CC284,COD_SALES!$A$5:$A$500,0),MATCH(resource!DY$2,COD_SALES!$B$4:$Z$4,0)),"")</f>
        <v>10</v>
      </c>
      <c r="DZ284" s="3">
        <f>IFERROR(INDEX(COD_SALES!$B$5:$Z$500,MATCH(resource!$CC284,COD_SALES!$A$5:$A$500,0),MATCH(resource!DZ$2,COD_SALES!$B$4:$Z$4,0)),"")</f>
        <v>9</v>
      </c>
      <c r="EA284" s="3">
        <f>IFERROR(INDEX(COD_SALES!$B$5:$Z$500,MATCH(resource!$CC284,COD_SALES!$A$5:$A$500,0),MATCH(resource!EA$2,COD_SALES!$B$4:$Z$4,0)),"")</f>
        <v>27</v>
      </c>
      <c r="EB284" s="3">
        <f t="shared" si="103"/>
        <v>39591.480000000003</v>
      </c>
      <c r="ED284" s="3">
        <f>IFERROR(VLOOKUP($CK284,depot_prod_sales!$B$5:$S$200,3,0),0)</f>
        <v>0</v>
      </c>
      <c r="EE284" s="3">
        <f>IFERROR(VLOOKUP($CK284,depot_prod_sales!$B$5:$S$200,4,0),0)</f>
        <v>0</v>
      </c>
      <c r="EF284" s="3">
        <f>IFERROR(VLOOKUP($CK284,depot_prod_sales!$B$5:$S$200,5,0),0)</f>
        <v>0</v>
      </c>
      <c r="EG284" s="3">
        <f>IFERROR(VLOOKUP($CK284,depot_prod_sales!$B$5:$S$200,6,0),0)</f>
        <v>0</v>
      </c>
      <c r="EH284" s="3">
        <f>IFERROR(VLOOKUP($CK284,depot_prod_sales!$B$5:$S$200,7,0),0)</f>
        <v>0</v>
      </c>
      <c r="EI284" s="3">
        <f>IFERROR(VLOOKUP($CK284,depot_prod_sales!$B$5:$S$200,8,0),0)</f>
        <v>0</v>
      </c>
      <c r="EJ284" s="3">
        <f>IFERROR(VLOOKUP($CK284,depot_prod_sales!$B$5:$S$200,9,0),0)</f>
        <v>0</v>
      </c>
      <c r="EK284" s="3">
        <f>IFERROR(VLOOKUP($CK284,depot_prod_sales!$B$5:$S$200,10,0),0)</f>
        <v>0</v>
      </c>
      <c r="EL284" s="3">
        <f>IFERROR(VLOOKUP($CK284,depot_prod_sales!$B$5:$S$200,11,0),0)</f>
        <v>0</v>
      </c>
      <c r="EM284" s="3">
        <f>IFERROR(VLOOKUP($CK284,depot_prod_sales!$B$5:$S$200,12,0),0)</f>
        <v>0</v>
      </c>
      <c r="EN284" s="3">
        <f>IFERROR(VLOOKUP($CK284,depot_prod_sales!$B$5:$S$200,13,0),0)</f>
        <v>0</v>
      </c>
      <c r="EO284" s="3">
        <f>IFERROR(VLOOKUP($CK284,depot_prod_sales!$B$5:$S$200,14,0),0)</f>
        <v>0</v>
      </c>
      <c r="EP284" s="3">
        <f>IFERROR(VLOOKUP($CK284,depot_prod_sales!$B$5:$S$200,15,0),0)</f>
        <v>0</v>
      </c>
      <c r="EQ284" s="3">
        <f>IFERROR(VLOOKUP($CK284,depot_prod_sales!$B$5:$S$200,16,0),0)</f>
        <v>0</v>
      </c>
      <c r="ER284" s="3">
        <f>IFERROR(VLOOKUP($CK284,depot_prod_sales!$B$5:$S$200,17,0),0)</f>
        <v>0</v>
      </c>
      <c r="ES284" s="3">
        <f>IFERROR(VLOOKUP($CK284,depot_prod_sales!$B$5:$S$200,18,0),0)</f>
        <v>0</v>
      </c>
      <c r="ET284" s="116">
        <f t="shared" si="104"/>
        <v>0</v>
      </c>
      <c r="EU284" s="116">
        <f t="shared" si="105"/>
        <v>0</v>
      </c>
      <c r="EW284" s="3">
        <f>IFERROR(VLOOKUP(CC284,data_pull!$AO$25:$AR$546,2,0),0)</f>
        <v>8</v>
      </c>
      <c r="EX284" s="1">
        <f>IFERROR(VLOOKUP(CC284,data_pull!$AO$25:$AR$546,4,0),0)</f>
        <v>190000</v>
      </c>
    </row>
    <row r="285" spans="13:154" x14ac:dyDescent="0.25"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4" t="str">
        <f>sales_data!B284</f>
        <v>Jahangir Alam</v>
      </c>
      <c r="AR285" s="4" t="str">
        <f>sales_data!C284</f>
        <v>Sahajahan Selim</v>
      </c>
      <c r="AS285" s="5" t="str">
        <f t="shared" si="95"/>
        <v/>
      </c>
      <c r="AT285" s="4" t="str">
        <f>sales_data!I284</f>
        <v>Saha Jamal</v>
      </c>
      <c r="AU285" s="4" t="str">
        <f>sales_data!W284</f>
        <v>Ranisonkail</v>
      </c>
      <c r="AV285" s="1">
        <f>sales_data!N284</f>
        <v>225122.15</v>
      </c>
      <c r="AW285" s="1">
        <f>sales_data!P284</f>
        <v>31</v>
      </c>
      <c r="AX285" s="3">
        <f ca="1">IFERROR(INDEX(INDIRECT("day_wise_sales_data!$B$2:$BZ$599"),MATCH(resource!$CC285,day_wise_sales_data!$A$2:$A$500,0),MATCH(resource!AX$2,INDIRECT("day_wise_sales_data!$B$1:$BZ$1"),0)),0)</f>
        <v>0</v>
      </c>
      <c r="AY285" s="3">
        <f ca="1">IFERROR(INDEX(INDIRECT("day_wise_sales_data!$B$2:$BZ$599"),MATCH(resource!$CC285,day_wise_sales_data!$A$2:$A$500,0),MATCH(resource!AY$2,INDIRECT("day_wise_sales_data!$B$1:$BZ$1"),0)),0)</f>
        <v>0</v>
      </c>
      <c r="AZ285" s="3">
        <f ca="1">IFERROR(INDEX(INDIRECT("day_wise_sales_data!$B$2:$BZ$599"),MATCH(resource!$CC285,day_wise_sales_data!$A$2:$A$500,0),MATCH(resource!AZ$2,INDIRECT("day_wise_sales_data!$B$1:$BZ$1"),0)),0)</f>
        <v>0</v>
      </c>
      <c r="BA285" s="3">
        <f ca="1">IFERROR(INDEX(INDIRECT("day_wise_sales_data!$B$2:$BZ$599"),MATCH(resource!$CC285,day_wise_sales_data!$A$2:$A$500,0),MATCH(resource!BA$2,INDIRECT("day_wise_sales_data!$B$1:$BZ$1"),0)),0)</f>
        <v>0</v>
      </c>
      <c r="BB285" s="3">
        <f ca="1">IFERROR(INDEX(INDIRECT("day_wise_sales_data!$B$2:$BZ$599"),MATCH(resource!$CC285,day_wise_sales_data!$A$2:$A$500,0),MATCH(resource!BB$2,INDIRECT("day_wise_sales_data!$B$1:$BZ$1"),0)),0)</f>
        <v>0</v>
      </c>
      <c r="BC285" s="3">
        <f ca="1">IFERROR(INDEX(INDIRECT("day_wise_sales_data!$B$2:$BZ$599"),MATCH(resource!$CC285,day_wise_sales_data!$A$2:$A$500,0),MATCH(resource!BC$2,INDIRECT("day_wise_sales_data!$B$1:$BZ$1"),0)),0)</f>
        <v>0</v>
      </c>
      <c r="BD285" s="3">
        <f ca="1">IFERROR(INDEX(INDIRECT("day_wise_sales_data!$B$2:$BZ$599"),MATCH(resource!$CC285,day_wise_sales_data!$A$2:$A$500,0),MATCH(resource!BD$2,INDIRECT("day_wise_sales_data!$B$1:$BZ$1"),0)),0)</f>
        <v>2120.5700000000002</v>
      </c>
      <c r="BE285" s="3">
        <f ca="1">IFERROR(INDEX(INDIRECT("day_wise_sales_data!$B$2:$BZ$599"),MATCH(resource!$CC285,day_wise_sales_data!$A$2:$A$500,0),MATCH(resource!BE$2,INDIRECT("day_wise_sales_data!$B$1:$BZ$1"),0)),0)</f>
        <v>6654.98</v>
      </c>
      <c r="BF285" s="3">
        <f ca="1">IFERROR(INDEX(INDIRECT("day_wise_sales_data!$B$2:$BZ$599"),MATCH(resource!$CC285,day_wise_sales_data!$A$2:$A$500,0),MATCH(resource!BF$2,INDIRECT("day_wise_sales_data!$B$1:$BZ$1"),0)),0)</f>
        <v>20912.39</v>
      </c>
      <c r="BG285" s="3">
        <f ca="1">IFERROR(INDEX(INDIRECT("day_wise_sales_data!$B$2:$BZ$599"),MATCH(resource!$CC285,day_wise_sales_data!$A$2:$A$500,0),MATCH(resource!BG$2,INDIRECT("day_wise_sales_data!$B$1:$BZ$1"),0)),0)</f>
        <v>7413.57</v>
      </c>
      <c r="BH285" s="3">
        <f ca="1">IFERROR(INDEX(INDIRECT("day_wise_sales_data!$B$2:$BZ$599"),MATCH(resource!$CC285,day_wise_sales_data!$A$2:$A$500,0),MATCH(resource!BH$2,INDIRECT("day_wise_sales_data!$B$1:$BZ$1"),0)),0)</f>
        <v>12286.97</v>
      </c>
      <c r="BI285" s="3">
        <f ca="1">IFERROR(INDEX(INDIRECT("day_wise_sales_data!$B$2:$BZ$599"),MATCH(resource!$CC285,day_wise_sales_data!$A$2:$A$500,0),MATCH(resource!BI$2,INDIRECT("day_wise_sales_data!$B$1:$BZ$1"),0)),0)</f>
        <v>205.02</v>
      </c>
      <c r="BJ285" s="3">
        <f ca="1">IFERROR(INDEX(INDIRECT("day_wise_sales_data!$B$2:$BZ$599"),MATCH(resource!$CC285,day_wise_sales_data!$A$2:$A$500,0),MATCH(resource!BJ$2,INDIRECT("day_wise_sales_data!$B$1:$BZ$1"),0)),0)</f>
        <v>0</v>
      </c>
      <c r="BK285" s="3">
        <f ca="1">IFERROR(INDEX(INDIRECT("day_wise_sales_data!$B$2:$BZ$599"),MATCH(resource!$CC285,day_wise_sales_data!$A$2:$A$500,0),MATCH(resource!BK$2,INDIRECT("day_wise_sales_data!$B$1:$BZ$1"),0)),0)</f>
        <v>20401.32</v>
      </c>
      <c r="BL285" s="3">
        <f ca="1">IFERROR(INDEX(INDIRECT("day_wise_sales_data!$B$2:$BZ$599"),MATCH(resource!$CC285,day_wise_sales_data!$A$2:$A$500,0),MATCH(resource!BL$2,INDIRECT("day_wise_sales_data!$B$1:$BZ$1"),0)),0)</f>
        <v>37102.6</v>
      </c>
      <c r="BM285" s="3">
        <f ca="1">IFERROR(INDEX(INDIRECT("day_wise_sales_data!$B$2:$BZ$599"),MATCH(resource!$CC285,day_wise_sales_data!$A$2:$A$500,0),MATCH(resource!BM$2,INDIRECT("day_wise_sales_data!$B$1:$BZ$1"),0)),0)</f>
        <v>8934.2999999999993</v>
      </c>
      <c r="BN285" s="3">
        <f ca="1">IFERROR(INDEX(INDIRECT("day_wise_sales_data!$B$2:$BZ$599"),MATCH(resource!$CC285,day_wise_sales_data!$A$2:$A$500,0),MATCH(resource!BN$2,INDIRECT("day_wise_sales_data!$B$1:$BZ$1"),0)),0)</f>
        <v>11000.67</v>
      </c>
      <c r="BO285" s="3">
        <f ca="1">IFERROR(INDEX(INDIRECT("day_wise_sales_data!$B$2:$BZ$599"),MATCH(resource!$CC285,day_wise_sales_data!$A$2:$A$500,0),MATCH(resource!BO$2,INDIRECT("day_wise_sales_data!$B$1:$BZ$1"),0)),0)</f>
        <v>7058.09</v>
      </c>
      <c r="BP285" s="3">
        <f ca="1">IFERROR(INDEX(INDIRECT("day_wise_sales_data!$B$2:$BZ$599"),MATCH(resource!$CC285,day_wise_sales_data!$A$2:$A$500,0),MATCH(resource!BP$2,INDIRECT("day_wise_sales_data!$B$1:$BZ$1"),0)),0)</f>
        <v>2659.52</v>
      </c>
      <c r="BQ285" s="3">
        <f ca="1">IFERROR(INDEX(INDIRECT("day_wise_sales_data!$B$2:$BZ$599"),MATCH(resource!$CC285,day_wise_sales_data!$A$2:$A$500,0),MATCH(resource!BQ$2,INDIRECT("day_wise_sales_data!$B$1:$BZ$1"),0)),0)</f>
        <v>0</v>
      </c>
      <c r="BR285" s="3">
        <f ca="1">IFERROR(INDEX(INDIRECT("day_wise_sales_data!$B$2:$BZ$599"),MATCH(resource!$CC285,day_wise_sales_data!$A$2:$A$500,0),MATCH(resource!BR$2,INDIRECT("day_wise_sales_data!$B$1:$BZ$1"),0)),0)</f>
        <v>5293.56</v>
      </c>
      <c r="BS285" s="3">
        <f ca="1">IFERROR(INDEX(INDIRECT("day_wise_sales_data!$B$2:$BZ$599"),MATCH(resource!$CC285,day_wise_sales_data!$A$2:$A$500,0),MATCH(resource!BS$2,INDIRECT("day_wise_sales_data!$B$1:$BZ$1"),0)),0)</f>
        <v>0</v>
      </c>
      <c r="BT285" s="3">
        <f ca="1">IFERROR(INDEX(INDIRECT("day_wise_sales_data!$B$2:$BZ$599"),MATCH(resource!$CC285,day_wise_sales_data!$A$2:$A$500,0),MATCH(resource!BT$2,INDIRECT("day_wise_sales_data!$B$1:$BZ$1"),0)),0)</f>
        <v>6377.74</v>
      </c>
      <c r="BU285" s="3">
        <f ca="1">IFERROR(INDEX(INDIRECT("day_wise_sales_data!$B$2:$BZ$599"),MATCH(resource!$CC285,day_wise_sales_data!$A$2:$A$500,0),MATCH(resource!BU$2,INDIRECT("day_wise_sales_data!$B$1:$BZ$1"),0)),0)</f>
        <v>24537.83</v>
      </c>
      <c r="BV285" s="3">
        <f ca="1">IFERROR(INDEX(INDIRECT("day_wise_sales_data!$B$2:$BZ$599"),MATCH(resource!$CC285,day_wise_sales_data!$A$2:$A$500,0),MATCH(resource!BV$2,INDIRECT("day_wise_sales_data!$B$1:$BZ$1"),0)),0)</f>
        <v>4370.1499999999996</v>
      </c>
      <c r="BW285" s="3">
        <f ca="1">IFERROR(INDEX(INDIRECT("day_wise_sales_data!$B$2:$BZ$599"),MATCH(resource!$CC285,day_wise_sales_data!$A$2:$A$500,0),MATCH(resource!BW$2,INDIRECT("day_wise_sales_data!$B$1:$BZ$1"),0)),0)</f>
        <v>0</v>
      </c>
      <c r="BX285" s="3">
        <f ca="1">IFERROR(INDEX(INDIRECT("day_wise_sales_data!$B$2:$BZ$599"),MATCH(resource!$CC285,day_wise_sales_data!$A$2:$A$500,0),MATCH(resource!BX$2,INDIRECT("day_wise_sales_data!$B$1:$BZ$1"),0)),0)</f>
        <v>0</v>
      </c>
      <c r="BY285" s="3">
        <f ca="1">IFERROR(INDEX(INDIRECT("day_wise_sales_data!$B$2:$BZ$599"),MATCH(resource!$CC285,day_wise_sales_data!$A$2:$A$500,0),MATCH(resource!BY$2,INDIRECT("day_wise_sales_data!$B$1:$BZ$1"),0)),0)</f>
        <v>12768.55</v>
      </c>
      <c r="BZ285" s="3">
        <f ca="1">IFERROR(INDEX(INDIRECT("day_wise_sales_data!$B$2:$BZ$599"),MATCH(resource!$CC285,day_wise_sales_data!$A$2:$A$500,0),MATCH(resource!BZ$2,INDIRECT("day_wise_sales_data!$B$1:$BZ$1"),0)),0)</f>
        <v>7922.27</v>
      </c>
      <c r="CA285" s="3" t="str">
        <f ca="1">IFERROR(INDEX(INDIRECT("day_wise_sales_data!$B$2:$BZ$599"),MATCH(resource!$CC285,day_wise_sales_data!$A$2:$A$500,0),MATCH(resource!CA$2,INDIRECT("day_wise_sales_data!$B$1:$BZ$1"),0)),0)</f>
        <v>dd</v>
      </c>
      <c r="CC285" s="4" t="str">
        <f>sales_data!H284</f>
        <v>DNJ02161</v>
      </c>
      <c r="CD285" s="1">
        <v>283</v>
      </c>
      <c r="CE285" s="1" t="str">
        <f>IF(AQ285=report!$AQ$3,resource!CD285,"")</f>
        <v/>
      </c>
      <c r="CF285" s="5" t="str">
        <f>IFERROR(SMALL($CE$3:$CE$1001,ROWS($CE$3:CE285)),"")</f>
        <v/>
      </c>
      <c r="CH285">
        <f>IFERROR(VLOOKUP($CC285,data_pull!$E$22:$G$700,2,0),0)</f>
        <v>225122.15</v>
      </c>
      <c r="CI285" s="1">
        <f t="shared" si="97"/>
        <v>154</v>
      </c>
      <c r="CJ285" s="1">
        <f t="shared" si="96"/>
        <v>0</v>
      </c>
      <c r="CK285" s="1" t="s">
        <v>1621</v>
      </c>
      <c r="CL285" s="1">
        <f t="shared" si="98"/>
        <v>111</v>
      </c>
      <c r="CM285" s="1" t="str">
        <f>IFERROR(VLOOKUP($CK285,stock_data!$B$3:$W$612,2,0),0)</f>
        <v>OMEX 40 Caps.(EXP)</v>
      </c>
      <c r="CN285" s="1" t="str">
        <f>IFERROR(VLOOKUP($CK285,stock_data!$B$3:$W$612,4,0),0)</f>
        <v>5x4's</v>
      </c>
      <c r="CO285" s="1">
        <f>IFERROR(VLOOKUP($CK285,stock_data!$B$3:$W$612,5,0),0)</f>
        <v>123.6</v>
      </c>
      <c r="CP285" s="3">
        <f t="shared" si="99"/>
        <v>0</v>
      </c>
      <c r="CQ285" s="3">
        <f t="shared" si="100"/>
        <v>0</v>
      </c>
      <c r="CR285" s="1">
        <f>IFERROR(VLOOKUP($CK285,stock_data!$B$3:$W$612,6,0),0)</f>
        <v>0</v>
      </c>
      <c r="CS285" s="1">
        <f>IFERROR(VLOOKUP($CK285,stock_data!$B$3:$W$612,7,0),0)</f>
        <v>0</v>
      </c>
      <c r="CT285" s="1">
        <f>IFERROR(VLOOKUP($CK285,stock_data!$B$3:$W$612,8,0),0)</f>
        <v>0</v>
      </c>
      <c r="CU285" s="1">
        <f>IFERROR(VLOOKUP($CK285,stock_data!$B$3:$W$612,9,0),0)</f>
        <v>0</v>
      </c>
      <c r="CV285" s="1">
        <f>IFERROR(VLOOKUP($CK285,stock_data!$B$3:$W$612,10,0),0)</f>
        <v>0</v>
      </c>
      <c r="CW285" s="1">
        <f>IFERROR(VLOOKUP($CK285,stock_data!$B$3:$W$612,11,0),0)</f>
        <v>0</v>
      </c>
      <c r="CX285" s="1">
        <f>IFERROR(VLOOKUP($CK285,stock_data!$B$3:$W$612,12,0),0)</f>
        <v>0</v>
      </c>
      <c r="CY285" s="1">
        <f>IFERROR(VLOOKUP($CK285,stock_data!$B$3:$W$612,13,0),0)</f>
        <v>0</v>
      </c>
      <c r="CZ285" s="1">
        <f>IFERROR(VLOOKUP($CK285,stock_data!$B$3:$W$612,14,0),0)</f>
        <v>0</v>
      </c>
      <c r="DA285" s="1">
        <f>IFERROR(VLOOKUP($CK285,stock_data!$B$3:$W$612,15,0),0)</f>
        <v>0</v>
      </c>
      <c r="DB285" s="1">
        <f>IFERROR(VLOOKUP($CK285,stock_data!$B$3:$W$612,16,0),0)</f>
        <v>0</v>
      </c>
      <c r="DC285" s="1">
        <f>IFERROR(VLOOKUP($CK285,stock_data!$B$3:$W$612,17,0),0)</f>
        <v>0</v>
      </c>
      <c r="DD285" s="1">
        <f>IFERROR(VLOOKUP($CK285,stock_data!$B$3:$W$612,18,0),0)</f>
        <v>0</v>
      </c>
      <c r="DE285" s="1">
        <f>IFERROR(VLOOKUP($CK285,stock_data!$B$3:$W$612,19,0),0)</f>
        <v>0</v>
      </c>
      <c r="DF285" s="1">
        <f>IFERROR(VLOOKUP($CK285,stock_data!$B$3:$W$612,20,0),0)</f>
        <v>0</v>
      </c>
      <c r="DG285" s="1">
        <f>IFERROR(VLOOKUP($CK285,stock_data!$B$3:$W$612,21,0),0)</f>
        <v>0</v>
      </c>
      <c r="DH285" s="1">
        <f>IFERROR(VLOOKUP($CK285,stock_data!$B$3:$W$612,22,0),0)</f>
        <v>0</v>
      </c>
      <c r="DI285" s="1">
        <f t="shared" si="101"/>
        <v>0</v>
      </c>
      <c r="DJ285" s="1">
        <f t="shared" si="102"/>
        <v>0</v>
      </c>
      <c r="DK285" s="3">
        <f>IFERROR(INDEX(COD_SALES!$B$5:$Z$500,MATCH(resource!$CC285,COD_SALES!$A$5:$A$500,0),MATCH(resource!DK$2,COD_SALES!$B$4:$Z$4,0)),"")</f>
        <v>6</v>
      </c>
      <c r="DL285" s="3">
        <f>IFERROR(INDEX(COD_SALES!$B$5:$Z$500,MATCH(resource!$CC285,COD_SALES!$A$5:$A$500,0),MATCH(resource!DL$2,COD_SALES!$B$4:$Z$4,0)),"")</f>
        <v>70</v>
      </c>
      <c r="DM285" s="3">
        <f>IFERROR(INDEX(COD_SALES!$B$5:$Z$500,MATCH(resource!$CC285,COD_SALES!$A$5:$A$500,0),MATCH(resource!DM$2,COD_SALES!$B$4:$Z$4,0)),"")</f>
        <v>1</v>
      </c>
      <c r="DN285" s="3" t="str">
        <f>IFERROR(INDEX(COD_SALES!$B$5:$Z$500,MATCH(resource!$CC285,COD_SALES!$A$5:$A$500,0),MATCH(resource!DN$2,COD_SALES!$B$4:$Z$4,0)),"")</f>
        <v/>
      </c>
      <c r="DO285" s="3">
        <f>IFERROR(INDEX(COD_SALES!$B$5:$Z$500,MATCH(resource!$CC285,COD_SALES!$A$5:$A$500,0),MATCH(resource!DO$2,COD_SALES!$B$4:$Z$4,0)),"")</f>
        <v>0</v>
      </c>
      <c r="DP285" s="3">
        <f>IFERROR(INDEX(COD_SALES!$B$5:$Z$500,MATCH(resource!$CC285,COD_SALES!$A$5:$A$500,0),MATCH(resource!DP$2,COD_SALES!$B$4:$Z$4,0)),"")</f>
        <v>10</v>
      </c>
      <c r="DQ285" s="3" t="str">
        <f>IFERROR(INDEX(COD_SALES!$B$5:$Z$500,MATCH(resource!$CC285,COD_SALES!$A$5:$A$500,0),MATCH(resource!DQ$2,COD_SALES!$B$4:$Z$4,0)),"")</f>
        <v/>
      </c>
      <c r="DR285" s="3">
        <f>IFERROR(INDEX(COD_SALES!$B$5:$Z$500,MATCH(resource!$CC285,COD_SALES!$A$5:$A$500,0),MATCH(resource!DR$2,COD_SALES!$B$4:$Z$4,0)),"")</f>
        <v>15</v>
      </c>
      <c r="DS285" s="3">
        <f>IFERROR(INDEX(COD_SALES!$B$5:$Z$500,MATCH(resource!$CC285,COD_SALES!$A$5:$A$500,0),MATCH(resource!DS$2,COD_SALES!$B$4:$Z$4,0)),"")</f>
        <v>54</v>
      </c>
      <c r="DT285" s="3">
        <f>IFERROR(INDEX(COD_SALES!$B$5:$Z$500,MATCH(resource!$CC285,COD_SALES!$A$5:$A$500,0),MATCH(resource!DT$2,COD_SALES!$B$4:$Z$4,0)),"")</f>
        <v>0</v>
      </c>
      <c r="DU285" s="3">
        <f>IFERROR(INDEX(COD_SALES!$B$5:$Z$500,MATCH(resource!$CC285,COD_SALES!$A$5:$A$500,0),MATCH(resource!DU$2,COD_SALES!$B$4:$Z$4,0)),"")</f>
        <v>50</v>
      </c>
      <c r="DV285" s="3">
        <f>IFERROR(INDEX(COD_SALES!$B$5:$Z$500,MATCH(resource!$CC285,COD_SALES!$A$5:$A$500,0),MATCH(resource!DV$2,COD_SALES!$B$4:$Z$4,0)),"")</f>
        <v>0</v>
      </c>
      <c r="DW285" s="3">
        <f>IFERROR(INDEX(COD_SALES!$B$5:$Z$500,MATCH(resource!$CC285,COD_SALES!$A$5:$A$500,0),MATCH(resource!DW$2,COD_SALES!$B$4:$Z$4,0)),"")</f>
        <v>76</v>
      </c>
      <c r="DX285" s="3">
        <f>IFERROR(INDEX(COD_SALES!$B$5:$Z$500,MATCH(resource!$CC285,COD_SALES!$A$5:$A$500,0),MATCH(resource!DX$2,COD_SALES!$B$4:$Z$4,0)),"")</f>
        <v>45</v>
      </c>
      <c r="DY285" s="3">
        <f>IFERROR(INDEX(COD_SALES!$B$5:$Z$500,MATCH(resource!$CC285,COD_SALES!$A$5:$A$500,0),MATCH(resource!DY$2,COD_SALES!$B$4:$Z$4,0)),"")</f>
        <v>1</v>
      </c>
      <c r="DZ285" s="3">
        <f>IFERROR(INDEX(COD_SALES!$B$5:$Z$500,MATCH(resource!$CC285,COD_SALES!$A$5:$A$500,0),MATCH(resource!DZ$2,COD_SALES!$B$4:$Z$4,0)),"")</f>
        <v>0</v>
      </c>
      <c r="EA285" s="3">
        <f>IFERROR(INDEX(COD_SALES!$B$5:$Z$500,MATCH(resource!$CC285,COD_SALES!$A$5:$A$500,0),MATCH(resource!EA$2,COD_SALES!$B$4:$Z$4,0)),"")</f>
        <v>2</v>
      </c>
      <c r="EB285" s="3">
        <f t="shared" si="103"/>
        <v>82895.689999999988</v>
      </c>
      <c r="ED285" s="3">
        <f>IFERROR(VLOOKUP($CK285,depot_prod_sales!$B$5:$S$200,3,0),0)</f>
        <v>0</v>
      </c>
      <c r="EE285" s="3">
        <f>IFERROR(VLOOKUP($CK285,depot_prod_sales!$B$5:$S$200,4,0),0)</f>
        <v>0</v>
      </c>
      <c r="EF285" s="3">
        <f>IFERROR(VLOOKUP($CK285,depot_prod_sales!$B$5:$S$200,5,0),0)</f>
        <v>0</v>
      </c>
      <c r="EG285" s="3">
        <f>IFERROR(VLOOKUP($CK285,depot_prod_sales!$B$5:$S$200,6,0),0)</f>
        <v>0</v>
      </c>
      <c r="EH285" s="3">
        <f>IFERROR(VLOOKUP($CK285,depot_prod_sales!$B$5:$S$200,7,0),0)</f>
        <v>0</v>
      </c>
      <c r="EI285" s="3">
        <f>IFERROR(VLOOKUP($CK285,depot_prod_sales!$B$5:$S$200,8,0),0)</f>
        <v>0</v>
      </c>
      <c r="EJ285" s="3">
        <f>IFERROR(VLOOKUP($CK285,depot_prod_sales!$B$5:$S$200,9,0),0)</f>
        <v>0</v>
      </c>
      <c r="EK285" s="3">
        <f>IFERROR(VLOOKUP($CK285,depot_prod_sales!$B$5:$S$200,10,0),0)</f>
        <v>0</v>
      </c>
      <c r="EL285" s="3">
        <f>IFERROR(VLOOKUP($CK285,depot_prod_sales!$B$5:$S$200,11,0),0)</f>
        <v>0</v>
      </c>
      <c r="EM285" s="3">
        <f>IFERROR(VLOOKUP($CK285,depot_prod_sales!$B$5:$S$200,12,0),0)</f>
        <v>0</v>
      </c>
      <c r="EN285" s="3">
        <f>IFERROR(VLOOKUP($CK285,depot_prod_sales!$B$5:$S$200,13,0),0)</f>
        <v>0</v>
      </c>
      <c r="EO285" s="3">
        <f>IFERROR(VLOOKUP($CK285,depot_prod_sales!$B$5:$S$200,14,0),0)</f>
        <v>0</v>
      </c>
      <c r="EP285" s="3">
        <f>IFERROR(VLOOKUP($CK285,depot_prod_sales!$B$5:$S$200,15,0),0)</f>
        <v>0</v>
      </c>
      <c r="EQ285" s="3">
        <f>IFERROR(VLOOKUP($CK285,depot_prod_sales!$B$5:$S$200,16,0),0)</f>
        <v>0</v>
      </c>
      <c r="ER285" s="3">
        <f>IFERROR(VLOOKUP($CK285,depot_prod_sales!$B$5:$S$200,17,0),0)</f>
        <v>0</v>
      </c>
      <c r="ES285" s="3">
        <f>IFERROR(VLOOKUP($CK285,depot_prod_sales!$B$5:$S$200,18,0),0)</f>
        <v>0</v>
      </c>
      <c r="ET285" s="116">
        <f t="shared" si="104"/>
        <v>0</v>
      </c>
      <c r="EU285" s="116">
        <f t="shared" si="105"/>
        <v>0</v>
      </c>
      <c r="EW285" s="3">
        <f>IFERROR(VLOOKUP(CC285,data_pull!$AO$25:$AR$546,2,0),0)</f>
        <v>20</v>
      </c>
      <c r="EX285" s="1">
        <f>IFERROR(VLOOKUP(CC285,data_pull!$AO$25:$AR$546,4,0),0)</f>
        <v>190000</v>
      </c>
    </row>
    <row r="286" spans="13:154" x14ac:dyDescent="0.25"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4" t="str">
        <f>sales_data!B285</f>
        <v>Jahangir Alam</v>
      </c>
      <c r="AR286" s="4" t="str">
        <f>sales_data!C285</f>
        <v>Sahajahan Selim</v>
      </c>
      <c r="AS286" s="5" t="str">
        <f t="shared" si="95"/>
        <v/>
      </c>
      <c r="AT286" s="4" t="str">
        <f>sales_data!I285</f>
        <v>Sahab Uddin</v>
      </c>
      <c r="AU286" s="4" t="str">
        <f>sales_data!W285</f>
        <v>Thakurgaon Chowrasta</v>
      </c>
      <c r="AV286" s="1">
        <f>sales_data!N285</f>
        <v>118861.48</v>
      </c>
      <c r="AW286" s="1">
        <f>sales_data!P285</f>
        <v>50</v>
      </c>
      <c r="AX286" s="3">
        <f ca="1">IFERROR(INDEX(INDIRECT("day_wise_sales_data!$B$2:$BZ$599"),MATCH(resource!$CC286,day_wise_sales_data!$A$2:$A$500,0),MATCH(resource!AX$2,INDIRECT("day_wise_sales_data!$B$1:$BZ$1"),0)),0)</f>
        <v>0</v>
      </c>
      <c r="AY286" s="3">
        <f ca="1">IFERROR(INDEX(INDIRECT("day_wise_sales_data!$B$2:$BZ$599"),MATCH(resource!$CC286,day_wise_sales_data!$A$2:$A$500,0),MATCH(resource!AY$2,INDIRECT("day_wise_sales_data!$B$1:$BZ$1"),0)),0)</f>
        <v>0</v>
      </c>
      <c r="AZ286" s="3">
        <f ca="1">IFERROR(INDEX(INDIRECT("day_wise_sales_data!$B$2:$BZ$599"),MATCH(resource!$CC286,day_wise_sales_data!$A$2:$A$500,0),MATCH(resource!AZ$2,INDIRECT("day_wise_sales_data!$B$1:$BZ$1"),0)),0)</f>
        <v>5881.01</v>
      </c>
      <c r="BA286" s="3">
        <f ca="1">IFERROR(INDEX(INDIRECT("day_wise_sales_data!$B$2:$BZ$599"),MATCH(resource!$CC286,day_wise_sales_data!$A$2:$A$500,0),MATCH(resource!BA$2,INDIRECT("day_wise_sales_data!$B$1:$BZ$1"),0)),0)</f>
        <v>27502.95</v>
      </c>
      <c r="BB286" s="3">
        <f ca="1">IFERROR(INDEX(INDIRECT("day_wise_sales_data!$B$2:$BZ$599"),MATCH(resource!$CC286,day_wise_sales_data!$A$2:$A$500,0),MATCH(resource!BB$2,INDIRECT("day_wise_sales_data!$B$1:$BZ$1"),0)),0)</f>
        <v>1466.69</v>
      </c>
      <c r="BC286" s="3">
        <f ca="1">IFERROR(INDEX(INDIRECT("day_wise_sales_data!$B$2:$BZ$599"),MATCH(resource!$CC286,day_wise_sales_data!$A$2:$A$500,0),MATCH(resource!BC$2,INDIRECT("day_wise_sales_data!$B$1:$BZ$1"),0)),0)</f>
        <v>2466.08</v>
      </c>
      <c r="BD286" s="3">
        <f ca="1">IFERROR(INDEX(INDIRECT("day_wise_sales_data!$B$2:$BZ$599"),MATCH(resource!$CC286,day_wise_sales_data!$A$2:$A$500,0),MATCH(resource!BD$2,INDIRECT("day_wise_sales_data!$B$1:$BZ$1"),0)),0)</f>
        <v>4255.62</v>
      </c>
      <c r="BE286" s="3">
        <f ca="1">IFERROR(INDEX(INDIRECT("day_wise_sales_data!$B$2:$BZ$599"),MATCH(resource!$CC286,day_wise_sales_data!$A$2:$A$500,0),MATCH(resource!BE$2,INDIRECT("day_wise_sales_data!$B$1:$BZ$1"),0)),0)</f>
        <v>6367.27</v>
      </c>
      <c r="BF286" s="3">
        <f ca="1">IFERROR(INDEX(INDIRECT("day_wise_sales_data!$B$2:$BZ$599"),MATCH(resource!$CC286,day_wise_sales_data!$A$2:$A$500,0),MATCH(resource!BF$2,INDIRECT("day_wise_sales_data!$B$1:$BZ$1"),0)),0)</f>
        <v>5128.01</v>
      </c>
      <c r="BG286" s="3">
        <f ca="1">IFERROR(INDEX(INDIRECT("day_wise_sales_data!$B$2:$BZ$599"),MATCH(resource!$CC286,day_wise_sales_data!$A$2:$A$500,0),MATCH(resource!BG$2,INDIRECT("day_wise_sales_data!$B$1:$BZ$1"),0)),0)</f>
        <v>0</v>
      </c>
      <c r="BH286" s="3">
        <f ca="1">IFERROR(INDEX(INDIRECT("day_wise_sales_data!$B$2:$BZ$599"),MATCH(resource!$CC286,day_wise_sales_data!$A$2:$A$500,0),MATCH(resource!BH$2,INDIRECT("day_wise_sales_data!$B$1:$BZ$1"),0)),0)</f>
        <v>7284.16</v>
      </c>
      <c r="BI286" s="3">
        <f ca="1">IFERROR(INDEX(INDIRECT("day_wise_sales_data!$B$2:$BZ$599"),MATCH(resource!$CC286,day_wise_sales_data!$A$2:$A$500,0),MATCH(resource!BI$2,INDIRECT("day_wise_sales_data!$B$1:$BZ$1"),0)),0)</f>
        <v>0</v>
      </c>
      <c r="BJ286" s="3">
        <f ca="1">IFERROR(INDEX(INDIRECT("day_wise_sales_data!$B$2:$BZ$599"),MATCH(resource!$CC286,day_wise_sales_data!$A$2:$A$500,0),MATCH(resource!BJ$2,INDIRECT("day_wise_sales_data!$B$1:$BZ$1"),0)),0)</f>
        <v>0</v>
      </c>
      <c r="BK286" s="3">
        <f ca="1">IFERROR(INDEX(INDIRECT("day_wise_sales_data!$B$2:$BZ$599"),MATCH(resource!$CC286,day_wise_sales_data!$A$2:$A$500,0),MATCH(resource!BK$2,INDIRECT("day_wise_sales_data!$B$1:$BZ$1"),0)),0)</f>
        <v>2772.17</v>
      </c>
      <c r="BL286" s="3">
        <f ca="1">IFERROR(INDEX(INDIRECT("day_wise_sales_data!$B$2:$BZ$599"),MATCH(resource!$CC286,day_wise_sales_data!$A$2:$A$500,0),MATCH(resource!BL$2,INDIRECT("day_wise_sales_data!$B$1:$BZ$1"),0)),0)</f>
        <v>4106.62</v>
      </c>
      <c r="BM286" s="3">
        <f ca="1">IFERROR(INDEX(INDIRECT("day_wise_sales_data!$B$2:$BZ$599"),MATCH(resource!$CC286,day_wise_sales_data!$A$2:$A$500,0),MATCH(resource!BM$2,INDIRECT("day_wise_sales_data!$B$1:$BZ$1"),0)),0)</f>
        <v>0</v>
      </c>
      <c r="BN286" s="3">
        <f ca="1">IFERROR(INDEX(INDIRECT("day_wise_sales_data!$B$2:$BZ$599"),MATCH(resource!$CC286,day_wise_sales_data!$A$2:$A$500,0),MATCH(resource!BN$2,INDIRECT("day_wise_sales_data!$B$1:$BZ$1"),0)),0)</f>
        <v>847.39</v>
      </c>
      <c r="BO286" s="3">
        <f ca="1">IFERROR(INDEX(INDIRECT("day_wise_sales_data!$B$2:$BZ$599"),MATCH(resource!$CC286,day_wise_sales_data!$A$2:$A$500,0),MATCH(resource!BO$2,INDIRECT("day_wise_sales_data!$B$1:$BZ$1"),0)),0)</f>
        <v>4598.42</v>
      </c>
      <c r="BP286" s="3">
        <f ca="1">IFERROR(INDEX(INDIRECT("day_wise_sales_data!$B$2:$BZ$599"),MATCH(resource!$CC286,day_wise_sales_data!$A$2:$A$500,0),MATCH(resource!BP$2,INDIRECT("day_wise_sales_data!$B$1:$BZ$1"),0)),0)</f>
        <v>0</v>
      </c>
      <c r="BQ286" s="3">
        <f ca="1">IFERROR(INDEX(INDIRECT("day_wise_sales_data!$B$2:$BZ$599"),MATCH(resource!$CC286,day_wise_sales_data!$A$2:$A$500,0),MATCH(resource!BQ$2,INDIRECT("day_wise_sales_data!$B$1:$BZ$1"),0)),0)</f>
        <v>0</v>
      </c>
      <c r="BR286" s="3">
        <f ca="1">IFERROR(INDEX(INDIRECT("day_wise_sales_data!$B$2:$BZ$599"),MATCH(resource!$CC286,day_wise_sales_data!$A$2:$A$500,0),MATCH(resource!BR$2,INDIRECT("day_wise_sales_data!$B$1:$BZ$1"),0)),0)</f>
        <v>0</v>
      </c>
      <c r="BS286" s="3">
        <f ca="1">IFERROR(INDEX(INDIRECT("day_wise_sales_data!$B$2:$BZ$599"),MATCH(resource!$CC286,day_wise_sales_data!$A$2:$A$500,0),MATCH(resource!BS$2,INDIRECT("day_wise_sales_data!$B$1:$BZ$1"),0)),0)</f>
        <v>0</v>
      </c>
      <c r="BT286" s="3">
        <f ca="1">IFERROR(INDEX(INDIRECT("day_wise_sales_data!$B$2:$BZ$599"),MATCH(resource!$CC286,day_wise_sales_data!$A$2:$A$500,0),MATCH(resource!BT$2,INDIRECT("day_wise_sales_data!$B$1:$BZ$1"),0)),0)</f>
        <v>3892.01</v>
      </c>
      <c r="BU286" s="3">
        <f ca="1">IFERROR(INDEX(INDIRECT("day_wise_sales_data!$B$2:$BZ$599"),MATCH(resource!$CC286,day_wise_sales_data!$A$2:$A$500,0),MATCH(resource!BU$2,INDIRECT("day_wise_sales_data!$B$1:$BZ$1"),0)),0)</f>
        <v>18024.79</v>
      </c>
      <c r="BV286" s="3">
        <f ca="1">IFERROR(INDEX(INDIRECT("day_wise_sales_data!$B$2:$BZ$599"),MATCH(resource!$CC286,day_wise_sales_data!$A$2:$A$500,0),MATCH(resource!BV$2,INDIRECT("day_wise_sales_data!$B$1:$BZ$1"),0)),0)</f>
        <v>24268.29</v>
      </c>
      <c r="BW286" s="3">
        <f ca="1">IFERROR(INDEX(INDIRECT("day_wise_sales_data!$B$2:$BZ$599"),MATCH(resource!$CC286,day_wise_sales_data!$A$2:$A$500,0),MATCH(resource!BW$2,INDIRECT("day_wise_sales_data!$B$1:$BZ$1"),0)),0)</f>
        <v>0</v>
      </c>
      <c r="BX286" s="3">
        <f ca="1">IFERROR(INDEX(INDIRECT("day_wise_sales_data!$B$2:$BZ$599"),MATCH(resource!$CC286,day_wise_sales_data!$A$2:$A$500,0),MATCH(resource!BX$2,INDIRECT("day_wise_sales_data!$B$1:$BZ$1"),0)),0)</f>
        <v>0</v>
      </c>
      <c r="BY286" s="3">
        <f ca="1">IFERROR(INDEX(INDIRECT("day_wise_sales_data!$B$2:$BZ$599"),MATCH(resource!$CC286,day_wise_sales_data!$A$2:$A$500,0),MATCH(resource!BY$2,INDIRECT("day_wise_sales_data!$B$1:$BZ$1"),0)),0)</f>
        <v>0</v>
      </c>
      <c r="BZ286" s="3">
        <f ca="1">IFERROR(INDEX(INDIRECT("day_wise_sales_data!$B$2:$BZ$599"),MATCH(resource!$CC286,day_wise_sales_data!$A$2:$A$500,0),MATCH(resource!BZ$2,INDIRECT("day_wise_sales_data!$B$1:$BZ$1"),0)),0)</f>
        <v>0</v>
      </c>
      <c r="CA286" s="3" t="str">
        <f ca="1">IFERROR(INDEX(INDIRECT("day_wise_sales_data!$B$2:$BZ$599"),MATCH(resource!$CC286,day_wise_sales_data!$A$2:$A$500,0),MATCH(resource!CA$2,INDIRECT("day_wise_sales_data!$B$1:$BZ$1"),0)),0)</f>
        <v>dd</v>
      </c>
      <c r="CC286" s="4" t="str">
        <f>sales_data!H285</f>
        <v>DNJ01183</v>
      </c>
      <c r="CD286" s="1">
        <v>284</v>
      </c>
      <c r="CE286" s="1" t="str">
        <f>IF(AQ286=report!$AQ$3,resource!CD286,"")</f>
        <v/>
      </c>
      <c r="CF286" s="5" t="str">
        <f>IFERROR(SMALL($CE$3:$CE$1001,ROWS($CE$3:CE286)),"")</f>
        <v/>
      </c>
      <c r="CH286">
        <f>IFERROR(VLOOKUP($CC286,data_pull!$E$22:$G$700,2,0),0)</f>
        <v>118861.48</v>
      </c>
      <c r="CI286" s="1">
        <f t="shared" si="97"/>
        <v>154</v>
      </c>
      <c r="CJ286" s="1">
        <f t="shared" si="96"/>
        <v>0</v>
      </c>
      <c r="CK286" s="1" t="s">
        <v>1623</v>
      </c>
      <c r="CL286" s="1">
        <f t="shared" si="98"/>
        <v>111</v>
      </c>
      <c r="CM286" s="1" t="str">
        <f>IFERROR(VLOOKUP($CK286,stock_data!$B$3:$W$612,2,0),0)</f>
        <v>OMEX-20 CAPSULE</v>
      </c>
      <c r="CN286" s="1" t="str">
        <f>IFERROR(VLOOKUP($CK286,stock_data!$B$3:$W$612,4,0),0)</f>
        <v>12x10's</v>
      </c>
      <c r="CO286" s="1">
        <f>IFERROR(VLOOKUP($CK286,stock_data!$B$3:$W$612,5,0),0)</f>
        <v>530.1</v>
      </c>
      <c r="CP286" s="3">
        <f t="shared" si="99"/>
        <v>0</v>
      </c>
      <c r="CQ286" s="3">
        <f t="shared" si="100"/>
        <v>0</v>
      </c>
      <c r="CR286" s="1">
        <f>IFERROR(VLOOKUP($CK286,stock_data!$B$3:$W$612,6,0),0)</f>
        <v>0</v>
      </c>
      <c r="CS286" s="1">
        <f>IFERROR(VLOOKUP($CK286,stock_data!$B$3:$W$612,7,0),0)</f>
        <v>0</v>
      </c>
      <c r="CT286" s="1">
        <f>IFERROR(VLOOKUP($CK286,stock_data!$B$3:$W$612,8,0),0)</f>
        <v>0</v>
      </c>
      <c r="CU286" s="1">
        <f>IFERROR(VLOOKUP($CK286,stock_data!$B$3:$W$612,9,0),0)</f>
        <v>0</v>
      </c>
      <c r="CV286" s="1">
        <f>IFERROR(VLOOKUP($CK286,stock_data!$B$3:$W$612,10,0),0)</f>
        <v>0</v>
      </c>
      <c r="CW286" s="1">
        <f>IFERROR(VLOOKUP($CK286,stock_data!$B$3:$W$612,11,0),0)</f>
        <v>0</v>
      </c>
      <c r="CX286" s="1">
        <f>IFERROR(VLOOKUP($CK286,stock_data!$B$3:$W$612,12,0),0)</f>
        <v>0</v>
      </c>
      <c r="CY286" s="1">
        <f>IFERROR(VLOOKUP($CK286,stock_data!$B$3:$W$612,13,0),0)</f>
        <v>0</v>
      </c>
      <c r="CZ286" s="1">
        <f>IFERROR(VLOOKUP($CK286,stock_data!$B$3:$W$612,14,0),0)</f>
        <v>0</v>
      </c>
      <c r="DA286" s="1">
        <f>IFERROR(VLOOKUP($CK286,stock_data!$B$3:$W$612,15,0),0)</f>
        <v>0</v>
      </c>
      <c r="DB286" s="1">
        <f>IFERROR(VLOOKUP($CK286,stock_data!$B$3:$W$612,16,0),0)</f>
        <v>0</v>
      </c>
      <c r="DC286" s="1">
        <f>IFERROR(VLOOKUP($CK286,stock_data!$B$3:$W$612,17,0),0)</f>
        <v>0</v>
      </c>
      <c r="DD286" s="1">
        <f>IFERROR(VLOOKUP($CK286,stock_data!$B$3:$W$612,18,0),0)</f>
        <v>0</v>
      </c>
      <c r="DE286" s="1">
        <f>IFERROR(VLOOKUP($CK286,stock_data!$B$3:$W$612,19,0),0)</f>
        <v>0</v>
      </c>
      <c r="DF286" s="1">
        <f>IFERROR(VLOOKUP($CK286,stock_data!$B$3:$W$612,20,0),0)</f>
        <v>0</v>
      </c>
      <c r="DG286" s="1">
        <f>IFERROR(VLOOKUP($CK286,stock_data!$B$3:$W$612,21,0),0)</f>
        <v>0</v>
      </c>
      <c r="DH286" s="1">
        <f>IFERROR(VLOOKUP($CK286,stock_data!$B$3:$W$612,22,0),0)</f>
        <v>0</v>
      </c>
      <c r="DI286" s="1">
        <f t="shared" si="101"/>
        <v>0</v>
      </c>
      <c r="DJ286" s="1">
        <f t="shared" si="102"/>
        <v>0</v>
      </c>
      <c r="DK286" s="3">
        <f>IFERROR(INDEX(COD_SALES!$B$5:$Z$500,MATCH(resource!$CC286,COD_SALES!$A$5:$A$500,0),MATCH(resource!DK$2,COD_SALES!$B$4:$Z$4,0)),"")</f>
        <v>3</v>
      </c>
      <c r="DL286" s="3">
        <f>IFERROR(INDEX(COD_SALES!$B$5:$Z$500,MATCH(resource!$CC286,COD_SALES!$A$5:$A$500,0),MATCH(resource!DL$2,COD_SALES!$B$4:$Z$4,0)),"")</f>
        <v>0</v>
      </c>
      <c r="DM286" s="3">
        <f>IFERROR(INDEX(COD_SALES!$B$5:$Z$500,MATCH(resource!$CC286,COD_SALES!$A$5:$A$500,0),MATCH(resource!DM$2,COD_SALES!$B$4:$Z$4,0)),"")</f>
        <v>0</v>
      </c>
      <c r="DN286" s="3" t="str">
        <f>IFERROR(INDEX(COD_SALES!$B$5:$Z$500,MATCH(resource!$CC286,COD_SALES!$A$5:$A$500,0),MATCH(resource!DN$2,COD_SALES!$B$4:$Z$4,0)),"")</f>
        <v/>
      </c>
      <c r="DO286" s="3">
        <f>IFERROR(INDEX(COD_SALES!$B$5:$Z$500,MATCH(resource!$CC286,COD_SALES!$A$5:$A$500,0),MATCH(resource!DO$2,COD_SALES!$B$4:$Z$4,0)),"")</f>
        <v>0</v>
      </c>
      <c r="DP286" s="3">
        <f>IFERROR(INDEX(COD_SALES!$B$5:$Z$500,MATCH(resource!$CC286,COD_SALES!$A$5:$A$500,0),MATCH(resource!DP$2,COD_SALES!$B$4:$Z$4,0)),"")</f>
        <v>0</v>
      </c>
      <c r="DQ286" s="3" t="str">
        <f>IFERROR(INDEX(COD_SALES!$B$5:$Z$500,MATCH(resource!$CC286,COD_SALES!$A$5:$A$500,0),MATCH(resource!DQ$2,COD_SALES!$B$4:$Z$4,0)),"")</f>
        <v/>
      </c>
      <c r="DR286" s="3">
        <f>IFERROR(INDEX(COD_SALES!$B$5:$Z$500,MATCH(resource!$CC286,COD_SALES!$A$5:$A$500,0),MATCH(resource!DR$2,COD_SALES!$B$4:$Z$4,0)),"")</f>
        <v>0</v>
      </c>
      <c r="DS286" s="3">
        <f>IFERROR(INDEX(COD_SALES!$B$5:$Z$500,MATCH(resource!$CC286,COD_SALES!$A$5:$A$500,0),MATCH(resource!DS$2,COD_SALES!$B$4:$Z$4,0)),"")</f>
        <v>24</v>
      </c>
      <c r="DT286" s="3">
        <f>IFERROR(INDEX(COD_SALES!$B$5:$Z$500,MATCH(resource!$CC286,COD_SALES!$A$5:$A$500,0),MATCH(resource!DT$2,COD_SALES!$B$4:$Z$4,0)),"")</f>
        <v>8</v>
      </c>
      <c r="DU286" s="3">
        <f>IFERROR(INDEX(COD_SALES!$B$5:$Z$500,MATCH(resource!$CC286,COD_SALES!$A$5:$A$500,0),MATCH(resource!DU$2,COD_SALES!$B$4:$Z$4,0)),"")</f>
        <v>8</v>
      </c>
      <c r="DV286" s="3">
        <f>IFERROR(INDEX(COD_SALES!$B$5:$Z$500,MATCH(resource!$CC286,COD_SALES!$A$5:$A$500,0),MATCH(resource!DV$2,COD_SALES!$B$4:$Z$4,0)),"")</f>
        <v>0</v>
      </c>
      <c r="DW286" s="3">
        <f>IFERROR(INDEX(COD_SALES!$B$5:$Z$500,MATCH(resource!$CC286,COD_SALES!$A$5:$A$500,0),MATCH(resource!DW$2,COD_SALES!$B$4:$Z$4,0)),"")</f>
        <v>50</v>
      </c>
      <c r="DX286" s="3">
        <f>IFERROR(INDEX(COD_SALES!$B$5:$Z$500,MATCH(resource!$CC286,COD_SALES!$A$5:$A$500,0),MATCH(resource!DX$2,COD_SALES!$B$4:$Z$4,0)),"")</f>
        <v>10</v>
      </c>
      <c r="DY286" s="3">
        <f>IFERROR(INDEX(COD_SALES!$B$5:$Z$500,MATCH(resource!$CC286,COD_SALES!$A$5:$A$500,0),MATCH(resource!DY$2,COD_SALES!$B$4:$Z$4,0)),"")</f>
        <v>2</v>
      </c>
      <c r="DZ286" s="3">
        <f>IFERROR(INDEX(COD_SALES!$B$5:$Z$500,MATCH(resource!$CC286,COD_SALES!$A$5:$A$500,0),MATCH(resource!DZ$2,COD_SALES!$B$4:$Z$4,0)),"")</f>
        <v>4</v>
      </c>
      <c r="EA286" s="3">
        <f>IFERROR(INDEX(COD_SALES!$B$5:$Z$500,MATCH(resource!$CC286,COD_SALES!$A$5:$A$500,0),MATCH(resource!EA$2,COD_SALES!$B$4:$Z$4,0)),"")</f>
        <v>10</v>
      </c>
      <c r="EB286" s="3">
        <f t="shared" si="103"/>
        <v>40869.779999999992</v>
      </c>
      <c r="ED286" s="3">
        <f>IFERROR(VLOOKUP($CK286,depot_prod_sales!$B$5:$S$200,3,0),0)</f>
        <v>0</v>
      </c>
      <c r="EE286" s="3">
        <f>IFERROR(VLOOKUP($CK286,depot_prod_sales!$B$5:$S$200,4,0),0)</f>
        <v>0</v>
      </c>
      <c r="EF286" s="3">
        <f>IFERROR(VLOOKUP($CK286,depot_prod_sales!$B$5:$S$200,5,0),0)</f>
        <v>0</v>
      </c>
      <c r="EG286" s="3">
        <f>IFERROR(VLOOKUP($CK286,depot_prod_sales!$B$5:$S$200,6,0),0)</f>
        <v>0</v>
      </c>
      <c r="EH286" s="3">
        <f>IFERROR(VLOOKUP($CK286,depot_prod_sales!$B$5:$S$200,7,0),0)</f>
        <v>0</v>
      </c>
      <c r="EI286" s="3">
        <f>IFERROR(VLOOKUP($CK286,depot_prod_sales!$B$5:$S$200,8,0),0)</f>
        <v>0</v>
      </c>
      <c r="EJ286" s="3">
        <f>IFERROR(VLOOKUP($CK286,depot_prod_sales!$B$5:$S$200,9,0),0)</f>
        <v>0</v>
      </c>
      <c r="EK286" s="3">
        <f>IFERROR(VLOOKUP($CK286,depot_prod_sales!$B$5:$S$200,10,0),0)</f>
        <v>0</v>
      </c>
      <c r="EL286" s="3">
        <f>IFERROR(VLOOKUP($CK286,depot_prod_sales!$B$5:$S$200,11,0),0)</f>
        <v>0</v>
      </c>
      <c r="EM286" s="3">
        <f>IFERROR(VLOOKUP($CK286,depot_prod_sales!$B$5:$S$200,12,0),0)</f>
        <v>0</v>
      </c>
      <c r="EN286" s="3">
        <f>IFERROR(VLOOKUP($CK286,depot_prod_sales!$B$5:$S$200,13,0),0)</f>
        <v>0</v>
      </c>
      <c r="EO286" s="3">
        <f>IFERROR(VLOOKUP($CK286,depot_prod_sales!$B$5:$S$200,14,0),0)</f>
        <v>0</v>
      </c>
      <c r="EP286" s="3">
        <f>IFERROR(VLOOKUP($CK286,depot_prod_sales!$B$5:$S$200,15,0),0)</f>
        <v>0</v>
      </c>
      <c r="EQ286" s="3">
        <f>IFERROR(VLOOKUP($CK286,depot_prod_sales!$B$5:$S$200,16,0),0)</f>
        <v>0</v>
      </c>
      <c r="ER286" s="3">
        <f>IFERROR(VLOOKUP($CK286,depot_prod_sales!$B$5:$S$200,17,0),0)</f>
        <v>0</v>
      </c>
      <c r="ES286" s="3">
        <f>IFERROR(VLOOKUP($CK286,depot_prod_sales!$B$5:$S$200,18,0),0)</f>
        <v>0</v>
      </c>
      <c r="ET286" s="116">
        <f t="shared" si="104"/>
        <v>0</v>
      </c>
      <c r="EU286" s="116">
        <f t="shared" si="105"/>
        <v>0</v>
      </c>
      <c r="EW286" s="3">
        <f>IFERROR(VLOOKUP(CC286,data_pull!$AO$25:$AR$546,2,0),0)</f>
        <v>28</v>
      </c>
      <c r="EX286" s="1">
        <f>IFERROR(VLOOKUP(CC286,data_pull!$AO$25:$AR$546,4,0),0)</f>
        <v>170000</v>
      </c>
    </row>
    <row r="287" spans="13:154" x14ac:dyDescent="0.25"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4" t="str">
        <f>sales_data!B286</f>
        <v>Jahangir Alam</v>
      </c>
      <c r="AR287" s="4" t="str">
        <f>sales_data!C286</f>
        <v>Sawpon Kumar Roy</v>
      </c>
      <c r="AS287" s="5" t="str">
        <f t="shared" si="95"/>
        <v>Sawpon Kumar Roy</v>
      </c>
      <c r="AT287" s="4" t="str">
        <f>sales_data!I286</f>
        <v>Anarul Haque</v>
      </c>
      <c r="AU287" s="4" t="str">
        <f>sales_data!W286</f>
        <v>Nawtara</v>
      </c>
      <c r="AV287" s="1">
        <f>sales_data!N286</f>
        <v>264432.99</v>
      </c>
      <c r="AW287" s="1">
        <f>sales_data!P286</f>
        <v>36</v>
      </c>
      <c r="AX287" s="3">
        <f ca="1">IFERROR(INDEX(INDIRECT("day_wise_sales_data!$B$2:$BZ$599"),MATCH(resource!$CC287,day_wise_sales_data!$A$2:$A$500,0),MATCH(resource!AX$2,INDIRECT("day_wise_sales_data!$B$1:$BZ$1"),0)),0)</f>
        <v>2399.9499999999998</v>
      </c>
      <c r="AY287" s="3">
        <f ca="1">IFERROR(INDEX(INDIRECT("day_wise_sales_data!$B$2:$BZ$599"),MATCH(resource!$CC287,day_wise_sales_data!$A$2:$A$500,0),MATCH(resource!AY$2,INDIRECT("day_wise_sales_data!$B$1:$BZ$1"),0)),0)</f>
        <v>0</v>
      </c>
      <c r="AZ287" s="3">
        <f ca="1">IFERROR(INDEX(INDIRECT("day_wise_sales_data!$B$2:$BZ$599"),MATCH(resource!$CC287,day_wise_sales_data!$A$2:$A$500,0),MATCH(resource!AZ$2,INDIRECT("day_wise_sales_data!$B$1:$BZ$1"),0)),0)</f>
        <v>4400.38</v>
      </c>
      <c r="BA287" s="3">
        <f ca="1">IFERROR(INDEX(INDIRECT("day_wise_sales_data!$B$2:$BZ$599"),MATCH(resource!$CC287,day_wise_sales_data!$A$2:$A$500,0),MATCH(resource!BA$2,INDIRECT("day_wise_sales_data!$B$1:$BZ$1"),0)),0)</f>
        <v>0</v>
      </c>
      <c r="BB287" s="3">
        <f ca="1">IFERROR(INDEX(INDIRECT("day_wise_sales_data!$B$2:$BZ$599"),MATCH(resource!$CC287,day_wise_sales_data!$A$2:$A$500,0),MATCH(resource!BB$2,INDIRECT("day_wise_sales_data!$B$1:$BZ$1"),0)),0)</f>
        <v>9156.4</v>
      </c>
      <c r="BC287" s="3">
        <f ca="1">IFERROR(INDEX(INDIRECT("day_wise_sales_data!$B$2:$BZ$599"),MATCH(resource!$CC287,day_wise_sales_data!$A$2:$A$500,0),MATCH(resource!BC$2,INDIRECT("day_wise_sales_data!$B$1:$BZ$1"),0)),0)</f>
        <v>19159.939999999999</v>
      </c>
      <c r="BD287" s="3">
        <f ca="1">IFERROR(INDEX(INDIRECT("day_wise_sales_data!$B$2:$BZ$599"),MATCH(resource!$CC287,day_wise_sales_data!$A$2:$A$500,0),MATCH(resource!BD$2,INDIRECT("day_wise_sales_data!$B$1:$BZ$1"),0)),0)</f>
        <v>0</v>
      </c>
      <c r="BE287" s="3">
        <f ca="1">IFERROR(INDEX(INDIRECT("day_wise_sales_data!$B$2:$BZ$599"),MATCH(resource!$CC287,day_wise_sales_data!$A$2:$A$500,0),MATCH(resource!BE$2,INDIRECT("day_wise_sales_data!$B$1:$BZ$1"),0)),0)</f>
        <v>0</v>
      </c>
      <c r="BF287" s="3">
        <f ca="1">IFERROR(INDEX(INDIRECT("day_wise_sales_data!$B$2:$BZ$599"),MATCH(resource!$CC287,day_wise_sales_data!$A$2:$A$500,0),MATCH(resource!BF$2,INDIRECT("day_wise_sales_data!$B$1:$BZ$1"),0)),0)</f>
        <v>8826.7000000000007</v>
      </c>
      <c r="BG287" s="3">
        <f ca="1">IFERROR(INDEX(INDIRECT("day_wise_sales_data!$B$2:$BZ$599"),MATCH(resource!$CC287,day_wise_sales_data!$A$2:$A$500,0),MATCH(resource!BG$2,INDIRECT("day_wise_sales_data!$B$1:$BZ$1"),0)),0)</f>
        <v>11913.22</v>
      </c>
      <c r="BH287" s="3">
        <f ca="1">IFERROR(INDEX(INDIRECT("day_wise_sales_data!$B$2:$BZ$599"),MATCH(resource!$CC287,day_wise_sales_data!$A$2:$A$500,0),MATCH(resource!BH$2,INDIRECT("day_wise_sales_data!$B$1:$BZ$1"),0)),0)</f>
        <v>4942.54</v>
      </c>
      <c r="BI287" s="3">
        <f ca="1">IFERROR(INDEX(INDIRECT("day_wise_sales_data!$B$2:$BZ$599"),MATCH(resource!$CC287,day_wise_sales_data!$A$2:$A$500,0),MATCH(resource!BI$2,INDIRECT("day_wise_sales_data!$B$1:$BZ$1"),0)),0)</f>
        <v>12449.19</v>
      </c>
      <c r="BJ287" s="3">
        <f ca="1">IFERROR(INDEX(INDIRECT("day_wise_sales_data!$B$2:$BZ$599"),MATCH(resource!$CC287,day_wise_sales_data!$A$2:$A$500,0),MATCH(resource!BJ$2,INDIRECT("day_wise_sales_data!$B$1:$BZ$1"),0)),0)</f>
        <v>15904.29</v>
      </c>
      <c r="BK287" s="3">
        <f ca="1">IFERROR(INDEX(INDIRECT("day_wise_sales_data!$B$2:$BZ$599"),MATCH(resource!$CC287,day_wise_sales_data!$A$2:$A$500,0),MATCH(resource!BK$2,INDIRECT("day_wise_sales_data!$B$1:$BZ$1"),0)),0)</f>
        <v>26012.9</v>
      </c>
      <c r="BL287" s="3">
        <f ca="1">IFERROR(INDEX(INDIRECT("day_wise_sales_data!$B$2:$BZ$599"),MATCH(resource!$CC287,day_wise_sales_data!$A$2:$A$500,0),MATCH(resource!BL$2,INDIRECT("day_wise_sales_data!$B$1:$BZ$1"),0)),0)</f>
        <v>0</v>
      </c>
      <c r="BM287" s="3">
        <f ca="1">IFERROR(INDEX(INDIRECT("day_wise_sales_data!$B$2:$BZ$599"),MATCH(resource!$CC287,day_wise_sales_data!$A$2:$A$500,0),MATCH(resource!BM$2,INDIRECT("day_wise_sales_data!$B$1:$BZ$1"),0)),0)</f>
        <v>11379</v>
      </c>
      <c r="BN287" s="3">
        <f ca="1">IFERROR(INDEX(INDIRECT("day_wise_sales_data!$B$2:$BZ$599"),MATCH(resource!$CC287,day_wise_sales_data!$A$2:$A$500,0),MATCH(resource!BN$2,INDIRECT("day_wise_sales_data!$B$1:$BZ$1"),0)),0)</f>
        <v>0</v>
      </c>
      <c r="BO287" s="3">
        <f ca="1">IFERROR(INDEX(INDIRECT("day_wise_sales_data!$B$2:$BZ$599"),MATCH(resource!$CC287,day_wise_sales_data!$A$2:$A$500,0),MATCH(resource!BO$2,INDIRECT("day_wise_sales_data!$B$1:$BZ$1"),0)),0)</f>
        <v>21272.639999999999</v>
      </c>
      <c r="BP287" s="3">
        <f ca="1">IFERROR(INDEX(INDIRECT("day_wise_sales_data!$B$2:$BZ$599"),MATCH(resource!$CC287,day_wise_sales_data!$A$2:$A$500,0),MATCH(resource!BP$2,INDIRECT("day_wise_sales_data!$B$1:$BZ$1"),0)),0)</f>
        <v>0</v>
      </c>
      <c r="BQ287" s="3">
        <f ca="1">IFERROR(INDEX(INDIRECT("day_wise_sales_data!$B$2:$BZ$599"),MATCH(resource!$CC287,day_wise_sales_data!$A$2:$A$500,0),MATCH(resource!BQ$2,INDIRECT("day_wise_sales_data!$B$1:$BZ$1"),0)),0)</f>
        <v>0</v>
      </c>
      <c r="BR287" s="3">
        <f ca="1">IFERROR(INDEX(INDIRECT("day_wise_sales_data!$B$2:$BZ$599"),MATCH(resource!$CC287,day_wise_sales_data!$A$2:$A$500,0),MATCH(resource!BR$2,INDIRECT("day_wise_sales_data!$B$1:$BZ$1"),0)),0)</f>
        <v>1059.24</v>
      </c>
      <c r="BS287" s="3">
        <f ca="1">IFERROR(INDEX(INDIRECT("day_wise_sales_data!$B$2:$BZ$599"),MATCH(resource!$CC287,day_wise_sales_data!$A$2:$A$500,0),MATCH(resource!BS$2,INDIRECT("day_wise_sales_data!$B$1:$BZ$1"),0)),0)</f>
        <v>5913.92</v>
      </c>
      <c r="BT287" s="3">
        <f ca="1">IFERROR(INDEX(INDIRECT("day_wise_sales_data!$B$2:$BZ$599"),MATCH(resource!$CC287,day_wise_sales_data!$A$2:$A$500,0),MATCH(resource!BT$2,INDIRECT("day_wise_sales_data!$B$1:$BZ$1"),0)),0)</f>
        <v>0</v>
      </c>
      <c r="BU287" s="3">
        <f ca="1">IFERROR(INDEX(INDIRECT("day_wise_sales_data!$B$2:$BZ$599"),MATCH(resource!$CC287,day_wise_sales_data!$A$2:$A$500,0),MATCH(resource!BU$2,INDIRECT("day_wise_sales_data!$B$1:$BZ$1"),0)),0)</f>
        <v>54626.95</v>
      </c>
      <c r="BV287" s="3">
        <f ca="1">IFERROR(INDEX(INDIRECT("day_wise_sales_data!$B$2:$BZ$599"),MATCH(resource!$CC287,day_wise_sales_data!$A$2:$A$500,0),MATCH(resource!BV$2,INDIRECT("day_wise_sales_data!$B$1:$BZ$1"),0)),0)</f>
        <v>0</v>
      </c>
      <c r="BW287" s="3">
        <f ca="1">IFERROR(INDEX(INDIRECT("day_wise_sales_data!$B$2:$BZ$599"),MATCH(resource!$CC287,day_wise_sales_data!$A$2:$A$500,0),MATCH(resource!BW$2,INDIRECT("day_wise_sales_data!$B$1:$BZ$1"),0)),0)</f>
        <v>0</v>
      </c>
      <c r="BX287" s="3">
        <f ca="1">IFERROR(INDEX(INDIRECT("day_wise_sales_data!$B$2:$BZ$599"),MATCH(resource!$CC287,day_wise_sales_data!$A$2:$A$500,0),MATCH(resource!BX$2,INDIRECT("day_wise_sales_data!$B$1:$BZ$1"),0)),0)</f>
        <v>5194.2299999999996</v>
      </c>
      <c r="BY287" s="3">
        <f ca="1">IFERROR(INDEX(INDIRECT("day_wise_sales_data!$B$2:$BZ$599"),MATCH(resource!$CC287,day_wise_sales_data!$A$2:$A$500,0),MATCH(resource!BY$2,INDIRECT("day_wise_sales_data!$B$1:$BZ$1"),0)),0)</f>
        <v>49821.5</v>
      </c>
      <c r="BZ287" s="3">
        <f ca="1">IFERROR(INDEX(INDIRECT("day_wise_sales_data!$B$2:$BZ$599"),MATCH(resource!$CC287,day_wise_sales_data!$A$2:$A$500,0),MATCH(resource!BZ$2,INDIRECT("day_wise_sales_data!$B$1:$BZ$1"),0)),0)</f>
        <v>0</v>
      </c>
      <c r="CA287" s="3" t="str">
        <f ca="1">IFERROR(INDEX(INDIRECT("day_wise_sales_data!$B$2:$BZ$599"),MATCH(resource!$CC287,day_wise_sales_data!$A$2:$A$500,0),MATCH(resource!CA$2,INDIRECT("day_wise_sales_data!$B$1:$BZ$1"),0)),0)</f>
        <v>dd</v>
      </c>
      <c r="CC287" s="4" t="str">
        <f>sales_data!H286</f>
        <v>DNJ06191</v>
      </c>
      <c r="CD287" s="1">
        <v>285</v>
      </c>
      <c r="CE287" s="1" t="str">
        <f>IF(AQ287=report!$AQ$3,resource!CD287,"")</f>
        <v/>
      </c>
      <c r="CF287" s="5" t="str">
        <f>IFERROR(SMALL($CE$3:$CE$1001,ROWS($CE$3:CE287)),"")</f>
        <v/>
      </c>
      <c r="CH287">
        <f>IFERROR(VLOOKUP($CC287,data_pull!$E$22:$G$700,2,0),0)</f>
        <v>264432.99</v>
      </c>
      <c r="CI287" s="1">
        <f t="shared" si="97"/>
        <v>154</v>
      </c>
      <c r="CJ287" s="1">
        <f t="shared" si="96"/>
        <v>0</v>
      </c>
      <c r="CK287" s="1" t="s">
        <v>1625</v>
      </c>
      <c r="CL287" s="1">
        <f t="shared" si="98"/>
        <v>111</v>
      </c>
      <c r="CM287" s="1" t="str">
        <f>IFERROR(VLOOKUP($CK287,stock_data!$B$3:$W$612,2,0),0)</f>
        <v>OMEX-20 CAPSULE (Blister)</v>
      </c>
      <c r="CN287" s="1" t="str">
        <f>IFERROR(VLOOKUP($CK287,stock_data!$B$3:$W$612,4,0),0)</f>
        <v>10x6's</v>
      </c>
      <c r="CO287" s="1">
        <f>IFERROR(VLOOKUP($CK287,stock_data!$B$3:$W$612,5,0),0)</f>
        <v>265.10000000000002</v>
      </c>
      <c r="CP287" s="3">
        <f t="shared" si="99"/>
        <v>0</v>
      </c>
      <c r="CQ287" s="3">
        <f t="shared" si="100"/>
        <v>0</v>
      </c>
      <c r="CR287" s="1">
        <f>IFERROR(VLOOKUP($CK287,stock_data!$B$3:$W$612,6,0),0)</f>
        <v>0</v>
      </c>
      <c r="CS287" s="1">
        <f>IFERROR(VLOOKUP($CK287,stock_data!$B$3:$W$612,7,0),0)</f>
        <v>0</v>
      </c>
      <c r="CT287" s="1">
        <f>IFERROR(VLOOKUP($CK287,stock_data!$B$3:$W$612,8,0),0)</f>
        <v>0</v>
      </c>
      <c r="CU287" s="1">
        <f>IFERROR(VLOOKUP($CK287,stock_data!$B$3:$W$612,9,0),0)</f>
        <v>0</v>
      </c>
      <c r="CV287" s="1">
        <f>IFERROR(VLOOKUP($CK287,stock_data!$B$3:$W$612,10,0),0)</f>
        <v>0</v>
      </c>
      <c r="CW287" s="1">
        <f>IFERROR(VLOOKUP($CK287,stock_data!$B$3:$W$612,11,0),0)</f>
        <v>0</v>
      </c>
      <c r="CX287" s="1">
        <f>IFERROR(VLOOKUP($CK287,stock_data!$B$3:$W$612,12,0),0)</f>
        <v>0</v>
      </c>
      <c r="CY287" s="1">
        <f>IFERROR(VLOOKUP($CK287,stock_data!$B$3:$W$612,13,0),0)</f>
        <v>0</v>
      </c>
      <c r="CZ287" s="1">
        <f>IFERROR(VLOOKUP($CK287,stock_data!$B$3:$W$612,14,0),0)</f>
        <v>0</v>
      </c>
      <c r="DA287" s="1">
        <f>IFERROR(VLOOKUP($CK287,stock_data!$B$3:$W$612,15,0),0)</f>
        <v>0</v>
      </c>
      <c r="DB287" s="1">
        <f>IFERROR(VLOOKUP($CK287,stock_data!$B$3:$W$612,16,0),0)</f>
        <v>0</v>
      </c>
      <c r="DC287" s="1">
        <f>IFERROR(VLOOKUP($CK287,stock_data!$B$3:$W$612,17,0),0)</f>
        <v>0</v>
      </c>
      <c r="DD287" s="1">
        <f>IFERROR(VLOOKUP($CK287,stock_data!$B$3:$W$612,18,0),0)</f>
        <v>0</v>
      </c>
      <c r="DE287" s="1">
        <f>IFERROR(VLOOKUP($CK287,stock_data!$B$3:$W$612,19,0),0)</f>
        <v>0</v>
      </c>
      <c r="DF287" s="1">
        <f>IFERROR(VLOOKUP($CK287,stock_data!$B$3:$W$612,20,0),0)</f>
        <v>0</v>
      </c>
      <c r="DG287" s="1">
        <f>IFERROR(VLOOKUP($CK287,stock_data!$B$3:$W$612,21,0),0)</f>
        <v>0</v>
      </c>
      <c r="DH287" s="1">
        <f>IFERROR(VLOOKUP($CK287,stock_data!$B$3:$W$612,22,0),0)</f>
        <v>0</v>
      </c>
      <c r="DI287" s="1">
        <f t="shared" si="101"/>
        <v>0</v>
      </c>
      <c r="DJ287" s="1">
        <f t="shared" si="102"/>
        <v>0</v>
      </c>
      <c r="DK287" s="3">
        <f>IFERROR(INDEX(COD_SALES!$B$5:$Z$500,MATCH(resource!$CC287,COD_SALES!$A$5:$A$500,0),MATCH(resource!DK$2,COD_SALES!$B$4:$Z$4,0)),"")</f>
        <v>0</v>
      </c>
      <c r="DL287" s="3">
        <f>IFERROR(INDEX(COD_SALES!$B$5:$Z$500,MATCH(resource!$CC287,COD_SALES!$A$5:$A$500,0),MATCH(resource!DL$2,COD_SALES!$B$4:$Z$4,0)),"")</f>
        <v>0</v>
      </c>
      <c r="DM287" s="3">
        <f>IFERROR(INDEX(COD_SALES!$B$5:$Z$500,MATCH(resource!$CC287,COD_SALES!$A$5:$A$500,0),MATCH(resource!DM$2,COD_SALES!$B$4:$Z$4,0)),"")</f>
        <v>16</v>
      </c>
      <c r="DN287" s="3" t="str">
        <f>IFERROR(INDEX(COD_SALES!$B$5:$Z$500,MATCH(resource!$CC287,COD_SALES!$A$5:$A$500,0),MATCH(resource!DN$2,COD_SALES!$B$4:$Z$4,0)),"")</f>
        <v/>
      </c>
      <c r="DO287" s="3">
        <f>IFERROR(INDEX(COD_SALES!$B$5:$Z$500,MATCH(resource!$CC287,COD_SALES!$A$5:$A$500,0),MATCH(resource!DO$2,COD_SALES!$B$4:$Z$4,0)),"")</f>
        <v>0</v>
      </c>
      <c r="DP287" s="3">
        <f>IFERROR(INDEX(COD_SALES!$B$5:$Z$500,MATCH(resource!$CC287,COD_SALES!$A$5:$A$500,0),MATCH(resource!DP$2,COD_SALES!$B$4:$Z$4,0)),"")</f>
        <v>20</v>
      </c>
      <c r="DQ287" s="3" t="str">
        <f>IFERROR(INDEX(COD_SALES!$B$5:$Z$500,MATCH(resource!$CC287,COD_SALES!$A$5:$A$500,0),MATCH(resource!DQ$2,COD_SALES!$B$4:$Z$4,0)),"")</f>
        <v/>
      </c>
      <c r="DR287" s="3">
        <f>IFERROR(INDEX(COD_SALES!$B$5:$Z$500,MATCH(resource!$CC287,COD_SALES!$A$5:$A$500,0),MATCH(resource!DR$2,COD_SALES!$B$4:$Z$4,0)),"")</f>
        <v>0</v>
      </c>
      <c r="DS287" s="3">
        <f>IFERROR(INDEX(COD_SALES!$B$5:$Z$500,MATCH(resource!$CC287,COD_SALES!$A$5:$A$500,0),MATCH(resource!DS$2,COD_SALES!$B$4:$Z$4,0)),"")</f>
        <v>54</v>
      </c>
      <c r="DT287" s="3">
        <f>IFERROR(INDEX(COD_SALES!$B$5:$Z$500,MATCH(resource!$CC287,COD_SALES!$A$5:$A$500,0),MATCH(resource!DT$2,COD_SALES!$B$4:$Z$4,0)),"")</f>
        <v>0</v>
      </c>
      <c r="DU287" s="3">
        <f>IFERROR(INDEX(COD_SALES!$B$5:$Z$500,MATCH(resource!$CC287,COD_SALES!$A$5:$A$500,0),MATCH(resource!DU$2,COD_SALES!$B$4:$Z$4,0)),"")</f>
        <v>50</v>
      </c>
      <c r="DV287" s="3">
        <f>IFERROR(INDEX(COD_SALES!$B$5:$Z$500,MATCH(resource!$CC287,COD_SALES!$A$5:$A$500,0),MATCH(resource!DV$2,COD_SALES!$B$4:$Z$4,0)),"")</f>
        <v>0</v>
      </c>
      <c r="DW287" s="3">
        <f>IFERROR(INDEX(COD_SALES!$B$5:$Z$500,MATCH(resource!$CC287,COD_SALES!$A$5:$A$500,0),MATCH(resource!DW$2,COD_SALES!$B$4:$Z$4,0)),"")</f>
        <v>85</v>
      </c>
      <c r="DX287" s="3">
        <f>IFERROR(INDEX(COD_SALES!$B$5:$Z$500,MATCH(resource!$CC287,COD_SALES!$A$5:$A$500,0),MATCH(resource!DX$2,COD_SALES!$B$4:$Z$4,0)),"")</f>
        <v>40</v>
      </c>
      <c r="DY287" s="3">
        <f>IFERROR(INDEX(COD_SALES!$B$5:$Z$500,MATCH(resource!$CC287,COD_SALES!$A$5:$A$500,0),MATCH(resource!DY$2,COD_SALES!$B$4:$Z$4,0)),"")</f>
        <v>0</v>
      </c>
      <c r="DZ287" s="3">
        <f>IFERROR(INDEX(COD_SALES!$B$5:$Z$500,MATCH(resource!$CC287,COD_SALES!$A$5:$A$500,0),MATCH(resource!DZ$2,COD_SALES!$B$4:$Z$4,0)),"")</f>
        <v>0</v>
      </c>
      <c r="EA287" s="3">
        <f>IFERROR(INDEX(COD_SALES!$B$5:$Z$500,MATCH(resource!$CC287,COD_SALES!$A$5:$A$500,0),MATCH(resource!EA$2,COD_SALES!$B$4:$Z$4,0)),"")</f>
        <v>30</v>
      </c>
      <c r="EB287" s="3">
        <f t="shared" si="103"/>
        <v>81862.06</v>
      </c>
      <c r="ED287" s="3">
        <f>IFERROR(VLOOKUP($CK287,depot_prod_sales!$B$5:$S$200,3,0),0)</f>
        <v>0</v>
      </c>
      <c r="EE287" s="3">
        <f>IFERROR(VLOOKUP($CK287,depot_prod_sales!$B$5:$S$200,4,0),0)</f>
        <v>0</v>
      </c>
      <c r="EF287" s="3">
        <f>IFERROR(VLOOKUP($CK287,depot_prod_sales!$B$5:$S$200,5,0),0)</f>
        <v>0</v>
      </c>
      <c r="EG287" s="3">
        <f>IFERROR(VLOOKUP($CK287,depot_prod_sales!$B$5:$S$200,6,0),0)</f>
        <v>0</v>
      </c>
      <c r="EH287" s="3">
        <f>IFERROR(VLOOKUP($CK287,depot_prod_sales!$B$5:$S$200,7,0),0)</f>
        <v>0</v>
      </c>
      <c r="EI287" s="3">
        <f>IFERROR(VLOOKUP($CK287,depot_prod_sales!$B$5:$S$200,8,0),0)</f>
        <v>0</v>
      </c>
      <c r="EJ287" s="3">
        <f>IFERROR(VLOOKUP($CK287,depot_prod_sales!$B$5:$S$200,9,0),0)</f>
        <v>0</v>
      </c>
      <c r="EK287" s="3">
        <f>IFERROR(VLOOKUP($CK287,depot_prod_sales!$B$5:$S$200,10,0),0)</f>
        <v>0</v>
      </c>
      <c r="EL287" s="3">
        <f>IFERROR(VLOOKUP($CK287,depot_prod_sales!$B$5:$S$200,11,0),0)</f>
        <v>0</v>
      </c>
      <c r="EM287" s="3">
        <f>IFERROR(VLOOKUP($CK287,depot_prod_sales!$B$5:$S$200,12,0),0)</f>
        <v>0</v>
      </c>
      <c r="EN287" s="3">
        <f>IFERROR(VLOOKUP($CK287,depot_prod_sales!$B$5:$S$200,13,0),0)</f>
        <v>0</v>
      </c>
      <c r="EO287" s="3">
        <f>IFERROR(VLOOKUP($CK287,depot_prod_sales!$B$5:$S$200,14,0),0)</f>
        <v>0</v>
      </c>
      <c r="EP287" s="3">
        <f>IFERROR(VLOOKUP($CK287,depot_prod_sales!$B$5:$S$200,15,0),0)</f>
        <v>0</v>
      </c>
      <c r="EQ287" s="3">
        <f>IFERROR(VLOOKUP($CK287,depot_prod_sales!$B$5:$S$200,16,0),0)</f>
        <v>0</v>
      </c>
      <c r="ER287" s="3">
        <f>IFERROR(VLOOKUP($CK287,depot_prod_sales!$B$5:$S$200,17,0),0)</f>
        <v>0</v>
      </c>
      <c r="ES287" s="3">
        <f>IFERROR(VLOOKUP($CK287,depot_prod_sales!$B$5:$S$200,18,0),0)</f>
        <v>0</v>
      </c>
      <c r="ET287" s="116">
        <f t="shared" si="104"/>
        <v>0</v>
      </c>
      <c r="EU287" s="116">
        <f t="shared" si="105"/>
        <v>0</v>
      </c>
      <c r="EW287" s="3">
        <f>IFERROR(VLOOKUP(CC287,data_pull!$AO$25:$AR$546,2,0),0)</f>
        <v>16</v>
      </c>
      <c r="EX287" s="1">
        <f>IFERROR(VLOOKUP(CC287,data_pull!$AO$25:$AR$546,4,0),0)</f>
        <v>170000</v>
      </c>
    </row>
    <row r="288" spans="13:154" x14ac:dyDescent="0.25"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4" t="str">
        <f>sales_data!B287</f>
        <v>Jahangir Alam</v>
      </c>
      <c r="AR288" s="4" t="str">
        <f>sales_data!C287</f>
        <v>Sawpon Kumar Roy</v>
      </c>
      <c r="AS288" s="5" t="str">
        <f t="shared" si="95"/>
        <v/>
      </c>
      <c r="AT288" s="4" t="str">
        <f>sales_data!I287</f>
        <v>Mantu Ram Ray</v>
      </c>
      <c r="AU288" s="4" t="str">
        <f>sales_data!W287</f>
        <v>Domer Bazar</v>
      </c>
      <c r="AV288" s="1">
        <f>sales_data!N287</f>
        <v>259802.79</v>
      </c>
      <c r="AW288" s="1">
        <f>sales_data!P287</f>
        <v>22</v>
      </c>
      <c r="AX288" s="3">
        <f ca="1">IFERROR(INDEX(INDIRECT("day_wise_sales_data!$B$2:$BZ$599"),MATCH(resource!$CC288,day_wise_sales_data!$A$2:$A$500,0),MATCH(resource!AX$2,INDIRECT("day_wise_sales_data!$B$1:$BZ$1"),0)),0)</f>
        <v>4553.8500000000004</v>
      </c>
      <c r="AY288" s="3">
        <f ca="1">IFERROR(INDEX(INDIRECT("day_wise_sales_data!$B$2:$BZ$599"),MATCH(resource!$CC288,day_wise_sales_data!$A$2:$A$500,0),MATCH(resource!AY$2,INDIRECT("day_wise_sales_data!$B$1:$BZ$1"),0)),0)</f>
        <v>6852.73</v>
      </c>
      <c r="AZ288" s="3">
        <f ca="1">IFERROR(INDEX(INDIRECT("day_wise_sales_data!$B$2:$BZ$599"),MATCH(resource!$CC288,day_wise_sales_data!$A$2:$A$500,0),MATCH(resource!AZ$2,INDIRECT("day_wise_sales_data!$B$1:$BZ$1"),0)),0)</f>
        <v>9663.52</v>
      </c>
      <c r="BA288" s="3">
        <f ca="1">IFERROR(INDEX(INDIRECT("day_wise_sales_data!$B$2:$BZ$599"),MATCH(resource!$CC288,day_wise_sales_data!$A$2:$A$500,0),MATCH(resource!BA$2,INDIRECT("day_wise_sales_data!$B$1:$BZ$1"),0)),0)</f>
        <v>0</v>
      </c>
      <c r="BB288" s="3">
        <f ca="1">IFERROR(INDEX(INDIRECT("day_wise_sales_data!$B$2:$BZ$599"),MATCH(resource!$CC288,day_wise_sales_data!$A$2:$A$500,0),MATCH(resource!BB$2,INDIRECT("day_wise_sales_data!$B$1:$BZ$1"),0)),0)</f>
        <v>20691.810000000001</v>
      </c>
      <c r="BC288" s="3">
        <f ca="1">IFERROR(INDEX(INDIRECT("day_wise_sales_data!$B$2:$BZ$599"),MATCH(resource!$CC288,day_wise_sales_data!$A$2:$A$500,0),MATCH(resource!BC$2,INDIRECT("day_wise_sales_data!$B$1:$BZ$1"),0)),0)</f>
        <v>0</v>
      </c>
      <c r="BD288" s="3">
        <f ca="1">IFERROR(INDEX(INDIRECT("day_wise_sales_data!$B$2:$BZ$599"),MATCH(resource!$CC288,day_wise_sales_data!$A$2:$A$500,0),MATCH(resource!BD$2,INDIRECT("day_wise_sales_data!$B$1:$BZ$1"),0)),0)</f>
        <v>8504.07</v>
      </c>
      <c r="BE288" s="3">
        <f ca="1">IFERROR(INDEX(INDIRECT("day_wise_sales_data!$B$2:$BZ$599"),MATCH(resource!$CC288,day_wise_sales_data!$A$2:$A$500,0),MATCH(resource!BE$2,INDIRECT("day_wise_sales_data!$B$1:$BZ$1"),0)),0)</f>
        <v>882.67</v>
      </c>
      <c r="BF288" s="3">
        <f ca="1">IFERROR(INDEX(INDIRECT("day_wise_sales_data!$B$2:$BZ$599"),MATCH(resource!$CC288,day_wise_sales_data!$A$2:$A$500,0),MATCH(resource!BF$2,INDIRECT("day_wise_sales_data!$B$1:$BZ$1"),0)),0)</f>
        <v>6171.03</v>
      </c>
      <c r="BG288" s="3">
        <f ca="1">IFERROR(INDEX(INDIRECT("day_wise_sales_data!$B$2:$BZ$599"),MATCH(resource!$CC288,day_wise_sales_data!$A$2:$A$500,0),MATCH(resource!BG$2,INDIRECT("day_wise_sales_data!$B$1:$BZ$1"),0)),0)</f>
        <v>14730.2</v>
      </c>
      <c r="BH288" s="3">
        <f ca="1">IFERROR(INDEX(INDIRECT("day_wise_sales_data!$B$2:$BZ$599"),MATCH(resource!$CC288,day_wise_sales_data!$A$2:$A$500,0),MATCH(resource!BH$2,INDIRECT("day_wise_sales_data!$B$1:$BZ$1"),0)),0)</f>
        <v>8526.14</v>
      </c>
      <c r="BI288" s="3">
        <f ca="1">IFERROR(INDEX(INDIRECT("day_wise_sales_data!$B$2:$BZ$599"),MATCH(resource!$CC288,day_wise_sales_data!$A$2:$A$500,0),MATCH(resource!BI$2,INDIRECT("day_wise_sales_data!$B$1:$BZ$1"),0)),0)</f>
        <v>3158.14</v>
      </c>
      <c r="BJ288" s="3">
        <f ca="1">IFERROR(INDEX(INDIRECT("day_wise_sales_data!$B$2:$BZ$599"),MATCH(resource!$CC288,day_wise_sales_data!$A$2:$A$500,0),MATCH(resource!BJ$2,INDIRECT("day_wise_sales_data!$B$1:$BZ$1"),0)),0)</f>
        <v>0</v>
      </c>
      <c r="BK288" s="3">
        <f ca="1">IFERROR(INDEX(INDIRECT("day_wise_sales_data!$B$2:$BZ$599"),MATCH(resource!$CC288,day_wise_sales_data!$A$2:$A$500,0),MATCH(resource!BK$2,INDIRECT("day_wise_sales_data!$B$1:$BZ$1"),0)),0)</f>
        <v>13749.47</v>
      </c>
      <c r="BL288" s="3">
        <f ca="1">IFERROR(INDEX(INDIRECT("day_wise_sales_data!$B$2:$BZ$599"),MATCH(resource!$CC288,day_wise_sales_data!$A$2:$A$500,0),MATCH(resource!BL$2,INDIRECT("day_wise_sales_data!$B$1:$BZ$1"),0)),0)</f>
        <v>4442.3999999999996</v>
      </c>
      <c r="BM288" s="3">
        <f ca="1">IFERROR(INDEX(INDIRECT("day_wise_sales_data!$B$2:$BZ$599"),MATCH(resource!$CC288,day_wise_sales_data!$A$2:$A$500,0),MATCH(resource!BM$2,INDIRECT("day_wise_sales_data!$B$1:$BZ$1"),0)),0)</f>
        <v>0</v>
      </c>
      <c r="BN288" s="3">
        <f ca="1">IFERROR(INDEX(INDIRECT("day_wise_sales_data!$B$2:$BZ$599"),MATCH(resource!$CC288,day_wise_sales_data!$A$2:$A$500,0),MATCH(resource!BN$2,INDIRECT("day_wise_sales_data!$B$1:$BZ$1"),0)),0)</f>
        <v>0</v>
      </c>
      <c r="BO288" s="3">
        <f ca="1">IFERROR(INDEX(INDIRECT("day_wise_sales_data!$B$2:$BZ$599"),MATCH(resource!$CC288,day_wise_sales_data!$A$2:$A$500,0),MATCH(resource!BO$2,INDIRECT("day_wise_sales_data!$B$1:$BZ$1"),0)),0)</f>
        <v>0</v>
      </c>
      <c r="BP288" s="3">
        <f ca="1">IFERROR(INDEX(INDIRECT("day_wise_sales_data!$B$2:$BZ$599"),MATCH(resource!$CC288,day_wise_sales_data!$A$2:$A$500,0),MATCH(resource!BP$2,INDIRECT("day_wise_sales_data!$B$1:$BZ$1"),0)),0)</f>
        <v>8823.98</v>
      </c>
      <c r="BQ288" s="3">
        <f ca="1">IFERROR(INDEX(INDIRECT("day_wise_sales_data!$B$2:$BZ$599"),MATCH(resource!$CC288,day_wise_sales_data!$A$2:$A$500,0),MATCH(resource!BQ$2,INDIRECT("day_wise_sales_data!$B$1:$BZ$1"),0)),0)</f>
        <v>0</v>
      </c>
      <c r="BR288" s="3">
        <f ca="1">IFERROR(INDEX(INDIRECT("day_wise_sales_data!$B$2:$BZ$599"),MATCH(resource!$CC288,day_wise_sales_data!$A$2:$A$500,0),MATCH(resource!BR$2,INDIRECT("day_wise_sales_data!$B$1:$BZ$1"),0)),0)</f>
        <v>0</v>
      </c>
      <c r="BS288" s="3">
        <f ca="1">IFERROR(INDEX(INDIRECT("day_wise_sales_data!$B$2:$BZ$599"),MATCH(resource!$CC288,day_wise_sales_data!$A$2:$A$500,0),MATCH(resource!BS$2,INDIRECT("day_wise_sales_data!$B$1:$BZ$1"),0)),0)</f>
        <v>0</v>
      </c>
      <c r="BT288" s="3">
        <f ca="1">IFERROR(INDEX(INDIRECT("day_wise_sales_data!$B$2:$BZ$599"),MATCH(resource!$CC288,day_wise_sales_data!$A$2:$A$500,0),MATCH(resource!BT$2,INDIRECT("day_wise_sales_data!$B$1:$BZ$1"),0)),0)</f>
        <v>0</v>
      </c>
      <c r="BU288" s="3">
        <f ca="1">IFERROR(INDEX(INDIRECT("day_wise_sales_data!$B$2:$BZ$599"),MATCH(resource!$CC288,day_wise_sales_data!$A$2:$A$500,0),MATCH(resource!BU$2,INDIRECT("day_wise_sales_data!$B$1:$BZ$1"),0)),0)</f>
        <v>50865.04</v>
      </c>
      <c r="BV288" s="3">
        <f ca="1">IFERROR(INDEX(INDIRECT("day_wise_sales_data!$B$2:$BZ$599"),MATCH(resource!$CC288,day_wise_sales_data!$A$2:$A$500,0),MATCH(resource!BV$2,INDIRECT("day_wise_sales_data!$B$1:$BZ$1"),0)),0)</f>
        <v>0</v>
      </c>
      <c r="BW288" s="3">
        <f ca="1">IFERROR(INDEX(INDIRECT("day_wise_sales_data!$B$2:$BZ$599"),MATCH(resource!$CC288,day_wise_sales_data!$A$2:$A$500,0),MATCH(resource!BW$2,INDIRECT("day_wise_sales_data!$B$1:$BZ$1"),0)),0)</f>
        <v>19070.14</v>
      </c>
      <c r="BX288" s="3">
        <f ca="1">IFERROR(INDEX(INDIRECT("day_wise_sales_data!$B$2:$BZ$599"),MATCH(resource!$CC288,day_wise_sales_data!$A$2:$A$500,0),MATCH(resource!BX$2,INDIRECT("day_wise_sales_data!$B$1:$BZ$1"),0)),0)</f>
        <v>25225.07</v>
      </c>
      <c r="BY288" s="3">
        <f ca="1">IFERROR(INDEX(INDIRECT("day_wise_sales_data!$B$2:$BZ$599"),MATCH(resource!$CC288,day_wise_sales_data!$A$2:$A$500,0),MATCH(resource!BY$2,INDIRECT("day_wise_sales_data!$B$1:$BZ$1"),0)),0)</f>
        <v>12345.17</v>
      </c>
      <c r="BZ288" s="3">
        <f ca="1">IFERROR(INDEX(INDIRECT("day_wise_sales_data!$B$2:$BZ$599"),MATCH(resource!$CC288,day_wise_sales_data!$A$2:$A$500,0),MATCH(resource!BZ$2,INDIRECT("day_wise_sales_data!$B$1:$BZ$1"),0)),0)</f>
        <v>41547.360000000001</v>
      </c>
      <c r="CA288" s="3" t="str">
        <f ca="1">IFERROR(INDEX(INDIRECT("day_wise_sales_data!$B$2:$BZ$599"),MATCH(resource!$CC288,day_wise_sales_data!$A$2:$A$500,0),MATCH(resource!CA$2,INDIRECT("day_wise_sales_data!$B$1:$BZ$1"),0)),0)</f>
        <v>dd</v>
      </c>
      <c r="CC288" s="4" t="str">
        <f>sales_data!H287</f>
        <v>DNJ10111</v>
      </c>
      <c r="CD288" s="1">
        <v>286</v>
      </c>
      <c r="CE288" s="1" t="str">
        <f>IF(AQ288=report!$AQ$3,resource!CD288,"")</f>
        <v/>
      </c>
      <c r="CF288" s="5" t="str">
        <f>IFERROR(SMALL($CE$3:$CE$1001,ROWS($CE$3:CE288)),"")</f>
        <v/>
      </c>
      <c r="CH288">
        <f>IFERROR(VLOOKUP($CC288,data_pull!$E$22:$G$700,2,0),0)</f>
        <v>259802.79</v>
      </c>
      <c r="CI288" s="1">
        <f t="shared" si="97"/>
        <v>154</v>
      </c>
      <c r="CJ288" s="1">
        <f t="shared" si="96"/>
        <v>59</v>
      </c>
      <c r="CK288" s="1" t="s">
        <v>1628</v>
      </c>
      <c r="CL288" s="1">
        <f t="shared" si="98"/>
        <v>34</v>
      </c>
      <c r="CM288" s="1" t="str">
        <f>IFERROR(VLOOKUP($CK288,stock_data!$B$3:$W$612,2,0),0)</f>
        <v>OMEX-20 CAPSULE (Strip)</v>
      </c>
      <c r="CN288" s="1" t="str">
        <f>IFERROR(VLOOKUP($CK288,stock_data!$B$3:$W$612,4,0),0)</f>
        <v>10x6's</v>
      </c>
      <c r="CO288" s="1">
        <f>IFERROR(VLOOKUP($CK288,stock_data!$B$3:$W$612,5,0),0)</f>
        <v>265.10000000000002</v>
      </c>
      <c r="CP288" s="3">
        <f t="shared" si="99"/>
        <v>59</v>
      </c>
      <c r="CQ288" s="3">
        <f t="shared" si="100"/>
        <v>15640.900000000001</v>
      </c>
      <c r="CR288" s="1">
        <f>IFERROR(VLOOKUP($CK288,stock_data!$B$3:$W$612,6,0),0)</f>
        <v>0</v>
      </c>
      <c r="CS288" s="1">
        <f>IFERROR(VLOOKUP($CK288,stock_data!$B$3:$W$612,7,0),0)</f>
        <v>0</v>
      </c>
      <c r="CT288" s="1">
        <f>IFERROR(VLOOKUP($CK288,stock_data!$B$3:$W$612,8,0),0)</f>
        <v>0</v>
      </c>
      <c r="CU288" s="1">
        <f>IFERROR(VLOOKUP($CK288,stock_data!$B$3:$W$612,9,0),0)</f>
        <v>0</v>
      </c>
      <c r="CV288" s="1">
        <f>IFERROR(VLOOKUP($CK288,stock_data!$B$3:$W$612,10,0),0)</f>
        <v>0</v>
      </c>
      <c r="CW288" s="1">
        <f>IFERROR(VLOOKUP($CK288,stock_data!$B$3:$W$612,11,0),0)</f>
        <v>0</v>
      </c>
      <c r="CX288" s="1">
        <f>IFERROR(VLOOKUP($CK288,stock_data!$B$3:$W$612,12,0),0)</f>
        <v>0</v>
      </c>
      <c r="CY288" s="1">
        <f>IFERROR(VLOOKUP($CK288,stock_data!$B$3:$W$612,13,0),0)</f>
        <v>0</v>
      </c>
      <c r="CZ288" s="1">
        <f>IFERROR(VLOOKUP($CK288,stock_data!$B$3:$W$612,14,0),0)</f>
        <v>0</v>
      </c>
      <c r="DA288" s="1">
        <f>IFERROR(VLOOKUP($CK288,stock_data!$B$3:$W$612,15,0),0)</f>
        <v>0</v>
      </c>
      <c r="DB288" s="1">
        <f>IFERROR(VLOOKUP($CK288,stock_data!$B$3:$W$612,16,0),0)</f>
        <v>0</v>
      </c>
      <c r="DC288" s="1">
        <f>IFERROR(VLOOKUP($CK288,stock_data!$B$3:$W$612,17,0),0)</f>
        <v>0</v>
      </c>
      <c r="DD288" s="1">
        <f>IFERROR(VLOOKUP($CK288,stock_data!$B$3:$W$612,18,0),0)</f>
        <v>0</v>
      </c>
      <c r="DE288" s="1">
        <f>IFERROR(VLOOKUP($CK288,stock_data!$B$3:$W$612,19,0),0)</f>
        <v>0</v>
      </c>
      <c r="DF288" s="1">
        <f>IFERROR(VLOOKUP($CK288,stock_data!$B$3:$W$612,20,0),0)</f>
        <v>0</v>
      </c>
      <c r="DG288" s="1">
        <f>IFERROR(VLOOKUP($CK288,stock_data!$B$3:$W$612,21,0),0)</f>
        <v>0</v>
      </c>
      <c r="DH288" s="1">
        <f>IFERROR(VLOOKUP($CK288,stock_data!$B$3:$W$612,22,0),0)</f>
        <v>0</v>
      </c>
      <c r="DI288" s="1">
        <f t="shared" si="101"/>
        <v>0</v>
      </c>
      <c r="DJ288" s="1">
        <f t="shared" si="102"/>
        <v>0</v>
      </c>
      <c r="DK288" s="3">
        <f>IFERROR(INDEX(COD_SALES!$B$5:$Z$500,MATCH(resource!$CC288,COD_SALES!$A$5:$A$500,0),MATCH(resource!DK$2,COD_SALES!$B$4:$Z$4,0)),"")</f>
        <v>5</v>
      </c>
      <c r="DL288" s="3">
        <f>IFERROR(INDEX(COD_SALES!$B$5:$Z$500,MATCH(resource!$CC288,COD_SALES!$A$5:$A$500,0),MATCH(resource!DL$2,COD_SALES!$B$4:$Z$4,0)),"")</f>
        <v>8</v>
      </c>
      <c r="DM288" s="3">
        <f>IFERROR(INDEX(COD_SALES!$B$5:$Z$500,MATCH(resource!$CC288,COD_SALES!$A$5:$A$500,0),MATCH(resource!DM$2,COD_SALES!$B$4:$Z$4,0)),"")</f>
        <v>14</v>
      </c>
      <c r="DN288" s="3" t="str">
        <f>IFERROR(INDEX(COD_SALES!$B$5:$Z$500,MATCH(resource!$CC288,COD_SALES!$A$5:$A$500,0),MATCH(resource!DN$2,COD_SALES!$B$4:$Z$4,0)),"")</f>
        <v/>
      </c>
      <c r="DO288" s="3">
        <f>IFERROR(INDEX(COD_SALES!$B$5:$Z$500,MATCH(resource!$CC288,COD_SALES!$A$5:$A$500,0),MATCH(resource!DO$2,COD_SALES!$B$4:$Z$4,0)),"")</f>
        <v>0</v>
      </c>
      <c r="DP288" s="3">
        <f>IFERROR(INDEX(COD_SALES!$B$5:$Z$500,MATCH(resource!$CC288,COD_SALES!$A$5:$A$500,0),MATCH(resource!DP$2,COD_SALES!$B$4:$Z$4,0)),"")</f>
        <v>2</v>
      </c>
      <c r="DQ288" s="3" t="str">
        <f>IFERROR(INDEX(COD_SALES!$B$5:$Z$500,MATCH(resource!$CC288,COD_SALES!$A$5:$A$500,0),MATCH(resource!DQ$2,COD_SALES!$B$4:$Z$4,0)),"")</f>
        <v/>
      </c>
      <c r="DR288" s="3">
        <f>IFERROR(INDEX(COD_SALES!$B$5:$Z$500,MATCH(resource!$CC288,COD_SALES!$A$5:$A$500,0),MATCH(resource!DR$2,COD_SALES!$B$4:$Z$4,0)),"")</f>
        <v>0</v>
      </c>
      <c r="DS288" s="3">
        <f>IFERROR(INDEX(COD_SALES!$B$5:$Z$500,MATCH(resource!$CC288,COD_SALES!$A$5:$A$500,0),MATCH(resource!DS$2,COD_SALES!$B$4:$Z$4,0)),"")</f>
        <v>38</v>
      </c>
      <c r="DT288" s="3">
        <f>IFERROR(INDEX(COD_SALES!$B$5:$Z$500,MATCH(resource!$CC288,COD_SALES!$A$5:$A$500,0),MATCH(resource!DT$2,COD_SALES!$B$4:$Z$4,0)),"")</f>
        <v>1</v>
      </c>
      <c r="DU288" s="3">
        <f>IFERROR(INDEX(COD_SALES!$B$5:$Z$500,MATCH(resource!$CC288,COD_SALES!$A$5:$A$500,0),MATCH(resource!DU$2,COD_SALES!$B$4:$Z$4,0)),"")</f>
        <v>35</v>
      </c>
      <c r="DV288" s="3">
        <f>IFERROR(INDEX(COD_SALES!$B$5:$Z$500,MATCH(resource!$CC288,COD_SALES!$A$5:$A$500,0),MATCH(resource!DV$2,COD_SALES!$B$4:$Z$4,0)),"")</f>
        <v>0</v>
      </c>
      <c r="DW288" s="3">
        <f>IFERROR(INDEX(COD_SALES!$B$5:$Z$500,MATCH(resource!$CC288,COD_SALES!$A$5:$A$500,0),MATCH(resource!DW$2,COD_SALES!$B$4:$Z$4,0)),"")</f>
        <v>59</v>
      </c>
      <c r="DX288" s="3">
        <f>IFERROR(INDEX(COD_SALES!$B$5:$Z$500,MATCH(resource!$CC288,COD_SALES!$A$5:$A$500,0),MATCH(resource!DX$2,COD_SALES!$B$4:$Z$4,0)),"")</f>
        <v>27</v>
      </c>
      <c r="DY288" s="3">
        <f>IFERROR(INDEX(COD_SALES!$B$5:$Z$500,MATCH(resource!$CC288,COD_SALES!$A$5:$A$500,0),MATCH(resource!DY$2,COD_SALES!$B$4:$Z$4,0)),"")</f>
        <v>37</v>
      </c>
      <c r="DZ288" s="3">
        <f>IFERROR(INDEX(COD_SALES!$B$5:$Z$500,MATCH(resource!$CC288,COD_SALES!$A$5:$A$500,0),MATCH(resource!DZ$2,COD_SALES!$B$4:$Z$4,0)),"")</f>
        <v>4</v>
      </c>
      <c r="EA288" s="3">
        <f>IFERROR(INDEX(COD_SALES!$B$5:$Z$500,MATCH(resource!$CC288,COD_SALES!$A$5:$A$500,0),MATCH(resource!EA$2,COD_SALES!$B$4:$Z$4,0)),"")</f>
        <v>7</v>
      </c>
      <c r="EB288" s="3">
        <f t="shared" si="103"/>
        <v>70380.48000000001</v>
      </c>
      <c r="ED288" s="3">
        <f>IFERROR(VLOOKUP($CK288,depot_prod_sales!$B$5:$S$200,3,0),0)</f>
        <v>0</v>
      </c>
      <c r="EE288" s="3">
        <f>IFERROR(VLOOKUP($CK288,depot_prod_sales!$B$5:$S$200,4,0),0)</f>
        <v>0</v>
      </c>
      <c r="EF288" s="3">
        <f>IFERROR(VLOOKUP($CK288,depot_prod_sales!$B$5:$S$200,5,0),0)</f>
        <v>0</v>
      </c>
      <c r="EG288" s="3">
        <f>IFERROR(VLOOKUP($CK288,depot_prod_sales!$B$5:$S$200,6,0),0)</f>
        <v>0</v>
      </c>
      <c r="EH288" s="3">
        <f>IFERROR(VLOOKUP($CK288,depot_prod_sales!$B$5:$S$200,7,0),0)</f>
        <v>0</v>
      </c>
      <c r="EI288" s="3">
        <f>IFERROR(VLOOKUP($CK288,depot_prod_sales!$B$5:$S$200,8,0),0)</f>
        <v>0</v>
      </c>
      <c r="EJ288" s="3">
        <f>IFERROR(VLOOKUP($CK288,depot_prod_sales!$B$5:$S$200,9,0),0)</f>
        <v>0</v>
      </c>
      <c r="EK288" s="3">
        <f>IFERROR(VLOOKUP($CK288,depot_prod_sales!$B$5:$S$200,10,0),0)</f>
        <v>0</v>
      </c>
      <c r="EL288" s="3">
        <f>IFERROR(VLOOKUP($CK288,depot_prod_sales!$B$5:$S$200,11,0),0)</f>
        <v>0</v>
      </c>
      <c r="EM288" s="3">
        <f>IFERROR(VLOOKUP($CK288,depot_prod_sales!$B$5:$S$200,12,0),0)</f>
        <v>0</v>
      </c>
      <c r="EN288" s="3">
        <f>IFERROR(VLOOKUP($CK288,depot_prod_sales!$B$5:$S$200,13,0),0)</f>
        <v>0</v>
      </c>
      <c r="EO288" s="3">
        <f>IFERROR(VLOOKUP($CK288,depot_prod_sales!$B$5:$S$200,14,0),0)</f>
        <v>0</v>
      </c>
      <c r="EP288" s="3">
        <f>IFERROR(VLOOKUP($CK288,depot_prod_sales!$B$5:$S$200,15,0),0)</f>
        <v>0</v>
      </c>
      <c r="EQ288" s="3">
        <f>IFERROR(VLOOKUP($CK288,depot_prod_sales!$B$5:$S$200,16,0),0)</f>
        <v>0</v>
      </c>
      <c r="ER288" s="3">
        <f>IFERROR(VLOOKUP($CK288,depot_prod_sales!$B$5:$S$200,17,0),0)</f>
        <v>0</v>
      </c>
      <c r="ES288" s="3">
        <f>IFERROR(VLOOKUP($CK288,depot_prod_sales!$B$5:$S$200,18,0),0)</f>
        <v>0</v>
      </c>
      <c r="ET288" s="116">
        <f t="shared" si="104"/>
        <v>0</v>
      </c>
      <c r="EU288" s="116">
        <f t="shared" si="105"/>
        <v>0</v>
      </c>
      <c r="EW288" s="3">
        <f>IFERROR(VLOOKUP(CC288,data_pull!$AO$25:$AR$546,2,0),0)</f>
        <v>12</v>
      </c>
      <c r="EX288" s="1">
        <f>IFERROR(VLOOKUP(CC288,data_pull!$AO$25:$AR$546,4,0),0)</f>
        <v>200000</v>
      </c>
    </row>
    <row r="289" spans="13:154" x14ac:dyDescent="0.25"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4" t="str">
        <f>sales_data!B288</f>
        <v>Jahangir Alam</v>
      </c>
      <c r="AR289" s="4" t="str">
        <f>sales_data!C288</f>
        <v>Sawpon Kumar Roy</v>
      </c>
      <c r="AS289" s="5" t="str">
        <f t="shared" si="95"/>
        <v/>
      </c>
      <c r="AT289" s="4" t="str">
        <f>sales_data!I288</f>
        <v>Moshiur Rahman</v>
      </c>
      <c r="AU289" s="4" t="str">
        <f>sales_data!W288</f>
        <v>Boragari Bazar</v>
      </c>
      <c r="AV289" s="1">
        <f>sales_data!N288</f>
        <v>127771.74</v>
      </c>
      <c r="AW289" s="1">
        <f>sales_data!P288</f>
        <v>16</v>
      </c>
      <c r="AX289" s="3">
        <f ca="1">IFERROR(INDEX(INDIRECT("day_wise_sales_data!$B$2:$BZ$599"),MATCH(resource!$CC289,day_wise_sales_data!$A$2:$A$500,0),MATCH(resource!AX$2,INDIRECT("day_wise_sales_data!$B$1:$BZ$1"),0)),0)</f>
        <v>15280.3</v>
      </c>
      <c r="AY289" s="3">
        <f ca="1">IFERROR(INDEX(INDIRECT("day_wise_sales_data!$B$2:$BZ$599"),MATCH(resource!$CC289,day_wise_sales_data!$A$2:$A$500,0),MATCH(resource!AY$2,INDIRECT("day_wise_sales_data!$B$1:$BZ$1"),0)),0)</f>
        <v>4570.6000000000004</v>
      </c>
      <c r="AZ289" s="3">
        <f ca="1">IFERROR(INDEX(INDIRECT("day_wise_sales_data!$B$2:$BZ$599"),MATCH(resource!$CC289,day_wise_sales_data!$A$2:$A$500,0),MATCH(resource!AZ$2,INDIRECT("day_wise_sales_data!$B$1:$BZ$1"),0)),0)</f>
        <v>10087.99</v>
      </c>
      <c r="BA289" s="3">
        <f ca="1">IFERROR(INDEX(INDIRECT("day_wise_sales_data!$B$2:$BZ$599"),MATCH(resource!$CC289,day_wise_sales_data!$A$2:$A$500,0),MATCH(resource!BA$2,INDIRECT("day_wise_sales_data!$B$1:$BZ$1"),0)),0)</f>
        <v>0</v>
      </c>
      <c r="BB289" s="3">
        <f ca="1">IFERROR(INDEX(INDIRECT("day_wise_sales_data!$B$2:$BZ$599"),MATCH(resource!$CC289,day_wise_sales_data!$A$2:$A$500,0),MATCH(resource!BB$2,INDIRECT("day_wise_sales_data!$B$1:$BZ$1"),0)),0)</f>
        <v>18039.310000000001</v>
      </c>
      <c r="BC289" s="3">
        <f ca="1">IFERROR(INDEX(INDIRECT("day_wise_sales_data!$B$2:$BZ$599"),MATCH(resource!$CC289,day_wise_sales_data!$A$2:$A$500,0),MATCH(resource!BC$2,INDIRECT("day_wise_sales_data!$B$1:$BZ$1"),0)),0)</f>
        <v>0</v>
      </c>
      <c r="BD289" s="3">
        <f ca="1">IFERROR(INDEX(INDIRECT("day_wise_sales_data!$B$2:$BZ$599"),MATCH(resource!$CC289,day_wise_sales_data!$A$2:$A$500,0),MATCH(resource!BD$2,INDIRECT("day_wise_sales_data!$B$1:$BZ$1"),0)),0)</f>
        <v>9303.89</v>
      </c>
      <c r="BE289" s="3">
        <f ca="1">IFERROR(INDEX(INDIRECT("day_wise_sales_data!$B$2:$BZ$599"),MATCH(resource!$CC289,day_wise_sales_data!$A$2:$A$500,0),MATCH(resource!BE$2,INDIRECT("day_wise_sales_data!$B$1:$BZ$1"),0)),0)</f>
        <v>3619.4</v>
      </c>
      <c r="BF289" s="3">
        <f ca="1">IFERROR(INDEX(INDIRECT("day_wise_sales_data!$B$2:$BZ$599"),MATCH(resource!$CC289,day_wise_sales_data!$A$2:$A$500,0),MATCH(resource!BF$2,INDIRECT("day_wise_sales_data!$B$1:$BZ$1"),0)),0)</f>
        <v>0</v>
      </c>
      <c r="BG289" s="3">
        <f ca="1">IFERROR(INDEX(INDIRECT("day_wise_sales_data!$B$2:$BZ$599"),MATCH(resource!$CC289,day_wise_sales_data!$A$2:$A$500,0),MATCH(resource!BG$2,INDIRECT("day_wise_sales_data!$B$1:$BZ$1"),0)),0)</f>
        <v>2947.29</v>
      </c>
      <c r="BH289" s="3">
        <f ca="1">IFERROR(INDEX(INDIRECT("day_wise_sales_data!$B$2:$BZ$599"),MATCH(resource!$CC289,day_wise_sales_data!$A$2:$A$500,0),MATCH(resource!BH$2,INDIRECT("day_wise_sales_data!$B$1:$BZ$1"),0)),0)</f>
        <v>3212.66</v>
      </c>
      <c r="BI289" s="3">
        <f ca="1">IFERROR(INDEX(INDIRECT("day_wise_sales_data!$B$2:$BZ$599"),MATCH(resource!$CC289,day_wise_sales_data!$A$2:$A$500,0),MATCH(resource!BI$2,INDIRECT("day_wise_sales_data!$B$1:$BZ$1"),0)),0)</f>
        <v>14542.32</v>
      </c>
      <c r="BJ289" s="3">
        <f ca="1">IFERROR(INDEX(INDIRECT("day_wise_sales_data!$B$2:$BZ$599"),MATCH(resource!$CC289,day_wise_sales_data!$A$2:$A$500,0),MATCH(resource!BJ$2,INDIRECT("day_wise_sales_data!$B$1:$BZ$1"),0)),0)</f>
        <v>0</v>
      </c>
      <c r="BK289" s="3">
        <f ca="1">IFERROR(INDEX(INDIRECT("day_wise_sales_data!$B$2:$BZ$599"),MATCH(resource!$CC289,day_wise_sales_data!$A$2:$A$500,0),MATCH(resource!BK$2,INDIRECT("day_wise_sales_data!$B$1:$BZ$1"),0)),0)</f>
        <v>0</v>
      </c>
      <c r="BL289" s="3">
        <f ca="1">IFERROR(INDEX(INDIRECT("day_wise_sales_data!$B$2:$BZ$599"),MATCH(resource!$CC289,day_wise_sales_data!$A$2:$A$500,0),MATCH(resource!BL$2,INDIRECT("day_wise_sales_data!$B$1:$BZ$1"),0)),0)</f>
        <v>8061.23</v>
      </c>
      <c r="BM289" s="3">
        <f ca="1">IFERROR(INDEX(INDIRECT("day_wise_sales_data!$B$2:$BZ$599"),MATCH(resource!$CC289,day_wise_sales_data!$A$2:$A$500,0),MATCH(resource!BM$2,INDIRECT("day_wise_sales_data!$B$1:$BZ$1"),0)),0)</f>
        <v>5360.84</v>
      </c>
      <c r="BN289" s="3">
        <f ca="1">IFERROR(INDEX(INDIRECT("day_wise_sales_data!$B$2:$BZ$599"),MATCH(resource!$CC289,day_wise_sales_data!$A$2:$A$500,0),MATCH(resource!BN$2,INDIRECT("day_wise_sales_data!$B$1:$BZ$1"),0)),0)</f>
        <v>0</v>
      </c>
      <c r="BO289" s="3">
        <f ca="1">IFERROR(INDEX(INDIRECT("day_wise_sales_data!$B$2:$BZ$599"),MATCH(resource!$CC289,day_wise_sales_data!$A$2:$A$500,0),MATCH(resource!BO$2,INDIRECT("day_wise_sales_data!$B$1:$BZ$1"),0)),0)</f>
        <v>1964.94</v>
      </c>
      <c r="BP289" s="3">
        <f ca="1">IFERROR(INDEX(INDIRECT("day_wise_sales_data!$B$2:$BZ$599"),MATCH(resource!$CC289,day_wise_sales_data!$A$2:$A$500,0),MATCH(resource!BP$2,INDIRECT("day_wise_sales_data!$B$1:$BZ$1"),0)),0)</f>
        <v>5891.19</v>
      </c>
      <c r="BQ289" s="3">
        <f ca="1">IFERROR(INDEX(INDIRECT("day_wise_sales_data!$B$2:$BZ$599"),MATCH(resource!$CC289,day_wise_sales_data!$A$2:$A$500,0),MATCH(resource!BQ$2,INDIRECT("day_wise_sales_data!$B$1:$BZ$1"),0)),0)</f>
        <v>0</v>
      </c>
      <c r="BR289" s="3">
        <f ca="1">IFERROR(INDEX(INDIRECT("day_wise_sales_data!$B$2:$BZ$599"),MATCH(resource!$CC289,day_wise_sales_data!$A$2:$A$500,0),MATCH(resource!BR$2,INDIRECT("day_wise_sales_data!$B$1:$BZ$1"),0)),0)</f>
        <v>0</v>
      </c>
      <c r="BS289" s="3">
        <f ca="1">IFERROR(INDEX(INDIRECT("day_wise_sales_data!$B$2:$BZ$599"),MATCH(resource!$CC289,day_wise_sales_data!$A$2:$A$500,0),MATCH(resource!BS$2,INDIRECT("day_wise_sales_data!$B$1:$BZ$1"),0)),0)</f>
        <v>484.92</v>
      </c>
      <c r="BT289" s="3">
        <f ca="1">IFERROR(INDEX(INDIRECT("day_wise_sales_data!$B$2:$BZ$599"),MATCH(resource!$CC289,day_wise_sales_data!$A$2:$A$500,0),MATCH(resource!BT$2,INDIRECT("day_wise_sales_data!$B$1:$BZ$1"),0)),0)</f>
        <v>0</v>
      </c>
      <c r="BU289" s="3">
        <f ca="1">IFERROR(INDEX(INDIRECT("day_wise_sales_data!$B$2:$BZ$599"),MATCH(resource!$CC289,day_wise_sales_data!$A$2:$A$500,0),MATCH(resource!BU$2,INDIRECT("day_wise_sales_data!$B$1:$BZ$1"),0)),0)</f>
        <v>24404.86</v>
      </c>
      <c r="BV289" s="3">
        <f ca="1">IFERROR(INDEX(INDIRECT("day_wise_sales_data!$B$2:$BZ$599"),MATCH(resource!$CC289,day_wise_sales_data!$A$2:$A$500,0),MATCH(resource!BV$2,INDIRECT("day_wise_sales_data!$B$1:$BZ$1"),0)),0)</f>
        <v>0</v>
      </c>
      <c r="BW289" s="3">
        <f ca="1">IFERROR(INDEX(INDIRECT("day_wise_sales_data!$B$2:$BZ$599"),MATCH(resource!$CC289,day_wise_sales_data!$A$2:$A$500,0),MATCH(resource!BW$2,INDIRECT("day_wise_sales_data!$B$1:$BZ$1"),0)),0)</f>
        <v>0</v>
      </c>
      <c r="BX289" s="3">
        <f ca="1">IFERROR(INDEX(INDIRECT("day_wise_sales_data!$B$2:$BZ$599"),MATCH(resource!$CC289,day_wise_sales_data!$A$2:$A$500,0),MATCH(resource!BX$2,INDIRECT("day_wise_sales_data!$B$1:$BZ$1"),0)),0)</f>
        <v>0</v>
      </c>
      <c r="BY289" s="3">
        <f ca="1">IFERROR(INDEX(INDIRECT("day_wise_sales_data!$B$2:$BZ$599"),MATCH(resource!$CC289,day_wise_sales_data!$A$2:$A$500,0),MATCH(resource!BY$2,INDIRECT("day_wise_sales_data!$B$1:$BZ$1"),0)),0)</f>
        <v>0</v>
      </c>
      <c r="BZ289" s="3">
        <f ca="1">IFERROR(INDEX(INDIRECT("day_wise_sales_data!$B$2:$BZ$599"),MATCH(resource!$CC289,day_wise_sales_data!$A$2:$A$500,0),MATCH(resource!BZ$2,INDIRECT("day_wise_sales_data!$B$1:$BZ$1"),0)),0)</f>
        <v>0</v>
      </c>
      <c r="CA289" s="3" t="str">
        <f ca="1">IFERROR(INDEX(INDIRECT("day_wise_sales_data!$B$2:$BZ$599"),MATCH(resource!$CC289,day_wise_sales_data!$A$2:$A$500,0),MATCH(resource!CA$2,INDIRECT("day_wise_sales_data!$B$1:$BZ$1"),0)),0)</f>
        <v>dd</v>
      </c>
      <c r="CC289" s="4" t="str">
        <f>sales_data!H288</f>
        <v>DNJ03202</v>
      </c>
      <c r="CD289" s="1">
        <v>287</v>
      </c>
      <c r="CE289" s="1" t="str">
        <f>IF(AQ289=report!$AQ$3,resource!CD289,"")</f>
        <v/>
      </c>
      <c r="CF289" s="5" t="str">
        <f>IFERROR(SMALL($CE$3:$CE$1001,ROWS($CE$3:CE289)),"")</f>
        <v/>
      </c>
      <c r="CH289">
        <f>IFERROR(VLOOKUP($CC289,data_pull!$E$22:$G$700,2,0),0)</f>
        <v>127771.74</v>
      </c>
      <c r="CI289" s="1">
        <f t="shared" si="97"/>
        <v>70</v>
      </c>
      <c r="CJ289" s="1">
        <f t="shared" si="96"/>
        <v>0</v>
      </c>
      <c r="CK289" s="1" t="s">
        <v>1630</v>
      </c>
      <c r="CL289" s="1">
        <f t="shared" si="98"/>
        <v>111</v>
      </c>
      <c r="CM289" s="1" t="str">
        <f>IFERROR(VLOOKUP($CK289,stock_data!$B$3:$W$612,2,0),0)</f>
        <v>OMEX-40 CAPSULE</v>
      </c>
      <c r="CN289" s="1" t="str">
        <f>IFERROR(VLOOKUP($CK289,stock_data!$B$3:$W$612,4,0),0)</f>
        <v>5x4's</v>
      </c>
      <c r="CO289" s="1">
        <f>IFERROR(VLOOKUP($CK289,stock_data!$B$3:$W$612,5,0),0)</f>
        <v>123.6</v>
      </c>
      <c r="CP289" s="3">
        <f t="shared" si="99"/>
        <v>0</v>
      </c>
      <c r="CQ289" s="3">
        <f t="shared" si="100"/>
        <v>0</v>
      </c>
      <c r="CR289" s="1">
        <f>IFERROR(VLOOKUP($CK289,stock_data!$B$3:$W$612,6,0),0)</f>
        <v>5</v>
      </c>
      <c r="CS289" s="1">
        <f>IFERROR(VLOOKUP($CK289,stock_data!$B$3:$W$612,7,0),0)</f>
        <v>0</v>
      </c>
      <c r="CT289" s="1">
        <f>IFERROR(VLOOKUP($CK289,stock_data!$B$3:$W$612,8,0),0)</f>
        <v>0</v>
      </c>
      <c r="CU289" s="1">
        <f>IFERROR(VLOOKUP($CK289,stock_data!$B$3:$W$612,9,0),0)</f>
        <v>1</v>
      </c>
      <c r="CV289" s="1">
        <f>IFERROR(VLOOKUP($CK289,stock_data!$B$3:$W$612,10,0),0)</f>
        <v>2</v>
      </c>
      <c r="CW289" s="1">
        <f>IFERROR(VLOOKUP($CK289,stock_data!$B$3:$W$612,11,0),0)</f>
        <v>86</v>
      </c>
      <c r="CX289" s="1">
        <f>IFERROR(VLOOKUP($CK289,stock_data!$B$3:$W$612,12,0),0)</f>
        <v>4</v>
      </c>
      <c r="CY289" s="1">
        <f>IFERROR(VLOOKUP($CK289,stock_data!$B$3:$W$612,13,0),0)</f>
        <v>0</v>
      </c>
      <c r="CZ289" s="1">
        <f>IFERROR(VLOOKUP($CK289,stock_data!$B$3:$W$612,14,0),0)</f>
        <v>59</v>
      </c>
      <c r="DA289" s="1">
        <f>IFERROR(VLOOKUP($CK289,stock_data!$B$3:$W$612,15,0),0)</f>
        <v>1</v>
      </c>
      <c r="DB289" s="1">
        <f>IFERROR(VLOOKUP($CK289,stock_data!$B$3:$W$612,16,0),0)</f>
        <v>0</v>
      </c>
      <c r="DC289" s="1">
        <f>IFERROR(VLOOKUP($CK289,stock_data!$B$3:$W$612,17,0),0)</f>
        <v>0</v>
      </c>
      <c r="DD289" s="1">
        <f>IFERROR(VLOOKUP($CK289,stock_data!$B$3:$W$612,18,0),0)</f>
        <v>0</v>
      </c>
      <c r="DE289" s="1">
        <f>IFERROR(VLOOKUP($CK289,stock_data!$B$3:$W$612,19,0),0)</f>
        <v>3</v>
      </c>
      <c r="DF289" s="1">
        <f>IFERROR(VLOOKUP($CK289,stock_data!$B$3:$W$612,20,0),0)</f>
        <v>0</v>
      </c>
      <c r="DG289" s="1">
        <f>IFERROR(VLOOKUP($CK289,stock_data!$B$3:$W$612,21,0),0)</f>
        <v>13</v>
      </c>
      <c r="DH289" s="1">
        <f>IFERROR(VLOOKUP($CK289,stock_data!$B$3:$W$612,22,0),0)</f>
        <v>59</v>
      </c>
      <c r="DI289" s="1">
        <f t="shared" si="101"/>
        <v>233</v>
      </c>
      <c r="DJ289" s="1">
        <f t="shared" si="102"/>
        <v>28798.799999999999</v>
      </c>
      <c r="DK289" s="3">
        <f>IFERROR(INDEX(COD_SALES!$B$5:$Z$500,MATCH(resource!$CC289,COD_SALES!$A$5:$A$500,0),MATCH(resource!DK$2,COD_SALES!$B$4:$Z$4,0)),"")</f>
        <v>1</v>
      </c>
      <c r="DL289" s="3">
        <f>IFERROR(INDEX(COD_SALES!$B$5:$Z$500,MATCH(resource!$CC289,COD_SALES!$A$5:$A$500,0),MATCH(resource!DL$2,COD_SALES!$B$4:$Z$4,0)),"")</f>
        <v>0</v>
      </c>
      <c r="DM289" s="3">
        <f>IFERROR(INDEX(COD_SALES!$B$5:$Z$500,MATCH(resource!$CC289,COD_SALES!$A$5:$A$500,0),MATCH(resource!DM$2,COD_SALES!$B$4:$Z$4,0)),"")</f>
        <v>5</v>
      </c>
      <c r="DN289" s="3" t="str">
        <f>IFERROR(INDEX(COD_SALES!$B$5:$Z$500,MATCH(resource!$CC289,COD_SALES!$A$5:$A$500,0),MATCH(resource!DN$2,COD_SALES!$B$4:$Z$4,0)),"")</f>
        <v/>
      </c>
      <c r="DO289" s="3">
        <f>IFERROR(INDEX(COD_SALES!$B$5:$Z$500,MATCH(resource!$CC289,COD_SALES!$A$5:$A$500,0),MATCH(resource!DO$2,COD_SALES!$B$4:$Z$4,0)),"")</f>
        <v>0</v>
      </c>
      <c r="DP289" s="3">
        <f>IFERROR(INDEX(COD_SALES!$B$5:$Z$500,MATCH(resource!$CC289,COD_SALES!$A$5:$A$500,0),MATCH(resource!DP$2,COD_SALES!$B$4:$Z$4,0)),"")</f>
        <v>0</v>
      </c>
      <c r="DQ289" s="3" t="str">
        <f>IFERROR(INDEX(COD_SALES!$B$5:$Z$500,MATCH(resource!$CC289,COD_SALES!$A$5:$A$500,0),MATCH(resource!DQ$2,COD_SALES!$B$4:$Z$4,0)),"")</f>
        <v/>
      </c>
      <c r="DR289" s="3">
        <f>IFERROR(INDEX(COD_SALES!$B$5:$Z$500,MATCH(resource!$CC289,COD_SALES!$A$5:$A$500,0),MATCH(resource!DR$2,COD_SALES!$B$4:$Z$4,0)),"")</f>
        <v>0</v>
      </c>
      <c r="DS289" s="3">
        <f>IFERROR(INDEX(COD_SALES!$B$5:$Z$500,MATCH(resource!$CC289,COD_SALES!$A$5:$A$500,0),MATCH(resource!DS$2,COD_SALES!$B$4:$Z$4,0)),"")</f>
        <v>68</v>
      </c>
      <c r="DT289" s="3">
        <f>IFERROR(INDEX(COD_SALES!$B$5:$Z$500,MATCH(resource!$CC289,COD_SALES!$A$5:$A$500,0),MATCH(resource!DT$2,COD_SALES!$B$4:$Z$4,0)),"")</f>
        <v>5</v>
      </c>
      <c r="DU289" s="3">
        <f>IFERROR(INDEX(COD_SALES!$B$5:$Z$500,MATCH(resource!$CC289,COD_SALES!$A$5:$A$500,0),MATCH(resource!DU$2,COD_SALES!$B$4:$Z$4,0)),"")</f>
        <v>18</v>
      </c>
      <c r="DV289" s="3">
        <f>IFERROR(INDEX(COD_SALES!$B$5:$Z$500,MATCH(resource!$CC289,COD_SALES!$A$5:$A$500,0),MATCH(resource!DV$2,COD_SALES!$B$4:$Z$4,0)),"")</f>
        <v>0</v>
      </c>
      <c r="DW289" s="3">
        <f>IFERROR(INDEX(COD_SALES!$B$5:$Z$500,MATCH(resource!$CC289,COD_SALES!$A$5:$A$500,0),MATCH(resource!DW$2,COD_SALES!$B$4:$Z$4,0)),"")</f>
        <v>60</v>
      </c>
      <c r="DX289" s="3">
        <f>IFERROR(INDEX(COD_SALES!$B$5:$Z$500,MATCH(resource!$CC289,COD_SALES!$A$5:$A$500,0),MATCH(resource!DX$2,COD_SALES!$B$4:$Z$4,0)),"")</f>
        <v>26</v>
      </c>
      <c r="DY289" s="3">
        <f>IFERROR(INDEX(COD_SALES!$B$5:$Z$500,MATCH(resource!$CC289,COD_SALES!$A$5:$A$500,0),MATCH(resource!DY$2,COD_SALES!$B$4:$Z$4,0)),"")</f>
        <v>0</v>
      </c>
      <c r="DZ289" s="3">
        <f>IFERROR(INDEX(COD_SALES!$B$5:$Z$500,MATCH(resource!$CC289,COD_SALES!$A$5:$A$500,0),MATCH(resource!DZ$2,COD_SALES!$B$4:$Z$4,0)),"")</f>
        <v>4</v>
      </c>
      <c r="EA289" s="3">
        <f>IFERROR(INDEX(COD_SALES!$B$5:$Z$500,MATCH(resource!$CC289,COD_SALES!$A$5:$A$500,0),MATCH(resource!EA$2,COD_SALES!$B$4:$Z$4,0)),"")</f>
        <v>4</v>
      </c>
      <c r="EB289" s="3">
        <f t="shared" si="103"/>
        <v>56880.06</v>
      </c>
      <c r="ED289" s="3">
        <f>IFERROR(VLOOKUP($CK289,depot_prod_sales!$B$5:$S$200,3,0),0)</f>
        <v>33</v>
      </c>
      <c r="EE289" s="3">
        <f>IFERROR(VLOOKUP($CK289,depot_prod_sales!$B$5:$S$200,4,0),0)</f>
        <v>302</v>
      </c>
      <c r="EF289" s="3">
        <f>IFERROR(VLOOKUP($CK289,depot_prod_sales!$B$5:$S$200,5,0),0)</f>
        <v>200</v>
      </c>
      <c r="EG289" s="3">
        <f>IFERROR(VLOOKUP($CK289,depot_prod_sales!$B$5:$S$200,6,0),0)</f>
        <v>175</v>
      </c>
      <c r="EH289" s="3">
        <f>IFERROR(VLOOKUP($CK289,depot_prod_sales!$B$5:$S$200,7,0),0)</f>
        <v>66</v>
      </c>
      <c r="EI289" s="3">
        <f>IFERROR(VLOOKUP($CK289,depot_prod_sales!$B$5:$S$200,8,0),0)</f>
        <v>607</v>
      </c>
      <c r="EJ289" s="3">
        <f>IFERROR(VLOOKUP($CK289,depot_prod_sales!$B$5:$S$200,9,0),0)</f>
        <v>388</v>
      </c>
      <c r="EK289" s="3">
        <f>IFERROR(VLOOKUP($CK289,depot_prod_sales!$B$5:$S$200,10,0),0)</f>
        <v>95</v>
      </c>
      <c r="EL289" s="3">
        <f>IFERROR(VLOOKUP($CK289,depot_prod_sales!$B$5:$S$200,11,0),0)</f>
        <v>150</v>
      </c>
      <c r="EM289" s="3">
        <f>IFERROR(VLOOKUP($CK289,depot_prod_sales!$B$5:$S$200,12,0),0)</f>
        <v>50</v>
      </c>
      <c r="EN289" s="3">
        <f>IFERROR(VLOOKUP($CK289,depot_prod_sales!$B$5:$S$200,13,0),0)</f>
        <v>100</v>
      </c>
      <c r="EO289" s="3">
        <f>IFERROR(VLOOKUP($CK289,depot_prod_sales!$B$5:$S$200,14,0),0)</f>
        <v>100</v>
      </c>
      <c r="EP289" s="3">
        <f>IFERROR(VLOOKUP($CK289,depot_prod_sales!$B$5:$S$200,15,0),0)</f>
        <v>49</v>
      </c>
      <c r="EQ289" s="3">
        <f>IFERROR(VLOOKUP($CK289,depot_prod_sales!$B$5:$S$200,16,0),0)</f>
        <v>136</v>
      </c>
      <c r="ER289" s="3">
        <f>IFERROR(VLOOKUP($CK289,depot_prod_sales!$B$5:$S$200,17,0),0)</f>
        <v>3</v>
      </c>
      <c r="ES289" s="3">
        <f>IFERROR(VLOOKUP($CK289,depot_prod_sales!$B$5:$S$200,18,0),0)</f>
        <v>71</v>
      </c>
      <c r="ET289" s="116">
        <f t="shared" si="104"/>
        <v>2525</v>
      </c>
      <c r="EU289" s="116">
        <f t="shared" si="105"/>
        <v>312090</v>
      </c>
      <c r="EW289" s="3">
        <f>IFERROR(VLOOKUP(CC289,data_pull!$AO$25:$AR$546,2,0),0)</f>
        <v>15</v>
      </c>
      <c r="EX289" s="1">
        <f>IFERROR(VLOOKUP(CC289,data_pull!$AO$25:$AR$546,4,0),0)</f>
        <v>190000</v>
      </c>
    </row>
    <row r="290" spans="13:154" x14ac:dyDescent="0.25"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4" t="str">
        <f>sales_data!B289</f>
        <v>Jahangir Alam</v>
      </c>
      <c r="AR290" s="4" t="str">
        <f>sales_data!C289</f>
        <v>Sawpon Kumar Roy</v>
      </c>
      <c r="AS290" s="5" t="str">
        <f t="shared" si="95"/>
        <v/>
      </c>
      <c r="AT290" s="4" t="str">
        <f>sales_data!I289</f>
        <v>Pran Gobindo Roy</v>
      </c>
      <c r="AU290" s="4" t="str">
        <f>sales_data!W289</f>
        <v>Baburhat</v>
      </c>
      <c r="AV290" s="1">
        <f>sales_data!N289</f>
        <v>113521.83</v>
      </c>
      <c r="AW290" s="1">
        <f>sales_data!P289</f>
        <v>28</v>
      </c>
      <c r="AX290" s="3">
        <f ca="1">IFERROR(INDEX(INDIRECT("day_wise_sales_data!$B$2:$BZ$599"),MATCH(resource!$CC290,day_wise_sales_data!$A$2:$A$500,0),MATCH(resource!AX$2,INDIRECT("day_wise_sales_data!$B$1:$BZ$1"),0)),0)</f>
        <v>3292.8</v>
      </c>
      <c r="AY290" s="3">
        <f ca="1">IFERROR(INDEX(INDIRECT("day_wise_sales_data!$B$2:$BZ$599"),MATCH(resource!$CC290,day_wise_sales_data!$A$2:$A$500,0),MATCH(resource!AY$2,INDIRECT("day_wise_sales_data!$B$1:$BZ$1"),0)),0)</f>
        <v>0</v>
      </c>
      <c r="AZ290" s="3">
        <f ca="1">IFERROR(INDEX(INDIRECT("day_wise_sales_data!$B$2:$BZ$599"),MATCH(resource!$CC290,day_wise_sales_data!$A$2:$A$500,0),MATCH(resource!AZ$2,INDIRECT("day_wise_sales_data!$B$1:$BZ$1"),0)),0)</f>
        <v>12441.55</v>
      </c>
      <c r="BA290" s="3">
        <f ca="1">IFERROR(INDEX(INDIRECT("day_wise_sales_data!$B$2:$BZ$599"),MATCH(resource!$CC290,day_wise_sales_data!$A$2:$A$500,0),MATCH(resource!BA$2,INDIRECT("day_wise_sales_data!$B$1:$BZ$1"),0)),0)</f>
        <v>0</v>
      </c>
      <c r="BB290" s="3">
        <f ca="1">IFERROR(INDEX(INDIRECT("day_wise_sales_data!$B$2:$BZ$599"),MATCH(resource!$CC290,day_wise_sales_data!$A$2:$A$500,0),MATCH(resource!BB$2,INDIRECT("day_wise_sales_data!$B$1:$BZ$1"),0)),0)</f>
        <v>11891.27</v>
      </c>
      <c r="BC290" s="3">
        <f ca="1">IFERROR(INDEX(INDIRECT("day_wise_sales_data!$B$2:$BZ$599"),MATCH(resource!$CC290,day_wise_sales_data!$A$2:$A$500,0),MATCH(resource!BC$2,INDIRECT("day_wise_sales_data!$B$1:$BZ$1"),0)),0)</f>
        <v>0</v>
      </c>
      <c r="BD290" s="3">
        <f ca="1">IFERROR(INDEX(INDIRECT("day_wise_sales_data!$B$2:$BZ$599"),MATCH(resource!$CC290,day_wise_sales_data!$A$2:$A$500,0),MATCH(resource!BD$2,INDIRECT("day_wise_sales_data!$B$1:$BZ$1"),0)),0)</f>
        <v>0</v>
      </c>
      <c r="BE290" s="3">
        <f ca="1">IFERROR(INDEX(INDIRECT("day_wise_sales_data!$B$2:$BZ$599"),MATCH(resource!$CC290,day_wise_sales_data!$A$2:$A$500,0),MATCH(resource!BE$2,INDIRECT("day_wise_sales_data!$B$1:$BZ$1"),0)),0)</f>
        <v>2648.02</v>
      </c>
      <c r="BF290" s="3">
        <f ca="1">IFERROR(INDEX(INDIRECT("day_wise_sales_data!$B$2:$BZ$599"),MATCH(resource!$CC290,day_wise_sales_data!$A$2:$A$500,0),MATCH(resource!BF$2,INDIRECT("day_wise_sales_data!$B$1:$BZ$1"),0)),0)</f>
        <v>0</v>
      </c>
      <c r="BG290" s="3">
        <f ca="1">IFERROR(INDEX(INDIRECT("day_wise_sales_data!$B$2:$BZ$599"),MATCH(resource!$CC290,day_wise_sales_data!$A$2:$A$500,0),MATCH(resource!BG$2,INDIRECT("day_wise_sales_data!$B$1:$BZ$1"),0)),0)</f>
        <v>0</v>
      </c>
      <c r="BH290" s="3">
        <f ca="1">IFERROR(INDEX(INDIRECT("day_wise_sales_data!$B$2:$BZ$599"),MATCH(resource!$CC290,day_wise_sales_data!$A$2:$A$500,0),MATCH(resource!BH$2,INDIRECT("day_wise_sales_data!$B$1:$BZ$1"),0)),0)</f>
        <v>6073.87</v>
      </c>
      <c r="BI290" s="3">
        <f ca="1">IFERROR(INDEX(INDIRECT("day_wise_sales_data!$B$2:$BZ$599"),MATCH(resource!$CC290,day_wise_sales_data!$A$2:$A$500,0),MATCH(resource!BI$2,INDIRECT("day_wise_sales_data!$B$1:$BZ$1"),0)),0)</f>
        <v>0</v>
      </c>
      <c r="BJ290" s="3">
        <f ca="1">IFERROR(INDEX(INDIRECT("day_wise_sales_data!$B$2:$BZ$599"),MATCH(resource!$CC290,day_wise_sales_data!$A$2:$A$500,0),MATCH(resource!BJ$2,INDIRECT("day_wise_sales_data!$B$1:$BZ$1"),0)),0)</f>
        <v>0</v>
      </c>
      <c r="BK290" s="3">
        <f ca="1">IFERROR(INDEX(INDIRECT("day_wise_sales_data!$B$2:$BZ$599"),MATCH(resource!$CC290,day_wise_sales_data!$A$2:$A$500,0),MATCH(resource!BK$2,INDIRECT("day_wise_sales_data!$B$1:$BZ$1"),0)),0)</f>
        <v>11984.89</v>
      </c>
      <c r="BL290" s="3">
        <f ca="1">IFERROR(INDEX(INDIRECT("day_wise_sales_data!$B$2:$BZ$599"),MATCH(resource!$CC290,day_wise_sales_data!$A$2:$A$500,0),MATCH(resource!BL$2,INDIRECT("day_wise_sales_data!$B$1:$BZ$1"),0)),0)</f>
        <v>0</v>
      </c>
      <c r="BM290" s="3">
        <f ca="1">IFERROR(INDEX(INDIRECT("day_wise_sales_data!$B$2:$BZ$599"),MATCH(resource!$CC290,day_wise_sales_data!$A$2:$A$500,0),MATCH(resource!BM$2,INDIRECT("day_wise_sales_data!$B$1:$BZ$1"),0)),0)</f>
        <v>0</v>
      </c>
      <c r="BN290" s="3">
        <f ca="1">IFERROR(INDEX(INDIRECT("day_wise_sales_data!$B$2:$BZ$599"),MATCH(resource!$CC290,day_wise_sales_data!$A$2:$A$500,0),MATCH(resource!BN$2,INDIRECT("day_wise_sales_data!$B$1:$BZ$1"),0)),0)</f>
        <v>3381.13</v>
      </c>
      <c r="BO290" s="3">
        <f ca="1">IFERROR(INDEX(INDIRECT("day_wise_sales_data!$B$2:$BZ$599"),MATCH(resource!$CC290,day_wise_sales_data!$A$2:$A$500,0),MATCH(resource!BO$2,INDIRECT("day_wise_sales_data!$B$1:$BZ$1"),0)),0)</f>
        <v>9673.85</v>
      </c>
      <c r="BP290" s="3">
        <f ca="1">IFERROR(INDEX(INDIRECT("day_wise_sales_data!$B$2:$BZ$599"),MATCH(resource!$CC290,day_wise_sales_data!$A$2:$A$500,0),MATCH(resource!BP$2,INDIRECT("day_wise_sales_data!$B$1:$BZ$1"),0)),0)</f>
        <v>0</v>
      </c>
      <c r="BQ290" s="3">
        <f ca="1">IFERROR(INDEX(INDIRECT("day_wise_sales_data!$B$2:$BZ$599"),MATCH(resource!$CC290,day_wise_sales_data!$A$2:$A$500,0),MATCH(resource!BQ$2,INDIRECT("day_wise_sales_data!$B$1:$BZ$1"),0)),0)</f>
        <v>0</v>
      </c>
      <c r="BR290" s="3">
        <f ca="1">IFERROR(INDEX(INDIRECT("day_wise_sales_data!$B$2:$BZ$599"),MATCH(resource!$CC290,day_wise_sales_data!$A$2:$A$500,0),MATCH(resource!BR$2,INDIRECT("day_wise_sales_data!$B$1:$BZ$1"),0)),0)</f>
        <v>3654.49</v>
      </c>
      <c r="BS290" s="3">
        <f ca="1">IFERROR(INDEX(INDIRECT("day_wise_sales_data!$B$2:$BZ$599"),MATCH(resource!$CC290,day_wise_sales_data!$A$2:$A$500,0),MATCH(resource!BS$2,INDIRECT("day_wise_sales_data!$B$1:$BZ$1"),0)),0)</f>
        <v>0</v>
      </c>
      <c r="BT290" s="3">
        <f ca="1">IFERROR(INDEX(INDIRECT("day_wise_sales_data!$B$2:$BZ$599"),MATCH(resource!$CC290,day_wise_sales_data!$A$2:$A$500,0),MATCH(resource!BT$2,INDIRECT("day_wise_sales_data!$B$1:$BZ$1"),0)),0)</f>
        <v>0</v>
      </c>
      <c r="BU290" s="3">
        <f ca="1">IFERROR(INDEX(INDIRECT("day_wise_sales_data!$B$2:$BZ$599"),MATCH(resource!$CC290,day_wise_sales_data!$A$2:$A$500,0),MATCH(resource!BU$2,INDIRECT("day_wise_sales_data!$B$1:$BZ$1"),0)),0)</f>
        <v>26220.03</v>
      </c>
      <c r="BV290" s="3">
        <f ca="1">IFERROR(INDEX(INDIRECT("day_wise_sales_data!$B$2:$BZ$599"),MATCH(resource!$CC290,day_wise_sales_data!$A$2:$A$500,0),MATCH(resource!BV$2,INDIRECT("day_wise_sales_data!$B$1:$BZ$1"),0)),0)</f>
        <v>22259.93</v>
      </c>
      <c r="BW290" s="3">
        <f ca="1">IFERROR(INDEX(INDIRECT("day_wise_sales_data!$B$2:$BZ$599"),MATCH(resource!$CC290,day_wise_sales_data!$A$2:$A$500,0),MATCH(resource!BW$2,INDIRECT("day_wise_sales_data!$B$1:$BZ$1"),0)),0)</f>
        <v>0</v>
      </c>
      <c r="BX290" s="3">
        <f ca="1">IFERROR(INDEX(INDIRECT("day_wise_sales_data!$B$2:$BZ$599"),MATCH(resource!$CC290,day_wise_sales_data!$A$2:$A$500,0),MATCH(resource!BX$2,INDIRECT("day_wise_sales_data!$B$1:$BZ$1"),0)),0)</f>
        <v>0</v>
      </c>
      <c r="BY290" s="3">
        <f ca="1">IFERROR(INDEX(INDIRECT("day_wise_sales_data!$B$2:$BZ$599"),MATCH(resource!$CC290,day_wise_sales_data!$A$2:$A$500,0),MATCH(resource!BY$2,INDIRECT("day_wise_sales_data!$B$1:$BZ$1"),0)),0)</f>
        <v>0</v>
      </c>
      <c r="BZ290" s="3">
        <f ca="1">IFERROR(INDEX(INDIRECT("day_wise_sales_data!$B$2:$BZ$599"),MATCH(resource!$CC290,day_wise_sales_data!$A$2:$A$500,0),MATCH(resource!BZ$2,INDIRECT("day_wise_sales_data!$B$1:$BZ$1"),0)),0)</f>
        <v>0</v>
      </c>
      <c r="CA290" s="3" t="str">
        <f ca="1">IFERROR(INDEX(INDIRECT("day_wise_sales_data!$B$2:$BZ$599"),MATCH(resource!$CC290,day_wise_sales_data!$A$2:$A$500,0),MATCH(resource!CA$2,INDIRECT("day_wise_sales_data!$B$1:$BZ$1"),0)),0)</f>
        <v>dd</v>
      </c>
      <c r="CC290" s="4" t="str">
        <f>sales_data!H289</f>
        <v>DNJ10204</v>
      </c>
      <c r="CD290" s="1">
        <v>288</v>
      </c>
      <c r="CE290" s="1" t="str">
        <f>IF(AQ290=report!$AQ$3,resource!CD290,"")</f>
        <v/>
      </c>
      <c r="CF290" s="5" t="str">
        <f>IFERROR(SMALL($CE$3:$CE$1001,ROWS($CE$3:CE290)),"")</f>
        <v/>
      </c>
      <c r="CH290">
        <f>IFERROR(VLOOKUP($CC290,data_pull!$E$22:$G$700,2,0),0)</f>
        <v>113521.83</v>
      </c>
      <c r="CI290" s="1">
        <f t="shared" si="97"/>
        <v>154</v>
      </c>
      <c r="CJ290" s="1">
        <f t="shared" si="96"/>
        <v>0</v>
      </c>
      <c r="CK290" s="1" t="s">
        <v>1632</v>
      </c>
      <c r="CL290" s="1">
        <f t="shared" si="98"/>
        <v>111</v>
      </c>
      <c r="CM290" s="1" t="str">
        <f>IFERROR(VLOOKUP($CK290,stock_data!$B$3:$W$612,2,0),0)</f>
        <v>OMEX-40 IV INJECTION</v>
      </c>
      <c r="CN290" s="1" t="str">
        <f>IFERROR(VLOOKUP($CK290,stock_data!$B$3:$W$612,4,0),0)</f>
        <v>40mg</v>
      </c>
      <c r="CO290" s="1">
        <f>IFERROR(VLOOKUP($CK290,stock_data!$B$3:$W$612,5,0),0)</f>
        <v>79.2</v>
      </c>
      <c r="CP290" s="3">
        <f t="shared" si="99"/>
        <v>0</v>
      </c>
      <c r="CQ290" s="3">
        <f t="shared" si="100"/>
        <v>0</v>
      </c>
      <c r="CR290" s="1">
        <f>IFERROR(VLOOKUP($CK290,stock_data!$B$3:$W$612,6,0),0)</f>
        <v>0</v>
      </c>
      <c r="CS290" s="1">
        <f>IFERROR(VLOOKUP($CK290,stock_data!$B$3:$W$612,7,0),0)</f>
        <v>0</v>
      </c>
      <c r="CT290" s="1">
        <f>IFERROR(VLOOKUP($CK290,stock_data!$B$3:$W$612,8,0),0)</f>
        <v>0</v>
      </c>
      <c r="CU290" s="1">
        <f>IFERROR(VLOOKUP($CK290,stock_data!$B$3:$W$612,9,0),0)</f>
        <v>0</v>
      </c>
      <c r="CV290" s="1">
        <f>IFERROR(VLOOKUP($CK290,stock_data!$B$3:$W$612,10,0),0)</f>
        <v>0</v>
      </c>
      <c r="CW290" s="1">
        <f>IFERROR(VLOOKUP($CK290,stock_data!$B$3:$W$612,11,0),0)</f>
        <v>0</v>
      </c>
      <c r="CX290" s="1">
        <f>IFERROR(VLOOKUP($CK290,stock_data!$B$3:$W$612,12,0),0)</f>
        <v>0</v>
      </c>
      <c r="CY290" s="1">
        <f>IFERROR(VLOOKUP($CK290,stock_data!$B$3:$W$612,13,0),0)</f>
        <v>0</v>
      </c>
      <c r="CZ290" s="1">
        <f>IFERROR(VLOOKUP($CK290,stock_data!$B$3:$W$612,14,0),0)</f>
        <v>0</v>
      </c>
      <c r="DA290" s="1">
        <f>IFERROR(VLOOKUP($CK290,stock_data!$B$3:$W$612,15,0),0)</f>
        <v>0</v>
      </c>
      <c r="DB290" s="1">
        <f>IFERROR(VLOOKUP($CK290,stock_data!$B$3:$W$612,16,0),0)</f>
        <v>0</v>
      </c>
      <c r="DC290" s="1">
        <f>IFERROR(VLOOKUP($CK290,stock_data!$B$3:$W$612,17,0),0)</f>
        <v>0</v>
      </c>
      <c r="DD290" s="1">
        <f>IFERROR(VLOOKUP($CK290,stock_data!$B$3:$W$612,18,0),0)</f>
        <v>0</v>
      </c>
      <c r="DE290" s="1">
        <f>IFERROR(VLOOKUP($CK290,stock_data!$B$3:$W$612,19,0),0)</f>
        <v>0</v>
      </c>
      <c r="DF290" s="1">
        <f>IFERROR(VLOOKUP($CK290,stock_data!$B$3:$W$612,20,0),0)</f>
        <v>0</v>
      </c>
      <c r="DG290" s="1">
        <f>IFERROR(VLOOKUP($CK290,stock_data!$B$3:$W$612,21,0),0)</f>
        <v>0</v>
      </c>
      <c r="DH290" s="1">
        <f>IFERROR(VLOOKUP($CK290,stock_data!$B$3:$W$612,22,0),0)</f>
        <v>0</v>
      </c>
      <c r="DI290" s="1">
        <f t="shared" si="101"/>
        <v>0</v>
      </c>
      <c r="DJ290" s="1">
        <f t="shared" si="102"/>
        <v>0</v>
      </c>
      <c r="DK290" s="3">
        <f>IFERROR(INDEX(COD_SALES!$B$5:$Z$500,MATCH(resource!$CC290,COD_SALES!$A$5:$A$500,0),MATCH(resource!DK$2,COD_SALES!$B$4:$Z$4,0)),"")</f>
        <v>0</v>
      </c>
      <c r="DL290" s="3">
        <f>IFERROR(INDEX(COD_SALES!$B$5:$Z$500,MATCH(resource!$CC290,COD_SALES!$A$5:$A$500,0),MATCH(resource!DL$2,COD_SALES!$B$4:$Z$4,0)),"")</f>
        <v>0</v>
      </c>
      <c r="DM290" s="3">
        <f>IFERROR(INDEX(COD_SALES!$B$5:$Z$500,MATCH(resource!$CC290,COD_SALES!$A$5:$A$500,0),MATCH(resource!DM$2,COD_SALES!$B$4:$Z$4,0)),"")</f>
        <v>0</v>
      </c>
      <c r="DN290" s="3" t="str">
        <f>IFERROR(INDEX(COD_SALES!$B$5:$Z$500,MATCH(resource!$CC290,COD_SALES!$A$5:$A$500,0),MATCH(resource!DN$2,COD_SALES!$B$4:$Z$4,0)),"")</f>
        <v/>
      </c>
      <c r="DO290" s="3">
        <f>IFERROR(INDEX(COD_SALES!$B$5:$Z$500,MATCH(resource!$CC290,COD_SALES!$A$5:$A$500,0),MATCH(resource!DO$2,COD_SALES!$B$4:$Z$4,0)),"")</f>
        <v>0</v>
      </c>
      <c r="DP290" s="3">
        <f>IFERROR(INDEX(COD_SALES!$B$5:$Z$500,MATCH(resource!$CC290,COD_SALES!$A$5:$A$500,0),MATCH(resource!DP$2,COD_SALES!$B$4:$Z$4,0)),"")</f>
        <v>0</v>
      </c>
      <c r="DQ290" s="3" t="str">
        <f>IFERROR(INDEX(COD_SALES!$B$5:$Z$500,MATCH(resource!$CC290,COD_SALES!$A$5:$A$500,0),MATCH(resource!DQ$2,COD_SALES!$B$4:$Z$4,0)),"")</f>
        <v/>
      </c>
      <c r="DR290" s="3">
        <f>IFERROR(INDEX(COD_SALES!$B$5:$Z$500,MATCH(resource!$CC290,COD_SALES!$A$5:$A$500,0),MATCH(resource!DR$2,COD_SALES!$B$4:$Z$4,0)),"")</f>
        <v>0</v>
      </c>
      <c r="DS290" s="3">
        <f>IFERROR(INDEX(COD_SALES!$B$5:$Z$500,MATCH(resource!$CC290,COD_SALES!$A$5:$A$500,0),MATCH(resource!DS$2,COD_SALES!$B$4:$Z$4,0)),"")</f>
        <v>32</v>
      </c>
      <c r="DT290" s="3">
        <f>IFERROR(INDEX(COD_SALES!$B$5:$Z$500,MATCH(resource!$CC290,COD_SALES!$A$5:$A$500,0),MATCH(resource!DT$2,COD_SALES!$B$4:$Z$4,0)),"")</f>
        <v>0</v>
      </c>
      <c r="DU290" s="3">
        <f>IFERROR(INDEX(COD_SALES!$B$5:$Z$500,MATCH(resource!$CC290,COD_SALES!$A$5:$A$500,0),MATCH(resource!DU$2,COD_SALES!$B$4:$Z$4,0)),"")</f>
        <v>15</v>
      </c>
      <c r="DV290" s="3">
        <f>IFERROR(INDEX(COD_SALES!$B$5:$Z$500,MATCH(resource!$CC290,COD_SALES!$A$5:$A$500,0),MATCH(resource!DV$2,COD_SALES!$B$4:$Z$4,0)),"")</f>
        <v>0</v>
      </c>
      <c r="DW290" s="3">
        <f>IFERROR(INDEX(COD_SALES!$B$5:$Z$500,MATCH(resource!$CC290,COD_SALES!$A$5:$A$500,0),MATCH(resource!DW$2,COD_SALES!$B$4:$Z$4,0)),"")</f>
        <v>44</v>
      </c>
      <c r="DX290" s="3">
        <f>IFERROR(INDEX(COD_SALES!$B$5:$Z$500,MATCH(resource!$CC290,COD_SALES!$A$5:$A$500,0),MATCH(resource!DX$2,COD_SALES!$B$4:$Z$4,0)),"")</f>
        <v>10</v>
      </c>
      <c r="DY290" s="3">
        <f>IFERROR(INDEX(COD_SALES!$B$5:$Z$500,MATCH(resource!$CC290,COD_SALES!$A$5:$A$500,0),MATCH(resource!DY$2,COD_SALES!$B$4:$Z$4,0)),"")</f>
        <v>0</v>
      </c>
      <c r="DZ290" s="3">
        <f>IFERROR(INDEX(COD_SALES!$B$5:$Z$500,MATCH(resource!$CC290,COD_SALES!$A$5:$A$500,0),MATCH(resource!DZ$2,COD_SALES!$B$4:$Z$4,0)),"")</f>
        <v>0</v>
      </c>
      <c r="EA290" s="3">
        <f>IFERROR(INDEX(COD_SALES!$B$5:$Z$500,MATCH(resource!$CC290,COD_SALES!$A$5:$A$500,0),MATCH(resource!EA$2,COD_SALES!$B$4:$Z$4,0)),"")</f>
        <v>2</v>
      </c>
      <c r="EB290" s="3">
        <f t="shared" si="103"/>
        <v>34408.47</v>
      </c>
      <c r="ED290" s="3">
        <f>IFERROR(VLOOKUP($CK290,depot_prod_sales!$B$5:$S$200,3,0),0)</f>
        <v>0</v>
      </c>
      <c r="EE290" s="3">
        <f>IFERROR(VLOOKUP($CK290,depot_prod_sales!$B$5:$S$200,4,0),0)</f>
        <v>0</v>
      </c>
      <c r="EF290" s="3">
        <f>IFERROR(VLOOKUP($CK290,depot_prod_sales!$B$5:$S$200,5,0),0)</f>
        <v>0</v>
      </c>
      <c r="EG290" s="3">
        <f>IFERROR(VLOOKUP($CK290,depot_prod_sales!$B$5:$S$200,6,0),0)</f>
        <v>0</v>
      </c>
      <c r="EH290" s="3">
        <f>IFERROR(VLOOKUP($CK290,depot_prod_sales!$B$5:$S$200,7,0),0)</f>
        <v>0</v>
      </c>
      <c r="EI290" s="3">
        <f>IFERROR(VLOOKUP($CK290,depot_prod_sales!$B$5:$S$200,8,0),0)</f>
        <v>0</v>
      </c>
      <c r="EJ290" s="3">
        <f>IFERROR(VLOOKUP($CK290,depot_prod_sales!$B$5:$S$200,9,0),0)</f>
        <v>0</v>
      </c>
      <c r="EK290" s="3">
        <f>IFERROR(VLOOKUP($CK290,depot_prod_sales!$B$5:$S$200,10,0),0)</f>
        <v>0</v>
      </c>
      <c r="EL290" s="3">
        <f>IFERROR(VLOOKUP($CK290,depot_prod_sales!$B$5:$S$200,11,0),0)</f>
        <v>0</v>
      </c>
      <c r="EM290" s="3">
        <f>IFERROR(VLOOKUP($CK290,depot_prod_sales!$B$5:$S$200,12,0),0)</f>
        <v>0</v>
      </c>
      <c r="EN290" s="3">
        <f>IFERROR(VLOOKUP($CK290,depot_prod_sales!$B$5:$S$200,13,0),0)</f>
        <v>0</v>
      </c>
      <c r="EO290" s="3">
        <f>IFERROR(VLOOKUP($CK290,depot_prod_sales!$B$5:$S$200,14,0),0)</f>
        <v>0</v>
      </c>
      <c r="EP290" s="3">
        <f>IFERROR(VLOOKUP($CK290,depot_prod_sales!$B$5:$S$200,15,0),0)</f>
        <v>0</v>
      </c>
      <c r="EQ290" s="3">
        <f>IFERROR(VLOOKUP($CK290,depot_prod_sales!$B$5:$S$200,16,0),0)</f>
        <v>0</v>
      </c>
      <c r="ER290" s="3">
        <f>IFERROR(VLOOKUP($CK290,depot_prod_sales!$B$5:$S$200,17,0),0)</f>
        <v>0</v>
      </c>
      <c r="ES290" s="3">
        <f>IFERROR(VLOOKUP($CK290,depot_prod_sales!$B$5:$S$200,18,0),0)</f>
        <v>0</v>
      </c>
      <c r="ET290" s="116">
        <f t="shared" si="104"/>
        <v>0</v>
      </c>
      <c r="EU290" s="116">
        <f t="shared" si="105"/>
        <v>0</v>
      </c>
      <c r="EW290" s="3">
        <f>IFERROR(VLOOKUP(CC290,data_pull!$AO$25:$AR$546,2,0),0)</f>
        <v>9</v>
      </c>
      <c r="EX290" s="1">
        <f>IFERROR(VLOOKUP(CC290,data_pull!$AO$25:$AR$546,4,0),0)</f>
        <v>190000</v>
      </c>
    </row>
    <row r="291" spans="13:154" x14ac:dyDescent="0.25"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4" t="str">
        <f>sales_data!B290</f>
        <v>Jahangir Alam</v>
      </c>
      <c r="AR291" s="4" t="str">
        <f>sales_data!C290</f>
        <v>Sawpon Kumar Roy</v>
      </c>
      <c r="AS291" s="5" t="str">
        <f t="shared" si="95"/>
        <v/>
      </c>
      <c r="AT291" s="4" t="str">
        <f>sales_data!I290</f>
        <v>Rostom Ali</v>
      </c>
      <c r="AU291" s="4" t="str">
        <f>sales_data!W290</f>
        <v>Jaldhaka</v>
      </c>
      <c r="AV291" s="1">
        <f>sales_data!N290</f>
        <v>100282.44</v>
      </c>
      <c r="AW291" s="1">
        <f>sales_data!P290</f>
        <v>31</v>
      </c>
      <c r="AX291" s="3">
        <f ca="1">IFERROR(INDEX(INDIRECT("day_wise_sales_data!$B$2:$BZ$599"),MATCH(resource!$CC291,day_wise_sales_data!$A$2:$A$500,0),MATCH(resource!AX$2,INDIRECT("day_wise_sales_data!$B$1:$BZ$1"),0)),0)</f>
        <v>0</v>
      </c>
      <c r="AY291" s="3">
        <f ca="1">IFERROR(INDEX(INDIRECT("day_wise_sales_data!$B$2:$BZ$599"),MATCH(resource!$CC291,day_wise_sales_data!$A$2:$A$500,0),MATCH(resource!AY$2,INDIRECT("day_wise_sales_data!$B$1:$BZ$1"),0)),0)</f>
        <v>0</v>
      </c>
      <c r="AZ291" s="3">
        <f ca="1">IFERROR(INDEX(INDIRECT("day_wise_sales_data!$B$2:$BZ$599"),MATCH(resource!$CC291,day_wise_sales_data!$A$2:$A$500,0),MATCH(resource!AZ$2,INDIRECT("day_wise_sales_data!$B$1:$BZ$1"),0)),0)</f>
        <v>0</v>
      </c>
      <c r="BA291" s="3">
        <f ca="1">IFERROR(INDEX(INDIRECT("day_wise_sales_data!$B$2:$BZ$599"),MATCH(resource!$CC291,day_wise_sales_data!$A$2:$A$500,0),MATCH(resource!BA$2,INDIRECT("day_wise_sales_data!$B$1:$BZ$1"),0)),0)</f>
        <v>0</v>
      </c>
      <c r="BB291" s="3">
        <f ca="1">IFERROR(INDEX(INDIRECT("day_wise_sales_data!$B$2:$BZ$599"),MATCH(resource!$CC291,day_wise_sales_data!$A$2:$A$500,0),MATCH(resource!BB$2,INDIRECT("day_wise_sales_data!$B$1:$BZ$1"),0)),0)</f>
        <v>0</v>
      </c>
      <c r="BC291" s="3">
        <f ca="1">IFERROR(INDEX(INDIRECT("day_wise_sales_data!$B$2:$BZ$599"),MATCH(resource!$CC291,day_wise_sales_data!$A$2:$A$500,0),MATCH(resource!BC$2,INDIRECT("day_wise_sales_data!$B$1:$BZ$1"),0)),0)</f>
        <v>0</v>
      </c>
      <c r="BD291" s="3">
        <f ca="1">IFERROR(INDEX(INDIRECT("day_wise_sales_data!$B$2:$BZ$599"),MATCH(resource!$CC291,day_wise_sales_data!$A$2:$A$500,0),MATCH(resource!BD$2,INDIRECT("day_wise_sales_data!$B$1:$BZ$1"),0)),0)</f>
        <v>0</v>
      </c>
      <c r="BE291" s="3">
        <f ca="1">IFERROR(INDEX(INDIRECT("day_wise_sales_data!$B$2:$BZ$599"),MATCH(resource!$CC291,day_wise_sales_data!$A$2:$A$500,0),MATCH(resource!BE$2,INDIRECT("day_wise_sales_data!$B$1:$BZ$1"),0)),0)</f>
        <v>0</v>
      </c>
      <c r="BF291" s="3">
        <f ca="1">IFERROR(INDEX(INDIRECT("day_wise_sales_data!$B$2:$BZ$599"),MATCH(resource!$CC291,day_wise_sales_data!$A$2:$A$500,0),MATCH(resource!BF$2,INDIRECT("day_wise_sales_data!$B$1:$BZ$1"),0)),0)</f>
        <v>0</v>
      </c>
      <c r="BG291" s="3">
        <f ca="1">IFERROR(INDEX(INDIRECT("day_wise_sales_data!$B$2:$BZ$599"),MATCH(resource!$CC291,day_wise_sales_data!$A$2:$A$500,0),MATCH(resource!BG$2,INDIRECT("day_wise_sales_data!$B$1:$BZ$1"),0)),0)</f>
        <v>6038.58</v>
      </c>
      <c r="BH291" s="3">
        <f ca="1">IFERROR(INDEX(INDIRECT("day_wise_sales_data!$B$2:$BZ$599"),MATCH(resource!$CC291,day_wise_sales_data!$A$2:$A$500,0),MATCH(resource!BH$2,INDIRECT("day_wise_sales_data!$B$1:$BZ$1"),0)),0)</f>
        <v>0</v>
      </c>
      <c r="BI291" s="3">
        <f ca="1">IFERROR(INDEX(INDIRECT("day_wise_sales_data!$B$2:$BZ$599"),MATCH(resource!$CC291,day_wise_sales_data!$A$2:$A$500,0),MATCH(resource!BI$2,INDIRECT("day_wise_sales_data!$B$1:$BZ$1"),0)),0)</f>
        <v>5143.68</v>
      </c>
      <c r="BJ291" s="3">
        <f ca="1">IFERROR(INDEX(INDIRECT("day_wise_sales_data!$B$2:$BZ$599"),MATCH(resource!$CC291,day_wise_sales_data!$A$2:$A$500,0),MATCH(resource!BJ$2,INDIRECT("day_wise_sales_data!$B$1:$BZ$1"),0)),0)</f>
        <v>0</v>
      </c>
      <c r="BK291" s="3">
        <f ca="1">IFERROR(INDEX(INDIRECT("day_wise_sales_data!$B$2:$BZ$599"),MATCH(resource!$CC291,day_wise_sales_data!$A$2:$A$500,0),MATCH(resource!BK$2,INDIRECT("day_wise_sales_data!$B$1:$BZ$1"),0)),0)</f>
        <v>4730.8599999999997</v>
      </c>
      <c r="BL291" s="3">
        <f ca="1">IFERROR(INDEX(INDIRECT("day_wise_sales_data!$B$2:$BZ$599"),MATCH(resource!$CC291,day_wise_sales_data!$A$2:$A$500,0),MATCH(resource!BL$2,INDIRECT("day_wise_sales_data!$B$1:$BZ$1"),0)),0)</f>
        <v>0</v>
      </c>
      <c r="BM291" s="3">
        <f ca="1">IFERROR(INDEX(INDIRECT("day_wise_sales_data!$B$2:$BZ$599"),MATCH(resource!$CC291,day_wise_sales_data!$A$2:$A$500,0),MATCH(resource!BM$2,INDIRECT("day_wise_sales_data!$B$1:$BZ$1"),0)),0)</f>
        <v>0</v>
      </c>
      <c r="BN291" s="3">
        <f ca="1">IFERROR(INDEX(INDIRECT("day_wise_sales_data!$B$2:$BZ$599"),MATCH(resource!$CC291,day_wise_sales_data!$A$2:$A$500,0),MATCH(resource!BN$2,INDIRECT("day_wise_sales_data!$B$1:$BZ$1"),0)),0)</f>
        <v>0</v>
      </c>
      <c r="BO291" s="3">
        <f ca="1">IFERROR(INDEX(INDIRECT("day_wise_sales_data!$B$2:$BZ$599"),MATCH(resource!$CC291,day_wise_sales_data!$A$2:$A$500,0),MATCH(resource!BO$2,INDIRECT("day_wise_sales_data!$B$1:$BZ$1"),0)),0)</f>
        <v>0</v>
      </c>
      <c r="BP291" s="3">
        <f ca="1">IFERROR(INDEX(INDIRECT("day_wise_sales_data!$B$2:$BZ$599"),MATCH(resource!$CC291,day_wise_sales_data!$A$2:$A$500,0),MATCH(resource!BP$2,INDIRECT("day_wise_sales_data!$B$1:$BZ$1"),0)),0)</f>
        <v>5748.6</v>
      </c>
      <c r="BQ291" s="3">
        <f ca="1">IFERROR(INDEX(INDIRECT("day_wise_sales_data!$B$2:$BZ$599"),MATCH(resource!$CC291,day_wise_sales_data!$A$2:$A$500,0),MATCH(resource!BQ$2,INDIRECT("day_wise_sales_data!$B$1:$BZ$1"),0)),0)</f>
        <v>0</v>
      </c>
      <c r="BR291" s="3">
        <f ca="1">IFERROR(INDEX(INDIRECT("day_wise_sales_data!$B$2:$BZ$599"),MATCH(resource!$CC291,day_wise_sales_data!$A$2:$A$500,0),MATCH(resource!BR$2,INDIRECT("day_wise_sales_data!$B$1:$BZ$1"),0)),0)</f>
        <v>11926.44</v>
      </c>
      <c r="BS291" s="3">
        <f ca="1">IFERROR(INDEX(INDIRECT("day_wise_sales_data!$B$2:$BZ$599"),MATCH(resource!$CC291,day_wise_sales_data!$A$2:$A$500,0),MATCH(resource!BS$2,INDIRECT("day_wise_sales_data!$B$1:$BZ$1"),0)),0)</f>
        <v>0</v>
      </c>
      <c r="BT291" s="3">
        <f ca="1">IFERROR(INDEX(INDIRECT("day_wise_sales_data!$B$2:$BZ$599"),MATCH(resource!$CC291,day_wise_sales_data!$A$2:$A$500,0),MATCH(resource!BT$2,INDIRECT("day_wise_sales_data!$B$1:$BZ$1"),0)),0)</f>
        <v>0</v>
      </c>
      <c r="BU291" s="3">
        <f ca="1">IFERROR(INDEX(INDIRECT("day_wise_sales_data!$B$2:$BZ$599"),MATCH(resource!$CC291,day_wise_sales_data!$A$2:$A$500,0),MATCH(resource!BU$2,INDIRECT("day_wise_sales_data!$B$1:$BZ$1"),0)),0)</f>
        <v>40679.85</v>
      </c>
      <c r="BV291" s="3">
        <f ca="1">IFERROR(INDEX(INDIRECT("day_wise_sales_data!$B$2:$BZ$599"),MATCH(resource!$CC291,day_wise_sales_data!$A$2:$A$500,0),MATCH(resource!BV$2,INDIRECT("day_wise_sales_data!$B$1:$BZ$1"),0)),0)</f>
        <v>26014.43</v>
      </c>
      <c r="BW291" s="3">
        <f ca="1">IFERROR(INDEX(INDIRECT("day_wise_sales_data!$B$2:$BZ$599"),MATCH(resource!$CC291,day_wise_sales_data!$A$2:$A$500,0),MATCH(resource!BW$2,INDIRECT("day_wise_sales_data!$B$1:$BZ$1"),0)),0)</f>
        <v>0</v>
      </c>
      <c r="BX291" s="3">
        <f ca="1">IFERROR(INDEX(INDIRECT("day_wise_sales_data!$B$2:$BZ$599"),MATCH(resource!$CC291,day_wise_sales_data!$A$2:$A$500,0),MATCH(resource!BX$2,INDIRECT("day_wise_sales_data!$B$1:$BZ$1"),0)),0)</f>
        <v>0</v>
      </c>
      <c r="BY291" s="3">
        <f ca="1">IFERROR(INDEX(INDIRECT("day_wise_sales_data!$B$2:$BZ$599"),MATCH(resource!$CC291,day_wise_sales_data!$A$2:$A$500,0),MATCH(resource!BY$2,INDIRECT("day_wise_sales_data!$B$1:$BZ$1"),0)),0)</f>
        <v>0</v>
      </c>
      <c r="BZ291" s="3">
        <f ca="1">IFERROR(INDEX(INDIRECT("day_wise_sales_data!$B$2:$BZ$599"),MATCH(resource!$CC291,day_wise_sales_data!$A$2:$A$500,0),MATCH(resource!BZ$2,INDIRECT("day_wise_sales_data!$B$1:$BZ$1"),0)),0)</f>
        <v>0</v>
      </c>
      <c r="CA291" s="3" t="str">
        <f ca="1">IFERROR(INDEX(INDIRECT("day_wise_sales_data!$B$2:$BZ$599"),MATCH(resource!$CC291,day_wise_sales_data!$A$2:$A$500,0),MATCH(resource!CA$2,INDIRECT("day_wise_sales_data!$B$1:$BZ$1"),0)),0)</f>
        <v>dd</v>
      </c>
      <c r="CC291" s="4" t="str">
        <f>sales_data!H290</f>
        <v>DNJ02202</v>
      </c>
      <c r="CD291" s="1">
        <v>289</v>
      </c>
      <c r="CE291" s="1" t="str">
        <f>IF(AQ291=report!$AQ$3,resource!CD291,"")</f>
        <v/>
      </c>
      <c r="CF291" s="5" t="str">
        <f>IFERROR(SMALL($CE$3:$CE$1001,ROWS($CE$3:CE291)),"")</f>
        <v/>
      </c>
      <c r="CH291">
        <f>IFERROR(VLOOKUP($CC291,data_pull!$E$22:$G$700,2,0),0)</f>
        <v>100282.44</v>
      </c>
      <c r="CI291" s="1">
        <f t="shared" si="97"/>
        <v>154</v>
      </c>
      <c r="CJ291" s="1">
        <f t="shared" si="96"/>
        <v>0</v>
      </c>
      <c r="CK291" s="1" t="s">
        <v>1635</v>
      </c>
      <c r="CL291" s="1">
        <f t="shared" si="98"/>
        <v>111</v>
      </c>
      <c r="CM291" s="1" t="str">
        <f>IFERROR(VLOOKUP($CK291,stock_data!$B$3:$W$612,2,0),0)</f>
        <v>OMNICLOX CAPSULE-500mg</v>
      </c>
      <c r="CN291" s="1" t="str">
        <f>IFERROR(VLOOKUP($CK291,stock_data!$B$3:$W$612,4,0),0)</f>
        <v>10x4's</v>
      </c>
      <c r="CO291" s="1">
        <f>IFERROR(VLOOKUP($CK291,stock_data!$B$3:$W$612,5,0),0)</f>
        <v>164</v>
      </c>
      <c r="CP291" s="3">
        <f t="shared" si="99"/>
        <v>0</v>
      </c>
      <c r="CQ291" s="3">
        <f t="shared" si="100"/>
        <v>0</v>
      </c>
      <c r="CR291" s="1">
        <f>IFERROR(VLOOKUP($CK291,stock_data!$B$3:$W$612,6,0),0)</f>
        <v>0</v>
      </c>
      <c r="CS291" s="1">
        <f>IFERROR(VLOOKUP($CK291,stock_data!$B$3:$W$612,7,0),0)</f>
        <v>0</v>
      </c>
      <c r="CT291" s="1">
        <f>IFERROR(VLOOKUP($CK291,stock_data!$B$3:$W$612,8,0),0)</f>
        <v>0</v>
      </c>
      <c r="CU291" s="1">
        <f>IFERROR(VLOOKUP($CK291,stock_data!$B$3:$W$612,9,0),0)</f>
        <v>0</v>
      </c>
      <c r="CV291" s="1">
        <f>IFERROR(VLOOKUP($CK291,stock_data!$B$3:$W$612,10,0),0)</f>
        <v>0</v>
      </c>
      <c r="CW291" s="1">
        <f>IFERROR(VLOOKUP($CK291,stock_data!$B$3:$W$612,11,0),0)</f>
        <v>0</v>
      </c>
      <c r="CX291" s="1">
        <f>IFERROR(VLOOKUP($CK291,stock_data!$B$3:$W$612,12,0),0)</f>
        <v>0</v>
      </c>
      <c r="CY291" s="1">
        <f>IFERROR(VLOOKUP($CK291,stock_data!$B$3:$W$612,13,0),0)</f>
        <v>0</v>
      </c>
      <c r="CZ291" s="1">
        <f>IFERROR(VLOOKUP($CK291,stock_data!$B$3:$W$612,14,0),0)</f>
        <v>0</v>
      </c>
      <c r="DA291" s="1">
        <f>IFERROR(VLOOKUP($CK291,stock_data!$B$3:$W$612,15,0),0)</f>
        <v>0</v>
      </c>
      <c r="DB291" s="1">
        <f>IFERROR(VLOOKUP($CK291,stock_data!$B$3:$W$612,16,0),0)</f>
        <v>0</v>
      </c>
      <c r="DC291" s="1">
        <f>IFERROR(VLOOKUP($CK291,stock_data!$B$3:$W$612,17,0),0)</f>
        <v>0</v>
      </c>
      <c r="DD291" s="1">
        <f>IFERROR(VLOOKUP($CK291,stock_data!$B$3:$W$612,18,0),0)</f>
        <v>0</v>
      </c>
      <c r="DE291" s="1">
        <f>IFERROR(VLOOKUP($CK291,stock_data!$B$3:$W$612,19,0),0)</f>
        <v>0</v>
      </c>
      <c r="DF291" s="1">
        <f>IFERROR(VLOOKUP($CK291,stock_data!$B$3:$W$612,20,0),0)</f>
        <v>0</v>
      </c>
      <c r="DG291" s="1">
        <f>IFERROR(VLOOKUP($CK291,stock_data!$B$3:$W$612,21,0),0)</f>
        <v>0</v>
      </c>
      <c r="DH291" s="1">
        <f>IFERROR(VLOOKUP($CK291,stock_data!$B$3:$W$612,22,0),0)</f>
        <v>0</v>
      </c>
      <c r="DI291" s="1">
        <f t="shared" si="101"/>
        <v>0</v>
      </c>
      <c r="DJ291" s="1">
        <f t="shared" si="102"/>
        <v>0</v>
      </c>
      <c r="DK291" s="3">
        <f>IFERROR(INDEX(COD_SALES!$B$5:$Z$500,MATCH(resource!$CC291,COD_SALES!$A$5:$A$500,0),MATCH(resource!DK$2,COD_SALES!$B$4:$Z$4,0)),"")</f>
        <v>5</v>
      </c>
      <c r="DL291" s="3">
        <f>IFERROR(INDEX(COD_SALES!$B$5:$Z$500,MATCH(resource!$CC291,COD_SALES!$A$5:$A$500,0),MATCH(resource!DL$2,COD_SALES!$B$4:$Z$4,0)),"")</f>
        <v>12</v>
      </c>
      <c r="DM291" s="3">
        <f>IFERROR(INDEX(COD_SALES!$B$5:$Z$500,MATCH(resource!$CC291,COD_SALES!$A$5:$A$500,0),MATCH(resource!DM$2,COD_SALES!$B$4:$Z$4,0)),"")</f>
        <v>26</v>
      </c>
      <c r="DN291" s="3" t="str">
        <f>IFERROR(INDEX(COD_SALES!$B$5:$Z$500,MATCH(resource!$CC291,COD_SALES!$A$5:$A$500,0),MATCH(resource!DN$2,COD_SALES!$B$4:$Z$4,0)),"")</f>
        <v/>
      </c>
      <c r="DO291" s="3">
        <f>IFERROR(INDEX(COD_SALES!$B$5:$Z$500,MATCH(resource!$CC291,COD_SALES!$A$5:$A$500,0),MATCH(resource!DO$2,COD_SALES!$B$4:$Z$4,0)),"")</f>
        <v>0</v>
      </c>
      <c r="DP291" s="3">
        <f>IFERROR(INDEX(COD_SALES!$B$5:$Z$500,MATCH(resource!$CC291,COD_SALES!$A$5:$A$500,0),MATCH(resource!DP$2,COD_SALES!$B$4:$Z$4,0)),"")</f>
        <v>3</v>
      </c>
      <c r="DQ291" s="3" t="str">
        <f>IFERROR(INDEX(COD_SALES!$B$5:$Z$500,MATCH(resource!$CC291,COD_SALES!$A$5:$A$500,0),MATCH(resource!DQ$2,COD_SALES!$B$4:$Z$4,0)),"")</f>
        <v/>
      </c>
      <c r="DR291" s="3">
        <f>IFERROR(INDEX(COD_SALES!$B$5:$Z$500,MATCH(resource!$CC291,COD_SALES!$A$5:$A$500,0),MATCH(resource!DR$2,COD_SALES!$B$4:$Z$4,0)),"")</f>
        <v>0</v>
      </c>
      <c r="DS291" s="3">
        <f>IFERROR(INDEX(COD_SALES!$B$5:$Z$500,MATCH(resource!$CC291,COD_SALES!$A$5:$A$500,0),MATCH(resource!DS$2,COD_SALES!$B$4:$Z$4,0)),"")</f>
        <v>56</v>
      </c>
      <c r="DT291" s="3">
        <f>IFERROR(INDEX(COD_SALES!$B$5:$Z$500,MATCH(resource!$CC291,COD_SALES!$A$5:$A$500,0),MATCH(resource!DT$2,COD_SALES!$B$4:$Z$4,0)),"")</f>
        <v>18</v>
      </c>
      <c r="DU291" s="3">
        <f>IFERROR(INDEX(COD_SALES!$B$5:$Z$500,MATCH(resource!$CC291,COD_SALES!$A$5:$A$500,0),MATCH(resource!DU$2,COD_SALES!$B$4:$Z$4,0)),"")</f>
        <v>0</v>
      </c>
      <c r="DV291" s="3">
        <f>IFERROR(INDEX(COD_SALES!$B$5:$Z$500,MATCH(resource!$CC291,COD_SALES!$A$5:$A$500,0),MATCH(resource!DV$2,COD_SALES!$B$4:$Z$4,0)),"")</f>
        <v>0</v>
      </c>
      <c r="DW291" s="3">
        <f>IFERROR(INDEX(COD_SALES!$B$5:$Z$500,MATCH(resource!$CC291,COD_SALES!$A$5:$A$500,0),MATCH(resource!DW$2,COD_SALES!$B$4:$Z$4,0)),"")</f>
        <v>46</v>
      </c>
      <c r="DX291" s="3">
        <f>IFERROR(INDEX(COD_SALES!$B$5:$Z$500,MATCH(resource!$CC291,COD_SALES!$A$5:$A$500,0),MATCH(resource!DX$2,COD_SALES!$B$4:$Z$4,0)),"")</f>
        <v>0</v>
      </c>
      <c r="DY291" s="3">
        <f>IFERROR(INDEX(COD_SALES!$B$5:$Z$500,MATCH(resource!$CC291,COD_SALES!$A$5:$A$500,0),MATCH(resource!DY$2,COD_SALES!$B$4:$Z$4,0)),"")</f>
        <v>0</v>
      </c>
      <c r="DZ291" s="3">
        <f>IFERROR(INDEX(COD_SALES!$B$5:$Z$500,MATCH(resource!$CC291,COD_SALES!$A$5:$A$500,0),MATCH(resource!DZ$2,COD_SALES!$B$4:$Z$4,0)),"")</f>
        <v>0</v>
      </c>
      <c r="EA291" s="3">
        <f>IFERROR(INDEX(COD_SALES!$B$5:$Z$500,MATCH(resource!$CC291,COD_SALES!$A$5:$A$500,0),MATCH(resource!EA$2,COD_SALES!$B$4:$Z$4,0)),"")</f>
        <v>29</v>
      </c>
      <c r="EB291" s="3">
        <f t="shared" si="103"/>
        <v>55263.25</v>
      </c>
      <c r="ED291" s="3">
        <f>IFERROR(VLOOKUP($CK291,depot_prod_sales!$B$5:$S$200,3,0),0)</f>
        <v>0</v>
      </c>
      <c r="EE291" s="3">
        <f>IFERROR(VLOOKUP($CK291,depot_prod_sales!$B$5:$S$200,4,0),0)</f>
        <v>0</v>
      </c>
      <c r="EF291" s="3">
        <f>IFERROR(VLOOKUP($CK291,depot_prod_sales!$B$5:$S$200,5,0),0)</f>
        <v>0</v>
      </c>
      <c r="EG291" s="3">
        <f>IFERROR(VLOOKUP($CK291,depot_prod_sales!$B$5:$S$200,6,0),0)</f>
        <v>0</v>
      </c>
      <c r="EH291" s="3">
        <f>IFERROR(VLOOKUP($CK291,depot_prod_sales!$B$5:$S$200,7,0),0)</f>
        <v>0</v>
      </c>
      <c r="EI291" s="3">
        <f>IFERROR(VLOOKUP($CK291,depot_prod_sales!$B$5:$S$200,8,0),0)</f>
        <v>0</v>
      </c>
      <c r="EJ291" s="3">
        <f>IFERROR(VLOOKUP($CK291,depot_prod_sales!$B$5:$S$200,9,0),0)</f>
        <v>0</v>
      </c>
      <c r="EK291" s="3">
        <f>IFERROR(VLOOKUP($CK291,depot_prod_sales!$B$5:$S$200,10,0),0)</f>
        <v>0</v>
      </c>
      <c r="EL291" s="3">
        <f>IFERROR(VLOOKUP($CK291,depot_prod_sales!$B$5:$S$200,11,0),0)</f>
        <v>0</v>
      </c>
      <c r="EM291" s="3">
        <f>IFERROR(VLOOKUP($CK291,depot_prod_sales!$B$5:$S$200,12,0),0)</f>
        <v>0</v>
      </c>
      <c r="EN291" s="3">
        <f>IFERROR(VLOOKUP($CK291,depot_prod_sales!$B$5:$S$200,13,0),0)</f>
        <v>0</v>
      </c>
      <c r="EO291" s="3">
        <f>IFERROR(VLOOKUP($CK291,depot_prod_sales!$B$5:$S$200,14,0),0)</f>
        <v>0</v>
      </c>
      <c r="EP291" s="3">
        <f>IFERROR(VLOOKUP($CK291,depot_prod_sales!$B$5:$S$200,15,0),0)</f>
        <v>0</v>
      </c>
      <c r="EQ291" s="3">
        <f>IFERROR(VLOOKUP($CK291,depot_prod_sales!$B$5:$S$200,16,0),0)</f>
        <v>0</v>
      </c>
      <c r="ER291" s="3">
        <f>IFERROR(VLOOKUP($CK291,depot_prod_sales!$B$5:$S$200,17,0),0)</f>
        <v>0</v>
      </c>
      <c r="ES291" s="3">
        <f>IFERROR(VLOOKUP($CK291,depot_prod_sales!$B$5:$S$200,18,0),0)</f>
        <v>0</v>
      </c>
      <c r="ET291" s="116">
        <f t="shared" si="104"/>
        <v>0</v>
      </c>
      <c r="EU291" s="116">
        <f t="shared" si="105"/>
        <v>0</v>
      </c>
      <c r="EW291" s="3">
        <f>IFERROR(VLOOKUP(CC291,data_pull!$AO$25:$AR$546,2,0),0)</f>
        <v>20</v>
      </c>
      <c r="EX291" s="1">
        <f>IFERROR(VLOOKUP(CC291,data_pull!$AO$25:$AR$546,4,0),0)</f>
        <v>170000</v>
      </c>
    </row>
    <row r="292" spans="13:154" x14ac:dyDescent="0.25"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4" t="str">
        <f>sales_data!B291</f>
        <v>Jahangir Alam</v>
      </c>
      <c r="AR292" s="4" t="str">
        <f>sales_data!C291</f>
        <v>Sawpon Kumar Roy</v>
      </c>
      <c r="AS292" s="5" t="str">
        <f t="shared" si="95"/>
        <v/>
      </c>
      <c r="AT292" s="4" t="str">
        <f>sales_data!I291</f>
        <v>Sawpon Kumar Roy (Blank)</v>
      </c>
      <c r="AU292" s="4" t="str">
        <f>sales_data!W291</f>
        <v>Chapanirhat</v>
      </c>
      <c r="AV292" s="1">
        <f>sales_data!N291</f>
        <v>15012.21</v>
      </c>
      <c r="AW292" s="1">
        <f>sales_data!P291</f>
        <v>11</v>
      </c>
      <c r="AX292" s="3">
        <f ca="1">IFERROR(INDEX(INDIRECT("day_wise_sales_data!$B$2:$BZ$599"),MATCH(resource!$CC292,day_wise_sales_data!$A$2:$A$500,0),MATCH(resource!AX$2,INDIRECT("day_wise_sales_data!$B$1:$BZ$1"),0)),0)</f>
        <v>0</v>
      </c>
      <c r="AY292" s="3">
        <f ca="1">IFERROR(INDEX(INDIRECT("day_wise_sales_data!$B$2:$BZ$599"),MATCH(resource!$CC292,day_wise_sales_data!$A$2:$A$500,0),MATCH(resource!AY$2,INDIRECT("day_wise_sales_data!$B$1:$BZ$1"),0)),0)</f>
        <v>0</v>
      </c>
      <c r="AZ292" s="3">
        <f ca="1">IFERROR(INDEX(INDIRECT("day_wise_sales_data!$B$2:$BZ$599"),MATCH(resource!$CC292,day_wise_sales_data!$A$2:$A$500,0),MATCH(resource!AZ$2,INDIRECT("day_wise_sales_data!$B$1:$BZ$1"),0)),0)</f>
        <v>0</v>
      </c>
      <c r="BA292" s="3">
        <f ca="1">IFERROR(INDEX(INDIRECT("day_wise_sales_data!$B$2:$BZ$599"),MATCH(resource!$CC292,day_wise_sales_data!$A$2:$A$500,0),MATCH(resource!BA$2,INDIRECT("day_wise_sales_data!$B$1:$BZ$1"),0)),0)</f>
        <v>0</v>
      </c>
      <c r="BB292" s="3">
        <f ca="1">IFERROR(INDEX(INDIRECT("day_wise_sales_data!$B$2:$BZ$599"),MATCH(resource!$CC292,day_wise_sales_data!$A$2:$A$500,0),MATCH(resource!BB$2,INDIRECT("day_wise_sales_data!$B$1:$BZ$1"),0)),0)</f>
        <v>0</v>
      </c>
      <c r="BC292" s="3">
        <f ca="1">IFERROR(INDEX(INDIRECT("day_wise_sales_data!$B$2:$BZ$599"),MATCH(resource!$CC292,day_wise_sales_data!$A$2:$A$500,0),MATCH(resource!BC$2,INDIRECT("day_wise_sales_data!$B$1:$BZ$1"),0)),0)</f>
        <v>0</v>
      </c>
      <c r="BD292" s="3">
        <f ca="1">IFERROR(INDEX(INDIRECT("day_wise_sales_data!$B$2:$BZ$599"),MATCH(resource!$CC292,day_wise_sales_data!$A$2:$A$500,0),MATCH(resource!BD$2,INDIRECT("day_wise_sales_data!$B$1:$BZ$1"),0)),0)</f>
        <v>0</v>
      </c>
      <c r="BE292" s="3">
        <f ca="1">IFERROR(INDEX(INDIRECT("day_wise_sales_data!$B$2:$BZ$599"),MATCH(resource!$CC292,day_wise_sales_data!$A$2:$A$500,0),MATCH(resource!BE$2,INDIRECT("day_wise_sales_data!$B$1:$BZ$1"),0)),0)</f>
        <v>0</v>
      </c>
      <c r="BF292" s="3">
        <f ca="1">IFERROR(INDEX(INDIRECT("day_wise_sales_data!$B$2:$BZ$599"),MATCH(resource!$CC292,day_wise_sales_data!$A$2:$A$500,0),MATCH(resource!BF$2,INDIRECT("day_wise_sales_data!$B$1:$BZ$1"),0)),0)</f>
        <v>0</v>
      </c>
      <c r="BG292" s="3">
        <f ca="1">IFERROR(INDEX(INDIRECT("day_wise_sales_data!$B$2:$BZ$599"),MATCH(resource!$CC292,day_wise_sales_data!$A$2:$A$500,0),MATCH(resource!BG$2,INDIRECT("day_wise_sales_data!$B$1:$BZ$1"),0)),0)</f>
        <v>0</v>
      </c>
      <c r="BH292" s="3">
        <f ca="1">IFERROR(INDEX(INDIRECT("day_wise_sales_data!$B$2:$BZ$599"),MATCH(resource!$CC292,day_wise_sales_data!$A$2:$A$500,0),MATCH(resource!BH$2,INDIRECT("day_wise_sales_data!$B$1:$BZ$1"),0)),0)</f>
        <v>0</v>
      </c>
      <c r="BI292" s="3">
        <f ca="1">IFERROR(INDEX(INDIRECT("day_wise_sales_data!$B$2:$BZ$599"),MATCH(resource!$CC292,day_wise_sales_data!$A$2:$A$500,0),MATCH(resource!BI$2,INDIRECT("day_wise_sales_data!$B$1:$BZ$1"),0)),0)</f>
        <v>0</v>
      </c>
      <c r="BJ292" s="3">
        <f ca="1">IFERROR(INDEX(INDIRECT("day_wise_sales_data!$B$2:$BZ$599"),MATCH(resource!$CC292,day_wise_sales_data!$A$2:$A$500,0),MATCH(resource!BJ$2,INDIRECT("day_wise_sales_data!$B$1:$BZ$1"),0)),0)</f>
        <v>0</v>
      </c>
      <c r="BK292" s="3">
        <f ca="1">IFERROR(INDEX(INDIRECT("day_wise_sales_data!$B$2:$BZ$599"),MATCH(resource!$CC292,day_wise_sales_data!$A$2:$A$500,0),MATCH(resource!BK$2,INDIRECT("day_wise_sales_data!$B$1:$BZ$1"),0)),0)</f>
        <v>10859.84</v>
      </c>
      <c r="BL292" s="3">
        <f ca="1">IFERROR(INDEX(INDIRECT("day_wise_sales_data!$B$2:$BZ$599"),MATCH(resource!$CC292,day_wise_sales_data!$A$2:$A$500,0),MATCH(resource!BL$2,INDIRECT("day_wise_sales_data!$B$1:$BZ$1"),0)),0)</f>
        <v>0</v>
      </c>
      <c r="BM292" s="3">
        <f ca="1">IFERROR(INDEX(INDIRECT("day_wise_sales_data!$B$2:$BZ$599"),MATCH(resource!$CC292,day_wise_sales_data!$A$2:$A$500,0),MATCH(resource!BM$2,INDIRECT("day_wise_sales_data!$B$1:$BZ$1"),0)),0)</f>
        <v>0</v>
      </c>
      <c r="BN292" s="3">
        <f ca="1">IFERROR(INDEX(INDIRECT("day_wise_sales_data!$B$2:$BZ$599"),MATCH(resource!$CC292,day_wise_sales_data!$A$2:$A$500,0),MATCH(resource!BN$2,INDIRECT("day_wise_sales_data!$B$1:$BZ$1"),0)),0)</f>
        <v>0</v>
      </c>
      <c r="BO292" s="3">
        <f ca="1">IFERROR(INDEX(INDIRECT("day_wise_sales_data!$B$2:$BZ$599"),MATCH(resource!$CC292,day_wise_sales_data!$A$2:$A$500,0),MATCH(resource!BO$2,INDIRECT("day_wise_sales_data!$B$1:$BZ$1"),0)),0)</f>
        <v>0</v>
      </c>
      <c r="BP292" s="3">
        <f ca="1">IFERROR(INDEX(INDIRECT("day_wise_sales_data!$B$2:$BZ$599"),MATCH(resource!$CC292,day_wise_sales_data!$A$2:$A$500,0),MATCH(resource!BP$2,INDIRECT("day_wise_sales_data!$B$1:$BZ$1"),0)),0)</f>
        <v>0</v>
      </c>
      <c r="BQ292" s="3">
        <f ca="1">IFERROR(INDEX(INDIRECT("day_wise_sales_data!$B$2:$BZ$599"),MATCH(resource!$CC292,day_wise_sales_data!$A$2:$A$500,0),MATCH(resource!BQ$2,INDIRECT("day_wise_sales_data!$B$1:$BZ$1"),0)),0)</f>
        <v>0</v>
      </c>
      <c r="BR292" s="3">
        <f ca="1">IFERROR(INDEX(INDIRECT("day_wise_sales_data!$B$2:$BZ$599"),MATCH(resource!$CC292,day_wise_sales_data!$A$2:$A$500,0),MATCH(resource!BR$2,INDIRECT("day_wise_sales_data!$B$1:$BZ$1"),0)),0)</f>
        <v>0</v>
      </c>
      <c r="BS292" s="3">
        <f ca="1">IFERROR(INDEX(INDIRECT("day_wise_sales_data!$B$2:$BZ$599"),MATCH(resource!$CC292,day_wise_sales_data!$A$2:$A$500,0),MATCH(resource!BS$2,INDIRECT("day_wise_sales_data!$B$1:$BZ$1"),0)),0)</f>
        <v>0</v>
      </c>
      <c r="BT292" s="3">
        <f ca="1">IFERROR(INDEX(INDIRECT("day_wise_sales_data!$B$2:$BZ$599"),MATCH(resource!$CC292,day_wise_sales_data!$A$2:$A$500,0),MATCH(resource!BT$2,INDIRECT("day_wise_sales_data!$B$1:$BZ$1"),0)),0)</f>
        <v>0</v>
      </c>
      <c r="BU292" s="3">
        <f ca="1">IFERROR(INDEX(INDIRECT("day_wise_sales_data!$B$2:$BZ$599"),MATCH(resource!$CC292,day_wise_sales_data!$A$2:$A$500,0),MATCH(resource!BU$2,INDIRECT("day_wise_sales_data!$B$1:$BZ$1"),0)),0)</f>
        <v>4152.37</v>
      </c>
      <c r="BV292" s="3">
        <f ca="1">IFERROR(INDEX(INDIRECT("day_wise_sales_data!$B$2:$BZ$599"),MATCH(resource!$CC292,day_wise_sales_data!$A$2:$A$500,0),MATCH(resource!BV$2,INDIRECT("day_wise_sales_data!$B$1:$BZ$1"),0)),0)</f>
        <v>0</v>
      </c>
      <c r="BW292" s="3">
        <f ca="1">IFERROR(INDEX(INDIRECT("day_wise_sales_data!$B$2:$BZ$599"),MATCH(resource!$CC292,day_wise_sales_data!$A$2:$A$500,0),MATCH(resource!BW$2,INDIRECT("day_wise_sales_data!$B$1:$BZ$1"),0)),0)</f>
        <v>0</v>
      </c>
      <c r="BX292" s="3">
        <f ca="1">IFERROR(INDEX(INDIRECT("day_wise_sales_data!$B$2:$BZ$599"),MATCH(resource!$CC292,day_wise_sales_data!$A$2:$A$500,0),MATCH(resource!BX$2,INDIRECT("day_wise_sales_data!$B$1:$BZ$1"),0)),0)</f>
        <v>0</v>
      </c>
      <c r="BY292" s="3">
        <f ca="1">IFERROR(INDEX(INDIRECT("day_wise_sales_data!$B$2:$BZ$599"),MATCH(resource!$CC292,day_wise_sales_data!$A$2:$A$500,0),MATCH(resource!BY$2,INDIRECT("day_wise_sales_data!$B$1:$BZ$1"),0)),0)</f>
        <v>0</v>
      </c>
      <c r="BZ292" s="3">
        <f ca="1">IFERROR(INDEX(INDIRECT("day_wise_sales_data!$B$2:$BZ$599"),MATCH(resource!$CC292,day_wise_sales_data!$A$2:$A$500,0),MATCH(resource!BZ$2,INDIRECT("day_wise_sales_data!$B$1:$BZ$1"),0)),0)</f>
        <v>0</v>
      </c>
      <c r="CA292" s="3" t="str">
        <f ca="1">IFERROR(INDEX(INDIRECT("day_wise_sales_data!$B$2:$BZ$599"),MATCH(resource!$CC292,day_wise_sales_data!$A$2:$A$500,0),MATCH(resource!CA$2,INDIRECT("day_wise_sales_data!$B$1:$BZ$1"),0)),0)</f>
        <v>dd</v>
      </c>
      <c r="CC292" s="4" t="str">
        <f>sales_data!H291</f>
        <v>DNJ06084</v>
      </c>
      <c r="CD292" s="1">
        <v>290</v>
      </c>
      <c r="CE292" s="1" t="str">
        <f>IF(AQ292=report!$AQ$3,resource!CD292,"")</f>
        <v/>
      </c>
      <c r="CF292" s="5" t="str">
        <f>IFERROR(SMALL($CE$3:$CE$1001,ROWS($CE$3:CE292)),"")</f>
        <v/>
      </c>
      <c r="CH292">
        <f>IFERROR(VLOOKUP($CC292,data_pull!$E$22:$G$700,2,0),0)</f>
        <v>15012.21</v>
      </c>
      <c r="CI292" s="1">
        <f t="shared" si="97"/>
        <v>154</v>
      </c>
      <c r="CJ292" s="1">
        <f t="shared" si="96"/>
        <v>1</v>
      </c>
      <c r="CK292" s="1" t="s">
        <v>1638</v>
      </c>
      <c r="CL292" s="1">
        <f t="shared" si="98"/>
        <v>110</v>
      </c>
      <c r="CM292" s="1" t="str">
        <f>IFERROR(VLOOKUP($CK292,stock_data!$B$3:$W$612,2,0),0)</f>
        <v>OMNICLOX DRY SYRUP</v>
      </c>
      <c r="CN292" s="1" t="str">
        <f>IFERROR(VLOOKUP($CK292,stock_data!$B$3:$W$612,4,0),0)</f>
        <v>100ml</v>
      </c>
      <c r="CO292" s="1">
        <f>IFERROR(VLOOKUP($CK292,stock_data!$B$3:$W$612,5,0),0)</f>
        <v>35</v>
      </c>
      <c r="CP292" s="3">
        <f t="shared" si="99"/>
        <v>1</v>
      </c>
      <c r="CQ292" s="3">
        <f t="shared" si="100"/>
        <v>35</v>
      </c>
      <c r="CR292" s="1">
        <f>IFERROR(VLOOKUP($CK292,stock_data!$B$3:$W$612,6,0),0)</f>
        <v>0</v>
      </c>
      <c r="CS292" s="1">
        <f>IFERROR(VLOOKUP($CK292,stock_data!$B$3:$W$612,7,0),0)</f>
        <v>0</v>
      </c>
      <c r="CT292" s="1">
        <f>IFERROR(VLOOKUP($CK292,stock_data!$B$3:$W$612,8,0),0)</f>
        <v>0</v>
      </c>
      <c r="CU292" s="1">
        <f>IFERROR(VLOOKUP($CK292,stock_data!$B$3:$W$612,9,0),0)</f>
        <v>0</v>
      </c>
      <c r="CV292" s="1">
        <f>IFERROR(VLOOKUP($CK292,stock_data!$B$3:$W$612,10,0),0)</f>
        <v>0</v>
      </c>
      <c r="CW292" s="1">
        <f>IFERROR(VLOOKUP($CK292,stock_data!$B$3:$W$612,11,0),0)</f>
        <v>0</v>
      </c>
      <c r="CX292" s="1">
        <f>IFERROR(VLOOKUP($CK292,stock_data!$B$3:$W$612,12,0),0)</f>
        <v>0</v>
      </c>
      <c r="CY292" s="1">
        <f>IFERROR(VLOOKUP($CK292,stock_data!$B$3:$W$612,13,0),0)</f>
        <v>0</v>
      </c>
      <c r="CZ292" s="1">
        <f>IFERROR(VLOOKUP($CK292,stock_data!$B$3:$W$612,14,0),0)</f>
        <v>0</v>
      </c>
      <c r="DA292" s="1">
        <f>IFERROR(VLOOKUP($CK292,stock_data!$B$3:$W$612,15,0),0)</f>
        <v>0</v>
      </c>
      <c r="DB292" s="1">
        <f>IFERROR(VLOOKUP($CK292,stock_data!$B$3:$W$612,16,0),0)</f>
        <v>0</v>
      </c>
      <c r="DC292" s="1">
        <f>IFERROR(VLOOKUP($CK292,stock_data!$B$3:$W$612,17,0),0)</f>
        <v>0</v>
      </c>
      <c r="DD292" s="1">
        <f>IFERROR(VLOOKUP($CK292,stock_data!$B$3:$W$612,18,0),0)</f>
        <v>0</v>
      </c>
      <c r="DE292" s="1">
        <f>IFERROR(VLOOKUP($CK292,stock_data!$B$3:$W$612,19,0),0)</f>
        <v>0</v>
      </c>
      <c r="DF292" s="1">
        <f>IFERROR(VLOOKUP($CK292,stock_data!$B$3:$W$612,20,0),0)</f>
        <v>0</v>
      </c>
      <c r="DG292" s="1">
        <f>IFERROR(VLOOKUP($CK292,stock_data!$B$3:$W$612,21,0),0)</f>
        <v>0</v>
      </c>
      <c r="DH292" s="1">
        <f>IFERROR(VLOOKUP($CK292,stock_data!$B$3:$W$612,22,0),0)</f>
        <v>0</v>
      </c>
      <c r="DI292" s="1">
        <f t="shared" si="101"/>
        <v>0</v>
      </c>
      <c r="DJ292" s="1">
        <f t="shared" si="102"/>
        <v>0</v>
      </c>
      <c r="DK292" s="3" t="str">
        <f>IFERROR(INDEX(COD_SALES!$B$5:$Z$500,MATCH(resource!$CC292,COD_SALES!$A$5:$A$500,0),MATCH(resource!DK$2,COD_SALES!$B$4:$Z$4,0)),"")</f>
        <v/>
      </c>
      <c r="DL292" s="3" t="str">
        <f>IFERROR(INDEX(COD_SALES!$B$5:$Z$500,MATCH(resource!$CC292,COD_SALES!$A$5:$A$500,0),MATCH(resource!DL$2,COD_SALES!$B$4:$Z$4,0)),"")</f>
        <v/>
      </c>
      <c r="DM292" s="3" t="str">
        <f>IFERROR(INDEX(COD_SALES!$B$5:$Z$500,MATCH(resource!$CC292,COD_SALES!$A$5:$A$500,0),MATCH(resource!DM$2,COD_SALES!$B$4:$Z$4,0)),"")</f>
        <v/>
      </c>
      <c r="DN292" s="3" t="str">
        <f>IFERROR(INDEX(COD_SALES!$B$5:$Z$500,MATCH(resource!$CC292,COD_SALES!$A$5:$A$500,0),MATCH(resource!DN$2,COD_SALES!$B$4:$Z$4,0)),"")</f>
        <v/>
      </c>
      <c r="DO292" s="3" t="str">
        <f>IFERROR(INDEX(COD_SALES!$B$5:$Z$500,MATCH(resource!$CC292,COD_SALES!$A$5:$A$500,0),MATCH(resource!DO$2,COD_SALES!$B$4:$Z$4,0)),"")</f>
        <v/>
      </c>
      <c r="DP292" s="3" t="str">
        <f>IFERROR(INDEX(COD_SALES!$B$5:$Z$500,MATCH(resource!$CC292,COD_SALES!$A$5:$A$500,0),MATCH(resource!DP$2,COD_SALES!$B$4:$Z$4,0)),"")</f>
        <v/>
      </c>
      <c r="DQ292" s="3" t="str">
        <f>IFERROR(INDEX(COD_SALES!$B$5:$Z$500,MATCH(resource!$CC292,COD_SALES!$A$5:$A$500,0),MATCH(resource!DQ$2,COD_SALES!$B$4:$Z$4,0)),"")</f>
        <v/>
      </c>
      <c r="DR292" s="3" t="str">
        <f>IFERROR(INDEX(COD_SALES!$B$5:$Z$500,MATCH(resource!$CC292,COD_SALES!$A$5:$A$500,0),MATCH(resource!DR$2,COD_SALES!$B$4:$Z$4,0)),"")</f>
        <v/>
      </c>
      <c r="DS292" s="3" t="str">
        <f>IFERROR(INDEX(COD_SALES!$B$5:$Z$500,MATCH(resource!$CC292,COD_SALES!$A$5:$A$500,0),MATCH(resource!DS$2,COD_SALES!$B$4:$Z$4,0)),"")</f>
        <v/>
      </c>
      <c r="DT292" s="3" t="str">
        <f>IFERROR(INDEX(COD_SALES!$B$5:$Z$500,MATCH(resource!$CC292,COD_SALES!$A$5:$A$500,0),MATCH(resource!DT$2,COD_SALES!$B$4:$Z$4,0)),"")</f>
        <v/>
      </c>
      <c r="DU292" s="3" t="str">
        <f>IFERROR(INDEX(COD_SALES!$B$5:$Z$500,MATCH(resource!$CC292,COD_SALES!$A$5:$A$500,0),MATCH(resource!DU$2,COD_SALES!$B$4:$Z$4,0)),"")</f>
        <v/>
      </c>
      <c r="DV292" s="3" t="str">
        <f>IFERROR(INDEX(COD_SALES!$B$5:$Z$500,MATCH(resource!$CC292,COD_SALES!$A$5:$A$500,0),MATCH(resource!DV$2,COD_SALES!$B$4:$Z$4,0)),"")</f>
        <v/>
      </c>
      <c r="DW292" s="3" t="str">
        <f>IFERROR(INDEX(COD_SALES!$B$5:$Z$500,MATCH(resource!$CC292,COD_SALES!$A$5:$A$500,0),MATCH(resource!DW$2,COD_SALES!$B$4:$Z$4,0)),"")</f>
        <v/>
      </c>
      <c r="DX292" s="3" t="str">
        <f>IFERROR(INDEX(COD_SALES!$B$5:$Z$500,MATCH(resource!$CC292,COD_SALES!$A$5:$A$500,0),MATCH(resource!DX$2,COD_SALES!$B$4:$Z$4,0)),"")</f>
        <v/>
      </c>
      <c r="DY292" s="3" t="str">
        <f>IFERROR(INDEX(COD_SALES!$B$5:$Z$500,MATCH(resource!$CC292,COD_SALES!$A$5:$A$500,0),MATCH(resource!DY$2,COD_SALES!$B$4:$Z$4,0)),"")</f>
        <v/>
      </c>
      <c r="DZ292" s="3" t="str">
        <f>IFERROR(INDEX(COD_SALES!$B$5:$Z$500,MATCH(resource!$CC292,COD_SALES!$A$5:$A$500,0),MATCH(resource!DZ$2,COD_SALES!$B$4:$Z$4,0)),"")</f>
        <v/>
      </c>
      <c r="EA292" s="3" t="str">
        <f>IFERROR(INDEX(COD_SALES!$B$5:$Z$500,MATCH(resource!$CC292,COD_SALES!$A$5:$A$500,0),MATCH(resource!EA$2,COD_SALES!$B$4:$Z$4,0)),"")</f>
        <v/>
      </c>
      <c r="EB292" s="3">
        <f t="shared" si="103"/>
        <v>0</v>
      </c>
      <c r="ED292" s="3">
        <f>IFERROR(VLOOKUP($CK292,depot_prod_sales!$B$5:$S$200,3,0),0)</f>
        <v>0</v>
      </c>
      <c r="EE292" s="3">
        <f>IFERROR(VLOOKUP($CK292,depot_prod_sales!$B$5:$S$200,4,0),0)</f>
        <v>0</v>
      </c>
      <c r="EF292" s="3">
        <f>IFERROR(VLOOKUP($CK292,depot_prod_sales!$B$5:$S$200,5,0),0)</f>
        <v>0</v>
      </c>
      <c r="EG292" s="3">
        <f>IFERROR(VLOOKUP($CK292,depot_prod_sales!$B$5:$S$200,6,0),0)</f>
        <v>0</v>
      </c>
      <c r="EH292" s="3">
        <f>IFERROR(VLOOKUP($CK292,depot_prod_sales!$B$5:$S$200,7,0),0)</f>
        <v>0</v>
      </c>
      <c r="EI292" s="3">
        <f>IFERROR(VLOOKUP($CK292,depot_prod_sales!$B$5:$S$200,8,0),0)</f>
        <v>0</v>
      </c>
      <c r="EJ292" s="3">
        <f>IFERROR(VLOOKUP($CK292,depot_prod_sales!$B$5:$S$200,9,0),0)</f>
        <v>0</v>
      </c>
      <c r="EK292" s="3">
        <f>IFERROR(VLOOKUP($CK292,depot_prod_sales!$B$5:$S$200,10,0),0)</f>
        <v>0</v>
      </c>
      <c r="EL292" s="3">
        <f>IFERROR(VLOOKUP($CK292,depot_prod_sales!$B$5:$S$200,11,0),0)</f>
        <v>0</v>
      </c>
      <c r="EM292" s="3">
        <f>IFERROR(VLOOKUP($CK292,depot_prod_sales!$B$5:$S$200,12,0),0)</f>
        <v>0</v>
      </c>
      <c r="EN292" s="3">
        <f>IFERROR(VLOOKUP($CK292,depot_prod_sales!$B$5:$S$200,13,0),0)</f>
        <v>0</v>
      </c>
      <c r="EO292" s="3">
        <f>IFERROR(VLOOKUP($CK292,depot_prod_sales!$B$5:$S$200,14,0),0)</f>
        <v>0</v>
      </c>
      <c r="EP292" s="3">
        <f>IFERROR(VLOOKUP($CK292,depot_prod_sales!$B$5:$S$200,15,0),0)</f>
        <v>0</v>
      </c>
      <c r="EQ292" s="3">
        <f>IFERROR(VLOOKUP($CK292,depot_prod_sales!$B$5:$S$200,16,0),0)</f>
        <v>0</v>
      </c>
      <c r="ER292" s="3">
        <f>IFERROR(VLOOKUP($CK292,depot_prod_sales!$B$5:$S$200,17,0),0)</f>
        <v>0</v>
      </c>
      <c r="ES292" s="3">
        <f>IFERROR(VLOOKUP($CK292,depot_prod_sales!$B$5:$S$200,18,0),0)</f>
        <v>0</v>
      </c>
      <c r="ET292" s="116">
        <f t="shared" si="104"/>
        <v>0</v>
      </c>
      <c r="EU292" s="116">
        <f t="shared" si="105"/>
        <v>0</v>
      </c>
      <c r="EW292" s="3">
        <f>IFERROR(VLOOKUP(CC292,data_pull!$AO$25:$AR$546,2,0),0)</f>
        <v>0</v>
      </c>
      <c r="EX292" s="1">
        <f>IFERROR(VLOOKUP(CC292,data_pull!$AO$25:$AR$546,4,0),0)</f>
        <v>190000</v>
      </c>
    </row>
    <row r="293" spans="13:154" x14ac:dyDescent="0.25"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4" t="str">
        <f>sales_data!B292</f>
        <v>Jahangir Alam</v>
      </c>
      <c r="AR293" s="4" t="str">
        <f>sales_data!C292</f>
        <v>Shah Md. Mohib Billah</v>
      </c>
      <c r="AS293" s="5" t="str">
        <f t="shared" si="95"/>
        <v>Shah Md. Mohib Billah</v>
      </c>
      <c r="AT293" s="4" t="str">
        <f>sales_data!I292</f>
        <v>Golam Nur</v>
      </c>
      <c r="AU293" s="4" t="str">
        <f>sales_data!W292</f>
        <v>Parbotipur</v>
      </c>
      <c r="AV293" s="1">
        <f>sales_data!N292</f>
        <v>101551.01</v>
      </c>
      <c r="AW293" s="1">
        <f>sales_data!P292</f>
        <v>24</v>
      </c>
      <c r="AX293" s="3">
        <f ca="1">IFERROR(INDEX(INDIRECT("day_wise_sales_data!$B$2:$BZ$599"),MATCH(resource!$CC293,day_wise_sales_data!$A$2:$A$500,0),MATCH(resource!AX$2,INDIRECT("day_wise_sales_data!$B$1:$BZ$1"),0)),0)</f>
        <v>0</v>
      </c>
      <c r="AY293" s="3">
        <f ca="1">IFERROR(INDEX(INDIRECT("day_wise_sales_data!$B$2:$BZ$599"),MATCH(resource!$CC293,day_wise_sales_data!$A$2:$A$500,0),MATCH(resource!AY$2,INDIRECT("day_wise_sales_data!$B$1:$BZ$1"),0)),0)</f>
        <v>0</v>
      </c>
      <c r="AZ293" s="3">
        <f ca="1">IFERROR(INDEX(INDIRECT("day_wise_sales_data!$B$2:$BZ$599"),MATCH(resource!$CC293,day_wise_sales_data!$A$2:$A$500,0),MATCH(resource!AZ$2,INDIRECT("day_wise_sales_data!$B$1:$BZ$1"),0)),0)</f>
        <v>0</v>
      </c>
      <c r="BA293" s="3">
        <f ca="1">IFERROR(INDEX(INDIRECT("day_wise_sales_data!$B$2:$BZ$599"),MATCH(resource!$CC293,day_wise_sales_data!$A$2:$A$500,0),MATCH(resource!BA$2,INDIRECT("day_wise_sales_data!$B$1:$BZ$1"),0)),0)</f>
        <v>0</v>
      </c>
      <c r="BB293" s="3">
        <f ca="1">IFERROR(INDEX(INDIRECT("day_wise_sales_data!$B$2:$BZ$599"),MATCH(resource!$CC293,day_wise_sales_data!$A$2:$A$500,0),MATCH(resource!BB$2,INDIRECT("day_wise_sales_data!$B$1:$BZ$1"),0)),0)</f>
        <v>26711.86</v>
      </c>
      <c r="BC293" s="3">
        <f ca="1">IFERROR(INDEX(INDIRECT("day_wise_sales_data!$B$2:$BZ$599"),MATCH(resource!$CC293,day_wise_sales_data!$A$2:$A$500,0),MATCH(resource!BC$2,INDIRECT("day_wise_sales_data!$B$1:$BZ$1"),0)),0)</f>
        <v>0</v>
      </c>
      <c r="BD293" s="3">
        <f ca="1">IFERROR(INDEX(INDIRECT("day_wise_sales_data!$B$2:$BZ$599"),MATCH(resource!$CC293,day_wise_sales_data!$A$2:$A$500,0),MATCH(resource!BD$2,INDIRECT("day_wise_sales_data!$B$1:$BZ$1"),0)),0)</f>
        <v>873.89</v>
      </c>
      <c r="BE293" s="3">
        <f ca="1">IFERROR(INDEX(INDIRECT("day_wise_sales_data!$B$2:$BZ$599"),MATCH(resource!$CC293,day_wise_sales_data!$A$2:$A$500,0),MATCH(resource!BE$2,INDIRECT("day_wise_sales_data!$B$1:$BZ$1"),0)),0)</f>
        <v>2295.14</v>
      </c>
      <c r="BF293" s="3">
        <f ca="1">IFERROR(INDEX(INDIRECT("day_wise_sales_data!$B$2:$BZ$599"),MATCH(resource!$CC293,day_wise_sales_data!$A$2:$A$500,0),MATCH(resource!BF$2,INDIRECT("day_wise_sales_data!$B$1:$BZ$1"),0)),0)</f>
        <v>3177.61</v>
      </c>
      <c r="BG293" s="3">
        <f ca="1">IFERROR(INDEX(INDIRECT("day_wise_sales_data!$B$2:$BZ$599"),MATCH(resource!$CC293,day_wise_sales_data!$A$2:$A$500,0),MATCH(resource!BG$2,INDIRECT("day_wise_sales_data!$B$1:$BZ$1"),0)),0)</f>
        <v>0</v>
      </c>
      <c r="BH293" s="3">
        <f ca="1">IFERROR(INDEX(INDIRECT("day_wise_sales_data!$B$2:$BZ$599"),MATCH(resource!$CC293,day_wise_sales_data!$A$2:$A$500,0),MATCH(resource!BH$2,INDIRECT("day_wise_sales_data!$B$1:$BZ$1"),0)),0)</f>
        <v>1848.1</v>
      </c>
      <c r="BI293" s="3">
        <f ca="1">IFERROR(INDEX(INDIRECT("day_wise_sales_data!$B$2:$BZ$599"),MATCH(resource!$CC293,day_wise_sales_data!$A$2:$A$500,0),MATCH(resource!BI$2,INDIRECT("day_wise_sales_data!$B$1:$BZ$1"),0)),0)</f>
        <v>0</v>
      </c>
      <c r="BJ293" s="3">
        <f ca="1">IFERROR(INDEX(INDIRECT("day_wise_sales_data!$B$2:$BZ$599"),MATCH(resource!$CC293,day_wise_sales_data!$A$2:$A$500,0),MATCH(resource!BJ$2,INDIRECT("day_wise_sales_data!$B$1:$BZ$1"),0)),0)</f>
        <v>0</v>
      </c>
      <c r="BK293" s="3">
        <f ca="1">IFERROR(INDEX(INDIRECT("day_wise_sales_data!$B$2:$BZ$599"),MATCH(resource!$CC293,day_wise_sales_data!$A$2:$A$500,0),MATCH(resource!BK$2,INDIRECT("day_wise_sales_data!$B$1:$BZ$1"),0)),0)</f>
        <v>1854.3</v>
      </c>
      <c r="BL293" s="3">
        <f ca="1">IFERROR(INDEX(INDIRECT("day_wise_sales_data!$B$2:$BZ$599"),MATCH(resource!$CC293,day_wise_sales_data!$A$2:$A$500,0),MATCH(resource!BL$2,INDIRECT("day_wise_sales_data!$B$1:$BZ$1"),0)),0)</f>
        <v>4496.6099999999997</v>
      </c>
      <c r="BM293" s="3">
        <f ca="1">IFERROR(INDEX(INDIRECT("day_wise_sales_data!$B$2:$BZ$599"),MATCH(resource!$CC293,day_wise_sales_data!$A$2:$A$500,0),MATCH(resource!BM$2,INDIRECT("day_wise_sales_data!$B$1:$BZ$1"),0)),0)</f>
        <v>2856.33</v>
      </c>
      <c r="BN293" s="3">
        <f ca="1">IFERROR(INDEX(INDIRECT("day_wise_sales_data!$B$2:$BZ$599"),MATCH(resource!$CC293,day_wise_sales_data!$A$2:$A$500,0),MATCH(resource!BN$2,INDIRECT("day_wise_sales_data!$B$1:$BZ$1"),0)),0)</f>
        <v>0</v>
      </c>
      <c r="BO293" s="3">
        <f ca="1">IFERROR(INDEX(INDIRECT("day_wise_sales_data!$B$2:$BZ$599"),MATCH(resource!$CC293,day_wise_sales_data!$A$2:$A$500,0),MATCH(resource!BO$2,INDIRECT("day_wise_sales_data!$B$1:$BZ$1"),0)),0)</f>
        <v>2043.06</v>
      </c>
      <c r="BP293" s="3">
        <f ca="1">IFERROR(INDEX(INDIRECT("day_wise_sales_data!$B$2:$BZ$599"),MATCH(resource!$CC293,day_wise_sales_data!$A$2:$A$500,0),MATCH(resource!BP$2,INDIRECT("day_wise_sales_data!$B$1:$BZ$1"),0)),0)</f>
        <v>0</v>
      </c>
      <c r="BQ293" s="3">
        <f ca="1">IFERROR(INDEX(INDIRECT("day_wise_sales_data!$B$2:$BZ$599"),MATCH(resource!$CC293,day_wise_sales_data!$A$2:$A$500,0),MATCH(resource!BQ$2,INDIRECT("day_wise_sales_data!$B$1:$BZ$1"),0)),0)</f>
        <v>0</v>
      </c>
      <c r="BR293" s="3">
        <f ca="1">IFERROR(INDEX(INDIRECT("day_wise_sales_data!$B$2:$BZ$599"),MATCH(resource!$CC293,day_wise_sales_data!$A$2:$A$500,0),MATCH(resource!BR$2,INDIRECT("day_wise_sales_data!$B$1:$BZ$1"),0)),0)</f>
        <v>10835.05</v>
      </c>
      <c r="BS293" s="3">
        <f ca="1">IFERROR(INDEX(INDIRECT("day_wise_sales_data!$B$2:$BZ$599"),MATCH(resource!$CC293,day_wise_sales_data!$A$2:$A$500,0),MATCH(resource!BS$2,INDIRECT("day_wise_sales_data!$B$1:$BZ$1"),0)),0)</f>
        <v>2542.1799999999998</v>
      </c>
      <c r="BT293" s="3">
        <f ca="1">IFERROR(INDEX(INDIRECT("day_wise_sales_data!$B$2:$BZ$599"),MATCH(resource!$CC293,day_wise_sales_data!$A$2:$A$500,0),MATCH(resource!BT$2,INDIRECT("day_wise_sales_data!$B$1:$BZ$1"),0)),0)</f>
        <v>13540.89</v>
      </c>
      <c r="BU293" s="3">
        <f ca="1">IFERROR(INDEX(INDIRECT("day_wise_sales_data!$B$2:$BZ$599"),MATCH(resource!$CC293,day_wise_sales_data!$A$2:$A$500,0),MATCH(resource!BU$2,INDIRECT("day_wise_sales_data!$B$1:$BZ$1"),0)),0)</f>
        <v>13874.58</v>
      </c>
      <c r="BV293" s="3">
        <f ca="1">IFERROR(INDEX(INDIRECT("day_wise_sales_data!$B$2:$BZ$599"),MATCH(resource!$CC293,day_wise_sales_data!$A$2:$A$500,0),MATCH(resource!BV$2,INDIRECT("day_wise_sales_data!$B$1:$BZ$1"),0)),0)</f>
        <v>0</v>
      </c>
      <c r="BW293" s="3">
        <f ca="1">IFERROR(INDEX(INDIRECT("day_wise_sales_data!$B$2:$BZ$599"),MATCH(resource!$CC293,day_wise_sales_data!$A$2:$A$500,0),MATCH(resource!BW$2,INDIRECT("day_wise_sales_data!$B$1:$BZ$1"),0)),0)</f>
        <v>14601.41</v>
      </c>
      <c r="BX293" s="3">
        <f ca="1">IFERROR(INDEX(INDIRECT("day_wise_sales_data!$B$2:$BZ$599"),MATCH(resource!$CC293,day_wise_sales_data!$A$2:$A$500,0),MATCH(resource!BX$2,INDIRECT("day_wise_sales_data!$B$1:$BZ$1"),0)),0)</f>
        <v>0</v>
      </c>
      <c r="BY293" s="3">
        <f ca="1">IFERROR(INDEX(INDIRECT("day_wise_sales_data!$B$2:$BZ$599"),MATCH(resource!$CC293,day_wise_sales_data!$A$2:$A$500,0),MATCH(resource!BY$2,INDIRECT("day_wise_sales_data!$B$1:$BZ$1"),0)),0)</f>
        <v>0</v>
      </c>
      <c r="BZ293" s="3">
        <f ca="1">IFERROR(INDEX(INDIRECT("day_wise_sales_data!$B$2:$BZ$599"),MATCH(resource!$CC293,day_wise_sales_data!$A$2:$A$500,0),MATCH(resource!BZ$2,INDIRECT("day_wise_sales_data!$B$1:$BZ$1"),0)),0)</f>
        <v>0</v>
      </c>
      <c r="CA293" s="3" t="str">
        <f ca="1">IFERROR(INDEX(INDIRECT("day_wise_sales_data!$B$2:$BZ$599"),MATCH(resource!$CC293,day_wise_sales_data!$A$2:$A$500,0),MATCH(resource!CA$2,INDIRECT("day_wise_sales_data!$B$1:$BZ$1"),0)),0)</f>
        <v>dd</v>
      </c>
      <c r="CC293" s="4" t="str">
        <f>sales_data!H292</f>
        <v>DNJ03212</v>
      </c>
      <c r="CD293" s="1">
        <v>291</v>
      </c>
      <c r="CE293" s="1" t="str">
        <f>IF(AQ293=report!$AQ$3,resource!CD293,"")</f>
        <v/>
      </c>
      <c r="CF293" s="5" t="str">
        <f>IFERROR(SMALL($CE$3:$CE$1001,ROWS($CE$3:CE293)),"")</f>
        <v/>
      </c>
      <c r="CH293">
        <f>IFERROR(VLOOKUP($CC293,data_pull!$E$22:$G$700,2,0),0)</f>
        <v>101551.01</v>
      </c>
      <c r="CI293" s="1">
        <f t="shared" si="97"/>
        <v>79</v>
      </c>
      <c r="CJ293" s="1">
        <f t="shared" si="96"/>
        <v>0</v>
      </c>
      <c r="CK293" s="1" t="s">
        <v>1640</v>
      </c>
      <c r="CL293" s="1">
        <f t="shared" si="98"/>
        <v>111</v>
      </c>
      <c r="CM293" s="1" t="str">
        <f>IFERROR(VLOOKUP($CK293,stock_data!$B$3:$W$612,2,0),0)</f>
        <v>ONERON-8 TABLET</v>
      </c>
      <c r="CN293" s="1" t="str">
        <f>IFERROR(VLOOKUP($CK293,stock_data!$B$3:$W$612,4,0),0)</f>
        <v>3X10'S</v>
      </c>
      <c r="CO293" s="1">
        <f>IFERROR(VLOOKUP($CK293,stock_data!$B$3:$W$612,5,0),0)</f>
        <v>264</v>
      </c>
      <c r="CP293" s="3">
        <f t="shared" si="99"/>
        <v>0</v>
      </c>
      <c r="CQ293" s="3">
        <f t="shared" si="100"/>
        <v>0</v>
      </c>
      <c r="CR293" s="1">
        <f>IFERROR(VLOOKUP($CK293,stock_data!$B$3:$W$612,6,0),0)</f>
        <v>19</v>
      </c>
      <c r="CS293" s="1">
        <f>IFERROR(VLOOKUP($CK293,stock_data!$B$3:$W$612,7,0),0)</f>
        <v>0</v>
      </c>
      <c r="CT293" s="1">
        <f>IFERROR(VLOOKUP($CK293,stock_data!$B$3:$W$612,8,0),0)</f>
        <v>1</v>
      </c>
      <c r="CU293" s="1">
        <f>IFERROR(VLOOKUP($CK293,stock_data!$B$3:$W$612,9,0),0)</f>
        <v>0</v>
      </c>
      <c r="CV293" s="1">
        <f>IFERROR(VLOOKUP($CK293,stock_data!$B$3:$W$612,10,0),0)</f>
        <v>5</v>
      </c>
      <c r="CW293" s="1">
        <f>IFERROR(VLOOKUP($CK293,stock_data!$B$3:$W$612,11,0),0)</f>
        <v>0</v>
      </c>
      <c r="CX293" s="1">
        <f>IFERROR(VLOOKUP($CK293,stock_data!$B$3:$W$612,12,0),0)</f>
        <v>1</v>
      </c>
      <c r="CY293" s="1">
        <f>IFERROR(VLOOKUP($CK293,stock_data!$B$3:$W$612,13,0),0)</f>
        <v>1</v>
      </c>
      <c r="CZ293" s="1">
        <f>IFERROR(VLOOKUP($CK293,stock_data!$B$3:$W$612,14,0),0)</f>
        <v>12</v>
      </c>
      <c r="DA293" s="1">
        <f>IFERROR(VLOOKUP($CK293,stock_data!$B$3:$W$612,15,0),0)</f>
        <v>4</v>
      </c>
      <c r="DB293" s="1">
        <f>IFERROR(VLOOKUP($CK293,stock_data!$B$3:$W$612,16,0),0)</f>
        <v>1</v>
      </c>
      <c r="DC293" s="1">
        <f>IFERROR(VLOOKUP($CK293,stock_data!$B$3:$W$612,17,0),0)</f>
        <v>0</v>
      </c>
      <c r="DD293" s="1">
        <f>IFERROR(VLOOKUP($CK293,stock_data!$B$3:$W$612,18,0),0)</f>
        <v>1</v>
      </c>
      <c r="DE293" s="1">
        <f>IFERROR(VLOOKUP($CK293,stock_data!$B$3:$W$612,19,0),0)</f>
        <v>1</v>
      </c>
      <c r="DF293" s="1">
        <f>IFERROR(VLOOKUP($CK293,stock_data!$B$3:$W$612,20,0),0)</f>
        <v>1</v>
      </c>
      <c r="DG293" s="1">
        <f>IFERROR(VLOOKUP($CK293,stock_data!$B$3:$W$612,21,0),0)</f>
        <v>1</v>
      </c>
      <c r="DH293" s="1">
        <f>IFERROR(VLOOKUP($CK293,stock_data!$B$3:$W$612,22,0),0)</f>
        <v>1</v>
      </c>
      <c r="DI293" s="1">
        <f t="shared" si="101"/>
        <v>49</v>
      </c>
      <c r="DJ293" s="1">
        <f t="shared" si="102"/>
        <v>12936</v>
      </c>
      <c r="DK293" s="3">
        <f>IFERROR(INDEX(COD_SALES!$B$5:$Z$500,MATCH(resource!$CC293,COD_SALES!$A$5:$A$500,0),MATCH(resource!DK$2,COD_SALES!$B$4:$Z$4,0)),"")</f>
        <v>20</v>
      </c>
      <c r="DL293" s="3">
        <f>IFERROR(INDEX(COD_SALES!$B$5:$Z$500,MATCH(resource!$CC293,COD_SALES!$A$5:$A$500,0),MATCH(resource!DL$2,COD_SALES!$B$4:$Z$4,0)),"")</f>
        <v>23</v>
      </c>
      <c r="DM293" s="3">
        <f>IFERROR(INDEX(COD_SALES!$B$5:$Z$500,MATCH(resource!$CC293,COD_SALES!$A$5:$A$500,0),MATCH(resource!DM$2,COD_SALES!$B$4:$Z$4,0)),"")</f>
        <v>23</v>
      </c>
      <c r="DN293" s="3" t="str">
        <f>IFERROR(INDEX(COD_SALES!$B$5:$Z$500,MATCH(resource!$CC293,COD_SALES!$A$5:$A$500,0),MATCH(resource!DN$2,COD_SALES!$B$4:$Z$4,0)),"")</f>
        <v/>
      </c>
      <c r="DO293" s="3">
        <f>IFERROR(INDEX(COD_SALES!$B$5:$Z$500,MATCH(resource!$CC293,COD_SALES!$A$5:$A$500,0),MATCH(resource!DO$2,COD_SALES!$B$4:$Z$4,0)),"")</f>
        <v>0</v>
      </c>
      <c r="DP293" s="3">
        <f>IFERROR(INDEX(COD_SALES!$B$5:$Z$500,MATCH(resource!$CC293,COD_SALES!$A$5:$A$500,0),MATCH(resource!DP$2,COD_SALES!$B$4:$Z$4,0)),"")</f>
        <v>0</v>
      </c>
      <c r="DQ293" s="3" t="str">
        <f>IFERROR(INDEX(COD_SALES!$B$5:$Z$500,MATCH(resource!$CC293,COD_SALES!$A$5:$A$500,0),MATCH(resource!DQ$2,COD_SALES!$B$4:$Z$4,0)),"")</f>
        <v/>
      </c>
      <c r="DR293" s="3">
        <f>IFERROR(INDEX(COD_SALES!$B$5:$Z$500,MATCH(resource!$CC293,COD_SALES!$A$5:$A$500,0),MATCH(resource!DR$2,COD_SALES!$B$4:$Z$4,0)),"")</f>
        <v>0</v>
      </c>
      <c r="DS293" s="3">
        <f>IFERROR(INDEX(COD_SALES!$B$5:$Z$500,MATCH(resource!$CC293,COD_SALES!$A$5:$A$500,0),MATCH(resource!DS$2,COD_SALES!$B$4:$Z$4,0)),"")</f>
        <v>18</v>
      </c>
      <c r="DT293" s="3">
        <f>IFERROR(INDEX(COD_SALES!$B$5:$Z$500,MATCH(resource!$CC293,COD_SALES!$A$5:$A$500,0),MATCH(resource!DT$2,COD_SALES!$B$4:$Z$4,0)),"")</f>
        <v>0</v>
      </c>
      <c r="DU293" s="3">
        <f>IFERROR(INDEX(COD_SALES!$B$5:$Z$500,MATCH(resource!$CC293,COD_SALES!$A$5:$A$500,0),MATCH(resource!DU$2,COD_SALES!$B$4:$Z$4,0)),"")</f>
        <v>37</v>
      </c>
      <c r="DV293" s="3">
        <f>IFERROR(INDEX(COD_SALES!$B$5:$Z$500,MATCH(resource!$CC293,COD_SALES!$A$5:$A$500,0),MATCH(resource!DV$2,COD_SALES!$B$4:$Z$4,0)),"")</f>
        <v>0</v>
      </c>
      <c r="DW293" s="3">
        <f>IFERROR(INDEX(COD_SALES!$B$5:$Z$500,MATCH(resource!$CC293,COD_SALES!$A$5:$A$500,0),MATCH(resource!DW$2,COD_SALES!$B$4:$Z$4,0)),"")</f>
        <v>21</v>
      </c>
      <c r="DX293" s="3">
        <f>IFERROR(INDEX(COD_SALES!$B$5:$Z$500,MATCH(resource!$CC293,COD_SALES!$A$5:$A$500,0),MATCH(resource!DX$2,COD_SALES!$B$4:$Z$4,0)),"")</f>
        <v>0</v>
      </c>
      <c r="DY293" s="3">
        <f>IFERROR(INDEX(COD_SALES!$B$5:$Z$500,MATCH(resource!$CC293,COD_SALES!$A$5:$A$500,0),MATCH(resource!DY$2,COD_SALES!$B$4:$Z$4,0)),"")</f>
        <v>1</v>
      </c>
      <c r="DZ293" s="3">
        <f>IFERROR(INDEX(COD_SALES!$B$5:$Z$500,MATCH(resource!$CC293,COD_SALES!$A$5:$A$500,0),MATCH(resource!DZ$2,COD_SALES!$B$4:$Z$4,0)),"")</f>
        <v>9</v>
      </c>
      <c r="EA293" s="3">
        <f>IFERROR(INDEX(COD_SALES!$B$5:$Z$500,MATCH(resource!$CC293,COD_SALES!$A$5:$A$500,0),MATCH(resource!EA$2,COD_SALES!$B$4:$Z$4,0)),"")</f>
        <v>0</v>
      </c>
      <c r="EB293" s="3">
        <f t="shared" si="103"/>
        <v>35828.189999999995</v>
      </c>
      <c r="ED293" s="3">
        <f>IFERROR(VLOOKUP($CK293,depot_prod_sales!$B$5:$S$200,3,0),0)</f>
        <v>10</v>
      </c>
      <c r="EE293" s="3">
        <f>IFERROR(VLOOKUP($CK293,depot_prod_sales!$B$5:$S$200,4,0),0)</f>
        <v>5</v>
      </c>
      <c r="EF293" s="3">
        <f>IFERROR(VLOOKUP($CK293,depot_prod_sales!$B$5:$S$200,5,0),0)</f>
        <v>50</v>
      </c>
      <c r="EG293" s="3">
        <f>IFERROR(VLOOKUP($CK293,depot_prod_sales!$B$5:$S$200,6,0),0)</f>
        <v>6</v>
      </c>
      <c r="EH293" s="3">
        <f>IFERROR(VLOOKUP($CK293,depot_prod_sales!$B$5:$S$200,7,0),0)</f>
        <v>0</v>
      </c>
      <c r="EI293" s="3">
        <f>IFERROR(VLOOKUP($CK293,depot_prod_sales!$B$5:$S$200,8,0),0)</f>
        <v>73</v>
      </c>
      <c r="EJ293" s="3">
        <f>IFERROR(VLOOKUP($CK293,depot_prod_sales!$B$5:$S$200,9,0),0)</f>
        <v>0</v>
      </c>
      <c r="EK293" s="3">
        <f>IFERROR(VLOOKUP($CK293,depot_prod_sales!$B$5:$S$200,10,0),0)</f>
        <v>11</v>
      </c>
      <c r="EL293" s="3">
        <f>IFERROR(VLOOKUP($CK293,depot_prod_sales!$B$5:$S$200,11,0),0)</f>
        <v>8</v>
      </c>
      <c r="EM293" s="3">
        <f>IFERROR(VLOOKUP($CK293,depot_prod_sales!$B$5:$S$200,12,0),0)</f>
        <v>2</v>
      </c>
      <c r="EN293" s="3">
        <f>IFERROR(VLOOKUP($CK293,depot_prod_sales!$B$5:$S$200,13,0),0)</f>
        <v>4</v>
      </c>
      <c r="EO293" s="3">
        <f>IFERROR(VLOOKUP($CK293,depot_prod_sales!$B$5:$S$200,14,0),0)</f>
        <v>3</v>
      </c>
      <c r="EP293" s="3">
        <f>IFERROR(VLOOKUP($CK293,depot_prod_sales!$B$5:$S$200,15,0),0)</f>
        <v>0</v>
      </c>
      <c r="EQ293" s="3">
        <f>IFERROR(VLOOKUP($CK293,depot_prod_sales!$B$5:$S$200,16,0),0)</f>
        <v>0</v>
      </c>
      <c r="ER293" s="3">
        <f>IFERROR(VLOOKUP($CK293,depot_prod_sales!$B$5:$S$200,17,0),0)</f>
        <v>26</v>
      </c>
      <c r="ES293" s="3">
        <f>IFERROR(VLOOKUP($CK293,depot_prod_sales!$B$5:$S$200,18,0),0)</f>
        <v>0</v>
      </c>
      <c r="ET293" s="116">
        <f t="shared" si="104"/>
        <v>198</v>
      </c>
      <c r="EU293" s="116">
        <f t="shared" si="105"/>
        <v>52272</v>
      </c>
      <c r="EW293" s="3">
        <f>IFERROR(VLOOKUP(CC293,data_pull!$AO$25:$AR$546,2,0),0)</f>
        <v>13</v>
      </c>
      <c r="EX293" s="1">
        <f>IFERROR(VLOOKUP(CC293,data_pull!$AO$25:$AR$546,4,0),0)</f>
        <v>190000</v>
      </c>
    </row>
    <row r="294" spans="13:154" x14ac:dyDescent="0.25"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4" t="str">
        <f>sales_data!B293</f>
        <v>Jahangir Alam</v>
      </c>
      <c r="AR294" s="4" t="str">
        <f>sales_data!C293</f>
        <v>Shah Md. Mohib Billah</v>
      </c>
      <c r="AS294" s="5" t="str">
        <f t="shared" si="95"/>
        <v/>
      </c>
      <c r="AT294" s="4" t="str">
        <f>sales_data!I293</f>
        <v>Julfikar</v>
      </c>
      <c r="AU294" s="4" t="str">
        <f>sales_data!W293</f>
        <v>Birampur-2</v>
      </c>
      <c r="AV294" s="1">
        <f>sales_data!N293</f>
        <v>100331.86</v>
      </c>
      <c r="AW294" s="1">
        <f>sales_data!P293</f>
        <v>38</v>
      </c>
      <c r="AX294" s="3">
        <f ca="1">IFERROR(INDEX(INDIRECT("day_wise_sales_data!$B$2:$BZ$599"),MATCH(resource!$CC294,day_wise_sales_data!$A$2:$A$500,0),MATCH(resource!AX$2,INDIRECT("day_wise_sales_data!$B$1:$BZ$1"),0)),0)</f>
        <v>0</v>
      </c>
      <c r="AY294" s="3">
        <f ca="1">IFERROR(INDEX(INDIRECT("day_wise_sales_data!$B$2:$BZ$599"),MATCH(resource!$CC294,day_wise_sales_data!$A$2:$A$500,0),MATCH(resource!AY$2,INDIRECT("day_wise_sales_data!$B$1:$BZ$1"),0)),0)</f>
        <v>0</v>
      </c>
      <c r="AZ294" s="3">
        <f ca="1">IFERROR(INDEX(INDIRECT("day_wise_sales_data!$B$2:$BZ$599"),MATCH(resource!$CC294,day_wise_sales_data!$A$2:$A$500,0),MATCH(resource!AZ$2,INDIRECT("day_wise_sales_data!$B$1:$BZ$1"),0)),0)</f>
        <v>5831.57</v>
      </c>
      <c r="BA294" s="3">
        <f ca="1">IFERROR(INDEX(INDIRECT("day_wise_sales_data!$B$2:$BZ$599"),MATCH(resource!$CC294,day_wise_sales_data!$A$2:$A$500,0),MATCH(resource!BA$2,INDIRECT("day_wise_sales_data!$B$1:$BZ$1"),0)),0)</f>
        <v>0</v>
      </c>
      <c r="BB294" s="3">
        <f ca="1">IFERROR(INDEX(INDIRECT("day_wise_sales_data!$B$2:$BZ$599"),MATCH(resource!$CC294,day_wise_sales_data!$A$2:$A$500,0),MATCH(resource!BB$2,INDIRECT("day_wise_sales_data!$B$1:$BZ$1"),0)),0)</f>
        <v>10620.31</v>
      </c>
      <c r="BC294" s="3">
        <f ca="1">IFERROR(INDEX(INDIRECT("day_wise_sales_data!$B$2:$BZ$599"),MATCH(resource!$CC294,day_wise_sales_data!$A$2:$A$500,0),MATCH(resource!BC$2,INDIRECT("day_wise_sales_data!$B$1:$BZ$1"),0)),0)</f>
        <v>0</v>
      </c>
      <c r="BD294" s="3">
        <f ca="1">IFERROR(INDEX(INDIRECT("day_wise_sales_data!$B$2:$BZ$599"),MATCH(resource!$CC294,day_wise_sales_data!$A$2:$A$500,0),MATCH(resource!BD$2,INDIRECT("day_wise_sales_data!$B$1:$BZ$1"),0)),0)</f>
        <v>0</v>
      </c>
      <c r="BE294" s="3">
        <f ca="1">IFERROR(INDEX(INDIRECT("day_wise_sales_data!$B$2:$BZ$599"),MATCH(resource!$CC294,day_wise_sales_data!$A$2:$A$500,0),MATCH(resource!BE$2,INDIRECT("day_wise_sales_data!$B$1:$BZ$1"),0)),0)</f>
        <v>0</v>
      </c>
      <c r="BF294" s="3">
        <f ca="1">IFERROR(INDEX(INDIRECT("day_wise_sales_data!$B$2:$BZ$599"),MATCH(resource!$CC294,day_wise_sales_data!$A$2:$A$500,0),MATCH(resource!BF$2,INDIRECT("day_wise_sales_data!$B$1:$BZ$1"),0)),0)</f>
        <v>0</v>
      </c>
      <c r="BG294" s="3">
        <f ca="1">IFERROR(INDEX(INDIRECT("day_wise_sales_data!$B$2:$BZ$599"),MATCH(resource!$CC294,day_wise_sales_data!$A$2:$A$500,0),MATCH(resource!BG$2,INDIRECT("day_wise_sales_data!$B$1:$BZ$1"),0)),0)</f>
        <v>6527.35</v>
      </c>
      <c r="BH294" s="3">
        <f ca="1">IFERROR(INDEX(INDIRECT("day_wise_sales_data!$B$2:$BZ$599"),MATCH(resource!$CC294,day_wise_sales_data!$A$2:$A$500,0),MATCH(resource!BH$2,INDIRECT("day_wise_sales_data!$B$1:$BZ$1"),0)),0)</f>
        <v>8840.93</v>
      </c>
      <c r="BI294" s="3">
        <f ca="1">IFERROR(INDEX(INDIRECT("day_wise_sales_data!$B$2:$BZ$599"),MATCH(resource!$CC294,day_wise_sales_data!$A$2:$A$500,0),MATCH(resource!BI$2,INDIRECT("day_wise_sales_data!$B$1:$BZ$1"),0)),0)</f>
        <v>0</v>
      </c>
      <c r="BJ294" s="3">
        <f ca="1">IFERROR(INDEX(INDIRECT("day_wise_sales_data!$B$2:$BZ$599"),MATCH(resource!$CC294,day_wise_sales_data!$A$2:$A$500,0),MATCH(resource!BJ$2,INDIRECT("day_wise_sales_data!$B$1:$BZ$1"),0)),0)</f>
        <v>0</v>
      </c>
      <c r="BK294" s="3">
        <f ca="1">IFERROR(INDEX(INDIRECT("day_wise_sales_data!$B$2:$BZ$599"),MATCH(resource!$CC294,day_wise_sales_data!$A$2:$A$500,0),MATCH(resource!BK$2,INDIRECT("day_wise_sales_data!$B$1:$BZ$1"),0)),0)</f>
        <v>5629.59</v>
      </c>
      <c r="BL294" s="3">
        <f ca="1">IFERROR(INDEX(INDIRECT("day_wise_sales_data!$B$2:$BZ$599"),MATCH(resource!$CC294,day_wise_sales_data!$A$2:$A$500,0),MATCH(resource!BL$2,INDIRECT("day_wise_sales_data!$B$1:$BZ$1"),0)),0)</f>
        <v>3650.42</v>
      </c>
      <c r="BM294" s="3">
        <f ca="1">IFERROR(INDEX(INDIRECT("day_wise_sales_data!$B$2:$BZ$599"),MATCH(resource!$CC294,day_wise_sales_data!$A$2:$A$500,0),MATCH(resource!BM$2,INDIRECT("day_wise_sales_data!$B$1:$BZ$1"),0)),0)</f>
        <v>875</v>
      </c>
      <c r="BN294" s="3">
        <f ca="1">IFERROR(INDEX(INDIRECT("day_wise_sales_data!$B$2:$BZ$599"),MATCH(resource!$CC294,day_wise_sales_data!$A$2:$A$500,0),MATCH(resource!BN$2,INDIRECT("day_wise_sales_data!$B$1:$BZ$1"),0)),0)</f>
        <v>959.63</v>
      </c>
      <c r="BO294" s="3">
        <f ca="1">IFERROR(INDEX(INDIRECT("day_wise_sales_data!$B$2:$BZ$599"),MATCH(resource!$CC294,day_wise_sales_data!$A$2:$A$500,0),MATCH(resource!BO$2,INDIRECT("day_wise_sales_data!$B$1:$BZ$1"),0)),0)</f>
        <v>0</v>
      </c>
      <c r="BP294" s="3">
        <f ca="1">IFERROR(INDEX(INDIRECT("day_wise_sales_data!$B$2:$BZ$599"),MATCH(resource!$CC294,day_wise_sales_data!$A$2:$A$500,0),MATCH(resource!BP$2,INDIRECT("day_wise_sales_data!$B$1:$BZ$1"),0)),0)</f>
        <v>0</v>
      </c>
      <c r="BQ294" s="3">
        <f ca="1">IFERROR(INDEX(INDIRECT("day_wise_sales_data!$B$2:$BZ$599"),MATCH(resource!$CC294,day_wise_sales_data!$A$2:$A$500,0),MATCH(resource!BQ$2,INDIRECT("day_wise_sales_data!$B$1:$BZ$1"),0)),0)</f>
        <v>0</v>
      </c>
      <c r="BR294" s="3">
        <f ca="1">IFERROR(INDEX(INDIRECT("day_wise_sales_data!$B$2:$BZ$599"),MATCH(resource!$CC294,day_wise_sales_data!$A$2:$A$500,0),MATCH(resource!BR$2,INDIRECT("day_wise_sales_data!$B$1:$BZ$1"),0)),0)</f>
        <v>15911.75</v>
      </c>
      <c r="BS294" s="3">
        <f ca="1">IFERROR(INDEX(INDIRECT("day_wise_sales_data!$B$2:$BZ$599"),MATCH(resource!$CC294,day_wise_sales_data!$A$2:$A$500,0),MATCH(resource!BS$2,INDIRECT("day_wise_sales_data!$B$1:$BZ$1"),0)),0)</f>
        <v>0</v>
      </c>
      <c r="BT294" s="3">
        <f ca="1">IFERROR(INDEX(INDIRECT("day_wise_sales_data!$B$2:$BZ$599"),MATCH(resource!$CC294,day_wise_sales_data!$A$2:$A$500,0),MATCH(resource!BT$2,INDIRECT("day_wise_sales_data!$B$1:$BZ$1"),0)),0)</f>
        <v>0</v>
      </c>
      <c r="BU294" s="3">
        <f ca="1">IFERROR(INDEX(INDIRECT("day_wise_sales_data!$B$2:$BZ$599"),MATCH(resource!$CC294,day_wise_sales_data!$A$2:$A$500,0),MATCH(resource!BU$2,INDIRECT("day_wise_sales_data!$B$1:$BZ$1"),0)),0)</f>
        <v>18351.29</v>
      </c>
      <c r="BV294" s="3">
        <f ca="1">IFERROR(INDEX(INDIRECT("day_wise_sales_data!$B$2:$BZ$599"),MATCH(resource!$CC294,day_wise_sales_data!$A$2:$A$500,0),MATCH(resource!BV$2,INDIRECT("day_wise_sales_data!$B$1:$BZ$1"),0)),0)</f>
        <v>23134.02</v>
      </c>
      <c r="BW294" s="3">
        <f ca="1">IFERROR(INDEX(INDIRECT("day_wise_sales_data!$B$2:$BZ$599"),MATCH(resource!$CC294,day_wise_sales_data!$A$2:$A$500,0),MATCH(resource!BW$2,INDIRECT("day_wise_sales_data!$B$1:$BZ$1"),0)),0)</f>
        <v>0</v>
      </c>
      <c r="BX294" s="3">
        <f ca="1">IFERROR(INDEX(INDIRECT("day_wise_sales_data!$B$2:$BZ$599"),MATCH(resource!$CC294,day_wise_sales_data!$A$2:$A$500,0),MATCH(resource!BX$2,INDIRECT("day_wise_sales_data!$B$1:$BZ$1"),0)),0)</f>
        <v>0</v>
      </c>
      <c r="BY294" s="3">
        <f ca="1">IFERROR(INDEX(INDIRECT("day_wise_sales_data!$B$2:$BZ$599"),MATCH(resource!$CC294,day_wise_sales_data!$A$2:$A$500,0),MATCH(resource!BY$2,INDIRECT("day_wise_sales_data!$B$1:$BZ$1"),0)),0)</f>
        <v>0</v>
      </c>
      <c r="BZ294" s="3">
        <f ca="1">IFERROR(INDEX(INDIRECT("day_wise_sales_data!$B$2:$BZ$599"),MATCH(resource!$CC294,day_wise_sales_data!$A$2:$A$500,0),MATCH(resource!BZ$2,INDIRECT("day_wise_sales_data!$B$1:$BZ$1"),0)),0)</f>
        <v>0</v>
      </c>
      <c r="CA294" s="3" t="str">
        <f ca="1">IFERROR(INDEX(INDIRECT("day_wise_sales_data!$B$2:$BZ$599"),MATCH(resource!$CC294,day_wise_sales_data!$A$2:$A$500,0),MATCH(resource!CA$2,INDIRECT("day_wise_sales_data!$B$1:$BZ$1"),0)),0)</f>
        <v>dd</v>
      </c>
      <c r="CC294" s="4" t="str">
        <f>sales_data!H293</f>
        <v>DNJ02212</v>
      </c>
      <c r="CD294" s="1">
        <v>292</v>
      </c>
      <c r="CE294" s="1" t="str">
        <f>IF(AQ294=report!$AQ$3,resource!CD294,"")</f>
        <v/>
      </c>
      <c r="CF294" s="5" t="str">
        <f>IFERROR(SMALL($CE$3:$CE$1001,ROWS($CE$3:CE294)),"")</f>
        <v/>
      </c>
      <c r="CH294">
        <f>IFERROR(VLOOKUP($CC294,data_pull!$E$22:$G$700,2,0),0)</f>
        <v>100331.86</v>
      </c>
      <c r="CI294" s="1">
        <f t="shared" si="97"/>
        <v>154</v>
      </c>
      <c r="CJ294" s="1">
        <f t="shared" si="96"/>
        <v>0</v>
      </c>
      <c r="CK294" s="1" t="s">
        <v>1643</v>
      </c>
      <c r="CL294" s="1">
        <f t="shared" si="98"/>
        <v>111</v>
      </c>
      <c r="CM294" s="1" t="str">
        <f>IFERROR(VLOOKUP($CK294,stock_data!$B$3:$W$612,2,0),0)</f>
        <v>ORNYS SUSPENSION</v>
      </c>
      <c r="CN294" s="1" t="str">
        <f>IFERROR(VLOOKUP($CK294,stock_data!$B$3:$W$612,4,0),0)</f>
        <v>12ml</v>
      </c>
      <c r="CO294" s="1">
        <f>IFERROR(VLOOKUP($CK294,stock_data!$B$3:$W$612,5,0),0)</f>
        <v>18</v>
      </c>
      <c r="CP294" s="3">
        <f t="shared" si="99"/>
        <v>0</v>
      </c>
      <c r="CQ294" s="3">
        <f t="shared" si="100"/>
        <v>0</v>
      </c>
      <c r="CR294" s="1">
        <f>IFERROR(VLOOKUP($CK294,stock_data!$B$3:$W$612,6,0),0)</f>
        <v>0</v>
      </c>
      <c r="CS294" s="1">
        <f>IFERROR(VLOOKUP($CK294,stock_data!$B$3:$W$612,7,0),0)</f>
        <v>0</v>
      </c>
      <c r="CT294" s="1">
        <f>IFERROR(VLOOKUP($CK294,stock_data!$B$3:$W$612,8,0),0)</f>
        <v>0</v>
      </c>
      <c r="CU294" s="1">
        <f>IFERROR(VLOOKUP($CK294,stock_data!$B$3:$W$612,9,0),0)</f>
        <v>0</v>
      </c>
      <c r="CV294" s="1">
        <f>IFERROR(VLOOKUP($CK294,stock_data!$B$3:$W$612,10,0),0)</f>
        <v>0</v>
      </c>
      <c r="CW294" s="1">
        <f>IFERROR(VLOOKUP($CK294,stock_data!$B$3:$W$612,11,0),0)</f>
        <v>0</v>
      </c>
      <c r="CX294" s="1">
        <f>IFERROR(VLOOKUP($CK294,stock_data!$B$3:$W$612,12,0),0)</f>
        <v>0</v>
      </c>
      <c r="CY294" s="1">
        <f>IFERROR(VLOOKUP($CK294,stock_data!$B$3:$W$612,13,0),0)</f>
        <v>0</v>
      </c>
      <c r="CZ294" s="1">
        <f>IFERROR(VLOOKUP($CK294,stock_data!$B$3:$W$612,14,0),0)</f>
        <v>0</v>
      </c>
      <c r="DA294" s="1">
        <f>IFERROR(VLOOKUP($CK294,stock_data!$B$3:$W$612,15,0),0)</f>
        <v>0</v>
      </c>
      <c r="DB294" s="1">
        <f>IFERROR(VLOOKUP($CK294,stock_data!$B$3:$W$612,16,0),0)</f>
        <v>0</v>
      </c>
      <c r="DC294" s="1">
        <f>IFERROR(VLOOKUP($CK294,stock_data!$B$3:$W$612,17,0),0)</f>
        <v>0</v>
      </c>
      <c r="DD294" s="1">
        <f>IFERROR(VLOOKUP($CK294,stock_data!$B$3:$W$612,18,0),0)</f>
        <v>0</v>
      </c>
      <c r="DE294" s="1">
        <f>IFERROR(VLOOKUP($CK294,stock_data!$B$3:$W$612,19,0),0)</f>
        <v>0</v>
      </c>
      <c r="DF294" s="1">
        <f>IFERROR(VLOOKUP($CK294,stock_data!$B$3:$W$612,20,0),0)</f>
        <v>0</v>
      </c>
      <c r="DG294" s="1">
        <f>IFERROR(VLOOKUP($CK294,stock_data!$B$3:$W$612,21,0),0)</f>
        <v>0</v>
      </c>
      <c r="DH294" s="1">
        <f>IFERROR(VLOOKUP($CK294,stock_data!$B$3:$W$612,22,0),0)</f>
        <v>0</v>
      </c>
      <c r="DI294" s="1">
        <f t="shared" si="101"/>
        <v>0</v>
      </c>
      <c r="DJ294" s="1">
        <f t="shared" si="102"/>
        <v>0</v>
      </c>
      <c r="DK294" s="3">
        <f>IFERROR(INDEX(COD_SALES!$B$5:$Z$500,MATCH(resource!$CC294,COD_SALES!$A$5:$A$500,0),MATCH(resource!DK$2,COD_SALES!$B$4:$Z$4,0)),"")</f>
        <v>13</v>
      </c>
      <c r="DL294" s="3">
        <f>IFERROR(INDEX(COD_SALES!$B$5:$Z$500,MATCH(resource!$CC294,COD_SALES!$A$5:$A$500,0),MATCH(resource!DL$2,COD_SALES!$B$4:$Z$4,0)),"")</f>
        <v>0</v>
      </c>
      <c r="DM294" s="3">
        <f>IFERROR(INDEX(COD_SALES!$B$5:$Z$500,MATCH(resource!$CC294,COD_SALES!$A$5:$A$500,0),MATCH(resource!DM$2,COD_SALES!$B$4:$Z$4,0)),"")</f>
        <v>6</v>
      </c>
      <c r="DN294" s="3" t="str">
        <f>IFERROR(INDEX(COD_SALES!$B$5:$Z$500,MATCH(resource!$CC294,COD_SALES!$A$5:$A$500,0),MATCH(resource!DN$2,COD_SALES!$B$4:$Z$4,0)),"")</f>
        <v/>
      </c>
      <c r="DO294" s="3">
        <f>IFERROR(INDEX(COD_SALES!$B$5:$Z$500,MATCH(resource!$CC294,COD_SALES!$A$5:$A$500,0),MATCH(resource!DO$2,COD_SALES!$B$4:$Z$4,0)),"")</f>
        <v>0</v>
      </c>
      <c r="DP294" s="3">
        <f>IFERROR(INDEX(COD_SALES!$B$5:$Z$500,MATCH(resource!$CC294,COD_SALES!$A$5:$A$500,0),MATCH(resource!DP$2,COD_SALES!$B$4:$Z$4,0)),"")</f>
        <v>4</v>
      </c>
      <c r="DQ294" s="3" t="str">
        <f>IFERROR(INDEX(COD_SALES!$B$5:$Z$500,MATCH(resource!$CC294,COD_SALES!$A$5:$A$500,0),MATCH(resource!DQ$2,COD_SALES!$B$4:$Z$4,0)),"")</f>
        <v/>
      </c>
      <c r="DR294" s="3">
        <f>IFERROR(INDEX(COD_SALES!$B$5:$Z$500,MATCH(resource!$CC294,COD_SALES!$A$5:$A$500,0),MATCH(resource!DR$2,COD_SALES!$B$4:$Z$4,0)),"")</f>
        <v>0</v>
      </c>
      <c r="DS294" s="3">
        <f>IFERROR(INDEX(COD_SALES!$B$5:$Z$500,MATCH(resource!$CC294,COD_SALES!$A$5:$A$500,0),MATCH(resource!DS$2,COD_SALES!$B$4:$Z$4,0)),"")</f>
        <v>18</v>
      </c>
      <c r="DT294" s="3">
        <f>IFERROR(INDEX(COD_SALES!$B$5:$Z$500,MATCH(resource!$CC294,COD_SALES!$A$5:$A$500,0),MATCH(resource!DT$2,COD_SALES!$B$4:$Z$4,0)),"")</f>
        <v>5</v>
      </c>
      <c r="DU294" s="3">
        <f>IFERROR(INDEX(COD_SALES!$B$5:$Z$500,MATCH(resource!$CC294,COD_SALES!$A$5:$A$500,0),MATCH(resource!DU$2,COD_SALES!$B$4:$Z$4,0)),"")</f>
        <v>0</v>
      </c>
      <c r="DV294" s="3">
        <f>IFERROR(INDEX(COD_SALES!$B$5:$Z$500,MATCH(resource!$CC294,COD_SALES!$A$5:$A$500,0),MATCH(resource!DV$2,COD_SALES!$B$4:$Z$4,0)),"")</f>
        <v>0</v>
      </c>
      <c r="DW294" s="3">
        <f>IFERROR(INDEX(COD_SALES!$B$5:$Z$500,MATCH(resource!$CC294,COD_SALES!$A$5:$A$500,0),MATCH(resource!DW$2,COD_SALES!$B$4:$Z$4,0)),"")</f>
        <v>74</v>
      </c>
      <c r="DX294" s="3">
        <f>IFERROR(INDEX(COD_SALES!$B$5:$Z$500,MATCH(resource!$CC294,COD_SALES!$A$5:$A$500,0),MATCH(resource!DX$2,COD_SALES!$B$4:$Z$4,0)),"")</f>
        <v>0</v>
      </c>
      <c r="DY294" s="3">
        <f>IFERROR(INDEX(COD_SALES!$B$5:$Z$500,MATCH(resource!$CC294,COD_SALES!$A$5:$A$500,0),MATCH(resource!DY$2,COD_SALES!$B$4:$Z$4,0)),"")</f>
        <v>3</v>
      </c>
      <c r="DZ294" s="3">
        <f>IFERROR(INDEX(COD_SALES!$B$5:$Z$500,MATCH(resource!$CC294,COD_SALES!$A$5:$A$500,0),MATCH(resource!DZ$2,COD_SALES!$B$4:$Z$4,0)),"")</f>
        <v>0</v>
      </c>
      <c r="EA294" s="3">
        <f>IFERROR(INDEX(COD_SALES!$B$5:$Z$500,MATCH(resource!$CC294,COD_SALES!$A$5:$A$500,0),MATCH(resource!EA$2,COD_SALES!$B$4:$Z$4,0)),"")</f>
        <v>1</v>
      </c>
      <c r="EB294" s="3">
        <f t="shared" si="103"/>
        <v>49462.429999999993</v>
      </c>
      <c r="ED294" s="3">
        <f>IFERROR(VLOOKUP($CK294,depot_prod_sales!$B$5:$S$200,3,0),0)</f>
        <v>0</v>
      </c>
      <c r="EE294" s="3">
        <f>IFERROR(VLOOKUP($CK294,depot_prod_sales!$B$5:$S$200,4,0),0)</f>
        <v>0</v>
      </c>
      <c r="EF294" s="3">
        <f>IFERROR(VLOOKUP($CK294,depot_prod_sales!$B$5:$S$200,5,0),0)</f>
        <v>0</v>
      </c>
      <c r="EG294" s="3">
        <f>IFERROR(VLOOKUP($CK294,depot_prod_sales!$B$5:$S$200,6,0),0)</f>
        <v>0</v>
      </c>
      <c r="EH294" s="3">
        <f>IFERROR(VLOOKUP($CK294,depot_prod_sales!$B$5:$S$200,7,0),0)</f>
        <v>0</v>
      </c>
      <c r="EI294" s="3">
        <f>IFERROR(VLOOKUP($CK294,depot_prod_sales!$B$5:$S$200,8,0),0)</f>
        <v>0</v>
      </c>
      <c r="EJ294" s="3">
        <f>IFERROR(VLOOKUP($CK294,depot_prod_sales!$B$5:$S$200,9,0),0)</f>
        <v>0</v>
      </c>
      <c r="EK294" s="3">
        <f>IFERROR(VLOOKUP($CK294,depot_prod_sales!$B$5:$S$200,10,0),0)</f>
        <v>0</v>
      </c>
      <c r="EL294" s="3">
        <f>IFERROR(VLOOKUP($CK294,depot_prod_sales!$B$5:$S$200,11,0),0)</f>
        <v>0</v>
      </c>
      <c r="EM294" s="3">
        <f>IFERROR(VLOOKUP($CK294,depot_prod_sales!$B$5:$S$200,12,0),0)</f>
        <v>0</v>
      </c>
      <c r="EN294" s="3">
        <f>IFERROR(VLOOKUP($CK294,depot_prod_sales!$B$5:$S$200,13,0),0)</f>
        <v>0</v>
      </c>
      <c r="EO294" s="3">
        <f>IFERROR(VLOOKUP($CK294,depot_prod_sales!$B$5:$S$200,14,0),0)</f>
        <v>0</v>
      </c>
      <c r="EP294" s="3">
        <f>IFERROR(VLOOKUP($CK294,depot_prod_sales!$B$5:$S$200,15,0),0)</f>
        <v>0</v>
      </c>
      <c r="EQ294" s="3">
        <f>IFERROR(VLOOKUP($CK294,depot_prod_sales!$B$5:$S$200,16,0),0)</f>
        <v>0</v>
      </c>
      <c r="ER294" s="3">
        <f>IFERROR(VLOOKUP($CK294,depot_prod_sales!$B$5:$S$200,17,0),0)</f>
        <v>0</v>
      </c>
      <c r="ES294" s="3">
        <f>IFERROR(VLOOKUP($CK294,depot_prod_sales!$B$5:$S$200,18,0),0)</f>
        <v>0</v>
      </c>
      <c r="ET294" s="116">
        <f t="shared" si="104"/>
        <v>0</v>
      </c>
      <c r="EU294" s="116">
        <f t="shared" si="105"/>
        <v>0</v>
      </c>
      <c r="EW294" s="3">
        <f>IFERROR(VLOOKUP(CC294,data_pull!$AO$25:$AR$546,2,0),0)</f>
        <v>18</v>
      </c>
      <c r="EX294" s="1">
        <f>IFERROR(VLOOKUP(CC294,data_pull!$AO$25:$AR$546,4,0),0)</f>
        <v>190000</v>
      </c>
    </row>
    <row r="295" spans="13:154" x14ac:dyDescent="0.25"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4" t="str">
        <f>sales_data!B294</f>
        <v>Jahangir Alam</v>
      </c>
      <c r="AR295" s="4" t="str">
        <f>sales_data!C294</f>
        <v>Shah Md. Mohib Billah</v>
      </c>
      <c r="AS295" s="5" t="str">
        <f t="shared" si="95"/>
        <v/>
      </c>
      <c r="AT295" s="4" t="str">
        <f>sales_data!I294</f>
        <v>Karimul Islam</v>
      </c>
      <c r="AU295" s="4" t="str">
        <f>sales_data!W294</f>
        <v>Ambari Bazar</v>
      </c>
      <c r="AV295" s="1">
        <f>sales_data!N294</f>
        <v>120875.83</v>
      </c>
      <c r="AW295" s="1">
        <f>sales_data!P294</f>
        <v>16</v>
      </c>
      <c r="AX295" s="3">
        <f ca="1">IFERROR(INDEX(INDIRECT("day_wise_sales_data!$B$2:$BZ$599"),MATCH(resource!$CC295,day_wise_sales_data!$A$2:$A$500,0),MATCH(resource!AX$2,INDIRECT("day_wise_sales_data!$B$1:$BZ$1"),0)),0)</f>
        <v>0</v>
      </c>
      <c r="AY295" s="3">
        <f ca="1">IFERROR(INDEX(INDIRECT("day_wise_sales_data!$B$2:$BZ$599"),MATCH(resource!$CC295,day_wise_sales_data!$A$2:$A$500,0),MATCH(resource!AY$2,INDIRECT("day_wise_sales_data!$B$1:$BZ$1"),0)),0)</f>
        <v>2064.6</v>
      </c>
      <c r="AZ295" s="3">
        <f ca="1">IFERROR(INDEX(INDIRECT("day_wise_sales_data!$B$2:$BZ$599"),MATCH(resource!$CC295,day_wise_sales_data!$A$2:$A$500,0),MATCH(resource!AZ$2,INDIRECT("day_wise_sales_data!$B$1:$BZ$1"),0)),0)</f>
        <v>656.7</v>
      </c>
      <c r="BA295" s="3">
        <f ca="1">IFERROR(INDEX(INDIRECT("day_wise_sales_data!$B$2:$BZ$599"),MATCH(resource!$CC295,day_wise_sales_data!$A$2:$A$500,0),MATCH(resource!BA$2,INDIRECT("day_wise_sales_data!$B$1:$BZ$1"),0)),0)</f>
        <v>3696.22</v>
      </c>
      <c r="BB295" s="3">
        <f ca="1">IFERROR(INDEX(INDIRECT("day_wise_sales_data!$B$2:$BZ$599"),MATCH(resource!$CC295,day_wise_sales_data!$A$2:$A$500,0),MATCH(resource!BB$2,INDIRECT("day_wise_sales_data!$B$1:$BZ$1"),0)),0)</f>
        <v>10915.32</v>
      </c>
      <c r="BC295" s="3">
        <f ca="1">IFERROR(INDEX(INDIRECT("day_wise_sales_data!$B$2:$BZ$599"),MATCH(resource!$CC295,day_wise_sales_data!$A$2:$A$500,0),MATCH(resource!BC$2,INDIRECT("day_wise_sales_data!$B$1:$BZ$1"),0)),0)</f>
        <v>0</v>
      </c>
      <c r="BD295" s="3">
        <f ca="1">IFERROR(INDEX(INDIRECT("day_wise_sales_data!$B$2:$BZ$599"),MATCH(resource!$CC295,day_wise_sales_data!$A$2:$A$500,0),MATCH(resource!BD$2,INDIRECT("day_wise_sales_data!$B$1:$BZ$1"),0)),0)</f>
        <v>422.43</v>
      </c>
      <c r="BE295" s="3">
        <f ca="1">IFERROR(INDEX(INDIRECT("day_wise_sales_data!$B$2:$BZ$599"),MATCH(resource!$CC295,day_wise_sales_data!$A$2:$A$500,0),MATCH(resource!BE$2,INDIRECT("day_wise_sales_data!$B$1:$BZ$1"),0)),0)</f>
        <v>12742.02</v>
      </c>
      <c r="BF295" s="3">
        <f ca="1">IFERROR(INDEX(INDIRECT("day_wise_sales_data!$B$2:$BZ$599"),MATCH(resource!$CC295,day_wise_sales_data!$A$2:$A$500,0),MATCH(resource!BF$2,INDIRECT("day_wise_sales_data!$B$1:$BZ$1"),0)),0)</f>
        <v>2491</v>
      </c>
      <c r="BG295" s="3">
        <f ca="1">IFERROR(INDEX(INDIRECT("day_wise_sales_data!$B$2:$BZ$599"),MATCH(resource!$CC295,day_wise_sales_data!$A$2:$A$500,0),MATCH(resource!BG$2,INDIRECT("day_wise_sales_data!$B$1:$BZ$1"),0)),0)</f>
        <v>0</v>
      </c>
      <c r="BH295" s="3">
        <f ca="1">IFERROR(INDEX(INDIRECT("day_wise_sales_data!$B$2:$BZ$599"),MATCH(resource!$CC295,day_wise_sales_data!$A$2:$A$500,0),MATCH(resource!BH$2,INDIRECT("day_wise_sales_data!$B$1:$BZ$1"),0)),0)</f>
        <v>2142.9</v>
      </c>
      <c r="BI295" s="3">
        <f ca="1">IFERROR(INDEX(INDIRECT("day_wise_sales_data!$B$2:$BZ$599"),MATCH(resource!$CC295,day_wise_sales_data!$A$2:$A$500,0),MATCH(resource!BI$2,INDIRECT("day_wise_sales_data!$B$1:$BZ$1"),0)),0)</f>
        <v>0</v>
      </c>
      <c r="BJ295" s="3">
        <f ca="1">IFERROR(INDEX(INDIRECT("day_wise_sales_data!$B$2:$BZ$599"),MATCH(resource!$CC295,day_wise_sales_data!$A$2:$A$500,0),MATCH(resource!BJ$2,INDIRECT("day_wise_sales_data!$B$1:$BZ$1"),0)),0)</f>
        <v>0</v>
      </c>
      <c r="BK295" s="3">
        <f ca="1">IFERROR(INDEX(INDIRECT("day_wise_sales_data!$B$2:$BZ$599"),MATCH(resource!$CC295,day_wise_sales_data!$A$2:$A$500,0),MATCH(resource!BK$2,INDIRECT("day_wise_sales_data!$B$1:$BZ$1"),0)),0)</f>
        <v>1662.06</v>
      </c>
      <c r="BL295" s="3">
        <f ca="1">IFERROR(INDEX(INDIRECT("day_wise_sales_data!$B$2:$BZ$599"),MATCH(resource!$CC295,day_wise_sales_data!$A$2:$A$500,0),MATCH(resource!BL$2,INDIRECT("day_wise_sales_data!$B$1:$BZ$1"),0)),0)</f>
        <v>8346.6</v>
      </c>
      <c r="BM295" s="3">
        <f ca="1">IFERROR(INDEX(INDIRECT("day_wise_sales_data!$B$2:$BZ$599"),MATCH(resource!$CC295,day_wise_sales_data!$A$2:$A$500,0),MATCH(resource!BM$2,INDIRECT("day_wise_sales_data!$B$1:$BZ$1"),0)),0)</f>
        <v>0</v>
      </c>
      <c r="BN295" s="3">
        <f ca="1">IFERROR(INDEX(INDIRECT("day_wise_sales_data!$B$2:$BZ$599"),MATCH(resource!$CC295,day_wise_sales_data!$A$2:$A$500,0),MATCH(resource!BN$2,INDIRECT("day_wise_sales_data!$B$1:$BZ$1"),0)),0)</f>
        <v>3808.82</v>
      </c>
      <c r="BO295" s="3">
        <f ca="1">IFERROR(INDEX(INDIRECT("day_wise_sales_data!$B$2:$BZ$599"),MATCH(resource!$CC295,day_wise_sales_data!$A$2:$A$500,0),MATCH(resource!BO$2,INDIRECT("day_wise_sales_data!$B$1:$BZ$1"),0)),0)</f>
        <v>0</v>
      </c>
      <c r="BP295" s="3">
        <f ca="1">IFERROR(INDEX(INDIRECT("day_wise_sales_data!$B$2:$BZ$599"),MATCH(resource!$CC295,day_wise_sales_data!$A$2:$A$500,0),MATCH(resource!BP$2,INDIRECT("day_wise_sales_data!$B$1:$BZ$1"),0)),0)</f>
        <v>3675.87</v>
      </c>
      <c r="BQ295" s="3">
        <f ca="1">IFERROR(INDEX(INDIRECT("day_wise_sales_data!$B$2:$BZ$599"),MATCH(resource!$CC295,day_wise_sales_data!$A$2:$A$500,0),MATCH(resource!BQ$2,INDIRECT("day_wise_sales_data!$B$1:$BZ$1"),0)),0)</f>
        <v>0</v>
      </c>
      <c r="BR295" s="3">
        <f ca="1">IFERROR(INDEX(INDIRECT("day_wise_sales_data!$B$2:$BZ$599"),MATCH(resource!$CC295,day_wise_sales_data!$A$2:$A$500,0),MATCH(resource!BR$2,INDIRECT("day_wise_sales_data!$B$1:$BZ$1"),0)),0)</f>
        <v>13278.51</v>
      </c>
      <c r="BS295" s="3">
        <f ca="1">IFERROR(INDEX(INDIRECT("day_wise_sales_data!$B$2:$BZ$599"),MATCH(resource!$CC295,day_wise_sales_data!$A$2:$A$500,0),MATCH(resource!BS$2,INDIRECT("day_wise_sales_data!$B$1:$BZ$1"),0)),0)</f>
        <v>395.33</v>
      </c>
      <c r="BT295" s="3">
        <f ca="1">IFERROR(INDEX(INDIRECT("day_wise_sales_data!$B$2:$BZ$599"),MATCH(resource!$CC295,day_wise_sales_data!$A$2:$A$500,0),MATCH(resource!BT$2,INDIRECT("day_wise_sales_data!$B$1:$BZ$1"),0)),0)</f>
        <v>5414.01</v>
      </c>
      <c r="BU295" s="3">
        <f ca="1">IFERROR(INDEX(INDIRECT("day_wise_sales_data!$B$2:$BZ$599"),MATCH(resource!$CC295,day_wise_sales_data!$A$2:$A$500,0),MATCH(resource!BU$2,INDIRECT("day_wise_sales_data!$B$1:$BZ$1"),0)),0)</f>
        <v>25465.77</v>
      </c>
      <c r="BV295" s="3">
        <f ca="1">IFERROR(INDEX(INDIRECT("day_wise_sales_data!$B$2:$BZ$599"),MATCH(resource!$CC295,day_wise_sales_data!$A$2:$A$500,0),MATCH(resource!BV$2,INDIRECT("day_wise_sales_data!$B$1:$BZ$1"),0)),0)</f>
        <v>23697.67</v>
      </c>
      <c r="BW295" s="3">
        <f ca="1">IFERROR(INDEX(INDIRECT("day_wise_sales_data!$B$2:$BZ$599"),MATCH(resource!$CC295,day_wise_sales_data!$A$2:$A$500,0),MATCH(resource!BW$2,INDIRECT("day_wise_sales_data!$B$1:$BZ$1"),0)),0)</f>
        <v>0</v>
      </c>
      <c r="BX295" s="3">
        <f ca="1">IFERROR(INDEX(INDIRECT("day_wise_sales_data!$B$2:$BZ$599"),MATCH(resource!$CC295,day_wise_sales_data!$A$2:$A$500,0),MATCH(resource!BX$2,INDIRECT("day_wise_sales_data!$B$1:$BZ$1"),0)),0)</f>
        <v>0</v>
      </c>
      <c r="BY295" s="3">
        <f ca="1">IFERROR(INDEX(INDIRECT("day_wise_sales_data!$B$2:$BZ$599"),MATCH(resource!$CC295,day_wise_sales_data!$A$2:$A$500,0),MATCH(resource!BY$2,INDIRECT("day_wise_sales_data!$B$1:$BZ$1"),0)),0)</f>
        <v>0</v>
      </c>
      <c r="BZ295" s="3">
        <f ca="1">IFERROR(INDEX(INDIRECT("day_wise_sales_data!$B$2:$BZ$599"),MATCH(resource!$CC295,day_wise_sales_data!$A$2:$A$500,0),MATCH(resource!BZ$2,INDIRECT("day_wise_sales_data!$B$1:$BZ$1"),0)),0)</f>
        <v>0</v>
      </c>
      <c r="CA295" s="3" t="str">
        <f ca="1">IFERROR(INDEX(INDIRECT("day_wise_sales_data!$B$2:$BZ$599"),MATCH(resource!$CC295,day_wise_sales_data!$A$2:$A$500,0),MATCH(resource!CA$2,INDIRECT("day_wise_sales_data!$B$1:$BZ$1"),0)),0)</f>
        <v>dd</v>
      </c>
      <c r="CC295" s="4" t="str">
        <f>sales_data!H294</f>
        <v>DNJ11205</v>
      </c>
      <c r="CD295" s="1">
        <v>293</v>
      </c>
      <c r="CE295" s="1" t="str">
        <f>IF(AQ295=report!$AQ$3,resource!CD295,"")</f>
        <v/>
      </c>
      <c r="CF295" s="5" t="str">
        <f>IFERROR(SMALL($CE$3:$CE$1001,ROWS($CE$3:CE295)),"")</f>
        <v/>
      </c>
      <c r="CH295">
        <f>IFERROR(VLOOKUP($CC295,data_pull!$E$22:$G$700,2,0),0)</f>
        <v>120875.83</v>
      </c>
      <c r="CI295" s="1">
        <f t="shared" si="97"/>
        <v>154</v>
      </c>
      <c r="CJ295" s="1">
        <f t="shared" si="96"/>
        <v>79</v>
      </c>
      <c r="CK295" s="1" t="s">
        <v>1646</v>
      </c>
      <c r="CL295" s="1">
        <f t="shared" si="98"/>
        <v>38</v>
      </c>
      <c r="CM295" s="1" t="str">
        <f>IFERROR(VLOOKUP($CK295,stock_data!$B$3:$W$612,2,0),0)</f>
        <v>ORVATIN -10 TABLET</v>
      </c>
      <c r="CN295" s="1" t="str">
        <f>IFERROR(VLOOKUP($CK295,stock_data!$B$3:$W$612,4,0),0)</f>
        <v>2x10's</v>
      </c>
      <c r="CO295" s="1">
        <f>IFERROR(VLOOKUP($CK295,stock_data!$B$3:$W$612,5,0),0)</f>
        <v>172</v>
      </c>
      <c r="CP295" s="3">
        <f t="shared" si="99"/>
        <v>79</v>
      </c>
      <c r="CQ295" s="3">
        <f t="shared" si="100"/>
        <v>13588</v>
      </c>
      <c r="CR295" s="1">
        <f>IFERROR(VLOOKUP($CK295,stock_data!$B$3:$W$612,6,0),0)</f>
        <v>0</v>
      </c>
      <c r="CS295" s="1">
        <f>IFERROR(VLOOKUP($CK295,stock_data!$B$3:$W$612,7,0),0)</f>
        <v>0</v>
      </c>
      <c r="CT295" s="1">
        <f>IFERROR(VLOOKUP($CK295,stock_data!$B$3:$W$612,8,0),0)</f>
        <v>0</v>
      </c>
      <c r="CU295" s="1">
        <f>IFERROR(VLOOKUP($CK295,stock_data!$B$3:$W$612,9,0),0)</f>
        <v>0</v>
      </c>
      <c r="CV295" s="1">
        <f>IFERROR(VLOOKUP($CK295,stock_data!$B$3:$W$612,10,0),0)</f>
        <v>0</v>
      </c>
      <c r="CW295" s="1">
        <f>IFERROR(VLOOKUP($CK295,stock_data!$B$3:$W$612,11,0),0)</f>
        <v>0</v>
      </c>
      <c r="CX295" s="1">
        <f>IFERROR(VLOOKUP($CK295,stock_data!$B$3:$W$612,12,0),0)</f>
        <v>0</v>
      </c>
      <c r="CY295" s="1">
        <f>IFERROR(VLOOKUP($CK295,stock_data!$B$3:$W$612,13,0),0)</f>
        <v>0</v>
      </c>
      <c r="CZ295" s="1">
        <f>IFERROR(VLOOKUP($CK295,stock_data!$B$3:$W$612,14,0),0)</f>
        <v>0</v>
      </c>
      <c r="DA295" s="1">
        <f>IFERROR(VLOOKUP($CK295,stock_data!$B$3:$W$612,15,0),0)</f>
        <v>0</v>
      </c>
      <c r="DB295" s="1">
        <f>IFERROR(VLOOKUP($CK295,stock_data!$B$3:$W$612,16,0),0)</f>
        <v>0</v>
      </c>
      <c r="DC295" s="1">
        <f>IFERROR(VLOOKUP($CK295,stock_data!$B$3:$W$612,17,0),0)</f>
        <v>0</v>
      </c>
      <c r="DD295" s="1">
        <f>IFERROR(VLOOKUP($CK295,stock_data!$B$3:$W$612,18,0),0)</f>
        <v>0</v>
      </c>
      <c r="DE295" s="1">
        <f>IFERROR(VLOOKUP($CK295,stock_data!$B$3:$W$612,19,0),0)</f>
        <v>0</v>
      </c>
      <c r="DF295" s="1">
        <f>IFERROR(VLOOKUP($CK295,stock_data!$B$3:$W$612,20,0),0)</f>
        <v>0</v>
      </c>
      <c r="DG295" s="1">
        <f>IFERROR(VLOOKUP($CK295,stock_data!$B$3:$W$612,21,0),0)</f>
        <v>0</v>
      </c>
      <c r="DH295" s="1">
        <f>IFERROR(VLOOKUP($CK295,stock_data!$B$3:$W$612,22,0),0)</f>
        <v>0</v>
      </c>
      <c r="DI295" s="1">
        <f t="shared" si="101"/>
        <v>0</v>
      </c>
      <c r="DJ295" s="1">
        <f t="shared" si="102"/>
        <v>0</v>
      </c>
      <c r="DK295" s="3">
        <f>IFERROR(INDEX(COD_SALES!$B$5:$Z$500,MATCH(resource!$CC295,COD_SALES!$A$5:$A$500,0),MATCH(resource!DK$2,COD_SALES!$B$4:$Z$4,0)),"")</f>
        <v>0</v>
      </c>
      <c r="DL295" s="3">
        <f>IFERROR(INDEX(COD_SALES!$B$5:$Z$500,MATCH(resource!$CC295,COD_SALES!$A$5:$A$500,0),MATCH(resource!DL$2,COD_SALES!$B$4:$Z$4,0)),"")</f>
        <v>0</v>
      </c>
      <c r="DM295" s="3">
        <f>IFERROR(INDEX(COD_SALES!$B$5:$Z$500,MATCH(resource!$CC295,COD_SALES!$A$5:$A$500,0),MATCH(resource!DM$2,COD_SALES!$B$4:$Z$4,0)),"")</f>
        <v>0</v>
      </c>
      <c r="DN295" s="3" t="str">
        <f>IFERROR(INDEX(COD_SALES!$B$5:$Z$500,MATCH(resource!$CC295,COD_SALES!$A$5:$A$500,0),MATCH(resource!DN$2,COD_SALES!$B$4:$Z$4,0)),"")</f>
        <v/>
      </c>
      <c r="DO295" s="3">
        <f>IFERROR(INDEX(COD_SALES!$B$5:$Z$500,MATCH(resource!$CC295,COD_SALES!$A$5:$A$500,0),MATCH(resource!DO$2,COD_SALES!$B$4:$Z$4,0)),"")</f>
        <v>0</v>
      </c>
      <c r="DP295" s="3">
        <f>IFERROR(INDEX(COD_SALES!$B$5:$Z$500,MATCH(resource!$CC295,COD_SALES!$A$5:$A$500,0),MATCH(resource!DP$2,COD_SALES!$B$4:$Z$4,0)),"")</f>
        <v>0</v>
      </c>
      <c r="DQ295" s="3" t="str">
        <f>IFERROR(INDEX(COD_SALES!$B$5:$Z$500,MATCH(resource!$CC295,COD_SALES!$A$5:$A$500,0),MATCH(resource!DQ$2,COD_SALES!$B$4:$Z$4,0)),"")</f>
        <v/>
      </c>
      <c r="DR295" s="3">
        <f>IFERROR(INDEX(COD_SALES!$B$5:$Z$500,MATCH(resource!$CC295,COD_SALES!$A$5:$A$500,0),MATCH(resource!DR$2,COD_SALES!$B$4:$Z$4,0)),"")</f>
        <v>0</v>
      </c>
      <c r="DS295" s="3">
        <f>IFERROR(INDEX(COD_SALES!$B$5:$Z$500,MATCH(resource!$CC295,COD_SALES!$A$5:$A$500,0),MATCH(resource!DS$2,COD_SALES!$B$4:$Z$4,0)),"")</f>
        <v>60</v>
      </c>
      <c r="DT295" s="3">
        <f>IFERROR(INDEX(COD_SALES!$B$5:$Z$500,MATCH(resource!$CC295,COD_SALES!$A$5:$A$500,0),MATCH(resource!DT$2,COD_SALES!$B$4:$Z$4,0)),"")</f>
        <v>0</v>
      </c>
      <c r="DU295" s="3">
        <f>IFERROR(INDEX(COD_SALES!$B$5:$Z$500,MATCH(resource!$CC295,COD_SALES!$A$5:$A$500,0),MATCH(resource!DU$2,COD_SALES!$B$4:$Z$4,0)),"")</f>
        <v>65</v>
      </c>
      <c r="DV295" s="3">
        <f>IFERROR(INDEX(COD_SALES!$B$5:$Z$500,MATCH(resource!$CC295,COD_SALES!$A$5:$A$500,0),MATCH(resource!DV$2,COD_SALES!$B$4:$Z$4,0)),"")</f>
        <v>0</v>
      </c>
      <c r="DW295" s="3">
        <f>IFERROR(INDEX(COD_SALES!$B$5:$Z$500,MATCH(resource!$CC295,COD_SALES!$A$5:$A$500,0),MATCH(resource!DW$2,COD_SALES!$B$4:$Z$4,0)),"")</f>
        <v>24</v>
      </c>
      <c r="DX295" s="3">
        <f>IFERROR(INDEX(COD_SALES!$B$5:$Z$500,MATCH(resource!$CC295,COD_SALES!$A$5:$A$500,0),MATCH(resource!DX$2,COD_SALES!$B$4:$Z$4,0)),"")</f>
        <v>0</v>
      </c>
      <c r="DY295" s="3">
        <f>IFERROR(INDEX(COD_SALES!$B$5:$Z$500,MATCH(resource!$CC295,COD_SALES!$A$5:$A$500,0),MATCH(resource!DY$2,COD_SALES!$B$4:$Z$4,0)),"")</f>
        <v>6</v>
      </c>
      <c r="DZ295" s="3">
        <f>IFERROR(INDEX(COD_SALES!$B$5:$Z$500,MATCH(resource!$CC295,COD_SALES!$A$5:$A$500,0),MATCH(resource!DZ$2,COD_SALES!$B$4:$Z$4,0)),"")</f>
        <v>0</v>
      </c>
      <c r="EA295" s="3">
        <f>IFERROR(INDEX(COD_SALES!$B$5:$Z$500,MATCH(resource!$CC295,COD_SALES!$A$5:$A$500,0),MATCH(resource!EA$2,COD_SALES!$B$4:$Z$4,0)),"")</f>
        <v>1</v>
      </c>
      <c r="EB295" s="3">
        <f t="shared" si="103"/>
        <v>39316.129999999997</v>
      </c>
      <c r="ED295" s="3">
        <f>IFERROR(VLOOKUP($CK295,depot_prod_sales!$B$5:$S$200,3,0),0)</f>
        <v>0</v>
      </c>
      <c r="EE295" s="3">
        <f>IFERROR(VLOOKUP($CK295,depot_prod_sales!$B$5:$S$200,4,0),0)</f>
        <v>0</v>
      </c>
      <c r="EF295" s="3">
        <f>IFERROR(VLOOKUP($CK295,depot_prod_sales!$B$5:$S$200,5,0),0)</f>
        <v>0</v>
      </c>
      <c r="EG295" s="3">
        <f>IFERROR(VLOOKUP($CK295,depot_prod_sales!$B$5:$S$200,6,0),0)</f>
        <v>0</v>
      </c>
      <c r="EH295" s="3">
        <f>IFERROR(VLOOKUP($CK295,depot_prod_sales!$B$5:$S$200,7,0),0)</f>
        <v>0</v>
      </c>
      <c r="EI295" s="3">
        <f>IFERROR(VLOOKUP($CK295,depot_prod_sales!$B$5:$S$200,8,0),0)</f>
        <v>0</v>
      </c>
      <c r="EJ295" s="3">
        <f>IFERROR(VLOOKUP($CK295,depot_prod_sales!$B$5:$S$200,9,0),0)</f>
        <v>0</v>
      </c>
      <c r="EK295" s="3">
        <f>IFERROR(VLOOKUP($CK295,depot_prod_sales!$B$5:$S$200,10,0),0)</f>
        <v>0</v>
      </c>
      <c r="EL295" s="3">
        <f>IFERROR(VLOOKUP($CK295,depot_prod_sales!$B$5:$S$200,11,0),0)</f>
        <v>0</v>
      </c>
      <c r="EM295" s="3">
        <f>IFERROR(VLOOKUP($CK295,depot_prod_sales!$B$5:$S$200,12,0),0)</f>
        <v>0</v>
      </c>
      <c r="EN295" s="3">
        <f>IFERROR(VLOOKUP($CK295,depot_prod_sales!$B$5:$S$200,13,0),0)</f>
        <v>0</v>
      </c>
      <c r="EO295" s="3">
        <f>IFERROR(VLOOKUP($CK295,depot_prod_sales!$B$5:$S$200,14,0),0)</f>
        <v>0</v>
      </c>
      <c r="EP295" s="3">
        <f>IFERROR(VLOOKUP($CK295,depot_prod_sales!$B$5:$S$200,15,0),0)</f>
        <v>0</v>
      </c>
      <c r="EQ295" s="3">
        <f>IFERROR(VLOOKUP($CK295,depot_prod_sales!$B$5:$S$200,16,0),0)</f>
        <v>0</v>
      </c>
      <c r="ER295" s="3">
        <f>IFERROR(VLOOKUP($CK295,depot_prod_sales!$B$5:$S$200,17,0),0)</f>
        <v>0</v>
      </c>
      <c r="ES295" s="3">
        <f>IFERROR(VLOOKUP($CK295,depot_prod_sales!$B$5:$S$200,18,0),0)</f>
        <v>0</v>
      </c>
      <c r="ET295" s="116">
        <f t="shared" si="104"/>
        <v>0</v>
      </c>
      <c r="EU295" s="116">
        <f t="shared" si="105"/>
        <v>0</v>
      </c>
      <c r="EW295" s="3">
        <f>IFERROR(VLOOKUP(CC295,data_pull!$AO$25:$AR$546,2,0),0)</f>
        <v>9</v>
      </c>
      <c r="EX295" s="1">
        <f>IFERROR(VLOOKUP(CC295,data_pull!$AO$25:$AR$546,4,0),0)</f>
        <v>190000</v>
      </c>
    </row>
    <row r="296" spans="13:154" x14ac:dyDescent="0.25"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4" t="str">
        <f>sales_data!B295</f>
        <v>Jahangir Alam</v>
      </c>
      <c r="AR296" s="4" t="str">
        <f>sales_data!C295</f>
        <v>Shah Md. Mohib Billah</v>
      </c>
      <c r="AS296" s="5" t="str">
        <f t="shared" si="95"/>
        <v/>
      </c>
      <c r="AT296" s="4" t="str">
        <f>sales_data!I295</f>
        <v>Siyedul Morsalin</v>
      </c>
      <c r="AU296" s="4" t="str">
        <f>sales_data!W295</f>
        <v>Fulbari</v>
      </c>
      <c r="AV296" s="1">
        <f>sales_data!N295</f>
        <v>55786.13</v>
      </c>
      <c r="AW296" s="1">
        <f>sales_data!P295</f>
        <v>25</v>
      </c>
      <c r="AX296" s="3">
        <f ca="1">IFERROR(INDEX(INDIRECT("day_wise_sales_data!$B$2:$BZ$599"),MATCH(resource!$CC296,day_wise_sales_data!$A$2:$A$500,0),MATCH(resource!AX$2,INDIRECT("day_wise_sales_data!$B$1:$BZ$1"),0)),0)</f>
        <v>0</v>
      </c>
      <c r="AY296" s="3">
        <f ca="1">IFERROR(INDEX(INDIRECT("day_wise_sales_data!$B$2:$BZ$599"),MATCH(resource!$CC296,day_wise_sales_data!$A$2:$A$500,0),MATCH(resource!AY$2,INDIRECT("day_wise_sales_data!$B$1:$BZ$1"),0)),0)</f>
        <v>0</v>
      </c>
      <c r="AZ296" s="3">
        <f ca="1">IFERROR(INDEX(INDIRECT("day_wise_sales_data!$B$2:$BZ$599"),MATCH(resource!$CC296,day_wise_sales_data!$A$2:$A$500,0),MATCH(resource!AZ$2,INDIRECT("day_wise_sales_data!$B$1:$BZ$1"),0)),0)</f>
        <v>2464.9</v>
      </c>
      <c r="BA296" s="3">
        <f ca="1">IFERROR(INDEX(INDIRECT("day_wise_sales_data!$B$2:$BZ$599"),MATCH(resource!$CC296,day_wise_sales_data!$A$2:$A$500,0),MATCH(resource!BA$2,INDIRECT("day_wise_sales_data!$B$1:$BZ$1"),0)),0)</f>
        <v>0</v>
      </c>
      <c r="BB296" s="3">
        <f ca="1">IFERROR(INDEX(INDIRECT("day_wise_sales_data!$B$2:$BZ$599"),MATCH(resource!$CC296,day_wise_sales_data!$A$2:$A$500,0),MATCH(resource!BB$2,INDIRECT("day_wise_sales_data!$B$1:$BZ$1"),0)),0)</f>
        <v>0</v>
      </c>
      <c r="BC296" s="3">
        <f ca="1">IFERROR(INDEX(INDIRECT("day_wise_sales_data!$B$2:$BZ$599"),MATCH(resource!$CC296,day_wise_sales_data!$A$2:$A$500,0),MATCH(resource!BC$2,INDIRECT("day_wise_sales_data!$B$1:$BZ$1"),0)),0)</f>
        <v>0</v>
      </c>
      <c r="BD296" s="3">
        <f ca="1">IFERROR(INDEX(INDIRECT("day_wise_sales_data!$B$2:$BZ$599"),MATCH(resource!$CC296,day_wise_sales_data!$A$2:$A$500,0),MATCH(resource!BD$2,INDIRECT("day_wise_sales_data!$B$1:$BZ$1"),0)),0)</f>
        <v>0</v>
      </c>
      <c r="BE296" s="3">
        <f ca="1">IFERROR(INDEX(INDIRECT("day_wise_sales_data!$B$2:$BZ$599"),MATCH(resource!$CC296,day_wise_sales_data!$A$2:$A$500,0),MATCH(resource!BE$2,INDIRECT("day_wise_sales_data!$B$1:$BZ$1"),0)),0)</f>
        <v>0</v>
      </c>
      <c r="BF296" s="3">
        <f ca="1">IFERROR(INDEX(INDIRECT("day_wise_sales_data!$B$2:$BZ$599"),MATCH(resource!$CC296,day_wise_sales_data!$A$2:$A$500,0),MATCH(resource!BF$2,INDIRECT("day_wise_sales_data!$B$1:$BZ$1"),0)),0)</f>
        <v>0</v>
      </c>
      <c r="BG296" s="3">
        <f ca="1">IFERROR(INDEX(INDIRECT("day_wise_sales_data!$B$2:$BZ$599"),MATCH(resource!$CC296,day_wise_sales_data!$A$2:$A$500,0),MATCH(resource!BG$2,INDIRECT("day_wise_sales_data!$B$1:$BZ$1"),0)),0)</f>
        <v>422.43</v>
      </c>
      <c r="BH296" s="3">
        <f ca="1">IFERROR(INDEX(INDIRECT("day_wise_sales_data!$B$2:$BZ$599"),MATCH(resource!$CC296,day_wise_sales_data!$A$2:$A$500,0),MATCH(resource!BH$2,INDIRECT("day_wise_sales_data!$B$1:$BZ$1"),0)),0)</f>
        <v>2188.52</v>
      </c>
      <c r="BI296" s="3">
        <f ca="1">IFERROR(INDEX(INDIRECT("day_wise_sales_data!$B$2:$BZ$599"),MATCH(resource!$CC296,day_wise_sales_data!$A$2:$A$500,0),MATCH(resource!BI$2,INDIRECT("day_wise_sales_data!$B$1:$BZ$1"),0)),0)</f>
        <v>0</v>
      </c>
      <c r="BJ296" s="3">
        <f ca="1">IFERROR(INDEX(INDIRECT("day_wise_sales_data!$B$2:$BZ$599"),MATCH(resource!$CC296,day_wise_sales_data!$A$2:$A$500,0),MATCH(resource!BJ$2,INDIRECT("day_wise_sales_data!$B$1:$BZ$1"),0)),0)</f>
        <v>0</v>
      </c>
      <c r="BK296" s="3">
        <f ca="1">IFERROR(INDEX(INDIRECT("day_wise_sales_data!$B$2:$BZ$599"),MATCH(resource!$CC296,day_wise_sales_data!$A$2:$A$500,0),MATCH(resource!BK$2,INDIRECT("day_wise_sales_data!$B$1:$BZ$1"),0)),0)</f>
        <v>0</v>
      </c>
      <c r="BL296" s="3">
        <f ca="1">IFERROR(INDEX(INDIRECT("day_wise_sales_data!$B$2:$BZ$599"),MATCH(resource!$CC296,day_wise_sales_data!$A$2:$A$500,0),MATCH(resource!BL$2,INDIRECT("day_wise_sales_data!$B$1:$BZ$1"),0)),0)</f>
        <v>0</v>
      </c>
      <c r="BM296" s="3">
        <f ca="1">IFERROR(INDEX(INDIRECT("day_wise_sales_data!$B$2:$BZ$599"),MATCH(resource!$CC296,day_wise_sales_data!$A$2:$A$500,0),MATCH(resource!BM$2,INDIRECT("day_wise_sales_data!$B$1:$BZ$1"),0)),0)</f>
        <v>5898.29</v>
      </c>
      <c r="BN296" s="3">
        <f ca="1">IFERROR(INDEX(INDIRECT("day_wise_sales_data!$B$2:$BZ$599"),MATCH(resource!$CC296,day_wise_sales_data!$A$2:$A$500,0),MATCH(resource!BN$2,INDIRECT("day_wise_sales_data!$B$1:$BZ$1"),0)),0)</f>
        <v>264.89999999999998</v>
      </c>
      <c r="BO296" s="3">
        <f ca="1">IFERROR(INDEX(INDIRECT("day_wise_sales_data!$B$2:$BZ$599"),MATCH(resource!$CC296,day_wise_sales_data!$A$2:$A$500,0),MATCH(resource!BO$2,INDIRECT("day_wise_sales_data!$B$1:$BZ$1"),0)),0)</f>
        <v>0</v>
      </c>
      <c r="BP296" s="3">
        <f ca="1">IFERROR(INDEX(INDIRECT("day_wise_sales_data!$B$2:$BZ$599"),MATCH(resource!$CC296,day_wise_sales_data!$A$2:$A$500,0),MATCH(resource!BP$2,INDIRECT("day_wise_sales_data!$B$1:$BZ$1"),0)),0)</f>
        <v>0</v>
      </c>
      <c r="BQ296" s="3">
        <f ca="1">IFERROR(INDEX(INDIRECT("day_wise_sales_data!$B$2:$BZ$599"),MATCH(resource!$CC296,day_wise_sales_data!$A$2:$A$500,0),MATCH(resource!BQ$2,INDIRECT("day_wise_sales_data!$B$1:$BZ$1"),0)),0)</f>
        <v>0</v>
      </c>
      <c r="BR296" s="3">
        <f ca="1">IFERROR(INDEX(INDIRECT("day_wise_sales_data!$B$2:$BZ$599"),MATCH(resource!$CC296,day_wise_sales_data!$A$2:$A$500,0),MATCH(resource!BR$2,INDIRECT("day_wise_sales_data!$B$1:$BZ$1"),0)),0)</f>
        <v>4469.93</v>
      </c>
      <c r="BS296" s="3">
        <f ca="1">IFERROR(INDEX(INDIRECT("day_wise_sales_data!$B$2:$BZ$599"),MATCH(resource!$CC296,day_wise_sales_data!$A$2:$A$500,0),MATCH(resource!BS$2,INDIRECT("day_wise_sales_data!$B$1:$BZ$1"),0)),0)</f>
        <v>0</v>
      </c>
      <c r="BT296" s="3">
        <f ca="1">IFERROR(INDEX(INDIRECT("day_wise_sales_data!$B$2:$BZ$599"),MATCH(resource!$CC296,day_wise_sales_data!$A$2:$A$500,0),MATCH(resource!BT$2,INDIRECT("day_wise_sales_data!$B$1:$BZ$1"),0)),0)</f>
        <v>0</v>
      </c>
      <c r="BU296" s="3">
        <f ca="1">IFERROR(INDEX(INDIRECT("day_wise_sales_data!$B$2:$BZ$599"),MATCH(resource!$CC296,day_wise_sales_data!$A$2:$A$500,0),MATCH(resource!BU$2,INDIRECT("day_wise_sales_data!$B$1:$BZ$1"),0)),0)</f>
        <v>14827.15</v>
      </c>
      <c r="BV296" s="3">
        <f ca="1">IFERROR(INDEX(INDIRECT("day_wise_sales_data!$B$2:$BZ$599"),MATCH(resource!$CC296,day_wise_sales_data!$A$2:$A$500,0),MATCH(resource!BV$2,INDIRECT("day_wise_sales_data!$B$1:$BZ$1"),0)),0)</f>
        <v>6552.69</v>
      </c>
      <c r="BW296" s="3">
        <f ca="1">IFERROR(INDEX(INDIRECT("day_wise_sales_data!$B$2:$BZ$599"),MATCH(resource!$CC296,day_wise_sales_data!$A$2:$A$500,0),MATCH(resource!BW$2,INDIRECT("day_wise_sales_data!$B$1:$BZ$1"),0)),0)</f>
        <v>0</v>
      </c>
      <c r="BX296" s="3">
        <f ca="1">IFERROR(INDEX(INDIRECT("day_wise_sales_data!$B$2:$BZ$599"),MATCH(resource!$CC296,day_wise_sales_data!$A$2:$A$500,0),MATCH(resource!BX$2,INDIRECT("day_wise_sales_data!$B$1:$BZ$1"),0)),0)</f>
        <v>4016.52</v>
      </c>
      <c r="BY296" s="3">
        <f ca="1">IFERROR(INDEX(INDIRECT("day_wise_sales_data!$B$2:$BZ$599"),MATCH(resource!$CC296,day_wise_sales_data!$A$2:$A$500,0),MATCH(resource!BY$2,INDIRECT("day_wise_sales_data!$B$1:$BZ$1"),0)),0)</f>
        <v>16528.91</v>
      </c>
      <c r="BZ296" s="3">
        <f ca="1">IFERROR(INDEX(INDIRECT("day_wise_sales_data!$B$2:$BZ$599"),MATCH(resource!$CC296,day_wise_sales_data!$A$2:$A$500,0),MATCH(resource!BZ$2,INDIRECT("day_wise_sales_data!$B$1:$BZ$1"),0)),0)</f>
        <v>0</v>
      </c>
      <c r="CA296" s="3" t="str">
        <f ca="1">IFERROR(INDEX(INDIRECT("day_wise_sales_data!$B$2:$BZ$599"),MATCH(resource!$CC296,day_wise_sales_data!$A$2:$A$500,0),MATCH(resource!CA$2,INDIRECT("day_wise_sales_data!$B$1:$BZ$1"),0)),0)</f>
        <v>dd</v>
      </c>
      <c r="CC296" s="4" t="str">
        <f>sales_data!H295</f>
        <v>DNJ04215</v>
      </c>
      <c r="CD296" s="1">
        <v>294</v>
      </c>
      <c r="CE296" s="1" t="str">
        <f>IF(AQ296=report!$AQ$3,resource!CD296,"")</f>
        <v/>
      </c>
      <c r="CF296" s="5" t="str">
        <f>IFERROR(SMALL($CE$3:$CE$1001,ROWS($CE$3:CE296)),"")</f>
        <v/>
      </c>
      <c r="CH296">
        <f>IFERROR(VLOOKUP($CC296,data_pull!$E$22:$G$700,2,0),0)</f>
        <v>55786.13</v>
      </c>
      <c r="CI296" s="1">
        <f t="shared" si="97"/>
        <v>51</v>
      </c>
      <c r="CJ296" s="1">
        <f t="shared" si="96"/>
        <v>0</v>
      </c>
      <c r="CK296" s="1" t="s">
        <v>1649</v>
      </c>
      <c r="CL296" s="1">
        <f t="shared" si="98"/>
        <v>111</v>
      </c>
      <c r="CM296" s="1" t="str">
        <f>IFERROR(VLOOKUP($CK296,stock_data!$B$3:$W$612,2,0),0)</f>
        <v>ORVATIN-10 TABLET</v>
      </c>
      <c r="CN296" s="1" t="str">
        <f>IFERROR(VLOOKUP($CK296,stock_data!$B$3:$W$612,4,0),0)</f>
        <v>2x10's</v>
      </c>
      <c r="CO296" s="1">
        <f>IFERROR(VLOOKUP($CK296,stock_data!$B$3:$W$612,5,0),0)</f>
        <v>176.5</v>
      </c>
      <c r="CP296" s="3">
        <f t="shared" si="99"/>
        <v>0</v>
      </c>
      <c r="CQ296" s="3">
        <f t="shared" si="100"/>
        <v>0</v>
      </c>
      <c r="CR296" s="1">
        <f>IFERROR(VLOOKUP($CK296,stock_data!$B$3:$W$612,6,0),0)</f>
        <v>73</v>
      </c>
      <c r="CS296" s="1">
        <f>IFERROR(VLOOKUP($CK296,stock_data!$B$3:$W$612,7,0),0)</f>
        <v>1</v>
      </c>
      <c r="CT296" s="1">
        <f>IFERROR(VLOOKUP($CK296,stock_data!$B$3:$W$612,8,0),0)</f>
        <v>50</v>
      </c>
      <c r="CU296" s="1">
        <f>IFERROR(VLOOKUP($CK296,stock_data!$B$3:$W$612,9,0),0)</f>
        <v>1</v>
      </c>
      <c r="CV296" s="1">
        <f>IFERROR(VLOOKUP($CK296,stock_data!$B$3:$W$612,10,0),0)</f>
        <v>28</v>
      </c>
      <c r="CW296" s="1">
        <f>IFERROR(VLOOKUP($CK296,stock_data!$B$3:$W$612,11,0),0)</f>
        <v>96</v>
      </c>
      <c r="CX296" s="1">
        <f>IFERROR(VLOOKUP($CK296,stock_data!$B$3:$W$612,12,0),0)</f>
        <v>13</v>
      </c>
      <c r="CY296" s="1">
        <f>IFERROR(VLOOKUP($CK296,stock_data!$B$3:$W$612,13,0),0)</f>
        <v>37</v>
      </c>
      <c r="CZ296" s="1">
        <f>IFERROR(VLOOKUP($CK296,stock_data!$B$3:$W$612,14,0),0)</f>
        <v>97</v>
      </c>
      <c r="DA296" s="1">
        <f>IFERROR(VLOOKUP($CK296,stock_data!$B$3:$W$612,15,0),0)</f>
        <v>21</v>
      </c>
      <c r="DB296" s="1">
        <f>IFERROR(VLOOKUP($CK296,stock_data!$B$3:$W$612,16,0),0)</f>
        <v>56</v>
      </c>
      <c r="DC296" s="1">
        <f>IFERROR(VLOOKUP($CK296,stock_data!$B$3:$W$612,17,0),0)</f>
        <v>0</v>
      </c>
      <c r="DD296" s="1">
        <f>IFERROR(VLOOKUP($CK296,stock_data!$B$3:$W$612,18,0),0)</f>
        <v>5</v>
      </c>
      <c r="DE296" s="1">
        <f>IFERROR(VLOOKUP($CK296,stock_data!$B$3:$W$612,19,0),0)</f>
        <v>87</v>
      </c>
      <c r="DF296" s="1">
        <f>IFERROR(VLOOKUP($CK296,stock_data!$B$3:$W$612,20,0),0)</f>
        <v>45</v>
      </c>
      <c r="DG296" s="1">
        <f>IFERROR(VLOOKUP($CK296,stock_data!$B$3:$W$612,21,0),0)</f>
        <v>14</v>
      </c>
      <c r="DH296" s="1">
        <f>IFERROR(VLOOKUP($CK296,stock_data!$B$3:$W$612,22,0),0)</f>
        <v>79</v>
      </c>
      <c r="DI296" s="1">
        <f t="shared" si="101"/>
        <v>703</v>
      </c>
      <c r="DJ296" s="1">
        <f t="shared" si="102"/>
        <v>124079.5</v>
      </c>
      <c r="DK296" s="3">
        <f>IFERROR(INDEX(COD_SALES!$B$5:$Z$500,MATCH(resource!$CC296,COD_SALES!$A$5:$A$500,0),MATCH(resource!DK$2,COD_SALES!$B$4:$Z$4,0)),"")</f>
        <v>4</v>
      </c>
      <c r="DL296" s="3">
        <f>IFERROR(INDEX(COD_SALES!$B$5:$Z$500,MATCH(resource!$CC296,COD_SALES!$A$5:$A$500,0),MATCH(resource!DL$2,COD_SALES!$B$4:$Z$4,0)),"")</f>
        <v>2</v>
      </c>
      <c r="DM296" s="3">
        <f>IFERROR(INDEX(COD_SALES!$B$5:$Z$500,MATCH(resource!$CC296,COD_SALES!$A$5:$A$500,0),MATCH(resource!DM$2,COD_SALES!$B$4:$Z$4,0)),"")</f>
        <v>9</v>
      </c>
      <c r="DN296" s="3" t="str">
        <f>IFERROR(INDEX(COD_SALES!$B$5:$Z$500,MATCH(resource!$CC296,COD_SALES!$A$5:$A$500,0),MATCH(resource!DN$2,COD_SALES!$B$4:$Z$4,0)),"")</f>
        <v/>
      </c>
      <c r="DO296" s="3">
        <f>IFERROR(INDEX(COD_SALES!$B$5:$Z$500,MATCH(resource!$CC296,COD_SALES!$A$5:$A$500,0),MATCH(resource!DO$2,COD_SALES!$B$4:$Z$4,0)),"")</f>
        <v>0</v>
      </c>
      <c r="DP296" s="3">
        <f>IFERROR(INDEX(COD_SALES!$B$5:$Z$500,MATCH(resource!$CC296,COD_SALES!$A$5:$A$500,0),MATCH(resource!DP$2,COD_SALES!$B$4:$Z$4,0)),"")</f>
        <v>1</v>
      </c>
      <c r="DQ296" s="3" t="str">
        <f>IFERROR(INDEX(COD_SALES!$B$5:$Z$500,MATCH(resource!$CC296,COD_SALES!$A$5:$A$500,0),MATCH(resource!DQ$2,COD_SALES!$B$4:$Z$4,0)),"")</f>
        <v/>
      </c>
      <c r="DR296" s="3">
        <f>IFERROR(INDEX(COD_SALES!$B$5:$Z$500,MATCH(resource!$CC296,COD_SALES!$A$5:$A$500,0),MATCH(resource!DR$2,COD_SALES!$B$4:$Z$4,0)),"")</f>
        <v>0</v>
      </c>
      <c r="DS296" s="3">
        <f>IFERROR(INDEX(COD_SALES!$B$5:$Z$500,MATCH(resource!$CC296,COD_SALES!$A$5:$A$500,0),MATCH(resource!DS$2,COD_SALES!$B$4:$Z$4,0)),"")</f>
        <v>20</v>
      </c>
      <c r="DT296" s="3">
        <f>IFERROR(INDEX(COD_SALES!$B$5:$Z$500,MATCH(resource!$CC296,COD_SALES!$A$5:$A$500,0),MATCH(resource!DT$2,COD_SALES!$B$4:$Z$4,0)),"")</f>
        <v>4</v>
      </c>
      <c r="DU296" s="3">
        <f>IFERROR(INDEX(COD_SALES!$B$5:$Z$500,MATCH(resource!$CC296,COD_SALES!$A$5:$A$500,0),MATCH(resource!DU$2,COD_SALES!$B$4:$Z$4,0)),"")</f>
        <v>0</v>
      </c>
      <c r="DV296" s="3">
        <f>IFERROR(INDEX(COD_SALES!$B$5:$Z$500,MATCH(resource!$CC296,COD_SALES!$A$5:$A$500,0),MATCH(resource!DV$2,COD_SALES!$B$4:$Z$4,0)),"")</f>
        <v>0</v>
      </c>
      <c r="DW296" s="3">
        <f>IFERROR(INDEX(COD_SALES!$B$5:$Z$500,MATCH(resource!$CC296,COD_SALES!$A$5:$A$500,0),MATCH(resource!DW$2,COD_SALES!$B$4:$Z$4,0)),"")</f>
        <v>36</v>
      </c>
      <c r="DX296" s="3">
        <f>IFERROR(INDEX(COD_SALES!$B$5:$Z$500,MATCH(resource!$CC296,COD_SALES!$A$5:$A$500,0),MATCH(resource!DX$2,COD_SALES!$B$4:$Z$4,0)),"")</f>
        <v>0</v>
      </c>
      <c r="DY296" s="3">
        <f>IFERROR(INDEX(COD_SALES!$B$5:$Z$500,MATCH(resource!$CC296,COD_SALES!$A$5:$A$500,0),MATCH(resource!DY$2,COD_SALES!$B$4:$Z$4,0)),"")</f>
        <v>6</v>
      </c>
      <c r="DZ296" s="3">
        <f>IFERROR(INDEX(COD_SALES!$B$5:$Z$500,MATCH(resource!$CC296,COD_SALES!$A$5:$A$500,0),MATCH(resource!DZ$2,COD_SALES!$B$4:$Z$4,0)),"")</f>
        <v>3</v>
      </c>
      <c r="EA296" s="3">
        <f>IFERROR(INDEX(COD_SALES!$B$5:$Z$500,MATCH(resource!$CC296,COD_SALES!$A$5:$A$500,0),MATCH(resource!EA$2,COD_SALES!$B$4:$Z$4,0)),"")</f>
        <v>3</v>
      </c>
      <c r="EB296" s="3">
        <f t="shared" si="103"/>
        <v>30796.830000000005</v>
      </c>
      <c r="ED296" s="3">
        <f>IFERROR(VLOOKUP($CK296,depot_prod_sales!$B$5:$S$200,3,0),0)</f>
        <v>40</v>
      </c>
      <c r="EE296" s="3">
        <f>IFERROR(VLOOKUP($CK296,depot_prod_sales!$B$5:$S$200,4,0),0)</f>
        <v>19</v>
      </c>
      <c r="EF296" s="3">
        <f>IFERROR(VLOOKUP($CK296,depot_prod_sales!$B$5:$S$200,5,0),0)</f>
        <v>9</v>
      </c>
      <c r="EG296" s="3">
        <f>IFERROR(VLOOKUP($CK296,depot_prod_sales!$B$5:$S$200,6,0),0)</f>
        <v>19</v>
      </c>
      <c r="EH296" s="3">
        <f>IFERROR(VLOOKUP($CK296,depot_prod_sales!$B$5:$S$200,7,0),0)</f>
        <v>6</v>
      </c>
      <c r="EI296" s="3">
        <f>IFERROR(VLOOKUP($CK296,depot_prod_sales!$B$5:$S$200,8,0),0)</f>
        <v>94</v>
      </c>
      <c r="EJ296" s="3">
        <f>IFERROR(VLOOKUP($CK296,depot_prod_sales!$B$5:$S$200,9,0),0)</f>
        <v>17</v>
      </c>
      <c r="EK296" s="3">
        <f>IFERROR(VLOOKUP($CK296,depot_prod_sales!$B$5:$S$200,10,0),0)</f>
        <v>12</v>
      </c>
      <c r="EL296" s="3">
        <f>IFERROR(VLOOKUP($CK296,depot_prod_sales!$B$5:$S$200,11,0),0)</f>
        <v>13</v>
      </c>
      <c r="EM296" s="3">
        <f>IFERROR(VLOOKUP($CK296,depot_prod_sales!$B$5:$S$200,12,0),0)</f>
        <v>21</v>
      </c>
      <c r="EN296" s="3">
        <f>IFERROR(VLOOKUP($CK296,depot_prod_sales!$B$5:$S$200,13,0),0)</f>
        <v>46</v>
      </c>
      <c r="EO296" s="3">
        <f>IFERROR(VLOOKUP($CK296,depot_prod_sales!$B$5:$S$200,14,0),0)</f>
        <v>26</v>
      </c>
      <c r="EP296" s="3">
        <f>IFERROR(VLOOKUP($CK296,depot_prod_sales!$B$5:$S$200,15,0),0)</f>
        <v>1</v>
      </c>
      <c r="EQ296" s="3">
        <f>IFERROR(VLOOKUP($CK296,depot_prod_sales!$B$5:$S$200,16,0),0)</f>
        <v>6</v>
      </c>
      <c r="ER296" s="3">
        <f>IFERROR(VLOOKUP($CK296,depot_prod_sales!$B$5:$S$200,17,0),0)</f>
        <v>39</v>
      </c>
      <c r="ES296" s="3">
        <f>IFERROR(VLOOKUP($CK296,depot_prod_sales!$B$5:$S$200,18,0),0)</f>
        <v>36</v>
      </c>
      <c r="ET296" s="116">
        <f t="shared" si="104"/>
        <v>404</v>
      </c>
      <c r="EU296" s="116">
        <f t="shared" si="105"/>
        <v>71306</v>
      </c>
      <c r="EW296" s="3">
        <f>IFERROR(VLOOKUP(CC296,data_pull!$AO$25:$AR$546,2,0),0)</f>
        <v>16</v>
      </c>
      <c r="EX296" s="1">
        <f>IFERROR(VLOOKUP(CC296,data_pull!$AO$25:$AR$546,4,0),0)</f>
        <v>190000</v>
      </c>
    </row>
    <row r="297" spans="13:154" x14ac:dyDescent="0.25"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4" t="str">
        <f>sales_data!B296</f>
        <v>Jahangir Alam</v>
      </c>
      <c r="AR297" s="4" t="str">
        <f>sales_data!C296</f>
        <v>Shah Md. Mohib Billah</v>
      </c>
      <c r="AS297" s="5" t="str">
        <f t="shared" si="95"/>
        <v/>
      </c>
      <c r="AT297" s="4" t="str">
        <f>sales_data!I296</f>
        <v>Sohel Rana-2</v>
      </c>
      <c r="AU297" s="4" t="str">
        <f>sales_data!W296</f>
        <v>Chirirbandar</v>
      </c>
      <c r="AV297" s="1">
        <f>sales_data!N296</f>
        <v>89222.44</v>
      </c>
      <c r="AW297" s="1">
        <f>sales_data!P296</f>
        <v>15</v>
      </c>
      <c r="AX297" s="3">
        <f ca="1">IFERROR(INDEX(INDIRECT("day_wise_sales_data!$B$2:$BZ$599"),MATCH(resource!$CC297,day_wise_sales_data!$A$2:$A$500,0),MATCH(resource!AX$2,INDIRECT("day_wise_sales_data!$B$1:$BZ$1"),0)),0)</f>
        <v>0</v>
      </c>
      <c r="AY297" s="3">
        <f ca="1">IFERROR(INDEX(INDIRECT("day_wise_sales_data!$B$2:$BZ$599"),MATCH(resource!$CC297,day_wise_sales_data!$A$2:$A$500,0),MATCH(resource!AY$2,INDIRECT("day_wise_sales_data!$B$1:$BZ$1"),0)),0)</f>
        <v>0</v>
      </c>
      <c r="AZ297" s="3">
        <f ca="1">IFERROR(INDEX(INDIRECT("day_wise_sales_data!$B$2:$BZ$599"),MATCH(resource!$CC297,day_wise_sales_data!$A$2:$A$500,0),MATCH(resource!AZ$2,INDIRECT("day_wise_sales_data!$B$1:$BZ$1"),0)),0)</f>
        <v>0</v>
      </c>
      <c r="BA297" s="3">
        <f ca="1">IFERROR(INDEX(INDIRECT("day_wise_sales_data!$B$2:$BZ$599"),MATCH(resource!$CC297,day_wise_sales_data!$A$2:$A$500,0),MATCH(resource!BA$2,INDIRECT("day_wise_sales_data!$B$1:$BZ$1"),0)),0)</f>
        <v>0</v>
      </c>
      <c r="BB297" s="3">
        <f ca="1">IFERROR(INDEX(INDIRECT("day_wise_sales_data!$B$2:$BZ$599"),MATCH(resource!$CC297,day_wise_sales_data!$A$2:$A$500,0),MATCH(resource!BB$2,INDIRECT("day_wise_sales_data!$B$1:$BZ$1"),0)),0)</f>
        <v>0</v>
      </c>
      <c r="BC297" s="3">
        <f ca="1">IFERROR(INDEX(INDIRECT("day_wise_sales_data!$B$2:$BZ$599"),MATCH(resource!$CC297,day_wise_sales_data!$A$2:$A$500,0),MATCH(resource!BC$2,INDIRECT("day_wise_sales_data!$B$1:$BZ$1"),0)),0)</f>
        <v>0</v>
      </c>
      <c r="BD297" s="3">
        <f ca="1">IFERROR(INDEX(INDIRECT("day_wise_sales_data!$B$2:$BZ$599"),MATCH(resource!$CC297,day_wise_sales_data!$A$2:$A$500,0),MATCH(resource!BD$2,INDIRECT("day_wise_sales_data!$B$1:$BZ$1"),0)),0)</f>
        <v>0</v>
      </c>
      <c r="BE297" s="3">
        <f ca="1">IFERROR(INDEX(INDIRECT("day_wise_sales_data!$B$2:$BZ$599"),MATCH(resource!$CC297,day_wise_sales_data!$A$2:$A$500,0),MATCH(resource!BE$2,INDIRECT("day_wise_sales_data!$B$1:$BZ$1"),0)),0)</f>
        <v>688.55</v>
      </c>
      <c r="BF297" s="3">
        <f ca="1">IFERROR(INDEX(INDIRECT("day_wise_sales_data!$B$2:$BZ$599"),MATCH(resource!$CC297,day_wise_sales_data!$A$2:$A$500,0),MATCH(resource!BF$2,INDIRECT("day_wise_sales_data!$B$1:$BZ$1"),0)),0)</f>
        <v>0</v>
      </c>
      <c r="BG297" s="3">
        <f ca="1">IFERROR(INDEX(INDIRECT("day_wise_sales_data!$B$2:$BZ$599"),MATCH(resource!$CC297,day_wise_sales_data!$A$2:$A$500,0),MATCH(resource!BG$2,INDIRECT("day_wise_sales_data!$B$1:$BZ$1"),0)),0)</f>
        <v>0</v>
      </c>
      <c r="BH297" s="3">
        <f ca="1">IFERROR(INDEX(INDIRECT("day_wise_sales_data!$B$2:$BZ$599"),MATCH(resource!$CC297,day_wise_sales_data!$A$2:$A$500,0),MATCH(resource!BH$2,INDIRECT("day_wise_sales_data!$B$1:$BZ$1"),0)),0)</f>
        <v>0</v>
      </c>
      <c r="BI297" s="3">
        <f ca="1">IFERROR(INDEX(INDIRECT("day_wise_sales_data!$B$2:$BZ$599"),MATCH(resource!$CC297,day_wise_sales_data!$A$2:$A$500,0),MATCH(resource!BI$2,INDIRECT("day_wise_sales_data!$B$1:$BZ$1"),0)),0)</f>
        <v>0</v>
      </c>
      <c r="BJ297" s="3">
        <f ca="1">IFERROR(INDEX(INDIRECT("day_wise_sales_data!$B$2:$BZ$599"),MATCH(resource!$CC297,day_wise_sales_data!$A$2:$A$500,0),MATCH(resource!BJ$2,INDIRECT("day_wise_sales_data!$B$1:$BZ$1"),0)),0)</f>
        <v>0</v>
      </c>
      <c r="BK297" s="3">
        <f ca="1">IFERROR(INDEX(INDIRECT("day_wise_sales_data!$B$2:$BZ$599"),MATCH(resource!$CC297,day_wise_sales_data!$A$2:$A$500,0),MATCH(resource!BK$2,INDIRECT("day_wise_sales_data!$B$1:$BZ$1"),0)),0)</f>
        <v>28171.87</v>
      </c>
      <c r="BL297" s="3">
        <f ca="1">IFERROR(INDEX(INDIRECT("day_wise_sales_data!$B$2:$BZ$599"),MATCH(resource!$CC297,day_wise_sales_data!$A$2:$A$500,0),MATCH(resource!BL$2,INDIRECT("day_wise_sales_data!$B$1:$BZ$1"),0)),0)</f>
        <v>7674.87</v>
      </c>
      <c r="BM297" s="3">
        <f ca="1">IFERROR(INDEX(INDIRECT("day_wise_sales_data!$B$2:$BZ$599"),MATCH(resource!$CC297,day_wise_sales_data!$A$2:$A$500,0),MATCH(resource!BM$2,INDIRECT("day_wise_sales_data!$B$1:$BZ$1"),0)),0)</f>
        <v>0</v>
      </c>
      <c r="BN297" s="3">
        <f ca="1">IFERROR(INDEX(INDIRECT("day_wise_sales_data!$B$2:$BZ$599"),MATCH(resource!$CC297,day_wise_sales_data!$A$2:$A$500,0),MATCH(resource!BN$2,INDIRECT("day_wise_sales_data!$B$1:$BZ$1"),0)),0)</f>
        <v>0</v>
      </c>
      <c r="BO297" s="3">
        <f ca="1">IFERROR(INDEX(INDIRECT("day_wise_sales_data!$B$2:$BZ$599"),MATCH(resource!$CC297,day_wise_sales_data!$A$2:$A$500,0),MATCH(resource!BO$2,INDIRECT("day_wise_sales_data!$B$1:$BZ$1"),0)),0)</f>
        <v>0</v>
      </c>
      <c r="BP297" s="3">
        <f ca="1">IFERROR(INDEX(INDIRECT("day_wise_sales_data!$B$2:$BZ$599"),MATCH(resource!$CC297,day_wise_sales_data!$A$2:$A$500,0),MATCH(resource!BP$2,INDIRECT("day_wise_sales_data!$B$1:$BZ$1"),0)),0)</f>
        <v>0</v>
      </c>
      <c r="BQ297" s="3">
        <f ca="1">IFERROR(INDEX(INDIRECT("day_wise_sales_data!$B$2:$BZ$599"),MATCH(resource!$CC297,day_wise_sales_data!$A$2:$A$500,0),MATCH(resource!BQ$2,INDIRECT("day_wise_sales_data!$B$1:$BZ$1"),0)),0)</f>
        <v>0</v>
      </c>
      <c r="BR297" s="3">
        <f ca="1">IFERROR(INDEX(INDIRECT("day_wise_sales_data!$B$2:$BZ$599"),MATCH(resource!$CC297,day_wise_sales_data!$A$2:$A$500,0),MATCH(resource!BR$2,INDIRECT("day_wise_sales_data!$B$1:$BZ$1"),0)),0)</f>
        <v>0</v>
      </c>
      <c r="BS297" s="3">
        <f ca="1">IFERROR(INDEX(INDIRECT("day_wise_sales_data!$B$2:$BZ$599"),MATCH(resource!$CC297,day_wise_sales_data!$A$2:$A$500,0),MATCH(resource!BS$2,INDIRECT("day_wise_sales_data!$B$1:$BZ$1"),0)),0)</f>
        <v>3737.03</v>
      </c>
      <c r="BT297" s="3">
        <f ca="1">IFERROR(INDEX(INDIRECT("day_wise_sales_data!$B$2:$BZ$599"),MATCH(resource!$CC297,day_wise_sales_data!$A$2:$A$500,0),MATCH(resource!BT$2,INDIRECT("day_wise_sales_data!$B$1:$BZ$1"),0)),0)</f>
        <v>8285.39</v>
      </c>
      <c r="BU297" s="3">
        <f ca="1">IFERROR(INDEX(INDIRECT("day_wise_sales_data!$B$2:$BZ$599"),MATCH(resource!$CC297,day_wise_sales_data!$A$2:$A$500,0),MATCH(resource!BU$2,INDIRECT("day_wise_sales_data!$B$1:$BZ$1"),0)),0)</f>
        <v>19539.310000000001</v>
      </c>
      <c r="BV297" s="3">
        <f ca="1">IFERROR(INDEX(INDIRECT("day_wise_sales_data!$B$2:$BZ$599"),MATCH(resource!$CC297,day_wise_sales_data!$A$2:$A$500,0),MATCH(resource!BV$2,INDIRECT("day_wise_sales_data!$B$1:$BZ$1"),0)),0)</f>
        <v>0</v>
      </c>
      <c r="BW297" s="3">
        <f ca="1">IFERROR(INDEX(INDIRECT("day_wise_sales_data!$B$2:$BZ$599"),MATCH(resource!$CC297,day_wise_sales_data!$A$2:$A$500,0),MATCH(resource!BW$2,INDIRECT("day_wise_sales_data!$B$1:$BZ$1"),0)),0)</f>
        <v>0</v>
      </c>
      <c r="BX297" s="3">
        <f ca="1">IFERROR(INDEX(INDIRECT("day_wise_sales_data!$B$2:$BZ$599"),MATCH(resource!$CC297,day_wise_sales_data!$A$2:$A$500,0),MATCH(resource!BX$2,INDIRECT("day_wise_sales_data!$B$1:$BZ$1"),0)),0)</f>
        <v>0</v>
      </c>
      <c r="BY297" s="3">
        <f ca="1">IFERROR(INDEX(INDIRECT("day_wise_sales_data!$B$2:$BZ$599"),MATCH(resource!$CC297,day_wise_sales_data!$A$2:$A$500,0),MATCH(resource!BY$2,INDIRECT("day_wise_sales_data!$B$1:$BZ$1"),0)),0)</f>
        <v>6326.68</v>
      </c>
      <c r="BZ297" s="3">
        <f ca="1">IFERROR(INDEX(INDIRECT("day_wise_sales_data!$B$2:$BZ$599"),MATCH(resource!$CC297,day_wise_sales_data!$A$2:$A$500,0),MATCH(resource!BZ$2,INDIRECT("day_wise_sales_data!$B$1:$BZ$1"),0)),0)</f>
        <v>14798.74</v>
      </c>
      <c r="CA297" s="3" t="str">
        <f ca="1">IFERROR(INDEX(INDIRECT("day_wise_sales_data!$B$2:$BZ$599"),MATCH(resource!$CC297,day_wise_sales_data!$A$2:$A$500,0),MATCH(resource!CA$2,INDIRECT("day_wise_sales_data!$B$1:$BZ$1"),0)),0)</f>
        <v>dd</v>
      </c>
      <c r="CC297" s="4" t="str">
        <f>sales_data!H296</f>
        <v>DNJ04212</v>
      </c>
      <c r="CD297" s="1">
        <v>295</v>
      </c>
      <c r="CE297" s="1" t="str">
        <f>IF(AQ297=report!$AQ$3,resource!CD297,"")</f>
        <v/>
      </c>
      <c r="CF297" s="5" t="str">
        <f>IFERROR(SMALL($CE$3:$CE$1001,ROWS($CE$3:CE297)),"")</f>
        <v/>
      </c>
      <c r="CH297">
        <f>IFERROR(VLOOKUP($CC297,data_pull!$E$22:$G$700,2,0),0)</f>
        <v>89222.44</v>
      </c>
      <c r="CI297" s="1">
        <f t="shared" si="97"/>
        <v>154</v>
      </c>
      <c r="CJ297" s="1">
        <f t="shared" si="96"/>
        <v>0</v>
      </c>
      <c r="CK297" s="1" t="s">
        <v>1651</v>
      </c>
      <c r="CL297" s="1">
        <f t="shared" si="98"/>
        <v>111</v>
      </c>
      <c r="CM297" s="1" t="str">
        <f>IFERROR(VLOOKUP($CK297,stock_data!$B$3:$W$612,2,0),0)</f>
        <v>ORVATIN-20 TABLET</v>
      </c>
      <c r="CN297" s="1" t="str">
        <f>IFERROR(VLOOKUP($CK297,stock_data!$B$3:$W$612,4,0),0)</f>
        <v>2x10's</v>
      </c>
      <c r="CO297" s="1">
        <f>IFERROR(VLOOKUP($CK297,stock_data!$B$3:$W$612,5,0),0)</f>
        <v>316.8</v>
      </c>
      <c r="CP297" s="3">
        <f t="shared" si="99"/>
        <v>0</v>
      </c>
      <c r="CQ297" s="3">
        <f t="shared" si="100"/>
        <v>0</v>
      </c>
      <c r="CR297" s="1">
        <f>IFERROR(VLOOKUP($CK297,stock_data!$B$3:$W$612,6,0),0)</f>
        <v>0</v>
      </c>
      <c r="CS297" s="1">
        <f>IFERROR(VLOOKUP($CK297,stock_data!$B$3:$W$612,7,0),0)</f>
        <v>0</v>
      </c>
      <c r="CT297" s="1">
        <f>IFERROR(VLOOKUP($CK297,stock_data!$B$3:$W$612,8,0),0)</f>
        <v>0</v>
      </c>
      <c r="CU297" s="1">
        <f>IFERROR(VLOOKUP($CK297,stock_data!$B$3:$W$612,9,0),0)</f>
        <v>0</v>
      </c>
      <c r="CV297" s="1">
        <f>IFERROR(VLOOKUP($CK297,stock_data!$B$3:$W$612,10,0),0)</f>
        <v>0</v>
      </c>
      <c r="CW297" s="1">
        <f>IFERROR(VLOOKUP($CK297,stock_data!$B$3:$W$612,11,0),0)</f>
        <v>0</v>
      </c>
      <c r="CX297" s="1">
        <f>IFERROR(VLOOKUP($CK297,stock_data!$B$3:$W$612,12,0),0)</f>
        <v>0</v>
      </c>
      <c r="CY297" s="1">
        <f>IFERROR(VLOOKUP($CK297,stock_data!$B$3:$W$612,13,0),0)</f>
        <v>0</v>
      </c>
      <c r="CZ297" s="1">
        <f>IFERROR(VLOOKUP($CK297,stock_data!$B$3:$W$612,14,0),0)</f>
        <v>0</v>
      </c>
      <c r="DA297" s="1">
        <f>IFERROR(VLOOKUP($CK297,stock_data!$B$3:$W$612,15,0),0)</f>
        <v>0</v>
      </c>
      <c r="DB297" s="1">
        <f>IFERROR(VLOOKUP($CK297,stock_data!$B$3:$W$612,16,0),0)</f>
        <v>0</v>
      </c>
      <c r="DC297" s="1">
        <f>IFERROR(VLOOKUP($CK297,stock_data!$B$3:$W$612,17,0),0)</f>
        <v>0</v>
      </c>
      <c r="DD297" s="1">
        <f>IFERROR(VLOOKUP($CK297,stock_data!$B$3:$W$612,18,0),0)</f>
        <v>0</v>
      </c>
      <c r="DE297" s="1">
        <f>IFERROR(VLOOKUP($CK297,stock_data!$B$3:$W$612,19,0),0)</f>
        <v>0</v>
      </c>
      <c r="DF297" s="1">
        <f>IFERROR(VLOOKUP($CK297,stock_data!$B$3:$W$612,20,0),0)</f>
        <v>0</v>
      </c>
      <c r="DG297" s="1">
        <f>IFERROR(VLOOKUP($CK297,stock_data!$B$3:$W$612,21,0),0)</f>
        <v>0</v>
      </c>
      <c r="DH297" s="1">
        <f>IFERROR(VLOOKUP($CK297,stock_data!$B$3:$W$612,22,0),0)</f>
        <v>0</v>
      </c>
      <c r="DI297" s="1">
        <f t="shared" si="101"/>
        <v>0</v>
      </c>
      <c r="DJ297" s="1">
        <f t="shared" si="102"/>
        <v>0</v>
      </c>
      <c r="DK297" s="3">
        <f>IFERROR(INDEX(COD_SALES!$B$5:$Z$500,MATCH(resource!$CC297,COD_SALES!$A$5:$A$500,0),MATCH(resource!DK$2,COD_SALES!$B$4:$Z$4,0)),"")</f>
        <v>3</v>
      </c>
      <c r="DL297" s="3">
        <f>IFERROR(INDEX(COD_SALES!$B$5:$Z$500,MATCH(resource!$CC297,COD_SALES!$A$5:$A$500,0),MATCH(resource!DL$2,COD_SALES!$B$4:$Z$4,0)),"")</f>
        <v>0</v>
      </c>
      <c r="DM297" s="3">
        <f>IFERROR(INDEX(COD_SALES!$B$5:$Z$500,MATCH(resource!$CC297,COD_SALES!$A$5:$A$500,0),MATCH(resource!DM$2,COD_SALES!$B$4:$Z$4,0)),"")</f>
        <v>0</v>
      </c>
      <c r="DN297" s="3" t="str">
        <f>IFERROR(INDEX(COD_SALES!$B$5:$Z$500,MATCH(resource!$CC297,COD_SALES!$A$5:$A$500,0),MATCH(resource!DN$2,COD_SALES!$B$4:$Z$4,0)),"")</f>
        <v/>
      </c>
      <c r="DO297" s="3">
        <f>IFERROR(INDEX(COD_SALES!$B$5:$Z$500,MATCH(resource!$CC297,COD_SALES!$A$5:$A$500,0),MATCH(resource!DO$2,COD_SALES!$B$4:$Z$4,0)),"")</f>
        <v>0</v>
      </c>
      <c r="DP297" s="3">
        <f>IFERROR(INDEX(COD_SALES!$B$5:$Z$500,MATCH(resource!$CC297,COD_SALES!$A$5:$A$500,0),MATCH(resource!DP$2,COD_SALES!$B$4:$Z$4,0)),"")</f>
        <v>3</v>
      </c>
      <c r="DQ297" s="3" t="str">
        <f>IFERROR(INDEX(COD_SALES!$B$5:$Z$500,MATCH(resource!$CC297,COD_SALES!$A$5:$A$500,0),MATCH(resource!DQ$2,COD_SALES!$B$4:$Z$4,0)),"")</f>
        <v/>
      </c>
      <c r="DR297" s="3">
        <f>IFERROR(INDEX(COD_SALES!$B$5:$Z$500,MATCH(resource!$CC297,COD_SALES!$A$5:$A$500,0),MATCH(resource!DR$2,COD_SALES!$B$4:$Z$4,0)),"")</f>
        <v>0</v>
      </c>
      <c r="DS297" s="3">
        <f>IFERROR(INDEX(COD_SALES!$B$5:$Z$500,MATCH(resource!$CC297,COD_SALES!$A$5:$A$500,0),MATCH(resource!DS$2,COD_SALES!$B$4:$Z$4,0)),"")</f>
        <v>22</v>
      </c>
      <c r="DT297" s="3">
        <f>IFERROR(INDEX(COD_SALES!$B$5:$Z$500,MATCH(resource!$CC297,COD_SALES!$A$5:$A$500,0),MATCH(resource!DT$2,COD_SALES!$B$4:$Z$4,0)),"")</f>
        <v>0</v>
      </c>
      <c r="DU297" s="3">
        <f>IFERROR(INDEX(COD_SALES!$B$5:$Z$500,MATCH(resource!$CC297,COD_SALES!$A$5:$A$500,0),MATCH(resource!DU$2,COD_SALES!$B$4:$Z$4,0)),"")</f>
        <v>0</v>
      </c>
      <c r="DV297" s="3">
        <f>IFERROR(INDEX(COD_SALES!$B$5:$Z$500,MATCH(resource!$CC297,COD_SALES!$A$5:$A$500,0),MATCH(resource!DV$2,COD_SALES!$B$4:$Z$4,0)),"")</f>
        <v>0</v>
      </c>
      <c r="DW297" s="3">
        <f>IFERROR(INDEX(COD_SALES!$B$5:$Z$500,MATCH(resource!$CC297,COD_SALES!$A$5:$A$500,0),MATCH(resource!DW$2,COD_SALES!$B$4:$Z$4,0)),"")</f>
        <v>26</v>
      </c>
      <c r="DX297" s="3">
        <f>IFERROR(INDEX(COD_SALES!$B$5:$Z$500,MATCH(resource!$CC297,COD_SALES!$A$5:$A$500,0),MATCH(resource!DX$2,COD_SALES!$B$4:$Z$4,0)),"")</f>
        <v>0</v>
      </c>
      <c r="DY297" s="3">
        <f>IFERROR(INDEX(COD_SALES!$B$5:$Z$500,MATCH(resource!$CC297,COD_SALES!$A$5:$A$500,0),MATCH(resource!DY$2,COD_SALES!$B$4:$Z$4,0)),"")</f>
        <v>0</v>
      </c>
      <c r="DZ297" s="3">
        <f>IFERROR(INDEX(COD_SALES!$B$5:$Z$500,MATCH(resource!$CC297,COD_SALES!$A$5:$A$500,0),MATCH(resource!DZ$2,COD_SALES!$B$4:$Z$4,0)),"")</f>
        <v>0</v>
      </c>
      <c r="EA297" s="3">
        <f>IFERROR(INDEX(COD_SALES!$B$5:$Z$500,MATCH(resource!$CC297,COD_SALES!$A$5:$A$500,0),MATCH(resource!EA$2,COD_SALES!$B$4:$Z$4,0)),"")</f>
        <v>0</v>
      </c>
      <c r="EB297" s="3">
        <f t="shared" si="103"/>
        <v>19286.61</v>
      </c>
      <c r="ED297" s="3">
        <f>IFERROR(VLOOKUP($CK297,depot_prod_sales!$B$5:$S$200,3,0),0)</f>
        <v>0</v>
      </c>
      <c r="EE297" s="3">
        <f>IFERROR(VLOOKUP($CK297,depot_prod_sales!$B$5:$S$200,4,0),0)</f>
        <v>0</v>
      </c>
      <c r="EF297" s="3">
        <f>IFERROR(VLOOKUP($CK297,depot_prod_sales!$B$5:$S$200,5,0),0)</f>
        <v>0</v>
      </c>
      <c r="EG297" s="3">
        <f>IFERROR(VLOOKUP($CK297,depot_prod_sales!$B$5:$S$200,6,0),0)</f>
        <v>0</v>
      </c>
      <c r="EH297" s="3">
        <f>IFERROR(VLOOKUP($CK297,depot_prod_sales!$B$5:$S$200,7,0),0)</f>
        <v>0</v>
      </c>
      <c r="EI297" s="3">
        <f>IFERROR(VLOOKUP($CK297,depot_prod_sales!$B$5:$S$200,8,0),0)</f>
        <v>0</v>
      </c>
      <c r="EJ297" s="3">
        <f>IFERROR(VLOOKUP($CK297,depot_prod_sales!$B$5:$S$200,9,0),0)</f>
        <v>0</v>
      </c>
      <c r="EK297" s="3">
        <f>IFERROR(VLOOKUP($CK297,depot_prod_sales!$B$5:$S$200,10,0),0)</f>
        <v>0</v>
      </c>
      <c r="EL297" s="3">
        <f>IFERROR(VLOOKUP($CK297,depot_prod_sales!$B$5:$S$200,11,0),0)</f>
        <v>0</v>
      </c>
      <c r="EM297" s="3">
        <f>IFERROR(VLOOKUP($CK297,depot_prod_sales!$B$5:$S$200,12,0),0)</f>
        <v>0</v>
      </c>
      <c r="EN297" s="3">
        <f>IFERROR(VLOOKUP($CK297,depot_prod_sales!$B$5:$S$200,13,0),0)</f>
        <v>0</v>
      </c>
      <c r="EO297" s="3">
        <f>IFERROR(VLOOKUP($CK297,depot_prod_sales!$B$5:$S$200,14,0),0)</f>
        <v>0</v>
      </c>
      <c r="EP297" s="3">
        <f>IFERROR(VLOOKUP($CK297,depot_prod_sales!$B$5:$S$200,15,0),0)</f>
        <v>0</v>
      </c>
      <c r="EQ297" s="3">
        <f>IFERROR(VLOOKUP($CK297,depot_prod_sales!$B$5:$S$200,16,0),0)</f>
        <v>0</v>
      </c>
      <c r="ER297" s="3">
        <f>IFERROR(VLOOKUP($CK297,depot_prod_sales!$B$5:$S$200,17,0),0)</f>
        <v>0</v>
      </c>
      <c r="ES297" s="3">
        <f>IFERROR(VLOOKUP($CK297,depot_prod_sales!$B$5:$S$200,18,0),0)</f>
        <v>0</v>
      </c>
      <c r="ET297" s="116">
        <f t="shared" si="104"/>
        <v>0</v>
      </c>
      <c r="EU297" s="116">
        <f t="shared" si="105"/>
        <v>0</v>
      </c>
      <c r="EW297" s="3">
        <f>IFERROR(VLOOKUP(CC297,data_pull!$AO$25:$AR$546,2,0),0)</f>
        <v>9</v>
      </c>
      <c r="EX297" s="1">
        <f>IFERROR(VLOOKUP(CC297,data_pull!$AO$25:$AR$546,4,0),0)</f>
        <v>190000</v>
      </c>
    </row>
    <row r="298" spans="13:154" x14ac:dyDescent="0.25"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4" t="str">
        <f>sales_data!B297</f>
        <v>Jahangir Alam</v>
      </c>
      <c r="AR298" s="4" t="str">
        <f>sales_data!C297</f>
        <v>Shah Md. Mohib Billah</v>
      </c>
      <c r="AS298" s="5" t="str">
        <f t="shared" si="95"/>
        <v/>
      </c>
      <c r="AT298" s="4" t="str">
        <f>sales_data!I297</f>
        <v>Tohidul Islam</v>
      </c>
      <c r="AU298" s="4" t="str">
        <f>sales_data!W297</f>
        <v>Birampur</v>
      </c>
      <c r="AV298" s="1">
        <f>sales_data!N297</f>
        <v>100112.03</v>
      </c>
      <c r="AW298" s="1">
        <f>sales_data!P297</f>
        <v>20</v>
      </c>
      <c r="AX298" s="3">
        <f ca="1">IFERROR(INDEX(INDIRECT("day_wise_sales_data!$B$2:$BZ$599"),MATCH(resource!$CC298,day_wise_sales_data!$A$2:$A$500,0),MATCH(resource!AX$2,INDIRECT("day_wise_sales_data!$B$1:$BZ$1"),0)),0)</f>
        <v>0</v>
      </c>
      <c r="AY298" s="3">
        <f ca="1">IFERROR(INDEX(INDIRECT("day_wise_sales_data!$B$2:$BZ$599"),MATCH(resource!$CC298,day_wise_sales_data!$A$2:$A$500,0),MATCH(resource!AY$2,INDIRECT("day_wise_sales_data!$B$1:$BZ$1"),0)),0)</f>
        <v>0</v>
      </c>
      <c r="AZ298" s="3">
        <f ca="1">IFERROR(INDEX(INDIRECT("day_wise_sales_data!$B$2:$BZ$599"),MATCH(resource!$CC298,day_wise_sales_data!$A$2:$A$500,0),MATCH(resource!AZ$2,INDIRECT("day_wise_sales_data!$B$1:$BZ$1"),0)),0)</f>
        <v>12573.67</v>
      </c>
      <c r="BA298" s="3">
        <f ca="1">IFERROR(INDEX(INDIRECT("day_wise_sales_data!$B$2:$BZ$599"),MATCH(resource!$CC298,day_wise_sales_data!$A$2:$A$500,0),MATCH(resource!BA$2,INDIRECT("day_wise_sales_data!$B$1:$BZ$1"),0)),0)</f>
        <v>0</v>
      </c>
      <c r="BB298" s="3">
        <f ca="1">IFERROR(INDEX(INDIRECT("day_wise_sales_data!$B$2:$BZ$599"),MATCH(resource!$CC298,day_wise_sales_data!$A$2:$A$500,0),MATCH(resource!BB$2,INDIRECT("day_wise_sales_data!$B$1:$BZ$1"),0)),0)</f>
        <v>0</v>
      </c>
      <c r="BC298" s="3">
        <f ca="1">IFERROR(INDEX(INDIRECT("day_wise_sales_data!$B$2:$BZ$599"),MATCH(resource!$CC298,day_wise_sales_data!$A$2:$A$500,0),MATCH(resource!BC$2,INDIRECT("day_wise_sales_data!$B$1:$BZ$1"),0)),0)</f>
        <v>0</v>
      </c>
      <c r="BD298" s="3">
        <f ca="1">IFERROR(INDEX(INDIRECT("day_wise_sales_data!$B$2:$BZ$599"),MATCH(resource!$CC298,day_wise_sales_data!$A$2:$A$500,0),MATCH(resource!BD$2,INDIRECT("day_wise_sales_data!$B$1:$BZ$1"),0)),0)</f>
        <v>0</v>
      </c>
      <c r="BE298" s="3">
        <f ca="1">IFERROR(INDEX(INDIRECT("day_wise_sales_data!$B$2:$BZ$599"),MATCH(resource!$CC298,day_wise_sales_data!$A$2:$A$500,0),MATCH(resource!BE$2,INDIRECT("day_wise_sales_data!$B$1:$BZ$1"),0)),0)</f>
        <v>6178.69</v>
      </c>
      <c r="BF298" s="3">
        <f ca="1">IFERROR(INDEX(INDIRECT("day_wise_sales_data!$B$2:$BZ$599"),MATCH(resource!$CC298,day_wise_sales_data!$A$2:$A$500,0),MATCH(resource!BF$2,INDIRECT("day_wise_sales_data!$B$1:$BZ$1"),0)),0)</f>
        <v>0</v>
      </c>
      <c r="BG298" s="3">
        <f ca="1">IFERROR(INDEX(INDIRECT("day_wise_sales_data!$B$2:$BZ$599"),MATCH(resource!$CC298,day_wise_sales_data!$A$2:$A$500,0),MATCH(resource!BG$2,INDIRECT("day_wise_sales_data!$B$1:$BZ$1"),0)),0)</f>
        <v>485.8</v>
      </c>
      <c r="BH298" s="3">
        <f ca="1">IFERROR(INDEX(INDIRECT("day_wise_sales_data!$B$2:$BZ$599"),MATCH(resource!$CC298,day_wise_sales_data!$A$2:$A$500,0),MATCH(resource!BH$2,INDIRECT("day_wise_sales_data!$B$1:$BZ$1"),0)),0)</f>
        <v>0</v>
      </c>
      <c r="BI298" s="3">
        <f ca="1">IFERROR(INDEX(INDIRECT("day_wise_sales_data!$B$2:$BZ$599"),MATCH(resource!$CC298,day_wise_sales_data!$A$2:$A$500,0),MATCH(resource!BI$2,INDIRECT("day_wise_sales_data!$B$1:$BZ$1"),0)),0)</f>
        <v>0</v>
      </c>
      <c r="BJ298" s="3">
        <f ca="1">IFERROR(INDEX(INDIRECT("day_wise_sales_data!$B$2:$BZ$599"),MATCH(resource!$CC298,day_wise_sales_data!$A$2:$A$500,0),MATCH(resource!BJ$2,INDIRECT("day_wise_sales_data!$B$1:$BZ$1"),0)),0)</f>
        <v>0</v>
      </c>
      <c r="BK298" s="3">
        <f ca="1">IFERROR(INDEX(INDIRECT("day_wise_sales_data!$B$2:$BZ$599"),MATCH(resource!$CC298,day_wise_sales_data!$A$2:$A$500,0),MATCH(resource!BK$2,INDIRECT("day_wise_sales_data!$B$1:$BZ$1"),0)),0)</f>
        <v>24526.47</v>
      </c>
      <c r="BL298" s="3">
        <f ca="1">IFERROR(INDEX(INDIRECT("day_wise_sales_data!$B$2:$BZ$599"),MATCH(resource!$CC298,day_wise_sales_data!$A$2:$A$500,0),MATCH(resource!BL$2,INDIRECT("day_wise_sales_data!$B$1:$BZ$1"),0)),0)</f>
        <v>0</v>
      </c>
      <c r="BM298" s="3">
        <f ca="1">IFERROR(INDEX(INDIRECT("day_wise_sales_data!$B$2:$BZ$599"),MATCH(resource!$CC298,day_wise_sales_data!$A$2:$A$500,0),MATCH(resource!BM$2,INDIRECT("day_wise_sales_data!$B$1:$BZ$1"),0)),0)</f>
        <v>0</v>
      </c>
      <c r="BN298" s="3">
        <f ca="1">IFERROR(INDEX(INDIRECT("day_wise_sales_data!$B$2:$BZ$599"),MATCH(resource!$CC298,day_wise_sales_data!$A$2:$A$500,0),MATCH(resource!BN$2,INDIRECT("day_wise_sales_data!$B$1:$BZ$1"),0)),0)</f>
        <v>0</v>
      </c>
      <c r="BO298" s="3">
        <f ca="1">IFERROR(INDEX(INDIRECT("day_wise_sales_data!$B$2:$BZ$599"),MATCH(resource!$CC298,day_wise_sales_data!$A$2:$A$500,0),MATCH(resource!BO$2,INDIRECT("day_wise_sales_data!$B$1:$BZ$1"),0)),0)</f>
        <v>0</v>
      </c>
      <c r="BP298" s="3">
        <f ca="1">IFERROR(INDEX(INDIRECT("day_wise_sales_data!$B$2:$BZ$599"),MATCH(resource!$CC298,day_wise_sales_data!$A$2:$A$500,0),MATCH(resource!BP$2,INDIRECT("day_wise_sales_data!$B$1:$BZ$1"),0)),0)</f>
        <v>0</v>
      </c>
      <c r="BQ298" s="3">
        <f ca="1">IFERROR(INDEX(INDIRECT("day_wise_sales_data!$B$2:$BZ$599"),MATCH(resource!$CC298,day_wise_sales_data!$A$2:$A$500,0),MATCH(resource!BQ$2,INDIRECT("day_wise_sales_data!$B$1:$BZ$1"),0)),0)</f>
        <v>0</v>
      </c>
      <c r="BR298" s="3">
        <f ca="1">IFERROR(INDEX(INDIRECT("day_wise_sales_data!$B$2:$BZ$599"),MATCH(resource!$CC298,day_wise_sales_data!$A$2:$A$500,0),MATCH(resource!BR$2,INDIRECT("day_wise_sales_data!$B$1:$BZ$1"),0)),0)</f>
        <v>12687.62</v>
      </c>
      <c r="BS298" s="3">
        <f ca="1">IFERROR(INDEX(INDIRECT("day_wise_sales_data!$B$2:$BZ$599"),MATCH(resource!$CC298,day_wise_sales_data!$A$2:$A$500,0),MATCH(resource!BS$2,INDIRECT("day_wise_sales_data!$B$1:$BZ$1"),0)),0)</f>
        <v>0</v>
      </c>
      <c r="BT298" s="3">
        <f ca="1">IFERROR(INDEX(INDIRECT("day_wise_sales_data!$B$2:$BZ$599"),MATCH(resource!$CC298,day_wise_sales_data!$A$2:$A$500,0),MATCH(resource!BT$2,INDIRECT("day_wise_sales_data!$B$1:$BZ$1"),0)),0)</f>
        <v>0</v>
      </c>
      <c r="BU298" s="3">
        <f ca="1">IFERROR(INDEX(INDIRECT("day_wise_sales_data!$B$2:$BZ$599"),MATCH(resource!$CC298,day_wise_sales_data!$A$2:$A$500,0),MATCH(resource!BU$2,INDIRECT("day_wise_sales_data!$B$1:$BZ$1"),0)),0)</f>
        <v>17570.8</v>
      </c>
      <c r="BV298" s="3">
        <f ca="1">IFERROR(INDEX(INDIRECT("day_wise_sales_data!$B$2:$BZ$599"),MATCH(resource!$CC298,day_wise_sales_data!$A$2:$A$500,0),MATCH(resource!BV$2,INDIRECT("day_wise_sales_data!$B$1:$BZ$1"),0)),0)</f>
        <v>26088.98</v>
      </c>
      <c r="BW298" s="3">
        <f ca="1">IFERROR(INDEX(INDIRECT("day_wise_sales_data!$B$2:$BZ$599"),MATCH(resource!$CC298,day_wise_sales_data!$A$2:$A$500,0),MATCH(resource!BW$2,INDIRECT("day_wise_sales_data!$B$1:$BZ$1"),0)),0)</f>
        <v>0</v>
      </c>
      <c r="BX298" s="3">
        <f ca="1">IFERROR(INDEX(INDIRECT("day_wise_sales_data!$B$2:$BZ$599"),MATCH(resource!$CC298,day_wise_sales_data!$A$2:$A$500,0),MATCH(resource!BX$2,INDIRECT("day_wise_sales_data!$B$1:$BZ$1"),0)),0)</f>
        <v>0</v>
      </c>
      <c r="BY298" s="3">
        <f ca="1">IFERROR(INDEX(INDIRECT("day_wise_sales_data!$B$2:$BZ$599"),MATCH(resource!$CC298,day_wise_sales_data!$A$2:$A$500,0),MATCH(resource!BY$2,INDIRECT("day_wise_sales_data!$B$1:$BZ$1"),0)),0)</f>
        <v>0</v>
      </c>
      <c r="BZ298" s="3">
        <f ca="1">IFERROR(INDEX(INDIRECT("day_wise_sales_data!$B$2:$BZ$599"),MATCH(resource!$CC298,day_wise_sales_data!$A$2:$A$500,0),MATCH(resource!BZ$2,INDIRECT("day_wise_sales_data!$B$1:$BZ$1"),0)),0)</f>
        <v>0</v>
      </c>
      <c r="CA298" s="3" t="str">
        <f ca="1">IFERROR(INDEX(INDIRECT("day_wise_sales_data!$B$2:$BZ$599"),MATCH(resource!$CC298,day_wise_sales_data!$A$2:$A$500,0),MATCH(resource!CA$2,INDIRECT("day_wise_sales_data!$B$1:$BZ$1"),0)),0)</f>
        <v>dd</v>
      </c>
      <c r="CC298" s="4" t="str">
        <f>sales_data!H297</f>
        <v>DNJ05212</v>
      </c>
      <c r="CD298" s="1">
        <v>296</v>
      </c>
      <c r="CE298" s="1" t="str">
        <f>IF(AQ298=report!$AQ$3,resource!CD298,"")</f>
        <v/>
      </c>
      <c r="CF298" s="5" t="str">
        <f>IFERROR(SMALL($CE$3:$CE$1001,ROWS($CE$3:CE298)),"")</f>
        <v/>
      </c>
      <c r="CH298">
        <f>IFERROR(VLOOKUP($CC298,data_pull!$E$22:$G$700,2,0),0)</f>
        <v>100112.03</v>
      </c>
      <c r="CI298" s="1">
        <f t="shared" si="97"/>
        <v>154</v>
      </c>
      <c r="CJ298" s="1">
        <f t="shared" si="96"/>
        <v>0</v>
      </c>
      <c r="CK298" s="1" t="s">
        <v>1653</v>
      </c>
      <c r="CL298" s="1">
        <f t="shared" si="98"/>
        <v>111</v>
      </c>
      <c r="CM298" s="1" t="str">
        <f>IFERROR(VLOOKUP($CK298,stock_data!$B$3:$W$612,2,0),0)</f>
        <v>PAINTHOL 20GM (EXP)</v>
      </c>
      <c r="CN298" s="1" t="str">
        <f>IFERROR(VLOOKUP($CK298,stock_data!$B$3:$W$612,4,0),0)</f>
        <v>1x20gm</v>
      </c>
      <c r="CO298" s="1">
        <f>IFERROR(VLOOKUP($CK298,stock_data!$B$3:$W$612,5,0),0)</f>
        <v>50</v>
      </c>
      <c r="CP298" s="3">
        <f t="shared" si="99"/>
        <v>0</v>
      </c>
      <c r="CQ298" s="3">
        <f t="shared" si="100"/>
        <v>0</v>
      </c>
      <c r="CR298" s="1">
        <f>IFERROR(VLOOKUP($CK298,stock_data!$B$3:$W$612,6,0),0)</f>
        <v>0</v>
      </c>
      <c r="CS298" s="1">
        <f>IFERROR(VLOOKUP($CK298,stock_data!$B$3:$W$612,7,0),0)</f>
        <v>0</v>
      </c>
      <c r="CT298" s="1">
        <f>IFERROR(VLOOKUP($CK298,stock_data!$B$3:$W$612,8,0),0)</f>
        <v>0</v>
      </c>
      <c r="CU298" s="1">
        <f>IFERROR(VLOOKUP($CK298,stock_data!$B$3:$W$612,9,0),0)</f>
        <v>0</v>
      </c>
      <c r="CV298" s="1">
        <f>IFERROR(VLOOKUP($CK298,stock_data!$B$3:$W$612,10,0),0)</f>
        <v>0</v>
      </c>
      <c r="CW298" s="1">
        <f>IFERROR(VLOOKUP($CK298,stock_data!$B$3:$W$612,11,0),0)</f>
        <v>0</v>
      </c>
      <c r="CX298" s="1">
        <f>IFERROR(VLOOKUP($CK298,stock_data!$B$3:$W$612,12,0),0)</f>
        <v>0</v>
      </c>
      <c r="CY298" s="1">
        <f>IFERROR(VLOOKUP($CK298,stock_data!$B$3:$W$612,13,0),0)</f>
        <v>0</v>
      </c>
      <c r="CZ298" s="1">
        <f>IFERROR(VLOOKUP($CK298,stock_data!$B$3:$W$612,14,0),0)</f>
        <v>0</v>
      </c>
      <c r="DA298" s="1">
        <f>IFERROR(VLOOKUP($CK298,stock_data!$B$3:$W$612,15,0),0)</f>
        <v>0</v>
      </c>
      <c r="DB298" s="1">
        <f>IFERROR(VLOOKUP($CK298,stock_data!$B$3:$W$612,16,0),0)</f>
        <v>0</v>
      </c>
      <c r="DC298" s="1">
        <f>IFERROR(VLOOKUP($CK298,stock_data!$B$3:$W$612,17,0),0)</f>
        <v>0</v>
      </c>
      <c r="DD298" s="1">
        <f>IFERROR(VLOOKUP($CK298,stock_data!$B$3:$W$612,18,0),0)</f>
        <v>0</v>
      </c>
      <c r="DE298" s="1">
        <f>IFERROR(VLOOKUP($CK298,stock_data!$B$3:$W$612,19,0),0)</f>
        <v>0</v>
      </c>
      <c r="DF298" s="1">
        <f>IFERROR(VLOOKUP($CK298,stock_data!$B$3:$W$612,20,0),0)</f>
        <v>0</v>
      </c>
      <c r="DG298" s="1">
        <f>IFERROR(VLOOKUP($CK298,stock_data!$B$3:$W$612,21,0),0)</f>
        <v>0</v>
      </c>
      <c r="DH298" s="1">
        <f>IFERROR(VLOOKUP($CK298,stock_data!$B$3:$W$612,22,0),0)</f>
        <v>0</v>
      </c>
      <c r="DI298" s="1">
        <f t="shared" si="101"/>
        <v>0</v>
      </c>
      <c r="DJ298" s="1">
        <f t="shared" si="102"/>
        <v>0</v>
      </c>
      <c r="DK298" s="3">
        <f>IFERROR(INDEX(COD_SALES!$B$5:$Z$500,MATCH(resource!$CC298,COD_SALES!$A$5:$A$500,0),MATCH(resource!DK$2,COD_SALES!$B$4:$Z$4,0)),"")</f>
        <v>0</v>
      </c>
      <c r="DL298" s="3">
        <f>IFERROR(INDEX(COD_SALES!$B$5:$Z$500,MATCH(resource!$CC298,COD_SALES!$A$5:$A$500,0),MATCH(resource!DL$2,COD_SALES!$B$4:$Z$4,0)),"")</f>
        <v>2</v>
      </c>
      <c r="DM298" s="3">
        <f>IFERROR(INDEX(COD_SALES!$B$5:$Z$500,MATCH(resource!$CC298,COD_SALES!$A$5:$A$500,0),MATCH(resource!DM$2,COD_SALES!$B$4:$Z$4,0)),"")</f>
        <v>0</v>
      </c>
      <c r="DN298" s="3" t="str">
        <f>IFERROR(INDEX(COD_SALES!$B$5:$Z$500,MATCH(resource!$CC298,COD_SALES!$A$5:$A$500,0),MATCH(resource!DN$2,COD_SALES!$B$4:$Z$4,0)),"")</f>
        <v/>
      </c>
      <c r="DO298" s="3">
        <f>IFERROR(INDEX(COD_SALES!$B$5:$Z$500,MATCH(resource!$CC298,COD_SALES!$A$5:$A$500,0),MATCH(resource!DO$2,COD_SALES!$B$4:$Z$4,0)),"")</f>
        <v>0</v>
      </c>
      <c r="DP298" s="3">
        <f>IFERROR(INDEX(COD_SALES!$B$5:$Z$500,MATCH(resource!$CC298,COD_SALES!$A$5:$A$500,0),MATCH(resource!DP$2,COD_SALES!$B$4:$Z$4,0)),"")</f>
        <v>2</v>
      </c>
      <c r="DQ298" s="3" t="str">
        <f>IFERROR(INDEX(COD_SALES!$B$5:$Z$500,MATCH(resource!$CC298,COD_SALES!$A$5:$A$500,0),MATCH(resource!DQ$2,COD_SALES!$B$4:$Z$4,0)),"")</f>
        <v/>
      </c>
      <c r="DR298" s="3">
        <f>IFERROR(INDEX(COD_SALES!$B$5:$Z$500,MATCH(resource!$CC298,COD_SALES!$A$5:$A$500,0),MATCH(resource!DR$2,COD_SALES!$B$4:$Z$4,0)),"")</f>
        <v>0</v>
      </c>
      <c r="DS298" s="3">
        <f>IFERROR(INDEX(COD_SALES!$B$5:$Z$500,MATCH(resource!$CC298,COD_SALES!$A$5:$A$500,0),MATCH(resource!DS$2,COD_SALES!$B$4:$Z$4,0)),"")</f>
        <v>18</v>
      </c>
      <c r="DT298" s="3">
        <f>IFERROR(INDEX(COD_SALES!$B$5:$Z$500,MATCH(resource!$CC298,COD_SALES!$A$5:$A$500,0),MATCH(resource!DT$2,COD_SALES!$B$4:$Z$4,0)),"")</f>
        <v>4</v>
      </c>
      <c r="DU298" s="3">
        <f>IFERROR(INDEX(COD_SALES!$B$5:$Z$500,MATCH(resource!$CC298,COD_SALES!$A$5:$A$500,0),MATCH(resource!DU$2,COD_SALES!$B$4:$Z$4,0)),"")</f>
        <v>35</v>
      </c>
      <c r="DV298" s="3">
        <f>IFERROR(INDEX(COD_SALES!$B$5:$Z$500,MATCH(resource!$CC298,COD_SALES!$A$5:$A$500,0),MATCH(resource!DV$2,COD_SALES!$B$4:$Z$4,0)),"")</f>
        <v>0</v>
      </c>
      <c r="DW298" s="3">
        <f>IFERROR(INDEX(COD_SALES!$B$5:$Z$500,MATCH(resource!$CC298,COD_SALES!$A$5:$A$500,0),MATCH(resource!DW$2,COD_SALES!$B$4:$Z$4,0)),"")</f>
        <v>22</v>
      </c>
      <c r="DX298" s="3">
        <f>IFERROR(INDEX(COD_SALES!$B$5:$Z$500,MATCH(resource!$CC298,COD_SALES!$A$5:$A$500,0),MATCH(resource!DX$2,COD_SALES!$B$4:$Z$4,0)),"")</f>
        <v>0</v>
      </c>
      <c r="DY298" s="3">
        <f>IFERROR(INDEX(COD_SALES!$B$5:$Z$500,MATCH(resource!$CC298,COD_SALES!$A$5:$A$500,0),MATCH(resource!DY$2,COD_SALES!$B$4:$Z$4,0)),"")</f>
        <v>2</v>
      </c>
      <c r="DZ298" s="3">
        <f>IFERROR(INDEX(COD_SALES!$B$5:$Z$500,MATCH(resource!$CC298,COD_SALES!$A$5:$A$500,0),MATCH(resource!DZ$2,COD_SALES!$B$4:$Z$4,0)),"")</f>
        <v>0</v>
      </c>
      <c r="EA298" s="3">
        <f>IFERROR(INDEX(COD_SALES!$B$5:$Z$500,MATCH(resource!$CC298,COD_SALES!$A$5:$A$500,0),MATCH(resource!EA$2,COD_SALES!$B$4:$Z$4,0)),"")</f>
        <v>10</v>
      </c>
      <c r="EB298" s="3">
        <f t="shared" si="103"/>
        <v>26218.91</v>
      </c>
      <c r="ED298" s="3">
        <f>IFERROR(VLOOKUP($CK298,depot_prod_sales!$B$5:$S$200,3,0),0)</f>
        <v>0</v>
      </c>
      <c r="EE298" s="3">
        <f>IFERROR(VLOOKUP($CK298,depot_prod_sales!$B$5:$S$200,4,0),0)</f>
        <v>0</v>
      </c>
      <c r="EF298" s="3">
        <f>IFERROR(VLOOKUP($CK298,depot_prod_sales!$B$5:$S$200,5,0),0)</f>
        <v>0</v>
      </c>
      <c r="EG298" s="3">
        <f>IFERROR(VLOOKUP($CK298,depot_prod_sales!$B$5:$S$200,6,0),0)</f>
        <v>0</v>
      </c>
      <c r="EH298" s="3">
        <f>IFERROR(VLOOKUP($CK298,depot_prod_sales!$B$5:$S$200,7,0),0)</f>
        <v>0</v>
      </c>
      <c r="EI298" s="3">
        <f>IFERROR(VLOOKUP($CK298,depot_prod_sales!$B$5:$S$200,8,0),0)</f>
        <v>0</v>
      </c>
      <c r="EJ298" s="3">
        <f>IFERROR(VLOOKUP($CK298,depot_prod_sales!$B$5:$S$200,9,0),0)</f>
        <v>0</v>
      </c>
      <c r="EK298" s="3">
        <f>IFERROR(VLOOKUP($CK298,depot_prod_sales!$B$5:$S$200,10,0),0)</f>
        <v>0</v>
      </c>
      <c r="EL298" s="3">
        <f>IFERROR(VLOOKUP($CK298,depot_prod_sales!$B$5:$S$200,11,0),0)</f>
        <v>0</v>
      </c>
      <c r="EM298" s="3">
        <f>IFERROR(VLOOKUP($CK298,depot_prod_sales!$B$5:$S$200,12,0),0)</f>
        <v>0</v>
      </c>
      <c r="EN298" s="3">
        <f>IFERROR(VLOOKUP($CK298,depot_prod_sales!$B$5:$S$200,13,0),0)</f>
        <v>0</v>
      </c>
      <c r="EO298" s="3">
        <f>IFERROR(VLOOKUP($CK298,depot_prod_sales!$B$5:$S$200,14,0),0)</f>
        <v>0</v>
      </c>
      <c r="EP298" s="3">
        <f>IFERROR(VLOOKUP($CK298,depot_prod_sales!$B$5:$S$200,15,0),0)</f>
        <v>0</v>
      </c>
      <c r="EQ298" s="3">
        <f>IFERROR(VLOOKUP($CK298,depot_prod_sales!$B$5:$S$200,16,0),0)</f>
        <v>0</v>
      </c>
      <c r="ER298" s="3">
        <f>IFERROR(VLOOKUP($CK298,depot_prod_sales!$B$5:$S$200,17,0),0)</f>
        <v>0</v>
      </c>
      <c r="ES298" s="3">
        <f>IFERROR(VLOOKUP($CK298,depot_prod_sales!$B$5:$S$200,18,0),0)</f>
        <v>0</v>
      </c>
      <c r="ET298" s="116">
        <f t="shared" si="104"/>
        <v>0</v>
      </c>
      <c r="EU298" s="116">
        <f t="shared" si="105"/>
        <v>0</v>
      </c>
      <c r="EW298" s="3">
        <f>IFERROR(VLOOKUP(CC298,data_pull!$AO$25:$AR$546,2,0),0)</f>
        <v>8</v>
      </c>
      <c r="EX298" s="1">
        <f>IFERROR(VLOOKUP(CC298,data_pull!$AO$25:$AR$546,4,0),0)</f>
        <v>190000</v>
      </c>
    </row>
    <row r="299" spans="13:154" x14ac:dyDescent="0.25"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4" t="str">
        <f>sales_data!B298</f>
        <v>Jahangir Alam</v>
      </c>
      <c r="AR299" s="4" t="str">
        <f>sales_data!C298</f>
        <v>Zahid Iqbal</v>
      </c>
      <c r="AS299" s="5" t="str">
        <f t="shared" si="95"/>
        <v>Zahid Iqbal</v>
      </c>
      <c r="AT299" s="4" t="str">
        <f>sales_data!I298</f>
        <v>Abdus Salam</v>
      </c>
      <c r="AU299" s="4" t="str">
        <f>sales_data!W298</f>
        <v>Chowrasta More</v>
      </c>
      <c r="AV299" s="1">
        <f>sales_data!N298</f>
        <v>137945.54</v>
      </c>
      <c r="AW299" s="1">
        <f>sales_data!P298</f>
        <v>21</v>
      </c>
      <c r="AX299" s="3">
        <f ca="1">IFERROR(INDEX(INDIRECT("day_wise_sales_data!$B$2:$BZ$599"),MATCH(resource!$CC299,day_wise_sales_data!$A$2:$A$500,0),MATCH(resource!AX$2,INDIRECT("day_wise_sales_data!$B$1:$BZ$1"),0)),0)</f>
        <v>56735.46</v>
      </c>
      <c r="AY299" s="3">
        <f ca="1">IFERROR(INDEX(INDIRECT("day_wise_sales_data!$B$2:$BZ$599"),MATCH(resource!$CC299,day_wise_sales_data!$A$2:$A$500,0),MATCH(resource!AY$2,INDIRECT("day_wise_sales_data!$B$1:$BZ$1"),0)),0)</f>
        <v>422.43</v>
      </c>
      <c r="AZ299" s="3">
        <f ca="1">IFERROR(INDEX(INDIRECT("day_wise_sales_data!$B$2:$BZ$599"),MATCH(resource!$CC299,day_wise_sales_data!$A$2:$A$500,0),MATCH(resource!AZ$2,INDIRECT("day_wise_sales_data!$B$1:$BZ$1"),0)),0)</f>
        <v>2112.14</v>
      </c>
      <c r="BA299" s="3">
        <f ca="1">IFERROR(INDEX(INDIRECT("day_wise_sales_data!$B$2:$BZ$599"),MATCH(resource!$CC299,day_wise_sales_data!$A$2:$A$500,0),MATCH(resource!BA$2,INDIRECT("day_wise_sales_data!$B$1:$BZ$1"),0)),0)</f>
        <v>0</v>
      </c>
      <c r="BB299" s="3">
        <f ca="1">IFERROR(INDEX(INDIRECT("day_wise_sales_data!$B$2:$BZ$599"),MATCH(resource!$CC299,day_wise_sales_data!$A$2:$A$500,0),MATCH(resource!BB$2,INDIRECT("day_wise_sales_data!$B$1:$BZ$1"),0)),0)</f>
        <v>0</v>
      </c>
      <c r="BC299" s="3">
        <f ca="1">IFERROR(INDEX(INDIRECT("day_wise_sales_data!$B$2:$BZ$599"),MATCH(resource!$CC299,day_wise_sales_data!$A$2:$A$500,0),MATCH(resource!BC$2,INDIRECT("day_wise_sales_data!$B$1:$BZ$1"),0)),0)</f>
        <v>635.46</v>
      </c>
      <c r="BD299" s="3">
        <f ca="1">IFERROR(INDEX(INDIRECT("day_wise_sales_data!$B$2:$BZ$599"),MATCH(resource!$CC299,day_wise_sales_data!$A$2:$A$500,0),MATCH(resource!BD$2,INDIRECT("day_wise_sales_data!$B$1:$BZ$1"),0)),0)</f>
        <v>0</v>
      </c>
      <c r="BE299" s="3">
        <f ca="1">IFERROR(INDEX(INDIRECT("day_wise_sales_data!$B$2:$BZ$599"),MATCH(resource!$CC299,day_wise_sales_data!$A$2:$A$500,0),MATCH(resource!BE$2,INDIRECT("day_wise_sales_data!$B$1:$BZ$1"),0)),0)</f>
        <v>0</v>
      </c>
      <c r="BF299" s="3">
        <f ca="1">IFERROR(INDEX(INDIRECT("day_wise_sales_data!$B$2:$BZ$599"),MATCH(resource!$CC299,day_wise_sales_data!$A$2:$A$500,0),MATCH(resource!BF$2,INDIRECT("day_wise_sales_data!$B$1:$BZ$1"),0)),0)</f>
        <v>1212.68</v>
      </c>
      <c r="BG299" s="3">
        <f ca="1">IFERROR(INDEX(INDIRECT("day_wise_sales_data!$B$2:$BZ$599"),MATCH(resource!$CC299,day_wise_sales_data!$A$2:$A$500,0),MATCH(resource!BG$2,INDIRECT("day_wise_sales_data!$B$1:$BZ$1"),0)),0)</f>
        <v>10602.86</v>
      </c>
      <c r="BH299" s="3">
        <f ca="1">IFERROR(INDEX(INDIRECT("day_wise_sales_data!$B$2:$BZ$599"),MATCH(resource!$CC299,day_wise_sales_data!$A$2:$A$500,0),MATCH(resource!BH$2,INDIRECT("day_wise_sales_data!$B$1:$BZ$1"),0)),0)</f>
        <v>264.89999999999998</v>
      </c>
      <c r="BI299" s="3">
        <f ca="1">IFERROR(INDEX(INDIRECT("day_wise_sales_data!$B$2:$BZ$599"),MATCH(resource!$CC299,day_wise_sales_data!$A$2:$A$500,0),MATCH(resource!BI$2,INDIRECT("day_wise_sales_data!$B$1:$BZ$1"),0)),0)</f>
        <v>0</v>
      </c>
      <c r="BJ299" s="3">
        <f ca="1">IFERROR(INDEX(INDIRECT("day_wise_sales_data!$B$2:$BZ$599"),MATCH(resource!$CC299,day_wise_sales_data!$A$2:$A$500,0),MATCH(resource!BJ$2,INDIRECT("day_wise_sales_data!$B$1:$BZ$1"),0)),0)</f>
        <v>0</v>
      </c>
      <c r="BK299" s="3">
        <f ca="1">IFERROR(INDEX(INDIRECT("day_wise_sales_data!$B$2:$BZ$599"),MATCH(resource!$CC299,day_wise_sales_data!$A$2:$A$500,0),MATCH(resource!BK$2,INDIRECT("day_wise_sales_data!$B$1:$BZ$1"),0)),0)</f>
        <v>3201.71</v>
      </c>
      <c r="BL299" s="3">
        <f ca="1">IFERROR(INDEX(INDIRECT("day_wise_sales_data!$B$2:$BZ$599"),MATCH(resource!$CC299,day_wise_sales_data!$A$2:$A$500,0),MATCH(resource!BL$2,INDIRECT("day_wise_sales_data!$B$1:$BZ$1"),0)),0)</f>
        <v>0</v>
      </c>
      <c r="BM299" s="3">
        <f ca="1">IFERROR(INDEX(INDIRECT("day_wise_sales_data!$B$2:$BZ$599"),MATCH(resource!$CC299,day_wise_sales_data!$A$2:$A$500,0),MATCH(resource!BM$2,INDIRECT("day_wise_sales_data!$B$1:$BZ$1"),0)),0)</f>
        <v>0</v>
      </c>
      <c r="BN299" s="3">
        <f ca="1">IFERROR(INDEX(INDIRECT("day_wise_sales_data!$B$2:$BZ$599"),MATCH(resource!$CC299,day_wise_sales_data!$A$2:$A$500,0),MATCH(resource!BN$2,INDIRECT("day_wise_sales_data!$B$1:$BZ$1"),0)),0)</f>
        <v>0</v>
      </c>
      <c r="BO299" s="3">
        <f ca="1">IFERROR(INDEX(INDIRECT("day_wise_sales_data!$B$2:$BZ$599"),MATCH(resource!$CC299,day_wise_sales_data!$A$2:$A$500,0),MATCH(resource!BO$2,INDIRECT("day_wise_sales_data!$B$1:$BZ$1"),0)),0)</f>
        <v>1590.43</v>
      </c>
      <c r="BP299" s="3">
        <f ca="1">IFERROR(INDEX(INDIRECT("day_wise_sales_data!$B$2:$BZ$599"),MATCH(resource!$CC299,day_wise_sales_data!$A$2:$A$500,0),MATCH(resource!BP$2,INDIRECT("day_wise_sales_data!$B$1:$BZ$1"),0)),0)</f>
        <v>0</v>
      </c>
      <c r="BQ299" s="3">
        <f ca="1">IFERROR(INDEX(INDIRECT("day_wise_sales_data!$B$2:$BZ$599"),MATCH(resource!$CC299,day_wise_sales_data!$A$2:$A$500,0),MATCH(resource!BQ$2,INDIRECT("day_wise_sales_data!$B$1:$BZ$1"),0)),0)</f>
        <v>0</v>
      </c>
      <c r="BR299" s="3">
        <f ca="1">IFERROR(INDEX(INDIRECT("day_wise_sales_data!$B$2:$BZ$599"),MATCH(resource!$CC299,day_wise_sales_data!$A$2:$A$500,0),MATCH(resource!BR$2,INDIRECT("day_wise_sales_data!$B$1:$BZ$1"),0)),0)</f>
        <v>18516.8</v>
      </c>
      <c r="BS299" s="3">
        <f ca="1">IFERROR(INDEX(INDIRECT("day_wise_sales_data!$B$2:$BZ$599"),MATCH(resource!$CC299,day_wise_sales_data!$A$2:$A$500,0),MATCH(resource!BS$2,INDIRECT("day_wise_sales_data!$B$1:$BZ$1"),0)),0)</f>
        <v>0</v>
      </c>
      <c r="BT299" s="3">
        <f ca="1">IFERROR(INDEX(INDIRECT("day_wise_sales_data!$B$2:$BZ$599"),MATCH(resource!$CC299,day_wise_sales_data!$A$2:$A$500,0),MATCH(resource!BT$2,INDIRECT("day_wise_sales_data!$B$1:$BZ$1"),0)),0)</f>
        <v>0</v>
      </c>
      <c r="BU299" s="3">
        <f ca="1">IFERROR(INDEX(INDIRECT("day_wise_sales_data!$B$2:$BZ$599"),MATCH(resource!$CC299,day_wise_sales_data!$A$2:$A$500,0),MATCH(resource!BU$2,INDIRECT("day_wise_sales_data!$B$1:$BZ$1"),0)),0)</f>
        <v>23962.14</v>
      </c>
      <c r="BV299" s="3">
        <f ca="1">IFERROR(INDEX(INDIRECT("day_wise_sales_data!$B$2:$BZ$599"),MATCH(resource!$CC299,day_wise_sales_data!$A$2:$A$500,0),MATCH(resource!BV$2,INDIRECT("day_wise_sales_data!$B$1:$BZ$1"),0)),0)</f>
        <v>18688.53</v>
      </c>
      <c r="BW299" s="3">
        <f ca="1">IFERROR(INDEX(INDIRECT("day_wise_sales_data!$B$2:$BZ$599"),MATCH(resource!$CC299,day_wise_sales_data!$A$2:$A$500,0),MATCH(resource!BW$2,INDIRECT("day_wise_sales_data!$B$1:$BZ$1"),0)),0)</f>
        <v>0</v>
      </c>
      <c r="BX299" s="3">
        <f ca="1">IFERROR(INDEX(INDIRECT("day_wise_sales_data!$B$2:$BZ$599"),MATCH(resource!$CC299,day_wise_sales_data!$A$2:$A$500,0),MATCH(resource!BX$2,INDIRECT("day_wise_sales_data!$B$1:$BZ$1"),0)),0)</f>
        <v>0</v>
      </c>
      <c r="BY299" s="3">
        <f ca="1">IFERROR(INDEX(INDIRECT("day_wise_sales_data!$B$2:$BZ$599"),MATCH(resource!$CC299,day_wise_sales_data!$A$2:$A$500,0),MATCH(resource!BY$2,INDIRECT("day_wise_sales_data!$B$1:$BZ$1"),0)),0)</f>
        <v>0</v>
      </c>
      <c r="BZ299" s="3">
        <f ca="1">IFERROR(INDEX(INDIRECT("day_wise_sales_data!$B$2:$BZ$599"),MATCH(resource!$CC299,day_wise_sales_data!$A$2:$A$500,0),MATCH(resource!BZ$2,INDIRECT("day_wise_sales_data!$B$1:$BZ$1"),0)),0)</f>
        <v>0</v>
      </c>
      <c r="CA299" s="3" t="str">
        <f ca="1">IFERROR(INDEX(INDIRECT("day_wise_sales_data!$B$2:$BZ$599"),MATCH(resource!$CC299,day_wise_sales_data!$A$2:$A$500,0),MATCH(resource!CA$2,INDIRECT("day_wise_sales_data!$B$1:$BZ$1"),0)),0)</f>
        <v>dd</v>
      </c>
      <c r="CC299" s="4" t="str">
        <f>sales_data!H298</f>
        <v>DNJ09151</v>
      </c>
      <c r="CD299" s="1">
        <v>297</v>
      </c>
      <c r="CE299" s="1" t="str">
        <f>IF(AQ299=report!$AQ$3,resource!CD299,"")</f>
        <v/>
      </c>
      <c r="CF299" s="5" t="str">
        <f>IFERROR(SMALL($CE$3:$CE$1001,ROWS($CE$3:CE299)),"")</f>
        <v/>
      </c>
      <c r="CH299">
        <f>IFERROR(VLOOKUP($CC299,data_pull!$E$22:$G$700,2,0),0)</f>
        <v>137945.54</v>
      </c>
      <c r="CI299" s="1">
        <f t="shared" si="97"/>
        <v>65</v>
      </c>
      <c r="CJ299" s="1">
        <f t="shared" si="96"/>
        <v>0</v>
      </c>
      <c r="CK299" s="1" t="s">
        <v>1656</v>
      </c>
      <c r="CL299" s="1">
        <f t="shared" si="98"/>
        <v>111</v>
      </c>
      <c r="CM299" s="1" t="str">
        <f>IFERROR(VLOOKUP($CK299,stock_data!$B$3:$W$612,2,0),0)</f>
        <v>PAINTHOL OINTMENT</v>
      </c>
      <c r="CN299" s="1" t="str">
        <f>IFERROR(VLOOKUP($CK299,stock_data!$B$3:$W$612,4,0),0)</f>
        <v>20gm</v>
      </c>
      <c r="CO299" s="1">
        <f>IFERROR(VLOOKUP($CK299,stock_data!$B$3:$W$612,5,0),0)</f>
        <v>50</v>
      </c>
      <c r="CP299" s="3">
        <f t="shared" si="99"/>
        <v>0</v>
      </c>
      <c r="CQ299" s="3">
        <f t="shared" si="100"/>
        <v>0</v>
      </c>
      <c r="CR299" s="1">
        <f>IFERROR(VLOOKUP($CK299,stock_data!$B$3:$W$612,6,0),0)</f>
        <v>0</v>
      </c>
      <c r="CS299" s="1">
        <f>IFERROR(VLOOKUP($CK299,stock_data!$B$3:$W$612,7,0),0)</f>
        <v>0</v>
      </c>
      <c r="CT299" s="1">
        <f>IFERROR(VLOOKUP($CK299,stock_data!$B$3:$W$612,8,0),0)</f>
        <v>13</v>
      </c>
      <c r="CU299" s="1">
        <f>IFERROR(VLOOKUP($CK299,stock_data!$B$3:$W$612,9,0),0)</f>
        <v>0</v>
      </c>
      <c r="CV299" s="1">
        <f>IFERROR(VLOOKUP($CK299,stock_data!$B$3:$W$612,10,0),0)</f>
        <v>46</v>
      </c>
      <c r="CW299" s="1">
        <f>IFERROR(VLOOKUP($CK299,stock_data!$B$3:$W$612,11,0),0)</f>
        <v>170</v>
      </c>
      <c r="CX299" s="1">
        <f>IFERROR(VLOOKUP($CK299,stock_data!$B$3:$W$612,12,0),0)</f>
        <v>45</v>
      </c>
      <c r="CY299" s="1">
        <f>IFERROR(VLOOKUP($CK299,stock_data!$B$3:$W$612,13,0),0)</f>
        <v>0</v>
      </c>
      <c r="CZ299" s="1">
        <f>IFERROR(VLOOKUP($CK299,stock_data!$B$3:$W$612,14,0),0)</f>
        <v>94</v>
      </c>
      <c r="DA299" s="1">
        <f>IFERROR(VLOOKUP($CK299,stock_data!$B$3:$W$612,15,0),0)</f>
        <v>70</v>
      </c>
      <c r="DB299" s="1">
        <f>IFERROR(VLOOKUP($CK299,stock_data!$B$3:$W$612,16,0),0)</f>
        <v>131</v>
      </c>
      <c r="DC299" s="1">
        <f>IFERROR(VLOOKUP($CK299,stock_data!$B$3:$W$612,17,0),0)</f>
        <v>129</v>
      </c>
      <c r="DD299" s="1">
        <f>IFERROR(VLOOKUP($CK299,stock_data!$B$3:$W$612,18,0),0)</f>
        <v>183</v>
      </c>
      <c r="DE299" s="1">
        <f>IFERROR(VLOOKUP($CK299,stock_data!$B$3:$W$612,19,0),0)</f>
        <v>6</v>
      </c>
      <c r="DF299" s="1">
        <f>IFERROR(VLOOKUP($CK299,stock_data!$B$3:$W$612,20,0),0)</f>
        <v>2</v>
      </c>
      <c r="DG299" s="1">
        <f>IFERROR(VLOOKUP($CK299,stock_data!$B$3:$W$612,21,0),0)</f>
        <v>105</v>
      </c>
      <c r="DH299" s="1">
        <f>IFERROR(VLOOKUP($CK299,stock_data!$B$3:$W$612,22,0),0)</f>
        <v>0</v>
      </c>
      <c r="DI299" s="1">
        <f t="shared" si="101"/>
        <v>994</v>
      </c>
      <c r="DJ299" s="1">
        <f t="shared" si="102"/>
        <v>49700</v>
      </c>
      <c r="DK299" s="3">
        <f>IFERROR(INDEX(COD_SALES!$B$5:$Z$500,MATCH(resource!$CC299,COD_SALES!$A$5:$A$500,0),MATCH(resource!DK$2,COD_SALES!$B$4:$Z$4,0)),"")</f>
        <v>0</v>
      </c>
      <c r="DL299" s="3">
        <f>IFERROR(INDEX(COD_SALES!$B$5:$Z$500,MATCH(resource!$CC299,COD_SALES!$A$5:$A$500,0),MATCH(resource!DL$2,COD_SALES!$B$4:$Z$4,0)),"")</f>
        <v>0</v>
      </c>
      <c r="DM299" s="3">
        <f>IFERROR(INDEX(COD_SALES!$B$5:$Z$500,MATCH(resource!$CC299,COD_SALES!$A$5:$A$500,0),MATCH(resource!DM$2,COD_SALES!$B$4:$Z$4,0)),"")</f>
        <v>0</v>
      </c>
      <c r="DN299" s="3" t="str">
        <f>IFERROR(INDEX(COD_SALES!$B$5:$Z$500,MATCH(resource!$CC299,COD_SALES!$A$5:$A$500,0),MATCH(resource!DN$2,COD_SALES!$B$4:$Z$4,0)),"")</f>
        <v/>
      </c>
      <c r="DO299" s="3">
        <f>IFERROR(INDEX(COD_SALES!$B$5:$Z$500,MATCH(resource!$CC299,COD_SALES!$A$5:$A$500,0),MATCH(resource!DO$2,COD_SALES!$B$4:$Z$4,0)),"")</f>
        <v>0</v>
      </c>
      <c r="DP299" s="3">
        <f>IFERROR(INDEX(COD_SALES!$B$5:$Z$500,MATCH(resource!$CC299,COD_SALES!$A$5:$A$500,0),MATCH(resource!DP$2,COD_SALES!$B$4:$Z$4,0)),"")</f>
        <v>0</v>
      </c>
      <c r="DQ299" s="3" t="str">
        <f>IFERROR(INDEX(COD_SALES!$B$5:$Z$500,MATCH(resource!$CC299,COD_SALES!$A$5:$A$500,0),MATCH(resource!DQ$2,COD_SALES!$B$4:$Z$4,0)),"")</f>
        <v/>
      </c>
      <c r="DR299" s="3">
        <f>IFERROR(INDEX(COD_SALES!$B$5:$Z$500,MATCH(resource!$CC299,COD_SALES!$A$5:$A$500,0),MATCH(resource!DR$2,COD_SALES!$B$4:$Z$4,0)),"")</f>
        <v>0</v>
      </c>
      <c r="DS299" s="3">
        <f>IFERROR(INDEX(COD_SALES!$B$5:$Z$500,MATCH(resource!$CC299,COD_SALES!$A$5:$A$500,0),MATCH(resource!DS$2,COD_SALES!$B$4:$Z$4,0)),"")</f>
        <v>54</v>
      </c>
      <c r="DT299" s="3">
        <f>IFERROR(INDEX(COD_SALES!$B$5:$Z$500,MATCH(resource!$CC299,COD_SALES!$A$5:$A$500,0),MATCH(resource!DT$2,COD_SALES!$B$4:$Z$4,0)),"")</f>
        <v>0</v>
      </c>
      <c r="DU299" s="3">
        <f>IFERROR(INDEX(COD_SALES!$B$5:$Z$500,MATCH(resource!$CC299,COD_SALES!$A$5:$A$500,0),MATCH(resource!DU$2,COD_SALES!$B$4:$Z$4,0)),"")</f>
        <v>5</v>
      </c>
      <c r="DV299" s="3">
        <f>IFERROR(INDEX(COD_SALES!$B$5:$Z$500,MATCH(resource!$CC299,COD_SALES!$A$5:$A$500,0),MATCH(resource!DV$2,COD_SALES!$B$4:$Z$4,0)),"")</f>
        <v>0</v>
      </c>
      <c r="DW299" s="3">
        <f>IFERROR(INDEX(COD_SALES!$B$5:$Z$500,MATCH(resource!$CC299,COD_SALES!$A$5:$A$500,0),MATCH(resource!DW$2,COD_SALES!$B$4:$Z$4,0)),"")</f>
        <v>53</v>
      </c>
      <c r="DX299" s="3">
        <f>IFERROR(INDEX(COD_SALES!$B$5:$Z$500,MATCH(resource!$CC299,COD_SALES!$A$5:$A$500,0),MATCH(resource!DX$2,COD_SALES!$B$4:$Z$4,0)),"")</f>
        <v>0</v>
      </c>
      <c r="DY299" s="3">
        <f>IFERROR(INDEX(COD_SALES!$B$5:$Z$500,MATCH(resource!$CC299,COD_SALES!$A$5:$A$500,0),MATCH(resource!DY$2,COD_SALES!$B$4:$Z$4,0)),"")</f>
        <v>0</v>
      </c>
      <c r="DZ299" s="3">
        <f>IFERROR(INDEX(COD_SALES!$B$5:$Z$500,MATCH(resource!$CC299,COD_SALES!$A$5:$A$500,0),MATCH(resource!DZ$2,COD_SALES!$B$4:$Z$4,0)),"")</f>
        <v>1</v>
      </c>
      <c r="EA299" s="3">
        <f>IFERROR(INDEX(COD_SALES!$B$5:$Z$500,MATCH(resource!$CC299,COD_SALES!$A$5:$A$500,0),MATCH(resource!EA$2,COD_SALES!$B$4:$Z$4,0)),"")</f>
        <v>0</v>
      </c>
      <c r="EB299" s="3">
        <f t="shared" si="103"/>
        <v>40650.31</v>
      </c>
      <c r="ED299" s="3">
        <f>IFERROR(VLOOKUP($CK299,depot_prod_sales!$B$5:$S$200,3,0),0)</f>
        <v>129</v>
      </c>
      <c r="EE299" s="3">
        <f>IFERROR(VLOOKUP($CK299,depot_prod_sales!$B$5:$S$200,4,0),0)</f>
        <v>66</v>
      </c>
      <c r="EF299" s="3">
        <f>IFERROR(VLOOKUP($CK299,depot_prod_sales!$B$5:$S$200,5,0),0)</f>
        <v>53</v>
      </c>
      <c r="EG299" s="3">
        <f>IFERROR(VLOOKUP($CK299,depot_prod_sales!$B$5:$S$200,6,0),0)</f>
        <v>69</v>
      </c>
      <c r="EH299" s="3">
        <f>IFERROR(VLOOKUP($CK299,depot_prod_sales!$B$5:$S$200,7,0),0)</f>
        <v>97</v>
      </c>
      <c r="EI299" s="3">
        <f>IFERROR(VLOOKUP($CK299,depot_prod_sales!$B$5:$S$200,8,0),0)</f>
        <v>266</v>
      </c>
      <c r="EJ299" s="3">
        <f>IFERROR(VLOOKUP($CK299,depot_prod_sales!$B$5:$S$200,9,0),0)</f>
        <v>46</v>
      </c>
      <c r="EK299" s="3">
        <f>IFERROR(VLOOKUP($CK299,depot_prod_sales!$B$5:$S$200,10,0),0)</f>
        <v>10</v>
      </c>
      <c r="EL299" s="3">
        <f>IFERROR(VLOOKUP($CK299,depot_prod_sales!$B$5:$S$200,11,0),0)</f>
        <v>25</v>
      </c>
      <c r="EM299" s="3">
        <f>IFERROR(VLOOKUP($CK299,depot_prod_sales!$B$5:$S$200,12,0),0)</f>
        <v>51</v>
      </c>
      <c r="EN299" s="3">
        <f>IFERROR(VLOOKUP($CK299,depot_prod_sales!$B$5:$S$200,13,0),0)</f>
        <v>47</v>
      </c>
      <c r="EO299" s="3">
        <f>IFERROR(VLOOKUP($CK299,depot_prod_sales!$B$5:$S$200,14,0),0)</f>
        <v>102</v>
      </c>
      <c r="EP299" s="3">
        <f>IFERROR(VLOOKUP($CK299,depot_prod_sales!$B$5:$S$200,15,0),0)</f>
        <v>88</v>
      </c>
      <c r="EQ299" s="3">
        <f>IFERROR(VLOOKUP($CK299,depot_prod_sales!$B$5:$S$200,16,0),0)</f>
        <v>67</v>
      </c>
      <c r="ER299" s="3">
        <f>IFERROR(VLOOKUP($CK299,depot_prod_sales!$B$5:$S$200,17,0),0)</f>
        <v>105</v>
      </c>
      <c r="ES299" s="3">
        <f>IFERROR(VLOOKUP($CK299,depot_prod_sales!$B$5:$S$200,18,0),0)</f>
        <v>94</v>
      </c>
      <c r="ET299" s="116">
        <f t="shared" si="104"/>
        <v>1315</v>
      </c>
      <c r="EU299" s="116">
        <f t="shared" si="105"/>
        <v>65750</v>
      </c>
      <c r="EW299" s="3">
        <f>IFERROR(VLOOKUP(CC299,data_pull!$AO$25:$AR$546,2,0),0)</f>
        <v>10</v>
      </c>
      <c r="EX299" s="1">
        <f>IFERROR(VLOOKUP(CC299,data_pull!$AO$25:$AR$546,4,0),0)</f>
        <v>165000</v>
      </c>
    </row>
    <row r="300" spans="13:154" x14ac:dyDescent="0.25"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4" t="str">
        <f>sales_data!B299</f>
        <v>Jahangir Alam</v>
      </c>
      <c r="AR300" s="4" t="str">
        <f>sales_data!C299</f>
        <v>Zahid Iqbal</v>
      </c>
      <c r="AS300" s="5" t="str">
        <f t="shared" si="95"/>
        <v/>
      </c>
      <c r="AT300" s="4" t="str">
        <f>sales_data!I299</f>
        <v>Manwar Hossain</v>
      </c>
      <c r="AU300" s="4" t="str">
        <f>sales_data!W299</f>
        <v>Zikrul Haque Road</v>
      </c>
      <c r="AV300" s="1">
        <f>sales_data!N299</f>
        <v>65444</v>
      </c>
      <c r="AW300" s="1">
        <f>sales_data!P299</f>
        <v>13</v>
      </c>
      <c r="AX300" s="3">
        <f ca="1">IFERROR(INDEX(INDIRECT("day_wise_sales_data!$B$2:$BZ$599"),MATCH(resource!$CC300,day_wise_sales_data!$A$2:$A$500,0),MATCH(resource!AX$2,INDIRECT("day_wise_sales_data!$B$1:$BZ$1"),0)),0)</f>
        <v>0</v>
      </c>
      <c r="AY300" s="3">
        <f ca="1">IFERROR(INDEX(INDIRECT("day_wise_sales_data!$B$2:$BZ$599"),MATCH(resource!$CC300,day_wise_sales_data!$A$2:$A$500,0),MATCH(resource!AY$2,INDIRECT("day_wise_sales_data!$B$1:$BZ$1"),0)),0)</f>
        <v>0</v>
      </c>
      <c r="AZ300" s="3">
        <f ca="1">IFERROR(INDEX(INDIRECT("day_wise_sales_data!$B$2:$BZ$599"),MATCH(resource!$CC300,day_wise_sales_data!$A$2:$A$500,0),MATCH(resource!AZ$2,INDIRECT("day_wise_sales_data!$B$1:$BZ$1"),0)),0)</f>
        <v>0</v>
      </c>
      <c r="BA300" s="3">
        <f ca="1">IFERROR(INDEX(INDIRECT("day_wise_sales_data!$B$2:$BZ$599"),MATCH(resource!$CC300,day_wise_sales_data!$A$2:$A$500,0),MATCH(resource!BA$2,INDIRECT("day_wise_sales_data!$B$1:$BZ$1"),0)),0)</f>
        <v>0</v>
      </c>
      <c r="BB300" s="3">
        <f ca="1">IFERROR(INDEX(INDIRECT("day_wise_sales_data!$B$2:$BZ$599"),MATCH(resource!$CC300,day_wise_sales_data!$A$2:$A$500,0),MATCH(resource!BB$2,INDIRECT("day_wise_sales_data!$B$1:$BZ$1"),0)),0)</f>
        <v>0</v>
      </c>
      <c r="BC300" s="3">
        <f ca="1">IFERROR(INDEX(INDIRECT("day_wise_sales_data!$B$2:$BZ$599"),MATCH(resource!$CC300,day_wise_sales_data!$A$2:$A$500,0),MATCH(resource!BC$2,INDIRECT("day_wise_sales_data!$B$1:$BZ$1"),0)),0)</f>
        <v>0</v>
      </c>
      <c r="BD300" s="3">
        <f ca="1">IFERROR(INDEX(INDIRECT("day_wise_sales_data!$B$2:$BZ$599"),MATCH(resource!$CC300,day_wise_sales_data!$A$2:$A$500,0),MATCH(resource!BD$2,INDIRECT("day_wise_sales_data!$B$1:$BZ$1"),0)),0)</f>
        <v>0</v>
      </c>
      <c r="BE300" s="3">
        <f ca="1">IFERROR(INDEX(INDIRECT("day_wise_sales_data!$B$2:$BZ$599"),MATCH(resource!$CC300,day_wise_sales_data!$A$2:$A$500,0),MATCH(resource!BE$2,INDIRECT("day_wise_sales_data!$B$1:$BZ$1"),0)),0)</f>
        <v>1976.71</v>
      </c>
      <c r="BF300" s="3">
        <f ca="1">IFERROR(INDEX(INDIRECT("day_wise_sales_data!$B$2:$BZ$599"),MATCH(resource!$CC300,day_wise_sales_data!$A$2:$A$500,0),MATCH(resource!BF$2,INDIRECT("day_wise_sales_data!$B$1:$BZ$1"),0)),0)</f>
        <v>0</v>
      </c>
      <c r="BG300" s="3">
        <f ca="1">IFERROR(INDEX(INDIRECT("day_wise_sales_data!$B$2:$BZ$599"),MATCH(resource!$CC300,day_wise_sales_data!$A$2:$A$500,0),MATCH(resource!BG$2,INDIRECT("day_wise_sales_data!$B$1:$BZ$1"),0)),0)</f>
        <v>0</v>
      </c>
      <c r="BH300" s="3">
        <f ca="1">IFERROR(INDEX(INDIRECT("day_wise_sales_data!$B$2:$BZ$599"),MATCH(resource!$CC300,day_wise_sales_data!$A$2:$A$500,0),MATCH(resource!BH$2,INDIRECT("day_wise_sales_data!$B$1:$BZ$1"),0)),0)</f>
        <v>0</v>
      </c>
      <c r="BI300" s="3">
        <f ca="1">IFERROR(INDEX(INDIRECT("day_wise_sales_data!$B$2:$BZ$599"),MATCH(resource!$CC300,day_wise_sales_data!$A$2:$A$500,0),MATCH(resource!BI$2,INDIRECT("day_wise_sales_data!$B$1:$BZ$1"),0)),0)</f>
        <v>2513.48</v>
      </c>
      <c r="BJ300" s="3">
        <f ca="1">IFERROR(INDEX(INDIRECT("day_wise_sales_data!$B$2:$BZ$599"),MATCH(resource!$CC300,day_wise_sales_data!$A$2:$A$500,0),MATCH(resource!BJ$2,INDIRECT("day_wise_sales_data!$B$1:$BZ$1"),0)),0)</f>
        <v>0</v>
      </c>
      <c r="BK300" s="3">
        <f ca="1">IFERROR(INDEX(INDIRECT("day_wise_sales_data!$B$2:$BZ$599"),MATCH(resource!$CC300,day_wise_sales_data!$A$2:$A$500,0),MATCH(resource!BK$2,INDIRECT("day_wise_sales_data!$B$1:$BZ$1"),0)),0)</f>
        <v>7864.18</v>
      </c>
      <c r="BL300" s="3">
        <f ca="1">IFERROR(INDEX(INDIRECT("day_wise_sales_data!$B$2:$BZ$599"),MATCH(resource!$CC300,day_wise_sales_data!$A$2:$A$500,0),MATCH(resource!BL$2,INDIRECT("day_wise_sales_data!$B$1:$BZ$1"),0)),0)</f>
        <v>0</v>
      </c>
      <c r="BM300" s="3">
        <f ca="1">IFERROR(INDEX(INDIRECT("day_wise_sales_data!$B$2:$BZ$599"),MATCH(resource!$CC300,day_wise_sales_data!$A$2:$A$500,0),MATCH(resource!BM$2,INDIRECT("day_wise_sales_data!$B$1:$BZ$1"),0)),0)</f>
        <v>0</v>
      </c>
      <c r="BN300" s="3">
        <f ca="1">IFERROR(INDEX(INDIRECT("day_wise_sales_data!$B$2:$BZ$599"),MATCH(resource!$CC300,day_wise_sales_data!$A$2:$A$500,0),MATCH(resource!BN$2,INDIRECT("day_wise_sales_data!$B$1:$BZ$1"),0)),0)</f>
        <v>0</v>
      </c>
      <c r="BO300" s="3">
        <f ca="1">IFERROR(INDEX(INDIRECT("day_wise_sales_data!$B$2:$BZ$599"),MATCH(resource!$CC300,day_wise_sales_data!$A$2:$A$500,0),MATCH(resource!BO$2,INDIRECT("day_wise_sales_data!$B$1:$BZ$1"),0)),0)</f>
        <v>0</v>
      </c>
      <c r="BP300" s="3">
        <f ca="1">IFERROR(INDEX(INDIRECT("day_wise_sales_data!$B$2:$BZ$599"),MATCH(resource!$CC300,day_wise_sales_data!$A$2:$A$500,0),MATCH(resource!BP$2,INDIRECT("day_wise_sales_data!$B$1:$BZ$1"),0)),0)</f>
        <v>0</v>
      </c>
      <c r="BQ300" s="3">
        <f ca="1">IFERROR(INDEX(INDIRECT("day_wise_sales_data!$B$2:$BZ$599"),MATCH(resource!$CC300,day_wise_sales_data!$A$2:$A$500,0),MATCH(resource!BQ$2,INDIRECT("day_wise_sales_data!$B$1:$BZ$1"),0)),0)</f>
        <v>0</v>
      </c>
      <c r="BR300" s="3">
        <f ca="1">IFERROR(INDEX(INDIRECT("day_wise_sales_data!$B$2:$BZ$599"),MATCH(resource!$CC300,day_wise_sales_data!$A$2:$A$500,0),MATCH(resource!BR$2,INDIRECT("day_wise_sales_data!$B$1:$BZ$1"),0)),0)</f>
        <v>3600.89</v>
      </c>
      <c r="BS300" s="3">
        <f ca="1">IFERROR(INDEX(INDIRECT("day_wise_sales_data!$B$2:$BZ$599"),MATCH(resource!$CC300,day_wise_sales_data!$A$2:$A$500,0),MATCH(resource!BS$2,INDIRECT("day_wise_sales_data!$B$1:$BZ$1"),0)),0)</f>
        <v>0</v>
      </c>
      <c r="BT300" s="3">
        <f ca="1">IFERROR(INDEX(INDIRECT("day_wise_sales_data!$B$2:$BZ$599"),MATCH(resource!$CC300,day_wise_sales_data!$A$2:$A$500,0),MATCH(resource!BT$2,INDIRECT("day_wise_sales_data!$B$1:$BZ$1"),0)),0)</f>
        <v>0</v>
      </c>
      <c r="BU300" s="3">
        <f ca="1">IFERROR(INDEX(INDIRECT("day_wise_sales_data!$B$2:$BZ$599"),MATCH(resource!$CC300,day_wise_sales_data!$A$2:$A$500,0),MATCH(resource!BU$2,INDIRECT("day_wise_sales_data!$B$1:$BZ$1"),0)),0)</f>
        <v>13874.58</v>
      </c>
      <c r="BV300" s="3">
        <f ca="1">IFERROR(INDEX(INDIRECT("day_wise_sales_data!$B$2:$BZ$599"),MATCH(resource!$CC300,day_wise_sales_data!$A$2:$A$500,0),MATCH(resource!BV$2,INDIRECT("day_wise_sales_data!$B$1:$BZ$1"),0)),0)</f>
        <v>6077.9</v>
      </c>
      <c r="BW300" s="3">
        <f ca="1">IFERROR(INDEX(INDIRECT("day_wise_sales_data!$B$2:$BZ$599"),MATCH(resource!$CC300,day_wise_sales_data!$A$2:$A$500,0),MATCH(resource!BW$2,INDIRECT("day_wise_sales_data!$B$1:$BZ$1"),0)),0)</f>
        <v>0</v>
      </c>
      <c r="BX300" s="3">
        <f ca="1">IFERROR(INDEX(INDIRECT("day_wise_sales_data!$B$2:$BZ$599"),MATCH(resource!$CC300,day_wise_sales_data!$A$2:$A$500,0),MATCH(resource!BX$2,INDIRECT("day_wise_sales_data!$B$1:$BZ$1"),0)),0)</f>
        <v>0</v>
      </c>
      <c r="BY300" s="3">
        <f ca="1">IFERROR(INDEX(INDIRECT("day_wise_sales_data!$B$2:$BZ$599"),MATCH(resource!$CC300,day_wise_sales_data!$A$2:$A$500,0),MATCH(resource!BY$2,INDIRECT("day_wise_sales_data!$B$1:$BZ$1"),0)),0)</f>
        <v>0</v>
      </c>
      <c r="BZ300" s="3">
        <f ca="1">IFERROR(INDEX(INDIRECT("day_wise_sales_data!$B$2:$BZ$599"),MATCH(resource!$CC300,day_wise_sales_data!$A$2:$A$500,0),MATCH(resource!BZ$2,INDIRECT("day_wise_sales_data!$B$1:$BZ$1"),0)),0)</f>
        <v>24725.33</v>
      </c>
      <c r="CA300" s="3" t="str">
        <f ca="1">IFERROR(INDEX(INDIRECT("day_wise_sales_data!$B$2:$BZ$599"),MATCH(resource!$CC300,day_wise_sales_data!$A$2:$A$500,0),MATCH(resource!CA$2,INDIRECT("day_wise_sales_data!$B$1:$BZ$1"),0)),0)</f>
        <v>dd</v>
      </c>
      <c r="CC300" s="4" t="str">
        <f>sales_data!H299</f>
        <v>DNJ05211</v>
      </c>
      <c r="CD300" s="1">
        <v>298</v>
      </c>
      <c r="CE300" s="1" t="str">
        <f>IF(AQ300=report!$AQ$3,resource!CD300,"")</f>
        <v/>
      </c>
      <c r="CF300" s="5" t="str">
        <f>IFERROR(SMALL($CE$3:$CE$1001,ROWS($CE$3:CE300)),"")</f>
        <v/>
      </c>
      <c r="CH300">
        <f>IFERROR(VLOOKUP($CC300,data_pull!$E$22:$G$700,2,0),0)</f>
        <v>65444</v>
      </c>
      <c r="CI300" s="1">
        <f t="shared" si="97"/>
        <v>154</v>
      </c>
      <c r="CJ300" s="1">
        <f t="shared" si="96"/>
        <v>3</v>
      </c>
      <c r="CK300" s="1" t="s">
        <v>1659</v>
      </c>
      <c r="CL300" s="1">
        <f t="shared" si="98"/>
        <v>63</v>
      </c>
      <c r="CM300" s="1" t="str">
        <f>IFERROR(VLOOKUP($CK300,stock_data!$B$3:$W$612,2,0),0)</f>
        <v>PAVITEX CAPSULE (EXP)</v>
      </c>
      <c r="CN300" s="1" t="str">
        <f>IFERROR(VLOOKUP($CK300,stock_data!$B$3:$W$612,4,0),0)</f>
        <v>5x4's</v>
      </c>
      <c r="CO300" s="1">
        <f>IFERROR(VLOOKUP($CK300,stock_data!$B$3:$W$612,5,0),0)</f>
        <v>370</v>
      </c>
      <c r="CP300" s="3">
        <f t="shared" si="99"/>
        <v>3</v>
      </c>
      <c r="CQ300" s="3">
        <f t="shared" si="100"/>
        <v>1110</v>
      </c>
      <c r="CR300" s="1">
        <f>IFERROR(VLOOKUP($CK300,stock_data!$B$3:$W$612,6,0),0)</f>
        <v>0</v>
      </c>
      <c r="CS300" s="1">
        <f>IFERROR(VLOOKUP($CK300,stock_data!$B$3:$W$612,7,0),0)</f>
        <v>0</v>
      </c>
      <c r="CT300" s="1">
        <f>IFERROR(VLOOKUP($CK300,stock_data!$B$3:$W$612,8,0),0)</f>
        <v>0</v>
      </c>
      <c r="CU300" s="1">
        <f>IFERROR(VLOOKUP($CK300,stock_data!$B$3:$W$612,9,0),0)</f>
        <v>0</v>
      </c>
      <c r="CV300" s="1">
        <f>IFERROR(VLOOKUP($CK300,stock_data!$B$3:$W$612,10,0),0)</f>
        <v>0</v>
      </c>
      <c r="CW300" s="1">
        <f>IFERROR(VLOOKUP($CK300,stock_data!$B$3:$W$612,11,0),0)</f>
        <v>0</v>
      </c>
      <c r="CX300" s="1">
        <f>IFERROR(VLOOKUP($CK300,stock_data!$B$3:$W$612,12,0),0)</f>
        <v>0</v>
      </c>
      <c r="CY300" s="1">
        <f>IFERROR(VLOOKUP($CK300,stock_data!$B$3:$W$612,13,0),0)</f>
        <v>0</v>
      </c>
      <c r="CZ300" s="1">
        <f>IFERROR(VLOOKUP($CK300,stock_data!$B$3:$W$612,14,0),0)</f>
        <v>0</v>
      </c>
      <c r="DA300" s="1">
        <f>IFERROR(VLOOKUP($CK300,stock_data!$B$3:$W$612,15,0),0)</f>
        <v>0</v>
      </c>
      <c r="DB300" s="1">
        <f>IFERROR(VLOOKUP($CK300,stock_data!$B$3:$W$612,16,0),0)</f>
        <v>0</v>
      </c>
      <c r="DC300" s="1">
        <f>IFERROR(VLOOKUP($CK300,stock_data!$B$3:$W$612,17,0),0)</f>
        <v>0</v>
      </c>
      <c r="DD300" s="1">
        <f>IFERROR(VLOOKUP($CK300,stock_data!$B$3:$W$612,18,0),0)</f>
        <v>0</v>
      </c>
      <c r="DE300" s="1">
        <f>IFERROR(VLOOKUP($CK300,stock_data!$B$3:$W$612,19,0),0)</f>
        <v>0</v>
      </c>
      <c r="DF300" s="1">
        <f>IFERROR(VLOOKUP($CK300,stock_data!$B$3:$W$612,20,0),0)</f>
        <v>0</v>
      </c>
      <c r="DG300" s="1">
        <f>IFERROR(VLOOKUP($CK300,stock_data!$B$3:$W$612,21,0),0)</f>
        <v>0</v>
      </c>
      <c r="DH300" s="1">
        <f>IFERROR(VLOOKUP($CK300,stock_data!$B$3:$W$612,22,0),0)</f>
        <v>0</v>
      </c>
      <c r="DI300" s="1">
        <f t="shared" si="101"/>
        <v>0</v>
      </c>
      <c r="DJ300" s="1">
        <f t="shared" si="102"/>
        <v>0</v>
      </c>
      <c r="DK300" s="3">
        <f>IFERROR(INDEX(COD_SALES!$B$5:$Z$500,MATCH(resource!$CC300,COD_SALES!$A$5:$A$500,0),MATCH(resource!DK$2,COD_SALES!$B$4:$Z$4,0)),"")</f>
        <v>11</v>
      </c>
      <c r="DL300" s="3">
        <f>IFERROR(INDEX(COD_SALES!$B$5:$Z$500,MATCH(resource!$CC300,COD_SALES!$A$5:$A$500,0),MATCH(resource!DL$2,COD_SALES!$B$4:$Z$4,0)),"")</f>
        <v>8</v>
      </c>
      <c r="DM300" s="3">
        <f>IFERROR(INDEX(COD_SALES!$B$5:$Z$500,MATCH(resource!$CC300,COD_SALES!$A$5:$A$500,0),MATCH(resource!DM$2,COD_SALES!$B$4:$Z$4,0)),"")</f>
        <v>29</v>
      </c>
      <c r="DN300" s="3" t="str">
        <f>IFERROR(INDEX(COD_SALES!$B$5:$Z$500,MATCH(resource!$CC300,COD_SALES!$A$5:$A$500,0),MATCH(resource!DN$2,COD_SALES!$B$4:$Z$4,0)),"")</f>
        <v/>
      </c>
      <c r="DO300" s="3">
        <f>IFERROR(INDEX(COD_SALES!$B$5:$Z$500,MATCH(resource!$CC300,COD_SALES!$A$5:$A$500,0),MATCH(resource!DO$2,COD_SALES!$B$4:$Z$4,0)),"")</f>
        <v>0</v>
      </c>
      <c r="DP300" s="3">
        <f>IFERROR(INDEX(COD_SALES!$B$5:$Z$500,MATCH(resource!$CC300,COD_SALES!$A$5:$A$500,0),MATCH(resource!DP$2,COD_SALES!$B$4:$Z$4,0)),"")</f>
        <v>0</v>
      </c>
      <c r="DQ300" s="3" t="str">
        <f>IFERROR(INDEX(COD_SALES!$B$5:$Z$500,MATCH(resource!$CC300,COD_SALES!$A$5:$A$500,0),MATCH(resource!DQ$2,COD_SALES!$B$4:$Z$4,0)),"")</f>
        <v/>
      </c>
      <c r="DR300" s="3">
        <f>IFERROR(INDEX(COD_SALES!$B$5:$Z$500,MATCH(resource!$CC300,COD_SALES!$A$5:$A$500,0),MATCH(resource!DR$2,COD_SALES!$B$4:$Z$4,0)),"")</f>
        <v>0</v>
      </c>
      <c r="DS300" s="3">
        <f>IFERROR(INDEX(COD_SALES!$B$5:$Z$500,MATCH(resource!$CC300,COD_SALES!$A$5:$A$500,0),MATCH(resource!DS$2,COD_SALES!$B$4:$Z$4,0)),"")</f>
        <v>18</v>
      </c>
      <c r="DT300" s="3">
        <f>IFERROR(INDEX(COD_SALES!$B$5:$Z$500,MATCH(resource!$CC300,COD_SALES!$A$5:$A$500,0),MATCH(resource!DT$2,COD_SALES!$B$4:$Z$4,0)),"")</f>
        <v>13</v>
      </c>
      <c r="DU300" s="3">
        <f>IFERROR(INDEX(COD_SALES!$B$5:$Z$500,MATCH(resource!$CC300,COD_SALES!$A$5:$A$500,0),MATCH(resource!DU$2,COD_SALES!$B$4:$Z$4,0)),"")</f>
        <v>0</v>
      </c>
      <c r="DV300" s="3">
        <f>IFERROR(INDEX(COD_SALES!$B$5:$Z$500,MATCH(resource!$CC300,COD_SALES!$A$5:$A$500,0),MATCH(resource!DV$2,COD_SALES!$B$4:$Z$4,0)),"")</f>
        <v>0</v>
      </c>
      <c r="DW300" s="3">
        <f>IFERROR(INDEX(COD_SALES!$B$5:$Z$500,MATCH(resource!$CC300,COD_SALES!$A$5:$A$500,0),MATCH(resource!DW$2,COD_SALES!$B$4:$Z$4,0)),"")</f>
        <v>34</v>
      </c>
      <c r="DX300" s="3">
        <f>IFERROR(INDEX(COD_SALES!$B$5:$Z$500,MATCH(resource!$CC300,COD_SALES!$A$5:$A$500,0),MATCH(resource!DX$2,COD_SALES!$B$4:$Z$4,0)),"")</f>
        <v>0</v>
      </c>
      <c r="DY300" s="3">
        <f>IFERROR(INDEX(COD_SALES!$B$5:$Z$500,MATCH(resource!$CC300,COD_SALES!$A$5:$A$500,0),MATCH(resource!DY$2,COD_SALES!$B$4:$Z$4,0)),"")</f>
        <v>12</v>
      </c>
      <c r="DZ300" s="3">
        <f>IFERROR(INDEX(COD_SALES!$B$5:$Z$500,MATCH(resource!$CC300,COD_SALES!$A$5:$A$500,0),MATCH(resource!DZ$2,COD_SALES!$B$4:$Z$4,0)),"")</f>
        <v>0</v>
      </c>
      <c r="EA300" s="3">
        <f>IFERROR(INDEX(COD_SALES!$B$5:$Z$500,MATCH(resource!$CC300,COD_SALES!$A$5:$A$500,0),MATCH(resource!EA$2,COD_SALES!$B$4:$Z$4,0)),"")</f>
        <v>11</v>
      </c>
      <c r="EB300" s="3">
        <f t="shared" si="103"/>
        <v>40583.040000000001</v>
      </c>
      <c r="ED300" s="3">
        <f>IFERROR(VLOOKUP($CK300,depot_prod_sales!$B$5:$S$200,3,0),0)</f>
        <v>0</v>
      </c>
      <c r="EE300" s="3">
        <f>IFERROR(VLOOKUP($CK300,depot_prod_sales!$B$5:$S$200,4,0),0)</f>
        <v>0</v>
      </c>
      <c r="EF300" s="3">
        <f>IFERROR(VLOOKUP($CK300,depot_prod_sales!$B$5:$S$200,5,0),0)</f>
        <v>0</v>
      </c>
      <c r="EG300" s="3">
        <f>IFERROR(VLOOKUP($CK300,depot_prod_sales!$B$5:$S$200,6,0),0)</f>
        <v>0</v>
      </c>
      <c r="EH300" s="3">
        <f>IFERROR(VLOOKUP($CK300,depot_prod_sales!$B$5:$S$200,7,0),0)</f>
        <v>0</v>
      </c>
      <c r="EI300" s="3">
        <f>IFERROR(VLOOKUP($CK300,depot_prod_sales!$B$5:$S$200,8,0),0)</f>
        <v>0</v>
      </c>
      <c r="EJ300" s="3">
        <f>IFERROR(VLOOKUP($CK300,depot_prod_sales!$B$5:$S$200,9,0),0)</f>
        <v>0</v>
      </c>
      <c r="EK300" s="3">
        <f>IFERROR(VLOOKUP($CK300,depot_prod_sales!$B$5:$S$200,10,0),0)</f>
        <v>0</v>
      </c>
      <c r="EL300" s="3">
        <f>IFERROR(VLOOKUP($CK300,depot_prod_sales!$B$5:$S$200,11,0),0)</f>
        <v>0</v>
      </c>
      <c r="EM300" s="3">
        <f>IFERROR(VLOOKUP($CK300,depot_prod_sales!$B$5:$S$200,12,0),0)</f>
        <v>0</v>
      </c>
      <c r="EN300" s="3">
        <f>IFERROR(VLOOKUP($CK300,depot_prod_sales!$B$5:$S$200,13,0),0)</f>
        <v>0</v>
      </c>
      <c r="EO300" s="3">
        <f>IFERROR(VLOOKUP($CK300,depot_prod_sales!$B$5:$S$200,14,0),0)</f>
        <v>0</v>
      </c>
      <c r="EP300" s="3">
        <f>IFERROR(VLOOKUP($CK300,depot_prod_sales!$B$5:$S$200,15,0),0)</f>
        <v>0</v>
      </c>
      <c r="EQ300" s="3">
        <f>IFERROR(VLOOKUP($CK300,depot_prod_sales!$B$5:$S$200,16,0),0)</f>
        <v>0</v>
      </c>
      <c r="ER300" s="3">
        <f>IFERROR(VLOOKUP($CK300,depot_prod_sales!$B$5:$S$200,17,0),0)</f>
        <v>0</v>
      </c>
      <c r="ES300" s="3">
        <f>IFERROR(VLOOKUP($CK300,depot_prod_sales!$B$5:$S$200,18,0),0)</f>
        <v>0</v>
      </c>
      <c r="ET300" s="116">
        <f t="shared" si="104"/>
        <v>0</v>
      </c>
      <c r="EU300" s="116">
        <f t="shared" si="105"/>
        <v>0</v>
      </c>
      <c r="EW300" s="3">
        <f>IFERROR(VLOOKUP(CC300,data_pull!$AO$25:$AR$546,2,0),0)</f>
        <v>11</v>
      </c>
      <c r="EX300" s="1">
        <f>IFERROR(VLOOKUP(CC300,data_pull!$AO$25:$AR$546,4,0),0)</f>
        <v>170000</v>
      </c>
    </row>
    <row r="301" spans="13:154" x14ac:dyDescent="0.25"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4" t="str">
        <f>sales_data!B300</f>
        <v>Jahangir Alam</v>
      </c>
      <c r="AR301" s="4" t="str">
        <f>sales_data!C300</f>
        <v>Zahid Iqbal</v>
      </c>
      <c r="AS301" s="5" t="str">
        <f t="shared" si="95"/>
        <v/>
      </c>
      <c r="AT301" s="4" t="str">
        <f>sales_data!I300</f>
        <v>Moklesur Rahman</v>
      </c>
      <c r="AU301" s="4" t="str">
        <f>sales_data!W300</f>
        <v>Kishoregonj</v>
      </c>
      <c r="AV301" s="1">
        <f>sales_data!N300</f>
        <v>111689.68</v>
      </c>
      <c r="AW301" s="1">
        <f>sales_data!P300</f>
        <v>14</v>
      </c>
      <c r="AX301" s="3">
        <f ca="1">IFERROR(INDEX(INDIRECT("day_wise_sales_data!$B$2:$BZ$599"),MATCH(resource!$CC301,day_wise_sales_data!$A$2:$A$500,0),MATCH(resource!AX$2,INDIRECT("day_wise_sales_data!$B$1:$BZ$1"),0)),0)</f>
        <v>0</v>
      </c>
      <c r="AY301" s="3">
        <f ca="1">IFERROR(INDEX(INDIRECT("day_wise_sales_data!$B$2:$BZ$599"),MATCH(resource!$CC301,day_wise_sales_data!$A$2:$A$500,0),MATCH(resource!AY$2,INDIRECT("day_wise_sales_data!$B$1:$BZ$1"),0)),0)</f>
        <v>2650.72</v>
      </c>
      <c r="AZ301" s="3">
        <f ca="1">IFERROR(INDEX(INDIRECT("day_wise_sales_data!$B$2:$BZ$599"),MATCH(resource!$CC301,day_wise_sales_data!$A$2:$A$500,0),MATCH(resource!AZ$2,INDIRECT("day_wise_sales_data!$B$1:$BZ$1"),0)),0)</f>
        <v>7717.88</v>
      </c>
      <c r="BA301" s="3">
        <f ca="1">IFERROR(INDEX(INDIRECT("day_wise_sales_data!$B$2:$BZ$599"),MATCH(resource!$CC301,day_wise_sales_data!$A$2:$A$500,0),MATCH(resource!BA$2,INDIRECT("day_wise_sales_data!$B$1:$BZ$1"),0)),0)</f>
        <v>5544.33</v>
      </c>
      <c r="BB301" s="3">
        <f ca="1">IFERROR(INDEX(INDIRECT("day_wise_sales_data!$B$2:$BZ$599"),MATCH(resource!$CC301,day_wise_sales_data!$A$2:$A$500,0),MATCH(resource!BB$2,INDIRECT("day_wise_sales_data!$B$1:$BZ$1"),0)),0)</f>
        <v>0</v>
      </c>
      <c r="BC301" s="3">
        <f ca="1">IFERROR(INDEX(INDIRECT("day_wise_sales_data!$B$2:$BZ$599"),MATCH(resource!$CC301,day_wise_sales_data!$A$2:$A$500,0),MATCH(resource!BC$2,INDIRECT("day_wise_sales_data!$B$1:$BZ$1"),0)),0)</f>
        <v>0</v>
      </c>
      <c r="BD301" s="3">
        <f ca="1">IFERROR(INDEX(INDIRECT("day_wise_sales_data!$B$2:$BZ$599"),MATCH(resource!$CC301,day_wise_sales_data!$A$2:$A$500,0),MATCH(resource!BD$2,INDIRECT("day_wise_sales_data!$B$1:$BZ$1"),0)),0)</f>
        <v>0</v>
      </c>
      <c r="BE301" s="3">
        <f ca="1">IFERROR(INDEX(INDIRECT("day_wise_sales_data!$B$2:$BZ$599"),MATCH(resource!$CC301,day_wise_sales_data!$A$2:$A$500,0),MATCH(resource!BE$2,INDIRECT("day_wise_sales_data!$B$1:$BZ$1"),0)),0)</f>
        <v>0</v>
      </c>
      <c r="BF301" s="3">
        <f ca="1">IFERROR(INDEX(INDIRECT("day_wise_sales_data!$B$2:$BZ$599"),MATCH(resource!$CC301,day_wise_sales_data!$A$2:$A$500,0),MATCH(resource!BF$2,INDIRECT("day_wise_sales_data!$B$1:$BZ$1"),0)),0)</f>
        <v>1848.11</v>
      </c>
      <c r="BG301" s="3">
        <f ca="1">IFERROR(INDEX(INDIRECT("day_wise_sales_data!$B$2:$BZ$599"),MATCH(resource!$CC301,day_wise_sales_data!$A$2:$A$500,0),MATCH(resource!BG$2,INDIRECT("day_wise_sales_data!$B$1:$BZ$1"),0)),0)</f>
        <v>0</v>
      </c>
      <c r="BH301" s="3">
        <f ca="1">IFERROR(INDEX(INDIRECT("day_wise_sales_data!$B$2:$BZ$599"),MATCH(resource!$CC301,day_wise_sales_data!$A$2:$A$500,0),MATCH(resource!BH$2,INDIRECT("day_wise_sales_data!$B$1:$BZ$1"),0)),0)</f>
        <v>3258.8</v>
      </c>
      <c r="BI301" s="3">
        <f ca="1">IFERROR(INDEX(INDIRECT("day_wise_sales_data!$B$2:$BZ$599"),MATCH(resource!$CC301,day_wise_sales_data!$A$2:$A$500,0),MATCH(resource!BI$2,INDIRECT("day_wise_sales_data!$B$1:$BZ$1"),0)),0)</f>
        <v>0</v>
      </c>
      <c r="BJ301" s="3">
        <f ca="1">IFERROR(INDEX(INDIRECT("day_wise_sales_data!$B$2:$BZ$599"),MATCH(resource!$CC301,day_wise_sales_data!$A$2:$A$500,0),MATCH(resource!BJ$2,INDIRECT("day_wise_sales_data!$B$1:$BZ$1"),0)),0)</f>
        <v>0</v>
      </c>
      <c r="BK301" s="3">
        <f ca="1">IFERROR(INDEX(INDIRECT("day_wise_sales_data!$B$2:$BZ$599"),MATCH(resource!$CC301,day_wise_sales_data!$A$2:$A$500,0),MATCH(resource!BK$2,INDIRECT("day_wise_sales_data!$B$1:$BZ$1"),0)),0)</f>
        <v>750.7</v>
      </c>
      <c r="BL301" s="3">
        <f ca="1">IFERROR(INDEX(INDIRECT("day_wise_sales_data!$B$2:$BZ$599"),MATCH(resource!$CC301,day_wise_sales_data!$A$2:$A$500,0),MATCH(resource!BL$2,INDIRECT("day_wise_sales_data!$B$1:$BZ$1"),0)),0)</f>
        <v>0</v>
      </c>
      <c r="BM301" s="3">
        <f ca="1">IFERROR(INDEX(INDIRECT("day_wise_sales_data!$B$2:$BZ$599"),MATCH(resource!$CC301,day_wise_sales_data!$A$2:$A$500,0),MATCH(resource!BM$2,INDIRECT("day_wise_sales_data!$B$1:$BZ$1"),0)),0)</f>
        <v>2707</v>
      </c>
      <c r="BN301" s="3">
        <f ca="1">IFERROR(INDEX(INDIRECT("day_wise_sales_data!$B$2:$BZ$599"),MATCH(resource!$CC301,day_wise_sales_data!$A$2:$A$500,0),MATCH(resource!BN$2,INDIRECT("day_wise_sales_data!$B$1:$BZ$1"),0)),0)</f>
        <v>0</v>
      </c>
      <c r="BO301" s="3">
        <f ca="1">IFERROR(INDEX(INDIRECT("day_wise_sales_data!$B$2:$BZ$599"),MATCH(resource!$CC301,day_wise_sales_data!$A$2:$A$500,0),MATCH(resource!BO$2,INDIRECT("day_wise_sales_data!$B$1:$BZ$1"),0)),0)</f>
        <v>0</v>
      </c>
      <c r="BP301" s="3">
        <f ca="1">IFERROR(INDEX(INDIRECT("day_wise_sales_data!$B$2:$BZ$599"),MATCH(resource!$CC301,day_wise_sales_data!$A$2:$A$500,0),MATCH(resource!BP$2,INDIRECT("day_wise_sales_data!$B$1:$BZ$1"),0)),0)</f>
        <v>0</v>
      </c>
      <c r="BQ301" s="3">
        <f ca="1">IFERROR(INDEX(INDIRECT("day_wise_sales_data!$B$2:$BZ$599"),MATCH(resource!$CC301,day_wise_sales_data!$A$2:$A$500,0),MATCH(resource!BQ$2,INDIRECT("day_wise_sales_data!$B$1:$BZ$1"),0)),0)</f>
        <v>0</v>
      </c>
      <c r="BR301" s="3">
        <f ca="1">IFERROR(INDEX(INDIRECT("day_wise_sales_data!$B$2:$BZ$599"),MATCH(resource!$CC301,day_wise_sales_data!$A$2:$A$500,0),MATCH(resource!BR$2,INDIRECT("day_wise_sales_data!$B$1:$BZ$1"),0)),0)</f>
        <v>516.4</v>
      </c>
      <c r="BS301" s="3">
        <f ca="1">IFERROR(INDEX(INDIRECT("day_wise_sales_data!$B$2:$BZ$599"),MATCH(resource!$CC301,day_wise_sales_data!$A$2:$A$500,0),MATCH(resource!BS$2,INDIRECT("day_wise_sales_data!$B$1:$BZ$1"),0)),0)</f>
        <v>0</v>
      </c>
      <c r="BT301" s="3">
        <f ca="1">IFERROR(INDEX(INDIRECT("day_wise_sales_data!$B$2:$BZ$599"),MATCH(resource!$CC301,day_wise_sales_data!$A$2:$A$500,0),MATCH(resource!BT$2,INDIRECT("day_wise_sales_data!$B$1:$BZ$1"),0)),0)</f>
        <v>0</v>
      </c>
      <c r="BU301" s="3">
        <f ca="1">IFERROR(INDEX(INDIRECT("day_wise_sales_data!$B$2:$BZ$599"),MATCH(resource!$CC301,day_wise_sales_data!$A$2:$A$500,0),MATCH(resource!BU$2,INDIRECT("day_wise_sales_data!$B$1:$BZ$1"),0)),0)</f>
        <v>33484.120000000003</v>
      </c>
      <c r="BV301" s="3">
        <f ca="1">IFERROR(INDEX(INDIRECT("day_wise_sales_data!$B$2:$BZ$599"),MATCH(resource!$CC301,day_wise_sales_data!$A$2:$A$500,0),MATCH(resource!BV$2,INDIRECT("day_wise_sales_data!$B$1:$BZ$1"),0)),0)</f>
        <v>53211.62</v>
      </c>
      <c r="BW301" s="3">
        <f ca="1">IFERROR(INDEX(INDIRECT("day_wise_sales_data!$B$2:$BZ$599"),MATCH(resource!$CC301,day_wise_sales_data!$A$2:$A$500,0),MATCH(resource!BW$2,INDIRECT("day_wise_sales_data!$B$1:$BZ$1"),0)),0)</f>
        <v>0</v>
      </c>
      <c r="BX301" s="3">
        <f ca="1">IFERROR(INDEX(INDIRECT("day_wise_sales_data!$B$2:$BZ$599"),MATCH(resource!$CC301,day_wise_sales_data!$A$2:$A$500,0),MATCH(resource!BX$2,INDIRECT("day_wise_sales_data!$B$1:$BZ$1"),0)),0)</f>
        <v>0</v>
      </c>
      <c r="BY301" s="3">
        <f ca="1">IFERROR(INDEX(INDIRECT("day_wise_sales_data!$B$2:$BZ$599"),MATCH(resource!$CC301,day_wise_sales_data!$A$2:$A$500,0),MATCH(resource!BY$2,INDIRECT("day_wise_sales_data!$B$1:$BZ$1"),0)),0)</f>
        <v>0</v>
      </c>
      <c r="BZ301" s="3">
        <f ca="1">IFERROR(INDEX(INDIRECT("day_wise_sales_data!$B$2:$BZ$599"),MATCH(resource!$CC301,day_wise_sales_data!$A$2:$A$500,0),MATCH(resource!BZ$2,INDIRECT("day_wise_sales_data!$B$1:$BZ$1"),0)),0)</f>
        <v>0</v>
      </c>
      <c r="CA301" s="3" t="str">
        <f ca="1">IFERROR(INDEX(INDIRECT("day_wise_sales_data!$B$2:$BZ$599"),MATCH(resource!$CC301,day_wise_sales_data!$A$2:$A$500,0),MATCH(resource!CA$2,INDIRECT("day_wise_sales_data!$B$1:$BZ$1"),0)),0)</f>
        <v>dd</v>
      </c>
      <c r="CC301" s="4" t="str">
        <f>sales_data!H300</f>
        <v>DNJ03211</v>
      </c>
      <c r="CD301" s="1">
        <v>299</v>
      </c>
      <c r="CE301" s="1" t="str">
        <f>IF(AQ301=report!$AQ$3,resource!CD301,"")</f>
        <v/>
      </c>
      <c r="CF301" s="5" t="str">
        <f>IFERROR(SMALL($CE$3:$CE$1001,ROWS($CE$3:CE301)),"")</f>
        <v/>
      </c>
      <c r="CH301">
        <f>IFERROR(VLOOKUP($CC301,data_pull!$E$22:$G$700,2,0),0)</f>
        <v>111689.68</v>
      </c>
      <c r="CI301" s="1">
        <f t="shared" si="97"/>
        <v>76</v>
      </c>
      <c r="CJ301" s="1">
        <f t="shared" si="96"/>
        <v>0</v>
      </c>
      <c r="CK301" s="1" t="s">
        <v>1661</v>
      </c>
      <c r="CL301" s="1">
        <f t="shared" si="98"/>
        <v>111</v>
      </c>
      <c r="CM301" s="1" t="str">
        <f>IFERROR(VLOOKUP($CK301,stock_data!$B$3:$W$612,2,0),0)</f>
        <v>PAVITEX-500 CAPSULE</v>
      </c>
      <c r="CN301" s="1" t="str">
        <f>IFERROR(VLOOKUP($CK301,stock_data!$B$3:$W$612,4,0),0)</f>
        <v>5x4's</v>
      </c>
      <c r="CO301" s="1">
        <f>IFERROR(VLOOKUP($CK301,stock_data!$B$3:$W$612,5,0),0)</f>
        <v>370</v>
      </c>
      <c r="CP301" s="3">
        <f t="shared" si="99"/>
        <v>0</v>
      </c>
      <c r="CQ301" s="3">
        <f t="shared" si="100"/>
        <v>0</v>
      </c>
      <c r="CR301" s="1">
        <f>IFERROR(VLOOKUP($CK301,stock_data!$B$3:$W$612,6,0),0)</f>
        <v>0</v>
      </c>
      <c r="CS301" s="1">
        <f>IFERROR(VLOOKUP($CK301,stock_data!$B$3:$W$612,7,0),0)</f>
        <v>0</v>
      </c>
      <c r="CT301" s="1">
        <f>IFERROR(VLOOKUP($CK301,stock_data!$B$3:$W$612,8,0),0)</f>
        <v>8</v>
      </c>
      <c r="CU301" s="1">
        <f>IFERROR(VLOOKUP($CK301,stock_data!$B$3:$W$612,9,0),0)</f>
        <v>0</v>
      </c>
      <c r="CV301" s="1">
        <f>IFERROR(VLOOKUP($CK301,stock_data!$B$3:$W$612,10,0),0)</f>
        <v>0</v>
      </c>
      <c r="CW301" s="1">
        <f>IFERROR(VLOOKUP($CK301,stock_data!$B$3:$W$612,11,0),0)</f>
        <v>11</v>
      </c>
      <c r="CX301" s="1">
        <f>IFERROR(VLOOKUP($CK301,stock_data!$B$3:$W$612,12,0),0)</f>
        <v>20</v>
      </c>
      <c r="CY301" s="1">
        <f>IFERROR(VLOOKUP($CK301,stock_data!$B$3:$W$612,13,0),0)</f>
        <v>0</v>
      </c>
      <c r="CZ301" s="1">
        <f>IFERROR(VLOOKUP($CK301,stock_data!$B$3:$W$612,14,0),0)</f>
        <v>0</v>
      </c>
      <c r="DA301" s="1">
        <f>IFERROR(VLOOKUP($CK301,stock_data!$B$3:$W$612,15,0),0)</f>
        <v>0</v>
      </c>
      <c r="DB301" s="1">
        <f>IFERROR(VLOOKUP($CK301,stock_data!$B$3:$W$612,16,0),0)</f>
        <v>0</v>
      </c>
      <c r="DC301" s="1">
        <f>IFERROR(VLOOKUP($CK301,stock_data!$B$3:$W$612,17,0),0)</f>
        <v>0</v>
      </c>
      <c r="DD301" s="1">
        <f>IFERROR(VLOOKUP($CK301,stock_data!$B$3:$W$612,18,0),0)</f>
        <v>0</v>
      </c>
      <c r="DE301" s="1">
        <f>IFERROR(VLOOKUP($CK301,stock_data!$B$3:$W$612,19,0),0)</f>
        <v>0</v>
      </c>
      <c r="DF301" s="1">
        <f>IFERROR(VLOOKUP($CK301,stock_data!$B$3:$W$612,20,0),0)</f>
        <v>0</v>
      </c>
      <c r="DG301" s="1">
        <f>IFERROR(VLOOKUP($CK301,stock_data!$B$3:$W$612,21,0),0)</f>
        <v>0</v>
      </c>
      <c r="DH301" s="1">
        <f>IFERROR(VLOOKUP($CK301,stock_data!$B$3:$W$612,22,0),0)</f>
        <v>3</v>
      </c>
      <c r="DI301" s="1">
        <f t="shared" si="101"/>
        <v>42</v>
      </c>
      <c r="DJ301" s="1">
        <f t="shared" si="102"/>
        <v>15540</v>
      </c>
      <c r="DK301" s="3">
        <f>IFERROR(INDEX(COD_SALES!$B$5:$Z$500,MATCH(resource!$CC301,COD_SALES!$A$5:$A$500,0),MATCH(resource!DK$2,COD_SALES!$B$4:$Z$4,0)),"")</f>
        <v>0</v>
      </c>
      <c r="DL301" s="3">
        <f>IFERROR(INDEX(COD_SALES!$B$5:$Z$500,MATCH(resource!$CC301,COD_SALES!$A$5:$A$500,0),MATCH(resource!DL$2,COD_SALES!$B$4:$Z$4,0)),"")</f>
        <v>0</v>
      </c>
      <c r="DM301" s="3">
        <f>IFERROR(INDEX(COD_SALES!$B$5:$Z$500,MATCH(resource!$CC301,COD_SALES!$A$5:$A$500,0),MATCH(resource!DM$2,COD_SALES!$B$4:$Z$4,0)),"")</f>
        <v>3</v>
      </c>
      <c r="DN301" s="3" t="str">
        <f>IFERROR(INDEX(COD_SALES!$B$5:$Z$500,MATCH(resource!$CC301,COD_SALES!$A$5:$A$500,0),MATCH(resource!DN$2,COD_SALES!$B$4:$Z$4,0)),"")</f>
        <v/>
      </c>
      <c r="DO301" s="3">
        <f>IFERROR(INDEX(COD_SALES!$B$5:$Z$500,MATCH(resource!$CC301,COD_SALES!$A$5:$A$500,0),MATCH(resource!DO$2,COD_SALES!$B$4:$Z$4,0)),"")</f>
        <v>0</v>
      </c>
      <c r="DP301" s="3">
        <f>IFERROR(INDEX(COD_SALES!$B$5:$Z$500,MATCH(resource!$CC301,COD_SALES!$A$5:$A$500,0),MATCH(resource!DP$2,COD_SALES!$B$4:$Z$4,0)),"")</f>
        <v>2</v>
      </c>
      <c r="DQ301" s="3" t="str">
        <f>IFERROR(INDEX(COD_SALES!$B$5:$Z$500,MATCH(resource!$CC301,COD_SALES!$A$5:$A$500,0),MATCH(resource!DQ$2,COD_SALES!$B$4:$Z$4,0)),"")</f>
        <v/>
      </c>
      <c r="DR301" s="3">
        <f>IFERROR(INDEX(COD_SALES!$B$5:$Z$500,MATCH(resource!$CC301,COD_SALES!$A$5:$A$500,0),MATCH(resource!DR$2,COD_SALES!$B$4:$Z$4,0)),"")</f>
        <v>0</v>
      </c>
      <c r="DS301" s="3">
        <f>IFERROR(INDEX(COD_SALES!$B$5:$Z$500,MATCH(resource!$CC301,COD_SALES!$A$5:$A$500,0),MATCH(resource!DS$2,COD_SALES!$B$4:$Z$4,0)),"")</f>
        <v>20</v>
      </c>
      <c r="DT301" s="3">
        <f>IFERROR(INDEX(COD_SALES!$B$5:$Z$500,MATCH(resource!$CC301,COD_SALES!$A$5:$A$500,0),MATCH(resource!DT$2,COD_SALES!$B$4:$Z$4,0)),"")</f>
        <v>5</v>
      </c>
      <c r="DU301" s="3">
        <f>IFERROR(INDEX(COD_SALES!$B$5:$Z$500,MATCH(resource!$CC301,COD_SALES!$A$5:$A$500,0),MATCH(resource!DU$2,COD_SALES!$B$4:$Z$4,0)),"")</f>
        <v>0</v>
      </c>
      <c r="DV301" s="3">
        <f>IFERROR(INDEX(COD_SALES!$B$5:$Z$500,MATCH(resource!$CC301,COD_SALES!$A$5:$A$500,0),MATCH(resource!DV$2,COD_SALES!$B$4:$Z$4,0)),"")</f>
        <v>0</v>
      </c>
      <c r="DW301" s="3">
        <f>IFERROR(INDEX(COD_SALES!$B$5:$Z$500,MATCH(resource!$CC301,COD_SALES!$A$5:$A$500,0),MATCH(resource!DW$2,COD_SALES!$B$4:$Z$4,0)),"")</f>
        <v>32</v>
      </c>
      <c r="DX301" s="3">
        <f>IFERROR(INDEX(COD_SALES!$B$5:$Z$500,MATCH(resource!$CC301,COD_SALES!$A$5:$A$500,0),MATCH(resource!DX$2,COD_SALES!$B$4:$Z$4,0)),"")</f>
        <v>0</v>
      </c>
      <c r="DY301" s="3">
        <f>IFERROR(INDEX(COD_SALES!$B$5:$Z$500,MATCH(resource!$CC301,COD_SALES!$A$5:$A$500,0),MATCH(resource!DY$2,COD_SALES!$B$4:$Z$4,0)),"")</f>
        <v>6</v>
      </c>
      <c r="DZ301" s="3">
        <f>IFERROR(INDEX(COD_SALES!$B$5:$Z$500,MATCH(resource!$CC301,COD_SALES!$A$5:$A$500,0),MATCH(resource!DZ$2,COD_SALES!$B$4:$Z$4,0)),"")</f>
        <v>0</v>
      </c>
      <c r="EA301" s="3">
        <f>IFERROR(INDEX(COD_SALES!$B$5:$Z$500,MATCH(resource!$CC301,COD_SALES!$A$5:$A$500,0),MATCH(resource!EA$2,COD_SALES!$B$4:$Z$4,0)),"")</f>
        <v>1</v>
      </c>
      <c r="EB301" s="3">
        <f t="shared" si="103"/>
        <v>25707.86</v>
      </c>
      <c r="ED301" s="3">
        <f>IFERROR(VLOOKUP($CK301,depot_prod_sales!$B$5:$S$200,3,0),0)</f>
        <v>0</v>
      </c>
      <c r="EE301" s="3">
        <f>IFERROR(VLOOKUP($CK301,depot_prod_sales!$B$5:$S$200,4,0),0)</f>
        <v>0</v>
      </c>
      <c r="EF301" s="3">
        <f>IFERROR(VLOOKUP($CK301,depot_prod_sales!$B$5:$S$200,5,0),0)</f>
        <v>0</v>
      </c>
      <c r="EG301" s="3">
        <f>IFERROR(VLOOKUP($CK301,depot_prod_sales!$B$5:$S$200,6,0),0)</f>
        <v>0</v>
      </c>
      <c r="EH301" s="3">
        <f>IFERROR(VLOOKUP($CK301,depot_prod_sales!$B$5:$S$200,7,0),0)</f>
        <v>5</v>
      </c>
      <c r="EI301" s="3">
        <f>IFERROR(VLOOKUP($CK301,depot_prod_sales!$B$5:$S$200,8,0),0)</f>
        <v>0</v>
      </c>
      <c r="EJ301" s="3">
        <f>IFERROR(VLOOKUP($CK301,depot_prod_sales!$B$5:$S$200,9,0),0)</f>
        <v>0</v>
      </c>
      <c r="EK301" s="3">
        <f>IFERROR(VLOOKUP($CK301,depot_prod_sales!$B$5:$S$200,10,0),0)</f>
        <v>0</v>
      </c>
      <c r="EL301" s="3">
        <f>IFERROR(VLOOKUP($CK301,depot_prod_sales!$B$5:$S$200,11,0),0)</f>
        <v>0</v>
      </c>
      <c r="EM301" s="3">
        <f>IFERROR(VLOOKUP($CK301,depot_prod_sales!$B$5:$S$200,12,0),0)</f>
        <v>0</v>
      </c>
      <c r="EN301" s="3">
        <f>IFERROR(VLOOKUP($CK301,depot_prod_sales!$B$5:$S$200,13,0),0)</f>
        <v>0</v>
      </c>
      <c r="EO301" s="3">
        <f>IFERROR(VLOOKUP($CK301,depot_prod_sales!$B$5:$S$200,14,0),0)</f>
        <v>0</v>
      </c>
      <c r="EP301" s="3">
        <f>IFERROR(VLOOKUP($CK301,depot_prod_sales!$B$5:$S$200,15,0),0)</f>
        <v>0</v>
      </c>
      <c r="EQ301" s="3">
        <f>IFERROR(VLOOKUP($CK301,depot_prod_sales!$B$5:$S$200,16,0),0)</f>
        <v>0</v>
      </c>
      <c r="ER301" s="3">
        <f>IFERROR(VLOOKUP($CK301,depot_prod_sales!$B$5:$S$200,17,0),0)</f>
        <v>0</v>
      </c>
      <c r="ES301" s="3">
        <f>IFERROR(VLOOKUP($CK301,depot_prod_sales!$B$5:$S$200,18,0),0)</f>
        <v>22</v>
      </c>
      <c r="ET301" s="116">
        <f t="shared" si="104"/>
        <v>27</v>
      </c>
      <c r="EU301" s="116">
        <f t="shared" si="105"/>
        <v>9990</v>
      </c>
      <c r="EW301" s="3">
        <f>IFERROR(VLOOKUP(CC301,data_pull!$AO$25:$AR$546,2,0),0)</f>
        <v>7</v>
      </c>
      <c r="EX301" s="1">
        <f>IFERROR(VLOOKUP(CC301,data_pull!$AO$25:$AR$546,4,0),0)</f>
        <v>190000</v>
      </c>
    </row>
    <row r="302" spans="13:154" x14ac:dyDescent="0.25"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4" t="str">
        <f>sales_data!B301</f>
        <v>Jahangir Alam</v>
      </c>
      <c r="AR302" s="4" t="str">
        <f>sales_data!C301</f>
        <v>Zahid Iqbal</v>
      </c>
      <c r="AS302" s="5" t="str">
        <f t="shared" si="95"/>
        <v/>
      </c>
      <c r="AT302" s="4" t="str">
        <f>sales_data!I301</f>
        <v>Mosiar Rahman</v>
      </c>
      <c r="AU302" s="4" t="str">
        <f>sales_data!W301</f>
        <v>Thangonmari</v>
      </c>
      <c r="AV302" s="1">
        <f>sales_data!N301</f>
        <v>176456.31</v>
      </c>
      <c r="AW302" s="1">
        <f>sales_data!P301</f>
        <v>12</v>
      </c>
      <c r="AX302" s="3">
        <f ca="1">IFERROR(INDEX(INDIRECT("day_wise_sales_data!$B$2:$BZ$599"),MATCH(resource!$CC302,day_wise_sales_data!$A$2:$A$500,0),MATCH(resource!AX$2,INDIRECT("day_wise_sales_data!$B$1:$BZ$1"),0)),0)</f>
        <v>15554.02</v>
      </c>
      <c r="AY302" s="3">
        <f ca="1">IFERROR(INDEX(INDIRECT("day_wise_sales_data!$B$2:$BZ$599"),MATCH(resource!$CC302,day_wise_sales_data!$A$2:$A$500,0),MATCH(resource!AY$2,INDIRECT("day_wise_sales_data!$B$1:$BZ$1"),0)),0)</f>
        <v>0</v>
      </c>
      <c r="AZ302" s="3">
        <f ca="1">IFERROR(INDEX(INDIRECT("day_wise_sales_data!$B$2:$BZ$599"),MATCH(resource!$CC302,day_wise_sales_data!$A$2:$A$500,0),MATCH(resource!AZ$2,INDIRECT("day_wise_sales_data!$B$1:$BZ$1"),0)),0)</f>
        <v>0</v>
      </c>
      <c r="BA302" s="3">
        <f ca="1">IFERROR(INDEX(INDIRECT("day_wise_sales_data!$B$2:$BZ$599"),MATCH(resource!$CC302,day_wise_sales_data!$A$2:$A$500,0),MATCH(resource!BA$2,INDIRECT("day_wise_sales_data!$B$1:$BZ$1"),0)),0)</f>
        <v>0</v>
      </c>
      <c r="BB302" s="3">
        <f ca="1">IFERROR(INDEX(INDIRECT("day_wise_sales_data!$B$2:$BZ$599"),MATCH(resource!$CC302,day_wise_sales_data!$A$2:$A$500,0),MATCH(resource!BB$2,INDIRECT("day_wise_sales_data!$B$1:$BZ$1"),0)),0)</f>
        <v>0</v>
      </c>
      <c r="BC302" s="3">
        <f ca="1">IFERROR(INDEX(INDIRECT("day_wise_sales_data!$B$2:$BZ$599"),MATCH(resource!$CC302,day_wise_sales_data!$A$2:$A$500,0),MATCH(resource!BC$2,INDIRECT("day_wise_sales_data!$B$1:$BZ$1"),0)),0)</f>
        <v>0</v>
      </c>
      <c r="BD302" s="3">
        <f ca="1">IFERROR(INDEX(INDIRECT("day_wise_sales_data!$B$2:$BZ$599"),MATCH(resource!$CC302,day_wise_sales_data!$A$2:$A$500,0),MATCH(resource!BD$2,INDIRECT("day_wise_sales_data!$B$1:$BZ$1"),0)),0)</f>
        <v>15238.29</v>
      </c>
      <c r="BE302" s="3">
        <f ca="1">IFERROR(INDEX(INDIRECT("day_wise_sales_data!$B$2:$BZ$599"),MATCH(resource!$CC302,day_wise_sales_data!$A$2:$A$500,0),MATCH(resource!BE$2,INDIRECT("day_wise_sales_data!$B$1:$BZ$1"),0)),0)</f>
        <v>1765.34</v>
      </c>
      <c r="BF302" s="3">
        <f ca="1">IFERROR(INDEX(INDIRECT("day_wise_sales_data!$B$2:$BZ$599"),MATCH(resource!$CC302,day_wise_sales_data!$A$2:$A$500,0),MATCH(resource!BF$2,INDIRECT("day_wise_sales_data!$B$1:$BZ$1"),0)),0)</f>
        <v>17653.439999999999</v>
      </c>
      <c r="BG302" s="3">
        <f ca="1">IFERROR(INDEX(INDIRECT("day_wise_sales_data!$B$2:$BZ$599"),MATCH(resource!$CC302,day_wise_sales_data!$A$2:$A$500,0),MATCH(resource!BG$2,INDIRECT("day_wise_sales_data!$B$1:$BZ$1"),0)),0)</f>
        <v>1806.03</v>
      </c>
      <c r="BH302" s="3">
        <f ca="1">IFERROR(INDEX(INDIRECT("day_wise_sales_data!$B$2:$BZ$599"),MATCH(resource!$CC302,day_wise_sales_data!$A$2:$A$500,0),MATCH(resource!BH$2,INDIRECT("day_wise_sales_data!$B$1:$BZ$1"),0)),0)</f>
        <v>506.89</v>
      </c>
      <c r="BI302" s="3">
        <f ca="1">IFERROR(INDEX(INDIRECT("day_wise_sales_data!$B$2:$BZ$599"),MATCH(resource!$CC302,day_wise_sales_data!$A$2:$A$500,0),MATCH(resource!BI$2,INDIRECT("day_wise_sales_data!$B$1:$BZ$1"),0)),0)</f>
        <v>1806.03</v>
      </c>
      <c r="BJ302" s="3">
        <f ca="1">IFERROR(INDEX(INDIRECT("day_wise_sales_data!$B$2:$BZ$599"),MATCH(resource!$CC302,day_wise_sales_data!$A$2:$A$500,0),MATCH(resource!BJ$2,INDIRECT("day_wise_sales_data!$B$1:$BZ$1"),0)),0)</f>
        <v>0</v>
      </c>
      <c r="BK302" s="3">
        <f ca="1">IFERROR(INDEX(INDIRECT("day_wise_sales_data!$B$2:$BZ$599"),MATCH(resource!$CC302,day_wise_sales_data!$A$2:$A$500,0),MATCH(resource!BK$2,INDIRECT("day_wise_sales_data!$B$1:$BZ$1"),0)),0)</f>
        <v>5359.64</v>
      </c>
      <c r="BL302" s="3">
        <f ca="1">IFERROR(INDEX(INDIRECT("day_wise_sales_data!$B$2:$BZ$599"),MATCH(resource!$CC302,day_wise_sales_data!$A$2:$A$500,0),MATCH(resource!BL$2,INDIRECT("day_wise_sales_data!$B$1:$BZ$1"),0)),0)</f>
        <v>0</v>
      </c>
      <c r="BM302" s="3">
        <f ca="1">IFERROR(INDEX(INDIRECT("day_wise_sales_data!$B$2:$BZ$599"),MATCH(resource!$CC302,day_wise_sales_data!$A$2:$A$500,0),MATCH(resource!BM$2,INDIRECT("day_wise_sales_data!$B$1:$BZ$1"),0)),0)</f>
        <v>0</v>
      </c>
      <c r="BN302" s="3">
        <f ca="1">IFERROR(INDEX(INDIRECT("day_wise_sales_data!$B$2:$BZ$599"),MATCH(resource!$CC302,day_wise_sales_data!$A$2:$A$500,0),MATCH(resource!BN$2,INDIRECT("day_wise_sales_data!$B$1:$BZ$1"),0)),0)</f>
        <v>0</v>
      </c>
      <c r="BO302" s="3">
        <f ca="1">IFERROR(INDEX(INDIRECT("day_wise_sales_data!$B$2:$BZ$599"),MATCH(resource!$CC302,day_wise_sales_data!$A$2:$A$500,0),MATCH(resource!BO$2,INDIRECT("day_wise_sales_data!$B$1:$BZ$1"),0)),0)</f>
        <v>5510.74</v>
      </c>
      <c r="BP302" s="3">
        <f ca="1">IFERROR(INDEX(INDIRECT("day_wise_sales_data!$B$2:$BZ$599"),MATCH(resource!$CC302,day_wise_sales_data!$A$2:$A$500,0),MATCH(resource!BP$2,INDIRECT("day_wise_sales_data!$B$1:$BZ$1"),0)),0)</f>
        <v>0</v>
      </c>
      <c r="BQ302" s="3">
        <f ca="1">IFERROR(INDEX(INDIRECT("day_wise_sales_data!$B$2:$BZ$599"),MATCH(resource!$CC302,day_wise_sales_data!$A$2:$A$500,0),MATCH(resource!BQ$2,INDIRECT("day_wise_sales_data!$B$1:$BZ$1"),0)),0)</f>
        <v>0</v>
      </c>
      <c r="BR302" s="3">
        <f ca="1">IFERROR(INDEX(INDIRECT("day_wise_sales_data!$B$2:$BZ$599"),MATCH(resource!$CC302,day_wise_sales_data!$A$2:$A$500,0),MATCH(resource!BR$2,INDIRECT("day_wise_sales_data!$B$1:$BZ$1"),0)),0)</f>
        <v>0</v>
      </c>
      <c r="BS302" s="3">
        <f ca="1">IFERROR(INDEX(INDIRECT("day_wise_sales_data!$B$2:$BZ$599"),MATCH(resource!$CC302,day_wise_sales_data!$A$2:$A$500,0),MATCH(resource!BS$2,INDIRECT("day_wise_sales_data!$B$1:$BZ$1"),0)),0)</f>
        <v>0</v>
      </c>
      <c r="BT302" s="3">
        <f ca="1">IFERROR(INDEX(INDIRECT("day_wise_sales_data!$B$2:$BZ$599"),MATCH(resource!$CC302,day_wise_sales_data!$A$2:$A$500,0),MATCH(resource!BT$2,INDIRECT("day_wise_sales_data!$B$1:$BZ$1"),0)),0)</f>
        <v>0</v>
      </c>
      <c r="BU302" s="3">
        <f ca="1">IFERROR(INDEX(INDIRECT("day_wise_sales_data!$B$2:$BZ$599"),MATCH(resource!$CC302,day_wise_sales_data!$A$2:$A$500,0),MATCH(resource!BU$2,INDIRECT("day_wise_sales_data!$B$1:$BZ$1"),0)),0)</f>
        <v>61331.24</v>
      </c>
      <c r="BV302" s="3">
        <f ca="1">IFERROR(INDEX(INDIRECT("day_wise_sales_data!$B$2:$BZ$599"),MATCH(resource!$CC302,day_wise_sales_data!$A$2:$A$500,0),MATCH(resource!BV$2,INDIRECT("day_wise_sales_data!$B$1:$BZ$1"),0)),0)</f>
        <v>49994.65</v>
      </c>
      <c r="BW302" s="3">
        <f ca="1">IFERROR(INDEX(INDIRECT("day_wise_sales_data!$B$2:$BZ$599"),MATCH(resource!$CC302,day_wise_sales_data!$A$2:$A$500,0),MATCH(resource!BW$2,INDIRECT("day_wise_sales_data!$B$1:$BZ$1"),0)),0)</f>
        <v>0</v>
      </c>
      <c r="BX302" s="3">
        <f ca="1">IFERROR(INDEX(INDIRECT("day_wise_sales_data!$B$2:$BZ$599"),MATCH(resource!$CC302,day_wise_sales_data!$A$2:$A$500,0),MATCH(resource!BX$2,INDIRECT("day_wise_sales_data!$B$1:$BZ$1"),0)),0)</f>
        <v>0</v>
      </c>
      <c r="BY302" s="3">
        <f ca="1">IFERROR(INDEX(INDIRECT("day_wise_sales_data!$B$2:$BZ$599"),MATCH(resource!$CC302,day_wise_sales_data!$A$2:$A$500,0),MATCH(resource!BY$2,INDIRECT("day_wise_sales_data!$B$1:$BZ$1"),0)),0)</f>
        <v>0</v>
      </c>
      <c r="BZ302" s="3">
        <f ca="1">IFERROR(INDEX(INDIRECT("day_wise_sales_data!$B$2:$BZ$599"),MATCH(resource!$CC302,day_wise_sales_data!$A$2:$A$500,0),MATCH(resource!BZ$2,INDIRECT("day_wise_sales_data!$B$1:$BZ$1"),0)),0)</f>
        <v>0</v>
      </c>
      <c r="CA302" s="3" t="str">
        <f ca="1">IFERROR(INDEX(INDIRECT("day_wise_sales_data!$B$2:$BZ$599"),MATCH(resource!$CC302,day_wise_sales_data!$A$2:$A$500,0),MATCH(resource!CA$2,INDIRECT("day_wise_sales_data!$B$1:$BZ$1"),0)),0)</f>
        <v>dd</v>
      </c>
      <c r="CC302" s="4" t="str">
        <f>sales_data!H301</f>
        <v>DNJ11206</v>
      </c>
      <c r="CD302" s="1">
        <v>300</v>
      </c>
      <c r="CE302" s="1" t="str">
        <f>IF(AQ302=report!$AQ$3,resource!CD302,"")</f>
        <v/>
      </c>
      <c r="CF302" s="5" t="str">
        <f>IFERROR(SMALL($CE$3:$CE$1001,ROWS($CE$3:CE302)),"")</f>
        <v/>
      </c>
      <c r="CH302">
        <f>IFERROR(VLOOKUP($CC302,data_pull!$E$22:$G$700,2,0),0)</f>
        <v>176456.31</v>
      </c>
      <c r="CI302" s="1">
        <f t="shared" si="97"/>
        <v>154</v>
      </c>
      <c r="CJ302" s="1">
        <f t="shared" si="96"/>
        <v>0</v>
      </c>
      <c r="CK302" s="1" t="s">
        <v>1663</v>
      </c>
      <c r="CL302" s="1">
        <f t="shared" si="98"/>
        <v>111</v>
      </c>
      <c r="CM302" s="1" t="str">
        <f>IFERROR(VLOOKUP($CK302,stock_data!$B$3:$W$612,2,0),0)</f>
        <v>PINAM TABLET-200mg</v>
      </c>
      <c r="CN302" s="1" t="str">
        <f>IFERROR(VLOOKUP($CK302,stock_data!$B$3:$W$612,4,0),0)</f>
        <v>3x10's</v>
      </c>
      <c r="CO302" s="1">
        <f>IFERROR(VLOOKUP($CK302,stock_data!$B$3:$W$612,5,0),0)</f>
        <v>300</v>
      </c>
      <c r="CP302" s="3">
        <f t="shared" si="99"/>
        <v>0</v>
      </c>
      <c r="CQ302" s="3">
        <f t="shared" si="100"/>
        <v>0</v>
      </c>
      <c r="CR302" s="1">
        <f>IFERROR(VLOOKUP($CK302,stock_data!$B$3:$W$612,6,0),0)</f>
        <v>0</v>
      </c>
      <c r="CS302" s="1">
        <f>IFERROR(VLOOKUP($CK302,stock_data!$B$3:$W$612,7,0),0)</f>
        <v>0</v>
      </c>
      <c r="CT302" s="1">
        <f>IFERROR(VLOOKUP($CK302,stock_data!$B$3:$W$612,8,0),0)</f>
        <v>0</v>
      </c>
      <c r="CU302" s="1">
        <f>IFERROR(VLOOKUP($CK302,stock_data!$B$3:$W$612,9,0),0)</f>
        <v>0</v>
      </c>
      <c r="CV302" s="1">
        <f>IFERROR(VLOOKUP($CK302,stock_data!$B$3:$W$612,10,0),0)</f>
        <v>0</v>
      </c>
      <c r="CW302" s="1">
        <f>IFERROR(VLOOKUP($CK302,stock_data!$B$3:$W$612,11,0),0)</f>
        <v>0</v>
      </c>
      <c r="CX302" s="1">
        <f>IFERROR(VLOOKUP($CK302,stock_data!$B$3:$W$612,12,0),0)</f>
        <v>0</v>
      </c>
      <c r="CY302" s="1">
        <f>IFERROR(VLOOKUP($CK302,stock_data!$B$3:$W$612,13,0),0)</f>
        <v>0</v>
      </c>
      <c r="CZ302" s="1">
        <f>IFERROR(VLOOKUP($CK302,stock_data!$B$3:$W$612,14,0),0)</f>
        <v>0</v>
      </c>
      <c r="DA302" s="1">
        <f>IFERROR(VLOOKUP($CK302,stock_data!$B$3:$W$612,15,0),0)</f>
        <v>0</v>
      </c>
      <c r="DB302" s="1">
        <f>IFERROR(VLOOKUP($CK302,stock_data!$B$3:$W$612,16,0),0)</f>
        <v>0</v>
      </c>
      <c r="DC302" s="1">
        <f>IFERROR(VLOOKUP($CK302,stock_data!$B$3:$W$612,17,0),0)</f>
        <v>0</v>
      </c>
      <c r="DD302" s="1">
        <f>IFERROR(VLOOKUP($CK302,stock_data!$B$3:$W$612,18,0),0)</f>
        <v>0</v>
      </c>
      <c r="DE302" s="1">
        <f>IFERROR(VLOOKUP($CK302,stock_data!$B$3:$W$612,19,0),0)</f>
        <v>0</v>
      </c>
      <c r="DF302" s="1">
        <f>IFERROR(VLOOKUP($CK302,stock_data!$B$3:$W$612,20,0),0)</f>
        <v>0</v>
      </c>
      <c r="DG302" s="1">
        <f>IFERROR(VLOOKUP($CK302,stock_data!$B$3:$W$612,21,0),0)</f>
        <v>0</v>
      </c>
      <c r="DH302" s="1">
        <f>IFERROR(VLOOKUP($CK302,stock_data!$B$3:$W$612,22,0),0)</f>
        <v>0</v>
      </c>
      <c r="DI302" s="1">
        <f t="shared" si="101"/>
        <v>0</v>
      </c>
      <c r="DJ302" s="1">
        <f t="shared" si="102"/>
        <v>0</v>
      </c>
      <c r="DK302" s="3">
        <f>IFERROR(INDEX(COD_SALES!$B$5:$Z$500,MATCH(resource!$CC302,COD_SALES!$A$5:$A$500,0),MATCH(resource!DK$2,COD_SALES!$B$4:$Z$4,0)),"")</f>
        <v>2</v>
      </c>
      <c r="DL302" s="3">
        <f>IFERROR(INDEX(COD_SALES!$B$5:$Z$500,MATCH(resource!$CC302,COD_SALES!$A$5:$A$500,0),MATCH(resource!DL$2,COD_SALES!$B$4:$Z$4,0)),"")</f>
        <v>0</v>
      </c>
      <c r="DM302" s="3">
        <f>IFERROR(INDEX(COD_SALES!$B$5:$Z$500,MATCH(resource!$CC302,COD_SALES!$A$5:$A$500,0),MATCH(resource!DM$2,COD_SALES!$B$4:$Z$4,0)),"")</f>
        <v>24</v>
      </c>
      <c r="DN302" s="3" t="str">
        <f>IFERROR(INDEX(COD_SALES!$B$5:$Z$500,MATCH(resource!$CC302,COD_SALES!$A$5:$A$500,0),MATCH(resource!DN$2,COD_SALES!$B$4:$Z$4,0)),"")</f>
        <v/>
      </c>
      <c r="DO302" s="3">
        <f>IFERROR(INDEX(COD_SALES!$B$5:$Z$500,MATCH(resource!$CC302,COD_SALES!$A$5:$A$500,0),MATCH(resource!DO$2,COD_SALES!$B$4:$Z$4,0)),"")</f>
        <v>0</v>
      </c>
      <c r="DP302" s="3">
        <f>IFERROR(INDEX(COD_SALES!$B$5:$Z$500,MATCH(resource!$CC302,COD_SALES!$A$5:$A$500,0),MATCH(resource!DP$2,COD_SALES!$B$4:$Z$4,0)),"")</f>
        <v>2</v>
      </c>
      <c r="DQ302" s="3" t="str">
        <f>IFERROR(INDEX(COD_SALES!$B$5:$Z$500,MATCH(resource!$CC302,COD_SALES!$A$5:$A$500,0),MATCH(resource!DQ$2,COD_SALES!$B$4:$Z$4,0)),"")</f>
        <v/>
      </c>
      <c r="DR302" s="3">
        <f>IFERROR(INDEX(COD_SALES!$B$5:$Z$500,MATCH(resource!$CC302,COD_SALES!$A$5:$A$500,0),MATCH(resource!DR$2,COD_SALES!$B$4:$Z$4,0)),"")</f>
        <v>0</v>
      </c>
      <c r="DS302" s="3">
        <f>IFERROR(INDEX(COD_SALES!$B$5:$Z$500,MATCH(resource!$CC302,COD_SALES!$A$5:$A$500,0),MATCH(resource!DS$2,COD_SALES!$B$4:$Z$4,0)),"")</f>
        <v>62</v>
      </c>
      <c r="DT302" s="3">
        <f>IFERROR(INDEX(COD_SALES!$B$5:$Z$500,MATCH(resource!$CC302,COD_SALES!$A$5:$A$500,0),MATCH(resource!DT$2,COD_SALES!$B$4:$Z$4,0)),"")</f>
        <v>8</v>
      </c>
      <c r="DU302" s="3">
        <f>IFERROR(INDEX(COD_SALES!$B$5:$Z$500,MATCH(resource!$CC302,COD_SALES!$A$5:$A$500,0),MATCH(resource!DU$2,COD_SALES!$B$4:$Z$4,0)),"")</f>
        <v>141</v>
      </c>
      <c r="DV302" s="3">
        <f>IFERROR(INDEX(COD_SALES!$B$5:$Z$500,MATCH(resource!$CC302,COD_SALES!$A$5:$A$500,0),MATCH(resource!DV$2,COD_SALES!$B$4:$Z$4,0)),"")</f>
        <v>0</v>
      </c>
      <c r="DW302" s="3">
        <f>IFERROR(INDEX(COD_SALES!$B$5:$Z$500,MATCH(resource!$CC302,COD_SALES!$A$5:$A$500,0),MATCH(resource!DW$2,COD_SALES!$B$4:$Z$4,0)),"")</f>
        <v>76</v>
      </c>
      <c r="DX302" s="3">
        <f>IFERROR(INDEX(COD_SALES!$B$5:$Z$500,MATCH(resource!$CC302,COD_SALES!$A$5:$A$500,0),MATCH(resource!DX$2,COD_SALES!$B$4:$Z$4,0)),"")</f>
        <v>0</v>
      </c>
      <c r="DY302" s="3">
        <f>IFERROR(INDEX(COD_SALES!$B$5:$Z$500,MATCH(resource!$CC302,COD_SALES!$A$5:$A$500,0),MATCH(resource!DY$2,COD_SALES!$B$4:$Z$4,0)),"")</f>
        <v>25</v>
      </c>
      <c r="DZ302" s="3">
        <f>IFERROR(INDEX(COD_SALES!$B$5:$Z$500,MATCH(resource!$CC302,COD_SALES!$A$5:$A$500,0),MATCH(resource!DZ$2,COD_SALES!$B$4:$Z$4,0)),"")</f>
        <v>0</v>
      </c>
      <c r="EA302" s="3">
        <f>IFERROR(INDEX(COD_SALES!$B$5:$Z$500,MATCH(resource!$CC302,COD_SALES!$A$5:$A$500,0),MATCH(resource!EA$2,COD_SALES!$B$4:$Z$4,0)),"")</f>
        <v>4</v>
      </c>
      <c r="EB302" s="3">
        <f t="shared" si="103"/>
        <v>95344.8</v>
      </c>
      <c r="ED302" s="3">
        <f>IFERROR(VLOOKUP($CK302,depot_prod_sales!$B$5:$S$200,3,0),0)</f>
        <v>0</v>
      </c>
      <c r="EE302" s="3">
        <f>IFERROR(VLOOKUP($CK302,depot_prod_sales!$B$5:$S$200,4,0),0)</f>
        <v>0</v>
      </c>
      <c r="EF302" s="3">
        <f>IFERROR(VLOOKUP($CK302,depot_prod_sales!$B$5:$S$200,5,0),0)</f>
        <v>0</v>
      </c>
      <c r="EG302" s="3">
        <f>IFERROR(VLOOKUP($CK302,depot_prod_sales!$B$5:$S$200,6,0),0)</f>
        <v>0</v>
      </c>
      <c r="EH302" s="3">
        <f>IFERROR(VLOOKUP($CK302,depot_prod_sales!$B$5:$S$200,7,0),0)</f>
        <v>0</v>
      </c>
      <c r="EI302" s="3">
        <f>IFERROR(VLOOKUP($CK302,depot_prod_sales!$B$5:$S$200,8,0),0)</f>
        <v>0</v>
      </c>
      <c r="EJ302" s="3">
        <f>IFERROR(VLOOKUP($CK302,depot_prod_sales!$B$5:$S$200,9,0),0)</f>
        <v>0</v>
      </c>
      <c r="EK302" s="3">
        <f>IFERROR(VLOOKUP($CK302,depot_prod_sales!$B$5:$S$200,10,0),0)</f>
        <v>0</v>
      </c>
      <c r="EL302" s="3">
        <f>IFERROR(VLOOKUP($CK302,depot_prod_sales!$B$5:$S$200,11,0),0)</f>
        <v>0</v>
      </c>
      <c r="EM302" s="3">
        <f>IFERROR(VLOOKUP($CK302,depot_prod_sales!$B$5:$S$200,12,0),0)</f>
        <v>0</v>
      </c>
      <c r="EN302" s="3">
        <f>IFERROR(VLOOKUP($CK302,depot_prod_sales!$B$5:$S$200,13,0),0)</f>
        <v>0</v>
      </c>
      <c r="EO302" s="3">
        <f>IFERROR(VLOOKUP($CK302,depot_prod_sales!$B$5:$S$200,14,0),0)</f>
        <v>0</v>
      </c>
      <c r="EP302" s="3">
        <f>IFERROR(VLOOKUP($CK302,depot_prod_sales!$B$5:$S$200,15,0),0)</f>
        <v>0</v>
      </c>
      <c r="EQ302" s="3">
        <f>IFERROR(VLOOKUP($CK302,depot_prod_sales!$B$5:$S$200,16,0),0)</f>
        <v>0</v>
      </c>
      <c r="ER302" s="3">
        <f>IFERROR(VLOOKUP($CK302,depot_prod_sales!$B$5:$S$200,17,0),0)</f>
        <v>0</v>
      </c>
      <c r="ES302" s="3">
        <f>IFERROR(VLOOKUP($CK302,depot_prod_sales!$B$5:$S$200,18,0),0)</f>
        <v>0</v>
      </c>
      <c r="ET302" s="116">
        <f t="shared" si="104"/>
        <v>0</v>
      </c>
      <c r="EU302" s="116">
        <f t="shared" si="105"/>
        <v>0</v>
      </c>
      <c r="EW302" s="3">
        <f>IFERROR(VLOOKUP(CC302,data_pull!$AO$25:$AR$546,2,0),0)</f>
        <v>11</v>
      </c>
      <c r="EX302" s="1">
        <f>IFERROR(VLOOKUP(CC302,data_pull!$AO$25:$AR$546,4,0),0)</f>
        <v>190000</v>
      </c>
    </row>
    <row r="303" spans="13:154" x14ac:dyDescent="0.25"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4" t="str">
        <f>sales_data!B302</f>
        <v>Jahangir Alam</v>
      </c>
      <c r="AR303" s="4" t="str">
        <f>sales_data!C302</f>
        <v>Zahid Iqbal</v>
      </c>
      <c r="AS303" s="5" t="str">
        <f t="shared" si="95"/>
        <v/>
      </c>
      <c r="AT303" s="4" t="str">
        <f>sales_data!I302</f>
        <v>Rezaul Karim</v>
      </c>
      <c r="AU303" s="4" t="str">
        <f>sales_data!W302</f>
        <v>Bhabani Gonj</v>
      </c>
      <c r="AV303" s="1">
        <f>sales_data!N302</f>
        <v>103153.63</v>
      </c>
      <c r="AW303" s="1">
        <f>sales_data!P302</f>
        <v>35</v>
      </c>
      <c r="AX303" s="3">
        <f ca="1">IFERROR(INDEX(INDIRECT("day_wise_sales_data!$B$2:$BZ$599"),MATCH(resource!$CC303,day_wise_sales_data!$A$2:$A$500,0),MATCH(resource!AX$2,INDIRECT("day_wise_sales_data!$B$1:$BZ$1"),0)),0)</f>
        <v>0</v>
      </c>
      <c r="AY303" s="3">
        <f ca="1">IFERROR(INDEX(INDIRECT("day_wise_sales_data!$B$2:$BZ$599"),MATCH(resource!$CC303,day_wise_sales_data!$A$2:$A$500,0),MATCH(resource!AY$2,INDIRECT("day_wise_sales_data!$B$1:$BZ$1"),0)),0)</f>
        <v>0</v>
      </c>
      <c r="AZ303" s="3">
        <f ca="1">IFERROR(INDEX(INDIRECT("day_wise_sales_data!$B$2:$BZ$599"),MATCH(resource!$CC303,day_wise_sales_data!$A$2:$A$500,0),MATCH(resource!AZ$2,INDIRECT("day_wise_sales_data!$B$1:$BZ$1"),0)),0)</f>
        <v>1100.0999999999999</v>
      </c>
      <c r="BA303" s="3">
        <f ca="1">IFERROR(INDEX(INDIRECT("day_wise_sales_data!$B$2:$BZ$599"),MATCH(resource!$CC303,day_wise_sales_data!$A$2:$A$500,0),MATCH(resource!BA$2,INDIRECT("day_wise_sales_data!$B$1:$BZ$1"),0)),0)</f>
        <v>5544.33</v>
      </c>
      <c r="BB303" s="3">
        <f ca="1">IFERROR(INDEX(INDIRECT("day_wise_sales_data!$B$2:$BZ$599"),MATCH(resource!$CC303,day_wise_sales_data!$A$2:$A$500,0),MATCH(resource!BB$2,INDIRECT("day_wise_sales_data!$B$1:$BZ$1"),0)),0)</f>
        <v>9492.25</v>
      </c>
      <c r="BC303" s="3">
        <f ca="1">IFERROR(INDEX(INDIRECT("day_wise_sales_data!$B$2:$BZ$599"),MATCH(resource!$CC303,day_wise_sales_data!$A$2:$A$500,0),MATCH(resource!BC$2,INDIRECT("day_wise_sales_data!$B$1:$BZ$1"),0)),0)</f>
        <v>0</v>
      </c>
      <c r="BD303" s="3">
        <f ca="1">IFERROR(INDEX(INDIRECT("day_wise_sales_data!$B$2:$BZ$599"),MATCH(resource!$CC303,day_wise_sales_data!$A$2:$A$500,0),MATCH(resource!BD$2,INDIRECT("day_wise_sales_data!$B$1:$BZ$1"),0)),0)</f>
        <v>0</v>
      </c>
      <c r="BE303" s="3">
        <f ca="1">IFERROR(INDEX(INDIRECT("day_wise_sales_data!$B$2:$BZ$599"),MATCH(resource!$CC303,day_wise_sales_data!$A$2:$A$500,0),MATCH(resource!BE$2,INDIRECT("day_wise_sales_data!$B$1:$BZ$1"),0)),0)</f>
        <v>0</v>
      </c>
      <c r="BF303" s="3">
        <f ca="1">IFERROR(INDEX(INDIRECT("day_wise_sales_data!$B$2:$BZ$599"),MATCH(resource!$CC303,day_wise_sales_data!$A$2:$A$500,0),MATCH(resource!BF$2,INDIRECT("day_wise_sales_data!$B$1:$BZ$1"),0)),0)</f>
        <v>1765.35</v>
      </c>
      <c r="BG303" s="3">
        <f ca="1">IFERROR(INDEX(INDIRECT("day_wise_sales_data!$B$2:$BZ$599"),MATCH(resource!$CC303,day_wise_sales_data!$A$2:$A$500,0),MATCH(resource!BG$2,INDIRECT("day_wise_sales_data!$B$1:$BZ$1"),0)),0)</f>
        <v>1544.41</v>
      </c>
      <c r="BH303" s="3">
        <f ca="1">IFERROR(INDEX(INDIRECT("day_wise_sales_data!$B$2:$BZ$599"),MATCH(resource!$CC303,day_wise_sales_data!$A$2:$A$500,0),MATCH(resource!BH$2,INDIRECT("day_wise_sales_data!$B$1:$BZ$1"),0)),0)</f>
        <v>836.06</v>
      </c>
      <c r="BI303" s="3">
        <f ca="1">IFERROR(INDEX(INDIRECT("day_wise_sales_data!$B$2:$BZ$599"),MATCH(resource!$CC303,day_wise_sales_data!$A$2:$A$500,0),MATCH(resource!BI$2,INDIRECT("day_wise_sales_data!$B$1:$BZ$1"),0)),0)</f>
        <v>18403.95</v>
      </c>
      <c r="BJ303" s="3">
        <f ca="1">IFERROR(INDEX(INDIRECT("day_wise_sales_data!$B$2:$BZ$599"),MATCH(resource!$CC303,day_wise_sales_data!$A$2:$A$500,0),MATCH(resource!BJ$2,INDIRECT("day_wise_sales_data!$B$1:$BZ$1"),0)),0)</f>
        <v>0</v>
      </c>
      <c r="BK303" s="3">
        <f ca="1">IFERROR(INDEX(INDIRECT("day_wise_sales_data!$B$2:$BZ$599"),MATCH(resource!$CC303,day_wise_sales_data!$A$2:$A$500,0),MATCH(resource!BK$2,INDIRECT("day_wise_sales_data!$B$1:$BZ$1"),0)),0)</f>
        <v>6036.39</v>
      </c>
      <c r="BL303" s="3">
        <f ca="1">IFERROR(INDEX(INDIRECT("day_wise_sales_data!$B$2:$BZ$599"),MATCH(resource!$CC303,day_wise_sales_data!$A$2:$A$500,0),MATCH(resource!BL$2,INDIRECT("day_wise_sales_data!$B$1:$BZ$1"),0)),0)</f>
        <v>1766.3</v>
      </c>
      <c r="BM303" s="3">
        <f ca="1">IFERROR(INDEX(INDIRECT("day_wise_sales_data!$B$2:$BZ$599"),MATCH(resource!$CC303,day_wise_sales_data!$A$2:$A$500,0),MATCH(resource!BM$2,INDIRECT("day_wise_sales_data!$B$1:$BZ$1"),0)),0)</f>
        <v>4701.6000000000004</v>
      </c>
      <c r="BN303" s="3">
        <f ca="1">IFERROR(INDEX(INDIRECT("day_wise_sales_data!$B$2:$BZ$599"),MATCH(resource!$CC303,day_wise_sales_data!$A$2:$A$500,0),MATCH(resource!BN$2,INDIRECT("day_wise_sales_data!$B$1:$BZ$1"),0)),0)</f>
        <v>1020.87</v>
      </c>
      <c r="BO303" s="3">
        <f ca="1">IFERROR(INDEX(INDIRECT("day_wise_sales_data!$B$2:$BZ$599"),MATCH(resource!$CC303,day_wise_sales_data!$A$2:$A$500,0),MATCH(resource!BO$2,INDIRECT("day_wise_sales_data!$B$1:$BZ$1"),0)),0)</f>
        <v>2736.15</v>
      </c>
      <c r="BP303" s="3">
        <f ca="1">IFERROR(INDEX(INDIRECT("day_wise_sales_data!$B$2:$BZ$599"),MATCH(resource!$CC303,day_wise_sales_data!$A$2:$A$500,0),MATCH(resource!BP$2,INDIRECT("day_wise_sales_data!$B$1:$BZ$1"),0)),0)</f>
        <v>3234.5</v>
      </c>
      <c r="BQ303" s="3">
        <f ca="1">IFERROR(INDEX(INDIRECT("day_wise_sales_data!$B$2:$BZ$599"),MATCH(resource!$CC303,day_wise_sales_data!$A$2:$A$500,0),MATCH(resource!BQ$2,INDIRECT("day_wise_sales_data!$B$1:$BZ$1"),0)),0)</f>
        <v>0</v>
      </c>
      <c r="BR303" s="3">
        <f ca="1">IFERROR(INDEX(INDIRECT("day_wise_sales_data!$B$2:$BZ$599"),MATCH(resource!$CC303,day_wise_sales_data!$A$2:$A$500,0),MATCH(resource!BR$2,INDIRECT("day_wise_sales_data!$B$1:$BZ$1"),0)),0)</f>
        <v>7061.06</v>
      </c>
      <c r="BS303" s="3">
        <f ca="1">IFERROR(INDEX(INDIRECT("day_wise_sales_data!$B$2:$BZ$599"),MATCH(resource!$CC303,day_wise_sales_data!$A$2:$A$500,0),MATCH(resource!BS$2,INDIRECT("day_wise_sales_data!$B$1:$BZ$1"),0)),0)</f>
        <v>0</v>
      </c>
      <c r="BT303" s="3">
        <f ca="1">IFERROR(INDEX(INDIRECT("day_wise_sales_data!$B$2:$BZ$599"),MATCH(resource!$CC303,day_wise_sales_data!$A$2:$A$500,0),MATCH(resource!BT$2,INDIRECT("day_wise_sales_data!$B$1:$BZ$1"),0)),0)</f>
        <v>0</v>
      </c>
      <c r="BU303" s="3">
        <f ca="1">IFERROR(INDEX(INDIRECT("day_wise_sales_data!$B$2:$BZ$599"),MATCH(resource!$CC303,day_wise_sales_data!$A$2:$A$500,0),MATCH(resource!BU$2,INDIRECT("day_wise_sales_data!$B$1:$BZ$1"),0)),0)</f>
        <v>28264.880000000001</v>
      </c>
      <c r="BV303" s="3">
        <f ca="1">IFERROR(INDEX(INDIRECT("day_wise_sales_data!$B$2:$BZ$599"),MATCH(resource!$CC303,day_wise_sales_data!$A$2:$A$500,0),MATCH(resource!BV$2,INDIRECT("day_wise_sales_data!$B$1:$BZ$1"),0)),0)</f>
        <v>9645.43</v>
      </c>
      <c r="BW303" s="3">
        <f ca="1">IFERROR(INDEX(INDIRECT("day_wise_sales_data!$B$2:$BZ$599"),MATCH(resource!$CC303,day_wise_sales_data!$A$2:$A$500,0),MATCH(resource!BW$2,INDIRECT("day_wise_sales_data!$B$1:$BZ$1"),0)),0)</f>
        <v>0</v>
      </c>
      <c r="BX303" s="3">
        <f ca="1">IFERROR(INDEX(INDIRECT("day_wise_sales_data!$B$2:$BZ$599"),MATCH(resource!$CC303,day_wise_sales_data!$A$2:$A$500,0),MATCH(resource!BX$2,INDIRECT("day_wise_sales_data!$B$1:$BZ$1"),0)),0)</f>
        <v>0</v>
      </c>
      <c r="BY303" s="3">
        <f ca="1">IFERROR(INDEX(INDIRECT("day_wise_sales_data!$B$2:$BZ$599"),MATCH(resource!$CC303,day_wise_sales_data!$A$2:$A$500,0),MATCH(resource!BY$2,INDIRECT("day_wise_sales_data!$B$1:$BZ$1"),0)),0)</f>
        <v>0</v>
      </c>
      <c r="BZ303" s="3">
        <f ca="1">IFERROR(INDEX(INDIRECT("day_wise_sales_data!$B$2:$BZ$599"),MATCH(resource!$CC303,day_wise_sales_data!$A$2:$A$500,0),MATCH(resource!BZ$2,INDIRECT("day_wise_sales_data!$B$1:$BZ$1"),0)),0)</f>
        <v>0</v>
      </c>
      <c r="CA303" s="3" t="str">
        <f ca="1">IFERROR(INDEX(INDIRECT("day_wise_sales_data!$B$2:$BZ$599"),MATCH(resource!$CC303,day_wise_sales_data!$A$2:$A$500,0),MATCH(resource!CA$2,INDIRECT("day_wise_sales_data!$B$1:$BZ$1"),0)),0)</f>
        <v>dd</v>
      </c>
      <c r="CC303" s="4" t="str">
        <f>sales_data!H302</f>
        <v>DNJ06192</v>
      </c>
      <c r="CD303" s="1">
        <v>301</v>
      </c>
      <c r="CE303" s="1" t="str">
        <f>IF(AQ303=report!$AQ$3,resource!CD303,"")</f>
        <v/>
      </c>
      <c r="CF303" s="5" t="str">
        <f>IFERROR(SMALL($CE$3:$CE$1001,ROWS($CE$3:CE303)),"")</f>
        <v/>
      </c>
      <c r="CH303">
        <f>IFERROR(VLOOKUP($CC303,data_pull!$E$22:$G$700,2,0),0)</f>
        <v>103153.63</v>
      </c>
      <c r="CI303" s="1">
        <f t="shared" si="97"/>
        <v>154</v>
      </c>
      <c r="CJ303" s="1">
        <f t="shared" si="96"/>
        <v>0</v>
      </c>
      <c r="CK303" s="1" t="s">
        <v>1665</v>
      </c>
      <c r="CL303" s="1">
        <f t="shared" si="98"/>
        <v>111</v>
      </c>
      <c r="CM303" s="1" t="str">
        <f>IFERROR(VLOOKUP($CK303,stock_data!$B$3:$W$612,2,0),0)</f>
        <v>PIZIDE-5mg TABLET</v>
      </c>
      <c r="CN303" s="1" t="str">
        <f>IFERROR(VLOOKUP($CK303,stock_data!$B$3:$W$612,4,0),0)</f>
        <v>10x10's</v>
      </c>
      <c r="CO303" s="1">
        <f>IFERROR(VLOOKUP($CK303,stock_data!$B$3:$W$612,5,0),0)</f>
        <v>170</v>
      </c>
      <c r="CP303" s="3">
        <f t="shared" si="99"/>
        <v>0</v>
      </c>
      <c r="CQ303" s="3">
        <f t="shared" si="100"/>
        <v>0</v>
      </c>
      <c r="CR303" s="1">
        <f>IFERROR(VLOOKUP($CK303,stock_data!$B$3:$W$612,6,0),0)</f>
        <v>0</v>
      </c>
      <c r="CS303" s="1">
        <f>IFERROR(VLOOKUP($CK303,stock_data!$B$3:$W$612,7,0),0)</f>
        <v>0</v>
      </c>
      <c r="CT303" s="1">
        <f>IFERROR(VLOOKUP($CK303,stock_data!$B$3:$W$612,8,0),0)</f>
        <v>0</v>
      </c>
      <c r="CU303" s="1">
        <f>IFERROR(VLOOKUP($CK303,stock_data!$B$3:$W$612,9,0),0)</f>
        <v>0</v>
      </c>
      <c r="CV303" s="1">
        <f>IFERROR(VLOOKUP($CK303,stock_data!$B$3:$W$612,10,0),0)</f>
        <v>0</v>
      </c>
      <c r="CW303" s="1">
        <f>IFERROR(VLOOKUP($CK303,stock_data!$B$3:$W$612,11,0),0)</f>
        <v>0</v>
      </c>
      <c r="CX303" s="1">
        <f>IFERROR(VLOOKUP($CK303,stock_data!$B$3:$W$612,12,0),0)</f>
        <v>0</v>
      </c>
      <c r="CY303" s="1">
        <f>IFERROR(VLOOKUP($CK303,stock_data!$B$3:$W$612,13,0),0)</f>
        <v>0</v>
      </c>
      <c r="CZ303" s="1">
        <f>IFERROR(VLOOKUP($CK303,stock_data!$B$3:$W$612,14,0),0)</f>
        <v>0</v>
      </c>
      <c r="DA303" s="1">
        <f>IFERROR(VLOOKUP($CK303,stock_data!$B$3:$W$612,15,0),0)</f>
        <v>0</v>
      </c>
      <c r="DB303" s="1">
        <f>IFERROR(VLOOKUP($CK303,stock_data!$B$3:$W$612,16,0),0)</f>
        <v>0</v>
      </c>
      <c r="DC303" s="1">
        <f>IFERROR(VLOOKUP($CK303,stock_data!$B$3:$W$612,17,0),0)</f>
        <v>0</v>
      </c>
      <c r="DD303" s="1">
        <f>IFERROR(VLOOKUP($CK303,stock_data!$B$3:$W$612,18,0),0)</f>
        <v>0</v>
      </c>
      <c r="DE303" s="1">
        <f>IFERROR(VLOOKUP($CK303,stock_data!$B$3:$W$612,19,0),0)</f>
        <v>0</v>
      </c>
      <c r="DF303" s="1">
        <f>IFERROR(VLOOKUP($CK303,stock_data!$B$3:$W$612,20,0),0)</f>
        <v>0</v>
      </c>
      <c r="DG303" s="1">
        <f>IFERROR(VLOOKUP($CK303,stock_data!$B$3:$W$612,21,0),0)</f>
        <v>0</v>
      </c>
      <c r="DH303" s="1">
        <f>IFERROR(VLOOKUP($CK303,stock_data!$B$3:$W$612,22,0),0)</f>
        <v>0</v>
      </c>
      <c r="DI303" s="1">
        <f t="shared" si="101"/>
        <v>0</v>
      </c>
      <c r="DJ303" s="1">
        <f t="shared" si="102"/>
        <v>0</v>
      </c>
      <c r="DK303" s="3">
        <f>IFERROR(INDEX(COD_SALES!$B$5:$Z$500,MATCH(resource!$CC303,COD_SALES!$A$5:$A$500,0),MATCH(resource!DK$2,COD_SALES!$B$4:$Z$4,0)),"")</f>
        <v>7</v>
      </c>
      <c r="DL303" s="3">
        <f>IFERROR(INDEX(COD_SALES!$B$5:$Z$500,MATCH(resource!$CC303,COD_SALES!$A$5:$A$500,0),MATCH(resource!DL$2,COD_SALES!$B$4:$Z$4,0)),"")</f>
        <v>0</v>
      </c>
      <c r="DM303" s="3">
        <f>IFERROR(INDEX(COD_SALES!$B$5:$Z$500,MATCH(resource!$CC303,COD_SALES!$A$5:$A$500,0),MATCH(resource!DM$2,COD_SALES!$B$4:$Z$4,0)),"")</f>
        <v>10</v>
      </c>
      <c r="DN303" s="3" t="str">
        <f>IFERROR(INDEX(COD_SALES!$B$5:$Z$500,MATCH(resource!$CC303,COD_SALES!$A$5:$A$500,0),MATCH(resource!DN$2,COD_SALES!$B$4:$Z$4,0)),"")</f>
        <v/>
      </c>
      <c r="DO303" s="3">
        <f>IFERROR(INDEX(COD_SALES!$B$5:$Z$500,MATCH(resource!$CC303,COD_SALES!$A$5:$A$500,0),MATCH(resource!DO$2,COD_SALES!$B$4:$Z$4,0)),"")</f>
        <v>0</v>
      </c>
      <c r="DP303" s="3">
        <f>IFERROR(INDEX(COD_SALES!$B$5:$Z$500,MATCH(resource!$CC303,COD_SALES!$A$5:$A$500,0),MATCH(resource!DP$2,COD_SALES!$B$4:$Z$4,0)),"")</f>
        <v>2</v>
      </c>
      <c r="DQ303" s="3" t="str">
        <f>IFERROR(INDEX(COD_SALES!$B$5:$Z$500,MATCH(resource!$CC303,COD_SALES!$A$5:$A$500,0),MATCH(resource!DQ$2,COD_SALES!$B$4:$Z$4,0)),"")</f>
        <v/>
      </c>
      <c r="DR303" s="3">
        <f>IFERROR(INDEX(COD_SALES!$B$5:$Z$500,MATCH(resource!$CC303,COD_SALES!$A$5:$A$500,0),MATCH(resource!DR$2,COD_SALES!$B$4:$Z$4,0)),"")</f>
        <v>2</v>
      </c>
      <c r="DS303" s="3">
        <f>IFERROR(INDEX(COD_SALES!$B$5:$Z$500,MATCH(resource!$CC303,COD_SALES!$A$5:$A$500,0),MATCH(resource!DS$2,COD_SALES!$B$4:$Z$4,0)),"")</f>
        <v>80</v>
      </c>
      <c r="DT303" s="3">
        <f>IFERROR(INDEX(COD_SALES!$B$5:$Z$500,MATCH(resource!$CC303,COD_SALES!$A$5:$A$500,0),MATCH(resource!DT$2,COD_SALES!$B$4:$Z$4,0)),"")</f>
        <v>24</v>
      </c>
      <c r="DU303" s="3">
        <f>IFERROR(INDEX(COD_SALES!$B$5:$Z$500,MATCH(resource!$CC303,COD_SALES!$A$5:$A$500,0),MATCH(resource!DU$2,COD_SALES!$B$4:$Z$4,0)),"")</f>
        <v>10</v>
      </c>
      <c r="DV303" s="3">
        <f>IFERROR(INDEX(COD_SALES!$B$5:$Z$500,MATCH(resource!$CC303,COD_SALES!$A$5:$A$500,0),MATCH(resource!DV$2,COD_SALES!$B$4:$Z$4,0)),"")</f>
        <v>0</v>
      </c>
      <c r="DW303" s="3">
        <f>IFERROR(INDEX(COD_SALES!$B$5:$Z$500,MATCH(resource!$CC303,COD_SALES!$A$5:$A$500,0),MATCH(resource!DW$2,COD_SALES!$B$4:$Z$4,0)),"")</f>
        <v>44</v>
      </c>
      <c r="DX303" s="3">
        <f>IFERROR(INDEX(COD_SALES!$B$5:$Z$500,MATCH(resource!$CC303,COD_SALES!$A$5:$A$500,0),MATCH(resource!DX$2,COD_SALES!$B$4:$Z$4,0)),"")</f>
        <v>0</v>
      </c>
      <c r="DY303" s="3">
        <f>IFERROR(INDEX(COD_SALES!$B$5:$Z$500,MATCH(resource!$CC303,COD_SALES!$A$5:$A$500,0),MATCH(resource!DY$2,COD_SALES!$B$4:$Z$4,0)),"")</f>
        <v>2</v>
      </c>
      <c r="DZ303" s="3">
        <f>IFERROR(INDEX(COD_SALES!$B$5:$Z$500,MATCH(resource!$CC303,COD_SALES!$A$5:$A$500,0),MATCH(resource!DZ$2,COD_SALES!$B$4:$Z$4,0)),"")</f>
        <v>1</v>
      </c>
      <c r="EA303" s="3">
        <f>IFERROR(INDEX(COD_SALES!$B$5:$Z$500,MATCH(resource!$CC303,COD_SALES!$A$5:$A$500,0),MATCH(resource!EA$2,COD_SALES!$B$4:$Z$4,0)),"")</f>
        <v>7</v>
      </c>
      <c r="EB303" s="3">
        <f t="shared" si="103"/>
        <v>54274.899999999994</v>
      </c>
      <c r="ED303" s="3">
        <f>IFERROR(VLOOKUP($CK303,depot_prod_sales!$B$5:$S$200,3,0),0)</f>
        <v>0</v>
      </c>
      <c r="EE303" s="3">
        <f>IFERROR(VLOOKUP($CK303,depot_prod_sales!$B$5:$S$200,4,0),0)</f>
        <v>0</v>
      </c>
      <c r="EF303" s="3">
        <f>IFERROR(VLOOKUP($CK303,depot_prod_sales!$B$5:$S$200,5,0),0)</f>
        <v>0</v>
      </c>
      <c r="EG303" s="3">
        <f>IFERROR(VLOOKUP($CK303,depot_prod_sales!$B$5:$S$200,6,0),0)</f>
        <v>0</v>
      </c>
      <c r="EH303" s="3">
        <f>IFERROR(VLOOKUP($CK303,depot_prod_sales!$B$5:$S$200,7,0),0)</f>
        <v>0</v>
      </c>
      <c r="EI303" s="3">
        <f>IFERROR(VLOOKUP($CK303,depot_prod_sales!$B$5:$S$200,8,0),0)</f>
        <v>0</v>
      </c>
      <c r="EJ303" s="3">
        <f>IFERROR(VLOOKUP($CK303,depot_prod_sales!$B$5:$S$200,9,0),0)</f>
        <v>0</v>
      </c>
      <c r="EK303" s="3">
        <f>IFERROR(VLOOKUP($CK303,depot_prod_sales!$B$5:$S$200,10,0),0)</f>
        <v>0</v>
      </c>
      <c r="EL303" s="3">
        <f>IFERROR(VLOOKUP($CK303,depot_prod_sales!$B$5:$S$200,11,0),0)</f>
        <v>0</v>
      </c>
      <c r="EM303" s="3">
        <f>IFERROR(VLOOKUP($CK303,depot_prod_sales!$B$5:$S$200,12,0),0)</f>
        <v>0</v>
      </c>
      <c r="EN303" s="3">
        <f>IFERROR(VLOOKUP($CK303,depot_prod_sales!$B$5:$S$200,13,0),0)</f>
        <v>0</v>
      </c>
      <c r="EO303" s="3">
        <f>IFERROR(VLOOKUP($CK303,depot_prod_sales!$B$5:$S$200,14,0),0)</f>
        <v>0</v>
      </c>
      <c r="EP303" s="3">
        <f>IFERROR(VLOOKUP($CK303,depot_prod_sales!$B$5:$S$200,15,0),0)</f>
        <v>0</v>
      </c>
      <c r="EQ303" s="3">
        <f>IFERROR(VLOOKUP($CK303,depot_prod_sales!$B$5:$S$200,16,0),0)</f>
        <v>0</v>
      </c>
      <c r="ER303" s="3">
        <f>IFERROR(VLOOKUP($CK303,depot_prod_sales!$B$5:$S$200,17,0),0)</f>
        <v>0</v>
      </c>
      <c r="ES303" s="3">
        <f>IFERROR(VLOOKUP($CK303,depot_prod_sales!$B$5:$S$200,18,0),0)</f>
        <v>0</v>
      </c>
      <c r="ET303" s="116">
        <f t="shared" si="104"/>
        <v>0</v>
      </c>
      <c r="EU303" s="116">
        <f t="shared" si="105"/>
        <v>0</v>
      </c>
      <c r="EW303" s="3">
        <f>IFERROR(VLOOKUP(CC303,data_pull!$AO$25:$AR$546,2,0),0)</f>
        <v>32</v>
      </c>
      <c r="EX303" s="1">
        <f>IFERROR(VLOOKUP(CC303,data_pull!$AO$25:$AR$546,4,0),0)</f>
        <v>170000</v>
      </c>
    </row>
    <row r="304" spans="13:154" x14ac:dyDescent="0.25"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4" t="str">
        <f>sales_data!B303</f>
        <v>Jahangir Alam</v>
      </c>
      <c r="AR304" s="4" t="str">
        <f>sales_data!C303</f>
        <v>Zahid Iqbal</v>
      </c>
      <c r="AS304" s="5" t="str">
        <f t="shared" si="95"/>
        <v/>
      </c>
      <c r="AT304" s="4" t="str">
        <f>sales_data!I303</f>
        <v>Sazedur Rahman</v>
      </c>
      <c r="AU304" s="4" t="str">
        <f>sales_data!W303</f>
        <v>Dinajpur Road</v>
      </c>
      <c r="AV304" s="1">
        <f>sales_data!N303</f>
        <v>126895.13</v>
      </c>
      <c r="AW304" s="1">
        <f>sales_data!P303</f>
        <v>19</v>
      </c>
      <c r="AX304" s="3">
        <f ca="1">IFERROR(INDEX(INDIRECT("day_wise_sales_data!$B$2:$BZ$599"),MATCH(resource!$CC304,day_wise_sales_data!$A$2:$A$500,0),MATCH(resource!AX$2,INDIRECT("day_wise_sales_data!$B$1:$BZ$1"),0)),0)</f>
        <v>0</v>
      </c>
      <c r="AY304" s="3">
        <f ca="1">IFERROR(INDEX(INDIRECT("day_wise_sales_data!$B$2:$BZ$599"),MATCH(resource!$CC304,day_wise_sales_data!$A$2:$A$500,0),MATCH(resource!AY$2,INDIRECT("day_wise_sales_data!$B$1:$BZ$1"),0)),0)</f>
        <v>0</v>
      </c>
      <c r="AZ304" s="3">
        <f ca="1">IFERROR(INDEX(INDIRECT("day_wise_sales_data!$B$2:$BZ$599"),MATCH(resource!$CC304,day_wise_sales_data!$A$2:$A$500,0),MATCH(resource!AZ$2,INDIRECT("day_wise_sales_data!$B$1:$BZ$1"),0)),0)</f>
        <v>25624.51</v>
      </c>
      <c r="BA304" s="3">
        <f ca="1">IFERROR(INDEX(INDIRECT("day_wise_sales_data!$B$2:$BZ$599"),MATCH(resource!$CC304,day_wise_sales_data!$A$2:$A$500,0),MATCH(resource!BA$2,INDIRECT("day_wise_sales_data!$B$1:$BZ$1"),0)),0)</f>
        <v>0</v>
      </c>
      <c r="BB304" s="3">
        <f ca="1">IFERROR(INDEX(INDIRECT("day_wise_sales_data!$B$2:$BZ$599"),MATCH(resource!$CC304,day_wise_sales_data!$A$2:$A$500,0),MATCH(resource!BB$2,INDIRECT("day_wise_sales_data!$B$1:$BZ$1"),0)),0)</f>
        <v>50785.94</v>
      </c>
      <c r="BC304" s="3">
        <f ca="1">IFERROR(INDEX(INDIRECT("day_wise_sales_data!$B$2:$BZ$599"),MATCH(resource!$CC304,day_wise_sales_data!$A$2:$A$500,0),MATCH(resource!BC$2,INDIRECT("day_wise_sales_data!$B$1:$BZ$1"),0)),0)</f>
        <v>0</v>
      </c>
      <c r="BD304" s="3">
        <f ca="1">IFERROR(INDEX(INDIRECT("day_wise_sales_data!$B$2:$BZ$599"),MATCH(resource!$CC304,day_wise_sales_data!$A$2:$A$500,0),MATCH(resource!BD$2,INDIRECT("day_wise_sales_data!$B$1:$BZ$1"),0)),0)</f>
        <v>0</v>
      </c>
      <c r="BE304" s="3">
        <f ca="1">IFERROR(INDEX(INDIRECT("day_wise_sales_data!$B$2:$BZ$599"),MATCH(resource!$CC304,day_wise_sales_data!$A$2:$A$500,0),MATCH(resource!BE$2,INDIRECT("day_wise_sales_data!$B$1:$BZ$1"),0)),0)</f>
        <v>0</v>
      </c>
      <c r="BF304" s="3">
        <f ca="1">IFERROR(INDEX(INDIRECT("day_wise_sales_data!$B$2:$BZ$599"),MATCH(resource!$CC304,day_wise_sales_data!$A$2:$A$500,0),MATCH(resource!BF$2,INDIRECT("day_wise_sales_data!$B$1:$BZ$1"),0)),0)</f>
        <v>10237.950000000001</v>
      </c>
      <c r="BG304" s="3">
        <f ca="1">IFERROR(INDEX(INDIRECT("day_wise_sales_data!$B$2:$BZ$599"),MATCH(resource!$CC304,day_wise_sales_data!$A$2:$A$500,0),MATCH(resource!BG$2,INDIRECT("day_wise_sales_data!$B$1:$BZ$1"),0)),0)</f>
        <v>0</v>
      </c>
      <c r="BH304" s="3">
        <f ca="1">IFERROR(INDEX(INDIRECT("day_wise_sales_data!$B$2:$BZ$599"),MATCH(resource!$CC304,day_wise_sales_data!$A$2:$A$500,0),MATCH(resource!BH$2,INDIRECT("day_wise_sales_data!$B$1:$BZ$1"),0)),0)</f>
        <v>7413.82</v>
      </c>
      <c r="BI304" s="3">
        <f ca="1">IFERROR(INDEX(INDIRECT("day_wise_sales_data!$B$2:$BZ$599"),MATCH(resource!$CC304,day_wise_sales_data!$A$2:$A$500,0),MATCH(resource!BI$2,INDIRECT("day_wise_sales_data!$B$1:$BZ$1"),0)),0)</f>
        <v>0</v>
      </c>
      <c r="BJ304" s="3">
        <f ca="1">IFERROR(INDEX(INDIRECT("day_wise_sales_data!$B$2:$BZ$599"),MATCH(resource!$CC304,day_wise_sales_data!$A$2:$A$500,0),MATCH(resource!BJ$2,INDIRECT("day_wise_sales_data!$B$1:$BZ$1"),0)),0)</f>
        <v>0</v>
      </c>
      <c r="BK304" s="3">
        <f ca="1">IFERROR(INDEX(INDIRECT("day_wise_sales_data!$B$2:$BZ$599"),MATCH(resource!$CC304,day_wise_sales_data!$A$2:$A$500,0),MATCH(resource!BK$2,INDIRECT("day_wise_sales_data!$B$1:$BZ$1"),0)),0)</f>
        <v>0</v>
      </c>
      <c r="BL304" s="3">
        <f ca="1">IFERROR(INDEX(INDIRECT("day_wise_sales_data!$B$2:$BZ$599"),MATCH(resource!$CC304,day_wise_sales_data!$A$2:$A$500,0),MATCH(resource!BL$2,INDIRECT("day_wise_sales_data!$B$1:$BZ$1"),0)),0)</f>
        <v>0</v>
      </c>
      <c r="BM304" s="3">
        <f ca="1">IFERROR(INDEX(INDIRECT("day_wise_sales_data!$B$2:$BZ$599"),MATCH(resource!$CC304,day_wise_sales_data!$A$2:$A$500,0),MATCH(resource!BM$2,INDIRECT("day_wise_sales_data!$B$1:$BZ$1"),0)),0)</f>
        <v>0</v>
      </c>
      <c r="BN304" s="3">
        <f ca="1">IFERROR(INDEX(INDIRECT("day_wise_sales_data!$B$2:$BZ$599"),MATCH(resource!$CC304,day_wise_sales_data!$A$2:$A$500,0),MATCH(resource!BN$2,INDIRECT("day_wise_sales_data!$B$1:$BZ$1"),0)),0)</f>
        <v>0</v>
      </c>
      <c r="BO304" s="3">
        <f ca="1">IFERROR(INDEX(INDIRECT("day_wise_sales_data!$B$2:$BZ$599"),MATCH(resource!$CC304,day_wise_sales_data!$A$2:$A$500,0),MATCH(resource!BO$2,INDIRECT("day_wise_sales_data!$B$1:$BZ$1"),0)),0)</f>
        <v>0</v>
      </c>
      <c r="BP304" s="3">
        <f ca="1">IFERROR(INDEX(INDIRECT("day_wise_sales_data!$B$2:$BZ$599"),MATCH(resource!$CC304,day_wise_sales_data!$A$2:$A$500,0),MATCH(resource!BP$2,INDIRECT("day_wise_sales_data!$B$1:$BZ$1"),0)),0)</f>
        <v>434.35</v>
      </c>
      <c r="BQ304" s="3">
        <f ca="1">IFERROR(INDEX(INDIRECT("day_wise_sales_data!$B$2:$BZ$599"),MATCH(resource!$CC304,day_wise_sales_data!$A$2:$A$500,0),MATCH(resource!BQ$2,INDIRECT("day_wise_sales_data!$B$1:$BZ$1"),0)),0)</f>
        <v>0</v>
      </c>
      <c r="BR304" s="3">
        <f ca="1">IFERROR(INDEX(INDIRECT("day_wise_sales_data!$B$2:$BZ$599"),MATCH(resource!$CC304,day_wise_sales_data!$A$2:$A$500,0),MATCH(resource!BR$2,INDIRECT("day_wise_sales_data!$B$1:$BZ$1"),0)),0)</f>
        <v>10470.16</v>
      </c>
      <c r="BS304" s="3">
        <f ca="1">IFERROR(INDEX(INDIRECT("day_wise_sales_data!$B$2:$BZ$599"),MATCH(resource!$CC304,day_wise_sales_data!$A$2:$A$500,0),MATCH(resource!BS$2,INDIRECT("day_wise_sales_data!$B$1:$BZ$1"),0)),0)</f>
        <v>0</v>
      </c>
      <c r="BT304" s="3">
        <f ca="1">IFERROR(INDEX(INDIRECT("day_wise_sales_data!$B$2:$BZ$599"),MATCH(resource!$CC304,day_wise_sales_data!$A$2:$A$500,0),MATCH(resource!BT$2,INDIRECT("day_wise_sales_data!$B$1:$BZ$1"),0)),0)</f>
        <v>4847.82</v>
      </c>
      <c r="BU304" s="3">
        <f ca="1">IFERROR(INDEX(INDIRECT("day_wise_sales_data!$B$2:$BZ$599"),MATCH(resource!$CC304,day_wise_sales_data!$A$2:$A$500,0),MATCH(resource!BU$2,INDIRECT("day_wise_sales_data!$B$1:$BZ$1"),0)),0)</f>
        <v>16383.42</v>
      </c>
      <c r="BV304" s="3">
        <f ca="1">IFERROR(INDEX(INDIRECT("day_wise_sales_data!$B$2:$BZ$599"),MATCH(resource!$CC304,day_wise_sales_data!$A$2:$A$500,0),MATCH(resource!BV$2,INDIRECT("day_wise_sales_data!$B$1:$BZ$1"),0)),0)</f>
        <v>697.16</v>
      </c>
      <c r="BW304" s="3">
        <f ca="1">IFERROR(INDEX(INDIRECT("day_wise_sales_data!$B$2:$BZ$599"),MATCH(resource!$CC304,day_wise_sales_data!$A$2:$A$500,0),MATCH(resource!BW$2,INDIRECT("day_wise_sales_data!$B$1:$BZ$1"),0)),0)</f>
        <v>0</v>
      </c>
      <c r="BX304" s="3">
        <f ca="1">IFERROR(INDEX(INDIRECT("day_wise_sales_data!$B$2:$BZ$599"),MATCH(resource!$CC304,day_wise_sales_data!$A$2:$A$500,0),MATCH(resource!BX$2,INDIRECT("day_wise_sales_data!$B$1:$BZ$1"),0)),0)</f>
        <v>0</v>
      </c>
      <c r="BY304" s="3">
        <f ca="1">IFERROR(INDEX(INDIRECT("day_wise_sales_data!$B$2:$BZ$599"),MATCH(resource!$CC304,day_wise_sales_data!$A$2:$A$500,0),MATCH(resource!BY$2,INDIRECT("day_wise_sales_data!$B$1:$BZ$1"),0)),0)</f>
        <v>0</v>
      </c>
      <c r="BZ304" s="3">
        <f ca="1">IFERROR(INDEX(INDIRECT("day_wise_sales_data!$B$2:$BZ$599"),MATCH(resource!$CC304,day_wise_sales_data!$A$2:$A$500,0),MATCH(resource!BZ$2,INDIRECT("day_wise_sales_data!$B$1:$BZ$1"),0)),0)</f>
        <v>0</v>
      </c>
      <c r="CA304" s="3" t="str">
        <f ca="1">IFERROR(INDEX(INDIRECT("day_wise_sales_data!$B$2:$BZ$599"),MATCH(resource!$CC304,day_wise_sales_data!$A$2:$A$500,0),MATCH(resource!CA$2,INDIRECT("day_wise_sales_data!$B$1:$BZ$1"),0)),0)</f>
        <v>dd</v>
      </c>
      <c r="CC304" s="4" t="str">
        <f>sales_data!H303</f>
        <v>DNJ06111</v>
      </c>
      <c r="CD304" s="1">
        <v>302</v>
      </c>
      <c r="CE304" s="1" t="str">
        <f>IF(AQ304=report!$AQ$3,resource!CD304,"")</f>
        <v/>
      </c>
      <c r="CF304" s="5" t="str">
        <f>IFERROR(SMALL($CE$3:$CE$1001,ROWS($CE$3:CE304)),"")</f>
        <v/>
      </c>
      <c r="CH304">
        <f>IFERROR(VLOOKUP($CC304,data_pull!$E$22:$G$700,2,0),0)</f>
        <v>126895.13</v>
      </c>
      <c r="CI304" s="1">
        <f t="shared" si="97"/>
        <v>154</v>
      </c>
      <c r="CJ304" s="1">
        <f t="shared" si="96"/>
        <v>0</v>
      </c>
      <c r="CK304" s="1" t="s">
        <v>1667</v>
      </c>
      <c r="CL304" s="1">
        <f t="shared" si="98"/>
        <v>111</v>
      </c>
      <c r="CM304" s="1" t="str">
        <f>IFERROR(VLOOKUP($CK304,stock_data!$B$3:$W$612,2,0),0)</f>
        <v>PODO DRY SYRUP - 50ml</v>
      </c>
      <c r="CN304" s="1" t="str">
        <f>IFERROR(VLOOKUP($CK304,stock_data!$B$3:$W$612,4,0),0)</f>
        <v>50ml</v>
      </c>
      <c r="CO304" s="1">
        <f>IFERROR(VLOOKUP($CK304,stock_data!$B$3:$W$612,5,0),0)</f>
        <v>86.5</v>
      </c>
      <c r="CP304" s="3">
        <f t="shared" si="99"/>
        <v>0</v>
      </c>
      <c r="CQ304" s="3">
        <f t="shared" si="100"/>
        <v>0</v>
      </c>
      <c r="CR304" s="1">
        <f>IFERROR(VLOOKUP($CK304,stock_data!$B$3:$W$612,6,0),0)</f>
        <v>0</v>
      </c>
      <c r="CS304" s="1">
        <f>IFERROR(VLOOKUP($CK304,stock_data!$B$3:$W$612,7,0),0)</f>
        <v>0</v>
      </c>
      <c r="CT304" s="1">
        <f>IFERROR(VLOOKUP($CK304,stock_data!$B$3:$W$612,8,0),0)</f>
        <v>0</v>
      </c>
      <c r="CU304" s="1">
        <f>IFERROR(VLOOKUP($CK304,stock_data!$B$3:$W$612,9,0),0)</f>
        <v>0</v>
      </c>
      <c r="CV304" s="1">
        <f>IFERROR(VLOOKUP($CK304,stock_data!$B$3:$W$612,10,0),0)</f>
        <v>0</v>
      </c>
      <c r="CW304" s="1">
        <f>IFERROR(VLOOKUP($CK304,stock_data!$B$3:$W$612,11,0),0)</f>
        <v>0</v>
      </c>
      <c r="CX304" s="1">
        <f>IFERROR(VLOOKUP($CK304,stock_data!$B$3:$W$612,12,0),0)</f>
        <v>0</v>
      </c>
      <c r="CY304" s="1">
        <f>IFERROR(VLOOKUP($CK304,stock_data!$B$3:$W$612,13,0),0)</f>
        <v>0</v>
      </c>
      <c r="CZ304" s="1">
        <f>IFERROR(VLOOKUP($CK304,stock_data!$B$3:$W$612,14,0),0)</f>
        <v>0</v>
      </c>
      <c r="DA304" s="1">
        <f>IFERROR(VLOOKUP($CK304,stock_data!$B$3:$W$612,15,0),0)</f>
        <v>0</v>
      </c>
      <c r="DB304" s="1">
        <f>IFERROR(VLOOKUP($CK304,stock_data!$B$3:$W$612,16,0),0)</f>
        <v>0</v>
      </c>
      <c r="DC304" s="1">
        <f>IFERROR(VLOOKUP($CK304,stock_data!$B$3:$W$612,17,0),0)</f>
        <v>0</v>
      </c>
      <c r="DD304" s="1">
        <f>IFERROR(VLOOKUP($CK304,stock_data!$B$3:$W$612,18,0),0)</f>
        <v>0</v>
      </c>
      <c r="DE304" s="1">
        <f>IFERROR(VLOOKUP($CK304,stock_data!$B$3:$W$612,19,0),0)</f>
        <v>0</v>
      </c>
      <c r="DF304" s="1">
        <f>IFERROR(VLOOKUP($CK304,stock_data!$B$3:$W$612,20,0),0)</f>
        <v>0</v>
      </c>
      <c r="DG304" s="1">
        <f>IFERROR(VLOOKUP($CK304,stock_data!$B$3:$W$612,21,0),0)</f>
        <v>0</v>
      </c>
      <c r="DH304" s="1">
        <f>IFERROR(VLOOKUP($CK304,stock_data!$B$3:$W$612,22,0),0)</f>
        <v>0</v>
      </c>
      <c r="DI304" s="1">
        <f t="shared" si="101"/>
        <v>0</v>
      </c>
      <c r="DJ304" s="1">
        <f t="shared" si="102"/>
        <v>0</v>
      </c>
      <c r="DK304" s="3">
        <f>IFERROR(INDEX(COD_SALES!$B$5:$Z$500,MATCH(resource!$CC304,COD_SALES!$A$5:$A$500,0),MATCH(resource!DK$2,COD_SALES!$B$4:$Z$4,0)),"")</f>
        <v>6</v>
      </c>
      <c r="DL304" s="3">
        <f>IFERROR(INDEX(COD_SALES!$B$5:$Z$500,MATCH(resource!$CC304,COD_SALES!$A$5:$A$500,0),MATCH(resource!DL$2,COD_SALES!$B$4:$Z$4,0)),"")</f>
        <v>1</v>
      </c>
      <c r="DM304" s="3">
        <f>IFERROR(INDEX(COD_SALES!$B$5:$Z$500,MATCH(resource!$CC304,COD_SALES!$A$5:$A$500,0),MATCH(resource!DM$2,COD_SALES!$B$4:$Z$4,0)),"")</f>
        <v>2</v>
      </c>
      <c r="DN304" s="3" t="str">
        <f>IFERROR(INDEX(COD_SALES!$B$5:$Z$500,MATCH(resource!$CC304,COD_SALES!$A$5:$A$500,0),MATCH(resource!DN$2,COD_SALES!$B$4:$Z$4,0)),"")</f>
        <v/>
      </c>
      <c r="DO304" s="3">
        <f>IFERROR(INDEX(COD_SALES!$B$5:$Z$500,MATCH(resource!$CC304,COD_SALES!$A$5:$A$500,0),MATCH(resource!DO$2,COD_SALES!$B$4:$Z$4,0)),"")</f>
        <v>0</v>
      </c>
      <c r="DP304" s="3">
        <f>IFERROR(INDEX(COD_SALES!$B$5:$Z$500,MATCH(resource!$CC304,COD_SALES!$A$5:$A$500,0),MATCH(resource!DP$2,COD_SALES!$B$4:$Z$4,0)),"")</f>
        <v>12</v>
      </c>
      <c r="DQ304" s="3" t="str">
        <f>IFERROR(INDEX(COD_SALES!$B$5:$Z$500,MATCH(resource!$CC304,COD_SALES!$A$5:$A$500,0),MATCH(resource!DQ$2,COD_SALES!$B$4:$Z$4,0)),"")</f>
        <v/>
      </c>
      <c r="DR304" s="3">
        <f>IFERROR(INDEX(COD_SALES!$B$5:$Z$500,MATCH(resource!$CC304,COD_SALES!$A$5:$A$500,0),MATCH(resource!DR$2,COD_SALES!$B$4:$Z$4,0)),"")</f>
        <v>0</v>
      </c>
      <c r="DS304" s="3">
        <f>IFERROR(INDEX(COD_SALES!$B$5:$Z$500,MATCH(resource!$CC304,COD_SALES!$A$5:$A$500,0),MATCH(resource!DS$2,COD_SALES!$B$4:$Z$4,0)),"")</f>
        <v>86</v>
      </c>
      <c r="DT304" s="3">
        <f>IFERROR(INDEX(COD_SALES!$B$5:$Z$500,MATCH(resource!$CC304,COD_SALES!$A$5:$A$500,0),MATCH(resource!DT$2,COD_SALES!$B$4:$Z$4,0)),"")</f>
        <v>31</v>
      </c>
      <c r="DU304" s="3">
        <f>IFERROR(INDEX(COD_SALES!$B$5:$Z$500,MATCH(resource!$CC304,COD_SALES!$A$5:$A$500,0),MATCH(resource!DU$2,COD_SALES!$B$4:$Z$4,0)),"")</f>
        <v>103</v>
      </c>
      <c r="DV304" s="3">
        <f>IFERROR(INDEX(COD_SALES!$B$5:$Z$500,MATCH(resource!$CC304,COD_SALES!$A$5:$A$500,0),MATCH(resource!DV$2,COD_SALES!$B$4:$Z$4,0)),"")</f>
        <v>0</v>
      </c>
      <c r="DW304" s="3">
        <f>IFERROR(INDEX(COD_SALES!$B$5:$Z$500,MATCH(resource!$CC304,COD_SALES!$A$5:$A$500,0),MATCH(resource!DW$2,COD_SALES!$B$4:$Z$4,0)),"")</f>
        <v>65</v>
      </c>
      <c r="DX304" s="3">
        <f>IFERROR(INDEX(COD_SALES!$B$5:$Z$500,MATCH(resource!$CC304,COD_SALES!$A$5:$A$500,0),MATCH(resource!DX$2,COD_SALES!$B$4:$Z$4,0)),"")</f>
        <v>60</v>
      </c>
      <c r="DY304" s="3">
        <f>IFERROR(INDEX(COD_SALES!$B$5:$Z$500,MATCH(resource!$CC304,COD_SALES!$A$5:$A$500,0),MATCH(resource!DY$2,COD_SALES!$B$4:$Z$4,0)),"")</f>
        <v>0</v>
      </c>
      <c r="DZ304" s="3">
        <f>IFERROR(INDEX(COD_SALES!$B$5:$Z$500,MATCH(resource!$CC304,COD_SALES!$A$5:$A$500,0),MATCH(resource!DZ$2,COD_SALES!$B$4:$Z$4,0)),"")</f>
        <v>17</v>
      </c>
      <c r="EA304" s="3">
        <f>IFERROR(INDEX(COD_SALES!$B$5:$Z$500,MATCH(resource!$CC304,COD_SALES!$A$5:$A$500,0),MATCH(resource!EA$2,COD_SALES!$B$4:$Z$4,0)),"")</f>
        <v>1</v>
      </c>
      <c r="EB304" s="3">
        <f t="shared" si="103"/>
        <v>94058.460000000021</v>
      </c>
      <c r="ED304" s="3">
        <f>IFERROR(VLOOKUP($CK304,depot_prod_sales!$B$5:$S$200,3,0),0)</f>
        <v>0</v>
      </c>
      <c r="EE304" s="3">
        <f>IFERROR(VLOOKUP($CK304,depot_prod_sales!$B$5:$S$200,4,0),0)</f>
        <v>0</v>
      </c>
      <c r="EF304" s="3">
        <f>IFERROR(VLOOKUP($CK304,depot_prod_sales!$B$5:$S$200,5,0),0)</f>
        <v>0</v>
      </c>
      <c r="EG304" s="3">
        <f>IFERROR(VLOOKUP($CK304,depot_prod_sales!$B$5:$S$200,6,0),0)</f>
        <v>0</v>
      </c>
      <c r="EH304" s="3">
        <f>IFERROR(VLOOKUP($CK304,depot_prod_sales!$B$5:$S$200,7,0),0)</f>
        <v>0</v>
      </c>
      <c r="EI304" s="3">
        <f>IFERROR(VLOOKUP($CK304,depot_prod_sales!$B$5:$S$200,8,0),0)</f>
        <v>0</v>
      </c>
      <c r="EJ304" s="3">
        <f>IFERROR(VLOOKUP($CK304,depot_prod_sales!$B$5:$S$200,9,0),0)</f>
        <v>0</v>
      </c>
      <c r="EK304" s="3">
        <f>IFERROR(VLOOKUP($CK304,depot_prod_sales!$B$5:$S$200,10,0),0)</f>
        <v>0</v>
      </c>
      <c r="EL304" s="3">
        <f>IFERROR(VLOOKUP($CK304,depot_prod_sales!$B$5:$S$200,11,0),0)</f>
        <v>0</v>
      </c>
      <c r="EM304" s="3">
        <f>IFERROR(VLOOKUP($CK304,depot_prod_sales!$B$5:$S$200,12,0),0)</f>
        <v>0</v>
      </c>
      <c r="EN304" s="3">
        <f>IFERROR(VLOOKUP($CK304,depot_prod_sales!$B$5:$S$200,13,0),0)</f>
        <v>0</v>
      </c>
      <c r="EO304" s="3">
        <f>IFERROR(VLOOKUP($CK304,depot_prod_sales!$B$5:$S$200,14,0),0)</f>
        <v>0</v>
      </c>
      <c r="EP304" s="3">
        <f>IFERROR(VLOOKUP($CK304,depot_prod_sales!$B$5:$S$200,15,0),0)</f>
        <v>0</v>
      </c>
      <c r="EQ304" s="3">
        <f>IFERROR(VLOOKUP($CK304,depot_prod_sales!$B$5:$S$200,16,0),0)</f>
        <v>0</v>
      </c>
      <c r="ER304" s="3">
        <f>IFERROR(VLOOKUP($CK304,depot_prod_sales!$B$5:$S$200,17,0),0)</f>
        <v>0</v>
      </c>
      <c r="ES304" s="3">
        <f>IFERROR(VLOOKUP($CK304,depot_prod_sales!$B$5:$S$200,18,0),0)</f>
        <v>0</v>
      </c>
      <c r="ET304" s="116">
        <f t="shared" si="104"/>
        <v>0</v>
      </c>
      <c r="EU304" s="116">
        <f t="shared" si="105"/>
        <v>0</v>
      </c>
      <c r="EW304" s="3">
        <f>IFERROR(VLOOKUP(CC304,data_pull!$AO$25:$AR$546,2,0),0)</f>
        <v>4</v>
      </c>
      <c r="EX304" s="1">
        <f>IFERROR(VLOOKUP(CC304,data_pull!$AO$25:$AR$546,4,0),0)</f>
        <v>190000</v>
      </c>
    </row>
    <row r="305" spans="13:154" x14ac:dyDescent="0.25"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4" t="str">
        <f>sales_data!B304</f>
        <v>Jahangir Alam</v>
      </c>
      <c r="AR305" s="4" t="str">
        <f>sales_data!C304</f>
        <v>Zahid Iqbal</v>
      </c>
      <c r="AS305" s="5" t="str">
        <f t="shared" si="95"/>
        <v/>
      </c>
      <c r="AT305" s="4" t="str">
        <f>sales_data!I304</f>
        <v>Sohel Rana-1</v>
      </c>
      <c r="AU305" s="4" t="str">
        <f>sales_data!W304</f>
        <v>Borobazar</v>
      </c>
      <c r="AV305" s="1">
        <f>sales_data!N304</f>
        <v>106963.6</v>
      </c>
      <c r="AW305" s="1">
        <f>sales_data!P304</f>
        <v>14</v>
      </c>
      <c r="AX305" s="3">
        <f ca="1">IFERROR(INDEX(INDIRECT("day_wise_sales_data!$B$2:$BZ$599"),MATCH(resource!$CC305,day_wise_sales_data!$A$2:$A$500,0),MATCH(resource!AX$2,INDIRECT("day_wise_sales_data!$B$1:$BZ$1"),0)),0)</f>
        <v>6554.12</v>
      </c>
      <c r="AY305" s="3">
        <f ca="1">IFERROR(INDEX(INDIRECT("day_wise_sales_data!$B$2:$BZ$599"),MATCH(resource!$CC305,day_wise_sales_data!$A$2:$A$500,0),MATCH(resource!AY$2,INDIRECT("day_wise_sales_data!$B$1:$BZ$1"),0)),0)</f>
        <v>0</v>
      </c>
      <c r="AZ305" s="3">
        <f ca="1">IFERROR(INDEX(INDIRECT("day_wise_sales_data!$B$2:$BZ$599"),MATCH(resource!$CC305,day_wise_sales_data!$A$2:$A$500,0),MATCH(resource!AZ$2,INDIRECT("day_wise_sales_data!$B$1:$BZ$1"),0)),0)</f>
        <v>996.71</v>
      </c>
      <c r="BA305" s="3">
        <f ca="1">IFERROR(INDEX(INDIRECT("day_wise_sales_data!$B$2:$BZ$599"),MATCH(resource!$CC305,day_wise_sales_data!$A$2:$A$500,0),MATCH(resource!BA$2,INDIRECT("day_wise_sales_data!$B$1:$BZ$1"),0)),0)</f>
        <v>0</v>
      </c>
      <c r="BB305" s="3">
        <f ca="1">IFERROR(INDEX(INDIRECT("day_wise_sales_data!$B$2:$BZ$599"),MATCH(resource!$CC305,day_wise_sales_data!$A$2:$A$500,0),MATCH(resource!BB$2,INDIRECT("day_wise_sales_data!$B$1:$BZ$1"),0)),0)</f>
        <v>0</v>
      </c>
      <c r="BC305" s="3">
        <f ca="1">IFERROR(INDEX(INDIRECT("day_wise_sales_data!$B$2:$BZ$599"),MATCH(resource!$CC305,day_wise_sales_data!$A$2:$A$500,0),MATCH(resource!BC$2,INDIRECT("day_wise_sales_data!$B$1:$BZ$1"),0)),0)</f>
        <v>0</v>
      </c>
      <c r="BD305" s="3">
        <f ca="1">IFERROR(INDEX(INDIRECT("day_wise_sales_data!$B$2:$BZ$599"),MATCH(resource!$CC305,day_wise_sales_data!$A$2:$A$500,0),MATCH(resource!BD$2,INDIRECT("day_wise_sales_data!$B$1:$BZ$1"),0)),0)</f>
        <v>0</v>
      </c>
      <c r="BE305" s="3">
        <f ca="1">IFERROR(INDEX(INDIRECT("day_wise_sales_data!$B$2:$BZ$599"),MATCH(resource!$CC305,day_wise_sales_data!$A$2:$A$500,0),MATCH(resource!BE$2,INDIRECT("day_wise_sales_data!$B$1:$BZ$1"),0)),0)</f>
        <v>0</v>
      </c>
      <c r="BF305" s="3">
        <f ca="1">IFERROR(INDEX(INDIRECT("day_wise_sales_data!$B$2:$BZ$599"),MATCH(resource!$CC305,day_wise_sales_data!$A$2:$A$500,0),MATCH(resource!BF$2,INDIRECT("day_wise_sales_data!$B$1:$BZ$1"),0)),0)</f>
        <v>0</v>
      </c>
      <c r="BG305" s="3">
        <f ca="1">IFERROR(INDEX(INDIRECT("day_wise_sales_data!$B$2:$BZ$599"),MATCH(resource!$CC305,day_wise_sales_data!$A$2:$A$500,0),MATCH(resource!BG$2,INDIRECT("day_wise_sales_data!$B$1:$BZ$1"),0)),0)</f>
        <v>0</v>
      </c>
      <c r="BH305" s="3">
        <f ca="1">IFERROR(INDEX(INDIRECT("day_wise_sales_data!$B$2:$BZ$599"),MATCH(resource!$CC305,day_wise_sales_data!$A$2:$A$500,0),MATCH(resource!BH$2,INDIRECT("day_wise_sales_data!$B$1:$BZ$1"),0)),0)</f>
        <v>2401.2600000000002</v>
      </c>
      <c r="BI305" s="3">
        <f ca="1">IFERROR(INDEX(INDIRECT("day_wise_sales_data!$B$2:$BZ$599"),MATCH(resource!$CC305,day_wise_sales_data!$A$2:$A$500,0),MATCH(resource!BI$2,INDIRECT("day_wise_sales_data!$B$1:$BZ$1"),0)),0)</f>
        <v>1892.12</v>
      </c>
      <c r="BJ305" s="3">
        <f ca="1">IFERROR(INDEX(INDIRECT("day_wise_sales_data!$B$2:$BZ$599"),MATCH(resource!$CC305,day_wise_sales_data!$A$2:$A$500,0),MATCH(resource!BJ$2,INDIRECT("day_wise_sales_data!$B$1:$BZ$1"),0)),0)</f>
        <v>0</v>
      </c>
      <c r="BK305" s="3">
        <f ca="1">IFERROR(INDEX(INDIRECT("day_wise_sales_data!$B$2:$BZ$599"),MATCH(resource!$CC305,day_wise_sales_data!$A$2:$A$500,0),MATCH(resource!BK$2,INDIRECT("day_wise_sales_data!$B$1:$BZ$1"),0)),0)</f>
        <v>7050.71</v>
      </c>
      <c r="BL305" s="3">
        <f ca="1">IFERROR(INDEX(INDIRECT("day_wise_sales_data!$B$2:$BZ$599"),MATCH(resource!$CC305,day_wise_sales_data!$A$2:$A$500,0),MATCH(resource!BL$2,INDIRECT("day_wise_sales_data!$B$1:$BZ$1"),0)),0)</f>
        <v>6397.71</v>
      </c>
      <c r="BM305" s="3">
        <f ca="1">IFERROR(INDEX(INDIRECT("day_wise_sales_data!$B$2:$BZ$599"),MATCH(resource!$CC305,day_wise_sales_data!$A$2:$A$500,0),MATCH(resource!BM$2,INDIRECT("day_wise_sales_data!$B$1:$BZ$1"),0)),0)</f>
        <v>2710.87</v>
      </c>
      <c r="BN305" s="3">
        <f ca="1">IFERROR(INDEX(INDIRECT("day_wise_sales_data!$B$2:$BZ$599"),MATCH(resource!$CC305,day_wise_sales_data!$A$2:$A$500,0),MATCH(resource!BN$2,INDIRECT("day_wise_sales_data!$B$1:$BZ$1"),0)),0)</f>
        <v>0</v>
      </c>
      <c r="BO305" s="3">
        <f ca="1">IFERROR(INDEX(INDIRECT("day_wise_sales_data!$B$2:$BZ$599"),MATCH(resource!$CC305,day_wise_sales_data!$A$2:$A$500,0),MATCH(resource!BO$2,INDIRECT("day_wise_sales_data!$B$1:$BZ$1"),0)),0)</f>
        <v>0</v>
      </c>
      <c r="BP305" s="3">
        <f ca="1">IFERROR(INDEX(INDIRECT("day_wise_sales_data!$B$2:$BZ$599"),MATCH(resource!$CC305,day_wise_sales_data!$A$2:$A$500,0),MATCH(resource!BP$2,INDIRECT("day_wise_sales_data!$B$1:$BZ$1"),0)),0)</f>
        <v>0</v>
      </c>
      <c r="BQ305" s="3">
        <f ca="1">IFERROR(INDEX(INDIRECT("day_wise_sales_data!$B$2:$BZ$599"),MATCH(resource!$CC305,day_wise_sales_data!$A$2:$A$500,0),MATCH(resource!BQ$2,INDIRECT("day_wise_sales_data!$B$1:$BZ$1"),0)),0)</f>
        <v>0</v>
      </c>
      <c r="BR305" s="3">
        <f ca="1">IFERROR(INDEX(INDIRECT("day_wise_sales_data!$B$2:$BZ$599"),MATCH(resource!$CC305,day_wise_sales_data!$A$2:$A$500,0),MATCH(resource!BR$2,INDIRECT("day_wise_sales_data!$B$1:$BZ$1"),0)),0)</f>
        <v>0</v>
      </c>
      <c r="BS305" s="3">
        <f ca="1">IFERROR(INDEX(INDIRECT("day_wise_sales_data!$B$2:$BZ$599"),MATCH(resource!$CC305,day_wise_sales_data!$A$2:$A$500,0),MATCH(resource!BS$2,INDIRECT("day_wise_sales_data!$B$1:$BZ$1"),0)),0)</f>
        <v>0</v>
      </c>
      <c r="BT305" s="3">
        <f ca="1">IFERROR(INDEX(INDIRECT("day_wise_sales_data!$B$2:$BZ$599"),MATCH(resource!$CC305,day_wise_sales_data!$A$2:$A$500,0),MATCH(resource!BT$2,INDIRECT("day_wise_sales_data!$B$1:$BZ$1"),0)),0)</f>
        <v>0</v>
      </c>
      <c r="BU305" s="3">
        <f ca="1">IFERROR(INDEX(INDIRECT("day_wise_sales_data!$B$2:$BZ$599"),MATCH(resource!$CC305,day_wise_sales_data!$A$2:$A$500,0),MATCH(resource!BU$2,INDIRECT("day_wise_sales_data!$B$1:$BZ$1"),0)),0)</f>
        <v>28066.91</v>
      </c>
      <c r="BV305" s="3">
        <f ca="1">IFERROR(INDEX(INDIRECT("day_wise_sales_data!$B$2:$BZ$599"),MATCH(resource!$CC305,day_wise_sales_data!$A$2:$A$500,0),MATCH(resource!BV$2,INDIRECT("day_wise_sales_data!$B$1:$BZ$1"),0)),0)</f>
        <v>14904.7</v>
      </c>
      <c r="BW305" s="3">
        <f ca="1">IFERROR(INDEX(INDIRECT("day_wise_sales_data!$B$2:$BZ$599"),MATCH(resource!$CC305,day_wise_sales_data!$A$2:$A$500,0),MATCH(resource!BW$2,INDIRECT("day_wise_sales_data!$B$1:$BZ$1"),0)),0)</f>
        <v>4519.46</v>
      </c>
      <c r="BX305" s="3">
        <f ca="1">IFERROR(INDEX(INDIRECT("day_wise_sales_data!$B$2:$BZ$599"),MATCH(resource!$CC305,day_wise_sales_data!$A$2:$A$500,0),MATCH(resource!BX$2,INDIRECT("day_wise_sales_data!$B$1:$BZ$1"),0)),0)</f>
        <v>31469.03</v>
      </c>
      <c r="BY305" s="3">
        <f ca="1">IFERROR(INDEX(INDIRECT("day_wise_sales_data!$B$2:$BZ$599"),MATCH(resource!$CC305,day_wise_sales_data!$A$2:$A$500,0),MATCH(resource!BY$2,INDIRECT("day_wise_sales_data!$B$1:$BZ$1"),0)),0)</f>
        <v>0</v>
      </c>
      <c r="BZ305" s="3">
        <f ca="1">IFERROR(INDEX(INDIRECT("day_wise_sales_data!$B$2:$BZ$599"),MATCH(resource!$CC305,day_wise_sales_data!$A$2:$A$500,0),MATCH(resource!BZ$2,INDIRECT("day_wise_sales_data!$B$1:$BZ$1"),0)),0)</f>
        <v>0</v>
      </c>
      <c r="CA305" s="3" t="str">
        <f ca="1">IFERROR(INDEX(INDIRECT("day_wise_sales_data!$B$2:$BZ$599"),MATCH(resource!$CC305,day_wise_sales_data!$A$2:$A$500,0),MATCH(resource!CA$2,INDIRECT("day_wise_sales_data!$B$1:$BZ$1"),0)),0)</f>
        <v>dd</v>
      </c>
      <c r="CC305" s="4" t="str">
        <f>sales_data!H304</f>
        <v>DNJ04211</v>
      </c>
      <c r="CD305" s="1">
        <v>303</v>
      </c>
      <c r="CE305" s="1" t="str">
        <f>IF(AQ305=report!$AQ$3,resource!CD305,"")</f>
        <v/>
      </c>
      <c r="CF305" s="5" t="str">
        <f>IFERROR(SMALL($CE$3:$CE$1001,ROWS($CE$3:CE305)),"")</f>
        <v/>
      </c>
      <c r="CH305">
        <f>IFERROR(VLOOKUP($CC305,data_pull!$E$22:$G$700,2,0),0)</f>
        <v>106963.6</v>
      </c>
      <c r="CI305" s="1">
        <f t="shared" si="97"/>
        <v>154</v>
      </c>
      <c r="CJ305" s="1">
        <f t="shared" si="96"/>
        <v>0</v>
      </c>
      <c r="CK305" s="1" t="s">
        <v>1669</v>
      </c>
      <c r="CL305" s="1">
        <f t="shared" si="98"/>
        <v>111</v>
      </c>
      <c r="CM305" s="1" t="str">
        <f>IFERROR(VLOOKUP($CK305,stock_data!$B$3:$W$612,2,0),0)</f>
        <v>PODO DRY SYRUP 100ml</v>
      </c>
      <c r="CN305" s="1" t="str">
        <f>IFERROR(VLOOKUP($CK305,stock_data!$B$3:$W$612,4,0),0)</f>
        <v>100ml</v>
      </c>
      <c r="CO305" s="1">
        <f>IFERROR(VLOOKUP($CK305,stock_data!$B$3:$W$612,5,0),0)</f>
        <v>165</v>
      </c>
      <c r="CP305" s="3">
        <f t="shared" si="99"/>
        <v>0</v>
      </c>
      <c r="CQ305" s="3">
        <f t="shared" si="100"/>
        <v>0</v>
      </c>
      <c r="CR305" s="1">
        <f>IFERROR(VLOOKUP($CK305,stock_data!$B$3:$W$612,6,0),0)</f>
        <v>0</v>
      </c>
      <c r="CS305" s="1">
        <f>IFERROR(VLOOKUP($CK305,stock_data!$B$3:$W$612,7,0),0)</f>
        <v>0</v>
      </c>
      <c r="CT305" s="1">
        <f>IFERROR(VLOOKUP($CK305,stock_data!$B$3:$W$612,8,0),0)</f>
        <v>0</v>
      </c>
      <c r="CU305" s="1">
        <f>IFERROR(VLOOKUP($CK305,stock_data!$B$3:$W$612,9,0),0)</f>
        <v>0</v>
      </c>
      <c r="CV305" s="1">
        <f>IFERROR(VLOOKUP($CK305,stock_data!$B$3:$W$612,10,0),0)</f>
        <v>0</v>
      </c>
      <c r="CW305" s="1">
        <f>IFERROR(VLOOKUP($CK305,stock_data!$B$3:$W$612,11,0),0)</f>
        <v>0</v>
      </c>
      <c r="CX305" s="1">
        <f>IFERROR(VLOOKUP($CK305,stock_data!$B$3:$W$612,12,0),0)</f>
        <v>0</v>
      </c>
      <c r="CY305" s="1">
        <f>IFERROR(VLOOKUP($CK305,stock_data!$B$3:$W$612,13,0),0)</f>
        <v>0</v>
      </c>
      <c r="CZ305" s="1">
        <f>IFERROR(VLOOKUP($CK305,stock_data!$B$3:$W$612,14,0),0)</f>
        <v>0</v>
      </c>
      <c r="DA305" s="1">
        <f>IFERROR(VLOOKUP($CK305,stock_data!$B$3:$W$612,15,0),0)</f>
        <v>0</v>
      </c>
      <c r="DB305" s="1">
        <f>IFERROR(VLOOKUP($CK305,stock_data!$B$3:$W$612,16,0),0)</f>
        <v>0</v>
      </c>
      <c r="DC305" s="1">
        <f>IFERROR(VLOOKUP($CK305,stock_data!$B$3:$W$612,17,0),0)</f>
        <v>0</v>
      </c>
      <c r="DD305" s="1">
        <f>IFERROR(VLOOKUP($CK305,stock_data!$B$3:$W$612,18,0),0)</f>
        <v>0</v>
      </c>
      <c r="DE305" s="1">
        <f>IFERROR(VLOOKUP($CK305,stock_data!$B$3:$W$612,19,0),0)</f>
        <v>0</v>
      </c>
      <c r="DF305" s="1">
        <f>IFERROR(VLOOKUP($CK305,stock_data!$B$3:$W$612,20,0),0)</f>
        <v>0</v>
      </c>
      <c r="DG305" s="1">
        <f>IFERROR(VLOOKUP($CK305,stock_data!$B$3:$W$612,21,0),0)</f>
        <v>0</v>
      </c>
      <c r="DH305" s="1">
        <f>IFERROR(VLOOKUP($CK305,stock_data!$B$3:$W$612,22,0),0)</f>
        <v>0</v>
      </c>
      <c r="DI305" s="1">
        <f t="shared" si="101"/>
        <v>0</v>
      </c>
      <c r="DJ305" s="1">
        <f t="shared" si="102"/>
        <v>0</v>
      </c>
      <c r="DK305" s="3">
        <f>IFERROR(INDEX(COD_SALES!$B$5:$Z$500,MATCH(resource!$CC305,COD_SALES!$A$5:$A$500,0),MATCH(resource!DK$2,COD_SALES!$B$4:$Z$4,0)),"")</f>
        <v>0</v>
      </c>
      <c r="DL305" s="3">
        <f>IFERROR(INDEX(COD_SALES!$B$5:$Z$500,MATCH(resource!$CC305,COD_SALES!$A$5:$A$500,0),MATCH(resource!DL$2,COD_SALES!$B$4:$Z$4,0)),"")</f>
        <v>0</v>
      </c>
      <c r="DM305" s="3">
        <f>IFERROR(INDEX(COD_SALES!$B$5:$Z$500,MATCH(resource!$CC305,COD_SALES!$A$5:$A$500,0),MATCH(resource!DM$2,COD_SALES!$B$4:$Z$4,0)),"")</f>
        <v>0</v>
      </c>
      <c r="DN305" s="3" t="str">
        <f>IFERROR(INDEX(COD_SALES!$B$5:$Z$500,MATCH(resource!$CC305,COD_SALES!$A$5:$A$500,0),MATCH(resource!DN$2,COD_SALES!$B$4:$Z$4,0)),"")</f>
        <v/>
      </c>
      <c r="DO305" s="3">
        <f>IFERROR(INDEX(COD_SALES!$B$5:$Z$500,MATCH(resource!$CC305,COD_SALES!$A$5:$A$500,0),MATCH(resource!DO$2,COD_SALES!$B$4:$Z$4,0)),"")</f>
        <v>0</v>
      </c>
      <c r="DP305" s="3">
        <f>IFERROR(INDEX(COD_SALES!$B$5:$Z$500,MATCH(resource!$CC305,COD_SALES!$A$5:$A$500,0),MATCH(resource!DP$2,COD_SALES!$B$4:$Z$4,0)),"")</f>
        <v>0</v>
      </c>
      <c r="DQ305" s="3" t="str">
        <f>IFERROR(INDEX(COD_SALES!$B$5:$Z$500,MATCH(resource!$CC305,COD_SALES!$A$5:$A$500,0),MATCH(resource!DQ$2,COD_SALES!$B$4:$Z$4,0)),"")</f>
        <v/>
      </c>
      <c r="DR305" s="3">
        <f>IFERROR(INDEX(COD_SALES!$B$5:$Z$500,MATCH(resource!$CC305,COD_SALES!$A$5:$A$500,0),MATCH(resource!DR$2,COD_SALES!$B$4:$Z$4,0)),"")</f>
        <v>0</v>
      </c>
      <c r="DS305" s="3">
        <f>IFERROR(INDEX(COD_SALES!$B$5:$Z$500,MATCH(resource!$CC305,COD_SALES!$A$5:$A$500,0),MATCH(resource!DS$2,COD_SALES!$B$4:$Z$4,0)),"")</f>
        <v>88</v>
      </c>
      <c r="DT305" s="3">
        <f>IFERROR(INDEX(COD_SALES!$B$5:$Z$500,MATCH(resource!$CC305,COD_SALES!$A$5:$A$500,0),MATCH(resource!DT$2,COD_SALES!$B$4:$Z$4,0)),"")</f>
        <v>0</v>
      </c>
      <c r="DU305" s="3">
        <f>IFERROR(INDEX(COD_SALES!$B$5:$Z$500,MATCH(resource!$CC305,COD_SALES!$A$5:$A$500,0),MATCH(resource!DU$2,COD_SALES!$B$4:$Z$4,0)),"")</f>
        <v>0</v>
      </c>
      <c r="DV305" s="3">
        <f>IFERROR(INDEX(COD_SALES!$B$5:$Z$500,MATCH(resource!$CC305,COD_SALES!$A$5:$A$500,0),MATCH(resource!DV$2,COD_SALES!$B$4:$Z$4,0)),"")</f>
        <v>0</v>
      </c>
      <c r="DW305" s="3">
        <f>IFERROR(INDEX(COD_SALES!$B$5:$Z$500,MATCH(resource!$CC305,COD_SALES!$A$5:$A$500,0),MATCH(resource!DW$2,COD_SALES!$B$4:$Z$4,0)),"")</f>
        <v>53</v>
      </c>
      <c r="DX305" s="3">
        <f>IFERROR(INDEX(COD_SALES!$B$5:$Z$500,MATCH(resource!$CC305,COD_SALES!$A$5:$A$500,0),MATCH(resource!DX$2,COD_SALES!$B$4:$Z$4,0)),"")</f>
        <v>0</v>
      </c>
      <c r="DY305" s="3">
        <f>IFERROR(INDEX(COD_SALES!$B$5:$Z$500,MATCH(resource!$CC305,COD_SALES!$A$5:$A$500,0),MATCH(resource!DY$2,COD_SALES!$B$4:$Z$4,0)),"")</f>
        <v>1</v>
      </c>
      <c r="DZ305" s="3">
        <f>IFERROR(INDEX(COD_SALES!$B$5:$Z$500,MATCH(resource!$CC305,COD_SALES!$A$5:$A$500,0),MATCH(resource!DZ$2,COD_SALES!$B$4:$Z$4,0)),"")</f>
        <v>0</v>
      </c>
      <c r="EA305" s="3">
        <f>IFERROR(INDEX(COD_SALES!$B$5:$Z$500,MATCH(resource!$CC305,COD_SALES!$A$5:$A$500,0),MATCH(resource!EA$2,COD_SALES!$B$4:$Z$4,0)),"")</f>
        <v>1</v>
      </c>
      <c r="EB305" s="3">
        <f t="shared" si="103"/>
        <v>47274.869999999988</v>
      </c>
      <c r="ED305" s="3">
        <f>IFERROR(VLOOKUP($CK305,depot_prod_sales!$B$5:$S$200,3,0),0)</f>
        <v>0</v>
      </c>
      <c r="EE305" s="3">
        <f>IFERROR(VLOOKUP($CK305,depot_prod_sales!$B$5:$S$200,4,0),0)</f>
        <v>0</v>
      </c>
      <c r="EF305" s="3">
        <f>IFERROR(VLOOKUP($CK305,depot_prod_sales!$B$5:$S$200,5,0),0)</f>
        <v>0</v>
      </c>
      <c r="EG305" s="3">
        <f>IFERROR(VLOOKUP($CK305,depot_prod_sales!$B$5:$S$200,6,0),0)</f>
        <v>0</v>
      </c>
      <c r="EH305" s="3">
        <f>IFERROR(VLOOKUP($CK305,depot_prod_sales!$B$5:$S$200,7,0),0)</f>
        <v>0</v>
      </c>
      <c r="EI305" s="3">
        <f>IFERROR(VLOOKUP($CK305,depot_prod_sales!$B$5:$S$200,8,0),0)</f>
        <v>0</v>
      </c>
      <c r="EJ305" s="3">
        <f>IFERROR(VLOOKUP($CK305,depot_prod_sales!$B$5:$S$200,9,0),0)</f>
        <v>0</v>
      </c>
      <c r="EK305" s="3">
        <f>IFERROR(VLOOKUP($CK305,depot_prod_sales!$B$5:$S$200,10,0),0)</f>
        <v>0</v>
      </c>
      <c r="EL305" s="3">
        <f>IFERROR(VLOOKUP($CK305,depot_prod_sales!$B$5:$S$200,11,0),0)</f>
        <v>0</v>
      </c>
      <c r="EM305" s="3">
        <f>IFERROR(VLOOKUP($CK305,depot_prod_sales!$B$5:$S$200,12,0),0)</f>
        <v>0</v>
      </c>
      <c r="EN305" s="3">
        <f>IFERROR(VLOOKUP($CK305,depot_prod_sales!$B$5:$S$200,13,0),0)</f>
        <v>0</v>
      </c>
      <c r="EO305" s="3">
        <f>IFERROR(VLOOKUP($CK305,depot_prod_sales!$B$5:$S$200,14,0),0)</f>
        <v>0</v>
      </c>
      <c r="EP305" s="3">
        <f>IFERROR(VLOOKUP($CK305,depot_prod_sales!$B$5:$S$200,15,0),0)</f>
        <v>0</v>
      </c>
      <c r="EQ305" s="3">
        <f>IFERROR(VLOOKUP($CK305,depot_prod_sales!$B$5:$S$200,16,0),0)</f>
        <v>0</v>
      </c>
      <c r="ER305" s="3">
        <f>IFERROR(VLOOKUP($CK305,depot_prod_sales!$B$5:$S$200,17,0),0)</f>
        <v>0</v>
      </c>
      <c r="ES305" s="3">
        <f>IFERROR(VLOOKUP($CK305,depot_prod_sales!$B$5:$S$200,18,0),0)</f>
        <v>0</v>
      </c>
      <c r="ET305" s="116">
        <f t="shared" si="104"/>
        <v>0</v>
      </c>
      <c r="EU305" s="116">
        <f t="shared" si="105"/>
        <v>0</v>
      </c>
      <c r="EW305" s="3">
        <f>IFERROR(VLOOKUP(CC305,data_pull!$AO$25:$AR$546,2,0),0)</f>
        <v>9</v>
      </c>
      <c r="EX305" s="1">
        <f>IFERROR(VLOOKUP(CC305,data_pull!$AO$25:$AR$546,4,0),0)</f>
        <v>170000</v>
      </c>
    </row>
    <row r="306" spans="13:154" x14ac:dyDescent="0.25"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4" t="str">
        <f>sales_data!B305</f>
        <v>Blank (Faridpur Zone)</v>
      </c>
      <c r="AR306" s="4" t="str">
        <f>sales_data!C305</f>
        <v>Blank (Kushtia Team)</v>
      </c>
      <c r="AS306" s="5" t="str">
        <f t="shared" si="95"/>
        <v>Blank (Kushtia Team)</v>
      </c>
      <c r="AT306" s="4" t="str">
        <f>sales_data!I305</f>
        <v>Jahangir Alom</v>
      </c>
      <c r="AU306" s="4" t="str">
        <f>sales_data!W305</f>
        <v>Mirpur (Tb)</v>
      </c>
      <c r="AV306" s="1">
        <f>sales_data!N305</f>
        <v>67439.66</v>
      </c>
      <c r="AW306" s="1">
        <f>sales_data!P305</f>
        <v>35</v>
      </c>
      <c r="AX306" s="3">
        <f ca="1">IFERROR(INDEX(INDIRECT("day_wise_sales_data!$B$2:$BZ$599"),MATCH(resource!$CC306,day_wise_sales_data!$A$2:$A$500,0),MATCH(resource!AX$2,INDIRECT("day_wise_sales_data!$B$1:$BZ$1"),0)),0)</f>
        <v>0</v>
      </c>
      <c r="AY306" s="3">
        <f ca="1">IFERROR(INDEX(INDIRECT("day_wise_sales_data!$B$2:$BZ$599"),MATCH(resource!$CC306,day_wise_sales_data!$A$2:$A$500,0),MATCH(resource!AY$2,INDIRECT("day_wise_sales_data!$B$1:$BZ$1"),0)),0)</f>
        <v>0</v>
      </c>
      <c r="AZ306" s="3">
        <f ca="1">IFERROR(INDEX(INDIRECT("day_wise_sales_data!$B$2:$BZ$599"),MATCH(resource!$CC306,day_wise_sales_data!$A$2:$A$500,0),MATCH(resource!AZ$2,INDIRECT("day_wise_sales_data!$B$1:$BZ$1"),0)),0)</f>
        <v>0</v>
      </c>
      <c r="BA306" s="3">
        <f ca="1">IFERROR(INDEX(INDIRECT("day_wise_sales_data!$B$2:$BZ$599"),MATCH(resource!$CC306,day_wise_sales_data!$A$2:$A$500,0),MATCH(resource!BA$2,INDIRECT("day_wise_sales_data!$B$1:$BZ$1"),0)),0)</f>
        <v>0</v>
      </c>
      <c r="BB306" s="3">
        <f ca="1">IFERROR(INDEX(INDIRECT("day_wise_sales_data!$B$2:$BZ$599"),MATCH(resource!$CC306,day_wise_sales_data!$A$2:$A$500,0),MATCH(resource!BB$2,INDIRECT("day_wise_sales_data!$B$1:$BZ$1"),0)),0)</f>
        <v>0</v>
      </c>
      <c r="BC306" s="3">
        <f ca="1">IFERROR(INDEX(INDIRECT("day_wise_sales_data!$B$2:$BZ$599"),MATCH(resource!$CC306,day_wise_sales_data!$A$2:$A$500,0),MATCH(resource!BC$2,INDIRECT("day_wise_sales_data!$B$1:$BZ$1"),0)),0)</f>
        <v>0</v>
      </c>
      <c r="BD306" s="3">
        <f ca="1">IFERROR(INDEX(INDIRECT("day_wise_sales_data!$B$2:$BZ$599"),MATCH(resource!$CC306,day_wise_sales_data!$A$2:$A$500,0),MATCH(resource!BD$2,INDIRECT("day_wise_sales_data!$B$1:$BZ$1"),0)),0)</f>
        <v>0</v>
      </c>
      <c r="BE306" s="3">
        <f ca="1">IFERROR(INDEX(INDIRECT("day_wise_sales_data!$B$2:$BZ$599"),MATCH(resource!$CC306,day_wise_sales_data!$A$2:$A$500,0),MATCH(resource!BE$2,INDIRECT("day_wise_sales_data!$B$1:$BZ$1"),0)),0)</f>
        <v>1596.79</v>
      </c>
      <c r="BF306" s="3">
        <f ca="1">IFERROR(INDEX(INDIRECT("day_wise_sales_data!$B$2:$BZ$599"),MATCH(resource!$CC306,day_wise_sales_data!$A$2:$A$500,0),MATCH(resource!BF$2,INDIRECT("day_wise_sales_data!$B$1:$BZ$1"),0)),0)</f>
        <v>0</v>
      </c>
      <c r="BG306" s="3">
        <f ca="1">IFERROR(INDEX(INDIRECT("day_wise_sales_data!$B$2:$BZ$599"),MATCH(resource!$CC306,day_wise_sales_data!$A$2:$A$500,0),MATCH(resource!BG$2,INDIRECT("day_wise_sales_data!$B$1:$BZ$1"),0)),0)</f>
        <v>0</v>
      </c>
      <c r="BH306" s="3">
        <f ca="1">IFERROR(INDEX(INDIRECT("day_wise_sales_data!$B$2:$BZ$599"),MATCH(resource!$CC306,day_wise_sales_data!$A$2:$A$500,0),MATCH(resource!BH$2,INDIRECT("day_wise_sales_data!$B$1:$BZ$1"),0)),0)</f>
        <v>8751.7900000000009</v>
      </c>
      <c r="BI306" s="3">
        <f ca="1">IFERROR(INDEX(INDIRECT("day_wise_sales_data!$B$2:$BZ$599"),MATCH(resource!$CC306,day_wise_sales_data!$A$2:$A$500,0),MATCH(resource!BI$2,INDIRECT("day_wise_sales_data!$B$1:$BZ$1"),0)),0)</f>
        <v>4195.38</v>
      </c>
      <c r="BJ306" s="3">
        <f ca="1">IFERROR(INDEX(INDIRECT("day_wise_sales_data!$B$2:$BZ$599"),MATCH(resource!$CC306,day_wise_sales_data!$A$2:$A$500,0),MATCH(resource!BJ$2,INDIRECT("day_wise_sales_data!$B$1:$BZ$1"),0)),0)</f>
        <v>0</v>
      </c>
      <c r="BK306" s="3">
        <f ca="1">IFERROR(INDEX(INDIRECT("day_wise_sales_data!$B$2:$BZ$599"),MATCH(resource!$CC306,day_wise_sales_data!$A$2:$A$500,0),MATCH(resource!BK$2,INDIRECT("day_wise_sales_data!$B$1:$BZ$1"),0)),0)</f>
        <v>492.85</v>
      </c>
      <c r="BL306" s="3">
        <f ca="1">IFERROR(INDEX(INDIRECT("day_wise_sales_data!$B$2:$BZ$599"),MATCH(resource!$CC306,day_wise_sales_data!$A$2:$A$500,0),MATCH(resource!BL$2,INDIRECT("day_wise_sales_data!$B$1:$BZ$1"),0)),0)</f>
        <v>2561.15</v>
      </c>
      <c r="BM306" s="3">
        <f ca="1">IFERROR(INDEX(INDIRECT("day_wise_sales_data!$B$2:$BZ$599"),MATCH(resource!$CC306,day_wise_sales_data!$A$2:$A$500,0),MATCH(resource!BM$2,INDIRECT("day_wise_sales_data!$B$1:$BZ$1"),0)),0)</f>
        <v>0</v>
      </c>
      <c r="BN306" s="3">
        <f ca="1">IFERROR(INDEX(INDIRECT("day_wise_sales_data!$B$2:$BZ$599"),MATCH(resource!$CC306,day_wise_sales_data!$A$2:$A$500,0),MATCH(resource!BN$2,INDIRECT("day_wise_sales_data!$B$1:$BZ$1"),0)),0)</f>
        <v>9367.49</v>
      </c>
      <c r="BO306" s="3">
        <f ca="1">IFERROR(INDEX(INDIRECT("day_wise_sales_data!$B$2:$BZ$599"),MATCH(resource!$CC306,day_wise_sales_data!$A$2:$A$500,0),MATCH(resource!BO$2,INDIRECT("day_wise_sales_data!$B$1:$BZ$1"),0)),0)</f>
        <v>0</v>
      </c>
      <c r="BP306" s="3">
        <f ca="1">IFERROR(INDEX(INDIRECT("day_wise_sales_data!$B$2:$BZ$599"),MATCH(resource!$CC306,day_wise_sales_data!$A$2:$A$500,0),MATCH(resource!BP$2,INDIRECT("day_wise_sales_data!$B$1:$BZ$1"),0)),0)</f>
        <v>0</v>
      </c>
      <c r="BQ306" s="3">
        <f ca="1">IFERROR(INDEX(INDIRECT("day_wise_sales_data!$B$2:$BZ$599"),MATCH(resource!$CC306,day_wise_sales_data!$A$2:$A$500,0),MATCH(resource!BQ$2,INDIRECT("day_wise_sales_data!$B$1:$BZ$1"),0)),0)</f>
        <v>0</v>
      </c>
      <c r="BR306" s="3">
        <f ca="1">IFERROR(INDEX(INDIRECT("day_wise_sales_data!$B$2:$BZ$599"),MATCH(resource!$CC306,day_wise_sales_data!$A$2:$A$500,0),MATCH(resource!BR$2,INDIRECT("day_wise_sales_data!$B$1:$BZ$1"),0)),0)</f>
        <v>21469.72</v>
      </c>
      <c r="BS306" s="3">
        <f ca="1">IFERROR(INDEX(INDIRECT("day_wise_sales_data!$B$2:$BZ$599"),MATCH(resource!$CC306,day_wise_sales_data!$A$2:$A$500,0),MATCH(resource!BS$2,INDIRECT("day_wise_sales_data!$B$1:$BZ$1"),0)),0)</f>
        <v>0</v>
      </c>
      <c r="BT306" s="3">
        <f ca="1">IFERROR(INDEX(INDIRECT("day_wise_sales_data!$B$2:$BZ$599"),MATCH(resource!$CC306,day_wise_sales_data!$A$2:$A$500,0),MATCH(resource!BT$2,INDIRECT("day_wise_sales_data!$B$1:$BZ$1"),0)),0)</f>
        <v>0</v>
      </c>
      <c r="BU306" s="3">
        <f ca="1">IFERROR(INDEX(INDIRECT("day_wise_sales_data!$B$2:$BZ$599"),MATCH(resource!$CC306,day_wise_sales_data!$A$2:$A$500,0),MATCH(resource!BU$2,INDIRECT("day_wise_sales_data!$B$1:$BZ$1"),0)),0)</f>
        <v>0</v>
      </c>
      <c r="BV306" s="3">
        <f ca="1">IFERROR(INDEX(INDIRECT("day_wise_sales_data!$B$2:$BZ$599"),MATCH(resource!$CC306,day_wise_sales_data!$A$2:$A$500,0),MATCH(resource!BV$2,INDIRECT("day_wise_sales_data!$B$1:$BZ$1"),0)),0)</f>
        <v>0</v>
      </c>
      <c r="BW306" s="3">
        <f ca="1">IFERROR(INDEX(INDIRECT("day_wise_sales_data!$B$2:$BZ$599"),MATCH(resource!$CC306,day_wise_sales_data!$A$2:$A$500,0),MATCH(resource!BW$2,INDIRECT("day_wise_sales_data!$B$1:$BZ$1"),0)),0)</f>
        <v>0</v>
      </c>
      <c r="BX306" s="3">
        <f ca="1">IFERROR(INDEX(INDIRECT("day_wise_sales_data!$B$2:$BZ$599"),MATCH(resource!$CC306,day_wise_sales_data!$A$2:$A$500,0),MATCH(resource!BX$2,INDIRECT("day_wise_sales_data!$B$1:$BZ$1"),0)),0)</f>
        <v>0</v>
      </c>
      <c r="BY306" s="3">
        <f ca="1">IFERROR(INDEX(INDIRECT("day_wise_sales_data!$B$2:$BZ$599"),MATCH(resource!$CC306,day_wise_sales_data!$A$2:$A$500,0),MATCH(resource!BY$2,INDIRECT("day_wise_sales_data!$B$1:$BZ$1"),0)),0)</f>
        <v>0</v>
      </c>
      <c r="BZ306" s="3">
        <f ca="1">IFERROR(INDEX(INDIRECT("day_wise_sales_data!$B$2:$BZ$599"),MATCH(resource!$CC306,day_wise_sales_data!$A$2:$A$500,0),MATCH(resource!BZ$2,INDIRECT("day_wise_sales_data!$B$1:$BZ$1"),0)),0)</f>
        <v>0</v>
      </c>
      <c r="CA306" s="3" t="str">
        <f ca="1">IFERROR(INDEX(INDIRECT("day_wise_sales_data!$B$2:$BZ$599"),MATCH(resource!$CC306,day_wise_sales_data!$A$2:$A$500,0),MATCH(resource!CA$2,INDIRECT("day_wise_sales_data!$B$1:$BZ$1"),0)),0)</f>
        <v>dd</v>
      </c>
      <c r="CC306" s="4" t="str">
        <f>sales_data!H305</f>
        <v>FAR06202</v>
      </c>
      <c r="CD306" s="1">
        <v>304</v>
      </c>
      <c r="CE306" s="1" t="str">
        <f>IF(AQ306=report!$AQ$3,resource!CD306,"")</f>
        <v/>
      </c>
      <c r="CF306" s="5" t="str">
        <f>IFERROR(SMALL($CE$3:$CE$1001,ROWS($CE$3:CE306)),"")</f>
        <v/>
      </c>
      <c r="CH306">
        <f>IFERROR(VLOOKUP($CC306,data_pull!$E$22:$G$700,2,0),0)</f>
        <v>67439.66</v>
      </c>
      <c r="CI306" s="1">
        <f t="shared" si="97"/>
        <v>154</v>
      </c>
      <c r="CJ306" s="1">
        <f t="shared" si="96"/>
        <v>0</v>
      </c>
      <c r="CK306" s="1" t="s">
        <v>1671</v>
      </c>
      <c r="CL306" s="1">
        <f t="shared" si="98"/>
        <v>111</v>
      </c>
      <c r="CM306" s="1" t="str">
        <f>IFERROR(VLOOKUP($CK306,stock_data!$B$3:$W$612,2,0),0)</f>
        <v>PODO-100 TABLET</v>
      </c>
      <c r="CN306" s="1" t="str">
        <f>IFERROR(VLOOKUP($CK306,stock_data!$B$3:$W$612,4,0),0)</f>
        <v>10x1'S</v>
      </c>
      <c r="CO306" s="1">
        <f>IFERROR(VLOOKUP($CK306,stock_data!$B$3:$W$612,5,0),0)</f>
        <v>190</v>
      </c>
      <c r="CP306" s="3">
        <f t="shared" si="99"/>
        <v>0</v>
      </c>
      <c r="CQ306" s="3">
        <f t="shared" si="100"/>
        <v>0</v>
      </c>
      <c r="CR306" s="1">
        <f>IFERROR(VLOOKUP($CK306,stock_data!$B$3:$W$612,6,0),0)</f>
        <v>0</v>
      </c>
      <c r="CS306" s="1">
        <f>IFERROR(VLOOKUP($CK306,stock_data!$B$3:$W$612,7,0),0)</f>
        <v>0</v>
      </c>
      <c r="CT306" s="1">
        <f>IFERROR(VLOOKUP($CK306,stock_data!$B$3:$W$612,8,0),0)</f>
        <v>0</v>
      </c>
      <c r="CU306" s="1">
        <f>IFERROR(VLOOKUP($CK306,stock_data!$B$3:$W$612,9,0),0)</f>
        <v>0</v>
      </c>
      <c r="CV306" s="1">
        <f>IFERROR(VLOOKUP($CK306,stock_data!$B$3:$W$612,10,0),0)</f>
        <v>0</v>
      </c>
      <c r="CW306" s="1">
        <f>IFERROR(VLOOKUP($CK306,stock_data!$B$3:$W$612,11,0),0)</f>
        <v>0</v>
      </c>
      <c r="CX306" s="1">
        <f>IFERROR(VLOOKUP($CK306,stock_data!$B$3:$W$612,12,0),0)</f>
        <v>0</v>
      </c>
      <c r="CY306" s="1">
        <f>IFERROR(VLOOKUP($CK306,stock_data!$B$3:$W$612,13,0),0)</f>
        <v>0</v>
      </c>
      <c r="CZ306" s="1">
        <f>IFERROR(VLOOKUP($CK306,stock_data!$B$3:$W$612,14,0),0)</f>
        <v>0</v>
      </c>
      <c r="DA306" s="1">
        <f>IFERROR(VLOOKUP($CK306,stock_data!$B$3:$W$612,15,0),0)</f>
        <v>0</v>
      </c>
      <c r="DB306" s="1">
        <f>IFERROR(VLOOKUP($CK306,stock_data!$B$3:$W$612,16,0),0)</f>
        <v>0</v>
      </c>
      <c r="DC306" s="1">
        <f>IFERROR(VLOOKUP($CK306,stock_data!$B$3:$W$612,17,0),0)</f>
        <v>0</v>
      </c>
      <c r="DD306" s="1">
        <f>IFERROR(VLOOKUP($CK306,stock_data!$B$3:$W$612,18,0),0)</f>
        <v>0</v>
      </c>
      <c r="DE306" s="1">
        <f>IFERROR(VLOOKUP($CK306,stock_data!$B$3:$W$612,19,0),0)</f>
        <v>0</v>
      </c>
      <c r="DF306" s="1">
        <f>IFERROR(VLOOKUP($CK306,stock_data!$B$3:$W$612,20,0),0)</f>
        <v>0</v>
      </c>
      <c r="DG306" s="1">
        <f>IFERROR(VLOOKUP($CK306,stock_data!$B$3:$W$612,21,0),0)</f>
        <v>0</v>
      </c>
      <c r="DH306" s="1">
        <f>IFERROR(VLOOKUP($CK306,stock_data!$B$3:$W$612,22,0),0)</f>
        <v>0</v>
      </c>
      <c r="DI306" s="1">
        <f t="shared" si="101"/>
        <v>0</v>
      </c>
      <c r="DJ306" s="1">
        <f t="shared" si="102"/>
        <v>0</v>
      </c>
      <c r="DK306" s="3">
        <f>IFERROR(INDEX(COD_SALES!$B$5:$Z$500,MATCH(resource!$CC306,COD_SALES!$A$5:$A$500,0),MATCH(resource!DK$2,COD_SALES!$B$4:$Z$4,0)),"")</f>
        <v>4</v>
      </c>
      <c r="DL306" s="3">
        <f>IFERROR(INDEX(COD_SALES!$B$5:$Z$500,MATCH(resource!$CC306,COD_SALES!$A$5:$A$500,0),MATCH(resource!DL$2,COD_SALES!$B$4:$Z$4,0)),"")</f>
        <v>21</v>
      </c>
      <c r="DM306" s="3">
        <f>IFERROR(INDEX(COD_SALES!$B$5:$Z$500,MATCH(resource!$CC306,COD_SALES!$A$5:$A$500,0),MATCH(resource!DM$2,COD_SALES!$B$4:$Z$4,0)),"")</f>
        <v>45</v>
      </c>
      <c r="DN306" s="3" t="str">
        <f>IFERROR(INDEX(COD_SALES!$B$5:$Z$500,MATCH(resource!$CC306,COD_SALES!$A$5:$A$500,0),MATCH(resource!DN$2,COD_SALES!$B$4:$Z$4,0)),"")</f>
        <v/>
      </c>
      <c r="DO306" s="3">
        <f>IFERROR(INDEX(COD_SALES!$B$5:$Z$500,MATCH(resource!$CC306,COD_SALES!$A$5:$A$500,0),MATCH(resource!DO$2,COD_SALES!$B$4:$Z$4,0)),"")</f>
        <v>3</v>
      </c>
      <c r="DP306" s="3">
        <f>IFERROR(INDEX(COD_SALES!$B$5:$Z$500,MATCH(resource!$CC306,COD_SALES!$A$5:$A$500,0),MATCH(resource!DP$2,COD_SALES!$B$4:$Z$4,0)),"")</f>
        <v>4</v>
      </c>
      <c r="DQ306" s="3" t="str">
        <f>IFERROR(INDEX(COD_SALES!$B$5:$Z$500,MATCH(resource!$CC306,COD_SALES!$A$5:$A$500,0),MATCH(resource!DQ$2,COD_SALES!$B$4:$Z$4,0)),"")</f>
        <v/>
      </c>
      <c r="DR306" s="3">
        <f>IFERROR(INDEX(COD_SALES!$B$5:$Z$500,MATCH(resource!$CC306,COD_SALES!$A$5:$A$500,0),MATCH(resource!DR$2,COD_SALES!$B$4:$Z$4,0)),"")</f>
        <v>43</v>
      </c>
      <c r="DS306" s="3">
        <f>IFERROR(INDEX(COD_SALES!$B$5:$Z$500,MATCH(resource!$CC306,COD_SALES!$A$5:$A$500,0),MATCH(resource!DS$2,COD_SALES!$B$4:$Z$4,0)),"")</f>
        <v>8</v>
      </c>
      <c r="DT306" s="3">
        <f>IFERROR(INDEX(COD_SALES!$B$5:$Z$500,MATCH(resource!$CC306,COD_SALES!$A$5:$A$500,0),MATCH(resource!DT$2,COD_SALES!$B$4:$Z$4,0)),"")</f>
        <v>2</v>
      </c>
      <c r="DU306" s="3">
        <f>IFERROR(INDEX(COD_SALES!$B$5:$Z$500,MATCH(resource!$CC306,COD_SALES!$A$5:$A$500,0),MATCH(resource!DU$2,COD_SALES!$B$4:$Z$4,0)),"")</f>
        <v>0</v>
      </c>
      <c r="DV306" s="3">
        <f>IFERROR(INDEX(COD_SALES!$B$5:$Z$500,MATCH(resource!$CC306,COD_SALES!$A$5:$A$500,0),MATCH(resource!DV$2,COD_SALES!$B$4:$Z$4,0)),"")</f>
        <v>0</v>
      </c>
      <c r="DW306" s="3">
        <f>IFERROR(INDEX(COD_SALES!$B$5:$Z$500,MATCH(resource!$CC306,COD_SALES!$A$5:$A$500,0),MATCH(resource!DW$2,COD_SALES!$B$4:$Z$4,0)),"")</f>
        <v>48</v>
      </c>
      <c r="DX306" s="3">
        <f>IFERROR(INDEX(COD_SALES!$B$5:$Z$500,MATCH(resource!$CC306,COD_SALES!$A$5:$A$500,0),MATCH(resource!DX$2,COD_SALES!$B$4:$Z$4,0)),"")</f>
        <v>0</v>
      </c>
      <c r="DY306" s="3">
        <f>IFERROR(INDEX(COD_SALES!$B$5:$Z$500,MATCH(resource!$CC306,COD_SALES!$A$5:$A$500,0),MATCH(resource!DY$2,COD_SALES!$B$4:$Z$4,0)),"")</f>
        <v>0</v>
      </c>
      <c r="DZ306" s="3">
        <f>IFERROR(INDEX(COD_SALES!$B$5:$Z$500,MATCH(resource!$CC306,COD_SALES!$A$5:$A$500,0),MATCH(resource!DZ$2,COD_SALES!$B$4:$Z$4,0)),"")</f>
        <v>1</v>
      </c>
      <c r="EA306" s="3">
        <f>IFERROR(INDEX(COD_SALES!$B$5:$Z$500,MATCH(resource!$CC306,COD_SALES!$A$5:$A$500,0),MATCH(resource!EA$2,COD_SALES!$B$4:$Z$4,0)),"")</f>
        <v>7</v>
      </c>
      <c r="EB306" s="3">
        <f t="shared" si="103"/>
        <v>46815.450000000004</v>
      </c>
      <c r="ED306" s="3">
        <f>IFERROR(VLOOKUP($CK306,depot_prod_sales!$B$5:$S$200,3,0),0)</f>
        <v>0</v>
      </c>
      <c r="EE306" s="3">
        <f>IFERROR(VLOOKUP($CK306,depot_prod_sales!$B$5:$S$200,4,0),0)</f>
        <v>0</v>
      </c>
      <c r="EF306" s="3">
        <f>IFERROR(VLOOKUP($CK306,depot_prod_sales!$B$5:$S$200,5,0),0)</f>
        <v>0</v>
      </c>
      <c r="EG306" s="3">
        <f>IFERROR(VLOOKUP($CK306,depot_prod_sales!$B$5:$S$200,6,0),0)</f>
        <v>0</v>
      </c>
      <c r="EH306" s="3">
        <f>IFERROR(VLOOKUP($CK306,depot_prod_sales!$B$5:$S$200,7,0),0)</f>
        <v>0</v>
      </c>
      <c r="EI306" s="3">
        <f>IFERROR(VLOOKUP($CK306,depot_prod_sales!$B$5:$S$200,8,0),0)</f>
        <v>0</v>
      </c>
      <c r="EJ306" s="3">
        <f>IFERROR(VLOOKUP($CK306,depot_prod_sales!$B$5:$S$200,9,0),0)</f>
        <v>0</v>
      </c>
      <c r="EK306" s="3">
        <f>IFERROR(VLOOKUP($CK306,depot_prod_sales!$B$5:$S$200,10,0),0)</f>
        <v>0</v>
      </c>
      <c r="EL306" s="3">
        <f>IFERROR(VLOOKUP($CK306,depot_prod_sales!$B$5:$S$200,11,0),0)</f>
        <v>0</v>
      </c>
      <c r="EM306" s="3">
        <f>IFERROR(VLOOKUP($CK306,depot_prod_sales!$B$5:$S$200,12,0),0)</f>
        <v>0</v>
      </c>
      <c r="EN306" s="3">
        <f>IFERROR(VLOOKUP($CK306,depot_prod_sales!$B$5:$S$200,13,0),0)</f>
        <v>0</v>
      </c>
      <c r="EO306" s="3">
        <f>IFERROR(VLOOKUP($CK306,depot_prod_sales!$B$5:$S$200,14,0),0)</f>
        <v>0</v>
      </c>
      <c r="EP306" s="3">
        <f>IFERROR(VLOOKUP($CK306,depot_prod_sales!$B$5:$S$200,15,0),0)</f>
        <v>0</v>
      </c>
      <c r="EQ306" s="3">
        <f>IFERROR(VLOOKUP($CK306,depot_prod_sales!$B$5:$S$200,16,0),0)</f>
        <v>0</v>
      </c>
      <c r="ER306" s="3">
        <f>IFERROR(VLOOKUP($CK306,depot_prod_sales!$B$5:$S$200,17,0),0)</f>
        <v>0</v>
      </c>
      <c r="ES306" s="3">
        <f>IFERROR(VLOOKUP($CK306,depot_prod_sales!$B$5:$S$200,18,0),0)</f>
        <v>0</v>
      </c>
      <c r="ET306" s="116">
        <f t="shared" si="104"/>
        <v>0</v>
      </c>
      <c r="EU306" s="116">
        <f t="shared" si="105"/>
        <v>0</v>
      </c>
      <c r="EW306" s="3">
        <f>IFERROR(VLOOKUP(CC306,data_pull!$AO$25:$AR$546,2,0),0)</f>
        <v>29</v>
      </c>
      <c r="EX306" s="1">
        <f>IFERROR(VLOOKUP(CC306,data_pull!$AO$25:$AR$546,4,0),0)</f>
        <v>190000</v>
      </c>
    </row>
    <row r="307" spans="13:154" x14ac:dyDescent="0.25"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4" t="str">
        <f>sales_data!B306</f>
        <v>Blank (Faridpur Zone)</v>
      </c>
      <c r="AR307" s="4" t="str">
        <f>sales_data!C306</f>
        <v>Blank (Kushtia Team)</v>
      </c>
      <c r="AS307" s="5" t="str">
        <f t="shared" si="95"/>
        <v/>
      </c>
      <c r="AT307" s="4" t="str">
        <f>sales_data!I306</f>
        <v>Shofiul Islam</v>
      </c>
      <c r="AU307" s="4" t="str">
        <f>sales_data!W306</f>
        <v>Doulotpur-1 (Tb)</v>
      </c>
      <c r="AV307" s="1">
        <f>sales_data!N306</f>
        <v>79988.03</v>
      </c>
      <c r="AW307" s="1">
        <f>sales_data!P306</f>
        <v>18</v>
      </c>
      <c r="AX307" s="3">
        <f ca="1">IFERROR(INDEX(INDIRECT("day_wise_sales_data!$B$2:$BZ$599"),MATCH(resource!$CC307,day_wise_sales_data!$A$2:$A$500,0),MATCH(resource!AX$2,INDIRECT("day_wise_sales_data!$B$1:$BZ$1"),0)),0)</f>
        <v>0</v>
      </c>
      <c r="AY307" s="3">
        <f ca="1">IFERROR(INDEX(INDIRECT("day_wise_sales_data!$B$2:$BZ$599"),MATCH(resource!$CC307,day_wise_sales_data!$A$2:$A$500,0),MATCH(resource!AY$2,INDIRECT("day_wise_sales_data!$B$1:$BZ$1"),0)),0)</f>
        <v>0</v>
      </c>
      <c r="AZ307" s="3">
        <f ca="1">IFERROR(INDEX(INDIRECT("day_wise_sales_data!$B$2:$BZ$599"),MATCH(resource!$CC307,day_wise_sales_data!$A$2:$A$500,0),MATCH(resource!AZ$2,INDIRECT("day_wise_sales_data!$B$1:$BZ$1"),0)),0)</f>
        <v>0</v>
      </c>
      <c r="BA307" s="3">
        <f ca="1">IFERROR(INDEX(INDIRECT("day_wise_sales_data!$B$2:$BZ$599"),MATCH(resource!$CC307,day_wise_sales_data!$A$2:$A$500,0),MATCH(resource!BA$2,INDIRECT("day_wise_sales_data!$B$1:$BZ$1"),0)),0)</f>
        <v>0</v>
      </c>
      <c r="BB307" s="3">
        <f ca="1">IFERROR(INDEX(INDIRECT("day_wise_sales_data!$B$2:$BZ$599"),MATCH(resource!$CC307,day_wise_sales_data!$A$2:$A$500,0),MATCH(resource!BB$2,INDIRECT("day_wise_sales_data!$B$1:$BZ$1"),0)),0)</f>
        <v>0</v>
      </c>
      <c r="BC307" s="3">
        <f ca="1">IFERROR(INDEX(INDIRECT("day_wise_sales_data!$B$2:$BZ$599"),MATCH(resource!$CC307,day_wise_sales_data!$A$2:$A$500,0),MATCH(resource!BC$2,INDIRECT("day_wise_sales_data!$B$1:$BZ$1"),0)),0)</f>
        <v>0</v>
      </c>
      <c r="BD307" s="3">
        <f ca="1">IFERROR(INDEX(INDIRECT("day_wise_sales_data!$B$2:$BZ$599"),MATCH(resource!$CC307,day_wise_sales_data!$A$2:$A$500,0),MATCH(resource!BD$2,INDIRECT("day_wise_sales_data!$B$1:$BZ$1"),0)),0)</f>
        <v>2027.54</v>
      </c>
      <c r="BE307" s="3">
        <f ca="1">IFERROR(INDEX(INDIRECT("day_wise_sales_data!$B$2:$BZ$599"),MATCH(resource!$CC307,day_wise_sales_data!$A$2:$A$500,0),MATCH(resource!BE$2,INDIRECT("day_wise_sales_data!$B$1:$BZ$1"),0)),0)</f>
        <v>0</v>
      </c>
      <c r="BF307" s="3">
        <f ca="1">IFERROR(INDEX(INDIRECT("day_wise_sales_data!$B$2:$BZ$599"),MATCH(resource!$CC307,day_wise_sales_data!$A$2:$A$500,0),MATCH(resource!BF$2,INDIRECT("day_wise_sales_data!$B$1:$BZ$1"),0)),0)</f>
        <v>0</v>
      </c>
      <c r="BG307" s="3">
        <f ca="1">IFERROR(INDEX(INDIRECT("day_wise_sales_data!$B$2:$BZ$599"),MATCH(resource!$CC307,day_wise_sales_data!$A$2:$A$500,0),MATCH(resource!BG$2,INDIRECT("day_wise_sales_data!$B$1:$BZ$1"),0)),0)</f>
        <v>0</v>
      </c>
      <c r="BH307" s="3">
        <f ca="1">IFERROR(INDEX(INDIRECT("day_wise_sales_data!$B$2:$BZ$599"),MATCH(resource!$CC307,day_wise_sales_data!$A$2:$A$500,0),MATCH(resource!BH$2,INDIRECT("day_wise_sales_data!$B$1:$BZ$1"),0)),0)</f>
        <v>0</v>
      </c>
      <c r="BI307" s="3">
        <f ca="1">IFERROR(INDEX(INDIRECT("day_wise_sales_data!$B$2:$BZ$599"),MATCH(resource!$CC307,day_wise_sales_data!$A$2:$A$500,0),MATCH(resource!BI$2,INDIRECT("day_wise_sales_data!$B$1:$BZ$1"),0)),0)</f>
        <v>220.02</v>
      </c>
      <c r="BJ307" s="3">
        <f ca="1">IFERROR(INDEX(INDIRECT("day_wise_sales_data!$B$2:$BZ$599"),MATCH(resource!$CC307,day_wise_sales_data!$A$2:$A$500,0),MATCH(resource!BJ$2,INDIRECT("day_wise_sales_data!$B$1:$BZ$1"),0)),0)</f>
        <v>0</v>
      </c>
      <c r="BK307" s="3">
        <f ca="1">IFERROR(INDEX(INDIRECT("day_wise_sales_data!$B$2:$BZ$599"),MATCH(resource!$CC307,day_wise_sales_data!$A$2:$A$500,0),MATCH(resource!BK$2,INDIRECT("day_wise_sales_data!$B$1:$BZ$1"),0)),0)</f>
        <v>492.85</v>
      </c>
      <c r="BL307" s="3">
        <f ca="1">IFERROR(INDEX(INDIRECT("day_wise_sales_data!$B$2:$BZ$599"),MATCH(resource!$CC307,day_wise_sales_data!$A$2:$A$500,0),MATCH(resource!BL$2,INDIRECT("day_wise_sales_data!$B$1:$BZ$1"),0)),0)</f>
        <v>33352</v>
      </c>
      <c r="BM307" s="3">
        <f ca="1">IFERROR(INDEX(INDIRECT("day_wise_sales_data!$B$2:$BZ$599"),MATCH(resource!$CC307,day_wise_sales_data!$A$2:$A$500,0),MATCH(resource!BM$2,INDIRECT("day_wise_sales_data!$B$1:$BZ$1"),0)),0)</f>
        <v>0</v>
      </c>
      <c r="BN307" s="3">
        <f ca="1">IFERROR(INDEX(INDIRECT("day_wise_sales_data!$B$2:$BZ$599"),MATCH(resource!$CC307,day_wise_sales_data!$A$2:$A$500,0),MATCH(resource!BN$2,INDIRECT("day_wise_sales_data!$B$1:$BZ$1"),0)),0)</f>
        <v>528.02</v>
      </c>
      <c r="BO307" s="3">
        <f ca="1">IFERROR(INDEX(INDIRECT("day_wise_sales_data!$B$2:$BZ$599"),MATCH(resource!$CC307,day_wise_sales_data!$A$2:$A$500,0),MATCH(resource!BO$2,INDIRECT("day_wise_sales_data!$B$1:$BZ$1"),0)),0)</f>
        <v>4116.34</v>
      </c>
      <c r="BP307" s="3">
        <f ca="1">IFERROR(INDEX(INDIRECT("day_wise_sales_data!$B$2:$BZ$599"),MATCH(resource!$CC307,day_wise_sales_data!$A$2:$A$500,0),MATCH(resource!BP$2,INDIRECT("day_wise_sales_data!$B$1:$BZ$1"),0)),0)</f>
        <v>0</v>
      </c>
      <c r="BQ307" s="3">
        <f ca="1">IFERROR(INDEX(INDIRECT("day_wise_sales_data!$B$2:$BZ$599"),MATCH(resource!$CC307,day_wise_sales_data!$A$2:$A$500,0),MATCH(resource!BQ$2,INDIRECT("day_wise_sales_data!$B$1:$BZ$1"),0)),0)</f>
        <v>0</v>
      </c>
      <c r="BR307" s="3">
        <f ca="1">IFERROR(INDEX(INDIRECT("day_wise_sales_data!$B$2:$BZ$599"),MATCH(resource!$CC307,day_wise_sales_data!$A$2:$A$500,0),MATCH(resource!BR$2,INDIRECT("day_wise_sales_data!$B$1:$BZ$1"),0)),0)</f>
        <v>8548.84</v>
      </c>
      <c r="BS307" s="3">
        <f ca="1">IFERROR(INDEX(INDIRECT("day_wise_sales_data!$B$2:$BZ$599"),MATCH(resource!$CC307,day_wise_sales_data!$A$2:$A$500,0),MATCH(resource!BS$2,INDIRECT("day_wise_sales_data!$B$1:$BZ$1"),0)),0)</f>
        <v>1676.47</v>
      </c>
      <c r="BT307" s="3">
        <f ca="1">IFERROR(INDEX(INDIRECT("day_wise_sales_data!$B$2:$BZ$599"),MATCH(resource!$CC307,day_wise_sales_data!$A$2:$A$500,0),MATCH(resource!BT$2,INDIRECT("day_wise_sales_data!$B$1:$BZ$1"),0)),0)</f>
        <v>1013.77</v>
      </c>
      <c r="BU307" s="3">
        <f ca="1">IFERROR(INDEX(INDIRECT("day_wise_sales_data!$B$2:$BZ$599"),MATCH(resource!$CC307,day_wise_sales_data!$A$2:$A$500,0),MATCH(resource!BU$2,INDIRECT("day_wise_sales_data!$B$1:$BZ$1"),0)),0)</f>
        <v>0</v>
      </c>
      <c r="BV307" s="3">
        <f ca="1">IFERROR(INDEX(INDIRECT("day_wise_sales_data!$B$2:$BZ$599"),MATCH(resource!$CC307,day_wise_sales_data!$A$2:$A$500,0),MATCH(resource!BV$2,INDIRECT("day_wise_sales_data!$B$1:$BZ$1"),0)),0)</f>
        <v>0</v>
      </c>
      <c r="BW307" s="3">
        <f ca="1">IFERROR(INDEX(INDIRECT("day_wise_sales_data!$B$2:$BZ$599"),MATCH(resource!$CC307,day_wise_sales_data!$A$2:$A$500,0),MATCH(resource!BW$2,INDIRECT("day_wise_sales_data!$B$1:$BZ$1"),0)),0)</f>
        <v>0</v>
      </c>
      <c r="BX307" s="3">
        <f ca="1">IFERROR(INDEX(INDIRECT("day_wise_sales_data!$B$2:$BZ$599"),MATCH(resource!$CC307,day_wise_sales_data!$A$2:$A$500,0),MATCH(resource!BX$2,INDIRECT("day_wise_sales_data!$B$1:$BZ$1"),0)),0)</f>
        <v>5930.2</v>
      </c>
      <c r="BY307" s="3">
        <f ca="1">IFERROR(INDEX(INDIRECT("day_wise_sales_data!$B$2:$BZ$599"),MATCH(resource!$CC307,day_wise_sales_data!$A$2:$A$500,0),MATCH(resource!BY$2,INDIRECT("day_wise_sales_data!$B$1:$BZ$1"),0)),0)</f>
        <v>0</v>
      </c>
      <c r="BZ307" s="3">
        <f ca="1">IFERROR(INDEX(INDIRECT("day_wise_sales_data!$B$2:$BZ$599"),MATCH(resource!$CC307,day_wise_sales_data!$A$2:$A$500,0),MATCH(resource!BZ$2,INDIRECT("day_wise_sales_data!$B$1:$BZ$1"),0)),0)</f>
        <v>0</v>
      </c>
      <c r="CA307" s="3" t="str">
        <f ca="1">IFERROR(INDEX(INDIRECT("day_wise_sales_data!$B$2:$BZ$599"),MATCH(resource!$CC307,day_wise_sales_data!$A$2:$A$500,0),MATCH(resource!CA$2,INDIRECT("day_wise_sales_data!$B$1:$BZ$1"),0)),0)</f>
        <v>dd</v>
      </c>
      <c r="CC307" s="4" t="str">
        <f>sales_data!H306</f>
        <v>FAR10204</v>
      </c>
      <c r="CD307" s="1">
        <v>305</v>
      </c>
      <c r="CE307" s="1" t="str">
        <f>IF(AQ307=report!$AQ$3,resource!CD307,"")</f>
        <v/>
      </c>
      <c r="CF307" s="5" t="str">
        <f>IFERROR(SMALL($CE$3:$CE$1001,ROWS($CE$3:CE307)),"")</f>
        <v/>
      </c>
      <c r="CH307">
        <f>IFERROR(VLOOKUP($CC307,data_pull!$E$22:$G$700,2,0),0)</f>
        <v>79988.03</v>
      </c>
      <c r="CI307" s="1">
        <f t="shared" si="97"/>
        <v>154</v>
      </c>
      <c r="CJ307" s="1">
        <f t="shared" si="96"/>
        <v>0</v>
      </c>
      <c r="CK307" s="1" t="s">
        <v>1674</v>
      </c>
      <c r="CL307" s="1">
        <f t="shared" si="98"/>
        <v>111</v>
      </c>
      <c r="CM307" s="1" t="str">
        <f>IFERROR(VLOOKUP($CK307,stock_data!$B$3:$W$612,2,0),0)</f>
        <v>POVILECT EYE DROPS</v>
      </c>
      <c r="CN307" s="1" t="str">
        <f>IFERROR(VLOOKUP($CK307,stock_data!$B$3:$W$612,4,0),0)</f>
        <v>10ml</v>
      </c>
      <c r="CO307" s="1">
        <f>IFERROR(VLOOKUP($CK307,stock_data!$B$3:$W$612,5,0),0)</f>
        <v>79.2</v>
      </c>
      <c r="CP307" s="3">
        <f t="shared" si="99"/>
        <v>0</v>
      </c>
      <c r="CQ307" s="3">
        <f t="shared" si="100"/>
        <v>0</v>
      </c>
      <c r="CR307" s="1">
        <f>IFERROR(VLOOKUP($CK307,stock_data!$B$3:$W$612,6,0),0)</f>
        <v>0</v>
      </c>
      <c r="CS307" s="1">
        <f>IFERROR(VLOOKUP($CK307,stock_data!$B$3:$W$612,7,0),0)</f>
        <v>0</v>
      </c>
      <c r="CT307" s="1">
        <f>IFERROR(VLOOKUP($CK307,stock_data!$B$3:$W$612,8,0),0)</f>
        <v>0</v>
      </c>
      <c r="CU307" s="1">
        <f>IFERROR(VLOOKUP($CK307,stock_data!$B$3:$W$612,9,0),0)</f>
        <v>0</v>
      </c>
      <c r="CV307" s="1">
        <f>IFERROR(VLOOKUP($CK307,stock_data!$B$3:$W$612,10,0),0)</f>
        <v>0</v>
      </c>
      <c r="CW307" s="1">
        <f>IFERROR(VLOOKUP($CK307,stock_data!$B$3:$W$612,11,0),0)</f>
        <v>0</v>
      </c>
      <c r="CX307" s="1">
        <f>IFERROR(VLOOKUP($CK307,stock_data!$B$3:$W$612,12,0),0)</f>
        <v>0</v>
      </c>
      <c r="CY307" s="1">
        <f>IFERROR(VLOOKUP($CK307,stock_data!$B$3:$W$612,13,0),0)</f>
        <v>0</v>
      </c>
      <c r="CZ307" s="1">
        <f>IFERROR(VLOOKUP($CK307,stock_data!$B$3:$W$612,14,0),0)</f>
        <v>0</v>
      </c>
      <c r="DA307" s="1">
        <f>IFERROR(VLOOKUP($CK307,stock_data!$B$3:$W$612,15,0),0)</f>
        <v>0</v>
      </c>
      <c r="DB307" s="1">
        <f>IFERROR(VLOOKUP($CK307,stock_data!$B$3:$W$612,16,0),0)</f>
        <v>0</v>
      </c>
      <c r="DC307" s="1">
        <f>IFERROR(VLOOKUP($CK307,stock_data!$B$3:$W$612,17,0),0)</f>
        <v>0</v>
      </c>
      <c r="DD307" s="1">
        <f>IFERROR(VLOOKUP($CK307,stock_data!$B$3:$W$612,18,0),0)</f>
        <v>0</v>
      </c>
      <c r="DE307" s="1">
        <f>IFERROR(VLOOKUP($CK307,stock_data!$B$3:$W$612,19,0),0)</f>
        <v>0</v>
      </c>
      <c r="DF307" s="1">
        <f>IFERROR(VLOOKUP($CK307,stock_data!$B$3:$W$612,20,0),0)</f>
        <v>0</v>
      </c>
      <c r="DG307" s="1">
        <f>IFERROR(VLOOKUP($CK307,stock_data!$B$3:$W$612,21,0),0)</f>
        <v>0</v>
      </c>
      <c r="DH307" s="1">
        <f>IFERROR(VLOOKUP($CK307,stock_data!$B$3:$W$612,22,0),0)</f>
        <v>0</v>
      </c>
      <c r="DI307" s="1">
        <f t="shared" si="101"/>
        <v>0</v>
      </c>
      <c r="DJ307" s="1">
        <f t="shared" si="102"/>
        <v>0</v>
      </c>
      <c r="DK307" s="3">
        <f>IFERROR(INDEX(COD_SALES!$B$5:$Z$500,MATCH(resource!$CC307,COD_SALES!$A$5:$A$500,0),MATCH(resource!DK$2,COD_SALES!$B$4:$Z$4,0)),"")</f>
        <v>0</v>
      </c>
      <c r="DL307" s="3">
        <f>IFERROR(INDEX(COD_SALES!$B$5:$Z$500,MATCH(resource!$CC307,COD_SALES!$A$5:$A$500,0),MATCH(resource!DL$2,COD_SALES!$B$4:$Z$4,0)),"")</f>
        <v>0</v>
      </c>
      <c r="DM307" s="3">
        <f>IFERROR(INDEX(COD_SALES!$B$5:$Z$500,MATCH(resource!$CC307,COD_SALES!$A$5:$A$500,0),MATCH(resource!DM$2,COD_SALES!$B$4:$Z$4,0)),"")</f>
        <v>14</v>
      </c>
      <c r="DN307" s="3" t="str">
        <f>IFERROR(INDEX(COD_SALES!$B$5:$Z$500,MATCH(resource!$CC307,COD_SALES!$A$5:$A$500,0),MATCH(resource!DN$2,COD_SALES!$B$4:$Z$4,0)),"")</f>
        <v/>
      </c>
      <c r="DO307" s="3">
        <f>IFERROR(INDEX(COD_SALES!$B$5:$Z$500,MATCH(resource!$CC307,COD_SALES!$A$5:$A$500,0),MATCH(resource!DO$2,COD_SALES!$B$4:$Z$4,0)),"")</f>
        <v>0</v>
      </c>
      <c r="DP307" s="3">
        <f>IFERROR(INDEX(COD_SALES!$B$5:$Z$500,MATCH(resource!$CC307,COD_SALES!$A$5:$A$500,0),MATCH(resource!DP$2,COD_SALES!$B$4:$Z$4,0)),"")</f>
        <v>3</v>
      </c>
      <c r="DQ307" s="3" t="str">
        <f>IFERROR(INDEX(COD_SALES!$B$5:$Z$500,MATCH(resource!$CC307,COD_SALES!$A$5:$A$500,0),MATCH(resource!DQ$2,COD_SALES!$B$4:$Z$4,0)),"")</f>
        <v/>
      </c>
      <c r="DR307" s="3">
        <f>IFERROR(INDEX(COD_SALES!$B$5:$Z$500,MATCH(resource!$CC307,COD_SALES!$A$5:$A$500,0),MATCH(resource!DR$2,COD_SALES!$B$4:$Z$4,0)),"")</f>
        <v>6</v>
      </c>
      <c r="DS307" s="3">
        <f>IFERROR(INDEX(COD_SALES!$B$5:$Z$500,MATCH(resource!$CC307,COD_SALES!$A$5:$A$500,0),MATCH(resource!DS$2,COD_SALES!$B$4:$Z$4,0)),"")</f>
        <v>0</v>
      </c>
      <c r="DT307" s="3">
        <f>IFERROR(INDEX(COD_SALES!$B$5:$Z$500,MATCH(resource!$CC307,COD_SALES!$A$5:$A$500,0),MATCH(resource!DT$2,COD_SALES!$B$4:$Z$4,0)),"")</f>
        <v>0</v>
      </c>
      <c r="DU307" s="3">
        <f>IFERROR(INDEX(COD_SALES!$B$5:$Z$500,MATCH(resource!$CC307,COD_SALES!$A$5:$A$500,0),MATCH(resource!DU$2,COD_SALES!$B$4:$Z$4,0)),"")</f>
        <v>0</v>
      </c>
      <c r="DV307" s="3">
        <f>IFERROR(INDEX(COD_SALES!$B$5:$Z$500,MATCH(resource!$CC307,COD_SALES!$A$5:$A$500,0),MATCH(resource!DV$2,COD_SALES!$B$4:$Z$4,0)),"")</f>
        <v>0</v>
      </c>
      <c r="DW307" s="3">
        <f>IFERROR(INDEX(COD_SALES!$B$5:$Z$500,MATCH(resource!$CC307,COD_SALES!$A$5:$A$500,0),MATCH(resource!DW$2,COD_SALES!$B$4:$Z$4,0)),"")</f>
        <v>48</v>
      </c>
      <c r="DX307" s="3">
        <f>IFERROR(INDEX(COD_SALES!$B$5:$Z$500,MATCH(resource!$CC307,COD_SALES!$A$5:$A$500,0),MATCH(resource!DX$2,COD_SALES!$B$4:$Z$4,0)),"")</f>
        <v>1</v>
      </c>
      <c r="DY307" s="3">
        <f>IFERROR(INDEX(COD_SALES!$B$5:$Z$500,MATCH(resource!$CC307,COD_SALES!$A$5:$A$500,0),MATCH(resource!DY$2,COD_SALES!$B$4:$Z$4,0)),"")</f>
        <v>5</v>
      </c>
      <c r="DZ307" s="3">
        <f>IFERROR(INDEX(COD_SALES!$B$5:$Z$500,MATCH(resource!$CC307,COD_SALES!$A$5:$A$500,0),MATCH(resource!DZ$2,COD_SALES!$B$4:$Z$4,0)),"")</f>
        <v>2</v>
      </c>
      <c r="EA307" s="3">
        <f>IFERROR(INDEX(COD_SALES!$B$5:$Z$500,MATCH(resource!$CC307,COD_SALES!$A$5:$A$500,0),MATCH(resource!EA$2,COD_SALES!$B$4:$Z$4,0)),"")</f>
        <v>1</v>
      </c>
      <c r="EB307" s="3">
        <f t="shared" si="103"/>
        <v>31498.480000000003</v>
      </c>
      <c r="ED307" s="3">
        <f>IFERROR(VLOOKUP($CK307,depot_prod_sales!$B$5:$S$200,3,0),0)</f>
        <v>0</v>
      </c>
      <c r="EE307" s="3">
        <f>IFERROR(VLOOKUP($CK307,depot_prod_sales!$B$5:$S$200,4,0),0)</f>
        <v>0</v>
      </c>
      <c r="EF307" s="3">
        <f>IFERROR(VLOOKUP($CK307,depot_prod_sales!$B$5:$S$200,5,0),0)</f>
        <v>0</v>
      </c>
      <c r="EG307" s="3">
        <f>IFERROR(VLOOKUP($CK307,depot_prod_sales!$B$5:$S$200,6,0),0)</f>
        <v>0</v>
      </c>
      <c r="EH307" s="3">
        <f>IFERROR(VLOOKUP($CK307,depot_prod_sales!$B$5:$S$200,7,0),0)</f>
        <v>0</v>
      </c>
      <c r="EI307" s="3">
        <f>IFERROR(VLOOKUP($CK307,depot_prod_sales!$B$5:$S$200,8,0),0)</f>
        <v>0</v>
      </c>
      <c r="EJ307" s="3">
        <f>IFERROR(VLOOKUP($CK307,depot_prod_sales!$B$5:$S$200,9,0),0)</f>
        <v>0</v>
      </c>
      <c r="EK307" s="3">
        <f>IFERROR(VLOOKUP($CK307,depot_prod_sales!$B$5:$S$200,10,0),0)</f>
        <v>0</v>
      </c>
      <c r="EL307" s="3">
        <f>IFERROR(VLOOKUP($CK307,depot_prod_sales!$B$5:$S$200,11,0),0)</f>
        <v>0</v>
      </c>
      <c r="EM307" s="3">
        <f>IFERROR(VLOOKUP($CK307,depot_prod_sales!$B$5:$S$200,12,0),0)</f>
        <v>0</v>
      </c>
      <c r="EN307" s="3">
        <f>IFERROR(VLOOKUP($CK307,depot_prod_sales!$B$5:$S$200,13,0),0)</f>
        <v>0</v>
      </c>
      <c r="EO307" s="3">
        <f>IFERROR(VLOOKUP($CK307,depot_prod_sales!$B$5:$S$200,14,0),0)</f>
        <v>0</v>
      </c>
      <c r="EP307" s="3">
        <f>IFERROR(VLOOKUP($CK307,depot_prod_sales!$B$5:$S$200,15,0),0)</f>
        <v>0</v>
      </c>
      <c r="EQ307" s="3">
        <f>IFERROR(VLOOKUP($CK307,depot_prod_sales!$B$5:$S$200,16,0),0)</f>
        <v>0</v>
      </c>
      <c r="ER307" s="3">
        <f>IFERROR(VLOOKUP($CK307,depot_prod_sales!$B$5:$S$200,17,0),0)</f>
        <v>0</v>
      </c>
      <c r="ES307" s="3">
        <f>IFERROR(VLOOKUP($CK307,depot_prod_sales!$B$5:$S$200,18,0),0)</f>
        <v>0</v>
      </c>
      <c r="ET307" s="116">
        <f t="shared" si="104"/>
        <v>0</v>
      </c>
      <c r="EU307" s="116">
        <f t="shared" si="105"/>
        <v>0</v>
      </c>
      <c r="EW307" s="3">
        <f>IFERROR(VLOOKUP(CC307,data_pull!$AO$25:$AR$546,2,0),0)</f>
        <v>14</v>
      </c>
      <c r="EX307" s="1">
        <f>IFERROR(VLOOKUP(CC307,data_pull!$AO$25:$AR$546,4,0),0)</f>
        <v>190000</v>
      </c>
    </row>
    <row r="308" spans="13:154" x14ac:dyDescent="0.25"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4" t="str">
        <f>sales_data!B307</f>
        <v>Blank (Faridpur Zone)</v>
      </c>
      <c r="AR308" s="4" t="str">
        <f>sales_data!C307</f>
        <v>Blank (Kushtia Team)</v>
      </c>
      <c r="AS308" s="5" t="str">
        <f t="shared" si="95"/>
        <v/>
      </c>
      <c r="AT308" s="4" t="str">
        <f>sales_data!I307</f>
        <v>Sudangso Kumar Das</v>
      </c>
      <c r="AU308" s="4" t="str">
        <f>sales_data!W307</f>
        <v>Doulotpur-2 (Tb)</v>
      </c>
      <c r="AV308" s="1">
        <f>sales_data!N307</f>
        <v>120295.08</v>
      </c>
      <c r="AW308" s="1">
        <f>sales_data!P307</f>
        <v>37</v>
      </c>
      <c r="AX308" s="3">
        <f ca="1">IFERROR(INDEX(INDIRECT("day_wise_sales_data!$B$2:$BZ$599"),MATCH(resource!$CC308,day_wise_sales_data!$A$2:$A$500,0),MATCH(resource!AX$2,INDIRECT("day_wise_sales_data!$B$1:$BZ$1"),0)),0)</f>
        <v>1848.11</v>
      </c>
      <c r="AY308" s="3">
        <f ca="1">IFERROR(INDEX(INDIRECT("day_wise_sales_data!$B$2:$BZ$599"),MATCH(resource!$CC308,day_wise_sales_data!$A$2:$A$500,0),MATCH(resource!AY$2,INDIRECT("day_wise_sales_data!$B$1:$BZ$1"),0)),0)</f>
        <v>0</v>
      </c>
      <c r="AZ308" s="3">
        <f ca="1">IFERROR(INDEX(INDIRECT("day_wise_sales_data!$B$2:$BZ$599"),MATCH(resource!$CC308,day_wise_sales_data!$A$2:$A$500,0),MATCH(resource!AZ$2,INDIRECT("day_wise_sales_data!$B$1:$BZ$1"),0)),0)</f>
        <v>0</v>
      </c>
      <c r="BA308" s="3">
        <f ca="1">IFERROR(INDEX(INDIRECT("day_wise_sales_data!$B$2:$BZ$599"),MATCH(resource!$CC308,day_wise_sales_data!$A$2:$A$500,0),MATCH(resource!BA$2,INDIRECT("day_wise_sales_data!$B$1:$BZ$1"),0)),0)</f>
        <v>10166.379999999999</v>
      </c>
      <c r="BB308" s="3">
        <f ca="1">IFERROR(INDEX(INDIRECT("day_wise_sales_data!$B$2:$BZ$599"),MATCH(resource!$CC308,day_wise_sales_data!$A$2:$A$500,0),MATCH(resource!BB$2,INDIRECT("day_wise_sales_data!$B$1:$BZ$1"),0)),0)</f>
        <v>0</v>
      </c>
      <c r="BC308" s="3">
        <f ca="1">IFERROR(INDEX(INDIRECT("day_wise_sales_data!$B$2:$BZ$599"),MATCH(resource!$CC308,day_wise_sales_data!$A$2:$A$500,0),MATCH(resource!BC$2,INDIRECT("day_wise_sales_data!$B$1:$BZ$1"),0)),0)</f>
        <v>0</v>
      </c>
      <c r="BD308" s="3">
        <f ca="1">IFERROR(INDEX(INDIRECT("day_wise_sales_data!$B$2:$BZ$599"),MATCH(resource!$CC308,day_wise_sales_data!$A$2:$A$500,0),MATCH(resource!BD$2,INDIRECT("day_wise_sales_data!$B$1:$BZ$1"),0)),0)</f>
        <v>0</v>
      </c>
      <c r="BE308" s="3">
        <f ca="1">IFERROR(INDEX(INDIRECT("day_wise_sales_data!$B$2:$BZ$599"),MATCH(resource!$CC308,day_wise_sales_data!$A$2:$A$500,0),MATCH(resource!BE$2,INDIRECT("day_wise_sales_data!$B$1:$BZ$1"),0)),0)</f>
        <v>15191.49</v>
      </c>
      <c r="BF308" s="3">
        <f ca="1">IFERROR(INDEX(INDIRECT("day_wise_sales_data!$B$2:$BZ$599"),MATCH(resource!$CC308,day_wise_sales_data!$A$2:$A$500,0),MATCH(resource!BF$2,INDIRECT("day_wise_sales_data!$B$1:$BZ$1"),0)),0)</f>
        <v>0</v>
      </c>
      <c r="BG308" s="3">
        <f ca="1">IFERROR(INDEX(INDIRECT("day_wise_sales_data!$B$2:$BZ$599"),MATCH(resource!$CC308,day_wise_sales_data!$A$2:$A$500,0),MATCH(resource!BG$2,INDIRECT("day_wise_sales_data!$B$1:$BZ$1"),0)),0)</f>
        <v>0</v>
      </c>
      <c r="BH308" s="3">
        <f ca="1">IFERROR(INDEX(INDIRECT("day_wise_sales_data!$B$2:$BZ$599"),MATCH(resource!$CC308,day_wise_sales_data!$A$2:$A$500,0),MATCH(resource!BH$2,INDIRECT("day_wise_sales_data!$B$1:$BZ$1"),0)),0)</f>
        <v>880.03</v>
      </c>
      <c r="BI308" s="3">
        <f ca="1">IFERROR(INDEX(INDIRECT("day_wise_sales_data!$B$2:$BZ$599"),MATCH(resource!$CC308,day_wise_sales_data!$A$2:$A$500,0),MATCH(resource!BI$2,INDIRECT("day_wise_sales_data!$B$1:$BZ$1"),0)),0)</f>
        <v>0</v>
      </c>
      <c r="BJ308" s="3">
        <f ca="1">IFERROR(INDEX(INDIRECT("day_wise_sales_data!$B$2:$BZ$599"),MATCH(resource!$CC308,day_wise_sales_data!$A$2:$A$500,0),MATCH(resource!BJ$2,INDIRECT("day_wise_sales_data!$B$1:$BZ$1"),0)),0)</f>
        <v>0</v>
      </c>
      <c r="BK308" s="3">
        <f ca="1">IFERROR(INDEX(INDIRECT("day_wise_sales_data!$B$2:$BZ$599"),MATCH(resource!$CC308,day_wise_sales_data!$A$2:$A$500,0),MATCH(resource!BK$2,INDIRECT("day_wise_sales_data!$B$1:$BZ$1"),0)),0)</f>
        <v>492.85</v>
      </c>
      <c r="BL308" s="3">
        <f ca="1">IFERROR(INDEX(INDIRECT("day_wise_sales_data!$B$2:$BZ$599"),MATCH(resource!$CC308,day_wise_sales_data!$A$2:$A$500,0),MATCH(resource!BL$2,INDIRECT("day_wise_sales_data!$B$1:$BZ$1"),0)),0)</f>
        <v>2191.9299999999998</v>
      </c>
      <c r="BM308" s="3">
        <f ca="1">IFERROR(INDEX(INDIRECT("day_wise_sales_data!$B$2:$BZ$599"),MATCH(resource!$CC308,day_wise_sales_data!$A$2:$A$500,0),MATCH(resource!BM$2,INDIRECT("day_wise_sales_data!$B$1:$BZ$1"),0)),0)</f>
        <v>0</v>
      </c>
      <c r="BN308" s="3">
        <f ca="1">IFERROR(INDEX(INDIRECT("day_wise_sales_data!$B$2:$BZ$599"),MATCH(resource!$CC308,day_wise_sales_data!$A$2:$A$500,0),MATCH(resource!BN$2,INDIRECT("day_wise_sales_data!$B$1:$BZ$1"),0)),0)</f>
        <v>13727.2</v>
      </c>
      <c r="BO308" s="3">
        <f ca="1">IFERROR(INDEX(INDIRECT("day_wise_sales_data!$B$2:$BZ$599"),MATCH(resource!$CC308,day_wise_sales_data!$A$2:$A$500,0),MATCH(resource!BO$2,INDIRECT("day_wise_sales_data!$B$1:$BZ$1"),0)),0)</f>
        <v>0</v>
      </c>
      <c r="BP308" s="3">
        <f ca="1">IFERROR(INDEX(INDIRECT("day_wise_sales_data!$B$2:$BZ$599"),MATCH(resource!$CC308,day_wise_sales_data!$A$2:$A$500,0),MATCH(resource!BP$2,INDIRECT("day_wise_sales_data!$B$1:$BZ$1"),0)),0)</f>
        <v>0</v>
      </c>
      <c r="BQ308" s="3">
        <f ca="1">IFERROR(INDEX(INDIRECT("day_wise_sales_data!$B$2:$BZ$599"),MATCH(resource!$CC308,day_wise_sales_data!$A$2:$A$500,0),MATCH(resource!BQ$2,INDIRECT("day_wise_sales_data!$B$1:$BZ$1"),0)),0)</f>
        <v>0</v>
      </c>
      <c r="BR308" s="3">
        <f ca="1">IFERROR(INDEX(INDIRECT("day_wise_sales_data!$B$2:$BZ$599"),MATCH(resource!$CC308,day_wise_sales_data!$A$2:$A$500,0),MATCH(resource!BR$2,INDIRECT("day_wise_sales_data!$B$1:$BZ$1"),0)),0)</f>
        <v>17457.150000000001</v>
      </c>
      <c r="BS308" s="3">
        <f ca="1">IFERROR(INDEX(INDIRECT("day_wise_sales_data!$B$2:$BZ$599"),MATCH(resource!$CC308,day_wise_sales_data!$A$2:$A$500,0),MATCH(resource!BS$2,INDIRECT("day_wise_sales_data!$B$1:$BZ$1"),0)),0)</f>
        <v>0</v>
      </c>
      <c r="BT308" s="3">
        <f ca="1">IFERROR(INDEX(INDIRECT("day_wise_sales_data!$B$2:$BZ$599"),MATCH(resource!$CC308,day_wise_sales_data!$A$2:$A$500,0),MATCH(resource!BT$2,INDIRECT("day_wise_sales_data!$B$1:$BZ$1"),0)),0)</f>
        <v>0</v>
      </c>
      <c r="BU308" s="3">
        <f ca="1">IFERROR(INDEX(INDIRECT("day_wise_sales_data!$B$2:$BZ$599"),MATCH(resource!$CC308,day_wise_sales_data!$A$2:$A$500,0),MATCH(resource!BU$2,INDIRECT("day_wise_sales_data!$B$1:$BZ$1"),0)),0)</f>
        <v>0</v>
      </c>
      <c r="BV308" s="3">
        <f ca="1">IFERROR(INDEX(INDIRECT("day_wise_sales_data!$B$2:$BZ$599"),MATCH(resource!$CC308,day_wise_sales_data!$A$2:$A$500,0),MATCH(resource!BV$2,INDIRECT("day_wise_sales_data!$B$1:$BZ$1"),0)),0)</f>
        <v>0</v>
      </c>
      <c r="BW308" s="3">
        <f ca="1">IFERROR(INDEX(INDIRECT("day_wise_sales_data!$B$2:$BZ$599"),MATCH(resource!$CC308,day_wise_sales_data!$A$2:$A$500,0),MATCH(resource!BW$2,INDIRECT("day_wise_sales_data!$B$1:$BZ$1"),0)),0)</f>
        <v>0</v>
      </c>
      <c r="BX308" s="3">
        <f ca="1">IFERROR(INDEX(INDIRECT("day_wise_sales_data!$B$2:$BZ$599"),MATCH(resource!$CC308,day_wise_sales_data!$A$2:$A$500,0),MATCH(resource!BX$2,INDIRECT("day_wise_sales_data!$B$1:$BZ$1"),0)),0)</f>
        <v>18019.02</v>
      </c>
      <c r="BY308" s="3">
        <f ca="1">IFERROR(INDEX(INDIRECT("day_wise_sales_data!$B$2:$BZ$599"),MATCH(resource!$CC308,day_wise_sales_data!$A$2:$A$500,0),MATCH(resource!BY$2,INDIRECT("day_wise_sales_data!$B$1:$BZ$1"),0)),0)</f>
        <v>0</v>
      </c>
      <c r="BZ308" s="3">
        <f ca="1">IFERROR(INDEX(INDIRECT("day_wise_sales_data!$B$2:$BZ$599"),MATCH(resource!$CC308,day_wise_sales_data!$A$2:$A$500,0),MATCH(resource!BZ$2,INDIRECT("day_wise_sales_data!$B$1:$BZ$1"),0)),0)</f>
        <v>27313.5</v>
      </c>
      <c r="CA308" s="3" t="str">
        <f ca="1">IFERROR(INDEX(INDIRECT("day_wise_sales_data!$B$2:$BZ$599"),MATCH(resource!$CC308,day_wise_sales_data!$A$2:$A$500,0),MATCH(resource!CA$2,INDIRECT("day_wise_sales_data!$B$1:$BZ$1"),0)),0)</f>
        <v>dd</v>
      </c>
      <c r="CC308" s="4" t="str">
        <f>sales_data!H307</f>
        <v>FAR11203</v>
      </c>
      <c r="CD308" s="1">
        <v>306</v>
      </c>
      <c r="CE308" s="1" t="str">
        <f>IF(AQ308=report!$AQ$3,resource!CD308,"")</f>
        <v/>
      </c>
      <c r="CF308" s="5" t="str">
        <f>IFERROR(SMALL($CE$3:$CE$1001,ROWS($CE$3:CE308)),"")</f>
        <v/>
      </c>
      <c r="CH308">
        <f>IFERROR(VLOOKUP($CC308,data_pull!$E$22:$G$700,2,0),0)</f>
        <v>120295.08</v>
      </c>
      <c r="CI308" s="1">
        <f t="shared" si="97"/>
        <v>154</v>
      </c>
      <c r="CJ308" s="1">
        <f t="shared" si="96"/>
        <v>0</v>
      </c>
      <c r="CK308" s="1" t="s">
        <v>1676</v>
      </c>
      <c r="CL308" s="1">
        <f t="shared" si="98"/>
        <v>111</v>
      </c>
      <c r="CM308" s="1" t="str">
        <f>IFERROR(VLOOKUP($CK308,stock_data!$B$3:$W$612,2,0),0)</f>
        <v>PROCALM TABLET</v>
      </c>
      <c r="CN308" s="1" t="str">
        <f>IFERROR(VLOOKUP($CK308,stock_data!$B$3:$W$612,4,0),0)</f>
        <v>10x10's</v>
      </c>
      <c r="CO308" s="1">
        <f>IFERROR(VLOOKUP($CK308,stock_data!$B$3:$W$612,5,0),0)</f>
        <v>250</v>
      </c>
      <c r="CP308" s="3">
        <f t="shared" si="99"/>
        <v>0</v>
      </c>
      <c r="CQ308" s="3">
        <f t="shared" si="100"/>
        <v>0</v>
      </c>
      <c r="CR308" s="1">
        <f>IFERROR(VLOOKUP($CK308,stock_data!$B$3:$W$612,6,0),0)</f>
        <v>0</v>
      </c>
      <c r="CS308" s="1">
        <f>IFERROR(VLOOKUP($CK308,stock_data!$B$3:$W$612,7,0),0)</f>
        <v>0</v>
      </c>
      <c r="CT308" s="1">
        <f>IFERROR(VLOOKUP($CK308,stock_data!$B$3:$W$612,8,0),0)</f>
        <v>0</v>
      </c>
      <c r="CU308" s="1">
        <f>IFERROR(VLOOKUP($CK308,stock_data!$B$3:$W$612,9,0),0)</f>
        <v>0</v>
      </c>
      <c r="CV308" s="1">
        <f>IFERROR(VLOOKUP($CK308,stock_data!$B$3:$W$612,10,0),0)</f>
        <v>0</v>
      </c>
      <c r="CW308" s="1">
        <f>IFERROR(VLOOKUP($CK308,stock_data!$B$3:$W$612,11,0),0)</f>
        <v>0</v>
      </c>
      <c r="CX308" s="1">
        <f>IFERROR(VLOOKUP($CK308,stock_data!$B$3:$W$612,12,0),0)</f>
        <v>0</v>
      </c>
      <c r="CY308" s="1">
        <f>IFERROR(VLOOKUP($CK308,stock_data!$B$3:$W$612,13,0),0)</f>
        <v>0</v>
      </c>
      <c r="CZ308" s="1">
        <f>IFERROR(VLOOKUP($CK308,stock_data!$B$3:$W$612,14,0),0)</f>
        <v>0</v>
      </c>
      <c r="DA308" s="1">
        <f>IFERROR(VLOOKUP($CK308,stock_data!$B$3:$W$612,15,0),0)</f>
        <v>0</v>
      </c>
      <c r="DB308" s="1">
        <f>IFERROR(VLOOKUP($CK308,stock_data!$B$3:$W$612,16,0),0)</f>
        <v>0</v>
      </c>
      <c r="DC308" s="1">
        <f>IFERROR(VLOOKUP($CK308,stock_data!$B$3:$W$612,17,0),0)</f>
        <v>0</v>
      </c>
      <c r="DD308" s="1">
        <f>IFERROR(VLOOKUP($CK308,stock_data!$B$3:$W$612,18,0),0)</f>
        <v>0</v>
      </c>
      <c r="DE308" s="1">
        <f>IFERROR(VLOOKUP($CK308,stock_data!$B$3:$W$612,19,0),0)</f>
        <v>0</v>
      </c>
      <c r="DF308" s="1">
        <f>IFERROR(VLOOKUP($CK308,stock_data!$B$3:$W$612,20,0),0)</f>
        <v>0</v>
      </c>
      <c r="DG308" s="1">
        <f>IFERROR(VLOOKUP($CK308,stock_data!$B$3:$W$612,21,0),0)</f>
        <v>0</v>
      </c>
      <c r="DH308" s="1">
        <f>IFERROR(VLOOKUP($CK308,stock_data!$B$3:$W$612,22,0),0)</f>
        <v>0</v>
      </c>
      <c r="DI308" s="1">
        <f t="shared" si="101"/>
        <v>0</v>
      </c>
      <c r="DJ308" s="1">
        <f t="shared" si="102"/>
        <v>0</v>
      </c>
      <c r="DK308" s="3">
        <f>IFERROR(INDEX(COD_SALES!$B$5:$Z$500,MATCH(resource!$CC308,COD_SALES!$A$5:$A$500,0),MATCH(resource!DK$2,COD_SALES!$B$4:$Z$4,0)),"")</f>
        <v>3</v>
      </c>
      <c r="DL308" s="3">
        <f>IFERROR(INDEX(COD_SALES!$B$5:$Z$500,MATCH(resource!$CC308,COD_SALES!$A$5:$A$500,0),MATCH(resource!DL$2,COD_SALES!$B$4:$Z$4,0)),"")</f>
        <v>0</v>
      </c>
      <c r="DM308" s="3">
        <f>IFERROR(INDEX(COD_SALES!$B$5:$Z$500,MATCH(resource!$CC308,COD_SALES!$A$5:$A$500,0),MATCH(resource!DM$2,COD_SALES!$B$4:$Z$4,0)),"")</f>
        <v>3</v>
      </c>
      <c r="DN308" s="3" t="str">
        <f>IFERROR(INDEX(COD_SALES!$B$5:$Z$500,MATCH(resource!$CC308,COD_SALES!$A$5:$A$500,0),MATCH(resource!DN$2,COD_SALES!$B$4:$Z$4,0)),"")</f>
        <v/>
      </c>
      <c r="DO308" s="3">
        <f>IFERROR(INDEX(COD_SALES!$B$5:$Z$500,MATCH(resource!$CC308,COD_SALES!$A$5:$A$500,0),MATCH(resource!DO$2,COD_SALES!$B$4:$Z$4,0)),"")</f>
        <v>5</v>
      </c>
      <c r="DP308" s="3">
        <f>IFERROR(INDEX(COD_SALES!$B$5:$Z$500,MATCH(resource!$CC308,COD_SALES!$A$5:$A$500,0),MATCH(resource!DP$2,COD_SALES!$B$4:$Z$4,0)),"")</f>
        <v>0</v>
      </c>
      <c r="DQ308" s="3" t="str">
        <f>IFERROR(INDEX(COD_SALES!$B$5:$Z$500,MATCH(resource!$CC308,COD_SALES!$A$5:$A$500,0),MATCH(resource!DQ$2,COD_SALES!$B$4:$Z$4,0)),"")</f>
        <v/>
      </c>
      <c r="DR308" s="3">
        <f>IFERROR(INDEX(COD_SALES!$B$5:$Z$500,MATCH(resource!$CC308,COD_SALES!$A$5:$A$500,0),MATCH(resource!DR$2,COD_SALES!$B$4:$Z$4,0)),"")</f>
        <v>30</v>
      </c>
      <c r="DS308" s="3">
        <f>IFERROR(INDEX(COD_SALES!$B$5:$Z$500,MATCH(resource!$CC308,COD_SALES!$A$5:$A$500,0),MATCH(resource!DS$2,COD_SALES!$B$4:$Z$4,0)),"")</f>
        <v>14</v>
      </c>
      <c r="DT308" s="3">
        <f>IFERROR(INDEX(COD_SALES!$B$5:$Z$500,MATCH(resource!$CC308,COD_SALES!$A$5:$A$500,0),MATCH(resource!DT$2,COD_SALES!$B$4:$Z$4,0)),"")</f>
        <v>5</v>
      </c>
      <c r="DU308" s="3">
        <f>IFERROR(INDEX(COD_SALES!$B$5:$Z$500,MATCH(resource!$CC308,COD_SALES!$A$5:$A$500,0),MATCH(resource!DU$2,COD_SALES!$B$4:$Z$4,0)),"")</f>
        <v>3</v>
      </c>
      <c r="DV308" s="3">
        <f>IFERROR(INDEX(COD_SALES!$B$5:$Z$500,MATCH(resource!$CC308,COD_SALES!$A$5:$A$500,0),MATCH(resource!DV$2,COD_SALES!$B$4:$Z$4,0)),"")</f>
        <v>0</v>
      </c>
      <c r="DW308" s="3">
        <f>IFERROR(INDEX(COD_SALES!$B$5:$Z$500,MATCH(resource!$CC308,COD_SALES!$A$5:$A$500,0),MATCH(resource!DW$2,COD_SALES!$B$4:$Z$4,0)),"")</f>
        <v>45</v>
      </c>
      <c r="DX308" s="3">
        <f>IFERROR(INDEX(COD_SALES!$B$5:$Z$500,MATCH(resource!$CC308,COD_SALES!$A$5:$A$500,0),MATCH(resource!DX$2,COD_SALES!$B$4:$Z$4,0)),"")</f>
        <v>0</v>
      </c>
      <c r="DY308" s="3">
        <f>IFERROR(INDEX(COD_SALES!$B$5:$Z$500,MATCH(resource!$CC308,COD_SALES!$A$5:$A$500,0),MATCH(resource!DY$2,COD_SALES!$B$4:$Z$4,0)),"")</f>
        <v>5</v>
      </c>
      <c r="DZ308" s="3">
        <f>IFERROR(INDEX(COD_SALES!$B$5:$Z$500,MATCH(resource!$CC308,COD_SALES!$A$5:$A$500,0),MATCH(resource!DZ$2,COD_SALES!$B$4:$Z$4,0)),"")</f>
        <v>2</v>
      </c>
      <c r="EA308" s="3">
        <f>IFERROR(INDEX(COD_SALES!$B$5:$Z$500,MATCH(resource!$CC308,COD_SALES!$A$5:$A$500,0),MATCH(resource!EA$2,COD_SALES!$B$4:$Z$4,0)),"")</f>
        <v>0</v>
      </c>
      <c r="EB308" s="3">
        <f t="shared" si="103"/>
        <v>36065.040000000001</v>
      </c>
      <c r="ED308" s="3">
        <f>IFERROR(VLOOKUP($CK308,depot_prod_sales!$B$5:$S$200,3,0),0)</f>
        <v>0</v>
      </c>
      <c r="EE308" s="3">
        <f>IFERROR(VLOOKUP($CK308,depot_prod_sales!$B$5:$S$200,4,0),0)</f>
        <v>0</v>
      </c>
      <c r="EF308" s="3">
        <f>IFERROR(VLOOKUP($CK308,depot_prod_sales!$B$5:$S$200,5,0),0)</f>
        <v>0</v>
      </c>
      <c r="EG308" s="3">
        <f>IFERROR(VLOOKUP($CK308,depot_prod_sales!$B$5:$S$200,6,0),0)</f>
        <v>0</v>
      </c>
      <c r="EH308" s="3">
        <f>IFERROR(VLOOKUP($CK308,depot_prod_sales!$B$5:$S$200,7,0),0)</f>
        <v>0</v>
      </c>
      <c r="EI308" s="3">
        <f>IFERROR(VLOOKUP($CK308,depot_prod_sales!$B$5:$S$200,8,0),0)</f>
        <v>0</v>
      </c>
      <c r="EJ308" s="3">
        <f>IFERROR(VLOOKUP($CK308,depot_prod_sales!$B$5:$S$200,9,0),0)</f>
        <v>0</v>
      </c>
      <c r="EK308" s="3">
        <f>IFERROR(VLOOKUP($CK308,depot_prod_sales!$B$5:$S$200,10,0),0)</f>
        <v>0</v>
      </c>
      <c r="EL308" s="3">
        <f>IFERROR(VLOOKUP($CK308,depot_prod_sales!$B$5:$S$200,11,0),0)</f>
        <v>0</v>
      </c>
      <c r="EM308" s="3">
        <f>IFERROR(VLOOKUP($CK308,depot_prod_sales!$B$5:$S$200,12,0),0)</f>
        <v>0</v>
      </c>
      <c r="EN308" s="3">
        <f>IFERROR(VLOOKUP($CK308,depot_prod_sales!$B$5:$S$200,13,0),0)</f>
        <v>0</v>
      </c>
      <c r="EO308" s="3">
        <f>IFERROR(VLOOKUP($CK308,depot_prod_sales!$B$5:$S$200,14,0),0)</f>
        <v>0</v>
      </c>
      <c r="EP308" s="3">
        <f>IFERROR(VLOOKUP($CK308,depot_prod_sales!$B$5:$S$200,15,0),0)</f>
        <v>0</v>
      </c>
      <c r="EQ308" s="3">
        <f>IFERROR(VLOOKUP($CK308,depot_prod_sales!$B$5:$S$200,16,0),0)</f>
        <v>0</v>
      </c>
      <c r="ER308" s="3">
        <f>IFERROR(VLOOKUP($CK308,depot_prod_sales!$B$5:$S$200,17,0),0)</f>
        <v>0</v>
      </c>
      <c r="ES308" s="3">
        <f>IFERROR(VLOOKUP($CK308,depot_prod_sales!$B$5:$S$200,18,0),0)</f>
        <v>0</v>
      </c>
      <c r="ET308" s="116">
        <f t="shared" si="104"/>
        <v>0</v>
      </c>
      <c r="EU308" s="116">
        <f t="shared" si="105"/>
        <v>0</v>
      </c>
      <c r="EW308" s="3">
        <f>IFERROR(VLOOKUP(CC308,data_pull!$AO$25:$AR$546,2,0),0)</f>
        <v>24</v>
      </c>
      <c r="EX308" s="1">
        <f>IFERROR(VLOOKUP(CC308,data_pull!$AO$25:$AR$546,4,0),0)</f>
        <v>190000</v>
      </c>
    </row>
    <row r="309" spans="13:154" x14ac:dyDescent="0.25"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4" t="str">
        <f>sales_data!B308</f>
        <v>Blank (Faridpur Zone)</v>
      </c>
      <c r="AR309" s="4" t="str">
        <f>sales_data!C308</f>
        <v>Md.Bellal Hossain</v>
      </c>
      <c r="AS309" s="5" t="str">
        <f t="shared" si="95"/>
        <v>Md.Bellal Hossain</v>
      </c>
      <c r="AT309" s="4" t="str">
        <f>sales_data!I308</f>
        <v>Ismail Fakir</v>
      </c>
      <c r="AU309" s="4" t="str">
        <f>sales_data!W308</f>
        <v>Bhanga-1 (Tb)</v>
      </c>
      <c r="AV309" s="1">
        <f>sales_data!N308</f>
        <v>231995.46</v>
      </c>
      <c r="AW309" s="1">
        <f>sales_data!P308</f>
        <v>24</v>
      </c>
      <c r="AX309" s="3">
        <f ca="1">IFERROR(INDEX(INDIRECT("day_wise_sales_data!$B$2:$BZ$599"),MATCH(resource!$CC309,day_wise_sales_data!$A$2:$A$500,0),MATCH(resource!AX$2,INDIRECT("day_wise_sales_data!$B$1:$BZ$1"),0)),0)</f>
        <v>0</v>
      </c>
      <c r="AY309" s="3">
        <f ca="1">IFERROR(INDEX(INDIRECT("day_wise_sales_data!$B$2:$BZ$599"),MATCH(resource!$CC309,day_wise_sales_data!$A$2:$A$500,0),MATCH(resource!AY$2,INDIRECT("day_wise_sales_data!$B$1:$BZ$1"),0)),0)</f>
        <v>0</v>
      </c>
      <c r="AZ309" s="3">
        <f ca="1">IFERROR(INDEX(INDIRECT("day_wise_sales_data!$B$2:$BZ$599"),MATCH(resource!$CC309,day_wise_sales_data!$A$2:$A$500,0),MATCH(resource!AZ$2,INDIRECT("day_wise_sales_data!$B$1:$BZ$1"),0)),0)</f>
        <v>0</v>
      </c>
      <c r="BA309" s="3">
        <f ca="1">IFERROR(INDEX(INDIRECT("day_wise_sales_data!$B$2:$BZ$599"),MATCH(resource!$CC309,day_wise_sales_data!$A$2:$A$500,0),MATCH(resource!BA$2,INDIRECT("day_wise_sales_data!$B$1:$BZ$1"),0)),0)</f>
        <v>0</v>
      </c>
      <c r="BB309" s="3">
        <f ca="1">IFERROR(INDEX(INDIRECT("day_wise_sales_data!$B$2:$BZ$599"),MATCH(resource!$CC309,day_wise_sales_data!$A$2:$A$500,0),MATCH(resource!BB$2,INDIRECT("day_wise_sales_data!$B$1:$BZ$1"),0)),0)</f>
        <v>0</v>
      </c>
      <c r="BC309" s="3">
        <f ca="1">IFERROR(INDEX(INDIRECT("day_wise_sales_data!$B$2:$BZ$599"),MATCH(resource!$CC309,day_wise_sales_data!$A$2:$A$500,0),MATCH(resource!BC$2,INDIRECT("day_wise_sales_data!$B$1:$BZ$1"),0)),0)</f>
        <v>0</v>
      </c>
      <c r="BD309" s="3">
        <f ca="1">IFERROR(INDEX(INDIRECT("day_wise_sales_data!$B$2:$BZ$599"),MATCH(resource!$CC309,day_wise_sales_data!$A$2:$A$500,0),MATCH(resource!BD$2,INDIRECT("day_wise_sales_data!$B$1:$BZ$1"),0)),0)</f>
        <v>0</v>
      </c>
      <c r="BE309" s="3">
        <f ca="1">IFERROR(INDEX(INDIRECT("day_wise_sales_data!$B$2:$BZ$599"),MATCH(resource!$CC309,day_wise_sales_data!$A$2:$A$500,0),MATCH(resource!BE$2,INDIRECT("day_wise_sales_data!$B$1:$BZ$1"),0)),0)</f>
        <v>0</v>
      </c>
      <c r="BF309" s="3">
        <f ca="1">IFERROR(INDEX(INDIRECT("day_wise_sales_data!$B$2:$BZ$599"),MATCH(resource!$CC309,day_wise_sales_data!$A$2:$A$500,0),MATCH(resource!BF$2,INDIRECT("day_wise_sales_data!$B$1:$BZ$1"),0)),0)</f>
        <v>0</v>
      </c>
      <c r="BG309" s="3">
        <f ca="1">IFERROR(INDEX(INDIRECT("day_wise_sales_data!$B$2:$BZ$599"),MATCH(resource!$CC309,day_wise_sales_data!$A$2:$A$500,0),MATCH(resource!BG$2,INDIRECT("day_wise_sales_data!$B$1:$BZ$1"),0)),0)</f>
        <v>3100.47</v>
      </c>
      <c r="BH309" s="3">
        <f ca="1">IFERROR(INDEX(INDIRECT("day_wise_sales_data!$B$2:$BZ$599"),MATCH(resource!$CC309,day_wise_sales_data!$A$2:$A$500,0),MATCH(resource!BH$2,INDIRECT("day_wise_sales_data!$B$1:$BZ$1"),0)),0)</f>
        <v>0</v>
      </c>
      <c r="BI309" s="3">
        <f ca="1">IFERROR(INDEX(INDIRECT("day_wise_sales_data!$B$2:$BZ$599"),MATCH(resource!$CC309,day_wise_sales_data!$A$2:$A$500,0),MATCH(resource!BI$2,INDIRECT("day_wise_sales_data!$B$1:$BZ$1"),0)),0)</f>
        <v>0</v>
      </c>
      <c r="BJ309" s="3">
        <f ca="1">IFERROR(INDEX(INDIRECT("day_wise_sales_data!$B$2:$BZ$599"),MATCH(resource!$CC309,day_wise_sales_data!$A$2:$A$500,0),MATCH(resource!BJ$2,INDIRECT("day_wise_sales_data!$B$1:$BZ$1"),0)),0)</f>
        <v>0</v>
      </c>
      <c r="BK309" s="3">
        <f ca="1">IFERROR(INDEX(INDIRECT("day_wise_sales_data!$B$2:$BZ$599"),MATCH(resource!$CC309,day_wise_sales_data!$A$2:$A$500,0),MATCH(resource!BK$2,INDIRECT("day_wise_sales_data!$B$1:$BZ$1"),0)),0)</f>
        <v>0</v>
      </c>
      <c r="BL309" s="3">
        <f ca="1">IFERROR(INDEX(INDIRECT("day_wise_sales_data!$B$2:$BZ$599"),MATCH(resource!$CC309,day_wise_sales_data!$A$2:$A$500,0),MATCH(resource!BL$2,INDIRECT("day_wise_sales_data!$B$1:$BZ$1"),0)),0)</f>
        <v>0</v>
      </c>
      <c r="BM309" s="3">
        <f ca="1">IFERROR(INDEX(INDIRECT("day_wise_sales_data!$B$2:$BZ$599"),MATCH(resource!$CC309,day_wise_sales_data!$A$2:$A$500,0),MATCH(resource!BM$2,INDIRECT("day_wise_sales_data!$B$1:$BZ$1"),0)),0)</f>
        <v>246.77</v>
      </c>
      <c r="BN309" s="3">
        <f ca="1">IFERROR(INDEX(INDIRECT("day_wise_sales_data!$B$2:$BZ$599"),MATCH(resource!$CC309,day_wise_sales_data!$A$2:$A$500,0),MATCH(resource!BN$2,INDIRECT("day_wise_sales_data!$B$1:$BZ$1"),0)),0)</f>
        <v>3696.22</v>
      </c>
      <c r="BO309" s="3">
        <f ca="1">IFERROR(INDEX(INDIRECT("day_wise_sales_data!$B$2:$BZ$599"),MATCH(resource!$CC309,day_wise_sales_data!$A$2:$A$500,0),MATCH(resource!BO$2,INDIRECT("day_wise_sales_data!$B$1:$BZ$1"),0)),0)</f>
        <v>10753.18</v>
      </c>
      <c r="BP309" s="3">
        <f ca="1">IFERROR(INDEX(INDIRECT("day_wise_sales_data!$B$2:$BZ$599"),MATCH(resource!$CC309,day_wise_sales_data!$A$2:$A$500,0),MATCH(resource!BP$2,INDIRECT("day_wise_sales_data!$B$1:$BZ$1"),0)),0)</f>
        <v>6399.92</v>
      </c>
      <c r="BQ309" s="3">
        <f ca="1">IFERROR(INDEX(INDIRECT("day_wise_sales_data!$B$2:$BZ$599"),MATCH(resource!$CC309,day_wise_sales_data!$A$2:$A$500,0),MATCH(resource!BQ$2,INDIRECT("day_wise_sales_data!$B$1:$BZ$1"),0)),0)</f>
        <v>0</v>
      </c>
      <c r="BR309" s="3">
        <f ca="1">IFERROR(INDEX(INDIRECT("day_wise_sales_data!$B$2:$BZ$599"),MATCH(resource!$CC309,day_wise_sales_data!$A$2:$A$500,0),MATCH(resource!BR$2,INDIRECT("day_wise_sales_data!$B$1:$BZ$1"),0)),0)</f>
        <v>8685.42</v>
      </c>
      <c r="BS309" s="3">
        <f ca="1">IFERROR(INDEX(INDIRECT("day_wise_sales_data!$B$2:$BZ$599"),MATCH(resource!$CC309,day_wise_sales_data!$A$2:$A$500,0),MATCH(resource!BS$2,INDIRECT("day_wise_sales_data!$B$1:$BZ$1"),0)),0)</f>
        <v>0</v>
      </c>
      <c r="BT309" s="3">
        <f ca="1">IFERROR(INDEX(INDIRECT("day_wise_sales_data!$B$2:$BZ$599"),MATCH(resource!$CC309,day_wise_sales_data!$A$2:$A$500,0),MATCH(resource!BT$2,INDIRECT("day_wise_sales_data!$B$1:$BZ$1"),0)),0)</f>
        <v>79743.87</v>
      </c>
      <c r="BU309" s="3">
        <f ca="1">IFERROR(INDEX(INDIRECT("day_wise_sales_data!$B$2:$BZ$599"),MATCH(resource!$CC309,day_wise_sales_data!$A$2:$A$500,0),MATCH(resource!BU$2,INDIRECT("day_wise_sales_data!$B$1:$BZ$1"),0)),0)</f>
        <v>0</v>
      </c>
      <c r="BV309" s="3">
        <f ca="1">IFERROR(INDEX(INDIRECT("day_wise_sales_data!$B$2:$BZ$599"),MATCH(resource!$CC309,day_wise_sales_data!$A$2:$A$500,0),MATCH(resource!BV$2,INDIRECT("day_wise_sales_data!$B$1:$BZ$1"),0)),0)</f>
        <v>0</v>
      </c>
      <c r="BW309" s="3">
        <f ca="1">IFERROR(INDEX(INDIRECT("day_wise_sales_data!$B$2:$BZ$599"),MATCH(resource!$CC309,day_wise_sales_data!$A$2:$A$500,0),MATCH(resource!BW$2,INDIRECT("day_wise_sales_data!$B$1:$BZ$1"),0)),0)</f>
        <v>0</v>
      </c>
      <c r="BX309" s="3">
        <f ca="1">IFERROR(INDEX(INDIRECT("day_wise_sales_data!$B$2:$BZ$599"),MATCH(resource!$CC309,day_wise_sales_data!$A$2:$A$500,0),MATCH(resource!BX$2,INDIRECT("day_wise_sales_data!$B$1:$BZ$1"),0)),0)</f>
        <v>0</v>
      </c>
      <c r="BY309" s="3">
        <f ca="1">IFERROR(INDEX(INDIRECT("day_wise_sales_data!$B$2:$BZ$599"),MATCH(resource!$CC309,day_wise_sales_data!$A$2:$A$500,0),MATCH(resource!BY$2,INDIRECT("day_wise_sales_data!$B$1:$BZ$1"),0)),0)</f>
        <v>0</v>
      </c>
      <c r="BZ309" s="3">
        <f ca="1">IFERROR(INDEX(INDIRECT("day_wise_sales_data!$B$2:$BZ$599"),MATCH(resource!$CC309,day_wise_sales_data!$A$2:$A$500,0),MATCH(resource!BZ$2,INDIRECT("day_wise_sales_data!$B$1:$BZ$1"),0)),0)</f>
        <v>5230.53</v>
      </c>
      <c r="CA309" s="3" t="str">
        <f ca="1">IFERROR(INDEX(INDIRECT("day_wise_sales_data!$B$2:$BZ$599"),MATCH(resource!$CC309,day_wise_sales_data!$A$2:$A$500,0),MATCH(resource!CA$2,INDIRECT("day_wise_sales_data!$B$1:$BZ$1"),0)),0)</f>
        <v>dd</v>
      </c>
      <c r="CC309" s="4" t="str">
        <f>sales_data!H308</f>
        <v>FAR04091</v>
      </c>
      <c r="CD309" s="1">
        <v>307</v>
      </c>
      <c r="CE309" s="1" t="str">
        <f>IF(AQ309=report!$AQ$3,resource!CD309,"")</f>
        <v/>
      </c>
      <c r="CF309" s="5" t="str">
        <f>IFERROR(SMALL($CE$3:$CE$1001,ROWS($CE$3:CE309)),"")</f>
        <v/>
      </c>
      <c r="CH309">
        <f>IFERROR(VLOOKUP($CC309,data_pull!$E$22:$G$700,2,0),0)</f>
        <v>231995.46</v>
      </c>
      <c r="CI309" s="1">
        <f t="shared" si="97"/>
        <v>154</v>
      </c>
      <c r="CJ309" s="1">
        <f t="shared" si="96"/>
        <v>1</v>
      </c>
      <c r="CK309" s="1" t="s">
        <v>1678</v>
      </c>
      <c r="CL309" s="1">
        <f t="shared" si="98"/>
        <v>104</v>
      </c>
      <c r="CM309" s="1" t="str">
        <f>IFERROR(VLOOKUP($CK309,stock_data!$B$3:$W$612,2,0),0)</f>
        <v>PROCIN -D EYE DROPS (EXP)</v>
      </c>
      <c r="CN309" s="1" t="str">
        <f>IFERROR(VLOOKUP($CK309,stock_data!$B$3:$W$612,4,0),0)</f>
        <v>1x5'ml</v>
      </c>
      <c r="CO309" s="1">
        <f>IFERROR(VLOOKUP($CK309,stock_data!$B$3:$W$612,5,0),0)</f>
        <v>66.2</v>
      </c>
      <c r="CP309" s="3">
        <f t="shared" si="99"/>
        <v>1</v>
      </c>
      <c r="CQ309" s="3">
        <f t="shared" si="100"/>
        <v>66.2</v>
      </c>
      <c r="CR309" s="1">
        <f>IFERROR(VLOOKUP($CK309,stock_data!$B$3:$W$612,6,0),0)</f>
        <v>0</v>
      </c>
      <c r="CS309" s="1">
        <f>IFERROR(VLOOKUP($CK309,stock_data!$B$3:$W$612,7,0),0)</f>
        <v>0</v>
      </c>
      <c r="CT309" s="1">
        <f>IFERROR(VLOOKUP($CK309,stock_data!$B$3:$W$612,8,0),0)</f>
        <v>0</v>
      </c>
      <c r="CU309" s="1">
        <f>IFERROR(VLOOKUP($CK309,stock_data!$B$3:$W$612,9,0),0)</f>
        <v>0</v>
      </c>
      <c r="CV309" s="1">
        <f>IFERROR(VLOOKUP($CK309,stock_data!$B$3:$W$612,10,0),0)</f>
        <v>0</v>
      </c>
      <c r="CW309" s="1">
        <f>IFERROR(VLOOKUP($CK309,stock_data!$B$3:$W$612,11,0),0)</f>
        <v>0</v>
      </c>
      <c r="CX309" s="1">
        <f>IFERROR(VLOOKUP($CK309,stock_data!$B$3:$W$612,12,0),0)</f>
        <v>0</v>
      </c>
      <c r="CY309" s="1">
        <f>IFERROR(VLOOKUP($CK309,stock_data!$B$3:$W$612,13,0),0)</f>
        <v>0</v>
      </c>
      <c r="CZ309" s="1">
        <f>IFERROR(VLOOKUP($CK309,stock_data!$B$3:$W$612,14,0),0)</f>
        <v>0</v>
      </c>
      <c r="DA309" s="1">
        <f>IFERROR(VLOOKUP($CK309,stock_data!$B$3:$W$612,15,0),0)</f>
        <v>0</v>
      </c>
      <c r="DB309" s="1">
        <f>IFERROR(VLOOKUP($CK309,stock_data!$B$3:$W$612,16,0),0)</f>
        <v>0</v>
      </c>
      <c r="DC309" s="1">
        <f>IFERROR(VLOOKUP($CK309,stock_data!$B$3:$W$612,17,0),0)</f>
        <v>0</v>
      </c>
      <c r="DD309" s="1">
        <f>IFERROR(VLOOKUP($CK309,stock_data!$B$3:$W$612,18,0),0)</f>
        <v>0</v>
      </c>
      <c r="DE309" s="1">
        <f>IFERROR(VLOOKUP($CK309,stock_data!$B$3:$W$612,19,0),0)</f>
        <v>0</v>
      </c>
      <c r="DF309" s="1">
        <f>IFERROR(VLOOKUP($CK309,stock_data!$B$3:$W$612,20,0),0)</f>
        <v>0</v>
      </c>
      <c r="DG309" s="1">
        <f>IFERROR(VLOOKUP($CK309,stock_data!$B$3:$W$612,21,0),0)</f>
        <v>0</v>
      </c>
      <c r="DH309" s="1">
        <f>IFERROR(VLOOKUP($CK309,stock_data!$B$3:$W$612,22,0),0)</f>
        <v>0</v>
      </c>
      <c r="DI309" s="1">
        <f t="shared" si="101"/>
        <v>0</v>
      </c>
      <c r="DJ309" s="1">
        <f t="shared" si="102"/>
        <v>0</v>
      </c>
      <c r="DK309" s="3">
        <f>IFERROR(INDEX(COD_SALES!$B$5:$Z$500,MATCH(resource!$CC309,COD_SALES!$A$5:$A$500,0),MATCH(resource!DK$2,COD_SALES!$B$4:$Z$4,0)),"")</f>
        <v>0</v>
      </c>
      <c r="DL309" s="3">
        <f>IFERROR(INDEX(COD_SALES!$B$5:$Z$500,MATCH(resource!$CC309,COD_SALES!$A$5:$A$500,0),MATCH(resource!DL$2,COD_SALES!$B$4:$Z$4,0)),"")</f>
        <v>0</v>
      </c>
      <c r="DM309" s="3">
        <f>IFERROR(INDEX(COD_SALES!$B$5:$Z$500,MATCH(resource!$CC309,COD_SALES!$A$5:$A$500,0),MATCH(resource!DM$2,COD_SALES!$B$4:$Z$4,0)),"")</f>
        <v>2</v>
      </c>
      <c r="DN309" s="3" t="str">
        <f>IFERROR(INDEX(COD_SALES!$B$5:$Z$500,MATCH(resource!$CC309,COD_SALES!$A$5:$A$500,0),MATCH(resource!DN$2,COD_SALES!$B$4:$Z$4,0)),"")</f>
        <v/>
      </c>
      <c r="DO309" s="3">
        <f>IFERROR(INDEX(COD_SALES!$B$5:$Z$500,MATCH(resource!$CC309,COD_SALES!$A$5:$A$500,0),MATCH(resource!DO$2,COD_SALES!$B$4:$Z$4,0)),"")</f>
        <v>0</v>
      </c>
      <c r="DP309" s="3">
        <f>IFERROR(INDEX(COD_SALES!$B$5:$Z$500,MATCH(resource!$CC309,COD_SALES!$A$5:$A$500,0),MATCH(resource!DP$2,COD_SALES!$B$4:$Z$4,0)),"")</f>
        <v>5</v>
      </c>
      <c r="DQ309" s="3" t="str">
        <f>IFERROR(INDEX(COD_SALES!$B$5:$Z$500,MATCH(resource!$CC309,COD_SALES!$A$5:$A$500,0),MATCH(resource!DQ$2,COD_SALES!$B$4:$Z$4,0)),"")</f>
        <v/>
      </c>
      <c r="DR309" s="3">
        <f>IFERROR(INDEX(COD_SALES!$B$5:$Z$500,MATCH(resource!$CC309,COD_SALES!$A$5:$A$500,0),MATCH(resource!DR$2,COD_SALES!$B$4:$Z$4,0)),"")</f>
        <v>0</v>
      </c>
      <c r="DS309" s="3">
        <f>IFERROR(INDEX(COD_SALES!$B$5:$Z$500,MATCH(resource!$CC309,COD_SALES!$A$5:$A$500,0),MATCH(resource!DS$2,COD_SALES!$B$4:$Z$4,0)),"")</f>
        <v>32</v>
      </c>
      <c r="DT309" s="3">
        <f>IFERROR(INDEX(COD_SALES!$B$5:$Z$500,MATCH(resource!$CC309,COD_SALES!$A$5:$A$500,0),MATCH(resource!DT$2,COD_SALES!$B$4:$Z$4,0)),"")</f>
        <v>5</v>
      </c>
      <c r="DU309" s="3">
        <f>IFERROR(INDEX(COD_SALES!$B$5:$Z$500,MATCH(resource!$CC309,COD_SALES!$A$5:$A$500,0),MATCH(resource!DU$2,COD_SALES!$B$4:$Z$4,0)),"")</f>
        <v>0</v>
      </c>
      <c r="DV309" s="3">
        <f>IFERROR(INDEX(COD_SALES!$B$5:$Z$500,MATCH(resource!$CC309,COD_SALES!$A$5:$A$500,0),MATCH(resource!DV$2,COD_SALES!$B$4:$Z$4,0)),"")</f>
        <v>0</v>
      </c>
      <c r="DW309" s="3">
        <f>IFERROR(INDEX(COD_SALES!$B$5:$Z$500,MATCH(resource!$CC309,COD_SALES!$A$5:$A$500,0),MATCH(resource!DW$2,COD_SALES!$B$4:$Z$4,0)),"")</f>
        <v>30</v>
      </c>
      <c r="DX309" s="3">
        <f>IFERROR(INDEX(COD_SALES!$B$5:$Z$500,MATCH(resource!$CC309,COD_SALES!$A$5:$A$500,0),MATCH(resource!DX$2,COD_SALES!$B$4:$Z$4,0)),"")</f>
        <v>0</v>
      </c>
      <c r="DY309" s="3">
        <f>IFERROR(INDEX(COD_SALES!$B$5:$Z$500,MATCH(resource!$CC309,COD_SALES!$A$5:$A$500,0),MATCH(resource!DY$2,COD_SALES!$B$4:$Z$4,0)),"")</f>
        <v>20</v>
      </c>
      <c r="DZ309" s="3">
        <f>IFERROR(INDEX(COD_SALES!$B$5:$Z$500,MATCH(resource!$CC309,COD_SALES!$A$5:$A$500,0),MATCH(resource!DZ$2,COD_SALES!$B$4:$Z$4,0)),"")</f>
        <v>11</v>
      </c>
      <c r="EA309" s="3">
        <f>IFERROR(INDEX(COD_SALES!$B$5:$Z$500,MATCH(resource!$CC309,COD_SALES!$A$5:$A$500,0),MATCH(resource!EA$2,COD_SALES!$B$4:$Z$4,0)),"")</f>
        <v>8</v>
      </c>
      <c r="EB309" s="3">
        <f t="shared" si="103"/>
        <v>36984.770000000004</v>
      </c>
      <c r="ED309" s="3">
        <f>IFERROR(VLOOKUP($CK309,depot_prod_sales!$B$5:$S$200,3,0),0)</f>
        <v>0</v>
      </c>
      <c r="EE309" s="3">
        <f>IFERROR(VLOOKUP($CK309,depot_prod_sales!$B$5:$S$200,4,0),0)</f>
        <v>0</v>
      </c>
      <c r="EF309" s="3">
        <f>IFERROR(VLOOKUP($CK309,depot_prod_sales!$B$5:$S$200,5,0),0)</f>
        <v>0</v>
      </c>
      <c r="EG309" s="3">
        <f>IFERROR(VLOOKUP($CK309,depot_prod_sales!$B$5:$S$200,6,0),0)</f>
        <v>0</v>
      </c>
      <c r="EH309" s="3">
        <f>IFERROR(VLOOKUP($CK309,depot_prod_sales!$B$5:$S$200,7,0),0)</f>
        <v>0</v>
      </c>
      <c r="EI309" s="3">
        <f>IFERROR(VLOOKUP($CK309,depot_prod_sales!$B$5:$S$200,8,0),0)</f>
        <v>0</v>
      </c>
      <c r="EJ309" s="3">
        <f>IFERROR(VLOOKUP($CK309,depot_prod_sales!$B$5:$S$200,9,0),0)</f>
        <v>0</v>
      </c>
      <c r="EK309" s="3">
        <f>IFERROR(VLOOKUP($CK309,depot_prod_sales!$B$5:$S$200,10,0),0)</f>
        <v>0</v>
      </c>
      <c r="EL309" s="3">
        <f>IFERROR(VLOOKUP($CK309,depot_prod_sales!$B$5:$S$200,11,0),0)</f>
        <v>0</v>
      </c>
      <c r="EM309" s="3">
        <f>IFERROR(VLOOKUP($CK309,depot_prod_sales!$B$5:$S$200,12,0),0)</f>
        <v>0</v>
      </c>
      <c r="EN309" s="3">
        <f>IFERROR(VLOOKUP($CK309,depot_prod_sales!$B$5:$S$200,13,0),0)</f>
        <v>0</v>
      </c>
      <c r="EO309" s="3">
        <f>IFERROR(VLOOKUP($CK309,depot_prod_sales!$B$5:$S$200,14,0),0)</f>
        <v>0</v>
      </c>
      <c r="EP309" s="3">
        <f>IFERROR(VLOOKUP($CK309,depot_prod_sales!$B$5:$S$200,15,0),0)</f>
        <v>0</v>
      </c>
      <c r="EQ309" s="3">
        <f>IFERROR(VLOOKUP($CK309,depot_prod_sales!$B$5:$S$200,16,0),0)</f>
        <v>0</v>
      </c>
      <c r="ER309" s="3">
        <f>IFERROR(VLOOKUP($CK309,depot_prod_sales!$B$5:$S$200,17,0),0)</f>
        <v>0</v>
      </c>
      <c r="ES309" s="3">
        <f>IFERROR(VLOOKUP($CK309,depot_prod_sales!$B$5:$S$200,18,0),0)</f>
        <v>0</v>
      </c>
      <c r="ET309" s="116">
        <f t="shared" si="104"/>
        <v>0</v>
      </c>
      <c r="EU309" s="116">
        <f t="shared" si="105"/>
        <v>0</v>
      </c>
      <c r="EW309" s="3">
        <f>IFERROR(VLOOKUP(CC309,data_pull!$AO$25:$AR$546,2,0),0)</f>
        <v>18</v>
      </c>
      <c r="EX309" s="1">
        <f>IFERROR(VLOOKUP(CC309,data_pull!$AO$25:$AR$546,4,0),0)</f>
        <v>190000</v>
      </c>
    </row>
    <row r="310" spans="13:154" x14ac:dyDescent="0.25"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4" t="str">
        <f>sales_data!B309</f>
        <v>Blank (Faridpur Zone)</v>
      </c>
      <c r="AR310" s="4" t="str">
        <f>sales_data!C309</f>
        <v>Md.Bellal Hossain</v>
      </c>
      <c r="AS310" s="5" t="str">
        <f t="shared" si="95"/>
        <v/>
      </c>
      <c r="AT310" s="4" t="str">
        <f>sales_data!I309</f>
        <v>Nazmul Hasan</v>
      </c>
      <c r="AU310" s="4" t="str">
        <f>sales_data!W309</f>
        <v>Faridpur-2 (Cb)</v>
      </c>
      <c r="AV310" s="1">
        <f>sales_data!N309</f>
        <v>101481.09</v>
      </c>
      <c r="AW310" s="1">
        <f>sales_data!P309</f>
        <v>30</v>
      </c>
      <c r="AX310" s="3">
        <f ca="1">IFERROR(INDEX(INDIRECT("day_wise_sales_data!$B$2:$BZ$599"),MATCH(resource!$CC310,day_wise_sales_data!$A$2:$A$500,0),MATCH(resource!AX$2,INDIRECT("day_wise_sales_data!$B$1:$BZ$1"),0)),0)</f>
        <v>0</v>
      </c>
      <c r="AY310" s="3">
        <f ca="1">IFERROR(INDEX(INDIRECT("day_wise_sales_data!$B$2:$BZ$599"),MATCH(resource!$CC310,day_wise_sales_data!$A$2:$A$500,0),MATCH(resource!AY$2,INDIRECT("day_wise_sales_data!$B$1:$BZ$1"),0)),0)</f>
        <v>281.37</v>
      </c>
      <c r="AZ310" s="3">
        <f ca="1">IFERROR(INDEX(INDIRECT("day_wise_sales_data!$B$2:$BZ$599"),MATCH(resource!$CC310,day_wise_sales_data!$A$2:$A$500,0),MATCH(resource!AZ$2,INDIRECT("day_wise_sales_data!$B$1:$BZ$1"),0)),0)</f>
        <v>1059.1400000000001</v>
      </c>
      <c r="BA310" s="3">
        <f ca="1">IFERROR(INDEX(INDIRECT("day_wise_sales_data!$B$2:$BZ$599"),MATCH(resource!$CC310,day_wise_sales_data!$A$2:$A$500,0),MATCH(resource!BA$2,INDIRECT("day_wise_sales_data!$B$1:$BZ$1"),0)),0)</f>
        <v>15361.23</v>
      </c>
      <c r="BB310" s="3">
        <f ca="1">IFERROR(INDEX(INDIRECT("day_wise_sales_data!$B$2:$BZ$599"),MATCH(resource!$CC310,day_wise_sales_data!$A$2:$A$500,0),MATCH(resource!BB$2,INDIRECT("day_wise_sales_data!$B$1:$BZ$1"),0)),0)</f>
        <v>4266.0200000000004</v>
      </c>
      <c r="BC310" s="3">
        <f ca="1">IFERROR(INDEX(INDIRECT("day_wise_sales_data!$B$2:$BZ$599"),MATCH(resource!$CC310,day_wise_sales_data!$A$2:$A$500,0),MATCH(resource!BC$2,INDIRECT("day_wise_sales_data!$B$1:$BZ$1"),0)),0)</f>
        <v>3868.56</v>
      </c>
      <c r="BD310" s="3">
        <f ca="1">IFERROR(INDEX(INDIRECT("day_wise_sales_data!$B$2:$BZ$599"),MATCH(resource!$CC310,day_wise_sales_data!$A$2:$A$500,0),MATCH(resource!BD$2,INDIRECT("day_wise_sales_data!$B$1:$BZ$1"),0)),0)</f>
        <v>4365.2700000000004</v>
      </c>
      <c r="BE310" s="3">
        <f ca="1">IFERROR(INDEX(INDIRECT("day_wise_sales_data!$B$2:$BZ$599"),MATCH(resource!$CC310,day_wise_sales_data!$A$2:$A$500,0),MATCH(resource!BE$2,INDIRECT("day_wise_sales_data!$B$1:$BZ$1"),0)),0)</f>
        <v>0</v>
      </c>
      <c r="BF310" s="3">
        <f ca="1">IFERROR(INDEX(INDIRECT("day_wise_sales_data!$B$2:$BZ$599"),MATCH(resource!$CC310,day_wise_sales_data!$A$2:$A$500,0),MATCH(resource!BF$2,INDIRECT("day_wise_sales_data!$B$1:$BZ$1"),0)),0)</f>
        <v>9079.58</v>
      </c>
      <c r="BG310" s="3">
        <f ca="1">IFERROR(INDEX(INDIRECT("day_wise_sales_data!$B$2:$BZ$599"),MATCH(resource!$CC310,day_wise_sales_data!$A$2:$A$500,0),MATCH(resource!BG$2,INDIRECT("day_wise_sales_data!$B$1:$BZ$1"),0)),0)</f>
        <v>0</v>
      </c>
      <c r="BH310" s="3">
        <f ca="1">IFERROR(INDEX(INDIRECT("day_wise_sales_data!$B$2:$BZ$599"),MATCH(resource!$CC310,day_wise_sales_data!$A$2:$A$500,0),MATCH(resource!BH$2,INDIRECT("day_wise_sales_data!$B$1:$BZ$1"),0)),0)</f>
        <v>2650.72</v>
      </c>
      <c r="BI310" s="3">
        <f ca="1">IFERROR(INDEX(INDIRECT("day_wise_sales_data!$B$2:$BZ$599"),MATCH(resource!$CC310,day_wise_sales_data!$A$2:$A$500,0),MATCH(resource!BI$2,INDIRECT("day_wise_sales_data!$B$1:$BZ$1"),0)),0)</f>
        <v>4797.46</v>
      </c>
      <c r="BJ310" s="3">
        <f ca="1">IFERROR(INDEX(INDIRECT("day_wise_sales_data!$B$2:$BZ$599"),MATCH(resource!$CC310,day_wise_sales_data!$A$2:$A$500,0),MATCH(resource!BJ$2,INDIRECT("day_wise_sales_data!$B$1:$BZ$1"),0)),0)</f>
        <v>0</v>
      </c>
      <c r="BK310" s="3">
        <f ca="1">IFERROR(INDEX(INDIRECT("day_wise_sales_data!$B$2:$BZ$599"),MATCH(resource!$CC310,day_wise_sales_data!$A$2:$A$500,0),MATCH(resource!BK$2,INDIRECT("day_wise_sales_data!$B$1:$BZ$1"),0)),0)</f>
        <v>2741.37</v>
      </c>
      <c r="BL310" s="3">
        <f ca="1">IFERROR(INDEX(INDIRECT("day_wise_sales_data!$B$2:$BZ$599"),MATCH(resource!$CC310,day_wise_sales_data!$A$2:$A$500,0),MATCH(resource!BL$2,INDIRECT("day_wise_sales_data!$B$1:$BZ$1"),0)),0)</f>
        <v>5395.06</v>
      </c>
      <c r="BM310" s="3">
        <f ca="1">IFERROR(INDEX(INDIRECT("day_wise_sales_data!$B$2:$BZ$599"),MATCH(resource!$CC310,day_wise_sales_data!$A$2:$A$500,0),MATCH(resource!BM$2,INDIRECT("day_wise_sales_data!$B$1:$BZ$1"),0)),0)</f>
        <v>0</v>
      </c>
      <c r="BN310" s="3">
        <f ca="1">IFERROR(INDEX(INDIRECT("day_wise_sales_data!$B$2:$BZ$599"),MATCH(resource!$CC310,day_wise_sales_data!$A$2:$A$500,0),MATCH(resource!BN$2,INDIRECT("day_wise_sales_data!$B$1:$BZ$1"),0)),0)</f>
        <v>6098.04</v>
      </c>
      <c r="BO310" s="3">
        <f ca="1">IFERROR(INDEX(INDIRECT("day_wise_sales_data!$B$2:$BZ$599"),MATCH(resource!$CC310,day_wise_sales_data!$A$2:$A$500,0),MATCH(resource!BO$2,INDIRECT("day_wise_sales_data!$B$1:$BZ$1"),0)),0)</f>
        <v>0</v>
      </c>
      <c r="BP310" s="3">
        <f ca="1">IFERROR(INDEX(INDIRECT("day_wise_sales_data!$B$2:$BZ$599"),MATCH(resource!$CC310,day_wise_sales_data!$A$2:$A$500,0),MATCH(resource!BP$2,INDIRECT("day_wise_sales_data!$B$1:$BZ$1"),0)),0)</f>
        <v>10975.93</v>
      </c>
      <c r="BQ310" s="3">
        <f ca="1">IFERROR(INDEX(INDIRECT("day_wise_sales_data!$B$2:$BZ$599"),MATCH(resource!$CC310,day_wise_sales_data!$A$2:$A$500,0),MATCH(resource!BQ$2,INDIRECT("day_wise_sales_data!$B$1:$BZ$1"),0)),0)</f>
        <v>0</v>
      </c>
      <c r="BR310" s="3">
        <f ca="1">IFERROR(INDEX(INDIRECT("day_wise_sales_data!$B$2:$BZ$599"),MATCH(resource!$CC310,day_wise_sales_data!$A$2:$A$500,0),MATCH(resource!BR$2,INDIRECT("day_wise_sales_data!$B$1:$BZ$1"),0)),0)</f>
        <v>12753.62</v>
      </c>
      <c r="BS310" s="3">
        <f ca="1">IFERROR(INDEX(INDIRECT("day_wise_sales_data!$B$2:$BZ$599"),MATCH(resource!$CC310,day_wise_sales_data!$A$2:$A$500,0),MATCH(resource!BS$2,INDIRECT("day_wise_sales_data!$B$1:$BZ$1"),0)),0)</f>
        <v>0</v>
      </c>
      <c r="BT310" s="3">
        <f ca="1">IFERROR(INDEX(INDIRECT("day_wise_sales_data!$B$2:$BZ$599"),MATCH(resource!$CC310,day_wise_sales_data!$A$2:$A$500,0),MATCH(resource!BT$2,INDIRECT("day_wise_sales_data!$B$1:$BZ$1"),0)),0)</f>
        <v>4429.28</v>
      </c>
      <c r="BU310" s="3">
        <f ca="1">IFERROR(INDEX(INDIRECT("day_wise_sales_data!$B$2:$BZ$599"),MATCH(resource!$CC310,day_wise_sales_data!$A$2:$A$500,0),MATCH(resource!BU$2,INDIRECT("day_wise_sales_data!$B$1:$BZ$1"),0)),0)</f>
        <v>0</v>
      </c>
      <c r="BV310" s="3">
        <f ca="1">IFERROR(INDEX(INDIRECT("day_wise_sales_data!$B$2:$BZ$599"),MATCH(resource!$CC310,day_wise_sales_data!$A$2:$A$500,0),MATCH(resource!BV$2,INDIRECT("day_wise_sales_data!$B$1:$BZ$1"),0)),0)</f>
        <v>0</v>
      </c>
      <c r="BW310" s="3">
        <f ca="1">IFERROR(INDEX(INDIRECT("day_wise_sales_data!$B$2:$BZ$599"),MATCH(resource!$CC310,day_wise_sales_data!$A$2:$A$500,0),MATCH(resource!BW$2,INDIRECT("day_wise_sales_data!$B$1:$BZ$1"),0)),0)</f>
        <v>0</v>
      </c>
      <c r="BX310" s="3">
        <f ca="1">IFERROR(INDEX(INDIRECT("day_wise_sales_data!$B$2:$BZ$599"),MATCH(resource!$CC310,day_wise_sales_data!$A$2:$A$500,0),MATCH(resource!BX$2,INDIRECT("day_wise_sales_data!$B$1:$BZ$1"),0)),0)</f>
        <v>0</v>
      </c>
      <c r="BY310" s="3">
        <f ca="1">IFERROR(INDEX(INDIRECT("day_wise_sales_data!$B$2:$BZ$599"),MATCH(resource!$CC310,day_wise_sales_data!$A$2:$A$500,0),MATCH(resource!BY$2,INDIRECT("day_wise_sales_data!$B$1:$BZ$1"),0)),0)</f>
        <v>0</v>
      </c>
      <c r="BZ310" s="3">
        <f ca="1">IFERROR(INDEX(INDIRECT("day_wise_sales_data!$B$2:$BZ$599"),MATCH(resource!$CC310,day_wise_sales_data!$A$2:$A$500,0),MATCH(resource!BZ$2,INDIRECT("day_wise_sales_data!$B$1:$BZ$1"),0)),0)</f>
        <v>0</v>
      </c>
      <c r="CA310" s="3" t="str">
        <f ca="1">IFERROR(INDEX(INDIRECT("day_wise_sales_data!$B$2:$BZ$599"),MATCH(resource!$CC310,day_wise_sales_data!$A$2:$A$500,0),MATCH(resource!CA$2,INDIRECT("day_wise_sales_data!$B$1:$BZ$1"),0)),0)</f>
        <v>dd</v>
      </c>
      <c r="CC310" s="4" t="str">
        <f>sales_data!H309</f>
        <v>FAR11202</v>
      </c>
      <c r="CD310" s="1">
        <v>308</v>
      </c>
      <c r="CE310" s="1" t="str">
        <f>IF(AQ310=report!$AQ$3,resource!CD310,"")</f>
        <v/>
      </c>
      <c r="CF310" s="5" t="str">
        <f>IFERROR(SMALL($CE$3:$CE$1001,ROWS($CE$3:CE310)),"")</f>
        <v/>
      </c>
      <c r="CH310">
        <f>IFERROR(VLOOKUP($CC310,data_pull!$E$22:$G$700,2,0),0)</f>
        <v>101481.09</v>
      </c>
      <c r="CI310" s="1">
        <f t="shared" si="97"/>
        <v>91</v>
      </c>
      <c r="CJ310" s="1">
        <f t="shared" si="96"/>
        <v>0</v>
      </c>
      <c r="CK310" s="1" t="s">
        <v>1680</v>
      </c>
      <c r="CL310" s="1">
        <f t="shared" si="98"/>
        <v>111</v>
      </c>
      <c r="CM310" s="1" t="str">
        <f>IFERROR(VLOOKUP($CK310,stock_data!$B$3:$W$612,2,0),0)</f>
        <v>PROCIN EYE DROPS</v>
      </c>
      <c r="CN310" s="1" t="str">
        <f>IFERROR(VLOOKUP($CK310,stock_data!$B$3:$W$612,4,0),0)</f>
        <v>10ml</v>
      </c>
      <c r="CO310" s="1">
        <f>IFERROR(VLOOKUP($CK310,stock_data!$B$3:$W$612,5,0),0)</f>
        <v>44.1</v>
      </c>
      <c r="CP310" s="3">
        <f t="shared" si="99"/>
        <v>0</v>
      </c>
      <c r="CQ310" s="3">
        <f t="shared" si="100"/>
        <v>0</v>
      </c>
      <c r="CR310" s="1">
        <f>IFERROR(VLOOKUP($CK310,stock_data!$B$3:$W$612,6,0),0)</f>
        <v>0</v>
      </c>
      <c r="CS310" s="1">
        <f>IFERROR(VLOOKUP($CK310,stock_data!$B$3:$W$612,7,0),0)</f>
        <v>2</v>
      </c>
      <c r="CT310" s="1">
        <f>IFERROR(VLOOKUP($CK310,stock_data!$B$3:$W$612,8,0),0)</f>
        <v>2</v>
      </c>
      <c r="CU310" s="1">
        <f>IFERROR(VLOOKUP($CK310,stock_data!$B$3:$W$612,9,0),0)</f>
        <v>1</v>
      </c>
      <c r="CV310" s="1">
        <f>IFERROR(VLOOKUP($CK310,stock_data!$B$3:$W$612,10,0),0)</f>
        <v>4</v>
      </c>
      <c r="CW310" s="1">
        <f>IFERROR(VLOOKUP($CK310,stock_data!$B$3:$W$612,11,0),0)</f>
        <v>1</v>
      </c>
      <c r="CX310" s="1">
        <f>IFERROR(VLOOKUP($CK310,stock_data!$B$3:$W$612,12,0),0)</f>
        <v>3</v>
      </c>
      <c r="CY310" s="1">
        <f>IFERROR(VLOOKUP($CK310,stock_data!$B$3:$W$612,13,0),0)</f>
        <v>0</v>
      </c>
      <c r="CZ310" s="1">
        <f>IFERROR(VLOOKUP($CK310,stock_data!$B$3:$W$612,14,0),0)</f>
        <v>2</v>
      </c>
      <c r="DA310" s="1">
        <f>IFERROR(VLOOKUP($CK310,stock_data!$B$3:$W$612,15,0),0)</f>
        <v>80</v>
      </c>
      <c r="DB310" s="1">
        <f>IFERROR(VLOOKUP($CK310,stock_data!$B$3:$W$612,16,0),0)</f>
        <v>0</v>
      </c>
      <c r="DC310" s="1">
        <f>IFERROR(VLOOKUP($CK310,stock_data!$B$3:$W$612,17,0),0)</f>
        <v>0</v>
      </c>
      <c r="DD310" s="1">
        <f>IFERROR(VLOOKUP($CK310,stock_data!$B$3:$W$612,18,0),0)</f>
        <v>0</v>
      </c>
      <c r="DE310" s="1">
        <f>IFERROR(VLOOKUP($CK310,stock_data!$B$3:$W$612,19,0),0)</f>
        <v>84</v>
      </c>
      <c r="DF310" s="1">
        <f>IFERROR(VLOOKUP($CK310,stock_data!$B$3:$W$612,20,0),0)</f>
        <v>0</v>
      </c>
      <c r="DG310" s="1">
        <f>IFERROR(VLOOKUP($CK310,stock_data!$B$3:$W$612,21,0),0)</f>
        <v>2</v>
      </c>
      <c r="DH310" s="1">
        <f>IFERROR(VLOOKUP($CK310,stock_data!$B$3:$W$612,22,0),0)</f>
        <v>1</v>
      </c>
      <c r="DI310" s="1">
        <f t="shared" si="101"/>
        <v>182</v>
      </c>
      <c r="DJ310" s="1">
        <f t="shared" si="102"/>
        <v>8026.2</v>
      </c>
      <c r="DK310" s="3">
        <f>IFERROR(INDEX(COD_SALES!$B$5:$Z$500,MATCH(resource!$CC310,COD_SALES!$A$5:$A$500,0),MATCH(resource!DK$2,COD_SALES!$B$4:$Z$4,0)),"")</f>
        <v>1</v>
      </c>
      <c r="DL310" s="3">
        <f>IFERROR(INDEX(COD_SALES!$B$5:$Z$500,MATCH(resource!$CC310,COD_SALES!$A$5:$A$500,0),MATCH(resource!DL$2,COD_SALES!$B$4:$Z$4,0)),"")</f>
        <v>0</v>
      </c>
      <c r="DM310" s="3">
        <f>IFERROR(INDEX(COD_SALES!$B$5:$Z$500,MATCH(resource!$CC310,COD_SALES!$A$5:$A$500,0),MATCH(resource!DM$2,COD_SALES!$B$4:$Z$4,0)),"")</f>
        <v>1</v>
      </c>
      <c r="DN310" s="3" t="str">
        <f>IFERROR(INDEX(COD_SALES!$B$5:$Z$500,MATCH(resource!$CC310,COD_SALES!$A$5:$A$500,0),MATCH(resource!DN$2,COD_SALES!$B$4:$Z$4,0)),"")</f>
        <v/>
      </c>
      <c r="DO310" s="3">
        <f>IFERROR(INDEX(COD_SALES!$B$5:$Z$500,MATCH(resource!$CC310,COD_SALES!$A$5:$A$500,0),MATCH(resource!DO$2,COD_SALES!$B$4:$Z$4,0)),"")</f>
        <v>0</v>
      </c>
      <c r="DP310" s="3">
        <f>IFERROR(INDEX(COD_SALES!$B$5:$Z$500,MATCH(resource!$CC310,COD_SALES!$A$5:$A$500,0),MATCH(resource!DP$2,COD_SALES!$B$4:$Z$4,0)),"")</f>
        <v>8</v>
      </c>
      <c r="DQ310" s="3" t="str">
        <f>IFERROR(INDEX(COD_SALES!$B$5:$Z$500,MATCH(resource!$CC310,COD_SALES!$A$5:$A$500,0),MATCH(resource!DQ$2,COD_SALES!$B$4:$Z$4,0)),"")</f>
        <v/>
      </c>
      <c r="DR310" s="3">
        <f>IFERROR(INDEX(COD_SALES!$B$5:$Z$500,MATCH(resource!$CC310,COD_SALES!$A$5:$A$500,0),MATCH(resource!DR$2,COD_SALES!$B$4:$Z$4,0)),"")</f>
        <v>1</v>
      </c>
      <c r="DS310" s="3">
        <f>IFERROR(INDEX(COD_SALES!$B$5:$Z$500,MATCH(resource!$CC310,COD_SALES!$A$5:$A$500,0),MATCH(resource!DS$2,COD_SALES!$B$4:$Z$4,0)),"")</f>
        <v>10</v>
      </c>
      <c r="DT310" s="3">
        <f>IFERROR(INDEX(COD_SALES!$B$5:$Z$500,MATCH(resource!$CC310,COD_SALES!$A$5:$A$500,0),MATCH(resource!DT$2,COD_SALES!$B$4:$Z$4,0)),"")</f>
        <v>1</v>
      </c>
      <c r="DU310" s="3">
        <f>IFERROR(INDEX(COD_SALES!$B$5:$Z$500,MATCH(resource!$CC310,COD_SALES!$A$5:$A$500,0),MATCH(resource!DU$2,COD_SALES!$B$4:$Z$4,0)),"")</f>
        <v>14</v>
      </c>
      <c r="DV310" s="3">
        <f>IFERROR(INDEX(COD_SALES!$B$5:$Z$500,MATCH(resource!$CC310,COD_SALES!$A$5:$A$500,0),MATCH(resource!DV$2,COD_SALES!$B$4:$Z$4,0)),"")</f>
        <v>0</v>
      </c>
      <c r="DW310" s="3">
        <f>IFERROR(INDEX(COD_SALES!$B$5:$Z$500,MATCH(resource!$CC310,COD_SALES!$A$5:$A$500,0),MATCH(resource!DW$2,COD_SALES!$B$4:$Z$4,0)),"")</f>
        <v>28</v>
      </c>
      <c r="DX310" s="3">
        <f>IFERROR(INDEX(COD_SALES!$B$5:$Z$500,MATCH(resource!$CC310,COD_SALES!$A$5:$A$500,0),MATCH(resource!DX$2,COD_SALES!$B$4:$Z$4,0)),"")</f>
        <v>0</v>
      </c>
      <c r="DY310" s="3">
        <f>IFERROR(INDEX(COD_SALES!$B$5:$Z$500,MATCH(resource!$CC310,COD_SALES!$A$5:$A$500,0),MATCH(resource!DY$2,COD_SALES!$B$4:$Z$4,0)),"")</f>
        <v>0</v>
      </c>
      <c r="DZ310" s="3">
        <f>IFERROR(INDEX(COD_SALES!$B$5:$Z$500,MATCH(resource!$CC310,COD_SALES!$A$5:$A$500,0),MATCH(resource!DZ$2,COD_SALES!$B$4:$Z$4,0)),"")</f>
        <v>6</v>
      </c>
      <c r="EA310" s="3">
        <f>IFERROR(INDEX(COD_SALES!$B$5:$Z$500,MATCH(resource!$CC310,COD_SALES!$A$5:$A$500,0),MATCH(resource!EA$2,COD_SALES!$B$4:$Z$4,0)),"")</f>
        <v>6</v>
      </c>
      <c r="EB310" s="3">
        <f t="shared" si="103"/>
        <v>23924.48</v>
      </c>
      <c r="ED310" s="3">
        <f>IFERROR(VLOOKUP($CK310,depot_prod_sales!$B$5:$S$200,3,0),0)</f>
        <v>24</v>
      </c>
      <c r="EE310" s="3">
        <f>IFERROR(VLOOKUP($CK310,depot_prod_sales!$B$5:$S$200,4,0),0)</f>
        <v>0</v>
      </c>
      <c r="EF310" s="3">
        <f>IFERROR(VLOOKUP($CK310,depot_prod_sales!$B$5:$S$200,5,0),0)</f>
        <v>0</v>
      </c>
      <c r="EG310" s="3">
        <f>IFERROR(VLOOKUP($CK310,depot_prod_sales!$B$5:$S$200,6,0),0)</f>
        <v>48</v>
      </c>
      <c r="EH310" s="3">
        <f>IFERROR(VLOOKUP($CK310,depot_prod_sales!$B$5:$S$200,7,0),0)</f>
        <v>18</v>
      </c>
      <c r="EI310" s="3">
        <f>IFERROR(VLOOKUP($CK310,depot_prod_sales!$B$5:$S$200,8,0),0)</f>
        <v>0</v>
      </c>
      <c r="EJ310" s="3">
        <f>IFERROR(VLOOKUP($CK310,depot_prod_sales!$B$5:$S$200,9,0),0)</f>
        <v>1</v>
      </c>
      <c r="EK310" s="3">
        <f>IFERROR(VLOOKUP($CK310,depot_prod_sales!$B$5:$S$200,10,0),0)</f>
        <v>186</v>
      </c>
      <c r="EL310" s="3">
        <f>IFERROR(VLOOKUP($CK310,depot_prod_sales!$B$5:$S$200,11,0),0)</f>
        <v>58</v>
      </c>
      <c r="EM310" s="3">
        <f>IFERROR(VLOOKUP($CK310,depot_prod_sales!$B$5:$S$200,12,0),0)</f>
        <v>90</v>
      </c>
      <c r="EN310" s="3">
        <f>IFERROR(VLOOKUP($CK310,depot_prod_sales!$B$5:$S$200,13,0),0)</f>
        <v>6</v>
      </c>
      <c r="EO310" s="3">
        <f>IFERROR(VLOOKUP($CK310,depot_prod_sales!$B$5:$S$200,14,0),0)</f>
        <v>12</v>
      </c>
      <c r="EP310" s="3">
        <f>IFERROR(VLOOKUP($CK310,depot_prod_sales!$B$5:$S$200,15,0),0)</f>
        <v>144</v>
      </c>
      <c r="EQ310" s="3">
        <f>IFERROR(VLOOKUP($CK310,depot_prod_sales!$B$5:$S$200,16,0),0)</f>
        <v>5</v>
      </c>
      <c r="ER310" s="3">
        <f>IFERROR(VLOOKUP($CK310,depot_prod_sales!$B$5:$S$200,17,0),0)</f>
        <v>0</v>
      </c>
      <c r="ES310" s="3">
        <f>IFERROR(VLOOKUP($CK310,depot_prod_sales!$B$5:$S$200,18,0),0)</f>
        <v>0</v>
      </c>
      <c r="ET310" s="116">
        <f t="shared" si="104"/>
        <v>592</v>
      </c>
      <c r="EU310" s="116">
        <f t="shared" si="105"/>
        <v>26107.200000000001</v>
      </c>
      <c r="EW310" s="3">
        <f>IFERROR(VLOOKUP(CC310,data_pull!$AO$25:$AR$546,2,0),0)</f>
        <v>11</v>
      </c>
      <c r="EX310" s="1">
        <f>IFERROR(VLOOKUP(CC310,data_pull!$AO$25:$AR$546,4,0),0)</f>
        <v>170000</v>
      </c>
    </row>
    <row r="311" spans="13:154" x14ac:dyDescent="0.25"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4" t="str">
        <f>sales_data!B310</f>
        <v>Blank (Faridpur Zone)</v>
      </c>
      <c r="AR311" s="4" t="str">
        <f>sales_data!C310</f>
        <v>Md.Bellal Hossain</v>
      </c>
      <c r="AS311" s="5" t="str">
        <f t="shared" si="95"/>
        <v/>
      </c>
      <c r="AT311" s="4" t="str">
        <f>sales_data!I310</f>
        <v>Nurul Amin</v>
      </c>
      <c r="AU311" s="4" t="str">
        <f>sales_data!W310</f>
        <v>Alfadanga (Tb)</v>
      </c>
      <c r="AV311" s="1">
        <f>sales_data!N310</f>
        <v>109260.61</v>
      </c>
      <c r="AW311" s="1">
        <f>sales_data!P310</f>
        <v>39</v>
      </c>
      <c r="AX311" s="3">
        <f ca="1">IFERROR(INDEX(INDIRECT("day_wise_sales_data!$B$2:$BZ$599"),MATCH(resource!$CC311,day_wise_sales_data!$A$2:$A$500,0),MATCH(resource!AX$2,INDIRECT("day_wise_sales_data!$B$1:$BZ$1"),0)),0)</f>
        <v>0</v>
      </c>
      <c r="AY311" s="3">
        <f ca="1">IFERROR(INDEX(INDIRECT("day_wise_sales_data!$B$2:$BZ$599"),MATCH(resource!$CC311,day_wise_sales_data!$A$2:$A$500,0),MATCH(resource!AY$2,INDIRECT("day_wise_sales_data!$B$1:$BZ$1"),0)),0)</f>
        <v>0</v>
      </c>
      <c r="AZ311" s="3">
        <f ca="1">IFERROR(INDEX(INDIRECT("day_wise_sales_data!$B$2:$BZ$599"),MATCH(resource!$CC311,day_wise_sales_data!$A$2:$A$500,0),MATCH(resource!AZ$2,INDIRECT("day_wise_sales_data!$B$1:$BZ$1"),0)),0)</f>
        <v>0</v>
      </c>
      <c r="BA311" s="3">
        <f ca="1">IFERROR(INDEX(INDIRECT("day_wise_sales_data!$B$2:$BZ$599"),MATCH(resource!$CC311,day_wise_sales_data!$A$2:$A$500,0),MATCH(resource!BA$2,INDIRECT("day_wise_sales_data!$B$1:$BZ$1"),0)),0)</f>
        <v>0</v>
      </c>
      <c r="BB311" s="3">
        <f ca="1">IFERROR(INDEX(INDIRECT("day_wise_sales_data!$B$2:$BZ$599"),MATCH(resource!$CC311,day_wise_sales_data!$A$2:$A$500,0),MATCH(resource!BB$2,INDIRECT("day_wise_sales_data!$B$1:$BZ$1"),0)),0)</f>
        <v>17084</v>
      </c>
      <c r="BC311" s="3">
        <f ca="1">IFERROR(INDEX(INDIRECT("day_wise_sales_data!$B$2:$BZ$599"),MATCH(resource!$CC311,day_wise_sales_data!$A$2:$A$500,0),MATCH(resource!BC$2,INDIRECT("day_wise_sales_data!$B$1:$BZ$1"),0)),0)</f>
        <v>0</v>
      </c>
      <c r="BD311" s="3">
        <f ca="1">IFERROR(INDEX(INDIRECT("day_wise_sales_data!$B$2:$BZ$599"),MATCH(resource!$CC311,day_wise_sales_data!$A$2:$A$500,0),MATCH(resource!BD$2,INDIRECT("day_wise_sales_data!$B$1:$BZ$1"),0)),0)</f>
        <v>4625.25</v>
      </c>
      <c r="BE311" s="3">
        <f ca="1">IFERROR(INDEX(INDIRECT("day_wise_sales_data!$B$2:$BZ$599"),MATCH(resource!$CC311,day_wise_sales_data!$A$2:$A$500,0),MATCH(resource!BE$2,INDIRECT("day_wise_sales_data!$B$1:$BZ$1"),0)),0)</f>
        <v>423.7</v>
      </c>
      <c r="BF311" s="3">
        <f ca="1">IFERROR(INDEX(INDIRECT("day_wise_sales_data!$B$2:$BZ$599"),MATCH(resource!$CC311,day_wise_sales_data!$A$2:$A$500,0),MATCH(resource!BF$2,INDIRECT("day_wise_sales_data!$B$1:$BZ$1"),0)),0)</f>
        <v>6039.73</v>
      </c>
      <c r="BG311" s="3">
        <f ca="1">IFERROR(INDEX(INDIRECT("day_wise_sales_data!$B$2:$BZ$599"),MATCH(resource!$CC311,day_wise_sales_data!$A$2:$A$500,0),MATCH(resource!BG$2,INDIRECT("day_wise_sales_data!$B$1:$BZ$1"),0)),0)</f>
        <v>0</v>
      </c>
      <c r="BH311" s="3">
        <f ca="1">IFERROR(INDEX(INDIRECT("day_wise_sales_data!$B$2:$BZ$599"),MATCH(resource!$CC311,day_wise_sales_data!$A$2:$A$500,0),MATCH(resource!BH$2,INDIRECT("day_wise_sales_data!$B$1:$BZ$1"),0)),0)</f>
        <v>13321.63</v>
      </c>
      <c r="BI311" s="3">
        <f ca="1">IFERROR(INDEX(INDIRECT("day_wise_sales_data!$B$2:$BZ$599"),MATCH(resource!$CC311,day_wise_sales_data!$A$2:$A$500,0),MATCH(resource!BI$2,INDIRECT("day_wise_sales_data!$B$1:$BZ$1"),0)),0)</f>
        <v>0</v>
      </c>
      <c r="BJ311" s="3">
        <f ca="1">IFERROR(INDEX(INDIRECT("day_wise_sales_data!$B$2:$BZ$599"),MATCH(resource!$CC311,day_wise_sales_data!$A$2:$A$500,0),MATCH(resource!BJ$2,INDIRECT("day_wise_sales_data!$B$1:$BZ$1"),0)),0)</f>
        <v>0</v>
      </c>
      <c r="BK311" s="3">
        <f ca="1">IFERROR(INDEX(INDIRECT("day_wise_sales_data!$B$2:$BZ$599"),MATCH(resource!$CC311,day_wise_sales_data!$A$2:$A$500,0),MATCH(resource!BK$2,INDIRECT("day_wise_sales_data!$B$1:$BZ$1"),0)),0)</f>
        <v>459.27</v>
      </c>
      <c r="BL311" s="3">
        <f ca="1">IFERROR(INDEX(INDIRECT("day_wise_sales_data!$B$2:$BZ$599"),MATCH(resource!$CC311,day_wise_sales_data!$A$2:$A$500,0),MATCH(resource!BL$2,INDIRECT("day_wise_sales_data!$B$1:$BZ$1"),0)),0)</f>
        <v>20104.259999999998</v>
      </c>
      <c r="BM311" s="3">
        <f ca="1">IFERROR(INDEX(INDIRECT("day_wise_sales_data!$B$2:$BZ$599"),MATCH(resource!$CC311,day_wise_sales_data!$A$2:$A$500,0),MATCH(resource!BM$2,INDIRECT("day_wise_sales_data!$B$1:$BZ$1"),0)),0)</f>
        <v>0</v>
      </c>
      <c r="BN311" s="3">
        <f ca="1">IFERROR(INDEX(INDIRECT("day_wise_sales_data!$B$2:$BZ$599"),MATCH(resource!$CC311,day_wise_sales_data!$A$2:$A$500,0),MATCH(resource!BN$2,INDIRECT("day_wise_sales_data!$B$1:$BZ$1"),0)),0)</f>
        <v>0</v>
      </c>
      <c r="BO311" s="3">
        <f ca="1">IFERROR(INDEX(INDIRECT("day_wise_sales_data!$B$2:$BZ$599"),MATCH(resource!$CC311,day_wise_sales_data!$A$2:$A$500,0),MATCH(resource!BO$2,INDIRECT("day_wise_sales_data!$B$1:$BZ$1"),0)),0)</f>
        <v>0</v>
      </c>
      <c r="BP311" s="3">
        <f ca="1">IFERROR(INDEX(INDIRECT("day_wise_sales_data!$B$2:$BZ$599"),MATCH(resource!$CC311,day_wise_sales_data!$A$2:$A$500,0),MATCH(resource!BP$2,INDIRECT("day_wise_sales_data!$B$1:$BZ$1"),0)),0)</f>
        <v>5324.45</v>
      </c>
      <c r="BQ311" s="3">
        <f ca="1">IFERROR(INDEX(INDIRECT("day_wise_sales_data!$B$2:$BZ$599"),MATCH(resource!$CC311,day_wise_sales_data!$A$2:$A$500,0),MATCH(resource!BQ$2,INDIRECT("day_wise_sales_data!$B$1:$BZ$1"),0)),0)</f>
        <v>0</v>
      </c>
      <c r="BR311" s="3">
        <f ca="1">IFERROR(INDEX(INDIRECT("day_wise_sales_data!$B$2:$BZ$599"),MATCH(resource!$CC311,day_wise_sales_data!$A$2:$A$500,0),MATCH(resource!BR$2,INDIRECT("day_wise_sales_data!$B$1:$BZ$1"),0)),0)</f>
        <v>0</v>
      </c>
      <c r="BS311" s="3">
        <f ca="1">IFERROR(INDEX(INDIRECT("day_wise_sales_data!$B$2:$BZ$599"),MATCH(resource!$CC311,day_wise_sales_data!$A$2:$A$500,0),MATCH(resource!BS$2,INDIRECT("day_wise_sales_data!$B$1:$BZ$1"),0)),0)</f>
        <v>0</v>
      </c>
      <c r="BT311" s="3">
        <f ca="1">IFERROR(INDEX(INDIRECT("day_wise_sales_data!$B$2:$BZ$599"),MATCH(resource!$CC311,day_wise_sales_data!$A$2:$A$500,0),MATCH(resource!BT$2,INDIRECT("day_wise_sales_data!$B$1:$BZ$1"),0)),0)</f>
        <v>0</v>
      </c>
      <c r="BU311" s="3">
        <f ca="1">IFERROR(INDEX(INDIRECT("day_wise_sales_data!$B$2:$BZ$599"),MATCH(resource!$CC311,day_wise_sales_data!$A$2:$A$500,0),MATCH(resource!BU$2,INDIRECT("day_wise_sales_data!$B$1:$BZ$1"),0)),0)</f>
        <v>0</v>
      </c>
      <c r="BV311" s="3">
        <f ca="1">IFERROR(INDEX(INDIRECT("day_wise_sales_data!$B$2:$BZ$599"),MATCH(resource!$CC311,day_wise_sales_data!$A$2:$A$500,0),MATCH(resource!BV$2,INDIRECT("day_wise_sales_data!$B$1:$BZ$1"),0)),0)</f>
        <v>0</v>
      </c>
      <c r="BW311" s="3">
        <f ca="1">IFERROR(INDEX(INDIRECT("day_wise_sales_data!$B$2:$BZ$599"),MATCH(resource!$CC311,day_wise_sales_data!$A$2:$A$500,0),MATCH(resource!BW$2,INDIRECT("day_wise_sales_data!$B$1:$BZ$1"),0)),0)</f>
        <v>13953.5</v>
      </c>
      <c r="BX311" s="3">
        <f ca="1">IFERROR(INDEX(INDIRECT("day_wise_sales_data!$B$2:$BZ$599"),MATCH(resource!$CC311,day_wise_sales_data!$A$2:$A$500,0),MATCH(resource!BX$2,INDIRECT("day_wise_sales_data!$B$1:$BZ$1"),0)),0)</f>
        <v>0</v>
      </c>
      <c r="BY311" s="3">
        <f ca="1">IFERROR(INDEX(INDIRECT("day_wise_sales_data!$B$2:$BZ$599"),MATCH(resource!$CC311,day_wise_sales_data!$A$2:$A$500,0),MATCH(resource!BY$2,INDIRECT("day_wise_sales_data!$B$1:$BZ$1"),0)),0)</f>
        <v>0</v>
      </c>
      <c r="BZ311" s="3">
        <f ca="1">IFERROR(INDEX(INDIRECT("day_wise_sales_data!$B$2:$BZ$599"),MATCH(resource!$CC311,day_wise_sales_data!$A$2:$A$500,0),MATCH(resource!BZ$2,INDIRECT("day_wise_sales_data!$B$1:$BZ$1"),0)),0)</f>
        <v>0</v>
      </c>
      <c r="CA311" s="3" t="str">
        <f ca="1">IFERROR(INDEX(INDIRECT("day_wise_sales_data!$B$2:$BZ$599"),MATCH(resource!$CC311,day_wise_sales_data!$A$2:$A$500,0),MATCH(resource!CA$2,INDIRECT("day_wise_sales_data!$B$1:$BZ$1"),0)),0)</f>
        <v>dd</v>
      </c>
      <c r="CC311" s="4" t="str">
        <f>sales_data!H310</f>
        <v>FAR091410</v>
      </c>
      <c r="CD311" s="1">
        <v>309</v>
      </c>
      <c r="CE311" s="1" t="str">
        <f>IF(AQ311=report!$AQ$3,resource!CD311,"")</f>
        <v/>
      </c>
      <c r="CF311" s="5" t="str">
        <f>IFERROR(SMALL($CE$3:$CE$1001,ROWS($CE$3:CE311)),"")</f>
        <v/>
      </c>
      <c r="CH311">
        <f>IFERROR(VLOOKUP($CC311,data_pull!$E$22:$G$700,2,0),0)</f>
        <v>109260.61</v>
      </c>
      <c r="CI311" s="1">
        <f t="shared" si="97"/>
        <v>154</v>
      </c>
      <c r="CJ311" s="1">
        <f t="shared" si="96"/>
        <v>2</v>
      </c>
      <c r="CK311" s="1" t="s">
        <v>1682</v>
      </c>
      <c r="CL311" s="1">
        <f t="shared" si="98"/>
        <v>95</v>
      </c>
      <c r="CM311" s="1" t="str">
        <f>IFERROR(VLOOKUP($CK311,stock_data!$B$3:$W$612,2,0),0)</f>
        <v>PROCIN SUSPENSION</v>
      </c>
      <c r="CN311" s="1" t="str">
        <f>IFERROR(VLOOKUP($CK311,stock_data!$B$3:$W$612,4,0),0)</f>
        <v>60ml</v>
      </c>
      <c r="CO311" s="1">
        <f>IFERROR(VLOOKUP($CK311,stock_data!$B$3:$W$612,5,0),0)</f>
        <v>79.400000000000006</v>
      </c>
      <c r="CP311" s="3">
        <f t="shared" si="99"/>
        <v>2</v>
      </c>
      <c r="CQ311" s="3">
        <f t="shared" si="100"/>
        <v>158.80000000000001</v>
      </c>
      <c r="CR311" s="1">
        <f>IFERROR(VLOOKUP($CK311,stock_data!$B$3:$W$612,6,0),0)</f>
        <v>0</v>
      </c>
      <c r="CS311" s="1">
        <f>IFERROR(VLOOKUP($CK311,stock_data!$B$3:$W$612,7,0),0)</f>
        <v>0</v>
      </c>
      <c r="CT311" s="1">
        <f>IFERROR(VLOOKUP($CK311,stock_data!$B$3:$W$612,8,0),0)</f>
        <v>0</v>
      </c>
      <c r="CU311" s="1">
        <f>IFERROR(VLOOKUP($CK311,stock_data!$B$3:$W$612,9,0),0)</f>
        <v>0</v>
      </c>
      <c r="CV311" s="1">
        <f>IFERROR(VLOOKUP($CK311,stock_data!$B$3:$W$612,10,0),0)</f>
        <v>0</v>
      </c>
      <c r="CW311" s="1">
        <f>IFERROR(VLOOKUP($CK311,stock_data!$B$3:$W$612,11,0),0)</f>
        <v>0</v>
      </c>
      <c r="CX311" s="1">
        <f>IFERROR(VLOOKUP($CK311,stock_data!$B$3:$W$612,12,0),0)</f>
        <v>0</v>
      </c>
      <c r="CY311" s="1">
        <f>IFERROR(VLOOKUP($CK311,stock_data!$B$3:$W$612,13,0),0)</f>
        <v>0</v>
      </c>
      <c r="CZ311" s="1">
        <f>IFERROR(VLOOKUP($CK311,stock_data!$B$3:$W$612,14,0),0)</f>
        <v>0</v>
      </c>
      <c r="DA311" s="1">
        <f>IFERROR(VLOOKUP($CK311,stock_data!$B$3:$W$612,15,0),0)</f>
        <v>0</v>
      </c>
      <c r="DB311" s="1">
        <f>IFERROR(VLOOKUP($CK311,stock_data!$B$3:$W$612,16,0),0)</f>
        <v>0</v>
      </c>
      <c r="DC311" s="1">
        <f>IFERROR(VLOOKUP($CK311,stock_data!$B$3:$W$612,17,0),0)</f>
        <v>0</v>
      </c>
      <c r="DD311" s="1">
        <f>IFERROR(VLOOKUP($CK311,stock_data!$B$3:$W$612,18,0),0)</f>
        <v>0</v>
      </c>
      <c r="DE311" s="1">
        <f>IFERROR(VLOOKUP($CK311,stock_data!$B$3:$W$612,19,0),0)</f>
        <v>0</v>
      </c>
      <c r="DF311" s="1">
        <f>IFERROR(VLOOKUP($CK311,stock_data!$B$3:$W$612,20,0),0)</f>
        <v>0</v>
      </c>
      <c r="DG311" s="1">
        <f>IFERROR(VLOOKUP($CK311,stock_data!$B$3:$W$612,21,0),0)</f>
        <v>0</v>
      </c>
      <c r="DH311" s="1">
        <f>IFERROR(VLOOKUP($CK311,stock_data!$B$3:$W$612,22,0),0)</f>
        <v>0</v>
      </c>
      <c r="DI311" s="1">
        <f t="shared" si="101"/>
        <v>0</v>
      </c>
      <c r="DJ311" s="1">
        <f t="shared" si="102"/>
        <v>0</v>
      </c>
      <c r="DK311" s="3">
        <f>IFERROR(INDEX(COD_SALES!$B$5:$Z$500,MATCH(resource!$CC311,COD_SALES!$A$5:$A$500,0),MATCH(resource!DK$2,COD_SALES!$B$4:$Z$4,0)),"")</f>
        <v>0</v>
      </c>
      <c r="DL311" s="3">
        <f>IFERROR(INDEX(COD_SALES!$B$5:$Z$500,MATCH(resource!$CC311,COD_SALES!$A$5:$A$500,0),MATCH(resource!DL$2,COD_SALES!$B$4:$Z$4,0)),"")</f>
        <v>0</v>
      </c>
      <c r="DM311" s="3">
        <f>IFERROR(INDEX(COD_SALES!$B$5:$Z$500,MATCH(resource!$CC311,COD_SALES!$A$5:$A$500,0),MATCH(resource!DM$2,COD_SALES!$B$4:$Z$4,0)),"")</f>
        <v>6</v>
      </c>
      <c r="DN311" s="3" t="str">
        <f>IFERROR(INDEX(COD_SALES!$B$5:$Z$500,MATCH(resource!$CC311,COD_SALES!$A$5:$A$500,0),MATCH(resource!DN$2,COD_SALES!$B$4:$Z$4,0)),"")</f>
        <v/>
      </c>
      <c r="DO311" s="3">
        <f>IFERROR(INDEX(COD_SALES!$B$5:$Z$500,MATCH(resource!$CC311,COD_SALES!$A$5:$A$500,0),MATCH(resource!DO$2,COD_SALES!$B$4:$Z$4,0)),"")</f>
        <v>0</v>
      </c>
      <c r="DP311" s="3">
        <f>IFERROR(INDEX(COD_SALES!$B$5:$Z$500,MATCH(resource!$CC311,COD_SALES!$A$5:$A$500,0),MATCH(resource!DP$2,COD_SALES!$B$4:$Z$4,0)),"")</f>
        <v>0</v>
      </c>
      <c r="DQ311" s="3" t="str">
        <f>IFERROR(INDEX(COD_SALES!$B$5:$Z$500,MATCH(resource!$CC311,COD_SALES!$A$5:$A$500,0),MATCH(resource!DQ$2,COD_SALES!$B$4:$Z$4,0)),"")</f>
        <v/>
      </c>
      <c r="DR311" s="3">
        <f>IFERROR(INDEX(COD_SALES!$B$5:$Z$500,MATCH(resource!$CC311,COD_SALES!$A$5:$A$500,0),MATCH(resource!DR$2,COD_SALES!$B$4:$Z$4,0)),"")</f>
        <v>0</v>
      </c>
      <c r="DS311" s="3">
        <f>IFERROR(INDEX(COD_SALES!$B$5:$Z$500,MATCH(resource!$CC311,COD_SALES!$A$5:$A$500,0),MATCH(resource!DS$2,COD_SALES!$B$4:$Z$4,0)),"")</f>
        <v>50</v>
      </c>
      <c r="DT311" s="3">
        <f>IFERROR(INDEX(COD_SALES!$B$5:$Z$500,MATCH(resource!$CC311,COD_SALES!$A$5:$A$500,0),MATCH(resource!DT$2,COD_SALES!$B$4:$Z$4,0)),"")</f>
        <v>4</v>
      </c>
      <c r="DU311" s="3">
        <f>IFERROR(INDEX(COD_SALES!$B$5:$Z$500,MATCH(resource!$CC311,COD_SALES!$A$5:$A$500,0),MATCH(resource!DU$2,COD_SALES!$B$4:$Z$4,0)),"")</f>
        <v>0</v>
      </c>
      <c r="DV311" s="3">
        <f>IFERROR(INDEX(COD_SALES!$B$5:$Z$500,MATCH(resource!$CC311,COD_SALES!$A$5:$A$500,0),MATCH(resource!DV$2,COD_SALES!$B$4:$Z$4,0)),"")</f>
        <v>0</v>
      </c>
      <c r="DW311" s="3">
        <f>IFERROR(INDEX(COD_SALES!$B$5:$Z$500,MATCH(resource!$CC311,COD_SALES!$A$5:$A$500,0),MATCH(resource!DW$2,COD_SALES!$B$4:$Z$4,0)),"")</f>
        <v>20</v>
      </c>
      <c r="DX311" s="3">
        <f>IFERROR(INDEX(COD_SALES!$B$5:$Z$500,MATCH(resource!$CC311,COD_SALES!$A$5:$A$500,0),MATCH(resource!DX$2,COD_SALES!$B$4:$Z$4,0)),"")</f>
        <v>0</v>
      </c>
      <c r="DY311" s="3">
        <f>IFERROR(INDEX(COD_SALES!$B$5:$Z$500,MATCH(resource!$CC311,COD_SALES!$A$5:$A$500,0),MATCH(resource!DY$2,COD_SALES!$B$4:$Z$4,0)),"")</f>
        <v>5</v>
      </c>
      <c r="DZ311" s="3">
        <f>IFERROR(INDEX(COD_SALES!$B$5:$Z$500,MATCH(resource!$CC311,COD_SALES!$A$5:$A$500,0),MATCH(resource!DZ$2,COD_SALES!$B$4:$Z$4,0)),"")</f>
        <v>35</v>
      </c>
      <c r="EA311" s="3">
        <f>IFERROR(INDEX(COD_SALES!$B$5:$Z$500,MATCH(resource!$CC311,COD_SALES!$A$5:$A$500,0),MATCH(resource!EA$2,COD_SALES!$B$4:$Z$4,0)),"")</f>
        <v>4</v>
      </c>
      <c r="EB311" s="3">
        <f t="shared" si="103"/>
        <v>35285.350000000006</v>
      </c>
      <c r="ED311" s="3">
        <f>IFERROR(VLOOKUP($CK311,depot_prod_sales!$B$5:$S$200,3,0),0)</f>
        <v>0</v>
      </c>
      <c r="EE311" s="3">
        <f>IFERROR(VLOOKUP($CK311,depot_prod_sales!$B$5:$S$200,4,0),0)</f>
        <v>0</v>
      </c>
      <c r="EF311" s="3">
        <f>IFERROR(VLOOKUP($CK311,depot_prod_sales!$B$5:$S$200,5,0),0)</f>
        <v>0</v>
      </c>
      <c r="EG311" s="3">
        <f>IFERROR(VLOOKUP($CK311,depot_prod_sales!$B$5:$S$200,6,0),0)</f>
        <v>0</v>
      </c>
      <c r="EH311" s="3">
        <f>IFERROR(VLOOKUP($CK311,depot_prod_sales!$B$5:$S$200,7,0),0)</f>
        <v>0</v>
      </c>
      <c r="EI311" s="3">
        <f>IFERROR(VLOOKUP($CK311,depot_prod_sales!$B$5:$S$200,8,0),0)</f>
        <v>0</v>
      </c>
      <c r="EJ311" s="3">
        <f>IFERROR(VLOOKUP($CK311,depot_prod_sales!$B$5:$S$200,9,0),0)</f>
        <v>0</v>
      </c>
      <c r="EK311" s="3">
        <f>IFERROR(VLOOKUP($CK311,depot_prod_sales!$B$5:$S$200,10,0),0)</f>
        <v>0</v>
      </c>
      <c r="EL311" s="3">
        <f>IFERROR(VLOOKUP($CK311,depot_prod_sales!$B$5:$S$200,11,0),0)</f>
        <v>0</v>
      </c>
      <c r="EM311" s="3">
        <f>IFERROR(VLOOKUP($CK311,depot_prod_sales!$B$5:$S$200,12,0),0)</f>
        <v>0</v>
      </c>
      <c r="EN311" s="3">
        <f>IFERROR(VLOOKUP($CK311,depot_prod_sales!$B$5:$S$200,13,0),0)</f>
        <v>0</v>
      </c>
      <c r="EO311" s="3">
        <f>IFERROR(VLOOKUP($CK311,depot_prod_sales!$B$5:$S$200,14,0),0)</f>
        <v>0</v>
      </c>
      <c r="EP311" s="3">
        <f>IFERROR(VLOOKUP($CK311,depot_prod_sales!$B$5:$S$200,15,0),0)</f>
        <v>0</v>
      </c>
      <c r="EQ311" s="3">
        <f>IFERROR(VLOOKUP($CK311,depot_prod_sales!$B$5:$S$200,16,0),0)</f>
        <v>0</v>
      </c>
      <c r="ER311" s="3">
        <f>IFERROR(VLOOKUP($CK311,depot_prod_sales!$B$5:$S$200,17,0),0)</f>
        <v>0</v>
      </c>
      <c r="ES311" s="3">
        <f>IFERROR(VLOOKUP($CK311,depot_prod_sales!$B$5:$S$200,18,0),0)</f>
        <v>0</v>
      </c>
      <c r="ET311" s="116">
        <f t="shared" si="104"/>
        <v>0</v>
      </c>
      <c r="EU311" s="116">
        <f t="shared" si="105"/>
        <v>0</v>
      </c>
      <c r="EW311" s="3">
        <f>IFERROR(VLOOKUP(CC311,data_pull!$AO$25:$AR$546,2,0),0)</f>
        <v>19</v>
      </c>
      <c r="EX311" s="1">
        <f>IFERROR(VLOOKUP(CC311,data_pull!$AO$25:$AR$546,4,0),0)</f>
        <v>190000</v>
      </c>
    </row>
    <row r="312" spans="13:154" x14ac:dyDescent="0.25"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4" t="str">
        <f>sales_data!B311</f>
        <v>Blank (Faridpur Zone)</v>
      </c>
      <c r="AR312" s="4" t="str">
        <f>sales_data!C311</f>
        <v>Md.Bellal Hossain</v>
      </c>
      <c r="AS312" s="5" t="str">
        <f t="shared" si="95"/>
        <v/>
      </c>
      <c r="AT312" s="4" t="str">
        <f>sales_data!I311</f>
        <v>Rakibul Islam-2</v>
      </c>
      <c r="AU312" s="4" t="str">
        <f>sales_data!W311</f>
        <v>Faridpur-1 (Cb)</v>
      </c>
      <c r="AV312" s="1">
        <f>sales_data!N311</f>
        <v>114539.73</v>
      </c>
      <c r="AW312" s="1">
        <f>sales_data!P311</f>
        <v>32</v>
      </c>
      <c r="AX312" s="3">
        <f ca="1">IFERROR(INDEX(INDIRECT("day_wise_sales_data!$B$2:$BZ$599"),MATCH(resource!$CC312,day_wise_sales_data!$A$2:$A$500,0),MATCH(resource!AX$2,INDIRECT("day_wise_sales_data!$B$1:$BZ$1"),0)),0)</f>
        <v>0</v>
      </c>
      <c r="AY312" s="3">
        <f ca="1">IFERROR(INDEX(INDIRECT("day_wise_sales_data!$B$2:$BZ$599"),MATCH(resource!$CC312,day_wise_sales_data!$A$2:$A$500,0),MATCH(resource!AY$2,INDIRECT("day_wise_sales_data!$B$1:$BZ$1"),0)),0)</f>
        <v>0</v>
      </c>
      <c r="AZ312" s="3">
        <f ca="1">IFERROR(INDEX(INDIRECT("day_wise_sales_data!$B$2:$BZ$599"),MATCH(resource!$CC312,day_wise_sales_data!$A$2:$A$500,0),MATCH(resource!AZ$2,INDIRECT("day_wise_sales_data!$B$1:$BZ$1"),0)),0)</f>
        <v>0</v>
      </c>
      <c r="BA312" s="3">
        <f ca="1">IFERROR(INDEX(INDIRECT("day_wise_sales_data!$B$2:$BZ$599"),MATCH(resource!$CC312,day_wise_sales_data!$A$2:$A$500,0),MATCH(resource!BA$2,INDIRECT("day_wise_sales_data!$B$1:$BZ$1"),0)),0)</f>
        <v>0</v>
      </c>
      <c r="BB312" s="3">
        <f ca="1">IFERROR(INDEX(INDIRECT("day_wise_sales_data!$B$2:$BZ$599"),MATCH(resource!$CC312,day_wise_sales_data!$A$2:$A$500,0),MATCH(resource!BB$2,INDIRECT("day_wise_sales_data!$B$1:$BZ$1"),0)),0)</f>
        <v>0</v>
      </c>
      <c r="BC312" s="3">
        <f ca="1">IFERROR(INDEX(INDIRECT("day_wise_sales_data!$B$2:$BZ$599"),MATCH(resource!$CC312,day_wise_sales_data!$A$2:$A$500,0),MATCH(resource!BC$2,INDIRECT("day_wise_sales_data!$B$1:$BZ$1"),0)),0)</f>
        <v>0</v>
      </c>
      <c r="BD312" s="3">
        <f ca="1">IFERROR(INDEX(INDIRECT("day_wise_sales_data!$B$2:$BZ$599"),MATCH(resource!$CC312,day_wise_sales_data!$A$2:$A$500,0),MATCH(resource!BD$2,INDIRECT("day_wise_sales_data!$B$1:$BZ$1"),0)),0)</f>
        <v>5385.93</v>
      </c>
      <c r="BE312" s="3">
        <f ca="1">IFERROR(INDEX(INDIRECT("day_wise_sales_data!$B$2:$BZ$599"),MATCH(resource!$CC312,day_wise_sales_data!$A$2:$A$500,0),MATCH(resource!BE$2,INDIRECT("day_wise_sales_data!$B$1:$BZ$1"),0)),0)</f>
        <v>0</v>
      </c>
      <c r="BF312" s="3">
        <f ca="1">IFERROR(INDEX(INDIRECT("day_wise_sales_data!$B$2:$BZ$599"),MATCH(resource!$CC312,day_wise_sales_data!$A$2:$A$500,0),MATCH(resource!BF$2,INDIRECT("day_wise_sales_data!$B$1:$BZ$1"),0)),0)</f>
        <v>0</v>
      </c>
      <c r="BG312" s="3">
        <f ca="1">IFERROR(INDEX(INDIRECT("day_wise_sales_data!$B$2:$BZ$599"),MATCH(resource!$CC312,day_wise_sales_data!$A$2:$A$500,0),MATCH(resource!BG$2,INDIRECT("day_wise_sales_data!$B$1:$BZ$1"),0)),0)</f>
        <v>0</v>
      </c>
      <c r="BH312" s="3">
        <f ca="1">IFERROR(INDEX(INDIRECT("day_wise_sales_data!$B$2:$BZ$599"),MATCH(resource!$CC312,day_wise_sales_data!$A$2:$A$500,0),MATCH(resource!BH$2,INDIRECT("day_wise_sales_data!$B$1:$BZ$1"),0)),0)</f>
        <v>1320</v>
      </c>
      <c r="BI312" s="3">
        <f ca="1">IFERROR(INDEX(INDIRECT("day_wise_sales_data!$B$2:$BZ$599"),MATCH(resource!$CC312,day_wise_sales_data!$A$2:$A$500,0),MATCH(resource!BI$2,INDIRECT("day_wise_sales_data!$B$1:$BZ$1"),0)),0)</f>
        <v>0</v>
      </c>
      <c r="BJ312" s="3">
        <f ca="1">IFERROR(INDEX(INDIRECT("day_wise_sales_data!$B$2:$BZ$599"),MATCH(resource!$CC312,day_wise_sales_data!$A$2:$A$500,0),MATCH(resource!BJ$2,INDIRECT("day_wise_sales_data!$B$1:$BZ$1"),0)),0)</f>
        <v>264.81</v>
      </c>
      <c r="BK312" s="3">
        <f ca="1">IFERROR(INDEX(INDIRECT("day_wise_sales_data!$B$2:$BZ$599"),MATCH(resource!$CC312,day_wise_sales_data!$A$2:$A$500,0),MATCH(resource!BK$2,INDIRECT("day_wise_sales_data!$B$1:$BZ$1"),0)),0)</f>
        <v>6600</v>
      </c>
      <c r="BL312" s="3">
        <f ca="1">IFERROR(INDEX(INDIRECT("day_wise_sales_data!$B$2:$BZ$599"),MATCH(resource!$CC312,day_wise_sales_data!$A$2:$A$500,0),MATCH(resource!BL$2,INDIRECT("day_wise_sales_data!$B$1:$BZ$1"),0)),0)</f>
        <v>0</v>
      </c>
      <c r="BM312" s="3">
        <f ca="1">IFERROR(INDEX(INDIRECT("day_wise_sales_data!$B$2:$BZ$599"),MATCH(resource!$CC312,day_wise_sales_data!$A$2:$A$500,0),MATCH(resource!BM$2,INDIRECT("day_wise_sales_data!$B$1:$BZ$1"),0)),0)</f>
        <v>0</v>
      </c>
      <c r="BN312" s="3">
        <f ca="1">IFERROR(INDEX(INDIRECT("day_wise_sales_data!$B$2:$BZ$599"),MATCH(resource!$CC312,day_wise_sales_data!$A$2:$A$500,0),MATCH(resource!BN$2,INDIRECT("day_wise_sales_data!$B$1:$BZ$1"),0)),0)</f>
        <v>0</v>
      </c>
      <c r="BO312" s="3">
        <f ca="1">IFERROR(INDEX(INDIRECT("day_wise_sales_data!$B$2:$BZ$599"),MATCH(resource!$CC312,day_wise_sales_data!$A$2:$A$500,0),MATCH(resource!BO$2,INDIRECT("day_wise_sales_data!$B$1:$BZ$1"),0)),0)</f>
        <v>6177.73</v>
      </c>
      <c r="BP312" s="3">
        <f ca="1">IFERROR(INDEX(INDIRECT("day_wise_sales_data!$B$2:$BZ$599"),MATCH(resource!$CC312,day_wise_sales_data!$A$2:$A$500,0),MATCH(resource!BP$2,INDIRECT("day_wise_sales_data!$B$1:$BZ$1"),0)),0)</f>
        <v>2640</v>
      </c>
      <c r="BQ312" s="3">
        <f ca="1">IFERROR(INDEX(INDIRECT("day_wise_sales_data!$B$2:$BZ$599"),MATCH(resource!$CC312,day_wise_sales_data!$A$2:$A$500,0),MATCH(resource!BQ$2,INDIRECT("day_wise_sales_data!$B$1:$BZ$1"),0)),0)</f>
        <v>0</v>
      </c>
      <c r="BR312" s="3">
        <f ca="1">IFERROR(INDEX(INDIRECT("day_wise_sales_data!$B$2:$BZ$599"),MATCH(resource!$CC312,day_wise_sales_data!$A$2:$A$500,0),MATCH(resource!BR$2,INDIRECT("day_wise_sales_data!$B$1:$BZ$1"),0)),0)</f>
        <v>3960</v>
      </c>
      <c r="BS312" s="3">
        <f ca="1">IFERROR(INDEX(INDIRECT("day_wise_sales_data!$B$2:$BZ$599"),MATCH(resource!$CC312,day_wise_sales_data!$A$2:$A$500,0),MATCH(resource!BS$2,INDIRECT("day_wise_sales_data!$B$1:$BZ$1"),0)),0)</f>
        <v>0</v>
      </c>
      <c r="BT312" s="3">
        <f ca="1">IFERROR(INDEX(INDIRECT("day_wise_sales_data!$B$2:$BZ$599"),MATCH(resource!$CC312,day_wise_sales_data!$A$2:$A$500,0),MATCH(resource!BT$2,INDIRECT("day_wise_sales_data!$B$1:$BZ$1"),0)),0)</f>
        <v>19226.53</v>
      </c>
      <c r="BU312" s="3">
        <f ca="1">IFERROR(INDEX(INDIRECT("day_wise_sales_data!$B$2:$BZ$599"),MATCH(resource!$CC312,day_wise_sales_data!$A$2:$A$500,0),MATCH(resource!BU$2,INDIRECT("day_wise_sales_data!$B$1:$BZ$1"),0)),0)</f>
        <v>0</v>
      </c>
      <c r="BV312" s="3">
        <f ca="1">IFERROR(INDEX(INDIRECT("day_wise_sales_data!$B$2:$BZ$599"),MATCH(resource!$CC312,day_wise_sales_data!$A$2:$A$500,0),MATCH(resource!BV$2,INDIRECT("day_wise_sales_data!$B$1:$BZ$1"),0)),0)</f>
        <v>6421.48</v>
      </c>
      <c r="BW312" s="3">
        <f ca="1">IFERROR(INDEX(INDIRECT("day_wise_sales_data!$B$2:$BZ$599"),MATCH(resource!$CC312,day_wise_sales_data!$A$2:$A$500,0),MATCH(resource!BW$2,INDIRECT("day_wise_sales_data!$B$1:$BZ$1"),0)),0)</f>
        <v>0</v>
      </c>
      <c r="BX312" s="3">
        <f ca="1">IFERROR(INDEX(INDIRECT("day_wise_sales_data!$B$2:$BZ$599"),MATCH(resource!$CC312,day_wise_sales_data!$A$2:$A$500,0),MATCH(resource!BX$2,INDIRECT("day_wise_sales_data!$B$1:$BZ$1"),0)),0)</f>
        <v>0</v>
      </c>
      <c r="BY312" s="3">
        <f ca="1">IFERROR(INDEX(INDIRECT("day_wise_sales_data!$B$2:$BZ$599"),MATCH(resource!$CC312,day_wise_sales_data!$A$2:$A$500,0),MATCH(resource!BY$2,INDIRECT("day_wise_sales_data!$B$1:$BZ$1"),0)),0)</f>
        <v>205.02</v>
      </c>
      <c r="BZ312" s="3">
        <f ca="1">IFERROR(INDEX(INDIRECT("day_wise_sales_data!$B$2:$BZ$599"),MATCH(resource!$CC312,day_wise_sales_data!$A$2:$A$500,0),MATCH(resource!BZ$2,INDIRECT("day_wise_sales_data!$B$1:$BZ$1"),0)),0)</f>
        <v>58234.91</v>
      </c>
      <c r="CA312" s="3" t="str">
        <f ca="1">IFERROR(INDEX(INDIRECT("day_wise_sales_data!$B$2:$BZ$599"),MATCH(resource!$CC312,day_wise_sales_data!$A$2:$A$500,0),MATCH(resource!CA$2,INDIRECT("day_wise_sales_data!$B$1:$BZ$1"),0)),0)</f>
        <v>dd</v>
      </c>
      <c r="CC312" s="4" t="str">
        <f>sales_data!H311</f>
        <v>FAR03143</v>
      </c>
      <c r="CD312" s="1">
        <v>310</v>
      </c>
      <c r="CE312" s="1" t="str">
        <f>IF(AQ312=report!$AQ$3,resource!CD312,"")</f>
        <v/>
      </c>
      <c r="CF312" s="5" t="str">
        <f>IFERROR(SMALL($CE$3:$CE$1001,ROWS($CE$3:CE312)),"")</f>
        <v/>
      </c>
      <c r="CH312">
        <f>IFERROR(VLOOKUP($CC312,data_pull!$E$22:$G$700,2,0),0)</f>
        <v>114539.73</v>
      </c>
      <c r="CI312" s="1">
        <f t="shared" si="97"/>
        <v>84</v>
      </c>
      <c r="CJ312" s="1">
        <f t="shared" si="96"/>
        <v>0</v>
      </c>
      <c r="CK312" s="1" t="s">
        <v>1684</v>
      </c>
      <c r="CL312" s="1">
        <f t="shared" si="98"/>
        <v>111</v>
      </c>
      <c r="CM312" s="1" t="str">
        <f>IFERROR(VLOOKUP($CK312,stock_data!$B$3:$W$612,2,0),0)</f>
        <v>PROCIN TABLET-250mg</v>
      </c>
      <c r="CN312" s="1" t="str">
        <f>IFERROR(VLOOKUP($CK312,stock_data!$B$3:$W$612,4,0),0)</f>
        <v>3x10's</v>
      </c>
      <c r="CO312" s="1">
        <f>IFERROR(VLOOKUP($CK312,stock_data!$B$3:$W$612,5,0),0)</f>
        <v>224.9</v>
      </c>
      <c r="CP312" s="3">
        <f t="shared" si="99"/>
        <v>0</v>
      </c>
      <c r="CQ312" s="3">
        <f t="shared" si="100"/>
        <v>0</v>
      </c>
      <c r="CR312" s="1">
        <f>IFERROR(VLOOKUP($CK312,stock_data!$B$3:$W$612,6,0),0)</f>
        <v>2</v>
      </c>
      <c r="CS312" s="1">
        <f>IFERROR(VLOOKUP($CK312,stock_data!$B$3:$W$612,7,0),0)</f>
        <v>0</v>
      </c>
      <c r="CT312" s="1">
        <f>IFERROR(VLOOKUP($CK312,stock_data!$B$3:$W$612,8,0),0)</f>
        <v>0</v>
      </c>
      <c r="CU312" s="1">
        <f>IFERROR(VLOOKUP($CK312,stock_data!$B$3:$W$612,9,0),0)</f>
        <v>0</v>
      </c>
      <c r="CV312" s="1">
        <f>IFERROR(VLOOKUP($CK312,stock_data!$B$3:$W$612,10,0),0)</f>
        <v>0</v>
      </c>
      <c r="CW312" s="1">
        <f>IFERROR(VLOOKUP($CK312,stock_data!$B$3:$W$612,11,0),0)</f>
        <v>0</v>
      </c>
      <c r="CX312" s="1">
        <f>IFERROR(VLOOKUP($CK312,stock_data!$B$3:$W$612,12,0),0)</f>
        <v>15</v>
      </c>
      <c r="CY312" s="1">
        <f>IFERROR(VLOOKUP($CK312,stock_data!$B$3:$W$612,13,0),0)</f>
        <v>0</v>
      </c>
      <c r="CZ312" s="1">
        <f>IFERROR(VLOOKUP($CK312,stock_data!$B$3:$W$612,14,0),0)</f>
        <v>0</v>
      </c>
      <c r="DA312" s="1">
        <f>IFERROR(VLOOKUP($CK312,stock_data!$B$3:$W$612,15,0),0)</f>
        <v>0</v>
      </c>
      <c r="DB312" s="1">
        <f>IFERROR(VLOOKUP($CK312,stock_data!$B$3:$W$612,16,0),0)</f>
        <v>0</v>
      </c>
      <c r="DC312" s="1">
        <f>IFERROR(VLOOKUP($CK312,stock_data!$B$3:$W$612,17,0),0)</f>
        <v>0</v>
      </c>
      <c r="DD312" s="1">
        <f>IFERROR(VLOOKUP($CK312,stock_data!$B$3:$W$612,18,0),0)</f>
        <v>26</v>
      </c>
      <c r="DE312" s="1">
        <f>IFERROR(VLOOKUP($CK312,stock_data!$B$3:$W$612,19,0),0)</f>
        <v>0</v>
      </c>
      <c r="DF312" s="1">
        <f>IFERROR(VLOOKUP($CK312,stock_data!$B$3:$W$612,20,0),0)</f>
        <v>0</v>
      </c>
      <c r="DG312" s="1">
        <f>IFERROR(VLOOKUP($CK312,stock_data!$B$3:$W$612,21,0),0)</f>
        <v>1</v>
      </c>
      <c r="DH312" s="1">
        <f>IFERROR(VLOOKUP($CK312,stock_data!$B$3:$W$612,22,0),0)</f>
        <v>2</v>
      </c>
      <c r="DI312" s="1">
        <f t="shared" si="101"/>
        <v>46</v>
      </c>
      <c r="DJ312" s="1">
        <f t="shared" si="102"/>
        <v>10345.4</v>
      </c>
      <c r="DK312" s="3">
        <f>IFERROR(INDEX(COD_SALES!$B$5:$Z$500,MATCH(resource!$CC312,COD_SALES!$A$5:$A$500,0),MATCH(resource!DK$2,COD_SALES!$B$4:$Z$4,0)),"")</f>
        <v>0</v>
      </c>
      <c r="DL312" s="3">
        <f>IFERROR(INDEX(COD_SALES!$B$5:$Z$500,MATCH(resource!$CC312,COD_SALES!$A$5:$A$500,0),MATCH(resource!DL$2,COD_SALES!$B$4:$Z$4,0)),"")</f>
        <v>0</v>
      </c>
      <c r="DM312" s="3">
        <f>IFERROR(INDEX(COD_SALES!$B$5:$Z$500,MATCH(resource!$CC312,COD_SALES!$A$5:$A$500,0),MATCH(resource!DM$2,COD_SALES!$B$4:$Z$4,0)),"")</f>
        <v>0</v>
      </c>
      <c r="DN312" s="3" t="str">
        <f>IFERROR(INDEX(COD_SALES!$B$5:$Z$500,MATCH(resource!$CC312,COD_SALES!$A$5:$A$500,0),MATCH(resource!DN$2,COD_SALES!$B$4:$Z$4,0)),"")</f>
        <v/>
      </c>
      <c r="DO312" s="3">
        <f>IFERROR(INDEX(COD_SALES!$B$5:$Z$500,MATCH(resource!$CC312,COD_SALES!$A$5:$A$500,0),MATCH(resource!DO$2,COD_SALES!$B$4:$Z$4,0)),"")</f>
        <v>0</v>
      </c>
      <c r="DP312" s="3">
        <f>IFERROR(INDEX(COD_SALES!$B$5:$Z$500,MATCH(resource!$CC312,COD_SALES!$A$5:$A$500,0),MATCH(resource!DP$2,COD_SALES!$B$4:$Z$4,0)),"")</f>
        <v>0</v>
      </c>
      <c r="DQ312" s="3" t="str">
        <f>IFERROR(INDEX(COD_SALES!$B$5:$Z$500,MATCH(resource!$CC312,COD_SALES!$A$5:$A$500,0),MATCH(resource!DQ$2,COD_SALES!$B$4:$Z$4,0)),"")</f>
        <v/>
      </c>
      <c r="DR312" s="3">
        <f>IFERROR(INDEX(COD_SALES!$B$5:$Z$500,MATCH(resource!$CC312,COD_SALES!$A$5:$A$500,0),MATCH(resource!DR$2,COD_SALES!$B$4:$Z$4,0)),"")</f>
        <v>0</v>
      </c>
      <c r="DS312" s="3">
        <f>IFERROR(INDEX(COD_SALES!$B$5:$Z$500,MATCH(resource!$CC312,COD_SALES!$A$5:$A$500,0),MATCH(resource!DS$2,COD_SALES!$B$4:$Z$4,0)),"")</f>
        <v>8</v>
      </c>
      <c r="DT312" s="3">
        <f>IFERROR(INDEX(COD_SALES!$B$5:$Z$500,MATCH(resource!$CC312,COD_SALES!$A$5:$A$500,0),MATCH(resource!DT$2,COD_SALES!$B$4:$Z$4,0)),"")</f>
        <v>0</v>
      </c>
      <c r="DU312" s="3">
        <f>IFERROR(INDEX(COD_SALES!$B$5:$Z$500,MATCH(resource!$CC312,COD_SALES!$A$5:$A$500,0),MATCH(resource!DU$2,COD_SALES!$B$4:$Z$4,0)),"")</f>
        <v>0</v>
      </c>
      <c r="DV312" s="3">
        <f>IFERROR(INDEX(COD_SALES!$B$5:$Z$500,MATCH(resource!$CC312,COD_SALES!$A$5:$A$500,0),MATCH(resource!DV$2,COD_SALES!$B$4:$Z$4,0)),"")</f>
        <v>0</v>
      </c>
      <c r="DW312" s="3">
        <f>IFERROR(INDEX(COD_SALES!$B$5:$Z$500,MATCH(resource!$CC312,COD_SALES!$A$5:$A$500,0),MATCH(resource!DW$2,COD_SALES!$B$4:$Z$4,0)),"")</f>
        <v>11</v>
      </c>
      <c r="DX312" s="3">
        <f>IFERROR(INDEX(COD_SALES!$B$5:$Z$500,MATCH(resource!$CC312,COD_SALES!$A$5:$A$500,0),MATCH(resource!DX$2,COD_SALES!$B$4:$Z$4,0)),"")</f>
        <v>0</v>
      </c>
      <c r="DY312" s="3">
        <f>IFERROR(INDEX(COD_SALES!$B$5:$Z$500,MATCH(resource!$CC312,COD_SALES!$A$5:$A$500,0),MATCH(resource!DY$2,COD_SALES!$B$4:$Z$4,0)),"")</f>
        <v>0</v>
      </c>
      <c r="DZ312" s="3">
        <f>IFERROR(INDEX(COD_SALES!$B$5:$Z$500,MATCH(resource!$CC312,COD_SALES!$A$5:$A$500,0),MATCH(resource!DZ$2,COD_SALES!$B$4:$Z$4,0)),"")</f>
        <v>0</v>
      </c>
      <c r="EA312" s="3">
        <f>IFERROR(INDEX(COD_SALES!$B$5:$Z$500,MATCH(resource!$CC312,COD_SALES!$A$5:$A$500,0),MATCH(resource!EA$2,COD_SALES!$B$4:$Z$4,0)),"")</f>
        <v>0</v>
      </c>
      <c r="EB312" s="3">
        <f t="shared" si="103"/>
        <v>7521.22</v>
      </c>
      <c r="ED312" s="3">
        <f>IFERROR(VLOOKUP($CK312,depot_prod_sales!$B$5:$S$200,3,0),0)</f>
        <v>0</v>
      </c>
      <c r="EE312" s="3">
        <f>IFERROR(VLOOKUP($CK312,depot_prod_sales!$B$5:$S$200,4,0),0)</f>
        <v>0</v>
      </c>
      <c r="EF312" s="3">
        <f>IFERROR(VLOOKUP($CK312,depot_prod_sales!$B$5:$S$200,5,0),0)</f>
        <v>0</v>
      </c>
      <c r="EG312" s="3">
        <f>IFERROR(VLOOKUP($CK312,depot_prod_sales!$B$5:$S$200,6,0),0)</f>
        <v>0</v>
      </c>
      <c r="EH312" s="3">
        <f>IFERROR(VLOOKUP($CK312,depot_prod_sales!$B$5:$S$200,7,0),0)</f>
        <v>0</v>
      </c>
      <c r="EI312" s="3">
        <f>IFERROR(VLOOKUP($CK312,depot_prod_sales!$B$5:$S$200,8,0),0)</f>
        <v>5</v>
      </c>
      <c r="EJ312" s="3">
        <f>IFERROR(VLOOKUP($CK312,depot_prod_sales!$B$5:$S$200,9,0),0)</f>
        <v>0</v>
      </c>
      <c r="EK312" s="3">
        <f>IFERROR(VLOOKUP($CK312,depot_prod_sales!$B$5:$S$200,10,0),0)</f>
        <v>0</v>
      </c>
      <c r="EL312" s="3">
        <f>IFERROR(VLOOKUP($CK312,depot_prod_sales!$B$5:$S$200,11,0),0)</f>
        <v>0</v>
      </c>
      <c r="EM312" s="3">
        <f>IFERROR(VLOOKUP($CK312,depot_prod_sales!$B$5:$S$200,12,0),0)</f>
        <v>0</v>
      </c>
      <c r="EN312" s="3">
        <f>IFERROR(VLOOKUP($CK312,depot_prod_sales!$B$5:$S$200,13,0),0)</f>
        <v>0</v>
      </c>
      <c r="EO312" s="3">
        <f>IFERROR(VLOOKUP($CK312,depot_prod_sales!$B$5:$S$200,14,0),0)</f>
        <v>0</v>
      </c>
      <c r="EP312" s="3">
        <f>IFERROR(VLOOKUP($CK312,depot_prod_sales!$B$5:$S$200,15,0),0)</f>
        <v>0</v>
      </c>
      <c r="EQ312" s="3">
        <f>IFERROR(VLOOKUP($CK312,depot_prod_sales!$B$5:$S$200,16,0),0)</f>
        <v>0</v>
      </c>
      <c r="ER312" s="3">
        <f>IFERROR(VLOOKUP($CK312,depot_prod_sales!$B$5:$S$200,17,0),0)</f>
        <v>0</v>
      </c>
      <c r="ES312" s="3">
        <f>IFERROR(VLOOKUP($CK312,depot_prod_sales!$B$5:$S$200,18,0),0)</f>
        <v>0</v>
      </c>
      <c r="ET312" s="116">
        <f t="shared" si="104"/>
        <v>5</v>
      </c>
      <c r="EU312" s="116">
        <f t="shared" si="105"/>
        <v>1124.5</v>
      </c>
      <c r="EW312" s="3">
        <f>IFERROR(VLOOKUP(CC312,data_pull!$AO$25:$AR$546,2,0),0)</f>
        <v>7</v>
      </c>
      <c r="EX312" s="1">
        <f>IFERROR(VLOOKUP(CC312,data_pull!$AO$25:$AR$546,4,0),0)</f>
        <v>170000</v>
      </c>
    </row>
    <row r="313" spans="13:154" x14ac:dyDescent="0.25"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4" t="str">
        <f>sales_data!B312</f>
        <v>Blank (Faridpur Zone)</v>
      </c>
      <c r="AR313" s="4" t="str">
        <f>sales_data!C312</f>
        <v>Md.Bellal Hossain</v>
      </c>
      <c r="AS313" s="5" t="str">
        <f t="shared" si="95"/>
        <v/>
      </c>
      <c r="AT313" s="4" t="str">
        <f>sales_data!I312</f>
        <v>Waliar Rahman</v>
      </c>
      <c r="AU313" s="4" t="str">
        <f>sales_data!W312</f>
        <v>F.M.C.H (Cb)</v>
      </c>
      <c r="AV313" s="1">
        <f>sales_data!N312</f>
        <v>50747.95</v>
      </c>
      <c r="AW313" s="1">
        <f>sales_data!P312</f>
        <v>20</v>
      </c>
      <c r="AX313" s="3">
        <f ca="1">IFERROR(INDEX(INDIRECT("day_wise_sales_data!$B$2:$BZ$599"),MATCH(resource!$CC313,day_wise_sales_data!$A$2:$A$500,0),MATCH(resource!AX$2,INDIRECT("day_wise_sales_data!$B$1:$BZ$1"),0)),0)</f>
        <v>0</v>
      </c>
      <c r="AY313" s="3">
        <f ca="1">IFERROR(INDEX(INDIRECT("day_wise_sales_data!$B$2:$BZ$599"),MATCH(resource!$CC313,day_wise_sales_data!$A$2:$A$500,0),MATCH(resource!AY$2,INDIRECT("day_wise_sales_data!$B$1:$BZ$1"),0)),0)</f>
        <v>0</v>
      </c>
      <c r="AZ313" s="3">
        <f ca="1">IFERROR(INDEX(INDIRECT("day_wise_sales_data!$B$2:$BZ$599"),MATCH(resource!$CC313,day_wise_sales_data!$A$2:$A$500,0),MATCH(resource!AZ$2,INDIRECT("day_wise_sales_data!$B$1:$BZ$1"),0)),0)</f>
        <v>0</v>
      </c>
      <c r="BA313" s="3">
        <f ca="1">IFERROR(INDEX(INDIRECT("day_wise_sales_data!$B$2:$BZ$599"),MATCH(resource!$CC313,day_wise_sales_data!$A$2:$A$500,0),MATCH(resource!BA$2,INDIRECT("day_wise_sales_data!$B$1:$BZ$1"),0)),0)</f>
        <v>0</v>
      </c>
      <c r="BB313" s="3">
        <f ca="1">IFERROR(INDEX(INDIRECT("day_wise_sales_data!$B$2:$BZ$599"),MATCH(resource!$CC313,day_wise_sales_data!$A$2:$A$500,0),MATCH(resource!BB$2,INDIRECT("day_wise_sales_data!$B$1:$BZ$1"),0)),0)</f>
        <v>0</v>
      </c>
      <c r="BC313" s="3">
        <f ca="1">IFERROR(INDEX(INDIRECT("day_wise_sales_data!$B$2:$BZ$599"),MATCH(resource!$CC313,day_wise_sales_data!$A$2:$A$500,0),MATCH(resource!BC$2,INDIRECT("day_wise_sales_data!$B$1:$BZ$1"),0)),0)</f>
        <v>1839.89</v>
      </c>
      <c r="BD313" s="3">
        <f ca="1">IFERROR(INDEX(INDIRECT("day_wise_sales_data!$B$2:$BZ$599"),MATCH(resource!$CC313,day_wise_sales_data!$A$2:$A$500,0),MATCH(resource!BD$2,INDIRECT("day_wise_sales_data!$B$1:$BZ$1"),0)),0)</f>
        <v>633.58000000000004</v>
      </c>
      <c r="BE313" s="3">
        <f ca="1">IFERROR(INDEX(INDIRECT("day_wise_sales_data!$B$2:$BZ$599"),MATCH(resource!$CC313,day_wise_sales_data!$A$2:$A$500,0),MATCH(resource!BE$2,INDIRECT("day_wise_sales_data!$B$1:$BZ$1"),0)),0)</f>
        <v>24993.279999999999</v>
      </c>
      <c r="BF313" s="3">
        <f ca="1">IFERROR(INDEX(INDIRECT("day_wise_sales_data!$B$2:$BZ$599"),MATCH(resource!$CC313,day_wise_sales_data!$A$2:$A$500,0),MATCH(resource!BF$2,INDIRECT("day_wise_sales_data!$B$1:$BZ$1"),0)),0)</f>
        <v>0</v>
      </c>
      <c r="BG313" s="3">
        <f ca="1">IFERROR(INDEX(INDIRECT("day_wise_sales_data!$B$2:$BZ$599"),MATCH(resource!$CC313,day_wise_sales_data!$A$2:$A$500,0),MATCH(resource!BG$2,INDIRECT("day_wise_sales_data!$B$1:$BZ$1"),0)),0)</f>
        <v>0</v>
      </c>
      <c r="BH313" s="3">
        <f ca="1">IFERROR(INDEX(INDIRECT("day_wise_sales_data!$B$2:$BZ$599"),MATCH(resource!$CC313,day_wise_sales_data!$A$2:$A$500,0),MATCH(resource!BH$2,INDIRECT("day_wise_sales_data!$B$1:$BZ$1"),0)),0)</f>
        <v>1596.45</v>
      </c>
      <c r="BI313" s="3">
        <f ca="1">IFERROR(INDEX(INDIRECT("day_wise_sales_data!$B$2:$BZ$599"),MATCH(resource!$CC313,day_wise_sales_data!$A$2:$A$500,0),MATCH(resource!BI$2,INDIRECT("day_wise_sales_data!$B$1:$BZ$1"),0)),0)</f>
        <v>5261.43</v>
      </c>
      <c r="BJ313" s="3">
        <f ca="1">IFERROR(INDEX(INDIRECT("day_wise_sales_data!$B$2:$BZ$599"),MATCH(resource!$CC313,day_wise_sales_data!$A$2:$A$500,0),MATCH(resource!BJ$2,INDIRECT("day_wise_sales_data!$B$1:$BZ$1"),0)),0)</f>
        <v>0</v>
      </c>
      <c r="BK313" s="3">
        <f ca="1">IFERROR(INDEX(INDIRECT("day_wise_sales_data!$B$2:$BZ$599"),MATCH(resource!$CC313,day_wise_sales_data!$A$2:$A$500,0),MATCH(resource!BK$2,INDIRECT("day_wise_sales_data!$B$1:$BZ$1"),0)),0)</f>
        <v>0</v>
      </c>
      <c r="BL313" s="3">
        <f ca="1">IFERROR(INDEX(INDIRECT("day_wise_sales_data!$B$2:$BZ$599"),MATCH(resource!$CC313,day_wise_sales_data!$A$2:$A$500,0),MATCH(resource!BL$2,INDIRECT("day_wise_sales_data!$B$1:$BZ$1"),0)),0)</f>
        <v>0</v>
      </c>
      <c r="BM313" s="3">
        <f ca="1">IFERROR(INDEX(INDIRECT("day_wise_sales_data!$B$2:$BZ$599"),MATCH(resource!$CC313,day_wise_sales_data!$A$2:$A$500,0),MATCH(resource!BM$2,INDIRECT("day_wise_sales_data!$B$1:$BZ$1"),0)),0)</f>
        <v>2600.11</v>
      </c>
      <c r="BN313" s="3">
        <f ca="1">IFERROR(INDEX(INDIRECT("day_wise_sales_data!$B$2:$BZ$599"),MATCH(resource!$CC313,day_wise_sales_data!$A$2:$A$500,0),MATCH(resource!BN$2,INDIRECT("day_wise_sales_data!$B$1:$BZ$1"),0)),0)</f>
        <v>529.79999999999995</v>
      </c>
      <c r="BO313" s="3">
        <f ca="1">IFERROR(INDEX(INDIRECT("day_wise_sales_data!$B$2:$BZ$599"),MATCH(resource!$CC313,day_wise_sales_data!$A$2:$A$500,0),MATCH(resource!BO$2,INDIRECT("day_wise_sales_data!$B$1:$BZ$1"),0)),0)</f>
        <v>0</v>
      </c>
      <c r="BP313" s="3">
        <f ca="1">IFERROR(INDEX(INDIRECT("day_wise_sales_data!$B$2:$BZ$599"),MATCH(resource!$CC313,day_wise_sales_data!$A$2:$A$500,0),MATCH(resource!BP$2,INDIRECT("day_wise_sales_data!$B$1:$BZ$1"),0)),0)</f>
        <v>3999.95</v>
      </c>
      <c r="BQ313" s="3">
        <f ca="1">IFERROR(INDEX(INDIRECT("day_wise_sales_data!$B$2:$BZ$599"),MATCH(resource!$CC313,day_wise_sales_data!$A$2:$A$500,0),MATCH(resource!BQ$2,INDIRECT("day_wise_sales_data!$B$1:$BZ$1"),0)),0)</f>
        <v>0</v>
      </c>
      <c r="BR313" s="3">
        <f ca="1">IFERROR(INDEX(INDIRECT("day_wise_sales_data!$B$2:$BZ$599"),MATCH(resource!$CC313,day_wise_sales_data!$A$2:$A$500,0),MATCH(resource!BR$2,INDIRECT("day_wise_sales_data!$B$1:$BZ$1"),0)),0)</f>
        <v>6044.93</v>
      </c>
      <c r="BS313" s="3">
        <f ca="1">IFERROR(INDEX(INDIRECT("day_wise_sales_data!$B$2:$BZ$599"),MATCH(resource!$CC313,day_wise_sales_data!$A$2:$A$500,0),MATCH(resource!BS$2,INDIRECT("day_wise_sales_data!$B$1:$BZ$1"),0)),0)</f>
        <v>0</v>
      </c>
      <c r="BT313" s="3">
        <f ca="1">IFERROR(INDEX(INDIRECT("day_wise_sales_data!$B$2:$BZ$599"),MATCH(resource!$CC313,day_wise_sales_data!$A$2:$A$500,0),MATCH(resource!BT$2,INDIRECT("day_wise_sales_data!$B$1:$BZ$1"),0)),0)</f>
        <v>0</v>
      </c>
      <c r="BU313" s="3">
        <f ca="1">IFERROR(INDEX(INDIRECT("day_wise_sales_data!$B$2:$BZ$599"),MATCH(resource!$CC313,day_wise_sales_data!$A$2:$A$500,0),MATCH(resource!BU$2,INDIRECT("day_wise_sales_data!$B$1:$BZ$1"),0)),0)</f>
        <v>0</v>
      </c>
      <c r="BV313" s="3">
        <f ca="1">IFERROR(INDEX(INDIRECT("day_wise_sales_data!$B$2:$BZ$599"),MATCH(resource!$CC313,day_wise_sales_data!$A$2:$A$500,0),MATCH(resource!BV$2,INDIRECT("day_wise_sales_data!$B$1:$BZ$1"),0)),0)</f>
        <v>0</v>
      </c>
      <c r="BW313" s="3">
        <f ca="1">IFERROR(INDEX(INDIRECT("day_wise_sales_data!$B$2:$BZ$599"),MATCH(resource!$CC313,day_wise_sales_data!$A$2:$A$500,0),MATCH(resource!BW$2,INDIRECT("day_wise_sales_data!$B$1:$BZ$1"),0)),0)</f>
        <v>0</v>
      </c>
      <c r="BX313" s="3">
        <f ca="1">IFERROR(INDEX(INDIRECT("day_wise_sales_data!$B$2:$BZ$599"),MATCH(resource!$CC313,day_wise_sales_data!$A$2:$A$500,0),MATCH(resource!BX$2,INDIRECT("day_wise_sales_data!$B$1:$BZ$1"),0)),0)</f>
        <v>0</v>
      </c>
      <c r="BY313" s="3">
        <f ca="1">IFERROR(INDEX(INDIRECT("day_wise_sales_data!$B$2:$BZ$599"),MATCH(resource!$CC313,day_wise_sales_data!$A$2:$A$500,0),MATCH(resource!BY$2,INDIRECT("day_wise_sales_data!$B$1:$BZ$1"),0)),0)</f>
        <v>0</v>
      </c>
      <c r="BZ313" s="3">
        <f ca="1">IFERROR(INDEX(INDIRECT("day_wise_sales_data!$B$2:$BZ$599"),MATCH(resource!$CC313,day_wise_sales_data!$A$2:$A$500,0),MATCH(resource!BZ$2,INDIRECT("day_wise_sales_data!$B$1:$BZ$1"),0)),0)</f>
        <v>0</v>
      </c>
      <c r="CA313" s="3" t="str">
        <f ca="1">IFERROR(INDEX(INDIRECT("day_wise_sales_data!$B$2:$BZ$599"),MATCH(resource!$CC313,day_wise_sales_data!$A$2:$A$500,0),MATCH(resource!CA$2,INDIRECT("day_wise_sales_data!$B$1:$BZ$1"),0)),0)</f>
        <v>dd</v>
      </c>
      <c r="CC313" s="4" t="str">
        <f>sales_data!H312</f>
        <v>FAR02211</v>
      </c>
      <c r="CD313" s="1">
        <v>311</v>
      </c>
      <c r="CE313" s="1" t="str">
        <f>IF(AQ313=report!$AQ$3,resource!CD313,"")</f>
        <v/>
      </c>
      <c r="CF313" s="5" t="str">
        <f>IFERROR(SMALL($CE$3:$CE$1001,ROWS($CE$3:CE313)),"")</f>
        <v/>
      </c>
      <c r="CH313">
        <f>IFERROR(VLOOKUP($CC313,data_pull!$E$22:$G$700,2,0),0)</f>
        <v>50747.95</v>
      </c>
      <c r="CI313" s="1">
        <f t="shared" si="97"/>
        <v>154</v>
      </c>
      <c r="CJ313" s="1">
        <f t="shared" si="96"/>
        <v>5</v>
      </c>
      <c r="CK313" s="1" t="s">
        <v>1686</v>
      </c>
      <c r="CL313" s="1">
        <f t="shared" si="98"/>
        <v>72</v>
      </c>
      <c r="CM313" s="1" t="str">
        <f>IFERROR(VLOOKUP($CK313,stock_data!$B$3:$W$612,2,0),0)</f>
        <v>PROCIN TABLET-500 mg</v>
      </c>
      <c r="CN313" s="1" t="str">
        <f>IFERROR(VLOOKUP($CK313,stock_data!$B$3:$W$612,4,0),0)</f>
        <v>1x10's</v>
      </c>
      <c r="CO313" s="1">
        <f>IFERROR(VLOOKUP($CK313,stock_data!$B$3:$W$612,5,0),0)</f>
        <v>118</v>
      </c>
      <c r="CP313" s="3">
        <f t="shared" si="99"/>
        <v>5</v>
      </c>
      <c r="CQ313" s="3">
        <f t="shared" si="100"/>
        <v>590</v>
      </c>
      <c r="CR313" s="1">
        <f>IFERROR(VLOOKUP($CK313,stock_data!$B$3:$W$612,6,0),0)</f>
        <v>0</v>
      </c>
      <c r="CS313" s="1">
        <f>IFERROR(VLOOKUP($CK313,stock_data!$B$3:$W$612,7,0),0)</f>
        <v>0</v>
      </c>
      <c r="CT313" s="1">
        <f>IFERROR(VLOOKUP($CK313,stock_data!$B$3:$W$612,8,0),0)</f>
        <v>0</v>
      </c>
      <c r="CU313" s="1">
        <f>IFERROR(VLOOKUP($CK313,stock_data!$B$3:$W$612,9,0),0)</f>
        <v>0</v>
      </c>
      <c r="CV313" s="1">
        <f>IFERROR(VLOOKUP($CK313,stock_data!$B$3:$W$612,10,0),0)</f>
        <v>0</v>
      </c>
      <c r="CW313" s="1">
        <f>IFERROR(VLOOKUP($CK313,stock_data!$B$3:$W$612,11,0),0)</f>
        <v>0</v>
      </c>
      <c r="CX313" s="1">
        <f>IFERROR(VLOOKUP($CK313,stock_data!$B$3:$W$612,12,0),0)</f>
        <v>0</v>
      </c>
      <c r="CY313" s="1">
        <f>IFERROR(VLOOKUP($CK313,stock_data!$B$3:$W$612,13,0),0)</f>
        <v>0</v>
      </c>
      <c r="CZ313" s="1">
        <f>IFERROR(VLOOKUP($CK313,stock_data!$B$3:$W$612,14,0),0)</f>
        <v>0</v>
      </c>
      <c r="DA313" s="1">
        <f>IFERROR(VLOOKUP($CK313,stock_data!$B$3:$W$612,15,0),0)</f>
        <v>0</v>
      </c>
      <c r="DB313" s="1">
        <f>IFERROR(VLOOKUP($CK313,stock_data!$B$3:$W$612,16,0),0)</f>
        <v>0</v>
      </c>
      <c r="DC313" s="1">
        <f>IFERROR(VLOOKUP($CK313,stock_data!$B$3:$W$612,17,0),0)</f>
        <v>0</v>
      </c>
      <c r="DD313" s="1">
        <f>IFERROR(VLOOKUP($CK313,stock_data!$B$3:$W$612,18,0),0)</f>
        <v>0</v>
      </c>
      <c r="DE313" s="1">
        <f>IFERROR(VLOOKUP($CK313,stock_data!$B$3:$W$612,19,0),0)</f>
        <v>0</v>
      </c>
      <c r="DF313" s="1">
        <f>IFERROR(VLOOKUP($CK313,stock_data!$B$3:$W$612,20,0),0)</f>
        <v>0</v>
      </c>
      <c r="DG313" s="1">
        <f>IFERROR(VLOOKUP($CK313,stock_data!$B$3:$W$612,21,0),0)</f>
        <v>0</v>
      </c>
      <c r="DH313" s="1">
        <f>IFERROR(VLOOKUP($CK313,stock_data!$B$3:$W$612,22,0),0)</f>
        <v>0</v>
      </c>
      <c r="DI313" s="1">
        <f t="shared" si="101"/>
        <v>0</v>
      </c>
      <c r="DJ313" s="1">
        <f t="shared" si="102"/>
        <v>0</v>
      </c>
      <c r="DK313" s="3">
        <f>IFERROR(INDEX(COD_SALES!$B$5:$Z$500,MATCH(resource!$CC313,COD_SALES!$A$5:$A$500,0),MATCH(resource!DK$2,COD_SALES!$B$4:$Z$4,0)),"")</f>
        <v>3</v>
      </c>
      <c r="DL313" s="3">
        <f>IFERROR(INDEX(COD_SALES!$B$5:$Z$500,MATCH(resource!$CC313,COD_SALES!$A$5:$A$500,0),MATCH(resource!DL$2,COD_SALES!$B$4:$Z$4,0)),"")</f>
        <v>0</v>
      </c>
      <c r="DM313" s="3">
        <f>IFERROR(INDEX(COD_SALES!$B$5:$Z$500,MATCH(resource!$CC313,COD_SALES!$A$5:$A$500,0),MATCH(resource!DM$2,COD_SALES!$B$4:$Z$4,0)),"")</f>
        <v>1</v>
      </c>
      <c r="DN313" s="3" t="str">
        <f>IFERROR(INDEX(COD_SALES!$B$5:$Z$500,MATCH(resource!$CC313,COD_SALES!$A$5:$A$500,0),MATCH(resource!DN$2,COD_SALES!$B$4:$Z$4,0)),"")</f>
        <v/>
      </c>
      <c r="DO313" s="3">
        <f>IFERROR(INDEX(COD_SALES!$B$5:$Z$500,MATCH(resource!$CC313,COD_SALES!$A$5:$A$500,0),MATCH(resource!DO$2,COD_SALES!$B$4:$Z$4,0)),"")</f>
        <v>0</v>
      </c>
      <c r="DP313" s="3">
        <f>IFERROR(INDEX(COD_SALES!$B$5:$Z$500,MATCH(resource!$CC313,COD_SALES!$A$5:$A$500,0),MATCH(resource!DP$2,COD_SALES!$B$4:$Z$4,0)),"")</f>
        <v>1</v>
      </c>
      <c r="DQ313" s="3" t="str">
        <f>IFERROR(INDEX(COD_SALES!$B$5:$Z$500,MATCH(resource!$CC313,COD_SALES!$A$5:$A$500,0),MATCH(resource!DQ$2,COD_SALES!$B$4:$Z$4,0)),"")</f>
        <v/>
      </c>
      <c r="DR313" s="3">
        <f>IFERROR(INDEX(COD_SALES!$B$5:$Z$500,MATCH(resource!$CC313,COD_SALES!$A$5:$A$500,0),MATCH(resource!DR$2,COD_SALES!$B$4:$Z$4,0)),"")</f>
        <v>0</v>
      </c>
      <c r="DS313" s="3">
        <f>IFERROR(INDEX(COD_SALES!$B$5:$Z$500,MATCH(resource!$CC313,COD_SALES!$A$5:$A$500,0),MATCH(resource!DS$2,COD_SALES!$B$4:$Z$4,0)),"")</f>
        <v>8</v>
      </c>
      <c r="DT313" s="3">
        <f>IFERROR(INDEX(COD_SALES!$B$5:$Z$500,MATCH(resource!$CC313,COD_SALES!$A$5:$A$500,0),MATCH(resource!DT$2,COD_SALES!$B$4:$Z$4,0)),"")</f>
        <v>2</v>
      </c>
      <c r="DU313" s="3">
        <f>IFERROR(INDEX(COD_SALES!$B$5:$Z$500,MATCH(resource!$CC313,COD_SALES!$A$5:$A$500,0),MATCH(resource!DU$2,COD_SALES!$B$4:$Z$4,0)),"")</f>
        <v>0</v>
      </c>
      <c r="DV313" s="3">
        <f>IFERROR(INDEX(COD_SALES!$B$5:$Z$500,MATCH(resource!$CC313,COD_SALES!$A$5:$A$500,0),MATCH(resource!DV$2,COD_SALES!$B$4:$Z$4,0)),"")</f>
        <v>0</v>
      </c>
      <c r="DW313" s="3">
        <f>IFERROR(INDEX(COD_SALES!$B$5:$Z$500,MATCH(resource!$CC313,COD_SALES!$A$5:$A$500,0),MATCH(resource!DW$2,COD_SALES!$B$4:$Z$4,0)),"")</f>
        <v>2</v>
      </c>
      <c r="DX313" s="3">
        <f>IFERROR(INDEX(COD_SALES!$B$5:$Z$500,MATCH(resource!$CC313,COD_SALES!$A$5:$A$500,0),MATCH(resource!DX$2,COD_SALES!$B$4:$Z$4,0)),"")</f>
        <v>0</v>
      </c>
      <c r="DY313" s="3">
        <f>IFERROR(INDEX(COD_SALES!$B$5:$Z$500,MATCH(resource!$CC313,COD_SALES!$A$5:$A$500,0),MATCH(resource!DY$2,COD_SALES!$B$4:$Z$4,0)),"")</f>
        <v>2</v>
      </c>
      <c r="DZ313" s="3">
        <f>IFERROR(INDEX(COD_SALES!$B$5:$Z$500,MATCH(resource!$CC313,COD_SALES!$A$5:$A$500,0),MATCH(resource!DZ$2,COD_SALES!$B$4:$Z$4,0)),"")</f>
        <v>2</v>
      </c>
      <c r="EA313" s="3">
        <f>IFERROR(INDEX(COD_SALES!$B$5:$Z$500,MATCH(resource!$CC313,COD_SALES!$A$5:$A$500,0),MATCH(resource!EA$2,COD_SALES!$B$4:$Z$4,0)),"")</f>
        <v>6</v>
      </c>
      <c r="EB313" s="3">
        <f t="shared" si="103"/>
        <v>6683.0499999999993</v>
      </c>
      <c r="ED313" s="3">
        <f>IFERROR(VLOOKUP($CK313,depot_prod_sales!$B$5:$S$200,3,0),0)</f>
        <v>0</v>
      </c>
      <c r="EE313" s="3">
        <f>IFERROR(VLOOKUP($CK313,depot_prod_sales!$B$5:$S$200,4,0),0)</f>
        <v>0</v>
      </c>
      <c r="EF313" s="3">
        <f>IFERROR(VLOOKUP($CK313,depot_prod_sales!$B$5:$S$200,5,0),0)</f>
        <v>0</v>
      </c>
      <c r="EG313" s="3">
        <f>IFERROR(VLOOKUP($CK313,depot_prod_sales!$B$5:$S$200,6,0),0)</f>
        <v>0</v>
      </c>
      <c r="EH313" s="3">
        <f>IFERROR(VLOOKUP($CK313,depot_prod_sales!$B$5:$S$200,7,0),0)</f>
        <v>0</v>
      </c>
      <c r="EI313" s="3">
        <f>IFERROR(VLOOKUP($CK313,depot_prod_sales!$B$5:$S$200,8,0),0)</f>
        <v>0</v>
      </c>
      <c r="EJ313" s="3">
        <f>IFERROR(VLOOKUP($CK313,depot_prod_sales!$B$5:$S$200,9,0),0)</f>
        <v>0</v>
      </c>
      <c r="EK313" s="3">
        <f>IFERROR(VLOOKUP($CK313,depot_prod_sales!$B$5:$S$200,10,0),0)</f>
        <v>0</v>
      </c>
      <c r="EL313" s="3">
        <f>IFERROR(VLOOKUP($CK313,depot_prod_sales!$B$5:$S$200,11,0),0)</f>
        <v>0</v>
      </c>
      <c r="EM313" s="3">
        <f>IFERROR(VLOOKUP($CK313,depot_prod_sales!$B$5:$S$200,12,0),0)</f>
        <v>0</v>
      </c>
      <c r="EN313" s="3">
        <f>IFERROR(VLOOKUP($CK313,depot_prod_sales!$B$5:$S$200,13,0),0)</f>
        <v>0</v>
      </c>
      <c r="EO313" s="3">
        <f>IFERROR(VLOOKUP($CK313,depot_prod_sales!$B$5:$S$200,14,0),0)</f>
        <v>0</v>
      </c>
      <c r="EP313" s="3">
        <f>IFERROR(VLOOKUP($CK313,depot_prod_sales!$B$5:$S$200,15,0),0)</f>
        <v>0</v>
      </c>
      <c r="EQ313" s="3">
        <f>IFERROR(VLOOKUP($CK313,depot_prod_sales!$B$5:$S$200,16,0),0)</f>
        <v>0</v>
      </c>
      <c r="ER313" s="3">
        <f>IFERROR(VLOOKUP($CK313,depot_prod_sales!$B$5:$S$200,17,0),0)</f>
        <v>0</v>
      </c>
      <c r="ES313" s="3">
        <f>IFERROR(VLOOKUP($CK313,depot_prod_sales!$B$5:$S$200,18,0),0)</f>
        <v>0</v>
      </c>
      <c r="ET313" s="116">
        <f t="shared" si="104"/>
        <v>0</v>
      </c>
      <c r="EU313" s="116">
        <f t="shared" si="105"/>
        <v>0</v>
      </c>
      <c r="EW313" s="3">
        <f>IFERROR(VLOOKUP(CC313,data_pull!$AO$25:$AR$546,2,0),0)</f>
        <v>16</v>
      </c>
      <c r="EX313" s="1">
        <f>IFERROR(VLOOKUP(CC313,data_pull!$AO$25:$AR$546,4,0),0)</f>
        <v>190000</v>
      </c>
    </row>
    <row r="314" spans="13:154" x14ac:dyDescent="0.25"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4" t="str">
        <f>sales_data!B313</f>
        <v>Blank (Faridpur Zone)</v>
      </c>
      <c r="AR314" s="4" t="str">
        <f>sales_data!C313</f>
        <v>S.M Mosiour Rahman</v>
      </c>
      <c r="AS314" s="5" t="str">
        <f t="shared" si="95"/>
        <v>S.M Mosiour Rahman</v>
      </c>
      <c r="AT314" s="4" t="str">
        <f>sales_data!I313</f>
        <v>Billal Hossian-2</v>
      </c>
      <c r="AU314" s="4" t="str">
        <f>sales_data!W313</f>
        <v>Tungipara (Tb)</v>
      </c>
      <c r="AV314" s="1">
        <f>sales_data!N313</f>
        <v>87213.5</v>
      </c>
      <c r="AW314" s="1">
        <f>sales_data!P313</f>
        <v>31</v>
      </c>
      <c r="AX314" s="3">
        <f ca="1">IFERROR(INDEX(INDIRECT("day_wise_sales_data!$B$2:$BZ$599"),MATCH(resource!$CC314,day_wise_sales_data!$A$2:$A$500,0),MATCH(resource!AX$2,INDIRECT("day_wise_sales_data!$B$1:$BZ$1"),0)),0)</f>
        <v>0</v>
      </c>
      <c r="AY314" s="3">
        <f ca="1">IFERROR(INDEX(INDIRECT("day_wise_sales_data!$B$2:$BZ$599"),MATCH(resource!$CC314,day_wise_sales_data!$A$2:$A$500,0),MATCH(resource!AY$2,INDIRECT("day_wise_sales_data!$B$1:$BZ$1"),0)),0)</f>
        <v>0</v>
      </c>
      <c r="AZ314" s="3">
        <f ca="1">IFERROR(INDEX(INDIRECT("day_wise_sales_data!$B$2:$BZ$599"),MATCH(resource!$CC314,day_wise_sales_data!$A$2:$A$500,0),MATCH(resource!AZ$2,INDIRECT("day_wise_sales_data!$B$1:$BZ$1"),0)),0)</f>
        <v>0</v>
      </c>
      <c r="BA314" s="3">
        <f ca="1">IFERROR(INDEX(INDIRECT("day_wise_sales_data!$B$2:$BZ$599"),MATCH(resource!$CC314,day_wise_sales_data!$A$2:$A$500,0),MATCH(resource!BA$2,INDIRECT("day_wise_sales_data!$B$1:$BZ$1"),0)),0)</f>
        <v>0</v>
      </c>
      <c r="BB314" s="3">
        <f ca="1">IFERROR(INDEX(INDIRECT("day_wise_sales_data!$B$2:$BZ$599"),MATCH(resource!$CC314,day_wise_sales_data!$A$2:$A$500,0),MATCH(resource!BB$2,INDIRECT("day_wise_sales_data!$B$1:$BZ$1"),0)),0)</f>
        <v>0</v>
      </c>
      <c r="BC314" s="3">
        <f ca="1">IFERROR(INDEX(INDIRECT("day_wise_sales_data!$B$2:$BZ$599"),MATCH(resource!$CC314,day_wise_sales_data!$A$2:$A$500,0),MATCH(resource!BC$2,INDIRECT("day_wise_sales_data!$B$1:$BZ$1"),0)),0)</f>
        <v>1320.05</v>
      </c>
      <c r="BD314" s="3">
        <f ca="1">IFERROR(INDEX(INDIRECT("day_wise_sales_data!$B$2:$BZ$599"),MATCH(resource!$CC314,day_wise_sales_data!$A$2:$A$500,0),MATCH(resource!BD$2,INDIRECT("day_wise_sales_data!$B$1:$BZ$1"),0)),0)</f>
        <v>0</v>
      </c>
      <c r="BE314" s="3">
        <f ca="1">IFERROR(INDEX(INDIRECT("day_wise_sales_data!$B$2:$BZ$599"),MATCH(resource!$CC314,day_wise_sales_data!$A$2:$A$500,0),MATCH(resource!BE$2,INDIRECT("day_wise_sales_data!$B$1:$BZ$1"),0)),0)</f>
        <v>0</v>
      </c>
      <c r="BF314" s="3">
        <f ca="1">IFERROR(INDEX(INDIRECT("day_wise_sales_data!$B$2:$BZ$599"),MATCH(resource!$CC314,day_wise_sales_data!$A$2:$A$500,0),MATCH(resource!BF$2,INDIRECT("day_wise_sales_data!$B$1:$BZ$1"),0)),0)</f>
        <v>0</v>
      </c>
      <c r="BG314" s="3">
        <f ca="1">IFERROR(INDEX(INDIRECT("day_wise_sales_data!$B$2:$BZ$599"),MATCH(resource!$CC314,day_wise_sales_data!$A$2:$A$500,0),MATCH(resource!BG$2,INDIRECT("day_wise_sales_data!$B$1:$BZ$1"),0)),0)</f>
        <v>0</v>
      </c>
      <c r="BH314" s="3">
        <f ca="1">IFERROR(INDEX(INDIRECT("day_wise_sales_data!$B$2:$BZ$599"),MATCH(resource!$CC314,day_wise_sales_data!$A$2:$A$500,0),MATCH(resource!BH$2,INDIRECT("day_wise_sales_data!$B$1:$BZ$1"),0)),0)</f>
        <v>4279.79</v>
      </c>
      <c r="BI314" s="3">
        <f ca="1">IFERROR(INDEX(INDIRECT("day_wise_sales_data!$B$2:$BZ$599"),MATCH(resource!$CC314,day_wise_sales_data!$A$2:$A$500,0),MATCH(resource!BI$2,INDIRECT("day_wise_sales_data!$B$1:$BZ$1"),0)),0)</f>
        <v>2515.0500000000002</v>
      </c>
      <c r="BJ314" s="3">
        <f ca="1">IFERROR(INDEX(INDIRECT("day_wise_sales_data!$B$2:$BZ$599"),MATCH(resource!$CC314,day_wise_sales_data!$A$2:$A$500,0),MATCH(resource!BJ$2,INDIRECT("day_wise_sales_data!$B$1:$BZ$1"),0)),0)</f>
        <v>0</v>
      </c>
      <c r="BK314" s="3">
        <f ca="1">IFERROR(INDEX(INDIRECT("day_wise_sales_data!$B$2:$BZ$599"),MATCH(resource!$CC314,day_wise_sales_data!$A$2:$A$500,0),MATCH(resource!BK$2,INDIRECT("day_wise_sales_data!$B$1:$BZ$1"),0)),0)</f>
        <v>27431.91</v>
      </c>
      <c r="BL314" s="3">
        <f ca="1">IFERROR(INDEX(INDIRECT("day_wise_sales_data!$B$2:$BZ$599"),MATCH(resource!$CC314,day_wise_sales_data!$A$2:$A$500,0),MATCH(resource!BL$2,INDIRECT("day_wise_sales_data!$B$1:$BZ$1"),0)),0)</f>
        <v>0</v>
      </c>
      <c r="BM314" s="3">
        <f ca="1">IFERROR(INDEX(INDIRECT("day_wise_sales_data!$B$2:$BZ$599"),MATCH(resource!$CC314,day_wise_sales_data!$A$2:$A$500,0),MATCH(resource!BM$2,INDIRECT("day_wise_sales_data!$B$1:$BZ$1"),0)),0)</f>
        <v>0</v>
      </c>
      <c r="BN314" s="3">
        <f ca="1">IFERROR(INDEX(INDIRECT("day_wise_sales_data!$B$2:$BZ$599"),MATCH(resource!$CC314,day_wise_sales_data!$A$2:$A$500,0),MATCH(resource!BN$2,INDIRECT("day_wise_sales_data!$B$1:$BZ$1"),0)),0)</f>
        <v>0</v>
      </c>
      <c r="BO314" s="3">
        <f ca="1">IFERROR(INDEX(INDIRECT("day_wise_sales_data!$B$2:$BZ$599"),MATCH(resource!$CC314,day_wise_sales_data!$A$2:$A$500,0),MATCH(resource!BO$2,INDIRECT("day_wise_sales_data!$B$1:$BZ$1"),0)),0)</f>
        <v>0</v>
      </c>
      <c r="BP314" s="3">
        <f ca="1">IFERROR(INDEX(INDIRECT("day_wise_sales_data!$B$2:$BZ$599"),MATCH(resource!$CC314,day_wise_sales_data!$A$2:$A$500,0),MATCH(resource!BP$2,INDIRECT("day_wise_sales_data!$B$1:$BZ$1"),0)),0)</f>
        <v>9522.16</v>
      </c>
      <c r="BQ314" s="3">
        <f ca="1">IFERROR(INDEX(INDIRECT("day_wise_sales_data!$B$2:$BZ$599"),MATCH(resource!$CC314,day_wise_sales_data!$A$2:$A$500,0),MATCH(resource!BQ$2,INDIRECT("day_wise_sales_data!$B$1:$BZ$1"),0)),0)</f>
        <v>0</v>
      </c>
      <c r="BR314" s="3">
        <f ca="1">IFERROR(INDEX(INDIRECT("day_wise_sales_data!$B$2:$BZ$599"),MATCH(resource!$CC314,day_wise_sales_data!$A$2:$A$500,0),MATCH(resource!BR$2,INDIRECT("day_wise_sales_data!$B$1:$BZ$1"),0)),0)</f>
        <v>0</v>
      </c>
      <c r="BS314" s="3">
        <f ca="1">IFERROR(INDEX(INDIRECT("day_wise_sales_data!$B$2:$BZ$599"),MATCH(resource!$CC314,day_wise_sales_data!$A$2:$A$500,0),MATCH(resource!BS$2,INDIRECT("day_wise_sales_data!$B$1:$BZ$1"),0)),0)</f>
        <v>0</v>
      </c>
      <c r="BT314" s="3">
        <f ca="1">IFERROR(INDEX(INDIRECT("day_wise_sales_data!$B$2:$BZ$599"),MATCH(resource!$CC314,day_wise_sales_data!$A$2:$A$500,0),MATCH(resource!BT$2,INDIRECT("day_wise_sales_data!$B$1:$BZ$1"),0)),0)</f>
        <v>0</v>
      </c>
      <c r="BU314" s="3">
        <f ca="1">IFERROR(INDEX(INDIRECT("day_wise_sales_data!$B$2:$BZ$599"),MATCH(resource!$CC314,day_wise_sales_data!$A$2:$A$500,0),MATCH(resource!BU$2,INDIRECT("day_wise_sales_data!$B$1:$BZ$1"),0)),0)</f>
        <v>0</v>
      </c>
      <c r="BV314" s="3">
        <f ca="1">IFERROR(INDEX(INDIRECT("day_wise_sales_data!$B$2:$BZ$599"),MATCH(resource!$CC314,day_wise_sales_data!$A$2:$A$500,0),MATCH(resource!BV$2,INDIRECT("day_wise_sales_data!$B$1:$BZ$1"),0)),0)</f>
        <v>0</v>
      </c>
      <c r="BW314" s="3">
        <f ca="1">IFERROR(INDEX(INDIRECT("day_wise_sales_data!$B$2:$BZ$599"),MATCH(resource!$CC314,day_wise_sales_data!$A$2:$A$500,0),MATCH(resource!BW$2,INDIRECT("day_wise_sales_data!$B$1:$BZ$1"),0)),0)</f>
        <v>0</v>
      </c>
      <c r="BX314" s="3">
        <f ca="1">IFERROR(INDEX(INDIRECT("day_wise_sales_data!$B$2:$BZ$599"),MATCH(resource!$CC314,day_wise_sales_data!$A$2:$A$500,0),MATCH(resource!BX$2,INDIRECT("day_wise_sales_data!$B$1:$BZ$1"),0)),0)</f>
        <v>0</v>
      </c>
      <c r="BY314" s="3">
        <f ca="1">IFERROR(INDEX(INDIRECT("day_wise_sales_data!$B$2:$BZ$599"),MATCH(resource!$CC314,day_wise_sales_data!$A$2:$A$500,0),MATCH(resource!BY$2,INDIRECT("day_wise_sales_data!$B$1:$BZ$1"),0)),0)</f>
        <v>0</v>
      </c>
      <c r="BZ314" s="3">
        <f ca="1">IFERROR(INDEX(INDIRECT("day_wise_sales_data!$B$2:$BZ$599"),MATCH(resource!$CC314,day_wise_sales_data!$A$2:$A$500,0),MATCH(resource!BZ$2,INDIRECT("day_wise_sales_data!$B$1:$BZ$1"),0)),0)</f>
        <v>0</v>
      </c>
      <c r="CA314" s="3" t="str">
        <f ca="1">IFERROR(INDEX(INDIRECT("day_wise_sales_data!$B$2:$BZ$599"),MATCH(resource!$CC314,day_wise_sales_data!$A$2:$A$500,0),MATCH(resource!CA$2,INDIRECT("day_wise_sales_data!$B$1:$BZ$1"),0)),0)</f>
        <v>dd</v>
      </c>
      <c r="CC314" s="4" t="str">
        <f>sales_data!H313</f>
        <v>FAR04211</v>
      </c>
      <c r="CD314" s="1">
        <v>312</v>
      </c>
      <c r="CE314" s="1" t="str">
        <f>IF(AQ314=report!$AQ$3,resource!CD314,"")</f>
        <v/>
      </c>
      <c r="CF314" s="5" t="str">
        <f>IFERROR(SMALL($CE$3:$CE$1001,ROWS($CE$3:CE314)),"")</f>
        <v/>
      </c>
      <c r="CH314">
        <f>IFERROR(VLOOKUP($CC314,data_pull!$E$22:$G$700,2,0),0)</f>
        <v>87213.5</v>
      </c>
      <c r="CI314" s="1">
        <f t="shared" si="97"/>
        <v>88</v>
      </c>
      <c r="CJ314" s="1">
        <f t="shared" si="96"/>
        <v>1</v>
      </c>
      <c r="CK314" s="1" t="s">
        <v>1689</v>
      </c>
      <c r="CL314" s="1">
        <f t="shared" si="98"/>
        <v>81</v>
      </c>
      <c r="CM314" s="1" t="str">
        <f>IFERROR(VLOOKUP($CK314,stock_data!$B$3:$W$612,2,0),0)</f>
        <v>PROCIN TABLET-500mg</v>
      </c>
      <c r="CN314" s="1" t="str">
        <f>IFERROR(VLOOKUP($CK314,stock_data!$B$3:$W$612,4,0),0)</f>
        <v>3x10's</v>
      </c>
      <c r="CO314" s="1">
        <f>IFERROR(VLOOKUP($CK314,stock_data!$B$3:$W$612,5,0),0)</f>
        <v>371</v>
      </c>
      <c r="CP314" s="3">
        <f t="shared" si="99"/>
        <v>1</v>
      </c>
      <c r="CQ314" s="3">
        <f t="shared" si="100"/>
        <v>371</v>
      </c>
      <c r="CR314" s="1">
        <f>IFERROR(VLOOKUP($CK314,stock_data!$B$3:$W$612,6,0),0)</f>
        <v>1</v>
      </c>
      <c r="CS314" s="1">
        <f>IFERROR(VLOOKUP($CK314,stock_data!$B$3:$W$612,7,0),0)</f>
        <v>0</v>
      </c>
      <c r="CT314" s="1">
        <f>IFERROR(VLOOKUP($CK314,stock_data!$B$3:$W$612,8,0),0)</f>
        <v>3</v>
      </c>
      <c r="CU314" s="1">
        <f>IFERROR(VLOOKUP($CK314,stock_data!$B$3:$W$612,9,0),0)</f>
        <v>1</v>
      </c>
      <c r="CV314" s="1">
        <f>IFERROR(VLOOKUP($CK314,stock_data!$B$3:$W$612,10,0),0)</f>
        <v>0</v>
      </c>
      <c r="CW314" s="1">
        <f>IFERROR(VLOOKUP($CK314,stock_data!$B$3:$W$612,11,0),0)</f>
        <v>1</v>
      </c>
      <c r="CX314" s="1">
        <f>IFERROR(VLOOKUP($CK314,stock_data!$B$3:$W$612,12,0),0)</f>
        <v>1</v>
      </c>
      <c r="CY314" s="1">
        <f>IFERROR(VLOOKUP($CK314,stock_data!$B$3:$W$612,13,0),0)</f>
        <v>0</v>
      </c>
      <c r="CZ314" s="1">
        <f>IFERROR(VLOOKUP($CK314,stock_data!$B$3:$W$612,14,0),0)</f>
        <v>1</v>
      </c>
      <c r="DA314" s="1">
        <f>IFERROR(VLOOKUP($CK314,stock_data!$B$3:$W$612,15,0),0)</f>
        <v>5</v>
      </c>
      <c r="DB314" s="1">
        <f>IFERROR(VLOOKUP($CK314,stock_data!$B$3:$W$612,16,0),0)</f>
        <v>0</v>
      </c>
      <c r="DC314" s="1">
        <f>IFERROR(VLOOKUP($CK314,stock_data!$B$3:$W$612,17,0),0)</f>
        <v>1</v>
      </c>
      <c r="DD314" s="1">
        <f>IFERROR(VLOOKUP($CK314,stock_data!$B$3:$W$612,18,0),0)</f>
        <v>0</v>
      </c>
      <c r="DE314" s="1">
        <f>IFERROR(VLOOKUP($CK314,stock_data!$B$3:$W$612,19,0),0)</f>
        <v>2</v>
      </c>
      <c r="DF314" s="1">
        <f>IFERROR(VLOOKUP($CK314,stock_data!$B$3:$W$612,20,0),0)</f>
        <v>3</v>
      </c>
      <c r="DG314" s="1">
        <f>IFERROR(VLOOKUP($CK314,stock_data!$B$3:$W$612,21,0),0)</f>
        <v>0</v>
      </c>
      <c r="DH314" s="1">
        <f>IFERROR(VLOOKUP($CK314,stock_data!$B$3:$W$612,22,0),0)</f>
        <v>5</v>
      </c>
      <c r="DI314" s="1">
        <f t="shared" si="101"/>
        <v>24</v>
      </c>
      <c r="DJ314" s="1">
        <f t="shared" si="102"/>
        <v>8904</v>
      </c>
      <c r="DK314" s="3">
        <f>IFERROR(INDEX(COD_SALES!$B$5:$Z$500,MATCH(resource!$CC314,COD_SALES!$A$5:$A$500,0),MATCH(resource!DK$2,COD_SALES!$B$4:$Z$4,0)),"")</f>
        <v>0</v>
      </c>
      <c r="DL314" s="3">
        <f>IFERROR(INDEX(COD_SALES!$B$5:$Z$500,MATCH(resource!$CC314,COD_SALES!$A$5:$A$500,0),MATCH(resource!DL$2,COD_SALES!$B$4:$Z$4,0)),"")</f>
        <v>0</v>
      </c>
      <c r="DM314" s="3">
        <f>IFERROR(INDEX(COD_SALES!$B$5:$Z$500,MATCH(resource!$CC314,COD_SALES!$A$5:$A$500,0),MATCH(resource!DM$2,COD_SALES!$B$4:$Z$4,0)),"")</f>
        <v>10</v>
      </c>
      <c r="DN314" s="3" t="str">
        <f>IFERROR(INDEX(COD_SALES!$B$5:$Z$500,MATCH(resource!$CC314,COD_SALES!$A$5:$A$500,0),MATCH(resource!DN$2,COD_SALES!$B$4:$Z$4,0)),"")</f>
        <v/>
      </c>
      <c r="DO314" s="3">
        <f>IFERROR(INDEX(COD_SALES!$B$5:$Z$500,MATCH(resource!$CC314,COD_SALES!$A$5:$A$500,0),MATCH(resource!DO$2,COD_SALES!$B$4:$Z$4,0)),"")</f>
        <v>0</v>
      </c>
      <c r="DP314" s="3">
        <f>IFERROR(INDEX(COD_SALES!$B$5:$Z$500,MATCH(resource!$CC314,COD_SALES!$A$5:$A$500,0),MATCH(resource!DP$2,COD_SALES!$B$4:$Z$4,0)),"")</f>
        <v>2</v>
      </c>
      <c r="DQ314" s="3" t="str">
        <f>IFERROR(INDEX(COD_SALES!$B$5:$Z$500,MATCH(resource!$CC314,COD_SALES!$A$5:$A$500,0),MATCH(resource!DQ$2,COD_SALES!$B$4:$Z$4,0)),"")</f>
        <v/>
      </c>
      <c r="DR314" s="3">
        <f>IFERROR(INDEX(COD_SALES!$B$5:$Z$500,MATCH(resource!$CC314,COD_SALES!$A$5:$A$500,0),MATCH(resource!DR$2,COD_SALES!$B$4:$Z$4,0)),"")</f>
        <v>0</v>
      </c>
      <c r="DS314" s="3">
        <f>IFERROR(INDEX(COD_SALES!$B$5:$Z$500,MATCH(resource!$CC314,COD_SALES!$A$5:$A$500,0),MATCH(resource!DS$2,COD_SALES!$B$4:$Z$4,0)),"")</f>
        <v>0</v>
      </c>
      <c r="DT314" s="3">
        <f>IFERROR(INDEX(COD_SALES!$B$5:$Z$500,MATCH(resource!$CC314,COD_SALES!$A$5:$A$500,0),MATCH(resource!DT$2,COD_SALES!$B$4:$Z$4,0)),"")</f>
        <v>0</v>
      </c>
      <c r="DU314" s="3">
        <f>IFERROR(INDEX(COD_SALES!$B$5:$Z$500,MATCH(resource!$CC314,COD_SALES!$A$5:$A$500,0),MATCH(resource!DU$2,COD_SALES!$B$4:$Z$4,0)),"")</f>
        <v>0</v>
      </c>
      <c r="DV314" s="3">
        <f>IFERROR(INDEX(COD_SALES!$B$5:$Z$500,MATCH(resource!$CC314,COD_SALES!$A$5:$A$500,0),MATCH(resource!DV$2,COD_SALES!$B$4:$Z$4,0)),"")</f>
        <v>0</v>
      </c>
      <c r="DW314" s="3">
        <f>IFERROR(INDEX(COD_SALES!$B$5:$Z$500,MATCH(resource!$CC314,COD_SALES!$A$5:$A$500,0),MATCH(resource!DW$2,COD_SALES!$B$4:$Z$4,0)),"")</f>
        <v>42</v>
      </c>
      <c r="DX314" s="3">
        <f>IFERROR(INDEX(COD_SALES!$B$5:$Z$500,MATCH(resource!$CC314,COD_SALES!$A$5:$A$500,0),MATCH(resource!DX$2,COD_SALES!$B$4:$Z$4,0)),"")</f>
        <v>20</v>
      </c>
      <c r="DY314" s="3">
        <f>IFERROR(INDEX(COD_SALES!$B$5:$Z$500,MATCH(resource!$CC314,COD_SALES!$A$5:$A$500,0),MATCH(resource!DY$2,COD_SALES!$B$4:$Z$4,0)),"")</f>
        <v>2</v>
      </c>
      <c r="DZ314" s="3">
        <f>IFERROR(INDEX(COD_SALES!$B$5:$Z$500,MATCH(resource!$CC314,COD_SALES!$A$5:$A$500,0),MATCH(resource!DZ$2,COD_SALES!$B$4:$Z$4,0)),"")</f>
        <v>13</v>
      </c>
      <c r="EA314" s="3">
        <f>IFERROR(INDEX(COD_SALES!$B$5:$Z$500,MATCH(resource!$CC314,COD_SALES!$A$5:$A$500,0),MATCH(resource!EA$2,COD_SALES!$B$4:$Z$4,0)),"")</f>
        <v>41</v>
      </c>
      <c r="EB314" s="3">
        <f t="shared" si="103"/>
        <v>39924.600000000006</v>
      </c>
      <c r="ED314" s="3">
        <f>IFERROR(VLOOKUP($CK314,depot_prod_sales!$B$5:$S$200,3,0),0)</f>
        <v>114</v>
      </c>
      <c r="EE314" s="3">
        <f>IFERROR(VLOOKUP($CK314,depot_prod_sales!$B$5:$S$200,4,0),0)</f>
        <v>162</v>
      </c>
      <c r="EF314" s="3">
        <f>IFERROR(VLOOKUP($CK314,depot_prod_sales!$B$5:$S$200,5,0),0)</f>
        <v>145</v>
      </c>
      <c r="EG314" s="3">
        <f>IFERROR(VLOOKUP($CK314,depot_prod_sales!$B$5:$S$200,6,0),0)</f>
        <v>80</v>
      </c>
      <c r="EH314" s="3">
        <f>IFERROR(VLOOKUP($CK314,depot_prod_sales!$B$5:$S$200,7,0),0)</f>
        <v>103</v>
      </c>
      <c r="EI314" s="3">
        <f>IFERROR(VLOOKUP($CK314,depot_prod_sales!$B$5:$S$200,8,0),0)</f>
        <v>357</v>
      </c>
      <c r="EJ314" s="3">
        <f>IFERROR(VLOOKUP($CK314,depot_prod_sales!$B$5:$S$200,9,0),0)</f>
        <v>162</v>
      </c>
      <c r="EK314" s="3">
        <f>IFERROR(VLOOKUP($CK314,depot_prod_sales!$B$5:$S$200,10,0),0)</f>
        <v>95</v>
      </c>
      <c r="EL314" s="3">
        <f>IFERROR(VLOOKUP($CK314,depot_prod_sales!$B$5:$S$200,11,0),0)</f>
        <v>40</v>
      </c>
      <c r="EM314" s="3">
        <f>IFERROR(VLOOKUP($CK314,depot_prod_sales!$B$5:$S$200,12,0),0)</f>
        <v>114</v>
      </c>
      <c r="EN314" s="3">
        <f>IFERROR(VLOOKUP($CK314,depot_prod_sales!$B$5:$S$200,13,0),0)</f>
        <v>94</v>
      </c>
      <c r="EO314" s="3">
        <f>IFERROR(VLOOKUP($CK314,depot_prod_sales!$B$5:$S$200,14,0),0)</f>
        <v>108</v>
      </c>
      <c r="EP314" s="3">
        <f>IFERROR(VLOOKUP($CK314,depot_prod_sales!$B$5:$S$200,15,0),0)</f>
        <v>60</v>
      </c>
      <c r="EQ314" s="3">
        <f>IFERROR(VLOOKUP($CK314,depot_prod_sales!$B$5:$S$200,16,0),0)</f>
        <v>83</v>
      </c>
      <c r="ER314" s="3">
        <f>IFERROR(VLOOKUP($CK314,depot_prod_sales!$B$5:$S$200,17,0),0)</f>
        <v>69</v>
      </c>
      <c r="ES314" s="3">
        <f>IFERROR(VLOOKUP($CK314,depot_prod_sales!$B$5:$S$200,18,0),0)</f>
        <v>154</v>
      </c>
      <c r="ET314" s="116">
        <f t="shared" si="104"/>
        <v>1940</v>
      </c>
      <c r="EU314" s="116">
        <f t="shared" si="105"/>
        <v>719740</v>
      </c>
      <c r="EW314" s="3">
        <f>IFERROR(VLOOKUP(CC314,data_pull!$AO$25:$AR$546,2,0),0)</f>
        <v>27</v>
      </c>
      <c r="EX314" s="1">
        <f>IFERROR(VLOOKUP(CC314,data_pull!$AO$25:$AR$546,4,0),0)</f>
        <v>190000</v>
      </c>
    </row>
    <row r="315" spans="13:154" x14ac:dyDescent="0.25"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4" t="str">
        <f>sales_data!B314</f>
        <v>Blank (Faridpur Zone)</v>
      </c>
      <c r="AR315" s="4" t="str">
        <f>sales_data!C314</f>
        <v>S.M Mosiour Rahman</v>
      </c>
      <c r="AS315" s="5" t="str">
        <f t="shared" si="95"/>
        <v/>
      </c>
      <c r="AT315" s="4" t="str">
        <f>sales_data!I314</f>
        <v>Dipu Ukil</v>
      </c>
      <c r="AU315" s="4" t="str">
        <f>sales_data!W314</f>
        <v>Gopalgonj-1 (Cb)</v>
      </c>
      <c r="AV315" s="1">
        <f>sales_data!N314</f>
        <v>102953.97</v>
      </c>
      <c r="AW315" s="1">
        <f>sales_data!P314</f>
        <v>29</v>
      </c>
      <c r="AX315" s="3">
        <f ca="1">IFERROR(INDEX(INDIRECT("day_wise_sales_data!$B$2:$BZ$599"),MATCH(resource!$CC315,day_wise_sales_data!$A$2:$A$500,0),MATCH(resource!AX$2,INDIRECT("day_wise_sales_data!$B$1:$BZ$1"),0)),0)</f>
        <v>0</v>
      </c>
      <c r="AY315" s="3">
        <f ca="1">IFERROR(INDEX(INDIRECT("day_wise_sales_data!$B$2:$BZ$599"),MATCH(resource!$CC315,day_wise_sales_data!$A$2:$A$500,0),MATCH(resource!AY$2,INDIRECT("day_wise_sales_data!$B$1:$BZ$1"),0)),0)</f>
        <v>0</v>
      </c>
      <c r="AZ315" s="3">
        <f ca="1">IFERROR(INDEX(INDIRECT("day_wise_sales_data!$B$2:$BZ$599"),MATCH(resource!$CC315,day_wise_sales_data!$A$2:$A$500,0),MATCH(resource!AZ$2,INDIRECT("day_wise_sales_data!$B$1:$BZ$1"),0)),0)</f>
        <v>0</v>
      </c>
      <c r="BA315" s="3">
        <f ca="1">IFERROR(INDEX(INDIRECT("day_wise_sales_data!$B$2:$BZ$599"),MATCH(resource!$CC315,day_wise_sales_data!$A$2:$A$500,0),MATCH(resource!BA$2,INDIRECT("day_wise_sales_data!$B$1:$BZ$1"),0)),0)</f>
        <v>0</v>
      </c>
      <c r="BB315" s="3">
        <f ca="1">IFERROR(INDEX(INDIRECT("day_wise_sales_data!$B$2:$BZ$599"),MATCH(resource!$CC315,day_wise_sales_data!$A$2:$A$500,0),MATCH(resource!BB$2,INDIRECT("day_wise_sales_data!$B$1:$BZ$1"),0)),0)</f>
        <v>0</v>
      </c>
      <c r="BC315" s="3">
        <f ca="1">IFERROR(INDEX(INDIRECT("day_wise_sales_data!$B$2:$BZ$599"),MATCH(resource!$CC315,day_wise_sales_data!$A$2:$A$500,0),MATCH(resource!BC$2,INDIRECT("day_wise_sales_data!$B$1:$BZ$1"),0)),0)</f>
        <v>466.44</v>
      </c>
      <c r="BD315" s="3">
        <f ca="1">IFERROR(INDEX(INDIRECT("day_wise_sales_data!$B$2:$BZ$599"),MATCH(resource!$CC315,day_wise_sales_data!$A$2:$A$500,0),MATCH(resource!BD$2,INDIRECT("day_wise_sales_data!$B$1:$BZ$1"),0)),0)</f>
        <v>0</v>
      </c>
      <c r="BE315" s="3">
        <f ca="1">IFERROR(INDEX(INDIRECT("day_wise_sales_data!$B$2:$BZ$599"),MATCH(resource!$CC315,day_wise_sales_data!$A$2:$A$500,0),MATCH(resource!BE$2,INDIRECT("day_wise_sales_data!$B$1:$BZ$1"),0)),0)</f>
        <v>0</v>
      </c>
      <c r="BF315" s="3">
        <f ca="1">IFERROR(INDEX(INDIRECT("day_wise_sales_data!$B$2:$BZ$599"),MATCH(resource!$CC315,day_wise_sales_data!$A$2:$A$500,0),MATCH(resource!BF$2,INDIRECT("day_wise_sales_data!$B$1:$BZ$1"),0)),0)</f>
        <v>0</v>
      </c>
      <c r="BG315" s="3">
        <f ca="1">IFERROR(INDEX(INDIRECT("day_wise_sales_data!$B$2:$BZ$599"),MATCH(resource!$CC315,day_wise_sales_data!$A$2:$A$500,0),MATCH(resource!BG$2,INDIRECT("day_wise_sales_data!$B$1:$BZ$1"),0)),0)</f>
        <v>2400.79</v>
      </c>
      <c r="BH315" s="3">
        <f ca="1">IFERROR(INDEX(INDIRECT("day_wise_sales_data!$B$2:$BZ$599"),MATCH(resource!$CC315,day_wise_sales_data!$A$2:$A$500,0),MATCH(resource!BH$2,INDIRECT("day_wise_sales_data!$B$1:$BZ$1"),0)),0)</f>
        <v>3059.75</v>
      </c>
      <c r="BI315" s="3">
        <f ca="1">IFERROR(INDEX(INDIRECT("day_wise_sales_data!$B$2:$BZ$599"),MATCH(resource!$CC315,day_wise_sales_data!$A$2:$A$500,0),MATCH(resource!BI$2,INDIRECT("day_wise_sales_data!$B$1:$BZ$1"),0)),0)</f>
        <v>0</v>
      </c>
      <c r="BJ315" s="3">
        <f ca="1">IFERROR(INDEX(INDIRECT("day_wise_sales_data!$B$2:$BZ$599"),MATCH(resource!$CC315,day_wise_sales_data!$A$2:$A$500,0),MATCH(resource!BJ$2,INDIRECT("day_wise_sales_data!$B$1:$BZ$1"),0)),0)</f>
        <v>0</v>
      </c>
      <c r="BK315" s="3">
        <f ca="1">IFERROR(INDEX(INDIRECT("day_wise_sales_data!$B$2:$BZ$599"),MATCH(resource!$CC315,day_wise_sales_data!$A$2:$A$500,0),MATCH(resource!BK$2,INDIRECT("day_wise_sales_data!$B$1:$BZ$1"),0)),0)</f>
        <v>9377.7000000000007</v>
      </c>
      <c r="BL315" s="3">
        <f ca="1">IFERROR(INDEX(INDIRECT("day_wise_sales_data!$B$2:$BZ$599"),MATCH(resource!$CC315,day_wise_sales_data!$A$2:$A$500,0),MATCH(resource!BL$2,INDIRECT("day_wise_sales_data!$B$1:$BZ$1"),0)),0)</f>
        <v>0</v>
      </c>
      <c r="BM315" s="3">
        <f ca="1">IFERROR(INDEX(INDIRECT("day_wise_sales_data!$B$2:$BZ$599"),MATCH(resource!$CC315,day_wise_sales_data!$A$2:$A$500,0),MATCH(resource!BM$2,INDIRECT("day_wise_sales_data!$B$1:$BZ$1"),0)),0)</f>
        <v>0</v>
      </c>
      <c r="BN315" s="3">
        <f ca="1">IFERROR(INDEX(INDIRECT("day_wise_sales_data!$B$2:$BZ$599"),MATCH(resource!$CC315,day_wise_sales_data!$A$2:$A$500,0),MATCH(resource!BN$2,INDIRECT("day_wise_sales_data!$B$1:$BZ$1"),0)),0)</f>
        <v>4562.62</v>
      </c>
      <c r="BO315" s="3">
        <f ca="1">IFERROR(INDEX(INDIRECT("day_wise_sales_data!$B$2:$BZ$599"),MATCH(resource!$CC315,day_wise_sales_data!$A$2:$A$500,0),MATCH(resource!BO$2,INDIRECT("day_wise_sales_data!$B$1:$BZ$1"),0)),0)</f>
        <v>2875.86</v>
      </c>
      <c r="BP315" s="3">
        <f ca="1">IFERROR(INDEX(INDIRECT("day_wise_sales_data!$B$2:$BZ$599"),MATCH(resource!$CC315,day_wise_sales_data!$A$2:$A$500,0),MATCH(resource!BP$2,INDIRECT("day_wise_sales_data!$B$1:$BZ$1"),0)),0)</f>
        <v>26445.23</v>
      </c>
      <c r="BQ315" s="3">
        <f ca="1">IFERROR(INDEX(INDIRECT("day_wise_sales_data!$B$2:$BZ$599"),MATCH(resource!$CC315,day_wise_sales_data!$A$2:$A$500,0),MATCH(resource!BQ$2,INDIRECT("day_wise_sales_data!$B$1:$BZ$1"),0)),0)</f>
        <v>0</v>
      </c>
      <c r="BR315" s="3">
        <f ca="1">IFERROR(INDEX(INDIRECT("day_wise_sales_data!$B$2:$BZ$599"),MATCH(resource!$CC315,day_wise_sales_data!$A$2:$A$500,0),MATCH(resource!BR$2,INDIRECT("day_wise_sales_data!$B$1:$BZ$1"),0)),0)</f>
        <v>0</v>
      </c>
      <c r="BS315" s="3">
        <f ca="1">IFERROR(INDEX(INDIRECT("day_wise_sales_data!$B$2:$BZ$599"),MATCH(resource!$CC315,day_wise_sales_data!$A$2:$A$500,0),MATCH(resource!BS$2,INDIRECT("day_wise_sales_data!$B$1:$BZ$1"),0)),0)</f>
        <v>0</v>
      </c>
      <c r="BT315" s="3">
        <f ca="1">IFERROR(INDEX(INDIRECT("day_wise_sales_data!$B$2:$BZ$599"),MATCH(resource!$CC315,day_wise_sales_data!$A$2:$A$500,0),MATCH(resource!BT$2,INDIRECT("day_wise_sales_data!$B$1:$BZ$1"),0)),0)</f>
        <v>1500.61</v>
      </c>
      <c r="BU315" s="3">
        <f ca="1">IFERROR(INDEX(INDIRECT("day_wise_sales_data!$B$2:$BZ$599"),MATCH(resource!$CC315,day_wise_sales_data!$A$2:$A$500,0),MATCH(resource!BU$2,INDIRECT("day_wise_sales_data!$B$1:$BZ$1"),0)),0)</f>
        <v>0</v>
      </c>
      <c r="BV315" s="3">
        <f ca="1">IFERROR(INDEX(INDIRECT("day_wise_sales_data!$B$2:$BZ$599"),MATCH(resource!$CC315,day_wise_sales_data!$A$2:$A$500,0),MATCH(resource!BV$2,INDIRECT("day_wise_sales_data!$B$1:$BZ$1"),0)),0)</f>
        <v>0</v>
      </c>
      <c r="BW315" s="3">
        <f ca="1">IFERROR(INDEX(INDIRECT("day_wise_sales_data!$B$2:$BZ$599"),MATCH(resource!$CC315,day_wise_sales_data!$A$2:$A$500,0),MATCH(resource!BW$2,INDIRECT("day_wise_sales_data!$B$1:$BZ$1"),0)),0)</f>
        <v>0</v>
      </c>
      <c r="BX315" s="3">
        <f ca="1">IFERROR(INDEX(INDIRECT("day_wise_sales_data!$B$2:$BZ$599"),MATCH(resource!$CC315,day_wise_sales_data!$A$2:$A$500,0),MATCH(resource!BX$2,INDIRECT("day_wise_sales_data!$B$1:$BZ$1"),0)),0)</f>
        <v>0</v>
      </c>
      <c r="BY315" s="3">
        <f ca="1">IFERROR(INDEX(INDIRECT("day_wise_sales_data!$B$2:$BZ$599"),MATCH(resource!$CC315,day_wise_sales_data!$A$2:$A$500,0),MATCH(resource!BY$2,INDIRECT("day_wise_sales_data!$B$1:$BZ$1"),0)),0)</f>
        <v>0</v>
      </c>
      <c r="BZ315" s="3">
        <f ca="1">IFERROR(INDEX(INDIRECT("day_wise_sales_data!$B$2:$BZ$599"),MATCH(resource!$CC315,day_wise_sales_data!$A$2:$A$500,0),MATCH(resource!BZ$2,INDIRECT("day_wise_sales_data!$B$1:$BZ$1"),0)),0)</f>
        <v>0</v>
      </c>
      <c r="CA315" s="3" t="str">
        <f ca="1">IFERROR(INDEX(INDIRECT("day_wise_sales_data!$B$2:$BZ$599"),MATCH(resource!$CC315,day_wise_sales_data!$A$2:$A$500,0),MATCH(resource!CA$2,INDIRECT("day_wise_sales_data!$B$1:$BZ$1"),0)),0)</f>
        <v>dd</v>
      </c>
      <c r="CC315" s="4" t="str">
        <f>sales_data!H314</f>
        <v>FAR02212</v>
      </c>
      <c r="CD315" s="1">
        <v>313</v>
      </c>
      <c r="CE315" s="1" t="str">
        <f>IF(AQ315=report!$AQ$3,resource!CD315,"")</f>
        <v/>
      </c>
      <c r="CF315" s="5" t="str">
        <f>IFERROR(SMALL($CE$3:$CE$1001,ROWS($CE$3:CE315)),"")</f>
        <v/>
      </c>
      <c r="CH315">
        <f>IFERROR(VLOOKUP($CC315,data_pull!$E$22:$G$700,2,0),0)</f>
        <v>102953.97</v>
      </c>
      <c r="CI315" s="1">
        <f t="shared" si="97"/>
        <v>97</v>
      </c>
      <c r="CJ315" s="1">
        <f t="shared" si="96"/>
        <v>6</v>
      </c>
      <c r="CK315" s="1" t="s">
        <v>1691</v>
      </c>
      <c r="CL315" s="1">
        <f t="shared" si="98"/>
        <v>59</v>
      </c>
      <c r="CM315" s="1" t="str">
        <f>IFERROR(VLOOKUP($CK315,stock_data!$B$3:$W$612,2,0),0)</f>
        <v>PROCIN TABLET-750mg</v>
      </c>
      <c r="CN315" s="1" t="str">
        <f>IFERROR(VLOOKUP($CK315,stock_data!$B$3:$W$612,4,0),0)</f>
        <v>2x10's</v>
      </c>
      <c r="CO315" s="1">
        <f>IFERROR(VLOOKUP($CK315,stock_data!$B$3:$W$612,5,0),0)</f>
        <v>317.7</v>
      </c>
      <c r="CP315" s="3">
        <f t="shared" si="99"/>
        <v>6</v>
      </c>
      <c r="CQ315" s="3">
        <f t="shared" si="100"/>
        <v>1906.1999999999998</v>
      </c>
      <c r="CR315" s="1">
        <f>IFERROR(VLOOKUP($CK315,stock_data!$B$3:$W$612,6,0),0)</f>
        <v>0</v>
      </c>
      <c r="CS315" s="1">
        <f>IFERROR(VLOOKUP($CK315,stock_data!$B$3:$W$612,7,0),0)</f>
        <v>0</v>
      </c>
      <c r="CT315" s="1">
        <f>IFERROR(VLOOKUP($CK315,stock_data!$B$3:$W$612,8,0),0)</f>
        <v>0</v>
      </c>
      <c r="CU315" s="1">
        <f>IFERROR(VLOOKUP($CK315,stock_data!$B$3:$W$612,9,0),0)</f>
        <v>13</v>
      </c>
      <c r="CV315" s="1">
        <f>IFERROR(VLOOKUP($CK315,stock_data!$B$3:$W$612,10,0),0)</f>
        <v>0</v>
      </c>
      <c r="CW315" s="1">
        <f>IFERROR(VLOOKUP($CK315,stock_data!$B$3:$W$612,11,0),0)</f>
        <v>0</v>
      </c>
      <c r="CX315" s="1">
        <f>IFERROR(VLOOKUP($CK315,stock_data!$B$3:$W$612,12,0),0)</f>
        <v>0</v>
      </c>
      <c r="CY315" s="1">
        <f>IFERROR(VLOOKUP($CK315,stock_data!$B$3:$W$612,13,0),0)</f>
        <v>0</v>
      </c>
      <c r="CZ315" s="1">
        <f>IFERROR(VLOOKUP($CK315,stock_data!$B$3:$W$612,14,0),0)</f>
        <v>0</v>
      </c>
      <c r="DA315" s="1">
        <f>IFERROR(VLOOKUP($CK315,stock_data!$B$3:$W$612,15,0),0)</f>
        <v>0</v>
      </c>
      <c r="DB315" s="1">
        <f>IFERROR(VLOOKUP($CK315,stock_data!$B$3:$W$612,16,0),0)</f>
        <v>3</v>
      </c>
      <c r="DC315" s="1">
        <f>IFERROR(VLOOKUP($CK315,stock_data!$B$3:$W$612,17,0),0)</f>
        <v>0</v>
      </c>
      <c r="DD315" s="1">
        <f>IFERROR(VLOOKUP($CK315,stock_data!$B$3:$W$612,18,0),0)</f>
        <v>0</v>
      </c>
      <c r="DE315" s="1">
        <f>IFERROR(VLOOKUP($CK315,stock_data!$B$3:$W$612,19,0),0)</f>
        <v>0</v>
      </c>
      <c r="DF315" s="1">
        <f>IFERROR(VLOOKUP($CK315,stock_data!$B$3:$W$612,20,0),0)</f>
        <v>0</v>
      </c>
      <c r="DG315" s="1">
        <f>IFERROR(VLOOKUP($CK315,stock_data!$B$3:$W$612,21,0),0)</f>
        <v>0</v>
      </c>
      <c r="DH315" s="1">
        <f>IFERROR(VLOOKUP($CK315,stock_data!$B$3:$W$612,22,0),0)</f>
        <v>1</v>
      </c>
      <c r="DI315" s="1">
        <f t="shared" si="101"/>
        <v>17</v>
      </c>
      <c r="DJ315" s="1">
        <f t="shared" si="102"/>
        <v>5400.9</v>
      </c>
      <c r="DK315" s="3">
        <f>IFERROR(INDEX(COD_SALES!$B$5:$Z$500,MATCH(resource!$CC315,COD_SALES!$A$5:$A$500,0),MATCH(resource!DK$2,COD_SALES!$B$4:$Z$4,0)),"")</f>
        <v>3</v>
      </c>
      <c r="DL315" s="3">
        <f>IFERROR(INDEX(COD_SALES!$B$5:$Z$500,MATCH(resource!$CC315,COD_SALES!$A$5:$A$500,0),MATCH(resource!DL$2,COD_SALES!$B$4:$Z$4,0)),"")</f>
        <v>7</v>
      </c>
      <c r="DM315" s="3">
        <f>IFERROR(INDEX(COD_SALES!$B$5:$Z$500,MATCH(resource!$CC315,COD_SALES!$A$5:$A$500,0),MATCH(resource!DM$2,COD_SALES!$B$4:$Z$4,0)),"")</f>
        <v>6</v>
      </c>
      <c r="DN315" s="3" t="str">
        <f>IFERROR(INDEX(COD_SALES!$B$5:$Z$500,MATCH(resource!$CC315,COD_SALES!$A$5:$A$500,0),MATCH(resource!DN$2,COD_SALES!$B$4:$Z$4,0)),"")</f>
        <v/>
      </c>
      <c r="DO315" s="3">
        <f>IFERROR(INDEX(COD_SALES!$B$5:$Z$500,MATCH(resource!$CC315,COD_SALES!$A$5:$A$500,0),MATCH(resource!DO$2,COD_SALES!$B$4:$Z$4,0)),"")</f>
        <v>1</v>
      </c>
      <c r="DP315" s="3">
        <f>IFERROR(INDEX(COD_SALES!$B$5:$Z$500,MATCH(resource!$CC315,COD_SALES!$A$5:$A$500,0),MATCH(resource!DP$2,COD_SALES!$B$4:$Z$4,0)),"")</f>
        <v>1</v>
      </c>
      <c r="DQ315" s="3" t="str">
        <f>IFERROR(INDEX(COD_SALES!$B$5:$Z$500,MATCH(resource!$CC315,COD_SALES!$A$5:$A$500,0),MATCH(resource!DQ$2,COD_SALES!$B$4:$Z$4,0)),"")</f>
        <v/>
      </c>
      <c r="DR315" s="3">
        <f>IFERROR(INDEX(COD_SALES!$B$5:$Z$500,MATCH(resource!$CC315,COD_SALES!$A$5:$A$500,0),MATCH(resource!DR$2,COD_SALES!$B$4:$Z$4,0)),"")</f>
        <v>0</v>
      </c>
      <c r="DS315" s="3">
        <f>IFERROR(INDEX(COD_SALES!$B$5:$Z$500,MATCH(resource!$CC315,COD_SALES!$A$5:$A$500,0),MATCH(resource!DS$2,COD_SALES!$B$4:$Z$4,0)),"")</f>
        <v>14</v>
      </c>
      <c r="DT315" s="3">
        <f>IFERROR(INDEX(COD_SALES!$B$5:$Z$500,MATCH(resource!$CC315,COD_SALES!$A$5:$A$500,0),MATCH(resource!DT$2,COD_SALES!$B$4:$Z$4,0)),"")</f>
        <v>0</v>
      </c>
      <c r="DU315" s="3">
        <f>IFERROR(INDEX(COD_SALES!$B$5:$Z$500,MATCH(resource!$CC315,COD_SALES!$A$5:$A$500,0),MATCH(resource!DU$2,COD_SALES!$B$4:$Z$4,0)),"")</f>
        <v>0</v>
      </c>
      <c r="DV315" s="3">
        <f>IFERROR(INDEX(COD_SALES!$B$5:$Z$500,MATCH(resource!$CC315,COD_SALES!$A$5:$A$500,0),MATCH(resource!DV$2,COD_SALES!$B$4:$Z$4,0)),"")</f>
        <v>0</v>
      </c>
      <c r="DW315" s="3">
        <f>IFERROR(INDEX(COD_SALES!$B$5:$Z$500,MATCH(resource!$CC315,COD_SALES!$A$5:$A$500,0),MATCH(resource!DW$2,COD_SALES!$B$4:$Z$4,0)),"")</f>
        <v>40</v>
      </c>
      <c r="DX315" s="3">
        <f>IFERROR(INDEX(COD_SALES!$B$5:$Z$500,MATCH(resource!$CC315,COD_SALES!$A$5:$A$500,0),MATCH(resource!DX$2,COD_SALES!$B$4:$Z$4,0)),"")</f>
        <v>0</v>
      </c>
      <c r="DY315" s="3">
        <f>IFERROR(INDEX(COD_SALES!$B$5:$Z$500,MATCH(resource!$CC315,COD_SALES!$A$5:$A$500,0),MATCH(resource!DY$2,COD_SALES!$B$4:$Z$4,0)),"")</f>
        <v>7</v>
      </c>
      <c r="DZ315" s="3">
        <f>IFERROR(INDEX(COD_SALES!$B$5:$Z$500,MATCH(resource!$CC315,COD_SALES!$A$5:$A$500,0),MATCH(resource!DZ$2,COD_SALES!$B$4:$Z$4,0)),"")</f>
        <v>1</v>
      </c>
      <c r="EA315" s="3">
        <f>IFERROR(INDEX(COD_SALES!$B$5:$Z$500,MATCH(resource!$CC315,COD_SALES!$A$5:$A$500,0),MATCH(resource!EA$2,COD_SALES!$B$4:$Z$4,0)),"")</f>
        <v>12</v>
      </c>
      <c r="EB315" s="3">
        <f t="shared" si="103"/>
        <v>32855.07</v>
      </c>
      <c r="ED315" s="3">
        <f>IFERROR(VLOOKUP($CK315,depot_prod_sales!$B$5:$S$200,3,0),0)</f>
        <v>0</v>
      </c>
      <c r="EE315" s="3">
        <f>IFERROR(VLOOKUP($CK315,depot_prod_sales!$B$5:$S$200,4,0),0)</f>
        <v>0</v>
      </c>
      <c r="EF315" s="3">
        <f>IFERROR(VLOOKUP($CK315,depot_prod_sales!$B$5:$S$200,5,0),0)</f>
        <v>0</v>
      </c>
      <c r="EG315" s="3">
        <f>IFERROR(VLOOKUP($CK315,depot_prod_sales!$B$5:$S$200,6,0),0)</f>
        <v>0</v>
      </c>
      <c r="EH315" s="3">
        <f>IFERROR(VLOOKUP($CK315,depot_prod_sales!$B$5:$S$200,7,0),0)</f>
        <v>0</v>
      </c>
      <c r="EI315" s="3">
        <f>IFERROR(VLOOKUP($CK315,depot_prod_sales!$B$5:$S$200,8,0),0)</f>
        <v>0</v>
      </c>
      <c r="EJ315" s="3">
        <f>IFERROR(VLOOKUP($CK315,depot_prod_sales!$B$5:$S$200,9,0),0)</f>
        <v>0</v>
      </c>
      <c r="EK315" s="3">
        <f>IFERROR(VLOOKUP($CK315,depot_prod_sales!$B$5:$S$200,10,0),0)</f>
        <v>0</v>
      </c>
      <c r="EL315" s="3">
        <f>IFERROR(VLOOKUP($CK315,depot_prod_sales!$B$5:$S$200,11,0),0)</f>
        <v>0</v>
      </c>
      <c r="EM315" s="3">
        <f>IFERROR(VLOOKUP($CK315,depot_prod_sales!$B$5:$S$200,12,0),0)</f>
        <v>0</v>
      </c>
      <c r="EN315" s="3">
        <f>IFERROR(VLOOKUP($CK315,depot_prod_sales!$B$5:$S$200,13,0),0)</f>
        <v>0</v>
      </c>
      <c r="EO315" s="3">
        <f>IFERROR(VLOOKUP($CK315,depot_prod_sales!$B$5:$S$200,14,0),0)</f>
        <v>0</v>
      </c>
      <c r="EP315" s="3">
        <f>IFERROR(VLOOKUP($CK315,depot_prod_sales!$B$5:$S$200,15,0),0)</f>
        <v>0</v>
      </c>
      <c r="EQ315" s="3">
        <f>IFERROR(VLOOKUP($CK315,depot_prod_sales!$B$5:$S$200,16,0),0)</f>
        <v>0</v>
      </c>
      <c r="ER315" s="3">
        <f>IFERROR(VLOOKUP($CK315,depot_prod_sales!$B$5:$S$200,17,0),0)</f>
        <v>0</v>
      </c>
      <c r="ES315" s="3">
        <f>IFERROR(VLOOKUP($CK315,depot_prod_sales!$B$5:$S$200,18,0),0)</f>
        <v>0</v>
      </c>
      <c r="ET315" s="116">
        <f t="shared" si="104"/>
        <v>0</v>
      </c>
      <c r="EU315" s="116">
        <f t="shared" si="105"/>
        <v>0</v>
      </c>
      <c r="EW315" s="3">
        <f>IFERROR(VLOOKUP(CC315,data_pull!$AO$25:$AR$546,2,0),0)</f>
        <v>22</v>
      </c>
      <c r="EX315" s="1">
        <f>IFERROR(VLOOKUP(CC315,data_pull!$AO$25:$AR$546,4,0),0)</f>
        <v>170000</v>
      </c>
    </row>
    <row r="316" spans="13:154" x14ac:dyDescent="0.25"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4" t="str">
        <f>sales_data!B315</f>
        <v>Blank (Faridpur Zone)</v>
      </c>
      <c r="AR316" s="4" t="str">
        <f>sales_data!C315</f>
        <v>S.M Mosiour Rahman</v>
      </c>
      <c r="AS316" s="5" t="str">
        <f t="shared" si="95"/>
        <v/>
      </c>
      <c r="AT316" s="4" t="str">
        <f>sales_data!I315</f>
        <v>Harashit Barai</v>
      </c>
      <c r="AU316" s="4" t="str">
        <f>sales_data!W315</f>
        <v>Kotalipara-1 (Tb)</v>
      </c>
      <c r="AV316" s="1">
        <f>sales_data!N315</f>
        <v>124581.91</v>
      </c>
      <c r="AW316" s="1">
        <f>sales_data!P315</f>
        <v>38</v>
      </c>
      <c r="AX316" s="3">
        <f ca="1">IFERROR(INDEX(INDIRECT("day_wise_sales_data!$B$2:$BZ$599"),MATCH(resource!$CC316,day_wise_sales_data!$A$2:$A$500,0),MATCH(resource!AX$2,INDIRECT("day_wise_sales_data!$B$1:$BZ$1"),0)),0)</f>
        <v>0</v>
      </c>
      <c r="AY316" s="3">
        <f ca="1">IFERROR(INDEX(INDIRECT("day_wise_sales_data!$B$2:$BZ$599"),MATCH(resource!$CC316,day_wise_sales_data!$A$2:$A$500,0),MATCH(resource!AY$2,INDIRECT("day_wise_sales_data!$B$1:$BZ$1"),0)),0)</f>
        <v>0</v>
      </c>
      <c r="AZ316" s="3">
        <f ca="1">IFERROR(INDEX(INDIRECT("day_wise_sales_data!$B$2:$BZ$599"),MATCH(resource!$CC316,day_wise_sales_data!$A$2:$A$500,0),MATCH(resource!AZ$2,INDIRECT("day_wise_sales_data!$B$1:$BZ$1"),0)),0)</f>
        <v>0</v>
      </c>
      <c r="BA316" s="3">
        <f ca="1">IFERROR(INDEX(INDIRECT("day_wise_sales_data!$B$2:$BZ$599"),MATCH(resource!$CC316,day_wise_sales_data!$A$2:$A$500,0),MATCH(resource!BA$2,INDIRECT("day_wise_sales_data!$B$1:$BZ$1"),0)),0)</f>
        <v>0</v>
      </c>
      <c r="BB316" s="3">
        <f ca="1">IFERROR(INDEX(INDIRECT("day_wise_sales_data!$B$2:$BZ$599"),MATCH(resource!$CC316,day_wise_sales_data!$A$2:$A$500,0),MATCH(resource!BB$2,INDIRECT("day_wise_sales_data!$B$1:$BZ$1"),0)),0)</f>
        <v>0</v>
      </c>
      <c r="BC316" s="3">
        <f ca="1">IFERROR(INDEX(INDIRECT("day_wise_sales_data!$B$2:$BZ$599"),MATCH(resource!$CC316,day_wise_sales_data!$A$2:$A$500,0),MATCH(resource!BC$2,INDIRECT("day_wise_sales_data!$B$1:$BZ$1"),0)),0)</f>
        <v>0</v>
      </c>
      <c r="BD316" s="3">
        <f ca="1">IFERROR(INDEX(INDIRECT("day_wise_sales_data!$B$2:$BZ$599"),MATCH(resource!$CC316,day_wise_sales_data!$A$2:$A$500,0),MATCH(resource!BD$2,INDIRECT("day_wise_sales_data!$B$1:$BZ$1"),0)),0)</f>
        <v>0</v>
      </c>
      <c r="BE316" s="3">
        <f ca="1">IFERROR(INDEX(INDIRECT("day_wise_sales_data!$B$2:$BZ$599"),MATCH(resource!$CC316,day_wise_sales_data!$A$2:$A$500,0),MATCH(resource!BE$2,INDIRECT("day_wise_sales_data!$B$1:$BZ$1"),0)),0)</f>
        <v>0</v>
      </c>
      <c r="BF316" s="3">
        <f ca="1">IFERROR(INDEX(INDIRECT("day_wise_sales_data!$B$2:$BZ$599"),MATCH(resource!$CC316,day_wise_sales_data!$A$2:$A$500,0),MATCH(resource!BF$2,INDIRECT("day_wise_sales_data!$B$1:$BZ$1"),0)),0)</f>
        <v>0</v>
      </c>
      <c r="BG316" s="3">
        <f ca="1">IFERROR(INDEX(INDIRECT("day_wise_sales_data!$B$2:$BZ$599"),MATCH(resource!$CC316,day_wise_sales_data!$A$2:$A$500,0),MATCH(resource!BG$2,INDIRECT("day_wise_sales_data!$B$1:$BZ$1"),0)),0)</f>
        <v>0</v>
      </c>
      <c r="BH316" s="3">
        <f ca="1">IFERROR(INDEX(INDIRECT("day_wise_sales_data!$B$2:$BZ$599"),MATCH(resource!$CC316,day_wise_sales_data!$A$2:$A$500,0),MATCH(resource!BH$2,INDIRECT("day_wise_sales_data!$B$1:$BZ$1"),0)),0)</f>
        <v>0</v>
      </c>
      <c r="BI316" s="3">
        <f ca="1">IFERROR(INDEX(INDIRECT("day_wise_sales_data!$B$2:$BZ$599"),MATCH(resource!$CC316,day_wise_sales_data!$A$2:$A$500,0),MATCH(resource!BI$2,INDIRECT("day_wise_sales_data!$B$1:$BZ$1"),0)),0)</f>
        <v>3815.07</v>
      </c>
      <c r="BJ316" s="3">
        <f ca="1">IFERROR(INDEX(INDIRECT("day_wise_sales_data!$B$2:$BZ$599"),MATCH(resource!$CC316,day_wise_sales_data!$A$2:$A$500,0),MATCH(resource!BJ$2,INDIRECT("day_wise_sales_data!$B$1:$BZ$1"),0)),0)</f>
        <v>0</v>
      </c>
      <c r="BK316" s="3">
        <f ca="1">IFERROR(INDEX(INDIRECT("day_wise_sales_data!$B$2:$BZ$599"),MATCH(resource!$CC316,day_wise_sales_data!$A$2:$A$500,0),MATCH(resource!BK$2,INDIRECT("day_wise_sales_data!$B$1:$BZ$1"),0)),0)</f>
        <v>54340.97</v>
      </c>
      <c r="BL316" s="3">
        <f ca="1">IFERROR(INDEX(INDIRECT("day_wise_sales_data!$B$2:$BZ$599"),MATCH(resource!$CC316,day_wise_sales_data!$A$2:$A$500,0),MATCH(resource!BL$2,INDIRECT("day_wise_sales_data!$B$1:$BZ$1"),0)),0)</f>
        <v>0</v>
      </c>
      <c r="BM316" s="3">
        <f ca="1">IFERROR(INDEX(INDIRECT("day_wise_sales_data!$B$2:$BZ$599"),MATCH(resource!$CC316,day_wise_sales_data!$A$2:$A$500,0),MATCH(resource!BM$2,INDIRECT("day_wise_sales_data!$B$1:$BZ$1"),0)),0)</f>
        <v>0</v>
      </c>
      <c r="BN316" s="3">
        <f ca="1">IFERROR(INDEX(INDIRECT("day_wise_sales_data!$B$2:$BZ$599"),MATCH(resource!$CC316,day_wise_sales_data!$A$2:$A$500,0),MATCH(resource!BN$2,INDIRECT("day_wise_sales_data!$B$1:$BZ$1"),0)),0)</f>
        <v>0</v>
      </c>
      <c r="BO316" s="3">
        <f ca="1">IFERROR(INDEX(INDIRECT("day_wise_sales_data!$B$2:$BZ$599"),MATCH(resource!$CC316,day_wise_sales_data!$A$2:$A$500,0),MATCH(resource!BO$2,INDIRECT("day_wise_sales_data!$B$1:$BZ$1"),0)),0)</f>
        <v>9806.4</v>
      </c>
      <c r="BP316" s="3">
        <f ca="1">IFERROR(INDEX(INDIRECT("day_wise_sales_data!$B$2:$BZ$599"),MATCH(resource!$CC316,day_wise_sales_data!$A$2:$A$500,0),MATCH(resource!BP$2,INDIRECT("day_wise_sales_data!$B$1:$BZ$1"),0)),0)</f>
        <v>9446.1</v>
      </c>
      <c r="BQ316" s="3">
        <f ca="1">IFERROR(INDEX(INDIRECT("day_wise_sales_data!$B$2:$BZ$599"),MATCH(resource!$CC316,day_wise_sales_data!$A$2:$A$500,0),MATCH(resource!BQ$2,INDIRECT("day_wise_sales_data!$B$1:$BZ$1"),0)),0)</f>
        <v>0</v>
      </c>
      <c r="BR316" s="3">
        <f ca="1">IFERROR(INDEX(INDIRECT("day_wise_sales_data!$B$2:$BZ$599"),MATCH(resource!$CC316,day_wise_sales_data!$A$2:$A$500,0),MATCH(resource!BR$2,INDIRECT("day_wise_sales_data!$B$1:$BZ$1"),0)),0)</f>
        <v>0</v>
      </c>
      <c r="BS316" s="3">
        <f ca="1">IFERROR(INDEX(INDIRECT("day_wise_sales_data!$B$2:$BZ$599"),MATCH(resource!$CC316,day_wise_sales_data!$A$2:$A$500,0),MATCH(resource!BS$2,INDIRECT("day_wise_sales_data!$B$1:$BZ$1"),0)),0)</f>
        <v>12621.35</v>
      </c>
      <c r="BT316" s="3">
        <f ca="1">IFERROR(INDEX(INDIRECT("day_wise_sales_data!$B$2:$BZ$599"),MATCH(resource!$CC316,day_wise_sales_data!$A$2:$A$500,0),MATCH(resource!BT$2,INDIRECT("day_wise_sales_data!$B$1:$BZ$1"),0)),0)</f>
        <v>8044.92</v>
      </c>
      <c r="BU316" s="3">
        <f ca="1">IFERROR(INDEX(INDIRECT("day_wise_sales_data!$B$2:$BZ$599"),MATCH(resource!$CC316,day_wise_sales_data!$A$2:$A$500,0),MATCH(resource!BU$2,INDIRECT("day_wise_sales_data!$B$1:$BZ$1"),0)),0)</f>
        <v>0</v>
      </c>
      <c r="BV316" s="3">
        <f ca="1">IFERROR(INDEX(INDIRECT("day_wise_sales_data!$B$2:$BZ$599"),MATCH(resource!$CC316,day_wise_sales_data!$A$2:$A$500,0),MATCH(resource!BV$2,INDIRECT("day_wise_sales_data!$B$1:$BZ$1"),0)),0)</f>
        <v>0</v>
      </c>
      <c r="BW316" s="3">
        <f ca="1">IFERROR(INDEX(INDIRECT("day_wise_sales_data!$B$2:$BZ$599"),MATCH(resource!$CC316,day_wise_sales_data!$A$2:$A$500,0),MATCH(resource!BW$2,INDIRECT("day_wise_sales_data!$B$1:$BZ$1"),0)),0)</f>
        <v>0</v>
      </c>
      <c r="BX316" s="3">
        <f ca="1">IFERROR(INDEX(INDIRECT("day_wise_sales_data!$B$2:$BZ$599"),MATCH(resource!$CC316,day_wise_sales_data!$A$2:$A$500,0),MATCH(resource!BX$2,INDIRECT("day_wise_sales_data!$B$1:$BZ$1"),0)),0)</f>
        <v>0</v>
      </c>
      <c r="BY316" s="3">
        <f ca="1">IFERROR(INDEX(INDIRECT("day_wise_sales_data!$B$2:$BZ$599"),MATCH(resource!$CC316,day_wise_sales_data!$A$2:$A$500,0),MATCH(resource!BY$2,INDIRECT("day_wise_sales_data!$B$1:$BZ$1"),0)),0)</f>
        <v>0</v>
      </c>
      <c r="BZ316" s="3">
        <f ca="1">IFERROR(INDEX(INDIRECT("day_wise_sales_data!$B$2:$BZ$599"),MATCH(resource!$CC316,day_wise_sales_data!$A$2:$A$500,0),MATCH(resource!BZ$2,INDIRECT("day_wise_sales_data!$B$1:$BZ$1"),0)),0)</f>
        <v>0</v>
      </c>
      <c r="CA316" s="3" t="str">
        <f ca="1">IFERROR(INDEX(INDIRECT("day_wise_sales_data!$B$2:$BZ$599"),MATCH(resource!$CC316,day_wise_sales_data!$A$2:$A$500,0),MATCH(resource!CA$2,INDIRECT("day_wise_sales_data!$B$1:$BZ$1"),0)),0)</f>
        <v>dd</v>
      </c>
      <c r="CC316" s="4" t="str">
        <f>sales_data!H315</f>
        <v>FAR10173</v>
      </c>
      <c r="CD316" s="1">
        <v>314</v>
      </c>
      <c r="CE316" s="1" t="str">
        <f>IF(AQ316=report!$AQ$3,resource!CD316,"")</f>
        <v/>
      </c>
      <c r="CF316" s="5" t="str">
        <f>IFERROR(SMALL($CE$3:$CE$1001,ROWS($CE$3:CE316)),"")</f>
        <v/>
      </c>
      <c r="CH316">
        <f>IFERROR(VLOOKUP($CC316,data_pull!$E$22:$G$700,2,0),0)</f>
        <v>124581.91</v>
      </c>
      <c r="CI316" s="1">
        <f t="shared" si="97"/>
        <v>122</v>
      </c>
      <c r="CJ316" s="1">
        <f t="shared" si="96"/>
        <v>159</v>
      </c>
      <c r="CK316" s="1" t="s">
        <v>1693</v>
      </c>
      <c r="CL316" s="1">
        <f t="shared" si="98"/>
        <v>41</v>
      </c>
      <c r="CM316" s="1" t="str">
        <f>IFERROR(VLOOKUP($CK316,stock_data!$B$3:$W$612,2,0),0)</f>
        <v>PROCIN-D EYE/EAR DROPS</v>
      </c>
      <c r="CN316" s="1" t="str">
        <f>IFERROR(VLOOKUP($CK316,stock_data!$B$3:$W$612,4,0),0)</f>
        <v>5ml</v>
      </c>
      <c r="CO316" s="1">
        <f>IFERROR(VLOOKUP($CK316,stock_data!$B$3:$W$612,5,0),0)</f>
        <v>66.2</v>
      </c>
      <c r="CP316" s="3">
        <f t="shared" si="99"/>
        <v>159</v>
      </c>
      <c r="CQ316" s="3">
        <f t="shared" si="100"/>
        <v>10525.800000000001</v>
      </c>
      <c r="CR316" s="1">
        <f>IFERROR(VLOOKUP($CK316,stock_data!$B$3:$W$612,6,0),0)</f>
        <v>0</v>
      </c>
      <c r="CS316" s="1">
        <f>IFERROR(VLOOKUP($CK316,stock_data!$B$3:$W$612,7,0),0)</f>
        <v>0</v>
      </c>
      <c r="CT316" s="1">
        <f>IFERROR(VLOOKUP($CK316,stock_data!$B$3:$W$612,8,0),0)</f>
        <v>0</v>
      </c>
      <c r="CU316" s="1">
        <f>IFERROR(VLOOKUP($CK316,stock_data!$B$3:$W$612,9,0),0)</f>
        <v>0</v>
      </c>
      <c r="CV316" s="1">
        <f>IFERROR(VLOOKUP($CK316,stock_data!$B$3:$W$612,10,0),0)</f>
        <v>0</v>
      </c>
      <c r="CW316" s="1">
        <f>IFERROR(VLOOKUP($CK316,stock_data!$B$3:$W$612,11,0),0)</f>
        <v>0</v>
      </c>
      <c r="CX316" s="1">
        <f>IFERROR(VLOOKUP($CK316,stock_data!$B$3:$W$612,12,0),0)</f>
        <v>0</v>
      </c>
      <c r="CY316" s="1">
        <f>IFERROR(VLOOKUP($CK316,stock_data!$B$3:$W$612,13,0),0)</f>
        <v>0</v>
      </c>
      <c r="CZ316" s="1">
        <f>IFERROR(VLOOKUP($CK316,stock_data!$B$3:$W$612,14,0),0)</f>
        <v>3</v>
      </c>
      <c r="DA316" s="1">
        <f>IFERROR(VLOOKUP($CK316,stock_data!$B$3:$W$612,15,0),0)</f>
        <v>0</v>
      </c>
      <c r="DB316" s="1">
        <f>IFERROR(VLOOKUP($CK316,stock_data!$B$3:$W$612,16,0),0)</f>
        <v>0</v>
      </c>
      <c r="DC316" s="1">
        <f>IFERROR(VLOOKUP($CK316,stock_data!$B$3:$W$612,17,0),0)</f>
        <v>0</v>
      </c>
      <c r="DD316" s="1">
        <f>IFERROR(VLOOKUP($CK316,stock_data!$B$3:$W$612,18,0),0)</f>
        <v>0</v>
      </c>
      <c r="DE316" s="1">
        <f>IFERROR(VLOOKUP($CK316,stock_data!$B$3:$W$612,19,0),0)</f>
        <v>3</v>
      </c>
      <c r="DF316" s="1">
        <f>IFERROR(VLOOKUP($CK316,stock_data!$B$3:$W$612,20,0),0)</f>
        <v>0</v>
      </c>
      <c r="DG316" s="1">
        <f>IFERROR(VLOOKUP($CK316,stock_data!$B$3:$W$612,21,0),0)</f>
        <v>0</v>
      </c>
      <c r="DH316" s="1">
        <f>IFERROR(VLOOKUP($CK316,stock_data!$B$3:$W$612,22,0),0)</f>
        <v>6</v>
      </c>
      <c r="DI316" s="1">
        <f t="shared" si="101"/>
        <v>12</v>
      </c>
      <c r="DJ316" s="1">
        <f t="shared" si="102"/>
        <v>794.40000000000009</v>
      </c>
      <c r="DK316" s="3">
        <f>IFERROR(INDEX(COD_SALES!$B$5:$Z$500,MATCH(resource!$CC316,COD_SALES!$A$5:$A$500,0),MATCH(resource!DK$2,COD_SALES!$B$4:$Z$4,0)),"")</f>
        <v>0</v>
      </c>
      <c r="DL316" s="3">
        <f>IFERROR(INDEX(COD_SALES!$B$5:$Z$500,MATCH(resource!$CC316,COD_SALES!$A$5:$A$500,0),MATCH(resource!DL$2,COD_SALES!$B$4:$Z$4,0)),"")</f>
        <v>0</v>
      </c>
      <c r="DM316" s="3">
        <f>IFERROR(INDEX(COD_SALES!$B$5:$Z$500,MATCH(resource!$CC316,COD_SALES!$A$5:$A$500,0),MATCH(resource!DM$2,COD_SALES!$B$4:$Z$4,0)),"")</f>
        <v>0</v>
      </c>
      <c r="DN316" s="3" t="str">
        <f>IFERROR(INDEX(COD_SALES!$B$5:$Z$500,MATCH(resource!$CC316,COD_SALES!$A$5:$A$500,0),MATCH(resource!DN$2,COD_SALES!$B$4:$Z$4,0)),"")</f>
        <v/>
      </c>
      <c r="DO316" s="3">
        <f>IFERROR(INDEX(COD_SALES!$B$5:$Z$500,MATCH(resource!$CC316,COD_SALES!$A$5:$A$500,0),MATCH(resource!DO$2,COD_SALES!$B$4:$Z$4,0)),"")</f>
        <v>0</v>
      </c>
      <c r="DP316" s="3">
        <f>IFERROR(INDEX(COD_SALES!$B$5:$Z$500,MATCH(resource!$CC316,COD_SALES!$A$5:$A$500,0),MATCH(resource!DP$2,COD_SALES!$B$4:$Z$4,0)),"")</f>
        <v>0</v>
      </c>
      <c r="DQ316" s="3" t="str">
        <f>IFERROR(INDEX(COD_SALES!$B$5:$Z$500,MATCH(resource!$CC316,COD_SALES!$A$5:$A$500,0),MATCH(resource!DQ$2,COD_SALES!$B$4:$Z$4,0)),"")</f>
        <v/>
      </c>
      <c r="DR316" s="3">
        <f>IFERROR(INDEX(COD_SALES!$B$5:$Z$500,MATCH(resource!$CC316,COD_SALES!$A$5:$A$500,0),MATCH(resource!DR$2,COD_SALES!$B$4:$Z$4,0)),"")</f>
        <v>0</v>
      </c>
      <c r="DS316" s="3">
        <f>IFERROR(INDEX(COD_SALES!$B$5:$Z$500,MATCH(resource!$CC316,COD_SALES!$A$5:$A$500,0),MATCH(resource!DS$2,COD_SALES!$B$4:$Z$4,0)),"")</f>
        <v>50</v>
      </c>
      <c r="DT316" s="3">
        <f>IFERROR(INDEX(COD_SALES!$B$5:$Z$500,MATCH(resource!$CC316,COD_SALES!$A$5:$A$500,0),MATCH(resource!DT$2,COD_SALES!$B$4:$Z$4,0)),"")</f>
        <v>0</v>
      </c>
      <c r="DU316" s="3">
        <f>IFERROR(INDEX(COD_SALES!$B$5:$Z$500,MATCH(resource!$CC316,COD_SALES!$A$5:$A$500,0),MATCH(resource!DU$2,COD_SALES!$B$4:$Z$4,0)),"")</f>
        <v>0</v>
      </c>
      <c r="DV316" s="3">
        <f>IFERROR(INDEX(COD_SALES!$B$5:$Z$500,MATCH(resource!$CC316,COD_SALES!$A$5:$A$500,0),MATCH(resource!DV$2,COD_SALES!$B$4:$Z$4,0)),"")</f>
        <v>0</v>
      </c>
      <c r="DW316" s="3">
        <f>IFERROR(INDEX(COD_SALES!$B$5:$Z$500,MATCH(resource!$CC316,COD_SALES!$A$5:$A$500,0),MATCH(resource!DW$2,COD_SALES!$B$4:$Z$4,0)),"")</f>
        <v>65</v>
      </c>
      <c r="DX316" s="3">
        <f>IFERROR(INDEX(COD_SALES!$B$5:$Z$500,MATCH(resource!$CC316,COD_SALES!$A$5:$A$500,0),MATCH(resource!DX$2,COD_SALES!$B$4:$Z$4,0)),"")</f>
        <v>0</v>
      </c>
      <c r="DY316" s="3">
        <f>IFERROR(INDEX(COD_SALES!$B$5:$Z$500,MATCH(resource!$CC316,COD_SALES!$A$5:$A$500,0),MATCH(resource!DY$2,COD_SALES!$B$4:$Z$4,0)),"")</f>
        <v>0</v>
      </c>
      <c r="DZ316" s="3">
        <f>IFERROR(INDEX(COD_SALES!$B$5:$Z$500,MATCH(resource!$CC316,COD_SALES!$A$5:$A$500,0),MATCH(resource!DZ$2,COD_SALES!$B$4:$Z$4,0)),"")</f>
        <v>0</v>
      </c>
      <c r="EA316" s="3">
        <f>IFERROR(INDEX(COD_SALES!$B$5:$Z$500,MATCH(resource!$CC316,COD_SALES!$A$5:$A$500,0),MATCH(resource!EA$2,COD_SALES!$B$4:$Z$4,0)),"")</f>
        <v>10</v>
      </c>
      <c r="EB316" s="3">
        <f t="shared" si="103"/>
        <v>47219.799999999996</v>
      </c>
      <c r="ED316" s="3">
        <f>IFERROR(VLOOKUP($CK316,depot_prod_sales!$B$5:$S$200,3,0),0)</f>
        <v>92</v>
      </c>
      <c r="EE316" s="3">
        <f>IFERROR(VLOOKUP($CK316,depot_prod_sales!$B$5:$S$200,4,0),0)</f>
        <v>0</v>
      </c>
      <c r="EF316" s="3">
        <f>IFERROR(VLOOKUP($CK316,depot_prod_sales!$B$5:$S$200,5,0),0)</f>
        <v>0</v>
      </c>
      <c r="EG316" s="3">
        <f>IFERROR(VLOOKUP($CK316,depot_prod_sales!$B$5:$S$200,6,0),0)</f>
        <v>0</v>
      </c>
      <c r="EH316" s="3">
        <f>IFERROR(VLOOKUP($CK316,depot_prod_sales!$B$5:$S$200,7,0),0)</f>
        <v>6</v>
      </c>
      <c r="EI316" s="3">
        <f>IFERROR(VLOOKUP($CK316,depot_prod_sales!$B$5:$S$200,8,0),0)</f>
        <v>0</v>
      </c>
      <c r="EJ316" s="3">
        <f>IFERROR(VLOOKUP($CK316,depot_prod_sales!$B$5:$S$200,9,0),0)</f>
        <v>0</v>
      </c>
      <c r="EK316" s="3">
        <f>IFERROR(VLOOKUP($CK316,depot_prod_sales!$B$5:$S$200,10,0),0)</f>
        <v>0</v>
      </c>
      <c r="EL316" s="3">
        <f>IFERROR(VLOOKUP($CK316,depot_prod_sales!$B$5:$S$200,11,0),0)</f>
        <v>0</v>
      </c>
      <c r="EM316" s="3">
        <f>IFERROR(VLOOKUP($CK316,depot_prod_sales!$B$5:$S$200,12,0),0)</f>
        <v>0</v>
      </c>
      <c r="EN316" s="3">
        <f>IFERROR(VLOOKUP($CK316,depot_prod_sales!$B$5:$S$200,13,0),0)</f>
        <v>0</v>
      </c>
      <c r="EO316" s="3">
        <f>IFERROR(VLOOKUP($CK316,depot_prod_sales!$B$5:$S$200,14,0),0)</f>
        <v>0</v>
      </c>
      <c r="EP316" s="3">
        <f>IFERROR(VLOOKUP($CK316,depot_prod_sales!$B$5:$S$200,15,0),0)</f>
        <v>-2</v>
      </c>
      <c r="EQ316" s="3">
        <f>IFERROR(VLOOKUP($CK316,depot_prod_sales!$B$5:$S$200,16,0),0)</f>
        <v>0</v>
      </c>
      <c r="ER316" s="3">
        <f>IFERROR(VLOOKUP($CK316,depot_prod_sales!$B$5:$S$200,17,0),0)</f>
        <v>0</v>
      </c>
      <c r="ES316" s="3">
        <f>IFERROR(VLOOKUP($CK316,depot_prod_sales!$B$5:$S$200,18,0),0)</f>
        <v>0</v>
      </c>
      <c r="ET316" s="116">
        <f t="shared" si="104"/>
        <v>96</v>
      </c>
      <c r="EU316" s="116">
        <f t="shared" si="105"/>
        <v>6355.2000000000007</v>
      </c>
      <c r="EW316" s="3">
        <f>IFERROR(VLOOKUP(CC316,data_pull!$AO$25:$AR$546,2,0),0)</f>
        <v>25</v>
      </c>
      <c r="EX316" s="1">
        <f>IFERROR(VLOOKUP(CC316,data_pull!$AO$25:$AR$546,4,0),0)</f>
        <v>190000</v>
      </c>
    </row>
    <row r="317" spans="13:154" x14ac:dyDescent="0.25"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4" t="str">
        <f>sales_data!B316</f>
        <v>Blank (Faridpur Zone)</v>
      </c>
      <c r="AR317" s="4" t="str">
        <f>sales_data!C316</f>
        <v>S.M Mosiour Rahman</v>
      </c>
      <c r="AS317" s="5" t="str">
        <f t="shared" si="95"/>
        <v/>
      </c>
      <c r="AT317" s="4" t="str">
        <f>sales_data!I316</f>
        <v>Sagar Biswas</v>
      </c>
      <c r="AU317" s="4" t="str">
        <f>sales_data!W316</f>
        <v>Kotalipara-2  (Tb)</v>
      </c>
      <c r="AV317" s="1">
        <f>sales_data!N316</f>
        <v>140551.97</v>
      </c>
      <c r="AW317" s="1">
        <f>sales_data!P316</f>
        <v>53</v>
      </c>
      <c r="AX317" s="3">
        <f ca="1">IFERROR(INDEX(INDIRECT("day_wise_sales_data!$B$2:$BZ$599"),MATCH(resource!$CC317,day_wise_sales_data!$A$2:$A$500,0),MATCH(resource!AX$2,INDIRECT("day_wise_sales_data!$B$1:$BZ$1"),0)),0)</f>
        <v>0</v>
      </c>
      <c r="AY317" s="3">
        <f ca="1">IFERROR(INDEX(INDIRECT("day_wise_sales_data!$B$2:$BZ$599"),MATCH(resource!$CC317,day_wise_sales_data!$A$2:$A$500,0),MATCH(resource!AY$2,INDIRECT("day_wise_sales_data!$B$1:$BZ$1"),0)),0)</f>
        <v>0</v>
      </c>
      <c r="AZ317" s="3">
        <f ca="1">IFERROR(INDEX(INDIRECT("day_wise_sales_data!$B$2:$BZ$599"),MATCH(resource!$CC317,day_wise_sales_data!$A$2:$A$500,0),MATCH(resource!AZ$2,INDIRECT("day_wise_sales_data!$B$1:$BZ$1"),0)),0)</f>
        <v>0</v>
      </c>
      <c r="BA317" s="3">
        <f ca="1">IFERROR(INDEX(INDIRECT("day_wise_sales_data!$B$2:$BZ$599"),MATCH(resource!$CC317,day_wise_sales_data!$A$2:$A$500,0),MATCH(resource!BA$2,INDIRECT("day_wise_sales_data!$B$1:$BZ$1"),0)),0)</f>
        <v>0</v>
      </c>
      <c r="BB317" s="3">
        <f ca="1">IFERROR(INDEX(INDIRECT("day_wise_sales_data!$B$2:$BZ$599"),MATCH(resource!$CC317,day_wise_sales_data!$A$2:$A$500,0),MATCH(resource!BB$2,INDIRECT("day_wise_sales_data!$B$1:$BZ$1"),0)),0)</f>
        <v>20086.439999999999</v>
      </c>
      <c r="BC317" s="3">
        <f ca="1">IFERROR(INDEX(INDIRECT("day_wise_sales_data!$B$2:$BZ$599"),MATCH(resource!$CC317,day_wise_sales_data!$A$2:$A$500,0),MATCH(resource!BC$2,INDIRECT("day_wise_sales_data!$B$1:$BZ$1"),0)),0)</f>
        <v>3191.51</v>
      </c>
      <c r="BD317" s="3">
        <f ca="1">IFERROR(INDEX(INDIRECT("day_wise_sales_data!$B$2:$BZ$599"),MATCH(resource!$CC317,day_wise_sales_data!$A$2:$A$500,0),MATCH(resource!BD$2,INDIRECT("day_wise_sales_data!$B$1:$BZ$1"),0)),0)</f>
        <v>0</v>
      </c>
      <c r="BE317" s="3">
        <f ca="1">IFERROR(INDEX(INDIRECT("day_wise_sales_data!$B$2:$BZ$599"),MATCH(resource!$CC317,day_wise_sales_data!$A$2:$A$500,0),MATCH(resource!BE$2,INDIRECT("day_wise_sales_data!$B$1:$BZ$1"),0)),0)</f>
        <v>0</v>
      </c>
      <c r="BF317" s="3">
        <f ca="1">IFERROR(INDEX(INDIRECT("day_wise_sales_data!$B$2:$BZ$599"),MATCH(resource!$CC317,day_wise_sales_data!$A$2:$A$500,0),MATCH(resource!BF$2,INDIRECT("day_wise_sales_data!$B$1:$BZ$1"),0)),0)</f>
        <v>0</v>
      </c>
      <c r="BG317" s="3">
        <f ca="1">IFERROR(INDEX(INDIRECT("day_wise_sales_data!$B$2:$BZ$599"),MATCH(resource!$CC317,day_wise_sales_data!$A$2:$A$500,0),MATCH(resource!BG$2,INDIRECT("day_wise_sales_data!$B$1:$BZ$1"),0)),0)</f>
        <v>4446.7</v>
      </c>
      <c r="BH317" s="3">
        <f ca="1">IFERROR(INDEX(INDIRECT("day_wise_sales_data!$B$2:$BZ$599"),MATCH(resource!$CC317,day_wise_sales_data!$A$2:$A$500,0),MATCH(resource!BH$2,INDIRECT("day_wise_sales_data!$B$1:$BZ$1"),0)),0)</f>
        <v>12078.07</v>
      </c>
      <c r="BI317" s="3">
        <f ca="1">IFERROR(INDEX(INDIRECT("day_wise_sales_data!$B$2:$BZ$599"),MATCH(resource!$CC317,day_wise_sales_data!$A$2:$A$500,0),MATCH(resource!BI$2,INDIRECT("day_wise_sales_data!$B$1:$BZ$1"),0)),0)</f>
        <v>13370</v>
      </c>
      <c r="BJ317" s="3">
        <f ca="1">IFERROR(INDEX(INDIRECT("day_wise_sales_data!$B$2:$BZ$599"),MATCH(resource!$CC317,day_wise_sales_data!$A$2:$A$500,0),MATCH(resource!BJ$2,INDIRECT("day_wise_sales_data!$B$1:$BZ$1"),0)),0)</f>
        <v>0</v>
      </c>
      <c r="BK317" s="3">
        <f ca="1">IFERROR(INDEX(INDIRECT("day_wise_sales_data!$B$2:$BZ$599"),MATCH(resource!$CC317,day_wise_sales_data!$A$2:$A$500,0),MATCH(resource!BK$2,INDIRECT("day_wise_sales_data!$B$1:$BZ$1"),0)),0)</f>
        <v>5852.49</v>
      </c>
      <c r="BL317" s="3">
        <f ca="1">IFERROR(INDEX(INDIRECT("day_wise_sales_data!$B$2:$BZ$599"),MATCH(resource!$CC317,day_wise_sales_data!$A$2:$A$500,0),MATCH(resource!BL$2,INDIRECT("day_wise_sales_data!$B$1:$BZ$1"),0)),0)</f>
        <v>0</v>
      </c>
      <c r="BM317" s="3">
        <f ca="1">IFERROR(INDEX(INDIRECT("day_wise_sales_data!$B$2:$BZ$599"),MATCH(resource!$CC317,day_wise_sales_data!$A$2:$A$500,0),MATCH(resource!BM$2,INDIRECT("day_wise_sales_data!$B$1:$BZ$1"),0)),0)</f>
        <v>0</v>
      </c>
      <c r="BN317" s="3">
        <f ca="1">IFERROR(INDEX(INDIRECT("day_wise_sales_data!$B$2:$BZ$599"),MATCH(resource!$CC317,day_wise_sales_data!$A$2:$A$500,0),MATCH(resource!BN$2,INDIRECT("day_wise_sales_data!$B$1:$BZ$1"),0)),0)</f>
        <v>0</v>
      </c>
      <c r="BO317" s="3">
        <f ca="1">IFERROR(INDEX(INDIRECT("day_wise_sales_data!$B$2:$BZ$599"),MATCH(resource!$CC317,day_wise_sales_data!$A$2:$A$500,0),MATCH(resource!BO$2,INDIRECT("day_wise_sales_data!$B$1:$BZ$1"),0)),0)</f>
        <v>2366.06</v>
      </c>
      <c r="BP317" s="3">
        <f ca="1">IFERROR(INDEX(INDIRECT("day_wise_sales_data!$B$2:$BZ$599"),MATCH(resource!$CC317,day_wise_sales_data!$A$2:$A$500,0),MATCH(resource!BP$2,INDIRECT("day_wise_sales_data!$B$1:$BZ$1"),0)),0)</f>
        <v>38129.06</v>
      </c>
      <c r="BQ317" s="3">
        <f ca="1">IFERROR(INDEX(INDIRECT("day_wise_sales_data!$B$2:$BZ$599"),MATCH(resource!$CC317,day_wise_sales_data!$A$2:$A$500,0),MATCH(resource!BQ$2,INDIRECT("day_wise_sales_data!$B$1:$BZ$1"),0)),0)</f>
        <v>0</v>
      </c>
      <c r="BR317" s="3">
        <f ca="1">IFERROR(INDEX(INDIRECT("day_wise_sales_data!$B$2:$BZ$599"),MATCH(resource!$CC317,day_wise_sales_data!$A$2:$A$500,0),MATCH(resource!BR$2,INDIRECT("day_wise_sales_data!$B$1:$BZ$1"),0)),0)</f>
        <v>0</v>
      </c>
      <c r="BS317" s="3">
        <f ca="1">IFERROR(INDEX(INDIRECT("day_wise_sales_data!$B$2:$BZ$599"),MATCH(resource!$CC317,day_wise_sales_data!$A$2:$A$500,0),MATCH(resource!BS$2,INDIRECT("day_wise_sales_data!$B$1:$BZ$1"),0)),0)</f>
        <v>0</v>
      </c>
      <c r="BT317" s="3">
        <f ca="1">IFERROR(INDEX(INDIRECT("day_wise_sales_data!$B$2:$BZ$599"),MATCH(resource!$CC317,day_wise_sales_data!$A$2:$A$500,0),MATCH(resource!BT$2,INDIRECT("day_wise_sales_data!$B$1:$BZ$1"),0)),0)</f>
        <v>5466.27</v>
      </c>
      <c r="BU317" s="3">
        <f ca="1">IFERROR(INDEX(INDIRECT("day_wise_sales_data!$B$2:$BZ$599"),MATCH(resource!$CC317,day_wise_sales_data!$A$2:$A$500,0),MATCH(resource!BU$2,INDIRECT("day_wise_sales_data!$B$1:$BZ$1"),0)),0)</f>
        <v>0</v>
      </c>
      <c r="BV317" s="3">
        <f ca="1">IFERROR(INDEX(INDIRECT("day_wise_sales_data!$B$2:$BZ$599"),MATCH(resource!$CC317,day_wise_sales_data!$A$2:$A$500,0),MATCH(resource!BV$2,INDIRECT("day_wise_sales_data!$B$1:$BZ$1"),0)),0)</f>
        <v>0</v>
      </c>
      <c r="BW317" s="3">
        <f ca="1">IFERROR(INDEX(INDIRECT("day_wise_sales_data!$B$2:$BZ$599"),MATCH(resource!$CC317,day_wise_sales_data!$A$2:$A$500,0),MATCH(resource!BW$2,INDIRECT("day_wise_sales_data!$B$1:$BZ$1"),0)),0)</f>
        <v>0</v>
      </c>
      <c r="BX317" s="3">
        <f ca="1">IFERROR(INDEX(INDIRECT("day_wise_sales_data!$B$2:$BZ$599"),MATCH(resource!$CC317,day_wise_sales_data!$A$2:$A$500,0),MATCH(resource!BX$2,INDIRECT("day_wise_sales_data!$B$1:$BZ$1"),0)),0)</f>
        <v>0</v>
      </c>
      <c r="BY317" s="3">
        <f ca="1">IFERROR(INDEX(INDIRECT("day_wise_sales_data!$B$2:$BZ$599"),MATCH(resource!$CC317,day_wise_sales_data!$A$2:$A$500,0),MATCH(resource!BY$2,INDIRECT("day_wise_sales_data!$B$1:$BZ$1"),0)),0)</f>
        <v>0</v>
      </c>
      <c r="BZ317" s="3">
        <f ca="1">IFERROR(INDEX(INDIRECT("day_wise_sales_data!$B$2:$BZ$599"),MATCH(resource!$CC317,day_wise_sales_data!$A$2:$A$500,0),MATCH(resource!BZ$2,INDIRECT("day_wise_sales_data!$B$1:$BZ$1"),0)),0)</f>
        <v>0</v>
      </c>
      <c r="CA317" s="3" t="str">
        <f ca="1">IFERROR(INDEX(INDIRECT("day_wise_sales_data!$B$2:$BZ$599"),MATCH(resource!$CC317,day_wise_sales_data!$A$2:$A$500,0),MATCH(resource!CA$2,INDIRECT("day_wise_sales_data!$B$1:$BZ$1"),0)),0)</f>
        <v>dd</v>
      </c>
      <c r="CC317" s="4" t="str">
        <f>sales_data!H316</f>
        <v>FAR05211</v>
      </c>
      <c r="CD317" s="1">
        <v>315</v>
      </c>
      <c r="CE317" s="1" t="str">
        <f>IF(AQ317=report!$AQ$3,resource!CD317,"")</f>
        <v/>
      </c>
      <c r="CF317" s="5" t="str">
        <f>IFERROR(SMALL($CE$3:$CE$1001,ROWS($CE$3:CE317)),"")</f>
        <v/>
      </c>
      <c r="CH317">
        <f>IFERROR(VLOOKUP($CC317,data_pull!$E$22:$G$700,2,0),0)</f>
        <v>140551.97</v>
      </c>
      <c r="CI317" s="1">
        <f t="shared" si="97"/>
        <v>20</v>
      </c>
      <c r="CJ317" s="1">
        <f t="shared" si="96"/>
        <v>8</v>
      </c>
      <c r="CK317" s="1" t="s">
        <v>1695</v>
      </c>
      <c r="CL317" s="1">
        <f t="shared" si="98"/>
        <v>64</v>
      </c>
      <c r="CM317" s="1" t="str">
        <f>IFERROR(VLOOKUP($CK317,stock_data!$B$3:$W$612,2,0),0)</f>
        <v>PROTIK VITALITY (Jr.)</v>
      </c>
      <c r="CN317" s="1" t="str">
        <f>IFERROR(VLOOKUP($CK317,stock_data!$B$3:$W$612,4,0),0)</f>
        <v>1x5's</v>
      </c>
      <c r="CO317" s="1">
        <f>IFERROR(VLOOKUP($CK317,stock_data!$B$3:$W$612,5,0),0)</f>
        <v>110</v>
      </c>
      <c r="CP317" s="3">
        <f t="shared" si="99"/>
        <v>8</v>
      </c>
      <c r="CQ317" s="3">
        <f t="shared" si="100"/>
        <v>880</v>
      </c>
      <c r="CR317" s="1">
        <f>IFERROR(VLOOKUP($CK317,stock_data!$B$3:$W$612,6,0),0)</f>
        <v>149</v>
      </c>
      <c r="CS317" s="1">
        <f>IFERROR(VLOOKUP($CK317,stock_data!$B$3:$W$612,7,0),0)</f>
        <v>378</v>
      </c>
      <c r="CT317" s="1">
        <f>IFERROR(VLOOKUP($CK317,stock_data!$B$3:$W$612,8,0),0)</f>
        <v>408</v>
      </c>
      <c r="CU317" s="1">
        <f>IFERROR(VLOOKUP($CK317,stock_data!$B$3:$W$612,9,0),0)</f>
        <v>2280</v>
      </c>
      <c r="CV317" s="1">
        <f>IFERROR(VLOOKUP($CK317,stock_data!$B$3:$W$612,10,0),0)</f>
        <v>264</v>
      </c>
      <c r="CW317" s="1">
        <f>IFERROR(VLOOKUP($CK317,stock_data!$B$3:$W$612,11,0),0)</f>
        <v>462</v>
      </c>
      <c r="CX317" s="1">
        <f>IFERROR(VLOOKUP($CK317,stock_data!$B$3:$W$612,12,0),0)</f>
        <v>831</v>
      </c>
      <c r="CY317" s="1">
        <f>IFERROR(VLOOKUP($CK317,stock_data!$B$3:$W$612,13,0),0)</f>
        <v>377</v>
      </c>
      <c r="CZ317" s="1">
        <f>IFERROR(VLOOKUP($CK317,stock_data!$B$3:$W$612,14,0),0)</f>
        <v>276</v>
      </c>
      <c r="DA317" s="1">
        <f>IFERROR(VLOOKUP($CK317,stock_data!$B$3:$W$612,15,0),0)</f>
        <v>229</v>
      </c>
      <c r="DB317" s="1">
        <f>IFERROR(VLOOKUP($CK317,stock_data!$B$3:$W$612,16,0),0)</f>
        <v>218</v>
      </c>
      <c r="DC317" s="1">
        <f>IFERROR(VLOOKUP($CK317,stock_data!$B$3:$W$612,17,0),0)</f>
        <v>281</v>
      </c>
      <c r="DD317" s="1">
        <f>IFERROR(VLOOKUP($CK317,stock_data!$B$3:$W$612,18,0),0)</f>
        <v>141</v>
      </c>
      <c r="DE317" s="1">
        <f>IFERROR(VLOOKUP($CK317,stock_data!$B$3:$W$612,19,0),0)</f>
        <v>223</v>
      </c>
      <c r="DF317" s="1">
        <f>IFERROR(VLOOKUP($CK317,stock_data!$B$3:$W$612,20,0),0)</f>
        <v>218</v>
      </c>
      <c r="DG317" s="1">
        <f>IFERROR(VLOOKUP($CK317,stock_data!$B$3:$W$612,21,0),0)</f>
        <v>151</v>
      </c>
      <c r="DH317" s="1">
        <f>IFERROR(VLOOKUP($CK317,stock_data!$B$3:$W$612,22,0),0)</f>
        <v>159</v>
      </c>
      <c r="DI317" s="1">
        <f t="shared" si="101"/>
        <v>7045</v>
      </c>
      <c r="DJ317" s="1">
        <f t="shared" si="102"/>
        <v>774950</v>
      </c>
      <c r="DK317" s="3">
        <f>IFERROR(INDEX(COD_SALES!$B$5:$Z$500,MATCH(resource!$CC317,COD_SALES!$A$5:$A$500,0),MATCH(resource!DK$2,COD_SALES!$B$4:$Z$4,0)),"")</f>
        <v>0</v>
      </c>
      <c r="DL317" s="3">
        <f>IFERROR(INDEX(COD_SALES!$B$5:$Z$500,MATCH(resource!$CC317,COD_SALES!$A$5:$A$500,0),MATCH(resource!DL$2,COD_SALES!$B$4:$Z$4,0)),"")</f>
        <v>11</v>
      </c>
      <c r="DM317" s="3">
        <f>IFERROR(INDEX(COD_SALES!$B$5:$Z$500,MATCH(resource!$CC317,COD_SALES!$A$5:$A$500,0),MATCH(resource!DM$2,COD_SALES!$B$4:$Z$4,0)),"")</f>
        <v>5</v>
      </c>
      <c r="DN317" s="3" t="str">
        <f>IFERROR(INDEX(COD_SALES!$B$5:$Z$500,MATCH(resource!$CC317,COD_SALES!$A$5:$A$500,0),MATCH(resource!DN$2,COD_SALES!$B$4:$Z$4,0)),"")</f>
        <v/>
      </c>
      <c r="DO317" s="3">
        <f>IFERROR(INDEX(COD_SALES!$B$5:$Z$500,MATCH(resource!$CC317,COD_SALES!$A$5:$A$500,0),MATCH(resource!DO$2,COD_SALES!$B$4:$Z$4,0)),"")</f>
        <v>0</v>
      </c>
      <c r="DP317" s="3">
        <f>IFERROR(INDEX(COD_SALES!$B$5:$Z$500,MATCH(resource!$CC317,COD_SALES!$A$5:$A$500,0),MATCH(resource!DP$2,COD_SALES!$B$4:$Z$4,0)),"")</f>
        <v>3</v>
      </c>
      <c r="DQ317" s="3" t="str">
        <f>IFERROR(INDEX(COD_SALES!$B$5:$Z$500,MATCH(resource!$CC317,COD_SALES!$A$5:$A$500,0),MATCH(resource!DQ$2,COD_SALES!$B$4:$Z$4,0)),"")</f>
        <v/>
      </c>
      <c r="DR317" s="3">
        <f>IFERROR(INDEX(COD_SALES!$B$5:$Z$500,MATCH(resource!$CC317,COD_SALES!$A$5:$A$500,0),MATCH(resource!DR$2,COD_SALES!$B$4:$Z$4,0)),"")</f>
        <v>0</v>
      </c>
      <c r="DS317" s="3">
        <f>IFERROR(INDEX(COD_SALES!$B$5:$Z$500,MATCH(resource!$CC317,COD_SALES!$A$5:$A$500,0),MATCH(resource!DS$2,COD_SALES!$B$4:$Z$4,0)),"")</f>
        <v>122</v>
      </c>
      <c r="DT317" s="3">
        <f>IFERROR(INDEX(COD_SALES!$B$5:$Z$500,MATCH(resource!$CC317,COD_SALES!$A$5:$A$500,0),MATCH(resource!DT$2,COD_SALES!$B$4:$Z$4,0)),"")</f>
        <v>0</v>
      </c>
      <c r="DU317" s="3">
        <f>IFERROR(INDEX(COD_SALES!$B$5:$Z$500,MATCH(resource!$CC317,COD_SALES!$A$5:$A$500,0),MATCH(resource!DU$2,COD_SALES!$B$4:$Z$4,0)),"")</f>
        <v>7</v>
      </c>
      <c r="DV317" s="3">
        <f>IFERROR(INDEX(COD_SALES!$B$5:$Z$500,MATCH(resource!$CC317,COD_SALES!$A$5:$A$500,0),MATCH(resource!DV$2,COD_SALES!$B$4:$Z$4,0)),"")</f>
        <v>0</v>
      </c>
      <c r="DW317" s="3">
        <f>IFERROR(INDEX(COD_SALES!$B$5:$Z$500,MATCH(resource!$CC317,COD_SALES!$A$5:$A$500,0),MATCH(resource!DW$2,COD_SALES!$B$4:$Z$4,0)),"")</f>
        <v>93</v>
      </c>
      <c r="DX317" s="3">
        <f>IFERROR(INDEX(COD_SALES!$B$5:$Z$500,MATCH(resource!$CC317,COD_SALES!$A$5:$A$500,0),MATCH(resource!DX$2,COD_SALES!$B$4:$Z$4,0)),"")</f>
        <v>64</v>
      </c>
      <c r="DY317" s="3">
        <f>IFERROR(INDEX(COD_SALES!$B$5:$Z$500,MATCH(resource!$CC317,COD_SALES!$A$5:$A$500,0),MATCH(resource!DY$2,COD_SALES!$B$4:$Z$4,0)),"")</f>
        <v>15</v>
      </c>
      <c r="DZ317" s="3">
        <f>IFERROR(INDEX(COD_SALES!$B$5:$Z$500,MATCH(resource!$CC317,COD_SALES!$A$5:$A$500,0),MATCH(resource!DZ$2,COD_SALES!$B$4:$Z$4,0)),"")</f>
        <v>3</v>
      </c>
      <c r="EA317" s="3">
        <f>IFERROR(INDEX(COD_SALES!$B$5:$Z$500,MATCH(resource!$CC317,COD_SALES!$A$5:$A$500,0),MATCH(resource!EA$2,COD_SALES!$B$4:$Z$4,0)),"")</f>
        <v>5</v>
      </c>
      <c r="EB317" s="3">
        <f t="shared" si="103"/>
        <v>94825.64</v>
      </c>
      <c r="ED317" s="3">
        <f>IFERROR(VLOOKUP($CK317,depot_prod_sales!$B$5:$S$200,3,0),0)</f>
        <v>3</v>
      </c>
      <c r="EE317" s="3">
        <f>IFERROR(VLOOKUP($CK317,depot_prod_sales!$B$5:$S$200,4,0),0)</f>
        <v>154</v>
      </c>
      <c r="EF317" s="3">
        <f>IFERROR(VLOOKUP($CK317,depot_prod_sales!$B$5:$S$200,5,0),0)</f>
        <v>238</v>
      </c>
      <c r="EG317" s="3">
        <f>IFERROR(VLOOKUP($CK317,depot_prod_sales!$B$5:$S$200,6,0),0)</f>
        <v>40</v>
      </c>
      <c r="EH317" s="3">
        <f>IFERROR(VLOOKUP($CK317,depot_prod_sales!$B$5:$S$200,7,0),0)</f>
        <v>32</v>
      </c>
      <c r="EI317" s="3">
        <f>IFERROR(VLOOKUP($CK317,depot_prod_sales!$B$5:$S$200,8,0),0)</f>
        <v>425</v>
      </c>
      <c r="EJ317" s="3">
        <f>IFERROR(VLOOKUP($CK317,depot_prod_sales!$B$5:$S$200,9,0),0)</f>
        <v>155</v>
      </c>
      <c r="EK317" s="3">
        <f>IFERROR(VLOOKUP($CK317,depot_prod_sales!$B$5:$S$200,10,0),0)</f>
        <v>370</v>
      </c>
      <c r="EL317" s="3">
        <f>IFERROR(VLOOKUP($CK317,depot_prod_sales!$B$5:$S$200,11,0),0)</f>
        <v>0</v>
      </c>
      <c r="EM317" s="3">
        <f>IFERROR(VLOOKUP($CK317,depot_prod_sales!$B$5:$S$200,12,0),0)</f>
        <v>10</v>
      </c>
      <c r="EN317" s="3">
        <f>IFERROR(VLOOKUP($CK317,depot_prod_sales!$B$5:$S$200,13,0),0)</f>
        <v>251</v>
      </c>
      <c r="EO317" s="3">
        <f>IFERROR(VLOOKUP($CK317,depot_prod_sales!$B$5:$S$200,14,0),0)</f>
        <v>619</v>
      </c>
      <c r="EP317" s="3">
        <f>IFERROR(VLOOKUP($CK317,depot_prod_sales!$B$5:$S$200,15,0),0)</f>
        <v>5</v>
      </c>
      <c r="EQ317" s="3">
        <f>IFERROR(VLOOKUP($CK317,depot_prod_sales!$B$5:$S$200,16,0),0)</f>
        <v>87</v>
      </c>
      <c r="ER317" s="3">
        <f>IFERROR(VLOOKUP($CK317,depot_prod_sales!$B$5:$S$200,17,0),0)</f>
        <v>153</v>
      </c>
      <c r="ES317" s="3">
        <f>IFERROR(VLOOKUP($CK317,depot_prod_sales!$B$5:$S$200,18,0),0)</f>
        <v>373</v>
      </c>
      <c r="ET317" s="116">
        <f t="shared" si="104"/>
        <v>2915</v>
      </c>
      <c r="EU317" s="116">
        <f t="shared" si="105"/>
        <v>320650</v>
      </c>
      <c r="EW317" s="3">
        <f>IFERROR(VLOOKUP(CC317,data_pull!$AO$25:$AR$546,2,0),0)</f>
        <v>40</v>
      </c>
      <c r="EX317" s="1">
        <f>IFERROR(VLOOKUP(CC317,data_pull!$AO$25:$AR$546,4,0),0)</f>
        <v>190000</v>
      </c>
    </row>
    <row r="318" spans="13:154" x14ac:dyDescent="0.25"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4" t="str">
        <f>sales_data!B317</f>
        <v>Blank (Faridpur Zone)</v>
      </c>
      <c r="AR318" s="4" t="str">
        <f>sales_data!C317</f>
        <v>Sikder Monir Hossain</v>
      </c>
      <c r="AS318" s="5" t="str">
        <f t="shared" si="95"/>
        <v>Sikder Monir Hossain</v>
      </c>
      <c r="AT318" s="4" t="str">
        <f>sales_data!I317</f>
        <v>Gazi Younus Ali</v>
      </c>
      <c r="AU318" s="4" t="str">
        <f>sales_data!W317</f>
        <v>Faridpur-3 (Cb)</v>
      </c>
      <c r="AV318" s="1">
        <f>sales_data!N317</f>
        <v>100460.97</v>
      </c>
      <c r="AW318" s="1">
        <f>sales_data!P317</f>
        <v>34</v>
      </c>
      <c r="AX318" s="3">
        <f ca="1">IFERROR(INDEX(INDIRECT("day_wise_sales_data!$B$2:$BZ$599"),MATCH(resource!$CC318,day_wise_sales_data!$A$2:$A$500,0),MATCH(resource!AX$2,INDIRECT("day_wise_sales_data!$B$1:$BZ$1"),0)),0)</f>
        <v>0</v>
      </c>
      <c r="AY318" s="3">
        <f ca="1">IFERROR(INDEX(INDIRECT("day_wise_sales_data!$B$2:$BZ$599"),MATCH(resource!$CC318,day_wise_sales_data!$A$2:$A$500,0),MATCH(resource!AY$2,INDIRECT("day_wise_sales_data!$B$1:$BZ$1"),0)),0)</f>
        <v>339.11</v>
      </c>
      <c r="AZ318" s="3">
        <f ca="1">IFERROR(INDEX(INDIRECT("day_wise_sales_data!$B$2:$BZ$599"),MATCH(resource!$CC318,day_wise_sales_data!$A$2:$A$500,0),MATCH(resource!AZ$2,INDIRECT("day_wise_sales_data!$B$1:$BZ$1"),0)),0)</f>
        <v>0</v>
      </c>
      <c r="BA318" s="3">
        <f ca="1">IFERROR(INDEX(INDIRECT("day_wise_sales_data!$B$2:$BZ$599"),MATCH(resource!$CC318,day_wise_sales_data!$A$2:$A$500,0),MATCH(resource!BA$2,INDIRECT("day_wise_sales_data!$B$1:$BZ$1"),0)),0)</f>
        <v>2093</v>
      </c>
      <c r="BB318" s="3">
        <f ca="1">IFERROR(INDEX(INDIRECT("day_wise_sales_data!$B$2:$BZ$599"),MATCH(resource!$CC318,day_wise_sales_data!$A$2:$A$500,0),MATCH(resource!BB$2,INDIRECT("day_wise_sales_data!$B$1:$BZ$1"),0)),0)</f>
        <v>3696.22</v>
      </c>
      <c r="BC318" s="3">
        <f ca="1">IFERROR(INDEX(INDIRECT("day_wise_sales_data!$B$2:$BZ$599"),MATCH(resource!$CC318,day_wise_sales_data!$A$2:$A$500,0),MATCH(resource!BC$2,INDIRECT("day_wise_sales_data!$B$1:$BZ$1"),0)),0)</f>
        <v>0</v>
      </c>
      <c r="BD318" s="3">
        <f ca="1">IFERROR(INDEX(INDIRECT("day_wise_sales_data!$B$2:$BZ$599"),MATCH(resource!$CC318,day_wise_sales_data!$A$2:$A$500,0),MATCH(resource!BD$2,INDIRECT("day_wise_sales_data!$B$1:$BZ$1"),0)),0)</f>
        <v>0</v>
      </c>
      <c r="BE318" s="3">
        <f ca="1">IFERROR(INDEX(INDIRECT("day_wise_sales_data!$B$2:$BZ$599"),MATCH(resource!$CC318,day_wise_sales_data!$A$2:$A$500,0),MATCH(resource!BE$2,INDIRECT("day_wise_sales_data!$B$1:$BZ$1"),0)),0)</f>
        <v>3384.45</v>
      </c>
      <c r="BF318" s="3">
        <f ca="1">IFERROR(INDEX(INDIRECT("day_wise_sales_data!$B$2:$BZ$599"),MATCH(resource!$CC318,day_wise_sales_data!$A$2:$A$500,0),MATCH(resource!BF$2,INDIRECT("day_wise_sales_data!$B$1:$BZ$1"),0)),0)</f>
        <v>0</v>
      </c>
      <c r="BG318" s="3">
        <f ca="1">IFERROR(INDEX(INDIRECT("day_wise_sales_data!$B$2:$BZ$599"),MATCH(resource!$CC318,day_wise_sales_data!$A$2:$A$500,0),MATCH(resource!BG$2,INDIRECT("day_wise_sales_data!$B$1:$BZ$1"),0)),0)</f>
        <v>0</v>
      </c>
      <c r="BH318" s="3">
        <f ca="1">IFERROR(INDEX(INDIRECT("day_wise_sales_data!$B$2:$BZ$599"),MATCH(resource!$CC318,day_wise_sales_data!$A$2:$A$500,0),MATCH(resource!BH$2,INDIRECT("day_wise_sales_data!$B$1:$BZ$1"),0)),0)</f>
        <v>0</v>
      </c>
      <c r="BI318" s="3">
        <f ca="1">IFERROR(INDEX(INDIRECT("day_wise_sales_data!$B$2:$BZ$599"),MATCH(resource!$CC318,day_wise_sales_data!$A$2:$A$500,0),MATCH(resource!BI$2,INDIRECT("day_wise_sales_data!$B$1:$BZ$1"),0)),0)</f>
        <v>7268.83</v>
      </c>
      <c r="BJ318" s="3">
        <f ca="1">IFERROR(INDEX(INDIRECT("day_wise_sales_data!$B$2:$BZ$599"),MATCH(resource!$CC318,day_wise_sales_data!$A$2:$A$500,0),MATCH(resource!BJ$2,INDIRECT("day_wise_sales_data!$B$1:$BZ$1"),0)),0)</f>
        <v>0</v>
      </c>
      <c r="BK318" s="3">
        <f ca="1">IFERROR(INDEX(INDIRECT("day_wise_sales_data!$B$2:$BZ$599"),MATCH(resource!$CC318,day_wise_sales_data!$A$2:$A$500,0),MATCH(resource!BK$2,INDIRECT("day_wise_sales_data!$B$1:$BZ$1"),0)),0)</f>
        <v>10719.28</v>
      </c>
      <c r="BL318" s="3">
        <f ca="1">IFERROR(INDEX(INDIRECT("day_wise_sales_data!$B$2:$BZ$599"),MATCH(resource!$CC318,day_wise_sales_data!$A$2:$A$500,0),MATCH(resource!BL$2,INDIRECT("day_wise_sales_data!$B$1:$BZ$1"),0)),0)</f>
        <v>0</v>
      </c>
      <c r="BM318" s="3">
        <f ca="1">IFERROR(INDEX(INDIRECT("day_wise_sales_data!$B$2:$BZ$599"),MATCH(resource!$CC318,day_wise_sales_data!$A$2:$A$500,0),MATCH(resource!BM$2,INDIRECT("day_wise_sales_data!$B$1:$BZ$1"),0)),0)</f>
        <v>0</v>
      </c>
      <c r="BN318" s="3">
        <f ca="1">IFERROR(INDEX(INDIRECT("day_wise_sales_data!$B$2:$BZ$599"),MATCH(resource!$CC318,day_wise_sales_data!$A$2:$A$500,0),MATCH(resource!BN$2,INDIRECT("day_wise_sales_data!$B$1:$BZ$1"),0)),0)</f>
        <v>3379.43</v>
      </c>
      <c r="BO318" s="3">
        <f ca="1">IFERROR(INDEX(INDIRECT("day_wise_sales_data!$B$2:$BZ$599"),MATCH(resource!$CC318,day_wise_sales_data!$A$2:$A$500,0),MATCH(resource!BO$2,INDIRECT("day_wise_sales_data!$B$1:$BZ$1"),0)),0)</f>
        <v>0</v>
      </c>
      <c r="BP318" s="3">
        <f ca="1">IFERROR(INDEX(INDIRECT("day_wise_sales_data!$B$2:$BZ$599"),MATCH(resource!$CC318,day_wise_sales_data!$A$2:$A$500,0),MATCH(resource!BP$2,INDIRECT("day_wise_sales_data!$B$1:$BZ$1"),0)),0)</f>
        <v>0</v>
      </c>
      <c r="BQ318" s="3">
        <f ca="1">IFERROR(INDEX(INDIRECT("day_wise_sales_data!$B$2:$BZ$599"),MATCH(resource!$CC318,day_wise_sales_data!$A$2:$A$500,0),MATCH(resource!BQ$2,INDIRECT("day_wise_sales_data!$B$1:$BZ$1"),0)),0)</f>
        <v>0</v>
      </c>
      <c r="BR318" s="3">
        <f ca="1">IFERROR(INDEX(INDIRECT("day_wise_sales_data!$B$2:$BZ$599"),MATCH(resource!$CC318,day_wise_sales_data!$A$2:$A$500,0),MATCH(resource!BR$2,INDIRECT("day_wise_sales_data!$B$1:$BZ$1"),0)),0)</f>
        <v>14428.35</v>
      </c>
      <c r="BS318" s="3">
        <f ca="1">IFERROR(INDEX(INDIRECT("day_wise_sales_data!$B$2:$BZ$599"),MATCH(resource!$CC318,day_wise_sales_data!$A$2:$A$500,0),MATCH(resource!BS$2,INDIRECT("day_wise_sales_data!$B$1:$BZ$1"),0)),0)</f>
        <v>0</v>
      </c>
      <c r="BT318" s="3">
        <f ca="1">IFERROR(INDEX(INDIRECT("day_wise_sales_data!$B$2:$BZ$599"),MATCH(resource!$CC318,day_wise_sales_data!$A$2:$A$500,0),MATCH(resource!BT$2,INDIRECT("day_wise_sales_data!$B$1:$BZ$1"),0)),0)</f>
        <v>0</v>
      </c>
      <c r="BU318" s="3">
        <f ca="1">IFERROR(INDEX(INDIRECT("day_wise_sales_data!$B$2:$BZ$599"),MATCH(resource!$CC318,day_wise_sales_data!$A$2:$A$500,0),MATCH(resource!BU$2,INDIRECT("day_wise_sales_data!$B$1:$BZ$1"),0)),0)</f>
        <v>0</v>
      </c>
      <c r="BV318" s="3">
        <f ca="1">IFERROR(INDEX(INDIRECT("day_wise_sales_data!$B$2:$BZ$599"),MATCH(resource!$CC318,day_wise_sales_data!$A$2:$A$500,0),MATCH(resource!BV$2,INDIRECT("day_wise_sales_data!$B$1:$BZ$1"),0)),0)</f>
        <v>12850.29</v>
      </c>
      <c r="BW318" s="3">
        <f ca="1">IFERROR(INDEX(INDIRECT("day_wise_sales_data!$B$2:$BZ$599"),MATCH(resource!$CC318,day_wise_sales_data!$A$2:$A$500,0),MATCH(resource!BW$2,INDIRECT("day_wise_sales_data!$B$1:$BZ$1"),0)),0)</f>
        <v>3200</v>
      </c>
      <c r="BX318" s="3">
        <f ca="1">IFERROR(INDEX(INDIRECT("day_wise_sales_data!$B$2:$BZ$599"),MATCH(resource!$CC318,day_wise_sales_data!$A$2:$A$500,0),MATCH(resource!BX$2,INDIRECT("day_wise_sales_data!$B$1:$BZ$1"),0)),0)</f>
        <v>0</v>
      </c>
      <c r="BY318" s="3">
        <f ca="1">IFERROR(INDEX(INDIRECT("day_wise_sales_data!$B$2:$BZ$599"),MATCH(resource!$CC318,day_wise_sales_data!$A$2:$A$500,0),MATCH(resource!BY$2,INDIRECT("day_wise_sales_data!$B$1:$BZ$1"),0)),0)</f>
        <v>0</v>
      </c>
      <c r="BZ318" s="3">
        <f ca="1">IFERROR(INDEX(INDIRECT("day_wise_sales_data!$B$2:$BZ$599"),MATCH(resource!$CC318,day_wise_sales_data!$A$2:$A$500,0),MATCH(resource!BZ$2,INDIRECT("day_wise_sales_data!$B$1:$BZ$1"),0)),0)</f>
        <v>2977.44</v>
      </c>
      <c r="CA318" s="3" t="str">
        <f ca="1">IFERROR(INDEX(INDIRECT("day_wise_sales_data!$B$2:$BZ$599"),MATCH(resource!$CC318,day_wise_sales_data!$A$2:$A$500,0),MATCH(resource!CA$2,INDIRECT("day_wise_sales_data!$B$1:$BZ$1"),0)),0)</f>
        <v>dd</v>
      </c>
      <c r="CC318" s="4" t="str">
        <f>sales_data!H317</f>
        <v>FAR10041</v>
      </c>
      <c r="CD318" s="1">
        <v>316</v>
      </c>
      <c r="CE318" s="1" t="str">
        <f>IF(AQ318=report!$AQ$3,resource!CD318,"")</f>
        <v/>
      </c>
      <c r="CF318" s="5" t="str">
        <f>IFERROR(SMALL($CE$3:$CE$1001,ROWS($CE$3:CE318)),"")</f>
        <v/>
      </c>
      <c r="CH318">
        <f>IFERROR(VLOOKUP($CC318,data_pull!$E$22:$G$700,2,0),0)</f>
        <v>100460.97</v>
      </c>
      <c r="CI318" s="1">
        <f t="shared" si="97"/>
        <v>63</v>
      </c>
      <c r="CJ318" s="1">
        <f t="shared" si="96"/>
        <v>0</v>
      </c>
      <c r="CK318" s="1" t="s">
        <v>1697</v>
      </c>
      <c r="CL318" s="1">
        <f t="shared" si="98"/>
        <v>111</v>
      </c>
      <c r="CM318" s="1" t="str">
        <f>IFERROR(VLOOKUP($CK318,stock_data!$B$3:$W$612,2,0),0)</f>
        <v>PROTIK VITALITY (Sr.)</v>
      </c>
      <c r="CN318" s="1" t="str">
        <f>IFERROR(VLOOKUP($CK318,stock_data!$B$3:$W$612,4,0),0)</f>
        <v>1x5's</v>
      </c>
      <c r="CO318" s="1">
        <f>IFERROR(VLOOKUP($CK318,stock_data!$B$3:$W$612,5,0),0)</f>
        <v>110</v>
      </c>
      <c r="CP318" s="3">
        <f t="shared" si="99"/>
        <v>0</v>
      </c>
      <c r="CQ318" s="3">
        <f t="shared" si="100"/>
        <v>0</v>
      </c>
      <c r="CR318" s="1">
        <f>IFERROR(VLOOKUP($CK318,stock_data!$B$3:$W$612,6,0),0)</f>
        <v>0</v>
      </c>
      <c r="CS318" s="1">
        <f>IFERROR(VLOOKUP($CK318,stock_data!$B$3:$W$612,7,0),0)</f>
        <v>215</v>
      </c>
      <c r="CT318" s="1">
        <f>IFERROR(VLOOKUP($CK318,stock_data!$B$3:$W$612,8,0),0)</f>
        <v>77</v>
      </c>
      <c r="CU318" s="1">
        <f>IFERROR(VLOOKUP($CK318,stock_data!$B$3:$W$612,9,0),0)</f>
        <v>0</v>
      </c>
      <c r="CV318" s="1">
        <f>IFERROR(VLOOKUP($CK318,stock_data!$B$3:$W$612,10,0),0)</f>
        <v>13</v>
      </c>
      <c r="CW318" s="1">
        <f>IFERROR(VLOOKUP($CK318,stock_data!$B$3:$W$612,11,0),0)</f>
        <v>0</v>
      </c>
      <c r="CX318" s="1">
        <f>IFERROR(VLOOKUP($CK318,stock_data!$B$3:$W$612,12,0),0)</f>
        <v>8</v>
      </c>
      <c r="CY318" s="1">
        <f>IFERROR(VLOOKUP($CK318,stock_data!$B$3:$W$612,13,0),0)</f>
        <v>0</v>
      </c>
      <c r="CZ318" s="1">
        <f>IFERROR(VLOOKUP($CK318,stock_data!$B$3:$W$612,14,0),0)</f>
        <v>46</v>
      </c>
      <c r="DA318" s="1">
        <f>IFERROR(VLOOKUP($CK318,stock_data!$B$3:$W$612,15,0),0)</f>
        <v>0</v>
      </c>
      <c r="DB318" s="1">
        <f>IFERROR(VLOOKUP($CK318,stock_data!$B$3:$W$612,16,0),0)</f>
        <v>0</v>
      </c>
      <c r="DC318" s="1">
        <f>IFERROR(VLOOKUP($CK318,stock_data!$B$3:$W$612,17,0),0)</f>
        <v>0</v>
      </c>
      <c r="DD318" s="1">
        <f>IFERROR(VLOOKUP($CK318,stock_data!$B$3:$W$612,18,0),0)</f>
        <v>0</v>
      </c>
      <c r="DE318" s="1">
        <f>IFERROR(VLOOKUP($CK318,stock_data!$B$3:$W$612,19,0),0)</f>
        <v>62</v>
      </c>
      <c r="DF318" s="1">
        <f>IFERROR(VLOOKUP($CK318,stock_data!$B$3:$W$612,20,0),0)</f>
        <v>83</v>
      </c>
      <c r="DG318" s="1">
        <f>IFERROR(VLOOKUP($CK318,stock_data!$B$3:$W$612,21,0),0)</f>
        <v>0</v>
      </c>
      <c r="DH318" s="1">
        <f>IFERROR(VLOOKUP($CK318,stock_data!$B$3:$W$612,22,0),0)</f>
        <v>8</v>
      </c>
      <c r="DI318" s="1">
        <f t="shared" si="101"/>
        <v>512</v>
      </c>
      <c r="DJ318" s="1">
        <f t="shared" si="102"/>
        <v>56320</v>
      </c>
      <c r="DK318" s="3">
        <f>IFERROR(INDEX(COD_SALES!$B$5:$Z$500,MATCH(resource!$CC318,COD_SALES!$A$5:$A$500,0),MATCH(resource!DK$2,COD_SALES!$B$4:$Z$4,0)),"")</f>
        <v>0</v>
      </c>
      <c r="DL318" s="3">
        <f>IFERROR(INDEX(COD_SALES!$B$5:$Z$500,MATCH(resource!$CC318,COD_SALES!$A$5:$A$500,0),MATCH(resource!DL$2,COD_SALES!$B$4:$Z$4,0)),"")</f>
        <v>0</v>
      </c>
      <c r="DM318" s="3">
        <f>IFERROR(INDEX(COD_SALES!$B$5:$Z$500,MATCH(resource!$CC318,COD_SALES!$A$5:$A$500,0),MATCH(resource!DM$2,COD_SALES!$B$4:$Z$4,0)),"")</f>
        <v>0</v>
      </c>
      <c r="DN318" s="3" t="str">
        <f>IFERROR(INDEX(COD_SALES!$B$5:$Z$500,MATCH(resource!$CC318,COD_SALES!$A$5:$A$500,0),MATCH(resource!DN$2,COD_SALES!$B$4:$Z$4,0)),"")</f>
        <v/>
      </c>
      <c r="DO318" s="3">
        <f>IFERROR(INDEX(COD_SALES!$B$5:$Z$500,MATCH(resource!$CC318,COD_SALES!$A$5:$A$500,0),MATCH(resource!DO$2,COD_SALES!$B$4:$Z$4,0)),"")</f>
        <v>0</v>
      </c>
      <c r="DP318" s="3">
        <f>IFERROR(INDEX(COD_SALES!$B$5:$Z$500,MATCH(resource!$CC318,COD_SALES!$A$5:$A$500,0),MATCH(resource!DP$2,COD_SALES!$B$4:$Z$4,0)),"")</f>
        <v>0</v>
      </c>
      <c r="DQ318" s="3" t="str">
        <f>IFERROR(INDEX(COD_SALES!$B$5:$Z$500,MATCH(resource!$CC318,COD_SALES!$A$5:$A$500,0),MATCH(resource!DQ$2,COD_SALES!$B$4:$Z$4,0)),"")</f>
        <v/>
      </c>
      <c r="DR318" s="3">
        <f>IFERROR(INDEX(COD_SALES!$B$5:$Z$500,MATCH(resource!$CC318,COD_SALES!$A$5:$A$500,0),MATCH(resource!DR$2,COD_SALES!$B$4:$Z$4,0)),"")</f>
        <v>0</v>
      </c>
      <c r="DS318" s="3">
        <f>IFERROR(INDEX(COD_SALES!$B$5:$Z$500,MATCH(resource!$CC318,COD_SALES!$A$5:$A$500,0),MATCH(resource!DS$2,COD_SALES!$B$4:$Z$4,0)),"")</f>
        <v>52</v>
      </c>
      <c r="DT318" s="3">
        <f>IFERROR(INDEX(COD_SALES!$B$5:$Z$500,MATCH(resource!$CC318,COD_SALES!$A$5:$A$500,0),MATCH(resource!DT$2,COD_SALES!$B$4:$Z$4,0)),"")</f>
        <v>0</v>
      </c>
      <c r="DU318" s="3">
        <f>IFERROR(INDEX(COD_SALES!$B$5:$Z$500,MATCH(resource!$CC318,COD_SALES!$A$5:$A$500,0),MATCH(resource!DU$2,COD_SALES!$B$4:$Z$4,0)),"")</f>
        <v>0</v>
      </c>
      <c r="DV318" s="3">
        <f>IFERROR(INDEX(COD_SALES!$B$5:$Z$500,MATCH(resource!$CC318,COD_SALES!$A$5:$A$500,0),MATCH(resource!DV$2,COD_SALES!$B$4:$Z$4,0)),"")</f>
        <v>0</v>
      </c>
      <c r="DW318" s="3">
        <f>IFERROR(INDEX(COD_SALES!$B$5:$Z$500,MATCH(resource!$CC318,COD_SALES!$A$5:$A$500,0),MATCH(resource!DW$2,COD_SALES!$B$4:$Z$4,0)),"")</f>
        <v>30</v>
      </c>
      <c r="DX318" s="3">
        <f>IFERROR(INDEX(COD_SALES!$B$5:$Z$500,MATCH(resource!$CC318,COD_SALES!$A$5:$A$500,0),MATCH(resource!DX$2,COD_SALES!$B$4:$Z$4,0)),"")</f>
        <v>0</v>
      </c>
      <c r="DY318" s="3">
        <f>IFERROR(INDEX(COD_SALES!$B$5:$Z$500,MATCH(resource!$CC318,COD_SALES!$A$5:$A$500,0),MATCH(resource!DY$2,COD_SALES!$B$4:$Z$4,0)),"")</f>
        <v>0</v>
      </c>
      <c r="DZ318" s="3">
        <f>IFERROR(INDEX(COD_SALES!$B$5:$Z$500,MATCH(resource!$CC318,COD_SALES!$A$5:$A$500,0),MATCH(resource!DZ$2,COD_SALES!$B$4:$Z$4,0)),"")</f>
        <v>0</v>
      </c>
      <c r="EA318" s="3">
        <f>IFERROR(INDEX(COD_SALES!$B$5:$Z$500,MATCH(resource!$CC318,COD_SALES!$A$5:$A$500,0),MATCH(resource!EA$2,COD_SALES!$B$4:$Z$4,0)),"")</f>
        <v>1</v>
      </c>
      <c r="EB318" s="3">
        <f t="shared" si="103"/>
        <v>27107.14</v>
      </c>
      <c r="ED318" s="3">
        <f>IFERROR(VLOOKUP($CK318,depot_prod_sales!$B$5:$S$200,3,0),0)</f>
        <v>487</v>
      </c>
      <c r="EE318" s="3">
        <f>IFERROR(VLOOKUP($CK318,depot_prod_sales!$B$5:$S$200,4,0),0)</f>
        <v>1761</v>
      </c>
      <c r="EF318" s="3">
        <f>IFERROR(VLOOKUP($CK318,depot_prod_sales!$B$5:$S$200,5,0),0)</f>
        <v>721</v>
      </c>
      <c r="EG318" s="3">
        <f>IFERROR(VLOOKUP($CK318,depot_prod_sales!$B$5:$S$200,6,0),0)</f>
        <v>1165</v>
      </c>
      <c r="EH318" s="3">
        <f>IFERROR(VLOOKUP($CK318,depot_prod_sales!$B$5:$S$200,7,0),0)</f>
        <v>1786</v>
      </c>
      <c r="EI318" s="3">
        <f>IFERROR(VLOOKUP($CK318,depot_prod_sales!$B$5:$S$200,8,0),0)</f>
        <v>7450</v>
      </c>
      <c r="EJ318" s="3">
        <f>IFERROR(VLOOKUP($CK318,depot_prod_sales!$B$5:$S$200,9,0),0)</f>
        <v>1482</v>
      </c>
      <c r="EK318" s="3">
        <f>IFERROR(VLOOKUP($CK318,depot_prod_sales!$B$5:$S$200,10,0),0)</f>
        <v>1056</v>
      </c>
      <c r="EL318" s="3">
        <f>IFERROR(VLOOKUP($CK318,depot_prod_sales!$B$5:$S$200,11,0),0)</f>
        <v>684</v>
      </c>
      <c r="EM318" s="3">
        <f>IFERROR(VLOOKUP($CK318,depot_prod_sales!$B$5:$S$200,12,0),0)</f>
        <v>1026</v>
      </c>
      <c r="EN318" s="3">
        <f>IFERROR(VLOOKUP($CK318,depot_prod_sales!$B$5:$S$200,13,0),0)</f>
        <v>2432</v>
      </c>
      <c r="EO318" s="3">
        <f>IFERROR(VLOOKUP($CK318,depot_prod_sales!$B$5:$S$200,14,0),0)</f>
        <v>3002</v>
      </c>
      <c r="EP318" s="3">
        <f>IFERROR(VLOOKUP($CK318,depot_prod_sales!$B$5:$S$200,15,0),0)</f>
        <v>1876</v>
      </c>
      <c r="EQ318" s="3">
        <f>IFERROR(VLOOKUP($CK318,depot_prod_sales!$B$5:$S$200,16,0),0)</f>
        <v>1283</v>
      </c>
      <c r="ER318" s="3">
        <f>IFERROR(VLOOKUP($CK318,depot_prod_sales!$B$5:$S$200,17,0),0)</f>
        <v>1216</v>
      </c>
      <c r="ES318" s="3">
        <f>IFERROR(VLOOKUP($CK318,depot_prod_sales!$B$5:$S$200,18,0),0)</f>
        <v>1471</v>
      </c>
      <c r="ET318" s="116">
        <f t="shared" si="104"/>
        <v>28898</v>
      </c>
      <c r="EU318" s="116">
        <f t="shared" si="105"/>
        <v>3178780</v>
      </c>
      <c r="EW318" s="3">
        <f>IFERROR(VLOOKUP(CC318,data_pull!$AO$25:$AR$546,2,0),0)</f>
        <v>6</v>
      </c>
      <c r="EX318" s="1">
        <f>IFERROR(VLOOKUP(CC318,data_pull!$AO$25:$AR$546,4,0),0)</f>
        <v>170000</v>
      </c>
    </row>
    <row r="319" spans="13:154" x14ac:dyDescent="0.25"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4" t="str">
        <f>sales_data!B318</f>
        <v>Blank (Faridpur Zone)</v>
      </c>
      <c r="AR319" s="4" t="str">
        <f>sales_data!C318</f>
        <v>Sikder Monir Hossain</v>
      </c>
      <c r="AS319" s="5" t="str">
        <f t="shared" si="95"/>
        <v/>
      </c>
      <c r="AT319" s="4" t="str">
        <f>sales_data!I318</f>
        <v>Mridha Tarikul Islam</v>
      </c>
      <c r="AU319" s="4" t="str">
        <f>sales_data!W318</f>
        <v>Faridpur-4 (Cb)</v>
      </c>
      <c r="AV319" s="1">
        <f>sales_data!N318</f>
        <v>203730.44</v>
      </c>
      <c r="AW319" s="1">
        <f>sales_data!P318</f>
        <v>18</v>
      </c>
      <c r="AX319" s="3">
        <f ca="1">IFERROR(INDEX(INDIRECT("day_wise_sales_data!$B$2:$BZ$599"),MATCH(resource!$CC319,day_wise_sales_data!$A$2:$A$500,0),MATCH(resource!AX$2,INDIRECT("day_wise_sales_data!$B$1:$BZ$1"),0)),0)</f>
        <v>599.99</v>
      </c>
      <c r="AY319" s="3">
        <f ca="1">IFERROR(INDEX(INDIRECT("day_wise_sales_data!$B$2:$BZ$599"),MATCH(resource!$CC319,day_wise_sales_data!$A$2:$A$500,0),MATCH(resource!AY$2,INDIRECT("day_wise_sales_data!$B$1:$BZ$1"),0)),0)</f>
        <v>0</v>
      </c>
      <c r="AZ319" s="3">
        <f ca="1">IFERROR(INDEX(INDIRECT("day_wise_sales_data!$B$2:$BZ$599"),MATCH(resource!$CC319,day_wise_sales_data!$A$2:$A$500,0),MATCH(resource!AZ$2,INDIRECT("day_wise_sales_data!$B$1:$BZ$1"),0)),0)</f>
        <v>2542.1799999999998</v>
      </c>
      <c r="BA319" s="3">
        <f ca="1">IFERROR(INDEX(INDIRECT("day_wise_sales_data!$B$2:$BZ$599"),MATCH(resource!$CC319,day_wise_sales_data!$A$2:$A$500,0),MATCH(resource!BA$2,INDIRECT("day_wise_sales_data!$B$1:$BZ$1"),0)),0)</f>
        <v>0</v>
      </c>
      <c r="BB319" s="3">
        <f ca="1">IFERROR(INDEX(INDIRECT("day_wise_sales_data!$B$2:$BZ$599"),MATCH(resource!$CC319,day_wise_sales_data!$A$2:$A$500,0),MATCH(resource!BB$2,INDIRECT("day_wise_sales_data!$B$1:$BZ$1"),0)),0)</f>
        <v>18822.66</v>
      </c>
      <c r="BC319" s="3">
        <f ca="1">IFERROR(INDEX(INDIRECT("day_wise_sales_data!$B$2:$BZ$599"),MATCH(resource!$CC319,day_wise_sales_data!$A$2:$A$500,0),MATCH(resource!BC$2,INDIRECT("day_wise_sales_data!$B$1:$BZ$1"),0)),0)</f>
        <v>0</v>
      </c>
      <c r="BD319" s="3">
        <f ca="1">IFERROR(INDEX(INDIRECT("day_wise_sales_data!$B$2:$BZ$599"),MATCH(resource!$CC319,day_wise_sales_data!$A$2:$A$500,0),MATCH(resource!BD$2,INDIRECT("day_wise_sales_data!$B$1:$BZ$1"),0)),0)</f>
        <v>0</v>
      </c>
      <c r="BE319" s="3">
        <f ca="1">IFERROR(INDEX(INDIRECT("day_wise_sales_data!$B$2:$BZ$599"),MATCH(resource!$CC319,day_wise_sales_data!$A$2:$A$500,0),MATCH(resource!BE$2,INDIRECT("day_wise_sales_data!$B$1:$BZ$1"),0)),0)</f>
        <v>0</v>
      </c>
      <c r="BF319" s="3">
        <f ca="1">IFERROR(INDEX(INDIRECT("day_wise_sales_data!$B$2:$BZ$599"),MATCH(resource!$CC319,day_wise_sales_data!$A$2:$A$500,0),MATCH(resource!BF$2,INDIRECT("day_wise_sales_data!$B$1:$BZ$1"),0)),0)</f>
        <v>0</v>
      </c>
      <c r="BG319" s="3">
        <f ca="1">IFERROR(INDEX(INDIRECT("day_wise_sales_data!$B$2:$BZ$599"),MATCH(resource!$CC319,day_wise_sales_data!$A$2:$A$500,0),MATCH(resource!BG$2,INDIRECT("day_wise_sales_data!$B$1:$BZ$1"),0)),0)</f>
        <v>0</v>
      </c>
      <c r="BH319" s="3">
        <f ca="1">IFERROR(INDEX(INDIRECT("day_wise_sales_data!$B$2:$BZ$599"),MATCH(resource!$CC319,day_wise_sales_data!$A$2:$A$500,0),MATCH(resource!BH$2,INDIRECT("day_wise_sales_data!$B$1:$BZ$1"),0)),0)</f>
        <v>19093.37</v>
      </c>
      <c r="BI319" s="3">
        <f ca="1">IFERROR(INDEX(INDIRECT("day_wise_sales_data!$B$2:$BZ$599"),MATCH(resource!$CC319,day_wise_sales_data!$A$2:$A$500,0),MATCH(resource!BI$2,INDIRECT("day_wise_sales_data!$B$1:$BZ$1"),0)),0)</f>
        <v>17044.900000000001</v>
      </c>
      <c r="BJ319" s="3">
        <f ca="1">IFERROR(INDEX(INDIRECT("day_wise_sales_data!$B$2:$BZ$599"),MATCH(resource!$CC319,day_wise_sales_data!$A$2:$A$500,0),MATCH(resource!BJ$2,INDIRECT("day_wise_sales_data!$B$1:$BZ$1"),0)),0)</f>
        <v>0</v>
      </c>
      <c r="BK319" s="3">
        <f ca="1">IFERROR(INDEX(INDIRECT("day_wise_sales_data!$B$2:$BZ$599"),MATCH(resource!$CC319,day_wise_sales_data!$A$2:$A$500,0),MATCH(resource!BK$2,INDIRECT("day_wise_sales_data!$B$1:$BZ$1"),0)),0)</f>
        <v>38821.5</v>
      </c>
      <c r="BL319" s="3">
        <f ca="1">IFERROR(INDEX(INDIRECT("day_wise_sales_data!$B$2:$BZ$599"),MATCH(resource!$CC319,day_wise_sales_data!$A$2:$A$500,0),MATCH(resource!BL$2,INDIRECT("day_wise_sales_data!$B$1:$BZ$1"),0)),0)</f>
        <v>880.03</v>
      </c>
      <c r="BM319" s="3">
        <f ca="1">IFERROR(INDEX(INDIRECT("day_wise_sales_data!$B$2:$BZ$599"),MATCH(resource!$CC319,day_wise_sales_data!$A$2:$A$500,0),MATCH(resource!BM$2,INDIRECT("day_wise_sales_data!$B$1:$BZ$1"),0)),0)</f>
        <v>1599.98</v>
      </c>
      <c r="BN319" s="3">
        <f ca="1">IFERROR(INDEX(INDIRECT("day_wise_sales_data!$B$2:$BZ$599"),MATCH(resource!$CC319,day_wise_sales_data!$A$2:$A$500,0),MATCH(resource!BN$2,INDIRECT("day_wise_sales_data!$B$1:$BZ$1"),0)),0)</f>
        <v>0</v>
      </c>
      <c r="BO319" s="3">
        <f ca="1">IFERROR(INDEX(INDIRECT("day_wise_sales_data!$B$2:$BZ$599"),MATCH(resource!$CC319,day_wise_sales_data!$A$2:$A$500,0),MATCH(resource!BO$2,INDIRECT("day_wise_sales_data!$B$1:$BZ$1"),0)),0)</f>
        <v>0</v>
      </c>
      <c r="BP319" s="3">
        <f ca="1">IFERROR(INDEX(INDIRECT("day_wise_sales_data!$B$2:$BZ$599"),MATCH(resource!$CC319,day_wise_sales_data!$A$2:$A$500,0),MATCH(resource!BP$2,INDIRECT("day_wise_sales_data!$B$1:$BZ$1"),0)),0)</f>
        <v>0</v>
      </c>
      <c r="BQ319" s="3">
        <f ca="1">IFERROR(INDEX(INDIRECT("day_wise_sales_data!$B$2:$BZ$599"),MATCH(resource!$CC319,day_wise_sales_data!$A$2:$A$500,0),MATCH(resource!BQ$2,INDIRECT("day_wise_sales_data!$B$1:$BZ$1"),0)),0)</f>
        <v>0</v>
      </c>
      <c r="BR319" s="3">
        <f ca="1">IFERROR(INDEX(INDIRECT("day_wise_sales_data!$B$2:$BZ$599"),MATCH(resource!$CC319,day_wise_sales_data!$A$2:$A$500,0),MATCH(resource!BR$2,INDIRECT("day_wise_sales_data!$B$1:$BZ$1"),0)),0)</f>
        <v>503.17</v>
      </c>
      <c r="BS319" s="3">
        <f ca="1">IFERROR(INDEX(INDIRECT("day_wise_sales_data!$B$2:$BZ$599"),MATCH(resource!$CC319,day_wise_sales_data!$A$2:$A$500,0),MATCH(resource!BS$2,INDIRECT("day_wise_sales_data!$B$1:$BZ$1"),0)),0)</f>
        <v>0</v>
      </c>
      <c r="BT319" s="3">
        <f ca="1">IFERROR(INDEX(INDIRECT("day_wise_sales_data!$B$2:$BZ$599"),MATCH(resource!$CC319,day_wise_sales_data!$A$2:$A$500,0),MATCH(resource!BT$2,INDIRECT("day_wise_sales_data!$B$1:$BZ$1"),0)),0)</f>
        <v>12078.78</v>
      </c>
      <c r="BU319" s="3">
        <f ca="1">IFERROR(INDEX(INDIRECT("day_wise_sales_data!$B$2:$BZ$599"),MATCH(resource!$CC319,day_wise_sales_data!$A$2:$A$500,0),MATCH(resource!BU$2,INDIRECT("day_wise_sales_data!$B$1:$BZ$1"),0)),0)</f>
        <v>0</v>
      </c>
      <c r="BV319" s="3">
        <f ca="1">IFERROR(INDEX(INDIRECT("day_wise_sales_data!$B$2:$BZ$599"),MATCH(resource!$CC319,day_wise_sales_data!$A$2:$A$500,0),MATCH(resource!BV$2,INDIRECT("day_wise_sales_data!$B$1:$BZ$1"),0)),0)</f>
        <v>0</v>
      </c>
      <c r="BW319" s="3">
        <f ca="1">IFERROR(INDEX(INDIRECT("day_wise_sales_data!$B$2:$BZ$599"),MATCH(resource!$CC319,day_wise_sales_data!$A$2:$A$500,0),MATCH(resource!BW$2,INDIRECT("day_wise_sales_data!$B$1:$BZ$1"),0)),0)</f>
        <v>1399.98</v>
      </c>
      <c r="BX319" s="3">
        <f ca="1">IFERROR(INDEX(INDIRECT("day_wise_sales_data!$B$2:$BZ$599"),MATCH(resource!$CC319,day_wise_sales_data!$A$2:$A$500,0),MATCH(resource!BX$2,INDIRECT("day_wise_sales_data!$B$1:$BZ$1"),0)),0)</f>
        <v>0</v>
      </c>
      <c r="BY319" s="3">
        <f ca="1">IFERROR(INDEX(INDIRECT("day_wise_sales_data!$B$2:$BZ$599"),MATCH(resource!$CC319,day_wise_sales_data!$A$2:$A$500,0),MATCH(resource!BY$2,INDIRECT("day_wise_sales_data!$B$1:$BZ$1"),0)),0)</f>
        <v>0</v>
      </c>
      <c r="BZ319" s="3">
        <f ca="1">IFERROR(INDEX(INDIRECT("day_wise_sales_data!$B$2:$BZ$599"),MATCH(resource!$CC319,day_wise_sales_data!$A$2:$A$500,0),MATCH(resource!BZ$2,INDIRECT("day_wise_sales_data!$B$1:$BZ$1"),0)),0)</f>
        <v>0</v>
      </c>
      <c r="CA319" s="3" t="str">
        <f ca="1">IFERROR(INDEX(INDIRECT("day_wise_sales_data!$B$2:$BZ$599"),MATCH(resource!$CC319,day_wise_sales_data!$A$2:$A$500,0),MATCH(resource!CA$2,INDIRECT("day_wise_sales_data!$B$1:$BZ$1"),0)),0)</f>
        <v>dd</v>
      </c>
      <c r="CC319" s="4" t="str">
        <f>sales_data!H318</f>
        <v>FAR08101</v>
      </c>
      <c r="CD319" s="1">
        <v>317</v>
      </c>
      <c r="CE319" s="1" t="str">
        <f>IF(AQ319=report!$AQ$3,resource!CD319,"")</f>
        <v/>
      </c>
      <c r="CF319" s="5" t="str">
        <f>IFERROR(SMALL($CE$3:$CE$1001,ROWS($CE$3:CE319)),"")</f>
        <v/>
      </c>
      <c r="CH319">
        <f>IFERROR(VLOOKUP($CC319,data_pull!$E$22:$G$700,2,0),0)</f>
        <v>203730.44</v>
      </c>
      <c r="CI319" s="1">
        <f t="shared" si="97"/>
        <v>154</v>
      </c>
      <c r="CJ319" s="1">
        <f t="shared" si="96"/>
        <v>0</v>
      </c>
      <c r="CK319" s="1" t="s">
        <v>1699</v>
      </c>
      <c r="CL319" s="1">
        <f t="shared" si="98"/>
        <v>111</v>
      </c>
      <c r="CM319" s="1" t="str">
        <f>IFERROR(VLOOKUP($CK319,stock_data!$B$3:$W$612,2,0),0)</f>
        <v>PROTIK VITALITY DIET</v>
      </c>
      <c r="CN319" s="1" t="str">
        <f>IFERROR(VLOOKUP($CK319,stock_data!$B$3:$W$612,4,0),0)</f>
        <v>1x5's</v>
      </c>
      <c r="CO319" s="1">
        <f>IFERROR(VLOOKUP($CK319,stock_data!$B$3:$W$612,5,0),0)</f>
        <v>110</v>
      </c>
      <c r="CP319" s="3">
        <f t="shared" si="99"/>
        <v>0</v>
      </c>
      <c r="CQ319" s="3">
        <f t="shared" si="100"/>
        <v>0</v>
      </c>
      <c r="CR319" s="1">
        <f>IFERROR(VLOOKUP($CK319,stock_data!$B$3:$W$612,6,0),0)</f>
        <v>0</v>
      </c>
      <c r="CS319" s="1">
        <f>IFERROR(VLOOKUP($CK319,stock_data!$B$3:$W$612,7,0),0)</f>
        <v>1</v>
      </c>
      <c r="CT319" s="1">
        <f>IFERROR(VLOOKUP($CK319,stock_data!$B$3:$W$612,8,0),0)</f>
        <v>0</v>
      </c>
      <c r="CU319" s="1">
        <f>IFERROR(VLOOKUP($CK319,stock_data!$B$3:$W$612,9,0),0)</f>
        <v>0</v>
      </c>
      <c r="CV319" s="1">
        <f>IFERROR(VLOOKUP($CK319,stock_data!$B$3:$W$612,10,0),0)</f>
        <v>0</v>
      </c>
      <c r="CW319" s="1">
        <f>IFERROR(VLOOKUP($CK319,stock_data!$B$3:$W$612,11,0),0)</f>
        <v>0</v>
      </c>
      <c r="CX319" s="1">
        <f>IFERROR(VLOOKUP($CK319,stock_data!$B$3:$W$612,12,0),0)</f>
        <v>0</v>
      </c>
      <c r="CY319" s="1">
        <f>IFERROR(VLOOKUP($CK319,stock_data!$B$3:$W$612,13,0),0)</f>
        <v>0</v>
      </c>
      <c r="CZ319" s="1">
        <f>IFERROR(VLOOKUP($CK319,stock_data!$B$3:$W$612,14,0),0)</f>
        <v>0</v>
      </c>
      <c r="DA319" s="1">
        <f>IFERROR(VLOOKUP($CK319,stock_data!$B$3:$W$612,15,0),0)</f>
        <v>0</v>
      </c>
      <c r="DB319" s="1">
        <f>IFERROR(VLOOKUP($CK319,stock_data!$B$3:$W$612,16,0),0)</f>
        <v>0</v>
      </c>
      <c r="DC319" s="1">
        <f>IFERROR(VLOOKUP($CK319,stock_data!$B$3:$W$612,17,0),0)</f>
        <v>-1</v>
      </c>
      <c r="DD319" s="1">
        <f>IFERROR(VLOOKUP($CK319,stock_data!$B$3:$W$612,18,0),0)</f>
        <v>0</v>
      </c>
      <c r="DE319" s="1">
        <f>IFERROR(VLOOKUP($CK319,stock_data!$B$3:$W$612,19,0),0)</f>
        <v>0</v>
      </c>
      <c r="DF319" s="1">
        <f>IFERROR(VLOOKUP($CK319,stock_data!$B$3:$W$612,20,0),0)</f>
        <v>0</v>
      </c>
      <c r="DG319" s="1">
        <f>IFERROR(VLOOKUP($CK319,stock_data!$B$3:$W$612,21,0),0)</f>
        <v>0</v>
      </c>
      <c r="DH319" s="1">
        <f>IFERROR(VLOOKUP($CK319,stock_data!$B$3:$W$612,22,0),0)</f>
        <v>0</v>
      </c>
      <c r="DI319" s="1">
        <f t="shared" si="101"/>
        <v>0</v>
      </c>
      <c r="DJ319" s="1">
        <f t="shared" si="102"/>
        <v>0</v>
      </c>
      <c r="DK319" s="3">
        <f>IFERROR(INDEX(COD_SALES!$B$5:$Z$500,MATCH(resource!$CC319,COD_SALES!$A$5:$A$500,0),MATCH(resource!DK$2,COD_SALES!$B$4:$Z$4,0)),"")</f>
        <v>0</v>
      </c>
      <c r="DL319" s="3">
        <f>IFERROR(INDEX(COD_SALES!$B$5:$Z$500,MATCH(resource!$CC319,COD_SALES!$A$5:$A$500,0),MATCH(resource!DL$2,COD_SALES!$B$4:$Z$4,0)),"")</f>
        <v>0</v>
      </c>
      <c r="DM319" s="3">
        <f>IFERROR(INDEX(COD_SALES!$B$5:$Z$500,MATCH(resource!$CC319,COD_SALES!$A$5:$A$500,0),MATCH(resource!DM$2,COD_SALES!$B$4:$Z$4,0)),"")</f>
        <v>0</v>
      </c>
      <c r="DN319" s="3" t="str">
        <f>IFERROR(INDEX(COD_SALES!$B$5:$Z$500,MATCH(resource!$CC319,COD_SALES!$A$5:$A$500,0),MATCH(resource!DN$2,COD_SALES!$B$4:$Z$4,0)),"")</f>
        <v/>
      </c>
      <c r="DO319" s="3">
        <f>IFERROR(INDEX(COD_SALES!$B$5:$Z$500,MATCH(resource!$CC319,COD_SALES!$A$5:$A$500,0),MATCH(resource!DO$2,COD_SALES!$B$4:$Z$4,0)),"")</f>
        <v>0</v>
      </c>
      <c r="DP319" s="3">
        <f>IFERROR(INDEX(COD_SALES!$B$5:$Z$500,MATCH(resource!$CC319,COD_SALES!$A$5:$A$500,0),MATCH(resource!DP$2,COD_SALES!$B$4:$Z$4,0)),"")</f>
        <v>0</v>
      </c>
      <c r="DQ319" s="3" t="str">
        <f>IFERROR(INDEX(COD_SALES!$B$5:$Z$500,MATCH(resource!$CC319,COD_SALES!$A$5:$A$500,0),MATCH(resource!DQ$2,COD_SALES!$B$4:$Z$4,0)),"")</f>
        <v/>
      </c>
      <c r="DR319" s="3">
        <f>IFERROR(INDEX(COD_SALES!$B$5:$Z$500,MATCH(resource!$CC319,COD_SALES!$A$5:$A$500,0),MATCH(resource!DR$2,COD_SALES!$B$4:$Z$4,0)),"")</f>
        <v>10</v>
      </c>
      <c r="DS319" s="3">
        <f>IFERROR(INDEX(COD_SALES!$B$5:$Z$500,MATCH(resource!$CC319,COD_SALES!$A$5:$A$500,0),MATCH(resource!DS$2,COD_SALES!$B$4:$Z$4,0)),"")</f>
        <v>0</v>
      </c>
      <c r="DT319" s="3">
        <f>IFERROR(INDEX(COD_SALES!$B$5:$Z$500,MATCH(resource!$CC319,COD_SALES!$A$5:$A$500,0),MATCH(resource!DT$2,COD_SALES!$B$4:$Z$4,0)),"")</f>
        <v>0</v>
      </c>
      <c r="DU319" s="3">
        <f>IFERROR(INDEX(COD_SALES!$B$5:$Z$500,MATCH(resource!$CC319,COD_SALES!$A$5:$A$500,0),MATCH(resource!DU$2,COD_SALES!$B$4:$Z$4,0)),"")</f>
        <v>0</v>
      </c>
      <c r="DV319" s="3">
        <f>IFERROR(INDEX(COD_SALES!$B$5:$Z$500,MATCH(resource!$CC319,COD_SALES!$A$5:$A$500,0),MATCH(resource!DV$2,COD_SALES!$B$4:$Z$4,0)),"")</f>
        <v>0</v>
      </c>
      <c r="DW319" s="3">
        <f>IFERROR(INDEX(COD_SALES!$B$5:$Z$500,MATCH(resource!$CC319,COD_SALES!$A$5:$A$500,0),MATCH(resource!DW$2,COD_SALES!$B$4:$Z$4,0)),"")</f>
        <v>0</v>
      </c>
      <c r="DX319" s="3">
        <f>IFERROR(INDEX(COD_SALES!$B$5:$Z$500,MATCH(resource!$CC319,COD_SALES!$A$5:$A$500,0),MATCH(resource!DX$2,COD_SALES!$B$4:$Z$4,0)),"")</f>
        <v>0</v>
      </c>
      <c r="DY319" s="3">
        <f>IFERROR(INDEX(COD_SALES!$B$5:$Z$500,MATCH(resource!$CC319,COD_SALES!$A$5:$A$500,0),MATCH(resource!DY$2,COD_SALES!$B$4:$Z$4,0)),"")</f>
        <v>0</v>
      </c>
      <c r="DZ319" s="3">
        <f>IFERROR(INDEX(COD_SALES!$B$5:$Z$500,MATCH(resource!$CC319,COD_SALES!$A$5:$A$500,0),MATCH(resource!DZ$2,COD_SALES!$B$4:$Z$4,0)),"")</f>
        <v>5</v>
      </c>
      <c r="EA319" s="3">
        <f>IFERROR(INDEX(COD_SALES!$B$5:$Z$500,MATCH(resource!$CC319,COD_SALES!$A$5:$A$500,0),MATCH(resource!EA$2,COD_SALES!$B$4:$Z$4,0)),"")</f>
        <v>0</v>
      </c>
      <c r="EB319" s="3">
        <f t="shared" si="103"/>
        <v>2204.5</v>
      </c>
      <c r="ED319" s="3">
        <f>IFERROR(VLOOKUP($CK319,depot_prod_sales!$B$5:$S$200,3,0),0)</f>
        <v>0</v>
      </c>
      <c r="EE319" s="3">
        <f>IFERROR(VLOOKUP($CK319,depot_prod_sales!$B$5:$S$200,4,0),0)</f>
        <v>0</v>
      </c>
      <c r="EF319" s="3">
        <f>IFERROR(VLOOKUP($CK319,depot_prod_sales!$B$5:$S$200,5,0),0)</f>
        <v>0</v>
      </c>
      <c r="EG319" s="3">
        <f>IFERROR(VLOOKUP($CK319,depot_prod_sales!$B$5:$S$200,6,0),0)</f>
        <v>0</v>
      </c>
      <c r="EH319" s="3">
        <f>IFERROR(VLOOKUP($CK319,depot_prod_sales!$B$5:$S$200,7,0),0)</f>
        <v>0</v>
      </c>
      <c r="EI319" s="3">
        <f>IFERROR(VLOOKUP($CK319,depot_prod_sales!$B$5:$S$200,8,0),0)</f>
        <v>0</v>
      </c>
      <c r="EJ319" s="3">
        <f>IFERROR(VLOOKUP($CK319,depot_prod_sales!$B$5:$S$200,9,0),0)</f>
        <v>0</v>
      </c>
      <c r="EK319" s="3">
        <f>IFERROR(VLOOKUP($CK319,depot_prod_sales!$B$5:$S$200,10,0),0)</f>
        <v>0</v>
      </c>
      <c r="EL319" s="3">
        <f>IFERROR(VLOOKUP($CK319,depot_prod_sales!$B$5:$S$200,11,0),0)</f>
        <v>0</v>
      </c>
      <c r="EM319" s="3">
        <f>IFERROR(VLOOKUP($CK319,depot_prod_sales!$B$5:$S$200,12,0),0)</f>
        <v>0</v>
      </c>
      <c r="EN319" s="3">
        <f>IFERROR(VLOOKUP($CK319,depot_prod_sales!$B$5:$S$200,13,0),0)</f>
        <v>0</v>
      </c>
      <c r="EO319" s="3">
        <f>IFERROR(VLOOKUP($CK319,depot_prod_sales!$B$5:$S$200,14,0),0)</f>
        <v>0</v>
      </c>
      <c r="EP319" s="3">
        <f>IFERROR(VLOOKUP($CK319,depot_prod_sales!$B$5:$S$200,15,0),0)</f>
        <v>0</v>
      </c>
      <c r="EQ319" s="3">
        <f>IFERROR(VLOOKUP($CK319,depot_prod_sales!$B$5:$S$200,16,0),0)</f>
        <v>0</v>
      </c>
      <c r="ER319" s="3">
        <f>IFERROR(VLOOKUP($CK319,depot_prod_sales!$B$5:$S$200,17,0),0)</f>
        <v>0</v>
      </c>
      <c r="ES319" s="3">
        <f>IFERROR(VLOOKUP($CK319,depot_prod_sales!$B$5:$S$200,18,0),0)</f>
        <v>0</v>
      </c>
      <c r="ET319" s="116">
        <f t="shared" si="104"/>
        <v>0</v>
      </c>
      <c r="EU319" s="116">
        <f t="shared" si="105"/>
        <v>0</v>
      </c>
      <c r="EW319" s="3">
        <f>IFERROR(VLOOKUP(CC319,data_pull!$AO$25:$AR$546,2,0),0)</f>
        <v>1</v>
      </c>
      <c r="EX319" s="1">
        <f>IFERROR(VLOOKUP(CC319,data_pull!$AO$25:$AR$546,4,0),0)</f>
        <v>270000</v>
      </c>
    </row>
    <row r="320" spans="13:154" x14ac:dyDescent="0.25"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4" t="str">
        <f>sales_data!B319</f>
        <v>Blank (Faridpur Zone)</v>
      </c>
      <c r="AR320" s="4" t="str">
        <f>sales_data!C319</f>
        <v>Sikder Monir Hossain</v>
      </c>
      <c r="AS320" s="5" t="str">
        <f t="shared" si="95"/>
        <v/>
      </c>
      <c r="AT320" s="4" t="str">
        <f>sales_data!I319</f>
        <v>Rezaul Karim-1</v>
      </c>
      <c r="AU320" s="4" t="str">
        <f>sales_data!W319</f>
        <v>Shibchar-1 (Tb)</v>
      </c>
      <c r="AV320" s="1">
        <f>sales_data!N319</f>
        <v>117852.31</v>
      </c>
      <c r="AW320" s="1">
        <f>sales_data!P319</f>
        <v>25</v>
      </c>
      <c r="AX320" s="3">
        <f ca="1">IFERROR(INDEX(INDIRECT("day_wise_sales_data!$B$2:$BZ$599"),MATCH(resource!$CC320,day_wise_sales_data!$A$2:$A$500,0),MATCH(resource!AX$2,INDIRECT("day_wise_sales_data!$B$1:$BZ$1"),0)),0)</f>
        <v>0</v>
      </c>
      <c r="AY320" s="3">
        <f ca="1">IFERROR(INDEX(INDIRECT("day_wise_sales_data!$B$2:$BZ$599"),MATCH(resource!$CC320,day_wise_sales_data!$A$2:$A$500,0),MATCH(resource!AY$2,INDIRECT("day_wise_sales_data!$B$1:$BZ$1"),0)),0)</f>
        <v>0</v>
      </c>
      <c r="AZ320" s="3">
        <f ca="1">IFERROR(INDEX(INDIRECT("day_wise_sales_data!$B$2:$BZ$599"),MATCH(resource!$CC320,day_wise_sales_data!$A$2:$A$500,0),MATCH(resource!AZ$2,INDIRECT("day_wise_sales_data!$B$1:$BZ$1"),0)),0)</f>
        <v>0</v>
      </c>
      <c r="BA320" s="3">
        <f ca="1">IFERROR(INDEX(INDIRECT("day_wise_sales_data!$B$2:$BZ$599"),MATCH(resource!$CC320,day_wise_sales_data!$A$2:$A$500,0),MATCH(resource!BA$2,INDIRECT("day_wise_sales_data!$B$1:$BZ$1"),0)),0)</f>
        <v>0</v>
      </c>
      <c r="BB320" s="3">
        <f ca="1">IFERROR(INDEX(INDIRECT("day_wise_sales_data!$B$2:$BZ$599"),MATCH(resource!$CC320,day_wise_sales_data!$A$2:$A$500,0),MATCH(resource!BB$2,INDIRECT("day_wise_sales_data!$B$1:$BZ$1"),0)),0)</f>
        <v>0</v>
      </c>
      <c r="BC320" s="3">
        <f ca="1">IFERROR(INDEX(INDIRECT("day_wise_sales_data!$B$2:$BZ$599"),MATCH(resource!$CC320,day_wise_sales_data!$A$2:$A$500,0),MATCH(resource!BC$2,INDIRECT("day_wise_sales_data!$B$1:$BZ$1"),0)),0)</f>
        <v>17637.8</v>
      </c>
      <c r="BD320" s="3">
        <f ca="1">IFERROR(INDEX(INDIRECT("day_wise_sales_data!$B$2:$BZ$599"),MATCH(resource!$CC320,day_wise_sales_data!$A$2:$A$500,0),MATCH(resource!BD$2,INDIRECT("day_wise_sales_data!$B$1:$BZ$1"),0)),0)</f>
        <v>0</v>
      </c>
      <c r="BE320" s="3">
        <f ca="1">IFERROR(INDEX(INDIRECT("day_wise_sales_data!$B$2:$BZ$599"),MATCH(resource!$CC320,day_wise_sales_data!$A$2:$A$500,0),MATCH(resource!BE$2,INDIRECT("day_wise_sales_data!$B$1:$BZ$1"),0)),0)</f>
        <v>17371.62</v>
      </c>
      <c r="BF320" s="3">
        <f ca="1">IFERROR(INDEX(INDIRECT("day_wise_sales_data!$B$2:$BZ$599"),MATCH(resource!$CC320,day_wise_sales_data!$A$2:$A$500,0),MATCH(resource!BF$2,INDIRECT("day_wise_sales_data!$B$1:$BZ$1"),0)),0)</f>
        <v>0</v>
      </c>
      <c r="BG320" s="3">
        <f ca="1">IFERROR(INDEX(INDIRECT("day_wise_sales_data!$B$2:$BZ$599"),MATCH(resource!$CC320,day_wise_sales_data!$A$2:$A$500,0),MATCH(resource!BG$2,INDIRECT("day_wise_sales_data!$B$1:$BZ$1"),0)),0)</f>
        <v>0</v>
      </c>
      <c r="BH320" s="3">
        <f ca="1">IFERROR(INDEX(INDIRECT("day_wise_sales_data!$B$2:$BZ$599"),MATCH(resource!$CC320,day_wise_sales_data!$A$2:$A$500,0),MATCH(resource!BH$2,INDIRECT("day_wise_sales_data!$B$1:$BZ$1"),0)),0)</f>
        <v>0</v>
      </c>
      <c r="BI320" s="3">
        <f ca="1">IFERROR(INDEX(INDIRECT("day_wise_sales_data!$B$2:$BZ$599"),MATCH(resource!$CC320,day_wise_sales_data!$A$2:$A$500,0),MATCH(resource!BI$2,INDIRECT("day_wise_sales_data!$B$1:$BZ$1"),0)),0)</f>
        <v>0</v>
      </c>
      <c r="BJ320" s="3">
        <f ca="1">IFERROR(INDEX(INDIRECT("day_wise_sales_data!$B$2:$BZ$599"),MATCH(resource!$CC320,day_wise_sales_data!$A$2:$A$500,0),MATCH(resource!BJ$2,INDIRECT("day_wise_sales_data!$B$1:$BZ$1"),0)),0)</f>
        <v>0</v>
      </c>
      <c r="BK320" s="3">
        <f ca="1">IFERROR(INDEX(INDIRECT("day_wise_sales_data!$B$2:$BZ$599"),MATCH(resource!$CC320,day_wise_sales_data!$A$2:$A$500,0),MATCH(resource!BK$2,INDIRECT("day_wise_sales_data!$B$1:$BZ$1"),0)),0)</f>
        <v>985.69</v>
      </c>
      <c r="BL320" s="3">
        <f ca="1">IFERROR(INDEX(INDIRECT("day_wise_sales_data!$B$2:$BZ$599"),MATCH(resource!$CC320,day_wise_sales_data!$A$2:$A$500,0),MATCH(resource!BL$2,INDIRECT("day_wise_sales_data!$B$1:$BZ$1"),0)),0)</f>
        <v>27072.82</v>
      </c>
      <c r="BM320" s="3">
        <f ca="1">IFERROR(INDEX(INDIRECT("day_wise_sales_data!$B$2:$BZ$599"),MATCH(resource!$CC320,day_wise_sales_data!$A$2:$A$500,0),MATCH(resource!BM$2,INDIRECT("day_wise_sales_data!$B$1:$BZ$1"),0)),0)</f>
        <v>0</v>
      </c>
      <c r="BN320" s="3">
        <f ca="1">IFERROR(INDEX(INDIRECT("day_wise_sales_data!$B$2:$BZ$599"),MATCH(resource!$CC320,day_wise_sales_data!$A$2:$A$500,0),MATCH(resource!BN$2,INDIRECT("day_wise_sales_data!$B$1:$BZ$1"),0)),0)</f>
        <v>0</v>
      </c>
      <c r="BO320" s="3">
        <f ca="1">IFERROR(INDEX(INDIRECT("day_wise_sales_data!$B$2:$BZ$599"),MATCH(resource!$CC320,day_wise_sales_data!$A$2:$A$500,0),MATCH(resource!BO$2,INDIRECT("day_wise_sales_data!$B$1:$BZ$1"),0)),0)</f>
        <v>0</v>
      </c>
      <c r="BP320" s="3">
        <f ca="1">IFERROR(INDEX(INDIRECT("day_wise_sales_data!$B$2:$BZ$599"),MATCH(resource!$CC320,day_wise_sales_data!$A$2:$A$500,0),MATCH(resource!BP$2,INDIRECT("day_wise_sales_data!$B$1:$BZ$1"),0)),0)</f>
        <v>0</v>
      </c>
      <c r="BQ320" s="3">
        <f ca="1">IFERROR(INDEX(INDIRECT("day_wise_sales_data!$B$2:$BZ$599"),MATCH(resource!$CC320,day_wise_sales_data!$A$2:$A$500,0),MATCH(resource!BQ$2,INDIRECT("day_wise_sales_data!$B$1:$BZ$1"),0)),0)</f>
        <v>0</v>
      </c>
      <c r="BR320" s="3">
        <f ca="1">IFERROR(INDEX(INDIRECT("day_wise_sales_data!$B$2:$BZ$599"),MATCH(resource!$CC320,day_wise_sales_data!$A$2:$A$500,0),MATCH(resource!BR$2,INDIRECT("day_wise_sales_data!$B$1:$BZ$1"),0)),0)</f>
        <v>1848.11</v>
      </c>
      <c r="BS320" s="3">
        <f ca="1">IFERROR(INDEX(INDIRECT("day_wise_sales_data!$B$2:$BZ$599"),MATCH(resource!$CC320,day_wise_sales_data!$A$2:$A$500,0),MATCH(resource!BS$2,INDIRECT("day_wise_sales_data!$B$1:$BZ$1"),0)),0)</f>
        <v>0</v>
      </c>
      <c r="BT320" s="3">
        <f ca="1">IFERROR(INDEX(INDIRECT("day_wise_sales_data!$B$2:$BZ$599"),MATCH(resource!$CC320,day_wise_sales_data!$A$2:$A$500,0),MATCH(resource!BT$2,INDIRECT("day_wise_sales_data!$B$1:$BZ$1"),0)),0)</f>
        <v>22420.04</v>
      </c>
      <c r="BU320" s="3">
        <f ca="1">IFERROR(INDEX(INDIRECT("day_wise_sales_data!$B$2:$BZ$599"),MATCH(resource!$CC320,day_wise_sales_data!$A$2:$A$500,0),MATCH(resource!BU$2,INDIRECT("day_wise_sales_data!$B$1:$BZ$1"),0)),0)</f>
        <v>0</v>
      </c>
      <c r="BV320" s="3">
        <f ca="1">IFERROR(INDEX(INDIRECT("day_wise_sales_data!$B$2:$BZ$599"),MATCH(resource!$CC320,day_wise_sales_data!$A$2:$A$500,0),MATCH(resource!BV$2,INDIRECT("day_wise_sales_data!$B$1:$BZ$1"),0)),0)</f>
        <v>0</v>
      </c>
      <c r="BW320" s="3">
        <f ca="1">IFERROR(INDEX(INDIRECT("day_wise_sales_data!$B$2:$BZ$599"),MATCH(resource!$CC320,day_wise_sales_data!$A$2:$A$500,0),MATCH(resource!BW$2,INDIRECT("day_wise_sales_data!$B$1:$BZ$1"),0)),0)</f>
        <v>0</v>
      </c>
      <c r="BX320" s="3">
        <f ca="1">IFERROR(INDEX(INDIRECT("day_wise_sales_data!$B$2:$BZ$599"),MATCH(resource!$CC320,day_wise_sales_data!$A$2:$A$500,0),MATCH(resource!BX$2,INDIRECT("day_wise_sales_data!$B$1:$BZ$1"),0)),0)</f>
        <v>0</v>
      </c>
      <c r="BY320" s="3">
        <f ca="1">IFERROR(INDEX(INDIRECT("day_wise_sales_data!$B$2:$BZ$599"),MATCH(resource!$CC320,day_wise_sales_data!$A$2:$A$500,0),MATCH(resource!BY$2,INDIRECT("day_wise_sales_data!$B$1:$BZ$1"),0)),0)</f>
        <v>0</v>
      </c>
      <c r="BZ320" s="3">
        <f ca="1">IFERROR(INDEX(INDIRECT("day_wise_sales_data!$B$2:$BZ$599"),MATCH(resource!$CC320,day_wise_sales_data!$A$2:$A$500,0),MATCH(resource!BZ$2,INDIRECT("day_wise_sales_data!$B$1:$BZ$1"),0)),0)</f>
        <v>0</v>
      </c>
      <c r="CA320" s="3" t="str">
        <f ca="1">IFERROR(INDEX(INDIRECT("day_wise_sales_data!$B$2:$BZ$599"),MATCH(resource!$CC320,day_wise_sales_data!$A$2:$A$500,0),MATCH(resource!CA$2,INDIRECT("day_wise_sales_data!$B$1:$BZ$1"),0)),0)</f>
        <v>dd</v>
      </c>
      <c r="CC320" s="4" t="str">
        <f>sales_data!H319</f>
        <v>FAR08081</v>
      </c>
      <c r="CD320" s="1">
        <v>318</v>
      </c>
      <c r="CE320" s="1" t="str">
        <f>IF(AQ320=report!$AQ$3,resource!CD320,"")</f>
        <v/>
      </c>
      <c r="CF320" s="5" t="str">
        <f>IFERROR(SMALL($CE$3:$CE$1001,ROWS($CE$3:CE320)),"")</f>
        <v/>
      </c>
      <c r="CH320">
        <f>IFERROR(VLOOKUP($CC320,data_pull!$E$22:$G$700,2,0),0)</f>
        <v>117852.31</v>
      </c>
      <c r="CI320" s="1">
        <f t="shared" si="97"/>
        <v>154</v>
      </c>
      <c r="CJ320" s="1">
        <f t="shared" si="96"/>
        <v>0</v>
      </c>
      <c r="CK320" s="1" t="s">
        <v>1701</v>
      </c>
      <c r="CL320" s="1">
        <f t="shared" si="98"/>
        <v>111</v>
      </c>
      <c r="CM320" s="1" t="str">
        <f>IFERROR(VLOOKUP($CK320,stock_data!$B$3:$W$612,2,0),0)</f>
        <v>PROTIK VITALITY Jr. (Bc)</v>
      </c>
      <c r="CN320" s="1" t="str">
        <f>IFERROR(VLOOKUP($CK320,stock_data!$B$3:$W$612,4,0),0)</f>
        <v>1x5's</v>
      </c>
      <c r="CO320" s="1">
        <f>IFERROR(VLOOKUP($CK320,stock_data!$B$3:$W$612,5,0),0)</f>
        <v>110</v>
      </c>
      <c r="CP320" s="3">
        <f t="shared" si="99"/>
        <v>0</v>
      </c>
      <c r="CQ320" s="3">
        <f t="shared" si="100"/>
        <v>0</v>
      </c>
      <c r="CR320" s="1">
        <f>IFERROR(VLOOKUP($CK320,stock_data!$B$3:$W$612,6,0),0)</f>
        <v>0</v>
      </c>
      <c r="CS320" s="1">
        <f>IFERROR(VLOOKUP($CK320,stock_data!$B$3:$W$612,7,0),0)</f>
        <v>0</v>
      </c>
      <c r="CT320" s="1">
        <f>IFERROR(VLOOKUP($CK320,stock_data!$B$3:$W$612,8,0),0)</f>
        <v>0</v>
      </c>
      <c r="CU320" s="1">
        <f>IFERROR(VLOOKUP($CK320,stock_data!$B$3:$W$612,9,0),0)</f>
        <v>0</v>
      </c>
      <c r="CV320" s="1">
        <f>IFERROR(VLOOKUP($CK320,stock_data!$B$3:$W$612,10,0),0)</f>
        <v>0</v>
      </c>
      <c r="CW320" s="1">
        <f>IFERROR(VLOOKUP($CK320,stock_data!$B$3:$W$612,11,0),0)</f>
        <v>0</v>
      </c>
      <c r="CX320" s="1">
        <f>IFERROR(VLOOKUP($CK320,stock_data!$B$3:$W$612,12,0),0)</f>
        <v>0</v>
      </c>
      <c r="CY320" s="1">
        <f>IFERROR(VLOOKUP($CK320,stock_data!$B$3:$W$612,13,0),0)</f>
        <v>0</v>
      </c>
      <c r="CZ320" s="1">
        <f>IFERROR(VLOOKUP($CK320,stock_data!$B$3:$W$612,14,0),0)</f>
        <v>0</v>
      </c>
      <c r="DA320" s="1">
        <f>IFERROR(VLOOKUP($CK320,stock_data!$B$3:$W$612,15,0),0)</f>
        <v>0</v>
      </c>
      <c r="DB320" s="1">
        <f>IFERROR(VLOOKUP($CK320,stock_data!$B$3:$W$612,16,0),0)</f>
        <v>0</v>
      </c>
      <c r="DC320" s="1">
        <f>IFERROR(VLOOKUP($CK320,stock_data!$B$3:$W$612,17,0),0)</f>
        <v>0</v>
      </c>
      <c r="DD320" s="1">
        <f>IFERROR(VLOOKUP($CK320,stock_data!$B$3:$W$612,18,0),0)</f>
        <v>0</v>
      </c>
      <c r="DE320" s="1">
        <f>IFERROR(VLOOKUP($CK320,stock_data!$B$3:$W$612,19,0),0)</f>
        <v>0</v>
      </c>
      <c r="DF320" s="1">
        <f>IFERROR(VLOOKUP($CK320,stock_data!$B$3:$W$612,20,0),0)</f>
        <v>0</v>
      </c>
      <c r="DG320" s="1">
        <f>IFERROR(VLOOKUP($CK320,stock_data!$B$3:$W$612,21,0),0)</f>
        <v>0</v>
      </c>
      <c r="DH320" s="1">
        <f>IFERROR(VLOOKUP($CK320,stock_data!$B$3:$W$612,22,0),0)</f>
        <v>0</v>
      </c>
      <c r="DI320" s="1">
        <f t="shared" si="101"/>
        <v>0</v>
      </c>
      <c r="DJ320" s="1">
        <f t="shared" si="102"/>
        <v>0</v>
      </c>
      <c r="DK320" s="3">
        <f>IFERROR(INDEX(COD_SALES!$B$5:$Z$500,MATCH(resource!$CC320,COD_SALES!$A$5:$A$500,0),MATCH(resource!DK$2,COD_SALES!$B$4:$Z$4,0)),"")</f>
        <v>16</v>
      </c>
      <c r="DL320" s="3">
        <f>IFERROR(INDEX(COD_SALES!$B$5:$Z$500,MATCH(resource!$CC320,COD_SALES!$A$5:$A$500,0),MATCH(resource!DL$2,COD_SALES!$B$4:$Z$4,0)),"")</f>
        <v>6</v>
      </c>
      <c r="DM320" s="3">
        <f>IFERROR(INDEX(COD_SALES!$B$5:$Z$500,MATCH(resource!$CC320,COD_SALES!$A$5:$A$500,0),MATCH(resource!DM$2,COD_SALES!$B$4:$Z$4,0)),"")</f>
        <v>6</v>
      </c>
      <c r="DN320" s="3" t="str">
        <f>IFERROR(INDEX(COD_SALES!$B$5:$Z$500,MATCH(resource!$CC320,COD_SALES!$A$5:$A$500,0),MATCH(resource!DN$2,COD_SALES!$B$4:$Z$4,0)),"")</f>
        <v/>
      </c>
      <c r="DO320" s="3">
        <f>IFERROR(INDEX(COD_SALES!$B$5:$Z$500,MATCH(resource!$CC320,COD_SALES!$A$5:$A$500,0),MATCH(resource!DO$2,COD_SALES!$B$4:$Z$4,0)),"")</f>
        <v>0</v>
      </c>
      <c r="DP320" s="3">
        <f>IFERROR(INDEX(COD_SALES!$B$5:$Z$500,MATCH(resource!$CC320,COD_SALES!$A$5:$A$500,0),MATCH(resource!DP$2,COD_SALES!$B$4:$Z$4,0)),"")</f>
        <v>0</v>
      </c>
      <c r="DQ320" s="3" t="str">
        <f>IFERROR(INDEX(COD_SALES!$B$5:$Z$500,MATCH(resource!$CC320,COD_SALES!$A$5:$A$500,0),MATCH(resource!DQ$2,COD_SALES!$B$4:$Z$4,0)),"")</f>
        <v/>
      </c>
      <c r="DR320" s="3">
        <f>IFERROR(INDEX(COD_SALES!$B$5:$Z$500,MATCH(resource!$CC320,COD_SALES!$A$5:$A$500,0),MATCH(resource!DR$2,COD_SALES!$B$4:$Z$4,0)),"")</f>
        <v>0</v>
      </c>
      <c r="DS320" s="3">
        <f>IFERROR(INDEX(COD_SALES!$B$5:$Z$500,MATCH(resource!$CC320,COD_SALES!$A$5:$A$500,0),MATCH(resource!DS$2,COD_SALES!$B$4:$Z$4,0)),"")</f>
        <v>20</v>
      </c>
      <c r="DT320" s="3">
        <f>IFERROR(INDEX(COD_SALES!$B$5:$Z$500,MATCH(resource!$CC320,COD_SALES!$A$5:$A$500,0),MATCH(resource!DT$2,COD_SALES!$B$4:$Z$4,0)),"")</f>
        <v>11</v>
      </c>
      <c r="DU320" s="3">
        <f>IFERROR(INDEX(COD_SALES!$B$5:$Z$500,MATCH(resource!$CC320,COD_SALES!$A$5:$A$500,0),MATCH(resource!DU$2,COD_SALES!$B$4:$Z$4,0)),"")</f>
        <v>1</v>
      </c>
      <c r="DV320" s="3">
        <f>IFERROR(INDEX(COD_SALES!$B$5:$Z$500,MATCH(resource!$CC320,COD_SALES!$A$5:$A$500,0),MATCH(resource!DV$2,COD_SALES!$B$4:$Z$4,0)),"")</f>
        <v>0</v>
      </c>
      <c r="DW320" s="3">
        <f>IFERROR(INDEX(COD_SALES!$B$5:$Z$500,MATCH(resource!$CC320,COD_SALES!$A$5:$A$500,0),MATCH(resource!DW$2,COD_SALES!$B$4:$Z$4,0)),"")</f>
        <v>40</v>
      </c>
      <c r="DX320" s="3">
        <f>IFERROR(INDEX(COD_SALES!$B$5:$Z$500,MATCH(resource!$CC320,COD_SALES!$A$5:$A$500,0),MATCH(resource!DX$2,COD_SALES!$B$4:$Z$4,0)),"")</f>
        <v>0</v>
      </c>
      <c r="DY320" s="3">
        <f>IFERROR(INDEX(COD_SALES!$B$5:$Z$500,MATCH(resource!$CC320,COD_SALES!$A$5:$A$500,0),MATCH(resource!DY$2,COD_SALES!$B$4:$Z$4,0)),"")</f>
        <v>16</v>
      </c>
      <c r="DZ320" s="3">
        <f>IFERROR(INDEX(COD_SALES!$B$5:$Z$500,MATCH(resource!$CC320,COD_SALES!$A$5:$A$500,0),MATCH(resource!DZ$2,COD_SALES!$B$4:$Z$4,0)),"")</f>
        <v>4</v>
      </c>
      <c r="EA320" s="3">
        <f>IFERROR(INDEX(COD_SALES!$B$5:$Z$500,MATCH(resource!$CC320,COD_SALES!$A$5:$A$500,0),MATCH(resource!EA$2,COD_SALES!$B$4:$Z$4,0)),"")</f>
        <v>9</v>
      </c>
      <c r="EB320" s="3">
        <f t="shared" si="103"/>
        <v>42410.03</v>
      </c>
      <c r="ED320" s="3">
        <f>IFERROR(VLOOKUP($CK320,depot_prod_sales!$B$5:$S$200,3,0),0)</f>
        <v>0</v>
      </c>
      <c r="EE320" s="3">
        <f>IFERROR(VLOOKUP($CK320,depot_prod_sales!$B$5:$S$200,4,0),0)</f>
        <v>0</v>
      </c>
      <c r="EF320" s="3">
        <f>IFERROR(VLOOKUP($CK320,depot_prod_sales!$B$5:$S$200,5,0),0)</f>
        <v>0</v>
      </c>
      <c r="EG320" s="3">
        <f>IFERROR(VLOOKUP($CK320,depot_prod_sales!$B$5:$S$200,6,0),0)</f>
        <v>0</v>
      </c>
      <c r="EH320" s="3">
        <f>IFERROR(VLOOKUP($CK320,depot_prod_sales!$B$5:$S$200,7,0),0)</f>
        <v>0</v>
      </c>
      <c r="EI320" s="3">
        <f>IFERROR(VLOOKUP($CK320,depot_prod_sales!$B$5:$S$200,8,0),0)</f>
        <v>0</v>
      </c>
      <c r="EJ320" s="3">
        <f>IFERROR(VLOOKUP($CK320,depot_prod_sales!$B$5:$S$200,9,0),0)</f>
        <v>0</v>
      </c>
      <c r="EK320" s="3">
        <f>IFERROR(VLOOKUP($CK320,depot_prod_sales!$B$5:$S$200,10,0),0)</f>
        <v>0</v>
      </c>
      <c r="EL320" s="3">
        <f>IFERROR(VLOOKUP($CK320,depot_prod_sales!$B$5:$S$200,11,0),0)</f>
        <v>0</v>
      </c>
      <c r="EM320" s="3">
        <f>IFERROR(VLOOKUP($CK320,depot_prod_sales!$B$5:$S$200,12,0),0)</f>
        <v>0</v>
      </c>
      <c r="EN320" s="3">
        <f>IFERROR(VLOOKUP($CK320,depot_prod_sales!$B$5:$S$200,13,0),0)</f>
        <v>0</v>
      </c>
      <c r="EO320" s="3">
        <f>IFERROR(VLOOKUP($CK320,depot_prod_sales!$B$5:$S$200,14,0),0)</f>
        <v>0</v>
      </c>
      <c r="EP320" s="3">
        <f>IFERROR(VLOOKUP($CK320,depot_prod_sales!$B$5:$S$200,15,0),0)</f>
        <v>0</v>
      </c>
      <c r="EQ320" s="3">
        <f>IFERROR(VLOOKUP($CK320,depot_prod_sales!$B$5:$S$200,16,0),0)</f>
        <v>0</v>
      </c>
      <c r="ER320" s="3">
        <f>IFERROR(VLOOKUP($CK320,depot_prod_sales!$B$5:$S$200,17,0),0)</f>
        <v>0</v>
      </c>
      <c r="ES320" s="3">
        <f>IFERROR(VLOOKUP($CK320,depot_prod_sales!$B$5:$S$200,18,0),0)</f>
        <v>0</v>
      </c>
      <c r="ET320" s="116">
        <f t="shared" si="104"/>
        <v>0</v>
      </c>
      <c r="EU320" s="116">
        <f t="shared" si="105"/>
        <v>0</v>
      </c>
      <c r="EW320" s="3">
        <f>IFERROR(VLOOKUP(CC320,data_pull!$AO$25:$AR$546,2,0),0)</f>
        <v>18</v>
      </c>
      <c r="EX320" s="1">
        <f>IFERROR(VLOOKUP(CC320,data_pull!$AO$25:$AR$546,4,0),0)</f>
        <v>260000</v>
      </c>
    </row>
    <row r="321" spans="13:154" x14ac:dyDescent="0.25"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4" t="str">
        <f>sales_data!B320</f>
        <v>Blank (Faridpur Zone)</v>
      </c>
      <c r="AR321" s="4" t="str">
        <f>sales_data!C320</f>
        <v>Sikder Monir Hossain</v>
      </c>
      <c r="AS321" s="5" t="str">
        <f t="shared" si="95"/>
        <v/>
      </c>
      <c r="AT321" s="4" t="str">
        <f>sales_data!I320</f>
        <v>Shah Md. Abu Jafor</v>
      </c>
      <c r="AU321" s="4" t="str">
        <f>sales_data!W320</f>
        <v>Sadorpur (Tb)</v>
      </c>
      <c r="AV321" s="1">
        <f>sales_data!N320</f>
        <v>225792.37</v>
      </c>
      <c r="AW321" s="1">
        <f>sales_data!P320</f>
        <v>61</v>
      </c>
      <c r="AX321" s="3">
        <f ca="1">IFERROR(INDEX(INDIRECT("day_wise_sales_data!$B$2:$BZ$599"),MATCH(resource!$CC321,day_wise_sales_data!$A$2:$A$500,0),MATCH(resource!AX$2,INDIRECT("day_wise_sales_data!$B$1:$BZ$1"),0)),0)</f>
        <v>0</v>
      </c>
      <c r="AY321" s="3">
        <f ca="1">IFERROR(INDEX(INDIRECT("day_wise_sales_data!$B$2:$BZ$599"),MATCH(resource!$CC321,day_wise_sales_data!$A$2:$A$500,0),MATCH(resource!AY$2,INDIRECT("day_wise_sales_data!$B$1:$BZ$1"),0)),0)</f>
        <v>1075.3599999999999</v>
      </c>
      <c r="AZ321" s="3">
        <f ca="1">IFERROR(INDEX(INDIRECT("day_wise_sales_data!$B$2:$BZ$599"),MATCH(resource!$CC321,day_wise_sales_data!$A$2:$A$500,0),MATCH(resource!AZ$2,INDIRECT("day_wise_sales_data!$B$1:$BZ$1"),0)),0)</f>
        <v>0</v>
      </c>
      <c r="BA321" s="3">
        <f ca="1">IFERROR(INDEX(INDIRECT("day_wise_sales_data!$B$2:$BZ$599"),MATCH(resource!$CC321,day_wise_sales_data!$A$2:$A$500,0),MATCH(resource!BA$2,INDIRECT("day_wise_sales_data!$B$1:$BZ$1"),0)),0)</f>
        <v>0</v>
      </c>
      <c r="BB321" s="3">
        <f ca="1">IFERROR(INDEX(INDIRECT("day_wise_sales_data!$B$2:$BZ$599"),MATCH(resource!$CC321,day_wise_sales_data!$A$2:$A$500,0),MATCH(resource!BB$2,INDIRECT("day_wise_sales_data!$B$1:$BZ$1"),0)),0)</f>
        <v>30365.51</v>
      </c>
      <c r="BC321" s="3">
        <f ca="1">IFERROR(INDEX(INDIRECT("day_wise_sales_data!$B$2:$BZ$599"),MATCH(resource!$CC321,day_wise_sales_data!$A$2:$A$500,0),MATCH(resource!BC$2,INDIRECT("day_wise_sales_data!$B$1:$BZ$1"),0)),0)</f>
        <v>51672</v>
      </c>
      <c r="BD321" s="3">
        <f ca="1">IFERROR(INDEX(INDIRECT("day_wise_sales_data!$B$2:$BZ$599"),MATCH(resource!$CC321,day_wise_sales_data!$A$2:$A$500,0),MATCH(resource!BD$2,INDIRECT("day_wise_sales_data!$B$1:$BZ$1"),0)),0)</f>
        <v>0</v>
      </c>
      <c r="BE321" s="3">
        <f ca="1">IFERROR(INDEX(INDIRECT("day_wise_sales_data!$B$2:$BZ$599"),MATCH(resource!$CC321,day_wise_sales_data!$A$2:$A$500,0),MATCH(resource!BE$2,INDIRECT("day_wise_sales_data!$B$1:$BZ$1"),0)),0)</f>
        <v>18094.21</v>
      </c>
      <c r="BF321" s="3">
        <f ca="1">IFERROR(INDEX(INDIRECT("day_wise_sales_data!$B$2:$BZ$599"),MATCH(resource!$CC321,day_wise_sales_data!$A$2:$A$500,0),MATCH(resource!BF$2,INDIRECT("day_wise_sales_data!$B$1:$BZ$1"),0)),0)</f>
        <v>0</v>
      </c>
      <c r="BG321" s="3">
        <f ca="1">IFERROR(INDEX(INDIRECT("day_wise_sales_data!$B$2:$BZ$599"),MATCH(resource!$CC321,day_wise_sales_data!$A$2:$A$500,0),MATCH(resource!BG$2,INDIRECT("day_wise_sales_data!$B$1:$BZ$1"),0)),0)</f>
        <v>0</v>
      </c>
      <c r="BH321" s="3">
        <f ca="1">IFERROR(INDEX(INDIRECT("day_wise_sales_data!$B$2:$BZ$599"),MATCH(resource!$CC321,day_wise_sales_data!$A$2:$A$500,0),MATCH(resource!BH$2,INDIRECT("day_wise_sales_data!$B$1:$BZ$1"),0)),0)</f>
        <v>10908.71</v>
      </c>
      <c r="BI321" s="3">
        <f ca="1">IFERROR(INDEX(INDIRECT("day_wise_sales_data!$B$2:$BZ$599"),MATCH(resource!$CC321,day_wise_sales_data!$A$2:$A$500,0),MATCH(resource!BI$2,INDIRECT("day_wise_sales_data!$B$1:$BZ$1"),0)),0)</f>
        <v>0</v>
      </c>
      <c r="BJ321" s="3">
        <f ca="1">IFERROR(INDEX(INDIRECT("day_wise_sales_data!$B$2:$BZ$599"),MATCH(resource!$CC321,day_wise_sales_data!$A$2:$A$500,0),MATCH(resource!BJ$2,INDIRECT("day_wise_sales_data!$B$1:$BZ$1"),0)),0)</f>
        <v>0</v>
      </c>
      <c r="BK321" s="3">
        <f ca="1">IFERROR(INDEX(INDIRECT("day_wise_sales_data!$B$2:$BZ$599"),MATCH(resource!$CC321,day_wise_sales_data!$A$2:$A$500,0),MATCH(resource!BK$2,INDIRECT("day_wise_sales_data!$B$1:$BZ$1"),0)),0)</f>
        <v>13832.25</v>
      </c>
      <c r="BL321" s="3">
        <f ca="1">IFERROR(INDEX(INDIRECT("day_wise_sales_data!$B$2:$BZ$599"),MATCH(resource!$CC321,day_wise_sales_data!$A$2:$A$500,0),MATCH(resource!BL$2,INDIRECT("day_wise_sales_data!$B$1:$BZ$1"),0)),0)</f>
        <v>1590.43</v>
      </c>
      <c r="BM321" s="3">
        <f ca="1">IFERROR(INDEX(INDIRECT("day_wise_sales_data!$B$2:$BZ$599"),MATCH(resource!$CC321,day_wise_sales_data!$A$2:$A$500,0),MATCH(resource!BM$2,INDIRECT("day_wise_sales_data!$B$1:$BZ$1"),0)),0)</f>
        <v>29757.41</v>
      </c>
      <c r="BN321" s="3">
        <f ca="1">IFERROR(INDEX(INDIRECT("day_wise_sales_data!$B$2:$BZ$599"),MATCH(resource!$CC321,day_wise_sales_data!$A$2:$A$500,0),MATCH(resource!BN$2,INDIRECT("day_wise_sales_data!$B$1:$BZ$1"),0)),0)</f>
        <v>0</v>
      </c>
      <c r="BO321" s="3">
        <f ca="1">IFERROR(INDEX(INDIRECT("day_wise_sales_data!$B$2:$BZ$599"),MATCH(resource!$CC321,day_wise_sales_data!$A$2:$A$500,0),MATCH(resource!BO$2,INDIRECT("day_wise_sales_data!$B$1:$BZ$1"),0)),0)</f>
        <v>0</v>
      </c>
      <c r="BP321" s="3">
        <f ca="1">IFERROR(INDEX(INDIRECT("day_wise_sales_data!$B$2:$BZ$599"),MATCH(resource!$CC321,day_wise_sales_data!$A$2:$A$500,0),MATCH(resource!BP$2,INDIRECT("day_wise_sales_data!$B$1:$BZ$1"),0)),0)</f>
        <v>0</v>
      </c>
      <c r="BQ321" s="3">
        <f ca="1">IFERROR(INDEX(INDIRECT("day_wise_sales_data!$B$2:$BZ$599"),MATCH(resource!$CC321,day_wise_sales_data!$A$2:$A$500,0),MATCH(resource!BQ$2,INDIRECT("day_wise_sales_data!$B$1:$BZ$1"),0)),0)</f>
        <v>0</v>
      </c>
      <c r="BR321" s="3">
        <f ca="1">IFERROR(INDEX(INDIRECT("day_wise_sales_data!$B$2:$BZ$599"),MATCH(resource!$CC321,day_wise_sales_data!$A$2:$A$500,0),MATCH(resource!BR$2,INDIRECT("day_wise_sales_data!$B$1:$BZ$1"),0)),0)</f>
        <v>0</v>
      </c>
      <c r="BS321" s="3">
        <f ca="1">IFERROR(INDEX(INDIRECT("day_wise_sales_data!$B$2:$BZ$599"),MATCH(resource!$CC321,day_wise_sales_data!$A$2:$A$500,0),MATCH(resource!BS$2,INDIRECT("day_wise_sales_data!$B$1:$BZ$1"),0)),0)</f>
        <v>0</v>
      </c>
      <c r="BT321" s="3">
        <f ca="1">IFERROR(INDEX(INDIRECT("day_wise_sales_data!$B$2:$BZ$599"),MATCH(resource!$CC321,day_wise_sales_data!$A$2:$A$500,0),MATCH(resource!BT$2,INDIRECT("day_wise_sales_data!$B$1:$BZ$1"),0)),0)</f>
        <v>3109.25</v>
      </c>
      <c r="BU321" s="3">
        <f ca="1">IFERROR(INDEX(INDIRECT("day_wise_sales_data!$B$2:$BZ$599"),MATCH(resource!$CC321,day_wise_sales_data!$A$2:$A$500,0),MATCH(resource!BU$2,INDIRECT("day_wise_sales_data!$B$1:$BZ$1"),0)),0)</f>
        <v>0</v>
      </c>
      <c r="BV321" s="3">
        <f ca="1">IFERROR(INDEX(INDIRECT("day_wise_sales_data!$B$2:$BZ$599"),MATCH(resource!$CC321,day_wise_sales_data!$A$2:$A$500,0),MATCH(resource!BV$2,INDIRECT("day_wise_sales_data!$B$1:$BZ$1"),0)),0)</f>
        <v>32350.49</v>
      </c>
      <c r="BW321" s="3">
        <f ca="1">IFERROR(INDEX(INDIRECT("day_wise_sales_data!$B$2:$BZ$599"),MATCH(resource!$CC321,day_wise_sales_data!$A$2:$A$500,0),MATCH(resource!BW$2,INDIRECT("day_wise_sales_data!$B$1:$BZ$1"),0)),0)</f>
        <v>0</v>
      </c>
      <c r="BX321" s="3">
        <f ca="1">IFERROR(INDEX(INDIRECT("day_wise_sales_data!$B$2:$BZ$599"),MATCH(resource!$CC321,day_wise_sales_data!$A$2:$A$500,0),MATCH(resource!BX$2,INDIRECT("day_wise_sales_data!$B$1:$BZ$1"),0)),0)</f>
        <v>0</v>
      </c>
      <c r="BY321" s="3">
        <f ca="1">IFERROR(INDEX(INDIRECT("day_wise_sales_data!$B$2:$BZ$599"),MATCH(resource!$CC321,day_wise_sales_data!$A$2:$A$500,0),MATCH(resource!BY$2,INDIRECT("day_wise_sales_data!$B$1:$BZ$1"),0)),0)</f>
        <v>0</v>
      </c>
      <c r="BZ321" s="3">
        <f ca="1">IFERROR(INDEX(INDIRECT("day_wise_sales_data!$B$2:$BZ$599"),MATCH(resource!$CC321,day_wise_sales_data!$A$2:$A$500,0),MATCH(resource!BZ$2,INDIRECT("day_wise_sales_data!$B$1:$BZ$1"),0)),0)</f>
        <v>0</v>
      </c>
      <c r="CA321" s="3" t="str">
        <f ca="1">IFERROR(INDEX(INDIRECT("day_wise_sales_data!$B$2:$BZ$599"),MATCH(resource!$CC321,day_wise_sales_data!$A$2:$A$500,0),MATCH(resource!CA$2,INDIRECT("day_wise_sales_data!$B$1:$BZ$1"),0)),0)</f>
        <v>dd</v>
      </c>
      <c r="CC321" s="4" t="str">
        <f>sales_data!H320</f>
        <v>FAR05122</v>
      </c>
      <c r="CD321" s="1">
        <v>319</v>
      </c>
      <c r="CE321" s="1" t="str">
        <f>IF(AQ321=report!$AQ$3,resource!CD321,"")</f>
        <v/>
      </c>
      <c r="CF321" s="5" t="str">
        <f>IFERROR(SMALL($CE$3:$CE$1001,ROWS($CE$3:CE321)),"")</f>
        <v/>
      </c>
      <c r="CH321">
        <f>IFERROR(VLOOKUP($CC321,data_pull!$E$22:$G$700,2,0),0)</f>
        <v>225792.37</v>
      </c>
      <c r="CI321" s="1">
        <f t="shared" si="97"/>
        <v>147</v>
      </c>
      <c r="CJ321" s="1">
        <f t="shared" si="96"/>
        <v>0</v>
      </c>
      <c r="CK321" s="1" t="s">
        <v>1703</v>
      </c>
      <c r="CL321" s="1">
        <f t="shared" si="98"/>
        <v>111</v>
      </c>
      <c r="CM321" s="1" t="str">
        <f>IFERROR(VLOOKUP($CK321,stock_data!$B$3:$W$612,2,0),0)</f>
        <v>PROTIK VITALITY Sr. (Bc)</v>
      </c>
      <c r="CN321" s="1" t="str">
        <f>IFERROR(VLOOKUP($CK321,stock_data!$B$3:$W$612,4,0),0)</f>
        <v>1x5's</v>
      </c>
      <c r="CO321" s="1">
        <f>IFERROR(VLOOKUP($CK321,stock_data!$B$3:$W$612,5,0),0)</f>
        <v>110</v>
      </c>
      <c r="CP321" s="3">
        <f t="shared" si="99"/>
        <v>0</v>
      </c>
      <c r="CQ321" s="3">
        <f t="shared" si="100"/>
        <v>0</v>
      </c>
      <c r="CR321" s="1">
        <f>IFERROR(VLOOKUP($CK321,stock_data!$B$3:$W$612,6,0),0)</f>
        <v>0</v>
      </c>
      <c r="CS321" s="1">
        <f>IFERROR(VLOOKUP($CK321,stock_data!$B$3:$W$612,7,0),0)</f>
        <v>1</v>
      </c>
      <c r="CT321" s="1">
        <f>IFERROR(VLOOKUP($CK321,stock_data!$B$3:$W$612,8,0),0)</f>
        <v>0</v>
      </c>
      <c r="CU321" s="1">
        <f>IFERROR(VLOOKUP($CK321,stock_data!$B$3:$W$612,9,0),0)</f>
        <v>0</v>
      </c>
      <c r="CV321" s="1">
        <f>IFERROR(VLOOKUP($CK321,stock_data!$B$3:$W$612,10,0),0)</f>
        <v>0</v>
      </c>
      <c r="CW321" s="1">
        <f>IFERROR(VLOOKUP($CK321,stock_data!$B$3:$W$612,11,0),0)</f>
        <v>0</v>
      </c>
      <c r="CX321" s="1">
        <f>IFERROR(VLOOKUP($CK321,stock_data!$B$3:$W$612,12,0),0)</f>
        <v>0</v>
      </c>
      <c r="CY321" s="1">
        <f>IFERROR(VLOOKUP($CK321,stock_data!$B$3:$W$612,13,0),0)</f>
        <v>0</v>
      </c>
      <c r="CZ321" s="1">
        <f>IFERROR(VLOOKUP($CK321,stock_data!$B$3:$W$612,14,0),0)</f>
        <v>0</v>
      </c>
      <c r="DA321" s="1">
        <f>IFERROR(VLOOKUP($CK321,stock_data!$B$3:$W$612,15,0),0)</f>
        <v>0</v>
      </c>
      <c r="DB321" s="1">
        <f>IFERROR(VLOOKUP($CK321,stock_data!$B$3:$W$612,16,0),0)</f>
        <v>0</v>
      </c>
      <c r="DC321" s="1">
        <f>IFERROR(VLOOKUP($CK321,stock_data!$B$3:$W$612,17,0),0)</f>
        <v>0</v>
      </c>
      <c r="DD321" s="1">
        <f>IFERROR(VLOOKUP($CK321,stock_data!$B$3:$W$612,18,0),0)</f>
        <v>0</v>
      </c>
      <c r="DE321" s="1">
        <f>IFERROR(VLOOKUP($CK321,stock_data!$B$3:$W$612,19,0),0)</f>
        <v>0</v>
      </c>
      <c r="DF321" s="1">
        <f>IFERROR(VLOOKUP($CK321,stock_data!$B$3:$W$612,20,0),0)</f>
        <v>0</v>
      </c>
      <c r="DG321" s="1">
        <f>IFERROR(VLOOKUP($CK321,stock_data!$B$3:$W$612,21,0),0)</f>
        <v>0</v>
      </c>
      <c r="DH321" s="1">
        <f>IFERROR(VLOOKUP($CK321,stock_data!$B$3:$W$612,22,0),0)</f>
        <v>0</v>
      </c>
      <c r="DI321" s="1">
        <f t="shared" si="101"/>
        <v>1</v>
      </c>
      <c r="DJ321" s="1">
        <f t="shared" si="102"/>
        <v>110</v>
      </c>
      <c r="DK321" s="3">
        <f>IFERROR(INDEX(COD_SALES!$B$5:$Z$500,MATCH(resource!$CC321,COD_SALES!$A$5:$A$500,0),MATCH(resource!DK$2,COD_SALES!$B$4:$Z$4,0)),"")</f>
        <v>1</v>
      </c>
      <c r="DL321" s="3">
        <f>IFERROR(INDEX(COD_SALES!$B$5:$Z$500,MATCH(resource!$CC321,COD_SALES!$A$5:$A$500,0),MATCH(resource!DL$2,COD_SALES!$B$4:$Z$4,0)),"")</f>
        <v>3</v>
      </c>
      <c r="DM321" s="3">
        <f>IFERROR(INDEX(COD_SALES!$B$5:$Z$500,MATCH(resource!$CC321,COD_SALES!$A$5:$A$500,0),MATCH(resource!DM$2,COD_SALES!$B$4:$Z$4,0)),"")</f>
        <v>0</v>
      </c>
      <c r="DN321" s="3" t="str">
        <f>IFERROR(INDEX(COD_SALES!$B$5:$Z$500,MATCH(resource!$CC321,COD_SALES!$A$5:$A$500,0),MATCH(resource!DN$2,COD_SALES!$B$4:$Z$4,0)),"")</f>
        <v/>
      </c>
      <c r="DO321" s="3">
        <f>IFERROR(INDEX(COD_SALES!$B$5:$Z$500,MATCH(resource!$CC321,COD_SALES!$A$5:$A$500,0),MATCH(resource!DO$2,COD_SALES!$B$4:$Z$4,0)),"")</f>
        <v>2</v>
      </c>
      <c r="DP321" s="3">
        <f>IFERROR(INDEX(COD_SALES!$B$5:$Z$500,MATCH(resource!$CC321,COD_SALES!$A$5:$A$500,0),MATCH(resource!DP$2,COD_SALES!$B$4:$Z$4,0)),"")</f>
        <v>0</v>
      </c>
      <c r="DQ321" s="3" t="str">
        <f>IFERROR(INDEX(COD_SALES!$B$5:$Z$500,MATCH(resource!$CC321,COD_SALES!$A$5:$A$500,0),MATCH(resource!DQ$2,COD_SALES!$B$4:$Z$4,0)),"")</f>
        <v/>
      </c>
      <c r="DR321" s="3">
        <f>IFERROR(INDEX(COD_SALES!$B$5:$Z$500,MATCH(resource!$CC321,COD_SALES!$A$5:$A$500,0),MATCH(resource!DR$2,COD_SALES!$B$4:$Z$4,0)),"")</f>
        <v>20</v>
      </c>
      <c r="DS321" s="3">
        <f>IFERROR(INDEX(COD_SALES!$B$5:$Z$500,MATCH(resource!$CC321,COD_SALES!$A$5:$A$500,0),MATCH(resource!DS$2,COD_SALES!$B$4:$Z$4,0)),"")</f>
        <v>22</v>
      </c>
      <c r="DT321" s="3">
        <f>IFERROR(INDEX(COD_SALES!$B$5:$Z$500,MATCH(resource!$CC321,COD_SALES!$A$5:$A$500,0),MATCH(resource!DT$2,COD_SALES!$B$4:$Z$4,0)),"")</f>
        <v>2</v>
      </c>
      <c r="DU321" s="3">
        <f>IFERROR(INDEX(COD_SALES!$B$5:$Z$500,MATCH(resource!$CC321,COD_SALES!$A$5:$A$500,0),MATCH(resource!DU$2,COD_SALES!$B$4:$Z$4,0)),"")</f>
        <v>2</v>
      </c>
      <c r="DV321" s="3">
        <f>IFERROR(INDEX(COD_SALES!$B$5:$Z$500,MATCH(resource!$CC321,COD_SALES!$A$5:$A$500,0),MATCH(resource!DV$2,COD_SALES!$B$4:$Z$4,0)),"")</f>
        <v>0</v>
      </c>
      <c r="DW321" s="3">
        <f>IFERROR(INDEX(COD_SALES!$B$5:$Z$500,MATCH(resource!$CC321,COD_SALES!$A$5:$A$500,0),MATCH(resource!DW$2,COD_SALES!$B$4:$Z$4,0)),"")</f>
        <v>24</v>
      </c>
      <c r="DX321" s="3">
        <f>IFERROR(INDEX(COD_SALES!$B$5:$Z$500,MATCH(resource!$CC321,COD_SALES!$A$5:$A$500,0),MATCH(resource!DX$2,COD_SALES!$B$4:$Z$4,0)),"")</f>
        <v>0</v>
      </c>
      <c r="DY321" s="3">
        <f>IFERROR(INDEX(COD_SALES!$B$5:$Z$500,MATCH(resource!$CC321,COD_SALES!$A$5:$A$500,0),MATCH(resource!DY$2,COD_SALES!$B$4:$Z$4,0)),"")</f>
        <v>2</v>
      </c>
      <c r="DZ321" s="3">
        <f>IFERROR(INDEX(COD_SALES!$B$5:$Z$500,MATCH(resource!$CC321,COD_SALES!$A$5:$A$500,0),MATCH(resource!DZ$2,COD_SALES!$B$4:$Z$4,0)),"")</f>
        <v>30</v>
      </c>
      <c r="EA321" s="3">
        <f>IFERROR(INDEX(COD_SALES!$B$5:$Z$500,MATCH(resource!$CC321,COD_SALES!$A$5:$A$500,0),MATCH(resource!EA$2,COD_SALES!$B$4:$Z$4,0)),"")</f>
        <v>0</v>
      </c>
      <c r="EB321" s="3">
        <f t="shared" si="103"/>
        <v>29934.130000000005</v>
      </c>
      <c r="ED321" s="3">
        <f>IFERROR(VLOOKUP($CK321,depot_prod_sales!$B$5:$S$200,3,0),0)</f>
        <v>0</v>
      </c>
      <c r="EE321" s="3">
        <f>IFERROR(VLOOKUP($CK321,depot_prod_sales!$B$5:$S$200,4,0),0)</f>
        <v>0</v>
      </c>
      <c r="EF321" s="3">
        <f>IFERROR(VLOOKUP($CK321,depot_prod_sales!$B$5:$S$200,5,0),0)</f>
        <v>0</v>
      </c>
      <c r="EG321" s="3">
        <f>IFERROR(VLOOKUP($CK321,depot_prod_sales!$B$5:$S$200,6,0),0)</f>
        <v>0</v>
      </c>
      <c r="EH321" s="3">
        <f>IFERROR(VLOOKUP($CK321,depot_prod_sales!$B$5:$S$200,7,0),0)</f>
        <v>0</v>
      </c>
      <c r="EI321" s="3">
        <f>IFERROR(VLOOKUP($CK321,depot_prod_sales!$B$5:$S$200,8,0),0)</f>
        <v>0</v>
      </c>
      <c r="EJ321" s="3">
        <f>IFERROR(VLOOKUP($CK321,depot_prod_sales!$B$5:$S$200,9,0),0)</f>
        <v>0</v>
      </c>
      <c r="EK321" s="3">
        <f>IFERROR(VLOOKUP($CK321,depot_prod_sales!$B$5:$S$200,10,0),0)</f>
        <v>0</v>
      </c>
      <c r="EL321" s="3">
        <f>IFERROR(VLOOKUP($CK321,depot_prod_sales!$B$5:$S$200,11,0),0)</f>
        <v>0</v>
      </c>
      <c r="EM321" s="3">
        <f>IFERROR(VLOOKUP($CK321,depot_prod_sales!$B$5:$S$200,12,0),0)</f>
        <v>0</v>
      </c>
      <c r="EN321" s="3">
        <f>IFERROR(VLOOKUP($CK321,depot_prod_sales!$B$5:$S$200,13,0),0)</f>
        <v>0</v>
      </c>
      <c r="EO321" s="3">
        <f>IFERROR(VLOOKUP($CK321,depot_prod_sales!$B$5:$S$200,14,0),0)</f>
        <v>0</v>
      </c>
      <c r="EP321" s="3">
        <f>IFERROR(VLOOKUP($CK321,depot_prod_sales!$B$5:$S$200,15,0),0)</f>
        <v>0</v>
      </c>
      <c r="EQ321" s="3">
        <f>IFERROR(VLOOKUP($CK321,depot_prod_sales!$B$5:$S$200,16,0),0)</f>
        <v>0</v>
      </c>
      <c r="ER321" s="3">
        <f>IFERROR(VLOOKUP($CK321,depot_prod_sales!$B$5:$S$200,17,0),0)</f>
        <v>0</v>
      </c>
      <c r="ES321" s="3">
        <f>IFERROR(VLOOKUP($CK321,depot_prod_sales!$B$5:$S$200,18,0),0)</f>
        <v>0</v>
      </c>
      <c r="ET321" s="116">
        <f t="shared" si="104"/>
        <v>0</v>
      </c>
      <c r="EU321" s="116">
        <f t="shared" si="105"/>
        <v>0</v>
      </c>
      <c r="EW321" s="3">
        <f>IFERROR(VLOOKUP(CC321,data_pull!$AO$25:$AR$546,2,0),0)</f>
        <v>41</v>
      </c>
      <c r="EX321" s="1">
        <f>IFERROR(VLOOKUP(CC321,data_pull!$AO$25:$AR$546,4,0),0)</f>
        <v>190000</v>
      </c>
    </row>
    <row r="322" spans="13:154" x14ac:dyDescent="0.25"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4" t="str">
        <f>sales_data!B321</f>
        <v>Blank (Faridpur Zone)</v>
      </c>
      <c r="AR322" s="4" t="str">
        <f>sales_data!C321</f>
        <v>Sikder Monir Hossain</v>
      </c>
      <c r="AS322" s="5" t="str">
        <f t="shared" si="95"/>
        <v/>
      </c>
      <c r="AT322" s="4" t="str">
        <f>sales_data!I321</f>
        <v>Shahidul Islam-2</v>
      </c>
      <c r="AU322" s="4" t="str">
        <f>sales_data!W321</f>
        <v>Shibchar-2 (Tb)</v>
      </c>
      <c r="AV322" s="1">
        <f>sales_data!N321</f>
        <v>234049.96</v>
      </c>
      <c r="AW322" s="1">
        <f>sales_data!P321</f>
        <v>38</v>
      </c>
      <c r="AX322" s="3">
        <f ca="1">IFERROR(INDEX(INDIRECT("day_wise_sales_data!$B$2:$BZ$599"),MATCH(resource!$CC322,day_wise_sales_data!$A$2:$A$500,0),MATCH(resource!AX$2,INDIRECT("day_wise_sales_data!$B$1:$BZ$1"),0)),0)</f>
        <v>0</v>
      </c>
      <c r="AY322" s="3">
        <f ca="1">IFERROR(INDEX(INDIRECT("day_wise_sales_data!$B$2:$BZ$599"),MATCH(resource!$CC322,day_wise_sales_data!$A$2:$A$500,0),MATCH(resource!AY$2,INDIRECT("day_wise_sales_data!$B$1:$BZ$1"),0)),0)</f>
        <v>0</v>
      </c>
      <c r="AZ322" s="3">
        <f ca="1">IFERROR(INDEX(INDIRECT("day_wise_sales_data!$B$2:$BZ$599"),MATCH(resource!$CC322,day_wise_sales_data!$A$2:$A$500,0),MATCH(resource!AZ$2,INDIRECT("day_wise_sales_data!$B$1:$BZ$1"),0)),0)</f>
        <v>13717.52</v>
      </c>
      <c r="BA322" s="3">
        <f ca="1">IFERROR(INDEX(INDIRECT("day_wise_sales_data!$B$2:$BZ$599"),MATCH(resource!$CC322,day_wise_sales_data!$A$2:$A$500,0),MATCH(resource!BA$2,INDIRECT("day_wise_sales_data!$B$1:$BZ$1"),0)),0)</f>
        <v>0</v>
      </c>
      <c r="BB322" s="3">
        <f ca="1">IFERROR(INDEX(INDIRECT("day_wise_sales_data!$B$2:$BZ$599"),MATCH(resource!$CC322,day_wise_sales_data!$A$2:$A$500,0),MATCH(resource!BB$2,INDIRECT("day_wise_sales_data!$B$1:$BZ$1"),0)),0)</f>
        <v>16398.810000000001</v>
      </c>
      <c r="BC322" s="3">
        <f ca="1">IFERROR(INDEX(INDIRECT("day_wise_sales_data!$B$2:$BZ$599"),MATCH(resource!$CC322,day_wise_sales_data!$A$2:$A$500,0),MATCH(resource!BC$2,INDIRECT("day_wise_sales_data!$B$1:$BZ$1"),0)),0)</f>
        <v>1102.72</v>
      </c>
      <c r="BD322" s="3">
        <f ca="1">IFERROR(INDEX(INDIRECT("day_wise_sales_data!$B$2:$BZ$599"),MATCH(resource!$CC322,day_wise_sales_data!$A$2:$A$500,0),MATCH(resource!BD$2,INDIRECT("day_wise_sales_data!$B$1:$BZ$1"),0)),0)</f>
        <v>0</v>
      </c>
      <c r="BE322" s="3">
        <f ca="1">IFERROR(INDEX(INDIRECT("day_wise_sales_data!$B$2:$BZ$599"),MATCH(resource!$CC322,day_wise_sales_data!$A$2:$A$500,0),MATCH(resource!BE$2,INDIRECT("day_wise_sales_data!$B$1:$BZ$1"),0)),0)</f>
        <v>27036.12</v>
      </c>
      <c r="BF322" s="3">
        <f ca="1">IFERROR(INDEX(INDIRECT("day_wise_sales_data!$B$2:$BZ$599"),MATCH(resource!$CC322,day_wise_sales_data!$A$2:$A$500,0),MATCH(resource!BF$2,INDIRECT("day_wise_sales_data!$B$1:$BZ$1"),0)),0)</f>
        <v>0</v>
      </c>
      <c r="BG322" s="3">
        <f ca="1">IFERROR(INDEX(INDIRECT("day_wise_sales_data!$B$2:$BZ$599"),MATCH(resource!$CC322,day_wise_sales_data!$A$2:$A$500,0),MATCH(resource!BG$2,INDIRECT("day_wise_sales_data!$B$1:$BZ$1"),0)),0)</f>
        <v>0</v>
      </c>
      <c r="BH322" s="3">
        <f ca="1">IFERROR(INDEX(INDIRECT("day_wise_sales_data!$B$2:$BZ$599"),MATCH(resource!$CC322,day_wise_sales_data!$A$2:$A$500,0),MATCH(resource!BH$2,INDIRECT("day_wise_sales_data!$B$1:$BZ$1"),0)),0)</f>
        <v>0</v>
      </c>
      <c r="BI322" s="3">
        <f ca="1">IFERROR(INDEX(INDIRECT("day_wise_sales_data!$B$2:$BZ$599"),MATCH(resource!$CC322,day_wise_sales_data!$A$2:$A$500,0),MATCH(resource!BI$2,INDIRECT("day_wise_sales_data!$B$1:$BZ$1"),0)),0)</f>
        <v>1324.27</v>
      </c>
      <c r="BJ322" s="3">
        <f ca="1">IFERROR(INDEX(INDIRECT("day_wise_sales_data!$B$2:$BZ$599"),MATCH(resource!$CC322,day_wise_sales_data!$A$2:$A$500,0),MATCH(resource!BJ$2,INDIRECT("day_wise_sales_data!$B$1:$BZ$1"),0)),0)</f>
        <v>0</v>
      </c>
      <c r="BK322" s="3">
        <f ca="1">IFERROR(INDEX(INDIRECT("day_wise_sales_data!$B$2:$BZ$599"),MATCH(resource!$CC322,day_wise_sales_data!$A$2:$A$500,0),MATCH(resource!BK$2,INDIRECT("day_wise_sales_data!$B$1:$BZ$1"),0)),0)</f>
        <v>985.69</v>
      </c>
      <c r="BL322" s="3">
        <f ca="1">IFERROR(INDEX(INDIRECT("day_wise_sales_data!$B$2:$BZ$599"),MATCH(resource!$CC322,day_wise_sales_data!$A$2:$A$500,0),MATCH(resource!BL$2,INDIRECT("day_wise_sales_data!$B$1:$BZ$1"),0)),0)</f>
        <v>21313.53</v>
      </c>
      <c r="BM322" s="3">
        <f ca="1">IFERROR(INDEX(INDIRECT("day_wise_sales_data!$B$2:$BZ$599"),MATCH(resource!$CC322,day_wise_sales_data!$A$2:$A$500,0),MATCH(resource!BM$2,INDIRECT("day_wise_sales_data!$B$1:$BZ$1"),0)),0)</f>
        <v>0</v>
      </c>
      <c r="BN322" s="3">
        <f ca="1">IFERROR(INDEX(INDIRECT("day_wise_sales_data!$B$2:$BZ$599"),MATCH(resource!$CC322,day_wise_sales_data!$A$2:$A$500,0),MATCH(resource!BN$2,INDIRECT("day_wise_sales_data!$B$1:$BZ$1"),0)),0)</f>
        <v>11418.25</v>
      </c>
      <c r="BO322" s="3">
        <f ca="1">IFERROR(INDEX(INDIRECT("day_wise_sales_data!$B$2:$BZ$599"),MATCH(resource!$CC322,day_wise_sales_data!$A$2:$A$500,0),MATCH(resource!BO$2,INDIRECT("day_wise_sales_data!$B$1:$BZ$1"),0)),0)</f>
        <v>0</v>
      </c>
      <c r="BP322" s="3">
        <f ca="1">IFERROR(INDEX(INDIRECT("day_wise_sales_data!$B$2:$BZ$599"),MATCH(resource!$CC322,day_wise_sales_data!$A$2:$A$500,0),MATCH(resource!BP$2,INDIRECT("day_wise_sales_data!$B$1:$BZ$1"),0)),0)</f>
        <v>0</v>
      </c>
      <c r="BQ322" s="3">
        <f ca="1">IFERROR(INDEX(INDIRECT("day_wise_sales_data!$B$2:$BZ$599"),MATCH(resource!$CC322,day_wise_sales_data!$A$2:$A$500,0),MATCH(resource!BQ$2,INDIRECT("day_wise_sales_data!$B$1:$BZ$1"),0)),0)</f>
        <v>0</v>
      </c>
      <c r="BR322" s="3">
        <f ca="1">IFERROR(INDEX(INDIRECT("day_wise_sales_data!$B$2:$BZ$599"),MATCH(resource!$CC322,day_wise_sales_data!$A$2:$A$500,0),MATCH(resource!BR$2,INDIRECT("day_wise_sales_data!$B$1:$BZ$1"),0)),0)</f>
        <v>16048.93</v>
      </c>
      <c r="BS322" s="3">
        <f ca="1">IFERROR(INDEX(INDIRECT("day_wise_sales_data!$B$2:$BZ$599"),MATCH(resource!$CC322,day_wise_sales_data!$A$2:$A$500,0),MATCH(resource!BS$2,INDIRECT("day_wise_sales_data!$B$1:$BZ$1"),0)),0)</f>
        <v>0</v>
      </c>
      <c r="BT322" s="3">
        <f ca="1">IFERROR(INDEX(INDIRECT("day_wise_sales_data!$B$2:$BZ$599"),MATCH(resource!$CC322,day_wise_sales_data!$A$2:$A$500,0),MATCH(resource!BT$2,INDIRECT("day_wise_sales_data!$B$1:$BZ$1"),0)),0)</f>
        <v>11963.09</v>
      </c>
      <c r="BU322" s="3">
        <f ca="1">IFERROR(INDEX(INDIRECT("day_wise_sales_data!$B$2:$BZ$599"),MATCH(resource!$CC322,day_wise_sales_data!$A$2:$A$500,0),MATCH(resource!BU$2,INDIRECT("day_wise_sales_data!$B$1:$BZ$1"),0)),0)</f>
        <v>0</v>
      </c>
      <c r="BV322" s="3">
        <f ca="1">IFERROR(INDEX(INDIRECT("day_wise_sales_data!$B$2:$BZ$599"),MATCH(resource!$CC322,day_wise_sales_data!$A$2:$A$500,0),MATCH(resource!BV$2,INDIRECT("day_wise_sales_data!$B$1:$BZ$1"),0)),0)</f>
        <v>2645.42</v>
      </c>
      <c r="BW322" s="3">
        <f ca="1">IFERROR(INDEX(INDIRECT("day_wise_sales_data!$B$2:$BZ$599"),MATCH(resource!$CC322,day_wise_sales_data!$A$2:$A$500,0),MATCH(resource!BW$2,INDIRECT("day_wise_sales_data!$B$1:$BZ$1"),0)),0)</f>
        <v>14411.55</v>
      </c>
      <c r="BX322" s="3">
        <f ca="1">IFERROR(INDEX(INDIRECT("day_wise_sales_data!$B$2:$BZ$599"),MATCH(resource!$CC322,day_wise_sales_data!$A$2:$A$500,0),MATCH(resource!BX$2,INDIRECT("day_wise_sales_data!$B$1:$BZ$1"),0)),0)</f>
        <v>14955.3</v>
      </c>
      <c r="BY322" s="3">
        <f ca="1">IFERROR(INDEX(INDIRECT("day_wise_sales_data!$B$2:$BZ$599"),MATCH(resource!$CC322,day_wise_sales_data!$A$2:$A$500,0),MATCH(resource!BY$2,INDIRECT("day_wise_sales_data!$B$1:$BZ$1"),0)),0)</f>
        <v>63234.04</v>
      </c>
      <c r="BZ322" s="3">
        <f ca="1">IFERROR(INDEX(INDIRECT("day_wise_sales_data!$B$2:$BZ$599"),MATCH(resource!$CC322,day_wise_sales_data!$A$2:$A$500,0),MATCH(resource!BZ$2,INDIRECT("day_wise_sales_data!$B$1:$BZ$1"),0)),0)</f>
        <v>0</v>
      </c>
      <c r="CA322" s="3" t="str">
        <f ca="1">IFERROR(INDEX(INDIRECT("day_wise_sales_data!$B$2:$BZ$599"),MATCH(resource!$CC322,day_wise_sales_data!$A$2:$A$500,0),MATCH(resource!CA$2,INDIRECT("day_wise_sales_data!$B$1:$BZ$1"),0)),0)</f>
        <v>dd</v>
      </c>
      <c r="CC322" s="4" t="str">
        <f>sales_data!H321</f>
        <v>FAR02131</v>
      </c>
      <c r="CD322" s="1">
        <v>320</v>
      </c>
      <c r="CE322" s="1" t="str">
        <f>IF(AQ322=report!$AQ$3,resource!CD322,"")</f>
        <v/>
      </c>
      <c r="CF322" s="5" t="str">
        <f>IFERROR(SMALL($CE$3:$CE$1001,ROWS($CE$3:CE322)),"")</f>
        <v/>
      </c>
      <c r="CH322">
        <f>IFERROR(VLOOKUP($CC322,data_pull!$E$22:$G$700,2,0),0)</f>
        <v>234049.96</v>
      </c>
      <c r="CI322" s="1">
        <f t="shared" si="97"/>
        <v>154</v>
      </c>
      <c r="CJ322" s="1">
        <f t="shared" si="96"/>
        <v>0</v>
      </c>
      <c r="CK322" s="1" t="s">
        <v>1705</v>
      </c>
      <c r="CL322" s="1">
        <f t="shared" si="98"/>
        <v>111</v>
      </c>
      <c r="CM322" s="1" t="str">
        <f>IFERROR(VLOOKUP($CK322,stock_data!$B$3:$W$612,2,0),0)</f>
        <v>PROTIK VITALITY-Jr. (Effer.)</v>
      </c>
      <c r="CN322" s="1" t="str">
        <f>IFERROR(VLOOKUP($CK322,stock_data!$B$3:$W$612,4,0),0)</f>
        <v>1x5's</v>
      </c>
      <c r="CO322" s="1">
        <f>IFERROR(VLOOKUP($CK322,stock_data!$B$3:$W$612,5,0),0)</f>
        <v>110</v>
      </c>
      <c r="CP322" s="3">
        <f t="shared" si="99"/>
        <v>0</v>
      </c>
      <c r="CQ322" s="3">
        <f t="shared" si="100"/>
        <v>0</v>
      </c>
      <c r="CR322" s="1">
        <f>IFERROR(VLOOKUP($CK322,stock_data!$B$3:$W$612,6,0),0)</f>
        <v>0</v>
      </c>
      <c r="CS322" s="1">
        <f>IFERROR(VLOOKUP($CK322,stock_data!$B$3:$W$612,7,0),0)</f>
        <v>0</v>
      </c>
      <c r="CT322" s="1">
        <f>IFERROR(VLOOKUP($CK322,stock_data!$B$3:$W$612,8,0),0)</f>
        <v>0</v>
      </c>
      <c r="CU322" s="1">
        <f>IFERROR(VLOOKUP($CK322,stock_data!$B$3:$W$612,9,0),0)</f>
        <v>0</v>
      </c>
      <c r="CV322" s="1">
        <f>IFERROR(VLOOKUP($CK322,stock_data!$B$3:$W$612,10,0),0)</f>
        <v>0</v>
      </c>
      <c r="CW322" s="1">
        <f>IFERROR(VLOOKUP($CK322,stock_data!$B$3:$W$612,11,0),0)</f>
        <v>0</v>
      </c>
      <c r="CX322" s="1">
        <f>IFERROR(VLOOKUP($CK322,stock_data!$B$3:$W$612,12,0),0)</f>
        <v>0</v>
      </c>
      <c r="CY322" s="1">
        <f>IFERROR(VLOOKUP($CK322,stock_data!$B$3:$W$612,13,0),0)</f>
        <v>0</v>
      </c>
      <c r="CZ322" s="1">
        <f>IFERROR(VLOOKUP($CK322,stock_data!$B$3:$W$612,14,0),0)</f>
        <v>0</v>
      </c>
      <c r="DA322" s="1">
        <f>IFERROR(VLOOKUP($CK322,stock_data!$B$3:$W$612,15,0),0)</f>
        <v>0</v>
      </c>
      <c r="DB322" s="1">
        <f>IFERROR(VLOOKUP($CK322,stock_data!$B$3:$W$612,16,0),0)</f>
        <v>0</v>
      </c>
      <c r="DC322" s="1">
        <f>IFERROR(VLOOKUP($CK322,stock_data!$B$3:$W$612,17,0),0)</f>
        <v>0</v>
      </c>
      <c r="DD322" s="1">
        <f>IFERROR(VLOOKUP($CK322,stock_data!$B$3:$W$612,18,0),0)</f>
        <v>0</v>
      </c>
      <c r="DE322" s="1">
        <f>IFERROR(VLOOKUP($CK322,stock_data!$B$3:$W$612,19,0),0)</f>
        <v>0</v>
      </c>
      <c r="DF322" s="1">
        <f>IFERROR(VLOOKUP($CK322,stock_data!$B$3:$W$612,20,0),0)</f>
        <v>0</v>
      </c>
      <c r="DG322" s="1">
        <f>IFERROR(VLOOKUP($CK322,stock_data!$B$3:$W$612,21,0),0)</f>
        <v>0</v>
      </c>
      <c r="DH322" s="1">
        <f>IFERROR(VLOOKUP($CK322,stock_data!$B$3:$W$612,22,0),0)</f>
        <v>0</v>
      </c>
      <c r="DI322" s="1">
        <f t="shared" si="101"/>
        <v>0</v>
      </c>
      <c r="DJ322" s="1">
        <f t="shared" si="102"/>
        <v>0</v>
      </c>
      <c r="DK322" s="3">
        <f>IFERROR(INDEX(COD_SALES!$B$5:$Z$500,MATCH(resource!$CC322,COD_SALES!$A$5:$A$500,0),MATCH(resource!DK$2,COD_SALES!$B$4:$Z$4,0)),"")</f>
        <v>11</v>
      </c>
      <c r="DL322" s="3">
        <f>IFERROR(INDEX(COD_SALES!$B$5:$Z$500,MATCH(resource!$CC322,COD_SALES!$A$5:$A$500,0),MATCH(resource!DL$2,COD_SALES!$B$4:$Z$4,0)),"")</f>
        <v>15</v>
      </c>
      <c r="DM322" s="3">
        <f>IFERROR(INDEX(COD_SALES!$B$5:$Z$500,MATCH(resource!$CC322,COD_SALES!$A$5:$A$500,0),MATCH(resource!DM$2,COD_SALES!$B$4:$Z$4,0)),"")</f>
        <v>4</v>
      </c>
      <c r="DN322" s="3" t="str">
        <f>IFERROR(INDEX(COD_SALES!$B$5:$Z$500,MATCH(resource!$CC322,COD_SALES!$A$5:$A$500,0),MATCH(resource!DN$2,COD_SALES!$B$4:$Z$4,0)),"")</f>
        <v/>
      </c>
      <c r="DO322" s="3">
        <f>IFERROR(INDEX(COD_SALES!$B$5:$Z$500,MATCH(resource!$CC322,COD_SALES!$A$5:$A$500,0),MATCH(resource!DO$2,COD_SALES!$B$4:$Z$4,0)),"")</f>
        <v>0</v>
      </c>
      <c r="DP322" s="3">
        <f>IFERROR(INDEX(COD_SALES!$B$5:$Z$500,MATCH(resource!$CC322,COD_SALES!$A$5:$A$500,0),MATCH(resource!DP$2,COD_SALES!$B$4:$Z$4,0)),"")</f>
        <v>11</v>
      </c>
      <c r="DQ322" s="3" t="str">
        <f>IFERROR(INDEX(COD_SALES!$B$5:$Z$500,MATCH(resource!$CC322,COD_SALES!$A$5:$A$500,0),MATCH(resource!DQ$2,COD_SALES!$B$4:$Z$4,0)),"")</f>
        <v/>
      </c>
      <c r="DR322" s="3">
        <f>IFERROR(INDEX(COD_SALES!$B$5:$Z$500,MATCH(resource!$CC322,COD_SALES!$A$5:$A$500,0),MATCH(resource!DR$2,COD_SALES!$B$4:$Z$4,0)),"")</f>
        <v>0</v>
      </c>
      <c r="DS322" s="3">
        <f>IFERROR(INDEX(COD_SALES!$B$5:$Z$500,MATCH(resource!$CC322,COD_SALES!$A$5:$A$500,0),MATCH(resource!DS$2,COD_SALES!$B$4:$Z$4,0)),"")</f>
        <v>40</v>
      </c>
      <c r="DT322" s="3">
        <f>IFERROR(INDEX(COD_SALES!$B$5:$Z$500,MATCH(resource!$CC322,COD_SALES!$A$5:$A$500,0),MATCH(resource!DT$2,COD_SALES!$B$4:$Z$4,0)),"")</f>
        <v>19</v>
      </c>
      <c r="DU322" s="3">
        <f>IFERROR(INDEX(COD_SALES!$B$5:$Z$500,MATCH(resource!$CC322,COD_SALES!$A$5:$A$500,0),MATCH(resource!DU$2,COD_SALES!$B$4:$Z$4,0)),"")</f>
        <v>2</v>
      </c>
      <c r="DV322" s="3">
        <f>IFERROR(INDEX(COD_SALES!$B$5:$Z$500,MATCH(resource!$CC322,COD_SALES!$A$5:$A$500,0),MATCH(resource!DV$2,COD_SALES!$B$4:$Z$4,0)),"")</f>
        <v>0</v>
      </c>
      <c r="DW322" s="3">
        <f>IFERROR(INDEX(COD_SALES!$B$5:$Z$500,MATCH(resource!$CC322,COD_SALES!$A$5:$A$500,0),MATCH(resource!DW$2,COD_SALES!$B$4:$Z$4,0)),"")</f>
        <v>63</v>
      </c>
      <c r="DX322" s="3">
        <f>IFERROR(INDEX(COD_SALES!$B$5:$Z$500,MATCH(resource!$CC322,COD_SALES!$A$5:$A$500,0),MATCH(resource!DX$2,COD_SALES!$B$4:$Z$4,0)),"")</f>
        <v>10</v>
      </c>
      <c r="DY322" s="3">
        <f>IFERROR(INDEX(COD_SALES!$B$5:$Z$500,MATCH(resource!$CC322,COD_SALES!$A$5:$A$500,0),MATCH(resource!DY$2,COD_SALES!$B$4:$Z$4,0)),"")</f>
        <v>16</v>
      </c>
      <c r="DZ322" s="3">
        <f>IFERROR(INDEX(COD_SALES!$B$5:$Z$500,MATCH(resource!$CC322,COD_SALES!$A$5:$A$500,0),MATCH(resource!DZ$2,COD_SALES!$B$4:$Z$4,0)),"")</f>
        <v>2</v>
      </c>
      <c r="EA322" s="3">
        <f>IFERROR(INDEX(COD_SALES!$B$5:$Z$500,MATCH(resource!$CC322,COD_SALES!$A$5:$A$500,0),MATCH(resource!EA$2,COD_SALES!$B$4:$Z$4,0)),"")</f>
        <v>12</v>
      </c>
      <c r="EB322" s="3">
        <f t="shared" si="103"/>
        <v>64065</v>
      </c>
      <c r="ED322" s="3">
        <f>IFERROR(VLOOKUP($CK322,depot_prod_sales!$B$5:$S$200,3,0),0)</f>
        <v>0</v>
      </c>
      <c r="EE322" s="3">
        <f>IFERROR(VLOOKUP($CK322,depot_prod_sales!$B$5:$S$200,4,0),0)</f>
        <v>0</v>
      </c>
      <c r="EF322" s="3">
        <f>IFERROR(VLOOKUP($CK322,depot_prod_sales!$B$5:$S$200,5,0),0)</f>
        <v>0</v>
      </c>
      <c r="EG322" s="3">
        <f>IFERROR(VLOOKUP($CK322,depot_prod_sales!$B$5:$S$200,6,0),0)</f>
        <v>0</v>
      </c>
      <c r="EH322" s="3">
        <f>IFERROR(VLOOKUP($CK322,depot_prod_sales!$B$5:$S$200,7,0),0)</f>
        <v>0</v>
      </c>
      <c r="EI322" s="3">
        <f>IFERROR(VLOOKUP($CK322,depot_prod_sales!$B$5:$S$200,8,0),0)</f>
        <v>0</v>
      </c>
      <c r="EJ322" s="3">
        <f>IFERROR(VLOOKUP($CK322,depot_prod_sales!$B$5:$S$200,9,0),0)</f>
        <v>0</v>
      </c>
      <c r="EK322" s="3">
        <f>IFERROR(VLOOKUP($CK322,depot_prod_sales!$B$5:$S$200,10,0),0)</f>
        <v>0</v>
      </c>
      <c r="EL322" s="3">
        <f>IFERROR(VLOOKUP($CK322,depot_prod_sales!$B$5:$S$200,11,0),0)</f>
        <v>0</v>
      </c>
      <c r="EM322" s="3">
        <f>IFERROR(VLOOKUP($CK322,depot_prod_sales!$B$5:$S$200,12,0),0)</f>
        <v>0</v>
      </c>
      <c r="EN322" s="3">
        <f>IFERROR(VLOOKUP($CK322,depot_prod_sales!$B$5:$S$200,13,0),0)</f>
        <v>0</v>
      </c>
      <c r="EO322" s="3">
        <f>IFERROR(VLOOKUP($CK322,depot_prod_sales!$B$5:$S$200,14,0),0)</f>
        <v>0</v>
      </c>
      <c r="EP322" s="3">
        <f>IFERROR(VLOOKUP($CK322,depot_prod_sales!$B$5:$S$200,15,0),0)</f>
        <v>0</v>
      </c>
      <c r="EQ322" s="3">
        <f>IFERROR(VLOOKUP($CK322,depot_prod_sales!$B$5:$S$200,16,0),0)</f>
        <v>0</v>
      </c>
      <c r="ER322" s="3">
        <f>IFERROR(VLOOKUP($CK322,depot_prod_sales!$B$5:$S$200,17,0),0)</f>
        <v>0</v>
      </c>
      <c r="ES322" s="3">
        <f>IFERROR(VLOOKUP($CK322,depot_prod_sales!$B$5:$S$200,18,0),0)</f>
        <v>0</v>
      </c>
      <c r="ET322" s="116">
        <f t="shared" si="104"/>
        <v>0</v>
      </c>
      <c r="EU322" s="116">
        <f t="shared" si="105"/>
        <v>0</v>
      </c>
      <c r="EW322" s="3">
        <f>IFERROR(VLOOKUP(CC322,data_pull!$AO$25:$AR$546,2,0),0)</f>
        <v>22</v>
      </c>
      <c r="EX322" s="1">
        <f>IFERROR(VLOOKUP(CC322,data_pull!$AO$25:$AR$546,4,0),0)</f>
        <v>320000</v>
      </c>
    </row>
    <row r="323" spans="13:154" x14ac:dyDescent="0.25"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4" t="str">
        <f>sales_data!B322</f>
        <v>Hisratul Islam</v>
      </c>
      <c r="AR323" s="4" t="str">
        <f>sales_data!C322</f>
        <v>Blank FM Maherpur</v>
      </c>
      <c r="AS323" s="5" t="str">
        <f t="shared" ref="AS323:AS386" si="106">IF(AR323=AR322,"",AR323)</f>
        <v>Blank FM Maherpur</v>
      </c>
      <c r="AT323" s="4" t="str">
        <f>sales_data!I322</f>
        <v>Shafiullah Bin Samsul</v>
      </c>
      <c r="AU323" s="4" t="str">
        <f>sales_data!W322</f>
        <v>Gangni-2 (Tb)</v>
      </c>
      <c r="AV323" s="1">
        <f>sales_data!N322</f>
        <v>88487.47</v>
      </c>
      <c r="AW323" s="1">
        <f>sales_data!P322</f>
        <v>16</v>
      </c>
      <c r="AX323" s="3">
        <f ca="1">IFERROR(INDEX(INDIRECT("day_wise_sales_data!$B$2:$BZ$599"),MATCH(resource!$CC323,day_wise_sales_data!$A$2:$A$500,0),MATCH(resource!AX$2,INDIRECT("day_wise_sales_data!$B$1:$BZ$1"),0)),0)</f>
        <v>0</v>
      </c>
      <c r="AY323" s="3">
        <f ca="1">IFERROR(INDEX(INDIRECT("day_wise_sales_data!$B$2:$BZ$599"),MATCH(resource!$CC323,day_wise_sales_data!$A$2:$A$500,0),MATCH(resource!AY$2,INDIRECT("day_wise_sales_data!$B$1:$BZ$1"),0)),0)</f>
        <v>0</v>
      </c>
      <c r="AZ323" s="3">
        <f ca="1">IFERROR(INDEX(INDIRECT("day_wise_sales_data!$B$2:$BZ$599"),MATCH(resource!$CC323,day_wise_sales_data!$A$2:$A$500,0),MATCH(resource!AZ$2,INDIRECT("day_wise_sales_data!$B$1:$BZ$1"),0)),0)</f>
        <v>0</v>
      </c>
      <c r="BA323" s="3">
        <f ca="1">IFERROR(INDEX(INDIRECT("day_wise_sales_data!$B$2:$BZ$599"),MATCH(resource!$CC323,day_wise_sales_data!$A$2:$A$500,0),MATCH(resource!BA$2,INDIRECT("day_wise_sales_data!$B$1:$BZ$1"),0)),0)</f>
        <v>0</v>
      </c>
      <c r="BB323" s="3">
        <f ca="1">IFERROR(INDEX(INDIRECT("day_wise_sales_data!$B$2:$BZ$599"),MATCH(resource!$CC323,day_wise_sales_data!$A$2:$A$500,0),MATCH(resource!BB$2,INDIRECT("day_wise_sales_data!$B$1:$BZ$1"),0)),0)</f>
        <v>0</v>
      </c>
      <c r="BC323" s="3">
        <f ca="1">IFERROR(INDEX(INDIRECT("day_wise_sales_data!$B$2:$BZ$599"),MATCH(resource!$CC323,day_wise_sales_data!$A$2:$A$500,0),MATCH(resource!BC$2,INDIRECT("day_wise_sales_data!$B$1:$BZ$1"),0)),0)</f>
        <v>0</v>
      </c>
      <c r="BD323" s="3">
        <f ca="1">IFERROR(INDEX(INDIRECT("day_wise_sales_data!$B$2:$BZ$599"),MATCH(resource!$CC323,day_wise_sales_data!$A$2:$A$500,0),MATCH(resource!BD$2,INDIRECT("day_wise_sales_data!$B$1:$BZ$1"),0)),0)</f>
        <v>0</v>
      </c>
      <c r="BE323" s="3">
        <f ca="1">IFERROR(INDEX(INDIRECT("day_wise_sales_data!$B$2:$BZ$599"),MATCH(resource!$CC323,day_wise_sales_data!$A$2:$A$500,0),MATCH(resource!BE$2,INDIRECT("day_wise_sales_data!$B$1:$BZ$1"),0)),0)</f>
        <v>13291.91</v>
      </c>
      <c r="BF323" s="3">
        <f ca="1">IFERROR(INDEX(INDIRECT("day_wise_sales_data!$B$2:$BZ$599"),MATCH(resource!$CC323,day_wise_sales_data!$A$2:$A$500,0),MATCH(resource!BF$2,INDIRECT("day_wise_sales_data!$B$1:$BZ$1"),0)),0)</f>
        <v>12711.69</v>
      </c>
      <c r="BG323" s="3">
        <f ca="1">IFERROR(INDEX(INDIRECT("day_wise_sales_data!$B$2:$BZ$599"),MATCH(resource!$CC323,day_wise_sales_data!$A$2:$A$500,0),MATCH(resource!BG$2,INDIRECT("day_wise_sales_data!$B$1:$BZ$1"),0)),0)</f>
        <v>0</v>
      </c>
      <c r="BH323" s="3">
        <f ca="1">IFERROR(INDEX(INDIRECT("day_wise_sales_data!$B$2:$BZ$599"),MATCH(resource!$CC323,day_wise_sales_data!$A$2:$A$500,0),MATCH(resource!BH$2,INDIRECT("day_wise_sales_data!$B$1:$BZ$1"),0)),0)</f>
        <v>0</v>
      </c>
      <c r="BI323" s="3">
        <f ca="1">IFERROR(INDEX(INDIRECT("day_wise_sales_data!$B$2:$BZ$599"),MATCH(resource!$CC323,day_wise_sales_data!$A$2:$A$500,0),MATCH(resource!BI$2,INDIRECT("day_wise_sales_data!$B$1:$BZ$1"),0)),0)</f>
        <v>3585.09</v>
      </c>
      <c r="BJ323" s="3">
        <f ca="1">IFERROR(INDEX(INDIRECT("day_wise_sales_data!$B$2:$BZ$599"),MATCH(resource!$CC323,day_wise_sales_data!$A$2:$A$500,0),MATCH(resource!BJ$2,INDIRECT("day_wise_sales_data!$B$1:$BZ$1"),0)),0)</f>
        <v>0</v>
      </c>
      <c r="BK323" s="3">
        <f ca="1">IFERROR(INDEX(INDIRECT("day_wise_sales_data!$B$2:$BZ$599"),MATCH(resource!$CC323,day_wise_sales_data!$A$2:$A$500,0),MATCH(resource!BK$2,INDIRECT("day_wise_sales_data!$B$1:$BZ$1"),0)),0)</f>
        <v>0</v>
      </c>
      <c r="BL323" s="3">
        <f ca="1">IFERROR(INDEX(INDIRECT("day_wise_sales_data!$B$2:$BZ$599"),MATCH(resource!$CC323,day_wise_sales_data!$A$2:$A$500,0),MATCH(resource!BL$2,INDIRECT("day_wise_sales_data!$B$1:$BZ$1"),0)),0)</f>
        <v>0</v>
      </c>
      <c r="BM323" s="3">
        <f ca="1">IFERROR(INDEX(INDIRECT("day_wise_sales_data!$B$2:$BZ$599"),MATCH(resource!$CC323,day_wise_sales_data!$A$2:$A$500,0),MATCH(resource!BM$2,INDIRECT("day_wise_sales_data!$B$1:$BZ$1"),0)),0)</f>
        <v>0</v>
      </c>
      <c r="BN323" s="3">
        <f ca="1">IFERROR(INDEX(INDIRECT("day_wise_sales_data!$B$2:$BZ$599"),MATCH(resource!$CC323,day_wise_sales_data!$A$2:$A$500,0),MATCH(resource!BN$2,INDIRECT("day_wise_sales_data!$B$1:$BZ$1"),0)),0)</f>
        <v>58898.78</v>
      </c>
      <c r="BO323" s="3">
        <f ca="1">IFERROR(INDEX(INDIRECT("day_wise_sales_data!$B$2:$BZ$599"),MATCH(resource!$CC323,day_wise_sales_data!$A$2:$A$500,0),MATCH(resource!BO$2,INDIRECT("day_wise_sales_data!$B$1:$BZ$1"),0)),0)</f>
        <v>0</v>
      </c>
      <c r="BP323" s="3">
        <f ca="1">IFERROR(INDEX(INDIRECT("day_wise_sales_data!$B$2:$BZ$599"),MATCH(resource!$CC323,day_wise_sales_data!$A$2:$A$500,0),MATCH(resource!BP$2,INDIRECT("day_wise_sales_data!$B$1:$BZ$1"),0)),0)</f>
        <v>0</v>
      </c>
      <c r="BQ323" s="3">
        <f ca="1">IFERROR(INDEX(INDIRECT("day_wise_sales_data!$B$2:$BZ$599"),MATCH(resource!$CC323,day_wise_sales_data!$A$2:$A$500,0),MATCH(resource!BQ$2,INDIRECT("day_wise_sales_data!$B$1:$BZ$1"),0)),0)</f>
        <v>0</v>
      </c>
      <c r="BR323" s="3">
        <f ca="1">IFERROR(INDEX(INDIRECT("day_wise_sales_data!$B$2:$BZ$599"),MATCH(resource!$CC323,day_wise_sales_data!$A$2:$A$500,0),MATCH(resource!BR$2,INDIRECT("day_wise_sales_data!$B$1:$BZ$1"),0)),0)</f>
        <v>0</v>
      </c>
      <c r="BS323" s="3">
        <f ca="1">IFERROR(INDEX(INDIRECT("day_wise_sales_data!$B$2:$BZ$599"),MATCH(resource!$CC323,day_wise_sales_data!$A$2:$A$500,0),MATCH(resource!BS$2,INDIRECT("day_wise_sales_data!$B$1:$BZ$1"),0)),0)</f>
        <v>0</v>
      </c>
      <c r="BT323" s="3">
        <f ca="1">IFERROR(INDEX(INDIRECT("day_wise_sales_data!$B$2:$BZ$599"),MATCH(resource!$CC323,day_wise_sales_data!$A$2:$A$500,0),MATCH(resource!BT$2,INDIRECT("day_wise_sales_data!$B$1:$BZ$1"),0)),0)</f>
        <v>0</v>
      </c>
      <c r="BU323" s="3">
        <f ca="1">IFERROR(INDEX(INDIRECT("day_wise_sales_data!$B$2:$BZ$599"),MATCH(resource!$CC323,day_wise_sales_data!$A$2:$A$500,0),MATCH(resource!BU$2,INDIRECT("day_wise_sales_data!$B$1:$BZ$1"),0)),0)</f>
        <v>0</v>
      </c>
      <c r="BV323" s="3">
        <f ca="1">IFERROR(INDEX(INDIRECT("day_wise_sales_data!$B$2:$BZ$599"),MATCH(resource!$CC323,day_wise_sales_data!$A$2:$A$500,0),MATCH(resource!BV$2,INDIRECT("day_wise_sales_data!$B$1:$BZ$1"),0)),0)</f>
        <v>0</v>
      </c>
      <c r="BW323" s="3">
        <f ca="1">IFERROR(INDEX(INDIRECT("day_wise_sales_data!$B$2:$BZ$599"),MATCH(resource!$CC323,day_wise_sales_data!$A$2:$A$500,0),MATCH(resource!BW$2,INDIRECT("day_wise_sales_data!$B$1:$BZ$1"),0)),0)</f>
        <v>0</v>
      </c>
      <c r="BX323" s="3">
        <f ca="1">IFERROR(INDEX(INDIRECT("day_wise_sales_data!$B$2:$BZ$599"),MATCH(resource!$CC323,day_wise_sales_data!$A$2:$A$500,0),MATCH(resource!BX$2,INDIRECT("day_wise_sales_data!$B$1:$BZ$1"),0)),0)</f>
        <v>0</v>
      </c>
      <c r="BY323" s="3">
        <f ca="1">IFERROR(INDEX(INDIRECT("day_wise_sales_data!$B$2:$BZ$599"),MATCH(resource!$CC323,day_wise_sales_data!$A$2:$A$500,0),MATCH(resource!BY$2,INDIRECT("day_wise_sales_data!$B$1:$BZ$1"),0)),0)</f>
        <v>0</v>
      </c>
      <c r="BZ323" s="3">
        <f ca="1">IFERROR(INDEX(INDIRECT("day_wise_sales_data!$B$2:$BZ$599"),MATCH(resource!$CC323,day_wise_sales_data!$A$2:$A$500,0),MATCH(resource!BZ$2,INDIRECT("day_wise_sales_data!$B$1:$BZ$1"),0)),0)</f>
        <v>0</v>
      </c>
      <c r="CA323" s="3" t="str">
        <f ca="1">IFERROR(INDEX(INDIRECT("day_wise_sales_data!$B$2:$BZ$599"),MATCH(resource!$CC323,day_wise_sales_data!$A$2:$A$500,0),MATCH(resource!CA$2,INDIRECT("day_wise_sales_data!$B$1:$BZ$1"),0)),0)</f>
        <v>dd</v>
      </c>
      <c r="CC323" s="4" t="str">
        <f>sales_data!H322</f>
        <v>JSR04214</v>
      </c>
      <c r="CD323" s="1">
        <v>321</v>
      </c>
      <c r="CE323" s="1" t="str">
        <f>IF(AQ323=report!$AQ$3,resource!CD323,"")</f>
        <v/>
      </c>
      <c r="CF323" s="5" t="str">
        <f>IFERROR(SMALL($CE$3:$CE$1001,ROWS($CE$3:CE323)),"")</f>
        <v/>
      </c>
      <c r="CH323">
        <f>IFERROR(VLOOKUP($CC323,data_pull!$E$22:$G$700,2,0),0)</f>
        <v>88487.47</v>
      </c>
      <c r="CI323" s="1">
        <f t="shared" si="97"/>
        <v>116</v>
      </c>
      <c r="CJ323" s="1">
        <f t="shared" ref="CJ323:CJ386" si="107">HLOOKUP($CJ$2,$CR$2:$DH$501,ROW(CN323),0)</f>
        <v>0</v>
      </c>
      <c r="CK323" s="1" t="s">
        <v>1707</v>
      </c>
      <c r="CL323" s="1">
        <f t="shared" si="98"/>
        <v>111</v>
      </c>
      <c r="CM323" s="1" t="str">
        <f>IFERROR(VLOOKUP($CK323,stock_data!$B$3:$W$612,2,0),0)</f>
        <v>PROTIK VITALITY-Sr. (Effer.)</v>
      </c>
      <c r="CN323" s="1" t="str">
        <f>IFERROR(VLOOKUP($CK323,stock_data!$B$3:$W$612,4,0),0)</f>
        <v>1x5's</v>
      </c>
      <c r="CO323" s="1">
        <f>IFERROR(VLOOKUP($CK323,stock_data!$B$3:$W$612,5,0),0)</f>
        <v>110</v>
      </c>
      <c r="CP323" s="3">
        <f t="shared" si="99"/>
        <v>0</v>
      </c>
      <c r="CQ323" s="3">
        <f t="shared" si="100"/>
        <v>0</v>
      </c>
      <c r="CR323" s="1">
        <f>IFERROR(VLOOKUP($CK323,stock_data!$B$3:$W$612,6,0),0)</f>
        <v>0</v>
      </c>
      <c r="CS323" s="1">
        <f>IFERROR(VLOOKUP($CK323,stock_data!$B$3:$W$612,7,0),0)</f>
        <v>0</v>
      </c>
      <c r="CT323" s="1">
        <f>IFERROR(VLOOKUP($CK323,stock_data!$B$3:$W$612,8,0),0)</f>
        <v>0</v>
      </c>
      <c r="CU323" s="1">
        <f>IFERROR(VLOOKUP($CK323,stock_data!$B$3:$W$612,9,0),0)</f>
        <v>0</v>
      </c>
      <c r="CV323" s="1">
        <f>IFERROR(VLOOKUP($CK323,stock_data!$B$3:$W$612,10,0),0)</f>
        <v>0</v>
      </c>
      <c r="CW323" s="1">
        <f>IFERROR(VLOOKUP($CK323,stock_data!$B$3:$W$612,11,0),0)</f>
        <v>0</v>
      </c>
      <c r="CX323" s="1">
        <f>IFERROR(VLOOKUP($CK323,stock_data!$B$3:$W$612,12,0),0)</f>
        <v>0</v>
      </c>
      <c r="CY323" s="1">
        <f>IFERROR(VLOOKUP($CK323,stock_data!$B$3:$W$612,13,0),0)</f>
        <v>0</v>
      </c>
      <c r="CZ323" s="1">
        <f>IFERROR(VLOOKUP($CK323,stock_data!$B$3:$W$612,14,0),0)</f>
        <v>0</v>
      </c>
      <c r="DA323" s="1">
        <f>IFERROR(VLOOKUP($CK323,stock_data!$B$3:$W$612,15,0),0)</f>
        <v>0</v>
      </c>
      <c r="DB323" s="1">
        <f>IFERROR(VLOOKUP($CK323,stock_data!$B$3:$W$612,16,0),0)</f>
        <v>0</v>
      </c>
      <c r="DC323" s="1">
        <f>IFERROR(VLOOKUP($CK323,stock_data!$B$3:$W$612,17,0),0)</f>
        <v>0</v>
      </c>
      <c r="DD323" s="1">
        <f>IFERROR(VLOOKUP($CK323,stock_data!$B$3:$W$612,18,0),0)</f>
        <v>0</v>
      </c>
      <c r="DE323" s="1">
        <f>IFERROR(VLOOKUP($CK323,stock_data!$B$3:$W$612,19,0),0)</f>
        <v>0</v>
      </c>
      <c r="DF323" s="1">
        <f>IFERROR(VLOOKUP($CK323,stock_data!$B$3:$W$612,20,0),0)</f>
        <v>10</v>
      </c>
      <c r="DG323" s="1">
        <f>IFERROR(VLOOKUP($CK323,stock_data!$B$3:$W$612,21,0),0)</f>
        <v>0</v>
      </c>
      <c r="DH323" s="1">
        <f>IFERROR(VLOOKUP($CK323,stock_data!$B$3:$W$612,22,0),0)</f>
        <v>0</v>
      </c>
      <c r="DI323" s="1">
        <f t="shared" si="101"/>
        <v>10</v>
      </c>
      <c r="DJ323" s="1">
        <f t="shared" si="102"/>
        <v>1100</v>
      </c>
      <c r="DK323" s="3">
        <f>IFERROR(INDEX(COD_SALES!$B$5:$Z$500,MATCH(resource!$CC323,COD_SALES!$A$5:$A$500,0),MATCH(resource!DK$2,COD_SALES!$B$4:$Z$4,0)),"")</f>
        <v>3</v>
      </c>
      <c r="DL323" s="3">
        <f>IFERROR(INDEX(COD_SALES!$B$5:$Z$500,MATCH(resource!$CC323,COD_SALES!$A$5:$A$500,0),MATCH(resource!DL$2,COD_SALES!$B$4:$Z$4,0)),"")</f>
        <v>5</v>
      </c>
      <c r="DM323" s="3">
        <f>IFERROR(INDEX(COD_SALES!$B$5:$Z$500,MATCH(resource!$CC323,COD_SALES!$A$5:$A$500,0),MATCH(resource!DM$2,COD_SALES!$B$4:$Z$4,0)),"")</f>
        <v>15</v>
      </c>
      <c r="DN323" s="3" t="str">
        <f>IFERROR(INDEX(COD_SALES!$B$5:$Z$500,MATCH(resource!$CC323,COD_SALES!$A$5:$A$500,0),MATCH(resource!DN$2,COD_SALES!$B$4:$Z$4,0)),"")</f>
        <v/>
      </c>
      <c r="DO323" s="3">
        <f>IFERROR(INDEX(COD_SALES!$B$5:$Z$500,MATCH(resource!$CC323,COD_SALES!$A$5:$A$500,0),MATCH(resource!DO$2,COD_SALES!$B$4:$Z$4,0)),"")</f>
        <v>0</v>
      </c>
      <c r="DP323" s="3">
        <f>IFERROR(INDEX(COD_SALES!$B$5:$Z$500,MATCH(resource!$CC323,COD_SALES!$A$5:$A$500,0),MATCH(resource!DP$2,COD_SALES!$B$4:$Z$4,0)),"")</f>
        <v>3</v>
      </c>
      <c r="DQ323" s="3" t="str">
        <f>IFERROR(INDEX(COD_SALES!$B$5:$Z$500,MATCH(resource!$CC323,COD_SALES!$A$5:$A$500,0),MATCH(resource!DQ$2,COD_SALES!$B$4:$Z$4,0)),"")</f>
        <v/>
      </c>
      <c r="DR323" s="3">
        <f>IFERROR(INDEX(COD_SALES!$B$5:$Z$500,MATCH(resource!$CC323,COD_SALES!$A$5:$A$500,0),MATCH(resource!DR$2,COD_SALES!$B$4:$Z$4,0)),"")</f>
        <v>0</v>
      </c>
      <c r="DS323" s="3">
        <f>IFERROR(INDEX(COD_SALES!$B$5:$Z$500,MATCH(resource!$CC323,COD_SALES!$A$5:$A$500,0),MATCH(resource!DS$2,COD_SALES!$B$4:$Z$4,0)),"")</f>
        <v>0</v>
      </c>
      <c r="DT323" s="3">
        <f>IFERROR(INDEX(COD_SALES!$B$5:$Z$500,MATCH(resource!$CC323,COD_SALES!$A$5:$A$500,0),MATCH(resource!DT$2,COD_SALES!$B$4:$Z$4,0)),"")</f>
        <v>0</v>
      </c>
      <c r="DU323" s="3">
        <f>IFERROR(INDEX(COD_SALES!$B$5:$Z$500,MATCH(resource!$CC323,COD_SALES!$A$5:$A$500,0),MATCH(resource!DU$2,COD_SALES!$B$4:$Z$4,0)),"")</f>
        <v>0</v>
      </c>
      <c r="DV323" s="3">
        <f>IFERROR(INDEX(COD_SALES!$B$5:$Z$500,MATCH(resource!$CC323,COD_SALES!$A$5:$A$500,0),MATCH(resource!DV$2,COD_SALES!$B$4:$Z$4,0)),"")</f>
        <v>0</v>
      </c>
      <c r="DW323" s="3">
        <f>IFERROR(INDEX(COD_SALES!$B$5:$Z$500,MATCH(resource!$CC323,COD_SALES!$A$5:$A$500,0),MATCH(resource!DW$2,COD_SALES!$B$4:$Z$4,0)),"")</f>
        <v>67</v>
      </c>
      <c r="DX323" s="3">
        <f>IFERROR(INDEX(COD_SALES!$B$5:$Z$500,MATCH(resource!$CC323,COD_SALES!$A$5:$A$500,0),MATCH(resource!DX$2,COD_SALES!$B$4:$Z$4,0)),"")</f>
        <v>0</v>
      </c>
      <c r="DY323" s="3">
        <f>IFERROR(INDEX(COD_SALES!$B$5:$Z$500,MATCH(resource!$CC323,COD_SALES!$A$5:$A$500,0),MATCH(resource!DY$2,COD_SALES!$B$4:$Z$4,0)),"")</f>
        <v>0</v>
      </c>
      <c r="DZ323" s="3">
        <f>IFERROR(INDEX(COD_SALES!$B$5:$Z$500,MATCH(resource!$CC323,COD_SALES!$A$5:$A$500,0),MATCH(resource!DZ$2,COD_SALES!$B$4:$Z$4,0)),"")</f>
        <v>0</v>
      </c>
      <c r="EA323" s="3">
        <f>IFERROR(INDEX(COD_SALES!$B$5:$Z$500,MATCH(resource!$CC323,COD_SALES!$A$5:$A$500,0),MATCH(resource!EA$2,COD_SALES!$B$4:$Z$4,0)),"")</f>
        <v>0</v>
      </c>
      <c r="EB323" s="3">
        <f t="shared" si="103"/>
        <v>39898.28</v>
      </c>
      <c r="ED323" s="3">
        <f>IFERROR(VLOOKUP($CK323,depot_prod_sales!$B$5:$S$200,3,0),0)</f>
        <v>0</v>
      </c>
      <c r="EE323" s="3">
        <f>IFERROR(VLOOKUP($CK323,depot_prod_sales!$B$5:$S$200,4,0),0)</f>
        <v>0</v>
      </c>
      <c r="EF323" s="3">
        <f>IFERROR(VLOOKUP($CK323,depot_prod_sales!$B$5:$S$200,5,0),0)</f>
        <v>0</v>
      </c>
      <c r="EG323" s="3">
        <f>IFERROR(VLOOKUP($CK323,depot_prod_sales!$B$5:$S$200,6,0),0)</f>
        <v>0</v>
      </c>
      <c r="EH323" s="3">
        <f>IFERROR(VLOOKUP($CK323,depot_prod_sales!$B$5:$S$200,7,0),0)</f>
        <v>0</v>
      </c>
      <c r="EI323" s="3">
        <f>IFERROR(VLOOKUP($CK323,depot_prod_sales!$B$5:$S$200,8,0),0)</f>
        <v>0</v>
      </c>
      <c r="EJ323" s="3">
        <f>IFERROR(VLOOKUP($CK323,depot_prod_sales!$B$5:$S$200,9,0),0)</f>
        <v>0</v>
      </c>
      <c r="EK323" s="3">
        <f>IFERROR(VLOOKUP($CK323,depot_prod_sales!$B$5:$S$200,10,0),0)</f>
        <v>0</v>
      </c>
      <c r="EL323" s="3">
        <f>IFERROR(VLOOKUP($CK323,depot_prod_sales!$B$5:$S$200,11,0),0)</f>
        <v>0</v>
      </c>
      <c r="EM323" s="3">
        <f>IFERROR(VLOOKUP($CK323,depot_prod_sales!$B$5:$S$200,12,0),0)</f>
        <v>0</v>
      </c>
      <c r="EN323" s="3">
        <f>IFERROR(VLOOKUP($CK323,depot_prod_sales!$B$5:$S$200,13,0),0)</f>
        <v>0</v>
      </c>
      <c r="EO323" s="3">
        <f>IFERROR(VLOOKUP($CK323,depot_prod_sales!$B$5:$S$200,14,0),0)</f>
        <v>0</v>
      </c>
      <c r="EP323" s="3">
        <f>IFERROR(VLOOKUP($CK323,depot_prod_sales!$B$5:$S$200,15,0),0)</f>
        <v>0</v>
      </c>
      <c r="EQ323" s="3">
        <f>IFERROR(VLOOKUP($CK323,depot_prod_sales!$B$5:$S$200,16,0),0)</f>
        <v>0</v>
      </c>
      <c r="ER323" s="3">
        <f>IFERROR(VLOOKUP($CK323,depot_prod_sales!$B$5:$S$200,17,0),0)</f>
        <v>0</v>
      </c>
      <c r="ES323" s="3">
        <f>IFERROR(VLOOKUP($CK323,depot_prod_sales!$B$5:$S$200,18,0),0)</f>
        <v>0</v>
      </c>
      <c r="ET323" s="116">
        <f t="shared" si="104"/>
        <v>0</v>
      </c>
      <c r="EU323" s="116">
        <f t="shared" si="105"/>
        <v>0</v>
      </c>
      <c r="EW323" s="3">
        <f>IFERROR(VLOOKUP(CC323,data_pull!$AO$25:$AR$546,2,0),0)</f>
        <v>11</v>
      </c>
      <c r="EX323" s="1">
        <f>IFERROR(VLOOKUP(CC323,data_pull!$AO$25:$AR$546,4,0),0)</f>
        <v>190000</v>
      </c>
    </row>
    <row r="324" spans="13:154" x14ac:dyDescent="0.25"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4" t="str">
        <f>sales_data!B323</f>
        <v>Hisratul Islam</v>
      </c>
      <c r="AR324" s="4" t="str">
        <f>sales_data!C323</f>
        <v>Firoj Hossain Khan</v>
      </c>
      <c r="AS324" s="5" t="str">
        <f t="shared" si="106"/>
        <v>Firoj Hossain Khan</v>
      </c>
      <c r="AT324" s="4" t="str">
        <f>sales_data!I323</f>
        <v>Abdul Halim</v>
      </c>
      <c r="AU324" s="4" t="str">
        <f>sales_data!W323</f>
        <v>Eye Hosp.</v>
      </c>
      <c r="AV324" s="1">
        <f>sales_data!N323</f>
        <v>110307.15</v>
      </c>
      <c r="AW324" s="1">
        <f>sales_data!P323</f>
        <v>37</v>
      </c>
      <c r="AX324" s="3">
        <f ca="1">IFERROR(INDEX(INDIRECT("day_wise_sales_data!$B$2:$BZ$599"),MATCH(resource!$CC324,day_wise_sales_data!$A$2:$A$500,0),MATCH(resource!AX$2,INDIRECT("day_wise_sales_data!$B$1:$BZ$1"),0)),0)</f>
        <v>0</v>
      </c>
      <c r="AY324" s="3">
        <f ca="1">IFERROR(INDEX(INDIRECT("day_wise_sales_data!$B$2:$BZ$599"),MATCH(resource!$CC324,day_wise_sales_data!$A$2:$A$500,0),MATCH(resource!AY$2,INDIRECT("day_wise_sales_data!$B$1:$BZ$1"),0)),0)</f>
        <v>0</v>
      </c>
      <c r="AZ324" s="3">
        <f ca="1">IFERROR(INDEX(INDIRECT("day_wise_sales_data!$B$2:$BZ$599"),MATCH(resource!$CC324,day_wise_sales_data!$A$2:$A$500,0),MATCH(resource!AZ$2,INDIRECT("day_wise_sales_data!$B$1:$BZ$1"),0)),0)</f>
        <v>0</v>
      </c>
      <c r="BA324" s="3">
        <f ca="1">IFERROR(INDEX(INDIRECT("day_wise_sales_data!$B$2:$BZ$599"),MATCH(resource!$CC324,day_wise_sales_data!$A$2:$A$500,0),MATCH(resource!BA$2,INDIRECT("day_wise_sales_data!$B$1:$BZ$1"),0)),0)</f>
        <v>0</v>
      </c>
      <c r="BB324" s="3">
        <f ca="1">IFERROR(INDEX(INDIRECT("day_wise_sales_data!$B$2:$BZ$599"),MATCH(resource!$CC324,day_wise_sales_data!$A$2:$A$500,0),MATCH(resource!BB$2,INDIRECT("day_wise_sales_data!$B$1:$BZ$1"),0)),0)</f>
        <v>0</v>
      </c>
      <c r="BC324" s="3">
        <f ca="1">IFERROR(INDEX(INDIRECT("day_wise_sales_data!$B$2:$BZ$599"),MATCH(resource!$CC324,day_wise_sales_data!$A$2:$A$500,0),MATCH(resource!BC$2,INDIRECT("day_wise_sales_data!$B$1:$BZ$1"),0)),0)</f>
        <v>0</v>
      </c>
      <c r="BD324" s="3">
        <f ca="1">IFERROR(INDEX(INDIRECT("day_wise_sales_data!$B$2:$BZ$599"),MATCH(resource!$CC324,day_wise_sales_data!$A$2:$A$500,0),MATCH(resource!BD$2,INDIRECT("day_wise_sales_data!$B$1:$BZ$1"),0)),0)</f>
        <v>569.84</v>
      </c>
      <c r="BE324" s="3">
        <f ca="1">IFERROR(INDEX(INDIRECT("day_wise_sales_data!$B$2:$BZ$599"),MATCH(resource!$CC324,day_wise_sales_data!$A$2:$A$500,0),MATCH(resource!BE$2,INDIRECT("day_wise_sales_data!$B$1:$BZ$1"),0)),0)</f>
        <v>2801.65</v>
      </c>
      <c r="BF324" s="3">
        <f ca="1">IFERROR(INDEX(INDIRECT("day_wise_sales_data!$B$2:$BZ$599"),MATCH(resource!$CC324,day_wise_sales_data!$A$2:$A$500,0),MATCH(resource!BF$2,INDIRECT("day_wise_sales_data!$B$1:$BZ$1"),0)),0)</f>
        <v>264.01</v>
      </c>
      <c r="BG324" s="3">
        <f ca="1">IFERROR(INDEX(INDIRECT("day_wise_sales_data!$B$2:$BZ$599"),MATCH(resource!$CC324,day_wise_sales_data!$A$2:$A$500,0),MATCH(resource!BG$2,INDIRECT("day_wise_sales_data!$B$1:$BZ$1"),0)),0)</f>
        <v>2612.44</v>
      </c>
      <c r="BH324" s="3">
        <f ca="1">IFERROR(INDEX(INDIRECT("day_wise_sales_data!$B$2:$BZ$599"),MATCH(resource!$CC324,day_wise_sales_data!$A$2:$A$500,0),MATCH(resource!BH$2,INDIRECT("day_wise_sales_data!$B$1:$BZ$1"),0)),0)</f>
        <v>6266.18</v>
      </c>
      <c r="BI324" s="3">
        <f ca="1">IFERROR(INDEX(INDIRECT("day_wise_sales_data!$B$2:$BZ$599"),MATCH(resource!$CC324,day_wise_sales_data!$A$2:$A$500,0),MATCH(resource!BI$2,INDIRECT("day_wise_sales_data!$B$1:$BZ$1"),0)),0)</f>
        <v>27409.66</v>
      </c>
      <c r="BJ324" s="3">
        <f ca="1">IFERROR(INDEX(INDIRECT("day_wise_sales_data!$B$2:$BZ$599"),MATCH(resource!$CC324,day_wise_sales_data!$A$2:$A$500,0),MATCH(resource!BJ$2,INDIRECT("day_wise_sales_data!$B$1:$BZ$1"),0)),0)</f>
        <v>0</v>
      </c>
      <c r="BK324" s="3">
        <f ca="1">IFERROR(INDEX(INDIRECT("day_wise_sales_data!$B$2:$BZ$599"),MATCH(resource!$CC324,day_wise_sales_data!$A$2:$A$500,0),MATCH(resource!BK$2,INDIRECT("day_wise_sales_data!$B$1:$BZ$1"),0)),0)</f>
        <v>12816.57</v>
      </c>
      <c r="BL324" s="3">
        <f ca="1">IFERROR(INDEX(INDIRECT("day_wise_sales_data!$B$2:$BZ$599"),MATCH(resource!$CC324,day_wise_sales_data!$A$2:$A$500,0),MATCH(resource!BL$2,INDIRECT("day_wise_sales_data!$B$1:$BZ$1"),0)),0)</f>
        <v>2596.35</v>
      </c>
      <c r="BM324" s="3">
        <f ca="1">IFERROR(INDEX(INDIRECT("day_wise_sales_data!$B$2:$BZ$599"),MATCH(resource!$CC324,day_wise_sales_data!$A$2:$A$500,0),MATCH(resource!BM$2,INDIRECT("day_wise_sales_data!$B$1:$BZ$1"),0)),0)</f>
        <v>2862.48</v>
      </c>
      <c r="BN324" s="3">
        <f ca="1">IFERROR(INDEX(INDIRECT("day_wise_sales_data!$B$2:$BZ$599"),MATCH(resource!$CC324,day_wise_sales_data!$A$2:$A$500,0),MATCH(resource!BN$2,INDIRECT("day_wise_sales_data!$B$1:$BZ$1"),0)),0)</f>
        <v>4461.37</v>
      </c>
      <c r="BO324" s="3">
        <f ca="1">IFERROR(INDEX(INDIRECT("day_wise_sales_data!$B$2:$BZ$599"),MATCH(resource!$CC324,day_wise_sales_data!$A$2:$A$500,0),MATCH(resource!BO$2,INDIRECT("day_wise_sales_data!$B$1:$BZ$1"),0)),0)</f>
        <v>2380.2800000000002</v>
      </c>
      <c r="BP324" s="3">
        <f ca="1">IFERROR(INDEX(INDIRECT("day_wise_sales_data!$B$2:$BZ$599"),MATCH(resource!$CC324,day_wise_sales_data!$A$2:$A$500,0),MATCH(resource!BP$2,INDIRECT("day_wise_sales_data!$B$1:$BZ$1"),0)),0)</f>
        <v>7301.87</v>
      </c>
      <c r="BQ324" s="3">
        <f ca="1">IFERROR(INDEX(INDIRECT("day_wise_sales_data!$B$2:$BZ$599"),MATCH(resource!$CC324,day_wise_sales_data!$A$2:$A$500,0),MATCH(resource!BQ$2,INDIRECT("day_wise_sales_data!$B$1:$BZ$1"),0)),0)</f>
        <v>0</v>
      </c>
      <c r="BR324" s="3">
        <f ca="1">IFERROR(INDEX(INDIRECT("day_wise_sales_data!$B$2:$BZ$599"),MATCH(resource!$CC324,day_wise_sales_data!$A$2:$A$500,0),MATCH(resource!BR$2,INDIRECT("day_wise_sales_data!$B$1:$BZ$1"),0)),0)</f>
        <v>8457.4</v>
      </c>
      <c r="BS324" s="3">
        <f ca="1">IFERROR(INDEX(INDIRECT("day_wise_sales_data!$B$2:$BZ$599"),MATCH(resource!$CC324,day_wise_sales_data!$A$2:$A$500,0),MATCH(resource!BS$2,INDIRECT("day_wise_sales_data!$B$1:$BZ$1"),0)),0)</f>
        <v>8303.0499999999993</v>
      </c>
      <c r="BT324" s="3">
        <f ca="1">IFERROR(INDEX(INDIRECT("day_wise_sales_data!$B$2:$BZ$599"),MATCH(resource!$CC324,day_wise_sales_data!$A$2:$A$500,0),MATCH(resource!BT$2,INDIRECT("day_wise_sales_data!$B$1:$BZ$1"),0)),0)</f>
        <v>13723.21</v>
      </c>
      <c r="BU324" s="3">
        <f ca="1">IFERROR(INDEX(INDIRECT("day_wise_sales_data!$B$2:$BZ$599"),MATCH(resource!$CC324,day_wise_sales_data!$A$2:$A$500,0),MATCH(resource!BU$2,INDIRECT("day_wise_sales_data!$B$1:$BZ$1"),0)),0)</f>
        <v>4786.1099999999997</v>
      </c>
      <c r="BV324" s="3">
        <f ca="1">IFERROR(INDEX(INDIRECT("day_wise_sales_data!$B$2:$BZ$599"),MATCH(resource!$CC324,day_wise_sales_data!$A$2:$A$500,0),MATCH(resource!BV$2,INDIRECT("day_wise_sales_data!$B$1:$BZ$1"),0)),0)</f>
        <v>875</v>
      </c>
      <c r="BW324" s="3">
        <f ca="1">IFERROR(INDEX(INDIRECT("day_wise_sales_data!$B$2:$BZ$599"),MATCH(resource!$CC324,day_wise_sales_data!$A$2:$A$500,0),MATCH(resource!BW$2,INDIRECT("day_wise_sales_data!$B$1:$BZ$1"),0)),0)</f>
        <v>3258.9</v>
      </c>
      <c r="BX324" s="3">
        <f ca="1">IFERROR(INDEX(INDIRECT("day_wise_sales_data!$B$2:$BZ$599"),MATCH(resource!$CC324,day_wise_sales_data!$A$2:$A$500,0),MATCH(resource!BX$2,INDIRECT("day_wise_sales_data!$B$1:$BZ$1"),0)),0)</f>
        <v>0</v>
      </c>
      <c r="BY324" s="3">
        <f ca="1">IFERROR(INDEX(INDIRECT("day_wise_sales_data!$B$2:$BZ$599"),MATCH(resource!$CC324,day_wise_sales_data!$A$2:$A$500,0),MATCH(resource!BY$2,INDIRECT("day_wise_sales_data!$B$1:$BZ$1"),0)),0)</f>
        <v>1060.29</v>
      </c>
      <c r="BZ324" s="3">
        <f ca="1">IFERROR(INDEX(INDIRECT("day_wise_sales_data!$B$2:$BZ$599"),MATCH(resource!$CC324,day_wise_sales_data!$A$2:$A$500,0),MATCH(resource!BZ$2,INDIRECT("day_wise_sales_data!$B$1:$BZ$1"),0)),0)</f>
        <v>0</v>
      </c>
      <c r="CA324" s="3" t="str">
        <f ca="1">IFERROR(INDEX(INDIRECT("day_wise_sales_data!$B$2:$BZ$599"),MATCH(resource!$CC324,day_wise_sales_data!$A$2:$A$500,0),MATCH(resource!CA$2,INDIRECT("day_wise_sales_data!$B$1:$BZ$1"),0)),0)</f>
        <v>dd</v>
      </c>
      <c r="CC324" s="4" t="str">
        <f>sales_data!H323</f>
        <v>JSR12164</v>
      </c>
      <c r="CD324" s="1">
        <v>322</v>
      </c>
      <c r="CE324" s="1" t="str">
        <f>IF(AQ324=report!$AQ$3,resource!CD324,"")</f>
        <v/>
      </c>
      <c r="CF324" s="5" t="str">
        <f>IFERROR(SMALL($CE$3:$CE$1001,ROWS($CE$3:CE324)),"")</f>
        <v/>
      </c>
      <c r="CH324">
        <f>IFERROR(VLOOKUP($CC324,data_pull!$E$22:$G$700,2,0),0)</f>
        <v>110307.15</v>
      </c>
      <c r="CI324" s="1">
        <f t="shared" ref="CI324:CI387" si="108">RANK(DJ324,$DJ$3:$DJ$398)</f>
        <v>103</v>
      </c>
      <c r="CJ324" s="1">
        <f t="shared" si="107"/>
        <v>0</v>
      </c>
      <c r="CK324" s="1" t="s">
        <v>1709</v>
      </c>
      <c r="CL324" s="1">
        <f t="shared" ref="CL324:CL387" si="109">RANK(CQ324,$CQ$3:$CQ$501)</f>
        <v>111</v>
      </c>
      <c r="CM324" s="1" t="str">
        <f>IFERROR(VLOOKUP($CK324,stock_data!$B$3:$W$612,2,0),0)</f>
        <v>RAMDEX EYE DROPS</v>
      </c>
      <c r="CN324" s="1" t="str">
        <f>IFERROR(VLOOKUP($CK324,stock_data!$B$3:$W$612,4,0),0)</f>
        <v>5ml</v>
      </c>
      <c r="CO324" s="1">
        <f>IFERROR(VLOOKUP($CK324,stock_data!$B$3:$W$612,5,0),0)</f>
        <v>61.8</v>
      </c>
      <c r="CP324" s="3">
        <f t="shared" ref="CP324:CP387" si="110">CJ324</f>
        <v>0</v>
      </c>
      <c r="CQ324" s="3">
        <f t="shared" ref="CQ324:CQ387" si="111">CO324*CP324</f>
        <v>0</v>
      </c>
      <c r="CR324" s="1">
        <f>IFERROR(VLOOKUP($CK324,stock_data!$B$3:$W$612,6,0),0)</f>
        <v>41</v>
      </c>
      <c r="CS324" s="1">
        <f>IFERROR(VLOOKUP($CK324,stock_data!$B$3:$W$612,7,0),0)</f>
        <v>0</v>
      </c>
      <c r="CT324" s="1">
        <f>IFERROR(VLOOKUP($CK324,stock_data!$B$3:$W$612,8,0),0)</f>
        <v>0</v>
      </c>
      <c r="CU324" s="1">
        <f>IFERROR(VLOOKUP($CK324,stock_data!$B$3:$W$612,9,0),0)</f>
        <v>2</v>
      </c>
      <c r="CV324" s="1">
        <f>IFERROR(VLOOKUP($CK324,stock_data!$B$3:$W$612,10,0),0)</f>
        <v>3</v>
      </c>
      <c r="CW324" s="1">
        <f>IFERROR(VLOOKUP($CK324,stock_data!$B$3:$W$612,11,0),0)</f>
        <v>0</v>
      </c>
      <c r="CX324" s="1">
        <f>IFERROR(VLOOKUP($CK324,stock_data!$B$3:$W$612,12,0),0)</f>
        <v>1</v>
      </c>
      <c r="CY324" s="1">
        <f>IFERROR(VLOOKUP($CK324,stock_data!$B$3:$W$612,13,0),0)</f>
        <v>0</v>
      </c>
      <c r="CZ324" s="1">
        <f>IFERROR(VLOOKUP($CK324,stock_data!$B$3:$W$612,14,0),0)</f>
        <v>0</v>
      </c>
      <c r="DA324" s="1">
        <f>IFERROR(VLOOKUP($CK324,stock_data!$B$3:$W$612,15,0),0)</f>
        <v>0</v>
      </c>
      <c r="DB324" s="1">
        <f>IFERROR(VLOOKUP($CK324,stock_data!$B$3:$W$612,16,0),0)</f>
        <v>0</v>
      </c>
      <c r="DC324" s="1">
        <f>IFERROR(VLOOKUP($CK324,stock_data!$B$3:$W$612,17,0),0)</f>
        <v>1</v>
      </c>
      <c r="DD324" s="1">
        <f>IFERROR(VLOOKUP($CK324,stock_data!$B$3:$W$612,18,0),0)</f>
        <v>0</v>
      </c>
      <c r="DE324" s="1">
        <f>IFERROR(VLOOKUP($CK324,stock_data!$B$3:$W$612,19,0),0)</f>
        <v>0</v>
      </c>
      <c r="DF324" s="1">
        <f>IFERROR(VLOOKUP($CK324,stock_data!$B$3:$W$612,20,0),0)</f>
        <v>13</v>
      </c>
      <c r="DG324" s="1">
        <f>IFERROR(VLOOKUP($CK324,stock_data!$B$3:$W$612,21,0),0)</f>
        <v>0</v>
      </c>
      <c r="DH324" s="1">
        <f>IFERROR(VLOOKUP($CK324,stock_data!$B$3:$W$612,22,0),0)</f>
        <v>0</v>
      </c>
      <c r="DI324" s="1">
        <f t="shared" ref="DI324:DI387" si="112">SUM(CR324:DH324)</f>
        <v>61</v>
      </c>
      <c r="DJ324" s="1">
        <f t="shared" ref="DJ324:DJ387" si="113">DI324*CO324</f>
        <v>3769.7999999999997</v>
      </c>
      <c r="DK324" s="3">
        <f>IFERROR(INDEX(COD_SALES!$B$5:$Z$500,MATCH(resource!$CC324,COD_SALES!$A$5:$A$500,0),MATCH(resource!DK$2,COD_SALES!$B$4:$Z$4,0)),"")</f>
        <v>5</v>
      </c>
      <c r="DL324" s="3">
        <f>IFERROR(INDEX(COD_SALES!$B$5:$Z$500,MATCH(resource!$CC324,COD_SALES!$A$5:$A$500,0),MATCH(resource!DL$2,COD_SALES!$B$4:$Z$4,0)),"")</f>
        <v>6</v>
      </c>
      <c r="DM324" s="3">
        <f>IFERROR(INDEX(COD_SALES!$B$5:$Z$500,MATCH(resource!$CC324,COD_SALES!$A$5:$A$500,0),MATCH(resource!DM$2,COD_SALES!$B$4:$Z$4,0)),"")</f>
        <v>22</v>
      </c>
      <c r="DN324" s="3" t="str">
        <f>IFERROR(INDEX(COD_SALES!$B$5:$Z$500,MATCH(resource!$CC324,COD_SALES!$A$5:$A$500,0),MATCH(resource!DN$2,COD_SALES!$B$4:$Z$4,0)),"")</f>
        <v/>
      </c>
      <c r="DO324" s="3">
        <f>IFERROR(INDEX(COD_SALES!$B$5:$Z$500,MATCH(resource!$CC324,COD_SALES!$A$5:$A$500,0),MATCH(resource!DO$2,COD_SALES!$B$4:$Z$4,0)),"")</f>
        <v>1</v>
      </c>
      <c r="DP324" s="3">
        <f>IFERROR(INDEX(COD_SALES!$B$5:$Z$500,MATCH(resource!$CC324,COD_SALES!$A$5:$A$500,0),MATCH(resource!DP$2,COD_SALES!$B$4:$Z$4,0)),"")</f>
        <v>1</v>
      </c>
      <c r="DQ324" s="3" t="str">
        <f>IFERROR(INDEX(COD_SALES!$B$5:$Z$500,MATCH(resource!$CC324,COD_SALES!$A$5:$A$500,0),MATCH(resource!DQ$2,COD_SALES!$B$4:$Z$4,0)),"")</f>
        <v/>
      </c>
      <c r="DR324" s="3">
        <f>IFERROR(INDEX(COD_SALES!$B$5:$Z$500,MATCH(resource!$CC324,COD_SALES!$A$5:$A$500,0),MATCH(resource!DR$2,COD_SALES!$B$4:$Z$4,0)),"")</f>
        <v>1</v>
      </c>
      <c r="DS324" s="3">
        <f>IFERROR(INDEX(COD_SALES!$B$5:$Z$500,MATCH(resource!$CC324,COD_SALES!$A$5:$A$500,0),MATCH(resource!DS$2,COD_SALES!$B$4:$Z$4,0)),"")</f>
        <v>4</v>
      </c>
      <c r="DT324" s="3">
        <f>IFERROR(INDEX(COD_SALES!$B$5:$Z$500,MATCH(resource!$CC324,COD_SALES!$A$5:$A$500,0),MATCH(resource!DT$2,COD_SALES!$B$4:$Z$4,0)),"")</f>
        <v>0</v>
      </c>
      <c r="DU324" s="3">
        <f>IFERROR(INDEX(COD_SALES!$B$5:$Z$500,MATCH(resource!$CC324,COD_SALES!$A$5:$A$500,0),MATCH(resource!DU$2,COD_SALES!$B$4:$Z$4,0)),"")</f>
        <v>8</v>
      </c>
      <c r="DV324" s="3">
        <f>IFERROR(INDEX(COD_SALES!$B$5:$Z$500,MATCH(resource!$CC324,COD_SALES!$A$5:$A$500,0),MATCH(resource!DV$2,COD_SALES!$B$4:$Z$4,0)),"")</f>
        <v>0</v>
      </c>
      <c r="DW324" s="3">
        <f>IFERROR(INDEX(COD_SALES!$B$5:$Z$500,MATCH(resource!$CC324,COD_SALES!$A$5:$A$500,0),MATCH(resource!DW$2,COD_SALES!$B$4:$Z$4,0)),"")</f>
        <v>33</v>
      </c>
      <c r="DX324" s="3">
        <f>IFERROR(INDEX(COD_SALES!$B$5:$Z$500,MATCH(resource!$CC324,COD_SALES!$A$5:$A$500,0),MATCH(resource!DX$2,COD_SALES!$B$4:$Z$4,0)),"")</f>
        <v>57</v>
      </c>
      <c r="DY324" s="3">
        <f>IFERROR(INDEX(COD_SALES!$B$5:$Z$500,MATCH(resource!$CC324,COD_SALES!$A$5:$A$500,0),MATCH(resource!DY$2,COD_SALES!$B$4:$Z$4,0)),"")</f>
        <v>14</v>
      </c>
      <c r="DZ324" s="3">
        <f>IFERROR(INDEX(COD_SALES!$B$5:$Z$500,MATCH(resource!$CC324,COD_SALES!$A$5:$A$500,0),MATCH(resource!DZ$2,COD_SALES!$B$4:$Z$4,0)),"")</f>
        <v>0</v>
      </c>
      <c r="EA324" s="3">
        <f>IFERROR(INDEX(COD_SALES!$B$5:$Z$500,MATCH(resource!$CC324,COD_SALES!$A$5:$A$500,0),MATCH(resource!EA$2,COD_SALES!$B$4:$Z$4,0)),"")</f>
        <v>0</v>
      </c>
      <c r="EB324" s="3">
        <f t="shared" ref="EB324:EB387" si="114">SUMPRODUCT($DK$1:$EA$1,DK324:EA324)</f>
        <v>38256.53</v>
      </c>
      <c r="ED324" s="3">
        <f>IFERROR(VLOOKUP($CK324,depot_prod_sales!$B$5:$S$200,3,0),0)</f>
        <v>46</v>
      </c>
      <c r="EE324" s="3">
        <f>IFERROR(VLOOKUP($CK324,depot_prod_sales!$B$5:$S$200,4,0),0)</f>
        <v>0</v>
      </c>
      <c r="EF324" s="3">
        <f>IFERROR(VLOOKUP($CK324,depot_prod_sales!$B$5:$S$200,5,0),0)</f>
        <v>0</v>
      </c>
      <c r="EG324" s="3">
        <f>IFERROR(VLOOKUP($CK324,depot_prod_sales!$B$5:$S$200,6,0),0)</f>
        <v>0</v>
      </c>
      <c r="EH324" s="3">
        <f>IFERROR(VLOOKUP($CK324,depot_prod_sales!$B$5:$S$200,7,0),0)</f>
        <v>0</v>
      </c>
      <c r="EI324" s="3">
        <f>IFERROR(VLOOKUP($CK324,depot_prod_sales!$B$5:$S$200,8,0),0)</f>
        <v>0</v>
      </c>
      <c r="EJ324" s="3">
        <f>IFERROR(VLOOKUP($CK324,depot_prod_sales!$B$5:$S$200,9,0),0)</f>
        <v>0</v>
      </c>
      <c r="EK324" s="3">
        <f>IFERROR(VLOOKUP($CK324,depot_prod_sales!$B$5:$S$200,10,0),0)</f>
        <v>0</v>
      </c>
      <c r="EL324" s="3">
        <f>IFERROR(VLOOKUP($CK324,depot_prod_sales!$B$5:$S$200,11,0),0)</f>
        <v>0</v>
      </c>
      <c r="EM324" s="3">
        <f>IFERROR(VLOOKUP($CK324,depot_prod_sales!$B$5:$S$200,12,0),0)</f>
        <v>0</v>
      </c>
      <c r="EN324" s="3">
        <f>IFERROR(VLOOKUP($CK324,depot_prod_sales!$B$5:$S$200,13,0),0)</f>
        <v>29</v>
      </c>
      <c r="EO324" s="3">
        <f>IFERROR(VLOOKUP($CK324,depot_prod_sales!$B$5:$S$200,14,0),0)</f>
        <v>0</v>
      </c>
      <c r="EP324" s="3">
        <f>IFERROR(VLOOKUP($CK324,depot_prod_sales!$B$5:$S$200,15,0),0)</f>
        <v>0</v>
      </c>
      <c r="EQ324" s="3">
        <f>IFERROR(VLOOKUP($CK324,depot_prod_sales!$B$5:$S$200,16,0),0)</f>
        <v>35</v>
      </c>
      <c r="ER324" s="3">
        <f>IFERROR(VLOOKUP($CK324,depot_prod_sales!$B$5:$S$200,17,0),0)</f>
        <v>0</v>
      </c>
      <c r="ES324" s="3">
        <f>IFERROR(VLOOKUP($CK324,depot_prod_sales!$B$5:$S$200,18,0),0)</f>
        <v>0</v>
      </c>
      <c r="ET324" s="116">
        <f t="shared" ref="ET324:ET387" si="115">SUM(ED324:ES324)</f>
        <v>110</v>
      </c>
      <c r="EU324" s="116">
        <f t="shared" ref="EU324:EU387" si="116">ET324*CO324</f>
        <v>6798</v>
      </c>
      <c r="EW324" s="3">
        <f>IFERROR(VLOOKUP(CC324,data_pull!$AO$25:$AR$546,2,0),0)</f>
        <v>29</v>
      </c>
      <c r="EX324" s="1">
        <f>IFERROR(VLOOKUP(CC324,data_pull!$AO$25:$AR$546,4,0),0)</f>
        <v>190000</v>
      </c>
    </row>
    <row r="325" spans="13:154" x14ac:dyDescent="0.25"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4" t="str">
        <f>sales_data!B324</f>
        <v>Hisratul Islam</v>
      </c>
      <c r="AR325" s="4" t="str">
        <f>sales_data!C324</f>
        <v>Firoj Hossain Khan</v>
      </c>
      <c r="AS325" s="5" t="str">
        <f t="shared" si="106"/>
        <v/>
      </c>
      <c r="AT325" s="4" t="str">
        <f>sales_data!I324</f>
        <v>Ikramul Hossen</v>
      </c>
      <c r="AU325" s="4" t="str">
        <f>sales_data!W324</f>
        <v>Sadar Hop. (Cb), Jes</v>
      </c>
      <c r="AV325" s="1">
        <f>sales_data!N324</f>
        <v>70528.649999999994</v>
      </c>
      <c r="AW325" s="1">
        <f>sales_data!P324</f>
        <v>54</v>
      </c>
      <c r="AX325" s="3">
        <f ca="1">IFERROR(INDEX(INDIRECT("day_wise_sales_data!$B$2:$BZ$599"),MATCH(resource!$CC325,day_wise_sales_data!$A$2:$A$500,0),MATCH(resource!AX$2,INDIRECT("day_wise_sales_data!$B$1:$BZ$1"),0)),0)</f>
        <v>0</v>
      </c>
      <c r="AY325" s="3">
        <f ca="1">IFERROR(INDEX(INDIRECT("day_wise_sales_data!$B$2:$BZ$599"),MATCH(resource!$CC325,day_wise_sales_data!$A$2:$A$500,0),MATCH(resource!AY$2,INDIRECT("day_wise_sales_data!$B$1:$BZ$1"),0)),0)</f>
        <v>1235.6600000000001</v>
      </c>
      <c r="AZ325" s="3">
        <f ca="1">IFERROR(INDEX(INDIRECT("day_wise_sales_data!$B$2:$BZ$599"),MATCH(resource!$CC325,day_wise_sales_data!$A$2:$A$500,0),MATCH(resource!AZ$2,INDIRECT("day_wise_sales_data!$B$1:$BZ$1"),0)),0)</f>
        <v>2744.23</v>
      </c>
      <c r="BA325" s="3">
        <f ca="1">IFERROR(INDEX(INDIRECT("day_wise_sales_data!$B$2:$BZ$599"),MATCH(resource!$CC325,day_wise_sales_data!$A$2:$A$500,0),MATCH(resource!BA$2,INDIRECT("day_wise_sales_data!$B$1:$BZ$1"),0)),0)</f>
        <v>0</v>
      </c>
      <c r="BB325" s="3">
        <f ca="1">IFERROR(INDEX(INDIRECT("day_wise_sales_data!$B$2:$BZ$599"),MATCH(resource!$CC325,day_wise_sales_data!$A$2:$A$500,0),MATCH(resource!BB$2,INDIRECT("day_wise_sales_data!$B$1:$BZ$1"),0)),0)</f>
        <v>5023.63</v>
      </c>
      <c r="BC325" s="3">
        <f ca="1">IFERROR(INDEX(INDIRECT("day_wise_sales_data!$B$2:$BZ$599"),MATCH(resource!$CC325,day_wise_sales_data!$A$2:$A$500,0),MATCH(resource!BC$2,INDIRECT("day_wise_sales_data!$B$1:$BZ$1"),0)),0)</f>
        <v>0</v>
      </c>
      <c r="BD325" s="3">
        <f ca="1">IFERROR(INDEX(INDIRECT("day_wise_sales_data!$B$2:$BZ$599"),MATCH(resource!$CC325,day_wise_sales_data!$A$2:$A$500,0),MATCH(resource!BD$2,INDIRECT("day_wise_sales_data!$B$1:$BZ$1"),0)),0)</f>
        <v>1584.81</v>
      </c>
      <c r="BE325" s="3">
        <f ca="1">IFERROR(INDEX(INDIRECT("day_wise_sales_data!$B$2:$BZ$599"),MATCH(resource!$CC325,day_wise_sales_data!$A$2:$A$500,0),MATCH(resource!BE$2,INDIRECT("day_wise_sales_data!$B$1:$BZ$1"),0)),0)</f>
        <v>3528.2</v>
      </c>
      <c r="BF325" s="3">
        <f ca="1">IFERROR(INDEX(INDIRECT("day_wise_sales_data!$B$2:$BZ$599"),MATCH(resource!$CC325,day_wise_sales_data!$A$2:$A$500,0),MATCH(resource!BF$2,INDIRECT("day_wise_sales_data!$B$1:$BZ$1"),0)),0)</f>
        <v>2517.34</v>
      </c>
      <c r="BG325" s="3">
        <f ca="1">IFERROR(INDEX(INDIRECT("day_wise_sales_data!$B$2:$BZ$599"),MATCH(resource!$CC325,day_wise_sales_data!$A$2:$A$500,0),MATCH(resource!BG$2,INDIRECT("day_wise_sales_data!$B$1:$BZ$1"),0)),0)</f>
        <v>0</v>
      </c>
      <c r="BH325" s="3">
        <f ca="1">IFERROR(INDEX(INDIRECT("day_wise_sales_data!$B$2:$BZ$599"),MATCH(resource!$CC325,day_wise_sales_data!$A$2:$A$500,0),MATCH(resource!BH$2,INDIRECT("day_wise_sales_data!$B$1:$BZ$1"),0)),0)</f>
        <v>1678.1</v>
      </c>
      <c r="BI325" s="3">
        <f ca="1">IFERROR(INDEX(INDIRECT("day_wise_sales_data!$B$2:$BZ$599"),MATCH(resource!$CC325,day_wise_sales_data!$A$2:$A$500,0),MATCH(resource!BI$2,INDIRECT("day_wise_sales_data!$B$1:$BZ$1"),0)),0)</f>
        <v>3774.26</v>
      </c>
      <c r="BJ325" s="3">
        <f ca="1">IFERROR(INDEX(INDIRECT("day_wise_sales_data!$B$2:$BZ$599"),MATCH(resource!$CC325,day_wise_sales_data!$A$2:$A$500,0),MATCH(resource!BJ$2,INDIRECT("day_wise_sales_data!$B$1:$BZ$1"),0)),0)</f>
        <v>0</v>
      </c>
      <c r="BK325" s="3">
        <f ca="1">IFERROR(INDEX(INDIRECT("day_wise_sales_data!$B$2:$BZ$599"),MATCH(resource!$CC325,day_wise_sales_data!$A$2:$A$500,0),MATCH(resource!BK$2,INDIRECT("day_wise_sales_data!$B$1:$BZ$1"),0)),0)</f>
        <v>5827.35</v>
      </c>
      <c r="BL325" s="3">
        <f ca="1">IFERROR(INDEX(INDIRECT("day_wise_sales_data!$B$2:$BZ$599"),MATCH(resource!$CC325,day_wise_sales_data!$A$2:$A$500,0),MATCH(resource!BL$2,INDIRECT("day_wise_sales_data!$B$1:$BZ$1"),0)),0)</f>
        <v>4855.8</v>
      </c>
      <c r="BM325" s="3">
        <f ca="1">IFERROR(INDEX(INDIRECT("day_wise_sales_data!$B$2:$BZ$599"),MATCH(resource!$CC325,day_wise_sales_data!$A$2:$A$500,0),MATCH(resource!BM$2,INDIRECT("day_wise_sales_data!$B$1:$BZ$1"),0)),0)</f>
        <v>0</v>
      </c>
      <c r="BN325" s="3">
        <f ca="1">IFERROR(INDEX(INDIRECT("day_wise_sales_data!$B$2:$BZ$599"),MATCH(resource!$CC325,day_wise_sales_data!$A$2:$A$500,0),MATCH(resource!BN$2,INDIRECT("day_wise_sales_data!$B$1:$BZ$1"),0)),0)</f>
        <v>11341.57</v>
      </c>
      <c r="BO325" s="3">
        <f ca="1">IFERROR(INDEX(INDIRECT("day_wise_sales_data!$B$2:$BZ$599"),MATCH(resource!$CC325,day_wise_sales_data!$A$2:$A$500,0),MATCH(resource!BO$2,INDIRECT("day_wise_sales_data!$B$1:$BZ$1"),0)),0)</f>
        <v>4637.8599999999997</v>
      </c>
      <c r="BP325" s="3">
        <f ca="1">IFERROR(INDEX(INDIRECT("day_wise_sales_data!$B$2:$BZ$599"),MATCH(resource!$CC325,day_wise_sales_data!$A$2:$A$500,0),MATCH(resource!BP$2,INDIRECT("day_wise_sales_data!$B$1:$BZ$1"),0)),0)</f>
        <v>0</v>
      </c>
      <c r="BQ325" s="3">
        <f ca="1">IFERROR(INDEX(INDIRECT("day_wise_sales_data!$B$2:$BZ$599"),MATCH(resource!$CC325,day_wise_sales_data!$A$2:$A$500,0),MATCH(resource!BQ$2,INDIRECT("day_wise_sales_data!$B$1:$BZ$1"),0)),0)</f>
        <v>0</v>
      </c>
      <c r="BR325" s="3">
        <f ca="1">IFERROR(INDEX(INDIRECT("day_wise_sales_data!$B$2:$BZ$599"),MATCH(resource!$CC325,day_wise_sales_data!$A$2:$A$500,0),MATCH(resource!BR$2,INDIRECT("day_wise_sales_data!$B$1:$BZ$1"),0)),0)</f>
        <v>0</v>
      </c>
      <c r="BS325" s="3">
        <f ca="1">IFERROR(INDEX(INDIRECT("day_wise_sales_data!$B$2:$BZ$599"),MATCH(resource!$CC325,day_wise_sales_data!$A$2:$A$500,0),MATCH(resource!BS$2,INDIRECT("day_wise_sales_data!$B$1:$BZ$1"),0)),0)</f>
        <v>0</v>
      </c>
      <c r="BT325" s="3">
        <f ca="1">IFERROR(INDEX(INDIRECT("day_wise_sales_data!$B$2:$BZ$599"),MATCH(resource!$CC325,day_wise_sales_data!$A$2:$A$500,0),MATCH(resource!BT$2,INDIRECT("day_wise_sales_data!$B$1:$BZ$1"),0)),0)</f>
        <v>1647.12</v>
      </c>
      <c r="BU325" s="3">
        <f ca="1">IFERROR(INDEX(INDIRECT("day_wise_sales_data!$B$2:$BZ$599"),MATCH(resource!$CC325,day_wise_sales_data!$A$2:$A$500,0),MATCH(resource!BU$2,INDIRECT("day_wise_sales_data!$B$1:$BZ$1"),0)),0)</f>
        <v>2930.65</v>
      </c>
      <c r="BV325" s="3">
        <f ca="1">IFERROR(INDEX(INDIRECT("day_wise_sales_data!$B$2:$BZ$599"),MATCH(resource!$CC325,day_wise_sales_data!$A$2:$A$500,0),MATCH(resource!BV$2,INDIRECT("day_wise_sales_data!$B$1:$BZ$1"),0)),0)</f>
        <v>14640.37</v>
      </c>
      <c r="BW325" s="3">
        <f ca="1">IFERROR(INDEX(INDIRECT("day_wise_sales_data!$B$2:$BZ$599"),MATCH(resource!$CC325,day_wise_sales_data!$A$2:$A$500,0),MATCH(resource!BW$2,INDIRECT("day_wise_sales_data!$B$1:$BZ$1"),0)),0)</f>
        <v>2561.6999999999998</v>
      </c>
      <c r="BX325" s="3">
        <f ca="1">IFERROR(INDEX(INDIRECT("day_wise_sales_data!$B$2:$BZ$599"),MATCH(resource!$CC325,day_wise_sales_data!$A$2:$A$500,0),MATCH(resource!BX$2,INDIRECT("day_wise_sales_data!$B$1:$BZ$1"),0)),0)</f>
        <v>0</v>
      </c>
      <c r="BY325" s="3">
        <f ca="1">IFERROR(INDEX(INDIRECT("day_wise_sales_data!$B$2:$BZ$599"),MATCH(resource!$CC325,day_wise_sales_data!$A$2:$A$500,0),MATCH(resource!BY$2,INDIRECT("day_wise_sales_data!$B$1:$BZ$1"),0)),0)</f>
        <v>0</v>
      </c>
      <c r="BZ325" s="3">
        <f ca="1">IFERROR(INDEX(INDIRECT("day_wise_sales_data!$B$2:$BZ$599"),MATCH(resource!$CC325,day_wise_sales_data!$A$2:$A$500,0),MATCH(resource!BZ$2,INDIRECT("day_wise_sales_data!$B$1:$BZ$1"),0)),0)</f>
        <v>0</v>
      </c>
      <c r="CA325" s="3" t="str">
        <f ca="1">IFERROR(INDEX(INDIRECT("day_wise_sales_data!$B$2:$BZ$599"),MATCH(resource!$CC325,day_wise_sales_data!$A$2:$A$500,0),MATCH(resource!CA$2,INDIRECT("day_wise_sales_data!$B$1:$BZ$1"),0)),0)</f>
        <v>dd</v>
      </c>
      <c r="CC325" s="4" t="str">
        <f>sales_data!H324</f>
        <v>JSR04212</v>
      </c>
      <c r="CD325" s="1">
        <v>323</v>
      </c>
      <c r="CE325" s="1" t="str">
        <f>IF(AQ325=report!$AQ$3,resource!CD325,"")</f>
        <v/>
      </c>
      <c r="CF325" s="5" t="str">
        <f>IFERROR(SMALL($CE$3:$CE$1001,ROWS($CE$3:CE325)),"")</f>
        <v/>
      </c>
      <c r="CH325">
        <f>IFERROR(VLOOKUP($CC325,data_pull!$E$22:$G$700,2,0),0)</f>
        <v>70528.649999999994</v>
      </c>
      <c r="CI325" s="1">
        <f t="shared" si="108"/>
        <v>154</v>
      </c>
      <c r="CJ325" s="1">
        <f t="shared" si="107"/>
        <v>0</v>
      </c>
      <c r="CK325" s="1" t="s">
        <v>1711</v>
      </c>
      <c r="CL325" s="1">
        <f t="shared" si="109"/>
        <v>111</v>
      </c>
      <c r="CM325" s="1" t="str">
        <f>IFERROR(VLOOKUP($CK325,stock_data!$B$3:$W$612,2,0),0)</f>
        <v>RAMDEX EYE DROPS (EXP)</v>
      </c>
      <c r="CN325" s="1" t="str">
        <f>IFERROR(VLOOKUP($CK325,stock_data!$B$3:$W$612,4,0),0)</f>
        <v>1x5 ml</v>
      </c>
      <c r="CO325" s="1">
        <f>IFERROR(VLOOKUP($CK325,stock_data!$B$3:$W$612,5,0),0)</f>
        <v>60</v>
      </c>
      <c r="CP325" s="3">
        <f t="shared" si="110"/>
        <v>0</v>
      </c>
      <c r="CQ325" s="3">
        <f t="shared" si="111"/>
        <v>0</v>
      </c>
      <c r="CR325" s="1">
        <f>IFERROR(VLOOKUP($CK325,stock_data!$B$3:$W$612,6,0),0)</f>
        <v>0</v>
      </c>
      <c r="CS325" s="1">
        <f>IFERROR(VLOOKUP($CK325,stock_data!$B$3:$W$612,7,0),0)</f>
        <v>0</v>
      </c>
      <c r="CT325" s="1">
        <f>IFERROR(VLOOKUP($CK325,stock_data!$B$3:$W$612,8,0),0)</f>
        <v>0</v>
      </c>
      <c r="CU325" s="1">
        <f>IFERROR(VLOOKUP($CK325,stock_data!$B$3:$W$612,9,0),0)</f>
        <v>0</v>
      </c>
      <c r="CV325" s="1">
        <f>IFERROR(VLOOKUP($CK325,stock_data!$B$3:$W$612,10,0),0)</f>
        <v>0</v>
      </c>
      <c r="CW325" s="1">
        <f>IFERROR(VLOOKUP($CK325,stock_data!$B$3:$W$612,11,0),0)</f>
        <v>0</v>
      </c>
      <c r="CX325" s="1">
        <f>IFERROR(VLOOKUP($CK325,stock_data!$B$3:$W$612,12,0),0)</f>
        <v>0</v>
      </c>
      <c r="CY325" s="1">
        <f>IFERROR(VLOOKUP($CK325,stock_data!$B$3:$W$612,13,0),0)</f>
        <v>0</v>
      </c>
      <c r="CZ325" s="1">
        <f>IFERROR(VLOOKUP($CK325,stock_data!$B$3:$W$612,14,0),0)</f>
        <v>0</v>
      </c>
      <c r="DA325" s="1">
        <f>IFERROR(VLOOKUP($CK325,stock_data!$B$3:$W$612,15,0),0)</f>
        <v>0</v>
      </c>
      <c r="DB325" s="1">
        <f>IFERROR(VLOOKUP($CK325,stock_data!$B$3:$W$612,16,0),0)</f>
        <v>0</v>
      </c>
      <c r="DC325" s="1">
        <f>IFERROR(VLOOKUP($CK325,stock_data!$B$3:$W$612,17,0),0)</f>
        <v>0</v>
      </c>
      <c r="DD325" s="1">
        <f>IFERROR(VLOOKUP($CK325,stock_data!$B$3:$W$612,18,0),0)</f>
        <v>0</v>
      </c>
      <c r="DE325" s="1">
        <f>IFERROR(VLOOKUP($CK325,stock_data!$B$3:$W$612,19,0),0)</f>
        <v>0</v>
      </c>
      <c r="DF325" s="1">
        <f>IFERROR(VLOOKUP($CK325,stock_data!$B$3:$W$612,20,0),0)</f>
        <v>0</v>
      </c>
      <c r="DG325" s="1">
        <f>IFERROR(VLOOKUP($CK325,stock_data!$B$3:$W$612,21,0),0)</f>
        <v>0</v>
      </c>
      <c r="DH325" s="1">
        <f>IFERROR(VLOOKUP($CK325,stock_data!$B$3:$W$612,22,0),0)</f>
        <v>0</v>
      </c>
      <c r="DI325" s="1">
        <f t="shared" si="112"/>
        <v>0</v>
      </c>
      <c r="DJ325" s="1">
        <f t="shared" si="113"/>
        <v>0</v>
      </c>
      <c r="DK325" s="3">
        <f>IFERROR(INDEX(COD_SALES!$B$5:$Z$500,MATCH(resource!$CC325,COD_SALES!$A$5:$A$500,0),MATCH(resource!DK$2,COD_SALES!$B$4:$Z$4,0)),"")</f>
        <v>2</v>
      </c>
      <c r="DL325" s="3">
        <f>IFERROR(INDEX(COD_SALES!$B$5:$Z$500,MATCH(resource!$CC325,COD_SALES!$A$5:$A$500,0),MATCH(resource!DL$2,COD_SALES!$B$4:$Z$4,0)),"")</f>
        <v>2</v>
      </c>
      <c r="DM325" s="3">
        <f>IFERROR(INDEX(COD_SALES!$B$5:$Z$500,MATCH(resource!$CC325,COD_SALES!$A$5:$A$500,0),MATCH(resource!DM$2,COD_SALES!$B$4:$Z$4,0)),"")</f>
        <v>3</v>
      </c>
      <c r="DN325" s="3" t="str">
        <f>IFERROR(INDEX(COD_SALES!$B$5:$Z$500,MATCH(resource!$CC325,COD_SALES!$A$5:$A$500,0),MATCH(resource!DN$2,COD_SALES!$B$4:$Z$4,0)),"")</f>
        <v/>
      </c>
      <c r="DO325" s="3">
        <f>IFERROR(INDEX(COD_SALES!$B$5:$Z$500,MATCH(resource!$CC325,COD_SALES!$A$5:$A$500,0),MATCH(resource!DO$2,COD_SALES!$B$4:$Z$4,0)),"")</f>
        <v>0</v>
      </c>
      <c r="DP325" s="3">
        <f>IFERROR(INDEX(COD_SALES!$B$5:$Z$500,MATCH(resource!$CC325,COD_SALES!$A$5:$A$500,0),MATCH(resource!DP$2,COD_SALES!$B$4:$Z$4,0)),"")</f>
        <v>41</v>
      </c>
      <c r="DQ325" s="3" t="str">
        <f>IFERROR(INDEX(COD_SALES!$B$5:$Z$500,MATCH(resource!$CC325,COD_SALES!$A$5:$A$500,0),MATCH(resource!DQ$2,COD_SALES!$B$4:$Z$4,0)),"")</f>
        <v/>
      </c>
      <c r="DR325" s="3">
        <f>IFERROR(INDEX(COD_SALES!$B$5:$Z$500,MATCH(resource!$CC325,COD_SALES!$A$5:$A$500,0),MATCH(resource!DR$2,COD_SALES!$B$4:$Z$4,0)),"")</f>
        <v>0</v>
      </c>
      <c r="DS325" s="3">
        <f>IFERROR(INDEX(COD_SALES!$B$5:$Z$500,MATCH(resource!$CC325,COD_SALES!$A$5:$A$500,0),MATCH(resource!DS$2,COD_SALES!$B$4:$Z$4,0)),"")</f>
        <v>0</v>
      </c>
      <c r="DT325" s="3">
        <f>IFERROR(INDEX(COD_SALES!$B$5:$Z$500,MATCH(resource!$CC325,COD_SALES!$A$5:$A$500,0),MATCH(resource!DT$2,COD_SALES!$B$4:$Z$4,0)),"")</f>
        <v>7</v>
      </c>
      <c r="DU325" s="3">
        <f>IFERROR(INDEX(COD_SALES!$B$5:$Z$500,MATCH(resource!$CC325,COD_SALES!$A$5:$A$500,0),MATCH(resource!DU$2,COD_SALES!$B$4:$Z$4,0)),"")</f>
        <v>3</v>
      </c>
      <c r="DV325" s="3">
        <f>IFERROR(INDEX(COD_SALES!$B$5:$Z$500,MATCH(resource!$CC325,COD_SALES!$A$5:$A$500,0),MATCH(resource!DV$2,COD_SALES!$B$4:$Z$4,0)),"")</f>
        <v>0</v>
      </c>
      <c r="DW325" s="3">
        <f>IFERROR(INDEX(COD_SALES!$B$5:$Z$500,MATCH(resource!$CC325,COD_SALES!$A$5:$A$500,0),MATCH(resource!DW$2,COD_SALES!$B$4:$Z$4,0)),"")</f>
        <v>46</v>
      </c>
      <c r="DX325" s="3">
        <f>IFERROR(INDEX(COD_SALES!$B$5:$Z$500,MATCH(resource!$CC325,COD_SALES!$A$5:$A$500,0),MATCH(resource!DX$2,COD_SALES!$B$4:$Z$4,0)),"")</f>
        <v>25</v>
      </c>
      <c r="DY325" s="3">
        <f>IFERROR(INDEX(COD_SALES!$B$5:$Z$500,MATCH(resource!$CC325,COD_SALES!$A$5:$A$500,0),MATCH(resource!DY$2,COD_SALES!$B$4:$Z$4,0)),"")</f>
        <v>4</v>
      </c>
      <c r="DZ325" s="3">
        <f>IFERROR(INDEX(COD_SALES!$B$5:$Z$500,MATCH(resource!$CC325,COD_SALES!$A$5:$A$500,0),MATCH(resource!DZ$2,COD_SALES!$B$4:$Z$4,0)),"")</f>
        <v>4</v>
      </c>
      <c r="EA325" s="3">
        <f>IFERROR(INDEX(COD_SALES!$B$5:$Z$500,MATCH(resource!$CC325,COD_SALES!$A$5:$A$500,0),MATCH(resource!EA$2,COD_SALES!$B$4:$Z$4,0)),"")</f>
        <v>0</v>
      </c>
      <c r="EB325" s="3">
        <f t="shared" si="114"/>
        <v>38162.14</v>
      </c>
      <c r="ED325" s="3">
        <f>IFERROR(VLOOKUP($CK325,depot_prod_sales!$B$5:$S$200,3,0),0)</f>
        <v>0</v>
      </c>
      <c r="EE325" s="3">
        <f>IFERROR(VLOOKUP($CK325,depot_prod_sales!$B$5:$S$200,4,0),0)</f>
        <v>0</v>
      </c>
      <c r="EF325" s="3">
        <f>IFERROR(VLOOKUP($CK325,depot_prod_sales!$B$5:$S$200,5,0),0)</f>
        <v>0</v>
      </c>
      <c r="EG325" s="3">
        <f>IFERROR(VLOOKUP($CK325,depot_prod_sales!$B$5:$S$200,6,0),0)</f>
        <v>0</v>
      </c>
      <c r="EH325" s="3">
        <f>IFERROR(VLOOKUP($CK325,depot_prod_sales!$B$5:$S$200,7,0),0)</f>
        <v>0</v>
      </c>
      <c r="EI325" s="3">
        <f>IFERROR(VLOOKUP($CK325,depot_prod_sales!$B$5:$S$200,8,0),0)</f>
        <v>0</v>
      </c>
      <c r="EJ325" s="3">
        <f>IFERROR(VLOOKUP($CK325,depot_prod_sales!$B$5:$S$200,9,0),0)</f>
        <v>0</v>
      </c>
      <c r="EK325" s="3">
        <f>IFERROR(VLOOKUP($CK325,depot_prod_sales!$B$5:$S$200,10,0),0)</f>
        <v>0</v>
      </c>
      <c r="EL325" s="3">
        <f>IFERROR(VLOOKUP($CK325,depot_prod_sales!$B$5:$S$200,11,0),0)</f>
        <v>0</v>
      </c>
      <c r="EM325" s="3">
        <f>IFERROR(VLOOKUP($CK325,depot_prod_sales!$B$5:$S$200,12,0),0)</f>
        <v>0</v>
      </c>
      <c r="EN325" s="3">
        <f>IFERROR(VLOOKUP($CK325,depot_prod_sales!$B$5:$S$200,13,0),0)</f>
        <v>0</v>
      </c>
      <c r="EO325" s="3">
        <f>IFERROR(VLOOKUP($CK325,depot_prod_sales!$B$5:$S$200,14,0),0)</f>
        <v>0</v>
      </c>
      <c r="EP325" s="3">
        <f>IFERROR(VLOOKUP($CK325,depot_prod_sales!$B$5:$S$200,15,0),0)</f>
        <v>0</v>
      </c>
      <c r="EQ325" s="3">
        <f>IFERROR(VLOOKUP($CK325,depot_prod_sales!$B$5:$S$200,16,0),0)</f>
        <v>0</v>
      </c>
      <c r="ER325" s="3">
        <f>IFERROR(VLOOKUP($CK325,depot_prod_sales!$B$5:$S$200,17,0),0)</f>
        <v>0</v>
      </c>
      <c r="ES325" s="3">
        <f>IFERROR(VLOOKUP($CK325,depot_prod_sales!$B$5:$S$200,18,0),0)</f>
        <v>0</v>
      </c>
      <c r="ET325" s="116">
        <f t="shared" si="115"/>
        <v>0</v>
      </c>
      <c r="EU325" s="116">
        <f t="shared" si="116"/>
        <v>0</v>
      </c>
      <c r="EW325" s="3">
        <f>IFERROR(VLOOKUP(CC325,data_pull!$AO$25:$AR$546,2,0),0)</f>
        <v>40</v>
      </c>
      <c r="EX325" s="1">
        <f>IFERROR(VLOOKUP(CC325,data_pull!$AO$25:$AR$546,4,0),0)</f>
        <v>190000</v>
      </c>
    </row>
    <row r="326" spans="13:154" x14ac:dyDescent="0.25"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4" t="str">
        <f>sales_data!B325</f>
        <v>Hisratul Islam</v>
      </c>
      <c r="AR326" s="4" t="str">
        <f>sales_data!C325</f>
        <v>Firoj Hossain Khan</v>
      </c>
      <c r="AS326" s="5" t="str">
        <f t="shared" si="106"/>
        <v/>
      </c>
      <c r="AT326" s="4" t="str">
        <f>sales_data!I325</f>
        <v>Osman Gani</v>
      </c>
      <c r="AU326" s="4" t="str">
        <f>sales_data!W325</f>
        <v>Keshabpur (Tb)</v>
      </c>
      <c r="AV326" s="1">
        <f>sales_data!N325</f>
        <v>76160.44</v>
      </c>
      <c r="AW326" s="1">
        <f>sales_data!P325</f>
        <v>44</v>
      </c>
      <c r="AX326" s="3">
        <f ca="1">IFERROR(INDEX(INDIRECT("day_wise_sales_data!$B$2:$BZ$599"),MATCH(resource!$CC326,day_wise_sales_data!$A$2:$A$500,0),MATCH(resource!AX$2,INDIRECT("day_wise_sales_data!$B$1:$BZ$1"),0)),0)</f>
        <v>0</v>
      </c>
      <c r="AY326" s="3">
        <f ca="1">IFERROR(INDEX(INDIRECT("day_wise_sales_data!$B$2:$BZ$599"),MATCH(resource!$CC326,day_wise_sales_data!$A$2:$A$500,0),MATCH(resource!AY$2,INDIRECT("day_wise_sales_data!$B$1:$BZ$1"),0)),0)</f>
        <v>0</v>
      </c>
      <c r="AZ326" s="3">
        <f ca="1">IFERROR(INDEX(INDIRECT("day_wise_sales_data!$B$2:$BZ$599"),MATCH(resource!$CC326,day_wise_sales_data!$A$2:$A$500,0),MATCH(resource!AZ$2,INDIRECT("day_wise_sales_data!$B$1:$BZ$1"),0)),0)</f>
        <v>0</v>
      </c>
      <c r="BA326" s="3">
        <f ca="1">IFERROR(INDEX(INDIRECT("day_wise_sales_data!$B$2:$BZ$599"),MATCH(resource!$CC326,day_wise_sales_data!$A$2:$A$500,0),MATCH(resource!BA$2,INDIRECT("day_wise_sales_data!$B$1:$BZ$1"),0)),0)</f>
        <v>0</v>
      </c>
      <c r="BB326" s="3">
        <f ca="1">IFERROR(INDEX(INDIRECT("day_wise_sales_data!$B$2:$BZ$599"),MATCH(resource!$CC326,day_wise_sales_data!$A$2:$A$500,0),MATCH(resource!BB$2,INDIRECT("day_wise_sales_data!$B$1:$BZ$1"),0)),0)</f>
        <v>0</v>
      </c>
      <c r="BC326" s="3">
        <f ca="1">IFERROR(INDEX(INDIRECT("day_wise_sales_data!$B$2:$BZ$599"),MATCH(resource!$CC326,day_wise_sales_data!$A$2:$A$500,0),MATCH(resource!BC$2,INDIRECT("day_wise_sales_data!$B$1:$BZ$1"),0)),0)</f>
        <v>2754.72</v>
      </c>
      <c r="BD326" s="3">
        <f ca="1">IFERROR(INDEX(INDIRECT("day_wise_sales_data!$B$2:$BZ$599"),MATCH(resource!$CC326,day_wise_sales_data!$A$2:$A$500,0),MATCH(resource!BD$2,INDIRECT("day_wise_sales_data!$B$1:$BZ$1"),0)),0)</f>
        <v>0</v>
      </c>
      <c r="BE326" s="3">
        <f ca="1">IFERROR(INDEX(INDIRECT("day_wise_sales_data!$B$2:$BZ$599"),MATCH(resource!$CC326,day_wise_sales_data!$A$2:$A$500,0),MATCH(resource!BE$2,INDIRECT("day_wise_sales_data!$B$1:$BZ$1"),0)),0)</f>
        <v>0</v>
      </c>
      <c r="BF326" s="3">
        <f ca="1">IFERROR(INDEX(INDIRECT("day_wise_sales_data!$B$2:$BZ$599"),MATCH(resource!$CC326,day_wise_sales_data!$A$2:$A$500,0),MATCH(resource!BF$2,INDIRECT("day_wise_sales_data!$B$1:$BZ$1"),0)),0)</f>
        <v>1165.1099999999999</v>
      </c>
      <c r="BG326" s="3">
        <f ca="1">IFERROR(INDEX(INDIRECT("day_wise_sales_data!$B$2:$BZ$599"),MATCH(resource!$CC326,day_wise_sales_data!$A$2:$A$500,0),MATCH(resource!BG$2,INDIRECT("day_wise_sales_data!$B$1:$BZ$1"),0)),0)</f>
        <v>3905.1</v>
      </c>
      <c r="BH326" s="3">
        <f ca="1">IFERROR(INDEX(INDIRECT("day_wise_sales_data!$B$2:$BZ$599"),MATCH(resource!$CC326,day_wise_sales_data!$A$2:$A$500,0),MATCH(resource!BH$2,INDIRECT("day_wise_sales_data!$B$1:$BZ$1"),0)),0)</f>
        <v>988.51</v>
      </c>
      <c r="BI326" s="3">
        <f ca="1">IFERROR(INDEX(INDIRECT("day_wise_sales_data!$B$2:$BZ$599"),MATCH(resource!$CC326,day_wise_sales_data!$A$2:$A$500,0),MATCH(resource!BI$2,INDIRECT("day_wise_sales_data!$B$1:$BZ$1"),0)),0)</f>
        <v>8092.48</v>
      </c>
      <c r="BJ326" s="3">
        <f ca="1">IFERROR(INDEX(INDIRECT("day_wise_sales_data!$B$2:$BZ$599"),MATCH(resource!$CC326,day_wise_sales_data!$A$2:$A$500,0),MATCH(resource!BJ$2,INDIRECT("day_wise_sales_data!$B$1:$BZ$1"),0)),0)</f>
        <v>0</v>
      </c>
      <c r="BK326" s="3">
        <f ca="1">IFERROR(INDEX(INDIRECT("day_wise_sales_data!$B$2:$BZ$599"),MATCH(resource!$CC326,day_wise_sales_data!$A$2:$A$500,0),MATCH(resource!BK$2,INDIRECT("day_wise_sales_data!$B$1:$BZ$1"),0)),0)</f>
        <v>26340.1</v>
      </c>
      <c r="BL326" s="3">
        <f ca="1">IFERROR(INDEX(INDIRECT("day_wise_sales_data!$B$2:$BZ$599"),MATCH(resource!$CC326,day_wise_sales_data!$A$2:$A$500,0),MATCH(resource!BL$2,INDIRECT("day_wise_sales_data!$B$1:$BZ$1"),0)),0)</f>
        <v>0</v>
      </c>
      <c r="BM326" s="3">
        <f ca="1">IFERROR(INDEX(INDIRECT("day_wise_sales_data!$B$2:$BZ$599"),MATCH(resource!$CC326,day_wise_sales_data!$A$2:$A$500,0),MATCH(resource!BM$2,INDIRECT("day_wise_sales_data!$B$1:$BZ$1"),0)),0)</f>
        <v>1935.05</v>
      </c>
      <c r="BN326" s="3">
        <f ca="1">IFERROR(INDEX(INDIRECT("day_wise_sales_data!$B$2:$BZ$599"),MATCH(resource!$CC326,day_wise_sales_data!$A$2:$A$500,0),MATCH(resource!BN$2,INDIRECT("day_wise_sales_data!$B$1:$BZ$1"),0)),0)</f>
        <v>3548.63</v>
      </c>
      <c r="BO326" s="3">
        <f ca="1">IFERROR(INDEX(INDIRECT("day_wise_sales_data!$B$2:$BZ$599"),MATCH(resource!$CC326,day_wise_sales_data!$A$2:$A$500,0),MATCH(resource!BO$2,INDIRECT("day_wise_sales_data!$B$1:$BZ$1"),0)),0)</f>
        <v>8711.09</v>
      </c>
      <c r="BP326" s="3">
        <f ca="1">IFERROR(INDEX(INDIRECT("day_wise_sales_data!$B$2:$BZ$599"),MATCH(resource!$CC326,day_wise_sales_data!$A$2:$A$500,0),MATCH(resource!BP$2,INDIRECT("day_wise_sales_data!$B$1:$BZ$1"),0)),0)</f>
        <v>0</v>
      </c>
      <c r="BQ326" s="3">
        <f ca="1">IFERROR(INDEX(INDIRECT("day_wise_sales_data!$B$2:$BZ$599"),MATCH(resource!$CC326,day_wise_sales_data!$A$2:$A$500,0),MATCH(resource!BQ$2,INDIRECT("day_wise_sales_data!$B$1:$BZ$1"),0)),0)</f>
        <v>0</v>
      </c>
      <c r="BR326" s="3">
        <f ca="1">IFERROR(INDEX(INDIRECT("day_wise_sales_data!$B$2:$BZ$599"),MATCH(resource!$CC326,day_wise_sales_data!$A$2:$A$500,0),MATCH(resource!BR$2,INDIRECT("day_wise_sales_data!$B$1:$BZ$1"),0)),0)</f>
        <v>2857.71</v>
      </c>
      <c r="BS326" s="3">
        <f ca="1">IFERROR(INDEX(INDIRECT("day_wise_sales_data!$B$2:$BZ$599"),MATCH(resource!$CC326,day_wise_sales_data!$A$2:$A$500,0),MATCH(resource!BS$2,INDIRECT("day_wise_sales_data!$B$1:$BZ$1"),0)),0)</f>
        <v>0</v>
      </c>
      <c r="BT326" s="3">
        <f ca="1">IFERROR(INDEX(INDIRECT("day_wise_sales_data!$B$2:$BZ$599"),MATCH(resource!$CC326,day_wise_sales_data!$A$2:$A$500,0),MATCH(resource!BT$2,INDIRECT("day_wise_sales_data!$B$1:$BZ$1"),0)),0)</f>
        <v>0</v>
      </c>
      <c r="BU326" s="3">
        <f ca="1">IFERROR(INDEX(INDIRECT("day_wise_sales_data!$B$2:$BZ$599"),MATCH(resource!$CC326,day_wise_sales_data!$A$2:$A$500,0),MATCH(resource!BU$2,INDIRECT("day_wise_sales_data!$B$1:$BZ$1"),0)),0)</f>
        <v>0</v>
      </c>
      <c r="BV326" s="3">
        <f ca="1">IFERROR(INDEX(INDIRECT("day_wise_sales_data!$B$2:$BZ$599"),MATCH(resource!$CC326,day_wise_sales_data!$A$2:$A$500,0),MATCH(resource!BV$2,INDIRECT("day_wise_sales_data!$B$1:$BZ$1"),0)),0)</f>
        <v>4586.53</v>
      </c>
      <c r="BW326" s="3">
        <f ca="1">IFERROR(INDEX(INDIRECT("day_wise_sales_data!$B$2:$BZ$599"),MATCH(resource!$CC326,day_wise_sales_data!$A$2:$A$500,0),MATCH(resource!BW$2,INDIRECT("day_wise_sales_data!$B$1:$BZ$1"),0)),0)</f>
        <v>13260.83</v>
      </c>
      <c r="BX326" s="3">
        <f ca="1">IFERROR(INDEX(INDIRECT("day_wise_sales_data!$B$2:$BZ$599"),MATCH(resource!$CC326,day_wise_sales_data!$A$2:$A$500,0),MATCH(resource!BX$2,INDIRECT("day_wise_sales_data!$B$1:$BZ$1"),0)),0)</f>
        <v>0</v>
      </c>
      <c r="BY326" s="3">
        <f ca="1">IFERROR(INDEX(INDIRECT("day_wise_sales_data!$B$2:$BZ$599"),MATCH(resource!$CC326,day_wise_sales_data!$A$2:$A$500,0),MATCH(resource!BY$2,INDIRECT("day_wise_sales_data!$B$1:$BZ$1"),0)),0)</f>
        <v>0</v>
      </c>
      <c r="BZ326" s="3">
        <f ca="1">IFERROR(INDEX(INDIRECT("day_wise_sales_data!$B$2:$BZ$599"),MATCH(resource!$CC326,day_wise_sales_data!$A$2:$A$500,0),MATCH(resource!BZ$2,INDIRECT("day_wise_sales_data!$B$1:$BZ$1"),0)),0)</f>
        <v>0</v>
      </c>
      <c r="CA326" s="3" t="str">
        <f ca="1">IFERROR(INDEX(INDIRECT("day_wise_sales_data!$B$2:$BZ$599"),MATCH(resource!$CC326,day_wise_sales_data!$A$2:$A$500,0),MATCH(resource!CA$2,INDIRECT("day_wise_sales_data!$B$1:$BZ$1"),0)),0)</f>
        <v>dd</v>
      </c>
      <c r="CC326" s="4" t="str">
        <f>sales_data!H325</f>
        <v>JSR04211</v>
      </c>
      <c r="CD326" s="1">
        <v>324</v>
      </c>
      <c r="CE326" s="1" t="str">
        <f>IF(AQ326=report!$AQ$3,resource!CD326,"")</f>
        <v/>
      </c>
      <c r="CF326" s="5" t="str">
        <f>IFERROR(SMALL($CE$3:$CE$1001,ROWS($CE$3:CE326)),"")</f>
        <v/>
      </c>
      <c r="CH326">
        <f>IFERROR(VLOOKUP($CC326,data_pull!$E$22:$G$700,2,0),0)</f>
        <v>76160.44</v>
      </c>
      <c r="CI326" s="1">
        <f t="shared" si="108"/>
        <v>154</v>
      </c>
      <c r="CJ326" s="1">
        <f t="shared" si="107"/>
        <v>6</v>
      </c>
      <c r="CK326" s="1" t="s">
        <v>1714</v>
      </c>
      <c r="CL326" s="1">
        <f t="shared" si="109"/>
        <v>91</v>
      </c>
      <c r="CM326" s="1" t="str">
        <f>IFERROR(VLOOKUP($CK326,stock_data!$B$3:$W$612,2,0),0)</f>
        <v>RAMPHAEN EYE DROPS  (EXP)</v>
      </c>
      <c r="CN326" s="1" t="str">
        <f>IFERROR(VLOOKUP($CK326,stock_data!$B$3:$W$612,4,0),0)</f>
        <v>1X10ML</v>
      </c>
      <c r="CO326" s="1">
        <f>IFERROR(VLOOKUP($CK326,stock_data!$B$3:$W$612,5,0),0)</f>
        <v>30.8</v>
      </c>
      <c r="CP326" s="3">
        <f t="shared" si="110"/>
        <v>6</v>
      </c>
      <c r="CQ326" s="3">
        <f t="shared" si="111"/>
        <v>184.8</v>
      </c>
      <c r="CR326" s="1">
        <f>IFERROR(VLOOKUP($CK326,stock_data!$B$3:$W$612,6,0),0)</f>
        <v>0</v>
      </c>
      <c r="CS326" s="1">
        <f>IFERROR(VLOOKUP($CK326,stock_data!$B$3:$W$612,7,0),0)</f>
        <v>0</v>
      </c>
      <c r="CT326" s="1">
        <f>IFERROR(VLOOKUP($CK326,stock_data!$B$3:$W$612,8,0),0)</f>
        <v>0</v>
      </c>
      <c r="CU326" s="1">
        <f>IFERROR(VLOOKUP($CK326,stock_data!$B$3:$W$612,9,0),0)</f>
        <v>0</v>
      </c>
      <c r="CV326" s="1">
        <f>IFERROR(VLOOKUP($CK326,stock_data!$B$3:$W$612,10,0),0)</f>
        <v>0</v>
      </c>
      <c r="CW326" s="1">
        <f>IFERROR(VLOOKUP($CK326,stock_data!$B$3:$W$612,11,0),0)</f>
        <v>0</v>
      </c>
      <c r="CX326" s="1">
        <f>IFERROR(VLOOKUP($CK326,stock_data!$B$3:$W$612,12,0),0)</f>
        <v>0</v>
      </c>
      <c r="CY326" s="1">
        <f>IFERROR(VLOOKUP($CK326,stock_data!$B$3:$W$612,13,0),0)</f>
        <v>0</v>
      </c>
      <c r="CZ326" s="1">
        <f>IFERROR(VLOOKUP($CK326,stock_data!$B$3:$W$612,14,0),0)</f>
        <v>0</v>
      </c>
      <c r="DA326" s="1">
        <f>IFERROR(VLOOKUP($CK326,stock_data!$B$3:$W$612,15,0),0)</f>
        <v>0</v>
      </c>
      <c r="DB326" s="1">
        <f>IFERROR(VLOOKUP($CK326,stock_data!$B$3:$W$612,16,0),0)</f>
        <v>0</v>
      </c>
      <c r="DC326" s="1">
        <f>IFERROR(VLOOKUP($CK326,stock_data!$B$3:$W$612,17,0),0)</f>
        <v>0</v>
      </c>
      <c r="DD326" s="1">
        <f>IFERROR(VLOOKUP($CK326,stock_data!$B$3:$W$612,18,0),0)</f>
        <v>0</v>
      </c>
      <c r="DE326" s="1">
        <f>IFERROR(VLOOKUP($CK326,stock_data!$B$3:$W$612,19,0),0)</f>
        <v>0</v>
      </c>
      <c r="DF326" s="1">
        <f>IFERROR(VLOOKUP($CK326,stock_data!$B$3:$W$612,20,0),0)</f>
        <v>0</v>
      </c>
      <c r="DG326" s="1">
        <f>IFERROR(VLOOKUP($CK326,stock_data!$B$3:$W$612,21,0),0)</f>
        <v>0</v>
      </c>
      <c r="DH326" s="1">
        <f>IFERROR(VLOOKUP($CK326,stock_data!$B$3:$W$612,22,0),0)</f>
        <v>0</v>
      </c>
      <c r="DI326" s="1">
        <f t="shared" si="112"/>
        <v>0</v>
      </c>
      <c r="DJ326" s="1">
        <f t="shared" si="113"/>
        <v>0</v>
      </c>
      <c r="DK326" s="3">
        <f>IFERROR(INDEX(COD_SALES!$B$5:$Z$500,MATCH(resource!$CC326,COD_SALES!$A$5:$A$500,0),MATCH(resource!DK$2,COD_SALES!$B$4:$Z$4,0)),"")</f>
        <v>8</v>
      </c>
      <c r="DL326" s="3">
        <f>IFERROR(INDEX(COD_SALES!$B$5:$Z$500,MATCH(resource!$CC326,COD_SALES!$A$5:$A$500,0),MATCH(resource!DL$2,COD_SALES!$B$4:$Z$4,0)),"")</f>
        <v>11</v>
      </c>
      <c r="DM326" s="3">
        <f>IFERROR(INDEX(COD_SALES!$B$5:$Z$500,MATCH(resource!$CC326,COD_SALES!$A$5:$A$500,0),MATCH(resource!DM$2,COD_SALES!$B$4:$Z$4,0)),"")</f>
        <v>12</v>
      </c>
      <c r="DN326" s="3" t="str">
        <f>IFERROR(INDEX(COD_SALES!$B$5:$Z$500,MATCH(resource!$CC326,COD_SALES!$A$5:$A$500,0),MATCH(resource!DN$2,COD_SALES!$B$4:$Z$4,0)),"")</f>
        <v/>
      </c>
      <c r="DO326" s="3">
        <f>IFERROR(INDEX(COD_SALES!$B$5:$Z$500,MATCH(resource!$CC326,COD_SALES!$A$5:$A$500,0),MATCH(resource!DO$2,COD_SALES!$B$4:$Z$4,0)),"")</f>
        <v>6</v>
      </c>
      <c r="DP326" s="3">
        <f>IFERROR(INDEX(COD_SALES!$B$5:$Z$500,MATCH(resource!$CC326,COD_SALES!$A$5:$A$500,0),MATCH(resource!DP$2,COD_SALES!$B$4:$Z$4,0)),"")</f>
        <v>15</v>
      </c>
      <c r="DQ326" s="3" t="str">
        <f>IFERROR(INDEX(COD_SALES!$B$5:$Z$500,MATCH(resource!$CC326,COD_SALES!$A$5:$A$500,0),MATCH(resource!DQ$2,COD_SALES!$B$4:$Z$4,0)),"")</f>
        <v/>
      </c>
      <c r="DR326" s="3">
        <f>IFERROR(INDEX(COD_SALES!$B$5:$Z$500,MATCH(resource!$CC326,COD_SALES!$A$5:$A$500,0),MATCH(resource!DR$2,COD_SALES!$B$4:$Z$4,0)),"")</f>
        <v>4</v>
      </c>
      <c r="DS326" s="3">
        <f>IFERROR(INDEX(COD_SALES!$B$5:$Z$500,MATCH(resource!$CC326,COD_SALES!$A$5:$A$500,0),MATCH(resource!DS$2,COD_SALES!$B$4:$Z$4,0)),"")</f>
        <v>4</v>
      </c>
      <c r="DT326" s="3">
        <f>IFERROR(INDEX(COD_SALES!$B$5:$Z$500,MATCH(resource!$CC326,COD_SALES!$A$5:$A$500,0),MATCH(resource!DT$2,COD_SALES!$B$4:$Z$4,0)),"")</f>
        <v>6</v>
      </c>
      <c r="DU326" s="3">
        <f>IFERROR(INDEX(COD_SALES!$B$5:$Z$500,MATCH(resource!$CC326,COD_SALES!$A$5:$A$500,0),MATCH(resource!DU$2,COD_SALES!$B$4:$Z$4,0)),"")</f>
        <v>0</v>
      </c>
      <c r="DV326" s="3">
        <f>IFERROR(INDEX(COD_SALES!$B$5:$Z$500,MATCH(resource!$CC326,COD_SALES!$A$5:$A$500,0),MATCH(resource!DV$2,COD_SALES!$B$4:$Z$4,0)),"")</f>
        <v>0</v>
      </c>
      <c r="DW326" s="3">
        <f>IFERROR(INDEX(COD_SALES!$B$5:$Z$500,MATCH(resource!$CC326,COD_SALES!$A$5:$A$500,0),MATCH(resource!DW$2,COD_SALES!$B$4:$Z$4,0)),"")</f>
        <v>25</v>
      </c>
      <c r="DX326" s="3">
        <f>IFERROR(INDEX(COD_SALES!$B$5:$Z$500,MATCH(resource!$CC326,COD_SALES!$A$5:$A$500,0),MATCH(resource!DX$2,COD_SALES!$B$4:$Z$4,0)),"")</f>
        <v>8</v>
      </c>
      <c r="DY326" s="3">
        <f>IFERROR(INDEX(COD_SALES!$B$5:$Z$500,MATCH(resource!$CC326,COD_SALES!$A$5:$A$500,0),MATCH(resource!DY$2,COD_SALES!$B$4:$Z$4,0)),"")</f>
        <v>18</v>
      </c>
      <c r="DZ326" s="3">
        <f>IFERROR(INDEX(COD_SALES!$B$5:$Z$500,MATCH(resource!$CC326,COD_SALES!$A$5:$A$500,0),MATCH(resource!DZ$2,COD_SALES!$B$4:$Z$4,0)),"")</f>
        <v>2</v>
      </c>
      <c r="EA326" s="3">
        <f>IFERROR(INDEX(COD_SALES!$B$5:$Z$500,MATCH(resource!$CC326,COD_SALES!$A$5:$A$500,0),MATCH(resource!EA$2,COD_SALES!$B$4:$Z$4,0)),"")</f>
        <v>13</v>
      </c>
      <c r="EB326" s="3">
        <f t="shared" si="114"/>
        <v>35789.440000000002</v>
      </c>
      <c r="ED326" s="3">
        <f>IFERROR(VLOOKUP($CK326,depot_prod_sales!$B$5:$S$200,3,0),0)</f>
        <v>0</v>
      </c>
      <c r="EE326" s="3">
        <f>IFERROR(VLOOKUP($CK326,depot_prod_sales!$B$5:$S$200,4,0),0)</f>
        <v>0</v>
      </c>
      <c r="EF326" s="3">
        <f>IFERROR(VLOOKUP($CK326,depot_prod_sales!$B$5:$S$200,5,0),0)</f>
        <v>0</v>
      </c>
      <c r="EG326" s="3">
        <f>IFERROR(VLOOKUP($CK326,depot_prod_sales!$B$5:$S$200,6,0),0)</f>
        <v>0</v>
      </c>
      <c r="EH326" s="3">
        <f>IFERROR(VLOOKUP($CK326,depot_prod_sales!$B$5:$S$200,7,0),0)</f>
        <v>0</v>
      </c>
      <c r="EI326" s="3">
        <f>IFERROR(VLOOKUP($CK326,depot_prod_sales!$B$5:$S$200,8,0),0)</f>
        <v>0</v>
      </c>
      <c r="EJ326" s="3">
        <f>IFERROR(VLOOKUP($CK326,depot_prod_sales!$B$5:$S$200,9,0),0)</f>
        <v>0</v>
      </c>
      <c r="EK326" s="3">
        <f>IFERROR(VLOOKUP($CK326,depot_prod_sales!$B$5:$S$200,10,0),0)</f>
        <v>0</v>
      </c>
      <c r="EL326" s="3">
        <f>IFERROR(VLOOKUP($CK326,depot_prod_sales!$B$5:$S$200,11,0),0)</f>
        <v>0</v>
      </c>
      <c r="EM326" s="3">
        <f>IFERROR(VLOOKUP($CK326,depot_prod_sales!$B$5:$S$200,12,0),0)</f>
        <v>0</v>
      </c>
      <c r="EN326" s="3">
        <f>IFERROR(VLOOKUP($CK326,depot_prod_sales!$B$5:$S$200,13,0),0)</f>
        <v>0</v>
      </c>
      <c r="EO326" s="3">
        <f>IFERROR(VLOOKUP($CK326,depot_prod_sales!$B$5:$S$200,14,0),0)</f>
        <v>0</v>
      </c>
      <c r="EP326" s="3">
        <f>IFERROR(VLOOKUP($CK326,depot_prod_sales!$B$5:$S$200,15,0),0)</f>
        <v>0</v>
      </c>
      <c r="EQ326" s="3">
        <f>IFERROR(VLOOKUP($CK326,depot_prod_sales!$B$5:$S$200,16,0),0)</f>
        <v>0</v>
      </c>
      <c r="ER326" s="3">
        <f>IFERROR(VLOOKUP($CK326,depot_prod_sales!$B$5:$S$200,17,0),0)</f>
        <v>0</v>
      </c>
      <c r="ES326" s="3">
        <f>IFERROR(VLOOKUP($CK326,depot_prod_sales!$B$5:$S$200,18,0),0)</f>
        <v>0</v>
      </c>
      <c r="ET326" s="116">
        <f t="shared" si="115"/>
        <v>0</v>
      </c>
      <c r="EU326" s="116">
        <f t="shared" si="116"/>
        <v>0</v>
      </c>
      <c r="EW326" s="3">
        <f>IFERROR(VLOOKUP(CC326,data_pull!$AO$25:$AR$546,2,0),0)</f>
        <v>37</v>
      </c>
      <c r="EX326" s="1">
        <f>IFERROR(VLOOKUP(CC326,data_pull!$AO$25:$AR$546,4,0),0)</f>
        <v>190000</v>
      </c>
    </row>
    <row r="327" spans="13:154" x14ac:dyDescent="0.25"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4" t="str">
        <f>sales_data!B326</f>
        <v>Hisratul Islam</v>
      </c>
      <c r="AR327" s="4" t="str">
        <f>sales_data!C326</f>
        <v>Firoj Hossain Khan</v>
      </c>
      <c r="AS327" s="5" t="str">
        <f t="shared" si="106"/>
        <v/>
      </c>
      <c r="AT327" s="4" t="str">
        <f>sales_data!I326</f>
        <v>Ziaur Rahman</v>
      </c>
      <c r="AU327" s="4" t="str">
        <f>sales_data!W326</f>
        <v>Nowapara-1 (Tb)</v>
      </c>
      <c r="AV327" s="1">
        <f>sales_data!N326</f>
        <v>129282.78</v>
      </c>
      <c r="AW327" s="1">
        <f>sales_data!P326</f>
        <v>24</v>
      </c>
      <c r="AX327" s="3">
        <f ca="1">IFERROR(INDEX(INDIRECT("day_wise_sales_data!$B$2:$BZ$599"),MATCH(resource!$CC327,day_wise_sales_data!$A$2:$A$500,0),MATCH(resource!AX$2,INDIRECT("day_wise_sales_data!$B$1:$BZ$1"),0)),0)</f>
        <v>0</v>
      </c>
      <c r="AY327" s="3">
        <f ca="1">IFERROR(INDEX(INDIRECT("day_wise_sales_data!$B$2:$BZ$599"),MATCH(resource!$CC327,day_wise_sales_data!$A$2:$A$500,0),MATCH(resource!AY$2,INDIRECT("day_wise_sales_data!$B$1:$BZ$1"),0)),0)</f>
        <v>0</v>
      </c>
      <c r="AZ327" s="3">
        <f ca="1">IFERROR(INDEX(INDIRECT("day_wise_sales_data!$B$2:$BZ$599"),MATCH(resource!$CC327,day_wise_sales_data!$A$2:$A$500,0),MATCH(resource!AZ$2,INDIRECT("day_wise_sales_data!$B$1:$BZ$1"),0)),0)</f>
        <v>0</v>
      </c>
      <c r="BA327" s="3">
        <f ca="1">IFERROR(INDEX(INDIRECT("day_wise_sales_data!$B$2:$BZ$599"),MATCH(resource!$CC327,day_wise_sales_data!$A$2:$A$500,0),MATCH(resource!BA$2,INDIRECT("day_wise_sales_data!$B$1:$BZ$1"),0)),0)</f>
        <v>0</v>
      </c>
      <c r="BB327" s="3">
        <f ca="1">IFERROR(INDEX(INDIRECT("day_wise_sales_data!$B$2:$BZ$599"),MATCH(resource!$CC327,day_wise_sales_data!$A$2:$A$500,0),MATCH(resource!BB$2,INDIRECT("day_wise_sales_data!$B$1:$BZ$1"),0)),0)</f>
        <v>0</v>
      </c>
      <c r="BC327" s="3">
        <f ca="1">IFERROR(INDEX(INDIRECT("day_wise_sales_data!$B$2:$BZ$599"),MATCH(resource!$CC327,day_wise_sales_data!$A$2:$A$500,0),MATCH(resource!BC$2,INDIRECT("day_wise_sales_data!$B$1:$BZ$1"),0)),0)</f>
        <v>0</v>
      </c>
      <c r="BD327" s="3">
        <f ca="1">IFERROR(INDEX(INDIRECT("day_wise_sales_data!$B$2:$BZ$599"),MATCH(resource!$CC327,day_wise_sales_data!$A$2:$A$500,0),MATCH(resource!BD$2,INDIRECT("day_wise_sales_data!$B$1:$BZ$1"),0)),0)</f>
        <v>2340.96</v>
      </c>
      <c r="BE327" s="3">
        <f ca="1">IFERROR(INDEX(INDIRECT("day_wise_sales_data!$B$2:$BZ$599"),MATCH(resource!$CC327,day_wise_sales_data!$A$2:$A$500,0),MATCH(resource!BE$2,INDIRECT("day_wise_sales_data!$B$1:$BZ$1"),0)),0)</f>
        <v>2008.13</v>
      </c>
      <c r="BF327" s="3">
        <f ca="1">IFERROR(INDEX(INDIRECT("day_wise_sales_data!$B$2:$BZ$599"),MATCH(resource!$CC327,day_wise_sales_data!$A$2:$A$500,0),MATCH(resource!BF$2,INDIRECT("day_wise_sales_data!$B$1:$BZ$1"),0)),0)</f>
        <v>0</v>
      </c>
      <c r="BG327" s="3">
        <f ca="1">IFERROR(INDEX(INDIRECT("day_wise_sales_data!$B$2:$BZ$599"),MATCH(resource!$CC327,day_wise_sales_data!$A$2:$A$500,0),MATCH(resource!BG$2,INDIRECT("day_wise_sales_data!$B$1:$BZ$1"),0)),0)</f>
        <v>4625.12</v>
      </c>
      <c r="BH327" s="3">
        <f ca="1">IFERROR(INDEX(INDIRECT("day_wise_sales_data!$B$2:$BZ$599"),MATCH(resource!$CC327,day_wise_sales_data!$A$2:$A$500,0),MATCH(resource!BH$2,INDIRECT("day_wise_sales_data!$B$1:$BZ$1"),0)),0)</f>
        <v>8155.71</v>
      </c>
      <c r="BI327" s="3">
        <f ca="1">IFERROR(INDEX(INDIRECT("day_wise_sales_data!$B$2:$BZ$599"),MATCH(resource!$CC327,day_wise_sales_data!$A$2:$A$500,0),MATCH(resource!BI$2,INDIRECT("day_wise_sales_data!$B$1:$BZ$1"),0)),0)</f>
        <v>6148.54</v>
      </c>
      <c r="BJ327" s="3">
        <f ca="1">IFERROR(INDEX(INDIRECT("day_wise_sales_data!$B$2:$BZ$599"),MATCH(resource!$CC327,day_wise_sales_data!$A$2:$A$500,0),MATCH(resource!BJ$2,INDIRECT("day_wise_sales_data!$B$1:$BZ$1"),0)),0)</f>
        <v>0</v>
      </c>
      <c r="BK327" s="3">
        <f ca="1">IFERROR(INDEX(INDIRECT("day_wise_sales_data!$B$2:$BZ$599"),MATCH(resource!$CC327,day_wise_sales_data!$A$2:$A$500,0),MATCH(resource!BK$2,INDIRECT("day_wise_sales_data!$B$1:$BZ$1"),0)),0)</f>
        <v>4030.2</v>
      </c>
      <c r="BL327" s="3">
        <f ca="1">IFERROR(INDEX(INDIRECT("day_wise_sales_data!$B$2:$BZ$599"),MATCH(resource!$CC327,day_wise_sales_data!$A$2:$A$500,0),MATCH(resource!BL$2,INDIRECT("day_wise_sales_data!$B$1:$BZ$1"),0)),0)</f>
        <v>0</v>
      </c>
      <c r="BM327" s="3">
        <f ca="1">IFERROR(INDEX(INDIRECT("day_wise_sales_data!$B$2:$BZ$599"),MATCH(resource!$CC327,day_wise_sales_data!$A$2:$A$500,0),MATCH(resource!BM$2,INDIRECT("day_wise_sales_data!$B$1:$BZ$1"),0)),0)</f>
        <v>30437.72</v>
      </c>
      <c r="BN327" s="3">
        <f ca="1">IFERROR(INDEX(INDIRECT("day_wise_sales_data!$B$2:$BZ$599"),MATCH(resource!$CC327,day_wise_sales_data!$A$2:$A$500,0),MATCH(resource!BN$2,INDIRECT("day_wise_sales_data!$B$1:$BZ$1"),0)),0)</f>
        <v>0</v>
      </c>
      <c r="BO327" s="3">
        <f ca="1">IFERROR(INDEX(INDIRECT("day_wise_sales_data!$B$2:$BZ$599"),MATCH(resource!$CC327,day_wise_sales_data!$A$2:$A$500,0),MATCH(resource!BO$2,INDIRECT("day_wise_sales_data!$B$1:$BZ$1"),0)),0)</f>
        <v>518.13</v>
      </c>
      <c r="BP327" s="3">
        <f ca="1">IFERROR(INDEX(INDIRECT("day_wise_sales_data!$B$2:$BZ$599"),MATCH(resource!$CC327,day_wise_sales_data!$A$2:$A$500,0),MATCH(resource!BP$2,INDIRECT("day_wise_sales_data!$B$1:$BZ$1"),0)),0)</f>
        <v>2038.74</v>
      </c>
      <c r="BQ327" s="3">
        <f ca="1">IFERROR(INDEX(INDIRECT("day_wise_sales_data!$B$2:$BZ$599"),MATCH(resource!$CC327,day_wise_sales_data!$A$2:$A$500,0),MATCH(resource!BQ$2,INDIRECT("day_wise_sales_data!$B$1:$BZ$1"),0)),0)</f>
        <v>0</v>
      </c>
      <c r="BR327" s="3">
        <f ca="1">IFERROR(INDEX(INDIRECT("day_wise_sales_data!$B$2:$BZ$599"),MATCH(resource!$CC327,day_wise_sales_data!$A$2:$A$500,0),MATCH(resource!BR$2,INDIRECT("day_wise_sales_data!$B$1:$BZ$1"),0)),0)</f>
        <v>1607.26</v>
      </c>
      <c r="BS327" s="3">
        <f ca="1">IFERROR(INDEX(INDIRECT("day_wise_sales_data!$B$2:$BZ$599"),MATCH(resource!$CC327,day_wise_sales_data!$A$2:$A$500,0),MATCH(resource!BS$2,INDIRECT("day_wise_sales_data!$B$1:$BZ$1"),0)),0)</f>
        <v>12083.15</v>
      </c>
      <c r="BT327" s="3">
        <f ca="1">IFERROR(INDEX(INDIRECT("day_wise_sales_data!$B$2:$BZ$599"),MATCH(resource!$CC327,day_wise_sales_data!$A$2:$A$500,0),MATCH(resource!BT$2,INDIRECT("day_wise_sales_data!$B$1:$BZ$1"),0)),0)</f>
        <v>52068.9</v>
      </c>
      <c r="BU327" s="3">
        <f ca="1">IFERROR(INDEX(INDIRECT("day_wise_sales_data!$B$2:$BZ$599"),MATCH(resource!$CC327,day_wise_sales_data!$A$2:$A$500,0),MATCH(resource!BU$2,INDIRECT("day_wise_sales_data!$B$1:$BZ$1"),0)),0)</f>
        <v>0</v>
      </c>
      <c r="BV327" s="3">
        <f ca="1">IFERROR(INDEX(INDIRECT("day_wise_sales_data!$B$2:$BZ$599"),MATCH(resource!$CC327,day_wise_sales_data!$A$2:$A$500,0),MATCH(resource!BV$2,INDIRECT("day_wise_sales_data!$B$1:$BZ$1"),0)),0)</f>
        <v>0</v>
      </c>
      <c r="BW327" s="3">
        <f ca="1">IFERROR(INDEX(INDIRECT("day_wise_sales_data!$B$2:$BZ$599"),MATCH(resource!$CC327,day_wise_sales_data!$A$2:$A$500,0),MATCH(resource!BW$2,INDIRECT("day_wise_sales_data!$B$1:$BZ$1"),0)),0)</f>
        <v>3520.36</v>
      </c>
      <c r="BX327" s="3">
        <f ca="1">IFERROR(INDEX(INDIRECT("day_wise_sales_data!$B$2:$BZ$599"),MATCH(resource!$CC327,day_wise_sales_data!$A$2:$A$500,0),MATCH(resource!BX$2,INDIRECT("day_wise_sales_data!$B$1:$BZ$1"),0)),0)</f>
        <v>0</v>
      </c>
      <c r="BY327" s="3">
        <f ca="1">IFERROR(INDEX(INDIRECT("day_wise_sales_data!$B$2:$BZ$599"),MATCH(resource!$CC327,day_wise_sales_data!$A$2:$A$500,0),MATCH(resource!BY$2,INDIRECT("day_wise_sales_data!$B$1:$BZ$1"),0)),0)</f>
        <v>0</v>
      </c>
      <c r="BZ327" s="3">
        <f ca="1">IFERROR(INDEX(INDIRECT("day_wise_sales_data!$B$2:$BZ$599"),MATCH(resource!$CC327,day_wise_sales_data!$A$2:$A$500,0),MATCH(resource!BZ$2,INDIRECT("day_wise_sales_data!$B$1:$BZ$1"),0)),0)</f>
        <v>0</v>
      </c>
      <c r="CA327" s="3" t="str">
        <f ca="1">IFERROR(INDEX(INDIRECT("day_wise_sales_data!$B$2:$BZ$599"),MATCH(resource!$CC327,day_wise_sales_data!$A$2:$A$500,0),MATCH(resource!CA$2,INDIRECT("day_wise_sales_data!$B$1:$BZ$1"),0)),0)</f>
        <v>dd</v>
      </c>
      <c r="CC327" s="4" t="str">
        <f>sales_data!H326</f>
        <v>JSR04113</v>
      </c>
      <c r="CD327" s="1">
        <v>325</v>
      </c>
      <c r="CE327" s="1" t="str">
        <f>IF(AQ327=report!$AQ$3,resource!CD327,"")</f>
        <v/>
      </c>
      <c r="CF327" s="5" t="str">
        <f>IFERROR(SMALL($CE$3:$CE$1001,ROWS($CE$3:CE327)),"")</f>
        <v/>
      </c>
      <c r="CH327">
        <f>IFERROR(VLOOKUP($CC327,data_pull!$E$22:$G$700,2,0),0)</f>
        <v>129282.78</v>
      </c>
      <c r="CI327" s="1">
        <f t="shared" si="108"/>
        <v>109</v>
      </c>
      <c r="CJ327" s="1">
        <f t="shared" si="107"/>
        <v>2</v>
      </c>
      <c r="CK327" s="1" t="s">
        <v>1717</v>
      </c>
      <c r="CL327" s="1">
        <f t="shared" si="109"/>
        <v>105</v>
      </c>
      <c r="CM327" s="1" t="str">
        <f>IFERROR(VLOOKUP($CK327,stock_data!$B$3:$W$612,2,0),0)</f>
        <v>RAMPHEN EYE/EAR DROPS 0.5</v>
      </c>
      <c r="CN327" s="1" t="str">
        <f>IFERROR(VLOOKUP($CK327,stock_data!$B$3:$W$612,4,0),0)</f>
        <v>10ml</v>
      </c>
      <c r="CO327" s="1">
        <f>IFERROR(VLOOKUP($CK327,stock_data!$B$3:$W$612,5,0),0)</f>
        <v>30.8</v>
      </c>
      <c r="CP327" s="3">
        <f t="shared" si="110"/>
        <v>2</v>
      </c>
      <c r="CQ327" s="3">
        <f t="shared" si="111"/>
        <v>61.6</v>
      </c>
      <c r="CR327" s="1">
        <f>IFERROR(VLOOKUP($CK327,stock_data!$B$3:$W$612,6,0),0)</f>
        <v>0</v>
      </c>
      <c r="CS327" s="1">
        <f>IFERROR(VLOOKUP($CK327,stock_data!$B$3:$W$612,7,0),0)</f>
        <v>1</v>
      </c>
      <c r="CT327" s="1">
        <f>IFERROR(VLOOKUP($CK327,stock_data!$B$3:$W$612,8,0),0)</f>
        <v>2</v>
      </c>
      <c r="CU327" s="1">
        <f>IFERROR(VLOOKUP($CK327,stock_data!$B$3:$W$612,9,0),0)</f>
        <v>0</v>
      </c>
      <c r="CV327" s="1">
        <f>IFERROR(VLOOKUP($CK327,stock_data!$B$3:$W$612,10,0),0)</f>
        <v>21</v>
      </c>
      <c r="CW327" s="1">
        <f>IFERROR(VLOOKUP($CK327,stock_data!$B$3:$W$612,11,0),0)</f>
        <v>0</v>
      </c>
      <c r="CX327" s="1">
        <f>IFERROR(VLOOKUP($CK327,stock_data!$B$3:$W$612,12,0),0)</f>
        <v>0</v>
      </c>
      <c r="CY327" s="1">
        <f>IFERROR(VLOOKUP($CK327,stock_data!$B$3:$W$612,13,0),0)</f>
        <v>1</v>
      </c>
      <c r="CZ327" s="1">
        <f>IFERROR(VLOOKUP($CK327,stock_data!$B$3:$W$612,14,0),0)</f>
        <v>0</v>
      </c>
      <c r="DA327" s="1">
        <f>IFERROR(VLOOKUP($CK327,stock_data!$B$3:$W$612,15,0),0)</f>
        <v>0</v>
      </c>
      <c r="DB327" s="1">
        <f>IFERROR(VLOOKUP($CK327,stock_data!$B$3:$W$612,16,0),0)</f>
        <v>0</v>
      </c>
      <c r="DC327" s="1">
        <f>IFERROR(VLOOKUP($CK327,stock_data!$B$3:$W$612,17,0),0)</f>
        <v>-1</v>
      </c>
      <c r="DD327" s="1">
        <f>IFERROR(VLOOKUP($CK327,stock_data!$B$3:$W$612,18,0),0)</f>
        <v>6</v>
      </c>
      <c r="DE327" s="1">
        <f>IFERROR(VLOOKUP($CK327,stock_data!$B$3:$W$612,19,0),0)</f>
        <v>19</v>
      </c>
      <c r="DF327" s="1">
        <f>IFERROR(VLOOKUP($CK327,stock_data!$B$3:$W$612,20,0),0)</f>
        <v>0</v>
      </c>
      <c r="DG327" s="1">
        <f>IFERROR(VLOOKUP($CK327,stock_data!$B$3:$W$612,21,0),0)</f>
        <v>1</v>
      </c>
      <c r="DH327" s="1">
        <f>IFERROR(VLOOKUP($CK327,stock_data!$B$3:$W$612,22,0),0)</f>
        <v>6</v>
      </c>
      <c r="DI327" s="1">
        <f t="shared" si="112"/>
        <v>56</v>
      </c>
      <c r="DJ327" s="1">
        <f t="shared" si="113"/>
        <v>1724.8</v>
      </c>
      <c r="DK327" s="3">
        <f>IFERROR(INDEX(COD_SALES!$B$5:$Z$500,MATCH(resource!$CC327,COD_SALES!$A$5:$A$500,0),MATCH(resource!DK$2,COD_SALES!$B$4:$Z$4,0)),"")</f>
        <v>1</v>
      </c>
      <c r="DL327" s="3">
        <f>IFERROR(INDEX(COD_SALES!$B$5:$Z$500,MATCH(resource!$CC327,COD_SALES!$A$5:$A$500,0),MATCH(resource!DL$2,COD_SALES!$B$4:$Z$4,0)),"")</f>
        <v>3</v>
      </c>
      <c r="DM327" s="3">
        <f>IFERROR(INDEX(COD_SALES!$B$5:$Z$500,MATCH(resource!$CC327,COD_SALES!$A$5:$A$500,0),MATCH(resource!DM$2,COD_SALES!$B$4:$Z$4,0)),"")</f>
        <v>33</v>
      </c>
      <c r="DN327" s="3" t="str">
        <f>IFERROR(INDEX(COD_SALES!$B$5:$Z$500,MATCH(resource!$CC327,COD_SALES!$A$5:$A$500,0),MATCH(resource!DN$2,COD_SALES!$B$4:$Z$4,0)),"")</f>
        <v/>
      </c>
      <c r="DO327" s="3">
        <f>IFERROR(INDEX(COD_SALES!$B$5:$Z$500,MATCH(resource!$CC327,COD_SALES!$A$5:$A$500,0),MATCH(resource!DO$2,COD_SALES!$B$4:$Z$4,0)),"")</f>
        <v>0</v>
      </c>
      <c r="DP327" s="3">
        <f>IFERROR(INDEX(COD_SALES!$B$5:$Z$500,MATCH(resource!$CC327,COD_SALES!$A$5:$A$500,0),MATCH(resource!DP$2,COD_SALES!$B$4:$Z$4,0)),"")</f>
        <v>9</v>
      </c>
      <c r="DQ327" s="3" t="str">
        <f>IFERROR(INDEX(COD_SALES!$B$5:$Z$500,MATCH(resource!$CC327,COD_SALES!$A$5:$A$500,0),MATCH(resource!DQ$2,COD_SALES!$B$4:$Z$4,0)),"")</f>
        <v/>
      </c>
      <c r="DR327" s="3">
        <f>IFERROR(INDEX(COD_SALES!$B$5:$Z$500,MATCH(resource!$CC327,COD_SALES!$A$5:$A$500,0),MATCH(resource!DR$2,COD_SALES!$B$4:$Z$4,0)),"")</f>
        <v>2</v>
      </c>
      <c r="DS327" s="3">
        <f>IFERROR(INDEX(COD_SALES!$B$5:$Z$500,MATCH(resource!$CC327,COD_SALES!$A$5:$A$500,0),MATCH(resource!DS$2,COD_SALES!$B$4:$Z$4,0)),"")</f>
        <v>0</v>
      </c>
      <c r="DT327" s="3">
        <f>IFERROR(INDEX(COD_SALES!$B$5:$Z$500,MATCH(resource!$CC327,COD_SALES!$A$5:$A$500,0),MATCH(resource!DT$2,COD_SALES!$B$4:$Z$4,0)),"")</f>
        <v>0</v>
      </c>
      <c r="DU327" s="3">
        <f>IFERROR(INDEX(COD_SALES!$B$5:$Z$500,MATCH(resource!$CC327,COD_SALES!$A$5:$A$500,0),MATCH(resource!DU$2,COD_SALES!$B$4:$Z$4,0)),"")</f>
        <v>5</v>
      </c>
      <c r="DV327" s="3">
        <f>IFERROR(INDEX(COD_SALES!$B$5:$Z$500,MATCH(resource!$CC327,COD_SALES!$A$5:$A$500,0),MATCH(resource!DV$2,COD_SALES!$B$4:$Z$4,0)),"")</f>
        <v>0</v>
      </c>
      <c r="DW327" s="3">
        <f>IFERROR(INDEX(COD_SALES!$B$5:$Z$500,MATCH(resource!$CC327,COD_SALES!$A$5:$A$500,0),MATCH(resource!DW$2,COD_SALES!$B$4:$Z$4,0)),"")</f>
        <v>77</v>
      </c>
      <c r="DX327" s="3">
        <f>IFERROR(INDEX(COD_SALES!$B$5:$Z$500,MATCH(resource!$CC327,COD_SALES!$A$5:$A$500,0),MATCH(resource!DX$2,COD_SALES!$B$4:$Z$4,0)),"")</f>
        <v>60</v>
      </c>
      <c r="DY327" s="3">
        <f>IFERROR(INDEX(COD_SALES!$B$5:$Z$500,MATCH(resource!$CC327,COD_SALES!$A$5:$A$500,0),MATCH(resource!DY$2,COD_SALES!$B$4:$Z$4,0)),"")</f>
        <v>4</v>
      </c>
      <c r="DZ327" s="3">
        <f>IFERROR(INDEX(COD_SALES!$B$5:$Z$500,MATCH(resource!$CC327,COD_SALES!$A$5:$A$500,0),MATCH(resource!DZ$2,COD_SALES!$B$4:$Z$4,0)),"")</f>
        <v>2</v>
      </c>
      <c r="EA327" s="3">
        <f>IFERROR(INDEX(COD_SALES!$B$5:$Z$500,MATCH(resource!$CC327,COD_SALES!$A$5:$A$500,0),MATCH(resource!EA$2,COD_SALES!$B$4:$Z$4,0)),"")</f>
        <v>2</v>
      </c>
      <c r="EB327" s="3">
        <f t="shared" si="114"/>
        <v>59253.73</v>
      </c>
      <c r="ED327" s="3">
        <f>IFERROR(VLOOKUP($CK327,depot_prod_sales!$B$5:$S$200,3,0),0)</f>
        <v>128</v>
      </c>
      <c r="EE327" s="3">
        <f>IFERROR(VLOOKUP($CK327,depot_prod_sales!$B$5:$S$200,4,0),0)</f>
        <v>518</v>
      </c>
      <c r="EF327" s="3">
        <f>IFERROR(VLOOKUP($CK327,depot_prod_sales!$B$5:$S$200,5,0),0)</f>
        <v>896</v>
      </c>
      <c r="EG327" s="3">
        <f>IFERROR(VLOOKUP($CK327,depot_prod_sales!$B$5:$S$200,6,0),0)</f>
        <v>626</v>
      </c>
      <c r="EH327" s="3">
        <f>IFERROR(VLOOKUP($CK327,depot_prod_sales!$B$5:$S$200,7,0),0)</f>
        <v>396</v>
      </c>
      <c r="EI327" s="3">
        <f>IFERROR(VLOOKUP($CK327,depot_prod_sales!$B$5:$S$200,8,0),0)</f>
        <v>2277</v>
      </c>
      <c r="EJ327" s="3">
        <f>IFERROR(VLOOKUP($CK327,depot_prod_sales!$B$5:$S$200,9,0),0)</f>
        <v>512</v>
      </c>
      <c r="EK327" s="3">
        <f>IFERROR(VLOOKUP($CK327,depot_prod_sales!$B$5:$S$200,10,0),0)</f>
        <v>526</v>
      </c>
      <c r="EL327" s="3">
        <f>IFERROR(VLOOKUP($CK327,depot_prod_sales!$B$5:$S$200,11,0),0)</f>
        <v>128</v>
      </c>
      <c r="EM327" s="3">
        <f>IFERROR(VLOOKUP($CK327,depot_prod_sales!$B$5:$S$200,12,0),0)</f>
        <v>676</v>
      </c>
      <c r="EN327" s="3">
        <f>IFERROR(VLOOKUP($CK327,depot_prod_sales!$B$5:$S$200,13,0),0)</f>
        <v>384</v>
      </c>
      <c r="EO327" s="3">
        <f>IFERROR(VLOOKUP($CK327,depot_prod_sales!$B$5:$S$200,14,0),0)</f>
        <v>894</v>
      </c>
      <c r="EP327" s="3">
        <f>IFERROR(VLOOKUP($CK327,depot_prod_sales!$B$5:$S$200,15,0),0)</f>
        <v>244</v>
      </c>
      <c r="EQ327" s="3">
        <f>IFERROR(VLOOKUP($CK327,depot_prod_sales!$B$5:$S$200,16,0),0)</f>
        <v>640</v>
      </c>
      <c r="ER327" s="3">
        <f>IFERROR(VLOOKUP($CK327,depot_prod_sales!$B$5:$S$200,17,0),0)</f>
        <v>128</v>
      </c>
      <c r="ES327" s="3">
        <f>IFERROR(VLOOKUP($CK327,depot_prod_sales!$B$5:$S$200,18,0),0)</f>
        <v>896</v>
      </c>
      <c r="ET327" s="116">
        <f t="shared" si="115"/>
        <v>9869</v>
      </c>
      <c r="EU327" s="116">
        <f t="shared" si="116"/>
        <v>303965.2</v>
      </c>
      <c r="EW327" s="3">
        <f>IFERROR(VLOOKUP(CC327,data_pull!$AO$25:$AR$546,2,0),0)</f>
        <v>16</v>
      </c>
      <c r="EX327" s="1">
        <f>IFERROR(VLOOKUP(CC327,data_pull!$AO$25:$AR$546,4,0),0)</f>
        <v>190000</v>
      </c>
    </row>
    <row r="328" spans="13:154" x14ac:dyDescent="0.25"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4" t="str">
        <f>sales_data!B327</f>
        <v>Hisratul Islam</v>
      </c>
      <c r="AR328" s="4" t="str">
        <f>sales_data!C327</f>
        <v>Mostafa Molla</v>
      </c>
      <c r="AS328" s="5" t="str">
        <f t="shared" si="106"/>
        <v>Mostafa Molla</v>
      </c>
      <c r="AT328" s="4" t="str">
        <f>sales_data!I327</f>
        <v>G.M.Jahid Hasan</v>
      </c>
      <c r="AU328" s="4" t="str">
        <f>sales_data!W327</f>
        <v>Jhekargacha (Tb)</v>
      </c>
      <c r="AV328" s="1">
        <f>sales_data!N327</f>
        <v>57975.83</v>
      </c>
      <c r="AW328" s="1">
        <f>sales_data!P327</f>
        <v>9</v>
      </c>
      <c r="AX328" s="3">
        <f ca="1">IFERROR(INDEX(INDIRECT("day_wise_sales_data!$B$2:$BZ$599"),MATCH(resource!$CC328,day_wise_sales_data!$A$2:$A$500,0),MATCH(resource!AX$2,INDIRECT("day_wise_sales_data!$B$1:$BZ$1"),0)),0)</f>
        <v>4294.8999999999996</v>
      </c>
      <c r="AY328" s="3">
        <f ca="1">IFERROR(INDEX(INDIRECT("day_wise_sales_data!$B$2:$BZ$599"),MATCH(resource!$CC328,day_wise_sales_data!$A$2:$A$500,0),MATCH(resource!AY$2,INDIRECT("day_wise_sales_data!$B$1:$BZ$1"),0)),0)</f>
        <v>0</v>
      </c>
      <c r="AZ328" s="3">
        <f ca="1">IFERROR(INDEX(INDIRECT("day_wise_sales_data!$B$2:$BZ$599"),MATCH(resource!$CC328,day_wise_sales_data!$A$2:$A$500,0),MATCH(resource!AZ$2,INDIRECT("day_wise_sales_data!$B$1:$BZ$1"),0)),0)</f>
        <v>0</v>
      </c>
      <c r="BA328" s="3">
        <f ca="1">IFERROR(INDEX(INDIRECT("day_wise_sales_data!$B$2:$BZ$599"),MATCH(resource!$CC328,day_wise_sales_data!$A$2:$A$500,0),MATCH(resource!BA$2,INDIRECT("day_wise_sales_data!$B$1:$BZ$1"),0)),0)</f>
        <v>5504.09</v>
      </c>
      <c r="BB328" s="3">
        <f ca="1">IFERROR(INDEX(INDIRECT("day_wise_sales_data!$B$2:$BZ$599"),MATCH(resource!$CC328,day_wise_sales_data!$A$2:$A$500,0),MATCH(resource!BB$2,INDIRECT("day_wise_sales_data!$B$1:$BZ$1"),0)),0)</f>
        <v>4408.71</v>
      </c>
      <c r="BC328" s="3">
        <f ca="1">IFERROR(INDEX(INDIRECT("day_wise_sales_data!$B$2:$BZ$599"),MATCH(resource!$CC328,day_wise_sales_data!$A$2:$A$500,0),MATCH(resource!BC$2,INDIRECT("day_wise_sales_data!$B$1:$BZ$1"),0)),0)</f>
        <v>0</v>
      </c>
      <c r="BD328" s="3">
        <f ca="1">IFERROR(INDEX(INDIRECT("day_wise_sales_data!$B$2:$BZ$599"),MATCH(resource!$CC328,day_wise_sales_data!$A$2:$A$500,0),MATCH(resource!BD$2,INDIRECT("day_wise_sales_data!$B$1:$BZ$1"),0)),0)</f>
        <v>0</v>
      </c>
      <c r="BE328" s="3">
        <f ca="1">IFERROR(INDEX(INDIRECT("day_wise_sales_data!$B$2:$BZ$599"),MATCH(resource!$CC328,day_wise_sales_data!$A$2:$A$500,0),MATCH(resource!BE$2,INDIRECT("day_wise_sales_data!$B$1:$BZ$1"),0)),0)</f>
        <v>0</v>
      </c>
      <c r="BF328" s="3">
        <f ca="1">IFERROR(INDEX(INDIRECT("day_wise_sales_data!$B$2:$BZ$599"),MATCH(resource!$CC328,day_wise_sales_data!$A$2:$A$500,0),MATCH(resource!BF$2,INDIRECT("day_wise_sales_data!$B$1:$BZ$1"),0)),0)</f>
        <v>0</v>
      </c>
      <c r="BG328" s="3">
        <f ca="1">IFERROR(INDEX(INDIRECT("day_wise_sales_data!$B$2:$BZ$599"),MATCH(resource!$CC328,day_wise_sales_data!$A$2:$A$500,0),MATCH(resource!BG$2,INDIRECT("day_wise_sales_data!$B$1:$BZ$1"),0)),0)</f>
        <v>1866.09</v>
      </c>
      <c r="BH328" s="3">
        <f ca="1">IFERROR(INDEX(INDIRECT("day_wise_sales_data!$B$2:$BZ$599"),MATCH(resource!$CC328,day_wise_sales_data!$A$2:$A$500,0),MATCH(resource!BH$2,INDIRECT("day_wise_sales_data!$B$1:$BZ$1"),0)),0)</f>
        <v>0</v>
      </c>
      <c r="BI328" s="3">
        <f ca="1">IFERROR(INDEX(INDIRECT("day_wise_sales_data!$B$2:$BZ$599"),MATCH(resource!$CC328,day_wise_sales_data!$A$2:$A$500,0),MATCH(resource!BI$2,INDIRECT("day_wise_sales_data!$B$1:$BZ$1"),0)),0)</f>
        <v>0</v>
      </c>
      <c r="BJ328" s="3">
        <f ca="1">IFERROR(INDEX(INDIRECT("day_wise_sales_data!$B$2:$BZ$599"),MATCH(resource!$CC328,day_wise_sales_data!$A$2:$A$500,0),MATCH(resource!BJ$2,INDIRECT("day_wise_sales_data!$B$1:$BZ$1"),0)),0)</f>
        <v>0</v>
      </c>
      <c r="BK328" s="3">
        <f ca="1">IFERROR(INDEX(INDIRECT("day_wise_sales_data!$B$2:$BZ$599"),MATCH(resource!$CC328,day_wise_sales_data!$A$2:$A$500,0),MATCH(resource!BK$2,INDIRECT("day_wise_sales_data!$B$1:$BZ$1"),0)),0)</f>
        <v>26250.34</v>
      </c>
      <c r="BL328" s="3">
        <f ca="1">IFERROR(INDEX(INDIRECT("day_wise_sales_data!$B$2:$BZ$599"),MATCH(resource!$CC328,day_wise_sales_data!$A$2:$A$500,0),MATCH(resource!BL$2,INDIRECT("day_wise_sales_data!$B$1:$BZ$1"),0)),0)</f>
        <v>0</v>
      </c>
      <c r="BM328" s="3">
        <f ca="1">IFERROR(INDEX(INDIRECT("day_wise_sales_data!$B$2:$BZ$599"),MATCH(resource!$CC328,day_wise_sales_data!$A$2:$A$500,0),MATCH(resource!BM$2,INDIRECT("day_wise_sales_data!$B$1:$BZ$1"),0)),0)</f>
        <v>0</v>
      </c>
      <c r="BN328" s="3">
        <f ca="1">IFERROR(INDEX(INDIRECT("day_wise_sales_data!$B$2:$BZ$599"),MATCH(resource!$CC328,day_wise_sales_data!$A$2:$A$500,0),MATCH(resource!BN$2,INDIRECT("day_wise_sales_data!$B$1:$BZ$1"),0)),0)</f>
        <v>0</v>
      </c>
      <c r="BO328" s="3">
        <f ca="1">IFERROR(INDEX(INDIRECT("day_wise_sales_data!$B$2:$BZ$599"),MATCH(resource!$CC328,day_wise_sales_data!$A$2:$A$500,0),MATCH(resource!BO$2,INDIRECT("day_wise_sales_data!$B$1:$BZ$1"),0)),0)</f>
        <v>4654.95</v>
      </c>
      <c r="BP328" s="3">
        <f ca="1">IFERROR(INDEX(INDIRECT("day_wise_sales_data!$B$2:$BZ$599"),MATCH(resource!$CC328,day_wise_sales_data!$A$2:$A$500,0),MATCH(resource!BP$2,INDIRECT("day_wise_sales_data!$B$1:$BZ$1"),0)),0)</f>
        <v>0</v>
      </c>
      <c r="BQ328" s="3">
        <f ca="1">IFERROR(INDEX(INDIRECT("day_wise_sales_data!$B$2:$BZ$599"),MATCH(resource!$CC328,day_wise_sales_data!$A$2:$A$500,0),MATCH(resource!BQ$2,INDIRECT("day_wise_sales_data!$B$1:$BZ$1"),0)),0)</f>
        <v>0</v>
      </c>
      <c r="BR328" s="3">
        <f ca="1">IFERROR(INDEX(INDIRECT("day_wise_sales_data!$B$2:$BZ$599"),MATCH(resource!$CC328,day_wise_sales_data!$A$2:$A$500,0),MATCH(resource!BR$2,INDIRECT("day_wise_sales_data!$B$1:$BZ$1"),0)),0)</f>
        <v>10996.75</v>
      </c>
      <c r="BS328" s="3">
        <f ca="1">IFERROR(INDEX(INDIRECT("day_wise_sales_data!$B$2:$BZ$599"),MATCH(resource!$CC328,day_wise_sales_data!$A$2:$A$500,0),MATCH(resource!BS$2,INDIRECT("day_wise_sales_data!$B$1:$BZ$1"),0)),0)</f>
        <v>0</v>
      </c>
      <c r="BT328" s="3">
        <f ca="1">IFERROR(INDEX(INDIRECT("day_wise_sales_data!$B$2:$BZ$599"),MATCH(resource!$CC328,day_wise_sales_data!$A$2:$A$500,0),MATCH(resource!BT$2,INDIRECT("day_wise_sales_data!$B$1:$BZ$1"),0)),0)</f>
        <v>0</v>
      </c>
      <c r="BU328" s="3">
        <f ca="1">IFERROR(INDEX(INDIRECT("day_wise_sales_data!$B$2:$BZ$599"),MATCH(resource!$CC328,day_wise_sales_data!$A$2:$A$500,0),MATCH(resource!BU$2,INDIRECT("day_wise_sales_data!$B$1:$BZ$1"),0)),0)</f>
        <v>0</v>
      </c>
      <c r="BV328" s="3">
        <f ca="1">IFERROR(INDEX(INDIRECT("day_wise_sales_data!$B$2:$BZ$599"),MATCH(resource!$CC328,day_wise_sales_data!$A$2:$A$500,0),MATCH(resource!BV$2,INDIRECT("day_wise_sales_data!$B$1:$BZ$1"),0)),0)</f>
        <v>0</v>
      </c>
      <c r="BW328" s="3">
        <f ca="1">IFERROR(INDEX(INDIRECT("day_wise_sales_data!$B$2:$BZ$599"),MATCH(resource!$CC328,day_wise_sales_data!$A$2:$A$500,0),MATCH(resource!BW$2,INDIRECT("day_wise_sales_data!$B$1:$BZ$1"),0)),0)</f>
        <v>0</v>
      </c>
      <c r="BX328" s="3">
        <f ca="1">IFERROR(INDEX(INDIRECT("day_wise_sales_data!$B$2:$BZ$599"),MATCH(resource!$CC328,day_wise_sales_data!$A$2:$A$500,0),MATCH(resource!BX$2,INDIRECT("day_wise_sales_data!$B$1:$BZ$1"),0)),0)</f>
        <v>0</v>
      </c>
      <c r="BY328" s="3">
        <f ca="1">IFERROR(INDEX(INDIRECT("day_wise_sales_data!$B$2:$BZ$599"),MATCH(resource!$CC328,day_wise_sales_data!$A$2:$A$500,0),MATCH(resource!BY$2,INDIRECT("day_wise_sales_data!$B$1:$BZ$1"),0)),0)</f>
        <v>0</v>
      </c>
      <c r="BZ328" s="3">
        <f ca="1">IFERROR(INDEX(INDIRECT("day_wise_sales_data!$B$2:$BZ$599"),MATCH(resource!$CC328,day_wise_sales_data!$A$2:$A$500,0),MATCH(resource!BZ$2,INDIRECT("day_wise_sales_data!$B$1:$BZ$1"),0)),0)</f>
        <v>0</v>
      </c>
      <c r="CA328" s="3" t="str">
        <f ca="1">IFERROR(INDEX(INDIRECT("day_wise_sales_data!$B$2:$BZ$599"),MATCH(resource!$CC328,day_wise_sales_data!$A$2:$A$500,0),MATCH(resource!CA$2,INDIRECT("day_wise_sales_data!$B$1:$BZ$1"),0)),0)</f>
        <v>dd</v>
      </c>
      <c r="CC328" s="4" t="str">
        <f>sales_data!H327</f>
        <v>JSR03214</v>
      </c>
      <c r="CD328" s="1">
        <v>326</v>
      </c>
      <c r="CE328" s="1" t="str">
        <f>IF(AQ328=report!$AQ$3,resource!CD328,"")</f>
        <v/>
      </c>
      <c r="CF328" s="5" t="str">
        <f>IFERROR(SMALL($CE$3:$CE$1001,ROWS($CE$3:CE328)),"")</f>
        <v/>
      </c>
      <c r="CH328">
        <f>IFERROR(VLOOKUP($CC328,data_pull!$E$22:$G$700,2,0),0)</f>
        <v>57975.83</v>
      </c>
      <c r="CI328" s="1">
        <f t="shared" si="108"/>
        <v>99</v>
      </c>
      <c r="CJ328" s="1">
        <f t="shared" si="107"/>
        <v>0</v>
      </c>
      <c r="CK328" s="1" t="s">
        <v>1719</v>
      </c>
      <c r="CL328" s="1">
        <f t="shared" si="109"/>
        <v>111</v>
      </c>
      <c r="CM328" s="1" t="str">
        <f>IFERROR(VLOOKUP($CK328,stock_data!$B$3:$W$612,2,0),0)</f>
        <v>RAZOLE TABLET</v>
      </c>
      <c r="CN328" s="1" t="str">
        <f>IFERROR(VLOOKUP($CK328,stock_data!$B$3:$W$612,4,0),0)</f>
        <v>5x10's</v>
      </c>
      <c r="CO328" s="1">
        <f>IFERROR(VLOOKUP($CK328,stock_data!$B$3:$W$612,5,0),0)</f>
        <v>220.9</v>
      </c>
      <c r="CP328" s="3">
        <f t="shared" si="110"/>
        <v>0</v>
      </c>
      <c r="CQ328" s="3">
        <f t="shared" si="111"/>
        <v>0</v>
      </c>
      <c r="CR328" s="1">
        <f>IFERROR(VLOOKUP($CK328,stock_data!$B$3:$W$612,6,0),0)</f>
        <v>0</v>
      </c>
      <c r="CS328" s="1">
        <f>IFERROR(VLOOKUP($CK328,stock_data!$B$3:$W$612,7,0),0)</f>
        <v>0</v>
      </c>
      <c r="CT328" s="1">
        <f>IFERROR(VLOOKUP($CK328,stock_data!$B$3:$W$612,8,0),0)</f>
        <v>0</v>
      </c>
      <c r="CU328" s="1">
        <f>IFERROR(VLOOKUP($CK328,stock_data!$B$3:$W$612,9,0),0)</f>
        <v>0</v>
      </c>
      <c r="CV328" s="1">
        <f>IFERROR(VLOOKUP($CK328,stock_data!$B$3:$W$612,10,0),0)</f>
        <v>5</v>
      </c>
      <c r="CW328" s="1">
        <f>IFERROR(VLOOKUP($CK328,stock_data!$B$3:$W$612,11,0),0)</f>
        <v>0</v>
      </c>
      <c r="CX328" s="1">
        <f>IFERROR(VLOOKUP($CK328,stock_data!$B$3:$W$612,12,0),0)</f>
        <v>0</v>
      </c>
      <c r="CY328" s="1">
        <f>IFERROR(VLOOKUP($CK328,stock_data!$B$3:$W$612,13,0),0)</f>
        <v>0</v>
      </c>
      <c r="CZ328" s="1">
        <f>IFERROR(VLOOKUP($CK328,stock_data!$B$3:$W$612,14,0),0)</f>
        <v>13</v>
      </c>
      <c r="DA328" s="1">
        <f>IFERROR(VLOOKUP($CK328,stock_data!$B$3:$W$612,15,0),0)</f>
        <v>0</v>
      </c>
      <c r="DB328" s="1">
        <f>IFERROR(VLOOKUP($CK328,stock_data!$B$3:$W$612,16,0),0)</f>
        <v>0</v>
      </c>
      <c r="DC328" s="1">
        <f>IFERROR(VLOOKUP($CK328,stock_data!$B$3:$W$612,17,0),0)</f>
        <v>0</v>
      </c>
      <c r="DD328" s="1">
        <f>IFERROR(VLOOKUP($CK328,stock_data!$B$3:$W$612,18,0),0)</f>
        <v>0</v>
      </c>
      <c r="DE328" s="1">
        <f>IFERROR(VLOOKUP($CK328,stock_data!$B$3:$W$612,19,0),0)</f>
        <v>1</v>
      </c>
      <c r="DF328" s="1">
        <f>IFERROR(VLOOKUP($CK328,stock_data!$B$3:$W$612,20,0),0)</f>
        <v>2</v>
      </c>
      <c r="DG328" s="1">
        <f>IFERROR(VLOOKUP($CK328,stock_data!$B$3:$W$612,21,0),0)</f>
        <v>0</v>
      </c>
      <c r="DH328" s="1">
        <f>IFERROR(VLOOKUP($CK328,stock_data!$B$3:$W$612,22,0),0)</f>
        <v>2</v>
      </c>
      <c r="DI328" s="1">
        <f t="shared" si="112"/>
        <v>23</v>
      </c>
      <c r="DJ328" s="1">
        <f t="shared" si="113"/>
        <v>5080.7</v>
      </c>
      <c r="DK328" s="3">
        <f>IFERROR(INDEX(COD_SALES!$B$5:$Z$500,MATCH(resource!$CC328,COD_SALES!$A$5:$A$500,0),MATCH(resource!DK$2,COD_SALES!$B$4:$Z$4,0)),"")</f>
        <v>0</v>
      </c>
      <c r="DL328" s="3">
        <f>IFERROR(INDEX(COD_SALES!$B$5:$Z$500,MATCH(resource!$CC328,COD_SALES!$A$5:$A$500,0),MATCH(resource!DL$2,COD_SALES!$B$4:$Z$4,0)),"")</f>
        <v>0</v>
      </c>
      <c r="DM328" s="3">
        <f>IFERROR(INDEX(COD_SALES!$B$5:$Z$500,MATCH(resource!$CC328,COD_SALES!$A$5:$A$500,0),MATCH(resource!DM$2,COD_SALES!$B$4:$Z$4,0)),"")</f>
        <v>1</v>
      </c>
      <c r="DN328" s="3" t="str">
        <f>IFERROR(INDEX(COD_SALES!$B$5:$Z$500,MATCH(resource!$CC328,COD_SALES!$A$5:$A$500,0),MATCH(resource!DN$2,COD_SALES!$B$4:$Z$4,0)),"")</f>
        <v/>
      </c>
      <c r="DO328" s="3">
        <f>IFERROR(INDEX(COD_SALES!$B$5:$Z$500,MATCH(resource!$CC328,COD_SALES!$A$5:$A$500,0),MATCH(resource!DO$2,COD_SALES!$B$4:$Z$4,0)),"")</f>
        <v>1</v>
      </c>
      <c r="DP328" s="3">
        <f>IFERROR(INDEX(COD_SALES!$B$5:$Z$500,MATCH(resource!$CC328,COD_SALES!$A$5:$A$500,0),MATCH(resource!DP$2,COD_SALES!$B$4:$Z$4,0)),"")</f>
        <v>0</v>
      </c>
      <c r="DQ328" s="3" t="str">
        <f>IFERROR(INDEX(COD_SALES!$B$5:$Z$500,MATCH(resource!$CC328,COD_SALES!$A$5:$A$500,0),MATCH(resource!DQ$2,COD_SALES!$B$4:$Z$4,0)),"")</f>
        <v/>
      </c>
      <c r="DR328" s="3">
        <f>IFERROR(INDEX(COD_SALES!$B$5:$Z$500,MATCH(resource!$CC328,COD_SALES!$A$5:$A$500,0),MATCH(resource!DR$2,COD_SALES!$B$4:$Z$4,0)),"")</f>
        <v>0</v>
      </c>
      <c r="DS328" s="3">
        <f>IFERROR(INDEX(COD_SALES!$B$5:$Z$500,MATCH(resource!$CC328,COD_SALES!$A$5:$A$500,0),MATCH(resource!DS$2,COD_SALES!$B$4:$Z$4,0)),"")</f>
        <v>0</v>
      </c>
      <c r="DT328" s="3">
        <f>IFERROR(INDEX(COD_SALES!$B$5:$Z$500,MATCH(resource!$CC328,COD_SALES!$A$5:$A$500,0),MATCH(resource!DT$2,COD_SALES!$B$4:$Z$4,0)),"")</f>
        <v>0</v>
      </c>
      <c r="DU328" s="3">
        <f>IFERROR(INDEX(COD_SALES!$B$5:$Z$500,MATCH(resource!$CC328,COD_SALES!$A$5:$A$500,0),MATCH(resource!DU$2,COD_SALES!$B$4:$Z$4,0)),"")</f>
        <v>0</v>
      </c>
      <c r="DV328" s="3">
        <f>IFERROR(INDEX(COD_SALES!$B$5:$Z$500,MATCH(resource!$CC328,COD_SALES!$A$5:$A$500,0),MATCH(resource!DV$2,COD_SALES!$B$4:$Z$4,0)),"")</f>
        <v>0</v>
      </c>
      <c r="DW328" s="3">
        <f>IFERROR(INDEX(COD_SALES!$B$5:$Z$500,MATCH(resource!$CC328,COD_SALES!$A$5:$A$500,0),MATCH(resource!DW$2,COD_SALES!$B$4:$Z$4,0)),"")</f>
        <v>6</v>
      </c>
      <c r="DX328" s="3">
        <f>IFERROR(INDEX(COD_SALES!$B$5:$Z$500,MATCH(resource!$CC328,COD_SALES!$A$5:$A$500,0),MATCH(resource!DX$2,COD_SALES!$B$4:$Z$4,0)),"")</f>
        <v>0</v>
      </c>
      <c r="DY328" s="3">
        <f>IFERROR(INDEX(COD_SALES!$B$5:$Z$500,MATCH(resource!$CC328,COD_SALES!$A$5:$A$500,0),MATCH(resource!DY$2,COD_SALES!$B$4:$Z$4,0)),"")</f>
        <v>0</v>
      </c>
      <c r="DZ328" s="3">
        <f>IFERROR(INDEX(COD_SALES!$B$5:$Z$500,MATCH(resource!$CC328,COD_SALES!$A$5:$A$500,0),MATCH(resource!DZ$2,COD_SALES!$B$4:$Z$4,0)),"")</f>
        <v>0</v>
      </c>
      <c r="EA328" s="3">
        <f>IFERROR(INDEX(COD_SALES!$B$5:$Z$500,MATCH(resource!$CC328,COD_SALES!$A$5:$A$500,0),MATCH(resource!EA$2,COD_SALES!$B$4:$Z$4,0)),"")</f>
        <v>0</v>
      </c>
      <c r="EB328" s="3">
        <f t="shared" si="114"/>
        <v>3620.88</v>
      </c>
      <c r="ED328" s="3">
        <f>IFERROR(VLOOKUP($CK328,depot_prod_sales!$B$5:$S$200,3,0),0)</f>
        <v>0</v>
      </c>
      <c r="EE328" s="3">
        <f>IFERROR(VLOOKUP($CK328,depot_prod_sales!$B$5:$S$200,4,0),0)</f>
        <v>0</v>
      </c>
      <c r="EF328" s="3">
        <f>IFERROR(VLOOKUP($CK328,depot_prod_sales!$B$5:$S$200,5,0),0)</f>
        <v>0</v>
      </c>
      <c r="EG328" s="3">
        <f>IFERROR(VLOOKUP($CK328,depot_prod_sales!$B$5:$S$200,6,0),0)</f>
        <v>0</v>
      </c>
      <c r="EH328" s="3">
        <f>IFERROR(VLOOKUP($CK328,depot_prod_sales!$B$5:$S$200,7,0),0)</f>
        <v>10</v>
      </c>
      <c r="EI328" s="3">
        <f>IFERROR(VLOOKUP($CK328,depot_prod_sales!$B$5:$S$200,8,0),0)</f>
        <v>0</v>
      </c>
      <c r="EJ328" s="3">
        <f>IFERROR(VLOOKUP($CK328,depot_prod_sales!$B$5:$S$200,9,0),0)</f>
        <v>0</v>
      </c>
      <c r="EK328" s="3">
        <f>IFERROR(VLOOKUP($CK328,depot_prod_sales!$B$5:$S$200,10,0),0)</f>
        <v>26</v>
      </c>
      <c r="EL328" s="3">
        <f>IFERROR(VLOOKUP($CK328,depot_prod_sales!$B$5:$S$200,11,0),0)</f>
        <v>11</v>
      </c>
      <c r="EM328" s="3">
        <f>IFERROR(VLOOKUP($CK328,depot_prod_sales!$B$5:$S$200,12,0),0)</f>
        <v>0</v>
      </c>
      <c r="EN328" s="3">
        <f>IFERROR(VLOOKUP($CK328,depot_prod_sales!$B$5:$S$200,13,0),0)</f>
        <v>21</v>
      </c>
      <c r="EO328" s="3">
        <f>IFERROR(VLOOKUP($CK328,depot_prod_sales!$B$5:$S$200,14,0),0)</f>
        <v>0</v>
      </c>
      <c r="EP328" s="3">
        <f>IFERROR(VLOOKUP($CK328,depot_prod_sales!$B$5:$S$200,15,0),0)</f>
        <v>17</v>
      </c>
      <c r="EQ328" s="3">
        <f>IFERROR(VLOOKUP($CK328,depot_prod_sales!$B$5:$S$200,16,0),0)</f>
        <v>0</v>
      </c>
      <c r="ER328" s="3">
        <f>IFERROR(VLOOKUP($CK328,depot_prod_sales!$B$5:$S$200,17,0),0)</f>
        <v>0</v>
      </c>
      <c r="ES328" s="3">
        <f>IFERROR(VLOOKUP($CK328,depot_prod_sales!$B$5:$S$200,18,0),0)</f>
        <v>0</v>
      </c>
      <c r="ET328" s="116">
        <f t="shared" si="115"/>
        <v>85</v>
      </c>
      <c r="EU328" s="116">
        <f t="shared" si="116"/>
        <v>18776.5</v>
      </c>
      <c r="EW328" s="3">
        <f>IFERROR(VLOOKUP(CC328,data_pull!$AO$25:$AR$546,2,0),0)</f>
        <v>0</v>
      </c>
      <c r="EX328" s="1">
        <f>IFERROR(VLOOKUP(CC328,data_pull!$AO$25:$AR$546,4,0),0)</f>
        <v>190000</v>
      </c>
    </row>
    <row r="329" spans="13:154" x14ac:dyDescent="0.25"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4" t="str">
        <f>sales_data!B328</f>
        <v>Hisratul Islam</v>
      </c>
      <c r="AR329" s="4" t="str">
        <f>sales_data!C328</f>
        <v>Mostafa Molla</v>
      </c>
      <c r="AS329" s="5" t="str">
        <f t="shared" si="106"/>
        <v/>
      </c>
      <c r="AT329" s="4" t="str">
        <f>sales_data!I328</f>
        <v>Mithun Kumar Sikdar (LWP)</v>
      </c>
      <c r="AU329" s="4" t="str">
        <f>sales_data!W328</f>
        <v>Narail-1 (Tb)</v>
      </c>
      <c r="AV329" s="1">
        <f>sales_data!N328</f>
        <v>0</v>
      </c>
      <c r="AW329" s="1">
        <f>sales_data!P328</f>
        <v>19</v>
      </c>
      <c r="AX329" s="3">
        <f ca="1">IFERROR(INDEX(INDIRECT("day_wise_sales_data!$B$2:$BZ$599"),MATCH(resource!$CC329,day_wise_sales_data!$A$2:$A$500,0),MATCH(resource!AX$2,INDIRECT("day_wise_sales_data!$B$1:$BZ$1"),0)),0)</f>
        <v>0</v>
      </c>
      <c r="AY329" s="3">
        <f ca="1">IFERROR(INDEX(INDIRECT("day_wise_sales_data!$B$2:$BZ$599"),MATCH(resource!$CC329,day_wise_sales_data!$A$2:$A$500,0),MATCH(resource!AY$2,INDIRECT("day_wise_sales_data!$B$1:$BZ$1"),0)),0)</f>
        <v>0</v>
      </c>
      <c r="AZ329" s="3">
        <f ca="1">IFERROR(INDEX(INDIRECT("day_wise_sales_data!$B$2:$BZ$599"),MATCH(resource!$CC329,day_wise_sales_data!$A$2:$A$500,0),MATCH(resource!AZ$2,INDIRECT("day_wise_sales_data!$B$1:$BZ$1"),0)),0)</f>
        <v>0</v>
      </c>
      <c r="BA329" s="3">
        <f ca="1">IFERROR(INDEX(INDIRECT("day_wise_sales_data!$B$2:$BZ$599"),MATCH(resource!$CC329,day_wise_sales_data!$A$2:$A$500,0),MATCH(resource!BA$2,INDIRECT("day_wise_sales_data!$B$1:$BZ$1"),0)),0)</f>
        <v>0</v>
      </c>
      <c r="BB329" s="3">
        <f ca="1">IFERROR(INDEX(INDIRECT("day_wise_sales_data!$B$2:$BZ$599"),MATCH(resource!$CC329,day_wise_sales_data!$A$2:$A$500,0),MATCH(resource!BB$2,INDIRECT("day_wise_sales_data!$B$1:$BZ$1"),0)),0)</f>
        <v>0</v>
      </c>
      <c r="BC329" s="3">
        <f ca="1">IFERROR(INDEX(INDIRECT("day_wise_sales_data!$B$2:$BZ$599"),MATCH(resource!$CC329,day_wise_sales_data!$A$2:$A$500,0),MATCH(resource!BC$2,INDIRECT("day_wise_sales_data!$B$1:$BZ$1"),0)),0)</f>
        <v>0</v>
      </c>
      <c r="BD329" s="3">
        <f ca="1">IFERROR(INDEX(INDIRECT("day_wise_sales_data!$B$2:$BZ$599"),MATCH(resource!$CC329,day_wise_sales_data!$A$2:$A$500,0),MATCH(resource!BD$2,INDIRECT("day_wise_sales_data!$B$1:$BZ$1"),0)),0)</f>
        <v>0</v>
      </c>
      <c r="BE329" s="3">
        <f ca="1">IFERROR(INDEX(INDIRECT("day_wise_sales_data!$B$2:$BZ$599"),MATCH(resource!$CC329,day_wise_sales_data!$A$2:$A$500,0),MATCH(resource!BE$2,INDIRECT("day_wise_sales_data!$B$1:$BZ$1"),0)),0)</f>
        <v>0</v>
      </c>
      <c r="BF329" s="3">
        <f ca="1">IFERROR(INDEX(INDIRECT("day_wise_sales_data!$B$2:$BZ$599"),MATCH(resource!$CC329,day_wise_sales_data!$A$2:$A$500,0),MATCH(resource!BF$2,INDIRECT("day_wise_sales_data!$B$1:$BZ$1"),0)),0)</f>
        <v>0</v>
      </c>
      <c r="BG329" s="3">
        <f ca="1">IFERROR(INDEX(INDIRECT("day_wise_sales_data!$B$2:$BZ$599"),MATCH(resource!$CC329,day_wise_sales_data!$A$2:$A$500,0),MATCH(resource!BG$2,INDIRECT("day_wise_sales_data!$B$1:$BZ$1"),0)),0)</f>
        <v>0</v>
      </c>
      <c r="BH329" s="3">
        <f ca="1">IFERROR(INDEX(INDIRECT("day_wise_sales_data!$B$2:$BZ$599"),MATCH(resource!$CC329,day_wise_sales_data!$A$2:$A$500,0),MATCH(resource!BH$2,INDIRECT("day_wise_sales_data!$B$1:$BZ$1"),0)),0)</f>
        <v>0</v>
      </c>
      <c r="BI329" s="3">
        <f ca="1">IFERROR(INDEX(INDIRECT("day_wise_sales_data!$B$2:$BZ$599"),MATCH(resource!$CC329,day_wise_sales_data!$A$2:$A$500,0),MATCH(resource!BI$2,INDIRECT("day_wise_sales_data!$B$1:$BZ$1"),0)),0)</f>
        <v>0</v>
      </c>
      <c r="BJ329" s="3">
        <f ca="1">IFERROR(INDEX(INDIRECT("day_wise_sales_data!$B$2:$BZ$599"),MATCH(resource!$CC329,day_wise_sales_data!$A$2:$A$500,0),MATCH(resource!BJ$2,INDIRECT("day_wise_sales_data!$B$1:$BZ$1"),0)),0)</f>
        <v>0</v>
      </c>
      <c r="BK329" s="3">
        <f ca="1">IFERROR(INDEX(INDIRECT("day_wise_sales_data!$B$2:$BZ$599"),MATCH(resource!$CC329,day_wise_sales_data!$A$2:$A$500,0),MATCH(resource!BK$2,INDIRECT("day_wise_sales_data!$B$1:$BZ$1"),0)),0)</f>
        <v>0</v>
      </c>
      <c r="BL329" s="3">
        <f ca="1">IFERROR(INDEX(INDIRECT("day_wise_sales_data!$B$2:$BZ$599"),MATCH(resource!$CC329,day_wise_sales_data!$A$2:$A$500,0),MATCH(resource!BL$2,INDIRECT("day_wise_sales_data!$B$1:$BZ$1"),0)),0)</f>
        <v>0</v>
      </c>
      <c r="BM329" s="3">
        <f ca="1">IFERROR(INDEX(INDIRECT("day_wise_sales_data!$B$2:$BZ$599"),MATCH(resource!$CC329,day_wise_sales_data!$A$2:$A$500,0),MATCH(resource!BM$2,INDIRECT("day_wise_sales_data!$B$1:$BZ$1"),0)),0)</f>
        <v>0</v>
      </c>
      <c r="BN329" s="3">
        <f ca="1">IFERROR(INDEX(INDIRECT("day_wise_sales_data!$B$2:$BZ$599"),MATCH(resource!$CC329,day_wise_sales_data!$A$2:$A$500,0),MATCH(resource!BN$2,INDIRECT("day_wise_sales_data!$B$1:$BZ$1"),0)),0)</f>
        <v>0</v>
      </c>
      <c r="BO329" s="3">
        <f ca="1">IFERROR(INDEX(INDIRECT("day_wise_sales_data!$B$2:$BZ$599"),MATCH(resource!$CC329,day_wise_sales_data!$A$2:$A$500,0),MATCH(resource!BO$2,INDIRECT("day_wise_sales_data!$B$1:$BZ$1"),0)),0)</f>
        <v>0</v>
      </c>
      <c r="BP329" s="3">
        <f ca="1">IFERROR(INDEX(INDIRECT("day_wise_sales_data!$B$2:$BZ$599"),MATCH(resource!$CC329,day_wise_sales_data!$A$2:$A$500,0),MATCH(resource!BP$2,INDIRECT("day_wise_sales_data!$B$1:$BZ$1"),0)),0)</f>
        <v>0</v>
      </c>
      <c r="BQ329" s="3">
        <f ca="1">IFERROR(INDEX(INDIRECT("day_wise_sales_data!$B$2:$BZ$599"),MATCH(resource!$CC329,day_wise_sales_data!$A$2:$A$500,0),MATCH(resource!BQ$2,INDIRECT("day_wise_sales_data!$B$1:$BZ$1"),0)),0)</f>
        <v>0</v>
      </c>
      <c r="BR329" s="3">
        <f ca="1">IFERROR(INDEX(INDIRECT("day_wise_sales_data!$B$2:$BZ$599"),MATCH(resource!$CC329,day_wise_sales_data!$A$2:$A$500,0),MATCH(resource!BR$2,INDIRECT("day_wise_sales_data!$B$1:$BZ$1"),0)),0)</f>
        <v>0</v>
      </c>
      <c r="BS329" s="3">
        <f ca="1">IFERROR(INDEX(INDIRECT("day_wise_sales_data!$B$2:$BZ$599"),MATCH(resource!$CC329,day_wise_sales_data!$A$2:$A$500,0),MATCH(resource!BS$2,INDIRECT("day_wise_sales_data!$B$1:$BZ$1"),0)),0)</f>
        <v>46342.76</v>
      </c>
      <c r="BT329" s="3">
        <f ca="1">IFERROR(INDEX(INDIRECT("day_wise_sales_data!$B$2:$BZ$599"),MATCH(resource!$CC329,day_wise_sales_data!$A$2:$A$500,0),MATCH(resource!BT$2,INDIRECT("day_wise_sales_data!$B$1:$BZ$1"),0)),0)</f>
        <v>0</v>
      </c>
      <c r="BU329" s="3">
        <f ca="1">IFERROR(INDEX(INDIRECT("day_wise_sales_data!$B$2:$BZ$599"),MATCH(resource!$CC329,day_wise_sales_data!$A$2:$A$500,0),MATCH(resource!BU$2,INDIRECT("day_wise_sales_data!$B$1:$BZ$1"),0)),0)</f>
        <v>0</v>
      </c>
      <c r="BV329" s="3">
        <f ca="1">IFERROR(INDEX(INDIRECT("day_wise_sales_data!$B$2:$BZ$599"),MATCH(resource!$CC329,day_wise_sales_data!$A$2:$A$500,0),MATCH(resource!BV$2,INDIRECT("day_wise_sales_data!$B$1:$BZ$1"),0)),0)</f>
        <v>0</v>
      </c>
      <c r="BW329" s="3">
        <f ca="1">IFERROR(INDEX(INDIRECT("day_wise_sales_data!$B$2:$BZ$599"),MATCH(resource!$CC329,day_wise_sales_data!$A$2:$A$500,0),MATCH(resource!BW$2,INDIRECT("day_wise_sales_data!$B$1:$BZ$1"),0)),0)</f>
        <v>0</v>
      </c>
      <c r="BX329" s="3">
        <f ca="1">IFERROR(INDEX(INDIRECT("day_wise_sales_data!$B$2:$BZ$599"),MATCH(resource!$CC329,day_wise_sales_data!$A$2:$A$500,0),MATCH(resource!BX$2,INDIRECT("day_wise_sales_data!$B$1:$BZ$1"),0)),0)</f>
        <v>0</v>
      </c>
      <c r="BY329" s="3">
        <f ca="1">IFERROR(INDEX(INDIRECT("day_wise_sales_data!$B$2:$BZ$599"),MATCH(resource!$CC329,day_wise_sales_data!$A$2:$A$500,0),MATCH(resource!BY$2,INDIRECT("day_wise_sales_data!$B$1:$BZ$1"),0)),0)</f>
        <v>0</v>
      </c>
      <c r="BZ329" s="3">
        <f ca="1">IFERROR(INDEX(INDIRECT("day_wise_sales_data!$B$2:$BZ$599"),MATCH(resource!$CC329,day_wise_sales_data!$A$2:$A$500,0),MATCH(resource!BZ$2,INDIRECT("day_wise_sales_data!$B$1:$BZ$1"),0)),0)</f>
        <v>0</v>
      </c>
      <c r="CA329" s="3" t="str">
        <f ca="1">IFERROR(INDEX(INDIRECT("day_wise_sales_data!$B$2:$BZ$599"),MATCH(resource!$CC329,day_wise_sales_data!$A$2:$A$500,0),MATCH(resource!CA$2,INDIRECT("day_wise_sales_data!$B$1:$BZ$1"),0)),0)</f>
        <v>dd</v>
      </c>
      <c r="CC329" s="4" t="str">
        <f>sales_data!H328</f>
        <v>JSR03213</v>
      </c>
      <c r="CD329" s="1">
        <v>327</v>
      </c>
      <c r="CE329" s="1" t="str">
        <f>IF(AQ329=report!$AQ$3,resource!CD329,"")</f>
        <v/>
      </c>
      <c r="CF329" s="5" t="str">
        <f>IFERROR(SMALL($CE$3:$CE$1001,ROWS($CE$3:CE329)),"")</f>
        <v/>
      </c>
      <c r="CH329">
        <f>IFERROR(VLOOKUP($CC329,data_pull!$E$22:$G$700,2,0),0)</f>
        <v>0</v>
      </c>
      <c r="CI329" s="1">
        <f t="shared" si="108"/>
        <v>154</v>
      </c>
      <c r="CJ329" s="1">
        <f t="shared" si="107"/>
        <v>0</v>
      </c>
      <c r="CK329" s="1" t="s">
        <v>1721</v>
      </c>
      <c r="CL329" s="1">
        <f t="shared" si="109"/>
        <v>111</v>
      </c>
      <c r="CM329" s="1" t="str">
        <f>IFERROR(VLOOKUP($CK329,stock_data!$B$3:$W$612,2,0),0)</f>
        <v>RAZOLE TABLET 5x10's (EXP)</v>
      </c>
      <c r="CN329" s="1" t="str">
        <f>IFERROR(VLOOKUP($CK329,stock_data!$B$3:$W$612,4,0),0)</f>
        <v>5x10's</v>
      </c>
      <c r="CO329" s="1">
        <f>IFERROR(VLOOKUP($CK329,stock_data!$B$3:$W$612,5,0),0)</f>
        <v>220.9</v>
      </c>
      <c r="CP329" s="3">
        <f t="shared" si="110"/>
        <v>0</v>
      </c>
      <c r="CQ329" s="3">
        <f t="shared" si="111"/>
        <v>0</v>
      </c>
      <c r="CR329" s="1">
        <f>IFERROR(VLOOKUP($CK329,stock_data!$B$3:$W$612,6,0),0)</f>
        <v>0</v>
      </c>
      <c r="CS329" s="1">
        <f>IFERROR(VLOOKUP($CK329,stock_data!$B$3:$W$612,7,0),0)</f>
        <v>0</v>
      </c>
      <c r="CT329" s="1">
        <f>IFERROR(VLOOKUP($CK329,stock_data!$B$3:$W$612,8,0),0)</f>
        <v>0</v>
      </c>
      <c r="CU329" s="1">
        <f>IFERROR(VLOOKUP($CK329,stock_data!$B$3:$W$612,9,0),0)</f>
        <v>0</v>
      </c>
      <c r="CV329" s="1">
        <f>IFERROR(VLOOKUP($CK329,stock_data!$B$3:$W$612,10,0),0)</f>
        <v>0</v>
      </c>
      <c r="CW329" s="1">
        <f>IFERROR(VLOOKUP($CK329,stock_data!$B$3:$W$612,11,0),0)</f>
        <v>0</v>
      </c>
      <c r="CX329" s="1">
        <f>IFERROR(VLOOKUP($CK329,stock_data!$B$3:$W$612,12,0),0)</f>
        <v>0</v>
      </c>
      <c r="CY329" s="1">
        <f>IFERROR(VLOOKUP($CK329,stock_data!$B$3:$W$612,13,0),0)</f>
        <v>0</v>
      </c>
      <c r="CZ329" s="1">
        <f>IFERROR(VLOOKUP($CK329,stock_data!$B$3:$W$612,14,0),0)</f>
        <v>0</v>
      </c>
      <c r="DA329" s="1">
        <f>IFERROR(VLOOKUP($CK329,stock_data!$B$3:$W$612,15,0),0)</f>
        <v>0</v>
      </c>
      <c r="DB329" s="1">
        <f>IFERROR(VLOOKUP($CK329,stock_data!$B$3:$W$612,16,0),0)</f>
        <v>0</v>
      </c>
      <c r="DC329" s="1">
        <f>IFERROR(VLOOKUP($CK329,stock_data!$B$3:$W$612,17,0),0)</f>
        <v>0</v>
      </c>
      <c r="DD329" s="1">
        <f>IFERROR(VLOOKUP($CK329,stock_data!$B$3:$W$612,18,0),0)</f>
        <v>0</v>
      </c>
      <c r="DE329" s="1">
        <f>IFERROR(VLOOKUP($CK329,stock_data!$B$3:$W$612,19,0),0)</f>
        <v>0</v>
      </c>
      <c r="DF329" s="1">
        <f>IFERROR(VLOOKUP($CK329,stock_data!$B$3:$W$612,20,0),0)</f>
        <v>0</v>
      </c>
      <c r="DG329" s="1">
        <f>IFERROR(VLOOKUP($CK329,stock_data!$B$3:$W$612,21,0),0)</f>
        <v>0</v>
      </c>
      <c r="DH329" s="1">
        <f>IFERROR(VLOOKUP($CK329,stock_data!$B$3:$W$612,22,0),0)</f>
        <v>0</v>
      </c>
      <c r="DI329" s="1">
        <f t="shared" si="112"/>
        <v>0</v>
      </c>
      <c r="DJ329" s="1">
        <f t="shared" si="113"/>
        <v>0</v>
      </c>
      <c r="DK329" s="3">
        <f>IFERROR(INDEX(COD_SALES!$B$5:$Z$500,MATCH(resource!$CC329,COD_SALES!$A$5:$A$500,0),MATCH(resource!DK$2,COD_SALES!$B$4:$Z$4,0)),"")</f>
        <v>0</v>
      </c>
      <c r="DL329" s="3">
        <f>IFERROR(INDEX(COD_SALES!$B$5:$Z$500,MATCH(resource!$CC329,COD_SALES!$A$5:$A$500,0),MATCH(resource!DL$2,COD_SALES!$B$4:$Z$4,0)),"")</f>
        <v>0</v>
      </c>
      <c r="DM329" s="3">
        <f>IFERROR(INDEX(COD_SALES!$B$5:$Z$500,MATCH(resource!$CC329,COD_SALES!$A$5:$A$500,0),MATCH(resource!DM$2,COD_SALES!$B$4:$Z$4,0)),"")</f>
        <v>0</v>
      </c>
      <c r="DN329" s="3" t="str">
        <f>IFERROR(INDEX(COD_SALES!$B$5:$Z$500,MATCH(resource!$CC329,COD_SALES!$A$5:$A$500,0),MATCH(resource!DN$2,COD_SALES!$B$4:$Z$4,0)),"")</f>
        <v/>
      </c>
      <c r="DO329" s="3">
        <f>IFERROR(INDEX(COD_SALES!$B$5:$Z$500,MATCH(resource!$CC329,COD_SALES!$A$5:$A$500,0),MATCH(resource!DO$2,COD_SALES!$B$4:$Z$4,0)),"")</f>
        <v>0</v>
      </c>
      <c r="DP329" s="3">
        <f>IFERROR(INDEX(COD_SALES!$B$5:$Z$500,MATCH(resource!$CC329,COD_SALES!$A$5:$A$500,0),MATCH(resource!DP$2,COD_SALES!$B$4:$Z$4,0)),"")</f>
        <v>0</v>
      </c>
      <c r="DQ329" s="3" t="str">
        <f>IFERROR(INDEX(COD_SALES!$B$5:$Z$500,MATCH(resource!$CC329,COD_SALES!$A$5:$A$500,0),MATCH(resource!DQ$2,COD_SALES!$B$4:$Z$4,0)),"")</f>
        <v/>
      </c>
      <c r="DR329" s="3">
        <f>IFERROR(INDEX(COD_SALES!$B$5:$Z$500,MATCH(resource!$CC329,COD_SALES!$A$5:$A$500,0),MATCH(resource!DR$2,COD_SALES!$B$4:$Z$4,0)),"")</f>
        <v>0</v>
      </c>
      <c r="DS329" s="3">
        <f>IFERROR(INDEX(COD_SALES!$B$5:$Z$500,MATCH(resource!$CC329,COD_SALES!$A$5:$A$500,0),MATCH(resource!DS$2,COD_SALES!$B$4:$Z$4,0)),"")</f>
        <v>0</v>
      </c>
      <c r="DT329" s="3">
        <f>IFERROR(INDEX(COD_SALES!$B$5:$Z$500,MATCH(resource!$CC329,COD_SALES!$A$5:$A$500,0),MATCH(resource!DT$2,COD_SALES!$B$4:$Z$4,0)),"")</f>
        <v>0</v>
      </c>
      <c r="DU329" s="3">
        <f>IFERROR(INDEX(COD_SALES!$B$5:$Z$500,MATCH(resource!$CC329,COD_SALES!$A$5:$A$500,0),MATCH(resource!DU$2,COD_SALES!$B$4:$Z$4,0)),"")</f>
        <v>0</v>
      </c>
      <c r="DV329" s="3">
        <f>IFERROR(INDEX(COD_SALES!$B$5:$Z$500,MATCH(resource!$CC329,COD_SALES!$A$5:$A$500,0),MATCH(resource!DV$2,COD_SALES!$B$4:$Z$4,0)),"")</f>
        <v>0</v>
      </c>
      <c r="DW329" s="3">
        <f>IFERROR(INDEX(COD_SALES!$B$5:$Z$500,MATCH(resource!$CC329,COD_SALES!$A$5:$A$500,0),MATCH(resource!DW$2,COD_SALES!$B$4:$Z$4,0)),"")</f>
        <v>0</v>
      </c>
      <c r="DX329" s="3">
        <f>IFERROR(INDEX(COD_SALES!$B$5:$Z$500,MATCH(resource!$CC329,COD_SALES!$A$5:$A$500,0),MATCH(resource!DX$2,COD_SALES!$B$4:$Z$4,0)),"")</f>
        <v>0</v>
      </c>
      <c r="DY329" s="3">
        <f>IFERROR(INDEX(COD_SALES!$B$5:$Z$500,MATCH(resource!$CC329,COD_SALES!$A$5:$A$500,0),MATCH(resource!DY$2,COD_SALES!$B$4:$Z$4,0)),"")</f>
        <v>0</v>
      </c>
      <c r="DZ329" s="3">
        <f>IFERROR(INDEX(COD_SALES!$B$5:$Z$500,MATCH(resource!$CC329,COD_SALES!$A$5:$A$500,0),MATCH(resource!DZ$2,COD_SALES!$B$4:$Z$4,0)),"")</f>
        <v>0</v>
      </c>
      <c r="EA329" s="3">
        <f>IFERROR(INDEX(COD_SALES!$B$5:$Z$500,MATCH(resource!$CC329,COD_SALES!$A$5:$A$500,0),MATCH(resource!EA$2,COD_SALES!$B$4:$Z$4,0)),"")</f>
        <v>0</v>
      </c>
      <c r="EB329" s="3">
        <f t="shared" si="114"/>
        <v>0</v>
      </c>
      <c r="ED329" s="3">
        <f>IFERROR(VLOOKUP($CK329,depot_prod_sales!$B$5:$S$200,3,0),0)</f>
        <v>0</v>
      </c>
      <c r="EE329" s="3">
        <f>IFERROR(VLOOKUP($CK329,depot_prod_sales!$B$5:$S$200,4,0),0)</f>
        <v>0</v>
      </c>
      <c r="EF329" s="3">
        <f>IFERROR(VLOOKUP($CK329,depot_prod_sales!$B$5:$S$200,5,0),0)</f>
        <v>0</v>
      </c>
      <c r="EG329" s="3">
        <f>IFERROR(VLOOKUP($CK329,depot_prod_sales!$B$5:$S$200,6,0),0)</f>
        <v>0</v>
      </c>
      <c r="EH329" s="3">
        <f>IFERROR(VLOOKUP($CK329,depot_prod_sales!$B$5:$S$200,7,0),0)</f>
        <v>0</v>
      </c>
      <c r="EI329" s="3">
        <f>IFERROR(VLOOKUP($CK329,depot_prod_sales!$B$5:$S$200,8,0),0)</f>
        <v>0</v>
      </c>
      <c r="EJ329" s="3">
        <f>IFERROR(VLOOKUP($CK329,depot_prod_sales!$B$5:$S$200,9,0),0)</f>
        <v>0</v>
      </c>
      <c r="EK329" s="3">
        <f>IFERROR(VLOOKUP($CK329,depot_prod_sales!$B$5:$S$200,10,0),0)</f>
        <v>0</v>
      </c>
      <c r="EL329" s="3">
        <f>IFERROR(VLOOKUP($CK329,depot_prod_sales!$B$5:$S$200,11,0),0)</f>
        <v>0</v>
      </c>
      <c r="EM329" s="3">
        <f>IFERROR(VLOOKUP($CK329,depot_prod_sales!$B$5:$S$200,12,0),0)</f>
        <v>0</v>
      </c>
      <c r="EN329" s="3">
        <f>IFERROR(VLOOKUP($CK329,depot_prod_sales!$B$5:$S$200,13,0),0)</f>
        <v>0</v>
      </c>
      <c r="EO329" s="3">
        <f>IFERROR(VLOOKUP($CK329,depot_prod_sales!$B$5:$S$200,14,0),0)</f>
        <v>0</v>
      </c>
      <c r="EP329" s="3">
        <f>IFERROR(VLOOKUP($CK329,depot_prod_sales!$B$5:$S$200,15,0),0)</f>
        <v>0</v>
      </c>
      <c r="EQ329" s="3">
        <f>IFERROR(VLOOKUP($CK329,depot_prod_sales!$B$5:$S$200,16,0),0)</f>
        <v>0</v>
      </c>
      <c r="ER329" s="3">
        <f>IFERROR(VLOOKUP($CK329,depot_prod_sales!$B$5:$S$200,17,0),0)</f>
        <v>0</v>
      </c>
      <c r="ES329" s="3">
        <f>IFERROR(VLOOKUP($CK329,depot_prod_sales!$B$5:$S$200,18,0),0)</f>
        <v>0</v>
      </c>
      <c r="ET329" s="116">
        <f t="shared" si="115"/>
        <v>0</v>
      </c>
      <c r="EU329" s="116">
        <f t="shared" si="116"/>
        <v>0</v>
      </c>
      <c r="EW329" s="3">
        <f>IFERROR(VLOOKUP(CC329,data_pull!$AO$25:$AR$546,2,0),0)</f>
        <v>19</v>
      </c>
      <c r="EX329" s="1">
        <f>IFERROR(VLOOKUP(CC329,data_pull!$AO$25:$AR$546,4,0),0)</f>
        <v>190000</v>
      </c>
    </row>
    <row r="330" spans="13:154" x14ac:dyDescent="0.25"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4" t="str">
        <f>sales_data!B329</f>
        <v>Blank (Kshoregonj Zone</v>
      </c>
      <c r="AR330" s="4" t="str">
        <f>sales_data!C329</f>
        <v>Blank (Ishwargonj Team</v>
      </c>
      <c r="AS330" s="5" t="str">
        <f t="shared" si="106"/>
        <v>Blank (Ishwargonj Team</v>
      </c>
      <c r="AT330" s="4" t="str">
        <f>sales_data!I329</f>
        <v>Azharul Islam Chakder</v>
      </c>
      <c r="AU330" s="4" t="str">
        <f>sales_data!W329</f>
        <v>Ishwargonj-1</v>
      </c>
      <c r="AV330" s="1">
        <f>sales_data!N329</f>
        <v>82245.279999999999</v>
      </c>
      <c r="AW330" s="1">
        <f>sales_data!P329</f>
        <v>57</v>
      </c>
      <c r="AX330" s="3">
        <f ca="1">IFERROR(INDEX(INDIRECT("day_wise_sales_data!$B$2:$BZ$599"),MATCH(resource!$CC330,day_wise_sales_data!$A$2:$A$500,0),MATCH(resource!AX$2,INDIRECT("day_wise_sales_data!$B$1:$BZ$1"),0)),0)</f>
        <v>0</v>
      </c>
      <c r="AY330" s="3">
        <f ca="1">IFERROR(INDEX(INDIRECT("day_wise_sales_data!$B$2:$BZ$599"),MATCH(resource!$CC330,day_wise_sales_data!$A$2:$A$500,0),MATCH(resource!AY$2,INDIRECT("day_wise_sales_data!$B$1:$BZ$1"),0)),0)</f>
        <v>0</v>
      </c>
      <c r="AZ330" s="3">
        <f ca="1">IFERROR(INDEX(INDIRECT("day_wise_sales_data!$B$2:$BZ$599"),MATCH(resource!$CC330,day_wise_sales_data!$A$2:$A$500,0),MATCH(resource!AZ$2,INDIRECT("day_wise_sales_data!$B$1:$BZ$1"),0)),0)</f>
        <v>13199.99</v>
      </c>
      <c r="BA330" s="3">
        <f ca="1">IFERROR(INDEX(INDIRECT("day_wise_sales_data!$B$2:$BZ$599"),MATCH(resource!$CC330,day_wise_sales_data!$A$2:$A$500,0),MATCH(resource!BA$2,INDIRECT("day_wise_sales_data!$B$1:$BZ$1"),0)),0)</f>
        <v>0</v>
      </c>
      <c r="BB330" s="3">
        <f ca="1">IFERROR(INDEX(INDIRECT("day_wise_sales_data!$B$2:$BZ$599"),MATCH(resource!$CC330,day_wise_sales_data!$A$2:$A$500,0),MATCH(resource!BB$2,INDIRECT("day_wise_sales_data!$B$1:$BZ$1"),0)),0)</f>
        <v>3696.22</v>
      </c>
      <c r="BC330" s="3">
        <f ca="1">IFERROR(INDEX(INDIRECT("day_wise_sales_data!$B$2:$BZ$599"),MATCH(resource!$CC330,day_wise_sales_data!$A$2:$A$500,0),MATCH(resource!BC$2,INDIRECT("day_wise_sales_data!$B$1:$BZ$1"),0)),0)</f>
        <v>0</v>
      </c>
      <c r="BD330" s="3">
        <f ca="1">IFERROR(INDEX(INDIRECT("day_wise_sales_data!$B$2:$BZ$599"),MATCH(resource!$CC330,day_wise_sales_data!$A$2:$A$500,0),MATCH(resource!BD$2,INDIRECT("day_wise_sales_data!$B$1:$BZ$1"),0)),0)</f>
        <v>10317.56</v>
      </c>
      <c r="BE330" s="3">
        <f ca="1">IFERROR(INDEX(INDIRECT("day_wise_sales_data!$B$2:$BZ$599"),MATCH(resource!$CC330,day_wise_sales_data!$A$2:$A$500,0),MATCH(resource!BE$2,INDIRECT("day_wise_sales_data!$B$1:$BZ$1"),0)),0)</f>
        <v>18644.13</v>
      </c>
      <c r="BF330" s="3">
        <f ca="1">IFERROR(INDEX(INDIRECT("day_wise_sales_data!$B$2:$BZ$599"),MATCH(resource!$CC330,day_wise_sales_data!$A$2:$A$500,0),MATCH(resource!BF$2,INDIRECT("day_wise_sales_data!$B$1:$BZ$1"),0)),0)</f>
        <v>36387.379999999997</v>
      </c>
      <c r="BG330" s="3">
        <f ca="1">IFERROR(INDEX(INDIRECT("day_wise_sales_data!$B$2:$BZ$599"),MATCH(resource!$CC330,day_wise_sales_data!$A$2:$A$500,0),MATCH(resource!BG$2,INDIRECT("day_wise_sales_data!$B$1:$BZ$1"),0)),0)</f>
        <v>0</v>
      </c>
      <c r="BH330" s="3">
        <f ca="1">IFERROR(INDEX(INDIRECT("day_wise_sales_data!$B$2:$BZ$599"),MATCH(resource!$CC330,day_wise_sales_data!$A$2:$A$500,0),MATCH(resource!BH$2,INDIRECT("day_wise_sales_data!$B$1:$BZ$1"),0)),0)</f>
        <v>0</v>
      </c>
      <c r="BI330" s="3">
        <f ca="1">IFERROR(INDEX(INDIRECT("day_wise_sales_data!$B$2:$BZ$599"),MATCH(resource!$CC330,day_wise_sales_data!$A$2:$A$500,0),MATCH(resource!BI$2,INDIRECT("day_wise_sales_data!$B$1:$BZ$1"),0)),0)</f>
        <v>0</v>
      </c>
      <c r="BJ330" s="3">
        <f ca="1">IFERROR(INDEX(INDIRECT("day_wise_sales_data!$B$2:$BZ$599"),MATCH(resource!$CC330,day_wise_sales_data!$A$2:$A$500,0),MATCH(resource!BJ$2,INDIRECT("day_wise_sales_data!$B$1:$BZ$1"),0)),0)</f>
        <v>0</v>
      </c>
      <c r="BK330" s="3">
        <f ca="1">IFERROR(INDEX(INDIRECT("day_wise_sales_data!$B$2:$BZ$599"),MATCH(resource!$CC330,day_wise_sales_data!$A$2:$A$500,0),MATCH(resource!BK$2,INDIRECT("day_wise_sales_data!$B$1:$BZ$1"),0)),0)</f>
        <v>0</v>
      </c>
      <c r="BL330" s="3">
        <f ca="1">IFERROR(INDEX(INDIRECT("day_wise_sales_data!$B$2:$BZ$599"),MATCH(resource!$CC330,day_wise_sales_data!$A$2:$A$500,0),MATCH(resource!BL$2,INDIRECT("day_wise_sales_data!$B$1:$BZ$1"),0)),0)</f>
        <v>0</v>
      </c>
      <c r="BM330" s="3">
        <f ca="1">IFERROR(INDEX(INDIRECT("day_wise_sales_data!$B$2:$BZ$599"),MATCH(resource!$CC330,day_wise_sales_data!$A$2:$A$500,0),MATCH(resource!BM$2,INDIRECT("day_wise_sales_data!$B$1:$BZ$1"),0)),0)</f>
        <v>0</v>
      </c>
      <c r="BN330" s="3">
        <f ca="1">IFERROR(INDEX(INDIRECT("day_wise_sales_data!$B$2:$BZ$599"),MATCH(resource!$CC330,day_wise_sales_data!$A$2:$A$500,0),MATCH(resource!BN$2,INDIRECT("day_wise_sales_data!$B$1:$BZ$1"),0)),0)</f>
        <v>0</v>
      </c>
      <c r="BO330" s="3">
        <f ca="1">IFERROR(INDEX(INDIRECT("day_wise_sales_data!$B$2:$BZ$599"),MATCH(resource!$CC330,day_wise_sales_data!$A$2:$A$500,0),MATCH(resource!BO$2,INDIRECT("day_wise_sales_data!$B$1:$BZ$1"),0)),0)</f>
        <v>0</v>
      </c>
      <c r="BP330" s="3">
        <f ca="1">IFERROR(INDEX(INDIRECT("day_wise_sales_data!$B$2:$BZ$599"),MATCH(resource!$CC330,day_wise_sales_data!$A$2:$A$500,0),MATCH(resource!BP$2,INDIRECT("day_wise_sales_data!$B$1:$BZ$1"),0)),0)</f>
        <v>0</v>
      </c>
      <c r="BQ330" s="3">
        <f ca="1">IFERROR(INDEX(INDIRECT("day_wise_sales_data!$B$2:$BZ$599"),MATCH(resource!$CC330,day_wise_sales_data!$A$2:$A$500,0),MATCH(resource!BQ$2,INDIRECT("day_wise_sales_data!$B$1:$BZ$1"),0)),0)</f>
        <v>0</v>
      </c>
      <c r="BR330" s="3">
        <f ca="1">IFERROR(INDEX(INDIRECT("day_wise_sales_data!$B$2:$BZ$599"),MATCH(resource!$CC330,day_wise_sales_data!$A$2:$A$500,0),MATCH(resource!BR$2,INDIRECT("day_wise_sales_data!$B$1:$BZ$1"),0)),0)</f>
        <v>0</v>
      </c>
      <c r="BS330" s="3">
        <f ca="1">IFERROR(INDEX(INDIRECT("day_wise_sales_data!$B$2:$BZ$599"),MATCH(resource!$CC330,day_wise_sales_data!$A$2:$A$500,0),MATCH(resource!BS$2,INDIRECT("day_wise_sales_data!$B$1:$BZ$1"),0)),0)</f>
        <v>0</v>
      </c>
      <c r="BT330" s="3">
        <f ca="1">IFERROR(INDEX(INDIRECT("day_wise_sales_data!$B$2:$BZ$599"),MATCH(resource!$CC330,day_wise_sales_data!$A$2:$A$500,0),MATCH(resource!BT$2,INDIRECT("day_wise_sales_data!$B$1:$BZ$1"),0)),0)</f>
        <v>0</v>
      </c>
      <c r="BU330" s="3">
        <f ca="1">IFERROR(INDEX(INDIRECT("day_wise_sales_data!$B$2:$BZ$599"),MATCH(resource!$CC330,day_wise_sales_data!$A$2:$A$500,0),MATCH(resource!BU$2,INDIRECT("day_wise_sales_data!$B$1:$BZ$1"),0)),0)</f>
        <v>0</v>
      </c>
      <c r="BV330" s="3">
        <f ca="1">IFERROR(INDEX(INDIRECT("day_wise_sales_data!$B$2:$BZ$599"),MATCH(resource!$CC330,day_wise_sales_data!$A$2:$A$500,0),MATCH(resource!BV$2,INDIRECT("day_wise_sales_data!$B$1:$BZ$1"),0)),0)</f>
        <v>0</v>
      </c>
      <c r="BW330" s="3">
        <f ca="1">IFERROR(INDEX(INDIRECT("day_wise_sales_data!$B$2:$BZ$599"),MATCH(resource!$CC330,day_wise_sales_data!$A$2:$A$500,0),MATCH(resource!BW$2,INDIRECT("day_wise_sales_data!$B$1:$BZ$1"),0)),0)</f>
        <v>0</v>
      </c>
      <c r="BX330" s="3">
        <f ca="1">IFERROR(INDEX(INDIRECT("day_wise_sales_data!$B$2:$BZ$599"),MATCH(resource!$CC330,day_wise_sales_data!$A$2:$A$500,0),MATCH(resource!BX$2,INDIRECT("day_wise_sales_data!$B$1:$BZ$1"),0)),0)</f>
        <v>0</v>
      </c>
      <c r="BY330" s="3">
        <f ca="1">IFERROR(INDEX(INDIRECT("day_wise_sales_data!$B$2:$BZ$599"),MATCH(resource!$CC330,day_wise_sales_data!$A$2:$A$500,0),MATCH(resource!BY$2,INDIRECT("day_wise_sales_data!$B$1:$BZ$1"),0)),0)</f>
        <v>0</v>
      </c>
      <c r="BZ330" s="3">
        <f ca="1">IFERROR(INDEX(INDIRECT("day_wise_sales_data!$B$2:$BZ$599"),MATCH(resource!$CC330,day_wise_sales_data!$A$2:$A$500,0),MATCH(resource!BZ$2,INDIRECT("day_wise_sales_data!$B$1:$BZ$1"),0)),0)</f>
        <v>0</v>
      </c>
      <c r="CA330" s="3" t="str">
        <f ca="1">IFERROR(INDEX(INDIRECT("day_wise_sales_data!$B$2:$BZ$599"),MATCH(resource!$CC330,day_wise_sales_data!$A$2:$A$500,0),MATCH(resource!CA$2,INDIRECT("day_wise_sales_data!$B$1:$BZ$1"),0)),0)</f>
        <v>dd</v>
      </c>
      <c r="CC330" s="4" t="str">
        <f>sales_data!H329</f>
        <v>MYM092012</v>
      </c>
      <c r="CD330" s="1">
        <v>328</v>
      </c>
      <c r="CE330" s="1" t="str">
        <f>IF(AQ330=report!$AQ$3,resource!CD330,"")</f>
        <v/>
      </c>
      <c r="CF330" s="5" t="str">
        <f>IFERROR(SMALL($CE$3:$CE$1001,ROWS($CE$3:CE330)),"")</f>
        <v/>
      </c>
      <c r="CH330">
        <f>IFERROR(VLOOKUP($CC330,data_pull!$E$22:$G$700,2,0),0)</f>
        <v>82245.279999999999</v>
      </c>
      <c r="CI330" s="1">
        <f t="shared" si="108"/>
        <v>154</v>
      </c>
      <c r="CJ330" s="1">
        <f t="shared" si="107"/>
        <v>0</v>
      </c>
      <c r="CK330" s="1" t="s">
        <v>1723</v>
      </c>
      <c r="CL330" s="1">
        <f t="shared" si="109"/>
        <v>111</v>
      </c>
      <c r="CM330" s="1" t="str">
        <f>IFERROR(VLOOKUP($CK330,stock_data!$B$3:$W$612,2,0),0)</f>
        <v>RAZOLE TABLET-1x10's</v>
      </c>
      <c r="CN330" s="1" t="str">
        <f>IFERROR(VLOOKUP($CK330,stock_data!$B$3:$W$612,4,0),0)</f>
        <v>1x10's</v>
      </c>
      <c r="CO330" s="1">
        <f>IFERROR(VLOOKUP($CK330,stock_data!$B$3:$W$612,5,0),0)</f>
        <v>42</v>
      </c>
      <c r="CP330" s="3">
        <f t="shared" si="110"/>
        <v>0</v>
      </c>
      <c r="CQ330" s="3">
        <f t="shared" si="111"/>
        <v>0</v>
      </c>
      <c r="CR330" s="1">
        <f>IFERROR(VLOOKUP($CK330,stock_data!$B$3:$W$612,6,0),0)</f>
        <v>0</v>
      </c>
      <c r="CS330" s="1">
        <f>IFERROR(VLOOKUP($CK330,stock_data!$B$3:$W$612,7,0),0)</f>
        <v>0</v>
      </c>
      <c r="CT330" s="1">
        <f>IFERROR(VLOOKUP($CK330,stock_data!$B$3:$W$612,8,0),0)</f>
        <v>0</v>
      </c>
      <c r="CU330" s="1">
        <f>IFERROR(VLOOKUP($CK330,stock_data!$B$3:$W$612,9,0),0)</f>
        <v>0</v>
      </c>
      <c r="CV330" s="1">
        <f>IFERROR(VLOOKUP($CK330,stock_data!$B$3:$W$612,10,0),0)</f>
        <v>0</v>
      </c>
      <c r="CW330" s="1">
        <f>IFERROR(VLOOKUP($CK330,stock_data!$B$3:$W$612,11,0),0)</f>
        <v>0</v>
      </c>
      <c r="CX330" s="1">
        <f>IFERROR(VLOOKUP($CK330,stock_data!$B$3:$W$612,12,0),0)</f>
        <v>0</v>
      </c>
      <c r="CY330" s="1">
        <f>IFERROR(VLOOKUP($CK330,stock_data!$B$3:$W$612,13,0),0)</f>
        <v>0</v>
      </c>
      <c r="CZ330" s="1">
        <f>IFERROR(VLOOKUP($CK330,stock_data!$B$3:$W$612,14,0),0)</f>
        <v>0</v>
      </c>
      <c r="DA330" s="1">
        <f>IFERROR(VLOOKUP($CK330,stock_data!$B$3:$W$612,15,0),0)</f>
        <v>0</v>
      </c>
      <c r="DB330" s="1">
        <f>IFERROR(VLOOKUP($CK330,stock_data!$B$3:$W$612,16,0),0)</f>
        <v>0</v>
      </c>
      <c r="DC330" s="1">
        <f>IFERROR(VLOOKUP($CK330,stock_data!$B$3:$W$612,17,0),0)</f>
        <v>0</v>
      </c>
      <c r="DD330" s="1">
        <f>IFERROR(VLOOKUP($CK330,stock_data!$B$3:$W$612,18,0),0)</f>
        <v>0</v>
      </c>
      <c r="DE330" s="1">
        <f>IFERROR(VLOOKUP($CK330,stock_data!$B$3:$W$612,19,0),0)</f>
        <v>0</v>
      </c>
      <c r="DF330" s="1">
        <f>IFERROR(VLOOKUP($CK330,stock_data!$B$3:$W$612,20,0),0)</f>
        <v>0</v>
      </c>
      <c r="DG330" s="1">
        <f>IFERROR(VLOOKUP($CK330,stock_data!$B$3:$W$612,21,0),0)</f>
        <v>0</v>
      </c>
      <c r="DH330" s="1">
        <f>IFERROR(VLOOKUP($CK330,stock_data!$B$3:$W$612,22,0),0)</f>
        <v>0</v>
      </c>
      <c r="DI330" s="1">
        <f t="shared" si="112"/>
        <v>0</v>
      </c>
      <c r="DJ330" s="1">
        <f t="shared" si="113"/>
        <v>0</v>
      </c>
      <c r="DK330" s="3">
        <f>IFERROR(INDEX(COD_SALES!$B$5:$Z$500,MATCH(resource!$CC330,COD_SALES!$A$5:$A$500,0),MATCH(resource!DK$2,COD_SALES!$B$4:$Z$4,0)),"")</f>
        <v>0</v>
      </c>
      <c r="DL330" s="3">
        <f>IFERROR(INDEX(COD_SALES!$B$5:$Z$500,MATCH(resource!$CC330,COD_SALES!$A$5:$A$500,0),MATCH(resource!DL$2,COD_SALES!$B$4:$Z$4,0)),"")</f>
        <v>0</v>
      </c>
      <c r="DM330" s="3">
        <f>IFERROR(INDEX(COD_SALES!$B$5:$Z$500,MATCH(resource!$CC330,COD_SALES!$A$5:$A$500,0),MATCH(resource!DM$2,COD_SALES!$B$4:$Z$4,0)),"")</f>
        <v>0</v>
      </c>
      <c r="DN330" s="3" t="str">
        <f>IFERROR(INDEX(COD_SALES!$B$5:$Z$500,MATCH(resource!$CC330,COD_SALES!$A$5:$A$500,0),MATCH(resource!DN$2,COD_SALES!$B$4:$Z$4,0)),"")</f>
        <v/>
      </c>
      <c r="DO330" s="3">
        <f>IFERROR(INDEX(COD_SALES!$B$5:$Z$500,MATCH(resource!$CC330,COD_SALES!$A$5:$A$500,0),MATCH(resource!DO$2,COD_SALES!$B$4:$Z$4,0)),"")</f>
        <v>0</v>
      </c>
      <c r="DP330" s="3">
        <f>IFERROR(INDEX(COD_SALES!$B$5:$Z$500,MATCH(resource!$CC330,COD_SALES!$A$5:$A$500,0),MATCH(resource!DP$2,COD_SALES!$B$4:$Z$4,0)),"")</f>
        <v>0</v>
      </c>
      <c r="DQ330" s="3" t="str">
        <f>IFERROR(INDEX(COD_SALES!$B$5:$Z$500,MATCH(resource!$CC330,COD_SALES!$A$5:$A$500,0),MATCH(resource!DQ$2,COD_SALES!$B$4:$Z$4,0)),"")</f>
        <v/>
      </c>
      <c r="DR330" s="3">
        <f>IFERROR(INDEX(COD_SALES!$B$5:$Z$500,MATCH(resource!$CC330,COD_SALES!$A$5:$A$500,0),MATCH(resource!DR$2,COD_SALES!$B$4:$Z$4,0)),"")</f>
        <v>0</v>
      </c>
      <c r="DS330" s="3">
        <f>IFERROR(INDEX(COD_SALES!$B$5:$Z$500,MATCH(resource!$CC330,COD_SALES!$A$5:$A$500,0),MATCH(resource!DS$2,COD_SALES!$B$4:$Z$4,0)),"")</f>
        <v>102</v>
      </c>
      <c r="DT330" s="3">
        <f>IFERROR(INDEX(COD_SALES!$B$5:$Z$500,MATCH(resource!$CC330,COD_SALES!$A$5:$A$500,0),MATCH(resource!DT$2,COD_SALES!$B$4:$Z$4,0)),"")</f>
        <v>5</v>
      </c>
      <c r="DU330" s="3">
        <f>IFERROR(INDEX(COD_SALES!$B$5:$Z$500,MATCH(resource!$CC330,COD_SALES!$A$5:$A$500,0),MATCH(resource!DU$2,COD_SALES!$B$4:$Z$4,0)),"")</f>
        <v>0</v>
      </c>
      <c r="DV330" s="3">
        <f>IFERROR(INDEX(COD_SALES!$B$5:$Z$500,MATCH(resource!$CC330,COD_SALES!$A$5:$A$500,0),MATCH(resource!DV$2,COD_SALES!$B$4:$Z$4,0)),"")</f>
        <v>0</v>
      </c>
      <c r="DW330" s="3">
        <f>IFERROR(INDEX(COD_SALES!$B$5:$Z$500,MATCH(resource!$CC330,COD_SALES!$A$5:$A$500,0),MATCH(resource!DW$2,COD_SALES!$B$4:$Z$4,0)),"")</f>
        <v>4</v>
      </c>
      <c r="DX330" s="3">
        <f>IFERROR(INDEX(COD_SALES!$B$5:$Z$500,MATCH(resource!$CC330,COD_SALES!$A$5:$A$500,0),MATCH(resource!DX$2,COD_SALES!$B$4:$Z$4,0)),"")</f>
        <v>0</v>
      </c>
      <c r="DY330" s="3">
        <f>IFERROR(INDEX(COD_SALES!$B$5:$Z$500,MATCH(resource!$CC330,COD_SALES!$A$5:$A$500,0),MATCH(resource!DY$2,COD_SALES!$B$4:$Z$4,0)),"")</f>
        <v>0</v>
      </c>
      <c r="DZ330" s="3">
        <f>IFERROR(INDEX(COD_SALES!$B$5:$Z$500,MATCH(resource!$CC330,COD_SALES!$A$5:$A$500,0),MATCH(resource!DZ$2,COD_SALES!$B$4:$Z$4,0)),"")</f>
        <v>0</v>
      </c>
      <c r="EA330" s="3">
        <f>IFERROR(INDEX(COD_SALES!$B$5:$Z$500,MATCH(resource!$CC330,COD_SALES!$A$5:$A$500,0),MATCH(resource!EA$2,COD_SALES!$B$4:$Z$4,0)),"")</f>
        <v>0</v>
      </c>
      <c r="EB330" s="3">
        <f t="shared" si="114"/>
        <v>24988.480000000003</v>
      </c>
      <c r="ED330" s="3">
        <f>IFERROR(VLOOKUP($CK330,depot_prod_sales!$B$5:$S$200,3,0),0)</f>
        <v>0</v>
      </c>
      <c r="EE330" s="3">
        <f>IFERROR(VLOOKUP($CK330,depot_prod_sales!$B$5:$S$200,4,0),0)</f>
        <v>0</v>
      </c>
      <c r="EF330" s="3">
        <f>IFERROR(VLOOKUP($CK330,depot_prod_sales!$B$5:$S$200,5,0),0)</f>
        <v>0</v>
      </c>
      <c r="EG330" s="3">
        <f>IFERROR(VLOOKUP($CK330,depot_prod_sales!$B$5:$S$200,6,0),0)</f>
        <v>0</v>
      </c>
      <c r="EH330" s="3">
        <f>IFERROR(VLOOKUP($CK330,depot_prod_sales!$B$5:$S$200,7,0),0)</f>
        <v>0</v>
      </c>
      <c r="EI330" s="3">
        <f>IFERROR(VLOOKUP($CK330,depot_prod_sales!$B$5:$S$200,8,0),0)</f>
        <v>0</v>
      </c>
      <c r="EJ330" s="3">
        <f>IFERROR(VLOOKUP($CK330,depot_prod_sales!$B$5:$S$200,9,0),0)</f>
        <v>0</v>
      </c>
      <c r="EK330" s="3">
        <f>IFERROR(VLOOKUP($CK330,depot_prod_sales!$B$5:$S$200,10,0),0)</f>
        <v>0</v>
      </c>
      <c r="EL330" s="3">
        <f>IFERROR(VLOOKUP($CK330,depot_prod_sales!$B$5:$S$200,11,0),0)</f>
        <v>0</v>
      </c>
      <c r="EM330" s="3">
        <f>IFERROR(VLOOKUP($CK330,depot_prod_sales!$B$5:$S$200,12,0),0)</f>
        <v>0</v>
      </c>
      <c r="EN330" s="3">
        <f>IFERROR(VLOOKUP($CK330,depot_prod_sales!$B$5:$S$200,13,0),0)</f>
        <v>0</v>
      </c>
      <c r="EO330" s="3">
        <f>IFERROR(VLOOKUP($CK330,depot_prod_sales!$B$5:$S$200,14,0),0)</f>
        <v>0</v>
      </c>
      <c r="EP330" s="3">
        <f>IFERROR(VLOOKUP($CK330,depot_prod_sales!$B$5:$S$200,15,0),0)</f>
        <v>0</v>
      </c>
      <c r="EQ330" s="3">
        <f>IFERROR(VLOOKUP($CK330,depot_prod_sales!$B$5:$S$200,16,0),0)</f>
        <v>0</v>
      </c>
      <c r="ER330" s="3">
        <f>IFERROR(VLOOKUP($CK330,depot_prod_sales!$B$5:$S$200,17,0),0)</f>
        <v>0</v>
      </c>
      <c r="ES330" s="3">
        <f>IFERROR(VLOOKUP($CK330,depot_prod_sales!$B$5:$S$200,18,0),0)</f>
        <v>0</v>
      </c>
      <c r="ET330" s="116">
        <f t="shared" si="115"/>
        <v>0</v>
      </c>
      <c r="EU330" s="116">
        <f t="shared" si="116"/>
        <v>0</v>
      </c>
      <c r="EW330" s="3">
        <f>IFERROR(VLOOKUP(CC330,data_pull!$AO$25:$AR$546,2,0),0)</f>
        <v>54</v>
      </c>
      <c r="EX330" s="1">
        <f>IFERROR(VLOOKUP(CC330,data_pull!$AO$25:$AR$546,4,0),0)</f>
        <v>190000</v>
      </c>
    </row>
    <row r="331" spans="13:154" x14ac:dyDescent="0.25"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4" t="str">
        <f>sales_data!B330</f>
        <v>Blank (Kshoregonj Zone</v>
      </c>
      <c r="AR331" s="4" t="str">
        <f>sales_data!C330</f>
        <v>Blank (Ishwargonj Team</v>
      </c>
      <c r="AS331" s="5" t="str">
        <f t="shared" si="106"/>
        <v/>
      </c>
      <c r="AT331" s="4" t="str">
        <f>sales_data!I330</f>
        <v>Sayedur Rahman-2</v>
      </c>
      <c r="AU331" s="4" t="str">
        <f>sales_data!W330</f>
        <v>Atharo Bari</v>
      </c>
      <c r="AV331" s="1">
        <f>sales_data!N330</f>
        <v>75203</v>
      </c>
      <c r="AW331" s="1">
        <f>sales_data!P330</f>
        <v>20</v>
      </c>
      <c r="AX331" s="3">
        <f ca="1">IFERROR(INDEX(INDIRECT("day_wise_sales_data!$B$2:$BZ$599"),MATCH(resource!$CC331,day_wise_sales_data!$A$2:$A$500,0),MATCH(resource!AX$2,INDIRECT("day_wise_sales_data!$B$1:$BZ$1"),0)),0)</f>
        <v>0</v>
      </c>
      <c r="AY331" s="3">
        <f ca="1">IFERROR(INDEX(INDIRECT("day_wise_sales_data!$B$2:$BZ$599"),MATCH(resource!$CC331,day_wise_sales_data!$A$2:$A$500,0),MATCH(resource!AY$2,INDIRECT("day_wise_sales_data!$B$1:$BZ$1"),0)),0)</f>
        <v>0</v>
      </c>
      <c r="AZ331" s="3">
        <f ca="1">IFERROR(INDEX(INDIRECT("day_wise_sales_data!$B$2:$BZ$599"),MATCH(resource!$CC331,day_wise_sales_data!$A$2:$A$500,0),MATCH(resource!AZ$2,INDIRECT("day_wise_sales_data!$B$1:$BZ$1"),0)),0)</f>
        <v>0</v>
      </c>
      <c r="BA331" s="3">
        <f ca="1">IFERROR(INDEX(INDIRECT("day_wise_sales_data!$B$2:$BZ$599"),MATCH(resource!$CC331,day_wise_sales_data!$A$2:$A$500,0),MATCH(resource!BA$2,INDIRECT("day_wise_sales_data!$B$1:$BZ$1"),0)),0)</f>
        <v>529.42999999999995</v>
      </c>
      <c r="BB331" s="3">
        <f ca="1">IFERROR(INDEX(INDIRECT("day_wise_sales_data!$B$2:$BZ$599"),MATCH(resource!$CC331,day_wise_sales_data!$A$2:$A$500,0),MATCH(resource!BB$2,INDIRECT("day_wise_sales_data!$B$1:$BZ$1"),0)),0)</f>
        <v>367.73</v>
      </c>
      <c r="BC331" s="3">
        <f ca="1">IFERROR(INDEX(INDIRECT("day_wise_sales_data!$B$2:$BZ$599"),MATCH(resource!$CC331,day_wise_sales_data!$A$2:$A$500,0),MATCH(resource!BC$2,INDIRECT("day_wise_sales_data!$B$1:$BZ$1"),0)),0)</f>
        <v>0</v>
      </c>
      <c r="BD331" s="3">
        <f ca="1">IFERROR(INDEX(INDIRECT("day_wise_sales_data!$B$2:$BZ$599"),MATCH(resource!$CC331,day_wise_sales_data!$A$2:$A$500,0),MATCH(resource!BD$2,INDIRECT("day_wise_sales_data!$B$1:$BZ$1"),0)),0)</f>
        <v>0</v>
      </c>
      <c r="BE331" s="3">
        <f ca="1">IFERROR(INDEX(INDIRECT("day_wise_sales_data!$B$2:$BZ$599"),MATCH(resource!$CC331,day_wise_sales_data!$A$2:$A$500,0),MATCH(resource!BE$2,INDIRECT("day_wise_sales_data!$B$1:$BZ$1"),0)),0)</f>
        <v>14216.2</v>
      </c>
      <c r="BF331" s="3">
        <f ca="1">IFERROR(INDEX(INDIRECT("day_wise_sales_data!$B$2:$BZ$599"),MATCH(resource!$CC331,day_wise_sales_data!$A$2:$A$500,0),MATCH(resource!BF$2,INDIRECT("day_wise_sales_data!$B$1:$BZ$1"),0)),0)</f>
        <v>8826.73</v>
      </c>
      <c r="BG331" s="3">
        <f ca="1">IFERROR(INDEX(INDIRECT("day_wise_sales_data!$B$2:$BZ$599"),MATCH(resource!$CC331,day_wise_sales_data!$A$2:$A$500,0),MATCH(resource!BG$2,INDIRECT("day_wise_sales_data!$B$1:$BZ$1"),0)),0)</f>
        <v>0</v>
      </c>
      <c r="BH331" s="3">
        <f ca="1">IFERROR(INDEX(INDIRECT("day_wise_sales_data!$B$2:$BZ$599"),MATCH(resource!$CC331,day_wise_sales_data!$A$2:$A$500,0),MATCH(resource!BH$2,INDIRECT("day_wise_sales_data!$B$1:$BZ$1"),0)),0)</f>
        <v>0</v>
      </c>
      <c r="BI331" s="3">
        <f ca="1">IFERROR(INDEX(INDIRECT("day_wise_sales_data!$B$2:$BZ$599"),MATCH(resource!$CC331,day_wise_sales_data!$A$2:$A$500,0),MATCH(resource!BI$2,INDIRECT("day_wise_sales_data!$B$1:$BZ$1"),0)),0)</f>
        <v>0</v>
      </c>
      <c r="BJ331" s="3">
        <f ca="1">IFERROR(INDEX(INDIRECT("day_wise_sales_data!$B$2:$BZ$599"),MATCH(resource!$CC331,day_wise_sales_data!$A$2:$A$500,0),MATCH(resource!BJ$2,INDIRECT("day_wise_sales_data!$B$1:$BZ$1"),0)),0)</f>
        <v>0</v>
      </c>
      <c r="BK331" s="3">
        <f ca="1">IFERROR(INDEX(INDIRECT("day_wise_sales_data!$B$2:$BZ$599"),MATCH(resource!$CC331,day_wise_sales_data!$A$2:$A$500,0),MATCH(resource!BK$2,INDIRECT("day_wise_sales_data!$B$1:$BZ$1"),0)),0)</f>
        <v>10719.27</v>
      </c>
      <c r="BL331" s="3">
        <f ca="1">IFERROR(INDEX(INDIRECT("day_wise_sales_data!$B$2:$BZ$599"),MATCH(resource!$CC331,day_wise_sales_data!$A$2:$A$500,0),MATCH(resource!BL$2,INDIRECT("day_wise_sales_data!$B$1:$BZ$1"),0)),0)</f>
        <v>968.03</v>
      </c>
      <c r="BM331" s="3">
        <f ca="1">IFERROR(INDEX(INDIRECT("day_wise_sales_data!$B$2:$BZ$599"),MATCH(resource!$CC331,day_wise_sales_data!$A$2:$A$500,0),MATCH(resource!BM$2,INDIRECT("day_wise_sales_data!$B$1:$BZ$1"),0)),0)</f>
        <v>0</v>
      </c>
      <c r="BN331" s="3">
        <f ca="1">IFERROR(INDEX(INDIRECT("day_wise_sales_data!$B$2:$BZ$599"),MATCH(resource!$CC331,day_wise_sales_data!$A$2:$A$500,0),MATCH(resource!BN$2,INDIRECT("day_wise_sales_data!$B$1:$BZ$1"),0)),0)</f>
        <v>6600.23</v>
      </c>
      <c r="BO331" s="3">
        <f ca="1">IFERROR(INDEX(INDIRECT("day_wise_sales_data!$B$2:$BZ$599"),MATCH(resource!$CC331,day_wise_sales_data!$A$2:$A$500,0),MATCH(resource!BO$2,INDIRECT("day_wise_sales_data!$B$1:$BZ$1"),0)),0)</f>
        <v>0</v>
      </c>
      <c r="BP331" s="3">
        <f ca="1">IFERROR(INDEX(INDIRECT("day_wise_sales_data!$B$2:$BZ$599"),MATCH(resource!$CC331,day_wise_sales_data!$A$2:$A$500,0),MATCH(resource!BP$2,INDIRECT("day_wise_sales_data!$B$1:$BZ$1"),0)),0)</f>
        <v>0</v>
      </c>
      <c r="BQ331" s="3">
        <f ca="1">IFERROR(INDEX(INDIRECT("day_wise_sales_data!$B$2:$BZ$599"),MATCH(resource!$CC331,day_wise_sales_data!$A$2:$A$500,0),MATCH(resource!BQ$2,INDIRECT("day_wise_sales_data!$B$1:$BZ$1"),0)),0)</f>
        <v>12876.52</v>
      </c>
      <c r="BR331" s="3">
        <f ca="1">IFERROR(INDEX(INDIRECT("day_wise_sales_data!$B$2:$BZ$599"),MATCH(resource!$CC331,day_wise_sales_data!$A$2:$A$500,0),MATCH(resource!BR$2,INDIRECT("day_wise_sales_data!$B$1:$BZ$1"),0)),0)</f>
        <v>0</v>
      </c>
      <c r="BS331" s="3">
        <f ca="1">IFERROR(INDEX(INDIRECT("day_wise_sales_data!$B$2:$BZ$599"),MATCH(resource!$CC331,day_wise_sales_data!$A$2:$A$500,0),MATCH(resource!BS$2,INDIRECT("day_wise_sales_data!$B$1:$BZ$1"),0)),0)</f>
        <v>0</v>
      </c>
      <c r="BT331" s="3">
        <f ca="1">IFERROR(INDEX(INDIRECT("day_wise_sales_data!$B$2:$BZ$599"),MATCH(resource!$CC331,day_wise_sales_data!$A$2:$A$500,0),MATCH(resource!BT$2,INDIRECT("day_wise_sales_data!$B$1:$BZ$1"),0)),0)</f>
        <v>0</v>
      </c>
      <c r="BU331" s="3">
        <f ca="1">IFERROR(INDEX(INDIRECT("day_wise_sales_data!$B$2:$BZ$599"),MATCH(resource!$CC331,day_wise_sales_data!$A$2:$A$500,0),MATCH(resource!BU$2,INDIRECT("day_wise_sales_data!$B$1:$BZ$1"),0)),0)</f>
        <v>0</v>
      </c>
      <c r="BV331" s="3">
        <f ca="1">IFERROR(INDEX(INDIRECT("day_wise_sales_data!$B$2:$BZ$599"),MATCH(resource!$CC331,day_wise_sales_data!$A$2:$A$500,0),MATCH(resource!BV$2,INDIRECT("day_wise_sales_data!$B$1:$BZ$1"),0)),0)</f>
        <v>20098.86</v>
      </c>
      <c r="BW331" s="3">
        <f ca="1">IFERROR(INDEX(INDIRECT("day_wise_sales_data!$B$2:$BZ$599"),MATCH(resource!$CC331,day_wise_sales_data!$A$2:$A$500,0),MATCH(resource!BW$2,INDIRECT("day_wise_sales_data!$B$1:$BZ$1"),0)),0)</f>
        <v>0</v>
      </c>
      <c r="BX331" s="3">
        <f ca="1">IFERROR(INDEX(INDIRECT("day_wise_sales_data!$B$2:$BZ$599"),MATCH(resource!$CC331,day_wise_sales_data!$A$2:$A$500,0),MATCH(resource!BX$2,INDIRECT("day_wise_sales_data!$B$1:$BZ$1"),0)),0)</f>
        <v>0</v>
      </c>
      <c r="BY331" s="3">
        <f ca="1">IFERROR(INDEX(INDIRECT("day_wise_sales_data!$B$2:$BZ$599"),MATCH(resource!$CC331,day_wise_sales_data!$A$2:$A$500,0),MATCH(resource!BY$2,INDIRECT("day_wise_sales_data!$B$1:$BZ$1"),0)),0)</f>
        <v>0</v>
      </c>
      <c r="BZ331" s="3">
        <f ca="1">IFERROR(INDEX(INDIRECT("day_wise_sales_data!$B$2:$BZ$599"),MATCH(resource!$CC331,day_wise_sales_data!$A$2:$A$500,0),MATCH(resource!BZ$2,INDIRECT("day_wise_sales_data!$B$1:$BZ$1"),0)),0)</f>
        <v>0</v>
      </c>
      <c r="CA331" s="3" t="str">
        <f ca="1">IFERROR(INDEX(INDIRECT("day_wise_sales_data!$B$2:$BZ$599"),MATCH(resource!$CC331,day_wise_sales_data!$A$2:$A$500,0),MATCH(resource!CA$2,INDIRECT("day_wise_sales_data!$B$1:$BZ$1"),0)),0)</f>
        <v>dd</v>
      </c>
      <c r="CC331" s="4" t="str">
        <f>sales_data!H330</f>
        <v>MYM02218</v>
      </c>
      <c r="CD331" s="1">
        <v>329</v>
      </c>
      <c r="CE331" s="1" t="str">
        <f>IF(AQ331=report!$AQ$3,resource!CD331,"")</f>
        <v/>
      </c>
      <c r="CF331" s="5" t="str">
        <f>IFERROR(SMALL($CE$3:$CE$1001,ROWS($CE$3:CE331)),"")</f>
        <v/>
      </c>
      <c r="CH331">
        <f>IFERROR(VLOOKUP($CC331,data_pull!$E$22:$G$700,2,0),0)</f>
        <v>75203</v>
      </c>
      <c r="CI331" s="1">
        <f t="shared" si="108"/>
        <v>154</v>
      </c>
      <c r="CJ331" s="1">
        <f t="shared" si="107"/>
        <v>0</v>
      </c>
      <c r="CK331" s="1" t="s">
        <v>1726</v>
      </c>
      <c r="CL331" s="1">
        <f t="shared" si="109"/>
        <v>111</v>
      </c>
      <c r="CM331" s="1" t="str">
        <f>IFERROR(VLOOKUP($CK331,stock_data!$B$3:$W$612,2,0),0)</f>
        <v>RISON TABLET (EXP)</v>
      </c>
      <c r="CN331" s="1" t="str">
        <f>IFERROR(VLOOKUP($CK331,stock_data!$B$3:$W$612,4,0),0)</f>
        <v>3x10's</v>
      </c>
      <c r="CO331" s="1">
        <f>IFERROR(VLOOKUP($CK331,stock_data!$B$3:$W$612,5,0),0)</f>
        <v>102</v>
      </c>
      <c r="CP331" s="3">
        <f t="shared" si="110"/>
        <v>0</v>
      </c>
      <c r="CQ331" s="3">
        <f t="shared" si="111"/>
        <v>0</v>
      </c>
      <c r="CR331" s="1">
        <f>IFERROR(VLOOKUP($CK331,stock_data!$B$3:$W$612,6,0),0)</f>
        <v>0</v>
      </c>
      <c r="CS331" s="1">
        <f>IFERROR(VLOOKUP($CK331,stock_data!$B$3:$W$612,7,0),0)</f>
        <v>0</v>
      </c>
      <c r="CT331" s="1">
        <f>IFERROR(VLOOKUP($CK331,stock_data!$B$3:$W$612,8,0),0)</f>
        <v>0</v>
      </c>
      <c r="CU331" s="1">
        <f>IFERROR(VLOOKUP($CK331,stock_data!$B$3:$W$612,9,0),0)</f>
        <v>0</v>
      </c>
      <c r="CV331" s="1">
        <f>IFERROR(VLOOKUP($CK331,stock_data!$B$3:$W$612,10,0),0)</f>
        <v>0</v>
      </c>
      <c r="CW331" s="1">
        <f>IFERROR(VLOOKUP($CK331,stock_data!$B$3:$W$612,11,0),0)</f>
        <v>0</v>
      </c>
      <c r="CX331" s="1">
        <f>IFERROR(VLOOKUP($CK331,stock_data!$B$3:$W$612,12,0),0)</f>
        <v>0</v>
      </c>
      <c r="CY331" s="1">
        <f>IFERROR(VLOOKUP($CK331,stock_data!$B$3:$W$612,13,0),0)</f>
        <v>0</v>
      </c>
      <c r="CZ331" s="1">
        <f>IFERROR(VLOOKUP($CK331,stock_data!$B$3:$W$612,14,0),0)</f>
        <v>0</v>
      </c>
      <c r="DA331" s="1">
        <f>IFERROR(VLOOKUP($CK331,stock_data!$B$3:$W$612,15,0),0)</f>
        <v>0</v>
      </c>
      <c r="DB331" s="1">
        <f>IFERROR(VLOOKUP($CK331,stock_data!$B$3:$W$612,16,0),0)</f>
        <v>0</v>
      </c>
      <c r="DC331" s="1">
        <f>IFERROR(VLOOKUP($CK331,stock_data!$B$3:$W$612,17,0),0)</f>
        <v>0</v>
      </c>
      <c r="DD331" s="1">
        <f>IFERROR(VLOOKUP($CK331,stock_data!$B$3:$W$612,18,0),0)</f>
        <v>0</v>
      </c>
      <c r="DE331" s="1">
        <f>IFERROR(VLOOKUP($CK331,stock_data!$B$3:$W$612,19,0),0)</f>
        <v>0</v>
      </c>
      <c r="DF331" s="1">
        <f>IFERROR(VLOOKUP($CK331,stock_data!$B$3:$W$612,20,0),0)</f>
        <v>0</v>
      </c>
      <c r="DG331" s="1">
        <f>IFERROR(VLOOKUP($CK331,stock_data!$B$3:$W$612,21,0),0)</f>
        <v>0</v>
      </c>
      <c r="DH331" s="1">
        <f>IFERROR(VLOOKUP($CK331,stock_data!$B$3:$W$612,22,0),0)</f>
        <v>0</v>
      </c>
      <c r="DI331" s="1">
        <f t="shared" si="112"/>
        <v>0</v>
      </c>
      <c r="DJ331" s="1">
        <f t="shared" si="113"/>
        <v>0</v>
      </c>
      <c r="DK331" s="3">
        <f>IFERROR(INDEX(COD_SALES!$B$5:$Z$500,MATCH(resource!$CC331,COD_SALES!$A$5:$A$500,0),MATCH(resource!DK$2,COD_SALES!$B$4:$Z$4,0)),"")</f>
        <v>13</v>
      </c>
      <c r="DL331" s="3">
        <f>IFERROR(INDEX(COD_SALES!$B$5:$Z$500,MATCH(resource!$CC331,COD_SALES!$A$5:$A$500,0),MATCH(resource!DL$2,COD_SALES!$B$4:$Z$4,0)),"")</f>
        <v>15</v>
      </c>
      <c r="DM331" s="3">
        <f>IFERROR(INDEX(COD_SALES!$B$5:$Z$500,MATCH(resource!$CC331,COD_SALES!$A$5:$A$500,0),MATCH(resource!DM$2,COD_SALES!$B$4:$Z$4,0)),"")</f>
        <v>13</v>
      </c>
      <c r="DN331" s="3" t="str">
        <f>IFERROR(INDEX(COD_SALES!$B$5:$Z$500,MATCH(resource!$CC331,COD_SALES!$A$5:$A$500,0),MATCH(resource!DN$2,COD_SALES!$B$4:$Z$4,0)),"")</f>
        <v/>
      </c>
      <c r="DO331" s="3">
        <f>IFERROR(INDEX(COD_SALES!$B$5:$Z$500,MATCH(resource!$CC331,COD_SALES!$A$5:$A$500,0),MATCH(resource!DO$2,COD_SALES!$B$4:$Z$4,0)),"")</f>
        <v>0</v>
      </c>
      <c r="DP331" s="3">
        <f>IFERROR(INDEX(COD_SALES!$B$5:$Z$500,MATCH(resource!$CC331,COD_SALES!$A$5:$A$500,0),MATCH(resource!DP$2,COD_SALES!$B$4:$Z$4,0)),"")</f>
        <v>0</v>
      </c>
      <c r="DQ331" s="3" t="str">
        <f>IFERROR(INDEX(COD_SALES!$B$5:$Z$500,MATCH(resource!$CC331,COD_SALES!$A$5:$A$500,0),MATCH(resource!DQ$2,COD_SALES!$B$4:$Z$4,0)),"")</f>
        <v/>
      </c>
      <c r="DR331" s="3">
        <f>IFERROR(INDEX(COD_SALES!$B$5:$Z$500,MATCH(resource!$CC331,COD_SALES!$A$5:$A$500,0),MATCH(resource!DR$2,COD_SALES!$B$4:$Z$4,0)),"")</f>
        <v>86</v>
      </c>
      <c r="DS331" s="3">
        <f>IFERROR(INDEX(COD_SALES!$B$5:$Z$500,MATCH(resource!$CC331,COD_SALES!$A$5:$A$500,0),MATCH(resource!DS$2,COD_SALES!$B$4:$Z$4,0)),"")</f>
        <v>32</v>
      </c>
      <c r="DT331" s="3">
        <f>IFERROR(INDEX(COD_SALES!$B$5:$Z$500,MATCH(resource!$CC331,COD_SALES!$A$5:$A$500,0),MATCH(resource!DT$2,COD_SALES!$B$4:$Z$4,0)),"")</f>
        <v>0</v>
      </c>
      <c r="DU331" s="3">
        <f>IFERROR(INDEX(COD_SALES!$B$5:$Z$500,MATCH(resource!$CC331,COD_SALES!$A$5:$A$500,0),MATCH(resource!DU$2,COD_SALES!$B$4:$Z$4,0)),"")</f>
        <v>65</v>
      </c>
      <c r="DV331" s="3">
        <f>IFERROR(INDEX(COD_SALES!$B$5:$Z$500,MATCH(resource!$CC331,COD_SALES!$A$5:$A$500,0),MATCH(resource!DV$2,COD_SALES!$B$4:$Z$4,0)),"")</f>
        <v>0</v>
      </c>
      <c r="DW331" s="3">
        <f>IFERROR(INDEX(COD_SALES!$B$5:$Z$500,MATCH(resource!$CC331,COD_SALES!$A$5:$A$500,0),MATCH(resource!DW$2,COD_SALES!$B$4:$Z$4,0)),"")</f>
        <v>0</v>
      </c>
      <c r="DX331" s="3">
        <f>IFERROR(INDEX(COD_SALES!$B$5:$Z$500,MATCH(resource!$CC331,COD_SALES!$A$5:$A$500,0),MATCH(resource!DX$2,COD_SALES!$B$4:$Z$4,0)),"")</f>
        <v>25</v>
      </c>
      <c r="DY331" s="3">
        <f>IFERROR(INDEX(COD_SALES!$B$5:$Z$500,MATCH(resource!$CC331,COD_SALES!$A$5:$A$500,0),MATCH(resource!DY$2,COD_SALES!$B$4:$Z$4,0)),"")</f>
        <v>0</v>
      </c>
      <c r="DZ331" s="3">
        <f>IFERROR(INDEX(COD_SALES!$B$5:$Z$500,MATCH(resource!$CC331,COD_SALES!$A$5:$A$500,0),MATCH(resource!DZ$2,COD_SALES!$B$4:$Z$4,0)),"")</f>
        <v>12</v>
      </c>
      <c r="EA331" s="3">
        <f>IFERROR(INDEX(COD_SALES!$B$5:$Z$500,MATCH(resource!$CC331,COD_SALES!$A$5:$A$500,0),MATCH(resource!EA$2,COD_SALES!$B$4:$Z$4,0)),"")</f>
        <v>0</v>
      </c>
      <c r="EB331" s="3">
        <f t="shared" si="114"/>
        <v>39278.980000000003</v>
      </c>
      <c r="ED331" s="3">
        <f>IFERROR(VLOOKUP($CK331,depot_prod_sales!$B$5:$S$200,3,0),0)</f>
        <v>0</v>
      </c>
      <c r="EE331" s="3">
        <f>IFERROR(VLOOKUP($CK331,depot_prod_sales!$B$5:$S$200,4,0),0)</f>
        <v>0</v>
      </c>
      <c r="EF331" s="3">
        <f>IFERROR(VLOOKUP($CK331,depot_prod_sales!$B$5:$S$200,5,0),0)</f>
        <v>0</v>
      </c>
      <c r="EG331" s="3">
        <f>IFERROR(VLOOKUP($CK331,depot_prod_sales!$B$5:$S$200,6,0),0)</f>
        <v>0</v>
      </c>
      <c r="EH331" s="3">
        <f>IFERROR(VLOOKUP($CK331,depot_prod_sales!$B$5:$S$200,7,0),0)</f>
        <v>0</v>
      </c>
      <c r="EI331" s="3">
        <f>IFERROR(VLOOKUP($CK331,depot_prod_sales!$B$5:$S$200,8,0),0)</f>
        <v>0</v>
      </c>
      <c r="EJ331" s="3">
        <f>IFERROR(VLOOKUP($CK331,depot_prod_sales!$B$5:$S$200,9,0),0)</f>
        <v>0</v>
      </c>
      <c r="EK331" s="3">
        <f>IFERROR(VLOOKUP($CK331,depot_prod_sales!$B$5:$S$200,10,0),0)</f>
        <v>0</v>
      </c>
      <c r="EL331" s="3">
        <f>IFERROR(VLOOKUP($CK331,depot_prod_sales!$B$5:$S$200,11,0),0)</f>
        <v>0</v>
      </c>
      <c r="EM331" s="3">
        <f>IFERROR(VLOOKUP($CK331,depot_prod_sales!$B$5:$S$200,12,0),0)</f>
        <v>0</v>
      </c>
      <c r="EN331" s="3">
        <f>IFERROR(VLOOKUP($CK331,depot_prod_sales!$B$5:$S$200,13,0),0)</f>
        <v>0</v>
      </c>
      <c r="EO331" s="3">
        <f>IFERROR(VLOOKUP($CK331,depot_prod_sales!$B$5:$S$200,14,0),0)</f>
        <v>0</v>
      </c>
      <c r="EP331" s="3">
        <f>IFERROR(VLOOKUP($CK331,depot_prod_sales!$B$5:$S$200,15,0),0)</f>
        <v>0</v>
      </c>
      <c r="EQ331" s="3">
        <f>IFERROR(VLOOKUP($CK331,depot_prod_sales!$B$5:$S$200,16,0),0)</f>
        <v>0</v>
      </c>
      <c r="ER331" s="3">
        <f>IFERROR(VLOOKUP($CK331,depot_prod_sales!$B$5:$S$200,17,0),0)</f>
        <v>0</v>
      </c>
      <c r="ES331" s="3">
        <f>IFERROR(VLOOKUP($CK331,depot_prod_sales!$B$5:$S$200,18,0),0)</f>
        <v>0</v>
      </c>
      <c r="ET331" s="116">
        <f t="shared" si="115"/>
        <v>0</v>
      </c>
      <c r="EU331" s="116">
        <f t="shared" si="116"/>
        <v>0</v>
      </c>
      <c r="EW331" s="3">
        <f>IFERROR(VLOOKUP(CC331,data_pull!$AO$25:$AR$546,2,0),0)</f>
        <v>16</v>
      </c>
      <c r="EX331" s="1">
        <f>IFERROR(VLOOKUP(CC331,data_pull!$AO$25:$AR$546,4,0),0)</f>
        <v>190000</v>
      </c>
    </row>
    <row r="332" spans="13:154" x14ac:dyDescent="0.25"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4" t="str">
        <f>sales_data!B331</f>
        <v>Blank (Kshoregonj Zone</v>
      </c>
      <c r="AR332" s="4" t="str">
        <f>sales_data!C331</f>
        <v>Saiful Islam</v>
      </c>
      <c r="AS332" s="5" t="str">
        <f t="shared" si="106"/>
        <v>Saiful Islam</v>
      </c>
      <c r="AT332" s="4" t="str">
        <f>sales_data!I331</f>
        <v>Jalal Uddin</v>
      </c>
      <c r="AU332" s="4" t="str">
        <f>sales_data!W331</f>
        <v>Ashugonj</v>
      </c>
      <c r="AV332" s="1">
        <f>sales_data!N331</f>
        <v>236413.39</v>
      </c>
      <c r="AW332" s="1">
        <f>sales_data!P331</f>
        <v>28</v>
      </c>
      <c r="AX332" s="3">
        <f ca="1">IFERROR(INDEX(INDIRECT("day_wise_sales_data!$B$2:$BZ$599"),MATCH(resource!$CC332,day_wise_sales_data!$A$2:$A$500,0),MATCH(resource!AX$2,INDIRECT("day_wise_sales_data!$B$1:$BZ$1"),0)),0)</f>
        <v>0</v>
      </c>
      <c r="AY332" s="3">
        <f ca="1">IFERROR(INDEX(INDIRECT("day_wise_sales_data!$B$2:$BZ$599"),MATCH(resource!$CC332,day_wise_sales_data!$A$2:$A$500,0),MATCH(resource!AY$2,INDIRECT("day_wise_sales_data!$B$1:$BZ$1"),0)),0)</f>
        <v>0</v>
      </c>
      <c r="AZ332" s="3">
        <f ca="1">IFERROR(INDEX(INDIRECT("day_wise_sales_data!$B$2:$BZ$599"),MATCH(resource!$CC332,day_wise_sales_data!$A$2:$A$500,0),MATCH(resource!AZ$2,INDIRECT("day_wise_sales_data!$B$1:$BZ$1"),0)),0)</f>
        <v>7700.68</v>
      </c>
      <c r="BA332" s="3">
        <f ca="1">IFERROR(INDEX(INDIRECT("day_wise_sales_data!$B$2:$BZ$599"),MATCH(resource!$CC332,day_wise_sales_data!$A$2:$A$500,0),MATCH(resource!BA$2,INDIRECT("day_wise_sales_data!$B$1:$BZ$1"),0)),0)</f>
        <v>0</v>
      </c>
      <c r="BB332" s="3">
        <f ca="1">IFERROR(INDEX(INDIRECT("day_wise_sales_data!$B$2:$BZ$599"),MATCH(resource!$CC332,day_wise_sales_data!$A$2:$A$500,0),MATCH(resource!BB$2,INDIRECT("day_wise_sales_data!$B$1:$BZ$1"),0)),0)</f>
        <v>46067.68</v>
      </c>
      <c r="BC332" s="3">
        <f ca="1">IFERROR(INDEX(INDIRECT("day_wise_sales_data!$B$2:$BZ$599"),MATCH(resource!$CC332,day_wise_sales_data!$A$2:$A$500,0),MATCH(resource!BC$2,INDIRECT("day_wise_sales_data!$B$1:$BZ$1"),0)),0)</f>
        <v>0</v>
      </c>
      <c r="BD332" s="3">
        <f ca="1">IFERROR(INDEX(INDIRECT("day_wise_sales_data!$B$2:$BZ$599"),MATCH(resource!$CC332,day_wise_sales_data!$A$2:$A$500,0),MATCH(resource!BD$2,INDIRECT("day_wise_sales_data!$B$1:$BZ$1"),0)),0)</f>
        <v>0</v>
      </c>
      <c r="BE332" s="3">
        <f ca="1">IFERROR(INDEX(INDIRECT("day_wise_sales_data!$B$2:$BZ$599"),MATCH(resource!$CC332,day_wise_sales_data!$A$2:$A$500,0),MATCH(resource!BE$2,INDIRECT("day_wise_sales_data!$B$1:$BZ$1"),0)),0)</f>
        <v>10719.28</v>
      </c>
      <c r="BF332" s="3">
        <f ca="1">IFERROR(INDEX(INDIRECT("day_wise_sales_data!$B$2:$BZ$599"),MATCH(resource!$CC332,day_wise_sales_data!$A$2:$A$500,0),MATCH(resource!BF$2,INDIRECT("day_wise_sales_data!$B$1:$BZ$1"),0)),0)</f>
        <v>0</v>
      </c>
      <c r="BG332" s="3">
        <f ca="1">IFERROR(INDEX(INDIRECT("day_wise_sales_data!$B$2:$BZ$599"),MATCH(resource!$CC332,day_wise_sales_data!$A$2:$A$500,0),MATCH(resource!BG$2,INDIRECT("day_wise_sales_data!$B$1:$BZ$1"),0)),0)</f>
        <v>12745.49</v>
      </c>
      <c r="BH332" s="3">
        <f ca="1">IFERROR(INDEX(INDIRECT("day_wise_sales_data!$B$2:$BZ$599"),MATCH(resource!$CC332,day_wise_sales_data!$A$2:$A$500,0),MATCH(resource!BH$2,INDIRECT("day_wise_sales_data!$B$1:$BZ$1"),0)),0)</f>
        <v>4598.38</v>
      </c>
      <c r="BI332" s="3">
        <f ca="1">IFERROR(INDEX(INDIRECT("day_wise_sales_data!$B$2:$BZ$599"),MATCH(resource!$CC332,day_wise_sales_data!$A$2:$A$500,0),MATCH(resource!BI$2,INDIRECT("day_wise_sales_data!$B$1:$BZ$1"),0)),0)</f>
        <v>19233.66</v>
      </c>
      <c r="BJ332" s="3">
        <f ca="1">IFERROR(INDEX(INDIRECT("day_wise_sales_data!$B$2:$BZ$599"),MATCH(resource!$CC332,day_wise_sales_data!$A$2:$A$500,0),MATCH(resource!BJ$2,INDIRECT("day_wise_sales_data!$B$1:$BZ$1"),0)),0)</f>
        <v>0</v>
      </c>
      <c r="BK332" s="3">
        <f ca="1">IFERROR(INDEX(INDIRECT("day_wise_sales_data!$B$2:$BZ$599"),MATCH(resource!$CC332,day_wise_sales_data!$A$2:$A$500,0),MATCH(resource!BK$2,INDIRECT("day_wise_sales_data!$B$1:$BZ$1"),0)),0)</f>
        <v>21438.560000000001</v>
      </c>
      <c r="BL332" s="3">
        <f ca="1">IFERROR(INDEX(INDIRECT("day_wise_sales_data!$B$2:$BZ$599"),MATCH(resource!$CC332,day_wise_sales_data!$A$2:$A$500,0),MATCH(resource!BL$2,INDIRECT("day_wise_sales_data!$B$1:$BZ$1"),0)),0)</f>
        <v>6432.33</v>
      </c>
      <c r="BM332" s="3">
        <f ca="1">IFERROR(INDEX(INDIRECT("day_wise_sales_data!$B$2:$BZ$599"),MATCH(resource!$CC332,day_wise_sales_data!$A$2:$A$500,0),MATCH(resource!BM$2,INDIRECT("day_wise_sales_data!$B$1:$BZ$1"),0)),0)</f>
        <v>32784.54</v>
      </c>
      <c r="BN332" s="3">
        <f ca="1">IFERROR(INDEX(INDIRECT("day_wise_sales_data!$B$2:$BZ$599"),MATCH(resource!$CC332,day_wise_sales_data!$A$2:$A$500,0),MATCH(resource!BN$2,INDIRECT("day_wise_sales_data!$B$1:$BZ$1"),0)),0)</f>
        <v>1848.11</v>
      </c>
      <c r="BO332" s="3">
        <f ca="1">IFERROR(INDEX(INDIRECT("day_wise_sales_data!$B$2:$BZ$599"),MATCH(resource!$CC332,day_wise_sales_data!$A$2:$A$500,0),MATCH(resource!BO$2,INDIRECT("day_wise_sales_data!$B$1:$BZ$1"),0)),0)</f>
        <v>0</v>
      </c>
      <c r="BP332" s="3">
        <f ca="1">IFERROR(INDEX(INDIRECT("day_wise_sales_data!$B$2:$BZ$599"),MATCH(resource!$CC332,day_wise_sales_data!$A$2:$A$500,0),MATCH(resource!BP$2,INDIRECT("day_wise_sales_data!$B$1:$BZ$1"),0)),0)</f>
        <v>0</v>
      </c>
      <c r="BQ332" s="3">
        <f ca="1">IFERROR(INDEX(INDIRECT("day_wise_sales_data!$B$2:$BZ$599"),MATCH(resource!$CC332,day_wise_sales_data!$A$2:$A$500,0),MATCH(resource!BQ$2,INDIRECT("day_wise_sales_data!$B$1:$BZ$1"),0)),0)</f>
        <v>0</v>
      </c>
      <c r="BR332" s="3">
        <f ca="1">IFERROR(INDEX(INDIRECT("day_wise_sales_data!$B$2:$BZ$599"),MATCH(resource!$CC332,day_wise_sales_data!$A$2:$A$500,0),MATCH(resource!BR$2,INDIRECT("day_wise_sales_data!$B$1:$BZ$1"),0)),0)</f>
        <v>0</v>
      </c>
      <c r="BS332" s="3">
        <f ca="1">IFERROR(INDEX(INDIRECT("day_wise_sales_data!$B$2:$BZ$599"),MATCH(resource!$CC332,day_wise_sales_data!$A$2:$A$500,0),MATCH(resource!BS$2,INDIRECT("day_wise_sales_data!$B$1:$BZ$1"),0)),0)</f>
        <v>0</v>
      </c>
      <c r="BT332" s="3">
        <f ca="1">IFERROR(INDEX(INDIRECT("day_wise_sales_data!$B$2:$BZ$599"),MATCH(resource!$CC332,day_wise_sales_data!$A$2:$A$500,0),MATCH(resource!BT$2,INDIRECT("day_wise_sales_data!$B$1:$BZ$1"),0)),0)</f>
        <v>0</v>
      </c>
      <c r="BU332" s="3">
        <f ca="1">IFERROR(INDEX(INDIRECT("day_wise_sales_data!$B$2:$BZ$599"),MATCH(resource!$CC332,day_wise_sales_data!$A$2:$A$500,0),MATCH(resource!BU$2,INDIRECT("day_wise_sales_data!$B$1:$BZ$1"),0)),0)</f>
        <v>54741.23</v>
      </c>
      <c r="BV332" s="3">
        <f ca="1">IFERROR(INDEX(INDIRECT("day_wise_sales_data!$B$2:$BZ$599"),MATCH(resource!$CC332,day_wise_sales_data!$A$2:$A$500,0),MATCH(resource!BV$2,INDIRECT("day_wise_sales_data!$B$1:$BZ$1"),0)),0)</f>
        <v>28822.73</v>
      </c>
      <c r="BW332" s="3">
        <f ca="1">IFERROR(INDEX(INDIRECT("day_wise_sales_data!$B$2:$BZ$599"),MATCH(resource!$CC332,day_wise_sales_data!$A$2:$A$500,0),MATCH(resource!BW$2,INDIRECT("day_wise_sales_data!$B$1:$BZ$1"),0)),0)</f>
        <v>0</v>
      </c>
      <c r="BX332" s="3">
        <f ca="1">IFERROR(INDEX(INDIRECT("day_wise_sales_data!$B$2:$BZ$599"),MATCH(resource!$CC332,day_wise_sales_data!$A$2:$A$500,0),MATCH(resource!BX$2,INDIRECT("day_wise_sales_data!$B$1:$BZ$1"),0)),0)</f>
        <v>0</v>
      </c>
      <c r="BY332" s="3">
        <f ca="1">IFERROR(INDEX(INDIRECT("day_wise_sales_data!$B$2:$BZ$599"),MATCH(resource!$CC332,day_wise_sales_data!$A$2:$A$500,0),MATCH(resource!BY$2,INDIRECT("day_wise_sales_data!$B$1:$BZ$1"),0)),0)</f>
        <v>0</v>
      </c>
      <c r="BZ332" s="3">
        <f ca="1">IFERROR(INDEX(INDIRECT("day_wise_sales_data!$B$2:$BZ$599"),MATCH(resource!$CC332,day_wise_sales_data!$A$2:$A$500,0),MATCH(resource!BZ$2,INDIRECT("day_wise_sales_data!$B$1:$BZ$1"),0)),0)</f>
        <v>0</v>
      </c>
      <c r="CA332" s="3" t="str">
        <f ca="1">IFERROR(INDEX(INDIRECT("day_wise_sales_data!$B$2:$BZ$599"),MATCH(resource!$CC332,day_wise_sales_data!$A$2:$A$500,0),MATCH(resource!CA$2,INDIRECT("day_wise_sales_data!$B$1:$BZ$1"),0)),0)</f>
        <v>dd</v>
      </c>
      <c r="CC332" s="4" t="str">
        <f>sales_data!H331</f>
        <v>MYM03064</v>
      </c>
      <c r="CD332" s="1">
        <v>330</v>
      </c>
      <c r="CE332" s="1" t="str">
        <f>IF(AQ332=report!$AQ$3,resource!CD332,"")</f>
        <v/>
      </c>
      <c r="CF332" s="5" t="str">
        <f>IFERROR(SMALL($CE$3:$CE$1001,ROWS($CE$3:CE332)),"")</f>
        <v/>
      </c>
      <c r="CH332">
        <f>IFERROR(VLOOKUP($CC332,data_pull!$E$22:$G$700,2,0),0)</f>
        <v>236413.39</v>
      </c>
      <c r="CI332" s="1">
        <f t="shared" si="108"/>
        <v>154</v>
      </c>
      <c r="CJ332" s="1">
        <f t="shared" si="107"/>
        <v>0</v>
      </c>
      <c r="CK332" s="1" t="s">
        <v>1728</v>
      </c>
      <c r="CL332" s="1">
        <f t="shared" si="109"/>
        <v>111</v>
      </c>
      <c r="CM332" s="1" t="str">
        <f>IFERROR(VLOOKUP($CK332,stock_data!$B$3:$W$612,2,0),0)</f>
        <v>RISON TABLET (EXP)</v>
      </c>
      <c r="CN332" s="1" t="str">
        <f>IFERROR(VLOOKUP($CK332,stock_data!$B$3:$W$612,4,0),0)</f>
        <v>5x10's</v>
      </c>
      <c r="CO332" s="1">
        <f>IFERROR(VLOOKUP($CK332,stock_data!$B$3:$W$612,5,0),0)</f>
        <v>176.5</v>
      </c>
      <c r="CP332" s="3">
        <f t="shared" si="110"/>
        <v>0</v>
      </c>
      <c r="CQ332" s="3">
        <f t="shared" si="111"/>
        <v>0</v>
      </c>
      <c r="CR332" s="1">
        <f>IFERROR(VLOOKUP($CK332,stock_data!$B$3:$W$612,6,0),0)</f>
        <v>0</v>
      </c>
      <c r="CS332" s="1">
        <f>IFERROR(VLOOKUP($CK332,stock_data!$B$3:$W$612,7,0),0)</f>
        <v>0</v>
      </c>
      <c r="CT332" s="1">
        <f>IFERROR(VLOOKUP($CK332,stock_data!$B$3:$W$612,8,0),0)</f>
        <v>0</v>
      </c>
      <c r="CU332" s="1">
        <f>IFERROR(VLOOKUP($CK332,stock_data!$B$3:$W$612,9,0),0)</f>
        <v>0</v>
      </c>
      <c r="CV332" s="1">
        <f>IFERROR(VLOOKUP($CK332,stock_data!$B$3:$W$612,10,0),0)</f>
        <v>0</v>
      </c>
      <c r="CW332" s="1">
        <f>IFERROR(VLOOKUP($CK332,stock_data!$B$3:$W$612,11,0),0)</f>
        <v>0</v>
      </c>
      <c r="CX332" s="1">
        <f>IFERROR(VLOOKUP($CK332,stock_data!$B$3:$W$612,12,0),0)</f>
        <v>0</v>
      </c>
      <c r="CY332" s="1">
        <f>IFERROR(VLOOKUP($CK332,stock_data!$B$3:$W$612,13,0),0)</f>
        <v>0</v>
      </c>
      <c r="CZ332" s="1">
        <f>IFERROR(VLOOKUP($CK332,stock_data!$B$3:$W$612,14,0),0)</f>
        <v>0</v>
      </c>
      <c r="DA332" s="1">
        <f>IFERROR(VLOOKUP($CK332,stock_data!$B$3:$W$612,15,0),0)</f>
        <v>0</v>
      </c>
      <c r="DB332" s="1">
        <f>IFERROR(VLOOKUP($CK332,stock_data!$B$3:$W$612,16,0),0)</f>
        <v>0</v>
      </c>
      <c r="DC332" s="1">
        <f>IFERROR(VLOOKUP($CK332,stock_data!$B$3:$W$612,17,0),0)</f>
        <v>0</v>
      </c>
      <c r="DD332" s="1">
        <f>IFERROR(VLOOKUP($CK332,stock_data!$B$3:$W$612,18,0),0)</f>
        <v>0</v>
      </c>
      <c r="DE332" s="1">
        <f>IFERROR(VLOOKUP($CK332,stock_data!$B$3:$W$612,19,0),0)</f>
        <v>0</v>
      </c>
      <c r="DF332" s="1">
        <f>IFERROR(VLOOKUP($CK332,stock_data!$B$3:$W$612,20,0),0)</f>
        <v>0</v>
      </c>
      <c r="DG332" s="1">
        <f>IFERROR(VLOOKUP($CK332,stock_data!$B$3:$W$612,21,0),0)</f>
        <v>0</v>
      </c>
      <c r="DH332" s="1">
        <f>IFERROR(VLOOKUP($CK332,stock_data!$B$3:$W$612,22,0),0)</f>
        <v>0</v>
      </c>
      <c r="DI332" s="1">
        <f t="shared" si="112"/>
        <v>0</v>
      </c>
      <c r="DJ332" s="1">
        <f t="shared" si="113"/>
        <v>0</v>
      </c>
      <c r="DK332" s="3">
        <f>IFERROR(INDEX(COD_SALES!$B$5:$Z$500,MATCH(resource!$CC332,COD_SALES!$A$5:$A$500,0),MATCH(resource!DK$2,COD_SALES!$B$4:$Z$4,0)),"")</f>
        <v>5</v>
      </c>
      <c r="DL332" s="3">
        <f>IFERROR(INDEX(COD_SALES!$B$5:$Z$500,MATCH(resource!$CC332,COD_SALES!$A$5:$A$500,0),MATCH(resource!DL$2,COD_SALES!$B$4:$Z$4,0)),"")</f>
        <v>0</v>
      </c>
      <c r="DM332" s="3">
        <f>IFERROR(INDEX(COD_SALES!$B$5:$Z$500,MATCH(resource!$CC332,COD_SALES!$A$5:$A$500,0),MATCH(resource!DM$2,COD_SALES!$B$4:$Z$4,0)),"")</f>
        <v>13</v>
      </c>
      <c r="DN332" s="3" t="str">
        <f>IFERROR(INDEX(COD_SALES!$B$5:$Z$500,MATCH(resource!$CC332,COD_SALES!$A$5:$A$500,0),MATCH(resource!DN$2,COD_SALES!$B$4:$Z$4,0)),"")</f>
        <v/>
      </c>
      <c r="DO332" s="3">
        <f>IFERROR(INDEX(COD_SALES!$B$5:$Z$500,MATCH(resource!$CC332,COD_SALES!$A$5:$A$500,0),MATCH(resource!DO$2,COD_SALES!$B$4:$Z$4,0)),"")</f>
        <v>0</v>
      </c>
      <c r="DP332" s="3">
        <f>IFERROR(INDEX(COD_SALES!$B$5:$Z$500,MATCH(resource!$CC332,COD_SALES!$A$5:$A$500,0),MATCH(resource!DP$2,COD_SALES!$B$4:$Z$4,0)),"")</f>
        <v>0</v>
      </c>
      <c r="DQ332" s="3" t="str">
        <f>IFERROR(INDEX(COD_SALES!$B$5:$Z$500,MATCH(resource!$CC332,COD_SALES!$A$5:$A$500,0),MATCH(resource!DQ$2,COD_SALES!$B$4:$Z$4,0)),"")</f>
        <v/>
      </c>
      <c r="DR332" s="3">
        <f>IFERROR(INDEX(COD_SALES!$B$5:$Z$500,MATCH(resource!$CC332,COD_SALES!$A$5:$A$500,0),MATCH(resource!DR$2,COD_SALES!$B$4:$Z$4,0)),"")</f>
        <v>0</v>
      </c>
      <c r="DS332" s="3">
        <f>IFERROR(INDEX(COD_SALES!$B$5:$Z$500,MATCH(resource!$CC332,COD_SALES!$A$5:$A$500,0),MATCH(resource!DS$2,COD_SALES!$B$4:$Z$4,0)),"")</f>
        <v>180</v>
      </c>
      <c r="DT332" s="3">
        <f>IFERROR(INDEX(COD_SALES!$B$5:$Z$500,MATCH(resource!$CC332,COD_SALES!$A$5:$A$500,0),MATCH(resource!DT$2,COD_SALES!$B$4:$Z$4,0)),"")</f>
        <v>50</v>
      </c>
      <c r="DU332" s="3">
        <f>IFERROR(INDEX(COD_SALES!$B$5:$Z$500,MATCH(resource!$CC332,COD_SALES!$A$5:$A$500,0),MATCH(resource!DU$2,COD_SALES!$B$4:$Z$4,0)),"")</f>
        <v>0</v>
      </c>
      <c r="DV332" s="3">
        <f>IFERROR(INDEX(COD_SALES!$B$5:$Z$500,MATCH(resource!$CC332,COD_SALES!$A$5:$A$500,0),MATCH(resource!DV$2,COD_SALES!$B$4:$Z$4,0)),"")</f>
        <v>0</v>
      </c>
      <c r="DW332" s="3">
        <f>IFERROR(INDEX(COD_SALES!$B$5:$Z$500,MATCH(resource!$CC332,COD_SALES!$A$5:$A$500,0),MATCH(resource!DW$2,COD_SALES!$B$4:$Z$4,0)),"")</f>
        <v>4</v>
      </c>
      <c r="DX332" s="3">
        <f>IFERROR(INDEX(COD_SALES!$B$5:$Z$500,MATCH(resource!$CC332,COD_SALES!$A$5:$A$500,0),MATCH(resource!DX$2,COD_SALES!$B$4:$Z$4,0)),"")</f>
        <v>0</v>
      </c>
      <c r="DY332" s="3">
        <f>IFERROR(INDEX(COD_SALES!$B$5:$Z$500,MATCH(resource!$CC332,COD_SALES!$A$5:$A$500,0),MATCH(resource!DY$2,COD_SALES!$B$4:$Z$4,0)),"")</f>
        <v>4</v>
      </c>
      <c r="DZ332" s="3">
        <f>IFERROR(INDEX(COD_SALES!$B$5:$Z$500,MATCH(resource!$CC332,COD_SALES!$A$5:$A$500,0),MATCH(resource!DZ$2,COD_SALES!$B$4:$Z$4,0)),"")</f>
        <v>0</v>
      </c>
      <c r="EA332" s="3">
        <f>IFERROR(INDEX(COD_SALES!$B$5:$Z$500,MATCH(resource!$CC332,COD_SALES!$A$5:$A$500,0),MATCH(resource!EA$2,COD_SALES!$B$4:$Z$4,0)),"")</f>
        <v>35</v>
      </c>
      <c r="EB332" s="3">
        <f t="shared" si="114"/>
        <v>65731.12000000001</v>
      </c>
      <c r="ED332" s="3">
        <f>IFERROR(VLOOKUP($CK332,depot_prod_sales!$B$5:$S$200,3,0),0)</f>
        <v>0</v>
      </c>
      <c r="EE332" s="3">
        <f>IFERROR(VLOOKUP($CK332,depot_prod_sales!$B$5:$S$200,4,0),0)</f>
        <v>0</v>
      </c>
      <c r="EF332" s="3">
        <f>IFERROR(VLOOKUP($CK332,depot_prod_sales!$B$5:$S$200,5,0),0)</f>
        <v>0</v>
      </c>
      <c r="EG332" s="3">
        <f>IFERROR(VLOOKUP($CK332,depot_prod_sales!$B$5:$S$200,6,0),0)</f>
        <v>0</v>
      </c>
      <c r="EH332" s="3">
        <f>IFERROR(VLOOKUP($CK332,depot_prod_sales!$B$5:$S$200,7,0),0)</f>
        <v>0</v>
      </c>
      <c r="EI332" s="3">
        <f>IFERROR(VLOOKUP($CK332,depot_prod_sales!$B$5:$S$200,8,0),0)</f>
        <v>0</v>
      </c>
      <c r="EJ332" s="3">
        <f>IFERROR(VLOOKUP($CK332,depot_prod_sales!$B$5:$S$200,9,0),0)</f>
        <v>0</v>
      </c>
      <c r="EK332" s="3">
        <f>IFERROR(VLOOKUP($CK332,depot_prod_sales!$B$5:$S$200,10,0),0)</f>
        <v>0</v>
      </c>
      <c r="EL332" s="3">
        <f>IFERROR(VLOOKUP($CK332,depot_prod_sales!$B$5:$S$200,11,0),0)</f>
        <v>0</v>
      </c>
      <c r="EM332" s="3">
        <f>IFERROR(VLOOKUP($CK332,depot_prod_sales!$B$5:$S$200,12,0),0)</f>
        <v>0</v>
      </c>
      <c r="EN332" s="3">
        <f>IFERROR(VLOOKUP($CK332,depot_prod_sales!$B$5:$S$200,13,0),0)</f>
        <v>0</v>
      </c>
      <c r="EO332" s="3">
        <f>IFERROR(VLOOKUP($CK332,depot_prod_sales!$B$5:$S$200,14,0),0)</f>
        <v>0</v>
      </c>
      <c r="EP332" s="3">
        <f>IFERROR(VLOOKUP($CK332,depot_prod_sales!$B$5:$S$200,15,0),0)</f>
        <v>0</v>
      </c>
      <c r="EQ332" s="3">
        <f>IFERROR(VLOOKUP($CK332,depot_prod_sales!$B$5:$S$200,16,0),0)</f>
        <v>0</v>
      </c>
      <c r="ER332" s="3">
        <f>IFERROR(VLOOKUP($CK332,depot_prod_sales!$B$5:$S$200,17,0),0)</f>
        <v>0</v>
      </c>
      <c r="ES332" s="3">
        <f>IFERROR(VLOOKUP($CK332,depot_prod_sales!$B$5:$S$200,18,0),0)</f>
        <v>0</v>
      </c>
      <c r="ET332" s="116">
        <f t="shared" si="115"/>
        <v>0</v>
      </c>
      <c r="EU332" s="116">
        <f t="shared" si="116"/>
        <v>0</v>
      </c>
      <c r="EW332" s="3">
        <f>IFERROR(VLOOKUP(CC332,data_pull!$AO$25:$AR$546,2,0),0)</f>
        <v>24</v>
      </c>
      <c r="EX332" s="1">
        <f>IFERROR(VLOOKUP(CC332,data_pull!$AO$25:$AR$546,4,0),0)</f>
        <v>200000</v>
      </c>
    </row>
    <row r="333" spans="13:154" x14ac:dyDescent="0.25"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4" t="str">
        <f>sales_data!B332</f>
        <v>Blank (Kshoregonj Zone</v>
      </c>
      <c r="AR333" s="4" t="str">
        <f>sales_data!C332</f>
        <v>Saiful Islam</v>
      </c>
      <c r="AS333" s="5" t="str">
        <f t="shared" si="106"/>
        <v/>
      </c>
      <c r="AT333" s="4" t="str">
        <f>sales_data!I332</f>
        <v>Mustakim -2</v>
      </c>
      <c r="AU333" s="4" t="str">
        <f>sales_data!W332</f>
        <v>Kuliarchar</v>
      </c>
      <c r="AV333" s="1">
        <f>sales_data!N332</f>
        <v>56123.28</v>
      </c>
      <c r="AW333" s="1">
        <f>sales_data!P332</f>
        <v>28</v>
      </c>
      <c r="AX333" s="3">
        <f ca="1">IFERROR(INDEX(INDIRECT("day_wise_sales_data!$B$2:$BZ$599"),MATCH(resource!$CC333,day_wise_sales_data!$A$2:$A$500,0),MATCH(resource!AX$2,INDIRECT("day_wise_sales_data!$B$1:$BZ$1"),0)),0)</f>
        <v>0</v>
      </c>
      <c r="AY333" s="3">
        <f ca="1">IFERROR(INDEX(INDIRECT("day_wise_sales_data!$B$2:$BZ$599"),MATCH(resource!$CC333,day_wise_sales_data!$A$2:$A$500,0),MATCH(resource!AY$2,INDIRECT("day_wise_sales_data!$B$1:$BZ$1"),0)),0)</f>
        <v>0</v>
      </c>
      <c r="AZ333" s="3">
        <f ca="1">IFERROR(INDEX(INDIRECT("day_wise_sales_data!$B$2:$BZ$599"),MATCH(resource!$CC333,day_wise_sales_data!$A$2:$A$500,0),MATCH(resource!AZ$2,INDIRECT("day_wise_sales_data!$B$1:$BZ$1"),0)),0)</f>
        <v>0</v>
      </c>
      <c r="BA333" s="3">
        <f ca="1">IFERROR(INDEX(INDIRECT("day_wise_sales_data!$B$2:$BZ$599"),MATCH(resource!$CC333,day_wise_sales_data!$A$2:$A$500,0),MATCH(resource!BA$2,INDIRECT("day_wise_sales_data!$B$1:$BZ$1"),0)),0)</f>
        <v>0</v>
      </c>
      <c r="BB333" s="3">
        <f ca="1">IFERROR(INDEX(INDIRECT("day_wise_sales_data!$B$2:$BZ$599"),MATCH(resource!$CC333,day_wise_sales_data!$A$2:$A$500,0),MATCH(resource!BB$2,INDIRECT("day_wise_sales_data!$B$1:$BZ$1"),0)),0)</f>
        <v>23655.79</v>
      </c>
      <c r="BC333" s="3">
        <f ca="1">IFERROR(INDEX(INDIRECT("day_wise_sales_data!$B$2:$BZ$599"),MATCH(resource!$CC333,day_wise_sales_data!$A$2:$A$500,0),MATCH(resource!BC$2,INDIRECT("day_wise_sales_data!$B$1:$BZ$1"),0)),0)</f>
        <v>0</v>
      </c>
      <c r="BD333" s="3">
        <f ca="1">IFERROR(INDEX(INDIRECT("day_wise_sales_data!$B$2:$BZ$599"),MATCH(resource!$CC333,day_wise_sales_data!$A$2:$A$500,0),MATCH(resource!BD$2,INDIRECT("day_wise_sales_data!$B$1:$BZ$1"),0)),0)</f>
        <v>0</v>
      </c>
      <c r="BE333" s="3">
        <f ca="1">IFERROR(INDEX(INDIRECT("day_wise_sales_data!$B$2:$BZ$599"),MATCH(resource!$CC333,day_wise_sales_data!$A$2:$A$500,0),MATCH(resource!BE$2,INDIRECT("day_wise_sales_data!$B$1:$BZ$1"),0)),0)</f>
        <v>11390.74</v>
      </c>
      <c r="BF333" s="3">
        <f ca="1">IFERROR(INDEX(INDIRECT("day_wise_sales_data!$B$2:$BZ$599"),MATCH(resource!$CC333,day_wise_sales_data!$A$2:$A$500,0),MATCH(resource!BF$2,INDIRECT("day_wise_sales_data!$B$1:$BZ$1"),0)),0)</f>
        <v>0</v>
      </c>
      <c r="BG333" s="3">
        <f ca="1">IFERROR(INDEX(INDIRECT("day_wise_sales_data!$B$2:$BZ$599"),MATCH(resource!$CC333,day_wise_sales_data!$A$2:$A$500,0),MATCH(resource!BG$2,INDIRECT("day_wise_sales_data!$B$1:$BZ$1"),0)),0)</f>
        <v>0</v>
      </c>
      <c r="BH333" s="3">
        <f ca="1">IFERROR(INDEX(INDIRECT("day_wise_sales_data!$B$2:$BZ$599"),MATCH(resource!$CC333,day_wise_sales_data!$A$2:$A$500,0),MATCH(resource!BH$2,INDIRECT("day_wise_sales_data!$B$1:$BZ$1"),0)),0)</f>
        <v>0</v>
      </c>
      <c r="BI333" s="3">
        <f ca="1">IFERROR(INDEX(INDIRECT("day_wise_sales_data!$B$2:$BZ$599"),MATCH(resource!$CC333,day_wise_sales_data!$A$2:$A$500,0),MATCH(resource!BI$2,INDIRECT("day_wise_sales_data!$B$1:$BZ$1"),0)),0)</f>
        <v>0</v>
      </c>
      <c r="BJ333" s="3">
        <f ca="1">IFERROR(INDEX(INDIRECT("day_wise_sales_data!$B$2:$BZ$599"),MATCH(resource!$CC333,day_wise_sales_data!$A$2:$A$500,0),MATCH(resource!BJ$2,INDIRECT("day_wise_sales_data!$B$1:$BZ$1"),0)),0)</f>
        <v>0</v>
      </c>
      <c r="BK333" s="3">
        <f ca="1">IFERROR(INDEX(INDIRECT("day_wise_sales_data!$B$2:$BZ$599"),MATCH(resource!$CC333,day_wise_sales_data!$A$2:$A$500,0),MATCH(resource!BK$2,INDIRECT("day_wise_sales_data!$B$1:$BZ$1"),0)),0)</f>
        <v>6593.64</v>
      </c>
      <c r="BL333" s="3">
        <f ca="1">IFERROR(INDEX(INDIRECT("day_wise_sales_data!$B$2:$BZ$599"),MATCH(resource!$CC333,day_wise_sales_data!$A$2:$A$500,0),MATCH(resource!BL$2,INDIRECT("day_wise_sales_data!$B$1:$BZ$1"),0)),0)</f>
        <v>0</v>
      </c>
      <c r="BM333" s="3">
        <f ca="1">IFERROR(INDEX(INDIRECT("day_wise_sales_data!$B$2:$BZ$599"),MATCH(resource!$CC333,day_wise_sales_data!$A$2:$A$500,0),MATCH(resource!BM$2,INDIRECT("day_wise_sales_data!$B$1:$BZ$1"),0)),0)</f>
        <v>0</v>
      </c>
      <c r="BN333" s="3">
        <f ca="1">IFERROR(INDEX(INDIRECT("day_wise_sales_data!$B$2:$BZ$599"),MATCH(resource!$CC333,day_wise_sales_data!$A$2:$A$500,0),MATCH(resource!BN$2,INDIRECT("day_wise_sales_data!$B$1:$BZ$1"),0)),0)</f>
        <v>0</v>
      </c>
      <c r="BO333" s="3">
        <f ca="1">IFERROR(INDEX(INDIRECT("day_wise_sales_data!$B$2:$BZ$599"),MATCH(resource!$CC333,day_wise_sales_data!$A$2:$A$500,0),MATCH(resource!BO$2,INDIRECT("day_wise_sales_data!$B$1:$BZ$1"),0)),0)</f>
        <v>0</v>
      </c>
      <c r="BP333" s="3">
        <f ca="1">IFERROR(INDEX(INDIRECT("day_wise_sales_data!$B$2:$BZ$599"),MATCH(resource!$CC333,day_wise_sales_data!$A$2:$A$500,0),MATCH(resource!BP$2,INDIRECT("day_wise_sales_data!$B$1:$BZ$1"),0)),0)</f>
        <v>0</v>
      </c>
      <c r="BQ333" s="3">
        <f ca="1">IFERROR(INDEX(INDIRECT("day_wise_sales_data!$B$2:$BZ$599"),MATCH(resource!$CC333,day_wise_sales_data!$A$2:$A$500,0),MATCH(resource!BQ$2,INDIRECT("day_wise_sales_data!$B$1:$BZ$1"),0)),0)</f>
        <v>0</v>
      </c>
      <c r="BR333" s="3">
        <f ca="1">IFERROR(INDEX(INDIRECT("day_wise_sales_data!$B$2:$BZ$599"),MATCH(resource!$CC333,day_wise_sales_data!$A$2:$A$500,0),MATCH(resource!BR$2,INDIRECT("day_wise_sales_data!$B$1:$BZ$1"),0)),0)</f>
        <v>0</v>
      </c>
      <c r="BS333" s="3">
        <f ca="1">IFERROR(INDEX(INDIRECT("day_wise_sales_data!$B$2:$BZ$599"),MATCH(resource!$CC333,day_wise_sales_data!$A$2:$A$500,0),MATCH(resource!BS$2,INDIRECT("day_wise_sales_data!$B$1:$BZ$1"),0)),0)</f>
        <v>0</v>
      </c>
      <c r="BT333" s="3">
        <f ca="1">IFERROR(INDEX(INDIRECT("day_wise_sales_data!$B$2:$BZ$599"),MATCH(resource!$CC333,day_wise_sales_data!$A$2:$A$500,0),MATCH(resource!BT$2,INDIRECT("day_wise_sales_data!$B$1:$BZ$1"),0)),0)</f>
        <v>4224.29</v>
      </c>
      <c r="BU333" s="3">
        <f ca="1">IFERROR(INDEX(INDIRECT("day_wise_sales_data!$B$2:$BZ$599"),MATCH(resource!$CC333,day_wise_sales_data!$A$2:$A$500,0),MATCH(resource!BU$2,INDIRECT("day_wise_sales_data!$B$1:$BZ$1"),0)),0)</f>
        <v>0</v>
      </c>
      <c r="BV333" s="3">
        <f ca="1">IFERROR(INDEX(INDIRECT("day_wise_sales_data!$B$2:$BZ$599"),MATCH(resource!$CC333,day_wise_sales_data!$A$2:$A$500,0),MATCH(resource!BV$2,INDIRECT("day_wise_sales_data!$B$1:$BZ$1"),0)),0)</f>
        <v>10258.82</v>
      </c>
      <c r="BW333" s="3">
        <f ca="1">IFERROR(INDEX(INDIRECT("day_wise_sales_data!$B$2:$BZ$599"),MATCH(resource!$CC333,day_wise_sales_data!$A$2:$A$500,0),MATCH(resource!BW$2,INDIRECT("day_wise_sales_data!$B$1:$BZ$1"),0)),0)</f>
        <v>0</v>
      </c>
      <c r="BX333" s="3">
        <f ca="1">IFERROR(INDEX(INDIRECT("day_wise_sales_data!$B$2:$BZ$599"),MATCH(resource!$CC333,day_wise_sales_data!$A$2:$A$500,0),MATCH(resource!BX$2,INDIRECT("day_wise_sales_data!$B$1:$BZ$1"),0)),0)</f>
        <v>0</v>
      </c>
      <c r="BY333" s="3">
        <f ca="1">IFERROR(INDEX(INDIRECT("day_wise_sales_data!$B$2:$BZ$599"),MATCH(resource!$CC333,day_wise_sales_data!$A$2:$A$500,0),MATCH(resource!BY$2,INDIRECT("day_wise_sales_data!$B$1:$BZ$1"),0)),0)</f>
        <v>0</v>
      </c>
      <c r="BZ333" s="3">
        <f ca="1">IFERROR(INDEX(INDIRECT("day_wise_sales_data!$B$2:$BZ$599"),MATCH(resource!$CC333,day_wise_sales_data!$A$2:$A$500,0),MATCH(resource!BZ$2,INDIRECT("day_wise_sales_data!$B$1:$BZ$1"),0)),0)</f>
        <v>0</v>
      </c>
      <c r="CA333" s="3" t="str">
        <f ca="1">IFERROR(INDEX(INDIRECT("day_wise_sales_data!$B$2:$BZ$599"),MATCH(resource!$CC333,day_wise_sales_data!$A$2:$A$500,0),MATCH(resource!CA$2,INDIRECT("day_wise_sales_data!$B$1:$BZ$1"),0)),0)</f>
        <v>dd</v>
      </c>
      <c r="CC333" s="4" t="str">
        <f>sales_data!H332</f>
        <v>MYM06211</v>
      </c>
      <c r="CD333" s="1">
        <v>331</v>
      </c>
      <c r="CE333" s="1" t="str">
        <f>IF(AQ333=report!$AQ$3,resource!CD333,"")</f>
        <v/>
      </c>
      <c r="CF333" s="5" t="str">
        <f>IFERROR(SMALL($CE$3:$CE$1001,ROWS($CE$3:CE333)),"")</f>
        <v/>
      </c>
      <c r="CH333">
        <f>IFERROR(VLOOKUP($CC333,data_pull!$E$22:$G$700,2,0),0)</f>
        <v>56123.28</v>
      </c>
      <c r="CI333" s="1">
        <f t="shared" si="108"/>
        <v>154</v>
      </c>
      <c r="CJ333" s="1">
        <f t="shared" si="107"/>
        <v>0</v>
      </c>
      <c r="CK333" s="1" t="s">
        <v>1729</v>
      </c>
      <c r="CL333" s="1">
        <f t="shared" si="109"/>
        <v>111</v>
      </c>
      <c r="CM333" s="1" t="str">
        <f>IFERROR(VLOOKUP($CK333,stock_data!$B$3:$W$612,2,0),0)</f>
        <v>RISON TABLET 50mg</v>
      </c>
      <c r="CN333" s="1" t="str">
        <f>IFERROR(VLOOKUP($CK333,stock_data!$B$3:$W$612,4,0),0)</f>
        <v>5x10's</v>
      </c>
      <c r="CO333" s="1">
        <f>IFERROR(VLOOKUP($CK333,stock_data!$B$3:$W$612,5,0),0)</f>
        <v>176.5</v>
      </c>
      <c r="CP333" s="3">
        <f t="shared" si="110"/>
        <v>0</v>
      </c>
      <c r="CQ333" s="3">
        <f t="shared" si="111"/>
        <v>0</v>
      </c>
      <c r="CR333" s="1">
        <f>IFERROR(VLOOKUP($CK333,stock_data!$B$3:$W$612,6,0),0)</f>
        <v>0</v>
      </c>
      <c r="CS333" s="1">
        <f>IFERROR(VLOOKUP($CK333,stock_data!$B$3:$W$612,7,0),0)</f>
        <v>0</v>
      </c>
      <c r="CT333" s="1">
        <f>IFERROR(VLOOKUP($CK333,stock_data!$B$3:$W$612,8,0),0)</f>
        <v>0</v>
      </c>
      <c r="CU333" s="1">
        <f>IFERROR(VLOOKUP($CK333,stock_data!$B$3:$W$612,9,0),0)</f>
        <v>0</v>
      </c>
      <c r="CV333" s="1">
        <f>IFERROR(VLOOKUP($CK333,stock_data!$B$3:$W$612,10,0),0)</f>
        <v>0</v>
      </c>
      <c r="CW333" s="1">
        <f>IFERROR(VLOOKUP($CK333,stock_data!$B$3:$W$612,11,0),0)</f>
        <v>0</v>
      </c>
      <c r="CX333" s="1">
        <f>IFERROR(VLOOKUP($CK333,stock_data!$B$3:$W$612,12,0),0)</f>
        <v>0</v>
      </c>
      <c r="CY333" s="1">
        <f>IFERROR(VLOOKUP($CK333,stock_data!$B$3:$W$612,13,0),0)</f>
        <v>0</v>
      </c>
      <c r="CZ333" s="1">
        <f>IFERROR(VLOOKUP($CK333,stock_data!$B$3:$W$612,14,0),0)</f>
        <v>0</v>
      </c>
      <c r="DA333" s="1">
        <f>IFERROR(VLOOKUP($CK333,stock_data!$B$3:$W$612,15,0),0)</f>
        <v>0</v>
      </c>
      <c r="DB333" s="1">
        <f>IFERROR(VLOOKUP($CK333,stock_data!$B$3:$W$612,16,0),0)</f>
        <v>0</v>
      </c>
      <c r="DC333" s="1">
        <f>IFERROR(VLOOKUP($CK333,stock_data!$B$3:$W$612,17,0),0)</f>
        <v>0</v>
      </c>
      <c r="DD333" s="1">
        <f>IFERROR(VLOOKUP($CK333,stock_data!$B$3:$W$612,18,0),0)</f>
        <v>0</v>
      </c>
      <c r="DE333" s="1">
        <f>IFERROR(VLOOKUP($CK333,stock_data!$B$3:$W$612,19,0),0)</f>
        <v>0</v>
      </c>
      <c r="DF333" s="1">
        <f>IFERROR(VLOOKUP($CK333,stock_data!$B$3:$W$612,20,0),0)</f>
        <v>0</v>
      </c>
      <c r="DG333" s="1">
        <f>IFERROR(VLOOKUP($CK333,stock_data!$B$3:$W$612,21,0),0)</f>
        <v>0</v>
      </c>
      <c r="DH333" s="1">
        <f>IFERROR(VLOOKUP($CK333,stock_data!$B$3:$W$612,22,0),0)</f>
        <v>0</v>
      </c>
      <c r="DI333" s="1">
        <f t="shared" si="112"/>
        <v>0</v>
      </c>
      <c r="DJ333" s="1">
        <f t="shared" si="113"/>
        <v>0</v>
      </c>
      <c r="DK333" s="3">
        <f>IFERROR(INDEX(COD_SALES!$B$5:$Z$500,MATCH(resource!$CC333,COD_SALES!$A$5:$A$500,0),MATCH(resource!DK$2,COD_SALES!$B$4:$Z$4,0)),"")</f>
        <v>1</v>
      </c>
      <c r="DL333" s="3">
        <f>IFERROR(INDEX(COD_SALES!$B$5:$Z$500,MATCH(resource!$CC333,COD_SALES!$A$5:$A$500,0),MATCH(resource!DL$2,COD_SALES!$B$4:$Z$4,0)),"")</f>
        <v>10</v>
      </c>
      <c r="DM333" s="3">
        <f>IFERROR(INDEX(COD_SALES!$B$5:$Z$500,MATCH(resource!$CC333,COD_SALES!$A$5:$A$500,0),MATCH(resource!DM$2,COD_SALES!$B$4:$Z$4,0)),"")</f>
        <v>0</v>
      </c>
      <c r="DN333" s="3" t="str">
        <f>IFERROR(INDEX(COD_SALES!$B$5:$Z$500,MATCH(resource!$CC333,COD_SALES!$A$5:$A$500,0),MATCH(resource!DN$2,COD_SALES!$B$4:$Z$4,0)),"")</f>
        <v/>
      </c>
      <c r="DO333" s="3">
        <f>IFERROR(INDEX(COD_SALES!$B$5:$Z$500,MATCH(resource!$CC333,COD_SALES!$A$5:$A$500,0),MATCH(resource!DO$2,COD_SALES!$B$4:$Z$4,0)),"")</f>
        <v>0</v>
      </c>
      <c r="DP333" s="3">
        <f>IFERROR(INDEX(COD_SALES!$B$5:$Z$500,MATCH(resource!$CC333,COD_SALES!$A$5:$A$500,0),MATCH(resource!DP$2,COD_SALES!$B$4:$Z$4,0)),"")</f>
        <v>0</v>
      </c>
      <c r="DQ333" s="3" t="str">
        <f>IFERROR(INDEX(COD_SALES!$B$5:$Z$500,MATCH(resource!$CC333,COD_SALES!$A$5:$A$500,0),MATCH(resource!DQ$2,COD_SALES!$B$4:$Z$4,0)),"")</f>
        <v/>
      </c>
      <c r="DR333" s="3">
        <f>IFERROR(INDEX(COD_SALES!$B$5:$Z$500,MATCH(resource!$CC333,COD_SALES!$A$5:$A$500,0),MATCH(resource!DR$2,COD_SALES!$B$4:$Z$4,0)),"")</f>
        <v>0</v>
      </c>
      <c r="DS333" s="3">
        <f>IFERROR(INDEX(COD_SALES!$B$5:$Z$500,MATCH(resource!$CC333,COD_SALES!$A$5:$A$500,0),MATCH(resource!DS$2,COD_SALES!$B$4:$Z$4,0)),"")</f>
        <v>32</v>
      </c>
      <c r="DT333" s="3">
        <f>IFERROR(INDEX(COD_SALES!$B$5:$Z$500,MATCH(resource!$CC333,COD_SALES!$A$5:$A$500,0),MATCH(resource!DT$2,COD_SALES!$B$4:$Z$4,0)),"")</f>
        <v>43</v>
      </c>
      <c r="DU333" s="3">
        <f>IFERROR(INDEX(COD_SALES!$B$5:$Z$500,MATCH(resource!$CC333,COD_SALES!$A$5:$A$500,0),MATCH(resource!DU$2,COD_SALES!$B$4:$Z$4,0)),"")</f>
        <v>0</v>
      </c>
      <c r="DV333" s="3">
        <f>IFERROR(INDEX(COD_SALES!$B$5:$Z$500,MATCH(resource!$CC333,COD_SALES!$A$5:$A$500,0),MATCH(resource!DV$2,COD_SALES!$B$4:$Z$4,0)),"")</f>
        <v>0</v>
      </c>
      <c r="DW333" s="3">
        <f>IFERROR(INDEX(COD_SALES!$B$5:$Z$500,MATCH(resource!$CC333,COD_SALES!$A$5:$A$500,0),MATCH(resource!DW$2,COD_SALES!$B$4:$Z$4,0)),"")</f>
        <v>1</v>
      </c>
      <c r="DX333" s="3">
        <f>IFERROR(INDEX(COD_SALES!$B$5:$Z$500,MATCH(resource!$CC333,COD_SALES!$A$5:$A$500,0),MATCH(resource!DX$2,COD_SALES!$B$4:$Z$4,0)),"")</f>
        <v>0</v>
      </c>
      <c r="DY333" s="3">
        <f>IFERROR(INDEX(COD_SALES!$B$5:$Z$500,MATCH(resource!$CC333,COD_SALES!$A$5:$A$500,0),MATCH(resource!DY$2,COD_SALES!$B$4:$Z$4,0)),"")</f>
        <v>0</v>
      </c>
      <c r="DZ333" s="3">
        <f>IFERROR(INDEX(COD_SALES!$B$5:$Z$500,MATCH(resource!$CC333,COD_SALES!$A$5:$A$500,0),MATCH(resource!DZ$2,COD_SALES!$B$4:$Z$4,0)),"")</f>
        <v>6</v>
      </c>
      <c r="EA333" s="3">
        <f>IFERROR(INDEX(COD_SALES!$B$5:$Z$500,MATCH(resource!$CC333,COD_SALES!$A$5:$A$500,0),MATCH(resource!EA$2,COD_SALES!$B$4:$Z$4,0)),"")</f>
        <v>0</v>
      </c>
      <c r="EB333" s="3">
        <f t="shared" si="114"/>
        <v>22208.46</v>
      </c>
      <c r="ED333" s="3">
        <f>IFERROR(VLOOKUP($CK333,depot_prod_sales!$B$5:$S$200,3,0),0)</f>
        <v>0</v>
      </c>
      <c r="EE333" s="3">
        <f>IFERROR(VLOOKUP($CK333,depot_prod_sales!$B$5:$S$200,4,0),0)</f>
        <v>0</v>
      </c>
      <c r="EF333" s="3">
        <f>IFERROR(VLOOKUP($CK333,depot_prod_sales!$B$5:$S$200,5,0),0)</f>
        <v>0</v>
      </c>
      <c r="EG333" s="3">
        <f>IFERROR(VLOOKUP($CK333,depot_prod_sales!$B$5:$S$200,6,0),0)</f>
        <v>0</v>
      </c>
      <c r="EH333" s="3">
        <f>IFERROR(VLOOKUP($CK333,depot_prod_sales!$B$5:$S$200,7,0),0)</f>
        <v>0</v>
      </c>
      <c r="EI333" s="3">
        <f>IFERROR(VLOOKUP($CK333,depot_prod_sales!$B$5:$S$200,8,0),0)</f>
        <v>0</v>
      </c>
      <c r="EJ333" s="3">
        <f>IFERROR(VLOOKUP($CK333,depot_prod_sales!$B$5:$S$200,9,0),0)</f>
        <v>0</v>
      </c>
      <c r="EK333" s="3">
        <f>IFERROR(VLOOKUP($CK333,depot_prod_sales!$B$5:$S$200,10,0),0)</f>
        <v>0</v>
      </c>
      <c r="EL333" s="3">
        <f>IFERROR(VLOOKUP($CK333,depot_prod_sales!$B$5:$S$200,11,0),0)</f>
        <v>0</v>
      </c>
      <c r="EM333" s="3">
        <f>IFERROR(VLOOKUP($CK333,depot_prod_sales!$B$5:$S$200,12,0),0)</f>
        <v>0</v>
      </c>
      <c r="EN333" s="3">
        <f>IFERROR(VLOOKUP($CK333,depot_prod_sales!$B$5:$S$200,13,0),0)</f>
        <v>0</v>
      </c>
      <c r="EO333" s="3">
        <f>IFERROR(VLOOKUP($CK333,depot_prod_sales!$B$5:$S$200,14,0),0)</f>
        <v>0</v>
      </c>
      <c r="EP333" s="3">
        <f>IFERROR(VLOOKUP($CK333,depot_prod_sales!$B$5:$S$200,15,0),0)</f>
        <v>0</v>
      </c>
      <c r="EQ333" s="3">
        <f>IFERROR(VLOOKUP($CK333,depot_prod_sales!$B$5:$S$200,16,0),0)</f>
        <v>0</v>
      </c>
      <c r="ER333" s="3">
        <f>IFERROR(VLOOKUP($CK333,depot_prod_sales!$B$5:$S$200,17,0),0)</f>
        <v>0</v>
      </c>
      <c r="ES333" s="3">
        <f>IFERROR(VLOOKUP($CK333,depot_prod_sales!$B$5:$S$200,18,0),0)</f>
        <v>0</v>
      </c>
      <c r="ET333" s="116">
        <f t="shared" si="115"/>
        <v>0</v>
      </c>
      <c r="EU333" s="116">
        <f t="shared" si="116"/>
        <v>0</v>
      </c>
      <c r="EW333" s="3">
        <f>IFERROR(VLOOKUP(CC333,data_pull!$AO$25:$AR$546,2,0),0)</f>
        <v>6</v>
      </c>
      <c r="EX333" s="1">
        <f>IFERROR(VLOOKUP(CC333,data_pull!$AO$25:$AR$546,4,0),0)</f>
        <v>190000</v>
      </c>
    </row>
    <row r="334" spans="13:154" x14ac:dyDescent="0.25"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4" t="str">
        <f>sales_data!B333</f>
        <v>Blank (Kshoregonj Zone</v>
      </c>
      <c r="AR334" s="4" t="str">
        <f>sales_data!C333</f>
        <v>Saiful Islam</v>
      </c>
      <c r="AS334" s="5" t="str">
        <f t="shared" si="106"/>
        <v/>
      </c>
      <c r="AT334" s="4" t="str">
        <f>sales_data!I333</f>
        <v>Rubel Mia-3</v>
      </c>
      <c r="AU334" s="4" t="str">
        <f>sales_data!W333</f>
        <v>Katiadi-1</v>
      </c>
      <c r="AV334" s="1">
        <f>sales_data!N333</f>
        <v>86560.92</v>
      </c>
      <c r="AW334" s="1">
        <f>sales_data!P333</f>
        <v>47</v>
      </c>
      <c r="AX334" s="3">
        <f ca="1">IFERROR(INDEX(INDIRECT("day_wise_sales_data!$B$2:$BZ$599"),MATCH(resource!$CC334,day_wise_sales_data!$A$2:$A$500,0),MATCH(resource!AX$2,INDIRECT("day_wise_sales_data!$B$1:$BZ$1"),0)),0)</f>
        <v>369.62</v>
      </c>
      <c r="AY334" s="3">
        <f ca="1">IFERROR(INDEX(INDIRECT("day_wise_sales_data!$B$2:$BZ$599"),MATCH(resource!$CC334,day_wise_sales_data!$A$2:$A$500,0),MATCH(resource!AY$2,INDIRECT("day_wise_sales_data!$B$1:$BZ$1"),0)),0)</f>
        <v>0</v>
      </c>
      <c r="AZ334" s="3">
        <f ca="1">IFERROR(INDEX(INDIRECT("day_wise_sales_data!$B$2:$BZ$599"),MATCH(resource!$CC334,day_wise_sales_data!$A$2:$A$500,0),MATCH(resource!AZ$2,INDIRECT("day_wise_sales_data!$B$1:$BZ$1"),0)),0)</f>
        <v>0</v>
      </c>
      <c r="BA334" s="3">
        <f ca="1">IFERROR(INDEX(INDIRECT("day_wise_sales_data!$B$2:$BZ$599"),MATCH(resource!$CC334,day_wise_sales_data!$A$2:$A$500,0),MATCH(resource!BA$2,INDIRECT("day_wise_sales_data!$B$1:$BZ$1"),0)),0)</f>
        <v>0</v>
      </c>
      <c r="BB334" s="3">
        <f ca="1">IFERROR(INDEX(INDIRECT("day_wise_sales_data!$B$2:$BZ$599"),MATCH(resource!$CC334,day_wise_sales_data!$A$2:$A$500,0),MATCH(resource!BB$2,INDIRECT("day_wise_sales_data!$B$1:$BZ$1"),0)),0)</f>
        <v>12041.87</v>
      </c>
      <c r="BC334" s="3">
        <f ca="1">IFERROR(INDEX(INDIRECT("day_wise_sales_data!$B$2:$BZ$599"),MATCH(resource!$CC334,day_wise_sales_data!$A$2:$A$500,0),MATCH(resource!BC$2,INDIRECT("day_wise_sales_data!$B$1:$BZ$1"),0)),0)</f>
        <v>0</v>
      </c>
      <c r="BD334" s="3">
        <f ca="1">IFERROR(INDEX(INDIRECT("day_wise_sales_data!$B$2:$BZ$599"),MATCH(resource!$CC334,day_wise_sales_data!$A$2:$A$500,0),MATCH(resource!BD$2,INDIRECT("day_wise_sales_data!$B$1:$BZ$1"),0)),0)</f>
        <v>0</v>
      </c>
      <c r="BE334" s="3">
        <f ca="1">IFERROR(INDEX(INDIRECT("day_wise_sales_data!$B$2:$BZ$599"),MATCH(resource!$CC334,day_wise_sales_data!$A$2:$A$500,0),MATCH(resource!BE$2,INDIRECT("day_wise_sales_data!$B$1:$BZ$1"),0)),0)</f>
        <v>10899.63</v>
      </c>
      <c r="BF334" s="3">
        <f ca="1">IFERROR(INDEX(INDIRECT("day_wise_sales_data!$B$2:$BZ$599"),MATCH(resource!$CC334,day_wise_sales_data!$A$2:$A$500,0),MATCH(resource!BF$2,INDIRECT("day_wise_sales_data!$B$1:$BZ$1"),0)),0)</f>
        <v>0</v>
      </c>
      <c r="BG334" s="3">
        <f ca="1">IFERROR(INDEX(INDIRECT("day_wise_sales_data!$B$2:$BZ$599"),MATCH(resource!$CC334,day_wise_sales_data!$A$2:$A$500,0),MATCH(resource!BG$2,INDIRECT("day_wise_sales_data!$B$1:$BZ$1"),0)),0)</f>
        <v>0</v>
      </c>
      <c r="BH334" s="3">
        <f ca="1">IFERROR(INDEX(INDIRECT("day_wise_sales_data!$B$2:$BZ$599"),MATCH(resource!$CC334,day_wise_sales_data!$A$2:$A$500,0),MATCH(resource!BH$2,INDIRECT("day_wise_sales_data!$B$1:$BZ$1"),0)),0)</f>
        <v>1681.35</v>
      </c>
      <c r="BI334" s="3">
        <f ca="1">IFERROR(INDEX(INDIRECT("day_wise_sales_data!$B$2:$BZ$599"),MATCH(resource!$CC334,day_wise_sales_data!$A$2:$A$500,0),MATCH(resource!BI$2,INDIRECT("day_wise_sales_data!$B$1:$BZ$1"),0)),0)</f>
        <v>6445.62</v>
      </c>
      <c r="BJ334" s="3">
        <f ca="1">IFERROR(INDEX(INDIRECT("day_wise_sales_data!$B$2:$BZ$599"),MATCH(resource!$CC334,day_wise_sales_data!$A$2:$A$500,0),MATCH(resource!BJ$2,INDIRECT("day_wise_sales_data!$B$1:$BZ$1"),0)),0)</f>
        <v>0</v>
      </c>
      <c r="BK334" s="3">
        <f ca="1">IFERROR(INDEX(INDIRECT("day_wise_sales_data!$B$2:$BZ$599"),MATCH(resource!$CC334,day_wise_sales_data!$A$2:$A$500,0),MATCH(resource!BK$2,INDIRECT("day_wise_sales_data!$B$1:$BZ$1"),0)),0)</f>
        <v>16972.77</v>
      </c>
      <c r="BL334" s="3">
        <f ca="1">IFERROR(INDEX(INDIRECT("day_wise_sales_data!$B$2:$BZ$599"),MATCH(resource!$CC334,day_wise_sales_data!$A$2:$A$500,0),MATCH(resource!BL$2,INDIRECT("day_wise_sales_data!$B$1:$BZ$1"),0)),0)</f>
        <v>0</v>
      </c>
      <c r="BM334" s="3">
        <f ca="1">IFERROR(INDEX(INDIRECT("day_wise_sales_data!$B$2:$BZ$599"),MATCH(resource!$CC334,day_wise_sales_data!$A$2:$A$500,0),MATCH(resource!BM$2,INDIRECT("day_wise_sales_data!$B$1:$BZ$1"),0)),0)</f>
        <v>0</v>
      </c>
      <c r="BN334" s="3">
        <f ca="1">IFERROR(INDEX(INDIRECT("day_wise_sales_data!$B$2:$BZ$599"),MATCH(resource!$CC334,day_wise_sales_data!$A$2:$A$500,0),MATCH(resource!BN$2,INDIRECT("day_wise_sales_data!$B$1:$BZ$1"),0)),0)</f>
        <v>12367.14</v>
      </c>
      <c r="BO334" s="3">
        <f ca="1">IFERROR(INDEX(INDIRECT("day_wise_sales_data!$B$2:$BZ$599"),MATCH(resource!$CC334,day_wise_sales_data!$A$2:$A$500,0),MATCH(resource!BO$2,INDIRECT("day_wise_sales_data!$B$1:$BZ$1"),0)),0)</f>
        <v>10604.33</v>
      </c>
      <c r="BP334" s="3">
        <f ca="1">IFERROR(INDEX(INDIRECT("day_wise_sales_data!$B$2:$BZ$599"),MATCH(resource!$CC334,day_wise_sales_data!$A$2:$A$500,0),MATCH(resource!BP$2,INDIRECT("day_wise_sales_data!$B$1:$BZ$1"),0)),0)</f>
        <v>2009.34</v>
      </c>
      <c r="BQ334" s="3">
        <f ca="1">IFERROR(INDEX(INDIRECT("day_wise_sales_data!$B$2:$BZ$599"),MATCH(resource!$CC334,day_wise_sales_data!$A$2:$A$500,0),MATCH(resource!BQ$2,INDIRECT("day_wise_sales_data!$B$1:$BZ$1"),0)),0)</f>
        <v>-882</v>
      </c>
      <c r="BR334" s="3">
        <f ca="1">IFERROR(INDEX(INDIRECT("day_wise_sales_data!$B$2:$BZ$599"),MATCH(resource!$CC334,day_wise_sales_data!$A$2:$A$500,0),MATCH(resource!BR$2,INDIRECT("day_wise_sales_data!$B$1:$BZ$1"),0)),0)</f>
        <v>0</v>
      </c>
      <c r="BS334" s="3">
        <f ca="1">IFERROR(INDEX(INDIRECT("day_wise_sales_data!$B$2:$BZ$599"),MATCH(resource!$CC334,day_wise_sales_data!$A$2:$A$500,0),MATCH(resource!BS$2,INDIRECT("day_wise_sales_data!$B$1:$BZ$1"),0)),0)</f>
        <v>0</v>
      </c>
      <c r="BT334" s="3">
        <f ca="1">IFERROR(INDEX(INDIRECT("day_wise_sales_data!$B$2:$BZ$599"),MATCH(resource!$CC334,day_wise_sales_data!$A$2:$A$500,0),MATCH(resource!BT$2,INDIRECT("day_wise_sales_data!$B$1:$BZ$1"),0)),0)</f>
        <v>11093.83</v>
      </c>
      <c r="BU334" s="3">
        <f ca="1">IFERROR(INDEX(INDIRECT("day_wise_sales_data!$B$2:$BZ$599"),MATCH(resource!$CC334,day_wise_sales_data!$A$2:$A$500,0),MATCH(resource!BU$2,INDIRECT("day_wise_sales_data!$B$1:$BZ$1"),0)),0)</f>
        <v>0</v>
      </c>
      <c r="BV334" s="3">
        <f ca="1">IFERROR(INDEX(INDIRECT("day_wise_sales_data!$B$2:$BZ$599"),MATCH(resource!$CC334,day_wise_sales_data!$A$2:$A$500,0),MATCH(resource!BV$2,INDIRECT("day_wise_sales_data!$B$1:$BZ$1"),0)),0)</f>
        <v>2957.42</v>
      </c>
      <c r="BW334" s="3">
        <f ca="1">IFERROR(INDEX(INDIRECT("day_wise_sales_data!$B$2:$BZ$599"),MATCH(resource!$CC334,day_wise_sales_data!$A$2:$A$500,0),MATCH(resource!BW$2,INDIRECT("day_wise_sales_data!$B$1:$BZ$1"),0)),0)</f>
        <v>0</v>
      </c>
      <c r="BX334" s="3">
        <f ca="1">IFERROR(INDEX(INDIRECT("day_wise_sales_data!$B$2:$BZ$599"),MATCH(resource!$CC334,day_wise_sales_data!$A$2:$A$500,0),MATCH(resource!BX$2,INDIRECT("day_wise_sales_data!$B$1:$BZ$1"),0)),0)</f>
        <v>0</v>
      </c>
      <c r="BY334" s="3">
        <f ca="1">IFERROR(INDEX(INDIRECT("day_wise_sales_data!$B$2:$BZ$599"),MATCH(resource!$CC334,day_wise_sales_data!$A$2:$A$500,0),MATCH(resource!BY$2,INDIRECT("day_wise_sales_data!$B$1:$BZ$1"),0)),0)</f>
        <v>0</v>
      </c>
      <c r="BZ334" s="3">
        <f ca="1">IFERROR(INDEX(INDIRECT("day_wise_sales_data!$B$2:$BZ$599"),MATCH(resource!$CC334,day_wise_sales_data!$A$2:$A$500,0),MATCH(resource!BZ$2,INDIRECT("day_wise_sales_data!$B$1:$BZ$1"),0)),0)</f>
        <v>0</v>
      </c>
      <c r="CA334" s="3" t="str">
        <f ca="1">IFERROR(INDEX(INDIRECT("day_wise_sales_data!$B$2:$BZ$599"),MATCH(resource!$CC334,day_wise_sales_data!$A$2:$A$500,0),MATCH(resource!CA$2,INDIRECT("day_wise_sales_data!$B$1:$BZ$1"),0)),0)</f>
        <v>dd</v>
      </c>
      <c r="CC334" s="4" t="str">
        <f>sales_data!H333</f>
        <v>MYM03213</v>
      </c>
      <c r="CD334" s="1">
        <v>332</v>
      </c>
      <c r="CE334" s="1" t="str">
        <f>IF(AQ334=report!$AQ$3,resource!CD334,"")</f>
        <v/>
      </c>
      <c r="CF334" s="5" t="str">
        <f>IFERROR(SMALL($CE$3:$CE$1001,ROWS($CE$3:CE334)),"")</f>
        <v/>
      </c>
      <c r="CH334">
        <f>IFERROR(VLOOKUP($CC334,data_pull!$E$22:$G$700,2,0),0)</f>
        <v>86560.92</v>
      </c>
      <c r="CI334" s="1">
        <f t="shared" si="108"/>
        <v>131</v>
      </c>
      <c r="CJ334" s="1">
        <f t="shared" si="107"/>
        <v>374</v>
      </c>
      <c r="CK334" s="1" t="s">
        <v>1731</v>
      </c>
      <c r="CL334" s="1">
        <f t="shared" si="109"/>
        <v>10</v>
      </c>
      <c r="CM334" s="1" t="str">
        <f>IFERROR(VLOOKUP($CK334,stock_data!$B$3:$W$612,2,0),0)</f>
        <v>RIT INJECTION 1gm IM</v>
      </c>
      <c r="CN334" s="1" t="str">
        <f>IFERROR(VLOOKUP($CK334,stock_data!$B$3:$W$612,4,0),0)</f>
        <v>1's</v>
      </c>
      <c r="CO334" s="1">
        <f>IFERROR(VLOOKUP($CK334,stock_data!$B$3:$W$612,5,0),0)</f>
        <v>160</v>
      </c>
      <c r="CP334" s="3">
        <f t="shared" si="110"/>
        <v>374</v>
      </c>
      <c r="CQ334" s="3">
        <f t="shared" si="111"/>
        <v>59840</v>
      </c>
      <c r="CR334" s="1">
        <f>IFERROR(VLOOKUP($CK334,stock_data!$B$3:$W$612,6,0),0)</f>
        <v>0</v>
      </c>
      <c r="CS334" s="1">
        <f>IFERROR(VLOOKUP($CK334,stock_data!$B$3:$W$612,7,0),0)</f>
        <v>0</v>
      </c>
      <c r="CT334" s="1">
        <f>IFERROR(VLOOKUP($CK334,stock_data!$B$3:$W$612,8,0),0)</f>
        <v>0</v>
      </c>
      <c r="CU334" s="1">
        <f>IFERROR(VLOOKUP($CK334,stock_data!$B$3:$W$612,9,0),0)</f>
        <v>0</v>
      </c>
      <c r="CV334" s="1">
        <f>IFERROR(VLOOKUP($CK334,stock_data!$B$3:$W$612,10,0),0)</f>
        <v>0</v>
      </c>
      <c r="CW334" s="1">
        <f>IFERROR(VLOOKUP($CK334,stock_data!$B$3:$W$612,11,0),0)</f>
        <v>0</v>
      </c>
      <c r="CX334" s="1">
        <f>IFERROR(VLOOKUP($CK334,stock_data!$B$3:$W$612,12,0),0)</f>
        <v>0</v>
      </c>
      <c r="CY334" s="1">
        <f>IFERROR(VLOOKUP($CK334,stock_data!$B$3:$W$612,13,0),0)</f>
        <v>0</v>
      </c>
      <c r="CZ334" s="1">
        <f>IFERROR(VLOOKUP($CK334,stock_data!$B$3:$W$612,14,0),0)</f>
        <v>2</v>
      </c>
      <c r="DA334" s="1">
        <f>IFERROR(VLOOKUP($CK334,stock_data!$B$3:$W$612,15,0),0)</f>
        <v>0</v>
      </c>
      <c r="DB334" s="1">
        <f>IFERROR(VLOOKUP($CK334,stock_data!$B$3:$W$612,16,0),0)</f>
        <v>0</v>
      </c>
      <c r="DC334" s="1">
        <f>IFERROR(VLOOKUP($CK334,stock_data!$B$3:$W$612,17,0),0)</f>
        <v>0</v>
      </c>
      <c r="DD334" s="1">
        <f>IFERROR(VLOOKUP($CK334,stock_data!$B$3:$W$612,18,0),0)</f>
        <v>0</v>
      </c>
      <c r="DE334" s="1">
        <f>IFERROR(VLOOKUP($CK334,stock_data!$B$3:$W$612,19,0),0)</f>
        <v>0</v>
      </c>
      <c r="DF334" s="1">
        <f>IFERROR(VLOOKUP($CK334,stock_data!$B$3:$W$612,20,0),0)</f>
        <v>0</v>
      </c>
      <c r="DG334" s="1">
        <f>IFERROR(VLOOKUP($CK334,stock_data!$B$3:$W$612,21,0),0)</f>
        <v>0</v>
      </c>
      <c r="DH334" s="1">
        <f>IFERROR(VLOOKUP($CK334,stock_data!$B$3:$W$612,22,0),0)</f>
        <v>0</v>
      </c>
      <c r="DI334" s="1">
        <f t="shared" si="112"/>
        <v>2</v>
      </c>
      <c r="DJ334" s="1">
        <f t="shared" si="113"/>
        <v>320</v>
      </c>
      <c r="DK334" s="3">
        <f>IFERROR(INDEX(COD_SALES!$B$5:$Z$500,MATCH(resource!$CC334,COD_SALES!$A$5:$A$500,0),MATCH(resource!DK$2,COD_SALES!$B$4:$Z$4,0)),"")</f>
        <v>6</v>
      </c>
      <c r="DL334" s="3">
        <f>IFERROR(INDEX(COD_SALES!$B$5:$Z$500,MATCH(resource!$CC334,COD_SALES!$A$5:$A$500,0),MATCH(resource!DL$2,COD_SALES!$B$4:$Z$4,0)),"")</f>
        <v>9</v>
      </c>
      <c r="DM334" s="3">
        <f>IFERROR(INDEX(COD_SALES!$B$5:$Z$500,MATCH(resource!$CC334,COD_SALES!$A$5:$A$500,0),MATCH(resource!DM$2,COD_SALES!$B$4:$Z$4,0)),"")</f>
        <v>7</v>
      </c>
      <c r="DN334" s="3" t="str">
        <f>IFERROR(INDEX(COD_SALES!$B$5:$Z$500,MATCH(resource!$CC334,COD_SALES!$A$5:$A$500,0),MATCH(resource!DN$2,COD_SALES!$B$4:$Z$4,0)),"")</f>
        <v/>
      </c>
      <c r="DO334" s="3">
        <f>IFERROR(INDEX(COD_SALES!$B$5:$Z$500,MATCH(resource!$CC334,COD_SALES!$A$5:$A$500,0),MATCH(resource!DO$2,COD_SALES!$B$4:$Z$4,0)),"")</f>
        <v>0</v>
      </c>
      <c r="DP334" s="3">
        <f>IFERROR(INDEX(COD_SALES!$B$5:$Z$500,MATCH(resource!$CC334,COD_SALES!$A$5:$A$500,0),MATCH(resource!DP$2,COD_SALES!$B$4:$Z$4,0)),"")</f>
        <v>10</v>
      </c>
      <c r="DQ334" s="3" t="str">
        <f>IFERROR(INDEX(COD_SALES!$B$5:$Z$500,MATCH(resource!$CC334,COD_SALES!$A$5:$A$500,0),MATCH(resource!DQ$2,COD_SALES!$B$4:$Z$4,0)),"")</f>
        <v/>
      </c>
      <c r="DR334" s="3">
        <f>IFERROR(INDEX(COD_SALES!$B$5:$Z$500,MATCH(resource!$CC334,COD_SALES!$A$5:$A$500,0),MATCH(resource!DR$2,COD_SALES!$B$4:$Z$4,0)),"")</f>
        <v>0</v>
      </c>
      <c r="DS334" s="3">
        <f>IFERROR(INDEX(COD_SALES!$B$5:$Z$500,MATCH(resource!$CC334,COD_SALES!$A$5:$A$500,0),MATCH(resource!DS$2,COD_SALES!$B$4:$Z$4,0)),"")</f>
        <v>26</v>
      </c>
      <c r="DT334" s="3">
        <f>IFERROR(INDEX(COD_SALES!$B$5:$Z$500,MATCH(resource!$CC334,COD_SALES!$A$5:$A$500,0),MATCH(resource!DT$2,COD_SALES!$B$4:$Z$4,0)),"")</f>
        <v>37</v>
      </c>
      <c r="DU334" s="3">
        <f>IFERROR(INDEX(COD_SALES!$B$5:$Z$500,MATCH(resource!$CC334,COD_SALES!$A$5:$A$500,0),MATCH(resource!DU$2,COD_SALES!$B$4:$Z$4,0)),"")</f>
        <v>0</v>
      </c>
      <c r="DV334" s="3">
        <f>IFERROR(INDEX(COD_SALES!$B$5:$Z$500,MATCH(resource!$CC334,COD_SALES!$A$5:$A$500,0),MATCH(resource!DV$2,COD_SALES!$B$4:$Z$4,0)),"")</f>
        <v>0</v>
      </c>
      <c r="DW334" s="3">
        <f>IFERROR(INDEX(COD_SALES!$B$5:$Z$500,MATCH(resource!$CC334,COD_SALES!$A$5:$A$500,0),MATCH(resource!DW$2,COD_SALES!$B$4:$Z$4,0)),"")</f>
        <v>20</v>
      </c>
      <c r="DX334" s="3">
        <f>IFERROR(INDEX(COD_SALES!$B$5:$Z$500,MATCH(resource!$CC334,COD_SALES!$A$5:$A$500,0),MATCH(resource!DX$2,COD_SALES!$B$4:$Z$4,0)),"")</f>
        <v>0</v>
      </c>
      <c r="DY334" s="3">
        <f>IFERROR(INDEX(COD_SALES!$B$5:$Z$500,MATCH(resource!$CC334,COD_SALES!$A$5:$A$500,0),MATCH(resource!DY$2,COD_SALES!$B$4:$Z$4,0)),"")</f>
        <v>7</v>
      </c>
      <c r="DZ334" s="3">
        <f>IFERROR(INDEX(COD_SALES!$B$5:$Z$500,MATCH(resource!$CC334,COD_SALES!$A$5:$A$500,0),MATCH(resource!DZ$2,COD_SALES!$B$4:$Z$4,0)),"")</f>
        <v>6</v>
      </c>
      <c r="EA334" s="3">
        <f>IFERROR(INDEX(COD_SALES!$B$5:$Z$500,MATCH(resource!$CC334,COD_SALES!$A$5:$A$500,0),MATCH(resource!EA$2,COD_SALES!$B$4:$Z$4,0)),"")</f>
        <v>3</v>
      </c>
      <c r="EB334" s="3">
        <f t="shared" si="114"/>
        <v>35716.36</v>
      </c>
      <c r="ED334" s="3">
        <f>IFERROR(VLOOKUP($CK334,depot_prod_sales!$B$5:$S$200,3,0),0)</f>
        <v>0</v>
      </c>
      <c r="EE334" s="3">
        <f>IFERROR(VLOOKUP($CK334,depot_prod_sales!$B$5:$S$200,4,0),0)</f>
        <v>0</v>
      </c>
      <c r="EF334" s="3">
        <f>IFERROR(VLOOKUP($CK334,depot_prod_sales!$B$5:$S$200,5,0),0)</f>
        <v>0</v>
      </c>
      <c r="EG334" s="3">
        <f>IFERROR(VLOOKUP($CK334,depot_prod_sales!$B$5:$S$200,6,0),0)</f>
        <v>0</v>
      </c>
      <c r="EH334" s="3">
        <f>IFERROR(VLOOKUP($CK334,depot_prod_sales!$B$5:$S$200,7,0),0)</f>
        <v>0</v>
      </c>
      <c r="EI334" s="3">
        <f>IFERROR(VLOOKUP($CK334,depot_prod_sales!$B$5:$S$200,8,0),0)</f>
        <v>0</v>
      </c>
      <c r="EJ334" s="3">
        <f>IFERROR(VLOOKUP($CK334,depot_prod_sales!$B$5:$S$200,9,0),0)</f>
        <v>0</v>
      </c>
      <c r="EK334" s="3">
        <f>IFERROR(VLOOKUP($CK334,depot_prod_sales!$B$5:$S$200,10,0),0)</f>
        <v>0</v>
      </c>
      <c r="EL334" s="3">
        <f>IFERROR(VLOOKUP($CK334,depot_prod_sales!$B$5:$S$200,11,0),0)</f>
        <v>0</v>
      </c>
      <c r="EM334" s="3">
        <f>IFERROR(VLOOKUP($CK334,depot_prod_sales!$B$5:$S$200,12,0),0)</f>
        <v>0</v>
      </c>
      <c r="EN334" s="3">
        <f>IFERROR(VLOOKUP($CK334,depot_prod_sales!$B$5:$S$200,13,0),0)</f>
        <v>0</v>
      </c>
      <c r="EO334" s="3">
        <f>IFERROR(VLOOKUP($CK334,depot_prod_sales!$B$5:$S$200,14,0),0)</f>
        <v>0</v>
      </c>
      <c r="EP334" s="3">
        <f>IFERROR(VLOOKUP($CK334,depot_prod_sales!$B$5:$S$200,15,0),0)</f>
        <v>0</v>
      </c>
      <c r="EQ334" s="3">
        <f>IFERROR(VLOOKUP($CK334,depot_prod_sales!$B$5:$S$200,16,0),0)</f>
        <v>0</v>
      </c>
      <c r="ER334" s="3">
        <f>IFERROR(VLOOKUP($CK334,depot_prod_sales!$B$5:$S$200,17,0),0)</f>
        <v>0</v>
      </c>
      <c r="ES334" s="3">
        <f>IFERROR(VLOOKUP($CK334,depot_prod_sales!$B$5:$S$200,18,0),0)</f>
        <v>0</v>
      </c>
      <c r="ET334" s="116">
        <f t="shared" si="115"/>
        <v>0</v>
      </c>
      <c r="EU334" s="116">
        <f t="shared" si="116"/>
        <v>0</v>
      </c>
      <c r="EW334" s="3">
        <f>IFERROR(VLOOKUP(CC334,data_pull!$AO$25:$AR$546,2,0),0)</f>
        <v>25</v>
      </c>
      <c r="EX334" s="1">
        <f>IFERROR(VLOOKUP(CC334,data_pull!$AO$25:$AR$546,4,0),0)</f>
        <v>190000</v>
      </c>
    </row>
    <row r="335" spans="13:154" x14ac:dyDescent="0.25"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4" t="str">
        <f>sales_data!B334</f>
        <v>Blank (Kshoregonj Zone</v>
      </c>
      <c r="AR335" s="4" t="str">
        <f>sales_data!C334</f>
        <v>Saiful Islam</v>
      </c>
      <c r="AS335" s="5" t="str">
        <f t="shared" si="106"/>
        <v/>
      </c>
      <c r="AT335" s="4" t="str">
        <f>sales_data!I334</f>
        <v>Saiful Islam (Blank)</v>
      </c>
      <c r="AU335" s="4" t="str">
        <f>sales_data!W334</f>
        <v>Bhagalpur Team</v>
      </c>
      <c r="AV335" s="1">
        <f>sales_data!N334</f>
        <v>30030</v>
      </c>
      <c r="AW335" s="1">
        <f>sales_data!P334</f>
        <v>17</v>
      </c>
      <c r="AX335" s="3">
        <f ca="1">IFERROR(INDEX(INDIRECT("day_wise_sales_data!$B$2:$BZ$599"),MATCH(resource!$CC335,day_wise_sales_data!$A$2:$A$500,0),MATCH(resource!AX$2,INDIRECT("day_wise_sales_data!$B$1:$BZ$1"),0)),0)</f>
        <v>0</v>
      </c>
      <c r="AY335" s="3">
        <f ca="1">IFERROR(INDEX(INDIRECT("day_wise_sales_data!$B$2:$BZ$599"),MATCH(resource!$CC335,day_wise_sales_data!$A$2:$A$500,0),MATCH(resource!AY$2,INDIRECT("day_wise_sales_data!$B$1:$BZ$1"),0)),0)</f>
        <v>1185.06</v>
      </c>
      <c r="AZ335" s="3">
        <f ca="1">IFERROR(INDEX(INDIRECT("day_wise_sales_data!$B$2:$BZ$599"),MATCH(resource!$CC335,day_wise_sales_data!$A$2:$A$500,0),MATCH(resource!AZ$2,INDIRECT("day_wise_sales_data!$B$1:$BZ$1"),0)),0)</f>
        <v>5736.38</v>
      </c>
      <c r="BA335" s="3">
        <f ca="1">IFERROR(INDEX(INDIRECT("day_wise_sales_data!$B$2:$BZ$599"),MATCH(resource!$CC335,day_wise_sales_data!$A$2:$A$500,0),MATCH(resource!BA$2,INDIRECT("day_wise_sales_data!$B$1:$BZ$1"),0)),0)</f>
        <v>0</v>
      </c>
      <c r="BB335" s="3">
        <f ca="1">IFERROR(INDEX(INDIRECT("day_wise_sales_data!$B$2:$BZ$599"),MATCH(resource!$CC335,day_wise_sales_data!$A$2:$A$500,0),MATCH(resource!BB$2,INDIRECT("day_wise_sales_data!$B$1:$BZ$1"),0)),0)</f>
        <v>0</v>
      </c>
      <c r="BC335" s="3">
        <f ca="1">IFERROR(INDEX(INDIRECT("day_wise_sales_data!$B$2:$BZ$599"),MATCH(resource!$CC335,day_wise_sales_data!$A$2:$A$500,0),MATCH(resource!BC$2,INDIRECT("day_wise_sales_data!$B$1:$BZ$1"),0)),0)</f>
        <v>0</v>
      </c>
      <c r="BD335" s="3">
        <f ca="1">IFERROR(INDEX(INDIRECT("day_wise_sales_data!$B$2:$BZ$599"),MATCH(resource!$CC335,day_wise_sales_data!$A$2:$A$500,0),MATCH(resource!BD$2,INDIRECT("day_wise_sales_data!$B$1:$BZ$1"),0)),0)</f>
        <v>0</v>
      </c>
      <c r="BE335" s="3">
        <f ca="1">IFERROR(INDEX(INDIRECT("day_wise_sales_data!$B$2:$BZ$599"),MATCH(resource!$CC335,day_wise_sales_data!$A$2:$A$500,0),MATCH(resource!BE$2,INDIRECT("day_wise_sales_data!$B$1:$BZ$1"),0)),0)</f>
        <v>5298.02</v>
      </c>
      <c r="BF335" s="3">
        <f ca="1">IFERROR(INDEX(INDIRECT("day_wise_sales_data!$B$2:$BZ$599"),MATCH(resource!$CC335,day_wise_sales_data!$A$2:$A$500,0),MATCH(resource!BF$2,INDIRECT("day_wise_sales_data!$B$1:$BZ$1"),0)),0)</f>
        <v>0</v>
      </c>
      <c r="BG335" s="3">
        <f ca="1">IFERROR(INDEX(INDIRECT("day_wise_sales_data!$B$2:$BZ$599"),MATCH(resource!$CC335,day_wise_sales_data!$A$2:$A$500,0),MATCH(resource!BG$2,INDIRECT("day_wise_sales_data!$B$1:$BZ$1"),0)),0)</f>
        <v>0</v>
      </c>
      <c r="BH335" s="3">
        <f ca="1">IFERROR(INDEX(INDIRECT("day_wise_sales_data!$B$2:$BZ$599"),MATCH(resource!$CC335,day_wise_sales_data!$A$2:$A$500,0),MATCH(resource!BH$2,INDIRECT("day_wise_sales_data!$B$1:$BZ$1"),0)),0)</f>
        <v>0</v>
      </c>
      <c r="BI335" s="3">
        <f ca="1">IFERROR(INDEX(INDIRECT("day_wise_sales_data!$B$2:$BZ$599"),MATCH(resource!$CC335,day_wise_sales_data!$A$2:$A$500,0),MATCH(resource!BI$2,INDIRECT("day_wise_sales_data!$B$1:$BZ$1"),0)),0)</f>
        <v>9689.5300000000007</v>
      </c>
      <c r="BJ335" s="3">
        <f ca="1">IFERROR(INDEX(INDIRECT("day_wise_sales_data!$B$2:$BZ$599"),MATCH(resource!$CC335,day_wise_sales_data!$A$2:$A$500,0),MATCH(resource!BJ$2,INDIRECT("day_wise_sales_data!$B$1:$BZ$1"),0)),0)</f>
        <v>0</v>
      </c>
      <c r="BK335" s="3">
        <f ca="1">IFERROR(INDEX(INDIRECT("day_wise_sales_data!$B$2:$BZ$599"),MATCH(resource!$CC335,day_wise_sales_data!$A$2:$A$500,0),MATCH(resource!BK$2,INDIRECT("day_wise_sales_data!$B$1:$BZ$1"),0)),0)</f>
        <v>0</v>
      </c>
      <c r="BL335" s="3">
        <f ca="1">IFERROR(INDEX(INDIRECT("day_wise_sales_data!$B$2:$BZ$599"),MATCH(resource!$CC335,day_wise_sales_data!$A$2:$A$500,0),MATCH(resource!BL$2,INDIRECT("day_wise_sales_data!$B$1:$BZ$1"),0)),0)</f>
        <v>0</v>
      </c>
      <c r="BM335" s="3">
        <f ca="1">IFERROR(INDEX(INDIRECT("day_wise_sales_data!$B$2:$BZ$599"),MATCH(resource!$CC335,day_wise_sales_data!$A$2:$A$500,0),MATCH(resource!BM$2,INDIRECT("day_wise_sales_data!$B$1:$BZ$1"),0)),0)</f>
        <v>0</v>
      </c>
      <c r="BN335" s="3">
        <f ca="1">IFERROR(INDEX(INDIRECT("day_wise_sales_data!$B$2:$BZ$599"),MATCH(resource!$CC335,day_wise_sales_data!$A$2:$A$500,0),MATCH(resource!BN$2,INDIRECT("day_wise_sales_data!$B$1:$BZ$1"),0)),0)</f>
        <v>0</v>
      </c>
      <c r="BO335" s="3">
        <f ca="1">IFERROR(INDEX(INDIRECT("day_wise_sales_data!$B$2:$BZ$599"),MATCH(resource!$CC335,day_wise_sales_data!$A$2:$A$500,0),MATCH(resource!BO$2,INDIRECT("day_wise_sales_data!$B$1:$BZ$1"),0)),0)</f>
        <v>0</v>
      </c>
      <c r="BP335" s="3">
        <f ca="1">IFERROR(INDEX(INDIRECT("day_wise_sales_data!$B$2:$BZ$599"),MATCH(resource!$CC335,day_wise_sales_data!$A$2:$A$500,0),MATCH(resource!BP$2,INDIRECT("day_wise_sales_data!$B$1:$BZ$1"),0)),0)</f>
        <v>0</v>
      </c>
      <c r="BQ335" s="3">
        <f ca="1">IFERROR(INDEX(INDIRECT("day_wise_sales_data!$B$2:$BZ$599"),MATCH(resource!$CC335,day_wise_sales_data!$A$2:$A$500,0),MATCH(resource!BQ$2,INDIRECT("day_wise_sales_data!$B$1:$BZ$1"),0)),0)</f>
        <v>0</v>
      </c>
      <c r="BR335" s="3">
        <f ca="1">IFERROR(INDEX(INDIRECT("day_wise_sales_data!$B$2:$BZ$599"),MATCH(resource!$CC335,day_wise_sales_data!$A$2:$A$500,0),MATCH(resource!BR$2,INDIRECT("day_wise_sales_data!$B$1:$BZ$1"),0)),0)</f>
        <v>0</v>
      </c>
      <c r="BS335" s="3">
        <f ca="1">IFERROR(INDEX(INDIRECT("day_wise_sales_data!$B$2:$BZ$599"),MATCH(resource!$CC335,day_wise_sales_data!$A$2:$A$500,0),MATCH(resource!BS$2,INDIRECT("day_wise_sales_data!$B$1:$BZ$1"),0)),0)</f>
        <v>0</v>
      </c>
      <c r="BT335" s="3">
        <f ca="1">IFERROR(INDEX(INDIRECT("day_wise_sales_data!$B$2:$BZ$599"),MATCH(resource!$CC335,day_wise_sales_data!$A$2:$A$500,0),MATCH(resource!BT$2,INDIRECT("day_wise_sales_data!$B$1:$BZ$1"),0)),0)</f>
        <v>0</v>
      </c>
      <c r="BU335" s="3">
        <f ca="1">IFERROR(INDEX(INDIRECT("day_wise_sales_data!$B$2:$BZ$599"),MATCH(resource!$CC335,day_wise_sales_data!$A$2:$A$500,0),MATCH(resource!BU$2,INDIRECT("day_wise_sales_data!$B$1:$BZ$1"),0)),0)</f>
        <v>8121.01</v>
      </c>
      <c r="BV335" s="3">
        <f ca="1">IFERROR(INDEX(INDIRECT("day_wise_sales_data!$B$2:$BZ$599"),MATCH(resource!$CC335,day_wise_sales_data!$A$2:$A$500,0),MATCH(resource!BV$2,INDIRECT("day_wise_sales_data!$B$1:$BZ$1"),0)),0)</f>
        <v>0</v>
      </c>
      <c r="BW335" s="3">
        <f ca="1">IFERROR(INDEX(INDIRECT("day_wise_sales_data!$B$2:$BZ$599"),MATCH(resource!$CC335,day_wise_sales_data!$A$2:$A$500,0),MATCH(resource!BW$2,INDIRECT("day_wise_sales_data!$B$1:$BZ$1"),0)),0)</f>
        <v>0</v>
      </c>
      <c r="BX335" s="3">
        <f ca="1">IFERROR(INDEX(INDIRECT("day_wise_sales_data!$B$2:$BZ$599"),MATCH(resource!$CC335,day_wise_sales_data!$A$2:$A$500,0),MATCH(resource!BX$2,INDIRECT("day_wise_sales_data!$B$1:$BZ$1"),0)),0)</f>
        <v>0</v>
      </c>
      <c r="BY335" s="3">
        <f ca="1">IFERROR(INDEX(INDIRECT("day_wise_sales_data!$B$2:$BZ$599"),MATCH(resource!$CC335,day_wise_sales_data!$A$2:$A$500,0),MATCH(resource!BY$2,INDIRECT("day_wise_sales_data!$B$1:$BZ$1"),0)),0)</f>
        <v>0</v>
      </c>
      <c r="BZ335" s="3">
        <f ca="1">IFERROR(INDEX(INDIRECT("day_wise_sales_data!$B$2:$BZ$599"),MATCH(resource!$CC335,day_wise_sales_data!$A$2:$A$500,0),MATCH(resource!BZ$2,INDIRECT("day_wise_sales_data!$B$1:$BZ$1"),0)),0)</f>
        <v>0</v>
      </c>
      <c r="CA335" s="3" t="str">
        <f ca="1">IFERROR(INDEX(INDIRECT("day_wise_sales_data!$B$2:$BZ$599"),MATCH(resource!$CC335,day_wise_sales_data!$A$2:$A$500,0),MATCH(resource!CA$2,INDIRECT("day_wise_sales_data!$B$1:$BZ$1"),0)),0)</f>
        <v>dd</v>
      </c>
      <c r="CC335" s="4" t="str">
        <f>sales_data!H334</f>
        <v>MYM12033</v>
      </c>
      <c r="CD335" s="1">
        <v>333</v>
      </c>
      <c r="CE335" s="1" t="str">
        <f>IF(AQ335=report!$AQ$3,resource!CD335,"")</f>
        <v/>
      </c>
      <c r="CF335" s="5" t="str">
        <f>IFERROR(SMALL($CE$3:$CE$1001,ROWS($CE$3:CE335)),"")</f>
        <v/>
      </c>
      <c r="CH335">
        <f>IFERROR(VLOOKUP($CC335,data_pull!$E$22:$G$700,2,0),0)</f>
        <v>30030</v>
      </c>
      <c r="CI335" s="1">
        <f t="shared" si="108"/>
        <v>3</v>
      </c>
      <c r="CJ335" s="1">
        <f t="shared" si="107"/>
        <v>0</v>
      </c>
      <c r="CK335" s="1" t="s">
        <v>1733</v>
      </c>
      <c r="CL335" s="1">
        <f t="shared" si="109"/>
        <v>111</v>
      </c>
      <c r="CM335" s="1" t="str">
        <f>IFERROR(VLOOKUP($CK335,stock_data!$B$3:$W$612,2,0),0)</f>
        <v>RIT INJECTION 1gm IV</v>
      </c>
      <c r="CN335" s="1" t="str">
        <f>IFERROR(VLOOKUP($CK335,stock_data!$B$3:$W$612,4,0),0)</f>
        <v>1's</v>
      </c>
      <c r="CO335" s="1">
        <f>IFERROR(VLOOKUP($CK335,stock_data!$B$3:$W$612,5,0),0)</f>
        <v>160</v>
      </c>
      <c r="CP335" s="3">
        <f t="shared" si="110"/>
        <v>0</v>
      </c>
      <c r="CQ335" s="3">
        <f t="shared" si="111"/>
        <v>0</v>
      </c>
      <c r="CR335" s="1">
        <f>IFERROR(VLOOKUP($CK335,stock_data!$B$3:$W$612,6,0),0)</f>
        <v>101</v>
      </c>
      <c r="CS335" s="1">
        <f>IFERROR(VLOOKUP($CK335,stock_data!$B$3:$W$612,7,0),0)</f>
        <v>416</v>
      </c>
      <c r="CT335" s="1">
        <f>IFERROR(VLOOKUP($CK335,stock_data!$B$3:$W$612,8,0),0)</f>
        <v>220</v>
      </c>
      <c r="CU335" s="1">
        <f>IFERROR(VLOOKUP($CK335,stock_data!$B$3:$W$612,9,0),0)</f>
        <v>17600</v>
      </c>
      <c r="CV335" s="1">
        <f>IFERROR(VLOOKUP($CK335,stock_data!$B$3:$W$612,10,0),0)</f>
        <v>321</v>
      </c>
      <c r="CW335" s="1">
        <f>IFERROR(VLOOKUP($CK335,stock_data!$B$3:$W$612,11,0),0)</f>
        <v>320</v>
      </c>
      <c r="CX335" s="1">
        <f>IFERROR(VLOOKUP($CK335,stock_data!$B$3:$W$612,12,0),0)</f>
        <v>449</v>
      </c>
      <c r="CY335" s="1">
        <f>IFERROR(VLOOKUP($CK335,stock_data!$B$3:$W$612,13,0),0)</f>
        <v>675</v>
      </c>
      <c r="CZ335" s="1">
        <f>IFERROR(VLOOKUP($CK335,stock_data!$B$3:$W$612,14,0),0)</f>
        <v>507</v>
      </c>
      <c r="DA335" s="1">
        <f>IFERROR(VLOOKUP($CK335,stock_data!$B$3:$W$612,15,0),0)</f>
        <v>128</v>
      </c>
      <c r="DB335" s="1">
        <f>IFERROR(VLOOKUP($CK335,stock_data!$B$3:$W$612,16,0),0)</f>
        <v>320</v>
      </c>
      <c r="DC335" s="1">
        <f>IFERROR(VLOOKUP($CK335,stock_data!$B$3:$W$612,17,0),0)</f>
        <v>512</v>
      </c>
      <c r="DD335" s="1">
        <f>IFERROR(VLOOKUP($CK335,stock_data!$B$3:$W$612,18,0),0)</f>
        <v>302</v>
      </c>
      <c r="DE335" s="1">
        <f>IFERROR(VLOOKUP($CK335,stock_data!$B$3:$W$612,19,0),0)</f>
        <v>320</v>
      </c>
      <c r="DF335" s="1">
        <f>IFERROR(VLOOKUP($CK335,stock_data!$B$3:$W$612,20,0),0)</f>
        <v>320</v>
      </c>
      <c r="DG335" s="1">
        <f>IFERROR(VLOOKUP($CK335,stock_data!$B$3:$W$612,21,0),0)</f>
        <v>12</v>
      </c>
      <c r="DH335" s="1">
        <f>IFERROR(VLOOKUP($CK335,stock_data!$B$3:$W$612,22,0),0)</f>
        <v>374</v>
      </c>
      <c r="DI335" s="1">
        <f t="shared" si="112"/>
        <v>22897</v>
      </c>
      <c r="DJ335" s="1">
        <f t="shared" si="113"/>
        <v>3663520</v>
      </c>
      <c r="DK335" s="3">
        <f>IFERROR(INDEX(COD_SALES!$B$5:$Z$500,MATCH(resource!$CC335,COD_SALES!$A$5:$A$500,0),MATCH(resource!DK$2,COD_SALES!$B$4:$Z$4,0)),"")</f>
        <v>3</v>
      </c>
      <c r="DL335" s="3">
        <f>IFERROR(INDEX(COD_SALES!$B$5:$Z$500,MATCH(resource!$CC335,COD_SALES!$A$5:$A$500,0),MATCH(resource!DL$2,COD_SALES!$B$4:$Z$4,0)),"")</f>
        <v>0</v>
      </c>
      <c r="DM335" s="3">
        <f>IFERROR(INDEX(COD_SALES!$B$5:$Z$500,MATCH(resource!$CC335,COD_SALES!$A$5:$A$500,0),MATCH(resource!DM$2,COD_SALES!$B$4:$Z$4,0)),"")</f>
        <v>0</v>
      </c>
      <c r="DN335" s="3" t="str">
        <f>IFERROR(INDEX(COD_SALES!$B$5:$Z$500,MATCH(resource!$CC335,COD_SALES!$A$5:$A$500,0),MATCH(resource!DN$2,COD_SALES!$B$4:$Z$4,0)),"")</f>
        <v/>
      </c>
      <c r="DO335" s="3">
        <f>IFERROR(INDEX(COD_SALES!$B$5:$Z$500,MATCH(resource!$CC335,COD_SALES!$A$5:$A$500,0),MATCH(resource!DO$2,COD_SALES!$B$4:$Z$4,0)),"")</f>
        <v>0</v>
      </c>
      <c r="DP335" s="3">
        <f>IFERROR(INDEX(COD_SALES!$B$5:$Z$500,MATCH(resource!$CC335,COD_SALES!$A$5:$A$500,0),MATCH(resource!DP$2,COD_SALES!$B$4:$Z$4,0)),"")</f>
        <v>0</v>
      </c>
      <c r="DQ335" s="3" t="str">
        <f>IFERROR(INDEX(COD_SALES!$B$5:$Z$500,MATCH(resource!$CC335,COD_SALES!$A$5:$A$500,0),MATCH(resource!DQ$2,COD_SALES!$B$4:$Z$4,0)),"")</f>
        <v/>
      </c>
      <c r="DR335" s="3">
        <f>IFERROR(INDEX(COD_SALES!$B$5:$Z$500,MATCH(resource!$CC335,COD_SALES!$A$5:$A$500,0),MATCH(resource!DR$2,COD_SALES!$B$4:$Z$4,0)),"")</f>
        <v>0</v>
      </c>
      <c r="DS335" s="3">
        <f>IFERROR(INDEX(COD_SALES!$B$5:$Z$500,MATCH(resource!$CC335,COD_SALES!$A$5:$A$500,0),MATCH(resource!DS$2,COD_SALES!$B$4:$Z$4,0)),"")</f>
        <v>0</v>
      </c>
      <c r="DT335" s="3">
        <f>IFERROR(INDEX(COD_SALES!$B$5:$Z$500,MATCH(resource!$CC335,COD_SALES!$A$5:$A$500,0),MATCH(resource!DT$2,COD_SALES!$B$4:$Z$4,0)),"")</f>
        <v>20</v>
      </c>
      <c r="DU335" s="3">
        <f>IFERROR(INDEX(COD_SALES!$B$5:$Z$500,MATCH(resource!$CC335,COD_SALES!$A$5:$A$500,0),MATCH(resource!DU$2,COD_SALES!$B$4:$Z$4,0)),"")</f>
        <v>0</v>
      </c>
      <c r="DV335" s="3">
        <f>IFERROR(INDEX(COD_SALES!$B$5:$Z$500,MATCH(resource!$CC335,COD_SALES!$A$5:$A$500,0),MATCH(resource!DV$2,COD_SALES!$B$4:$Z$4,0)),"")</f>
        <v>0</v>
      </c>
      <c r="DW335" s="3">
        <f>IFERROR(INDEX(COD_SALES!$B$5:$Z$500,MATCH(resource!$CC335,COD_SALES!$A$5:$A$500,0),MATCH(resource!DW$2,COD_SALES!$B$4:$Z$4,0)),"")</f>
        <v>0</v>
      </c>
      <c r="DX335" s="3">
        <f>IFERROR(INDEX(COD_SALES!$B$5:$Z$500,MATCH(resource!$CC335,COD_SALES!$A$5:$A$500,0),MATCH(resource!DX$2,COD_SALES!$B$4:$Z$4,0)),"")</f>
        <v>0</v>
      </c>
      <c r="DY335" s="3">
        <f>IFERROR(INDEX(COD_SALES!$B$5:$Z$500,MATCH(resource!$CC335,COD_SALES!$A$5:$A$500,0),MATCH(resource!DY$2,COD_SALES!$B$4:$Z$4,0)),"")</f>
        <v>0</v>
      </c>
      <c r="DZ335" s="3">
        <f>IFERROR(INDEX(COD_SALES!$B$5:$Z$500,MATCH(resource!$CC335,COD_SALES!$A$5:$A$500,0),MATCH(resource!DZ$2,COD_SALES!$B$4:$Z$4,0)),"")</f>
        <v>0</v>
      </c>
      <c r="EA335" s="3">
        <f>IFERROR(INDEX(COD_SALES!$B$5:$Z$500,MATCH(resource!$CC335,COD_SALES!$A$5:$A$500,0),MATCH(resource!EA$2,COD_SALES!$B$4:$Z$4,0)),"")</f>
        <v>3</v>
      </c>
      <c r="EB335" s="3">
        <f t="shared" si="114"/>
        <v>6483.06</v>
      </c>
      <c r="ED335" s="3">
        <f>IFERROR(VLOOKUP($CK335,depot_prod_sales!$B$5:$S$200,3,0),0)</f>
        <v>27</v>
      </c>
      <c r="EE335" s="3">
        <f>IFERROR(VLOOKUP($CK335,depot_prod_sales!$B$5:$S$200,4,0),0)</f>
        <v>96</v>
      </c>
      <c r="EF335" s="3">
        <f>IFERROR(VLOOKUP($CK335,depot_prod_sales!$B$5:$S$200,5,0),0)</f>
        <v>100</v>
      </c>
      <c r="EG335" s="3">
        <f>IFERROR(VLOOKUP($CK335,depot_prod_sales!$B$5:$S$200,6,0),0)</f>
        <v>0</v>
      </c>
      <c r="EH335" s="3">
        <f>IFERROR(VLOOKUP($CK335,depot_prod_sales!$B$5:$S$200,7,0),0)</f>
        <v>0</v>
      </c>
      <c r="EI335" s="3">
        <f>IFERROR(VLOOKUP($CK335,depot_prod_sales!$B$5:$S$200,8,0),0)</f>
        <v>0</v>
      </c>
      <c r="EJ335" s="3">
        <f>IFERROR(VLOOKUP($CK335,depot_prod_sales!$B$5:$S$200,9,0),0)</f>
        <v>349</v>
      </c>
      <c r="EK335" s="3">
        <f>IFERROR(VLOOKUP($CK335,depot_prod_sales!$B$5:$S$200,10,0),0)</f>
        <v>5</v>
      </c>
      <c r="EL335" s="3">
        <f>IFERROR(VLOOKUP($CK335,depot_prod_sales!$B$5:$S$200,11,0),0)</f>
        <v>0</v>
      </c>
      <c r="EM335" s="3">
        <f>IFERROR(VLOOKUP($CK335,depot_prod_sales!$B$5:$S$200,12,0),0)</f>
        <v>0</v>
      </c>
      <c r="EN335" s="3">
        <f>IFERROR(VLOOKUP($CK335,depot_prod_sales!$B$5:$S$200,13,0),0)</f>
        <v>0</v>
      </c>
      <c r="EO335" s="3">
        <f>IFERROR(VLOOKUP($CK335,depot_prod_sales!$B$5:$S$200,14,0),0)</f>
        <v>274</v>
      </c>
      <c r="EP335" s="3">
        <f>IFERROR(VLOOKUP($CK335,depot_prod_sales!$B$5:$S$200,15,0),0)</f>
        <v>0</v>
      </c>
      <c r="EQ335" s="3">
        <f>IFERROR(VLOOKUP($CK335,depot_prod_sales!$B$5:$S$200,16,0),0)</f>
        <v>0</v>
      </c>
      <c r="ER335" s="3">
        <f>IFERROR(VLOOKUP($CK335,depot_prod_sales!$B$5:$S$200,17,0),0)</f>
        <v>212</v>
      </c>
      <c r="ES335" s="3">
        <f>IFERROR(VLOOKUP($CK335,depot_prod_sales!$B$5:$S$200,18,0),0)</f>
        <v>52</v>
      </c>
      <c r="ET335" s="116">
        <f t="shared" si="115"/>
        <v>1115</v>
      </c>
      <c r="EU335" s="116">
        <f t="shared" si="116"/>
        <v>178400</v>
      </c>
      <c r="EW335" s="3">
        <f>IFERROR(VLOOKUP(CC335,data_pull!$AO$25:$AR$546,2,0),0)</f>
        <v>0</v>
      </c>
      <c r="EX335" s="1">
        <f>IFERROR(VLOOKUP(CC335,data_pull!$AO$25:$AR$546,4,0),0)</f>
        <v>190000</v>
      </c>
    </row>
    <row r="336" spans="13:154" x14ac:dyDescent="0.25"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4" t="str">
        <f>sales_data!B335</f>
        <v>Blank Mymensingh Zone</v>
      </c>
      <c r="AR336" s="4" t="str">
        <f>sales_data!C335</f>
        <v>Blank Phulpur</v>
      </c>
      <c r="AS336" s="5" t="str">
        <f t="shared" si="106"/>
        <v>Blank Phulpur</v>
      </c>
      <c r="AT336" s="4" t="str">
        <f>sales_data!I335</f>
        <v>Abdullah Al Masum-2</v>
      </c>
      <c r="AU336" s="4" t="str">
        <f>sales_data!W335</f>
        <v>Dubaura-2</v>
      </c>
      <c r="AV336" s="1">
        <f>sales_data!N335</f>
        <v>224398.39</v>
      </c>
      <c r="AW336" s="1">
        <f>sales_data!P335</f>
        <v>45</v>
      </c>
      <c r="AX336" s="3">
        <f ca="1">IFERROR(INDEX(INDIRECT("day_wise_sales_data!$B$2:$BZ$599"),MATCH(resource!$CC336,day_wise_sales_data!$A$2:$A$500,0),MATCH(resource!AX$2,INDIRECT("day_wise_sales_data!$B$1:$BZ$1"),0)),0)</f>
        <v>0</v>
      </c>
      <c r="AY336" s="3">
        <f ca="1">IFERROR(INDEX(INDIRECT("day_wise_sales_data!$B$2:$BZ$599"),MATCH(resource!$CC336,day_wise_sales_data!$A$2:$A$500,0),MATCH(resource!AY$2,INDIRECT("day_wise_sales_data!$B$1:$BZ$1"),0)),0)</f>
        <v>10851.23</v>
      </c>
      <c r="AZ336" s="3">
        <f ca="1">IFERROR(INDEX(INDIRECT("day_wise_sales_data!$B$2:$BZ$599"),MATCH(resource!$CC336,day_wise_sales_data!$A$2:$A$500,0),MATCH(resource!AZ$2,INDIRECT("day_wise_sales_data!$B$1:$BZ$1"),0)),0)</f>
        <v>11014.13</v>
      </c>
      <c r="BA336" s="3">
        <f ca="1">IFERROR(INDEX(INDIRECT("day_wise_sales_data!$B$2:$BZ$599"),MATCH(resource!$CC336,day_wise_sales_data!$A$2:$A$500,0),MATCH(resource!BA$2,INDIRECT("day_wise_sales_data!$B$1:$BZ$1"),0)),0)</f>
        <v>0</v>
      </c>
      <c r="BB336" s="3">
        <f ca="1">IFERROR(INDEX(INDIRECT("day_wise_sales_data!$B$2:$BZ$599"),MATCH(resource!$CC336,day_wise_sales_data!$A$2:$A$500,0),MATCH(resource!BB$2,INDIRECT("day_wise_sales_data!$B$1:$BZ$1"),0)),0)</f>
        <v>17222.55</v>
      </c>
      <c r="BC336" s="3">
        <f ca="1">IFERROR(INDEX(INDIRECT("day_wise_sales_data!$B$2:$BZ$599"),MATCH(resource!$CC336,day_wise_sales_data!$A$2:$A$500,0),MATCH(resource!BC$2,INDIRECT("day_wise_sales_data!$B$1:$BZ$1"),0)),0)</f>
        <v>0</v>
      </c>
      <c r="BD336" s="3">
        <f ca="1">IFERROR(INDEX(INDIRECT("day_wise_sales_data!$B$2:$BZ$599"),MATCH(resource!$CC336,day_wise_sales_data!$A$2:$A$500,0),MATCH(resource!BD$2,INDIRECT("day_wise_sales_data!$B$1:$BZ$1"),0)),0)</f>
        <v>2149.96</v>
      </c>
      <c r="BE336" s="3">
        <f ca="1">IFERROR(INDEX(INDIRECT("day_wise_sales_data!$B$2:$BZ$599"),MATCH(resource!$CC336,day_wise_sales_data!$A$2:$A$500,0),MATCH(resource!BE$2,INDIRECT("day_wise_sales_data!$B$1:$BZ$1"),0)),0)</f>
        <v>7439.71</v>
      </c>
      <c r="BF336" s="3">
        <f ca="1">IFERROR(INDEX(INDIRECT("day_wise_sales_data!$B$2:$BZ$599"),MATCH(resource!$CC336,day_wise_sales_data!$A$2:$A$500,0),MATCH(resource!BF$2,INDIRECT("day_wise_sales_data!$B$1:$BZ$1"),0)),0)</f>
        <v>0</v>
      </c>
      <c r="BG336" s="3">
        <f ca="1">IFERROR(INDEX(INDIRECT("day_wise_sales_data!$B$2:$BZ$599"),MATCH(resource!$CC336,day_wise_sales_data!$A$2:$A$500,0),MATCH(resource!BG$2,INDIRECT("day_wise_sales_data!$B$1:$BZ$1"),0)),0)</f>
        <v>0</v>
      </c>
      <c r="BH336" s="3">
        <f ca="1">IFERROR(INDEX(INDIRECT("day_wise_sales_data!$B$2:$BZ$599"),MATCH(resource!$CC336,day_wise_sales_data!$A$2:$A$500,0),MATCH(resource!BH$2,INDIRECT("day_wise_sales_data!$B$1:$BZ$1"),0)),0)</f>
        <v>0</v>
      </c>
      <c r="BI336" s="3">
        <f ca="1">IFERROR(INDEX(INDIRECT("day_wise_sales_data!$B$2:$BZ$599"),MATCH(resource!$CC336,day_wise_sales_data!$A$2:$A$500,0),MATCH(resource!BI$2,INDIRECT("day_wise_sales_data!$B$1:$BZ$1"),0)),0)</f>
        <v>17208.05</v>
      </c>
      <c r="BJ336" s="3">
        <f ca="1">IFERROR(INDEX(INDIRECT("day_wise_sales_data!$B$2:$BZ$599"),MATCH(resource!$CC336,day_wise_sales_data!$A$2:$A$500,0),MATCH(resource!BJ$2,INDIRECT("day_wise_sales_data!$B$1:$BZ$1"),0)),0)</f>
        <v>0</v>
      </c>
      <c r="BK336" s="3">
        <f ca="1">IFERROR(INDEX(INDIRECT("day_wise_sales_data!$B$2:$BZ$599"),MATCH(resource!$CC336,day_wise_sales_data!$A$2:$A$500,0),MATCH(resource!BK$2,INDIRECT("day_wise_sales_data!$B$1:$BZ$1"),0)),0)</f>
        <v>26798.19</v>
      </c>
      <c r="BL336" s="3">
        <f ca="1">IFERROR(INDEX(INDIRECT("day_wise_sales_data!$B$2:$BZ$599"),MATCH(resource!$CC336,day_wise_sales_data!$A$2:$A$500,0),MATCH(resource!BL$2,INDIRECT("day_wise_sales_data!$B$1:$BZ$1"),0)),0)</f>
        <v>-3379.5</v>
      </c>
      <c r="BM336" s="3">
        <f ca="1">IFERROR(INDEX(INDIRECT("day_wise_sales_data!$B$2:$BZ$599"),MATCH(resource!$CC336,day_wise_sales_data!$A$2:$A$500,0),MATCH(resource!BM$2,INDIRECT("day_wise_sales_data!$B$1:$BZ$1"),0)),0)</f>
        <v>18354.099999999999</v>
      </c>
      <c r="BN336" s="3">
        <f ca="1">IFERROR(INDEX(INDIRECT("day_wise_sales_data!$B$2:$BZ$599"),MATCH(resource!$CC336,day_wise_sales_data!$A$2:$A$500,0),MATCH(resource!BN$2,INDIRECT("day_wise_sales_data!$B$1:$BZ$1"),0)),0)</f>
        <v>25559.39</v>
      </c>
      <c r="BO336" s="3">
        <f ca="1">IFERROR(INDEX(INDIRECT("day_wise_sales_data!$B$2:$BZ$599"),MATCH(resource!$CC336,day_wise_sales_data!$A$2:$A$500,0),MATCH(resource!BO$2,INDIRECT("day_wise_sales_data!$B$1:$BZ$1"),0)),0)</f>
        <v>0</v>
      </c>
      <c r="BP336" s="3">
        <f ca="1">IFERROR(INDEX(INDIRECT("day_wise_sales_data!$B$2:$BZ$599"),MATCH(resource!$CC336,day_wise_sales_data!$A$2:$A$500,0),MATCH(resource!BP$2,INDIRECT("day_wise_sales_data!$B$1:$BZ$1"),0)),0)</f>
        <v>0</v>
      </c>
      <c r="BQ336" s="3">
        <f ca="1">IFERROR(INDEX(INDIRECT("day_wise_sales_data!$B$2:$BZ$599"),MATCH(resource!$CC336,day_wise_sales_data!$A$2:$A$500,0),MATCH(resource!BQ$2,INDIRECT("day_wise_sales_data!$B$1:$BZ$1"),0)),0)</f>
        <v>0</v>
      </c>
      <c r="BR336" s="3">
        <f ca="1">IFERROR(INDEX(INDIRECT("day_wise_sales_data!$B$2:$BZ$599"),MATCH(resource!$CC336,day_wise_sales_data!$A$2:$A$500,0),MATCH(resource!BR$2,INDIRECT("day_wise_sales_data!$B$1:$BZ$1"),0)),0)</f>
        <v>-2147.09</v>
      </c>
      <c r="BS336" s="3">
        <f ca="1">IFERROR(INDEX(INDIRECT("day_wise_sales_data!$B$2:$BZ$599"),MATCH(resource!$CC336,day_wise_sales_data!$A$2:$A$500,0),MATCH(resource!BS$2,INDIRECT("day_wise_sales_data!$B$1:$BZ$1"),0)),0)</f>
        <v>0</v>
      </c>
      <c r="BT336" s="3">
        <f ca="1">IFERROR(INDEX(INDIRECT("day_wise_sales_data!$B$2:$BZ$599"),MATCH(resource!$CC336,day_wise_sales_data!$A$2:$A$500,0),MATCH(resource!BT$2,INDIRECT("day_wise_sales_data!$B$1:$BZ$1"),0)),0)</f>
        <v>7785.38</v>
      </c>
      <c r="BU336" s="3">
        <f ca="1">IFERROR(INDEX(INDIRECT("day_wise_sales_data!$B$2:$BZ$599"),MATCH(resource!$CC336,day_wise_sales_data!$A$2:$A$500,0),MATCH(resource!BU$2,INDIRECT("day_wise_sales_data!$B$1:$BZ$1"),0)),0)</f>
        <v>21947.69</v>
      </c>
      <c r="BV336" s="3">
        <f ca="1">IFERROR(INDEX(INDIRECT("day_wise_sales_data!$B$2:$BZ$599"),MATCH(resource!$CC336,day_wise_sales_data!$A$2:$A$500,0),MATCH(resource!BV$2,INDIRECT("day_wise_sales_data!$B$1:$BZ$1"),0)),0)</f>
        <v>0</v>
      </c>
      <c r="BW336" s="3">
        <f ca="1">IFERROR(INDEX(INDIRECT("day_wise_sales_data!$B$2:$BZ$599"),MATCH(resource!$CC336,day_wise_sales_data!$A$2:$A$500,0),MATCH(resource!BW$2,INDIRECT("day_wise_sales_data!$B$1:$BZ$1"),0)),0)</f>
        <v>40786.089999999997</v>
      </c>
      <c r="BX336" s="3">
        <f ca="1">IFERROR(INDEX(INDIRECT("day_wise_sales_data!$B$2:$BZ$599"),MATCH(resource!$CC336,day_wise_sales_data!$A$2:$A$500,0),MATCH(resource!BX$2,INDIRECT("day_wise_sales_data!$B$1:$BZ$1"),0)),0)</f>
        <v>22808.51</v>
      </c>
      <c r="BY336" s="3">
        <f ca="1">IFERROR(INDEX(INDIRECT("day_wise_sales_data!$B$2:$BZ$599"),MATCH(resource!$CC336,day_wise_sales_data!$A$2:$A$500,0),MATCH(resource!BY$2,INDIRECT("day_wise_sales_data!$B$1:$BZ$1"),0)),0)</f>
        <v>0</v>
      </c>
      <c r="BZ336" s="3">
        <f ca="1">IFERROR(INDEX(INDIRECT("day_wise_sales_data!$B$2:$BZ$599"),MATCH(resource!$CC336,day_wise_sales_data!$A$2:$A$500,0),MATCH(resource!BZ$2,INDIRECT("day_wise_sales_data!$B$1:$BZ$1"),0)),0)</f>
        <v>0</v>
      </c>
      <c r="CA336" s="3" t="str">
        <f ca="1">IFERROR(INDEX(INDIRECT("day_wise_sales_data!$B$2:$BZ$599"),MATCH(resource!$CC336,day_wise_sales_data!$A$2:$A$500,0),MATCH(resource!CA$2,INDIRECT("day_wise_sales_data!$B$1:$BZ$1"),0)),0)</f>
        <v>dd</v>
      </c>
      <c r="CC336" s="4" t="str">
        <f>sales_data!H335</f>
        <v>MYM021719</v>
      </c>
      <c r="CD336" s="1">
        <v>334</v>
      </c>
      <c r="CE336" s="1" t="str">
        <f>IF(AQ336=report!$AQ$3,resource!CD336,"")</f>
        <v/>
      </c>
      <c r="CF336" s="5" t="str">
        <f>IFERROR(SMALL($CE$3:$CE$1001,ROWS($CE$3:CE336)),"")</f>
        <v/>
      </c>
      <c r="CH336">
        <f>IFERROR(VLOOKUP($CC336,data_pull!$E$22:$G$700,2,0),0)</f>
        <v>224398.39</v>
      </c>
      <c r="CI336" s="1">
        <f t="shared" si="108"/>
        <v>154</v>
      </c>
      <c r="CJ336" s="1">
        <f t="shared" si="107"/>
        <v>0</v>
      </c>
      <c r="CK336" s="1" t="s">
        <v>1735</v>
      </c>
      <c r="CL336" s="1">
        <f t="shared" si="109"/>
        <v>111</v>
      </c>
      <c r="CM336" s="1" t="str">
        <f>IFERROR(VLOOKUP($CK336,stock_data!$B$3:$W$612,2,0),0)</f>
        <v>RIT INJECTION 250mg IM</v>
      </c>
      <c r="CN336" s="1" t="str">
        <f>IFERROR(VLOOKUP($CK336,stock_data!$B$3:$W$612,4,0),0)</f>
        <v>1's</v>
      </c>
      <c r="CO336" s="1">
        <f>IFERROR(VLOOKUP($CK336,stock_data!$B$3:$W$612,5,0),0)</f>
        <v>83.9</v>
      </c>
      <c r="CP336" s="3">
        <f t="shared" si="110"/>
        <v>0</v>
      </c>
      <c r="CQ336" s="3">
        <f t="shared" si="111"/>
        <v>0</v>
      </c>
      <c r="CR336" s="1">
        <f>IFERROR(VLOOKUP($CK336,stock_data!$B$3:$W$612,6,0),0)</f>
        <v>0</v>
      </c>
      <c r="CS336" s="1">
        <f>IFERROR(VLOOKUP($CK336,stock_data!$B$3:$W$612,7,0),0)</f>
        <v>0</v>
      </c>
      <c r="CT336" s="1">
        <f>IFERROR(VLOOKUP($CK336,stock_data!$B$3:$W$612,8,0),0)</f>
        <v>0</v>
      </c>
      <c r="CU336" s="1">
        <f>IFERROR(VLOOKUP($CK336,stock_data!$B$3:$W$612,9,0),0)</f>
        <v>0</v>
      </c>
      <c r="CV336" s="1">
        <f>IFERROR(VLOOKUP($CK336,stock_data!$B$3:$W$612,10,0),0)</f>
        <v>0</v>
      </c>
      <c r="CW336" s="1">
        <f>IFERROR(VLOOKUP($CK336,stock_data!$B$3:$W$612,11,0),0)</f>
        <v>0</v>
      </c>
      <c r="CX336" s="1">
        <f>IFERROR(VLOOKUP($CK336,stock_data!$B$3:$W$612,12,0),0)</f>
        <v>0</v>
      </c>
      <c r="CY336" s="1">
        <f>IFERROR(VLOOKUP($CK336,stock_data!$B$3:$W$612,13,0),0)</f>
        <v>0</v>
      </c>
      <c r="CZ336" s="1">
        <f>IFERROR(VLOOKUP($CK336,stock_data!$B$3:$W$612,14,0),0)</f>
        <v>0</v>
      </c>
      <c r="DA336" s="1">
        <f>IFERROR(VLOOKUP($CK336,stock_data!$B$3:$W$612,15,0),0)</f>
        <v>0</v>
      </c>
      <c r="DB336" s="1">
        <f>IFERROR(VLOOKUP($CK336,stock_data!$B$3:$W$612,16,0),0)</f>
        <v>0</v>
      </c>
      <c r="DC336" s="1">
        <f>IFERROR(VLOOKUP($CK336,stock_data!$B$3:$W$612,17,0),0)</f>
        <v>0</v>
      </c>
      <c r="DD336" s="1">
        <f>IFERROR(VLOOKUP($CK336,stock_data!$B$3:$W$612,18,0),0)</f>
        <v>0</v>
      </c>
      <c r="DE336" s="1">
        <f>IFERROR(VLOOKUP($CK336,stock_data!$B$3:$W$612,19,0),0)</f>
        <v>0</v>
      </c>
      <c r="DF336" s="1">
        <f>IFERROR(VLOOKUP($CK336,stock_data!$B$3:$W$612,20,0),0)</f>
        <v>0</v>
      </c>
      <c r="DG336" s="1">
        <f>IFERROR(VLOOKUP($CK336,stock_data!$B$3:$W$612,21,0),0)</f>
        <v>0</v>
      </c>
      <c r="DH336" s="1">
        <f>IFERROR(VLOOKUP($CK336,stock_data!$B$3:$W$612,22,0),0)</f>
        <v>0</v>
      </c>
      <c r="DI336" s="1">
        <f t="shared" si="112"/>
        <v>0</v>
      </c>
      <c r="DJ336" s="1">
        <f t="shared" si="113"/>
        <v>0</v>
      </c>
      <c r="DK336" s="3">
        <f>IFERROR(INDEX(COD_SALES!$B$5:$Z$500,MATCH(resource!$CC336,COD_SALES!$A$5:$A$500,0),MATCH(resource!DK$2,COD_SALES!$B$4:$Z$4,0)),"")</f>
        <v>3</v>
      </c>
      <c r="DL336" s="3">
        <f>IFERROR(INDEX(COD_SALES!$B$5:$Z$500,MATCH(resource!$CC336,COD_SALES!$A$5:$A$500,0),MATCH(resource!DL$2,COD_SALES!$B$4:$Z$4,0)),"")</f>
        <v>0</v>
      </c>
      <c r="DM336" s="3">
        <f>IFERROR(INDEX(COD_SALES!$B$5:$Z$500,MATCH(resource!$CC336,COD_SALES!$A$5:$A$500,0),MATCH(resource!DM$2,COD_SALES!$B$4:$Z$4,0)),"")</f>
        <v>93</v>
      </c>
      <c r="DN336" s="3" t="str">
        <f>IFERROR(INDEX(COD_SALES!$B$5:$Z$500,MATCH(resource!$CC336,COD_SALES!$A$5:$A$500,0),MATCH(resource!DN$2,COD_SALES!$B$4:$Z$4,0)),"")</f>
        <v/>
      </c>
      <c r="DO336" s="3">
        <f>IFERROR(INDEX(COD_SALES!$B$5:$Z$500,MATCH(resource!$CC336,COD_SALES!$A$5:$A$500,0),MATCH(resource!DO$2,COD_SALES!$B$4:$Z$4,0)),"")</f>
        <v>2</v>
      </c>
      <c r="DP336" s="3">
        <f>IFERROR(INDEX(COD_SALES!$B$5:$Z$500,MATCH(resource!$CC336,COD_SALES!$A$5:$A$500,0),MATCH(resource!DP$2,COD_SALES!$B$4:$Z$4,0)),"")</f>
        <v>5</v>
      </c>
      <c r="DQ336" s="3" t="str">
        <f>IFERROR(INDEX(COD_SALES!$B$5:$Z$500,MATCH(resource!$CC336,COD_SALES!$A$5:$A$500,0),MATCH(resource!DQ$2,COD_SALES!$B$4:$Z$4,0)),"")</f>
        <v/>
      </c>
      <c r="DR336" s="3">
        <f>IFERROR(INDEX(COD_SALES!$B$5:$Z$500,MATCH(resource!$CC336,COD_SALES!$A$5:$A$500,0),MATCH(resource!DR$2,COD_SALES!$B$4:$Z$4,0)),"")</f>
        <v>0</v>
      </c>
      <c r="DS336" s="3">
        <f>IFERROR(INDEX(COD_SALES!$B$5:$Z$500,MATCH(resource!$CC336,COD_SALES!$A$5:$A$500,0),MATCH(resource!DS$2,COD_SALES!$B$4:$Z$4,0)),"")</f>
        <v>204</v>
      </c>
      <c r="DT336" s="3">
        <f>IFERROR(INDEX(COD_SALES!$B$5:$Z$500,MATCH(resource!$CC336,COD_SALES!$A$5:$A$500,0),MATCH(resource!DT$2,COD_SALES!$B$4:$Z$4,0)),"")</f>
        <v>0</v>
      </c>
      <c r="DU336" s="3">
        <f>IFERROR(INDEX(COD_SALES!$B$5:$Z$500,MATCH(resource!$CC336,COD_SALES!$A$5:$A$500,0),MATCH(resource!DU$2,COD_SALES!$B$4:$Z$4,0)),"")</f>
        <v>33</v>
      </c>
      <c r="DV336" s="3">
        <f>IFERROR(INDEX(COD_SALES!$B$5:$Z$500,MATCH(resource!$CC336,COD_SALES!$A$5:$A$500,0),MATCH(resource!DV$2,COD_SALES!$B$4:$Z$4,0)),"")</f>
        <v>0</v>
      </c>
      <c r="DW336" s="3">
        <f>IFERROR(INDEX(COD_SALES!$B$5:$Z$500,MATCH(resource!$CC336,COD_SALES!$A$5:$A$500,0),MATCH(resource!DW$2,COD_SALES!$B$4:$Z$4,0)),"")</f>
        <v>28</v>
      </c>
      <c r="DX336" s="3">
        <f>IFERROR(INDEX(COD_SALES!$B$5:$Z$500,MATCH(resource!$CC336,COD_SALES!$A$5:$A$500,0),MATCH(resource!DX$2,COD_SALES!$B$4:$Z$4,0)),"")</f>
        <v>0</v>
      </c>
      <c r="DY336" s="3">
        <f>IFERROR(INDEX(COD_SALES!$B$5:$Z$500,MATCH(resource!$CC336,COD_SALES!$A$5:$A$500,0),MATCH(resource!DY$2,COD_SALES!$B$4:$Z$4,0)),"")</f>
        <v>9</v>
      </c>
      <c r="DZ336" s="3">
        <f>IFERROR(INDEX(COD_SALES!$B$5:$Z$500,MATCH(resource!$CC336,COD_SALES!$A$5:$A$500,0),MATCH(resource!DZ$2,COD_SALES!$B$4:$Z$4,0)),"")</f>
        <v>4</v>
      </c>
      <c r="EA336" s="3">
        <f>IFERROR(INDEX(COD_SALES!$B$5:$Z$500,MATCH(resource!$CC336,COD_SALES!$A$5:$A$500,0),MATCH(resource!EA$2,COD_SALES!$B$4:$Z$4,0)),"")</f>
        <v>38</v>
      </c>
      <c r="EB336" s="3">
        <f t="shared" si="114"/>
        <v>94490.310000000012</v>
      </c>
      <c r="ED336" s="3">
        <f>IFERROR(VLOOKUP($CK336,depot_prod_sales!$B$5:$S$200,3,0),0)</f>
        <v>0</v>
      </c>
      <c r="EE336" s="3">
        <f>IFERROR(VLOOKUP($CK336,depot_prod_sales!$B$5:$S$200,4,0),0)</f>
        <v>0</v>
      </c>
      <c r="EF336" s="3">
        <f>IFERROR(VLOOKUP($CK336,depot_prod_sales!$B$5:$S$200,5,0),0)</f>
        <v>0</v>
      </c>
      <c r="EG336" s="3">
        <f>IFERROR(VLOOKUP($CK336,depot_prod_sales!$B$5:$S$200,6,0),0)</f>
        <v>0</v>
      </c>
      <c r="EH336" s="3">
        <f>IFERROR(VLOOKUP($CK336,depot_prod_sales!$B$5:$S$200,7,0),0)</f>
        <v>0</v>
      </c>
      <c r="EI336" s="3">
        <f>IFERROR(VLOOKUP($CK336,depot_prod_sales!$B$5:$S$200,8,0),0)</f>
        <v>0</v>
      </c>
      <c r="EJ336" s="3">
        <f>IFERROR(VLOOKUP($CK336,depot_prod_sales!$B$5:$S$200,9,0),0)</f>
        <v>0</v>
      </c>
      <c r="EK336" s="3">
        <f>IFERROR(VLOOKUP($CK336,depot_prod_sales!$B$5:$S$200,10,0),0)</f>
        <v>0</v>
      </c>
      <c r="EL336" s="3">
        <f>IFERROR(VLOOKUP($CK336,depot_prod_sales!$B$5:$S$200,11,0),0)</f>
        <v>0</v>
      </c>
      <c r="EM336" s="3">
        <f>IFERROR(VLOOKUP($CK336,depot_prod_sales!$B$5:$S$200,12,0),0)</f>
        <v>0</v>
      </c>
      <c r="EN336" s="3">
        <f>IFERROR(VLOOKUP($CK336,depot_prod_sales!$B$5:$S$200,13,0),0)</f>
        <v>0</v>
      </c>
      <c r="EO336" s="3">
        <f>IFERROR(VLOOKUP($CK336,depot_prod_sales!$B$5:$S$200,14,0),0)</f>
        <v>0</v>
      </c>
      <c r="EP336" s="3">
        <f>IFERROR(VLOOKUP($CK336,depot_prod_sales!$B$5:$S$200,15,0),0)</f>
        <v>0</v>
      </c>
      <c r="EQ336" s="3">
        <f>IFERROR(VLOOKUP($CK336,depot_prod_sales!$B$5:$S$200,16,0),0)</f>
        <v>0</v>
      </c>
      <c r="ER336" s="3">
        <f>IFERROR(VLOOKUP($CK336,depot_prod_sales!$B$5:$S$200,17,0),0)</f>
        <v>0</v>
      </c>
      <c r="ES336" s="3">
        <f>IFERROR(VLOOKUP($CK336,depot_prod_sales!$B$5:$S$200,18,0),0)</f>
        <v>0</v>
      </c>
      <c r="ET336" s="116">
        <f t="shared" si="115"/>
        <v>0</v>
      </c>
      <c r="EU336" s="116">
        <f t="shared" si="116"/>
        <v>0</v>
      </c>
      <c r="EW336" s="3">
        <f>IFERROR(VLOOKUP(CC336,data_pull!$AO$25:$AR$546,2,0),0)</f>
        <v>28</v>
      </c>
      <c r="EX336" s="1">
        <f>IFERROR(VLOOKUP(CC336,data_pull!$AO$25:$AR$546,4,0),0)</f>
        <v>190000</v>
      </c>
    </row>
    <row r="337" spans="13:154" x14ac:dyDescent="0.25"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4" t="str">
        <f>sales_data!B336</f>
        <v>Blank Mymensingh Zone</v>
      </c>
      <c r="AR337" s="4" t="str">
        <f>sales_data!C336</f>
        <v>Kazi Mofakkharul Islam</v>
      </c>
      <c r="AS337" s="5" t="str">
        <f t="shared" si="106"/>
        <v>Kazi Mofakkharul Islam</v>
      </c>
      <c r="AT337" s="4" t="str">
        <f>sales_data!I336</f>
        <v>Kabir Hossain</v>
      </c>
      <c r="AU337" s="4" t="str">
        <f>sales_data!W336</f>
        <v>Bhaluka-1</v>
      </c>
      <c r="AV337" s="1">
        <f>sales_data!N336</f>
        <v>111738.58</v>
      </c>
      <c r="AW337" s="1">
        <f>sales_data!P336</f>
        <v>59</v>
      </c>
      <c r="AX337" s="3">
        <f ca="1">IFERROR(INDEX(INDIRECT("day_wise_sales_data!$B$2:$BZ$599"),MATCH(resource!$CC337,day_wise_sales_data!$A$2:$A$500,0),MATCH(resource!AX$2,INDIRECT("day_wise_sales_data!$B$1:$BZ$1"),0)),0)</f>
        <v>-3657.53</v>
      </c>
      <c r="AY337" s="3">
        <f ca="1">IFERROR(INDEX(INDIRECT("day_wise_sales_data!$B$2:$BZ$599"),MATCH(resource!$CC337,day_wise_sales_data!$A$2:$A$500,0),MATCH(resource!AY$2,INDIRECT("day_wise_sales_data!$B$1:$BZ$1"),0)),0)</f>
        <v>14833.2</v>
      </c>
      <c r="AZ337" s="3">
        <f ca="1">IFERROR(INDEX(INDIRECT("day_wise_sales_data!$B$2:$BZ$599"),MATCH(resource!$CC337,day_wise_sales_data!$A$2:$A$500,0),MATCH(resource!AZ$2,INDIRECT("day_wise_sales_data!$B$1:$BZ$1"),0)),0)</f>
        <v>0</v>
      </c>
      <c r="BA337" s="3">
        <f ca="1">IFERROR(INDEX(INDIRECT("day_wise_sales_data!$B$2:$BZ$599"),MATCH(resource!$CC337,day_wise_sales_data!$A$2:$A$500,0),MATCH(resource!BA$2,INDIRECT("day_wise_sales_data!$B$1:$BZ$1"),0)),0)</f>
        <v>1765.34</v>
      </c>
      <c r="BB337" s="3">
        <f ca="1">IFERROR(INDEX(INDIRECT("day_wise_sales_data!$B$2:$BZ$599"),MATCH(resource!$CC337,day_wise_sales_data!$A$2:$A$500,0),MATCH(resource!BB$2,INDIRECT("day_wise_sales_data!$B$1:$BZ$1"),0)),0)</f>
        <v>6374.48</v>
      </c>
      <c r="BC337" s="3">
        <f ca="1">IFERROR(INDEX(INDIRECT("day_wise_sales_data!$B$2:$BZ$599"),MATCH(resource!$CC337,day_wise_sales_data!$A$2:$A$500,0),MATCH(resource!BC$2,INDIRECT("day_wise_sales_data!$B$1:$BZ$1"),0)),0)</f>
        <v>0</v>
      </c>
      <c r="BD337" s="3">
        <f ca="1">IFERROR(INDEX(INDIRECT("day_wise_sales_data!$B$2:$BZ$599"),MATCH(resource!$CC337,day_wise_sales_data!$A$2:$A$500,0),MATCH(resource!BD$2,INDIRECT("day_wise_sales_data!$B$1:$BZ$1"),0)),0)</f>
        <v>1765.34</v>
      </c>
      <c r="BE337" s="3">
        <f ca="1">IFERROR(INDEX(INDIRECT("day_wise_sales_data!$B$2:$BZ$599"),MATCH(resource!$CC337,day_wise_sales_data!$A$2:$A$500,0),MATCH(resource!BE$2,INDIRECT("day_wise_sales_data!$B$1:$BZ$1"),0)),0)</f>
        <v>422.43</v>
      </c>
      <c r="BF337" s="3">
        <f ca="1">IFERROR(INDEX(INDIRECT("day_wise_sales_data!$B$2:$BZ$599"),MATCH(resource!$CC337,day_wise_sales_data!$A$2:$A$500,0),MATCH(resource!BF$2,INDIRECT("day_wise_sales_data!$B$1:$BZ$1"),0)),0)</f>
        <v>0</v>
      </c>
      <c r="BG337" s="3">
        <f ca="1">IFERROR(INDEX(INDIRECT("day_wise_sales_data!$B$2:$BZ$599"),MATCH(resource!$CC337,day_wise_sales_data!$A$2:$A$500,0),MATCH(resource!BG$2,INDIRECT("day_wise_sales_data!$B$1:$BZ$1"),0)),0)</f>
        <v>15090.77</v>
      </c>
      <c r="BH337" s="3">
        <f ca="1">IFERROR(INDEX(INDIRECT("day_wise_sales_data!$B$2:$BZ$599"),MATCH(resource!$CC337,day_wise_sales_data!$A$2:$A$500,0),MATCH(resource!BH$2,INDIRECT("day_wise_sales_data!$B$1:$BZ$1"),0)),0)</f>
        <v>0</v>
      </c>
      <c r="BI337" s="3">
        <f ca="1">IFERROR(INDEX(INDIRECT("day_wise_sales_data!$B$2:$BZ$599"),MATCH(resource!$CC337,day_wise_sales_data!$A$2:$A$500,0),MATCH(resource!BI$2,INDIRECT("day_wise_sales_data!$B$1:$BZ$1"),0)),0)</f>
        <v>0</v>
      </c>
      <c r="BJ337" s="3">
        <f ca="1">IFERROR(INDEX(INDIRECT("day_wise_sales_data!$B$2:$BZ$599"),MATCH(resource!$CC337,day_wise_sales_data!$A$2:$A$500,0),MATCH(resource!BJ$2,INDIRECT("day_wise_sales_data!$B$1:$BZ$1"),0)),0)</f>
        <v>0</v>
      </c>
      <c r="BK337" s="3">
        <f ca="1">IFERROR(INDEX(INDIRECT("day_wise_sales_data!$B$2:$BZ$599"),MATCH(resource!$CC337,day_wise_sales_data!$A$2:$A$500,0),MATCH(resource!BK$2,INDIRECT("day_wise_sales_data!$B$1:$BZ$1"),0)),0)</f>
        <v>0</v>
      </c>
      <c r="BL337" s="3">
        <f ca="1">IFERROR(INDEX(INDIRECT("day_wise_sales_data!$B$2:$BZ$599"),MATCH(resource!$CC337,day_wise_sales_data!$A$2:$A$500,0),MATCH(resource!BL$2,INDIRECT("day_wise_sales_data!$B$1:$BZ$1"),0)),0)</f>
        <v>2534.58</v>
      </c>
      <c r="BM337" s="3">
        <f ca="1">IFERROR(INDEX(INDIRECT("day_wise_sales_data!$B$2:$BZ$599"),MATCH(resource!$CC337,day_wise_sales_data!$A$2:$A$500,0),MATCH(resource!BM$2,INDIRECT("day_wise_sales_data!$B$1:$BZ$1"),0)),0)</f>
        <v>0</v>
      </c>
      <c r="BN337" s="3">
        <f ca="1">IFERROR(INDEX(INDIRECT("day_wise_sales_data!$B$2:$BZ$599"),MATCH(resource!$CC337,day_wise_sales_data!$A$2:$A$500,0),MATCH(resource!BN$2,INDIRECT("day_wise_sales_data!$B$1:$BZ$1"),0)),0)</f>
        <v>7489.79</v>
      </c>
      <c r="BO337" s="3">
        <f ca="1">IFERROR(INDEX(INDIRECT("day_wise_sales_data!$B$2:$BZ$599"),MATCH(resource!$CC337,day_wise_sales_data!$A$2:$A$500,0),MATCH(resource!BO$2,INDIRECT("day_wise_sales_data!$B$1:$BZ$1"),0)),0)</f>
        <v>-924.9</v>
      </c>
      <c r="BP337" s="3">
        <f ca="1">IFERROR(INDEX(INDIRECT("day_wise_sales_data!$B$2:$BZ$599"),MATCH(resource!$CC337,day_wise_sales_data!$A$2:$A$500,0),MATCH(resource!BP$2,INDIRECT("day_wise_sales_data!$B$1:$BZ$1"),0)),0)</f>
        <v>4074.37</v>
      </c>
      <c r="BQ337" s="3">
        <f ca="1">IFERROR(INDEX(INDIRECT("day_wise_sales_data!$B$2:$BZ$599"),MATCH(resource!$CC337,day_wise_sales_data!$A$2:$A$500,0),MATCH(resource!BQ$2,INDIRECT("day_wise_sales_data!$B$1:$BZ$1"),0)),0)</f>
        <v>0</v>
      </c>
      <c r="BR337" s="3">
        <f ca="1">IFERROR(INDEX(INDIRECT("day_wise_sales_data!$B$2:$BZ$599"),MATCH(resource!$CC337,day_wise_sales_data!$A$2:$A$500,0),MATCH(resource!BR$2,INDIRECT("day_wise_sales_data!$B$1:$BZ$1"),0)),0)</f>
        <v>5106.4399999999996</v>
      </c>
      <c r="BS337" s="3">
        <f ca="1">IFERROR(INDEX(INDIRECT("day_wise_sales_data!$B$2:$BZ$599"),MATCH(resource!$CC337,day_wise_sales_data!$A$2:$A$500,0),MATCH(resource!BS$2,INDIRECT("day_wise_sales_data!$B$1:$BZ$1"),0)),0)</f>
        <v>4094.63</v>
      </c>
      <c r="BT337" s="3">
        <f ca="1">IFERROR(INDEX(INDIRECT("day_wise_sales_data!$B$2:$BZ$599"),MATCH(resource!$CC337,day_wise_sales_data!$A$2:$A$500,0),MATCH(resource!BT$2,INDIRECT("day_wise_sales_data!$B$1:$BZ$1"),0)),0)</f>
        <v>2217.73</v>
      </c>
      <c r="BU337" s="3">
        <f ca="1">IFERROR(INDEX(INDIRECT("day_wise_sales_data!$B$2:$BZ$599"),MATCH(resource!$CC337,day_wise_sales_data!$A$2:$A$500,0),MATCH(resource!BU$2,INDIRECT("day_wise_sales_data!$B$1:$BZ$1"),0)),0)</f>
        <v>30846.2</v>
      </c>
      <c r="BV337" s="3">
        <f ca="1">IFERROR(INDEX(INDIRECT("day_wise_sales_data!$B$2:$BZ$599"),MATCH(resource!$CC337,day_wise_sales_data!$A$2:$A$500,0),MATCH(resource!BV$2,INDIRECT("day_wise_sales_data!$B$1:$BZ$1"),0)),0)</f>
        <v>20446.919999999998</v>
      </c>
      <c r="BW337" s="3">
        <f ca="1">IFERROR(INDEX(INDIRECT("day_wise_sales_data!$B$2:$BZ$599"),MATCH(resource!$CC337,day_wise_sales_data!$A$2:$A$500,0),MATCH(resource!BW$2,INDIRECT("day_wise_sales_data!$B$1:$BZ$1"),0)),0)</f>
        <v>0</v>
      </c>
      <c r="BX337" s="3">
        <f ca="1">IFERROR(INDEX(INDIRECT("day_wise_sales_data!$B$2:$BZ$599"),MATCH(resource!$CC337,day_wise_sales_data!$A$2:$A$500,0),MATCH(resource!BX$2,INDIRECT("day_wise_sales_data!$B$1:$BZ$1"),0)),0)</f>
        <v>0</v>
      </c>
      <c r="BY337" s="3">
        <f ca="1">IFERROR(INDEX(INDIRECT("day_wise_sales_data!$B$2:$BZ$599"),MATCH(resource!$CC337,day_wise_sales_data!$A$2:$A$500,0),MATCH(resource!BY$2,INDIRECT("day_wise_sales_data!$B$1:$BZ$1"),0)),0)</f>
        <v>0</v>
      </c>
      <c r="BZ337" s="3">
        <f ca="1">IFERROR(INDEX(INDIRECT("day_wise_sales_data!$B$2:$BZ$599"),MATCH(resource!$CC337,day_wise_sales_data!$A$2:$A$500,0),MATCH(resource!BZ$2,INDIRECT("day_wise_sales_data!$B$1:$BZ$1"),0)),0)</f>
        <v>0</v>
      </c>
      <c r="CA337" s="3" t="str">
        <f ca="1">IFERROR(INDEX(INDIRECT("day_wise_sales_data!$B$2:$BZ$599"),MATCH(resource!$CC337,day_wise_sales_data!$A$2:$A$500,0),MATCH(resource!CA$2,INDIRECT("day_wise_sales_data!$B$1:$BZ$1"),0)),0)</f>
        <v>dd</v>
      </c>
      <c r="CC337" s="4" t="str">
        <f>sales_data!H336</f>
        <v>MYM032110</v>
      </c>
      <c r="CD337" s="1">
        <v>335</v>
      </c>
      <c r="CE337" s="1" t="str">
        <f>IF(AQ337=report!$AQ$3,resource!CD337,"")</f>
        <v/>
      </c>
      <c r="CF337" s="5" t="str">
        <f>IFERROR(SMALL($CE$3:$CE$1001,ROWS($CE$3:CE337)),"")</f>
        <v/>
      </c>
      <c r="CH337">
        <f>IFERROR(VLOOKUP($CC337,data_pull!$E$22:$G$700,2,0),0)</f>
        <v>111738.58</v>
      </c>
      <c r="CI337" s="1">
        <f t="shared" si="108"/>
        <v>154</v>
      </c>
      <c r="CJ337" s="1">
        <f t="shared" si="107"/>
        <v>2</v>
      </c>
      <c r="CK337" s="1" t="s">
        <v>1737</v>
      </c>
      <c r="CL337" s="1">
        <f t="shared" si="109"/>
        <v>93</v>
      </c>
      <c r="CM337" s="1" t="str">
        <f>IFERROR(VLOOKUP($CK337,stock_data!$B$3:$W$612,2,0),0)</f>
        <v>RIT INJECTION 250mg IV</v>
      </c>
      <c r="CN337" s="1" t="str">
        <f>IFERROR(VLOOKUP($CK337,stock_data!$B$3:$W$612,4,0),0)</f>
        <v>1's</v>
      </c>
      <c r="CO337" s="1">
        <f>IFERROR(VLOOKUP($CK337,stock_data!$B$3:$W$612,5,0),0)</f>
        <v>83</v>
      </c>
      <c r="CP337" s="3">
        <f t="shared" si="110"/>
        <v>2</v>
      </c>
      <c r="CQ337" s="3">
        <f t="shared" si="111"/>
        <v>166</v>
      </c>
      <c r="CR337" s="1">
        <f>IFERROR(VLOOKUP($CK337,stock_data!$B$3:$W$612,6,0),0)</f>
        <v>0</v>
      </c>
      <c r="CS337" s="1">
        <f>IFERROR(VLOOKUP($CK337,stock_data!$B$3:$W$612,7,0),0)</f>
        <v>0</v>
      </c>
      <c r="CT337" s="1">
        <f>IFERROR(VLOOKUP($CK337,stock_data!$B$3:$W$612,8,0),0)</f>
        <v>0</v>
      </c>
      <c r="CU337" s="1">
        <f>IFERROR(VLOOKUP($CK337,stock_data!$B$3:$W$612,9,0),0)</f>
        <v>0</v>
      </c>
      <c r="CV337" s="1">
        <f>IFERROR(VLOOKUP($CK337,stock_data!$B$3:$W$612,10,0),0)</f>
        <v>0</v>
      </c>
      <c r="CW337" s="1">
        <f>IFERROR(VLOOKUP($CK337,stock_data!$B$3:$W$612,11,0),0)</f>
        <v>0</v>
      </c>
      <c r="CX337" s="1">
        <f>IFERROR(VLOOKUP($CK337,stock_data!$B$3:$W$612,12,0),0)</f>
        <v>0</v>
      </c>
      <c r="CY337" s="1">
        <f>IFERROR(VLOOKUP($CK337,stock_data!$B$3:$W$612,13,0),0)</f>
        <v>0</v>
      </c>
      <c r="CZ337" s="1">
        <f>IFERROR(VLOOKUP($CK337,stock_data!$B$3:$W$612,14,0),0)</f>
        <v>0</v>
      </c>
      <c r="DA337" s="1">
        <f>IFERROR(VLOOKUP($CK337,stock_data!$B$3:$W$612,15,0),0)</f>
        <v>0</v>
      </c>
      <c r="DB337" s="1">
        <f>IFERROR(VLOOKUP($CK337,stock_data!$B$3:$W$612,16,0),0)</f>
        <v>0</v>
      </c>
      <c r="DC337" s="1">
        <f>IFERROR(VLOOKUP($CK337,stock_data!$B$3:$W$612,17,0),0)</f>
        <v>0</v>
      </c>
      <c r="DD337" s="1">
        <f>IFERROR(VLOOKUP($CK337,stock_data!$B$3:$W$612,18,0),0)</f>
        <v>0</v>
      </c>
      <c r="DE337" s="1">
        <f>IFERROR(VLOOKUP($CK337,stock_data!$B$3:$W$612,19,0),0)</f>
        <v>0</v>
      </c>
      <c r="DF337" s="1">
        <f>IFERROR(VLOOKUP($CK337,stock_data!$B$3:$W$612,20,0),0)</f>
        <v>0</v>
      </c>
      <c r="DG337" s="1">
        <f>IFERROR(VLOOKUP($CK337,stock_data!$B$3:$W$612,21,0),0)</f>
        <v>0</v>
      </c>
      <c r="DH337" s="1">
        <f>IFERROR(VLOOKUP($CK337,stock_data!$B$3:$W$612,22,0),0)</f>
        <v>0</v>
      </c>
      <c r="DI337" s="1">
        <f t="shared" si="112"/>
        <v>0</v>
      </c>
      <c r="DJ337" s="1">
        <f t="shared" si="113"/>
        <v>0</v>
      </c>
      <c r="DK337" s="3">
        <f>IFERROR(INDEX(COD_SALES!$B$5:$Z$500,MATCH(resource!$CC337,COD_SALES!$A$5:$A$500,0),MATCH(resource!DK$2,COD_SALES!$B$4:$Z$4,0)),"")</f>
        <v>3</v>
      </c>
      <c r="DL337" s="3">
        <f>IFERROR(INDEX(COD_SALES!$B$5:$Z$500,MATCH(resource!$CC337,COD_SALES!$A$5:$A$500,0),MATCH(resource!DL$2,COD_SALES!$B$4:$Z$4,0)),"")</f>
        <v>10</v>
      </c>
      <c r="DM337" s="3">
        <f>IFERROR(INDEX(COD_SALES!$B$5:$Z$500,MATCH(resource!$CC337,COD_SALES!$A$5:$A$500,0),MATCH(resource!DM$2,COD_SALES!$B$4:$Z$4,0)),"")</f>
        <v>3</v>
      </c>
      <c r="DN337" s="3" t="str">
        <f>IFERROR(INDEX(COD_SALES!$B$5:$Z$500,MATCH(resource!$CC337,COD_SALES!$A$5:$A$500,0),MATCH(resource!DN$2,COD_SALES!$B$4:$Z$4,0)),"")</f>
        <v/>
      </c>
      <c r="DO337" s="3">
        <f>IFERROR(INDEX(COD_SALES!$B$5:$Z$500,MATCH(resource!$CC337,COD_SALES!$A$5:$A$500,0),MATCH(resource!DO$2,COD_SALES!$B$4:$Z$4,0)),"")</f>
        <v>0</v>
      </c>
      <c r="DP337" s="3">
        <f>IFERROR(INDEX(COD_SALES!$B$5:$Z$500,MATCH(resource!$CC337,COD_SALES!$A$5:$A$500,0),MATCH(resource!DP$2,COD_SALES!$B$4:$Z$4,0)),"")</f>
        <v>0</v>
      </c>
      <c r="DQ337" s="3" t="str">
        <f>IFERROR(INDEX(COD_SALES!$B$5:$Z$500,MATCH(resource!$CC337,COD_SALES!$A$5:$A$500,0),MATCH(resource!DQ$2,COD_SALES!$B$4:$Z$4,0)),"")</f>
        <v/>
      </c>
      <c r="DR337" s="3">
        <f>IFERROR(INDEX(COD_SALES!$B$5:$Z$500,MATCH(resource!$CC337,COD_SALES!$A$5:$A$500,0),MATCH(resource!DR$2,COD_SALES!$B$4:$Z$4,0)),"")</f>
        <v>0</v>
      </c>
      <c r="DS337" s="3">
        <f>IFERROR(INDEX(COD_SALES!$B$5:$Z$500,MATCH(resource!$CC337,COD_SALES!$A$5:$A$500,0),MATCH(resource!DS$2,COD_SALES!$B$4:$Z$4,0)),"")</f>
        <v>144</v>
      </c>
      <c r="DT337" s="3">
        <f>IFERROR(INDEX(COD_SALES!$B$5:$Z$500,MATCH(resource!$CC337,COD_SALES!$A$5:$A$500,0),MATCH(resource!DT$2,COD_SALES!$B$4:$Z$4,0)),"")</f>
        <v>0</v>
      </c>
      <c r="DU337" s="3">
        <f>IFERROR(INDEX(COD_SALES!$B$5:$Z$500,MATCH(resource!$CC337,COD_SALES!$A$5:$A$500,0),MATCH(resource!DU$2,COD_SALES!$B$4:$Z$4,0)),"")</f>
        <v>55</v>
      </c>
      <c r="DV337" s="3">
        <f>IFERROR(INDEX(COD_SALES!$B$5:$Z$500,MATCH(resource!$CC337,COD_SALES!$A$5:$A$500,0),MATCH(resource!DV$2,COD_SALES!$B$4:$Z$4,0)),"")</f>
        <v>0</v>
      </c>
      <c r="DW337" s="3">
        <f>IFERROR(INDEX(COD_SALES!$B$5:$Z$500,MATCH(resource!$CC337,COD_SALES!$A$5:$A$500,0),MATCH(resource!DW$2,COD_SALES!$B$4:$Z$4,0)),"")</f>
        <v>30</v>
      </c>
      <c r="DX337" s="3">
        <f>IFERROR(INDEX(COD_SALES!$B$5:$Z$500,MATCH(resource!$CC337,COD_SALES!$A$5:$A$500,0),MATCH(resource!DX$2,COD_SALES!$B$4:$Z$4,0)),"")</f>
        <v>0</v>
      </c>
      <c r="DY337" s="3">
        <f>IFERROR(INDEX(COD_SALES!$B$5:$Z$500,MATCH(resource!$CC337,COD_SALES!$A$5:$A$500,0),MATCH(resource!DY$2,COD_SALES!$B$4:$Z$4,0)),"")</f>
        <v>1</v>
      </c>
      <c r="DZ337" s="3">
        <f>IFERROR(INDEX(COD_SALES!$B$5:$Z$500,MATCH(resource!$CC337,COD_SALES!$A$5:$A$500,0),MATCH(resource!DZ$2,COD_SALES!$B$4:$Z$4,0)),"")</f>
        <v>0</v>
      </c>
      <c r="EA337" s="3">
        <f>IFERROR(INDEX(COD_SALES!$B$5:$Z$500,MATCH(resource!$CC337,COD_SALES!$A$5:$A$500,0),MATCH(resource!EA$2,COD_SALES!$B$4:$Z$4,0)),"")</f>
        <v>63</v>
      </c>
      <c r="EB337" s="3">
        <f t="shared" si="114"/>
        <v>73077.36</v>
      </c>
      <c r="ED337" s="3">
        <f>IFERROR(VLOOKUP($CK337,depot_prod_sales!$B$5:$S$200,3,0),0)</f>
        <v>0</v>
      </c>
      <c r="EE337" s="3">
        <f>IFERROR(VLOOKUP($CK337,depot_prod_sales!$B$5:$S$200,4,0),0)</f>
        <v>0</v>
      </c>
      <c r="EF337" s="3">
        <f>IFERROR(VLOOKUP($CK337,depot_prod_sales!$B$5:$S$200,5,0),0)</f>
        <v>0</v>
      </c>
      <c r="EG337" s="3">
        <f>IFERROR(VLOOKUP($CK337,depot_prod_sales!$B$5:$S$200,6,0),0)</f>
        <v>0</v>
      </c>
      <c r="EH337" s="3">
        <f>IFERROR(VLOOKUP($CK337,depot_prod_sales!$B$5:$S$200,7,0),0)</f>
        <v>0</v>
      </c>
      <c r="EI337" s="3">
        <f>IFERROR(VLOOKUP($CK337,depot_prod_sales!$B$5:$S$200,8,0),0)</f>
        <v>0</v>
      </c>
      <c r="EJ337" s="3">
        <f>IFERROR(VLOOKUP($CK337,depot_prod_sales!$B$5:$S$200,9,0),0)</f>
        <v>0</v>
      </c>
      <c r="EK337" s="3">
        <f>IFERROR(VLOOKUP($CK337,depot_prod_sales!$B$5:$S$200,10,0),0)</f>
        <v>0</v>
      </c>
      <c r="EL337" s="3">
        <f>IFERROR(VLOOKUP($CK337,depot_prod_sales!$B$5:$S$200,11,0),0)</f>
        <v>0</v>
      </c>
      <c r="EM337" s="3">
        <f>IFERROR(VLOOKUP($CK337,depot_prod_sales!$B$5:$S$200,12,0),0)</f>
        <v>0</v>
      </c>
      <c r="EN337" s="3">
        <f>IFERROR(VLOOKUP($CK337,depot_prod_sales!$B$5:$S$200,13,0),0)</f>
        <v>0</v>
      </c>
      <c r="EO337" s="3">
        <f>IFERROR(VLOOKUP($CK337,depot_prod_sales!$B$5:$S$200,14,0),0)</f>
        <v>0</v>
      </c>
      <c r="EP337" s="3">
        <f>IFERROR(VLOOKUP($CK337,depot_prod_sales!$B$5:$S$200,15,0),0)</f>
        <v>0</v>
      </c>
      <c r="EQ337" s="3">
        <f>IFERROR(VLOOKUP($CK337,depot_prod_sales!$B$5:$S$200,16,0),0)</f>
        <v>0</v>
      </c>
      <c r="ER337" s="3">
        <f>IFERROR(VLOOKUP($CK337,depot_prod_sales!$B$5:$S$200,17,0),0)</f>
        <v>0</v>
      </c>
      <c r="ES337" s="3">
        <f>IFERROR(VLOOKUP($CK337,depot_prod_sales!$B$5:$S$200,18,0),0)</f>
        <v>0</v>
      </c>
      <c r="ET337" s="116">
        <f t="shared" si="115"/>
        <v>0</v>
      </c>
      <c r="EU337" s="116">
        <f t="shared" si="116"/>
        <v>0</v>
      </c>
      <c r="EW337" s="3">
        <f>IFERROR(VLOOKUP(CC337,data_pull!$AO$25:$AR$546,2,0),0)</f>
        <v>38</v>
      </c>
      <c r="EX337" s="1">
        <f>IFERROR(VLOOKUP(CC337,data_pull!$AO$25:$AR$546,4,0),0)</f>
        <v>190000</v>
      </c>
    </row>
    <row r="338" spans="13:154" x14ac:dyDescent="0.25"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4" t="str">
        <f>sales_data!B337</f>
        <v>Blank Mymensingh Zone</v>
      </c>
      <c r="AR338" s="4" t="str">
        <f>sales_data!C337</f>
        <v>Kazi Mofakkharul Islam</v>
      </c>
      <c r="AS338" s="5" t="str">
        <f t="shared" si="106"/>
        <v/>
      </c>
      <c r="AT338" s="4" t="str">
        <f>sales_data!I337</f>
        <v>Mofiz Uddin</v>
      </c>
      <c r="AU338" s="4" t="str">
        <f>sales_data!W337</f>
        <v>Fulbaria-2</v>
      </c>
      <c r="AV338" s="1">
        <f>sales_data!N337</f>
        <v>131305.62</v>
      </c>
      <c r="AW338" s="1">
        <f>sales_data!P337</f>
        <v>37</v>
      </c>
      <c r="AX338" s="3">
        <f ca="1">IFERROR(INDEX(INDIRECT("day_wise_sales_data!$B$2:$BZ$599"),MATCH(resource!$CC338,day_wise_sales_data!$A$2:$A$500,0),MATCH(resource!AX$2,INDIRECT("day_wise_sales_data!$B$1:$BZ$1"),0)),0)</f>
        <v>0</v>
      </c>
      <c r="AY338" s="3">
        <f ca="1">IFERROR(INDEX(INDIRECT("day_wise_sales_data!$B$2:$BZ$599"),MATCH(resource!$CC338,day_wise_sales_data!$A$2:$A$500,0),MATCH(resource!AY$2,INDIRECT("day_wise_sales_data!$B$1:$BZ$1"),0)),0)</f>
        <v>0</v>
      </c>
      <c r="AZ338" s="3">
        <f ca="1">IFERROR(INDEX(INDIRECT("day_wise_sales_data!$B$2:$BZ$599"),MATCH(resource!$CC338,day_wise_sales_data!$A$2:$A$500,0),MATCH(resource!AZ$2,INDIRECT("day_wise_sales_data!$B$1:$BZ$1"),0)),0)</f>
        <v>0</v>
      </c>
      <c r="BA338" s="3">
        <f ca="1">IFERROR(INDEX(INDIRECT("day_wise_sales_data!$B$2:$BZ$599"),MATCH(resource!$CC338,day_wise_sales_data!$A$2:$A$500,0),MATCH(resource!BA$2,INDIRECT("day_wise_sales_data!$B$1:$BZ$1"),0)),0)</f>
        <v>0</v>
      </c>
      <c r="BB338" s="3">
        <f ca="1">IFERROR(INDEX(INDIRECT("day_wise_sales_data!$B$2:$BZ$599"),MATCH(resource!$CC338,day_wise_sales_data!$A$2:$A$500,0),MATCH(resource!BB$2,INDIRECT("day_wise_sales_data!$B$1:$BZ$1"),0)),0)</f>
        <v>0</v>
      </c>
      <c r="BC338" s="3">
        <f ca="1">IFERROR(INDEX(INDIRECT("day_wise_sales_data!$B$2:$BZ$599"),MATCH(resource!$CC338,day_wise_sales_data!$A$2:$A$500,0),MATCH(resource!BC$2,INDIRECT("day_wise_sales_data!$B$1:$BZ$1"),0)),0)</f>
        <v>0</v>
      </c>
      <c r="BD338" s="3">
        <f ca="1">IFERROR(INDEX(INDIRECT("day_wise_sales_data!$B$2:$BZ$599"),MATCH(resource!$CC338,day_wise_sales_data!$A$2:$A$500,0),MATCH(resource!BD$2,INDIRECT("day_wise_sales_data!$B$1:$BZ$1"),0)),0)</f>
        <v>0</v>
      </c>
      <c r="BE338" s="3">
        <f ca="1">IFERROR(INDEX(INDIRECT("day_wise_sales_data!$B$2:$BZ$599"),MATCH(resource!$CC338,day_wise_sales_data!$A$2:$A$500,0),MATCH(resource!BE$2,INDIRECT("day_wise_sales_data!$B$1:$BZ$1"),0)),0)</f>
        <v>0</v>
      </c>
      <c r="BF338" s="3">
        <f ca="1">IFERROR(INDEX(INDIRECT("day_wise_sales_data!$B$2:$BZ$599"),MATCH(resource!$CC338,day_wise_sales_data!$A$2:$A$500,0),MATCH(resource!BF$2,INDIRECT("day_wise_sales_data!$B$1:$BZ$1"),0)),0)</f>
        <v>1689.71</v>
      </c>
      <c r="BG338" s="3">
        <f ca="1">IFERROR(INDEX(INDIRECT("day_wise_sales_data!$B$2:$BZ$599"),MATCH(resource!$CC338,day_wise_sales_data!$A$2:$A$500,0),MATCH(resource!BG$2,INDIRECT("day_wise_sales_data!$B$1:$BZ$1"),0)),0)</f>
        <v>0</v>
      </c>
      <c r="BH338" s="3">
        <f ca="1">IFERROR(INDEX(INDIRECT("day_wise_sales_data!$B$2:$BZ$599"),MATCH(resource!$CC338,day_wise_sales_data!$A$2:$A$500,0),MATCH(resource!BH$2,INDIRECT("day_wise_sales_data!$B$1:$BZ$1"),0)),0)</f>
        <v>7910.81</v>
      </c>
      <c r="BI338" s="3">
        <f ca="1">IFERROR(INDEX(INDIRECT("day_wise_sales_data!$B$2:$BZ$599"),MATCH(resource!$CC338,day_wise_sales_data!$A$2:$A$500,0),MATCH(resource!BI$2,INDIRECT("day_wise_sales_data!$B$1:$BZ$1"),0)),0)</f>
        <v>0</v>
      </c>
      <c r="BJ338" s="3">
        <f ca="1">IFERROR(INDEX(INDIRECT("day_wise_sales_data!$B$2:$BZ$599"),MATCH(resource!$CC338,day_wise_sales_data!$A$2:$A$500,0),MATCH(resource!BJ$2,INDIRECT("day_wise_sales_data!$B$1:$BZ$1"),0)),0)</f>
        <v>0</v>
      </c>
      <c r="BK338" s="3">
        <f ca="1">IFERROR(INDEX(INDIRECT("day_wise_sales_data!$B$2:$BZ$599"),MATCH(resource!$CC338,day_wise_sales_data!$A$2:$A$500,0),MATCH(resource!BK$2,INDIRECT("day_wise_sales_data!$B$1:$BZ$1"),0)),0)</f>
        <v>37517.480000000003</v>
      </c>
      <c r="BL338" s="3">
        <f ca="1">IFERROR(INDEX(INDIRECT("day_wise_sales_data!$B$2:$BZ$599"),MATCH(resource!$CC338,day_wise_sales_data!$A$2:$A$500,0),MATCH(resource!BL$2,INDIRECT("day_wise_sales_data!$B$1:$BZ$1"),0)),0)</f>
        <v>5951.31</v>
      </c>
      <c r="BM338" s="3">
        <f ca="1">IFERROR(INDEX(INDIRECT("day_wise_sales_data!$B$2:$BZ$599"),MATCH(resource!$CC338,day_wise_sales_data!$A$2:$A$500,0),MATCH(resource!BM$2,INDIRECT("day_wise_sales_data!$B$1:$BZ$1"),0)),0)</f>
        <v>0</v>
      </c>
      <c r="BN338" s="3">
        <f ca="1">IFERROR(INDEX(INDIRECT("day_wise_sales_data!$B$2:$BZ$599"),MATCH(resource!$CC338,day_wise_sales_data!$A$2:$A$500,0),MATCH(resource!BN$2,INDIRECT("day_wise_sales_data!$B$1:$BZ$1"),0)),0)</f>
        <v>1482.72</v>
      </c>
      <c r="BO338" s="3">
        <f ca="1">IFERROR(INDEX(INDIRECT("day_wise_sales_data!$B$2:$BZ$599"),MATCH(resource!$CC338,day_wise_sales_data!$A$2:$A$500,0),MATCH(resource!BO$2,INDIRECT("day_wise_sales_data!$B$1:$BZ$1"),0)),0)</f>
        <v>23028.43</v>
      </c>
      <c r="BP338" s="3">
        <f ca="1">IFERROR(INDEX(INDIRECT("day_wise_sales_data!$B$2:$BZ$599"),MATCH(resource!$CC338,day_wise_sales_data!$A$2:$A$500,0),MATCH(resource!BP$2,INDIRECT("day_wise_sales_data!$B$1:$BZ$1"),0)),0)</f>
        <v>0</v>
      </c>
      <c r="BQ338" s="3">
        <f ca="1">IFERROR(INDEX(INDIRECT("day_wise_sales_data!$B$2:$BZ$599"),MATCH(resource!$CC338,day_wise_sales_data!$A$2:$A$500,0),MATCH(resource!BQ$2,INDIRECT("day_wise_sales_data!$B$1:$BZ$1"),0)),0)</f>
        <v>0</v>
      </c>
      <c r="BR338" s="3">
        <f ca="1">IFERROR(INDEX(INDIRECT("day_wise_sales_data!$B$2:$BZ$599"),MATCH(resource!$CC338,day_wise_sales_data!$A$2:$A$500,0),MATCH(resource!BR$2,INDIRECT("day_wise_sales_data!$B$1:$BZ$1"),0)),0)</f>
        <v>0</v>
      </c>
      <c r="BS338" s="3">
        <f ca="1">IFERROR(INDEX(INDIRECT("day_wise_sales_data!$B$2:$BZ$599"),MATCH(resource!$CC338,day_wise_sales_data!$A$2:$A$500,0),MATCH(resource!BS$2,INDIRECT("day_wise_sales_data!$B$1:$BZ$1"),0)),0)</f>
        <v>0</v>
      </c>
      <c r="BT338" s="3">
        <f ca="1">IFERROR(INDEX(INDIRECT("day_wise_sales_data!$B$2:$BZ$599"),MATCH(resource!$CC338,day_wise_sales_data!$A$2:$A$500,0),MATCH(resource!BT$2,INDIRECT("day_wise_sales_data!$B$1:$BZ$1"),0)),0)</f>
        <v>4845.7700000000004</v>
      </c>
      <c r="BU338" s="3">
        <f ca="1">IFERROR(INDEX(INDIRECT("day_wise_sales_data!$B$2:$BZ$599"),MATCH(resource!$CC338,day_wise_sales_data!$A$2:$A$500,0),MATCH(resource!BU$2,INDIRECT("day_wise_sales_data!$B$1:$BZ$1"),0)),0)</f>
        <v>11413.19</v>
      </c>
      <c r="BV338" s="3">
        <f ca="1">IFERROR(INDEX(INDIRECT("day_wise_sales_data!$B$2:$BZ$599"),MATCH(resource!$CC338,day_wise_sales_data!$A$2:$A$500,0),MATCH(resource!BV$2,INDIRECT("day_wise_sales_data!$B$1:$BZ$1"),0)),0)</f>
        <v>0</v>
      </c>
      <c r="BW338" s="3">
        <f ca="1">IFERROR(INDEX(INDIRECT("day_wise_sales_data!$B$2:$BZ$599"),MATCH(resource!$CC338,day_wise_sales_data!$A$2:$A$500,0),MATCH(resource!BW$2,INDIRECT("day_wise_sales_data!$B$1:$BZ$1"),0)),0)</f>
        <v>12196.76</v>
      </c>
      <c r="BX338" s="3">
        <f ca="1">IFERROR(INDEX(INDIRECT("day_wise_sales_data!$B$2:$BZ$599"),MATCH(resource!$CC338,day_wise_sales_data!$A$2:$A$500,0),MATCH(resource!BX$2,INDIRECT("day_wise_sales_data!$B$1:$BZ$1"),0)),0)</f>
        <v>0</v>
      </c>
      <c r="BY338" s="3">
        <f ca="1">IFERROR(INDEX(INDIRECT("day_wise_sales_data!$B$2:$BZ$599"),MATCH(resource!$CC338,day_wise_sales_data!$A$2:$A$500,0),MATCH(resource!BY$2,INDIRECT("day_wise_sales_data!$B$1:$BZ$1"),0)),0)</f>
        <v>2960.96</v>
      </c>
      <c r="BZ338" s="3">
        <f ca="1">IFERROR(INDEX(INDIRECT("day_wise_sales_data!$B$2:$BZ$599"),MATCH(resource!$CC338,day_wise_sales_data!$A$2:$A$500,0),MATCH(resource!BZ$2,INDIRECT("day_wise_sales_data!$B$1:$BZ$1"),0)),0)</f>
        <v>5965.45</v>
      </c>
      <c r="CA338" s="3" t="str">
        <f ca="1">IFERROR(INDEX(INDIRECT("day_wise_sales_data!$B$2:$BZ$599"),MATCH(resource!$CC338,day_wise_sales_data!$A$2:$A$500,0),MATCH(resource!CA$2,INDIRECT("day_wise_sales_data!$B$1:$BZ$1"),0)),0)</f>
        <v>dd</v>
      </c>
      <c r="CC338" s="4" t="str">
        <f>sales_data!H337</f>
        <v>MYM01153</v>
      </c>
      <c r="CD338" s="1">
        <v>336</v>
      </c>
      <c r="CE338" s="1" t="str">
        <f>IF(AQ338=report!$AQ$3,resource!CD338,"")</f>
        <v/>
      </c>
      <c r="CF338" s="5" t="str">
        <f>IFERROR(SMALL($CE$3:$CE$1001,ROWS($CE$3:CE338)),"")</f>
        <v/>
      </c>
      <c r="CH338">
        <f>IFERROR(VLOOKUP($CC338,data_pull!$E$22:$G$700,2,0),0)</f>
        <v>131305.62</v>
      </c>
      <c r="CI338" s="1">
        <f t="shared" si="108"/>
        <v>85</v>
      </c>
      <c r="CJ338" s="1">
        <f t="shared" si="107"/>
        <v>2</v>
      </c>
      <c r="CK338" s="1" t="s">
        <v>1739</v>
      </c>
      <c r="CL338" s="1">
        <f t="shared" si="109"/>
        <v>75</v>
      </c>
      <c r="CM338" s="1" t="str">
        <f>IFERROR(VLOOKUP($CK338,stock_data!$B$3:$W$612,2,0),0)</f>
        <v>RIT INJECTION 2gm IV</v>
      </c>
      <c r="CN338" s="1" t="str">
        <f>IFERROR(VLOOKUP($CK338,stock_data!$B$3:$W$612,4,0),0)</f>
        <v>1's</v>
      </c>
      <c r="CO338" s="1">
        <f>IFERROR(VLOOKUP($CK338,stock_data!$B$3:$W$612,5,0),0)</f>
        <v>240</v>
      </c>
      <c r="CP338" s="3">
        <f t="shared" si="110"/>
        <v>2</v>
      </c>
      <c r="CQ338" s="3">
        <f t="shared" si="111"/>
        <v>480</v>
      </c>
      <c r="CR338" s="1">
        <f>IFERROR(VLOOKUP($CK338,stock_data!$B$3:$W$612,6,0),0)</f>
        <v>0</v>
      </c>
      <c r="CS338" s="1">
        <f>IFERROR(VLOOKUP($CK338,stock_data!$B$3:$W$612,7,0),0)</f>
        <v>0</v>
      </c>
      <c r="CT338" s="1">
        <f>IFERROR(VLOOKUP($CK338,stock_data!$B$3:$W$612,8,0),0)</f>
        <v>17</v>
      </c>
      <c r="CU338" s="1">
        <f>IFERROR(VLOOKUP($CK338,stock_data!$B$3:$W$612,9,0),0)</f>
        <v>2</v>
      </c>
      <c r="CV338" s="1">
        <f>IFERROR(VLOOKUP($CK338,stock_data!$B$3:$W$612,10,0),0)</f>
        <v>0</v>
      </c>
      <c r="CW338" s="1">
        <f>IFERROR(VLOOKUP($CK338,stock_data!$B$3:$W$612,11,0),0)</f>
        <v>0</v>
      </c>
      <c r="CX338" s="1">
        <f>IFERROR(VLOOKUP($CK338,stock_data!$B$3:$W$612,12,0),0)</f>
        <v>0</v>
      </c>
      <c r="CY338" s="1">
        <f>IFERROR(VLOOKUP($CK338,stock_data!$B$3:$W$612,13,0),0)</f>
        <v>5</v>
      </c>
      <c r="CZ338" s="1">
        <f>IFERROR(VLOOKUP($CK338,stock_data!$B$3:$W$612,14,0),0)</f>
        <v>1</v>
      </c>
      <c r="DA338" s="1">
        <f>IFERROR(VLOOKUP($CK338,stock_data!$B$3:$W$612,15,0),0)</f>
        <v>0</v>
      </c>
      <c r="DB338" s="1">
        <f>IFERROR(VLOOKUP($CK338,stock_data!$B$3:$W$612,16,0),0)</f>
        <v>0</v>
      </c>
      <c r="DC338" s="1">
        <f>IFERROR(VLOOKUP($CK338,stock_data!$B$3:$W$612,17,0),0)</f>
        <v>0</v>
      </c>
      <c r="DD338" s="1">
        <f>IFERROR(VLOOKUP($CK338,stock_data!$B$3:$W$612,18,0),0)</f>
        <v>0</v>
      </c>
      <c r="DE338" s="1">
        <f>IFERROR(VLOOKUP($CK338,stock_data!$B$3:$W$612,19,0),0)</f>
        <v>3</v>
      </c>
      <c r="DF338" s="1">
        <f>IFERROR(VLOOKUP($CK338,stock_data!$B$3:$W$612,20,0),0)</f>
        <v>9</v>
      </c>
      <c r="DG338" s="1">
        <f>IFERROR(VLOOKUP($CK338,stock_data!$B$3:$W$612,21,0),0)</f>
        <v>3</v>
      </c>
      <c r="DH338" s="1">
        <f>IFERROR(VLOOKUP($CK338,stock_data!$B$3:$W$612,22,0),0)</f>
        <v>2</v>
      </c>
      <c r="DI338" s="1">
        <f t="shared" si="112"/>
        <v>42</v>
      </c>
      <c r="DJ338" s="1">
        <f t="shared" si="113"/>
        <v>10080</v>
      </c>
      <c r="DK338" s="3">
        <f>IFERROR(INDEX(COD_SALES!$B$5:$Z$500,MATCH(resource!$CC338,COD_SALES!$A$5:$A$500,0),MATCH(resource!DK$2,COD_SALES!$B$4:$Z$4,0)),"")</f>
        <v>0</v>
      </c>
      <c r="DL338" s="3">
        <f>IFERROR(INDEX(COD_SALES!$B$5:$Z$500,MATCH(resource!$CC338,COD_SALES!$A$5:$A$500,0),MATCH(resource!DL$2,COD_SALES!$B$4:$Z$4,0)),"")</f>
        <v>0</v>
      </c>
      <c r="DM338" s="3">
        <f>IFERROR(INDEX(COD_SALES!$B$5:$Z$500,MATCH(resource!$CC338,COD_SALES!$A$5:$A$500,0),MATCH(resource!DM$2,COD_SALES!$B$4:$Z$4,0)),"")</f>
        <v>25</v>
      </c>
      <c r="DN338" s="3" t="str">
        <f>IFERROR(INDEX(COD_SALES!$B$5:$Z$500,MATCH(resource!$CC338,COD_SALES!$A$5:$A$500,0),MATCH(resource!DN$2,COD_SALES!$B$4:$Z$4,0)),"")</f>
        <v/>
      </c>
      <c r="DO338" s="3">
        <f>IFERROR(INDEX(COD_SALES!$B$5:$Z$500,MATCH(resource!$CC338,COD_SALES!$A$5:$A$500,0),MATCH(resource!DO$2,COD_SALES!$B$4:$Z$4,0)),"")</f>
        <v>0</v>
      </c>
      <c r="DP338" s="3">
        <f>IFERROR(INDEX(COD_SALES!$B$5:$Z$500,MATCH(resource!$CC338,COD_SALES!$A$5:$A$500,0),MATCH(resource!DP$2,COD_SALES!$B$4:$Z$4,0)),"")</f>
        <v>0</v>
      </c>
      <c r="DQ338" s="3" t="str">
        <f>IFERROR(INDEX(COD_SALES!$B$5:$Z$500,MATCH(resource!$CC338,COD_SALES!$A$5:$A$500,0),MATCH(resource!DQ$2,COD_SALES!$B$4:$Z$4,0)),"")</f>
        <v/>
      </c>
      <c r="DR338" s="3">
        <f>IFERROR(INDEX(COD_SALES!$B$5:$Z$500,MATCH(resource!$CC338,COD_SALES!$A$5:$A$500,0),MATCH(resource!DR$2,COD_SALES!$B$4:$Z$4,0)),"")</f>
        <v>0</v>
      </c>
      <c r="DS338" s="3">
        <f>IFERROR(INDEX(COD_SALES!$B$5:$Z$500,MATCH(resource!$CC338,COD_SALES!$A$5:$A$500,0),MATCH(resource!DS$2,COD_SALES!$B$4:$Z$4,0)),"")</f>
        <v>100</v>
      </c>
      <c r="DT338" s="3">
        <f>IFERROR(INDEX(COD_SALES!$B$5:$Z$500,MATCH(resource!$CC338,COD_SALES!$A$5:$A$500,0),MATCH(resource!DT$2,COD_SALES!$B$4:$Z$4,0)),"")</f>
        <v>0</v>
      </c>
      <c r="DU338" s="3">
        <f>IFERROR(INDEX(COD_SALES!$B$5:$Z$500,MATCH(resource!$CC338,COD_SALES!$A$5:$A$500,0),MATCH(resource!DU$2,COD_SALES!$B$4:$Z$4,0)),"")</f>
        <v>0</v>
      </c>
      <c r="DV338" s="3">
        <f>IFERROR(INDEX(COD_SALES!$B$5:$Z$500,MATCH(resource!$CC338,COD_SALES!$A$5:$A$500,0),MATCH(resource!DV$2,COD_SALES!$B$4:$Z$4,0)),"")</f>
        <v>0</v>
      </c>
      <c r="DW338" s="3">
        <f>IFERROR(INDEX(COD_SALES!$B$5:$Z$500,MATCH(resource!$CC338,COD_SALES!$A$5:$A$500,0),MATCH(resource!DW$2,COD_SALES!$B$4:$Z$4,0)),"")</f>
        <v>3</v>
      </c>
      <c r="DX338" s="3">
        <f>IFERROR(INDEX(COD_SALES!$B$5:$Z$500,MATCH(resource!$CC338,COD_SALES!$A$5:$A$500,0),MATCH(resource!DX$2,COD_SALES!$B$4:$Z$4,0)),"")</f>
        <v>0</v>
      </c>
      <c r="DY338" s="3">
        <f>IFERROR(INDEX(COD_SALES!$B$5:$Z$500,MATCH(resource!$CC338,COD_SALES!$A$5:$A$500,0),MATCH(resource!DY$2,COD_SALES!$B$4:$Z$4,0)),"")</f>
        <v>13</v>
      </c>
      <c r="DZ338" s="3">
        <f>IFERROR(INDEX(COD_SALES!$B$5:$Z$500,MATCH(resource!$CC338,COD_SALES!$A$5:$A$500,0),MATCH(resource!DZ$2,COD_SALES!$B$4:$Z$4,0)),"")</f>
        <v>0</v>
      </c>
      <c r="EA338" s="3">
        <f>IFERROR(INDEX(COD_SALES!$B$5:$Z$500,MATCH(resource!$CC338,COD_SALES!$A$5:$A$500,0),MATCH(resource!EA$2,COD_SALES!$B$4:$Z$4,0)),"")</f>
        <v>0</v>
      </c>
      <c r="EB338" s="3">
        <f t="shared" si="114"/>
        <v>31934.269999999997</v>
      </c>
      <c r="ED338" s="3">
        <f>IFERROR(VLOOKUP($CK338,depot_prod_sales!$B$5:$S$200,3,0),0)</f>
        <v>12</v>
      </c>
      <c r="EE338" s="3">
        <f>IFERROR(VLOOKUP($CK338,depot_prod_sales!$B$5:$S$200,4,0),0)</f>
        <v>194</v>
      </c>
      <c r="EF338" s="3">
        <f>IFERROR(VLOOKUP($CK338,depot_prod_sales!$B$5:$S$200,5,0),0)</f>
        <v>0</v>
      </c>
      <c r="EG338" s="3">
        <f>IFERROR(VLOOKUP($CK338,depot_prod_sales!$B$5:$S$200,6,0),0)</f>
        <v>80</v>
      </c>
      <c r="EH338" s="3">
        <f>IFERROR(VLOOKUP($CK338,depot_prod_sales!$B$5:$S$200,7,0),0)</f>
        <v>21</v>
      </c>
      <c r="EI338" s="3">
        <f>IFERROR(VLOOKUP($CK338,depot_prod_sales!$B$5:$S$200,8,0),0)</f>
        <v>30</v>
      </c>
      <c r="EJ338" s="3">
        <f>IFERROR(VLOOKUP($CK338,depot_prod_sales!$B$5:$S$200,9,0),0)</f>
        <v>196</v>
      </c>
      <c r="EK338" s="3">
        <f>IFERROR(VLOOKUP($CK338,depot_prod_sales!$B$5:$S$200,10,0),0)</f>
        <v>161</v>
      </c>
      <c r="EL338" s="3">
        <f>IFERROR(VLOOKUP($CK338,depot_prod_sales!$B$5:$S$200,11,0),0)</f>
        <v>3</v>
      </c>
      <c r="EM338" s="3">
        <f>IFERROR(VLOOKUP($CK338,depot_prod_sales!$B$5:$S$200,12,0),0)</f>
        <v>0</v>
      </c>
      <c r="EN338" s="3">
        <f>IFERROR(VLOOKUP($CK338,depot_prod_sales!$B$5:$S$200,13,0),0)</f>
        <v>134</v>
      </c>
      <c r="EO338" s="3">
        <f>IFERROR(VLOOKUP($CK338,depot_prod_sales!$B$5:$S$200,14,0),0)</f>
        <v>37</v>
      </c>
      <c r="EP338" s="3">
        <f>IFERROR(VLOOKUP($CK338,depot_prod_sales!$B$5:$S$200,15,0),0)</f>
        <v>55</v>
      </c>
      <c r="EQ338" s="3">
        <f>IFERROR(VLOOKUP($CK338,depot_prod_sales!$B$5:$S$200,16,0),0)</f>
        <v>20</v>
      </c>
      <c r="ER338" s="3">
        <f>IFERROR(VLOOKUP($CK338,depot_prod_sales!$B$5:$S$200,17,0),0)</f>
        <v>73</v>
      </c>
      <c r="ES338" s="3">
        <f>IFERROR(VLOOKUP($CK338,depot_prod_sales!$B$5:$S$200,18,0),0)</f>
        <v>40</v>
      </c>
      <c r="ET338" s="116">
        <f t="shared" si="115"/>
        <v>1056</v>
      </c>
      <c r="EU338" s="116">
        <f t="shared" si="116"/>
        <v>253440</v>
      </c>
      <c r="EW338" s="3">
        <f>IFERROR(VLOOKUP(CC338,data_pull!$AO$25:$AR$546,2,0),0)</f>
        <v>24</v>
      </c>
      <c r="EX338" s="1">
        <f>IFERROR(VLOOKUP(CC338,data_pull!$AO$25:$AR$546,4,0),0)</f>
        <v>200000</v>
      </c>
    </row>
    <row r="339" spans="13:154" x14ac:dyDescent="0.25"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4" t="str">
        <f>sales_data!B338</f>
        <v>Blank Mymensingh Zone</v>
      </c>
      <c r="AR339" s="4" t="str">
        <f>sales_data!C338</f>
        <v>Kazi Mofakkharul Islam</v>
      </c>
      <c r="AS339" s="5" t="str">
        <f t="shared" si="106"/>
        <v/>
      </c>
      <c r="AT339" s="4" t="str">
        <f>sales_data!I338</f>
        <v>Mostak Ahmmed-2</v>
      </c>
      <c r="AU339" s="4" t="str">
        <f>sales_data!W338</f>
        <v>Goforgoan</v>
      </c>
      <c r="AV339" s="1">
        <f>sales_data!N338</f>
        <v>236655.05</v>
      </c>
      <c r="AW339" s="1">
        <f>sales_data!P338</f>
        <v>107</v>
      </c>
      <c r="AX339" s="3">
        <f ca="1">IFERROR(INDEX(INDIRECT("day_wise_sales_data!$B$2:$BZ$599"),MATCH(resource!$CC339,day_wise_sales_data!$A$2:$A$500,0),MATCH(resource!AX$2,INDIRECT("day_wise_sales_data!$B$1:$BZ$1"),0)),0)</f>
        <v>0</v>
      </c>
      <c r="AY339" s="3">
        <f ca="1">IFERROR(INDEX(INDIRECT("day_wise_sales_data!$B$2:$BZ$599"),MATCH(resource!$CC339,day_wise_sales_data!$A$2:$A$500,0),MATCH(resource!AY$2,INDIRECT("day_wise_sales_data!$B$1:$BZ$1"),0)),0)</f>
        <v>0</v>
      </c>
      <c r="AZ339" s="3">
        <f ca="1">IFERROR(INDEX(INDIRECT("day_wise_sales_data!$B$2:$BZ$599"),MATCH(resource!$CC339,day_wise_sales_data!$A$2:$A$500,0),MATCH(resource!AZ$2,INDIRECT("day_wise_sales_data!$B$1:$BZ$1"),0)),0)</f>
        <v>0</v>
      </c>
      <c r="BA339" s="3">
        <f ca="1">IFERROR(INDEX(INDIRECT("day_wise_sales_data!$B$2:$BZ$599"),MATCH(resource!$CC339,day_wise_sales_data!$A$2:$A$500,0),MATCH(resource!BA$2,INDIRECT("day_wise_sales_data!$B$1:$BZ$1"),0)),0)</f>
        <v>2646.34</v>
      </c>
      <c r="BB339" s="3">
        <f ca="1">IFERROR(INDEX(INDIRECT("day_wise_sales_data!$B$2:$BZ$599"),MATCH(resource!$CC339,day_wise_sales_data!$A$2:$A$500,0),MATCH(resource!BB$2,INDIRECT("day_wise_sales_data!$B$1:$BZ$1"),0)),0)</f>
        <v>3711</v>
      </c>
      <c r="BC339" s="3">
        <f ca="1">IFERROR(INDEX(INDIRECT("day_wise_sales_data!$B$2:$BZ$599"),MATCH(resource!$CC339,day_wise_sales_data!$A$2:$A$500,0),MATCH(resource!BC$2,INDIRECT("day_wise_sales_data!$B$1:$BZ$1"),0)),0)</f>
        <v>0</v>
      </c>
      <c r="BD339" s="3">
        <f ca="1">IFERROR(INDEX(INDIRECT("day_wise_sales_data!$B$2:$BZ$599"),MATCH(resource!$CC339,day_wise_sales_data!$A$2:$A$500,0),MATCH(resource!BD$2,INDIRECT("day_wise_sales_data!$B$1:$BZ$1"),0)),0)</f>
        <v>0</v>
      </c>
      <c r="BE339" s="3">
        <f ca="1">IFERROR(INDEX(INDIRECT("day_wise_sales_data!$B$2:$BZ$599"),MATCH(resource!$CC339,day_wise_sales_data!$A$2:$A$500,0),MATCH(resource!BE$2,INDIRECT("day_wise_sales_data!$B$1:$BZ$1"),0)),0)</f>
        <v>55263.5</v>
      </c>
      <c r="BF339" s="3">
        <f ca="1">IFERROR(INDEX(INDIRECT("day_wise_sales_data!$B$2:$BZ$599"),MATCH(resource!$CC339,day_wise_sales_data!$A$2:$A$500,0),MATCH(resource!BF$2,INDIRECT("day_wise_sales_data!$B$1:$BZ$1"),0)),0)</f>
        <v>0</v>
      </c>
      <c r="BG339" s="3">
        <f ca="1">IFERROR(INDEX(INDIRECT("day_wise_sales_data!$B$2:$BZ$599"),MATCH(resource!$CC339,day_wise_sales_data!$A$2:$A$500,0),MATCH(resource!BG$2,INDIRECT("day_wise_sales_data!$B$1:$BZ$1"),0)),0)</f>
        <v>0</v>
      </c>
      <c r="BH339" s="3">
        <f ca="1">IFERROR(INDEX(INDIRECT("day_wise_sales_data!$B$2:$BZ$599"),MATCH(resource!$CC339,day_wise_sales_data!$A$2:$A$500,0),MATCH(resource!BH$2,INDIRECT("day_wise_sales_data!$B$1:$BZ$1"),0)),0)</f>
        <v>16734.47</v>
      </c>
      <c r="BI339" s="3">
        <f ca="1">IFERROR(INDEX(INDIRECT("day_wise_sales_data!$B$2:$BZ$599"),MATCH(resource!$CC339,day_wise_sales_data!$A$2:$A$500,0),MATCH(resource!BI$2,INDIRECT("day_wise_sales_data!$B$1:$BZ$1"),0)),0)</f>
        <v>29260.99</v>
      </c>
      <c r="BJ339" s="3">
        <f ca="1">IFERROR(INDEX(INDIRECT("day_wise_sales_data!$B$2:$BZ$599"),MATCH(resource!$CC339,day_wise_sales_data!$A$2:$A$500,0),MATCH(resource!BJ$2,INDIRECT("day_wise_sales_data!$B$1:$BZ$1"),0)),0)</f>
        <v>0</v>
      </c>
      <c r="BK339" s="3">
        <f ca="1">IFERROR(INDEX(INDIRECT("day_wise_sales_data!$B$2:$BZ$599"),MATCH(resource!$CC339,day_wise_sales_data!$A$2:$A$500,0),MATCH(resource!BK$2,INDIRECT("day_wise_sales_data!$B$1:$BZ$1"),0)),0)</f>
        <v>0</v>
      </c>
      <c r="BL339" s="3">
        <f ca="1">IFERROR(INDEX(INDIRECT("day_wise_sales_data!$B$2:$BZ$599"),MATCH(resource!$CC339,day_wise_sales_data!$A$2:$A$500,0),MATCH(resource!BL$2,INDIRECT("day_wise_sales_data!$B$1:$BZ$1"),0)),0)</f>
        <v>0</v>
      </c>
      <c r="BM339" s="3">
        <f ca="1">IFERROR(INDEX(INDIRECT("day_wise_sales_data!$B$2:$BZ$599"),MATCH(resource!$CC339,day_wise_sales_data!$A$2:$A$500,0),MATCH(resource!BM$2,INDIRECT("day_wise_sales_data!$B$1:$BZ$1"),0)),0)</f>
        <v>0</v>
      </c>
      <c r="BN339" s="3">
        <f ca="1">IFERROR(INDEX(INDIRECT("day_wise_sales_data!$B$2:$BZ$599"),MATCH(resource!$CC339,day_wise_sales_data!$A$2:$A$500,0),MATCH(resource!BN$2,INDIRECT("day_wise_sales_data!$B$1:$BZ$1"),0)),0)</f>
        <v>3078.45</v>
      </c>
      <c r="BO339" s="3">
        <f ca="1">IFERROR(INDEX(INDIRECT("day_wise_sales_data!$B$2:$BZ$599"),MATCH(resource!$CC339,day_wise_sales_data!$A$2:$A$500,0),MATCH(resource!BO$2,INDIRECT("day_wise_sales_data!$B$1:$BZ$1"),0)),0)</f>
        <v>19429.7</v>
      </c>
      <c r="BP339" s="3">
        <f ca="1">IFERROR(INDEX(INDIRECT("day_wise_sales_data!$B$2:$BZ$599"),MATCH(resource!$CC339,day_wise_sales_data!$A$2:$A$500,0),MATCH(resource!BP$2,INDIRECT("day_wise_sales_data!$B$1:$BZ$1"),0)),0)</f>
        <v>0</v>
      </c>
      <c r="BQ339" s="3">
        <f ca="1">IFERROR(INDEX(INDIRECT("day_wise_sales_data!$B$2:$BZ$599"),MATCH(resource!$CC339,day_wise_sales_data!$A$2:$A$500,0),MATCH(resource!BQ$2,INDIRECT("day_wise_sales_data!$B$1:$BZ$1"),0)),0)</f>
        <v>-1721</v>
      </c>
      <c r="BR339" s="3">
        <f ca="1">IFERROR(INDEX(INDIRECT("day_wise_sales_data!$B$2:$BZ$599"),MATCH(resource!$CC339,day_wise_sales_data!$A$2:$A$500,0),MATCH(resource!BR$2,INDIRECT("day_wise_sales_data!$B$1:$BZ$1"),0)),0)</f>
        <v>0</v>
      </c>
      <c r="BS339" s="3">
        <f ca="1">IFERROR(INDEX(INDIRECT("day_wise_sales_data!$B$2:$BZ$599"),MATCH(resource!$CC339,day_wise_sales_data!$A$2:$A$500,0),MATCH(resource!BS$2,INDIRECT("day_wise_sales_data!$B$1:$BZ$1"),0)),0)</f>
        <v>0</v>
      </c>
      <c r="BT339" s="3">
        <f ca="1">IFERROR(INDEX(INDIRECT("day_wise_sales_data!$B$2:$BZ$599"),MATCH(resource!$CC339,day_wise_sales_data!$A$2:$A$500,0),MATCH(resource!BT$2,INDIRECT("day_wise_sales_data!$B$1:$BZ$1"),0)),0)</f>
        <v>11987.71</v>
      </c>
      <c r="BU339" s="3">
        <f ca="1">IFERROR(INDEX(INDIRECT("day_wise_sales_data!$B$2:$BZ$599"),MATCH(resource!$CC339,day_wise_sales_data!$A$2:$A$500,0),MATCH(resource!BU$2,INDIRECT("day_wise_sales_data!$B$1:$BZ$1"),0)),0)</f>
        <v>40962.46</v>
      </c>
      <c r="BV339" s="3">
        <f ca="1">IFERROR(INDEX(INDIRECT("day_wise_sales_data!$B$2:$BZ$599"),MATCH(resource!$CC339,day_wise_sales_data!$A$2:$A$500,0),MATCH(resource!BV$2,INDIRECT("day_wise_sales_data!$B$1:$BZ$1"),0)),0)</f>
        <v>-11337.31</v>
      </c>
      <c r="BW339" s="3">
        <f ca="1">IFERROR(INDEX(INDIRECT("day_wise_sales_data!$B$2:$BZ$599"),MATCH(resource!$CC339,day_wise_sales_data!$A$2:$A$500,0),MATCH(resource!BW$2,INDIRECT("day_wise_sales_data!$B$1:$BZ$1"),0)),0)</f>
        <v>0</v>
      </c>
      <c r="BX339" s="3">
        <f ca="1">IFERROR(INDEX(INDIRECT("day_wise_sales_data!$B$2:$BZ$599"),MATCH(resource!$CC339,day_wise_sales_data!$A$2:$A$500,0),MATCH(resource!BX$2,INDIRECT("day_wise_sales_data!$B$1:$BZ$1"),0)),0)</f>
        <v>12632.52</v>
      </c>
      <c r="BY339" s="3">
        <f ca="1">IFERROR(INDEX(INDIRECT("day_wise_sales_data!$B$2:$BZ$599"),MATCH(resource!$CC339,day_wise_sales_data!$A$2:$A$500,0),MATCH(resource!BY$2,INDIRECT("day_wise_sales_data!$B$1:$BZ$1"),0)),0)</f>
        <v>52772.160000000003</v>
      </c>
      <c r="BZ339" s="3">
        <f ca="1">IFERROR(INDEX(INDIRECT("day_wise_sales_data!$B$2:$BZ$599"),MATCH(resource!$CC339,day_wise_sales_data!$A$2:$A$500,0),MATCH(resource!BZ$2,INDIRECT("day_wise_sales_data!$B$1:$BZ$1"),0)),0)</f>
        <v>0</v>
      </c>
      <c r="CA339" s="3" t="str">
        <f ca="1">IFERROR(INDEX(INDIRECT("day_wise_sales_data!$B$2:$BZ$599"),MATCH(resource!$CC339,day_wise_sales_data!$A$2:$A$500,0),MATCH(resource!CA$2,INDIRECT("day_wise_sales_data!$B$1:$BZ$1"),0)),0)</f>
        <v>dd</v>
      </c>
      <c r="CC339" s="4" t="str">
        <f>sales_data!H338</f>
        <v>MYM072011</v>
      </c>
      <c r="CD339" s="1">
        <v>337</v>
      </c>
      <c r="CE339" s="1" t="str">
        <f>IF(AQ339=report!$AQ$3,resource!CD339,"")</f>
        <v/>
      </c>
      <c r="CF339" s="5" t="str">
        <f>IFERROR(SMALL($CE$3:$CE$1001,ROWS($CE$3:CE339)),"")</f>
        <v/>
      </c>
      <c r="CH339">
        <f>IFERROR(VLOOKUP($CC339,data_pull!$E$22:$G$700,2,0),0)</f>
        <v>236655.05</v>
      </c>
      <c r="CI339" s="1">
        <f t="shared" si="108"/>
        <v>102</v>
      </c>
      <c r="CJ339" s="1">
        <f t="shared" si="107"/>
        <v>0</v>
      </c>
      <c r="CK339" s="1" t="s">
        <v>1741</v>
      </c>
      <c r="CL339" s="1">
        <f t="shared" si="109"/>
        <v>111</v>
      </c>
      <c r="CM339" s="1" t="str">
        <f>IFERROR(VLOOKUP($CK339,stock_data!$B$3:$W$612,2,0),0)</f>
        <v>RIT INJECTION 500mg IM</v>
      </c>
      <c r="CN339" s="1" t="str">
        <f>IFERROR(VLOOKUP($CK339,stock_data!$B$3:$W$612,4,0),0)</f>
        <v>1's</v>
      </c>
      <c r="CO339" s="1">
        <f>IFERROR(VLOOKUP($CK339,stock_data!$B$3:$W$612,5,0),0)</f>
        <v>105.9</v>
      </c>
      <c r="CP339" s="3">
        <f t="shared" si="110"/>
        <v>0</v>
      </c>
      <c r="CQ339" s="3">
        <f t="shared" si="111"/>
        <v>0</v>
      </c>
      <c r="CR339" s="1">
        <f>IFERROR(VLOOKUP($CK339,stock_data!$B$3:$W$612,6,0),0)</f>
        <v>0</v>
      </c>
      <c r="CS339" s="1">
        <f>IFERROR(VLOOKUP($CK339,stock_data!$B$3:$W$612,7,0),0)</f>
        <v>0</v>
      </c>
      <c r="CT339" s="1">
        <f>IFERROR(VLOOKUP($CK339,stock_data!$B$3:$W$612,8,0),0)</f>
        <v>0</v>
      </c>
      <c r="CU339" s="1">
        <f>IFERROR(VLOOKUP($CK339,stock_data!$B$3:$W$612,9,0),0)</f>
        <v>0</v>
      </c>
      <c r="CV339" s="1">
        <f>IFERROR(VLOOKUP($CK339,stock_data!$B$3:$W$612,10,0),0)</f>
        <v>0</v>
      </c>
      <c r="CW339" s="1">
        <f>IFERROR(VLOOKUP($CK339,stock_data!$B$3:$W$612,11,0),0)</f>
        <v>0</v>
      </c>
      <c r="CX339" s="1">
        <f>IFERROR(VLOOKUP($CK339,stock_data!$B$3:$W$612,12,0),0)</f>
        <v>0</v>
      </c>
      <c r="CY339" s="1">
        <f>IFERROR(VLOOKUP($CK339,stock_data!$B$3:$W$612,13,0),0)</f>
        <v>0</v>
      </c>
      <c r="CZ339" s="1">
        <f>IFERROR(VLOOKUP($CK339,stock_data!$B$3:$W$612,14,0),0)</f>
        <v>0</v>
      </c>
      <c r="DA339" s="1">
        <f>IFERROR(VLOOKUP($CK339,stock_data!$B$3:$W$612,15,0),0)</f>
        <v>0</v>
      </c>
      <c r="DB339" s="1">
        <f>IFERROR(VLOOKUP($CK339,stock_data!$B$3:$W$612,16,0),0)</f>
        <v>2</v>
      </c>
      <c r="DC339" s="1">
        <f>IFERROR(VLOOKUP($CK339,stock_data!$B$3:$W$612,17,0),0)</f>
        <v>29</v>
      </c>
      <c r="DD339" s="1">
        <f>IFERROR(VLOOKUP($CK339,stock_data!$B$3:$W$612,18,0),0)</f>
        <v>0</v>
      </c>
      <c r="DE339" s="1">
        <f>IFERROR(VLOOKUP($CK339,stock_data!$B$3:$W$612,19,0),0)</f>
        <v>4</v>
      </c>
      <c r="DF339" s="1">
        <f>IFERROR(VLOOKUP($CK339,stock_data!$B$3:$W$612,20,0),0)</f>
        <v>0</v>
      </c>
      <c r="DG339" s="1">
        <f>IFERROR(VLOOKUP($CK339,stock_data!$B$3:$W$612,21,0),0)</f>
        <v>0</v>
      </c>
      <c r="DH339" s="1">
        <f>IFERROR(VLOOKUP($CK339,stock_data!$B$3:$W$612,22,0),0)</f>
        <v>2</v>
      </c>
      <c r="DI339" s="1">
        <f t="shared" si="112"/>
        <v>37</v>
      </c>
      <c r="DJ339" s="1">
        <f t="shared" si="113"/>
        <v>3918.3</v>
      </c>
      <c r="DK339" s="3">
        <f>IFERROR(INDEX(COD_SALES!$B$5:$Z$500,MATCH(resource!$CC339,COD_SALES!$A$5:$A$500,0),MATCH(resource!DK$2,COD_SALES!$B$4:$Z$4,0)),"")</f>
        <v>60</v>
      </c>
      <c r="DL339" s="3">
        <f>IFERROR(INDEX(COD_SALES!$B$5:$Z$500,MATCH(resource!$CC339,COD_SALES!$A$5:$A$500,0),MATCH(resource!DL$2,COD_SALES!$B$4:$Z$4,0)),"")</f>
        <v>17</v>
      </c>
      <c r="DM339" s="3">
        <f>IFERROR(INDEX(COD_SALES!$B$5:$Z$500,MATCH(resource!$CC339,COD_SALES!$A$5:$A$500,0),MATCH(resource!DM$2,COD_SALES!$B$4:$Z$4,0)),"")</f>
        <v>31</v>
      </c>
      <c r="DN339" s="3" t="str">
        <f>IFERROR(INDEX(COD_SALES!$B$5:$Z$500,MATCH(resource!$CC339,COD_SALES!$A$5:$A$500,0),MATCH(resource!DN$2,COD_SALES!$B$4:$Z$4,0)),"")</f>
        <v/>
      </c>
      <c r="DO339" s="3">
        <f>IFERROR(INDEX(COD_SALES!$B$5:$Z$500,MATCH(resource!$CC339,COD_SALES!$A$5:$A$500,0),MATCH(resource!DO$2,COD_SALES!$B$4:$Z$4,0)),"")</f>
        <v>0</v>
      </c>
      <c r="DP339" s="3">
        <f>IFERROR(INDEX(COD_SALES!$B$5:$Z$500,MATCH(resource!$CC339,COD_SALES!$A$5:$A$500,0),MATCH(resource!DP$2,COD_SALES!$B$4:$Z$4,0)),"")</f>
        <v>0</v>
      </c>
      <c r="DQ339" s="3" t="str">
        <f>IFERROR(INDEX(COD_SALES!$B$5:$Z$500,MATCH(resource!$CC339,COD_SALES!$A$5:$A$500,0),MATCH(resource!DQ$2,COD_SALES!$B$4:$Z$4,0)),"")</f>
        <v/>
      </c>
      <c r="DR339" s="3">
        <f>IFERROR(INDEX(COD_SALES!$B$5:$Z$500,MATCH(resource!$CC339,COD_SALES!$A$5:$A$500,0),MATCH(resource!DR$2,COD_SALES!$B$4:$Z$4,0)),"")</f>
        <v>0</v>
      </c>
      <c r="DS339" s="3">
        <f>IFERROR(INDEX(COD_SALES!$B$5:$Z$500,MATCH(resource!$CC339,COD_SALES!$A$5:$A$500,0),MATCH(resource!DS$2,COD_SALES!$B$4:$Z$4,0)),"")</f>
        <v>242</v>
      </c>
      <c r="DT339" s="3">
        <f>IFERROR(INDEX(COD_SALES!$B$5:$Z$500,MATCH(resource!$CC339,COD_SALES!$A$5:$A$500,0),MATCH(resource!DT$2,COD_SALES!$B$4:$Z$4,0)),"")</f>
        <v>25</v>
      </c>
      <c r="DU339" s="3">
        <f>IFERROR(INDEX(COD_SALES!$B$5:$Z$500,MATCH(resource!$CC339,COD_SALES!$A$5:$A$500,0),MATCH(resource!DU$2,COD_SALES!$B$4:$Z$4,0)),"")</f>
        <v>17</v>
      </c>
      <c r="DV339" s="3">
        <f>IFERROR(INDEX(COD_SALES!$B$5:$Z$500,MATCH(resource!$CC339,COD_SALES!$A$5:$A$500,0),MATCH(resource!DV$2,COD_SALES!$B$4:$Z$4,0)),"")</f>
        <v>0</v>
      </c>
      <c r="DW339" s="3">
        <f>IFERROR(INDEX(COD_SALES!$B$5:$Z$500,MATCH(resource!$CC339,COD_SALES!$A$5:$A$500,0),MATCH(resource!DW$2,COD_SALES!$B$4:$Z$4,0)),"")</f>
        <v>105</v>
      </c>
      <c r="DX339" s="3">
        <f>IFERROR(INDEX(COD_SALES!$B$5:$Z$500,MATCH(resource!$CC339,COD_SALES!$A$5:$A$500,0),MATCH(resource!DX$2,COD_SALES!$B$4:$Z$4,0)),"")</f>
        <v>0</v>
      </c>
      <c r="DY339" s="3">
        <f>IFERROR(INDEX(COD_SALES!$B$5:$Z$500,MATCH(resource!$CC339,COD_SALES!$A$5:$A$500,0),MATCH(resource!DY$2,COD_SALES!$B$4:$Z$4,0)),"")</f>
        <v>33</v>
      </c>
      <c r="DZ339" s="3">
        <f>IFERROR(INDEX(COD_SALES!$B$5:$Z$500,MATCH(resource!$CC339,COD_SALES!$A$5:$A$500,0),MATCH(resource!DZ$2,COD_SALES!$B$4:$Z$4,0)),"")</f>
        <v>19</v>
      </c>
      <c r="EA339" s="3">
        <f>IFERROR(INDEX(COD_SALES!$B$5:$Z$500,MATCH(resource!$CC339,COD_SALES!$A$5:$A$500,0),MATCH(resource!EA$2,COD_SALES!$B$4:$Z$4,0)),"")</f>
        <v>24</v>
      </c>
      <c r="EB339" s="3">
        <f t="shared" si="114"/>
        <v>157912.23000000001</v>
      </c>
      <c r="ED339" s="3">
        <f>IFERROR(VLOOKUP($CK339,depot_prod_sales!$B$5:$S$200,3,0),0)</f>
        <v>0</v>
      </c>
      <c r="EE339" s="3">
        <f>IFERROR(VLOOKUP($CK339,depot_prod_sales!$B$5:$S$200,4,0),0)</f>
        <v>0</v>
      </c>
      <c r="EF339" s="3">
        <f>IFERROR(VLOOKUP($CK339,depot_prod_sales!$B$5:$S$200,5,0),0)</f>
        <v>0</v>
      </c>
      <c r="EG339" s="3">
        <f>IFERROR(VLOOKUP($CK339,depot_prod_sales!$B$5:$S$200,6,0),0)</f>
        <v>0</v>
      </c>
      <c r="EH339" s="3">
        <f>IFERROR(VLOOKUP($CK339,depot_prod_sales!$B$5:$S$200,7,0),0)</f>
        <v>12</v>
      </c>
      <c r="EI339" s="3">
        <f>IFERROR(VLOOKUP($CK339,depot_prod_sales!$B$5:$S$200,8,0),0)</f>
        <v>0</v>
      </c>
      <c r="EJ339" s="3">
        <f>IFERROR(VLOOKUP($CK339,depot_prod_sales!$B$5:$S$200,9,0),0)</f>
        <v>0</v>
      </c>
      <c r="EK339" s="3">
        <f>IFERROR(VLOOKUP($CK339,depot_prod_sales!$B$5:$S$200,10,0),0)</f>
        <v>0</v>
      </c>
      <c r="EL339" s="3">
        <f>IFERROR(VLOOKUP($CK339,depot_prod_sales!$B$5:$S$200,11,0),0)</f>
        <v>0</v>
      </c>
      <c r="EM339" s="3">
        <f>IFERROR(VLOOKUP($CK339,depot_prod_sales!$B$5:$S$200,12,0),0)</f>
        <v>0</v>
      </c>
      <c r="EN339" s="3">
        <f>IFERROR(VLOOKUP($CK339,depot_prod_sales!$B$5:$S$200,13,0),0)</f>
        <v>3</v>
      </c>
      <c r="EO339" s="3">
        <f>IFERROR(VLOOKUP($CK339,depot_prod_sales!$B$5:$S$200,14,0),0)</f>
        <v>0</v>
      </c>
      <c r="EP339" s="3">
        <f>IFERROR(VLOOKUP($CK339,depot_prod_sales!$B$5:$S$200,15,0),0)</f>
        <v>0</v>
      </c>
      <c r="EQ339" s="3">
        <f>IFERROR(VLOOKUP($CK339,depot_prod_sales!$B$5:$S$200,16,0),0)</f>
        <v>0</v>
      </c>
      <c r="ER339" s="3">
        <f>IFERROR(VLOOKUP($CK339,depot_prod_sales!$B$5:$S$200,17,0),0)</f>
        <v>0</v>
      </c>
      <c r="ES339" s="3">
        <f>IFERROR(VLOOKUP($CK339,depot_prod_sales!$B$5:$S$200,18,0),0)</f>
        <v>0</v>
      </c>
      <c r="ET339" s="116">
        <f t="shared" si="115"/>
        <v>15</v>
      </c>
      <c r="EU339" s="116">
        <f t="shared" si="116"/>
        <v>1588.5</v>
      </c>
      <c r="EW339" s="3">
        <f>IFERROR(VLOOKUP(CC339,data_pull!$AO$25:$AR$546,2,0),0)</f>
        <v>85</v>
      </c>
      <c r="EX339" s="1">
        <f>IFERROR(VLOOKUP(CC339,data_pull!$AO$25:$AR$546,4,0),0)</f>
        <v>200000</v>
      </c>
    </row>
    <row r="340" spans="13:154" x14ac:dyDescent="0.25"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4" t="str">
        <f>sales_data!B339</f>
        <v>Blank Mymensingh Zone</v>
      </c>
      <c r="AR340" s="4" t="str">
        <f>sales_data!C339</f>
        <v>Kazi Mofakkharul Islam</v>
      </c>
      <c r="AS340" s="5" t="str">
        <f t="shared" si="106"/>
        <v/>
      </c>
      <c r="AT340" s="4" t="str">
        <f>sales_data!I339</f>
        <v>Sojan Miah</v>
      </c>
      <c r="AU340" s="4" t="str">
        <f>sales_data!W339</f>
        <v>Bhaluka-2</v>
      </c>
      <c r="AV340" s="1">
        <f>sales_data!N339</f>
        <v>89961.19</v>
      </c>
      <c r="AW340" s="1">
        <f>sales_data!P339</f>
        <v>29</v>
      </c>
      <c r="AX340" s="3">
        <f ca="1">IFERROR(INDEX(INDIRECT("day_wise_sales_data!$B$2:$BZ$599"),MATCH(resource!$CC340,day_wise_sales_data!$A$2:$A$500,0),MATCH(resource!AX$2,INDIRECT("day_wise_sales_data!$B$1:$BZ$1"),0)),0)</f>
        <v>-367.08</v>
      </c>
      <c r="AY340" s="3">
        <f ca="1">IFERROR(INDEX(INDIRECT("day_wise_sales_data!$B$2:$BZ$599"),MATCH(resource!$CC340,day_wise_sales_data!$A$2:$A$500,0),MATCH(resource!AY$2,INDIRECT("day_wise_sales_data!$B$1:$BZ$1"),0)),0)</f>
        <v>0</v>
      </c>
      <c r="AZ340" s="3">
        <f ca="1">IFERROR(INDEX(INDIRECT("day_wise_sales_data!$B$2:$BZ$599"),MATCH(resource!$CC340,day_wise_sales_data!$A$2:$A$500,0),MATCH(resource!AZ$2,INDIRECT("day_wise_sales_data!$B$1:$BZ$1"),0)),0)</f>
        <v>4049.91</v>
      </c>
      <c r="BA340" s="3">
        <f ca="1">IFERROR(INDEX(INDIRECT("day_wise_sales_data!$B$2:$BZ$599"),MATCH(resource!$CC340,day_wise_sales_data!$A$2:$A$500,0),MATCH(resource!BA$2,INDIRECT("day_wise_sales_data!$B$1:$BZ$1"),0)),0)</f>
        <v>264.89999999999998</v>
      </c>
      <c r="BB340" s="3">
        <f ca="1">IFERROR(INDEX(INDIRECT("day_wise_sales_data!$B$2:$BZ$599"),MATCH(resource!$CC340,day_wise_sales_data!$A$2:$A$500,0),MATCH(resource!BB$2,INDIRECT("day_wise_sales_data!$B$1:$BZ$1"),0)),0)</f>
        <v>0</v>
      </c>
      <c r="BC340" s="3">
        <f ca="1">IFERROR(INDEX(INDIRECT("day_wise_sales_data!$B$2:$BZ$599"),MATCH(resource!$CC340,day_wise_sales_data!$A$2:$A$500,0),MATCH(resource!BC$2,INDIRECT("day_wise_sales_data!$B$1:$BZ$1"),0)),0)</f>
        <v>0</v>
      </c>
      <c r="BD340" s="3">
        <f ca="1">IFERROR(INDEX(INDIRECT("day_wise_sales_data!$B$2:$BZ$599"),MATCH(resource!$CC340,day_wise_sales_data!$A$2:$A$500,0),MATCH(resource!BD$2,INDIRECT("day_wise_sales_data!$B$1:$BZ$1"),0)),0)</f>
        <v>5117.75</v>
      </c>
      <c r="BE340" s="3">
        <f ca="1">IFERROR(INDEX(INDIRECT("day_wise_sales_data!$B$2:$BZ$599"),MATCH(resource!$CC340,day_wise_sales_data!$A$2:$A$500,0),MATCH(resource!BE$2,INDIRECT("day_wise_sales_data!$B$1:$BZ$1"),0)),0)</f>
        <v>0</v>
      </c>
      <c r="BF340" s="3">
        <f ca="1">IFERROR(INDEX(INDIRECT("day_wise_sales_data!$B$2:$BZ$599"),MATCH(resource!$CC340,day_wise_sales_data!$A$2:$A$500,0),MATCH(resource!BF$2,INDIRECT("day_wise_sales_data!$B$1:$BZ$1"),0)),0)</f>
        <v>10056.1</v>
      </c>
      <c r="BG340" s="3">
        <f ca="1">IFERROR(INDEX(INDIRECT("day_wise_sales_data!$B$2:$BZ$599"),MATCH(resource!$CC340,day_wise_sales_data!$A$2:$A$500,0),MATCH(resource!BG$2,INDIRECT("day_wise_sales_data!$B$1:$BZ$1"),0)),0)</f>
        <v>0</v>
      </c>
      <c r="BH340" s="3">
        <f ca="1">IFERROR(INDEX(INDIRECT("day_wise_sales_data!$B$2:$BZ$599"),MATCH(resource!$CC340,day_wise_sales_data!$A$2:$A$500,0),MATCH(resource!BH$2,INDIRECT("day_wise_sales_data!$B$1:$BZ$1"),0)),0)</f>
        <v>6847.82</v>
      </c>
      <c r="BI340" s="3">
        <f ca="1">IFERROR(INDEX(INDIRECT("day_wise_sales_data!$B$2:$BZ$599"),MATCH(resource!$CC340,day_wise_sales_data!$A$2:$A$500,0),MATCH(resource!BI$2,INDIRECT("day_wise_sales_data!$B$1:$BZ$1"),0)),0)</f>
        <v>0</v>
      </c>
      <c r="BJ340" s="3">
        <f ca="1">IFERROR(INDEX(INDIRECT("day_wise_sales_data!$B$2:$BZ$599"),MATCH(resource!$CC340,day_wise_sales_data!$A$2:$A$500,0),MATCH(resource!BJ$2,INDIRECT("day_wise_sales_data!$B$1:$BZ$1"),0)),0)</f>
        <v>0</v>
      </c>
      <c r="BK340" s="3">
        <f ca="1">IFERROR(INDEX(INDIRECT("day_wise_sales_data!$B$2:$BZ$599"),MATCH(resource!$CC340,day_wise_sales_data!$A$2:$A$500,0),MATCH(resource!BK$2,INDIRECT("day_wise_sales_data!$B$1:$BZ$1"),0)),0)</f>
        <v>7715.6</v>
      </c>
      <c r="BL340" s="3">
        <f ca="1">IFERROR(INDEX(INDIRECT("day_wise_sales_data!$B$2:$BZ$599"),MATCH(resource!$CC340,day_wise_sales_data!$A$2:$A$500,0),MATCH(resource!BL$2,INDIRECT("day_wise_sales_data!$B$1:$BZ$1"),0)),0)</f>
        <v>1060.29</v>
      </c>
      <c r="BM340" s="3">
        <f ca="1">IFERROR(INDEX(INDIRECT("day_wise_sales_data!$B$2:$BZ$599"),MATCH(resource!$CC340,day_wise_sales_data!$A$2:$A$500,0),MATCH(resource!BM$2,INDIRECT("day_wise_sales_data!$B$1:$BZ$1"),0)),0)</f>
        <v>0</v>
      </c>
      <c r="BN340" s="3">
        <f ca="1">IFERROR(INDEX(INDIRECT("day_wise_sales_data!$B$2:$BZ$599"),MATCH(resource!$CC340,day_wise_sales_data!$A$2:$A$500,0),MATCH(resource!BN$2,INDIRECT("day_wise_sales_data!$B$1:$BZ$1"),0)),0)</f>
        <v>30551.35</v>
      </c>
      <c r="BO340" s="3">
        <f ca="1">IFERROR(INDEX(INDIRECT("day_wise_sales_data!$B$2:$BZ$599"),MATCH(resource!$CC340,day_wise_sales_data!$A$2:$A$500,0),MATCH(resource!BO$2,INDIRECT("day_wise_sales_data!$B$1:$BZ$1"),0)),0)</f>
        <v>0</v>
      </c>
      <c r="BP340" s="3">
        <f ca="1">IFERROR(INDEX(INDIRECT("day_wise_sales_data!$B$2:$BZ$599"),MATCH(resource!$CC340,day_wise_sales_data!$A$2:$A$500,0),MATCH(resource!BP$2,INDIRECT("day_wise_sales_data!$B$1:$BZ$1"),0)),0)</f>
        <v>5526.67</v>
      </c>
      <c r="BQ340" s="3">
        <f ca="1">IFERROR(INDEX(INDIRECT("day_wise_sales_data!$B$2:$BZ$599"),MATCH(resource!$CC340,day_wise_sales_data!$A$2:$A$500,0),MATCH(resource!BQ$2,INDIRECT("day_wise_sales_data!$B$1:$BZ$1"),0)),0)</f>
        <v>0</v>
      </c>
      <c r="BR340" s="3">
        <f ca="1">IFERROR(INDEX(INDIRECT("day_wise_sales_data!$B$2:$BZ$599"),MATCH(resource!$CC340,day_wise_sales_data!$A$2:$A$500,0),MATCH(resource!BR$2,INDIRECT("day_wise_sales_data!$B$1:$BZ$1"),0)),0)</f>
        <v>0</v>
      </c>
      <c r="BS340" s="3">
        <f ca="1">IFERROR(INDEX(INDIRECT("day_wise_sales_data!$B$2:$BZ$599"),MATCH(resource!$CC340,day_wise_sales_data!$A$2:$A$500,0),MATCH(resource!BS$2,INDIRECT("day_wise_sales_data!$B$1:$BZ$1"),0)),0)</f>
        <v>0</v>
      </c>
      <c r="BT340" s="3">
        <f ca="1">IFERROR(INDEX(INDIRECT("day_wise_sales_data!$B$2:$BZ$599"),MATCH(resource!$CC340,day_wise_sales_data!$A$2:$A$500,0),MATCH(resource!BT$2,INDIRECT("day_wise_sales_data!$B$1:$BZ$1"),0)),0)</f>
        <v>9525.7199999999993</v>
      </c>
      <c r="BU340" s="3">
        <f ca="1">IFERROR(INDEX(INDIRECT("day_wise_sales_data!$B$2:$BZ$599"),MATCH(resource!$CC340,day_wise_sales_data!$A$2:$A$500,0),MATCH(resource!BU$2,INDIRECT("day_wise_sales_data!$B$1:$BZ$1"),0)),0)</f>
        <v>21190.92</v>
      </c>
      <c r="BV340" s="3">
        <f ca="1">IFERROR(INDEX(INDIRECT("day_wise_sales_data!$B$2:$BZ$599"),MATCH(resource!$CC340,day_wise_sales_data!$A$2:$A$500,0),MATCH(resource!BV$2,INDIRECT("day_wise_sales_data!$B$1:$BZ$1"),0)),0)</f>
        <v>0</v>
      </c>
      <c r="BW340" s="3">
        <f ca="1">IFERROR(INDEX(INDIRECT("day_wise_sales_data!$B$2:$BZ$599"),MATCH(resource!$CC340,day_wise_sales_data!$A$2:$A$500,0),MATCH(resource!BW$2,INDIRECT("day_wise_sales_data!$B$1:$BZ$1"),0)),0)</f>
        <v>0</v>
      </c>
      <c r="BX340" s="3">
        <f ca="1">IFERROR(INDEX(INDIRECT("day_wise_sales_data!$B$2:$BZ$599"),MATCH(resource!$CC340,day_wise_sales_data!$A$2:$A$500,0),MATCH(resource!BX$2,INDIRECT("day_wise_sales_data!$B$1:$BZ$1"),0)),0)</f>
        <v>0</v>
      </c>
      <c r="BY340" s="3">
        <f ca="1">IFERROR(INDEX(INDIRECT("day_wise_sales_data!$B$2:$BZ$599"),MATCH(resource!$CC340,day_wise_sales_data!$A$2:$A$500,0),MATCH(resource!BY$2,INDIRECT("day_wise_sales_data!$B$1:$BZ$1"),0)),0)</f>
        <v>0</v>
      </c>
      <c r="BZ340" s="3">
        <f ca="1">IFERROR(INDEX(INDIRECT("day_wise_sales_data!$B$2:$BZ$599"),MATCH(resource!$CC340,day_wise_sales_data!$A$2:$A$500,0),MATCH(resource!BZ$2,INDIRECT("day_wise_sales_data!$B$1:$BZ$1"),0)),0)</f>
        <v>0</v>
      </c>
      <c r="CA340" s="3" t="str">
        <f ca="1">IFERROR(INDEX(INDIRECT("day_wise_sales_data!$B$2:$BZ$599"),MATCH(resource!$CC340,day_wise_sales_data!$A$2:$A$500,0),MATCH(resource!CA$2,INDIRECT("day_wise_sales_data!$B$1:$BZ$1"),0)),0)</f>
        <v>dd</v>
      </c>
      <c r="CC340" s="4" t="str">
        <f>sales_data!H339</f>
        <v>MYM05177</v>
      </c>
      <c r="CD340" s="1">
        <v>338</v>
      </c>
      <c r="CE340" s="1" t="str">
        <f>IF(AQ340=report!$AQ$3,resource!CD340,"")</f>
        <v/>
      </c>
      <c r="CF340" s="5" t="str">
        <f>IFERROR(SMALL($CE$3:$CE$1001,ROWS($CE$3:CE340)),"")</f>
        <v/>
      </c>
      <c r="CH340">
        <f>IFERROR(VLOOKUP($CC340,data_pull!$E$22:$G$700,2,0),0)</f>
        <v>89961.19</v>
      </c>
      <c r="CI340" s="1">
        <f t="shared" si="108"/>
        <v>154</v>
      </c>
      <c r="CJ340" s="1">
        <f t="shared" si="107"/>
        <v>0</v>
      </c>
      <c r="CK340" s="1" t="s">
        <v>1743</v>
      </c>
      <c r="CL340" s="1">
        <f t="shared" si="109"/>
        <v>111</v>
      </c>
      <c r="CM340" s="1" t="str">
        <f>IFERROR(VLOOKUP($CK340,stock_data!$B$3:$W$612,2,0),0)</f>
        <v>RIT INJECTION 500mg IV</v>
      </c>
      <c r="CN340" s="1" t="str">
        <f>IFERROR(VLOOKUP($CK340,stock_data!$B$3:$W$612,4,0),0)</f>
        <v>1's</v>
      </c>
      <c r="CO340" s="1">
        <f>IFERROR(VLOOKUP($CK340,stock_data!$B$3:$W$612,5,0),0)</f>
        <v>105</v>
      </c>
      <c r="CP340" s="3">
        <f t="shared" si="110"/>
        <v>0</v>
      </c>
      <c r="CQ340" s="3">
        <f t="shared" si="111"/>
        <v>0</v>
      </c>
      <c r="CR340" s="1">
        <f>IFERROR(VLOOKUP($CK340,stock_data!$B$3:$W$612,6,0),0)</f>
        <v>0</v>
      </c>
      <c r="CS340" s="1">
        <f>IFERROR(VLOOKUP($CK340,stock_data!$B$3:$W$612,7,0),0)</f>
        <v>0</v>
      </c>
      <c r="CT340" s="1">
        <f>IFERROR(VLOOKUP($CK340,stock_data!$B$3:$W$612,8,0),0)</f>
        <v>0</v>
      </c>
      <c r="CU340" s="1">
        <f>IFERROR(VLOOKUP($CK340,stock_data!$B$3:$W$612,9,0),0)</f>
        <v>0</v>
      </c>
      <c r="CV340" s="1">
        <f>IFERROR(VLOOKUP($CK340,stock_data!$B$3:$W$612,10,0),0)</f>
        <v>0</v>
      </c>
      <c r="CW340" s="1">
        <f>IFERROR(VLOOKUP($CK340,stock_data!$B$3:$W$612,11,0),0)</f>
        <v>0</v>
      </c>
      <c r="CX340" s="1">
        <f>IFERROR(VLOOKUP($CK340,stock_data!$B$3:$W$612,12,0),0)</f>
        <v>0</v>
      </c>
      <c r="CY340" s="1">
        <f>IFERROR(VLOOKUP($CK340,stock_data!$B$3:$W$612,13,0),0)</f>
        <v>0</v>
      </c>
      <c r="CZ340" s="1">
        <f>IFERROR(VLOOKUP($CK340,stock_data!$B$3:$W$612,14,0),0)</f>
        <v>0</v>
      </c>
      <c r="DA340" s="1">
        <f>IFERROR(VLOOKUP($CK340,stock_data!$B$3:$W$612,15,0),0)</f>
        <v>0</v>
      </c>
      <c r="DB340" s="1">
        <f>IFERROR(VLOOKUP($CK340,stock_data!$B$3:$W$612,16,0),0)</f>
        <v>0</v>
      </c>
      <c r="DC340" s="1">
        <f>IFERROR(VLOOKUP($CK340,stock_data!$B$3:$W$612,17,0),0)</f>
        <v>0</v>
      </c>
      <c r="DD340" s="1">
        <f>IFERROR(VLOOKUP($CK340,stock_data!$B$3:$W$612,18,0),0)</f>
        <v>0</v>
      </c>
      <c r="DE340" s="1">
        <f>IFERROR(VLOOKUP($CK340,stock_data!$B$3:$W$612,19,0),0)</f>
        <v>0</v>
      </c>
      <c r="DF340" s="1">
        <f>IFERROR(VLOOKUP($CK340,stock_data!$B$3:$W$612,20,0),0)</f>
        <v>0</v>
      </c>
      <c r="DG340" s="1">
        <f>IFERROR(VLOOKUP($CK340,stock_data!$B$3:$W$612,21,0),0)</f>
        <v>0</v>
      </c>
      <c r="DH340" s="1">
        <f>IFERROR(VLOOKUP($CK340,stock_data!$B$3:$W$612,22,0),0)</f>
        <v>0</v>
      </c>
      <c r="DI340" s="1">
        <f t="shared" si="112"/>
        <v>0</v>
      </c>
      <c r="DJ340" s="1">
        <f t="shared" si="113"/>
        <v>0</v>
      </c>
      <c r="DK340" s="3">
        <f>IFERROR(INDEX(COD_SALES!$B$5:$Z$500,MATCH(resource!$CC340,COD_SALES!$A$5:$A$500,0),MATCH(resource!DK$2,COD_SALES!$B$4:$Z$4,0)),"")</f>
        <v>7</v>
      </c>
      <c r="DL340" s="3">
        <f>IFERROR(INDEX(COD_SALES!$B$5:$Z$500,MATCH(resource!$CC340,COD_SALES!$A$5:$A$500,0),MATCH(resource!DL$2,COD_SALES!$B$4:$Z$4,0)),"")</f>
        <v>0</v>
      </c>
      <c r="DM340" s="3">
        <f>IFERROR(INDEX(COD_SALES!$B$5:$Z$500,MATCH(resource!$CC340,COD_SALES!$A$5:$A$500,0),MATCH(resource!DM$2,COD_SALES!$B$4:$Z$4,0)),"")</f>
        <v>10</v>
      </c>
      <c r="DN340" s="3" t="str">
        <f>IFERROR(INDEX(COD_SALES!$B$5:$Z$500,MATCH(resource!$CC340,COD_SALES!$A$5:$A$500,0),MATCH(resource!DN$2,COD_SALES!$B$4:$Z$4,0)),"")</f>
        <v/>
      </c>
      <c r="DO340" s="3">
        <f>IFERROR(INDEX(COD_SALES!$B$5:$Z$500,MATCH(resource!$CC340,COD_SALES!$A$5:$A$500,0),MATCH(resource!DO$2,COD_SALES!$B$4:$Z$4,0)),"")</f>
        <v>0</v>
      </c>
      <c r="DP340" s="3">
        <f>IFERROR(INDEX(COD_SALES!$B$5:$Z$500,MATCH(resource!$CC340,COD_SALES!$A$5:$A$500,0),MATCH(resource!DP$2,COD_SALES!$B$4:$Z$4,0)),"")</f>
        <v>66</v>
      </c>
      <c r="DQ340" s="3" t="str">
        <f>IFERROR(INDEX(COD_SALES!$B$5:$Z$500,MATCH(resource!$CC340,COD_SALES!$A$5:$A$500,0),MATCH(resource!DQ$2,COD_SALES!$B$4:$Z$4,0)),"")</f>
        <v/>
      </c>
      <c r="DR340" s="3">
        <f>IFERROR(INDEX(COD_SALES!$B$5:$Z$500,MATCH(resource!$CC340,COD_SALES!$A$5:$A$500,0),MATCH(resource!DR$2,COD_SALES!$B$4:$Z$4,0)),"")</f>
        <v>0</v>
      </c>
      <c r="DS340" s="3">
        <f>IFERROR(INDEX(COD_SALES!$B$5:$Z$500,MATCH(resource!$CC340,COD_SALES!$A$5:$A$500,0),MATCH(resource!DS$2,COD_SALES!$B$4:$Z$4,0)),"")</f>
        <v>68</v>
      </c>
      <c r="DT340" s="3">
        <f>IFERROR(INDEX(COD_SALES!$B$5:$Z$500,MATCH(resource!$CC340,COD_SALES!$A$5:$A$500,0),MATCH(resource!DT$2,COD_SALES!$B$4:$Z$4,0)),"")</f>
        <v>18</v>
      </c>
      <c r="DU340" s="3">
        <f>IFERROR(INDEX(COD_SALES!$B$5:$Z$500,MATCH(resource!$CC340,COD_SALES!$A$5:$A$500,0),MATCH(resource!DU$2,COD_SALES!$B$4:$Z$4,0)),"")</f>
        <v>8</v>
      </c>
      <c r="DV340" s="3">
        <f>IFERROR(INDEX(COD_SALES!$B$5:$Z$500,MATCH(resource!$CC340,COD_SALES!$A$5:$A$500,0),MATCH(resource!DV$2,COD_SALES!$B$4:$Z$4,0)),"")</f>
        <v>0</v>
      </c>
      <c r="DW340" s="3">
        <f>IFERROR(INDEX(COD_SALES!$B$5:$Z$500,MATCH(resource!$CC340,COD_SALES!$A$5:$A$500,0),MATCH(resource!DW$2,COD_SALES!$B$4:$Z$4,0)),"")</f>
        <v>25</v>
      </c>
      <c r="DX340" s="3">
        <f>IFERROR(INDEX(COD_SALES!$B$5:$Z$500,MATCH(resource!$CC340,COD_SALES!$A$5:$A$500,0),MATCH(resource!DX$2,COD_SALES!$B$4:$Z$4,0)),"")</f>
        <v>0</v>
      </c>
      <c r="DY340" s="3">
        <f>IFERROR(INDEX(COD_SALES!$B$5:$Z$500,MATCH(resource!$CC340,COD_SALES!$A$5:$A$500,0),MATCH(resource!DY$2,COD_SALES!$B$4:$Z$4,0)),"")</f>
        <v>1</v>
      </c>
      <c r="DZ340" s="3">
        <f>IFERROR(INDEX(COD_SALES!$B$5:$Z$500,MATCH(resource!$CC340,COD_SALES!$A$5:$A$500,0),MATCH(resource!DZ$2,COD_SALES!$B$4:$Z$4,0)),"")</f>
        <v>4</v>
      </c>
      <c r="EA340" s="3">
        <f>IFERROR(INDEX(COD_SALES!$B$5:$Z$500,MATCH(resource!$CC340,COD_SALES!$A$5:$A$500,0),MATCH(resource!EA$2,COD_SALES!$B$4:$Z$4,0)),"")</f>
        <v>10</v>
      </c>
      <c r="EB340" s="3">
        <f t="shared" si="114"/>
        <v>47701.869999999995</v>
      </c>
      <c r="ED340" s="3">
        <f>IFERROR(VLOOKUP($CK340,depot_prod_sales!$B$5:$S$200,3,0),0)</f>
        <v>0</v>
      </c>
      <c r="EE340" s="3">
        <f>IFERROR(VLOOKUP($CK340,depot_prod_sales!$B$5:$S$200,4,0),0)</f>
        <v>0</v>
      </c>
      <c r="EF340" s="3">
        <f>IFERROR(VLOOKUP($CK340,depot_prod_sales!$B$5:$S$200,5,0),0)</f>
        <v>0</v>
      </c>
      <c r="EG340" s="3">
        <f>IFERROR(VLOOKUP($CK340,depot_prod_sales!$B$5:$S$200,6,0),0)</f>
        <v>0</v>
      </c>
      <c r="EH340" s="3">
        <f>IFERROR(VLOOKUP($CK340,depot_prod_sales!$B$5:$S$200,7,0),0)</f>
        <v>0</v>
      </c>
      <c r="EI340" s="3">
        <f>IFERROR(VLOOKUP($CK340,depot_prod_sales!$B$5:$S$200,8,0),0)</f>
        <v>0</v>
      </c>
      <c r="EJ340" s="3">
        <f>IFERROR(VLOOKUP($CK340,depot_prod_sales!$B$5:$S$200,9,0),0)</f>
        <v>0</v>
      </c>
      <c r="EK340" s="3">
        <f>IFERROR(VLOOKUP($CK340,depot_prod_sales!$B$5:$S$200,10,0),0)</f>
        <v>0</v>
      </c>
      <c r="EL340" s="3">
        <f>IFERROR(VLOOKUP($CK340,depot_prod_sales!$B$5:$S$200,11,0),0)</f>
        <v>0</v>
      </c>
      <c r="EM340" s="3">
        <f>IFERROR(VLOOKUP($CK340,depot_prod_sales!$B$5:$S$200,12,0),0)</f>
        <v>0</v>
      </c>
      <c r="EN340" s="3">
        <f>IFERROR(VLOOKUP($CK340,depot_prod_sales!$B$5:$S$200,13,0),0)</f>
        <v>0</v>
      </c>
      <c r="EO340" s="3">
        <f>IFERROR(VLOOKUP($CK340,depot_prod_sales!$B$5:$S$200,14,0),0)</f>
        <v>0</v>
      </c>
      <c r="EP340" s="3">
        <f>IFERROR(VLOOKUP($CK340,depot_prod_sales!$B$5:$S$200,15,0),0)</f>
        <v>0</v>
      </c>
      <c r="EQ340" s="3">
        <f>IFERROR(VLOOKUP($CK340,depot_prod_sales!$B$5:$S$200,16,0),0)</f>
        <v>0</v>
      </c>
      <c r="ER340" s="3">
        <f>IFERROR(VLOOKUP($CK340,depot_prod_sales!$B$5:$S$200,17,0),0)</f>
        <v>0</v>
      </c>
      <c r="ES340" s="3">
        <f>IFERROR(VLOOKUP($CK340,depot_prod_sales!$B$5:$S$200,18,0),0)</f>
        <v>0</v>
      </c>
      <c r="ET340" s="116">
        <f t="shared" si="115"/>
        <v>0</v>
      </c>
      <c r="EU340" s="116">
        <f t="shared" si="116"/>
        <v>0</v>
      </c>
      <c r="EW340" s="3">
        <f>IFERROR(VLOOKUP(CC340,data_pull!$AO$25:$AR$546,2,0),0)</f>
        <v>23</v>
      </c>
      <c r="EX340" s="1">
        <f>IFERROR(VLOOKUP(CC340,data_pull!$AO$25:$AR$546,4,0),0)</f>
        <v>190000</v>
      </c>
    </row>
    <row r="341" spans="13:154" x14ac:dyDescent="0.25"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4" t="str">
        <f>sales_data!B340</f>
        <v>Blank Mymensingh Zone</v>
      </c>
      <c r="AR341" s="4" t="str">
        <f>sales_data!C340</f>
        <v>Kazi Mofakkharul Islam</v>
      </c>
      <c r="AS341" s="5" t="str">
        <f t="shared" si="106"/>
        <v/>
      </c>
      <c r="AT341" s="4" t="str">
        <f>sales_data!I340</f>
        <v>Zakir Hossain (Sajib)-3</v>
      </c>
      <c r="AU341" s="4" t="str">
        <f>sales_data!W340</f>
        <v>Fulbaria-1</v>
      </c>
      <c r="AV341" s="1">
        <f>sales_data!N340</f>
        <v>83899.54</v>
      </c>
      <c r="AW341" s="1">
        <f>sales_data!P340</f>
        <v>40</v>
      </c>
      <c r="AX341" s="3">
        <f ca="1">IFERROR(INDEX(INDIRECT("day_wise_sales_data!$B$2:$BZ$599"),MATCH(resource!$CC341,day_wise_sales_data!$A$2:$A$500,0),MATCH(resource!AX$2,INDIRECT("day_wise_sales_data!$B$1:$BZ$1"),0)),0)</f>
        <v>0</v>
      </c>
      <c r="AY341" s="3">
        <f ca="1">IFERROR(INDEX(INDIRECT("day_wise_sales_data!$B$2:$BZ$599"),MATCH(resource!$CC341,day_wise_sales_data!$A$2:$A$500,0),MATCH(resource!AY$2,INDIRECT("day_wise_sales_data!$B$1:$BZ$1"),0)),0)</f>
        <v>0</v>
      </c>
      <c r="AZ341" s="3">
        <f ca="1">IFERROR(INDEX(INDIRECT("day_wise_sales_data!$B$2:$BZ$599"),MATCH(resource!$CC341,day_wise_sales_data!$A$2:$A$500,0),MATCH(resource!AZ$2,INDIRECT("day_wise_sales_data!$B$1:$BZ$1"),0)),0)</f>
        <v>0</v>
      </c>
      <c r="BA341" s="3">
        <f ca="1">IFERROR(INDEX(INDIRECT("day_wise_sales_data!$B$2:$BZ$599"),MATCH(resource!$CC341,day_wise_sales_data!$A$2:$A$500,0),MATCH(resource!BA$2,INDIRECT("day_wise_sales_data!$B$1:$BZ$1"),0)),0)</f>
        <v>0</v>
      </c>
      <c r="BB341" s="3">
        <f ca="1">IFERROR(INDEX(INDIRECT("day_wise_sales_data!$B$2:$BZ$599"),MATCH(resource!$CC341,day_wise_sales_data!$A$2:$A$500,0),MATCH(resource!BB$2,INDIRECT("day_wise_sales_data!$B$1:$BZ$1"),0)),0)</f>
        <v>0</v>
      </c>
      <c r="BC341" s="3">
        <f ca="1">IFERROR(INDEX(INDIRECT("day_wise_sales_data!$B$2:$BZ$599"),MATCH(resource!$CC341,day_wise_sales_data!$A$2:$A$500,0),MATCH(resource!BC$2,INDIRECT("day_wise_sales_data!$B$1:$BZ$1"),0)),0)</f>
        <v>0</v>
      </c>
      <c r="BD341" s="3">
        <f ca="1">IFERROR(INDEX(INDIRECT("day_wise_sales_data!$B$2:$BZ$599"),MATCH(resource!$CC341,day_wise_sales_data!$A$2:$A$500,0),MATCH(resource!BD$2,INDIRECT("day_wise_sales_data!$B$1:$BZ$1"),0)),0)</f>
        <v>0</v>
      </c>
      <c r="BE341" s="3">
        <f ca="1">IFERROR(INDEX(INDIRECT("day_wise_sales_data!$B$2:$BZ$599"),MATCH(resource!$CC341,day_wise_sales_data!$A$2:$A$500,0),MATCH(resource!BE$2,INDIRECT("day_wise_sales_data!$B$1:$BZ$1"),0)),0)</f>
        <v>0</v>
      </c>
      <c r="BF341" s="3">
        <f ca="1">IFERROR(INDEX(INDIRECT("day_wise_sales_data!$B$2:$BZ$599"),MATCH(resource!$CC341,day_wise_sales_data!$A$2:$A$500,0),MATCH(resource!BF$2,INDIRECT("day_wise_sales_data!$B$1:$BZ$1"),0)),0)</f>
        <v>0</v>
      </c>
      <c r="BG341" s="3">
        <f ca="1">IFERROR(INDEX(INDIRECT("day_wise_sales_data!$B$2:$BZ$599"),MATCH(resource!$CC341,day_wise_sales_data!$A$2:$A$500,0),MATCH(resource!BG$2,INDIRECT("day_wise_sales_data!$B$1:$BZ$1"),0)),0)</f>
        <v>15564.21</v>
      </c>
      <c r="BH341" s="3">
        <f ca="1">IFERROR(INDEX(INDIRECT("day_wise_sales_data!$B$2:$BZ$599"),MATCH(resource!$CC341,day_wise_sales_data!$A$2:$A$500,0),MATCH(resource!BH$2,INDIRECT("day_wise_sales_data!$B$1:$BZ$1"),0)),0)</f>
        <v>10395.280000000001</v>
      </c>
      <c r="BI341" s="3">
        <f ca="1">IFERROR(INDEX(INDIRECT("day_wise_sales_data!$B$2:$BZ$599"),MATCH(resource!$CC341,day_wise_sales_data!$A$2:$A$500,0),MATCH(resource!BI$2,INDIRECT("day_wise_sales_data!$B$1:$BZ$1"),0)),0)</f>
        <v>2209</v>
      </c>
      <c r="BJ341" s="3">
        <f ca="1">IFERROR(INDEX(INDIRECT("day_wise_sales_data!$B$2:$BZ$599"),MATCH(resource!$CC341,day_wise_sales_data!$A$2:$A$500,0),MATCH(resource!BJ$2,INDIRECT("day_wise_sales_data!$B$1:$BZ$1"),0)),0)</f>
        <v>0</v>
      </c>
      <c r="BK341" s="3">
        <f ca="1">IFERROR(INDEX(INDIRECT("day_wise_sales_data!$B$2:$BZ$599"),MATCH(resource!$CC341,day_wise_sales_data!$A$2:$A$500,0),MATCH(resource!BK$2,INDIRECT("day_wise_sales_data!$B$1:$BZ$1"),0)),0)</f>
        <v>0</v>
      </c>
      <c r="BL341" s="3">
        <f ca="1">IFERROR(INDEX(INDIRECT("day_wise_sales_data!$B$2:$BZ$599"),MATCH(resource!$CC341,day_wise_sales_data!$A$2:$A$500,0),MATCH(resource!BL$2,INDIRECT("day_wise_sales_data!$B$1:$BZ$1"),0)),0)</f>
        <v>0</v>
      </c>
      <c r="BM341" s="3">
        <f ca="1">IFERROR(INDEX(INDIRECT("day_wise_sales_data!$B$2:$BZ$599"),MATCH(resource!$CC341,day_wise_sales_data!$A$2:$A$500,0),MATCH(resource!BM$2,INDIRECT("day_wise_sales_data!$B$1:$BZ$1"),0)),0)</f>
        <v>0</v>
      </c>
      <c r="BN341" s="3">
        <f ca="1">IFERROR(INDEX(INDIRECT("day_wise_sales_data!$B$2:$BZ$599"),MATCH(resource!$CC341,day_wise_sales_data!$A$2:$A$500,0),MATCH(resource!BN$2,INDIRECT("day_wise_sales_data!$B$1:$BZ$1"),0)),0)</f>
        <v>8941.69</v>
      </c>
      <c r="BO341" s="3">
        <f ca="1">IFERROR(INDEX(INDIRECT("day_wise_sales_data!$B$2:$BZ$599"),MATCH(resource!$CC341,day_wise_sales_data!$A$2:$A$500,0),MATCH(resource!BO$2,INDIRECT("day_wise_sales_data!$B$1:$BZ$1"),0)),0)</f>
        <v>30798.53</v>
      </c>
      <c r="BP341" s="3">
        <f ca="1">IFERROR(INDEX(INDIRECT("day_wise_sales_data!$B$2:$BZ$599"),MATCH(resource!$CC341,day_wise_sales_data!$A$2:$A$500,0),MATCH(resource!BP$2,INDIRECT("day_wise_sales_data!$B$1:$BZ$1"),0)),0)</f>
        <v>-3006.6</v>
      </c>
      <c r="BQ341" s="3">
        <f ca="1">IFERROR(INDEX(INDIRECT("day_wise_sales_data!$B$2:$BZ$599"),MATCH(resource!$CC341,day_wise_sales_data!$A$2:$A$500,0),MATCH(resource!BQ$2,INDIRECT("day_wise_sales_data!$B$1:$BZ$1"),0)),0)</f>
        <v>0</v>
      </c>
      <c r="BR341" s="3">
        <f ca="1">IFERROR(INDEX(INDIRECT("day_wise_sales_data!$B$2:$BZ$599"),MATCH(resource!$CC341,day_wise_sales_data!$A$2:$A$500,0),MATCH(resource!BR$2,INDIRECT("day_wise_sales_data!$B$1:$BZ$1"),0)),0)</f>
        <v>0</v>
      </c>
      <c r="BS341" s="3">
        <f ca="1">IFERROR(INDEX(INDIRECT("day_wise_sales_data!$B$2:$BZ$599"),MATCH(resource!$CC341,day_wise_sales_data!$A$2:$A$500,0),MATCH(resource!BS$2,INDIRECT("day_wise_sales_data!$B$1:$BZ$1"),0)),0)</f>
        <v>12903</v>
      </c>
      <c r="BT341" s="3">
        <f ca="1">IFERROR(INDEX(INDIRECT("day_wise_sales_data!$B$2:$BZ$599"),MATCH(resource!$CC341,day_wise_sales_data!$A$2:$A$500,0),MATCH(resource!BT$2,INDIRECT("day_wise_sales_data!$B$1:$BZ$1"),0)),0)</f>
        <v>9525.7199999999993</v>
      </c>
      <c r="BU341" s="3">
        <f ca="1">IFERROR(INDEX(INDIRECT("day_wise_sales_data!$B$2:$BZ$599"),MATCH(resource!$CC341,day_wise_sales_data!$A$2:$A$500,0),MATCH(resource!BU$2,INDIRECT("day_wise_sales_data!$B$1:$BZ$1"),0)),0)</f>
        <v>6094.43</v>
      </c>
      <c r="BV341" s="3">
        <f ca="1">IFERROR(INDEX(INDIRECT("day_wise_sales_data!$B$2:$BZ$599"),MATCH(resource!$CC341,day_wise_sales_data!$A$2:$A$500,0),MATCH(resource!BV$2,INDIRECT("day_wise_sales_data!$B$1:$BZ$1"),0)),0)</f>
        <v>0</v>
      </c>
      <c r="BW341" s="3">
        <f ca="1">IFERROR(INDEX(INDIRECT("day_wise_sales_data!$B$2:$BZ$599"),MATCH(resource!$CC341,day_wise_sales_data!$A$2:$A$500,0),MATCH(resource!BW$2,INDIRECT("day_wise_sales_data!$B$1:$BZ$1"),0)),0)</f>
        <v>0</v>
      </c>
      <c r="BX341" s="3">
        <f ca="1">IFERROR(INDEX(INDIRECT("day_wise_sales_data!$B$2:$BZ$599"),MATCH(resource!$CC341,day_wise_sales_data!$A$2:$A$500,0),MATCH(resource!BX$2,INDIRECT("day_wise_sales_data!$B$1:$BZ$1"),0)),0)</f>
        <v>0</v>
      </c>
      <c r="BY341" s="3">
        <f ca="1">IFERROR(INDEX(INDIRECT("day_wise_sales_data!$B$2:$BZ$599"),MATCH(resource!$CC341,day_wise_sales_data!$A$2:$A$500,0),MATCH(resource!BY$2,INDIRECT("day_wise_sales_data!$B$1:$BZ$1"),0)),0)</f>
        <v>0</v>
      </c>
      <c r="BZ341" s="3">
        <f ca="1">IFERROR(INDEX(INDIRECT("day_wise_sales_data!$B$2:$BZ$599"),MATCH(resource!$CC341,day_wise_sales_data!$A$2:$A$500,0),MATCH(resource!BZ$2,INDIRECT("day_wise_sales_data!$B$1:$BZ$1"),0)),0)</f>
        <v>0</v>
      </c>
      <c r="CA341" s="3" t="str">
        <f ca="1">IFERROR(INDEX(INDIRECT("day_wise_sales_data!$B$2:$BZ$599"),MATCH(resource!$CC341,day_wise_sales_data!$A$2:$A$500,0),MATCH(resource!CA$2,INDIRECT("day_wise_sales_data!$B$1:$BZ$1"),0)),0)</f>
        <v>dd</v>
      </c>
      <c r="CC341" s="4" t="str">
        <f>sales_data!H340</f>
        <v>MYM07205</v>
      </c>
      <c r="CD341" s="1">
        <v>339</v>
      </c>
      <c r="CE341" s="1" t="str">
        <f>IF(AQ341=report!$AQ$3,resource!CD341,"")</f>
        <v/>
      </c>
      <c r="CF341" s="5" t="str">
        <f>IFERROR(SMALL($CE$3:$CE$1001,ROWS($CE$3:CE341)),"")</f>
        <v/>
      </c>
      <c r="CH341">
        <f>IFERROR(VLOOKUP($CC341,data_pull!$E$22:$G$700,2,0),0)</f>
        <v>83899.54</v>
      </c>
      <c r="CI341" s="1">
        <f t="shared" si="108"/>
        <v>154</v>
      </c>
      <c r="CJ341" s="1">
        <f t="shared" si="107"/>
        <v>0</v>
      </c>
      <c r="CK341" s="1" t="s">
        <v>1745</v>
      </c>
      <c r="CL341" s="1">
        <f t="shared" si="109"/>
        <v>111</v>
      </c>
      <c r="CM341" s="1" t="str">
        <f>IFERROR(VLOOKUP($CK341,stock_data!$B$3:$W$612,2,0),0)</f>
        <v>ROBINA- 25mg TABLET</v>
      </c>
      <c r="CN341" s="1" t="str">
        <f>IFERROR(VLOOKUP($CK341,stock_data!$B$3:$W$612,4,0),0)</f>
        <v>5x10's</v>
      </c>
      <c r="CO341" s="1">
        <f>IFERROR(VLOOKUP($CK341,stock_data!$B$3:$W$612,5,0),0)</f>
        <v>150</v>
      </c>
      <c r="CP341" s="3">
        <f t="shared" si="110"/>
        <v>0</v>
      </c>
      <c r="CQ341" s="3">
        <f t="shared" si="111"/>
        <v>0</v>
      </c>
      <c r="CR341" s="1">
        <f>IFERROR(VLOOKUP($CK341,stock_data!$B$3:$W$612,6,0),0)</f>
        <v>0</v>
      </c>
      <c r="CS341" s="1">
        <f>IFERROR(VLOOKUP($CK341,stock_data!$B$3:$W$612,7,0),0)</f>
        <v>0</v>
      </c>
      <c r="CT341" s="1">
        <f>IFERROR(VLOOKUP($CK341,stock_data!$B$3:$W$612,8,0),0)</f>
        <v>0</v>
      </c>
      <c r="CU341" s="1">
        <f>IFERROR(VLOOKUP($CK341,stock_data!$B$3:$W$612,9,0),0)</f>
        <v>0</v>
      </c>
      <c r="CV341" s="1">
        <f>IFERROR(VLOOKUP($CK341,stock_data!$B$3:$W$612,10,0),0)</f>
        <v>0</v>
      </c>
      <c r="CW341" s="1">
        <f>IFERROR(VLOOKUP($CK341,stock_data!$B$3:$W$612,11,0),0)</f>
        <v>0</v>
      </c>
      <c r="CX341" s="1">
        <f>IFERROR(VLOOKUP($CK341,stock_data!$B$3:$W$612,12,0),0)</f>
        <v>0</v>
      </c>
      <c r="CY341" s="1">
        <f>IFERROR(VLOOKUP($CK341,stock_data!$B$3:$W$612,13,0),0)</f>
        <v>0</v>
      </c>
      <c r="CZ341" s="1">
        <f>IFERROR(VLOOKUP($CK341,stock_data!$B$3:$W$612,14,0),0)</f>
        <v>0</v>
      </c>
      <c r="DA341" s="1">
        <f>IFERROR(VLOOKUP($CK341,stock_data!$B$3:$W$612,15,0),0)</f>
        <v>0</v>
      </c>
      <c r="DB341" s="1">
        <f>IFERROR(VLOOKUP($CK341,stock_data!$B$3:$W$612,16,0),0)</f>
        <v>0</v>
      </c>
      <c r="DC341" s="1">
        <f>IFERROR(VLOOKUP($CK341,stock_data!$B$3:$W$612,17,0),0)</f>
        <v>0</v>
      </c>
      <c r="DD341" s="1">
        <f>IFERROR(VLOOKUP($CK341,stock_data!$B$3:$W$612,18,0),0)</f>
        <v>0</v>
      </c>
      <c r="DE341" s="1">
        <f>IFERROR(VLOOKUP($CK341,stock_data!$B$3:$W$612,19,0),0)</f>
        <v>0</v>
      </c>
      <c r="DF341" s="1">
        <f>IFERROR(VLOOKUP($CK341,stock_data!$B$3:$W$612,20,0),0)</f>
        <v>0</v>
      </c>
      <c r="DG341" s="1">
        <f>IFERROR(VLOOKUP($CK341,stock_data!$B$3:$W$612,21,0),0)</f>
        <v>0</v>
      </c>
      <c r="DH341" s="1">
        <f>IFERROR(VLOOKUP($CK341,stock_data!$B$3:$W$612,22,0),0)</f>
        <v>0</v>
      </c>
      <c r="DI341" s="1">
        <f t="shared" si="112"/>
        <v>0</v>
      </c>
      <c r="DJ341" s="1">
        <f t="shared" si="113"/>
        <v>0</v>
      </c>
      <c r="DK341" s="3">
        <f>IFERROR(INDEX(COD_SALES!$B$5:$Z$500,MATCH(resource!$CC341,COD_SALES!$A$5:$A$500,0),MATCH(resource!DK$2,COD_SALES!$B$4:$Z$4,0)),"")</f>
        <v>2</v>
      </c>
      <c r="DL341" s="3">
        <f>IFERROR(INDEX(COD_SALES!$B$5:$Z$500,MATCH(resource!$CC341,COD_SALES!$A$5:$A$500,0),MATCH(resource!DL$2,COD_SALES!$B$4:$Z$4,0)),"")</f>
        <v>15</v>
      </c>
      <c r="DM341" s="3">
        <f>IFERROR(INDEX(COD_SALES!$B$5:$Z$500,MATCH(resource!$CC341,COD_SALES!$A$5:$A$500,0),MATCH(resource!DM$2,COD_SALES!$B$4:$Z$4,0)),"")</f>
        <v>19</v>
      </c>
      <c r="DN341" s="3" t="str">
        <f>IFERROR(INDEX(COD_SALES!$B$5:$Z$500,MATCH(resource!$CC341,COD_SALES!$A$5:$A$500,0),MATCH(resource!DN$2,COD_SALES!$B$4:$Z$4,0)),"")</f>
        <v/>
      </c>
      <c r="DO341" s="3">
        <f>IFERROR(INDEX(COD_SALES!$B$5:$Z$500,MATCH(resource!$CC341,COD_SALES!$A$5:$A$500,0),MATCH(resource!DO$2,COD_SALES!$B$4:$Z$4,0)),"")</f>
        <v>0</v>
      </c>
      <c r="DP341" s="3">
        <f>IFERROR(INDEX(COD_SALES!$B$5:$Z$500,MATCH(resource!$CC341,COD_SALES!$A$5:$A$500,0),MATCH(resource!DP$2,COD_SALES!$B$4:$Z$4,0)),"")</f>
        <v>22</v>
      </c>
      <c r="DQ341" s="3" t="str">
        <f>IFERROR(INDEX(COD_SALES!$B$5:$Z$500,MATCH(resource!$CC341,COD_SALES!$A$5:$A$500,0),MATCH(resource!DQ$2,COD_SALES!$B$4:$Z$4,0)),"")</f>
        <v/>
      </c>
      <c r="DR341" s="3">
        <f>IFERROR(INDEX(COD_SALES!$B$5:$Z$500,MATCH(resource!$CC341,COD_SALES!$A$5:$A$500,0),MATCH(resource!DR$2,COD_SALES!$B$4:$Z$4,0)),"")</f>
        <v>0</v>
      </c>
      <c r="DS341" s="3">
        <f>IFERROR(INDEX(COD_SALES!$B$5:$Z$500,MATCH(resource!$CC341,COD_SALES!$A$5:$A$500,0),MATCH(resource!DS$2,COD_SALES!$B$4:$Z$4,0)),"")</f>
        <v>46</v>
      </c>
      <c r="DT341" s="3">
        <f>IFERROR(INDEX(COD_SALES!$B$5:$Z$500,MATCH(resource!$CC341,COD_SALES!$A$5:$A$500,0),MATCH(resource!DT$2,COD_SALES!$B$4:$Z$4,0)),"")</f>
        <v>16</v>
      </c>
      <c r="DU341" s="3">
        <f>IFERROR(INDEX(COD_SALES!$B$5:$Z$500,MATCH(resource!$CC341,COD_SALES!$A$5:$A$500,0),MATCH(resource!DU$2,COD_SALES!$B$4:$Z$4,0)),"")</f>
        <v>0</v>
      </c>
      <c r="DV341" s="3">
        <f>IFERROR(INDEX(COD_SALES!$B$5:$Z$500,MATCH(resource!$CC341,COD_SALES!$A$5:$A$500,0),MATCH(resource!DV$2,COD_SALES!$B$4:$Z$4,0)),"")</f>
        <v>0</v>
      </c>
      <c r="DW341" s="3">
        <f>IFERROR(INDEX(COD_SALES!$B$5:$Z$500,MATCH(resource!$CC341,COD_SALES!$A$5:$A$500,0),MATCH(resource!DW$2,COD_SALES!$B$4:$Z$4,0)),"")</f>
        <v>26</v>
      </c>
      <c r="DX341" s="3">
        <f>IFERROR(INDEX(COD_SALES!$B$5:$Z$500,MATCH(resource!$CC341,COD_SALES!$A$5:$A$500,0),MATCH(resource!DX$2,COD_SALES!$B$4:$Z$4,0)),"")</f>
        <v>0</v>
      </c>
      <c r="DY341" s="3">
        <f>IFERROR(INDEX(COD_SALES!$B$5:$Z$500,MATCH(resource!$CC341,COD_SALES!$A$5:$A$500,0),MATCH(resource!DY$2,COD_SALES!$B$4:$Z$4,0)),"")</f>
        <v>14</v>
      </c>
      <c r="DZ341" s="3">
        <f>IFERROR(INDEX(COD_SALES!$B$5:$Z$500,MATCH(resource!$CC341,COD_SALES!$A$5:$A$500,0),MATCH(resource!DZ$2,COD_SALES!$B$4:$Z$4,0)),"")</f>
        <v>8</v>
      </c>
      <c r="EA341" s="3">
        <f>IFERROR(INDEX(COD_SALES!$B$5:$Z$500,MATCH(resource!$CC341,COD_SALES!$A$5:$A$500,0),MATCH(resource!EA$2,COD_SALES!$B$4:$Z$4,0)),"")</f>
        <v>4</v>
      </c>
      <c r="EB341" s="3">
        <f t="shared" si="114"/>
        <v>44701.310000000005</v>
      </c>
      <c r="ED341" s="3">
        <f>IFERROR(VLOOKUP($CK341,depot_prod_sales!$B$5:$S$200,3,0),0)</f>
        <v>0</v>
      </c>
      <c r="EE341" s="3">
        <f>IFERROR(VLOOKUP($CK341,depot_prod_sales!$B$5:$S$200,4,0),0)</f>
        <v>0</v>
      </c>
      <c r="EF341" s="3">
        <f>IFERROR(VLOOKUP($CK341,depot_prod_sales!$B$5:$S$200,5,0),0)</f>
        <v>0</v>
      </c>
      <c r="EG341" s="3">
        <f>IFERROR(VLOOKUP($CK341,depot_prod_sales!$B$5:$S$200,6,0),0)</f>
        <v>0</v>
      </c>
      <c r="EH341" s="3">
        <f>IFERROR(VLOOKUP($CK341,depot_prod_sales!$B$5:$S$200,7,0),0)</f>
        <v>0</v>
      </c>
      <c r="EI341" s="3">
        <f>IFERROR(VLOOKUP($CK341,depot_prod_sales!$B$5:$S$200,8,0),0)</f>
        <v>0</v>
      </c>
      <c r="EJ341" s="3">
        <f>IFERROR(VLOOKUP($CK341,depot_prod_sales!$B$5:$S$200,9,0),0)</f>
        <v>0</v>
      </c>
      <c r="EK341" s="3">
        <f>IFERROR(VLOOKUP($CK341,depot_prod_sales!$B$5:$S$200,10,0),0)</f>
        <v>0</v>
      </c>
      <c r="EL341" s="3">
        <f>IFERROR(VLOOKUP($CK341,depot_prod_sales!$B$5:$S$200,11,0),0)</f>
        <v>0</v>
      </c>
      <c r="EM341" s="3">
        <f>IFERROR(VLOOKUP($CK341,depot_prod_sales!$B$5:$S$200,12,0),0)</f>
        <v>0</v>
      </c>
      <c r="EN341" s="3">
        <f>IFERROR(VLOOKUP($CK341,depot_prod_sales!$B$5:$S$200,13,0),0)</f>
        <v>0</v>
      </c>
      <c r="EO341" s="3">
        <f>IFERROR(VLOOKUP($CK341,depot_prod_sales!$B$5:$S$200,14,0),0)</f>
        <v>0</v>
      </c>
      <c r="EP341" s="3">
        <f>IFERROR(VLOOKUP($CK341,depot_prod_sales!$B$5:$S$200,15,0),0)</f>
        <v>0</v>
      </c>
      <c r="EQ341" s="3">
        <f>IFERROR(VLOOKUP($CK341,depot_prod_sales!$B$5:$S$200,16,0),0)</f>
        <v>0</v>
      </c>
      <c r="ER341" s="3">
        <f>IFERROR(VLOOKUP($CK341,depot_prod_sales!$B$5:$S$200,17,0),0)</f>
        <v>0</v>
      </c>
      <c r="ES341" s="3">
        <f>IFERROR(VLOOKUP($CK341,depot_prod_sales!$B$5:$S$200,18,0),0)</f>
        <v>0</v>
      </c>
      <c r="ET341" s="116">
        <f t="shared" si="115"/>
        <v>0</v>
      </c>
      <c r="EU341" s="116">
        <f t="shared" si="116"/>
        <v>0</v>
      </c>
      <c r="EW341" s="3">
        <f>IFERROR(VLOOKUP(CC341,data_pull!$AO$25:$AR$546,2,0),0)</f>
        <v>35</v>
      </c>
      <c r="EX341" s="1">
        <f>IFERROR(VLOOKUP(CC341,data_pull!$AO$25:$AR$546,4,0),0)</f>
        <v>190000</v>
      </c>
    </row>
    <row r="342" spans="13:154" x14ac:dyDescent="0.25"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4" t="str">
        <f>sales_data!B341</f>
        <v>Blank Mymensingh Zone</v>
      </c>
      <c r="AR342" s="4" t="str">
        <f>sales_data!C341</f>
        <v>Mohammad Shahidul Islam-3</v>
      </c>
      <c r="AS342" s="5" t="str">
        <f t="shared" si="106"/>
        <v>Mohammad Shahidul Islam-3</v>
      </c>
      <c r="AT342" s="4" t="str">
        <f>sales_data!I341</f>
        <v>Mehadi Hassan -8</v>
      </c>
      <c r="AU342" s="4" t="str">
        <f>sales_data!W341</f>
        <v>Dhanbari</v>
      </c>
      <c r="AV342" s="1">
        <f>sales_data!N341</f>
        <v>77389.42</v>
      </c>
      <c r="AW342" s="1">
        <f>sales_data!P341</f>
        <v>41</v>
      </c>
      <c r="AX342" s="3">
        <f ca="1">IFERROR(INDEX(INDIRECT("day_wise_sales_data!$B$2:$BZ$599"),MATCH(resource!$CC342,day_wise_sales_data!$A$2:$A$500,0),MATCH(resource!AX$2,INDIRECT("day_wise_sales_data!$B$1:$BZ$1"),0)),0)</f>
        <v>0</v>
      </c>
      <c r="AY342" s="3">
        <f ca="1">IFERROR(INDEX(INDIRECT("day_wise_sales_data!$B$2:$BZ$599"),MATCH(resource!$CC342,day_wise_sales_data!$A$2:$A$500,0),MATCH(resource!AY$2,INDIRECT("day_wise_sales_data!$B$1:$BZ$1"),0)),0)</f>
        <v>-926.7</v>
      </c>
      <c r="AZ342" s="3">
        <f ca="1">IFERROR(INDEX(INDIRECT("day_wise_sales_data!$B$2:$BZ$599"),MATCH(resource!$CC342,day_wise_sales_data!$A$2:$A$500,0),MATCH(resource!AZ$2,INDIRECT("day_wise_sales_data!$B$1:$BZ$1"),0)),0)</f>
        <v>0</v>
      </c>
      <c r="BA342" s="3">
        <f ca="1">IFERROR(INDEX(INDIRECT("day_wise_sales_data!$B$2:$BZ$599"),MATCH(resource!$CC342,day_wise_sales_data!$A$2:$A$500,0),MATCH(resource!BA$2,INDIRECT("day_wise_sales_data!$B$1:$BZ$1"),0)),0)</f>
        <v>0</v>
      </c>
      <c r="BB342" s="3">
        <f ca="1">IFERROR(INDEX(INDIRECT("day_wise_sales_data!$B$2:$BZ$599"),MATCH(resource!$CC342,day_wise_sales_data!$A$2:$A$500,0),MATCH(resource!BB$2,INDIRECT("day_wise_sales_data!$B$1:$BZ$1"),0)),0)</f>
        <v>0</v>
      </c>
      <c r="BC342" s="3">
        <f ca="1">IFERROR(INDEX(INDIRECT("day_wise_sales_data!$B$2:$BZ$599"),MATCH(resource!$CC342,day_wise_sales_data!$A$2:$A$500,0),MATCH(resource!BC$2,INDIRECT("day_wise_sales_data!$B$1:$BZ$1"),0)),0)</f>
        <v>0</v>
      </c>
      <c r="BD342" s="3">
        <f ca="1">IFERROR(INDEX(INDIRECT("day_wise_sales_data!$B$2:$BZ$599"),MATCH(resource!$CC342,day_wise_sales_data!$A$2:$A$500,0),MATCH(resource!BD$2,INDIRECT("day_wise_sales_data!$B$1:$BZ$1"),0)),0)</f>
        <v>0</v>
      </c>
      <c r="BE342" s="3">
        <f ca="1">IFERROR(INDEX(INDIRECT("day_wise_sales_data!$B$2:$BZ$599"),MATCH(resource!$CC342,day_wise_sales_data!$A$2:$A$500,0),MATCH(resource!BE$2,INDIRECT("day_wise_sales_data!$B$1:$BZ$1"),0)),0)</f>
        <v>0</v>
      </c>
      <c r="BF342" s="3">
        <f ca="1">IFERROR(INDEX(INDIRECT("day_wise_sales_data!$B$2:$BZ$599"),MATCH(resource!$CC342,day_wise_sales_data!$A$2:$A$500,0),MATCH(resource!BF$2,INDIRECT("day_wise_sales_data!$B$1:$BZ$1"),0)),0)</f>
        <v>0</v>
      </c>
      <c r="BG342" s="3">
        <f ca="1">IFERROR(INDEX(INDIRECT("day_wise_sales_data!$B$2:$BZ$599"),MATCH(resource!$CC342,day_wise_sales_data!$A$2:$A$500,0),MATCH(resource!BG$2,INDIRECT("day_wise_sales_data!$B$1:$BZ$1"),0)),0)</f>
        <v>0</v>
      </c>
      <c r="BH342" s="3">
        <f ca="1">IFERROR(INDEX(INDIRECT("day_wise_sales_data!$B$2:$BZ$599"),MATCH(resource!$CC342,day_wise_sales_data!$A$2:$A$500,0),MATCH(resource!BH$2,INDIRECT("day_wise_sales_data!$B$1:$BZ$1"),0)),0)</f>
        <v>0</v>
      </c>
      <c r="BI342" s="3">
        <f ca="1">IFERROR(INDEX(INDIRECT("day_wise_sales_data!$B$2:$BZ$599"),MATCH(resource!$CC342,day_wise_sales_data!$A$2:$A$500,0),MATCH(resource!BI$2,INDIRECT("day_wise_sales_data!$B$1:$BZ$1"),0)),0)</f>
        <v>0</v>
      </c>
      <c r="BJ342" s="3">
        <f ca="1">IFERROR(INDEX(INDIRECT("day_wise_sales_data!$B$2:$BZ$599"),MATCH(resource!$CC342,day_wise_sales_data!$A$2:$A$500,0),MATCH(resource!BJ$2,INDIRECT("day_wise_sales_data!$B$1:$BZ$1"),0)),0)</f>
        <v>0</v>
      </c>
      <c r="BK342" s="3">
        <f ca="1">IFERROR(INDEX(INDIRECT("day_wise_sales_data!$B$2:$BZ$599"),MATCH(resource!$CC342,day_wise_sales_data!$A$2:$A$500,0),MATCH(resource!BK$2,INDIRECT("day_wise_sales_data!$B$1:$BZ$1"),0)),0)</f>
        <v>0</v>
      </c>
      <c r="BL342" s="3">
        <f ca="1">IFERROR(INDEX(INDIRECT("day_wise_sales_data!$B$2:$BZ$599"),MATCH(resource!$CC342,day_wise_sales_data!$A$2:$A$500,0),MATCH(resource!BL$2,INDIRECT("day_wise_sales_data!$B$1:$BZ$1"),0)),0)</f>
        <v>0</v>
      </c>
      <c r="BM342" s="3">
        <f ca="1">IFERROR(INDEX(INDIRECT("day_wise_sales_data!$B$2:$BZ$599"),MATCH(resource!$CC342,day_wise_sales_data!$A$2:$A$500,0),MATCH(resource!BM$2,INDIRECT("day_wise_sales_data!$B$1:$BZ$1"),0)),0)</f>
        <v>0</v>
      </c>
      <c r="BN342" s="3">
        <f ca="1">IFERROR(INDEX(INDIRECT("day_wise_sales_data!$B$2:$BZ$599"),MATCH(resource!$CC342,day_wise_sales_data!$A$2:$A$500,0),MATCH(resource!BN$2,INDIRECT("day_wise_sales_data!$B$1:$BZ$1"),0)),0)</f>
        <v>0</v>
      </c>
      <c r="BO342" s="3">
        <f ca="1">IFERROR(INDEX(INDIRECT("day_wise_sales_data!$B$2:$BZ$599"),MATCH(resource!$CC342,day_wise_sales_data!$A$2:$A$500,0),MATCH(resource!BO$2,INDIRECT("day_wise_sales_data!$B$1:$BZ$1"),0)),0)</f>
        <v>3861.97</v>
      </c>
      <c r="BP342" s="3">
        <f ca="1">IFERROR(INDEX(INDIRECT("day_wise_sales_data!$B$2:$BZ$599"),MATCH(resource!$CC342,day_wise_sales_data!$A$2:$A$500,0),MATCH(resource!BP$2,INDIRECT("day_wise_sales_data!$B$1:$BZ$1"),0)),0)</f>
        <v>7476.77</v>
      </c>
      <c r="BQ342" s="3">
        <f ca="1">IFERROR(INDEX(INDIRECT("day_wise_sales_data!$B$2:$BZ$599"),MATCH(resource!$CC342,day_wise_sales_data!$A$2:$A$500,0),MATCH(resource!BQ$2,INDIRECT("day_wise_sales_data!$B$1:$BZ$1"),0)),0)</f>
        <v>0</v>
      </c>
      <c r="BR342" s="3">
        <f ca="1">IFERROR(INDEX(INDIRECT("day_wise_sales_data!$B$2:$BZ$599"),MATCH(resource!$CC342,day_wise_sales_data!$A$2:$A$500,0),MATCH(resource!BR$2,INDIRECT("day_wise_sales_data!$B$1:$BZ$1"),0)),0)</f>
        <v>15213.63</v>
      </c>
      <c r="BS342" s="3">
        <f ca="1">IFERROR(INDEX(INDIRECT("day_wise_sales_data!$B$2:$BZ$599"),MATCH(resource!$CC342,day_wise_sales_data!$A$2:$A$500,0),MATCH(resource!BS$2,INDIRECT("day_wise_sales_data!$B$1:$BZ$1"),0)),0)</f>
        <v>0</v>
      </c>
      <c r="BT342" s="3">
        <f ca="1">IFERROR(INDEX(INDIRECT("day_wise_sales_data!$B$2:$BZ$599"),MATCH(resource!$CC342,day_wise_sales_data!$A$2:$A$500,0),MATCH(resource!BT$2,INDIRECT("day_wise_sales_data!$B$1:$BZ$1"),0)),0)</f>
        <v>2740.39</v>
      </c>
      <c r="BU342" s="3">
        <f ca="1">IFERROR(INDEX(INDIRECT("day_wise_sales_data!$B$2:$BZ$599"),MATCH(resource!$CC342,day_wise_sales_data!$A$2:$A$500,0),MATCH(resource!BU$2,INDIRECT("day_wise_sales_data!$B$1:$BZ$1"),0)),0)</f>
        <v>844.86</v>
      </c>
      <c r="BV342" s="3">
        <f ca="1">IFERROR(INDEX(INDIRECT("day_wise_sales_data!$B$2:$BZ$599"),MATCH(resource!$CC342,day_wise_sales_data!$A$2:$A$500,0),MATCH(resource!BV$2,INDIRECT("day_wise_sales_data!$B$1:$BZ$1"),0)),0)</f>
        <v>0</v>
      </c>
      <c r="BW342" s="3">
        <f ca="1">IFERROR(INDEX(INDIRECT("day_wise_sales_data!$B$2:$BZ$599"),MATCH(resource!$CC342,day_wise_sales_data!$A$2:$A$500,0),MATCH(resource!BW$2,INDIRECT("day_wise_sales_data!$B$1:$BZ$1"),0)),0)</f>
        <v>53247.65</v>
      </c>
      <c r="BX342" s="3">
        <f ca="1">IFERROR(INDEX(INDIRECT("day_wise_sales_data!$B$2:$BZ$599"),MATCH(resource!$CC342,day_wise_sales_data!$A$2:$A$500,0),MATCH(resource!BX$2,INDIRECT("day_wise_sales_data!$B$1:$BZ$1"),0)),0)</f>
        <v>0</v>
      </c>
      <c r="BY342" s="3">
        <f ca="1">IFERROR(INDEX(INDIRECT("day_wise_sales_data!$B$2:$BZ$599"),MATCH(resource!$CC342,day_wise_sales_data!$A$2:$A$500,0),MATCH(resource!BY$2,INDIRECT("day_wise_sales_data!$B$1:$BZ$1"),0)),0)</f>
        <v>0</v>
      </c>
      <c r="BZ342" s="3">
        <f ca="1">IFERROR(INDEX(INDIRECT("day_wise_sales_data!$B$2:$BZ$599"),MATCH(resource!$CC342,day_wise_sales_data!$A$2:$A$500,0),MATCH(resource!BZ$2,INDIRECT("day_wise_sales_data!$B$1:$BZ$1"),0)),0)</f>
        <v>0</v>
      </c>
      <c r="CA342" s="3" t="str">
        <f ca="1">IFERROR(INDEX(INDIRECT("day_wise_sales_data!$B$2:$BZ$599"),MATCH(resource!$CC342,day_wise_sales_data!$A$2:$A$500,0),MATCH(resource!CA$2,INDIRECT("day_wise_sales_data!$B$1:$BZ$1"),0)),0)</f>
        <v>dd</v>
      </c>
      <c r="CC342" s="4" t="str">
        <f>sales_data!H341</f>
        <v>MYM03219</v>
      </c>
      <c r="CD342" s="1">
        <v>340</v>
      </c>
      <c r="CE342" s="1" t="str">
        <f>IF(AQ342=report!$AQ$3,resource!CD342,"")</f>
        <v/>
      </c>
      <c r="CF342" s="5" t="str">
        <f>IFERROR(SMALL($CE$3:$CE$1001,ROWS($CE$3:CE342)),"")</f>
        <v/>
      </c>
      <c r="CH342">
        <f>IFERROR(VLOOKUP($CC342,data_pull!$E$22:$G$700,2,0),0)</f>
        <v>77389.42</v>
      </c>
      <c r="CI342" s="1">
        <f t="shared" si="108"/>
        <v>154</v>
      </c>
      <c r="CJ342" s="1">
        <f t="shared" si="107"/>
        <v>0</v>
      </c>
      <c r="CK342" s="1" t="s">
        <v>1747</v>
      </c>
      <c r="CL342" s="1">
        <f t="shared" si="109"/>
        <v>111</v>
      </c>
      <c r="CM342" s="1" t="str">
        <f>IFERROR(VLOOKUP($CK342,stock_data!$B$3:$W$612,2,0),0)</f>
        <v>ROBINA-25mg TABLET</v>
      </c>
      <c r="CN342" s="1" t="str">
        <f>IFERROR(VLOOKUP($CK342,stock_data!$B$3:$W$612,4,0),0)</f>
        <v>10x10's</v>
      </c>
      <c r="CO342" s="1">
        <f>IFERROR(VLOOKUP($CK342,stock_data!$B$3:$W$612,5,0),0)</f>
        <v>300</v>
      </c>
      <c r="CP342" s="3">
        <f t="shared" si="110"/>
        <v>0</v>
      </c>
      <c r="CQ342" s="3">
        <f t="shared" si="111"/>
        <v>0</v>
      </c>
      <c r="CR342" s="1">
        <f>IFERROR(VLOOKUP($CK342,stock_data!$B$3:$W$612,6,0),0)</f>
        <v>0</v>
      </c>
      <c r="CS342" s="1">
        <f>IFERROR(VLOOKUP($CK342,stock_data!$B$3:$W$612,7,0),0)</f>
        <v>0</v>
      </c>
      <c r="CT342" s="1">
        <f>IFERROR(VLOOKUP($CK342,stock_data!$B$3:$W$612,8,0),0)</f>
        <v>0</v>
      </c>
      <c r="CU342" s="1">
        <f>IFERROR(VLOOKUP($CK342,stock_data!$B$3:$W$612,9,0),0)</f>
        <v>0</v>
      </c>
      <c r="CV342" s="1">
        <f>IFERROR(VLOOKUP($CK342,stock_data!$B$3:$W$612,10,0),0)</f>
        <v>0</v>
      </c>
      <c r="CW342" s="1">
        <f>IFERROR(VLOOKUP($CK342,stock_data!$B$3:$W$612,11,0),0)</f>
        <v>0</v>
      </c>
      <c r="CX342" s="1">
        <f>IFERROR(VLOOKUP($CK342,stock_data!$B$3:$W$612,12,0),0)</f>
        <v>0</v>
      </c>
      <c r="CY342" s="1">
        <f>IFERROR(VLOOKUP($CK342,stock_data!$B$3:$W$612,13,0),0)</f>
        <v>0</v>
      </c>
      <c r="CZ342" s="1">
        <f>IFERROR(VLOOKUP($CK342,stock_data!$B$3:$W$612,14,0),0)</f>
        <v>0</v>
      </c>
      <c r="DA342" s="1">
        <f>IFERROR(VLOOKUP($CK342,stock_data!$B$3:$W$612,15,0),0)</f>
        <v>0</v>
      </c>
      <c r="DB342" s="1">
        <f>IFERROR(VLOOKUP($CK342,stock_data!$B$3:$W$612,16,0),0)</f>
        <v>0</v>
      </c>
      <c r="DC342" s="1">
        <f>IFERROR(VLOOKUP($CK342,stock_data!$B$3:$W$612,17,0),0)</f>
        <v>0</v>
      </c>
      <c r="DD342" s="1">
        <f>IFERROR(VLOOKUP($CK342,stock_data!$B$3:$W$612,18,0),0)</f>
        <v>0</v>
      </c>
      <c r="DE342" s="1">
        <f>IFERROR(VLOOKUP($CK342,stock_data!$B$3:$W$612,19,0),0)</f>
        <v>0</v>
      </c>
      <c r="DF342" s="1">
        <f>IFERROR(VLOOKUP($CK342,stock_data!$B$3:$W$612,20,0),0)</f>
        <v>0</v>
      </c>
      <c r="DG342" s="1">
        <f>IFERROR(VLOOKUP($CK342,stock_data!$B$3:$W$612,21,0),0)</f>
        <v>0</v>
      </c>
      <c r="DH342" s="1">
        <f>IFERROR(VLOOKUP($CK342,stock_data!$B$3:$W$612,22,0),0)</f>
        <v>0</v>
      </c>
      <c r="DI342" s="1">
        <f t="shared" si="112"/>
        <v>0</v>
      </c>
      <c r="DJ342" s="1">
        <f t="shared" si="113"/>
        <v>0</v>
      </c>
      <c r="DK342" s="3">
        <f>IFERROR(INDEX(COD_SALES!$B$5:$Z$500,MATCH(resource!$CC342,COD_SALES!$A$5:$A$500,0),MATCH(resource!DK$2,COD_SALES!$B$4:$Z$4,0)),"")</f>
        <v>10</v>
      </c>
      <c r="DL342" s="3">
        <f>IFERROR(INDEX(COD_SALES!$B$5:$Z$500,MATCH(resource!$CC342,COD_SALES!$A$5:$A$500,0),MATCH(resource!DL$2,COD_SALES!$B$4:$Z$4,0)),"")</f>
        <v>1</v>
      </c>
      <c r="DM342" s="3">
        <f>IFERROR(INDEX(COD_SALES!$B$5:$Z$500,MATCH(resource!$CC342,COD_SALES!$A$5:$A$500,0),MATCH(resource!DM$2,COD_SALES!$B$4:$Z$4,0)),"")</f>
        <v>14</v>
      </c>
      <c r="DN342" s="3" t="str">
        <f>IFERROR(INDEX(COD_SALES!$B$5:$Z$500,MATCH(resource!$CC342,COD_SALES!$A$5:$A$500,0),MATCH(resource!DN$2,COD_SALES!$B$4:$Z$4,0)),"")</f>
        <v/>
      </c>
      <c r="DO342" s="3">
        <f>IFERROR(INDEX(COD_SALES!$B$5:$Z$500,MATCH(resource!$CC342,COD_SALES!$A$5:$A$500,0),MATCH(resource!DO$2,COD_SALES!$B$4:$Z$4,0)),"")</f>
        <v>0</v>
      </c>
      <c r="DP342" s="3">
        <f>IFERROR(INDEX(COD_SALES!$B$5:$Z$500,MATCH(resource!$CC342,COD_SALES!$A$5:$A$500,0),MATCH(resource!DP$2,COD_SALES!$B$4:$Z$4,0)),"")</f>
        <v>0</v>
      </c>
      <c r="DQ342" s="3" t="str">
        <f>IFERROR(INDEX(COD_SALES!$B$5:$Z$500,MATCH(resource!$CC342,COD_SALES!$A$5:$A$500,0),MATCH(resource!DQ$2,COD_SALES!$B$4:$Z$4,0)),"")</f>
        <v/>
      </c>
      <c r="DR342" s="3">
        <f>IFERROR(INDEX(COD_SALES!$B$5:$Z$500,MATCH(resource!$CC342,COD_SALES!$A$5:$A$500,0),MATCH(resource!DR$2,COD_SALES!$B$4:$Z$4,0)),"")</f>
        <v>0</v>
      </c>
      <c r="DS342" s="3">
        <f>IFERROR(INDEX(COD_SALES!$B$5:$Z$500,MATCH(resource!$CC342,COD_SALES!$A$5:$A$500,0),MATCH(resource!DS$2,COD_SALES!$B$4:$Z$4,0)),"")</f>
        <v>4</v>
      </c>
      <c r="DT342" s="3">
        <f>IFERROR(INDEX(COD_SALES!$B$5:$Z$500,MATCH(resource!$CC342,COD_SALES!$A$5:$A$500,0),MATCH(resource!DT$2,COD_SALES!$B$4:$Z$4,0)),"")</f>
        <v>4</v>
      </c>
      <c r="DU342" s="3">
        <f>IFERROR(INDEX(COD_SALES!$B$5:$Z$500,MATCH(resource!$CC342,COD_SALES!$A$5:$A$500,0),MATCH(resource!DU$2,COD_SALES!$B$4:$Z$4,0)),"")</f>
        <v>0</v>
      </c>
      <c r="DV342" s="3">
        <f>IFERROR(INDEX(COD_SALES!$B$5:$Z$500,MATCH(resource!$CC342,COD_SALES!$A$5:$A$500,0),MATCH(resource!DV$2,COD_SALES!$B$4:$Z$4,0)),"")</f>
        <v>0</v>
      </c>
      <c r="DW342" s="3">
        <f>IFERROR(INDEX(COD_SALES!$B$5:$Z$500,MATCH(resource!$CC342,COD_SALES!$A$5:$A$500,0),MATCH(resource!DW$2,COD_SALES!$B$4:$Z$4,0)),"")</f>
        <v>29</v>
      </c>
      <c r="DX342" s="3">
        <f>IFERROR(INDEX(COD_SALES!$B$5:$Z$500,MATCH(resource!$CC342,COD_SALES!$A$5:$A$500,0),MATCH(resource!DX$2,COD_SALES!$B$4:$Z$4,0)),"")</f>
        <v>0</v>
      </c>
      <c r="DY342" s="3">
        <f>IFERROR(INDEX(COD_SALES!$B$5:$Z$500,MATCH(resource!$CC342,COD_SALES!$A$5:$A$500,0),MATCH(resource!DY$2,COD_SALES!$B$4:$Z$4,0)),"")</f>
        <v>8</v>
      </c>
      <c r="DZ342" s="3">
        <f>IFERROR(INDEX(COD_SALES!$B$5:$Z$500,MATCH(resource!$CC342,COD_SALES!$A$5:$A$500,0),MATCH(resource!DZ$2,COD_SALES!$B$4:$Z$4,0)),"")</f>
        <v>7</v>
      </c>
      <c r="EA342" s="3">
        <f>IFERROR(INDEX(COD_SALES!$B$5:$Z$500,MATCH(resource!$CC342,COD_SALES!$A$5:$A$500,0),MATCH(resource!EA$2,COD_SALES!$B$4:$Z$4,0)),"")</f>
        <v>16</v>
      </c>
      <c r="EB342" s="3">
        <f t="shared" si="114"/>
        <v>30011.449999999997</v>
      </c>
      <c r="ED342" s="3">
        <f>IFERROR(VLOOKUP($CK342,depot_prod_sales!$B$5:$S$200,3,0),0)</f>
        <v>0</v>
      </c>
      <c r="EE342" s="3">
        <f>IFERROR(VLOOKUP($CK342,depot_prod_sales!$B$5:$S$200,4,0),0)</f>
        <v>0</v>
      </c>
      <c r="EF342" s="3">
        <f>IFERROR(VLOOKUP($CK342,depot_prod_sales!$B$5:$S$200,5,0),0)</f>
        <v>0</v>
      </c>
      <c r="EG342" s="3">
        <f>IFERROR(VLOOKUP($CK342,depot_prod_sales!$B$5:$S$200,6,0),0)</f>
        <v>0</v>
      </c>
      <c r="EH342" s="3">
        <f>IFERROR(VLOOKUP($CK342,depot_prod_sales!$B$5:$S$200,7,0),0)</f>
        <v>0</v>
      </c>
      <c r="EI342" s="3">
        <f>IFERROR(VLOOKUP($CK342,depot_prod_sales!$B$5:$S$200,8,0),0)</f>
        <v>0</v>
      </c>
      <c r="EJ342" s="3">
        <f>IFERROR(VLOOKUP($CK342,depot_prod_sales!$B$5:$S$200,9,0),0)</f>
        <v>0</v>
      </c>
      <c r="EK342" s="3">
        <f>IFERROR(VLOOKUP($CK342,depot_prod_sales!$B$5:$S$200,10,0),0)</f>
        <v>0</v>
      </c>
      <c r="EL342" s="3">
        <f>IFERROR(VLOOKUP($CK342,depot_prod_sales!$B$5:$S$200,11,0),0)</f>
        <v>0</v>
      </c>
      <c r="EM342" s="3">
        <f>IFERROR(VLOOKUP($CK342,depot_prod_sales!$B$5:$S$200,12,0),0)</f>
        <v>0</v>
      </c>
      <c r="EN342" s="3">
        <f>IFERROR(VLOOKUP($CK342,depot_prod_sales!$B$5:$S$200,13,0),0)</f>
        <v>0</v>
      </c>
      <c r="EO342" s="3">
        <f>IFERROR(VLOOKUP($CK342,depot_prod_sales!$B$5:$S$200,14,0),0)</f>
        <v>0</v>
      </c>
      <c r="EP342" s="3">
        <f>IFERROR(VLOOKUP($CK342,depot_prod_sales!$B$5:$S$200,15,0),0)</f>
        <v>0</v>
      </c>
      <c r="EQ342" s="3">
        <f>IFERROR(VLOOKUP($CK342,depot_prod_sales!$B$5:$S$200,16,0),0)</f>
        <v>0</v>
      </c>
      <c r="ER342" s="3">
        <f>IFERROR(VLOOKUP($CK342,depot_prod_sales!$B$5:$S$200,17,0),0)</f>
        <v>0</v>
      </c>
      <c r="ES342" s="3">
        <f>IFERROR(VLOOKUP($CK342,depot_prod_sales!$B$5:$S$200,18,0),0)</f>
        <v>0</v>
      </c>
      <c r="ET342" s="116">
        <f t="shared" si="115"/>
        <v>0</v>
      </c>
      <c r="EU342" s="116">
        <f t="shared" si="116"/>
        <v>0</v>
      </c>
      <c r="EW342" s="3">
        <f>IFERROR(VLOOKUP(CC342,data_pull!$AO$25:$AR$546,2,0),0)</f>
        <v>30</v>
      </c>
      <c r="EX342" s="1">
        <f>IFERROR(VLOOKUP(CC342,data_pull!$AO$25:$AR$546,4,0),0)</f>
        <v>190000</v>
      </c>
    </row>
    <row r="343" spans="13:154" x14ac:dyDescent="0.25"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4" t="str">
        <f>sales_data!B342</f>
        <v>Blank Mymensingh Zone</v>
      </c>
      <c r="AR343" s="4" t="str">
        <f>sales_data!C342</f>
        <v>Mohammad Shahidul Islam-3</v>
      </c>
      <c r="AS343" s="5" t="str">
        <f t="shared" si="106"/>
        <v/>
      </c>
      <c r="AT343" s="4" t="str">
        <f>sales_data!I342</f>
        <v>Jowel Rana-2</v>
      </c>
      <c r="AU343" s="4" t="str">
        <f>sales_data!W342</f>
        <v>Ghatail</v>
      </c>
      <c r="AV343" s="1">
        <f>sales_data!N342</f>
        <v>53918.89</v>
      </c>
      <c r="AW343" s="1">
        <f>sales_data!P342</f>
        <v>8</v>
      </c>
      <c r="AX343" s="3">
        <f ca="1">IFERROR(INDEX(INDIRECT("day_wise_sales_data!$B$2:$BZ$599"),MATCH(resource!$CC343,day_wise_sales_data!$A$2:$A$500,0),MATCH(resource!AX$2,INDIRECT("day_wise_sales_data!$B$1:$BZ$1"),0)),0)</f>
        <v>11908.23</v>
      </c>
      <c r="AY343" s="3">
        <f ca="1">IFERROR(INDEX(INDIRECT("day_wise_sales_data!$B$2:$BZ$599"),MATCH(resource!$CC343,day_wise_sales_data!$A$2:$A$500,0),MATCH(resource!AY$2,INDIRECT("day_wise_sales_data!$B$1:$BZ$1"),0)),0)</f>
        <v>2679.82</v>
      </c>
      <c r="AZ343" s="3">
        <f ca="1">IFERROR(INDEX(INDIRECT("day_wise_sales_data!$B$2:$BZ$599"),MATCH(resource!$CC343,day_wise_sales_data!$A$2:$A$500,0),MATCH(resource!AZ$2,INDIRECT("day_wise_sales_data!$B$1:$BZ$1"),0)),0)</f>
        <v>0</v>
      </c>
      <c r="BA343" s="3">
        <f ca="1">IFERROR(INDEX(INDIRECT("day_wise_sales_data!$B$2:$BZ$599"),MATCH(resource!$CC343,day_wise_sales_data!$A$2:$A$500,0),MATCH(resource!BA$2,INDIRECT("day_wise_sales_data!$B$1:$BZ$1"),0)),0)</f>
        <v>0</v>
      </c>
      <c r="BB343" s="3">
        <f ca="1">IFERROR(INDEX(INDIRECT("day_wise_sales_data!$B$2:$BZ$599"),MATCH(resource!$CC343,day_wise_sales_data!$A$2:$A$500,0),MATCH(resource!BB$2,INDIRECT("day_wise_sales_data!$B$1:$BZ$1"),0)),0)</f>
        <v>0</v>
      </c>
      <c r="BC343" s="3">
        <f ca="1">IFERROR(INDEX(INDIRECT("day_wise_sales_data!$B$2:$BZ$599"),MATCH(resource!$CC343,day_wise_sales_data!$A$2:$A$500,0),MATCH(resource!BC$2,INDIRECT("day_wise_sales_data!$B$1:$BZ$1"),0)),0)</f>
        <v>0</v>
      </c>
      <c r="BD343" s="3">
        <f ca="1">IFERROR(INDEX(INDIRECT("day_wise_sales_data!$B$2:$BZ$599"),MATCH(resource!$CC343,day_wise_sales_data!$A$2:$A$500,0),MATCH(resource!BD$2,INDIRECT("day_wise_sales_data!$B$1:$BZ$1"),0)),0)</f>
        <v>0</v>
      </c>
      <c r="BE343" s="3">
        <f ca="1">IFERROR(INDEX(INDIRECT("day_wise_sales_data!$B$2:$BZ$599"),MATCH(resource!$CC343,day_wise_sales_data!$A$2:$A$500,0),MATCH(resource!BE$2,INDIRECT("day_wise_sales_data!$B$1:$BZ$1"),0)),0)</f>
        <v>0</v>
      </c>
      <c r="BF343" s="3">
        <f ca="1">IFERROR(INDEX(INDIRECT("day_wise_sales_data!$B$2:$BZ$599"),MATCH(resource!$CC343,day_wise_sales_data!$A$2:$A$500,0),MATCH(resource!BF$2,INDIRECT("day_wise_sales_data!$B$1:$BZ$1"),0)),0)</f>
        <v>0</v>
      </c>
      <c r="BG343" s="3">
        <f ca="1">IFERROR(INDEX(INDIRECT("day_wise_sales_data!$B$2:$BZ$599"),MATCH(resource!$CC343,day_wise_sales_data!$A$2:$A$500,0),MATCH(resource!BG$2,INDIRECT("day_wise_sales_data!$B$1:$BZ$1"),0)),0)</f>
        <v>0</v>
      </c>
      <c r="BH343" s="3">
        <f ca="1">IFERROR(INDEX(INDIRECT("day_wise_sales_data!$B$2:$BZ$599"),MATCH(resource!$CC343,day_wise_sales_data!$A$2:$A$500,0),MATCH(resource!BH$2,INDIRECT("day_wise_sales_data!$B$1:$BZ$1"),0)),0)</f>
        <v>0</v>
      </c>
      <c r="BI343" s="3">
        <f ca="1">IFERROR(INDEX(INDIRECT("day_wise_sales_data!$B$2:$BZ$599"),MATCH(resource!$CC343,day_wise_sales_data!$A$2:$A$500,0),MATCH(resource!BI$2,INDIRECT("day_wise_sales_data!$B$1:$BZ$1"),0)),0)</f>
        <v>0</v>
      </c>
      <c r="BJ343" s="3">
        <f ca="1">IFERROR(INDEX(INDIRECT("day_wise_sales_data!$B$2:$BZ$599"),MATCH(resource!$CC343,day_wise_sales_data!$A$2:$A$500,0),MATCH(resource!BJ$2,INDIRECT("day_wise_sales_data!$B$1:$BZ$1"),0)),0)</f>
        <v>0</v>
      </c>
      <c r="BK343" s="3">
        <f ca="1">IFERROR(INDEX(INDIRECT("day_wise_sales_data!$B$2:$BZ$599"),MATCH(resource!$CC343,day_wise_sales_data!$A$2:$A$500,0),MATCH(resource!BK$2,INDIRECT("day_wise_sales_data!$B$1:$BZ$1"),0)),0)</f>
        <v>0</v>
      </c>
      <c r="BL343" s="3">
        <f ca="1">IFERROR(INDEX(INDIRECT("day_wise_sales_data!$B$2:$BZ$599"),MATCH(resource!$CC343,day_wise_sales_data!$A$2:$A$500,0),MATCH(resource!BL$2,INDIRECT("day_wise_sales_data!$B$1:$BZ$1"),0)),0)</f>
        <v>0</v>
      </c>
      <c r="BM343" s="3">
        <f ca="1">IFERROR(INDEX(INDIRECT("day_wise_sales_data!$B$2:$BZ$599"),MATCH(resource!$CC343,day_wise_sales_data!$A$2:$A$500,0),MATCH(resource!BM$2,INDIRECT("day_wise_sales_data!$B$1:$BZ$1"),0)),0)</f>
        <v>0</v>
      </c>
      <c r="BN343" s="3">
        <f ca="1">IFERROR(INDEX(INDIRECT("day_wise_sales_data!$B$2:$BZ$599"),MATCH(resource!$CC343,day_wise_sales_data!$A$2:$A$500,0),MATCH(resource!BN$2,INDIRECT("day_wise_sales_data!$B$1:$BZ$1"),0)),0)</f>
        <v>8258.09</v>
      </c>
      <c r="BO343" s="3">
        <f ca="1">IFERROR(INDEX(INDIRECT("day_wise_sales_data!$B$2:$BZ$599"),MATCH(resource!$CC343,day_wise_sales_data!$A$2:$A$500,0),MATCH(resource!BO$2,INDIRECT("day_wise_sales_data!$B$1:$BZ$1"),0)),0)</f>
        <v>8772.5</v>
      </c>
      <c r="BP343" s="3">
        <f ca="1">IFERROR(INDEX(INDIRECT("day_wise_sales_data!$B$2:$BZ$599"),MATCH(resource!$CC343,day_wise_sales_data!$A$2:$A$500,0),MATCH(resource!BP$2,INDIRECT("day_wise_sales_data!$B$1:$BZ$1"),0)),0)</f>
        <v>0</v>
      </c>
      <c r="BQ343" s="3">
        <f ca="1">IFERROR(INDEX(INDIRECT("day_wise_sales_data!$B$2:$BZ$599"),MATCH(resource!$CC343,day_wise_sales_data!$A$2:$A$500,0),MATCH(resource!BQ$2,INDIRECT("day_wise_sales_data!$B$1:$BZ$1"),0)),0)</f>
        <v>0</v>
      </c>
      <c r="BR343" s="3">
        <f ca="1">IFERROR(INDEX(INDIRECT("day_wise_sales_data!$B$2:$BZ$599"),MATCH(resource!$CC343,day_wise_sales_data!$A$2:$A$500,0),MATCH(resource!BR$2,INDIRECT("day_wise_sales_data!$B$1:$BZ$1"),0)),0)</f>
        <v>0</v>
      </c>
      <c r="BS343" s="3">
        <f ca="1">IFERROR(INDEX(INDIRECT("day_wise_sales_data!$B$2:$BZ$599"),MATCH(resource!$CC343,day_wise_sales_data!$A$2:$A$500,0),MATCH(resource!BS$2,INDIRECT("day_wise_sales_data!$B$1:$BZ$1"),0)),0)</f>
        <v>0</v>
      </c>
      <c r="BT343" s="3">
        <f ca="1">IFERROR(INDEX(INDIRECT("day_wise_sales_data!$B$2:$BZ$599"),MATCH(resource!$CC343,day_wise_sales_data!$A$2:$A$500,0),MATCH(resource!BT$2,INDIRECT("day_wise_sales_data!$B$1:$BZ$1"),0)),0)</f>
        <v>9525.7199999999993</v>
      </c>
      <c r="BU343" s="3">
        <f ca="1">IFERROR(INDEX(INDIRECT("day_wise_sales_data!$B$2:$BZ$599"),MATCH(resource!$CC343,day_wise_sales_data!$A$2:$A$500,0),MATCH(resource!BU$2,INDIRECT("day_wise_sales_data!$B$1:$BZ$1"),0)),0)</f>
        <v>0</v>
      </c>
      <c r="BV343" s="3">
        <f ca="1">IFERROR(INDEX(INDIRECT("day_wise_sales_data!$B$2:$BZ$599"),MATCH(resource!$CC343,day_wise_sales_data!$A$2:$A$500,0),MATCH(resource!BV$2,INDIRECT("day_wise_sales_data!$B$1:$BZ$1"),0)),0)</f>
        <v>0</v>
      </c>
      <c r="BW343" s="3">
        <f ca="1">IFERROR(INDEX(INDIRECT("day_wise_sales_data!$B$2:$BZ$599"),MATCH(resource!$CC343,day_wise_sales_data!$A$2:$A$500,0),MATCH(resource!BW$2,INDIRECT("day_wise_sales_data!$B$1:$BZ$1"),0)),0)</f>
        <v>0</v>
      </c>
      <c r="BX343" s="3">
        <f ca="1">IFERROR(INDEX(INDIRECT("day_wise_sales_data!$B$2:$BZ$599"),MATCH(resource!$CC343,day_wise_sales_data!$A$2:$A$500,0),MATCH(resource!BX$2,INDIRECT("day_wise_sales_data!$B$1:$BZ$1"),0)),0)</f>
        <v>0</v>
      </c>
      <c r="BY343" s="3">
        <f ca="1">IFERROR(INDEX(INDIRECT("day_wise_sales_data!$B$2:$BZ$599"),MATCH(resource!$CC343,day_wise_sales_data!$A$2:$A$500,0),MATCH(resource!BY$2,INDIRECT("day_wise_sales_data!$B$1:$BZ$1"),0)),0)</f>
        <v>22300.25</v>
      </c>
      <c r="BZ343" s="3">
        <f ca="1">IFERROR(INDEX(INDIRECT("day_wise_sales_data!$B$2:$BZ$599"),MATCH(resource!$CC343,day_wise_sales_data!$A$2:$A$500,0),MATCH(resource!BZ$2,INDIRECT("day_wise_sales_data!$B$1:$BZ$1"),0)),0)</f>
        <v>0</v>
      </c>
      <c r="CA343" s="3" t="str">
        <f ca="1">IFERROR(INDEX(INDIRECT("day_wise_sales_data!$B$2:$BZ$599"),MATCH(resource!$CC343,day_wise_sales_data!$A$2:$A$500,0),MATCH(resource!CA$2,INDIRECT("day_wise_sales_data!$B$1:$BZ$1"),0)),0)</f>
        <v>dd</v>
      </c>
      <c r="CC343" s="4" t="str">
        <f>sales_data!H342</f>
        <v>MYM03218</v>
      </c>
      <c r="CD343" s="1">
        <v>341</v>
      </c>
      <c r="CE343" s="1" t="str">
        <f>IF(AQ343=report!$AQ$3,resource!CD343,"")</f>
        <v/>
      </c>
      <c r="CF343" s="5" t="str">
        <f>IFERROR(SMALL($CE$3:$CE$1001,ROWS($CE$3:CE343)),"")</f>
        <v/>
      </c>
      <c r="CH343">
        <f>IFERROR(VLOOKUP($CC343,data_pull!$E$22:$G$700,2,0),0)</f>
        <v>53918.89</v>
      </c>
      <c r="CI343" s="1">
        <f t="shared" si="108"/>
        <v>154</v>
      </c>
      <c r="CJ343" s="1">
        <f t="shared" si="107"/>
        <v>0</v>
      </c>
      <c r="CK343" s="1" t="s">
        <v>1749</v>
      </c>
      <c r="CL343" s="1">
        <f t="shared" si="109"/>
        <v>111</v>
      </c>
      <c r="CM343" s="1" t="str">
        <f>IFERROR(VLOOKUP($CK343,stock_data!$B$3:$W$612,2,0),0)</f>
        <v>ROTOMYCIN-300mg TABLET</v>
      </c>
      <c r="CN343" s="1" t="str">
        <f>IFERROR(VLOOKUP($CK343,stock_data!$B$3:$W$612,4,0),0)</f>
        <v>3x10's</v>
      </c>
      <c r="CO343" s="1">
        <f>IFERROR(VLOOKUP($CK343,stock_data!$B$3:$W$612,5,0),0)</f>
        <v>369.6</v>
      </c>
      <c r="CP343" s="3">
        <f t="shared" si="110"/>
        <v>0</v>
      </c>
      <c r="CQ343" s="3">
        <f t="shared" si="111"/>
        <v>0</v>
      </c>
      <c r="CR343" s="1">
        <f>IFERROR(VLOOKUP($CK343,stock_data!$B$3:$W$612,6,0),0)</f>
        <v>0</v>
      </c>
      <c r="CS343" s="1">
        <f>IFERROR(VLOOKUP($CK343,stock_data!$B$3:$W$612,7,0),0)</f>
        <v>0</v>
      </c>
      <c r="CT343" s="1">
        <f>IFERROR(VLOOKUP($CK343,stock_data!$B$3:$W$612,8,0),0)</f>
        <v>0</v>
      </c>
      <c r="CU343" s="1">
        <f>IFERROR(VLOOKUP($CK343,stock_data!$B$3:$W$612,9,0),0)</f>
        <v>0</v>
      </c>
      <c r="CV343" s="1">
        <f>IFERROR(VLOOKUP($CK343,stock_data!$B$3:$W$612,10,0),0)</f>
        <v>0</v>
      </c>
      <c r="CW343" s="1">
        <f>IFERROR(VLOOKUP($CK343,stock_data!$B$3:$W$612,11,0),0)</f>
        <v>0</v>
      </c>
      <c r="CX343" s="1">
        <f>IFERROR(VLOOKUP($CK343,stock_data!$B$3:$W$612,12,0),0)</f>
        <v>0</v>
      </c>
      <c r="CY343" s="1">
        <f>IFERROR(VLOOKUP($CK343,stock_data!$B$3:$W$612,13,0),0)</f>
        <v>0</v>
      </c>
      <c r="CZ343" s="1">
        <f>IFERROR(VLOOKUP($CK343,stock_data!$B$3:$W$612,14,0),0)</f>
        <v>0</v>
      </c>
      <c r="DA343" s="1">
        <f>IFERROR(VLOOKUP($CK343,stock_data!$B$3:$W$612,15,0),0)</f>
        <v>0</v>
      </c>
      <c r="DB343" s="1">
        <f>IFERROR(VLOOKUP($CK343,stock_data!$B$3:$W$612,16,0),0)</f>
        <v>0</v>
      </c>
      <c r="DC343" s="1">
        <f>IFERROR(VLOOKUP($CK343,stock_data!$B$3:$W$612,17,0),0)</f>
        <v>0</v>
      </c>
      <c r="DD343" s="1">
        <f>IFERROR(VLOOKUP($CK343,stock_data!$B$3:$W$612,18,0),0)</f>
        <v>0</v>
      </c>
      <c r="DE343" s="1">
        <f>IFERROR(VLOOKUP($CK343,stock_data!$B$3:$W$612,19,0),0)</f>
        <v>0</v>
      </c>
      <c r="DF343" s="1">
        <f>IFERROR(VLOOKUP($CK343,stock_data!$B$3:$W$612,20,0),0)</f>
        <v>0</v>
      </c>
      <c r="DG343" s="1">
        <f>IFERROR(VLOOKUP($CK343,stock_data!$B$3:$W$612,21,0),0)</f>
        <v>0</v>
      </c>
      <c r="DH343" s="1">
        <f>IFERROR(VLOOKUP($CK343,stock_data!$B$3:$W$612,22,0),0)</f>
        <v>0</v>
      </c>
      <c r="DI343" s="1">
        <f t="shared" si="112"/>
        <v>0</v>
      </c>
      <c r="DJ343" s="1">
        <f t="shared" si="113"/>
        <v>0</v>
      </c>
      <c r="DK343" s="3">
        <f>IFERROR(INDEX(COD_SALES!$B$5:$Z$500,MATCH(resource!$CC343,COD_SALES!$A$5:$A$500,0),MATCH(resource!DK$2,COD_SALES!$B$4:$Z$4,0)),"")</f>
        <v>0</v>
      </c>
      <c r="DL343" s="3">
        <f>IFERROR(INDEX(COD_SALES!$B$5:$Z$500,MATCH(resource!$CC343,COD_SALES!$A$5:$A$500,0),MATCH(resource!DL$2,COD_SALES!$B$4:$Z$4,0)),"")</f>
        <v>0</v>
      </c>
      <c r="DM343" s="3">
        <f>IFERROR(INDEX(COD_SALES!$B$5:$Z$500,MATCH(resource!$CC343,COD_SALES!$A$5:$A$500,0),MATCH(resource!DM$2,COD_SALES!$B$4:$Z$4,0)),"")</f>
        <v>3</v>
      </c>
      <c r="DN343" s="3" t="str">
        <f>IFERROR(INDEX(COD_SALES!$B$5:$Z$500,MATCH(resource!$CC343,COD_SALES!$A$5:$A$500,0),MATCH(resource!DN$2,COD_SALES!$B$4:$Z$4,0)),"")</f>
        <v/>
      </c>
      <c r="DO343" s="3">
        <f>IFERROR(INDEX(COD_SALES!$B$5:$Z$500,MATCH(resource!$CC343,COD_SALES!$A$5:$A$500,0),MATCH(resource!DO$2,COD_SALES!$B$4:$Z$4,0)),"")</f>
        <v>0</v>
      </c>
      <c r="DP343" s="3">
        <f>IFERROR(INDEX(COD_SALES!$B$5:$Z$500,MATCH(resource!$CC343,COD_SALES!$A$5:$A$500,0),MATCH(resource!DP$2,COD_SALES!$B$4:$Z$4,0)),"")</f>
        <v>2</v>
      </c>
      <c r="DQ343" s="3" t="str">
        <f>IFERROR(INDEX(COD_SALES!$B$5:$Z$500,MATCH(resource!$CC343,COD_SALES!$A$5:$A$500,0),MATCH(resource!DQ$2,COD_SALES!$B$4:$Z$4,0)),"")</f>
        <v/>
      </c>
      <c r="DR343" s="3">
        <f>IFERROR(INDEX(COD_SALES!$B$5:$Z$500,MATCH(resource!$CC343,COD_SALES!$A$5:$A$500,0),MATCH(resource!DR$2,COD_SALES!$B$4:$Z$4,0)),"")</f>
        <v>0</v>
      </c>
      <c r="DS343" s="3">
        <f>IFERROR(INDEX(COD_SALES!$B$5:$Z$500,MATCH(resource!$CC343,COD_SALES!$A$5:$A$500,0),MATCH(resource!DS$2,COD_SALES!$B$4:$Z$4,0)),"")</f>
        <v>0</v>
      </c>
      <c r="DT343" s="3">
        <f>IFERROR(INDEX(COD_SALES!$B$5:$Z$500,MATCH(resource!$CC343,COD_SALES!$A$5:$A$500,0),MATCH(resource!DT$2,COD_SALES!$B$4:$Z$4,0)),"")</f>
        <v>0</v>
      </c>
      <c r="DU343" s="3">
        <f>IFERROR(INDEX(COD_SALES!$B$5:$Z$500,MATCH(resource!$CC343,COD_SALES!$A$5:$A$500,0),MATCH(resource!DU$2,COD_SALES!$B$4:$Z$4,0)),"")</f>
        <v>0</v>
      </c>
      <c r="DV343" s="3">
        <f>IFERROR(INDEX(COD_SALES!$B$5:$Z$500,MATCH(resource!$CC343,COD_SALES!$A$5:$A$500,0),MATCH(resource!DV$2,COD_SALES!$B$4:$Z$4,0)),"")</f>
        <v>0</v>
      </c>
      <c r="DW343" s="3">
        <f>IFERROR(INDEX(COD_SALES!$B$5:$Z$500,MATCH(resource!$CC343,COD_SALES!$A$5:$A$500,0),MATCH(resource!DW$2,COD_SALES!$B$4:$Z$4,0)),"")</f>
        <v>16</v>
      </c>
      <c r="DX343" s="3">
        <f>IFERROR(INDEX(COD_SALES!$B$5:$Z$500,MATCH(resource!$CC343,COD_SALES!$A$5:$A$500,0),MATCH(resource!DX$2,COD_SALES!$B$4:$Z$4,0)),"")</f>
        <v>0</v>
      </c>
      <c r="DY343" s="3">
        <f>IFERROR(INDEX(COD_SALES!$B$5:$Z$500,MATCH(resource!$CC343,COD_SALES!$A$5:$A$500,0),MATCH(resource!DY$2,COD_SALES!$B$4:$Z$4,0)),"")</f>
        <v>3</v>
      </c>
      <c r="DZ343" s="3">
        <f>IFERROR(INDEX(COD_SALES!$B$5:$Z$500,MATCH(resource!$CC343,COD_SALES!$A$5:$A$500,0),MATCH(resource!DZ$2,COD_SALES!$B$4:$Z$4,0)),"")</f>
        <v>0</v>
      </c>
      <c r="EA343" s="3">
        <f>IFERROR(INDEX(COD_SALES!$B$5:$Z$500,MATCH(resource!$CC343,COD_SALES!$A$5:$A$500,0),MATCH(resource!EA$2,COD_SALES!$B$4:$Z$4,0)),"")</f>
        <v>0</v>
      </c>
      <c r="EB343" s="3">
        <f t="shared" si="114"/>
        <v>10344.050000000001</v>
      </c>
      <c r="ED343" s="3">
        <f>IFERROR(VLOOKUP($CK343,depot_prod_sales!$B$5:$S$200,3,0),0)</f>
        <v>0</v>
      </c>
      <c r="EE343" s="3">
        <f>IFERROR(VLOOKUP($CK343,depot_prod_sales!$B$5:$S$200,4,0),0)</f>
        <v>0</v>
      </c>
      <c r="EF343" s="3">
        <f>IFERROR(VLOOKUP($CK343,depot_prod_sales!$B$5:$S$200,5,0),0)</f>
        <v>0</v>
      </c>
      <c r="EG343" s="3">
        <f>IFERROR(VLOOKUP($CK343,depot_prod_sales!$B$5:$S$200,6,0),0)</f>
        <v>0</v>
      </c>
      <c r="EH343" s="3">
        <f>IFERROR(VLOOKUP($CK343,depot_prod_sales!$B$5:$S$200,7,0),0)</f>
        <v>0</v>
      </c>
      <c r="EI343" s="3">
        <f>IFERROR(VLOOKUP($CK343,depot_prod_sales!$B$5:$S$200,8,0),0)</f>
        <v>0</v>
      </c>
      <c r="EJ343" s="3">
        <f>IFERROR(VLOOKUP($CK343,depot_prod_sales!$B$5:$S$200,9,0),0)</f>
        <v>0</v>
      </c>
      <c r="EK343" s="3">
        <f>IFERROR(VLOOKUP($CK343,depot_prod_sales!$B$5:$S$200,10,0),0)</f>
        <v>0</v>
      </c>
      <c r="EL343" s="3">
        <f>IFERROR(VLOOKUP($CK343,depot_prod_sales!$B$5:$S$200,11,0),0)</f>
        <v>0</v>
      </c>
      <c r="EM343" s="3">
        <f>IFERROR(VLOOKUP($CK343,depot_prod_sales!$B$5:$S$200,12,0),0)</f>
        <v>0</v>
      </c>
      <c r="EN343" s="3">
        <f>IFERROR(VLOOKUP($CK343,depot_prod_sales!$B$5:$S$200,13,0),0)</f>
        <v>0</v>
      </c>
      <c r="EO343" s="3">
        <f>IFERROR(VLOOKUP($CK343,depot_prod_sales!$B$5:$S$200,14,0),0)</f>
        <v>0</v>
      </c>
      <c r="EP343" s="3">
        <f>IFERROR(VLOOKUP($CK343,depot_prod_sales!$B$5:$S$200,15,0),0)</f>
        <v>0</v>
      </c>
      <c r="EQ343" s="3">
        <f>IFERROR(VLOOKUP($CK343,depot_prod_sales!$B$5:$S$200,16,0),0)</f>
        <v>0</v>
      </c>
      <c r="ER343" s="3">
        <f>IFERROR(VLOOKUP($CK343,depot_prod_sales!$B$5:$S$200,17,0),0)</f>
        <v>0</v>
      </c>
      <c r="ES343" s="3">
        <f>IFERROR(VLOOKUP($CK343,depot_prod_sales!$B$5:$S$200,18,0),0)</f>
        <v>0</v>
      </c>
      <c r="ET343" s="116">
        <f t="shared" si="115"/>
        <v>0</v>
      </c>
      <c r="EU343" s="116">
        <f t="shared" si="116"/>
        <v>0</v>
      </c>
      <c r="EW343" s="3">
        <f>IFERROR(VLOOKUP(CC343,data_pull!$AO$25:$AR$546,2,0),0)</f>
        <v>6</v>
      </c>
      <c r="EX343" s="1">
        <f>IFERROR(VLOOKUP(CC343,data_pull!$AO$25:$AR$546,4,0),0)</f>
        <v>190000</v>
      </c>
    </row>
    <row r="344" spans="13:154" x14ac:dyDescent="0.25"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4" t="str">
        <f>sales_data!B343</f>
        <v>Blank Mymensingh Zone</v>
      </c>
      <c r="AR344" s="4" t="str">
        <f>sales_data!C343</f>
        <v>Mohammad Shahidul Islam-3</v>
      </c>
      <c r="AS344" s="5" t="str">
        <f t="shared" si="106"/>
        <v/>
      </c>
      <c r="AT344" s="4" t="str">
        <f>sales_data!I343</f>
        <v>Mehedi Hasan -7</v>
      </c>
      <c r="AU344" s="4" t="str">
        <f>sales_data!W343</f>
        <v>Gopalpur</v>
      </c>
      <c r="AV344" s="1">
        <f>sales_data!N343</f>
        <v>53456.95</v>
      </c>
      <c r="AW344" s="1">
        <f>sales_data!P343</f>
        <v>23</v>
      </c>
      <c r="AX344" s="3">
        <f ca="1">IFERROR(INDEX(INDIRECT("day_wise_sales_data!$B$2:$BZ$599"),MATCH(resource!$CC344,day_wise_sales_data!$A$2:$A$500,0),MATCH(resource!AX$2,INDIRECT("day_wise_sales_data!$B$1:$BZ$1"),0)),0)</f>
        <v>0</v>
      </c>
      <c r="AY344" s="3">
        <f ca="1">IFERROR(INDEX(INDIRECT("day_wise_sales_data!$B$2:$BZ$599"),MATCH(resource!$CC344,day_wise_sales_data!$A$2:$A$500,0),MATCH(resource!AY$2,INDIRECT("day_wise_sales_data!$B$1:$BZ$1"),0)),0)</f>
        <v>10024.35</v>
      </c>
      <c r="AZ344" s="3">
        <f ca="1">IFERROR(INDEX(INDIRECT("day_wise_sales_data!$B$2:$BZ$599"),MATCH(resource!$CC344,day_wise_sales_data!$A$2:$A$500,0),MATCH(resource!AZ$2,INDIRECT("day_wise_sales_data!$B$1:$BZ$1"),0)),0)</f>
        <v>0</v>
      </c>
      <c r="BA344" s="3">
        <f ca="1">IFERROR(INDEX(INDIRECT("day_wise_sales_data!$B$2:$BZ$599"),MATCH(resource!$CC344,day_wise_sales_data!$A$2:$A$500,0),MATCH(resource!BA$2,INDIRECT("day_wise_sales_data!$B$1:$BZ$1"),0)),0)</f>
        <v>3508.82</v>
      </c>
      <c r="BB344" s="3">
        <f ca="1">IFERROR(INDEX(INDIRECT("day_wise_sales_data!$B$2:$BZ$599"),MATCH(resource!$CC344,day_wise_sales_data!$A$2:$A$500,0),MATCH(resource!BB$2,INDIRECT("day_wise_sales_data!$B$1:$BZ$1"),0)),0)</f>
        <v>0</v>
      </c>
      <c r="BC344" s="3">
        <f ca="1">IFERROR(INDEX(INDIRECT("day_wise_sales_data!$B$2:$BZ$599"),MATCH(resource!$CC344,day_wise_sales_data!$A$2:$A$500,0),MATCH(resource!BC$2,INDIRECT("day_wise_sales_data!$B$1:$BZ$1"),0)),0)</f>
        <v>0</v>
      </c>
      <c r="BD344" s="3">
        <f ca="1">IFERROR(INDEX(INDIRECT("day_wise_sales_data!$B$2:$BZ$599"),MATCH(resource!$CC344,day_wise_sales_data!$A$2:$A$500,0),MATCH(resource!BD$2,INDIRECT("day_wise_sales_data!$B$1:$BZ$1"),0)),0)</f>
        <v>0</v>
      </c>
      <c r="BE344" s="3">
        <f ca="1">IFERROR(INDEX(INDIRECT("day_wise_sales_data!$B$2:$BZ$599"),MATCH(resource!$CC344,day_wise_sales_data!$A$2:$A$500,0),MATCH(resource!BE$2,INDIRECT("day_wise_sales_data!$B$1:$BZ$1"),0)),0)</f>
        <v>0</v>
      </c>
      <c r="BF344" s="3">
        <f ca="1">IFERROR(INDEX(INDIRECT("day_wise_sales_data!$B$2:$BZ$599"),MATCH(resource!$CC344,day_wise_sales_data!$A$2:$A$500,0),MATCH(resource!BF$2,INDIRECT("day_wise_sales_data!$B$1:$BZ$1"),0)),0)</f>
        <v>5705.37</v>
      </c>
      <c r="BG344" s="3">
        <f ca="1">IFERROR(INDEX(INDIRECT("day_wise_sales_data!$B$2:$BZ$599"),MATCH(resource!$CC344,day_wise_sales_data!$A$2:$A$500,0),MATCH(resource!BG$2,INDIRECT("day_wise_sales_data!$B$1:$BZ$1"),0)),0)</f>
        <v>0</v>
      </c>
      <c r="BH344" s="3">
        <f ca="1">IFERROR(INDEX(INDIRECT("day_wise_sales_data!$B$2:$BZ$599"),MATCH(resource!$CC344,day_wise_sales_data!$A$2:$A$500,0),MATCH(resource!BH$2,INDIRECT("day_wise_sales_data!$B$1:$BZ$1"),0)),0)</f>
        <v>0</v>
      </c>
      <c r="BI344" s="3">
        <f ca="1">IFERROR(INDEX(INDIRECT("day_wise_sales_data!$B$2:$BZ$599"),MATCH(resource!$CC344,day_wise_sales_data!$A$2:$A$500,0),MATCH(resource!BI$2,INDIRECT("day_wise_sales_data!$B$1:$BZ$1"),0)),0)</f>
        <v>0</v>
      </c>
      <c r="BJ344" s="3">
        <f ca="1">IFERROR(INDEX(INDIRECT("day_wise_sales_data!$B$2:$BZ$599"),MATCH(resource!$CC344,day_wise_sales_data!$A$2:$A$500,0),MATCH(resource!BJ$2,INDIRECT("day_wise_sales_data!$B$1:$BZ$1"),0)),0)</f>
        <v>0</v>
      </c>
      <c r="BK344" s="3">
        <f ca="1">IFERROR(INDEX(INDIRECT("day_wise_sales_data!$B$2:$BZ$599"),MATCH(resource!$CC344,day_wise_sales_data!$A$2:$A$500,0),MATCH(resource!BK$2,INDIRECT("day_wise_sales_data!$B$1:$BZ$1"),0)),0)</f>
        <v>5359.64</v>
      </c>
      <c r="BL344" s="3">
        <f ca="1">IFERROR(INDEX(INDIRECT("day_wise_sales_data!$B$2:$BZ$599"),MATCH(resource!$CC344,day_wise_sales_data!$A$2:$A$500,0),MATCH(resource!BL$2,INDIRECT("day_wise_sales_data!$B$1:$BZ$1"),0)),0)</f>
        <v>12514.17</v>
      </c>
      <c r="BM344" s="3">
        <f ca="1">IFERROR(INDEX(INDIRECT("day_wise_sales_data!$B$2:$BZ$599"),MATCH(resource!$CC344,day_wise_sales_data!$A$2:$A$500,0),MATCH(resource!BM$2,INDIRECT("day_wise_sales_data!$B$1:$BZ$1"),0)),0)</f>
        <v>0</v>
      </c>
      <c r="BN344" s="3">
        <f ca="1">IFERROR(INDEX(INDIRECT("day_wise_sales_data!$B$2:$BZ$599"),MATCH(resource!$CC344,day_wise_sales_data!$A$2:$A$500,0),MATCH(resource!BN$2,INDIRECT("day_wise_sales_data!$B$1:$BZ$1"),0)),0)</f>
        <v>3779.39</v>
      </c>
      <c r="BO344" s="3">
        <f ca="1">IFERROR(INDEX(INDIRECT("day_wise_sales_data!$B$2:$BZ$599"),MATCH(resource!$CC344,day_wise_sales_data!$A$2:$A$500,0),MATCH(resource!BO$2,INDIRECT("day_wise_sales_data!$B$1:$BZ$1"),0)),0)</f>
        <v>0</v>
      </c>
      <c r="BP344" s="3">
        <f ca="1">IFERROR(INDEX(INDIRECT("day_wise_sales_data!$B$2:$BZ$599"),MATCH(resource!$CC344,day_wise_sales_data!$A$2:$A$500,0),MATCH(resource!BP$2,INDIRECT("day_wise_sales_data!$B$1:$BZ$1"),0)),0)</f>
        <v>0</v>
      </c>
      <c r="BQ344" s="3">
        <f ca="1">IFERROR(INDEX(INDIRECT("day_wise_sales_data!$B$2:$BZ$599"),MATCH(resource!$CC344,day_wise_sales_data!$A$2:$A$500,0),MATCH(resource!BQ$2,INDIRECT("day_wise_sales_data!$B$1:$BZ$1"),0)),0)</f>
        <v>0</v>
      </c>
      <c r="BR344" s="3">
        <f ca="1">IFERROR(INDEX(INDIRECT("day_wise_sales_data!$B$2:$BZ$599"),MATCH(resource!$CC344,day_wise_sales_data!$A$2:$A$500,0),MATCH(resource!BR$2,INDIRECT("day_wise_sales_data!$B$1:$BZ$1"),0)),0)</f>
        <v>0</v>
      </c>
      <c r="BS344" s="3">
        <f ca="1">IFERROR(INDEX(INDIRECT("day_wise_sales_data!$B$2:$BZ$599"),MATCH(resource!$CC344,day_wise_sales_data!$A$2:$A$500,0),MATCH(resource!BS$2,INDIRECT("day_wise_sales_data!$B$1:$BZ$1"),0)),0)</f>
        <v>0</v>
      </c>
      <c r="BT344" s="3">
        <f ca="1">IFERROR(INDEX(INDIRECT("day_wise_sales_data!$B$2:$BZ$599"),MATCH(resource!$CC344,day_wise_sales_data!$A$2:$A$500,0),MATCH(resource!BT$2,INDIRECT("day_wise_sales_data!$B$1:$BZ$1"),0)),0)</f>
        <v>15579.96</v>
      </c>
      <c r="BU344" s="3">
        <f ca="1">IFERROR(INDEX(INDIRECT("day_wise_sales_data!$B$2:$BZ$599"),MATCH(resource!$CC344,day_wise_sales_data!$A$2:$A$500,0),MATCH(resource!BU$2,INDIRECT("day_wise_sales_data!$B$1:$BZ$1"),0)),0)</f>
        <v>6510.97</v>
      </c>
      <c r="BV344" s="3">
        <f ca="1">IFERROR(INDEX(INDIRECT("day_wise_sales_data!$B$2:$BZ$599"),MATCH(resource!$CC344,day_wise_sales_data!$A$2:$A$500,0),MATCH(resource!BV$2,INDIRECT("day_wise_sales_data!$B$1:$BZ$1"),0)),0)</f>
        <v>0</v>
      </c>
      <c r="BW344" s="3">
        <f ca="1">IFERROR(INDEX(INDIRECT("day_wise_sales_data!$B$2:$BZ$599"),MATCH(resource!$CC344,day_wise_sales_data!$A$2:$A$500,0),MATCH(resource!BW$2,INDIRECT("day_wise_sales_data!$B$1:$BZ$1"),0)),0)</f>
        <v>0</v>
      </c>
      <c r="BX344" s="3">
        <f ca="1">IFERROR(INDEX(INDIRECT("day_wise_sales_data!$B$2:$BZ$599"),MATCH(resource!$CC344,day_wise_sales_data!$A$2:$A$500,0),MATCH(resource!BX$2,INDIRECT("day_wise_sales_data!$B$1:$BZ$1"),0)),0)</f>
        <v>0</v>
      </c>
      <c r="BY344" s="3">
        <f ca="1">IFERROR(INDEX(INDIRECT("day_wise_sales_data!$B$2:$BZ$599"),MATCH(resource!$CC344,day_wise_sales_data!$A$2:$A$500,0),MATCH(resource!BY$2,INDIRECT("day_wise_sales_data!$B$1:$BZ$1"),0)),0)</f>
        <v>0</v>
      </c>
      <c r="BZ344" s="3">
        <f ca="1">IFERROR(INDEX(INDIRECT("day_wise_sales_data!$B$2:$BZ$599"),MATCH(resource!$CC344,day_wise_sales_data!$A$2:$A$500,0),MATCH(resource!BZ$2,INDIRECT("day_wise_sales_data!$B$1:$BZ$1"),0)),0)</f>
        <v>0</v>
      </c>
      <c r="CA344" s="3" t="str">
        <f ca="1">IFERROR(INDEX(INDIRECT("day_wise_sales_data!$B$2:$BZ$599"),MATCH(resource!$CC344,day_wise_sales_data!$A$2:$A$500,0),MATCH(resource!CA$2,INDIRECT("day_wise_sales_data!$B$1:$BZ$1"),0)),0)</f>
        <v>dd</v>
      </c>
      <c r="CC344" s="4" t="str">
        <f>sales_data!H343</f>
        <v>MYM03217</v>
      </c>
      <c r="CD344" s="1">
        <v>342</v>
      </c>
      <c r="CE344" s="1" t="str">
        <f>IF(AQ344=report!$AQ$3,resource!CD344,"")</f>
        <v/>
      </c>
      <c r="CF344" s="5" t="str">
        <f>IFERROR(SMALL($CE$3:$CE$1001,ROWS($CE$3:CE344)),"")</f>
        <v/>
      </c>
      <c r="CH344">
        <f>IFERROR(VLOOKUP($CC344,data_pull!$E$22:$G$700,2,0),0)</f>
        <v>53456.95</v>
      </c>
      <c r="CI344" s="1">
        <f t="shared" si="108"/>
        <v>154</v>
      </c>
      <c r="CJ344" s="1">
        <f t="shared" si="107"/>
        <v>0</v>
      </c>
      <c r="CK344" s="1" t="s">
        <v>1751</v>
      </c>
      <c r="CL344" s="1">
        <f t="shared" si="109"/>
        <v>111</v>
      </c>
      <c r="CM344" s="1" t="str">
        <f>IFERROR(VLOOKUP($CK344,stock_data!$B$3:$W$612,2,0),0)</f>
        <v>ROVA TABLET 40mg</v>
      </c>
      <c r="CN344" s="1" t="str">
        <f>IFERROR(VLOOKUP($CK344,stock_data!$B$3:$W$612,4,0),0)</f>
        <v>10x10's</v>
      </c>
      <c r="CO344" s="1">
        <f>IFERROR(VLOOKUP($CK344,stock_data!$B$3:$W$612,5,0),0)</f>
        <v>170</v>
      </c>
      <c r="CP344" s="3">
        <f t="shared" si="110"/>
        <v>0</v>
      </c>
      <c r="CQ344" s="3">
        <f t="shared" si="111"/>
        <v>0</v>
      </c>
      <c r="CR344" s="1">
        <f>IFERROR(VLOOKUP($CK344,stock_data!$B$3:$W$612,6,0),0)</f>
        <v>0</v>
      </c>
      <c r="CS344" s="1">
        <f>IFERROR(VLOOKUP($CK344,stock_data!$B$3:$W$612,7,0),0)</f>
        <v>0</v>
      </c>
      <c r="CT344" s="1">
        <f>IFERROR(VLOOKUP($CK344,stock_data!$B$3:$W$612,8,0),0)</f>
        <v>0</v>
      </c>
      <c r="CU344" s="1">
        <f>IFERROR(VLOOKUP($CK344,stock_data!$B$3:$W$612,9,0),0)</f>
        <v>0</v>
      </c>
      <c r="CV344" s="1">
        <f>IFERROR(VLOOKUP($CK344,stock_data!$B$3:$W$612,10,0),0)</f>
        <v>0</v>
      </c>
      <c r="CW344" s="1">
        <f>IFERROR(VLOOKUP($CK344,stock_data!$B$3:$W$612,11,0),0)</f>
        <v>0</v>
      </c>
      <c r="CX344" s="1">
        <f>IFERROR(VLOOKUP($CK344,stock_data!$B$3:$W$612,12,0),0)</f>
        <v>0</v>
      </c>
      <c r="CY344" s="1">
        <f>IFERROR(VLOOKUP($CK344,stock_data!$B$3:$W$612,13,0),0)</f>
        <v>0</v>
      </c>
      <c r="CZ344" s="1">
        <f>IFERROR(VLOOKUP($CK344,stock_data!$B$3:$W$612,14,0),0)</f>
        <v>0</v>
      </c>
      <c r="DA344" s="1">
        <f>IFERROR(VLOOKUP($CK344,stock_data!$B$3:$W$612,15,0),0)</f>
        <v>0</v>
      </c>
      <c r="DB344" s="1">
        <f>IFERROR(VLOOKUP($CK344,stock_data!$B$3:$W$612,16,0),0)</f>
        <v>0</v>
      </c>
      <c r="DC344" s="1">
        <f>IFERROR(VLOOKUP($CK344,stock_data!$B$3:$W$612,17,0),0)</f>
        <v>0</v>
      </c>
      <c r="DD344" s="1">
        <f>IFERROR(VLOOKUP($CK344,stock_data!$B$3:$W$612,18,0),0)</f>
        <v>0</v>
      </c>
      <c r="DE344" s="1">
        <f>IFERROR(VLOOKUP($CK344,stock_data!$B$3:$W$612,19,0),0)</f>
        <v>0</v>
      </c>
      <c r="DF344" s="1">
        <f>IFERROR(VLOOKUP($CK344,stock_data!$B$3:$W$612,20,0),0)</f>
        <v>0</v>
      </c>
      <c r="DG344" s="1">
        <f>IFERROR(VLOOKUP($CK344,stock_data!$B$3:$W$612,21,0),0)</f>
        <v>0</v>
      </c>
      <c r="DH344" s="1">
        <f>IFERROR(VLOOKUP($CK344,stock_data!$B$3:$W$612,22,0),0)</f>
        <v>0</v>
      </c>
      <c r="DI344" s="1">
        <f t="shared" si="112"/>
        <v>0</v>
      </c>
      <c r="DJ344" s="1">
        <f t="shared" si="113"/>
        <v>0</v>
      </c>
      <c r="DK344" s="3">
        <f>IFERROR(INDEX(COD_SALES!$B$5:$Z$500,MATCH(resource!$CC344,COD_SALES!$A$5:$A$500,0),MATCH(resource!DK$2,COD_SALES!$B$4:$Z$4,0)),"")</f>
        <v>3</v>
      </c>
      <c r="DL344" s="3">
        <f>IFERROR(INDEX(COD_SALES!$B$5:$Z$500,MATCH(resource!$CC344,COD_SALES!$A$5:$A$500,0),MATCH(resource!DL$2,COD_SALES!$B$4:$Z$4,0)),"")</f>
        <v>1</v>
      </c>
      <c r="DM344" s="3">
        <f>IFERROR(INDEX(COD_SALES!$B$5:$Z$500,MATCH(resource!$CC344,COD_SALES!$A$5:$A$500,0),MATCH(resource!DM$2,COD_SALES!$B$4:$Z$4,0)),"")</f>
        <v>3</v>
      </c>
      <c r="DN344" s="3" t="str">
        <f>IFERROR(INDEX(COD_SALES!$B$5:$Z$500,MATCH(resource!$CC344,COD_SALES!$A$5:$A$500,0),MATCH(resource!DN$2,COD_SALES!$B$4:$Z$4,0)),"")</f>
        <v/>
      </c>
      <c r="DO344" s="3">
        <f>IFERROR(INDEX(COD_SALES!$B$5:$Z$500,MATCH(resource!$CC344,COD_SALES!$A$5:$A$500,0),MATCH(resource!DO$2,COD_SALES!$B$4:$Z$4,0)),"")</f>
        <v>0</v>
      </c>
      <c r="DP344" s="3">
        <f>IFERROR(INDEX(COD_SALES!$B$5:$Z$500,MATCH(resource!$CC344,COD_SALES!$A$5:$A$500,0),MATCH(resource!DP$2,COD_SALES!$B$4:$Z$4,0)),"")</f>
        <v>12</v>
      </c>
      <c r="DQ344" s="3" t="str">
        <f>IFERROR(INDEX(COD_SALES!$B$5:$Z$500,MATCH(resource!$CC344,COD_SALES!$A$5:$A$500,0),MATCH(resource!DQ$2,COD_SALES!$B$4:$Z$4,0)),"")</f>
        <v/>
      </c>
      <c r="DR344" s="3">
        <f>IFERROR(INDEX(COD_SALES!$B$5:$Z$500,MATCH(resource!$CC344,COD_SALES!$A$5:$A$500,0),MATCH(resource!DR$2,COD_SALES!$B$4:$Z$4,0)),"")</f>
        <v>0</v>
      </c>
      <c r="DS344" s="3">
        <f>IFERROR(INDEX(COD_SALES!$B$5:$Z$500,MATCH(resource!$CC344,COD_SALES!$A$5:$A$500,0),MATCH(resource!DS$2,COD_SALES!$B$4:$Z$4,0)),"")</f>
        <v>12</v>
      </c>
      <c r="DT344" s="3">
        <f>IFERROR(INDEX(COD_SALES!$B$5:$Z$500,MATCH(resource!$CC344,COD_SALES!$A$5:$A$500,0),MATCH(resource!DT$2,COD_SALES!$B$4:$Z$4,0)),"")</f>
        <v>11</v>
      </c>
      <c r="DU344" s="3">
        <f>IFERROR(INDEX(COD_SALES!$B$5:$Z$500,MATCH(resource!$CC344,COD_SALES!$A$5:$A$500,0),MATCH(resource!DU$2,COD_SALES!$B$4:$Z$4,0)),"")</f>
        <v>3</v>
      </c>
      <c r="DV344" s="3">
        <f>IFERROR(INDEX(COD_SALES!$B$5:$Z$500,MATCH(resource!$CC344,COD_SALES!$A$5:$A$500,0),MATCH(resource!DV$2,COD_SALES!$B$4:$Z$4,0)),"")</f>
        <v>0</v>
      </c>
      <c r="DW344" s="3">
        <f>IFERROR(INDEX(COD_SALES!$B$5:$Z$500,MATCH(resource!$CC344,COD_SALES!$A$5:$A$500,0),MATCH(resource!DW$2,COD_SALES!$B$4:$Z$4,0)),"")</f>
        <v>9</v>
      </c>
      <c r="DX344" s="3">
        <f>IFERROR(INDEX(COD_SALES!$B$5:$Z$500,MATCH(resource!$CC344,COD_SALES!$A$5:$A$500,0),MATCH(resource!DX$2,COD_SALES!$B$4:$Z$4,0)),"")</f>
        <v>0</v>
      </c>
      <c r="DY344" s="3">
        <f>IFERROR(INDEX(COD_SALES!$B$5:$Z$500,MATCH(resource!$CC344,COD_SALES!$A$5:$A$500,0),MATCH(resource!DY$2,COD_SALES!$B$4:$Z$4,0)),"")</f>
        <v>2</v>
      </c>
      <c r="DZ344" s="3">
        <f>IFERROR(INDEX(COD_SALES!$B$5:$Z$500,MATCH(resource!$CC344,COD_SALES!$A$5:$A$500,0),MATCH(resource!DZ$2,COD_SALES!$B$4:$Z$4,0)),"")</f>
        <v>1</v>
      </c>
      <c r="EA344" s="3">
        <f>IFERROR(INDEX(COD_SALES!$B$5:$Z$500,MATCH(resource!$CC344,COD_SALES!$A$5:$A$500,0),MATCH(resource!EA$2,COD_SALES!$B$4:$Z$4,0)),"")</f>
        <v>7</v>
      </c>
      <c r="EB344" s="3">
        <f t="shared" si="114"/>
        <v>15851.119999999999</v>
      </c>
      <c r="ED344" s="3">
        <f>IFERROR(VLOOKUP($CK344,depot_prod_sales!$B$5:$S$200,3,0),0)</f>
        <v>0</v>
      </c>
      <c r="EE344" s="3">
        <f>IFERROR(VLOOKUP($CK344,depot_prod_sales!$B$5:$S$200,4,0),0)</f>
        <v>0</v>
      </c>
      <c r="EF344" s="3">
        <f>IFERROR(VLOOKUP($CK344,depot_prod_sales!$B$5:$S$200,5,0),0)</f>
        <v>0</v>
      </c>
      <c r="EG344" s="3">
        <f>IFERROR(VLOOKUP($CK344,depot_prod_sales!$B$5:$S$200,6,0),0)</f>
        <v>0</v>
      </c>
      <c r="EH344" s="3">
        <f>IFERROR(VLOOKUP($CK344,depot_prod_sales!$B$5:$S$200,7,0),0)</f>
        <v>0</v>
      </c>
      <c r="EI344" s="3">
        <f>IFERROR(VLOOKUP($CK344,depot_prod_sales!$B$5:$S$200,8,0),0)</f>
        <v>0</v>
      </c>
      <c r="EJ344" s="3">
        <f>IFERROR(VLOOKUP($CK344,depot_prod_sales!$B$5:$S$200,9,0),0)</f>
        <v>0</v>
      </c>
      <c r="EK344" s="3">
        <f>IFERROR(VLOOKUP($CK344,depot_prod_sales!$B$5:$S$200,10,0),0)</f>
        <v>0</v>
      </c>
      <c r="EL344" s="3">
        <f>IFERROR(VLOOKUP($CK344,depot_prod_sales!$B$5:$S$200,11,0),0)</f>
        <v>0</v>
      </c>
      <c r="EM344" s="3">
        <f>IFERROR(VLOOKUP($CK344,depot_prod_sales!$B$5:$S$200,12,0),0)</f>
        <v>0</v>
      </c>
      <c r="EN344" s="3">
        <f>IFERROR(VLOOKUP($CK344,depot_prod_sales!$B$5:$S$200,13,0),0)</f>
        <v>0</v>
      </c>
      <c r="EO344" s="3">
        <f>IFERROR(VLOOKUP($CK344,depot_prod_sales!$B$5:$S$200,14,0),0)</f>
        <v>0</v>
      </c>
      <c r="EP344" s="3">
        <f>IFERROR(VLOOKUP($CK344,depot_prod_sales!$B$5:$S$200,15,0),0)</f>
        <v>0</v>
      </c>
      <c r="EQ344" s="3">
        <f>IFERROR(VLOOKUP($CK344,depot_prod_sales!$B$5:$S$200,16,0),0)</f>
        <v>0</v>
      </c>
      <c r="ER344" s="3">
        <f>IFERROR(VLOOKUP($CK344,depot_prod_sales!$B$5:$S$200,17,0),0)</f>
        <v>0</v>
      </c>
      <c r="ES344" s="3">
        <f>IFERROR(VLOOKUP($CK344,depot_prod_sales!$B$5:$S$200,18,0),0)</f>
        <v>0</v>
      </c>
      <c r="ET344" s="116">
        <f t="shared" si="115"/>
        <v>0</v>
      </c>
      <c r="EU344" s="116">
        <f t="shared" si="116"/>
        <v>0</v>
      </c>
      <c r="EW344" s="3">
        <f>IFERROR(VLOOKUP(CC344,data_pull!$AO$25:$AR$546,2,0),0)</f>
        <v>18</v>
      </c>
      <c r="EX344" s="1">
        <f>IFERROR(VLOOKUP(CC344,data_pull!$AO$25:$AR$546,4,0),0)</f>
        <v>190000</v>
      </c>
    </row>
    <row r="345" spans="13:154" x14ac:dyDescent="0.25"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4" t="str">
        <f>sales_data!B344</f>
        <v>Blank Mymensingh Zone</v>
      </c>
      <c r="AR345" s="4" t="str">
        <f>sales_data!C344</f>
        <v>Mohammad Shahidul Islam-3</v>
      </c>
      <c r="AS345" s="5" t="str">
        <f t="shared" si="106"/>
        <v/>
      </c>
      <c r="AT345" s="4" t="str">
        <f>sales_data!I344</f>
        <v>Mohammad Shahidul Islam( Blank)</v>
      </c>
      <c r="AU345" s="4" t="str">
        <f>sales_data!W344</f>
        <v>Modhupur-1</v>
      </c>
      <c r="AV345" s="1">
        <f>sales_data!N344</f>
        <v>31464.85</v>
      </c>
      <c r="AW345" s="1">
        <f>sales_data!P344</f>
        <v>5</v>
      </c>
      <c r="AX345" s="3">
        <f ca="1">IFERROR(INDEX(INDIRECT("day_wise_sales_data!$B$2:$BZ$599"),MATCH(resource!$CC345,day_wise_sales_data!$A$2:$A$500,0),MATCH(resource!AX$2,INDIRECT("day_wise_sales_data!$B$1:$BZ$1"),0)),0)</f>
        <v>0</v>
      </c>
      <c r="AY345" s="3">
        <f ca="1">IFERROR(INDEX(INDIRECT("day_wise_sales_data!$B$2:$BZ$599"),MATCH(resource!$CC345,day_wise_sales_data!$A$2:$A$500,0),MATCH(resource!AY$2,INDIRECT("day_wise_sales_data!$B$1:$BZ$1"),0)),0)</f>
        <v>4435.47</v>
      </c>
      <c r="AZ345" s="3">
        <f ca="1">IFERROR(INDEX(INDIRECT("day_wise_sales_data!$B$2:$BZ$599"),MATCH(resource!$CC345,day_wise_sales_data!$A$2:$A$500,0),MATCH(resource!AZ$2,INDIRECT("day_wise_sales_data!$B$1:$BZ$1"),0)),0)</f>
        <v>0</v>
      </c>
      <c r="BA345" s="3">
        <f ca="1">IFERROR(INDEX(INDIRECT("day_wise_sales_data!$B$2:$BZ$599"),MATCH(resource!$CC345,day_wise_sales_data!$A$2:$A$500,0),MATCH(resource!BA$2,INDIRECT("day_wise_sales_data!$B$1:$BZ$1"),0)),0)</f>
        <v>7644.43</v>
      </c>
      <c r="BB345" s="3">
        <f ca="1">IFERROR(INDEX(INDIRECT("day_wise_sales_data!$B$2:$BZ$599"),MATCH(resource!$CC345,day_wise_sales_data!$A$2:$A$500,0),MATCH(resource!BB$2,INDIRECT("day_wise_sales_data!$B$1:$BZ$1"),0)),0)</f>
        <v>0</v>
      </c>
      <c r="BC345" s="3">
        <f ca="1">IFERROR(INDEX(INDIRECT("day_wise_sales_data!$B$2:$BZ$599"),MATCH(resource!$CC345,day_wise_sales_data!$A$2:$A$500,0),MATCH(resource!BC$2,INDIRECT("day_wise_sales_data!$B$1:$BZ$1"),0)),0)</f>
        <v>0</v>
      </c>
      <c r="BD345" s="3">
        <f ca="1">IFERROR(INDEX(INDIRECT("day_wise_sales_data!$B$2:$BZ$599"),MATCH(resource!$CC345,day_wise_sales_data!$A$2:$A$500,0),MATCH(resource!BD$2,INDIRECT("day_wise_sales_data!$B$1:$BZ$1"),0)),0)</f>
        <v>0</v>
      </c>
      <c r="BE345" s="3">
        <f ca="1">IFERROR(INDEX(INDIRECT("day_wise_sales_data!$B$2:$BZ$599"),MATCH(resource!$CC345,day_wise_sales_data!$A$2:$A$500,0),MATCH(resource!BE$2,INDIRECT("day_wise_sales_data!$B$1:$BZ$1"),0)),0)</f>
        <v>1765.29</v>
      </c>
      <c r="BF345" s="3">
        <f ca="1">IFERROR(INDEX(INDIRECT("day_wise_sales_data!$B$2:$BZ$599"),MATCH(resource!$CC345,day_wise_sales_data!$A$2:$A$500,0),MATCH(resource!BF$2,INDIRECT("day_wise_sales_data!$B$1:$BZ$1"),0)),0)</f>
        <v>6636.14</v>
      </c>
      <c r="BG345" s="3">
        <f ca="1">IFERROR(INDEX(INDIRECT("day_wise_sales_data!$B$2:$BZ$599"),MATCH(resource!$CC345,day_wise_sales_data!$A$2:$A$500,0),MATCH(resource!BG$2,INDIRECT("day_wise_sales_data!$B$1:$BZ$1"),0)),0)</f>
        <v>0</v>
      </c>
      <c r="BH345" s="3">
        <f ca="1">IFERROR(INDEX(INDIRECT("day_wise_sales_data!$B$2:$BZ$599"),MATCH(resource!$CC345,day_wise_sales_data!$A$2:$A$500,0),MATCH(resource!BH$2,INDIRECT("day_wise_sales_data!$B$1:$BZ$1"),0)),0)</f>
        <v>0</v>
      </c>
      <c r="BI345" s="3">
        <f ca="1">IFERROR(INDEX(INDIRECT("day_wise_sales_data!$B$2:$BZ$599"),MATCH(resource!$CC345,day_wise_sales_data!$A$2:$A$500,0),MATCH(resource!BI$2,INDIRECT("day_wise_sales_data!$B$1:$BZ$1"),0)),0)</f>
        <v>0</v>
      </c>
      <c r="BJ345" s="3">
        <f ca="1">IFERROR(INDEX(INDIRECT("day_wise_sales_data!$B$2:$BZ$599"),MATCH(resource!$CC345,day_wise_sales_data!$A$2:$A$500,0),MATCH(resource!BJ$2,INDIRECT("day_wise_sales_data!$B$1:$BZ$1"),0)),0)</f>
        <v>0</v>
      </c>
      <c r="BK345" s="3">
        <f ca="1">IFERROR(INDEX(INDIRECT("day_wise_sales_data!$B$2:$BZ$599"),MATCH(resource!$CC345,day_wise_sales_data!$A$2:$A$500,0),MATCH(resource!BK$2,INDIRECT("day_wise_sales_data!$B$1:$BZ$1"),0)),0)</f>
        <v>0</v>
      </c>
      <c r="BL345" s="3">
        <f ca="1">IFERROR(INDEX(INDIRECT("day_wise_sales_data!$B$2:$BZ$599"),MATCH(resource!$CC345,day_wise_sales_data!$A$2:$A$500,0),MATCH(resource!BL$2,INDIRECT("day_wise_sales_data!$B$1:$BZ$1"),0)),0)</f>
        <v>0</v>
      </c>
      <c r="BM345" s="3">
        <f ca="1">IFERROR(INDEX(INDIRECT("day_wise_sales_data!$B$2:$BZ$599"),MATCH(resource!$CC345,day_wise_sales_data!$A$2:$A$500,0),MATCH(resource!BM$2,INDIRECT("day_wise_sales_data!$B$1:$BZ$1"),0)),0)</f>
        <v>0</v>
      </c>
      <c r="BN345" s="3">
        <f ca="1">IFERROR(INDEX(INDIRECT("day_wise_sales_data!$B$2:$BZ$599"),MATCH(resource!$CC345,day_wise_sales_data!$A$2:$A$500,0),MATCH(resource!BN$2,INDIRECT("day_wise_sales_data!$B$1:$BZ$1"),0)),0)</f>
        <v>0</v>
      </c>
      <c r="BO345" s="3">
        <f ca="1">IFERROR(INDEX(INDIRECT("day_wise_sales_data!$B$2:$BZ$599"),MATCH(resource!$CC345,day_wise_sales_data!$A$2:$A$500,0),MATCH(resource!BO$2,INDIRECT("day_wise_sales_data!$B$1:$BZ$1"),0)),0)</f>
        <v>0</v>
      </c>
      <c r="BP345" s="3">
        <f ca="1">IFERROR(INDEX(INDIRECT("day_wise_sales_data!$B$2:$BZ$599"),MATCH(resource!$CC345,day_wise_sales_data!$A$2:$A$500,0),MATCH(resource!BP$2,INDIRECT("day_wise_sales_data!$B$1:$BZ$1"),0)),0)</f>
        <v>0</v>
      </c>
      <c r="BQ345" s="3">
        <f ca="1">IFERROR(INDEX(INDIRECT("day_wise_sales_data!$B$2:$BZ$599"),MATCH(resource!$CC345,day_wise_sales_data!$A$2:$A$500,0),MATCH(resource!BQ$2,INDIRECT("day_wise_sales_data!$B$1:$BZ$1"),0)),0)</f>
        <v>0</v>
      </c>
      <c r="BR345" s="3">
        <f ca="1">IFERROR(INDEX(INDIRECT("day_wise_sales_data!$B$2:$BZ$599"),MATCH(resource!$CC345,day_wise_sales_data!$A$2:$A$500,0),MATCH(resource!BR$2,INDIRECT("day_wise_sales_data!$B$1:$BZ$1"),0)),0)</f>
        <v>0</v>
      </c>
      <c r="BS345" s="3">
        <f ca="1">IFERROR(INDEX(INDIRECT("day_wise_sales_data!$B$2:$BZ$599"),MATCH(resource!$CC345,day_wise_sales_data!$A$2:$A$500,0),MATCH(resource!BS$2,INDIRECT("day_wise_sales_data!$B$1:$BZ$1"),0)),0)</f>
        <v>0</v>
      </c>
      <c r="BT345" s="3">
        <f ca="1">IFERROR(INDEX(INDIRECT("day_wise_sales_data!$B$2:$BZ$599"),MATCH(resource!$CC345,day_wise_sales_data!$A$2:$A$500,0),MATCH(resource!BT$2,INDIRECT("day_wise_sales_data!$B$1:$BZ$1"),0)),0)</f>
        <v>0</v>
      </c>
      <c r="BU345" s="3">
        <f ca="1">IFERROR(INDEX(INDIRECT("day_wise_sales_data!$B$2:$BZ$599"),MATCH(resource!$CC345,day_wise_sales_data!$A$2:$A$500,0),MATCH(resource!BU$2,INDIRECT("day_wise_sales_data!$B$1:$BZ$1"),0)),0)</f>
        <v>0</v>
      </c>
      <c r="BV345" s="3">
        <f ca="1">IFERROR(INDEX(INDIRECT("day_wise_sales_data!$B$2:$BZ$599"),MATCH(resource!$CC345,day_wise_sales_data!$A$2:$A$500,0),MATCH(resource!BV$2,INDIRECT("day_wise_sales_data!$B$1:$BZ$1"),0)),0)</f>
        <v>0</v>
      </c>
      <c r="BW345" s="3">
        <f ca="1">IFERROR(INDEX(INDIRECT("day_wise_sales_data!$B$2:$BZ$599"),MATCH(resource!$CC345,day_wise_sales_data!$A$2:$A$500,0),MATCH(resource!BW$2,INDIRECT("day_wise_sales_data!$B$1:$BZ$1"),0)),0)</f>
        <v>0</v>
      </c>
      <c r="BX345" s="3">
        <f ca="1">IFERROR(INDEX(INDIRECT("day_wise_sales_data!$B$2:$BZ$599"),MATCH(resource!$CC345,day_wise_sales_data!$A$2:$A$500,0),MATCH(resource!BX$2,INDIRECT("day_wise_sales_data!$B$1:$BZ$1"),0)),0)</f>
        <v>0</v>
      </c>
      <c r="BY345" s="3">
        <f ca="1">IFERROR(INDEX(INDIRECT("day_wise_sales_data!$B$2:$BZ$599"),MATCH(resource!$CC345,day_wise_sales_data!$A$2:$A$500,0),MATCH(resource!BY$2,INDIRECT("day_wise_sales_data!$B$1:$BZ$1"),0)),0)</f>
        <v>0</v>
      </c>
      <c r="BZ345" s="3">
        <f ca="1">IFERROR(INDEX(INDIRECT("day_wise_sales_data!$B$2:$BZ$599"),MATCH(resource!$CC345,day_wise_sales_data!$A$2:$A$500,0),MATCH(resource!BZ$2,INDIRECT("day_wise_sales_data!$B$1:$BZ$1"),0)),0)</f>
        <v>0</v>
      </c>
      <c r="CA345" s="3" t="str">
        <f ca="1">IFERROR(INDEX(INDIRECT("day_wise_sales_data!$B$2:$BZ$599"),MATCH(resource!$CC345,day_wise_sales_data!$A$2:$A$500,0),MATCH(resource!CA$2,INDIRECT("day_wise_sales_data!$B$1:$BZ$1"),0)),0)</f>
        <v>dd</v>
      </c>
      <c r="CC345" s="4" t="str">
        <f>sales_data!H344</f>
        <v>MYM06212</v>
      </c>
      <c r="CD345" s="1">
        <v>343</v>
      </c>
      <c r="CE345" s="1" t="str">
        <f>IF(AQ345=report!$AQ$3,resource!CD345,"")</f>
        <v/>
      </c>
      <c r="CF345" s="5" t="str">
        <f>IFERROR(SMALL($CE$3:$CE$1001,ROWS($CE$3:CE345)),"")</f>
        <v/>
      </c>
      <c r="CH345">
        <f>IFERROR(VLOOKUP($CC345,data_pull!$E$22:$G$700,2,0),0)</f>
        <v>31464.85</v>
      </c>
      <c r="CI345" s="1">
        <f t="shared" si="108"/>
        <v>108</v>
      </c>
      <c r="CJ345" s="1">
        <f t="shared" si="107"/>
        <v>0</v>
      </c>
      <c r="CK345" s="1" t="s">
        <v>1753</v>
      </c>
      <c r="CL345" s="1">
        <f t="shared" si="109"/>
        <v>111</v>
      </c>
      <c r="CM345" s="1" t="str">
        <f>IFERROR(VLOOKUP($CK345,stock_data!$B$3:$W$612,2,0),0)</f>
        <v>SALOCIN TABLET</v>
      </c>
      <c r="CN345" s="1" t="str">
        <f>IFERROR(VLOOKUP($CK345,stock_data!$B$3:$W$612,4,0),0)</f>
        <v>1x10's</v>
      </c>
      <c r="CO345" s="1">
        <f>IFERROR(VLOOKUP($CK345,stock_data!$B$3:$W$612,5,0),0)</f>
        <v>150.1</v>
      </c>
      <c r="CP345" s="3">
        <f t="shared" si="110"/>
        <v>0</v>
      </c>
      <c r="CQ345" s="3">
        <f t="shared" si="111"/>
        <v>0</v>
      </c>
      <c r="CR345" s="1">
        <f>IFERROR(VLOOKUP($CK345,stock_data!$B$3:$W$612,6,0),0)</f>
        <v>0</v>
      </c>
      <c r="CS345" s="1">
        <f>IFERROR(VLOOKUP($CK345,stock_data!$B$3:$W$612,7,0),0)</f>
        <v>0</v>
      </c>
      <c r="CT345" s="1">
        <f>IFERROR(VLOOKUP($CK345,stock_data!$B$3:$W$612,8,0),0)</f>
        <v>0</v>
      </c>
      <c r="CU345" s="1">
        <f>IFERROR(VLOOKUP($CK345,stock_data!$B$3:$W$612,9,0),0)</f>
        <v>0</v>
      </c>
      <c r="CV345" s="1">
        <f>IFERROR(VLOOKUP($CK345,stock_data!$B$3:$W$612,10,0),0)</f>
        <v>0</v>
      </c>
      <c r="CW345" s="1">
        <f>IFERROR(VLOOKUP($CK345,stock_data!$B$3:$W$612,11,0),0)</f>
        <v>0</v>
      </c>
      <c r="CX345" s="1">
        <f>IFERROR(VLOOKUP($CK345,stock_data!$B$3:$W$612,12,0),0)</f>
        <v>2</v>
      </c>
      <c r="CY345" s="1">
        <f>IFERROR(VLOOKUP($CK345,stock_data!$B$3:$W$612,13,0),0)</f>
        <v>0</v>
      </c>
      <c r="CZ345" s="1">
        <f>IFERROR(VLOOKUP($CK345,stock_data!$B$3:$W$612,14,0),0)</f>
        <v>0</v>
      </c>
      <c r="DA345" s="1">
        <f>IFERROR(VLOOKUP($CK345,stock_data!$B$3:$W$612,15,0),0)</f>
        <v>0</v>
      </c>
      <c r="DB345" s="1">
        <f>IFERROR(VLOOKUP($CK345,stock_data!$B$3:$W$612,16,0),0)</f>
        <v>0</v>
      </c>
      <c r="DC345" s="1">
        <f>IFERROR(VLOOKUP($CK345,stock_data!$B$3:$W$612,17,0),0)</f>
        <v>1</v>
      </c>
      <c r="DD345" s="1">
        <f>IFERROR(VLOOKUP($CK345,stock_data!$B$3:$W$612,18,0),0)</f>
        <v>0</v>
      </c>
      <c r="DE345" s="1">
        <f>IFERROR(VLOOKUP($CK345,stock_data!$B$3:$W$612,19,0),0)</f>
        <v>0</v>
      </c>
      <c r="DF345" s="1">
        <f>IFERROR(VLOOKUP($CK345,stock_data!$B$3:$W$612,20,0),0)</f>
        <v>0</v>
      </c>
      <c r="DG345" s="1">
        <f>IFERROR(VLOOKUP($CK345,stock_data!$B$3:$W$612,21,0),0)</f>
        <v>13</v>
      </c>
      <c r="DH345" s="1">
        <f>IFERROR(VLOOKUP($CK345,stock_data!$B$3:$W$612,22,0),0)</f>
        <v>0</v>
      </c>
      <c r="DI345" s="1">
        <f t="shared" si="112"/>
        <v>16</v>
      </c>
      <c r="DJ345" s="1">
        <f t="shared" si="113"/>
        <v>2401.6</v>
      </c>
      <c r="DK345" s="3">
        <f>IFERROR(INDEX(COD_SALES!$B$5:$Z$500,MATCH(resource!$CC345,COD_SALES!$A$5:$A$500,0),MATCH(resource!DK$2,COD_SALES!$B$4:$Z$4,0)),"")</f>
        <v>0</v>
      </c>
      <c r="DL345" s="3">
        <f>IFERROR(INDEX(COD_SALES!$B$5:$Z$500,MATCH(resource!$CC345,COD_SALES!$A$5:$A$500,0),MATCH(resource!DL$2,COD_SALES!$B$4:$Z$4,0)),"")</f>
        <v>0</v>
      </c>
      <c r="DM345" s="3">
        <f>IFERROR(INDEX(COD_SALES!$B$5:$Z$500,MATCH(resource!$CC345,COD_SALES!$A$5:$A$500,0),MATCH(resource!DM$2,COD_SALES!$B$4:$Z$4,0)),"")</f>
        <v>0</v>
      </c>
      <c r="DN345" s="3" t="str">
        <f>IFERROR(INDEX(COD_SALES!$B$5:$Z$500,MATCH(resource!$CC345,COD_SALES!$A$5:$A$500,0),MATCH(resource!DN$2,COD_SALES!$B$4:$Z$4,0)),"")</f>
        <v/>
      </c>
      <c r="DO345" s="3">
        <f>IFERROR(INDEX(COD_SALES!$B$5:$Z$500,MATCH(resource!$CC345,COD_SALES!$A$5:$A$500,0),MATCH(resource!DO$2,COD_SALES!$B$4:$Z$4,0)),"")</f>
        <v>0</v>
      </c>
      <c r="DP345" s="3">
        <f>IFERROR(INDEX(COD_SALES!$B$5:$Z$500,MATCH(resource!$CC345,COD_SALES!$A$5:$A$500,0),MATCH(resource!DP$2,COD_SALES!$B$4:$Z$4,0)),"")</f>
        <v>0</v>
      </c>
      <c r="DQ345" s="3" t="str">
        <f>IFERROR(INDEX(COD_SALES!$B$5:$Z$500,MATCH(resource!$CC345,COD_SALES!$A$5:$A$500,0),MATCH(resource!DQ$2,COD_SALES!$B$4:$Z$4,0)),"")</f>
        <v/>
      </c>
      <c r="DR345" s="3">
        <f>IFERROR(INDEX(COD_SALES!$B$5:$Z$500,MATCH(resource!$CC345,COD_SALES!$A$5:$A$500,0),MATCH(resource!DR$2,COD_SALES!$B$4:$Z$4,0)),"")</f>
        <v>0</v>
      </c>
      <c r="DS345" s="3">
        <f>IFERROR(INDEX(COD_SALES!$B$5:$Z$500,MATCH(resource!$CC345,COD_SALES!$A$5:$A$500,0),MATCH(resource!DS$2,COD_SALES!$B$4:$Z$4,0)),"")</f>
        <v>0</v>
      </c>
      <c r="DT345" s="3">
        <f>IFERROR(INDEX(COD_SALES!$B$5:$Z$500,MATCH(resource!$CC345,COD_SALES!$A$5:$A$500,0),MATCH(resource!DT$2,COD_SALES!$B$4:$Z$4,0)),"")</f>
        <v>0</v>
      </c>
      <c r="DU345" s="3">
        <f>IFERROR(INDEX(COD_SALES!$B$5:$Z$500,MATCH(resource!$CC345,COD_SALES!$A$5:$A$500,0),MATCH(resource!DU$2,COD_SALES!$B$4:$Z$4,0)),"")</f>
        <v>0</v>
      </c>
      <c r="DV345" s="3">
        <f>IFERROR(INDEX(COD_SALES!$B$5:$Z$500,MATCH(resource!$CC345,COD_SALES!$A$5:$A$500,0),MATCH(resource!DV$2,COD_SALES!$B$4:$Z$4,0)),"")</f>
        <v>0</v>
      </c>
      <c r="DW345" s="3">
        <f>IFERROR(INDEX(COD_SALES!$B$5:$Z$500,MATCH(resource!$CC345,COD_SALES!$A$5:$A$500,0),MATCH(resource!DW$2,COD_SALES!$B$4:$Z$4,0)),"")</f>
        <v>0</v>
      </c>
      <c r="DX345" s="3">
        <f>IFERROR(INDEX(COD_SALES!$B$5:$Z$500,MATCH(resource!$CC345,COD_SALES!$A$5:$A$500,0),MATCH(resource!DX$2,COD_SALES!$B$4:$Z$4,0)),"")</f>
        <v>5</v>
      </c>
      <c r="DY345" s="3">
        <f>IFERROR(INDEX(COD_SALES!$B$5:$Z$500,MATCH(resource!$CC345,COD_SALES!$A$5:$A$500,0),MATCH(resource!DY$2,COD_SALES!$B$4:$Z$4,0)),"")</f>
        <v>0</v>
      </c>
      <c r="DZ345" s="3">
        <f>IFERROR(INDEX(COD_SALES!$B$5:$Z$500,MATCH(resource!$CC345,COD_SALES!$A$5:$A$500,0),MATCH(resource!DZ$2,COD_SALES!$B$4:$Z$4,0)),"")</f>
        <v>0</v>
      </c>
      <c r="EA345" s="3">
        <f>IFERROR(INDEX(COD_SALES!$B$5:$Z$500,MATCH(resource!$CC345,COD_SALES!$A$5:$A$500,0),MATCH(resource!EA$2,COD_SALES!$B$4:$Z$4,0)),"")</f>
        <v>0</v>
      </c>
      <c r="EB345" s="3">
        <f t="shared" si="114"/>
        <v>617.79999999999995</v>
      </c>
      <c r="ED345" s="3">
        <f>IFERROR(VLOOKUP($CK345,depot_prod_sales!$B$5:$S$200,3,0),0)</f>
        <v>0</v>
      </c>
      <c r="EE345" s="3">
        <f>IFERROR(VLOOKUP($CK345,depot_prod_sales!$B$5:$S$200,4,0),0)</f>
        <v>0</v>
      </c>
      <c r="EF345" s="3">
        <f>IFERROR(VLOOKUP($CK345,depot_prod_sales!$B$5:$S$200,5,0),0)</f>
        <v>0</v>
      </c>
      <c r="EG345" s="3">
        <f>IFERROR(VLOOKUP($CK345,depot_prod_sales!$B$5:$S$200,6,0),0)</f>
        <v>0</v>
      </c>
      <c r="EH345" s="3">
        <f>IFERROR(VLOOKUP($CK345,depot_prod_sales!$B$5:$S$200,7,0),0)</f>
        <v>0</v>
      </c>
      <c r="EI345" s="3">
        <f>IFERROR(VLOOKUP($CK345,depot_prod_sales!$B$5:$S$200,8,0),0)</f>
        <v>0</v>
      </c>
      <c r="EJ345" s="3">
        <f>IFERROR(VLOOKUP($CK345,depot_prod_sales!$B$5:$S$200,9,0),0)</f>
        <v>0</v>
      </c>
      <c r="EK345" s="3">
        <f>IFERROR(VLOOKUP($CK345,depot_prod_sales!$B$5:$S$200,10,0),0)</f>
        <v>0</v>
      </c>
      <c r="EL345" s="3">
        <f>IFERROR(VLOOKUP($CK345,depot_prod_sales!$B$5:$S$200,11,0),0)</f>
        <v>3</v>
      </c>
      <c r="EM345" s="3">
        <f>IFERROR(VLOOKUP($CK345,depot_prod_sales!$B$5:$S$200,12,0),0)</f>
        <v>0</v>
      </c>
      <c r="EN345" s="3">
        <f>IFERROR(VLOOKUP($CK345,depot_prod_sales!$B$5:$S$200,13,0),0)</f>
        <v>0</v>
      </c>
      <c r="EO345" s="3">
        <f>IFERROR(VLOOKUP($CK345,depot_prod_sales!$B$5:$S$200,14,0),0)</f>
        <v>0</v>
      </c>
      <c r="EP345" s="3">
        <f>IFERROR(VLOOKUP($CK345,depot_prod_sales!$B$5:$S$200,15,0),0)</f>
        <v>0</v>
      </c>
      <c r="EQ345" s="3">
        <f>IFERROR(VLOOKUP($CK345,depot_prod_sales!$B$5:$S$200,16,0),0)</f>
        <v>0</v>
      </c>
      <c r="ER345" s="3">
        <f>IFERROR(VLOOKUP($CK345,depot_prod_sales!$B$5:$S$200,17,0),0)</f>
        <v>0</v>
      </c>
      <c r="ES345" s="3">
        <f>IFERROR(VLOOKUP($CK345,depot_prod_sales!$B$5:$S$200,18,0),0)</f>
        <v>0</v>
      </c>
      <c r="ET345" s="116">
        <f t="shared" si="115"/>
        <v>3</v>
      </c>
      <c r="EU345" s="116">
        <f t="shared" si="116"/>
        <v>450.29999999999995</v>
      </c>
      <c r="EW345" s="3">
        <f>IFERROR(VLOOKUP(CC345,data_pull!$AO$25:$AR$546,2,0),0)</f>
        <v>2</v>
      </c>
      <c r="EX345" s="1">
        <f>IFERROR(VLOOKUP(CC345,data_pull!$AO$25:$AR$546,4,0),0)</f>
        <v>190000</v>
      </c>
    </row>
    <row r="346" spans="13:154" x14ac:dyDescent="0.25"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4" t="str">
        <f>sales_data!B345</f>
        <v>Blank Mymensingh Zone</v>
      </c>
      <c r="AR346" s="4" t="str">
        <f>sales_data!C345</f>
        <v>Mohammad Shahidul Islam-3</v>
      </c>
      <c r="AS346" s="5" t="str">
        <f t="shared" si="106"/>
        <v/>
      </c>
      <c r="AT346" s="4" t="str">
        <f>sales_data!I345</f>
        <v>Solaiman Kabir</v>
      </c>
      <c r="AU346" s="4" t="str">
        <f>sales_data!W345</f>
        <v>Modhupur-1</v>
      </c>
      <c r="AV346" s="1">
        <f>sales_data!N345</f>
        <v>-17324.759999999998</v>
      </c>
      <c r="AW346" s="1">
        <f>sales_data!P345</f>
        <v>4</v>
      </c>
      <c r="AX346" s="3">
        <f ca="1">IFERROR(INDEX(INDIRECT("day_wise_sales_data!$B$2:$BZ$599"),MATCH(resource!$CC346,day_wise_sales_data!$A$2:$A$500,0),MATCH(resource!AX$2,INDIRECT("day_wise_sales_data!$B$1:$BZ$1"),0)),0)</f>
        <v>0</v>
      </c>
      <c r="AY346" s="3">
        <f ca="1">IFERROR(INDEX(INDIRECT("day_wise_sales_data!$B$2:$BZ$599"),MATCH(resource!$CC346,day_wise_sales_data!$A$2:$A$500,0),MATCH(resource!AY$2,INDIRECT("day_wise_sales_data!$B$1:$BZ$1"),0)),0)</f>
        <v>0</v>
      </c>
      <c r="AZ346" s="3">
        <f ca="1">IFERROR(INDEX(INDIRECT("day_wise_sales_data!$B$2:$BZ$599"),MATCH(resource!$CC346,day_wise_sales_data!$A$2:$A$500,0),MATCH(resource!AZ$2,INDIRECT("day_wise_sales_data!$B$1:$BZ$1"),0)),0)</f>
        <v>0</v>
      </c>
      <c r="BA346" s="3">
        <f ca="1">IFERROR(INDEX(INDIRECT("day_wise_sales_data!$B$2:$BZ$599"),MATCH(resource!$CC346,day_wise_sales_data!$A$2:$A$500,0),MATCH(resource!BA$2,INDIRECT("day_wise_sales_data!$B$1:$BZ$1"),0)),0)</f>
        <v>0</v>
      </c>
      <c r="BB346" s="3">
        <f ca="1">IFERROR(INDEX(INDIRECT("day_wise_sales_data!$B$2:$BZ$599"),MATCH(resource!$CC346,day_wise_sales_data!$A$2:$A$500,0),MATCH(resource!BB$2,INDIRECT("day_wise_sales_data!$B$1:$BZ$1"),0)),0)</f>
        <v>0</v>
      </c>
      <c r="BC346" s="3">
        <f ca="1">IFERROR(INDEX(INDIRECT("day_wise_sales_data!$B$2:$BZ$599"),MATCH(resource!$CC346,day_wise_sales_data!$A$2:$A$500,0),MATCH(resource!BC$2,INDIRECT("day_wise_sales_data!$B$1:$BZ$1"),0)),0)</f>
        <v>0</v>
      </c>
      <c r="BD346" s="3">
        <f ca="1">IFERROR(INDEX(INDIRECT("day_wise_sales_data!$B$2:$BZ$599"),MATCH(resource!$CC346,day_wise_sales_data!$A$2:$A$500,0),MATCH(resource!BD$2,INDIRECT("day_wise_sales_data!$B$1:$BZ$1"),0)),0)</f>
        <v>0</v>
      </c>
      <c r="BE346" s="3">
        <f ca="1">IFERROR(INDEX(INDIRECT("day_wise_sales_data!$B$2:$BZ$599"),MATCH(resource!$CC346,day_wise_sales_data!$A$2:$A$500,0),MATCH(resource!BE$2,INDIRECT("day_wise_sales_data!$B$1:$BZ$1"),0)),0)</f>
        <v>0</v>
      </c>
      <c r="BF346" s="3">
        <f ca="1">IFERROR(INDEX(INDIRECT("day_wise_sales_data!$B$2:$BZ$599"),MATCH(resource!$CC346,day_wise_sales_data!$A$2:$A$500,0),MATCH(resource!BF$2,INDIRECT("day_wise_sales_data!$B$1:$BZ$1"),0)),0)</f>
        <v>0</v>
      </c>
      <c r="BG346" s="3">
        <f ca="1">IFERROR(INDEX(INDIRECT("day_wise_sales_data!$B$2:$BZ$599"),MATCH(resource!$CC346,day_wise_sales_data!$A$2:$A$500,0),MATCH(resource!BG$2,INDIRECT("day_wise_sales_data!$B$1:$BZ$1"),0)),0)</f>
        <v>0</v>
      </c>
      <c r="BH346" s="3">
        <f ca="1">IFERROR(INDEX(INDIRECT("day_wise_sales_data!$B$2:$BZ$599"),MATCH(resource!$CC346,day_wise_sales_data!$A$2:$A$500,0),MATCH(resource!BH$2,INDIRECT("day_wise_sales_data!$B$1:$BZ$1"),0)),0)</f>
        <v>0</v>
      </c>
      <c r="BI346" s="3">
        <f ca="1">IFERROR(INDEX(INDIRECT("day_wise_sales_data!$B$2:$BZ$599"),MATCH(resource!$CC346,day_wise_sales_data!$A$2:$A$500,0),MATCH(resource!BI$2,INDIRECT("day_wise_sales_data!$B$1:$BZ$1"),0)),0)</f>
        <v>0</v>
      </c>
      <c r="BJ346" s="3">
        <f ca="1">IFERROR(INDEX(INDIRECT("day_wise_sales_data!$B$2:$BZ$599"),MATCH(resource!$CC346,day_wise_sales_data!$A$2:$A$500,0),MATCH(resource!BJ$2,INDIRECT("day_wise_sales_data!$B$1:$BZ$1"),0)),0)</f>
        <v>0</v>
      </c>
      <c r="BK346" s="3">
        <f ca="1">IFERROR(INDEX(INDIRECT("day_wise_sales_data!$B$2:$BZ$599"),MATCH(resource!$CC346,day_wise_sales_data!$A$2:$A$500,0),MATCH(resource!BK$2,INDIRECT("day_wise_sales_data!$B$1:$BZ$1"),0)),0)</f>
        <v>0</v>
      </c>
      <c r="BL346" s="3">
        <f ca="1">IFERROR(INDEX(INDIRECT("day_wise_sales_data!$B$2:$BZ$599"),MATCH(resource!$CC346,day_wise_sales_data!$A$2:$A$500,0),MATCH(resource!BL$2,INDIRECT("day_wise_sales_data!$B$1:$BZ$1"),0)),0)</f>
        <v>0</v>
      </c>
      <c r="BM346" s="3">
        <f ca="1">IFERROR(INDEX(INDIRECT("day_wise_sales_data!$B$2:$BZ$599"),MATCH(resource!$CC346,day_wise_sales_data!$A$2:$A$500,0),MATCH(resource!BM$2,INDIRECT("day_wise_sales_data!$B$1:$BZ$1"),0)),0)</f>
        <v>0</v>
      </c>
      <c r="BN346" s="3">
        <f ca="1">IFERROR(INDEX(INDIRECT("day_wise_sales_data!$B$2:$BZ$599"),MATCH(resource!$CC346,day_wise_sales_data!$A$2:$A$500,0),MATCH(resource!BN$2,INDIRECT("day_wise_sales_data!$B$1:$BZ$1"),0)),0)</f>
        <v>0</v>
      </c>
      <c r="BO346" s="3">
        <f ca="1">IFERROR(INDEX(INDIRECT("day_wise_sales_data!$B$2:$BZ$599"),MATCH(resource!$CC346,day_wise_sales_data!$A$2:$A$500,0),MATCH(resource!BO$2,INDIRECT("day_wise_sales_data!$B$1:$BZ$1"),0)),0)</f>
        <v>0</v>
      </c>
      <c r="BP346" s="3">
        <f ca="1">IFERROR(INDEX(INDIRECT("day_wise_sales_data!$B$2:$BZ$599"),MATCH(resource!$CC346,day_wise_sales_data!$A$2:$A$500,0),MATCH(resource!BP$2,INDIRECT("day_wise_sales_data!$B$1:$BZ$1"),0)),0)</f>
        <v>0</v>
      </c>
      <c r="BQ346" s="3">
        <f ca="1">IFERROR(INDEX(INDIRECT("day_wise_sales_data!$B$2:$BZ$599"),MATCH(resource!$CC346,day_wise_sales_data!$A$2:$A$500,0),MATCH(resource!BQ$2,INDIRECT("day_wise_sales_data!$B$1:$BZ$1"),0)),0)</f>
        <v>0</v>
      </c>
      <c r="BR346" s="3">
        <f ca="1">IFERROR(INDEX(INDIRECT("day_wise_sales_data!$B$2:$BZ$599"),MATCH(resource!$CC346,day_wise_sales_data!$A$2:$A$500,0),MATCH(resource!BR$2,INDIRECT("day_wise_sales_data!$B$1:$BZ$1"),0)),0)</f>
        <v>0</v>
      </c>
      <c r="BS346" s="3">
        <f ca="1">IFERROR(INDEX(INDIRECT("day_wise_sales_data!$B$2:$BZ$599"),MATCH(resource!$CC346,day_wise_sales_data!$A$2:$A$500,0),MATCH(resource!BS$2,INDIRECT("day_wise_sales_data!$B$1:$BZ$1"),0)),0)</f>
        <v>0</v>
      </c>
      <c r="BT346" s="3">
        <f ca="1">IFERROR(INDEX(INDIRECT("day_wise_sales_data!$B$2:$BZ$599"),MATCH(resource!$CC346,day_wise_sales_data!$A$2:$A$500,0),MATCH(resource!BT$2,INDIRECT("day_wise_sales_data!$B$1:$BZ$1"),0)),0)</f>
        <v>0</v>
      </c>
      <c r="BU346" s="3">
        <f ca="1">IFERROR(INDEX(INDIRECT("day_wise_sales_data!$B$2:$BZ$599"),MATCH(resource!$CC346,day_wise_sales_data!$A$2:$A$500,0),MATCH(resource!BU$2,INDIRECT("day_wise_sales_data!$B$1:$BZ$1"),0)),0)</f>
        <v>0</v>
      </c>
      <c r="BV346" s="3">
        <f ca="1">IFERROR(INDEX(INDIRECT("day_wise_sales_data!$B$2:$BZ$599"),MATCH(resource!$CC346,day_wise_sales_data!$A$2:$A$500,0),MATCH(resource!BV$2,INDIRECT("day_wise_sales_data!$B$1:$BZ$1"),0)),0)</f>
        <v>0</v>
      </c>
      <c r="BW346" s="3">
        <f ca="1">IFERROR(INDEX(INDIRECT("day_wise_sales_data!$B$2:$BZ$599"),MATCH(resource!$CC346,day_wise_sales_data!$A$2:$A$500,0),MATCH(resource!BW$2,INDIRECT("day_wise_sales_data!$B$1:$BZ$1"),0)),0)</f>
        <v>0</v>
      </c>
      <c r="BX346" s="3">
        <f ca="1">IFERROR(INDEX(INDIRECT("day_wise_sales_data!$B$2:$BZ$599"),MATCH(resource!$CC346,day_wise_sales_data!$A$2:$A$500,0),MATCH(resource!BX$2,INDIRECT("day_wise_sales_data!$B$1:$BZ$1"),0)),0)</f>
        <v>0</v>
      </c>
      <c r="BY346" s="3">
        <f ca="1">IFERROR(INDEX(INDIRECT("day_wise_sales_data!$B$2:$BZ$599"),MATCH(resource!$CC346,day_wise_sales_data!$A$2:$A$500,0),MATCH(resource!BY$2,INDIRECT("day_wise_sales_data!$B$1:$BZ$1"),0)),0)</f>
        <v>0</v>
      </c>
      <c r="BZ346" s="3">
        <f ca="1">IFERROR(INDEX(INDIRECT("day_wise_sales_data!$B$2:$BZ$599"),MATCH(resource!$CC346,day_wise_sales_data!$A$2:$A$500,0),MATCH(resource!BZ$2,INDIRECT("day_wise_sales_data!$B$1:$BZ$1"),0)),0)</f>
        <v>0</v>
      </c>
      <c r="CA346" s="3">
        <f ca="1">IFERROR(INDEX(INDIRECT("day_wise_sales_data!$B$2:$BZ$599"),MATCH(resource!$CC346,day_wise_sales_data!$A$2:$A$500,0),MATCH(resource!CA$2,INDIRECT("day_wise_sales_data!$B$1:$BZ$1"),0)),0)</f>
        <v>0</v>
      </c>
      <c r="CC346" s="4" t="str">
        <f>sales_data!H345</f>
        <v>MYM03215</v>
      </c>
      <c r="CD346" s="1">
        <v>344</v>
      </c>
      <c r="CE346" s="1" t="str">
        <f>IF(AQ346=report!$AQ$3,resource!CD346,"")</f>
        <v/>
      </c>
      <c r="CF346" s="5" t="str">
        <f>IFERROR(SMALL($CE$3:$CE$1001,ROWS($CE$3:CE346)),"")</f>
        <v/>
      </c>
      <c r="CH346">
        <f>IFERROR(VLOOKUP($CC346,data_pull!$E$22:$G$700,2,0),0)</f>
        <v>-17324.759999999998</v>
      </c>
      <c r="CI346" s="1">
        <f t="shared" si="108"/>
        <v>154</v>
      </c>
      <c r="CJ346" s="1">
        <f t="shared" si="107"/>
        <v>1</v>
      </c>
      <c r="CK346" s="1" t="s">
        <v>1755</v>
      </c>
      <c r="CL346" s="1">
        <f t="shared" si="109"/>
        <v>100</v>
      </c>
      <c r="CM346" s="1" t="str">
        <f>IFERROR(VLOOKUP($CK346,stock_data!$B$3:$W$612,2,0),0)</f>
        <v>SEOVIN TABLET 500mg</v>
      </c>
      <c r="CN346" s="1" t="str">
        <f>IFERROR(VLOOKUP($CK346,stock_data!$B$3:$W$612,4,0),0)</f>
        <v>3x10's</v>
      </c>
      <c r="CO346" s="1">
        <f>IFERROR(VLOOKUP($CK346,stock_data!$B$3:$W$612,5,0),0)</f>
        <v>105</v>
      </c>
      <c r="CP346" s="3">
        <f t="shared" si="110"/>
        <v>1</v>
      </c>
      <c r="CQ346" s="3">
        <f t="shared" si="111"/>
        <v>105</v>
      </c>
      <c r="CR346" s="1">
        <f>IFERROR(VLOOKUP($CK346,stock_data!$B$3:$W$612,6,0),0)</f>
        <v>0</v>
      </c>
      <c r="CS346" s="1">
        <f>IFERROR(VLOOKUP($CK346,stock_data!$B$3:$W$612,7,0),0)</f>
        <v>0</v>
      </c>
      <c r="CT346" s="1">
        <f>IFERROR(VLOOKUP($CK346,stock_data!$B$3:$W$612,8,0),0)</f>
        <v>0</v>
      </c>
      <c r="CU346" s="1">
        <f>IFERROR(VLOOKUP($CK346,stock_data!$B$3:$W$612,9,0),0)</f>
        <v>0</v>
      </c>
      <c r="CV346" s="1">
        <f>IFERROR(VLOOKUP($CK346,stock_data!$B$3:$W$612,10,0),0)</f>
        <v>0</v>
      </c>
      <c r="CW346" s="1">
        <f>IFERROR(VLOOKUP($CK346,stock_data!$B$3:$W$612,11,0),0)</f>
        <v>0</v>
      </c>
      <c r="CX346" s="1">
        <f>IFERROR(VLOOKUP($CK346,stock_data!$B$3:$W$612,12,0),0)</f>
        <v>0</v>
      </c>
      <c r="CY346" s="1">
        <f>IFERROR(VLOOKUP($CK346,stock_data!$B$3:$W$612,13,0),0)</f>
        <v>0</v>
      </c>
      <c r="CZ346" s="1">
        <f>IFERROR(VLOOKUP($CK346,stock_data!$B$3:$W$612,14,0),0)</f>
        <v>0</v>
      </c>
      <c r="DA346" s="1">
        <f>IFERROR(VLOOKUP($CK346,stock_data!$B$3:$W$612,15,0),0)</f>
        <v>0</v>
      </c>
      <c r="DB346" s="1">
        <f>IFERROR(VLOOKUP($CK346,stock_data!$B$3:$W$612,16,0),0)</f>
        <v>0</v>
      </c>
      <c r="DC346" s="1">
        <f>IFERROR(VLOOKUP($CK346,stock_data!$B$3:$W$612,17,0),0)</f>
        <v>0</v>
      </c>
      <c r="DD346" s="1">
        <f>IFERROR(VLOOKUP($CK346,stock_data!$B$3:$W$612,18,0),0)</f>
        <v>0</v>
      </c>
      <c r="DE346" s="1">
        <f>IFERROR(VLOOKUP($CK346,stock_data!$B$3:$W$612,19,0),0)</f>
        <v>0</v>
      </c>
      <c r="DF346" s="1">
        <f>IFERROR(VLOOKUP($CK346,stock_data!$B$3:$W$612,20,0),0)</f>
        <v>0</v>
      </c>
      <c r="DG346" s="1">
        <f>IFERROR(VLOOKUP($CK346,stock_data!$B$3:$W$612,21,0),0)</f>
        <v>0</v>
      </c>
      <c r="DH346" s="1">
        <f>IFERROR(VLOOKUP($CK346,stock_data!$B$3:$W$612,22,0),0)</f>
        <v>0</v>
      </c>
      <c r="DI346" s="1">
        <f t="shared" si="112"/>
        <v>0</v>
      </c>
      <c r="DJ346" s="1">
        <f t="shared" si="113"/>
        <v>0</v>
      </c>
      <c r="DK346" s="3">
        <f>IFERROR(INDEX(COD_SALES!$B$5:$Z$500,MATCH(resource!$CC346,COD_SALES!$A$5:$A$500,0),MATCH(resource!DK$2,COD_SALES!$B$4:$Z$4,0)),"")</f>
        <v>0</v>
      </c>
      <c r="DL346" s="3">
        <f>IFERROR(INDEX(COD_SALES!$B$5:$Z$500,MATCH(resource!$CC346,COD_SALES!$A$5:$A$500,0),MATCH(resource!DL$2,COD_SALES!$B$4:$Z$4,0)),"")</f>
        <v>0</v>
      </c>
      <c r="DM346" s="3">
        <f>IFERROR(INDEX(COD_SALES!$B$5:$Z$500,MATCH(resource!$CC346,COD_SALES!$A$5:$A$500,0),MATCH(resource!DM$2,COD_SALES!$B$4:$Z$4,0)),"")</f>
        <v>0</v>
      </c>
      <c r="DN346" s="3" t="str">
        <f>IFERROR(INDEX(COD_SALES!$B$5:$Z$500,MATCH(resource!$CC346,COD_SALES!$A$5:$A$500,0),MATCH(resource!DN$2,COD_SALES!$B$4:$Z$4,0)),"")</f>
        <v/>
      </c>
      <c r="DO346" s="3">
        <f>IFERROR(INDEX(COD_SALES!$B$5:$Z$500,MATCH(resource!$CC346,COD_SALES!$A$5:$A$500,0),MATCH(resource!DO$2,COD_SALES!$B$4:$Z$4,0)),"")</f>
        <v>0</v>
      </c>
      <c r="DP346" s="3">
        <f>IFERROR(INDEX(COD_SALES!$B$5:$Z$500,MATCH(resource!$CC346,COD_SALES!$A$5:$A$500,0),MATCH(resource!DP$2,COD_SALES!$B$4:$Z$4,0)),"")</f>
        <v>0</v>
      </c>
      <c r="DQ346" s="3" t="str">
        <f>IFERROR(INDEX(COD_SALES!$B$5:$Z$500,MATCH(resource!$CC346,COD_SALES!$A$5:$A$500,0),MATCH(resource!DQ$2,COD_SALES!$B$4:$Z$4,0)),"")</f>
        <v/>
      </c>
      <c r="DR346" s="3">
        <f>IFERROR(INDEX(COD_SALES!$B$5:$Z$500,MATCH(resource!$CC346,COD_SALES!$A$5:$A$500,0),MATCH(resource!DR$2,COD_SALES!$B$4:$Z$4,0)),"")</f>
        <v>0</v>
      </c>
      <c r="DS346" s="3">
        <f>IFERROR(INDEX(COD_SALES!$B$5:$Z$500,MATCH(resource!$CC346,COD_SALES!$A$5:$A$500,0),MATCH(resource!DS$2,COD_SALES!$B$4:$Z$4,0)),"")</f>
        <v>0</v>
      </c>
      <c r="DT346" s="3">
        <f>IFERROR(INDEX(COD_SALES!$B$5:$Z$500,MATCH(resource!$CC346,COD_SALES!$A$5:$A$500,0),MATCH(resource!DT$2,COD_SALES!$B$4:$Z$4,0)),"")</f>
        <v>0</v>
      </c>
      <c r="DU346" s="3">
        <f>IFERROR(INDEX(COD_SALES!$B$5:$Z$500,MATCH(resource!$CC346,COD_SALES!$A$5:$A$500,0),MATCH(resource!DU$2,COD_SALES!$B$4:$Z$4,0)),"")</f>
        <v>0</v>
      </c>
      <c r="DV346" s="3">
        <f>IFERROR(INDEX(COD_SALES!$B$5:$Z$500,MATCH(resource!$CC346,COD_SALES!$A$5:$A$500,0),MATCH(resource!DV$2,COD_SALES!$B$4:$Z$4,0)),"")</f>
        <v>0</v>
      </c>
      <c r="DW346" s="3">
        <f>IFERROR(INDEX(COD_SALES!$B$5:$Z$500,MATCH(resource!$CC346,COD_SALES!$A$5:$A$500,0),MATCH(resource!DW$2,COD_SALES!$B$4:$Z$4,0)),"")</f>
        <v>0</v>
      </c>
      <c r="DX346" s="3">
        <f>IFERROR(INDEX(COD_SALES!$B$5:$Z$500,MATCH(resource!$CC346,COD_SALES!$A$5:$A$500,0),MATCH(resource!DX$2,COD_SALES!$B$4:$Z$4,0)),"")</f>
        <v>0</v>
      </c>
      <c r="DY346" s="3">
        <f>IFERROR(INDEX(COD_SALES!$B$5:$Z$500,MATCH(resource!$CC346,COD_SALES!$A$5:$A$500,0),MATCH(resource!DY$2,COD_SALES!$B$4:$Z$4,0)),"")</f>
        <v>0</v>
      </c>
      <c r="DZ346" s="3">
        <f>IFERROR(INDEX(COD_SALES!$B$5:$Z$500,MATCH(resource!$CC346,COD_SALES!$A$5:$A$500,0),MATCH(resource!DZ$2,COD_SALES!$B$4:$Z$4,0)),"")</f>
        <v>0</v>
      </c>
      <c r="EA346" s="3">
        <f>IFERROR(INDEX(COD_SALES!$B$5:$Z$500,MATCH(resource!$CC346,COD_SALES!$A$5:$A$500,0),MATCH(resource!EA$2,COD_SALES!$B$4:$Z$4,0)),"")</f>
        <v>0</v>
      </c>
      <c r="EB346" s="3">
        <f t="shared" si="114"/>
        <v>0</v>
      </c>
      <c r="ED346" s="3">
        <f>IFERROR(VLOOKUP($CK346,depot_prod_sales!$B$5:$S$200,3,0),0)</f>
        <v>0</v>
      </c>
      <c r="EE346" s="3">
        <f>IFERROR(VLOOKUP($CK346,depot_prod_sales!$B$5:$S$200,4,0),0)</f>
        <v>0</v>
      </c>
      <c r="EF346" s="3">
        <f>IFERROR(VLOOKUP($CK346,depot_prod_sales!$B$5:$S$200,5,0),0)</f>
        <v>0</v>
      </c>
      <c r="EG346" s="3">
        <f>IFERROR(VLOOKUP($CK346,depot_prod_sales!$B$5:$S$200,6,0),0)</f>
        <v>0</v>
      </c>
      <c r="EH346" s="3">
        <f>IFERROR(VLOOKUP($CK346,depot_prod_sales!$B$5:$S$200,7,0),0)</f>
        <v>0</v>
      </c>
      <c r="EI346" s="3">
        <f>IFERROR(VLOOKUP($CK346,depot_prod_sales!$B$5:$S$200,8,0),0)</f>
        <v>0</v>
      </c>
      <c r="EJ346" s="3">
        <f>IFERROR(VLOOKUP($CK346,depot_prod_sales!$B$5:$S$200,9,0),0)</f>
        <v>0</v>
      </c>
      <c r="EK346" s="3">
        <f>IFERROR(VLOOKUP($CK346,depot_prod_sales!$B$5:$S$200,10,0),0)</f>
        <v>0</v>
      </c>
      <c r="EL346" s="3">
        <f>IFERROR(VLOOKUP($CK346,depot_prod_sales!$B$5:$S$200,11,0),0)</f>
        <v>0</v>
      </c>
      <c r="EM346" s="3">
        <f>IFERROR(VLOOKUP($CK346,depot_prod_sales!$B$5:$S$200,12,0),0)</f>
        <v>0</v>
      </c>
      <c r="EN346" s="3">
        <f>IFERROR(VLOOKUP($CK346,depot_prod_sales!$B$5:$S$200,13,0),0)</f>
        <v>0</v>
      </c>
      <c r="EO346" s="3">
        <f>IFERROR(VLOOKUP($CK346,depot_prod_sales!$B$5:$S$200,14,0),0)</f>
        <v>0</v>
      </c>
      <c r="EP346" s="3">
        <f>IFERROR(VLOOKUP($CK346,depot_prod_sales!$B$5:$S$200,15,0),0)</f>
        <v>0</v>
      </c>
      <c r="EQ346" s="3">
        <f>IFERROR(VLOOKUP($CK346,depot_prod_sales!$B$5:$S$200,16,0),0)</f>
        <v>0</v>
      </c>
      <c r="ER346" s="3">
        <f>IFERROR(VLOOKUP($CK346,depot_prod_sales!$B$5:$S$200,17,0),0)</f>
        <v>0</v>
      </c>
      <c r="ES346" s="3">
        <f>IFERROR(VLOOKUP($CK346,depot_prod_sales!$B$5:$S$200,18,0),0)</f>
        <v>0</v>
      </c>
      <c r="ET346" s="116">
        <f t="shared" si="115"/>
        <v>0</v>
      </c>
      <c r="EU346" s="116">
        <f t="shared" si="116"/>
        <v>0</v>
      </c>
      <c r="EW346" s="3">
        <f>IFERROR(VLOOKUP(CC346,data_pull!$AO$25:$AR$546,2,0),0)</f>
        <v>4</v>
      </c>
      <c r="EX346" s="1">
        <f>IFERROR(VLOOKUP(CC346,data_pull!$AO$25:$AR$546,4,0),0)</f>
        <v>190000</v>
      </c>
    </row>
    <row r="347" spans="13:154" x14ac:dyDescent="0.25"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4" t="str">
        <f>sales_data!B346</f>
        <v>Blank Mymensingh Zone</v>
      </c>
      <c r="AR347" s="4" t="str">
        <f>sales_data!C346</f>
        <v>Mohammad Shahidul Islam-3</v>
      </c>
      <c r="AS347" s="5" t="str">
        <f t="shared" si="106"/>
        <v/>
      </c>
      <c r="AT347" s="4" t="str">
        <f>sales_data!I346</f>
        <v>Tuzammel Haque</v>
      </c>
      <c r="AU347" s="4" t="str">
        <f>sales_data!W346</f>
        <v>Modhupur-2</v>
      </c>
      <c r="AV347" s="1">
        <f>sales_data!N346</f>
        <v>11148.46</v>
      </c>
      <c r="AW347" s="1">
        <f>sales_data!P346</f>
        <v>10</v>
      </c>
      <c r="AX347" s="3">
        <f ca="1">IFERROR(INDEX(INDIRECT("day_wise_sales_data!$B$2:$BZ$599"),MATCH(resource!$CC347,day_wise_sales_data!$A$2:$A$500,0),MATCH(resource!AX$2,INDIRECT("day_wise_sales_data!$B$1:$BZ$1"),0)),0)</f>
        <v>0</v>
      </c>
      <c r="AY347" s="3">
        <f ca="1">IFERROR(INDEX(INDIRECT("day_wise_sales_data!$B$2:$BZ$599"),MATCH(resource!$CC347,day_wise_sales_data!$A$2:$A$500,0),MATCH(resource!AY$2,INDIRECT("day_wise_sales_data!$B$1:$BZ$1"),0)),0)</f>
        <v>0</v>
      </c>
      <c r="AZ347" s="3">
        <f ca="1">IFERROR(INDEX(INDIRECT("day_wise_sales_data!$B$2:$BZ$599"),MATCH(resource!$CC347,day_wise_sales_data!$A$2:$A$500,0),MATCH(resource!AZ$2,INDIRECT("day_wise_sales_data!$B$1:$BZ$1"),0)),0)</f>
        <v>0</v>
      </c>
      <c r="BA347" s="3">
        <f ca="1">IFERROR(INDEX(INDIRECT("day_wise_sales_data!$B$2:$BZ$599"),MATCH(resource!$CC347,day_wise_sales_data!$A$2:$A$500,0),MATCH(resource!BA$2,INDIRECT("day_wise_sales_data!$B$1:$BZ$1"),0)),0)</f>
        <v>0</v>
      </c>
      <c r="BB347" s="3">
        <f ca="1">IFERROR(INDEX(INDIRECT("day_wise_sales_data!$B$2:$BZ$599"),MATCH(resource!$CC347,day_wise_sales_data!$A$2:$A$500,0),MATCH(resource!BB$2,INDIRECT("day_wise_sales_data!$B$1:$BZ$1"),0)),0)</f>
        <v>0</v>
      </c>
      <c r="BC347" s="3">
        <f ca="1">IFERROR(INDEX(INDIRECT("day_wise_sales_data!$B$2:$BZ$599"),MATCH(resource!$CC347,day_wise_sales_data!$A$2:$A$500,0),MATCH(resource!BC$2,INDIRECT("day_wise_sales_data!$B$1:$BZ$1"),0)),0)</f>
        <v>0</v>
      </c>
      <c r="BD347" s="3">
        <f ca="1">IFERROR(INDEX(INDIRECT("day_wise_sales_data!$B$2:$BZ$599"),MATCH(resource!$CC347,day_wise_sales_data!$A$2:$A$500,0),MATCH(resource!BD$2,INDIRECT("day_wise_sales_data!$B$1:$BZ$1"),0)),0)</f>
        <v>0</v>
      </c>
      <c r="BE347" s="3">
        <f ca="1">IFERROR(INDEX(INDIRECT("day_wise_sales_data!$B$2:$BZ$599"),MATCH(resource!$CC347,day_wise_sales_data!$A$2:$A$500,0),MATCH(resource!BE$2,INDIRECT("day_wise_sales_data!$B$1:$BZ$1"),0)),0)</f>
        <v>2956.98</v>
      </c>
      <c r="BF347" s="3">
        <f ca="1">IFERROR(INDEX(INDIRECT("day_wise_sales_data!$B$2:$BZ$599"),MATCH(resource!$CC347,day_wise_sales_data!$A$2:$A$500,0),MATCH(resource!BF$2,INDIRECT("day_wise_sales_data!$B$1:$BZ$1"),0)),0)</f>
        <v>0</v>
      </c>
      <c r="BG347" s="3">
        <f ca="1">IFERROR(INDEX(INDIRECT("day_wise_sales_data!$B$2:$BZ$599"),MATCH(resource!$CC347,day_wise_sales_data!$A$2:$A$500,0),MATCH(resource!BG$2,INDIRECT("day_wise_sales_data!$B$1:$BZ$1"),0)),0)</f>
        <v>0</v>
      </c>
      <c r="BH347" s="3">
        <f ca="1">IFERROR(INDEX(INDIRECT("day_wise_sales_data!$B$2:$BZ$599"),MATCH(resource!$CC347,day_wise_sales_data!$A$2:$A$500,0),MATCH(resource!BH$2,INDIRECT("day_wise_sales_data!$B$1:$BZ$1"),0)),0)</f>
        <v>0</v>
      </c>
      <c r="BI347" s="3">
        <f ca="1">IFERROR(INDEX(INDIRECT("day_wise_sales_data!$B$2:$BZ$599"),MATCH(resource!$CC347,day_wise_sales_data!$A$2:$A$500,0),MATCH(resource!BI$2,INDIRECT("day_wise_sales_data!$B$1:$BZ$1"),0)),0)</f>
        <v>0</v>
      </c>
      <c r="BJ347" s="3">
        <f ca="1">IFERROR(INDEX(INDIRECT("day_wise_sales_data!$B$2:$BZ$599"),MATCH(resource!$CC347,day_wise_sales_data!$A$2:$A$500,0),MATCH(resource!BJ$2,INDIRECT("day_wise_sales_data!$B$1:$BZ$1"),0)),0)</f>
        <v>0</v>
      </c>
      <c r="BK347" s="3">
        <f ca="1">IFERROR(INDEX(INDIRECT("day_wise_sales_data!$B$2:$BZ$599"),MATCH(resource!$CC347,day_wise_sales_data!$A$2:$A$500,0),MATCH(resource!BK$2,INDIRECT("day_wise_sales_data!$B$1:$BZ$1"),0)),0)</f>
        <v>0</v>
      </c>
      <c r="BL347" s="3">
        <f ca="1">IFERROR(INDEX(INDIRECT("day_wise_sales_data!$B$2:$BZ$599"),MATCH(resource!$CC347,day_wise_sales_data!$A$2:$A$500,0),MATCH(resource!BL$2,INDIRECT("day_wise_sales_data!$B$1:$BZ$1"),0)),0)</f>
        <v>-10602.86</v>
      </c>
      <c r="BM347" s="3">
        <f ca="1">IFERROR(INDEX(INDIRECT("day_wise_sales_data!$B$2:$BZ$599"),MATCH(resource!$CC347,day_wise_sales_data!$A$2:$A$500,0),MATCH(resource!BM$2,INDIRECT("day_wise_sales_data!$B$1:$BZ$1"),0)),0)</f>
        <v>0</v>
      </c>
      <c r="BN347" s="3">
        <f ca="1">IFERROR(INDEX(INDIRECT("day_wise_sales_data!$B$2:$BZ$599"),MATCH(resource!$CC347,day_wise_sales_data!$A$2:$A$500,0),MATCH(resource!BN$2,INDIRECT("day_wise_sales_data!$B$1:$BZ$1"),0)),0)</f>
        <v>0</v>
      </c>
      <c r="BO347" s="3">
        <f ca="1">IFERROR(INDEX(INDIRECT("day_wise_sales_data!$B$2:$BZ$599"),MATCH(resource!$CC347,day_wise_sales_data!$A$2:$A$500,0),MATCH(resource!BO$2,INDIRECT("day_wise_sales_data!$B$1:$BZ$1"),0)),0)</f>
        <v>0</v>
      </c>
      <c r="BP347" s="3">
        <f ca="1">IFERROR(INDEX(INDIRECT("day_wise_sales_data!$B$2:$BZ$599"),MATCH(resource!$CC347,day_wise_sales_data!$A$2:$A$500,0),MATCH(resource!BP$2,INDIRECT("day_wise_sales_data!$B$1:$BZ$1"),0)),0)</f>
        <v>0</v>
      </c>
      <c r="BQ347" s="3">
        <f ca="1">IFERROR(INDEX(INDIRECT("day_wise_sales_data!$B$2:$BZ$599"),MATCH(resource!$CC347,day_wise_sales_data!$A$2:$A$500,0),MATCH(resource!BQ$2,INDIRECT("day_wise_sales_data!$B$1:$BZ$1"),0)),0)</f>
        <v>0</v>
      </c>
      <c r="BR347" s="3">
        <f ca="1">IFERROR(INDEX(INDIRECT("day_wise_sales_data!$B$2:$BZ$599"),MATCH(resource!$CC347,day_wise_sales_data!$A$2:$A$500,0),MATCH(resource!BR$2,INDIRECT("day_wise_sales_data!$B$1:$BZ$1"),0)),0)</f>
        <v>0</v>
      </c>
      <c r="BS347" s="3">
        <f ca="1">IFERROR(INDEX(INDIRECT("day_wise_sales_data!$B$2:$BZ$599"),MATCH(resource!$CC347,day_wise_sales_data!$A$2:$A$500,0),MATCH(resource!BS$2,INDIRECT("day_wise_sales_data!$B$1:$BZ$1"),0)),0)</f>
        <v>0</v>
      </c>
      <c r="BT347" s="3">
        <f ca="1">IFERROR(INDEX(INDIRECT("day_wise_sales_data!$B$2:$BZ$599"),MATCH(resource!$CC347,day_wise_sales_data!$A$2:$A$500,0),MATCH(resource!BT$2,INDIRECT("day_wise_sales_data!$B$1:$BZ$1"),0)),0)</f>
        <v>11805.97</v>
      </c>
      <c r="BU347" s="3">
        <f ca="1">IFERROR(INDEX(INDIRECT("day_wise_sales_data!$B$2:$BZ$599"),MATCH(resource!$CC347,day_wise_sales_data!$A$2:$A$500,0),MATCH(resource!BU$2,INDIRECT("day_wise_sales_data!$B$1:$BZ$1"),0)),0)</f>
        <v>6793.48</v>
      </c>
      <c r="BV347" s="3">
        <f ca="1">IFERROR(INDEX(INDIRECT("day_wise_sales_data!$B$2:$BZ$599"),MATCH(resource!$CC347,day_wise_sales_data!$A$2:$A$500,0),MATCH(resource!BV$2,INDIRECT("day_wise_sales_data!$B$1:$BZ$1"),0)),0)</f>
        <v>0</v>
      </c>
      <c r="BW347" s="3">
        <f ca="1">IFERROR(INDEX(INDIRECT("day_wise_sales_data!$B$2:$BZ$599"),MATCH(resource!$CC347,day_wise_sales_data!$A$2:$A$500,0),MATCH(resource!BW$2,INDIRECT("day_wise_sales_data!$B$1:$BZ$1"),0)),0)</f>
        <v>0</v>
      </c>
      <c r="BX347" s="3">
        <f ca="1">IFERROR(INDEX(INDIRECT("day_wise_sales_data!$B$2:$BZ$599"),MATCH(resource!$CC347,day_wise_sales_data!$A$2:$A$500,0),MATCH(resource!BX$2,INDIRECT("day_wise_sales_data!$B$1:$BZ$1"),0)),0)</f>
        <v>0</v>
      </c>
      <c r="BY347" s="3">
        <f ca="1">IFERROR(INDEX(INDIRECT("day_wise_sales_data!$B$2:$BZ$599"),MATCH(resource!$CC347,day_wise_sales_data!$A$2:$A$500,0),MATCH(resource!BY$2,INDIRECT("day_wise_sales_data!$B$1:$BZ$1"),0)),0)</f>
        <v>0</v>
      </c>
      <c r="BZ347" s="3">
        <f ca="1">IFERROR(INDEX(INDIRECT("day_wise_sales_data!$B$2:$BZ$599"),MATCH(resource!$CC347,day_wise_sales_data!$A$2:$A$500,0),MATCH(resource!BZ$2,INDIRECT("day_wise_sales_data!$B$1:$BZ$1"),0)),0)</f>
        <v>0</v>
      </c>
      <c r="CA347" s="3" t="str">
        <f ca="1">IFERROR(INDEX(INDIRECT("day_wise_sales_data!$B$2:$BZ$599"),MATCH(resource!$CC347,day_wise_sales_data!$A$2:$A$500,0),MATCH(resource!CA$2,INDIRECT("day_wise_sales_data!$B$1:$BZ$1"),0)),0)</f>
        <v>dd</v>
      </c>
      <c r="CC347" s="4" t="str">
        <f>sales_data!H346</f>
        <v>MYM03216</v>
      </c>
      <c r="CD347" s="1">
        <v>345</v>
      </c>
      <c r="CE347" s="1" t="str">
        <f>IF(AQ347=report!$AQ$3,resource!CD347,"")</f>
        <v/>
      </c>
      <c r="CF347" s="5" t="str">
        <f>IFERROR(SMALL($CE$3:$CE$1001,ROWS($CE$3:CE347)),"")</f>
        <v/>
      </c>
      <c r="CH347">
        <f>IFERROR(VLOOKUP($CC347,data_pull!$E$22:$G$700,2,0),0)</f>
        <v>11148.46</v>
      </c>
      <c r="CI347" s="1">
        <f t="shared" si="108"/>
        <v>121</v>
      </c>
      <c r="CJ347" s="1">
        <f t="shared" si="107"/>
        <v>0</v>
      </c>
      <c r="CK347" s="1" t="s">
        <v>1757</v>
      </c>
      <c r="CL347" s="1">
        <f t="shared" si="109"/>
        <v>111</v>
      </c>
      <c r="CM347" s="1" t="str">
        <f>IFERROR(VLOOKUP($CK347,stock_data!$B$3:$W$612,2,0),0)</f>
        <v>SILZIN CREAM</v>
      </c>
      <c r="CN347" s="1" t="str">
        <f>IFERROR(VLOOKUP($CK347,stock_data!$B$3:$W$612,4,0),0)</f>
        <v>25gm tube</v>
      </c>
      <c r="CO347" s="1">
        <f>IFERROR(VLOOKUP($CK347,stock_data!$B$3:$W$612,5,0),0)</f>
        <v>44</v>
      </c>
      <c r="CP347" s="3">
        <f t="shared" si="110"/>
        <v>0</v>
      </c>
      <c r="CQ347" s="3">
        <f t="shared" si="111"/>
        <v>0</v>
      </c>
      <c r="CR347" s="1">
        <f>IFERROR(VLOOKUP($CK347,stock_data!$B$3:$W$612,6,0),0)</f>
        <v>3</v>
      </c>
      <c r="CS347" s="1">
        <f>IFERROR(VLOOKUP($CK347,stock_data!$B$3:$W$612,7,0),0)</f>
        <v>0</v>
      </c>
      <c r="CT347" s="1">
        <f>IFERROR(VLOOKUP($CK347,stock_data!$B$3:$W$612,8,0),0)</f>
        <v>0</v>
      </c>
      <c r="CU347" s="1">
        <f>IFERROR(VLOOKUP($CK347,stock_data!$B$3:$W$612,9,0),0)</f>
        <v>0</v>
      </c>
      <c r="CV347" s="1">
        <f>IFERROR(VLOOKUP($CK347,stock_data!$B$3:$W$612,10,0),0)</f>
        <v>0</v>
      </c>
      <c r="CW347" s="1">
        <f>IFERROR(VLOOKUP($CK347,stock_data!$B$3:$W$612,11,0),0)</f>
        <v>0</v>
      </c>
      <c r="CX347" s="1">
        <f>IFERROR(VLOOKUP($CK347,stock_data!$B$3:$W$612,12,0),0)</f>
        <v>0</v>
      </c>
      <c r="CY347" s="1">
        <f>IFERROR(VLOOKUP($CK347,stock_data!$B$3:$W$612,13,0),0)</f>
        <v>0</v>
      </c>
      <c r="CZ347" s="1">
        <f>IFERROR(VLOOKUP($CK347,stock_data!$B$3:$W$612,14,0),0)</f>
        <v>0</v>
      </c>
      <c r="DA347" s="1">
        <f>IFERROR(VLOOKUP($CK347,stock_data!$B$3:$W$612,15,0),0)</f>
        <v>0</v>
      </c>
      <c r="DB347" s="1">
        <f>IFERROR(VLOOKUP($CK347,stock_data!$B$3:$W$612,16,0),0)</f>
        <v>0</v>
      </c>
      <c r="DC347" s="1">
        <f>IFERROR(VLOOKUP($CK347,stock_data!$B$3:$W$612,17,0),0)</f>
        <v>0</v>
      </c>
      <c r="DD347" s="1">
        <f>IFERROR(VLOOKUP($CK347,stock_data!$B$3:$W$612,18,0),0)</f>
        <v>1</v>
      </c>
      <c r="DE347" s="1">
        <f>IFERROR(VLOOKUP($CK347,stock_data!$B$3:$W$612,19,0),0)</f>
        <v>15</v>
      </c>
      <c r="DF347" s="1">
        <f>IFERROR(VLOOKUP($CK347,stock_data!$B$3:$W$612,20,0),0)</f>
        <v>0</v>
      </c>
      <c r="DG347" s="1">
        <f>IFERROR(VLOOKUP($CK347,stock_data!$B$3:$W$612,21,0),0)</f>
        <v>0</v>
      </c>
      <c r="DH347" s="1">
        <f>IFERROR(VLOOKUP($CK347,stock_data!$B$3:$W$612,22,0),0)</f>
        <v>1</v>
      </c>
      <c r="DI347" s="1">
        <f t="shared" si="112"/>
        <v>20</v>
      </c>
      <c r="DJ347" s="1">
        <f t="shared" si="113"/>
        <v>880</v>
      </c>
      <c r="DK347" s="3">
        <f>IFERROR(INDEX(COD_SALES!$B$5:$Z$500,MATCH(resource!$CC347,COD_SALES!$A$5:$A$500,0),MATCH(resource!DK$2,COD_SALES!$B$4:$Z$4,0)),"")</f>
        <v>3</v>
      </c>
      <c r="DL347" s="3">
        <f>IFERROR(INDEX(COD_SALES!$B$5:$Z$500,MATCH(resource!$CC347,COD_SALES!$A$5:$A$500,0),MATCH(resource!DL$2,COD_SALES!$B$4:$Z$4,0)),"")</f>
        <v>0</v>
      </c>
      <c r="DM347" s="3">
        <f>IFERROR(INDEX(COD_SALES!$B$5:$Z$500,MATCH(resource!$CC347,COD_SALES!$A$5:$A$500,0),MATCH(resource!DM$2,COD_SALES!$B$4:$Z$4,0)),"")</f>
        <v>2</v>
      </c>
      <c r="DN347" s="3" t="str">
        <f>IFERROR(INDEX(COD_SALES!$B$5:$Z$500,MATCH(resource!$CC347,COD_SALES!$A$5:$A$500,0),MATCH(resource!DN$2,COD_SALES!$B$4:$Z$4,0)),"")</f>
        <v/>
      </c>
      <c r="DO347" s="3">
        <f>IFERROR(INDEX(COD_SALES!$B$5:$Z$500,MATCH(resource!$CC347,COD_SALES!$A$5:$A$500,0),MATCH(resource!DO$2,COD_SALES!$B$4:$Z$4,0)),"")</f>
        <v>0</v>
      </c>
      <c r="DP347" s="3">
        <f>IFERROR(INDEX(COD_SALES!$B$5:$Z$500,MATCH(resource!$CC347,COD_SALES!$A$5:$A$500,0),MATCH(resource!DP$2,COD_SALES!$B$4:$Z$4,0)),"")</f>
        <v>0</v>
      </c>
      <c r="DQ347" s="3" t="str">
        <f>IFERROR(INDEX(COD_SALES!$B$5:$Z$500,MATCH(resource!$CC347,COD_SALES!$A$5:$A$500,0),MATCH(resource!DQ$2,COD_SALES!$B$4:$Z$4,0)),"")</f>
        <v/>
      </c>
      <c r="DR347" s="3">
        <f>IFERROR(INDEX(COD_SALES!$B$5:$Z$500,MATCH(resource!$CC347,COD_SALES!$A$5:$A$500,0),MATCH(resource!DR$2,COD_SALES!$B$4:$Z$4,0)),"")</f>
        <v>0</v>
      </c>
      <c r="DS347" s="3">
        <f>IFERROR(INDEX(COD_SALES!$B$5:$Z$500,MATCH(resource!$CC347,COD_SALES!$A$5:$A$500,0),MATCH(resource!DS$2,COD_SALES!$B$4:$Z$4,0)),"")</f>
        <v>2</v>
      </c>
      <c r="DT347" s="3">
        <f>IFERROR(INDEX(COD_SALES!$B$5:$Z$500,MATCH(resource!$CC347,COD_SALES!$A$5:$A$500,0),MATCH(resource!DT$2,COD_SALES!$B$4:$Z$4,0)),"")</f>
        <v>0</v>
      </c>
      <c r="DU347" s="3">
        <f>IFERROR(INDEX(COD_SALES!$B$5:$Z$500,MATCH(resource!$CC347,COD_SALES!$A$5:$A$500,0),MATCH(resource!DU$2,COD_SALES!$B$4:$Z$4,0)),"")</f>
        <v>0</v>
      </c>
      <c r="DV347" s="3">
        <f>IFERROR(INDEX(COD_SALES!$B$5:$Z$500,MATCH(resource!$CC347,COD_SALES!$A$5:$A$500,0),MATCH(resource!DV$2,COD_SALES!$B$4:$Z$4,0)),"")</f>
        <v>0</v>
      </c>
      <c r="DW347" s="3">
        <f>IFERROR(INDEX(COD_SALES!$B$5:$Z$500,MATCH(resource!$CC347,COD_SALES!$A$5:$A$500,0),MATCH(resource!DW$2,COD_SALES!$B$4:$Z$4,0)),"")</f>
        <v>7</v>
      </c>
      <c r="DX347" s="3">
        <f>IFERROR(INDEX(COD_SALES!$B$5:$Z$500,MATCH(resource!$CC347,COD_SALES!$A$5:$A$500,0),MATCH(resource!DX$2,COD_SALES!$B$4:$Z$4,0)),"")</f>
        <v>0</v>
      </c>
      <c r="DY347" s="3">
        <f>IFERROR(INDEX(COD_SALES!$B$5:$Z$500,MATCH(resource!$CC347,COD_SALES!$A$5:$A$500,0),MATCH(resource!DY$2,COD_SALES!$B$4:$Z$4,0)),"")</f>
        <v>1</v>
      </c>
      <c r="DZ347" s="3">
        <f>IFERROR(INDEX(COD_SALES!$B$5:$Z$500,MATCH(resource!$CC347,COD_SALES!$A$5:$A$500,0),MATCH(resource!DZ$2,COD_SALES!$B$4:$Z$4,0)),"")</f>
        <v>2</v>
      </c>
      <c r="EA347" s="3">
        <f>IFERROR(INDEX(COD_SALES!$B$5:$Z$500,MATCH(resource!$CC347,COD_SALES!$A$5:$A$500,0),MATCH(resource!EA$2,COD_SALES!$B$4:$Z$4,0)),"")</f>
        <v>0</v>
      </c>
      <c r="EB347" s="3">
        <f t="shared" si="114"/>
        <v>5911.1900000000005</v>
      </c>
      <c r="ED347" s="3">
        <f>IFERROR(VLOOKUP($CK347,depot_prod_sales!$B$5:$S$200,3,0),0)</f>
        <v>74</v>
      </c>
      <c r="EE347" s="3">
        <f>IFERROR(VLOOKUP($CK347,depot_prod_sales!$B$5:$S$200,4,0),0)</f>
        <v>0</v>
      </c>
      <c r="EF347" s="3">
        <f>IFERROR(VLOOKUP($CK347,depot_prod_sales!$B$5:$S$200,5,0),0)</f>
        <v>0</v>
      </c>
      <c r="EG347" s="3">
        <f>IFERROR(VLOOKUP($CK347,depot_prod_sales!$B$5:$S$200,6,0),0)</f>
        <v>0</v>
      </c>
      <c r="EH347" s="3">
        <f>IFERROR(VLOOKUP($CK347,depot_prod_sales!$B$5:$S$200,7,0),0)</f>
        <v>0</v>
      </c>
      <c r="EI347" s="3">
        <f>IFERROR(VLOOKUP($CK347,depot_prod_sales!$B$5:$S$200,8,0),0)</f>
        <v>0</v>
      </c>
      <c r="EJ347" s="3">
        <f>IFERROR(VLOOKUP($CK347,depot_prod_sales!$B$5:$S$200,9,0),0)</f>
        <v>0</v>
      </c>
      <c r="EK347" s="3">
        <f>IFERROR(VLOOKUP($CK347,depot_prod_sales!$B$5:$S$200,10,0),0)</f>
        <v>0</v>
      </c>
      <c r="EL347" s="3">
        <f>IFERROR(VLOOKUP($CK347,depot_prod_sales!$B$5:$S$200,11,0),0)</f>
        <v>0</v>
      </c>
      <c r="EM347" s="3">
        <f>IFERROR(VLOOKUP($CK347,depot_prod_sales!$B$5:$S$200,12,0),0)</f>
        <v>0</v>
      </c>
      <c r="EN347" s="3">
        <f>IFERROR(VLOOKUP($CK347,depot_prod_sales!$B$5:$S$200,13,0),0)</f>
        <v>0</v>
      </c>
      <c r="EO347" s="3">
        <f>IFERROR(VLOOKUP($CK347,depot_prod_sales!$B$5:$S$200,14,0),0)</f>
        <v>0</v>
      </c>
      <c r="EP347" s="3">
        <f>IFERROR(VLOOKUP($CK347,depot_prod_sales!$B$5:$S$200,15,0),0)</f>
        <v>0</v>
      </c>
      <c r="EQ347" s="3">
        <f>IFERROR(VLOOKUP($CK347,depot_prod_sales!$B$5:$S$200,16,0),0)</f>
        <v>0</v>
      </c>
      <c r="ER347" s="3">
        <f>IFERROR(VLOOKUP($CK347,depot_prod_sales!$B$5:$S$200,17,0),0)</f>
        <v>0</v>
      </c>
      <c r="ES347" s="3">
        <f>IFERROR(VLOOKUP($CK347,depot_prod_sales!$B$5:$S$200,18,0),0)</f>
        <v>0</v>
      </c>
      <c r="ET347" s="116">
        <f t="shared" si="115"/>
        <v>74</v>
      </c>
      <c r="EU347" s="116">
        <f t="shared" si="116"/>
        <v>3256</v>
      </c>
      <c r="EW347" s="3">
        <f>IFERROR(VLOOKUP(CC347,data_pull!$AO$25:$AR$546,2,0),0)</f>
        <v>8</v>
      </c>
      <c r="EX347" s="1">
        <f>IFERROR(VLOOKUP(CC347,data_pull!$AO$25:$AR$546,4,0),0)</f>
        <v>190000</v>
      </c>
    </row>
    <row r="348" spans="13:154" x14ac:dyDescent="0.25"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4" t="str">
        <f>sales_data!B347</f>
        <v>Blank Mymensingh Zone</v>
      </c>
      <c r="AR348" s="4" t="str">
        <f>sales_data!C347</f>
        <v>S M Shofiqul Alam</v>
      </c>
      <c r="AS348" s="5" t="str">
        <f t="shared" si="106"/>
        <v>S M Shofiqul Alam</v>
      </c>
      <c r="AT348" s="4" t="str">
        <f>sales_data!I347</f>
        <v>Jahirul Islam-4 EX</v>
      </c>
      <c r="AU348" s="4" t="str">
        <f>sales_data!W347</f>
        <v>Muktagacha-1</v>
      </c>
      <c r="AV348" s="1">
        <f>sales_data!N347</f>
        <v>0</v>
      </c>
      <c r="AW348" s="1">
        <f>sales_data!P347</f>
        <v>1</v>
      </c>
      <c r="AX348" s="3">
        <f ca="1">IFERROR(INDEX(INDIRECT("day_wise_sales_data!$B$2:$BZ$599"),MATCH(resource!$CC348,day_wise_sales_data!$A$2:$A$500,0),MATCH(resource!AX$2,INDIRECT("day_wise_sales_data!$B$1:$BZ$1"),0)),0)</f>
        <v>0</v>
      </c>
      <c r="AY348" s="3">
        <f ca="1">IFERROR(INDEX(INDIRECT("day_wise_sales_data!$B$2:$BZ$599"),MATCH(resource!$CC348,day_wise_sales_data!$A$2:$A$500,0),MATCH(resource!AY$2,INDIRECT("day_wise_sales_data!$B$1:$BZ$1"),0)),0)</f>
        <v>0</v>
      </c>
      <c r="AZ348" s="3">
        <f ca="1">IFERROR(INDEX(INDIRECT("day_wise_sales_data!$B$2:$BZ$599"),MATCH(resource!$CC348,day_wise_sales_data!$A$2:$A$500,0),MATCH(resource!AZ$2,INDIRECT("day_wise_sales_data!$B$1:$BZ$1"),0)),0)</f>
        <v>0</v>
      </c>
      <c r="BA348" s="3">
        <f ca="1">IFERROR(INDEX(INDIRECT("day_wise_sales_data!$B$2:$BZ$599"),MATCH(resource!$CC348,day_wise_sales_data!$A$2:$A$500,0),MATCH(resource!BA$2,INDIRECT("day_wise_sales_data!$B$1:$BZ$1"),0)),0)</f>
        <v>0</v>
      </c>
      <c r="BB348" s="3">
        <f ca="1">IFERROR(INDEX(INDIRECT("day_wise_sales_data!$B$2:$BZ$599"),MATCH(resource!$CC348,day_wise_sales_data!$A$2:$A$500,0),MATCH(resource!BB$2,INDIRECT("day_wise_sales_data!$B$1:$BZ$1"),0)),0)</f>
        <v>0</v>
      </c>
      <c r="BC348" s="3">
        <f ca="1">IFERROR(INDEX(INDIRECT("day_wise_sales_data!$B$2:$BZ$599"),MATCH(resource!$CC348,day_wise_sales_data!$A$2:$A$500,0),MATCH(resource!BC$2,INDIRECT("day_wise_sales_data!$B$1:$BZ$1"),0)),0)</f>
        <v>0</v>
      </c>
      <c r="BD348" s="3">
        <f ca="1">IFERROR(INDEX(INDIRECT("day_wise_sales_data!$B$2:$BZ$599"),MATCH(resource!$CC348,day_wise_sales_data!$A$2:$A$500,0),MATCH(resource!BD$2,INDIRECT("day_wise_sales_data!$B$1:$BZ$1"),0)),0)</f>
        <v>0</v>
      </c>
      <c r="BE348" s="3">
        <f ca="1">IFERROR(INDEX(INDIRECT("day_wise_sales_data!$B$2:$BZ$599"),MATCH(resource!$CC348,day_wise_sales_data!$A$2:$A$500,0),MATCH(resource!BE$2,INDIRECT("day_wise_sales_data!$B$1:$BZ$1"),0)),0)</f>
        <v>0</v>
      </c>
      <c r="BF348" s="3">
        <f ca="1">IFERROR(INDEX(INDIRECT("day_wise_sales_data!$B$2:$BZ$599"),MATCH(resource!$CC348,day_wise_sales_data!$A$2:$A$500,0),MATCH(resource!BF$2,INDIRECT("day_wise_sales_data!$B$1:$BZ$1"),0)),0)</f>
        <v>0</v>
      </c>
      <c r="BG348" s="3">
        <f ca="1">IFERROR(INDEX(INDIRECT("day_wise_sales_data!$B$2:$BZ$599"),MATCH(resource!$CC348,day_wise_sales_data!$A$2:$A$500,0),MATCH(resource!BG$2,INDIRECT("day_wise_sales_data!$B$1:$BZ$1"),0)),0)</f>
        <v>0</v>
      </c>
      <c r="BH348" s="3">
        <f ca="1">IFERROR(INDEX(INDIRECT("day_wise_sales_data!$B$2:$BZ$599"),MATCH(resource!$CC348,day_wise_sales_data!$A$2:$A$500,0),MATCH(resource!BH$2,INDIRECT("day_wise_sales_data!$B$1:$BZ$1"),0)),0)</f>
        <v>0</v>
      </c>
      <c r="BI348" s="3">
        <f ca="1">IFERROR(INDEX(INDIRECT("day_wise_sales_data!$B$2:$BZ$599"),MATCH(resource!$CC348,day_wise_sales_data!$A$2:$A$500,0),MATCH(resource!BI$2,INDIRECT("day_wise_sales_data!$B$1:$BZ$1"),0)),0)</f>
        <v>0</v>
      </c>
      <c r="BJ348" s="3">
        <f ca="1">IFERROR(INDEX(INDIRECT("day_wise_sales_data!$B$2:$BZ$599"),MATCH(resource!$CC348,day_wise_sales_data!$A$2:$A$500,0),MATCH(resource!BJ$2,INDIRECT("day_wise_sales_data!$B$1:$BZ$1"),0)),0)</f>
        <v>0</v>
      </c>
      <c r="BK348" s="3">
        <f ca="1">IFERROR(INDEX(INDIRECT("day_wise_sales_data!$B$2:$BZ$599"),MATCH(resource!$CC348,day_wise_sales_data!$A$2:$A$500,0),MATCH(resource!BK$2,INDIRECT("day_wise_sales_data!$B$1:$BZ$1"),0)),0)</f>
        <v>0</v>
      </c>
      <c r="BL348" s="3">
        <f ca="1">IFERROR(INDEX(INDIRECT("day_wise_sales_data!$B$2:$BZ$599"),MATCH(resource!$CC348,day_wise_sales_data!$A$2:$A$500,0),MATCH(resource!BL$2,INDIRECT("day_wise_sales_data!$B$1:$BZ$1"),0)),0)</f>
        <v>0</v>
      </c>
      <c r="BM348" s="3">
        <f ca="1">IFERROR(INDEX(INDIRECT("day_wise_sales_data!$B$2:$BZ$599"),MATCH(resource!$CC348,day_wise_sales_data!$A$2:$A$500,0),MATCH(resource!BM$2,INDIRECT("day_wise_sales_data!$B$1:$BZ$1"),0)),0)</f>
        <v>0</v>
      </c>
      <c r="BN348" s="3">
        <f ca="1">IFERROR(INDEX(INDIRECT("day_wise_sales_data!$B$2:$BZ$599"),MATCH(resource!$CC348,day_wise_sales_data!$A$2:$A$500,0),MATCH(resource!BN$2,INDIRECT("day_wise_sales_data!$B$1:$BZ$1"),0)),0)</f>
        <v>0</v>
      </c>
      <c r="BO348" s="3">
        <f ca="1">IFERROR(INDEX(INDIRECT("day_wise_sales_data!$B$2:$BZ$599"),MATCH(resource!$CC348,day_wise_sales_data!$A$2:$A$500,0),MATCH(resource!BO$2,INDIRECT("day_wise_sales_data!$B$1:$BZ$1"),0)),0)</f>
        <v>0</v>
      </c>
      <c r="BP348" s="3">
        <f ca="1">IFERROR(INDEX(INDIRECT("day_wise_sales_data!$B$2:$BZ$599"),MATCH(resource!$CC348,day_wise_sales_data!$A$2:$A$500,0),MATCH(resource!BP$2,INDIRECT("day_wise_sales_data!$B$1:$BZ$1"),0)),0)</f>
        <v>0</v>
      </c>
      <c r="BQ348" s="3">
        <f ca="1">IFERROR(INDEX(INDIRECT("day_wise_sales_data!$B$2:$BZ$599"),MATCH(resource!$CC348,day_wise_sales_data!$A$2:$A$500,0),MATCH(resource!BQ$2,INDIRECT("day_wise_sales_data!$B$1:$BZ$1"),0)),0)</f>
        <v>0</v>
      </c>
      <c r="BR348" s="3">
        <f ca="1">IFERROR(INDEX(INDIRECT("day_wise_sales_data!$B$2:$BZ$599"),MATCH(resource!$CC348,day_wise_sales_data!$A$2:$A$500,0),MATCH(resource!BR$2,INDIRECT("day_wise_sales_data!$B$1:$BZ$1"),0)),0)</f>
        <v>-2149.4699999999998</v>
      </c>
      <c r="BS348" s="3">
        <f ca="1">IFERROR(INDEX(INDIRECT("day_wise_sales_data!$B$2:$BZ$599"),MATCH(resource!$CC348,day_wise_sales_data!$A$2:$A$500,0),MATCH(resource!BS$2,INDIRECT("day_wise_sales_data!$B$1:$BZ$1"),0)),0)</f>
        <v>0</v>
      </c>
      <c r="BT348" s="3">
        <f ca="1">IFERROR(INDEX(INDIRECT("day_wise_sales_data!$B$2:$BZ$599"),MATCH(resource!$CC348,day_wise_sales_data!$A$2:$A$500,0),MATCH(resource!BT$2,INDIRECT("day_wise_sales_data!$B$1:$BZ$1"),0)),0)</f>
        <v>10602.86</v>
      </c>
      <c r="BU348" s="3">
        <f ca="1">IFERROR(INDEX(INDIRECT("day_wise_sales_data!$B$2:$BZ$599"),MATCH(resource!$CC348,day_wise_sales_data!$A$2:$A$500,0),MATCH(resource!BU$2,INDIRECT("day_wise_sales_data!$B$1:$BZ$1"),0)),0)</f>
        <v>2149.4699999999998</v>
      </c>
      <c r="BV348" s="3">
        <f ca="1">IFERROR(INDEX(INDIRECT("day_wise_sales_data!$B$2:$BZ$599"),MATCH(resource!$CC348,day_wise_sales_data!$A$2:$A$500,0),MATCH(resource!BV$2,INDIRECT("day_wise_sales_data!$B$1:$BZ$1"),0)),0)</f>
        <v>0</v>
      </c>
      <c r="BW348" s="3">
        <f ca="1">IFERROR(INDEX(INDIRECT("day_wise_sales_data!$B$2:$BZ$599"),MATCH(resource!$CC348,day_wise_sales_data!$A$2:$A$500,0),MATCH(resource!BW$2,INDIRECT("day_wise_sales_data!$B$1:$BZ$1"),0)),0)</f>
        <v>0</v>
      </c>
      <c r="BX348" s="3">
        <f ca="1">IFERROR(INDEX(INDIRECT("day_wise_sales_data!$B$2:$BZ$599"),MATCH(resource!$CC348,day_wise_sales_data!$A$2:$A$500,0),MATCH(resource!BX$2,INDIRECT("day_wise_sales_data!$B$1:$BZ$1"),0)),0)</f>
        <v>0</v>
      </c>
      <c r="BY348" s="3">
        <f ca="1">IFERROR(INDEX(INDIRECT("day_wise_sales_data!$B$2:$BZ$599"),MATCH(resource!$CC348,day_wise_sales_data!$A$2:$A$500,0),MATCH(resource!BY$2,INDIRECT("day_wise_sales_data!$B$1:$BZ$1"),0)),0)</f>
        <v>0</v>
      </c>
      <c r="BZ348" s="3">
        <f ca="1">IFERROR(INDEX(INDIRECT("day_wise_sales_data!$B$2:$BZ$599"),MATCH(resource!$CC348,day_wise_sales_data!$A$2:$A$500,0),MATCH(resource!BZ$2,INDIRECT("day_wise_sales_data!$B$1:$BZ$1"),0)),0)</f>
        <v>0</v>
      </c>
      <c r="CA348" s="3" t="str">
        <f ca="1">IFERROR(INDEX(INDIRECT("day_wise_sales_data!$B$2:$BZ$599"),MATCH(resource!$CC348,day_wise_sales_data!$A$2:$A$500,0),MATCH(resource!CA$2,INDIRECT("day_wise_sales_data!$B$1:$BZ$1"),0)),0)</f>
        <v>dd</v>
      </c>
      <c r="CC348" s="4" t="str">
        <f>sales_data!H347</f>
        <v>MYM04211</v>
      </c>
      <c r="CD348" s="1">
        <v>346</v>
      </c>
      <c r="CE348" s="1" t="str">
        <f>IF(AQ348=report!$AQ$3,resource!CD348,"")</f>
        <v/>
      </c>
      <c r="CF348" s="5" t="str">
        <f>IFERROR(SMALL($CE$3:$CE$1001,ROWS($CE$3:CE348)),"")</f>
        <v/>
      </c>
      <c r="CH348">
        <f>IFERROR(VLOOKUP($CC348,data_pull!$E$22:$G$700,2,0),0)</f>
        <v>0</v>
      </c>
      <c r="CI348" s="1">
        <f t="shared" si="108"/>
        <v>154</v>
      </c>
      <c r="CJ348" s="1">
        <f t="shared" si="107"/>
        <v>18</v>
      </c>
      <c r="CK348" s="1" t="s">
        <v>1760</v>
      </c>
      <c r="CL348" s="1">
        <f t="shared" si="109"/>
        <v>86</v>
      </c>
      <c r="CM348" s="1" t="str">
        <f>IFERROR(VLOOKUP($CK348,stock_data!$B$3:$W$612,2,0),0)</f>
        <v>SKINADERM OINTMENT</v>
      </c>
      <c r="CN348" s="1" t="str">
        <f>IFERROR(VLOOKUP($CK348,stock_data!$B$3:$W$612,4,0),0)</f>
        <v>10gm</v>
      </c>
      <c r="CO348" s="1">
        <f>IFERROR(VLOOKUP($CK348,stock_data!$B$3:$W$612,5,0),0)</f>
        <v>17.7</v>
      </c>
      <c r="CP348" s="3">
        <f t="shared" si="110"/>
        <v>18</v>
      </c>
      <c r="CQ348" s="3">
        <f t="shared" si="111"/>
        <v>318.59999999999997</v>
      </c>
      <c r="CR348" s="1">
        <f>IFERROR(VLOOKUP($CK348,stock_data!$B$3:$W$612,6,0),0)</f>
        <v>0</v>
      </c>
      <c r="CS348" s="1">
        <f>IFERROR(VLOOKUP($CK348,stock_data!$B$3:$W$612,7,0),0)</f>
        <v>0</v>
      </c>
      <c r="CT348" s="1">
        <f>IFERROR(VLOOKUP($CK348,stock_data!$B$3:$W$612,8,0),0)</f>
        <v>0</v>
      </c>
      <c r="CU348" s="1">
        <f>IFERROR(VLOOKUP($CK348,stock_data!$B$3:$W$612,9,0),0)</f>
        <v>0</v>
      </c>
      <c r="CV348" s="1">
        <f>IFERROR(VLOOKUP($CK348,stock_data!$B$3:$W$612,10,0),0)</f>
        <v>0</v>
      </c>
      <c r="CW348" s="1">
        <f>IFERROR(VLOOKUP($CK348,stock_data!$B$3:$W$612,11,0),0)</f>
        <v>0</v>
      </c>
      <c r="CX348" s="1">
        <f>IFERROR(VLOOKUP($CK348,stock_data!$B$3:$W$612,12,0),0)</f>
        <v>0</v>
      </c>
      <c r="CY348" s="1">
        <f>IFERROR(VLOOKUP($CK348,stock_data!$B$3:$W$612,13,0),0)</f>
        <v>0</v>
      </c>
      <c r="CZ348" s="1">
        <f>IFERROR(VLOOKUP($CK348,stock_data!$B$3:$W$612,14,0),0)</f>
        <v>0</v>
      </c>
      <c r="DA348" s="1">
        <f>IFERROR(VLOOKUP($CK348,stock_data!$B$3:$W$612,15,0),0)</f>
        <v>0</v>
      </c>
      <c r="DB348" s="1">
        <f>IFERROR(VLOOKUP($CK348,stock_data!$B$3:$W$612,16,0),0)</f>
        <v>0</v>
      </c>
      <c r="DC348" s="1">
        <f>IFERROR(VLOOKUP($CK348,stock_data!$B$3:$W$612,17,0),0)</f>
        <v>0</v>
      </c>
      <c r="DD348" s="1">
        <f>IFERROR(VLOOKUP($CK348,stock_data!$B$3:$W$612,18,0),0)</f>
        <v>0</v>
      </c>
      <c r="DE348" s="1">
        <f>IFERROR(VLOOKUP($CK348,stock_data!$B$3:$W$612,19,0),0)</f>
        <v>0</v>
      </c>
      <c r="DF348" s="1">
        <f>IFERROR(VLOOKUP($CK348,stock_data!$B$3:$W$612,20,0),0)</f>
        <v>0</v>
      </c>
      <c r="DG348" s="1">
        <f>IFERROR(VLOOKUP($CK348,stock_data!$B$3:$W$612,21,0),0)</f>
        <v>0</v>
      </c>
      <c r="DH348" s="1">
        <f>IFERROR(VLOOKUP($CK348,stock_data!$B$3:$W$612,22,0),0)</f>
        <v>0</v>
      </c>
      <c r="DI348" s="1">
        <f t="shared" si="112"/>
        <v>0</v>
      </c>
      <c r="DJ348" s="1">
        <f t="shared" si="113"/>
        <v>0</v>
      </c>
      <c r="DK348" s="3">
        <f>IFERROR(INDEX(COD_SALES!$B$5:$Z$500,MATCH(resource!$CC348,COD_SALES!$A$5:$A$500,0),MATCH(resource!DK$2,COD_SALES!$B$4:$Z$4,0)),"")</f>
        <v>0</v>
      </c>
      <c r="DL348" s="3">
        <f>IFERROR(INDEX(COD_SALES!$B$5:$Z$500,MATCH(resource!$CC348,COD_SALES!$A$5:$A$500,0),MATCH(resource!DL$2,COD_SALES!$B$4:$Z$4,0)),"")</f>
        <v>0</v>
      </c>
      <c r="DM348" s="3">
        <f>IFERROR(INDEX(COD_SALES!$B$5:$Z$500,MATCH(resource!$CC348,COD_SALES!$A$5:$A$500,0),MATCH(resource!DM$2,COD_SALES!$B$4:$Z$4,0)),"")</f>
        <v>0</v>
      </c>
      <c r="DN348" s="3" t="str">
        <f>IFERROR(INDEX(COD_SALES!$B$5:$Z$500,MATCH(resource!$CC348,COD_SALES!$A$5:$A$500,0),MATCH(resource!DN$2,COD_SALES!$B$4:$Z$4,0)),"")</f>
        <v/>
      </c>
      <c r="DO348" s="3">
        <f>IFERROR(INDEX(COD_SALES!$B$5:$Z$500,MATCH(resource!$CC348,COD_SALES!$A$5:$A$500,0),MATCH(resource!DO$2,COD_SALES!$B$4:$Z$4,0)),"")</f>
        <v>0</v>
      </c>
      <c r="DP348" s="3">
        <f>IFERROR(INDEX(COD_SALES!$B$5:$Z$500,MATCH(resource!$CC348,COD_SALES!$A$5:$A$500,0),MATCH(resource!DP$2,COD_SALES!$B$4:$Z$4,0)),"")</f>
        <v>0</v>
      </c>
      <c r="DQ348" s="3" t="str">
        <f>IFERROR(INDEX(COD_SALES!$B$5:$Z$500,MATCH(resource!$CC348,COD_SALES!$A$5:$A$500,0),MATCH(resource!DQ$2,COD_SALES!$B$4:$Z$4,0)),"")</f>
        <v/>
      </c>
      <c r="DR348" s="3">
        <f>IFERROR(INDEX(COD_SALES!$B$5:$Z$500,MATCH(resource!$CC348,COD_SALES!$A$5:$A$500,0),MATCH(resource!DR$2,COD_SALES!$B$4:$Z$4,0)),"")</f>
        <v>0</v>
      </c>
      <c r="DS348" s="3">
        <f>IFERROR(INDEX(COD_SALES!$B$5:$Z$500,MATCH(resource!$CC348,COD_SALES!$A$5:$A$500,0),MATCH(resource!DS$2,COD_SALES!$B$4:$Z$4,0)),"")</f>
        <v>0</v>
      </c>
      <c r="DT348" s="3">
        <f>IFERROR(INDEX(COD_SALES!$B$5:$Z$500,MATCH(resource!$CC348,COD_SALES!$A$5:$A$500,0),MATCH(resource!DT$2,COD_SALES!$B$4:$Z$4,0)),"")</f>
        <v>0</v>
      </c>
      <c r="DU348" s="3">
        <f>IFERROR(INDEX(COD_SALES!$B$5:$Z$500,MATCH(resource!$CC348,COD_SALES!$A$5:$A$500,0),MATCH(resource!DU$2,COD_SALES!$B$4:$Z$4,0)),"")</f>
        <v>0</v>
      </c>
      <c r="DV348" s="3">
        <f>IFERROR(INDEX(COD_SALES!$B$5:$Z$500,MATCH(resource!$CC348,COD_SALES!$A$5:$A$500,0),MATCH(resource!DV$2,COD_SALES!$B$4:$Z$4,0)),"")</f>
        <v>0</v>
      </c>
      <c r="DW348" s="3">
        <f>IFERROR(INDEX(COD_SALES!$B$5:$Z$500,MATCH(resource!$CC348,COD_SALES!$A$5:$A$500,0),MATCH(resource!DW$2,COD_SALES!$B$4:$Z$4,0)),"")</f>
        <v>0</v>
      </c>
      <c r="DX348" s="3">
        <f>IFERROR(INDEX(COD_SALES!$B$5:$Z$500,MATCH(resource!$CC348,COD_SALES!$A$5:$A$500,0),MATCH(resource!DX$2,COD_SALES!$B$4:$Z$4,0)),"")</f>
        <v>0</v>
      </c>
      <c r="DY348" s="3">
        <f>IFERROR(INDEX(COD_SALES!$B$5:$Z$500,MATCH(resource!$CC348,COD_SALES!$A$5:$A$500,0),MATCH(resource!DY$2,COD_SALES!$B$4:$Z$4,0)),"")</f>
        <v>0</v>
      </c>
      <c r="DZ348" s="3">
        <f>IFERROR(INDEX(COD_SALES!$B$5:$Z$500,MATCH(resource!$CC348,COD_SALES!$A$5:$A$500,0),MATCH(resource!DZ$2,COD_SALES!$B$4:$Z$4,0)),"")</f>
        <v>0</v>
      </c>
      <c r="EA348" s="3">
        <f>IFERROR(INDEX(COD_SALES!$B$5:$Z$500,MATCH(resource!$CC348,COD_SALES!$A$5:$A$500,0),MATCH(resource!EA$2,COD_SALES!$B$4:$Z$4,0)),"")</f>
        <v>0</v>
      </c>
      <c r="EB348" s="3">
        <f t="shared" si="114"/>
        <v>0</v>
      </c>
      <c r="ED348" s="3">
        <f>IFERROR(VLOOKUP($CK348,depot_prod_sales!$B$5:$S$200,3,0),0)</f>
        <v>0</v>
      </c>
      <c r="EE348" s="3">
        <f>IFERROR(VLOOKUP($CK348,depot_prod_sales!$B$5:$S$200,4,0),0)</f>
        <v>0</v>
      </c>
      <c r="EF348" s="3">
        <f>IFERROR(VLOOKUP($CK348,depot_prod_sales!$B$5:$S$200,5,0),0)</f>
        <v>0</v>
      </c>
      <c r="EG348" s="3">
        <f>IFERROR(VLOOKUP($CK348,depot_prod_sales!$B$5:$S$200,6,0),0)</f>
        <v>0</v>
      </c>
      <c r="EH348" s="3">
        <f>IFERROR(VLOOKUP($CK348,depot_prod_sales!$B$5:$S$200,7,0),0)</f>
        <v>0</v>
      </c>
      <c r="EI348" s="3">
        <f>IFERROR(VLOOKUP($CK348,depot_prod_sales!$B$5:$S$200,8,0),0)</f>
        <v>0</v>
      </c>
      <c r="EJ348" s="3">
        <f>IFERROR(VLOOKUP($CK348,depot_prod_sales!$B$5:$S$200,9,0),0)</f>
        <v>0</v>
      </c>
      <c r="EK348" s="3">
        <f>IFERROR(VLOOKUP($CK348,depot_prod_sales!$B$5:$S$200,10,0),0)</f>
        <v>0</v>
      </c>
      <c r="EL348" s="3">
        <f>IFERROR(VLOOKUP($CK348,depot_prod_sales!$B$5:$S$200,11,0),0)</f>
        <v>0</v>
      </c>
      <c r="EM348" s="3">
        <f>IFERROR(VLOOKUP($CK348,depot_prod_sales!$B$5:$S$200,12,0),0)</f>
        <v>0</v>
      </c>
      <c r="EN348" s="3">
        <f>IFERROR(VLOOKUP($CK348,depot_prod_sales!$B$5:$S$200,13,0),0)</f>
        <v>0</v>
      </c>
      <c r="EO348" s="3">
        <f>IFERROR(VLOOKUP($CK348,depot_prod_sales!$B$5:$S$200,14,0),0)</f>
        <v>0</v>
      </c>
      <c r="EP348" s="3">
        <f>IFERROR(VLOOKUP($CK348,depot_prod_sales!$B$5:$S$200,15,0),0)</f>
        <v>0</v>
      </c>
      <c r="EQ348" s="3">
        <f>IFERROR(VLOOKUP($CK348,depot_prod_sales!$B$5:$S$200,16,0),0)</f>
        <v>0</v>
      </c>
      <c r="ER348" s="3">
        <f>IFERROR(VLOOKUP($CK348,depot_prod_sales!$B$5:$S$200,17,0),0)</f>
        <v>0</v>
      </c>
      <c r="ES348" s="3">
        <f>IFERROR(VLOOKUP($CK348,depot_prod_sales!$B$5:$S$200,18,0),0)</f>
        <v>0</v>
      </c>
      <c r="ET348" s="116">
        <f t="shared" si="115"/>
        <v>0</v>
      </c>
      <c r="EU348" s="116">
        <f t="shared" si="116"/>
        <v>0</v>
      </c>
      <c r="EW348" s="3">
        <f>IFERROR(VLOOKUP(CC348,data_pull!$AO$25:$AR$546,2,0),0)</f>
        <v>1</v>
      </c>
      <c r="EX348" s="1">
        <f>IFERROR(VLOOKUP(CC348,data_pull!$AO$25:$AR$546,4,0),0)</f>
        <v>190000</v>
      </c>
    </row>
    <row r="349" spans="13:154" x14ac:dyDescent="0.25"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4" t="str">
        <f>sales_data!B348</f>
        <v>Blank Mymensingh Zone</v>
      </c>
      <c r="AR349" s="4" t="str">
        <f>sales_data!C348</f>
        <v>S M Shofiqul Alam</v>
      </c>
      <c r="AS349" s="5" t="str">
        <f t="shared" si="106"/>
        <v/>
      </c>
      <c r="AT349" s="4" t="str">
        <f>sales_data!I348</f>
        <v>Rohul Amin-5</v>
      </c>
      <c r="AU349" s="4" t="str">
        <f>sales_data!W348</f>
        <v>Tarakanda</v>
      </c>
      <c r="AV349" s="1">
        <f>sales_data!N348</f>
        <v>75223.759999999995</v>
      </c>
      <c r="AW349" s="1">
        <f>sales_data!P348</f>
        <v>31</v>
      </c>
      <c r="AX349" s="3">
        <f ca="1">IFERROR(INDEX(INDIRECT("day_wise_sales_data!$B$2:$BZ$599"),MATCH(resource!$CC349,day_wise_sales_data!$A$2:$A$500,0),MATCH(resource!AX$2,INDIRECT("day_wise_sales_data!$B$1:$BZ$1"),0)),0)</f>
        <v>0</v>
      </c>
      <c r="AY349" s="3">
        <f ca="1">IFERROR(INDEX(INDIRECT("day_wise_sales_data!$B$2:$BZ$599"),MATCH(resource!$CC349,day_wise_sales_data!$A$2:$A$500,0),MATCH(resource!AY$2,INDIRECT("day_wise_sales_data!$B$1:$BZ$1"),0)),0)</f>
        <v>0</v>
      </c>
      <c r="AZ349" s="3">
        <f ca="1">IFERROR(INDEX(INDIRECT("day_wise_sales_data!$B$2:$BZ$599"),MATCH(resource!$CC349,day_wise_sales_data!$A$2:$A$500,0),MATCH(resource!AZ$2,INDIRECT("day_wise_sales_data!$B$1:$BZ$1"),0)),0)</f>
        <v>0</v>
      </c>
      <c r="BA349" s="3">
        <f ca="1">IFERROR(INDEX(INDIRECT("day_wise_sales_data!$B$2:$BZ$599"),MATCH(resource!$CC349,day_wise_sales_data!$A$2:$A$500,0),MATCH(resource!BA$2,INDIRECT("day_wise_sales_data!$B$1:$BZ$1"),0)),0)</f>
        <v>2650.71</v>
      </c>
      <c r="BB349" s="3">
        <f ca="1">IFERROR(INDEX(INDIRECT("day_wise_sales_data!$B$2:$BZ$599"),MATCH(resource!$CC349,day_wise_sales_data!$A$2:$A$500,0),MATCH(resource!BB$2,INDIRECT("day_wise_sales_data!$B$1:$BZ$1"),0)),0)</f>
        <v>11971.38</v>
      </c>
      <c r="BC349" s="3">
        <f ca="1">IFERROR(INDEX(INDIRECT("day_wise_sales_data!$B$2:$BZ$599"),MATCH(resource!$CC349,day_wise_sales_data!$A$2:$A$500,0),MATCH(resource!BC$2,INDIRECT("day_wise_sales_data!$B$1:$BZ$1"),0)),0)</f>
        <v>0</v>
      </c>
      <c r="BD349" s="3">
        <f ca="1">IFERROR(INDEX(INDIRECT("day_wise_sales_data!$B$2:$BZ$599"),MATCH(resource!$CC349,day_wise_sales_data!$A$2:$A$500,0),MATCH(resource!BD$2,INDIRECT("day_wise_sales_data!$B$1:$BZ$1"),0)),0)</f>
        <v>0</v>
      </c>
      <c r="BE349" s="3">
        <f ca="1">IFERROR(INDEX(INDIRECT("day_wise_sales_data!$B$2:$BZ$599"),MATCH(resource!$CC349,day_wise_sales_data!$A$2:$A$500,0),MATCH(resource!BE$2,INDIRECT("day_wise_sales_data!$B$1:$BZ$1"),0)),0)</f>
        <v>0</v>
      </c>
      <c r="BF349" s="3">
        <f ca="1">IFERROR(INDEX(INDIRECT("day_wise_sales_data!$B$2:$BZ$599"),MATCH(resource!$CC349,day_wise_sales_data!$A$2:$A$500,0),MATCH(resource!BF$2,INDIRECT("day_wise_sales_data!$B$1:$BZ$1"),0)),0)</f>
        <v>2526.2800000000002</v>
      </c>
      <c r="BG349" s="3">
        <f ca="1">IFERROR(INDEX(INDIRECT("day_wise_sales_data!$B$2:$BZ$599"),MATCH(resource!$CC349,day_wise_sales_data!$A$2:$A$500,0),MATCH(resource!BG$2,INDIRECT("day_wise_sales_data!$B$1:$BZ$1"),0)),0)</f>
        <v>0</v>
      </c>
      <c r="BH349" s="3">
        <f ca="1">IFERROR(INDEX(INDIRECT("day_wise_sales_data!$B$2:$BZ$599"),MATCH(resource!$CC349,day_wise_sales_data!$A$2:$A$500,0),MATCH(resource!BH$2,INDIRECT("day_wise_sales_data!$B$1:$BZ$1"),0)),0)</f>
        <v>4557.01</v>
      </c>
      <c r="BI349" s="3">
        <f ca="1">IFERROR(INDEX(INDIRECT("day_wise_sales_data!$B$2:$BZ$599"),MATCH(resource!$CC349,day_wise_sales_data!$A$2:$A$500,0),MATCH(resource!BI$2,INDIRECT("day_wise_sales_data!$B$1:$BZ$1"),0)),0)</f>
        <v>0</v>
      </c>
      <c r="BJ349" s="3">
        <f ca="1">IFERROR(INDEX(INDIRECT("day_wise_sales_data!$B$2:$BZ$599"),MATCH(resource!$CC349,day_wise_sales_data!$A$2:$A$500,0),MATCH(resource!BJ$2,INDIRECT("day_wise_sales_data!$B$1:$BZ$1"),0)),0)</f>
        <v>0</v>
      </c>
      <c r="BK349" s="3">
        <f ca="1">IFERROR(INDEX(INDIRECT("day_wise_sales_data!$B$2:$BZ$599"),MATCH(resource!$CC349,day_wise_sales_data!$A$2:$A$500,0),MATCH(resource!BK$2,INDIRECT("day_wise_sales_data!$B$1:$BZ$1"),0)),0)</f>
        <v>0</v>
      </c>
      <c r="BL349" s="3">
        <f ca="1">IFERROR(INDEX(INDIRECT("day_wise_sales_data!$B$2:$BZ$599"),MATCH(resource!$CC349,day_wise_sales_data!$A$2:$A$500,0),MATCH(resource!BL$2,INDIRECT("day_wise_sales_data!$B$1:$BZ$1"),0)),0)</f>
        <v>0</v>
      </c>
      <c r="BM349" s="3">
        <f ca="1">IFERROR(INDEX(INDIRECT("day_wise_sales_data!$B$2:$BZ$599"),MATCH(resource!$CC349,day_wise_sales_data!$A$2:$A$500,0),MATCH(resource!BM$2,INDIRECT("day_wise_sales_data!$B$1:$BZ$1"),0)),0)</f>
        <v>8621.2800000000007</v>
      </c>
      <c r="BN349" s="3">
        <f ca="1">IFERROR(INDEX(INDIRECT("day_wise_sales_data!$B$2:$BZ$599"),MATCH(resource!$CC349,day_wise_sales_data!$A$2:$A$500,0),MATCH(resource!BN$2,INDIRECT("day_wise_sales_data!$B$1:$BZ$1"),0)),0)</f>
        <v>0</v>
      </c>
      <c r="BO349" s="3">
        <f ca="1">IFERROR(INDEX(INDIRECT("day_wise_sales_data!$B$2:$BZ$599"),MATCH(resource!$CC349,day_wise_sales_data!$A$2:$A$500,0),MATCH(resource!BO$2,INDIRECT("day_wise_sales_data!$B$1:$BZ$1"),0)),0)</f>
        <v>0</v>
      </c>
      <c r="BP349" s="3">
        <f ca="1">IFERROR(INDEX(INDIRECT("day_wise_sales_data!$B$2:$BZ$599"),MATCH(resource!$CC349,day_wise_sales_data!$A$2:$A$500,0),MATCH(resource!BP$2,INDIRECT("day_wise_sales_data!$B$1:$BZ$1"),0)),0)</f>
        <v>2837.82</v>
      </c>
      <c r="BQ349" s="3">
        <f ca="1">IFERROR(INDEX(INDIRECT("day_wise_sales_data!$B$2:$BZ$599"),MATCH(resource!$CC349,day_wise_sales_data!$A$2:$A$500,0),MATCH(resource!BQ$2,INDIRECT("day_wise_sales_data!$B$1:$BZ$1"),0)),0)</f>
        <v>0</v>
      </c>
      <c r="BR349" s="3">
        <f ca="1">IFERROR(INDEX(INDIRECT("day_wise_sales_data!$B$2:$BZ$599"),MATCH(resource!$CC349,day_wise_sales_data!$A$2:$A$500,0),MATCH(resource!BR$2,INDIRECT("day_wise_sales_data!$B$1:$BZ$1"),0)),0)</f>
        <v>0</v>
      </c>
      <c r="BS349" s="3">
        <f ca="1">IFERROR(INDEX(INDIRECT("day_wise_sales_data!$B$2:$BZ$599"),MATCH(resource!$CC349,day_wise_sales_data!$A$2:$A$500,0),MATCH(resource!BS$2,INDIRECT("day_wise_sales_data!$B$1:$BZ$1"),0)),0)</f>
        <v>5053.68</v>
      </c>
      <c r="BT349" s="3">
        <f ca="1">IFERROR(INDEX(INDIRECT("day_wise_sales_data!$B$2:$BZ$599"),MATCH(resource!$CC349,day_wise_sales_data!$A$2:$A$500,0),MATCH(resource!BT$2,INDIRECT("day_wise_sales_data!$B$1:$BZ$1"),0)),0)</f>
        <v>13653.28</v>
      </c>
      <c r="BU349" s="3">
        <f ca="1">IFERROR(INDEX(INDIRECT("day_wise_sales_data!$B$2:$BZ$599"),MATCH(resource!$CC349,day_wise_sales_data!$A$2:$A$500,0),MATCH(resource!BU$2,INDIRECT("day_wise_sales_data!$B$1:$BZ$1"),0)),0)</f>
        <v>0</v>
      </c>
      <c r="BV349" s="3">
        <f ca="1">IFERROR(INDEX(INDIRECT("day_wise_sales_data!$B$2:$BZ$599"),MATCH(resource!$CC349,day_wise_sales_data!$A$2:$A$500,0),MATCH(resource!BV$2,INDIRECT("day_wise_sales_data!$B$1:$BZ$1"),0)),0)</f>
        <v>2300.58</v>
      </c>
      <c r="BW349" s="3">
        <f ca="1">IFERROR(INDEX(INDIRECT("day_wise_sales_data!$B$2:$BZ$599"),MATCH(resource!$CC349,day_wise_sales_data!$A$2:$A$500,0),MATCH(resource!BW$2,INDIRECT("day_wise_sales_data!$B$1:$BZ$1"),0)),0)</f>
        <v>7022.9</v>
      </c>
      <c r="BX349" s="3">
        <f ca="1">IFERROR(INDEX(INDIRECT("day_wise_sales_data!$B$2:$BZ$599"),MATCH(resource!$CC349,day_wise_sales_data!$A$2:$A$500,0),MATCH(resource!BX$2,INDIRECT("day_wise_sales_data!$B$1:$BZ$1"),0)),0)</f>
        <v>0</v>
      </c>
      <c r="BY349" s="3">
        <f ca="1">IFERROR(INDEX(INDIRECT("day_wise_sales_data!$B$2:$BZ$599"),MATCH(resource!$CC349,day_wise_sales_data!$A$2:$A$500,0),MATCH(resource!BY$2,INDIRECT("day_wise_sales_data!$B$1:$BZ$1"),0)),0)</f>
        <v>19330.27</v>
      </c>
      <c r="BZ349" s="3">
        <f ca="1">IFERROR(INDEX(INDIRECT("day_wise_sales_data!$B$2:$BZ$599"),MATCH(resource!$CC349,day_wise_sales_data!$A$2:$A$500,0),MATCH(resource!BZ$2,INDIRECT("day_wise_sales_data!$B$1:$BZ$1"),0)),0)</f>
        <v>0</v>
      </c>
      <c r="CA349" s="3" t="str">
        <f ca="1">IFERROR(INDEX(INDIRECT("day_wise_sales_data!$B$2:$BZ$599"),MATCH(resource!$CC349,day_wise_sales_data!$A$2:$A$500,0),MATCH(resource!CA$2,INDIRECT("day_wise_sales_data!$B$1:$BZ$1"),0)),0)</f>
        <v>dd</v>
      </c>
      <c r="CC349" s="4" t="str">
        <f>sales_data!H348</f>
        <v>MYM04212</v>
      </c>
      <c r="CD349" s="1">
        <v>347</v>
      </c>
      <c r="CE349" s="1" t="str">
        <f>IF(AQ349=report!$AQ$3,resource!CD349,"")</f>
        <v/>
      </c>
      <c r="CF349" s="5" t="str">
        <f>IFERROR(SMALL($CE$3:$CE$1001,ROWS($CE$3:CE349)),"")</f>
        <v/>
      </c>
      <c r="CH349">
        <f>IFERROR(VLOOKUP($CC349,data_pull!$E$22:$G$700,2,0),0)</f>
        <v>75223.759999999995</v>
      </c>
      <c r="CI349" s="1">
        <f t="shared" si="108"/>
        <v>74</v>
      </c>
      <c r="CJ349" s="1">
        <f t="shared" si="107"/>
        <v>0</v>
      </c>
      <c r="CK349" s="1" t="s">
        <v>1762</v>
      </c>
      <c r="CL349" s="1">
        <f t="shared" si="109"/>
        <v>111</v>
      </c>
      <c r="CM349" s="1" t="str">
        <f>IFERROR(VLOOKUP($CK349,stock_data!$B$3:$W$612,2,0),0)</f>
        <v>SYSKEM EYE DROPS</v>
      </c>
      <c r="CN349" s="1" t="str">
        <f>IFERROR(VLOOKUP($CK349,stock_data!$B$3:$W$612,4,0),0)</f>
        <v>10ml</v>
      </c>
      <c r="CO349" s="1">
        <f>IFERROR(VLOOKUP($CK349,stock_data!$B$3:$W$612,5,0),0)</f>
        <v>127.6</v>
      </c>
      <c r="CP349" s="3">
        <f t="shared" si="110"/>
        <v>0</v>
      </c>
      <c r="CQ349" s="3">
        <f t="shared" si="111"/>
        <v>0</v>
      </c>
      <c r="CR349" s="1">
        <f>IFERROR(VLOOKUP($CK349,stock_data!$B$3:$W$612,6,0),0)</f>
        <v>9</v>
      </c>
      <c r="CS349" s="1">
        <f>IFERROR(VLOOKUP($CK349,stock_data!$B$3:$W$612,7,0),0)</f>
        <v>3</v>
      </c>
      <c r="CT349" s="1">
        <f>IFERROR(VLOOKUP($CK349,stock_data!$B$3:$W$612,8,0),0)</f>
        <v>8</v>
      </c>
      <c r="CU349" s="1">
        <f>IFERROR(VLOOKUP($CK349,stock_data!$B$3:$W$612,9,0),0)</f>
        <v>0</v>
      </c>
      <c r="CV349" s="1">
        <f>IFERROR(VLOOKUP($CK349,stock_data!$B$3:$W$612,10,0),0)</f>
        <v>2</v>
      </c>
      <c r="CW349" s="1">
        <f>IFERROR(VLOOKUP($CK349,stock_data!$B$3:$W$612,11,0),0)</f>
        <v>0</v>
      </c>
      <c r="CX349" s="1">
        <f>IFERROR(VLOOKUP($CK349,stock_data!$B$3:$W$612,12,0),0)</f>
        <v>4</v>
      </c>
      <c r="CY349" s="1">
        <f>IFERROR(VLOOKUP($CK349,stock_data!$B$3:$W$612,13,0),0)</f>
        <v>0</v>
      </c>
      <c r="CZ349" s="1">
        <f>IFERROR(VLOOKUP($CK349,stock_data!$B$3:$W$612,14,0),0)</f>
        <v>15</v>
      </c>
      <c r="DA349" s="1">
        <f>IFERROR(VLOOKUP($CK349,stock_data!$B$3:$W$612,15,0),0)</f>
        <v>0</v>
      </c>
      <c r="DB349" s="1">
        <f>IFERROR(VLOOKUP($CK349,stock_data!$B$3:$W$612,16,0),0)</f>
        <v>0</v>
      </c>
      <c r="DC349" s="1">
        <f>IFERROR(VLOOKUP($CK349,stock_data!$B$3:$W$612,17,0),0)</f>
        <v>48</v>
      </c>
      <c r="DD349" s="1">
        <f>IFERROR(VLOOKUP($CK349,stock_data!$B$3:$W$612,18,0),0)</f>
        <v>1</v>
      </c>
      <c r="DE349" s="1">
        <f>IFERROR(VLOOKUP($CK349,stock_data!$B$3:$W$612,19,0),0)</f>
        <v>0</v>
      </c>
      <c r="DF349" s="1">
        <f>IFERROR(VLOOKUP($CK349,stock_data!$B$3:$W$612,20,0),0)</f>
        <v>20</v>
      </c>
      <c r="DG349" s="1">
        <f>IFERROR(VLOOKUP($CK349,stock_data!$B$3:$W$612,21,0),0)</f>
        <v>0</v>
      </c>
      <c r="DH349" s="1">
        <f>IFERROR(VLOOKUP($CK349,stock_data!$B$3:$W$612,22,0),0)</f>
        <v>18</v>
      </c>
      <c r="DI349" s="1">
        <f t="shared" si="112"/>
        <v>128</v>
      </c>
      <c r="DJ349" s="1">
        <f t="shared" si="113"/>
        <v>16332.8</v>
      </c>
      <c r="DK349" s="3">
        <f>IFERROR(INDEX(COD_SALES!$B$5:$Z$500,MATCH(resource!$CC349,COD_SALES!$A$5:$A$500,0),MATCH(resource!DK$2,COD_SALES!$B$4:$Z$4,0)),"")</f>
        <v>7</v>
      </c>
      <c r="DL349" s="3">
        <f>IFERROR(INDEX(COD_SALES!$B$5:$Z$500,MATCH(resource!$CC349,COD_SALES!$A$5:$A$500,0),MATCH(resource!DL$2,COD_SALES!$B$4:$Z$4,0)),"")</f>
        <v>16</v>
      </c>
      <c r="DM349" s="3">
        <f>IFERROR(INDEX(COD_SALES!$B$5:$Z$500,MATCH(resource!$CC349,COD_SALES!$A$5:$A$500,0),MATCH(resource!DM$2,COD_SALES!$B$4:$Z$4,0)),"")</f>
        <v>5</v>
      </c>
      <c r="DN349" s="3" t="str">
        <f>IFERROR(INDEX(COD_SALES!$B$5:$Z$500,MATCH(resource!$CC349,COD_SALES!$A$5:$A$500,0),MATCH(resource!DN$2,COD_SALES!$B$4:$Z$4,0)),"")</f>
        <v/>
      </c>
      <c r="DO349" s="3">
        <f>IFERROR(INDEX(COD_SALES!$B$5:$Z$500,MATCH(resource!$CC349,COD_SALES!$A$5:$A$500,0),MATCH(resource!DO$2,COD_SALES!$B$4:$Z$4,0)),"")</f>
        <v>0</v>
      </c>
      <c r="DP349" s="3">
        <f>IFERROR(INDEX(COD_SALES!$B$5:$Z$500,MATCH(resource!$CC349,COD_SALES!$A$5:$A$500,0),MATCH(resource!DP$2,COD_SALES!$B$4:$Z$4,0)),"")</f>
        <v>2</v>
      </c>
      <c r="DQ349" s="3" t="str">
        <f>IFERROR(INDEX(COD_SALES!$B$5:$Z$500,MATCH(resource!$CC349,COD_SALES!$A$5:$A$500,0),MATCH(resource!DQ$2,COD_SALES!$B$4:$Z$4,0)),"")</f>
        <v/>
      </c>
      <c r="DR349" s="3">
        <f>IFERROR(INDEX(COD_SALES!$B$5:$Z$500,MATCH(resource!$CC349,COD_SALES!$A$5:$A$500,0),MATCH(resource!DR$2,COD_SALES!$B$4:$Z$4,0)),"")</f>
        <v>1</v>
      </c>
      <c r="DS349" s="3">
        <f>IFERROR(INDEX(COD_SALES!$B$5:$Z$500,MATCH(resource!$CC349,COD_SALES!$A$5:$A$500,0),MATCH(resource!DS$2,COD_SALES!$B$4:$Z$4,0)),"")</f>
        <v>16</v>
      </c>
      <c r="DT349" s="3">
        <f>IFERROR(INDEX(COD_SALES!$B$5:$Z$500,MATCH(resource!$CC349,COD_SALES!$A$5:$A$500,0),MATCH(resource!DT$2,COD_SALES!$B$4:$Z$4,0)),"")</f>
        <v>0</v>
      </c>
      <c r="DU349" s="3">
        <f>IFERROR(INDEX(COD_SALES!$B$5:$Z$500,MATCH(resource!$CC349,COD_SALES!$A$5:$A$500,0),MATCH(resource!DU$2,COD_SALES!$B$4:$Z$4,0)),"")</f>
        <v>0</v>
      </c>
      <c r="DV349" s="3">
        <f>IFERROR(INDEX(COD_SALES!$B$5:$Z$500,MATCH(resource!$CC349,COD_SALES!$A$5:$A$500,0),MATCH(resource!DV$2,COD_SALES!$B$4:$Z$4,0)),"")</f>
        <v>0</v>
      </c>
      <c r="DW349" s="3">
        <f>IFERROR(INDEX(COD_SALES!$B$5:$Z$500,MATCH(resource!$CC349,COD_SALES!$A$5:$A$500,0),MATCH(resource!DW$2,COD_SALES!$B$4:$Z$4,0)),"")</f>
        <v>20</v>
      </c>
      <c r="DX349" s="3">
        <f>IFERROR(INDEX(COD_SALES!$B$5:$Z$500,MATCH(resource!$CC349,COD_SALES!$A$5:$A$500,0),MATCH(resource!DX$2,COD_SALES!$B$4:$Z$4,0)),"")</f>
        <v>20</v>
      </c>
      <c r="DY349" s="3">
        <f>IFERROR(INDEX(COD_SALES!$B$5:$Z$500,MATCH(resource!$CC349,COD_SALES!$A$5:$A$500,0),MATCH(resource!DY$2,COD_SALES!$B$4:$Z$4,0)),"")</f>
        <v>11</v>
      </c>
      <c r="DZ349" s="3">
        <f>IFERROR(INDEX(COD_SALES!$B$5:$Z$500,MATCH(resource!$CC349,COD_SALES!$A$5:$A$500,0),MATCH(resource!DZ$2,COD_SALES!$B$4:$Z$4,0)),"")</f>
        <v>6</v>
      </c>
      <c r="EA349" s="3">
        <f>IFERROR(INDEX(COD_SALES!$B$5:$Z$500,MATCH(resource!$CC349,COD_SALES!$A$5:$A$500,0),MATCH(resource!EA$2,COD_SALES!$B$4:$Z$4,0)),"")</f>
        <v>4</v>
      </c>
      <c r="EB349" s="3">
        <f t="shared" si="114"/>
        <v>28240.490000000005</v>
      </c>
      <c r="ED349" s="3">
        <f>IFERROR(VLOOKUP($CK349,depot_prod_sales!$B$5:$S$200,3,0),0)</f>
        <v>0</v>
      </c>
      <c r="EE349" s="3">
        <f>IFERROR(VLOOKUP($CK349,depot_prod_sales!$B$5:$S$200,4,0),0)</f>
        <v>0</v>
      </c>
      <c r="EF349" s="3">
        <f>IFERROR(VLOOKUP($CK349,depot_prod_sales!$B$5:$S$200,5,0),0)</f>
        <v>0</v>
      </c>
      <c r="EG349" s="3">
        <f>IFERROR(VLOOKUP($CK349,depot_prod_sales!$B$5:$S$200,6,0),0)</f>
        <v>0</v>
      </c>
      <c r="EH349" s="3">
        <f>IFERROR(VLOOKUP($CK349,depot_prod_sales!$B$5:$S$200,7,0),0)</f>
        <v>0</v>
      </c>
      <c r="EI349" s="3">
        <f>IFERROR(VLOOKUP($CK349,depot_prod_sales!$B$5:$S$200,8,0),0)</f>
        <v>0</v>
      </c>
      <c r="EJ349" s="3">
        <f>IFERROR(VLOOKUP($CK349,depot_prod_sales!$B$5:$S$200,9,0),0)</f>
        <v>0</v>
      </c>
      <c r="EK349" s="3">
        <f>IFERROR(VLOOKUP($CK349,depot_prod_sales!$B$5:$S$200,10,0),0)</f>
        <v>0</v>
      </c>
      <c r="EL349" s="3">
        <f>IFERROR(VLOOKUP($CK349,depot_prod_sales!$B$5:$S$200,11,0),0)</f>
        <v>0</v>
      </c>
      <c r="EM349" s="3">
        <f>IFERROR(VLOOKUP($CK349,depot_prod_sales!$B$5:$S$200,12,0),0)</f>
        <v>0</v>
      </c>
      <c r="EN349" s="3">
        <f>IFERROR(VLOOKUP($CK349,depot_prod_sales!$B$5:$S$200,13,0),0)</f>
        <v>0</v>
      </c>
      <c r="EO349" s="3">
        <f>IFERROR(VLOOKUP($CK349,depot_prod_sales!$B$5:$S$200,14,0),0)</f>
        <v>0</v>
      </c>
      <c r="EP349" s="3">
        <f>IFERROR(VLOOKUP($CK349,depot_prod_sales!$B$5:$S$200,15,0),0)</f>
        <v>0</v>
      </c>
      <c r="EQ349" s="3">
        <f>IFERROR(VLOOKUP($CK349,depot_prod_sales!$B$5:$S$200,16,0),0)</f>
        <v>0</v>
      </c>
      <c r="ER349" s="3">
        <f>IFERROR(VLOOKUP($CK349,depot_prod_sales!$B$5:$S$200,17,0),0)</f>
        <v>0</v>
      </c>
      <c r="ES349" s="3">
        <f>IFERROR(VLOOKUP($CK349,depot_prod_sales!$B$5:$S$200,18,0),0)</f>
        <v>0</v>
      </c>
      <c r="ET349" s="116">
        <f t="shared" si="115"/>
        <v>0</v>
      </c>
      <c r="EU349" s="116">
        <f t="shared" si="116"/>
        <v>0</v>
      </c>
      <c r="EW349" s="3">
        <f>IFERROR(VLOOKUP(CC349,data_pull!$AO$25:$AR$546,2,0),0)</f>
        <v>17</v>
      </c>
      <c r="EX349" s="1">
        <f>IFERROR(VLOOKUP(CC349,data_pull!$AO$25:$AR$546,4,0),0)</f>
        <v>190000</v>
      </c>
    </row>
    <row r="350" spans="13:154" x14ac:dyDescent="0.25"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4" t="str">
        <f>sales_data!B349</f>
        <v>Blank Mymensingh Zone</v>
      </c>
      <c r="AR350" s="4" t="str">
        <f>sales_data!C349</f>
        <v>S M Shofiqul Alam</v>
      </c>
      <c r="AS350" s="5" t="str">
        <f t="shared" si="106"/>
        <v/>
      </c>
      <c r="AT350" s="4" t="str">
        <f>sales_data!I349</f>
        <v>S M Shofiqul Alam (Blank)</v>
      </c>
      <c r="AU350" s="4" t="str">
        <f>sales_data!W349</f>
        <v>M.M.C.H-1</v>
      </c>
      <c r="AV350" s="1">
        <f>sales_data!N349</f>
        <v>13199.99</v>
      </c>
      <c r="AW350" s="1">
        <f>sales_data!P349</f>
        <v>1</v>
      </c>
      <c r="AX350" s="3">
        <f ca="1">IFERROR(INDEX(INDIRECT("day_wise_sales_data!$B$2:$BZ$599"),MATCH(resource!$CC350,day_wise_sales_data!$A$2:$A$500,0),MATCH(resource!AX$2,INDIRECT("day_wise_sales_data!$B$1:$BZ$1"),0)),0)</f>
        <v>0</v>
      </c>
      <c r="AY350" s="3">
        <f ca="1">IFERROR(INDEX(INDIRECT("day_wise_sales_data!$B$2:$BZ$599"),MATCH(resource!$CC350,day_wise_sales_data!$A$2:$A$500,0),MATCH(resource!AY$2,INDIRECT("day_wise_sales_data!$B$1:$BZ$1"),0)),0)</f>
        <v>0</v>
      </c>
      <c r="AZ350" s="3">
        <f ca="1">IFERROR(INDEX(INDIRECT("day_wise_sales_data!$B$2:$BZ$599"),MATCH(resource!$CC350,day_wise_sales_data!$A$2:$A$500,0),MATCH(resource!AZ$2,INDIRECT("day_wise_sales_data!$B$1:$BZ$1"),0)),0)</f>
        <v>0</v>
      </c>
      <c r="BA350" s="3">
        <f ca="1">IFERROR(INDEX(INDIRECT("day_wise_sales_data!$B$2:$BZ$599"),MATCH(resource!$CC350,day_wise_sales_data!$A$2:$A$500,0),MATCH(resource!BA$2,INDIRECT("day_wise_sales_data!$B$1:$BZ$1"),0)),0)</f>
        <v>0</v>
      </c>
      <c r="BB350" s="3">
        <f ca="1">IFERROR(INDEX(INDIRECT("day_wise_sales_data!$B$2:$BZ$599"),MATCH(resource!$CC350,day_wise_sales_data!$A$2:$A$500,0),MATCH(resource!BB$2,INDIRECT("day_wise_sales_data!$B$1:$BZ$1"),0)),0)</f>
        <v>0</v>
      </c>
      <c r="BC350" s="3">
        <f ca="1">IFERROR(INDEX(INDIRECT("day_wise_sales_data!$B$2:$BZ$599"),MATCH(resource!$CC350,day_wise_sales_data!$A$2:$A$500,0),MATCH(resource!BC$2,INDIRECT("day_wise_sales_data!$B$1:$BZ$1"),0)),0)</f>
        <v>0</v>
      </c>
      <c r="BD350" s="3">
        <f ca="1">IFERROR(INDEX(INDIRECT("day_wise_sales_data!$B$2:$BZ$599"),MATCH(resource!$CC350,day_wise_sales_data!$A$2:$A$500,0),MATCH(resource!BD$2,INDIRECT("day_wise_sales_data!$B$1:$BZ$1"),0)),0)</f>
        <v>0</v>
      </c>
      <c r="BE350" s="3">
        <f ca="1">IFERROR(INDEX(INDIRECT("day_wise_sales_data!$B$2:$BZ$599"),MATCH(resource!$CC350,day_wise_sales_data!$A$2:$A$500,0),MATCH(resource!BE$2,INDIRECT("day_wise_sales_data!$B$1:$BZ$1"),0)),0)</f>
        <v>13199.99</v>
      </c>
      <c r="BF350" s="3">
        <f ca="1">IFERROR(INDEX(INDIRECT("day_wise_sales_data!$B$2:$BZ$599"),MATCH(resource!$CC350,day_wise_sales_data!$A$2:$A$500,0),MATCH(resource!BF$2,INDIRECT("day_wise_sales_data!$B$1:$BZ$1"),0)),0)</f>
        <v>0</v>
      </c>
      <c r="BG350" s="3">
        <f ca="1">IFERROR(INDEX(INDIRECT("day_wise_sales_data!$B$2:$BZ$599"),MATCH(resource!$CC350,day_wise_sales_data!$A$2:$A$500,0),MATCH(resource!BG$2,INDIRECT("day_wise_sales_data!$B$1:$BZ$1"),0)),0)</f>
        <v>0</v>
      </c>
      <c r="BH350" s="3">
        <f ca="1">IFERROR(INDEX(INDIRECT("day_wise_sales_data!$B$2:$BZ$599"),MATCH(resource!$CC350,day_wise_sales_data!$A$2:$A$500,0),MATCH(resource!BH$2,INDIRECT("day_wise_sales_data!$B$1:$BZ$1"),0)),0)</f>
        <v>0</v>
      </c>
      <c r="BI350" s="3">
        <f ca="1">IFERROR(INDEX(INDIRECT("day_wise_sales_data!$B$2:$BZ$599"),MATCH(resource!$CC350,day_wise_sales_data!$A$2:$A$500,0),MATCH(resource!BI$2,INDIRECT("day_wise_sales_data!$B$1:$BZ$1"),0)),0)</f>
        <v>0</v>
      </c>
      <c r="BJ350" s="3">
        <f ca="1">IFERROR(INDEX(INDIRECT("day_wise_sales_data!$B$2:$BZ$599"),MATCH(resource!$CC350,day_wise_sales_data!$A$2:$A$500,0),MATCH(resource!BJ$2,INDIRECT("day_wise_sales_data!$B$1:$BZ$1"),0)),0)</f>
        <v>0</v>
      </c>
      <c r="BK350" s="3">
        <f ca="1">IFERROR(INDEX(INDIRECT("day_wise_sales_data!$B$2:$BZ$599"),MATCH(resource!$CC350,day_wise_sales_data!$A$2:$A$500,0),MATCH(resource!BK$2,INDIRECT("day_wise_sales_data!$B$1:$BZ$1"),0)),0)</f>
        <v>0</v>
      </c>
      <c r="BL350" s="3">
        <f ca="1">IFERROR(INDEX(INDIRECT("day_wise_sales_data!$B$2:$BZ$599"),MATCH(resource!$CC350,day_wise_sales_data!$A$2:$A$500,0),MATCH(resource!BL$2,INDIRECT("day_wise_sales_data!$B$1:$BZ$1"),0)),0)</f>
        <v>0</v>
      </c>
      <c r="BM350" s="3">
        <f ca="1">IFERROR(INDEX(INDIRECT("day_wise_sales_data!$B$2:$BZ$599"),MATCH(resource!$CC350,day_wise_sales_data!$A$2:$A$500,0),MATCH(resource!BM$2,INDIRECT("day_wise_sales_data!$B$1:$BZ$1"),0)),0)</f>
        <v>0</v>
      </c>
      <c r="BN350" s="3">
        <f ca="1">IFERROR(INDEX(INDIRECT("day_wise_sales_data!$B$2:$BZ$599"),MATCH(resource!$CC350,day_wise_sales_data!$A$2:$A$500,0),MATCH(resource!BN$2,INDIRECT("day_wise_sales_data!$B$1:$BZ$1"),0)),0)</f>
        <v>0</v>
      </c>
      <c r="BO350" s="3">
        <f ca="1">IFERROR(INDEX(INDIRECT("day_wise_sales_data!$B$2:$BZ$599"),MATCH(resource!$CC350,day_wise_sales_data!$A$2:$A$500,0),MATCH(resource!BO$2,INDIRECT("day_wise_sales_data!$B$1:$BZ$1"),0)),0)</f>
        <v>0</v>
      </c>
      <c r="BP350" s="3">
        <f ca="1">IFERROR(INDEX(INDIRECT("day_wise_sales_data!$B$2:$BZ$599"),MATCH(resource!$CC350,day_wise_sales_data!$A$2:$A$500,0),MATCH(resource!BP$2,INDIRECT("day_wise_sales_data!$B$1:$BZ$1"),0)),0)</f>
        <v>0</v>
      </c>
      <c r="BQ350" s="3">
        <f ca="1">IFERROR(INDEX(INDIRECT("day_wise_sales_data!$B$2:$BZ$599"),MATCH(resource!$CC350,day_wise_sales_data!$A$2:$A$500,0),MATCH(resource!BQ$2,INDIRECT("day_wise_sales_data!$B$1:$BZ$1"),0)),0)</f>
        <v>0</v>
      </c>
      <c r="BR350" s="3">
        <f ca="1">IFERROR(INDEX(INDIRECT("day_wise_sales_data!$B$2:$BZ$599"),MATCH(resource!$CC350,day_wise_sales_data!$A$2:$A$500,0),MATCH(resource!BR$2,INDIRECT("day_wise_sales_data!$B$1:$BZ$1"),0)),0)</f>
        <v>0</v>
      </c>
      <c r="BS350" s="3">
        <f ca="1">IFERROR(INDEX(INDIRECT("day_wise_sales_data!$B$2:$BZ$599"),MATCH(resource!$CC350,day_wise_sales_data!$A$2:$A$500,0),MATCH(resource!BS$2,INDIRECT("day_wise_sales_data!$B$1:$BZ$1"),0)),0)</f>
        <v>0</v>
      </c>
      <c r="BT350" s="3">
        <f ca="1">IFERROR(INDEX(INDIRECT("day_wise_sales_data!$B$2:$BZ$599"),MATCH(resource!$CC350,day_wise_sales_data!$A$2:$A$500,0),MATCH(resource!BT$2,INDIRECT("day_wise_sales_data!$B$1:$BZ$1"),0)),0)</f>
        <v>0</v>
      </c>
      <c r="BU350" s="3">
        <f ca="1">IFERROR(INDEX(INDIRECT("day_wise_sales_data!$B$2:$BZ$599"),MATCH(resource!$CC350,day_wise_sales_data!$A$2:$A$500,0),MATCH(resource!BU$2,INDIRECT("day_wise_sales_data!$B$1:$BZ$1"),0)),0)</f>
        <v>0</v>
      </c>
      <c r="BV350" s="3">
        <f ca="1">IFERROR(INDEX(INDIRECT("day_wise_sales_data!$B$2:$BZ$599"),MATCH(resource!$CC350,day_wise_sales_data!$A$2:$A$500,0),MATCH(resource!BV$2,INDIRECT("day_wise_sales_data!$B$1:$BZ$1"),0)),0)</f>
        <v>0</v>
      </c>
      <c r="BW350" s="3">
        <f ca="1">IFERROR(INDEX(INDIRECT("day_wise_sales_data!$B$2:$BZ$599"),MATCH(resource!$CC350,day_wise_sales_data!$A$2:$A$500,0),MATCH(resource!BW$2,INDIRECT("day_wise_sales_data!$B$1:$BZ$1"),0)),0)</f>
        <v>0</v>
      </c>
      <c r="BX350" s="3">
        <f ca="1">IFERROR(INDEX(INDIRECT("day_wise_sales_data!$B$2:$BZ$599"),MATCH(resource!$CC350,day_wise_sales_data!$A$2:$A$500,0),MATCH(resource!BX$2,INDIRECT("day_wise_sales_data!$B$1:$BZ$1"),0)),0)</f>
        <v>0</v>
      </c>
      <c r="BY350" s="3">
        <f ca="1">IFERROR(INDEX(INDIRECT("day_wise_sales_data!$B$2:$BZ$599"),MATCH(resource!$CC350,day_wise_sales_data!$A$2:$A$500,0),MATCH(resource!BY$2,INDIRECT("day_wise_sales_data!$B$1:$BZ$1"),0)),0)</f>
        <v>0</v>
      </c>
      <c r="BZ350" s="3">
        <f ca="1">IFERROR(INDEX(INDIRECT("day_wise_sales_data!$B$2:$BZ$599"),MATCH(resource!$CC350,day_wise_sales_data!$A$2:$A$500,0),MATCH(resource!BZ$2,INDIRECT("day_wise_sales_data!$B$1:$BZ$1"),0)),0)</f>
        <v>0</v>
      </c>
      <c r="CA350" s="3" t="str">
        <f ca="1">IFERROR(INDEX(INDIRECT("day_wise_sales_data!$B$2:$BZ$599"),MATCH(resource!$CC350,day_wise_sales_data!$A$2:$A$500,0),MATCH(resource!CA$2,INDIRECT("day_wise_sales_data!$B$1:$BZ$1"),0)),0)</f>
        <v>dd</v>
      </c>
      <c r="CC350" s="4" t="str">
        <f>sales_data!H349</f>
        <v>MYM01215</v>
      </c>
      <c r="CD350" s="1">
        <v>348</v>
      </c>
      <c r="CE350" s="1" t="str">
        <f>IF(AQ350=report!$AQ$3,resource!CD350,"")</f>
        <v/>
      </c>
      <c r="CF350" s="5" t="str">
        <f>IFERROR(SMALL($CE$3:$CE$1001,ROWS($CE$3:CE350)),"")</f>
        <v/>
      </c>
      <c r="CH350">
        <f>IFERROR(VLOOKUP($CC350,data_pull!$E$22:$G$700,2,0),0)</f>
        <v>13199.99</v>
      </c>
      <c r="CI350" s="1">
        <f t="shared" si="108"/>
        <v>154</v>
      </c>
      <c r="CJ350" s="1">
        <f t="shared" si="107"/>
        <v>0</v>
      </c>
      <c r="CK350" s="1" t="s">
        <v>1764</v>
      </c>
      <c r="CL350" s="1">
        <f t="shared" si="109"/>
        <v>111</v>
      </c>
      <c r="CM350" s="1" t="str">
        <f>IFERROR(VLOOKUP($CK350,stock_data!$B$3:$W$612,2,0),0)</f>
        <v>SYSKEM EYE DROPS (EXP)</v>
      </c>
      <c r="CN350" s="1" t="str">
        <f>IFERROR(VLOOKUP($CK350,stock_data!$B$3:$W$612,4,0),0)</f>
        <v>1x10'ml</v>
      </c>
      <c r="CO350" s="1">
        <f>IFERROR(VLOOKUP($CK350,stock_data!$B$3:$W$612,5,0),0)</f>
        <v>132.4</v>
      </c>
      <c r="CP350" s="3">
        <f t="shared" si="110"/>
        <v>0</v>
      </c>
      <c r="CQ350" s="3">
        <f t="shared" si="111"/>
        <v>0</v>
      </c>
      <c r="CR350" s="1">
        <f>IFERROR(VLOOKUP($CK350,stock_data!$B$3:$W$612,6,0),0)</f>
        <v>0</v>
      </c>
      <c r="CS350" s="1">
        <f>IFERROR(VLOOKUP($CK350,stock_data!$B$3:$W$612,7,0),0)</f>
        <v>0</v>
      </c>
      <c r="CT350" s="1">
        <f>IFERROR(VLOOKUP($CK350,stock_data!$B$3:$W$612,8,0),0)</f>
        <v>0</v>
      </c>
      <c r="CU350" s="1">
        <f>IFERROR(VLOOKUP($CK350,stock_data!$B$3:$W$612,9,0),0)</f>
        <v>0</v>
      </c>
      <c r="CV350" s="1">
        <f>IFERROR(VLOOKUP($CK350,stock_data!$B$3:$W$612,10,0),0)</f>
        <v>0</v>
      </c>
      <c r="CW350" s="1">
        <f>IFERROR(VLOOKUP($CK350,stock_data!$B$3:$W$612,11,0),0)</f>
        <v>0</v>
      </c>
      <c r="CX350" s="1">
        <f>IFERROR(VLOOKUP($CK350,stock_data!$B$3:$W$612,12,0),0)</f>
        <v>0</v>
      </c>
      <c r="CY350" s="1">
        <f>IFERROR(VLOOKUP($CK350,stock_data!$B$3:$W$612,13,0),0)</f>
        <v>0</v>
      </c>
      <c r="CZ350" s="1">
        <f>IFERROR(VLOOKUP($CK350,stock_data!$B$3:$W$612,14,0),0)</f>
        <v>0</v>
      </c>
      <c r="DA350" s="1">
        <f>IFERROR(VLOOKUP($CK350,stock_data!$B$3:$W$612,15,0),0)</f>
        <v>0</v>
      </c>
      <c r="DB350" s="1">
        <f>IFERROR(VLOOKUP($CK350,stock_data!$B$3:$W$612,16,0),0)</f>
        <v>0</v>
      </c>
      <c r="DC350" s="1">
        <f>IFERROR(VLOOKUP($CK350,stock_data!$B$3:$W$612,17,0),0)</f>
        <v>0</v>
      </c>
      <c r="DD350" s="1">
        <f>IFERROR(VLOOKUP($CK350,stock_data!$B$3:$W$612,18,0),0)</f>
        <v>0</v>
      </c>
      <c r="DE350" s="1">
        <f>IFERROR(VLOOKUP($CK350,stock_data!$B$3:$W$612,19,0),0)</f>
        <v>0</v>
      </c>
      <c r="DF350" s="1">
        <f>IFERROR(VLOOKUP($CK350,stock_data!$B$3:$W$612,20,0),0)</f>
        <v>0</v>
      </c>
      <c r="DG350" s="1">
        <f>IFERROR(VLOOKUP($CK350,stock_data!$B$3:$W$612,21,0),0)</f>
        <v>0</v>
      </c>
      <c r="DH350" s="1">
        <f>IFERROR(VLOOKUP($CK350,stock_data!$B$3:$W$612,22,0),0)</f>
        <v>0</v>
      </c>
      <c r="DI350" s="1">
        <f t="shared" si="112"/>
        <v>0</v>
      </c>
      <c r="DJ350" s="1">
        <f t="shared" si="113"/>
        <v>0</v>
      </c>
      <c r="DK350" s="3" t="str">
        <f>IFERROR(INDEX(COD_SALES!$B$5:$Z$500,MATCH(resource!$CC350,COD_SALES!$A$5:$A$500,0),MATCH(resource!DK$2,COD_SALES!$B$4:$Z$4,0)),"")</f>
        <v/>
      </c>
      <c r="DL350" s="3" t="str">
        <f>IFERROR(INDEX(COD_SALES!$B$5:$Z$500,MATCH(resource!$CC350,COD_SALES!$A$5:$A$500,0),MATCH(resource!DL$2,COD_SALES!$B$4:$Z$4,0)),"")</f>
        <v/>
      </c>
      <c r="DM350" s="3" t="str">
        <f>IFERROR(INDEX(COD_SALES!$B$5:$Z$500,MATCH(resource!$CC350,COD_SALES!$A$5:$A$500,0),MATCH(resource!DM$2,COD_SALES!$B$4:$Z$4,0)),"")</f>
        <v/>
      </c>
      <c r="DN350" s="3" t="str">
        <f>IFERROR(INDEX(COD_SALES!$B$5:$Z$500,MATCH(resource!$CC350,COD_SALES!$A$5:$A$500,0),MATCH(resource!DN$2,COD_SALES!$B$4:$Z$4,0)),"")</f>
        <v/>
      </c>
      <c r="DO350" s="3" t="str">
        <f>IFERROR(INDEX(COD_SALES!$B$5:$Z$500,MATCH(resource!$CC350,COD_SALES!$A$5:$A$500,0),MATCH(resource!DO$2,COD_SALES!$B$4:$Z$4,0)),"")</f>
        <v/>
      </c>
      <c r="DP350" s="3" t="str">
        <f>IFERROR(INDEX(COD_SALES!$B$5:$Z$500,MATCH(resource!$CC350,COD_SALES!$A$5:$A$500,0),MATCH(resource!DP$2,COD_SALES!$B$4:$Z$4,0)),"")</f>
        <v/>
      </c>
      <c r="DQ350" s="3" t="str">
        <f>IFERROR(INDEX(COD_SALES!$B$5:$Z$500,MATCH(resource!$CC350,COD_SALES!$A$5:$A$500,0),MATCH(resource!DQ$2,COD_SALES!$B$4:$Z$4,0)),"")</f>
        <v/>
      </c>
      <c r="DR350" s="3" t="str">
        <f>IFERROR(INDEX(COD_SALES!$B$5:$Z$500,MATCH(resource!$CC350,COD_SALES!$A$5:$A$500,0),MATCH(resource!DR$2,COD_SALES!$B$4:$Z$4,0)),"")</f>
        <v/>
      </c>
      <c r="DS350" s="3" t="str">
        <f>IFERROR(INDEX(COD_SALES!$B$5:$Z$500,MATCH(resource!$CC350,COD_SALES!$A$5:$A$500,0),MATCH(resource!DS$2,COD_SALES!$B$4:$Z$4,0)),"")</f>
        <v/>
      </c>
      <c r="DT350" s="3" t="str">
        <f>IFERROR(INDEX(COD_SALES!$B$5:$Z$500,MATCH(resource!$CC350,COD_SALES!$A$5:$A$500,0),MATCH(resource!DT$2,COD_SALES!$B$4:$Z$4,0)),"")</f>
        <v/>
      </c>
      <c r="DU350" s="3" t="str">
        <f>IFERROR(INDEX(COD_SALES!$B$5:$Z$500,MATCH(resource!$CC350,COD_SALES!$A$5:$A$500,0),MATCH(resource!DU$2,COD_SALES!$B$4:$Z$4,0)),"")</f>
        <v/>
      </c>
      <c r="DV350" s="3" t="str">
        <f>IFERROR(INDEX(COD_SALES!$B$5:$Z$500,MATCH(resource!$CC350,COD_SALES!$A$5:$A$500,0),MATCH(resource!DV$2,COD_SALES!$B$4:$Z$4,0)),"")</f>
        <v/>
      </c>
      <c r="DW350" s="3" t="str">
        <f>IFERROR(INDEX(COD_SALES!$B$5:$Z$500,MATCH(resource!$CC350,COD_SALES!$A$5:$A$500,0),MATCH(resource!DW$2,COD_SALES!$B$4:$Z$4,0)),"")</f>
        <v/>
      </c>
      <c r="DX350" s="3" t="str">
        <f>IFERROR(INDEX(COD_SALES!$B$5:$Z$500,MATCH(resource!$CC350,COD_SALES!$A$5:$A$500,0),MATCH(resource!DX$2,COD_SALES!$B$4:$Z$4,0)),"")</f>
        <v/>
      </c>
      <c r="DY350" s="3" t="str">
        <f>IFERROR(INDEX(COD_SALES!$B$5:$Z$500,MATCH(resource!$CC350,COD_SALES!$A$5:$A$500,0),MATCH(resource!DY$2,COD_SALES!$B$4:$Z$4,0)),"")</f>
        <v/>
      </c>
      <c r="DZ350" s="3" t="str">
        <f>IFERROR(INDEX(COD_SALES!$B$5:$Z$500,MATCH(resource!$CC350,COD_SALES!$A$5:$A$500,0),MATCH(resource!DZ$2,COD_SALES!$B$4:$Z$4,0)),"")</f>
        <v/>
      </c>
      <c r="EA350" s="3" t="str">
        <f>IFERROR(INDEX(COD_SALES!$B$5:$Z$500,MATCH(resource!$CC350,COD_SALES!$A$5:$A$500,0),MATCH(resource!EA$2,COD_SALES!$B$4:$Z$4,0)),"")</f>
        <v/>
      </c>
      <c r="EB350" s="3">
        <f t="shared" si="114"/>
        <v>0</v>
      </c>
      <c r="ED350" s="3">
        <f>IFERROR(VLOOKUP($CK350,depot_prod_sales!$B$5:$S$200,3,0),0)</f>
        <v>0</v>
      </c>
      <c r="EE350" s="3">
        <f>IFERROR(VLOOKUP($CK350,depot_prod_sales!$B$5:$S$200,4,0),0)</f>
        <v>0</v>
      </c>
      <c r="EF350" s="3">
        <f>IFERROR(VLOOKUP($CK350,depot_prod_sales!$B$5:$S$200,5,0),0)</f>
        <v>0</v>
      </c>
      <c r="EG350" s="3">
        <f>IFERROR(VLOOKUP($CK350,depot_prod_sales!$B$5:$S$200,6,0),0)</f>
        <v>0</v>
      </c>
      <c r="EH350" s="3">
        <f>IFERROR(VLOOKUP($CK350,depot_prod_sales!$B$5:$S$200,7,0),0)</f>
        <v>0</v>
      </c>
      <c r="EI350" s="3">
        <f>IFERROR(VLOOKUP($CK350,depot_prod_sales!$B$5:$S$200,8,0),0)</f>
        <v>0</v>
      </c>
      <c r="EJ350" s="3">
        <f>IFERROR(VLOOKUP($CK350,depot_prod_sales!$B$5:$S$200,9,0),0)</f>
        <v>0</v>
      </c>
      <c r="EK350" s="3">
        <f>IFERROR(VLOOKUP($CK350,depot_prod_sales!$B$5:$S$200,10,0),0)</f>
        <v>0</v>
      </c>
      <c r="EL350" s="3">
        <f>IFERROR(VLOOKUP($CK350,depot_prod_sales!$B$5:$S$200,11,0),0)</f>
        <v>0</v>
      </c>
      <c r="EM350" s="3">
        <f>IFERROR(VLOOKUP($CK350,depot_prod_sales!$B$5:$S$200,12,0),0)</f>
        <v>0</v>
      </c>
      <c r="EN350" s="3">
        <f>IFERROR(VLOOKUP($CK350,depot_prod_sales!$B$5:$S$200,13,0),0)</f>
        <v>0</v>
      </c>
      <c r="EO350" s="3">
        <f>IFERROR(VLOOKUP($CK350,depot_prod_sales!$B$5:$S$200,14,0),0)</f>
        <v>0</v>
      </c>
      <c r="EP350" s="3">
        <f>IFERROR(VLOOKUP($CK350,depot_prod_sales!$B$5:$S$200,15,0),0)</f>
        <v>0</v>
      </c>
      <c r="EQ350" s="3">
        <f>IFERROR(VLOOKUP($CK350,depot_prod_sales!$B$5:$S$200,16,0),0)</f>
        <v>0</v>
      </c>
      <c r="ER350" s="3">
        <f>IFERROR(VLOOKUP($CK350,depot_prod_sales!$B$5:$S$200,17,0),0)</f>
        <v>0</v>
      </c>
      <c r="ES350" s="3">
        <f>IFERROR(VLOOKUP($CK350,depot_prod_sales!$B$5:$S$200,18,0),0)</f>
        <v>0</v>
      </c>
      <c r="ET350" s="116">
        <f t="shared" si="115"/>
        <v>0</v>
      </c>
      <c r="EU350" s="116">
        <f t="shared" si="116"/>
        <v>0</v>
      </c>
      <c r="EW350" s="3">
        <f>IFERROR(VLOOKUP(CC350,data_pull!$AO$25:$AR$546,2,0),0)</f>
        <v>0</v>
      </c>
      <c r="EX350" s="1">
        <f>IFERROR(VLOOKUP(CC350,data_pull!$AO$25:$AR$546,4,0),0)</f>
        <v>190000</v>
      </c>
    </row>
    <row r="351" spans="13:154" x14ac:dyDescent="0.25"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4" t="str">
        <f>sales_data!B350</f>
        <v>Blank Mymensingh Zone</v>
      </c>
      <c r="AR351" s="4" t="str">
        <f>sales_data!C350</f>
        <v>S M Shofiqul Alam</v>
      </c>
      <c r="AS351" s="5" t="str">
        <f t="shared" si="106"/>
        <v/>
      </c>
      <c r="AT351" s="4" t="str">
        <f>sales_data!I350</f>
        <v>Saiful Islam -10 -EX</v>
      </c>
      <c r="AU351" s="4" t="str">
        <f>sales_data!W350</f>
        <v>M.M.C.H-2</v>
      </c>
      <c r="AV351" s="1">
        <f>sales_data!N350</f>
        <v>-6388.96</v>
      </c>
      <c r="AW351" s="1">
        <f>sales_data!P350</f>
        <v>0</v>
      </c>
      <c r="AX351" s="3">
        <f ca="1">IFERROR(INDEX(INDIRECT("day_wise_sales_data!$B$2:$BZ$599"),MATCH(resource!$CC351,day_wise_sales_data!$A$2:$A$500,0),MATCH(resource!AX$2,INDIRECT("day_wise_sales_data!$B$1:$BZ$1"),0)),0)</f>
        <v>0</v>
      </c>
      <c r="AY351" s="3">
        <f ca="1">IFERROR(INDEX(INDIRECT("day_wise_sales_data!$B$2:$BZ$599"),MATCH(resource!$CC351,day_wise_sales_data!$A$2:$A$500,0),MATCH(resource!AY$2,INDIRECT("day_wise_sales_data!$B$1:$BZ$1"),0)),0)</f>
        <v>0</v>
      </c>
      <c r="AZ351" s="3">
        <f ca="1">IFERROR(INDEX(INDIRECT("day_wise_sales_data!$B$2:$BZ$599"),MATCH(resource!$CC351,day_wise_sales_data!$A$2:$A$500,0),MATCH(resource!AZ$2,INDIRECT("day_wise_sales_data!$B$1:$BZ$1"),0)),0)</f>
        <v>0</v>
      </c>
      <c r="BA351" s="3">
        <f ca="1">IFERROR(INDEX(INDIRECT("day_wise_sales_data!$B$2:$BZ$599"),MATCH(resource!$CC351,day_wise_sales_data!$A$2:$A$500,0),MATCH(resource!BA$2,INDIRECT("day_wise_sales_data!$B$1:$BZ$1"),0)),0)</f>
        <v>0</v>
      </c>
      <c r="BB351" s="3">
        <f ca="1">IFERROR(INDEX(INDIRECT("day_wise_sales_data!$B$2:$BZ$599"),MATCH(resource!$CC351,day_wise_sales_data!$A$2:$A$500,0),MATCH(resource!BB$2,INDIRECT("day_wise_sales_data!$B$1:$BZ$1"),0)),0)</f>
        <v>0</v>
      </c>
      <c r="BC351" s="3">
        <f ca="1">IFERROR(INDEX(INDIRECT("day_wise_sales_data!$B$2:$BZ$599"),MATCH(resource!$CC351,day_wise_sales_data!$A$2:$A$500,0),MATCH(resource!BC$2,INDIRECT("day_wise_sales_data!$B$1:$BZ$1"),0)),0)</f>
        <v>0</v>
      </c>
      <c r="BD351" s="3">
        <f ca="1">IFERROR(INDEX(INDIRECT("day_wise_sales_data!$B$2:$BZ$599"),MATCH(resource!$CC351,day_wise_sales_data!$A$2:$A$500,0),MATCH(resource!BD$2,INDIRECT("day_wise_sales_data!$B$1:$BZ$1"),0)),0)</f>
        <v>0</v>
      </c>
      <c r="BE351" s="3">
        <f ca="1">IFERROR(INDEX(INDIRECT("day_wise_sales_data!$B$2:$BZ$599"),MATCH(resource!$CC351,day_wise_sales_data!$A$2:$A$500,0),MATCH(resource!BE$2,INDIRECT("day_wise_sales_data!$B$1:$BZ$1"),0)),0)</f>
        <v>0</v>
      </c>
      <c r="BF351" s="3">
        <f ca="1">IFERROR(INDEX(INDIRECT("day_wise_sales_data!$B$2:$BZ$599"),MATCH(resource!$CC351,day_wise_sales_data!$A$2:$A$500,0),MATCH(resource!BF$2,INDIRECT("day_wise_sales_data!$B$1:$BZ$1"),0)),0)</f>
        <v>0</v>
      </c>
      <c r="BG351" s="3">
        <f ca="1">IFERROR(INDEX(INDIRECT("day_wise_sales_data!$B$2:$BZ$599"),MATCH(resource!$CC351,day_wise_sales_data!$A$2:$A$500,0),MATCH(resource!BG$2,INDIRECT("day_wise_sales_data!$B$1:$BZ$1"),0)),0)</f>
        <v>0</v>
      </c>
      <c r="BH351" s="3">
        <f ca="1">IFERROR(INDEX(INDIRECT("day_wise_sales_data!$B$2:$BZ$599"),MATCH(resource!$CC351,day_wise_sales_data!$A$2:$A$500,0),MATCH(resource!BH$2,INDIRECT("day_wise_sales_data!$B$1:$BZ$1"),0)),0)</f>
        <v>0</v>
      </c>
      <c r="BI351" s="3">
        <f ca="1">IFERROR(INDEX(INDIRECT("day_wise_sales_data!$B$2:$BZ$599"),MATCH(resource!$CC351,day_wise_sales_data!$A$2:$A$500,0),MATCH(resource!BI$2,INDIRECT("day_wise_sales_data!$B$1:$BZ$1"),0)),0)</f>
        <v>0</v>
      </c>
      <c r="BJ351" s="3">
        <f ca="1">IFERROR(INDEX(INDIRECT("day_wise_sales_data!$B$2:$BZ$599"),MATCH(resource!$CC351,day_wise_sales_data!$A$2:$A$500,0),MATCH(resource!BJ$2,INDIRECT("day_wise_sales_data!$B$1:$BZ$1"),0)),0)</f>
        <v>0</v>
      </c>
      <c r="BK351" s="3">
        <f ca="1">IFERROR(INDEX(INDIRECT("day_wise_sales_data!$B$2:$BZ$599"),MATCH(resource!$CC351,day_wise_sales_data!$A$2:$A$500,0),MATCH(resource!BK$2,INDIRECT("day_wise_sales_data!$B$1:$BZ$1"),0)),0)</f>
        <v>0</v>
      </c>
      <c r="BL351" s="3">
        <f ca="1">IFERROR(INDEX(INDIRECT("day_wise_sales_data!$B$2:$BZ$599"),MATCH(resource!$CC351,day_wise_sales_data!$A$2:$A$500,0),MATCH(resource!BL$2,INDIRECT("day_wise_sales_data!$B$1:$BZ$1"),0)),0)</f>
        <v>0</v>
      </c>
      <c r="BM351" s="3">
        <f ca="1">IFERROR(INDEX(INDIRECT("day_wise_sales_data!$B$2:$BZ$599"),MATCH(resource!$CC351,day_wise_sales_data!$A$2:$A$500,0),MATCH(resource!BM$2,INDIRECT("day_wise_sales_data!$B$1:$BZ$1"),0)),0)</f>
        <v>0</v>
      </c>
      <c r="BN351" s="3">
        <f ca="1">IFERROR(INDEX(INDIRECT("day_wise_sales_data!$B$2:$BZ$599"),MATCH(resource!$CC351,day_wise_sales_data!$A$2:$A$500,0),MATCH(resource!BN$2,INDIRECT("day_wise_sales_data!$B$1:$BZ$1"),0)),0)</f>
        <v>0</v>
      </c>
      <c r="BO351" s="3">
        <f ca="1">IFERROR(INDEX(INDIRECT("day_wise_sales_data!$B$2:$BZ$599"),MATCH(resource!$CC351,day_wise_sales_data!$A$2:$A$500,0),MATCH(resource!BO$2,INDIRECT("day_wise_sales_data!$B$1:$BZ$1"),0)),0)</f>
        <v>0</v>
      </c>
      <c r="BP351" s="3">
        <f ca="1">IFERROR(INDEX(INDIRECT("day_wise_sales_data!$B$2:$BZ$599"),MATCH(resource!$CC351,day_wise_sales_data!$A$2:$A$500,0),MATCH(resource!BP$2,INDIRECT("day_wise_sales_data!$B$1:$BZ$1"),0)),0)</f>
        <v>0</v>
      </c>
      <c r="BQ351" s="3">
        <f ca="1">IFERROR(INDEX(INDIRECT("day_wise_sales_data!$B$2:$BZ$599"),MATCH(resource!$CC351,day_wise_sales_data!$A$2:$A$500,0),MATCH(resource!BQ$2,INDIRECT("day_wise_sales_data!$B$1:$BZ$1"),0)),0)</f>
        <v>0</v>
      </c>
      <c r="BR351" s="3">
        <f ca="1">IFERROR(INDEX(INDIRECT("day_wise_sales_data!$B$2:$BZ$599"),MATCH(resource!$CC351,day_wise_sales_data!$A$2:$A$500,0),MATCH(resource!BR$2,INDIRECT("day_wise_sales_data!$B$1:$BZ$1"),0)),0)</f>
        <v>0</v>
      </c>
      <c r="BS351" s="3">
        <f ca="1">IFERROR(INDEX(INDIRECT("day_wise_sales_data!$B$2:$BZ$599"),MATCH(resource!$CC351,day_wise_sales_data!$A$2:$A$500,0),MATCH(resource!BS$2,INDIRECT("day_wise_sales_data!$B$1:$BZ$1"),0)),0)</f>
        <v>0</v>
      </c>
      <c r="BT351" s="3">
        <f ca="1">IFERROR(INDEX(INDIRECT("day_wise_sales_data!$B$2:$BZ$599"),MATCH(resource!$CC351,day_wise_sales_data!$A$2:$A$500,0),MATCH(resource!BT$2,INDIRECT("day_wise_sales_data!$B$1:$BZ$1"),0)),0)</f>
        <v>0</v>
      </c>
      <c r="BU351" s="3">
        <f ca="1">IFERROR(INDEX(INDIRECT("day_wise_sales_data!$B$2:$BZ$599"),MATCH(resource!$CC351,day_wise_sales_data!$A$2:$A$500,0),MATCH(resource!BU$2,INDIRECT("day_wise_sales_data!$B$1:$BZ$1"),0)),0)</f>
        <v>0</v>
      </c>
      <c r="BV351" s="3">
        <f ca="1">IFERROR(INDEX(INDIRECT("day_wise_sales_data!$B$2:$BZ$599"),MATCH(resource!$CC351,day_wise_sales_data!$A$2:$A$500,0),MATCH(resource!BV$2,INDIRECT("day_wise_sales_data!$B$1:$BZ$1"),0)),0)</f>
        <v>0</v>
      </c>
      <c r="BW351" s="3">
        <f ca="1">IFERROR(INDEX(INDIRECT("day_wise_sales_data!$B$2:$BZ$599"),MATCH(resource!$CC351,day_wise_sales_data!$A$2:$A$500,0),MATCH(resource!BW$2,INDIRECT("day_wise_sales_data!$B$1:$BZ$1"),0)),0)</f>
        <v>0</v>
      </c>
      <c r="BX351" s="3">
        <f ca="1">IFERROR(INDEX(INDIRECT("day_wise_sales_data!$B$2:$BZ$599"),MATCH(resource!$CC351,day_wise_sales_data!$A$2:$A$500,0),MATCH(resource!BX$2,INDIRECT("day_wise_sales_data!$B$1:$BZ$1"),0)),0)</f>
        <v>0</v>
      </c>
      <c r="BY351" s="3">
        <f ca="1">IFERROR(INDEX(INDIRECT("day_wise_sales_data!$B$2:$BZ$599"),MATCH(resource!$CC351,day_wise_sales_data!$A$2:$A$500,0),MATCH(resource!BY$2,INDIRECT("day_wise_sales_data!$B$1:$BZ$1"),0)),0)</f>
        <v>0</v>
      </c>
      <c r="BZ351" s="3">
        <f ca="1">IFERROR(INDEX(INDIRECT("day_wise_sales_data!$B$2:$BZ$599"),MATCH(resource!$CC351,day_wise_sales_data!$A$2:$A$500,0),MATCH(resource!BZ$2,INDIRECT("day_wise_sales_data!$B$1:$BZ$1"),0)),0)</f>
        <v>0</v>
      </c>
      <c r="CA351" s="3">
        <f ca="1">IFERROR(INDEX(INDIRECT("day_wise_sales_data!$B$2:$BZ$599"),MATCH(resource!$CC351,day_wise_sales_data!$A$2:$A$500,0),MATCH(resource!CA$2,INDIRECT("day_wise_sales_data!$B$1:$BZ$1"),0)),0)</f>
        <v>0</v>
      </c>
      <c r="CC351" s="4" t="str">
        <f>sales_data!H350</f>
        <v>MYM09206</v>
      </c>
      <c r="CD351" s="1">
        <v>349</v>
      </c>
      <c r="CE351" s="1" t="str">
        <f>IF(AQ351=report!$AQ$3,resource!CD351,"")</f>
        <v/>
      </c>
      <c r="CF351" s="5" t="str">
        <f>IFERROR(SMALL($CE$3:$CE$1001,ROWS($CE$3:CE351)),"")</f>
        <v/>
      </c>
      <c r="CH351">
        <f>IFERROR(VLOOKUP($CC351,data_pull!$E$22:$G$700,2,0),0)</f>
        <v>-6388.96</v>
      </c>
      <c r="CI351" s="1">
        <f t="shared" si="108"/>
        <v>154</v>
      </c>
      <c r="CJ351" s="1">
        <f t="shared" si="107"/>
        <v>0</v>
      </c>
      <c r="CK351" s="1" t="s">
        <v>1767</v>
      </c>
      <c r="CL351" s="1">
        <f t="shared" si="109"/>
        <v>111</v>
      </c>
      <c r="CM351" s="1" t="str">
        <f>IFERROR(VLOOKUP($CK351,stock_data!$B$3:$W$612,2,0),0)</f>
        <v>TARAN - 25mg TABLET</v>
      </c>
      <c r="CN351" s="1" t="str">
        <f>IFERROR(VLOOKUP($CK351,stock_data!$B$3:$W$612,4,0),0)</f>
        <v>5x10's</v>
      </c>
      <c r="CO351" s="1">
        <f>IFERROR(VLOOKUP($CK351,stock_data!$B$3:$W$612,5,0),0)</f>
        <v>195</v>
      </c>
      <c r="CP351" s="3">
        <f t="shared" si="110"/>
        <v>0</v>
      </c>
      <c r="CQ351" s="3">
        <f t="shared" si="111"/>
        <v>0</v>
      </c>
      <c r="CR351" s="1">
        <f>IFERROR(VLOOKUP($CK351,stock_data!$B$3:$W$612,6,0),0)</f>
        <v>0</v>
      </c>
      <c r="CS351" s="1">
        <f>IFERROR(VLOOKUP($CK351,stock_data!$B$3:$W$612,7,0),0)</f>
        <v>0</v>
      </c>
      <c r="CT351" s="1">
        <f>IFERROR(VLOOKUP($CK351,stock_data!$B$3:$W$612,8,0),0)</f>
        <v>0</v>
      </c>
      <c r="CU351" s="1">
        <f>IFERROR(VLOOKUP($CK351,stock_data!$B$3:$W$612,9,0),0)</f>
        <v>0</v>
      </c>
      <c r="CV351" s="1">
        <f>IFERROR(VLOOKUP($CK351,stock_data!$B$3:$W$612,10,0),0)</f>
        <v>0</v>
      </c>
      <c r="CW351" s="1">
        <f>IFERROR(VLOOKUP($CK351,stock_data!$B$3:$W$612,11,0),0)</f>
        <v>0</v>
      </c>
      <c r="CX351" s="1">
        <f>IFERROR(VLOOKUP($CK351,stock_data!$B$3:$W$612,12,0),0)</f>
        <v>0</v>
      </c>
      <c r="CY351" s="1">
        <f>IFERROR(VLOOKUP($CK351,stock_data!$B$3:$W$612,13,0),0)</f>
        <v>0</v>
      </c>
      <c r="CZ351" s="1">
        <f>IFERROR(VLOOKUP($CK351,stock_data!$B$3:$W$612,14,0),0)</f>
        <v>0</v>
      </c>
      <c r="DA351" s="1">
        <f>IFERROR(VLOOKUP($CK351,stock_data!$B$3:$W$612,15,0),0)</f>
        <v>0</v>
      </c>
      <c r="DB351" s="1">
        <f>IFERROR(VLOOKUP($CK351,stock_data!$B$3:$W$612,16,0),0)</f>
        <v>0</v>
      </c>
      <c r="DC351" s="1">
        <f>IFERROR(VLOOKUP($CK351,stock_data!$B$3:$W$612,17,0),0)</f>
        <v>0</v>
      </c>
      <c r="DD351" s="1">
        <f>IFERROR(VLOOKUP($CK351,stock_data!$B$3:$W$612,18,0),0)</f>
        <v>0</v>
      </c>
      <c r="DE351" s="1">
        <f>IFERROR(VLOOKUP($CK351,stock_data!$B$3:$W$612,19,0),0)</f>
        <v>0</v>
      </c>
      <c r="DF351" s="1">
        <f>IFERROR(VLOOKUP($CK351,stock_data!$B$3:$W$612,20,0),0)</f>
        <v>0</v>
      </c>
      <c r="DG351" s="1">
        <f>IFERROR(VLOOKUP($CK351,stock_data!$B$3:$W$612,21,0),0)</f>
        <v>0</v>
      </c>
      <c r="DH351" s="1">
        <f>IFERROR(VLOOKUP($CK351,stock_data!$B$3:$W$612,22,0),0)</f>
        <v>0</v>
      </c>
      <c r="DI351" s="1">
        <f t="shared" si="112"/>
        <v>0</v>
      </c>
      <c r="DJ351" s="1">
        <f t="shared" si="113"/>
        <v>0</v>
      </c>
      <c r="DK351" s="3" t="str">
        <f>IFERROR(INDEX(COD_SALES!$B$5:$Z$500,MATCH(resource!$CC351,COD_SALES!$A$5:$A$500,0),MATCH(resource!DK$2,COD_SALES!$B$4:$Z$4,0)),"")</f>
        <v/>
      </c>
      <c r="DL351" s="3" t="str">
        <f>IFERROR(INDEX(COD_SALES!$B$5:$Z$500,MATCH(resource!$CC351,COD_SALES!$A$5:$A$500,0),MATCH(resource!DL$2,COD_SALES!$B$4:$Z$4,0)),"")</f>
        <v/>
      </c>
      <c r="DM351" s="3" t="str">
        <f>IFERROR(INDEX(COD_SALES!$B$5:$Z$500,MATCH(resource!$CC351,COD_SALES!$A$5:$A$500,0),MATCH(resource!DM$2,COD_SALES!$B$4:$Z$4,0)),"")</f>
        <v/>
      </c>
      <c r="DN351" s="3" t="str">
        <f>IFERROR(INDEX(COD_SALES!$B$5:$Z$500,MATCH(resource!$CC351,COD_SALES!$A$5:$A$500,0),MATCH(resource!DN$2,COD_SALES!$B$4:$Z$4,0)),"")</f>
        <v/>
      </c>
      <c r="DO351" s="3" t="str">
        <f>IFERROR(INDEX(COD_SALES!$B$5:$Z$500,MATCH(resource!$CC351,COD_SALES!$A$5:$A$500,0),MATCH(resource!DO$2,COD_SALES!$B$4:$Z$4,0)),"")</f>
        <v/>
      </c>
      <c r="DP351" s="3" t="str">
        <f>IFERROR(INDEX(COD_SALES!$B$5:$Z$500,MATCH(resource!$CC351,COD_SALES!$A$5:$A$500,0),MATCH(resource!DP$2,COD_SALES!$B$4:$Z$4,0)),"")</f>
        <v/>
      </c>
      <c r="DQ351" s="3" t="str">
        <f>IFERROR(INDEX(COD_SALES!$B$5:$Z$500,MATCH(resource!$CC351,COD_SALES!$A$5:$A$500,0),MATCH(resource!DQ$2,COD_SALES!$B$4:$Z$4,0)),"")</f>
        <v/>
      </c>
      <c r="DR351" s="3" t="str">
        <f>IFERROR(INDEX(COD_SALES!$B$5:$Z$500,MATCH(resource!$CC351,COD_SALES!$A$5:$A$500,0),MATCH(resource!DR$2,COD_SALES!$B$4:$Z$4,0)),"")</f>
        <v/>
      </c>
      <c r="DS351" s="3" t="str">
        <f>IFERROR(INDEX(COD_SALES!$B$5:$Z$500,MATCH(resource!$CC351,COD_SALES!$A$5:$A$500,0),MATCH(resource!DS$2,COD_SALES!$B$4:$Z$4,0)),"")</f>
        <v/>
      </c>
      <c r="DT351" s="3" t="str">
        <f>IFERROR(INDEX(COD_SALES!$B$5:$Z$500,MATCH(resource!$CC351,COD_SALES!$A$5:$A$500,0),MATCH(resource!DT$2,COD_SALES!$B$4:$Z$4,0)),"")</f>
        <v/>
      </c>
      <c r="DU351" s="3" t="str">
        <f>IFERROR(INDEX(COD_SALES!$B$5:$Z$500,MATCH(resource!$CC351,COD_SALES!$A$5:$A$500,0),MATCH(resource!DU$2,COD_SALES!$B$4:$Z$4,0)),"")</f>
        <v/>
      </c>
      <c r="DV351" s="3" t="str">
        <f>IFERROR(INDEX(COD_SALES!$B$5:$Z$500,MATCH(resource!$CC351,COD_SALES!$A$5:$A$500,0),MATCH(resource!DV$2,COD_SALES!$B$4:$Z$4,0)),"")</f>
        <v/>
      </c>
      <c r="DW351" s="3" t="str">
        <f>IFERROR(INDEX(COD_SALES!$B$5:$Z$500,MATCH(resource!$CC351,COD_SALES!$A$5:$A$500,0),MATCH(resource!DW$2,COD_SALES!$B$4:$Z$4,0)),"")</f>
        <v/>
      </c>
      <c r="DX351" s="3" t="str">
        <f>IFERROR(INDEX(COD_SALES!$B$5:$Z$500,MATCH(resource!$CC351,COD_SALES!$A$5:$A$500,0),MATCH(resource!DX$2,COD_SALES!$B$4:$Z$4,0)),"")</f>
        <v/>
      </c>
      <c r="DY351" s="3" t="str">
        <f>IFERROR(INDEX(COD_SALES!$B$5:$Z$500,MATCH(resource!$CC351,COD_SALES!$A$5:$A$500,0),MATCH(resource!DY$2,COD_SALES!$B$4:$Z$4,0)),"")</f>
        <v/>
      </c>
      <c r="DZ351" s="3" t="str">
        <f>IFERROR(INDEX(COD_SALES!$B$5:$Z$500,MATCH(resource!$CC351,COD_SALES!$A$5:$A$500,0),MATCH(resource!DZ$2,COD_SALES!$B$4:$Z$4,0)),"")</f>
        <v/>
      </c>
      <c r="EA351" s="3" t="str">
        <f>IFERROR(INDEX(COD_SALES!$B$5:$Z$500,MATCH(resource!$CC351,COD_SALES!$A$5:$A$500,0),MATCH(resource!EA$2,COD_SALES!$B$4:$Z$4,0)),"")</f>
        <v/>
      </c>
      <c r="EB351" s="3">
        <f t="shared" si="114"/>
        <v>0</v>
      </c>
      <c r="ED351" s="3">
        <f>IFERROR(VLOOKUP($CK351,depot_prod_sales!$B$5:$S$200,3,0),0)</f>
        <v>0</v>
      </c>
      <c r="EE351" s="3">
        <f>IFERROR(VLOOKUP($CK351,depot_prod_sales!$B$5:$S$200,4,0),0)</f>
        <v>0</v>
      </c>
      <c r="EF351" s="3">
        <f>IFERROR(VLOOKUP($CK351,depot_prod_sales!$B$5:$S$200,5,0),0)</f>
        <v>0</v>
      </c>
      <c r="EG351" s="3">
        <f>IFERROR(VLOOKUP($CK351,depot_prod_sales!$B$5:$S$200,6,0),0)</f>
        <v>0</v>
      </c>
      <c r="EH351" s="3">
        <f>IFERROR(VLOOKUP($CK351,depot_prod_sales!$B$5:$S$200,7,0),0)</f>
        <v>0</v>
      </c>
      <c r="EI351" s="3">
        <f>IFERROR(VLOOKUP($CK351,depot_prod_sales!$B$5:$S$200,8,0),0)</f>
        <v>0</v>
      </c>
      <c r="EJ351" s="3">
        <f>IFERROR(VLOOKUP($CK351,depot_prod_sales!$B$5:$S$200,9,0),0)</f>
        <v>0</v>
      </c>
      <c r="EK351" s="3">
        <f>IFERROR(VLOOKUP($CK351,depot_prod_sales!$B$5:$S$200,10,0),0)</f>
        <v>0</v>
      </c>
      <c r="EL351" s="3">
        <f>IFERROR(VLOOKUP($CK351,depot_prod_sales!$B$5:$S$200,11,0),0)</f>
        <v>0</v>
      </c>
      <c r="EM351" s="3">
        <f>IFERROR(VLOOKUP($CK351,depot_prod_sales!$B$5:$S$200,12,0),0)</f>
        <v>0</v>
      </c>
      <c r="EN351" s="3">
        <f>IFERROR(VLOOKUP($CK351,depot_prod_sales!$B$5:$S$200,13,0),0)</f>
        <v>0</v>
      </c>
      <c r="EO351" s="3">
        <f>IFERROR(VLOOKUP($CK351,depot_prod_sales!$B$5:$S$200,14,0),0)</f>
        <v>0</v>
      </c>
      <c r="EP351" s="3">
        <f>IFERROR(VLOOKUP($CK351,depot_prod_sales!$B$5:$S$200,15,0),0)</f>
        <v>0</v>
      </c>
      <c r="EQ351" s="3">
        <f>IFERROR(VLOOKUP($CK351,depot_prod_sales!$B$5:$S$200,16,0),0)</f>
        <v>0</v>
      </c>
      <c r="ER351" s="3">
        <f>IFERROR(VLOOKUP($CK351,depot_prod_sales!$B$5:$S$200,17,0),0)</f>
        <v>0</v>
      </c>
      <c r="ES351" s="3">
        <f>IFERROR(VLOOKUP($CK351,depot_prod_sales!$B$5:$S$200,18,0),0)</f>
        <v>0</v>
      </c>
      <c r="ET351" s="116">
        <f t="shared" si="115"/>
        <v>0</v>
      </c>
      <c r="EU351" s="116">
        <f t="shared" si="116"/>
        <v>0</v>
      </c>
      <c r="EW351" s="3">
        <f>IFERROR(VLOOKUP(CC351,data_pull!$AO$25:$AR$546,2,0),0)</f>
        <v>0</v>
      </c>
      <c r="EX351" s="1">
        <f>IFERROR(VLOOKUP(CC351,data_pull!$AO$25:$AR$546,4,0),0)</f>
        <v>190000</v>
      </c>
    </row>
    <row r="352" spans="13:154" x14ac:dyDescent="0.25"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4" t="str">
        <f>sales_data!B351</f>
        <v>Blank Mymensingh Zone</v>
      </c>
      <c r="AR352" s="4" t="str">
        <f>sales_data!C351</f>
        <v>S M Shofiqul Alam</v>
      </c>
      <c r="AS352" s="5" t="str">
        <f t="shared" si="106"/>
        <v/>
      </c>
      <c r="AT352" s="4" t="str">
        <f>sales_data!I351</f>
        <v>Saroar Jahan-2</v>
      </c>
      <c r="AU352" s="4" t="str">
        <f>sales_data!W351</f>
        <v>M.M.C.H-5</v>
      </c>
      <c r="AV352" s="1">
        <f>sales_data!N351</f>
        <v>21659.99</v>
      </c>
      <c r="AW352" s="1">
        <f>sales_data!P351</f>
        <v>13</v>
      </c>
      <c r="AX352" s="3">
        <f ca="1">IFERROR(INDEX(INDIRECT("day_wise_sales_data!$B$2:$BZ$599"),MATCH(resource!$CC352,day_wise_sales_data!$A$2:$A$500,0),MATCH(resource!AX$2,INDIRECT("day_wise_sales_data!$B$1:$BZ$1"),0)),0)</f>
        <v>0</v>
      </c>
      <c r="AY352" s="3">
        <f ca="1">IFERROR(INDEX(INDIRECT("day_wise_sales_data!$B$2:$BZ$599"),MATCH(resource!$CC352,day_wise_sales_data!$A$2:$A$500,0),MATCH(resource!AY$2,INDIRECT("day_wise_sales_data!$B$1:$BZ$1"),0)),0)</f>
        <v>0</v>
      </c>
      <c r="AZ352" s="3">
        <f ca="1">IFERROR(INDEX(INDIRECT("day_wise_sales_data!$B$2:$BZ$599"),MATCH(resource!$CC352,day_wise_sales_data!$A$2:$A$500,0),MATCH(resource!AZ$2,INDIRECT("day_wise_sales_data!$B$1:$BZ$1"),0)),0)</f>
        <v>0</v>
      </c>
      <c r="BA352" s="3">
        <f ca="1">IFERROR(INDEX(INDIRECT("day_wise_sales_data!$B$2:$BZ$599"),MATCH(resource!$CC352,day_wise_sales_data!$A$2:$A$500,0),MATCH(resource!BA$2,INDIRECT("day_wise_sales_data!$B$1:$BZ$1"),0)),0)</f>
        <v>0</v>
      </c>
      <c r="BB352" s="3">
        <f ca="1">IFERROR(INDEX(INDIRECT("day_wise_sales_data!$B$2:$BZ$599"),MATCH(resource!$CC352,day_wise_sales_data!$A$2:$A$500,0),MATCH(resource!BB$2,INDIRECT("day_wise_sales_data!$B$1:$BZ$1"),0)),0)</f>
        <v>0</v>
      </c>
      <c r="BC352" s="3">
        <f ca="1">IFERROR(INDEX(INDIRECT("day_wise_sales_data!$B$2:$BZ$599"),MATCH(resource!$CC352,day_wise_sales_data!$A$2:$A$500,0),MATCH(resource!BC$2,INDIRECT("day_wise_sales_data!$B$1:$BZ$1"),0)),0)</f>
        <v>0</v>
      </c>
      <c r="BD352" s="3">
        <f ca="1">IFERROR(INDEX(INDIRECT("day_wise_sales_data!$B$2:$BZ$599"),MATCH(resource!$CC352,day_wise_sales_data!$A$2:$A$500,0),MATCH(resource!BD$2,INDIRECT("day_wise_sales_data!$B$1:$BZ$1"),0)),0)</f>
        <v>0</v>
      </c>
      <c r="BE352" s="3">
        <f ca="1">IFERROR(INDEX(INDIRECT("day_wise_sales_data!$B$2:$BZ$599"),MATCH(resource!$CC352,day_wise_sales_data!$A$2:$A$500,0),MATCH(resource!BE$2,INDIRECT("day_wise_sales_data!$B$1:$BZ$1"),0)),0)</f>
        <v>0</v>
      </c>
      <c r="BF352" s="3">
        <f ca="1">IFERROR(INDEX(INDIRECT("day_wise_sales_data!$B$2:$BZ$599"),MATCH(resource!$CC352,day_wise_sales_data!$A$2:$A$500,0),MATCH(resource!BF$2,INDIRECT("day_wise_sales_data!$B$1:$BZ$1"),0)),0)</f>
        <v>0</v>
      </c>
      <c r="BG352" s="3">
        <f ca="1">IFERROR(INDEX(INDIRECT("day_wise_sales_data!$B$2:$BZ$599"),MATCH(resource!$CC352,day_wise_sales_data!$A$2:$A$500,0),MATCH(resource!BG$2,INDIRECT("day_wise_sales_data!$B$1:$BZ$1"),0)),0)</f>
        <v>0</v>
      </c>
      <c r="BH352" s="3">
        <f ca="1">IFERROR(INDEX(INDIRECT("day_wise_sales_data!$B$2:$BZ$599"),MATCH(resource!$CC352,day_wise_sales_data!$A$2:$A$500,0),MATCH(resource!BH$2,INDIRECT("day_wise_sales_data!$B$1:$BZ$1"),0)),0)</f>
        <v>0</v>
      </c>
      <c r="BI352" s="3">
        <f ca="1">IFERROR(INDEX(INDIRECT("day_wise_sales_data!$B$2:$BZ$599"),MATCH(resource!$CC352,day_wise_sales_data!$A$2:$A$500,0),MATCH(resource!BI$2,INDIRECT("day_wise_sales_data!$B$1:$BZ$1"),0)),0)</f>
        <v>0</v>
      </c>
      <c r="BJ352" s="3">
        <f ca="1">IFERROR(INDEX(INDIRECT("day_wise_sales_data!$B$2:$BZ$599"),MATCH(resource!$CC352,day_wise_sales_data!$A$2:$A$500,0),MATCH(resource!BJ$2,INDIRECT("day_wise_sales_data!$B$1:$BZ$1"),0)),0)</f>
        <v>0</v>
      </c>
      <c r="BK352" s="3">
        <f ca="1">IFERROR(INDEX(INDIRECT("day_wise_sales_data!$B$2:$BZ$599"),MATCH(resource!$CC352,day_wise_sales_data!$A$2:$A$500,0),MATCH(resource!BK$2,INDIRECT("day_wise_sales_data!$B$1:$BZ$1"),0)),0)</f>
        <v>0</v>
      </c>
      <c r="BL352" s="3">
        <f ca="1">IFERROR(INDEX(INDIRECT("day_wise_sales_data!$B$2:$BZ$599"),MATCH(resource!$CC352,day_wise_sales_data!$A$2:$A$500,0),MATCH(resource!BL$2,INDIRECT("day_wise_sales_data!$B$1:$BZ$1"),0)),0)</f>
        <v>0</v>
      </c>
      <c r="BM352" s="3">
        <f ca="1">IFERROR(INDEX(INDIRECT("day_wise_sales_data!$B$2:$BZ$599"),MATCH(resource!$CC352,day_wise_sales_data!$A$2:$A$500,0),MATCH(resource!BM$2,INDIRECT("day_wise_sales_data!$B$1:$BZ$1"),0)),0)</f>
        <v>0</v>
      </c>
      <c r="BN352" s="3">
        <f ca="1">IFERROR(INDEX(INDIRECT("day_wise_sales_data!$B$2:$BZ$599"),MATCH(resource!$CC352,day_wise_sales_data!$A$2:$A$500,0),MATCH(resource!BN$2,INDIRECT("day_wise_sales_data!$B$1:$BZ$1"),0)),0)</f>
        <v>0</v>
      </c>
      <c r="BO352" s="3">
        <f ca="1">IFERROR(INDEX(INDIRECT("day_wise_sales_data!$B$2:$BZ$599"),MATCH(resource!$CC352,day_wise_sales_data!$A$2:$A$500,0),MATCH(resource!BO$2,INDIRECT("day_wise_sales_data!$B$1:$BZ$1"),0)),0)</f>
        <v>0</v>
      </c>
      <c r="BP352" s="3">
        <f ca="1">IFERROR(INDEX(INDIRECT("day_wise_sales_data!$B$2:$BZ$599"),MATCH(resource!$CC352,day_wise_sales_data!$A$2:$A$500,0),MATCH(resource!BP$2,INDIRECT("day_wise_sales_data!$B$1:$BZ$1"),0)),0)</f>
        <v>0</v>
      </c>
      <c r="BQ352" s="3">
        <f ca="1">IFERROR(INDEX(INDIRECT("day_wise_sales_data!$B$2:$BZ$599"),MATCH(resource!$CC352,day_wise_sales_data!$A$2:$A$500,0),MATCH(resource!BQ$2,INDIRECT("day_wise_sales_data!$B$1:$BZ$1"),0)),0)</f>
        <v>0</v>
      </c>
      <c r="BR352" s="3">
        <f ca="1">IFERROR(INDEX(INDIRECT("day_wise_sales_data!$B$2:$BZ$599"),MATCH(resource!$CC352,day_wise_sales_data!$A$2:$A$500,0),MATCH(resource!BR$2,INDIRECT("day_wise_sales_data!$B$1:$BZ$1"),0)),0)</f>
        <v>-2120.56</v>
      </c>
      <c r="BS352" s="3">
        <f ca="1">IFERROR(INDEX(INDIRECT("day_wise_sales_data!$B$2:$BZ$599"),MATCH(resource!$CC352,day_wise_sales_data!$A$2:$A$500,0),MATCH(resource!BS$2,INDIRECT("day_wise_sales_data!$B$1:$BZ$1"),0)),0)</f>
        <v>0</v>
      </c>
      <c r="BT352" s="3">
        <f ca="1">IFERROR(INDEX(INDIRECT("day_wise_sales_data!$B$2:$BZ$599"),MATCH(resource!$CC352,day_wise_sales_data!$A$2:$A$500,0),MATCH(resource!BT$2,INDIRECT("day_wise_sales_data!$B$1:$BZ$1"),0)),0)</f>
        <v>24310.71</v>
      </c>
      <c r="BU352" s="3">
        <f ca="1">IFERROR(INDEX(INDIRECT("day_wise_sales_data!$B$2:$BZ$599"),MATCH(resource!$CC352,day_wise_sales_data!$A$2:$A$500,0),MATCH(resource!BU$2,INDIRECT("day_wise_sales_data!$B$1:$BZ$1"),0)),0)</f>
        <v>4771.2700000000004</v>
      </c>
      <c r="BV352" s="3">
        <f ca="1">IFERROR(INDEX(INDIRECT("day_wise_sales_data!$B$2:$BZ$599"),MATCH(resource!$CC352,day_wise_sales_data!$A$2:$A$500,0),MATCH(resource!BV$2,INDIRECT("day_wise_sales_data!$B$1:$BZ$1"),0)),0)</f>
        <v>0</v>
      </c>
      <c r="BW352" s="3">
        <f ca="1">IFERROR(INDEX(INDIRECT("day_wise_sales_data!$B$2:$BZ$599"),MATCH(resource!$CC352,day_wise_sales_data!$A$2:$A$500,0),MATCH(resource!BW$2,INDIRECT("day_wise_sales_data!$B$1:$BZ$1"),0)),0)</f>
        <v>0</v>
      </c>
      <c r="BX352" s="3">
        <f ca="1">IFERROR(INDEX(INDIRECT("day_wise_sales_data!$B$2:$BZ$599"),MATCH(resource!$CC352,day_wise_sales_data!$A$2:$A$500,0),MATCH(resource!BX$2,INDIRECT("day_wise_sales_data!$B$1:$BZ$1"),0)),0)</f>
        <v>0</v>
      </c>
      <c r="BY352" s="3">
        <f ca="1">IFERROR(INDEX(INDIRECT("day_wise_sales_data!$B$2:$BZ$599"),MATCH(resource!$CC352,day_wise_sales_data!$A$2:$A$500,0),MATCH(resource!BY$2,INDIRECT("day_wise_sales_data!$B$1:$BZ$1"),0)),0)</f>
        <v>0</v>
      </c>
      <c r="BZ352" s="3">
        <f ca="1">IFERROR(INDEX(INDIRECT("day_wise_sales_data!$B$2:$BZ$599"),MATCH(resource!$CC352,day_wise_sales_data!$A$2:$A$500,0),MATCH(resource!BZ$2,INDIRECT("day_wise_sales_data!$B$1:$BZ$1"),0)),0)</f>
        <v>0</v>
      </c>
      <c r="CA352" s="3" t="str">
        <f ca="1">IFERROR(INDEX(INDIRECT("day_wise_sales_data!$B$2:$BZ$599"),MATCH(resource!$CC352,day_wise_sales_data!$A$2:$A$500,0),MATCH(resource!CA$2,INDIRECT("day_wise_sales_data!$B$1:$BZ$1"),0)),0)</f>
        <v>dd</v>
      </c>
      <c r="CC352" s="4" t="str">
        <f>sales_data!H351</f>
        <v>MYM092014</v>
      </c>
      <c r="CD352" s="1">
        <v>350</v>
      </c>
      <c r="CE352" s="1" t="str">
        <f>IF(AQ352=report!$AQ$3,resource!CD352,"")</f>
        <v/>
      </c>
      <c r="CF352" s="5" t="str">
        <f>IFERROR(SMALL($CE$3:$CE$1001,ROWS($CE$3:CE352)),"")</f>
        <v/>
      </c>
      <c r="CH352">
        <f>IFERROR(VLOOKUP($CC352,data_pull!$E$22:$G$700,2,0),0)</f>
        <v>21659.99</v>
      </c>
      <c r="CI352" s="1">
        <f t="shared" si="108"/>
        <v>94</v>
      </c>
      <c r="CJ352" s="1">
        <f t="shared" si="107"/>
        <v>0</v>
      </c>
      <c r="CK352" s="1" t="s">
        <v>1769</v>
      </c>
      <c r="CL352" s="1">
        <f t="shared" si="109"/>
        <v>111</v>
      </c>
      <c r="CM352" s="1" t="str">
        <f>IFERROR(VLOOKUP($CK352,stock_data!$B$3:$W$612,2,0),0)</f>
        <v>TARAN - 50mg TABLET</v>
      </c>
      <c r="CN352" s="1" t="str">
        <f>IFERROR(VLOOKUP($CK352,stock_data!$B$3:$W$612,4,0),0)</f>
        <v>5x10's</v>
      </c>
      <c r="CO352" s="1">
        <f>IFERROR(VLOOKUP($CK352,stock_data!$B$3:$W$612,5,0),0)</f>
        <v>352.9</v>
      </c>
      <c r="CP352" s="3">
        <f t="shared" si="110"/>
        <v>0</v>
      </c>
      <c r="CQ352" s="3">
        <f t="shared" si="111"/>
        <v>0</v>
      </c>
      <c r="CR352" s="1">
        <f>IFERROR(VLOOKUP($CK352,stock_data!$B$3:$W$612,6,0),0)</f>
        <v>0</v>
      </c>
      <c r="CS352" s="1">
        <f>IFERROR(VLOOKUP($CK352,stock_data!$B$3:$W$612,7,0),0)</f>
        <v>1</v>
      </c>
      <c r="CT352" s="1">
        <f>IFERROR(VLOOKUP($CK352,stock_data!$B$3:$W$612,8,0),0)</f>
        <v>0</v>
      </c>
      <c r="CU352" s="1">
        <f>IFERROR(VLOOKUP($CK352,stock_data!$B$3:$W$612,9,0),0)</f>
        <v>0</v>
      </c>
      <c r="CV352" s="1">
        <f>IFERROR(VLOOKUP($CK352,stock_data!$B$3:$W$612,10,0),0)</f>
        <v>0</v>
      </c>
      <c r="CW352" s="1">
        <f>IFERROR(VLOOKUP($CK352,stock_data!$B$3:$W$612,11,0),0)</f>
        <v>13</v>
      </c>
      <c r="CX352" s="1">
        <f>IFERROR(VLOOKUP($CK352,stock_data!$B$3:$W$612,12,0),0)</f>
        <v>0</v>
      </c>
      <c r="CY352" s="1">
        <f>IFERROR(VLOOKUP($CK352,stock_data!$B$3:$W$612,13,0),0)</f>
        <v>0</v>
      </c>
      <c r="CZ352" s="1">
        <f>IFERROR(VLOOKUP($CK352,stock_data!$B$3:$W$612,14,0),0)</f>
        <v>0</v>
      </c>
      <c r="DA352" s="1">
        <f>IFERROR(VLOOKUP($CK352,stock_data!$B$3:$W$612,15,0),0)</f>
        <v>0</v>
      </c>
      <c r="DB352" s="1">
        <f>IFERROR(VLOOKUP($CK352,stock_data!$B$3:$W$612,16,0),0)</f>
        <v>0</v>
      </c>
      <c r="DC352" s="1">
        <f>IFERROR(VLOOKUP($CK352,stock_data!$B$3:$W$612,17,0),0)</f>
        <v>0</v>
      </c>
      <c r="DD352" s="1">
        <f>IFERROR(VLOOKUP($CK352,stock_data!$B$3:$W$612,18,0),0)</f>
        <v>0</v>
      </c>
      <c r="DE352" s="1">
        <f>IFERROR(VLOOKUP($CK352,stock_data!$B$3:$W$612,19,0),0)</f>
        <v>0</v>
      </c>
      <c r="DF352" s="1">
        <f>IFERROR(VLOOKUP($CK352,stock_data!$B$3:$W$612,20,0),0)</f>
        <v>5</v>
      </c>
      <c r="DG352" s="1">
        <f>IFERROR(VLOOKUP($CK352,stock_data!$B$3:$W$612,21,0),0)</f>
        <v>0</v>
      </c>
      <c r="DH352" s="1">
        <f>IFERROR(VLOOKUP($CK352,stock_data!$B$3:$W$612,22,0),0)</f>
        <v>0</v>
      </c>
      <c r="DI352" s="1">
        <f t="shared" si="112"/>
        <v>19</v>
      </c>
      <c r="DJ352" s="1">
        <f t="shared" si="113"/>
        <v>6705.0999999999995</v>
      </c>
      <c r="DK352" s="3">
        <f>IFERROR(INDEX(COD_SALES!$B$5:$Z$500,MATCH(resource!$CC352,COD_SALES!$A$5:$A$500,0),MATCH(resource!DK$2,COD_SALES!$B$4:$Z$4,0)),"")</f>
        <v>0</v>
      </c>
      <c r="DL352" s="3">
        <f>IFERROR(INDEX(COD_SALES!$B$5:$Z$500,MATCH(resource!$CC352,COD_SALES!$A$5:$A$500,0),MATCH(resource!DL$2,COD_SALES!$B$4:$Z$4,0)),"")</f>
        <v>0</v>
      </c>
      <c r="DM352" s="3">
        <f>IFERROR(INDEX(COD_SALES!$B$5:$Z$500,MATCH(resource!$CC352,COD_SALES!$A$5:$A$500,0),MATCH(resource!DM$2,COD_SALES!$B$4:$Z$4,0)),"")</f>
        <v>0</v>
      </c>
      <c r="DN352" s="3" t="str">
        <f>IFERROR(INDEX(COD_SALES!$B$5:$Z$500,MATCH(resource!$CC352,COD_SALES!$A$5:$A$500,0),MATCH(resource!DN$2,COD_SALES!$B$4:$Z$4,0)),"")</f>
        <v/>
      </c>
      <c r="DO352" s="3">
        <f>IFERROR(INDEX(COD_SALES!$B$5:$Z$500,MATCH(resource!$CC352,COD_SALES!$A$5:$A$500,0),MATCH(resource!DO$2,COD_SALES!$B$4:$Z$4,0)),"")</f>
        <v>0</v>
      </c>
      <c r="DP352" s="3">
        <f>IFERROR(INDEX(COD_SALES!$B$5:$Z$500,MATCH(resource!$CC352,COD_SALES!$A$5:$A$500,0),MATCH(resource!DP$2,COD_SALES!$B$4:$Z$4,0)),"")</f>
        <v>0</v>
      </c>
      <c r="DQ352" s="3" t="str">
        <f>IFERROR(INDEX(COD_SALES!$B$5:$Z$500,MATCH(resource!$CC352,COD_SALES!$A$5:$A$500,0),MATCH(resource!DQ$2,COD_SALES!$B$4:$Z$4,0)),"")</f>
        <v/>
      </c>
      <c r="DR352" s="3">
        <f>IFERROR(INDEX(COD_SALES!$B$5:$Z$500,MATCH(resource!$CC352,COD_SALES!$A$5:$A$500,0),MATCH(resource!DR$2,COD_SALES!$B$4:$Z$4,0)),"")</f>
        <v>0</v>
      </c>
      <c r="DS352" s="3">
        <f>IFERROR(INDEX(COD_SALES!$B$5:$Z$500,MATCH(resource!$CC352,COD_SALES!$A$5:$A$500,0),MATCH(resource!DS$2,COD_SALES!$B$4:$Z$4,0)),"")</f>
        <v>90</v>
      </c>
      <c r="DT352" s="3">
        <f>IFERROR(INDEX(COD_SALES!$B$5:$Z$500,MATCH(resource!$CC352,COD_SALES!$A$5:$A$500,0),MATCH(resource!DT$2,COD_SALES!$B$4:$Z$4,0)),"")</f>
        <v>0</v>
      </c>
      <c r="DU352" s="3">
        <f>IFERROR(INDEX(COD_SALES!$B$5:$Z$500,MATCH(resource!$CC352,COD_SALES!$A$5:$A$500,0),MATCH(resource!DU$2,COD_SALES!$B$4:$Z$4,0)),"")</f>
        <v>0</v>
      </c>
      <c r="DV352" s="3">
        <f>IFERROR(INDEX(COD_SALES!$B$5:$Z$500,MATCH(resource!$CC352,COD_SALES!$A$5:$A$500,0),MATCH(resource!DV$2,COD_SALES!$B$4:$Z$4,0)),"")</f>
        <v>0</v>
      </c>
      <c r="DW352" s="3">
        <f>IFERROR(INDEX(COD_SALES!$B$5:$Z$500,MATCH(resource!$CC352,COD_SALES!$A$5:$A$500,0),MATCH(resource!DW$2,COD_SALES!$B$4:$Z$4,0)),"")</f>
        <v>5</v>
      </c>
      <c r="DX352" s="3">
        <f>IFERROR(INDEX(COD_SALES!$B$5:$Z$500,MATCH(resource!$CC352,COD_SALES!$A$5:$A$500,0),MATCH(resource!DX$2,COD_SALES!$B$4:$Z$4,0)),"")</f>
        <v>0</v>
      </c>
      <c r="DY352" s="3">
        <f>IFERROR(INDEX(COD_SALES!$B$5:$Z$500,MATCH(resource!$CC352,COD_SALES!$A$5:$A$500,0),MATCH(resource!DY$2,COD_SALES!$B$4:$Z$4,0)),"")</f>
        <v>0</v>
      </c>
      <c r="DZ352" s="3">
        <f>IFERROR(INDEX(COD_SALES!$B$5:$Z$500,MATCH(resource!$CC352,COD_SALES!$A$5:$A$500,0),MATCH(resource!DZ$2,COD_SALES!$B$4:$Z$4,0)),"")</f>
        <v>0</v>
      </c>
      <c r="EA352" s="3">
        <f>IFERROR(INDEX(COD_SALES!$B$5:$Z$500,MATCH(resource!$CC352,COD_SALES!$A$5:$A$500,0),MATCH(resource!EA$2,COD_SALES!$B$4:$Z$4,0)),"")</f>
        <v>0</v>
      </c>
      <c r="EB352" s="3">
        <f t="shared" si="114"/>
        <v>21659.600000000002</v>
      </c>
      <c r="ED352" s="3">
        <f>IFERROR(VLOOKUP($CK352,depot_prod_sales!$B$5:$S$200,3,0),0)</f>
        <v>0</v>
      </c>
      <c r="EE352" s="3">
        <f>IFERROR(VLOOKUP($CK352,depot_prod_sales!$B$5:$S$200,4,0),0)</f>
        <v>0</v>
      </c>
      <c r="EF352" s="3">
        <f>IFERROR(VLOOKUP($CK352,depot_prod_sales!$B$5:$S$200,5,0),0)</f>
        <v>0</v>
      </c>
      <c r="EG352" s="3">
        <f>IFERROR(VLOOKUP($CK352,depot_prod_sales!$B$5:$S$200,6,0),0)</f>
        <v>0</v>
      </c>
      <c r="EH352" s="3">
        <f>IFERROR(VLOOKUP($CK352,depot_prod_sales!$B$5:$S$200,7,0),0)</f>
        <v>0</v>
      </c>
      <c r="EI352" s="3">
        <f>IFERROR(VLOOKUP($CK352,depot_prod_sales!$B$5:$S$200,8,0),0)</f>
        <v>0</v>
      </c>
      <c r="EJ352" s="3">
        <f>IFERROR(VLOOKUP($CK352,depot_prod_sales!$B$5:$S$200,9,0),0)</f>
        <v>0</v>
      </c>
      <c r="EK352" s="3">
        <f>IFERROR(VLOOKUP($CK352,depot_prod_sales!$B$5:$S$200,10,0),0)</f>
        <v>0</v>
      </c>
      <c r="EL352" s="3">
        <f>IFERROR(VLOOKUP($CK352,depot_prod_sales!$B$5:$S$200,11,0),0)</f>
        <v>1</v>
      </c>
      <c r="EM352" s="3">
        <f>IFERROR(VLOOKUP($CK352,depot_prod_sales!$B$5:$S$200,12,0),0)</f>
        <v>0</v>
      </c>
      <c r="EN352" s="3">
        <f>IFERROR(VLOOKUP($CK352,depot_prod_sales!$B$5:$S$200,13,0),0)</f>
        <v>0</v>
      </c>
      <c r="EO352" s="3">
        <f>IFERROR(VLOOKUP($CK352,depot_prod_sales!$B$5:$S$200,14,0),0)</f>
        <v>0</v>
      </c>
      <c r="EP352" s="3">
        <f>IFERROR(VLOOKUP($CK352,depot_prod_sales!$B$5:$S$200,15,0),0)</f>
        <v>0</v>
      </c>
      <c r="EQ352" s="3">
        <f>IFERROR(VLOOKUP($CK352,depot_prod_sales!$B$5:$S$200,16,0),0)</f>
        <v>2</v>
      </c>
      <c r="ER352" s="3">
        <f>IFERROR(VLOOKUP($CK352,depot_prod_sales!$B$5:$S$200,17,0),0)</f>
        <v>2</v>
      </c>
      <c r="ES352" s="3">
        <f>IFERROR(VLOOKUP($CK352,depot_prod_sales!$B$5:$S$200,18,0),0)</f>
        <v>0</v>
      </c>
      <c r="ET352" s="116">
        <f t="shared" si="115"/>
        <v>5</v>
      </c>
      <c r="EU352" s="116">
        <f t="shared" si="116"/>
        <v>1764.5</v>
      </c>
      <c r="EW352" s="3">
        <f>IFERROR(VLOOKUP(CC352,data_pull!$AO$25:$AR$546,2,0),0)</f>
        <v>13</v>
      </c>
      <c r="EX352" s="1">
        <f>IFERROR(VLOOKUP(CC352,data_pull!$AO$25:$AR$546,4,0),0)</f>
        <v>170000</v>
      </c>
    </row>
    <row r="353" spans="13:154" x14ac:dyDescent="0.25"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4" t="str">
        <f>sales_data!B352</f>
        <v>Blank Mymensingh Zone</v>
      </c>
      <c r="AR353" s="4" t="str">
        <f>sales_data!C352</f>
        <v>S M Shofiqul Alam</v>
      </c>
      <c r="AS353" s="5" t="str">
        <f t="shared" si="106"/>
        <v/>
      </c>
      <c r="AT353" s="4" t="str">
        <f>sales_data!I352</f>
        <v>Shajahan Mia -3</v>
      </c>
      <c r="AU353" s="4" t="str">
        <f>sales_data!W352</f>
        <v>M.M.C.H-3</v>
      </c>
      <c r="AV353" s="1">
        <f>sales_data!N352</f>
        <v>100166.81</v>
      </c>
      <c r="AW353" s="1">
        <f>sales_data!P352</f>
        <v>26</v>
      </c>
      <c r="AX353" s="3">
        <f ca="1">IFERROR(INDEX(INDIRECT("day_wise_sales_data!$B$2:$BZ$599"),MATCH(resource!$CC353,day_wise_sales_data!$A$2:$A$500,0),MATCH(resource!AX$2,INDIRECT("day_wise_sales_data!$B$1:$BZ$1"),0)),0)</f>
        <v>1397.65</v>
      </c>
      <c r="AY353" s="3">
        <f ca="1">IFERROR(INDEX(INDIRECT("day_wise_sales_data!$B$2:$BZ$599"),MATCH(resource!$CC353,day_wise_sales_data!$A$2:$A$500,0),MATCH(resource!AY$2,INDIRECT("day_wise_sales_data!$B$1:$BZ$1"),0)),0)</f>
        <v>0</v>
      </c>
      <c r="AZ353" s="3">
        <f ca="1">IFERROR(INDEX(INDIRECT("day_wise_sales_data!$B$2:$BZ$599"),MATCH(resource!$CC353,day_wise_sales_data!$A$2:$A$500,0),MATCH(resource!AZ$2,INDIRECT("day_wise_sales_data!$B$1:$BZ$1"),0)),0)</f>
        <v>0</v>
      </c>
      <c r="BA353" s="3">
        <f ca="1">IFERROR(INDEX(INDIRECT("day_wise_sales_data!$B$2:$BZ$599"),MATCH(resource!$CC353,day_wise_sales_data!$A$2:$A$500,0),MATCH(resource!BA$2,INDIRECT("day_wise_sales_data!$B$1:$BZ$1"),0)),0)</f>
        <v>5244.93</v>
      </c>
      <c r="BB353" s="3">
        <f ca="1">IFERROR(INDEX(INDIRECT("day_wise_sales_data!$B$2:$BZ$599"),MATCH(resource!$CC353,day_wise_sales_data!$A$2:$A$500,0),MATCH(resource!BB$2,INDIRECT("day_wise_sales_data!$B$1:$BZ$1"),0)),0)</f>
        <v>5544.33</v>
      </c>
      <c r="BC353" s="3">
        <f ca="1">IFERROR(INDEX(INDIRECT("day_wise_sales_data!$B$2:$BZ$599"),MATCH(resource!$CC353,day_wise_sales_data!$A$2:$A$500,0),MATCH(resource!BC$2,INDIRECT("day_wise_sales_data!$B$1:$BZ$1"),0)),0)</f>
        <v>0</v>
      </c>
      <c r="BD353" s="3">
        <f ca="1">IFERROR(INDEX(INDIRECT("day_wise_sales_data!$B$2:$BZ$599"),MATCH(resource!$CC353,day_wise_sales_data!$A$2:$A$500,0),MATCH(resource!BD$2,INDIRECT("day_wise_sales_data!$B$1:$BZ$1"),0)),0)</f>
        <v>0</v>
      </c>
      <c r="BE353" s="3">
        <f ca="1">IFERROR(INDEX(INDIRECT("day_wise_sales_data!$B$2:$BZ$599"),MATCH(resource!$CC353,day_wise_sales_data!$A$2:$A$500,0),MATCH(resource!BE$2,INDIRECT("day_wise_sales_data!$B$1:$BZ$1"),0)),0)</f>
        <v>0</v>
      </c>
      <c r="BF353" s="3">
        <f ca="1">IFERROR(INDEX(INDIRECT("day_wise_sales_data!$B$2:$BZ$599"),MATCH(resource!$CC353,day_wise_sales_data!$A$2:$A$500,0),MATCH(resource!BF$2,INDIRECT("day_wise_sales_data!$B$1:$BZ$1"),0)),0)</f>
        <v>3780.53</v>
      </c>
      <c r="BG353" s="3">
        <f ca="1">IFERROR(INDEX(INDIRECT("day_wise_sales_data!$B$2:$BZ$599"),MATCH(resource!$CC353,day_wise_sales_data!$A$2:$A$500,0),MATCH(resource!BG$2,INDIRECT("day_wise_sales_data!$B$1:$BZ$1"),0)),0)</f>
        <v>1165.67</v>
      </c>
      <c r="BH353" s="3">
        <f ca="1">IFERROR(INDEX(INDIRECT("day_wise_sales_data!$B$2:$BZ$599"),MATCH(resource!$CC353,day_wise_sales_data!$A$2:$A$500,0),MATCH(resource!BH$2,INDIRECT("day_wise_sales_data!$B$1:$BZ$1"),0)),0)</f>
        <v>0</v>
      </c>
      <c r="BI353" s="3">
        <f ca="1">IFERROR(INDEX(INDIRECT("day_wise_sales_data!$B$2:$BZ$599"),MATCH(resource!$CC353,day_wise_sales_data!$A$2:$A$500,0),MATCH(resource!BI$2,INDIRECT("day_wise_sales_data!$B$1:$BZ$1"),0)),0)</f>
        <v>12214.58</v>
      </c>
      <c r="BJ353" s="3">
        <f ca="1">IFERROR(INDEX(INDIRECT("day_wise_sales_data!$B$2:$BZ$599"),MATCH(resource!$CC353,day_wise_sales_data!$A$2:$A$500,0),MATCH(resource!BJ$2,INDIRECT("day_wise_sales_data!$B$1:$BZ$1"),0)),0)</f>
        <v>0</v>
      </c>
      <c r="BK353" s="3">
        <f ca="1">IFERROR(INDEX(INDIRECT("day_wise_sales_data!$B$2:$BZ$599"),MATCH(resource!$CC353,day_wise_sales_data!$A$2:$A$500,0),MATCH(resource!BK$2,INDIRECT("day_wise_sales_data!$B$1:$BZ$1"),0)),0)</f>
        <v>3224.45</v>
      </c>
      <c r="BL353" s="3">
        <f ca="1">IFERROR(INDEX(INDIRECT("day_wise_sales_data!$B$2:$BZ$599"),MATCH(resource!$CC353,day_wise_sales_data!$A$2:$A$500,0),MATCH(resource!BL$2,INDIRECT("day_wise_sales_data!$B$1:$BZ$1"),0)),0)</f>
        <v>-1636</v>
      </c>
      <c r="BM353" s="3">
        <f ca="1">IFERROR(INDEX(INDIRECT("day_wise_sales_data!$B$2:$BZ$599"),MATCH(resource!$CC353,day_wise_sales_data!$A$2:$A$500,0),MATCH(resource!BM$2,INDIRECT("day_wise_sales_data!$B$1:$BZ$1"),0)),0)</f>
        <v>2699.94</v>
      </c>
      <c r="BN353" s="3">
        <f ca="1">IFERROR(INDEX(INDIRECT("day_wise_sales_data!$B$2:$BZ$599"),MATCH(resource!$CC353,day_wise_sales_data!$A$2:$A$500,0),MATCH(resource!BN$2,INDIRECT("day_wise_sales_data!$B$1:$BZ$1"),0)),0)</f>
        <v>2930.65</v>
      </c>
      <c r="BO353" s="3">
        <f ca="1">IFERROR(INDEX(INDIRECT("day_wise_sales_data!$B$2:$BZ$599"),MATCH(resource!$CC353,day_wise_sales_data!$A$2:$A$500,0),MATCH(resource!BO$2,INDIRECT("day_wise_sales_data!$B$1:$BZ$1"),0)),0)</f>
        <v>15617.95</v>
      </c>
      <c r="BP353" s="3">
        <f ca="1">IFERROR(INDEX(INDIRECT("day_wise_sales_data!$B$2:$BZ$599"),MATCH(resource!$CC353,day_wise_sales_data!$A$2:$A$500,0),MATCH(resource!BP$2,INDIRECT("day_wise_sales_data!$B$1:$BZ$1"),0)),0)</f>
        <v>0</v>
      </c>
      <c r="BQ353" s="3">
        <f ca="1">IFERROR(INDEX(INDIRECT("day_wise_sales_data!$B$2:$BZ$599"),MATCH(resource!$CC353,day_wise_sales_data!$A$2:$A$500,0),MATCH(resource!BQ$2,INDIRECT("day_wise_sales_data!$B$1:$BZ$1"),0)),0)</f>
        <v>0</v>
      </c>
      <c r="BR353" s="3">
        <f ca="1">IFERROR(INDEX(INDIRECT("day_wise_sales_data!$B$2:$BZ$599"),MATCH(resource!$CC353,day_wise_sales_data!$A$2:$A$500,0),MATCH(resource!BR$2,INDIRECT("day_wise_sales_data!$B$1:$BZ$1"),0)),0)</f>
        <v>0</v>
      </c>
      <c r="BS353" s="3">
        <f ca="1">IFERROR(INDEX(INDIRECT("day_wise_sales_data!$B$2:$BZ$599"),MATCH(resource!$CC353,day_wise_sales_data!$A$2:$A$500,0),MATCH(resource!BS$2,INDIRECT("day_wise_sales_data!$B$1:$BZ$1"),0)),0)</f>
        <v>1800.81</v>
      </c>
      <c r="BT353" s="3">
        <f ca="1">IFERROR(INDEX(INDIRECT("day_wise_sales_data!$B$2:$BZ$599"),MATCH(resource!$CC353,day_wise_sales_data!$A$2:$A$500,0),MATCH(resource!BT$2,INDIRECT("day_wise_sales_data!$B$1:$BZ$1"),0)),0)</f>
        <v>8074.79</v>
      </c>
      <c r="BU353" s="3">
        <f ca="1">IFERROR(INDEX(INDIRECT("day_wise_sales_data!$B$2:$BZ$599"),MATCH(resource!$CC353,day_wise_sales_data!$A$2:$A$500,0),MATCH(resource!BU$2,INDIRECT("day_wise_sales_data!$B$1:$BZ$1"),0)),0)</f>
        <v>3801.86</v>
      </c>
      <c r="BV353" s="3">
        <f ca="1">IFERROR(INDEX(INDIRECT("day_wise_sales_data!$B$2:$BZ$599"),MATCH(resource!$CC353,day_wise_sales_data!$A$2:$A$500,0),MATCH(resource!BV$2,INDIRECT("day_wise_sales_data!$B$1:$BZ$1"),0)),0)</f>
        <v>33188.080000000002</v>
      </c>
      <c r="BW353" s="3">
        <f ca="1">IFERROR(INDEX(INDIRECT("day_wise_sales_data!$B$2:$BZ$599"),MATCH(resource!$CC353,day_wise_sales_data!$A$2:$A$500,0),MATCH(resource!BW$2,INDIRECT("day_wise_sales_data!$B$1:$BZ$1"),0)),0)</f>
        <v>0</v>
      </c>
      <c r="BX353" s="3">
        <f ca="1">IFERROR(INDEX(INDIRECT("day_wise_sales_data!$B$2:$BZ$599"),MATCH(resource!$CC353,day_wise_sales_data!$A$2:$A$500,0),MATCH(resource!BX$2,INDIRECT("day_wise_sales_data!$B$1:$BZ$1"),0)),0)</f>
        <v>3123.14</v>
      </c>
      <c r="BY353" s="3">
        <f ca="1">IFERROR(INDEX(INDIRECT("day_wise_sales_data!$B$2:$BZ$599"),MATCH(resource!$CC353,day_wise_sales_data!$A$2:$A$500,0),MATCH(resource!BY$2,INDIRECT("day_wise_sales_data!$B$1:$BZ$1"),0)),0)</f>
        <v>0</v>
      </c>
      <c r="BZ353" s="3">
        <f ca="1">IFERROR(INDEX(INDIRECT("day_wise_sales_data!$B$2:$BZ$599"),MATCH(resource!$CC353,day_wise_sales_data!$A$2:$A$500,0),MATCH(resource!BZ$2,INDIRECT("day_wise_sales_data!$B$1:$BZ$1"),0)),0)</f>
        <v>0</v>
      </c>
      <c r="CA353" s="3" t="str">
        <f ca="1">IFERROR(INDEX(INDIRECT("day_wise_sales_data!$B$2:$BZ$599"),MATCH(resource!$CC353,day_wise_sales_data!$A$2:$A$500,0),MATCH(resource!CA$2,INDIRECT("day_wise_sales_data!$B$1:$BZ$1"),0)),0)</f>
        <v>dd</v>
      </c>
      <c r="CC353" s="4" t="str">
        <f>sales_data!H352</f>
        <v>MYM11181</v>
      </c>
      <c r="CD353" s="1">
        <v>351</v>
      </c>
      <c r="CE353" s="1" t="str">
        <f>IF(AQ353=report!$AQ$3,resource!CD353,"")</f>
        <v/>
      </c>
      <c r="CF353" s="5" t="str">
        <f>IFERROR(SMALL($CE$3:$CE$1001,ROWS($CE$3:CE353)),"")</f>
        <v/>
      </c>
      <c r="CH353">
        <f>IFERROR(VLOOKUP($CC353,data_pull!$E$22:$G$700,2,0),0)</f>
        <v>100166.81</v>
      </c>
      <c r="CI353" s="1">
        <f t="shared" si="108"/>
        <v>154</v>
      </c>
      <c r="CJ353" s="1">
        <f t="shared" si="107"/>
        <v>0</v>
      </c>
      <c r="CK353" s="1" t="s">
        <v>1771</v>
      </c>
      <c r="CL353" s="1">
        <f t="shared" si="109"/>
        <v>111</v>
      </c>
      <c r="CM353" s="1" t="str">
        <f>IFERROR(VLOOKUP($CK353,stock_data!$B$3:$W$612,2,0),0)</f>
        <v>TARAN 50 TABLET  (EXP)</v>
      </c>
      <c r="CN353" s="1" t="str">
        <f>IFERROR(VLOOKUP($CK353,stock_data!$B$3:$W$612,4,0),0)</f>
        <v>5x10's</v>
      </c>
      <c r="CO353" s="1">
        <f>IFERROR(VLOOKUP($CK353,stock_data!$B$3:$W$612,5,0),0)</f>
        <v>352.9</v>
      </c>
      <c r="CP353" s="3">
        <f t="shared" si="110"/>
        <v>0</v>
      </c>
      <c r="CQ353" s="3">
        <f t="shared" si="111"/>
        <v>0</v>
      </c>
      <c r="CR353" s="1">
        <f>IFERROR(VLOOKUP($CK353,stock_data!$B$3:$W$612,6,0),0)</f>
        <v>0</v>
      </c>
      <c r="CS353" s="1">
        <f>IFERROR(VLOOKUP($CK353,stock_data!$B$3:$W$612,7,0),0)</f>
        <v>0</v>
      </c>
      <c r="CT353" s="1">
        <f>IFERROR(VLOOKUP($CK353,stock_data!$B$3:$W$612,8,0),0)</f>
        <v>0</v>
      </c>
      <c r="CU353" s="1">
        <f>IFERROR(VLOOKUP($CK353,stock_data!$B$3:$W$612,9,0),0)</f>
        <v>0</v>
      </c>
      <c r="CV353" s="1">
        <f>IFERROR(VLOOKUP($CK353,stock_data!$B$3:$W$612,10,0),0)</f>
        <v>0</v>
      </c>
      <c r="CW353" s="1">
        <f>IFERROR(VLOOKUP($CK353,stock_data!$B$3:$W$612,11,0),0)</f>
        <v>0</v>
      </c>
      <c r="CX353" s="1">
        <f>IFERROR(VLOOKUP($CK353,stock_data!$B$3:$W$612,12,0),0)</f>
        <v>0</v>
      </c>
      <c r="CY353" s="1">
        <f>IFERROR(VLOOKUP($CK353,stock_data!$B$3:$W$612,13,0),0)</f>
        <v>0</v>
      </c>
      <c r="CZ353" s="1">
        <f>IFERROR(VLOOKUP($CK353,stock_data!$B$3:$W$612,14,0),0)</f>
        <v>0</v>
      </c>
      <c r="DA353" s="1">
        <f>IFERROR(VLOOKUP($CK353,stock_data!$B$3:$W$612,15,0),0)</f>
        <v>0</v>
      </c>
      <c r="DB353" s="1">
        <f>IFERROR(VLOOKUP($CK353,stock_data!$B$3:$W$612,16,0),0)</f>
        <v>0</v>
      </c>
      <c r="DC353" s="1">
        <f>IFERROR(VLOOKUP($CK353,stock_data!$B$3:$W$612,17,0),0)</f>
        <v>0</v>
      </c>
      <c r="DD353" s="1">
        <f>IFERROR(VLOOKUP($CK353,stock_data!$B$3:$W$612,18,0),0)</f>
        <v>0</v>
      </c>
      <c r="DE353" s="1">
        <f>IFERROR(VLOOKUP($CK353,stock_data!$B$3:$W$612,19,0),0)</f>
        <v>0</v>
      </c>
      <c r="DF353" s="1">
        <f>IFERROR(VLOOKUP($CK353,stock_data!$B$3:$W$612,20,0),0)</f>
        <v>0</v>
      </c>
      <c r="DG353" s="1">
        <f>IFERROR(VLOOKUP($CK353,stock_data!$B$3:$W$612,21,0),0)</f>
        <v>0</v>
      </c>
      <c r="DH353" s="1">
        <f>IFERROR(VLOOKUP($CK353,stock_data!$B$3:$W$612,22,0),0)</f>
        <v>0</v>
      </c>
      <c r="DI353" s="1">
        <f t="shared" si="112"/>
        <v>0</v>
      </c>
      <c r="DJ353" s="1">
        <f t="shared" si="113"/>
        <v>0</v>
      </c>
      <c r="DK353" s="3">
        <f>IFERROR(INDEX(COD_SALES!$B$5:$Z$500,MATCH(resource!$CC353,COD_SALES!$A$5:$A$500,0),MATCH(resource!DK$2,COD_SALES!$B$4:$Z$4,0)),"")</f>
        <v>5</v>
      </c>
      <c r="DL353" s="3">
        <f>IFERROR(INDEX(COD_SALES!$B$5:$Z$500,MATCH(resource!$CC353,COD_SALES!$A$5:$A$500,0),MATCH(resource!DL$2,COD_SALES!$B$4:$Z$4,0)),"")</f>
        <v>0</v>
      </c>
      <c r="DM353" s="3">
        <f>IFERROR(INDEX(COD_SALES!$B$5:$Z$500,MATCH(resource!$CC353,COD_SALES!$A$5:$A$500,0),MATCH(resource!DM$2,COD_SALES!$B$4:$Z$4,0)),"")</f>
        <v>2</v>
      </c>
      <c r="DN353" s="3" t="str">
        <f>IFERROR(INDEX(COD_SALES!$B$5:$Z$500,MATCH(resource!$CC353,COD_SALES!$A$5:$A$500,0),MATCH(resource!DN$2,COD_SALES!$B$4:$Z$4,0)),"")</f>
        <v/>
      </c>
      <c r="DO353" s="3">
        <f>IFERROR(INDEX(COD_SALES!$B$5:$Z$500,MATCH(resource!$CC353,COD_SALES!$A$5:$A$500,0),MATCH(resource!DO$2,COD_SALES!$B$4:$Z$4,0)),"")</f>
        <v>0</v>
      </c>
      <c r="DP353" s="3">
        <f>IFERROR(INDEX(COD_SALES!$B$5:$Z$500,MATCH(resource!$CC353,COD_SALES!$A$5:$A$500,0),MATCH(resource!DP$2,COD_SALES!$B$4:$Z$4,0)),"")</f>
        <v>1</v>
      </c>
      <c r="DQ353" s="3" t="str">
        <f>IFERROR(INDEX(COD_SALES!$B$5:$Z$500,MATCH(resource!$CC353,COD_SALES!$A$5:$A$500,0),MATCH(resource!DQ$2,COD_SALES!$B$4:$Z$4,0)),"")</f>
        <v/>
      </c>
      <c r="DR353" s="3">
        <f>IFERROR(INDEX(COD_SALES!$B$5:$Z$500,MATCH(resource!$CC353,COD_SALES!$A$5:$A$500,0),MATCH(resource!DR$2,COD_SALES!$B$4:$Z$4,0)),"")</f>
        <v>0</v>
      </c>
      <c r="DS353" s="3">
        <f>IFERROR(INDEX(COD_SALES!$B$5:$Z$500,MATCH(resource!$CC353,COD_SALES!$A$5:$A$500,0),MATCH(resource!DS$2,COD_SALES!$B$4:$Z$4,0)),"")</f>
        <v>40</v>
      </c>
      <c r="DT353" s="3">
        <f>IFERROR(INDEX(COD_SALES!$B$5:$Z$500,MATCH(resource!$CC353,COD_SALES!$A$5:$A$500,0),MATCH(resource!DT$2,COD_SALES!$B$4:$Z$4,0)),"")</f>
        <v>1</v>
      </c>
      <c r="DU353" s="3">
        <f>IFERROR(INDEX(COD_SALES!$B$5:$Z$500,MATCH(resource!$CC353,COD_SALES!$A$5:$A$500,0),MATCH(resource!DU$2,COD_SALES!$B$4:$Z$4,0)),"")</f>
        <v>10</v>
      </c>
      <c r="DV353" s="3">
        <f>IFERROR(INDEX(COD_SALES!$B$5:$Z$500,MATCH(resource!$CC353,COD_SALES!$A$5:$A$500,0),MATCH(resource!DV$2,COD_SALES!$B$4:$Z$4,0)),"")</f>
        <v>0</v>
      </c>
      <c r="DW353" s="3">
        <f>IFERROR(INDEX(COD_SALES!$B$5:$Z$500,MATCH(resource!$CC353,COD_SALES!$A$5:$A$500,0),MATCH(resource!DW$2,COD_SALES!$B$4:$Z$4,0)),"")</f>
        <v>37</v>
      </c>
      <c r="DX353" s="3">
        <f>IFERROR(INDEX(COD_SALES!$B$5:$Z$500,MATCH(resource!$CC353,COD_SALES!$A$5:$A$500,0),MATCH(resource!DX$2,COD_SALES!$B$4:$Z$4,0)),"")</f>
        <v>0</v>
      </c>
      <c r="DY353" s="3">
        <f>IFERROR(INDEX(COD_SALES!$B$5:$Z$500,MATCH(resource!$CC353,COD_SALES!$A$5:$A$500,0),MATCH(resource!DY$2,COD_SALES!$B$4:$Z$4,0)),"")</f>
        <v>2</v>
      </c>
      <c r="DZ353" s="3">
        <f>IFERROR(INDEX(COD_SALES!$B$5:$Z$500,MATCH(resource!$CC353,COD_SALES!$A$5:$A$500,0),MATCH(resource!DZ$2,COD_SALES!$B$4:$Z$4,0)),"")</f>
        <v>4</v>
      </c>
      <c r="EA353" s="3">
        <f>IFERROR(INDEX(COD_SALES!$B$5:$Z$500,MATCH(resource!$CC353,COD_SALES!$A$5:$A$500,0),MATCH(resource!EA$2,COD_SALES!$B$4:$Z$4,0)),"")</f>
        <v>0</v>
      </c>
      <c r="EB353" s="3">
        <f t="shared" si="114"/>
        <v>33232.769999999997</v>
      </c>
      <c r="ED353" s="3">
        <f>IFERROR(VLOOKUP($CK353,depot_prod_sales!$B$5:$S$200,3,0),0)</f>
        <v>0</v>
      </c>
      <c r="EE353" s="3">
        <f>IFERROR(VLOOKUP($CK353,depot_prod_sales!$B$5:$S$200,4,0),0)</f>
        <v>0</v>
      </c>
      <c r="EF353" s="3">
        <f>IFERROR(VLOOKUP($CK353,depot_prod_sales!$B$5:$S$200,5,0),0)</f>
        <v>0</v>
      </c>
      <c r="EG353" s="3">
        <f>IFERROR(VLOOKUP($CK353,depot_prod_sales!$B$5:$S$200,6,0),0)</f>
        <v>0</v>
      </c>
      <c r="EH353" s="3">
        <f>IFERROR(VLOOKUP($CK353,depot_prod_sales!$B$5:$S$200,7,0),0)</f>
        <v>0</v>
      </c>
      <c r="EI353" s="3">
        <f>IFERROR(VLOOKUP($CK353,depot_prod_sales!$B$5:$S$200,8,0),0)</f>
        <v>0</v>
      </c>
      <c r="EJ353" s="3">
        <f>IFERROR(VLOOKUP($CK353,depot_prod_sales!$B$5:$S$200,9,0),0)</f>
        <v>0</v>
      </c>
      <c r="EK353" s="3">
        <f>IFERROR(VLOOKUP($CK353,depot_prod_sales!$B$5:$S$200,10,0),0)</f>
        <v>0</v>
      </c>
      <c r="EL353" s="3">
        <f>IFERROR(VLOOKUP($CK353,depot_prod_sales!$B$5:$S$200,11,0),0)</f>
        <v>0</v>
      </c>
      <c r="EM353" s="3">
        <f>IFERROR(VLOOKUP($CK353,depot_prod_sales!$B$5:$S$200,12,0),0)</f>
        <v>0</v>
      </c>
      <c r="EN353" s="3">
        <f>IFERROR(VLOOKUP($CK353,depot_prod_sales!$B$5:$S$200,13,0),0)</f>
        <v>0</v>
      </c>
      <c r="EO353" s="3">
        <f>IFERROR(VLOOKUP($CK353,depot_prod_sales!$B$5:$S$200,14,0),0)</f>
        <v>0</v>
      </c>
      <c r="EP353" s="3">
        <f>IFERROR(VLOOKUP($CK353,depot_prod_sales!$B$5:$S$200,15,0),0)</f>
        <v>0</v>
      </c>
      <c r="EQ353" s="3">
        <f>IFERROR(VLOOKUP($CK353,depot_prod_sales!$B$5:$S$200,16,0),0)</f>
        <v>0</v>
      </c>
      <c r="ER353" s="3">
        <f>IFERROR(VLOOKUP($CK353,depot_prod_sales!$B$5:$S$200,17,0),0)</f>
        <v>0</v>
      </c>
      <c r="ES353" s="3">
        <f>IFERROR(VLOOKUP($CK353,depot_prod_sales!$B$5:$S$200,18,0),0)</f>
        <v>0</v>
      </c>
      <c r="ET353" s="116">
        <f t="shared" si="115"/>
        <v>0</v>
      </c>
      <c r="EU353" s="116">
        <f t="shared" si="116"/>
        <v>0</v>
      </c>
      <c r="EW353" s="3">
        <f>IFERROR(VLOOKUP(CC353,data_pull!$AO$25:$AR$546,2,0),0)</f>
        <v>18</v>
      </c>
      <c r="EX353" s="1">
        <f>IFERROR(VLOOKUP(CC353,data_pull!$AO$25:$AR$546,4,0),0)</f>
        <v>170000</v>
      </c>
    </row>
    <row r="354" spans="13:154" x14ac:dyDescent="0.25"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4" t="str">
        <f>sales_data!B353</f>
        <v>Blank Mymensingh Zone</v>
      </c>
      <c r="AR354" s="4" t="str">
        <f>sales_data!C353</f>
        <v>Shariful Islam-4</v>
      </c>
      <c r="AS354" s="5" t="str">
        <f t="shared" si="106"/>
        <v>Shariful Islam-4</v>
      </c>
      <c r="AT354" s="4" t="str">
        <f>sales_data!I353</f>
        <v>Farman Ali</v>
      </c>
      <c r="AU354" s="4" t="str">
        <f>sales_data!W353</f>
        <v>Madargonj-1</v>
      </c>
      <c r="AV354" s="1">
        <f>sales_data!N353</f>
        <v>62178.63</v>
      </c>
      <c r="AW354" s="1">
        <f>sales_data!P353</f>
        <v>54</v>
      </c>
      <c r="AX354" s="3">
        <f ca="1">IFERROR(INDEX(INDIRECT("day_wise_sales_data!$B$2:$BZ$599"),MATCH(resource!$CC354,day_wise_sales_data!$A$2:$A$500,0),MATCH(resource!AX$2,INDIRECT("day_wise_sales_data!$B$1:$BZ$1"),0)),0)</f>
        <v>0</v>
      </c>
      <c r="AY354" s="3">
        <f ca="1">IFERROR(INDEX(INDIRECT("day_wise_sales_data!$B$2:$BZ$599"),MATCH(resource!$CC354,day_wise_sales_data!$A$2:$A$500,0),MATCH(resource!AY$2,INDIRECT("day_wise_sales_data!$B$1:$BZ$1"),0)),0)</f>
        <v>11827.91</v>
      </c>
      <c r="AZ354" s="3">
        <f ca="1">IFERROR(INDEX(INDIRECT("day_wise_sales_data!$B$2:$BZ$599"),MATCH(resource!$CC354,day_wise_sales_data!$A$2:$A$500,0),MATCH(resource!AZ$2,INDIRECT("day_wise_sales_data!$B$1:$BZ$1"),0)),0)</f>
        <v>0</v>
      </c>
      <c r="BA354" s="3">
        <f ca="1">IFERROR(INDEX(INDIRECT("day_wise_sales_data!$B$2:$BZ$599"),MATCH(resource!$CC354,day_wise_sales_data!$A$2:$A$500,0),MATCH(resource!BA$2,INDIRECT("day_wise_sales_data!$B$1:$BZ$1"),0)),0)</f>
        <v>-2650.72</v>
      </c>
      <c r="BB354" s="3">
        <f ca="1">IFERROR(INDEX(INDIRECT("day_wise_sales_data!$B$2:$BZ$599"),MATCH(resource!$CC354,day_wise_sales_data!$A$2:$A$500,0),MATCH(resource!BB$2,INDIRECT("day_wise_sales_data!$B$1:$BZ$1"),0)),0)</f>
        <v>16132.39</v>
      </c>
      <c r="BC354" s="3">
        <f ca="1">IFERROR(INDEX(INDIRECT("day_wise_sales_data!$B$2:$BZ$599"),MATCH(resource!$CC354,day_wise_sales_data!$A$2:$A$500,0),MATCH(resource!BC$2,INDIRECT("day_wise_sales_data!$B$1:$BZ$1"),0)),0)</f>
        <v>0</v>
      </c>
      <c r="BD354" s="3">
        <f ca="1">IFERROR(INDEX(INDIRECT("day_wise_sales_data!$B$2:$BZ$599"),MATCH(resource!$CC354,day_wise_sales_data!$A$2:$A$500,0),MATCH(resource!BD$2,INDIRECT("day_wise_sales_data!$B$1:$BZ$1"),0)),0)</f>
        <v>3696.22</v>
      </c>
      <c r="BE354" s="3">
        <f ca="1">IFERROR(INDEX(INDIRECT("day_wise_sales_data!$B$2:$BZ$599"),MATCH(resource!$CC354,day_wise_sales_data!$A$2:$A$500,0),MATCH(resource!BE$2,INDIRECT("day_wise_sales_data!$B$1:$BZ$1"),0)),0)</f>
        <v>18996.75</v>
      </c>
      <c r="BF354" s="3">
        <f ca="1">IFERROR(INDEX(INDIRECT("day_wise_sales_data!$B$2:$BZ$599"),MATCH(resource!$CC354,day_wise_sales_data!$A$2:$A$500,0),MATCH(resource!BF$2,INDIRECT("day_wise_sales_data!$B$1:$BZ$1"),0)),0)</f>
        <v>0</v>
      </c>
      <c r="BG354" s="3">
        <f ca="1">IFERROR(INDEX(INDIRECT("day_wise_sales_data!$B$2:$BZ$599"),MATCH(resource!$CC354,day_wise_sales_data!$A$2:$A$500,0),MATCH(resource!BG$2,INDIRECT("day_wise_sales_data!$B$1:$BZ$1"),0)),0)</f>
        <v>-4240.8599999999997</v>
      </c>
      <c r="BH354" s="3">
        <f ca="1">IFERROR(INDEX(INDIRECT("day_wise_sales_data!$B$2:$BZ$599"),MATCH(resource!$CC354,day_wise_sales_data!$A$2:$A$500,0),MATCH(resource!BH$2,INDIRECT("day_wise_sales_data!$B$1:$BZ$1"),0)),0)</f>
        <v>0</v>
      </c>
      <c r="BI354" s="3">
        <f ca="1">IFERROR(INDEX(INDIRECT("day_wise_sales_data!$B$2:$BZ$599"),MATCH(resource!$CC354,day_wise_sales_data!$A$2:$A$500,0),MATCH(resource!BI$2,INDIRECT("day_wise_sales_data!$B$1:$BZ$1"),0)),0)</f>
        <v>0</v>
      </c>
      <c r="BJ354" s="3">
        <f ca="1">IFERROR(INDEX(INDIRECT("day_wise_sales_data!$B$2:$BZ$599"),MATCH(resource!$CC354,day_wise_sales_data!$A$2:$A$500,0),MATCH(resource!BJ$2,INDIRECT("day_wise_sales_data!$B$1:$BZ$1"),0)),0)</f>
        <v>0</v>
      </c>
      <c r="BK354" s="3">
        <f ca="1">IFERROR(INDEX(INDIRECT("day_wise_sales_data!$B$2:$BZ$599"),MATCH(resource!$CC354,day_wise_sales_data!$A$2:$A$500,0),MATCH(resource!BK$2,INDIRECT("day_wise_sales_data!$B$1:$BZ$1"),0)),0)</f>
        <v>4241.1499999999996</v>
      </c>
      <c r="BL354" s="3">
        <f ca="1">IFERROR(INDEX(INDIRECT("day_wise_sales_data!$B$2:$BZ$599"),MATCH(resource!$CC354,day_wise_sales_data!$A$2:$A$500,0),MATCH(resource!BL$2,INDIRECT("day_wise_sales_data!$B$1:$BZ$1"),0)),0)</f>
        <v>0</v>
      </c>
      <c r="BM354" s="3">
        <f ca="1">IFERROR(INDEX(INDIRECT("day_wise_sales_data!$B$2:$BZ$599"),MATCH(resource!$CC354,day_wise_sales_data!$A$2:$A$500,0),MATCH(resource!BM$2,INDIRECT("day_wise_sales_data!$B$1:$BZ$1"),0)),0)</f>
        <v>8228.9699999999993</v>
      </c>
      <c r="BN354" s="3">
        <f ca="1">IFERROR(INDEX(INDIRECT("day_wise_sales_data!$B$2:$BZ$599"),MATCH(resource!$CC354,day_wise_sales_data!$A$2:$A$500,0),MATCH(resource!BN$2,INDIRECT("day_wise_sales_data!$B$1:$BZ$1"),0)),0)</f>
        <v>0</v>
      </c>
      <c r="BO354" s="3">
        <f ca="1">IFERROR(INDEX(INDIRECT("day_wise_sales_data!$B$2:$BZ$599"),MATCH(resource!$CC354,day_wise_sales_data!$A$2:$A$500,0),MATCH(resource!BO$2,INDIRECT("day_wise_sales_data!$B$1:$BZ$1"),0)),0)</f>
        <v>-2895.91</v>
      </c>
      <c r="BP354" s="3">
        <f ca="1">IFERROR(INDEX(INDIRECT("day_wise_sales_data!$B$2:$BZ$599"),MATCH(resource!$CC354,day_wise_sales_data!$A$2:$A$500,0),MATCH(resource!BP$2,INDIRECT("day_wise_sales_data!$B$1:$BZ$1"),0)),0)</f>
        <v>0</v>
      </c>
      <c r="BQ354" s="3">
        <f ca="1">IFERROR(INDEX(INDIRECT("day_wise_sales_data!$B$2:$BZ$599"),MATCH(resource!$CC354,day_wise_sales_data!$A$2:$A$500,0),MATCH(resource!BQ$2,INDIRECT("day_wise_sales_data!$B$1:$BZ$1"),0)),0)</f>
        <v>0</v>
      </c>
      <c r="BR354" s="3">
        <f ca="1">IFERROR(INDEX(INDIRECT("day_wise_sales_data!$B$2:$BZ$599"),MATCH(resource!$CC354,day_wise_sales_data!$A$2:$A$500,0),MATCH(resource!BR$2,INDIRECT("day_wise_sales_data!$B$1:$BZ$1"),0)),0)</f>
        <v>9943.2800000000007</v>
      </c>
      <c r="BS354" s="3">
        <f ca="1">IFERROR(INDEX(INDIRECT("day_wise_sales_data!$B$2:$BZ$599"),MATCH(resource!$CC354,day_wise_sales_data!$A$2:$A$500,0),MATCH(resource!BS$2,INDIRECT("day_wise_sales_data!$B$1:$BZ$1"),0)),0)</f>
        <v>0</v>
      </c>
      <c r="BT354" s="3">
        <f ca="1">IFERROR(INDEX(INDIRECT("day_wise_sales_data!$B$2:$BZ$599"),MATCH(resource!$CC354,day_wise_sales_data!$A$2:$A$500,0),MATCH(resource!BT$2,INDIRECT("day_wise_sales_data!$B$1:$BZ$1"),0)),0)</f>
        <v>0</v>
      </c>
      <c r="BU354" s="3">
        <f ca="1">IFERROR(INDEX(INDIRECT("day_wise_sales_data!$B$2:$BZ$599"),MATCH(resource!$CC354,day_wise_sales_data!$A$2:$A$500,0),MATCH(resource!BU$2,INDIRECT("day_wise_sales_data!$B$1:$BZ$1"),0)),0)</f>
        <v>0</v>
      </c>
      <c r="BV354" s="3">
        <f ca="1">IFERROR(INDEX(INDIRECT("day_wise_sales_data!$B$2:$BZ$599"),MATCH(resource!$CC354,day_wise_sales_data!$A$2:$A$500,0),MATCH(resource!BV$2,INDIRECT("day_wise_sales_data!$B$1:$BZ$1"),0)),0)</f>
        <v>0</v>
      </c>
      <c r="BW354" s="3">
        <f ca="1">IFERROR(INDEX(INDIRECT("day_wise_sales_data!$B$2:$BZ$599"),MATCH(resource!$CC354,day_wise_sales_data!$A$2:$A$500,0),MATCH(resource!BW$2,INDIRECT("day_wise_sales_data!$B$1:$BZ$1"),0)),0)</f>
        <v>0</v>
      </c>
      <c r="BX354" s="3">
        <f ca="1">IFERROR(INDEX(INDIRECT("day_wise_sales_data!$B$2:$BZ$599"),MATCH(resource!$CC354,day_wise_sales_data!$A$2:$A$500,0),MATCH(resource!BX$2,INDIRECT("day_wise_sales_data!$B$1:$BZ$1"),0)),0)</f>
        <v>0</v>
      </c>
      <c r="BY354" s="3">
        <f ca="1">IFERROR(INDEX(INDIRECT("day_wise_sales_data!$B$2:$BZ$599"),MATCH(resource!$CC354,day_wise_sales_data!$A$2:$A$500,0),MATCH(resource!BY$2,INDIRECT("day_wise_sales_data!$B$1:$BZ$1"),0)),0)</f>
        <v>0</v>
      </c>
      <c r="BZ354" s="3">
        <f ca="1">IFERROR(INDEX(INDIRECT("day_wise_sales_data!$B$2:$BZ$599"),MATCH(resource!$CC354,day_wise_sales_data!$A$2:$A$500,0),MATCH(resource!BZ$2,INDIRECT("day_wise_sales_data!$B$1:$BZ$1"),0)),0)</f>
        <v>0</v>
      </c>
      <c r="CA354" s="3" t="str">
        <f ca="1">IFERROR(INDEX(INDIRECT("day_wise_sales_data!$B$2:$BZ$599"),MATCH(resource!$CC354,day_wise_sales_data!$A$2:$A$500,0),MATCH(resource!CA$2,INDIRECT("day_wise_sales_data!$B$1:$BZ$1"),0)),0)</f>
        <v>dd</v>
      </c>
      <c r="CC354" s="4" t="str">
        <f>sales_data!H353</f>
        <v>MYM11208</v>
      </c>
      <c r="CD354" s="1">
        <v>352</v>
      </c>
      <c r="CE354" s="1" t="str">
        <f>IF(AQ354=report!$AQ$3,resource!CD354,"")</f>
        <v/>
      </c>
      <c r="CF354" s="5" t="str">
        <f>IFERROR(SMALL($CE$3:$CE$1001,ROWS($CE$3:CE354)),"")</f>
        <v/>
      </c>
      <c r="CH354">
        <f>IFERROR(VLOOKUP($CC354,data_pull!$E$22:$G$700,2,0),0)</f>
        <v>62178.63</v>
      </c>
      <c r="CI354" s="1">
        <f t="shared" si="108"/>
        <v>154</v>
      </c>
      <c r="CJ354" s="1">
        <f t="shared" si="107"/>
        <v>0</v>
      </c>
      <c r="CK354" s="1" t="s">
        <v>1773</v>
      </c>
      <c r="CL354" s="1">
        <f t="shared" si="109"/>
        <v>111</v>
      </c>
      <c r="CM354" s="1" t="str">
        <f>IFERROR(VLOOKUP($CK354,stock_data!$B$3:$W$612,2,0),0)</f>
        <v>TAZONE-4mg TABLET</v>
      </c>
      <c r="CN354" s="1" t="str">
        <f>IFERROR(VLOOKUP($CK354,stock_data!$B$3:$W$612,4,0),0)</f>
        <v>3x10's</v>
      </c>
      <c r="CO354" s="1">
        <f>IFERROR(VLOOKUP($CK354,stock_data!$B$3:$W$612,5,0),0)</f>
        <v>200</v>
      </c>
      <c r="CP354" s="3">
        <f t="shared" si="110"/>
        <v>0</v>
      </c>
      <c r="CQ354" s="3">
        <f t="shared" si="111"/>
        <v>0</v>
      </c>
      <c r="CR354" s="1">
        <f>IFERROR(VLOOKUP($CK354,stock_data!$B$3:$W$612,6,0),0)</f>
        <v>0</v>
      </c>
      <c r="CS354" s="1">
        <f>IFERROR(VLOOKUP($CK354,stock_data!$B$3:$W$612,7,0),0)</f>
        <v>0</v>
      </c>
      <c r="CT354" s="1">
        <f>IFERROR(VLOOKUP($CK354,stock_data!$B$3:$W$612,8,0),0)</f>
        <v>0</v>
      </c>
      <c r="CU354" s="1">
        <f>IFERROR(VLOOKUP($CK354,stock_data!$B$3:$W$612,9,0),0)</f>
        <v>0</v>
      </c>
      <c r="CV354" s="1">
        <f>IFERROR(VLOOKUP($CK354,stock_data!$B$3:$W$612,10,0),0)</f>
        <v>0</v>
      </c>
      <c r="CW354" s="1">
        <f>IFERROR(VLOOKUP($CK354,stock_data!$B$3:$W$612,11,0),0)</f>
        <v>0</v>
      </c>
      <c r="CX354" s="1">
        <f>IFERROR(VLOOKUP($CK354,stock_data!$B$3:$W$612,12,0),0)</f>
        <v>0</v>
      </c>
      <c r="CY354" s="1">
        <f>IFERROR(VLOOKUP($CK354,stock_data!$B$3:$W$612,13,0),0)</f>
        <v>0</v>
      </c>
      <c r="CZ354" s="1">
        <f>IFERROR(VLOOKUP($CK354,stock_data!$B$3:$W$612,14,0),0)</f>
        <v>0</v>
      </c>
      <c r="DA354" s="1">
        <f>IFERROR(VLOOKUP($CK354,stock_data!$B$3:$W$612,15,0),0)</f>
        <v>0</v>
      </c>
      <c r="DB354" s="1">
        <f>IFERROR(VLOOKUP($CK354,stock_data!$B$3:$W$612,16,0),0)</f>
        <v>0</v>
      </c>
      <c r="DC354" s="1">
        <f>IFERROR(VLOOKUP($CK354,stock_data!$B$3:$W$612,17,0),0)</f>
        <v>0</v>
      </c>
      <c r="DD354" s="1">
        <f>IFERROR(VLOOKUP($CK354,stock_data!$B$3:$W$612,18,0),0)</f>
        <v>0</v>
      </c>
      <c r="DE354" s="1">
        <f>IFERROR(VLOOKUP($CK354,stock_data!$B$3:$W$612,19,0),0)</f>
        <v>0</v>
      </c>
      <c r="DF354" s="1">
        <f>IFERROR(VLOOKUP($CK354,stock_data!$B$3:$W$612,20,0),0)</f>
        <v>0</v>
      </c>
      <c r="DG354" s="1">
        <f>IFERROR(VLOOKUP($CK354,stock_data!$B$3:$W$612,21,0),0)</f>
        <v>0</v>
      </c>
      <c r="DH354" s="1">
        <f>IFERROR(VLOOKUP($CK354,stock_data!$B$3:$W$612,22,0),0)</f>
        <v>0</v>
      </c>
      <c r="DI354" s="1">
        <f t="shared" si="112"/>
        <v>0</v>
      </c>
      <c r="DJ354" s="1">
        <f t="shared" si="113"/>
        <v>0</v>
      </c>
      <c r="DK354" s="3">
        <f>IFERROR(INDEX(COD_SALES!$B$5:$Z$500,MATCH(resource!$CC354,COD_SALES!$A$5:$A$500,0),MATCH(resource!DK$2,COD_SALES!$B$4:$Z$4,0)),"")</f>
        <v>0</v>
      </c>
      <c r="DL354" s="3">
        <f>IFERROR(INDEX(COD_SALES!$B$5:$Z$500,MATCH(resource!$CC354,COD_SALES!$A$5:$A$500,0),MATCH(resource!DL$2,COD_SALES!$B$4:$Z$4,0)),"")</f>
        <v>1</v>
      </c>
      <c r="DM354" s="3">
        <f>IFERROR(INDEX(COD_SALES!$B$5:$Z$500,MATCH(resource!$CC354,COD_SALES!$A$5:$A$500,0),MATCH(resource!DM$2,COD_SALES!$B$4:$Z$4,0)),"")</f>
        <v>0</v>
      </c>
      <c r="DN354" s="3" t="str">
        <f>IFERROR(INDEX(COD_SALES!$B$5:$Z$500,MATCH(resource!$CC354,COD_SALES!$A$5:$A$500,0),MATCH(resource!DN$2,COD_SALES!$B$4:$Z$4,0)),"")</f>
        <v/>
      </c>
      <c r="DO354" s="3">
        <f>IFERROR(INDEX(COD_SALES!$B$5:$Z$500,MATCH(resource!$CC354,COD_SALES!$A$5:$A$500,0),MATCH(resource!DO$2,COD_SALES!$B$4:$Z$4,0)),"")</f>
        <v>0</v>
      </c>
      <c r="DP354" s="3">
        <f>IFERROR(INDEX(COD_SALES!$B$5:$Z$500,MATCH(resource!$CC354,COD_SALES!$A$5:$A$500,0),MATCH(resource!DP$2,COD_SALES!$B$4:$Z$4,0)),"")</f>
        <v>0</v>
      </c>
      <c r="DQ354" s="3" t="str">
        <f>IFERROR(INDEX(COD_SALES!$B$5:$Z$500,MATCH(resource!$CC354,COD_SALES!$A$5:$A$500,0),MATCH(resource!DQ$2,COD_SALES!$B$4:$Z$4,0)),"")</f>
        <v/>
      </c>
      <c r="DR354" s="3">
        <f>IFERROR(INDEX(COD_SALES!$B$5:$Z$500,MATCH(resource!$CC354,COD_SALES!$A$5:$A$500,0),MATCH(resource!DR$2,COD_SALES!$B$4:$Z$4,0)),"")</f>
        <v>0</v>
      </c>
      <c r="DS354" s="3">
        <f>IFERROR(INDEX(COD_SALES!$B$5:$Z$500,MATCH(resource!$CC354,COD_SALES!$A$5:$A$500,0),MATCH(resource!DS$2,COD_SALES!$B$4:$Z$4,0)),"")</f>
        <v>12</v>
      </c>
      <c r="DT354" s="3">
        <f>IFERROR(INDEX(COD_SALES!$B$5:$Z$500,MATCH(resource!$CC354,COD_SALES!$A$5:$A$500,0),MATCH(resource!DT$2,COD_SALES!$B$4:$Z$4,0)),"")</f>
        <v>0</v>
      </c>
      <c r="DU354" s="3">
        <f>IFERROR(INDEX(COD_SALES!$B$5:$Z$500,MATCH(resource!$CC354,COD_SALES!$A$5:$A$500,0),MATCH(resource!DU$2,COD_SALES!$B$4:$Z$4,0)),"")</f>
        <v>0</v>
      </c>
      <c r="DV354" s="3">
        <f>IFERROR(INDEX(COD_SALES!$B$5:$Z$500,MATCH(resource!$CC354,COD_SALES!$A$5:$A$500,0),MATCH(resource!DV$2,COD_SALES!$B$4:$Z$4,0)),"")</f>
        <v>0</v>
      </c>
      <c r="DW354" s="3">
        <f>IFERROR(INDEX(COD_SALES!$B$5:$Z$500,MATCH(resource!$CC354,COD_SALES!$A$5:$A$500,0),MATCH(resource!DW$2,COD_SALES!$B$4:$Z$4,0)),"")</f>
        <v>39</v>
      </c>
      <c r="DX354" s="3">
        <f>IFERROR(INDEX(COD_SALES!$B$5:$Z$500,MATCH(resource!$CC354,COD_SALES!$A$5:$A$500,0),MATCH(resource!DX$2,COD_SALES!$B$4:$Z$4,0)),"")</f>
        <v>0</v>
      </c>
      <c r="DY354" s="3">
        <f>IFERROR(INDEX(COD_SALES!$B$5:$Z$500,MATCH(resource!$CC354,COD_SALES!$A$5:$A$500,0),MATCH(resource!DY$2,COD_SALES!$B$4:$Z$4,0)),"")</f>
        <v>5</v>
      </c>
      <c r="DZ354" s="3">
        <f>IFERROR(INDEX(COD_SALES!$B$5:$Z$500,MATCH(resource!$CC354,COD_SALES!$A$5:$A$500,0),MATCH(resource!DZ$2,COD_SALES!$B$4:$Z$4,0)),"")</f>
        <v>0</v>
      </c>
      <c r="EA354" s="3">
        <f>IFERROR(INDEX(COD_SALES!$B$5:$Z$500,MATCH(resource!$CC354,COD_SALES!$A$5:$A$500,0),MATCH(resource!EA$2,COD_SALES!$B$4:$Z$4,0)),"")</f>
        <v>0</v>
      </c>
      <c r="EB354" s="3">
        <f t="shared" si="114"/>
        <v>25241.18</v>
      </c>
      <c r="ED354" s="3">
        <f>IFERROR(VLOOKUP($CK354,depot_prod_sales!$B$5:$S$200,3,0),0)</f>
        <v>0</v>
      </c>
      <c r="EE354" s="3">
        <f>IFERROR(VLOOKUP($CK354,depot_prod_sales!$B$5:$S$200,4,0),0)</f>
        <v>0</v>
      </c>
      <c r="EF354" s="3">
        <f>IFERROR(VLOOKUP($CK354,depot_prod_sales!$B$5:$S$200,5,0),0)</f>
        <v>0</v>
      </c>
      <c r="EG354" s="3">
        <f>IFERROR(VLOOKUP($CK354,depot_prod_sales!$B$5:$S$200,6,0),0)</f>
        <v>0</v>
      </c>
      <c r="EH354" s="3">
        <f>IFERROR(VLOOKUP($CK354,depot_prod_sales!$B$5:$S$200,7,0),0)</f>
        <v>0</v>
      </c>
      <c r="EI354" s="3">
        <f>IFERROR(VLOOKUP($CK354,depot_prod_sales!$B$5:$S$200,8,0),0)</f>
        <v>0</v>
      </c>
      <c r="EJ354" s="3">
        <f>IFERROR(VLOOKUP($CK354,depot_prod_sales!$B$5:$S$200,9,0),0)</f>
        <v>0</v>
      </c>
      <c r="EK354" s="3">
        <f>IFERROR(VLOOKUP($CK354,depot_prod_sales!$B$5:$S$200,10,0),0)</f>
        <v>0</v>
      </c>
      <c r="EL354" s="3">
        <f>IFERROR(VLOOKUP($CK354,depot_prod_sales!$B$5:$S$200,11,0),0)</f>
        <v>0</v>
      </c>
      <c r="EM354" s="3">
        <f>IFERROR(VLOOKUP($CK354,depot_prod_sales!$B$5:$S$200,12,0),0)</f>
        <v>0</v>
      </c>
      <c r="EN354" s="3">
        <f>IFERROR(VLOOKUP($CK354,depot_prod_sales!$B$5:$S$200,13,0),0)</f>
        <v>0</v>
      </c>
      <c r="EO354" s="3">
        <f>IFERROR(VLOOKUP($CK354,depot_prod_sales!$B$5:$S$200,14,0),0)</f>
        <v>0</v>
      </c>
      <c r="EP354" s="3">
        <f>IFERROR(VLOOKUP($CK354,depot_prod_sales!$B$5:$S$200,15,0),0)</f>
        <v>0</v>
      </c>
      <c r="EQ354" s="3">
        <f>IFERROR(VLOOKUP($CK354,depot_prod_sales!$B$5:$S$200,16,0),0)</f>
        <v>0</v>
      </c>
      <c r="ER354" s="3">
        <f>IFERROR(VLOOKUP($CK354,depot_prod_sales!$B$5:$S$200,17,0),0)</f>
        <v>0</v>
      </c>
      <c r="ES354" s="3">
        <f>IFERROR(VLOOKUP($CK354,depot_prod_sales!$B$5:$S$200,18,0),0)</f>
        <v>0</v>
      </c>
      <c r="ET354" s="116">
        <f t="shared" si="115"/>
        <v>0</v>
      </c>
      <c r="EU354" s="116">
        <f t="shared" si="116"/>
        <v>0</v>
      </c>
      <c r="EW354" s="3">
        <f>IFERROR(VLOOKUP(CC354,data_pull!$AO$25:$AR$546,2,0),0)</f>
        <v>23</v>
      </c>
      <c r="EX354" s="1">
        <f>IFERROR(VLOOKUP(CC354,data_pull!$AO$25:$AR$546,4,0),0)</f>
        <v>190000</v>
      </c>
    </row>
    <row r="355" spans="13:154" x14ac:dyDescent="0.25"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4" t="str">
        <f>sales_data!B354</f>
        <v>Blank Mymensingh Zone</v>
      </c>
      <c r="AR355" s="4" t="str">
        <f>sales_data!C354</f>
        <v>Shariful Islam-4</v>
      </c>
      <c r="AS355" s="5" t="str">
        <f t="shared" si="106"/>
        <v/>
      </c>
      <c r="AT355" s="4" t="str">
        <f>sales_data!I354</f>
        <v>Minhaz Uddin</v>
      </c>
      <c r="AU355" s="4" t="str">
        <f>sales_data!W354</f>
        <v>Jamalpur C.B-1</v>
      </c>
      <c r="AV355" s="1">
        <f>sales_data!N354</f>
        <v>50662.57</v>
      </c>
      <c r="AW355" s="1">
        <f>sales_data!P354</f>
        <v>18</v>
      </c>
      <c r="AX355" s="3">
        <f ca="1">IFERROR(INDEX(INDIRECT("day_wise_sales_data!$B$2:$BZ$599"),MATCH(resource!$CC355,day_wise_sales_data!$A$2:$A$500,0),MATCH(resource!AX$2,INDIRECT("day_wise_sales_data!$B$1:$BZ$1"),0)),0)</f>
        <v>0</v>
      </c>
      <c r="AY355" s="3">
        <f ca="1">IFERROR(INDEX(INDIRECT("day_wise_sales_data!$B$2:$BZ$599"),MATCH(resource!$CC355,day_wise_sales_data!$A$2:$A$500,0),MATCH(resource!AY$2,INDIRECT("day_wise_sales_data!$B$1:$BZ$1"),0)),0)</f>
        <v>0</v>
      </c>
      <c r="AZ355" s="3">
        <f ca="1">IFERROR(INDEX(INDIRECT("day_wise_sales_data!$B$2:$BZ$599"),MATCH(resource!$CC355,day_wise_sales_data!$A$2:$A$500,0),MATCH(resource!AZ$2,INDIRECT("day_wise_sales_data!$B$1:$BZ$1"),0)),0)</f>
        <v>0</v>
      </c>
      <c r="BA355" s="3">
        <f ca="1">IFERROR(INDEX(INDIRECT("day_wise_sales_data!$B$2:$BZ$599"),MATCH(resource!$CC355,day_wise_sales_data!$A$2:$A$500,0),MATCH(resource!BA$2,INDIRECT("day_wise_sales_data!$B$1:$BZ$1"),0)),0)</f>
        <v>0</v>
      </c>
      <c r="BB355" s="3">
        <f ca="1">IFERROR(INDEX(INDIRECT("day_wise_sales_data!$B$2:$BZ$599"),MATCH(resource!$CC355,day_wise_sales_data!$A$2:$A$500,0),MATCH(resource!BB$2,INDIRECT("day_wise_sales_data!$B$1:$BZ$1"),0)),0)</f>
        <v>0</v>
      </c>
      <c r="BC355" s="3">
        <f ca="1">IFERROR(INDEX(INDIRECT("day_wise_sales_data!$B$2:$BZ$599"),MATCH(resource!$CC355,day_wise_sales_data!$A$2:$A$500,0),MATCH(resource!BC$2,INDIRECT("day_wise_sales_data!$B$1:$BZ$1"),0)),0)</f>
        <v>0</v>
      </c>
      <c r="BD355" s="3">
        <f ca="1">IFERROR(INDEX(INDIRECT("day_wise_sales_data!$B$2:$BZ$599"),MATCH(resource!$CC355,day_wise_sales_data!$A$2:$A$500,0),MATCH(resource!BD$2,INDIRECT("day_wise_sales_data!$B$1:$BZ$1"),0)),0)</f>
        <v>0</v>
      </c>
      <c r="BE355" s="3">
        <f ca="1">IFERROR(INDEX(INDIRECT("day_wise_sales_data!$B$2:$BZ$599"),MATCH(resource!$CC355,day_wise_sales_data!$A$2:$A$500,0),MATCH(resource!BE$2,INDIRECT("day_wise_sales_data!$B$1:$BZ$1"),0)),0)</f>
        <v>2649</v>
      </c>
      <c r="BF355" s="3">
        <f ca="1">IFERROR(INDEX(INDIRECT("day_wise_sales_data!$B$2:$BZ$599"),MATCH(resource!$CC355,day_wise_sales_data!$A$2:$A$500,0),MATCH(resource!BF$2,INDIRECT("day_wise_sales_data!$B$1:$BZ$1"),0)),0)</f>
        <v>0</v>
      </c>
      <c r="BG355" s="3">
        <f ca="1">IFERROR(INDEX(INDIRECT("day_wise_sales_data!$B$2:$BZ$599"),MATCH(resource!$CC355,day_wise_sales_data!$A$2:$A$500,0),MATCH(resource!BG$2,INDIRECT("day_wise_sales_data!$B$1:$BZ$1"),0)),0)</f>
        <v>0</v>
      </c>
      <c r="BH355" s="3">
        <f ca="1">IFERROR(INDEX(INDIRECT("day_wise_sales_data!$B$2:$BZ$599"),MATCH(resource!$CC355,day_wise_sales_data!$A$2:$A$500,0),MATCH(resource!BH$2,INDIRECT("day_wise_sales_data!$B$1:$BZ$1"),0)),0)</f>
        <v>0</v>
      </c>
      <c r="BI355" s="3">
        <f ca="1">IFERROR(INDEX(INDIRECT("day_wise_sales_data!$B$2:$BZ$599"),MATCH(resource!$CC355,day_wise_sales_data!$A$2:$A$500,0),MATCH(resource!BI$2,INDIRECT("day_wise_sales_data!$B$1:$BZ$1"),0)),0)</f>
        <v>0</v>
      </c>
      <c r="BJ355" s="3">
        <f ca="1">IFERROR(INDEX(INDIRECT("day_wise_sales_data!$B$2:$BZ$599"),MATCH(resource!$CC355,day_wise_sales_data!$A$2:$A$500,0),MATCH(resource!BJ$2,INDIRECT("day_wise_sales_data!$B$1:$BZ$1"),0)),0)</f>
        <v>0</v>
      </c>
      <c r="BK355" s="3">
        <f ca="1">IFERROR(INDEX(INDIRECT("day_wise_sales_data!$B$2:$BZ$599"),MATCH(resource!$CC355,day_wise_sales_data!$A$2:$A$500,0),MATCH(resource!BK$2,INDIRECT("day_wise_sales_data!$B$1:$BZ$1"),0)),0)</f>
        <v>48013.57</v>
      </c>
      <c r="BL355" s="3">
        <f ca="1">IFERROR(INDEX(INDIRECT("day_wise_sales_data!$B$2:$BZ$599"),MATCH(resource!$CC355,day_wise_sales_data!$A$2:$A$500,0),MATCH(resource!BL$2,INDIRECT("day_wise_sales_data!$B$1:$BZ$1"),0)),0)</f>
        <v>0</v>
      </c>
      <c r="BM355" s="3">
        <f ca="1">IFERROR(INDEX(INDIRECT("day_wise_sales_data!$B$2:$BZ$599"),MATCH(resource!$CC355,day_wise_sales_data!$A$2:$A$500,0),MATCH(resource!BM$2,INDIRECT("day_wise_sales_data!$B$1:$BZ$1"),0)),0)</f>
        <v>0</v>
      </c>
      <c r="BN355" s="3">
        <f ca="1">IFERROR(INDEX(INDIRECT("day_wise_sales_data!$B$2:$BZ$599"),MATCH(resource!$CC355,day_wise_sales_data!$A$2:$A$500,0),MATCH(resource!BN$2,INDIRECT("day_wise_sales_data!$B$1:$BZ$1"),0)),0)</f>
        <v>0</v>
      </c>
      <c r="BO355" s="3">
        <f ca="1">IFERROR(INDEX(INDIRECT("day_wise_sales_data!$B$2:$BZ$599"),MATCH(resource!$CC355,day_wise_sales_data!$A$2:$A$500,0),MATCH(resource!BO$2,INDIRECT("day_wise_sales_data!$B$1:$BZ$1"),0)),0)</f>
        <v>0</v>
      </c>
      <c r="BP355" s="3">
        <f ca="1">IFERROR(INDEX(INDIRECT("day_wise_sales_data!$B$2:$BZ$599"),MATCH(resource!$CC355,day_wise_sales_data!$A$2:$A$500,0),MATCH(resource!BP$2,INDIRECT("day_wise_sales_data!$B$1:$BZ$1"),0)),0)</f>
        <v>0</v>
      </c>
      <c r="BQ355" s="3">
        <f ca="1">IFERROR(INDEX(INDIRECT("day_wise_sales_data!$B$2:$BZ$599"),MATCH(resource!$CC355,day_wise_sales_data!$A$2:$A$500,0),MATCH(resource!BQ$2,INDIRECT("day_wise_sales_data!$B$1:$BZ$1"),0)),0)</f>
        <v>0</v>
      </c>
      <c r="BR355" s="3">
        <f ca="1">IFERROR(INDEX(INDIRECT("day_wise_sales_data!$B$2:$BZ$599"),MATCH(resource!$CC355,day_wise_sales_data!$A$2:$A$500,0),MATCH(resource!BR$2,INDIRECT("day_wise_sales_data!$B$1:$BZ$1"),0)),0)</f>
        <v>0</v>
      </c>
      <c r="BS355" s="3">
        <f ca="1">IFERROR(INDEX(INDIRECT("day_wise_sales_data!$B$2:$BZ$599"),MATCH(resource!$CC355,day_wise_sales_data!$A$2:$A$500,0),MATCH(resource!BS$2,INDIRECT("day_wise_sales_data!$B$1:$BZ$1"),0)),0)</f>
        <v>0</v>
      </c>
      <c r="BT355" s="3">
        <f ca="1">IFERROR(INDEX(INDIRECT("day_wise_sales_data!$B$2:$BZ$599"),MATCH(resource!$CC355,day_wise_sales_data!$A$2:$A$500,0),MATCH(resource!BT$2,INDIRECT("day_wise_sales_data!$B$1:$BZ$1"),0)),0)</f>
        <v>0</v>
      </c>
      <c r="BU355" s="3">
        <f ca="1">IFERROR(INDEX(INDIRECT("day_wise_sales_data!$B$2:$BZ$599"),MATCH(resource!$CC355,day_wise_sales_data!$A$2:$A$500,0),MATCH(resource!BU$2,INDIRECT("day_wise_sales_data!$B$1:$BZ$1"),0)),0)</f>
        <v>0</v>
      </c>
      <c r="BV355" s="3">
        <f ca="1">IFERROR(INDEX(INDIRECT("day_wise_sales_data!$B$2:$BZ$599"),MATCH(resource!$CC355,day_wise_sales_data!$A$2:$A$500,0),MATCH(resource!BV$2,INDIRECT("day_wise_sales_data!$B$1:$BZ$1"),0)),0)</f>
        <v>0</v>
      </c>
      <c r="BW355" s="3">
        <f ca="1">IFERROR(INDEX(INDIRECT("day_wise_sales_data!$B$2:$BZ$599"),MATCH(resource!$CC355,day_wise_sales_data!$A$2:$A$500,0),MATCH(resource!BW$2,INDIRECT("day_wise_sales_data!$B$1:$BZ$1"),0)),0)</f>
        <v>0</v>
      </c>
      <c r="BX355" s="3">
        <f ca="1">IFERROR(INDEX(INDIRECT("day_wise_sales_data!$B$2:$BZ$599"),MATCH(resource!$CC355,day_wise_sales_data!$A$2:$A$500,0),MATCH(resource!BX$2,INDIRECT("day_wise_sales_data!$B$1:$BZ$1"),0)),0)</f>
        <v>0</v>
      </c>
      <c r="BY355" s="3">
        <f ca="1">IFERROR(INDEX(INDIRECT("day_wise_sales_data!$B$2:$BZ$599"),MATCH(resource!$CC355,day_wise_sales_data!$A$2:$A$500,0),MATCH(resource!BY$2,INDIRECT("day_wise_sales_data!$B$1:$BZ$1"),0)),0)</f>
        <v>0</v>
      </c>
      <c r="BZ355" s="3">
        <f ca="1">IFERROR(INDEX(INDIRECT("day_wise_sales_data!$B$2:$BZ$599"),MATCH(resource!$CC355,day_wise_sales_data!$A$2:$A$500,0),MATCH(resource!BZ$2,INDIRECT("day_wise_sales_data!$B$1:$BZ$1"),0)),0)</f>
        <v>0</v>
      </c>
      <c r="CA355" s="3" t="str">
        <f ca="1">IFERROR(INDEX(INDIRECT("day_wise_sales_data!$B$2:$BZ$599"),MATCH(resource!$CC355,day_wise_sales_data!$A$2:$A$500,0),MATCH(resource!CA$2,INDIRECT("day_wise_sales_data!$B$1:$BZ$1"),0)),0)</f>
        <v>dd</v>
      </c>
      <c r="CC355" s="4" t="str">
        <f>sales_data!H354</f>
        <v>MYM03212</v>
      </c>
      <c r="CD355" s="1">
        <v>353</v>
      </c>
      <c r="CE355" s="1" t="str">
        <f>IF(AQ355=report!$AQ$3,resource!CD355,"")</f>
        <v/>
      </c>
      <c r="CF355" s="5" t="str">
        <f>IFERROR(SMALL($CE$3:$CE$1001,ROWS($CE$3:CE355)),"")</f>
        <v/>
      </c>
      <c r="CH355">
        <f>IFERROR(VLOOKUP($CC355,data_pull!$E$22:$G$700,2,0),0)</f>
        <v>50662.57</v>
      </c>
      <c r="CI355" s="1">
        <f t="shared" si="108"/>
        <v>154</v>
      </c>
      <c r="CJ355" s="1">
        <f t="shared" si="107"/>
        <v>232</v>
      </c>
      <c r="CK355" s="1" t="s">
        <v>1775</v>
      </c>
      <c r="CL355" s="1">
        <f t="shared" si="109"/>
        <v>42</v>
      </c>
      <c r="CM355" s="1" t="str">
        <f>IFERROR(VLOOKUP($CK355,stock_data!$B$3:$W$612,2,0),0)</f>
        <v>TINACORT CREAM 10GM</v>
      </c>
      <c r="CN355" s="1" t="str">
        <f>IFERROR(VLOOKUP($CK355,stock_data!$B$3:$W$612,4,0),0)</f>
        <v>10GM</v>
      </c>
      <c r="CO355" s="1">
        <f>IFERROR(VLOOKUP($CK355,stock_data!$B$3:$W$612,5,0),0)</f>
        <v>39.6</v>
      </c>
      <c r="CP355" s="3">
        <f t="shared" si="110"/>
        <v>232</v>
      </c>
      <c r="CQ355" s="3">
        <f t="shared" si="111"/>
        <v>9187.2000000000007</v>
      </c>
      <c r="CR355" s="1">
        <f>IFERROR(VLOOKUP($CK355,stock_data!$B$3:$W$612,6,0),0)</f>
        <v>0</v>
      </c>
      <c r="CS355" s="1">
        <f>IFERROR(VLOOKUP($CK355,stock_data!$B$3:$W$612,7,0),0)</f>
        <v>0</v>
      </c>
      <c r="CT355" s="1">
        <f>IFERROR(VLOOKUP($CK355,stock_data!$B$3:$W$612,8,0),0)</f>
        <v>0</v>
      </c>
      <c r="CU355" s="1">
        <f>IFERROR(VLOOKUP($CK355,stock_data!$B$3:$W$612,9,0),0)</f>
        <v>0</v>
      </c>
      <c r="CV355" s="1">
        <f>IFERROR(VLOOKUP($CK355,stock_data!$B$3:$W$612,10,0),0)</f>
        <v>0</v>
      </c>
      <c r="CW355" s="1">
        <f>IFERROR(VLOOKUP($CK355,stock_data!$B$3:$W$612,11,0),0)</f>
        <v>0</v>
      </c>
      <c r="CX355" s="1">
        <f>IFERROR(VLOOKUP($CK355,stock_data!$B$3:$W$612,12,0),0)</f>
        <v>0</v>
      </c>
      <c r="CY355" s="1">
        <f>IFERROR(VLOOKUP($CK355,stock_data!$B$3:$W$612,13,0),0)</f>
        <v>0</v>
      </c>
      <c r="CZ355" s="1">
        <f>IFERROR(VLOOKUP($CK355,stock_data!$B$3:$W$612,14,0),0)</f>
        <v>0</v>
      </c>
      <c r="DA355" s="1">
        <f>IFERROR(VLOOKUP($CK355,stock_data!$B$3:$W$612,15,0),0)</f>
        <v>0</v>
      </c>
      <c r="DB355" s="1">
        <f>IFERROR(VLOOKUP($CK355,stock_data!$B$3:$W$612,16,0),0)</f>
        <v>0</v>
      </c>
      <c r="DC355" s="1">
        <f>IFERROR(VLOOKUP($CK355,stock_data!$B$3:$W$612,17,0),0)</f>
        <v>0</v>
      </c>
      <c r="DD355" s="1">
        <f>IFERROR(VLOOKUP($CK355,stock_data!$B$3:$W$612,18,0),0)</f>
        <v>0</v>
      </c>
      <c r="DE355" s="1">
        <f>IFERROR(VLOOKUP($CK355,stock_data!$B$3:$W$612,19,0),0)</f>
        <v>0</v>
      </c>
      <c r="DF355" s="1">
        <f>IFERROR(VLOOKUP($CK355,stock_data!$B$3:$W$612,20,0),0)</f>
        <v>0</v>
      </c>
      <c r="DG355" s="1">
        <f>IFERROR(VLOOKUP($CK355,stock_data!$B$3:$W$612,21,0),0)</f>
        <v>0</v>
      </c>
      <c r="DH355" s="1">
        <f>IFERROR(VLOOKUP($CK355,stock_data!$B$3:$W$612,22,0),0)</f>
        <v>0</v>
      </c>
      <c r="DI355" s="1">
        <f t="shared" si="112"/>
        <v>0</v>
      </c>
      <c r="DJ355" s="1">
        <f t="shared" si="113"/>
        <v>0</v>
      </c>
      <c r="DK355" s="3">
        <f>IFERROR(INDEX(COD_SALES!$B$5:$Z$500,MATCH(resource!$CC355,COD_SALES!$A$5:$A$500,0),MATCH(resource!DK$2,COD_SALES!$B$4:$Z$4,0)),"")</f>
        <v>1</v>
      </c>
      <c r="DL355" s="3">
        <f>IFERROR(INDEX(COD_SALES!$B$5:$Z$500,MATCH(resource!$CC355,COD_SALES!$A$5:$A$500,0),MATCH(resource!DL$2,COD_SALES!$B$4:$Z$4,0)),"")</f>
        <v>2</v>
      </c>
      <c r="DM355" s="3">
        <f>IFERROR(INDEX(COD_SALES!$B$5:$Z$500,MATCH(resource!$CC355,COD_SALES!$A$5:$A$500,0),MATCH(resource!DM$2,COD_SALES!$B$4:$Z$4,0)),"")</f>
        <v>1</v>
      </c>
      <c r="DN355" s="3" t="str">
        <f>IFERROR(INDEX(COD_SALES!$B$5:$Z$500,MATCH(resource!$CC355,COD_SALES!$A$5:$A$500,0),MATCH(resource!DN$2,COD_SALES!$B$4:$Z$4,0)),"")</f>
        <v/>
      </c>
      <c r="DO355" s="3">
        <f>IFERROR(INDEX(COD_SALES!$B$5:$Z$500,MATCH(resource!$CC355,COD_SALES!$A$5:$A$500,0),MATCH(resource!DO$2,COD_SALES!$B$4:$Z$4,0)),"")</f>
        <v>0</v>
      </c>
      <c r="DP355" s="3">
        <f>IFERROR(INDEX(COD_SALES!$B$5:$Z$500,MATCH(resource!$CC355,COD_SALES!$A$5:$A$500,0),MATCH(resource!DP$2,COD_SALES!$B$4:$Z$4,0)),"")</f>
        <v>0</v>
      </c>
      <c r="DQ355" s="3" t="str">
        <f>IFERROR(INDEX(COD_SALES!$B$5:$Z$500,MATCH(resource!$CC355,COD_SALES!$A$5:$A$500,0),MATCH(resource!DQ$2,COD_SALES!$B$4:$Z$4,0)),"")</f>
        <v/>
      </c>
      <c r="DR355" s="3">
        <f>IFERROR(INDEX(COD_SALES!$B$5:$Z$500,MATCH(resource!$CC355,COD_SALES!$A$5:$A$500,0),MATCH(resource!DR$2,COD_SALES!$B$4:$Z$4,0)),"")</f>
        <v>0</v>
      </c>
      <c r="DS355" s="3">
        <f>IFERROR(INDEX(COD_SALES!$B$5:$Z$500,MATCH(resource!$CC355,COD_SALES!$A$5:$A$500,0),MATCH(resource!DS$2,COD_SALES!$B$4:$Z$4,0)),"")</f>
        <v>0</v>
      </c>
      <c r="DT355" s="3">
        <f>IFERROR(INDEX(COD_SALES!$B$5:$Z$500,MATCH(resource!$CC355,COD_SALES!$A$5:$A$500,0),MATCH(resource!DT$2,COD_SALES!$B$4:$Z$4,0)),"")</f>
        <v>10</v>
      </c>
      <c r="DU355" s="3">
        <f>IFERROR(INDEX(COD_SALES!$B$5:$Z$500,MATCH(resource!$CC355,COD_SALES!$A$5:$A$500,0),MATCH(resource!DU$2,COD_SALES!$B$4:$Z$4,0)),"")</f>
        <v>0</v>
      </c>
      <c r="DV355" s="3">
        <f>IFERROR(INDEX(COD_SALES!$B$5:$Z$500,MATCH(resource!$CC355,COD_SALES!$A$5:$A$500,0),MATCH(resource!DV$2,COD_SALES!$B$4:$Z$4,0)),"")</f>
        <v>0</v>
      </c>
      <c r="DW355" s="3">
        <f>IFERROR(INDEX(COD_SALES!$B$5:$Z$500,MATCH(resource!$CC355,COD_SALES!$A$5:$A$500,0),MATCH(resource!DW$2,COD_SALES!$B$4:$Z$4,0)),"")</f>
        <v>2</v>
      </c>
      <c r="DX355" s="3">
        <f>IFERROR(INDEX(COD_SALES!$B$5:$Z$500,MATCH(resource!$CC355,COD_SALES!$A$5:$A$500,0),MATCH(resource!DX$2,COD_SALES!$B$4:$Z$4,0)),"")</f>
        <v>0</v>
      </c>
      <c r="DY355" s="3">
        <f>IFERROR(INDEX(COD_SALES!$B$5:$Z$500,MATCH(resource!$CC355,COD_SALES!$A$5:$A$500,0),MATCH(resource!DY$2,COD_SALES!$B$4:$Z$4,0)),"")</f>
        <v>0</v>
      </c>
      <c r="DZ355" s="3">
        <f>IFERROR(INDEX(COD_SALES!$B$5:$Z$500,MATCH(resource!$CC355,COD_SALES!$A$5:$A$500,0),MATCH(resource!DZ$2,COD_SALES!$B$4:$Z$4,0)),"")</f>
        <v>0</v>
      </c>
      <c r="EA355" s="3">
        <f>IFERROR(INDEX(COD_SALES!$B$5:$Z$500,MATCH(resource!$CC355,COD_SALES!$A$5:$A$500,0),MATCH(resource!EA$2,COD_SALES!$B$4:$Z$4,0)),"")</f>
        <v>0</v>
      </c>
      <c r="EB355" s="3">
        <f t="shared" si="114"/>
        <v>4413.2</v>
      </c>
      <c r="ED355" s="3">
        <f>IFERROR(VLOOKUP($CK355,depot_prod_sales!$B$5:$S$200,3,0),0)</f>
        <v>0</v>
      </c>
      <c r="EE355" s="3">
        <f>IFERROR(VLOOKUP($CK355,depot_prod_sales!$B$5:$S$200,4,0),0)</f>
        <v>0</v>
      </c>
      <c r="EF355" s="3">
        <f>IFERROR(VLOOKUP($CK355,depot_prod_sales!$B$5:$S$200,5,0),0)</f>
        <v>0</v>
      </c>
      <c r="EG355" s="3">
        <f>IFERROR(VLOOKUP($CK355,depot_prod_sales!$B$5:$S$200,6,0),0)</f>
        <v>0</v>
      </c>
      <c r="EH355" s="3">
        <f>IFERROR(VLOOKUP($CK355,depot_prod_sales!$B$5:$S$200,7,0),0)</f>
        <v>0</v>
      </c>
      <c r="EI355" s="3">
        <f>IFERROR(VLOOKUP($CK355,depot_prod_sales!$B$5:$S$200,8,0),0)</f>
        <v>0</v>
      </c>
      <c r="EJ355" s="3">
        <f>IFERROR(VLOOKUP($CK355,depot_prod_sales!$B$5:$S$200,9,0),0)</f>
        <v>0</v>
      </c>
      <c r="EK355" s="3">
        <f>IFERROR(VLOOKUP($CK355,depot_prod_sales!$B$5:$S$200,10,0),0)</f>
        <v>0</v>
      </c>
      <c r="EL355" s="3">
        <f>IFERROR(VLOOKUP($CK355,depot_prod_sales!$B$5:$S$200,11,0),0)</f>
        <v>0</v>
      </c>
      <c r="EM355" s="3">
        <f>IFERROR(VLOOKUP($CK355,depot_prod_sales!$B$5:$S$200,12,0),0)</f>
        <v>0</v>
      </c>
      <c r="EN355" s="3">
        <f>IFERROR(VLOOKUP($CK355,depot_prod_sales!$B$5:$S$200,13,0),0)</f>
        <v>0</v>
      </c>
      <c r="EO355" s="3">
        <f>IFERROR(VLOOKUP($CK355,depot_prod_sales!$B$5:$S$200,14,0),0)</f>
        <v>0</v>
      </c>
      <c r="EP355" s="3">
        <f>IFERROR(VLOOKUP($CK355,depot_prod_sales!$B$5:$S$200,15,0),0)</f>
        <v>0</v>
      </c>
      <c r="EQ355" s="3">
        <f>IFERROR(VLOOKUP($CK355,depot_prod_sales!$B$5:$S$200,16,0),0)</f>
        <v>0</v>
      </c>
      <c r="ER355" s="3">
        <f>IFERROR(VLOOKUP($CK355,depot_prod_sales!$B$5:$S$200,17,0),0)</f>
        <v>0</v>
      </c>
      <c r="ES355" s="3">
        <f>IFERROR(VLOOKUP($CK355,depot_prod_sales!$B$5:$S$200,18,0),0)</f>
        <v>0</v>
      </c>
      <c r="ET355" s="116">
        <f t="shared" si="115"/>
        <v>0</v>
      </c>
      <c r="EU355" s="116">
        <f t="shared" si="116"/>
        <v>0</v>
      </c>
      <c r="EW355" s="3">
        <f>IFERROR(VLOOKUP(CC355,data_pull!$AO$25:$AR$546,2,0),0)</f>
        <v>4</v>
      </c>
      <c r="EX355" s="1">
        <f>IFERROR(VLOOKUP(CC355,data_pull!$AO$25:$AR$546,4,0),0)</f>
        <v>190000</v>
      </c>
    </row>
    <row r="356" spans="13:154" x14ac:dyDescent="0.25"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4" t="str">
        <f>sales_data!B355</f>
        <v>Blank Mymensingh Zone</v>
      </c>
      <c r="AR356" s="4" t="str">
        <f>sales_data!C355</f>
        <v>Shariful Islam-4</v>
      </c>
      <c r="AS356" s="5" t="str">
        <f t="shared" si="106"/>
        <v/>
      </c>
      <c r="AT356" s="4" t="str">
        <f>sales_data!I355</f>
        <v>Shariful Islam (Blank Fm)</v>
      </c>
      <c r="AU356" s="4" t="str">
        <f>sales_data!W355</f>
        <v>Jamalpur C.B-2</v>
      </c>
      <c r="AV356" s="1">
        <f>sales_data!N355</f>
        <v>29772.78</v>
      </c>
      <c r="AW356" s="1">
        <f>sales_data!P355</f>
        <v>3</v>
      </c>
      <c r="AX356" s="3">
        <f ca="1">IFERROR(INDEX(INDIRECT("day_wise_sales_data!$B$2:$BZ$599"),MATCH(resource!$CC356,day_wise_sales_data!$A$2:$A$500,0),MATCH(resource!AX$2,INDIRECT("day_wise_sales_data!$B$1:$BZ$1"),0)),0)</f>
        <v>0</v>
      </c>
      <c r="AY356" s="3">
        <f ca="1">IFERROR(INDEX(INDIRECT("day_wise_sales_data!$B$2:$BZ$599"),MATCH(resource!$CC356,day_wise_sales_data!$A$2:$A$500,0),MATCH(resource!AY$2,INDIRECT("day_wise_sales_data!$B$1:$BZ$1"),0)),0)</f>
        <v>0</v>
      </c>
      <c r="AZ356" s="3">
        <f ca="1">IFERROR(INDEX(INDIRECT("day_wise_sales_data!$B$2:$BZ$599"),MATCH(resource!$CC356,day_wise_sales_data!$A$2:$A$500,0),MATCH(resource!AZ$2,INDIRECT("day_wise_sales_data!$B$1:$BZ$1"),0)),0)</f>
        <v>0</v>
      </c>
      <c r="BA356" s="3">
        <f ca="1">IFERROR(INDEX(INDIRECT("day_wise_sales_data!$B$2:$BZ$599"),MATCH(resource!$CC356,day_wise_sales_data!$A$2:$A$500,0),MATCH(resource!BA$2,INDIRECT("day_wise_sales_data!$B$1:$BZ$1"),0)),0)</f>
        <v>0</v>
      </c>
      <c r="BB356" s="3">
        <f ca="1">IFERROR(INDEX(INDIRECT("day_wise_sales_data!$B$2:$BZ$599"),MATCH(resource!$CC356,day_wise_sales_data!$A$2:$A$500,0),MATCH(resource!BB$2,INDIRECT("day_wise_sales_data!$B$1:$BZ$1"),0)),0)</f>
        <v>0</v>
      </c>
      <c r="BC356" s="3">
        <f ca="1">IFERROR(INDEX(INDIRECT("day_wise_sales_data!$B$2:$BZ$599"),MATCH(resource!$CC356,day_wise_sales_data!$A$2:$A$500,0),MATCH(resource!BC$2,INDIRECT("day_wise_sales_data!$B$1:$BZ$1"),0)),0)</f>
        <v>0</v>
      </c>
      <c r="BD356" s="3">
        <f ca="1">IFERROR(INDEX(INDIRECT("day_wise_sales_data!$B$2:$BZ$599"),MATCH(resource!$CC356,day_wise_sales_data!$A$2:$A$500,0),MATCH(resource!BD$2,INDIRECT("day_wise_sales_data!$B$1:$BZ$1"),0)),0)</f>
        <v>0</v>
      </c>
      <c r="BE356" s="3">
        <f ca="1">IFERROR(INDEX(INDIRECT("day_wise_sales_data!$B$2:$BZ$599"),MATCH(resource!$CC356,day_wise_sales_data!$A$2:$A$500,0),MATCH(resource!BE$2,INDIRECT("day_wise_sales_data!$B$1:$BZ$1"),0)),0)</f>
        <v>0</v>
      </c>
      <c r="BF356" s="3">
        <f ca="1">IFERROR(INDEX(INDIRECT("day_wise_sales_data!$B$2:$BZ$599"),MATCH(resource!$CC356,day_wise_sales_data!$A$2:$A$500,0),MATCH(resource!BF$2,INDIRECT("day_wise_sales_data!$B$1:$BZ$1"),0)),0)</f>
        <v>0</v>
      </c>
      <c r="BG356" s="3">
        <f ca="1">IFERROR(INDEX(INDIRECT("day_wise_sales_data!$B$2:$BZ$599"),MATCH(resource!$CC356,day_wise_sales_data!$A$2:$A$500,0),MATCH(resource!BG$2,INDIRECT("day_wise_sales_data!$B$1:$BZ$1"),0)),0)</f>
        <v>0</v>
      </c>
      <c r="BH356" s="3">
        <f ca="1">IFERROR(INDEX(INDIRECT("day_wise_sales_data!$B$2:$BZ$599"),MATCH(resource!$CC356,day_wise_sales_data!$A$2:$A$500,0),MATCH(resource!BH$2,INDIRECT("day_wise_sales_data!$B$1:$BZ$1"),0)),0)</f>
        <v>0</v>
      </c>
      <c r="BI356" s="3">
        <f ca="1">IFERROR(INDEX(INDIRECT("day_wise_sales_data!$B$2:$BZ$599"),MATCH(resource!$CC356,day_wise_sales_data!$A$2:$A$500,0),MATCH(resource!BI$2,INDIRECT("day_wise_sales_data!$B$1:$BZ$1"),0)),0)</f>
        <v>0</v>
      </c>
      <c r="BJ356" s="3">
        <f ca="1">IFERROR(INDEX(INDIRECT("day_wise_sales_data!$B$2:$BZ$599"),MATCH(resource!$CC356,day_wise_sales_data!$A$2:$A$500,0),MATCH(resource!BJ$2,INDIRECT("day_wise_sales_data!$B$1:$BZ$1"),0)),0)</f>
        <v>0</v>
      </c>
      <c r="BK356" s="3">
        <f ca="1">IFERROR(INDEX(INDIRECT("day_wise_sales_data!$B$2:$BZ$599"),MATCH(resource!$CC356,day_wise_sales_data!$A$2:$A$500,0),MATCH(resource!BK$2,INDIRECT("day_wise_sales_data!$B$1:$BZ$1"),0)),0)</f>
        <v>0</v>
      </c>
      <c r="BL356" s="3">
        <f ca="1">IFERROR(INDEX(INDIRECT("day_wise_sales_data!$B$2:$BZ$599"),MATCH(resource!$CC356,day_wise_sales_data!$A$2:$A$500,0),MATCH(resource!BL$2,INDIRECT("day_wise_sales_data!$B$1:$BZ$1"),0)),0)</f>
        <v>0</v>
      </c>
      <c r="BM356" s="3">
        <f ca="1">IFERROR(INDEX(INDIRECT("day_wise_sales_data!$B$2:$BZ$599"),MATCH(resource!$CC356,day_wise_sales_data!$A$2:$A$500,0),MATCH(resource!BM$2,INDIRECT("day_wise_sales_data!$B$1:$BZ$1"),0)),0)</f>
        <v>0</v>
      </c>
      <c r="BN356" s="3">
        <f ca="1">IFERROR(INDEX(INDIRECT("day_wise_sales_data!$B$2:$BZ$599"),MATCH(resource!$CC356,day_wise_sales_data!$A$2:$A$500,0),MATCH(resource!BN$2,INDIRECT("day_wise_sales_data!$B$1:$BZ$1"),0)),0)</f>
        <v>0</v>
      </c>
      <c r="BO356" s="3">
        <f ca="1">IFERROR(INDEX(INDIRECT("day_wise_sales_data!$B$2:$BZ$599"),MATCH(resource!$CC356,day_wise_sales_data!$A$2:$A$500,0),MATCH(resource!BO$2,INDIRECT("day_wise_sales_data!$B$1:$BZ$1"),0)),0)</f>
        <v>0</v>
      </c>
      <c r="BP356" s="3">
        <f ca="1">IFERROR(INDEX(INDIRECT("day_wise_sales_data!$B$2:$BZ$599"),MATCH(resource!$CC356,day_wise_sales_data!$A$2:$A$500,0),MATCH(resource!BP$2,INDIRECT("day_wise_sales_data!$B$1:$BZ$1"),0)),0)</f>
        <v>0</v>
      </c>
      <c r="BQ356" s="3">
        <f ca="1">IFERROR(INDEX(INDIRECT("day_wise_sales_data!$B$2:$BZ$599"),MATCH(resource!$CC356,day_wise_sales_data!$A$2:$A$500,0),MATCH(resource!BQ$2,INDIRECT("day_wise_sales_data!$B$1:$BZ$1"),0)),0)</f>
        <v>0</v>
      </c>
      <c r="BR356" s="3">
        <f ca="1">IFERROR(INDEX(INDIRECT("day_wise_sales_data!$B$2:$BZ$599"),MATCH(resource!$CC356,day_wise_sales_data!$A$2:$A$500,0),MATCH(resource!BR$2,INDIRECT("day_wise_sales_data!$B$1:$BZ$1"),0)),0)</f>
        <v>0</v>
      </c>
      <c r="BS356" s="3">
        <f ca="1">IFERROR(INDEX(INDIRECT("day_wise_sales_data!$B$2:$BZ$599"),MATCH(resource!$CC356,day_wise_sales_data!$A$2:$A$500,0),MATCH(resource!BS$2,INDIRECT("day_wise_sales_data!$B$1:$BZ$1"),0)),0)</f>
        <v>0</v>
      </c>
      <c r="BT356" s="3">
        <f ca="1">IFERROR(INDEX(INDIRECT("day_wise_sales_data!$B$2:$BZ$599"),MATCH(resource!$CC356,day_wise_sales_data!$A$2:$A$500,0),MATCH(resource!BT$2,INDIRECT("day_wise_sales_data!$B$1:$BZ$1"),0)),0)</f>
        <v>0</v>
      </c>
      <c r="BU356" s="3">
        <f ca="1">IFERROR(INDEX(INDIRECT("day_wise_sales_data!$B$2:$BZ$599"),MATCH(resource!$CC356,day_wise_sales_data!$A$2:$A$500,0),MATCH(resource!BU$2,INDIRECT("day_wise_sales_data!$B$1:$BZ$1"),0)),0)</f>
        <v>0</v>
      </c>
      <c r="BV356" s="3">
        <f ca="1">IFERROR(INDEX(INDIRECT("day_wise_sales_data!$B$2:$BZ$599"),MATCH(resource!$CC356,day_wise_sales_data!$A$2:$A$500,0),MATCH(resource!BV$2,INDIRECT("day_wise_sales_data!$B$1:$BZ$1"),0)),0)</f>
        <v>0</v>
      </c>
      <c r="BW356" s="3">
        <f ca="1">IFERROR(INDEX(INDIRECT("day_wise_sales_data!$B$2:$BZ$599"),MATCH(resource!$CC356,day_wise_sales_data!$A$2:$A$500,0),MATCH(resource!BW$2,INDIRECT("day_wise_sales_data!$B$1:$BZ$1"),0)),0)</f>
        <v>0</v>
      </c>
      <c r="BX356" s="3">
        <f ca="1">IFERROR(INDEX(INDIRECT("day_wise_sales_data!$B$2:$BZ$599"),MATCH(resource!$CC356,day_wise_sales_data!$A$2:$A$500,0),MATCH(resource!BX$2,INDIRECT("day_wise_sales_data!$B$1:$BZ$1"),0)),0)</f>
        <v>0</v>
      </c>
      <c r="BY356" s="3">
        <f ca="1">IFERROR(INDEX(INDIRECT("day_wise_sales_data!$B$2:$BZ$599"),MATCH(resource!$CC356,day_wise_sales_data!$A$2:$A$500,0),MATCH(resource!BY$2,INDIRECT("day_wise_sales_data!$B$1:$BZ$1"),0)),0)</f>
        <v>0</v>
      </c>
      <c r="BZ356" s="3">
        <f ca="1">IFERROR(INDEX(INDIRECT("day_wise_sales_data!$B$2:$BZ$599"),MATCH(resource!$CC356,day_wise_sales_data!$A$2:$A$500,0),MATCH(resource!BZ$2,INDIRECT("day_wise_sales_data!$B$1:$BZ$1"),0)),0)</f>
        <v>0</v>
      </c>
      <c r="CA356" s="3">
        <f ca="1">IFERROR(INDEX(INDIRECT("day_wise_sales_data!$B$2:$BZ$599"),MATCH(resource!$CC356,day_wise_sales_data!$A$2:$A$500,0),MATCH(resource!CA$2,INDIRECT("day_wise_sales_data!$B$1:$BZ$1"),0)),0)</f>
        <v>0</v>
      </c>
      <c r="CC356" s="4" t="str">
        <f>sales_data!H355</f>
        <v>MYM02219</v>
      </c>
      <c r="CD356" s="1">
        <v>354</v>
      </c>
      <c r="CE356" s="1" t="str">
        <f>IF(AQ356=report!$AQ$3,resource!CD356,"")</f>
        <v/>
      </c>
      <c r="CF356" s="5" t="str">
        <f>IFERROR(SMALL($CE$3:$CE$1001,ROWS($CE$3:CE356)),"")</f>
        <v/>
      </c>
      <c r="CH356">
        <f>IFERROR(VLOOKUP($CC356,data_pull!$E$22:$G$700,2,0),0)</f>
        <v>29772.78</v>
      </c>
      <c r="CI356" s="1">
        <f t="shared" si="108"/>
        <v>86</v>
      </c>
      <c r="CJ356" s="1">
        <f t="shared" si="107"/>
        <v>0</v>
      </c>
      <c r="CK356" s="1" t="s">
        <v>1779</v>
      </c>
      <c r="CL356" s="1">
        <f t="shared" si="109"/>
        <v>111</v>
      </c>
      <c r="CM356" s="1" t="str">
        <f>IFERROR(VLOOKUP($CK356,stock_data!$B$3:$W$612,2,0),0)</f>
        <v>TINACORT CREAM 10gm</v>
      </c>
      <c r="CN356" s="1" t="str">
        <f>IFERROR(VLOOKUP($CK356,stock_data!$B$3:$W$612,4,0),0)</f>
        <v>10gm</v>
      </c>
      <c r="CO356" s="1">
        <f>IFERROR(VLOOKUP($CK356,stock_data!$B$3:$W$612,5,0),0)</f>
        <v>39.6</v>
      </c>
      <c r="CP356" s="3">
        <f t="shared" si="110"/>
        <v>0</v>
      </c>
      <c r="CQ356" s="3">
        <f t="shared" si="111"/>
        <v>0</v>
      </c>
      <c r="CR356" s="1">
        <f>IFERROR(VLOOKUP($CK356,stock_data!$B$3:$W$612,6,0),0)</f>
        <v>0</v>
      </c>
      <c r="CS356" s="1">
        <f>IFERROR(VLOOKUP($CK356,stock_data!$B$3:$W$612,7,0),0)</f>
        <v>0</v>
      </c>
      <c r="CT356" s="1">
        <f>IFERROR(VLOOKUP($CK356,stock_data!$B$3:$W$612,8,0),0)</f>
        <v>0</v>
      </c>
      <c r="CU356" s="1">
        <f>IFERROR(VLOOKUP($CK356,stock_data!$B$3:$W$612,9,0),0)</f>
        <v>0</v>
      </c>
      <c r="CV356" s="1">
        <f>IFERROR(VLOOKUP($CK356,stock_data!$B$3:$W$612,10,0),0)</f>
        <v>0</v>
      </c>
      <c r="CW356" s="1">
        <f>IFERROR(VLOOKUP($CK356,stock_data!$B$3:$W$612,11,0),0)</f>
        <v>3</v>
      </c>
      <c r="CX356" s="1">
        <f>IFERROR(VLOOKUP($CK356,stock_data!$B$3:$W$612,12,0),0)</f>
        <v>0</v>
      </c>
      <c r="CY356" s="1">
        <f>IFERROR(VLOOKUP($CK356,stock_data!$B$3:$W$612,13,0),0)</f>
        <v>1</v>
      </c>
      <c r="CZ356" s="1">
        <f>IFERROR(VLOOKUP($CK356,stock_data!$B$3:$W$612,14,0),0)</f>
        <v>0</v>
      </c>
      <c r="DA356" s="1">
        <f>IFERROR(VLOOKUP($CK356,stock_data!$B$3:$W$612,15,0),0)</f>
        <v>0</v>
      </c>
      <c r="DB356" s="1">
        <f>IFERROR(VLOOKUP($CK356,stock_data!$B$3:$W$612,16,0),0)</f>
        <v>1</v>
      </c>
      <c r="DC356" s="1">
        <f>IFERROR(VLOOKUP($CK356,stock_data!$B$3:$W$612,17,0),0)</f>
        <v>0</v>
      </c>
      <c r="DD356" s="1">
        <f>IFERROR(VLOOKUP($CK356,stock_data!$B$3:$W$612,18,0),0)</f>
        <v>0</v>
      </c>
      <c r="DE356" s="1">
        <f>IFERROR(VLOOKUP($CK356,stock_data!$B$3:$W$612,19,0),0)</f>
        <v>0</v>
      </c>
      <c r="DF356" s="1">
        <f>IFERROR(VLOOKUP($CK356,stock_data!$B$3:$W$612,20,0),0)</f>
        <v>4</v>
      </c>
      <c r="DG356" s="1">
        <f>IFERROR(VLOOKUP($CK356,stock_data!$B$3:$W$612,21,0),0)</f>
        <v>0</v>
      </c>
      <c r="DH356" s="1">
        <f>IFERROR(VLOOKUP($CK356,stock_data!$B$3:$W$612,22,0),0)</f>
        <v>232</v>
      </c>
      <c r="DI356" s="1">
        <f t="shared" si="112"/>
        <v>241</v>
      </c>
      <c r="DJ356" s="1">
        <f t="shared" si="113"/>
        <v>9543.6</v>
      </c>
      <c r="DK356" s="3" t="str">
        <f>IFERROR(INDEX(COD_SALES!$B$5:$Z$500,MATCH(resource!$CC356,COD_SALES!$A$5:$A$500,0),MATCH(resource!DK$2,COD_SALES!$B$4:$Z$4,0)),"")</f>
        <v/>
      </c>
      <c r="DL356" s="3" t="str">
        <f>IFERROR(INDEX(COD_SALES!$B$5:$Z$500,MATCH(resource!$CC356,COD_SALES!$A$5:$A$500,0),MATCH(resource!DL$2,COD_SALES!$B$4:$Z$4,0)),"")</f>
        <v/>
      </c>
      <c r="DM356" s="3" t="str">
        <f>IFERROR(INDEX(COD_SALES!$B$5:$Z$500,MATCH(resource!$CC356,COD_SALES!$A$5:$A$500,0),MATCH(resource!DM$2,COD_SALES!$B$4:$Z$4,0)),"")</f>
        <v/>
      </c>
      <c r="DN356" s="3" t="str">
        <f>IFERROR(INDEX(COD_SALES!$B$5:$Z$500,MATCH(resource!$CC356,COD_SALES!$A$5:$A$500,0),MATCH(resource!DN$2,COD_SALES!$B$4:$Z$4,0)),"")</f>
        <v/>
      </c>
      <c r="DO356" s="3" t="str">
        <f>IFERROR(INDEX(COD_SALES!$B$5:$Z$500,MATCH(resource!$CC356,COD_SALES!$A$5:$A$500,0),MATCH(resource!DO$2,COD_SALES!$B$4:$Z$4,0)),"")</f>
        <v/>
      </c>
      <c r="DP356" s="3" t="str">
        <f>IFERROR(INDEX(COD_SALES!$B$5:$Z$500,MATCH(resource!$CC356,COD_SALES!$A$5:$A$500,0),MATCH(resource!DP$2,COD_SALES!$B$4:$Z$4,0)),"")</f>
        <v/>
      </c>
      <c r="DQ356" s="3" t="str">
        <f>IFERROR(INDEX(COD_SALES!$B$5:$Z$500,MATCH(resource!$CC356,COD_SALES!$A$5:$A$500,0),MATCH(resource!DQ$2,COD_SALES!$B$4:$Z$4,0)),"")</f>
        <v/>
      </c>
      <c r="DR356" s="3" t="str">
        <f>IFERROR(INDEX(COD_SALES!$B$5:$Z$500,MATCH(resource!$CC356,COD_SALES!$A$5:$A$500,0),MATCH(resource!DR$2,COD_SALES!$B$4:$Z$4,0)),"")</f>
        <v/>
      </c>
      <c r="DS356" s="3" t="str">
        <f>IFERROR(INDEX(COD_SALES!$B$5:$Z$500,MATCH(resource!$CC356,COD_SALES!$A$5:$A$500,0),MATCH(resource!DS$2,COD_SALES!$B$4:$Z$4,0)),"")</f>
        <v/>
      </c>
      <c r="DT356" s="3" t="str">
        <f>IFERROR(INDEX(COD_SALES!$B$5:$Z$500,MATCH(resource!$CC356,COD_SALES!$A$5:$A$500,0),MATCH(resource!DT$2,COD_SALES!$B$4:$Z$4,0)),"")</f>
        <v/>
      </c>
      <c r="DU356" s="3" t="str">
        <f>IFERROR(INDEX(COD_SALES!$B$5:$Z$500,MATCH(resource!$CC356,COD_SALES!$A$5:$A$500,0),MATCH(resource!DU$2,COD_SALES!$B$4:$Z$4,0)),"")</f>
        <v/>
      </c>
      <c r="DV356" s="3" t="str">
        <f>IFERROR(INDEX(COD_SALES!$B$5:$Z$500,MATCH(resource!$CC356,COD_SALES!$A$5:$A$500,0),MATCH(resource!DV$2,COD_SALES!$B$4:$Z$4,0)),"")</f>
        <v/>
      </c>
      <c r="DW356" s="3" t="str">
        <f>IFERROR(INDEX(COD_SALES!$B$5:$Z$500,MATCH(resource!$CC356,COD_SALES!$A$5:$A$500,0),MATCH(resource!DW$2,COD_SALES!$B$4:$Z$4,0)),"")</f>
        <v/>
      </c>
      <c r="DX356" s="3" t="str">
        <f>IFERROR(INDEX(COD_SALES!$B$5:$Z$500,MATCH(resource!$CC356,COD_SALES!$A$5:$A$500,0),MATCH(resource!DX$2,COD_SALES!$B$4:$Z$4,0)),"")</f>
        <v/>
      </c>
      <c r="DY356" s="3" t="str">
        <f>IFERROR(INDEX(COD_SALES!$B$5:$Z$500,MATCH(resource!$CC356,COD_SALES!$A$5:$A$500,0),MATCH(resource!DY$2,COD_SALES!$B$4:$Z$4,0)),"")</f>
        <v/>
      </c>
      <c r="DZ356" s="3" t="str">
        <f>IFERROR(INDEX(COD_SALES!$B$5:$Z$500,MATCH(resource!$CC356,COD_SALES!$A$5:$A$500,0),MATCH(resource!DZ$2,COD_SALES!$B$4:$Z$4,0)),"")</f>
        <v/>
      </c>
      <c r="EA356" s="3" t="str">
        <f>IFERROR(INDEX(COD_SALES!$B$5:$Z$500,MATCH(resource!$CC356,COD_SALES!$A$5:$A$500,0),MATCH(resource!EA$2,COD_SALES!$B$4:$Z$4,0)),"")</f>
        <v/>
      </c>
      <c r="EB356" s="3">
        <f t="shared" si="114"/>
        <v>0</v>
      </c>
      <c r="ED356" s="3">
        <f>IFERROR(VLOOKUP($CK356,depot_prod_sales!$B$5:$S$200,3,0),0)</f>
        <v>0</v>
      </c>
      <c r="EE356" s="3">
        <f>IFERROR(VLOOKUP($CK356,depot_prod_sales!$B$5:$S$200,4,0),0)</f>
        <v>0</v>
      </c>
      <c r="EF356" s="3">
        <f>IFERROR(VLOOKUP($CK356,depot_prod_sales!$B$5:$S$200,5,0),0)</f>
        <v>92</v>
      </c>
      <c r="EG356" s="3">
        <f>IFERROR(VLOOKUP($CK356,depot_prod_sales!$B$5:$S$200,6,0),0)</f>
        <v>89</v>
      </c>
      <c r="EH356" s="3">
        <f>IFERROR(VLOOKUP($CK356,depot_prod_sales!$B$5:$S$200,7,0),0)</f>
        <v>226</v>
      </c>
      <c r="EI356" s="3">
        <f>IFERROR(VLOOKUP($CK356,depot_prod_sales!$B$5:$S$200,8,0),0)</f>
        <v>0</v>
      </c>
      <c r="EJ356" s="3">
        <f>IFERROR(VLOOKUP($CK356,depot_prod_sales!$B$5:$S$200,9,0),0)</f>
        <v>0</v>
      </c>
      <c r="EK356" s="3">
        <f>IFERROR(VLOOKUP($CK356,depot_prod_sales!$B$5:$S$200,10,0),0)</f>
        <v>73</v>
      </c>
      <c r="EL356" s="3">
        <f>IFERROR(VLOOKUP($CK356,depot_prod_sales!$B$5:$S$200,11,0),0)</f>
        <v>0</v>
      </c>
      <c r="EM356" s="3">
        <f>IFERROR(VLOOKUP($CK356,depot_prod_sales!$B$5:$S$200,12,0),0)</f>
        <v>22</v>
      </c>
      <c r="EN356" s="3">
        <f>IFERROR(VLOOKUP($CK356,depot_prod_sales!$B$5:$S$200,13,0),0)</f>
        <v>0</v>
      </c>
      <c r="EO356" s="3">
        <f>IFERROR(VLOOKUP($CK356,depot_prod_sales!$B$5:$S$200,14,0),0)</f>
        <v>4</v>
      </c>
      <c r="EP356" s="3">
        <f>IFERROR(VLOOKUP($CK356,depot_prod_sales!$B$5:$S$200,15,0),0)</f>
        <v>37</v>
      </c>
      <c r="EQ356" s="3">
        <f>IFERROR(VLOOKUP($CK356,depot_prod_sales!$B$5:$S$200,16,0),0)</f>
        <v>253</v>
      </c>
      <c r="ER356" s="3">
        <f>IFERROR(VLOOKUP($CK356,depot_prod_sales!$B$5:$S$200,17,0),0)</f>
        <v>12</v>
      </c>
      <c r="ES356" s="3">
        <f>IFERROR(VLOOKUP($CK356,depot_prod_sales!$B$5:$S$200,18,0),0)</f>
        <v>28</v>
      </c>
      <c r="ET356" s="116">
        <f t="shared" si="115"/>
        <v>836</v>
      </c>
      <c r="EU356" s="116">
        <f t="shared" si="116"/>
        <v>33105.599999999999</v>
      </c>
      <c r="EW356" s="3">
        <f>IFERROR(VLOOKUP(CC356,data_pull!$AO$25:$AR$546,2,0),0)</f>
        <v>0</v>
      </c>
      <c r="EX356" s="1">
        <f>IFERROR(VLOOKUP(CC356,data_pull!$AO$25:$AR$546,4,0),0)</f>
        <v>0</v>
      </c>
    </row>
    <row r="357" spans="13:154" x14ac:dyDescent="0.25"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4" t="str">
        <f>sales_data!B356</f>
        <v>Uttam Chandra Debnath</v>
      </c>
      <c r="AR357" s="4" t="str">
        <f>sales_data!C356</f>
        <v>A.B.M Saifuddin</v>
      </c>
      <c r="AS357" s="5" t="str">
        <f t="shared" si="106"/>
        <v>A.B.M Saifuddin</v>
      </c>
      <c r="AT357" s="4" t="str">
        <f>sales_data!I356</f>
        <v>Abdun Noor</v>
      </c>
      <c r="AU357" s="4" t="str">
        <f>sales_data!W356</f>
        <v>West Bazar (Tb)</v>
      </c>
      <c r="AV357" s="1">
        <f>sales_data!N356</f>
        <v>149517.79</v>
      </c>
      <c r="AW357" s="1">
        <f>sales_data!P356</f>
        <v>28</v>
      </c>
      <c r="AX357" s="3">
        <f ca="1">IFERROR(INDEX(INDIRECT("day_wise_sales_data!$B$2:$BZ$599"),MATCH(resource!$CC357,day_wise_sales_data!$A$2:$A$500,0),MATCH(resource!AX$2,INDIRECT("day_wise_sales_data!$B$1:$BZ$1"),0)),0)</f>
        <v>0</v>
      </c>
      <c r="AY357" s="3">
        <f ca="1">IFERROR(INDEX(INDIRECT("day_wise_sales_data!$B$2:$BZ$599"),MATCH(resource!$CC357,day_wise_sales_data!$A$2:$A$500,0),MATCH(resource!AY$2,INDIRECT("day_wise_sales_data!$B$1:$BZ$1"),0)),0)</f>
        <v>0</v>
      </c>
      <c r="AZ357" s="3">
        <f ca="1">IFERROR(INDEX(INDIRECT("day_wise_sales_data!$B$2:$BZ$599"),MATCH(resource!$CC357,day_wise_sales_data!$A$2:$A$500,0),MATCH(resource!AZ$2,INDIRECT("day_wise_sales_data!$B$1:$BZ$1"),0)),0)</f>
        <v>0</v>
      </c>
      <c r="BA357" s="3">
        <f ca="1">IFERROR(INDEX(INDIRECT("day_wise_sales_data!$B$2:$BZ$599"),MATCH(resource!$CC357,day_wise_sales_data!$A$2:$A$500,0),MATCH(resource!BA$2,INDIRECT("day_wise_sales_data!$B$1:$BZ$1"),0)),0)</f>
        <v>1200.7</v>
      </c>
      <c r="BB357" s="3">
        <f ca="1">IFERROR(INDEX(INDIRECT("day_wise_sales_data!$B$2:$BZ$599"),MATCH(resource!$CC357,day_wise_sales_data!$A$2:$A$500,0),MATCH(resource!BB$2,INDIRECT("day_wise_sales_data!$B$1:$BZ$1"),0)),0)</f>
        <v>0</v>
      </c>
      <c r="BC357" s="3">
        <f ca="1">IFERROR(INDEX(INDIRECT("day_wise_sales_data!$B$2:$BZ$599"),MATCH(resource!$CC357,day_wise_sales_data!$A$2:$A$500,0),MATCH(resource!BC$2,INDIRECT("day_wise_sales_data!$B$1:$BZ$1"),0)),0)</f>
        <v>0</v>
      </c>
      <c r="BD357" s="3">
        <f ca="1">IFERROR(INDEX(INDIRECT("day_wise_sales_data!$B$2:$BZ$599"),MATCH(resource!$CC357,day_wise_sales_data!$A$2:$A$500,0),MATCH(resource!BD$2,INDIRECT("day_wise_sales_data!$B$1:$BZ$1"),0)),0)</f>
        <v>5008.25</v>
      </c>
      <c r="BE357" s="3">
        <f ca="1">IFERROR(INDEX(INDIRECT("day_wise_sales_data!$B$2:$BZ$599"),MATCH(resource!$CC357,day_wise_sales_data!$A$2:$A$500,0),MATCH(resource!BE$2,INDIRECT("day_wise_sales_data!$B$1:$BZ$1"),0)),0)</f>
        <v>1408.14</v>
      </c>
      <c r="BF357" s="3">
        <f ca="1">IFERROR(INDEX(INDIRECT("day_wise_sales_data!$B$2:$BZ$599"),MATCH(resource!$CC357,day_wise_sales_data!$A$2:$A$500,0),MATCH(resource!BF$2,INDIRECT("day_wise_sales_data!$B$1:$BZ$1"),0)),0)</f>
        <v>0</v>
      </c>
      <c r="BG357" s="3">
        <f ca="1">IFERROR(INDEX(INDIRECT("day_wise_sales_data!$B$2:$BZ$599"),MATCH(resource!$CC357,day_wise_sales_data!$A$2:$A$500,0),MATCH(resource!BG$2,INDIRECT("day_wise_sales_data!$B$1:$BZ$1"),0)),0)</f>
        <v>15576.97</v>
      </c>
      <c r="BH357" s="3">
        <f ca="1">IFERROR(INDEX(INDIRECT("day_wise_sales_data!$B$2:$BZ$599"),MATCH(resource!$CC357,day_wise_sales_data!$A$2:$A$500,0),MATCH(resource!BH$2,INDIRECT("day_wise_sales_data!$B$1:$BZ$1"),0)),0)</f>
        <v>0</v>
      </c>
      <c r="BI357" s="3">
        <f ca="1">IFERROR(INDEX(INDIRECT("day_wise_sales_data!$B$2:$BZ$599"),MATCH(resource!$CC357,day_wise_sales_data!$A$2:$A$500,0),MATCH(resource!BI$2,INDIRECT("day_wise_sales_data!$B$1:$BZ$1"),0)),0)</f>
        <v>5745.6</v>
      </c>
      <c r="BJ357" s="3">
        <f ca="1">IFERROR(INDEX(INDIRECT("day_wise_sales_data!$B$2:$BZ$599"),MATCH(resource!$CC357,day_wise_sales_data!$A$2:$A$500,0),MATCH(resource!BJ$2,INDIRECT("day_wise_sales_data!$B$1:$BZ$1"),0)),0)</f>
        <v>0</v>
      </c>
      <c r="BK357" s="3">
        <f ca="1">IFERROR(INDEX(INDIRECT("day_wise_sales_data!$B$2:$BZ$599"),MATCH(resource!$CC357,day_wise_sales_data!$A$2:$A$500,0),MATCH(resource!BK$2,INDIRECT("day_wise_sales_data!$B$1:$BZ$1"),0)),0)</f>
        <v>5443.98</v>
      </c>
      <c r="BL357" s="3">
        <f ca="1">IFERROR(INDEX(INDIRECT("day_wise_sales_data!$B$2:$BZ$599"),MATCH(resource!$CC357,day_wise_sales_data!$A$2:$A$500,0),MATCH(resource!BL$2,INDIRECT("day_wise_sales_data!$B$1:$BZ$1"),0)),0)</f>
        <v>0</v>
      </c>
      <c r="BM357" s="3">
        <f ca="1">IFERROR(INDEX(INDIRECT("day_wise_sales_data!$B$2:$BZ$599"),MATCH(resource!$CC357,day_wise_sales_data!$A$2:$A$500,0),MATCH(resource!BM$2,INDIRECT("day_wise_sales_data!$B$1:$BZ$1"),0)),0)</f>
        <v>0</v>
      </c>
      <c r="BN357" s="3">
        <f ca="1">IFERROR(INDEX(INDIRECT("day_wise_sales_data!$B$2:$BZ$599"),MATCH(resource!$CC357,day_wise_sales_data!$A$2:$A$500,0),MATCH(resource!BN$2,INDIRECT("day_wise_sales_data!$B$1:$BZ$1"),0)),0)</f>
        <v>2363.41</v>
      </c>
      <c r="BO357" s="3">
        <f ca="1">IFERROR(INDEX(INDIRECT("day_wise_sales_data!$B$2:$BZ$599"),MATCH(resource!$CC357,day_wise_sales_data!$A$2:$A$500,0),MATCH(resource!BO$2,INDIRECT("day_wise_sales_data!$B$1:$BZ$1"),0)),0)</f>
        <v>0</v>
      </c>
      <c r="BP357" s="3">
        <f ca="1">IFERROR(INDEX(INDIRECT("day_wise_sales_data!$B$2:$BZ$599"),MATCH(resource!$CC357,day_wise_sales_data!$A$2:$A$500,0),MATCH(resource!BP$2,INDIRECT("day_wise_sales_data!$B$1:$BZ$1"),0)),0)</f>
        <v>29994.05</v>
      </c>
      <c r="BQ357" s="3">
        <f ca="1">IFERROR(INDEX(INDIRECT("day_wise_sales_data!$B$2:$BZ$599"),MATCH(resource!$CC357,day_wise_sales_data!$A$2:$A$500,0),MATCH(resource!BQ$2,INDIRECT("day_wise_sales_data!$B$1:$BZ$1"),0)),0)</f>
        <v>0</v>
      </c>
      <c r="BR357" s="3">
        <f ca="1">IFERROR(INDEX(INDIRECT("day_wise_sales_data!$B$2:$BZ$599"),MATCH(resource!$CC357,day_wise_sales_data!$A$2:$A$500,0),MATCH(resource!BR$2,INDIRECT("day_wise_sales_data!$B$1:$BZ$1"),0)),0)</f>
        <v>0</v>
      </c>
      <c r="BS357" s="3">
        <f ca="1">IFERROR(INDEX(INDIRECT("day_wise_sales_data!$B$2:$BZ$599"),MATCH(resource!$CC357,day_wise_sales_data!$A$2:$A$500,0),MATCH(resource!BS$2,INDIRECT("day_wise_sales_data!$B$1:$BZ$1"),0)),0)</f>
        <v>39472.33</v>
      </c>
      <c r="BT357" s="3">
        <f ca="1">IFERROR(INDEX(INDIRECT("day_wise_sales_data!$B$2:$BZ$599"),MATCH(resource!$CC357,day_wise_sales_data!$A$2:$A$500,0),MATCH(resource!BT$2,INDIRECT("day_wise_sales_data!$B$1:$BZ$1"),0)),0)</f>
        <v>5301.43</v>
      </c>
      <c r="BU357" s="3">
        <f ca="1">IFERROR(INDEX(INDIRECT("day_wise_sales_data!$B$2:$BZ$599"),MATCH(resource!$CC357,day_wise_sales_data!$A$2:$A$500,0),MATCH(resource!BU$2,INDIRECT("day_wise_sales_data!$B$1:$BZ$1"),0)),0)</f>
        <v>6758.86</v>
      </c>
      <c r="BV357" s="3">
        <f ca="1">IFERROR(INDEX(INDIRECT("day_wise_sales_data!$B$2:$BZ$599"),MATCH(resource!$CC357,day_wise_sales_data!$A$2:$A$500,0),MATCH(resource!BV$2,INDIRECT("day_wise_sales_data!$B$1:$BZ$1"),0)),0)</f>
        <v>0</v>
      </c>
      <c r="BW357" s="3">
        <f ca="1">IFERROR(INDEX(INDIRECT("day_wise_sales_data!$B$2:$BZ$599"),MATCH(resource!$CC357,day_wise_sales_data!$A$2:$A$500,0),MATCH(resource!BW$2,INDIRECT("day_wise_sales_data!$B$1:$BZ$1"),0)),0)</f>
        <v>1369.97</v>
      </c>
      <c r="BX357" s="3">
        <f ca="1">IFERROR(INDEX(INDIRECT("day_wise_sales_data!$B$2:$BZ$599"),MATCH(resource!$CC357,day_wise_sales_data!$A$2:$A$500,0),MATCH(resource!BX$2,INDIRECT("day_wise_sales_data!$B$1:$BZ$1"),0)),0)</f>
        <v>0</v>
      </c>
      <c r="BY357" s="3">
        <f ca="1">IFERROR(INDEX(INDIRECT("day_wise_sales_data!$B$2:$BZ$599"),MATCH(resource!$CC357,day_wise_sales_data!$A$2:$A$500,0),MATCH(resource!BY$2,INDIRECT("day_wise_sales_data!$B$1:$BZ$1"),0)),0)</f>
        <v>32342.09</v>
      </c>
      <c r="BZ357" s="3">
        <f ca="1">IFERROR(INDEX(INDIRECT("day_wise_sales_data!$B$2:$BZ$599"),MATCH(resource!$CC357,day_wise_sales_data!$A$2:$A$500,0),MATCH(resource!BZ$2,INDIRECT("day_wise_sales_data!$B$1:$BZ$1"),0)),0)</f>
        <v>0</v>
      </c>
      <c r="CA357" s="3" t="str">
        <f ca="1">IFERROR(INDEX(INDIRECT("day_wise_sales_data!$B$2:$BZ$599"),MATCH(resource!$CC357,day_wise_sales_data!$A$2:$A$500,0),MATCH(resource!CA$2,INDIRECT("day_wise_sales_data!$B$1:$BZ$1"),0)),0)</f>
        <v>dd</v>
      </c>
      <c r="CC357" s="4" t="str">
        <f>sales_data!H356</f>
        <v>NOK04202</v>
      </c>
      <c r="CD357" s="1">
        <v>355</v>
      </c>
      <c r="CE357" s="1" t="str">
        <f>IF(AQ357=report!$AQ$3,resource!CD357,"")</f>
        <v/>
      </c>
      <c r="CF357" s="5" t="str">
        <f>IFERROR(SMALL($CE$3:$CE$1001,ROWS($CE$3:CE357)),"")</f>
        <v/>
      </c>
      <c r="CH357">
        <f>IFERROR(VLOOKUP($CC357,data_pull!$E$22:$G$700,2,0),0)</f>
        <v>149517.79</v>
      </c>
      <c r="CI357" s="1">
        <f t="shared" si="108"/>
        <v>154</v>
      </c>
      <c r="CJ357" s="1">
        <f t="shared" si="107"/>
        <v>0</v>
      </c>
      <c r="CK357" s="1" t="s">
        <v>1781</v>
      </c>
      <c r="CL357" s="1">
        <f t="shared" si="109"/>
        <v>111</v>
      </c>
      <c r="CM357" s="1" t="str">
        <f>IFERROR(VLOOKUP($CK357,stock_data!$B$3:$W$612,2,0),0)</f>
        <v>TOFA-250 TABLET</v>
      </c>
      <c r="CN357" s="1" t="str">
        <f>IFERROR(VLOOKUP($CK357,stock_data!$B$3:$W$612,4,0),0)</f>
        <v>5x10's</v>
      </c>
      <c r="CO357" s="1">
        <f>IFERROR(VLOOKUP($CK357,stock_data!$B$3:$W$612,5,0),0)</f>
        <v>176.5</v>
      </c>
      <c r="CP357" s="3">
        <f t="shared" si="110"/>
        <v>0</v>
      </c>
      <c r="CQ357" s="3">
        <f t="shared" si="111"/>
        <v>0</v>
      </c>
      <c r="CR357" s="1">
        <f>IFERROR(VLOOKUP($CK357,stock_data!$B$3:$W$612,6,0),0)</f>
        <v>0</v>
      </c>
      <c r="CS357" s="1">
        <f>IFERROR(VLOOKUP($CK357,stock_data!$B$3:$W$612,7,0),0)</f>
        <v>0</v>
      </c>
      <c r="CT357" s="1">
        <f>IFERROR(VLOOKUP($CK357,stock_data!$B$3:$W$612,8,0),0)</f>
        <v>0</v>
      </c>
      <c r="CU357" s="1">
        <f>IFERROR(VLOOKUP($CK357,stock_data!$B$3:$W$612,9,0),0)</f>
        <v>0</v>
      </c>
      <c r="CV357" s="1">
        <f>IFERROR(VLOOKUP($CK357,stock_data!$B$3:$W$612,10,0),0)</f>
        <v>0</v>
      </c>
      <c r="CW357" s="1">
        <f>IFERROR(VLOOKUP($CK357,stock_data!$B$3:$W$612,11,0),0)</f>
        <v>0</v>
      </c>
      <c r="CX357" s="1">
        <f>IFERROR(VLOOKUP($CK357,stock_data!$B$3:$W$612,12,0),0)</f>
        <v>0</v>
      </c>
      <c r="CY357" s="1">
        <f>IFERROR(VLOOKUP($CK357,stock_data!$B$3:$W$612,13,0),0)</f>
        <v>0</v>
      </c>
      <c r="CZ357" s="1">
        <f>IFERROR(VLOOKUP($CK357,stock_data!$B$3:$W$612,14,0),0)</f>
        <v>0</v>
      </c>
      <c r="DA357" s="1">
        <f>IFERROR(VLOOKUP($CK357,stock_data!$B$3:$W$612,15,0),0)</f>
        <v>0</v>
      </c>
      <c r="DB357" s="1">
        <f>IFERROR(VLOOKUP($CK357,stock_data!$B$3:$W$612,16,0),0)</f>
        <v>0</v>
      </c>
      <c r="DC357" s="1">
        <f>IFERROR(VLOOKUP($CK357,stock_data!$B$3:$W$612,17,0),0)</f>
        <v>0</v>
      </c>
      <c r="DD357" s="1">
        <f>IFERROR(VLOOKUP($CK357,stock_data!$B$3:$W$612,18,0),0)</f>
        <v>0</v>
      </c>
      <c r="DE357" s="1">
        <f>IFERROR(VLOOKUP($CK357,stock_data!$B$3:$W$612,19,0),0)</f>
        <v>0</v>
      </c>
      <c r="DF357" s="1">
        <f>IFERROR(VLOOKUP($CK357,stock_data!$B$3:$W$612,20,0),0)</f>
        <v>0</v>
      </c>
      <c r="DG357" s="1">
        <f>IFERROR(VLOOKUP($CK357,stock_data!$B$3:$W$612,21,0),0)</f>
        <v>0</v>
      </c>
      <c r="DH357" s="1">
        <f>IFERROR(VLOOKUP($CK357,stock_data!$B$3:$W$612,22,0),0)</f>
        <v>0</v>
      </c>
      <c r="DI357" s="1">
        <f t="shared" si="112"/>
        <v>0</v>
      </c>
      <c r="DJ357" s="1">
        <f t="shared" si="113"/>
        <v>0</v>
      </c>
      <c r="DK357" s="3">
        <f>IFERROR(INDEX(COD_SALES!$B$5:$Z$500,MATCH(resource!$CC357,COD_SALES!$A$5:$A$500,0),MATCH(resource!DK$2,COD_SALES!$B$4:$Z$4,0)),"")</f>
        <v>7</v>
      </c>
      <c r="DL357" s="3">
        <f>IFERROR(INDEX(COD_SALES!$B$5:$Z$500,MATCH(resource!$CC357,COD_SALES!$A$5:$A$500,0),MATCH(resource!DL$2,COD_SALES!$B$4:$Z$4,0)),"")</f>
        <v>11</v>
      </c>
      <c r="DM357" s="3">
        <f>IFERROR(INDEX(COD_SALES!$B$5:$Z$500,MATCH(resource!$CC357,COD_SALES!$A$5:$A$500,0),MATCH(resource!DM$2,COD_SALES!$B$4:$Z$4,0)),"")</f>
        <v>33</v>
      </c>
      <c r="DN357" s="3" t="str">
        <f>IFERROR(INDEX(COD_SALES!$B$5:$Z$500,MATCH(resource!$CC357,COD_SALES!$A$5:$A$500,0),MATCH(resource!DN$2,COD_SALES!$B$4:$Z$4,0)),"")</f>
        <v/>
      </c>
      <c r="DO357" s="3">
        <f>IFERROR(INDEX(COD_SALES!$B$5:$Z$500,MATCH(resource!$CC357,COD_SALES!$A$5:$A$500,0),MATCH(resource!DO$2,COD_SALES!$B$4:$Z$4,0)),"")</f>
        <v>0</v>
      </c>
      <c r="DP357" s="3">
        <f>IFERROR(INDEX(COD_SALES!$B$5:$Z$500,MATCH(resource!$CC357,COD_SALES!$A$5:$A$500,0),MATCH(resource!DP$2,COD_SALES!$B$4:$Z$4,0)),"")</f>
        <v>8</v>
      </c>
      <c r="DQ357" s="3" t="str">
        <f>IFERROR(INDEX(COD_SALES!$B$5:$Z$500,MATCH(resource!$CC357,COD_SALES!$A$5:$A$500,0),MATCH(resource!DQ$2,COD_SALES!$B$4:$Z$4,0)),"")</f>
        <v/>
      </c>
      <c r="DR357" s="3">
        <f>IFERROR(INDEX(COD_SALES!$B$5:$Z$500,MATCH(resource!$CC357,COD_SALES!$A$5:$A$500,0),MATCH(resource!DR$2,COD_SALES!$B$4:$Z$4,0)),"")</f>
        <v>0</v>
      </c>
      <c r="DS357" s="3">
        <f>IFERROR(INDEX(COD_SALES!$B$5:$Z$500,MATCH(resource!$CC357,COD_SALES!$A$5:$A$500,0),MATCH(resource!DS$2,COD_SALES!$B$4:$Z$4,0)),"")</f>
        <v>124</v>
      </c>
      <c r="DT357" s="3">
        <f>IFERROR(INDEX(COD_SALES!$B$5:$Z$500,MATCH(resource!$CC357,COD_SALES!$A$5:$A$500,0),MATCH(resource!DT$2,COD_SALES!$B$4:$Z$4,0)),"")</f>
        <v>0</v>
      </c>
      <c r="DU357" s="3">
        <f>IFERROR(INDEX(COD_SALES!$B$5:$Z$500,MATCH(resource!$CC357,COD_SALES!$A$5:$A$500,0),MATCH(resource!DU$2,COD_SALES!$B$4:$Z$4,0)),"")</f>
        <v>4</v>
      </c>
      <c r="DV357" s="3">
        <f>IFERROR(INDEX(COD_SALES!$B$5:$Z$500,MATCH(resource!$CC357,COD_SALES!$A$5:$A$500,0),MATCH(resource!DV$2,COD_SALES!$B$4:$Z$4,0)),"")</f>
        <v>0</v>
      </c>
      <c r="DW357" s="3">
        <f>IFERROR(INDEX(COD_SALES!$B$5:$Z$500,MATCH(resource!$CC357,COD_SALES!$A$5:$A$500,0),MATCH(resource!DW$2,COD_SALES!$B$4:$Z$4,0)),"")</f>
        <v>34</v>
      </c>
      <c r="DX357" s="3">
        <f>IFERROR(INDEX(COD_SALES!$B$5:$Z$500,MATCH(resource!$CC357,COD_SALES!$A$5:$A$500,0),MATCH(resource!DX$2,COD_SALES!$B$4:$Z$4,0)),"")</f>
        <v>0</v>
      </c>
      <c r="DY357" s="3">
        <f>IFERROR(INDEX(COD_SALES!$B$5:$Z$500,MATCH(resource!$CC357,COD_SALES!$A$5:$A$500,0),MATCH(resource!DY$2,COD_SALES!$B$4:$Z$4,0)),"")</f>
        <v>4</v>
      </c>
      <c r="DZ357" s="3">
        <f>IFERROR(INDEX(COD_SALES!$B$5:$Z$500,MATCH(resource!$CC357,COD_SALES!$A$5:$A$500,0),MATCH(resource!DZ$2,COD_SALES!$B$4:$Z$4,0)),"")</f>
        <v>10</v>
      </c>
      <c r="EA357" s="3">
        <f>IFERROR(INDEX(COD_SALES!$B$5:$Z$500,MATCH(resource!$CC357,COD_SALES!$A$5:$A$500,0),MATCH(resource!EA$2,COD_SALES!$B$4:$Z$4,0)),"")</f>
        <v>15</v>
      </c>
      <c r="EB357" s="3">
        <f t="shared" si="114"/>
        <v>62212.23000000001</v>
      </c>
      <c r="ED357" s="3">
        <f>IFERROR(VLOOKUP($CK357,depot_prod_sales!$B$5:$S$200,3,0),0)</f>
        <v>0</v>
      </c>
      <c r="EE357" s="3">
        <f>IFERROR(VLOOKUP($CK357,depot_prod_sales!$B$5:$S$200,4,0),0)</f>
        <v>0</v>
      </c>
      <c r="EF357" s="3">
        <f>IFERROR(VLOOKUP($CK357,depot_prod_sales!$B$5:$S$200,5,0),0)</f>
        <v>0</v>
      </c>
      <c r="EG357" s="3">
        <f>IFERROR(VLOOKUP($CK357,depot_prod_sales!$B$5:$S$200,6,0),0)</f>
        <v>0</v>
      </c>
      <c r="EH357" s="3">
        <f>IFERROR(VLOOKUP($CK357,depot_prod_sales!$B$5:$S$200,7,0),0)</f>
        <v>0</v>
      </c>
      <c r="EI357" s="3">
        <f>IFERROR(VLOOKUP($CK357,depot_prod_sales!$B$5:$S$200,8,0),0)</f>
        <v>0</v>
      </c>
      <c r="EJ357" s="3">
        <f>IFERROR(VLOOKUP($CK357,depot_prod_sales!$B$5:$S$200,9,0),0)</f>
        <v>0</v>
      </c>
      <c r="EK357" s="3">
        <f>IFERROR(VLOOKUP($CK357,depot_prod_sales!$B$5:$S$200,10,0),0)</f>
        <v>0</v>
      </c>
      <c r="EL357" s="3">
        <f>IFERROR(VLOOKUP($CK357,depot_prod_sales!$B$5:$S$200,11,0),0)</f>
        <v>0</v>
      </c>
      <c r="EM357" s="3">
        <f>IFERROR(VLOOKUP($CK357,depot_prod_sales!$B$5:$S$200,12,0),0)</f>
        <v>0</v>
      </c>
      <c r="EN357" s="3">
        <f>IFERROR(VLOOKUP($CK357,depot_prod_sales!$B$5:$S$200,13,0),0)</f>
        <v>0</v>
      </c>
      <c r="EO357" s="3">
        <f>IFERROR(VLOOKUP($CK357,depot_prod_sales!$B$5:$S$200,14,0),0)</f>
        <v>0</v>
      </c>
      <c r="EP357" s="3">
        <f>IFERROR(VLOOKUP($CK357,depot_prod_sales!$B$5:$S$200,15,0),0)</f>
        <v>0</v>
      </c>
      <c r="EQ357" s="3">
        <f>IFERROR(VLOOKUP($CK357,depot_prod_sales!$B$5:$S$200,16,0),0)</f>
        <v>0</v>
      </c>
      <c r="ER357" s="3">
        <f>IFERROR(VLOOKUP($CK357,depot_prod_sales!$B$5:$S$200,17,0),0)</f>
        <v>0</v>
      </c>
      <c r="ES357" s="3">
        <f>IFERROR(VLOOKUP($CK357,depot_prod_sales!$B$5:$S$200,18,0),0)</f>
        <v>0</v>
      </c>
      <c r="ET357" s="116">
        <f t="shared" si="115"/>
        <v>0</v>
      </c>
      <c r="EU357" s="116">
        <f t="shared" si="116"/>
        <v>0</v>
      </c>
      <c r="EW357" s="3">
        <f>IFERROR(VLOOKUP(CC357,data_pull!$AO$25:$AR$546,2,0),0)</f>
        <v>23</v>
      </c>
      <c r="EX357" s="1">
        <f>IFERROR(VLOOKUP(CC357,data_pull!$AO$25:$AR$546,4,0),0)</f>
        <v>190000</v>
      </c>
    </row>
    <row r="358" spans="13:154" x14ac:dyDescent="0.25"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4" t="str">
        <f>sales_data!B357</f>
        <v>Uttam Chandra Debnath</v>
      </c>
      <c r="AR358" s="4" t="str">
        <f>sales_data!C357</f>
        <v>A.B.M Saifuddin</v>
      </c>
      <c r="AS358" s="5" t="str">
        <f t="shared" si="106"/>
        <v/>
      </c>
      <c r="AT358" s="4" t="str">
        <f>sales_data!I357</f>
        <v>Khandokar Mostak</v>
      </c>
      <c r="AU358" s="4" t="str">
        <f>sales_data!W357</f>
        <v>Modda Bazar (Tb)</v>
      </c>
      <c r="AV358" s="1">
        <f>sales_data!N357</f>
        <v>273692.07</v>
      </c>
      <c r="AW358" s="1">
        <f>sales_data!P357</f>
        <v>41</v>
      </c>
      <c r="AX358" s="3">
        <f ca="1">IFERROR(INDEX(INDIRECT("day_wise_sales_data!$B$2:$BZ$599"),MATCH(resource!$CC358,day_wise_sales_data!$A$2:$A$500,0),MATCH(resource!AX$2,INDIRECT("day_wise_sales_data!$B$1:$BZ$1"),0)),0)</f>
        <v>0</v>
      </c>
      <c r="AY358" s="3">
        <f ca="1">IFERROR(INDEX(INDIRECT("day_wise_sales_data!$B$2:$BZ$599"),MATCH(resource!$CC358,day_wise_sales_data!$A$2:$A$500,0),MATCH(resource!AY$2,INDIRECT("day_wise_sales_data!$B$1:$BZ$1"),0)),0)</f>
        <v>2534.5700000000002</v>
      </c>
      <c r="AZ358" s="3">
        <f ca="1">IFERROR(INDEX(INDIRECT("day_wise_sales_data!$B$2:$BZ$599"),MATCH(resource!$CC358,day_wise_sales_data!$A$2:$A$500,0),MATCH(resource!AZ$2,INDIRECT("day_wise_sales_data!$B$1:$BZ$1"),0)),0)</f>
        <v>4232.1099999999997</v>
      </c>
      <c r="BA358" s="3">
        <f ca="1">IFERROR(INDEX(INDIRECT("day_wise_sales_data!$B$2:$BZ$599"),MATCH(resource!$CC358,day_wise_sales_data!$A$2:$A$500,0),MATCH(resource!BA$2,INDIRECT("day_wise_sales_data!$B$1:$BZ$1"),0)),0)</f>
        <v>15680.4</v>
      </c>
      <c r="BB358" s="3">
        <f ca="1">IFERROR(INDEX(INDIRECT("day_wise_sales_data!$B$2:$BZ$599"),MATCH(resource!$CC358,day_wise_sales_data!$A$2:$A$500,0),MATCH(resource!BB$2,INDIRECT("day_wise_sales_data!$B$1:$BZ$1"),0)),0)</f>
        <v>21056.720000000001</v>
      </c>
      <c r="BC358" s="3">
        <f ca="1">IFERROR(INDEX(INDIRECT("day_wise_sales_data!$B$2:$BZ$599"),MATCH(resource!$CC358,day_wise_sales_data!$A$2:$A$500,0),MATCH(resource!BC$2,INDIRECT("day_wise_sales_data!$B$1:$BZ$1"),0)),0)</f>
        <v>0</v>
      </c>
      <c r="BD358" s="3">
        <f ca="1">IFERROR(INDEX(INDIRECT("day_wise_sales_data!$B$2:$BZ$599"),MATCH(resource!$CC358,day_wise_sales_data!$A$2:$A$500,0),MATCH(resource!BD$2,INDIRECT("day_wise_sales_data!$B$1:$BZ$1"),0)),0)</f>
        <v>1060.29</v>
      </c>
      <c r="BE358" s="3">
        <f ca="1">IFERROR(INDEX(INDIRECT("day_wise_sales_data!$B$2:$BZ$599"),MATCH(resource!$CC358,day_wise_sales_data!$A$2:$A$500,0),MATCH(resource!BE$2,INDIRECT("day_wise_sales_data!$B$1:$BZ$1"),0)),0)</f>
        <v>3823.12</v>
      </c>
      <c r="BF358" s="3">
        <f ca="1">IFERROR(INDEX(INDIRECT("day_wise_sales_data!$B$2:$BZ$599"),MATCH(resource!$CC358,day_wise_sales_data!$A$2:$A$500,0),MATCH(resource!BF$2,INDIRECT("day_wise_sales_data!$B$1:$BZ$1"),0)),0)</f>
        <v>0</v>
      </c>
      <c r="BG358" s="3">
        <f ca="1">IFERROR(INDEX(INDIRECT("day_wise_sales_data!$B$2:$BZ$599"),MATCH(resource!$CC358,day_wise_sales_data!$A$2:$A$500,0),MATCH(resource!BG$2,INDIRECT("day_wise_sales_data!$B$1:$BZ$1"),0)),0)</f>
        <v>0</v>
      </c>
      <c r="BH358" s="3">
        <f ca="1">IFERROR(INDEX(INDIRECT("day_wise_sales_data!$B$2:$BZ$599"),MATCH(resource!$CC358,day_wise_sales_data!$A$2:$A$500,0),MATCH(resource!BH$2,INDIRECT("day_wise_sales_data!$B$1:$BZ$1"),0)),0)</f>
        <v>1473.8</v>
      </c>
      <c r="BI358" s="3">
        <f ca="1">IFERROR(INDEX(INDIRECT("day_wise_sales_data!$B$2:$BZ$599"),MATCH(resource!$CC358,day_wise_sales_data!$A$2:$A$500,0),MATCH(resource!BI$2,INDIRECT("day_wise_sales_data!$B$1:$BZ$1"),0)),0)</f>
        <v>3867.04</v>
      </c>
      <c r="BJ358" s="3">
        <f ca="1">IFERROR(INDEX(INDIRECT("day_wise_sales_data!$B$2:$BZ$599"),MATCH(resource!$CC358,day_wise_sales_data!$A$2:$A$500,0),MATCH(resource!BJ$2,INDIRECT("day_wise_sales_data!$B$1:$BZ$1"),0)),0)</f>
        <v>0</v>
      </c>
      <c r="BK358" s="3">
        <f ca="1">IFERROR(INDEX(INDIRECT("day_wise_sales_data!$B$2:$BZ$599"),MATCH(resource!$CC358,day_wise_sales_data!$A$2:$A$500,0),MATCH(resource!BK$2,INDIRECT("day_wise_sales_data!$B$1:$BZ$1"),0)),0)</f>
        <v>16517.78</v>
      </c>
      <c r="BL358" s="3">
        <f ca="1">IFERROR(INDEX(INDIRECT("day_wise_sales_data!$B$2:$BZ$599"),MATCH(resource!$CC358,day_wise_sales_data!$A$2:$A$500,0),MATCH(resource!BL$2,INDIRECT("day_wise_sales_data!$B$1:$BZ$1"),0)),0)</f>
        <v>3991.06</v>
      </c>
      <c r="BM358" s="3">
        <f ca="1">IFERROR(INDEX(INDIRECT("day_wise_sales_data!$B$2:$BZ$599"),MATCH(resource!$CC358,day_wise_sales_data!$A$2:$A$500,0),MATCH(resource!BM$2,INDIRECT("day_wise_sales_data!$B$1:$BZ$1"),0)),0)</f>
        <v>2116.33</v>
      </c>
      <c r="BN358" s="3">
        <f ca="1">IFERROR(INDEX(INDIRECT("day_wise_sales_data!$B$2:$BZ$599"),MATCH(resource!$CC358,day_wise_sales_data!$A$2:$A$500,0),MATCH(resource!BN$2,INDIRECT("day_wise_sales_data!$B$1:$BZ$1"),0)),0)</f>
        <v>20177.75</v>
      </c>
      <c r="BO358" s="3">
        <f ca="1">IFERROR(INDEX(INDIRECT("day_wise_sales_data!$B$2:$BZ$599"),MATCH(resource!$CC358,day_wise_sales_data!$A$2:$A$500,0),MATCH(resource!BO$2,INDIRECT("day_wise_sales_data!$B$1:$BZ$1"),0)),0)</f>
        <v>3047.58</v>
      </c>
      <c r="BP358" s="3">
        <f ca="1">IFERROR(INDEX(INDIRECT("day_wise_sales_data!$B$2:$BZ$599"),MATCH(resource!$CC358,day_wise_sales_data!$A$2:$A$500,0),MATCH(resource!BP$2,INDIRECT("day_wise_sales_data!$B$1:$BZ$1"),0)),0)</f>
        <v>36420.46</v>
      </c>
      <c r="BQ358" s="3">
        <f ca="1">IFERROR(INDEX(INDIRECT("day_wise_sales_data!$B$2:$BZ$599"),MATCH(resource!$CC358,day_wise_sales_data!$A$2:$A$500,0),MATCH(resource!BQ$2,INDIRECT("day_wise_sales_data!$B$1:$BZ$1"),0)),0)</f>
        <v>0</v>
      </c>
      <c r="BR358" s="3">
        <f ca="1">IFERROR(INDEX(INDIRECT("day_wise_sales_data!$B$2:$BZ$599"),MATCH(resource!$CC358,day_wise_sales_data!$A$2:$A$500,0),MATCH(resource!BR$2,INDIRECT("day_wise_sales_data!$B$1:$BZ$1"),0)),0)</f>
        <v>3973.52</v>
      </c>
      <c r="BS358" s="3">
        <f ca="1">IFERROR(INDEX(INDIRECT("day_wise_sales_data!$B$2:$BZ$599"),MATCH(resource!$CC358,day_wise_sales_data!$A$2:$A$500,0),MATCH(resource!BS$2,INDIRECT("day_wise_sales_data!$B$1:$BZ$1"),0)),0)</f>
        <v>24342.78</v>
      </c>
      <c r="BT358" s="3">
        <f ca="1">IFERROR(INDEX(INDIRECT("day_wise_sales_data!$B$2:$BZ$599"),MATCH(resource!$CC358,day_wise_sales_data!$A$2:$A$500,0),MATCH(resource!BT$2,INDIRECT("day_wise_sales_data!$B$1:$BZ$1"),0)),0)</f>
        <v>11606.85</v>
      </c>
      <c r="BU358" s="3">
        <f ca="1">IFERROR(INDEX(INDIRECT("day_wise_sales_data!$B$2:$BZ$599"),MATCH(resource!$CC358,day_wise_sales_data!$A$2:$A$500,0),MATCH(resource!BU$2,INDIRECT("day_wise_sales_data!$B$1:$BZ$1"),0)),0)</f>
        <v>25936.59</v>
      </c>
      <c r="BV358" s="3">
        <f ca="1">IFERROR(INDEX(INDIRECT("day_wise_sales_data!$B$2:$BZ$599"),MATCH(resource!$CC358,day_wise_sales_data!$A$2:$A$500,0),MATCH(resource!BV$2,INDIRECT("day_wise_sales_data!$B$1:$BZ$1"),0)),0)</f>
        <v>0</v>
      </c>
      <c r="BW358" s="3">
        <f ca="1">IFERROR(INDEX(INDIRECT("day_wise_sales_data!$B$2:$BZ$599"),MATCH(resource!$CC358,day_wise_sales_data!$A$2:$A$500,0),MATCH(resource!BW$2,INDIRECT("day_wise_sales_data!$B$1:$BZ$1"),0)),0)</f>
        <v>5298.03</v>
      </c>
      <c r="BX358" s="3">
        <f ca="1">IFERROR(INDEX(INDIRECT("day_wise_sales_data!$B$2:$BZ$599"),MATCH(resource!$CC358,day_wise_sales_data!$A$2:$A$500,0),MATCH(resource!BX$2,INDIRECT("day_wise_sales_data!$B$1:$BZ$1"),0)),0)</f>
        <v>0</v>
      </c>
      <c r="BY358" s="3">
        <f ca="1">IFERROR(INDEX(INDIRECT("day_wise_sales_data!$B$2:$BZ$599"),MATCH(resource!$CC358,day_wise_sales_data!$A$2:$A$500,0),MATCH(resource!BY$2,INDIRECT("day_wise_sales_data!$B$1:$BZ$1"),0)),0)</f>
        <v>37104.980000000003</v>
      </c>
      <c r="BZ358" s="3">
        <f ca="1">IFERROR(INDEX(INDIRECT("day_wise_sales_data!$B$2:$BZ$599"),MATCH(resource!$CC358,day_wise_sales_data!$A$2:$A$500,0),MATCH(resource!BZ$2,INDIRECT("day_wise_sales_data!$B$1:$BZ$1"),0)),0)</f>
        <v>29430.31</v>
      </c>
      <c r="CA358" s="3" t="str">
        <f ca="1">IFERROR(INDEX(INDIRECT("day_wise_sales_data!$B$2:$BZ$599"),MATCH(resource!$CC358,day_wise_sales_data!$A$2:$A$500,0),MATCH(resource!CA$2,INDIRECT("day_wise_sales_data!$B$1:$BZ$1"),0)),0)</f>
        <v>dd</v>
      </c>
      <c r="CC358" s="4" t="str">
        <f>sales_data!H357</f>
        <v>NOK06062</v>
      </c>
      <c r="CD358" s="1">
        <v>356</v>
      </c>
      <c r="CE358" s="1" t="str">
        <f>IF(AQ358=report!$AQ$3,resource!CD358,"")</f>
        <v/>
      </c>
      <c r="CF358" s="5" t="str">
        <f>IFERROR(SMALL($CE$3:$CE$1001,ROWS($CE$3:CE358)),"")</f>
        <v/>
      </c>
      <c r="CH358">
        <f>IFERROR(VLOOKUP($CC358,data_pull!$E$22:$G$700,2,0),0)</f>
        <v>273692.07</v>
      </c>
      <c r="CI358" s="1">
        <f t="shared" si="108"/>
        <v>154</v>
      </c>
      <c r="CJ358" s="1">
        <f t="shared" si="107"/>
        <v>0</v>
      </c>
      <c r="CK358" s="1" t="s">
        <v>1783</v>
      </c>
      <c r="CL358" s="1">
        <f t="shared" si="109"/>
        <v>111</v>
      </c>
      <c r="CM358" s="1" t="str">
        <f>IFERROR(VLOOKUP($CK358,stock_data!$B$3:$W$612,2,0),0)</f>
        <v>TOFA-500 TABLET</v>
      </c>
      <c r="CN358" s="1" t="str">
        <f>IFERROR(VLOOKUP($CK358,stock_data!$B$3:$W$612,4,0),0)</f>
        <v>5x10's</v>
      </c>
      <c r="CO358" s="1">
        <f>IFERROR(VLOOKUP($CK358,stock_data!$B$3:$W$612,5,0),0)</f>
        <v>352.9</v>
      </c>
      <c r="CP358" s="3">
        <f t="shared" si="110"/>
        <v>0</v>
      </c>
      <c r="CQ358" s="3">
        <f t="shared" si="111"/>
        <v>0</v>
      </c>
      <c r="CR358" s="1">
        <f>IFERROR(VLOOKUP($CK358,stock_data!$B$3:$W$612,6,0),0)</f>
        <v>0</v>
      </c>
      <c r="CS358" s="1">
        <f>IFERROR(VLOOKUP($CK358,stock_data!$B$3:$W$612,7,0),0)</f>
        <v>0</v>
      </c>
      <c r="CT358" s="1">
        <f>IFERROR(VLOOKUP($CK358,stock_data!$B$3:$W$612,8,0),0)</f>
        <v>0</v>
      </c>
      <c r="CU358" s="1">
        <f>IFERROR(VLOOKUP($CK358,stock_data!$B$3:$W$612,9,0),0)</f>
        <v>0</v>
      </c>
      <c r="CV358" s="1">
        <f>IFERROR(VLOOKUP($CK358,stock_data!$B$3:$W$612,10,0),0)</f>
        <v>0</v>
      </c>
      <c r="CW358" s="1">
        <f>IFERROR(VLOOKUP($CK358,stock_data!$B$3:$W$612,11,0),0)</f>
        <v>0</v>
      </c>
      <c r="CX358" s="1">
        <f>IFERROR(VLOOKUP($CK358,stock_data!$B$3:$W$612,12,0),0)</f>
        <v>0</v>
      </c>
      <c r="CY358" s="1">
        <f>IFERROR(VLOOKUP($CK358,stock_data!$B$3:$W$612,13,0),0)</f>
        <v>0</v>
      </c>
      <c r="CZ358" s="1">
        <f>IFERROR(VLOOKUP($CK358,stock_data!$B$3:$W$612,14,0),0)</f>
        <v>0</v>
      </c>
      <c r="DA358" s="1">
        <f>IFERROR(VLOOKUP($CK358,stock_data!$B$3:$W$612,15,0),0)</f>
        <v>0</v>
      </c>
      <c r="DB358" s="1">
        <f>IFERROR(VLOOKUP($CK358,stock_data!$B$3:$W$612,16,0),0)</f>
        <v>0</v>
      </c>
      <c r="DC358" s="1">
        <f>IFERROR(VLOOKUP($CK358,stock_data!$B$3:$W$612,17,0),0)</f>
        <v>0</v>
      </c>
      <c r="DD358" s="1">
        <f>IFERROR(VLOOKUP($CK358,stock_data!$B$3:$W$612,18,0),0)</f>
        <v>0</v>
      </c>
      <c r="DE358" s="1">
        <f>IFERROR(VLOOKUP($CK358,stock_data!$B$3:$W$612,19,0),0)</f>
        <v>0</v>
      </c>
      <c r="DF358" s="1">
        <f>IFERROR(VLOOKUP($CK358,stock_data!$B$3:$W$612,20,0),0)</f>
        <v>0</v>
      </c>
      <c r="DG358" s="1">
        <f>IFERROR(VLOOKUP($CK358,stock_data!$B$3:$W$612,21,0),0)</f>
        <v>0</v>
      </c>
      <c r="DH358" s="1">
        <f>IFERROR(VLOOKUP($CK358,stock_data!$B$3:$W$612,22,0),0)</f>
        <v>0</v>
      </c>
      <c r="DI358" s="1">
        <f t="shared" si="112"/>
        <v>0</v>
      </c>
      <c r="DJ358" s="1">
        <f t="shared" si="113"/>
        <v>0</v>
      </c>
      <c r="DK358" s="3">
        <f>IFERROR(INDEX(COD_SALES!$B$5:$Z$500,MATCH(resource!$CC358,COD_SALES!$A$5:$A$500,0),MATCH(resource!DK$2,COD_SALES!$B$4:$Z$4,0)),"")</f>
        <v>9</v>
      </c>
      <c r="DL358" s="3">
        <f>IFERROR(INDEX(COD_SALES!$B$5:$Z$500,MATCH(resource!$CC358,COD_SALES!$A$5:$A$500,0),MATCH(resource!DL$2,COD_SALES!$B$4:$Z$4,0)),"")</f>
        <v>4</v>
      </c>
      <c r="DM358" s="3">
        <f>IFERROR(INDEX(COD_SALES!$B$5:$Z$500,MATCH(resource!$CC358,COD_SALES!$A$5:$A$500,0),MATCH(resource!DM$2,COD_SALES!$B$4:$Z$4,0)),"")</f>
        <v>15</v>
      </c>
      <c r="DN358" s="3" t="str">
        <f>IFERROR(INDEX(COD_SALES!$B$5:$Z$500,MATCH(resource!$CC358,COD_SALES!$A$5:$A$500,0),MATCH(resource!DN$2,COD_SALES!$B$4:$Z$4,0)),"")</f>
        <v/>
      </c>
      <c r="DO358" s="3">
        <f>IFERROR(INDEX(COD_SALES!$B$5:$Z$500,MATCH(resource!$CC358,COD_SALES!$A$5:$A$500,0),MATCH(resource!DO$2,COD_SALES!$B$4:$Z$4,0)),"")</f>
        <v>0</v>
      </c>
      <c r="DP358" s="3">
        <f>IFERROR(INDEX(COD_SALES!$B$5:$Z$500,MATCH(resource!$CC358,COD_SALES!$A$5:$A$500,0),MATCH(resource!DP$2,COD_SALES!$B$4:$Z$4,0)),"")</f>
        <v>32</v>
      </c>
      <c r="DQ358" s="3" t="str">
        <f>IFERROR(INDEX(COD_SALES!$B$5:$Z$500,MATCH(resource!$CC358,COD_SALES!$A$5:$A$500,0),MATCH(resource!DQ$2,COD_SALES!$B$4:$Z$4,0)),"")</f>
        <v/>
      </c>
      <c r="DR358" s="3">
        <f>IFERROR(INDEX(COD_SALES!$B$5:$Z$500,MATCH(resource!$CC358,COD_SALES!$A$5:$A$500,0),MATCH(resource!DR$2,COD_SALES!$B$4:$Z$4,0)),"")</f>
        <v>18</v>
      </c>
      <c r="DS358" s="3">
        <f>IFERROR(INDEX(COD_SALES!$B$5:$Z$500,MATCH(resource!$CC358,COD_SALES!$A$5:$A$500,0),MATCH(resource!DS$2,COD_SALES!$B$4:$Z$4,0)),"")</f>
        <v>104</v>
      </c>
      <c r="DT358" s="3">
        <f>IFERROR(INDEX(COD_SALES!$B$5:$Z$500,MATCH(resource!$CC358,COD_SALES!$A$5:$A$500,0),MATCH(resource!DT$2,COD_SALES!$B$4:$Z$4,0)),"")</f>
        <v>36</v>
      </c>
      <c r="DU358" s="3">
        <f>IFERROR(INDEX(COD_SALES!$B$5:$Z$500,MATCH(resource!$CC358,COD_SALES!$A$5:$A$500,0),MATCH(resource!DU$2,COD_SALES!$B$4:$Z$4,0)),"")</f>
        <v>10</v>
      </c>
      <c r="DV358" s="3">
        <f>IFERROR(INDEX(COD_SALES!$B$5:$Z$500,MATCH(resource!$CC358,COD_SALES!$A$5:$A$500,0),MATCH(resource!DV$2,COD_SALES!$B$4:$Z$4,0)),"")</f>
        <v>0</v>
      </c>
      <c r="DW358" s="3">
        <f>IFERROR(INDEX(COD_SALES!$B$5:$Z$500,MATCH(resource!$CC358,COD_SALES!$A$5:$A$500,0),MATCH(resource!DW$2,COD_SALES!$B$4:$Z$4,0)),"")</f>
        <v>71</v>
      </c>
      <c r="DX358" s="3">
        <f>IFERROR(INDEX(COD_SALES!$B$5:$Z$500,MATCH(resource!$CC358,COD_SALES!$A$5:$A$500,0),MATCH(resource!DX$2,COD_SALES!$B$4:$Z$4,0)),"")</f>
        <v>8</v>
      </c>
      <c r="DY358" s="3">
        <f>IFERROR(INDEX(COD_SALES!$B$5:$Z$500,MATCH(resource!$CC358,COD_SALES!$A$5:$A$500,0),MATCH(resource!DY$2,COD_SALES!$B$4:$Z$4,0)),"")</f>
        <v>2</v>
      </c>
      <c r="DZ358" s="3">
        <f>IFERROR(INDEX(COD_SALES!$B$5:$Z$500,MATCH(resource!$CC358,COD_SALES!$A$5:$A$500,0),MATCH(resource!DZ$2,COD_SALES!$B$4:$Z$4,0)),"")</f>
        <v>20</v>
      </c>
      <c r="EA358" s="3">
        <f>IFERROR(INDEX(COD_SALES!$B$5:$Z$500,MATCH(resource!$CC358,COD_SALES!$A$5:$A$500,0),MATCH(resource!EA$2,COD_SALES!$B$4:$Z$4,0)),"")</f>
        <v>47</v>
      </c>
      <c r="EB358" s="3">
        <f t="shared" si="114"/>
        <v>98316.3</v>
      </c>
      <c r="ED358" s="3">
        <f>IFERROR(VLOOKUP($CK358,depot_prod_sales!$B$5:$S$200,3,0),0)</f>
        <v>0</v>
      </c>
      <c r="EE358" s="3">
        <f>IFERROR(VLOOKUP($CK358,depot_prod_sales!$B$5:$S$200,4,0),0)</f>
        <v>0</v>
      </c>
      <c r="EF358" s="3">
        <f>IFERROR(VLOOKUP($CK358,depot_prod_sales!$B$5:$S$200,5,0),0)</f>
        <v>0</v>
      </c>
      <c r="EG358" s="3">
        <f>IFERROR(VLOOKUP($CK358,depot_prod_sales!$B$5:$S$200,6,0),0)</f>
        <v>0</v>
      </c>
      <c r="EH358" s="3">
        <f>IFERROR(VLOOKUP($CK358,depot_prod_sales!$B$5:$S$200,7,0),0)</f>
        <v>0</v>
      </c>
      <c r="EI358" s="3">
        <f>IFERROR(VLOOKUP($CK358,depot_prod_sales!$B$5:$S$200,8,0),0)</f>
        <v>0</v>
      </c>
      <c r="EJ358" s="3">
        <f>IFERROR(VLOOKUP($CK358,depot_prod_sales!$B$5:$S$200,9,0),0)</f>
        <v>0</v>
      </c>
      <c r="EK358" s="3">
        <f>IFERROR(VLOOKUP($CK358,depot_prod_sales!$B$5:$S$200,10,0),0)</f>
        <v>0</v>
      </c>
      <c r="EL358" s="3">
        <f>IFERROR(VLOOKUP($CK358,depot_prod_sales!$B$5:$S$200,11,0),0)</f>
        <v>0</v>
      </c>
      <c r="EM358" s="3">
        <f>IFERROR(VLOOKUP($CK358,depot_prod_sales!$B$5:$S$200,12,0),0)</f>
        <v>0</v>
      </c>
      <c r="EN358" s="3">
        <f>IFERROR(VLOOKUP($CK358,depot_prod_sales!$B$5:$S$200,13,0),0)</f>
        <v>0</v>
      </c>
      <c r="EO358" s="3">
        <f>IFERROR(VLOOKUP($CK358,depot_prod_sales!$B$5:$S$200,14,0),0)</f>
        <v>0</v>
      </c>
      <c r="EP358" s="3">
        <f>IFERROR(VLOOKUP($CK358,depot_prod_sales!$B$5:$S$200,15,0),0)</f>
        <v>0</v>
      </c>
      <c r="EQ358" s="3">
        <f>IFERROR(VLOOKUP($CK358,depot_prod_sales!$B$5:$S$200,16,0),0)</f>
        <v>0</v>
      </c>
      <c r="ER358" s="3">
        <f>IFERROR(VLOOKUP($CK358,depot_prod_sales!$B$5:$S$200,17,0),0)</f>
        <v>0</v>
      </c>
      <c r="ES358" s="3">
        <f>IFERROR(VLOOKUP($CK358,depot_prod_sales!$B$5:$S$200,18,0),0)</f>
        <v>0</v>
      </c>
      <c r="ET358" s="116">
        <f t="shared" si="115"/>
        <v>0</v>
      </c>
      <c r="EU358" s="116">
        <f t="shared" si="116"/>
        <v>0</v>
      </c>
      <c r="EW358" s="3">
        <f>IFERROR(VLOOKUP(CC358,data_pull!$AO$25:$AR$546,2,0),0)</f>
        <v>24</v>
      </c>
      <c r="EX358" s="1">
        <f>IFERROR(VLOOKUP(CC358,data_pull!$AO$25:$AR$546,4,0),0)</f>
        <v>230000</v>
      </c>
    </row>
    <row r="359" spans="13:154" x14ac:dyDescent="0.25"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4" t="str">
        <f>sales_data!B358</f>
        <v>Uttam Chandra Debnath</v>
      </c>
      <c r="AR359" s="4" t="str">
        <f>sales_data!C358</f>
        <v>A.B.M Saifuddin</v>
      </c>
      <c r="AS359" s="5" t="str">
        <f t="shared" si="106"/>
        <v/>
      </c>
      <c r="AT359" s="4" t="str">
        <f>sales_data!I358</f>
        <v>Md. Mohshin</v>
      </c>
      <c r="AU359" s="4" t="str">
        <f>sales_data!W358</f>
        <v>Dattapara (Tb)</v>
      </c>
      <c r="AV359" s="1">
        <f>sales_data!N358</f>
        <v>127918.47</v>
      </c>
      <c r="AW359" s="1">
        <f>sales_data!P358</f>
        <v>39</v>
      </c>
      <c r="AX359" s="3">
        <f ca="1">IFERROR(INDEX(INDIRECT("day_wise_sales_data!$B$2:$BZ$599"),MATCH(resource!$CC359,day_wise_sales_data!$A$2:$A$500,0),MATCH(resource!AX$2,INDIRECT("day_wise_sales_data!$B$1:$BZ$1"),0)),0)</f>
        <v>0</v>
      </c>
      <c r="AY359" s="3">
        <f ca="1">IFERROR(INDEX(INDIRECT("day_wise_sales_data!$B$2:$BZ$599"),MATCH(resource!$CC359,day_wise_sales_data!$A$2:$A$500,0),MATCH(resource!AY$2,INDIRECT("day_wise_sales_data!$B$1:$BZ$1"),0)),0)</f>
        <v>0</v>
      </c>
      <c r="AZ359" s="3">
        <f ca="1">IFERROR(INDEX(INDIRECT("day_wise_sales_data!$B$2:$BZ$599"),MATCH(resource!$CC359,day_wise_sales_data!$A$2:$A$500,0),MATCH(resource!AZ$2,INDIRECT("day_wise_sales_data!$B$1:$BZ$1"),0)),0)</f>
        <v>0</v>
      </c>
      <c r="BA359" s="3">
        <f ca="1">IFERROR(INDEX(INDIRECT("day_wise_sales_data!$B$2:$BZ$599"),MATCH(resource!$CC359,day_wise_sales_data!$A$2:$A$500,0),MATCH(resource!BA$2,INDIRECT("day_wise_sales_data!$B$1:$BZ$1"),0)),0)</f>
        <v>0</v>
      </c>
      <c r="BB359" s="3">
        <f ca="1">IFERROR(INDEX(INDIRECT("day_wise_sales_data!$B$2:$BZ$599"),MATCH(resource!$CC359,day_wise_sales_data!$A$2:$A$500,0),MATCH(resource!BB$2,INDIRECT("day_wise_sales_data!$B$1:$BZ$1"),0)),0)</f>
        <v>0</v>
      </c>
      <c r="BC359" s="3">
        <f ca="1">IFERROR(INDEX(INDIRECT("day_wise_sales_data!$B$2:$BZ$599"),MATCH(resource!$CC359,day_wise_sales_data!$A$2:$A$500,0),MATCH(resource!BC$2,INDIRECT("day_wise_sales_data!$B$1:$BZ$1"),0)),0)</f>
        <v>0</v>
      </c>
      <c r="BD359" s="3">
        <f ca="1">IFERROR(INDEX(INDIRECT("day_wise_sales_data!$B$2:$BZ$599"),MATCH(resource!$CC359,day_wise_sales_data!$A$2:$A$500,0),MATCH(resource!BD$2,INDIRECT("day_wise_sales_data!$B$1:$BZ$1"),0)),0)</f>
        <v>0</v>
      </c>
      <c r="BE359" s="3">
        <f ca="1">IFERROR(INDEX(INDIRECT("day_wise_sales_data!$B$2:$BZ$599"),MATCH(resource!$CC359,day_wise_sales_data!$A$2:$A$500,0),MATCH(resource!BE$2,INDIRECT("day_wise_sales_data!$B$1:$BZ$1"),0)),0)</f>
        <v>1765.34</v>
      </c>
      <c r="BF359" s="3">
        <f ca="1">IFERROR(INDEX(INDIRECT("day_wise_sales_data!$B$2:$BZ$599"),MATCH(resource!$CC359,day_wise_sales_data!$A$2:$A$500,0),MATCH(resource!BF$2,INDIRECT("day_wise_sales_data!$B$1:$BZ$1"),0)),0)</f>
        <v>0</v>
      </c>
      <c r="BG359" s="3">
        <f ca="1">IFERROR(INDEX(INDIRECT("day_wise_sales_data!$B$2:$BZ$599"),MATCH(resource!$CC359,day_wise_sales_data!$A$2:$A$500,0),MATCH(resource!BG$2,INDIRECT("day_wise_sales_data!$B$1:$BZ$1"),0)),0)</f>
        <v>0</v>
      </c>
      <c r="BH359" s="3">
        <f ca="1">IFERROR(INDEX(INDIRECT("day_wise_sales_data!$B$2:$BZ$599"),MATCH(resource!$CC359,day_wise_sales_data!$A$2:$A$500,0),MATCH(resource!BH$2,INDIRECT("day_wise_sales_data!$B$1:$BZ$1"),0)),0)</f>
        <v>0</v>
      </c>
      <c r="BI359" s="3">
        <f ca="1">IFERROR(INDEX(INDIRECT("day_wise_sales_data!$B$2:$BZ$599"),MATCH(resource!$CC359,day_wise_sales_data!$A$2:$A$500,0),MATCH(resource!BI$2,INDIRECT("day_wise_sales_data!$B$1:$BZ$1"),0)),0)</f>
        <v>844.86</v>
      </c>
      <c r="BJ359" s="3">
        <f ca="1">IFERROR(INDEX(INDIRECT("day_wise_sales_data!$B$2:$BZ$599"),MATCH(resource!$CC359,day_wise_sales_data!$A$2:$A$500,0),MATCH(resource!BJ$2,INDIRECT("day_wise_sales_data!$B$1:$BZ$1"),0)),0)</f>
        <v>0</v>
      </c>
      <c r="BK359" s="3">
        <f ca="1">IFERROR(INDEX(INDIRECT("day_wise_sales_data!$B$2:$BZ$599"),MATCH(resource!$CC359,day_wise_sales_data!$A$2:$A$500,0),MATCH(resource!BK$2,INDIRECT("day_wise_sales_data!$B$1:$BZ$1"),0)),0)</f>
        <v>22244.43</v>
      </c>
      <c r="BL359" s="3">
        <f ca="1">IFERROR(INDEX(INDIRECT("day_wise_sales_data!$B$2:$BZ$599"),MATCH(resource!$CC359,day_wise_sales_data!$A$2:$A$500,0),MATCH(resource!BL$2,INDIRECT("day_wise_sales_data!$B$1:$BZ$1"),0)),0)</f>
        <v>1544.41</v>
      </c>
      <c r="BM359" s="3">
        <f ca="1">IFERROR(INDEX(INDIRECT("day_wise_sales_data!$B$2:$BZ$599"),MATCH(resource!$CC359,day_wise_sales_data!$A$2:$A$500,0),MATCH(resource!BM$2,INDIRECT("day_wise_sales_data!$B$1:$BZ$1"),0)),0)</f>
        <v>0</v>
      </c>
      <c r="BN359" s="3">
        <f ca="1">IFERROR(INDEX(INDIRECT("day_wise_sales_data!$B$2:$BZ$599"),MATCH(resource!$CC359,day_wise_sales_data!$A$2:$A$500,0),MATCH(resource!BN$2,INDIRECT("day_wise_sales_data!$B$1:$BZ$1"),0)),0)</f>
        <v>1394.88</v>
      </c>
      <c r="BO359" s="3">
        <f ca="1">IFERROR(INDEX(INDIRECT("day_wise_sales_data!$B$2:$BZ$599"),MATCH(resource!$CC359,day_wise_sales_data!$A$2:$A$500,0),MATCH(resource!BO$2,INDIRECT("day_wise_sales_data!$B$1:$BZ$1"),0)),0)</f>
        <v>0</v>
      </c>
      <c r="BP359" s="3">
        <f ca="1">IFERROR(INDEX(INDIRECT("day_wise_sales_data!$B$2:$BZ$599"),MATCH(resource!$CC359,day_wise_sales_data!$A$2:$A$500,0),MATCH(resource!BP$2,INDIRECT("day_wise_sales_data!$B$1:$BZ$1"),0)),0)</f>
        <v>0</v>
      </c>
      <c r="BQ359" s="3">
        <f ca="1">IFERROR(INDEX(INDIRECT("day_wise_sales_data!$B$2:$BZ$599"),MATCH(resource!$CC359,day_wise_sales_data!$A$2:$A$500,0),MATCH(resource!BQ$2,INDIRECT("day_wise_sales_data!$B$1:$BZ$1"),0)),0)</f>
        <v>0</v>
      </c>
      <c r="BR359" s="3">
        <f ca="1">IFERROR(INDEX(INDIRECT("day_wise_sales_data!$B$2:$BZ$599"),MATCH(resource!$CC359,day_wise_sales_data!$A$2:$A$500,0),MATCH(resource!BR$2,INDIRECT("day_wise_sales_data!$B$1:$BZ$1"),0)),0)</f>
        <v>0</v>
      </c>
      <c r="BS359" s="3">
        <f ca="1">IFERROR(INDEX(INDIRECT("day_wise_sales_data!$B$2:$BZ$599"),MATCH(resource!$CC359,day_wise_sales_data!$A$2:$A$500,0),MATCH(resource!BS$2,INDIRECT("day_wise_sales_data!$B$1:$BZ$1"),0)),0)</f>
        <v>2373.11</v>
      </c>
      <c r="BT359" s="3">
        <f ca="1">IFERROR(INDEX(INDIRECT("day_wise_sales_data!$B$2:$BZ$599"),MATCH(resource!$CC359,day_wise_sales_data!$A$2:$A$500,0),MATCH(resource!BT$2,INDIRECT("day_wise_sales_data!$B$1:$BZ$1"),0)),0)</f>
        <v>9213.2999999999993</v>
      </c>
      <c r="BU359" s="3">
        <f ca="1">IFERROR(INDEX(INDIRECT("day_wise_sales_data!$B$2:$BZ$599"),MATCH(resource!$CC359,day_wise_sales_data!$A$2:$A$500,0),MATCH(resource!BU$2,INDIRECT("day_wise_sales_data!$B$1:$BZ$1"),0)),0)</f>
        <v>14784.98</v>
      </c>
      <c r="BV359" s="3">
        <f ca="1">IFERROR(INDEX(INDIRECT("day_wise_sales_data!$B$2:$BZ$599"),MATCH(resource!$CC359,day_wise_sales_data!$A$2:$A$500,0),MATCH(resource!BV$2,INDIRECT("day_wise_sales_data!$B$1:$BZ$1"),0)),0)</f>
        <v>59467.99</v>
      </c>
      <c r="BW359" s="3">
        <f ca="1">IFERROR(INDEX(INDIRECT("day_wise_sales_data!$B$2:$BZ$599"),MATCH(resource!$CC359,day_wise_sales_data!$A$2:$A$500,0),MATCH(resource!BW$2,INDIRECT("day_wise_sales_data!$B$1:$BZ$1"),0)),0)</f>
        <v>15165.26</v>
      </c>
      <c r="BX359" s="3">
        <f ca="1">IFERROR(INDEX(INDIRECT("day_wise_sales_data!$B$2:$BZ$599"),MATCH(resource!$CC359,day_wise_sales_data!$A$2:$A$500,0),MATCH(resource!BX$2,INDIRECT("day_wise_sales_data!$B$1:$BZ$1"),0)),0)</f>
        <v>0</v>
      </c>
      <c r="BY359" s="3">
        <f ca="1">IFERROR(INDEX(INDIRECT("day_wise_sales_data!$B$2:$BZ$599"),MATCH(resource!$CC359,day_wise_sales_data!$A$2:$A$500,0),MATCH(resource!BY$2,INDIRECT("day_wise_sales_data!$B$1:$BZ$1"),0)),0)</f>
        <v>0</v>
      </c>
      <c r="BZ359" s="3">
        <f ca="1">IFERROR(INDEX(INDIRECT("day_wise_sales_data!$B$2:$BZ$599"),MATCH(resource!$CC359,day_wise_sales_data!$A$2:$A$500,0),MATCH(resource!BZ$2,INDIRECT("day_wise_sales_data!$B$1:$BZ$1"),0)),0)</f>
        <v>0</v>
      </c>
      <c r="CA359" s="3" t="str">
        <f ca="1">IFERROR(INDEX(INDIRECT("day_wise_sales_data!$B$2:$BZ$599"),MATCH(resource!$CC359,day_wise_sales_data!$A$2:$A$500,0),MATCH(resource!CA$2,INDIRECT("day_wise_sales_data!$B$1:$BZ$1"),0)),0)</f>
        <v>dd</v>
      </c>
      <c r="CC359" s="4" t="str">
        <f>sales_data!H358</f>
        <v>NOK06191</v>
      </c>
      <c r="CD359" s="1">
        <v>357</v>
      </c>
      <c r="CE359" s="1" t="str">
        <f>IF(AQ359=report!$AQ$3,resource!CD359,"")</f>
        <v/>
      </c>
      <c r="CF359" s="5" t="str">
        <f>IFERROR(SMALL($CE$3:$CE$1001,ROWS($CE$3:CE359)),"")</f>
        <v/>
      </c>
      <c r="CH359">
        <f>IFERROR(VLOOKUP($CC359,data_pull!$E$22:$G$700,2,0),0)</f>
        <v>127918.47</v>
      </c>
      <c r="CI359" s="1">
        <f t="shared" si="108"/>
        <v>154</v>
      </c>
      <c r="CJ359" s="1">
        <f t="shared" si="107"/>
        <v>0</v>
      </c>
      <c r="CK359" s="1" t="s">
        <v>1785</v>
      </c>
      <c r="CL359" s="1">
        <f t="shared" si="109"/>
        <v>111</v>
      </c>
      <c r="CM359" s="1" t="str">
        <f>IFERROR(VLOOKUP($CK359,stock_data!$B$3:$W$612,2,0),0)</f>
        <v>TOMIN</v>
      </c>
      <c r="CN359" s="1" t="str">
        <f>IFERROR(VLOOKUP($CK359,stock_data!$B$3:$W$612,4,0),0)</f>
        <v>5 ml</v>
      </c>
      <c r="CO359" s="1">
        <f>IFERROR(VLOOKUP($CK359,stock_data!$B$3:$W$612,5,0),0)</f>
        <v>88</v>
      </c>
      <c r="CP359" s="3">
        <f t="shared" si="110"/>
        <v>0</v>
      </c>
      <c r="CQ359" s="3">
        <f t="shared" si="111"/>
        <v>0</v>
      </c>
      <c r="CR359" s="1">
        <f>IFERROR(VLOOKUP($CK359,stock_data!$B$3:$W$612,6,0),0)</f>
        <v>0</v>
      </c>
      <c r="CS359" s="1">
        <f>IFERROR(VLOOKUP($CK359,stock_data!$B$3:$W$612,7,0),0)</f>
        <v>0</v>
      </c>
      <c r="CT359" s="1">
        <f>IFERROR(VLOOKUP($CK359,stock_data!$B$3:$W$612,8,0),0)</f>
        <v>0</v>
      </c>
      <c r="CU359" s="1">
        <f>IFERROR(VLOOKUP($CK359,stock_data!$B$3:$W$612,9,0),0)</f>
        <v>0</v>
      </c>
      <c r="CV359" s="1">
        <f>IFERROR(VLOOKUP($CK359,stock_data!$B$3:$W$612,10,0),0)</f>
        <v>0</v>
      </c>
      <c r="CW359" s="1">
        <f>IFERROR(VLOOKUP($CK359,stock_data!$B$3:$W$612,11,0),0)</f>
        <v>0</v>
      </c>
      <c r="CX359" s="1">
        <f>IFERROR(VLOOKUP($CK359,stock_data!$B$3:$W$612,12,0),0)</f>
        <v>0</v>
      </c>
      <c r="CY359" s="1">
        <f>IFERROR(VLOOKUP($CK359,stock_data!$B$3:$W$612,13,0),0)</f>
        <v>0</v>
      </c>
      <c r="CZ359" s="1">
        <f>IFERROR(VLOOKUP($CK359,stock_data!$B$3:$W$612,14,0),0)</f>
        <v>0</v>
      </c>
      <c r="DA359" s="1">
        <f>IFERROR(VLOOKUP($CK359,stock_data!$B$3:$W$612,15,0),0)</f>
        <v>0</v>
      </c>
      <c r="DB359" s="1">
        <f>IFERROR(VLOOKUP($CK359,stock_data!$B$3:$W$612,16,0),0)</f>
        <v>0</v>
      </c>
      <c r="DC359" s="1">
        <f>IFERROR(VLOOKUP($CK359,stock_data!$B$3:$W$612,17,0),0)</f>
        <v>0</v>
      </c>
      <c r="DD359" s="1">
        <f>IFERROR(VLOOKUP($CK359,stock_data!$B$3:$W$612,18,0),0)</f>
        <v>0</v>
      </c>
      <c r="DE359" s="1">
        <f>IFERROR(VLOOKUP($CK359,stock_data!$B$3:$W$612,19,0),0)</f>
        <v>0</v>
      </c>
      <c r="DF359" s="1">
        <f>IFERROR(VLOOKUP($CK359,stock_data!$B$3:$W$612,20,0),0)</f>
        <v>0</v>
      </c>
      <c r="DG359" s="1">
        <f>IFERROR(VLOOKUP($CK359,stock_data!$B$3:$W$612,21,0),0)</f>
        <v>0</v>
      </c>
      <c r="DH359" s="1">
        <f>IFERROR(VLOOKUP($CK359,stock_data!$B$3:$W$612,22,0),0)</f>
        <v>0</v>
      </c>
      <c r="DI359" s="1">
        <f t="shared" si="112"/>
        <v>0</v>
      </c>
      <c r="DJ359" s="1">
        <f t="shared" si="113"/>
        <v>0</v>
      </c>
      <c r="DK359" s="3">
        <f>IFERROR(INDEX(COD_SALES!$B$5:$Z$500,MATCH(resource!$CC359,COD_SALES!$A$5:$A$500,0),MATCH(resource!DK$2,COD_SALES!$B$4:$Z$4,0)),"")</f>
        <v>3</v>
      </c>
      <c r="DL359" s="3">
        <f>IFERROR(INDEX(COD_SALES!$B$5:$Z$500,MATCH(resource!$CC359,COD_SALES!$A$5:$A$500,0),MATCH(resource!DL$2,COD_SALES!$B$4:$Z$4,0)),"")</f>
        <v>0</v>
      </c>
      <c r="DM359" s="3">
        <f>IFERROR(INDEX(COD_SALES!$B$5:$Z$500,MATCH(resource!$CC359,COD_SALES!$A$5:$A$500,0),MATCH(resource!DM$2,COD_SALES!$B$4:$Z$4,0)),"")</f>
        <v>18</v>
      </c>
      <c r="DN359" s="3" t="str">
        <f>IFERROR(INDEX(COD_SALES!$B$5:$Z$500,MATCH(resource!$CC359,COD_SALES!$A$5:$A$500,0),MATCH(resource!DN$2,COD_SALES!$B$4:$Z$4,0)),"")</f>
        <v/>
      </c>
      <c r="DO359" s="3">
        <f>IFERROR(INDEX(COD_SALES!$B$5:$Z$500,MATCH(resource!$CC359,COD_SALES!$A$5:$A$500,0),MATCH(resource!DO$2,COD_SALES!$B$4:$Z$4,0)),"")</f>
        <v>0</v>
      </c>
      <c r="DP359" s="3">
        <f>IFERROR(INDEX(COD_SALES!$B$5:$Z$500,MATCH(resource!$CC359,COD_SALES!$A$5:$A$500,0),MATCH(resource!DP$2,COD_SALES!$B$4:$Z$4,0)),"")</f>
        <v>12</v>
      </c>
      <c r="DQ359" s="3" t="str">
        <f>IFERROR(INDEX(COD_SALES!$B$5:$Z$500,MATCH(resource!$CC359,COD_SALES!$A$5:$A$500,0),MATCH(resource!DQ$2,COD_SALES!$B$4:$Z$4,0)),"")</f>
        <v/>
      </c>
      <c r="DR359" s="3">
        <f>IFERROR(INDEX(COD_SALES!$B$5:$Z$500,MATCH(resource!$CC359,COD_SALES!$A$5:$A$500,0),MATCH(resource!DR$2,COD_SALES!$B$4:$Z$4,0)),"")</f>
        <v>0</v>
      </c>
      <c r="DS359" s="3">
        <f>IFERROR(INDEX(COD_SALES!$B$5:$Z$500,MATCH(resource!$CC359,COD_SALES!$A$5:$A$500,0),MATCH(resource!DS$2,COD_SALES!$B$4:$Z$4,0)),"")</f>
        <v>142</v>
      </c>
      <c r="DT359" s="3">
        <f>IFERROR(INDEX(COD_SALES!$B$5:$Z$500,MATCH(resource!$CC359,COD_SALES!$A$5:$A$500,0),MATCH(resource!DT$2,COD_SALES!$B$4:$Z$4,0)),"")</f>
        <v>29</v>
      </c>
      <c r="DU359" s="3">
        <f>IFERROR(INDEX(COD_SALES!$B$5:$Z$500,MATCH(resource!$CC359,COD_SALES!$A$5:$A$500,0),MATCH(resource!DU$2,COD_SALES!$B$4:$Z$4,0)),"")</f>
        <v>10</v>
      </c>
      <c r="DV359" s="3">
        <f>IFERROR(INDEX(COD_SALES!$B$5:$Z$500,MATCH(resource!$CC359,COD_SALES!$A$5:$A$500,0),MATCH(resource!DV$2,COD_SALES!$B$4:$Z$4,0)),"")</f>
        <v>0</v>
      </c>
      <c r="DW359" s="3">
        <f>IFERROR(INDEX(COD_SALES!$B$5:$Z$500,MATCH(resource!$CC359,COD_SALES!$A$5:$A$500,0),MATCH(resource!DW$2,COD_SALES!$B$4:$Z$4,0)),"")</f>
        <v>26</v>
      </c>
      <c r="DX359" s="3">
        <f>IFERROR(INDEX(COD_SALES!$B$5:$Z$500,MATCH(resource!$CC359,COD_SALES!$A$5:$A$500,0),MATCH(resource!DX$2,COD_SALES!$B$4:$Z$4,0)),"")</f>
        <v>0</v>
      </c>
      <c r="DY359" s="3">
        <f>IFERROR(INDEX(COD_SALES!$B$5:$Z$500,MATCH(resource!$CC359,COD_SALES!$A$5:$A$500,0),MATCH(resource!DY$2,COD_SALES!$B$4:$Z$4,0)),"")</f>
        <v>1</v>
      </c>
      <c r="DZ359" s="3">
        <f>IFERROR(INDEX(COD_SALES!$B$5:$Z$500,MATCH(resource!$CC359,COD_SALES!$A$5:$A$500,0),MATCH(resource!DZ$2,COD_SALES!$B$4:$Z$4,0)),"")</f>
        <v>9</v>
      </c>
      <c r="EA359" s="3">
        <f>IFERROR(INDEX(COD_SALES!$B$5:$Z$500,MATCH(resource!$CC359,COD_SALES!$A$5:$A$500,0),MATCH(resource!EA$2,COD_SALES!$B$4:$Z$4,0)),"")</f>
        <v>1</v>
      </c>
      <c r="EB359" s="3">
        <f t="shared" si="114"/>
        <v>61216.689999999995</v>
      </c>
      <c r="ED359" s="3">
        <f>IFERROR(VLOOKUP($CK359,depot_prod_sales!$B$5:$S$200,3,0),0)</f>
        <v>0</v>
      </c>
      <c r="EE359" s="3">
        <f>IFERROR(VLOOKUP($CK359,depot_prod_sales!$B$5:$S$200,4,0),0)</f>
        <v>0</v>
      </c>
      <c r="EF359" s="3">
        <f>IFERROR(VLOOKUP($CK359,depot_prod_sales!$B$5:$S$200,5,0),0)</f>
        <v>0</v>
      </c>
      <c r="EG359" s="3">
        <f>IFERROR(VLOOKUP($CK359,depot_prod_sales!$B$5:$S$200,6,0),0)</f>
        <v>0</v>
      </c>
      <c r="EH359" s="3">
        <f>IFERROR(VLOOKUP($CK359,depot_prod_sales!$B$5:$S$200,7,0),0)</f>
        <v>0</v>
      </c>
      <c r="EI359" s="3">
        <f>IFERROR(VLOOKUP($CK359,depot_prod_sales!$B$5:$S$200,8,0),0)</f>
        <v>0</v>
      </c>
      <c r="EJ359" s="3">
        <f>IFERROR(VLOOKUP($CK359,depot_prod_sales!$B$5:$S$200,9,0),0)</f>
        <v>0</v>
      </c>
      <c r="EK359" s="3">
        <f>IFERROR(VLOOKUP($CK359,depot_prod_sales!$B$5:$S$200,10,0),0)</f>
        <v>0</v>
      </c>
      <c r="EL359" s="3">
        <f>IFERROR(VLOOKUP($CK359,depot_prod_sales!$B$5:$S$200,11,0),0)</f>
        <v>0</v>
      </c>
      <c r="EM359" s="3">
        <f>IFERROR(VLOOKUP($CK359,depot_prod_sales!$B$5:$S$200,12,0),0)</f>
        <v>0</v>
      </c>
      <c r="EN359" s="3">
        <f>IFERROR(VLOOKUP($CK359,depot_prod_sales!$B$5:$S$200,13,0),0)</f>
        <v>0</v>
      </c>
      <c r="EO359" s="3">
        <f>IFERROR(VLOOKUP($CK359,depot_prod_sales!$B$5:$S$200,14,0),0)</f>
        <v>0</v>
      </c>
      <c r="EP359" s="3">
        <f>IFERROR(VLOOKUP($CK359,depot_prod_sales!$B$5:$S$200,15,0),0)</f>
        <v>0</v>
      </c>
      <c r="EQ359" s="3">
        <f>IFERROR(VLOOKUP($CK359,depot_prod_sales!$B$5:$S$200,16,0),0)</f>
        <v>0</v>
      </c>
      <c r="ER359" s="3">
        <f>IFERROR(VLOOKUP($CK359,depot_prod_sales!$B$5:$S$200,17,0),0)</f>
        <v>0</v>
      </c>
      <c r="ES359" s="3">
        <f>IFERROR(VLOOKUP($CK359,depot_prod_sales!$B$5:$S$200,18,0),0)</f>
        <v>0</v>
      </c>
      <c r="ET359" s="116">
        <f t="shared" si="115"/>
        <v>0</v>
      </c>
      <c r="EU359" s="116">
        <f t="shared" si="116"/>
        <v>0</v>
      </c>
      <c r="EW359" s="3">
        <f>IFERROR(VLOOKUP(CC359,data_pull!$AO$25:$AR$546,2,0),0)</f>
        <v>32</v>
      </c>
      <c r="EX359" s="1">
        <f>IFERROR(VLOOKUP(CC359,data_pull!$AO$25:$AR$546,4,0),0)</f>
        <v>190000</v>
      </c>
    </row>
    <row r="360" spans="13:154" x14ac:dyDescent="0.25"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4" t="str">
        <f>sales_data!B359</f>
        <v>Uttam Chandra Debnath</v>
      </c>
      <c r="AR360" s="4" t="str">
        <f>sales_data!C359</f>
        <v>A.B.M Saifuddin</v>
      </c>
      <c r="AS360" s="5" t="str">
        <f t="shared" si="106"/>
        <v/>
      </c>
      <c r="AT360" s="4" t="str">
        <f>sales_data!I359</f>
        <v>Md. Omar Faruq</v>
      </c>
      <c r="AU360" s="4" t="str">
        <f>sales_data!W359</f>
        <v>Amishapara (Tb)</v>
      </c>
      <c r="AV360" s="1">
        <f>sales_data!N359</f>
        <v>224135.76</v>
      </c>
      <c r="AW360" s="1">
        <f>sales_data!P359</f>
        <v>41</v>
      </c>
      <c r="AX360" s="3">
        <f ca="1">IFERROR(INDEX(INDIRECT("day_wise_sales_data!$B$2:$BZ$599"),MATCH(resource!$CC360,day_wise_sales_data!$A$2:$A$500,0),MATCH(resource!AX$2,INDIRECT("day_wise_sales_data!$B$1:$BZ$1"),0)),0)</f>
        <v>0</v>
      </c>
      <c r="AY360" s="3">
        <f ca="1">IFERROR(INDEX(INDIRECT("day_wise_sales_data!$B$2:$BZ$599"),MATCH(resource!$CC360,day_wise_sales_data!$A$2:$A$500,0),MATCH(resource!AY$2,INDIRECT("day_wise_sales_data!$B$1:$BZ$1"),0)),0)</f>
        <v>3696.22</v>
      </c>
      <c r="AZ360" s="3">
        <f ca="1">IFERROR(INDEX(INDIRECT("day_wise_sales_data!$B$2:$BZ$599"),MATCH(resource!$CC360,day_wise_sales_data!$A$2:$A$500,0),MATCH(resource!AZ$2,INDIRECT("day_wise_sales_data!$B$1:$BZ$1"),0)),0)</f>
        <v>0</v>
      </c>
      <c r="BA360" s="3">
        <f ca="1">IFERROR(INDEX(INDIRECT("day_wise_sales_data!$B$2:$BZ$599"),MATCH(resource!$CC360,day_wise_sales_data!$A$2:$A$500,0),MATCH(resource!BA$2,INDIRECT("day_wise_sales_data!$B$1:$BZ$1"),0)),0)</f>
        <v>0</v>
      </c>
      <c r="BB360" s="3">
        <f ca="1">IFERROR(INDEX(INDIRECT("day_wise_sales_data!$B$2:$BZ$599"),MATCH(resource!$CC360,day_wise_sales_data!$A$2:$A$500,0),MATCH(resource!BB$2,INDIRECT("day_wise_sales_data!$B$1:$BZ$1"),0)),0)</f>
        <v>31084.57</v>
      </c>
      <c r="BC360" s="3">
        <f ca="1">IFERROR(INDEX(INDIRECT("day_wise_sales_data!$B$2:$BZ$599"),MATCH(resource!$CC360,day_wise_sales_data!$A$2:$A$500,0),MATCH(resource!BC$2,INDIRECT("day_wise_sales_data!$B$1:$BZ$1"),0)),0)</f>
        <v>0</v>
      </c>
      <c r="BD360" s="3">
        <f ca="1">IFERROR(INDEX(INDIRECT("day_wise_sales_data!$B$2:$BZ$599"),MATCH(resource!$CC360,day_wise_sales_data!$A$2:$A$500,0),MATCH(resource!BD$2,INDIRECT("day_wise_sales_data!$B$1:$BZ$1"),0)),0)</f>
        <v>16045.86</v>
      </c>
      <c r="BE360" s="3">
        <f ca="1">IFERROR(INDEX(INDIRECT("day_wise_sales_data!$B$2:$BZ$599"),MATCH(resource!$CC360,day_wise_sales_data!$A$2:$A$500,0),MATCH(resource!BE$2,INDIRECT("day_wise_sales_data!$B$1:$BZ$1"),0)),0)</f>
        <v>11798.62</v>
      </c>
      <c r="BF360" s="3">
        <f ca="1">IFERROR(INDEX(INDIRECT("day_wise_sales_data!$B$2:$BZ$599"),MATCH(resource!$CC360,day_wise_sales_data!$A$2:$A$500,0),MATCH(resource!BF$2,INDIRECT("day_wise_sales_data!$B$1:$BZ$1"),0)),0)</f>
        <v>13572.85</v>
      </c>
      <c r="BG360" s="3">
        <f ca="1">IFERROR(INDEX(INDIRECT("day_wise_sales_data!$B$2:$BZ$599"),MATCH(resource!$CC360,day_wise_sales_data!$A$2:$A$500,0),MATCH(resource!BG$2,INDIRECT("day_wise_sales_data!$B$1:$BZ$1"),0)),0)</f>
        <v>20376.48</v>
      </c>
      <c r="BH360" s="3">
        <f ca="1">IFERROR(INDEX(INDIRECT("day_wise_sales_data!$B$2:$BZ$599"),MATCH(resource!$CC360,day_wise_sales_data!$A$2:$A$500,0),MATCH(resource!BH$2,INDIRECT("day_wise_sales_data!$B$1:$BZ$1"),0)),0)</f>
        <v>23707.93</v>
      </c>
      <c r="BI360" s="3">
        <f ca="1">IFERROR(INDEX(INDIRECT("day_wise_sales_data!$B$2:$BZ$599"),MATCH(resource!$CC360,day_wise_sales_data!$A$2:$A$500,0),MATCH(resource!BI$2,INDIRECT("day_wise_sales_data!$B$1:$BZ$1"),0)),0)</f>
        <v>4287.71</v>
      </c>
      <c r="BJ360" s="3">
        <f ca="1">IFERROR(INDEX(INDIRECT("day_wise_sales_data!$B$2:$BZ$599"),MATCH(resource!$CC360,day_wise_sales_data!$A$2:$A$500,0),MATCH(resource!BJ$2,INDIRECT("day_wise_sales_data!$B$1:$BZ$1"),0)),0)</f>
        <v>0</v>
      </c>
      <c r="BK360" s="3">
        <f ca="1">IFERROR(INDEX(INDIRECT("day_wise_sales_data!$B$2:$BZ$599"),MATCH(resource!$CC360,day_wise_sales_data!$A$2:$A$500,0),MATCH(resource!BK$2,INDIRECT("day_wise_sales_data!$B$1:$BZ$1"),0)),0)</f>
        <v>220.02</v>
      </c>
      <c r="BL360" s="3">
        <f ca="1">IFERROR(INDEX(INDIRECT("day_wise_sales_data!$B$2:$BZ$599"),MATCH(resource!$CC360,day_wise_sales_data!$A$2:$A$500,0),MATCH(resource!BL$2,INDIRECT("day_wise_sales_data!$B$1:$BZ$1"),0)),0)</f>
        <v>1914.32</v>
      </c>
      <c r="BM360" s="3">
        <f ca="1">IFERROR(INDEX(INDIRECT("day_wise_sales_data!$B$2:$BZ$599"),MATCH(resource!$CC360,day_wise_sales_data!$A$2:$A$500,0),MATCH(resource!BM$2,INDIRECT("day_wise_sales_data!$B$1:$BZ$1"),0)),0)</f>
        <v>880.09</v>
      </c>
      <c r="BN360" s="3">
        <f ca="1">IFERROR(INDEX(INDIRECT("day_wise_sales_data!$B$2:$BZ$599"),MATCH(resource!$CC360,day_wise_sales_data!$A$2:$A$500,0),MATCH(resource!BN$2,INDIRECT("day_wise_sales_data!$B$1:$BZ$1"),0)),0)</f>
        <v>4085.24</v>
      </c>
      <c r="BO360" s="3">
        <f ca="1">IFERROR(INDEX(INDIRECT("day_wise_sales_data!$B$2:$BZ$599"),MATCH(resource!$CC360,day_wise_sales_data!$A$2:$A$500,0),MATCH(resource!BO$2,INDIRECT("day_wise_sales_data!$B$1:$BZ$1"),0)),0)</f>
        <v>7498.88</v>
      </c>
      <c r="BP360" s="3">
        <f ca="1">IFERROR(INDEX(INDIRECT("day_wise_sales_data!$B$2:$BZ$599"),MATCH(resource!$CC360,day_wise_sales_data!$A$2:$A$500,0),MATCH(resource!BP$2,INDIRECT("day_wise_sales_data!$B$1:$BZ$1"),0)),0)</f>
        <v>1848.11</v>
      </c>
      <c r="BQ360" s="3">
        <f ca="1">IFERROR(INDEX(INDIRECT("day_wise_sales_data!$B$2:$BZ$599"),MATCH(resource!$CC360,day_wise_sales_data!$A$2:$A$500,0),MATCH(resource!BQ$2,INDIRECT("day_wise_sales_data!$B$1:$BZ$1"),0)),0)</f>
        <v>0</v>
      </c>
      <c r="BR360" s="3">
        <f ca="1">IFERROR(INDEX(INDIRECT("day_wise_sales_data!$B$2:$BZ$599"),MATCH(resource!$CC360,day_wise_sales_data!$A$2:$A$500,0),MATCH(resource!BR$2,INDIRECT("day_wise_sales_data!$B$1:$BZ$1"),0)),0)</f>
        <v>17596.22</v>
      </c>
      <c r="BS360" s="3">
        <f ca="1">IFERROR(INDEX(INDIRECT("day_wise_sales_data!$B$2:$BZ$599"),MATCH(resource!$CC360,day_wise_sales_data!$A$2:$A$500,0),MATCH(resource!BS$2,INDIRECT("day_wise_sales_data!$B$1:$BZ$1"),0)),0)</f>
        <v>16579.439999999999</v>
      </c>
      <c r="BT360" s="3">
        <f ca="1">IFERROR(INDEX(INDIRECT("day_wise_sales_data!$B$2:$BZ$599"),MATCH(resource!$CC360,day_wise_sales_data!$A$2:$A$500,0),MATCH(resource!BT$2,INDIRECT("day_wise_sales_data!$B$1:$BZ$1"),0)),0)</f>
        <v>11017.5</v>
      </c>
      <c r="BU360" s="3">
        <f ca="1">IFERROR(INDEX(INDIRECT("day_wise_sales_data!$B$2:$BZ$599"),MATCH(resource!$CC360,day_wise_sales_data!$A$2:$A$500,0),MATCH(resource!BU$2,INDIRECT("day_wise_sales_data!$B$1:$BZ$1"),0)),0)</f>
        <v>20974.13</v>
      </c>
      <c r="BV360" s="3">
        <f ca="1">IFERROR(INDEX(INDIRECT("day_wise_sales_data!$B$2:$BZ$599"),MATCH(resource!$CC360,day_wise_sales_data!$A$2:$A$500,0),MATCH(resource!BV$2,INDIRECT("day_wise_sales_data!$B$1:$BZ$1"),0)),0)</f>
        <v>17838.169999999998</v>
      </c>
      <c r="BW360" s="3">
        <f ca="1">IFERROR(INDEX(INDIRECT("day_wise_sales_data!$B$2:$BZ$599"),MATCH(resource!$CC360,day_wise_sales_data!$A$2:$A$500,0),MATCH(resource!BW$2,INDIRECT("day_wise_sales_data!$B$1:$BZ$1"),0)),0)</f>
        <v>2729.6</v>
      </c>
      <c r="BX360" s="3">
        <f ca="1">IFERROR(INDEX(INDIRECT("day_wise_sales_data!$B$2:$BZ$599"),MATCH(resource!$CC360,day_wise_sales_data!$A$2:$A$500,0),MATCH(resource!BX$2,INDIRECT("day_wise_sales_data!$B$1:$BZ$1"),0)),0)</f>
        <v>0</v>
      </c>
      <c r="BY360" s="3">
        <f ca="1">IFERROR(INDEX(INDIRECT("day_wise_sales_data!$B$2:$BZ$599"),MATCH(resource!$CC360,day_wise_sales_data!$A$2:$A$500,0),MATCH(resource!BY$2,INDIRECT("day_wise_sales_data!$B$1:$BZ$1"),0)),0)</f>
        <v>0</v>
      </c>
      <c r="BZ360" s="3">
        <f ca="1">IFERROR(INDEX(INDIRECT("day_wise_sales_data!$B$2:$BZ$599"),MATCH(resource!$CC360,day_wise_sales_data!$A$2:$A$500,0),MATCH(resource!BZ$2,INDIRECT("day_wise_sales_data!$B$1:$BZ$1"),0)),0)</f>
        <v>0</v>
      </c>
      <c r="CA360" s="3" t="str">
        <f ca="1">IFERROR(INDEX(INDIRECT("day_wise_sales_data!$B$2:$BZ$599"),MATCH(resource!$CC360,day_wise_sales_data!$A$2:$A$500,0),MATCH(resource!CA$2,INDIRECT("day_wise_sales_data!$B$1:$BZ$1"),0)),0)</f>
        <v>dd</v>
      </c>
      <c r="CC360" s="4" t="str">
        <f>sales_data!H359</f>
        <v>NOK03213</v>
      </c>
      <c r="CD360" s="1">
        <v>358</v>
      </c>
      <c r="CE360" s="1" t="str">
        <f>IF(AQ360=report!$AQ$3,resource!CD360,"")</f>
        <v/>
      </c>
      <c r="CF360" s="5" t="str">
        <f>IFERROR(SMALL($CE$3:$CE$1001,ROWS($CE$3:CE360)),"")</f>
        <v/>
      </c>
      <c r="CH360">
        <f>IFERROR(VLOOKUP($CC360,data_pull!$E$22:$G$700,2,0),0)</f>
        <v>224135.76</v>
      </c>
      <c r="CI360" s="1">
        <f t="shared" si="108"/>
        <v>154</v>
      </c>
      <c r="CJ360" s="1">
        <f t="shared" si="107"/>
        <v>0</v>
      </c>
      <c r="CK360" s="1" t="s">
        <v>1789</v>
      </c>
      <c r="CL360" s="1">
        <f t="shared" si="109"/>
        <v>111</v>
      </c>
      <c r="CM360" s="1" t="str">
        <f>IFERROR(VLOOKUP($CK360,stock_data!$B$3:$W$612,2,0),0)</f>
        <v>TOMIN-D</v>
      </c>
      <c r="CN360" s="1" t="str">
        <f>IFERROR(VLOOKUP($CK360,stock_data!$B$3:$W$612,4,0),0)</f>
        <v>5 ml</v>
      </c>
      <c r="CO360" s="1">
        <f>IFERROR(VLOOKUP($CK360,stock_data!$B$3:$W$612,5,0),0)</f>
        <v>132</v>
      </c>
      <c r="CP360" s="3">
        <f t="shared" si="110"/>
        <v>0</v>
      </c>
      <c r="CQ360" s="3">
        <f t="shared" si="111"/>
        <v>0</v>
      </c>
      <c r="CR360" s="1">
        <f>IFERROR(VLOOKUP($CK360,stock_data!$B$3:$W$612,6,0),0)</f>
        <v>0</v>
      </c>
      <c r="CS360" s="1">
        <f>IFERROR(VLOOKUP($CK360,stock_data!$B$3:$W$612,7,0),0)</f>
        <v>0</v>
      </c>
      <c r="CT360" s="1">
        <f>IFERROR(VLOOKUP($CK360,stock_data!$B$3:$W$612,8,0),0)</f>
        <v>0</v>
      </c>
      <c r="CU360" s="1">
        <f>IFERROR(VLOOKUP($CK360,stock_data!$B$3:$W$612,9,0),0)</f>
        <v>0</v>
      </c>
      <c r="CV360" s="1">
        <f>IFERROR(VLOOKUP($CK360,stock_data!$B$3:$W$612,10,0),0)</f>
        <v>0</v>
      </c>
      <c r="CW360" s="1">
        <f>IFERROR(VLOOKUP($CK360,stock_data!$B$3:$W$612,11,0),0)</f>
        <v>0</v>
      </c>
      <c r="CX360" s="1">
        <f>IFERROR(VLOOKUP($CK360,stock_data!$B$3:$W$612,12,0),0)</f>
        <v>0</v>
      </c>
      <c r="CY360" s="1">
        <f>IFERROR(VLOOKUP($CK360,stock_data!$B$3:$W$612,13,0),0)</f>
        <v>0</v>
      </c>
      <c r="CZ360" s="1">
        <f>IFERROR(VLOOKUP($CK360,stock_data!$B$3:$W$612,14,0),0)</f>
        <v>0</v>
      </c>
      <c r="DA360" s="1">
        <f>IFERROR(VLOOKUP($CK360,stock_data!$B$3:$W$612,15,0),0)</f>
        <v>0</v>
      </c>
      <c r="DB360" s="1">
        <f>IFERROR(VLOOKUP($CK360,stock_data!$B$3:$W$612,16,0),0)</f>
        <v>0</v>
      </c>
      <c r="DC360" s="1">
        <f>IFERROR(VLOOKUP($CK360,stock_data!$B$3:$W$612,17,0),0)</f>
        <v>0</v>
      </c>
      <c r="DD360" s="1">
        <f>IFERROR(VLOOKUP($CK360,stock_data!$B$3:$W$612,18,0),0)</f>
        <v>0</v>
      </c>
      <c r="DE360" s="1">
        <f>IFERROR(VLOOKUP($CK360,stock_data!$B$3:$W$612,19,0),0)</f>
        <v>0</v>
      </c>
      <c r="DF360" s="1">
        <f>IFERROR(VLOOKUP($CK360,stock_data!$B$3:$W$612,20,0),0)</f>
        <v>0</v>
      </c>
      <c r="DG360" s="1">
        <f>IFERROR(VLOOKUP($CK360,stock_data!$B$3:$W$612,21,0),0)</f>
        <v>0</v>
      </c>
      <c r="DH360" s="1">
        <f>IFERROR(VLOOKUP($CK360,stock_data!$B$3:$W$612,22,0),0)</f>
        <v>0</v>
      </c>
      <c r="DI360" s="1">
        <f t="shared" si="112"/>
        <v>0</v>
      </c>
      <c r="DJ360" s="1">
        <f t="shared" si="113"/>
        <v>0</v>
      </c>
      <c r="DK360" s="3">
        <f>IFERROR(INDEX(COD_SALES!$B$5:$Z$500,MATCH(resource!$CC360,COD_SALES!$A$5:$A$500,0),MATCH(resource!DK$2,COD_SALES!$B$4:$Z$4,0)),"")</f>
        <v>6</v>
      </c>
      <c r="DL360" s="3">
        <f>IFERROR(INDEX(COD_SALES!$B$5:$Z$500,MATCH(resource!$CC360,COD_SALES!$A$5:$A$500,0),MATCH(resource!DL$2,COD_SALES!$B$4:$Z$4,0)),"")</f>
        <v>16</v>
      </c>
      <c r="DM360" s="3">
        <f>IFERROR(INDEX(COD_SALES!$B$5:$Z$500,MATCH(resource!$CC360,COD_SALES!$A$5:$A$500,0),MATCH(resource!DM$2,COD_SALES!$B$4:$Z$4,0)),"")</f>
        <v>14</v>
      </c>
      <c r="DN360" s="3" t="str">
        <f>IFERROR(INDEX(COD_SALES!$B$5:$Z$500,MATCH(resource!$CC360,COD_SALES!$A$5:$A$500,0),MATCH(resource!DN$2,COD_SALES!$B$4:$Z$4,0)),"")</f>
        <v/>
      </c>
      <c r="DO360" s="3">
        <f>IFERROR(INDEX(COD_SALES!$B$5:$Z$500,MATCH(resource!$CC360,COD_SALES!$A$5:$A$500,0),MATCH(resource!DO$2,COD_SALES!$B$4:$Z$4,0)),"")</f>
        <v>0</v>
      </c>
      <c r="DP360" s="3">
        <f>IFERROR(INDEX(COD_SALES!$B$5:$Z$500,MATCH(resource!$CC360,COD_SALES!$A$5:$A$500,0),MATCH(resource!DP$2,COD_SALES!$B$4:$Z$4,0)),"")</f>
        <v>8</v>
      </c>
      <c r="DQ360" s="3" t="str">
        <f>IFERROR(INDEX(COD_SALES!$B$5:$Z$500,MATCH(resource!$CC360,COD_SALES!$A$5:$A$500,0),MATCH(resource!DQ$2,COD_SALES!$B$4:$Z$4,0)),"")</f>
        <v/>
      </c>
      <c r="DR360" s="3">
        <f>IFERROR(INDEX(COD_SALES!$B$5:$Z$500,MATCH(resource!$CC360,COD_SALES!$A$5:$A$500,0),MATCH(resource!DR$2,COD_SALES!$B$4:$Z$4,0)),"")</f>
        <v>0</v>
      </c>
      <c r="DS360" s="3">
        <f>IFERROR(INDEX(COD_SALES!$B$5:$Z$500,MATCH(resource!$CC360,COD_SALES!$A$5:$A$500,0),MATCH(resource!DS$2,COD_SALES!$B$4:$Z$4,0)),"")</f>
        <v>94</v>
      </c>
      <c r="DT360" s="3">
        <f>IFERROR(INDEX(COD_SALES!$B$5:$Z$500,MATCH(resource!$CC360,COD_SALES!$A$5:$A$500,0),MATCH(resource!DT$2,COD_SALES!$B$4:$Z$4,0)),"")</f>
        <v>10</v>
      </c>
      <c r="DU360" s="3">
        <f>IFERROR(INDEX(COD_SALES!$B$5:$Z$500,MATCH(resource!$CC360,COD_SALES!$A$5:$A$500,0),MATCH(resource!DU$2,COD_SALES!$B$4:$Z$4,0)),"")</f>
        <v>0</v>
      </c>
      <c r="DV360" s="3">
        <f>IFERROR(INDEX(COD_SALES!$B$5:$Z$500,MATCH(resource!$CC360,COD_SALES!$A$5:$A$500,0),MATCH(resource!DV$2,COD_SALES!$B$4:$Z$4,0)),"")</f>
        <v>0</v>
      </c>
      <c r="DW360" s="3">
        <f>IFERROR(INDEX(COD_SALES!$B$5:$Z$500,MATCH(resource!$CC360,COD_SALES!$A$5:$A$500,0),MATCH(resource!DW$2,COD_SALES!$B$4:$Z$4,0)),"")</f>
        <v>44</v>
      </c>
      <c r="DX360" s="3">
        <f>IFERROR(INDEX(COD_SALES!$B$5:$Z$500,MATCH(resource!$CC360,COD_SALES!$A$5:$A$500,0),MATCH(resource!DX$2,COD_SALES!$B$4:$Z$4,0)),"")</f>
        <v>15</v>
      </c>
      <c r="DY360" s="3">
        <f>IFERROR(INDEX(COD_SALES!$B$5:$Z$500,MATCH(resource!$CC360,COD_SALES!$A$5:$A$500,0),MATCH(resource!DY$2,COD_SALES!$B$4:$Z$4,0)),"")</f>
        <v>1</v>
      </c>
      <c r="DZ360" s="3">
        <f>IFERROR(INDEX(COD_SALES!$B$5:$Z$500,MATCH(resource!$CC360,COD_SALES!$A$5:$A$500,0),MATCH(resource!DZ$2,COD_SALES!$B$4:$Z$4,0)),"")</f>
        <v>10</v>
      </c>
      <c r="EA360" s="3">
        <f>IFERROR(INDEX(COD_SALES!$B$5:$Z$500,MATCH(resource!$CC360,COD_SALES!$A$5:$A$500,0),MATCH(resource!EA$2,COD_SALES!$B$4:$Z$4,0)),"")</f>
        <v>5</v>
      </c>
      <c r="EB360" s="3">
        <f t="shared" si="114"/>
        <v>59023.429999999993</v>
      </c>
      <c r="ED360" s="3">
        <f>IFERROR(VLOOKUP($CK360,depot_prod_sales!$B$5:$S$200,3,0),0)</f>
        <v>0</v>
      </c>
      <c r="EE360" s="3">
        <f>IFERROR(VLOOKUP($CK360,depot_prod_sales!$B$5:$S$200,4,0),0)</f>
        <v>0</v>
      </c>
      <c r="EF360" s="3">
        <f>IFERROR(VLOOKUP($CK360,depot_prod_sales!$B$5:$S$200,5,0),0)</f>
        <v>0</v>
      </c>
      <c r="EG360" s="3">
        <f>IFERROR(VLOOKUP($CK360,depot_prod_sales!$B$5:$S$200,6,0),0)</f>
        <v>0</v>
      </c>
      <c r="EH360" s="3">
        <f>IFERROR(VLOOKUP($CK360,depot_prod_sales!$B$5:$S$200,7,0),0)</f>
        <v>0</v>
      </c>
      <c r="EI360" s="3">
        <f>IFERROR(VLOOKUP($CK360,depot_prod_sales!$B$5:$S$200,8,0),0)</f>
        <v>0</v>
      </c>
      <c r="EJ360" s="3">
        <f>IFERROR(VLOOKUP($CK360,depot_prod_sales!$B$5:$S$200,9,0),0)</f>
        <v>19</v>
      </c>
      <c r="EK360" s="3">
        <f>IFERROR(VLOOKUP($CK360,depot_prod_sales!$B$5:$S$200,10,0),0)</f>
        <v>0</v>
      </c>
      <c r="EL360" s="3">
        <f>IFERROR(VLOOKUP($CK360,depot_prod_sales!$B$5:$S$200,11,0),0)</f>
        <v>8</v>
      </c>
      <c r="EM360" s="3">
        <f>IFERROR(VLOOKUP($CK360,depot_prod_sales!$B$5:$S$200,12,0),0)</f>
        <v>0</v>
      </c>
      <c r="EN360" s="3">
        <f>IFERROR(VLOOKUP($CK360,depot_prod_sales!$B$5:$S$200,13,0),0)</f>
        <v>40</v>
      </c>
      <c r="EO360" s="3">
        <f>IFERROR(VLOOKUP($CK360,depot_prod_sales!$B$5:$S$200,14,0),0)</f>
        <v>0</v>
      </c>
      <c r="EP360" s="3">
        <f>IFERROR(VLOOKUP($CK360,depot_prod_sales!$B$5:$S$200,15,0),0)</f>
        <v>238</v>
      </c>
      <c r="EQ360" s="3">
        <f>IFERROR(VLOOKUP($CK360,depot_prod_sales!$B$5:$S$200,16,0),0)</f>
        <v>0</v>
      </c>
      <c r="ER360" s="3">
        <f>IFERROR(VLOOKUP($CK360,depot_prod_sales!$B$5:$S$200,17,0),0)</f>
        <v>0</v>
      </c>
      <c r="ES360" s="3">
        <f>IFERROR(VLOOKUP($CK360,depot_prod_sales!$B$5:$S$200,18,0),0)</f>
        <v>0</v>
      </c>
      <c r="ET360" s="116">
        <f t="shared" si="115"/>
        <v>305</v>
      </c>
      <c r="EU360" s="116">
        <f t="shared" si="116"/>
        <v>40260</v>
      </c>
      <c r="EW360" s="3">
        <f>IFERROR(VLOOKUP(CC360,data_pull!$AO$25:$AR$546,2,0),0)</f>
        <v>26</v>
      </c>
      <c r="EX360" s="1">
        <f>IFERROR(VLOOKUP(CC360,data_pull!$AO$25:$AR$546,4,0),0)</f>
        <v>190000</v>
      </c>
    </row>
    <row r="361" spans="13:154" x14ac:dyDescent="0.25"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4" t="str">
        <f>sales_data!B360</f>
        <v>Uttam Chandra Debnath</v>
      </c>
      <c r="AR361" s="4" t="str">
        <f>sales_data!C360</f>
        <v>A.B.M Saifuddin</v>
      </c>
      <c r="AS361" s="5" t="str">
        <f t="shared" si="106"/>
        <v/>
      </c>
      <c r="AT361" s="4" t="str">
        <f>sales_data!I360</f>
        <v>Rafique Ullah Khan</v>
      </c>
      <c r="AU361" s="4" t="str">
        <f>sales_data!W360</f>
        <v>East Bazar (Tb)</v>
      </c>
      <c r="AV361" s="1">
        <f>sales_data!N360</f>
        <v>126552.8</v>
      </c>
      <c r="AW361" s="1">
        <f>sales_data!P360</f>
        <v>22</v>
      </c>
      <c r="AX361" s="3">
        <f ca="1">IFERROR(INDEX(INDIRECT("day_wise_sales_data!$B$2:$BZ$599"),MATCH(resource!$CC361,day_wise_sales_data!$A$2:$A$500,0),MATCH(resource!AX$2,INDIRECT("day_wise_sales_data!$B$1:$BZ$1"),0)),0)</f>
        <v>0</v>
      </c>
      <c r="AY361" s="3">
        <f ca="1">IFERROR(INDEX(INDIRECT("day_wise_sales_data!$B$2:$BZ$599"),MATCH(resource!$CC361,day_wise_sales_data!$A$2:$A$500,0),MATCH(resource!AY$2,INDIRECT("day_wise_sales_data!$B$1:$BZ$1"),0)),0)</f>
        <v>3696.22</v>
      </c>
      <c r="AZ361" s="3">
        <f ca="1">IFERROR(INDEX(INDIRECT("day_wise_sales_data!$B$2:$BZ$599"),MATCH(resource!$CC361,day_wise_sales_data!$A$2:$A$500,0),MATCH(resource!AZ$2,INDIRECT("day_wise_sales_data!$B$1:$BZ$1"),0)),0)</f>
        <v>0</v>
      </c>
      <c r="BA361" s="3">
        <f ca="1">IFERROR(INDEX(INDIRECT("day_wise_sales_data!$B$2:$BZ$599"),MATCH(resource!$CC361,day_wise_sales_data!$A$2:$A$500,0),MATCH(resource!BA$2,INDIRECT("day_wise_sales_data!$B$1:$BZ$1"),0)),0)</f>
        <v>11797.65</v>
      </c>
      <c r="BB361" s="3">
        <f ca="1">IFERROR(INDEX(INDIRECT("day_wise_sales_data!$B$2:$BZ$599"),MATCH(resource!$CC361,day_wise_sales_data!$A$2:$A$500,0),MATCH(resource!BB$2,INDIRECT("day_wise_sales_data!$B$1:$BZ$1"),0)),0)</f>
        <v>0</v>
      </c>
      <c r="BC361" s="3">
        <f ca="1">IFERROR(INDEX(INDIRECT("day_wise_sales_data!$B$2:$BZ$599"),MATCH(resource!$CC361,day_wise_sales_data!$A$2:$A$500,0),MATCH(resource!BC$2,INDIRECT("day_wise_sales_data!$B$1:$BZ$1"),0)),0)</f>
        <v>0</v>
      </c>
      <c r="BD361" s="3">
        <f ca="1">IFERROR(INDEX(INDIRECT("day_wise_sales_data!$B$2:$BZ$599"),MATCH(resource!$CC361,day_wise_sales_data!$A$2:$A$500,0),MATCH(resource!BD$2,INDIRECT("day_wise_sales_data!$B$1:$BZ$1"),0)),0)</f>
        <v>0</v>
      </c>
      <c r="BE361" s="3">
        <f ca="1">IFERROR(INDEX(INDIRECT("day_wise_sales_data!$B$2:$BZ$599"),MATCH(resource!$CC361,day_wise_sales_data!$A$2:$A$500,0),MATCH(resource!BE$2,INDIRECT("day_wise_sales_data!$B$1:$BZ$1"),0)),0)</f>
        <v>0</v>
      </c>
      <c r="BF361" s="3">
        <f ca="1">IFERROR(INDEX(INDIRECT("day_wise_sales_data!$B$2:$BZ$599"),MATCH(resource!$CC361,day_wise_sales_data!$A$2:$A$500,0),MATCH(resource!BF$2,INDIRECT("day_wise_sales_data!$B$1:$BZ$1"),0)),0)</f>
        <v>0</v>
      </c>
      <c r="BG361" s="3">
        <f ca="1">IFERROR(INDEX(INDIRECT("day_wise_sales_data!$B$2:$BZ$599"),MATCH(resource!$CC361,day_wise_sales_data!$A$2:$A$500,0),MATCH(resource!BG$2,INDIRECT("day_wise_sales_data!$B$1:$BZ$1"),0)),0)</f>
        <v>0</v>
      </c>
      <c r="BH361" s="3">
        <f ca="1">IFERROR(INDEX(INDIRECT("day_wise_sales_data!$B$2:$BZ$599"),MATCH(resource!$CC361,day_wise_sales_data!$A$2:$A$500,0),MATCH(resource!BH$2,INDIRECT("day_wise_sales_data!$B$1:$BZ$1"),0)),0)</f>
        <v>0</v>
      </c>
      <c r="BI361" s="3">
        <f ca="1">IFERROR(INDEX(INDIRECT("day_wise_sales_data!$B$2:$BZ$599"),MATCH(resource!$CC361,day_wise_sales_data!$A$2:$A$500,0),MATCH(resource!BI$2,INDIRECT("day_wise_sales_data!$B$1:$BZ$1"),0)),0)</f>
        <v>3689.67</v>
      </c>
      <c r="BJ361" s="3">
        <f ca="1">IFERROR(INDEX(INDIRECT("day_wise_sales_data!$B$2:$BZ$599"),MATCH(resource!$CC361,day_wise_sales_data!$A$2:$A$500,0),MATCH(resource!BJ$2,INDIRECT("day_wise_sales_data!$B$1:$BZ$1"),0)),0)</f>
        <v>0</v>
      </c>
      <c r="BK361" s="3">
        <f ca="1">IFERROR(INDEX(INDIRECT("day_wise_sales_data!$B$2:$BZ$599"),MATCH(resource!$CC361,day_wise_sales_data!$A$2:$A$500,0),MATCH(resource!BK$2,INDIRECT("day_wise_sales_data!$B$1:$BZ$1"),0)),0)</f>
        <v>10573.9</v>
      </c>
      <c r="BL361" s="3">
        <f ca="1">IFERROR(INDEX(INDIRECT("day_wise_sales_data!$B$2:$BZ$599"),MATCH(resource!$CC361,day_wise_sales_data!$A$2:$A$500,0),MATCH(resource!BL$2,INDIRECT("day_wise_sales_data!$B$1:$BZ$1"),0)),0)</f>
        <v>0</v>
      </c>
      <c r="BM361" s="3">
        <f ca="1">IFERROR(INDEX(INDIRECT("day_wise_sales_data!$B$2:$BZ$599"),MATCH(resource!$CC361,day_wise_sales_data!$A$2:$A$500,0),MATCH(resource!BM$2,INDIRECT("day_wise_sales_data!$B$1:$BZ$1"),0)),0)</f>
        <v>704.07</v>
      </c>
      <c r="BN361" s="3">
        <f ca="1">IFERROR(INDEX(INDIRECT("day_wise_sales_data!$B$2:$BZ$599"),MATCH(resource!$CC361,day_wise_sales_data!$A$2:$A$500,0),MATCH(resource!BN$2,INDIRECT("day_wise_sales_data!$B$1:$BZ$1"),0)),0)</f>
        <v>0</v>
      </c>
      <c r="BO361" s="3">
        <f ca="1">IFERROR(INDEX(INDIRECT("day_wise_sales_data!$B$2:$BZ$599"),MATCH(resource!$CC361,day_wise_sales_data!$A$2:$A$500,0),MATCH(resource!BO$2,INDIRECT("day_wise_sales_data!$B$1:$BZ$1"),0)),0)</f>
        <v>6621.55</v>
      </c>
      <c r="BP361" s="3">
        <f ca="1">IFERROR(INDEX(INDIRECT("day_wise_sales_data!$B$2:$BZ$599"),MATCH(resource!$CC361,day_wise_sales_data!$A$2:$A$500,0),MATCH(resource!BP$2,INDIRECT("day_wise_sales_data!$B$1:$BZ$1"),0)),0)</f>
        <v>4446.8599999999997</v>
      </c>
      <c r="BQ361" s="3">
        <f ca="1">IFERROR(INDEX(INDIRECT("day_wise_sales_data!$B$2:$BZ$599"),MATCH(resource!$CC361,day_wise_sales_data!$A$2:$A$500,0),MATCH(resource!BQ$2,INDIRECT("day_wise_sales_data!$B$1:$BZ$1"),0)),0)</f>
        <v>0</v>
      </c>
      <c r="BR361" s="3">
        <f ca="1">IFERROR(INDEX(INDIRECT("day_wise_sales_data!$B$2:$BZ$599"),MATCH(resource!$CC361,day_wise_sales_data!$A$2:$A$500,0),MATCH(resource!BR$2,INDIRECT("day_wise_sales_data!$B$1:$BZ$1"),0)),0)</f>
        <v>0</v>
      </c>
      <c r="BS361" s="3">
        <f ca="1">IFERROR(INDEX(INDIRECT("day_wise_sales_data!$B$2:$BZ$599"),MATCH(resource!$CC361,day_wise_sales_data!$A$2:$A$500,0),MATCH(resource!BS$2,INDIRECT("day_wise_sales_data!$B$1:$BZ$1"),0)),0)</f>
        <v>11356.86</v>
      </c>
      <c r="BT361" s="3">
        <f ca="1">IFERROR(INDEX(INDIRECT("day_wise_sales_data!$B$2:$BZ$599"),MATCH(resource!$CC361,day_wise_sales_data!$A$2:$A$500,0),MATCH(resource!BT$2,INDIRECT("day_wise_sales_data!$B$1:$BZ$1"),0)),0)</f>
        <v>5301.43</v>
      </c>
      <c r="BU361" s="3">
        <f ca="1">IFERROR(INDEX(INDIRECT("day_wise_sales_data!$B$2:$BZ$599"),MATCH(resource!$CC361,day_wise_sales_data!$A$2:$A$500,0),MATCH(resource!BU$2,INDIRECT("day_wise_sales_data!$B$1:$BZ$1"),0)),0)</f>
        <v>24044.42</v>
      </c>
      <c r="BV361" s="3">
        <f ca="1">IFERROR(INDEX(INDIRECT("day_wise_sales_data!$B$2:$BZ$599"),MATCH(resource!$CC361,day_wise_sales_data!$A$2:$A$500,0),MATCH(resource!BV$2,INDIRECT("day_wise_sales_data!$B$1:$BZ$1"),0)),0)</f>
        <v>0</v>
      </c>
      <c r="BW361" s="3">
        <f ca="1">IFERROR(INDEX(INDIRECT("day_wise_sales_data!$B$2:$BZ$599"),MATCH(resource!$CC361,day_wise_sales_data!$A$2:$A$500,0),MATCH(resource!BW$2,INDIRECT("day_wise_sales_data!$B$1:$BZ$1"),0)),0)</f>
        <v>24758.68</v>
      </c>
      <c r="BX361" s="3">
        <f ca="1">IFERROR(INDEX(INDIRECT("day_wise_sales_data!$B$2:$BZ$599"),MATCH(resource!$CC361,day_wise_sales_data!$A$2:$A$500,0),MATCH(resource!BX$2,INDIRECT("day_wise_sales_data!$B$1:$BZ$1"),0)),0)</f>
        <v>0</v>
      </c>
      <c r="BY361" s="3">
        <f ca="1">IFERROR(INDEX(INDIRECT("day_wise_sales_data!$B$2:$BZ$599"),MATCH(resource!$CC361,day_wise_sales_data!$A$2:$A$500,0),MATCH(resource!BY$2,INDIRECT("day_wise_sales_data!$B$1:$BZ$1"),0)),0)</f>
        <v>6423.18</v>
      </c>
      <c r="BZ361" s="3">
        <f ca="1">IFERROR(INDEX(INDIRECT("day_wise_sales_data!$B$2:$BZ$599"),MATCH(resource!$CC361,day_wise_sales_data!$A$2:$A$500,0),MATCH(resource!BZ$2,INDIRECT("day_wise_sales_data!$B$1:$BZ$1"),0)),0)</f>
        <v>16407.79</v>
      </c>
      <c r="CA361" s="3" t="str">
        <f ca="1">IFERROR(INDEX(INDIRECT("day_wise_sales_data!$B$2:$BZ$599"),MATCH(resource!$CC361,day_wise_sales_data!$A$2:$A$500,0),MATCH(resource!CA$2,INDIRECT("day_wise_sales_data!$B$1:$BZ$1"),0)),0)</f>
        <v>dd</v>
      </c>
      <c r="CC361" s="4" t="str">
        <f>sales_data!H360</f>
        <v>NOK06092</v>
      </c>
      <c r="CD361" s="1">
        <v>359</v>
      </c>
      <c r="CE361" s="1" t="str">
        <f>IF(AQ361=report!$AQ$3,resource!CD361,"")</f>
        <v/>
      </c>
      <c r="CF361" s="5" t="str">
        <f>IFERROR(SMALL($CE$3:$CE$1001,ROWS($CE$3:CE361)),"")</f>
        <v/>
      </c>
      <c r="CH361">
        <f>IFERROR(VLOOKUP($CC361,data_pull!$E$22:$G$700,2,0),0)</f>
        <v>126552.8</v>
      </c>
      <c r="CI361" s="1">
        <f t="shared" si="108"/>
        <v>154</v>
      </c>
      <c r="CJ361" s="1">
        <f t="shared" si="107"/>
        <v>3</v>
      </c>
      <c r="CK361" s="1" t="s">
        <v>1792</v>
      </c>
      <c r="CL361" s="1">
        <f t="shared" si="109"/>
        <v>92</v>
      </c>
      <c r="CM361" s="1" t="str">
        <f>IFERROR(VLOOKUP($CK361,stock_data!$B$3:$W$612,2,0),0)</f>
        <v>TRIACIN INJECTION IM/IA</v>
      </c>
      <c r="CN361" s="1" t="str">
        <f>IFERROR(VLOOKUP($CK361,stock_data!$B$3:$W$612,4,0),0)</f>
        <v>1Amp</v>
      </c>
      <c r="CO361" s="1">
        <f>IFERROR(VLOOKUP($CK361,stock_data!$B$3:$W$612,5,0),0)</f>
        <v>57.2</v>
      </c>
      <c r="CP361" s="3">
        <f t="shared" si="110"/>
        <v>3</v>
      </c>
      <c r="CQ361" s="3">
        <f t="shared" si="111"/>
        <v>171.60000000000002</v>
      </c>
      <c r="CR361" s="1">
        <f>IFERROR(VLOOKUP($CK361,stock_data!$B$3:$W$612,6,0),0)</f>
        <v>0</v>
      </c>
      <c r="CS361" s="1">
        <f>IFERROR(VLOOKUP($CK361,stock_data!$B$3:$W$612,7,0),0)</f>
        <v>0</v>
      </c>
      <c r="CT361" s="1">
        <f>IFERROR(VLOOKUP($CK361,stock_data!$B$3:$W$612,8,0),0)</f>
        <v>0</v>
      </c>
      <c r="CU361" s="1">
        <f>IFERROR(VLOOKUP($CK361,stock_data!$B$3:$W$612,9,0),0)</f>
        <v>0</v>
      </c>
      <c r="CV361" s="1">
        <f>IFERROR(VLOOKUP($CK361,stock_data!$B$3:$W$612,10,0),0)</f>
        <v>0</v>
      </c>
      <c r="CW361" s="1">
        <f>IFERROR(VLOOKUP($CK361,stock_data!$B$3:$W$612,11,0),0)</f>
        <v>0</v>
      </c>
      <c r="CX361" s="1">
        <f>IFERROR(VLOOKUP($CK361,stock_data!$B$3:$W$612,12,0),0)</f>
        <v>0</v>
      </c>
      <c r="CY361" s="1">
        <f>IFERROR(VLOOKUP($CK361,stock_data!$B$3:$W$612,13,0),0)</f>
        <v>0</v>
      </c>
      <c r="CZ361" s="1">
        <f>IFERROR(VLOOKUP($CK361,stock_data!$B$3:$W$612,14,0),0)</f>
        <v>0</v>
      </c>
      <c r="DA361" s="1">
        <f>IFERROR(VLOOKUP($CK361,stock_data!$B$3:$W$612,15,0),0)</f>
        <v>0</v>
      </c>
      <c r="DB361" s="1">
        <f>IFERROR(VLOOKUP($CK361,stock_data!$B$3:$W$612,16,0),0)</f>
        <v>0</v>
      </c>
      <c r="DC361" s="1">
        <f>IFERROR(VLOOKUP($CK361,stock_data!$B$3:$W$612,17,0),0)</f>
        <v>0</v>
      </c>
      <c r="DD361" s="1">
        <f>IFERROR(VLOOKUP($CK361,stock_data!$B$3:$W$612,18,0),0)</f>
        <v>0</v>
      </c>
      <c r="DE361" s="1">
        <f>IFERROR(VLOOKUP($CK361,stock_data!$B$3:$W$612,19,0),0)</f>
        <v>0</v>
      </c>
      <c r="DF361" s="1">
        <f>IFERROR(VLOOKUP($CK361,stock_data!$B$3:$W$612,20,0),0)</f>
        <v>0</v>
      </c>
      <c r="DG361" s="1">
        <f>IFERROR(VLOOKUP($CK361,stock_data!$B$3:$W$612,21,0),0)</f>
        <v>0</v>
      </c>
      <c r="DH361" s="1">
        <f>IFERROR(VLOOKUP($CK361,stock_data!$B$3:$W$612,22,0),0)</f>
        <v>0</v>
      </c>
      <c r="DI361" s="1">
        <f t="shared" si="112"/>
        <v>0</v>
      </c>
      <c r="DJ361" s="1">
        <f t="shared" si="113"/>
        <v>0</v>
      </c>
      <c r="DK361" s="3">
        <f>IFERROR(INDEX(COD_SALES!$B$5:$Z$500,MATCH(resource!$CC361,COD_SALES!$A$5:$A$500,0),MATCH(resource!DK$2,COD_SALES!$B$4:$Z$4,0)),"")</f>
        <v>7</v>
      </c>
      <c r="DL361" s="3">
        <f>IFERROR(INDEX(COD_SALES!$B$5:$Z$500,MATCH(resource!$CC361,COD_SALES!$A$5:$A$500,0),MATCH(resource!DL$2,COD_SALES!$B$4:$Z$4,0)),"")</f>
        <v>0</v>
      </c>
      <c r="DM361" s="3">
        <f>IFERROR(INDEX(COD_SALES!$B$5:$Z$500,MATCH(resource!$CC361,COD_SALES!$A$5:$A$500,0),MATCH(resource!DM$2,COD_SALES!$B$4:$Z$4,0)),"")</f>
        <v>8</v>
      </c>
      <c r="DN361" s="3" t="str">
        <f>IFERROR(INDEX(COD_SALES!$B$5:$Z$500,MATCH(resource!$CC361,COD_SALES!$A$5:$A$500,0),MATCH(resource!DN$2,COD_SALES!$B$4:$Z$4,0)),"")</f>
        <v/>
      </c>
      <c r="DO361" s="3">
        <f>IFERROR(INDEX(COD_SALES!$B$5:$Z$500,MATCH(resource!$CC361,COD_SALES!$A$5:$A$500,0),MATCH(resource!DO$2,COD_SALES!$B$4:$Z$4,0)),"")</f>
        <v>0</v>
      </c>
      <c r="DP361" s="3">
        <f>IFERROR(INDEX(COD_SALES!$B$5:$Z$500,MATCH(resource!$CC361,COD_SALES!$A$5:$A$500,0),MATCH(resource!DP$2,COD_SALES!$B$4:$Z$4,0)),"")</f>
        <v>0</v>
      </c>
      <c r="DQ361" s="3" t="str">
        <f>IFERROR(INDEX(COD_SALES!$B$5:$Z$500,MATCH(resource!$CC361,COD_SALES!$A$5:$A$500,0),MATCH(resource!DQ$2,COD_SALES!$B$4:$Z$4,0)),"")</f>
        <v/>
      </c>
      <c r="DR361" s="3">
        <f>IFERROR(INDEX(COD_SALES!$B$5:$Z$500,MATCH(resource!$CC361,COD_SALES!$A$5:$A$500,0),MATCH(resource!DR$2,COD_SALES!$B$4:$Z$4,0)),"")</f>
        <v>0</v>
      </c>
      <c r="DS361" s="3">
        <f>IFERROR(INDEX(COD_SALES!$B$5:$Z$500,MATCH(resource!$CC361,COD_SALES!$A$5:$A$500,0),MATCH(resource!DS$2,COD_SALES!$B$4:$Z$4,0)),"")</f>
        <v>90</v>
      </c>
      <c r="DT361" s="3">
        <f>IFERROR(INDEX(COD_SALES!$B$5:$Z$500,MATCH(resource!$CC361,COD_SALES!$A$5:$A$500,0),MATCH(resource!DT$2,COD_SALES!$B$4:$Z$4,0)),"")</f>
        <v>21</v>
      </c>
      <c r="DU361" s="3">
        <f>IFERROR(INDEX(COD_SALES!$B$5:$Z$500,MATCH(resource!$CC361,COD_SALES!$A$5:$A$500,0),MATCH(resource!DU$2,COD_SALES!$B$4:$Z$4,0)),"")</f>
        <v>0</v>
      </c>
      <c r="DV361" s="3">
        <f>IFERROR(INDEX(COD_SALES!$B$5:$Z$500,MATCH(resource!$CC361,COD_SALES!$A$5:$A$500,0),MATCH(resource!DV$2,COD_SALES!$B$4:$Z$4,0)),"")</f>
        <v>0</v>
      </c>
      <c r="DW361" s="3">
        <f>IFERROR(INDEX(COD_SALES!$B$5:$Z$500,MATCH(resource!$CC361,COD_SALES!$A$5:$A$500,0),MATCH(resource!DW$2,COD_SALES!$B$4:$Z$4,0)),"")</f>
        <v>34</v>
      </c>
      <c r="DX361" s="3">
        <f>IFERROR(INDEX(COD_SALES!$B$5:$Z$500,MATCH(resource!$CC361,COD_SALES!$A$5:$A$500,0),MATCH(resource!DX$2,COD_SALES!$B$4:$Z$4,0)),"")</f>
        <v>0</v>
      </c>
      <c r="DY361" s="3">
        <f>IFERROR(INDEX(COD_SALES!$B$5:$Z$500,MATCH(resource!$CC361,COD_SALES!$A$5:$A$500,0),MATCH(resource!DY$2,COD_SALES!$B$4:$Z$4,0)),"")</f>
        <v>16</v>
      </c>
      <c r="DZ361" s="3">
        <f>IFERROR(INDEX(COD_SALES!$B$5:$Z$500,MATCH(resource!$CC361,COD_SALES!$A$5:$A$500,0),MATCH(resource!DZ$2,COD_SALES!$B$4:$Z$4,0)),"")</f>
        <v>2</v>
      </c>
      <c r="EA361" s="3">
        <f>IFERROR(INDEX(COD_SALES!$B$5:$Z$500,MATCH(resource!$CC361,COD_SALES!$A$5:$A$500,0),MATCH(resource!EA$2,COD_SALES!$B$4:$Z$4,0)),"")</f>
        <v>7</v>
      </c>
      <c r="EB361" s="3">
        <f t="shared" si="114"/>
        <v>53234.86</v>
      </c>
      <c r="ED361" s="3">
        <f>IFERROR(VLOOKUP($CK361,depot_prod_sales!$B$5:$S$200,3,0),0)</f>
        <v>0</v>
      </c>
      <c r="EE361" s="3">
        <f>IFERROR(VLOOKUP($CK361,depot_prod_sales!$B$5:$S$200,4,0),0)</f>
        <v>0</v>
      </c>
      <c r="EF361" s="3">
        <f>IFERROR(VLOOKUP($CK361,depot_prod_sales!$B$5:$S$200,5,0),0)</f>
        <v>0</v>
      </c>
      <c r="EG361" s="3">
        <f>IFERROR(VLOOKUP($CK361,depot_prod_sales!$B$5:$S$200,6,0),0)</f>
        <v>0</v>
      </c>
      <c r="EH361" s="3">
        <f>IFERROR(VLOOKUP($CK361,depot_prod_sales!$B$5:$S$200,7,0),0)</f>
        <v>0</v>
      </c>
      <c r="EI361" s="3">
        <f>IFERROR(VLOOKUP($CK361,depot_prod_sales!$B$5:$S$200,8,0),0)</f>
        <v>0</v>
      </c>
      <c r="EJ361" s="3">
        <f>IFERROR(VLOOKUP($CK361,depot_prod_sales!$B$5:$S$200,9,0),0)</f>
        <v>0</v>
      </c>
      <c r="EK361" s="3">
        <f>IFERROR(VLOOKUP($CK361,depot_prod_sales!$B$5:$S$200,10,0),0)</f>
        <v>0</v>
      </c>
      <c r="EL361" s="3">
        <f>IFERROR(VLOOKUP($CK361,depot_prod_sales!$B$5:$S$200,11,0),0)</f>
        <v>0</v>
      </c>
      <c r="EM361" s="3">
        <f>IFERROR(VLOOKUP($CK361,depot_prod_sales!$B$5:$S$200,12,0),0)</f>
        <v>0</v>
      </c>
      <c r="EN361" s="3">
        <f>IFERROR(VLOOKUP($CK361,depot_prod_sales!$B$5:$S$200,13,0),0)</f>
        <v>0</v>
      </c>
      <c r="EO361" s="3">
        <f>IFERROR(VLOOKUP($CK361,depot_prod_sales!$B$5:$S$200,14,0),0)</f>
        <v>0</v>
      </c>
      <c r="EP361" s="3">
        <f>IFERROR(VLOOKUP($CK361,depot_prod_sales!$B$5:$S$200,15,0),0)</f>
        <v>0</v>
      </c>
      <c r="EQ361" s="3">
        <f>IFERROR(VLOOKUP($CK361,depot_prod_sales!$B$5:$S$200,16,0),0)</f>
        <v>0</v>
      </c>
      <c r="ER361" s="3">
        <f>IFERROR(VLOOKUP($CK361,depot_prod_sales!$B$5:$S$200,17,0),0)</f>
        <v>0</v>
      </c>
      <c r="ES361" s="3">
        <f>IFERROR(VLOOKUP($CK361,depot_prod_sales!$B$5:$S$200,18,0),0)</f>
        <v>0</v>
      </c>
      <c r="ET361" s="116">
        <f t="shared" si="115"/>
        <v>0</v>
      </c>
      <c r="EU361" s="116">
        <f t="shared" si="116"/>
        <v>0</v>
      </c>
      <c r="EW361" s="3">
        <f>IFERROR(VLOOKUP(CC361,data_pull!$AO$25:$AR$546,2,0),0)</f>
        <v>15</v>
      </c>
      <c r="EX361" s="1">
        <f>IFERROR(VLOOKUP(CC361,data_pull!$AO$25:$AR$546,4,0),0)</f>
        <v>190000</v>
      </c>
    </row>
    <row r="362" spans="13:154" x14ac:dyDescent="0.25"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4" t="str">
        <f>sales_data!B361</f>
        <v>Uttam Chandra Debnath</v>
      </c>
      <c r="AR362" s="4" t="str">
        <f>sales_data!C361</f>
        <v>Mashiur Rahman</v>
      </c>
      <c r="AS362" s="5" t="str">
        <f t="shared" si="106"/>
        <v>Mashiur Rahman</v>
      </c>
      <c r="AT362" s="4" t="str">
        <f>sales_data!I361</f>
        <v>Din Islam</v>
      </c>
      <c r="AU362" s="4" t="str">
        <f>sales_data!W361</f>
        <v>Kabirhat (Tb)</v>
      </c>
      <c r="AV362" s="1">
        <f>sales_data!N361</f>
        <v>100152.88</v>
      </c>
      <c r="AW362" s="1">
        <f>sales_data!P361</f>
        <v>29</v>
      </c>
      <c r="AX362" s="3">
        <f ca="1">IFERROR(INDEX(INDIRECT("day_wise_sales_data!$B$2:$BZ$599"),MATCH(resource!$CC362,day_wise_sales_data!$A$2:$A$500,0),MATCH(resource!AX$2,INDIRECT("day_wise_sales_data!$B$1:$BZ$1"),0)),0)</f>
        <v>0</v>
      </c>
      <c r="AY362" s="3">
        <f ca="1">IFERROR(INDEX(INDIRECT("day_wise_sales_data!$B$2:$BZ$599"),MATCH(resource!$CC362,day_wise_sales_data!$A$2:$A$500,0),MATCH(resource!AY$2,INDIRECT("day_wise_sales_data!$B$1:$BZ$1"),0)),0)</f>
        <v>211.81</v>
      </c>
      <c r="AZ362" s="3">
        <f ca="1">IFERROR(INDEX(INDIRECT("day_wise_sales_data!$B$2:$BZ$599"),MATCH(resource!$CC362,day_wise_sales_data!$A$2:$A$500,0),MATCH(resource!AZ$2,INDIRECT("day_wise_sales_data!$B$1:$BZ$1"),0)),0)</f>
        <v>0</v>
      </c>
      <c r="BA362" s="3">
        <f ca="1">IFERROR(INDEX(INDIRECT("day_wise_sales_data!$B$2:$BZ$599"),MATCH(resource!$CC362,day_wise_sales_data!$A$2:$A$500,0),MATCH(resource!BA$2,INDIRECT("day_wise_sales_data!$B$1:$BZ$1"),0)),0)</f>
        <v>0</v>
      </c>
      <c r="BB362" s="3">
        <f ca="1">IFERROR(INDEX(INDIRECT("day_wise_sales_data!$B$2:$BZ$599"),MATCH(resource!$CC362,day_wise_sales_data!$A$2:$A$500,0),MATCH(resource!BB$2,INDIRECT("day_wise_sales_data!$B$1:$BZ$1"),0)),0)</f>
        <v>4729.6499999999996</v>
      </c>
      <c r="BC362" s="3">
        <f ca="1">IFERROR(INDEX(INDIRECT("day_wise_sales_data!$B$2:$BZ$599"),MATCH(resource!$CC362,day_wise_sales_data!$A$2:$A$500,0),MATCH(resource!BC$2,INDIRECT("day_wise_sales_data!$B$1:$BZ$1"),0)),0)</f>
        <v>0</v>
      </c>
      <c r="BD362" s="3">
        <f ca="1">IFERROR(INDEX(INDIRECT("day_wise_sales_data!$B$2:$BZ$599"),MATCH(resource!$CC362,day_wise_sales_data!$A$2:$A$500,0),MATCH(resource!BD$2,INDIRECT("day_wise_sales_data!$B$1:$BZ$1"),0)),0)</f>
        <v>0</v>
      </c>
      <c r="BE362" s="3">
        <f ca="1">IFERROR(INDEX(INDIRECT("day_wise_sales_data!$B$2:$BZ$599"),MATCH(resource!$CC362,day_wise_sales_data!$A$2:$A$500,0),MATCH(resource!BE$2,INDIRECT("day_wise_sales_data!$B$1:$BZ$1"),0)),0)</f>
        <v>7279.33</v>
      </c>
      <c r="BF362" s="3">
        <f ca="1">IFERROR(INDEX(INDIRECT("day_wise_sales_data!$B$2:$BZ$599"),MATCH(resource!$CC362,day_wise_sales_data!$A$2:$A$500,0),MATCH(resource!BF$2,INDIRECT("day_wise_sales_data!$B$1:$BZ$1"),0)),0)</f>
        <v>0</v>
      </c>
      <c r="BG362" s="3">
        <f ca="1">IFERROR(INDEX(INDIRECT("day_wise_sales_data!$B$2:$BZ$599"),MATCH(resource!$CC362,day_wise_sales_data!$A$2:$A$500,0),MATCH(resource!BG$2,INDIRECT("day_wise_sales_data!$B$1:$BZ$1"),0)),0)</f>
        <v>0</v>
      </c>
      <c r="BH362" s="3">
        <f ca="1">IFERROR(INDEX(INDIRECT("day_wise_sales_data!$B$2:$BZ$599"),MATCH(resource!$CC362,day_wise_sales_data!$A$2:$A$500,0),MATCH(resource!BH$2,INDIRECT("day_wise_sales_data!$B$1:$BZ$1"),0)),0)</f>
        <v>1482.76</v>
      </c>
      <c r="BI362" s="3">
        <f ca="1">IFERROR(INDEX(INDIRECT("day_wise_sales_data!$B$2:$BZ$599"),MATCH(resource!$CC362,day_wise_sales_data!$A$2:$A$500,0),MATCH(resource!BI$2,INDIRECT("day_wise_sales_data!$B$1:$BZ$1"),0)),0)</f>
        <v>2143.86</v>
      </c>
      <c r="BJ362" s="3">
        <f ca="1">IFERROR(INDEX(INDIRECT("day_wise_sales_data!$B$2:$BZ$599"),MATCH(resource!$CC362,day_wise_sales_data!$A$2:$A$500,0),MATCH(resource!BJ$2,INDIRECT("day_wise_sales_data!$B$1:$BZ$1"),0)),0)</f>
        <v>0</v>
      </c>
      <c r="BK362" s="3">
        <f ca="1">IFERROR(INDEX(INDIRECT("day_wise_sales_data!$B$2:$BZ$599"),MATCH(resource!$CC362,day_wise_sales_data!$A$2:$A$500,0),MATCH(resource!BK$2,INDIRECT("day_wise_sales_data!$B$1:$BZ$1"),0)),0)</f>
        <v>27617.32</v>
      </c>
      <c r="BL362" s="3">
        <f ca="1">IFERROR(INDEX(INDIRECT("day_wise_sales_data!$B$2:$BZ$599"),MATCH(resource!$CC362,day_wise_sales_data!$A$2:$A$500,0),MATCH(resource!BL$2,INDIRECT("day_wise_sales_data!$B$1:$BZ$1"),0)),0)</f>
        <v>0</v>
      </c>
      <c r="BM362" s="3">
        <f ca="1">IFERROR(INDEX(INDIRECT("day_wise_sales_data!$B$2:$BZ$599"),MATCH(resource!$CC362,day_wise_sales_data!$A$2:$A$500,0),MATCH(resource!BM$2,INDIRECT("day_wise_sales_data!$B$1:$BZ$1"),0)),0)</f>
        <v>6570.06</v>
      </c>
      <c r="BN362" s="3">
        <f ca="1">IFERROR(INDEX(INDIRECT("day_wise_sales_data!$B$2:$BZ$599"),MATCH(resource!$CC362,day_wise_sales_data!$A$2:$A$500,0),MATCH(resource!BN$2,INDIRECT("day_wise_sales_data!$B$1:$BZ$1"),0)),0)</f>
        <v>5650.25</v>
      </c>
      <c r="BO362" s="3">
        <f ca="1">IFERROR(INDEX(INDIRECT("day_wise_sales_data!$B$2:$BZ$599"),MATCH(resource!$CC362,day_wise_sales_data!$A$2:$A$500,0),MATCH(resource!BO$2,INDIRECT("day_wise_sales_data!$B$1:$BZ$1"),0)),0)</f>
        <v>5565.34</v>
      </c>
      <c r="BP362" s="3">
        <f ca="1">IFERROR(INDEX(INDIRECT("day_wise_sales_data!$B$2:$BZ$599"),MATCH(resource!$CC362,day_wise_sales_data!$A$2:$A$500,0),MATCH(resource!BP$2,INDIRECT("day_wise_sales_data!$B$1:$BZ$1"),0)),0)</f>
        <v>1313.78</v>
      </c>
      <c r="BQ362" s="3">
        <f ca="1">IFERROR(INDEX(INDIRECT("day_wise_sales_data!$B$2:$BZ$599"),MATCH(resource!$CC362,day_wise_sales_data!$A$2:$A$500,0),MATCH(resource!BQ$2,INDIRECT("day_wise_sales_data!$B$1:$BZ$1"),0)),0)</f>
        <v>0</v>
      </c>
      <c r="BR362" s="3">
        <f ca="1">IFERROR(INDEX(INDIRECT("day_wise_sales_data!$B$2:$BZ$599"),MATCH(resource!$CC362,day_wise_sales_data!$A$2:$A$500,0),MATCH(resource!BR$2,INDIRECT("day_wise_sales_data!$B$1:$BZ$1"),0)),0)</f>
        <v>3514.05</v>
      </c>
      <c r="BS362" s="3">
        <f ca="1">IFERROR(INDEX(INDIRECT("day_wise_sales_data!$B$2:$BZ$599"),MATCH(resource!$CC362,day_wise_sales_data!$A$2:$A$500,0),MATCH(resource!BS$2,INDIRECT("day_wise_sales_data!$B$1:$BZ$1"),0)),0)</f>
        <v>7736.59</v>
      </c>
      <c r="BT362" s="3">
        <f ca="1">IFERROR(INDEX(INDIRECT("day_wise_sales_data!$B$2:$BZ$599"),MATCH(resource!$CC362,day_wise_sales_data!$A$2:$A$500,0),MATCH(resource!BT$2,INDIRECT("day_wise_sales_data!$B$1:$BZ$1"),0)),0)</f>
        <v>7413.57</v>
      </c>
      <c r="BU362" s="3">
        <f ca="1">IFERROR(INDEX(INDIRECT("day_wise_sales_data!$B$2:$BZ$599"),MATCH(resource!$CC362,day_wise_sales_data!$A$2:$A$500,0),MATCH(resource!BU$2,INDIRECT("day_wise_sales_data!$B$1:$BZ$1"),0)),0)</f>
        <v>13783.78</v>
      </c>
      <c r="BV362" s="3">
        <f ca="1">IFERROR(INDEX(INDIRECT("day_wise_sales_data!$B$2:$BZ$599"),MATCH(resource!$CC362,day_wise_sales_data!$A$2:$A$500,0),MATCH(resource!BV$2,INDIRECT("day_wise_sales_data!$B$1:$BZ$1"),0)),0)</f>
        <v>0</v>
      </c>
      <c r="BW362" s="3">
        <f ca="1">IFERROR(INDEX(INDIRECT("day_wise_sales_data!$B$2:$BZ$599"),MATCH(resource!$CC362,day_wise_sales_data!$A$2:$A$500,0),MATCH(resource!BW$2,INDIRECT("day_wise_sales_data!$B$1:$BZ$1"),0)),0)</f>
        <v>5140.7299999999996</v>
      </c>
      <c r="BX362" s="3">
        <f ca="1">IFERROR(INDEX(INDIRECT("day_wise_sales_data!$B$2:$BZ$599"),MATCH(resource!$CC362,day_wise_sales_data!$A$2:$A$500,0),MATCH(resource!BX$2,INDIRECT("day_wise_sales_data!$B$1:$BZ$1"),0)),0)</f>
        <v>0</v>
      </c>
      <c r="BY362" s="3">
        <f ca="1">IFERROR(INDEX(INDIRECT("day_wise_sales_data!$B$2:$BZ$599"),MATCH(resource!$CC362,day_wise_sales_data!$A$2:$A$500,0),MATCH(resource!BY$2,INDIRECT("day_wise_sales_data!$B$1:$BZ$1"),0)),0)</f>
        <v>0</v>
      </c>
      <c r="BZ362" s="3">
        <f ca="1">IFERROR(INDEX(INDIRECT("day_wise_sales_data!$B$2:$BZ$599"),MATCH(resource!$CC362,day_wise_sales_data!$A$2:$A$500,0),MATCH(resource!BZ$2,INDIRECT("day_wise_sales_data!$B$1:$BZ$1"),0)),0)</f>
        <v>0</v>
      </c>
      <c r="CA362" s="3" t="str">
        <f ca="1">IFERROR(INDEX(INDIRECT("day_wise_sales_data!$B$2:$BZ$599"),MATCH(resource!$CC362,day_wise_sales_data!$A$2:$A$500,0),MATCH(resource!CA$2,INDIRECT("day_wise_sales_data!$B$1:$BZ$1"),0)),0)</f>
        <v>dd</v>
      </c>
      <c r="CC362" s="4" t="str">
        <f>sales_data!H361</f>
        <v>NOK07195</v>
      </c>
      <c r="CD362" s="1">
        <v>360</v>
      </c>
      <c r="CE362" s="1" t="str">
        <f>IF(AQ362=report!$AQ$3,resource!CD362,"")</f>
        <v/>
      </c>
      <c r="CF362" s="5" t="str">
        <f>IFERROR(SMALL($CE$3:$CE$1001,ROWS($CE$3:CE362)),"")</f>
        <v/>
      </c>
      <c r="CH362">
        <f>IFERROR(VLOOKUP($CC362,data_pull!$E$22:$G$700,2,0),0)</f>
        <v>100152.88</v>
      </c>
      <c r="CI362" s="1">
        <f t="shared" si="108"/>
        <v>90</v>
      </c>
      <c r="CJ362" s="1">
        <f t="shared" si="107"/>
        <v>0</v>
      </c>
      <c r="CK362" s="1" t="s">
        <v>1794</v>
      </c>
      <c r="CL362" s="1">
        <f t="shared" si="109"/>
        <v>111</v>
      </c>
      <c r="CM362" s="1" t="str">
        <f>IFERROR(VLOOKUP($CK362,stock_data!$B$3:$W$612,2,0),0)</f>
        <v>TRIACIN INJECTION IM/IA (VIAL)</v>
      </c>
      <c r="CN362" s="1" t="str">
        <f>IFERROR(VLOOKUP($CK362,stock_data!$B$3:$W$612,4,0),0)</f>
        <v>1 VIAL</v>
      </c>
      <c r="CO362" s="1">
        <f>IFERROR(VLOOKUP($CK362,stock_data!$B$3:$W$612,5,0),0)</f>
        <v>57.2</v>
      </c>
      <c r="CP362" s="3">
        <f t="shared" si="110"/>
        <v>0</v>
      </c>
      <c r="CQ362" s="3">
        <f t="shared" si="111"/>
        <v>0</v>
      </c>
      <c r="CR362" s="1">
        <f>IFERROR(VLOOKUP($CK362,stock_data!$B$3:$W$612,6,0),0)</f>
        <v>0</v>
      </c>
      <c r="CS362" s="1">
        <f>IFERROR(VLOOKUP($CK362,stock_data!$B$3:$W$612,7,0),0)</f>
        <v>0</v>
      </c>
      <c r="CT362" s="1">
        <f>IFERROR(VLOOKUP($CK362,stock_data!$B$3:$W$612,8,0),0)</f>
        <v>1</v>
      </c>
      <c r="CU362" s="1">
        <f>IFERROR(VLOOKUP($CK362,stock_data!$B$3:$W$612,9,0),0)</f>
        <v>0</v>
      </c>
      <c r="CV362" s="1">
        <f>IFERROR(VLOOKUP($CK362,stock_data!$B$3:$W$612,10,0),0)</f>
        <v>1</v>
      </c>
      <c r="CW362" s="1">
        <f>IFERROR(VLOOKUP($CK362,stock_data!$B$3:$W$612,11,0),0)</f>
        <v>0</v>
      </c>
      <c r="CX362" s="1">
        <f>IFERROR(VLOOKUP($CK362,stock_data!$B$3:$W$612,12,0),0)</f>
        <v>1</v>
      </c>
      <c r="CY362" s="1">
        <f>IFERROR(VLOOKUP($CK362,stock_data!$B$3:$W$612,13,0),0)</f>
        <v>0</v>
      </c>
      <c r="CZ362" s="1">
        <f>IFERROR(VLOOKUP($CK362,stock_data!$B$3:$W$612,14,0),0)</f>
        <v>1</v>
      </c>
      <c r="DA362" s="1">
        <f>IFERROR(VLOOKUP($CK362,stock_data!$B$3:$W$612,15,0),0)</f>
        <v>0</v>
      </c>
      <c r="DB362" s="1">
        <f>IFERROR(VLOOKUP($CK362,stock_data!$B$3:$W$612,16,0),0)</f>
        <v>0</v>
      </c>
      <c r="DC362" s="1">
        <f>IFERROR(VLOOKUP($CK362,stock_data!$B$3:$W$612,17,0),0)</f>
        <v>122</v>
      </c>
      <c r="DD362" s="1">
        <f>IFERROR(VLOOKUP($CK362,stock_data!$B$3:$W$612,18,0),0)</f>
        <v>0</v>
      </c>
      <c r="DE362" s="1">
        <f>IFERROR(VLOOKUP($CK362,stock_data!$B$3:$W$612,19,0),0)</f>
        <v>2</v>
      </c>
      <c r="DF362" s="1">
        <f>IFERROR(VLOOKUP($CK362,stock_data!$B$3:$W$612,20,0),0)</f>
        <v>10</v>
      </c>
      <c r="DG362" s="1">
        <f>IFERROR(VLOOKUP($CK362,stock_data!$B$3:$W$612,21,0),0)</f>
        <v>3</v>
      </c>
      <c r="DH362" s="1">
        <f>IFERROR(VLOOKUP($CK362,stock_data!$B$3:$W$612,22,0),0)</f>
        <v>3</v>
      </c>
      <c r="DI362" s="1">
        <f t="shared" si="112"/>
        <v>144</v>
      </c>
      <c r="DJ362" s="1">
        <f t="shared" si="113"/>
        <v>8236.8000000000011</v>
      </c>
      <c r="DK362" s="3">
        <f>IFERROR(INDEX(COD_SALES!$B$5:$Z$500,MATCH(resource!$CC362,COD_SALES!$A$5:$A$500,0),MATCH(resource!DK$2,COD_SALES!$B$4:$Z$4,0)),"")</f>
        <v>6</v>
      </c>
      <c r="DL362" s="3">
        <f>IFERROR(INDEX(COD_SALES!$B$5:$Z$500,MATCH(resource!$CC362,COD_SALES!$A$5:$A$500,0),MATCH(resource!DL$2,COD_SALES!$B$4:$Z$4,0)),"")</f>
        <v>0</v>
      </c>
      <c r="DM362" s="3">
        <f>IFERROR(INDEX(COD_SALES!$B$5:$Z$500,MATCH(resource!$CC362,COD_SALES!$A$5:$A$500,0),MATCH(resource!DM$2,COD_SALES!$B$4:$Z$4,0)),"")</f>
        <v>0</v>
      </c>
      <c r="DN362" s="3" t="str">
        <f>IFERROR(INDEX(COD_SALES!$B$5:$Z$500,MATCH(resource!$CC362,COD_SALES!$A$5:$A$500,0),MATCH(resource!DN$2,COD_SALES!$B$4:$Z$4,0)),"")</f>
        <v/>
      </c>
      <c r="DO362" s="3">
        <f>IFERROR(INDEX(COD_SALES!$B$5:$Z$500,MATCH(resource!$CC362,COD_SALES!$A$5:$A$500,0),MATCH(resource!DO$2,COD_SALES!$B$4:$Z$4,0)),"")</f>
        <v>0</v>
      </c>
      <c r="DP362" s="3">
        <f>IFERROR(INDEX(COD_SALES!$B$5:$Z$500,MATCH(resource!$CC362,COD_SALES!$A$5:$A$500,0),MATCH(resource!DP$2,COD_SALES!$B$4:$Z$4,0)),"")</f>
        <v>5</v>
      </c>
      <c r="DQ362" s="3" t="str">
        <f>IFERROR(INDEX(COD_SALES!$B$5:$Z$500,MATCH(resource!$CC362,COD_SALES!$A$5:$A$500,0),MATCH(resource!DQ$2,COD_SALES!$B$4:$Z$4,0)),"")</f>
        <v/>
      </c>
      <c r="DR362" s="3">
        <f>IFERROR(INDEX(COD_SALES!$B$5:$Z$500,MATCH(resource!$CC362,COD_SALES!$A$5:$A$500,0),MATCH(resource!DR$2,COD_SALES!$B$4:$Z$4,0)),"")</f>
        <v>0</v>
      </c>
      <c r="DS362" s="3">
        <f>IFERROR(INDEX(COD_SALES!$B$5:$Z$500,MATCH(resource!$CC362,COD_SALES!$A$5:$A$500,0),MATCH(resource!DS$2,COD_SALES!$B$4:$Z$4,0)),"")</f>
        <v>84</v>
      </c>
      <c r="DT362" s="3">
        <f>IFERROR(INDEX(COD_SALES!$B$5:$Z$500,MATCH(resource!$CC362,COD_SALES!$A$5:$A$500,0),MATCH(resource!DT$2,COD_SALES!$B$4:$Z$4,0)),"")</f>
        <v>2</v>
      </c>
      <c r="DU362" s="3">
        <f>IFERROR(INDEX(COD_SALES!$B$5:$Z$500,MATCH(resource!$CC362,COD_SALES!$A$5:$A$500,0),MATCH(resource!DU$2,COD_SALES!$B$4:$Z$4,0)),"")</f>
        <v>0</v>
      </c>
      <c r="DV362" s="3">
        <f>IFERROR(INDEX(COD_SALES!$B$5:$Z$500,MATCH(resource!$CC362,COD_SALES!$A$5:$A$500,0),MATCH(resource!DV$2,COD_SALES!$B$4:$Z$4,0)),"")</f>
        <v>0</v>
      </c>
      <c r="DW362" s="3">
        <f>IFERROR(INDEX(COD_SALES!$B$5:$Z$500,MATCH(resource!$CC362,COD_SALES!$A$5:$A$500,0),MATCH(resource!DW$2,COD_SALES!$B$4:$Z$4,0)),"")</f>
        <v>33</v>
      </c>
      <c r="DX362" s="3">
        <f>IFERROR(INDEX(COD_SALES!$B$5:$Z$500,MATCH(resource!$CC362,COD_SALES!$A$5:$A$500,0),MATCH(resource!DX$2,COD_SALES!$B$4:$Z$4,0)),"")</f>
        <v>12</v>
      </c>
      <c r="DY362" s="3">
        <f>IFERROR(INDEX(COD_SALES!$B$5:$Z$500,MATCH(resource!$CC362,COD_SALES!$A$5:$A$500,0),MATCH(resource!DY$2,COD_SALES!$B$4:$Z$4,0)),"")</f>
        <v>11</v>
      </c>
      <c r="DZ362" s="3">
        <f>IFERROR(INDEX(COD_SALES!$B$5:$Z$500,MATCH(resource!$CC362,COD_SALES!$A$5:$A$500,0),MATCH(resource!DZ$2,COD_SALES!$B$4:$Z$4,0)),"")</f>
        <v>2</v>
      </c>
      <c r="EA362" s="3">
        <f>IFERROR(INDEX(COD_SALES!$B$5:$Z$500,MATCH(resource!$CC362,COD_SALES!$A$5:$A$500,0),MATCH(resource!EA$2,COD_SALES!$B$4:$Z$4,0)),"")</f>
        <v>3</v>
      </c>
      <c r="EB362" s="3">
        <f t="shared" si="114"/>
        <v>44121.34</v>
      </c>
      <c r="ED362" s="3">
        <f>IFERROR(VLOOKUP($CK362,depot_prod_sales!$B$5:$S$200,3,0),0)</f>
        <v>0</v>
      </c>
      <c r="EE362" s="3">
        <f>IFERROR(VLOOKUP($CK362,depot_prod_sales!$B$5:$S$200,4,0),0)</f>
        <v>0</v>
      </c>
      <c r="EF362" s="3">
        <f>IFERROR(VLOOKUP($CK362,depot_prod_sales!$B$5:$S$200,5,0),0)</f>
        <v>0</v>
      </c>
      <c r="EG362" s="3">
        <f>IFERROR(VLOOKUP($CK362,depot_prod_sales!$B$5:$S$200,6,0),0)</f>
        <v>34</v>
      </c>
      <c r="EH362" s="3">
        <f>IFERROR(VLOOKUP($CK362,depot_prod_sales!$B$5:$S$200,7,0),0)</f>
        <v>153</v>
      </c>
      <c r="EI362" s="3">
        <f>IFERROR(VLOOKUP($CK362,depot_prod_sales!$B$5:$S$200,8,0),0)</f>
        <v>0</v>
      </c>
      <c r="EJ362" s="3">
        <f>IFERROR(VLOOKUP($CK362,depot_prod_sales!$B$5:$S$200,9,0),0)</f>
        <v>0</v>
      </c>
      <c r="EK362" s="3">
        <f>IFERROR(VLOOKUP($CK362,depot_prod_sales!$B$5:$S$200,10,0),0)</f>
        <v>0</v>
      </c>
      <c r="EL362" s="3">
        <f>IFERROR(VLOOKUP($CK362,depot_prod_sales!$B$5:$S$200,11,0),0)</f>
        <v>0</v>
      </c>
      <c r="EM362" s="3">
        <f>IFERROR(VLOOKUP($CK362,depot_prod_sales!$B$5:$S$200,12,0),0)</f>
        <v>15</v>
      </c>
      <c r="EN362" s="3">
        <f>IFERROR(VLOOKUP($CK362,depot_prod_sales!$B$5:$S$200,13,0),0)</f>
        <v>299</v>
      </c>
      <c r="EO362" s="3">
        <f>IFERROR(VLOOKUP($CK362,depot_prod_sales!$B$5:$S$200,14,0),0)</f>
        <v>17</v>
      </c>
      <c r="EP362" s="3">
        <f>IFERROR(VLOOKUP($CK362,depot_prod_sales!$B$5:$S$200,15,0),0)</f>
        <v>0</v>
      </c>
      <c r="EQ362" s="3">
        <f>IFERROR(VLOOKUP($CK362,depot_prod_sales!$B$5:$S$200,16,0),0)</f>
        <v>197</v>
      </c>
      <c r="ER362" s="3">
        <f>IFERROR(VLOOKUP($CK362,depot_prod_sales!$B$5:$S$200,17,0),0)</f>
        <v>0</v>
      </c>
      <c r="ES362" s="3">
        <f>IFERROR(VLOOKUP($CK362,depot_prod_sales!$B$5:$S$200,18,0),0)</f>
        <v>76</v>
      </c>
      <c r="ET362" s="116">
        <f t="shared" si="115"/>
        <v>791</v>
      </c>
      <c r="EU362" s="116">
        <f t="shared" si="116"/>
        <v>45245.200000000004</v>
      </c>
      <c r="EW362" s="3">
        <f>IFERROR(VLOOKUP(CC362,data_pull!$AO$25:$AR$546,2,0),0)</f>
        <v>21</v>
      </c>
      <c r="EX362" s="1">
        <f>IFERROR(VLOOKUP(CC362,data_pull!$AO$25:$AR$546,4,0),0)</f>
        <v>190000</v>
      </c>
    </row>
    <row r="363" spans="13:154" x14ac:dyDescent="0.25"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4" t="str">
        <f>sales_data!B362</f>
        <v>Uttam Chandra Debnath</v>
      </c>
      <c r="AR363" s="4" t="str">
        <f>sales_data!C362</f>
        <v>Mashiur Rahman</v>
      </c>
      <c r="AS363" s="5" t="str">
        <f t="shared" si="106"/>
        <v/>
      </c>
      <c r="AT363" s="4" t="str">
        <f>sales_data!I362</f>
        <v>Riyadh Hossain</v>
      </c>
      <c r="AU363" s="4" t="str">
        <f>sales_data!W362</f>
        <v>Mother Hos.(Cb)</v>
      </c>
      <c r="AV363" s="1">
        <f>sales_data!N362</f>
        <v>103892.86</v>
      </c>
      <c r="AW363" s="1">
        <f>sales_data!P362</f>
        <v>30</v>
      </c>
      <c r="AX363" s="3">
        <f ca="1">IFERROR(INDEX(INDIRECT("day_wise_sales_data!$B$2:$BZ$599"),MATCH(resource!$CC363,day_wise_sales_data!$A$2:$A$500,0),MATCH(resource!AX$2,INDIRECT("day_wise_sales_data!$B$1:$BZ$1"),0)),0)</f>
        <v>992.26</v>
      </c>
      <c r="AY363" s="3">
        <f ca="1">IFERROR(INDEX(INDIRECT("day_wise_sales_data!$B$2:$BZ$599"),MATCH(resource!$CC363,day_wise_sales_data!$A$2:$A$500,0),MATCH(resource!AY$2,INDIRECT("day_wise_sales_data!$B$1:$BZ$1"),0)),0)</f>
        <v>0</v>
      </c>
      <c r="AZ363" s="3">
        <f ca="1">IFERROR(INDEX(INDIRECT("day_wise_sales_data!$B$2:$BZ$599"),MATCH(resource!$CC363,day_wise_sales_data!$A$2:$A$500,0),MATCH(resource!AZ$2,INDIRECT("day_wise_sales_data!$B$1:$BZ$1"),0)),0)</f>
        <v>0</v>
      </c>
      <c r="BA363" s="3">
        <f ca="1">IFERROR(INDEX(INDIRECT("day_wise_sales_data!$B$2:$BZ$599"),MATCH(resource!$CC363,day_wise_sales_data!$A$2:$A$500,0),MATCH(resource!BA$2,INDIRECT("day_wise_sales_data!$B$1:$BZ$1"),0)),0)</f>
        <v>0</v>
      </c>
      <c r="BB363" s="3">
        <f ca="1">IFERROR(INDEX(INDIRECT("day_wise_sales_data!$B$2:$BZ$599"),MATCH(resource!$CC363,day_wise_sales_data!$A$2:$A$500,0),MATCH(resource!BB$2,INDIRECT("day_wise_sales_data!$B$1:$BZ$1"),0)),0)</f>
        <v>0</v>
      </c>
      <c r="BC363" s="3">
        <f ca="1">IFERROR(INDEX(INDIRECT("day_wise_sales_data!$B$2:$BZ$599"),MATCH(resource!$CC363,day_wise_sales_data!$A$2:$A$500,0),MATCH(resource!BC$2,INDIRECT("day_wise_sales_data!$B$1:$BZ$1"),0)),0)</f>
        <v>0</v>
      </c>
      <c r="BD363" s="3">
        <f ca="1">IFERROR(INDEX(INDIRECT("day_wise_sales_data!$B$2:$BZ$599"),MATCH(resource!$CC363,day_wise_sales_data!$A$2:$A$500,0),MATCH(resource!BD$2,INDIRECT("day_wise_sales_data!$B$1:$BZ$1"),0)),0)</f>
        <v>0</v>
      </c>
      <c r="BE363" s="3">
        <f ca="1">IFERROR(INDEX(INDIRECT("day_wise_sales_data!$B$2:$BZ$599"),MATCH(resource!$CC363,day_wise_sales_data!$A$2:$A$500,0),MATCH(resource!BE$2,INDIRECT("day_wise_sales_data!$B$1:$BZ$1"),0)),0)</f>
        <v>0</v>
      </c>
      <c r="BF363" s="3">
        <f ca="1">IFERROR(INDEX(INDIRECT("day_wise_sales_data!$B$2:$BZ$599"),MATCH(resource!$CC363,day_wise_sales_data!$A$2:$A$500,0),MATCH(resource!BF$2,INDIRECT("day_wise_sales_data!$B$1:$BZ$1"),0)),0)</f>
        <v>0</v>
      </c>
      <c r="BG363" s="3">
        <f ca="1">IFERROR(INDEX(INDIRECT("day_wise_sales_data!$B$2:$BZ$599"),MATCH(resource!$CC363,day_wise_sales_data!$A$2:$A$500,0),MATCH(resource!BG$2,INDIRECT("day_wise_sales_data!$B$1:$BZ$1"),0)),0)</f>
        <v>0</v>
      </c>
      <c r="BH363" s="3">
        <f ca="1">IFERROR(INDEX(INDIRECT("day_wise_sales_data!$B$2:$BZ$599"),MATCH(resource!$CC363,day_wise_sales_data!$A$2:$A$500,0),MATCH(resource!BH$2,INDIRECT("day_wise_sales_data!$B$1:$BZ$1"),0)),0)</f>
        <v>0</v>
      </c>
      <c r="BI363" s="3">
        <f ca="1">IFERROR(INDEX(INDIRECT("day_wise_sales_data!$B$2:$BZ$599"),MATCH(resource!$CC363,day_wise_sales_data!$A$2:$A$500,0),MATCH(resource!BI$2,INDIRECT("day_wise_sales_data!$B$1:$BZ$1"),0)),0)</f>
        <v>0</v>
      </c>
      <c r="BJ363" s="3">
        <f ca="1">IFERROR(INDEX(INDIRECT("day_wise_sales_data!$B$2:$BZ$599"),MATCH(resource!$CC363,day_wise_sales_data!$A$2:$A$500,0),MATCH(resource!BJ$2,INDIRECT("day_wise_sales_data!$B$1:$BZ$1"),0)),0)</f>
        <v>0</v>
      </c>
      <c r="BK363" s="3">
        <f ca="1">IFERROR(INDEX(INDIRECT("day_wise_sales_data!$B$2:$BZ$599"),MATCH(resource!$CC363,day_wise_sales_data!$A$2:$A$500,0),MATCH(resource!BK$2,INDIRECT("day_wise_sales_data!$B$1:$BZ$1"),0)),0)</f>
        <v>21683.35</v>
      </c>
      <c r="BL363" s="3">
        <f ca="1">IFERROR(INDEX(INDIRECT("day_wise_sales_data!$B$2:$BZ$599"),MATCH(resource!$CC363,day_wise_sales_data!$A$2:$A$500,0),MATCH(resource!BL$2,INDIRECT("day_wise_sales_data!$B$1:$BZ$1"),0)),0)</f>
        <v>0</v>
      </c>
      <c r="BM363" s="3">
        <f ca="1">IFERROR(INDEX(INDIRECT("day_wise_sales_data!$B$2:$BZ$599"),MATCH(resource!$CC363,day_wise_sales_data!$A$2:$A$500,0),MATCH(resource!BM$2,INDIRECT("day_wise_sales_data!$B$1:$BZ$1"),0)),0)</f>
        <v>6030.13</v>
      </c>
      <c r="BN363" s="3">
        <f ca="1">IFERROR(INDEX(INDIRECT("day_wise_sales_data!$B$2:$BZ$599"),MATCH(resource!$CC363,day_wise_sales_data!$A$2:$A$500,0),MATCH(resource!BN$2,INDIRECT("day_wise_sales_data!$B$1:$BZ$1"),0)),0)</f>
        <v>2768.19</v>
      </c>
      <c r="BO363" s="3">
        <f ca="1">IFERROR(INDEX(INDIRECT("day_wise_sales_data!$B$2:$BZ$599"),MATCH(resource!$CC363,day_wise_sales_data!$A$2:$A$500,0),MATCH(resource!BO$2,INDIRECT("day_wise_sales_data!$B$1:$BZ$1"),0)),0)</f>
        <v>14194.55</v>
      </c>
      <c r="BP363" s="3">
        <f ca="1">IFERROR(INDEX(INDIRECT("day_wise_sales_data!$B$2:$BZ$599"),MATCH(resource!$CC363,day_wise_sales_data!$A$2:$A$500,0),MATCH(resource!BP$2,INDIRECT("day_wise_sales_data!$B$1:$BZ$1"),0)),0)</f>
        <v>1847.75</v>
      </c>
      <c r="BQ363" s="3">
        <f ca="1">IFERROR(INDEX(INDIRECT("day_wise_sales_data!$B$2:$BZ$599"),MATCH(resource!$CC363,day_wise_sales_data!$A$2:$A$500,0),MATCH(resource!BQ$2,INDIRECT("day_wise_sales_data!$B$1:$BZ$1"),0)),0)</f>
        <v>0</v>
      </c>
      <c r="BR363" s="3">
        <f ca="1">IFERROR(INDEX(INDIRECT("day_wise_sales_data!$B$2:$BZ$599"),MATCH(resource!$CC363,day_wise_sales_data!$A$2:$A$500,0),MATCH(resource!BR$2,INDIRECT("day_wise_sales_data!$B$1:$BZ$1"),0)),0)</f>
        <v>3815.84</v>
      </c>
      <c r="BS363" s="3">
        <f ca="1">IFERROR(INDEX(INDIRECT("day_wise_sales_data!$B$2:$BZ$599"),MATCH(resource!$CC363,day_wise_sales_data!$A$2:$A$500,0),MATCH(resource!BS$2,INDIRECT("day_wise_sales_data!$B$1:$BZ$1"),0)),0)</f>
        <v>22532.99</v>
      </c>
      <c r="BT363" s="3">
        <f ca="1">IFERROR(INDEX(INDIRECT("day_wise_sales_data!$B$2:$BZ$599"),MATCH(resource!$CC363,day_wise_sales_data!$A$2:$A$500,0),MATCH(resource!BT$2,INDIRECT("day_wise_sales_data!$B$1:$BZ$1"),0)),0)</f>
        <v>6581.43</v>
      </c>
      <c r="BU363" s="3">
        <f ca="1">IFERROR(INDEX(INDIRECT("day_wise_sales_data!$B$2:$BZ$599"),MATCH(resource!$CC363,day_wise_sales_data!$A$2:$A$500,0),MATCH(resource!BU$2,INDIRECT("day_wise_sales_data!$B$1:$BZ$1"),0)),0)</f>
        <v>1116.01</v>
      </c>
      <c r="BV363" s="3">
        <f ca="1">IFERROR(INDEX(INDIRECT("day_wise_sales_data!$B$2:$BZ$599"),MATCH(resource!$CC363,day_wise_sales_data!$A$2:$A$500,0),MATCH(resource!BV$2,INDIRECT("day_wise_sales_data!$B$1:$BZ$1"),0)),0)</f>
        <v>17778.330000000002</v>
      </c>
      <c r="BW363" s="3">
        <f ca="1">IFERROR(INDEX(INDIRECT("day_wise_sales_data!$B$2:$BZ$599"),MATCH(resource!$CC363,day_wise_sales_data!$A$2:$A$500,0),MATCH(resource!BW$2,INDIRECT("day_wise_sales_data!$B$1:$BZ$1"),0)),0)</f>
        <v>4552.03</v>
      </c>
      <c r="BX363" s="3">
        <f ca="1">IFERROR(INDEX(INDIRECT("day_wise_sales_data!$B$2:$BZ$599"),MATCH(resource!$CC363,day_wise_sales_data!$A$2:$A$500,0),MATCH(resource!BX$2,INDIRECT("day_wise_sales_data!$B$1:$BZ$1"),0)),0)</f>
        <v>0</v>
      </c>
      <c r="BY363" s="3">
        <f ca="1">IFERROR(INDEX(INDIRECT("day_wise_sales_data!$B$2:$BZ$599"),MATCH(resource!$CC363,day_wise_sales_data!$A$2:$A$500,0),MATCH(resource!BY$2,INDIRECT("day_wise_sales_data!$B$1:$BZ$1"),0)),0)</f>
        <v>0</v>
      </c>
      <c r="BZ363" s="3">
        <f ca="1">IFERROR(INDEX(INDIRECT("day_wise_sales_data!$B$2:$BZ$599"),MATCH(resource!$CC363,day_wise_sales_data!$A$2:$A$500,0),MATCH(resource!BZ$2,INDIRECT("day_wise_sales_data!$B$1:$BZ$1"),0)),0)</f>
        <v>0</v>
      </c>
      <c r="CA363" s="3" t="str">
        <f ca="1">IFERROR(INDEX(INDIRECT("day_wise_sales_data!$B$2:$BZ$599"),MATCH(resource!$CC363,day_wise_sales_data!$A$2:$A$500,0),MATCH(resource!CA$2,INDIRECT("day_wise_sales_data!$B$1:$BZ$1"),0)),0)</f>
        <v>dd</v>
      </c>
      <c r="CC363" s="4" t="str">
        <f>sales_data!H362</f>
        <v>NOK06171</v>
      </c>
      <c r="CD363" s="1">
        <v>361</v>
      </c>
      <c r="CE363" s="1" t="str">
        <f>IF(AQ363=report!$AQ$3,resource!CD363,"")</f>
        <v/>
      </c>
      <c r="CF363" s="5" t="str">
        <f>IFERROR(SMALL($CE$3:$CE$1001,ROWS($CE$3:CE363)),"")</f>
        <v/>
      </c>
      <c r="CH363">
        <f>IFERROR(VLOOKUP($CC363,data_pull!$E$22:$G$700,2,0),0)</f>
        <v>103892.86</v>
      </c>
      <c r="CI363" s="1">
        <f t="shared" si="108"/>
        <v>37</v>
      </c>
      <c r="CJ363" s="1">
        <f t="shared" si="107"/>
        <v>0</v>
      </c>
      <c r="CK363" s="1" t="s">
        <v>1797</v>
      </c>
      <c r="CL363" s="1">
        <f t="shared" si="109"/>
        <v>111</v>
      </c>
      <c r="CM363" s="1" t="str">
        <f>IFERROR(VLOOKUP($CK363,stock_data!$B$3:$W$612,2,0),0)</f>
        <v>TUPIME INJECTION</v>
      </c>
      <c r="CN363" s="1" t="str">
        <f>IFERROR(VLOOKUP($CK363,stock_data!$B$3:$W$612,4,0),0)</f>
        <v>1's</v>
      </c>
      <c r="CO363" s="1">
        <f>IFERROR(VLOOKUP($CK363,stock_data!$B$3:$W$612,5,0),0)</f>
        <v>460</v>
      </c>
      <c r="CP363" s="3">
        <f t="shared" si="110"/>
        <v>0</v>
      </c>
      <c r="CQ363" s="3">
        <f t="shared" si="111"/>
        <v>0</v>
      </c>
      <c r="CR363" s="1">
        <f>IFERROR(VLOOKUP($CK363,stock_data!$B$3:$W$612,6,0),0)</f>
        <v>0</v>
      </c>
      <c r="CS363" s="1">
        <f>IFERROR(VLOOKUP($CK363,stock_data!$B$3:$W$612,7,0),0)</f>
        <v>0</v>
      </c>
      <c r="CT363" s="1">
        <f>IFERROR(VLOOKUP($CK363,stock_data!$B$3:$W$612,8,0),0)</f>
        <v>617</v>
      </c>
      <c r="CU363" s="1">
        <f>IFERROR(VLOOKUP($CK363,stock_data!$B$3:$W$612,9,0),0)</f>
        <v>0</v>
      </c>
      <c r="CV363" s="1">
        <f>IFERROR(VLOOKUP($CK363,stock_data!$B$3:$W$612,10,0),0)</f>
        <v>0</v>
      </c>
      <c r="CW363" s="1">
        <f>IFERROR(VLOOKUP($CK363,stock_data!$B$3:$W$612,11,0),0)</f>
        <v>0</v>
      </c>
      <c r="CX363" s="1">
        <f>IFERROR(VLOOKUP($CK363,stock_data!$B$3:$W$612,12,0),0)</f>
        <v>0</v>
      </c>
      <c r="CY363" s="1">
        <f>IFERROR(VLOOKUP($CK363,stock_data!$B$3:$W$612,13,0),0)</f>
        <v>0</v>
      </c>
      <c r="CZ363" s="1">
        <f>IFERROR(VLOOKUP($CK363,stock_data!$B$3:$W$612,14,0),0)</f>
        <v>0</v>
      </c>
      <c r="DA363" s="1">
        <f>IFERROR(VLOOKUP($CK363,stock_data!$B$3:$W$612,15,0),0)</f>
        <v>0</v>
      </c>
      <c r="DB363" s="1">
        <f>IFERROR(VLOOKUP($CK363,stock_data!$B$3:$W$612,16,0),0)</f>
        <v>0</v>
      </c>
      <c r="DC363" s="1">
        <f>IFERROR(VLOOKUP($CK363,stock_data!$B$3:$W$612,17,0),0)</f>
        <v>56</v>
      </c>
      <c r="DD363" s="1">
        <f>IFERROR(VLOOKUP($CK363,stock_data!$B$3:$W$612,18,0),0)</f>
        <v>0</v>
      </c>
      <c r="DE363" s="1">
        <f>IFERROR(VLOOKUP($CK363,stock_data!$B$3:$W$612,19,0),0)</f>
        <v>0</v>
      </c>
      <c r="DF363" s="1">
        <f>IFERROR(VLOOKUP($CK363,stock_data!$B$3:$W$612,20,0),0)</f>
        <v>0</v>
      </c>
      <c r="DG363" s="1">
        <f>IFERROR(VLOOKUP($CK363,stock_data!$B$3:$W$612,21,0),0)</f>
        <v>0</v>
      </c>
      <c r="DH363" s="1">
        <f>IFERROR(VLOOKUP($CK363,stock_data!$B$3:$W$612,22,0),0)</f>
        <v>0</v>
      </c>
      <c r="DI363" s="1">
        <f t="shared" si="112"/>
        <v>673</v>
      </c>
      <c r="DJ363" s="1">
        <f t="shared" si="113"/>
        <v>309580</v>
      </c>
      <c r="DK363" s="3">
        <f>IFERROR(INDEX(COD_SALES!$B$5:$Z$500,MATCH(resource!$CC363,COD_SALES!$A$5:$A$500,0),MATCH(resource!DK$2,COD_SALES!$B$4:$Z$4,0)),"")</f>
        <v>8</v>
      </c>
      <c r="DL363" s="3">
        <f>IFERROR(INDEX(COD_SALES!$B$5:$Z$500,MATCH(resource!$CC363,COD_SALES!$A$5:$A$500,0),MATCH(resource!DL$2,COD_SALES!$B$4:$Z$4,0)),"")</f>
        <v>0</v>
      </c>
      <c r="DM363" s="3">
        <f>IFERROR(INDEX(COD_SALES!$B$5:$Z$500,MATCH(resource!$CC363,COD_SALES!$A$5:$A$500,0),MATCH(resource!DM$2,COD_SALES!$B$4:$Z$4,0)),"")</f>
        <v>11</v>
      </c>
      <c r="DN363" s="3" t="str">
        <f>IFERROR(INDEX(COD_SALES!$B$5:$Z$500,MATCH(resource!$CC363,COD_SALES!$A$5:$A$500,0),MATCH(resource!DN$2,COD_SALES!$B$4:$Z$4,0)),"")</f>
        <v/>
      </c>
      <c r="DO363" s="3">
        <f>IFERROR(INDEX(COD_SALES!$B$5:$Z$500,MATCH(resource!$CC363,COD_SALES!$A$5:$A$500,0),MATCH(resource!DO$2,COD_SALES!$B$4:$Z$4,0)),"")</f>
        <v>0</v>
      </c>
      <c r="DP363" s="3">
        <f>IFERROR(INDEX(COD_SALES!$B$5:$Z$500,MATCH(resource!$CC363,COD_SALES!$A$5:$A$500,0),MATCH(resource!DP$2,COD_SALES!$B$4:$Z$4,0)),"")</f>
        <v>0</v>
      </c>
      <c r="DQ363" s="3" t="str">
        <f>IFERROR(INDEX(COD_SALES!$B$5:$Z$500,MATCH(resource!$CC363,COD_SALES!$A$5:$A$500,0),MATCH(resource!DQ$2,COD_SALES!$B$4:$Z$4,0)),"")</f>
        <v/>
      </c>
      <c r="DR363" s="3">
        <f>IFERROR(INDEX(COD_SALES!$B$5:$Z$500,MATCH(resource!$CC363,COD_SALES!$A$5:$A$500,0),MATCH(resource!DR$2,COD_SALES!$B$4:$Z$4,0)),"")</f>
        <v>0</v>
      </c>
      <c r="DS363" s="3">
        <f>IFERROR(INDEX(COD_SALES!$B$5:$Z$500,MATCH(resource!$CC363,COD_SALES!$A$5:$A$500,0),MATCH(resource!DS$2,COD_SALES!$B$4:$Z$4,0)),"")</f>
        <v>106</v>
      </c>
      <c r="DT363" s="3">
        <f>IFERROR(INDEX(COD_SALES!$B$5:$Z$500,MATCH(resource!$CC363,COD_SALES!$A$5:$A$500,0),MATCH(resource!DT$2,COD_SALES!$B$4:$Z$4,0)),"")</f>
        <v>0</v>
      </c>
      <c r="DU363" s="3">
        <f>IFERROR(INDEX(COD_SALES!$B$5:$Z$500,MATCH(resource!$CC363,COD_SALES!$A$5:$A$500,0),MATCH(resource!DU$2,COD_SALES!$B$4:$Z$4,0)),"")</f>
        <v>0</v>
      </c>
      <c r="DV363" s="3">
        <f>IFERROR(INDEX(COD_SALES!$B$5:$Z$500,MATCH(resource!$CC363,COD_SALES!$A$5:$A$500,0),MATCH(resource!DV$2,COD_SALES!$B$4:$Z$4,0)),"")</f>
        <v>0</v>
      </c>
      <c r="DW363" s="3">
        <f>IFERROR(INDEX(COD_SALES!$B$5:$Z$500,MATCH(resource!$CC363,COD_SALES!$A$5:$A$500,0),MATCH(resource!DW$2,COD_SALES!$B$4:$Z$4,0)),"")</f>
        <v>49</v>
      </c>
      <c r="DX363" s="3">
        <f>IFERROR(INDEX(COD_SALES!$B$5:$Z$500,MATCH(resource!$CC363,COD_SALES!$A$5:$A$500,0),MATCH(resource!DX$2,COD_SALES!$B$4:$Z$4,0)),"")</f>
        <v>0</v>
      </c>
      <c r="DY363" s="3">
        <f>IFERROR(INDEX(COD_SALES!$B$5:$Z$500,MATCH(resource!$CC363,COD_SALES!$A$5:$A$500,0),MATCH(resource!DY$2,COD_SALES!$B$4:$Z$4,0)),"")</f>
        <v>0</v>
      </c>
      <c r="DZ363" s="3">
        <f>IFERROR(INDEX(COD_SALES!$B$5:$Z$500,MATCH(resource!$CC363,COD_SALES!$A$5:$A$500,0),MATCH(resource!DZ$2,COD_SALES!$B$4:$Z$4,0)),"")</f>
        <v>13</v>
      </c>
      <c r="EA363" s="3">
        <f>IFERROR(INDEX(COD_SALES!$B$5:$Z$500,MATCH(resource!$CC363,COD_SALES!$A$5:$A$500,0),MATCH(resource!EA$2,COD_SALES!$B$4:$Z$4,0)),"")</f>
        <v>11</v>
      </c>
      <c r="EB363" s="3">
        <f t="shared" si="114"/>
        <v>57565.26</v>
      </c>
      <c r="ED363" s="3">
        <f>IFERROR(VLOOKUP($CK363,depot_prod_sales!$B$5:$S$200,3,0),0)</f>
        <v>0</v>
      </c>
      <c r="EE363" s="3">
        <f>IFERROR(VLOOKUP($CK363,depot_prod_sales!$B$5:$S$200,4,0),0)</f>
        <v>0</v>
      </c>
      <c r="EF363" s="3">
        <f>IFERROR(VLOOKUP($CK363,depot_prod_sales!$B$5:$S$200,5,0),0)</f>
        <v>0</v>
      </c>
      <c r="EG363" s="3">
        <f>IFERROR(VLOOKUP($CK363,depot_prod_sales!$B$5:$S$200,6,0),0)</f>
        <v>0</v>
      </c>
      <c r="EH363" s="3">
        <f>IFERROR(VLOOKUP($CK363,depot_prod_sales!$B$5:$S$200,7,0),0)</f>
        <v>0</v>
      </c>
      <c r="EI363" s="3">
        <f>IFERROR(VLOOKUP($CK363,depot_prod_sales!$B$5:$S$200,8,0),0)</f>
        <v>0</v>
      </c>
      <c r="EJ363" s="3">
        <f>IFERROR(VLOOKUP($CK363,depot_prod_sales!$B$5:$S$200,9,0),0)</f>
        <v>0</v>
      </c>
      <c r="EK363" s="3">
        <f>IFERROR(VLOOKUP($CK363,depot_prod_sales!$B$5:$S$200,10,0),0)</f>
        <v>0</v>
      </c>
      <c r="EL363" s="3">
        <f>IFERROR(VLOOKUP($CK363,depot_prod_sales!$B$5:$S$200,11,0),0)</f>
        <v>0</v>
      </c>
      <c r="EM363" s="3">
        <f>IFERROR(VLOOKUP($CK363,depot_prod_sales!$B$5:$S$200,12,0),0)</f>
        <v>0</v>
      </c>
      <c r="EN363" s="3">
        <f>IFERROR(VLOOKUP($CK363,depot_prod_sales!$B$5:$S$200,13,0),0)</f>
        <v>0</v>
      </c>
      <c r="EO363" s="3">
        <f>IFERROR(VLOOKUP($CK363,depot_prod_sales!$B$5:$S$200,14,0),0)</f>
        <v>0</v>
      </c>
      <c r="EP363" s="3">
        <f>IFERROR(VLOOKUP($CK363,depot_prod_sales!$B$5:$S$200,15,0),0)</f>
        <v>0</v>
      </c>
      <c r="EQ363" s="3">
        <f>IFERROR(VLOOKUP($CK363,depot_prod_sales!$B$5:$S$200,16,0),0)</f>
        <v>0</v>
      </c>
      <c r="ER363" s="3">
        <f>IFERROR(VLOOKUP($CK363,depot_prod_sales!$B$5:$S$200,17,0),0)</f>
        <v>0</v>
      </c>
      <c r="ES363" s="3">
        <f>IFERROR(VLOOKUP($CK363,depot_prod_sales!$B$5:$S$200,18,0),0)</f>
        <v>0</v>
      </c>
      <c r="ET363" s="116">
        <f t="shared" si="115"/>
        <v>0</v>
      </c>
      <c r="EU363" s="116">
        <f t="shared" si="116"/>
        <v>0</v>
      </c>
      <c r="EW363" s="3">
        <f>IFERROR(VLOOKUP(CC363,data_pull!$AO$25:$AR$546,2,0),0)</f>
        <v>25</v>
      </c>
      <c r="EX363" s="1">
        <f>IFERROR(VLOOKUP(CC363,data_pull!$AO$25:$AR$546,4,0),0)</f>
        <v>170000</v>
      </c>
    </row>
    <row r="364" spans="13:154" x14ac:dyDescent="0.25"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4" t="str">
        <f>sales_data!B363</f>
        <v>Uttam Chandra Debnath</v>
      </c>
      <c r="AR364" s="4" t="str">
        <f>sales_data!C363</f>
        <v>Mashiur Rahman</v>
      </c>
      <c r="AS364" s="5" t="str">
        <f t="shared" si="106"/>
        <v/>
      </c>
      <c r="AT364" s="4" t="str">
        <f>sales_data!I363</f>
        <v>Shahedul Hasan</v>
      </c>
      <c r="AU364" s="4" t="str">
        <f>sales_data!W363</f>
        <v>Dattarhat (Tb)</v>
      </c>
      <c r="AV364" s="1">
        <f>sales_data!N363</f>
        <v>105519.89</v>
      </c>
      <c r="AW364" s="1">
        <f>sales_data!P363</f>
        <v>18</v>
      </c>
      <c r="AX364" s="3">
        <f ca="1">IFERROR(INDEX(INDIRECT("day_wise_sales_data!$B$2:$BZ$599"),MATCH(resource!$CC364,day_wise_sales_data!$A$2:$A$500,0),MATCH(resource!AX$2,INDIRECT("day_wise_sales_data!$B$1:$BZ$1"),0)),0)</f>
        <v>0</v>
      </c>
      <c r="AY364" s="3">
        <f ca="1">IFERROR(INDEX(INDIRECT("day_wise_sales_data!$B$2:$BZ$599"),MATCH(resource!$CC364,day_wise_sales_data!$A$2:$A$500,0),MATCH(resource!AY$2,INDIRECT("day_wise_sales_data!$B$1:$BZ$1"),0)),0)</f>
        <v>12675.72</v>
      </c>
      <c r="AZ364" s="3">
        <f ca="1">IFERROR(INDEX(INDIRECT("day_wise_sales_data!$B$2:$BZ$599"),MATCH(resource!$CC364,day_wise_sales_data!$A$2:$A$500,0),MATCH(resource!AZ$2,INDIRECT("day_wise_sales_data!$B$1:$BZ$1"),0)),0)</f>
        <v>0</v>
      </c>
      <c r="BA364" s="3">
        <f ca="1">IFERROR(INDEX(INDIRECT("day_wise_sales_data!$B$2:$BZ$599"),MATCH(resource!$CC364,day_wise_sales_data!$A$2:$A$500,0),MATCH(resource!BA$2,INDIRECT("day_wise_sales_data!$B$1:$BZ$1"),0)),0)</f>
        <v>0</v>
      </c>
      <c r="BB364" s="3">
        <f ca="1">IFERROR(INDEX(INDIRECT("day_wise_sales_data!$B$2:$BZ$599"),MATCH(resource!$CC364,day_wise_sales_data!$A$2:$A$500,0),MATCH(resource!BB$2,INDIRECT("day_wise_sales_data!$B$1:$BZ$1"),0)),0)</f>
        <v>0</v>
      </c>
      <c r="BC364" s="3">
        <f ca="1">IFERROR(INDEX(INDIRECT("day_wise_sales_data!$B$2:$BZ$599"),MATCH(resource!$CC364,day_wise_sales_data!$A$2:$A$500,0),MATCH(resource!BC$2,INDIRECT("day_wise_sales_data!$B$1:$BZ$1"),0)),0)</f>
        <v>0</v>
      </c>
      <c r="BD364" s="3">
        <f ca="1">IFERROR(INDEX(INDIRECT("day_wise_sales_data!$B$2:$BZ$599"),MATCH(resource!$CC364,day_wise_sales_data!$A$2:$A$500,0),MATCH(resource!BD$2,INDIRECT("day_wise_sales_data!$B$1:$BZ$1"),0)),0)</f>
        <v>0</v>
      </c>
      <c r="BE364" s="3">
        <f ca="1">IFERROR(INDEX(INDIRECT("day_wise_sales_data!$B$2:$BZ$599"),MATCH(resource!$CC364,day_wise_sales_data!$A$2:$A$500,0),MATCH(resource!BE$2,INDIRECT("day_wise_sales_data!$B$1:$BZ$1"),0)),0)</f>
        <v>6242.31</v>
      </c>
      <c r="BF364" s="3">
        <f ca="1">IFERROR(INDEX(INDIRECT("day_wise_sales_data!$B$2:$BZ$599"),MATCH(resource!$CC364,day_wise_sales_data!$A$2:$A$500,0),MATCH(resource!BF$2,INDIRECT("day_wise_sales_data!$B$1:$BZ$1"),0)),0)</f>
        <v>6178.7</v>
      </c>
      <c r="BG364" s="3">
        <f ca="1">IFERROR(INDEX(INDIRECT("day_wise_sales_data!$B$2:$BZ$599"),MATCH(resource!$CC364,day_wise_sales_data!$A$2:$A$500,0),MATCH(resource!BG$2,INDIRECT("day_wise_sales_data!$B$1:$BZ$1"),0)),0)</f>
        <v>0</v>
      </c>
      <c r="BH364" s="3">
        <f ca="1">IFERROR(INDEX(INDIRECT("day_wise_sales_data!$B$2:$BZ$599"),MATCH(resource!$CC364,day_wise_sales_data!$A$2:$A$500,0),MATCH(resource!BH$2,INDIRECT("day_wise_sales_data!$B$1:$BZ$1"),0)),0)</f>
        <v>0</v>
      </c>
      <c r="BI364" s="3">
        <f ca="1">IFERROR(INDEX(INDIRECT("day_wise_sales_data!$B$2:$BZ$599"),MATCH(resource!$CC364,day_wise_sales_data!$A$2:$A$500,0),MATCH(resource!BI$2,INDIRECT("day_wise_sales_data!$B$1:$BZ$1"),0)),0)</f>
        <v>2143.86</v>
      </c>
      <c r="BJ364" s="3">
        <f ca="1">IFERROR(INDEX(INDIRECT("day_wise_sales_data!$B$2:$BZ$599"),MATCH(resource!$CC364,day_wise_sales_data!$A$2:$A$500,0),MATCH(resource!BJ$2,INDIRECT("day_wise_sales_data!$B$1:$BZ$1"),0)),0)</f>
        <v>0</v>
      </c>
      <c r="BK364" s="3">
        <f ca="1">IFERROR(INDEX(INDIRECT("day_wise_sales_data!$B$2:$BZ$599"),MATCH(resource!$CC364,day_wise_sales_data!$A$2:$A$500,0),MATCH(resource!BK$2,INDIRECT("day_wise_sales_data!$B$1:$BZ$1"),0)),0)</f>
        <v>24959.360000000001</v>
      </c>
      <c r="BL364" s="3">
        <f ca="1">IFERROR(INDEX(INDIRECT("day_wise_sales_data!$B$2:$BZ$599"),MATCH(resource!$CC364,day_wise_sales_data!$A$2:$A$500,0),MATCH(resource!BL$2,INDIRECT("day_wise_sales_data!$B$1:$BZ$1"),0)),0)</f>
        <v>6109.67</v>
      </c>
      <c r="BM364" s="3">
        <f ca="1">IFERROR(INDEX(INDIRECT("day_wise_sales_data!$B$2:$BZ$599"),MATCH(resource!$CC364,day_wise_sales_data!$A$2:$A$500,0),MATCH(resource!BM$2,INDIRECT("day_wise_sales_data!$B$1:$BZ$1"),0)),0)</f>
        <v>0</v>
      </c>
      <c r="BN364" s="3">
        <f ca="1">IFERROR(INDEX(INDIRECT("day_wise_sales_data!$B$2:$BZ$599"),MATCH(resource!$CC364,day_wise_sales_data!$A$2:$A$500,0),MATCH(resource!BN$2,INDIRECT("day_wise_sales_data!$B$1:$BZ$1"),0)),0)</f>
        <v>0</v>
      </c>
      <c r="BO364" s="3">
        <f ca="1">IFERROR(INDEX(INDIRECT("day_wise_sales_data!$B$2:$BZ$599"),MATCH(resource!$CC364,day_wise_sales_data!$A$2:$A$500,0),MATCH(resource!BO$2,INDIRECT("day_wise_sales_data!$B$1:$BZ$1"),0)),0)</f>
        <v>0</v>
      </c>
      <c r="BP364" s="3">
        <f ca="1">IFERROR(INDEX(INDIRECT("day_wise_sales_data!$B$2:$BZ$599"),MATCH(resource!$CC364,day_wise_sales_data!$A$2:$A$500,0),MATCH(resource!BP$2,INDIRECT("day_wise_sales_data!$B$1:$BZ$1"),0)),0)</f>
        <v>0</v>
      </c>
      <c r="BQ364" s="3">
        <f ca="1">IFERROR(INDEX(INDIRECT("day_wise_sales_data!$B$2:$BZ$599"),MATCH(resource!$CC364,day_wise_sales_data!$A$2:$A$500,0),MATCH(resource!BQ$2,INDIRECT("day_wise_sales_data!$B$1:$BZ$1"),0)),0)</f>
        <v>0</v>
      </c>
      <c r="BR364" s="3">
        <f ca="1">IFERROR(INDEX(INDIRECT("day_wise_sales_data!$B$2:$BZ$599"),MATCH(resource!$CC364,day_wise_sales_data!$A$2:$A$500,0),MATCH(resource!BR$2,INDIRECT("day_wise_sales_data!$B$1:$BZ$1"),0)),0)</f>
        <v>844.86</v>
      </c>
      <c r="BS364" s="3">
        <f ca="1">IFERROR(INDEX(INDIRECT("day_wise_sales_data!$B$2:$BZ$599"),MATCH(resource!$CC364,day_wise_sales_data!$A$2:$A$500,0),MATCH(resource!BS$2,INDIRECT("day_wise_sales_data!$B$1:$BZ$1"),0)),0)</f>
        <v>0</v>
      </c>
      <c r="BT364" s="3">
        <f ca="1">IFERROR(INDEX(INDIRECT("day_wise_sales_data!$B$2:$BZ$599"),MATCH(resource!$CC364,day_wise_sales_data!$A$2:$A$500,0),MATCH(resource!BT$2,INDIRECT("day_wise_sales_data!$B$1:$BZ$1"),0)),0)</f>
        <v>17558.080000000002</v>
      </c>
      <c r="BU364" s="3">
        <f ca="1">IFERROR(INDEX(INDIRECT("day_wise_sales_data!$B$2:$BZ$599"),MATCH(resource!$CC364,day_wise_sales_data!$A$2:$A$500,0),MATCH(resource!BU$2,INDIRECT("day_wise_sales_data!$B$1:$BZ$1"),0)),0)</f>
        <v>28277.72</v>
      </c>
      <c r="BV364" s="3">
        <f ca="1">IFERROR(INDEX(INDIRECT("day_wise_sales_data!$B$2:$BZ$599"),MATCH(resource!$CC364,day_wise_sales_data!$A$2:$A$500,0),MATCH(resource!BV$2,INDIRECT("day_wise_sales_data!$B$1:$BZ$1"),0)),0)</f>
        <v>529.61</v>
      </c>
      <c r="BW364" s="3">
        <f ca="1">IFERROR(INDEX(INDIRECT("day_wise_sales_data!$B$2:$BZ$599"),MATCH(resource!$CC364,day_wise_sales_data!$A$2:$A$500,0),MATCH(resource!BW$2,INDIRECT("day_wise_sales_data!$B$1:$BZ$1"),0)),0)</f>
        <v>0</v>
      </c>
      <c r="BX364" s="3">
        <f ca="1">IFERROR(INDEX(INDIRECT("day_wise_sales_data!$B$2:$BZ$599"),MATCH(resource!$CC364,day_wise_sales_data!$A$2:$A$500,0),MATCH(resource!BX$2,INDIRECT("day_wise_sales_data!$B$1:$BZ$1"),0)),0)</f>
        <v>0</v>
      </c>
      <c r="BY364" s="3">
        <f ca="1">IFERROR(INDEX(INDIRECT("day_wise_sales_data!$B$2:$BZ$599"),MATCH(resource!$CC364,day_wise_sales_data!$A$2:$A$500,0),MATCH(resource!BY$2,INDIRECT("day_wise_sales_data!$B$1:$BZ$1"),0)),0)</f>
        <v>0</v>
      </c>
      <c r="BZ364" s="3">
        <f ca="1">IFERROR(INDEX(INDIRECT("day_wise_sales_data!$B$2:$BZ$599"),MATCH(resource!$CC364,day_wise_sales_data!$A$2:$A$500,0),MATCH(resource!BZ$2,INDIRECT("day_wise_sales_data!$B$1:$BZ$1"),0)),0)</f>
        <v>0</v>
      </c>
      <c r="CA364" s="3" t="str">
        <f ca="1">IFERROR(INDEX(INDIRECT("day_wise_sales_data!$B$2:$BZ$599"),MATCH(resource!$CC364,day_wise_sales_data!$A$2:$A$500,0),MATCH(resource!CA$2,INDIRECT("day_wise_sales_data!$B$1:$BZ$1"),0)),0)</f>
        <v>dd</v>
      </c>
      <c r="CC364" s="4" t="str">
        <f>sales_data!H363</f>
        <v>NOK10081</v>
      </c>
      <c r="CD364" s="1">
        <v>362</v>
      </c>
      <c r="CE364" s="1" t="str">
        <f>IF(AQ364=report!$AQ$3,resource!CD364,"")</f>
        <v/>
      </c>
      <c r="CF364" s="5" t="str">
        <f>IFERROR(SMALL($CE$3:$CE$1001,ROWS($CE$3:CE364)),"")</f>
        <v/>
      </c>
      <c r="CH364">
        <f>IFERROR(VLOOKUP($CC364,data_pull!$E$22:$G$700,2,0),0)</f>
        <v>105519.89</v>
      </c>
      <c r="CI364" s="1">
        <f t="shared" si="108"/>
        <v>154</v>
      </c>
      <c r="CJ364" s="1">
        <f t="shared" si="107"/>
        <v>2</v>
      </c>
      <c r="CK364" s="1" t="s">
        <v>1799</v>
      </c>
      <c r="CL364" s="1">
        <f t="shared" si="109"/>
        <v>76</v>
      </c>
      <c r="CM364" s="1" t="str">
        <f>IFERROR(VLOOKUP($CK364,stock_data!$B$3:$W$612,2,0),0)</f>
        <v>VELOX -500 CAPSULE</v>
      </c>
      <c r="CN364" s="1" t="str">
        <f>IFERROR(VLOOKUP($CK364,stock_data!$B$3:$W$612,4,0),0)</f>
        <v>5x4'S</v>
      </c>
      <c r="CO364" s="1">
        <f>IFERROR(VLOOKUP($CK364,stock_data!$B$3:$W$612,5,0),0)</f>
        <v>229.5</v>
      </c>
      <c r="CP364" s="3">
        <f t="shared" si="110"/>
        <v>2</v>
      </c>
      <c r="CQ364" s="3">
        <f t="shared" si="111"/>
        <v>459</v>
      </c>
      <c r="CR364" s="1">
        <f>IFERROR(VLOOKUP($CK364,stock_data!$B$3:$W$612,6,0),0)</f>
        <v>0</v>
      </c>
      <c r="CS364" s="1">
        <f>IFERROR(VLOOKUP($CK364,stock_data!$B$3:$W$612,7,0),0)</f>
        <v>0</v>
      </c>
      <c r="CT364" s="1">
        <f>IFERROR(VLOOKUP($CK364,stock_data!$B$3:$W$612,8,0),0)</f>
        <v>0</v>
      </c>
      <c r="CU364" s="1">
        <f>IFERROR(VLOOKUP($CK364,stock_data!$B$3:$W$612,9,0),0)</f>
        <v>0</v>
      </c>
      <c r="CV364" s="1">
        <f>IFERROR(VLOOKUP($CK364,stock_data!$B$3:$W$612,10,0),0)</f>
        <v>0</v>
      </c>
      <c r="CW364" s="1">
        <f>IFERROR(VLOOKUP($CK364,stock_data!$B$3:$W$612,11,0),0)</f>
        <v>0</v>
      </c>
      <c r="CX364" s="1">
        <f>IFERROR(VLOOKUP($CK364,stock_data!$B$3:$W$612,12,0),0)</f>
        <v>0</v>
      </c>
      <c r="CY364" s="1">
        <f>IFERROR(VLOOKUP($CK364,stock_data!$B$3:$W$612,13,0),0)</f>
        <v>0</v>
      </c>
      <c r="CZ364" s="1">
        <f>IFERROR(VLOOKUP($CK364,stock_data!$B$3:$W$612,14,0),0)</f>
        <v>0</v>
      </c>
      <c r="DA364" s="1">
        <f>IFERROR(VLOOKUP($CK364,stock_data!$B$3:$W$612,15,0),0)</f>
        <v>0</v>
      </c>
      <c r="DB364" s="1">
        <f>IFERROR(VLOOKUP($CK364,stock_data!$B$3:$W$612,16,0),0)</f>
        <v>0</v>
      </c>
      <c r="DC364" s="1">
        <f>IFERROR(VLOOKUP($CK364,stock_data!$B$3:$W$612,17,0),0)</f>
        <v>0</v>
      </c>
      <c r="DD364" s="1">
        <f>IFERROR(VLOOKUP($CK364,stock_data!$B$3:$W$612,18,0),0)</f>
        <v>0</v>
      </c>
      <c r="DE364" s="1">
        <f>IFERROR(VLOOKUP($CK364,stock_data!$B$3:$W$612,19,0),0)</f>
        <v>0</v>
      </c>
      <c r="DF364" s="1">
        <f>IFERROR(VLOOKUP($CK364,stock_data!$B$3:$W$612,20,0),0)</f>
        <v>0</v>
      </c>
      <c r="DG364" s="1">
        <f>IFERROR(VLOOKUP($CK364,stock_data!$B$3:$W$612,21,0),0)</f>
        <v>0</v>
      </c>
      <c r="DH364" s="1">
        <f>IFERROR(VLOOKUP($CK364,stock_data!$B$3:$W$612,22,0),0)</f>
        <v>0</v>
      </c>
      <c r="DI364" s="1">
        <f t="shared" si="112"/>
        <v>0</v>
      </c>
      <c r="DJ364" s="1">
        <f t="shared" si="113"/>
        <v>0</v>
      </c>
      <c r="DK364" s="3">
        <f>IFERROR(INDEX(COD_SALES!$B$5:$Z$500,MATCH(resource!$CC364,COD_SALES!$A$5:$A$500,0),MATCH(resource!DK$2,COD_SALES!$B$4:$Z$4,0)),"")</f>
        <v>0</v>
      </c>
      <c r="DL364" s="3">
        <f>IFERROR(INDEX(COD_SALES!$B$5:$Z$500,MATCH(resource!$CC364,COD_SALES!$A$5:$A$500,0),MATCH(resource!DL$2,COD_SALES!$B$4:$Z$4,0)),"")</f>
        <v>0</v>
      </c>
      <c r="DM364" s="3">
        <f>IFERROR(INDEX(COD_SALES!$B$5:$Z$500,MATCH(resource!$CC364,COD_SALES!$A$5:$A$500,0),MATCH(resource!DM$2,COD_SALES!$B$4:$Z$4,0)),"")</f>
        <v>0</v>
      </c>
      <c r="DN364" s="3" t="str">
        <f>IFERROR(INDEX(COD_SALES!$B$5:$Z$500,MATCH(resource!$CC364,COD_SALES!$A$5:$A$500,0),MATCH(resource!DN$2,COD_SALES!$B$4:$Z$4,0)),"")</f>
        <v/>
      </c>
      <c r="DO364" s="3">
        <f>IFERROR(INDEX(COD_SALES!$B$5:$Z$500,MATCH(resource!$CC364,COD_SALES!$A$5:$A$500,0),MATCH(resource!DO$2,COD_SALES!$B$4:$Z$4,0)),"")</f>
        <v>0</v>
      </c>
      <c r="DP364" s="3">
        <f>IFERROR(INDEX(COD_SALES!$B$5:$Z$500,MATCH(resource!$CC364,COD_SALES!$A$5:$A$500,0),MATCH(resource!DP$2,COD_SALES!$B$4:$Z$4,0)),"")</f>
        <v>0</v>
      </c>
      <c r="DQ364" s="3" t="str">
        <f>IFERROR(INDEX(COD_SALES!$B$5:$Z$500,MATCH(resource!$CC364,COD_SALES!$A$5:$A$500,0),MATCH(resource!DQ$2,COD_SALES!$B$4:$Z$4,0)),"")</f>
        <v/>
      </c>
      <c r="DR364" s="3">
        <f>IFERROR(INDEX(COD_SALES!$B$5:$Z$500,MATCH(resource!$CC364,COD_SALES!$A$5:$A$500,0),MATCH(resource!DR$2,COD_SALES!$B$4:$Z$4,0)),"")</f>
        <v>0</v>
      </c>
      <c r="DS364" s="3">
        <f>IFERROR(INDEX(COD_SALES!$B$5:$Z$500,MATCH(resource!$CC364,COD_SALES!$A$5:$A$500,0),MATCH(resource!DS$2,COD_SALES!$B$4:$Z$4,0)),"")</f>
        <v>58</v>
      </c>
      <c r="DT364" s="3">
        <f>IFERROR(INDEX(COD_SALES!$B$5:$Z$500,MATCH(resource!$CC364,COD_SALES!$A$5:$A$500,0),MATCH(resource!DT$2,COD_SALES!$B$4:$Z$4,0)),"")</f>
        <v>0</v>
      </c>
      <c r="DU364" s="3">
        <f>IFERROR(INDEX(COD_SALES!$B$5:$Z$500,MATCH(resource!$CC364,COD_SALES!$A$5:$A$500,0),MATCH(resource!DU$2,COD_SALES!$B$4:$Z$4,0)),"")</f>
        <v>40</v>
      </c>
      <c r="DV364" s="3">
        <f>IFERROR(INDEX(COD_SALES!$B$5:$Z$500,MATCH(resource!$CC364,COD_SALES!$A$5:$A$500,0),MATCH(resource!DV$2,COD_SALES!$B$4:$Z$4,0)),"")</f>
        <v>0</v>
      </c>
      <c r="DW364" s="3">
        <f>IFERROR(INDEX(COD_SALES!$B$5:$Z$500,MATCH(resource!$CC364,COD_SALES!$A$5:$A$500,0),MATCH(resource!DW$2,COD_SALES!$B$4:$Z$4,0)),"")</f>
        <v>15</v>
      </c>
      <c r="DX364" s="3">
        <f>IFERROR(INDEX(COD_SALES!$B$5:$Z$500,MATCH(resource!$CC364,COD_SALES!$A$5:$A$500,0),MATCH(resource!DX$2,COD_SALES!$B$4:$Z$4,0)),"")</f>
        <v>0</v>
      </c>
      <c r="DY364" s="3">
        <f>IFERROR(INDEX(COD_SALES!$B$5:$Z$500,MATCH(resource!$CC364,COD_SALES!$A$5:$A$500,0),MATCH(resource!DY$2,COD_SALES!$B$4:$Z$4,0)),"")</f>
        <v>0</v>
      </c>
      <c r="DZ364" s="3">
        <f>IFERROR(INDEX(COD_SALES!$B$5:$Z$500,MATCH(resource!$CC364,COD_SALES!$A$5:$A$500,0),MATCH(resource!DZ$2,COD_SALES!$B$4:$Z$4,0)),"")</f>
        <v>0</v>
      </c>
      <c r="EA364" s="3">
        <f>IFERROR(INDEX(COD_SALES!$B$5:$Z$500,MATCH(resource!$CC364,COD_SALES!$A$5:$A$500,0),MATCH(resource!EA$2,COD_SALES!$B$4:$Z$4,0)),"")</f>
        <v>3</v>
      </c>
      <c r="EB364" s="3">
        <f t="shared" si="114"/>
        <v>27923.54</v>
      </c>
      <c r="ED364" s="3">
        <f>IFERROR(VLOOKUP($CK364,depot_prod_sales!$B$5:$S$200,3,0),0)</f>
        <v>113</v>
      </c>
      <c r="EE364" s="3">
        <f>IFERROR(VLOOKUP($CK364,depot_prod_sales!$B$5:$S$200,4,0),0)</f>
        <v>360</v>
      </c>
      <c r="EF364" s="3">
        <f>IFERROR(VLOOKUP($CK364,depot_prod_sales!$B$5:$S$200,5,0),0)</f>
        <v>368</v>
      </c>
      <c r="EG364" s="3">
        <f>IFERROR(VLOOKUP($CK364,depot_prod_sales!$B$5:$S$200,6,0),0)</f>
        <v>47</v>
      </c>
      <c r="EH364" s="3">
        <f>IFERROR(VLOOKUP($CK364,depot_prod_sales!$B$5:$S$200,7,0),0)</f>
        <v>120</v>
      </c>
      <c r="EI364" s="3">
        <f>IFERROR(VLOOKUP($CK364,depot_prod_sales!$B$5:$S$200,8,0),0)</f>
        <v>653</v>
      </c>
      <c r="EJ364" s="3">
        <f>IFERROR(VLOOKUP($CK364,depot_prod_sales!$B$5:$S$200,9,0),0)</f>
        <v>295</v>
      </c>
      <c r="EK364" s="3">
        <f>IFERROR(VLOOKUP($CK364,depot_prod_sales!$B$5:$S$200,10,0),0)</f>
        <v>0</v>
      </c>
      <c r="EL364" s="3">
        <f>IFERROR(VLOOKUP($CK364,depot_prod_sales!$B$5:$S$200,11,0),0)</f>
        <v>41</v>
      </c>
      <c r="EM364" s="3">
        <f>IFERROR(VLOOKUP($CK364,depot_prod_sales!$B$5:$S$200,12,0),0)</f>
        <v>148</v>
      </c>
      <c r="EN364" s="3">
        <f>IFERROR(VLOOKUP($CK364,depot_prod_sales!$B$5:$S$200,13,0),0)</f>
        <v>137</v>
      </c>
      <c r="EO364" s="3">
        <f>IFERROR(VLOOKUP($CK364,depot_prod_sales!$B$5:$S$200,14,0),0)</f>
        <v>433</v>
      </c>
      <c r="EP364" s="3">
        <f>IFERROR(VLOOKUP($CK364,depot_prod_sales!$B$5:$S$200,15,0),0)</f>
        <v>158</v>
      </c>
      <c r="EQ364" s="3">
        <f>IFERROR(VLOOKUP($CK364,depot_prod_sales!$B$5:$S$200,16,0),0)</f>
        <v>265</v>
      </c>
      <c r="ER364" s="3">
        <f>IFERROR(VLOOKUP($CK364,depot_prod_sales!$B$5:$S$200,17,0),0)</f>
        <v>252</v>
      </c>
      <c r="ES364" s="3">
        <f>IFERROR(VLOOKUP($CK364,depot_prod_sales!$B$5:$S$200,18,0),0)</f>
        <v>405</v>
      </c>
      <c r="ET364" s="116">
        <f t="shared" si="115"/>
        <v>3795</v>
      </c>
      <c r="EU364" s="116">
        <f t="shared" si="116"/>
        <v>870952.5</v>
      </c>
      <c r="EW364" s="3">
        <f>IFERROR(VLOOKUP(CC364,data_pull!$AO$25:$AR$546,2,0),0)</f>
        <v>10</v>
      </c>
      <c r="EX364" s="1">
        <f>IFERROR(VLOOKUP(CC364,data_pull!$AO$25:$AR$546,4,0),0)</f>
        <v>190000</v>
      </c>
    </row>
    <row r="365" spans="13:154" x14ac:dyDescent="0.25"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4" t="str">
        <f>sales_data!B364</f>
        <v>Uttam Chandra Debnath</v>
      </c>
      <c r="AR365" s="4" t="str">
        <f>sales_data!C364</f>
        <v>Mashiur Rahman</v>
      </c>
      <c r="AS365" s="5" t="str">
        <f t="shared" si="106"/>
        <v/>
      </c>
      <c r="AT365" s="4" t="str">
        <f>sales_data!I364</f>
        <v>Shajhahan-2</v>
      </c>
      <c r="AU365" s="4" t="str">
        <f>sales_data!W364</f>
        <v>Public Hall (Cb)</v>
      </c>
      <c r="AV365" s="1">
        <f>sales_data!N364</f>
        <v>128575.52</v>
      </c>
      <c r="AW365" s="1">
        <f>sales_data!P364</f>
        <v>14</v>
      </c>
      <c r="AX365" s="3">
        <f ca="1">IFERROR(INDEX(INDIRECT("day_wise_sales_data!$B$2:$BZ$599"),MATCH(resource!$CC365,day_wise_sales_data!$A$2:$A$500,0),MATCH(resource!AX$2,INDIRECT("day_wise_sales_data!$B$1:$BZ$1"),0)),0)</f>
        <v>0</v>
      </c>
      <c r="AY365" s="3">
        <f ca="1">IFERROR(INDEX(INDIRECT("day_wise_sales_data!$B$2:$BZ$599"),MATCH(resource!$CC365,day_wise_sales_data!$A$2:$A$500,0),MATCH(resource!AY$2,INDIRECT("day_wise_sales_data!$B$1:$BZ$1"),0)),0)</f>
        <v>0</v>
      </c>
      <c r="AZ365" s="3">
        <f ca="1">IFERROR(INDEX(INDIRECT("day_wise_sales_data!$B$2:$BZ$599"),MATCH(resource!$CC365,day_wise_sales_data!$A$2:$A$500,0),MATCH(resource!AZ$2,INDIRECT("day_wise_sales_data!$B$1:$BZ$1"),0)),0)</f>
        <v>0</v>
      </c>
      <c r="BA365" s="3">
        <f ca="1">IFERROR(INDEX(INDIRECT("day_wise_sales_data!$B$2:$BZ$599"),MATCH(resource!$CC365,day_wise_sales_data!$A$2:$A$500,0),MATCH(resource!BA$2,INDIRECT("day_wise_sales_data!$B$1:$BZ$1"),0)),0)</f>
        <v>0</v>
      </c>
      <c r="BB365" s="3">
        <f ca="1">IFERROR(INDEX(INDIRECT("day_wise_sales_data!$B$2:$BZ$599"),MATCH(resource!$CC365,day_wise_sales_data!$A$2:$A$500,0),MATCH(resource!BB$2,INDIRECT("day_wise_sales_data!$B$1:$BZ$1"),0)),0)</f>
        <v>0</v>
      </c>
      <c r="BC365" s="3">
        <f ca="1">IFERROR(INDEX(INDIRECT("day_wise_sales_data!$B$2:$BZ$599"),MATCH(resource!$CC365,day_wise_sales_data!$A$2:$A$500,0),MATCH(resource!BC$2,INDIRECT("day_wise_sales_data!$B$1:$BZ$1"),0)),0)</f>
        <v>0</v>
      </c>
      <c r="BD365" s="3">
        <f ca="1">IFERROR(INDEX(INDIRECT("day_wise_sales_data!$B$2:$BZ$599"),MATCH(resource!$CC365,day_wise_sales_data!$A$2:$A$500,0),MATCH(resource!BD$2,INDIRECT("day_wise_sales_data!$B$1:$BZ$1"),0)),0)</f>
        <v>0</v>
      </c>
      <c r="BE365" s="3">
        <f ca="1">IFERROR(INDEX(INDIRECT("day_wise_sales_data!$B$2:$BZ$599"),MATCH(resource!$CC365,day_wise_sales_data!$A$2:$A$500,0),MATCH(resource!BE$2,INDIRECT("day_wise_sales_data!$B$1:$BZ$1"),0)),0)</f>
        <v>10555.11</v>
      </c>
      <c r="BF365" s="3">
        <f ca="1">IFERROR(INDEX(INDIRECT("day_wise_sales_data!$B$2:$BZ$599"),MATCH(resource!$CC365,day_wise_sales_data!$A$2:$A$500,0),MATCH(resource!BF$2,INDIRECT("day_wise_sales_data!$B$1:$BZ$1"),0)),0)</f>
        <v>639.30999999999995</v>
      </c>
      <c r="BG365" s="3">
        <f ca="1">IFERROR(INDEX(INDIRECT("day_wise_sales_data!$B$2:$BZ$599"),MATCH(resource!$CC365,day_wise_sales_data!$A$2:$A$500,0),MATCH(resource!BG$2,INDIRECT("day_wise_sales_data!$B$1:$BZ$1"),0)),0)</f>
        <v>0</v>
      </c>
      <c r="BH365" s="3">
        <f ca="1">IFERROR(INDEX(INDIRECT("day_wise_sales_data!$B$2:$BZ$599"),MATCH(resource!$CC365,day_wise_sales_data!$A$2:$A$500,0),MATCH(resource!BH$2,INDIRECT("day_wise_sales_data!$B$1:$BZ$1"),0)),0)</f>
        <v>0</v>
      </c>
      <c r="BI365" s="3">
        <f ca="1">IFERROR(INDEX(INDIRECT("day_wise_sales_data!$B$2:$BZ$599"),MATCH(resource!$CC365,day_wise_sales_data!$A$2:$A$500,0),MATCH(resource!BI$2,INDIRECT("day_wise_sales_data!$B$1:$BZ$1"),0)),0)</f>
        <v>0</v>
      </c>
      <c r="BJ365" s="3">
        <f ca="1">IFERROR(INDEX(INDIRECT("day_wise_sales_data!$B$2:$BZ$599"),MATCH(resource!$CC365,day_wise_sales_data!$A$2:$A$500,0),MATCH(resource!BJ$2,INDIRECT("day_wise_sales_data!$B$1:$BZ$1"),0)),0)</f>
        <v>0</v>
      </c>
      <c r="BK365" s="3">
        <f ca="1">IFERROR(INDEX(INDIRECT("day_wise_sales_data!$B$2:$BZ$599"),MATCH(resource!$CC365,day_wise_sales_data!$A$2:$A$500,0),MATCH(resource!BK$2,INDIRECT("day_wise_sales_data!$B$1:$BZ$1"),0)),0)</f>
        <v>1841.96</v>
      </c>
      <c r="BL365" s="3">
        <f ca="1">IFERROR(INDEX(INDIRECT("day_wise_sales_data!$B$2:$BZ$599"),MATCH(resource!$CC365,day_wise_sales_data!$A$2:$A$500,0),MATCH(resource!BL$2,INDIRECT("day_wise_sales_data!$B$1:$BZ$1"),0)),0)</f>
        <v>739.27</v>
      </c>
      <c r="BM365" s="3">
        <f ca="1">IFERROR(INDEX(INDIRECT("day_wise_sales_data!$B$2:$BZ$599"),MATCH(resource!$CC365,day_wise_sales_data!$A$2:$A$500,0),MATCH(resource!BM$2,INDIRECT("day_wise_sales_data!$B$1:$BZ$1"),0)),0)</f>
        <v>18302.13</v>
      </c>
      <c r="BN365" s="3">
        <f ca="1">IFERROR(INDEX(INDIRECT("day_wise_sales_data!$B$2:$BZ$599"),MATCH(resource!$CC365,day_wise_sales_data!$A$2:$A$500,0),MATCH(resource!BN$2,INDIRECT("day_wise_sales_data!$B$1:$BZ$1"),0)),0)</f>
        <v>0</v>
      </c>
      <c r="BO365" s="3">
        <f ca="1">IFERROR(INDEX(INDIRECT("day_wise_sales_data!$B$2:$BZ$599"),MATCH(resource!$CC365,day_wise_sales_data!$A$2:$A$500,0),MATCH(resource!BO$2,INDIRECT("day_wise_sales_data!$B$1:$BZ$1"),0)),0)</f>
        <v>0</v>
      </c>
      <c r="BP365" s="3">
        <f ca="1">IFERROR(INDEX(INDIRECT("day_wise_sales_data!$B$2:$BZ$599"),MATCH(resource!$CC365,day_wise_sales_data!$A$2:$A$500,0),MATCH(resource!BP$2,INDIRECT("day_wise_sales_data!$B$1:$BZ$1"),0)),0)</f>
        <v>20271</v>
      </c>
      <c r="BQ365" s="3">
        <f ca="1">IFERROR(INDEX(INDIRECT("day_wise_sales_data!$B$2:$BZ$599"),MATCH(resource!$CC365,day_wise_sales_data!$A$2:$A$500,0),MATCH(resource!BQ$2,INDIRECT("day_wise_sales_data!$B$1:$BZ$1"),0)),0)</f>
        <v>0</v>
      </c>
      <c r="BR365" s="3">
        <f ca="1">IFERROR(INDEX(INDIRECT("day_wise_sales_data!$B$2:$BZ$599"),MATCH(resource!$CC365,day_wise_sales_data!$A$2:$A$500,0),MATCH(resource!BR$2,INDIRECT("day_wise_sales_data!$B$1:$BZ$1"),0)),0)</f>
        <v>13956.15</v>
      </c>
      <c r="BS365" s="3">
        <f ca="1">IFERROR(INDEX(INDIRECT("day_wise_sales_data!$B$2:$BZ$599"),MATCH(resource!$CC365,day_wise_sales_data!$A$2:$A$500,0),MATCH(resource!BS$2,INDIRECT("day_wise_sales_data!$B$1:$BZ$1"),0)),0)</f>
        <v>0</v>
      </c>
      <c r="BT365" s="3">
        <f ca="1">IFERROR(INDEX(INDIRECT("day_wise_sales_data!$B$2:$BZ$599"),MATCH(resource!$CC365,day_wise_sales_data!$A$2:$A$500,0),MATCH(resource!BT$2,INDIRECT("day_wise_sales_data!$B$1:$BZ$1"),0)),0)</f>
        <v>10845.76</v>
      </c>
      <c r="BU365" s="3">
        <f ca="1">IFERROR(INDEX(INDIRECT("day_wise_sales_data!$B$2:$BZ$599"),MATCH(resource!$CC365,day_wise_sales_data!$A$2:$A$500,0),MATCH(resource!BU$2,INDIRECT("day_wise_sales_data!$B$1:$BZ$1"),0)),0)</f>
        <v>19009.29</v>
      </c>
      <c r="BV365" s="3">
        <f ca="1">IFERROR(INDEX(INDIRECT("day_wise_sales_data!$B$2:$BZ$599"),MATCH(resource!$CC365,day_wise_sales_data!$A$2:$A$500,0),MATCH(resource!BV$2,INDIRECT("day_wise_sales_data!$B$1:$BZ$1"),0)),0)</f>
        <v>16939.27</v>
      </c>
      <c r="BW365" s="3">
        <f ca="1">IFERROR(INDEX(INDIRECT("day_wise_sales_data!$B$2:$BZ$599"),MATCH(resource!$CC365,day_wise_sales_data!$A$2:$A$500,0),MATCH(resource!BW$2,INDIRECT("day_wise_sales_data!$B$1:$BZ$1"),0)),0)</f>
        <v>17452.93</v>
      </c>
      <c r="BX365" s="3">
        <f ca="1">IFERROR(INDEX(INDIRECT("day_wise_sales_data!$B$2:$BZ$599"),MATCH(resource!$CC365,day_wise_sales_data!$A$2:$A$500,0),MATCH(resource!BX$2,INDIRECT("day_wise_sales_data!$B$1:$BZ$1"),0)),0)</f>
        <v>0</v>
      </c>
      <c r="BY365" s="3">
        <f ca="1">IFERROR(INDEX(INDIRECT("day_wise_sales_data!$B$2:$BZ$599"),MATCH(resource!$CC365,day_wise_sales_data!$A$2:$A$500,0),MATCH(resource!BY$2,INDIRECT("day_wise_sales_data!$B$1:$BZ$1"),0)),0)</f>
        <v>0</v>
      </c>
      <c r="BZ365" s="3">
        <f ca="1">IFERROR(INDEX(INDIRECT("day_wise_sales_data!$B$2:$BZ$599"),MATCH(resource!$CC365,day_wise_sales_data!$A$2:$A$500,0),MATCH(resource!BZ$2,INDIRECT("day_wise_sales_data!$B$1:$BZ$1"),0)),0)</f>
        <v>0</v>
      </c>
      <c r="CA365" s="3" t="str">
        <f ca="1">IFERROR(INDEX(INDIRECT("day_wise_sales_data!$B$2:$BZ$599"),MATCH(resource!$CC365,day_wise_sales_data!$A$2:$A$500,0),MATCH(resource!CA$2,INDIRECT("day_wise_sales_data!$B$1:$BZ$1"),0)),0)</f>
        <v>dd</v>
      </c>
      <c r="CC365" s="4" t="str">
        <f>sales_data!H364</f>
        <v>NOK02181</v>
      </c>
      <c r="CD365" s="1">
        <v>363</v>
      </c>
      <c r="CE365" s="1" t="str">
        <f>IF(AQ365=report!$AQ$3,resource!CD365,"")</f>
        <v/>
      </c>
      <c r="CF365" s="5" t="str">
        <f>IFERROR(SMALL($CE$3:$CE$1001,ROWS($CE$3:CE365)),"")</f>
        <v/>
      </c>
      <c r="CH365">
        <f>IFERROR(VLOOKUP($CC365,data_pull!$E$22:$G$700,2,0),0)</f>
        <v>128575.52</v>
      </c>
      <c r="CI365" s="1">
        <f t="shared" si="108"/>
        <v>128</v>
      </c>
      <c r="CJ365" s="1">
        <f t="shared" si="107"/>
        <v>0</v>
      </c>
      <c r="CK365" s="1" t="s">
        <v>1802</v>
      </c>
      <c r="CL365" s="1">
        <f t="shared" si="109"/>
        <v>111</v>
      </c>
      <c r="CM365" s="1" t="str">
        <f>IFERROR(VLOOKUP($CK365,stock_data!$B$3:$W$612,2,0),0)</f>
        <v>VELOX CAPSULE-250mg</v>
      </c>
      <c r="CN365" s="1" t="str">
        <f>IFERROR(VLOOKUP($CK365,stock_data!$B$3:$W$612,4,0),0)</f>
        <v>5x6's</v>
      </c>
      <c r="CO365" s="1">
        <f>IFERROR(VLOOKUP($CK365,stock_data!$B$3:$W$612,5,0),0)</f>
        <v>185.3</v>
      </c>
      <c r="CP365" s="3">
        <f t="shared" si="110"/>
        <v>0</v>
      </c>
      <c r="CQ365" s="3">
        <f t="shared" si="111"/>
        <v>0</v>
      </c>
      <c r="CR365" s="1">
        <f>IFERROR(VLOOKUP($CK365,stock_data!$B$3:$W$612,6,0),0)</f>
        <v>0</v>
      </c>
      <c r="CS365" s="1">
        <f>IFERROR(VLOOKUP($CK365,stock_data!$B$3:$W$612,7,0),0)</f>
        <v>0</v>
      </c>
      <c r="CT365" s="1">
        <f>IFERROR(VLOOKUP($CK365,stock_data!$B$3:$W$612,8,0),0)</f>
        <v>0</v>
      </c>
      <c r="CU365" s="1">
        <f>IFERROR(VLOOKUP($CK365,stock_data!$B$3:$W$612,9,0),0)</f>
        <v>0</v>
      </c>
      <c r="CV365" s="1">
        <f>IFERROR(VLOOKUP($CK365,stock_data!$B$3:$W$612,10,0),0)</f>
        <v>0</v>
      </c>
      <c r="CW365" s="1">
        <f>IFERROR(VLOOKUP($CK365,stock_data!$B$3:$W$612,11,0),0)</f>
        <v>0</v>
      </c>
      <c r="CX365" s="1">
        <f>IFERROR(VLOOKUP($CK365,stock_data!$B$3:$W$612,12,0),0)</f>
        <v>0</v>
      </c>
      <c r="CY365" s="1">
        <f>IFERROR(VLOOKUP($CK365,stock_data!$B$3:$W$612,13,0),0)</f>
        <v>0</v>
      </c>
      <c r="CZ365" s="1">
        <f>IFERROR(VLOOKUP($CK365,stock_data!$B$3:$W$612,14,0),0)</f>
        <v>0</v>
      </c>
      <c r="DA365" s="1">
        <f>IFERROR(VLOOKUP($CK365,stock_data!$B$3:$W$612,15,0),0)</f>
        <v>0</v>
      </c>
      <c r="DB365" s="1">
        <f>IFERROR(VLOOKUP($CK365,stock_data!$B$3:$W$612,16,0),0)</f>
        <v>0</v>
      </c>
      <c r="DC365" s="1">
        <f>IFERROR(VLOOKUP($CK365,stock_data!$B$3:$W$612,17,0),0)</f>
        <v>0</v>
      </c>
      <c r="DD365" s="1">
        <f>IFERROR(VLOOKUP($CK365,stock_data!$B$3:$W$612,18,0),0)</f>
        <v>0</v>
      </c>
      <c r="DE365" s="1">
        <f>IFERROR(VLOOKUP($CK365,stock_data!$B$3:$W$612,19,0),0)</f>
        <v>0</v>
      </c>
      <c r="DF365" s="1">
        <f>IFERROR(VLOOKUP($CK365,stock_data!$B$3:$W$612,20,0),0)</f>
        <v>0</v>
      </c>
      <c r="DG365" s="1">
        <f>IFERROR(VLOOKUP($CK365,stock_data!$B$3:$W$612,21,0),0)</f>
        <v>0</v>
      </c>
      <c r="DH365" s="1">
        <f>IFERROR(VLOOKUP($CK365,stock_data!$B$3:$W$612,22,0),0)</f>
        <v>2</v>
      </c>
      <c r="DI365" s="1">
        <f t="shared" si="112"/>
        <v>2</v>
      </c>
      <c r="DJ365" s="1">
        <f t="shared" si="113"/>
        <v>370.6</v>
      </c>
      <c r="DK365" s="3">
        <f>IFERROR(INDEX(COD_SALES!$B$5:$Z$500,MATCH(resource!$CC365,COD_SALES!$A$5:$A$500,0),MATCH(resource!DK$2,COD_SALES!$B$4:$Z$4,0)),"")</f>
        <v>4</v>
      </c>
      <c r="DL365" s="3">
        <f>IFERROR(INDEX(COD_SALES!$B$5:$Z$500,MATCH(resource!$CC365,COD_SALES!$A$5:$A$500,0),MATCH(resource!DL$2,COD_SALES!$B$4:$Z$4,0)),"")</f>
        <v>0</v>
      </c>
      <c r="DM365" s="3">
        <f>IFERROR(INDEX(COD_SALES!$B$5:$Z$500,MATCH(resource!$CC365,COD_SALES!$A$5:$A$500,0),MATCH(resource!DM$2,COD_SALES!$B$4:$Z$4,0)),"")</f>
        <v>62</v>
      </c>
      <c r="DN365" s="3" t="str">
        <f>IFERROR(INDEX(COD_SALES!$B$5:$Z$500,MATCH(resource!$CC365,COD_SALES!$A$5:$A$500,0),MATCH(resource!DN$2,COD_SALES!$B$4:$Z$4,0)),"")</f>
        <v/>
      </c>
      <c r="DO365" s="3">
        <f>IFERROR(INDEX(COD_SALES!$B$5:$Z$500,MATCH(resource!$CC365,COD_SALES!$A$5:$A$500,0),MATCH(resource!DO$2,COD_SALES!$B$4:$Z$4,0)),"")</f>
        <v>0</v>
      </c>
      <c r="DP365" s="3">
        <f>IFERROR(INDEX(COD_SALES!$B$5:$Z$500,MATCH(resource!$CC365,COD_SALES!$A$5:$A$500,0),MATCH(resource!DP$2,COD_SALES!$B$4:$Z$4,0)),"")</f>
        <v>6</v>
      </c>
      <c r="DQ365" s="3" t="str">
        <f>IFERROR(INDEX(COD_SALES!$B$5:$Z$500,MATCH(resource!$CC365,COD_SALES!$A$5:$A$500,0),MATCH(resource!DQ$2,COD_SALES!$B$4:$Z$4,0)),"")</f>
        <v/>
      </c>
      <c r="DR365" s="3">
        <f>IFERROR(INDEX(COD_SALES!$B$5:$Z$500,MATCH(resource!$CC365,COD_SALES!$A$5:$A$500,0),MATCH(resource!DR$2,COD_SALES!$B$4:$Z$4,0)),"")</f>
        <v>0</v>
      </c>
      <c r="DS365" s="3">
        <f>IFERROR(INDEX(COD_SALES!$B$5:$Z$500,MATCH(resource!$CC365,COD_SALES!$A$5:$A$500,0),MATCH(resource!DS$2,COD_SALES!$B$4:$Z$4,0)),"")</f>
        <v>110</v>
      </c>
      <c r="DT365" s="3">
        <f>IFERROR(INDEX(COD_SALES!$B$5:$Z$500,MATCH(resource!$CC365,COD_SALES!$A$5:$A$500,0),MATCH(resource!DT$2,COD_SALES!$B$4:$Z$4,0)),"")</f>
        <v>0</v>
      </c>
      <c r="DU365" s="3">
        <f>IFERROR(INDEX(COD_SALES!$B$5:$Z$500,MATCH(resource!$CC365,COD_SALES!$A$5:$A$500,0),MATCH(resource!DU$2,COD_SALES!$B$4:$Z$4,0)),"")</f>
        <v>20</v>
      </c>
      <c r="DV365" s="3">
        <f>IFERROR(INDEX(COD_SALES!$B$5:$Z$500,MATCH(resource!$CC365,COD_SALES!$A$5:$A$500,0),MATCH(resource!DV$2,COD_SALES!$B$4:$Z$4,0)),"")</f>
        <v>0</v>
      </c>
      <c r="DW365" s="3">
        <f>IFERROR(INDEX(COD_SALES!$B$5:$Z$500,MATCH(resource!$CC365,COD_SALES!$A$5:$A$500,0),MATCH(resource!DW$2,COD_SALES!$B$4:$Z$4,0)),"")</f>
        <v>82</v>
      </c>
      <c r="DX365" s="3">
        <f>IFERROR(INDEX(COD_SALES!$B$5:$Z$500,MATCH(resource!$CC365,COD_SALES!$A$5:$A$500,0),MATCH(resource!DX$2,COD_SALES!$B$4:$Z$4,0)),"")</f>
        <v>0</v>
      </c>
      <c r="DY365" s="3">
        <f>IFERROR(INDEX(COD_SALES!$B$5:$Z$500,MATCH(resource!$CC365,COD_SALES!$A$5:$A$500,0),MATCH(resource!DY$2,COD_SALES!$B$4:$Z$4,0)),"")</f>
        <v>0</v>
      </c>
      <c r="DZ365" s="3">
        <f>IFERROR(INDEX(COD_SALES!$B$5:$Z$500,MATCH(resource!$CC365,COD_SALES!$A$5:$A$500,0),MATCH(resource!DZ$2,COD_SALES!$B$4:$Z$4,0)),"")</f>
        <v>0</v>
      </c>
      <c r="EA365" s="3">
        <f>IFERROR(INDEX(COD_SALES!$B$5:$Z$500,MATCH(resource!$CC365,COD_SALES!$A$5:$A$500,0),MATCH(resource!EA$2,COD_SALES!$B$4:$Z$4,0)),"")</f>
        <v>0</v>
      </c>
      <c r="EB365" s="3">
        <f t="shared" si="114"/>
        <v>82511.12</v>
      </c>
      <c r="ED365" s="3">
        <f>IFERROR(VLOOKUP($CK365,depot_prod_sales!$B$5:$S$200,3,0),0)</f>
        <v>0</v>
      </c>
      <c r="EE365" s="3">
        <f>IFERROR(VLOOKUP($CK365,depot_prod_sales!$B$5:$S$200,4,0),0)</f>
        <v>0</v>
      </c>
      <c r="EF365" s="3">
        <f>IFERROR(VLOOKUP($CK365,depot_prod_sales!$B$5:$S$200,5,0),0)</f>
        <v>0</v>
      </c>
      <c r="EG365" s="3">
        <f>IFERROR(VLOOKUP($CK365,depot_prod_sales!$B$5:$S$200,6,0),0)</f>
        <v>0</v>
      </c>
      <c r="EH365" s="3">
        <f>IFERROR(VLOOKUP($CK365,depot_prod_sales!$B$5:$S$200,7,0),0)</f>
        <v>0</v>
      </c>
      <c r="EI365" s="3">
        <f>IFERROR(VLOOKUP($CK365,depot_prod_sales!$B$5:$S$200,8,0),0)</f>
        <v>0</v>
      </c>
      <c r="EJ365" s="3">
        <f>IFERROR(VLOOKUP($CK365,depot_prod_sales!$B$5:$S$200,9,0),0)</f>
        <v>0</v>
      </c>
      <c r="EK365" s="3">
        <f>IFERROR(VLOOKUP($CK365,depot_prod_sales!$B$5:$S$200,10,0),0)</f>
        <v>0</v>
      </c>
      <c r="EL365" s="3">
        <f>IFERROR(VLOOKUP($CK365,depot_prod_sales!$B$5:$S$200,11,0),0)</f>
        <v>0</v>
      </c>
      <c r="EM365" s="3">
        <f>IFERROR(VLOOKUP($CK365,depot_prod_sales!$B$5:$S$200,12,0),0)</f>
        <v>0</v>
      </c>
      <c r="EN365" s="3">
        <f>IFERROR(VLOOKUP($CK365,depot_prod_sales!$B$5:$S$200,13,0),0)</f>
        <v>0</v>
      </c>
      <c r="EO365" s="3">
        <f>IFERROR(VLOOKUP($CK365,depot_prod_sales!$B$5:$S$200,14,0),0)</f>
        <v>0</v>
      </c>
      <c r="EP365" s="3">
        <f>IFERROR(VLOOKUP($CK365,depot_prod_sales!$B$5:$S$200,15,0),0)</f>
        <v>0</v>
      </c>
      <c r="EQ365" s="3">
        <f>IFERROR(VLOOKUP($CK365,depot_prod_sales!$B$5:$S$200,16,0),0)</f>
        <v>0</v>
      </c>
      <c r="ER365" s="3">
        <f>IFERROR(VLOOKUP($CK365,depot_prod_sales!$B$5:$S$200,17,0),0)</f>
        <v>0</v>
      </c>
      <c r="ES365" s="3">
        <f>IFERROR(VLOOKUP($CK365,depot_prod_sales!$B$5:$S$200,18,0),0)</f>
        <v>0</v>
      </c>
      <c r="ET365" s="116">
        <f t="shared" si="115"/>
        <v>0</v>
      </c>
      <c r="EU365" s="116">
        <f t="shared" si="116"/>
        <v>0</v>
      </c>
      <c r="EW365" s="3">
        <f>IFERROR(VLOOKUP(CC365,data_pull!$AO$25:$AR$546,2,0),0)</f>
        <v>8</v>
      </c>
      <c r="EX365" s="1">
        <f>IFERROR(VLOOKUP(CC365,data_pull!$AO$25:$AR$546,4,0),0)</f>
        <v>170000</v>
      </c>
    </row>
    <row r="366" spans="13:154" x14ac:dyDescent="0.25"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4" t="str">
        <f>sales_data!B365</f>
        <v>Uttam Chandra Debnath</v>
      </c>
      <c r="AR366" s="4" t="str">
        <f>sales_data!C365</f>
        <v>Mashiur Rahman</v>
      </c>
      <c r="AS366" s="5" t="str">
        <f t="shared" si="106"/>
        <v/>
      </c>
      <c r="AT366" s="4" t="str">
        <f>sales_data!I365</f>
        <v>Uttam Chandra Deb Nath ( RSM)</v>
      </c>
      <c r="AU366" s="4" t="str">
        <f>sales_data!W365</f>
        <v>Prime Hosp. Maizdee (Cb)</v>
      </c>
      <c r="AV366" s="1">
        <f>sales_data!N365</f>
        <v>28002.74</v>
      </c>
      <c r="AW366" s="1">
        <f>sales_data!P365</f>
        <v>1</v>
      </c>
      <c r="AX366" s="3">
        <f ca="1">IFERROR(INDEX(INDIRECT("day_wise_sales_data!$B$2:$BZ$599"),MATCH(resource!$CC366,day_wise_sales_data!$A$2:$A$500,0),MATCH(resource!AX$2,INDIRECT("day_wise_sales_data!$B$1:$BZ$1"),0)),0)</f>
        <v>0</v>
      </c>
      <c r="AY366" s="3">
        <f ca="1">IFERROR(INDEX(INDIRECT("day_wise_sales_data!$B$2:$BZ$599"),MATCH(resource!$CC366,day_wise_sales_data!$A$2:$A$500,0),MATCH(resource!AY$2,INDIRECT("day_wise_sales_data!$B$1:$BZ$1"),0)),0)</f>
        <v>0</v>
      </c>
      <c r="AZ366" s="3">
        <f ca="1">IFERROR(INDEX(INDIRECT("day_wise_sales_data!$B$2:$BZ$599"),MATCH(resource!$CC366,day_wise_sales_data!$A$2:$A$500,0),MATCH(resource!AZ$2,INDIRECT("day_wise_sales_data!$B$1:$BZ$1"),0)),0)</f>
        <v>0</v>
      </c>
      <c r="BA366" s="3">
        <f ca="1">IFERROR(INDEX(INDIRECT("day_wise_sales_data!$B$2:$BZ$599"),MATCH(resource!$CC366,day_wise_sales_data!$A$2:$A$500,0),MATCH(resource!BA$2,INDIRECT("day_wise_sales_data!$B$1:$BZ$1"),0)),0)</f>
        <v>0</v>
      </c>
      <c r="BB366" s="3">
        <f ca="1">IFERROR(INDEX(INDIRECT("day_wise_sales_data!$B$2:$BZ$599"),MATCH(resource!$CC366,day_wise_sales_data!$A$2:$A$500,0),MATCH(resource!BB$2,INDIRECT("day_wise_sales_data!$B$1:$BZ$1"),0)),0)</f>
        <v>0</v>
      </c>
      <c r="BC366" s="3">
        <f ca="1">IFERROR(INDEX(INDIRECT("day_wise_sales_data!$B$2:$BZ$599"),MATCH(resource!$CC366,day_wise_sales_data!$A$2:$A$500,0),MATCH(resource!BC$2,INDIRECT("day_wise_sales_data!$B$1:$BZ$1"),0)),0)</f>
        <v>0</v>
      </c>
      <c r="BD366" s="3">
        <f ca="1">IFERROR(INDEX(INDIRECT("day_wise_sales_data!$B$2:$BZ$599"),MATCH(resource!$CC366,day_wise_sales_data!$A$2:$A$500,0),MATCH(resource!BD$2,INDIRECT("day_wise_sales_data!$B$1:$BZ$1"),0)),0)</f>
        <v>0</v>
      </c>
      <c r="BE366" s="3">
        <f ca="1">IFERROR(INDEX(INDIRECT("day_wise_sales_data!$B$2:$BZ$599"),MATCH(resource!$CC366,day_wise_sales_data!$A$2:$A$500,0),MATCH(resource!BE$2,INDIRECT("day_wise_sales_data!$B$1:$BZ$1"),0)),0)</f>
        <v>0</v>
      </c>
      <c r="BF366" s="3">
        <f ca="1">IFERROR(INDEX(INDIRECT("day_wise_sales_data!$B$2:$BZ$599"),MATCH(resource!$CC366,day_wise_sales_data!$A$2:$A$500,0),MATCH(resource!BF$2,INDIRECT("day_wise_sales_data!$B$1:$BZ$1"),0)),0)</f>
        <v>0</v>
      </c>
      <c r="BG366" s="3">
        <f ca="1">IFERROR(INDEX(INDIRECT("day_wise_sales_data!$B$2:$BZ$599"),MATCH(resource!$CC366,day_wise_sales_data!$A$2:$A$500,0),MATCH(resource!BG$2,INDIRECT("day_wise_sales_data!$B$1:$BZ$1"),0)),0)</f>
        <v>0</v>
      </c>
      <c r="BH366" s="3">
        <f ca="1">IFERROR(INDEX(INDIRECT("day_wise_sales_data!$B$2:$BZ$599"),MATCH(resource!$CC366,day_wise_sales_data!$A$2:$A$500,0),MATCH(resource!BH$2,INDIRECT("day_wise_sales_data!$B$1:$BZ$1"),0)),0)</f>
        <v>0</v>
      </c>
      <c r="BI366" s="3">
        <f ca="1">IFERROR(INDEX(INDIRECT("day_wise_sales_data!$B$2:$BZ$599"),MATCH(resource!$CC366,day_wise_sales_data!$A$2:$A$500,0),MATCH(resource!BI$2,INDIRECT("day_wise_sales_data!$B$1:$BZ$1"),0)),0)</f>
        <v>0</v>
      </c>
      <c r="BJ366" s="3">
        <f ca="1">IFERROR(INDEX(INDIRECT("day_wise_sales_data!$B$2:$BZ$599"),MATCH(resource!$CC366,day_wise_sales_data!$A$2:$A$500,0),MATCH(resource!BJ$2,INDIRECT("day_wise_sales_data!$B$1:$BZ$1"),0)),0)</f>
        <v>0</v>
      </c>
      <c r="BK366" s="3">
        <f ca="1">IFERROR(INDEX(INDIRECT("day_wise_sales_data!$B$2:$BZ$599"),MATCH(resource!$CC366,day_wise_sales_data!$A$2:$A$500,0),MATCH(resource!BK$2,INDIRECT("day_wise_sales_data!$B$1:$BZ$1"),0)),0)</f>
        <v>0</v>
      </c>
      <c r="BL366" s="3">
        <f ca="1">IFERROR(INDEX(INDIRECT("day_wise_sales_data!$B$2:$BZ$599"),MATCH(resource!$CC366,day_wise_sales_data!$A$2:$A$500,0),MATCH(resource!BL$2,INDIRECT("day_wise_sales_data!$B$1:$BZ$1"),0)),0)</f>
        <v>0</v>
      </c>
      <c r="BM366" s="3">
        <f ca="1">IFERROR(INDEX(INDIRECT("day_wise_sales_data!$B$2:$BZ$599"),MATCH(resource!$CC366,day_wise_sales_data!$A$2:$A$500,0),MATCH(resource!BM$2,INDIRECT("day_wise_sales_data!$B$1:$BZ$1"),0)),0)</f>
        <v>0</v>
      </c>
      <c r="BN366" s="3">
        <f ca="1">IFERROR(INDEX(INDIRECT("day_wise_sales_data!$B$2:$BZ$599"),MATCH(resource!$CC366,day_wise_sales_data!$A$2:$A$500,0),MATCH(resource!BN$2,INDIRECT("day_wise_sales_data!$B$1:$BZ$1"),0)),0)</f>
        <v>0</v>
      </c>
      <c r="BO366" s="3">
        <f ca="1">IFERROR(INDEX(INDIRECT("day_wise_sales_data!$B$2:$BZ$599"),MATCH(resource!$CC366,day_wise_sales_data!$A$2:$A$500,0),MATCH(resource!BO$2,INDIRECT("day_wise_sales_data!$B$1:$BZ$1"),0)),0)</f>
        <v>0</v>
      </c>
      <c r="BP366" s="3">
        <f ca="1">IFERROR(INDEX(INDIRECT("day_wise_sales_data!$B$2:$BZ$599"),MATCH(resource!$CC366,day_wise_sales_data!$A$2:$A$500,0),MATCH(resource!BP$2,INDIRECT("day_wise_sales_data!$B$1:$BZ$1"),0)),0)</f>
        <v>0</v>
      </c>
      <c r="BQ366" s="3">
        <f ca="1">IFERROR(INDEX(INDIRECT("day_wise_sales_data!$B$2:$BZ$599"),MATCH(resource!$CC366,day_wise_sales_data!$A$2:$A$500,0),MATCH(resource!BQ$2,INDIRECT("day_wise_sales_data!$B$1:$BZ$1"),0)),0)</f>
        <v>0</v>
      </c>
      <c r="BR366" s="3">
        <f ca="1">IFERROR(INDEX(INDIRECT("day_wise_sales_data!$B$2:$BZ$599"),MATCH(resource!$CC366,day_wise_sales_data!$A$2:$A$500,0),MATCH(resource!BR$2,INDIRECT("day_wise_sales_data!$B$1:$BZ$1"),0)),0)</f>
        <v>0</v>
      </c>
      <c r="BS366" s="3">
        <f ca="1">IFERROR(INDEX(INDIRECT("day_wise_sales_data!$B$2:$BZ$599"),MATCH(resource!$CC366,day_wise_sales_data!$A$2:$A$500,0),MATCH(resource!BS$2,INDIRECT("day_wise_sales_data!$B$1:$BZ$1"),0)),0)</f>
        <v>0</v>
      </c>
      <c r="BT366" s="3">
        <f ca="1">IFERROR(INDEX(INDIRECT("day_wise_sales_data!$B$2:$BZ$599"),MATCH(resource!$CC366,day_wise_sales_data!$A$2:$A$500,0),MATCH(resource!BT$2,INDIRECT("day_wise_sales_data!$B$1:$BZ$1"),0)),0)</f>
        <v>0</v>
      </c>
      <c r="BU366" s="3">
        <f ca="1">IFERROR(INDEX(INDIRECT("day_wise_sales_data!$B$2:$BZ$599"),MATCH(resource!$CC366,day_wise_sales_data!$A$2:$A$500,0),MATCH(resource!BU$2,INDIRECT("day_wise_sales_data!$B$1:$BZ$1"),0)),0)</f>
        <v>0</v>
      </c>
      <c r="BV366" s="3">
        <f ca="1">IFERROR(INDEX(INDIRECT("day_wise_sales_data!$B$2:$BZ$599"),MATCH(resource!$CC366,day_wise_sales_data!$A$2:$A$500,0),MATCH(resource!BV$2,INDIRECT("day_wise_sales_data!$B$1:$BZ$1"),0)),0)</f>
        <v>0</v>
      </c>
      <c r="BW366" s="3">
        <f ca="1">IFERROR(INDEX(INDIRECT("day_wise_sales_data!$B$2:$BZ$599"),MATCH(resource!$CC366,day_wise_sales_data!$A$2:$A$500,0),MATCH(resource!BW$2,INDIRECT("day_wise_sales_data!$B$1:$BZ$1"),0)),0)</f>
        <v>0</v>
      </c>
      <c r="BX366" s="3">
        <f ca="1">IFERROR(INDEX(INDIRECT("day_wise_sales_data!$B$2:$BZ$599"),MATCH(resource!$CC366,day_wise_sales_data!$A$2:$A$500,0),MATCH(resource!BX$2,INDIRECT("day_wise_sales_data!$B$1:$BZ$1"),0)),0)</f>
        <v>0</v>
      </c>
      <c r="BY366" s="3">
        <f ca="1">IFERROR(INDEX(INDIRECT("day_wise_sales_data!$B$2:$BZ$599"),MATCH(resource!$CC366,day_wise_sales_data!$A$2:$A$500,0),MATCH(resource!BY$2,INDIRECT("day_wise_sales_data!$B$1:$BZ$1"),0)),0)</f>
        <v>0</v>
      </c>
      <c r="BZ366" s="3">
        <f ca="1">IFERROR(INDEX(INDIRECT("day_wise_sales_data!$B$2:$BZ$599"),MATCH(resource!$CC366,day_wise_sales_data!$A$2:$A$500,0),MATCH(resource!BZ$2,INDIRECT("day_wise_sales_data!$B$1:$BZ$1"),0)),0)</f>
        <v>0</v>
      </c>
      <c r="CA366" s="3">
        <f ca="1">IFERROR(INDEX(INDIRECT("day_wise_sales_data!$B$2:$BZ$599"),MATCH(resource!$CC366,day_wise_sales_data!$A$2:$A$500,0),MATCH(resource!CA$2,INDIRECT("day_wise_sales_data!$B$1:$BZ$1"),0)),0)</f>
        <v>0</v>
      </c>
      <c r="CC366" s="4" t="str">
        <f>sales_data!H365</f>
        <v>NOK04013</v>
      </c>
      <c r="CD366" s="1">
        <v>364</v>
      </c>
      <c r="CE366" s="1" t="str">
        <f>IF(AQ366=report!$AQ$3,resource!CD366,"")</f>
        <v/>
      </c>
      <c r="CF366" s="5" t="str">
        <f>IFERROR(SMALL($CE$3:$CE$1001,ROWS($CE$3:CE366)),"")</f>
        <v/>
      </c>
      <c r="CH366">
        <f>IFERROR(VLOOKUP($CC366,data_pull!$E$22:$G$700,2,0),0)</f>
        <v>28002.74</v>
      </c>
      <c r="CI366" s="1">
        <f t="shared" si="108"/>
        <v>154</v>
      </c>
      <c r="CJ366" s="1">
        <f t="shared" si="107"/>
        <v>0</v>
      </c>
      <c r="CK366" s="1" t="s">
        <v>1804</v>
      </c>
      <c r="CL366" s="1">
        <f t="shared" si="109"/>
        <v>111</v>
      </c>
      <c r="CM366" s="1" t="str">
        <f>IFERROR(VLOOKUP($CK366,stock_data!$B$3:$W$612,2,0),0)</f>
        <v>VELOX CAPSULE-500 mg</v>
      </c>
      <c r="CN366" s="1" t="str">
        <f>IFERROR(VLOOKUP($CK366,stock_data!$B$3:$W$612,4,0),0)</f>
        <v>3x4's</v>
      </c>
      <c r="CO366" s="1">
        <f>IFERROR(VLOOKUP($CK366,stock_data!$B$3:$W$612,5,0),0)</f>
        <v>132</v>
      </c>
      <c r="CP366" s="3">
        <f t="shared" si="110"/>
        <v>0</v>
      </c>
      <c r="CQ366" s="3">
        <f t="shared" si="111"/>
        <v>0</v>
      </c>
      <c r="CR366" s="1">
        <f>IFERROR(VLOOKUP($CK366,stock_data!$B$3:$W$612,6,0),0)</f>
        <v>0</v>
      </c>
      <c r="CS366" s="1">
        <f>IFERROR(VLOOKUP($CK366,stock_data!$B$3:$W$612,7,0),0)</f>
        <v>0</v>
      </c>
      <c r="CT366" s="1">
        <f>IFERROR(VLOOKUP($CK366,stock_data!$B$3:$W$612,8,0),0)</f>
        <v>0</v>
      </c>
      <c r="CU366" s="1">
        <f>IFERROR(VLOOKUP($CK366,stock_data!$B$3:$W$612,9,0),0)</f>
        <v>0</v>
      </c>
      <c r="CV366" s="1">
        <f>IFERROR(VLOOKUP($CK366,stock_data!$B$3:$W$612,10,0),0)</f>
        <v>0</v>
      </c>
      <c r="CW366" s="1">
        <f>IFERROR(VLOOKUP($CK366,stock_data!$B$3:$W$612,11,0),0)</f>
        <v>0</v>
      </c>
      <c r="CX366" s="1">
        <f>IFERROR(VLOOKUP($CK366,stock_data!$B$3:$W$612,12,0),0)</f>
        <v>0</v>
      </c>
      <c r="CY366" s="1">
        <f>IFERROR(VLOOKUP($CK366,stock_data!$B$3:$W$612,13,0),0)</f>
        <v>0</v>
      </c>
      <c r="CZ366" s="1">
        <f>IFERROR(VLOOKUP($CK366,stock_data!$B$3:$W$612,14,0),0)</f>
        <v>0</v>
      </c>
      <c r="DA366" s="1">
        <f>IFERROR(VLOOKUP($CK366,stock_data!$B$3:$W$612,15,0),0)</f>
        <v>0</v>
      </c>
      <c r="DB366" s="1">
        <f>IFERROR(VLOOKUP($CK366,stock_data!$B$3:$W$612,16,0),0)</f>
        <v>0</v>
      </c>
      <c r="DC366" s="1">
        <f>IFERROR(VLOOKUP($CK366,stock_data!$B$3:$W$612,17,0),0)</f>
        <v>0</v>
      </c>
      <c r="DD366" s="1">
        <f>IFERROR(VLOOKUP($CK366,stock_data!$B$3:$W$612,18,0),0)</f>
        <v>0</v>
      </c>
      <c r="DE366" s="1">
        <f>IFERROR(VLOOKUP($CK366,stock_data!$B$3:$W$612,19,0),0)</f>
        <v>0</v>
      </c>
      <c r="DF366" s="1">
        <f>IFERROR(VLOOKUP($CK366,stock_data!$B$3:$W$612,20,0),0)</f>
        <v>0</v>
      </c>
      <c r="DG366" s="1">
        <f>IFERROR(VLOOKUP($CK366,stock_data!$B$3:$W$612,21,0),0)</f>
        <v>0</v>
      </c>
      <c r="DH366" s="1">
        <f>IFERROR(VLOOKUP($CK366,stock_data!$B$3:$W$612,22,0),0)</f>
        <v>0</v>
      </c>
      <c r="DI366" s="1">
        <f t="shared" si="112"/>
        <v>0</v>
      </c>
      <c r="DJ366" s="1">
        <f t="shared" si="113"/>
        <v>0</v>
      </c>
      <c r="DK366" s="3" t="str">
        <f>IFERROR(INDEX(COD_SALES!$B$5:$Z$500,MATCH(resource!$CC366,COD_SALES!$A$5:$A$500,0),MATCH(resource!DK$2,COD_SALES!$B$4:$Z$4,0)),"")</f>
        <v/>
      </c>
      <c r="DL366" s="3" t="str">
        <f>IFERROR(INDEX(COD_SALES!$B$5:$Z$500,MATCH(resource!$CC366,COD_SALES!$A$5:$A$500,0),MATCH(resource!DL$2,COD_SALES!$B$4:$Z$4,0)),"")</f>
        <v/>
      </c>
      <c r="DM366" s="3" t="str">
        <f>IFERROR(INDEX(COD_SALES!$B$5:$Z$500,MATCH(resource!$CC366,COD_SALES!$A$5:$A$500,0),MATCH(resource!DM$2,COD_SALES!$B$4:$Z$4,0)),"")</f>
        <v/>
      </c>
      <c r="DN366" s="3" t="str">
        <f>IFERROR(INDEX(COD_SALES!$B$5:$Z$500,MATCH(resource!$CC366,COD_SALES!$A$5:$A$500,0),MATCH(resource!DN$2,COD_SALES!$B$4:$Z$4,0)),"")</f>
        <v/>
      </c>
      <c r="DO366" s="3" t="str">
        <f>IFERROR(INDEX(COD_SALES!$B$5:$Z$500,MATCH(resource!$CC366,COD_SALES!$A$5:$A$500,0),MATCH(resource!DO$2,COD_SALES!$B$4:$Z$4,0)),"")</f>
        <v/>
      </c>
      <c r="DP366" s="3" t="str">
        <f>IFERROR(INDEX(COD_SALES!$B$5:$Z$500,MATCH(resource!$CC366,COD_SALES!$A$5:$A$500,0),MATCH(resource!DP$2,COD_SALES!$B$4:$Z$4,0)),"")</f>
        <v/>
      </c>
      <c r="DQ366" s="3" t="str">
        <f>IFERROR(INDEX(COD_SALES!$B$5:$Z$500,MATCH(resource!$CC366,COD_SALES!$A$5:$A$500,0),MATCH(resource!DQ$2,COD_SALES!$B$4:$Z$4,0)),"")</f>
        <v/>
      </c>
      <c r="DR366" s="3" t="str">
        <f>IFERROR(INDEX(COD_SALES!$B$5:$Z$500,MATCH(resource!$CC366,COD_SALES!$A$5:$A$500,0),MATCH(resource!DR$2,COD_SALES!$B$4:$Z$4,0)),"")</f>
        <v/>
      </c>
      <c r="DS366" s="3" t="str">
        <f>IFERROR(INDEX(COD_SALES!$B$5:$Z$500,MATCH(resource!$CC366,COD_SALES!$A$5:$A$500,0),MATCH(resource!DS$2,COD_SALES!$B$4:$Z$4,0)),"")</f>
        <v/>
      </c>
      <c r="DT366" s="3" t="str">
        <f>IFERROR(INDEX(COD_SALES!$B$5:$Z$500,MATCH(resource!$CC366,COD_SALES!$A$5:$A$500,0),MATCH(resource!DT$2,COD_SALES!$B$4:$Z$4,0)),"")</f>
        <v/>
      </c>
      <c r="DU366" s="3" t="str">
        <f>IFERROR(INDEX(COD_SALES!$B$5:$Z$500,MATCH(resource!$CC366,COD_SALES!$A$5:$A$500,0),MATCH(resource!DU$2,COD_SALES!$B$4:$Z$4,0)),"")</f>
        <v/>
      </c>
      <c r="DV366" s="3" t="str">
        <f>IFERROR(INDEX(COD_SALES!$B$5:$Z$500,MATCH(resource!$CC366,COD_SALES!$A$5:$A$500,0),MATCH(resource!DV$2,COD_SALES!$B$4:$Z$4,0)),"")</f>
        <v/>
      </c>
      <c r="DW366" s="3" t="str">
        <f>IFERROR(INDEX(COD_SALES!$B$5:$Z$500,MATCH(resource!$CC366,COD_SALES!$A$5:$A$500,0),MATCH(resource!DW$2,COD_SALES!$B$4:$Z$4,0)),"")</f>
        <v/>
      </c>
      <c r="DX366" s="3" t="str">
        <f>IFERROR(INDEX(COD_SALES!$B$5:$Z$500,MATCH(resource!$CC366,COD_SALES!$A$5:$A$500,0),MATCH(resource!DX$2,COD_SALES!$B$4:$Z$4,0)),"")</f>
        <v/>
      </c>
      <c r="DY366" s="3" t="str">
        <f>IFERROR(INDEX(COD_SALES!$B$5:$Z$500,MATCH(resource!$CC366,COD_SALES!$A$5:$A$500,0),MATCH(resource!DY$2,COD_SALES!$B$4:$Z$4,0)),"")</f>
        <v/>
      </c>
      <c r="DZ366" s="3" t="str">
        <f>IFERROR(INDEX(COD_SALES!$B$5:$Z$500,MATCH(resource!$CC366,COD_SALES!$A$5:$A$500,0),MATCH(resource!DZ$2,COD_SALES!$B$4:$Z$4,0)),"")</f>
        <v/>
      </c>
      <c r="EA366" s="3" t="str">
        <f>IFERROR(INDEX(COD_SALES!$B$5:$Z$500,MATCH(resource!$CC366,COD_SALES!$A$5:$A$500,0),MATCH(resource!EA$2,COD_SALES!$B$4:$Z$4,0)),"")</f>
        <v/>
      </c>
      <c r="EB366" s="3">
        <f t="shared" si="114"/>
        <v>0</v>
      </c>
      <c r="ED366" s="3">
        <f>IFERROR(VLOOKUP($CK366,depot_prod_sales!$B$5:$S$200,3,0),0)</f>
        <v>0</v>
      </c>
      <c r="EE366" s="3">
        <f>IFERROR(VLOOKUP($CK366,depot_prod_sales!$B$5:$S$200,4,0),0)</f>
        <v>0</v>
      </c>
      <c r="EF366" s="3">
        <f>IFERROR(VLOOKUP($CK366,depot_prod_sales!$B$5:$S$200,5,0),0)</f>
        <v>0</v>
      </c>
      <c r="EG366" s="3">
        <f>IFERROR(VLOOKUP($CK366,depot_prod_sales!$B$5:$S$200,6,0),0)</f>
        <v>0</v>
      </c>
      <c r="EH366" s="3">
        <f>IFERROR(VLOOKUP($CK366,depot_prod_sales!$B$5:$S$200,7,0),0)</f>
        <v>0</v>
      </c>
      <c r="EI366" s="3">
        <f>IFERROR(VLOOKUP($CK366,depot_prod_sales!$B$5:$S$200,8,0),0)</f>
        <v>0</v>
      </c>
      <c r="EJ366" s="3">
        <f>IFERROR(VLOOKUP($CK366,depot_prod_sales!$B$5:$S$200,9,0),0)</f>
        <v>0</v>
      </c>
      <c r="EK366" s="3">
        <f>IFERROR(VLOOKUP($CK366,depot_prod_sales!$B$5:$S$200,10,0),0)</f>
        <v>0</v>
      </c>
      <c r="EL366" s="3">
        <f>IFERROR(VLOOKUP($CK366,depot_prod_sales!$B$5:$S$200,11,0),0)</f>
        <v>0</v>
      </c>
      <c r="EM366" s="3">
        <f>IFERROR(VLOOKUP($CK366,depot_prod_sales!$B$5:$S$200,12,0),0)</f>
        <v>0</v>
      </c>
      <c r="EN366" s="3">
        <f>IFERROR(VLOOKUP($CK366,depot_prod_sales!$B$5:$S$200,13,0),0)</f>
        <v>0</v>
      </c>
      <c r="EO366" s="3">
        <f>IFERROR(VLOOKUP($CK366,depot_prod_sales!$B$5:$S$200,14,0),0)</f>
        <v>0</v>
      </c>
      <c r="EP366" s="3">
        <f>IFERROR(VLOOKUP($CK366,depot_prod_sales!$B$5:$S$200,15,0),0)</f>
        <v>0</v>
      </c>
      <c r="EQ366" s="3">
        <f>IFERROR(VLOOKUP($CK366,depot_prod_sales!$B$5:$S$200,16,0),0)</f>
        <v>0</v>
      </c>
      <c r="ER366" s="3">
        <f>IFERROR(VLOOKUP($CK366,depot_prod_sales!$B$5:$S$200,17,0),0)</f>
        <v>0</v>
      </c>
      <c r="ES366" s="3">
        <f>IFERROR(VLOOKUP($CK366,depot_prod_sales!$B$5:$S$200,18,0),0)</f>
        <v>0</v>
      </c>
      <c r="ET366" s="116">
        <f t="shared" si="115"/>
        <v>0</v>
      </c>
      <c r="EU366" s="116">
        <f t="shared" si="116"/>
        <v>0</v>
      </c>
      <c r="EW366" s="3">
        <f>IFERROR(VLOOKUP(CC366,data_pull!$AO$25:$AR$546,2,0),0)</f>
        <v>0</v>
      </c>
      <c r="EX366" s="1">
        <f>IFERROR(VLOOKUP(CC366,data_pull!$AO$25:$AR$546,4,0),0)</f>
        <v>0</v>
      </c>
    </row>
    <row r="367" spans="13:154" x14ac:dyDescent="0.25"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4" t="str">
        <f>sales_data!B366</f>
        <v>Uttam Chandra Debnath</v>
      </c>
      <c r="AR367" s="4" t="str">
        <f>sales_data!C366</f>
        <v>Midul Mazumder</v>
      </c>
      <c r="AS367" s="5" t="str">
        <f t="shared" si="106"/>
        <v>Midul Mazumder</v>
      </c>
      <c r="AT367" s="4" t="str">
        <f>sales_data!I366</f>
        <v>Md. Abdul Latif</v>
      </c>
      <c r="AU367" s="4" t="str">
        <f>sales_data!W366</f>
        <v>Poura Market, (Tb)</v>
      </c>
      <c r="AV367" s="1">
        <f>sales_data!N366</f>
        <v>100182.54</v>
      </c>
      <c r="AW367" s="1">
        <f>sales_data!P366</f>
        <v>36</v>
      </c>
      <c r="AX367" s="3">
        <f ca="1">IFERROR(INDEX(INDIRECT("day_wise_sales_data!$B$2:$BZ$599"),MATCH(resource!$CC367,day_wise_sales_data!$A$2:$A$500,0),MATCH(resource!AX$2,INDIRECT("day_wise_sales_data!$B$1:$BZ$1"),0)),0)</f>
        <v>0</v>
      </c>
      <c r="AY367" s="3">
        <f ca="1">IFERROR(INDEX(INDIRECT("day_wise_sales_data!$B$2:$BZ$599"),MATCH(resource!$CC367,day_wise_sales_data!$A$2:$A$500,0),MATCH(resource!AY$2,INDIRECT("day_wise_sales_data!$B$1:$BZ$1"),0)),0)</f>
        <v>0</v>
      </c>
      <c r="AZ367" s="3">
        <f ca="1">IFERROR(INDEX(INDIRECT("day_wise_sales_data!$B$2:$BZ$599"),MATCH(resource!$CC367,day_wise_sales_data!$A$2:$A$500,0),MATCH(resource!AZ$2,INDIRECT("day_wise_sales_data!$B$1:$BZ$1"),0)),0)</f>
        <v>0</v>
      </c>
      <c r="BA367" s="3">
        <f ca="1">IFERROR(INDEX(INDIRECT("day_wise_sales_data!$B$2:$BZ$599"),MATCH(resource!$CC367,day_wise_sales_data!$A$2:$A$500,0),MATCH(resource!BA$2,INDIRECT("day_wise_sales_data!$B$1:$BZ$1"),0)),0)</f>
        <v>0</v>
      </c>
      <c r="BB367" s="3">
        <f ca="1">IFERROR(INDEX(INDIRECT("day_wise_sales_data!$B$2:$BZ$599"),MATCH(resource!$CC367,day_wise_sales_data!$A$2:$A$500,0),MATCH(resource!BB$2,INDIRECT("day_wise_sales_data!$B$1:$BZ$1"),0)),0)</f>
        <v>0</v>
      </c>
      <c r="BC367" s="3">
        <f ca="1">IFERROR(INDEX(INDIRECT("day_wise_sales_data!$B$2:$BZ$599"),MATCH(resource!$CC367,day_wise_sales_data!$A$2:$A$500,0),MATCH(resource!BC$2,INDIRECT("day_wise_sales_data!$B$1:$BZ$1"),0)),0)</f>
        <v>0</v>
      </c>
      <c r="BD367" s="3">
        <f ca="1">IFERROR(INDEX(INDIRECT("day_wise_sales_data!$B$2:$BZ$599"),MATCH(resource!$CC367,day_wise_sales_data!$A$2:$A$500,0),MATCH(resource!BD$2,INDIRECT("day_wise_sales_data!$B$1:$BZ$1"),0)),0)</f>
        <v>0</v>
      </c>
      <c r="BE367" s="3">
        <f ca="1">IFERROR(INDEX(INDIRECT("day_wise_sales_data!$B$2:$BZ$599"),MATCH(resource!$CC367,day_wise_sales_data!$A$2:$A$500,0),MATCH(resource!BE$2,INDIRECT("day_wise_sales_data!$B$1:$BZ$1"),0)),0)</f>
        <v>4796.47</v>
      </c>
      <c r="BF367" s="3">
        <f ca="1">IFERROR(INDEX(INDIRECT("day_wise_sales_data!$B$2:$BZ$599"),MATCH(resource!$CC367,day_wise_sales_data!$A$2:$A$500,0),MATCH(resource!BF$2,INDIRECT("day_wise_sales_data!$B$1:$BZ$1"),0)),0)</f>
        <v>5903.32</v>
      </c>
      <c r="BG367" s="3">
        <f ca="1">IFERROR(INDEX(INDIRECT("day_wise_sales_data!$B$2:$BZ$599"),MATCH(resource!$CC367,day_wise_sales_data!$A$2:$A$500,0),MATCH(resource!BG$2,INDIRECT("day_wise_sales_data!$B$1:$BZ$1"),0)),0)</f>
        <v>0</v>
      </c>
      <c r="BH367" s="3">
        <f ca="1">IFERROR(INDEX(INDIRECT("day_wise_sales_data!$B$2:$BZ$599"),MATCH(resource!$CC367,day_wise_sales_data!$A$2:$A$500,0),MATCH(resource!BH$2,INDIRECT("day_wise_sales_data!$B$1:$BZ$1"),0)),0)</f>
        <v>1376.96</v>
      </c>
      <c r="BI367" s="3">
        <f ca="1">IFERROR(INDEX(INDIRECT("day_wise_sales_data!$B$2:$BZ$599"),MATCH(resource!$CC367,day_wise_sales_data!$A$2:$A$500,0),MATCH(resource!BI$2,INDIRECT("day_wise_sales_data!$B$1:$BZ$1"),0)),0)</f>
        <v>10425.16</v>
      </c>
      <c r="BJ367" s="3">
        <f ca="1">IFERROR(INDEX(INDIRECT("day_wise_sales_data!$B$2:$BZ$599"),MATCH(resource!$CC367,day_wise_sales_data!$A$2:$A$500,0),MATCH(resource!BJ$2,INDIRECT("day_wise_sales_data!$B$1:$BZ$1"),0)),0)</f>
        <v>0</v>
      </c>
      <c r="BK367" s="3">
        <f ca="1">IFERROR(INDEX(INDIRECT("day_wise_sales_data!$B$2:$BZ$599"),MATCH(resource!$CC367,day_wise_sales_data!$A$2:$A$500,0),MATCH(resource!BK$2,INDIRECT("day_wise_sales_data!$B$1:$BZ$1"),0)),0)</f>
        <v>11855.73</v>
      </c>
      <c r="BL367" s="3">
        <f ca="1">IFERROR(INDEX(INDIRECT("day_wise_sales_data!$B$2:$BZ$599"),MATCH(resource!$CC367,day_wise_sales_data!$A$2:$A$500,0),MATCH(resource!BL$2,INDIRECT("day_wise_sales_data!$B$1:$BZ$1"),0)),0)</f>
        <v>17770.68</v>
      </c>
      <c r="BM367" s="3">
        <f ca="1">IFERROR(INDEX(INDIRECT("day_wise_sales_data!$B$2:$BZ$599"),MATCH(resource!$CC367,day_wise_sales_data!$A$2:$A$500,0),MATCH(resource!BM$2,INDIRECT("day_wise_sales_data!$B$1:$BZ$1"),0)),0)</f>
        <v>5301.45</v>
      </c>
      <c r="BN367" s="3">
        <f ca="1">IFERROR(INDEX(INDIRECT("day_wise_sales_data!$B$2:$BZ$599"),MATCH(resource!$CC367,day_wise_sales_data!$A$2:$A$500,0),MATCH(resource!BN$2,INDIRECT("day_wise_sales_data!$B$1:$BZ$1"),0)),0)</f>
        <v>1848.11</v>
      </c>
      <c r="BO367" s="3">
        <f ca="1">IFERROR(INDEX(INDIRECT("day_wise_sales_data!$B$2:$BZ$599"),MATCH(resource!$CC367,day_wise_sales_data!$A$2:$A$500,0),MATCH(resource!BO$2,INDIRECT("day_wise_sales_data!$B$1:$BZ$1"),0)),0)</f>
        <v>0</v>
      </c>
      <c r="BP367" s="3">
        <f ca="1">IFERROR(INDEX(INDIRECT("day_wise_sales_data!$B$2:$BZ$599"),MATCH(resource!$CC367,day_wise_sales_data!$A$2:$A$500,0),MATCH(resource!BP$2,INDIRECT("day_wise_sales_data!$B$1:$BZ$1"),0)),0)</f>
        <v>8968.16</v>
      </c>
      <c r="BQ367" s="3">
        <f ca="1">IFERROR(INDEX(INDIRECT("day_wise_sales_data!$B$2:$BZ$599"),MATCH(resource!$CC367,day_wise_sales_data!$A$2:$A$500,0),MATCH(resource!BQ$2,INDIRECT("day_wise_sales_data!$B$1:$BZ$1"),0)),0)</f>
        <v>0</v>
      </c>
      <c r="BR367" s="3">
        <f ca="1">IFERROR(INDEX(INDIRECT("day_wise_sales_data!$B$2:$BZ$599"),MATCH(resource!$CC367,day_wise_sales_data!$A$2:$A$500,0),MATCH(resource!BR$2,INDIRECT("day_wise_sales_data!$B$1:$BZ$1"),0)),0)</f>
        <v>7940.35</v>
      </c>
      <c r="BS367" s="3">
        <f ca="1">IFERROR(INDEX(INDIRECT("day_wise_sales_data!$B$2:$BZ$599"),MATCH(resource!$CC367,day_wise_sales_data!$A$2:$A$500,0),MATCH(resource!BS$2,INDIRECT("day_wise_sales_data!$B$1:$BZ$1"),0)),0)</f>
        <v>3696.22</v>
      </c>
      <c r="BT367" s="3">
        <f ca="1">IFERROR(INDEX(INDIRECT("day_wise_sales_data!$B$2:$BZ$599"),MATCH(resource!$CC367,day_wise_sales_data!$A$2:$A$500,0),MATCH(resource!BT$2,INDIRECT("day_wise_sales_data!$B$1:$BZ$1"),0)),0)</f>
        <v>5301.43</v>
      </c>
      <c r="BU367" s="3">
        <f ca="1">IFERROR(INDEX(INDIRECT("day_wise_sales_data!$B$2:$BZ$599"),MATCH(resource!$CC367,day_wise_sales_data!$A$2:$A$500,0),MATCH(resource!BU$2,INDIRECT("day_wise_sales_data!$B$1:$BZ$1"),0)),0)</f>
        <v>2112.14</v>
      </c>
      <c r="BV367" s="3">
        <f ca="1">IFERROR(INDEX(INDIRECT("day_wise_sales_data!$B$2:$BZ$599"),MATCH(resource!$CC367,day_wise_sales_data!$A$2:$A$500,0),MATCH(resource!BV$2,INDIRECT("day_wise_sales_data!$B$1:$BZ$1"),0)),0)</f>
        <v>12886.36</v>
      </c>
      <c r="BW367" s="3">
        <f ca="1">IFERROR(INDEX(INDIRECT("day_wise_sales_data!$B$2:$BZ$599"),MATCH(resource!$CC367,day_wise_sales_data!$A$2:$A$500,0),MATCH(resource!BW$2,INDIRECT("day_wise_sales_data!$B$1:$BZ$1"),0)),0)</f>
        <v>0</v>
      </c>
      <c r="BX367" s="3">
        <f ca="1">IFERROR(INDEX(INDIRECT("day_wise_sales_data!$B$2:$BZ$599"),MATCH(resource!$CC367,day_wise_sales_data!$A$2:$A$500,0),MATCH(resource!BX$2,INDIRECT("day_wise_sales_data!$B$1:$BZ$1"),0)),0)</f>
        <v>0</v>
      </c>
      <c r="BY367" s="3">
        <f ca="1">IFERROR(INDEX(INDIRECT("day_wise_sales_data!$B$2:$BZ$599"),MATCH(resource!$CC367,day_wise_sales_data!$A$2:$A$500,0),MATCH(resource!BY$2,INDIRECT("day_wise_sales_data!$B$1:$BZ$1"),0)),0)</f>
        <v>0</v>
      </c>
      <c r="BZ367" s="3">
        <f ca="1">IFERROR(INDEX(INDIRECT("day_wise_sales_data!$B$2:$BZ$599"),MATCH(resource!$CC367,day_wise_sales_data!$A$2:$A$500,0),MATCH(resource!BZ$2,INDIRECT("day_wise_sales_data!$B$1:$BZ$1"),0)),0)</f>
        <v>0</v>
      </c>
      <c r="CA367" s="3" t="str">
        <f ca="1">IFERROR(INDEX(INDIRECT("day_wise_sales_data!$B$2:$BZ$599"),MATCH(resource!$CC367,day_wise_sales_data!$A$2:$A$500,0),MATCH(resource!CA$2,INDIRECT("day_wise_sales_data!$B$1:$BZ$1"),0)),0)</f>
        <v>dd</v>
      </c>
      <c r="CC367" s="4" t="str">
        <f>sales_data!H366</f>
        <v>NOK10201</v>
      </c>
      <c r="CD367" s="1">
        <v>365</v>
      </c>
      <c r="CE367" s="1" t="str">
        <f>IF(AQ367=report!$AQ$3,resource!CD367,"")</f>
        <v/>
      </c>
      <c r="CF367" s="5" t="str">
        <f>IFERROR(SMALL($CE$3:$CE$1001,ROWS($CE$3:CE367)),"")</f>
        <v/>
      </c>
      <c r="CH367">
        <f>IFERROR(VLOOKUP($CC367,data_pull!$E$22:$G$700,2,0),0)</f>
        <v>100182.54</v>
      </c>
      <c r="CI367" s="1">
        <f t="shared" si="108"/>
        <v>66</v>
      </c>
      <c r="CJ367" s="1">
        <f t="shared" si="107"/>
        <v>2</v>
      </c>
      <c r="CK367" s="1" t="s">
        <v>1807</v>
      </c>
      <c r="CL367" s="1">
        <f t="shared" si="109"/>
        <v>76</v>
      </c>
      <c r="CM367" s="1" t="str">
        <f>IFERROR(VLOOKUP($CK367,stock_data!$B$3:$W$612,2,0),0)</f>
        <v>VELOX CAPSULE-500mg</v>
      </c>
      <c r="CN367" s="1" t="str">
        <f>IFERROR(VLOOKUP($CK367,stock_data!$B$3:$W$612,4,0),0)</f>
        <v>5x4's</v>
      </c>
      <c r="CO367" s="1">
        <f>IFERROR(VLOOKUP($CK367,stock_data!$B$3:$W$612,5,0),0)</f>
        <v>229.5</v>
      </c>
      <c r="CP367" s="3">
        <f t="shared" si="110"/>
        <v>2</v>
      </c>
      <c r="CQ367" s="3">
        <f t="shared" si="111"/>
        <v>459</v>
      </c>
      <c r="CR367" s="1">
        <f>IFERROR(VLOOKUP($CK367,stock_data!$B$3:$W$612,6,0),0)</f>
        <v>0</v>
      </c>
      <c r="CS367" s="1">
        <f>IFERROR(VLOOKUP($CK367,stock_data!$B$3:$W$612,7,0),0)</f>
        <v>0</v>
      </c>
      <c r="CT367" s="1">
        <f>IFERROR(VLOOKUP($CK367,stock_data!$B$3:$W$612,8,0),0)</f>
        <v>0</v>
      </c>
      <c r="CU367" s="1">
        <f>IFERROR(VLOOKUP($CK367,stock_data!$B$3:$W$612,9,0),0)</f>
        <v>1</v>
      </c>
      <c r="CV367" s="1">
        <f>IFERROR(VLOOKUP($CK367,stock_data!$B$3:$W$612,10,0),0)</f>
        <v>0</v>
      </c>
      <c r="CW367" s="1">
        <f>IFERROR(VLOOKUP($CK367,stock_data!$B$3:$W$612,11,0),0)</f>
        <v>0</v>
      </c>
      <c r="CX367" s="1">
        <f>IFERROR(VLOOKUP($CK367,stock_data!$B$3:$W$612,12,0),0)</f>
        <v>0</v>
      </c>
      <c r="CY367" s="1">
        <f>IFERROR(VLOOKUP($CK367,stock_data!$B$3:$W$612,13,0),0)</f>
        <v>0</v>
      </c>
      <c r="CZ367" s="1">
        <f>IFERROR(VLOOKUP($CK367,stock_data!$B$3:$W$612,14,0),0)</f>
        <v>155</v>
      </c>
      <c r="DA367" s="1">
        <f>IFERROR(VLOOKUP($CK367,stock_data!$B$3:$W$612,15,0),0)</f>
        <v>0</v>
      </c>
      <c r="DB367" s="1">
        <f>IFERROR(VLOOKUP($CK367,stock_data!$B$3:$W$612,16,0),0)</f>
        <v>0</v>
      </c>
      <c r="DC367" s="1">
        <f>IFERROR(VLOOKUP($CK367,stock_data!$B$3:$W$612,17,0),0)</f>
        <v>0</v>
      </c>
      <c r="DD367" s="1">
        <f>IFERROR(VLOOKUP($CK367,stock_data!$B$3:$W$612,18,0),0)</f>
        <v>0</v>
      </c>
      <c r="DE367" s="1">
        <f>IFERROR(VLOOKUP($CK367,stock_data!$B$3:$W$612,19,0),0)</f>
        <v>0</v>
      </c>
      <c r="DF367" s="1">
        <f>IFERROR(VLOOKUP($CK367,stock_data!$B$3:$W$612,20,0),0)</f>
        <v>0</v>
      </c>
      <c r="DG367" s="1">
        <f>IFERROR(VLOOKUP($CK367,stock_data!$B$3:$W$612,21,0),0)</f>
        <v>0</v>
      </c>
      <c r="DH367" s="1">
        <f>IFERROR(VLOOKUP($CK367,stock_data!$B$3:$W$612,22,0),0)</f>
        <v>0</v>
      </c>
      <c r="DI367" s="1">
        <f t="shared" si="112"/>
        <v>156</v>
      </c>
      <c r="DJ367" s="1">
        <f t="shared" si="113"/>
        <v>35802</v>
      </c>
      <c r="DK367" s="3">
        <f>IFERROR(INDEX(COD_SALES!$B$5:$Z$500,MATCH(resource!$CC367,COD_SALES!$A$5:$A$500,0),MATCH(resource!DK$2,COD_SALES!$B$4:$Z$4,0)),"")</f>
        <v>0</v>
      </c>
      <c r="DL367" s="3">
        <f>IFERROR(INDEX(COD_SALES!$B$5:$Z$500,MATCH(resource!$CC367,COD_SALES!$A$5:$A$500,0),MATCH(resource!DL$2,COD_SALES!$B$4:$Z$4,0)),"")</f>
        <v>45</v>
      </c>
      <c r="DM367" s="3">
        <f>IFERROR(INDEX(COD_SALES!$B$5:$Z$500,MATCH(resource!$CC367,COD_SALES!$A$5:$A$500,0),MATCH(resource!DM$2,COD_SALES!$B$4:$Z$4,0)),"")</f>
        <v>15</v>
      </c>
      <c r="DN367" s="3" t="str">
        <f>IFERROR(INDEX(COD_SALES!$B$5:$Z$500,MATCH(resource!$CC367,COD_SALES!$A$5:$A$500,0),MATCH(resource!DN$2,COD_SALES!$B$4:$Z$4,0)),"")</f>
        <v/>
      </c>
      <c r="DO367" s="3">
        <f>IFERROR(INDEX(COD_SALES!$B$5:$Z$500,MATCH(resource!$CC367,COD_SALES!$A$5:$A$500,0),MATCH(resource!DO$2,COD_SALES!$B$4:$Z$4,0)),"")</f>
        <v>0</v>
      </c>
      <c r="DP367" s="3">
        <f>IFERROR(INDEX(COD_SALES!$B$5:$Z$500,MATCH(resource!$CC367,COD_SALES!$A$5:$A$500,0),MATCH(resource!DP$2,COD_SALES!$B$4:$Z$4,0)),"")</f>
        <v>0</v>
      </c>
      <c r="DQ367" s="3" t="str">
        <f>IFERROR(INDEX(COD_SALES!$B$5:$Z$500,MATCH(resource!$CC367,COD_SALES!$A$5:$A$500,0),MATCH(resource!DQ$2,COD_SALES!$B$4:$Z$4,0)),"")</f>
        <v/>
      </c>
      <c r="DR367" s="3">
        <f>IFERROR(INDEX(COD_SALES!$B$5:$Z$500,MATCH(resource!$CC367,COD_SALES!$A$5:$A$500,0),MATCH(resource!DR$2,COD_SALES!$B$4:$Z$4,0)),"")</f>
        <v>0</v>
      </c>
      <c r="DS367" s="3">
        <f>IFERROR(INDEX(COD_SALES!$B$5:$Z$500,MATCH(resource!$CC367,COD_SALES!$A$5:$A$500,0),MATCH(resource!DS$2,COD_SALES!$B$4:$Z$4,0)),"")</f>
        <v>30</v>
      </c>
      <c r="DT367" s="3">
        <f>IFERROR(INDEX(COD_SALES!$B$5:$Z$500,MATCH(resource!$CC367,COD_SALES!$A$5:$A$500,0),MATCH(resource!DT$2,COD_SALES!$B$4:$Z$4,0)),"")</f>
        <v>2</v>
      </c>
      <c r="DU367" s="3">
        <f>IFERROR(INDEX(COD_SALES!$B$5:$Z$500,MATCH(resource!$CC367,COD_SALES!$A$5:$A$500,0),MATCH(resource!DU$2,COD_SALES!$B$4:$Z$4,0)),"")</f>
        <v>0</v>
      </c>
      <c r="DV367" s="3">
        <f>IFERROR(INDEX(COD_SALES!$B$5:$Z$500,MATCH(resource!$CC367,COD_SALES!$A$5:$A$500,0),MATCH(resource!DV$2,COD_SALES!$B$4:$Z$4,0)),"")</f>
        <v>0</v>
      </c>
      <c r="DW367" s="3">
        <f>IFERROR(INDEX(COD_SALES!$B$5:$Z$500,MATCH(resource!$CC367,COD_SALES!$A$5:$A$500,0),MATCH(resource!DW$2,COD_SALES!$B$4:$Z$4,0)),"")</f>
        <v>36</v>
      </c>
      <c r="DX367" s="3">
        <f>IFERROR(INDEX(COD_SALES!$B$5:$Z$500,MATCH(resource!$CC367,COD_SALES!$A$5:$A$500,0),MATCH(resource!DX$2,COD_SALES!$B$4:$Z$4,0)),"")</f>
        <v>0</v>
      </c>
      <c r="DY367" s="3">
        <f>IFERROR(INDEX(COD_SALES!$B$5:$Z$500,MATCH(resource!$CC367,COD_SALES!$A$5:$A$500,0),MATCH(resource!DY$2,COD_SALES!$B$4:$Z$4,0)),"")</f>
        <v>0</v>
      </c>
      <c r="DZ367" s="3">
        <f>IFERROR(INDEX(COD_SALES!$B$5:$Z$500,MATCH(resource!$CC367,COD_SALES!$A$5:$A$500,0),MATCH(resource!DZ$2,COD_SALES!$B$4:$Z$4,0)),"")</f>
        <v>8</v>
      </c>
      <c r="EA367" s="3">
        <f>IFERROR(INDEX(COD_SALES!$B$5:$Z$500,MATCH(resource!$CC367,COD_SALES!$A$5:$A$500,0),MATCH(resource!EA$2,COD_SALES!$B$4:$Z$4,0)),"")</f>
        <v>0</v>
      </c>
      <c r="EB367" s="3">
        <f t="shared" si="114"/>
        <v>38650.89</v>
      </c>
      <c r="ED367" s="3">
        <f>IFERROR(VLOOKUP($CK367,depot_prod_sales!$B$5:$S$200,3,0),0)</f>
        <v>0</v>
      </c>
      <c r="EE367" s="3">
        <f>IFERROR(VLOOKUP($CK367,depot_prod_sales!$B$5:$S$200,4,0),0)</f>
        <v>0</v>
      </c>
      <c r="EF367" s="3">
        <f>IFERROR(VLOOKUP($CK367,depot_prod_sales!$B$5:$S$200,5,0),0)</f>
        <v>0</v>
      </c>
      <c r="EG367" s="3">
        <f>IFERROR(VLOOKUP($CK367,depot_prod_sales!$B$5:$S$200,6,0),0)</f>
        <v>0</v>
      </c>
      <c r="EH367" s="3">
        <f>IFERROR(VLOOKUP($CK367,depot_prod_sales!$B$5:$S$200,7,0),0)</f>
        <v>0</v>
      </c>
      <c r="EI367" s="3">
        <f>IFERROR(VLOOKUP($CK367,depot_prod_sales!$B$5:$S$200,8,0),0)</f>
        <v>0</v>
      </c>
      <c r="EJ367" s="3">
        <f>IFERROR(VLOOKUP($CK367,depot_prod_sales!$B$5:$S$200,9,0),0)</f>
        <v>0</v>
      </c>
      <c r="EK367" s="3">
        <f>IFERROR(VLOOKUP($CK367,depot_prod_sales!$B$5:$S$200,10,0),0)</f>
        <v>160</v>
      </c>
      <c r="EL367" s="3">
        <f>IFERROR(VLOOKUP($CK367,depot_prod_sales!$B$5:$S$200,11,0),0)</f>
        <v>0</v>
      </c>
      <c r="EM367" s="3">
        <f>IFERROR(VLOOKUP($CK367,depot_prod_sales!$B$5:$S$200,12,0),0)</f>
        <v>0</v>
      </c>
      <c r="EN367" s="3">
        <f>IFERROR(VLOOKUP($CK367,depot_prod_sales!$B$5:$S$200,13,0),0)</f>
        <v>0</v>
      </c>
      <c r="EO367" s="3">
        <f>IFERROR(VLOOKUP($CK367,depot_prod_sales!$B$5:$S$200,14,0),0)</f>
        <v>0</v>
      </c>
      <c r="EP367" s="3">
        <f>IFERROR(VLOOKUP($CK367,depot_prod_sales!$B$5:$S$200,15,0),0)</f>
        <v>0</v>
      </c>
      <c r="EQ367" s="3">
        <f>IFERROR(VLOOKUP($CK367,depot_prod_sales!$B$5:$S$200,16,0),0)</f>
        <v>0</v>
      </c>
      <c r="ER367" s="3">
        <f>IFERROR(VLOOKUP($CK367,depot_prod_sales!$B$5:$S$200,17,0),0)</f>
        <v>0</v>
      </c>
      <c r="ES367" s="3">
        <f>IFERROR(VLOOKUP($CK367,depot_prod_sales!$B$5:$S$200,18,0),0)</f>
        <v>0</v>
      </c>
      <c r="ET367" s="116">
        <f t="shared" si="115"/>
        <v>160</v>
      </c>
      <c r="EU367" s="116">
        <f t="shared" si="116"/>
        <v>36720</v>
      </c>
      <c r="EW367" s="3">
        <f>IFERROR(VLOOKUP(CC367,data_pull!$AO$25:$AR$546,2,0),0)</f>
        <v>23</v>
      </c>
      <c r="EX367" s="1">
        <f>IFERROR(VLOOKUP(CC367,data_pull!$AO$25:$AR$546,4,0),0)</f>
        <v>190000</v>
      </c>
    </row>
    <row r="368" spans="13:154" x14ac:dyDescent="0.25"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4" t="str">
        <f>sales_data!B367</f>
        <v>Uttam Chandra Debnath</v>
      </c>
      <c r="AR368" s="4" t="str">
        <f>sales_data!C367</f>
        <v>Midul Mazumder</v>
      </c>
      <c r="AS368" s="5" t="str">
        <f t="shared" si="106"/>
        <v/>
      </c>
      <c r="AT368" s="4" t="str">
        <f>sales_data!I367</f>
        <v>Md. Nazrul Islam</v>
      </c>
      <c r="AU368" s="4" t="str">
        <f>sales_data!W367</f>
        <v>Char Jabbar (Tb)</v>
      </c>
      <c r="AV368" s="1">
        <f>sales_data!N367</f>
        <v>66474.100000000006</v>
      </c>
      <c r="AW368" s="1">
        <f>sales_data!P367</f>
        <v>27</v>
      </c>
      <c r="AX368" s="3">
        <f ca="1">IFERROR(INDEX(INDIRECT("day_wise_sales_data!$B$2:$BZ$599"),MATCH(resource!$CC368,day_wise_sales_data!$A$2:$A$500,0),MATCH(resource!AX$2,INDIRECT("day_wise_sales_data!$B$1:$BZ$1"),0)),0)</f>
        <v>0</v>
      </c>
      <c r="AY368" s="3">
        <f ca="1">IFERROR(INDEX(INDIRECT("day_wise_sales_data!$B$2:$BZ$599"),MATCH(resource!$CC368,day_wise_sales_data!$A$2:$A$500,0),MATCH(resource!AY$2,INDIRECT("day_wise_sales_data!$B$1:$BZ$1"),0)),0)</f>
        <v>1478.48</v>
      </c>
      <c r="AZ368" s="3">
        <f ca="1">IFERROR(INDEX(INDIRECT("day_wise_sales_data!$B$2:$BZ$599"),MATCH(resource!$CC368,day_wise_sales_data!$A$2:$A$500,0),MATCH(resource!AZ$2,INDIRECT("day_wise_sales_data!$B$1:$BZ$1"),0)),0)</f>
        <v>0</v>
      </c>
      <c r="BA368" s="3">
        <f ca="1">IFERROR(INDEX(INDIRECT("day_wise_sales_data!$B$2:$BZ$599"),MATCH(resource!$CC368,day_wise_sales_data!$A$2:$A$500,0),MATCH(resource!BA$2,INDIRECT("day_wise_sales_data!$B$1:$BZ$1"),0)),0)</f>
        <v>0</v>
      </c>
      <c r="BB368" s="3">
        <f ca="1">IFERROR(INDEX(INDIRECT("day_wise_sales_data!$B$2:$BZ$599"),MATCH(resource!$CC368,day_wise_sales_data!$A$2:$A$500,0),MATCH(resource!BB$2,INDIRECT("day_wise_sales_data!$B$1:$BZ$1"),0)),0)</f>
        <v>14842.41</v>
      </c>
      <c r="BC368" s="3">
        <f ca="1">IFERROR(INDEX(INDIRECT("day_wise_sales_data!$B$2:$BZ$599"),MATCH(resource!$CC368,day_wise_sales_data!$A$2:$A$500,0),MATCH(resource!BC$2,INDIRECT("day_wise_sales_data!$B$1:$BZ$1"),0)),0)</f>
        <v>0</v>
      </c>
      <c r="BD368" s="3">
        <f ca="1">IFERROR(INDEX(INDIRECT("day_wise_sales_data!$B$2:$BZ$599"),MATCH(resource!$CC368,day_wise_sales_data!$A$2:$A$500,0),MATCH(resource!BD$2,INDIRECT("day_wise_sales_data!$B$1:$BZ$1"),0)),0)</f>
        <v>0</v>
      </c>
      <c r="BE368" s="3">
        <f ca="1">IFERROR(INDEX(INDIRECT("day_wise_sales_data!$B$2:$BZ$599"),MATCH(resource!$CC368,day_wise_sales_data!$A$2:$A$500,0),MATCH(resource!BE$2,INDIRECT("day_wise_sales_data!$B$1:$BZ$1"),0)),0)</f>
        <v>369.62</v>
      </c>
      <c r="BF368" s="3">
        <f ca="1">IFERROR(INDEX(INDIRECT("day_wise_sales_data!$B$2:$BZ$599"),MATCH(resource!$CC368,day_wise_sales_data!$A$2:$A$500,0),MATCH(resource!BF$2,INDIRECT("day_wise_sales_data!$B$1:$BZ$1"),0)),0)</f>
        <v>0</v>
      </c>
      <c r="BG368" s="3">
        <f ca="1">IFERROR(INDEX(INDIRECT("day_wise_sales_data!$B$2:$BZ$599"),MATCH(resource!$CC368,day_wise_sales_data!$A$2:$A$500,0),MATCH(resource!BG$2,INDIRECT("day_wise_sales_data!$B$1:$BZ$1"),0)),0)</f>
        <v>0</v>
      </c>
      <c r="BH368" s="3">
        <f ca="1">IFERROR(INDEX(INDIRECT("day_wise_sales_data!$B$2:$BZ$599"),MATCH(resource!$CC368,day_wise_sales_data!$A$2:$A$500,0),MATCH(resource!BH$2,INDIRECT("day_wise_sales_data!$B$1:$BZ$1"),0)),0)</f>
        <v>0</v>
      </c>
      <c r="BI368" s="3">
        <f ca="1">IFERROR(INDEX(INDIRECT("day_wise_sales_data!$B$2:$BZ$599"),MATCH(resource!$CC368,day_wise_sales_data!$A$2:$A$500,0),MATCH(resource!BI$2,INDIRECT("day_wise_sales_data!$B$1:$BZ$1"),0)),0)</f>
        <v>0</v>
      </c>
      <c r="BJ368" s="3">
        <f ca="1">IFERROR(INDEX(INDIRECT("day_wise_sales_data!$B$2:$BZ$599"),MATCH(resource!$CC368,day_wise_sales_data!$A$2:$A$500,0),MATCH(resource!BJ$2,INDIRECT("day_wise_sales_data!$B$1:$BZ$1"),0)),0)</f>
        <v>0</v>
      </c>
      <c r="BK368" s="3">
        <f ca="1">IFERROR(INDEX(INDIRECT("day_wise_sales_data!$B$2:$BZ$599"),MATCH(resource!$CC368,day_wise_sales_data!$A$2:$A$500,0),MATCH(resource!BK$2,INDIRECT("day_wise_sales_data!$B$1:$BZ$1"),0)),0)</f>
        <v>17960.669999999998</v>
      </c>
      <c r="BL368" s="3">
        <f ca="1">IFERROR(INDEX(INDIRECT("day_wise_sales_data!$B$2:$BZ$599"),MATCH(resource!$CC368,day_wise_sales_data!$A$2:$A$500,0),MATCH(resource!BL$2,INDIRECT("day_wise_sales_data!$B$1:$BZ$1"),0)),0)</f>
        <v>1108.8699999999999</v>
      </c>
      <c r="BM368" s="3">
        <f ca="1">IFERROR(INDEX(INDIRECT("day_wise_sales_data!$B$2:$BZ$599"),MATCH(resource!$CC368,day_wise_sales_data!$A$2:$A$500,0),MATCH(resource!BM$2,INDIRECT("day_wise_sales_data!$B$1:$BZ$1"),0)),0)</f>
        <v>1589.41</v>
      </c>
      <c r="BN368" s="3">
        <f ca="1">IFERROR(INDEX(INDIRECT("day_wise_sales_data!$B$2:$BZ$599"),MATCH(resource!$CC368,day_wise_sales_data!$A$2:$A$500,0),MATCH(resource!BN$2,INDIRECT("day_wise_sales_data!$B$1:$BZ$1"),0)),0)</f>
        <v>8692.2099999999991</v>
      </c>
      <c r="BO368" s="3">
        <f ca="1">IFERROR(INDEX(INDIRECT("day_wise_sales_data!$B$2:$BZ$599"),MATCH(resource!$CC368,day_wise_sales_data!$A$2:$A$500,0),MATCH(resource!BO$2,INDIRECT("day_wise_sales_data!$B$1:$BZ$1"),0)),0)</f>
        <v>17874.560000000001</v>
      </c>
      <c r="BP368" s="3">
        <f ca="1">IFERROR(INDEX(INDIRECT("day_wise_sales_data!$B$2:$BZ$599"),MATCH(resource!$CC368,day_wise_sales_data!$A$2:$A$500,0),MATCH(resource!BP$2,INDIRECT("day_wise_sales_data!$B$1:$BZ$1"),0)),0)</f>
        <v>0</v>
      </c>
      <c r="BQ368" s="3">
        <f ca="1">IFERROR(INDEX(INDIRECT("day_wise_sales_data!$B$2:$BZ$599"),MATCH(resource!$CC368,day_wise_sales_data!$A$2:$A$500,0),MATCH(resource!BQ$2,INDIRECT("day_wise_sales_data!$B$1:$BZ$1"),0)),0)</f>
        <v>0</v>
      </c>
      <c r="BR368" s="3">
        <f ca="1">IFERROR(INDEX(INDIRECT("day_wise_sales_data!$B$2:$BZ$599"),MATCH(resource!$CC368,day_wise_sales_data!$A$2:$A$500,0),MATCH(resource!BR$2,INDIRECT("day_wise_sales_data!$B$1:$BZ$1"),0)),0)</f>
        <v>4303.7</v>
      </c>
      <c r="BS368" s="3">
        <f ca="1">IFERROR(INDEX(INDIRECT("day_wise_sales_data!$B$2:$BZ$599"),MATCH(resource!$CC368,day_wise_sales_data!$A$2:$A$500,0),MATCH(resource!BS$2,INDIRECT("day_wise_sales_data!$B$1:$BZ$1"),0)),0)</f>
        <v>11719.02</v>
      </c>
      <c r="BT368" s="3">
        <f ca="1">IFERROR(INDEX(INDIRECT("day_wise_sales_data!$B$2:$BZ$599"),MATCH(resource!$CC368,day_wise_sales_data!$A$2:$A$500,0),MATCH(resource!BT$2,INDIRECT("day_wise_sales_data!$B$1:$BZ$1"),0)),0)</f>
        <v>0</v>
      </c>
      <c r="BU368" s="3">
        <f ca="1">IFERROR(INDEX(INDIRECT("day_wise_sales_data!$B$2:$BZ$599"),MATCH(resource!$CC368,day_wise_sales_data!$A$2:$A$500,0),MATCH(resource!BU$2,INDIRECT("day_wise_sales_data!$B$1:$BZ$1"),0)),0)</f>
        <v>0</v>
      </c>
      <c r="BV368" s="3">
        <f ca="1">IFERROR(INDEX(INDIRECT("day_wise_sales_data!$B$2:$BZ$599"),MATCH(resource!$CC368,day_wise_sales_data!$A$2:$A$500,0),MATCH(resource!BV$2,INDIRECT("day_wise_sales_data!$B$1:$BZ$1"),0)),0)</f>
        <v>0</v>
      </c>
      <c r="BW368" s="3">
        <f ca="1">IFERROR(INDEX(INDIRECT("day_wise_sales_data!$B$2:$BZ$599"),MATCH(resource!$CC368,day_wise_sales_data!$A$2:$A$500,0),MATCH(resource!BW$2,INDIRECT("day_wise_sales_data!$B$1:$BZ$1"),0)),0)</f>
        <v>0</v>
      </c>
      <c r="BX368" s="3">
        <f ca="1">IFERROR(INDEX(INDIRECT("day_wise_sales_data!$B$2:$BZ$599"),MATCH(resource!$CC368,day_wise_sales_data!$A$2:$A$500,0),MATCH(resource!BX$2,INDIRECT("day_wise_sales_data!$B$1:$BZ$1"),0)),0)</f>
        <v>0</v>
      </c>
      <c r="BY368" s="3">
        <f ca="1">IFERROR(INDEX(INDIRECT("day_wise_sales_data!$B$2:$BZ$599"),MATCH(resource!$CC368,day_wise_sales_data!$A$2:$A$500,0),MATCH(resource!BY$2,INDIRECT("day_wise_sales_data!$B$1:$BZ$1"),0)),0)</f>
        <v>0</v>
      </c>
      <c r="BZ368" s="3">
        <f ca="1">IFERROR(INDEX(INDIRECT("day_wise_sales_data!$B$2:$BZ$599"),MATCH(resource!$CC368,day_wise_sales_data!$A$2:$A$500,0),MATCH(resource!BZ$2,INDIRECT("day_wise_sales_data!$B$1:$BZ$1"),0)),0)</f>
        <v>0</v>
      </c>
      <c r="CA368" s="3" t="str">
        <f ca="1">IFERROR(INDEX(INDIRECT("day_wise_sales_data!$B$2:$BZ$599"),MATCH(resource!$CC368,day_wise_sales_data!$A$2:$A$500,0),MATCH(resource!CA$2,INDIRECT("day_wise_sales_data!$B$1:$BZ$1"),0)),0)</f>
        <v>dd</v>
      </c>
      <c r="CC368" s="4" t="str">
        <f>sales_data!H367</f>
        <v>NOK06211</v>
      </c>
      <c r="CD368" s="1">
        <v>366</v>
      </c>
      <c r="CE368" s="1" t="str">
        <f>IF(AQ368=report!$AQ$3,resource!CD368,"")</f>
        <v/>
      </c>
      <c r="CF368" s="5" t="str">
        <f>IFERROR(SMALL($CE$3:$CE$1001,ROWS($CE$3:CE368)),"")</f>
        <v/>
      </c>
      <c r="CH368">
        <f>IFERROR(VLOOKUP($CC368,data_pull!$E$22:$G$700,2,0),0)</f>
        <v>66474.100000000006</v>
      </c>
      <c r="CI368" s="1">
        <f t="shared" si="108"/>
        <v>149</v>
      </c>
      <c r="CJ368" s="1">
        <f t="shared" si="107"/>
        <v>2</v>
      </c>
      <c r="CK368" s="1" t="s">
        <v>1809</v>
      </c>
      <c r="CL368" s="1">
        <f t="shared" si="109"/>
        <v>102</v>
      </c>
      <c r="CM368" s="1" t="str">
        <f>IFERROR(VLOOKUP($CK368,stock_data!$B$3:$W$612,2,0),0)</f>
        <v>VELOX DROPS 125mg/1.25ml</v>
      </c>
      <c r="CN368" s="1" t="str">
        <f>IFERROR(VLOOKUP($CK368,stock_data!$B$3:$W$612,4,0),0)</f>
        <v>15ml</v>
      </c>
      <c r="CO368" s="1">
        <f>IFERROR(VLOOKUP($CK368,stock_data!$B$3:$W$612,5,0),0)</f>
        <v>44.1</v>
      </c>
      <c r="CP368" s="3">
        <f t="shared" si="110"/>
        <v>2</v>
      </c>
      <c r="CQ368" s="3">
        <f t="shared" si="111"/>
        <v>88.2</v>
      </c>
      <c r="CR368" s="1">
        <f>IFERROR(VLOOKUP($CK368,stock_data!$B$3:$W$612,6,0),0)</f>
        <v>0</v>
      </c>
      <c r="CS368" s="1">
        <f>IFERROR(VLOOKUP($CK368,stock_data!$B$3:$W$612,7,0),0)</f>
        <v>0</v>
      </c>
      <c r="CT368" s="1">
        <f>IFERROR(VLOOKUP($CK368,stock_data!$B$3:$W$612,8,0),0)</f>
        <v>0</v>
      </c>
      <c r="CU368" s="1">
        <f>IFERROR(VLOOKUP($CK368,stock_data!$B$3:$W$612,9,0),0)</f>
        <v>0</v>
      </c>
      <c r="CV368" s="1">
        <f>IFERROR(VLOOKUP($CK368,stock_data!$B$3:$W$612,10,0),0)</f>
        <v>0</v>
      </c>
      <c r="CW368" s="1">
        <f>IFERROR(VLOOKUP($CK368,stock_data!$B$3:$W$612,11,0),0)</f>
        <v>0</v>
      </c>
      <c r="CX368" s="1">
        <f>IFERROR(VLOOKUP($CK368,stock_data!$B$3:$W$612,12,0),0)</f>
        <v>0</v>
      </c>
      <c r="CY368" s="1">
        <f>IFERROR(VLOOKUP($CK368,stock_data!$B$3:$W$612,13,0),0)</f>
        <v>0</v>
      </c>
      <c r="CZ368" s="1">
        <f>IFERROR(VLOOKUP($CK368,stock_data!$B$3:$W$612,14,0),0)</f>
        <v>0</v>
      </c>
      <c r="DA368" s="1">
        <f>IFERROR(VLOOKUP($CK368,stock_data!$B$3:$W$612,15,0),0)</f>
        <v>0</v>
      </c>
      <c r="DB368" s="1">
        <f>IFERROR(VLOOKUP($CK368,stock_data!$B$3:$W$612,16,0),0)</f>
        <v>0</v>
      </c>
      <c r="DC368" s="1">
        <f>IFERROR(VLOOKUP($CK368,stock_data!$B$3:$W$612,17,0),0)</f>
        <v>0</v>
      </c>
      <c r="DD368" s="1">
        <f>IFERROR(VLOOKUP($CK368,stock_data!$B$3:$W$612,18,0),0)</f>
        <v>0</v>
      </c>
      <c r="DE368" s="1">
        <f>IFERROR(VLOOKUP($CK368,stock_data!$B$3:$W$612,19,0),0)</f>
        <v>0</v>
      </c>
      <c r="DF368" s="1">
        <f>IFERROR(VLOOKUP($CK368,stock_data!$B$3:$W$612,20,0),0)</f>
        <v>0</v>
      </c>
      <c r="DG368" s="1">
        <f>IFERROR(VLOOKUP($CK368,stock_data!$B$3:$W$612,21,0),0)</f>
        <v>0</v>
      </c>
      <c r="DH368" s="1">
        <f>IFERROR(VLOOKUP($CK368,stock_data!$B$3:$W$612,22,0),0)</f>
        <v>2</v>
      </c>
      <c r="DI368" s="1">
        <f t="shared" si="112"/>
        <v>2</v>
      </c>
      <c r="DJ368" s="1">
        <f t="shared" si="113"/>
        <v>88.2</v>
      </c>
      <c r="DK368" s="3">
        <f>IFERROR(INDEX(COD_SALES!$B$5:$Z$500,MATCH(resource!$CC368,COD_SALES!$A$5:$A$500,0),MATCH(resource!DK$2,COD_SALES!$B$4:$Z$4,0)),"")</f>
        <v>3</v>
      </c>
      <c r="DL368" s="3">
        <f>IFERROR(INDEX(COD_SALES!$B$5:$Z$500,MATCH(resource!$CC368,COD_SALES!$A$5:$A$500,0),MATCH(resource!DL$2,COD_SALES!$B$4:$Z$4,0)),"")</f>
        <v>5</v>
      </c>
      <c r="DM368" s="3">
        <f>IFERROR(INDEX(COD_SALES!$B$5:$Z$500,MATCH(resource!$CC368,COD_SALES!$A$5:$A$500,0),MATCH(resource!DM$2,COD_SALES!$B$4:$Z$4,0)),"")</f>
        <v>10</v>
      </c>
      <c r="DN368" s="3" t="str">
        <f>IFERROR(INDEX(COD_SALES!$B$5:$Z$500,MATCH(resource!$CC368,COD_SALES!$A$5:$A$500,0),MATCH(resource!DN$2,COD_SALES!$B$4:$Z$4,0)),"")</f>
        <v/>
      </c>
      <c r="DO368" s="3">
        <f>IFERROR(INDEX(COD_SALES!$B$5:$Z$500,MATCH(resource!$CC368,COD_SALES!$A$5:$A$500,0),MATCH(resource!DO$2,COD_SALES!$B$4:$Z$4,0)),"")</f>
        <v>0</v>
      </c>
      <c r="DP368" s="3">
        <f>IFERROR(INDEX(COD_SALES!$B$5:$Z$500,MATCH(resource!$CC368,COD_SALES!$A$5:$A$500,0),MATCH(resource!DP$2,COD_SALES!$B$4:$Z$4,0)),"")</f>
        <v>0</v>
      </c>
      <c r="DQ368" s="3" t="str">
        <f>IFERROR(INDEX(COD_SALES!$B$5:$Z$500,MATCH(resource!$CC368,COD_SALES!$A$5:$A$500,0),MATCH(resource!DQ$2,COD_SALES!$B$4:$Z$4,0)),"")</f>
        <v/>
      </c>
      <c r="DR368" s="3">
        <f>IFERROR(INDEX(COD_SALES!$B$5:$Z$500,MATCH(resource!$CC368,COD_SALES!$A$5:$A$500,0),MATCH(resource!DR$2,COD_SALES!$B$4:$Z$4,0)),"")</f>
        <v>0</v>
      </c>
      <c r="DS368" s="3">
        <f>IFERROR(INDEX(COD_SALES!$B$5:$Z$500,MATCH(resource!$CC368,COD_SALES!$A$5:$A$500,0),MATCH(resource!DS$2,COD_SALES!$B$4:$Z$4,0)),"")</f>
        <v>18</v>
      </c>
      <c r="DT368" s="3">
        <f>IFERROR(INDEX(COD_SALES!$B$5:$Z$500,MATCH(resource!$CC368,COD_SALES!$A$5:$A$500,0),MATCH(resource!DT$2,COD_SALES!$B$4:$Z$4,0)),"")</f>
        <v>0</v>
      </c>
      <c r="DU368" s="3">
        <f>IFERROR(INDEX(COD_SALES!$B$5:$Z$500,MATCH(resource!$CC368,COD_SALES!$A$5:$A$500,0),MATCH(resource!DU$2,COD_SALES!$B$4:$Z$4,0)),"")</f>
        <v>0</v>
      </c>
      <c r="DV368" s="3">
        <f>IFERROR(INDEX(COD_SALES!$B$5:$Z$500,MATCH(resource!$CC368,COD_SALES!$A$5:$A$500,0),MATCH(resource!DV$2,COD_SALES!$B$4:$Z$4,0)),"")</f>
        <v>0</v>
      </c>
      <c r="DW368" s="3">
        <f>IFERROR(INDEX(COD_SALES!$B$5:$Z$500,MATCH(resource!$CC368,COD_SALES!$A$5:$A$500,0),MATCH(resource!DW$2,COD_SALES!$B$4:$Z$4,0)),"")</f>
        <v>10</v>
      </c>
      <c r="DX368" s="3">
        <f>IFERROR(INDEX(COD_SALES!$B$5:$Z$500,MATCH(resource!$CC368,COD_SALES!$A$5:$A$500,0),MATCH(resource!DX$2,COD_SALES!$B$4:$Z$4,0)),"")</f>
        <v>0</v>
      </c>
      <c r="DY368" s="3">
        <f>IFERROR(INDEX(COD_SALES!$B$5:$Z$500,MATCH(resource!$CC368,COD_SALES!$A$5:$A$500,0),MATCH(resource!DY$2,COD_SALES!$B$4:$Z$4,0)),"")</f>
        <v>0</v>
      </c>
      <c r="DZ368" s="3">
        <f>IFERROR(INDEX(COD_SALES!$B$5:$Z$500,MATCH(resource!$CC368,COD_SALES!$A$5:$A$500,0),MATCH(resource!DZ$2,COD_SALES!$B$4:$Z$4,0)),"")</f>
        <v>11</v>
      </c>
      <c r="EA368" s="3">
        <f>IFERROR(INDEX(COD_SALES!$B$5:$Z$500,MATCH(resource!$CC368,COD_SALES!$A$5:$A$500,0),MATCH(resource!EA$2,COD_SALES!$B$4:$Z$4,0)),"")</f>
        <v>25</v>
      </c>
      <c r="EB368" s="3">
        <f t="shared" si="114"/>
        <v>20685.03</v>
      </c>
      <c r="ED368" s="3">
        <f>IFERROR(VLOOKUP($CK368,depot_prod_sales!$B$5:$S$200,3,0),0)</f>
        <v>0</v>
      </c>
      <c r="EE368" s="3">
        <f>IFERROR(VLOOKUP($CK368,depot_prod_sales!$B$5:$S$200,4,0),0)</f>
        <v>0</v>
      </c>
      <c r="EF368" s="3">
        <f>IFERROR(VLOOKUP($CK368,depot_prod_sales!$B$5:$S$200,5,0),0)</f>
        <v>0</v>
      </c>
      <c r="EG368" s="3">
        <f>IFERROR(VLOOKUP($CK368,depot_prod_sales!$B$5:$S$200,6,0),0)</f>
        <v>0</v>
      </c>
      <c r="EH368" s="3">
        <f>IFERROR(VLOOKUP($CK368,depot_prod_sales!$B$5:$S$200,7,0),0)</f>
        <v>0</v>
      </c>
      <c r="EI368" s="3">
        <f>IFERROR(VLOOKUP($CK368,depot_prod_sales!$B$5:$S$200,8,0),0)</f>
        <v>0</v>
      </c>
      <c r="EJ368" s="3">
        <f>IFERROR(VLOOKUP($CK368,depot_prod_sales!$B$5:$S$200,9,0),0)</f>
        <v>0</v>
      </c>
      <c r="EK368" s="3">
        <f>IFERROR(VLOOKUP($CK368,depot_prod_sales!$B$5:$S$200,10,0),0)</f>
        <v>0</v>
      </c>
      <c r="EL368" s="3">
        <f>IFERROR(VLOOKUP($CK368,depot_prod_sales!$B$5:$S$200,11,0),0)</f>
        <v>0</v>
      </c>
      <c r="EM368" s="3">
        <f>IFERROR(VLOOKUP($CK368,depot_prod_sales!$B$5:$S$200,12,0),0)</f>
        <v>0</v>
      </c>
      <c r="EN368" s="3">
        <f>IFERROR(VLOOKUP($CK368,depot_prod_sales!$B$5:$S$200,13,0),0)</f>
        <v>0</v>
      </c>
      <c r="EO368" s="3">
        <f>IFERROR(VLOOKUP($CK368,depot_prod_sales!$B$5:$S$200,14,0),0)</f>
        <v>0</v>
      </c>
      <c r="EP368" s="3">
        <f>IFERROR(VLOOKUP($CK368,depot_prod_sales!$B$5:$S$200,15,0),0)</f>
        <v>0</v>
      </c>
      <c r="EQ368" s="3">
        <f>IFERROR(VLOOKUP($CK368,depot_prod_sales!$B$5:$S$200,16,0),0)</f>
        <v>0</v>
      </c>
      <c r="ER368" s="3">
        <f>IFERROR(VLOOKUP($CK368,depot_prod_sales!$B$5:$S$200,17,0),0)</f>
        <v>0</v>
      </c>
      <c r="ES368" s="3">
        <f>IFERROR(VLOOKUP($CK368,depot_prod_sales!$B$5:$S$200,18,0),0)</f>
        <v>0</v>
      </c>
      <c r="ET368" s="116">
        <f t="shared" si="115"/>
        <v>0</v>
      </c>
      <c r="EU368" s="116">
        <f t="shared" si="116"/>
        <v>0</v>
      </c>
      <c r="EW368" s="3">
        <f>IFERROR(VLOOKUP(CC368,data_pull!$AO$25:$AR$546,2,0),0)</f>
        <v>14</v>
      </c>
      <c r="EX368" s="1">
        <f>IFERROR(VLOOKUP(CC368,data_pull!$AO$25:$AR$546,4,0),0)</f>
        <v>190000</v>
      </c>
    </row>
    <row r="369" spans="13:154" x14ac:dyDescent="0.25"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4" t="str">
        <f>sales_data!B368</f>
        <v>Uttam Chandra Debnath</v>
      </c>
      <c r="AR369" s="4" t="str">
        <f>sales_data!C368</f>
        <v>Midul Mazumder</v>
      </c>
      <c r="AS369" s="5" t="str">
        <f t="shared" si="106"/>
        <v/>
      </c>
      <c r="AT369" s="4" t="str">
        <f>sales_data!I368</f>
        <v>Mohammad Ismail</v>
      </c>
      <c r="AU369" s="4" t="str">
        <f>sales_data!W368</f>
        <v>Komol Nagar (Tb)</v>
      </c>
      <c r="AV369" s="1">
        <f>sales_data!N368</f>
        <v>103810.41</v>
      </c>
      <c r="AW369" s="1">
        <f>sales_data!P368</f>
        <v>18</v>
      </c>
      <c r="AX369" s="3">
        <f ca="1">IFERROR(INDEX(INDIRECT("day_wise_sales_data!$B$2:$BZ$599"),MATCH(resource!$CC369,day_wise_sales_data!$A$2:$A$500,0),MATCH(resource!AX$2,INDIRECT("day_wise_sales_data!$B$1:$BZ$1"),0)),0)</f>
        <v>0</v>
      </c>
      <c r="AY369" s="3">
        <f ca="1">IFERROR(INDEX(INDIRECT("day_wise_sales_data!$B$2:$BZ$599"),MATCH(resource!$CC369,day_wise_sales_data!$A$2:$A$500,0),MATCH(resource!AY$2,INDIRECT("day_wise_sales_data!$B$1:$BZ$1"),0)),0)</f>
        <v>167.21</v>
      </c>
      <c r="AZ369" s="3">
        <f ca="1">IFERROR(INDEX(INDIRECT("day_wise_sales_data!$B$2:$BZ$599"),MATCH(resource!$CC369,day_wise_sales_data!$A$2:$A$500,0),MATCH(resource!AZ$2,INDIRECT("day_wise_sales_data!$B$1:$BZ$1"),0)),0)</f>
        <v>0</v>
      </c>
      <c r="BA369" s="3">
        <f ca="1">IFERROR(INDEX(INDIRECT("day_wise_sales_data!$B$2:$BZ$599"),MATCH(resource!$CC369,day_wise_sales_data!$A$2:$A$500,0),MATCH(resource!BA$2,INDIRECT("day_wise_sales_data!$B$1:$BZ$1"),0)),0)</f>
        <v>0</v>
      </c>
      <c r="BB369" s="3">
        <f ca="1">IFERROR(INDEX(INDIRECT("day_wise_sales_data!$B$2:$BZ$599"),MATCH(resource!$CC369,day_wise_sales_data!$A$2:$A$500,0),MATCH(resource!BB$2,INDIRECT("day_wise_sales_data!$B$1:$BZ$1"),0)),0)</f>
        <v>0</v>
      </c>
      <c r="BC369" s="3">
        <f ca="1">IFERROR(INDEX(INDIRECT("day_wise_sales_data!$B$2:$BZ$599"),MATCH(resource!$CC369,day_wise_sales_data!$A$2:$A$500,0),MATCH(resource!BC$2,INDIRECT("day_wise_sales_data!$B$1:$BZ$1"),0)),0)</f>
        <v>0</v>
      </c>
      <c r="BD369" s="3">
        <f ca="1">IFERROR(INDEX(INDIRECT("day_wise_sales_data!$B$2:$BZ$599"),MATCH(resource!$CC369,day_wise_sales_data!$A$2:$A$500,0),MATCH(resource!BD$2,INDIRECT("day_wise_sales_data!$B$1:$BZ$1"),0)),0)</f>
        <v>0</v>
      </c>
      <c r="BE369" s="3">
        <f ca="1">IFERROR(INDEX(INDIRECT("day_wise_sales_data!$B$2:$BZ$599"),MATCH(resource!$CC369,day_wise_sales_data!$A$2:$A$500,0),MATCH(resource!BE$2,INDIRECT("day_wise_sales_data!$B$1:$BZ$1"),0)),0)</f>
        <v>440</v>
      </c>
      <c r="BF369" s="3">
        <f ca="1">IFERROR(INDEX(INDIRECT("day_wise_sales_data!$B$2:$BZ$599"),MATCH(resource!$CC369,day_wise_sales_data!$A$2:$A$500,0),MATCH(resource!BF$2,INDIRECT("day_wise_sales_data!$B$1:$BZ$1"),0)),0)</f>
        <v>0</v>
      </c>
      <c r="BG369" s="3">
        <f ca="1">IFERROR(INDEX(INDIRECT("day_wise_sales_data!$B$2:$BZ$599"),MATCH(resource!$CC369,day_wise_sales_data!$A$2:$A$500,0),MATCH(resource!BG$2,INDIRECT("day_wise_sales_data!$B$1:$BZ$1"),0)),0)</f>
        <v>0</v>
      </c>
      <c r="BH369" s="3">
        <f ca="1">IFERROR(INDEX(INDIRECT("day_wise_sales_data!$B$2:$BZ$599"),MATCH(resource!$CC369,day_wise_sales_data!$A$2:$A$500,0),MATCH(resource!BH$2,INDIRECT("day_wise_sales_data!$B$1:$BZ$1"),0)),0)</f>
        <v>0</v>
      </c>
      <c r="BI369" s="3">
        <f ca="1">IFERROR(INDEX(INDIRECT("day_wise_sales_data!$B$2:$BZ$599"),MATCH(resource!$CC369,day_wise_sales_data!$A$2:$A$500,0),MATCH(resource!BI$2,INDIRECT("day_wise_sales_data!$B$1:$BZ$1"),0)),0)</f>
        <v>0</v>
      </c>
      <c r="BJ369" s="3">
        <f ca="1">IFERROR(INDEX(INDIRECT("day_wise_sales_data!$B$2:$BZ$599"),MATCH(resource!$CC369,day_wise_sales_data!$A$2:$A$500,0),MATCH(resource!BJ$2,INDIRECT("day_wise_sales_data!$B$1:$BZ$1"),0)),0)</f>
        <v>0</v>
      </c>
      <c r="BK369" s="3">
        <f ca="1">IFERROR(INDEX(INDIRECT("day_wise_sales_data!$B$2:$BZ$599"),MATCH(resource!$CC369,day_wise_sales_data!$A$2:$A$500,0),MATCH(resource!BK$2,INDIRECT("day_wise_sales_data!$B$1:$BZ$1"),0)),0)</f>
        <v>15006.99</v>
      </c>
      <c r="BL369" s="3">
        <f ca="1">IFERROR(INDEX(INDIRECT("day_wise_sales_data!$B$2:$BZ$599"),MATCH(resource!$CC369,day_wise_sales_data!$A$2:$A$500,0),MATCH(resource!BL$2,INDIRECT("day_wise_sales_data!$B$1:$BZ$1"),0)),0)</f>
        <v>4224.3</v>
      </c>
      <c r="BM369" s="3">
        <f ca="1">IFERROR(INDEX(INDIRECT("day_wise_sales_data!$B$2:$BZ$599"),MATCH(resource!$CC369,day_wise_sales_data!$A$2:$A$500,0),MATCH(resource!BM$2,INDIRECT("day_wise_sales_data!$B$1:$BZ$1"),0)),0)</f>
        <v>0</v>
      </c>
      <c r="BN369" s="3">
        <f ca="1">IFERROR(INDEX(INDIRECT("day_wise_sales_data!$B$2:$BZ$599"),MATCH(resource!$CC369,day_wise_sales_data!$A$2:$A$500,0),MATCH(resource!BN$2,INDIRECT("day_wise_sales_data!$B$1:$BZ$1"),0)),0)</f>
        <v>880.03</v>
      </c>
      <c r="BO369" s="3">
        <f ca="1">IFERROR(INDEX(INDIRECT("day_wise_sales_data!$B$2:$BZ$599"),MATCH(resource!$CC369,day_wise_sales_data!$A$2:$A$500,0),MATCH(resource!BO$2,INDIRECT("day_wise_sales_data!$B$1:$BZ$1"),0)),0)</f>
        <v>0</v>
      </c>
      <c r="BP369" s="3">
        <f ca="1">IFERROR(INDEX(INDIRECT("day_wise_sales_data!$B$2:$BZ$599"),MATCH(resource!$CC369,day_wise_sales_data!$A$2:$A$500,0),MATCH(resource!BP$2,INDIRECT("day_wise_sales_data!$B$1:$BZ$1"),0)),0)</f>
        <v>0</v>
      </c>
      <c r="BQ369" s="3">
        <f ca="1">IFERROR(INDEX(INDIRECT("day_wise_sales_data!$B$2:$BZ$599"),MATCH(resource!$CC369,day_wise_sales_data!$A$2:$A$500,0),MATCH(resource!BQ$2,INDIRECT("day_wise_sales_data!$B$1:$BZ$1"),0)),0)</f>
        <v>0</v>
      </c>
      <c r="BR369" s="3">
        <f ca="1">IFERROR(INDEX(INDIRECT("day_wise_sales_data!$B$2:$BZ$599"),MATCH(resource!$CC369,day_wise_sales_data!$A$2:$A$500,0),MATCH(resource!BR$2,INDIRECT("day_wise_sales_data!$B$1:$BZ$1"),0)),0)</f>
        <v>0</v>
      </c>
      <c r="BS369" s="3">
        <f ca="1">IFERROR(INDEX(INDIRECT("day_wise_sales_data!$B$2:$BZ$599"),MATCH(resource!$CC369,day_wise_sales_data!$A$2:$A$500,0),MATCH(resource!BS$2,INDIRECT("day_wise_sales_data!$B$1:$BZ$1"),0)),0)</f>
        <v>0</v>
      </c>
      <c r="BT369" s="3">
        <f ca="1">IFERROR(INDEX(INDIRECT("day_wise_sales_data!$B$2:$BZ$599"),MATCH(resource!$CC369,day_wise_sales_data!$A$2:$A$500,0),MATCH(resource!BT$2,INDIRECT("day_wise_sales_data!$B$1:$BZ$1"),0)),0)</f>
        <v>5301.43</v>
      </c>
      <c r="BU369" s="3">
        <f ca="1">IFERROR(INDEX(INDIRECT("day_wise_sales_data!$B$2:$BZ$599"),MATCH(resource!$CC369,day_wise_sales_data!$A$2:$A$500,0),MATCH(resource!BU$2,INDIRECT("day_wise_sales_data!$B$1:$BZ$1"),0)),0)</f>
        <v>35552.080000000002</v>
      </c>
      <c r="BV369" s="3">
        <f ca="1">IFERROR(INDEX(INDIRECT("day_wise_sales_data!$B$2:$BZ$599"),MATCH(resource!$CC369,day_wise_sales_data!$A$2:$A$500,0),MATCH(resource!BV$2,INDIRECT("day_wise_sales_data!$B$1:$BZ$1"),0)),0)</f>
        <v>41125.519999999997</v>
      </c>
      <c r="BW369" s="3">
        <f ca="1">IFERROR(INDEX(INDIRECT("day_wise_sales_data!$B$2:$BZ$599"),MATCH(resource!$CC369,day_wise_sales_data!$A$2:$A$500,0),MATCH(resource!BW$2,INDIRECT("day_wise_sales_data!$B$1:$BZ$1"),0)),0)</f>
        <v>1112.8499999999999</v>
      </c>
      <c r="BX369" s="3">
        <f ca="1">IFERROR(INDEX(INDIRECT("day_wise_sales_data!$B$2:$BZ$599"),MATCH(resource!$CC369,day_wise_sales_data!$A$2:$A$500,0),MATCH(resource!BX$2,INDIRECT("day_wise_sales_data!$B$1:$BZ$1"),0)),0)</f>
        <v>0</v>
      </c>
      <c r="BY369" s="3">
        <f ca="1">IFERROR(INDEX(INDIRECT("day_wise_sales_data!$B$2:$BZ$599"),MATCH(resource!$CC369,day_wise_sales_data!$A$2:$A$500,0),MATCH(resource!BY$2,INDIRECT("day_wise_sales_data!$B$1:$BZ$1"),0)),0)</f>
        <v>0</v>
      </c>
      <c r="BZ369" s="3">
        <f ca="1">IFERROR(INDEX(INDIRECT("day_wise_sales_data!$B$2:$BZ$599"),MATCH(resource!$CC369,day_wise_sales_data!$A$2:$A$500,0),MATCH(resource!BZ$2,INDIRECT("day_wise_sales_data!$B$1:$BZ$1"),0)),0)</f>
        <v>0</v>
      </c>
      <c r="CA369" s="3" t="str">
        <f ca="1">IFERROR(INDEX(INDIRECT("day_wise_sales_data!$B$2:$BZ$599"),MATCH(resource!$CC369,day_wise_sales_data!$A$2:$A$500,0),MATCH(resource!CA$2,INDIRECT("day_wise_sales_data!$B$1:$BZ$1"),0)),0)</f>
        <v>dd</v>
      </c>
      <c r="CC369" s="4" t="str">
        <f>sales_data!H368</f>
        <v>NOK10112</v>
      </c>
      <c r="CD369" s="1">
        <v>367</v>
      </c>
      <c r="CE369" s="1" t="str">
        <f>IF(AQ369=report!$AQ$3,resource!CD369,"")</f>
        <v/>
      </c>
      <c r="CF369" s="5" t="str">
        <f>IFERROR(SMALL($CE$3:$CE$1001,ROWS($CE$3:CE369)),"")</f>
        <v/>
      </c>
      <c r="CH369">
        <f>IFERROR(VLOOKUP($CC369,data_pull!$E$22:$G$700,2,0),0)</f>
        <v>103810.41</v>
      </c>
      <c r="CI369" s="1">
        <f t="shared" si="108"/>
        <v>60</v>
      </c>
      <c r="CJ369" s="1">
        <f t="shared" si="107"/>
        <v>0</v>
      </c>
      <c r="CK369" s="1" t="s">
        <v>1811</v>
      </c>
      <c r="CL369" s="1">
        <f t="shared" si="109"/>
        <v>111</v>
      </c>
      <c r="CM369" s="1" t="str">
        <f>IFERROR(VLOOKUP($CK369,stock_data!$B$3:$W$612,2,0),0)</f>
        <v>VELOX DRY SYRUP</v>
      </c>
      <c r="CN369" s="1" t="str">
        <f>IFERROR(VLOOKUP($CK369,stock_data!$B$3:$W$612,4,0),0)</f>
        <v>100ml</v>
      </c>
      <c r="CO369" s="1">
        <f>IFERROR(VLOOKUP($CK369,stock_data!$B$3:$W$612,5,0),0)</f>
        <v>70.599999999999994</v>
      </c>
      <c r="CP369" s="3">
        <f t="shared" si="110"/>
        <v>0</v>
      </c>
      <c r="CQ369" s="3">
        <f t="shared" si="111"/>
        <v>0</v>
      </c>
      <c r="CR369" s="1">
        <f>IFERROR(VLOOKUP($CK369,stock_data!$B$3:$W$612,6,0),0)</f>
        <v>80</v>
      </c>
      <c r="CS369" s="1">
        <f>IFERROR(VLOOKUP($CK369,stock_data!$B$3:$W$612,7,0),0)</f>
        <v>95</v>
      </c>
      <c r="CT369" s="1">
        <f>IFERROR(VLOOKUP($CK369,stock_data!$B$3:$W$612,8,0),0)</f>
        <v>32</v>
      </c>
      <c r="CU369" s="1">
        <f>IFERROR(VLOOKUP($CK369,stock_data!$B$3:$W$612,9,0),0)</f>
        <v>2</v>
      </c>
      <c r="CV369" s="1">
        <f>IFERROR(VLOOKUP($CK369,stock_data!$B$3:$W$612,10,0),0)</f>
        <v>52</v>
      </c>
      <c r="CW369" s="1">
        <f>IFERROR(VLOOKUP($CK369,stock_data!$B$3:$W$612,11,0),0)</f>
        <v>36</v>
      </c>
      <c r="CX369" s="1">
        <f>IFERROR(VLOOKUP($CK369,stock_data!$B$3:$W$612,12,0),0)</f>
        <v>100</v>
      </c>
      <c r="CY369" s="1">
        <f>IFERROR(VLOOKUP($CK369,stock_data!$B$3:$W$612,13,0),0)</f>
        <v>19</v>
      </c>
      <c r="CZ369" s="1">
        <f>IFERROR(VLOOKUP($CK369,stock_data!$B$3:$W$612,14,0),0)</f>
        <v>93</v>
      </c>
      <c r="DA369" s="1">
        <f>IFERROR(VLOOKUP($CK369,stock_data!$B$3:$W$612,15,0),0)</f>
        <v>14</v>
      </c>
      <c r="DB369" s="1">
        <f>IFERROR(VLOOKUP($CK369,stock_data!$B$3:$W$612,16,0),0)</f>
        <v>0</v>
      </c>
      <c r="DC369" s="1">
        <f>IFERROR(VLOOKUP($CK369,stock_data!$B$3:$W$612,17,0),0)</f>
        <v>171</v>
      </c>
      <c r="DD369" s="1">
        <f>IFERROR(VLOOKUP($CK369,stock_data!$B$3:$W$612,18,0),0)</f>
        <v>0</v>
      </c>
      <c r="DE369" s="1">
        <f>IFERROR(VLOOKUP($CK369,stock_data!$B$3:$W$612,19,0),0)</f>
        <v>104</v>
      </c>
      <c r="DF369" s="1">
        <f>IFERROR(VLOOKUP($CK369,stock_data!$B$3:$W$612,20,0),0)</f>
        <v>1</v>
      </c>
      <c r="DG369" s="1">
        <f>IFERROR(VLOOKUP($CK369,stock_data!$B$3:$W$612,21,0),0)</f>
        <v>0</v>
      </c>
      <c r="DH369" s="1">
        <f>IFERROR(VLOOKUP($CK369,stock_data!$B$3:$W$612,22,0),0)</f>
        <v>2</v>
      </c>
      <c r="DI369" s="1">
        <f t="shared" si="112"/>
        <v>801</v>
      </c>
      <c r="DJ369" s="1">
        <f t="shared" si="113"/>
        <v>56550.6</v>
      </c>
      <c r="DK369" s="3">
        <f>IFERROR(INDEX(COD_SALES!$B$5:$Z$500,MATCH(resource!$CC369,COD_SALES!$A$5:$A$500,0),MATCH(resource!DK$2,COD_SALES!$B$4:$Z$4,0)),"")</f>
        <v>0</v>
      </c>
      <c r="DL369" s="3">
        <f>IFERROR(INDEX(COD_SALES!$B$5:$Z$500,MATCH(resource!$CC369,COD_SALES!$A$5:$A$500,0),MATCH(resource!DL$2,COD_SALES!$B$4:$Z$4,0)),"")</f>
        <v>0</v>
      </c>
      <c r="DM369" s="3">
        <f>IFERROR(INDEX(COD_SALES!$B$5:$Z$500,MATCH(resource!$CC369,COD_SALES!$A$5:$A$500,0),MATCH(resource!DM$2,COD_SALES!$B$4:$Z$4,0)),"")</f>
        <v>0</v>
      </c>
      <c r="DN369" s="3" t="str">
        <f>IFERROR(INDEX(COD_SALES!$B$5:$Z$500,MATCH(resource!$CC369,COD_SALES!$A$5:$A$500,0),MATCH(resource!DN$2,COD_SALES!$B$4:$Z$4,0)),"")</f>
        <v/>
      </c>
      <c r="DO369" s="3">
        <f>IFERROR(INDEX(COD_SALES!$B$5:$Z$500,MATCH(resource!$CC369,COD_SALES!$A$5:$A$500,0),MATCH(resource!DO$2,COD_SALES!$B$4:$Z$4,0)),"")</f>
        <v>0</v>
      </c>
      <c r="DP369" s="3">
        <f>IFERROR(INDEX(COD_SALES!$B$5:$Z$500,MATCH(resource!$CC369,COD_SALES!$A$5:$A$500,0),MATCH(resource!DP$2,COD_SALES!$B$4:$Z$4,0)),"")</f>
        <v>0</v>
      </c>
      <c r="DQ369" s="3" t="str">
        <f>IFERROR(INDEX(COD_SALES!$B$5:$Z$500,MATCH(resource!$CC369,COD_SALES!$A$5:$A$500,0),MATCH(resource!DQ$2,COD_SALES!$B$4:$Z$4,0)),"")</f>
        <v/>
      </c>
      <c r="DR369" s="3">
        <f>IFERROR(INDEX(COD_SALES!$B$5:$Z$500,MATCH(resource!$CC369,COD_SALES!$A$5:$A$500,0),MATCH(resource!DR$2,COD_SALES!$B$4:$Z$4,0)),"")</f>
        <v>15</v>
      </c>
      <c r="DS369" s="3">
        <f>IFERROR(INDEX(COD_SALES!$B$5:$Z$500,MATCH(resource!$CC369,COD_SALES!$A$5:$A$500,0),MATCH(resource!DS$2,COD_SALES!$B$4:$Z$4,0)),"")</f>
        <v>120</v>
      </c>
      <c r="DT369" s="3">
        <f>IFERROR(INDEX(COD_SALES!$B$5:$Z$500,MATCH(resource!$CC369,COD_SALES!$A$5:$A$500,0),MATCH(resource!DT$2,COD_SALES!$B$4:$Z$4,0)),"")</f>
        <v>0</v>
      </c>
      <c r="DU369" s="3">
        <f>IFERROR(INDEX(COD_SALES!$B$5:$Z$500,MATCH(resource!$CC369,COD_SALES!$A$5:$A$500,0),MATCH(resource!DU$2,COD_SALES!$B$4:$Z$4,0)),"")</f>
        <v>0</v>
      </c>
      <c r="DV369" s="3">
        <f>IFERROR(INDEX(COD_SALES!$B$5:$Z$500,MATCH(resource!$CC369,COD_SALES!$A$5:$A$500,0),MATCH(resource!DV$2,COD_SALES!$B$4:$Z$4,0)),"")</f>
        <v>0</v>
      </c>
      <c r="DW369" s="3">
        <f>IFERROR(INDEX(COD_SALES!$B$5:$Z$500,MATCH(resource!$CC369,COD_SALES!$A$5:$A$500,0),MATCH(resource!DW$2,COD_SALES!$B$4:$Z$4,0)),"")</f>
        <v>10</v>
      </c>
      <c r="DX369" s="3">
        <f>IFERROR(INDEX(COD_SALES!$B$5:$Z$500,MATCH(resource!$CC369,COD_SALES!$A$5:$A$500,0),MATCH(resource!DX$2,COD_SALES!$B$4:$Z$4,0)),"")</f>
        <v>0</v>
      </c>
      <c r="DY369" s="3">
        <f>IFERROR(INDEX(COD_SALES!$B$5:$Z$500,MATCH(resource!$CC369,COD_SALES!$A$5:$A$500,0),MATCH(resource!DY$2,COD_SALES!$B$4:$Z$4,0)),"")</f>
        <v>3</v>
      </c>
      <c r="DZ369" s="3">
        <f>IFERROR(INDEX(COD_SALES!$B$5:$Z$500,MATCH(resource!$CC369,COD_SALES!$A$5:$A$500,0),MATCH(resource!DZ$2,COD_SALES!$B$4:$Z$4,0)),"")</f>
        <v>0</v>
      </c>
      <c r="EA369" s="3">
        <f>IFERROR(INDEX(COD_SALES!$B$5:$Z$500,MATCH(resource!$CC369,COD_SALES!$A$5:$A$500,0),MATCH(resource!EA$2,COD_SALES!$B$4:$Z$4,0)),"")</f>
        <v>0</v>
      </c>
      <c r="EB369" s="3">
        <f t="shared" si="114"/>
        <v>33079.449999999997</v>
      </c>
      <c r="ED369" s="3">
        <f>IFERROR(VLOOKUP($CK369,depot_prod_sales!$B$5:$S$200,3,0),0)</f>
        <v>64</v>
      </c>
      <c r="EE369" s="3">
        <f>IFERROR(VLOOKUP($CK369,depot_prod_sales!$B$5:$S$200,4,0),0)</f>
        <v>193</v>
      </c>
      <c r="EF369" s="3">
        <f>IFERROR(VLOOKUP($CK369,depot_prod_sales!$B$5:$S$200,5,0),0)</f>
        <v>304</v>
      </c>
      <c r="EG369" s="3">
        <f>IFERROR(VLOOKUP($CK369,depot_prod_sales!$B$5:$S$200,6,0),0)</f>
        <v>92</v>
      </c>
      <c r="EH369" s="3">
        <f>IFERROR(VLOOKUP($CK369,depot_prod_sales!$B$5:$S$200,7,0),0)</f>
        <v>108</v>
      </c>
      <c r="EI369" s="3">
        <f>IFERROR(VLOOKUP($CK369,depot_prod_sales!$B$5:$S$200,8,0),0)</f>
        <v>583</v>
      </c>
      <c r="EJ369" s="3">
        <f>IFERROR(VLOOKUP($CK369,depot_prod_sales!$B$5:$S$200,9,0),0)</f>
        <v>269</v>
      </c>
      <c r="EK369" s="3">
        <f>IFERROR(VLOOKUP($CK369,depot_prod_sales!$B$5:$S$200,10,0),0)</f>
        <v>123</v>
      </c>
      <c r="EL369" s="3">
        <f>IFERROR(VLOOKUP($CK369,depot_prod_sales!$B$5:$S$200,11,0),0)</f>
        <v>82</v>
      </c>
      <c r="EM369" s="3">
        <f>IFERROR(VLOOKUP($CK369,depot_prod_sales!$B$5:$S$200,12,0),0)</f>
        <v>144</v>
      </c>
      <c r="EN369" s="3">
        <f>IFERROR(VLOOKUP($CK369,depot_prod_sales!$B$5:$S$200,13,0),0)</f>
        <v>117</v>
      </c>
      <c r="EO369" s="3">
        <f>IFERROR(VLOOKUP($CK369,depot_prod_sales!$B$5:$S$200,14,0),0)</f>
        <v>240</v>
      </c>
      <c r="EP369" s="3">
        <f>IFERROR(VLOOKUP($CK369,depot_prod_sales!$B$5:$S$200,15,0),0)</f>
        <v>88</v>
      </c>
      <c r="EQ369" s="3">
        <f>IFERROR(VLOOKUP($CK369,depot_prod_sales!$B$5:$S$200,16,0),0)</f>
        <v>143</v>
      </c>
      <c r="ER369" s="3">
        <f>IFERROR(VLOOKUP($CK369,depot_prod_sales!$B$5:$S$200,17,0),0)</f>
        <v>240</v>
      </c>
      <c r="ES369" s="3">
        <f>IFERROR(VLOOKUP($CK369,depot_prod_sales!$B$5:$S$200,18,0),0)</f>
        <v>384</v>
      </c>
      <c r="ET369" s="116">
        <f t="shared" si="115"/>
        <v>3174</v>
      </c>
      <c r="EU369" s="116">
        <f t="shared" si="116"/>
        <v>224084.4</v>
      </c>
      <c r="EW369" s="3">
        <f>IFERROR(VLOOKUP(CC369,data_pull!$AO$25:$AR$546,2,0),0)</f>
        <v>13</v>
      </c>
      <c r="EX369" s="1">
        <f>IFERROR(VLOOKUP(CC369,data_pull!$AO$25:$AR$546,4,0),0)</f>
        <v>190000</v>
      </c>
    </row>
    <row r="370" spans="13:154" x14ac:dyDescent="0.25"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4" t="str">
        <f>sales_data!B369</f>
        <v>Uttam Chandra Debnath</v>
      </c>
      <c r="AR370" s="4" t="str">
        <f>sales_data!C369</f>
        <v>Midul Mazumder</v>
      </c>
      <c r="AS370" s="5" t="str">
        <f t="shared" si="106"/>
        <v/>
      </c>
      <c r="AT370" s="4" t="str">
        <f>sales_data!I369</f>
        <v>Shimul Majumder</v>
      </c>
      <c r="AU370" s="4" t="str">
        <f>sales_data!W369</f>
        <v>Rajgonj, Maiz (Cb)</v>
      </c>
      <c r="AV370" s="1">
        <f>sales_data!N369</f>
        <v>143090.88</v>
      </c>
      <c r="AW370" s="1">
        <f>sales_data!P369</f>
        <v>44</v>
      </c>
      <c r="AX370" s="3">
        <f ca="1">IFERROR(INDEX(INDIRECT("day_wise_sales_data!$B$2:$BZ$599"),MATCH(resource!$CC370,day_wise_sales_data!$A$2:$A$500,0),MATCH(resource!AX$2,INDIRECT("day_wise_sales_data!$B$1:$BZ$1"),0)),0)</f>
        <v>0</v>
      </c>
      <c r="AY370" s="3">
        <f ca="1">IFERROR(INDEX(INDIRECT("day_wise_sales_data!$B$2:$BZ$599"),MATCH(resource!$CC370,day_wise_sales_data!$A$2:$A$500,0),MATCH(resource!AY$2,INDIRECT("day_wise_sales_data!$B$1:$BZ$1"),0)),0)</f>
        <v>0</v>
      </c>
      <c r="AZ370" s="3">
        <f ca="1">IFERROR(INDEX(INDIRECT("day_wise_sales_data!$B$2:$BZ$599"),MATCH(resource!$CC370,day_wise_sales_data!$A$2:$A$500,0),MATCH(resource!AZ$2,INDIRECT("day_wise_sales_data!$B$1:$BZ$1"),0)),0)</f>
        <v>2716.84</v>
      </c>
      <c r="BA370" s="3">
        <f ca="1">IFERROR(INDEX(INDIRECT("day_wise_sales_data!$B$2:$BZ$599"),MATCH(resource!$CC370,day_wise_sales_data!$A$2:$A$500,0),MATCH(resource!BA$2,INDIRECT("day_wise_sales_data!$B$1:$BZ$1"),0)),0)</f>
        <v>0</v>
      </c>
      <c r="BB370" s="3">
        <f ca="1">IFERROR(INDEX(INDIRECT("day_wise_sales_data!$B$2:$BZ$599"),MATCH(resource!$CC370,day_wise_sales_data!$A$2:$A$500,0),MATCH(resource!BB$2,INDIRECT("day_wise_sales_data!$B$1:$BZ$1"),0)),0)</f>
        <v>13013.11</v>
      </c>
      <c r="BC370" s="3">
        <f ca="1">IFERROR(INDEX(INDIRECT("day_wise_sales_data!$B$2:$BZ$599"),MATCH(resource!$CC370,day_wise_sales_data!$A$2:$A$500,0),MATCH(resource!BC$2,INDIRECT("day_wise_sales_data!$B$1:$BZ$1"),0)),0)</f>
        <v>0</v>
      </c>
      <c r="BD370" s="3">
        <f ca="1">IFERROR(INDEX(INDIRECT("day_wise_sales_data!$B$2:$BZ$599"),MATCH(resource!$CC370,day_wise_sales_data!$A$2:$A$500,0),MATCH(resource!BD$2,INDIRECT("day_wise_sales_data!$B$1:$BZ$1"),0)),0)</f>
        <v>0</v>
      </c>
      <c r="BE370" s="3">
        <f ca="1">IFERROR(INDEX(INDIRECT("day_wise_sales_data!$B$2:$BZ$599"),MATCH(resource!$CC370,day_wise_sales_data!$A$2:$A$500,0),MATCH(resource!BE$2,INDIRECT("day_wise_sales_data!$B$1:$BZ$1"),0)),0)</f>
        <v>0</v>
      </c>
      <c r="BF370" s="3">
        <f ca="1">IFERROR(INDEX(INDIRECT("day_wise_sales_data!$B$2:$BZ$599"),MATCH(resource!$CC370,day_wise_sales_data!$A$2:$A$500,0),MATCH(resource!BF$2,INDIRECT("day_wise_sales_data!$B$1:$BZ$1"),0)),0)</f>
        <v>0</v>
      </c>
      <c r="BG370" s="3">
        <f ca="1">IFERROR(INDEX(INDIRECT("day_wise_sales_data!$B$2:$BZ$599"),MATCH(resource!$CC370,day_wise_sales_data!$A$2:$A$500,0),MATCH(resource!BG$2,INDIRECT("day_wise_sales_data!$B$1:$BZ$1"),0)),0)</f>
        <v>0</v>
      </c>
      <c r="BH370" s="3">
        <f ca="1">IFERROR(INDEX(INDIRECT("day_wise_sales_data!$B$2:$BZ$599"),MATCH(resource!$CC370,day_wise_sales_data!$A$2:$A$500,0),MATCH(resource!BH$2,INDIRECT("day_wise_sales_data!$B$1:$BZ$1"),0)),0)</f>
        <v>6225.4</v>
      </c>
      <c r="BI370" s="3">
        <f ca="1">IFERROR(INDEX(INDIRECT("day_wise_sales_data!$B$2:$BZ$599"),MATCH(resource!$CC370,day_wise_sales_data!$A$2:$A$500,0),MATCH(resource!BI$2,INDIRECT("day_wise_sales_data!$B$1:$BZ$1"),0)),0)</f>
        <v>2517.63</v>
      </c>
      <c r="BJ370" s="3">
        <f ca="1">IFERROR(INDEX(INDIRECT("day_wise_sales_data!$B$2:$BZ$599"),MATCH(resource!$CC370,day_wise_sales_data!$A$2:$A$500,0),MATCH(resource!BJ$2,INDIRECT("day_wise_sales_data!$B$1:$BZ$1"),0)),0)</f>
        <v>0</v>
      </c>
      <c r="BK370" s="3">
        <f ca="1">IFERROR(INDEX(INDIRECT("day_wise_sales_data!$B$2:$BZ$599"),MATCH(resource!$CC370,day_wise_sales_data!$A$2:$A$500,0),MATCH(resource!BK$2,INDIRECT("day_wise_sales_data!$B$1:$BZ$1"),0)),0)</f>
        <v>0</v>
      </c>
      <c r="BL370" s="3">
        <f ca="1">IFERROR(INDEX(INDIRECT("day_wise_sales_data!$B$2:$BZ$599"),MATCH(resource!$CC370,day_wise_sales_data!$A$2:$A$500,0),MATCH(resource!BL$2,INDIRECT("day_wise_sales_data!$B$1:$BZ$1"),0)),0)</f>
        <v>1147.47</v>
      </c>
      <c r="BM370" s="3">
        <f ca="1">IFERROR(INDEX(INDIRECT("day_wise_sales_data!$B$2:$BZ$599"),MATCH(resource!$CC370,day_wise_sales_data!$A$2:$A$500,0),MATCH(resource!BM$2,INDIRECT("day_wise_sales_data!$B$1:$BZ$1"),0)),0)</f>
        <v>15480.79</v>
      </c>
      <c r="BN370" s="3">
        <f ca="1">IFERROR(INDEX(INDIRECT("day_wise_sales_data!$B$2:$BZ$599"),MATCH(resource!$CC370,day_wise_sales_data!$A$2:$A$500,0),MATCH(resource!BN$2,INDIRECT("day_wise_sales_data!$B$1:$BZ$1"),0)),0)</f>
        <v>1212.73</v>
      </c>
      <c r="BO370" s="3">
        <f ca="1">IFERROR(INDEX(INDIRECT("day_wise_sales_data!$B$2:$BZ$599"),MATCH(resource!$CC370,day_wise_sales_data!$A$2:$A$500,0),MATCH(resource!BO$2,INDIRECT("day_wise_sales_data!$B$1:$BZ$1"),0)),0)</f>
        <v>13364.43</v>
      </c>
      <c r="BP370" s="3">
        <f ca="1">IFERROR(INDEX(INDIRECT("day_wise_sales_data!$B$2:$BZ$599"),MATCH(resource!$CC370,day_wise_sales_data!$A$2:$A$500,0),MATCH(resource!BP$2,INDIRECT("day_wise_sales_data!$B$1:$BZ$1"),0)),0)</f>
        <v>0</v>
      </c>
      <c r="BQ370" s="3">
        <f ca="1">IFERROR(INDEX(INDIRECT("day_wise_sales_data!$B$2:$BZ$599"),MATCH(resource!$CC370,day_wise_sales_data!$A$2:$A$500,0),MATCH(resource!BQ$2,INDIRECT("day_wise_sales_data!$B$1:$BZ$1"),0)),0)</f>
        <v>0</v>
      </c>
      <c r="BR370" s="3">
        <f ca="1">IFERROR(INDEX(INDIRECT("day_wise_sales_data!$B$2:$BZ$599"),MATCH(resource!$CC370,day_wise_sales_data!$A$2:$A$500,0),MATCH(resource!BR$2,INDIRECT("day_wise_sales_data!$B$1:$BZ$1"),0)),0)</f>
        <v>1017.32</v>
      </c>
      <c r="BS370" s="3">
        <f ca="1">IFERROR(INDEX(INDIRECT("day_wise_sales_data!$B$2:$BZ$599"),MATCH(resource!$CC370,day_wise_sales_data!$A$2:$A$500,0),MATCH(resource!BS$2,INDIRECT("day_wise_sales_data!$B$1:$BZ$1"),0)),0)</f>
        <v>8495.32</v>
      </c>
      <c r="BT370" s="3">
        <f ca="1">IFERROR(INDEX(INDIRECT("day_wise_sales_data!$B$2:$BZ$599"),MATCH(resource!$CC370,day_wise_sales_data!$A$2:$A$500,0),MATCH(resource!BT$2,INDIRECT("day_wise_sales_data!$B$1:$BZ$1"),0)),0)</f>
        <v>10509.3</v>
      </c>
      <c r="BU370" s="3">
        <f ca="1">IFERROR(INDEX(INDIRECT("day_wise_sales_data!$B$2:$BZ$599"),MATCH(resource!$CC370,day_wise_sales_data!$A$2:$A$500,0),MATCH(resource!BU$2,INDIRECT("day_wise_sales_data!$B$1:$BZ$1"),0)),0)</f>
        <v>24936.86</v>
      </c>
      <c r="BV370" s="3">
        <f ca="1">IFERROR(INDEX(INDIRECT("day_wise_sales_data!$B$2:$BZ$599"),MATCH(resource!$CC370,day_wise_sales_data!$A$2:$A$500,0),MATCH(resource!BV$2,INDIRECT("day_wise_sales_data!$B$1:$BZ$1"),0)),0)</f>
        <v>1411.62</v>
      </c>
      <c r="BW370" s="3">
        <f ca="1">IFERROR(INDEX(INDIRECT("day_wise_sales_data!$B$2:$BZ$599"),MATCH(resource!$CC370,day_wise_sales_data!$A$2:$A$500,0),MATCH(resource!BW$2,INDIRECT("day_wise_sales_data!$B$1:$BZ$1"),0)),0)</f>
        <v>10137.73</v>
      </c>
      <c r="BX370" s="3">
        <f ca="1">IFERROR(INDEX(INDIRECT("day_wise_sales_data!$B$2:$BZ$599"),MATCH(resource!$CC370,day_wise_sales_data!$A$2:$A$500,0),MATCH(resource!BX$2,INDIRECT("day_wise_sales_data!$B$1:$BZ$1"),0)),0)</f>
        <v>0</v>
      </c>
      <c r="BY370" s="3">
        <f ca="1">IFERROR(INDEX(INDIRECT("day_wise_sales_data!$B$2:$BZ$599"),MATCH(resource!$CC370,day_wise_sales_data!$A$2:$A$500,0),MATCH(resource!BY$2,INDIRECT("day_wise_sales_data!$B$1:$BZ$1"),0)),0)</f>
        <v>30742.91</v>
      </c>
      <c r="BZ370" s="3">
        <f ca="1">IFERROR(INDEX(INDIRECT("day_wise_sales_data!$B$2:$BZ$599"),MATCH(resource!$CC370,day_wise_sales_data!$A$2:$A$500,0),MATCH(resource!BZ$2,INDIRECT("day_wise_sales_data!$B$1:$BZ$1"),0)),0)</f>
        <v>161.41999999999999</v>
      </c>
      <c r="CA370" s="3" t="str">
        <f ca="1">IFERROR(INDEX(INDIRECT("day_wise_sales_data!$B$2:$BZ$599"),MATCH(resource!$CC370,day_wise_sales_data!$A$2:$A$500,0),MATCH(resource!CA$2,INDIRECT("day_wise_sales_data!$B$1:$BZ$1"),0)),0)</f>
        <v>dd</v>
      </c>
      <c r="CC370" s="4" t="str">
        <f>sales_data!H369</f>
        <v>NOK02163</v>
      </c>
      <c r="CD370" s="1">
        <v>368</v>
      </c>
      <c r="CE370" s="1" t="str">
        <f>IF(AQ370=report!$AQ$3,resource!CD370,"")</f>
        <v/>
      </c>
      <c r="CF370" s="5" t="str">
        <f>IFERROR(SMALL($CE$3:$CE$1001,ROWS($CE$3:CE370)),"")</f>
        <v/>
      </c>
      <c r="CH370">
        <f>IFERROR(VLOOKUP($CC370,data_pull!$E$22:$G$700,2,0),0)</f>
        <v>143090.88</v>
      </c>
      <c r="CI370" s="1">
        <f t="shared" si="108"/>
        <v>154</v>
      </c>
      <c r="CJ370" s="1">
        <f t="shared" si="107"/>
        <v>183</v>
      </c>
      <c r="CK370" s="1" t="s">
        <v>1813</v>
      </c>
      <c r="CL370" s="1">
        <f t="shared" si="109"/>
        <v>5</v>
      </c>
      <c r="CM370" s="1" t="str">
        <f>IFERROR(VLOOKUP($CK370,stock_data!$B$3:$W$612,2,0),0)</f>
        <v>VIRUXSAN 1Liter</v>
      </c>
      <c r="CN370" s="1" t="str">
        <f>IFERROR(VLOOKUP($CK370,stock_data!$B$3:$W$612,4,0),0)</f>
        <v>1Liter</v>
      </c>
      <c r="CO370" s="1">
        <f>IFERROR(VLOOKUP($CK370,stock_data!$B$3:$W$612,5,0),0)</f>
        <v>500</v>
      </c>
      <c r="CP370" s="3">
        <f t="shared" si="110"/>
        <v>183</v>
      </c>
      <c r="CQ370" s="3">
        <f t="shared" si="111"/>
        <v>91500</v>
      </c>
      <c r="CR370" s="1">
        <f>IFERROR(VLOOKUP($CK370,stock_data!$B$3:$W$612,6,0),0)</f>
        <v>0</v>
      </c>
      <c r="CS370" s="1">
        <f>IFERROR(VLOOKUP($CK370,stock_data!$B$3:$W$612,7,0),0)</f>
        <v>0</v>
      </c>
      <c r="CT370" s="1">
        <f>IFERROR(VLOOKUP($CK370,stock_data!$B$3:$W$612,8,0),0)</f>
        <v>0</v>
      </c>
      <c r="CU370" s="1">
        <f>IFERROR(VLOOKUP($CK370,stock_data!$B$3:$W$612,9,0),0)</f>
        <v>0</v>
      </c>
      <c r="CV370" s="1">
        <f>IFERROR(VLOOKUP($CK370,stock_data!$B$3:$W$612,10,0),0)</f>
        <v>0</v>
      </c>
      <c r="CW370" s="1">
        <f>IFERROR(VLOOKUP($CK370,stock_data!$B$3:$W$612,11,0),0)</f>
        <v>0</v>
      </c>
      <c r="CX370" s="1">
        <f>IFERROR(VLOOKUP($CK370,stock_data!$B$3:$W$612,12,0),0)</f>
        <v>0</v>
      </c>
      <c r="CY370" s="1">
        <f>IFERROR(VLOOKUP($CK370,stock_data!$B$3:$W$612,13,0),0)</f>
        <v>0</v>
      </c>
      <c r="CZ370" s="1">
        <f>IFERROR(VLOOKUP($CK370,stock_data!$B$3:$W$612,14,0),0)</f>
        <v>0</v>
      </c>
      <c r="DA370" s="1">
        <f>IFERROR(VLOOKUP($CK370,stock_data!$B$3:$W$612,15,0),0)</f>
        <v>0</v>
      </c>
      <c r="DB370" s="1">
        <f>IFERROR(VLOOKUP($CK370,stock_data!$B$3:$W$612,16,0),0)</f>
        <v>0</v>
      </c>
      <c r="DC370" s="1">
        <f>IFERROR(VLOOKUP($CK370,stock_data!$B$3:$W$612,17,0),0)</f>
        <v>0</v>
      </c>
      <c r="DD370" s="1">
        <f>IFERROR(VLOOKUP($CK370,stock_data!$B$3:$W$612,18,0),0)</f>
        <v>0</v>
      </c>
      <c r="DE370" s="1">
        <f>IFERROR(VLOOKUP($CK370,stock_data!$B$3:$W$612,19,0),0)</f>
        <v>0</v>
      </c>
      <c r="DF370" s="1">
        <f>IFERROR(VLOOKUP($CK370,stock_data!$B$3:$W$612,20,0),0)</f>
        <v>0</v>
      </c>
      <c r="DG370" s="1">
        <f>IFERROR(VLOOKUP($CK370,stock_data!$B$3:$W$612,21,0),0)</f>
        <v>0</v>
      </c>
      <c r="DH370" s="1">
        <f>IFERROR(VLOOKUP($CK370,stock_data!$B$3:$W$612,22,0),0)</f>
        <v>0</v>
      </c>
      <c r="DI370" s="1">
        <f t="shared" si="112"/>
        <v>0</v>
      </c>
      <c r="DJ370" s="1">
        <f t="shared" si="113"/>
        <v>0</v>
      </c>
      <c r="DK370" s="3">
        <f>IFERROR(INDEX(COD_SALES!$B$5:$Z$500,MATCH(resource!$CC370,COD_SALES!$A$5:$A$500,0),MATCH(resource!DK$2,COD_SALES!$B$4:$Z$4,0)),"")</f>
        <v>16</v>
      </c>
      <c r="DL370" s="3">
        <f>IFERROR(INDEX(COD_SALES!$B$5:$Z$500,MATCH(resource!$CC370,COD_SALES!$A$5:$A$500,0),MATCH(resource!DL$2,COD_SALES!$B$4:$Z$4,0)),"")</f>
        <v>0</v>
      </c>
      <c r="DM370" s="3">
        <f>IFERROR(INDEX(COD_SALES!$B$5:$Z$500,MATCH(resource!$CC370,COD_SALES!$A$5:$A$500,0),MATCH(resource!DM$2,COD_SALES!$B$4:$Z$4,0)),"")</f>
        <v>21</v>
      </c>
      <c r="DN370" s="3" t="str">
        <f>IFERROR(INDEX(COD_SALES!$B$5:$Z$500,MATCH(resource!$CC370,COD_SALES!$A$5:$A$500,0),MATCH(resource!DN$2,COD_SALES!$B$4:$Z$4,0)),"")</f>
        <v/>
      </c>
      <c r="DO370" s="3">
        <f>IFERROR(INDEX(COD_SALES!$B$5:$Z$500,MATCH(resource!$CC370,COD_SALES!$A$5:$A$500,0),MATCH(resource!DO$2,COD_SALES!$B$4:$Z$4,0)),"")</f>
        <v>0</v>
      </c>
      <c r="DP370" s="3">
        <f>IFERROR(INDEX(COD_SALES!$B$5:$Z$500,MATCH(resource!$CC370,COD_SALES!$A$5:$A$500,0),MATCH(resource!DP$2,COD_SALES!$B$4:$Z$4,0)),"")</f>
        <v>0</v>
      </c>
      <c r="DQ370" s="3" t="str">
        <f>IFERROR(INDEX(COD_SALES!$B$5:$Z$500,MATCH(resource!$CC370,COD_SALES!$A$5:$A$500,0),MATCH(resource!DQ$2,COD_SALES!$B$4:$Z$4,0)),"")</f>
        <v/>
      </c>
      <c r="DR370" s="3">
        <f>IFERROR(INDEX(COD_SALES!$B$5:$Z$500,MATCH(resource!$CC370,COD_SALES!$A$5:$A$500,0),MATCH(resource!DR$2,COD_SALES!$B$4:$Z$4,0)),"")</f>
        <v>1</v>
      </c>
      <c r="DS370" s="3">
        <f>IFERROR(INDEX(COD_SALES!$B$5:$Z$500,MATCH(resource!$CC370,COD_SALES!$A$5:$A$500,0),MATCH(resource!DS$2,COD_SALES!$B$4:$Z$4,0)),"")</f>
        <v>58</v>
      </c>
      <c r="DT370" s="3">
        <f>IFERROR(INDEX(COD_SALES!$B$5:$Z$500,MATCH(resource!$CC370,COD_SALES!$A$5:$A$500,0),MATCH(resource!DT$2,COD_SALES!$B$4:$Z$4,0)),"")</f>
        <v>0</v>
      </c>
      <c r="DU370" s="3">
        <f>IFERROR(INDEX(COD_SALES!$B$5:$Z$500,MATCH(resource!$CC370,COD_SALES!$A$5:$A$500,0),MATCH(resource!DU$2,COD_SALES!$B$4:$Z$4,0)),"")</f>
        <v>0</v>
      </c>
      <c r="DV370" s="3">
        <f>IFERROR(INDEX(COD_SALES!$B$5:$Z$500,MATCH(resource!$CC370,COD_SALES!$A$5:$A$500,0),MATCH(resource!DV$2,COD_SALES!$B$4:$Z$4,0)),"")</f>
        <v>0</v>
      </c>
      <c r="DW370" s="3">
        <f>IFERROR(INDEX(COD_SALES!$B$5:$Z$500,MATCH(resource!$CC370,COD_SALES!$A$5:$A$500,0),MATCH(resource!DW$2,COD_SALES!$B$4:$Z$4,0)),"")</f>
        <v>22</v>
      </c>
      <c r="DX370" s="3">
        <f>IFERROR(INDEX(COD_SALES!$B$5:$Z$500,MATCH(resource!$CC370,COD_SALES!$A$5:$A$500,0),MATCH(resource!DX$2,COD_SALES!$B$4:$Z$4,0)),"")</f>
        <v>0</v>
      </c>
      <c r="DY370" s="3">
        <f>IFERROR(INDEX(COD_SALES!$B$5:$Z$500,MATCH(resource!$CC370,COD_SALES!$A$5:$A$500,0),MATCH(resource!DY$2,COD_SALES!$B$4:$Z$4,0)),"")</f>
        <v>11</v>
      </c>
      <c r="DZ370" s="3">
        <f>IFERROR(INDEX(COD_SALES!$B$5:$Z$500,MATCH(resource!$CC370,COD_SALES!$A$5:$A$500,0),MATCH(resource!DZ$2,COD_SALES!$B$4:$Z$4,0)),"")</f>
        <v>3</v>
      </c>
      <c r="EA370" s="3">
        <f>IFERROR(INDEX(COD_SALES!$B$5:$Z$500,MATCH(resource!$CC370,COD_SALES!$A$5:$A$500,0),MATCH(resource!EA$2,COD_SALES!$B$4:$Z$4,0)),"")</f>
        <v>3</v>
      </c>
      <c r="EB370" s="3">
        <f t="shared" si="114"/>
        <v>36032.889999999992</v>
      </c>
      <c r="ED370" s="3">
        <f>IFERROR(VLOOKUP($CK370,depot_prod_sales!$B$5:$S$200,3,0),0)</f>
        <v>0</v>
      </c>
      <c r="EE370" s="3">
        <f>IFERROR(VLOOKUP($CK370,depot_prod_sales!$B$5:$S$200,4,0),0)</f>
        <v>0</v>
      </c>
      <c r="EF370" s="3">
        <f>IFERROR(VLOOKUP($CK370,depot_prod_sales!$B$5:$S$200,5,0),0)</f>
        <v>0</v>
      </c>
      <c r="EG370" s="3">
        <f>IFERROR(VLOOKUP($CK370,depot_prod_sales!$B$5:$S$200,6,0),0)</f>
        <v>0</v>
      </c>
      <c r="EH370" s="3">
        <f>IFERROR(VLOOKUP($CK370,depot_prod_sales!$B$5:$S$200,7,0),0)</f>
        <v>0</v>
      </c>
      <c r="EI370" s="3">
        <f>IFERROR(VLOOKUP($CK370,depot_prod_sales!$B$5:$S$200,8,0),0)</f>
        <v>0</v>
      </c>
      <c r="EJ370" s="3">
        <f>IFERROR(VLOOKUP($CK370,depot_prod_sales!$B$5:$S$200,9,0),0)</f>
        <v>0</v>
      </c>
      <c r="EK370" s="3">
        <f>IFERROR(VLOOKUP($CK370,depot_prod_sales!$B$5:$S$200,10,0),0)</f>
        <v>0</v>
      </c>
      <c r="EL370" s="3">
        <f>IFERROR(VLOOKUP($CK370,depot_prod_sales!$B$5:$S$200,11,0),0)</f>
        <v>0</v>
      </c>
      <c r="EM370" s="3">
        <f>IFERROR(VLOOKUP($CK370,depot_prod_sales!$B$5:$S$200,12,0),0)</f>
        <v>0</v>
      </c>
      <c r="EN370" s="3">
        <f>IFERROR(VLOOKUP($CK370,depot_prod_sales!$B$5:$S$200,13,0),0)</f>
        <v>0</v>
      </c>
      <c r="EO370" s="3">
        <f>IFERROR(VLOOKUP($CK370,depot_prod_sales!$B$5:$S$200,14,0),0)</f>
        <v>0</v>
      </c>
      <c r="EP370" s="3">
        <f>IFERROR(VLOOKUP($CK370,depot_prod_sales!$B$5:$S$200,15,0),0)</f>
        <v>0</v>
      </c>
      <c r="EQ370" s="3">
        <f>IFERROR(VLOOKUP($CK370,depot_prod_sales!$B$5:$S$200,16,0),0)</f>
        <v>0</v>
      </c>
      <c r="ER370" s="3">
        <f>IFERROR(VLOOKUP($CK370,depot_prod_sales!$B$5:$S$200,17,0),0)</f>
        <v>0</v>
      </c>
      <c r="ES370" s="3">
        <f>IFERROR(VLOOKUP($CK370,depot_prod_sales!$B$5:$S$200,18,0),0)</f>
        <v>0</v>
      </c>
      <c r="ET370" s="116">
        <f t="shared" si="115"/>
        <v>0</v>
      </c>
      <c r="EU370" s="116">
        <f t="shared" si="116"/>
        <v>0</v>
      </c>
      <c r="EW370" s="3">
        <f>IFERROR(VLOOKUP(CC370,data_pull!$AO$25:$AR$546,2,0),0)</f>
        <v>12</v>
      </c>
      <c r="EX370" s="1">
        <f>IFERROR(VLOOKUP(CC370,data_pull!$AO$25:$AR$546,4,0),0)</f>
        <v>170000</v>
      </c>
    </row>
    <row r="371" spans="13:154" x14ac:dyDescent="0.25"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4" t="str">
        <f>sales_data!B370</f>
        <v>Uttam Chandra Debnath</v>
      </c>
      <c r="AR371" s="4" t="str">
        <f>sales_data!C370</f>
        <v>Shanjit Chandra Shill</v>
      </c>
      <c r="AS371" s="5" t="str">
        <f t="shared" si="106"/>
        <v>Shanjit Chandra Shill</v>
      </c>
      <c r="AT371" s="4" t="str">
        <f>sales_data!I370</f>
        <v>Hemankar Majumder</v>
      </c>
      <c r="AU371" s="4" t="str">
        <f>sales_data!W370</f>
        <v>Sadar Hosp. (Cb)</v>
      </c>
      <c r="AV371" s="1">
        <f>sales_data!N370</f>
        <v>100167.86</v>
      </c>
      <c r="AW371" s="1">
        <f>sales_data!P370</f>
        <v>14</v>
      </c>
      <c r="AX371" s="3">
        <f ca="1">IFERROR(INDEX(INDIRECT("day_wise_sales_data!$B$2:$BZ$599"),MATCH(resource!$CC371,day_wise_sales_data!$A$2:$A$500,0),MATCH(resource!AX$2,INDIRECT("day_wise_sales_data!$B$1:$BZ$1"),0)),0)</f>
        <v>0</v>
      </c>
      <c r="AY371" s="3">
        <f ca="1">IFERROR(INDEX(INDIRECT("day_wise_sales_data!$B$2:$BZ$599"),MATCH(resource!$CC371,day_wise_sales_data!$A$2:$A$500,0),MATCH(resource!AY$2,INDIRECT("day_wise_sales_data!$B$1:$BZ$1"),0)),0)</f>
        <v>0</v>
      </c>
      <c r="AZ371" s="3">
        <f ca="1">IFERROR(INDEX(INDIRECT("day_wise_sales_data!$B$2:$BZ$599"),MATCH(resource!$CC371,day_wise_sales_data!$A$2:$A$500,0),MATCH(resource!AZ$2,INDIRECT("day_wise_sales_data!$B$1:$BZ$1"),0)),0)</f>
        <v>1848.11</v>
      </c>
      <c r="BA371" s="3">
        <f ca="1">IFERROR(INDEX(INDIRECT("day_wise_sales_data!$B$2:$BZ$599"),MATCH(resource!$CC371,day_wise_sales_data!$A$2:$A$500,0),MATCH(resource!BA$2,INDIRECT("day_wise_sales_data!$B$1:$BZ$1"),0)),0)</f>
        <v>0</v>
      </c>
      <c r="BB371" s="3">
        <f ca="1">IFERROR(INDEX(INDIRECT("day_wise_sales_data!$B$2:$BZ$599"),MATCH(resource!$CC371,day_wise_sales_data!$A$2:$A$500,0),MATCH(resource!BB$2,INDIRECT("day_wise_sales_data!$B$1:$BZ$1"),0)),0)</f>
        <v>11827.91</v>
      </c>
      <c r="BC371" s="3">
        <f ca="1">IFERROR(INDEX(INDIRECT("day_wise_sales_data!$B$2:$BZ$599"),MATCH(resource!$CC371,day_wise_sales_data!$A$2:$A$500,0),MATCH(resource!BC$2,INDIRECT("day_wise_sales_data!$B$1:$BZ$1"),0)),0)</f>
        <v>0</v>
      </c>
      <c r="BD371" s="3">
        <f ca="1">IFERROR(INDEX(INDIRECT("day_wise_sales_data!$B$2:$BZ$599"),MATCH(resource!$CC371,day_wise_sales_data!$A$2:$A$500,0),MATCH(resource!BD$2,INDIRECT("day_wise_sales_data!$B$1:$BZ$1"),0)),0)</f>
        <v>1848.1</v>
      </c>
      <c r="BE371" s="3">
        <f ca="1">IFERROR(INDEX(INDIRECT("day_wise_sales_data!$B$2:$BZ$599"),MATCH(resource!$CC371,day_wise_sales_data!$A$2:$A$500,0),MATCH(resource!BE$2,INDIRECT("day_wise_sales_data!$B$1:$BZ$1"),0)),0)</f>
        <v>0</v>
      </c>
      <c r="BF371" s="3">
        <f ca="1">IFERROR(INDEX(INDIRECT("day_wise_sales_data!$B$2:$BZ$599"),MATCH(resource!$CC371,day_wise_sales_data!$A$2:$A$500,0),MATCH(resource!BF$2,INDIRECT("day_wise_sales_data!$B$1:$BZ$1"),0)),0)</f>
        <v>0</v>
      </c>
      <c r="BG371" s="3">
        <f ca="1">IFERROR(INDEX(INDIRECT("day_wise_sales_data!$B$2:$BZ$599"),MATCH(resource!$CC371,day_wise_sales_data!$A$2:$A$500,0),MATCH(resource!BG$2,INDIRECT("day_wise_sales_data!$B$1:$BZ$1"),0)),0)</f>
        <v>6234.06</v>
      </c>
      <c r="BH371" s="3">
        <f ca="1">IFERROR(INDEX(INDIRECT("day_wise_sales_data!$B$2:$BZ$599"),MATCH(resource!$CC371,day_wise_sales_data!$A$2:$A$500,0),MATCH(resource!BH$2,INDIRECT("day_wise_sales_data!$B$1:$BZ$1"),0)),0)</f>
        <v>0</v>
      </c>
      <c r="BI371" s="3">
        <f ca="1">IFERROR(INDEX(INDIRECT("day_wise_sales_data!$B$2:$BZ$599"),MATCH(resource!$CC371,day_wise_sales_data!$A$2:$A$500,0),MATCH(resource!BI$2,INDIRECT("day_wise_sales_data!$B$1:$BZ$1"),0)),0)</f>
        <v>1100.04</v>
      </c>
      <c r="BJ371" s="3">
        <f ca="1">IFERROR(INDEX(INDIRECT("day_wise_sales_data!$B$2:$BZ$599"),MATCH(resource!$CC371,day_wise_sales_data!$A$2:$A$500,0),MATCH(resource!BJ$2,INDIRECT("day_wise_sales_data!$B$1:$BZ$1"),0)),0)</f>
        <v>0</v>
      </c>
      <c r="BK371" s="3">
        <f ca="1">IFERROR(INDEX(INDIRECT("day_wise_sales_data!$B$2:$BZ$599"),MATCH(resource!$CC371,day_wise_sales_data!$A$2:$A$500,0),MATCH(resource!BK$2,INDIRECT("day_wise_sales_data!$B$1:$BZ$1"),0)),0)</f>
        <v>0</v>
      </c>
      <c r="BL371" s="3">
        <f ca="1">IFERROR(INDEX(INDIRECT("day_wise_sales_data!$B$2:$BZ$599"),MATCH(resource!$CC371,day_wise_sales_data!$A$2:$A$500,0),MATCH(resource!BL$2,INDIRECT("day_wise_sales_data!$B$1:$BZ$1"),0)),0)</f>
        <v>9466.9699999999993</v>
      </c>
      <c r="BM371" s="3">
        <f ca="1">IFERROR(INDEX(INDIRECT("day_wise_sales_data!$B$2:$BZ$599"),MATCH(resource!$CC371,day_wise_sales_data!$A$2:$A$500,0),MATCH(resource!BM$2,INDIRECT("day_wise_sales_data!$B$1:$BZ$1"),0)),0)</f>
        <v>0</v>
      </c>
      <c r="BN371" s="3">
        <f ca="1">IFERROR(INDEX(INDIRECT("day_wise_sales_data!$B$2:$BZ$599"),MATCH(resource!$CC371,day_wise_sales_data!$A$2:$A$500,0),MATCH(resource!BN$2,INDIRECT("day_wise_sales_data!$B$1:$BZ$1"),0)),0)</f>
        <v>0</v>
      </c>
      <c r="BO371" s="3">
        <f ca="1">IFERROR(INDEX(INDIRECT("day_wise_sales_data!$B$2:$BZ$599"),MATCH(resource!$CC371,day_wise_sales_data!$A$2:$A$500,0),MATCH(resource!BO$2,INDIRECT("day_wise_sales_data!$B$1:$BZ$1"),0)),0)</f>
        <v>0</v>
      </c>
      <c r="BP371" s="3">
        <f ca="1">IFERROR(INDEX(INDIRECT("day_wise_sales_data!$B$2:$BZ$599"),MATCH(resource!$CC371,day_wise_sales_data!$A$2:$A$500,0),MATCH(resource!BP$2,INDIRECT("day_wise_sales_data!$B$1:$BZ$1"),0)),0)</f>
        <v>8868.1</v>
      </c>
      <c r="BQ371" s="3">
        <f ca="1">IFERROR(INDEX(INDIRECT("day_wise_sales_data!$B$2:$BZ$599"),MATCH(resource!$CC371,day_wise_sales_data!$A$2:$A$500,0),MATCH(resource!BQ$2,INDIRECT("day_wise_sales_data!$B$1:$BZ$1"),0)),0)</f>
        <v>0</v>
      </c>
      <c r="BR371" s="3">
        <f ca="1">IFERROR(INDEX(INDIRECT("day_wise_sales_data!$B$2:$BZ$599"),MATCH(resource!$CC371,day_wise_sales_data!$A$2:$A$500,0),MATCH(resource!BR$2,INDIRECT("day_wise_sales_data!$B$1:$BZ$1"),0)),0)</f>
        <v>10560.72</v>
      </c>
      <c r="BS371" s="3">
        <f ca="1">IFERROR(INDEX(INDIRECT("day_wise_sales_data!$B$2:$BZ$599"),MATCH(resource!$CC371,day_wise_sales_data!$A$2:$A$500,0),MATCH(resource!BS$2,INDIRECT("day_wise_sales_data!$B$1:$BZ$1"),0)),0)</f>
        <v>0</v>
      </c>
      <c r="BT371" s="3">
        <f ca="1">IFERROR(INDEX(INDIRECT("day_wise_sales_data!$B$2:$BZ$599"),MATCH(resource!$CC371,day_wise_sales_data!$A$2:$A$500,0),MATCH(resource!BT$2,INDIRECT("day_wise_sales_data!$B$1:$BZ$1"),0)),0)</f>
        <v>0</v>
      </c>
      <c r="BU371" s="3">
        <f ca="1">IFERROR(INDEX(INDIRECT("day_wise_sales_data!$B$2:$BZ$599"),MATCH(resource!$CC371,day_wise_sales_data!$A$2:$A$500,0),MATCH(resource!BU$2,INDIRECT("day_wise_sales_data!$B$1:$BZ$1"),0)),0)</f>
        <v>47773.599999999999</v>
      </c>
      <c r="BV371" s="3">
        <f ca="1">IFERROR(INDEX(INDIRECT("day_wise_sales_data!$B$2:$BZ$599"),MATCH(resource!$CC371,day_wise_sales_data!$A$2:$A$500,0),MATCH(resource!BV$2,INDIRECT("day_wise_sales_data!$B$1:$BZ$1"),0)),0)</f>
        <v>0</v>
      </c>
      <c r="BW371" s="3">
        <f ca="1">IFERROR(INDEX(INDIRECT("day_wise_sales_data!$B$2:$BZ$599"),MATCH(resource!$CC371,day_wise_sales_data!$A$2:$A$500,0),MATCH(resource!BW$2,INDIRECT("day_wise_sales_data!$B$1:$BZ$1"),0)),0)</f>
        <v>640.25</v>
      </c>
      <c r="BX371" s="3">
        <f ca="1">IFERROR(INDEX(INDIRECT("day_wise_sales_data!$B$2:$BZ$599"),MATCH(resource!$CC371,day_wise_sales_data!$A$2:$A$500,0),MATCH(resource!BX$2,INDIRECT("day_wise_sales_data!$B$1:$BZ$1"),0)),0)</f>
        <v>0</v>
      </c>
      <c r="BY371" s="3">
        <f ca="1">IFERROR(INDEX(INDIRECT("day_wise_sales_data!$B$2:$BZ$599"),MATCH(resource!$CC371,day_wise_sales_data!$A$2:$A$500,0),MATCH(resource!BY$2,INDIRECT("day_wise_sales_data!$B$1:$BZ$1"),0)),0)</f>
        <v>0</v>
      </c>
      <c r="BZ371" s="3">
        <f ca="1">IFERROR(INDEX(INDIRECT("day_wise_sales_data!$B$2:$BZ$599"),MATCH(resource!$CC371,day_wise_sales_data!$A$2:$A$500,0),MATCH(resource!BZ$2,INDIRECT("day_wise_sales_data!$B$1:$BZ$1"),0)),0)</f>
        <v>0</v>
      </c>
      <c r="CA371" s="3" t="str">
        <f ca="1">IFERROR(INDEX(INDIRECT("day_wise_sales_data!$B$2:$BZ$599"),MATCH(resource!$CC371,day_wise_sales_data!$A$2:$A$500,0),MATCH(resource!CA$2,INDIRECT("day_wise_sales_data!$B$1:$BZ$1"),0)),0)</f>
        <v>dd</v>
      </c>
      <c r="CC371" s="4" t="str">
        <f>sales_data!H370</f>
        <v>NOK05212</v>
      </c>
      <c r="CD371" s="1">
        <v>369</v>
      </c>
      <c r="CE371" s="1" t="str">
        <f>IF(AQ371=report!$AQ$3,resource!CD371,"")</f>
        <v/>
      </c>
      <c r="CF371" s="5" t="str">
        <f>IFERROR(SMALL($CE$3:$CE$1001,ROWS($CE$3:CE371)),"")</f>
        <v/>
      </c>
      <c r="CH371">
        <f>IFERROR(VLOOKUP($CC371,data_pull!$E$22:$G$700,2,0),0)</f>
        <v>100167.86</v>
      </c>
      <c r="CI371" s="1">
        <f t="shared" si="108"/>
        <v>4</v>
      </c>
      <c r="CJ371" s="1">
        <f t="shared" si="107"/>
        <v>1154</v>
      </c>
      <c r="CK371" s="1" t="s">
        <v>1816</v>
      </c>
      <c r="CL371" s="1">
        <f t="shared" si="109"/>
        <v>2</v>
      </c>
      <c r="CM371" s="1" t="str">
        <f>IFERROR(VLOOKUP($CK371,stock_data!$B$3:$W$612,2,0),0)</f>
        <v>VIRUXSAN 200ml</v>
      </c>
      <c r="CN371" s="1" t="str">
        <f>IFERROR(VLOOKUP($CK371,stock_data!$B$3:$W$612,4,0),0)</f>
        <v>200ml</v>
      </c>
      <c r="CO371" s="1">
        <f>IFERROR(VLOOKUP($CK371,stock_data!$B$3:$W$612,5,0),0)</f>
        <v>176</v>
      </c>
      <c r="CP371" s="3">
        <f t="shared" si="110"/>
        <v>1154</v>
      </c>
      <c r="CQ371" s="3">
        <f t="shared" si="111"/>
        <v>203104</v>
      </c>
      <c r="CR371" s="1">
        <f>IFERROR(VLOOKUP($CK371,stock_data!$B$3:$W$612,6,0),0)</f>
        <v>78</v>
      </c>
      <c r="CS371" s="1">
        <f>IFERROR(VLOOKUP($CK371,stock_data!$B$3:$W$612,7,0),0)</f>
        <v>2181</v>
      </c>
      <c r="CT371" s="1">
        <f>IFERROR(VLOOKUP($CK371,stock_data!$B$3:$W$612,8,0),0)</f>
        <v>183</v>
      </c>
      <c r="CU371" s="1">
        <f>IFERROR(VLOOKUP($CK371,stock_data!$B$3:$W$612,9,0),0)</f>
        <v>1</v>
      </c>
      <c r="CV371" s="1">
        <f>IFERROR(VLOOKUP($CK371,stock_data!$B$3:$W$612,10,0),0)</f>
        <v>1535</v>
      </c>
      <c r="CW371" s="1">
        <f>IFERROR(VLOOKUP($CK371,stock_data!$B$3:$W$612,11,0),0)</f>
        <v>961</v>
      </c>
      <c r="CX371" s="1">
        <f>IFERROR(VLOOKUP($CK371,stock_data!$B$3:$W$612,12,0),0)</f>
        <v>1526</v>
      </c>
      <c r="CY371" s="1">
        <f>IFERROR(VLOOKUP($CK371,stock_data!$B$3:$W$612,13,0),0)</f>
        <v>1046</v>
      </c>
      <c r="CZ371" s="1">
        <f>IFERROR(VLOOKUP($CK371,stock_data!$B$3:$W$612,14,0),0)</f>
        <v>1577</v>
      </c>
      <c r="DA371" s="1">
        <f>IFERROR(VLOOKUP($CK371,stock_data!$B$3:$W$612,15,0),0)</f>
        <v>189</v>
      </c>
      <c r="DB371" s="1">
        <f>IFERROR(VLOOKUP($CK371,stock_data!$B$3:$W$612,16,0),0)</f>
        <v>92</v>
      </c>
      <c r="DC371" s="1">
        <f>IFERROR(VLOOKUP($CK371,stock_data!$B$3:$W$612,17,0),0)</f>
        <v>119</v>
      </c>
      <c r="DD371" s="1">
        <f>IFERROR(VLOOKUP($CK371,stock_data!$B$3:$W$612,18,0),0)</f>
        <v>1511</v>
      </c>
      <c r="DE371" s="1">
        <f>IFERROR(VLOOKUP($CK371,stock_data!$B$3:$W$612,19,0),0)</f>
        <v>1599</v>
      </c>
      <c r="DF371" s="1">
        <f>IFERROR(VLOOKUP($CK371,stock_data!$B$3:$W$612,20,0),0)</f>
        <v>350</v>
      </c>
      <c r="DG371" s="1">
        <f>IFERROR(VLOOKUP($CK371,stock_data!$B$3:$W$612,21,0),0)</f>
        <v>463</v>
      </c>
      <c r="DH371" s="1">
        <f>IFERROR(VLOOKUP($CK371,stock_data!$B$3:$W$612,22,0),0)</f>
        <v>183</v>
      </c>
      <c r="DI371" s="1">
        <f t="shared" si="112"/>
        <v>13594</v>
      </c>
      <c r="DJ371" s="1">
        <f t="shared" si="113"/>
        <v>2392544</v>
      </c>
      <c r="DK371" s="3">
        <f>IFERROR(INDEX(COD_SALES!$B$5:$Z$500,MATCH(resource!$CC371,COD_SALES!$A$5:$A$500,0),MATCH(resource!DK$2,COD_SALES!$B$4:$Z$4,0)),"")</f>
        <v>2</v>
      </c>
      <c r="DL371" s="3">
        <f>IFERROR(INDEX(COD_SALES!$B$5:$Z$500,MATCH(resource!$CC371,COD_SALES!$A$5:$A$500,0),MATCH(resource!DL$2,COD_SALES!$B$4:$Z$4,0)),"")</f>
        <v>0</v>
      </c>
      <c r="DM371" s="3">
        <f>IFERROR(INDEX(COD_SALES!$B$5:$Z$500,MATCH(resource!$CC371,COD_SALES!$A$5:$A$500,0),MATCH(resource!DM$2,COD_SALES!$B$4:$Z$4,0)),"")</f>
        <v>0</v>
      </c>
      <c r="DN371" s="3" t="str">
        <f>IFERROR(INDEX(COD_SALES!$B$5:$Z$500,MATCH(resource!$CC371,COD_SALES!$A$5:$A$500,0),MATCH(resource!DN$2,COD_SALES!$B$4:$Z$4,0)),"")</f>
        <v/>
      </c>
      <c r="DO371" s="3">
        <f>IFERROR(INDEX(COD_SALES!$B$5:$Z$500,MATCH(resource!$CC371,COD_SALES!$A$5:$A$500,0),MATCH(resource!DO$2,COD_SALES!$B$4:$Z$4,0)),"")</f>
        <v>0</v>
      </c>
      <c r="DP371" s="3">
        <f>IFERROR(INDEX(COD_SALES!$B$5:$Z$500,MATCH(resource!$CC371,COD_SALES!$A$5:$A$500,0),MATCH(resource!DP$2,COD_SALES!$B$4:$Z$4,0)),"")</f>
        <v>1</v>
      </c>
      <c r="DQ371" s="3" t="str">
        <f>IFERROR(INDEX(COD_SALES!$B$5:$Z$500,MATCH(resource!$CC371,COD_SALES!$A$5:$A$500,0),MATCH(resource!DQ$2,COD_SALES!$B$4:$Z$4,0)),"")</f>
        <v/>
      </c>
      <c r="DR371" s="3">
        <f>IFERROR(INDEX(COD_SALES!$B$5:$Z$500,MATCH(resource!$CC371,COD_SALES!$A$5:$A$500,0),MATCH(resource!DR$2,COD_SALES!$B$4:$Z$4,0)),"")</f>
        <v>0</v>
      </c>
      <c r="DS371" s="3">
        <f>IFERROR(INDEX(COD_SALES!$B$5:$Z$500,MATCH(resource!$CC371,COD_SALES!$A$5:$A$500,0),MATCH(resource!DS$2,COD_SALES!$B$4:$Z$4,0)),"")</f>
        <v>80</v>
      </c>
      <c r="DT371" s="3">
        <f>IFERROR(INDEX(COD_SALES!$B$5:$Z$500,MATCH(resource!$CC371,COD_SALES!$A$5:$A$500,0),MATCH(resource!DT$2,COD_SALES!$B$4:$Z$4,0)),"")</f>
        <v>0</v>
      </c>
      <c r="DU371" s="3">
        <f>IFERROR(INDEX(COD_SALES!$B$5:$Z$500,MATCH(resource!$CC371,COD_SALES!$A$5:$A$500,0),MATCH(resource!DU$2,COD_SALES!$B$4:$Z$4,0)),"")</f>
        <v>0</v>
      </c>
      <c r="DV371" s="3">
        <f>IFERROR(INDEX(COD_SALES!$B$5:$Z$500,MATCH(resource!$CC371,COD_SALES!$A$5:$A$500,0),MATCH(resource!DV$2,COD_SALES!$B$4:$Z$4,0)),"")</f>
        <v>0</v>
      </c>
      <c r="DW371" s="3">
        <f>IFERROR(INDEX(COD_SALES!$B$5:$Z$500,MATCH(resource!$CC371,COD_SALES!$A$5:$A$500,0),MATCH(resource!DW$2,COD_SALES!$B$4:$Z$4,0)),"")</f>
        <v>13</v>
      </c>
      <c r="DX371" s="3">
        <f>IFERROR(INDEX(COD_SALES!$B$5:$Z$500,MATCH(resource!$CC371,COD_SALES!$A$5:$A$500,0),MATCH(resource!DX$2,COD_SALES!$B$4:$Z$4,0)),"")</f>
        <v>29</v>
      </c>
      <c r="DY371" s="3">
        <f>IFERROR(INDEX(COD_SALES!$B$5:$Z$500,MATCH(resource!$CC371,COD_SALES!$A$5:$A$500,0),MATCH(resource!DY$2,COD_SALES!$B$4:$Z$4,0)),"")</f>
        <v>0</v>
      </c>
      <c r="DZ371" s="3">
        <f>IFERROR(INDEX(COD_SALES!$B$5:$Z$500,MATCH(resource!$CC371,COD_SALES!$A$5:$A$500,0),MATCH(resource!DZ$2,COD_SALES!$B$4:$Z$4,0)),"")</f>
        <v>7</v>
      </c>
      <c r="EA371" s="3">
        <f>IFERROR(INDEX(COD_SALES!$B$5:$Z$500,MATCH(resource!$CC371,COD_SALES!$A$5:$A$500,0),MATCH(resource!EA$2,COD_SALES!$B$4:$Z$4,0)),"")</f>
        <v>0</v>
      </c>
      <c r="EB371" s="3">
        <f t="shared" si="114"/>
        <v>29686.61</v>
      </c>
      <c r="ED371" s="3">
        <f>IFERROR(VLOOKUP($CK371,depot_prod_sales!$B$5:$S$200,3,0),0)</f>
        <v>25</v>
      </c>
      <c r="EE371" s="3">
        <f>IFERROR(VLOOKUP($CK371,depot_prod_sales!$B$5:$S$200,4,0),0)</f>
        <v>0</v>
      </c>
      <c r="EF371" s="3">
        <f>IFERROR(VLOOKUP($CK371,depot_prod_sales!$B$5:$S$200,5,0),0)</f>
        <v>0</v>
      </c>
      <c r="EG371" s="3">
        <f>IFERROR(VLOOKUP($CK371,depot_prod_sales!$B$5:$S$200,6,0),0)</f>
        <v>0</v>
      </c>
      <c r="EH371" s="3">
        <f>IFERROR(VLOOKUP($CK371,depot_prod_sales!$B$5:$S$200,7,0),0)</f>
        <v>0</v>
      </c>
      <c r="EI371" s="3">
        <f>IFERROR(VLOOKUP($CK371,depot_prod_sales!$B$5:$S$200,8,0),0)</f>
        <v>8</v>
      </c>
      <c r="EJ371" s="3">
        <f>IFERROR(VLOOKUP($CK371,depot_prod_sales!$B$5:$S$200,9,0),0)</f>
        <v>5</v>
      </c>
      <c r="EK371" s="3">
        <f>IFERROR(VLOOKUP($CK371,depot_prod_sales!$B$5:$S$200,10,0),0)</f>
        <v>0</v>
      </c>
      <c r="EL371" s="3">
        <f>IFERROR(VLOOKUP($CK371,depot_prod_sales!$B$5:$S$200,11,0),0)</f>
        <v>0</v>
      </c>
      <c r="EM371" s="3">
        <f>IFERROR(VLOOKUP($CK371,depot_prod_sales!$B$5:$S$200,12,0),0)</f>
        <v>0</v>
      </c>
      <c r="EN371" s="3">
        <f>IFERROR(VLOOKUP($CK371,depot_prod_sales!$B$5:$S$200,13,0),0)</f>
        <v>352</v>
      </c>
      <c r="EO371" s="3">
        <f>IFERROR(VLOOKUP($CK371,depot_prod_sales!$B$5:$S$200,14,0),0)</f>
        <v>0</v>
      </c>
      <c r="EP371" s="3">
        <f>IFERROR(VLOOKUP($CK371,depot_prod_sales!$B$5:$S$200,15,0),0)</f>
        <v>0</v>
      </c>
      <c r="EQ371" s="3">
        <f>IFERROR(VLOOKUP($CK371,depot_prod_sales!$B$5:$S$200,16,0),0)</f>
        <v>8</v>
      </c>
      <c r="ER371" s="3">
        <f>IFERROR(VLOOKUP($CK371,depot_prod_sales!$B$5:$S$200,17,0),0)</f>
        <v>0</v>
      </c>
      <c r="ES371" s="3">
        <f>IFERROR(VLOOKUP($CK371,depot_prod_sales!$B$5:$S$200,18,0),0)</f>
        <v>0</v>
      </c>
      <c r="ET371" s="116">
        <f t="shared" si="115"/>
        <v>398</v>
      </c>
      <c r="EU371" s="116">
        <f t="shared" si="116"/>
        <v>70048</v>
      </c>
      <c r="EW371" s="3">
        <f>IFERROR(VLOOKUP(CC371,data_pull!$AO$25:$AR$546,2,0),0)</f>
        <v>4</v>
      </c>
      <c r="EX371" s="1">
        <f>IFERROR(VLOOKUP(CC371,data_pull!$AO$25:$AR$546,4,0),0)</f>
        <v>190000</v>
      </c>
    </row>
    <row r="372" spans="13:154" x14ac:dyDescent="0.25"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4" t="str">
        <f>sales_data!B371</f>
        <v>Uttam Chandra Debnath</v>
      </c>
      <c r="AR372" s="4" t="str">
        <f>sales_data!C371</f>
        <v>Shanjit Chandra Shill</v>
      </c>
      <c r="AS372" s="5" t="str">
        <f t="shared" si="106"/>
        <v/>
      </c>
      <c r="AT372" s="4" t="str">
        <f>sales_data!I371</f>
        <v>Mugahaidul Islam</v>
      </c>
      <c r="AU372" s="4" t="str">
        <f>sales_data!W371</f>
        <v>College Road (Cb)</v>
      </c>
      <c r="AV372" s="1">
        <f>sales_data!N371</f>
        <v>86378.44</v>
      </c>
      <c r="AW372" s="1">
        <f>sales_data!P371</f>
        <v>28</v>
      </c>
      <c r="AX372" s="3">
        <f ca="1">IFERROR(INDEX(INDIRECT("day_wise_sales_data!$B$2:$BZ$599"),MATCH(resource!$CC372,day_wise_sales_data!$A$2:$A$500,0),MATCH(resource!AX$2,INDIRECT("day_wise_sales_data!$B$1:$BZ$1"),0)),0)</f>
        <v>0</v>
      </c>
      <c r="AY372" s="3">
        <f ca="1">IFERROR(INDEX(INDIRECT("day_wise_sales_data!$B$2:$BZ$599"),MATCH(resource!$CC372,day_wise_sales_data!$A$2:$A$500,0),MATCH(resource!AY$2,INDIRECT("day_wise_sales_data!$B$1:$BZ$1"),0)),0)</f>
        <v>0</v>
      </c>
      <c r="AZ372" s="3">
        <f ca="1">IFERROR(INDEX(INDIRECT("day_wise_sales_data!$B$2:$BZ$599"),MATCH(resource!$CC372,day_wise_sales_data!$A$2:$A$500,0),MATCH(resource!AZ$2,INDIRECT("day_wise_sales_data!$B$1:$BZ$1"),0)),0)</f>
        <v>8142.75</v>
      </c>
      <c r="BA372" s="3">
        <f ca="1">IFERROR(INDEX(INDIRECT("day_wise_sales_data!$B$2:$BZ$599"),MATCH(resource!$CC372,day_wise_sales_data!$A$2:$A$500,0),MATCH(resource!BA$2,INDIRECT("day_wise_sales_data!$B$1:$BZ$1"),0)),0)</f>
        <v>0</v>
      </c>
      <c r="BB372" s="3">
        <f ca="1">IFERROR(INDEX(INDIRECT("day_wise_sales_data!$B$2:$BZ$599"),MATCH(resource!$CC372,day_wise_sales_data!$A$2:$A$500,0),MATCH(resource!BB$2,INDIRECT("day_wise_sales_data!$B$1:$BZ$1"),0)),0)</f>
        <v>11506.36</v>
      </c>
      <c r="BC372" s="3">
        <f ca="1">IFERROR(INDEX(INDIRECT("day_wise_sales_data!$B$2:$BZ$599"),MATCH(resource!$CC372,day_wise_sales_data!$A$2:$A$500,0),MATCH(resource!BC$2,INDIRECT("day_wise_sales_data!$B$1:$BZ$1"),0)),0)</f>
        <v>0</v>
      </c>
      <c r="BD372" s="3">
        <f ca="1">IFERROR(INDEX(INDIRECT("day_wise_sales_data!$B$2:$BZ$599"),MATCH(resource!$CC372,day_wise_sales_data!$A$2:$A$500,0),MATCH(resource!BD$2,INDIRECT("day_wise_sales_data!$B$1:$BZ$1"),0)),0)</f>
        <v>0</v>
      </c>
      <c r="BE372" s="3">
        <f ca="1">IFERROR(INDEX(INDIRECT("day_wise_sales_data!$B$2:$BZ$599"),MATCH(resource!$CC372,day_wise_sales_data!$A$2:$A$500,0),MATCH(resource!BE$2,INDIRECT("day_wise_sales_data!$B$1:$BZ$1"),0)),0)</f>
        <v>4159.66</v>
      </c>
      <c r="BF372" s="3">
        <f ca="1">IFERROR(INDEX(INDIRECT("day_wise_sales_data!$B$2:$BZ$599"),MATCH(resource!$CC372,day_wise_sales_data!$A$2:$A$500,0),MATCH(resource!BF$2,INDIRECT("day_wise_sales_data!$B$1:$BZ$1"),0)),0)</f>
        <v>0</v>
      </c>
      <c r="BG372" s="3">
        <f ca="1">IFERROR(INDEX(INDIRECT("day_wise_sales_data!$B$2:$BZ$599"),MATCH(resource!$CC372,day_wise_sales_data!$A$2:$A$500,0),MATCH(resource!BG$2,INDIRECT("day_wise_sales_data!$B$1:$BZ$1"),0)),0)</f>
        <v>1267.29</v>
      </c>
      <c r="BH372" s="3">
        <f ca="1">IFERROR(INDEX(INDIRECT("day_wise_sales_data!$B$2:$BZ$599"),MATCH(resource!$CC372,day_wise_sales_data!$A$2:$A$500,0),MATCH(resource!BH$2,INDIRECT("day_wise_sales_data!$B$1:$BZ$1"),0)),0)</f>
        <v>3711.22</v>
      </c>
      <c r="BI372" s="3">
        <f ca="1">IFERROR(INDEX(INDIRECT("day_wise_sales_data!$B$2:$BZ$599"),MATCH(resource!$CC372,day_wise_sales_data!$A$2:$A$500,0),MATCH(resource!BI$2,INDIRECT("day_wise_sales_data!$B$1:$BZ$1"),0)),0)</f>
        <v>0</v>
      </c>
      <c r="BJ372" s="3">
        <f ca="1">IFERROR(INDEX(INDIRECT("day_wise_sales_data!$B$2:$BZ$599"),MATCH(resource!$CC372,day_wise_sales_data!$A$2:$A$500,0),MATCH(resource!BJ$2,INDIRECT("day_wise_sales_data!$B$1:$BZ$1"),0)),0)</f>
        <v>0</v>
      </c>
      <c r="BK372" s="3">
        <f ca="1">IFERROR(INDEX(INDIRECT("day_wise_sales_data!$B$2:$BZ$599"),MATCH(resource!$CC372,day_wise_sales_data!$A$2:$A$500,0),MATCH(resource!BK$2,INDIRECT("day_wise_sales_data!$B$1:$BZ$1"),0)),0)</f>
        <v>608.57000000000005</v>
      </c>
      <c r="BL372" s="3">
        <f ca="1">IFERROR(INDEX(INDIRECT("day_wise_sales_data!$B$2:$BZ$599"),MATCH(resource!$CC372,day_wise_sales_data!$A$2:$A$500,0),MATCH(resource!BL$2,INDIRECT("day_wise_sales_data!$B$1:$BZ$1"),0)),0)</f>
        <v>1194.8599999999999</v>
      </c>
      <c r="BM372" s="3">
        <f ca="1">IFERROR(INDEX(INDIRECT("day_wise_sales_data!$B$2:$BZ$599"),MATCH(resource!$CC372,day_wise_sales_data!$A$2:$A$500,0),MATCH(resource!BM$2,INDIRECT("day_wise_sales_data!$B$1:$BZ$1"),0)),0)</f>
        <v>0</v>
      </c>
      <c r="BN372" s="3">
        <f ca="1">IFERROR(INDEX(INDIRECT("day_wise_sales_data!$B$2:$BZ$599"),MATCH(resource!$CC372,day_wise_sales_data!$A$2:$A$500,0),MATCH(resource!BN$2,INDIRECT("day_wise_sales_data!$B$1:$BZ$1"),0)),0)</f>
        <v>5118.25</v>
      </c>
      <c r="BO372" s="3">
        <f ca="1">IFERROR(INDEX(INDIRECT("day_wise_sales_data!$B$2:$BZ$599"),MATCH(resource!$CC372,day_wise_sales_data!$A$2:$A$500,0),MATCH(resource!BO$2,INDIRECT("day_wise_sales_data!$B$1:$BZ$1"),0)),0)</f>
        <v>0</v>
      </c>
      <c r="BP372" s="3">
        <f ca="1">IFERROR(INDEX(INDIRECT("day_wise_sales_data!$B$2:$BZ$599"),MATCH(resource!$CC372,day_wise_sales_data!$A$2:$A$500,0),MATCH(resource!BP$2,INDIRECT("day_wise_sales_data!$B$1:$BZ$1"),0)),0)</f>
        <v>2365.6999999999998</v>
      </c>
      <c r="BQ372" s="3">
        <f ca="1">IFERROR(INDEX(INDIRECT("day_wise_sales_data!$B$2:$BZ$599"),MATCH(resource!$CC372,day_wise_sales_data!$A$2:$A$500,0),MATCH(resource!BQ$2,INDIRECT("day_wise_sales_data!$B$1:$BZ$1"),0)),0)</f>
        <v>0</v>
      </c>
      <c r="BR372" s="3">
        <f ca="1">IFERROR(INDEX(INDIRECT("day_wise_sales_data!$B$2:$BZ$599"),MATCH(resource!$CC372,day_wise_sales_data!$A$2:$A$500,0),MATCH(resource!BR$2,INDIRECT("day_wise_sales_data!$B$1:$BZ$1"),0)),0)</f>
        <v>16516.62</v>
      </c>
      <c r="BS372" s="3">
        <f ca="1">IFERROR(INDEX(INDIRECT("day_wise_sales_data!$B$2:$BZ$599"),MATCH(resource!$CC372,day_wise_sales_data!$A$2:$A$500,0),MATCH(resource!BS$2,INDIRECT("day_wise_sales_data!$B$1:$BZ$1"),0)),0)</f>
        <v>0</v>
      </c>
      <c r="BT372" s="3">
        <f ca="1">IFERROR(INDEX(INDIRECT("day_wise_sales_data!$B$2:$BZ$599"),MATCH(resource!$CC372,day_wise_sales_data!$A$2:$A$500,0),MATCH(resource!BT$2,INDIRECT("day_wise_sales_data!$B$1:$BZ$1"),0)),0)</f>
        <v>9525.7099999999991</v>
      </c>
      <c r="BU372" s="3">
        <f ca="1">IFERROR(INDEX(INDIRECT("day_wise_sales_data!$B$2:$BZ$599"),MATCH(resource!$CC372,day_wise_sales_data!$A$2:$A$500,0),MATCH(resource!BU$2,INDIRECT("day_wise_sales_data!$B$1:$BZ$1"),0)),0)</f>
        <v>16157.32</v>
      </c>
      <c r="BV372" s="3">
        <f ca="1">IFERROR(INDEX(INDIRECT("day_wise_sales_data!$B$2:$BZ$599"),MATCH(resource!$CC372,day_wise_sales_data!$A$2:$A$500,0),MATCH(resource!BV$2,INDIRECT("day_wise_sales_data!$B$1:$BZ$1"),0)),0)</f>
        <v>0</v>
      </c>
      <c r="BW372" s="3">
        <f ca="1">IFERROR(INDEX(INDIRECT("day_wise_sales_data!$B$2:$BZ$599"),MATCH(resource!$CC372,day_wise_sales_data!$A$2:$A$500,0),MATCH(resource!BW$2,INDIRECT("day_wise_sales_data!$B$1:$BZ$1"),0)),0)</f>
        <v>6104.13</v>
      </c>
      <c r="BX372" s="3">
        <f ca="1">IFERROR(INDEX(INDIRECT("day_wise_sales_data!$B$2:$BZ$599"),MATCH(resource!$CC372,day_wise_sales_data!$A$2:$A$500,0),MATCH(resource!BX$2,INDIRECT("day_wise_sales_data!$B$1:$BZ$1"),0)),0)</f>
        <v>0</v>
      </c>
      <c r="BY372" s="3">
        <f ca="1">IFERROR(INDEX(INDIRECT("day_wise_sales_data!$B$2:$BZ$599"),MATCH(resource!$CC372,day_wise_sales_data!$A$2:$A$500,0),MATCH(resource!BY$2,INDIRECT("day_wise_sales_data!$B$1:$BZ$1"),0)),0)</f>
        <v>0</v>
      </c>
      <c r="BZ372" s="3">
        <f ca="1">IFERROR(INDEX(INDIRECT("day_wise_sales_data!$B$2:$BZ$599"),MATCH(resource!$CC372,day_wise_sales_data!$A$2:$A$500,0),MATCH(resource!BZ$2,INDIRECT("day_wise_sales_data!$B$1:$BZ$1"),0)),0)</f>
        <v>0</v>
      </c>
      <c r="CA372" s="3" t="str">
        <f ca="1">IFERROR(INDEX(INDIRECT("day_wise_sales_data!$B$2:$BZ$599"),MATCH(resource!$CC372,day_wise_sales_data!$A$2:$A$500,0),MATCH(resource!CA$2,INDIRECT("day_wise_sales_data!$B$1:$BZ$1"),0)),0)</f>
        <v>dd</v>
      </c>
      <c r="CC372" s="4" t="str">
        <f>sales_data!H371</f>
        <v>NOK03214</v>
      </c>
      <c r="CD372" s="1">
        <v>370</v>
      </c>
      <c r="CE372" s="1" t="str">
        <f>IF(AQ372=report!$AQ$3,resource!CD372,"")</f>
        <v/>
      </c>
      <c r="CF372" s="5" t="str">
        <f>IFERROR(SMALL($CE$3:$CE$1001,ROWS($CE$3:CE372)),"")</f>
        <v/>
      </c>
      <c r="CH372">
        <f>IFERROR(VLOOKUP($CC372,data_pull!$E$22:$G$700,2,0),0)</f>
        <v>86378.44</v>
      </c>
      <c r="CI372" s="1">
        <f t="shared" si="108"/>
        <v>27</v>
      </c>
      <c r="CJ372" s="1">
        <f t="shared" si="107"/>
        <v>0</v>
      </c>
      <c r="CK372" s="1" t="s">
        <v>1818</v>
      </c>
      <c r="CL372" s="1">
        <f t="shared" si="109"/>
        <v>111</v>
      </c>
      <c r="CM372" s="1" t="str">
        <f>IFERROR(VLOOKUP($CK372,stock_data!$B$3:$W$612,2,0),0)</f>
        <v>VIRUXSAN 30ml</v>
      </c>
      <c r="CN372" s="1" t="str">
        <f>IFERROR(VLOOKUP($CK372,stock_data!$B$3:$W$612,4,0),0)</f>
        <v>30ml</v>
      </c>
      <c r="CO372" s="1">
        <f>IFERROR(VLOOKUP($CK372,stock_data!$B$3:$W$612,5,0),0)</f>
        <v>35.200000000000003</v>
      </c>
      <c r="CP372" s="3">
        <f t="shared" si="110"/>
        <v>0</v>
      </c>
      <c r="CQ372" s="3">
        <f t="shared" si="111"/>
        <v>0</v>
      </c>
      <c r="CR372" s="1">
        <f>IFERROR(VLOOKUP($CK372,stock_data!$B$3:$W$612,6,0),0)</f>
        <v>238</v>
      </c>
      <c r="CS372" s="1">
        <f>IFERROR(VLOOKUP($CK372,stock_data!$B$3:$W$612,7,0),0)</f>
        <v>1020</v>
      </c>
      <c r="CT372" s="1">
        <f>IFERROR(VLOOKUP($CK372,stock_data!$B$3:$W$612,8,0),0)</f>
        <v>918</v>
      </c>
      <c r="CU372" s="1">
        <f>IFERROR(VLOOKUP($CK372,stock_data!$B$3:$W$612,9,0),0)</f>
        <v>0</v>
      </c>
      <c r="CV372" s="1">
        <f>IFERROR(VLOOKUP($CK372,stock_data!$B$3:$W$612,10,0),0)</f>
        <v>1032</v>
      </c>
      <c r="CW372" s="1">
        <f>IFERROR(VLOOKUP($CK372,stock_data!$B$3:$W$612,11,0),0)</f>
        <v>819</v>
      </c>
      <c r="CX372" s="1">
        <f>IFERROR(VLOOKUP($CK372,stock_data!$B$3:$W$612,12,0),0)</f>
        <v>2780</v>
      </c>
      <c r="CY372" s="1">
        <f>IFERROR(VLOOKUP($CK372,stock_data!$B$3:$W$612,13,0),0)</f>
        <v>1166</v>
      </c>
      <c r="CZ372" s="1">
        <f>IFERROR(VLOOKUP($CK372,stock_data!$B$3:$W$612,14,0),0)</f>
        <v>1448</v>
      </c>
      <c r="DA372" s="1">
        <f>IFERROR(VLOOKUP($CK372,stock_data!$B$3:$W$612,15,0),0)</f>
        <v>248</v>
      </c>
      <c r="DB372" s="1">
        <f>IFERROR(VLOOKUP($CK372,stock_data!$B$3:$W$612,16,0),0)</f>
        <v>211</v>
      </c>
      <c r="DC372" s="1">
        <f>IFERROR(VLOOKUP($CK372,stock_data!$B$3:$W$612,17,0),0)</f>
        <v>1234</v>
      </c>
      <c r="DD372" s="1">
        <f>IFERROR(VLOOKUP($CK372,stock_data!$B$3:$W$612,18,0),0)</f>
        <v>218</v>
      </c>
      <c r="DE372" s="1">
        <f>IFERROR(VLOOKUP($CK372,stock_data!$B$3:$W$612,19,0),0)</f>
        <v>852</v>
      </c>
      <c r="DF372" s="1">
        <f>IFERROR(VLOOKUP($CK372,stock_data!$B$3:$W$612,20,0),0)</f>
        <v>145</v>
      </c>
      <c r="DG372" s="1">
        <f>IFERROR(VLOOKUP($CK372,stock_data!$B$3:$W$612,21,0),0)</f>
        <v>225</v>
      </c>
      <c r="DH372" s="1">
        <f>IFERROR(VLOOKUP($CK372,stock_data!$B$3:$W$612,22,0),0)</f>
        <v>1154</v>
      </c>
      <c r="DI372" s="1">
        <f t="shared" si="112"/>
        <v>13708</v>
      </c>
      <c r="DJ372" s="1">
        <f t="shared" si="113"/>
        <v>482521.60000000003</v>
      </c>
      <c r="DK372" s="3">
        <f>IFERROR(INDEX(COD_SALES!$B$5:$Z$500,MATCH(resource!$CC372,COD_SALES!$A$5:$A$500,0),MATCH(resource!DK$2,COD_SALES!$B$4:$Z$4,0)),"")</f>
        <v>11</v>
      </c>
      <c r="DL372" s="3">
        <f>IFERROR(INDEX(COD_SALES!$B$5:$Z$500,MATCH(resource!$CC372,COD_SALES!$A$5:$A$500,0),MATCH(resource!DL$2,COD_SALES!$B$4:$Z$4,0)),"")</f>
        <v>16</v>
      </c>
      <c r="DM372" s="3">
        <f>IFERROR(INDEX(COD_SALES!$B$5:$Z$500,MATCH(resource!$CC372,COD_SALES!$A$5:$A$500,0),MATCH(resource!DM$2,COD_SALES!$B$4:$Z$4,0)),"")</f>
        <v>3</v>
      </c>
      <c r="DN372" s="3" t="str">
        <f>IFERROR(INDEX(COD_SALES!$B$5:$Z$500,MATCH(resource!$CC372,COD_SALES!$A$5:$A$500,0),MATCH(resource!DN$2,COD_SALES!$B$4:$Z$4,0)),"")</f>
        <v/>
      </c>
      <c r="DO372" s="3">
        <f>IFERROR(INDEX(COD_SALES!$B$5:$Z$500,MATCH(resource!$CC372,COD_SALES!$A$5:$A$500,0),MATCH(resource!DO$2,COD_SALES!$B$4:$Z$4,0)),"")</f>
        <v>0</v>
      </c>
      <c r="DP372" s="3">
        <f>IFERROR(INDEX(COD_SALES!$B$5:$Z$500,MATCH(resource!$CC372,COD_SALES!$A$5:$A$500,0),MATCH(resource!DP$2,COD_SALES!$B$4:$Z$4,0)),"")</f>
        <v>2</v>
      </c>
      <c r="DQ372" s="3" t="str">
        <f>IFERROR(INDEX(COD_SALES!$B$5:$Z$500,MATCH(resource!$CC372,COD_SALES!$A$5:$A$500,0),MATCH(resource!DQ$2,COD_SALES!$B$4:$Z$4,0)),"")</f>
        <v/>
      </c>
      <c r="DR372" s="3">
        <f>IFERROR(INDEX(COD_SALES!$B$5:$Z$500,MATCH(resource!$CC372,COD_SALES!$A$5:$A$500,0),MATCH(resource!DR$2,COD_SALES!$B$4:$Z$4,0)),"")</f>
        <v>1</v>
      </c>
      <c r="DS372" s="3">
        <f>IFERROR(INDEX(COD_SALES!$B$5:$Z$500,MATCH(resource!$CC372,COD_SALES!$A$5:$A$500,0),MATCH(resource!DS$2,COD_SALES!$B$4:$Z$4,0)),"")</f>
        <v>44</v>
      </c>
      <c r="DT372" s="3">
        <f>IFERROR(INDEX(COD_SALES!$B$5:$Z$500,MATCH(resource!$CC372,COD_SALES!$A$5:$A$500,0),MATCH(resource!DT$2,COD_SALES!$B$4:$Z$4,0)),"")</f>
        <v>2</v>
      </c>
      <c r="DU372" s="3">
        <f>IFERROR(INDEX(COD_SALES!$B$5:$Z$500,MATCH(resource!$CC372,COD_SALES!$A$5:$A$500,0),MATCH(resource!DU$2,COD_SALES!$B$4:$Z$4,0)),"")</f>
        <v>17</v>
      </c>
      <c r="DV372" s="3">
        <f>IFERROR(INDEX(COD_SALES!$B$5:$Z$500,MATCH(resource!$CC372,COD_SALES!$A$5:$A$500,0),MATCH(resource!DV$2,COD_SALES!$B$4:$Z$4,0)),"")</f>
        <v>0</v>
      </c>
      <c r="DW372" s="3">
        <f>IFERROR(INDEX(COD_SALES!$B$5:$Z$500,MATCH(resource!$CC372,COD_SALES!$A$5:$A$500,0),MATCH(resource!DW$2,COD_SALES!$B$4:$Z$4,0)),"")</f>
        <v>17</v>
      </c>
      <c r="DX372" s="3">
        <f>IFERROR(INDEX(COD_SALES!$B$5:$Z$500,MATCH(resource!$CC372,COD_SALES!$A$5:$A$500,0),MATCH(resource!DX$2,COD_SALES!$B$4:$Z$4,0)),"")</f>
        <v>10</v>
      </c>
      <c r="DY372" s="3">
        <f>IFERROR(INDEX(COD_SALES!$B$5:$Z$500,MATCH(resource!$CC372,COD_SALES!$A$5:$A$500,0),MATCH(resource!DY$2,COD_SALES!$B$4:$Z$4,0)),"")</f>
        <v>6</v>
      </c>
      <c r="DZ372" s="3">
        <f>IFERROR(INDEX(COD_SALES!$B$5:$Z$500,MATCH(resource!$CC372,COD_SALES!$A$5:$A$500,0),MATCH(resource!DZ$2,COD_SALES!$B$4:$Z$4,0)),"")</f>
        <v>4</v>
      </c>
      <c r="EA372" s="3">
        <f>IFERROR(INDEX(COD_SALES!$B$5:$Z$500,MATCH(resource!$CC372,COD_SALES!$A$5:$A$500,0),MATCH(resource!EA$2,COD_SALES!$B$4:$Z$4,0)),"")</f>
        <v>2</v>
      </c>
      <c r="EB372" s="3">
        <f t="shared" si="114"/>
        <v>32382.529999999995</v>
      </c>
      <c r="ED372" s="3">
        <f>IFERROR(VLOOKUP($CK372,depot_prod_sales!$B$5:$S$200,3,0),0)</f>
        <v>0</v>
      </c>
      <c r="EE372" s="3">
        <f>IFERROR(VLOOKUP($CK372,depot_prod_sales!$B$5:$S$200,4,0),0)</f>
        <v>0</v>
      </c>
      <c r="EF372" s="3">
        <f>IFERROR(VLOOKUP($CK372,depot_prod_sales!$B$5:$S$200,5,0),0)</f>
        <v>0</v>
      </c>
      <c r="EG372" s="3">
        <f>IFERROR(VLOOKUP($CK372,depot_prod_sales!$B$5:$S$200,6,0),0)</f>
        <v>0</v>
      </c>
      <c r="EH372" s="3">
        <f>IFERROR(VLOOKUP($CK372,depot_prod_sales!$B$5:$S$200,7,0),0)</f>
        <v>0</v>
      </c>
      <c r="EI372" s="3">
        <f>IFERROR(VLOOKUP($CK372,depot_prod_sales!$B$5:$S$200,8,0),0)</f>
        <v>1</v>
      </c>
      <c r="EJ372" s="3">
        <f>IFERROR(VLOOKUP($CK372,depot_prod_sales!$B$5:$S$200,9,0),0)</f>
        <v>65</v>
      </c>
      <c r="EK372" s="3">
        <f>IFERROR(VLOOKUP($CK372,depot_prod_sales!$B$5:$S$200,10,0),0)</f>
        <v>0</v>
      </c>
      <c r="EL372" s="3">
        <f>IFERROR(VLOOKUP($CK372,depot_prod_sales!$B$5:$S$200,11,0),0)</f>
        <v>0</v>
      </c>
      <c r="EM372" s="3">
        <f>IFERROR(VLOOKUP($CK372,depot_prod_sales!$B$5:$S$200,12,0),0)</f>
        <v>0</v>
      </c>
      <c r="EN372" s="3">
        <f>IFERROR(VLOOKUP($CK372,depot_prod_sales!$B$5:$S$200,13,0),0)</f>
        <v>24</v>
      </c>
      <c r="EO372" s="3">
        <f>IFERROR(VLOOKUP($CK372,depot_prod_sales!$B$5:$S$200,14,0),0)</f>
        <v>0</v>
      </c>
      <c r="EP372" s="3">
        <f>IFERROR(VLOOKUP($CK372,depot_prod_sales!$B$5:$S$200,15,0),0)</f>
        <v>0</v>
      </c>
      <c r="EQ372" s="3">
        <f>IFERROR(VLOOKUP($CK372,depot_prod_sales!$B$5:$S$200,16,0),0)</f>
        <v>16</v>
      </c>
      <c r="ER372" s="3">
        <f>IFERROR(VLOOKUP($CK372,depot_prod_sales!$B$5:$S$200,17,0),0)</f>
        <v>0</v>
      </c>
      <c r="ES372" s="3">
        <f>IFERROR(VLOOKUP($CK372,depot_prod_sales!$B$5:$S$200,18,0),0)</f>
        <v>168</v>
      </c>
      <c r="ET372" s="116">
        <f t="shared" si="115"/>
        <v>274</v>
      </c>
      <c r="EU372" s="116">
        <f t="shared" si="116"/>
        <v>9644.8000000000011</v>
      </c>
      <c r="EW372" s="3">
        <f>IFERROR(VLOOKUP(CC372,data_pull!$AO$25:$AR$546,2,0),0)</f>
        <v>20</v>
      </c>
      <c r="EX372" s="1">
        <f>IFERROR(VLOOKUP(CC372,data_pull!$AO$25:$AR$546,4,0),0)</f>
        <v>170000</v>
      </c>
    </row>
    <row r="373" spans="13:154" x14ac:dyDescent="0.25"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4" t="str">
        <f>sales_data!B372</f>
        <v>Uttam Chandra Debnath</v>
      </c>
      <c r="AR373" s="4" t="str">
        <f>sales_data!C372</f>
        <v>Shanjit Chandra Shill</v>
      </c>
      <c r="AS373" s="5" t="str">
        <f t="shared" si="106"/>
        <v/>
      </c>
      <c r="AT373" s="4" t="str">
        <f>sales_data!I372</f>
        <v>Susen Chandra Das</v>
      </c>
      <c r="AU373" s="4" t="str">
        <f>sales_data!W372</f>
        <v>Post O. Road (Tb)</v>
      </c>
      <c r="AV373" s="1">
        <f>sales_data!N372</f>
        <v>103101.23</v>
      </c>
      <c r="AW373" s="1">
        <f>sales_data!P372</f>
        <v>29</v>
      </c>
      <c r="AX373" s="3">
        <f ca="1">IFERROR(INDEX(INDIRECT("day_wise_sales_data!$B$2:$BZ$599"),MATCH(resource!$CC373,day_wise_sales_data!$A$2:$A$500,0),MATCH(resource!AX$2,INDIRECT("day_wise_sales_data!$B$1:$BZ$1"),0)),0)</f>
        <v>0</v>
      </c>
      <c r="AY373" s="3">
        <f ca="1">IFERROR(INDEX(INDIRECT("day_wise_sales_data!$B$2:$BZ$599"),MATCH(resource!$CC373,day_wise_sales_data!$A$2:$A$500,0),MATCH(resource!AY$2,INDIRECT("day_wise_sales_data!$B$1:$BZ$1"),0)),0)</f>
        <v>0</v>
      </c>
      <c r="AZ373" s="3">
        <f ca="1">IFERROR(INDEX(INDIRECT("day_wise_sales_data!$B$2:$BZ$599"),MATCH(resource!$CC373,day_wise_sales_data!$A$2:$A$500,0),MATCH(resource!AZ$2,INDIRECT("day_wise_sales_data!$B$1:$BZ$1"),0)),0)</f>
        <v>0</v>
      </c>
      <c r="BA373" s="3">
        <f ca="1">IFERROR(INDEX(INDIRECT("day_wise_sales_data!$B$2:$BZ$599"),MATCH(resource!$CC373,day_wise_sales_data!$A$2:$A$500,0),MATCH(resource!BA$2,INDIRECT("day_wise_sales_data!$B$1:$BZ$1"),0)),0)</f>
        <v>0</v>
      </c>
      <c r="BB373" s="3">
        <f ca="1">IFERROR(INDEX(INDIRECT("day_wise_sales_data!$B$2:$BZ$599"),MATCH(resource!$CC373,day_wise_sales_data!$A$2:$A$500,0),MATCH(resource!BB$2,INDIRECT("day_wise_sales_data!$B$1:$BZ$1"),0)),0)</f>
        <v>2650.72</v>
      </c>
      <c r="BC373" s="3">
        <f ca="1">IFERROR(INDEX(INDIRECT("day_wise_sales_data!$B$2:$BZ$599"),MATCH(resource!$CC373,day_wise_sales_data!$A$2:$A$500,0),MATCH(resource!BC$2,INDIRECT("day_wise_sales_data!$B$1:$BZ$1"),0)),0)</f>
        <v>0</v>
      </c>
      <c r="BD373" s="3">
        <f ca="1">IFERROR(INDEX(INDIRECT("day_wise_sales_data!$B$2:$BZ$599"),MATCH(resource!$CC373,day_wise_sales_data!$A$2:$A$500,0),MATCH(resource!BD$2,INDIRECT("day_wise_sales_data!$B$1:$BZ$1"),0)),0)</f>
        <v>2650.72</v>
      </c>
      <c r="BE373" s="3">
        <f ca="1">IFERROR(INDEX(INDIRECT("day_wise_sales_data!$B$2:$BZ$599"),MATCH(resource!$CC373,day_wise_sales_data!$A$2:$A$500,0),MATCH(resource!BE$2,INDIRECT("day_wise_sales_data!$B$1:$BZ$1"),0)),0)</f>
        <v>0</v>
      </c>
      <c r="BF373" s="3">
        <f ca="1">IFERROR(INDEX(INDIRECT("day_wise_sales_data!$B$2:$BZ$599"),MATCH(resource!$CC373,day_wise_sales_data!$A$2:$A$500,0),MATCH(resource!BF$2,INDIRECT("day_wise_sales_data!$B$1:$BZ$1"),0)),0)</f>
        <v>0</v>
      </c>
      <c r="BG373" s="3">
        <f ca="1">IFERROR(INDEX(INDIRECT("day_wise_sales_data!$B$2:$BZ$599"),MATCH(resource!$CC373,day_wise_sales_data!$A$2:$A$500,0),MATCH(resource!BG$2,INDIRECT("day_wise_sales_data!$B$1:$BZ$1"),0)),0)</f>
        <v>2471.27</v>
      </c>
      <c r="BH373" s="3">
        <f ca="1">IFERROR(INDEX(INDIRECT("day_wise_sales_data!$B$2:$BZ$599"),MATCH(resource!$CC373,day_wise_sales_data!$A$2:$A$500,0),MATCH(resource!BH$2,INDIRECT("day_wise_sales_data!$B$1:$BZ$1"),0)),0)</f>
        <v>9282.5499999999993</v>
      </c>
      <c r="BI373" s="3">
        <f ca="1">IFERROR(INDEX(INDIRECT("day_wise_sales_data!$B$2:$BZ$599"),MATCH(resource!$CC373,day_wise_sales_data!$A$2:$A$500,0),MATCH(resource!BI$2,INDIRECT("day_wise_sales_data!$B$1:$BZ$1"),0)),0)</f>
        <v>0</v>
      </c>
      <c r="BJ373" s="3">
        <f ca="1">IFERROR(INDEX(INDIRECT("day_wise_sales_data!$B$2:$BZ$599"),MATCH(resource!$CC373,day_wise_sales_data!$A$2:$A$500,0),MATCH(resource!BJ$2,INDIRECT("day_wise_sales_data!$B$1:$BZ$1"),0)),0)</f>
        <v>0</v>
      </c>
      <c r="BK373" s="3">
        <f ca="1">IFERROR(INDEX(INDIRECT("day_wise_sales_data!$B$2:$BZ$599"),MATCH(resource!$CC373,day_wise_sales_data!$A$2:$A$500,0),MATCH(resource!BK$2,INDIRECT("day_wise_sales_data!$B$1:$BZ$1"),0)),0)</f>
        <v>6007.38</v>
      </c>
      <c r="BL373" s="3">
        <f ca="1">IFERROR(INDEX(INDIRECT("day_wise_sales_data!$B$2:$BZ$599"),MATCH(resource!$CC373,day_wise_sales_data!$A$2:$A$500,0),MATCH(resource!BL$2,INDIRECT("day_wise_sales_data!$B$1:$BZ$1"),0)),0)</f>
        <v>0</v>
      </c>
      <c r="BM373" s="3">
        <f ca="1">IFERROR(INDEX(INDIRECT("day_wise_sales_data!$B$2:$BZ$599"),MATCH(resource!$CC373,day_wise_sales_data!$A$2:$A$500,0),MATCH(resource!BM$2,INDIRECT("day_wise_sales_data!$B$1:$BZ$1"),0)),0)</f>
        <v>0</v>
      </c>
      <c r="BN373" s="3">
        <f ca="1">IFERROR(INDEX(INDIRECT("day_wise_sales_data!$B$2:$BZ$599"),MATCH(resource!$CC373,day_wise_sales_data!$A$2:$A$500,0),MATCH(resource!BN$2,INDIRECT("day_wise_sales_data!$B$1:$BZ$1"),0)),0)</f>
        <v>3610.06</v>
      </c>
      <c r="BO373" s="3">
        <f ca="1">IFERROR(INDEX(INDIRECT("day_wise_sales_data!$B$2:$BZ$599"),MATCH(resource!$CC373,day_wise_sales_data!$A$2:$A$500,0),MATCH(resource!BO$2,INDIRECT("day_wise_sales_data!$B$1:$BZ$1"),0)),0)</f>
        <v>5069.1400000000003</v>
      </c>
      <c r="BP373" s="3">
        <f ca="1">IFERROR(INDEX(INDIRECT("day_wise_sales_data!$B$2:$BZ$599"),MATCH(resource!$CC373,day_wise_sales_data!$A$2:$A$500,0),MATCH(resource!BP$2,INDIRECT("day_wise_sales_data!$B$1:$BZ$1"),0)),0)</f>
        <v>1749.31</v>
      </c>
      <c r="BQ373" s="3">
        <f ca="1">IFERROR(INDEX(INDIRECT("day_wise_sales_data!$B$2:$BZ$599"),MATCH(resource!$CC373,day_wise_sales_data!$A$2:$A$500,0),MATCH(resource!BQ$2,INDIRECT("day_wise_sales_data!$B$1:$BZ$1"),0)),0)</f>
        <v>0</v>
      </c>
      <c r="BR373" s="3">
        <f ca="1">IFERROR(INDEX(INDIRECT("day_wise_sales_data!$B$2:$BZ$599"),MATCH(resource!$CC373,day_wise_sales_data!$A$2:$A$500,0),MATCH(resource!BR$2,INDIRECT("day_wise_sales_data!$B$1:$BZ$1"),0)),0)</f>
        <v>7154.34</v>
      </c>
      <c r="BS373" s="3">
        <f ca="1">IFERROR(INDEX(INDIRECT("day_wise_sales_data!$B$2:$BZ$599"),MATCH(resource!$CC373,day_wise_sales_data!$A$2:$A$500,0),MATCH(resource!BS$2,INDIRECT("day_wise_sales_data!$B$1:$BZ$1"),0)),0)</f>
        <v>0</v>
      </c>
      <c r="BT373" s="3">
        <f ca="1">IFERROR(INDEX(INDIRECT("day_wise_sales_data!$B$2:$BZ$599"),MATCH(resource!$CC373,day_wise_sales_data!$A$2:$A$500,0),MATCH(resource!BT$2,INDIRECT("day_wise_sales_data!$B$1:$BZ$1"),0)),0)</f>
        <v>5301.43</v>
      </c>
      <c r="BU373" s="3">
        <f ca="1">IFERROR(INDEX(INDIRECT("day_wise_sales_data!$B$2:$BZ$599"),MATCH(resource!$CC373,day_wise_sales_data!$A$2:$A$500,0),MATCH(resource!BU$2,INDIRECT("day_wise_sales_data!$B$1:$BZ$1"),0)),0)</f>
        <v>38841.89</v>
      </c>
      <c r="BV373" s="3">
        <f ca="1">IFERROR(INDEX(INDIRECT("day_wise_sales_data!$B$2:$BZ$599"),MATCH(resource!$CC373,day_wise_sales_data!$A$2:$A$500,0),MATCH(resource!BV$2,INDIRECT("day_wise_sales_data!$B$1:$BZ$1"),0)),0)</f>
        <v>0</v>
      </c>
      <c r="BW373" s="3">
        <f ca="1">IFERROR(INDEX(INDIRECT("day_wise_sales_data!$B$2:$BZ$599"),MATCH(resource!$CC373,day_wise_sales_data!$A$2:$A$500,0),MATCH(resource!BW$2,INDIRECT("day_wise_sales_data!$B$1:$BZ$1"),0)),0)</f>
        <v>18312.419999999998</v>
      </c>
      <c r="BX373" s="3">
        <f ca="1">IFERROR(INDEX(INDIRECT("day_wise_sales_data!$B$2:$BZ$599"),MATCH(resource!$CC373,day_wise_sales_data!$A$2:$A$500,0),MATCH(resource!BX$2,INDIRECT("day_wise_sales_data!$B$1:$BZ$1"),0)),0)</f>
        <v>0</v>
      </c>
      <c r="BY373" s="3">
        <f ca="1">IFERROR(INDEX(INDIRECT("day_wise_sales_data!$B$2:$BZ$599"),MATCH(resource!$CC373,day_wise_sales_data!$A$2:$A$500,0),MATCH(resource!BY$2,INDIRECT("day_wise_sales_data!$B$1:$BZ$1"),0)),0)</f>
        <v>0</v>
      </c>
      <c r="BZ373" s="3">
        <f ca="1">IFERROR(INDEX(INDIRECT("day_wise_sales_data!$B$2:$BZ$599"),MATCH(resource!$CC373,day_wise_sales_data!$A$2:$A$500,0),MATCH(resource!BZ$2,INDIRECT("day_wise_sales_data!$B$1:$BZ$1"),0)),0)</f>
        <v>0</v>
      </c>
      <c r="CA373" s="3" t="str">
        <f ca="1">IFERROR(INDEX(INDIRECT("day_wise_sales_data!$B$2:$BZ$599"),MATCH(resource!$CC373,day_wise_sales_data!$A$2:$A$500,0),MATCH(resource!CA$2,INDIRECT("day_wise_sales_data!$B$1:$BZ$1"),0)),0)</f>
        <v>dd</v>
      </c>
      <c r="CC373" s="4" t="str">
        <f>sales_data!H372</f>
        <v>NOK05031</v>
      </c>
      <c r="CD373" s="1">
        <v>371</v>
      </c>
      <c r="CE373" s="1" t="str">
        <f>IF(AQ373=report!$AQ$3,resource!CD373,"")</f>
        <v/>
      </c>
      <c r="CF373" s="5" t="str">
        <f>IFERROR(SMALL($CE$3:$CE$1001,ROWS($CE$3:CE373)),"")</f>
        <v/>
      </c>
      <c r="CH373">
        <f>IFERROR(VLOOKUP($CC373,data_pull!$E$22:$G$700,2,0),0)</f>
        <v>103101.23</v>
      </c>
      <c r="CI373" s="1">
        <f t="shared" si="108"/>
        <v>154</v>
      </c>
      <c r="CJ373" s="1">
        <f t="shared" si="107"/>
        <v>0</v>
      </c>
      <c r="CK373" s="1" t="s">
        <v>1820</v>
      </c>
      <c r="CL373" s="1">
        <f t="shared" si="109"/>
        <v>111</v>
      </c>
      <c r="CM373" s="1" t="str">
        <f>IFERROR(VLOOKUP($CK373,stock_data!$B$3:$W$612,2,0),0)</f>
        <v>VITAFOL CAPSULE</v>
      </c>
      <c r="CN373" s="1" t="str">
        <f>IFERROR(VLOOKUP($CK373,stock_data!$B$3:$W$612,4,0),0)</f>
        <v>5x8's</v>
      </c>
      <c r="CO373" s="1">
        <f>IFERROR(VLOOKUP($CK373,stock_data!$B$3:$W$612,5,0),0)</f>
        <v>100</v>
      </c>
      <c r="CP373" s="3">
        <f t="shared" si="110"/>
        <v>0</v>
      </c>
      <c r="CQ373" s="3">
        <f t="shared" si="111"/>
        <v>0</v>
      </c>
      <c r="CR373" s="1">
        <f>IFERROR(VLOOKUP($CK373,stock_data!$B$3:$W$612,6,0),0)</f>
        <v>0</v>
      </c>
      <c r="CS373" s="1">
        <f>IFERROR(VLOOKUP($CK373,stock_data!$B$3:$W$612,7,0),0)</f>
        <v>0</v>
      </c>
      <c r="CT373" s="1">
        <f>IFERROR(VLOOKUP($CK373,stock_data!$B$3:$W$612,8,0),0)</f>
        <v>0</v>
      </c>
      <c r="CU373" s="1">
        <f>IFERROR(VLOOKUP($CK373,stock_data!$B$3:$W$612,9,0),0)</f>
        <v>0</v>
      </c>
      <c r="CV373" s="1">
        <f>IFERROR(VLOOKUP($CK373,stock_data!$B$3:$W$612,10,0),0)</f>
        <v>0</v>
      </c>
      <c r="CW373" s="1">
        <f>IFERROR(VLOOKUP($CK373,stock_data!$B$3:$W$612,11,0),0)</f>
        <v>0</v>
      </c>
      <c r="CX373" s="1">
        <f>IFERROR(VLOOKUP($CK373,stock_data!$B$3:$W$612,12,0),0)</f>
        <v>0</v>
      </c>
      <c r="CY373" s="1">
        <f>IFERROR(VLOOKUP($CK373,stock_data!$B$3:$W$612,13,0),0)</f>
        <v>0</v>
      </c>
      <c r="CZ373" s="1">
        <f>IFERROR(VLOOKUP($CK373,stock_data!$B$3:$W$612,14,0),0)</f>
        <v>0</v>
      </c>
      <c r="DA373" s="1">
        <f>IFERROR(VLOOKUP($CK373,stock_data!$B$3:$W$612,15,0),0)</f>
        <v>0</v>
      </c>
      <c r="DB373" s="1">
        <f>IFERROR(VLOOKUP($CK373,stock_data!$B$3:$W$612,16,0),0)</f>
        <v>0</v>
      </c>
      <c r="DC373" s="1">
        <f>IFERROR(VLOOKUP($CK373,stock_data!$B$3:$W$612,17,0),0)</f>
        <v>0</v>
      </c>
      <c r="DD373" s="1">
        <f>IFERROR(VLOOKUP($CK373,stock_data!$B$3:$W$612,18,0),0)</f>
        <v>0</v>
      </c>
      <c r="DE373" s="1">
        <f>IFERROR(VLOOKUP($CK373,stock_data!$B$3:$W$612,19,0),0)</f>
        <v>0</v>
      </c>
      <c r="DF373" s="1">
        <f>IFERROR(VLOOKUP($CK373,stock_data!$B$3:$W$612,20,0),0)</f>
        <v>0</v>
      </c>
      <c r="DG373" s="1">
        <f>IFERROR(VLOOKUP($CK373,stock_data!$B$3:$W$612,21,0),0)</f>
        <v>0</v>
      </c>
      <c r="DH373" s="1">
        <f>IFERROR(VLOOKUP($CK373,stock_data!$B$3:$W$612,22,0),0)</f>
        <v>0</v>
      </c>
      <c r="DI373" s="1">
        <f t="shared" si="112"/>
        <v>0</v>
      </c>
      <c r="DJ373" s="1">
        <f t="shared" si="113"/>
        <v>0</v>
      </c>
      <c r="DK373" s="3">
        <f>IFERROR(INDEX(COD_SALES!$B$5:$Z$500,MATCH(resource!$CC373,COD_SALES!$A$5:$A$500,0),MATCH(resource!DK$2,COD_SALES!$B$4:$Z$4,0)),"")</f>
        <v>5</v>
      </c>
      <c r="DL373" s="3">
        <f>IFERROR(INDEX(COD_SALES!$B$5:$Z$500,MATCH(resource!$CC373,COD_SALES!$A$5:$A$500,0),MATCH(resource!DL$2,COD_SALES!$B$4:$Z$4,0)),"")</f>
        <v>10</v>
      </c>
      <c r="DM373" s="3">
        <f>IFERROR(INDEX(COD_SALES!$B$5:$Z$500,MATCH(resource!$CC373,COD_SALES!$A$5:$A$500,0),MATCH(resource!DM$2,COD_SALES!$B$4:$Z$4,0)),"")</f>
        <v>5</v>
      </c>
      <c r="DN373" s="3" t="str">
        <f>IFERROR(INDEX(COD_SALES!$B$5:$Z$500,MATCH(resource!$CC373,COD_SALES!$A$5:$A$500,0),MATCH(resource!DN$2,COD_SALES!$B$4:$Z$4,0)),"")</f>
        <v/>
      </c>
      <c r="DO373" s="3">
        <f>IFERROR(INDEX(COD_SALES!$B$5:$Z$500,MATCH(resource!$CC373,COD_SALES!$A$5:$A$500,0),MATCH(resource!DO$2,COD_SALES!$B$4:$Z$4,0)),"")</f>
        <v>0</v>
      </c>
      <c r="DP373" s="3">
        <f>IFERROR(INDEX(COD_SALES!$B$5:$Z$500,MATCH(resource!$CC373,COD_SALES!$A$5:$A$500,0),MATCH(resource!DP$2,COD_SALES!$B$4:$Z$4,0)),"")</f>
        <v>40</v>
      </c>
      <c r="DQ373" s="3" t="str">
        <f>IFERROR(INDEX(COD_SALES!$B$5:$Z$500,MATCH(resource!$CC373,COD_SALES!$A$5:$A$500,0),MATCH(resource!DQ$2,COD_SALES!$B$4:$Z$4,0)),"")</f>
        <v/>
      </c>
      <c r="DR373" s="3">
        <f>IFERROR(INDEX(COD_SALES!$B$5:$Z$500,MATCH(resource!$CC373,COD_SALES!$A$5:$A$500,0),MATCH(resource!DR$2,COD_SALES!$B$4:$Z$4,0)),"")</f>
        <v>0</v>
      </c>
      <c r="DS373" s="3">
        <f>IFERROR(INDEX(COD_SALES!$B$5:$Z$500,MATCH(resource!$CC373,COD_SALES!$A$5:$A$500,0),MATCH(resource!DS$2,COD_SALES!$B$4:$Z$4,0)),"")</f>
        <v>144</v>
      </c>
      <c r="DT373" s="3">
        <f>IFERROR(INDEX(COD_SALES!$B$5:$Z$500,MATCH(resource!$CC373,COD_SALES!$A$5:$A$500,0),MATCH(resource!DT$2,COD_SALES!$B$4:$Z$4,0)),"")</f>
        <v>5</v>
      </c>
      <c r="DU373" s="3">
        <f>IFERROR(INDEX(COD_SALES!$B$5:$Z$500,MATCH(resource!$CC373,COD_SALES!$A$5:$A$500,0),MATCH(resource!DU$2,COD_SALES!$B$4:$Z$4,0)),"")</f>
        <v>0</v>
      </c>
      <c r="DV373" s="3">
        <f>IFERROR(INDEX(COD_SALES!$B$5:$Z$500,MATCH(resource!$CC373,COD_SALES!$A$5:$A$500,0),MATCH(resource!DV$2,COD_SALES!$B$4:$Z$4,0)),"")</f>
        <v>0</v>
      </c>
      <c r="DW373" s="3">
        <f>IFERROR(INDEX(COD_SALES!$B$5:$Z$500,MATCH(resource!$CC373,COD_SALES!$A$5:$A$500,0),MATCH(resource!DW$2,COD_SALES!$B$4:$Z$4,0)),"")</f>
        <v>44</v>
      </c>
      <c r="DX373" s="3">
        <f>IFERROR(INDEX(COD_SALES!$B$5:$Z$500,MATCH(resource!$CC373,COD_SALES!$A$5:$A$500,0),MATCH(resource!DX$2,COD_SALES!$B$4:$Z$4,0)),"")</f>
        <v>20</v>
      </c>
      <c r="DY373" s="3">
        <f>IFERROR(INDEX(COD_SALES!$B$5:$Z$500,MATCH(resource!$CC373,COD_SALES!$A$5:$A$500,0),MATCH(resource!DY$2,COD_SALES!$B$4:$Z$4,0)),"")</f>
        <v>3</v>
      </c>
      <c r="DZ373" s="3">
        <f>IFERROR(INDEX(COD_SALES!$B$5:$Z$500,MATCH(resource!$CC373,COD_SALES!$A$5:$A$500,0),MATCH(resource!DZ$2,COD_SALES!$B$4:$Z$4,0)),"")</f>
        <v>4</v>
      </c>
      <c r="EA373" s="3">
        <f>IFERROR(INDEX(COD_SALES!$B$5:$Z$500,MATCH(resource!$CC373,COD_SALES!$A$5:$A$500,0),MATCH(resource!EA$2,COD_SALES!$B$4:$Z$4,0)),"")</f>
        <v>3</v>
      </c>
      <c r="EB373" s="3">
        <f t="shared" si="114"/>
        <v>68306.210000000006</v>
      </c>
      <c r="ED373" s="3">
        <f>IFERROR(VLOOKUP($CK373,depot_prod_sales!$B$5:$S$200,3,0),0)</f>
        <v>0</v>
      </c>
      <c r="EE373" s="3">
        <f>IFERROR(VLOOKUP($CK373,depot_prod_sales!$B$5:$S$200,4,0),0)</f>
        <v>0</v>
      </c>
      <c r="EF373" s="3">
        <f>IFERROR(VLOOKUP($CK373,depot_prod_sales!$B$5:$S$200,5,0),0)</f>
        <v>0</v>
      </c>
      <c r="EG373" s="3">
        <f>IFERROR(VLOOKUP($CK373,depot_prod_sales!$B$5:$S$200,6,0),0)</f>
        <v>0</v>
      </c>
      <c r="EH373" s="3">
        <f>IFERROR(VLOOKUP($CK373,depot_prod_sales!$B$5:$S$200,7,0),0)</f>
        <v>0</v>
      </c>
      <c r="EI373" s="3">
        <f>IFERROR(VLOOKUP($CK373,depot_prod_sales!$B$5:$S$200,8,0),0)</f>
        <v>0</v>
      </c>
      <c r="EJ373" s="3">
        <f>IFERROR(VLOOKUP($CK373,depot_prod_sales!$B$5:$S$200,9,0),0)</f>
        <v>0</v>
      </c>
      <c r="EK373" s="3">
        <f>IFERROR(VLOOKUP($CK373,depot_prod_sales!$B$5:$S$200,10,0),0)</f>
        <v>0</v>
      </c>
      <c r="EL373" s="3">
        <f>IFERROR(VLOOKUP($CK373,depot_prod_sales!$B$5:$S$200,11,0),0)</f>
        <v>0</v>
      </c>
      <c r="EM373" s="3">
        <f>IFERROR(VLOOKUP($CK373,depot_prod_sales!$B$5:$S$200,12,0),0)</f>
        <v>0</v>
      </c>
      <c r="EN373" s="3">
        <f>IFERROR(VLOOKUP($CK373,depot_prod_sales!$B$5:$S$200,13,0),0)</f>
        <v>0</v>
      </c>
      <c r="EO373" s="3">
        <f>IFERROR(VLOOKUP($CK373,depot_prod_sales!$B$5:$S$200,14,0),0)</f>
        <v>0</v>
      </c>
      <c r="EP373" s="3">
        <f>IFERROR(VLOOKUP($CK373,depot_prod_sales!$B$5:$S$200,15,0),0)</f>
        <v>0</v>
      </c>
      <c r="EQ373" s="3">
        <f>IFERROR(VLOOKUP($CK373,depot_prod_sales!$B$5:$S$200,16,0),0)</f>
        <v>0</v>
      </c>
      <c r="ER373" s="3">
        <f>IFERROR(VLOOKUP($CK373,depot_prod_sales!$B$5:$S$200,17,0),0)</f>
        <v>0</v>
      </c>
      <c r="ES373" s="3">
        <f>IFERROR(VLOOKUP($CK373,depot_prod_sales!$B$5:$S$200,18,0),0)</f>
        <v>0</v>
      </c>
      <c r="ET373" s="116">
        <f t="shared" si="115"/>
        <v>0</v>
      </c>
      <c r="EU373" s="116">
        <f t="shared" si="116"/>
        <v>0</v>
      </c>
      <c r="EW373" s="3">
        <f>IFERROR(VLOOKUP(CC373,data_pull!$AO$25:$AR$546,2,0),0)</f>
        <v>21</v>
      </c>
      <c r="EX373" s="1">
        <f>IFERROR(VLOOKUP(CC373,data_pull!$AO$25:$AR$546,4,0),0)</f>
        <v>190000</v>
      </c>
    </row>
    <row r="374" spans="13:154" x14ac:dyDescent="0.25"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4" t="str">
        <f>sales_data!B373</f>
        <v>Uttam Chandra Debnath</v>
      </c>
      <c r="AR374" s="4" t="str">
        <f>sales_data!C373</f>
        <v>Shanjit Chandra Shill</v>
      </c>
      <c r="AS374" s="5" t="str">
        <f t="shared" si="106"/>
        <v/>
      </c>
      <c r="AT374" s="4" t="str">
        <f>sales_data!I373</f>
        <v>Tonmoy  Paul</v>
      </c>
      <c r="AU374" s="4" t="str">
        <f>sales_data!W373</f>
        <v>Dalal Bazar (Tb)</v>
      </c>
      <c r="AV374" s="1">
        <f>sales_data!N373</f>
        <v>87012.49</v>
      </c>
      <c r="AW374" s="1">
        <f>sales_data!P373</f>
        <v>28</v>
      </c>
      <c r="AX374" s="3">
        <f ca="1">IFERROR(INDEX(INDIRECT("day_wise_sales_data!$B$2:$BZ$599"),MATCH(resource!$CC374,day_wise_sales_data!$A$2:$A$500,0),MATCH(resource!AX$2,INDIRECT("day_wise_sales_data!$B$1:$BZ$1"),0)),0)</f>
        <v>0</v>
      </c>
      <c r="AY374" s="3">
        <f ca="1">IFERROR(INDEX(INDIRECT("day_wise_sales_data!$B$2:$BZ$599"),MATCH(resource!$CC374,day_wise_sales_data!$A$2:$A$500,0),MATCH(resource!AY$2,INDIRECT("day_wise_sales_data!$B$1:$BZ$1"),0)),0)</f>
        <v>0</v>
      </c>
      <c r="AZ374" s="3">
        <f ca="1">IFERROR(INDEX(INDIRECT("day_wise_sales_data!$B$2:$BZ$599"),MATCH(resource!$CC374,day_wise_sales_data!$A$2:$A$500,0),MATCH(resource!AZ$2,INDIRECT("day_wise_sales_data!$B$1:$BZ$1"),0)),0)</f>
        <v>0</v>
      </c>
      <c r="BA374" s="3">
        <f ca="1">IFERROR(INDEX(INDIRECT("day_wise_sales_data!$B$2:$BZ$599"),MATCH(resource!$CC374,day_wise_sales_data!$A$2:$A$500,0),MATCH(resource!BA$2,INDIRECT("day_wise_sales_data!$B$1:$BZ$1"),0)),0)</f>
        <v>0</v>
      </c>
      <c r="BB374" s="3">
        <f ca="1">IFERROR(INDEX(INDIRECT("day_wise_sales_data!$B$2:$BZ$599"),MATCH(resource!$CC374,day_wise_sales_data!$A$2:$A$500,0),MATCH(resource!BB$2,INDIRECT("day_wise_sales_data!$B$1:$BZ$1"),0)),0)</f>
        <v>11827.91</v>
      </c>
      <c r="BC374" s="3">
        <f ca="1">IFERROR(INDEX(INDIRECT("day_wise_sales_data!$B$2:$BZ$599"),MATCH(resource!$CC374,day_wise_sales_data!$A$2:$A$500,0),MATCH(resource!BC$2,INDIRECT("day_wise_sales_data!$B$1:$BZ$1"),0)),0)</f>
        <v>0</v>
      </c>
      <c r="BD374" s="3">
        <f ca="1">IFERROR(INDEX(INDIRECT("day_wise_sales_data!$B$2:$BZ$599"),MATCH(resource!$CC374,day_wise_sales_data!$A$2:$A$500,0),MATCH(resource!BD$2,INDIRECT("day_wise_sales_data!$B$1:$BZ$1"),0)),0)</f>
        <v>0</v>
      </c>
      <c r="BE374" s="3">
        <f ca="1">IFERROR(INDEX(INDIRECT("day_wise_sales_data!$B$2:$BZ$599"),MATCH(resource!$CC374,day_wise_sales_data!$A$2:$A$500,0),MATCH(resource!BE$2,INDIRECT("day_wise_sales_data!$B$1:$BZ$1"),0)),0)</f>
        <v>884.47</v>
      </c>
      <c r="BF374" s="3">
        <f ca="1">IFERROR(INDEX(INDIRECT("day_wise_sales_data!$B$2:$BZ$599"),MATCH(resource!$CC374,day_wise_sales_data!$A$2:$A$500,0),MATCH(resource!BF$2,INDIRECT("day_wise_sales_data!$B$1:$BZ$1"),0)),0)</f>
        <v>0</v>
      </c>
      <c r="BG374" s="3">
        <f ca="1">IFERROR(INDEX(INDIRECT("day_wise_sales_data!$B$2:$BZ$599"),MATCH(resource!$CC374,day_wise_sales_data!$A$2:$A$500,0),MATCH(resource!BG$2,INDIRECT("day_wise_sales_data!$B$1:$BZ$1"),0)),0)</f>
        <v>555.76</v>
      </c>
      <c r="BH374" s="3">
        <f ca="1">IFERROR(INDEX(INDIRECT("day_wise_sales_data!$B$2:$BZ$599"),MATCH(resource!$CC374,day_wise_sales_data!$A$2:$A$500,0),MATCH(resource!BH$2,INDIRECT("day_wise_sales_data!$B$1:$BZ$1"),0)),0)</f>
        <v>4868.87</v>
      </c>
      <c r="BI374" s="3">
        <f ca="1">IFERROR(INDEX(INDIRECT("day_wise_sales_data!$B$2:$BZ$599"),MATCH(resource!$CC374,day_wise_sales_data!$A$2:$A$500,0),MATCH(resource!BI$2,INDIRECT("day_wise_sales_data!$B$1:$BZ$1"),0)),0)</f>
        <v>470.79</v>
      </c>
      <c r="BJ374" s="3">
        <f ca="1">IFERROR(INDEX(INDIRECT("day_wise_sales_data!$B$2:$BZ$599"),MATCH(resource!$CC374,day_wise_sales_data!$A$2:$A$500,0),MATCH(resource!BJ$2,INDIRECT("day_wise_sales_data!$B$1:$BZ$1"),0)),0)</f>
        <v>0</v>
      </c>
      <c r="BK374" s="3">
        <f ca="1">IFERROR(INDEX(INDIRECT("day_wise_sales_data!$B$2:$BZ$599"),MATCH(resource!$CC374,day_wise_sales_data!$A$2:$A$500,0),MATCH(resource!BK$2,INDIRECT("day_wise_sales_data!$B$1:$BZ$1"),0)),0)</f>
        <v>7151.12</v>
      </c>
      <c r="BL374" s="3">
        <f ca="1">IFERROR(INDEX(INDIRECT("day_wise_sales_data!$B$2:$BZ$599"),MATCH(resource!$CC374,day_wise_sales_data!$A$2:$A$500,0),MATCH(resource!BL$2,INDIRECT("day_wise_sales_data!$B$1:$BZ$1"),0)),0)</f>
        <v>6868.64</v>
      </c>
      <c r="BM374" s="3">
        <f ca="1">IFERROR(INDEX(INDIRECT("day_wise_sales_data!$B$2:$BZ$599"),MATCH(resource!$CC374,day_wise_sales_data!$A$2:$A$500,0),MATCH(resource!BM$2,INDIRECT("day_wise_sales_data!$B$1:$BZ$1"),0)),0)</f>
        <v>0</v>
      </c>
      <c r="BN374" s="3">
        <f ca="1">IFERROR(INDEX(INDIRECT("day_wise_sales_data!$B$2:$BZ$599"),MATCH(resource!$CC374,day_wise_sales_data!$A$2:$A$500,0),MATCH(resource!BN$2,INDIRECT("day_wise_sales_data!$B$1:$BZ$1"),0)),0)</f>
        <v>0</v>
      </c>
      <c r="BO374" s="3">
        <f ca="1">IFERROR(INDEX(INDIRECT("day_wise_sales_data!$B$2:$BZ$599"),MATCH(resource!$CC374,day_wise_sales_data!$A$2:$A$500,0),MATCH(resource!BO$2,INDIRECT("day_wise_sales_data!$B$1:$BZ$1"),0)),0)</f>
        <v>7216.15</v>
      </c>
      <c r="BP374" s="3">
        <f ca="1">IFERROR(INDEX(INDIRECT("day_wise_sales_data!$B$2:$BZ$599"),MATCH(resource!$CC374,day_wise_sales_data!$A$2:$A$500,0),MATCH(resource!BP$2,INDIRECT("day_wise_sales_data!$B$1:$BZ$1"),0)),0)</f>
        <v>11035.07</v>
      </c>
      <c r="BQ374" s="3">
        <f ca="1">IFERROR(INDEX(INDIRECT("day_wise_sales_data!$B$2:$BZ$599"),MATCH(resource!$CC374,day_wise_sales_data!$A$2:$A$500,0),MATCH(resource!BQ$2,INDIRECT("day_wise_sales_data!$B$1:$BZ$1"),0)),0)</f>
        <v>0</v>
      </c>
      <c r="BR374" s="3">
        <f ca="1">IFERROR(INDEX(INDIRECT("day_wise_sales_data!$B$2:$BZ$599"),MATCH(resource!$CC374,day_wise_sales_data!$A$2:$A$500,0),MATCH(resource!BR$2,INDIRECT("day_wise_sales_data!$B$1:$BZ$1"),0)),0)</f>
        <v>0</v>
      </c>
      <c r="BS374" s="3">
        <f ca="1">IFERROR(INDEX(INDIRECT("day_wise_sales_data!$B$2:$BZ$599"),MATCH(resource!$CC374,day_wise_sales_data!$A$2:$A$500,0),MATCH(resource!BS$2,INDIRECT("day_wise_sales_data!$B$1:$BZ$1"),0)),0)</f>
        <v>24474.17</v>
      </c>
      <c r="BT374" s="3">
        <f ca="1">IFERROR(INDEX(INDIRECT("day_wise_sales_data!$B$2:$BZ$599"),MATCH(resource!$CC374,day_wise_sales_data!$A$2:$A$500,0),MATCH(resource!BT$2,INDIRECT("day_wise_sales_data!$B$1:$BZ$1"),0)),0)</f>
        <v>0</v>
      </c>
      <c r="BU374" s="3">
        <f ca="1">IFERROR(INDEX(INDIRECT("day_wise_sales_data!$B$2:$BZ$599"),MATCH(resource!$CC374,day_wise_sales_data!$A$2:$A$500,0),MATCH(resource!BU$2,INDIRECT("day_wise_sales_data!$B$1:$BZ$1"),0)),0)</f>
        <v>8478.67</v>
      </c>
      <c r="BV374" s="3">
        <f ca="1">IFERROR(INDEX(INDIRECT("day_wise_sales_data!$B$2:$BZ$599"),MATCH(resource!$CC374,day_wise_sales_data!$A$2:$A$500,0),MATCH(resource!BV$2,INDIRECT("day_wise_sales_data!$B$1:$BZ$1"),0)),0)</f>
        <v>0</v>
      </c>
      <c r="BW374" s="3">
        <f ca="1">IFERROR(INDEX(INDIRECT("day_wise_sales_data!$B$2:$BZ$599"),MATCH(resource!$CC374,day_wise_sales_data!$A$2:$A$500,0),MATCH(resource!BW$2,INDIRECT("day_wise_sales_data!$B$1:$BZ$1"),0)),0)</f>
        <v>3180.87</v>
      </c>
      <c r="BX374" s="3">
        <f ca="1">IFERROR(INDEX(INDIRECT("day_wise_sales_data!$B$2:$BZ$599"),MATCH(resource!$CC374,day_wise_sales_data!$A$2:$A$500,0),MATCH(resource!BX$2,INDIRECT("day_wise_sales_data!$B$1:$BZ$1"),0)),0)</f>
        <v>0</v>
      </c>
      <c r="BY374" s="3">
        <f ca="1">IFERROR(INDEX(INDIRECT("day_wise_sales_data!$B$2:$BZ$599"),MATCH(resource!$CC374,day_wise_sales_data!$A$2:$A$500,0),MATCH(resource!BY$2,INDIRECT("day_wise_sales_data!$B$1:$BZ$1"),0)),0)</f>
        <v>0</v>
      </c>
      <c r="BZ374" s="3">
        <f ca="1">IFERROR(INDEX(INDIRECT("day_wise_sales_data!$B$2:$BZ$599"),MATCH(resource!$CC374,day_wise_sales_data!$A$2:$A$500,0),MATCH(resource!BZ$2,INDIRECT("day_wise_sales_data!$B$1:$BZ$1"),0)),0)</f>
        <v>0</v>
      </c>
      <c r="CA374" s="3" t="str">
        <f ca="1">IFERROR(INDEX(INDIRECT("day_wise_sales_data!$B$2:$BZ$599"),MATCH(resource!$CC374,day_wise_sales_data!$A$2:$A$500,0),MATCH(resource!CA$2,INDIRECT("day_wise_sales_data!$B$1:$BZ$1"),0)),0)</f>
        <v>dd</v>
      </c>
      <c r="CC374" s="4" t="str">
        <f>sales_data!H373</f>
        <v>NOK05213</v>
      </c>
      <c r="CD374" s="1">
        <v>372</v>
      </c>
      <c r="CE374" s="1" t="str">
        <f>IF(AQ374=report!$AQ$3,resource!CD374,"")</f>
        <v/>
      </c>
      <c r="CF374" s="5" t="str">
        <f>IFERROR(SMALL($CE$3:$CE$1001,ROWS($CE$3:CE374)),"")</f>
        <v/>
      </c>
      <c r="CH374">
        <f>IFERROR(VLOOKUP($CC374,data_pull!$E$22:$G$700,2,0),0)</f>
        <v>87012.49</v>
      </c>
      <c r="CI374" s="1">
        <f t="shared" si="108"/>
        <v>154</v>
      </c>
      <c r="CJ374" s="1">
        <f t="shared" si="107"/>
        <v>0</v>
      </c>
      <c r="CK374" s="1" t="s">
        <v>1822</v>
      </c>
      <c r="CL374" s="1">
        <f t="shared" si="109"/>
        <v>111</v>
      </c>
      <c r="CM374" s="1" t="str">
        <f>IFERROR(VLOOKUP($CK374,stock_data!$B$3:$W$612,2,0),0)</f>
        <v>VROOT TABLET</v>
      </c>
      <c r="CN374" s="1" t="str">
        <f>IFERROR(VLOOKUP($CK374,stock_data!$B$3:$W$612,4,0),0)</f>
        <v>20's</v>
      </c>
      <c r="CO374" s="1">
        <f>IFERROR(VLOOKUP($CK374,stock_data!$B$3:$W$612,5,0),0)</f>
        <v>42</v>
      </c>
      <c r="CP374" s="3">
        <f t="shared" si="110"/>
        <v>0</v>
      </c>
      <c r="CQ374" s="3">
        <f t="shared" si="111"/>
        <v>0</v>
      </c>
      <c r="CR374" s="1">
        <f>IFERROR(VLOOKUP($CK374,stock_data!$B$3:$W$612,6,0),0)</f>
        <v>0</v>
      </c>
      <c r="CS374" s="1">
        <f>IFERROR(VLOOKUP($CK374,stock_data!$B$3:$W$612,7,0),0)</f>
        <v>0</v>
      </c>
      <c r="CT374" s="1">
        <f>IFERROR(VLOOKUP($CK374,stock_data!$B$3:$W$612,8,0),0)</f>
        <v>0</v>
      </c>
      <c r="CU374" s="1">
        <f>IFERROR(VLOOKUP($CK374,stock_data!$B$3:$W$612,9,0),0)</f>
        <v>0</v>
      </c>
      <c r="CV374" s="1">
        <f>IFERROR(VLOOKUP($CK374,stock_data!$B$3:$W$612,10,0),0)</f>
        <v>0</v>
      </c>
      <c r="CW374" s="1">
        <f>IFERROR(VLOOKUP($CK374,stock_data!$B$3:$W$612,11,0),0)</f>
        <v>0</v>
      </c>
      <c r="CX374" s="1">
        <f>IFERROR(VLOOKUP($CK374,stock_data!$B$3:$W$612,12,0),0)</f>
        <v>0</v>
      </c>
      <c r="CY374" s="1">
        <f>IFERROR(VLOOKUP($CK374,stock_data!$B$3:$W$612,13,0),0)</f>
        <v>0</v>
      </c>
      <c r="CZ374" s="1">
        <f>IFERROR(VLOOKUP($CK374,stock_data!$B$3:$W$612,14,0),0)</f>
        <v>0</v>
      </c>
      <c r="DA374" s="1">
        <f>IFERROR(VLOOKUP($CK374,stock_data!$B$3:$W$612,15,0),0)</f>
        <v>0</v>
      </c>
      <c r="DB374" s="1">
        <f>IFERROR(VLOOKUP($CK374,stock_data!$B$3:$W$612,16,0),0)</f>
        <v>0</v>
      </c>
      <c r="DC374" s="1">
        <f>IFERROR(VLOOKUP($CK374,stock_data!$B$3:$W$612,17,0),0)</f>
        <v>0</v>
      </c>
      <c r="DD374" s="1">
        <f>IFERROR(VLOOKUP($CK374,stock_data!$B$3:$W$612,18,0),0)</f>
        <v>0</v>
      </c>
      <c r="DE374" s="1">
        <f>IFERROR(VLOOKUP($CK374,stock_data!$B$3:$W$612,19,0),0)</f>
        <v>0</v>
      </c>
      <c r="DF374" s="1">
        <f>IFERROR(VLOOKUP($CK374,stock_data!$B$3:$W$612,20,0),0)</f>
        <v>0</v>
      </c>
      <c r="DG374" s="1">
        <f>IFERROR(VLOOKUP($CK374,stock_data!$B$3:$W$612,21,0),0)</f>
        <v>0</v>
      </c>
      <c r="DH374" s="1">
        <f>IFERROR(VLOOKUP($CK374,stock_data!$B$3:$W$612,22,0),0)</f>
        <v>0</v>
      </c>
      <c r="DI374" s="1">
        <f t="shared" si="112"/>
        <v>0</v>
      </c>
      <c r="DJ374" s="1">
        <f t="shared" si="113"/>
        <v>0</v>
      </c>
      <c r="DK374" s="3">
        <f>IFERROR(INDEX(COD_SALES!$B$5:$Z$500,MATCH(resource!$CC374,COD_SALES!$A$5:$A$500,0),MATCH(resource!DK$2,COD_SALES!$B$4:$Z$4,0)),"")</f>
        <v>3</v>
      </c>
      <c r="DL374" s="3">
        <f>IFERROR(INDEX(COD_SALES!$B$5:$Z$500,MATCH(resource!$CC374,COD_SALES!$A$5:$A$500,0),MATCH(resource!DL$2,COD_SALES!$B$4:$Z$4,0)),"")</f>
        <v>5</v>
      </c>
      <c r="DM374" s="3">
        <f>IFERROR(INDEX(COD_SALES!$B$5:$Z$500,MATCH(resource!$CC374,COD_SALES!$A$5:$A$500,0),MATCH(resource!DM$2,COD_SALES!$B$4:$Z$4,0)),"")</f>
        <v>12</v>
      </c>
      <c r="DN374" s="3" t="str">
        <f>IFERROR(INDEX(COD_SALES!$B$5:$Z$500,MATCH(resource!$CC374,COD_SALES!$A$5:$A$500,0),MATCH(resource!DN$2,COD_SALES!$B$4:$Z$4,0)),"")</f>
        <v/>
      </c>
      <c r="DO374" s="3">
        <f>IFERROR(INDEX(COD_SALES!$B$5:$Z$500,MATCH(resource!$CC374,COD_SALES!$A$5:$A$500,0),MATCH(resource!DO$2,COD_SALES!$B$4:$Z$4,0)),"")</f>
        <v>0</v>
      </c>
      <c r="DP374" s="3">
        <f>IFERROR(INDEX(COD_SALES!$B$5:$Z$500,MATCH(resource!$CC374,COD_SALES!$A$5:$A$500,0),MATCH(resource!DP$2,COD_SALES!$B$4:$Z$4,0)),"")</f>
        <v>6</v>
      </c>
      <c r="DQ374" s="3" t="str">
        <f>IFERROR(INDEX(COD_SALES!$B$5:$Z$500,MATCH(resource!$CC374,COD_SALES!$A$5:$A$500,0),MATCH(resource!DQ$2,COD_SALES!$B$4:$Z$4,0)),"")</f>
        <v/>
      </c>
      <c r="DR374" s="3">
        <f>IFERROR(INDEX(COD_SALES!$B$5:$Z$500,MATCH(resource!$CC374,COD_SALES!$A$5:$A$500,0),MATCH(resource!DR$2,COD_SALES!$B$4:$Z$4,0)),"")</f>
        <v>2</v>
      </c>
      <c r="DS374" s="3">
        <f>IFERROR(INDEX(COD_SALES!$B$5:$Z$500,MATCH(resource!$CC374,COD_SALES!$A$5:$A$500,0),MATCH(resource!DS$2,COD_SALES!$B$4:$Z$4,0)),"")</f>
        <v>54</v>
      </c>
      <c r="DT374" s="3">
        <f>IFERROR(INDEX(COD_SALES!$B$5:$Z$500,MATCH(resource!$CC374,COD_SALES!$A$5:$A$500,0),MATCH(resource!DT$2,COD_SALES!$B$4:$Z$4,0)),"")</f>
        <v>0</v>
      </c>
      <c r="DU374" s="3">
        <f>IFERROR(INDEX(COD_SALES!$B$5:$Z$500,MATCH(resource!$CC374,COD_SALES!$A$5:$A$500,0),MATCH(resource!DU$2,COD_SALES!$B$4:$Z$4,0)),"")</f>
        <v>0</v>
      </c>
      <c r="DV374" s="3">
        <f>IFERROR(INDEX(COD_SALES!$B$5:$Z$500,MATCH(resource!$CC374,COD_SALES!$A$5:$A$500,0),MATCH(resource!DV$2,COD_SALES!$B$4:$Z$4,0)),"")</f>
        <v>0</v>
      </c>
      <c r="DW374" s="3">
        <f>IFERROR(INDEX(COD_SALES!$B$5:$Z$500,MATCH(resource!$CC374,COD_SALES!$A$5:$A$500,0),MATCH(resource!DW$2,COD_SALES!$B$4:$Z$4,0)),"")</f>
        <v>14</v>
      </c>
      <c r="DX374" s="3">
        <f>IFERROR(INDEX(COD_SALES!$B$5:$Z$500,MATCH(resource!$CC374,COD_SALES!$A$5:$A$500,0),MATCH(resource!DX$2,COD_SALES!$B$4:$Z$4,0)),"")</f>
        <v>0</v>
      </c>
      <c r="DY374" s="3">
        <f>IFERROR(INDEX(COD_SALES!$B$5:$Z$500,MATCH(resource!$CC374,COD_SALES!$A$5:$A$500,0),MATCH(resource!DY$2,COD_SALES!$B$4:$Z$4,0)),"")</f>
        <v>0</v>
      </c>
      <c r="DZ374" s="3">
        <f>IFERROR(INDEX(COD_SALES!$B$5:$Z$500,MATCH(resource!$CC374,COD_SALES!$A$5:$A$500,0),MATCH(resource!DZ$2,COD_SALES!$B$4:$Z$4,0)),"")</f>
        <v>20</v>
      </c>
      <c r="EA374" s="3">
        <f>IFERROR(INDEX(COD_SALES!$B$5:$Z$500,MATCH(resource!$CC374,COD_SALES!$A$5:$A$500,0),MATCH(resource!EA$2,COD_SALES!$B$4:$Z$4,0)),"")</f>
        <v>10</v>
      </c>
      <c r="EB374" s="3">
        <f t="shared" si="114"/>
        <v>30683.690000000002</v>
      </c>
      <c r="ED374" s="3">
        <f>IFERROR(VLOOKUP($CK374,depot_prod_sales!$B$5:$S$200,3,0),0)</f>
        <v>0</v>
      </c>
      <c r="EE374" s="3">
        <f>IFERROR(VLOOKUP($CK374,depot_prod_sales!$B$5:$S$200,4,0),0)</f>
        <v>0</v>
      </c>
      <c r="EF374" s="3">
        <f>IFERROR(VLOOKUP($CK374,depot_prod_sales!$B$5:$S$200,5,0),0)</f>
        <v>0</v>
      </c>
      <c r="EG374" s="3">
        <f>IFERROR(VLOOKUP($CK374,depot_prod_sales!$B$5:$S$200,6,0),0)</f>
        <v>0</v>
      </c>
      <c r="EH374" s="3">
        <f>IFERROR(VLOOKUP($CK374,depot_prod_sales!$B$5:$S$200,7,0),0)</f>
        <v>0</v>
      </c>
      <c r="EI374" s="3">
        <f>IFERROR(VLOOKUP($CK374,depot_prod_sales!$B$5:$S$200,8,0),0)</f>
        <v>0</v>
      </c>
      <c r="EJ374" s="3">
        <f>IFERROR(VLOOKUP($CK374,depot_prod_sales!$B$5:$S$200,9,0),0)</f>
        <v>0</v>
      </c>
      <c r="EK374" s="3">
        <f>IFERROR(VLOOKUP($CK374,depot_prod_sales!$B$5:$S$200,10,0),0)</f>
        <v>0</v>
      </c>
      <c r="EL374" s="3">
        <f>IFERROR(VLOOKUP($CK374,depot_prod_sales!$B$5:$S$200,11,0),0)</f>
        <v>0</v>
      </c>
      <c r="EM374" s="3">
        <f>IFERROR(VLOOKUP($CK374,depot_prod_sales!$B$5:$S$200,12,0),0)</f>
        <v>0</v>
      </c>
      <c r="EN374" s="3">
        <f>IFERROR(VLOOKUP($CK374,depot_prod_sales!$B$5:$S$200,13,0),0)</f>
        <v>0</v>
      </c>
      <c r="EO374" s="3">
        <f>IFERROR(VLOOKUP($CK374,depot_prod_sales!$B$5:$S$200,14,0),0)</f>
        <v>0</v>
      </c>
      <c r="EP374" s="3">
        <f>IFERROR(VLOOKUP($CK374,depot_prod_sales!$B$5:$S$200,15,0),0)</f>
        <v>0</v>
      </c>
      <c r="EQ374" s="3">
        <f>IFERROR(VLOOKUP($CK374,depot_prod_sales!$B$5:$S$200,16,0),0)</f>
        <v>0</v>
      </c>
      <c r="ER374" s="3">
        <f>IFERROR(VLOOKUP($CK374,depot_prod_sales!$B$5:$S$200,17,0),0)</f>
        <v>0</v>
      </c>
      <c r="ES374" s="3">
        <f>IFERROR(VLOOKUP($CK374,depot_prod_sales!$B$5:$S$200,18,0),0)</f>
        <v>0</v>
      </c>
      <c r="ET374" s="116">
        <f t="shared" si="115"/>
        <v>0</v>
      </c>
      <c r="EU374" s="116">
        <f t="shared" si="116"/>
        <v>0</v>
      </c>
      <c r="EW374" s="3">
        <f>IFERROR(VLOOKUP(CC374,data_pull!$AO$25:$AR$546,2,0),0)</f>
        <v>18</v>
      </c>
      <c r="EX374" s="1">
        <f>IFERROR(VLOOKUP(CC374,data_pull!$AO$25:$AR$546,4,0),0)</f>
        <v>190000</v>
      </c>
    </row>
    <row r="375" spans="13:154" x14ac:dyDescent="0.25"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4" t="str">
        <f>sales_data!B374</f>
        <v>Uttam Chandra Debnath</v>
      </c>
      <c r="AR375" s="4" t="str">
        <f>sales_data!C374</f>
        <v>Shanjit Chandra Shill</v>
      </c>
      <c r="AS375" s="5" t="str">
        <f t="shared" si="106"/>
        <v/>
      </c>
      <c r="AT375" s="4" t="str">
        <f>sales_data!I374</f>
        <v>Uttam Kumar Dey</v>
      </c>
      <c r="AU375" s="4" t="str">
        <f>sales_data!W374</f>
        <v>Joksin (Tb)</v>
      </c>
      <c r="AV375" s="1">
        <f>sales_data!N374</f>
        <v>91638.42</v>
      </c>
      <c r="AW375" s="1">
        <f>sales_data!P374</f>
        <v>20</v>
      </c>
      <c r="AX375" s="3">
        <f ca="1">IFERROR(INDEX(INDIRECT("day_wise_sales_data!$B$2:$BZ$599"),MATCH(resource!$CC375,day_wise_sales_data!$A$2:$A$500,0),MATCH(resource!AX$2,INDIRECT("day_wise_sales_data!$B$1:$BZ$1"),0)),0)</f>
        <v>0</v>
      </c>
      <c r="AY375" s="3">
        <f ca="1">IFERROR(INDEX(INDIRECT("day_wise_sales_data!$B$2:$BZ$599"),MATCH(resource!$CC375,day_wise_sales_data!$A$2:$A$500,0),MATCH(resource!AY$2,INDIRECT("day_wise_sales_data!$B$1:$BZ$1"),0)),0)</f>
        <v>0</v>
      </c>
      <c r="AZ375" s="3">
        <f ca="1">IFERROR(INDEX(INDIRECT("day_wise_sales_data!$B$2:$BZ$599"),MATCH(resource!$CC375,day_wise_sales_data!$A$2:$A$500,0),MATCH(resource!AZ$2,INDIRECT("day_wise_sales_data!$B$1:$BZ$1"),0)),0)</f>
        <v>3696.22</v>
      </c>
      <c r="BA375" s="3">
        <f ca="1">IFERROR(INDEX(INDIRECT("day_wise_sales_data!$B$2:$BZ$599"),MATCH(resource!$CC375,day_wise_sales_data!$A$2:$A$500,0),MATCH(resource!BA$2,INDIRECT("day_wise_sales_data!$B$1:$BZ$1"),0)),0)</f>
        <v>0</v>
      </c>
      <c r="BB375" s="3">
        <f ca="1">IFERROR(INDEX(INDIRECT("day_wise_sales_data!$B$2:$BZ$599"),MATCH(resource!$CC375,day_wise_sales_data!$A$2:$A$500,0),MATCH(resource!BB$2,INDIRECT("day_wise_sales_data!$B$1:$BZ$1"),0)),0)</f>
        <v>0</v>
      </c>
      <c r="BC375" s="3">
        <f ca="1">IFERROR(INDEX(INDIRECT("day_wise_sales_data!$B$2:$BZ$599"),MATCH(resource!$CC375,day_wise_sales_data!$A$2:$A$500,0),MATCH(resource!BC$2,INDIRECT("day_wise_sales_data!$B$1:$BZ$1"),0)),0)</f>
        <v>0</v>
      </c>
      <c r="BD375" s="3">
        <f ca="1">IFERROR(INDEX(INDIRECT("day_wise_sales_data!$B$2:$BZ$599"),MATCH(resource!$CC375,day_wise_sales_data!$A$2:$A$500,0),MATCH(resource!BD$2,INDIRECT("day_wise_sales_data!$B$1:$BZ$1"),0)),0)</f>
        <v>0</v>
      </c>
      <c r="BE375" s="3">
        <f ca="1">IFERROR(INDEX(INDIRECT("day_wise_sales_data!$B$2:$BZ$599"),MATCH(resource!$CC375,day_wise_sales_data!$A$2:$A$500,0),MATCH(resource!BE$2,INDIRECT("day_wise_sales_data!$B$1:$BZ$1"),0)),0)</f>
        <v>3973.52</v>
      </c>
      <c r="BF375" s="3">
        <f ca="1">IFERROR(INDEX(INDIRECT("day_wise_sales_data!$B$2:$BZ$599"),MATCH(resource!$CC375,day_wise_sales_data!$A$2:$A$500,0),MATCH(resource!BF$2,INDIRECT("day_wise_sales_data!$B$1:$BZ$1"),0)),0)</f>
        <v>3530.69</v>
      </c>
      <c r="BG375" s="3">
        <f ca="1">IFERROR(INDEX(INDIRECT("day_wise_sales_data!$B$2:$BZ$599"),MATCH(resource!$CC375,day_wise_sales_data!$A$2:$A$500,0),MATCH(resource!BG$2,INDIRECT("day_wise_sales_data!$B$1:$BZ$1"),0)),0)</f>
        <v>0</v>
      </c>
      <c r="BH375" s="3">
        <f ca="1">IFERROR(INDEX(INDIRECT("day_wise_sales_data!$B$2:$BZ$599"),MATCH(resource!$CC375,day_wise_sales_data!$A$2:$A$500,0),MATCH(resource!BH$2,INDIRECT("day_wise_sales_data!$B$1:$BZ$1"),0)),0)</f>
        <v>0</v>
      </c>
      <c r="BI375" s="3">
        <f ca="1">IFERROR(INDEX(INDIRECT("day_wise_sales_data!$B$2:$BZ$599"),MATCH(resource!$CC375,day_wise_sales_data!$A$2:$A$500,0),MATCH(resource!BI$2,INDIRECT("day_wise_sales_data!$B$1:$BZ$1"),0)),0)</f>
        <v>0</v>
      </c>
      <c r="BJ375" s="3">
        <f ca="1">IFERROR(INDEX(INDIRECT("day_wise_sales_data!$B$2:$BZ$599"),MATCH(resource!$CC375,day_wise_sales_data!$A$2:$A$500,0),MATCH(resource!BJ$2,INDIRECT("day_wise_sales_data!$B$1:$BZ$1"),0)),0)</f>
        <v>0</v>
      </c>
      <c r="BK375" s="3">
        <f ca="1">IFERROR(INDEX(INDIRECT("day_wise_sales_data!$B$2:$BZ$599"),MATCH(resource!$CC375,day_wise_sales_data!$A$2:$A$500,0),MATCH(resource!BK$2,INDIRECT("day_wise_sales_data!$B$1:$BZ$1"),0)),0)</f>
        <v>1390</v>
      </c>
      <c r="BL375" s="3">
        <f ca="1">IFERROR(INDEX(INDIRECT("day_wise_sales_data!$B$2:$BZ$599"),MATCH(resource!$CC375,day_wise_sales_data!$A$2:$A$500,0),MATCH(resource!BL$2,INDIRECT("day_wise_sales_data!$B$1:$BZ$1"),0)),0)</f>
        <v>0</v>
      </c>
      <c r="BM375" s="3">
        <f ca="1">IFERROR(INDEX(INDIRECT("day_wise_sales_data!$B$2:$BZ$599"),MATCH(resource!$CC375,day_wise_sales_data!$A$2:$A$500,0),MATCH(resource!BM$2,INDIRECT("day_wise_sales_data!$B$1:$BZ$1"),0)),0)</f>
        <v>0</v>
      </c>
      <c r="BN375" s="3">
        <f ca="1">IFERROR(INDEX(INDIRECT("day_wise_sales_data!$B$2:$BZ$599"),MATCH(resource!$CC375,day_wise_sales_data!$A$2:$A$500,0),MATCH(resource!BN$2,INDIRECT("day_wise_sales_data!$B$1:$BZ$1"),0)),0)</f>
        <v>7188.16</v>
      </c>
      <c r="BO375" s="3">
        <f ca="1">IFERROR(INDEX(INDIRECT("day_wise_sales_data!$B$2:$BZ$599"),MATCH(resource!$CC375,day_wise_sales_data!$A$2:$A$500,0),MATCH(resource!BO$2,INDIRECT("day_wise_sales_data!$B$1:$BZ$1"),0)),0)</f>
        <v>0</v>
      </c>
      <c r="BP375" s="3">
        <f ca="1">IFERROR(INDEX(INDIRECT("day_wise_sales_data!$B$2:$BZ$599"),MATCH(resource!$CC375,day_wise_sales_data!$A$2:$A$500,0),MATCH(resource!BP$2,INDIRECT("day_wise_sales_data!$B$1:$BZ$1"),0)),0)</f>
        <v>15923.02</v>
      </c>
      <c r="BQ375" s="3">
        <f ca="1">IFERROR(INDEX(INDIRECT("day_wise_sales_data!$B$2:$BZ$599"),MATCH(resource!$CC375,day_wise_sales_data!$A$2:$A$500,0),MATCH(resource!BQ$2,INDIRECT("day_wise_sales_data!$B$1:$BZ$1"),0)),0)</f>
        <v>0</v>
      </c>
      <c r="BR375" s="3">
        <f ca="1">IFERROR(INDEX(INDIRECT("day_wise_sales_data!$B$2:$BZ$599"),MATCH(resource!$CC375,day_wise_sales_data!$A$2:$A$500,0),MATCH(resource!BR$2,INDIRECT("day_wise_sales_data!$B$1:$BZ$1"),0)),0)</f>
        <v>6605.85</v>
      </c>
      <c r="BS375" s="3">
        <f ca="1">IFERROR(INDEX(INDIRECT("day_wise_sales_data!$B$2:$BZ$599"),MATCH(resource!$CC375,day_wise_sales_data!$A$2:$A$500,0),MATCH(resource!BS$2,INDIRECT("day_wise_sales_data!$B$1:$BZ$1"),0)),0)</f>
        <v>0</v>
      </c>
      <c r="BT375" s="3">
        <f ca="1">IFERROR(INDEX(INDIRECT("day_wise_sales_data!$B$2:$BZ$599"),MATCH(resource!$CC375,day_wise_sales_data!$A$2:$A$500,0),MATCH(resource!BT$2,INDIRECT("day_wise_sales_data!$B$1:$BZ$1"),0)),0)</f>
        <v>11637.86</v>
      </c>
      <c r="BU375" s="3">
        <f ca="1">IFERROR(INDEX(INDIRECT("day_wise_sales_data!$B$2:$BZ$599"),MATCH(resource!$CC375,day_wise_sales_data!$A$2:$A$500,0),MATCH(resource!BU$2,INDIRECT("day_wise_sales_data!$B$1:$BZ$1"),0)),0)</f>
        <v>27158.34</v>
      </c>
      <c r="BV375" s="3">
        <f ca="1">IFERROR(INDEX(INDIRECT("day_wise_sales_data!$B$2:$BZ$599"),MATCH(resource!$CC375,day_wise_sales_data!$A$2:$A$500,0),MATCH(resource!BV$2,INDIRECT("day_wise_sales_data!$B$1:$BZ$1"),0)),0)</f>
        <v>0</v>
      </c>
      <c r="BW375" s="3">
        <f ca="1">IFERROR(INDEX(INDIRECT("day_wise_sales_data!$B$2:$BZ$599"),MATCH(resource!$CC375,day_wise_sales_data!$A$2:$A$500,0),MATCH(resource!BW$2,INDIRECT("day_wise_sales_data!$B$1:$BZ$1"),0)),0)</f>
        <v>10710.78</v>
      </c>
      <c r="BX375" s="3">
        <f ca="1">IFERROR(INDEX(INDIRECT("day_wise_sales_data!$B$2:$BZ$599"),MATCH(resource!$CC375,day_wise_sales_data!$A$2:$A$500,0),MATCH(resource!BX$2,INDIRECT("day_wise_sales_data!$B$1:$BZ$1"),0)),0)</f>
        <v>0</v>
      </c>
      <c r="BY375" s="3">
        <f ca="1">IFERROR(INDEX(INDIRECT("day_wise_sales_data!$B$2:$BZ$599"),MATCH(resource!$CC375,day_wise_sales_data!$A$2:$A$500,0),MATCH(resource!BY$2,INDIRECT("day_wise_sales_data!$B$1:$BZ$1"),0)),0)</f>
        <v>0</v>
      </c>
      <c r="BZ375" s="3">
        <f ca="1">IFERROR(INDEX(INDIRECT("day_wise_sales_data!$B$2:$BZ$599"),MATCH(resource!$CC375,day_wise_sales_data!$A$2:$A$500,0),MATCH(resource!BZ$2,INDIRECT("day_wise_sales_data!$B$1:$BZ$1"),0)),0)</f>
        <v>0</v>
      </c>
      <c r="CA375" s="3" t="str">
        <f ca="1">IFERROR(INDEX(INDIRECT("day_wise_sales_data!$B$2:$BZ$599"),MATCH(resource!$CC375,day_wise_sales_data!$A$2:$A$500,0),MATCH(resource!CA$2,INDIRECT("day_wise_sales_data!$B$1:$BZ$1"),0)),0)</f>
        <v>dd</v>
      </c>
      <c r="CC375" s="4" t="str">
        <f>sales_data!H374</f>
        <v>NOK03215</v>
      </c>
      <c r="CD375" s="1">
        <v>373</v>
      </c>
      <c r="CE375" s="1" t="str">
        <f>IF(AQ375=report!$AQ$3,resource!CD375,"")</f>
        <v/>
      </c>
      <c r="CF375" s="5" t="str">
        <f>IFERROR(SMALL($CE$3:$CE$1001,ROWS($CE$3:CE375)),"")</f>
        <v/>
      </c>
      <c r="CH375">
        <f>IFERROR(VLOOKUP($CC375,data_pull!$E$22:$G$700,2,0),0)</f>
        <v>91638.42</v>
      </c>
      <c r="CI375" s="1">
        <f t="shared" si="108"/>
        <v>154</v>
      </c>
      <c r="CJ375" s="1">
        <f t="shared" si="107"/>
        <v>0</v>
      </c>
      <c r="CK375" s="1" t="s">
        <v>1824</v>
      </c>
      <c r="CL375" s="1">
        <f t="shared" si="109"/>
        <v>111</v>
      </c>
      <c r="CM375" s="1" t="str">
        <f>IFERROR(VLOOKUP($CK375,stock_data!$B$3:$W$612,2,0),0)</f>
        <v>WORMIN-K SUSPENSION</v>
      </c>
      <c r="CN375" s="1" t="str">
        <f>IFERROR(VLOOKUP($CK375,stock_data!$B$3:$W$612,4,0),0)</f>
        <v>30ml</v>
      </c>
      <c r="CO375" s="1">
        <f>IFERROR(VLOOKUP($CK375,stock_data!$B$3:$W$612,5,0),0)</f>
        <v>11</v>
      </c>
      <c r="CP375" s="3">
        <f t="shared" si="110"/>
        <v>0</v>
      </c>
      <c r="CQ375" s="3">
        <f t="shared" si="111"/>
        <v>0</v>
      </c>
      <c r="CR375" s="1">
        <f>IFERROR(VLOOKUP($CK375,stock_data!$B$3:$W$612,6,0),0)</f>
        <v>0</v>
      </c>
      <c r="CS375" s="1">
        <f>IFERROR(VLOOKUP($CK375,stock_data!$B$3:$W$612,7,0),0)</f>
        <v>0</v>
      </c>
      <c r="CT375" s="1">
        <f>IFERROR(VLOOKUP($CK375,stock_data!$B$3:$W$612,8,0),0)</f>
        <v>0</v>
      </c>
      <c r="CU375" s="1">
        <f>IFERROR(VLOOKUP($CK375,stock_data!$B$3:$W$612,9,0),0)</f>
        <v>0</v>
      </c>
      <c r="CV375" s="1">
        <f>IFERROR(VLOOKUP($CK375,stock_data!$B$3:$W$612,10,0),0)</f>
        <v>0</v>
      </c>
      <c r="CW375" s="1">
        <f>IFERROR(VLOOKUP($CK375,stock_data!$B$3:$W$612,11,0),0)</f>
        <v>0</v>
      </c>
      <c r="CX375" s="1">
        <f>IFERROR(VLOOKUP($CK375,stock_data!$B$3:$W$612,12,0),0)</f>
        <v>0</v>
      </c>
      <c r="CY375" s="1">
        <f>IFERROR(VLOOKUP($CK375,stock_data!$B$3:$W$612,13,0),0)</f>
        <v>0</v>
      </c>
      <c r="CZ375" s="1">
        <f>IFERROR(VLOOKUP($CK375,stock_data!$B$3:$W$612,14,0),0)</f>
        <v>0</v>
      </c>
      <c r="DA375" s="1">
        <f>IFERROR(VLOOKUP($CK375,stock_data!$B$3:$W$612,15,0),0)</f>
        <v>0</v>
      </c>
      <c r="DB375" s="1">
        <f>IFERROR(VLOOKUP($CK375,stock_data!$B$3:$W$612,16,0),0)</f>
        <v>0</v>
      </c>
      <c r="DC375" s="1">
        <f>IFERROR(VLOOKUP($CK375,stock_data!$B$3:$W$612,17,0),0)</f>
        <v>0</v>
      </c>
      <c r="DD375" s="1">
        <f>IFERROR(VLOOKUP($CK375,stock_data!$B$3:$W$612,18,0),0)</f>
        <v>0</v>
      </c>
      <c r="DE375" s="1">
        <f>IFERROR(VLOOKUP($CK375,stock_data!$B$3:$W$612,19,0),0)</f>
        <v>0</v>
      </c>
      <c r="DF375" s="1">
        <f>IFERROR(VLOOKUP($CK375,stock_data!$B$3:$W$612,20,0),0)</f>
        <v>0</v>
      </c>
      <c r="DG375" s="1">
        <f>IFERROR(VLOOKUP($CK375,stock_data!$B$3:$W$612,21,0),0)</f>
        <v>0</v>
      </c>
      <c r="DH375" s="1">
        <f>IFERROR(VLOOKUP($CK375,stock_data!$B$3:$W$612,22,0),0)</f>
        <v>0</v>
      </c>
      <c r="DI375" s="1">
        <f t="shared" si="112"/>
        <v>0</v>
      </c>
      <c r="DJ375" s="1">
        <f t="shared" si="113"/>
        <v>0</v>
      </c>
      <c r="DK375" s="3">
        <f>IFERROR(INDEX(COD_SALES!$B$5:$Z$500,MATCH(resource!$CC375,COD_SALES!$A$5:$A$500,0),MATCH(resource!DK$2,COD_SALES!$B$4:$Z$4,0)),"")</f>
        <v>0</v>
      </c>
      <c r="DL375" s="3">
        <f>IFERROR(INDEX(COD_SALES!$B$5:$Z$500,MATCH(resource!$CC375,COD_SALES!$A$5:$A$500,0),MATCH(resource!DL$2,COD_SALES!$B$4:$Z$4,0)),"")</f>
        <v>7</v>
      </c>
      <c r="DM375" s="3">
        <f>IFERROR(INDEX(COD_SALES!$B$5:$Z$500,MATCH(resource!$CC375,COD_SALES!$A$5:$A$500,0),MATCH(resource!DM$2,COD_SALES!$B$4:$Z$4,0)),"")</f>
        <v>6</v>
      </c>
      <c r="DN375" s="3" t="str">
        <f>IFERROR(INDEX(COD_SALES!$B$5:$Z$500,MATCH(resource!$CC375,COD_SALES!$A$5:$A$500,0),MATCH(resource!DN$2,COD_SALES!$B$4:$Z$4,0)),"")</f>
        <v/>
      </c>
      <c r="DO375" s="3">
        <f>IFERROR(INDEX(COD_SALES!$B$5:$Z$500,MATCH(resource!$CC375,COD_SALES!$A$5:$A$500,0),MATCH(resource!DO$2,COD_SALES!$B$4:$Z$4,0)),"")</f>
        <v>0</v>
      </c>
      <c r="DP375" s="3">
        <f>IFERROR(INDEX(COD_SALES!$B$5:$Z$500,MATCH(resource!$CC375,COD_SALES!$A$5:$A$500,0),MATCH(resource!DP$2,COD_SALES!$B$4:$Z$4,0)),"")</f>
        <v>0</v>
      </c>
      <c r="DQ375" s="3" t="str">
        <f>IFERROR(INDEX(COD_SALES!$B$5:$Z$500,MATCH(resource!$CC375,COD_SALES!$A$5:$A$500,0),MATCH(resource!DQ$2,COD_SALES!$B$4:$Z$4,0)),"")</f>
        <v/>
      </c>
      <c r="DR375" s="3">
        <f>IFERROR(INDEX(COD_SALES!$B$5:$Z$500,MATCH(resource!$CC375,COD_SALES!$A$5:$A$500,0),MATCH(resource!DR$2,COD_SALES!$B$4:$Z$4,0)),"")</f>
        <v>0</v>
      </c>
      <c r="DS375" s="3">
        <f>IFERROR(INDEX(COD_SALES!$B$5:$Z$500,MATCH(resource!$CC375,COD_SALES!$A$5:$A$500,0),MATCH(resource!DS$2,COD_SALES!$B$4:$Z$4,0)),"")</f>
        <v>42</v>
      </c>
      <c r="DT375" s="3">
        <f>IFERROR(INDEX(COD_SALES!$B$5:$Z$500,MATCH(resource!$CC375,COD_SALES!$A$5:$A$500,0),MATCH(resource!DT$2,COD_SALES!$B$4:$Z$4,0)),"")</f>
        <v>15</v>
      </c>
      <c r="DU375" s="3">
        <f>IFERROR(INDEX(COD_SALES!$B$5:$Z$500,MATCH(resource!$CC375,COD_SALES!$A$5:$A$500,0),MATCH(resource!DU$2,COD_SALES!$B$4:$Z$4,0)),"")</f>
        <v>20</v>
      </c>
      <c r="DV375" s="3">
        <f>IFERROR(INDEX(COD_SALES!$B$5:$Z$500,MATCH(resource!$CC375,COD_SALES!$A$5:$A$500,0),MATCH(resource!DV$2,COD_SALES!$B$4:$Z$4,0)),"")</f>
        <v>0</v>
      </c>
      <c r="DW375" s="3">
        <f>IFERROR(INDEX(COD_SALES!$B$5:$Z$500,MATCH(resource!$CC375,COD_SALES!$A$5:$A$500,0),MATCH(resource!DW$2,COD_SALES!$B$4:$Z$4,0)),"")</f>
        <v>20</v>
      </c>
      <c r="DX375" s="3">
        <f>IFERROR(INDEX(COD_SALES!$B$5:$Z$500,MATCH(resource!$CC375,COD_SALES!$A$5:$A$500,0),MATCH(resource!DX$2,COD_SALES!$B$4:$Z$4,0)),"")</f>
        <v>0</v>
      </c>
      <c r="DY375" s="3">
        <f>IFERROR(INDEX(COD_SALES!$B$5:$Z$500,MATCH(resource!$CC375,COD_SALES!$A$5:$A$500,0),MATCH(resource!DY$2,COD_SALES!$B$4:$Z$4,0)),"")</f>
        <v>3</v>
      </c>
      <c r="DZ375" s="3">
        <f>IFERROR(INDEX(COD_SALES!$B$5:$Z$500,MATCH(resource!$CC375,COD_SALES!$A$5:$A$500,0),MATCH(resource!DZ$2,COD_SALES!$B$4:$Z$4,0)),"")</f>
        <v>12</v>
      </c>
      <c r="EA375" s="3">
        <f>IFERROR(INDEX(COD_SALES!$B$5:$Z$500,MATCH(resource!$CC375,COD_SALES!$A$5:$A$500,0),MATCH(resource!EA$2,COD_SALES!$B$4:$Z$4,0)),"")</f>
        <v>0</v>
      </c>
      <c r="EB375" s="3">
        <f t="shared" si="114"/>
        <v>33560.639999999999</v>
      </c>
      <c r="ED375" s="3">
        <f>IFERROR(VLOOKUP($CK375,depot_prod_sales!$B$5:$S$200,3,0),0)</f>
        <v>0</v>
      </c>
      <c r="EE375" s="3">
        <f>IFERROR(VLOOKUP($CK375,depot_prod_sales!$B$5:$S$200,4,0),0)</f>
        <v>0</v>
      </c>
      <c r="EF375" s="3">
        <f>IFERROR(VLOOKUP($CK375,depot_prod_sales!$B$5:$S$200,5,0),0)</f>
        <v>0</v>
      </c>
      <c r="EG375" s="3">
        <f>IFERROR(VLOOKUP($CK375,depot_prod_sales!$B$5:$S$200,6,0),0)</f>
        <v>0</v>
      </c>
      <c r="EH375" s="3">
        <f>IFERROR(VLOOKUP($CK375,depot_prod_sales!$B$5:$S$200,7,0),0)</f>
        <v>0</v>
      </c>
      <c r="EI375" s="3">
        <f>IFERROR(VLOOKUP($CK375,depot_prod_sales!$B$5:$S$200,8,0),0)</f>
        <v>0</v>
      </c>
      <c r="EJ375" s="3">
        <f>IFERROR(VLOOKUP($CK375,depot_prod_sales!$B$5:$S$200,9,0),0)</f>
        <v>0</v>
      </c>
      <c r="EK375" s="3">
        <f>IFERROR(VLOOKUP($CK375,depot_prod_sales!$B$5:$S$200,10,0),0)</f>
        <v>0</v>
      </c>
      <c r="EL375" s="3">
        <f>IFERROR(VLOOKUP($CK375,depot_prod_sales!$B$5:$S$200,11,0),0)</f>
        <v>0</v>
      </c>
      <c r="EM375" s="3">
        <f>IFERROR(VLOOKUP($CK375,depot_prod_sales!$B$5:$S$200,12,0),0)</f>
        <v>0</v>
      </c>
      <c r="EN375" s="3">
        <f>IFERROR(VLOOKUP($CK375,depot_prod_sales!$B$5:$S$200,13,0),0)</f>
        <v>0</v>
      </c>
      <c r="EO375" s="3">
        <f>IFERROR(VLOOKUP($CK375,depot_prod_sales!$B$5:$S$200,14,0),0)</f>
        <v>0</v>
      </c>
      <c r="EP375" s="3">
        <f>IFERROR(VLOOKUP($CK375,depot_prod_sales!$B$5:$S$200,15,0),0)</f>
        <v>0</v>
      </c>
      <c r="EQ375" s="3">
        <f>IFERROR(VLOOKUP($CK375,depot_prod_sales!$B$5:$S$200,16,0),0)</f>
        <v>0</v>
      </c>
      <c r="ER375" s="3">
        <f>IFERROR(VLOOKUP($CK375,depot_prod_sales!$B$5:$S$200,17,0),0)</f>
        <v>0</v>
      </c>
      <c r="ES375" s="3">
        <f>IFERROR(VLOOKUP($CK375,depot_prod_sales!$B$5:$S$200,18,0),0)</f>
        <v>0</v>
      </c>
      <c r="ET375" s="116">
        <f t="shared" si="115"/>
        <v>0</v>
      </c>
      <c r="EU375" s="116">
        <f t="shared" si="116"/>
        <v>0</v>
      </c>
      <c r="EW375" s="3">
        <f>IFERROR(VLOOKUP(CC375,data_pull!$AO$25:$AR$546,2,0),0)</f>
        <v>6</v>
      </c>
      <c r="EX375" s="1">
        <f>IFERROR(VLOOKUP(CC375,data_pull!$AO$25:$AR$546,4,0),0)</f>
        <v>190000</v>
      </c>
    </row>
    <row r="376" spans="13:154" x14ac:dyDescent="0.25"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4" t="str">
        <f>sales_data!B375</f>
        <v>Sonjoy Kumar Sorma</v>
      </c>
      <c r="AR376" s="4" t="str">
        <f>sales_data!C375</f>
        <v>Abdul Mannan</v>
      </c>
      <c r="AS376" s="5" t="str">
        <f t="shared" si="106"/>
        <v>Abdul Mannan</v>
      </c>
      <c r="AT376" s="4" t="str">
        <f>sales_data!I375</f>
        <v>A.S.M. Sayem Bhuiyan</v>
      </c>
      <c r="AU376" s="4" t="str">
        <f>sales_data!W375</f>
        <v>Khilpara Rd (Tb)</v>
      </c>
      <c r="AV376" s="1">
        <f>sales_data!N375</f>
        <v>100413.16</v>
      </c>
      <c r="AW376" s="1">
        <f>sales_data!P375</f>
        <v>26</v>
      </c>
      <c r="AX376" s="3">
        <f ca="1">IFERROR(INDEX(INDIRECT("day_wise_sales_data!$B$2:$BZ$599"),MATCH(resource!$CC376,day_wise_sales_data!$A$2:$A$500,0),MATCH(resource!AX$2,INDIRECT("day_wise_sales_data!$B$1:$BZ$1"),0)),0)</f>
        <v>0</v>
      </c>
      <c r="AY376" s="3">
        <f ca="1">IFERROR(INDEX(INDIRECT("day_wise_sales_data!$B$2:$BZ$599"),MATCH(resource!$CC376,day_wise_sales_data!$A$2:$A$500,0),MATCH(resource!AY$2,INDIRECT("day_wise_sales_data!$B$1:$BZ$1"),0)),0)</f>
        <v>0</v>
      </c>
      <c r="AZ376" s="3">
        <f ca="1">IFERROR(INDEX(INDIRECT("day_wise_sales_data!$B$2:$BZ$599"),MATCH(resource!$CC376,day_wise_sales_data!$A$2:$A$500,0),MATCH(resource!AZ$2,INDIRECT("day_wise_sales_data!$B$1:$BZ$1"),0)),0)</f>
        <v>7832.48</v>
      </c>
      <c r="BA376" s="3">
        <f ca="1">IFERROR(INDEX(INDIRECT("day_wise_sales_data!$B$2:$BZ$599"),MATCH(resource!$CC376,day_wise_sales_data!$A$2:$A$500,0),MATCH(resource!BA$2,INDIRECT("day_wise_sales_data!$B$1:$BZ$1"),0)),0)</f>
        <v>0</v>
      </c>
      <c r="BB376" s="3">
        <f ca="1">IFERROR(INDEX(INDIRECT("day_wise_sales_data!$B$2:$BZ$599"),MATCH(resource!$CC376,day_wise_sales_data!$A$2:$A$500,0),MATCH(resource!BB$2,INDIRECT("day_wise_sales_data!$B$1:$BZ$1"),0)),0)</f>
        <v>14784.88</v>
      </c>
      <c r="BC376" s="3">
        <f ca="1">IFERROR(INDEX(INDIRECT("day_wise_sales_data!$B$2:$BZ$599"),MATCH(resource!$CC376,day_wise_sales_data!$A$2:$A$500,0),MATCH(resource!BC$2,INDIRECT("day_wise_sales_data!$B$1:$BZ$1"),0)),0)</f>
        <v>0</v>
      </c>
      <c r="BD376" s="3">
        <f ca="1">IFERROR(INDEX(INDIRECT("day_wise_sales_data!$B$2:$BZ$599"),MATCH(resource!$CC376,day_wise_sales_data!$A$2:$A$500,0),MATCH(resource!BD$2,INDIRECT("day_wise_sales_data!$B$1:$BZ$1"),0)),0)</f>
        <v>0</v>
      </c>
      <c r="BE376" s="3">
        <f ca="1">IFERROR(INDEX(INDIRECT("day_wise_sales_data!$B$2:$BZ$599"),MATCH(resource!$CC376,day_wise_sales_data!$A$2:$A$500,0),MATCH(resource!BE$2,INDIRECT("day_wise_sales_data!$B$1:$BZ$1"),0)),0)</f>
        <v>11690.12</v>
      </c>
      <c r="BF376" s="3">
        <f ca="1">IFERROR(INDEX(INDIRECT("day_wise_sales_data!$B$2:$BZ$599"),MATCH(resource!$CC376,day_wise_sales_data!$A$2:$A$500,0),MATCH(resource!BF$2,INDIRECT("day_wise_sales_data!$B$1:$BZ$1"),0)),0)</f>
        <v>3616.03</v>
      </c>
      <c r="BG376" s="3">
        <f ca="1">IFERROR(INDEX(INDIRECT("day_wise_sales_data!$B$2:$BZ$599"),MATCH(resource!$CC376,day_wise_sales_data!$A$2:$A$500,0),MATCH(resource!BG$2,INDIRECT("day_wise_sales_data!$B$1:$BZ$1"),0)),0)</f>
        <v>0</v>
      </c>
      <c r="BH376" s="3">
        <f ca="1">IFERROR(INDEX(INDIRECT("day_wise_sales_data!$B$2:$BZ$599"),MATCH(resource!$CC376,day_wise_sales_data!$A$2:$A$500,0),MATCH(resource!BH$2,INDIRECT("day_wise_sales_data!$B$1:$BZ$1"),0)),0)</f>
        <v>741.36</v>
      </c>
      <c r="BI376" s="3">
        <f ca="1">IFERROR(INDEX(INDIRECT("day_wise_sales_data!$B$2:$BZ$599"),MATCH(resource!$CC376,day_wise_sales_data!$A$2:$A$500,0),MATCH(resource!BI$2,INDIRECT("day_wise_sales_data!$B$1:$BZ$1"),0)),0)</f>
        <v>750.7</v>
      </c>
      <c r="BJ376" s="3">
        <f ca="1">IFERROR(INDEX(INDIRECT("day_wise_sales_data!$B$2:$BZ$599"),MATCH(resource!$CC376,day_wise_sales_data!$A$2:$A$500,0),MATCH(resource!BJ$2,INDIRECT("day_wise_sales_data!$B$1:$BZ$1"),0)),0)</f>
        <v>0</v>
      </c>
      <c r="BK376" s="3">
        <f ca="1">IFERROR(INDEX(INDIRECT("day_wise_sales_data!$B$2:$BZ$599"),MATCH(resource!$CC376,day_wise_sales_data!$A$2:$A$500,0),MATCH(resource!BK$2,INDIRECT("day_wise_sales_data!$B$1:$BZ$1"),0)),0)</f>
        <v>12326.2</v>
      </c>
      <c r="BL376" s="3">
        <f ca="1">IFERROR(INDEX(INDIRECT("day_wise_sales_data!$B$2:$BZ$599"),MATCH(resource!$CC376,day_wise_sales_data!$A$2:$A$500,0),MATCH(resource!BL$2,INDIRECT("day_wise_sales_data!$B$1:$BZ$1"),0)),0)</f>
        <v>0</v>
      </c>
      <c r="BM376" s="3">
        <f ca="1">IFERROR(INDEX(INDIRECT("day_wise_sales_data!$B$2:$BZ$599"),MATCH(resource!$CC376,day_wise_sales_data!$A$2:$A$500,0),MATCH(resource!BM$2,INDIRECT("day_wise_sales_data!$B$1:$BZ$1"),0)),0)</f>
        <v>0</v>
      </c>
      <c r="BN376" s="3">
        <f ca="1">IFERROR(INDEX(INDIRECT("day_wise_sales_data!$B$2:$BZ$599"),MATCH(resource!$CC376,day_wise_sales_data!$A$2:$A$500,0),MATCH(resource!BN$2,INDIRECT("day_wise_sales_data!$B$1:$BZ$1"),0)),0)</f>
        <v>4602.6400000000003</v>
      </c>
      <c r="BO376" s="3">
        <f ca="1">IFERROR(INDEX(INDIRECT("day_wise_sales_data!$B$2:$BZ$599"),MATCH(resource!$CC376,day_wise_sales_data!$A$2:$A$500,0),MATCH(resource!BO$2,INDIRECT("day_wise_sales_data!$B$1:$BZ$1"),0)),0)</f>
        <v>3876.32</v>
      </c>
      <c r="BP376" s="3">
        <f ca="1">IFERROR(INDEX(INDIRECT("day_wise_sales_data!$B$2:$BZ$599"),MATCH(resource!$CC376,day_wise_sales_data!$A$2:$A$500,0),MATCH(resource!BP$2,INDIRECT("day_wise_sales_data!$B$1:$BZ$1"),0)),0)</f>
        <v>0</v>
      </c>
      <c r="BQ376" s="3">
        <f ca="1">IFERROR(INDEX(INDIRECT("day_wise_sales_data!$B$2:$BZ$599"),MATCH(resource!$CC376,day_wise_sales_data!$A$2:$A$500,0),MATCH(resource!BQ$2,INDIRECT("day_wise_sales_data!$B$1:$BZ$1"),0)),0)</f>
        <v>0</v>
      </c>
      <c r="BR376" s="3">
        <f ca="1">IFERROR(INDEX(INDIRECT("day_wise_sales_data!$B$2:$BZ$599"),MATCH(resource!$CC376,day_wise_sales_data!$A$2:$A$500,0),MATCH(resource!BR$2,INDIRECT("day_wise_sales_data!$B$1:$BZ$1"),0)),0)</f>
        <v>530.14</v>
      </c>
      <c r="BS376" s="3">
        <f ca="1">IFERROR(INDEX(INDIRECT("day_wise_sales_data!$B$2:$BZ$599"),MATCH(resource!$CC376,day_wise_sales_data!$A$2:$A$500,0),MATCH(resource!BS$2,INDIRECT("day_wise_sales_data!$B$1:$BZ$1"),0)),0)</f>
        <v>2012.34</v>
      </c>
      <c r="BT376" s="3">
        <f ca="1">IFERROR(INDEX(INDIRECT("day_wise_sales_data!$B$2:$BZ$599"),MATCH(resource!$CC376,day_wise_sales_data!$A$2:$A$500,0),MATCH(resource!BT$2,INDIRECT("day_wise_sales_data!$B$1:$BZ$1"),0)),0)</f>
        <v>5301.43</v>
      </c>
      <c r="BU376" s="3">
        <f ca="1">IFERROR(INDEX(INDIRECT("day_wise_sales_data!$B$2:$BZ$599"),MATCH(resource!$CC376,day_wise_sales_data!$A$2:$A$500,0),MATCH(resource!BU$2,INDIRECT("day_wise_sales_data!$B$1:$BZ$1"),0)),0)</f>
        <v>32348.52</v>
      </c>
      <c r="BV376" s="3">
        <f ca="1">IFERROR(INDEX(INDIRECT("day_wise_sales_data!$B$2:$BZ$599"),MATCH(resource!$CC376,day_wise_sales_data!$A$2:$A$500,0),MATCH(resource!BV$2,INDIRECT("day_wise_sales_data!$B$1:$BZ$1"),0)),0)</f>
        <v>0</v>
      </c>
      <c r="BW376" s="3">
        <f ca="1">IFERROR(INDEX(INDIRECT("day_wise_sales_data!$B$2:$BZ$599"),MATCH(resource!$CC376,day_wise_sales_data!$A$2:$A$500,0),MATCH(resource!BW$2,INDIRECT("day_wise_sales_data!$B$1:$BZ$1"),0)),0)</f>
        <v>0</v>
      </c>
      <c r="BX376" s="3">
        <f ca="1">IFERROR(INDEX(INDIRECT("day_wise_sales_data!$B$2:$BZ$599"),MATCH(resource!$CC376,day_wise_sales_data!$A$2:$A$500,0),MATCH(resource!BX$2,INDIRECT("day_wise_sales_data!$B$1:$BZ$1"),0)),0)</f>
        <v>0</v>
      </c>
      <c r="BY376" s="3">
        <f ca="1">IFERROR(INDEX(INDIRECT("day_wise_sales_data!$B$2:$BZ$599"),MATCH(resource!$CC376,day_wise_sales_data!$A$2:$A$500,0),MATCH(resource!BY$2,INDIRECT("day_wise_sales_data!$B$1:$BZ$1"),0)),0)</f>
        <v>0</v>
      </c>
      <c r="BZ376" s="3">
        <f ca="1">IFERROR(INDEX(INDIRECT("day_wise_sales_data!$B$2:$BZ$599"),MATCH(resource!$CC376,day_wise_sales_data!$A$2:$A$500,0),MATCH(resource!BZ$2,INDIRECT("day_wise_sales_data!$B$1:$BZ$1"),0)),0)</f>
        <v>0</v>
      </c>
      <c r="CA376" s="3" t="str">
        <f ca="1">IFERROR(INDEX(INDIRECT("day_wise_sales_data!$B$2:$BZ$599"),MATCH(resource!$CC376,day_wise_sales_data!$A$2:$A$500,0),MATCH(resource!CA$2,INDIRECT("day_wise_sales_data!$B$1:$BZ$1"),0)),0)</f>
        <v>dd</v>
      </c>
      <c r="CC376" s="4" t="str">
        <f>sales_data!H375</f>
        <v>NOK11183</v>
      </c>
      <c r="CD376" s="1">
        <v>374</v>
      </c>
      <c r="CE376" s="1" t="str">
        <f>IF(AQ376=report!$AQ$3,resource!CD376,"")</f>
        <v/>
      </c>
      <c r="CF376" s="5" t="str">
        <f>IFERROR(SMALL($CE$3:$CE$1001,ROWS($CE$3:CE376)),"")</f>
        <v/>
      </c>
      <c r="CH376">
        <f>IFERROR(VLOOKUP($CC376,data_pull!$E$22:$G$700,2,0),0)</f>
        <v>100413.16</v>
      </c>
      <c r="CI376" s="1">
        <f t="shared" si="108"/>
        <v>154</v>
      </c>
      <c r="CJ376" s="1">
        <f t="shared" si="107"/>
        <v>0</v>
      </c>
      <c r="CK376" s="1" t="s">
        <v>1826</v>
      </c>
      <c r="CL376" s="1">
        <f t="shared" si="109"/>
        <v>111</v>
      </c>
      <c r="CM376" s="1" t="str">
        <f>IFERROR(VLOOKUP($CK376,stock_data!$B$3:$W$612,2,0),0)</f>
        <v>WORMIN-K TABLET</v>
      </c>
      <c r="CN376" s="1" t="str">
        <f>IFERROR(VLOOKUP($CK376,stock_data!$B$3:$W$612,4,0),0)</f>
        <v>10x6's</v>
      </c>
      <c r="CO376" s="1">
        <f>IFERROR(VLOOKUP($CK376,stock_data!$B$3:$W$612,5,0),0)</f>
        <v>35</v>
      </c>
      <c r="CP376" s="3">
        <f t="shared" si="110"/>
        <v>0</v>
      </c>
      <c r="CQ376" s="3">
        <f t="shared" si="111"/>
        <v>0</v>
      </c>
      <c r="CR376" s="1">
        <f>IFERROR(VLOOKUP($CK376,stock_data!$B$3:$W$612,6,0),0)</f>
        <v>0</v>
      </c>
      <c r="CS376" s="1">
        <f>IFERROR(VLOOKUP($CK376,stock_data!$B$3:$W$612,7,0),0)</f>
        <v>0</v>
      </c>
      <c r="CT376" s="1">
        <f>IFERROR(VLOOKUP($CK376,stock_data!$B$3:$W$612,8,0),0)</f>
        <v>0</v>
      </c>
      <c r="CU376" s="1">
        <f>IFERROR(VLOOKUP($CK376,stock_data!$B$3:$W$612,9,0),0)</f>
        <v>0</v>
      </c>
      <c r="CV376" s="1">
        <f>IFERROR(VLOOKUP($CK376,stock_data!$B$3:$W$612,10,0),0)</f>
        <v>0</v>
      </c>
      <c r="CW376" s="1">
        <f>IFERROR(VLOOKUP($CK376,stock_data!$B$3:$W$612,11,0),0)</f>
        <v>0</v>
      </c>
      <c r="CX376" s="1">
        <f>IFERROR(VLOOKUP($CK376,stock_data!$B$3:$W$612,12,0),0)</f>
        <v>0</v>
      </c>
      <c r="CY376" s="1">
        <f>IFERROR(VLOOKUP($CK376,stock_data!$B$3:$W$612,13,0),0)</f>
        <v>0</v>
      </c>
      <c r="CZ376" s="1">
        <f>IFERROR(VLOOKUP($CK376,stock_data!$B$3:$W$612,14,0),0)</f>
        <v>0</v>
      </c>
      <c r="DA376" s="1">
        <f>IFERROR(VLOOKUP($CK376,stock_data!$B$3:$W$612,15,0),0)</f>
        <v>0</v>
      </c>
      <c r="DB376" s="1">
        <f>IFERROR(VLOOKUP($CK376,stock_data!$B$3:$W$612,16,0),0)</f>
        <v>0</v>
      </c>
      <c r="DC376" s="1">
        <f>IFERROR(VLOOKUP($CK376,stock_data!$B$3:$W$612,17,0),0)</f>
        <v>0</v>
      </c>
      <c r="DD376" s="1">
        <f>IFERROR(VLOOKUP($CK376,stock_data!$B$3:$W$612,18,0),0)</f>
        <v>0</v>
      </c>
      <c r="DE376" s="1">
        <f>IFERROR(VLOOKUP($CK376,stock_data!$B$3:$W$612,19,0),0)</f>
        <v>0</v>
      </c>
      <c r="DF376" s="1">
        <f>IFERROR(VLOOKUP($CK376,stock_data!$B$3:$W$612,20,0),0)</f>
        <v>0</v>
      </c>
      <c r="DG376" s="1">
        <f>IFERROR(VLOOKUP($CK376,stock_data!$B$3:$W$612,21,0),0)</f>
        <v>0</v>
      </c>
      <c r="DH376" s="1">
        <f>IFERROR(VLOOKUP($CK376,stock_data!$B$3:$W$612,22,0),0)</f>
        <v>0</v>
      </c>
      <c r="DI376" s="1">
        <f t="shared" si="112"/>
        <v>0</v>
      </c>
      <c r="DJ376" s="1">
        <f t="shared" si="113"/>
        <v>0</v>
      </c>
      <c r="DK376" s="3">
        <f>IFERROR(INDEX(COD_SALES!$B$5:$Z$500,MATCH(resource!$CC376,COD_SALES!$A$5:$A$500,0),MATCH(resource!DK$2,COD_SALES!$B$4:$Z$4,0)),"")</f>
        <v>7</v>
      </c>
      <c r="DL376" s="3">
        <f>IFERROR(INDEX(COD_SALES!$B$5:$Z$500,MATCH(resource!$CC376,COD_SALES!$A$5:$A$500,0),MATCH(resource!DL$2,COD_SALES!$B$4:$Z$4,0)),"")</f>
        <v>0</v>
      </c>
      <c r="DM376" s="3">
        <f>IFERROR(INDEX(COD_SALES!$B$5:$Z$500,MATCH(resource!$CC376,COD_SALES!$A$5:$A$500,0),MATCH(resource!DM$2,COD_SALES!$B$4:$Z$4,0)),"")</f>
        <v>18</v>
      </c>
      <c r="DN376" s="3" t="str">
        <f>IFERROR(INDEX(COD_SALES!$B$5:$Z$500,MATCH(resource!$CC376,COD_SALES!$A$5:$A$500,0),MATCH(resource!DN$2,COD_SALES!$B$4:$Z$4,0)),"")</f>
        <v/>
      </c>
      <c r="DO376" s="3">
        <f>IFERROR(INDEX(COD_SALES!$B$5:$Z$500,MATCH(resource!$CC376,COD_SALES!$A$5:$A$500,0),MATCH(resource!DO$2,COD_SALES!$B$4:$Z$4,0)),"")</f>
        <v>0</v>
      </c>
      <c r="DP376" s="3">
        <f>IFERROR(INDEX(COD_SALES!$B$5:$Z$500,MATCH(resource!$CC376,COD_SALES!$A$5:$A$500,0),MATCH(resource!DP$2,COD_SALES!$B$4:$Z$4,0)),"")</f>
        <v>12</v>
      </c>
      <c r="DQ376" s="3" t="str">
        <f>IFERROR(INDEX(COD_SALES!$B$5:$Z$500,MATCH(resource!$CC376,COD_SALES!$A$5:$A$500,0),MATCH(resource!DQ$2,COD_SALES!$B$4:$Z$4,0)),"")</f>
        <v/>
      </c>
      <c r="DR376" s="3">
        <f>IFERROR(INDEX(COD_SALES!$B$5:$Z$500,MATCH(resource!$CC376,COD_SALES!$A$5:$A$500,0),MATCH(resource!DR$2,COD_SALES!$B$4:$Z$4,0)),"")</f>
        <v>0</v>
      </c>
      <c r="DS376" s="3">
        <f>IFERROR(INDEX(COD_SALES!$B$5:$Z$500,MATCH(resource!$CC376,COD_SALES!$A$5:$A$500,0),MATCH(resource!DS$2,COD_SALES!$B$4:$Z$4,0)),"")</f>
        <v>142</v>
      </c>
      <c r="DT376" s="3">
        <f>IFERROR(INDEX(COD_SALES!$B$5:$Z$500,MATCH(resource!$CC376,COD_SALES!$A$5:$A$500,0),MATCH(resource!DT$2,COD_SALES!$B$4:$Z$4,0)),"")</f>
        <v>17</v>
      </c>
      <c r="DU376" s="3">
        <f>IFERROR(INDEX(COD_SALES!$B$5:$Z$500,MATCH(resource!$CC376,COD_SALES!$A$5:$A$500,0),MATCH(resource!DU$2,COD_SALES!$B$4:$Z$4,0)),"")</f>
        <v>0</v>
      </c>
      <c r="DV376" s="3">
        <f>IFERROR(INDEX(COD_SALES!$B$5:$Z$500,MATCH(resource!$CC376,COD_SALES!$A$5:$A$500,0),MATCH(resource!DV$2,COD_SALES!$B$4:$Z$4,0)),"")</f>
        <v>0</v>
      </c>
      <c r="DW376" s="3">
        <f>IFERROR(INDEX(COD_SALES!$B$5:$Z$500,MATCH(resource!$CC376,COD_SALES!$A$5:$A$500,0),MATCH(resource!DW$2,COD_SALES!$B$4:$Z$4,0)),"")</f>
        <v>28</v>
      </c>
      <c r="DX376" s="3">
        <f>IFERROR(INDEX(COD_SALES!$B$5:$Z$500,MATCH(resource!$CC376,COD_SALES!$A$5:$A$500,0),MATCH(resource!DX$2,COD_SALES!$B$4:$Z$4,0)),"")</f>
        <v>6</v>
      </c>
      <c r="DY376" s="3">
        <f>IFERROR(INDEX(COD_SALES!$B$5:$Z$500,MATCH(resource!$CC376,COD_SALES!$A$5:$A$500,0),MATCH(resource!DY$2,COD_SALES!$B$4:$Z$4,0)),"")</f>
        <v>0</v>
      </c>
      <c r="DZ376" s="3">
        <f>IFERROR(INDEX(COD_SALES!$B$5:$Z$500,MATCH(resource!$CC376,COD_SALES!$A$5:$A$500,0),MATCH(resource!DZ$2,COD_SALES!$B$4:$Z$4,0)),"")</f>
        <v>3</v>
      </c>
      <c r="EA376" s="3">
        <f>IFERROR(INDEX(COD_SALES!$B$5:$Z$500,MATCH(resource!$CC376,COD_SALES!$A$5:$A$500,0),MATCH(resource!EA$2,COD_SALES!$B$4:$Z$4,0)),"")</f>
        <v>5</v>
      </c>
      <c r="EB376" s="3">
        <f t="shared" si="114"/>
        <v>57693.96</v>
      </c>
      <c r="ED376" s="3">
        <f>IFERROR(VLOOKUP($CK376,depot_prod_sales!$B$5:$S$200,3,0),0)</f>
        <v>0</v>
      </c>
      <c r="EE376" s="3">
        <f>IFERROR(VLOOKUP($CK376,depot_prod_sales!$B$5:$S$200,4,0),0)</f>
        <v>0</v>
      </c>
      <c r="EF376" s="3">
        <f>IFERROR(VLOOKUP($CK376,depot_prod_sales!$B$5:$S$200,5,0),0)</f>
        <v>0</v>
      </c>
      <c r="EG376" s="3">
        <f>IFERROR(VLOOKUP($CK376,depot_prod_sales!$B$5:$S$200,6,0),0)</f>
        <v>0</v>
      </c>
      <c r="EH376" s="3">
        <f>IFERROR(VLOOKUP($CK376,depot_prod_sales!$B$5:$S$200,7,0),0)</f>
        <v>0</v>
      </c>
      <c r="EI376" s="3">
        <f>IFERROR(VLOOKUP($CK376,depot_prod_sales!$B$5:$S$200,8,0),0)</f>
        <v>0</v>
      </c>
      <c r="EJ376" s="3">
        <f>IFERROR(VLOOKUP($CK376,depot_prod_sales!$B$5:$S$200,9,0),0)</f>
        <v>0</v>
      </c>
      <c r="EK376" s="3">
        <f>IFERROR(VLOOKUP($CK376,depot_prod_sales!$B$5:$S$200,10,0),0)</f>
        <v>0</v>
      </c>
      <c r="EL376" s="3">
        <f>IFERROR(VLOOKUP($CK376,depot_prod_sales!$B$5:$S$200,11,0),0)</f>
        <v>0</v>
      </c>
      <c r="EM376" s="3">
        <f>IFERROR(VLOOKUP($CK376,depot_prod_sales!$B$5:$S$200,12,0),0)</f>
        <v>0</v>
      </c>
      <c r="EN376" s="3">
        <f>IFERROR(VLOOKUP($CK376,depot_prod_sales!$B$5:$S$200,13,0),0)</f>
        <v>0</v>
      </c>
      <c r="EO376" s="3">
        <f>IFERROR(VLOOKUP($CK376,depot_prod_sales!$B$5:$S$200,14,0),0)</f>
        <v>0</v>
      </c>
      <c r="EP376" s="3">
        <f>IFERROR(VLOOKUP($CK376,depot_prod_sales!$B$5:$S$200,15,0),0)</f>
        <v>0</v>
      </c>
      <c r="EQ376" s="3">
        <f>IFERROR(VLOOKUP($CK376,depot_prod_sales!$B$5:$S$200,16,0),0)</f>
        <v>0</v>
      </c>
      <c r="ER376" s="3">
        <f>IFERROR(VLOOKUP($CK376,depot_prod_sales!$B$5:$S$200,17,0),0)</f>
        <v>0</v>
      </c>
      <c r="ES376" s="3">
        <f>IFERROR(VLOOKUP($CK376,depot_prod_sales!$B$5:$S$200,18,0),0)</f>
        <v>0</v>
      </c>
      <c r="ET376" s="116">
        <f t="shared" si="115"/>
        <v>0</v>
      </c>
      <c r="EU376" s="116">
        <f t="shared" si="116"/>
        <v>0</v>
      </c>
      <c r="EW376" s="3">
        <f>IFERROR(VLOOKUP(CC376,data_pull!$AO$25:$AR$546,2,0),0)</f>
        <v>19</v>
      </c>
      <c r="EX376" s="1">
        <f>IFERROR(VLOOKUP(CC376,data_pull!$AO$25:$AR$546,4,0),0)</f>
        <v>190000</v>
      </c>
    </row>
    <row r="377" spans="13:154" x14ac:dyDescent="0.25"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4" t="str">
        <f>sales_data!B376</f>
        <v>Sonjoy Kumar Sorma</v>
      </c>
      <c r="AR377" s="4" t="str">
        <f>sales_data!C376</f>
        <v>Abdul Mannan</v>
      </c>
      <c r="AS377" s="5" t="str">
        <f t="shared" si="106"/>
        <v/>
      </c>
      <c r="AT377" s="4" t="str">
        <f>sales_data!I376</f>
        <v>Arongozab Hossain</v>
      </c>
      <c r="AU377" s="4" t="str">
        <f>sales_data!W376</f>
        <v>Hospital Road, (Cb)</v>
      </c>
      <c r="AV377" s="1">
        <f>sales_data!N376</f>
        <v>76724.63</v>
      </c>
      <c r="AW377" s="1">
        <f>sales_data!P376</f>
        <v>14</v>
      </c>
      <c r="AX377" s="3">
        <f ca="1">IFERROR(INDEX(INDIRECT("day_wise_sales_data!$B$2:$BZ$599"),MATCH(resource!$CC377,day_wise_sales_data!$A$2:$A$500,0),MATCH(resource!AX$2,INDIRECT("day_wise_sales_data!$B$1:$BZ$1"),0)),0)</f>
        <v>0</v>
      </c>
      <c r="AY377" s="3">
        <f ca="1">IFERROR(INDEX(INDIRECT("day_wise_sales_data!$B$2:$BZ$599"),MATCH(resource!$CC377,day_wise_sales_data!$A$2:$A$500,0),MATCH(resource!AY$2,INDIRECT("day_wise_sales_data!$B$1:$BZ$1"),0)),0)</f>
        <v>0</v>
      </c>
      <c r="AZ377" s="3">
        <f ca="1">IFERROR(INDEX(INDIRECT("day_wise_sales_data!$B$2:$BZ$599"),MATCH(resource!$CC377,day_wise_sales_data!$A$2:$A$500,0),MATCH(resource!AZ$2,INDIRECT("day_wise_sales_data!$B$1:$BZ$1"),0)),0)</f>
        <v>0</v>
      </c>
      <c r="BA377" s="3">
        <f ca="1">IFERROR(INDEX(INDIRECT("day_wise_sales_data!$B$2:$BZ$599"),MATCH(resource!$CC377,day_wise_sales_data!$A$2:$A$500,0),MATCH(resource!BA$2,INDIRECT("day_wise_sales_data!$B$1:$BZ$1"),0)),0)</f>
        <v>0</v>
      </c>
      <c r="BB377" s="3">
        <f ca="1">IFERROR(INDEX(INDIRECT("day_wise_sales_data!$B$2:$BZ$599"),MATCH(resource!$CC377,day_wise_sales_data!$A$2:$A$500,0),MATCH(resource!BB$2,INDIRECT("day_wise_sales_data!$B$1:$BZ$1"),0)),0)</f>
        <v>0</v>
      </c>
      <c r="BC377" s="3">
        <f ca="1">IFERROR(INDEX(INDIRECT("day_wise_sales_data!$B$2:$BZ$599"),MATCH(resource!$CC377,day_wise_sales_data!$A$2:$A$500,0),MATCH(resource!BC$2,INDIRECT("day_wise_sales_data!$B$1:$BZ$1"),0)),0)</f>
        <v>0</v>
      </c>
      <c r="BD377" s="3">
        <f ca="1">IFERROR(INDEX(INDIRECT("day_wise_sales_data!$B$2:$BZ$599"),MATCH(resource!$CC377,day_wise_sales_data!$A$2:$A$500,0),MATCH(resource!BD$2,INDIRECT("day_wise_sales_data!$B$1:$BZ$1"),0)),0)</f>
        <v>0</v>
      </c>
      <c r="BE377" s="3">
        <f ca="1">IFERROR(INDEX(INDIRECT("day_wise_sales_data!$B$2:$BZ$599"),MATCH(resource!$CC377,day_wise_sales_data!$A$2:$A$500,0),MATCH(resource!BE$2,INDIRECT("day_wise_sales_data!$B$1:$BZ$1"),0)),0)</f>
        <v>0</v>
      </c>
      <c r="BF377" s="3">
        <f ca="1">IFERROR(INDEX(INDIRECT("day_wise_sales_data!$B$2:$BZ$599"),MATCH(resource!$CC377,day_wise_sales_data!$A$2:$A$500,0),MATCH(resource!BF$2,INDIRECT("day_wise_sales_data!$B$1:$BZ$1"),0)),0)</f>
        <v>1765.34</v>
      </c>
      <c r="BG377" s="3">
        <f ca="1">IFERROR(INDEX(INDIRECT("day_wise_sales_data!$B$2:$BZ$599"),MATCH(resource!$CC377,day_wise_sales_data!$A$2:$A$500,0),MATCH(resource!BG$2,INDIRECT("day_wise_sales_data!$B$1:$BZ$1"),0)),0)</f>
        <v>0</v>
      </c>
      <c r="BH377" s="3">
        <f ca="1">IFERROR(INDEX(INDIRECT("day_wise_sales_data!$B$2:$BZ$599"),MATCH(resource!$CC377,day_wise_sales_data!$A$2:$A$500,0),MATCH(resource!BH$2,INDIRECT("day_wise_sales_data!$B$1:$BZ$1"),0)),0)</f>
        <v>15088.52</v>
      </c>
      <c r="BI377" s="3">
        <f ca="1">IFERROR(INDEX(INDIRECT("day_wise_sales_data!$B$2:$BZ$599"),MATCH(resource!$CC377,day_wise_sales_data!$A$2:$A$500,0),MATCH(resource!BI$2,INDIRECT("day_wise_sales_data!$B$1:$BZ$1"),0)),0)</f>
        <v>0</v>
      </c>
      <c r="BJ377" s="3">
        <f ca="1">IFERROR(INDEX(INDIRECT("day_wise_sales_data!$B$2:$BZ$599"),MATCH(resource!$CC377,day_wise_sales_data!$A$2:$A$500,0),MATCH(resource!BJ$2,INDIRECT("day_wise_sales_data!$B$1:$BZ$1"),0)),0)</f>
        <v>0</v>
      </c>
      <c r="BK377" s="3">
        <f ca="1">IFERROR(INDEX(INDIRECT("day_wise_sales_data!$B$2:$BZ$599"),MATCH(resource!$CC377,day_wise_sales_data!$A$2:$A$500,0),MATCH(resource!BK$2,INDIRECT("day_wise_sales_data!$B$1:$BZ$1"),0)),0)</f>
        <v>1100.04</v>
      </c>
      <c r="BL377" s="3">
        <f ca="1">IFERROR(INDEX(INDIRECT("day_wise_sales_data!$B$2:$BZ$599"),MATCH(resource!$CC377,day_wise_sales_data!$A$2:$A$500,0),MATCH(resource!BL$2,INDIRECT("day_wise_sales_data!$B$1:$BZ$1"),0)),0)</f>
        <v>0</v>
      </c>
      <c r="BM377" s="3">
        <f ca="1">IFERROR(INDEX(INDIRECT("day_wise_sales_data!$B$2:$BZ$599"),MATCH(resource!$CC377,day_wise_sales_data!$A$2:$A$500,0),MATCH(resource!BM$2,INDIRECT("day_wise_sales_data!$B$1:$BZ$1"),0)),0)</f>
        <v>0</v>
      </c>
      <c r="BN377" s="3">
        <f ca="1">IFERROR(INDEX(INDIRECT("day_wise_sales_data!$B$2:$BZ$599"),MATCH(resource!$CC377,day_wise_sales_data!$A$2:$A$500,0),MATCH(resource!BN$2,INDIRECT("day_wise_sales_data!$B$1:$BZ$1"),0)),0)</f>
        <v>0</v>
      </c>
      <c r="BO377" s="3">
        <f ca="1">IFERROR(INDEX(INDIRECT("day_wise_sales_data!$B$2:$BZ$599"),MATCH(resource!$CC377,day_wise_sales_data!$A$2:$A$500,0),MATCH(resource!BO$2,INDIRECT("day_wise_sales_data!$B$1:$BZ$1"),0)),0)</f>
        <v>0</v>
      </c>
      <c r="BP377" s="3">
        <f ca="1">IFERROR(INDEX(INDIRECT("day_wise_sales_data!$B$2:$BZ$599"),MATCH(resource!$CC377,day_wise_sales_data!$A$2:$A$500,0),MATCH(resource!BP$2,INDIRECT("day_wise_sales_data!$B$1:$BZ$1"),0)),0)</f>
        <v>3834.05</v>
      </c>
      <c r="BQ377" s="3">
        <f ca="1">IFERROR(INDEX(INDIRECT("day_wise_sales_data!$B$2:$BZ$599"),MATCH(resource!$CC377,day_wise_sales_data!$A$2:$A$500,0),MATCH(resource!BQ$2,INDIRECT("day_wise_sales_data!$B$1:$BZ$1"),0)),0)</f>
        <v>0</v>
      </c>
      <c r="BR377" s="3">
        <f ca="1">IFERROR(INDEX(INDIRECT("day_wise_sales_data!$B$2:$BZ$599"),MATCH(resource!$CC377,day_wise_sales_data!$A$2:$A$500,0),MATCH(resource!BR$2,INDIRECT("day_wise_sales_data!$B$1:$BZ$1"),0)),0)</f>
        <v>1857.85</v>
      </c>
      <c r="BS377" s="3">
        <f ca="1">IFERROR(INDEX(INDIRECT("day_wise_sales_data!$B$2:$BZ$599"),MATCH(resource!$CC377,day_wise_sales_data!$A$2:$A$500,0),MATCH(resource!BS$2,INDIRECT("day_wise_sales_data!$B$1:$BZ$1"),0)),0)</f>
        <v>17980.45</v>
      </c>
      <c r="BT377" s="3">
        <f ca="1">IFERROR(INDEX(INDIRECT("day_wise_sales_data!$B$2:$BZ$599"),MATCH(resource!$CC377,day_wise_sales_data!$A$2:$A$500,0),MATCH(resource!BT$2,INDIRECT("day_wise_sales_data!$B$1:$BZ$1"),0)),0)</f>
        <v>5301.43</v>
      </c>
      <c r="BU377" s="3">
        <f ca="1">IFERROR(INDEX(INDIRECT("day_wise_sales_data!$B$2:$BZ$599"),MATCH(resource!$CC377,day_wise_sales_data!$A$2:$A$500,0),MATCH(resource!BU$2,INDIRECT("day_wise_sales_data!$B$1:$BZ$1"),0)),0)</f>
        <v>4444.3100000000004</v>
      </c>
      <c r="BV377" s="3">
        <f ca="1">IFERROR(INDEX(INDIRECT("day_wise_sales_data!$B$2:$BZ$599"),MATCH(resource!$CC377,day_wise_sales_data!$A$2:$A$500,0),MATCH(resource!BV$2,INDIRECT("day_wise_sales_data!$B$1:$BZ$1"),0)),0)</f>
        <v>19435.14</v>
      </c>
      <c r="BW377" s="3">
        <f ca="1">IFERROR(INDEX(INDIRECT("day_wise_sales_data!$B$2:$BZ$599"),MATCH(resource!$CC377,day_wise_sales_data!$A$2:$A$500,0),MATCH(resource!BW$2,INDIRECT("day_wise_sales_data!$B$1:$BZ$1"),0)),0)</f>
        <v>5917.5</v>
      </c>
      <c r="BX377" s="3">
        <f ca="1">IFERROR(INDEX(INDIRECT("day_wise_sales_data!$B$2:$BZ$599"),MATCH(resource!$CC377,day_wise_sales_data!$A$2:$A$500,0),MATCH(resource!BX$2,INDIRECT("day_wise_sales_data!$B$1:$BZ$1"),0)),0)</f>
        <v>0</v>
      </c>
      <c r="BY377" s="3">
        <f ca="1">IFERROR(INDEX(INDIRECT("day_wise_sales_data!$B$2:$BZ$599"),MATCH(resource!$CC377,day_wise_sales_data!$A$2:$A$500,0),MATCH(resource!BY$2,INDIRECT("day_wise_sales_data!$B$1:$BZ$1"),0)),0)</f>
        <v>0</v>
      </c>
      <c r="BZ377" s="3">
        <f ca="1">IFERROR(INDEX(INDIRECT("day_wise_sales_data!$B$2:$BZ$599"),MATCH(resource!$CC377,day_wise_sales_data!$A$2:$A$500,0),MATCH(resource!BZ$2,INDIRECT("day_wise_sales_data!$B$1:$BZ$1"),0)),0)</f>
        <v>0</v>
      </c>
      <c r="CA377" s="3" t="str">
        <f ca="1">IFERROR(INDEX(INDIRECT("day_wise_sales_data!$B$2:$BZ$599"),MATCH(resource!$CC377,day_wise_sales_data!$A$2:$A$500,0),MATCH(resource!CA$2,INDIRECT("day_wise_sales_data!$B$1:$BZ$1"),0)),0)</f>
        <v>dd</v>
      </c>
      <c r="CC377" s="4" t="str">
        <f>sales_data!H376</f>
        <v>NOK03195</v>
      </c>
      <c r="CD377" s="1">
        <v>375</v>
      </c>
      <c r="CE377" s="1" t="str">
        <f>IF(AQ377=report!$AQ$3,resource!CD377,"")</f>
        <v/>
      </c>
      <c r="CF377" s="5" t="str">
        <f>IFERROR(SMALL($CE$3:$CE$1001,ROWS($CE$3:CE377)),"")</f>
        <v/>
      </c>
      <c r="CH377">
        <f>IFERROR(VLOOKUP($CC377,data_pull!$E$22:$G$700,2,0),0)</f>
        <v>76724.63</v>
      </c>
      <c r="CI377" s="1">
        <f t="shared" si="108"/>
        <v>154</v>
      </c>
      <c r="CJ377" s="1">
        <f t="shared" si="107"/>
        <v>0</v>
      </c>
      <c r="CK377" s="1" t="s">
        <v>1828</v>
      </c>
      <c r="CL377" s="1">
        <f t="shared" si="109"/>
        <v>111</v>
      </c>
      <c r="CM377" s="1" t="str">
        <f>IFERROR(VLOOKUP($CK377,stock_data!$B$3:$W$612,2,0),0)</f>
        <v>ZILED TABLET</v>
      </c>
      <c r="CN377" s="1" t="str">
        <f>IFERROR(VLOOKUP($CK377,stock_data!$B$3:$W$612,4,0),0)</f>
        <v>3x10's</v>
      </c>
      <c r="CO377" s="1">
        <f>IFERROR(VLOOKUP($CK377,stock_data!$B$3:$W$612,5,0),0)</f>
        <v>145</v>
      </c>
      <c r="CP377" s="3">
        <f t="shared" si="110"/>
        <v>0</v>
      </c>
      <c r="CQ377" s="3">
        <f t="shared" si="111"/>
        <v>0</v>
      </c>
      <c r="CR377" s="1">
        <f>IFERROR(VLOOKUP($CK377,stock_data!$B$3:$W$612,6,0),0)</f>
        <v>0</v>
      </c>
      <c r="CS377" s="1">
        <f>IFERROR(VLOOKUP($CK377,stock_data!$B$3:$W$612,7,0),0)</f>
        <v>0</v>
      </c>
      <c r="CT377" s="1">
        <f>IFERROR(VLOOKUP($CK377,stock_data!$B$3:$W$612,8,0),0)</f>
        <v>0</v>
      </c>
      <c r="CU377" s="1">
        <f>IFERROR(VLOOKUP($CK377,stock_data!$B$3:$W$612,9,0),0)</f>
        <v>0</v>
      </c>
      <c r="CV377" s="1">
        <f>IFERROR(VLOOKUP($CK377,stock_data!$B$3:$W$612,10,0),0)</f>
        <v>0</v>
      </c>
      <c r="CW377" s="1">
        <f>IFERROR(VLOOKUP($CK377,stock_data!$B$3:$W$612,11,0),0)</f>
        <v>0</v>
      </c>
      <c r="CX377" s="1">
        <f>IFERROR(VLOOKUP($CK377,stock_data!$B$3:$W$612,12,0),0)</f>
        <v>0</v>
      </c>
      <c r="CY377" s="1">
        <f>IFERROR(VLOOKUP($CK377,stock_data!$B$3:$W$612,13,0),0)</f>
        <v>0</v>
      </c>
      <c r="CZ377" s="1">
        <f>IFERROR(VLOOKUP($CK377,stock_data!$B$3:$W$612,14,0),0)</f>
        <v>0</v>
      </c>
      <c r="DA377" s="1">
        <f>IFERROR(VLOOKUP($CK377,stock_data!$B$3:$W$612,15,0),0)</f>
        <v>0</v>
      </c>
      <c r="DB377" s="1">
        <f>IFERROR(VLOOKUP($CK377,stock_data!$B$3:$W$612,16,0),0)</f>
        <v>0</v>
      </c>
      <c r="DC377" s="1">
        <f>IFERROR(VLOOKUP($CK377,stock_data!$B$3:$W$612,17,0),0)</f>
        <v>0</v>
      </c>
      <c r="DD377" s="1">
        <f>IFERROR(VLOOKUP($CK377,stock_data!$B$3:$W$612,18,0),0)</f>
        <v>0</v>
      </c>
      <c r="DE377" s="1">
        <f>IFERROR(VLOOKUP($CK377,stock_data!$B$3:$W$612,19,0),0)</f>
        <v>0</v>
      </c>
      <c r="DF377" s="1">
        <f>IFERROR(VLOOKUP($CK377,stock_data!$B$3:$W$612,20,0),0)</f>
        <v>0</v>
      </c>
      <c r="DG377" s="1">
        <f>IFERROR(VLOOKUP($CK377,stock_data!$B$3:$W$612,21,0),0)</f>
        <v>0</v>
      </c>
      <c r="DH377" s="1">
        <f>IFERROR(VLOOKUP($CK377,stock_data!$B$3:$W$612,22,0),0)</f>
        <v>0</v>
      </c>
      <c r="DI377" s="1">
        <f t="shared" si="112"/>
        <v>0</v>
      </c>
      <c r="DJ377" s="1">
        <f t="shared" si="113"/>
        <v>0</v>
      </c>
      <c r="DK377" s="3">
        <f>IFERROR(INDEX(COD_SALES!$B$5:$Z$500,MATCH(resource!$CC377,COD_SALES!$A$5:$A$500,0),MATCH(resource!DK$2,COD_SALES!$B$4:$Z$4,0)),"")</f>
        <v>0</v>
      </c>
      <c r="DL377" s="3">
        <f>IFERROR(INDEX(COD_SALES!$B$5:$Z$500,MATCH(resource!$CC377,COD_SALES!$A$5:$A$500,0),MATCH(resource!DL$2,COD_SALES!$B$4:$Z$4,0)),"")</f>
        <v>0</v>
      </c>
      <c r="DM377" s="3">
        <f>IFERROR(INDEX(COD_SALES!$B$5:$Z$500,MATCH(resource!$CC377,COD_SALES!$A$5:$A$500,0),MATCH(resource!DM$2,COD_SALES!$B$4:$Z$4,0)),"")</f>
        <v>3</v>
      </c>
      <c r="DN377" s="3" t="str">
        <f>IFERROR(INDEX(COD_SALES!$B$5:$Z$500,MATCH(resource!$CC377,COD_SALES!$A$5:$A$500,0),MATCH(resource!DN$2,COD_SALES!$B$4:$Z$4,0)),"")</f>
        <v/>
      </c>
      <c r="DO377" s="3">
        <f>IFERROR(INDEX(COD_SALES!$B$5:$Z$500,MATCH(resource!$CC377,COD_SALES!$A$5:$A$500,0),MATCH(resource!DO$2,COD_SALES!$B$4:$Z$4,0)),"")</f>
        <v>0</v>
      </c>
      <c r="DP377" s="3">
        <f>IFERROR(INDEX(COD_SALES!$B$5:$Z$500,MATCH(resource!$CC377,COD_SALES!$A$5:$A$500,0),MATCH(resource!DP$2,COD_SALES!$B$4:$Z$4,0)),"")</f>
        <v>0</v>
      </c>
      <c r="DQ377" s="3" t="str">
        <f>IFERROR(INDEX(COD_SALES!$B$5:$Z$500,MATCH(resource!$CC377,COD_SALES!$A$5:$A$500,0),MATCH(resource!DQ$2,COD_SALES!$B$4:$Z$4,0)),"")</f>
        <v/>
      </c>
      <c r="DR377" s="3">
        <f>IFERROR(INDEX(COD_SALES!$B$5:$Z$500,MATCH(resource!$CC377,COD_SALES!$A$5:$A$500,0),MATCH(resource!DR$2,COD_SALES!$B$4:$Z$4,0)),"")</f>
        <v>0</v>
      </c>
      <c r="DS377" s="3">
        <f>IFERROR(INDEX(COD_SALES!$B$5:$Z$500,MATCH(resource!$CC377,COD_SALES!$A$5:$A$500,0),MATCH(resource!DS$2,COD_SALES!$B$4:$Z$4,0)),"")</f>
        <v>96</v>
      </c>
      <c r="DT377" s="3">
        <f>IFERROR(INDEX(COD_SALES!$B$5:$Z$500,MATCH(resource!$CC377,COD_SALES!$A$5:$A$500,0),MATCH(resource!DT$2,COD_SALES!$B$4:$Z$4,0)),"")</f>
        <v>0</v>
      </c>
      <c r="DU377" s="3">
        <f>IFERROR(INDEX(COD_SALES!$B$5:$Z$500,MATCH(resource!$CC377,COD_SALES!$A$5:$A$500,0),MATCH(resource!DU$2,COD_SALES!$B$4:$Z$4,0)),"")</f>
        <v>10</v>
      </c>
      <c r="DV377" s="3">
        <f>IFERROR(INDEX(COD_SALES!$B$5:$Z$500,MATCH(resource!$CC377,COD_SALES!$A$5:$A$500,0),MATCH(resource!DV$2,COD_SALES!$B$4:$Z$4,0)),"")</f>
        <v>0</v>
      </c>
      <c r="DW377" s="3">
        <f>IFERROR(INDEX(COD_SALES!$B$5:$Z$500,MATCH(resource!$CC377,COD_SALES!$A$5:$A$500,0),MATCH(resource!DW$2,COD_SALES!$B$4:$Z$4,0)),"")</f>
        <v>20</v>
      </c>
      <c r="DX377" s="3">
        <f>IFERROR(INDEX(COD_SALES!$B$5:$Z$500,MATCH(resource!$CC377,COD_SALES!$A$5:$A$500,0),MATCH(resource!DX$2,COD_SALES!$B$4:$Z$4,0)),"")</f>
        <v>0</v>
      </c>
      <c r="DY377" s="3">
        <f>IFERROR(INDEX(COD_SALES!$B$5:$Z$500,MATCH(resource!$CC377,COD_SALES!$A$5:$A$500,0),MATCH(resource!DY$2,COD_SALES!$B$4:$Z$4,0)),"")</f>
        <v>0</v>
      </c>
      <c r="DZ377" s="3">
        <f>IFERROR(INDEX(COD_SALES!$B$5:$Z$500,MATCH(resource!$CC377,COD_SALES!$A$5:$A$500,0),MATCH(resource!DZ$2,COD_SALES!$B$4:$Z$4,0)),"")</f>
        <v>2</v>
      </c>
      <c r="EA377" s="3">
        <f>IFERROR(INDEX(COD_SALES!$B$5:$Z$500,MATCH(resource!$CC377,COD_SALES!$A$5:$A$500,0),MATCH(resource!EA$2,COD_SALES!$B$4:$Z$4,0)),"")</f>
        <v>22</v>
      </c>
      <c r="EB377" s="3">
        <f t="shared" si="114"/>
        <v>38542.560000000005</v>
      </c>
      <c r="ED377" s="3">
        <f>IFERROR(VLOOKUP($CK377,depot_prod_sales!$B$5:$S$200,3,0),0)</f>
        <v>0</v>
      </c>
      <c r="EE377" s="3">
        <f>IFERROR(VLOOKUP($CK377,depot_prod_sales!$B$5:$S$200,4,0),0)</f>
        <v>0</v>
      </c>
      <c r="EF377" s="3">
        <f>IFERROR(VLOOKUP($CK377,depot_prod_sales!$B$5:$S$200,5,0),0)</f>
        <v>0</v>
      </c>
      <c r="EG377" s="3">
        <f>IFERROR(VLOOKUP($CK377,depot_prod_sales!$B$5:$S$200,6,0),0)</f>
        <v>0</v>
      </c>
      <c r="EH377" s="3">
        <f>IFERROR(VLOOKUP($CK377,depot_prod_sales!$B$5:$S$200,7,0),0)</f>
        <v>0</v>
      </c>
      <c r="EI377" s="3">
        <f>IFERROR(VLOOKUP($CK377,depot_prod_sales!$B$5:$S$200,8,0),0)</f>
        <v>0</v>
      </c>
      <c r="EJ377" s="3">
        <f>IFERROR(VLOOKUP($CK377,depot_prod_sales!$B$5:$S$200,9,0),0)</f>
        <v>0</v>
      </c>
      <c r="EK377" s="3">
        <f>IFERROR(VLOOKUP($CK377,depot_prod_sales!$B$5:$S$200,10,0),0)</f>
        <v>0</v>
      </c>
      <c r="EL377" s="3">
        <f>IFERROR(VLOOKUP($CK377,depot_prod_sales!$B$5:$S$200,11,0),0)</f>
        <v>0</v>
      </c>
      <c r="EM377" s="3">
        <f>IFERROR(VLOOKUP($CK377,depot_prod_sales!$B$5:$S$200,12,0),0)</f>
        <v>0</v>
      </c>
      <c r="EN377" s="3">
        <f>IFERROR(VLOOKUP($CK377,depot_prod_sales!$B$5:$S$200,13,0),0)</f>
        <v>0</v>
      </c>
      <c r="EO377" s="3">
        <f>IFERROR(VLOOKUP($CK377,depot_prod_sales!$B$5:$S$200,14,0),0)</f>
        <v>0</v>
      </c>
      <c r="EP377" s="3">
        <f>IFERROR(VLOOKUP($CK377,depot_prod_sales!$B$5:$S$200,15,0),0)</f>
        <v>0</v>
      </c>
      <c r="EQ377" s="3">
        <f>IFERROR(VLOOKUP($CK377,depot_prod_sales!$B$5:$S$200,16,0),0)</f>
        <v>0</v>
      </c>
      <c r="ER377" s="3">
        <f>IFERROR(VLOOKUP($CK377,depot_prod_sales!$B$5:$S$200,17,0),0)</f>
        <v>0</v>
      </c>
      <c r="ES377" s="3">
        <f>IFERROR(VLOOKUP($CK377,depot_prod_sales!$B$5:$S$200,18,0),0)</f>
        <v>0</v>
      </c>
      <c r="ET377" s="116">
        <f t="shared" si="115"/>
        <v>0</v>
      </c>
      <c r="EU377" s="116">
        <f t="shared" si="116"/>
        <v>0</v>
      </c>
      <c r="EW377" s="3">
        <f>IFERROR(VLOOKUP(CC377,data_pull!$AO$25:$AR$546,2,0),0)</f>
        <v>12</v>
      </c>
      <c r="EX377" s="1">
        <f>IFERROR(VLOOKUP(CC377,data_pull!$AO$25:$AR$546,4,0),0)</f>
        <v>170000</v>
      </c>
    </row>
    <row r="378" spans="13:154" x14ac:dyDescent="0.25"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4" t="str">
        <f>sales_data!B377</f>
        <v>Sonjoy Kumar Sorma</v>
      </c>
      <c r="AR378" s="4" t="str">
        <f>sales_data!C377</f>
        <v>Abdul Mannan</v>
      </c>
      <c r="AS378" s="5" t="str">
        <f t="shared" si="106"/>
        <v/>
      </c>
      <c r="AT378" s="4" t="str">
        <f>sales_data!I377</f>
        <v>Kamrul Hasan-2</v>
      </c>
      <c r="AU378" s="4" t="str">
        <f>sales_data!W377</f>
        <v>Thana Road (Tb)</v>
      </c>
      <c r="AV378" s="1">
        <f>sales_data!N377</f>
        <v>132566.15</v>
      </c>
      <c r="AW378" s="1">
        <f>sales_data!P377</f>
        <v>50</v>
      </c>
      <c r="AX378" s="3">
        <f ca="1">IFERROR(INDEX(INDIRECT("day_wise_sales_data!$B$2:$BZ$599"),MATCH(resource!$CC378,day_wise_sales_data!$A$2:$A$500,0),MATCH(resource!AX$2,INDIRECT("day_wise_sales_data!$B$1:$BZ$1"),0)),0)</f>
        <v>0</v>
      </c>
      <c r="AY378" s="3">
        <f ca="1">IFERROR(INDEX(INDIRECT("day_wise_sales_data!$B$2:$BZ$599"),MATCH(resource!$CC378,day_wise_sales_data!$A$2:$A$500,0),MATCH(resource!AY$2,INDIRECT("day_wise_sales_data!$B$1:$BZ$1"),0)),0)</f>
        <v>0</v>
      </c>
      <c r="AZ378" s="3">
        <f ca="1">IFERROR(INDEX(INDIRECT("day_wise_sales_data!$B$2:$BZ$599"),MATCH(resource!$CC378,day_wise_sales_data!$A$2:$A$500,0),MATCH(resource!AZ$2,INDIRECT("day_wise_sales_data!$B$1:$BZ$1"),0)),0)</f>
        <v>0</v>
      </c>
      <c r="BA378" s="3">
        <f ca="1">IFERROR(INDEX(INDIRECT("day_wise_sales_data!$B$2:$BZ$599"),MATCH(resource!$CC378,day_wise_sales_data!$A$2:$A$500,0),MATCH(resource!BA$2,INDIRECT("day_wise_sales_data!$B$1:$BZ$1"),0)),0)</f>
        <v>0</v>
      </c>
      <c r="BB378" s="3">
        <f ca="1">IFERROR(INDEX(INDIRECT("day_wise_sales_data!$B$2:$BZ$599"),MATCH(resource!$CC378,day_wise_sales_data!$A$2:$A$500,0),MATCH(resource!BB$2,INDIRECT("day_wise_sales_data!$B$1:$BZ$1"),0)),0)</f>
        <v>0</v>
      </c>
      <c r="BC378" s="3">
        <f ca="1">IFERROR(INDEX(INDIRECT("day_wise_sales_data!$B$2:$BZ$599"),MATCH(resource!$CC378,day_wise_sales_data!$A$2:$A$500,0),MATCH(resource!BC$2,INDIRECT("day_wise_sales_data!$B$1:$BZ$1"),0)),0)</f>
        <v>0</v>
      </c>
      <c r="BD378" s="3">
        <f ca="1">IFERROR(INDEX(INDIRECT("day_wise_sales_data!$B$2:$BZ$599"),MATCH(resource!$CC378,day_wise_sales_data!$A$2:$A$500,0),MATCH(resource!BD$2,INDIRECT("day_wise_sales_data!$B$1:$BZ$1"),0)),0)</f>
        <v>0</v>
      </c>
      <c r="BE378" s="3">
        <f ca="1">IFERROR(INDEX(INDIRECT("day_wise_sales_data!$B$2:$BZ$599"),MATCH(resource!$CC378,day_wise_sales_data!$A$2:$A$500,0),MATCH(resource!BE$2,INDIRECT("day_wise_sales_data!$B$1:$BZ$1"),0)),0)</f>
        <v>10778.34</v>
      </c>
      <c r="BF378" s="3">
        <f ca="1">IFERROR(INDEX(INDIRECT("day_wise_sales_data!$B$2:$BZ$599"),MATCH(resource!$CC378,day_wise_sales_data!$A$2:$A$500,0),MATCH(resource!BF$2,INDIRECT("day_wise_sales_data!$B$1:$BZ$1"),0)),0)</f>
        <v>0</v>
      </c>
      <c r="BG378" s="3">
        <f ca="1">IFERROR(INDEX(INDIRECT("day_wise_sales_data!$B$2:$BZ$599"),MATCH(resource!$CC378,day_wise_sales_data!$A$2:$A$500,0),MATCH(resource!BG$2,INDIRECT("day_wise_sales_data!$B$1:$BZ$1"),0)),0)</f>
        <v>0</v>
      </c>
      <c r="BH378" s="3">
        <f ca="1">IFERROR(INDEX(INDIRECT("day_wise_sales_data!$B$2:$BZ$599"),MATCH(resource!$CC378,day_wise_sales_data!$A$2:$A$500,0),MATCH(resource!BH$2,INDIRECT("day_wise_sales_data!$B$1:$BZ$1"),0)),0)</f>
        <v>3862.14</v>
      </c>
      <c r="BI378" s="3">
        <f ca="1">IFERROR(INDEX(INDIRECT("day_wise_sales_data!$B$2:$BZ$599"),MATCH(resource!$CC378,day_wise_sales_data!$A$2:$A$500,0),MATCH(resource!BI$2,INDIRECT("day_wise_sales_data!$B$1:$BZ$1"),0)),0)</f>
        <v>3379.43</v>
      </c>
      <c r="BJ378" s="3">
        <f ca="1">IFERROR(INDEX(INDIRECT("day_wise_sales_data!$B$2:$BZ$599"),MATCH(resource!$CC378,day_wise_sales_data!$A$2:$A$500,0),MATCH(resource!BJ$2,INDIRECT("day_wise_sales_data!$B$1:$BZ$1"),0)),0)</f>
        <v>0</v>
      </c>
      <c r="BK378" s="3">
        <f ca="1">IFERROR(INDEX(INDIRECT("day_wise_sales_data!$B$2:$BZ$599"),MATCH(resource!$CC378,day_wise_sales_data!$A$2:$A$500,0),MATCH(resource!BK$2,INDIRECT("day_wise_sales_data!$B$1:$BZ$1"),0)),0)</f>
        <v>2779.39</v>
      </c>
      <c r="BL378" s="3">
        <f ca="1">IFERROR(INDEX(INDIRECT("day_wise_sales_data!$B$2:$BZ$599"),MATCH(resource!$CC378,day_wise_sales_data!$A$2:$A$500,0),MATCH(resource!BL$2,INDIRECT("day_wise_sales_data!$B$1:$BZ$1"),0)),0)</f>
        <v>0</v>
      </c>
      <c r="BM378" s="3">
        <f ca="1">IFERROR(INDEX(INDIRECT("day_wise_sales_data!$B$2:$BZ$599"),MATCH(resource!$CC378,day_wise_sales_data!$A$2:$A$500,0),MATCH(resource!BM$2,INDIRECT("day_wise_sales_data!$B$1:$BZ$1"),0)),0)</f>
        <v>0</v>
      </c>
      <c r="BN378" s="3">
        <f ca="1">IFERROR(INDEX(INDIRECT("day_wise_sales_data!$B$2:$BZ$599"),MATCH(resource!$CC378,day_wise_sales_data!$A$2:$A$500,0),MATCH(resource!BN$2,INDIRECT("day_wise_sales_data!$B$1:$BZ$1"),0)),0)</f>
        <v>0</v>
      </c>
      <c r="BO378" s="3">
        <f ca="1">IFERROR(INDEX(INDIRECT("day_wise_sales_data!$B$2:$BZ$599"),MATCH(resource!$CC378,day_wise_sales_data!$A$2:$A$500,0),MATCH(resource!BO$2,INDIRECT("day_wise_sales_data!$B$1:$BZ$1"),0)),0)</f>
        <v>0</v>
      </c>
      <c r="BP378" s="3">
        <f ca="1">IFERROR(INDEX(INDIRECT("day_wise_sales_data!$B$2:$BZ$599"),MATCH(resource!$CC378,day_wise_sales_data!$A$2:$A$500,0),MATCH(resource!BP$2,INDIRECT("day_wise_sales_data!$B$1:$BZ$1"),0)),0)</f>
        <v>28319.919999999998</v>
      </c>
      <c r="BQ378" s="3">
        <f ca="1">IFERROR(INDEX(INDIRECT("day_wise_sales_data!$B$2:$BZ$599"),MATCH(resource!$CC378,day_wise_sales_data!$A$2:$A$500,0),MATCH(resource!BQ$2,INDIRECT("day_wise_sales_data!$B$1:$BZ$1"),0)),0)</f>
        <v>0</v>
      </c>
      <c r="BR378" s="3">
        <f ca="1">IFERROR(INDEX(INDIRECT("day_wise_sales_data!$B$2:$BZ$599"),MATCH(resource!$CC378,day_wise_sales_data!$A$2:$A$500,0),MATCH(resource!BR$2,INDIRECT("day_wise_sales_data!$B$1:$BZ$1"),0)),0)</f>
        <v>0</v>
      </c>
      <c r="BS378" s="3">
        <f ca="1">IFERROR(INDEX(INDIRECT("day_wise_sales_data!$B$2:$BZ$599"),MATCH(resource!$CC378,day_wise_sales_data!$A$2:$A$500,0),MATCH(resource!BS$2,INDIRECT("day_wise_sales_data!$B$1:$BZ$1"),0)),0)</f>
        <v>0</v>
      </c>
      <c r="BT378" s="3">
        <f ca="1">IFERROR(INDEX(INDIRECT("day_wise_sales_data!$B$2:$BZ$599"),MATCH(resource!$CC378,day_wise_sales_data!$A$2:$A$500,0),MATCH(resource!BT$2,INDIRECT("day_wise_sales_data!$B$1:$BZ$1"),0)),0)</f>
        <v>5301.43</v>
      </c>
      <c r="BU378" s="3">
        <f ca="1">IFERROR(INDEX(INDIRECT("day_wise_sales_data!$B$2:$BZ$599"),MATCH(resource!$CC378,day_wise_sales_data!$A$2:$A$500,0),MATCH(resource!BU$2,INDIRECT("day_wise_sales_data!$B$1:$BZ$1"),0)),0)</f>
        <v>8662.42</v>
      </c>
      <c r="BV378" s="3">
        <f ca="1">IFERROR(INDEX(INDIRECT("day_wise_sales_data!$B$2:$BZ$599"),MATCH(resource!$CC378,day_wise_sales_data!$A$2:$A$500,0),MATCH(resource!BV$2,INDIRECT("day_wise_sales_data!$B$1:$BZ$1"),0)),0)</f>
        <v>1755.09</v>
      </c>
      <c r="BW378" s="3">
        <f ca="1">IFERROR(INDEX(INDIRECT("day_wise_sales_data!$B$2:$BZ$599"),MATCH(resource!$CC378,day_wise_sales_data!$A$2:$A$500,0),MATCH(resource!BW$2,INDIRECT("day_wise_sales_data!$B$1:$BZ$1"),0)),0)</f>
        <v>23335.83</v>
      </c>
      <c r="BX378" s="3">
        <f ca="1">IFERROR(INDEX(INDIRECT("day_wise_sales_data!$B$2:$BZ$599"),MATCH(resource!$CC378,day_wise_sales_data!$A$2:$A$500,0),MATCH(resource!BX$2,INDIRECT("day_wise_sales_data!$B$1:$BZ$1"),0)),0)</f>
        <v>0</v>
      </c>
      <c r="BY378" s="3">
        <f ca="1">IFERROR(INDEX(INDIRECT("day_wise_sales_data!$B$2:$BZ$599"),MATCH(resource!$CC378,day_wise_sales_data!$A$2:$A$500,0),MATCH(resource!BY$2,INDIRECT("day_wise_sales_data!$B$1:$BZ$1"),0)),0)</f>
        <v>8425.65</v>
      </c>
      <c r="BZ378" s="3">
        <f ca="1">IFERROR(INDEX(INDIRECT("day_wise_sales_data!$B$2:$BZ$599"),MATCH(resource!$CC378,day_wise_sales_data!$A$2:$A$500,0),MATCH(resource!BZ$2,INDIRECT("day_wise_sales_data!$B$1:$BZ$1"),0)),0)</f>
        <v>35966.51</v>
      </c>
      <c r="CA378" s="3" t="str">
        <f ca="1">IFERROR(INDEX(INDIRECT("day_wise_sales_data!$B$2:$BZ$599"),MATCH(resource!$CC378,day_wise_sales_data!$A$2:$A$500,0),MATCH(resource!CA$2,INDIRECT("day_wise_sales_data!$B$1:$BZ$1"),0)),0)</f>
        <v>dd</v>
      </c>
      <c r="CC378" s="4" t="str">
        <f>sales_data!H377</f>
        <v>NOK12194</v>
      </c>
      <c r="CD378" s="1">
        <v>376</v>
      </c>
      <c r="CE378" s="1" t="str">
        <f>IF(AQ378=report!$AQ$3,resource!CD378,"")</f>
        <v/>
      </c>
      <c r="CF378" s="5" t="str">
        <f>IFERROR(SMALL($CE$3:$CE$1001,ROWS($CE$3:CE378)),"")</f>
        <v/>
      </c>
      <c r="CH378">
        <f>IFERROR(VLOOKUP($CC378,data_pull!$E$22:$G$700,2,0),0)</f>
        <v>132566.15</v>
      </c>
      <c r="CI378" s="1">
        <f t="shared" si="108"/>
        <v>154</v>
      </c>
      <c r="CJ378" s="1">
        <f t="shared" si="107"/>
        <v>0</v>
      </c>
      <c r="CK378" s="1" t="s">
        <v>1830</v>
      </c>
      <c r="CL378" s="1">
        <f t="shared" si="109"/>
        <v>111</v>
      </c>
      <c r="CM378" s="1" t="str">
        <f>IFERROR(VLOOKUP($CK378,stock_data!$B$3:$W$612,2,0),0)</f>
        <v>ZISMO - B 100ml</v>
      </c>
      <c r="CN378" s="1" t="str">
        <f>IFERROR(VLOOKUP($CK378,stock_data!$B$3:$W$612,4,0),0)</f>
        <v>100ml</v>
      </c>
      <c r="CO378" s="1">
        <f>IFERROR(VLOOKUP($CK378,stock_data!$B$3:$W$612,5,0),0)</f>
        <v>44.1</v>
      </c>
      <c r="CP378" s="3">
        <f t="shared" si="110"/>
        <v>0</v>
      </c>
      <c r="CQ378" s="3">
        <f t="shared" si="111"/>
        <v>0</v>
      </c>
      <c r="CR378" s="1">
        <f>IFERROR(VLOOKUP($CK378,stock_data!$B$3:$W$612,6,0),0)</f>
        <v>0</v>
      </c>
      <c r="CS378" s="1">
        <f>IFERROR(VLOOKUP($CK378,stock_data!$B$3:$W$612,7,0),0)</f>
        <v>0</v>
      </c>
      <c r="CT378" s="1">
        <f>IFERROR(VLOOKUP($CK378,stock_data!$B$3:$W$612,8,0),0)</f>
        <v>0</v>
      </c>
      <c r="CU378" s="1">
        <f>IFERROR(VLOOKUP($CK378,stock_data!$B$3:$W$612,9,0),0)</f>
        <v>0</v>
      </c>
      <c r="CV378" s="1">
        <f>IFERROR(VLOOKUP($CK378,stock_data!$B$3:$W$612,10,0),0)</f>
        <v>0</v>
      </c>
      <c r="CW378" s="1">
        <f>IFERROR(VLOOKUP($CK378,stock_data!$B$3:$W$612,11,0),0)</f>
        <v>0</v>
      </c>
      <c r="CX378" s="1">
        <f>IFERROR(VLOOKUP($CK378,stock_data!$B$3:$W$612,12,0),0)</f>
        <v>0</v>
      </c>
      <c r="CY378" s="1">
        <f>IFERROR(VLOOKUP($CK378,stock_data!$B$3:$W$612,13,0),0)</f>
        <v>0</v>
      </c>
      <c r="CZ378" s="1">
        <f>IFERROR(VLOOKUP($CK378,stock_data!$B$3:$W$612,14,0),0)</f>
        <v>0</v>
      </c>
      <c r="DA378" s="1">
        <f>IFERROR(VLOOKUP($CK378,stock_data!$B$3:$W$612,15,0),0)</f>
        <v>0</v>
      </c>
      <c r="DB378" s="1">
        <f>IFERROR(VLOOKUP($CK378,stock_data!$B$3:$W$612,16,0),0)</f>
        <v>0</v>
      </c>
      <c r="DC378" s="1">
        <f>IFERROR(VLOOKUP($CK378,stock_data!$B$3:$W$612,17,0),0)</f>
        <v>0</v>
      </c>
      <c r="DD378" s="1">
        <f>IFERROR(VLOOKUP($CK378,stock_data!$B$3:$W$612,18,0),0)</f>
        <v>0</v>
      </c>
      <c r="DE378" s="1">
        <f>IFERROR(VLOOKUP($CK378,stock_data!$B$3:$W$612,19,0),0)</f>
        <v>0</v>
      </c>
      <c r="DF378" s="1">
        <f>IFERROR(VLOOKUP($CK378,stock_data!$B$3:$W$612,20,0),0)</f>
        <v>0</v>
      </c>
      <c r="DG378" s="1">
        <f>IFERROR(VLOOKUP($CK378,stock_data!$B$3:$W$612,21,0),0)</f>
        <v>0</v>
      </c>
      <c r="DH378" s="1">
        <f>IFERROR(VLOOKUP($CK378,stock_data!$B$3:$W$612,22,0),0)</f>
        <v>0</v>
      </c>
      <c r="DI378" s="1">
        <f t="shared" si="112"/>
        <v>0</v>
      </c>
      <c r="DJ378" s="1">
        <f t="shared" si="113"/>
        <v>0</v>
      </c>
      <c r="DK378" s="3">
        <f>IFERROR(INDEX(COD_SALES!$B$5:$Z$500,MATCH(resource!$CC378,COD_SALES!$A$5:$A$500,0),MATCH(resource!DK$2,COD_SALES!$B$4:$Z$4,0)),"")</f>
        <v>29</v>
      </c>
      <c r="DL378" s="3">
        <f>IFERROR(INDEX(COD_SALES!$B$5:$Z$500,MATCH(resource!$CC378,COD_SALES!$A$5:$A$500,0),MATCH(resource!DL$2,COD_SALES!$B$4:$Z$4,0)),"")</f>
        <v>0</v>
      </c>
      <c r="DM378" s="3">
        <f>IFERROR(INDEX(COD_SALES!$B$5:$Z$500,MATCH(resource!$CC378,COD_SALES!$A$5:$A$500,0),MATCH(resource!DM$2,COD_SALES!$B$4:$Z$4,0)),"")</f>
        <v>75</v>
      </c>
      <c r="DN378" s="3" t="str">
        <f>IFERROR(INDEX(COD_SALES!$B$5:$Z$500,MATCH(resource!$CC378,COD_SALES!$A$5:$A$500,0),MATCH(resource!DN$2,COD_SALES!$B$4:$Z$4,0)),"")</f>
        <v/>
      </c>
      <c r="DO378" s="3">
        <f>IFERROR(INDEX(COD_SALES!$B$5:$Z$500,MATCH(resource!$CC378,COD_SALES!$A$5:$A$500,0),MATCH(resource!DO$2,COD_SALES!$B$4:$Z$4,0)),"")</f>
        <v>0</v>
      </c>
      <c r="DP378" s="3">
        <f>IFERROR(INDEX(COD_SALES!$B$5:$Z$500,MATCH(resource!$CC378,COD_SALES!$A$5:$A$500,0),MATCH(resource!DP$2,COD_SALES!$B$4:$Z$4,0)),"")</f>
        <v>0</v>
      </c>
      <c r="DQ378" s="3" t="str">
        <f>IFERROR(INDEX(COD_SALES!$B$5:$Z$500,MATCH(resource!$CC378,COD_SALES!$A$5:$A$500,0),MATCH(resource!DQ$2,COD_SALES!$B$4:$Z$4,0)),"")</f>
        <v/>
      </c>
      <c r="DR378" s="3">
        <f>IFERROR(INDEX(COD_SALES!$B$5:$Z$500,MATCH(resource!$CC378,COD_SALES!$A$5:$A$500,0),MATCH(resource!DR$2,COD_SALES!$B$4:$Z$4,0)),"")</f>
        <v>0</v>
      </c>
      <c r="DS378" s="3">
        <f>IFERROR(INDEX(COD_SALES!$B$5:$Z$500,MATCH(resource!$CC378,COD_SALES!$A$5:$A$500,0),MATCH(resource!DS$2,COD_SALES!$B$4:$Z$4,0)),"")</f>
        <v>82</v>
      </c>
      <c r="DT378" s="3">
        <f>IFERROR(INDEX(COD_SALES!$B$5:$Z$500,MATCH(resource!$CC378,COD_SALES!$A$5:$A$500,0),MATCH(resource!DT$2,COD_SALES!$B$4:$Z$4,0)),"")</f>
        <v>0</v>
      </c>
      <c r="DU378" s="3">
        <f>IFERROR(INDEX(COD_SALES!$B$5:$Z$500,MATCH(resource!$CC378,COD_SALES!$A$5:$A$500,0),MATCH(resource!DU$2,COD_SALES!$B$4:$Z$4,0)),"")</f>
        <v>7</v>
      </c>
      <c r="DV378" s="3">
        <f>IFERROR(INDEX(COD_SALES!$B$5:$Z$500,MATCH(resource!$CC378,COD_SALES!$A$5:$A$500,0),MATCH(resource!DV$2,COD_SALES!$B$4:$Z$4,0)),"")</f>
        <v>0</v>
      </c>
      <c r="DW378" s="3">
        <f>IFERROR(INDEX(COD_SALES!$B$5:$Z$500,MATCH(resource!$CC378,COD_SALES!$A$5:$A$500,0),MATCH(resource!DW$2,COD_SALES!$B$4:$Z$4,0)),"")</f>
        <v>97</v>
      </c>
      <c r="DX378" s="3">
        <f>IFERROR(INDEX(COD_SALES!$B$5:$Z$500,MATCH(resource!$CC378,COD_SALES!$A$5:$A$500,0),MATCH(resource!DX$2,COD_SALES!$B$4:$Z$4,0)),"")</f>
        <v>0</v>
      </c>
      <c r="DY378" s="3">
        <f>IFERROR(INDEX(COD_SALES!$B$5:$Z$500,MATCH(resource!$CC378,COD_SALES!$A$5:$A$500,0),MATCH(resource!DY$2,COD_SALES!$B$4:$Z$4,0)),"")</f>
        <v>7</v>
      </c>
      <c r="DZ378" s="3">
        <f>IFERROR(INDEX(COD_SALES!$B$5:$Z$500,MATCH(resource!$CC378,COD_SALES!$A$5:$A$500,0),MATCH(resource!DZ$2,COD_SALES!$B$4:$Z$4,0)),"")</f>
        <v>11</v>
      </c>
      <c r="EA378" s="3">
        <f>IFERROR(INDEX(COD_SALES!$B$5:$Z$500,MATCH(resource!$CC378,COD_SALES!$A$5:$A$500,0),MATCH(resource!EA$2,COD_SALES!$B$4:$Z$4,0)),"")</f>
        <v>4</v>
      </c>
      <c r="EB378" s="3">
        <f t="shared" si="114"/>
        <v>94645.64</v>
      </c>
      <c r="ED378" s="3">
        <f>IFERROR(VLOOKUP($CK378,depot_prod_sales!$B$5:$S$200,3,0),0)</f>
        <v>0</v>
      </c>
      <c r="EE378" s="3">
        <f>IFERROR(VLOOKUP($CK378,depot_prod_sales!$B$5:$S$200,4,0),0)</f>
        <v>0</v>
      </c>
      <c r="EF378" s="3">
        <f>IFERROR(VLOOKUP($CK378,depot_prod_sales!$B$5:$S$200,5,0),0)</f>
        <v>0</v>
      </c>
      <c r="EG378" s="3">
        <f>IFERROR(VLOOKUP($CK378,depot_prod_sales!$B$5:$S$200,6,0),0)</f>
        <v>0</v>
      </c>
      <c r="EH378" s="3">
        <f>IFERROR(VLOOKUP($CK378,depot_prod_sales!$B$5:$S$200,7,0),0)</f>
        <v>0</v>
      </c>
      <c r="EI378" s="3">
        <f>IFERROR(VLOOKUP($CK378,depot_prod_sales!$B$5:$S$200,8,0),0)</f>
        <v>0</v>
      </c>
      <c r="EJ378" s="3">
        <f>IFERROR(VLOOKUP($CK378,depot_prod_sales!$B$5:$S$200,9,0),0)</f>
        <v>0</v>
      </c>
      <c r="EK378" s="3">
        <f>IFERROR(VLOOKUP($CK378,depot_prod_sales!$B$5:$S$200,10,0),0)</f>
        <v>0</v>
      </c>
      <c r="EL378" s="3">
        <f>IFERROR(VLOOKUP($CK378,depot_prod_sales!$B$5:$S$200,11,0),0)</f>
        <v>0</v>
      </c>
      <c r="EM378" s="3">
        <f>IFERROR(VLOOKUP($CK378,depot_prod_sales!$B$5:$S$200,12,0),0)</f>
        <v>0</v>
      </c>
      <c r="EN378" s="3">
        <f>IFERROR(VLOOKUP($CK378,depot_prod_sales!$B$5:$S$200,13,0),0)</f>
        <v>0</v>
      </c>
      <c r="EO378" s="3">
        <f>IFERROR(VLOOKUP($CK378,depot_prod_sales!$B$5:$S$200,14,0),0)</f>
        <v>0</v>
      </c>
      <c r="EP378" s="3">
        <f>IFERROR(VLOOKUP($CK378,depot_prod_sales!$B$5:$S$200,15,0),0)</f>
        <v>0</v>
      </c>
      <c r="EQ378" s="3">
        <f>IFERROR(VLOOKUP($CK378,depot_prod_sales!$B$5:$S$200,16,0),0)</f>
        <v>0</v>
      </c>
      <c r="ER378" s="3">
        <f>IFERROR(VLOOKUP($CK378,depot_prod_sales!$B$5:$S$200,17,0),0)</f>
        <v>0</v>
      </c>
      <c r="ES378" s="3">
        <f>IFERROR(VLOOKUP($CK378,depot_prod_sales!$B$5:$S$200,18,0),0)</f>
        <v>0</v>
      </c>
      <c r="ET378" s="116">
        <f t="shared" si="115"/>
        <v>0</v>
      </c>
      <c r="EU378" s="116">
        <f t="shared" si="116"/>
        <v>0</v>
      </c>
      <c r="EW378" s="3">
        <f>IFERROR(VLOOKUP(CC378,data_pull!$AO$25:$AR$546,2,0),0)</f>
        <v>44</v>
      </c>
      <c r="EX378" s="1">
        <f>IFERROR(VLOOKUP(CC378,data_pull!$AO$25:$AR$546,4,0),0)</f>
        <v>190000</v>
      </c>
    </row>
    <row r="379" spans="13:154" x14ac:dyDescent="0.25"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4" t="str">
        <f>sales_data!B378</f>
        <v>Sonjoy Kumar Sorma</v>
      </c>
      <c r="AR379" s="4" t="str">
        <f>sales_data!C378</f>
        <v>Abdul Mannan</v>
      </c>
      <c r="AS379" s="5" t="str">
        <f t="shared" si="106"/>
        <v/>
      </c>
      <c r="AT379" s="4" t="str">
        <f>sales_data!I378</f>
        <v>Md. Sajib Hossain</v>
      </c>
      <c r="AU379" s="4" t="str">
        <f>sales_data!W378</f>
        <v>Main Rd,Chat(Tb)</v>
      </c>
      <c r="AV379" s="1">
        <f>sales_data!N378</f>
        <v>124207.47</v>
      </c>
      <c r="AW379" s="1">
        <f>sales_data!P378</f>
        <v>39</v>
      </c>
      <c r="AX379" s="3">
        <f ca="1">IFERROR(INDEX(INDIRECT("day_wise_sales_data!$B$2:$BZ$599"),MATCH(resource!$CC379,day_wise_sales_data!$A$2:$A$500,0),MATCH(resource!AX$2,INDIRECT("day_wise_sales_data!$B$1:$BZ$1"),0)),0)</f>
        <v>0</v>
      </c>
      <c r="AY379" s="3">
        <f ca="1">IFERROR(INDEX(INDIRECT("day_wise_sales_data!$B$2:$BZ$599"),MATCH(resource!$CC379,day_wise_sales_data!$A$2:$A$500,0),MATCH(resource!AY$2,INDIRECT("day_wise_sales_data!$B$1:$BZ$1"),0)),0)</f>
        <v>24025.69</v>
      </c>
      <c r="AZ379" s="3">
        <f ca="1">IFERROR(INDEX(INDIRECT("day_wise_sales_data!$B$2:$BZ$599"),MATCH(resource!$CC379,day_wise_sales_data!$A$2:$A$500,0),MATCH(resource!AZ$2,INDIRECT("day_wise_sales_data!$B$1:$BZ$1"),0)),0)</f>
        <v>593</v>
      </c>
      <c r="BA379" s="3">
        <f ca="1">IFERROR(INDEX(INDIRECT("day_wise_sales_data!$B$2:$BZ$599"),MATCH(resource!$CC379,day_wise_sales_data!$A$2:$A$500,0),MATCH(resource!BA$2,INDIRECT("day_wise_sales_data!$B$1:$BZ$1"),0)),0)</f>
        <v>0</v>
      </c>
      <c r="BB379" s="3">
        <f ca="1">IFERROR(INDEX(INDIRECT("day_wise_sales_data!$B$2:$BZ$599"),MATCH(resource!$CC379,day_wise_sales_data!$A$2:$A$500,0),MATCH(resource!BB$2,INDIRECT("day_wise_sales_data!$B$1:$BZ$1"),0)),0)</f>
        <v>0</v>
      </c>
      <c r="BC379" s="3">
        <f ca="1">IFERROR(INDEX(INDIRECT("day_wise_sales_data!$B$2:$BZ$599"),MATCH(resource!$CC379,day_wise_sales_data!$A$2:$A$500,0),MATCH(resource!BC$2,INDIRECT("day_wise_sales_data!$B$1:$BZ$1"),0)),0)</f>
        <v>0</v>
      </c>
      <c r="BD379" s="3">
        <f ca="1">IFERROR(INDEX(INDIRECT("day_wise_sales_data!$B$2:$BZ$599"),MATCH(resource!$CC379,day_wise_sales_data!$A$2:$A$500,0),MATCH(resource!BD$2,INDIRECT("day_wise_sales_data!$B$1:$BZ$1"),0)),0)</f>
        <v>4561.99</v>
      </c>
      <c r="BE379" s="3">
        <f ca="1">IFERROR(INDEX(INDIRECT("day_wise_sales_data!$B$2:$BZ$599"),MATCH(resource!$CC379,day_wise_sales_data!$A$2:$A$500,0),MATCH(resource!BE$2,INDIRECT("day_wise_sales_data!$B$1:$BZ$1"),0)),0)</f>
        <v>0</v>
      </c>
      <c r="BF379" s="3">
        <f ca="1">IFERROR(INDEX(INDIRECT("day_wise_sales_data!$B$2:$BZ$599"),MATCH(resource!$CC379,day_wise_sales_data!$A$2:$A$500,0),MATCH(resource!BF$2,INDIRECT("day_wise_sales_data!$B$1:$BZ$1"),0)),0)</f>
        <v>1765.34</v>
      </c>
      <c r="BG379" s="3">
        <f ca="1">IFERROR(INDEX(INDIRECT("day_wise_sales_data!$B$2:$BZ$599"),MATCH(resource!$CC379,day_wise_sales_data!$A$2:$A$500,0),MATCH(resource!BG$2,INDIRECT("day_wise_sales_data!$B$1:$BZ$1"),0)),0)</f>
        <v>0</v>
      </c>
      <c r="BH379" s="3">
        <f ca="1">IFERROR(INDEX(INDIRECT("day_wise_sales_data!$B$2:$BZ$599"),MATCH(resource!$CC379,day_wise_sales_data!$A$2:$A$500,0),MATCH(resource!BH$2,INDIRECT("day_wise_sales_data!$B$1:$BZ$1"),0)),0)</f>
        <v>6024.31</v>
      </c>
      <c r="BI379" s="3">
        <f ca="1">IFERROR(INDEX(INDIRECT("day_wise_sales_data!$B$2:$BZ$599"),MATCH(resource!$CC379,day_wise_sales_data!$A$2:$A$500,0),MATCH(resource!BI$2,INDIRECT("day_wise_sales_data!$B$1:$BZ$1"),0)),0)</f>
        <v>0</v>
      </c>
      <c r="BJ379" s="3">
        <f ca="1">IFERROR(INDEX(INDIRECT("day_wise_sales_data!$B$2:$BZ$599"),MATCH(resource!$CC379,day_wise_sales_data!$A$2:$A$500,0),MATCH(resource!BJ$2,INDIRECT("day_wise_sales_data!$B$1:$BZ$1"),0)),0)</f>
        <v>0</v>
      </c>
      <c r="BK379" s="3">
        <f ca="1">IFERROR(INDEX(INDIRECT("day_wise_sales_data!$B$2:$BZ$599"),MATCH(resource!$CC379,day_wise_sales_data!$A$2:$A$500,0),MATCH(resource!BK$2,INDIRECT("day_wise_sales_data!$B$1:$BZ$1"),0)),0)</f>
        <v>4539.87</v>
      </c>
      <c r="BL379" s="3">
        <f ca="1">IFERROR(INDEX(INDIRECT("day_wise_sales_data!$B$2:$BZ$599"),MATCH(resource!$CC379,day_wise_sales_data!$A$2:$A$500,0),MATCH(resource!BL$2,INDIRECT("day_wise_sales_data!$B$1:$BZ$1"),0)),0)</f>
        <v>0</v>
      </c>
      <c r="BM379" s="3">
        <f ca="1">IFERROR(INDEX(INDIRECT("day_wise_sales_data!$B$2:$BZ$599"),MATCH(resource!$CC379,day_wise_sales_data!$A$2:$A$500,0),MATCH(resource!BM$2,INDIRECT("day_wise_sales_data!$B$1:$BZ$1"),0)),0)</f>
        <v>0</v>
      </c>
      <c r="BN379" s="3">
        <f ca="1">IFERROR(INDEX(INDIRECT("day_wise_sales_data!$B$2:$BZ$599"),MATCH(resource!$CC379,day_wise_sales_data!$A$2:$A$500,0),MATCH(resource!BN$2,INDIRECT("day_wise_sales_data!$B$1:$BZ$1"),0)),0)</f>
        <v>0</v>
      </c>
      <c r="BO379" s="3">
        <f ca="1">IFERROR(INDEX(INDIRECT("day_wise_sales_data!$B$2:$BZ$599"),MATCH(resource!$CC379,day_wise_sales_data!$A$2:$A$500,0),MATCH(resource!BO$2,INDIRECT("day_wise_sales_data!$B$1:$BZ$1"),0)),0)</f>
        <v>0</v>
      </c>
      <c r="BP379" s="3">
        <f ca="1">IFERROR(INDEX(INDIRECT("day_wise_sales_data!$B$2:$BZ$599"),MATCH(resource!$CC379,day_wise_sales_data!$A$2:$A$500,0),MATCH(resource!BP$2,INDIRECT("day_wise_sales_data!$B$1:$BZ$1"),0)),0)</f>
        <v>0</v>
      </c>
      <c r="BQ379" s="3">
        <f ca="1">IFERROR(INDEX(INDIRECT("day_wise_sales_data!$B$2:$BZ$599"),MATCH(resource!$CC379,day_wise_sales_data!$A$2:$A$500,0),MATCH(resource!BQ$2,INDIRECT("day_wise_sales_data!$B$1:$BZ$1"),0)),0)</f>
        <v>0</v>
      </c>
      <c r="BR379" s="3">
        <f ca="1">IFERROR(INDEX(INDIRECT("day_wise_sales_data!$B$2:$BZ$599"),MATCH(resource!$CC379,day_wise_sales_data!$A$2:$A$500,0),MATCH(resource!BR$2,INDIRECT("day_wise_sales_data!$B$1:$BZ$1"),0)),0)</f>
        <v>14779.75</v>
      </c>
      <c r="BS379" s="3">
        <f ca="1">IFERROR(INDEX(INDIRECT("day_wise_sales_data!$B$2:$BZ$599"),MATCH(resource!$CC379,day_wise_sales_data!$A$2:$A$500,0),MATCH(resource!BS$2,INDIRECT("day_wise_sales_data!$B$1:$BZ$1"),0)),0)</f>
        <v>4118.74</v>
      </c>
      <c r="BT379" s="3">
        <f ca="1">IFERROR(INDEX(INDIRECT("day_wise_sales_data!$B$2:$BZ$599"),MATCH(resource!$CC379,day_wise_sales_data!$A$2:$A$500,0),MATCH(resource!BT$2,INDIRECT("day_wise_sales_data!$B$1:$BZ$1"),0)),0)</f>
        <v>10196.86</v>
      </c>
      <c r="BU379" s="3">
        <f ca="1">IFERROR(INDEX(INDIRECT("day_wise_sales_data!$B$2:$BZ$599"),MATCH(resource!$CC379,day_wise_sales_data!$A$2:$A$500,0),MATCH(resource!BU$2,INDIRECT("day_wise_sales_data!$B$1:$BZ$1"),0)),0)</f>
        <v>18714.84</v>
      </c>
      <c r="BV379" s="3">
        <f ca="1">IFERROR(INDEX(INDIRECT("day_wise_sales_data!$B$2:$BZ$599"),MATCH(resource!$CC379,day_wise_sales_data!$A$2:$A$500,0),MATCH(resource!BV$2,INDIRECT("day_wise_sales_data!$B$1:$BZ$1"),0)),0)</f>
        <v>0</v>
      </c>
      <c r="BW379" s="3">
        <f ca="1">IFERROR(INDEX(INDIRECT("day_wise_sales_data!$B$2:$BZ$599"),MATCH(resource!$CC379,day_wise_sales_data!$A$2:$A$500,0),MATCH(resource!BW$2,INDIRECT("day_wise_sales_data!$B$1:$BZ$1"),0)),0)</f>
        <v>11584.29</v>
      </c>
      <c r="BX379" s="3">
        <f ca="1">IFERROR(INDEX(INDIRECT("day_wise_sales_data!$B$2:$BZ$599"),MATCH(resource!$CC379,day_wise_sales_data!$A$2:$A$500,0),MATCH(resource!BX$2,INDIRECT("day_wise_sales_data!$B$1:$BZ$1"),0)),0)</f>
        <v>0</v>
      </c>
      <c r="BY379" s="3">
        <f ca="1">IFERROR(INDEX(INDIRECT("day_wise_sales_data!$B$2:$BZ$599"),MATCH(resource!$CC379,day_wise_sales_data!$A$2:$A$500,0),MATCH(resource!BY$2,INDIRECT("day_wise_sales_data!$B$1:$BZ$1"),0)),0)</f>
        <v>26999.01</v>
      </c>
      <c r="BZ379" s="3">
        <f ca="1">IFERROR(INDEX(INDIRECT("day_wise_sales_data!$B$2:$BZ$599"),MATCH(resource!$CC379,day_wise_sales_data!$A$2:$A$500,0),MATCH(resource!BZ$2,INDIRECT("day_wise_sales_data!$B$1:$BZ$1"),0)),0)</f>
        <v>0</v>
      </c>
      <c r="CA379" s="3" t="str">
        <f ca="1">IFERROR(INDEX(INDIRECT("day_wise_sales_data!$B$2:$BZ$599"),MATCH(resource!$CC379,day_wise_sales_data!$A$2:$A$500,0),MATCH(resource!CA$2,INDIRECT("day_wise_sales_data!$B$1:$BZ$1"),0)),0)</f>
        <v>dd</v>
      </c>
      <c r="CC379" s="4" t="str">
        <f>sales_data!H378</f>
        <v>NOK11201</v>
      </c>
      <c r="CD379" s="1">
        <v>377</v>
      </c>
      <c r="CE379" s="1" t="str">
        <f>IF(AQ379=report!$AQ$3,resource!CD379,"")</f>
        <v/>
      </c>
      <c r="CF379" s="5" t="str">
        <f>IFERROR(SMALL($CE$3:$CE$1001,ROWS($CE$3:CE379)),"")</f>
        <v/>
      </c>
      <c r="CH379">
        <f>IFERROR(VLOOKUP($CC379,data_pull!$E$22:$G$700,2,0),0)</f>
        <v>124207.47</v>
      </c>
      <c r="CI379" s="1">
        <f t="shared" si="108"/>
        <v>154</v>
      </c>
      <c r="CJ379" s="1">
        <f t="shared" si="107"/>
        <v>0</v>
      </c>
      <c r="CK379" s="1" t="s">
        <v>1833</v>
      </c>
      <c r="CL379" s="1">
        <f t="shared" si="109"/>
        <v>111</v>
      </c>
      <c r="CM379" s="1" t="str">
        <f>IFERROR(VLOOKUP($CK379,stock_data!$B$3:$W$612,2,0),0)</f>
        <v>ZISMO SYRUP</v>
      </c>
      <c r="CN379" s="1" t="str">
        <f>IFERROR(VLOOKUP($CK379,stock_data!$B$3:$W$612,4,0),0)</f>
        <v>100ml</v>
      </c>
      <c r="CO379" s="1">
        <f>IFERROR(VLOOKUP($CK379,stock_data!$B$3:$W$612,5,0),0)</f>
        <v>30.8</v>
      </c>
      <c r="CP379" s="3">
        <f t="shared" si="110"/>
        <v>0</v>
      </c>
      <c r="CQ379" s="3">
        <f t="shared" si="111"/>
        <v>0</v>
      </c>
      <c r="CR379" s="1">
        <f>IFERROR(VLOOKUP($CK379,stock_data!$B$3:$W$612,6,0),0)</f>
        <v>0</v>
      </c>
      <c r="CS379" s="1">
        <f>IFERROR(VLOOKUP($CK379,stock_data!$B$3:$W$612,7,0),0)</f>
        <v>0</v>
      </c>
      <c r="CT379" s="1">
        <f>IFERROR(VLOOKUP($CK379,stock_data!$B$3:$W$612,8,0),0)</f>
        <v>0</v>
      </c>
      <c r="CU379" s="1">
        <f>IFERROR(VLOOKUP($CK379,stock_data!$B$3:$W$612,9,0),0)</f>
        <v>0</v>
      </c>
      <c r="CV379" s="1">
        <f>IFERROR(VLOOKUP($CK379,stock_data!$B$3:$W$612,10,0),0)</f>
        <v>0</v>
      </c>
      <c r="CW379" s="1">
        <f>IFERROR(VLOOKUP($CK379,stock_data!$B$3:$W$612,11,0),0)</f>
        <v>0</v>
      </c>
      <c r="CX379" s="1">
        <f>IFERROR(VLOOKUP($CK379,stock_data!$B$3:$W$612,12,0),0)</f>
        <v>0</v>
      </c>
      <c r="CY379" s="1">
        <f>IFERROR(VLOOKUP($CK379,stock_data!$B$3:$W$612,13,0),0)</f>
        <v>0</v>
      </c>
      <c r="CZ379" s="1">
        <f>IFERROR(VLOOKUP($CK379,stock_data!$B$3:$W$612,14,0),0)</f>
        <v>0</v>
      </c>
      <c r="DA379" s="1">
        <f>IFERROR(VLOOKUP($CK379,stock_data!$B$3:$W$612,15,0),0)</f>
        <v>0</v>
      </c>
      <c r="DB379" s="1">
        <f>IFERROR(VLOOKUP($CK379,stock_data!$B$3:$W$612,16,0),0)</f>
        <v>0</v>
      </c>
      <c r="DC379" s="1">
        <f>IFERROR(VLOOKUP($CK379,stock_data!$B$3:$W$612,17,0),0)</f>
        <v>0</v>
      </c>
      <c r="DD379" s="1">
        <f>IFERROR(VLOOKUP($CK379,stock_data!$B$3:$W$612,18,0),0)</f>
        <v>0</v>
      </c>
      <c r="DE379" s="1">
        <f>IFERROR(VLOOKUP($CK379,stock_data!$B$3:$W$612,19,0),0)</f>
        <v>0</v>
      </c>
      <c r="DF379" s="1">
        <f>IFERROR(VLOOKUP($CK379,stock_data!$B$3:$W$612,20,0),0)</f>
        <v>0</v>
      </c>
      <c r="DG379" s="1">
        <f>IFERROR(VLOOKUP($CK379,stock_data!$B$3:$W$612,21,0),0)</f>
        <v>0</v>
      </c>
      <c r="DH379" s="1">
        <f>IFERROR(VLOOKUP($CK379,stock_data!$B$3:$W$612,22,0),0)</f>
        <v>0</v>
      </c>
      <c r="DI379" s="1">
        <f t="shared" si="112"/>
        <v>0</v>
      </c>
      <c r="DJ379" s="1">
        <f t="shared" si="113"/>
        <v>0</v>
      </c>
      <c r="DK379" s="3">
        <f>IFERROR(INDEX(COD_SALES!$B$5:$Z$500,MATCH(resource!$CC379,COD_SALES!$A$5:$A$500,0),MATCH(resource!DK$2,COD_SALES!$B$4:$Z$4,0)),"")</f>
        <v>2</v>
      </c>
      <c r="DL379" s="3">
        <f>IFERROR(INDEX(COD_SALES!$B$5:$Z$500,MATCH(resource!$CC379,COD_SALES!$A$5:$A$500,0),MATCH(resource!DL$2,COD_SALES!$B$4:$Z$4,0)),"")</f>
        <v>2</v>
      </c>
      <c r="DM379" s="3">
        <f>IFERROR(INDEX(COD_SALES!$B$5:$Z$500,MATCH(resource!$CC379,COD_SALES!$A$5:$A$500,0),MATCH(resource!DM$2,COD_SALES!$B$4:$Z$4,0)),"")</f>
        <v>40</v>
      </c>
      <c r="DN379" s="3" t="str">
        <f>IFERROR(INDEX(COD_SALES!$B$5:$Z$500,MATCH(resource!$CC379,COD_SALES!$A$5:$A$500,0),MATCH(resource!DN$2,COD_SALES!$B$4:$Z$4,0)),"")</f>
        <v/>
      </c>
      <c r="DO379" s="3">
        <f>IFERROR(INDEX(COD_SALES!$B$5:$Z$500,MATCH(resource!$CC379,COD_SALES!$A$5:$A$500,0),MATCH(resource!DO$2,COD_SALES!$B$4:$Z$4,0)),"")</f>
        <v>2</v>
      </c>
      <c r="DP379" s="3">
        <f>IFERROR(INDEX(COD_SALES!$B$5:$Z$500,MATCH(resource!$CC379,COD_SALES!$A$5:$A$500,0),MATCH(resource!DP$2,COD_SALES!$B$4:$Z$4,0)),"")</f>
        <v>0</v>
      </c>
      <c r="DQ379" s="3" t="str">
        <f>IFERROR(INDEX(COD_SALES!$B$5:$Z$500,MATCH(resource!$CC379,COD_SALES!$A$5:$A$500,0),MATCH(resource!DQ$2,COD_SALES!$B$4:$Z$4,0)),"")</f>
        <v/>
      </c>
      <c r="DR379" s="3">
        <f>IFERROR(INDEX(COD_SALES!$B$5:$Z$500,MATCH(resource!$CC379,COD_SALES!$A$5:$A$500,0),MATCH(resource!DR$2,COD_SALES!$B$4:$Z$4,0)),"")</f>
        <v>0</v>
      </c>
      <c r="DS379" s="3">
        <f>IFERROR(INDEX(COD_SALES!$B$5:$Z$500,MATCH(resource!$CC379,COD_SALES!$A$5:$A$500,0),MATCH(resource!DS$2,COD_SALES!$B$4:$Z$4,0)),"")</f>
        <v>252</v>
      </c>
      <c r="DT379" s="3">
        <f>IFERROR(INDEX(COD_SALES!$B$5:$Z$500,MATCH(resource!$CC379,COD_SALES!$A$5:$A$500,0),MATCH(resource!DT$2,COD_SALES!$B$4:$Z$4,0)),"")</f>
        <v>44</v>
      </c>
      <c r="DU379" s="3">
        <f>IFERROR(INDEX(COD_SALES!$B$5:$Z$500,MATCH(resource!$CC379,COD_SALES!$A$5:$A$500,0),MATCH(resource!DU$2,COD_SALES!$B$4:$Z$4,0)),"")</f>
        <v>10</v>
      </c>
      <c r="DV379" s="3">
        <f>IFERROR(INDEX(COD_SALES!$B$5:$Z$500,MATCH(resource!$CC379,COD_SALES!$A$5:$A$500,0),MATCH(resource!DV$2,COD_SALES!$B$4:$Z$4,0)),"")</f>
        <v>0</v>
      </c>
      <c r="DW379" s="3">
        <f>IFERROR(INDEX(COD_SALES!$B$5:$Z$500,MATCH(resource!$CC379,COD_SALES!$A$5:$A$500,0),MATCH(resource!DW$2,COD_SALES!$B$4:$Z$4,0)),"")</f>
        <v>24</v>
      </c>
      <c r="DX379" s="3">
        <f>IFERROR(INDEX(COD_SALES!$B$5:$Z$500,MATCH(resource!$CC379,COD_SALES!$A$5:$A$500,0),MATCH(resource!DX$2,COD_SALES!$B$4:$Z$4,0)),"")</f>
        <v>0</v>
      </c>
      <c r="DY379" s="3">
        <f>IFERROR(INDEX(COD_SALES!$B$5:$Z$500,MATCH(resource!$CC379,COD_SALES!$A$5:$A$500,0),MATCH(resource!DY$2,COD_SALES!$B$4:$Z$4,0)),"")</f>
        <v>4</v>
      </c>
      <c r="DZ379" s="3">
        <f>IFERROR(INDEX(COD_SALES!$B$5:$Z$500,MATCH(resource!$CC379,COD_SALES!$A$5:$A$500,0),MATCH(resource!DZ$2,COD_SALES!$B$4:$Z$4,0)),"")</f>
        <v>6</v>
      </c>
      <c r="EA379" s="3">
        <f>IFERROR(INDEX(COD_SALES!$B$5:$Z$500,MATCH(resource!$CC379,COD_SALES!$A$5:$A$500,0),MATCH(resource!EA$2,COD_SALES!$B$4:$Z$4,0)),"")</f>
        <v>17</v>
      </c>
      <c r="EB379" s="3">
        <f t="shared" si="114"/>
        <v>94454.46</v>
      </c>
      <c r="ED379" s="3">
        <f>IFERROR(VLOOKUP($CK379,depot_prod_sales!$B$5:$S$200,3,0),0)</f>
        <v>0</v>
      </c>
      <c r="EE379" s="3">
        <f>IFERROR(VLOOKUP($CK379,depot_prod_sales!$B$5:$S$200,4,0),0)</f>
        <v>0</v>
      </c>
      <c r="EF379" s="3">
        <f>IFERROR(VLOOKUP($CK379,depot_prod_sales!$B$5:$S$200,5,0),0)</f>
        <v>0</v>
      </c>
      <c r="EG379" s="3">
        <f>IFERROR(VLOOKUP($CK379,depot_prod_sales!$B$5:$S$200,6,0),0)</f>
        <v>0</v>
      </c>
      <c r="EH379" s="3">
        <f>IFERROR(VLOOKUP($CK379,depot_prod_sales!$B$5:$S$200,7,0),0)</f>
        <v>0</v>
      </c>
      <c r="EI379" s="3">
        <f>IFERROR(VLOOKUP($CK379,depot_prod_sales!$B$5:$S$200,8,0),0)</f>
        <v>0</v>
      </c>
      <c r="EJ379" s="3">
        <f>IFERROR(VLOOKUP($CK379,depot_prod_sales!$B$5:$S$200,9,0),0)</f>
        <v>0</v>
      </c>
      <c r="EK379" s="3">
        <f>IFERROR(VLOOKUP($CK379,depot_prod_sales!$B$5:$S$200,10,0),0)</f>
        <v>0</v>
      </c>
      <c r="EL379" s="3">
        <f>IFERROR(VLOOKUP($CK379,depot_prod_sales!$B$5:$S$200,11,0),0)</f>
        <v>0</v>
      </c>
      <c r="EM379" s="3">
        <f>IFERROR(VLOOKUP($CK379,depot_prod_sales!$B$5:$S$200,12,0),0)</f>
        <v>0</v>
      </c>
      <c r="EN379" s="3">
        <f>IFERROR(VLOOKUP($CK379,depot_prod_sales!$B$5:$S$200,13,0),0)</f>
        <v>0</v>
      </c>
      <c r="EO379" s="3">
        <f>IFERROR(VLOOKUP($CK379,depot_prod_sales!$B$5:$S$200,14,0),0)</f>
        <v>0</v>
      </c>
      <c r="EP379" s="3">
        <f>IFERROR(VLOOKUP($CK379,depot_prod_sales!$B$5:$S$200,15,0),0)</f>
        <v>0</v>
      </c>
      <c r="EQ379" s="3">
        <f>IFERROR(VLOOKUP($CK379,depot_prod_sales!$B$5:$S$200,16,0),0)</f>
        <v>0</v>
      </c>
      <c r="ER379" s="3">
        <f>IFERROR(VLOOKUP($CK379,depot_prod_sales!$B$5:$S$200,17,0),0)</f>
        <v>0</v>
      </c>
      <c r="ES379" s="3">
        <f>IFERROR(VLOOKUP($CK379,depot_prod_sales!$B$5:$S$200,18,0),0)</f>
        <v>0</v>
      </c>
      <c r="ET379" s="116">
        <f t="shared" si="115"/>
        <v>0</v>
      </c>
      <c r="EU379" s="116">
        <f t="shared" si="116"/>
        <v>0</v>
      </c>
      <c r="EW379" s="3">
        <f>IFERROR(VLOOKUP(CC379,data_pull!$AO$25:$AR$546,2,0),0)</f>
        <v>28</v>
      </c>
      <c r="EX379" s="1">
        <f>IFERROR(VLOOKUP(CC379,data_pull!$AO$25:$AR$546,4,0),0)</f>
        <v>190000</v>
      </c>
    </row>
    <row r="380" spans="13:154" x14ac:dyDescent="0.25"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4" t="str">
        <f>sales_data!B379</f>
        <v>Sonjoy Kumar Sorma</v>
      </c>
      <c r="AR380" s="4" t="str">
        <f>sales_data!C379</f>
        <v>Blank (Feni Team-2)</v>
      </c>
      <c r="AS380" s="5" t="str">
        <f t="shared" si="106"/>
        <v>Blank (Feni Team-2)</v>
      </c>
      <c r="AT380" s="4" t="str">
        <f>sales_data!I379</f>
        <v>Md. Imran Alam Shohagh</v>
      </c>
      <c r="AU380" s="4" t="str">
        <f>sales_data!W379</f>
        <v>Diabetic Hos-1 (Tb)</v>
      </c>
      <c r="AV380" s="1">
        <f>sales_data!N379</f>
        <v>119834.61</v>
      </c>
      <c r="AW380" s="1">
        <f>sales_data!P379</f>
        <v>15</v>
      </c>
      <c r="AX380" s="3">
        <f ca="1">IFERROR(INDEX(INDIRECT("day_wise_sales_data!$B$2:$BZ$599"),MATCH(resource!$CC380,day_wise_sales_data!$A$2:$A$500,0),MATCH(resource!AX$2,INDIRECT("day_wise_sales_data!$B$1:$BZ$1"),0)),0)</f>
        <v>0</v>
      </c>
      <c r="AY380" s="3">
        <f ca="1">IFERROR(INDEX(INDIRECT("day_wise_sales_data!$B$2:$BZ$599"),MATCH(resource!$CC380,day_wise_sales_data!$A$2:$A$500,0),MATCH(resource!AY$2,INDIRECT("day_wise_sales_data!$B$1:$BZ$1"),0)),0)</f>
        <v>4304.6899999999996</v>
      </c>
      <c r="AZ380" s="3">
        <f ca="1">IFERROR(INDEX(INDIRECT("day_wise_sales_data!$B$2:$BZ$599"),MATCH(resource!$CC380,day_wise_sales_data!$A$2:$A$500,0),MATCH(resource!AZ$2,INDIRECT("day_wise_sales_data!$B$1:$BZ$1"),0)),0)</f>
        <v>0</v>
      </c>
      <c r="BA380" s="3">
        <f ca="1">IFERROR(INDEX(INDIRECT("day_wise_sales_data!$B$2:$BZ$599"),MATCH(resource!$CC380,day_wise_sales_data!$A$2:$A$500,0),MATCH(resource!BA$2,INDIRECT("day_wise_sales_data!$B$1:$BZ$1"),0)),0)</f>
        <v>20222.939999999999</v>
      </c>
      <c r="BB380" s="3">
        <f ca="1">IFERROR(INDEX(INDIRECT("day_wise_sales_data!$B$2:$BZ$599"),MATCH(resource!$CC380,day_wise_sales_data!$A$2:$A$500,0),MATCH(resource!BB$2,INDIRECT("day_wise_sales_data!$B$1:$BZ$1"),0)),0)</f>
        <v>0</v>
      </c>
      <c r="BC380" s="3">
        <f ca="1">IFERROR(INDEX(INDIRECT("day_wise_sales_data!$B$2:$BZ$599"),MATCH(resource!$CC380,day_wise_sales_data!$A$2:$A$500,0),MATCH(resource!BC$2,INDIRECT("day_wise_sales_data!$B$1:$BZ$1"),0)),0)</f>
        <v>0</v>
      </c>
      <c r="BD380" s="3">
        <f ca="1">IFERROR(INDEX(INDIRECT("day_wise_sales_data!$B$2:$BZ$599"),MATCH(resource!$CC380,day_wise_sales_data!$A$2:$A$500,0),MATCH(resource!BD$2,INDIRECT("day_wise_sales_data!$B$1:$BZ$1"),0)),0)</f>
        <v>1478.48</v>
      </c>
      <c r="BE380" s="3">
        <f ca="1">IFERROR(INDEX(INDIRECT("day_wise_sales_data!$B$2:$BZ$599"),MATCH(resource!$CC380,day_wise_sales_data!$A$2:$A$500,0),MATCH(resource!BE$2,INDIRECT("day_wise_sales_data!$B$1:$BZ$1"),0)),0)</f>
        <v>0</v>
      </c>
      <c r="BF380" s="3">
        <f ca="1">IFERROR(INDEX(INDIRECT("day_wise_sales_data!$B$2:$BZ$599"),MATCH(resource!$CC380,day_wise_sales_data!$A$2:$A$500,0),MATCH(resource!BF$2,INDIRECT("day_wise_sales_data!$B$1:$BZ$1"),0)),0)</f>
        <v>6950</v>
      </c>
      <c r="BG380" s="3">
        <f ca="1">IFERROR(INDEX(INDIRECT("day_wise_sales_data!$B$2:$BZ$599"),MATCH(resource!$CC380,day_wise_sales_data!$A$2:$A$500,0),MATCH(resource!BG$2,INDIRECT("day_wise_sales_data!$B$1:$BZ$1"),0)),0)</f>
        <v>0</v>
      </c>
      <c r="BH380" s="3">
        <f ca="1">IFERROR(INDEX(INDIRECT("day_wise_sales_data!$B$2:$BZ$599"),MATCH(resource!$CC380,day_wise_sales_data!$A$2:$A$500,0),MATCH(resource!BH$2,INDIRECT("day_wise_sales_data!$B$1:$BZ$1"),0)),0)</f>
        <v>0</v>
      </c>
      <c r="BI380" s="3">
        <f ca="1">IFERROR(INDEX(INDIRECT("day_wise_sales_data!$B$2:$BZ$599"),MATCH(resource!$CC380,day_wise_sales_data!$A$2:$A$500,0),MATCH(resource!BI$2,INDIRECT("day_wise_sales_data!$B$1:$BZ$1"),0)),0)</f>
        <v>0</v>
      </c>
      <c r="BJ380" s="3">
        <f ca="1">IFERROR(INDEX(INDIRECT("day_wise_sales_data!$B$2:$BZ$599"),MATCH(resource!$CC380,day_wise_sales_data!$A$2:$A$500,0),MATCH(resource!BJ$2,INDIRECT("day_wise_sales_data!$B$1:$BZ$1"),0)),0)</f>
        <v>0</v>
      </c>
      <c r="BK380" s="3">
        <f ca="1">IFERROR(INDEX(INDIRECT("day_wise_sales_data!$B$2:$BZ$599"),MATCH(resource!$CC380,day_wise_sales_data!$A$2:$A$500,0),MATCH(resource!BK$2,INDIRECT("day_wise_sales_data!$B$1:$BZ$1"),0)),0)</f>
        <v>1100.04</v>
      </c>
      <c r="BL380" s="3">
        <f ca="1">IFERROR(INDEX(INDIRECT("day_wise_sales_data!$B$2:$BZ$599"),MATCH(resource!$CC380,day_wise_sales_data!$A$2:$A$500,0),MATCH(resource!BL$2,INDIRECT("day_wise_sales_data!$B$1:$BZ$1"),0)),0)</f>
        <v>13199.99</v>
      </c>
      <c r="BM380" s="3">
        <f ca="1">IFERROR(INDEX(INDIRECT("day_wise_sales_data!$B$2:$BZ$599"),MATCH(resource!$CC380,day_wise_sales_data!$A$2:$A$500,0),MATCH(resource!BM$2,INDIRECT("day_wise_sales_data!$B$1:$BZ$1"),0)),0)</f>
        <v>15304.03</v>
      </c>
      <c r="BN380" s="3">
        <f ca="1">IFERROR(INDEX(INDIRECT("day_wise_sales_data!$B$2:$BZ$599"),MATCH(resource!$CC380,day_wise_sales_data!$A$2:$A$500,0),MATCH(resource!BN$2,INDIRECT("day_wise_sales_data!$B$1:$BZ$1"),0)),0)</f>
        <v>6826.38</v>
      </c>
      <c r="BO380" s="3">
        <f ca="1">IFERROR(INDEX(INDIRECT("day_wise_sales_data!$B$2:$BZ$599"),MATCH(resource!$CC380,day_wise_sales_data!$A$2:$A$500,0),MATCH(resource!BO$2,INDIRECT("day_wise_sales_data!$B$1:$BZ$1"),0)),0)</f>
        <v>0</v>
      </c>
      <c r="BP380" s="3">
        <f ca="1">IFERROR(INDEX(INDIRECT("day_wise_sales_data!$B$2:$BZ$599"),MATCH(resource!$CC380,day_wise_sales_data!$A$2:$A$500,0),MATCH(resource!BP$2,INDIRECT("day_wise_sales_data!$B$1:$BZ$1"),0)),0)</f>
        <v>0</v>
      </c>
      <c r="BQ380" s="3">
        <f ca="1">IFERROR(INDEX(INDIRECT("day_wise_sales_data!$B$2:$BZ$599"),MATCH(resource!$CC380,day_wise_sales_data!$A$2:$A$500,0),MATCH(resource!BQ$2,INDIRECT("day_wise_sales_data!$B$1:$BZ$1"),0)),0)</f>
        <v>0</v>
      </c>
      <c r="BR380" s="3">
        <f ca="1">IFERROR(INDEX(INDIRECT("day_wise_sales_data!$B$2:$BZ$599"),MATCH(resource!$CC380,day_wise_sales_data!$A$2:$A$500,0),MATCH(resource!BR$2,INDIRECT("day_wise_sales_data!$B$1:$BZ$1"),0)),0)</f>
        <v>0</v>
      </c>
      <c r="BS380" s="3">
        <f ca="1">IFERROR(INDEX(INDIRECT("day_wise_sales_data!$B$2:$BZ$599"),MATCH(resource!$CC380,day_wise_sales_data!$A$2:$A$500,0),MATCH(resource!BS$2,INDIRECT("day_wise_sales_data!$B$1:$BZ$1"),0)),0)</f>
        <v>7181.29</v>
      </c>
      <c r="BT380" s="3">
        <f ca="1">IFERROR(INDEX(INDIRECT("day_wise_sales_data!$B$2:$BZ$599"),MATCH(resource!$CC380,day_wise_sales_data!$A$2:$A$500,0),MATCH(resource!BT$2,INDIRECT("day_wise_sales_data!$B$1:$BZ$1"),0)),0)</f>
        <v>0</v>
      </c>
      <c r="BU380" s="3">
        <f ca="1">IFERROR(INDEX(INDIRECT("day_wise_sales_data!$B$2:$BZ$599"),MATCH(resource!$CC380,day_wise_sales_data!$A$2:$A$500,0),MATCH(resource!BU$2,INDIRECT("day_wise_sales_data!$B$1:$BZ$1"),0)),0)</f>
        <v>0</v>
      </c>
      <c r="BV380" s="3">
        <f ca="1">IFERROR(INDEX(INDIRECT("day_wise_sales_data!$B$2:$BZ$599"),MATCH(resource!$CC380,day_wise_sales_data!$A$2:$A$500,0),MATCH(resource!BV$2,INDIRECT("day_wise_sales_data!$B$1:$BZ$1"),0)),0)</f>
        <v>43266.77</v>
      </c>
      <c r="BW380" s="3">
        <f ca="1">IFERROR(INDEX(INDIRECT("day_wise_sales_data!$B$2:$BZ$599"),MATCH(resource!$CC380,day_wise_sales_data!$A$2:$A$500,0),MATCH(resource!BW$2,INDIRECT("day_wise_sales_data!$B$1:$BZ$1"),0)),0)</f>
        <v>0</v>
      </c>
      <c r="BX380" s="3">
        <f ca="1">IFERROR(INDEX(INDIRECT("day_wise_sales_data!$B$2:$BZ$599"),MATCH(resource!$CC380,day_wise_sales_data!$A$2:$A$500,0),MATCH(resource!BX$2,INDIRECT("day_wise_sales_data!$B$1:$BZ$1"),0)),0)</f>
        <v>0</v>
      </c>
      <c r="BY380" s="3">
        <f ca="1">IFERROR(INDEX(INDIRECT("day_wise_sales_data!$B$2:$BZ$599"),MATCH(resource!$CC380,day_wise_sales_data!$A$2:$A$500,0),MATCH(resource!BY$2,INDIRECT("day_wise_sales_data!$B$1:$BZ$1"),0)),0)</f>
        <v>0</v>
      </c>
      <c r="BZ380" s="3">
        <f ca="1">IFERROR(INDEX(INDIRECT("day_wise_sales_data!$B$2:$BZ$599"),MATCH(resource!$CC380,day_wise_sales_data!$A$2:$A$500,0),MATCH(resource!BZ$2,INDIRECT("day_wise_sales_data!$B$1:$BZ$1"),0)),0)</f>
        <v>0</v>
      </c>
      <c r="CA380" s="3" t="str">
        <f ca="1">IFERROR(INDEX(INDIRECT("day_wise_sales_data!$B$2:$BZ$599"),MATCH(resource!$CC380,day_wise_sales_data!$A$2:$A$500,0),MATCH(resource!CA$2,INDIRECT("day_wise_sales_data!$B$1:$BZ$1"),0)),0)</f>
        <v>dd</v>
      </c>
      <c r="CC380" s="4" t="str">
        <f>sales_data!H379</f>
        <v>NOK05215</v>
      </c>
      <c r="CD380" s="1">
        <v>378</v>
      </c>
      <c r="CE380" s="1" t="str">
        <f>IF(AQ380=report!$AQ$3,resource!CD380,"")</f>
        <v/>
      </c>
      <c r="CF380" s="5" t="str">
        <f>IFERROR(SMALL($CE$3:$CE$1001,ROWS($CE$3:CE380)),"")</f>
        <v/>
      </c>
      <c r="CH380">
        <f>IFERROR(VLOOKUP($CC380,data_pull!$E$22:$G$700,2,0),0)</f>
        <v>119834.61</v>
      </c>
      <c r="CI380" s="1">
        <f t="shared" si="108"/>
        <v>89</v>
      </c>
      <c r="CJ380" s="1">
        <f t="shared" si="107"/>
        <v>0</v>
      </c>
      <c r="CK380" s="1" t="s">
        <v>1835</v>
      </c>
      <c r="CL380" s="1">
        <f t="shared" si="109"/>
        <v>111</v>
      </c>
      <c r="CM380" s="1" t="str">
        <f>IFERROR(VLOOKUP($CK380,stock_data!$B$3:$W$612,2,0),0)</f>
        <v>ZISMO-B SYRUP 100ml</v>
      </c>
      <c r="CN380" s="1" t="str">
        <f>IFERROR(VLOOKUP($CK380,stock_data!$B$3:$W$612,4,0),0)</f>
        <v>100ml</v>
      </c>
      <c r="CO380" s="1">
        <f>IFERROR(VLOOKUP($CK380,stock_data!$B$3:$W$612,5,0),0)</f>
        <v>44.1</v>
      </c>
      <c r="CP380" s="3">
        <f t="shared" si="110"/>
        <v>0</v>
      </c>
      <c r="CQ380" s="3">
        <f t="shared" si="111"/>
        <v>0</v>
      </c>
      <c r="CR380" s="1">
        <f>IFERROR(VLOOKUP($CK380,stock_data!$B$3:$W$612,6,0),0)</f>
        <v>0</v>
      </c>
      <c r="CS380" s="1">
        <f>IFERROR(VLOOKUP($CK380,stock_data!$B$3:$W$612,7,0),0)</f>
        <v>0</v>
      </c>
      <c r="CT380" s="1">
        <f>IFERROR(VLOOKUP($CK380,stock_data!$B$3:$W$612,8,0),0)</f>
        <v>1</v>
      </c>
      <c r="CU380" s="1">
        <f>IFERROR(VLOOKUP($CK380,stock_data!$B$3:$W$612,9,0),0)</f>
        <v>4</v>
      </c>
      <c r="CV380" s="1">
        <f>IFERROR(VLOOKUP($CK380,stock_data!$B$3:$W$612,10,0),0)</f>
        <v>3</v>
      </c>
      <c r="CW380" s="1">
        <f>IFERROR(VLOOKUP($CK380,stock_data!$B$3:$W$612,11,0),0)</f>
        <v>0</v>
      </c>
      <c r="CX380" s="1">
        <f>IFERROR(VLOOKUP($CK380,stock_data!$B$3:$W$612,12,0),0)</f>
        <v>7</v>
      </c>
      <c r="CY380" s="1">
        <f>IFERROR(VLOOKUP($CK380,stock_data!$B$3:$W$612,13,0),0)</f>
        <v>0</v>
      </c>
      <c r="CZ380" s="1">
        <f>IFERROR(VLOOKUP($CK380,stock_data!$B$3:$W$612,14,0),0)</f>
        <v>0</v>
      </c>
      <c r="DA380" s="1">
        <f>IFERROR(VLOOKUP($CK380,stock_data!$B$3:$W$612,15,0),0)</f>
        <v>21</v>
      </c>
      <c r="DB380" s="1">
        <f>IFERROR(VLOOKUP($CK380,stock_data!$B$3:$W$612,16,0),0)</f>
        <v>0</v>
      </c>
      <c r="DC380" s="1">
        <f>IFERROR(VLOOKUP($CK380,stock_data!$B$3:$W$612,17,0),0)</f>
        <v>1</v>
      </c>
      <c r="DD380" s="1">
        <f>IFERROR(VLOOKUP($CK380,stock_data!$B$3:$W$612,18,0),0)</f>
        <v>0</v>
      </c>
      <c r="DE380" s="1">
        <f>IFERROR(VLOOKUP($CK380,stock_data!$B$3:$W$612,19,0),0)</f>
        <v>2</v>
      </c>
      <c r="DF380" s="1">
        <f>IFERROR(VLOOKUP($CK380,stock_data!$B$3:$W$612,20,0),0)</f>
        <v>128</v>
      </c>
      <c r="DG380" s="1">
        <f>IFERROR(VLOOKUP($CK380,stock_data!$B$3:$W$612,21,0),0)</f>
        <v>30</v>
      </c>
      <c r="DH380" s="1">
        <f>IFERROR(VLOOKUP($CK380,stock_data!$B$3:$W$612,22,0),0)</f>
        <v>0</v>
      </c>
      <c r="DI380" s="1">
        <f t="shared" si="112"/>
        <v>197</v>
      </c>
      <c r="DJ380" s="1">
        <f t="shared" si="113"/>
        <v>8687.7000000000007</v>
      </c>
      <c r="DK380" s="3">
        <f>IFERROR(INDEX(COD_SALES!$B$5:$Z$500,MATCH(resource!$CC380,COD_SALES!$A$5:$A$500,0),MATCH(resource!DK$2,COD_SALES!$B$4:$Z$4,0)),"")</f>
        <v>0</v>
      </c>
      <c r="DL380" s="3">
        <f>IFERROR(INDEX(COD_SALES!$B$5:$Z$500,MATCH(resource!$CC380,COD_SALES!$A$5:$A$500,0),MATCH(resource!DL$2,COD_SALES!$B$4:$Z$4,0)),"")</f>
        <v>0</v>
      </c>
      <c r="DM380" s="3">
        <f>IFERROR(INDEX(COD_SALES!$B$5:$Z$500,MATCH(resource!$CC380,COD_SALES!$A$5:$A$500,0),MATCH(resource!DM$2,COD_SALES!$B$4:$Z$4,0)),"")</f>
        <v>0</v>
      </c>
      <c r="DN380" s="3" t="str">
        <f>IFERROR(INDEX(COD_SALES!$B$5:$Z$500,MATCH(resource!$CC380,COD_SALES!$A$5:$A$500,0),MATCH(resource!DN$2,COD_SALES!$B$4:$Z$4,0)),"")</f>
        <v/>
      </c>
      <c r="DO380" s="3">
        <f>IFERROR(INDEX(COD_SALES!$B$5:$Z$500,MATCH(resource!$CC380,COD_SALES!$A$5:$A$500,0),MATCH(resource!DO$2,COD_SALES!$B$4:$Z$4,0)),"")</f>
        <v>0</v>
      </c>
      <c r="DP380" s="3">
        <f>IFERROR(INDEX(COD_SALES!$B$5:$Z$500,MATCH(resource!$CC380,COD_SALES!$A$5:$A$500,0),MATCH(resource!DP$2,COD_SALES!$B$4:$Z$4,0)),"")</f>
        <v>0</v>
      </c>
      <c r="DQ380" s="3" t="str">
        <f>IFERROR(INDEX(COD_SALES!$B$5:$Z$500,MATCH(resource!$CC380,COD_SALES!$A$5:$A$500,0),MATCH(resource!DQ$2,COD_SALES!$B$4:$Z$4,0)),"")</f>
        <v/>
      </c>
      <c r="DR380" s="3">
        <f>IFERROR(INDEX(COD_SALES!$B$5:$Z$500,MATCH(resource!$CC380,COD_SALES!$A$5:$A$500,0),MATCH(resource!DR$2,COD_SALES!$B$4:$Z$4,0)),"")</f>
        <v>0</v>
      </c>
      <c r="DS380" s="3">
        <f>IFERROR(INDEX(COD_SALES!$B$5:$Z$500,MATCH(resource!$CC380,COD_SALES!$A$5:$A$500,0),MATCH(resource!DS$2,COD_SALES!$B$4:$Z$4,0)),"")</f>
        <v>34</v>
      </c>
      <c r="DT380" s="3">
        <f>IFERROR(INDEX(COD_SALES!$B$5:$Z$500,MATCH(resource!$CC380,COD_SALES!$A$5:$A$500,0),MATCH(resource!DT$2,COD_SALES!$B$4:$Z$4,0)),"")</f>
        <v>0</v>
      </c>
      <c r="DU380" s="3">
        <f>IFERROR(INDEX(COD_SALES!$B$5:$Z$500,MATCH(resource!$CC380,COD_SALES!$A$5:$A$500,0),MATCH(resource!DU$2,COD_SALES!$B$4:$Z$4,0)),"")</f>
        <v>0</v>
      </c>
      <c r="DV380" s="3">
        <f>IFERROR(INDEX(COD_SALES!$B$5:$Z$500,MATCH(resource!$CC380,COD_SALES!$A$5:$A$500,0),MATCH(resource!DV$2,COD_SALES!$B$4:$Z$4,0)),"")</f>
        <v>0</v>
      </c>
      <c r="DW380" s="3">
        <f>IFERROR(INDEX(COD_SALES!$B$5:$Z$500,MATCH(resource!$CC380,COD_SALES!$A$5:$A$500,0),MATCH(resource!DW$2,COD_SALES!$B$4:$Z$4,0)),"")</f>
        <v>0</v>
      </c>
      <c r="DX380" s="3">
        <f>IFERROR(INDEX(COD_SALES!$B$5:$Z$500,MATCH(resource!$CC380,COD_SALES!$A$5:$A$500,0),MATCH(resource!DX$2,COD_SALES!$B$4:$Z$4,0)),"")</f>
        <v>0</v>
      </c>
      <c r="DY380" s="3">
        <f>IFERROR(INDEX(COD_SALES!$B$5:$Z$500,MATCH(resource!$CC380,COD_SALES!$A$5:$A$500,0),MATCH(resource!DY$2,COD_SALES!$B$4:$Z$4,0)),"")</f>
        <v>0</v>
      </c>
      <c r="DZ380" s="3">
        <f>IFERROR(INDEX(COD_SALES!$B$5:$Z$500,MATCH(resource!$CC380,COD_SALES!$A$5:$A$500,0),MATCH(resource!DZ$2,COD_SALES!$B$4:$Z$4,0)),"")</f>
        <v>0</v>
      </c>
      <c r="EA380" s="3">
        <f>IFERROR(INDEX(COD_SALES!$B$5:$Z$500,MATCH(resource!$CC380,COD_SALES!$A$5:$A$500,0),MATCH(resource!EA$2,COD_SALES!$B$4:$Z$4,0)),"")</f>
        <v>0</v>
      </c>
      <c r="EB380" s="3">
        <f t="shared" si="114"/>
        <v>7181.14</v>
      </c>
      <c r="ED380" s="3">
        <f>IFERROR(VLOOKUP($CK380,depot_prod_sales!$B$5:$S$200,3,0),0)</f>
        <v>0</v>
      </c>
      <c r="EE380" s="3">
        <f>IFERROR(VLOOKUP($CK380,depot_prod_sales!$B$5:$S$200,4,0),0)</f>
        <v>0</v>
      </c>
      <c r="EF380" s="3">
        <f>IFERROR(VLOOKUP($CK380,depot_prod_sales!$B$5:$S$200,5,0),0)</f>
        <v>0</v>
      </c>
      <c r="EG380" s="3">
        <f>IFERROR(VLOOKUP($CK380,depot_prod_sales!$B$5:$S$200,6,0),0)</f>
        <v>0</v>
      </c>
      <c r="EH380" s="3">
        <f>IFERROR(VLOOKUP($CK380,depot_prod_sales!$B$5:$S$200,7,0),0)</f>
        <v>0</v>
      </c>
      <c r="EI380" s="3">
        <f>IFERROR(VLOOKUP($CK380,depot_prod_sales!$B$5:$S$200,8,0),0)</f>
        <v>12</v>
      </c>
      <c r="EJ380" s="3">
        <f>IFERROR(VLOOKUP($CK380,depot_prod_sales!$B$5:$S$200,9,0),0)</f>
        <v>0</v>
      </c>
      <c r="EK380" s="3">
        <f>IFERROR(VLOOKUP($CK380,depot_prod_sales!$B$5:$S$200,10,0),0)</f>
        <v>0</v>
      </c>
      <c r="EL380" s="3">
        <f>IFERROR(VLOOKUP($CK380,depot_prod_sales!$B$5:$S$200,11,0),0)</f>
        <v>47</v>
      </c>
      <c r="EM380" s="3">
        <f>IFERROR(VLOOKUP($CK380,depot_prod_sales!$B$5:$S$200,12,0),0)</f>
        <v>0</v>
      </c>
      <c r="EN380" s="3">
        <f>IFERROR(VLOOKUP($CK380,depot_prod_sales!$B$5:$S$200,13,0),0)</f>
        <v>0</v>
      </c>
      <c r="EO380" s="3">
        <f>IFERROR(VLOOKUP($CK380,depot_prod_sales!$B$5:$S$200,14,0),0)</f>
        <v>0</v>
      </c>
      <c r="EP380" s="3">
        <f>IFERROR(VLOOKUP($CK380,depot_prod_sales!$B$5:$S$200,15,0),0)</f>
        <v>33</v>
      </c>
      <c r="EQ380" s="3">
        <f>IFERROR(VLOOKUP($CK380,depot_prod_sales!$B$5:$S$200,16,0),0)</f>
        <v>140</v>
      </c>
      <c r="ER380" s="3">
        <f>IFERROR(VLOOKUP($CK380,depot_prod_sales!$B$5:$S$200,17,0),0)</f>
        <v>0</v>
      </c>
      <c r="ES380" s="3">
        <f>IFERROR(VLOOKUP($CK380,depot_prod_sales!$B$5:$S$200,18,0),0)</f>
        <v>0</v>
      </c>
      <c r="ET380" s="116">
        <f t="shared" si="115"/>
        <v>232</v>
      </c>
      <c r="EU380" s="116">
        <f t="shared" si="116"/>
        <v>10231.200000000001</v>
      </c>
      <c r="EW380" s="3">
        <f>IFERROR(VLOOKUP(CC380,data_pull!$AO$25:$AR$546,2,0),0)</f>
        <v>5</v>
      </c>
      <c r="EX380" s="1">
        <f>IFERROR(VLOOKUP(CC380,data_pull!$AO$25:$AR$546,4,0),0)</f>
        <v>190000</v>
      </c>
    </row>
    <row r="381" spans="13:154" x14ac:dyDescent="0.25"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4" t="str">
        <f>sales_data!B380</f>
        <v>Sonjoy Kumar Sorma</v>
      </c>
      <c r="AR381" s="4" t="str">
        <f>sales_data!C380</f>
        <v>Blank (Feni Team-2)</v>
      </c>
      <c r="AS381" s="5" t="str">
        <f t="shared" si="106"/>
        <v/>
      </c>
      <c r="AT381" s="4" t="str">
        <f>sales_data!I380</f>
        <v>Mohammed Abdul Momen Bhuiyan</v>
      </c>
      <c r="AU381" s="4" t="str">
        <f>sales_data!W380</f>
        <v>Academy Road Cb)</v>
      </c>
      <c r="AV381" s="1">
        <f>sales_data!N380</f>
        <v>135539.53</v>
      </c>
      <c r="AW381" s="1">
        <f>sales_data!P380</f>
        <v>23</v>
      </c>
      <c r="AX381" s="3">
        <f ca="1">IFERROR(INDEX(INDIRECT("day_wise_sales_data!$B$2:$BZ$599"),MATCH(resource!$CC381,day_wise_sales_data!$A$2:$A$500,0),MATCH(resource!AX$2,INDIRECT("day_wise_sales_data!$B$1:$BZ$1"),0)),0)</f>
        <v>70.599999999999994</v>
      </c>
      <c r="AY381" s="3">
        <f ca="1">IFERROR(INDEX(INDIRECT("day_wise_sales_data!$B$2:$BZ$599"),MATCH(resource!$CC381,day_wise_sales_data!$A$2:$A$500,0),MATCH(resource!AY$2,INDIRECT("day_wise_sales_data!$B$1:$BZ$1"),0)),0)</f>
        <v>12606.14</v>
      </c>
      <c r="AZ381" s="3">
        <f ca="1">IFERROR(INDEX(INDIRECT("day_wise_sales_data!$B$2:$BZ$599"),MATCH(resource!$CC381,day_wise_sales_data!$A$2:$A$500,0),MATCH(resource!AZ$2,INDIRECT("day_wise_sales_data!$B$1:$BZ$1"),0)),0)</f>
        <v>0</v>
      </c>
      <c r="BA381" s="3">
        <f ca="1">IFERROR(INDEX(INDIRECT("day_wise_sales_data!$B$2:$BZ$599"),MATCH(resource!$CC381,day_wise_sales_data!$A$2:$A$500,0),MATCH(resource!BA$2,INDIRECT("day_wise_sales_data!$B$1:$BZ$1"),0)),0)</f>
        <v>1324.04</v>
      </c>
      <c r="BB381" s="3">
        <f ca="1">IFERROR(INDEX(INDIRECT("day_wise_sales_data!$B$2:$BZ$599"),MATCH(resource!$CC381,day_wise_sales_data!$A$2:$A$500,0),MATCH(resource!BB$2,INDIRECT("day_wise_sales_data!$B$1:$BZ$1"),0)),0)</f>
        <v>1374.46</v>
      </c>
      <c r="BC381" s="3">
        <f ca="1">IFERROR(INDEX(INDIRECT("day_wise_sales_data!$B$2:$BZ$599"),MATCH(resource!$CC381,day_wise_sales_data!$A$2:$A$500,0),MATCH(resource!BC$2,INDIRECT("day_wise_sales_data!$B$1:$BZ$1"),0)),0)</f>
        <v>0</v>
      </c>
      <c r="BD381" s="3">
        <f ca="1">IFERROR(INDEX(INDIRECT("day_wise_sales_data!$B$2:$BZ$599"),MATCH(resource!$CC381,day_wise_sales_data!$A$2:$A$500,0),MATCH(resource!BD$2,INDIRECT("day_wise_sales_data!$B$1:$BZ$1"),0)),0)</f>
        <v>529.6</v>
      </c>
      <c r="BE381" s="3">
        <f ca="1">IFERROR(INDEX(INDIRECT("day_wise_sales_data!$B$2:$BZ$599"),MATCH(resource!$CC381,day_wise_sales_data!$A$2:$A$500,0),MATCH(resource!BE$2,INDIRECT("day_wise_sales_data!$B$1:$BZ$1"),0)),0)</f>
        <v>0</v>
      </c>
      <c r="BF381" s="3">
        <f ca="1">IFERROR(INDEX(INDIRECT("day_wise_sales_data!$B$2:$BZ$599"),MATCH(resource!$CC381,day_wise_sales_data!$A$2:$A$500,0),MATCH(resource!BF$2,INDIRECT("day_wise_sales_data!$B$1:$BZ$1"),0)),0)</f>
        <v>0</v>
      </c>
      <c r="BG381" s="3">
        <f ca="1">IFERROR(INDEX(INDIRECT("day_wise_sales_data!$B$2:$BZ$599"),MATCH(resource!$CC381,day_wise_sales_data!$A$2:$A$500,0),MATCH(resource!BG$2,INDIRECT("day_wise_sales_data!$B$1:$BZ$1"),0)),0)</f>
        <v>0</v>
      </c>
      <c r="BH381" s="3">
        <f ca="1">IFERROR(INDEX(INDIRECT("day_wise_sales_data!$B$2:$BZ$599"),MATCH(resource!$CC381,day_wise_sales_data!$A$2:$A$500,0),MATCH(resource!BH$2,INDIRECT("day_wise_sales_data!$B$1:$BZ$1"),0)),0)</f>
        <v>0</v>
      </c>
      <c r="BI381" s="3">
        <f ca="1">IFERROR(INDEX(INDIRECT("day_wise_sales_data!$B$2:$BZ$599"),MATCH(resource!$CC381,day_wise_sales_data!$A$2:$A$500,0),MATCH(resource!BI$2,INDIRECT("day_wise_sales_data!$B$1:$BZ$1"),0)),0)</f>
        <v>110.45</v>
      </c>
      <c r="BJ381" s="3">
        <f ca="1">IFERROR(INDEX(INDIRECT("day_wise_sales_data!$B$2:$BZ$599"),MATCH(resource!$CC381,day_wise_sales_data!$A$2:$A$500,0),MATCH(resource!BJ$2,INDIRECT("day_wise_sales_data!$B$1:$BZ$1"),0)),0)</f>
        <v>0</v>
      </c>
      <c r="BK381" s="3">
        <f ca="1">IFERROR(INDEX(INDIRECT("day_wise_sales_data!$B$2:$BZ$599"),MATCH(resource!$CC381,day_wise_sales_data!$A$2:$A$500,0),MATCH(resource!BK$2,INDIRECT("day_wise_sales_data!$B$1:$BZ$1"),0)),0)</f>
        <v>11986.57</v>
      </c>
      <c r="BL381" s="3">
        <f ca="1">IFERROR(INDEX(INDIRECT("day_wise_sales_data!$B$2:$BZ$599"),MATCH(resource!$CC381,day_wise_sales_data!$A$2:$A$500,0),MATCH(resource!BL$2,INDIRECT("day_wise_sales_data!$B$1:$BZ$1"),0)),0)</f>
        <v>15455.14</v>
      </c>
      <c r="BM381" s="3">
        <f ca="1">IFERROR(INDEX(INDIRECT("day_wise_sales_data!$B$2:$BZ$599"),MATCH(resource!$CC381,day_wise_sales_data!$A$2:$A$500,0),MATCH(resource!BM$2,INDIRECT("day_wise_sales_data!$B$1:$BZ$1"),0)),0)</f>
        <v>13900</v>
      </c>
      <c r="BN381" s="3">
        <f ca="1">IFERROR(INDEX(INDIRECT("day_wise_sales_data!$B$2:$BZ$599"),MATCH(resource!$CC381,day_wise_sales_data!$A$2:$A$500,0),MATCH(resource!BN$2,INDIRECT("day_wise_sales_data!$B$1:$BZ$1"),0)),0)</f>
        <v>10810.96</v>
      </c>
      <c r="BO381" s="3">
        <f ca="1">IFERROR(INDEX(INDIRECT("day_wise_sales_data!$B$2:$BZ$599"),MATCH(resource!$CC381,day_wise_sales_data!$A$2:$A$500,0),MATCH(resource!BO$2,INDIRECT("day_wise_sales_data!$B$1:$BZ$1"),0)),0)</f>
        <v>0</v>
      </c>
      <c r="BP381" s="3">
        <f ca="1">IFERROR(INDEX(INDIRECT("day_wise_sales_data!$B$2:$BZ$599"),MATCH(resource!$CC381,day_wise_sales_data!$A$2:$A$500,0),MATCH(resource!BP$2,INDIRECT("day_wise_sales_data!$B$1:$BZ$1"),0)),0)</f>
        <v>3507.09</v>
      </c>
      <c r="BQ381" s="3">
        <f ca="1">IFERROR(INDEX(INDIRECT("day_wise_sales_data!$B$2:$BZ$599"),MATCH(resource!$CC381,day_wise_sales_data!$A$2:$A$500,0),MATCH(resource!BQ$2,INDIRECT("day_wise_sales_data!$B$1:$BZ$1"),0)),0)</f>
        <v>0</v>
      </c>
      <c r="BR381" s="3">
        <f ca="1">IFERROR(INDEX(INDIRECT("day_wise_sales_data!$B$2:$BZ$599"),MATCH(resource!$CC381,day_wise_sales_data!$A$2:$A$500,0),MATCH(resource!BR$2,INDIRECT("day_wise_sales_data!$B$1:$BZ$1"),0)),0)</f>
        <v>0</v>
      </c>
      <c r="BS381" s="3">
        <f ca="1">IFERROR(INDEX(INDIRECT("day_wise_sales_data!$B$2:$BZ$599"),MATCH(resource!$CC381,day_wise_sales_data!$A$2:$A$500,0),MATCH(resource!BS$2,INDIRECT("day_wise_sales_data!$B$1:$BZ$1"),0)),0)</f>
        <v>5650</v>
      </c>
      <c r="BT381" s="3">
        <f ca="1">IFERROR(INDEX(INDIRECT("day_wise_sales_data!$B$2:$BZ$599"),MATCH(resource!$CC381,day_wise_sales_data!$A$2:$A$500,0),MATCH(resource!BT$2,INDIRECT("day_wise_sales_data!$B$1:$BZ$1"),0)),0)</f>
        <v>14927.26</v>
      </c>
      <c r="BU381" s="3">
        <f ca="1">IFERROR(INDEX(INDIRECT("day_wise_sales_data!$B$2:$BZ$599"),MATCH(resource!$CC381,day_wise_sales_data!$A$2:$A$500,0),MATCH(resource!BU$2,INDIRECT("day_wise_sales_data!$B$1:$BZ$1"),0)),0)</f>
        <v>4247.03</v>
      </c>
      <c r="BV381" s="3">
        <f ca="1">IFERROR(INDEX(INDIRECT("day_wise_sales_data!$B$2:$BZ$599"),MATCH(resource!$CC381,day_wise_sales_data!$A$2:$A$500,0),MATCH(resource!BV$2,INDIRECT("day_wise_sales_data!$B$1:$BZ$1"),0)),0)</f>
        <v>40414.65</v>
      </c>
      <c r="BW381" s="3">
        <f ca="1">IFERROR(INDEX(INDIRECT("day_wise_sales_data!$B$2:$BZ$599"),MATCH(resource!$CC381,day_wise_sales_data!$A$2:$A$500,0),MATCH(resource!BW$2,INDIRECT("day_wise_sales_data!$B$1:$BZ$1"),0)),0)</f>
        <v>0</v>
      </c>
      <c r="BX381" s="3">
        <f ca="1">IFERROR(INDEX(INDIRECT("day_wise_sales_data!$B$2:$BZ$599"),MATCH(resource!$CC381,day_wise_sales_data!$A$2:$A$500,0),MATCH(resource!BX$2,INDIRECT("day_wise_sales_data!$B$1:$BZ$1"),0)),0)</f>
        <v>0</v>
      </c>
      <c r="BY381" s="3">
        <f ca="1">IFERROR(INDEX(INDIRECT("day_wise_sales_data!$B$2:$BZ$599"),MATCH(resource!$CC381,day_wise_sales_data!$A$2:$A$500,0),MATCH(resource!BY$2,INDIRECT("day_wise_sales_data!$B$1:$BZ$1"),0)),0)</f>
        <v>0</v>
      </c>
      <c r="BZ381" s="3">
        <f ca="1">IFERROR(INDEX(INDIRECT("day_wise_sales_data!$B$2:$BZ$599"),MATCH(resource!$CC381,day_wise_sales_data!$A$2:$A$500,0),MATCH(resource!BZ$2,INDIRECT("day_wise_sales_data!$B$1:$BZ$1"),0)),0)</f>
        <v>0</v>
      </c>
      <c r="CA381" s="3" t="str">
        <f ca="1">IFERROR(INDEX(INDIRECT("day_wise_sales_data!$B$2:$BZ$599"),MATCH(resource!$CC381,day_wise_sales_data!$A$2:$A$500,0),MATCH(resource!CA$2,INDIRECT("day_wise_sales_data!$B$1:$BZ$1"),0)),0)</f>
        <v>dd</v>
      </c>
      <c r="CC381" s="4" t="str">
        <f>sales_data!H380</f>
        <v>NOK01212</v>
      </c>
      <c r="CD381" s="1">
        <v>379</v>
      </c>
      <c r="CE381" s="1" t="str">
        <f>IF(AQ381=report!$AQ$3,resource!CD381,"")</f>
        <v/>
      </c>
      <c r="CF381" s="5" t="str">
        <f>IFERROR(SMALL($CE$3:$CE$1001,ROWS($CE$3:CE381)),"")</f>
        <v/>
      </c>
      <c r="CH381">
        <f>IFERROR(VLOOKUP($CC381,data_pull!$E$22:$G$700,2,0),0)</f>
        <v>135539.53</v>
      </c>
      <c r="CI381" s="1">
        <f t="shared" si="108"/>
        <v>46</v>
      </c>
      <c r="CJ381" s="1">
        <f t="shared" si="107"/>
        <v>0</v>
      </c>
      <c r="CK381" s="1" t="s">
        <v>1837</v>
      </c>
      <c r="CL381" s="1">
        <f t="shared" si="109"/>
        <v>111</v>
      </c>
      <c r="CM381" s="1" t="str">
        <f>IFERROR(VLOOKUP($CK381,stock_data!$B$3:$W$612,2,0),0)</f>
        <v>ZISMO-B SYRUP 200ml</v>
      </c>
      <c r="CN381" s="1" t="str">
        <f>IFERROR(VLOOKUP($CK381,stock_data!$B$3:$W$612,4,0),0)</f>
        <v>200ml</v>
      </c>
      <c r="CO381" s="1">
        <f>IFERROR(VLOOKUP($CK381,stock_data!$B$3:$W$612,5,0),0)</f>
        <v>75</v>
      </c>
      <c r="CP381" s="3">
        <f t="shared" si="110"/>
        <v>0</v>
      </c>
      <c r="CQ381" s="3">
        <f t="shared" si="111"/>
        <v>0</v>
      </c>
      <c r="CR381" s="1">
        <f>IFERROR(VLOOKUP($CK381,stock_data!$B$3:$W$612,6,0),0)</f>
        <v>0</v>
      </c>
      <c r="CS381" s="1">
        <f>IFERROR(VLOOKUP($CK381,stock_data!$B$3:$W$612,7,0),0)</f>
        <v>135</v>
      </c>
      <c r="CT381" s="1">
        <f>IFERROR(VLOOKUP($CK381,stock_data!$B$3:$W$612,8,0),0)</f>
        <v>549</v>
      </c>
      <c r="CU381" s="1">
        <f>IFERROR(VLOOKUP($CK381,stock_data!$B$3:$W$612,9,0),0)</f>
        <v>29</v>
      </c>
      <c r="CV381" s="1">
        <f>IFERROR(VLOOKUP($CK381,stock_data!$B$3:$W$612,10,0),0)</f>
        <v>219</v>
      </c>
      <c r="CW381" s="1">
        <f>IFERROR(VLOOKUP($CK381,stock_data!$B$3:$W$612,11,0),0)</f>
        <v>96</v>
      </c>
      <c r="CX381" s="1">
        <f>IFERROR(VLOOKUP($CK381,stock_data!$B$3:$W$612,12,0),0)</f>
        <v>171</v>
      </c>
      <c r="CY381" s="1">
        <f>IFERROR(VLOOKUP($CK381,stock_data!$B$3:$W$612,13,0),0)</f>
        <v>31</v>
      </c>
      <c r="CZ381" s="1">
        <f>IFERROR(VLOOKUP($CK381,stock_data!$B$3:$W$612,14,0),0)</f>
        <v>148</v>
      </c>
      <c r="DA381" s="1">
        <f>IFERROR(VLOOKUP($CK381,stock_data!$B$3:$W$612,15,0),0)</f>
        <v>98</v>
      </c>
      <c r="DB381" s="1">
        <f>IFERROR(VLOOKUP($CK381,stock_data!$B$3:$W$612,16,0),0)</f>
        <v>277</v>
      </c>
      <c r="DC381" s="1">
        <f>IFERROR(VLOOKUP($CK381,stock_data!$B$3:$W$612,17,0),0)</f>
        <v>139</v>
      </c>
      <c r="DD381" s="1">
        <f>IFERROR(VLOOKUP($CK381,stock_data!$B$3:$W$612,18,0),0)</f>
        <v>284</v>
      </c>
      <c r="DE381" s="1">
        <f>IFERROR(VLOOKUP($CK381,stock_data!$B$3:$W$612,19,0),0)</f>
        <v>200</v>
      </c>
      <c r="DF381" s="1">
        <f>IFERROR(VLOOKUP($CK381,stock_data!$B$3:$W$612,20,0),0)</f>
        <v>56</v>
      </c>
      <c r="DG381" s="1">
        <f>IFERROR(VLOOKUP($CK381,stock_data!$B$3:$W$612,21,0),0)</f>
        <v>42</v>
      </c>
      <c r="DH381" s="1">
        <f>IFERROR(VLOOKUP($CK381,stock_data!$B$3:$W$612,22,0),0)</f>
        <v>0</v>
      </c>
      <c r="DI381" s="1">
        <f t="shared" si="112"/>
        <v>2474</v>
      </c>
      <c r="DJ381" s="1">
        <f t="shared" si="113"/>
        <v>185550</v>
      </c>
      <c r="DK381" s="3">
        <f>IFERROR(INDEX(COD_SALES!$B$5:$Z$500,MATCH(resource!$CC381,COD_SALES!$A$5:$A$500,0),MATCH(resource!DK$2,COD_SALES!$B$4:$Z$4,0)),"")</f>
        <v>4</v>
      </c>
      <c r="DL381" s="3">
        <f>IFERROR(INDEX(COD_SALES!$B$5:$Z$500,MATCH(resource!$CC381,COD_SALES!$A$5:$A$500,0),MATCH(resource!DL$2,COD_SALES!$B$4:$Z$4,0)),"")</f>
        <v>0</v>
      </c>
      <c r="DM381" s="3">
        <f>IFERROR(INDEX(COD_SALES!$B$5:$Z$500,MATCH(resource!$CC381,COD_SALES!$A$5:$A$500,0),MATCH(resource!DM$2,COD_SALES!$B$4:$Z$4,0)),"")</f>
        <v>0</v>
      </c>
      <c r="DN381" s="3" t="str">
        <f>IFERROR(INDEX(COD_SALES!$B$5:$Z$500,MATCH(resource!$CC381,COD_SALES!$A$5:$A$500,0),MATCH(resource!DN$2,COD_SALES!$B$4:$Z$4,0)),"")</f>
        <v/>
      </c>
      <c r="DO381" s="3">
        <f>IFERROR(INDEX(COD_SALES!$B$5:$Z$500,MATCH(resource!$CC381,COD_SALES!$A$5:$A$500,0),MATCH(resource!DO$2,COD_SALES!$B$4:$Z$4,0)),"")</f>
        <v>0</v>
      </c>
      <c r="DP381" s="3">
        <f>IFERROR(INDEX(COD_SALES!$B$5:$Z$500,MATCH(resource!$CC381,COD_SALES!$A$5:$A$500,0),MATCH(resource!DP$2,COD_SALES!$B$4:$Z$4,0)),"")</f>
        <v>1</v>
      </c>
      <c r="DQ381" s="3" t="str">
        <f>IFERROR(INDEX(COD_SALES!$B$5:$Z$500,MATCH(resource!$CC381,COD_SALES!$A$5:$A$500,0),MATCH(resource!DQ$2,COD_SALES!$B$4:$Z$4,0)),"")</f>
        <v/>
      </c>
      <c r="DR381" s="3">
        <f>IFERROR(INDEX(COD_SALES!$B$5:$Z$500,MATCH(resource!$CC381,COD_SALES!$A$5:$A$500,0),MATCH(resource!DR$2,COD_SALES!$B$4:$Z$4,0)),"")</f>
        <v>0</v>
      </c>
      <c r="DS381" s="3">
        <f>IFERROR(INDEX(COD_SALES!$B$5:$Z$500,MATCH(resource!$CC381,COD_SALES!$A$5:$A$500,0),MATCH(resource!DS$2,COD_SALES!$B$4:$Z$4,0)),"")</f>
        <v>32</v>
      </c>
      <c r="DT381" s="3">
        <f>IFERROR(INDEX(COD_SALES!$B$5:$Z$500,MATCH(resource!$CC381,COD_SALES!$A$5:$A$500,0),MATCH(resource!DT$2,COD_SALES!$B$4:$Z$4,0)),"")</f>
        <v>0</v>
      </c>
      <c r="DU381" s="3">
        <f>IFERROR(INDEX(COD_SALES!$B$5:$Z$500,MATCH(resource!$CC381,COD_SALES!$A$5:$A$500,0),MATCH(resource!DU$2,COD_SALES!$B$4:$Z$4,0)),"")</f>
        <v>3</v>
      </c>
      <c r="DV381" s="3">
        <f>IFERROR(INDEX(COD_SALES!$B$5:$Z$500,MATCH(resource!$CC381,COD_SALES!$A$5:$A$500,0),MATCH(resource!DV$2,COD_SALES!$B$4:$Z$4,0)),"")</f>
        <v>0</v>
      </c>
      <c r="DW381" s="3">
        <f>IFERROR(INDEX(COD_SALES!$B$5:$Z$500,MATCH(resource!$CC381,COD_SALES!$A$5:$A$500,0),MATCH(resource!DW$2,COD_SALES!$B$4:$Z$4,0)),"")</f>
        <v>15</v>
      </c>
      <c r="DX381" s="3">
        <f>IFERROR(INDEX(COD_SALES!$B$5:$Z$500,MATCH(resource!$CC381,COD_SALES!$A$5:$A$500,0),MATCH(resource!DX$2,COD_SALES!$B$4:$Z$4,0)),"")</f>
        <v>0</v>
      </c>
      <c r="DY381" s="3">
        <f>IFERROR(INDEX(COD_SALES!$B$5:$Z$500,MATCH(resource!$CC381,COD_SALES!$A$5:$A$500,0),MATCH(resource!DY$2,COD_SALES!$B$4:$Z$4,0)),"")</f>
        <v>0</v>
      </c>
      <c r="DZ381" s="3">
        <f>IFERROR(INDEX(COD_SALES!$B$5:$Z$500,MATCH(resource!$CC381,COD_SALES!$A$5:$A$500,0),MATCH(resource!DZ$2,COD_SALES!$B$4:$Z$4,0)),"")</f>
        <v>0</v>
      </c>
      <c r="EA381" s="3">
        <f>IFERROR(INDEX(COD_SALES!$B$5:$Z$500,MATCH(resource!$CC381,COD_SALES!$A$5:$A$500,0),MATCH(resource!EA$2,COD_SALES!$B$4:$Z$4,0)),"")</f>
        <v>3</v>
      </c>
      <c r="EB381" s="3">
        <f t="shared" si="114"/>
        <v>16710.920000000002</v>
      </c>
      <c r="ED381" s="3">
        <f>IFERROR(VLOOKUP($CK381,depot_prod_sales!$B$5:$S$200,3,0),0)</f>
        <v>195</v>
      </c>
      <c r="EE381" s="3">
        <f>IFERROR(VLOOKUP($CK381,depot_prod_sales!$B$5:$S$200,4,0),0)</f>
        <v>369</v>
      </c>
      <c r="EF381" s="3">
        <f>IFERROR(VLOOKUP($CK381,depot_prod_sales!$B$5:$S$200,5,0),0)</f>
        <v>171</v>
      </c>
      <c r="EG381" s="3">
        <f>IFERROR(VLOOKUP($CK381,depot_prod_sales!$B$5:$S$200,6,0),0)</f>
        <v>54</v>
      </c>
      <c r="EH381" s="3">
        <f>IFERROR(VLOOKUP($CK381,depot_prod_sales!$B$5:$S$200,7,0),0)</f>
        <v>0</v>
      </c>
      <c r="EI381" s="3">
        <f>IFERROR(VLOOKUP($CK381,depot_prod_sales!$B$5:$S$200,8,0),0)</f>
        <v>289</v>
      </c>
      <c r="EJ381" s="3">
        <f>IFERROR(VLOOKUP($CK381,depot_prod_sales!$B$5:$S$200,9,0),0)</f>
        <v>493</v>
      </c>
      <c r="EK381" s="3">
        <f>IFERROR(VLOOKUP($CK381,depot_prod_sales!$B$5:$S$200,10,0),0)</f>
        <v>143</v>
      </c>
      <c r="EL381" s="3">
        <f>IFERROR(VLOOKUP($CK381,depot_prod_sales!$B$5:$S$200,11,0),0)</f>
        <v>18</v>
      </c>
      <c r="EM381" s="3">
        <f>IFERROR(VLOOKUP($CK381,depot_prod_sales!$B$5:$S$200,12,0),0)</f>
        <v>34</v>
      </c>
      <c r="EN381" s="3">
        <f>IFERROR(VLOOKUP($CK381,depot_prod_sales!$B$5:$S$200,13,0),0)</f>
        <v>64</v>
      </c>
      <c r="EO381" s="3">
        <f>IFERROR(VLOOKUP($CK381,depot_prod_sales!$B$5:$S$200,14,0),0)</f>
        <v>582</v>
      </c>
      <c r="EP381" s="3">
        <f>IFERROR(VLOOKUP($CK381,depot_prod_sales!$B$5:$S$200,15,0),0)</f>
        <v>50</v>
      </c>
      <c r="EQ381" s="3">
        <f>IFERROR(VLOOKUP($CK381,depot_prod_sales!$B$5:$S$200,16,0),0)</f>
        <v>126</v>
      </c>
      <c r="ER381" s="3">
        <f>IFERROR(VLOOKUP($CK381,depot_prod_sales!$B$5:$S$200,17,0),0)</f>
        <v>252</v>
      </c>
      <c r="ES381" s="3">
        <f>IFERROR(VLOOKUP($CK381,depot_prod_sales!$B$5:$S$200,18,0),0)</f>
        <v>288</v>
      </c>
      <c r="ET381" s="116">
        <f t="shared" si="115"/>
        <v>3128</v>
      </c>
      <c r="EU381" s="116">
        <f t="shared" si="116"/>
        <v>234600</v>
      </c>
      <c r="EW381" s="3">
        <f>IFERROR(VLOOKUP(CC381,data_pull!$AO$25:$AR$546,2,0),0)</f>
        <v>13</v>
      </c>
      <c r="EX381" s="1">
        <f>IFERROR(VLOOKUP(CC381,data_pull!$AO$25:$AR$546,4,0),0)</f>
        <v>170000</v>
      </c>
    </row>
    <row r="382" spans="13:154" x14ac:dyDescent="0.25"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4" t="str">
        <f>sales_data!B381</f>
        <v>Sonjoy Kumar Sorma</v>
      </c>
      <c r="AR382" s="4" t="str">
        <f>sales_data!C381</f>
        <v>Blank (Feni Team-2)</v>
      </c>
      <c r="AS382" s="5" t="str">
        <f t="shared" si="106"/>
        <v/>
      </c>
      <c r="AT382" s="4" t="str">
        <f>sales_data!I381</f>
        <v>S.M Yeashin</v>
      </c>
      <c r="AU382" s="4" t="str">
        <f>sales_data!W381</f>
        <v>Chagolnaiya-1(Tb)</v>
      </c>
      <c r="AV382" s="1">
        <f>sales_data!N381</f>
        <v>71633.95</v>
      </c>
      <c r="AW382" s="1">
        <f>sales_data!P381</f>
        <v>20</v>
      </c>
      <c r="AX382" s="3">
        <f ca="1">IFERROR(INDEX(INDIRECT("day_wise_sales_data!$B$2:$BZ$599"),MATCH(resource!$CC382,day_wise_sales_data!$A$2:$A$500,0),MATCH(resource!AX$2,INDIRECT("day_wise_sales_data!$B$1:$BZ$1"),0)),0)</f>
        <v>0</v>
      </c>
      <c r="AY382" s="3">
        <f ca="1">IFERROR(INDEX(INDIRECT("day_wise_sales_data!$B$2:$BZ$599"),MATCH(resource!$CC382,day_wise_sales_data!$A$2:$A$500,0),MATCH(resource!AY$2,INDIRECT("day_wise_sales_data!$B$1:$BZ$1"),0)),0)</f>
        <v>2587.36</v>
      </c>
      <c r="AZ382" s="3">
        <f ca="1">IFERROR(INDEX(INDIRECT("day_wise_sales_data!$B$2:$BZ$599"),MATCH(resource!$CC382,day_wise_sales_data!$A$2:$A$500,0),MATCH(resource!AZ$2,INDIRECT("day_wise_sales_data!$B$1:$BZ$1"),0)),0)</f>
        <v>4541.08</v>
      </c>
      <c r="BA382" s="3">
        <f ca="1">IFERROR(INDEX(INDIRECT("day_wise_sales_data!$B$2:$BZ$599"),MATCH(resource!$CC382,day_wise_sales_data!$A$2:$A$500,0),MATCH(resource!BA$2,INDIRECT("day_wise_sales_data!$B$1:$BZ$1"),0)),0)</f>
        <v>8340</v>
      </c>
      <c r="BB382" s="3">
        <f ca="1">IFERROR(INDEX(INDIRECT("day_wise_sales_data!$B$2:$BZ$599"),MATCH(resource!$CC382,day_wise_sales_data!$A$2:$A$500,0),MATCH(resource!BB$2,INDIRECT("day_wise_sales_data!$B$1:$BZ$1"),0)),0)</f>
        <v>5544.33</v>
      </c>
      <c r="BC382" s="3">
        <f ca="1">IFERROR(INDEX(INDIRECT("day_wise_sales_data!$B$2:$BZ$599"),MATCH(resource!$CC382,day_wise_sales_data!$A$2:$A$500,0),MATCH(resource!BC$2,INDIRECT("day_wise_sales_data!$B$1:$BZ$1"),0)),0)</f>
        <v>0</v>
      </c>
      <c r="BD382" s="3">
        <f ca="1">IFERROR(INDEX(INDIRECT("day_wise_sales_data!$B$2:$BZ$599"),MATCH(resource!$CC382,day_wise_sales_data!$A$2:$A$500,0),MATCH(resource!BD$2,INDIRECT("day_wise_sales_data!$B$1:$BZ$1"),0)),0)</f>
        <v>0</v>
      </c>
      <c r="BE382" s="3">
        <f ca="1">IFERROR(INDEX(INDIRECT("day_wise_sales_data!$B$2:$BZ$599"),MATCH(resource!$CC382,day_wise_sales_data!$A$2:$A$500,0),MATCH(resource!BE$2,INDIRECT("day_wise_sales_data!$B$1:$BZ$1"),0)),0)</f>
        <v>882.67</v>
      </c>
      <c r="BF382" s="3">
        <f ca="1">IFERROR(INDEX(INDIRECT("day_wise_sales_data!$B$2:$BZ$599"),MATCH(resource!$CC382,day_wise_sales_data!$A$2:$A$500,0),MATCH(resource!BF$2,INDIRECT("day_wise_sales_data!$B$1:$BZ$1"),0)),0)</f>
        <v>1320</v>
      </c>
      <c r="BG382" s="3">
        <f ca="1">IFERROR(INDEX(INDIRECT("day_wise_sales_data!$B$2:$BZ$599"),MATCH(resource!$CC382,day_wise_sales_data!$A$2:$A$500,0),MATCH(resource!BG$2,INDIRECT("day_wise_sales_data!$B$1:$BZ$1"),0)),0)</f>
        <v>0</v>
      </c>
      <c r="BH382" s="3">
        <f ca="1">IFERROR(INDEX(INDIRECT("day_wise_sales_data!$B$2:$BZ$599"),MATCH(resource!$CC382,day_wise_sales_data!$A$2:$A$500,0),MATCH(resource!BH$2,INDIRECT("day_wise_sales_data!$B$1:$BZ$1"),0)),0)</f>
        <v>0</v>
      </c>
      <c r="BI382" s="3">
        <f ca="1">IFERROR(INDEX(INDIRECT("day_wise_sales_data!$B$2:$BZ$599"),MATCH(resource!$CC382,day_wise_sales_data!$A$2:$A$500,0),MATCH(resource!BI$2,INDIRECT("day_wise_sales_data!$B$1:$BZ$1"),0)),0)</f>
        <v>3257.41</v>
      </c>
      <c r="BJ382" s="3">
        <f ca="1">IFERROR(INDEX(INDIRECT("day_wise_sales_data!$B$2:$BZ$599"),MATCH(resource!$CC382,day_wise_sales_data!$A$2:$A$500,0),MATCH(resource!BJ$2,INDIRECT("day_wise_sales_data!$B$1:$BZ$1"),0)),0)</f>
        <v>0</v>
      </c>
      <c r="BK382" s="3">
        <f ca="1">IFERROR(INDEX(INDIRECT("day_wise_sales_data!$B$2:$BZ$599"),MATCH(resource!$CC382,day_wise_sales_data!$A$2:$A$500,0),MATCH(resource!BK$2,INDIRECT("day_wise_sales_data!$B$1:$BZ$1"),0)),0)</f>
        <v>0</v>
      </c>
      <c r="BL382" s="3">
        <f ca="1">IFERROR(INDEX(INDIRECT("day_wise_sales_data!$B$2:$BZ$599"),MATCH(resource!$CC382,day_wise_sales_data!$A$2:$A$500,0),MATCH(resource!BL$2,INDIRECT("day_wise_sales_data!$B$1:$BZ$1"),0)),0)</f>
        <v>6304.5</v>
      </c>
      <c r="BM382" s="3">
        <f ca="1">IFERROR(INDEX(INDIRECT("day_wise_sales_data!$B$2:$BZ$599"),MATCH(resource!$CC382,day_wise_sales_data!$A$2:$A$500,0),MATCH(resource!BM$2,INDIRECT("day_wise_sales_data!$B$1:$BZ$1"),0)),0)</f>
        <v>3097.31</v>
      </c>
      <c r="BN382" s="3">
        <f ca="1">IFERROR(INDEX(INDIRECT("day_wise_sales_data!$B$2:$BZ$599"),MATCH(resource!$CC382,day_wise_sales_data!$A$2:$A$500,0),MATCH(resource!BN$2,INDIRECT("day_wise_sales_data!$B$1:$BZ$1"),0)),0)</f>
        <v>440.02</v>
      </c>
      <c r="BO382" s="3">
        <f ca="1">IFERROR(INDEX(INDIRECT("day_wise_sales_data!$B$2:$BZ$599"),MATCH(resource!$CC382,day_wise_sales_data!$A$2:$A$500,0),MATCH(resource!BO$2,INDIRECT("day_wise_sales_data!$B$1:$BZ$1"),0)),0)</f>
        <v>0</v>
      </c>
      <c r="BP382" s="3">
        <f ca="1">IFERROR(INDEX(INDIRECT("day_wise_sales_data!$B$2:$BZ$599"),MATCH(resource!$CC382,day_wise_sales_data!$A$2:$A$500,0),MATCH(resource!BP$2,INDIRECT("day_wise_sales_data!$B$1:$BZ$1"),0)),0)</f>
        <v>0</v>
      </c>
      <c r="BQ382" s="3">
        <f ca="1">IFERROR(INDEX(INDIRECT("day_wise_sales_data!$B$2:$BZ$599"),MATCH(resource!$CC382,day_wise_sales_data!$A$2:$A$500,0),MATCH(resource!BQ$2,INDIRECT("day_wise_sales_data!$B$1:$BZ$1"),0)),0)</f>
        <v>0</v>
      </c>
      <c r="BR382" s="3">
        <f ca="1">IFERROR(INDEX(INDIRECT("day_wise_sales_data!$B$2:$BZ$599"),MATCH(resource!$CC382,day_wise_sales_data!$A$2:$A$500,0),MATCH(resource!BR$2,INDIRECT("day_wise_sales_data!$B$1:$BZ$1"),0)),0)</f>
        <v>0</v>
      </c>
      <c r="BS382" s="3">
        <f ca="1">IFERROR(INDEX(INDIRECT("day_wise_sales_data!$B$2:$BZ$599"),MATCH(resource!$CC382,day_wise_sales_data!$A$2:$A$500,0),MATCH(resource!BS$2,INDIRECT("day_wise_sales_data!$B$1:$BZ$1"),0)),0)</f>
        <v>0</v>
      </c>
      <c r="BT382" s="3">
        <f ca="1">IFERROR(INDEX(INDIRECT("day_wise_sales_data!$B$2:$BZ$599"),MATCH(resource!$CC382,day_wise_sales_data!$A$2:$A$500,0),MATCH(resource!BT$2,INDIRECT("day_wise_sales_data!$B$1:$BZ$1"),0)),0)</f>
        <v>17326.68</v>
      </c>
      <c r="BU382" s="3">
        <f ca="1">IFERROR(INDEX(INDIRECT("day_wise_sales_data!$B$2:$BZ$599"),MATCH(resource!$CC382,day_wise_sales_data!$A$2:$A$500,0),MATCH(resource!BU$2,INDIRECT("day_wise_sales_data!$B$1:$BZ$1"),0)),0)</f>
        <v>0</v>
      </c>
      <c r="BV382" s="3">
        <f ca="1">IFERROR(INDEX(INDIRECT("day_wise_sales_data!$B$2:$BZ$599"),MATCH(resource!$CC382,day_wise_sales_data!$A$2:$A$500,0),MATCH(resource!BV$2,INDIRECT("day_wise_sales_data!$B$1:$BZ$1"),0)),0)</f>
        <v>18363.54</v>
      </c>
      <c r="BW382" s="3">
        <f ca="1">IFERROR(INDEX(INDIRECT("day_wise_sales_data!$B$2:$BZ$599"),MATCH(resource!$CC382,day_wise_sales_data!$A$2:$A$500,0),MATCH(resource!BW$2,INDIRECT("day_wise_sales_data!$B$1:$BZ$1"),0)),0)</f>
        <v>0</v>
      </c>
      <c r="BX382" s="3">
        <f ca="1">IFERROR(INDEX(INDIRECT("day_wise_sales_data!$B$2:$BZ$599"),MATCH(resource!$CC382,day_wise_sales_data!$A$2:$A$500,0),MATCH(resource!BX$2,INDIRECT("day_wise_sales_data!$B$1:$BZ$1"),0)),0)</f>
        <v>0</v>
      </c>
      <c r="BY382" s="3">
        <f ca="1">IFERROR(INDEX(INDIRECT("day_wise_sales_data!$B$2:$BZ$599"),MATCH(resource!$CC382,day_wise_sales_data!$A$2:$A$500,0),MATCH(resource!BY$2,INDIRECT("day_wise_sales_data!$B$1:$BZ$1"),0)),0)</f>
        <v>0</v>
      </c>
      <c r="BZ382" s="3">
        <f ca="1">IFERROR(INDEX(INDIRECT("day_wise_sales_data!$B$2:$BZ$599"),MATCH(resource!$CC382,day_wise_sales_data!$A$2:$A$500,0),MATCH(resource!BZ$2,INDIRECT("day_wise_sales_data!$B$1:$BZ$1"),0)),0)</f>
        <v>0</v>
      </c>
      <c r="CA382" s="3" t="str">
        <f ca="1">IFERROR(INDEX(INDIRECT("day_wise_sales_data!$B$2:$BZ$599"),MATCH(resource!$CC382,day_wise_sales_data!$A$2:$A$500,0),MATCH(resource!CA$2,INDIRECT("day_wise_sales_data!$B$1:$BZ$1"),0)),0)</f>
        <v>dd</v>
      </c>
      <c r="CC382" s="4" t="str">
        <f>sales_data!H381</f>
        <v>NOK05181</v>
      </c>
      <c r="CD382" s="1">
        <v>380</v>
      </c>
      <c r="CE382" s="1" t="str">
        <f>IF(AQ382=report!$AQ$3,resource!CD382,"")</f>
        <v/>
      </c>
      <c r="CF382" s="5" t="str">
        <f>IFERROR(SMALL($CE$3:$CE$1001,ROWS($CE$3:CE382)),"")</f>
        <v/>
      </c>
      <c r="CH382">
        <f>IFERROR(VLOOKUP($CC382,data_pull!$E$22:$G$700,2,0),0)</f>
        <v>71633.95</v>
      </c>
      <c r="CI382" s="1">
        <f t="shared" si="108"/>
        <v>154</v>
      </c>
      <c r="CJ382" s="1">
        <f t="shared" si="107"/>
        <v>0</v>
      </c>
      <c r="CK382" s="1" t="s">
        <v>1839</v>
      </c>
      <c r="CL382" s="1">
        <f t="shared" si="109"/>
        <v>111</v>
      </c>
      <c r="CM382" s="1" t="str">
        <f>IFERROR(VLOOKUP($CK382,stock_data!$B$3:$W$612,2,0),0)</f>
        <v>ZITA -15 ml DROPS (EXP)</v>
      </c>
      <c r="CN382" s="1" t="str">
        <f>IFERROR(VLOOKUP($CK382,stock_data!$B$3:$W$612,4,0),0)</f>
        <v>1x15's</v>
      </c>
      <c r="CO382" s="1">
        <f>IFERROR(VLOOKUP($CK382,stock_data!$B$3:$W$612,5,0),0)</f>
        <v>70</v>
      </c>
      <c r="CP382" s="3">
        <f t="shared" si="110"/>
        <v>0</v>
      </c>
      <c r="CQ382" s="3">
        <f t="shared" si="111"/>
        <v>0</v>
      </c>
      <c r="CR382" s="1">
        <f>IFERROR(VLOOKUP($CK382,stock_data!$B$3:$W$612,6,0),0)</f>
        <v>0</v>
      </c>
      <c r="CS382" s="1">
        <f>IFERROR(VLOOKUP($CK382,stock_data!$B$3:$W$612,7,0),0)</f>
        <v>0</v>
      </c>
      <c r="CT382" s="1">
        <f>IFERROR(VLOOKUP($CK382,stock_data!$B$3:$W$612,8,0),0)</f>
        <v>0</v>
      </c>
      <c r="CU382" s="1">
        <f>IFERROR(VLOOKUP($CK382,stock_data!$B$3:$W$612,9,0),0)</f>
        <v>0</v>
      </c>
      <c r="CV382" s="1">
        <f>IFERROR(VLOOKUP($CK382,stock_data!$B$3:$W$612,10,0),0)</f>
        <v>0</v>
      </c>
      <c r="CW382" s="1">
        <f>IFERROR(VLOOKUP($CK382,stock_data!$B$3:$W$612,11,0),0)</f>
        <v>0</v>
      </c>
      <c r="CX382" s="1">
        <f>IFERROR(VLOOKUP($CK382,stock_data!$B$3:$W$612,12,0),0)</f>
        <v>0</v>
      </c>
      <c r="CY382" s="1">
        <f>IFERROR(VLOOKUP($CK382,stock_data!$B$3:$W$612,13,0),0)</f>
        <v>0</v>
      </c>
      <c r="CZ382" s="1">
        <f>IFERROR(VLOOKUP($CK382,stock_data!$B$3:$W$612,14,0),0)</f>
        <v>0</v>
      </c>
      <c r="DA382" s="1">
        <f>IFERROR(VLOOKUP($CK382,stock_data!$B$3:$W$612,15,0),0)</f>
        <v>0</v>
      </c>
      <c r="DB382" s="1">
        <f>IFERROR(VLOOKUP($CK382,stock_data!$B$3:$W$612,16,0),0)</f>
        <v>0</v>
      </c>
      <c r="DC382" s="1">
        <f>IFERROR(VLOOKUP($CK382,stock_data!$B$3:$W$612,17,0),0)</f>
        <v>0</v>
      </c>
      <c r="DD382" s="1">
        <f>IFERROR(VLOOKUP($CK382,stock_data!$B$3:$W$612,18,0),0)</f>
        <v>0</v>
      </c>
      <c r="DE382" s="1">
        <f>IFERROR(VLOOKUP($CK382,stock_data!$B$3:$W$612,19,0),0)</f>
        <v>0</v>
      </c>
      <c r="DF382" s="1">
        <f>IFERROR(VLOOKUP($CK382,stock_data!$B$3:$W$612,20,0),0)</f>
        <v>0</v>
      </c>
      <c r="DG382" s="1">
        <f>IFERROR(VLOOKUP($CK382,stock_data!$B$3:$W$612,21,0),0)</f>
        <v>0</v>
      </c>
      <c r="DH382" s="1">
        <f>IFERROR(VLOOKUP($CK382,stock_data!$B$3:$W$612,22,0),0)</f>
        <v>0</v>
      </c>
      <c r="DI382" s="1">
        <f t="shared" si="112"/>
        <v>0</v>
      </c>
      <c r="DJ382" s="1">
        <f t="shared" si="113"/>
        <v>0</v>
      </c>
      <c r="DK382" s="3">
        <f>IFERROR(INDEX(COD_SALES!$B$5:$Z$500,MATCH(resource!$CC382,COD_SALES!$A$5:$A$500,0),MATCH(resource!DK$2,COD_SALES!$B$4:$Z$4,0)),"")</f>
        <v>0</v>
      </c>
      <c r="DL382" s="3">
        <f>IFERROR(INDEX(COD_SALES!$B$5:$Z$500,MATCH(resource!$CC382,COD_SALES!$A$5:$A$500,0),MATCH(resource!DL$2,COD_SALES!$B$4:$Z$4,0)),"")</f>
        <v>0</v>
      </c>
      <c r="DM382" s="3">
        <f>IFERROR(INDEX(COD_SALES!$B$5:$Z$500,MATCH(resource!$CC382,COD_SALES!$A$5:$A$500,0),MATCH(resource!DM$2,COD_SALES!$B$4:$Z$4,0)),"")</f>
        <v>0</v>
      </c>
      <c r="DN382" s="3" t="str">
        <f>IFERROR(INDEX(COD_SALES!$B$5:$Z$500,MATCH(resource!$CC382,COD_SALES!$A$5:$A$500,0),MATCH(resource!DN$2,COD_SALES!$B$4:$Z$4,0)),"")</f>
        <v/>
      </c>
      <c r="DO382" s="3">
        <f>IFERROR(INDEX(COD_SALES!$B$5:$Z$500,MATCH(resource!$CC382,COD_SALES!$A$5:$A$500,0),MATCH(resource!DO$2,COD_SALES!$B$4:$Z$4,0)),"")</f>
        <v>0</v>
      </c>
      <c r="DP382" s="3">
        <f>IFERROR(INDEX(COD_SALES!$B$5:$Z$500,MATCH(resource!$CC382,COD_SALES!$A$5:$A$500,0),MATCH(resource!DP$2,COD_SALES!$B$4:$Z$4,0)),"")</f>
        <v>5</v>
      </c>
      <c r="DQ382" s="3" t="str">
        <f>IFERROR(INDEX(COD_SALES!$B$5:$Z$500,MATCH(resource!$CC382,COD_SALES!$A$5:$A$500,0),MATCH(resource!DQ$2,COD_SALES!$B$4:$Z$4,0)),"")</f>
        <v/>
      </c>
      <c r="DR382" s="3">
        <f>IFERROR(INDEX(COD_SALES!$B$5:$Z$500,MATCH(resource!$CC382,COD_SALES!$A$5:$A$500,0),MATCH(resource!DR$2,COD_SALES!$B$4:$Z$4,0)),"")</f>
        <v>20</v>
      </c>
      <c r="DS382" s="3">
        <f>IFERROR(INDEX(COD_SALES!$B$5:$Z$500,MATCH(resource!$CC382,COD_SALES!$A$5:$A$500,0),MATCH(resource!DS$2,COD_SALES!$B$4:$Z$4,0)),"")</f>
        <v>96</v>
      </c>
      <c r="DT382" s="3">
        <f>IFERROR(INDEX(COD_SALES!$B$5:$Z$500,MATCH(resource!$CC382,COD_SALES!$A$5:$A$500,0),MATCH(resource!DT$2,COD_SALES!$B$4:$Z$4,0)),"")</f>
        <v>0</v>
      </c>
      <c r="DU382" s="3">
        <f>IFERROR(INDEX(COD_SALES!$B$5:$Z$500,MATCH(resource!$CC382,COD_SALES!$A$5:$A$500,0),MATCH(resource!DU$2,COD_SALES!$B$4:$Z$4,0)),"")</f>
        <v>5</v>
      </c>
      <c r="DV382" s="3">
        <f>IFERROR(INDEX(COD_SALES!$B$5:$Z$500,MATCH(resource!$CC382,COD_SALES!$A$5:$A$500,0),MATCH(resource!DV$2,COD_SALES!$B$4:$Z$4,0)),"")</f>
        <v>0</v>
      </c>
      <c r="DW382" s="3">
        <f>IFERROR(INDEX(COD_SALES!$B$5:$Z$500,MATCH(resource!$CC382,COD_SALES!$A$5:$A$500,0),MATCH(resource!DW$2,COD_SALES!$B$4:$Z$4,0)),"")</f>
        <v>12</v>
      </c>
      <c r="DX382" s="3">
        <f>IFERROR(INDEX(COD_SALES!$B$5:$Z$500,MATCH(resource!$CC382,COD_SALES!$A$5:$A$500,0),MATCH(resource!DX$2,COD_SALES!$B$4:$Z$4,0)),"")</f>
        <v>0</v>
      </c>
      <c r="DY382" s="3">
        <f>IFERROR(INDEX(COD_SALES!$B$5:$Z$500,MATCH(resource!$CC382,COD_SALES!$A$5:$A$500,0),MATCH(resource!DY$2,COD_SALES!$B$4:$Z$4,0)),"")</f>
        <v>0</v>
      </c>
      <c r="DZ382" s="3">
        <f>IFERROR(INDEX(COD_SALES!$B$5:$Z$500,MATCH(resource!$CC382,COD_SALES!$A$5:$A$500,0),MATCH(resource!DZ$2,COD_SALES!$B$4:$Z$4,0)),"")</f>
        <v>0</v>
      </c>
      <c r="EA382" s="3">
        <f>IFERROR(INDEX(COD_SALES!$B$5:$Z$500,MATCH(resource!$CC382,COD_SALES!$A$5:$A$500,0),MATCH(resource!EA$2,COD_SALES!$B$4:$Z$4,0)),"")</f>
        <v>0</v>
      </c>
      <c r="EB382" s="3">
        <f t="shared" si="114"/>
        <v>29832.74</v>
      </c>
      <c r="ED382" s="3">
        <f>IFERROR(VLOOKUP($CK382,depot_prod_sales!$B$5:$S$200,3,0),0)</f>
        <v>0</v>
      </c>
      <c r="EE382" s="3">
        <f>IFERROR(VLOOKUP($CK382,depot_prod_sales!$B$5:$S$200,4,0),0)</f>
        <v>0</v>
      </c>
      <c r="EF382" s="3">
        <f>IFERROR(VLOOKUP($CK382,depot_prod_sales!$B$5:$S$200,5,0),0)</f>
        <v>0</v>
      </c>
      <c r="EG382" s="3">
        <f>IFERROR(VLOOKUP($CK382,depot_prod_sales!$B$5:$S$200,6,0),0)</f>
        <v>0</v>
      </c>
      <c r="EH382" s="3">
        <f>IFERROR(VLOOKUP($CK382,depot_prod_sales!$B$5:$S$200,7,0),0)</f>
        <v>0</v>
      </c>
      <c r="EI382" s="3">
        <f>IFERROR(VLOOKUP($CK382,depot_prod_sales!$B$5:$S$200,8,0),0)</f>
        <v>0</v>
      </c>
      <c r="EJ382" s="3">
        <f>IFERROR(VLOOKUP($CK382,depot_prod_sales!$B$5:$S$200,9,0),0)</f>
        <v>0</v>
      </c>
      <c r="EK382" s="3">
        <f>IFERROR(VLOOKUP($CK382,depot_prod_sales!$B$5:$S$200,10,0),0)</f>
        <v>0</v>
      </c>
      <c r="EL382" s="3">
        <f>IFERROR(VLOOKUP($CK382,depot_prod_sales!$B$5:$S$200,11,0),0)</f>
        <v>0</v>
      </c>
      <c r="EM382" s="3">
        <f>IFERROR(VLOOKUP($CK382,depot_prod_sales!$B$5:$S$200,12,0),0)</f>
        <v>0</v>
      </c>
      <c r="EN382" s="3">
        <f>IFERROR(VLOOKUP($CK382,depot_prod_sales!$B$5:$S$200,13,0),0)</f>
        <v>0</v>
      </c>
      <c r="EO382" s="3">
        <f>IFERROR(VLOOKUP($CK382,depot_prod_sales!$B$5:$S$200,14,0),0)</f>
        <v>0</v>
      </c>
      <c r="EP382" s="3">
        <f>IFERROR(VLOOKUP($CK382,depot_prod_sales!$B$5:$S$200,15,0),0)</f>
        <v>0</v>
      </c>
      <c r="EQ382" s="3">
        <f>IFERROR(VLOOKUP($CK382,depot_prod_sales!$B$5:$S$200,16,0),0)</f>
        <v>0</v>
      </c>
      <c r="ER382" s="3">
        <f>IFERROR(VLOOKUP($CK382,depot_prod_sales!$B$5:$S$200,17,0),0)</f>
        <v>0</v>
      </c>
      <c r="ES382" s="3">
        <f>IFERROR(VLOOKUP($CK382,depot_prod_sales!$B$5:$S$200,18,0),0)</f>
        <v>0</v>
      </c>
      <c r="ET382" s="116">
        <f t="shared" si="115"/>
        <v>0</v>
      </c>
      <c r="EU382" s="116">
        <f t="shared" si="116"/>
        <v>0</v>
      </c>
      <c r="EW382" s="3">
        <f>IFERROR(VLOOKUP(CC382,data_pull!$AO$25:$AR$546,2,0),0)</f>
        <v>14</v>
      </c>
      <c r="EX382" s="1">
        <f>IFERROR(VLOOKUP(CC382,data_pull!$AO$25:$AR$546,4,0),0)</f>
        <v>190000</v>
      </c>
    </row>
    <row r="383" spans="13:154" x14ac:dyDescent="0.25"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4" t="str">
        <f>sales_data!B382</f>
        <v>Sonjoy Kumar Sorma</v>
      </c>
      <c r="AR383" s="4" t="str">
        <f>sales_data!C382</f>
        <v>Blank (Feni Team-2)</v>
      </c>
      <c r="AS383" s="5" t="str">
        <f t="shared" si="106"/>
        <v/>
      </c>
      <c r="AT383" s="4" t="str">
        <f>sales_data!I382</f>
        <v>Sonjoy Kumar Sorma (Blank)</v>
      </c>
      <c r="AU383" s="4" t="str">
        <f>sales_data!W382</f>
        <v>Diabetic Hos-2(Cb)</v>
      </c>
      <c r="AV383" s="1">
        <f>sales_data!N382</f>
        <v>6945.27</v>
      </c>
      <c r="AW383" s="1">
        <f>sales_data!P382</f>
        <v>1</v>
      </c>
      <c r="AX383" s="3">
        <f ca="1">IFERROR(INDEX(INDIRECT("day_wise_sales_data!$B$2:$BZ$599"),MATCH(resource!$CC383,day_wise_sales_data!$A$2:$A$500,0),MATCH(resource!AX$2,INDIRECT("day_wise_sales_data!$B$1:$BZ$1"),0)),0)</f>
        <v>0</v>
      </c>
      <c r="AY383" s="3">
        <f ca="1">IFERROR(INDEX(INDIRECT("day_wise_sales_data!$B$2:$BZ$599"),MATCH(resource!$CC383,day_wise_sales_data!$A$2:$A$500,0),MATCH(resource!AY$2,INDIRECT("day_wise_sales_data!$B$1:$BZ$1"),0)),0)</f>
        <v>0</v>
      </c>
      <c r="AZ383" s="3">
        <f ca="1">IFERROR(INDEX(INDIRECT("day_wise_sales_data!$B$2:$BZ$599"),MATCH(resource!$CC383,day_wise_sales_data!$A$2:$A$500,0),MATCH(resource!AZ$2,INDIRECT("day_wise_sales_data!$B$1:$BZ$1"),0)),0)</f>
        <v>0</v>
      </c>
      <c r="BA383" s="3">
        <f ca="1">IFERROR(INDEX(INDIRECT("day_wise_sales_data!$B$2:$BZ$599"),MATCH(resource!$CC383,day_wise_sales_data!$A$2:$A$500,0),MATCH(resource!BA$2,INDIRECT("day_wise_sales_data!$B$1:$BZ$1"),0)),0)</f>
        <v>0</v>
      </c>
      <c r="BB383" s="3">
        <f ca="1">IFERROR(INDEX(INDIRECT("day_wise_sales_data!$B$2:$BZ$599"),MATCH(resource!$CC383,day_wise_sales_data!$A$2:$A$500,0),MATCH(resource!BB$2,INDIRECT("day_wise_sales_data!$B$1:$BZ$1"),0)),0)</f>
        <v>0</v>
      </c>
      <c r="BC383" s="3">
        <f ca="1">IFERROR(INDEX(INDIRECT("day_wise_sales_data!$B$2:$BZ$599"),MATCH(resource!$CC383,day_wise_sales_data!$A$2:$A$500,0),MATCH(resource!BC$2,INDIRECT("day_wise_sales_data!$B$1:$BZ$1"),0)),0)</f>
        <v>0</v>
      </c>
      <c r="BD383" s="3">
        <f ca="1">IFERROR(INDEX(INDIRECT("day_wise_sales_data!$B$2:$BZ$599"),MATCH(resource!$CC383,day_wise_sales_data!$A$2:$A$500,0),MATCH(resource!BD$2,INDIRECT("day_wise_sales_data!$B$1:$BZ$1"),0)),0)</f>
        <v>2695.47</v>
      </c>
      <c r="BE383" s="3">
        <f ca="1">IFERROR(INDEX(INDIRECT("day_wise_sales_data!$B$2:$BZ$599"),MATCH(resource!$CC383,day_wise_sales_data!$A$2:$A$500,0),MATCH(resource!BE$2,INDIRECT("day_wise_sales_data!$B$1:$BZ$1"),0)),0)</f>
        <v>0</v>
      </c>
      <c r="BF383" s="3">
        <f ca="1">IFERROR(INDEX(INDIRECT("day_wise_sales_data!$B$2:$BZ$599"),MATCH(resource!$CC383,day_wise_sales_data!$A$2:$A$500,0),MATCH(resource!BF$2,INDIRECT("day_wise_sales_data!$B$1:$BZ$1"),0)),0)</f>
        <v>0</v>
      </c>
      <c r="BG383" s="3">
        <f ca="1">IFERROR(INDEX(INDIRECT("day_wise_sales_data!$B$2:$BZ$599"),MATCH(resource!$CC383,day_wise_sales_data!$A$2:$A$500,0),MATCH(resource!BG$2,INDIRECT("day_wise_sales_data!$B$1:$BZ$1"),0)),0)</f>
        <v>0</v>
      </c>
      <c r="BH383" s="3">
        <f ca="1">IFERROR(INDEX(INDIRECT("day_wise_sales_data!$B$2:$BZ$599"),MATCH(resource!$CC383,day_wise_sales_data!$A$2:$A$500,0),MATCH(resource!BH$2,INDIRECT("day_wise_sales_data!$B$1:$BZ$1"),0)),0)</f>
        <v>0</v>
      </c>
      <c r="BI383" s="3">
        <f ca="1">IFERROR(INDEX(INDIRECT("day_wise_sales_data!$B$2:$BZ$599"),MATCH(resource!$CC383,day_wise_sales_data!$A$2:$A$500,0),MATCH(resource!BI$2,INDIRECT("day_wise_sales_data!$B$1:$BZ$1"),0)),0)</f>
        <v>0</v>
      </c>
      <c r="BJ383" s="3">
        <f ca="1">IFERROR(INDEX(INDIRECT("day_wise_sales_data!$B$2:$BZ$599"),MATCH(resource!$CC383,day_wise_sales_data!$A$2:$A$500,0),MATCH(resource!BJ$2,INDIRECT("day_wise_sales_data!$B$1:$BZ$1"),0)),0)</f>
        <v>0</v>
      </c>
      <c r="BK383" s="3">
        <f ca="1">IFERROR(INDEX(INDIRECT("day_wise_sales_data!$B$2:$BZ$599"),MATCH(resource!$CC383,day_wise_sales_data!$A$2:$A$500,0),MATCH(resource!BK$2,INDIRECT("day_wise_sales_data!$B$1:$BZ$1"),0)),0)</f>
        <v>0</v>
      </c>
      <c r="BL383" s="3">
        <f ca="1">IFERROR(INDEX(INDIRECT("day_wise_sales_data!$B$2:$BZ$599"),MATCH(resource!$CC383,day_wise_sales_data!$A$2:$A$500,0),MATCH(resource!BL$2,INDIRECT("day_wise_sales_data!$B$1:$BZ$1"),0)),0)</f>
        <v>0</v>
      </c>
      <c r="BM383" s="3">
        <f ca="1">IFERROR(INDEX(INDIRECT("day_wise_sales_data!$B$2:$BZ$599"),MATCH(resource!$CC383,day_wise_sales_data!$A$2:$A$500,0),MATCH(resource!BM$2,INDIRECT("day_wise_sales_data!$B$1:$BZ$1"),0)),0)</f>
        <v>0</v>
      </c>
      <c r="BN383" s="3">
        <f ca="1">IFERROR(INDEX(INDIRECT("day_wise_sales_data!$B$2:$BZ$599"),MATCH(resource!$CC383,day_wise_sales_data!$A$2:$A$500,0),MATCH(resource!BN$2,INDIRECT("day_wise_sales_data!$B$1:$BZ$1"),0)),0)</f>
        <v>0</v>
      </c>
      <c r="BO383" s="3">
        <f ca="1">IFERROR(INDEX(INDIRECT("day_wise_sales_data!$B$2:$BZ$599"),MATCH(resource!$CC383,day_wise_sales_data!$A$2:$A$500,0),MATCH(resource!BO$2,INDIRECT("day_wise_sales_data!$B$1:$BZ$1"),0)),0)</f>
        <v>0</v>
      </c>
      <c r="BP383" s="3">
        <f ca="1">IFERROR(INDEX(INDIRECT("day_wise_sales_data!$B$2:$BZ$599"),MATCH(resource!$CC383,day_wise_sales_data!$A$2:$A$500,0),MATCH(resource!BP$2,INDIRECT("day_wise_sales_data!$B$1:$BZ$1"),0)),0)</f>
        <v>0</v>
      </c>
      <c r="BQ383" s="3">
        <f ca="1">IFERROR(INDEX(INDIRECT("day_wise_sales_data!$B$2:$BZ$599"),MATCH(resource!$CC383,day_wise_sales_data!$A$2:$A$500,0),MATCH(resource!BQ$2,INDIRECT("day_wise_sales_data!$B$1:$BZ$1"),0)),0)</f>
        <v>0</v>
      </c>
      <c r="BR383" s="3">
        <f ca="1">IFERROR(INDEX(INDIRECT("day_wise_sales_data!$B$2:$BZ$599"),MATCH(resource!$CC383,day_wise_sales_data!$A$2:$A$500,0),MATCH(resource!BR$2,INDIRECT("day_wise_sales_data!$B$1:$BZ$1"),0)),0)</f>
        <v>0</v>
      </c>
      <c r="BS383" s="3">
        <f ca="1">IFERROR(INDEX(INDIRECT("day_wise_sales_data!$B$2:$BZ$599"),MATCH(resource!$CC383,day_wise_sales_data!$A$2:$A$500,0),MATCH(resource!BS$2,INDIRECT("day_wise_sales_data!$B$1:$BZ$1"),0)),0)</f>
        <v>4249.8</v>
      </c>
      <c r="BT383" s="3">
        <f ca="1">IFERROR(INDEX(INDIRECT("day_wise_sales_data!$B$2:$BZ$599"),MATCH(resource!$CC383,day_wise_sales_data!$A$2:$A$500,0),MATCH(resource!BT$2,INDIRECT("day_wise_sales_data!$B$1:$BZ$1"),0)),0)</f>
        <v>0</v>
      </c>
      <c r="BU383" s="3">
        <f ca="1">IFERROR(INDEX(INDIRECT("day_wise_sales_data!$B$2:$BZ$599"),MATCH(resource!$CC383,day_wise_sales_data!$A$2:$A$500,0),MATCH(resource!BU$2,INDIRECT("day_wise_sales_data!$B$1:$BZ$1"),0)),0)</f>
        <v>0</v>
      </c>
      <c r="BV383" s="3">
        <f ca="1">IFERROR(INDEX(INDIRECT("day_wise_sales_data!$B$2:$BZ$599"),MATCH(resource!$CC383,day_wise_sales_data!$A$2:$A$500,0),MATCH(resource!BV$2,INDIRECT("day_wise_sales_data!$B$1:$BZ$1"),0)),0)</f>
        <v>0</v>
      </c>
      <c r="BW383" s="3">
        <f ca="1">IFERROR(INDEX(INDIRECT("day_wise_sales_data!$B$2:$BZ$599"),MATCH(resource!$CC383,day_wise_sales_data!$A$2:$A$500,0),MATCH(resource!BW$2,INDIRECT("day_wise_sales_data!$B$1:$BZ$1"),0)),0)</f>
        <v>0</v>
      </c>
      <c r="BX383" s="3">
        <f ca="1">IFERROR(INDEX(INDIRECT("day_wise_sales_data!$B$2:$BZ$599"),MATCH(resource!$CC383,day_wise_sales_data!$A$2:$A$500,0),MATCH(resource!BX$2,INDIRECT("day_wise_sales_data!$B$1:$BZ$1"),0)),0)</f>
        <v>0</v>
      </c>
      <c r="BY383" s="3">
        <f ca="1">IFERROR(INDEX(INDIRECT("day_wise_sales_data!$B$2:$BZ$599"),MATCH(resource!$CC383,day_wise_sales_data!$A$2:$A$500,0),MATCH(resource!BY$2,INDIRECT("day_wise_sales_data!$B$1:$BZ$1"),0)),0)</f>
        <v>0</v>
      </c>
      <c r="BZ383" s="3">
        <f ca="1">IFERROR(INDEX(INDIRECT("day_wise_sales_data!$B$2:$BZ$599"),MATCH(resource!$CC383,day_wise_sales_data!$A$2:$A$500,0),MATCH(resource!BZ$2,INDIRECT("day_wise_sales_data!$B$1:$BZ$1"),0)),0)</f>
        <v>0</v>
      </c>
      <c r="CA383" s="3" t="str">
        <f ca="1">IFERROR(INDEX(INDIRECT("day_wise_sales_data!$B$2:$BZ$599"),MATCH(resource!$CC383,day_wise_sales_data!$A$2:$A$500,0),MATCH(resource!CA$2,INDIRECT("day_wise_sales_data!$B$1:$BZ$1"),0)),0)</f>
        <v>dd</v>
      </c>
      <c r="CC383" s="4" t="str">
        <f>sales_data!H382</f>
        <v>NOK01142</v>
      </c>
      <c r="CD383" s="1">
        <v>381</v>
      </c>
      <c r="CE383" s="1" t="str">
        <f>IF(AQ383=report!$AQ$3,resource!CD383,"")</f>
        <v/>
      </c>
      <c r="CF383" s="5" t="str">
        <f>IFERROR(SMALL($CE$3:$CE$1001,ROWS($CE$3:CE383)),"")</f>
        <v/>
      </c>
      <c r="CH383">
        <f>IFERROR(VLOOKUP($CC383,data_pull!$E$22:$G$700,2,0),0)</f>
        <v>6945.27</v>
      </c>
      <c r="CI383" s="1">
        <f t="shared" si="108"/>
        <v>154</v>
      </c>
      <c r="CJ383" s="1">
        <f t="shared" si="107"/>
        <v>0</v>
      </c>
      <c r="CK383" s="1" t="s">
        <v>1842</v>
      </c>
      <c r="CL383" s="1">
        <f t="shared" si="109"/>
        <v>111</v>
      </c>
      <c r="CM383" s="1" t="str">
        <f>IFERROR(VLOOKUP($CK383,stock_data!$B$3:$W$612,2,0),0)</f>
        <v>ZITA -500 TABLET (EXP)</v>
      </c>
      <c r="CN383" s="1" t="str">
        <f>IFERROR(VLOOKUP($CK383,stock_data!$B$3:$W$612,4,0),0)</f>
        <v>2x3's</v>
      </c>
      <c r="CO383" s="1">
        <f>IFERROR(VLOOKUP($CK383,stock_data!$B$3:$W$612,5,0),0)</f>
        <v>184.8</v>
      </c>
      <c r="CP383" s="3">
        <f t="shared" si="110"/>
        <v>0</v>
      </c>
      <c r="CQ383" s="3">
        <f t="shared" si="111"/>
        <v>0</v>
      </c>
      <c r="CR383" s="1">
        <f>IFERROR(VLOOKUP($CK383,stock_data!$B$3:$W$612,6,0),0)</f>
        <v>0</v>
      </c>
      <c r="CS383" s="1">
        <f>IFERROR(VLOOKUP($CK383,stock_data!$B$3:$W$612,7,0),0)</f>
        <v>0</v>
      </c>
      <c r="CT383" s="1">
        <f>IFERROR(VLOOKUP($CK383,stock_data!$B$3:$W$612,8,0),0)</f>
        <v>0</v>
      </c>
      <c r="CU383" s="1">
        <f>IFERROR(VLOOKUP($CK383,stock_data!$B$3:$W$612,9,0),0)</f>
        <v>0</v>
      </c>
      <c r="CV383" s="1">
        <f>IFERROR(VLOOKUP($CK383,stock_data!$B$3:$W$612,10,0),0)</f>
        <v>0</v>
      </c>
      <c r="CW383" s="1">
        <f>IFERROR(VLOOKUP($CK383,stock_data!$B$3:$W$612,11,0),0)</f>
        <v>0</v>
      </c>
      <c r="CX383" s="1">
        <f>IFERROR(VLOOKUP($CK383,stock_data!$B$3:$W$612,12,0),0)</f>
        <v>0</v>
      </c>
      <c r="CY383" s="1">
        <f>IFERROR(VLOOKUP($CK383,stock_data!$B$3:$W$612,13,0),0)</f>
        <v>0</v>
      </c>
      <c r="CZ383" s="1">
        <f>IFERROR(VLOOKUP($CK383,stock_data!$B$3:$W$612,14,0),0)</f>
        <v>0</v>
      </c>
      <c r="DA383" s="1">
        <f>IFERROR(VLOOKUP($CK383,stock_data!$B$3:$W$612,15,0),0)</f>
        <v>0</v>
      </c>
      <c r="DB383" s="1">
        <f>IFERROR(VLOOKUP($CK383,stock_data!$B$3:$W$612,16,0),0)</f>
        <v>0</v>
      </c>
      <c r="DC383" s="1">
        <f>IFERROR(VLOOKUP($CK383,stock_data!$B$3:$W$612,17,0),0)</f>
        <v>0</v>
      </c>
      <c r="DD383" s="1">
        <f>IFERROR(VLOOKUP($CK383,stock_data!$B$3:$W$612,18,0),0)</f>
        <v>0</v>
      </c>
      <c r="DE383" s="1">
        <f>IFERROR(VLOOKUP($CK383,stock_data!$B$3:$W$612,19,0),0)</f>
        <v>0</v>
      </c>
      <c r="DF383" s="1">
        <f>IFERROR(VLOOKUP($CK383,stock_data!$B$3:$W$612,20,0),0)</f>
        <v>0</v>
      </c>
      <c r="DG383" s="1">
        <f>IFERROR(VLOOKUP($CK383,stock_data!$B$3:$W$612,21,0),0)</f>
        <v>0</v>
      </c>
      <c r="DH383" s="1">
        <f>IFERROR(VLOOKUP($CK383,stock_data!$B$3:$W$612,22,0),0)</f>
        <v>0</v>
      </c>
      <c r="DI383" s="1">
        <f t="shared" si="112"/>
        <v>0</v>
      </c>
      <c r="DJ383" s="1">
        <f t="shared" si="113"/>
        <v>0</v>
      </c>
      <c r="DK383" s="3" t="str">
        <f>IFERROR(INDEX(COD_SALES!$B$5:$Z$500,MATCH(resource!$CC383,COD_SALES!$A$5:$A$500,0),MATCH(resource!DK$2,COD_SALES!$B$4:$Z$4,0)),"")</f>
        <v/>
      </c>
      <c r="DL383" s="3" t="str">
        <f>IFERROR(INDEX(COD_SALES!$B$5:$Z$500,MATCH(resource!$CC383,COD_SALES!$A$5:$A$500,0),MATCH(resource!DL$2,COD_SALES!$B$4:$Z$4,0)),"")</f>
        <v/>
      </c>
      <c r="DM383" s="3" t="str">
        <f>IFERROR(INDEX(COD_SALES!$B$5:$Z$500,MATCH(resource!$CC383,COD_SALES!$A$5:$A$500,0),MATCH(resource!DM$2,COD_SALES!$B$4:$Z$4,0)),"")</f>
        <v/>
      </c>
      <c r="DN383" s="3" t="str">
        <f>IFERROR(INDEX(COD_SALES!$B$5:$Z$500,MATCH(resource!$CC383,COD_SALES!$A$5:$A$500,0),MATCH(resource!DN$2,COD_SALES!$B$4:$Z$4,0)),"")</f>
        <v/>
      </c>
      <c r="DO383" s="3" t="str">
        <f>IFERROR(INDEX(COD_SALES!$B$5:$Z$500,MATCH(resource!$CC383,COD_SALES!$A$5:$A$500,0),MATCH(resource!DO$2,COD_SALES!$B$4:$Z$4,0)),"")</f>
        <v/>
      </c>
      <c r="DP383" s="3" t="str">
        <f>IFERROR(INDEX(COD_SALES!$B$5:$Z$500,MATCH(resource!$CC383,COD_SALES!$A$5:$A$500,0),MATCH(resource!DP$2,COD_SALES!$B$4:$Z$4,0)),"")</f>
        <v/>
      </c>
      <c r="DQ383" s="3" t="str">
        <f>IFERROR(INDEX(COD_SALES!$B$5:$Z$500,MATCH(resource!$CC383,COD_SALES!$A$5:$A$500,0),MATCH(resource!DQ$2,COD_SALES!$B$4:$Z$4,0)),"")</f>
        <v/>
      </c>
      <c r="DR383" s="3" t="str">
        <f>IFERROR(INDEX(COD_SALES!$B$5:$Z$500,MATCH(resource!$CC383,COD_SALES!$A$5:$A$500,0),MATCH(resource!DR$2,COD_SALES!$B$4:$Z$4,0)),"")</f>
        <v/>
      </c>
      <c r="DS383" s="3" t="str">
        <f>IFERROR(INDEX(COD_SALES!$B$5:$Z$500,MATCH(resource!$CC383,COD_SALES!$A$5:$A$500,0),MATCH(resource!DS$2,COD_SALES!$B$4:$Z$4,0)),"")</f>
        <v/>
      </c>
      <c r="DT383" s="3" t="str">
        <f>IFERROR(INDEX(COD_SALES!$B$5:$Z$500,MATCH(resource!$CC383,COD_SALES!$A$5:$A$500,0),MATCH(resource!DT$2,COD_SALES!$B$4:$Z$4,0)),"")</f>
        <v/>
      </c>
      <c r="DU383" s="3" t="str">
        <f>IFERROR(INDEX(COD_SALES!$B$5:$Z$500,MATCH(resource!$CC383,COD_SALES!$A$5:$A$500,0),MATCH(resource!DU$2,COD_SALES!$B$4:$Z$4,0)),"")</f>
        <v/>
      </c>
      <c r="DV383" s="3" t="str">
        <f>IFERROR(INDEX(COD_SALES!$B$5:$Z$500,MATCH(resource!$CC383,COD_SALES!$A$5:$A$500,0),MATCH(resource!DV$2,COD_SALES!$B$4:$Z$4,0)),"")</f>
        <v/>
      </c>
      <c r="DW383" s="3" t="str">
        <f>IFERROR(INDEX(COD_SALES!$B$5:$Z$500,MATCH(resource!$CC383,COD_SALES!$A$5:$A$500,0),MATCH(resource!DW$2,COD_SALES!$B$4:$Z$4,0)),"")</f>
        <v/>
      </c>
      <c r="DX383" s="3" t="str">
        <f>IFERROR(INDEX(COD_SALES!$B$5:$Z$500,MATCH(resource!$CC383,COD_SALES!$A$5:$A$500,0),MATCH(resource!DX$2,COD_SALES!$B$4:$Z$4,0)),"")</f>
        <v/>
      </c>
      <c r="DY383" s="3" t="str">
        <f>IFERROR(INDEX(COD_SALES!$B$5:$Z$500,MATCH(resource!$CC383,COD_SALES!$A$5:$A$500,0),MATCH(resource!DY$2,COD_SALES!$B$4:$Z$4,0)),"")</f>
        <v/>
      </c>
      <c r="DZ383" s="3" t="str">
        <f>IFERROR(INDEX(COD_SALES!$B$5:$Z$500,MATCH(resource!$CC383,COD_SALES!$A$5:$A$500,0),MATCH(resource!DZ$2,COD_SALES!$B$4:$Z$4,0)),"")</f>
        <v/>
      </c>
      <c r="EA383" s="3" t="str">
        <f>IFERROR(INDEX(COD_SALES!$B$5:$Z$500,MATCH(resource!$CC383,COD_SALES!$A$5:$A$500,0),MATCH(resource!EA$2,COD_SALES!$B$4:$Z$4,0)),"")</f>
        <v/>
      </c>
      <c r="EB383" s="3">
        <f t="shared" si="114"/>
        <v>0</v>
      </c>
      <c r="ED383" s="3">
        <f>IFERROR(VLOOKUP($CK383,depot_prod_sales!$B$5:$S$200,3,0),0)</f>
        <v>0</v>
      </c>
      <c r="EE383" s="3">
        <f>IFERROR(VLOOKUP($CK383,depot_prod_sales!$B$5:$S$200,4,0),0)</f>
        <v>0</v>
      </c>
      <c r="EF383" s="3">
        <f>IFERROR(VLOOKUP($CK383,depot_prod_sales!$B$5:$S$200,5,0),0)</f>
        <v>0</v>
      </c>
      <c r="EG383" s="3">
        <f>IFERROR(VLOOKUP($CK383,depot_prod_sales!$B$5:$S$200,6,0),0)</f>
        <v>0</v>
      </c>
      <c r="EH383" s="3">
        <f>IFERROR(VLOOKUP($CK383,depot_prod_sales!$B$5:$S$200,7,0),0)</f>
        <v>0</v>
      </c>
      <c r="EI383" s="3">
        <f>IFERROR(VLOOKUP($CK383,depot_prod_sales!$B$5:$S$200,8,0),0)</f>
        <v>0</v>
      </c>
      <c r="EJ383" s="3">
        <f>IFERROR(VLOOKUP($CK383,depot_prod_sales!$B$5:$S$200,9,0),0)</f>
        <v>0</v>
      </c>
      <c r="EK383" s="3">
        <f>IFERROR(VLOOKUP($CK383,depot_prod_sales!$B$5:$S$200,10,0),0)</f>
        <v>0</v>
      </c>
      <c r="EL383" s="3">
        <f>IFERROR(VLOOKUP($CK383,depot_prod_sales!$B$5:$S$200,11,0),0)</f>
        <v>0</v>
      </c>
      <c r="EM383" s="3">
        <f>IFERROR(VLOOKUP($CK383,depot_prod_sales!$B$5:$S$200,12,0),0)</f>
        <v>0</v>
      </c>
      <c r="EN383" s="3">
        <f>IFERROR(VLOOKUP($CK383,depot_prod_sales!$B$5:$S$200,13,0),0)</f>
        <v>0</v>
      </c>
      <c r="EO383" s="3">
        <f>IFERROR(VLOOKUP($CK383,depot_prod_sales!$B$5:$S$200,14,0),0)</f>
        <v>0</v>
      </c>
      <c r="EP383" s="3">
        <f>IFERROR(VLOOKUP($CK383,depot_prod_sales!$B$5:$S$200,15,0),0)</f>
        <v>0</v>
      </c>
      <c r="EQ383" s="3">
        <f>IFERROR(VLOOKUP($CK383,depot_prod_sales!$B$5:$S$200,16,0),0)</f>
        <v>0</v>
      </c>
      <c r="ER383" s="3">
        <f>IFERROR(VLOOKUP($CK383,depot_prod_sales!$B$5:$S$200,17,0),0)</f>
        <v>0</v>
      </c>
      <c r="ES383" s="3">
        <f>IFERROR(VLOOKUP($CK383,depot_prod_sales!$B$5:$S$200,18,0),0)</f>
        <v>0</v>
      </c>
      <c r="ET383" s="116">
        <f t="shared" si="115"/>
        <v>0</v>
      </c>
      <c r="EU383" s="116">
        <f t="shared" si="116"/>
        <v>0</v>
      </c>
      <c r="EW383" s="3">
        <f>IFERROR(VLOOKUP(CC383,data_pull!$AO$25:$AR$546,2,0),0)</f>
        <v>0</v>
      </c>
      <c r="EX383" s="1">
        <f>IFERROR(VLOOKUP(CC383,data_pull!$AO$25:$AR$546,4,0),0)</f>
        <v>190000</v>
      </c>
    </row>
    <row r="384" spans="13:154" x14ac:dyDescent="0.25"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4" t="str">
        <f>sales_data!B383</f>
        <v>Sonjoy Kumar Sorma</v>
      </c>
      <c r="AR384" s="4" t="str">
        <f>sales_data!C383</f>
        <v>Mohammad Rasel-2</v>
      </c>
      <c r="AS384" s="5" t="str">
        <f t="shared" si="106"/>
        <v>Mohammad Rasel-2</v>
      </c>
      <c r="AT384" s="4" t="str">
        <f>sales_data!I383</f>
        <v>Karuna Kanta Bhowmik</v>
      </c>
      <c r="AU384" s="4" t="str">
        <f>sales_data!W383</f>
        <v>Sebarhat (Tb)</v>
      </c>
      <c r="AV384" s="1">
        <f>sales_data!N383</f>
        <v>71592.679999999993</v>
      </c>
      <c r="AW384" s="1">
        <f>sales_data!P383</f>
        <v>10</v>
      </c>
      <c r="AX384" s="3">
        <f ca="1">IFERROR(INDEX(INDIRECT("day_wise_sales_data!$B$2:$BZ$599"),MATCH(resource!$CC384,day_wise_sales_data!$A$2:$A$500,0),MATCH(resource!AX$2,INDIRECT("day_wise_sales_data!$B$1:$BZ$1"),0)),0)</f>
        <v>16903.560000000001</v>
      </c>
      <c r="AY384" s="3">
        <f ca="1">IFERROR(INDEX(INDIRECT("day_wise_sales_data!$B$2:$BZ$599"),MATCH(resource!$CC384,day_wise_sales_data!$A$2:$A$500,0),MATCH(resource!AY$2,INDIRECT("day_wise_sales_data!$B$1:$BZ$1"),0)),0)</f>
        <v>0</v>
      </c>
      <c r="AZ384" s="3">
        <f ca="1">IFERROR(INDEX(INDIRECT("day_wise_sales_data!$B$2:$BZ$599"),MATCH(resource!$CC384,day_wise_sales_data!$A$2:$A$500,0),MATCH(resource!AZ$2,INDIRECT("day_wise_sales_data!$B$1:$BZ$1"),0)),0)</f>
        <v>0</v>
      </c>
      <c r="BA384" s="3">
        <f ca="1">IFERROR(INDEX(INDIRECT("day_wise_sales_data!$B$2:$BZ$599"),MATCH(resource!$CC384,day_wise_sales_data!$A$2:$A$500,0),MATCH(resource!BA$2,INDIRECT("day_wise_sales_data!$B$1:$BZ$1"),0)),0)</f>
        <v>0</v>
      </c>
      <c r="BB384" s="3">
        <f ca="1">IFERROR(INDEX(INDIRECT("day_wise_sales_data!$B$2:$BZ$599"),MATCH(resource!$CC384,day_wise_sales_data!$A$2:$A$500,0),MATCH(resource!BB$2,INDIRECT("day_wise_sales_data!$B$1:$BZ$1"),0)),0)</f>
        <v>11228.57</v>
      </c>
      <c r="BC384" s="3">
        <f ca="1">IFERROR(INDEX(INDIRECT("day_wise_sales_data!$B$2:$BZ$599"),MATCH(resource!$CC384,day_wise_sales_data!$A$2:$A$500,0),MATCH(resource!BC$2,INDIRECT("day_wise_sales_data!$B$1:$BZ$1"),0)),0)</f>
        <v>0</v>
      </c>
      <c r="BD384" s="3">
        <f ca="1">IFERROR(INDEX(INDIRECT("day_wise_sales_data!$B$2:$BZ$599"),MATCH(resource!$CC384,day_wise_sales_data!$A$2:$A$500,0),MATCH(resource!BD$2,INDIRECT("day_wise_sales_data!$B$1:$BZ$1"),0)),0)</f>
        <v>0</v>
      </c>
      <c r="BE384" s="3">
        <f ca="1">IFERROR(INDEX(INDIRECT("day_wise_sales_data!$B$2:$BZ$599"),MATCH(resource!$CC384,day_wise_sales_data!$A$2:$A$500,0),MATCH(resource!BE$2,INDIRECT("day_wise_sales_data!$B$1:$BZ$1"),0)),0)</f>
        <v>14509.71</v>
      </c>
      <c r="BF384" s="3">
        <f ca="1">IFERROR(INDEX(INDIRECT("day_wise_sales_data!$B$2:$BZ$599"),MATCH(resource!$CC384,day_wise_sales_data!$A$2:$A$500,0),MATCH(resource!BF$2,INDIRECT("day_wise_sales_data!$B$1:$BZ$1"),0)),0)</f>
        <v>0</v>
      </c>
      <c r="BG384" s="3">
        <f ca="1">IFERROR(INDEX(INDIRECT("day_wise_sales_data!$B$2:$BZ$599"),MATCH(resource!$CC384,day_wise_sales_data!$A$2:$A$500,0),MATCH(resource!BG$2,INDIRECT("day_wise_sales_data!$B$1:$BZ$1"),0)),0)</f>
        <v>27604</v>
      </c>
      <c r="BH384" s="3">
        <f ca="1">IFERROR(INDEX(INDIRECT("day_wise_sales_data!$B$2:$BZ$599"),MATCH(resource!$CC384,day_wise_sales_data!$A$2:$A$500,0),MATCH(resource!BH$2,INDIRECT("day_wise_sales_data!$B$1:$BZ$1"),0)),0)</f>
        <v>0</v>
      </c>
      <c r="BI384" s="3">
        <f ca="1">IFERROR(INDEX(INDIRECT("day_wise_sales_data!$B$2:$BZ$599"),MATCH(resource!$CC384,day_wise_sales_data!$A$2:$A$500,0),MATCH(resource!BI$2,INDIRECT("day_wise_sales_data!$B$1:$BZ$1"),0)),0)</f>
        <v>0</v>
      </c>
      <c r="BJ384" s="3">
        <f ca="1">IFERROR(INDEX(INDIRECT("day_wise_sales_data!$B$2:$BZ$599"),MATCH(resource!$CC384,day_wise_sales_data!$A$2:$A$500,0),MATCH(resource!BJ$2,INDIRECT("day_wise_sales_data!$B$1:$BZ$1"),0)),0)</f>
        <v>0</v>
      </c>
      <c r="BK384" s="3">
        <f ca="1">IFERROR(INDEX(INDIRECT("day_wise_sales_data!$B$2:$BZ$599"),MATCH(resource!$CC384,day_wise_sales_data!$A$2:$A$500,0),MATCH(resource!BK$2,INDIRECT("day_wise_sales_data!$B$1:$BZ$1"),0)),0)</f>
        <v>0</v>
      </c>
      <c r="BL384" s="3">
        <f ca="1">IFERROR(INDEX(INDIRECT("day_wise_sales_data!$B$2:$BZ$599"),MATCH(resource!$CC384,day_wise_sales_data!$A$2:$A$500,0),MATCH(resource!BL$2,INDIRECT("day_wise_sales_data!$B$1:$BZ$1"),0)),0)</f>
        <v>0</v>
      </c>
      <c r="BM384" s="3">
        <f ca="1">IFERROR(INDEX(INDIRECT("day_wise_sales_data!$B$2:$BZ$599"),MATCH(resource!$CC384,day_wise_sales_data!$A$2:$A$500,0),MATCH(resource!BM$2,INDIRECT("day_wise_sales_data!$B$1:$BZ$1"),0)),0)</f>
        <v>0</v>
      </c>
      <c r="BN384" s="3">
        <f ca="1">IFERROR(INDEX(INDIRECT("day_wise_sales_data!$B$2:$BZ$599"),MATCH(resource!$CC384,day_wise_sales_data!$A$2:$A$500,0),MATCH(resource!BN$2,INDIRECT("day_wise_sales_data!$B$1:$BZ$1"),0)),0)</f>
        <v>0</v>
      </c>
      <c r="BO384" s="3">
        <f ca="1">IFERROR(INDEX(INDIRECT("day_wise_sales_data!$B$2:$BZ$599"),MATCH(resource!$CC384,day_wise_sales_data!$A$2:$A$500,0),MATCH(resource!BO$2,INDIRECT("day_wise_sales_data!$B$1:$BZ$1"),0)),0)</f>
        <v>0</v>
      </c>
      <c r="BP384" s="3">
        <f ca="1">IFERROR(INDEX(INDIRECT("day_wise_sales_data!$B$2:$BZ$599"),MATCH(resource!$CC384,day_wise_sales_data!$A$2:$A$500,0),MATCH(resource!BP$2,INDIRECT("day_wise_sales_data!$B$1:$BZ$1"),0)),0)</f>
        <v>0</v>
      </c>
      <c r="BQ384" s="3">
        <f ca="1">IFERROR(INDEX(INDIRECT("day_wise_sales_data!$B$2:$BZ$599"),MATCH(resource!$CC384,day_wise_sales_data!$A$2:$A$500,0),MATCH(resource!BQ$2,INDIRECT("day_wise_sales_data!$B$1:$BZ$1"),0)),0)</f>
        <v>0</v>
      </c>
      <c r="BR384" s="3">
        <f ca="1">IFERROR(INDEX(INDIRECT("day_wise_sales_data!$B$2:$BZ$599"),MATCH(resource!$CC384,day_wise_sales_data!$A$2:$A$500,0),MATCH(resource!BR$2,INDIRECT("day_wise_sales_data!$B$1:$BZ$1"),0)),0)</f>
        <v>0</v>
      </c>
      <c r="BS384" s="3">
        <f ca="1">IFERROR(INDEX(INDIRECT("day_wise_sales_data!$B$2:$BZ$599"),MATCH(resource!$CC384,day_wise_sales_data!$A$2:$A$500,0),MATCH(resource!BS$2,INDIRECT("day_wise_sales_data!$B$1:$BZ$1"),0)),0)</f>
        <v>1346.84</v>
      </c>
      <c r="BT384" s="3">
        <f ca="1">IFERROR(INDEX(INDIRECT("day_wise_sales_data!$B$2:$BZ$599"),MATCH(resource!$CC384,day_wise_sales_data!$A$2:$A$500,0),MATCH(resource!BT$2,INDIRECT("day_wise_sales_data!$B$1:$BZ$1"),0)),0)</f>
        <v>0</v>
      </c>
      <c r="BU384" s="3">
        <f ca="1">IFERROR(INDEX(INDIRECT("day_wise_sales_data!$B$2:$BZ$599"),MATCH(resource!$CC384,day_wise_sales_data!$A$2:$A$500,0),MATCH(resource!BU$2,INDIRECT("day_wise_sales_data!$B$1:$BZ$1"),0)),0)</f>
        <v>0</v>
      </c>
      <c r="BV384" s="3">
        <f ca="1">IFERROR(INDEX(INDIRECT("day_wise_sales_data!$B$2:$BZ$599"),MATCH(resource!$CC384,day_wise_sales_data!$A$2:$A$500,0),MATCH(resource!BV$2,INDIRECT("day_wise_sales_data!$B$1:$BZ$1"),0)),0)</f>
        <v>0</v>
      </c>
      <c r="BW384" s="3">
        <f ca="1">IFERROR(INDEX(INDIRECT("day_wise_sales_data!$B$2:$BZ$599"),MATCH(resource!$CC384,day_wise_sales_data!$A$2:$A$500,0),MATCH(resource!BW$2,INDIRECT("day_wise_sales_data!$B$1:$BZ$1"),0)),0)</f>
        <v>0</v>
      </c>
      <c r="BX384" s="3">
        <f ca="1">IFERROR(INDEX(INDIRECT("day_wise_sales_data!$B$2:$BZ$599"),MATCH(resource!$CC384,day_wise_sales_data!$A$2:$A$500,0),MATCH(resource!BX$2,INDIRECT("day_wise_sales_data!$B$1:$BZ$1"),0)),0)</f>
        <v>0</v>
      </c>
      <c r="BY384" s="3">
        <f ca="1">IFERROR(INDEX(INDIRECT("day_wise_sales_data!$B$2:$BZ$599"),MATCH(resource!$CC384,day_wise_sales_data!$A$2:$A$500,0),MATCH(resource!BY$2,INDIRECT("day_wise_sales_data!$B$1:$BZ$1"),0)),0)</f>
        <v>0</v>
      </c>
      <c r="BZ384" s="3">
        <f ca="1">IFERROR(INDEX(INDIRECT("day_wise_sales_data!$B$2:$BZ$599"),MATCH(resource!$CC384,day_wise_sales_data!$A$2:$A$500,0),MATCH(resource!BZ$2,INDIRECT("day_wise_sales_data!$B$1:$BZ$1"),0)),0)</f>
        <v>0</v>
      </c>
      <c r="CA384" s="3" t="str">
        <f ca="1">IFERROR(INDEX(INDIRECT("day_wise_sales_data!$B$2:$BZ$599"),MATCH(resource!$CC384,day_wise_sales_data!$A$2:$A$500,0),MATCH(resource!CA$2,INDIRECT("day_wise_sales_data!$B$1:$BZ$1"),0)),0)</f>
        <v>dd</v>
      </c>
      <c r="CC384" s="4" t="str">
        <f>sales_data!H383</f>
        <v>NOK05214</v>
      </c>
      <c r="CD384" s="1">
        <v>382</v>
      </c>
      <c r="CE384" s="1" t="str">
        <f>IF(AQ384=report!$AQ$3,resource!CD384,"")</f>
        <v/>
      </c>
      <c r="CF384" s="5" t="str">
        <f>IFERROR(SMALL($CE$3:$CE$1001,ROWS($CE$3:CE384)),"")</f>
        <v/>
      </c>
      <c r="CH384">
        <f>IFERROR(VLOOKUP($CC384,data_pull!$E$22:$G$700,2,0),0)</f>
        <v>71592.679999999993</v>
      </c>
      <c r="CI384" s="1">
        <f t="shared" si="108"/>
        <v>154</v>
      </c>
      <c r="CJ384" s="1">
        <f t="shared" si="107"/>
        <v>0</v>
      </c>
      <c r="CK384" s="1" t="s">
        <v>1844</v>
      </c>
      <c r="CL384" s="1">
        <f t="shared" si="109"/>
        <v>111</v>
      </c>
      <c r="CM384" s="1" t="str">
        <f>IFERROR(VLOOKUP($CK384,stock_data!$B$3:$W$612,2,0),0)</f>
        <v>ZITA 500 TABLET  (EXP)</v>
      </c>
      <c r="CN384" s="1" t="str">
        <f>IFERROR(VLOOKUP($CK384,stock_data!$B$3:$W$612,4,0),0)</f>
        <v>2x6's</v>
      </c>
      <c r="CO384" s="1">
        <f>IFERROR(VLOOKUP($CK384,stock_data!$B$3:$W$612,5,0),0)</f>
        <v>369.6</v>
      </c>
      <c r="CP384" s="3">
        <f t="shared" si="110"/>
        <v>0</v>
      </c>
      <c r="CQ384" s="3">
        <f t="shared" si="111"/>
        <v>0</v>
      </c>
      <c r="CR384" s="1">
        <f>IFERROR(VLOOKUP($CK384,stock_data!$B$3:$W$612,6,0),0)</f>
        <v>0</v>
      </c>
      <c r="CS384" s="1">
        <f>IFERROR(VLOOKUP($CK384,stock_data!$B$3:$W$612,7,0),0)</f>
        <v>0</v>
      </c>
      <c r="CT384" s="1">
        <f>IFERROR(VLOOKUP($CK384,stock_data!$B$3:$W$612,8,0),0)</f>
        <v>0</v>
      </c>
      <c r="CU384" s="1">
        <f>IFERROR(VLOOKUP($CK384,stock_data!$B$3:$W$612,9,0),0)</f>
        <v>0</v>
      </c>
      <c r="CV384" s="1">
        <f>IFERROR(VLOOKUP($CK384,stock_data!$B$3:$W$612,10,0),0)</f>
        <v>0</v>
      </c>
      <c r="CW384" s="1">
        <f>IFERROR(VLOOKUP($CK384,stock_data!$B$3:$W$612,11,0),0)</f>
        <v>0</v>
      </c>
      <c r="CX384" s="1">
        <f>IFERROR(VLOOKUP($CK384,stock_data!$B$3:$W$612,12,0),0)</f>
        <v>0</v>
      </c>
      <c r="CY384" s="1">
        <f>IFERROR(VLOOKUP($CK384,stock_data!$B$3:$W$612,13,0),0)</f>
        <v>0</v>
      </c>
      <c r="CZ384" s="1">
        <f>IFERROR(VLOOKUP($CK384,stock_data!$B$3:$W$612,14,0),0)</f>
        <v>0</v>
      </c>
      <c r="DA384" s="1">
        <f>IFERROR(VLOOKUP($CK384,stock_data!$B$3:$W$612,15,0),0)</f>
        <v>0</v>
      </c>
      <c r="DB384" s="1">
        <f>IFERROR(VLOOKUP($CK384,stock_data!$B$3:$W$612,16,0),0)</f>
        <v>0</v>
      </c>
      <c r="DC384" s="1">
        <f>IFERROR(VLOOKUP($CK384,stock_data!$B$3:$W$612,17,0),0)</f>
        <v>0</v>
      </c>
      <c r="DD384" s="1">
        <f>IFERROR(VLOOKUP($CK384,stock_data!$B$3:$W$612,18,0),0)</f>
        <v>0</v>
      </c>
      <c r="DE384" s="1">
        <f>IFERROR(VLOOKUP($CK384,stock_data!$B$3:$W$612,19,0),0)</f>
        <v>0</v>
      </c>
      <c r="DF384" s="1">
        <f>IFERROR(VLOOKUP($CK384,stock_data!$B$3:$W$612,20,0),0)</f>
        <v>0</v>
      </c>
      <c r="DG384" s="1">
        <f>IFERROR(VLOOKUP($CK384,stock_data!$B$3:$W$612,21,0),0)</f>
        <v>0</v>
      </c>
      <c r="DH384" s="1">
        <f>IFERROR(VLOOKUP($CK384,stock_data!$B$3:$W$612,22,0),0)</f>
        <v>0</v>
      </c>
      <c r="DI384" s="1">
        <f t="shared" si="112"/>
        <v>0</v>
      </c>
      <c r="DJ384" s="1">
        <f t="shared" si="113"/>
        <v>0</v>
      </c>
      <c r="DK384" s="3">
        <f>IFERROR(INDEX(COD_SALES!$B$5:$Z$500,MATCH(resource!$CC384,COD_SALES!$A$5:$A$500,0),MATCH(resource!DK$2,COD_SALES!$B$4:$Z$4,0)),"")</f>
        <v>6</v>
      </c>
      <c r="DL384" s="3">
        <f>IFERROR(INDEX(COD_SALES!$B$5:$Z$500,MATCH(resource!$CC384,COD_SALES!$A$5:$A$500,0),MATCH(resource!DL$2,COD_SALES!$B$4:$Z$4,0)),"")</f>
        <v>0</v>
      </c>
      <c r="DM384" s="3">
        <f>IFERROR(INDEX(COD_SALES!$B$5:$Z$500,MATCH(resource!$CC384,COD_SALES!$A$5:$A$500,0),MATCH(resource!DM$2,COD_SALES!$B$4:$Z$4,0)),"")</f>
        <v>0</v>
      </c>
      <c r="DN384" s="3" t="str">
        <f>IFERROR(INDEX(COD_SALES!$B$5:$Z$500,MATCH(resource!$CC384,COD_SALES!$A$5:$A$500,0),MATCH(resource!DN$2,COD_SALES!$B$4:$Z$4,0)),"")</f>
        <v/>
      </c>
      <c r="DO384" s="3">
        <f>IFERROR(INDEX(COD_SALES!$B$5:$Z$500,MATCH(resource!$CC384,COD_SALES!$A$5:$A$500,0),MATCH(resource!DO$2,COD_SALES!$B$4:$Z$4,0)),"")</f>
        <v>0</v>
      </c>
      <c r="DP384" s="3">
        <f>IFERROR(INDEX(COD_SALES!$B$5:$Z$500,MATCH(resource!$CC384,COD_SALES!$A$5:$A$500,0),MATCH(resource!DP$2,COD_SALES!$B$4:$Z$4,0)),"")</f>
        <v>0</v>
      </c>
      <c r="DQ384" s="3" t="str">
        <f>IFERROR(INDEX(COD_SALES!$B$5:$Z$500,MATCH(resource!$CC384,COD_SALES!$A$5:$A$500,0),MATCH(resource!DQ$2,COD_SALES!$B$4:$Z$4,0)),"")</f>
        <v/>
      </c>
      <c r="DR384" s="3">
        <f>IFERROR(INDEX(COD_SALES!$B$5:$Z$500,MATCH(resource!$CC384,COD_SALES!$A$5:$A$500,0),MATCH(resource!DR$2,COD_SALES!$B$4:$Z$4,0)),"")</f>
        <v>0</v>
      </c>
      <c r="DS384" s="3">
        <f>IFERROR(INDEX(COD_SALES!$B$5:$Z$500,MATCH(resource!$CC384,COD_SALES!$A$5:$A$500,0),MATCH(resource!DS$2,COD_SALES!$B$4:$Z$4,0)),"")</f>
        <v>50</v>
      </c>
      <c r="DT384" s="3">
        <f>IFERROR(INDEX(COD_SALES!$B$5:$Z$500,MATCH(resource!$CC384,COD_SALES!$A$5:$A$500,0),MATCH(resource!DT$2,COD_SALES!$B$4:$Z$4,0)),"")</f>
        <v>19</v>
      </c>
      <c r="DU384" s="3">
        <f>IFERROR(INDEX(COD_SALES!$B$5:$Z$500,MATCH(resource!$CC384,COD_SALES!$A$5:$A$500,0),MATCH(resource!DU$2,COD_SALES!$B$4:$Z$4,0)),"")</f>
        <v>32</v>
      </c>
      <c r="DV384" s="3">
        <f>IFERROR(INDEX(COD_SALES!$B$5:$Z$500,MATCH(resource!$CC384,COD_SALES!$A$5:$A$500,0),MATCH(resource!DV$2,COD_SALES!$B$4:$Z$4,0)),"")</f>
        <v>0</v>
      </c>
      <c r="DW384" s="3">
        <f>IFERROR(INDEX(COD_SALES!$B$5:$Z$500,MATCH(resource!$CC384,COD_SALES!$A$5:$A$500,0),MATCH(resource!DW$2,COD_SALES!$B$4:$Z$4,0)),"")</f>
        <v>23</v>
      </c>
      <c r="DX384" s="3">
        <f>IFERROR(INDEX(COD_SALES!$B$5:$Z$500,MATCH(resource!$CC384,COD_SALES!$A$5:$A$500,0),MATCH(resource!DX$2,COD_SALES!$B$4:$Z$4,0)),"")</f>
        <v>0</v>
      </c>
      <c r="DY384" s="3">
        <f>IFERROR(INDEX(COD_SALES!$B$5:$Z$500,MATCH(resource!$CC384,COD_SALES!$A$5:$A$500,0),MATCH(resource!DY$2,COD_SALES!$B$4:$Z$4,0)),"")</f>
        <v>0</v>
      </c>
      <c r="DZ384" s="3">
        <f>IFERROR(INDEX(COD_SALES!$B$5:$Z$500,MATCH(resource!$CC384,COD_SALES!$A$5:$A$500,0),MATCH(resource!DZ$2,COD_SALES!$B$4:$Z$4,0)),"")</f>
        <v>10</v>
      </c>
      <c r="EA384" s="3">
        <f>IFERROR(INDEX(COD_SALES!$B$5:$Z$500,MATCH(resource!$CC384,COD_SALES!$A$5:$A$500,0),MATCH(resource!EA$2,COD_SALES!$B$4:$Z$4,0)),"")</f>
        <v>10</v>
      </c>
      <c r="EB384" s="3">
        <f t="shared" si="114"/>
        <v>39334.979999999996</v>
      </c>
      <c r="ED384" s="3">
        <f>IFERROR(VLOOKUP($CK384,depot_prod_sales!$B$5:$S$200,3,0),0)</f>
        <v>0</v>
      </c>
      <c r="EE384" s="3">
        <f>IFERROR(VLOOKUP($CK384,depot_prod_sales!$B$5:$S$200,4,0),0)</f>
        <v>0</v>
      </c>
      <c r="EF384" s="3">
        <f>IFERROR(VLOOKUP($CK384,depot_prod_sales!$B$5:$S$200,5,0),0)</f>
        <v>0</v>
      </c>
      <c r="EG384" s="3">
        <f>IFERROR(VLOOKUP($CK384,depot_prod_sales!$B$5:$S$200,6,0),0)</f>
        <v>0</v>
      </c>
      <c r="EH384" s="3">
        <f>IFERROR(VLOOKUP($CK384,depot_prod_sales!$B$5:$S$200,7,0),0)</f>
        <v>0</v>
      </c>
      <c r="EI384" s="3">
        <f>IFERROR(VLOOKUP($CK384,depot_prod_sales!$B$5:$S$200,8,0),0)</f>
        <v>0</v>
      </c>
      <c r="EJ384" s="3">
        <f>IFERROR(VLOOKUP($CK384,depot_prod_sales!$B$5:$S$200,9,0),0)</f>
        <v>0</v>
      </c>
      <c r="EK384" s="3">
        <f>IFERROR(VLOOKUP($CK384,depot_prod_sales!$B$5:$S$200,10,0),0)</f>
        <v>0</v>
      </c>
      <c r="EL384" s="3">
        <f>IFERROR(VLOOKUP($CK384,depot_prod_sales!$B$5:$S$200,11,0),0)</f>
        <v>0</v>
      </c>
      <c r="EM384" s="3">
        <f>IFERROR(VLOOKUP($CK384,depot_prod_sales!$B$5:$S$200,12,0),0)</f>
        <v>0</v>
      </c>
      <c r="EN384" s="3">
        <f>IFERROR(VLOOKUP($CK384,depot_prod_sales!$B$5:$S$200,13,0),0)</f>
        <v>0</v>
      </c>
      <c r="EO384" s="3">
        <f>IFERROR(VLOOKUP($CK384,depot_prod_sales!$B$5:$S$200,14,0),0)</f>
        <v>0</v>
      </c>
      <c r="EP384" s="3">
        <f>IFERROR(VLOOKUP($CK384,depot_prod_sales!$B$5:$S$200,15,0),0)</f>
        <v>0</v>
      </c>
      <c r="EQ384" s="3">
        <f>IFERROR(VLOOKUP($CK384,depot_prod_sales!$B$5:$S$200,16,0),0)</f>
        <v>0</v>
      </c>
      <c r="ER384" s="3">
        <f>IFERROR(VLOOKUP($CK384,depot_prod_sales!$B$5:$S$200,17,0),0)</f>
        <v>0</v>
      </c>
      <c r="ES384" s="3">
        <f>IFERROR(VLOOKUP($CK384,depot_prod_sales!$B$5:$S$200,18,0),0)</f>
        <v>0</v>
      </c>
      <c r="ET384" s="116">
        <f t="shared" si="115"/>
        <v>0</v>
      </c>
      <c r="EU384" s="116">
        <f t="shared" si="116"/>
        <v>0</v>
      </c>
      <c r="EW384" s="3">
        <f>IFERROR(VLOOKUP(CC384,data_pull!$AO$25:$AR$546,2,0),0)</f>
        <v>6</v>
      </c>
      <c r="EX384" s="1">
        <f>IFERROR(VLOOKUP(CC384,data_pull!$AO$25:$AR$546,4,0),0)</f>
        <v>190000</v>
      </c>
    </row>
    <row r="385" spans="13:154" x14ac:dyDescent="0.25"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4" t="str">
        <f>sales_data!B384</f>
        <v>Sonjoy Kumar Sorma</v>
      </c>
      <c r="AR385" s="4" t="str">
        <f>sales_data!C384</f>
        <v>Mohammad Rasel-2</v>
      </c>
      <c r="AS385" s="5" t="str">
        <f t="shared" si="106"/>
        <v/>
      </c>
      <c r="AT385" s="4" t="str">
        <f>sales_data!I384</f>
        <v>Md. Hasan</v>
      </c>
      <c r="AU385" s="4" t="str">
        <f>sales_data!W384</f>
        <v>Main Road, Bos(Tb)</v>
      </c>
      <c r="AV385" s="1">
        <f>sales_data!N384</f>
        <v>57553.3</v>
      </c>
      <c r="AW385" s="1">
        <f>sales_data!P384</f>
        <v>42</v>
      </c>
      <c r="AX385" s="3">
        <f ca="1">IFERROR(INDEX(INDIRECT("day_wise_sales_data!$B$2:$BZ$599"),MATCH(resource!$CC385,day_wise_sales_data!$A$2:$A$500,0),MATCH(resource!AX$2,INDIRECT("day_wise_sales_data!$B$1:$BZ$1"),0)),0)</f>
        <v>2795.86</v>
      </c>
      <c r="AY385" s="3">
        <f ca="1">IFERROR(INDEX(INDIRECT("day_wise_sales_data!$B$2:$BZ$599"),MATCH(resource!$CC385,day_wise_sales_data!$A$2:$A$500,0),MATCH(resource!AY$2,INDIRECT("day_wise_sales_data!$B$1:$BZ$1"),0)),0)</f>
        <v>0</v>
      </c>
      <c r="AZ385" s="3">
        <f ca="1">IFERROR(INDEX(INDIRECT("day_wise_sales_data!$B$2:$BZ$599"),MATCH(resource!$CC385,day_wise_sales_data!$A$2:$A$500,0),MATCH(resource!AZ$2,INDIRECT("day_wise_sales_data!$B$1:$BZ$1"),0)),0)</f>
        <v>0</v>
      </c>
      <c r="BA385" s="3">
        <f ca="1">IFERROR(INDEX(INDIRECT("day_wise_sales_data!$B$2:$BZ$599"),MATCH(resource!$CC385,day_wise_sales_data!$A$2:$A$500,0),MATCH(resource!BA$2,INDIRECT("day_wise_sales_data!$B$1:$BZ$1"),0)),0)</f>
        <v>0</v>
      </c>
      <c r="BB385" s="3">
        <f ca="1">IFERROR(INDEX(INDIRECT("day_wise_sales_data!$B$2:$BZ$599"),MATCH(resource!$CC385,day_wise_sales_data!$A$2:$A$500,0),MATCH(resource!BB$2,INDIRECT("day_wise_sales_data!$B$1:$BZ$1"),0)),0)</f>
        <v>4626.7</v>
      </c>
      <c r="BC385" s="3">
        <f ca="1">IFERROR(INDEX(INDIRECT("day_wise_sales_data!$B$2:$BZ$599"),MATCH(resource!$CC385,day_wise_sales_data!$A$2:$A$500,0),MATCH(resource!BC$2,INDIRECT("day_wise_sales_data!$B$1:$BZ$1"),0)),0)</f>
        <v>0</v>
      </c>
      <c r="BD385" s="3">
        <f ca="1">IFERROR(INDEX(INDIRECT("day_wise_sales_data!$B$2:$BZ$599"),MATCH(resource!$CC385,day_wise_sales_data!$A$2:$A$500,0),MATCH(resource!BD$2,INDIRECT("day_wise_sales_data!$B$1:$BZ$1"),0)),0)</f>
        <v>3115.4</v>
      </c>
      <c r="BE385" s="3">
        <f ca="1">IFERROR(INDEX(INDIRECT("day_wise_sales_data!$B$2:$BZ$599"),MATCH(resource!$CC385,day_wise_sales_data!$A$2:$A$500,0),MATCH(resource!BE$2,INDIRECT("day_wise_sales_data!$B$1:$BZ$1"),0)),0)</f>
        <v>0</v>
      </c>
      <c r="BF385" s="3">
        <f ca="1">IFERROR(INDEX(INDIRECT("day_wise_sales_data!$B$2:$BZ$599"),MATCH(resource!$CC385,day_wise_sales_data!$A$2:$A$500,0),MATCH(resource!BF$2,INDIRECT("day_wise_sales_data!$B$1:$BZ$1"),0)),0)</f>
        <v>5314.17</v>
      </c>
      <c r="BG385" s="3">
        <f ca="1">IFERROR(INDEX(INDIRECT("day_wise_sales_data!$B$2:$BZ$599"),MATCH(resource!$CC385,day_wise_sales_data!$A$2:$A$500,0),MATCH(resource!BG$2,INDIRECT("day_wise_sales_data!$B$1:$BZ$1"),0)),0)</f>
        <v>3950.71</v>
      </c>
      <c r="BH385" s="3">
        <f ca="1">IFERROR(INDEX(INDIRECT("day_wise_sales_data!$B$2:$BZ$599"),MATCH(resource!$CC385,day_wise_sales_data!$A$2:$A$500,0),MATCH(resource!BH$2,INDIRECT("day_wise_sales_data!$B$1:$BZ$1"),0)),0)</f>
        <v>0</v>
      </c>
      <c r="BI385" s="3">
        <f ca="1">IFERROR(INDEX(INDIRECT("day_wise_sales_data!$B$2:$BZ$599"),MATCH(resource!$CC385,day_wise_sales_data!$A$2:$A$500,0),MATCH(resource!BI$2,INDIRECT("day_wise_sales_data!$B$1:$BZ$1"),0)),0)</f>
        <v>8413.26</v>
      </c>
      <c r="BJ385" s="3">
        <f ca="1">IFERROR(INDEX(INDIRECT("day_wise_sales_data!$B$2:$BZ$599"),MATCH(resource!$CC385,day_wise_sales_data!$A$2:$A$500,0),MATCH(resource!BJ$2,INDIRECT("day_wise_sales_data!$B$1:$BZ$1"),0)),0)</f>
        <v>0</v>
      </c>
      <c r="BK385" s="3">
        <f ca="1">IFERROR(INDEX(INDIRECT("day_wise_sales_data!$B$2:$BZ$599"),MATCH(resource!$CC385,day_wise_sales_data!$A$2:$A$500,0),MATCH(resource!BK$2,INDIRECT("day_wise_sales_data!$B$1:$BZ$1"),0)),0)</f>
        <v>1805.57</v>
      </c>
      <c r="BL385" s="3">
        <f ca="1">IFERROR(INDEX(INDIRECT("day_wise_sales_data!$B$2:$BZ$599"),MATCH(resource!$CC385,day_wise_sales_data!$A$2:$A$500,0),MATCH(resource!BL$2,INDIRECT("day_wise_sales_data!$B$1:$BZ$1"),0)),0)</f>
        <v>0</v>
      </c>
      <c r="BM385" s="3">
        <f ca="1">IFERROR(INDEX(INDIRECT("day_wise_sales_data!$B$2:$BZ$599"),MATCH(resource!$CC385,day_wise_sales_data!$A$2:$A$500,0),MATCH(resource!BM$2,INDIRECT("day_wise_sales_data!$B$1:$BZ$1"),0)),0)</f>
        <v>0</v>
      </c>
      <c r="BN385" s="3">
        <f ca="1">IFERROR(INDEX(INDIRECT("day_wise_sales_data!$B$2:$BZ$599"),MATCH(resource!$CC385,day_wise_sales_data!$A$2:$A$500,0),MATCH(resource!BN$2,INDIRECT("day_wise_sales_data!$B$1:$BZ$1"),0)),0)</f>
        <v>5931.33</v>
      </c>
      <c r="BO385" s="3">
        <f ca="1">IFERROR(INDEX(INDIRECT("day_wise_sales_data!$B$2:$BZ$599"),MATCH(resource!$CC385,day_wise_sales_data!$A$2:$A$500,0),MATCH(resource!BO$2,INDIRECT("day_wise_sales_data!$B$1:$BZ$1"),0)),0)</f>
        <v>0</v>
      </c>
      <c r="BP385" s="3">
        <f ca="1">IFERROR(INDEX(INDIRECT("day_wise_sales_data!$B$2:$BZ$599"),MATCH(resource!$CC385,day_wise_sales_data!$A$2:$A$500,0),MATCH(resource!BP$2,INDIRECT("day_wise_sales_data!$B$1:$BZ$1"),0)),0)</f>
        <v>6665.4</v>
      </c>
      <c r="BQ385" s="3">
        <f ca="1">IFERROR(INDEX(INDIRECT("day_wise_sales_data!$B$2:$BZ$599"),MATCH(resource!$CC385,day_wise_sales_data!$A$2:$A$500,0),MATCH(resource!BQ$2,INDIRECT("day_wise_sales_data!$B$1:$BZ$1"),0)),0)</f>
        <v>0</v>
      </c>
      <c r="BR385" s="3">
        <f ca="1">IFERROR(INDEX(INDIRECT("day_wise_sales_data!$B$2:$BZ$599"),MATCH(resource!$CC385,day_wise_sales_data!$A$2:$A$500,0),MATCH(resource!BR$2,INDIRECT("day_wise_sales_data!$B$1:$BZ$1"),0)),0)</f>
        <v>0</v>
      </c>
      <c r="BS385" s="3">
        <f ca="1">IFERROR(INDEX(INDIRECT("day_wise_sales_data!$B$2:$BZ$599"),MATCH(resource!$CC385,day_wise_sales_data!$A$2:$A$500,0),MATCH(resource!BS$2,INDIRECT("day_wise_sales_data!$B$1:$BZ$1"),0)),0)</f>
        <v>10695.01</v>
      </c>
      <c r="BT385" s="3">
        <f ca="1">IFERROR(INDEX(INDIRECT("day_wise_sales_data!$B$2:$BZ$599"),MATCH(resource!$CC385,day_wise_sales_data!$A$2:$A$500,0),MATCH(resource!BT$2,INDIRECT("day_wise_sales_data!$B$1:$BZ$1"),0)),0)</f>
        <v>0</v>
      </c>
      <c r="BU385" s="3">
        <f ca="1">IFERROR(INDEX(INDIRECT("day_wise_sales_data!$B$2:$BZ$599"),MATCH(resource!$CC385,day_wise_sales_data!$A$2:$A$500,0),MATCH(resource!BU$2,INDIRECT("day_wise_sales_data!$B$1:$BZ$1"),0)),0)</f>
        <v>1848.11</v>
      </c>
      <c r="BV385" s="3">
        <f ca="1">IFERROR(INDEX(INDIRECT("day_wise_sales_data!$B$2:$BZ$599"),MATCH(resource!$CC385,day_wise_sales_data!$A$2:$A$500,0),MATCH(resource!BV$2,INDIRECT("day_wise_sales_data!$B$1:$BZ$1"),0)),0)</f>
        <v>1848.11</v>
      </c>
      <c r="BW385" s="3">
        <f ca="1">IFERROR(INDEX(INDIRECT("day_wise_sales_data!$B$2:$BZ$599"),MATCH(resource!$CC385,day_wise_sales_data!$A$2:$A$500,0),MATCH(resource!BW$2,INDIRECT("day_wise_sales_data!$B$1:$BZ$1"),0)),0)</f>
        <v>4798.1000000000004</v>
      </c>
      <c r="BX385" s="3">
        <f ca="1">IFERROR(INDEX(INDIRECT("day_wise_sales_data!$B$2:$BZ$599"),MATCH(resource!$CC385,day_wise_sales_data!$A$2:$A$500,0),MATCH(resource!BX$2,INDIRECT("day_wise_sales_data!$B$1:$BZ$1"),0)),0)</f>
        <v>0</v>
      </c>
      <c r="BY385" s="3">
        <f ca="1">IFERROR(INDEX(INDIRECT("day_wise_sales_data!$B$2:$BZ$599"),MATCH(resource!$CC385,day_wise_sales_data!$A$2:$A$500,0),MATCH(resource!BY$2,INDIRECT("day_wise_sales_data!$B$1:$BZ$1"),0)),0)</f>
        <v>0</v>
      </c>
      <c r="BZ385" s="3">
        <f ca="1">IFERROR(INDEX(INDIRECT("day_wise_sales_data!$B$2:$BZ$599"),MATCH(resource!$CC385,day_wise_sales_data!$A$2:$A$500,0),MATCH(resource!BZ$2,INDIRECT("day_wise_sales_data!$B$1:$BZ$1"),0)),0)</f>
        <v>0</v>
      </c>
      <c r="CA385" s="3" t="str">
        <f ca="1">IFERROR(INDEX(INDIRECT("day_wise_sales_data!$B$2:$BZ$599"),MATCH(resource!$CC385,day_wise_sales_data!$A$2:$A$500,0),MATCH(resource!CA$2,INDIRECT("day_wise_sales_data!$B$1:$BZ$1"),0)),0)</f>
        <v>dd</v>
      </c>
      <c r="CC385" s="4" t="str">
        <f>sales_data!H384</f>
        <v>NOK03212</v>
      </c>
      <c r="CD385" s="1">
        <v>383</v>
      </c>
      <c r="CE385" s="1" t="str">
        <f>IF(AQ385=report!$AQ$3,resource!CD385,"")</f>
        <v/>
      </c>
      <c r="CF385" s="5" t="str">
        <f>IFERROR(SMALL($CE$3:$CE$1001,ROWS($CE$3:CE385)),"")</f>
        <v/>
      </c>
      <c r="CH385">
        <f>IFERROR(VLOOKUP($CC385,data_pull!$E$22:$G$700,2,0),0)</f>
        <v>57553.3</v>
      </c>
      <c r="CI385" s="1">
        <f t="shared" si="108"/>
        <v>154</v>
      </c>
      <c r="CJ385" s="1">
        <f t="shared" si="107"/>
        <v>0</v>
      </c>
      <c r="CK385" s="1" t="s">
        <v>1846</v>
      </c>
      <c r="CL385" s="1">
        <f t="shared" si="109"/>
        <v>111</v>
      </c>
      <c r="CM385" s="1" t="str">
        <f>IFERROR(VLOOKUP($CK385,stock_data!$B$3:$W$612,2,0),0)</f>
        <v>ZITA EYE DROPS 1%</v>
      </c>
      <c r="CN385" s="1" t="str">
        <f>IFERROR(VLOOKUP($CK385,stock_data!$B$3:$W$612,4,0),0)</f>
        <v>2.5ml</v>
      </c>
      <c r="CO385" s="1">
        <f>IFERROR(VLOOKUP($CK385,stock_data!$B$3:$W$612,5,0),0)</f>
        <v>105.6</v>
      </c>
      <c r="CP385" s="3">
        <f t="shared" si="110"/>
        <v>0</v>
      </c>
      <c r="CQ385" s="3">
        <f t="shared" si="111"/>
        <v>0</v>
      </c>
      <c r="CR385" s="1">
        <f>IFERROR(VLOOKUP($CK385,stock_data!$B$3:$W$612,6,0),0)</f>
        <v>0</v>
      </c>
      <c r="CS385" s="1">
        <f>IFERROR(VLOOKUP($CK385,stock_data!$B$3:$W$612,7,0),0)</f>
        <v>0</v>
      </c>
      <c r="CT385" s="1">
        <f>IFERROR(VLOOKUP($CK385,stock_data!$B$3:$W$612,8,0),0)</f>
        <v>0</v>
      </c>
      <c r="CU385" s="1">
        <f>IFERROR(VLOOKUP($CK385,stock_data!$B$3:$W$612,9,0),0)</f>
        <v>0</v>
      </c>
      <c r="CV385" s="1">
        <f>IFERROR(VLOOKUP($CK385,stock_data!$B$3:$W$612,10,0),0)</f>
        <v>0</v>
      </c>
      <c r="CW385" s="1">
        <f>IFERROR(VLOOKUP($CK385,stock_data!$B$3:$W$612,11,0),0)</f>
        <v>0</v>
      </c>
      <c r="CX385" s="1">
        <f>IFERROR(VLOOKUP($CK385,stock_data!$B$3:$W$612,12,0),0)</f>
        <v>0</v>
      </c>
      <c r="CY385" s="1">
        <f>IFERROR(VLOOKUP($CK385,stock_data!$B$3:$W$612,13,0),0)</f>
        <v>0</v>
      </c>
      <c r="CZ385" s="1">
        <f>IFERROR(VLOOKUP($CK385,stock_data!$B$3:$W$612,14,0),0)</f>
        <v>0</v>
      </c>
      <c r="DA385" s="1">
        <f>IFERROR(VLOOKUP($CK385,stock_data!$B$3:$W$612,15,0),0)</f>
        <v>0</v>
      </c>
      <c r="DB385" s="1">
        <f>IFERROR(VLOOKUP($CK385,stock_data!$B$3:$W$612,16,0),0)</f>
        <v>0</v>
      </c>
      <c r="DC385" s="1">
        <f>IFERROR(VLOOKUP($CK385,stock_data!$B$3:$W$612,17,0),0)</f>
        <v>0</v>
      </c>
      <c r="DD385" s="1">
        <f>IFERROR(VLOOKUP($CK385,stock_data!$B$3:$W$612,18,0),0)</f>
        <v>0</v>
      </c>
      <c r="DE385" s="1">
        <f>IFERROR(VLOOKUP($CK385,stock_data!$B$3:$W$612,19,0),0)</f>
        <v>0</v>
      </c>
      <c r="DF385" s="1">
        <f>IFERROR(VLOOKUP($CK385,stock_data!$B$3:$W$612,20,0),0)</f>
        <v>0</v>
      </c>
      <c r="DG385" s="1">
        <f>IFERROR(VLOOKUP($CK385,stock_data!$B$3:$W$612,21,0),0)</f>
        <v>0</v>
      </c>
      <c r="DH385" s="1">
        <f>IFERROR(VLOOKUP($CK385,stock_data!$B$3:$W$612,22,0),0)</f>
        <v>0</v>
      </c>
      <c r="DI385" s="1">
        <f t="shared" si="112"/>
        <v>0</v>
      </c>
      <c r="DJ385" s="1">
        <f t="shared" si="113"/>
        <v>0</v>
      </c>
      <c r="DK385" s="3">
        <f>IFERROR(INDEX(COD_SALES!$B$5:$Z$500,MATCH(resource!$CC385,COD_SALES!$A$5:$A$500,0),MATCH(resource!DK$2,COD_SALES!$B$4:$Z$4,0)),"")</f>
        <v>12</v>
      </c>
      <c r="DL385" s="3">
        <f>IFERROR(INDEX(COD_SALES!$B$5:$Z$500,MATCH(resource!$CC385,COD_SALES!$A$5:$A$500,0),MATCH(resource!DL$2,COD_SALES!$B$4:$Z$4,0)),"")</f>
        <v>1</v>
      </c>
      <c r="DM385" s="3">
        <f>IFERROR(INDEX(COD_SALES!$B$5:$Z$500,MATCH(resource!$CC385,COD_SALES!$A$5:$A$500,0),MATCH(resource!DM$2,COD_SALES!$B$4:$Z$4,0)),"")</f>
        <v>5</v>
      </c>
      <c r="DN385" s="3" t="str">
        <f>IFERROR(INDEX(COD_SALES!$B$5:$Z$500,MATCH(resource!$CC385,COD_SALES!$A$5:$A$500,0),MATCH(resource!DN$2,COD_SALES!$B$4:$Z$4,0)),"")</f>
        <v/>
      </c>
      <c r="DO385" s="3">
        <f>IFERROR(INDEX(COD_SALES!$B$5:$Z$500,MATCH(resource!$CC385,COD_SALES!$A$5:$A$500,0),MATCH(resource!DO$2,COD_SALES!$B$4:$Z$4,0)),"")</f>
        <v>0</v>
      </c>
      <c r="DP385" s="3">
        <f>IFERROR(INDEX(COD_SALES!$B$5:$Z$500,MATCH(resource!$CC385,COD_SALES!$A$5:$A$500,0),MATCH(resource!DP$2,COD_SALES!$B$4:$Z$4,0)),"")</f>
        <v>5</v>
      </c>
      <c r="DQ385" s="3" t="str">
        <f>IFERROR(INDEX(COD_SALES!$B$5:$Z$500,MATCH(resource!$CC385,COD_SALES!$A$5:$A$500,0),MATCH(resource!DQ$2,COD_SALES!$B$4:$Z$4,0)),"")</f>
        <v/>
      </c>
      <c r="DR385" s="3">
        <f>IFERROR(INDEX(COD_SALES!$B$5:$Z$500,MATCH(resource!$CC385,COD_SALES!$A$5:$A$500,0),MATCH(resource!DR$2,COD_SALES!$B$4:$Z$4,0)),"")</f>
        <v>0</v>
      </c>
      <c r="DS385" s="3">
        <f>IFERROR(INDEX(COD_SALES!$B$5:$Z$500,MATCH(resource!$CC385,COD_SALES!$A$5:$A$500,0),MATCH(resource!DS$2,COD_SALES!$B$4:$Z$4,0)),"")</f>
        <v>102</v>
      </c>
      <c r="DT385" s="3">
        <f>IFERROR(INDEX(COD_SALES!$B$5:$Z$500,MATCH(resource!$CC385,COD_SALES!$A$5:$A$500,0),MATCH(resource!DT$2,COD_SALES!$B$4:$Z$4,0)),"")</f>
        <v>7</v>
      </c>
      <c r="DU385" s="3">
        <f>IFERROR(INDEX(COD_SALES!$B$5:$Z$500,MATCH(resource!$CC385,COD_SALES!$A$5:$A$500,0),MATCH(resource!DU$2,COD_SALES!$B$4:$Z$4,0)),"")</f>
        <v>0</v>
      </c>
      <c r="DV385" s="3">
        <f>IFERROR(INDEX(COD_SALES!$B$5:$Z$500,MATCH(resource!$CC385,COD_SALES!$A$5:$A$500,0),MATCH(resource!DV$2,COD_SALES!$B$4:$Z$4,0)),"")</f>
        <v>0</v>
      </c>
      <c r="DW385" s="3">
        <f>IFERROR(INDEX(COD_SALES!$B$5:$Z$500,MATCH(resource!$CC385,COD_SALES!$A$5:$A$500,0),MATCH(resource!DW$2,COD_SALES!$B$4:$Z$4,0)),"")</f>
        <v>14</v>
      </c>
      <c r="DX385" s="3">
        <f>IFERROR(INDEX(COD_SALES!$B$5:$Z$500,MATCH(resource!$CC385,COD_SALES!$A$5:$A$500,0),MATCH(resource!DX$2,COD_SALES!$B$4:$Z$4,0)),"")</f>
        <v>0</v>
      </c>
      <c r="DY385" s="3">
        <f>IFERROR(INDEX(COD_SALES!$B$5:$Z$500,MATCH(resource!$CC385,COD_SALES!$A$5:$A$500,0),MATCH(resource!DY$2,COD_SALES!$B$4:$Z$4,0)),"")</f>
        <v>0</v>
      </c>
      <c r="DZ385" s="3">
        <f>IFERROR(INDEX(COD_SALES!$B$5:$Z$500,MATCH(resource!$CC385,COD_SALES!$A$5:$A$500,0),MATCH(resource!DZ$2,COD_SALES!$B$4:$Z$4,0)),"")</f>
        <v>12</v>
      </c>
      <c r="EA385" s="3">
        <f>IFERROR(INDEX(COD_SALES!$B$5:$Z$500,MATCH(resource!$CC385,COD_SALES!$A$5:$A$500,0),MATCH(resource!EA$2,COD_SALES!$B$4:$Z$4,0)),"")</f>
        <v>13</v>
      </c>
      <c r="EB385" s="3">
        <f t="shared" si="114"/>
        <v>40567.540000000008</v>
      </c>
      <c r="ED385" s="3">
        <f>IFERROR(VLOOKUP($CK385,depot_prod_sales!$B$5:$S$200,3,0),0)</f>
        <v>0</v>
      </c>
      <c r="EE385" s="3">
        <f>IFERROR(VLOOKUP($CK385,depot_prod_sales!$B$5:$S$200,4,0),0)</f>
        <v>0</v>
      </c>
      <c r="EF385" s="3">
        <f>IFERROR(VLOOKUP($CK385,depot_prod_sales!$B$5:$S$200,5,0),0)</f>
        <v>0</v>
      </c>
      <c r="EG385" s="3">
        <f>IFERROR(VLOOKUP($CK385,depot_prod_sales!$B$5:$S$200,6,0),0)</f>
        <v>0</v>
      </c>
      <c r="EH385" s="3">
        <f>IFERROR(VLOOKUP($CK385,depot_prod_sales!$B$5:$S$200,7,0),0)</f>
        <v>0</v>
      </c>
      <c r="EI385" s="3">
        <f>IFERROR(VLOOKUP($CK385,depot_prod_sales!$B$5:$S$200,8,0),0)</f>
        <v>0</v>
      </c>
      <c r="EJ385" s="3">
        <f>IFERROR(VLOOKUP($CK385,depot_prod_sales!$B$5:$S$200,9,0),0)</f>
        <v>0</v>
      </c>
      <c r="EK385" s="3">
        <f>IFERROR(VLOOKUP($CK385,depot_prod_sales!$B$5:$S$200,10,0),0)</f>
        <v>0</v>
      </c>
      <c r="EL385" s="3">
        <f>IFERROR(VLOOKUP($CK385,depot_prod_sales!$B$5:$S$200,11,0),0)</f>
        <v>0</v>
      </c>
      <c r="EM385" s="3">
        <f>IFERROR(VLOOKUP($CK385,depot_prod_sales!$B$5:$S$200,12,0),0)</f>
        <v>0</v>
      </c>
      <c r="EN385" s="3">
        <f>IFERROR(VLOOKUP($CK385,depot_prod_sales!$B$5:$S$200,13,0),0)</f>
        <v>0</v>
      </c>
      <c r="EO385" s="3">
        <f>IFERROR(VLOOKUP($CK385,depot_prod_sales!$B$5:$S$200,14,0),0)</f>
        <v>0</v>
      </c>
      <c r="EP385" s="3">
        <f>IFERROR(VLOOKUP($CK385,depot_prod_sales!$B$5:$S$200,15,0),0)</f>
        <v>0</v>
      </c>
      <c r="EQ385" s="3">
        <f>IFERROR(VLOOKUP($CK385,depot_prod_sales!$B$5:$S$200,16,0),0)</f>
        <v>0</v>
      </c>
      <c r="ER385" s="3">
        <f>IFERROR(VLOOKUP($CK385,depot_prod_sales!$B$5:$S$200,17,0),0)</f>
        <v>0</v>
      </c>
      <c r="ES385" s="3">
        <f>IFERROR(VLOOKUP($CK385,depot_prod_sales!$B$5:$S$200,18,0),0)</f>
        <v>0</v>
      </c>
      <c r="ET385" s="116">
        <f t="shared" si="115"/>
        <v>0</v>
      </c>
      <c r="EU385" s="116">
        <f t="shared" si="116"/>
        <v>0</v>
      </c>
      <c r="EW385" s="3">
        <f>IFERROR(VLOOKUP(CC385,data_pull!$AO$25:$AR$546,2,0),0)</f>
        <v>31</v>
      </c>
      <c r="EX385" s="1">
        <f>IFERROR(VLOOKUP(CC385,data_pull!$AO$25:$AR$546,4,0),0)</f>
        <v>190000</v>
      </c>
    </row>
    <row r="386" spans="13:154" x14ac:dyDescent="0.25"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4" t="str">
        <f>sales_data!B385</f>
        <v>Sonjoy Kumar Sorma</v>
      </c>
      <c r="AR386" s="4" t="str">
        <f>sales_data!C385</f>
        <v>Mohammad Rasel-2</v>
      </c>
      <c r="AS386" s="5" t="str">
        <f t="shared" si="106"/>
        <v/>
      </c>
      <c r="AT386" s="4" t="str">
        <f>sales_data!I385</f>
        <v>Md. Kamruzzaman</v>
      </c>
      <c r="AU386" s="4" t="str">
        <f>sales_data!W385</f>
        <v>Dagonbhuiy-2 (Tb)</v>
      </c>
      <c r="AV386" s="1">
        <f>sales_data!N385</f>
        <v>152440.78</v>
      </c>
      <c r="AW386" s="1">
        <f>sales_data!P385</f>
        <v>45</v>
      </c>
      <c r="AX386" s="3">
        <f ca="1">IFERROR(INDEX(INDIRECT("day_wise_sales_data!$B$2:$BZ$599"),MATCH(resource!$CC386,day_wise_sales_data!$A$2:$A$500,0),MATCH(resource!AX$2,INDIRECT("day_wise_sales_data!$B$1:$BZ$1"),0)),0)</f>
        <v>1770.05</v>
      </c>
      <c r="AY386" s="3">
        <f ca="1">IFERROR(INDEX(INDIRECT("day_wise_sales_data!$B$2:$BZ$599"),MATCH(resource!$CC386,day_wise_sales_data!$A$2:$A$500,0),MATCH(resource!AY$2,INDIRECT("day_wise_sales_data!$B$1:$BZ$1"),0)),0)</f>
        <v>0</v>
      </c>
      <c r="AZ386" s="3">
        <f ca="1">IFERROR(INDEX(INDIRECT("day_wise_sales_data!$B$2:$BZ$599"),MATCH(resource!$CC386,day_wise_sales_data!$A$2:$A$500,0),MATCH(resource!AZ$2,INDIRECT("day_wise_sales_data!$B$1:$BZ$1"),0)),0)</f>
        <v>0</v>
      </c>
      <c r="BA386" s="3">
        <f ca="1">IFERROR(INDEX(INDIRECT("day_wise_sales_data!$B$2:$BZ$599"),MATCH(resource!$CC386,day_wise_sales_data!$A$2:$A$500,0),MATCH(resource!BA$2,INDIRECT("day_wise_sales_data!$B$1:$BZ$1"),0)),0)</f>
        <v>4101.93</v>
      </c>
      <c r="BB386" s="3">
        <f ca="1">IFERROR(INDEX(INDIRECT("day_wise_sales_data!$B$2:$BZ$599"),MATCH(resource!$CC386,day_wise_sales_data!$A$2:$A$500,0),MATCH(resource!BB$2,INDIRECT("day_wise_sales_data!$B$1:$BZ$1"),0)),0)</f>
        <v>1770.05</v>
      </c>
      <c r="BC386" s="3">
        <f ca="1">IFERROR(INDEX(INDIRECT("day_wise_sales_data!$B$2:$BZ$599"),MATCH(resource!$CC386,day_wise_sales_data!$A$2:$A$500,0),MATCH(resource!BC$2,INDIRECT("day_wise_sales_data!$B$1:$BZ$1"),0)),0)</f>
        <v>0</v>
      </c>
      <c r="BD386" s="3">
        <f ca="1">IFERROR(INDEX(INDIRECT("day_wise_sales_data!$B$2:$BZ$599"),MATCH(resource!$CC386,day_wise_sales_data!$A$2:$A$500,0),MATCH(resource!BD$2,INDIRECT("day_wise_sales_data!$B$1:$BZ$1"),0)),0)</f>
        <v>0</v>
      </c>
      <c r="BE386" s="3">
        <f ca="1">IFERROR(INDEX(INDIRECT("day_wise_sales_data!$B$2:$BZ$599"),MATCH(resource!$CC386,day_wise_sales_data!$A$2:$A$500,0),MATCH(resource!BE$2,INDIRECT("day_wise_sales_data!$B$1:$BZ$1"),0)),0)</f>
        <v>0</v>
      </c>
      <c r="BF386" s="3">
        <f ca="1">IFERROR(INDEX(INDIRECT("day_wise_sales_data!$B$2:$BZ$599"),MATCH(resource!$CC386,day_wise_sales_data!$A$2:$A$500,0),MATCH(resource!BF$2,INDIRECT("day_wise_sales_data!$B$1:$BZ$1"),0)),0)</f>
        <v>0</v>
      </c>
      <c r="BG386" s="3">
        <f ca="1">IFERROR(INDEX(INDIRECT("day_wise_sales_data!$B$2:$BZ$599"),MATCH(resource!$CC386,day_wise_sales_data!$A$2:$A$500,0),MATCH(resource!BG$2,INDIRECT("day_wise_sales_data!$B$1:$BZ$1"),0)),0)</f>
        <v>0</v>
      </c>
      <c r="BH386" s="3">
        <f ca="1">IFERROR(INDEX(INDIRECT("day_wise_sales_data!$B$2:$BZ$599"),MATCH(resource!$CC386,day_wise_sales_data!$A$2:$A$500,0),MATCH(resource!BH$2,INDIRECT("day_wise_sales_data!$B$1:$BZ$1"),0)),0)</f>
        <v>7810.98</v>
      </c>
      <c r="BI386" s="3">
        <f ca="1">IFERROR(INDEX(INDIRECT("day_wise_sales_data!$B$2:$BZ$599"),MATCH(resource!$CC386,day_wise_sales_data!$A$2:$A$500,0),MATCH(resource!BI$2,INDIRECT("day_wise_sales_data!$B$1:$BZ$1"),0)),0)</f>
        <v>264.81</v>
      </c>
      <c r="BJ386" s="3">
        <f ca="1">IFERROR(INDEX(INDIRECT("day_wise_sales_data!$B$2:$BZ$599"),MATCH(resource!$CC386,day_wise_sales_data!$A$2:$A$500,0),MATCH(resource!BJ$2,INDIRECT("day_wise_sales_data!$B$1:$BZ$1"),0)),0)</f>
        <v>0</v>
      </c>
      <c r="BK386" s="3">
        <f ca="1">IFERROR(INDEX(INDIRECT("day_wise_sales_data!$B$2:$BZ$599"),MATCH(resource!$CC386,day_wise_sales_data!$A$2:$A$500,0),MATCH(resource!BK$2,INDIRECT("day_wise_sales_data!$B$1:$BZ$1"),0)),0)</f>
        <v>43443.16</v>
      </c>
      <c r="BL386" s="3">
        <f ca="1">IFERROR(INDEX(INDIRECT("day_wise_sales_data!$B$2:$BZ$599"),MATCH(resource!$CC386,day_wise_sales_data!$A$2:$A$500,0),MATCH(resource!BL$2,INDIRECT("day_wise_sales_data!$B$1:$BZ$1"),0)),0)</f>
        <v>1854.31</v>
      </c>
      <c r="BM386" s="3">
        <f ca="1">IFERROR(INDEX(INDIRECT("day_wise_sales_data!$B$2:$BZ$599"),MATCH(resource!$CC386,day_wise_sales_data!$A$2:$A$500,0),MATCH(resource!BM$2,INDIRECT("day_wise_sales_data!$B$1:$BZ$1"),0)),0)</f>
        <v>8097.28</v>
      </c>
      <c r="BN386" s="3">
        <f ca="1">IFERROR(INDEX(INDIRECT("day_wise_sales_data!$B$2:$BZ$599"),MATCH(resource!$CC386,day_wise_sales_data!$A$2:$A$500,0),MATCH(resource!BN$2,INDIRECT("day_wise_sales_data!$B$1:$BZ$1"),0)),0)</f>
        <v>11191.34</v>
      </c>
      <c r="BO386" s="3">
        <f ca="1">IFERROR(INDEX(INDIRECT("day_wise_sales_data!$B$2:$BZ$599"),MATCH(resource!$CC386,day_wise_sales_data!$A$2:$A$500,0),MATCH(resource!BO$2,INDIRECT("day_wise_sales_data!$B$1:$BZ$1"),0)),0)</f>
        <v>0</v>
      </c>
      <c r="BP386" s="3">
        <f ca="1">IFERROR(INDEX(INDIRECT("day_wise_sales_data!$B$2:$BZ$599"),MATCH(resource!$CC386,day_wise_sales_data!$A$2:$A$500,0),MATCH(resource!BP$2,INDIRECT("day_wise_sales_data!$B$1:$BZ$1"),0)),0)</f>
        <v>11046.73</v>
      </c>
      <c r="BQ386" s="3">
        <f ca="1">IFERROR(INDEX(INDIRECT("day_wise_sales_data!$B$2:$BZ$599"),MATCH(resource!$CC386,day_wise_sales_data!$A$2:$A$500,0),MATCH(resource!BQ$2,INDIRECT("day_wise_sales_data!$B$1:$BZ$1"),0)),0)</f>
        <v>0</v>
      </c>
      <c r="BR386" s="3">
        <f ca="1">IFERROR(INDEX(INDIRECT("day_wise_sales_data!$B$2:$BZ$599"),MATCH(resource!$CC386,day_wise_sales_data!$A$2:$A$500,0),MATCH(resource!BR$2,INDIRECT("day_wise_sales_data!$B$1:$BZ$1"),0)),0)</f>
        <v>0</v>
      </c>
      <c r="BS386" s="3">
        <f ca="1">IFERROR(INDEX(INDIRECT("day_wise_sales_data!$B$2:$BZ$599"),MATCH(resource!$CC386,day_wise_sales_data!$A$2:$A$500,0),MATCH(resource!BS$2,INDIRECT("day_wise_sales_data!$B$1:$BZ$1"),0)),0)</f>
        <v>14240.26</v>
      </c>
      <c r="BT386" s="3">
        <f ca="1">IFERROR(INDEX(INDIRECT("day_wise_sales_data!$B$2:$BZ$599"),MATCH(resource!$CC386,day_wise_sales_data!$A$2:$A$500,0),MATCH(resource!BT$2,INDIRECT("day_wise_sales_data!$B$1:$BZ$1"),0)),0)</f>
        <v>10405.81</v>
      </c>
      <c r="BU386" s="3">
        <f ca="1">IFERROR(INDEX(INDIRECT("day_wise_sales_data!$B$2:$BZ$599"),MATCH(resource!$CC386,day_wise_sales_data!$A$2:$A$500,0),MATCH(resource!BU$2,INDIRECT("day_wise_sales_data!$B$1:$BZ$1"),0)),0)</f>
        <v>28588</v>
      </c>
      <c r="BV386" s="3">
        <f ca="1">IFERROR(INDEX(INDIRECT("day_wise_sales_data!$B$2:$BZ$599"),MATCH(resource!$CC386,day_wise_sales_data!$A$2:$A$500,0),MATCH(resource!BV$2,INDIRECT("day_wise_sales_data!$B$1:$BZ$1"),0)),0)</f>
        <v>0</v>
      </c>
      <c r="BW386" s="3">
        <f ca="1">IFERROR(INDEX(INDIRECT("day_wise_sales_data!$B$2:$BZ$599"),MATCH(resource!$CC386,day_wise_sales_data!$A$2:$A$500,0),MATCH(resource!BW$2,INDIRECT("day_wise_sales_data!$B$1:$BZ$1"),0)),0)</f>
        <v>7856.07</v>
      </c>
      <c r="BX386" s="3">
        <f ca="1">IFERROR(INDEX(INDIRECT("day_wise_sales_data!$B$2:$BZ$599"),MATCH(resource!$CC386,day_wise_sales_data!$A$2:$A$500,0),MATCH(resource!BX$2,INDIRECT("day_wise_sales_data!$B$1:$BZ$1"),0)),0)</f>
        <v>0</v>
      </c>
      <c r="BY386" s="3">
        <f ca="1">IFERROR(INDEX(INDIRECT("day_wise_sales_data!$B$2:$BZ$599"),MATCH(resource!$CC386,day_wise_sales_data!$A$2:$A$500,0),MATCH(resource!BY$2,INDIRECT("day_wise_sales_data!$B$1:$BZ$1"),0)),0)</f>
        <v>0</v>
      </c>
      <c r="BZ386" s="3">
        <f ca="1">IFERROR(INDEX(INDIRECT("day_wise_sales_data!$B$2:$BZ$599"),MATCH(resource!$CC386,day_wise_sales_data!$A$2:$A$500,0),MATCH(resource!BZ$2,INDIRECT("day_wise_sales_data!$B$1:$BZ$1"),0)),0)</f>
        <v>0</v>
      </c>
      <c r="CA386" s="3" t="str">
        <f ca="1">IFERROR(INDEX(INDIRECT("day_wise_sales_data!$B$2:$BZ$599"),MATCH(resource!$CC386,day_wise_sales_data!$A$2:$A$500,0),MATCH(resource!CA$2,INDIRECT("day_wise_sales_data!$B$1:$BZ$1"),0)),0)</f>
        <v>dd</v>
      </c>
      <c r="CC386" s="4" t="str">
        <f>sales_data!H385</f>
        <v>NOK09202</v>
      </c>
      <c r="CD386" s="1">
        <v>384</v>
      </c>
      <c r="CE386" s="1" t="str">
        <f>IF(AQ386=report!$AQ$3,resource!CD386,"")</f>
        <v/>
      </c>
      <c r="CF386" s="5" t="str">
        <f>IFERROR(SMALL($CE$3:$CE$1001,ROWS($CE$3:CE386)),"")</f>
        <v/>
      </c>
      <c r="CH386">
        <f>IFERROR(VLOOKUP($CC386,data_pull!$E$22:$G$700,2,0),0)</f>
        <v>152440.78</v>
      </c>
      <c r="CI386" s="1">
        <f t="shared" si="108"/>
        <v>154</v>
      </c>
      <c r="CJ386" s="1">
        <f t="shared" si="107"/>
        <v>0</v>
      </c>
      <c r="CK386" s="1" t="s">
        <v>1849</v>
      </c>
      <c r="CL386" s="1">
        <f t="shared" si="109"/>
        <v>111</v>
      </c>
      <c r="CM386" s="1" t="str">
        <f>IFERROR(VLOOKUP($CK386,stock_data!$B$3:$W$612,2,0),0)</f>
        <v>ZITA SUS 30ml DROPS  (EXP)</v>
      </c>
      <c r="CN386" s="1" t="str">
        <f>IFERROR(VLOOKUP($CK386,stock_data!$B$3:$W$612,4,0),0)</f>
        <v>1x30ml</v>
      </c>
      <c r="CO386" s="1">
        <f>IFERROR(VLOOKUP($CK386,stock_data!$B$3:$W$612,5,0),0)</f>
        <v>114.8</v>
      </c>
      <c r="CP386" s="3">
        <f t="shared" si="110"/>
        <v>0</v>
      </c>
      <c r="CQ386" s="3">
        <f t="shared" si="111"/>
        <v>0</v>
      </c>
      <c r="CR386" s="1">
        <f>IFERROR(VLOOKUP($CK386,stock_data!$B$3:$W$612,6,0),0)</f>
        <v>0</v>
      </c>
      <c r="CS386" s="1">
        <f>IFERROR(VLOOKUP($CK386,stock_data!$B$3:$W$612,7,0),0)</f>
        <v>0</v>
      </c>
      <c r="CT386" s="1">
        <f>IFERROR(VLOOKUP($CK386,stock_data!$B$3:$W$612,8,0),0)</f>
        <v>0</v>
      </c>
      <c r="CU386" s="1">
        <f>IFERROR(VLOOKUP($CK386,stock_data!$B$3:$W$612,9,0),0)</f>
        <v>0</v>
      </c>
      <c r="CV386" s="1">
        <f>IFERROR(VLOOKUP($CK386,stock_data!$B$3:$W$612,10,0),0)</f>
        <v>0</v>
      </c>
      <c r="CW386" s="1">
        <f>IFERROR(VLOOKUP($CK386,stock_data!$B$3:$W$612,11,0),0)</f>
        <v>0</v>
      </c>
      <c r="CX386" s="1">
        <f>IFERROR(VLOOKUP($CK386,stock_data!$B$3:$W$612,12,0),0)</f>
        <v>0</v>
      </c>
      <c r="CY386" s="1">
        <f>IFERROR(VLOOKUP($CK386,stock_data!$B$3:$W$612,13,0),0)</f>
        <v>0</v>
      </c>
      <c r="CZ386" s="1">
        <f>IFERROR(VLOOKUP($CK386,stock_data!$B$3:$W$612,14,0),0)</f>
        <v>0</v>
      </c>
      <c r="DA386" s="1">
        <f>IFERROR(VLOOKUP($CK386,stock_data!$B$3:$W$612,15,0),0)</f>
        <v>0</v>
      </c>
      <c r="DB386" s="1">
        <f>IFERROR(VLOOKUP($CK386,stock_data!$B$3:$W$612,16,0),0)</f>
        <v>0</v>
      </c>
      <c r="DC386" s="1">
        <f>IFERROR(VLOOKUP($CK386,stock_data!$B$3:$W$612,17,0),0)</f>
        <v>0</v>
      </c>
      <c r="DD386" s="1">
        <f>IFERROR(VLOOKUP($CK386,stock_data!$B$3:$W$612,18,0),0)</f>
        <v>0</v>
      </c>
      <c r="DE386" s="1">
        <f>IFERROR(VLOOKUP($CK386,stock_data!$B$3:$W$612,19,0),0)</f>
        <v>0</v>
      </c>
      <c r="DF386" s="1">
        <f>IFERROR(VLOOKUP($CK386,stock_data!$B$3:$W$612,20,0),0)</f>
        <v>0</v>
      </c>
      <c r="DG386" s="1">
        <f>IFERROR(VLOOKUP($CK386,stock_data!$B$3:$W$612,21,0),0)</f>
        <v>0</v>
      </c>
      <c r="DH386" s="1">
        <f>IFERROR(VLOOKUP($CK386,stock_data!$B$3:$W$612,22,0),0)</f>
        <v>0</v>
      </c>
      <c r="DI386" s="1">
        <f t="shared" si="112"/>
        <v>0</v>
      </c>
      <c r="DJ386" s="1">
        <f t="shared" si="113"/>
        <v>0</v>
      </c>
      <c r="DK386" s="3">
        <f>IFERROR(INDEX(COD_SALES!$B$5:$Z$500,MATCH(resource!$CC386,COD_SALES!$A$5:$A$500,0),MATCH(resource!DK$2,COD_SALES!$B$4:$Z$4,0)),"")</f>
        <v>0</v>
      </c>
      <c r="DL386" s="3">
        <f>IFERROR(INDEX(COD_SALES!$B$5:$Z$500,MATCH(resource!$CC386,COD_SALES!$A$5:$A$500,0),MATCH(resource!DL$2,COD_SALES!$B$4:$Z$4,0)),"")</f>
        <v>5</v>
      </c>
      <c r="DM386" s="3">
        <f>IFERROR(INDEX(COD_SALES!$B$5:$Z$500,MATCH(resource!$CC386,COD_SALES!$A$5:$A$500,0),MATCH(resource!DM$2,COD_SALES!$B$4:$Z$4,0)),"")</f>
        <v>24</v>
      </c>
      <c r="DN386" s="3" t="str">
        <f>IFERROR(INDEX(COD_SALES!$B$5:$Z$500,MATCH(resource!$CC386,COD_SALES!$A$5:$A$500,0),MATCH(resource!DN$2,COD_SALES!$B$4:$Z$4,0)),"")</f>
        <v/>
      </c>
      <c r="DO386" s="3">
        <f>IFERROR(INDEX(COD_SALES!$B$5:$Z$500,MATCH(resource!$CC386,COD_SALES!$A$5:$A$500,0),MATCH(resource!DO$2,COD_SALES!$B$4:$Z$4,0)),"")</f>
        <v>0</v>
      </c>
      <c r="DP386" s="3">
        <f>IFERROR(INDEX(COD_SALES!$B$5:$Z$500,MATCH(resource!$CC386,COD_SALES!$A$5:$A$500,0),MATCH(resource!DP$2,COD_SALES!$B$4:$Z$4,0)),"")</f>
        <v>0</v>
      </c>
      <c r="DQ386" s="3" t="str">
        <f>IFERROR(INDEX(COD_SALES!$B$5:$Z$500,MATCH(resource!$CC386,COD_SALES!$A$5:$A$500,0),MATCH(resource!DQ$2,COD_SALES!$B$4:$Z$4,0)),"")</f>
        <v/>
      </c>
      <c r="DR386" s="3">
        <f>IFERROR(INDEX(COD_SALES!$B$5:$Z$500,MATCH(resource!$CC386,COD_SALES!$A$5:$A$500,0),MATCH(resource!DR$2,COD_SALES!$B$4:$Z$4,0)),"")</f>
        <v>0</v>
      </c>
      <c r="DS386" s="3">
        <f>IFERROR(INDEX(COD_SALES!$B$5:$Z$500,MATCH(resource!$CC386,COD_SALES!$A$5:$A$500,0),MATCH(resource!DS$2,COD_SALES!$B$4:$Z$4,0)),"")</f>
        <v>106</v>
      </c>
      <c r="DT386" s="3">
        <f>IFERROR(INDEX(COD_SALES!$B$5:$Z$500,MATCH(resource!$CC386,COD_SALES!$A$5:$A$500,0),MATCH(resource!DT$2,COD_SALES!$B$4:$Z$4,0)),"")</f>
        <v>7</v>
      </c>
      <c r="DU386" s="3">
        <f>IFERROR(INDEX(COD_SALES!$B$5:$Z$500,MATCH(resource!$CC386,COD_SALES!$A$5:$A$500,0),MATCH(resource!DU$2,COD_SALES!$B$4:$Z$4,0)),"")</f>
        <v>0</v>
      </c>
      <c r="DV386" s="3">
        <f>IFERROR(INDEX(COD_SALES!$B$5:$Z$500,MATCH(resource!$CC386,COD_SALES!$A$5:$A$500,0),MATCH(resource!DV$2,COD_SALES!$B$4:$Z$4,0)),"")</f>
        <v>0</v>
      </c>
      <c r="DW386" s="3">
        <f>IFERROR(INDEX(COD_SALES!$B$5:$Z$500,MATCH(resource!$CC386,COD_SALES!$A$5:$A$500,0),MATCH(resource!DW$2,COD_SALES!$B$4:$Z$4,0)),"")</f>
        <v>33</v>
      </c>
      <c r="DX386" s="3">
        <f>IFERROR(INDEX(COD_SALES!$B$5:$Z$500,MATCH(resource!$CC386,COD_SALES!$A$5:$A$500,0),MATCH(resource!DX$2,COD_SALES!$B$4:$Z$4,0)),"")</f>
        <v>0</v>
      </c>
      <c r="DY386" s="3">
        <f>IFERROR(INDEX(COD_SALES!$B$5:$Z$500,MATCH(resource!$CC386,COD_SALES!$A$5:$A$500,0),MATCH(resource!DY$2,COD_SALES!$B$4:$Z$4,0)),"")</f>
        <v>13</v>
      </c>
      <c r="DZ386" s="3">
        <f>IFERROR(INDEX(COD_SALES!$B$5:$Z$500,MATCH(resource!$CC386,COD_SALES!$A$5:$A$500,0),MATCH(resource!DZ$2,COD_SALES!$B$4:$Z$4,0)),"")</f>
        <v>7</v>
      </c>
      <c r="EA386" s="3">
        <f>IFERROR(INDEX(COD_SALES!$B$5:$Z$500,MATCH(resource!$CC386,COD_SALES!$A$5:$A$500,0),MATCH(resource!EA$2,COD_SALES!$B$4:$Z$4,0)),"")</f>
        <v>0</v>
      </c>
      <c r="EB386" s="3">
        <f t="shared" si="114"/>
        <v>53520.560000000005</v>
      </c>
      <c r="ED386" s="3">
        <f>IFERROR(VLOOKUP($CK386,depot_prod_sales!$B$5:$S$200,3,0),0)</f>
        <v>0</v>
      </c>
      <c r="EE386" s="3">
        <f>IFERROR(VLOOKUP($CK386,depot_prod_sales!$B$5:$S$200,4,0),0)</f>
        <v>0</v>
      </c>
      <c r="EF386" s="3">
        <f>IFERROR(VLOOKUP($CK386,depot_prod_sales!$B$5:$S$200,5,0),0)</f>
        <v>0</v>
      </c>
      <c r="EG386" s="3">
        <f>IFERROR(VLOOKUP($CK386,depot_prod_sales!$B$5:$S$200,6,0),0)</f>
        <v>0</v>
      </c>
      <c r="EH386" s="3">
        <f>IFERROR(VLOOKUP($CK386,depot_prod_sales!$B$5:$S$200,7,0),0)</f>
        <v>0</v>
      </c>
      <c r="EI386" s="3">
        <f>IFERROR(VLOOKUP($CK386,depot_prod_sales!$B$5:$S$200,8,0),0)</f>
        <v>0</v>
      </c>
      <c r="EJ386" s="3">
        <f>IFERROR(VLOOKUP($CK386,depot_prod_sales!$B$5:$S$200,9,0),0)</f>
        <v>0</v>
      </c>
      <c r="EK386" s="3">
        <f>IFERROR(VLOOKUP($CK386,depot_prod_sales!$B$5:$S$200,10,0),0)</f>
        <v>0</v>
      </c>
      <c r="EL386" s="3">
        <f>IFERROR(VLOOKUP($CK386,depot_prod_sales!$B$5:$S$200,11,0),0)</f>
        <v>0</v>
      </c>
      <c r="EM386" s="3">
        <f>IFERROR(VLOOKUP($CK386,depot_prod_sales!$B$5:$S$200,12,0),0)</f>
        <v>0</v>
      </c>
      <c r="EN386" s="3">
        <f>IFERROR(VLOOKUP($CK386,depot_prod_sales!$B$5:$S$200,13,0),0)</f>
        <v>0</v>
      </c>
      <c r="EO386" s="3">
        <f>IFERROR(VLOOKUP($CK386,depot_prod_sales!$B$5:$S$200,14,0),0)</f>
        <v>0</v>
      </c>
      <c r="EP386" s="3">
        <f>IFERROR(VLOOKUP($CK386,depot_prod_sales!$B$5:$S$200,15,0),0)</f>
        <v>0</v>
      </c>
      <c r="EQ386" s="3">
        <f>IFERROR(VLOOKUP($CK386,depot_prod_sales!$B$5:$S$200,16,0),0)</f>
        <v>0</v>
      </c>
      <c r="ER386" s="3">
        <f>IFERROR(VLOOKUP($CK386,depot_prod_sales!$B$5:$S$200,17,0),0)</f>
        <v>0</v>
      </c>
      <c r="ES386" s="3">
        <f>IFERROR(VLOOKUP($CK386,depot_prod_sales!$B$5:$S$200,18,0),0)</f>
        <v>0</v>
      </c>
      <c r="ET386" s="116">
        <f t="shared" si="115"/>
        <v>0</v>
      </c>
      <c r="EU386" s="116">
        <f t="shared" si="116"/>
        <v>0</v>
      </c>
      <c r="EW386" s="3">
        <f>IFERROR(VLOOKUP(CC386,data_pull!$AO$25:$AR$546,2,0),0)</f>
        <v>34</v>
      </c>
      <c r="EX386" s="1">
        <f>IFERROR(VLOOKUP(CC386,data_pull!$AO$25:$AR$546,4,0),0)</f>
        <v>190000</v>
      </c>
    </row>
    <row r="387" spans="13:154" x14ac:dyDescent="0.25"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4" t="str">
        <f>sales_data!B386</f>
        <v>Sonjoy Kumar Sorma</v>
      </c>
      <c r="AR387" s="4" t="str">
        <f>sales_data!C386</f>
        <v>Mohammad Rasel-2</v>
      </c>
      <c r="AS387" s="5" t="str">
        <f t="shared" ref="AS387:AS450" si="117">IF(AR387=AR386,"",AR387)</f>
        <v/>
      </c>
      <c r="AT387" s="4" t="str">
        <f>sales_data!I386</f>
        <v>Md. Zziaur Rahman</v>
      </c>
      <c r="AU387" s="4" t="str">
        <f>sales_data!W386</f>
        <v>Dagonbhuiy-1 (Tb)</v>
      </c>
      <c r="AV387" s="1">
        <f>sales_data!N386</f>
        <v>89575.41</v>
      </c>
      <c r="AW387" s="1">
        <f>sales_data!P386</f>
        <v>28</v>
      </c>
      <c r="AX387" s="3">
        <f ca="1">IFERROR(INDEX(INDIRECT("day_wise_sales_data!$B$2:$BZ$599"),MATCH(resource!$CC387,day_wise_sales_data!$A$2:$A$500,0),MATCH(resource!AX$2,INDIRECT("day_wise_sales_data!$B$1:$BZ$1"),0)),0)</f>
        <v>0</v>
      </c>
      <c r="AY387" s="3">
        <f ca="1">IFERROR(INDEX(INDIRECT("day_wise_sales_data!$B$2:$BZ$599"),MATCH(resource!$CC387,day_wise_sales_data!$A$2:$A$500,0),MATCH(resource!AY$2,INDIRECT("day_wise_sales_data!$B$1:$BZ$1"),0)),0)</f>
        <v>14823.27</v>
      </c>
      <c r="AZ387" s="3">
        <f ca="1">IFERROR(INDEX(INDIRECT("day_wise_sales_data!$B$2:$BZ$599"),MATCH(resource!$CC387,day_wise_sales_data!$A$2:$A$500,0),MATCH(resource!AZ$2,INDIRECT("day_wise_sales_data!$B$1:$BZ$1"),0)),0)</f>
        <v>0</v>
      </c>
      <c r="BA387" s="3">
        <f ca="1">IFERROR(INDEX(INDIRECT("day_wise_sales_data!$B$2:$BZ$599"),MATCH(resource!$CC387,day_wise_sales_data!$A$2:$A$500,0),MATCH(resource!BA$2,INDIRECT("day_wise_sales_data!$B$1:$BZ$1"),0)),0)</f>
        <v>1848.11</v>
      </c>
      <c r="BB387" s="3">
        <f ca="1">IFERROR(INDEX(INDIRECT("day_wise_sales_data!$B$2:$BZ$599"),MATCH(resource!$CC387,day_wise_sales_data!$A$2:$A$500,0),MATCH(resource!BB$2,INDIRECT("day_wise_sales_data!$B$1:$BZ$1"),0)),0)</f>
        <v>3080.22</v>
      </c>
      <c r="BC387" s="3">
        <f ca="1">IFERROR(INDEX(INDIRECT("day_wise_sales_data!$B$2:$BZ$599"),MATCH(resource!$CC387,day_wise_sales_data!$A$2:$A$500,0),MATCH(resource!BC$2,INDIRECT("day_wise_sales_data!$B$1:$BZ$1"),0)),0)</f>
        <v>0</v>
      </c>
      <c r="BD387" s="3">
        <f ca="1">IFERROR(INDEX(INDIRECT("day_wise_sales_data!$B$2:$BZ$599"),MATCH(resource!$CC387,day_wise_sales_data!$A$2:$A$500,0),MATCH(resource!BD$2,INDIRECT("day_wise_sales_data!$B$1:$BZ$1"),0)),0)</f>
        <v>0</v>
      </c>
      <c r="BE387" s="3">
        <f ca="1">IFERROR(INDEX(INDIRECT("day_wise_sales_data!$B$2:$BZ$599"),MATCH(resource!$CC387,day_wise_sales_data!$A$2:$A$500,0),MATCH(resource!BE$2,INDIRECT("day_wise_sales_data!$B$1:$BZ$1"),0)),0)</f>
        <v>0</v>
      </c>
      <c r="BF387" s="3">
        <f ca="1">IFERROR(INDEX(INDIRECT("day_wise_sales_data!$B$2:$BZ$599"),MATCH(resource!$CC387,day_wise_sales_data!$A$2:$A$500,0),MATCH(resource!BF$2,INDIRECT("day_wise_sales_data!$B$1:$BZ$1"),0)),0)</f>
        <v>0</v>
      </c>
      <c r="BG387" s="3">
        <f ca="1">IFERROR(INDEX(INDIRECT("day_wise_sales_data!$B$2:$BZ$599"),MATCH(resource!$CC387,day_wise_sales_data!$A$2:$A$500,0),MATCH(resource!BG$2,INDIRECT("day_wise_sales_data!$B$1:$BZ$1"),0)),0)</f>
        <v>0</v>
      </c>
      <c r="BH387" s="3">
        <f ca="1">IFERROR(INDEX(INDIRECT("day_wise_sales_data!$B$2:$BZ$599"),MATCH(resource!$CC387,day_wise_sales_data!$A$2:$A$500,0),MATCH(resource!BH$2,INDIRECT("day_wise_sales_data!$B$1:$BZ$1"),0)),0)</f>
        <v>0</v>
      </c>
      <c r="BI387" s="3">
        <f ca="1">IFERROR(INDEX(INDIRECT("day_wise_sales_data!$B$2:$BZ$599"),MATCH(resource!$CC387,day_wise_sales_data!$A$2:$A$500,0),MATCH(resource!BI$2,INDIRECT("day_wise_sales_data!$B$1:$BZ$1"),0)),0)</f>
        <v>0</v>
      </c>
      <c r="BJ387" s="3">
        <f ca="1">IFERROR(INDEX(INDIRECT("day_wise_sales_data!$B$2:$BZ$599"),MATCH(resource!$CC387,day_wise_sales_data!$A$2:$A$500,0),MATCH(resource!BJ$2,INDIRECT("day_wise_sales_data!$B$1:$BZ$1"),0)),0)</f>
        <v>0</v>
      </c>
      <c r="BK387" s="3">
        <f ca="1">IFERROR(INDEX(INDIRECT("day_wise_sales_data!$B$2:$BZ$599"),MATCH(resource!$CC387,day_wise_sales_data!$A$2:$A$500,0),MATCH(resource!BK$2,INDIRECT("day_wise_sales_data!$B$1:$BZ$1"),0)),0)</f>
        <v>21663.46</v>
      </c>
      <c r="BL387" s="3">
        <f ca="1">IFERROR(INDEX(INDIRECT("day_wise_sales_data!$B$2:$BZ$599"),MATCH(resource!$CC387,day_wise_sales_data!$A$2:$A$500,0),MATCH(resource!BL$2,INDIRECT("day_wise_sales_data!$B$1:$BZ$1"),0)),0)</f>
        <v>7784.06</v>
      </c>
      <c r="BM387" s="3">
        <f ca="1">IFERROR(INDEX(INDIRECT("day_wise_sales_data!$B$2:$BZ$599"),MATCH(resource!$CC387,day_wise_sales_data!$A$2:$A$500,0),MATCH(resource!BM$2,INDIRECT("day_wise_sales_data!$B$1:$BZ$1"),0)),0)</f>
        <v>0</v>
      </c>
      <c r="BN387" s="3">
        <f ca="1">IFERROR(INDEX(INDIRECT("day_wise_sales_data!$B$2:$BZ$599"),MATCH(resource!$CC387,day_wise_sales_data!$A$2:$A$500,0),MATCH(resource!BN$2,INDIRECT("day_wise_sales_data!$B$1:$BZ$1"),0)),0)</f>
        <v>0</v>
      </c>
      <c r="BO387" s="3">
        <f ca="1">IFERROR(INDEX(INDIRECT("day_wise_sales_data!$B$2:$BZ$599"),MATCH(resource!$CC387,day_wise_sales_data!$A$2:$A$500,0),MATCH(resource!BO$2,INDIRECT("day_wise_sales_data!$B$1:$BZ$1"),0)),0)</f>
        <v>0</v>
      </c>
      <c r="BP387" s="3">
        <f ca="1">IFERROR(INDEX(INDIRECT("day_wise_sales_data!$B$2:$BZ$599"),MATCH(resource!$CC387,day_wise_sales_data!$A$2:$A$500,0),MATCH(resource!BP$2,INDIRECT("day_wise_sales_data!$B$1:$BZ$1"),0)),0)</f>
        <v>0</v>
      </c>
      <c r="BQ387" s="3">
        <f ca="1">IFERROR(INDEX(INDIRECT("day_wise_sales_data!$B$2:$BZ$599"),MATCH(resource!$CC387,day_wise_sales_data!$A$2:$A$500,0),MATCH(resource!BQ$2,INDIRECT("day_wise_sales_data!$B$1:$BZ$1"),0)),0)</f>
        <v>0</v>
      </c>
      <c r="BR387" s="3">
        <f ca="1">IFERROR(INDEX(INDIRECT("day_wise_sales_data!$B$2:$BZ$599"),MATCH(resource!$CC387,day_wise_sales_data!$A$2:$A$500,0),MATCH(resource!BR$2,INDIRECT("day_wise_sales_data!$B$1:$BZ$1"),0)),0)</f>
        <v>0</v>
      </c>
      <c r="BS387" s="3">
        <f ca="1">IFERROR(INDEX(INDIRECT("day_wise_sales_data!$B$2:$BZ$599"),MATCH(resource!$CC387,day_wise_sales_data!$A$2:$A$500,0),MATCH(resource!BS$2,INDIRECT("day_wise_sales_data!$B$1:$BZ$1"),0)),0)</f>
        <v>0</v>
      </c>
      <c r="BT387" s="3">
        <f ca="1">IFERROR(INDEX(INDIRECT("day_wise_sales_data!$B$2:$BZ$599"),MATCH(resource!$CC387,day_wise_sales_data!$A$2:$A$500,0),MATCH(resource!BT$2,INDIRECT("day_wise_sales_data!$B$1:$BZ$1"),0)),0)</f>
        <v>6361.73</v>
      </c>
      <c r="BU387" s="3">
        <f ca="1">IFERROR(INDEX(INDIRECT("day_wise_sales_data!$B$2:$BZ$599"),MATCH(resource!$CC387,day_wise_sales_data!$A$2:$A$500,0),MATCH(resource!BU$2,INDIRECT("day_wise_sales_data!$B$1:$BZ$1"),0)),0)</f>
        <v>7939.6</v>
      </c>
      <c r="BV387" s="3">
        <f ca="1">IFERROR(INDEX(INDIRECT("day_wise_sales_data!$B$2:$BZ$599"),MATCH(resource!$CC387,day_wise_sales_data!$A$2:$A$500,0),MATCH(resource!BV$2,INDIRECT("day_wise_sales_data!$B$1:$BZ$1"),0)),0)</f>
        <v>25971.93</v>
      </c>
      <c r="BW387" s="3">
        <f ca="1">IFERROR(INDEX(INDIRECT("day_wise_sales_data!$B$2:$BZ$599"),MATCH(resource!$CC387,day_wise_sales_data!$A$2:$A$500,0),MATCH(resource!BW$2,INDIRECT("day_wise_sales_data!$B$1:$BZ$1"),0)),0)</f>
        <v>4749.75</v>
      </c>
      <c r="BX387" s="3">
        <f ca="1">IFERROR(INDEX(INDIRECT("day_wise_sales_data!$B$2:$BZ$599"),MATCH(resource!$CC387,day_wise_sales_data!$A$2:$A$500,0),MATCH(resource!BX$2,INDIRECT("day_wise_sales_data!$B$1:$BZ$1"),0)),0)</f>
        <v>0</v>
      </c>
      <c r="BY387" s="3">
        <f ca="1">IFERROR(INDEX(INDIRECT("day_wise_sales_data!$B$2:$BZ$599"),MATCH(resource!$CC387,day_wise_sales_data!$A$2:$A$500,0),MATCH(resource!BY$2,INDIRECT("day_wise_sales_data!$B$1:$BZ$1"),0)),0)</f>
        <v>0</v>
      </c>
      <c r="BZ387" s="3">
        <f ca="1">IFERROR(INDEX(INDIRECT("day_wise_sales_data!$B$2:$BZ$599"),MATCH(resource!$CC387,day_wise_sales_data!$A$2:$A$500,0),MATCH(resource!BZ$2,INDIRECT("day_wise_sales_data!$B$1:$BZ$1"),0)),0)</f>
        <v>0</v>
      </c>
      <c r="CA387" s="3" t="str">
        <f ca="1">IFERROR(INDEX(INDIRECT("day_wise_sales_data!$B$2:$BZ$599"),MATCH(resource!$CC387,day_wise_sales_data!$A$2:$A$500,0),MATCH(resource!CA$2,INDIRECT("day_wise_sales_data!$B$1:$BZ$1"),0)),0)</f>
        <v>dd</v>
      </c>
      <c r="CC387" s="4" t="str">
        <f>sales_data!H386</f>
        <v>NOK02211</v>
      </c>
      <c r="CD387" s="1">
        <v>385</v>
      </c>
      <c r="CE387" s="1" t="str">
        <f>IF(AQ387=report!$AQ$3,resource!CD387,"")</f>
        <v/>
      </c>
      <c r="CF387" s="5" t="str">
        <f>IFERROR(SMALL($CE$3:$CE$1001,ROWS($CE$3:CE387)),"")</f>
        <v/>
      </c>
      <c r="CH387">
        <f>IFERROR(VLOOKUP($CC387,data_pull!$E$22:$G$700,2,0),0)</f>
        <v>89575.41</v>
      </c>
      <c r="CI387" s="1">
        <f t="shared" si="108"/>
        <v>142</v>
      </c>
      <c r="CJ387" s="1">
        <f t="shared" ref="CJ387:CJ398" si="118">HLOOKUP($CJ$2,$CR$2:$DH$501,ROW(CN387),0)</f>
        <v>187</v>
      </c>
      <c r="CK387" s="1" t="s">
        <v>1852</v>
      </c>
      <c r="CL387" s="1">
        <f t="shared" si="109"/>
        <v>37</v>
      </c>
      <c r="CM387" s="1" t="str">
        <f>IFERROR(VLOOKUP($CK387,stock_data!$B$3:$W$612,2,0),0)</f>
        <v>ZITA SUSPENSION 15ml</v>
      </c>
      <c r="CN387" s="1" t="str">
        <f>IFERROR(VLOOKUP($CK387,stock_data!$B$3:$W$612,4,0),0)</f>
        <v>15ml</v>
      </c>
      <c r="CO387" s="1">
        <f>IFERROR(VLOOKUP($CK387,stock_data!$B$3:$W$612,5,0),0)</f>
        <v>75</v>
      </c>
      <c r="CP387" s="3">
        <f t="shared" si="110"/>
        <v>187</v>
      </c>
      <c r="CQ387" s="3">
        <f t="shared" si="111"/>
        <v>14025</v>
      </c>
      <c r="CR387" s="1">
        <f>IFERROR(VLOOKUP($CK387,stock_data!$B$3:$W$612,6,0),0)</f>
        <v>1</v>
      </c>
      <c r="CS387" s="1">
        <f>IFERROR(VLOOKUP($CK387,stock_data!$B$3:$W$612,7,0),0)</f>
        <v>0</v>
      </c>
      <c r="CT387" s="1">
        <f>IFERROR(VLOOKUP($CK387,stock_data!$B$3:$W$612,8,0),0)</f>
        <v>0</v>
      </c>
      <c r="CU387" s="1">
        <f>IFERROR(VLOOKUP($CK387,stock_data!$B$3:$W$612,9,0),0)</f>
        <v>0</v>
      </c>
      <c r="CV387" s="1">
        <f>IFERROR(VLOOKUP($CK387,stock_data!$B$3:$W$612,10,0),0)</f>
        <v>0</v>
      </c>
      <c r="CW387" s="1">
        <f>IFERROR(VLOOKUP($CK387,stock_data!$B$3:$W$612,11,0),0)</f>
        <v>0</v>
      </c>
      <c r="CX387" s="1">
        <f>IFERROR(VLOOKUP($CK387,stock_data!$B$3:$W$612,12,0),0)</f>
        <v>1</v>
      </c>
      <c r="CY387" s="1">
        <f>IFERROR(VLOOKUP($CK387,stock_data!$B$3:$W$612,13,0),0)</f>
        <v>0</v>
      </c>
      <c r="CZ387" s="1">
        <f>IFERROR(VLOOKUP($CK387,stock_data!$B$3:$W$612,14,0),0)</f>
        <v>0</v>
      </c>
      <c r="DA387" s="1">
        <f>IFERROR(VLOOKUP($CK387,stock_data!$B$3:$W$612,15,0),0)</f>
        <v>0</v>
      </c>
      <c r="DB387" s="1">
        <f>IFERROR(VLOOKUP($CK387,stock_data!$B$3:$W$612,16,0),0)</f>
        <v>0</v>
      </c>
      <c r="DC387" s="1">
        <f>IFERROR(VLOOKUP($CK387,stock_data!$B$3:$W$612,17,0),0)</f>
        <v>0</v>
      </c>
      <c r="DD387" s="1">
        <f>IFERROR(VLOOKUP($CK387,stock_data!$B$3:$W$612,18,0),0)</f>
        <v>0</v>
      </c>
      <c r="DE387" s="1">
        <f>IFERROR(VLOOKUP($CK387,stock_data!$B$3:$W$612,19,0),0)</f>
        <v>0</v>
      </c>
      <c r="DF387" s="1">
        <f>IFERROR(VLOOKUP($CK387,stock_data!$B$3:$W$612,20,0),0)</f>
        <v>0</v>
      </c>
      <c r="DG387" s="1">
        <f>IFERROR(VLOOKUP($CK387,stock_data!$B$3:$W$612,21,0),0)</f>
        <v>0</v>
      </c>
      <c r="DH387" s="1">
        <f>IFERROR(VLOOKUP($CK387,stock_data!$B$3:$W$612,22,0),0)</f>
        <v>0</v>
      </c>
      <c r="DI387" s="1">
        <f t="shared" si="112"/>
        <v>2</v>
      </c>
      <c r="DJ387" s="1">
        <f t="shared" si="113"/>
        <v>150</v>
      </c>
      <c r="DK387" s="3">
        <f>IFERROR(INDEX(COD_SALES!$B$5:$Z$500,MATCH(resource!$CC387,COD_SALES!$A$5:$A$500,0),MATCH(resource!DK$2,COD_SALES!$B$4:$Z$4,0)),"")</f>
        <v>0</v>
      </c>
      <c r="DL387" s="3">
        <f>IFERROR(INDEX(COD_SALES!$B$5:$Z$500,MATCH(resource!$CC387,COD_SALES!$A$5:$A$500,0),MATCH(resource!DL$2,COD_SALES!$B$4:$Z$4,0)),"")</f>
        <v>0</v>
      </c>
      <c r="DM387" s="3">
        <f>IFERROR(INDEX(COD_SALES!$B$5:$Z$500,MATCH(resource!$CC387,COD_SALES!$A$5:$A$500,0),MATCH(resource!DM$2,COD_SALES!$B$4:$Z$4,0)),"")</f>
        <v>5</v>
      </c>
      <c r="DN387" s="3" t="str">
        <f>IFERROR(INDEX(COD_SALES!$B$5:$Z$500,MATCH(resource!$CC387,COD_SALES!$A$5:$A$500,0),MATCH(resource!DN$2,COD_SALES!$B$4:$Z$4,0)),"")</f>
        <v/>
      </c>
      <c r="DO387" s="3">
        <f>IFERROR(INDEX(COD_SALES!$B$5:$Z$500,MATCH(resource!$CC387,COD_SALES!$A$5:$A$500,0),MATCH(resource!DO$2,COD_SALES!$B$4:$Z$4,0)),"")</f>
        <v>2</v>
      </c>
      <c r="DP387" s="3">
        <f>IFERROR(INDEX(COD_SALES!$B$5:$Z$500,MATCH(resource!$CC387,COD_SALES!$A$5:$A$500,0),MATCH(resource!DP$2,COD_SALES!$B$4:$Z$4,0)),"")</f>
        <v>0</v>
      </c>
      <c r="DQ387" s="3" t="str">
        <f>IFERROR(INDEX(COD_SALES!$B$5:$Z$500,MATCH(resource!$CC387,COD_SALES!$A$5:$A$500,0),MATCH(resource!DQ$2,COD_SALES!$B$4:$Z$4,0)),"")</f>
        <v/>
      </c>
      <c r="DR387" s="3">
        <f>IFERROR(INDEX(COD_SALES!$B$5:$Z$500,MATCH(resource!$CC387,COD_SALES!$A$5:$A$500,0),MATCH(resource!DR$2,COD_SALES!$B$4:$Z$4,0)),"")</f>
        <v>0</v>
      </c>
      <c r="DS387" s="3">
        <f>IFERROR(INDEX(COD_SALES!$B$5:$Z$500,MATCH(resource!$CC387,COD_SALES!$A$5:$A$500,0),MATCH(resource!DS$2,COD_SALES!$B$4:$Z$4,0)),"")</f>
        <v>6</v>
      </c>
      <c r="DT387" s="3">
        <f>IFERROR(INDEX(COD_SALES!$B$5:$Z$500,MATCH(resource!$CC387,COD_SALES!$A$5:$A$500,0),MATCH(resource!DT$2,COD_SALES!$B$4:$Z$4,0)),"")</f>
        <v>6</v>
      </c>
      <c r="DU387" s="3">
        <f>IFERROR(INDEX(COD_SALES!$B$5:$Z$500,MATCH(resource!$CC387,COD_SALES!$A$5:$A$500,0),MATCH(resource!DU$2,COD_SALES!$B$4:$Z$4,0)),"")</f>
        <v>0</v>
      </c>
      <c r="DV387" s="3">
        <f>IFERROR(INDEX(COD_SALES!$B$5:$Z$500,MATCH(resource!$CC387,COD_SALES!$A$5:$A$500,0),MATCH(resource!DV$2,COD_SALES!$B$4:$Z$4,0)),"")</f>
        <v>0</v>
      </c>
      <c r="DW387" s="3">
        <f>IFERROR(INDEX(COD_SALES!$B$5:$Z$500,MATCH(resource!$CC387,COD_SALES!$A$5:$A$500,0),MATCH(resource!DW$2,COD_SALES!$B$4:$Z$4,0)),"")</f>
        <v>20</v>
      </c>
      <c r="DX387" s="3">
        <f>IFERROR(INDEX(COD_SALES!$B$5:$Z$500,MATCH(resource!$CC387,COD_SALES!$A$5:$A$500,0),MATCH(resource!DX$2,COD_SALES!$B$4:$Z$4,0)),"")</f>
        <v>0</v>
      </c>
      <c r="DY387" s="3">
        <f>IFERROR(INDEX(COD_SALES!$B$5:$Z$500,MATCH(resource!$CC387,COD_SALES!$A$5:$A$500,0),MATCH(resource!DY$2,COD_SALES!$B$4:$Z$4,0)),"")</f>
        <v>0</v>
      </c>
      <c r="DZ387" s="3">
        <f>IFERROR(INDEX(COD_SALES!$B$5:$Z$500,MATCH(resource!$CC387,COD_SALES!$A$5:$A$500,0),MATCH(resource!DZ$2,COD_SALES!$B$4:$Z$4,0)),"")</f>
        <v>1</v>
      </c>
      <c r="EA387" s="3">
        <f>IFERROR(INDEX(COD_SALES!$B$5:$Z$500,MATCH(resource!$CC387,COD_SALES!$A$5:$A$500,0),MATCH(resource!EA$2,COD_SALES!$B$4:$Z$4,0)),"")</f>
        <v>1</v>
      </c>
      <c r="EB387" s="3">
        <f t="shared" si="114"/>
        <v>15352.519999999999</v>
      </c>
      <c r="ED387" s="3">
        <f>IFERROR(VLOOKUP($CK387,depot_prod_sales!$B$5:$S$200,3,0),0)</f>
        <v>0</v>
      </c>
      <c r="EE387" s="3">
        <f>IFERROR(VLOOKUP($CK387,depot_prod_sales!$B$5:$S$200,4,0),0)</f>
        <v>0</v>
      </c>
      <c r="EF387" s="3">
        <f>IFERROR(VLOOKUP($CK387,depot_prod_sales!$B$5:$S$200,5,0),0)</f>
        <v>0</v>
      </c>
      <c r="EG387" s="3">
        <f>IFERROR(VLOOKUP($CK387,depot_prod_sales!$B$5:$S$200,6,0),0)</f>
        <v>0</v>
      </c>
      <c r="EH387" s="3">
        <f>IFERROR(VLOOKUP($CK387,depot_prod_sales!$B$5:$S$200,7,0),0)</f>
        <v>0</v>
      </c>
      <c r="EI387" s="3">
        <f>IFERROR(VLOOKUP($CK387,depot_prod_sales!$B$5:$S$200,8,0),0)</f>
        <v>0</v>
      </c>
      <c r="EJ387" s="3">
        <f>IFERROR(VLOOKUP($CK387,depot_prod_sales!$B$5:$S$200,9,0),0)</f>
        <v>0</v>
      </c>
      <c r="EK387" s="3">
        <f>IFERROR(VLOOKUP($CK387,depot_prod_sales!$B$5:$S$200,10,0),0)</f>
        <v>0</v>
      </c>
      <c r="EL387" s="3">
        <f>IFERROR(VLOOKUP($CK387,depot_prod_sales!$B$5:$S$200,11,0),0)</f>
        <v>0</v>
      </c>
      <c r="EM387" s="3">
        <f>IFERROR(VLOOKUP($CK387,depot_prod_sales!$B$5:$S$200,12,0),0)</f>
        <v>0</v>
      </c>
      <c r="EN387" s="3">
        <f>IFERROR(VLOOKUP($CK387,depot_prod_sales!$B$5:$S$200,13,0),0)</f>
        <v>0</v>
      </c>
      <c r="EO387" s="3">
        <f>IFERROR(VLOOKUP($CK387,depot_prod_sales!$B$5:$S$200,14,0),0)</f>
        <v>0</v>
      </c>
      <c r="EP387" s="3">
        <f>IFERROR(VLOOKUP($CK387,depot_prod_sales!$B$5:$S$200,15,0),0)</f>
        <v>0</v>
      </c>
      <c r="EQ387" s="3">
        <f>IFERROR(VLOOKUP($CK387,depot_prod_sales!$B$5:$S$200,16,0),0)</f>
        <v>0</v>
      </c>
      <c r="ER387" s="3">
        <f>IFERROR(VLOOKUP($CK387,depot_prod_sales!$B$5:$S$200,17,0),0)</f>
        <v>0</v>
      </c>
      <c r="ES387" s="3">
        <f>IFERROR(VLOOKUP($CK387,depot_prod_sales!$B$5:$S$200,18,0),0)</f>
        <v>0</v>
      </c>
      <c r="ET387" s="116">
        <f t="shared" si="115"/>
        <v>0</v>
      </c>
      <c r="EU387" s="116">
        <f t="shared" si="116"/>
        <v>0</v>
      </c>
      <c r="EW387" s="3">
        <f>IFERROR(VLOOKUP(CC387,data_pull!$AO$25:$AR$546,2,0),0)</f>
        <v>17</v>
      </c>
      <c r="EX387" s="1">
        <f>IFERROR(VLOOKUP(CC387,data_pull!$AO$25:$AR$546,4,0),0)</f>
        <v>190000</v>
      </c>
    </row>
    <row r="388" spans="13:154" x14ac:dyDescent="0.25"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4" t="str">
        <f>sales_data!B387</f>
        <v>Sonjoy Kumar Sorma</v>
      </c>
      <c r="AR388" s="4" t="str">
        <f>sales_data!C387</f>
        <v>Shajhan (Rubel)</v>
      </c>
      <c r="AS388" s="5" t="str">
        <f t="shared" si="117"/>
        <v>Shajhan (Rubel)</v>
      </c>
      <c r="AT388" s="4" t="str">
        <f>sales_data!I387</f>
        <v>Abdul Awal</v>
      </c>
      <c r="AU388" s="4" t="str">
        <f>sales_data!W387</f>
        <v>Sonagazi-2 (Tb)</v>
      </c>
      <c r="AV388" s="1">
        <f>sales_data!N387</f>
        <v>91571.47</v>
      </c>
      <c r="AW388" s="1">
        <f>sales_data!P387</f>
        <v>28</v>
      </c>
      <c r="AX388" s="3">
        <f ca="1">IFERROR(INDEX(INDIRECT("day_wise_sales_data!$B$2:$BZ$599"),MATCH(resource!$CC388,day_wise_sales_data!$A$2:$A$500,0),MATCH(resource!AX$2,INDIRECT("day_wise_sales_data!$B$1:$BZ$1"),0)),0)</f>
        <v>0</v>
      </c>
      <c r="AY388" s="3">
        <f ca="1">IFERROR(INDEX(INDIRECT("day_wise_sales_data!$B$2:$BZ$599"),MATCH(resource!$CC388,day_wise_sales_data!$A$2:$A$500,0),MATCH(resource!AY$2,INDIRECT("day_wise_sales_data!$B$1:$BZ$1"),0)),0)</f>
        <v>0</v>
      </c>
      <c r="AZ388" s="3">
        <f ca="1">IFERROR(INDEX(INDIRECT("day_wise_sales_data!$B$2:$BZ$599"),MATCH(resource!$CC388,day_wise_sales_data!$A$2:$A$500,0),MATCH(resource!AZ$2,INDIRECT("day_wise_sales_data!$B$1:$BZ$1"),0)),0)</f>
        <v>0</v>
      </c>
      <c r="BA388" s="3">
        <f ca="1">IFERROR(INDEX(INDIRECT("day_wise_sales_data!$B$2:$BZ$599"),MATCH(resource!$CC388,day_wise_sales_data!$A$2:$A$500,0),MATCH(resource!BA$2,INDIRECT("day_wise_sales_data!$B$1:$BZ$1"),0)),0)</f>
        <v>0</v>
      </c>
      <c r="BB388" s="3">
        <f ca="1">IFERROR(INDEX(INDIRECT("day_wise_sales_data!$B$2:$BZ$599"),MATCH(resource!$CC388,day_wise_sales_data!$A$2:$A$500,0),MATCH(resource!BB$2,INDIRECT("day_wise_sales_data!$B$1:$BZ$1"),0)),0)</f>
        <v>0</v>
      </c>
      <c r="BC388" s="3">
        <f ca="1">IFERROR(INDEX(INDIRECT("day_wise_sales_data!$B$2:$BZ$599"),MATCH(resource!$CC388,day_wise_sales_data!$A$2:$A$500,0),MATCH(resource!BC$2,INDIRECT("day_wise_sales_data!$B$1:$BZ$1"),0)),0)</f>
        <v>0</v>
      </c>
      <c r="BD388" s="3">
        <f ca="1">IFERROR(INDEX(INDIRECT("day_wise_sales_data!$B$2:$BZ$599"),MATCH(resource!$CC388,day_wise_sales_data!$A$2:$A$500,0),MATCH(resource!BD$2,INDIRECT("day_wise_sales_data!$B$1:$BZ$1"),0)),0)</f>
        <v>0</v>
      </c>
      <c r="BE388" s="3">
        <f ca="1">IFERROR(INDEX(INDIRECT("day_wise_sales_data!$B$2:$BZ$599"),MATCH(resource!$CC388,day_wise_sales_data!$A$2:$A$500,0),MATCH(resource!BE$2,INDIRECT("day_wise_sales_data!$B$1:$BZ$1"),0)),0)</f>
        <v>0</v>
      </c>
      <c r="BF388" s="3">
        <f ca="1">IFERROR(INDEX(INDIRECT("day_wise_sales_data!$B$2:$BZ$599"),MATCH(resource!$CC388,day_wise_sales_data!$A$2:$A$500,0),MATCH(resource!BF$2,INDIRECT("day_wise_sales_data!$B$1:$BZ$1"),0)),0)</f>
        <v>0</v>
      </c>
      <c r="BG388" s="3">
        <f ca="1">IFERROR(INDEX(INDIRECT("day_wise_sales_data!$B$2:$BZ$599"),MATCH(resource!$CC388,day_wise_sales_data!$A$2:$A$500,0),MATCH(resource!BG$2,INDIRECT("day_wise_sales_data!$B$1:$BZ$1"),0)),0)</f>
        <v>12791.61</v>
      </c>
      <c r="BH388" s="3">
        <f ca="1">IFERROR(INDEX(INDIRECT("day_wise_sales_data!$B$2:$BZ$599"),MATCH(resource!$CC388,day_wise_sales_data!$A$2:$A$500,0),MATCH(resource!BH$2,INDIRECT("day_wise_sales_data!$B$1:$BZ$1"),0)),0)</f>
        <v>0</v>
      </c>
      <c r="BI388" s="3">
        <f ca="1">IFERROR(INDEX(INDIRECT("day_wise_sales_data!$B$2:$BZ$599"),MATCH(resource!$CC388,day_wise_sales_data!$A$2:$A$500,0),MATCH(resource!BI$2,INDIRECT("day_wise_sales_data!$B$1:$BZ$1"),0)),0)</f>
        <v>0</v>
      </c>
      <c r="BJ388" s="3">
        <f ca="1">IFERROR(INDEX(INDIRECT("day_wise_sales_data!$B$2:$BZ$599"),MATCH(resource!$CC388,day_wise_sales_data!$A$2:$A$500,0),MATCH(resource!BJ$2,INDIRECT("day_wise_sales_data!$B$1:$BZ$1"),0)),0)</f>
        <v>0</v>
      </c>
      <c r="BK388" s="3">
        <f ca="1">IFERROR(INDEX(INDIRECT("day_wise_sales_data!$B$2:$BZ$599"),MATCH(resource!$CC388,day_wise_sales_data!$A$2:$A$500,0),MATCH(resource!BK$2,INDIRECT("day_wise_sales_data!$B$1:$BZ$1"),0)),0)</f>
        <v>11222.49</v>
      </c>
      <c r="BL388" s="3">
        <f ca="1">IFERROR(INDEX(INDIRECT("day_wise_sales_data!$B$2:$BZ$599"),MATCH(resource!$CC388,day_wise_sales_data!$A$2:$A$500,0),MATCH(resource!BL$2,INDIRECT("day_wise_sales_data!$B$1:$BZ$1"),0)),0)</f>
        <v>0</v>
      </c>
      <c r="BM388" s="3">
        <f ca="1">IFERROR(INDEX(INDIRECT("day_wise_sales_data!$B$2:$BZ$599"),MATCH(resource!$CC388,day_wise_sales_data!$A$2:$A$500,0),MATCH(resource!BM$2,INDIRECT("day_wise_sales_data!$B$1:$BZ$1"),0)),0)</f>
        <v>0</v>
      </c>
      <c r="BN388" s="3">
        <f ca="1">IFERROR(INDEX(INDIRECT("day_wise_sales_data!$B$2:$BZ$599"),MATCH(resource!$CC388,day_wise_sales_data!$A$2:$A$500,0),MATCH(resource!BN$2,INDIRECT("day_wise_sales_data!$B$1:$BZ$1"),0)),0)</f>
        <v>0</v>
      </c>
      <c r="BO388" s="3">
        <f ca="1">IFERROR(INDEX(INDIRECT("day_wise_sales_data!$B$2:$BZ$599"),MATCH(resource!$CC388,day_wise_sales_data!$A$2:$A$500,0),MATCH(resource!BO$2,INDIRECT("day_wise_sales_data!$B$1:$BZ$1"),0)),0)</f>
        <v>13750.01</v>
      </c>
      <c r="BP388" s="3">
        <f ca="1">IFERROR(INDEX(INDIRECT("day_wise_sales_data!$B$2:$BZ$599"),MATCH(resource!$CC388,day_wise_sales_data!$A$2:$A$500,0),MATCH(resource!BP$2,INDIRECT("day_wise_sales_data!$B$1:$BZ$1"),0)),0)</f>
        <v>18961.8</v>
      </c>
      <c r="BQ388" s="3">
        <f ca="1">IFERROR(INDEX(INDIRECT("day_wise_sales_data!$B$2:$BZ$599"),MATCH(resource!$CC388,day_wise_sales_data!$A$2:$A$500,0),MATCH(resource!BQ$2,INDIRECT("day_wise_sales_data!$B$1:$BZ$1"),0)),0)</f>
        <v>0</v>
      </c>
      <c r="BR388" s="3">
        <f ca="1">IFERROR(INDEX(INDIRECT("day_wise_sales_data!$B$2:$BZ$599"),MATCH(resource!$CC388,day_wise_sales_data!$A$2:$A$500,0),MATCH(resource!BR$2,INDIRECT("day_wise_sales_data!$B$1:$BZ$1"),0)),0)</f>
        <v>0</v>
      </c>
      <c r="BS388" s="3">
        <f ca="1">IFERROR(INDEX(INDIRECT("day_wise_sales_data!$B$2:$BZ$599"),MATCH(resource!$CC388,day_wise_sales_data!$A$2:$A$500,0),MATCH(resource!BS$2,INDIRECT("day_wise_sales_data!$B$1:$BZ$1"),0)),0)</f>
        <v>0</v>
      </c>
      <c r="BT388" s="3">
        <f ca="1">IFERROR(INDEX(INDIRECT("day_wise_sales_data!$B$2:$BZ$599"),MATCH(resource!$CC388,day_wise_sales_data!$A$2:$A$500,0),MATCH(resource!BT$2,INDIRECT("day_wise_sales_data!$B$1:$BZ$1"),0)),0)</f>
        <v>35479.199999999997</v>
      </c>
      <c r="BU388" s="3">
        <f ca="1">IFERROR(INDEX(INDIRECT("day_wise_sales_data!$B$2:$BZ$599"),MATCH(resource!$CC388,day_wise_sales_data!$A$2:$A$500,0),MATCH(resource!BU$2,INDIRECT("day_wise_sales_data!$B$1:$BZ$1"),0)),0)</f>
        <v>0</v>
      </c>
      <c r="BV388" s="3">
        <f ca="1">IFERROR(INDEX(INDIRECT("day_wise_sales_data!$B$2:$BZ$599"),MATCH(resource!$CC388,day_wise_sales_data!$A$2:$A$500,0),MATCH(resource!BV$2,INDIRECT("day_wise_sales_data!$B$1:$BZ$1"),0)),0)</f>
        <v>0</v>
      </c>
      <c r="BW388" s="3">
        <f ca="1">IFERROR(INDEX(INDIRECT("day_wise_sales_data!$B$2:$BZ$599"),MATCH(resource!$CC388,day_wise_sales_data!$A$2:$A$500,0),MATCH(resource!BW$2,INDIRECT("day_wise_sales_data!$B$1:$BZ$1"),0)),0)</f>
        <v>0</v>
      </c>
      <c r="BX388" s="3">
        <f ca="1">IFERROR(INDEX(INDIRECT("day_wise_sales_data!$B$2:$BZ$599"),MATCH(resource!$CC388,day_wise_sales_data!$A$2:$A$500,0),MATCH(resource!BX$2,INDIRECT("day_wise_sales_data!$B$1:$BZ$1"),0)),0)</f>
        <v>0</v>
      </c>
      <c r="BY388" s="3">
        <f ca="1">IFERROR(INDEX(INDIRECT("day_wise_sales_data!$B$2:$BZ$599"),MATCH(resource!$CC388,day_wise_sales_data!$A$2:$A$500,0),MATCH(resource!BY$2,INDIRECT("day_wise_sales_data!$B$1:$BZ$1"),0)),0)</f>
        <v>0</v>
      </c>
      <c r="BZ388" s="3">
        <f ca="1">IFERROR(INDEX(INDIRECT("day_wise_sales_data!$B$2:$BZ$599"),MATCH(resource!$CC388,day_wise_sales_data!$A$2:$A$500,0),MATCH(resource!BZ$2,INDIRECT("day_wise_sales_data!$B$1:$BZ$1"),0)),0)</f>
        <v>0</v>
      </c>
      <c r="CA388" s="3" t="str">
        <f ca="1">IFERROR(INDEX(INDIRECT("day_wise_sales_data!$B$2:$BZ$599"),MATCH(resource!$CC388,day_wise_sales_data!$A$2:$A$500,0),MATCH(resource!CA$2,INDIRECT("day_wise_sales_data!$B$1:$BZ$1"),0)),0)</f>
        <v>dd</v>
      </c>
      <c r="CC388" s="4" t="str">
        <f>sales_data!H387</f>
        <v>NOK08203</v>
      </c>
      <c r="CD388" s="1">
        <v>386</v>
      </c>
      <c r="CE388" s="1" t="str">
        <f>IF(AQ388=report!$AQ$3,resource!CD388,"")</f>
        <v/>
      </c>
      <c r="CF388" s="5" t="str">
        <f>IFERROR(SMALL($CE$3:$CE$1001,ROWS($CE$3:CE388)),"")</f>
        <v/>
      </c>
      <c r="CH388">
        <f>IFERROR(VLOOKUP($CC388,data_pull!$E$22:$G$700,2,0),0)</f>
        <v>91571.47</v>
      </c>
      <c r="CI388" s="1">
        <f t="shared" ref="CI388:CI398" si="119">RANK(DJ388,$DJ$3:$DJ$398)</f>
        <v>50</v>
      </c>
      <c r="CJ388" s="1">
        <f t="shared" si="118"/>
        <v>216</v>
      </c>
      <c r="CK388" s="1" t="s">
        <v>1854</v>
      </c>
      <c r="CL388" s="1">
        <f t="shared" ref="CL388:CL398" si="120">RANK(CQ388,$CQ$3:$CQ$501)</f>
        <v>23</v>
      </c>
      <c r="CM388" s="1" t="str">
        <f>IFERROR(VLOOKUP($CK388,stock_data!$B$3:$W$612,2,0),0)</f>
        <v>ZITA SUSPENSION 30ml</v>
      </c>
      <c r="CN388" s="1" t="str">
        <f>IFERROR(VLOOKUP($CK388,stock_data!$B$3:$W$612,4,0),0)</f>
        <v>30ml</v>
      </c>
      <c r="CO388" s="1">
        <f>IFERROR(VLOOKUP($CK388,stock_data!$B$3:$W$612,5,0),0)</f>
        <v>114.8</v>
      </c>
      <c r="CP388" s="3">
        <f t="shared" ref="CP388:CP398" si="121">CJ388</f>
        <v>216</v>
      </c>
      <c r="CQ388" s="3">
        <f t="shared" ref="CQ388:CQ398" si="122">CO388*CP388</f>
        <v>24796.799999999999</v>
      </c>
      <c r="CR388" s="1">
        <f>IFERROR(VLOOKUP($CK388,stock_data!$B$3:$W$612,6,0),0)</f>
        <v>50</v>
      </c>
      <c r="CS388" s="1">
        <f>IFERROR(VLOOKUP($CK388,stock_data!$B$3:$W$612,7,0),0)</f>
        <v>0</v>
      </c>
      <c r="CT388" s="1">
        <f>IFERROR(VLOOKUP($CK388,stock_data!$B$3:$W$612,8,0),0)</f>
        <v>193</v>
      </c>
      <c r="CU388" s="1">
        <f>IFERROR(VLOOKUP($CK388,stock_data!$B$3:$W$612,9,0),0)</f>
        <v>2</v>
      </c>
      <c r="CV388" s="1">
        <f>IFERROR(VLOOKUP($CK388,stock_data!$B$3:$W$612,10,0),0)</f>
        <v>102</v>
      </c>
      <c r="CW388" s="1">
        <f>IFERROR(VLOOKUP($CK388,stock_data!$B$3:$W$612,11,0),0)</f>
        <v>44</v>
      </c>
      <c r="CX388" s="1">
        <f>IFERROR(VLOOKUP($CK388,stock_data!$B$3:$W$612,12,0),0)</f>
        <v>139</v>
      </c>
      <c r="CY388" s="1">
        <f>IFERROR(VLOOKUP($CK388,stock_data!$B$3:$W$612,13,0),0)</f>
        <v>2</v>
      </c>
      <c r="CZ388" s="1">
        <f>IFERROR(VLOOKUP($CK388,stock_data!$B$3:$W$612,14,0),0)</f>
        <v>76</v>
      </c>
      <c r="DA388" s="1">
        <f>IFERROR(VLOOKUP($CK388,stock_data!$B$3:$W$612,15,0),0)</f>
        <v>77</v>
      </c>
      <c r="DB388" s="1">
        <f>IFERROR(VLOOKUP($CK388,stock_data!$B$3:$W$612,16,0),0)</f>
        <v>292</v>
      </c>
      <c r="DC388" s="1">
        <f>IFERROR(VLOOKUP($CK388,stock_data!$B$3:$W$612,17,0),0)</f>
        <v>1</v>
      </c>
      <c r="DD388" s="1">
        <f>IFERROR(VLOOKUP($CK388,stock_data!$B$3:$W$612,18,0),0)</f>
        <v>0</v>
      </c>
      <c r="DE388" s="1">
        <f>IFERROR(VLOOKUP($CK388,stock_data!$B$3:$W$612,19,0),0)</f>
        <v>16</v>
      </c>
      <c r="DF388" s="1">
        <f>IFERROR(VLOOKUP($CK388,stock_data!$B$3:$W$612,20,0),0)</f>
        <v>1</v>
      </c>
      <c r="DG388" s="1">
        <f>IFERROR(VLOOKUP($CK388,stock_data!$B$3:$W$612,21,0),0)</f>
        <v>8</v>
      </c>
      <c r="DH388" s="1">
        <f>IFERROR(VLOOKUP($CK388,stock_data!$B$3:$W$612,22,0),0)</f>
        <v>187</v>
      </c>
      <c r="DI388" s="1">
        <f t="shared" ref="DI388:DI398" si="123">SUM(CR388:DH388)</f>
        <v>1190</v>
      </c>
      <c r="DJ388" s="1">
        <f t="shared" ref="DJ388:DJ398" si="124">DI388*CO388</f>
        <v>136612</v>
      </c>
      <c r="DK388" s="3">
        <f>IFERROR(INDEX(COD_SALES!$B$5:$Z$500,MATCH(resource!$CC388,COD_SALES!$A$5:$A$500,0),MATCH(resource!DK$2,COD_SALES!$B$4:$Z$4,0)),"")</f>
        <v>0</v>
      </c>
      <c r="DL388" s="3">
        <f>IFERROR(INDEX(COD_SALES!$B$5:$Z$500,MATCH(resource!$CC388,COD_SALES!$A$5:$A$500,0),MATCH(resource!DL$2,COD_SALES!$B$4:$Z$4,0)),"")</f>
        <v>0</v>
      </c>
      <c r="DM388" s="3">
        <f>IFERROR(INDEX(COD_SALES!$B$5:$Z$500,MATCH(resource!$CC388,COD_SALES!$A$5:$A$500,0),MATCH(resource!DM$2,COD_SALES!$B$4:$Z$4,0)),"")</f>
        <v>0</v>
      </c>
      <c r="DN388" s="3" t="str">
        <f>IFERROR(INDEX(COD_SALES!$B$5:$Z$500,MATCH(resource!$CC388,COD_SALES!$A$5:$A$500,0),MATCH(resource!DN$2,COD_SALES!$B$4:$Z$4,0)),"")</f>
        <v/>
      </c>
      <c r="DO388" s="3">
        <f>IFERROR(INDEX(COD_SALES!$B$5:$Z$500,MATCH(resource!$CC388,COD_SALES!$A$5:$A$500,0),MATCH(resource!DO$2,COD_SALES!$B$4:$Z$4,0)),"")</f>
        <v>0</v>
      </c>
      <c r="DP388" s="3">
        <f>IFERROR(INDEX(COD_SALES!$B$5:$Z$500,MATCH(resource!$CC388,COD_SALES!$A$5:$A$500,0),MATCH(resource!DP$2,COD_SALES!$B$4:$Z$4,0)),"")</f>
        <v>0</v>
      </c>
      <c r="DQ388" s="3" t="str">
        <f>IFERROR(INDEX(COD_SALES!$B$5:$Z$500,MATCH(resource!$CC388,COD_SALES!$A$5:$A$500,0),MATCH(resource!DQ$2,COD_SALES!$B$4:$Z$4,0)),"")</f>
        <v/>
      </c>
      <c r="DR388" s="3">
        <f>IFERROR(INDEX(COD_SALES!$B$5:$Z$500,MATCH(resource!$CC388,COD_SALES!$A$5:$A$500,0),MATCH(resource!DR$2,COD_SALES!$B$4:$Z$4,0)),"")</f>
        <v>0</v>
      </c>
      <c r="DS388" s="3">
        <f>IFERROR(INDEX(COD_SALES!$B$5:$Z$500,MATCH(resource!$CC388,COD_SALES!$A$5:$A$500,0),MATCH(resource!DS$2,COD_SALES!$B$4:$Z$4,0)),"")</f>
        <v>40</v>
      </c>
      <c r="DT388" s="3">
        <f>IFERROR(INDEX(COD_SALES!$B$5:$Z$500,MATCH(resource!$CC388,COD_SALES!$A$5:$A$500,0),MATCH(resource!DT$2,COD_SALES!$B$4:$Z$4,0)),"")</f>
        <v>0</v>
      </c>
      <c r="DU388" s="3">
        <f>IFERROR(INDEX(COD_SALES!$B$5:$Z$500,MATCH(resource!$CC388,COD_SALES!$A$5:$A$500,0),MATCH(resource!DU$2,COD_SALES!$B$4:$Z$4,0)),"")</f>
        <v>0</v>
      </c>
      <c r="DV388" s="3">
        <f>IFERROR(INDEX(COD_SALES!$B$5:$Z$500,MATCH(resource!$CC388,COD_SALES!$A$5:$A$500,0),MATCH(resource!DV$2,COD_SALES!$B$4:$Z$4,0)),"")</f>
        <v>0</v>
      </c>
      <c r="DW388" s="3">
        <f>IFERROR(INDEX(COD_SALES!$B$5:$Z$500,MATCH(resource!$CC388,COD_SALES!$A$5:$A$500,0),MATCH(resource!DW$2,COD_SALES!$B$4:$Z$4,0)),"")</f>
        <v>40</v>
      </c>
      <c r="DX388" s="3">
        <f>IFERROR(INDEX(COD_SALES!$B$5:$Z$500,MATCH(resource!$CC388,COD_SALES!$A$5:$A$500,0),MATCH(resource!DX$2,COD_SALES!$B$4:$Z$4,0)),"")</f>
        <v>0</v>
      </c>
      <c r="DY388" s="3">
        <f>IFERROR(INDEX(COD_SALES!$B$5:$Z$500,MATCH(resource!$CC388,COD_SALES!$A$5:$A$500,0),MATCH(resource!DY$2,COD_SALES!$B$4:$Z$4,0)),"")</f>
        <v>0</v>
      </c>
      <c r="DZ388" s="3">
        <f>IFERROR(INDEX(COD_SALES!$B$5:$Z$500,MATCH(resource!$CC388,COD_SALES!$A$5:$A$500,0),MATCH(resource!DZ$2,COD_SALES!$B$4:$Z$4,0)),"")</f>
        <v>0</v>
      </c>
      <c r="EA388" s="3">
        <f>IFERROR(INDEX(COD_SALES!$B$5:$Z$500,MATCH(resource!$CC388,COD_SALES!$A$5:$A$500,0),MATCH(resource!EA$2,COD_SALES!$B$4:$Z$4,0)),"")</f>
        <v>0</v>
      </c>
      <c r="EB388" s="3">
        <f t="shared" ref="EB388:EB451" si="125">SUMPRODUCT($DK$1:$EA$1,DK388:EA388)</f>
        <v>29654</v>
      </c>
      <c r="ED388" s="3">
        <f>IFERROR(VLOOKUP($CK388,depot_prod_sales!$B$5:$S$200,3,0),0)</f>
        <v>75</v>
      </c>
      <c r="EE388" s="3">
        <f>IFERROR(VLOOKUP($CK388,depot_prod_sales!$B$5:$S$200,4,0),0)</f>
        <v>160</v>
      </c>
      <c r="EF388" s="3">
        <f>IFERROR(VLOOKUP($CK388,depot_prod_sales!$B$5:$S$200,5,0),0)</f>
        <v>347</v>
      </c>
      <c r="EG388" s="3">
        <f>IFERROR(VLOOKUP($CK388,depot_prod_sales!$B$5:$S$200,6,0),0)</f>
        <v>9</v>
      </c>
      <c r="EH388" s="3">
        <f>IFERROR(VLOOKUP($CK388,depot_prod_sales!$B$5:$S$200,7,0),0)</f>
        <v>56</v>
      </c>
      <c r="EI388" s="3">
        <f>IFERROR(VLOOKUP($CK388,depot_prod_sales!$B$5:$S$200,8,0),0)</f>
        <v>355</v>
      </c>
      <c r="EJ388" s="3">
        <f>IFERROR(VLOOKUP($CK388,depot_prod_sales!$B$5:$S$200,9,0),0)</f>
        <v>478</v>
      </c>
      <c r="EK388" s="3">
        <f>IFERROR(VLOOKUP($CK388,depot_prod_sales!$B$5:$S$200,10,0),0)</f>
        <v>124</v>
      </c>
      <c r="EL388" s="3">
        <f>IFERROR(VLOOKUP($CK388,depot_prod_sales!$B$5:$S$200,11,0),0)</f>
        <v>21</v>
      </c>
      <c r="EM388" s="3">
        <f>IFERROR(VLOOKUP($CK388,depot_prod_sales!$B$5:$S$200,12,0),0)</f>
        <v>208</v>
      </c>
      <c r="EN388" s="3">
        <f>IFERROR(VLOOKUP($CK388,depot_prod_sales!$B$5:$S$200,13,0),0)</f>
        <v>99</v>
      </c>
      <c r="EO388" s="3">
        <f>IFERROR(VLOOKUP($CK388,depot_prod_sales!$B$5:$S$200,14,0),0)</f>
        <v>299</v>
      </c>
      <c r="EP388" s="3">
        <f>IFERROR(VLOOKUP($CK388,depot_prod_sales!$B$5:$S$200,15,0),0)</f>
        <v>106</v>
      </c>
      <c r="EQ388" s="3">
        <f>IFERROR(VLOOKUP($CK388,depot_prod_sales!$B$5:$S$200,16,0),0)</f>
        <v>0</v>
      </c>
      <c r="ER388" s="3">
        <f>IFERROR(VLOOKUP($CK388,depot_prod_sales!$B$5:$S$200,17,0),0)</f>
        <v>300</v>
      </c>
      <c r="ES388" s="3">
        <f>IFERROR(VLOOKUP($CK388,depot_prod_sales!$B$5:$S$200,18,0),0)</f>
        <v>313</v>
      </c>
      <c r="ET388" s="116">
        <f t="shared" ref="ET388:ET400" si="126">SUM(ED388:ES388)</f>
        <v>2950</v>
      </c>
      <c r="EU388" s="116">
        <f t="shared" ref="EU388:EU400" si="127">ET388*CO388</f>
        <v>338660</v>
      </c>
      <c r="EW388" s="3">
        <f>IFERROR(VLOOKUP(CC388,data_pull!$AO$25:$AR$546,2,0),0)</f>
        <v>14</v>
      </c>
      <c r="EX388" s="1">
        <f>IFERROR(VLOOKUP(CC388,data_pull!$AO$25:$AR$546,4,0),0)</f>
        <v>190000</v>
      </c>
    </row>
    <row r="389" spans="13:154" x14ac:dyDescent="0.25"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4" t="str">
        <f>sales_data!B388</f>
        <v>Sonjoy Kumar Sorma</v>
      </c>
      <c r="AR389" s="4" t="str">
        <f>sales_data!C388</f>
        <v>Shajhan (Rubel)</v>
      </c>
      <c r="AS389" s="5" t="str">
        <f t="shared" si="117"/>
        <v/>
      </c>
      <c r="AT389" s="4" t="str">
        <f>sales_data!I388</f>
        <v>Manna Lal Day</v>
      </c>
      <c r="AU389" s="4" t="str">
        <f>sales_data!W388</f>
        <v>Barayerhat (Tb)</v>
      </c>
      <c r="AV389" s="1">
        <f>sales_data!N388</f>
        <v>105389.42</v>
      </c>
      <c r="AW389" s="1">
        <f>sales_data!P388</f>
        <v>30</v>
      </c>
      <c r="AX389" s="3">
        <f ca="1">IFERROR(INDEX(INDIRECT("day_wise_sales_data!$B$2:$BZ$599"),MATCH(resource!$CC389,day_wise_sales_data!$A$2:$A$500,0),MATCH(resource!AX$2,INDIRECT("day_wise_sales_data!$B$1:$BZ$1"),0)),0)</f>
        <v>0</v>
      </c>
      <c r="AY389" s="3">
        <f ca="1">IFERROR(INDEX(INDIRECT("day_wise_sales_data!$B$2:$BZ$599"),MATCH(resource!$CC389,day_wise_sales_data!$A$2:$A$500,0),MATCH(resource!AY$2,INDIRECT("day_wise_sales_data!$B$1:$BZ$1"),0)),0)</f>
        <v>9083.82</v>
      </c>
      <c r="AZ389" s="3">
        <f ca="1">IFERROR(INDEX(INDIRECT("day_wise_sales_data!$B$2:$BZ$599"),MATCH(resource!$CC389,day_wise_sales_data!$A$2:$A$500,0),MATCH(resource!AZ$2,INDIRECT("day_wise_sales_data!$B$1:$BZ$1"),0)),0)</f>
        <v>0</v>
      </c>
      <c r="BA389" s="3">
        <f ca="1">IFERROR(INDEX(INDIRECT("day_wise_sales_data!$B$2:$BZ$599"),MATCH(resource!$CC389,day_wise_sales_data!$A$2:$A$500,0),MATCH(resource!BA$2,INDIRECT("day_wise_sales_data!$B$1:$BZ$1"),0)),0)</f>
        <v>0</v>
      </c>
      <c r="BB389" s="3">
        <f ca="1">IFERROR(INDEX(INDIRECT("day_wise_sales_data!$B$2:$BZ$599"),MATCH(resource!$CC389,day_wise_sales_data!$A$2:$A$500,0),MATCH(resource!BB$2,INDIRECT("day_wise_sales_data!$B$1:$BZ$1"),0)),0)</f>
        <v>5128.99</v>
      </c>
      <c r="BC389" s="3">
        <f ca="1">IFERROR(INDEX(INDIRECT("day_wise_sales_data!$B$2:$BZ$599"),MATCH(resource!$CC389,day_wise_sales_data!$A$2:$A$500,0),MATCH(resource!BC$2,INDIRECT("day_wise_sales_data!$B$1:$BZ$1"),0)),0)</f>
        <v>0</v>
      </c>
      <c r="BD389" s="3">
        <f ca="1">IFERROR(INDEX(INDIRECT("day_wise_sales_data!$B$2:$BZ$599"),MATCH(resource!$CC389,day_wise_sales_data!$A$2:$A$500,0),MATCH(resource!BD$2,INDIRECT("day_wise_sales_data!$B$1:$BZ$1"),0)),0)</f>
        <v>0</v>
      </c>
      <c r="BE389" s="3">
        <f ca="1">IFERROR(INDEX(INDIRECT("day_wise_sales_data!$B$2:$BZ$599"),MATCH(resource!$CC389,day_wise_sales_data!$A$2:$A$500,0),MATCH(resource!BE$2,INDIRECT("day_wise_sales_data!$B$1:$BZ$1"),0)),0)</f>
        <v>0</v>
      </c>
      <c r="BF389" s="3">
        <f ca="1">IFERROR(INDEX(INDIRECT("day_wise_sales_data!$B$2:$BZ$599"),MATCH(resource!$CC389,day_wise_sales_data!$A$2:$A$500,0),MATCH(resource!BF$2,INDIRECT("day_wise_sales_data!$B$1:$BZ$1"),0)),0)</f>
        <v>15888.09</v>
      </c>
      <c r="BG389" s="3">
        <f ca="1">IFERROR(INDEX(INDIRECT("day_wise_sales_data!$B$2:$BZ$599"),MATCH(resource!$CC389,day_wise_sales_data!$A$2:$A$500,0),MATCH(resource!BG$2,INDIRECT("day_wise_sales_data!$B$1:$BZ$1"),0)),0)</f>
        <v>0</v>
      </c>
      <c r="BH389" s="3">
        <f ca="1">IFERROR(INDEX(INDIRECT("day_wise_sales_data!$B$2:$BZ$599"),MATCH(resource!$CC389,day_wise_sales_data!$A$2:$A$500,0),MATCH(resource!BH$2,INDIRECT("day_wise_sales_data!$B$1:$BZ$1"),0)),0)</f>
        <v>0</v>
      </c>
      <c r="BI389" s="3">
        <f ca="1">IFERROR(INDEX(INDIRECT("day_wise_sales_data!$B$2:$BZ$599"),MATCH(resource!$CC389,day_wise_sales_data!$A$2:$A$500,0),MATCH(resource!BI$2,INDIRECT("day_wise_sales_data!$B$1:$BZ$1"),0)),0)</f>
        <v>15328.7</v>
      </c>
      <c r="BJ389" s="3">
        <f ca="1">IFERROR(INDEX(INDIRECT("day_wise_sales_data!$B$2:$BZ$599"),MATCH(resource!$CC389,day_wise_sales_data!$A$2:$A$500,0),MATCH(resource!BJ$2,INDIRECT("day_wise_sales_data!$B$1:$BZ$1"),0)),0)</f>
        <v>0</v>
      </c>
      <c r="BK389" s="3">
        <f ca="1">IFERROR(INDEX(INDIRECT("day_wise_sales_data!$B$2:$BZ$599"),MATCH(resource!$CC389,day_wise_sales_data!$A$2:$A$500,0),MATCH(resource!BK$2,INDIRECT("day_wise_sales_data!$B$1:$BZ$1"),0)),0)</f>
        <v>11798.92</v>
      </c>
      <c r="BL389" s="3">
        <f ca="1">IFERROR(INDEX(INDIRECT("day_wise_sales_data!$B$2:$BZ$599"),MATCH(resource!$CC389,day_wise_sales_data!$A$2:$A$500,0),MATCH(resource!BL$2,INDIRECT("day_wise_sales_data!$B$1:$BZ$1"),0)),0)</f>
        <v>0</v>
      </c>
      <c r="BM389" s="3">
        <f ca="1">IFERROR(INDEX(INDIRECT("day_wise_sales_data!$B$2:$BZ$599"),MATCH(resource!$CC389,day_wise_sales_data!$A$2:$A$500,0),MATCH(resource!BM$2,INDIRECT("day_wise_sales_data!$B$1:$BZ$1"),0)),0)</f>
        <v>6807.36</v>
      </c>
      <c r="BN389" s="3">
        <f ca="1">IFERROR(INDEX(INDIRECT("day_wise_sales_data!$B$2:$BZ$599"),MATCH(resource!$CC389,day_wise_sales_data!$A$2:$A$500,0),MATCH(resource!BN$2,INDIRECT("day_wise_sales_data!$B$1:$BZ$1"),0)),0)</f>
        <v>0</v>
      </c>
      <c r="BO389" s="3">
        <f ca="1">IFERROR(INDEX(INDIRECT("day_wise_sales_data!$B$2:$BZ$599"),MATCH(resource!$CC389,day_wise_sales_data!$A$2:$A$500,0),MATCH(resource!BO$2,INDIRECT("day_wise_sales_data!$B$1:$BZ$1"),0)),0)</f>
        <v>6336.45</v>
      </c>
      <c r="BP389" s="3">
        <f ca="1">IFERROR(INDEX(INDIRECT("day_wise_sales_data!$B$2:$BZ$599"),MATCH(resource!$CC389,day_wise_sales_data!$A$2:$A$500,0),MATCH(resource!BP$2,INDIRECT("day_wise_sales_data!$B$1:$BZ$1"),0)),0)</f>
        <v>1848.11</v>
      </c>
      <c r="BQ389" s="3">
        <f ca="1">IFERROR(INDEX(INDIRECT("day_wise_sales_data!$B$2:$BZ$599"),MATCH(resource!$CC389,day_wise_sales_data!$A$2:$A$500,0),MATCH(resource!BQ$2,INDIRECT("day_wise_sales_data!$B$1:$BZ$1"),0)),0)</f>
        <v>0</v>
      </c>
      <c r="BR389" s="3">
        <f ca="1">IFERROR(INDEX(INDIRECT("day_wise_sales_data!$B$2:$BZ$599"),MATCH(resource!$CC389,day_wise_sales_data!$A$2:$A$500,0),MATCH(resource!BR$2,INDIRECT("day_wise_sales_data!$B$1:$BZ$1"),0)),0)</f>
        <v>10573.55</v>
      </c>
      <c r="BS389" s="3">
        <f ca="1">IFERROR(INDEX(INDIRECT("day_wise_sales_data!$B$2:$BZ$599"),MATCH(resource!$CC389,day_wise_sales_data!$A$2:$A$500,0),MATCH(resource!BS$2,INDIRECT("day_wise_sales_data!$B$1:$BZ$1"),0)),0)</f>
        <v>0</v>
      </c>
      <c r="BT389" s="3">
        <f ca="1">IFERROR(INDEX(INDIRECT("day_wise_sales_data!$B$2:$BZ$599"),MATCH(resource!$CC389,day_wise_sales_data!$A$2:$A$500,0),MATCH(resource!BT$2,INDIRECT("day_wise_sales_data!$B$1:$BZ$1"),0)),0)</f>
        <v>5301.45</v>
      </c>
      <c r="BU389" s="3">
        <f ca="1">IFERROR(INDEX(INDIRECT("day_wise_sales_data!$B$2:$BZ$599"),MATCH(resource!$CC389,day_wise_sales_data!$A$2:$A$500,0),MATCH(resource!BU$2,INDIRECT("day_wise_sales_data!$B$1:$BZ$1"),0)),0)</f>
        <v>19903.52</v>
      </c>
      <c r="BV389" s="3">
        <f ca="1">IFERROR(INDEX(INDIRECT("day_wise_sales_data!$B$2:$BZ$599"),MATCH(resource!$CC389,day_wise_sales_data!$A$2:$A$500,0),MATCH(resource!BV$2,INDIRECT("day_wise_sales_data!$B$1:$BZ$1"),0)),0)</f>
        <v>0</v>
      </c>
      <c r="BW389" s="3">
        <f ca="1">IFERROR(INDEX(INDIRECT("day_wise_sales_data!$B$2:$BZ$599"),MATCH(resource!$CC389,day_wise_sales_data!$A$2:$A$500,0),MATCH(resource!BW$2,INDIRECT("day_wise_sales_data!$B$1:$BZ$1"),0)),0)</f>
        <v>0</v>
      </c>
      <c r="BX389" s="3">
        <f ca="1">IFERROR(INDEX(INDIRECT("day_wise_sales_data!$B$2:$BZ$599"),MATCH(resource!$CC389,day_wise_sales_data!$A$2:$A$500,0),MATCH(resource!BX$2,INDIRECT("day_wise_sales_data!$B$1:$BZ$1"),0)),0)</f>
        <v>0</v>
      </c>
      <c r="BY389" s="3">
        <f ca="1">IFERROR(INDEX(INDIRECT("day_wise_sales_data!$B$2:$BZ$599"),MATCH(resource!$CC389,day_wise_sales_data!$A$2:$A$500,0),MATCH(resource!BY$2,INDIRECT("day_wise_sales_data!$B$1:$BZ$1"),0)),0)</f>
        <v>0</v>
      </c>
      <c r="BZ389" s="3">
        <f ca="1">IFERROR(INDEX(INDIRECT("day_wise_sales_data!$B$2:$BZ$599"),MATCH(resource!$CC389,day_wise_sales_data!$A$2:$A$500,0),MATCH(resource!BZ$2,INDIRECT("day_wise_sales_data!$B$1:$BZ$1"),0)),0)</f>
        <v>0</v>
      </c>
      <c r="CA389" s="3" t="str">
        <f ca="1">IFERROR(INDEX(INDIRECT("day_wise_sales_data!$B$2:$BZ$599"),MATCH(resource!$CC389,day_wise_sales_data!$A$2:$A$500,0),MATCH(resource!CA$2,INDIRECT("day_wise_sales_data!$B$1:$BZ$1"),0)),0)</f>
        <v>dd</v>
      </c>
      <c r="CC389" s="4" t="str">
        <f>sales_data!H388</f>
        <v>NOK04211</v>
      </c>
      <c r="CD389" s="1">
        <v>387</v>
      </c>
      <c r="CE389" s="1" t="str">
        <f>IF(AQ389=report!$AQ$3,resource!CD389,"")</f>
        <v/>
      </c>
      <c r="CF389" s="5" t="str">
        <f>IFERROR(SMALL($CE$3:$CE$1001,ROWS($CE$3:CE389)),"")</f>
        <v/>
      </c>
      <c r="CH389">
        <f>IFERROR(VLOOKUP($CC389,data_pull!$E$22:$G$700,2,0),0)</f>
        <v>105389.42</v>
      </c>
      <c r="CI389" s="1">
        <f t="shared" si="119"/>
        <v>44</v>
      </c>
      <c r="CJ389" s="1">
        <f t="shared" si="118"/>
        <v>0</v>
      </c>
      <c r="CK389" s="1" t="s">
        <v>1856</v>
      </c>
      <c r="CL389" s="1">
        <f t="shared" si="120"/>
        <v>111</v>
      </c>
      <c r="CM389" s="1" t="str">
        <f>IFERROR(VLOOKUP($CK389,stock_data!$B$3:$W$612,2,0),0)</f>
        <v>ZITA SUSPENSION 50ml</v>
      </c>
      <c r="CN389" s="1" t="str">
        <f>IFERROR(VLOOKUP($CK389,stock_data!$B$3:$W$612,4,0),0)</f>
        <v>50ml</v>
      </c>
      <c r="CO389" s="1">
        <f>IFERROR(VLOOKUP($CK389,stock_data!$B$3:$W$612,5,0),0)</f>
        <v>163.30000000000001</v>
      </c>
      <c r="CP389" s="3">
        <f t="shared" si="121"/>
        <v>0</v>
      </c>
      <c r="CQ389" s="3">
        <f t="shared" si="122"/>
        <v>0</v>
      </c>
      <c r="CR389" s="1">
        <f>IFERROR(VLOOKUP($CK389,stock_data!$B$3:$W$612,6,0),0)</f>
        <v>145</v>
      </c>
      <c r="CS389" s="1">
        <f>IFERROR(VLOOKUP($CK389,stock_data!$B$3:$W$612,7,0),0)</f>
        <v>0</v>
      </c>
      <c r="CT389" s="1">
        <f>IFERROR(VLOOKUP($CK389,stock_data!$B$3:$W$612,8,0),0)</f>
        <v>53</v>
      </c>
      <c r="CU389" s="1">
        <f>IFERROR(VLOOKUP($CK389,stock_data!$B$3:$W$612,9,0),0)</f>
        <v>0</v>
      </c>
      <c r="CV389" s="1">
        <f>IFERROR(VLOOKUP($CK389,stock_data!$B$3:$W$612,10,0),0)</f>
        <v>103</v>
      </c>
      <c r="CW389" s="1">
        <f>IFERROR(VLOOKUP($CK389,stock_data!$B$3:$W$612,11,0),0)</f>
        <v>103</v>
      </c>
      <c r="CX389" s="1">
        <f>IFERROR(VLOOKUP($CK389,stock_data!$B$3:$W$612,12,0),0)</f>
        <v>3</v>
      </c>
      <c r="CY389" s="1">
        <f>IFERROR(VLOOKUP($CK389,stock_data!$B$3:$W$612,13,0),0)</f>
        <v>100</v>
      </c>
      <c r="CZ389" s="1">
        <f>IFERROR(VLOOKUP($CK389,stock_data!$B$3:$W$612,14,0),0)</f>
        <v>125</v>
      </c>
      <c r="DA389" s="1">
        <f>IFERROR(VLOOKUP($CK389,stock_data!$B$3:$W$612,15,0),0)</f>
        <v>145</v>
      </c>
      <c r="DB389" s="1">
        <f>IFERROR(VLOOKUP($CK389,stock_data!$B$3:$W$612,16,0),0)</f>
        <v>63</v>
      </c>
      <c r="DC389" s="1">
        <f>IFERROR(VLOOKUP($CK389,stock_data!$B$3:$W$612,17,0),0)</f>
        <v>178</v>
      </c>
      <c r="DD389" s="1">
        <f>IFERROR(VLOOKUP($CK389,stock_data!$B$3:$W$612,18,0),0)</f>
        <v>1</v>
      </c>
      <c r="DE389" s="1">
        <f>IFERROR(VLOOKUP($CK389,stock_data!$B$3:$W$612,19,0),0)</f>
        <v>78</v>
      </c>
      <c r="DF389" s="1">
        <f>IFERROR(VLOOKUP($CK389,stock_data!$B$3:$W$612,20,0),0)</f>
        <v>14</v>
      </c>
      <c r="DG389" s="1">
        <f>IFERROR(VLOOKUP($CK389,stock_data!$B$3:$W$612,21,0),0)</f>
        <v>115</v>
      </c>
      <c r="DH389" s="1">
        <f>IFERROR(VLOOKUP($CK389,stock_data!$B$3:$W$612,22,0),0)</f>
        <v>216</v>
      </c>
      <c r="DI389" s="1">
        <f t="shared" si="123"/>
        <v>1442</v>
      </c>
      <c r="DJ389" s="1">
        <f t="shared" si="124"/>
        <v>235478.6</v>
      </c>
      <c r="DK389" s="3">
        <f>IFERROR(INDEX(COD_SALES!$B$5:$Z$500,MATCH(resource!$CC389,COD_SALES!$A$5:$A$500,0),MATCH(resource!DK$2,COD_SALES!$B$4:$Z$4,0)),"")</f>
        <v>5</v>
      </c>
      <c r="DL389" s="3">
        <f>IFERROR(INDEX(COD_SALES!$B$5:$Z$500,MATCH(resource!$CC389,COD_SALES!$A$5:$A$500,0),MATCH(resource!DL$2,COD_SALES!$B$4:$Z$4,0)),"")</f>
        <v>43</v>
      </c>
      <c r="DM389" s="3">
        <f>IFERROR(INDEX(COD_SALES!$B$5:$Z$500,MATCH(resource!$CC389,COD_SALES!$A$5:$A$500,0),MATCH(resource!DM$2,COD_SALES!$B$4:$Z$4,0)),"")</f>
        <v>0</v>
      </c>
      <c r="DN389" s="3" t="str">
        <f>IFERROR(INDEX(COD_SALES!$B$5:$Z$500,MATCH(resource!$CC389,COD_SALES!$A$5:$A$500,0),MATCH(resource!DN$2,COD_SALES!$B$4:$Z$4,0)),"")</f>
        <v/>
      </c>
      <c r="DO389" s="3">
        <f>IFERROR(INDEX(COD_SALES!$B$5:$Z$500,MATCH(resource!$CC389,COD_SALES!$A$5:$A$500,0),MATCH(resource!DO$2,COD_SALES!$B$4:$Z$4,0)),"")</f>
        <v>0</v>
      </c>
      <c r="DP389" s="3">
        <f>IFERROR(INDEX(COD_SALES!$B$5:$Z$500,MATCH(resource!$CC389,COD_SALES!$A$5:$A$500,0),MATCH(resource!DP$2,COD_SALES!$B$4:$Z$4,0)),"")</f>
        <v>0</v>
      </c>
      <c r="DQ389" s="3" t="str">
        <f>IFERROR(INDEX(COD_SALES!$B$5:$Z$500,MATCH(resource!$CC389,COD_SALES!$A$5:$A$500,0),MATCH(resource!DQ$2,COD_SALES!$B$4:$Z$4,0)),"")</f>
        <v/>
      </c>
      <c r="DR389" s="3">
        <f>IFERROR(INDEX(COD_SALES!$B$5:$Z$500,MATCH(resource!$CC389,COD_SALES!$A$5:$A$500,0),MATCH(resource!DR$2,COD_SALES!$B$4:$Z$4,0)),"")</f>
        <v>0</v>
      </c>
      <c r="DS389" s="3">
        <f>IFERROR(INDEX(COD_SALES!$B$5:$Z$500,MATCH(resource!$CC389,COD_SALES!$A$5:$A$500,0),MATCH(resource!DS$2,COD_SALES!$B$4:$Z$4,0)),"")</f>
        <v>100</v>
      </c>
      <c r="DT389" s="3">
        <f>IFERROR(INDEX(COD_SALES!$B$5:$Z$500,MATCH(resource!$CC389,COD_SALES!$A$5:$A$500,0),MATCH(resource!DT$2,COD_SALES!$B$4:$Z$4,0)),"")</f>
        <v>0</v>
      </c>
      <c r="DU389" s="3">
        <f>IFERROR(INDEX(COD_SALES!$B$5:$Z$500,MATCH(resource!$CC389,COD_SALES!$A$5:$A$500,0),MATCH(resource!DU$2,COD_SALES!$B$4:$Z$4,0)),"")</f>
        <v>90</v>
      </c>
      <c r="DV389" s="3">
        <f>IFERROR(INDEX(COD_SALES!$B$5:$Z$500,MATCH(resource!$CC389,COD_SALES!$A$5:$A$500,0),MATCH(resource!DV$2,COD_SALES!$B$4:$Z$4,0)),"")</f>
        <v>0</v>
      </c>
      <c r="DW389" s="3">
        <f>IFERROR(INDEX(COD_SALES!$B$5:$Z$500,MATCH(resource!$CC389,COD_SALES!$A$5:$A$500,0),MATCH(resource!DW$2,COD_SALES!$B$4:$Z$4,0)),"")</f>
        <v>15</v>
      </c>
      <c r="DX389" s="3">
        <f>IFERROR(INDEX(COD_SALES!$B$5:$Z$500,MATCH(resource!$CC389,COD_SALES!$A$5:$A$500,0),MATCH(resource!DX$2,COD_SALES!$B$4:$Z$4,0)),"")</f>
        <v>0</v>
      </c>
      <c r="DY389" s="3">
        <f>IFERROR(INDEX(COD_SALES!$B$5:$Z$500,MATCH(resource!$CC389,COD_SALES!$A$5:$A$500,0),MATCH(resource!DY$2,COD_SALES!$B$4:$Z$4,0)),"")</f>
        <v>9</v>
      </c>
      <c r="DZ389" s="3">
        <f>IFERROR(INDEX(COD_SALES!$B$5:$Z$500,MATCH(resource!$CC389,COD_SALES!$A$5:$A$500,0),MATCH(resource!DZ$2,COD_SALES!$B$4:$Z$4,0)),"")</f>
        <v>0</v>
      </c>
      <c r="EA389" s="3">
        <f>IFERROR(INDEX(COD_SALES!$B$5:$Z$500,MATCH(resource!$CC389,COD_SALES!$A$5:$A$500,0),MATCH(resource!EA$2,COD_SALES!$B$4:$Z$4,0)),"")</f>
        <v>0</v>
      </c>
      <c r="EB389" s="3">
        <f t="shared" si="125"/>
        <v>56761.700000000004</v>
      </c>
      <c r="ED389" s="3">
        <f>IFERROR(VLOOKUP($CK389,depot_prod_sales!$B$5:$S$200,3,0),0)</f>
        <v>16</v>
      </c>
      <c r="EE389" s="3">
        <f>IFERROR(VLOOKUP($CK389,depot_prod_sales!$B$5:$S$200,4,0),0)</f>
        <v>318</v>
      </c>
      <c r="EF389" s="3">
        <f>IFERROR(VLOOKUP($CK389,depot_prod_sales!$B$5:$S$200,5,0),0)</f>
        <v>290</v>
      </c>
      <c r="EG389" s="3">
        <f>IFERROR(VLOOKUP($CK389,depot_prod_sales!$B$5:$S$200,6,0),0)</f>
        <v>38</v>
      </c>
      <c r="EH389" s="3">
        <f>IFERROR(VLOOKUP($CK389,depot_prod_sales!$B$5:$S$200,7,0),0)</f>
        <v>51</v>
      </c>
      <c r="EI389" s="3">
        <f>IFERROR(VLOOKUP($CK389,depot_prod_sales!$B$5:$S$200,8,0),0)</f>
        <v>360</v>
      </c>
      <c r="EJ389" s="3">
        <f>IFERROR(VLOOKUP($CK389,depot_prod_sales!$B$5:$S$200,9,0),0)</f>
        <v>183</v>
      </c>
      <c r="EK389" s="3">
        <f>IFERROR(VLOOKUP($CK389,depot_prod_sales!$B$5:$S$200,10,0),0)</f>
        <v>157</v>
      </c>
      <c r="EL389" s="3">
        <f>IFERROR(VLOOKUP($CK389,depot_prod_sales!$B$5:$S$200,11,0),0)</f>
        <v>7</v>
      </c>
      <c r="EM389" s="3">
        <f>IFERROR(VLOOKUP($CK389,depot_prod_sales!$B$5:$S$200,12,0),0)</f>
        <v>91</v>
      </c>
      <c r="EN389" s="3">
        <f>IFERROR(VLOOKUP($CK389,depot_prod_sales!$B$5:$S$200,13,0),0)</f>
        <v>129</v>
      </c>
      <c r="EO389" s="3">
        <f>IFERROR(VLOOKUP($CK389,depot_prod_sales!$B$5:$S$200,14,0),0)</f>
        <v>324</v>
      </c>
      <c r="EP389" s="3">
        <f>IFERROR(VLOOKUP($CK389,depot_prod_sales!$B$5:$S$200,15,0),0)</f>
        <v>22</v>
      </c>
      <c r="EQ389" s="3">
        <f>IFERROR(VLOOKUP($CK389,depot_prod_sales!$B$5:$S$200,16,0),0)</f>
        <v>86</v>
      </c>
      <c r="ER389" s="3">
        <f>IFERROR(VLOOKUP($CK389,depot_prod_sales!$B$5:$S$200,17,0),0)</f>
        <v>57</v>
      </c>
      <c r="ES389" s="3">
        <f>IFERROR(VLOOKUP($CK389,depot_prod_sales!$B$5:$S$200,18,0),0)</f>
        <v>80</v>
      </c>
      <c r="ET389" s="116">
        <f t="shared" si="126"/>
        <v>2209</v>
      </c>
      <c r="EU389" s="116">
        <f t="shared" si="127"/>
        <v>360729.7</v>
      </c>
      <c r="EW389" s="3">
        <f>IFERROR(VLOOKUP(CC389,data_pull!$AO$25:$AR$546,2,0),0)</f>
        <v>27</v>
      </c>
      <c r="EX389" s="1">
        <f>IFERROR(VLOOKUP(CC389,data_pull!$AO$25:$AR$546,4,0),0)</f>
        <v>190000</v>
      </c>
    </row>
    <row r="390" spans="13:154" x14ac:dyDescent="0.25"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4" t="str">
        <f>sales_data!B389</f>
        <v>Sonjoy Kumar Sorma</v>
      </c>
      <c r="AR390" s="4" t="str">
        <f>sales_data!C389</f>
        <v>Shajhan (Rubel)</v>
      </c>
      <c r="AS390" s="5" t="str">
        <f t="shared" si="117"/>
        <v/>
      </c>
      <c r="AT390" s="4" t="str">
        <f>sales_data!I389</f>
        <v>Morshed Alam</v>
      </c>
      <c r="AU390" s="4" t="str">
        <f>sales_data!W389</f>
        <v>Sonagazi-1 (Tb)</v>
      </c>
      <c r="AV390" s="1">
        <f>sales_data!N389</f>
        <v>141867.26</v>
      </c>
      <c r="AW390" s="1">
        <f>sales_data!P389</f>
        <v>34</v>
      </c>
      <c r="AX390" s="3">
        <f ca="1">IFERROR(INDEX(INDIRECT("day_wise_sales_data!$B$2:$BZ$599"),MATCH(resource!$CC390,day_wise_sales_data!$A$2:$A$500,0),MATCH(resource!AX$2,INDIRECT("day_wise_sales_data!$B$1:$BZ$1"),0)),0)</f>
        <v>1056.07</v>
      </c>
      <c r="AY390" s="3">
        <f ca="1">IFERROR(INDEX(INDIRECT("day_wise_sales_data!$B$2:$BZ$599"),MATCH(resource!$CC390,day_wise_sales_data!$A$2:$A$500,0),MATCH(resource!AY$2,INDIRECT("day_wise_sales_data!$B$1:$BZ$1"),0)),0)</f>
        <v>7044.96</v>
      </c>
      <c r="AZ390" s="3">
        <f ca="1">IFERROR(INDEX(INDIRECT("day_wise_sales_data!$B$2:$BZ$599"),MATCH(resource!$CC390,day_wise_sales_data!$A$2:$A$500,0),MATCH(resource!AZ$2,INDIRECT("day_wise_sales_data!$B$1:$BZ$1"),0)),0)</f>
        <v>0</v>
      </c>
      <c r="BA390" s="3">
        <f ca="1">IFERROR(INDEX(INDIRECT("day_wise_sales_data!$B$2:$BZ$599"),MATCH(resource!$CC390,day_wise_sales_data!$A$2:$A$500,0),MATCH(resource!BA$2,INDIRECT("day_wise_sales_data!$B$1:$BZ$1"),0)),0)</f>
        <v>0</v>
      </c>
      <c r="BB390" s="3">
        <f ca="1">IFERROR(INDEX(INDIRECT("day_wise_sales_data!$B$2:$BZ$599"),MATCH(resource!$CC390,day_wise_sales_data!$A$2:$A$500,0),MATCH(resource!BB$2,INDIRECT("day_wise_sales_data!$B$1:$BZ$1"),0)),0)</f>
        <v>20854.349999999999</v>
      </c>
      <c r="BC390" s="3">
        <f ca="1">IFERROR(INDEX(INDIRECT("day_wise_sales_data!$B$2:$BZ$599"),MATCH(resource!$CC390,day_wise_sales_data!$A$2:$A$500,0),MATCH(resource!BC$2,INDIRECT("day_wise_sales_data!$B$1:$BZ$1"),0)),0)</f>
        <v>0</v>
      </c>
      <c r="BD390" s="3">
        <f ca="1">IFERROR(INDEX(INDIRECT("day_wise_sales_data!$B$2:$BZ$599"),MATCH(resource!$CC390,day_wise_sales_data!$A$2:$A$500,0),MATCH(resource!BD$2,INDIRECT("day_wise_sales_data!$B$1:$BZ$1"),0)),0)</f>
        <v>6622.53</v>
      </c>
      <c r="BE390" s="3">
        <f ca="1">IFERROR(INDEX(INDIRECT("day_wise_sales_data!$B$2:$BZ$599"),MATCH(resource!$CC390,day_wise_sales_data!$A$2:$A$500,0),MATCH(resource!BE$2,INDIRECT("day_wise_sales_data!$B$1:$BZ$1"),0)),0)</f>
        <v>530.14</v>
      </c>
      <c r="BF390" s="3">
        <f ca="1">IFERROR(INDEX(INDIRECT("day_wise_sales_data!$B$2:$BZ$599"),MATCH(resource!$CC390,day_wise_sales_data!$A$2:$A$500,0),MATCH(resource!BF$2,INDIRECT("day_wise_sales_data!$B$1:$BZ$1"),0)),0)</f>
        <v>1031.78</v>
      </c>
      <c r="BG390" s="3">
        <f ca="1">IFERROR(INDEX(INDIRECT("day_wise_sales_data!$B$2:$BZ$599"),MATCH(resource!$CC390,day_wise_sales_data!$A$2:$A$500,0),MATCH(resource!BG$2,INDIRECT("day_wise_sales_data!$B$1:$BZ$1"),0)),0)</f>
        <v>4477.26</v>
      </c>
      <c r="BH390" s="3">
        <f ca="1">IFERROR(INDEX(INDIRECT("day_wise_sales_data!$B$2:$BZ$599"),MATCH(resource!$CC390,day_wise_sales_data!$A$2:$A$500,0),MATCH(resource!BH$2,INDIRECT("day_wise_sales_data!$B$1:$BZ$1"),0)),0)</f>
        <v>2112.14</v>
      </c>
      <c r="BI390" s="3">
        <f ca="1">IFERROR(INDEX(INDIRECT("day_wise_sales_data!$B$2:$BZ$599"),MATCH(resource!$CC390,day_wise_sales_data!$A$2:$A$500,0),MATCH(resource!BI$2,INDIRECT("day_wise_sales_data!$B$1:$BZ$1"),0)),0)</f>
        <v>0</v>
      </c>
      <c r="BJ390" s="3">
        <f ca="1">IFERROR(INDEX(INDIRECT("day_wise_sales_data!$B$2:$BZ$599"),MATCH(resource!$CC390,day_wise_sales_data!$A$2:$A$500,0),MATCH(resource!BJ$2,INDIRECT("day_wise_sales_data!$B$1:$BZ$1"),0)),0)</f>
        <v>0</v>
      </c>
      <c r="BK390" s="3">
        <f ca="1">IFERROR(INDEX(INDIRECT("day_wise_sales_data!$B$2:$BZ$599"),MATCH(resource!$CC390,day_wise_sales_data!$A$2:$A$500,0),MATCH(resource!BK$2,INDIRECT("day_wise_sales_data!$B$1:$BZ$1"),0)),0)</f>
        <v>26029.63</v>
      </c>
      <c r="BL390" s="3">
        <f ca="1">IFERROR(INDEX(INDIRECT("day_wise_sales_data!$B$2:$BZ$599"),MATCH(resource!$CC390,day_wise_sales_data!$A$2:$A$500,0),MATCH(resource!BL$2,INDIRECT("day_wise_sales_data!$B$1:$BZ$1"),0)),0)</f>
        <v>0</v>
      </c>
      <c r="BM390" s="3">
        <f ca="1">IFERROR(INDEX(INDIRECT("day_wise_sales_data!$B$2:$BZ$599"),MATCH(resource!$CC390,day_wise_sales_data!$A$2:$A$500,0),MATCH(resource!BM$2,INDIRECT("day_wise_sales_data!$B$1:$BZ$1"),0)),0)</f>
        <v>0</v>
      </c>
      <c r="BN390" s="3">
        <f ca="1">IFERROR(INDEX(INDIRECT("day_wise_sales_data!$B$2:$BZ$599"),MATCH(resource!$CC390,day_wise_sales_data!$A$2:$A$500,0),MATCH(resource!BN$2,INDIRECT("day_wise_sales_data!$B$1:$BZ$1"),0)),0)</f>
        <v>16708.86</v>
      </c>
      <c r="BO390" s="3">
        <f ca="1">IFERROR(INDEX(INDIRECT("day_wise_sales_data!$B$2:$BZ$599"),MATCH(resource!$CC390,day_wise_sales_data!$A$2:$A$500,0),MATCH(resource!BO$2,INDIRECT("day_wise_sales_data!$B$1:$BZ$1"),0)),0)</f>
        <v>0</v>
      </c>
      <c r="BP390" s="3">
        <f ca="1">IFERROR(INDEX(INDIRECT("day_wise_sales_data!$B$2:$BZ$599"),MATCH(resource!$CC390,day_wise_sales_data!$A$2:$A$500,0),MATCH(resource!BP$2,INDIRECT("day_wise_sales_data!$B$1:$BZ$1"),0)),0)</f>
        <v>20051.62</v>
      </c>
      <c r="BQ390" s="3">
        <f ca="1">IFERROR(INDEX(INDIRECT("day_wise_sales_data!$B$2:$BZ$599"),MATCH(resource!$CC390,day_wise_sales_data!$A$2:$A$500,0),MATCH(resource!BQ$2,INDIRECT("day_wise_sales_data!$B$1:$BZ$1"),0)),0)</f>
        <v>0</v>
      </c>
      <c r="BR390" s="3">
        <f ca="1">IFERROR(INDEX(INDIRECT("day_wise_sales_data!$B$2:$BZ$599"),MATCH(resource!$CC390,day_wise_sales_data!$A$2:$A$500,0),MATCH(resource!BR$2,INDIRECT("day_wise_sales_data!$B$1:$BZ$1"),0)),0)</f>
        <v>1806.03</v>
      </c>
      <c r="BS390" s="3">
        <f ca="1">IFERROR(INDEX(INDIRECT("day_wise_sales_data!$B$2:$BZ$599"),MATCH(resource!$CC390,day_wise_sales_data!$A$2:$A$500,0),MATCH(resource!BS$2,INDIRECT("day_wise_sales_data!$B$1:$BZ$1"),0)),0)</f>
        <v>8448.57</v>
      </c>
      <c r="BT390" s="3">
        <f ca="1">IFERROR(INDEX(INDIRECT("day_wise_sales_data!$B$2:$BZ$599"),MATCH(resource!$CC390,day_wise_sales_data!$A$2:$A$500,0),MATCH(resource!BT$2,INDIRECT("day_wise_sales_data!$B$1:$BZ$1"),0)),0)</f>
        <v>14110.42</v>
      </c>
      <c r="BU390" s="3">
        <f ca="1">IFERROR(INDEX(INDIRECT("day_wise_sales_data!$B$2:$BZ$599"),MATCH(resource!$CC390,day_wise_sales_data!$A$2:$A$500,0),MATCH(resource!BU$2,INDIRECT("day_wise_sales_data!$B$1:$BZ$1"),0)),0)</f>
        <v>13253.58</v>
      </c>
      <c r="BV390" s="3">
        <f ca="1">IFERROR(INDEX(INDIRECT("day_wise_sales_data!$B$2:$BZ$599"),MATCH(resource!$CC390,day_wise_sales_data!$A$2:$A$500,0),MATCH(resource!BV$2,INDIRECT("day_wise_sales_data!$B$1:$BZ$1"),0)),0)</f>
        <v>0</v>
      </c>
      <c r="BW390" s="3">
        <f ca="1">IFERROR(INDEX(INDIRECT("day_wise_sales_data!$B$2:$BZ$599"),MATCH(resource!$CC390,day_wise_sales_data!$A$2:$A$500,0),MATCH(resource!BW$2,INDIRECT("day_wise_sales_data!$B$1:$BZ$1"),0)),0)</f>
        <v>248.16</v>
      </c>
      <c r="BX390" s="3">
        <f ca="1">IFERROR(INDEX(INDIRECT("day_wise_sales_data!$B$2:$BZ$599"),MATCH(resource!$CC390,day_wise_sales_data!$A$2:$A$500,0),MATCH(resource!BX$2,INDIRECT("day_wise_sales_data!$B$1:$BZ$1"),0)),0)</f>
        <v>0</v>
      </c>
      <c r="BY390" s="3">
        <f ca="1">IFERROR(INDEX(INDIRECT("day_wise_sales_data!$B$2:$BZ$599"),MATCH(resource!$CC390,day_wise_sales_data!$A$2:$A$500,0),MATCH(resource!BY$2,INDIRECT("day_wise_sales_data!$B$1:$BZ$1"),0)),0)</f>
        <v>0</v>
      </c>
      <c r="BZ390" s="3">
        <f ca="1">IFERROR(INDEX(INDIRECT("day_wise_sales_data!$B$2:$BZ$599"),MATCH(resource!$CC390,day_wise_sales_data!$A$2:$A$500,0),MATCH(resource!BZ$2,INDIRECT("day_wise_sales_data!$B$1:$BZ$1"),0)),0)</f>
        <v>0</v>
      </c>
      <c r="CA390" s="3" t="str">
        <f ca="1">IFERROR(INDEX(INDIRECT("day_wise_sales_data!$B$2:$BZ$599"),MATCH(resource!$CC390,day_wise_sales_data!$A$2:$A$500,0),MATCH(resource!CA$2,INDIRECT("day_wise_sales_data!$B$1:$BZ$1"),0)),0)</f>
        <v>dd</v>
      </c>
      <c r="CC390" s="4" t="str">
        <f>sales_data!H389</f>
        <v>NOK03173</v>
      </c>
      <c r="CD390" s="1">
        <v>388</v>
      </c>
      <c r="CE390" s="1" t="str">
        <f>IF(AQ390=report!$AQ$3,resource!CD390,"")</f>
        <v/>
      </c>
      <c r="CF390" s="5" t="str">
        <f>IFERROR(SMALL($CE$3:$CE$1001,ROWS($CE$3:CE390)),"")</f>
        <v/>
      </c>
      <c r="CH390">
        <f>IFERROR(VLOOKUP($CC390,data_pull!$E$22:$G$700,2,0),0)</f>
        <v>141867.26</v>
      </c>
      <c r="CI390" s="1">
        <f t="shared" si="119"/>
        <v>154</v>
      </c>
      <c r="CJ390" s="1">
        <f t="shared" si="118"/>
        <v>0</v>
      </c>
      <c r="CK390" s="1" t="s">
        <v>1858</v>
      </c>
      <c r="CL390" s="1">
        <f t="shared" si="120"/>
        <v>111</v>
      </c>
      <c r="CM390" s="1" t="str">
        <f>IFERROR(VLOOKUP($CK390,stock_data!$B$3:$W$612,2,0),0)</f>
        <v>ZITA TABLET (Combo.Exp)</v>
      </c>
      <c r="CN390" s="1" t="str">
        <f>IFERROR(VLOOKUP($CK390,stock_data!$B$3:$W$612,4,0),0)</f>
        <v>1x6's</v>
      </c>
      <c r="CO390" s="1">
        <f>IFERROR(VLOOKUP($CK390,stock_data!$B$3:$W$612,5,0),0)</f>
        <v>175</v>
      </c>
      <c r="CP390" s="3">
        <f t="shared" si="121"/>
        <v>0</v>
      </c>
      <c r="CQ390" s="3">
        <f t="shared" si="122"/>
        <v>0</v>
      </c>
      <c r="CR390" s="1">
        <f>IFERROR(VLOOKUP($CK390,stock_data!$B$3:$W$612,6,0),0)</f>
        <v>0</v>
      </c>
      <c r="CS390" s="1">
        <f>IFERROR(VLOOKUP($CK390,stock_data!$B$3:$W$612,7,0),0)</f>
        <v>0</v>
      </c>
      <c r="CT390" s="1">
        <f>IFERROR(VLOOKUP($CK390,stock_data!$B$3:$W$612,8,0),0)</f>
        <v>0</v>
      </c>
      <c r="CU390" s="1">
        <f>IFERROR(VLOOKUP($CK390,stock_data!$B$3:$W$612,9,0),0)</f>
        <v>0</v>
      </c>
      <c r="CV390" s="1">
        <f>IFERROR(VLOOKUP($CK390,stock_data!$B$3:$W$612,10,0),0)</f>
        <v>0</v>
      </c>
      <c r="CW390" s="1">
        <f>IFERROR(VLOOKUP($CK390,stock_data!$B$3:$W$612,11,0),0)</f>
        <v>0</v>
      </c>
      <c r="CX390" s="1">
        <f>IFERROR(VLOOKUP($CK390,stock_data!$B$3:$W$612,12,0),0)</f>
        <v>0</v>
      </c>
      <c r="CY390" s="1">
        <f>IFERROR(VLOOKUP($CK390,stock_data!$B$3:$W$612,13,0),0)</f>
        <v>0</v>
      </c>
      <c r="CZ390" s="1">
        <f>IFERROR(VLOOKUP($CK390,stock_data!$B$3:$W$612,14,0),0)</f>
        <v>0</v>
      </c>
      <c r="DA390" s="1">
        <f>IFERROR(VLOOKUP($CK390,stock_data!$B$3:$W$612,15,0),0)</f>
        <v>0</v>
      </c>
      <c r="DB390" s="1">
        <f>IFERROR(VLOOKUP($CK390,stock_data!$B$3:$W$612,16,0),0)</f>
        <v>0</v>
      </c>
      <c r="DC390" s="1">
        <f>IFERROR(VLOOKUP($CK390,stock_data!$B$3:$W$612,17,0),0)</f>
        <v>0</v>
      </c>
      <c r="DD390" s="1">
        <f>IFERROR(VLOOKUP($CK390,stock_data!$B$3:$W$612,18,0),0)</f>
        <v>0</v>
      </c>
      <c r="DE390" s="1">
        <f>IFERROR(VLOOKUP($CK390,stock_data!$B$3:$W$612,19,0),0)</f>
        <v>0</v>
      </c>
      <c r="DF390" s="1">
        <f>IFERROR(VLOOKUP($CK390,stock_data!$B$3:$W$612,20,0),0)</f>
        <v>0</v>
      </c>
      <c r="DG390" s="1">
        <f>IFERROR(VLOOKUP($CK390,stock_data!$B$3:$W$612,21,0),0)</f>
        <v>0</v>
      </c>
      <c r="DH390" s="1">
        <f>IFERROR(VLOOKUP($CK390,stock_data!$B$3:$W$612,22,0),0)</f>
        <v>0</v>
      </c>
      <c r="DI390" s="1">
        <f t="shared" si="123"/>
        <v>0</v>
      </c>
      <c r="DJ390" s="1">
        <f t="shared" si="124"/>
        <v>0</v>
      </c>
      <c r="DK390" s="3">
        <f>IFERROR(INDEX(COD_SALES!$B$5:$Z$500,MATCH(resource!$CC390,COD_SALES!$A$5:$A$500,0),MATCH(resource!DK$2,COD_SALES!$B$4:$Z$4,0)),"")</f>
        <v>0</v>
      </c>
      <c r="DL390" s="3">
        <f>IFERROR(INDEX(COD_SALES!$B$5:$Z$500,MATCH(resource!$CC390,COD_SALES!$A$5:$A$500,0),MATCH(resource!DL$2,COD_SALES!$B$4:$Z$4,0)),"")</f>
        <v>0</v>
      </c>
      <c r="DM390" s="3">
        <f>IFERROR(INDEX(COD_SALES!$B$5:$Z$500,MATCH(resource!$CC390,COD_SALES!$A$5:$A$500,0),MATCH(resource!DM$2,COD_SALES!$B$4:$Z$4,0)),"")</f>
        <v>2</v>
      </c>
      <c r="DN390" s="3" t="str">
        <f>IFERROR(INDEX(COD_SALES!$B$5:$Z$500,MATCH(resource!$CC390,COD_SALES!$A$5:$A$500,0),MATCH(resource!DN$2,COD_SALES!$B$4:$Z$4,0)),"")</f>
        <v/>
      </c>
      <c r="DO390" s="3">
        <f>IFERROR(INDEX(COD_SALES!$B$5:$Z$500,MATCH(resource!$CC390,COD_SALES!$A$5:$A$500,0),MATCH(resource!DO$2,COD_SALES!$B$4:$Z$4,0)),"")</f>
        <v>0</v>
      </c>
      <c r="DP390" s="3">
        <f>IFERROR(INDEX(COD_SALES!$B$5:$Z$500,MATCH(resource!$CC390,COD_SALES!$A$5:$A$500,0),MATCH(resource!DP$2,COD_SALES!$B$4:$Z$4,0)),"")</f>
        <v>2</v>
      </c>
      <c r="DQ390" s="3" t="str">
        <f>IFERROR(INDEX(COD_SALES!$B$5:$Z$500,MATCH(resource!$CC390,COD_SALES!$A$5:$A$500,0),MATCH(resource!DQ$2,COD_SALES!$B$4:$Z$4,0)),"")</f>
        <v/>
      </c>
      <c r="DR390" s="3">
        <f>IFERROR(INDEX(COD_SALES!$B$5:$Z$500,MATCH(resource!$CC390,COD_SALES!$A$5:$A$500,0),MATCH(resource!DR$2,COD_SALES!$B$4:$Z$4,0)),"")</f>
        <v>0</v>
      </c>
      <c r="DS390" s="3">
        <f>IFERROR(INDEX(COD_SALES!$B$5:$Z$500,MATCH(resource!$CC390,COD_SALES!$A$5:$A$500,0),MATCH(resource!DS$2,COD_SALES!$B$4:$Z$4,0)),"")</f>
        <v>98</v>
      </c>
      <c r="DT390" s="3">
        <f>IFERROR(INDEX(COD_SALES!$B$5:$Z$500,MATCH(resource!$CC390,COD_SALES!$A$5:$A$500,0),MATCH(resource!DT$2,COD_SALES!$B$4:$Z$4,0)),"")</f>
        <v>0</v>
      </c>
      <c r="DU390" s="3">
        <f>IFERROR(INDEX(COD_SALES!$B$5:$Z$500,MATCH(resource!$CC390,COD_SALES!$A$5:$A$500,0),MATCH(resource!DU$2,COD_SALES!$B$4:$Z$4,0)),"")</f>
        <v>0</v>
      </c>
      <c r="DV390" s="3">
        <f>IFERROR(INDEX(COD_SALES!$B$5:$Z$500,MATCH(resource!$CC390,COD_SALES!$A$5:$A$500,0),MATCH(resource!DV$2,COD_SALES!$B$4:$Z$4,0)),"")</f>
        <v>0</v>
      </c>
      <c r="DW390" s="3">
        <f>IFERROR(INDEX(COD_SALES!$B$5:$Z$500,MATCH(resource!$CC390,COD_SALES!$A$5:$A$500,0),MATCH(resource!DW$2,COD_SALES!$B$4:$Z$4,0)),"")</f>
        <v>40</v>
      </c>
      <c r="DX390" s="3">
        <f>IFERROR(INDEX(COD_SALES!$B$5:$Z$500,MATCH(resource!$CC390,COD_SALES!$A$5:$A$500,0),MATCH(resource!DX$2,COD_SALES!$B$4:$Z$4,0)),"")</f>
        <v>0</v>
      </c>
      <c r="DY390" s="3">
        <f>IFERROR(INDEX(COD_SALES!$B$5:$Z$500,MATCH(resource!$CC390,COD_SALES!$A$5:$A$500,0),MATCH(resource!DY$2,COD_SALES!$B$4:$Z$4,0)),"")</f>
        <v>0</v>
      </c>
      <c r="DZ390" s="3">
        <f>IFERROR(INDEX(COD_SALES!$B$5:$Z$500,MATCH(resource!$CC390,COD_SALES!$A$5:$A$500,0),MATCH(resource!DZ$2,COD_SALES!$B$4:$Z$4,0)),"")</f>
        <v>50</v>
      </c>
      <c r="EA390" s="3">
        <f>IFERROR(INDEX(COD_SALES!$B$5:$Z$500,MATCH(resource!$CC390,COD_SALES!$A$5:$A$500,0),MATCH(resource!EA$2,COD_SALES!$B$4:$Z$4,0)),"")</f>
        <v>0</v>
      </c>
      <c r="EB390" s="3">
        <f t="shared" si="125"/>
        <v>55722.119999999995</v>
      </c>
      <c r="ED390" s="3">
        <f>IFERROR(VLOOKUP($CK390,depot_prod_sales!$B$5:$S$200,3,0),0)</f>
        <v>0</v>
      </c>
      <c r="EE390" s="3">
        <f>IFERROR(VLOOKUP($CK390,depot_prod_sales!$B$5:$S$200,4,0),0)</f>
        <v>0</v>
      </c>
      <c r="EF390" s="3">
        <f>IFERROR(VLOOKUP($CK390,depot_prod_sales!$B$5:$S$200,5,0),0)</f>
        <v>0</v>
      </c>
      <c r="EG390" s="3">
        <f>IFERROR(VLOOKUP($CK390,depot_prod_sales!$B$5:$S$200,6,0),0)</f>
        <v>0</v>
      </c>
      <c r="EH390" s="3">
        <f>IFERROR(VLOOKUP($CK390,depot_prod_sales!$B$5:$S$200,7,0),0)</f>
        <v>0</v>
      </c>
      <c r="EI390" s="3">
        <f>IFERROR(VLOOKUP($CK390,depot_prod_sales!$B$5:$S$200,8,0),0)</f>
        <v>0</v>
      </c>
      <c r="EJ390" s="3">
        <f>IFERROR(VLOOKUP($CK390,depot_prod_sales!$B$5:$S$200,9,0),0)</f>
        <v>0</v>
      </c>
      <c r="EK390" s="3">
        <f>IFERROR(VLOOKUP($CK390,depot_prod_sales!$B$5:$S$200,10,0),0)</f>
        <v>0</v>
      </c>
      <c r="EL390" s="3">
        <f>IFERROR(VLOOKUP($CK390,depot_prod_sales!$B$5:$S$200,11,0),0)</f>
        <v>0</v>
      </c>
      <c r="EM390" s="3">
        <f>IFERROR(VLOOKUP($CK390,depot_prod_sales!$B$5:$S$200,12,0),0)</f>
        <v>0</v>
      </c>
      <c r="EN390" s="3">
        <f>IFERROR(VLOOKUP($CK390,depot_prod_sales!$B$5:$S$200,13,0),0)</f>
        <v>0</v>
      </c>
      <c r="EO390" s="3">
        <f>IFERROR(VLOOKUP($CK390,depot_prod_sales!$B$5:$S$200,14,0),0)</f>
        <v>0</v>
      </c>
      <c r="EP390" s="3">
        <f>IFERROR(VLOOKUP($CK390,depot_prod_sales!$B$5:$S$200,15,0),0)</f>
        <v>0</v>
      </c>
      <c r="EQ390" s="3">
        <f>IFERROR(VLOOKUP($CK390,depot_prod_sales!$B$5:$S$200,16,0),0)</f>
        <v>0</v>
      </c>
      <c r="ER390" s="3">
        <f>IFERROR(VLOOKUP($CK390,depot_prod_sales!$B$5:$S$200,17,0),0)</f>
        <v>0</v>
      </c>
      <c r="ES390" s="3">
        <f>IFERROR(VLOOKUP($CK390,depot_prod_sales!$B$5:$S$200,18,0),0)</f>
        <v>0</v>
      </c>
      <c r="ET390" s="116">
        <f t="shared" si="126"/>
        <v>0</v>
      </c>
      <c r="EU390" s="116">
        <f t="shared" si="127"/>
        <v>0</v>
      </c>
      <c r="EW390" s="3">
        <f>IFERROR(VLOOKUP(CC390,data_pull!$AO$25:$AR$546,2,0),0)</f>
        <v>16</v>
      </c>
      <c r="EX390" s="1">
        <f>IFERROR(VLOOKUP(CC390,data_pull!$AO$25:$AR$546,4,0),0)</f>
        <v>190000</v>
      </c>
    </row>
    <row r="391" spans="13:154" x14ac:dyDescent="0.25"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4" t="str">
        <f>sales_data!B390</f>
        <v>Sonjoy Kumar Sorma</v>
      </c>
      <c r="AR391" s="4" t="str">
        <f>sales_data!C390</f>
        <v>Shajhan (Rubel)</v>
      </c>
      <c r="AS391" s="5" t="str">
        <f t="shared" si="117"/>
        <v/>
      </c>
      <c r="AT391" s="4" t="str">
        <f>sales_data!I390</f>
        <v>Roni Datta</v>
      </c>
      <c r="AU391" s="4" t="str">
        <f>sales_data!W390</f>
        <v>Fazil Pur (Tb)</v>
      </c>
      <c r="AV391" s="1">
        <f>sales_data!N390</f>
        <v>66529.73</v>
      </c>
      <c r="AW391" s="1">
        <f>sales_data!P390</f>
        <v>18</v>
      </c>
      <c r="AX391" s="3">
        <f ca="1">IFERROR(INDEX(INDIRECT("day_wise_sales_data!$B$2:$BZ$599"),MATCH(resource!$CC391,day_wise_sales_data!$A$2:$A$500,0),MATCH(resource!AX$2,INDIRECT("day_wise_sales_data!$B$1:$BZ$1"),0)),0)</f>
        <v>0</v>
      </c>
      <c r="AY391" s="3">
        <f ca="1">IFERROR(INDEX(INDIRECT("day_wise_sales_data!$B$2:$BZ$599"),MATCH(resource!$CC391,day_wise_sales_data!$A$2:$A$500,0),MATCH(resource!AY$2,INDIRECT("day_wise_sales_data!$B$1:$BZ$1"),0)),0)</f>
        <v>0</v>
      </c>
      <c r="AZ391" s="3">
        <f ca="1">IFERROR(INDEX(INDIRECT("day_wise_sales_data!$B$2:$BZ$599"),MATCH(resource!$CC391,day_wise_sales_data!$A$2:$A$500,0),MATCH(resource!AZ$2,INDIRECT("day_wise_sales_data!$B$1:$BZ$1"),0)),0)</f>
        <v>0</v>
      </c>
      <c r="BA391" s="3">
        <f ca="1">IFERROR(INDEX(INDIRECT("day_wise_sales_data!$B$2:$BZ$599"),MATCH(resource!$CC391,day_wise_sales_data!$A$2:$A$500,0),MATCH(resource!BA$2,INDIRECT("day_wise_sales_data!$B$1:$BZ$1"),0)),0)</f>
        <v>0</v>
      </c>
      <c r="BB391" s="3">
        <f ca="1">IFERROR(INDEX(INDIRECT("day_wise_sales_data!$B$2:$BZ$599"),MATCH(resource!$CC391,day_wise_sales_data!$A$2:$A$500,0),MATCH(resource!BB$2,INDIRECT("day_wise_sales_data!$B$1:$BZ$1"),0)),0)</f>
        <v>0</v>
      </c>
      <c r="BC391" s="3">
        <f ca="1">IFERROR(INDEX(INDIRECT("day_wise_sales_data!$B$2:$BZ$599"),MATCH(resource!$CC391,day_wise_sales_data!$A$2:$A$500,0),MATCH(resource!BC$2,INDIRECT("day_wise_sales_data!$B$1:$BZ$1"),0)),0)</f>
        <v>0</v>
      </c>
      <c r="BD391" s="3">
        <f ca="1">IFERROR(INDEX(INDIRECT("day_wise_sales_data!$B$2:$BZ$599"),MATCH(resource!$CC391,day_wise_sales_data!$A$2:$A$500,0),MATCH(resource!BD$2,INDIRECT("day_wise_sales_data!$B$1:$BZ$1"),0)),0)</f>
        <v>0</v>
      </c>
      <c r="BE391" s="3">
        <f ca="1">IFERROR(INDEX(INDIRECT("day_wise_sales_data!$B$2:$BZ$599"),MATCH(resource!$CC391,day_wise_sales_data!$A$2:$A$500,0),MATCH(resource!BE$2,INDIRECT("day_wise_sales_data!$B$1:$BZ$1"),0)),0)</f>
        <v>0</v>
      </c>
      <c r="BF391" s="3">
        <f ca="1">IFERROR(INDEX(INDIRECT("day_wise_sales_data!$B$2:$BZ$599"),MATCH(resource!$CC391,day_wise_sales_data!$A$2:$A$500,0),MATCH(resource!BF$2,INDIRECT("day_wise_sales_data!$B$1:$BZ$1"),0)),0)</f>
        <v>2058.17</v>
      </c>
      <c r="BG391" s="3">
        <f ca="1">IFERROR(INDEX(INDIRECT("day_wise_sales_data!$B$2:$BZ$599"),MATCH(resource!$CC391,day_wise_sales_data!$A$2:$A$500,0),MATCH(resource!BG$2,INDIRECT("day_wise_sales_data!$B$1:$BZ$1"),0)),0)</f>
        <v>0</v>
      </c>
      <c r="BH391" s="3">
        <f ca="1">IFERROR(INDEX(INDIRECT("day_wise_sales_data!$B$2:$BZ$599"),MATCH(resource!$CC391,day_wise_sales_data!$A$2:$A$500,0),MATCH(resource!BH$2,INDIRECT("day_wise_sales_data!$B$1:$BZ$1"),0)),0)</f>
        <v>0</v>
      </c>
      <c r="BI391" s="3">
        <f ca="1">IFERROR(INDEX(INDIRECT("day_wise_sales_data!$B$2:$BZ$599"),MATCH(resource!$CC391,day_wise_sales_data!$A$2:$A$500,0),MATCH(resource!BI$2,INDIRECT("day_wise_sales_data!$B$1:$BZ$1"),0)),0)</f>
        <v>0</v>
      </c>
      <c r="BJ391" s="3">
        <f ca="1">IFERROR(INDEX(INDIRECT("day_wise_sales_data!$B$2:$BZ$599"),MATCH(resource!$CC391,day_wise_sales_data!$A$2:$A$500,0),MATCH(resource!BJ$2,INDIRECT("day_wise_sales_data!$B$1:$BZ$1"),0)),0)</f>
        <v>0</v>
      </c>
      <c r="BK391" s="3">
        <f ca="1">IFERROR(INDEX(INDIRECT("day_wise_sales_data!$B$2:$BZ$599"),MATCH(resource!$CC391,day_wise_sales_data!$A$2:$A$500,0),MATCH(resource!BK$2,INDIRECT("day_wise_sales_data!$B$1:$BZ$1"),0)),0)</f>
        <v>3463.9</v>
      </c>
      <c r="BL391" s="3">
        <f ca="1">IFERROR(INDEX(INDIRECT("day_wise_sales_data!$B$2:$BZ$599"),MATCH(resource!$CC391,day_wise_sales_data!$A$2:$A$500,0),MATCH(resource!BL$2,INDIRECT("day_wise_sales_data!$B$1:$BZ$1"),0)),0)</f>
        <v>0</v>
      </c>
      <c r="BM391" s="3">
        <f ca="1">IFERROR(INDEX(INDIRECT("day_wise_sales_data!$B$2:$BZ$599"),MATCH(resource!$CC391,day_wise_sales_data!$A$2:$A$500,0),MATCH(resource!BM$2,INDIRECT("day_wise_sales_data!$B$1:$BZ$1"),0)),0)</f>
        <v>572.09</v>
      </c>
      <c r="BN391" s="3">
        <f ca="1">IFERROR(INDEX(INDIRECT("day_wise_sales_data!$B$2:$BZ$599"),MATCH(resource!$CC391,day_wise_sales_data!$A$2:$A$500,0),MATCH(resource!BN$2,INDIRECT("day_wise_sales_data!$B$1:$BZ$1"),0)),0)</f>
        <v>4762.8599999999997</v>
      </c>
      <c r="BO391" s="3">
        <f ca="1">IFERROR(INDEX(INDIRECT("day_wise_sales_data!$B$2:$BZ$599"),MATCH(resource!$CC391,day_wise_sales_data!$A$2:$A$500,0),MATCH(resource!BO$2,INDIRECT("day_wise_sales_data!$B$1:$BZ$1"),0)),0)</f>
        <v>0</v>
      </c>
      <c r="BP391" s="3">
        <f ca="1">IFERROR(INDEX(INDIRECT("day_wise_sales_data!$B$2:$BZ$599"),MATCH(resource!$CC391,day_wise_sales_data!$A$2:$A$500,0),MATCH(resource!BP$2,INDIRECT("day_wise_sales_data!$B$1:$BZ$1"),0)),0)</f>
        <v>0</v>
      </c>
      <c r="BQ391" s="3">
        <f ca="1">IFERROR(INDEX(INDIRECT("day_wise_sales_data!$B$2:$BZ$599"),MATCH(resource!$CC391,day_wise_sales_data!$A$2:$A$500,0),MATCH(resource!BQ$2,INDIRECT("day_wise_sales_data!$B$1:$BZ$1"),0)),0)</f>
        <v>0</v>
      </c>
      <c r="BR391" s="3">
        <f ca="1">IFERROR(INDEX(INDIRECT("day_wise_sales_data!$B$2:$BZ$599"),MATCH(resource!$CC391,day_wise_sales_data!$A$2:$A$500,0),MATCH(resource!BR$2,INDIRECT("day_wise_sales_data!$B$1:$BZ$1"),0)),0)</f>
        <v>0</v>
      </c>
      <c r="BS391" s="3">
        <f ca="1">IFERROR(INDEX(INDIRECT("day_wise_sales_data!$B$2:$BZ$599"),MATCH(resource!$CC391,day_wise_sales_data!$A$2:$A$500,0),MATCH(resource!BS$2,INDIRECT("day_wise_sales_data!$B$1:$BZ$1"),0)),0)</f>
        <v>20307.560000000001</v>
      </c>
      <c r="BT391" s="3">
        <f ca="1">IFERROR(INDEX(INDIRECT("day_wise_sales_data!$B$2:$BZ$599"),MATCH(resource!$CC391,day_wise_sales_data!$A$2:$A$500,0),MATCH(resource!BT$2,INDIRECT("day_wise_sales_data!$B$1:$BZ$1"),0)),0)</f>
        <v>20986.37</v>
      </c>
      <c r="BU391" s="3">
        <f ca="1">IFERROR(INDEX(INDIRECT("day_wise_sales_data!$B$2:$BZ$599"),MATCH(resource!$CC391,day_wise_sales_data!$A$2:$A$500,0),MATCH(resource!BU$2,INDIRECT("day_wise_sales_data!$B$1:$BZ$1"),0)),0)</f>
        <v>1390</v>
      </c>
      <c r="BV391" s="3">
        <f ca="1">IFERROR(INDEX(INDIRECT("day_wise_sales_data!$B$2:$BZ$599"),MATCH(resource!$CC391,day_wise_sales_data!$A$2:$A$500,0),MATCH(resource!BV$2,INDIRECT("day_wise_sales_data!$B$1:$BZ$1"),0)),0)</f>
        <v>13199.99</v>
      </c>
      <c r="BW391" s="3">
        <f ca="1">IFERROR(INDEX(INDIRECT("day_wise_sales_data!$B$2:$BZ$599"),MATCH(resource!$CC391,day_wise_sales_data!$A$2:$A$500,0),MATCH(resource!BW$2,INDIRECT("day_wise_sales_data!$B$1:$BZ$1"),0)),0)</f>
        <v>0</v>
      </c>
      <c r="BX391" s="3">
        <f ca="1">IFERROR(INDEX(INDIRECT("day_wise_sales_data!$B$2:$BZ$599"),MATCH(resource!$CC391,day_wise_sales_data!$A$2:$A$500,0),MATCH(resource!BX$2,INDIRECT("day_wise_sales_data!$B$1:$BZ$1"),0)),0)</f>
        <v>0</v>
      </c>
      <c r="BY391" s="3">
        <f ca="1">IFERROR(INDEX(INDIRECT("day_wise_sales_data!$B$2:$BZ$599"),MATCH(resource!$CC391,day_wise_sales_data!$A$2:$A$500,0),MATCH(resource!BY$2,INDIRECT("day_wise_sales_data!$B$1:$BZ$1"),0)),0)</f>
        <v>0</v>
      </c>
      <c r="BZ391" s="3">
        <f ca="1">IFERROR(INDEX(INDIRECT("day_wise_sales_data!$B$2:$BZ$599"),MATCH(resource!$CC391,day_wise_sales_data!$A$2:$A$500,0),MATCH(resource!BZ$2,INDIRECT("day_wise_sales_data!$B$1:$BZ$1"),0)),0)</f>
        <v>0</v>
      </c>
      <c r="CA391" s="3" t="str">
        <f ca="1">IFERROR(INDEX(INDIRECT("day_wise_sales_data!$B$2:$BZ$599"),MATCH(resource!$CC391,day_wise_sales_data!$A$2:$A$500,0),MATCH(resource!CA$2,INDIRECT("day_wise_sales_data!$B$1:$BZ$1"),0)),0)</f>
        <v>dd</v>
      </c>
      <c r="CC391" s="4" t="str">
        <f>sales_data!H390</f>
        <v>NOK01211</v>
      </c>
      <c r="CD391" s="1">
        <v>389</v>
      </c>
      <c r="CE391" s="1" t="str">
        <f>IF(AQ391=report!$AQ$3,resource!CD391,"")</f>
        <v/>
      </c>
      <c r="CF391" s="5" t="str">
        <f>IFERROR(SMALL($CE$3:$CE$1001,ROWS($CE$3:CE391)),"")</f>
        <v/>
      </c>
      <c r="CH391">
        <f>IFERROR(VLOOKUP($CC391,data_pull!$E$22:$G$700,2,0),0)</f>
        <v>66529.73</v>
      </c>
      <c r="CI391" s="1">
        <f t="shared" si="119"/>
        <v>154</v>
      </c>
      <c r="CJ391" s="1">
        <f t="shared" si="118"/>
        <v>0</v>
      </c>
      <c r="CK391" s="1" t="s">
        <v>1861</v>
      </c>
      <c r="CL391" s="1">
        <f t="shared" si="120"/>
        <v>111</v>
      </c>
      <c r="CM391" s="1" t="str">
        <f>IFERROR(VLOOKUP($CK391,stock_data!$B$3:$W$612,2,0),0)</f>
        <v>ZITA-500 TABLET</v>
      </c>
      <c r="CN391" s="1" t="str">
        <f>IFERROR(VLOOKUP($CK391,stock_data!$B$3:$W$612,4,0),0)</f>
        <v>1x3's</v>
      </c>
      <c r="CO391" s="1">
        <f>IFERROR(VLOOKUP($CK391,stock_data!$B$3:$W$612,5,0),0)</f>
        <v>75</v>
      </c>
      <c r="CP391" s="3">
        <f t="shared" si="121"/>
        <v>0</v>
      </c>
      <c r="CQ391" s="3">
        <f t="shared" si="122"/>
        <v>0</v>
      </c>
      <c r="CR391" s="1">
        <f>IFERROR(VLOOKUP($CK391,stock_data!$B$3:$W$612,6,0),0)</f>
        <v>0</v>
      </c>
      <c r="CS391" s="1">
        <f>IFERROR(VLOOKUP($CK391,stock_data!$B$3:$W$612,7,0),0)</f>
        <v>0</v>
      </c>
      <c r="CT391" s="1">
        <f>IFERROR(VLOOKUP($CK391,stock_data!$B$3:$W$612,8,0),0)</f>
        <v>0</v>
      </c>
      <c r="CU391" s="1">
        <f>IFERROR(VLOOKUP($CK391,stock_data!$B$3:$W$612,9,0),0)</f>
        <v>0</v>
      </c>
      <c r="CV391" s="1">
        <f>IFERROR(VLOOKUP($CK391,stock_data!$B$3:$W$612,10,0),0)</f>
        <v>0</v>
      </c>
      <c r="CW391" s="1">
        <f>IFERROR(VLOOKUP($CK391,stock_data!$B$3:$W$612,11,0),0)</f>
        <v>0</v>
      </c>
      <c r="CX391" s="1">
        <f>IFERROR(VLOOKUP($CK391,stock_data!$B$3:$W$612,12,0),0)</f>
        <v>0</v>
      </c>
      <c r="CY391" s="1">
        <f>IFERROR(VLOOKUP($CK391,stock_data!$B$3:$W$612,13,0),0)</f>
        <v>0</v>
      </c>
      <c r="CZ391" s="1">
        <f>IFERROR(VLOOKUP($CK391,stock_data!$B$3:$W$612,14,0),0)</f>
        <v>0</v>
      </c>
      <c r="DA391" s="1">
        <f>IFERROR(VLOOKUP($CK391,stock_data!$B$3:$W$612,15,0),0)</f>
        <v>0</v>
      </c>
      <c r="DB391" s="1">
        <f>IFERROR(VLOOKUP($CK391,stock_data!$B$3:$W$612,16,0),0)</f>
        <v>0</v>
      </c>
      <c r="DC391" s="1">
        <f>IFERROR(VLOOKUP($CK391,stock_data!$B$3:$W$612,17,0),0)</f>
        <v>0</v>
      </c>
      <c r="DD391" s="1">
        <f>IFERROR(VLOOKUP($CK391,stock_data!$B$3:$W$612,18,0),0)</f>
        <v>0</v>
      </c>
      <c r="DE391" s="1">
        <f>IFERROR(VLOOKUP($CK391,stock_data!$B$3:$W$612,19,0),0)</f>
        <v>0</v>
      </c>
      <c r="DF391" s="1">
        <f>IFERROR(VLOOKUP($CK391,stock_data!$B$3:$W$612,20,0),0)</f>
        <v>0</v>
      </c>
      <c r="DG391" s="1">
        <f>IFERROR(VLOOKUP($CK391,stock_data!$B$3:$W$612,21,0),0)</f>
        <v>0</v>
      </c>
      <c r="DH391" s="1">
        <f>IFERROR(VLOOKUP($CK391,stock_data!$B$3:$W$612,22,0),0)</f>
        <v>0</v>
      </c>
      <c r="DI391" s="1">
        <f t="shared" si="123"/>
        <v>0</v>
      </c>
      <c r="DJ391" s="1">
        <f t="shared" si="124"/>
        <v>0</v>
      </c>
      <c r="DK391" s="3">
        <f>IFERROR(INDEX(COD_SALES!$B$5:$Z$500,MATCH(resource!$CC391,COD_SALES!$A$5:$A$500,0),MATCH(resource!DK$2,COD_SALES!$B$4:$Z$4,0)),"")</f>
        <v>1</v>
      </c>
      <c r="DL391" s="3">
        <f>IFERROR(INDEX(COD_SALES!$B$5:$Z$500,MATCH(resource!$CC391,COD_SALES!$A$5:$A$500,0),MATCH(resource!DL$2,COD_SALES!$B$4:$Z$4,0)),"")</f>
        <v>0</v>
      </c>
      <c r="DM391" s="3">
        <f>IFERROR(INDEX(COD_SALES!$B$5:$Z$500,MATCH(resource!$CC391,COD_SALES!$A$5:$A$500,0),MATCH(resource!DM$2,COD_SALES!$B$4:$Z$4,0)),"")</f>
        <v>1</v>
      </c>
      <c r="DN391" s="3" t="str">
        <f>IFERROR(INDEX(COD_SALES!$B$5:$Z$500,MATCH(resource!$CC391,COD_SALES!$A$5:$A$500,0),MATCH(resource!DN$2,COD_SALES!$B$4:$Z$4,0)),"")</f>
        <v/>
      </c>
      <c r="DO391" s="3">
        <f>IFERROR(INDEX(COD_SALES!$B$5:$Z$500,MATCH(resource!$CC391,COD_SALES!$A$5:$A$500,0),MATCH(resource!DO$2,COD_SALES!$B$4:$Z$4,0)),"")</f>
        <v>0</v>
      </c>
      <c r="DP391" s="3">
        <f>IFERROR(INDEX(COD_SALES!$B$5:$Z$500,MATCH(resource!$CC391,COD_SALES!$A$5:$A$500,0),MATCH(resource!DP$2,COD_SALES!$B$4:$Z$4,0)),"")</f>
        <v>0</v>
      </c>
      <c r="DQ391" s="3" t="str">
        <f>IFERROR(INDEX(COD_SALES!$B$5:$Z$500,MATCH(resource!$CC391,COD_SALES!$A$5:$A$500,0),MATCH(resource!DQ$2,COD_SALES!$B$4:$Z$4,0)),"")</f>
        <v/>
      </c>
      <c r="DR391" s="3">
        <f>IFERROR(INDEX(COD_SALES!$B$5:$Z$500,MATCH(resource!$CC391,COD_SALES!$A$5:$A$500,0),MATCH(resource!DR$2,COD_SALES!$B$4:$Z$4,0)),"")</f>
        <v>0</v>
      </c>
      <c r="DS391" s="3">
        <f>IFERROR(INDEX(COD_SALES!$B$5:$Z$500,MATCH(resource!$CC391,COD_SALES!$A$5:$A$500,0),MATCH(resource!DS$2,COD_SALES!$B$4:$Z$4,0)),"")</f>
        <v>42</v>
      </c>
      <c r="DT391" s="3">
        <f>IFERROR(INDEX(COD_SALES!$B$5:$Z$500,MATCH(resource!$CC391,COD_SALES!$A$5:$A$500,0),MATCH(resource!DT$2,COD_SALES!$B$4:$Z$4,0)),"")</f>
        <v>0</v>
      </c>
      <c r="DU391" s="3">
        <f>IFERROR(INDEX(COD_SALES!$B$5:$Z$500,MATCH(resource!$CC391,COD_SALES!$A$5:$A$500,0),MATCH(resource!DU$2,COD_SALES!$B$4:$Z$4,0)),"")</f>
        <v>0</v>
      </c>
      <c r="DV391" s="3">
        <f>IFERROR(INDEX(COD_SALES!$B$5:$Z$500,MATCH(resource!$CC391,COD_SALES!$A$5:$A$500,0),MATCH(resource!DV$2,COD_SALES!$B$4:$Z$4,0)),"")</f>
        <v>0</v>
      </c>
      <c r="DW391" s="3">
        <f>IFERROR(INDEX(COD_SALES!$B$5:$Z$500,MATCH(resource!$CC391,COD_SALES!$A$5:$A$500,0),MATCH(resource!DW$2,COD_SALES!$B$4:$Z$4,0)),"")</f>
        <v>6</v>
      </c>
      <c r="DX391" s="3">
        <f>IFERROR(INDEX(COD_SALES!$B$5:$Z$500,MATCH(resource!$CC391,COD_SALES!$A$5:$A$500,0),MATCH(resource!DX$2,COD_SALES!$B$4:$Z$4,0)),"")</f>
        <v>0</v>
      </c>
      <c r="DY391" s="3">
        <f>IFERROR(INDEX(COD_SALES!$B$5:$Z$500,MATCH(resource!$CC391,COD_SALES!$A$5:$A$500,0),MATCH(resource!DY$2,COD_SALES!$B$4:$Z$4,0)),"")</f>
        <v>0</v>
      </c>
      <c r="DZ391" s="3">
        <f>IFERROR(INDEX(COD_SALES!$B$5:$Z$500,MATCH(resource!$CC391,COD_SALES!$A$5:$A$500,0),MATCH(resource!DZ$2,COD_SALES!$B$4:$Z$4,0)),"")</f>
        <v>0</v>
      </c>
      <c r="EA391" s="3">
        <f>IFERROR(INDEX(COD_SALES!$B$5:$Z$500,MATCH(resource!$CC391,COD_SALES!$A$5:$A$500,0),MATCH(resource!EA$2,COD_SALES!$B$4:$Z$4,0)),"")</f>
        <v>5</v>
      </c>
      <c r="EB391" s="3">
        <f t="shared" si="125"/>
        <v>13502.78</v>
      </c>
      <c r="ED391" s="3">
        <f>IFERROR(VLOOKUP($CK391,depot_prod_sales!$B$5:$S$200,3,0),0)</f>
        <v>0</v>
      </c>
      <c r="EE391" s="3">
        <f>IFERROR(VLOOKUP($CK391,depot_prod_sales!$B$5:$S$200,4,0),0)</f>
        <v>0</v>
      </c>
      <c r="EF391" s="3">
        <f>IFERROR(VLOOKUP($CK391,depot_prod_sales!$B$5:$S$200,5,0),0)</f>
        <v>0</v>
      </c>
      <c r="EG391" s="3">
        <f>IFERROR(VLOOKUP($CK391,depot_prod_sales!$B$5:$S$200,6,0),0)</f>
        <v>0</v>
      </c>
      <c r="EH391" s="3">
        <f>IFERROR(VLOOKUP($CK391,depot_prod_sales!$B$5:$S$200,7,0),0)</f>
        <v>0</v>
      </c>
      <c r="EI391" s="3">
        <f>IFERROR(VLOOKUP($CK391,depot_prod_sales!$B$5:$S$200,8,0),0)</f>
        <v>0</v>
      </c>
      <c r="EJ391" s="3">
        <f>IFERROR(VLOOKUP($CK391,depot_prod_sales!$B$5:$S$200,9,0),0)</f>
        <v>0</v>
      </c>
      <c r="EK391" s="3">
        <f>IFERROR(VLOOKUP($CK391,depot_prod_sales!$B$5:$S$200,10,0),0)</f>
        <v>0</v>
      </c>
      <c r="EL391" s="3">
        <f>IFERROR(VLOOKUP($CK391,depot_prod_sales!$B$5:$S$200,11,0),0)</f>
        <v>0</v>
      </c>
      <c r="EM391" s="3">
        <f>IFERROR(VLOOKUP($CK391,depot_prod_sales!$B$5:$S$200,12,0),0)</f>
        <v>0</v>
      </c>
      <c r="EN391" s="3">
        <f>IFERROR(VLOOKUP($CK391,depot_prod_sales!$B$5:$S$200,13,0),0)</f>
        <v>0</v>
      </c>
      <c r="EO391" s="3">
        <f>IFERROR(VLOOKUP($CK391,depot_prod_sales!$B$5:$S$200,14,0),0)</f>
        <v>0</v>
      </c>
      <c r="EP391" s="3">
        <f>IFERROR(VLOOKUP($CK391,depot_prod_sales!$B$5:$S$200,15,0),0)</f>
        <v>0</v>
      </c>
      <c r="EQ391" s="3">
        <f>IFERROR(VLOOKUP($CK391,depot_prod_sales!$B$5:$S$200,16,0),0)</f>
        <v>0</v>
      </c>
      <c r="ER391" s="3">
        <f>IFERROR(VLOOKUP($CK391,depot_prod_sales!$B$5:$S$200,17,0),0)</f>
        <v>0</v>
      </c>
      <c r="ES391" s="3">
        <f>IFERROR(VLOOKUP($CK391,depot_prod_sales!$B$5:$S$200,18,0),0)</f>
        <v>0</v>
      </c>
      <c r="ET391" s="116">
        <f t="shared" si="126"/>
        <v>0</v>
      </c>
      <c r="EU391" s="116">
        <f t="shared" si="127"/>
        <v>0</v>
      </c>
      <c r="EW391" s="3">
        <f>IFERROR(VLOOKUP(CC391,data_pull!$AO$25:$AR$546,2,0),0)</f>
        <v>6</v>
      </c>
      <c r="EX391" s="1">
        <f>IFERROR(VLOOKUP(CC391,data_pull!$AO$25:$AR$546,4,0),0)</f>
        <v>190000</v>
      </c>
    </row>
    <row r="392" spans="13:154" x14ac:dyDescent="0.25"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4" t="str">
        <f>sales_data!B391</f>
        <v>Asaduzzaman</v>
      </c>
      <c r="AR392" s="4" t="str">
        <f>sales_data!C391</f>
        <v>Farooq Miah</v>
      </c>
      <c r="AS392" s="5" t="str">
        <f t="shared" si="117"/>
        <v>Farooq Miah</v>
      </c>
      <c r="AT392" s="4" t="str">
        <f>sales_data!I391</f>
        <v>AGM Abdullah</v>
      </c>
      <c r="AU392" s="4" t="str">
        <f>sales_data!W391</f>
        <v>Bhulta (Tb)</v>
      </c>
      <c r="AV392" s="1">
        <f>sales_data!N391</f>
        <v>126018.09</v>
      </c>
      <c r="AW392" s="1">
        <f>sales_data!P391</f>
        <v>46</v>
      </c>
      <c r="AX392" s="3">
        <f ca="1">IFERROR(INDEX(INDIRECT("day_wise_sales_data!$B$2:$BZ$599"),MATCH(resource!$CC392,day_wise_sales_data!$A$2:$A$500,0),MATCH(resource!AX$2,INDIRECT("day_wise_sales_data!$B$1:$BZ$1"),0)),0)</f>
        <v>0</v>
      </c>
      <c r="AY392" s="3">
        <f ca="1">IFERROR(INDEX(INDIRECT("day_wise_sales_data!$B$2:$BZ$599"),MATCH(resource!$CC392,day_wise_sales_data!$A$2:$A$500,0),MATCH(resource!AY$2,INDIRECT("day_wise_sales_data!$B$1:$BZ$1"),0)),0)</f>
        <v>0</v>
      </c>
      <c r="AZ392" s="3">
        <f ca="1">IFERROR(INDEX(INDIRECT("day_wise_sales_data!$B$2:$BZ$599"),MATCH(resource!$CC392,day_wise_sales_data!$A$2:$A$500,0),MATCH(resource!AZ$2,INDIRECT("day_wise_sales_data!$B$1:$BZ$1"),0)),0)</f>
        <v>15638.37</v>
      </c>
      <c r="BA392" s="3">
        <f ca="1">IFERROR(INDEX(INDIRECT("day_wise_sales_data!$B$2:$BZ$599"),MATCH(resource!$CC392,day_wise_sales_data!$A$2:$A$500,0),MATCH(resource!BA$2,INDIRECT("day_wise_sales_data!$B$1:$BZ$1"),0)),0)</f>
        <v>3088.92</v>
      </c>
      <c r="BB392" s="3">
        <f ca="1">IFERROR(INDEX(INDIRECT("day_wise_sales_data!$B$2:$BZ$599"),MATCH(resource!$CC392,day_wise_sales_data!$A$2:$A$500,0),MATCH(resource!BB$2,INDIRECT("day_wise_sales_data!$B$1:$BZ$1"),0)),0)</f>
        <v>0</v>
      </c>
      <c r="BC392" s="3">
        <f ca="1">IFERROR(INDEX(INDIRECT("day_wise_sales_data!$B$2:$BZ$599"),MATCH(resource!$CC392,day_wise_sales_data!$A$2:$A$500,0),MATCH(resource!BC$2,INDIRECT("day_wise_sales_data!$B$1:$BZ$1"),0)),0)</f>
        <v>0</v>
      </c>
      <c r="BD392" s="3">
        <f ca="1">IFERROR(INDEX(INDIRECT("day_wise_sales_data!$B$2:$BZ$599"),MATCH(resource!$CC392,day_wise_sales_data!$A$2:$A$500,0),MATCH(resource!BD$2,INDIRECT("day_wise_sales_data!$B$1:$BZ$1"),0)),0)</f>
        <v>0</v>
      </c>
      <c r="BE392" s="3">
        <f ca="1">IFERROR(INDEX(INDIRECT("day_wise_sales_data!$B$2:$BZ$599"),MATCH(resource!$CC392,day_wise_sales_data!$A$2:$A$500,0),MATCH(resource!BE$2,INDIRECT("day_wise_sales_data!$B$1:$BZ$1"),0)),0)</f>
        <v>8024.19</v>
      </c>
      <c r="BF392" s="3">
        <f ca="1">IFERROR(INDEX(INDIRECT("day_wise_sales_data!$B$2:$BZ$599"),MATCH(resource!$CC392,day_wise_sales_data!$A$2:$A$500,0),MATCH(resource!BF$2,INDIRECT("day_wise_sales_data!$B$1:$BZ$1"),0)),0)</f>
        <v>0</v>
      </c>
      <c r="BG392" s="3">
        <f ca="1">IFERROR(INDEX(INDIRECT("day_wise_sales_data!$B$2:$BZ$599"),MATCH(resource!$CC392,day_wise_sales_data!$A$2:$A$500,0),MATCH(resource!BG$2,INDIRECT("day_wise_sales_data!$B$1:$BZ$1"),0)),0)</f>
        <v>0</v>
      </c>
      <c r="BH392" s="3">
        <f ca="1">IFERROR(INDEX(INDIRECT("day_wise_sales_data!$B$2:$BZ$599"),MATCH(resource!$CC392,day_wise_sales_data!$A$2:$A$500,0),MATCH(resource!BH$2,INDIRECT("day_wise_sales_data!$B$1:$BZ$1"),0)),0)</f>
        <v>0</v>
      </c>
      <c r="BI392" s="3">
        <f ca="1">IFERROR(INDEX(INDIRECT("day_wise_sales_data!$B$2:$BZ$599"),MATCH(resource!$CC392,day_wise_sales_data!$A$2:$A$500,0),MATCH(resource!BI$2,INDIRECT("day_wise_sales_data!$B$1:$BZ$1"),0)),0)</f>
        <v>0</v>
      </c>
      <c r="BJ392" s="3">
        <f ca="1">IFERROR(INDEX(INDIRECT("day_wise_sales_data!$B$2:$BZ$599"),MATCH(resource!$CC392,day_wise_sales_data!$A$2:$A$500,0),MATCH(resource!BJ$2,INDIRECT("day_wise_sales_data!$B$1:$BZ$1"),0)),0)</f>
        <v>0</v>
      </c>
      <c r="BK392" s="3">
        <f ca="1">IFERROR(INDEX(INDIRECT("day_wise_sales_data!$B$2:$BZ$599"),MATCH(resource!$CC392,day_wise_sales_data!$A$2:$A$500,0),MATCH(resource!BK$2,INDIRECT("day_wise_sales_data!$B$1:$BZ$1"),0)),0)</f>
        <v>36861.589999999997</v>
      </c>
      <c r="BL392" s="3">
        <f ca="1">IFERROR(INDEX(INDIRECT("day_wise_sales_data!$B$2:$BZ$599"),MATCH(resource!$CC392,day_wise_sales_data!$A$2:$A$500,0),MATCH(resource!BL$2,INDIRECT("day_wise_sales_data!$B$1:$BZ$1"),0)),0)</f>
        <v>0</v>
      </c>
      <c r="BM392" s="3">
        <f ca="1">IFERROR(INDEX(INDIRECT("day_wise_sales_data!$B$2:$BZ$599"),MATCH(resource!$CC392,day_wise_sales_data!$A$2:$A$500,0),MATCH(resource!BM$2,INDIRECT("day_wise_sales_data!$B$1:$BZ$1"),0)),0)</f>
        <v>0</v>
      </c>
      <c r="BN392" s="3">
        <f ca="1">IFERROR(INDEX(INDIRECT("day_wise_sales_data!$B$2:$BZ$599"),MATCH(resource!$CC392,day_wise_sales_data!$A$2:$A$500,0),MATCH(resource!BN$2,INDIRECT("day_wise_sales_data!$B$1:$BZ$1"),0)),0)</f>
        <v>0</v>
      </c>
      <c r="BO392" s="3">
        <f ca="1">IFERROR(INDEX(INDIRECT("day_wise_sales_data!$B$2:$BZ$599"),MATCH(resource!$CC392,day_wise_sales_data!$A$2:$A$500,0),MATCH(resource!BO$2,INDIRECT("day_wise_sales_data!$B$1:$BZ$1"),0)),0)</f>
        <v>12861.16</v>
      </c>
      <c r="BP392" s="3">
        <f ca="1">IFERROR(INDEX(INDIRECT("day_wise_sales_data!$B$2:$BZ$599"),MATCH(resource!$CC392,day_wise_sales_data!$A$2:$A$500,0),MATCH(resource!BP$2,INDIRECT("day_wise_sales_data!$B$1:$BZ$1"),0)),0)</f>
        <v>0</v>
      </c>
      <c r="BQ392" s="3">
        <f ca="1">IFERROR(INDEX(INDIRECT("day_wise_sales_data!$B$2:$BZ$599"),MATCH(resource!$CC392,day_wise_sales_data!$A$2:$A$500,0),MATCH(resource!BQ$2,INDIRECT("day_wise_sales_data!$B$1:$BZ$1"),0)),0)</f>
        <v>0</v>
      </c>
      <c r="BR392" s="3">
        <f ca="1">IFERROR(INDEX(INDIRECT("day_wise_sales_data!$B$2:$BZ$599"),MATCH(resource!$CC392,day_wise_sales_data!$A$2:$A$500,0),MATCH(resource!BR$2,INDIRECT("day_wise_sales_data!$B$1:$BZ$1"),0)),0)</f>
        <v>9992.52</v>
      </c>
      <c r="BS392" s="3">
        <f ca="1">IFERROR(INDEX(INDIRECT("day_wise_sales_data!$B$2:$BZ$599"),MATCH(resource!$CC392,day_wise_sales_data!$A$2:$A$500,0),MATCH(resource!BS$2,INDIRECT("day_wise_sales_data!$B$1:$BZ$1"),0)),0)</f>
        <v>0</v>
      </c>
      <c r="BT392" s="3">
        <f ca="1">IFERROR(INDEX(INDIRECT("day_wise_sales_data!$B$2:$BZ$599"),MATCH(resource!$CC392,day_wise_sales_data!$A$2:$A$500,0),MATCH(resource!BT$2,INDIRECT("day_wise_sales_data!$B$1:$BZ$1"),0)),0)</f>
        <v>0</v>
      </c>
      <c r="BU392" s="3">
        <f ca="1">IFERROR(INDEX(INDIRECT("day_wise_sales_data!$B$2:$BZ$599"),MATCH(resource!$CC392,day_wise_sales_data!$A$2:$A$500,0),MATCH(resource!BU$2,INDIRECT("day_wise_sales_data!$B$1:$BZ$1"),0)),0)</f>
        <v>14167.24</v>
      </c>
      <c r="BV392" s="3">
        <f ca="1">IFERROR(INDEX(INDIRECT("day_wise_sales_data!$B$2:$BZ$599"),MATCH(resource!$CC392,day_wise_sales_data!$A$2:$A$500,0),MATCH(resource!BV$2,INDIRECT("day_wise_sales_data!$B$1:$BZ$1"),0)),0)</f>
        <v>0</v>
      </c>
      <c r="BW392" s="3">
        <f ca="1">IFERROR(INDEX(INDIRECT("day_wise_sales_data!$B$2:$BZ$599"),MATCH(resource!$CC392,day_wise_sales_data!$A$2:$A$500,0),MATCH(resource!BW$2,INDIRECT("day_wise_sales_data!$B$1:$BZ$1"),0)),0)</f>
        <v>0</v>
      </c>
      <c r="BX392" s="3">
        <f ca="1">IFERROR(INDEX(INDIRECT("day_wise_sales_data!$B$2:$BZ$599"),MATCH(resource!$CC392,day_wise_sales_data!$A$2:$A$500,0),MATCH(resource!BX$2,INDIRECT("day_wise_sales_data!$B$1:$BZ$1"),0)),0)</f>
        <v>9926.17</v>
      </c>
      <c r="BY392" s="3">
        <f ca="1">IFERROR(INDEX(INDIRECT("day_wise_sales_data!$B$2:$BZ$599"),MATCH(resource!$CC392,day_wise_sales_data!$A$2:$A$500,0),MATCH(resource!BY$2,INDIRECT("day_wise_sales_data!$B$1:$BZ$1"),0)),0)</f>
        <v>4685.62</v>
      </c>
      <c r="BZ392" s="3">
        <f ca="1">IFERROR(INDEX(INDIRECT("day_wise_sales_data!$B$2:$BZ$599"),MATCH(resource!$CC392,day_wise_sales_data!$A$2:$A$500,0),MATCH(resource!BZ$2,INDIRECT("day_wise_sales_data!$B$1:$BZ$1"),0)),0)</f>
        <v>0</v>
      </c>
      <c r="CA392" s="3" t="str">
        <f ca="1">IFERROR(INDEX(INDIRECT("day_wise_sales_data!$B$2:$BZ$599"),MATCH(resource!$CC392,day_wise_sales_data!$A$2:$A$500,0),MATCH(resource!CA$2,INDIRECT("day_wise_sales_data!$B$1:$BZ$1"),0)),0)</f>
        <v>dd</v>
      </c>
      <c r="CC392" s="4" t="str">
        <f>sales_data!H391</f>
        <v>NOR101018</v>
      </c>
      <c r="CD392" s="1">
        <v>390</v>
      </c>
      <c r="CE392" s="1" t="str">
        <f>IF(AQ392=report!$AQ$3,resource!CD392,"")</f>
        <v/>
      </c>
      <c r="CF392" s="5" t="str">
        <f>IFERROR(SMALL($CE$3:$CE$1001,ROWS($CE$3:CE392)),"")</f>
        <v/>
      </c>
      <c r="CH392">
        <f>IFERROR(VLOOKUP($CC392,data_pull!$E$22:$G$700,2,0),0)</f>
        <v>126018.09</v>
      </c>
      <c r="CI392" s="1">
        <f t="shared" si="119"/>
        <v>87</v>
      </c>
      <c r="CJ392" s="1">
        <f t="shared" si="118"/>
        <v>160</v>
      </c>
      <c r="CK392" s="1" t="s">
        <v>1864</v>
      </c>
      <c r="CL392" s="1">
        <f t="shared" si="120"/>
        <v>22</v>
      </c>
      <c r="CM392" s="1" t="str">
        <f>IFERROR(VLOOKUP($CK392,stock_data!$B$3:$W$612,2,0),0)</f>
        <v>ZITA-500 TABLET</v>
      </c>
      <c r="CN392" s="1" t="str">
        <f>IFERROR(VLOOKUP($CK392,stock_data!$B$3:$W$612,4,0),0)</f>
        <v>2x3's</v>
      </c>
      <c r="CO392" s="1">
        <f>IFERROR(VLOOKUP($CK392,stock_data!$B$3:$W$612,5,0),0)</f>
        <v>184.8</v>
      </c>
      <c r="CP392" s="3">
        <f t="shared" si="121"/>
        <v>160</v>
      </c>
      <c r="CQ392" s="3">
        <f t="shared" si="122"/>
        <v>29568</v>
      </c>
      <c r="CR392" s="1">
        <f>IFERROR(VLOOKUP($CK392,stock_data!$B$3:$W$612,6,0),0)</f>
        <v>0</v>
      </c>
      <c r="CS392" s="1">
        <f>IFERROR(VLOOKUP($CK392,stock_data!$B$3:$W$612,7,0),0)</f>
        <v>0</v>
      </c>
      <c r="CT392" s="1">
        <f>IFERROR(VLOOKUP($CK392,stock_data!$B$3:$W$612,8,0),0)</f>
        <v>0</v>
      </c>
      <c r="CU392" s="1">
        <f>IFERROR(VLOOKUP($CK392,stock_data!$B$3:$W$612,9,0),0)</f>
        <v>0</v>
      </c>
      <c r="CV392" s="1">
        <f>IFERROR(VLOOKUP($CK392,stock_data!$B$3:$W$612,10,0),0)</f>
        <v>0</v>
      </c>
      <c r="CW392" s="1">
        <f>IFERROR(VLOOKUP($CK392,stock_data!$B$3:$W$612,11,0),0)</f>
        <v>0</v>
      </c>
      <c r="CX392" s="1">
        <f>IFERROR(VLOOKUP($CK392,stock_data!$B$3:$W$612,12,0),0)</f>
        <v>0</v>
      </c>
      <c r="CY392" s="1">
        <f>IFERROR(VLOOKUP($CK392,stock_data!$B$3:$W$612,13,0),0)</f>
        <v>0</v>
      </c>
      <c r="CZ392" s="1">
        <f>IFERROR(VLOOKUP($CK392,stock_data!$B$3:$W$612,14,0),0)</f>
        <v>0</v>
      </c>
      <c r="DA392" s="1">
        <f>IFERROR(VLOOKUP($CK392,stock_data!$B$3:$W$612,15,0),0)</f>
        <v>0</v>
      </c>
      <c r="DB392" s="1">
        <f>IFERROR(VLOOKUP($CK392,stock_data!$B$3:$W$612,16,0),0)</f>
        <v>0</v>
      </c>
      <c r="DC392" s="1">
        <f>IFERROR(VLOOKUP($CK392,stock_data!$B$3:$W$612,17,0),0)</f>
        <v>0</v>
      </c>
      <c r="DD392" s="1">
        <f>IFERROR(VLOOKUP($CK392,stock_data!$B$3:$W$612,18,0),0)</f>
        <v>0</v>
      </c>
      <c r="DE392" s="1">
        <f>IFERROR(VLOOKUP($CK392,stock_data!$B$3:$W$612,19,0),0)</f>
        <v>0</v>
      </c>
      <c r="DF392" s="1">
        <f>IFERROR(VLOOKUP($CK392,stock_data!$B$3:$W$612,20,0),0)</f>
        <v>49</v>
      </c>
      <c r="DG392" s="1">
        <f>IFERROR(VLOOKUP($CK392,stock_data!$B$3:$W$612,21,0),0)</f>
        <v>0</v>
      </c>
      <c r="DH392" s="1">
        <f>IFERROR(VLOOKUP($CK392,stock_data!$B$3:$W$612,22,0),0)</f>
        <v>0</v>
      </c>
      <c r="DI392" s="1">
        <f t="shared" si="123"/>
        <v>49</v>
      </c>
      <c r="DJ392" s="1">
        <f t="shared" si="124"/>
        <v>9055.2000000000007</v>
      </c>
      <c r="DK392" s="3">
        <f>IFERROR(INDEX(COD_SALES!$B$5:$Z$500,MATCH(resource!$CC392,COD_SALES!$A$5:$A$500,0),MATCH(resource!DK$2,COD_SALES!$B$4:$Z$4,0)),"")</f>
        <v>24</v>
      </c>
      <c r="DL392" s="3">
        <f>IFERROR(INDEX(COD_SALES!$B$5:$Z$500,MATCH(resource!$CC392,COD_SALES!$A$5:$A$500,0),MATCH(resource!DL$2,COD_SALES!$B$4:$Z$4,0)),"")</f>
        <v>0</v>
      </c>
      <c r="DM392" s="3">
        <f>IFERROR(INDEX(COD_SALES!$B$5:$Z$500,MATCH(resource!$CC392,COD_SALES!$A$5:$A$500,0),MATCH(resource!DM$2,COD_SALES!$B$4:$Z$4,0)),"")</f>
        <v>1</v>
      </c>
      <c r="DN392" s="3" t="str">
        <f>IFERROR(INDEX(COD_SALES!$B$5:$Z$500,MATCH(resource!$CC392,COD_SALES!$A$5:$A$500,0),MATCH(resource!DN$2,COD_SALES!$B$4:$Z$4,0)),"")</f>
        <v/>
      </c>
      <c r="DO392" s="3">
        <f>IFERROR(INDEX(COD_SALES!$B$5:$Z$500,MATCH(resource!$CC392,COD_SALES!$A$5:$A$500,0),MATCH(resource!DO$2,COD_SALES!$B$4:$Z$4,0)),"")</f>
        <v>0</v>
      </c>
      <c r="DP392" s="3">
        <f>IFERROR(INDEX(COD_SALES!$B$5:$Z$500,MATCH(resource!$CC392,COD_SALES!$A$5:$A$500,0),MATCH(resource!DP$2,COD_SALES!$B$4:$Z$4,0)),"")</f>
        <v>3</v>
      </c>
      <c r="DQ392" s="3" t="str">
        <f>IFERROR(INDEX(COD_SALES!$B$5:$Z$500,MATCH(resource!$CC392,COD_SALES!$A$5:$A$500,0),MATCH(resource!DQ$2,COD_SALES!$B$4:$Z$4,0)),"")</f>
        <v/>
      </c>
      <c r="DR392" s="3">
        <f>IFERROR(INDEX(COD_SALES!$B$5:$Z$500,MATCH(resource!$CC392,COD_SALES!$A$5:$A$500,0),MATCH(resource!DR$2,COD_SALES!$B$4:$Z$4,0)),"")</f>
        <v>21</v>
      </c>
      <c r="DS392" s="3">
        <f>IFERROR(INDEX(COD_SALES!$B$5:$Z$500,MATCH(resource!$CC392,COD_SALES!$A$5:$A$500,0),MATCH(resource!DS$2,COD_SALES!$B$4:$Z$4,0)),"")</f>
        <v>60</v>
      </c>
      <c r="DT392" s="3">
        <f>IFERROR(INDEX(COD_SALES!$B$5:$Z$500,MATCH(resource!$CC392,COD_SALES!$A$5:$A$500,0),MATCH(resource!DT$2,COD_SALES!$B$4:$Z$4,0)),"")</f>
        <v>17</v>
      </c>
      <c r="DU392" s="3">
        <f>IFERROR(INDEX(COD_SALES!$B$5:$Z$500,MATCH(resource!$CC392,COD_SALES!$A$5:$A$500,0),MATCH(resource!DU$2,COD_SALES!$B$4:$Z$4,0)),"")</f>
        <v>85</v>
      </c>
      <c r="DV392" s="3">
        <f>IFERROR(INDEX(COD_SALES!$B$5:$Z$500,MATCH(resource!$CC392,COD_SALES!$A$5:$A$500,0),MATCH(resource!DV$2,COD_SALES!$B$4:$Z$4,0)),"")</f>
        <v>0</v>
      </c>
      <c r="DW392" s="3">
        <f>IFERROR(INDEX(COD_SALES!$B$5:$Z$500,MATCH(resource!$CC392,COD_SALES!$A$5:$A$500,0),MATCH(resource!DW$2,COD_SALES!$B$4:$Z$4,0)),"")</f>
        <v>38</v>
      </c>
      <c r="DX392" s="3">
        <f>IFERROR(INDEX(COD_SALES!$B$5:$Z$500,MATCH(resource!$CC392,COD_SALES!$A$5:$A$500,0),MATCH(resource!DX$2,COD_SALES!$B$4:$Z$4,0)),"")</f>
        <v>0</v>
      </c>
      <c r="DY392" s="3">
        <f>IFERROR(INDEX(COD_SALES!$B$5:$Z$500,MATCH(resource!$CC392,COD_SALES!$A$5:$A$500,0),MATCH(resource!DY$2,COD_SALES!$B$4:$Z$4,0)),"")</f>
        <v>3</v>
      </c>
      <c r="DZ392" s="3">
        <f>IFERROR(INDEX(COD_SALES!$B$5:$Z$500,MATCH(resource!$CC392,COD_SALES!$A$5:$A$500,0),MATCH(resource!DZ$2,COD_SALES!$B$4:$Z$4,0)),"")</f>
        <v>10</v>
      </c>
      <c r="EA392" s="3">
        <f>IFERROR(INDEX(COD_SALES!$B$5:$Z$500,MATCH(resource!$CC392,COD_SALES!$A$5:$A$500,0),MATCH(resource!EA$2,COD_SALES!$B$4:$Z$4,0)),"")</f>
        <v>0</v>
      </c>
      <c r="EB392" s="3">
        <f t="shared" si="125"/>
        <v>62643.49</v>
      </c>
      <c r="ED392" s="3">
        <f>IFERROR(VLOOKUP($CK392,depot_prod_sales!$B$5:$S$200,3,0),0)</f>
        <v>0</v>
      </c>
      <c r="EE392" s="3">
        <f>IFERROR(VLOOKUP($CK392,depot_prod_sales!$B$5:$S$200,4,0),0)</f>
        <v>0</v>
      </c>
      <c r="EF392" s="3">
        <f>IFERROR(VLOOKUP($CK392,depot_prod_sales!$B$5:$S$200,5,0),0)</f>
        <v>0</v>
      </c>
      <c r="EG392" s="3">
        <f>IFERROR(VLOOKUP($CK392,depot_prod_sales!$B$5:$S$200,6,0),0)</f>
        <v>0</v>
      </c>
      <c r="EH392" s="3">
        <f>IFERROR(VLOOKUP($CK392,depot_prod_sales!$B$5:$S$200,7,0),0)</f>
        <v>0</v>
      </c>
      <c r="EI392" s="3">
        <f>IFERROR(VLOOKUP($CK392,depot_prod_sales!$B$5:$S$200,8,0),0)</f>
        <v>0</v>
      </c>
      <c r="EJ392" s="3">
        <f>IFERROR(VLOOKUP($CK392,depot_prod_sales!$B$5:$S$200,9,0),0)</f>
        <v>0</v>
      </c>
      <c r="EK392" s="3">
        <f>IFERROR(VLOOKUP($CK392,depot_prod_sales!$B$5:$S$200,10,0),0)</f>
        <v>0</v>
      </c>
      <c r="EL392" s="3">
        <f>IFERROR(VLOOKUP($CK392,depot_prod_sales!$B$5:$S$200,11,0),0)</f>
        <v>0</v>
      </c>
      <c r="EM392" s="3">
        <f>IFERROR(VLOOKUP($CK392,depot_prod_sales!$B$5:$S$200,12,0),0)</f>
        <v>0</v>
      </c>
      <c r="EN392" s="3">
        <f>IFERROR(VLOOKUP($CK392,depot_prod_sales!$B$5:$S$200,13,0),0)</f>
        <v>0</v>
      </c>
      <c r="EO392" s="3">
        <f>IFERROR(VLOOKUP($CK392,depot_prod_sales!$B$5:$S$200,14,0),0)</f>
        <v>0</v>
      </c>
      <c r="EP392" s="3">
        <f>IFERROR(VLOOKUP($CK392,depot_prod_sales!$B$5:$S$200,15,0),0)</f>
        <v>0</v>
      </c>
      <c r="EQ392" s="3">
        <f>IFERROR(VLOOKUP($CK392,depot_prod_sales!$B$5:$S$200,16,0),0)</f>
        <v>0</v>
      </c>
      <c r="ER392" s="3">
        <f>IFERROR(VLOOKUP($CK392,depot_prod_sales!$B$5:$S$200,17,0),0)</f>
        <v>0</v>
      </c>
      <c r="ES392" s="3">
        <f>IFERROR(VLOOKUP($CK392,depot_prod_sales!$B$5:$S$200,18,0),0)</f>
        <v>0</v>
      </c>
      <c r="ET392" s="116">
        <f t="shared" si="126"/>
        <v>0</v>
      </c>
      <c r="EU392" s="116">
        <f t="shared" si="127"/>
        <v>0</v>
      </c>
      <c r="EW392" s="3">
        <f>IFERROR(VLOOKUP(CC392,data_pull!$AO$25:$AR$546,2,0),0)</f>
        <v>24</v>
      </c>
      <c r="EX392" s="1">
        <f>IFERROR(VLOOKUP(CC392,data_pull!$AO$25:$AR$546,4,0),0)</f>
        <v>190000</v>
      </c>
    </row>
    <row r="393" spans="13:154" x14ac:dyDescent="0.25"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4" t="str">
        <f>sales_data!B392</f>
        <v>Asaduzzaman</v>
      </c>
      <c r="AR393" s="4" t="str">
        <f>sales_data!C392</f>
        <v>Farooq Miah</v>
      </c>
      <c r="AS393" s="5" t="str">
        <f t="shared" si="117"/>
        <v/>
      </c>
      <c r="AT393" s="4" t="str">
        <f>sales_data!I392</f>
        <v>Abdus Suban</v>
      </c>
      <c r="AU393" s="4" t="str">
        <f>sales_data!W392</f>
        <v>Madhabdi (Tb)</v>
      </c>
      <c r="AV393" s="1">
        <f>sales_data!N392</f>
        <v>126234.34</v>
      </c>
      <c r="AW393" s="1">
        <f>sales_data!P392</f>
        <v>20</v>
      </c>
      <c r="AX393" s="3">
        <f ca="1">IFERROR(INDEX(INDIRECT("day_wise_sales_data!$B$2:$BZ$599"),MATCH(resource!$CC393,day_wise_sales_data!$A$2:$A$500,0),MATCH(resource!AX$2,INDIRECT("day_wise_sales_data!$B$1:$BZ$1"),0)),0)</f>
        <v>0</v>
      </c>
      <c r="AY393" s="3">
        <f ca="1">IFERROR(INDEX(INDIRECT("day_wise_sales_data!$B$2:$BZ$599"),MATCH(resource!$CC393,day_wise_sales_data!$A$2:$A$500,0),MATCH(resource!AY$2,INDIRECT("day_wise_sales_data!$B$1:$BZ$1"),0)),0)</f>
        <v>0</v>
      </c>
      <c r="AZ393" s="3">
        <f ca="1">IFERROR(INDEX(INDIRECT("day_wise_sales_data!$B$2:$BZ$599"),MATCH(resource!$CC393,day_wise_sales_data!$A$2:$A$500,0),MATCH(resource!AZ$2,INDIRECT("day_wise_sales_data!$B$1:$BZ$1"),0)),0)</f>
        <v>0</v>
      </c>
      <c r="BA393" s="3">
        <f ca="1">IFERROR(INDEX(INDIRECT("day_wise_sales_data!$B$2:$BZ$599"),MATCH(resource!$CC393,day_wise_sales_data!$A$2:$A$500,0),MATCH(resource!BA$2,INDIRECT("day_wise_sales_data!$B$1:$BZ$1"),0)),0)</f>
        <v>1800.88</v>
      </c>
      <c r="BB393" s="3">
        <f ca="1">IFERROR(INDEX(INDIRECT("day_wise_sales_data!$B$2:$BZ$599"),MATCH(resource!$CC393,day_wise_sales_data!$A$2:$A$500,0),MATCH(resource!BB$2,INDIRECT("day_wise_sales_data!$B$1:$BZ$1"),0)),0)</f>
        <v>0</v>
      </c>
      <c r="BC393" s="3">
        <f ca="1">IFERROR(INDEX(INDIRECT("day_wise_sales_data!$B$2:$BZ$599"),MATCH(resource!$CC393,day_wise_sales_data!$A$2:$A$500,0),MATCH(resource!BC$2,INDIRECT("day_wise_sales_data!$B$1:$BZ$1"),0)),0)</f>
        <v>0</v>
      </c>
      <c r="BD393" s="3">
        <f ca="1">IFERROR(INDEX(INDIRECT("day_wise_sales_data!$B$2:$BZ$599"),MATCH(resource!$CC393,day_wise_sales_data!$A$2:$A$500,0),MATCH(resource!BD$2,INDIRECT("day_wise_sales_data!$B$1:$BZ$1"),0)),0)</f>
        <v>0</v>
      </c>
      <c r="BE393" s="3">
        <f ca="1">IFERROR(INDEX(INDIRECT("day_wise_sales_data!$B$2:$BZ$599"),MATCH(resource!$CC393,day_wise_sales_data!$A$2:$A$500,0),MATCH(resource!BE$2,INDIRECT("day_wise_sales_data!$B$1:$BZ$1"),0)),0)</f>
        <v>0</v>
      </c>
      <c r="BF393" s="3">
        <f ca="1">IFERROR(INDEX(INDIRECT("day_wise_sales_data!$B$2:$BZ$599"),MATCH(resource!$CC393,day_wise_sales_data!$A$2:$A$500,0),MATCH(resource!BF$2,INDIRECT("day_wise_sales_data!$B$1:$BZ$1"),0)),0)</f>
        <v>0</v>
      </c>
      <c r="BG393" s="3">
        <f ca="1">IFERROR(INDEX(INDIRECT("day_wise_sales_data!$B$2:$BZ$599"),MATCH(resource!$CC393,day_wise_sales_data!$A$2:$A$500,0),MATCH(resource!BG$2,INDIRECT("day_wise_sales_data!$B$1:$BZ$1"),0)),0)</f>
        <v>0</v>
      </c>
      <c r="BH393" s="3">
        <f ca="1">IFERROR(INDEX(INDIRECT("day_wise_sales_data!$B$2:$BZ$599"),MATCH(resource!$CC393,day_wise_sales_data!$A$2:$A$500,0),MATCH(resource!BH$2,INDIRECT("day_wise_sales_data!$B$1:$BZ$1"),0)),0)</f>
        <v>0</v>
      </c>
      <c r="BI393" s="3">
        <f ca="1">IFERROR(INDEX(INDIRECT("day_wise_sales_data!$B$2:$BZ$599"),MATCH(resource!$CC393,day_wise_sales_data!$A$2:$A$500,0),MATCH(resource!BI$2,INDIRECT("day_wise_sales_data!$B$1:$BZ$1"),0)),0)</f>
        <v>0</v>
      </c>
      <c r="BJ393" s="3">
        <f ca="1">IFERROR(INDEX(INDIRECT("day_wise_sales_data!$B$2:$BZ$599"),MATCH(resource!$CC393,day_wise_sales_data!$A$2:$A$500,0),MATCH(resource!BJ$2,INDIRECT("day_wise_sales_data!$B$1:$BZ$1"),0)),0)</f>
        <v>0</v>
      </c>
      <c r="BK393" s="3">
        <f ca="1">IFERROR(INDEX(INDIRECT("day_wise_sales_data!$B$2:$BZ$599"),MATCH(resource!$CC393,day_wise_sales_data!$A$2:$A$500,0),MATCH(resource!BK$2,INDIRECT("day_wise_sales_data!$B$1:$BZ$1"),0)),0)</f>
        <v>0</v>
      </c>
      <c r="BL393" s="3">
        <f ca="1">IFERROR(INDEX(INDIRECT("day_wise_sales_data!$B$2:$BZ$599"),MATCH(resource!$CC393,day_wise_sales_data!$A$2:$A$500,0),MATCH(resource!BL$2,INDIRECT("day_wise_sales_data!$B$1:$BZ$1"),0)),0)</f>
        <v>5301.43</v>
      </c>
      <c r="BM393" s="3">
        <f ca="1">IFERROR(INDEX(INDIRECT("day_wise_sales_data!$B$2:$BZ$599"),MATCH(resource!$CC393,day_wise_sales_data!$A$2:$A$500,0),MATCH(resource!BM$2,INDIRECT("day_wise_sales_data!$B$1:$BZ$1"),0)),0)</f>
        <v>0</v>
      </c>
      <c r="BN393" s="3">
        <f ca="1">IFERROR(INDEX(INDIRECT("day_wise_sales_data!$B$2:$BZ$599"),MATCH(resource!$CC393,day_wise_sales_data!$A$2:$A$500,0),MATCH(resource!BN$2,INDIRECT("day_wise_sales_data!$B$1:$BZ$1"),0)),0)</f>
        <v>0</v>
      </c>
      <c r="BO393" s="3">
        <f ca="1">IFERROR(INDEX(INDIRECT("day_wise_sales_data!$B$2:$BZ$599"),MATCH(resource!$CC393,day_wise_sales_data!$A$2:$A$500,0),MATCH(resource!BO$2,INDIRECT("day_wise_sales_data!$B$1:$BZ$1"),0)),0)</f>
        <v>9402.9699999999993</v>
      </c>
      <c r="BP393" s="3">
        <f ca="1">IFERROR(INDEX(INDIRECT("day_wise_sales_data!$B$2:$BZ$599"),MATCH(resource!$CC393,day_wise_sales_data!$A$2:$A$500,0),MATCH(resource!BP$2,INDIRECT("day_wise_sales_data!$B$1:$BZ$1"),0)),0)</f>
        <v>18838.22</v>
      </c>
      <c r="BQ393" s="3">
        <f ca="1">IFERROR(INDEX(INDIRECT("day_wise_sales_data!$B$2:$BZ$599"),MATCH(resource!$CC393,day_wise_sales_data!$A$2:$A$500,0),MATCH(resource!BQ$2,INDIRECT("day_wise_sales_data!$B$1:$BZ$1"),0)),0)</f>
        <v>0</v>
      </c>
      <c r="BR393" s="3">
        <f ca="1">IFERROR(INDEX(INDIRECT("day_wise_sales_data!$B$2:$BZ$599"),MATCH(resource!$CC393,day_wise_sales_data!$A$2:$A$500,0),MATCH(resource!BR$2,INDIRECT("day_wise_sales_data!$B$1:$BZ$1"),0)),0)</f>
        <v>12623.5</v>
      </c>
      <c r="BS393" s="3">
        <f ca="1">IFERROR(INDEX(INDIRECT("day_wise_sales_data!$B$2:$BZ$599"),MATCH(resource!$CC393,day_wise_sales_data!$A$2:$A$500,0),MATCH(resource!BS$2,INDIRECT("day_wise_sales_data!$B$1:$BZ$1"),0)),0)</f>
        <v>4937.41</v>
      </c>
      <c r="BT393" s="3">
        <f ca="1">IFERROR(INDEX(INDIRECT("day_wise_sales_data!$B$2:$BZ$599"),MATCH(resource!$CC393,day_wise_sales_data!$A$2:$A$500,0),MATCH(resource!BT$2,INDIRECT("day_wise_sales_data!$B$1:$BZ$1"),0)),0)</f>
        <v>0</v>
      </c>
      <c r="BU393" s="3">
        <f ca="1">IFERROR(INDEX(INDIRECT("day_wise_sales_data!$B$2:$BZ$599"),MATCH(resource!$CC393,day_wise_sales_data!$A$2:$A$500,0),MATCH(resource!BU$2,INDIRECT("day_wise_sales_data!$B$1:$BZ$1"),0)),0)</f>
        <v>25014.52</v>
      </c>
      <c r="BV393" s="3">
        <f ca="1">IFERROR(INDEX(INDIRECT("day_wise_sales_data!$B$2:$BZ$599"),MATCH(resource!$CC393,day_wise_sales_data!$A$2:$A$500,0),MATCH(resource!BV$2,INDIRECT("day_wise_sales_data!$B$1:$BZ$1"),0)),0)</f>
        <v>41284.18</v>
      </c>
      <c r="BW393" s="3">
        <f ca="1">IFERROR(INDEX(INDIRECT("day_wise_sales_data!$B$2:$BZ$599"),MATCH(resource!$CC393,day_wise_sales_data!$A$2:$A$500,0),MATCH(resource!BW$2,INDIRECT("day_wise_sales_data!$B$1:$BZ$1"),0)),0)</f>
        <v>0</v>
      </c>
      <c r="BX393" s="3">
        <f ca="1">IFERROR(INDEX(INDIRECT("day_wise_sales_data!$B$2:$BZ$599"),MATCH(resource!$CC393,day_wise_sales_data!$A$2:$A$500,0),MATCH(resource!BX$2,INDIRECT("day_wise_sales_data!$B$1:$BZ$1"),0)),0)</f>
        <v>0</v>
      </c>
      <c r="BY393" s="3">
        <f ca="1">IFERROR(INDEX(INDIRECT("day_wise_sales_data!$B$2:$BZ$599"),MATCH(resource!$CC393,day_wise_sales_data!$A$2:$A$500,0),MATCH(resource!BY$2,INDIRECT("day_wise_sales_data!$B$1:$BZ$1"),0)),0)</f>
        <v>0</v>
      </c>
      <c r="BZ393" s="3">
        <f ca="1">IFERROR(INDEX(INDIRECT("day_wise_sales_data!$B$2:$BZ$599"),MATCH(resource!$CC393,day_wise_sales_data!$A$2:$A$500,0),MATCH(resource!BZ$2,INDIRECT("day_wise_sales_data!$B$1:$BZ$1"),0)),0)</f>
        <v>0</v>
      </c>
      <c r="CA393" s="3" t="str">
        <f ca="1">IFERROR(INDEX(INDIRECT("day_wise_sales_data!$B$2:$BZ$599"),MATCH(resource!$CC393,day_wise_sales_data!$A$2:$A$500,0),MATCH(resource!CA$2,INDIRECT("day_wise_sales_data!$B$1:$BZ$1"),0)),0)</f>
        <v>dd</v>
      </c>
      <c r="CC393" s="4" t="str">
        <f>sales_data!H392</f>
        <v>NOR05163</v>
      </c>
      <c r="CD393" s="1">
        <v>391</v>
      </c>
      <c r="CE393" s="1" t="str">
        <f>IF(AQ393=report!$AQ$3,resource!CD393,"")</f>
        <v/>
      </c>
      <c r="CF393" s="5" t="str">
        <f>IFERROR(SMALL($CE$3:$CE$1001,ROWS($CE$3:CE393)),"")</f>
        <v/>
      </c>
      <c r="CH393">
        <f>IFERROR(VLOOKUP($CC393,data_pull!$E$22:$G$700,2,0),0)</f>
        <v>126234.34</v>
      </c>
      <c r="CI393" s="1">
        <f t="shared" si="119"/>
        <v>30</v>
      </c>
      <c r="CJ393" s="1">
        <f t="shared" si="118"/>
        <v>0</v>
      </c>
      <c r="CK393" s="1" t="s">
        <v>1865</v>
      </c>
      <c r="CL393" s="1">
        <f t="shared" si="120"/>
        <v>111</v>
      </c>
      <c r="CM393" s="1" t="str">
        <f>IFERROR(VLOOKUP($CK393,stock_data!$B$3:$W$612,2,0),0)</f>
        <v>ZITA-500 TABLET</v>
      </c>
      <c r="CN393" s="1" t="str">
        <f>IFERROR(VLOOKUP($CK393,stock_data!$B$3:$W$612,4,0),0)</f>
        <v>2x6's</v>
      </c>
      <c r="CO393" s="1">
        <f>IFERROR(VLOOKUP($CK393,stock_data!$B$3:$W$612,5,0),0)</f>
        <v>369.6</v>
      </c>
      <c r="CP393" s="3">
        <f t="shared" si="121"/>
        <v>0</v>
      </c>
      <c r="CQ393" s="3">
        <f t="shared" si="122"/>
        <v>0</v>
      </c>
      <c r="CR393" s="1">
        <f>IFERROR(VLOOKUP($CK393,stock_data!$B$3:$W$612,6,0),0)</f>
        <v>1</v>
      </c>
      <c r="CS393" s="1">
        <f>IFERROR(VLOOKUP($CK393,stock_data!$B$3:$W$612,7,0),0)</f>
        <v>24</v>
      </c>
      <c r="CT393" s="1">
        <f>IFERROR(VLOOKUP($CK393,stock_data!$B$3:$W$612,8,0),0)</f>
        <v>72</v>
      </c>
      <c r="CU393" s="1">
        <f>IFERROR(VLOOKUP($CK393,stock_data!$B$3:$W$612,9,0),0)</f>
        <v>0</v>
      </c>
      <c r="CV393" s="1">
        <f>IFERROR(VLOOKUP($CK393,stock_data!$B$3:$W$612,10,0),0)</f>
        <v>30</v>
      </c>
      <c r="CW393" s="1">
        <f>IFERROR(VLOOKUP($CK393,stock_data!$B$3:$W$612,11,0),0)</f>
        <v>29</v>
      </c>
      <c r="CX393" s="1">
        <f>IFERROR(VLOOKUP($CK393,stock_data!$B$3:$W$612,12,0),0)</f>
        <v>423</v>
      </c>
      <c r="CY393" s="1">
        <f>IFERROR(VLOOKUP($CK393,stock_data!$B$3:$W$612,13,0),0)</f>
        <v>14</v>
      </c>
      <c r="CZ393" s="1">
        <f>IFERROR(VLOOKUP($CK393,stock_data!$B$3:$W$612,14,0),0)</f>
        <v>140</v>
      </c>
      <c r="DA393" s="1">
        <f>IFERROR(VLOOKUP($CK393,stock_data!$B$3:$W$612,15,0),0)</f>
        <v>1</v>
      </c>
      <c r="DB393" s="1">
        <f>IFERROR(VLOOKUP($CK393,stock_data!$B$3:$W$612,16,0),0)</f>
        <v>4</v>
      </c>
      <c r="DC393" s="1">
        <f>IFERROR(VLOOKUP($CK393,stock_data!$B$3:$W$612,17,0),0)</f>
        <v>0</v>
      </c>
      <c r="DD393" s="1">
        <f>IFERROR(VLOOKUP($CK393,stock_data!$B$3:$W$612,18,0),0)</f>
        <v>4</v>
      </c>
      <c r="DE393" s="1">
        <f>IFERROR(VLOOKUP($CK393,stock_data!$B$3:$W$612,19,0),0)</f>
        <v>126</v>
      </c>
      <c r="DF393" s="1">
        <f>IFERROR(VLOOKUP($CK393,stock_data!$B$3:$W$612,20,0),0)</f>
        <v>168</v>
      </c>
      <c r="DG393" s="1">
        <f>IFERROR(VLOOKUP($CK393,stock_data!$B$3:$W$612,21,0),0)</f>
        <v>5</v>
      </c>
      <c r="DH393" s="1">
        <f>IFERROR(VLOOKUP($CK393,stock_data!$B$3:$W$612,22,0),0)</f>
        <v>160</v>
      </c>
      <c r="DI393" s="1">
        <f t="shared" si="123"/>
        <v>1201</v>
      </c>
      <c r="DJ393" s="1">
        <f t="shared" si="124"/>
        <v>443889.60000000003</v>
      </c>
      <c r="DK393" s="3">
        <f>IFERROR(INDEX(COD_SALES!$B$5:$Z$500,MATCH(resource!$CC393,COD_SALES!$A$5:$A$500,0),MATCH(resource!DK$2,COD_SALES!$B$4:$Z$4,0)),"")</f>
        <v>11</v>
      </c>
      <c r="DL393" s="3">
        <f>IFERROR(INDEX(COD_SALES!$B$5:$Z$500,MATCH(resource!$CC393,COD_SALES!$A$5:$A$500,0),MATCH(resource!DL$2,COD_SALES!$B$4:$Z$4,0)),"")</f>
        <v>12</v>
      </c>
      <c r="DM393" s="3">
        <f>IFERROR(INDEX(COD_SALES!$B$5:$Z$500,MATCH(resource!$CC393,COD_SALES!$A$5:$A$500,0),MATCH(resource!DM$2,COD_SALES!$B$4:$Z$4,0)),"")</f>
        <v>2</v>
      </c>
      <c r="DN393" s="3" t="str">
        <f>IFERROR(INDEX(COD_SALES!$B$5:$Z$500,MATCH(resource!$CC393,COD_SALES!$A$5:$A$500,0),MATCH(resource!DN$2,COD_SALES!$B$4:$Z$4,0)),"")</f>
        <v/>
      </c>
      <c r="DO393" s="3">
        <f>IFERROR(INDEX(COD_SALES!$B$5:$Z$500,MATCH(resource!$CC393,COD_SALES!$A$5:$A$500,0),MATCH(resource!DO$2,COD_SALES!$B$4:$Z$4,0)),"")</f>
        <v>0</v>
      </c>
      <c r="DP393" s="3">
        <f>IFERROR(INDEX(COD_SALES!$B$5:$Z$500,MATCH(resource!$CC393,COD_SALES!$A$5:$A$500,0),MATCH(resource!DP$2,COD_SALES!$B$4:$Z$4,0)),"")</f>
        <v>2</v>
      </c>
      <c r="DQ393" s="3" t="str">
        <f>IFERROR(INDEX(COD_SALES!$B$5:$Z$500,MATCH(resource!$CC393,COD_SALES!$A$5:$A$500,0),MATCH(resource!DQ$2,COD_SALES!$B$4:$Z$4,0)),"")</f>
        <v/>
      </c>
      <c r="DR393" s="3">
        <f>IFERROR(INDEX(COD_SALES!$B$5:$Z$500,MATCH(resource!$CC393,COD_SALES!$A$5:$A$500,0),MATCH(resource!DR$2,COD_SALES!$B$4:$Z$4,0)),"")</f>
        <v>0</v>
      </c>
      <c r="DS393" s="3">
        <f>IFERROR(INDEX(COD_SALES!$B$5:$Z$500,MATCH(resource!$CC393,COD_SALES!$A$5:$A$500,0),MATCH(resource!DS$2,COD_SALES!$B$4:$Z$4,0)),"")</f>
        <v>22</v>
      </c>
      <c r="DT393" s="3">
        <f>IFERROR(INDEX(COD_SALES!$B$5:$Z$500,MATCH(resource!$CC393,COD_SALES!$A$5:$A$500,0),MATCH(resource!DT$2,COD_SALES!$B$4:$Z$4,0)),"")</f>
        <v>0</v>
      </c>
      <c r="DU393" s="3">
        <f>IFERROR(INDEX(COD_SALES!$B$5:$Z$500,MATCH(resource!$CC393,COD_SALES!$A$5:$A$500,0),MATCH(resource!DU$2,COD_SALES!$B$4:$Z$4,0)),"")</f>
        <v>0</v>
      </c>
      <c r="DV393" s="3">
        <f>IFERROR(INDEX(COD_SALES!$B$5:$Z$500,MATCH(resource!$CC393,COD_SALES!$A$5:$A$500,0),MATCH(resource!DV$2,COD_SALES!$B$4:$Z$4,0)),"")</f>
        <v>0</v>
      </c>
      <c r="DW393" s="3">
        <f>IFERROR(INDEX(COD_SALES!$B$5:$Z$500,MATCH(resource!$CC393,COD_SALES!$A$5:$A$500,0),MATCH(resource!DW$2,COD_SALES!$B$4:$Z$4,0)),"")</f>
        <v>68</v>
      </c>
      <c r="DX393" s="3">
        <f>IFERROR(INDEX(COD_SALES!$B$5:$Z$500,MATCH(resource!$CC393,COD_SALES!$A$5:$A$500,0),MATCH(resource!DX$2,COD_SALES!$B$4:$Z$4,0)),"")</f>
        <v>0</v>
      </c>
      <c r="DY393" s="3">
        <f>IFERROR(INDEX(COD_SALES!$B$5:$Z$500,MATCH(resource!$CC393,COD_SALES!$A$5:$A$500,0),MATCH(resource!DY$2,COD_SALES!$B$4:$Z$4,0)),"")</f>
        <v>4</v>
      </c>
      <c r="DZ393" s="3">
        <f>IFERROR(INDEX(COD_SALES!$B$5:$Z$500,MATCH(resource!$CC393,COD_SALES!$A$5:$A$500,0),MATCH(resource!DZ$2,COD_SALES!$B$4:$Z$4,0)),"")</f>
        <v>2</v>
      </c>
      <c r="EA393" s="3">
        <f>IFERROR(INDEX(COD_SALES!$B$5:$Z$500,MATCH(resource!$CC393,COD_SALES!$A$5:$A$500,0),MATCH(resource!EA$2,COD_SALES!$B$4:$Z$4,0)),"")</f>
        <v>2</v>
      </c>
      <c r="EB393" s="3">
        <f t="shared" si="125"/>
        <v>47765.120000000003</v>
      </c>
      <c r="ED393" s="3">
        <f>IFERROR(VLOOKUP($CK393,depot_prod_sales!$B$5:$S$200,3,0),0)</f>
        <v>268</v>
      </c>
      <c r="EE393" s="3">
        <f>IFERROR(VLOOKUP($CK393,depot_prod_sales!$B$5:$S$200,4,0),0)</f>
        <v>751</v>
      </c>
      <c r="EF393" s="3">
        <f>IFERROR(VLOOKUP($CK393,depot_prod_sales!$B$5:$S$200,5,0),0)</f>
        <v>841</v>
      </c>
      <c r="EG393" s="3">
        <f>IFERROR(VLOOKUP($CK393,depot_prod_sales!$B$5:$S$200,6,0),0)</f>
        <v>649</v>
      </c>
      <c r="EH393" s="3">
        <f>IFERROR(VLOOKUP($CK393,depot_prod_sales!$B$5:$S$200,7,0),0)</f>
        <v>530</v>
      </c>
      <c r="EI393" s="3">
        <f>IFERROR(VLOOKUP($CK393,depot_prod_sales!$B$5:$S$200,8,0),0)</f>
        <v>1568</v>
      </c>
      <c r="EJ393" s="3">
        <f>IFERROR(VLOOKUP($CK393,depot_prod_sales!$B$5:$S$200,9,0),0)</f>
        <v>657</v>
      </c>
      <c r="EK393" s="3">
        <f>IFERROR(VLOOKUP($CK393,depot_prod_sales!$B$5:$S$200,10,0),0)</f>
        <v>295</v>
      </c>
      <c r="EL393" s="3">
        <f>IFERROR(VLOOKUP($CK393,depot_prod_sales!$B$5:$S$200,11,0),0)</f>
        <v>95</v>
      </c>
      <c r="EM393" s="3">
        <f>IFERROR(VLOOKUP($CK393,depot_prod_sales!$B$5:$S$200,12,0),0)</f>
        <v>216</v>
      </c>
      <c r="EN393" s="3">
        <f>IFERROR(VLOOKUP($CK393,depot_prod_sales!$B$5:$S$200,13,0),0)</f>
        <v>636</v>
      </c>
      <c r="EO393" s="3">
        <f>IFERROR(VLOOKUP($CK393,depot_prod_sales!$B$5:$S$200,14,0),0)</f>
        <v>630</v>
      </c>
      <c r="EP393" s="3">
        <f>IFERROR(VLOOKUP($CK393,depot_prod_sales!$B$5:$S$200,15,0),0)</f>
        <v>104</v>
      </c>
      <c r="EQ393" s="3">
        <f>IFERROR(VLOOKUP($CK393,depot_prod_sales!$B$5:$S$200,16,0),0)</f>
        <v>571</v>
      </c>
      <c r="ER393" s="3">
        <f>IFERROR(VLOOKUP($CK393,depot_prod_sales!$B$5:$S$200,17,0),0)</f>
        <v>401</v>
      </c>
      <c r="ES393" s="3">
        <f>IFERROR(VLOOKUP($CK393,depot_prod_sales!$B$5:$S$200,18,0),0)</f>
        <v>666</v>
      </c>
      <c r="ET393" s="116">
        <f t="shared" si="126"/>
        <v>8878</v>
      </c>
      <c r="EU393" s="116">
        <f t="shared" si="127"/>
        <v>3281308.8000000003</v>
      </c>
      <c r="EW393" s="3">
        <f>IFERROR(VLOOKUP(CC393,data_pull!$AO$25:$AR$546,2,0),0)</f>
        <v>18</v>
      </c>
      <c r="EX393" s="1">
        <f>IFERROR(VLOOKUP(CC393,data_pull!$AO$25:$AR$546,4,0),0)</f>
        <v>190000</v>
      </c>
    </row>
    <row r="394" spans="13:154" x14ac:dyDescent="0.25"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4" t="str">
        <f>sales_data!B393</f>
        <v>Asaduzzaman</v>
      </c>
      <c r="AR394" s="4" t="str">
        <f>sales_data!C393</f>
        <v>Farooq Miah</v>
      </c>
      <c r="AS394" s="5" t="str">
        <f t="shared" si="117"/>
        <v/>
      </c>
      <c r="AT394" s="4" t="str">
        <f>sales_data!I393</f>
        <v>Farid Ahmed-2</v>
      </c>
      <c r="AU394" s="4" t="str">
        <f>sales_data!W393</f>
        <v>Kanchon Bazar (Tb)</v>
      </c>
      <c r="AV394" s="1">
        <f>sales_data!N393</f>
        <v>120142.39999999999</v>
      </c>
      <c r="AW394" s="1">
        <f>sales_data!P393</f>
        <v>24</v>
      </c>
      <c r="AX394" s="3">
        <f ca="1">IFERROR(INDEX(INDIRECT("day_wise_sales_data!$B$2:$BZ$599"),MATCH(resource!$CC394,day_wise_sales_data!$A$2:$A$500,0),MATCH(resource!AX$2,INDIRECT("day_wise_sales_data!$B$1:$BZ$1"),0)),0)</f>
        <v>0</v>
      </c>
      <c r="AY394" s="3">
        <f ca="1">IFERROR(INDEX(INDIRECT("day_wise_sales_data!$B$2:$BZ$599"),MATCH(resource!$CC394,day_wise_sales_data!$A$2:$A$500,0),MATCH(resource!AY$2,INDIRECT("day_wise_sales_data!$B$1:$BZ$1"),0)),0)</f>
        <v>0</v>
      </c>
      <c r="AZ394" s="3">
        <f ca="1">IFERROR(INDEX(INDIRECT("day_wise_sales_data!$B$2:$BZ$599"),MATCH(resource!$CC394,day_wise_sales_data!$A$2:$A$500,0),MATCH(resource!AZ$2,INDIRECT("day_wise_sales_data!$B$1:$BZ$1"),0)),0)</f>
        <v>0</v>
      </c>
      <c r="BA394" s="3">
        <f ca="1">IFERROR(INDEX(INDIRECT("day_wise_sales_data!$B$2:$BZ$599"),MATCH(resource!$CC394,day_wise_sales_data!$A$2:$A$500,0),MATCH(resource!BA$2,INDIRECT("day_wise_sales_data!$B$1:$BZ$1"),0)),0)</f>
        <v>0</v>
      </c>
      <c r="BB394" s="3">
        <f ca="1">IFERROR(INDEX(INDIRECT("day_wise_sales_data!$B$2:$BZ$599"),MATCH(resource!$CC394,day_wise_sales_data!$A$2:$A$500,0),MATCH(resource!BB$2,INDIRECT("day_wise_sales_data!$B$1:$BZ$1"),0)),0)</f>
        <v>0</v>
      </c>
      <c r="BC394" s="3">
        <f ca="1">IFERROR(INDEX(INDIRECT("day_wise_sales_data!$B$2:$BZ$599"),MATCH(resource!$CC394,day_wise_sales_data!$A$2:$A$500,0),MATCH(resource!BC$2,INDIRECT("day_wise_sales_data!$B$1:$BZ$1"),0)),0)</f>
        <v>0</v>
      </c>
      <c r="BD394" s="3">
        <f ca="1">IFERROR(INDEX(INDIRECT("day_wise_sales_data!$B$2:$BZ$599"),MATCH(resource!$CC394,day_wise_sales_data!$A$2:$A$500,0),MATCH(resource!BD$2,INDIRECT("day_wise_sales_data!$B$1:$BZ$1"),0)),0)</f>
        <v>0</v>
      </c>
      <c r="BE394" s="3">
        <f ca="1">IFERROR(INDEX(INDIRECT("day_wise_sales_data!$B$2:$BZ$599"),MATCH(resource!$CC394,day_wise_sales_data!$A$2:$A$500,0),MATCH(resource!BE$2,INDIRECT("day_wise_sales_data!$B$1:$BZ$1"),0)),0)</f>
        <v>0</v>
      </c>
      <c r="BF394" s="3">
        <f ca="1">IFERROR(INDEX(INDIRECT("day_wise_sales_data!$B$2:$BZ$599"),MATCH(resource!$CC394,day_wise_sales_data!$A$2:$A$500,0),MATCH(resource!BF$2,INDIRECT("day_wise_sales_data!$B$1:$BZ$1"),0)),0)</f>
        <v>8601.17</v>
      </c>
      <c r="BG394" s="3">
        <f ca="1">IFERROR(INDEX(INDIRECT("day_wise_sales_data!$B$2:$BZ$599"),MATCH(resource!$CC394,day_wise_sales_data!$A$2:$A$500,0),MATCH(resource!BG$2,INDIRECT("day_wise_sales_data!$B$1:$BZ$1"),0)),0)</f>
        <v>0</v>
      </c>
      <c r="BH394" s="3">
        <f ca="1">IFERROR(INDEX(INDIRECT("day_wise_sales_data!$B$2:$BZ$599"),MATCH(resource!$CC394,day_wise_sales_data!$A$2:$A$500,0),MATCH(resource!BH$2,INDIRECT("day_wise_sales_data!$B$1:$BZ$1"),0)),0)</f>
        <v>0</v>
      </c>
      <c r="BI394" s="3">
        <f ca="1">IFERROR(INDEX(INDIRECT("day_wise_sales_data!$B$2:$BZ$599"),MATCH(resource!$CC394,day_wise_sales_data!$A$2:$A$500,0),MATCH(resource!BI$2,INDIRECT("day_wise_sales_data!$B$1:$BZ$1"),0)),0)</f>
        <v>0</v>
      </c>
      <c r="BJ394" s="3">
        <f ca="1">IFERROR(INDEX(INDIRECT("day_wise_sales_data!$B$2:$BZ$599"),MATCH(resource!$CC394,day_wise_sales_data!$A$2:$A$500,0),MATCH(resource!BJ$2,INDIRECT("day_wise_sales_data!$B$1:$BZ$1"),0)),0)</f>
        <v>0</v>
      </c>
      <c r="BK394" s="3">
        <f ca="1">IFERROR(INDEX(INDIRECT("day_wise_sales_data!$B$2:$BZ$599"),MATCH(resource!$CC394,day_wise_sales_data!$A$2:$A$500,0),MATCH(resource!BK$2,INDIRECT("day_wise_sales_data!$B$1:$BZ$1"),0)),0)</f>
        <v>10719.28</v>
      </c>
      <c r="BL394" s="3">
        <f ca="1">IFERROR(INDEX(INDIRECT("day_wise_sales_data!$B$2:$BZ$599"),MATCH(resource!$CC394,day_wise_sales_data!$A$2:$A$500,0),MATCH(resource!BL$2,INDIRECT("day_wise_sales_data!$B$1:$BZ$1"),0)),0)</f>
        <v>5389.4</v>
      </c>
      <c r="BM394" s="3">
        <f ca="1">IFERROR(INDEX(INDIRECT("day_wise_sales_data!$B$2:$BZ$599"),MATCH(resource!$CC394,day_wise_sales_data!$A$2:$A$500,0),MATCH(resource!BM$2,INDIRECT("day_wise_sales_data!$B$1:$BZ$1"),0)),0)</f>
        <v>0</v>
      </c>
      <c r="BN394" s="3">
        <f ca="1">IFERROR(INDEX(INDIRECT("day_wise_sales_data!$B$2:$BZ$599"),MATCH(resource!$CC394,day_wise_sales_data!$A$2:$A$500,0),MATCH(resource!BN$2,INDIRECT("day_wise_sales_data!$B$1:$BZ$1"),0)),0)</f>
        <v>0</v>
      </c>
      <c r="BO394" s="3">
        <f ca="1">IFERROR(INDEX(INDIRECT("day_wise_sales_data!$B$2:$BZ$599"),MATCH(resource!$CC394,day_wise_sales_data!$A$2:$A$500,0),MATCH(resource!BO$2,INDIRECT("day_wise_sales_data!$B$1:$BZ$1"),0)),0)</f>
        <v>0</v>
      </c>
      <c r="BP394" s="3">
        <f ca="1">IFERROR(INDEX(INDIRECT("day_wise_sales_data!$B$2:$BZ$599"),MATCH(resource!$CC394,day_wise_sales_data!$A$2:$A$500,0),MATCH(resource!BP$2,INDIRECT("day_wise_sales_data!$B$1:$BZ$1"),0)),0)</f>
        <v>0</v>
      </c>
      <c r="BQ394" s="3">
        <f ca="1">IFERROR(INDEX(INDIRECT("day_wise_sales_data!$B$2:$BZ$599"),MATCH(resource!$CC394,day_wise_sales_data!$A$2:$A$500,0),MATCH(resource!BQ$2,INDIRECT("day_wise_sales_data!$B$1:$BZ$1"),0)),0)</f>
        <v>0</v>
      </c>
      <c r="BR394" s="3">
        <f ca="1">IFERROR(INDEX(INDIRECT("day_wise_sales_data!$B$2:$BZ$599"),MATCH(resource!$CC394,day_wise_sales_data!$A$2:$A$500,0),MATCH(resource!BR$2,INDIRECT("day_wise_sales_data!$B$1:$BZ$1"),0)),0)</f>
        <v>0</v>
      </c>
      <c r="BS394" s="3">
        <f ca="1">IFERROR(INDEX(INDIRECT("day_wise_sales_data!$B$2:$BZ$599"),MATCH(resource!$CC394,day_wise_sales_data!$A$2:$A$500,0),MATCH(resource!BS$2,INDIRECT("day_wise_sales_data!$B$1:$BZ$1"),0)),0)</f>
        <v>0</v>
      </c>
      <c r="BT394" s="3">
        <f ca="1">IFERROR(INDEX(INDIRECT("day_wise_sales_data!$B$2:$BZ$599"),MATCH(resource!$CC394,day_wise_sales_data!$A$2:$A$500,0),MATCH(resource!BT$2,INDIRECT("day_wise_sales_data!$B$1:$BZ$1"),0)),0)</f>
        <v>0</v>
      </c>
      <c r="BU394" s="3">
        <f ca="1">IFERROR(INDEX(INDIRECT("day_wise_sales_data!$B$2:$BZ$599"),MATCH(resource!$CC394,day_wise_sales_data!$A$2:$A$500,0),MATCH(resource!BU$2,INDIRECT("day_wise_sales_data!$B$1:$BZ$1"),0)),0)</f>
        <v>17212.3</v>
      </c>
      <c r="BV394" s="3">
        <f ca="1">IFERROR(INDEX(INDIRECT("day_wise_sales_data!$B$2:$BZ$599"),MATCH(resource!$CC394,day_wise_sales_data!$A$2:$A$500,0),MATCH(resource!BV$2,INDIRECT("day_wise_sales_data!$B$1:$BZ$1"),0)),0)</f>
        <v>0</v>
      </c>
      <c r="BW394" s="3">
        <f ca="1">IFERROR(INDEX(INDIRECT("day_wise_sales_data!$B$2:$BZ$599"),MATCH(resource!$CC394,day_wise_sales_data!$A$2:$A$500,0),MATCH(resource!BW$2,INDIRECT("day_wise_sales_data!$B$1:$BZ$1"),0)),0)</f>
        <v>0</v>
      </c>
      <c r="BX394" s="3">
        <f ca="1">IFERROR(INDEX(INDIRECT("day_wise_sales_data!$B$2:$BZ$599"),MATCH(resource!$CC394,day_wise_sales_data!$A$2:$A$500,0),MATCH(resource!BX$2,INDIRECT("day_wise_sales_data!$B$1:$BZ$1"),0)),0)</f>
        <v>19236.64</v>
      </c>
      <c r="BY394" s="3">
        <f ca="1">IFERROR(INDEX(INDIRECT("day_wise_sales_data!$B$2:$BZ$599"),MATCH(resource!$CC394,day_wise_sales_data!$A$2:$A$500,0),MATCH(resource!BY$2,INDIRECT("day_wise_sales_data!$B$1:$BZ$1"),0)),0)</f>
        <v>0</v>
      </c>
      <c r="BZ394" s="3">
        <f ca="1">IFERROR(INDEX(INDIRECT("day_wise_sales_data!$B$2:$BZ$599"),MATCH(resource!$CC394,day_wise_sales_data!$A$2:$A$500,0),MATCH(resource!BZ$2,INDIRECT("day_wise_sales_data!$B$1:$BZ$1"),0)),0)</f>
        <v>0</v>
      </c>
      <c r="CA394" s="3" t="str">
        <f ca="1">IFERROR(INDEX(INDIRECT("day_wise_sales_data!$B$2:$BZ$599"),MATCH(resource!$CC394,day_wise_sales_data!$A$2:$A$500,0),MATCH(resource!CA$2,INDIRECT("day_wise_sales_data!$B$1:$BZ$1"),0)),0)</f>
        <v>dd</v>
      </c>
      <c r="CC394" s="4" t="str">
        <f>sales_data!H393</f>
        <v>NOR02174</v>
      </c>
      <c r="CD394" s="1">
        <v>392</v>
      </c>
      <c r="CE394" s="1" t="str">
        <f>IF(AQ394=report!$AQ$3,resource!CD394,"")</f>
        <v/>
      </c>
      <c r="CF394" s="5" t="str">
        <f>IFERROR(SMALL($CE$3:$CE$1001,ROWS($CE$3:CE394)),"")</f>
        <v/>
      </c>
      <c r="CH394">
        <f>IFERROR(VLOOKUP($CC394,data_pull!$E$22:$G$700,2,0),0)</f>
        <v>120142.39999999999</v>
      </c>
      <c r="CI394" s="1">
        <f t="shared" si="119"/>
        <v>154</v>
      </c>
      <c r="CJ394" s="1">
        <f t="shared" si="118"/>
        <v>237</v>
      </c>
      <c r="CK394" s="1" t="s">
        <v>1866</v>
      </c>
      <c r="CL394" s="1">
        <f t="shared" si="120"/>
        <v>9</v>
      </c>
      <c r="CM394" s="1" t="str">
        <f>IFERROR(VLOOKUP($CK394,stock_data!$B$3:$W$612,2,0),0)</f>
        <v>ZOPAN - 40 TABLET</v>
      </c>
      <c r="CN394" s="1" t="str">
        <f>IFERROR(VLOOKUP($CK394,stock_data!$B$3:$W$612,4,0),0)</f>
        <v>2x10's</v>
      </c>
      <c r="CO394" s="1">
        <f>IFERROR(VLOOKUP($CK394,stock_data!$B$3:$W$612,5,0),0)</f>
        <v>264.89999999999998</v>
      </c>
      <c r="CP394" s="3">
        <f t="shared" si="121"/>
        <v>237</v>
      </c>
      <c r="CQ394" s="3">
        <f t="shared" si="122"/>
        <v>62781.299999999996</v>
      </c>
      <c r="CR394" s="1">
        <f>IFERROR(VLOOKUP($CK394,stock_data!$B$3:$W$612,6,0),0)</f>
        <v>0</v>
      </c>
      <c r="CS394" s="1">
        <f>IFERROR(VLOOKUP($CK394,stock_data!$B$3:$W$612,7,0),0)</f>
        <v>0</v>
      </c>
      <c r="CT394" s="1">
        <f>IFERROR(VLOOKUP($CK394,stock_data!$B$3:$W$612,8,0),0)</f>
        <v>0</v>
      </c>
      <c r="CU394" s="1">
        <f>IFERROR(VLOOKUP($CK394,stock_data!$B$3:$W$612,9,0),0)</f>
        <v>0</v>
      </c>
      <c r="CV394" s="1">
        <f>IFERROR(VLOOKUP($CK394,stock_data!$B$3:$W$612,10,0),0)</f>
        <v>0</v>
      </c>
      <c r="CW394" s="1">
        <f>IFERROR(VLOOKUP($CK394,stock_data!$B$3:$W$612,11,0),0)</f>
        <v>0</v>
      </c>
      <c r="CX394" s="1">
        <f>IFERROR(VLOOKUP($CK394,stock_data!$B$3:$W$612,12,0),0)</f>
        <v>0</v>
      </c>
      <c r="CY394" s="1">
        <f>IFERROR(VLOOKUP($CK394,stock_data!$B$3:$W$612,13,0),0)</f>
        <v>0</v>
      </c>
      <c r="CZ394" s="1">
        <f>IFERROR(VLOOKUP($CK394,stock_data!$B$3:$W$612,14,0),0)</f>
        <v>0</v>
      </c>
      <c r="DA394" s="1">
        <f>IFERROR(VLOOKUP($CK394,stock_data!$B$3:$W$612,15,0),0)</f>
        <v>0</v>
      </c>
      <c r="DB394" s="1">
        <f>IFERROR(VLOOKUP($CK394,stock_data!$B$3:$W$612,16,0),0)</f>
        <v>0</v>
      </c>
      <c r="DC394" s="1">
        <f>IFERROR(VLOOKUP($CK394,stock_data!$B$3:$W$612,17,0),0)</f>
        <v>0</v>
      </c>
      <c r="DD394" s="1">
        <f>IFERROR(VLOOKUP($CK394,stock_data!$B$3:$W$612,18,0),0)</f>
        <v>0</v>
      </c>
      <c r="DE394" s="1">
        <f>IFERROR(VLOOKUP($CK394,stock_data!$B$3:$W$612,19,0),0)</f>
        <v>0</v>
      </c>
      <c r="DF394" s="1">
        <f>IFERROR(VLOOKUP($CK394,stock_data!$B$3:$W$612,20,0),0)</f>
        <v>0</v>
      </c>
      <c r="DG394" s="1">
        <f>IFERROR(VLOOKUP($CK394,stock_data!$B$3:$W$612,21,0),0)</f>
        <v>0</v>
      </c>
      <c r="DH394" s="1">
        <f>IFERROR(VLOOKUP($CK394,stock_data!$B$3:$W$612,22,0),0)</f>
        <v>0</v>
      </c>
      <c r="DI394" s="1">
        <f t="shared" si="123"/>
        <v>0</v>
      </c>
      <c r="DJ394" s="1">
        <f t="shared" si="124"/>
        <v>0</v>
      </c>
      <c r="DK394" s="3">
        <f>IFERROR(INDEX(COD_SALES!$B$5:$Z$500,MATCH(resource!$CC394,COD_SALES!$A$5:$A$500,0),MATCH(resource!DK$2,COD_SALES!$B$4:$Z$4,0)),"")</f>
        <v>0</v>
      </c>
      <c r="DL394" s="3">
        <f>IFERROR(INDEX(COD_SALES!$B$5:$Z$500,MATCH(resource!$CC394,COD_SALES!$A$5:$A$500,0),MATCH(resource!DL$2,COD_SALES!$B$4:$Z$4,0)),"")</f>
        <v>0</v>
      </c>
      <c r="DM394" s="3">
        <f>IFERROR(INDEX(COD_SALES!$B$5:$Z$500,MATCH(resource!$CC394,COD_SALES!$A$5:$A$500,0),MATCH(resource!DM$2,COD_SALES!$B$4:$Z$4,0)),"")</f>
        <v>5</v>
      </c>
      <c r="DN394" s="3" t="str">
        <f>IFERROR(INDEX(COD_SALES!$B$5:$Z$500,MATCH(resource!$CC394,COD_SALES!$A$5:$A$500,0),MATCH(resource!DN$2,COD_SALES!$B$4:$Z$4,0)),"")</f>
        <v/>
      </c>
      <c r="DO394" s="3">
        <f>IFERROR(INDEX(COD_SALES!$B$5:$Z$500,MATCH(resource!$CC394,COD_SALES!$A$5:$A$500,0),MATCH(resource!DO$2,COD_SALES!$B$4:$Z$4,0)),"")</f>
        <v>0</v>
      </c>
      <c r="DP394" s="3">
        <f>IFERROR(INDEX(COD_SALES!$B$5:$Z$500,MATCH(resource!$CC394,COD_SALES!$A$5:$A$500,0),MATCH(resource!DP$2,COD_SALES!$B$4:$Z$4,0)),"")</f>
        <v>0</v>
      </c>
      <c r="DQ394" s="3" t="str">
        <f>IFERROR(INDEX(COD_SALES!$B$5:$Z$500,MATCH(resource!$CC394,COD_SALES!$A$5:$A$500,0),MATCH(resource!DQ$2,COD_SALES!$B$4:$Z$4,0)),"")</f>
        <v/>
      </c>
      <c r="DR394" s="3">
        <f>IFERROR(INDEX(COD_SALES!$B$5:$Z$500,MATCH(resource!$CC394,COD_SALES!$A$5:$A$500,0),MATCH(resource!DR$2,COD_SALES!$B$4:$Z$4,0)),"")</f>
        <v>1</v>
      </c>
      <c r="DS394" s="3">
        <f>IFERROR(INDEX(COD_SALES!$B$5:$Z$500,MATCH(resource!$CC394,COD_SALES!$A$5:$A$500,0),MATCH(resource!DS$2,COD_SALES!$B$4:$Z$4,0)),"")</f>
        <v>0</v>
      </c>
      <c r="DT394" s="3">
        <f>IFERROR(INDEX(COD_SALES!$B$5:$Z$500,MATCH(resource!$CC394,COD_SALES!$A$5:$A$500,0),MATCH(resource!DT$2,COD_SALES!$B$4:$Z$4,0)),"")</f>
        <v>5</v>
      </c>
      <c r="DU394" s="3">
        <f>IFERROR(INDEX(COD_SALES!$B$5:$Z$500,MATCH(resource!$CC394,COD_SALES!$A$5:$A$500,0),MATCH(resource!DU$2,COD_SALES!$B$4:$Z$4,0)),"")</f>
        <v>50</v>
      </c>
      <c r="DV394" s="3">
        <f>IFERROR(INDEX(COD_SALES!$B$5:$Z$500,MATCH(resource!$CC394,COD_SALES!$A$5:$A$500,0),MATCH(resource!DV$2,COD_SALES!$B$4:$Z$4,0)),"")</f>
        <v>0</v>
      </c>
      <c r="DW394" s="3">
        <f>IFERROR(INDEX(COD_SALES!$B$5:$Z$500,MATCH(resource!$CC394,COD_SALES!$A$5:$A$500,0),MATCH(resource!DW$2,COD_SALES!$B$4:$Z$4,0)),"")</f>
        <v>60</v>
      </c>
      <c r="DX394" s="3">
        <f>IFERROR(INDEX(COD_SALES!$B$5:$Z$500,MATCH(resource!$CC394,COD_SALES!$A$5:$A$500,0),MATCH(resource!DX$2,COD_SALES!$B$4:$Z$4,0)),"")</f>
        <v>0</v>
      </c>
      <c r="DY394" s="3">
        <f>IFERROR(INDEX(COD_SALES!$B$5:$Z$500,MATCH(resource!$CC394,COD_SALES!$A$5:$A$500,0),MATCH(resource!DY$2,COD_SALES!$B$4:$Z$4,0)),"")</f>
        <v>3</v>
      </c>
      <c r="DZ394" s="3">
        <f>IFERROR(INDEX(COD_SALES!$B$5:$Z$500,MATCH(resource!$CC394,COD_SALES!$A$5:$A$500,0),MATCH(resource!DZ$2,COD_SALES!$B$4:$Z$4,0)),"")</f>
        <v>0</v>
      </c>
      <c r="EA394" s="3">
        <f>IFERROR(INDEX(COD_SALES!$B$5:$Z$500,MATCH(resource!$CC394,COD_SALES!$A$5:$A$500,0),MATCH(resource!EA$2,COD_SALES!$B$4:$Z$4,0)),"")</f>
        <v>1</v>
      </c>
      <c r="EB394" s="3">
        <f t="shared" si="125"/>
        <v>44260.369999999995</v>
      </c>
      <c r="ED394" s="3">
        <f>IFERROR(VLOOKUP($CK394,depot_prod_sales!$B$5:$S$200,3,0),0)</f>
        <v>0</v>
      </c>
      <c r="EE394" s="3">
        <f>IFERROR(VLOOKUP($CK394,depot_prod_sales!$B$5:$S$200,4,0),0)</f>
        <v>0</v>
      </c>
      <c r="EF394" s="3">
        <f>IFERROR(VLOOKUP($CK394,depot_prod_sales!$B$5:$S$200,5,0),0)</f>
        <v>0</v>
      </c>
      <c r="EG394" s="3">
        <f>IFERROR(VLOOKUP($CK394,depot_prod_sales!$B$5:$S$200,6,0),0)</f>
        <v>0</v>
      </c>
      <c r="EH394" s="3">
        <f>IFERROR(VLOOKUP($CK394,depot_prod_sales!$B$5:$S$200,7,0),0)</f>
        <v>0</v>
      </c>
      <c r="EI394" s="3">
        <f>IFERROR(VLOOKUP($CK394,depot_prod_sales!$B$5:$S$200,8,0),0)</f>
        <v>0</v>
      </c>
      <c r="EJ394" s="3">
        <f>IFERROR(VLOOKUP($CK394,depot_prod_sales!$B$5:$S$200,9,0),0)</f>
        <v>0</v>
      </c>
      <c r="EK394" s="3">
        <f>IFERROR(VLOOKUP($CK394,depot_prod_sales!$B$5:$S$200,10,0),0)</f>
        <v>0</v>
      </c>
      <c r="EL394" s="3">
        <f>IFERROR(VLOOKUP($CK394,depot_prod_sales!$B$5:$S$200,11,0),0)</f>
        <v>0</v>
      </c>
      <c r="EM394" s="3">
        <f>IFERROR(VLOOKUP($CK394,depot_prod_sales!$B$5:$S$200,12,0),0)</f>
        <v>0</v>
      </c>
      <c r="EN394" s="3">
        <f>IFERROR(VLOOKUP($CK394,depot_prod_sales!$B$5:$S$200,13,0),0)</f>
        <v>0</v>
      </c>
      <c r="EO394" s="3">
        <f>IFERROR(VLOOKUP($CK394,depot_prod_sales!$B$5:$S$200,14,0),0)</f>
        <v>0</v>
      </c>
      <c r="EP394" s="3">
        <f>IFERROR(VLOOKUP($CK394,depot_prod_sales!$B$5:$S$200,15,0),0)</f>
        <v>0</v>
      </c>
      <c r="EQ394" s="3">
        <f>IFERROR(VLOOKUP($CK394,depot_prod_sales!$B$5:$S$200,16,0),0)</f>
        <v>0</v>
      </c>
      <c r="ER394" s="3">
        <f>IFERROR(VLOOKUP($CK394,depot_prod_sales!$B$5:$S$200,17,0),0)</f>
        <v>0</v>
      </c>
      <c r="ES394" s="3">
        <f>IFERROR(VLOOKUP($CK394,depot_prod_sales!$B$5:$S$200,18,0),0)</f>
        <v>0</v>
      </c>
      <c r="ET394" s="116">
        <f t="shared" si="126"/>
        <v>0</v>
      </c>
      <c r="EU394" s="116">
        <f t="shared" si="127"/>
        <v>0</v>
      </c>
      <c r="EW394" s="3">
        <f>IFERROR(VLOOKUP(CC394,data_pull!$AO$25:$AR$546,2,0),0)</f>
        <v>18</v>
      </c>
      <c r="EX394" s="1">
        <f>IFERROR(VLOOKUP(CC394,data_pull!$AO$25:$AR$546,4,0),0)</f>
        <v>190000</v>
      </c>
    </row>
    <row r="395" spans="13:154" x14ac:dyDescent="0.25"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4" t="str">
        <f>sales_data!B394</f>
        <v>Asaduzzaman</v>
      </c>
      <c r="AR395" s="4" t="str">
        <f>sales_data!C394</f>
        <v>Farooq Miah</v>
      </c>
      <c r="AS395" s="5" t="str">
        <f t="shared" si="117"/>
        <v/>
      </c>
      <c r="AT395" s="4" t="str">
        <f>sales_data!I394</f>
        <v>Shagar</v>
      </c>
      <c r="AU395" s="4" t="str">
        <f>sales_data!W394</f>
        <v>Arai Hazar Bazar. (Tb)</v>
      </c>
      <c r="AV395" s="1">
        <f>sales_data!N394</f>
        <v>-38946.449999999997</v>
      </c>
      <c r="AW395" s="1">
        <f>sales_data!P394</f>
        <v>16</v>
      </c>
      <c r="AX395" s="3">
        <f ca="1">IFERROR(INDEX(INDIRECT("day_wise_sales_data!$B$2:$BZ$599"),MATCH(resource!$CC395,day_wise_sales_data!$A$2:$A$500,0),MATCH(resource!AX$2,INDIRECT("day_wise_sales_data!$B$1:$BZ$1"),0)),0)</f>
        <v>0</v>
      </c>
      <c r="AY395" s="3">
        <f ca="1">IFERROR(INDEX(INDIRECT("day_wise_sales_data!$B$2:$BZ$599"),MATCH(resource!$CC395,day_wise_sales_data!$A$2:$A$500,0),MATCH(resource!AY$2,INDIRECT("day_wise_sales_data!$B$1:$BZ$1"),0)),0)</f>
        <v>0</v>
      </c>
      <c r="AZ395" s="3">
        <f ca="1">IFERROR(INDEX(INDIRECT("day_wise_sales_data!$B$2:$BZ$599"),MATCH(resource!$CC395,day_wise_sales_data!$A$2:$A$500,0),MATCH(resource!AZ$2,INDIRECT("day_wise_sales_data!$B$1:$BZ$1"),0)),0)</f>
        <v>0</v>
      </c>
      <c r="BA395" s="3">
        <f ca="1">IFERROR(INDEX(INDIRECT("day_wise_sales_data!$B$2:$BZ$599"),MATCH(resource!$CC395,day_wise_sales_data!$A$2:$A$500,0),MATCH(resource!BA$2,INDIRECT("day_wise_sales_data!$B$1:$BZ$1"),0)),0)</f>
        <v>0</v>
      </c>
      <c r="BB395" s="3">
        <f ca="1">IFERROR(INDEX(INDIRECT("day_wise_sales_data!$B$2:$BZ$599"),MATCH(resource!$CC395,day_wise_sales_data!$A$2:$A$500,0),MATCH(resource!BB$2,INDIRECT("day_wise_sales_data!$B$1:$BZ$1"),0)),0)</f>
        <v>0</v>
      </c>
      <c r="BC395" s="3">
        <f ca="1">IFERROR(INDEX(INDIRECT("day_wise_sales_data!$B$2:$BZ$599"),MATCH(resource!$CC395,day_wise_sales_data!$A$2:$A$500,0),MATCH(resource!BC$2,INDIRECT("day_wise_sales_data!$B$1:$BZ$1"),0)),0)</f>
        <v>0</v>
      </c>
      <c r="BD395" s="3">
        <f ca="1">IFERROR(INDEX(INDIRECT("day_wise_sales_data!$B$2:$BZ$599"),MATCH(resource!$CC395,day_wise_sales_data!$A$2:$A$500,0),MATCH(resource!BD$2,INDIRECT("day_wise_sales_data!$B$1:$BZ$1"),0)),0)</f>
        <v>0</v>
      </c>
      <c r="BE395" s="3">
        <f ca="1">IFERROR(INDEX(INDIRECT("day_wise_sales_data!$B$2:$BZ$599"),MATCH(resource!$CC395,day_wise_sales_data!$A$2:$A$500,0),MATCH(resource!BE$2,INDIRECT("day_wise_sales_data!$B$1:$BZ$1"),0)),0)</f>
        <v>0</v>
      </c>
      <c r="BF395" s="3">
        <f ca="1">IFERROR(INDEX(INDIRECT("day_wise_sales_data!$B$2:$BZ$599"),MATCH(resource!$CC395,day_wise_sales_data!$A$2:$A$500,0),MATCH(resource!BF$2,INDIRECT("day_wise_sales_data!$B$1:$BZ$1"),0)),0)</f>
        <v>0</v>
      </c>
      <c r="BG395" s="3">
        <f ca="1">IFERROR(INDEX(INDIRECT("day_wise_sales_data!$B$2:$BZ$599"),MATCH(resource!$CC395,day_wise_sales_data!$A$2:$A$500,0),MATCH(resource!BG$2,INDIRECT("day_wise_sales_data!$B$1:$BZ$1"),0)),0)</f>
        <v>0</v>
      </c>
      <c r="BH395" s="3">
        <f ca="1">IFERROR(INDEX(INDIRECT("day_wise_sales_data!$B$2:$BZ$599"),MATCH(resource!$CC395,day_wise_sales_data!$A$2:$A$500,0),MATCH(resource!BH$2,INDIRECT("day_wise_sales_data!$B$1:$BZ$1"),0)),0)</f>
        <v>0</v>
      </c>
      <c r="BI395" s="3">
        <f ca="1">IFERROR(INDEX(INDIRECT("day_wise_sales_data!$B$2:$BZ$599"),MATCH(resource!$CC395,day_wise_sales_data!$A$2:$A$500,0),MATCH(resource!BI$2,INDIRECT("day_wise_sales_data!$B$1:$BZ$1"),0)),0)</f>
        <v>0</v>
      </c>
      <c r="BJ395" s="3">
        <f ca="1">IFERROR(INDEX(INDIRECT("day_wise_sales_data!$B$2:$BZ$599"),MATCH(resource!$CC395,day_wise_sales_data!$A$2:$A$500,0),MATCH(resource!BJ$2,INDIRECT("day_wise_sales_data!$B$1:$BZ$1"),0)),0)</f>
        <v>0</v>
      </c>
      <c r="BK395" s="3">
        <f ca="1">IFERROR(INDEX(INDIRECT("day_wise_sales_data!$B$2:$BZ$599"),MATCH(resource!$CC395,day_wise_sales_data!$A$2:$A$500,0),MATCH(resource!BK$2,INDIRECT("day_wise_sales_data!$B$1:$BZ$1"),0)),0)</f>
        <v>0</v>
      </c>
      <c r="BL395" s="3">
        <f ca="1">IFERROR(INDEX(INDIRECT("day_wise_sales_data!$B$2:$BZ$599"),MATCH(resource!$CC395,day_wise_sales_data!$A$2:$A$500,0),MATCH(resource!BL$2,INDIRECT("day_wise_sales_data!$B$1:$BZ$1"),0)),0)</f>
        <v>0</v>
      </c>
      <c r="BM395" s="3">
        <f ca="1">IFERROR(INDEX(INDIRECT("day_wise_sales_data!$B$2:$BZ$599"),MATCH(resource!$CC395,day_wise_sales_data!$A$2:$A$500,0),MATCH(resource!BM$2,INDIRECT("day_wise_sales_data!$B$1:$BZ$1"),0)),0)</f>
        <v>0</v>
      </c>
      <c r="BN395" s="3">
        <f ca="1">IFERROR(INDEX(INDIRECT("day_wise_sales_data!$B$2:$BZ$599"),MATCH(resource!$CC395,day_wise_sales_data!$A$2:$A$500,0),MATCH(resource!BN$2,INDIRECT("day_wise_sales_data!$B$1:$BZ$1"),0)),0)</f>
        <v>0</v>
      </c>
      <c r="BO395" s="3">
        <f ca="1">IFERROR(INDEX(INDIRECT("day_wise_sales_data!$B$2:$BZ$599"),MATCH(resource!$CC395,day_wise_sales_data!$A$2:$A$500,0),MATCH(resource!BO$2,INDIRECT("day_wise_sales_data!$B$1:$BZ$1"),0)),0)</f>
        <v>0</v>
      </c>
      <c r="BP395" s="3">
        <f ca="1">IFERROR(INDEX(INDIRECT("day_wise_sales_data!$B$2:$BZ$599"),MATCH(resource!$CC395,day_wise_sales_data!$A$2:$A$500,0),MATCH(resource!BP$2,INDIRECT("day_wise_sales_data!$B$1:$BZ$1"),0)),0)</f>
        <v>0</v>
      </c>
      <c r="BQ395" s="3">
        <f ca="1">IFERROR(INDEX(INDIRECT("day_wise_sales_data!$B$2:$BZ$599"),MATCH(resource!$CC395,day_wise_sales_data!$A$2:$A$500,0),MATCH(resource!BQ$2,INDIRECT("day_wise_sales_data!$B$1:$BZ$1"),0)),0)</f>
        <v>0</v>
      </c>
      <c r="BR395" s="3">
        <f ca="1">IFERROR(INDEX(INDIRECT("day_wise_sales_data!$B$2:$BZ$599"),MATCH(resource!$CC395,day_wise_sales_data!$A$2:$A$500,0),MATCH(resource!BR$2,INDIRECT("day_wise_sales_data!$B$1:$BZ$1"),0)),0)</f>
        <v>0</v>
      </c>
      <c r="BS395" s="3">
        <f ca="1">IFERROR(INDEX(INDIRECT("day_wise_sales_data!$B$2:$BZ$599"),MATCH(resource!$CC395,day_wise_sales_data!$A$2:$A$500,0),MATCH(resource!BS$2,INDIRECT("day_wise_sales_data!$B$1:$BZ$1"),0)),0)</f>
        <v>0</v>
      </c>
      <c r="BT395" s="3">
        <f ca="1">IFERROR(INDEX(INDIRECT("day_wise_sales_data!$B$2:$BZ$599"),MATCH(resource!$CC395,day_wise_sales_data!$A$2:$A$500,0),MATCH(resource!BT$2,INDIRECT("day_wise_sales_data!$B$1:$BZ$1"),0)),0)</f>
        <v>0</v>
      </c>
      <c r="BU395" s="3">
        <f ca="1">IFERROR(INDEX(INDIRECT("day_wise_sales_data!$B$2:$BZ$599"),MATCH(resource!$CC395,day_wise_sales_data!$A$2:$A$500,0),MATCH(resource!BU$2,INDIRECT("day_wise_sales_data!$B$1:$BZ$1"),0)),0)</f>
        <v>0</v>
      </c>
      <c r="BV395" s="3">
        <f ca="1">IFERROR(INDEX(INDIRECT("day_wise_sales_data!$B$2:$BZ$599"),MATCH(resource!$CC395,day_wise_sales_data!$A$2:$A$500,0),MATCH(resource!BV$2,INDIRECT("day_wise_sales_data!$B$1:$BZ$1"),0)),0)</f>
        <v>0</v>
      </c>
      <c r="BW395" s="3">
        <f ca="1">IFERROR(INDEX(INDIRECT("day_wise_sales_data!$B$2:$BZ$599"),MATCH(resource!$CC395,day_wise_sales_data!$A$2:$A$500,0),MATCH(resource!BW$2,INDIRECT("day_wise_sales_data!$B$1:$BZ$1"),0)),0)</f>
        <v>0</v>
      </c>
      <c r="BX395" s="3">
        <f ca="1">IFERROR(INDEX(INDIRECT("day_wise_sales_data!$B$2:$BZ$599"),MATCH(resource!$CC395,day_wise_sales_data!$A$2:$A$500,0),MATCH(resource!BX$2,INDIRECT("day_wise_sales_data!$B$1:$BZ$1"),0)),0)</f>
        <v>0</v>
      </c>
      <c r="BY395" s="3">
        <f ca="1">IFERROR(INDEX(INDIRECT("day_wise_sales_data!$B$2:$BZ$599"),MATCH(resource!$CC395,day_wise_sales_data!$A$2:$A$500,0),MATCH(resource!BY$2,INDIRECT("day_wise_sales_data!$B$1:$BZ$1"),0)),0)</f>
        <v>0</v>
      </c>
      <c r="BZ395" s="3">
        <f ca="1">IFERROR(INDEX(INDIRECT("day_wise_sales_data!$B$2:$BZ$599"),MATCH(resource!$CC395,day_wise_sales_data!$A$2:$A$500,0),MATCH(resource!BZ$2,INDIRECT("day_wise_sales_data!$B$1:$BZ$1"),0)),0)</f>
        <v>0</v>
      </c>
      <c r="CA395" s="3">
        <f ca="1">IFERROR(INDEX(INDIRECT("day_wise_sales_data!$B$2:$BZ$599"),MATCH(resource!$CC395,day_wise_sales_data!$A$2:$A$500,0),MATCH(resource!CA$2,INDIRECT("day_wise_sales_data!$B$1:$BZ$1"),0)),0)</f>
        <v>0</v>
      </c>
      <c r="CC395" s="4" t="str">
        <f>sales_data!H394</f>
        <v>NOR03181</v>
      </c>
      <c r="CD395" s="1">
        <v>393</v>
      </c>
      <c r="CE395" s="1" t="str">
        <f>IF(AQ395=report!$AQ$3,resource!CD395,"")</f>
        <v/>
      </c>
      <c r="CF395" s="5" t="str">
        <f>IFERROR(SMALL($CE$3:$CE$1001,ROWS($CE$3:CE395)),"")</f>
        <v/>
      </c>
      <c r="CH395">
        <f>IFERROR(VLOOKUP($CC395,data_pull!$E$22:$G$700,2,0),0)</f>
        <v>-38946.449999999997</v>
      </c>
      <c r="CI395" s="1">
        <f t="shared" si="119"/>
        <v>7</v>
      </c>
      <c r="CJ395" s="1">
        <f t="shared" si="118"/>
        <v>0</v>
      </c>
      <c r="CK395" s="1" t="s">
        <v>1869</v>
      </c>
      <c r="CL395" s="1">
        <f t="shared" si="120"/>
        <v>111</v>
      </c>
      <c r="CM395" s="1" t="str">
        <f>IFERROR(VLOOKUP($CK395,stock_data!$B$3:$W$612,2,0),0)</f>
        <v>ZOPAN-20 TABLET</v>
      </c>
      <c r="CN395" s="1" t="str">
        <f>IFERROR(VLOOKUP($CK395,stock_data!$B$3:$W$612,4,0),0)</f>
        <v>5x10's</v>
      </c>
      <c r="CO395" s="1">
        <f>IFERROR(VLOOKUP($CK395,stock_data!$B$3:$W$612,5,0),0)</f>
        <v>220</v>
      </c>
      <c r="CP395" s="3">
        <f t="shared" si="121"/>
        <v>0</v>
      </c>
      <c r="CQ395" s="3">
        <f t="shared" si="122"/>
        <v>0</v>
      </c>
      <c r="CR395" s="1">
        <f>IFERROR(VLOOKUP($CK395,stock_data!$B$3:$W$612,6,0),0)</f>
        <v>58</v>
      </c>
      <c r="CS395" s="1">
        <f>IFERROR(VLOOKUP($CK395,stock_data!$B$3:$W$612,7,0),0)</f>
        <v>201</v>
      </c>
      <c r="CT395" s="1">
        <f>IFERROR(VLOOKUP($CK395,stock_data!$B$3:$W$612,8,0),0)</f>
        <v>666</v>
      </c>
      <c r="CU395" s="1">
        <f>IFERROR(VLOOKUP($CK395,stock_data!$B$3:$W$612,9,0),0)</f>
        <v>4070</v>
      </c>
      <c r="CV395" s="1">
        <f>IFERROR(VLOOKUP($CK395,stock_data!$B$3:$W$612,10,0),0)</f>
        <v>80</v>
      </c>
      <c r="CW395" s="1">
        <f>IFERROR(VLOOKUP($CK395,stock_data!$B$3:$W$612,11,0),0)</f>
        <v>74</v>
      </c>
      <c r="CX395" s="1">
        <f>IFERROR(VLOOKUP($CK395,stock_data!$B$3:$W$612,12,0),0)</f>
        <v>727</v>
      </c>
      <c r="CY395" s="1">
        <f>IFERROR(VLOOKUP($CK395,stock_data!$B$3:$W$612,13,0),0)</f>
        <v>106</v>
      </c>
      <c r="CZ395" s="1">
        <f>IFERROR(VLOOKUP($CK395,stock_data!$B$3:$W$612,14,0),0)</f>
        <v>162</v>
      </c>
      <c r="DA395" s="1">
        <f>IFERROR(VLOOKUP($CK395,stock_data!$B$3:$W$612,15,0),0)</f>
        <v>102</v>
      </c>
      <c r="DB395" s="1">
        <f>IFERROR(VLOOKUP($CK395,stock_data!$B$3:$W$612,16,0),0)</f>
        <v>370</v>
      </c>
      <c r="DC395" s="1">
        <f>IFERROR(VLOOKUP($CK395,stock_data!$B$3:$W$612,17,0),0)</f>
        <v>196</v>
      </c>
      <c r="DD395" s="1">
        <f>IFERROR(VLOOKUP($CK395,stock_data!$B$3:$W$612,18,0),0)</f>
        <v>213</v>
      </c>
      <c r="DE395" s="1">
        <f>IFERROR(VLOOKUP($CK395,stock_data!$B$3:$W$612,19,0),0)</f>
        <v>156</v>
      </c>
      <c r="DF395" s="1">
        <f>IFERROR(VLOOKUP($CK395,stock_data!$B$3:$W$612,20,0),0)</f>
        <v>206</v>
      </c>
      <c r="DG395" s="1">
        <f>IFERROR(VLOOKUP($CK395,stock_data!$B$3:$W$612,21,0),0)</f>
        <v>153</v>
      </c>
      <c r="DH395" s="1">
        <f>IFERROR(VLOOKUP($CK395,stock_data!$B$3:$W$612,22,0),0)</f>
        <v>237</v>
      </c>
      <c r="DI395" s="1">
        <f t="shared" si="123"/>
        <v>7777</v>
      </c>
      <c r="DJ395" s="1">
        <f t="shared" si="124"/>
        <v>1710940</v>
      </c>
      <c r="DK395" s="3">
        <f>IFERROR(INDEX(COD_SALES!$B$5:$Z$500,MATCH(resource!$CC395,COD_SALES!$A$5:$A$500,0),MATCH(resource!DK$2,COD_SALES!$B$4:$Z$4,0)),"")</f>
        <v>0</v>
      </c>
      <c r="DL395" s="3">
        <f>IFERROR(INDEX(COD_SALES!$B$5:$Z$500,MATCH(resource!$CC395,COD_SALES!$A$5:$A$500,0),MATCH(resource!DL$2,COD_SALES!$B$4:$Z$4,0)),"")</f>
        <v>0</v>
      </c>
      <c r="DM395" s="3">
        <f>IFERROR(INDEX(COD_SALES!$B$5:$Z$500,MATCH(resource!$CC395,COD_SALES!$A$5:$A$500,0),MATCH(resource!DM$2,COD_SALES!$B$4:$Z$4,0)),"")</f>
        <v>0</v>
      </c>
      <c r="DN395" s="3" t="str">
        <f>IFERROR(INDEX(COD_SALES!$B$5:$Z$500,MATCH(resource!$CC395,COD_SALES!$A$5:$A$500,0),MATCH(resource!DN$2,COD_SALES!$B$4:$Z$4,0)),"")</f>
        <v/>
      </c>
      <c r="DO395" s="3">
        <f>IFERROR(INDEX(COD_SALES!$B$5:$Z$500,MATCH(resource!$CC395,COD_SALES!$A$5:$A$500,0),MATCH(resource!DO$2,COD_SALES!$B$4:$Z$4,0)),"")</f>
        <v>0</v>
      </c>
      <c r="DP395" s="3">
        <f>IFERROR(INDEX(COD_SALES!$B$5:$Z$500,MATCH(resource!$CC395,COD_SALES!$A$5:$A$500,0),MATCH(resource!DP$2,COD_SALES!$B$4:$Z$4,0)),"")</f>
        <v>0</v>
      </c>
      <c r="DQ395" s="3" t="str">
        <f>IFERROR(INDEX(COD_SALES!$B$5:$Z$500,MATCH(resource!$CC395,COD_SALES!$A$5:$A$500,0),MATCH(resource!DQ$2,COD_SALES!$B$4:$Z$4,0)),"")</f>
        <v/>
      </c>
      <c r="DR395" s="3">
        <f>IFERROR(INDEX(COD_SALES!$B$5:$Z$500,MATCH(resource!$CC395,COD_SALES!$A$5:$A$500,0),MATCH(resource!DR$2,COD_SALES!$B$4:$Z$4,0)),"")</f>
        <v>0</v>
      </c>
      <c r="DS395" s="3">
        <f>IFERROR(INDEX(COD_SALES!$B$5:$Z$500,MATCH(resource!$CC395,COD_SALES!$A$5:$A$500,0),MATCH(resource!DS$2,COD_SALES!$B$4:$Z$4,0)),"")</f>
        <v>0</v>
      </c>
      <c r="DT395" s="3">
        <f>IFERROR(INDEX(COD_SALES!$B$5:$Z$500,MATCH(resource!$CC395,COD_SALES!$A$5:$A$500,0),MATCH(resource!DT$2,COD_SALES!$B$4:$Z$4,0)),"")</f>
        <v>0</v>
      </c>
      <c r="DU395" s="3">
        <f>IFERROR(INDEX(COD_SALES!$B$5:$Z$500,MATCH(resource!$CC395,COD_SALES!$A$5:$A$500,0),MATCH(resource!DU$2,COD_SALES!$B$4:$Z$4,0)),"")</f>
        <v>0</v>
      </c>
      <c r="DV395" s="3">
        <f>IFERROR(INDEX(COD_SALES!$B$5:$Z$500,MATCH(resource!$CC395,COD_SALES!$A$5:$A$500,0),MATCH(resource!DV$2,COD_SALES!$B$4:$Z$4,0)),"")</f>
        <v>0</v>
      </c>
      <c r="DW395" s="3">
        <f>IFERROR(INDEX(COD_SALES!$B$5:$Z$500,MATCH(resource!$CC395,COD_SALES!$A$5:$A$500,0),MATCH(resource!DW$2,COD_SALES!$B$4:$Z$4,0)),"")</f>
        <v>-10</v>
      </c>
      <c r="DX395" s="3">
        <f>IFERROR(INDEX(COD_SALES!$B$5:$Z$500,MATCH(resource!$CC395,COD_SALES!$A$5:$A$500,0),MATCH(resource!DX$2,COD_SALES!$B$4:$Z$4,0)),"")</f>
        <v>0</v>
      </c>
      <c r="DY395" s="3">
        <f>IFERROR(INDEX(COD_SALES!$B$5:$Z$500,MATCH(resource!$CC395,COD_SALES!$A$5:$A$500,0),MATCH(resource!DY$2,COD_SALES!$B$4:$Z$4,0)),"")</f>
        <v>0</v>
      </c>
      <c r="DZ395" s="3">
        <f>IFERROR(INDEX(COD_SALES!$B$5:$Z$500,MATCH(resource!$CC395,COD_SALES!$A$5:$A$500,0),MATCH(resource!DZ$2,COD_SALES!$B$4:$Z$4,0)),"")</f>
        <v>0</v>
      </c>
      <c r="EA395" s="3">
        <f>IFERROR(INDEX(COD_SALES!$B$5:$Z$500,MATCH(resource!$CC395,COD_SALES!$A$5:$A$500,0),MATCH(resource!EA$2,COD_SALES!$B$4:$Z$4,0)),"")</f>
        <v>0</v>
      </c>
      <c r="EB395" s="3">
        <f t="shared" si="125"/>
        <v>-5301.4</v>
      </c>
      <c r="ED395" s="3">
        <f>IFERROR(VLOOKUP($CK395,depot_prod_sales!$B$5:$S$200,3,0),0)</f>
        <v>134</v>
      </c>
      <c r="EE395" s="3">
        <f>IFERROR(VLOOKUP($CK395,depot_prod_sales!$B$5:$S$200,4,0),0)</f>
        <v>238</v>
      </c>
      <c r="EF395" s="3">
        <f>IFERROR(VLOOKUP($CK395,depot_prod_sales!$B$5:$S$200,5,0),0)</f>
        <v>246</v>
      </c>
      <c r="EG395" s="3">
        <f>IFERROR(VLOOKUP($CK395,depot_prod_sales!$B$5:$S$200,6,0),0)</f>
        <v>146</v>
      </c>
      <c r="EH395" s="3">
        <f>IFERROR(VLOOKUP($CK395,depot_prod_sales!$B$5:$S$200,7,0),0)</f>
        <v>54</v>
      </c>
      <c r="EI395" s="3">
        <f>IFERROR(VLOOKUP($CK395,depot_prod_sales!$B$5:$S$200,8,0),0)</f>
        <v>555</v>
      </c>
      <c r="EJ395" s="3">
        <f>IFERROR(VLOOKUP($CK395,depot_prod_sales!$B$5:$S$200,9,0),0)</f>
        <v>214</v>
      </c>
      <c r="EK395" s="3">
        <f>IFERROR(VLOOKUP($CK395,depot_prod_sales!$B$5:$S$200,10,0),0)</f>
        <v>122</v>
      </c>
      <c r="EL395" s="3">
        <f>IFERROR(VLOOKUP($CK395,depot_prod_sales!$B$5:$S$200,11,0),0)</f>
        <v>15</v>
      </c>
      <c r="EM395" s="3">
        <f>IFERROR(VLOOKUP($CK395,depot_prod_sales!$B$5:$S$200,12,0),0)</f>
        <v>207</v>
      </c>
      <c r="EN395" s="3">
        <f>IFERROR(VLOOKUP($CK395,depot_prod_sales!$B$5:$S$200,13,0),0)</f>
        <v>215</v>
      </c>
      <c r="EO395" s="3">
        <f>IFERROR(VLOOKUP($CK395,depot_prod_sales!$B$5:$S$200,14,0),0)</f>
        <v>284</v>
      </c>
      <c r="EP395" s="3">
        <f>IFERROR(VLOOKUP($CK395,depot_prod_sales!$B$5:$S$200,15,0),0)</f>
        <v>82</v>
      </c>
      <c r="EQ395" s="3">
        <f>IFERROR(VLOOKUP($CK395,depot_prod_sales!$B$5:$S$200,16,0),0)</f>
        <v>229</v>
      </c>
      <c r="ER395" s="3">
        <f>IFERROR(VLOOKUP($CK395,depot_prod_sales!$B$5:$S$200,17,0),0)</f>
        <v>51</v>
      </c>
      <c r="ES395" s="3">
        <f>IFERROR(VLOOKUP($CK395,depot_prod_sales!$B$5:$S$200,18,0),0)</f>
        <v>338</v>
      </c>
      <c r="ET395" s="116">
        <f t="shared" si="126"/>
        <v>3130</v>
      </c>
      <c r="EU395" s="116">
        <f t="shared" si="127"/>
        <v>688600</v>
      </c>
      <c r="EW395" s="3">
        <f>IFERROR(VLOOKUP(CC395,data_pull!$AO$25:$AR$546,2,0),0)</f>
        <v>0</v>
      </c>
      <c r="EX395" s="1">
        <f>IFERROR(VLOOKUP(CC395,data_pull!$AO$25:$AR$546,4,0),0)</f>
        <v>0</v>
      </c>
    </row>
    <row r="396" spans="13:154" x14ac:dyDescent="0.25"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4" t="str">
        <f>sales_data!B395</f>
        <v>Asaduzzaman</v>
      </c>
      <c r="AR396" s="4" t="str">
        <f>sales_data!C395</f>
        <v>Farooq Miah</v>
      </c>
      <c r="AS396" s="5" t="str">
        <f t="shared" si="117"/>
        <v/>
      </c>
      <c r="AT396" s="4" t="str">
        <f>sales_data!I395</f>
        <v>Zaidul Haque</v>
      </c>
      <c r="AU396" s="4" t="str">
        <f>sales_data!W395</f>
        <v>Araihazer (Tb)</v>
      </c>
      <c r="AV396" s="1">
        <f>sales_data!N395</f>
        <v>57494.01</v>
      </c>
      <c r="AW396" s="1">
        <f>sales_data!P395</f>
        <v>24</v>
      </c>
      <c r="AX396" s="3">
        <f ca="1">IFERROR(INDEX(INDIRECT("day_wise_sales_data!$B$2:$BZ$599"),MATCH(resource!$CC396,day_wise_sales_data!$A$2:$A$500,0),MATCH(resource!AX$2,INDIRECT("day_wise_sales_data!$B$1:$BZ$1"),0)),0)</f>
        <v>0</v>
      </c>
      <c r="AY396" s="3">
        <f ca="1">IFERROR(INDEX(INDIRECT("day_wise_sales_data!$B$2:$BZ$599"),MATCH(resource!$CC396,day_wise_sales_data!$A$2:$A$500,0),MATCH(resource!AY$2,INDIRECT("day_wise_sales_data!$B$1:$BZ$1"),0)),0)</f>
        <v>0</v>
      </c>
      <c r="AZ396" s="3">
        <f ca="1">IFERROR(INDEX(INDIRECT("day_wise_sales_data!$B$2:$BZ$599"),MATCH(resource!$CC396,day_wise_sales_data!$A$2:$A$500,0),MATCH(resource!AZ$2,INDIRECT("day_wise_sales_data!$B$1:$BZ$1"),0)),0)</f>
        <v>0</v>
      </c>
      <c r="BA396" s="3">
        <f ca="1">IFERROR(INDEX(INDIRECT("day_wise_sales_data!$B$2:$BZ$599"),MATCH(resource!$CC396,day_wise_sales_data!$A$2:$A$500,0),MATCH(resource!BA$2,INDIRECT("day_wise_sales_data!$B$1:$BZ$1"),0)),0)</f>
        <v>0</v>
      </c>
      <c r="BB396" s="3">
        <f ca="1">IFERROR(INDEX(INDIRECT("day_wise_sales_data!$B$2:$BZ$599"),MATCH(resource!$CC396,day_wise_sales_data!$A$2:$A$500,0),MATCH(resource!BB$2,INDIRECT("day_wise_sales_data!$B$1:$BZ$1"),0)),0)</f>
        <v>0</v>
      </c>
      <c r="BC396" s="3">
        <f ca="1">IFERROR(INDEX(INDIRECT("day_wise_sales_data!$B$2:$BZ$599"),MATCH(resource!$CC396,day_wise_sales_data!$A$2:$A$500,0),MATCH(resource!BC$2,INDIRECT("day_wise_sales_data!$B$1:$BZ$1"),0)),0)</f>
        <v>0</v>
      </c>
      <c r="BD396" s="3">
        <f ca="1">IFERROR(INDEX(INDIRECT("day_wise_sales_data!$B$2:$BZ$599"),MATCH(resource!$CC396,day_wise_sales_data!$A$2:$A$500,0),MATCH(resource!BD$2,INDIRECT("day_wise_sales_data!$B$1:$BZ$1"),0)),0)</f>
        <v>1932.08</v>
      </c>
      <c r="BE396" s="3">
        <f ca="1">IFERROR(INDEX(INDIRECT("day_wise_sales_data!$B$2:$BZ$599"),MATCH(resource!$CC396,day_wise_sales_data!$A$2:$A$500,0),MATCH(resource!BE$2,INDIRECT("day_wise_sales_data!$B$1:$BZ$1"),0)),0)</f>
        <v>0</v>
      </c>
      <c r="BF396" s="3">
        <f ca="1">IFERROR(INDEX(INDIRECT("day_wise_sales_data!$B$2:$BZ$599"),MATCH(resource!$CC396,day_wise_sales_data!$A$2:$A$500,0),MATCH(resource!BF$2,INDIRECT("day_wise_sales_data!$B$1:$BZ$1"),0)),0)</f>
        <v>7268.68</v>
      </c>
      <c r="BG396" s="3">
        <f ca="1">IFERROR(INDEX(INDIRECT("day_wise_sales_data!$B$2:$BZ$599"),MATCH(resource!$CC396,day_wise_sales_data!$A$2:$A$500,0),MATCH(resource!BG$2,INDIRECT("day_wise_sales_data!$B$1:$BZ$1"),0)),0)</f>
        <v>0</v>
      </c>
      <c r="BH396" s="3">
        <f ca="1">IFERROR(INDEX(INDIRECT("day_wise_sales_data!$B$2:$BZ$599"),MATCH(resource!$CC396,day_wise_sales_data!$A$2:$A$500,0),MATCH(resource!BH$2,INDIRECT("day_wise_sales_data!$B$1:$BZ$1"),0)),0)</f>
        <v>0</v>
      </c>
      <c r="BI396" s="3">
        <f ca="1">IFERROR(INDEX(INDIRECT("day_wise_sales_data!$B$2:$BZ$599"),MATCH(resource!$CC396,day_wise_sales_data!$A$2:$A$500,0),MATCH(resource!BI$2,INDIRECT("day_wise_sales_data!$B$1:$BZ$1"),0)),0)</f>
        <v>0</v>
      </c>
      <c r="BJ396" s="3">
        <f ca="1">IFERROR(INDEX(INDIRECT("day_wise_sales_data!$B$2:$BZ$599"),MATCH(resource!$CC396,day_wise_sales_data!$A$2:$A$500,0),MATCH(resource!BJ$2,INDIRECT("day_wise_sales_data!$B$1:$BZ$1"),0)),0)</f>
        <v>1850.09</v>
      </c>
      <c r="BK396" s="3">
        <f ca="1">IFERROR(INDEX(INDIRECT("day_wise_sales_data!$B$2:$BZ$599"),MATCH(resource!$CC396,day_wise_sales_data!$A$2:$A$500,0),MATCH(resource!BK$2,INDIRECT("day_wise_sales_data!$B$1:$BZ$1"),0)),0)</f>
        <v>0</v>
      </c>
      <c r="BL396" s="3">
        <f ca="1">IFERROR(INDEX(INDIRECT("day_wise_sales_data!$B$2:$BZ$599"),MATCH(resource!$CC396,day_wise_sales_data!$A$2:$A$500,0),MATCH(resource!BL$2,INDIRECT("day_wise_sales_data!$B$1:$BZ$1"),0)),0)</f>
        <v>3732.29</v>
      </c>
      <c r="BM396" s="3">
        <f ca="1">IFERROR(INDEX(INDIRECT("day_wise_sales_data!$B$2:$BZ$599"),MATCH(resource!$CC396,day_wise_sales_data!$A$2:$A$500,0),MATCH(resource!BM$2,INDIRECT("day_wise_sales_data!$B$1:$BZ$1"),0)),0)</f>
        <v>0</v>
      </c>
      <c r="BN396" s="3">
        <f ca="1">IFERROR(INDEX(INDIRECT("day_wise_sales_data!$B$2:$BZ$599"),MATCH(resource!$CC396,day_wise_sales_data!$A$2:$A$500,0),MATCH(resource!BN$2,INDIRECT("day_wise_sales_data!$B$1:$BZ$1"),0)),0)</f>
        <v>0</v>
      </c>
      <c r="BO396" s="3">
        <f ca="1">IFERROR(INDEX(INDIRECT("day_wise_sales_data!$B$2:$BZ$599"),MATCH(resource!$CC396,day_wise_sales_data!$A$2:$A$500,0),MATCH(resource!BO$2,INDIRECT("day_wise_sales_data!$B$1:$BZ$1"),0)),0)</f>
        <v>0</v>
      </c>
      <c r="BP396" s="3">
        <f ca="1">IFERROR(INDEX(INDIRECT("day_wise_sales_data!$B$2:$BZ$599"),MATCH(resource!$CC396,day_wise_sales_data!$A$2:$A$500,0),MATCH(resource!BP$2,INDIRECT("day_wise_sales_data!$B$1:$BZ$1"),0)),0)</f>
        <v>0</v>
      </c>
      <c r="BQ396" s="3">
        <f ca="1">IFERROR(INDEX(INDIRECT("day_wise_sales_data!$B$2:$BZ$599"),MATCH(resource!$CC396,day_wise_sales_data!$A$2:$A$500,0),MATCH(resource!BQ$2,INDIRECT("day_wise_sales_data!$B$1:$BZ$1"),0)),0)</f>
        <v>0</v>
      </c>
      <c r="BR396" s="3">
        <f ca="1">IFERROR(INDEX(INDIRECT("day_wise_sales_data!$B$2:$BZ$599"),MATCH(resource!$CC396,day_wise_sales_data!$A$2:$A$500,0),MATCH(resource!BR$2,INDIRECT("day_wise_sales_data!$B$1:$BZ$1"),0)),0)</f>
        <v>0</v>
      </c>
      <c r="BS396" s="3">
        <f ca="1">IFERROR(INDEX(INDIRECT("day_wise_sales_data!$B$2:$BZ$599"),MATCH(resource!$CC396,day_wise_sales_data!$A$2:$A$500,0),MATCH(resource!BS$2,INDIRECT("day_wise_sales_data!$B$1:$BZ$1"),0)),0)</f>
        <v>6078.48</v>
      </c>
      <c r="BT396" s="3">
        <f ca="1">IFERROR(INDEX(INDIRECT("day_wise_sales_data!$B$2:$BZ$599"),MATCH(resource!$CC396,day_wise_sales_data!$A$2:$A$500,0),MATCH(resource!BT$2,INDIRECT("day_wise_sales_data!$B$1:$BZ$1"),0)),0)</f>
        <v>0</v>
      </c>
      <c r="BU396" s="3">
        <f ca="1">IFERROR(INDEX(INDIRECT("day_wise_sales_data!$B$2:$BZ$599"),MATCH(resource!$CC396,day_wise_sales_data!$A$2:$A$500,0),MATCH(resource!BU$2,INDIRECT("day_wise_sales_data!$B$1:$BZ$1"),0)),0)</f>
        <v>2058.17</v>
      </c>
      <c r="BV396" s="3">
        <f ca="1">IFERROR(INDEX(INDIRECT("day_wise_sales_data!$B$2:$BZ$599"),MATCH(resource!$CC396,day_wise_sales_data!$A$2:$A$500,0),MATCH(resource!BV$2,INDIRECT("day_wise_sales_data!$B$1:$BZ$1"),0)),0)</f>
        <v>0</v>
      </c>
      <c r="BW396" s="3">
        <f ca="1">IFERROR(INDEX(INDIRECT("day_wise_sales_data!$B$2:$BZ$599"),MATCH(resource!$CC396,day_wise_sales_data!$A$2:$A$500,0),MATCH(resource!BW$2,INDIRECT("day_wise_sales_data!$B$1:$BZ$1"),0)),0)</f>
        <v>4323.7700000000004</v>
      </c>
      <c r="BX396" s="3">
        <f ca="1">IFERROR(INDEX(INDIRECT("day_wise_sales_data!$B$2:$BZ$599"),MATCH(resource!$CC396,day_wise_sales_data!$A$2:$A$500,0),MATCH(resource!BX$2,INDIRECT("day_wise_sales_data!$B$1:$BZ$1"),0)),0)</f>
        <v>25755.31</v>
      </c>
      <c r="BY396" s="3">
        <f ca="1">IFERROR(INDEX(INDIRECT("day_wise_sales_data!$B$2:$BZ$599"),MATCH(resource!$CC396,day_wise_sales_data!$A$2:$A$500,0),MATCH(resource!BY$2,INDIRECT("day_wise_sales_data!$B$1:$BZ$1"),0)),0)</f>
        <v>0</v>
      </c>
      <c r="BZ396" s="3">
        <f ca="1">IFERROR(INDEX(INDIRECT("day_wise_sales_data!$B$2:$BZ$599"),MATCH(resource!$CC396,day_wise_sales_data!$A$2:$A$500,0),MATCH(resource!BZ$2,INDIRECT("day_wise_sales_data!$B$1:$BZ$1"),0)),0)</f>
        <v>0</v>
      </c>
      <c r="CA396" s="3" t="str">
        <f ca="1">IFERROR(INDEX(INDIRECT("day_wise_sales_data!$B$2:$BZ$599"),MATCH(resource!$CC396,day_wise_sales_data!$A$2:$A$500,0),MATCH(resource!CA$2,INDIRECT("day_wise_sales_data!$B$1:$BZ$1"),0)),0)</f>
        <v>dd</v>
      </c>
      <c r="CC396" s="4" t="str">
        <f>sales_data!H395</f>
        <v>NOR04211</v>
      </c>
      <c r="CD396" s="1">
        <v>394</v>
      </c>
      <c r="CE396" s="1" t="str">
        <f>IF(AQ396=report!$AQ$3,resource!CD396,"")</f>
        <v/>
      </c>
      <c r="CF396" s="5" t="str">
        <f>IFERROR(SMALL($CE$3:$CE$1001,ROWS($CE$3:CE396)),"")</f>
        <v/>
      </c>
      <c r="CH396">
        <f>IFERROR(VLOOKUP($CC396,data_pull!$E$22:$G$700,2,0),0)</f>
        <v>57494.01</v>
      </c>
      <c r="CI396" s="1">
        <f t="shared" si="119"/>
        <v>154</v>
      </c>
      <c r="CJ396" s="1">
        <f t="shared" si="118"/>
        <v>413</v>
      </c>
      <c r="CK396" s="1" t="s">
        <v>1871</v>
      </c>
      <c r="CL396" s="1">
        <f t="shared" si="120"/>
        <v>6</v>
      </c>
      <c r="CM396" s="1" t="str">
        <f>IFERROR(VLOOKUP($CK396,stock_data!$B$3:$W$612,2,0),0)</f>
        <v>ZOPAN-20 TABLET (EXP)</v>
      </c>
      <c r="CN396" s="1" t="str">
        <f>IFERROR(VLOOKUP($CK396,stock_data!$B$3:$W$612,4,0),0)</f>
        <v>5x10's</v>
      </c>
      <c r="CO396" s="1">
        <f>IFERROR(VLOOKUP($CK396,stock_data!$B$3:$W$612,5,0),0)</f>
        <v>220</v>
      </c>
      <c r="CP396" s="3">
        <f t="shared" si="121"/>
        <v>413</v>
      </c>
      <c r="CQ396" s="3">
        <f t="shared" si="122"/>
        <v>90860</v>
      </c>
      <c r="CR396" s="1">
        <f>IFERROR(VLOOKUP($CK396,stock_data!$B$3:$W$612,6,0),0)</f>
        <v>0</v>
      </c>
      <c r="CS396" s="1">
        <f>IFERROR(VLOOKUP($CK396,stock_data!$B$3:$W$612,7,0),0)</f>
        <v>0</v>
      </c>
      <c r="CT396" s="1">
        <f>IFERROR(VLOOKUP($CK396,stock_data!$B$3:$W$612,8,0),0)</f>
        <v>0</v>
      </c>
      <c r="CU396" s="1">
        <f>IFERROR(VLOOKUP($CK396,stock_data!$B$3:$W$612,9,0),0)</f>
        <v>0</v>
      </c>
      <c r="CV396" s="1">
        <f>IFERROR(VLOOKUP($CK396,stock_data!$B$3:$W$612,10,0),0)</f>
        <v>0</v>
      </c>
      <c r="CW396" s="1">
        <f>IFERROR(VLOOKUP($CK396,stock_data!$B$3:$W$612,11,0),0)</f>
        <v>0</v>
      </c>
      <c r="CX396" s="1">
        <f>IFERROR(VLOOKUP($CK396,stock_data!$B$3:$W$612,12,0),0)</f>
        <v>0</v>
      </c>
      <c r="CY396" s="1">
        <f>IFERROR(VLOOKUP($CK396,stock_data!$B$3:$W$612,13,0),0)</f>
        <v>0</v>
      </c>
      <c r="CZ396" s="1">
        <f>IFERROR(VLOOKUP($CK396,stock_data!$B$3:$W$612,14,0),0)</f>
        <v>0</v>
      </c>
      <c r="DA396" s="1">
        <f>IFERROR(VLOOKUP($CK396,stock_data!$B$3:$W$612,15,0),0)</f>
        <v>0</v>
      </c>
      <c r="DB396" s="1">
        <f>IFERROR(VLOOKUP($CK396,stock_data!$B$3:$W$612,16,0),0)</f>
        <v>0</v>
      </c>
      <c r="DC396" s="1">
        <f>IFERROR(VLOOKUP($CK396,stock_data!$B$3:$W$612,17,0),0)</f>
        <v>0</v>
      </c>
      <c r="DD396" s="1">
        <f>IFERROR(VLOOKUP($CK396,stock_data!$B$3:$W$612,18,0),0)</f>
        <v>0</v>
      </c>
      <c r="DE396" s="1">
        <f>IFERROR(VLOOKUP($CK396,stock_data!$B$3:$W$612,19,0),0)</f>
        <v>0</v>
      </c>
      <c r="DF396" s="1">
        <f>IFERROR(VLOOKUP($CK396,stock_data!$B$3:$W$612,20,0),0)</f>
        <v>0</v>
      </c>
      <c r="DG396" s="1">
        <f>IFERROR(VLOOKUP($CK396,stock_data!$B$3:$W$612,21,0),0)</f>
        <v>0</v>
      </c>
      <c r="DH396" s="1">
        <f>IFERROR(VLOOKUP($CK396,stock_data!$B$3:$W$612,22,0),0)</f>
        <v>0</v>
      </c>
      <c r="DI396" s="1">
        <f t="shared" si="123"/>
        <v>0</v>
      </c>
      <c r="DJ396" s="1">
        <f t="shared" si="124"/>
        <v>0</v>
      </c>
      <c r="DK396" s="3">
        <f>IFERROR(INDEX(COD_SALES!$B$5:$Z$500,MATCH(resource!$CC396,COD_SALES!$A$5:$A$500,0),MATCH(resource!DK$2,COD_SALES!$B$4:$Z$4,0)),"")</f>
        <v>15</v>
      </c>
      <c r="DL396" s="3">
        <f>IFERROR(INDEX(COD_SALES!$B$5:$Z$500,MATCH(resource!$CC396,COD_SALES!$A$5:$A$500,0),MATCH(resource!DL$2,COD_SALES!$B$4:$Z$4,0)),"")</f>
        <v>1</v>
      </c>
      <c r="DM396" s="3">
        <f>IFERROR(INDEX(COD_SALES!$B$5:$Z$500,MATCH(resource!$CC396,COD_SALES!$A$5:$A$500,0),MATCH(resource!DM$2,COD_SALES!$B$4:$Z$4,0)),"")</f>
        <v>6</v>
      </c>
      <c r="DN396" s="3" t="str">
        <f>IFERROR(INDEX(COD_SALES!$B$5:$Z$500,MATCH(resource!$CC396,COD_SALES!$A$5:$A$500,0),MATCH(resource!DN$2,COD_SALES!$B$4:$Z$4,0)),"")</f>
        <v/>
      </c>
      <c r="DO396" s="3">
        <f>IFERROR(INDEX(COD_SALES!$B$5:$Z$500,MATCH(resource!$CC396,COD_SALES!$A$5:$A$500,0),MATCH(resource!DO$2,COD_SALES!$B$4:$Z$4,0)),"")</f>
        <v>0</v>
      </c>
      <c r="DP396" s="3">
        <f>IFERROR(INDEX(COD_SALES!$B$5:$Z$500,MATCH(resource!$CC396,COD_SALES!$A$5:$A$500,0),MATCH(resource!DP$2,COD_SALES!$B$4:$Z$4,0)),"")</f>
        <v>1</v>
      </c>
      <c r="DQ396" s="3" t="str">
        <f>IFERROR(INDEX(COD_SALES!$B$5:$Z$500,MATCH(resource!$CC396,COD_SALES!$A$5:$A$500,0),MATCH(resource!DQ$2,COD_SALES!$B$4:$Z$4,0)),"")</f>
        <v/>
      </c>
      <c r="DR396" s="3">
        <f>IFERROR(INDEX(COD_SALES!$B$5:$Z$500,MATCH(resource!$CC396,COD_SALES!$A$5:$A$500,0),MATCH(resource!DR$2,COD_SALES!$B$4:$Z$4,0)),"")</f>
        <v>0</v>
      </c>
      <c r="DS396" s="3">
        <f>IFERROR(INDEX(COD_SALES!$B$5:$Z$500,MATCH(resource!$CC396,COD_SALES!$A$5:$A$500,0),MATCH(resource!DS$2,COD_SALES!$B$4:$Z$4,0)),"")</f>
        <v>52</v>
      </c>
      <c r="DT396" s="3">
        <f>IFERROR(INDEX(COD_SALES!$B$5:$Z$500,MATCH(resource!$CC396,COD_SALES!$A$5:$A$500,0),MATCH(resource!DT$2,COD_SALES!$B$4:$Z$4,0)),"")</f>
        <v>0</v>
      </c>
      <c r="DU396" s="3">
        <f>IFERROR(INDEX(COD_SALES!$B$5:$Z$500,MATCH(resource!$CC396,COD_SALES!$A$5:$A$500,0),MATCH(resource!DU$2,COD_SALES!$B$4:$Z$4,0)),"")</f>
        <v>0</v>
      </c>
      <c r="DV396" s="3">
        <f>IFERROR(INDEX(COD_SALES!$B$5:$Z$500,MATCH(resource!$CC396,COD_SALES!$A$5:$A$500,0),MATCH(resource!DV$2,COD_SALES!$B$4:$Z$4,0)),"")</f>
        <v>0</v>
      </c>
      <c r="DW396" s="3">
        <f>IFERROR(INDEX(COD_SALES!$B$5:$Z$500,MATCH(resource!$CC396,COD_SALES!$A$5:$A$500,0),MATCH(resource!DW$2,COD_SALES!$B$4:$Z$4,0)),"")</f>
        <v>20</v>
      </c>
      <c r="DX396" s="3">
        <f>IFERROR(INDEX(COD_SALES!$B$5:$Z$500,MATCH(resource!$CC396,COD_SALES!$A$5:$A$500,0),MATCH(resource!DX$2,COD_SALES!$B$4:$Z$4,0)),"")</f>
        <v>0</v>
      </c>
      <c r="DY396" s="3">
        <f>IFERROR(INDEX(COD_SALES!$B$5:$Z$500,MATCH(resource!$CC396,COD_SALES!$A$5:$A$500,0),MATCH(resource!DY$2,COD_SALES!$B$4:$Z$4,0)),"")</f>
        <v>3</v>
      </c>
      <c r="DZ396" s="3">
        <f>IFERROR(INDEX(COD_SALES!$B$5:$Z$500,MATCH(resource!$CC396,COD_SALES!$A$5:$A$500,0),MATCH(resource!DZ$2,COD_SALES!$B$4:$Z$4,0)),"")</f>
        <v>0</v>
      </c>
      <c r="EA396" s="3">
        <f>IFERROR(INDEX(COD_SALES!$B$5:$Z$500,MATCH(resource!$CC396,COD_SALES!$A$5:$A$500,0),MATCH(resource!EA$2,COD_SALES!$B$4:$Z$4,0)),"")</f>
        <v>0</v>
      </c>
      <c r="EB396" s="3">
        <f t="shared" si="125"/>
        <v>26666.589999999997</v>
      </c>
      <c r="ED396" s="3">
        <f>IFERROR(VLOOKUP($CK396,depot_prod_sales!$B$5:$S$200,3,0),0)</f>
        <v>0</v>
      </c>
      <c r="EE396" s="3">
        <f>IFERROR(VLOOKUP($CK396,depot_prod_sales!$B$5:$S$200,4,0),0)</f>
        <v>0</v>
      </c>
      <c r="EF396" s="3">
        <f>IFERROR(VLOOKUP($CK396,depot_prod_sales!$B$5:$S$200,5,0),0)</f>
        <v>0</v>
      </c>
      <c r="EG396" s="3">
        <f>IFERROR(VLOOKUP($CK396,depot_prod_sales!$B$5:$S$200,6,0),0)</f>
        <v>0</v>
      </c>
      <c r="EH396" s="3">
        <f>IFERROR(VLOOKUP($CK396,depot_prod_sales!$B$5:$S$200,7,0),0)</f>
        <v>0</v>
      </c>
      <c r="EI396" s="3">
        <f>IFERROR(VLOOKUP($CK396,depot_prod_sales!$B$5:$S$200,8,0),0)</f>
        <v>0</v>
      </c>
      <c r="EJ396" s="3">
        <f>IFERROR(VLOOKUP($CK396,depot_prod_sales!$B$5:$S$200,9,0),0)</f>
        <v>0</v>
      </c>
      <c r="EK396" s="3">
        <f>IFERROR(VLOOKUP($CK396,depot_prod_sales!$B$5:$S$200,10,0),0)</f>
        <v>0</v>
      </c>
      <c r="EL396" s="3">
        <f>IFERROR(VLOOKUP($CK396,depot_prod_sales!$B$5:$S$200,11,0),0)</f>
        <v>0</v>
      </c>
      <c r="EM396" s="3">
        <f>IFERROR(VLOOKUP($CK396,depot_prod_sales!$B$5:$S$200,12,0),0)</f>
        <v>0</v>
      </c>
      <c r="EN396" s="3">
        <f>IFERROR(VLOOKUP($CK396,depot_prod_sales!$B$5:$S$200,13,0),0)</f>
        <v>0</v>
      </c>
      <c r="EO396" s="3">
        <f>IFERROR(VLOOKUP($CK396,depot_prod_sales!$B$5:$S$200,14,0),0)</f>
        <v>0</v>
      </c>
      <c r="EP396" s="3">
        <f>IFERROR(VLOOKUP($CK396,depot_prod_sales!$B$5:$S$200,15,0),0)</f>
        <v>0</v>
      </c>
      <c r="EQ396" s="3">
        <f>IFERROR(VLOOKUP($CK396,depot_prod_sales!$B$5:$S$200,16,0),0)</f>
        <v>0</v>
      </c>
      <c r="ER396" s="3">
        <f>IFERROR(VLOOKUP($CK396,depot_prod_sales!$B$5:$S$200,17,0),0)</f>
        <v>0</v>
      </c>
      <c r="ES396" s="3">
        <f>IFERROR(VLOOKUP($CK396,depot_prod_sales!$B$5:$S$200,18,0),0)</f>
        <v>0</v>
      </c>
      <c r="ET396" s="116">
        <f t="shared" si="126"/>
        <v>0</v>
      </c>
      <c r="EU396" s="116">
        <f t="shared" si="127"/>
        <v>0</v>
      </c>
      <c r="EW396" s="3">
        <f>IFERROR(VLOOKUP(CC396,data_pull!$AO$25:$AR$546,2,0),0)</f>
        <v>18</v>
      </c>
      <c r="EX396" s="1">
        <f>IFERROR(VLOOKUP(CC396,data_pull!$AO$25:$AR$546,4,0),0)</f>
        <v>190000</v>
      </c>
    </row>
    <row r="397" spans="13:154" x14ac:dyDescent="0.25"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4" t="str">
        <f>sales_data!B396</f>
        <v>Asaduzzaman</v>
      </c>
      <c r="AR397" s="4" t="str">
        <f>sales_data!C396</f>
        <v>Jaj Miah</v>
      </c>
      <c r="AS397" s="5" t="str">
        <f t="shared" si="117"/>
        <v>Jaj Miah</v>
      </c>
      <c r="AT397" s="4" t="str">
        <f>sales_data!I396</f>
        <v>Blank Hasnabad</v>
      </c>
      <c r="AU397" s="4" t="str">
        <f>sales_data!W396</f>
        <v>Hasnabad (Tb)</v>
      </c>
      <c r="AV397" s="1">
        <f>sales_data!N396</f>
        <v>129378.38</v>
      </c>
      <c r="AW397" s="1">
        <f>sales_data!P396</f>
        <v>32</v>
      </c>
      <c r="AX397" s="3">
        <f ca="1">IFERROR(INDEX(INDIRECT("day_wise_sales_data!$B$2:$BZ$599"),MATCH(resource!$CC397,day_wise_sales_data!$A$2:$A$500,0),MATCH(resource!AX$2,INDIRECT("day_wise_sales_data!$B$1:$BZ$1"),0)),0)</f>
        <v>0</v>
      </c>
      <c r="AY397" s="3">
        <f ca="1">IFERROR(INDEX(INDIRECT("day_wise_sales_data!$B$2:$BZ$599"),MATCH(resource!$CC397,day_wise_sales_data!$A$2:$A$500,0),MATCH(resource!AY$2,INDIRECT("day_wise_sales_data!$B$1:$BZ$1"),0)),0)</f>
        <v>0</v>
      </c>
      <c r="AZ397" s="3">
        <f ca="1">IFERROR(INDEX(INDIRECT("day_wise_sales_data!$B$2:$BZ$599"),MATCH(resource!$CC397,day_wise_sales_data!$A$2:$A$500,0),MATCH(resource!AZ$2,INDIRECT("day_wise_sales_data!$B$1:$BZ$1"),0)),0)</f>
        <v>0</v>
      </c>
      <c r="BA397" s="3">
        <f ca="1">IFERROR(INDEX(INDIRECT("day_wise_sales_data!$B$2:$BZ$599"),MATCH(resource!$CC397,day_wise_sales_data!$A$2:$A$500,0),MATCH(resource!BA$2,INDIRECT("day_wise_sales_data!$B$1:$BZ$1"),0)),0)</f>
        <v>0</v>
      </c>
      <c r="BB397" s="3">
        <f ca="1">IFERROR(INDEX(INDIRECT("day_wise_sales_data!$B$2:$BZ$599"),MATCH(resource!$CC397,day_wise_sales_data!$A$2:$A$500,0),MATCH(resource!BB$2,INDIRECT("day_wise_sales_data!$B$1:$BZ$1"),0)),0)</f>
        <v>5559.11</v>
      </c>
      <c r="BC397" s="3">
        <f ca="1">IFERROR(INDEX(INDIRECT("day_wise_sales_data!$B$2:$BZ$599"),MATCH(resource!$CC397,day_wise_sales_data!$A$2:$A$500,0),MATCH(resource!BC$2,INDIRECT("day_wise_sales_data!$B$1:$BZ$1"),0)),0)</f>
        <v>8481.75</v>
      </c>
      <c r="BD397" s="3">
        <f ca="1">IFERROR(INDEX(INDIRECT("day_wise_sales_data!$B$2:$BZ$599"),MATCH(resource!$CC397,day_wise_sales_data!$A$2:$A$500,0),MATCH(resource!BD$2,INDIRECT("day_wise_sales_data!$B$1:$BZ$1"),0)),0)</f>
        <v>0</v>
      </c>
      <c r="BE397" s="3">
        <f ca="1">IFERROR(INDEX(INDIRECT("day_wise_sales_data!$B$2:$BZ$599"),MATCH(resource!$CC397,day_wise_sales_data!$A$2:$A$500,0),MATCH(resource!BE$2,INDIRECT("day_wise_sales_data!$B$1:$BZ$1"),0)),0)</f>
        <v>0</v>
      </c>
      <c r="BF397" s="3">
        <f ca="1">IFERROR(INDEX(INDIRECT("day_wise_sales_data!$B$2:$BZ$599"),MATCH(resource!$CC397,day_wise_sales_data!$A$2:$A$500,0),MATCH(resource!BF$2,INDIRECT("day_wise_sales_data!$B$1:$BZ$1"),0)),0)</f>
        <v>0</v>
      </c>
      <c r="BG397" s="3">
        <f ca="1">IFERROR(INDEX(INDIRECT("day_wise_sales_data!$B$2:$BZ$599"),MATCH(resource!$CC397,day_wise_sales_data!$A$2:$A$500,0),MATCH(resource!BG$2,INDIRECT("day_wise_sales_data!$B$1:$BZ$1"),0)),0)</f>
        <v>0</v>
      </c>
      <c r="BH397" s="3">
        <f ca="1">IFERROR(INDEX(INDIRECT("day_wise_sales_data!$B$2:$BZ$599"),MATCH(resource!$CC397,day_wise_sales_data!$A$2:$A$500,0),MATCH(resource!BH$2,INDIRECT("day_wise_sales_data!$B$1:$BZ$1"),0)),0)</f>
        <v>0</v>
      </c>
      <c r="BI397" s="3">
        <f ca="1">IFERROR(INDEX(INDIRECT("day_wise_sales_data!$B$2:$BZ$599"),MATCH(resource!$CC397,day_wise_sales_data!$A$2:$A$500,0),MATCH(resource!BI$2,INDIRECT("day_wise_sales_data!$B$1:$BZ$1"),0)),0)</f>
        <v>2058.17</v>
      </c>
      <c r="BJ397" s="3">
        <f ca="1">IFERROR(INDEX(INDIRECT("day_wise_sales_data!$B$2:$BZ$599"),MATCH(resource!$CC397,day_wise_sales_data!$A$2:$A$500,0),MATCH(resource!BJ$2,INDIRECT("day_wise_sales_data!$B$1:$BZ$1"),0)),0)</f>
        <v>24792.94</v>
      </c>
      <c r="BK397" s="3">
        <f ca="1">IFERROR(INDEX(INDIRECT("day_wise_sales_data!$B$2:$BZ$599"),MATCH(resource!$CC397,day_wise_sales_data!$A$2:$A$500,0),MATCH(resource!BK$2,INDIRECT("day_wise_sales_data!$B$1:$BZ$1"),0)),0)</f>
        <v>6431.57</v>
      </c>
      <c r="BL397" s="3">
        <f ca="1">IFERROR(INDEX(INDIRECT("day_wise_sales_data!$B$2:$BZ$599"),MATCH(resource!$CC397,day_wise_sales_data!$A$2:$A$500,0),MATCH(resource!BL$2,INDIRECT("day_wise_sales_data!$B$1:$BZ$1"),0)),0)</f>
        <v>0</v>
      </c>
      <c r="BM397" s="3">
        <f ca="1">IFERROR(INDEX(INDIRECT("day_wise_sales_data!$B$2:$BZ$599"),MATCH(resource!$CC397,day_wise_sales_data!$A$2:$A$500,0),MATCH(resource!BM$2,INDIRECT("day_wise_sales_data!$B$1:$BZ$1"),0)),0)</f>
        <v>2650.72</v>
      </c>
      <c r="BN397" s="3">
        <f ca="1">IFERROR(INDEX(INDIRECT("day_wise_sales_data!$B$2:$BZ$599"),MATCH(resource!$CC397,day_wise_sales_data!$A$2:$A$500,0),MATCH(resource!BN$2,INDIRECT("day_wise_sales_data!$B$1:$BZ$1"),0)),0)</f>
        <v>0</v>
      </c>
      <c r="BO397" s="3">
        <f ca="1">IFERROR(INDEX(INDIRECT("day_wise_sales_data!$B$2:$BZ$599"),MATCH(resource!$CC397,day_wise_sales_data!$A$2:$A$500,0),MATCH(resource!BO$2,INDIRECT("day_wise_sales_data!$B$1:$BZ$1"),0)),0)</f>
        <v>0</v>
      </c>
      <c r="BP397" s="3">
        <f ca="1">IFERROR(INDEX(INDIRECT("day_wise_sales_data!$B$2:$BZ$599"),MATCH(resource!$CC397,day_wise_sales_data!$A$2:$A$500,0),MATCH(resource!BP$2,INDIRECT("day_wise_sales_data!$B$1:$BZ$1"),0)),0)</f>
        <v>0</v>
      </c>
      <c r="BQ397" s="3">
        <f ca="1">IFERROR(INDEX(INDIRECT("day_wise_sales_data!$B$2:$BZ$599"),MATCH(resource!$CC397,day_wise_sales_data!$A$2:$A$500,0),MATCH(resource!BQ$2,INDIRECT("day_wise_sales_data!$B$1:$BZ$1"),0)),0)</f>
        <v>0</v>
      </c>
      <c r="BR397" s="3">
        <f ca="1">IFERROR(INDEX(INDIRECT("day_wise_sales_data!$B$2:$BZ$599"),MATCH(resource!$CC397,day_wise_sales_data!$A$2:$A$500,0),MATCH(resource!BR$2,INDIRECT("day_wise_sales_data!$B$1:$BZ$1"),0)),0)</f>
        <v>20581.7</v>
      </c>
      <c r="BS397" s="3">
        <f ca="1">IFERROR(INDEX(INDIRECT("day_wise_sales_data!$B$2:$BZ$599"),MATCH(resource!$CC397,day_wise_sales_data!$A$2:$A$500,0),MATCH(resource!BS$2,INDIRECT("day_wise_sales_data!$B$1:$BZ$1"),0)),0)</f>
        <v>5414.01</v>
      </c>
      <c r="BT397" s="3">
        <f ca="1">IFERROR(INDEX(INDIRECT("day_wise_sales_data!$B$2:$BZ$599"),MATCH(resource!$CC397,day_wise_sales_data!$A$2:$A$500,0),MATCH(resource!BT$2,INDIRECT("day_wise_sales_data!$B$1:$BZ$1"),0)),0)</f>
        <v>0</v>
      </c>
      <c r="BU397" s="3">
        <f ca="1">IFERROR(INDEX(INDIRECT("day_wise_sales_data!$B$2:$BZ$599"),MATCH(resource!$CC397,day_wise_sales_data!$A$2:$A$500,0),MATCH(resource!BU$2,INDIRECT("day_wise_sales_data!$B$1:$BZ$1"),0)),0)</f>
        <v>0</v>
      </c>
      <c r="BV397" s="3">
        <f ca="1">IFERROR(INDEX(INDIRECT("day_wise_sales_data!$B$2:$BZ$599"),MATCH(resource!$CC397,day_wise_sales_data!$A$2:$A$500,0),MATCH(resource!BV$2,INDIRECT("day_wise_sales_data!$B$1:$BZ$1"),0)),0)</f>
        <v>0</v>
      </c>
      <c r="BW397" s="3">
        <f ca="1">IFERROR(INDEX(INDIRECT("day_wise_sales_data!$B$2:$BZ$599"),MATCH(resource!$CC397,day_wise_sales_data!$A$2:$A$500,0),MATCH(resource!BW$2,INDIRECT("day_wise_sales_data!$B$1:$BZ$1"),0)),0)</f>
        <v>0</v>
      </c>
      <c r="BX397" s="3">
        <f ca="1">IFERROR(INDEX(INDIRECT("day_wise_sales_data!$B$2:$BZ$599"),MATCH(resource!$CC397,day_wise_sales_data!$A$2:$A$500,0),MATCH(resource!BX$2,INDIRECT("day_wise_sales_data!$B$1:$BZ$1"),0)),0)</f>
        <v>0</v>
      </c>
      <c r="BY397" s="3">
        <f ca="1">IFERROR(INDEX(INDIRECT("day_wise_sales_data!$B$2:$BZ$599"),MATCH(resource!$CC397,day_wise_sales_data!$A$2:$A$500,0),MATCH(resource!BY$2,INDIRECT("day_wise_sales_data!$B$1:$BZ$1"),0)),0)</f>
        <v>0</v>
      </c>
      <c r="BZ397" s="3">
        <f ca="1">IFERROR(INDEX(INDIRECT("day_wise_sales_data!$B$2:$BZ$599"),MATCH(resource!$CC397,day_wise_sales_data!$A$2:$A$500,0),MATCH(resource!BZ$2,INDIRECT("day_wise_sales_data!$B$1:$BZ$1"),0)),0)</f>
        <v>0</v>
      </c>
      <c r="CA397" s="3" t="str">
        <f ca="1">IFERROR(INDEX(INDIRECT("day_wise_sales_data!$B$2:$BZ$599"),MATCH(resource!$CC397,day_wise_sales_data!$A$2:$A$500,0),MATCH(resource!CA$2,INDIRECT("day_wise_sales_data!$B$1:$BZ$1"),0)),0)</f>
        <v>dd</v>
      </c>
      <c r="CC397" s="4" t="str">
        <f>sales_data!H396</f>
        <v>NOR06212</v>
      </c>
      <c r="CD397" s="1">
        <v>395</v>
      </c>
      <c r="CE397" s="1" t="str">
        <f>IF(AQ397=report!$AQ$3,resource!CD397,"")</f>
        <v/>
      </c>
      <c r="CF397" s="5" t="str">
        <f>IFERROR(SMALL($CE$3:$CE$1001,ROWS($CE$3:CE397)),"")</f>
        <v/>
      </c>
      <c r="CH397">
        <f>IFERROR(VLOOKUP($CC397,data_pull!$E$22:$G$700,2,0),0)</f>
        <v>129378.38</v>
      </c>
      <c r="CI397" s="1">
        <f t="shared" si="119"/>
        <v>10</v>
      </c>
      <c r="CJ397" s="1">
        <f t="shared" si="118"/>
        <v>0</v>
      </c>
      <c r="CK397" s="1" t="s">
        <v>1873</v>
      </c>
      <c r="CL397" s="1">
        <f t="shared" si="120"/>
        <v>111</v>
      </c>
      <c r="CM397" s="1" t="str">
        <f>IFERROR(VLOOKUP($CK397,stock_data!$B$3:$W$612,2,0),0)</f>
        <v>ZOPAN-40 TABLET</v>
      </c>
      <c r="CN397" s="1" t="str">
        <f>IFERROR(VLOOKUP($CK397,stock_data!$B$3:$W$612,4,0),0)</f>
        <v>5x10's</v>
      </c>
      <c r="CO397" s="1">
        <f>IFERROR(VLOOKUP($CK397,stock_data!$B$3:$W$612,5,0),0)</f>
        <v>264.89999999999998</v>
      </c>
      <c r="CP397" s="3">
        <f t="shared" si="121"/>
        <v>0</v>
      </c>
      <c r="CQ397" s="3">
        <f t="shared" si="122"/>
        <v>0</v>
      </c>
      <c r="CR397" s="1">
        <f>IFERROR(VLOOKUP($CK397,stock_data!$B$3:$W$612,6,0),0)</f>
        <v>161</v>
      </c>
      <c r="CS397" s="1">
        <f>IFERROR(VLOOKUP($CK397,stock_data!$B$3:$W$612,7,0),0)</f>
        <v>337</v>
      </c>
      <c r="CT397" s="1">
        <f>IFERROR(VLOOKUP($CK397,stock_data!$B$3:$W$612,8,0),0)</f>
        <v>530</v>
      </c>
      <c r="CU397" s="1">
        <f>IFERROR(VLOOKUP($CK397,stock_data!$B$3:$W$612,9,0),0)</f>
        <v>312</v>
      </c>
      <c r="CV397" s="1">
        <f>IFERROR(VLOOKUP($CK397,stock_data!$B$3:$W$612,10,0),0)</f>
        <v>264</v>
      </c>
      <c r="CW397" s="1">
        <f>IFERROR(VLOOKUP($CK397,stock_data!$B$3:$W$612,11,0),0)</f>
        <v>278</v>
      </c>
      <c r="CX397" s="1">
        <f>IFERROR(VLOOKUP($CK397,stock_data!$B$3:$W$612,12,0),0)</f>
        <v>916</v>
      </c>
      <c r="CY397" s="1">
        <f>IFERROR(VLOOKUP($CK397,stock_data!$B$3:$W$612,13,0),0)</f>
        <v>465</v>
      </c>
      <c r="CZ397" s="1">
        <f>IFERROR(VLOOKUP($CK397,stock_data!$B$3:$W$612,14,0),0)</f>
        <v>235</v>
      </c>
      <c r="DA397" s="1">
        <f>IFERROR(VLOOKUP($CK397,stock_data!$B$3:$W$612,15,0),0)</f>
        <v>228</v>
      </c>
      <c r="DB397" s="1">
        <f>IFERROR(VLOOKUP($CK397,stock_data!$B$3:$W$612,16,0),0)</f>
        <v>314</v>
      </c>
      <c r="DC397" s="1">
        <f>IFERROR(VLOOKUP($CK397,stock_data!$B$3:$W$612,17,0),0)</f>
        <v>316</v>
      </c>
      <c r="DD397" s="1">
        <f>IFERROR(VLOOKUP($CK397,stock_data!$B$3:$W$612,18,0),0)</f>
        <v>391</v>
      </c>
      <c r="DE397" s="1">
        <f>IFERROR(VLOOKUP($CK397,stock_data!$B$3:$W$612,19,0),0)</f>
        <v>237</v>
      </c>
      <c r="DF397" s="1">
        <f>IFERROR(VLOOKUP($CK397,stock_data!$B$3:$W$612,20,0),0)</f>
        <v>340</v>
      </c>
      <c r="DG397" s="1">
        <f>IFERROR(VLOOKUP($CK397,stock_data!$B$3:$W$612,21,0),0)</f>
        <v>240</v>
      </c>
      <c r="DH397" s="1">
        <f>IFERROR(VLOOKUP($CK397,stock_data!$B$3:$W$612,22,0),0)</f>
        <v>413</v>
      </c>
      <c r="DI397" s="1">
        <f t="shared" si="123"/>
        <v>5977</v>
      </c>
      <c r="DJ397" s="1">
        <f t="shared" si="124"/>
        <v>1583307.2999999998</v>
      </c>
      <c r="DK397" s="3">
        <f>IFERROR(INDEX(COD_SALES!$B$5:$Z$500,MATCH(resource!$CC397,COD_SALES!$A$5:$A$500,0),MATCH(resource!DK$2,COD_SALES!$B$4:$Z$4,0)),"")</f>
        <v>0</v>
      </c>
      <c r="DL397" s="3">
        <f>IFERROR(INDEX(COD_SALES!$B$5:$Z$500,MATCH(resource!$CC397,COD_SALES!$A$5:$A$500,0),MATCH(resource!DL$2,COD_SALES!$B$4:$Z$4,0)),"")</f>
        <v>0</v>
      </c>
      <c r="DM397" s="3">
        <f>IFERROR(INDEX(COD_SALES!$B$5:$Z$500,MATCH(resource!$CC397,COD_SALES!$A$5:$A$500,0),MATCH(resource!DM$2,COD_SALES!$B$4:$Z$4,0)),"")</f>
        <v>0</v>
      </c>
      <c r="DN397" s="3" t="str">
        <f>IFERROR(INDEX(COD_SALES!$B$5:$Z$500,MATCH(resource!$CC397,COD_SALES!$A$5:$A$500,0),MATCH(resource!DN$2,COD_SALES!$B$4:$Z$4,0)),"")</f>
        <v/>
      </c>
      <c r="DO397" s="3">
        <f>IFERROR(INDEX(COD_SALES!$B$5:$Z$500,MATCH(resource!$CC397,COD_SALES!$A$5:$A$500,0),MATCH(resource!DO$2,COD_SALES!$B$4:$Z$4,0)),"")</f>
        <v>0</v>
      </c>
      <c r="DP397" s="3">
        <f>IFERROR(INDEX(COD_SALES!$B$5:$Z$500,MATCH(resource!$CC397,COD_SALES!$A$5:$A$500,0),MATCH(resource!DP$2,COD_SALES!$B$4:$Z$4,0)),"")</f>
        <v>0</v>
      </c>
      <c r="DQ397" s="3" t="str">
        <f>IFERROR(INDEX(COD_SALES!$B$5:$Z$500,MATCH(resource!$CC397,COD_SALES!$A$5:$A$500,0),MATCH(resource!DQ$2,COD_SALES!$B$4:$Z$4,0)),"")</f>
        <v/>
      </c>
      <c r="DR397" s="3">
        <f>IFERROR(INDEX(COD_SALES!$B$5:$Z$500,MATCH(resource!$CC397,COD_SALES!$A$5:$A$500,0),MATCH(resource!DR$2,COD_SALES!$B$4:$Z$4,0)),"")</f>
        <v>5</v>
      </c>
      <c r="DS397" s="3">
        <f>IFERROR(INDEX(COD_SALES!$B$5:$Z$500,MATCH(resource!$CC397,COD_SALES!$A$5:$A$500,0),MATCH(resource!DS$2,COD_SALES!$B$4:$Z$4,0)),"")</f>
        <v>170</v>
      </c>
      <c r="DT397" s="3">
        <f>IFERROR(INDEX(COD_SALES!$B$5:$Z$500,MATCH(resource!$CC397,COD_SALES!$A$5:$A$500,0),MATCH(resource!DT$2,COD_SALES!$B$4:$Z$4,0)),"")</f>
        <v>39</v>
      </c>
      <c r="DU397" s="3">
        <f>IFERROR(INDEX(COD_SALES!$B$5:$Z$500,MATCH(resource!$CC397,COD_SALES!$A$5:$A$500,0),MATCH(resource!DU$2,COD_SALES!$B$4:$Z$4,0)),"")</f>
        <v>3</v>
      </c>
      <c r="DV397" s="3">
        <f>IFERROR(INDEX(COD_SALES!$B$5:$Z$500,MATCH(resource!$CC397,COD_SALES!$A$5:$A$500,0),MATCH(resource!DV$2,COD_SALES!$B$4:$Z$4,0)),"")</f>
        <v>0</v>
      </c>
      <c r="DW397" s="3">
        <f>IFERROR(INDEX(COD_SALES!$B$5:$Z$500,MATCH(resource!$CC397,COD_SALES!$A$5:$A$500,0),MATCH(resource!DW$2,COD_SALES!$B$4:$Z$4,0)),"")</f>
        <v>79</v>
      </c>
      <c r="DX397" s="3">
        <f>IFERROR(INDEX(COD_SALES!$B$5:$Z$500,MATCH(resource!$CC397,COD_SALES!$A$5:$A$500,0),MATCH(resource!DX$2,COD_SALES!$B$4:$Z$4,0)),"")</f>
        <v>0</v>
      </c>
      <c r="DY397" s="3">
        <f>IFERROR(INDEX(COD_SALES!$B$5:$Z$500,MATCH(resource!$CC397,COD_SALES!$A$5:$A$500,0),MATCH(resource!DY$2,COD_SALES!$B$4:$Z$4,0)),"")</f>
        <v>0</v>
      </c>
      <c r="DZ397" s="3">
        <f>IFERROR(INDEX(COD_SALES!$B$5:$Z$500,MATCH(resource!$CC397,COD_SALES!$A$5:$A$500,0),MATCH(resource!DZ$2,COD_SALES!$B$4:$Z$4,0)),"")</f>
        <v>2</v>
      </c>
      <c r="EA397" s="3">
        <f>IFERROR(INDEX(COD_SALES!$B$5:$Z$500,MATCH(resource!$CC397,COD_SALES!$A$5:$A$500,0),MATCH(resource!EA$2,COD_SALES!$B$4:$Z$4,0)),"")</f>
        <v>12</v>
      </c>
      <c r="EB397" s="3">
        <f t="shared" si="125"/>
        <v>92257.49</v>
      </c>
      <c r="ED397" s="3">
        <f>IFERROR(VLOOKUP($CK397,depot_prod_sales!$B$5:$S$200,3,0),0)</f>
        <v>92</v>
      </c>
      <c r="EE397" s="3">
        <f>IFERROR(VLOOKUP($CK397,depot_prod_sales!$B$5:$S$200,4,0),0)</f>
        <v>421</v>
      </c>
      <c r="EF397" s="3">
        <f>IFERROR(VLOOKUP($CK397,depot_prod_sales!$B$5:$S$200,5,0),0)</f>
        <v>136</v>
      </c>
      <c r="EG397" s="3">
        <f>IFERROR(VLOOKUP($CK397,depot_prod_sales!$B$5:$S$200,6,0),0)</f>
        <v>103</v>
      </c>
      <c r="EH397" s="3">
        <f>IFERROR(VLOOKUP($CK397,depot_prod_sales!$B$5:$S$200,7,0),0)</f>
        <v>46</v>
      </c>
      <c r="EI397" s="3">
        <f>IFERROR(VLOOKUP($CK397,depot_prod_sales!$B$5:$S$200,8,0),0)</f>
        <v>416</v>
      </c>
      <c r="EJ397" s="3">
        <f>IFERROR(VLOOKUP($CK397,depot_prod_sales!$B$5:$S$200,9,0),0)</f>
        <v>87</v>
      </c>
      <c r="EK397" s="3">
        <f>IFERROR(VLOOKUP($CK397,depot_prod_sales!$B$5:$S$200,10,0),0)</f>
        <v>117</v>
      </c>
      <c r="EL397" s="3">
        <f>IFERROR(VLOOKUP($CK397,depot_prod_sales!$B$5:$S$200,11,0),0)</f>
        <v>8</v>
      </c>
      <c r="EM397" s="3">
        <f>IFERROR(VLOOKUP($CK397,depot_prod_sales!$B$5:$S$200,12,0),0)</f>
        <v>79</v>
      </c>
      <c r="EN397" s="3">
        <f>IFERROR(VLOOKUP($CK397,depot_prod_sales!$B$5:$S$200,13,0),0)</f>
        <v>237</v>
      </c>
      <c r="EO397" s="3">
        <f>IFERROR(VLOOKUP($CK397,depot_prod_sales!$B$5:$S$200,14,0),0)</f>
        <v>125</v>
      </c>
      <c r="EP397" s="3">
        <f>IFERROR(VLOOKUP($CK397,depot_prod_sales!$B$5:$S$200,15,0),0)</f>
        <v>85</v>
      </c>
      <c r="EQ397" s="3">
        <f>IFERROR(VLOOKUP($CK397,depot_prod_sales!$B$5:$S$200,16,0),0)</f>
        <v>180</v>
      </c>
      <c r="ER397" s="3">
        <f>IFERROR(VLOOKUP($CK397,depot_prod_sales!$B$5:$S$200,17,0),0)</f>
        <v>32</v>
      </c>
      <c r="ES397" s="3">
        <f>IFERROR(VLOOKUP($CK397,depot_prod_sales!$B$5:$S$200,18,0),0)</f>
        <v>391</v>
      </c>
      <c r="ET397" s="116">
        <f t="shared" si="126"/>
        <v>2555</v>
      </c>
      <c r="EU397" s="116">
        <f t="shared" si="127"/>
        <v>676819.5</v>
      </c>
      <c r="EW397" s="3">
        <f>IFERROR(VLOOKUP(CC397,data_pull!$AO$25:$AR$546,2,0),0)</f>
        <v>24</v>
      </c>
      <c r="EX397" s="1">
        <f>IFERROR(VLOOKUP(CC397,data_pull!$AO$25:$AR$546,4,0),0)</f>
        <v>190000</v>
      </c>
    </row>
    <row r="398" spans="13:154" x14ac:dyDescent="0.25"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4" t="str">
        <f>sales_data!B397</f>
        <v>Asaduzzaman</v>
      </c>
      <c r="AR398" s="4" t="str">
        <f>sales_data!C397</f>
        <v>Jaj Miah</v>
      </c>
      <c r="AS398" s="5" t="str">
        <f t="shared" si="117"/>
        <v/>
      </c>
      <c r="AT398" s="4" t="str">
        <f>sales_data!I397</f>
        <v>Humayun Reza</v>
      </c>
      <c r="AU398" s="4" t="str">
        <f>sales_data!W397</f>
        <v>Raypura-2</v>
      </c>
      <c r="AV398" s="1">
        <f>sales_data!N397</f>
        <v>223840.02</v>
      </c>
      <c r="AW398" s="1">
        <f>sales_data!P397</f>
        <v>35</v>
      </c>
      <c r="AX398" s="3">
        <f ca="1">IFERROR(INDEX(INDIRECT("day_wise_sales_data!$B$2:$BZ$599"),MATCH(resource!$CC398,day_wise_sales_data!$A$2:$A$500,0),MATCH(resource!AX$2,INDIRECT("day_wise_sales_data!$B$1:$BZ$1"),0)),0)</f>
        <v>0</v>
      </c>
      <c r="AY398" s="3">
        <f ca="1">IFERROR(INDEX(INDIRECT("day_wise_sales_data!$B$2:$BZ$599"),MATCH(resource!$CC398,day_wise_sales_data!$A$2:$A$500,0),MATCH(resource!AY$2,INDIRECT("day_wise_sales_data!$B$1:$BZ$1"),0)),0)</f>
        <v>0</v>
      </c>
      <c r="AZ398" s="3">
        <f ca="1">IFERROR(INDEX(INDIRECT("day_wise_sales_data!$B$2:$BZ$599"),MATCH(resource!$CC398,day_wise_sales_data!$A$2:$A$500,0),MATCH(resource!AZ$2,INDIRECT("day_wise_sales_data!$B$1:$BZ$1"),0)),0)</f>
        <v>0</v>
      </c>
      <c r="BA398" s="3">
        <f ca="1">IFERROR(INDEX(INDIRECT("day_wise_sales_data!$B$2:$BZ$599"),MATCH(resource!$CC398,day_wise_sales_data!$A$2:$A$500,0),MATCH(resource!BA$2,INDIRECT("day_wise_sales_data!$B$1:$BZ$1"),0)),0)</f>
        <v>5301.43</v>
      </c>
      <c r="BB398" s="3">
        <f ca="1">IFERROR(INDEX(INDIRECT("day_wise_sales_data!$B$2:$BZ$599"),MATCH(resource!$CC398,day_wise_sales_data!$A$2:$A$500,0),MATCH(resource!BB$2,INDIRECT("day_wise_sales_data!$B$1:$BZ$1"),0)),0)</f>
        <v>0</v>
      </c>
      <c r="BC398" s="3">
        <f ca="1">IFERROR(INDEX(INDIRECT("day_wise_sales_data!$B$2:$BZ$599"),MATCH(resource!$CC398,day_wise_sales_data!$A$2:$A$500,0),MATCH(resource!BC$2,INDIRECT("day_wise_sales_data!$B$1:$BZ$1"),0)),0)</f>
        <v>0</v>
      </c>
      <c r="BD398" s="3">
        <f ca="1">IFERROR(INDEX(INDIRECT("day_wise_sales_data!$B$2:$BZ$599"),MATCH(resource!$CC398,day_wise_sales_data!$A$2:$A$500,0),MATCH(resource!BD$2,INDIRECT("day_wise_sales_data!$B$1:$BZ$1"),0)),0)</f>
        <v>0</v>
      </c>
      <c r="BE398" s="3">
        <f ca="1">IFERROR(INDEX(INDIRECT("day_wise_sales_data!$B$2:$BZ$599"),MATCH(resource!$CC398,day_wise_sales_data!$A$2:$A$500,0),MATCH(resource!BE$2,INDIRECT("day_wise_sales_data!$B$1:$BZ$1"),0)),0)</f>
        <v>0</v>
      </c>
      <c r="BF398" s="3">
        <f ca="1">IFERROR(INDEX(INDIRECT("day_wise_sales_data!$B$2:$BZ$599"),MATCH(resource!$CC398,day_wise_sales_data!$A$2:$A$500,0),MATCH(resource!BF$2,INDIRECT("day_wise_sales_data!$B$1:$BZ$1"),0)),0)</f>
        <v>2384.94</v>
      </c>
      <c r="BG398" s="3">
        <f ca="1">IFERROR(INDEX(INDIRECT("day_wise_sales_data!$B$2:$BZ$599"),MATCH(resource!$CC398,day_wise_sales_data!$A$2:$A$500,0),MATCH(resource!BG$2,INDIRECT("day_wise_sales_data!$B$1:$BZ$1"),0)),0)</f>
        <v>0</v>
      </c>
      <c r="BH398" s="3">
        <f ca="1">IFERROR(INDEX(INDIRECT("day_wise_sales_data!$B$2:$BZ$599"),MATCH(resource!$CC398,day_wise_sales_data!$A$2:$A$500,0),MATCH(resource!BH$2,INDIRECT("day_wise_sales_data!$B$1:$BZ$1"),0)),0)</f>
        <v>20581.7</v>
      </c>
      <c r="BI398" s="3">
        <f ca="1">IFERROR(INDEX(INDIRECT("day_wise_sales_data!$B$2:$BZ$599"),MATCH(resource!$CC398,day_wise_sales_data!$A$2:$A$500,0),MATCH(resource!BI$2,INDIRECT("day_wise_sales_data!$B$1:$BZ$1"),0)),0)</f>
        <v>0</v>
      </c>
      <c r="BJ398" s="3">
        <f ca="1">IFERROR(INDEX(INDIRECT("day_wise_sales_data!$B$2:$BZ$599"),MATCH(resource!$CC398,day_wise_sales_data!$A$2:$A$500,0),MATCH(resource!BJ$2,INDIRECT("day_wise_sales_data!$B$1:$BZ$1"),0)),0)</f>
        <v>10958.34</v>
      </c>
      <c r="BK398" s="3">
        <f ca="1">IFERROR(INDEX(INDIRECT("day_wise_sales_data!$B$2:$BZ$599"),MATCH(resource!$CC398,day_wise_sales_data!$A$2:$A$500,0),MATCH(resource!BK$2,INDIRECT("day_wise_sales_data!$B$1:$BZ$1"),0)),0)</f>
        <v>6431.57</v>
      </c>
      <c r="BL398" s="3">
        <f ca="1">IFERROR(INDEX(INDIRECT("day_wise_sales_data!$B$2:$BZ$599"),MATCH(resource!$CC398,day_wise_sales_data!$A$2:$A$500,0),MATCH(resource!BL$2,INDIRECT("day_wise_sales_data!$B$1:$BZ$1"),0)),0)</f>
        <v>0</v>
      </c>
      <c r="BM398" s="3">
        <f ca="1">IFERROR(INDEX(INDIRECT("day_wise_sales_data!$B$2:$BZ$599"),MATCH(resource!$CC398,day_wise_sales_data!$A$2:$A$500,0),MATCH(resource!BM$2,INDIRECT("day_wise_sales_data!$B$1:$BZ$1"),0)),0)</f>
        <v>0</v>
      </c>
      <c r="BN398" s="3">
        <f ca="1">IFERROR(INDEX(INDIRECT("day_wise_sales_data!$B$2:$BZ$599"),MATCH(resource!$CC398,day_wise_sales_data!$A$2:$A$500,0),MATCH(resource!BN$2,INDIRECT("day_wise_sales_data!$B$1:$BZ$1"),0)),0)</f>
        <v>65517.81</v>
      </c>
      <c r="BO398" s="3">
        <f ca="1">IFERROR(INDEX(INDIRECT("day_wise_sales_data!$B$2:$BZ$599"),MATCH(resource!$CC398,day_wise_sales_data!$A$2:$A$500,0),MATCH(resource!BO$2,INDIRECT("day_wise_sales_data!$B$1:$BZ$1"),0)),0)</f>
        <v>0</v>
      </c>
      <c r="BP398" s="3">
        <f ca="1">IFERROR(INDEX(INDIRECT("day_wise_sales_data!$B$2:$BZ$599"),MATCH(resource!$CC398,day_wise_sales_data!$A$2:$A$500,0),MATCH(resource!BP$2,INDIRECT("day_wise_sales_data!$B$1:$BZ$1"),0)),0)</f>
        <v>0</v>
      </c>
      <c r="BQ398" s="3">
        <f ca="1">IFERROR(INDEX(INDIRECT("day_wise_sales_data!$B$2:$BZ$599"),MATCH(resource!$CC398,day_wise_sales_data!$A$2:$A$500,0),MATCH(resource!BQ$2,INDIRECT("day_wise_sales_data!$B$1:$BZ$1"),0)),0)</f>
        <v>0</v>
      </c>
      <c r="BR398" s="3">
        <f ca="1">IFERROR(INDEX(INDIRECT("day_wise_sales_data!$B$2:$BZ$599"),MATCH(resource!$CC398,day_wise_sales_data!$A$2:$A$500,0),MATCH(resource!BR$2,INDIRECT("day_wise_sales_data!$B$1:$BZ$1"),0)),0)</f>
        <v>0</v>
      </c>
      <c r="BS398" s="3">
        <f ca="1">IFERROR(INDEX(INDIRECT("day_wise_sales_data!$B$2:$BZ$599"),MATCH(resource!$CC398,day_wise_sales_data!$A$2:$A$500,0),MATCH(resource!BS$2,INDIRECT("day_wise_sales_data!$B$1:$BZ$1"),0)),0)</f>
        <v>0</v>
      </c>
      <c r="BT398" s="3">
        <f ca="1">IFERROR(INDEX(INDIRECT("day_wise_sales_data!$B$2:$BZ$599"),MATCH(resource!$CC398,day_wise_sales_data!$A$2:$A$500,0),MATCH(resource!BT$2,INDIRECT("day_wise_sales_data!$B$1:$BZ$1"),0)),0)</f>
        <v>0</v>
      </c>
      <c r="BU398" s="3">
        <f ca="1">IFERROR(INDEX(INDIRECT("day_wise_sales_data!$B$2:$BZ$599"),MATCH(resource!$CC398,day_wise_sales_data!$A$2:$A$500,0),MATCH(resource!BU$2,INDIRECT("day_wise_sales_data!$B$1:$BZ$1"),0)),0)</f>
        <v>0</v>
      </c>
      <c r="BV398" s="3">
        <f ca="1">IFERROR(INDEX(INDIRECT("day_wise_sales_data!$B$2:$BZ$599"),MATCH(resource!$CC398,day_wise_sales_data!$A$2:$A$500,0),MATCH(resource!BV$2,INDIRECT("day_wise_sales_data!$B$1:$BZ$1"),0)),0)</f>
        <v>0</v>
      </c>
      <c r="BW398" s="3">
        <f ca="1">IFERROR(INDEX(INDIRECT("day_wise_sales_data!$B$2:$BZ$599"),MATCH(resource!$CC398,day_wise_sales_data!$A$2:$A$500,0),MATCH(resource!BW$2,INDIRECT("day_wise_sales_data!$B$1:$BZ$1"),0)),0)</f>
        <v>0</v>
      </c>
      <c r="BX398" s="3">
        <f ca="1">IFERROR(INDEX(INDIRECT("day_wise_sales_data!$B$2:$BZ$599"),MATCH(resource!$CC398,day_wise_sales_data!$A$2:$A$500,0),MATCH(resource!BX$2,INDIRECT("day_wise_sales_data!$B$1:$BZ$1"),0)),0)</f>
        <v>2581.3200000000002</v>
      </c>
      <c r="BY398" s="3">
        <f ca="1">IFERROR(INDEX(INDIRECT("day_wise_sales_data!$B$2:$BZ$599"),MATCH(resource!$CC398,day_wise_sales_data!$A$2:$A$500,0),MATCH(resource!BY$2,INDIRECT("day_wise_sales_data!$B$1:$BZ$1"),0)),0)</f>
        <v>0</v>
      </c>
      <c r="BZ398" s="3">
        <f ca="1">IFERROR(INDEX(INDIRECT("day_wise_sales_data!$B$2:$BZ$599"),MATCH(resource!$CC398,day_wise_sales_data!$A$2:$A$500,0),MATCH(resource!BZ$2,INDIRECT("day_wise_sales_data!$B$1:$BZ$1"),0)),0)</f>
        <v>0</v>
      </c>
      <c r="CA398" s="3" t="str">
        <f ca="1">IFERROR(INDEX(INDIRECT("day_wise_sales_data!$B$2:$BZ$599"),MATCH(resource!$CC398,day_wise_sales_data!$A$2:$A$500,0),MATCH(resource!CA$2,INDIRECT("day_wise_sales_data!$B$1:$BZ$1"),0)),0)</f>
        <v>dd</v>
      </c>
      <c r="CC398" s="4" t="str">
        <f>sales_data!H397</f>
        <v>NOR02171</v>
      </c>
      <c r="CD398" s="1">
        <v>396</v>
      </c>
      <c r="CE398" s="1" t="str">
        <f>IF(AQ398=report!$AQ$3,resource!CD398,"")</f>
        <v/>
      </c>
      <c r="CF398" s="5" t="str">
        <f>IFERROR(SMALL($CE$3:$CE$1001,ROWS($CE$3:CE398)),"")</f>
        <v/>
      </c>
      <c r="CH398">
        <f>IFERROR(VLOOKUP($CC398,data_pull!$E$22:$G$700,2,0),0)</f>
        <v>223840.02</v>
      </c>
      <c r="CI398" s="1">
        <f t="shared" si="119"/>
        <v>154</v>
      </c>
      <c r="CJ398" s="1">
        <f t="shared" si="118"/>
        <v>0</v>
      </c>
      <c r="CK398" s="1" t="s">
        <v>1875</v>
      </c>
      <c r="CL398" s="1">
        <f t="shared" si="120"/>
        <v>111</v>
      </c>
      <c r="CM398" s="1" t="str">
        <f>IFERROR(VLOOKUP($CK398,stock_data!$B$3:$W$612,2,0),0)</f>
        <v>ZOPAN-40 TABLET (EXP)</v>
      </c>
      <c r="CN398" s="1" t="str">
        <f>IFERROR(VLOOKUP($CK398,stock_data!$B$3:$W$612,4,0),0)</f>
        <v>5x10'</v>
      </c>
      <c r="CO398" s="1">
        <f>IFERROR(VLOOKUP($CK398,stock_data!$B$3:$W$612,5,0),0)</f>
        <v>264.89999999999998</v>
      </c>
      <c r="CP398" s="3">
        <f t="shared" si="121"/>
        <v>0</v>
      </c>
      <c r="CQ398" s="3">
        <f t="shared" si="122"/>
        <v>0</v>
      </c>
      <c r="CR398" s="1">
        <f>IFERROR(VLOOKUP($CK398,stock_data!$B$3:$W$612,6,0),0)</f>
        <v>0</v>
      </c>
      <c r="CS398" s="1">
        <f>IFERROR(VLOOKUP($CK398,stock_data!$B$3:$W$612,7,0),0)</f>
        <v>0</v>
      </c>
      <c r="CT398" s="1">
        <f>IFERROR(VLOOKUP($CK398,stock_data!$B$3:$W$612,8,0),0)</f>
        <v>0</v>
      </c>
      <c r="CU398" s="1">
        <f>IFERROR(VLOOKUP($CK398,stock_data!$B$3:$W$612,9,0),0)</f>
        <v>0</v>
      </c>
      <c r="CV398" s="1">
        <f>IFERROR(VLOOKUP($CK398,stock_data!$B$3:$W$612,10,0),0)</f>
        <v>0</v>
      </c>
      <c r="CW398" s="1">
        <f>IFERROR(VLOOKUP($CK398,stock_data!$B$3:$W$612,11,0),0)</f>
        <v>0</v>
      </c>
      <c r="CX398" s="1">
        <f>IFERROR(VLOOKUP($CK398,stock_data!$B$3:$W$612,12,0),0)</f>
        <v>0</v>
      </c>
      <c r="CY398" s="1">
        <f>IFERROR(VLOOKUP($CK398,stock_data!$B$3:$W$612,13,0),0)</f>
        <v>0</v>
      </c>
      <c r="CZ398" s="1">
        <f>IFERROR(VLOOKUP($CK398,stock_data!$B$3:$W$612,14,0),0)</f>
        <v>0</v>
      </c>
      <c r="DA398" s="1">
        <f>IFERROR(VLOOKUP($CK398,stock_data!$B$3:$W$612,15,0),0)</f>
        <v>0</v>
      </c>
      <c r="DB398" s="1">
        <f>IFERROR(VLOOKUP($CK398,stock_data!$B$3:$W$612,16,0),0)</f>
        <v>0</v>
      </c>
      <c r="DC398" s="1">
        <f>IFERROR(VLOOKUP($CK398,stock_data!$B$3:$W$612,17,0),0)</f>
        <v>0</v>
      </c>
      <c r="DD398" s="1">
        <f>IFERROR(VLOOKUP($CK398,stock_data!$B$3:$W$612,18,0),0)</f>
        <v>0</v>
      </c>
      <c r="DE398" s="1">
        <f>IFERROR(VLOOKUP($CK398,stock_data!$B$3:$W$612,19,0),0)</f>
        <v>0</v>
      </c>
      <c r="DF398" s="1">
        <f>IFERROR(VLOOKUP($CK398,stock_data!$B$3:$W$612,20,0),0)</f>
        <v>0</v>
      </c>
      <c r="DG398" s="1">
        <f>IFERROR(VLOOKUP($CK398,stock_data!$B$3:$W$612,21,0),0)</f>
        <v>0</v>
      </c>
      <c r="DH398" s="1">
        <f>IFERROR(VLOOKUP($CK398,stock_data!$B$3:$W$612,22,0),0)</f>
        <v>0</v>
      </c>
      <c r="DI398" s="1">
        <f t="shared" si="123"/>
        <v>0</v>
      </c>
      <c r="DJ398" s="1">
        <f t="shared" si="124"/>
        <v>0</v>
      </c>
      <c r="DK398" s="3">
        <f>IFERROR(INDEX(COD_SALES!$B$5:$Z$500,MATCH(resource!$CC398,COD_SALES!$A$5:$A$500,0),MATCH(resource!DK$2,COD_SALES!$B$4:$Z$4,0)),"")</f>
        <v>0</v>
      </c>
      <c r="DL398" s="3">
        <f>IFERROR(INDEX(COD_SALES!$B$5:$Z$500,MATCH(resource!$CC398,COD_SALES!$A$5:$A$500,0),MATCH(resource!DL$2,COD_SALES!$B$4:$Z$4,0)),"")</f>
        <v>0</v>
      </c>
      <c r="DM398" s="3">
        <f>IFERROR(INDEX(COD_SALES!$B$5:$Z$500,MATCH(resource!$CC398,COD_SALES!$A$5:$A$500,0),MATCH(resource!DM$2,COD_SALES!$B$4:$Z$4,0)),"")</f>
        <v>0</v>
      </c>
      <c r="DN398" s="3" t="str">
        <f>IFERROR(INDEX(COD_SALES!$B$5:$Z$500,MATCH(resource!$CC398,COD_SALES!$A$5:$A$500,0),MATCH(resource!DN$2,COD_SALES!$B$4:$Z$4,0)),"")</f>
        <v/>
      </c>
      <c r="DO398" s="3">
        <f>IFERROR(INDEX(COD_SALES!$B$5:$Z$500,MATCH(resource!$CC398,COD_SALES!$A$5:$A$500,0),MATCH(resource!DO$2,COD_SALES!$B$4:$Z$4,0)),"")</f>
        <v>0</v>
      </c>
      <c r="DP398" s="3">
        <f>IFERROR(INDEX(COD_SALES!$B$5:$Z$500,MATCH(resource!$CC398,COD_SALES!$A$5:$A$500,0),MATCH(resource!DP$2,COD_SALES!$B$4:$Z$4,0)),"")</f>
        <v>0</v>
      </c>
      <c r="DQ398" s="3" t="str">
        <f>IFERROR(INDEX(COD_SALES!$B$5:$Z$500,MATCH(resource!$CC398,COD_SALES!$A$5:$A$500,0),MATCH(resource!DQ$2,COD_SALES!$B$4:$Z$4,0)),"")</f>
        <v/>
      </c>
      <c r="DR398" s="3">
        <f>IFERROR(INDEX(COD_SALES!$B$5:$Z$500,MATCH(resource!$CC398,COD_SALES!$A$5:$A$500,0),MATCH(resource!DR$2,COD_SALES!$B$4:$Z$4,0)),"")</f>
        <v>0</v>
      </c>
      <c r="DS398" s="3">
        <f>IFERROR(INDEX(COD_SALES!$B$5:$Z$500,MATCH(resource!$CC398,COD_SALES!$A$5:$A$500,0),MATCH(resource!DS$2,COD_SALES!$B$4:$Z$4,0)),"")</f>
        <v>110</v>
      </c>
      <c r="DT398" s="3">
        <f>IFERROR(INDEX(COD_SALES!$B$5:$Z$500,MATCH(resource!$CC398,COD_SALES!$A$5:$A$500,0),MATCH(resource!DT$2,COD_SALES!$B$4:$Z$4,0)),"")</f>
        <v>10</v>
      </c>
      <c r="DU398" s="3">
        <f>IFERROR(INDEX(COD_SALES!$B$5:$Z$500,MATCH(resource!$CC398,COD_SALES!$A$5:$A$500,0),MATCH(resource!DU$2,COD_SALES!$B$4:$Z$4,0)),"")</f>
        <v>0</v>
      </c>
      <c r="DV398" s="3">
        <f>IFERROR(INDEX(COD_SALES!$B$5:$Z$500,MATCH(resource!$CC398,COD_SALES!$A$5:$A$500,0),MATCH(resource!DV$2,COD_SALES!$B$4:$Z$4,0)),"")</f>
        <v>0</v>
      </c>
      <c r="DW398" s="3">
        <f>IFERROR(INDEX(COD_SALES!$B$5:$Z$500,MATCH(resource!$CC398,COD_SALES!$A$5:$A$500,0),MATCH(resource!DW$2,COD_SALES!$B$4:$Z$4,0)),"")</f>
        <v>10</v>
      </c>
      <c r="DX398" s="3">
        <f>IFERROR(INDEX(COD_SALES!$B$5:$Z$500,MATCH(resource!$CC398,COD_SALES!$A$5:$A$500,0),MATCH(resource!DX$2,COD_SALES!$B$4:$Z$4,0)),"")</f>
        <v>0</v>
      </c>
      <c r="DY398" s="3">
        <f>IFERROR(INDEX(COD_SALES!$B$5:$Z$500,MATCH(resource!$CC398,COD_SALES!$A$5:$A$500,0),MATCH(resource!DY$2,COD_SALES!$B$4:$Z$4,0)),"")</f>
        <v>0</v>
      </c>
      <c r="DZ398" s="3">
        <f>IFERROR(INDEX(COD_SALES!$B$5:$Z$500,MATCH(resource!$CC398,COD_SALES!$A$5:$A$500,0),MATCH(resource!DZ$2,COD_SALES!$B$4:$Z$4,0)),"")</f>
        <v>1</v>
      </c>
      <c r="EA398" s="3">
        <f>IFERROR(INDEX(COD_SALES!$B$5:$Z$500,MATCH(resource!$CC398,COD_SALES!$A$5:$A$500,0),MATCH(resource!EA$2,COD_SALES!$B$4:$Z$4,0)),"")</f>
        <v>5</v>
      </c>
      <c r="EB398" s="3">
        <f t="shared" si="125"/>
        <v>32548.5</v>
      </c>
      <c r="ED398" s="3">
        <f>IFERROR(VLOOKUP($CK398,depot_prod_sales!$B$5:$S$200,3,0),0)</f>
        <v>0</v>
      </c>
      <c r="EE398" s="3">
        <f>IFERROR(VLOOKUP($CK398,depot_prod_sales!$B$5:$S$200,4,0),0)</f>
        <v>0</v>
      </c>
      <c r="EF398" s="3">
        <f>IFERROR(VLOOKUP($CK398,depot_prod_sales!$B$5:$S$200,5,0),0)</f>
        <v>0</v>
      </c>
      <c r="EG398" s="3">
        <f>IFERROR(VLOOKUP($CK398,depot_prod_sales!$B$5:$S$200,6,0),0)</f>
        <v>0</v>
      </c>
      <c r="EH398" s="3">
        <f>IFERROR(VLOOKUP($CK398,depot_prod_sales!$B$5:$S$200,7,0),0)</f>
        <v>0</v>
      </c>
      <c r="EI398" s="3">
        <f>IFERROR(VLOOKUP($CK398,depot_prod_sales!$B$5:$S$200,8,0),0)</f>
        <v>0</v>
      </c>
      <c r="EJ398" s="3">
        <f>IFERROR(VLOOKUP($CK398,depot_prod_sales!$B$5:$S$200,9,0),0)</f>
        <v>0</v>
      </c>
      <c r="EK398" s="3">
        <f>IFERROR(VLOOKUP($CK398,depot_prod_sales!$B$5:$S$200,10,0),0)</f>
        <v>0</v>
      </c>
      <c r="EL398" s="3">
        <f>IFERROR(VLOOKUP($CK398,depot_prod_sales!$B$5:$S$200,11,0),0)</f>
        <v>0</v>
      </c>
      <c r="EM398" s="3">
        <f>IFERROR(VLOOKUP($CK398,depot_prod_sales!$B$5:$S$200,12,0),0)</f>
        <v>0</v>
      </c>
      <c r="EN398" s="3">
        <f>IFERROR(VLOOKUP($CK398,depot_prod_sales!$B$5:$S$200,13,0),0)</f>
        <v>0</v>
      </c>
      <c r="EO398" s="3">
        <f>IFERROR(VLOOKUP($CK398,depot_prod_sales!$B$5:$S$200,14,0),0)</f>
        <v>0</v>
      </c>
      <c r="EP398" s="3">
        <f>IFERROR(VLOOKUP($CK398,depot_prod_sales!$B$5:$S$200,15,0),0)</f>
        <v>0</v>
      </c>
      <c r="EQ398" s="3">
        <f>IFERROR(VLOOKUP($CK398,depot_prod_sales!$B$5:$S$200,16,0),0)</f>
        <v>0</v>
      </c>
      <c r="ER398" s="3">
        <f>IFERROR(VLOOKUP($CK398,depot_prod_sales!$B$5:$S$200,17,0),0)</f>
        <v>0</v>
      </c>
      <c r="ES398" s="3">
        <f>IFERROR(VLOOKUP($CK398,depot_prod_sales!$B$5:$S$200,18,0),0)</f>
        <v>0</v>
      </c>
      <c r="ET398" s="116">
        <f t="shared" si="126"/>
        <v>0</v>
      </c>
      <c r="EU398" s="116">
        <f t="shared" si="127"/>
        <v>0</v>
      </c>
      <c r="EW398" s="3">
        <f>IFERROR(VLOOKUP(CC398,data_pull!$AO$25:$AR$546,2,0),0)</f>
        <v>5</v>
      </c>
      <c r="EX398" s="1">
        <f>IFERROR(VLOOKUP(CC398,data_pull!$AO$25:$AR$546,4,0),0)</f>
        <v>170000</v>
      </c>
    </row>
    <row r="399" spans="13:154" x14ac:dyDescent="0.25"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4" t="str">
        <f>sales_data!B398</f>
        <v>Asaduzzaman</v>
      </c>
      <c r="AR399" s="4" t="str">
        <f>sales_data!C398</f>
        <v>Jaj Miah</v>
      </c>
      <c r="AS399" s="5" t="str">
        <f t="shared" si="117"/>
        <v/>
      </c>
      <c r="AT399" s="4" t="str">
        <f>sales_data!I398</f>
        <v>Kamruzzaman</v>
      </c>
      <c r="AU399" s="4" t="str">
        <f>sales_data!W398</f>
        <v>Raypura (Tb)</v>
      </c>
      <c r="AV399" s="1">
        <f>sales_data!N398</f>
        <v>223994.32</v>
      </c>
      <c r="AW399" s="1">
        <f>sales_data!P398</f>
        <v>59</v>
      </c>
      <c r="AX399" s="3">
        <f ca="1">IFERROR(INDEX(INDIRECT("day_wise_sales_data!$B$2:$BZ$599"),MATCH(resource!$CC399,day_wise_sales_data!$A$2:$A$500,0),MATCH(resource!AX$2,INDIRECT("day_wise_sales_data!$B$1:$BZ$1"),0)),0)</f>
        <v>0</v>
      </c>
      <c r="AY399" s="3">
        <f ca="1">IFERROR(INDEX(INDIRECT("day_wise_sales_data!$B$2:$BZ$599"),MATCH(resource!$CC399,day_wise_sales_data!$A$2:$A$500,0),MATCH(resource!AY$2,INDIRECT("day_wise_sales_data!$B$1:$BZ$1"),0)),0)</f>
        <v>0</v>
      </c>
      <c r="AZ399" s="3">
        <f ca="1">IFERROR(INDEX(INDIRECT("day_wise_sales_data!$B$2:$BZ$599"),MATCH(resource!$CC399,day_wise_sales_data!$A$2:$A$500,0),MATCH(resource!AZ$2,INDIRECT("day_wise_sales_data!$B$1:$BZ$1"),0)),0)</f>
        <v>-369.62</v>
      </c>
      <c r="BA399" s="3">
        <f ca="1">IFERROR(INDEX(INDIRECT("day_wise_sales_data!$B$2:$BZ$599"),MATCH(resource!$CC399,day_wise_sales_data!$A$2:$A$500,0),MATCH(resource!BA$2,INDIRECT("day_wise_sales_data!$B$1:$BZ$1"),0)),0)</f>
        <v>64226.5</v>
      </c>
      <c r="BB399" s="3">
        <f ca="1">IFERROR(INDEX(INDIRECT("day_wise_sales_data!$B$2:$BZ$599"),MATCH(resource!$CC399,day_wise_sales_data!$A$2:$A$500,0),MATCH(resource!BB$2,INDIRECT("day_wise_sales_data!$B$1:$BZ$1"),0)),0)</f>
        <v>0</v>
      </c>
      <c r="BC399" s="3">
        <f ca="1">IFERROR(INDEX(INDIRECT("day_wise_sales_data!$B$2:$BZ$599"),MATCH(resource!$CC399,day_wise_sales_data!$A$2:$A$500,0),MATCH(resource!BC$2,INDIRECT("day_wise_sales_data!$B$1:$BZ$1"),0)),0)</f>
        <v>0</v>
      </c>
      <c r="BD399" s="3">
        <f ca="1">IFERROR(INDEX(INDIRECT("day_wise_sales_data!$B$2:$BZ$599"),MATCH(resource!$CC399,day_wise_sales_data!$A$2:$A$500,0),MATCH(resource!BD$2,INDIRECT("day_wise_sales_data!$B$1:$BZ$1"),0)),0)</f>
        <v>0</v>
      </c>
      <c r="BE399" s="3">
        <f ca="1">IFERROR(INDEX(INDIRECT("day_wise_sales_data!$B$2:$BZ$599"),MATCH(resource!$CC399,day_wise_sales_data!$A$2:$A$500,0),MATCH(resource!BE$2,INDIRECT("day_wise_sales_data!$B$1:$BZ$1"),0)),0)</f>
        <v>0</v>
      </c>
      <c r="BF399" s="3">
        <f ca="1">IFERROR(INDEX(INDIRECT("day_wise_sales_data!$B$2:$BZ$599"),MATCH(resource!$CC399,day_wise_sales_data!$A$2:$A$500,0),MATCH(resource!BF$2,INDIRECT("day_wise_sales_data!$B$1:$BZ$1"),0)),0)</f>
        <v>0</v>
      </c>
      <c r="BG399" s="3">
        <f ca="1">IFERROR(INDEX(INDIRECT("day_wise_sales_data!$B$2:$BZ$599"),MATCH(resource!$CC399,day_wise_sales_data!$A$2:$A$500,0),MATCH(resource!BG$2,INDIRECT("day_wise_sales_data!$B$1:$BZ$1"),0)),0)</f>
        <v>0</v>
      </c>
      <c r="BH399" s="3">
        <f ca="1">IFERROR(INDEX(INDIRECT("day_wise_sales_data!$B$2:$BZ$599"),MATCH(resource!$CC399,day_wise_sales_data!$A$2:$A$500,0),MATCH(resource!BH$2,INDIRECT("day_wise_sales_data!$B$1:$BZ$1"),0)),0)</f>
        <v>0</v>
      </c>
      <c r="BI399" s="3">
        <f ca="1">IFERROR(INDEX(INDIRECT("day_wise_sales_data!$B$2:$BZ$599"),MATCH(resource!$CC399,day_wise_sales_data!$A$2:$A$500,0),MATCH(resource!BI$2,INDIRECT("day_wise_sales_data!$B$1:$BZ$1"),0)),0)</f>
        <v>4167.17</v>
      </c>
      <c r="BJ399" s="3">
        <f ca="1">IFERROR(INDEX(INDIRECT("day_wise_sales_data!$B$2:$BZ$599"),MATCH(resource!$CC399,day_wise_sales_data!$A$2:$A$500,0),MATCH(resource!BJ$2,INDIRECT("day_wise_sales_data!$B$1:$BZ$1"),0)),0)</f>
        <v>0</v>
      </c>
      <c r="BK399" s="3">
        <f ca="1">IFERROR(INDEX(INDIRECT("day_wise_sales_data!$B$2:$BZ$599"),MATCH(resource!$CC399,day_wise_sales_data!$A$2:$A$500,0),MATCH(resource!BK$2,INDIRECT("day_wise_sales_data!$B$1:$BZ$1"),0)),0)</f>
        <v>6431.57</v>
      </c>
      <c r="BL399" s="3">
        <f ca="1">IFERROR(INDEX(INDIRECT("day_wise_sales_data!$B$2:$BZ$599"),MATCH(resource!$CC399,day_wise_sales_data!$A$2:$A$500,0),MATCH(resource!BL$2,INDIRECT("day_wise_sales_data!$B$1:$BZ$1"),0)),0)</f>
        <v>0</v>
      </c>
      <c r="BM399" s="3">
        <f ca="1">IFERROR(INDEX(INDIRECT("day_wise_sales_data!$B$2:$BZ$599"),MATCH(resource!$CC399,day_wise_sales_data!$A$2:$A$500,0),MATCH(resource!BM$2,INDIRECT("day_wise_sales_data!$B$1:$BZ$1"),0)),0)</f>
        <v>0</v>
      </c>
      <c r="BN399" s="3">
        <f ca="1">IFERROR(INDEX(INDIRECT("day_wise_sales_data!$B$2:$BZ$599"),MATCH(resource!$CC399,day_wise_sales_data!$A$2:$A$500,0),MATCH(resource!BN$2,INDIRECT("day_wise_sales_data!$B$1:$BZ$1"),0)),0)</f>
        <v>0</v>
      </c>
      <c r="BO399" s="3">
        <f ca="1">IFERROR(INDEX(INDIRECT("day_wise_sales_data!$B$2:$BZ$599"),MATCH(resource!$CC399,day_wise_sales_data!$A$2:$A$500,0),MATCH(resource!BO$2,INDIRECT("day_wise_sales_data!$B$1:$BZ$1"),0)),0)</f>
        <v>0</v>
      </c>
      <c r="BP399" s="3">
        <f ca="1">IFERROR(INDEX(INDIRECT("day_wise_sales_data!$B$2:$BZ$599"),MATCH(resource!$CC399,day_wise_sales_data!$A$2:$A$500,0),MATCH(resource!BP$2,INDIRECT("day_wise_sales_data!$B$1:$BZ$1"),0)),0)</f>
        <v>0</v>
      </c>
      <c r="BQ399" s="3">
        <f ca="1">IFERROR(INDEX(INDIRECT("day_wise_sales_data!$B$2:$BZ$599"),MATCH(resource!$CC399,day_wise_sales_data!$A$2:$A$500,0),MATCH(resource!BQ$2,INDIRECT("day_wise_sales_data!$B$1:$BZ$1"),0)),0)</f>
        <v>0</v>
      </c>
      <c r="BR399" s="3">
        <f ca="1">IFERROR(INDEX(INDIRECT("day_wise_sales_data!$B$2:$BZ$599"),MATCH(resource!$CC399,day_wise_sales_data!$A$2:$A$500,0),MATCH(resource!BR$2,INDIRECT("day_wise_sales_data!$B$1:$BZ$1"),0)),0)</f>
        <v>0</v>
      </c>
      <c r="BS399" s="3">
        <f ca="1">IFERROR(INDEX(INDIRECT("day_wise_sales_data!$B$2:$BZ$599"),MATCH(resource!$CC399,day_wise_sales_data!$A$2:$A$500,0),MATCH(resource!BS$2,INDIRECT("day_wise_sales_data!$B$1:$BZ$1"),0)),0)</f>
        <v>0</v>
      </c>
      <c r="BT399" s="3">
        <f ca="1">IFERROR(INDEX(INDIRECT("day_wise_sales_data!$B$2:$BZ$599"),MATCH(resource!$CC399,day_wise_sales_data!$A$2:$A$500,0),MATCH(resource!BT$2,INDIRECT("day_wise_sales_data!$B$1:$BZ$1"),0)),0)</f>
        <v>8671.4500000000007</v>
      </c>
      <c r="BU399" s="3">
        <f ca="1">IFERROR(INDEX(INDIRECT("day_wise_sales_data!$B$2:$BZ$599"),MATCH(resource!$CC399,day_wise_sales_data!$A$2:$A$500,0),MATCH(resource!BU$2,INDIRECT("day_wise_sales_data!$B$1:$BZ$1"),0)),0)</f>
        <v>33887.32</v>
      </c>
      <c r="BV399" s="3">
        <f ca="1">IFERROR(INDEX(INDIRECT("day_wise_sales_data!$B$2:$BZ$599"),MATCH(resource!$CC399,day_wise_sales_data!$A$2:$A$500,0),MATCH(resource!BV$2,INDIRECT("day_wise_sales_data!$B$1:$BZ$1"),0)),0)</f>
        <v>0</v>
      </c>
      <c r="BW399" s="3">
        <f ca="1">IFERROR(INDEX(INDIRECT("day_wise_sales_data!$B$2:$BZ$599"),MATCH(resource!$CC399,day_wise_sales_data!$A$2:$A$500,0),MATCH(resource!BW$2,INDIRECT("day_wise_sales_data!$B$1:$BZ$1"),0)),0)</f>
        <v>11392.77</v>
      </c>
      <c r="BX399" s="3">
        <f ca="1">IFERROR(INDEX(INDIRECT("day_wise_sales_data!$B$2:$BZ$599"),MATCH(resource!$CC399,day_wise_sales_data!$A$2:$A$500,0),MATCH(resource!BX$2,INDIRECT("day_wise_sales_data!$B$1:$BZ$1"),0)),0)</f>
        <v>8605.15</v>
      </c>
      <c r="BY399" s="3">
        <f ca="1">IFERROR(INDEX(INDIRECT("day_wise_sales_data!$B$2:$BZ$599"),MATCH(resource!$CC399,day_wise_sales_data!$A$2:$A$500,0),MATCH(resource!BY$2,INDIRECT("day_wise_sales_data!$B$1:$BZ$1"),0)),0)</f>
        <v>54691.15</v>
      </c>
      <c r="BZ399" s="3">
        <f ca="1">IFERROR(INDEX(INDIRECT("day_wise_sales_data!$B$2:$BZ$599"),MATCH(resource!$CC399,day_wise_sales_data!$A$2:$A$500,0),MATCH(resource!BZ$2,INDIRECT("day_wise_sales_data!$B$1:$BZ$1"),0)),0)</f>
        <v>0</v>
      </c>
      <c r="CA399" s="3" t="str">
        <f ca="1">IFERROR(INDEX(INDIRECT("day_wise_sales_data!$B$2:$BZ$599"),MATCH(resource!$CC399,day_wise_sales_data!$A$2:$A$500,0),MATCH(resource!CA$2,INDIRECT("day_wise_sales_data!$B$1:$BZ$1"),0)),0)</f>
        <v>dd</v>
      </c>
      <c r="CC399" s="4" t="str">
        <f>sales_data!H398</f>
        <v>NOR01092</v>
      </c>
      <c r="CD399" s="1">
        <v>397</v>
      </c>
      <c r="CE399" s="1" t="str">
        <f>IF(AQ399=report!$AQ$3,resource!CD399,"")</f>
        <v/>
      </c>
      <c r="CF399" s="5" t="str">
        <f>IFERROR(SMALL($CE$3:$CE$1001,ROWS($CE$3:CE399)),"")</f>
        <v/>
      </c>
      <c r="CH399">
        <f>IFERROR(VLOOKUP($CC399,data_pull!$E$22:$G$700,2,0),0)</f>
        <v>223994.32</v>
      </c>
      <c r="CK399"/>
      <c r="DK399" s="3">
        <f>IFERROR(INDEX(COD_SALES!$B$5:$Z$500,MATCH(resource!$CC399,COD_SALES!$A$5:$A$500,0),MATCH(resource!DK$2,COD_SALES!$B$4:$Z$4,0)),"")</f>
        <v>5</v>
      </c>
      <c r="DL399" s="3">
        <f>IFERROR(INDEX(COD_SALES!$B$5:$Z$500,MATCH(resource!$CC399,COD_SALES!$A$5:$A$500,0),MATCH(resource!DL$2,COD_SALES!$B$4:$Z$4,0)),"")</f>
        <v>11</v>
      </c>
      <c r="DM399" s="3">
        <f>IFERROR(INDEX(COD_SALES!$B$5:$Z$500,MATCH(resource!$CC399,COD_SALES!$A$5:$A$500,0),MATCH(resource!DM$2,COD_SALES!$B$4:$Z$4,0)),"")</f>
        <v>3</v>
      </c>
      <c r="DN399" s="3" t="str">
        <f>IFERROR(INDEX(COD_SALES!$B$5:$Z$500,MATCH(resource!$CC399,COD_SALES!$A$5:$A$500,0),MATCH(resource!DN$2,COD_SALES!$B$4:$Z$4,0)),"")</f>
        <v/>
      </c>
      <c r="DO399" s="3">
        <f>IFERROR(INDEX(COD_SALES!$B$5:$Z$500,MATCH(resource!$CC399,COD_SALES!$A$5:$A$500,0),MATCH(resource!DO$2,COD_SALES!$B$4:$Z$4,0)),"")</f>
        <v>0</v>
      </c>
      <c r="DP399" s="3">
        <f>IFERROR(INDEX(COD_SALES!$B$5:$Z$500,MATCH(resource!$CC399,COD_SALES!$A$5:$A$500,0),MATCH(resource!DP$2,COD_SALES!$B$4:$Z$4,0)),"")</f>
        <v>0</v>
      </c>
      <c r="DQ399" s="3" t="str">
        <f>IFERROR(INDEX(COD_SALES!$B$5:$Z$500,MATCH(resource!$CC399,COD_SALES!$A$5:$A$500,0),MATCH(resource!DQ$2,COD_SALES!$B$4:$Z$4,0)),"")</f>
        <v/>
      </c>
      <c r="DR399" s="3">
        <f>IFERROR(INDEX(COD_SALES!$B$5:$Z$500,MATCH(resource!$CC399,COD_SALES!$A$5:$A$500,0),MATCH(resource!DR$2,COD_SALES!$B$4:$Z$4,0)),"")</f>
        <v>0</v>
      </c>
      <c r="DS399" s="3">
        <f>IFERROR(INDEX(COD_SALES!$B$5:$Z$500,MATCH(resource!$CC399,COD_SALES!$A$5:$A$500,0),MATCH(resource!DS$2,COD_SALES!$B$4:$Z$4,0)),"")</f>
        <v>240</v>
      </c>
      <c r="DT399" s="3">
        <f>IFERROR(INDEX(COD_SALES!$B$5:$Z$500,MATCH(resource!$CC399,COD_SALES!$A$5:$A$500,0),MATCH(resource!DT$2,COD_SALES!$B$4:$Z$4,0)),"")</f>
        <v>8</v>
      </c>
      <c r="DU399" s="3">
        <f>IFERROR(INDEX(COD_SALES!$B$5:$Z$500,MATCH(resource!$CC399,COD_SALES!$A$5:$A$500,0),MATCH(resource!DU$2,COD_SALES!$B$4:$Z$4,0)),"")</f>
        <v>0</v>
      </c>
      <c r="DV399" s="3">
        <f>IFERROR(INDEX(COD_SALES!$B$5:$Z$500,MATCH(resource!$CC399,COD_SALES!$A$5:$A$500,0),MATCH(resource!DV$2,COD_SALES!$B$4:$Z$4,0)),"")</f>
        <v>0</v>
      </c>
      <c r="DW399" s="3">
        <f>IFERROR(INDEX(COD_SALES!$B$5:$Z$500,MATCH(resource!$CC399,COD_SALES!$A$5:$A$500,0),MATCH(resource!DW$2,COD_SALES!$B$4:$Z$4,0)),"")</f>
        <v>75</v>
      </c>
      <c r="DX399" s="3">
        <f>IFERROR(INDEX(COD_SALES!$B$5:$Z$500,MATCH(resource!$CC399,COD_SALES!$A$5:$A$500,0),MATCH(resource!DX$2,COD_SALES!$B$4:$Z$4,0)),"")</f>
        <v>0</v>
      </c>
      <c r="DY399" s="3">
        <f>IFERROR(INDEX(COD_SALES!$B$5:$Z$500,MATCH(resource!$CC399,COD_SALES!$A$5:$A$500,0),MATCH(resource!DY$2,COD_SALES!$B$4:$Z$4,0)),"")</f>
        <v>2</v>
      </c>
      <c r="DZ399" s="3">
        <f>IFERROR(INDEX(COD_SALES!$B$5:$Z$500,MATCH(resource!$CC399,COD_SALES!$A$5:$A$500,0),MATCH(resource!DZ$2,COD_SALES!$B$4:$Z$4,0)),"")</f>
        <v>0</v>
      </c>
      <c r="EA399" s="3">
        <f>IFERROR(INDEX(COD_SALES!$B$5:$Z$500,MATCH(resource!$CC399,COD_SALES!$A$5:$A$500,0),MATCH(resource!EA$2,COD_SALES!$B$4:$Z$4,0)),"")</f>
        <v>0</v>
      </c>
      <c r="EB399" s="3">
        <f t="shared" si="125"/>
        <v>96656.01</v>
      </c>
      <c r="ED399" s="3">
        <f>IFERROR(VLOOKUP($CK399,depot_prod_sales!$B$5:$S$200,3,0),0)</f>
        <v>0</v>
      </c>
      <c r="EE399" s="3">
        <f>IFERROR(VLOOKUP($CK399,depot_prod_sales!$B$5:$S$200,4,0),0)</f>
        <v>0</v>
      </c>
      <c r="EF399" s="3">
        <f>IFERROR(VLOOKUP($CK399,depot_prod_sales!$B$5:$S$200,5,0),0)</f>
        <v>0</v>
      </c>
      <c r="EG399" s="3">
        <f>IFERROR(VLOOKUP($CK399,depot_prod_sales!$B$5:$S$200,6,0),0)</f>
        <v>0</v>
      </c>
      <c r="EH399" s="3">
        <f>IFERROR(VLOOKUP($CK399,depot_prod_sales!$B$5:$S$200,7,0),0)</f>
        <v>0</v>
      </c>
      <c r="EI399" s="3">
        <f>IFERROR(VLOOKUP($CK399,depot_prod_sales!$B$5:$S$200,8,0),0)</f>
        <v>0</v>
      </c>
      <c r="EJ399" s="3">
        <f>IFERROR(VLOOKUP($CK399,depot_prod_sales!$B$5:$S$200,9,0),0)</f>
        <v>0</v>
      </c>
      <c r="EK399" s="3">
        <f>IFERROR(VLOOKUP($CK399,depot_prod_sales!$B$5:$S$200,10,0),0)</f>
        <v>0</v>
      </c>
      <c r="EL399" s="3">
        <f>IFERROR(VLOOKUP($CK399,depot_prod_sales!$B$5:$S$200,11,0),0)</f>
        <v>0</v>
      </c>
      <c r="EM399" s="3">
        <f>IFERROR(VLOOKUP($CK399,depot_prod_sales!$B$5:$S$200,12,0),0)</f>
        <v>0</v>
      </c>
      <c r="EN399" s="3">
        <f>IFERROR(VLOOKUP($CK399,depot_prod_sales!$B$5:$S$200,13,0),0)</f>
        <v>0</v>
      </c>
      <c r="EO399" s="3">
        <f>IFERROR(VLOOKUP($CK399,depot_prod_sales!$B$5:$S$200,14,0),0)</f>
        <v>0</v>
      </c>
      <c r="EP399" s="3">
        <f>IFERROR(VLOOKUP($CK399,depot_prod_sales!$B$5:$S$200,15,0),0)</f>
        <v>0</v>
      </c>
      <c r="EQ399" s="3">
        <f>IFERROR(VLOOKUP($CK399,depot_prod_sales!$B$5:$S$200,16,0),0)</f>
        <v>0</v>
      </c>
      <c r="ER399" s="3">
        <f>IFERROR(VLOOKUP($CK399,depot_prod_sales!$B$5:$S$200,17,0),0)</f>
        <v>0</v>
      </c>
      <c r="ES399" s="3">
        <f>IFERROR(VLOOKUP($CK399,depot_prod_sales!$B$5:$S$200,18,0),0)</f>
        <v>0</v>
      </c>
      <c r="ET399" s="116">
        <f t="shared" si="126"/>
        <v>0</v>
      </c>
      <c r="EU399" s="116">
        <f t="shared" si="127"/>
        <v>0</v>
      </c>
      <c r="EW399" s="3">
        <f>IFERROR(VLOOKUP(CC399,data_pull!$AO$25:$AR$546,2,0),0)</f>
        <v>30</v>
      </c>
      <c r="EX399" s="1">
        <f>IFERROR(VLOOKUP(CC399,data_pull!$AO$25:$AR$546,4,0),0)</f>
        <v>190000</v>
      </c>
    </row>
    <row r="400" spans="13:154" x14ac:dyDescent="0.25"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4" t="str">
        <f>sales_data!B399</f>
        <v>Asaduzzaman</v>
      </c>
      <c r="AR400" s="4" t="str">
        <f>sales_data!C399</f>
        <v>Jaj Miah</v>
      </c>
      <c r="AS400" s="5" t="str">
        <f t="shared" si="117"/>
        <v/>
      </c>
      <c r="AT400" s="4" t="str">
        <f>sales_data!I399</f>
        <v>Samir Kumer Ray</v>
      </c>
      <c r="AU400" s="4" t="str">
        <f>sales_data!W399</f>
        <v>Beloar Char</v>
      </c>
      <c r="AV400" s="1">
        <f>sales_data!N399</f>
        <v>224221.26</v>
      </c>
      <c r="AW400" s="1">
        <f>sales_data!P399</f>
        <v>65</v>
      </c>
      <c r="AX400" s="3">
        <f ca="1">IFERROR(INDEX(INDIRECT("day_wise_sales_data!$B$2:$BZ$599"),MATCH(resource!$CC400,day_wise_sales_data!$A$2:$A$500,0),MATCH(resource!AX$2,INDIRECT("day_wise_sales_data!$B$1:$BZ$1"),0)),0)</f>
        <v>0</v>
      </c>
      <c r="AY400" s="3">
        <f ca="1">IFERROR(INDEX(INDIRECT("day_wise_sales_data!$B$2:$BZ$599"),MATCH(resource!$CC400,day_wise_sales_data!$A$2:$A$500,0),MATCH(resource!AY$2,INDIRECT("day_wise_sales_data!$B$1:$BZ$1"),0)),0)</f>
        <v>0</v>
      </c>
      <c r="AZ400" s="3">
        <f ca="1">IFERROR(INDEX(INDIRECT("day_wise_sales_data!$B$2:$BZ$599"),MATCH(resource!$CC400,day_wise_sales_data!$A$2:$A$500,0),MATCH(resource!AZ$2,INDIRECT("day_wise_sales_data!$B$1:$BZ$1"),0)),0)</f>
        <v>0</v>
      </c>
      <c r="BA400" s="3">
        <f ca="1">IFERROR(INDEX(INDIRECT("day_wise_sales_data!$B$2:$BZ$599"),MATCH(resource!$CC400,day_wise_sales_data!$A$2:$A$500,0),MATCH(resource!BA$2,INDIRECT("day_wise_sales_data!$B$1:$BZ$1"),0)),0)</f>
        <v>10602.86</v>
      </c>
      <c r="BB400" s="3">
        <f ca="1">IFERROR(INDEX(INDIRECT("day_wise_sales_data!$B$2:$BZ$599"),MATCH(resource!$CC400,day_wise_sales_data!$A$2:$A$500,0),MATCH(resource!BB$2,INDIRECT("day_wise_sales_data!$B$1:$BZ$1"),0)),0)</f>
        <v>2120.5700000000002</v>
      </c>
      <c r="BC400" s="3">
        <f ca="1">IFERROR(INDEX(INDIRECT("day_wise_sales_data!$B$2:$BZ$599"),MATCH(resource!$CC400,day_wise_sales_data!$A$2:$A$500,0),MATCH(resource!BC$2,INDIRECT("day_wise_sales_data!$B$1:$BZ$1"),0)),0)</f>
        <v>0</v>
      </c>
      <c r="BD400" s="3">
        <f ca="1">IFERROR(INDEX(INDIRECT("day_wise_sales_data!$B$2:$BZ$599"),MATCH(resource!$CC400,day_wise_sales_data!$A$2:$A$500,0),MATCH(resource!BD$2,INDIRECT("day_wise_sales_data!$B$1:$BZ$1"),0)),0)</f>
        <v>0</v>
      </c>
      <c r="BE400" s="3">
        <f ca="1">IFERROR(INDEX(INDIRECT("day_wise_sales_data!$B$2:$BZ$599"),MATCH(resource!$CC400,day_wise_sales_data!$A$2:$A$500,0),MATCH(resource!BE$2,INDIRECT("day_wise_sales_data!$B$1:$BZ$1"),0)),0)</f>
        <v>0</v>
      </c>
      <c r="BF400" s="3">
        <f ca="1">IFERROR(INDEX(INDIRECT("day_wise_sales_data!$B$2:$BZ$599"),MATCH(resource!$CC400,day_wise_sales_data!$A$2:$A$500,0),MATCH(resource!BF$2,INDIRECT("day_wise_sales_data!$B$1:$BZ$1"),0)),0)</f>
        <v>1720.23</v>
      </c>
      <c r="BG400" s="3">
        <f ca="1">IFERROR(INDEX(INDIRECT("day_wise_sales_data!$B$2:$BZ$599"),MATCH(resource!$CC400,day_wise_sales_data!$A$2:$A$500,0),MATCH(resource!BG$2,INDIRECT("day_wise_sales_data!$B$1:$BZ$1"),0)),0)</f>
        <v>0</v>
      </c>
      <c r="BH400" s="3">
        <f ca="1">IFERROR(INDEX(INDIRECT("day_wise_sales_data!$B$2:$BZ$599"),MATCH(resource!$CC400,day_wise_sales_data!$A$2:$A$500,0),MATCH(resource!BH$2,INDIRECT("day_wise_sales_data!$B$1:$BZ$1"),0)),0)</f>
        <v>0</v>
      </c>
      <c r="BI400" s="3">
        <f ca="1">IFERROR(INDEX(INDIRECT("day_wise_sales_data!$B$2:$BZ$599"),MATCH(resource!$CC400,day_wise_sales_data!$A$2:$A$500,0),MATCH(resource!BI$2,INDIRECT("day_wise_sales_data!$B$1:$BZ$1"),0)),0)</f>
        <v>0</v>
      </c>
      <c r="BJ400" s="3">
        <f ca="1">IFERROR(INDEX(INDIRECT("day_wise_sales_data!$B$2:$BZ$599"),MATCH(resource!$CC400,day_wise_sales_data!$A$2:$A$500,0),MATCH(resource!BJ$2,INDIRECT("day_wise_sales_data!$B$1:$BZ$1"),0)),0)</f>
        <v>844.86</v>
      </c>
      <c r="BK400" s="3">
        <f ca="1">IFERROR(INDEX(INDIRECT("day_wise_sales_data!$B$2:$BZ$599"),MATCH(resource!$CC400,day_wise_sales_data!$A$2:$A$500,0),MATCH(resource!BK$2,INDIRECT("day_wise_sales_data!$B$1:$BZ$1"),0)),0)</f>
        <v>6431.57</v>
      </c>
      <c r="BL400" s="3">
        <f ca="1">IFERROR(INDEX(INDIRECT("day_wise_sales_data!$B$2:$BZ$599"),MATCH(resource!$CC400,day_wise_sales_data!$A$2:$A$500,0),MATCH(resource!BL$2,INDIRECT("day_wise_sales_data!$B$1:$BZ$1"),0)),0)</f>
        <v>0</v>
      </c>
      <c r="BM400" s="3">
        <f ca="1">IFERROR(INDEX(INDIRECT("day_wise_sales_data!$B$2:$BZ$599"),MATCH(resource!$CC400,day_wise_sales_data!$A$2:$A$500,0),MATCH(resource!BM$2,INDIRECT("day_wise_sales_data!$B$1:$BZ$1"),0)),0)</f>
        <v>0</v>
      </c>
      <c r="BN400" s="3">
        <f ca="1">IFERROR(INDEX(INDIRECT("day_wise_sales_data!$B$2:$BZ$599"),MATCH(resource!$CC400,day_wise_sales_data!$A$2:$A$500,0),MATCH(resource!BN$2,INDIRECT("day_wise_sales_data!$B$1:$BZ$1"),0)),0)</f>
        <v>9305.68</v>
      </c>
      <c r="BO400" s="3">
        <f ca="1">IFERROR(INDEX(INDIRECT("day_wise_sales_data!$B$2:$BZ$599"),MATCH(resource!$CC400,day_wise_sales_data!$A$2:$A$500,0),MATCH(resource!BO$2,INDIRECT("day_wise_sales_data!$B$1:$BZ$1"),0)),0)</f>
        <v>0</v>
      </c>
      <c r="BP400" s="3">
        <f ca="1">IFERROR(INDEX(INDIRECT("day_wise_sales_data!$B$2:$BZ$599"),MATCH(resource!$CC400,day_wise_sales_data!$A$2:$A$500,0),MATCH(resource!BP$2,INDIRECT("day_wise_sales_data!$B$1:$BZ$1"),0)),0)</f>
        <v>0</v>
      </c>
      <c r="BQ400" s="3">
        <f ca="1">IFERROR(INDEX(INDIRECT("day_wise_sales_data!$B$2:$BZ$599"),MATCH(resource!$CC400,day_wise_sales_data!$A$2:$A$500,0),MATCH(resource!BQ$2,INDIRECT("day_wise_sales_data!$B$1:$BZ$1"),0)),0)</f>
        <v>0</v>
      </c>
      <c r="BR400" s="3">
        <f ca="1">IFERROR(INDEX(INDIRECT("day_wise_sales_data!$B$2:$BZ$599"),MATCH(resource!$CC400,day_wise_sales_data!$A$2:$A$500,0),MATCH(resource!BR$2,INDIRECT("day_wise_sales_data!$B$1:$BZ$1"),0)),0)</f>
        <v>0</v>
      </c>
      <c r="BS400" s="3">
        <f ca="1">IFERROR(INDEX(INDIRECT("day_wise_sales_data!$B$2:$BZ$599"),MATCH(resource!$CC400,day_wise_sales_data!$A$2:$A$500,0),MATCH(resource!BS$2,INDIRECT("day_wise_sales_data!$B$1:$BZ$1"),0)),0)</f>
        <v>0</v>
      </c>
      <c r="BT400" s="3">
        <f ca="1">IFERROR(INDEX(INDIRECT("day_wise_sales_data!$B$2:$BZ$599"),MATCH(resource!$CC400,day_wise_sales_data!$A$2:$A$500,0),MATCH(resource!BT$2,INDIRECT("day_wise_sales_data!$B$1:$BZ$1"),0)),0)</f>
        <v>16536.46</v>
      </c>
      <c r="BU400" s="3">
        <f ca="1">IFERROR(INDEX(INDIRECT("day_wise_sales_data!$B$2:$BZ$599"),MATCH(resource!$CC400,day_wise_sales_data!$A$2:$A$500,0),MATCH(resource!BU$2,INDIRECT("day_wise_sales_data!$B$1:$BZ$1"),0)),0)</f>
        <v>50420.68</v>
      </c>
      <c r="BV400" s="3">
        <f ca="1">IFERROR(INDEX(INDIRECT("day_wise_sales_data!$B$2:$BZ$599"),MATCH(resource!$CC400,day_wise_sales_data!$A$2:$A$500,0),MATCH(resource!BV$2,INDIRECT("day_wise_sales_data!$B$1:$BZ$1"),0)),0)</f>
        <v>0</v>
      </c>
      <c r="BW400" s="3">
        <f ca="1">IFERROR(INDEX(INDIRECT("day_wise_sales_data!$B$2:$BZ$599"),MATCH(resource!$CC400,day_wise_sales_data!$A$2:$A$500,0),MATCH(resource!BW$2,INDIRECT("day_wise_sales_data!$B$1:$BZ$1"),0)),0)</f>
        <v>27925.08</v>
      </c>
      <c r="BX400" s="3">
        <f ca="1">IFERROR(INDEX(INDIRECT("day_wise_sales_data!$B$2:$BZ$599"),MATCH(resource!$CC400,day_wise_sales_data!$A$2:$A$500,0),MATCH(resource!BX$2,INDIRECT("day_wise_sales_data!$B$1:$BZ$1"),0)),0)</f>
        <v>12887.48</v>
      </c>
      <c r="BY400" s="3">
        <f ca="1">IFERROR(INDEX(INDIRECT("day_wise_sales_data!$B$2:$BZ$599"),MATCH(resource!$CC400,day_wise_sales_data!$A$2:$A$500,0),MATCH(resource!BY$2,INDIRECT("day_wise_sales_data!$B$1:$BZ$1"),0)),0)</f>
        <v>0</v>
      </c>
      <c r="BZ400" s="3">
        <f ca="1">IFERROR(INDEX(INDIRECT("day_wise_sales_data!$B$2:$BZ$599"),MATCH(resource!$CC400,day_wise_sales_data!$A$2:$A$500,0),MATCH(resource!BZ$2,INDIRECT("day_wise_sales_data!$B$1:$BZ$1"),0)),0)</f>
        <v>0</v>
      </c>
      <c r="CA400" s="3" t="str">
        <f ca="1">IFERROR(INDEX(INDIRECT("day_wise_sales_data!$B$2:$BZ$599"),MATCH(resource!$CC400,day_wise_sales_data!$A$2:$A$500,0),MATCH(resource!CA$2,INDIRECT("day_wise_sales_data!$B$1:$BZ$1"),0)),0)</f>
        <v>dd</v>
      </c>
      <c r="CC400" s="4" t="str">
        <f>sales_data!H399</f>
        <v>NOR08201</v>
      </c>
      <c r="CD400" s="1">
        <v>398</v>
      </c>
      <c r="CE400" s="1" t="str">
        <f>IF(AQ400=report!$AQ$3,resource!CD400,"")</f>
        <v/>
      </c>
      <c r="CF400" s="5" t="str">
        <f>IFERROR(SMALL($CE$3:$CE$1001,ROWS($CE$3:CE400)),"")</f>
        <v/>
      </c>
      <c r="CH400">
        <f>IFERROR(VLOOKUP($CC400,data_pull!$E$22:$G$700,2,0),0)</f>
        <v>224221.26</v>
      </c>
      <c r="CK400"/>
      <c r="DK400" s="3">
        <f>IFERROR(INDEX(COD_SALES!$B$5:$Z$500,MATCH(resource!$CC400,COD_SALES!$A$5:$A$500,0),MATCH(resource!DK$2,COD_SALES!$B$4:$Z$4,0)),"")</f>
        <v>0</v>
      </c>
      <c r="DL400" s="3">
        <f>IFERROR(INDEX(COD_SALES!$B$5:$Z$500,MATCH(resource!$CC400,COD_SALES!$A$5:$A$500,0),MATCH(resource!DL$2,COD_SALES!$B$4:$Z$4,0)),"")</f>
        <v>42</v>
      </c>
      <c r="DM400" s="3">
        <f>IFERROR(INDEX(COD_SALES!$B$5:$Z$500,MATCH(resource!$CC400,COD_SALES!$A$5:$A$500,0),MATCH(resource!DM$2,COD_SALES!$B$4:$Z$4,0)),"")</f>
        <v>0</v>
      </c>
      <c r="DN400" s="3" t="str">
        <f>IFERROR(INDEX(COD_SALES!$B$5:$Z$500,MATCH(resource!$CC400,COD_SALES!$A$5:$A$500,0),MATCH(resource!DN$2,COD_SALES!$B$4:$Z$4,0)),"")</f>
        <v/>
      </c>
      <c r="DO400" s="3">
        <f>IFERROR(INDEX(COD_SALES!$B$5:$Z$500,MATCH(resource!$CC400,COD_SALES!$A$5:$A$500,0),MATCH(resource!DO$2,COD_SALES!$B$4:$Z$4,0)),"")</f>
        <v>0</v>
      </c>
      <c r="DP400" s="3">
        <f>IFERROR(INDEX(COD_SALES!$B$5:$Z$500,MATCH(resource!$CC400,COD_SALES!$A$5:$A$500,0),MATCH(resource!DP$2,COD_SALES!$B$4:$Z$4,0)),"")</f>
        <v>1</v>
      </c>
      <c r="DQ400" s="3" t="str">
        <f>IFERROR(INDEX(COD_SALES!$B$5:$Z$500,MATCH(resource!$CC400,COD_SALES!$A$5:$A$500,0),MATCH(resource!DQ$2,COD_SALES!$B$4:$Z$4,0)),"")</f>
        <v/>
      </c>
      <c r="DR400" s="3">
        <f>IFERROR(INDEX(COD_SALES!$B$5:$Z$500,MATCH(resource!$CC400,COD_SALES!$A$5:$A$500,0),MATCH(resource!DR$2,COD_SALES!$B$4:$Z$4,0)),"")</f>
        <v>0</v>
      </c>
      <c r="DS400" s="3">
        <f>IFERROR(INDEX(COD_SALES!$B$5:$Z$500,MATCH(resource!$CC400,COD_SALES!$A$5:$A$500,0),MATCH(resource!DS$2,COD_SALES!$B$4:$Z$4,0)),"")</f>
        <v>186</v>
      </c>
      <c r="DT400" s="3">
        <f>IFERROR(INDEX(COD_SALES!$B$5:$Z$500,MATCH(resource!$CC400,COD_SALES!$A$5:$A$500,0),MATCH(resource!DT$2,COD_SALES!$B$4:$Z$4,0)),"")</f>
        <v>21</v>
      </c>
      <c r="DU400" s="3">
        <f>IFERROR(INDEX(COD_SALES!$B$5:$Z$500,MATCH(resource!$CC400,COD_SALES!$A$5:$A$500,0),MATCH(resource!DU$2,COD_SALES!$B$4:$Z$4,0)),"")</f>
        <v>0</v>
      </c>
      <c r="DV400" s="3">
        <f>IFERROR(INDEX(COD_SALES!$B$5:$Z$500,MATCH(resource!$CC400,COD_SALES!$A$5:$A$500,0),MATCH(resource!DV$2,COD_SALES!$B$4:$Z$4,0)),"")</f>
        <v>0</v>
      </c>
      <c r="DW400" s="3">
        <f>IFERROR(INDEX(COD_SALES!$B$5:$Z$500,MATCH(resource!$CC400,COD_SALES!$A$5:$A$500,0),MATCH(resource!DW$2,COD_SALES!$B$4:$Z$4,0)),"")</f>
        <v>73</v>
      </c>
      <c r="DX400" s="3">
        <f>IFERROR(INDEX(COD_SALES!$B$5:$Z$500,MATCH(resource!$CC400,COD_SALES!$A$5:$A$500,0),MATCH(resource!DX$2,COD_SALES!$B$4:$Z$4,0)),"")</f>
        <v>0</v>
      </c>
      <c r="DY400" s="3">
        <f>IFERROR(INDEX(COD_SALES!$B$5:$Z$500,MATCH(resource!$CC400,COD_SALES!$A$5:$A$500,0),MATCH(resource!DY$2,COD_SALES!$B$4:$Z$4,0)),"")</f>
        <v>0</v>
      </c>
      <c r="DZ400" s="3">
        <f>IFERROR(INDEX(COD_SALES!$B$5:$Z$500,MATCH(resource!$CC400,COD_SALES!$A$5:$A$500,0),MATCH(resource!DZ$2,COD_SALES!$B$4:$Z$4,0)),"")</f>
        <v>0</v>
      </c>
      <c r="EA400" s="3">
        <f>IFERROR(INDEX(COD_SALES!$B$5:$Z$500,MATCH(resource!$CC400,COD_SALES!$A$5:$A$500,0),MATCH(resource!EA$2,COD_SALES!$B$4:$Z$4,0)),"")</f>
        <v>20</v>
      </c>
      <c r="EB400" s="3">
        <f t="shared" si="125"/>
        <v>95469.93</v>
      </c>
      <c r="ED400" s="3">
        <f>IFERROR(VLOOKUP($CK400,depot_prod_sales!$B$5:$S$200,3,0),0)</f>
        <v>0</v>
      </c>
      <c r="EE400" s="3">
        <f>IFERROR(VLOOKUP($CK400,depot_prod_sales!$B$5:$S$200,4,0),0)</f>
        <v>0</v>
      </c>
      <c r="EF400" s="3">
        <f>IFERROR(VLOOKUP($CK400,depot_prod_sales!$B$5:$S$200,5,0),0)</f>
        <v>0</v>
      </c>
      <c r="EG400" s="3">
        <f>IFERROR(VLOOKUP($CK400,depot_prod_sales!$B$5:$S$200,6,0),0)</f>
        <v>0</v>
      </c>
      <c r="EH400" s="3">
        <f>IFERROR(VLOOKUP($CK400,depot_prod_sales!$B$5:$S$200,7,0),0)</f>
        <v>0</v>
      </c>
      <c r="EI400" s="3">
        <f>IFERROR(VLOOKUP($CK400,depot_prod_sales!$B$5:$S$200,8,0),0)</f>
        <v>0</v>
      </c>
      <c r="EJ400" s="3">
        <f>IFERROR(VLOOKUP($CK400,depot_prod_sales!$B$5:$S$200,9,0),0)</f>
        <v>0</v>
      </c>
      <c r="EK400" s="3">
        <f>IFERROR(VLOOKUP($CK400,depot_prod_sales!$B$5:$S$200,10,0),0)</f>
        <v>0</v>
      </c>
      <c r="EL400" s="3">
        <f>IFERROR(VLOOKUP($CK400,depot_prod_sales!$B$5:$S$200,11,0),0)</f>
        <v>0</v>
      </c>
      <c r="EM400" s="3">
        <f>IFERROR(VLOOKUP($CK400,depot_prod_sales!$B$5:$S$200,12,0),0)</f>
        <v>0</v>
      </c>
      <c r="EN400" s="3">
        <f>IFERROR(VLOOKUP($CK400,depot_prod_sales!$B$5:$S$200,13,0),0)</f>
        <v>0</v>
      </c>
      <c r="EO400" s="3">
        <f>IFERROR(VLOOKUP($CK400,depot_prod_sales!$B$5:$S$200,14,0),0)</f>
        <v>0</v>
      </c>
      <c r="EP400" s="3">
        <f>IFERROR(VLOOKUP($CK400,depot_prod_sales!$B$5:$S$200,15,0),0)</f>
        <v>0</v>
      </c>
      <c r="EQ400" s="3">
        <f>IFERROR(VLOOKUP($CK400,depot_prod_sales!$B$5:$S$200,16,0),0)</f>
        <v>0</v>
      </c>
      <c r="ER400" s="3">
        <f>IFERROR(VLOOKUP($CK400,depot_prod_sales!$B$5:$S$200,17,0),0)</f>
        <v>0</v>
      </c>
      <c r="ES400" s="3">
        <f>IFERROR(VLOOKUP($CK400,depot_prod_sales!$B$5:$S$200,18,0),0)</f>
        <v>0</v>
      </c>
      <c r="ET400" s="116">
        <f t="shared" si="126"/>
        <v>0</v>
      </c>
      <c r="EU400" s="116">
        <f t="shared" si="127"/>
        <v>0</v>
      </c>
      <c r="EW400" s="3">
        <f>IFERROR(VLOOKUP(CC400,data_pull!$AO$25:$AR$546,2,0),0)</f>
        <v>27</v>
      </c>
      <c r="EX400" s="1">
        <f>IFERROR(VLOOKUP(CC400,data_pull!$AO$25:$AR$546,4,0),0)</f>
        <v>190000</v>
      </c>
    </row>
    <row r="401" spans="13:154" x14ac:dyDescent="0.25"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4" t="str">
        <f>sales_data!B400</f>
        <v>Asaduzzaman</v>
      </c>
      <c r="AR401" s="4" t="str">
        <f>sales_data!C400</f>
        <v>Jaj Miah</v>
      </c>
      <c r="AS401" s="5" t="str">
        <f t="shared" si="117"/>
        <v/>
      </c>
      <c r="AT401" s="4" t="str">
        <f>sales_data!I400</f>
        <v>Sarwar Hossain</v>
      </c>
      <c r="AU401" s="4" t="str">
        <f>sales_data!W400</f>
        <v>Hashimpur (Tb)</v>
      </c>
      <c r="AV401" s="1">
        <f>sales_data!N400</f>
        <v>261292.48</v>
      </c>
      <c r="AW401" s="1">
        <f>sales_data!P400</f>
        <v>27</v>
      </c>
      <c r="AX401" s="3">
        <f ca="1">IFERROR(INDEX(INDIRECT("day_wise_sales_data!$B$2:$BZ$599"),MATCH(resource!$CC401,day_wise_sales_data!$A$2:$A$500,0),MATCH(resource!AX$2,INDIRECT("day_wise_sales_data!$B$1:$BZ$1"),0)),0)</f>
        <v>0</v>
      </c>
      <c r="AY401" s="3">
        <f ca="1">IFERROR(INDEX(INDIRECT("day_wise_sales_data!$B$2:$BZ$599"),MATCH(resource!$CC401,day_wise_sales_data!$A$2:$A$500,0),MATCH(resource!AY$2,INDIRECT("day_wise_sales_data!$B$1:$BZ$1"),0)),0)</f>
        <v>82985.070000000007</v>
      </c>
      <c r="AZ401" s="3">
        <f ca="1">IFERROR(INDEX(INDIRECT("day_wise_sales_data!$B$2:$BZ$599"),MATCH(resource!$CC401,day_wise_sales_data!$A$2:$A$500,0),MATCH(resource!AZ$2,INDIRECT("day_wise_sales_data!$B$1:$BZ$1"),0)),0)</f>
        <v>0</v>
      </c>
      <c r="BA401" s="3">
        <f ca="1">IFERROR(INDEX(INDIRECT("day_wise_sales_data!$B$2:$BZ$599"),MATCH(resource!$CC401,day_wise_sales_data!$A$2:$A$500,0),MATCH(resource!BA$2,INDIRECT("day_wise_sales_data!$B$1:$BZ$1"),0)),0)</f>
        <v>1320</v>
      </c>
      <c r="BB401" s="3">
        <f ca="1">IFERROR(INDEX(INDIRECT("day_wise_sales_data!$B$2:$BZ$599"),MATCH(resource!$CC401,day_wise_sales_data!$A$2:$A$500,0),MATCH(resource!BB$2,INDIRECT("day_wise_sales_data!$B$1:$BZ$1"),0)),0)</f>
        <v>0</v>
      </c>
      <c r="BC401" s="3">
        <f ca="1">IFERROR(INDEX(INDIRECT("day_wise_sales_data!$B$2:$BZ$599"),MATCH(resource!$CC401,day_wise_sales_data!$A$2:$A$500,0),MATCH(resource!BC$2,INDIRECT("day_wise_sales_data!$B$1:$BZ$1"),0)),0)</f>
        <v>52946.86</v>
      </c>
      <c r="BD401" s="3">
        <f ca="1">IFERROR(INDEX(INDIRECT("day_wise_sales_data!$B$2:$BZ$599"),MATCH(resource!$CC401,day_wise_sales_data!$A$2:$A$500,0),MATCH(resource!BD$2,INDIRECT("day_wise_sales_data!$B$1:$BZ$1"),0)),0)</f>
        <v>0</v>
      </c>
      <c r="BE401" s="3">
        <f ca="1">IFERROR(INDEX(INDIRECT("day_wise_sales_data!$B$2:$BZ$599"),MATCH(resource!$CC401,day_wise_sales_data!$A$2:$A$500,0),MATCH(resource!BE$2,INDIRECT("day_wise_sales_data!$B$1:$BZ$1"),0)),0)</f>
        <v>0</v>
      </c>
      <c r="BF401" s="3">
        <f ca="1">IFERROR(INDEX(INDIRECT("day_wise_sales_data!$B$2:$BZ$599"),MATCH(resource!$CC401,day_wise_sales_data!$A$2:$A$500,0),MATCH(resource!BF$2,INDIRECT("day_wise_sales_data!$B$1:$BZ$1"),0)),0)</f>
        <v>0</v>
      </c>
      <c r="BG401" s="3">
        <f ca="1">IFERROR(INDEX(INDIRECT("day_wise_sales_data!$B$2:$BZ$599"),MATCH(resource!$CC401,day_wise_sales_data!$A$2:$A$500,0),MATCH(resource!BG$2,INDIRECT("day_wise_sales_data!$B$1:$BZ$1"),0)),0)</f>
        <v>0</v>
      </c>
      <c r="BH401" s="3">
        <f ca="1">IFERROR(INDEX(INDIRECT("day_wise_sales_data!$B$2:$BZ$599"),MATCH(resource!$CC401,day_wise_sales_data!$A$2:$A$500,0),MATCH(resource!BH$2,INDIRECT("day_wise_sales_data!$B$1:$BZ$1"),0)),0)</f>
        <v>0</v>
      </c>
      <c r="BI401" s="3">
        <f ca="1">IFERROR(INDEX(INDIRECT("day_wise_sales_data!$B$2:$BZ$599"),MATCH(resource!$CC401,day_wise_sales_data!$A$2:$A$500,0),MATCH(resource!BI$2,INDIRECT("day_wise_sales_data!$B$1:$BZ$1"),0)),0)</f>
        <v>0</v>
      </c>
      <c r="BJ401" s="3">
        <f ca="1">IFERROR(INDEX(INDIRECT("day_wise_sales_data!$B$2:$BZ$599"),MATCH(resource!$CC401,day_wise_sales_data!$A$2:$A$500,0),MATCH(resource!BJ$2,INDIRECT("day_wise_sales_data!$B$1:$BZ$1"),0)),0)</f>
        <v>7108.8</v>
      </c>
      <c r="BK401" s="3">
        <f ca="1">IFERROR(INDEX(INDIRECT("day_wise_sales_data!$B$2:$BZ$599"),MATCH(resource!$CC401,day_wise_sales_data!$A$2:$A$500,0),MATCH(resource!BK$2,INDIRECT("day_wise_sales_data!$B$1:$BZ$1"),0)),0)</f>
        <v>6431.57</v>
      </c>
      <c r="BL401" s="3">
        <f ca="1">IFERROR(INDEX(INDIRECT("day_wise_sales_data!$B$2:$BZ$599"),MATCH(resource!$CC401,day_wise_sales_data!$A$2:$A$500,0),MATCH(resource!BL$2,INDIRECT("day_wise_sales_data!$B$1:$BZ$1"),0)),0)</f>
        <v>0</v>
      </c>
      <c r="BM401" s="3">
        <f ca="1">IFERROR(INDEX(INDIRECT("day_wise_sales_data!$B$2:$BZ$599"),MATCH(resource!$CC401,day_wise_sales_data!$A$2:$A$500,0),MATCH(resource!BM$2,INDIRECT("day_wise_sales_data!$B$1:$BZ$1"),0)),0)</f>
        <v>0</v>
      </c>
      <c r="BN401" s="3">
        <f ca="1">IFERROR(INDEX(INDIRECT("day_wise_sales_data!$B$2:$BZ$599"),MATCH(resource!$CC401,day_wise_sales_data!$A$2:$A$500,0),MATCH(resource!BN$2,INDIRECT("day_wise_sales_data!$B$1:$BZ$1"),0)),0)</f>
        <v>6616.39</v>
      </c>
      <c r="BO401" s="3">
        <f ca="1">IFERROR(INDEX(INDIRECT("day_wise_sales_data!$B$2:$BZ$599"),MATCH(resource!$CC401,day_wise_sales_data!$A$2:$A$500,0),MATCH(resource!BO$2,INDIRECT("day_wise_sales_data!$B$1:$BZ$1"),0)),0)</f>
        <v>0</v>
      </c>
      <c r="BP401" s="3">
        <f ca="1">IFERROR(INDEX(INDIRECT("day_wise_sales_data!$B$2:$BZ$599"),MATCH(resource!$CC401,day_wise_sales_data!$A$2:$A$500,0),MATCH(resource!BP$2,INDIRECT("day_wise_sales_data!$B$1:$BZ$1"),0)),0)</f>
        <v>0</v>
      </c>
      <c r="BQ401" s="3">
        <f ca="1">IFERROR(INDEX(INDIRECT("day_wise_sales_data!$B$2:$BZ$599"),MATCH(resource!$CC401,day_wise_sales_data!$A$2:$A$500,0),MATCH(resource!BQ$2,INDIRECT("day_wise_sales_data!$B$1:$BZ$1"),0)),0)</f>
        <v>0</v>
      </c>
      <c r="BR401" s="3">
        <f ca="1">IFERROR(INDEX(INDIRECT("day_wise_sales_data!$B$2:$BZ$599"),MATCH(resource!$CC401,day_wise_sales_data!$A$2:$A$500,0),MATCH(resource!BR$2,INDIRECT("day_wise_sales_data!$B$1:$BZ$1"),0)),0)</f>
        <v>0</v>
      </c>
      <c r="BS401" s="3">
        <f ca="1">IFERROR(INDEX(INDIRECT("day_wise_sales_data!$B$2:$BZ$599"),MATCH(resource!$CC401,day_wise_sales_data!$A$2:$A$500,0),MATCH(resource!BS$2,INDIRECT("day_wise_sales_data!$B$1:$BZ$1"),0)),0)</f>
        <v>16012.74</v>
      </c>
      <c r="BT401" s="3">
        <f ca="1">IFERROR(INDEX(INDIRECT("day_wise_sales_data!$B$2:$BZ$599"),MATCH(resource!$CC401,day_wise_sales_data!$A$2:$A$500,0),MATCH(resource!BT$2,INDIRECT("day_wise_sales_data!$B$1:$BZ$1"),0)),0)</f>
        <v>0</v>
      </c>
      <c r="BU401" s="3">
        <f ca="1">IFERROR(INDEX(INDIRECT("day_wise_sales_data!$B$2:$BZ$599"),MATCH(resource!$CC401,day_wise_sales_data!$A$2:$A$500,0),MATCH(resource!BU$2,INDIRECT("day_wise_sales_data!$B$1:$BZ$1"),0)),0)</f>
        <v>17056.669999999998</v>
      </c>
      <c r="BV401" s="3">
        <f ca="1">IFERROR(INDEX(INDIRECT("day_wise_sales_data!$B$2:$BZ$599"),MATCH(resource!$CC401,day_wise_sales_data!$A$2:$A$500,0),MATCH(resource!BV$2,INDIRECT("day_wise_sales_data!$B$1:$BZ$1"),0)),0)</f>
        <v>0</v>
      </c>
      <c r="BW401" s="3">
        <f ca="1">IFERROR(INDEX(INDIRECT("day_wise_sales_data!$B$2:$BZ$599"),MATCH(resource!$CC401,day_wise_sales_data!$A$2:$A$500,0),MATCH(resource!BW$2,INDIRECT("day_wise_sales_data!$B$1:$BZ$1"),0)),0)</f>
        <v>5788.62</v>
      </c>
      <c r="BX401" s="3">
        <f ca="1">IFERROR(INDEX(INDIRECT("day_wise_sales_data!$B$2:$BZ$599"),MATCH(resource!$CC401,day_wise_sales_data!$A$2:$A$500,0),MATCH(resource!BX$2,INDIRECT("day_wise_sales_data!$B$1:$BZ$1"),0)),0)</f>
        <v>29215.69</v>
      </c>
      <c r="BY401" s="3">
        <f ca="1">IFERROR(INDEX(INDIRECT("day_wise_sales_data!$B$2:$BZ$599"),MATCH(resource!$CC401,day_wise_sales_data!$A$2:$A$500,0),MATCH(resource!BY$2,INDIRECT("day_wise_sales_data!$B$1:$BZ$1"),0)),0)</f>
        <v>0</v>
      </c>
      <c r="BZ401" s="3">
        <f ca="1">IFERROR(INDEX(INDIRECT("day_wise_sales_data!$B$2:$BZ$599"),MATCH(resource!$CC401,day_wise_sales_data!$A$2:$A$500,0),MATCH(resource!BZ$2,INDIRECT("day_wise_sales_data!$B$1:$BZ$1"),0)),0)</f>
        <v>0</v>
      </c>
      <c r="CA401" s="3" t="str">
        <f ca="1">IFERROR(INDEX(INDIRECT("day_wise_sales_data!$B$2:$BZ$599"),MATCH(resource!$CC401,day_wise_sales_data!$A$2:$A$500,0),MATCH(resource!CA$2,INDIRECT("day_wise_sales_data!$B$1:$BZ$1"),0)),0)</f>
        <v>dd</v>
      </c>
      <c r="CC401" s="4" t="str">
        <f>sales_data!H400</f>
        <v>NOR12131</v>
      </c>
      <c r="CD401" s="1">
        <v>399</v>
      </c>
      <c r="CE401" s="1" t="str">
        <f>IF(AQ401=report!$AQ$3,resource!CD401,"")</f>
        <v/>
      </c>
      <c r="CF401" s="5" t="str">
        <f>IFERROR(SMALL($CE$3:$CE$1001,ROWS($CE$3:CE401)),"")</f>
        <v/>
      </c>
      <c r="CH401">
        <f>IFERROR(VLOOKUP($CC401,data_pull!$E$22:$G$700,2,0),0)</f>
        <v>261292.48</v>
      </c>
      <c r="CK401"/>
      <c r="DK401" s="3">
        <f>IFERROR(INDEX(COD_SALES!$B$5:$Z$500,MATCH(resource!$CC401,COD_SALES!$A$5:$A$500,0),MATCH(resource!DK$2,COD_SALES!$B$4:$Z$4,0)),"")</f>
        <v>0</v>
      </c>
      <c r="DL401" s="3">
        <f>IFERROR(INDEX(COD_SALES!$B$5:$Z$500,MATCH(resource!$CC401,COD_SALES!$A$5:$A$500,0),MATCH(resource!DL$2,COD_SALES!$B$4:$Z$4,0)),"")</f>
        <v>0</v>
      </c>
      <c r="DM401" s="3">
        <f>IFERROR(INDEX(COD_SALES!$B$5:$Z$500,MATCH(resource!$CC401,COD_SALES!$A$5:$A$500,0),MATCH(resource!DM$2,COD_SALES!$B$4:$Z$4,0)),"")</f>
        <v>5</v>
      </c>
      <c r="DN401" s="3" t="str">
        <f>IFERROR(INDEX(COD_SALES!$B$5:$Z$500,MATCH(resource!$CC401,COD_SALES!$A$5:$A$500,0),MATCH(resource!DN$2,COD_SALES!$B$4:$Z$4,0)),"")</f>
        <v/>
      </c>
      <c r="DO401" s="3">
        <f>IFERROR(INDEX(COD_SALES!$B$5:$Z$500,MATCH(resource!$CC401,COD_SALES!$A$5:$A$500,0),MATCH(resource!DO$2,COD_SALES!$B$4:$Z$4,0)),"")</f>
        <v>0</v>
      </c>
      <c r="DP401" s="3">
        <f>IFERROR(INDEX(COD_SALES!$B$5:$Z$500,MATCH(resource!$CC401,COD_SALES!$A$5:$A$500,0),MATCH(resource!DP$2,COD_SALES!$B$4:$Z$4,0)),"")</f>
        <v>0</v>
      </c>
      <c r="DQ401" s="3" t="str">
        <f>IFERROR(INDEX(COD_SALES!$B$5:$Z$500,MATCH(resource!$CC401,COD_SALES!$A$5:$A$500,0),MATCH(resource!DQ$2,COD_SALES!$B$4:$Z$4,0)),"")</f>
        <v/>
      </c>
      <c r="DR401" s="3">
        <f>IFERROR(INDEX(COD_SALES!$B$5:$Z$500,MATCH(resource!$CC401,COD_SALES!$A$5:$A$500,0),MATCH(resource!DR$2,COD_SALES!$B$4:$Z$4,0)),"")</f>
        <v>0</v>
      </c>
      <c r="DS401" s="3">
        <f>IFERROR(INDEX(COD_SALES!$B$5:$Z$500,MATCH(resource!$CC401,COD_SALES!$A$5:$A$500,0),MATCH(resource!DS$2,COD_SALES!$B$4:$Z$4,0)),"")</f>
        <v>22</v>
      </c>
      <c r="DT401" s="3">
        <f>IFERROR(INDEX(COD_SALES!$B$5:$Z$500,MATCH(resource!$CC401,COD_SALES!$A$5:$A$500,0),MATCH(resource!DT$2,COD_SALES!$B$4:$Z$4,0)),"")</f>
        <v>0</v>
      </c>
      <c r="DU401" s="3">
        <f>IFERROR(INDEX(COD_SALES!$B$5:$Z$500,MATCH(resource!$CC401,COD_SALES!$A$5:$A$500,0),MATCH(resource!DU$2,COD_SALES!$B$4:$Z$4,0)),"")</f>
        <v>0</v>
      </c>
      <c r="DV401" s="3">
        <f>IFERROR(INDEX(COD_SALES!$B$5:$Z$500,MATCH(resource!$CC401,COD_SALES!$A$5:$A$500,0),MATCH(resource!DV$2,COD_SALES!$B$4:$Z$4,0)),"")</f>
        <v>0</v>
      </c>
      <c r="DW401" s="3">
        <f>IFERROR(INDEX(COD_SALES!$B$5:$Z$500,MATCH(resource!$CC401,COD_SALES!$A$5:$A$500,0),MATCH(resource!DW$2,COD_SALES!$B$4:$Z$4,0)),"")</f>
        <v>16</v>
      </c>
      <c r="DX401" s="3">
        <f>IFERROR(INDEX(COD_SALES!$B$5:$Z$500,MATCH(resource!$CC401,COD_SALES!$A$5:$A$500,0),MATCH(resource!DX$2,COD_SALES!$B$4:$Z$4,0)),"")</f>
        <v>0</v>
      </c>
      <c r="DY401" s="3">
        <f>IFERROR(INDEX(COD_SALES!$B$5:$Z$500,MATCH(resource!$CC401,COD_SALES!$A$5:$A$500,0),MATCH(resource!DY$2,COD_SALES!$B$4:$Z$4,0)),"")</f>
        <v>1</v>
      </c>
      <c r="DZ401" s="3">
        <f>IFERROR(INDEX(COD_SALES!$B$5:$Z$500,MATCH(resource!$CC401,COD_SALES!$A$5:$A$500,0),MATCH(resource!DZ$2,COD_SALES!$B$4:$Z$4,0)),"")</f>
        <v>7</v>
      </c>
      <c r="EA401" s="3">
        <f>IFERROR(INDEX(COD_SALES!$B$5:$Z$500,MATCH(resource!$CC401,COD_SALES!$A$5:$A$500,0),MATCH(resource!EA$2,COD_SALES!$B$4:$Z$4,0)),"")</f>
        <v>5</v>
      </c>
      <c r="EB401" s="3">
        <f t="shared" si="125"/>
        <v>17334.309999999998</v>
      </c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116"/>
      <c r="EU401" s="116"/>
      <c r="EW401" s="3">
        <f>IFERROR(VLOOKUP(CC401,data_pull!$AO$25:$AR$546,2,0),0)</f>
        <v>7</v>
      </c>
      <c r="EX401" s="1">
        <f>IFERROR(VLOOKUP(CC401,data_pull!$AO$25:$AR$546,4,0),0)</f>
        <v>220000</v>
      </c>
    </row>
    <row r="402" spans="13:154" x14ac:dyDescent="0.25"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4" t="str">
        <f>sales_data!B401</f>
        <v>Asaduzzaman</v>
      </c>
      <c r="AR402" s="4" t="str">
        <f>sales_data!C401</f>
        <v>Jamal Uddin</v>
      </c>
      <c r="AS402" s="5" t="str">
        <f t="shared" si="117"/>
        <v>Jamal Uddin</v>
      </c>
      <c r="AT402" s="4" t="str">
        <f>sales_data!I401</f>
        <v>Sharif Miah-2</v>
      </c>
      <c r="AU402" s="4" t="str">
        <f>sales_data!W401</f>
        <v>Baniachal (Cb)</v>
      </c>
      <c r="AV402" s="1">
        <f>sales_data!N401</f>
        <v>221157.39</v>
      </c>
      <c r="AW402" s="1">
        <f>sales_data!P401</f>
        <v>38</v>
      </c>
      <c r="AX402" s="3">
        <f ca="1">IFERROR(INDEX(INDIRECT("day_wise_sales_data!$B$2:$BZ$599"),MATCH(resource!$CC402,day_wise_sales_data!$A$2:$A$500,0),MATCH(resource!AX$2,INDIRECT("day_wise_sales_data!$B$1:$BZ$1"),0)),0)</f>
        <v>12966.35</v>
      </c>
      <c r="AY402" s="3">
        <f ca="1">IFERROR(INDEX(INDIRECT("day_wise_sales_data!$B$2:$BZ$599"),MATCH(resource!$CC402,day_wise_sales_data!$A$2:$A$500,0),MATCH(resource!AY$2,INDIRECT("day_wise_sales_data!$B$1:$BZ$1"),0)),0)</f>
        <v>0</v>
      </c>
      <c r="AZ402" s="3">
        <f ca="1">IFERROR(INDEX(INDIRECT("day_wise_sales_data!$B$2:$BZ$599"),MATCH(resource!$CC402,day_wise_sales_data!$A$2:$A$500,0),MATCH(resource!AZ$2,INDIRECT("day_wise_sales_data!$B$1:$BZ$1"),0)),0)</f>
        <v>0</v>
      </c>
      <c r="BA402" s="3">
        <f ca="1">IFERROR(INDEX(INDIRECT("day_wise_sales_data!$B$2:$BZ$599"),MATCH(resource!$CC402,day_wise_sales_data!$A$2:$A$500,0),MATCH(resource!BA$2,INDIRECT("day_wise_sales_data!$B$1:$BZ$1"),0)),0)</f>
        <v>0</v>
      </c>
      <c r="BB402" s="3">
        <f ca="1">IFERROR(INDEX(INDIRECT("day_wise_sales_data!$B$2:$BZ$599"),MATCH(resource!$CC402,day_wise_sales_data!$A$2:$A$500,0),MATCH(resource!BB$2,INDIRECT("day_wise_sales_data!$B$1:$BZ$1"),0)),0)</f>
        <v>16659.14</v>
      </c>
      <c r="BC402" s="3">
        <f ca="1">IFERROR(INDEX(INDIRECT("day_wise_sales_data!$B$2:$BZ$599"),MATCH(resource!$CC402,day_wise_sales_data!$A$2:$A$500,0),MATCH(resource!BC$2,INDIRECT("day_wise_sales_data!$B$1:$BZ$1"),0)),0)</f>
        <v>18057.580000000002</v>
      </c>
      <c r="BD402" s="3">
        <f ca="1">IFERROR(INDEX(INDIRECT("day_wise_sales_data!$B$2:$BZ$599"),MATCH(resource!$CC402,day_wise_sales_data!$A$2:$A$500,0),MATCH(resource!BD$2,INDIRECT("day_wise_sales_data!$B$1:$BZ$1"),0)),0)</f>
        <v>6341.35</v>
      </c>
      <c r="BE402" s="3">
        <f ca="1">IFERROR(INDEX(INDIRECT("day_wise_sales_data!$B$2:$BZ$599"),MATCH(resource!$CC402,day_wise_sales_data!$A$2:$A$500,0),MATCH(resource!BE$2,INDIRECT("day_wise_sales_data!$B$1:$BZ$1"),0)),0)</f>
        <v>9862.41</v>
      </c>
      <c r="BF402" s="3">
        <f ca="1">IFERROR(INDEX(INDIRECT("day_wise_sales_data!$B$2:$BZ$599"),MATCH(resource!$CC402,day_wise_sales_data!$A$2:$A$500,0),MATCH(resource!BF$2,INDIRECT("day_wise_sales_data!$B$1:$BZ$1"),0)),0)</f>
        <v>9775.44</v>
      </c>
      <c r="BG402" s="3">
        <f ca="1">IFERROR(INDEX(INDIRECT("day_wise_sales_data!$B$2:$BZ$599"),MATCH(resource!$CC402,day_wise_sales_data!$A$2:$A$500,0),MATCH(resource!BG$2,INDIRECT("day_wise_sales_data!$B$1:$BZ$1"),0)),0)</f>
        <v>-396.9</v>
      </c>
      <c r="BH402" s="3">
        <f ca="1">IFERROR(INDEX(INDIRECT("day_wise_sales_data!$B$2:$BZ$599"),MATCH(resource!$CC402,day_wise_sales_data!$A$2:$A$500,0),MATCH(resource!BH$2,INDIRECT("day_wise_sales_data!$B$1:$BZ$1"),0)),0)</f>
        <v>5420</v>
      </c>
      <c r="BI402" s="3">
        <f ca="1">IFERROR(INDEX(INDIRECT("day_wise_sales_data!$B$2:$BZ$599"),MATCH(resource!$CC402,day_wise_sales_data!$A$2:$A$500,0),MATCH(resource!BI$2,INDIRECT("day_wise_sales_data!$B$1:$BZ$1"),0)),0)</f>
        <v>10219.209999999999</v>
      </c>
      <c r="BJ402" s="3">
        <f ca="1">IFERROR(INDEX(INDIRECT("day_wise_sales_data!$B$2:$BZ$599"),MATCH(resource!$CC402,day_wise_sales_data!$A$2:$A$500,0),MATCH(resource!BJ$2,INDIRECT("day_wise_sales_data!$B$1:$BZ$1"),0)),0)</f>
        <v>12621.34</v>
      </c>
      <c r="BK402" s="3">
        <f ca="1">IFERROR(INDEX(INDIRECT("day_wise_sales_data!$B$2:$BZ$599"),MATCH(resource!$CC402,day_wise_sales_data!$A$2:$A$500,0),MATCH(resource!BK$2,INDIRECT("day_wise_sales_data!$B$1:$BZ$1"),0)),0)</f>
        <v>16078.92</v>
      </c>
      <c r="BL402" s="3">
        <f ca="1">IFERROR(INDEX(INDIRECT("day_wise_sales_data!$B$2:$BZ$599"),MATCH(resource!$CC402,day_wise_sales_data!$A$2:$A$500,0),MATCH(resource!BL$2,INDIRECT("day_wise_sales_data!$B$1:$BZ$1"),0)),0)</f>
        <v>845.75</v>
      </c>
      <c r="BM402" s="3">
        <f ca="1">IFERROR(INDEX(INDIRECT("day_wise_sales_data!$B$2:$BZ$599"),MATCH(resource!$CC402,day_wise_sales_data!$A$2:$A$500,0),MATCH(resource!BM$2,INDIRECT("day_wise_sales_data!$B$1:$BZ$1"),0)),0)</f>
        <v>6218.43</v>
      </c>
      <c r="BN402" s="3">
        <f ca="1">IFERROR(INDEX(INDIRECT("day_wise_sales_data!$B$2:$BZ$599"),MATCH(resource!$CC402,day_wise_sales_data!$A$2:$A$500,0),MATCH(resource!BN$2,INDIRECT("day_wise_sales_data!$B$1:$BZ$1"),0)),0)</f>
        <v>15935.82</v>
      </c>
      <c r="BO402" s="3">
        <f ca="1">IFERROR(INDEX(INDIRECT("day_wise_sales_data!$B$2:$BZ$599"),MATCH(resource!$CC402,day_wise_sales_data!$A$2:$A$500,0),MATCH(resource!BO$2,INDIRECT("day_wise_sales_data!$B$1:$BZ$1"),0)),0)</f>
        <v>7971.85</v>
      </c>
      <c r="BP402" s="3">
        <f ca="1">IFERROR(INDEX(INDIRECT("day_wise_sales_data!$B$2:$BZ$599"),MATCH(resource!$CC402,day_wise_sales_data!$A$2:$A$500,0),MATCH(resource!BP$2,INDIRECT("day_wise_sales_data!$B$1:$BZ$1"),0)),0)</f>
        <v>0</v>
      </c>
      <c r="BQ402" s="3">
        <f ca="1">IFERROR(INDEX(INDIRECT("day_wise_sales_data!$B$2:$BZ$599"),MATCH(resource!$CC402,day_wise_sales_data!$A$2:$A$500,0),MATCH(resource!BQ$2,INDIRECT("day_wise_sales_data!$B$1:$BZ$1"),0)),0)</f>
        <v>0</v>
      </c>
      <c r="BR402" s="3">
        <f ca="1">IFERROR(INDEX(INDIRECT("day_wise_sales_data!$B$2:$BZ$599"),MATCH(resource!$CC402,day_wise_sales_data!$A$2:$A$500,0),MATCH(resource!BR$2,INDIRECT("day_wise_sales_data!$B$1:$BZ$1"),0)),0)</f>
        <v>5420</v>
      </c>
      <c r="BS402" s="3">
        <f ca="1">IFERROR(INDEX(INDIRECT("day_wise_sales_data!$B$2:$BZ$599"),MATCH(resource!$CC402,day_wise_sales_data!$A$2:$A$500,0),MATCH(resource!BS$2,INDIRECT("day_wise_sales_data!$B$1:$BZ$1"),0)),0)</f>
        <v>4756.51</v>
      </c>
      <c r="BT402" s="3">
        <f ca="1">IFERROR(INDEX(INDIRECT("day_wise_sales_data!$B$2:$BZ$599"),MATCH(resource!$CC402,day_wise_sales_data!$A$2:$A$500,0),MATCH(resource!BT$2,INDIRECT("day_wise_sales_data!$B$1:$BZ$1"),0)),0)</f>
        <v>4115.6899999999996</v>
      </c>
      <c r="BU402" s="3">
        <f ca="1">IFERROR(INDEX(INDIRECT("day_wise_sales_data!$B$2:$BZ$599"),MATCH(resource!$CC402,day_wise_sales_data!$A$2:$A$500,0),MATCH(resource!BU$2,INDIRECT("day_wise_sales_data!$B$1:$BZ$1"),0)),0)</f>
        <v>19887.48</v>
      </c>
      <c r="BV402" s="3">
        <f ca="1">IFERROR(INDEX(INDIRECT("day_wise_sales_data!$B$2:$BZ$599"),MATCH(resource!$CC402,day_wise_sales_data!$A$2:$A$500,0),MATCH(resource!BV$2,INDIRECT("day_wise_sales_data!$B$1:$BZ$1"),0)),0)</f>
        <v>1320</v>
      </c>
      <c r="BW402" s="3">
        <f ca="1">IFERROR(INDEX(INDIRECT("day_wise_sales_data!$B$2:$BZ$599"),MATCH(resource!$CC402,day_wise_sales_data!$A$2:$A$500,0),MATCH(resource!BW$2,INDIRECT("day_wise_sales_data!$B$1:$BZ$1"),0)),0)</f>
        <v>34920.57</v>
      </c>
      <c r="BX402" s="3">
        <f ca="1">IFERROR(INDEX(INDIRECT("day_wise_sales_data!$B$2:$BZ$599"),MATCH(resource!$CC402,day_wise_sales_data!$A$2:$A$500,0),MATCH(resource!BX$2,INDIRECT("day_wise_sales_data!$B$1:$BZ$1"),0)),0)</f>
        <v>0</v>
      </c>
      <c r="BY402" s="3">
        <f ca="1">IFERROR(INDEX(INDIRECT("day_wise_sales_data!$B$2:$BZ$599"),MATCH(resource!$CC402,day_wise_sales_data!$A$2:$A$500,0),MATCH(resource!BY$2,INDIRECT("day_wise_sales_data!$B$1:$BZ$1"),0)),0)</f>
        <v>0</v>
      </c>
      <c r="BZ402" s="3">
        <f ca="1">IFERROR(INDEX(INDIRECT("day_wise_sales_data!$B$2:$BZ$599"),MATCH(resource!$CC402,day_wise_sales_data!$A$2:$A$500,0),MATCH(resource!BZ$2,INDIRECT("day_wise_sales_data!$B$1:$BZ$1"),0)),0)</f>
        <v>0</v>
      </c>
      <c r="CA402" s="3" t="str">
        <f ca="1">IFERROR(INDEX(INDIRECT("day_wise_sales_data!$B$2:$BZ$599"),MATCH(resource!$CC402,day_wise_sales_data!$A$2:$A$500,0),MATCH(resource!CA$2,INDIRECT("day_wise_sales_data!$B$1:$BZ$1"),0)),0)</f>
        <v>dd</v>
      </c>
      <c r="CC402" s="4" t="str">
        <f>sales_data!H401</f>
        <v>NOR06211</v>
      </c>
      <c r="CD402" s="1">
        <v>400</v>
      </c>
      <c r="CE402" s="1" t="str">
        <f>IF(AQ402=report!$AQ$3,resource!CD402,"")</f>
        <v/>
      </c>
      <c r="CF402" s="5" t="str">
        <f>IFERROR(SMALL($CE$3:$CE$1001,ROWS($CE$3:CE402)),"")</f>
        <v/>
      </c>
      <c r="CH402">
        <f>IFERROR(VLOOKUP($CC402,data_pull!$E$22:$G$700,2,0),0)</f>
        <v>221157.39</v>
      </c>
      <c r="CK402"/>
      <c r="DK402" s="3">
        <f>IFERROR(INDEX(COD_SALES!$B$5:$Z$500,MATCH(resource!$CC402,COD_SALES!$A$5:$A$500,0),MATCH(resource!DK$2,COD_SALES!$B$4:$Z$4,0)),"")</f>
        <v>0</v>
      </c>
      <c r="DL402" s="3">
        <f>IFERROR(INDEX(COD_SALES!$B$5:$Z$500,MATCH(resource!$CC402,COD_SALES!$A$5:$A$500,0),MATCH(resource!DL$2,COD_SALES!$B$4:$Z$4,0)),"")</f>
        <v>10</v>
      </c>
      <c r="DM402" s="3">
        <f>IFERROR(INDEX(COD_SALES!$B$5:$Z$500,MATCH(resource!$CC402,COD_SALES!$A$5:$A$500,0),MATCH(resource!DM$2,COD_SALES!$B$4:$Z$4,0)),"")</f>
        <v>12</v>
      </c>
      <c r="DN402" s="3" t="str">
        <f>IFERROR(INDEX(COD_SALES!$B$5:$Z$500,MATCH(resource!$CC402,COD_SALES!$A$5:$A$500,0),MATCH(resource!DN$2,COD_SALES!$B$4:$Z$4,0)),"")</f>
        <v/>
      </c>
      <c r="DO402" s="3">
        <f>IFERROR(INDEX(COD_SALES!$B$5:$Z$500,MATCH(resource!$CC402,COD_SALES!$A$5:$A$500,0),MATCH(resource!DO$2,COD_SALES!$B$4:$Z$4,0)),"")</f>
        <v>0</v>
      </c>
      <c r="DP402" s="3">
        <f>IFERROR(INDEX(COD_SALES!$B$5:$Z$500,MATCH(resource!$CC402,COD_SALES!$A$5:$A$500,0),MATCH(resource!DP$2,COD_SALES!$B$4:$Z$4,0)),"")</f>
        <v>16</v>
      </c>
      <c r="DQ402" s="3" t="str">
        <f>IFERROR(INDEX(COD_SALES!$B$5:$Z$500,MATCH(resource!$CC402,COD_SALES!$A$5:$A$500,0),MATCH(resource!DQ$2,COD_SALES!$B$4:$Z$4,0)),"")</f>
        <v/>
      </c>
      <c r="DR402" s="3">
        <f>IFERROR(INDEX(COD_SALES!$B$5:$Z$500,MATCH(resource!$CC402,COD_SALES!$A$5:$A$500,0),MATCH(resource!DR$2,COD_SALES!$B$4:$Z$4,0)),"")</f>
        <v>0</v>
      </c>
      <c r="DS402" s="3">
        <f>IFERROR(INDEX(COD_SALES!$B$5:$Z$500,MATCH(resource!$CC402,COD_SALES!$A$5:$A$500,0),MATCH(resource!DS$2,COD_SALES!$B$4:$Z$4,0)),"")</f>
        <v>174</v>
      </c>
      <c r="DT402" s="3">
        <f>IFERROR(INDEX(COD_SALES!$B$5:$Z$500,MATCH(resource!$CC402,COD_SALES!$A$5:$A$500,0),MATCH(resource!DT$2,COD_SALES!$B$4:$Z$4,0)),"")</f>
        <v>5</v>
      </c>
      <c r="DU402" s="3">
        <f>IFERROR(INDEX(COD_SALES!$B$5:$Z$500,MATCH(resource!$CC402,COD_SALES!$A$5:$A$500,0),MATCH(resource!DU$2,COD_SALES!$B$4:$Z$4,0)),"")</f>
        <v>35</v>
      </c>
      <c r="DV402" s="3">
        <f>IFERROR(INDEX(COD_SALES!$B$5:$Z$500,MATCH(resource!$CC402,COD_SALES!$A$5:$A$500,0),MATCH(resource!DV$2,COD_SALES!$B$4:$Z$4,0)),"")</f>
        <v>0</v>
      </c>
      <c r="DW402" s="3">
        <f>IFERROR(INDEX(COD_SALES!$B$5:$Z$500,MATCH(resource!$CC402,COD_SALES!$A$5:$A$500,0),MATCH(resource!DW$2,COD_SALES!$B$4:$Z$4,0)),"")</f>
        <v>27</v>
      </c>
      <c r="DX402" s="3">
        <f>IFERROR(INDEX(COD_SALES!$B$5:$Z$500,MATCH(resource!$CC402,COD_SALES!$A$5:$A$500,0),MATCH(resource!DX$2,COD_SALES!$B$4:$Z$4,0)),"")</f>
        <v>0</v>
      </c>
      <c r="DY402" s="3">
        <f>IFERROR(INDEX(COD_SALES!$B$5:$Z$500,MATCH(resource!$CC402,COD_SALES!$A$5:$A$500,0),MATCH(resource!DY$2,COD_SALES!$B$4:$Z$4,0)),"")</f>
        <v>6</v>
      </c>
      <c r="DZ402" s="3">
        <f>IFERROR(INDEX(COD_SALES!$B$5:$Z$500,MATCH(resource!$CC402,COD_SALES!$A$5:$A$500,0),MATCH(resource!DZ$2,COD_SALES!$B$4:$Z$4,0)),"")</f>
        <v>0</v>
      </c>
      <c r="EA402" s="3">
        <f>IFERROR(INDEX(COD_SALES!$B$5:$Z$500,MATCH(resource!$CC402,COD_SALES!$A$5:$A$500,0),MATCH(resource!EA$2,COD_SALES!$B$4:$Z$4,0)),"")</f>
        <v>1</v>
      </c>
      <c r="EB402" s="3">
        <f t="shared" si="125"/>
        <v>66657.030000000013</v>
      </c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116"/>
      <c r="EU402" s="116"/>
      <c r="EW402" s="3">
        <f>IFERROR(VLOOKUP(CC402,data_pull!$AO$25:$AR$546,2,0),0)</f>
        <v>17</v>
      </c>
      <c r="EX402" s="1">
        <f>IFERROR(VLOOKUP(CC402,data_pull!$AO$25:$AR$546,4,0),0)</f>
        <v>170000</v>
      </c>
    </row>
    <row r="403" spans="13:154" x14ac:dyDescent="0.25"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4" t="str">
        <f>sales_data!B402</f>
        <v>Asaduzzaman</v>
      </c>
      <c r="AR403" s="4" t="str">
        <f>sales_data!C402</f>
        <v>Jamal Uddin</v>
      </c>
      <c r="AS403" s="5" t="str">
        <f t="shared" si="117"/>
        <v/>
      </c>
      <c r="AT403" s="4" t="str">
        <f>sales_data!I402</f>
        <v>Khurshed Alam Bhuiyan</v>
      </c>
      <c r="AU403" s="4" t="str">
        <f>sales_data!W402</f>
        <v>Sadar Hospital (Cb)</v>
      </c>
      <c r="AV403" s="1">
        <f>sales_data!N402</f>
        <v>-12801.16</v>
      </c>
      <c r="AW403" s="1">
        <f>sales_data!P402</f>
        <v>2</v>
      </c>
      <c r="AX403" s="3">
        <f ca="1">IFERROR(INDEX(INDIRECT("day_wise_sales_data!$B$2:$BZ$599"),MATCH(resource!$CC403,day_wise_sales_data!$A$2:$A$500,0),MATCH(resource!AX$2,INDIRECT("day_wise_sales_data!$B$1:$BZ$1"),0)),0)</f>
        <v>0</v>
      </c>
      <c r="AY403" s="3">
        <f ca="1">IFERROR(INDEX(INDIRECT("day_wise_sales_data!$B$2:$BZ$599"),MATCH(resource!$CC403,day_wise_sales_data!$A$2:$A$500,0),MATCH(resource!AY$2,INDIRECT("day_wise_sales_data!$B$1:$BZ$1"),0)),0)</f>
        <v>0</v>
      </c>
      <c r="AZ403" s="3">
        <f ca="1">IFERROR(INDEX(INDIRECT("day_wise_sales_data!$B$2:$BZ$599"),MATCH(resource!$CC403,day_wise_sales_data!$A$2:$A$500,0),MATCH(resource!AZ$2,INDIRECT("day_wise_sales_data!$B$1:$BZ$1"),0)),0)</f>
        <v>0</v>
      </c>
      <c r="BA403" s="3">
        <f ca="1">IFERROR(INDEX(INDIRECT("day_wise_sales_data!$B$2:$BZ$599"),MATCH(resource!$CC403,day_wise_sales_data!$A$2:$A$500,0),MATCH(resource!BA$2,INDIRECT("day_wise_sales_data!$B$1:$BZ$1"),0)),0)</f>
        <v>0</v>
      </c>
      <c r="BB403" s="3">
        <f ca="1">IFERROR(INDEX(INDIRECT("day_wise_sales_data!$B$2:$BZ$599"),MATCH(resource!$CC403,day_wise_sales_data!$A$2:$A$500,0),MATCH(resource!BB$2,INDIRECT("day_wise_sales_data!$B$1:$BZ$1"),0)),0)</f>
        <v>0</v>
      </c>
      <c r="BC403" s="3">
        <f ca="1">IFERROR(INDEX(INDIRECT("day_wise_sales_data!$B$2:$BZ$599"),MATCH(resource!$CC403,day_wise_sales_data!$A$2:$A$500,0),MATCH(resource!BC$2,INDIRECT("day_wise_sales_data!$B$1:$BZ$1"),0)),0)</f>
        <v>0</v>
      </c>
      <c r="BD403" s="3">
        <f ca="1">IFERROR(INDEX(INDIRECT("day_wise_sales_data!$B$2:$BZ$599"),MATCH(resource!$CC403,day_wise_sales_data!$A$2:$A$500,0),MATCH(resource!BD$2,INDIRECT("day_wise_sales_data!$B$1:$BZ$1"),0)),0)</f>
        <v>0</v>
      </c>
      <c r="BE403" s="3">
        <f ca="1">IFERROR(INDEX(INDIRECT("day_wise_sales_data!$B$2:$BZ$599"),MATCH(resource!$CC403,day_wise_sales_data!$A$2:$A$500,0),MATCH(resource!BE$2,INDIRECT("day_wise_sales_data!$B$1:$BZ$1"),0)),0)</f>
        <v>0</v>
      </c>
      <c r="BF403" s="3">
        <f ca="1">IFERROR(INDEX(INDIRECT("day_wise_sales_data!$B$2:$BZ$599"),MATCH(resource!$CC403,day_wise_sales_data!$A$2:$A$500,0),MATCH(resource!BF$2,INDIRECT("day_wise_sales_data!$B$1:$BZ$1"),0)),0)</f>
        <v>0</v>
      </c>
      <c r="BG403" s="3">
        <f ca="1">IFERROR(INDEX(INDIRECT("day_wise_sales_data!$B$2:$BZ$599"),MATCH(resource!$CC403,day_wise_sales_data!$A$2:$A$500,0),MATCH(resource!BG$2,INDIRECT("day_wise_sales_data!$B$1:$BZ$1"),0)),0)</f>
        <v>0</v>
      </c>
      <c r="BH403" s="3">
        <f ca="1">IFERROR(INDEX(INDIRECT("day_wise_sales_data!$B$2:$BZ$599"),MATCH(resource!$CC403,day_wise_sales_data!$A$2:$A$500,0),MATCH(resource!BH$2,INDIRECT("day_wise_sales_data!$B$1:$BZ$1"),0)),0)</f>
        <v>0</v>
      </c>
      <c r="BI403" s="3">
        <f ca="1">IFERROR(INDEX(INDIRECT("day_wise_sales_data!$B$2:$BZ$599"),MATCH(resource!$CC403,day_wise_sales_data!$A$2:$A$500,0),MATCH(resource!BI$2,INDIRECT("day_wise_sales_data!$B$1:$BZ$1"),0)),0)</f>
        <v>0</v>
      </c>
      <c r="BJ403" s="3">
        <f ca="1">IFERROR(INDEX(INDIRECT("day_wise_sales_data!$B$2:$BZ$599"),MATCH(resource!$CC403,day_wise_sales_data!$A$2:$A$500,0),MATCH(resource!BJ$2,INDIRECT("day_wise_sales_data!$B$1:$BZ$1"),0)),0)</f>
        <v>0</v>
      </c>
      <c r="BK403" s="3">
        <f ca="1">IFERROR(INDEX(INDIRECT("day_wise_sales_data!$B$2:$BZ$599"),MATCH(resource!$CC403,day_wise_sales_data!$A$2:$A$500,0),MATCH(resource!BK$2,INDIRECT("day_wise_sales_data!$B$1:$BZ$1"),0)),0)</f>
        <v>0</v>
      </c>
      <c r="BL403" s="3">
        <f ca="1">IFERROR(INDEX(INDIRECT("day_wise_sales_data!$B$2:$BZ$599"),MATCH(resource!$CC403,day_wise_sales_data!$A$2:$A$500,0),MATCH(resource!BL$2,INDIRECT("day_wise_sales_data!$B$1:$BZ$1"),0)),0)</f>
        <v>0</v>
      </c>
      <c r="BM403" s="3">
        <f ca="1">IFERROR(INDEX(INDIRECT("day_wise_sales_data!$B$2:$BZ$599"),MATCH(resource!$CC403,day_wise_sales_data!$A$2:$A$500,0),MATCH(resource!BM$2,INDIRECT("day_wise_sales_data!$B$1:$BZ$1"),0)),0)</f>
        <v>0</v>
      </c>
      <c r="BN403" s="3">
        <f ca="1">IFERROR(INDEX(INDIRECT("day_wise_sales_data!$B$2:$BZ$599"),MATCH(resource!$CC403,day_wise_sales_data!$A$2:$A$500,0),MATCH(resource!BN$2,INDIRECT("day_wise_sales_data!$B$1:$BZ$1"),0)),0)</f>
        <v>0</v>
      </c>
      <c r="BO403" s="3">
        <f ca="1">IFERROR(INDEX(INDIRECT("day_wise_sales_data!$B$2:$BZ$599"),MATCH(resource!$CC403,day_wise_sales_data!$A$2:$A$500,0),MATCH(resource!BO$2,INDIRECT("day_wise_sales_data!$B$1:$BZ$1"),0)),0)</f>
        <v>0</v>
      </c>
      <c r="BP403" s="3">
        <f ca="1">IFERROR(INDEX(INDIRECT("day_wise_sales_data!$B$2:$BZ$599"),MATCH(resource!$CC403,day_wise_sales_data!$A$2:$A$500,0),MATCH(resource!BP$2,INDIRECT("day_wise_sales_data!$B$1:$BZ$1"),0)),0)</f>
        <v>0</v>
      </c>
      <c r="BQ403" s="3">
        <f ca="1">IFERROR(INDEX(INDIRECT("day_wise_sales_data!$B$2:$BZ$599"),MATCH(resource!$CC403,day_wise_sales_data!$A$2:$A$500,0),MATCH(resource!BQ$2,INDIRECT("day_wise_sales_data!$B$1:$BZ$1"),0)),0)</f>
        <v>0</v>
      </c>
      <c r="BR403" s="3">
        <f ca="1">IFERROR(INDEX(INDIRECT("day_wise_sales_data!$B$2:$BZ$599"),MATCH(resource!$CC403,day_wise_sales_data!$A$2:$A$500,0),MATCH(resource!BR$2,INDIRECT("day_wise_sales_data!$B$1:$BZ$1"),0)),0)</f>
        <v>0</v>
      </c>
      <c r="BS403" s="3">
        <f ca="1">IFERROR(INDEX(INDIRECT("day_wise_sales_data!$B$2:$BZ$599"),MATCH(resource!$CC403,day_wise_sales_data!$A$2:$A$500,0),MATCH(resource!BS$2,INDIRECT("day_wise_sales_data!$B$1:$BZ$1"),0)),0)</f>
        <v>0</v>
      </c>
      <c r="BT403" s="3">
        <f ca="1">IFERROR(INDEX(INDIRECT("day_wise_sales_data!$B$2:$BZ$599"),MATCH(resource!$CC403,day_wise_sales_data!$A$2:$A$500,0),MATCH(resource!BT$2,INDIRECT("day_wise_sales_data!$B$1:$BZ$1"),0)),0)</f>
        <v>0</v>
      </c>
      <c r="BU403" s="3">
        <f ca="1">IFERROR(INDEX(INDIRECT("day_wise_sales_data!$B$2:$BZ$599"),MATCH(resource!$CC403,day_wise_sales_data!$A$2:$A$500,0),MATCH(resource!BU$2,INDIRECT("day_wise_sales_data!$B$1:$BZ$1"),0)),0)</f>
        <v>0</v>
      </c>
      <c r="BV403" s="3">
        <f ca="1">IFERROR(INDEX(INDIRECT("day_wise_sales_data!$B$2:$BZ$599"),MATCH(resource!$CC403,day_wise_sales_data!$A$2:$A$500,0),MATCH(resource!BV$2,INDIRECT("day_wise_sales_data!$B$1:$BZ$1"),0)),0)</f>
        <v>0</v>
      </c>
      <c r="BW403" s="3">
        <f ca="1">IFERROR(INDEX(INDIRECT("day_wise_sales_data!$B$2:$BZ$599"),MATCH(resource!$CC403,day_wise_sales_data!$A$2:$A$500,0),MATCH(resource!BW$2,INDIRECT("day_wise_sales_data!$B$1:$BZ$1"),0)),0)</f>
        <v>0</v>
      </c>
      <c r="BX403" s="3">
        <f ca="1">IFERROR(INDEX(INDIRECT("day_wise_sales_data!$B$2:$BZ$599"),MATCH(resource!$CC403,day_wise_sales_data!$A$2:$A$500,0),MATCH(resource!BX$2,INDIRECT("day_wise_sales_data!$B$1:$BZ$1"),0)),0)</f>
        <v>0</v>
      </c>
      <c r="BY403" s="3">
        <f ca="1">IFERROR(INDEX(INDIRECT("day_wise_sales_data!$B$2:$BZ$599"),MATCH(resource!$CC403,day_wise_sales_data!$A$2:$A$500,0),MATCH(resource!BY$2,INDIRECT("day_wise_sales_data!$B$1:$BZ$1"),0)),0)</f>
        <v>0</v>
      </c>
      <c r="BZ403" s="3">
        <f ca="1">IFERROR(INDEX(INDIRECT("day_wise_sales_data!$B$2:$BZ$599"),MATCH(resource!$CC403,day_wise_sales_data!$A$2:$A$500,0),MATCH(resource!BZ$2,INDIRECT("day_wise_sales_data!$B$1:$BZ$1"),0)),0)</f>
        <v>0</v>
      </c>
      <c r="CA403" s="3">
        <f ca="1">IFERROR(INDEX(INDIRECT("day_wise_sales_data!$B$2:$BZ$599"),MATCH(resource!$CC403,day_wise_sales_data!$A$2:$A$500,0),MATCH(resource!CA$2,INDIRECT("day_wise_sales_data!$B$1:$BZ$1"),0)),0)</f>
        <v>0</v>
      </c>
      <c r="CC403" s="4" t="str">
        <f>sales_data!H402</f>
        <v>NOR03201</v>
      </c>
      <c r="CD403" s="1">
        <v>401</v>
      </c>
      <c r="CE403" s="1" t="str">
        <f>IF(AQ403=report!$AQ$3,resource!CD403,"")</f>
        <v/>
      </c>
      <c r="CF403" s="5" t="str">
        <f>IFERROR(SMALL($CE$3:$CE$1001,ROWS($CE$3:CE403)),"")</f>
        <v/>
      </c>
      <c r="CH403">
        <f>IFERROR(VLOOKUP($CC403,data_pull!$E$22:$G$700,2,0),0)</f>
        <v>-12801.16</v>
      </c>
      <c r="CK403"/>
      <c r="DK403" s="3" t="str">
        <f>IFERROR(INDEX(COD_SALES!$B$5:$Z$500,MATCH(resource!$CC403,COD_SALES!$A$5:$A$500,0),MATCH(resource!DK$2,COD_SALES!$B$4:$Z$4,0)),"")</f>
        <v/>
      </c>
      <c r="DL403" s="3" t="str">
        <f>IFERROR(INDEX(COD_SALES!$B$5:$Z$500,MATCH(resource!$CC403,COD_SALES!$A$5:$A$500,0),MATCH(resource!DL$2,COD_SALES!$B$4:$Z$4,0)),"")</f>
        <v/>
      </c>
      <c r="DM403" s="3" t="str">
        <f>IFERROR(INDEX(COD_SALES!$B$5:$Z$500,MATCH(resource!$CC403,COD_SALES!$A$5:$A$500,0),MATCH(resource!DM$2,COD_SALES!$B$4:$Z$4,0)),"")</f>
        <v/>
      </c>
      <c r="DN403" s="3" t="str">
        <f>IFERROR(INDEX(COD_SALES!$B$5:$Z$500,MATCH(resource!$CC403,COD_SALES!$A$5:$A$500,0),MATCH(resource!DN$2,COD_SALES!$B$4:$Z$4,0)),"")</f>
        <v/>
      </c>
      <c r="DO403" s="3" t="str">
        <f>IFERROR(INDEX(COD_SALES!$B$5:$Z$500,MATCH(resource!$CC403,COD_SALES!$A$5:$A$500,0),MATCH(resource!DO$2,COD_SALES!$B$4:$Z$4,0)),"")</f>
        <v/>
      </c>
      <c r="DP403" s="3" t="str">
        <f>IFERROR(INDEX(COD_SALES!$B$5:$Z$500,MATCH(resource!$CC403,COD_SALES!$A$5:$A$500,0),MATCH(resource!DP$2,COD_SALES!$B$4:$Z$4,0)),"")</f>
        <v/>
      </c>
      <c r="DQ403" s="3" t="str">
        <f>IFERROR(INDEX(COD_SALES!$B$5:$Z$500,MATCH(resource!$CC403,COD_SALES!$A$5:$A$500,0),MATCH(resource!DQ$2,COD_SALES!$B$4:$Z$4,0)),"")</f>
        <v/>
      </c>
      <c r="DR403" s="3" t="str">
        <f>IFERROR(INDEX(COD_SALES!$B$5:$Z$500,MATCH(resource!$CC403,COD_SALES!$A$5:$A$500,0),MATCH(resource!DR$2,COD_SALES!$B$4:$Z$4,0)),"")</f>
        <v/>
      </c>
      <c r="DS403" s="3" t="str">
        <f>IFERROR(INDEX(COD_SALES!$B$5:$Z$500,MATCH(resource!$CC403,COD_SALES!$A$5:$A$500,0),MATCH(resource!DS$2,COD_SALES!$B$4:$Z$4,0)),"")</f>
        <v/>
      </c>
      <c r="DT403" s="3" t="str">
        <f>IFERROR(INDEX(COD_SALES!$B$5:$Z$500,MATCH(resource!$CC403,COD_SALES!$A$5:$A$500,0),MATCH(resource!DT$2,COD_SALES!$B$4:$Z$4,0)),"")</f>
        <v/>
      </c>
      <c r="DU403" s="3" t="str">
        <f>IFERROR(INDEX(COD_SALES!$B$5:$Z$500,MATCH(resource!$CC403,COD_SALES!$A$5:$A$500,0),MATCH(resource!DU$2,COD_SALES!$B$4:$Z$4,0)),"")</f>
        <v/>
      </c>
      <c r="DV403" s="3" t="str">
        <f>IFERROR(INDEX(COD_SALES!$B$5:$Z$500,MATCH(resource!$CC403,COD_SALES!$A$5:$A$500,0),MATCH(resource!DV$2,COD_SALES!$B$4:$Z$4,0)),"")</f>
        <v/>
      </c>
      <c r="DW403" s="3" t="str">
        <f>IFERROR(INDEX(COD_SALES!$B$5:$Z$500,MATCH(resource!$CC403,COD_SALES!$A$5:$A$500,0),MATCH(resource!DW$2,COD_SALES!$B$4:$Z$4,0)),"")</f>
        <v/>
      </c>
      <c r="DX403" s="3" t="str">
        <f>IFERROR(INDEX(COD_SALES!$B$5:$Z$500,MATCH(resource!$CC403,COD_SALES!$A$5:$A$500,0),MATCH(resource!DX$2,COD_SALES!$B$4:$Z$4,0)),"")</f>
        <v/>
      </c>
      <c r="DY403" s="3" t="str">
        <f>IFERROR(INDEX(COD_SALES!$B$5:$Z$500,MATCH(resource!$CC403,COD_SALES!$A$5:$A$500,0),MATCH(resource!DY$2,COD_SALES!$B$4:$Z$4,0)),"")</f>
        <v/>
      </c>
      <c r="DZ403" s="3" t="str">
        <f>IFERROR(INDEX(COD_SALES!$B$5:$Z$500,MATCH(resource!$CC403,COD_SALES!$A$5:$A$500,0),MATCH(resource!DZ$2,COD_SALES!$B$4:$Z$4,0)),"")</f>
        <v/>
      </c>
      <c r="EA403" s="3" t="str">
        <f>IFERROR(INDEX(COD_SALES!$B$5:$Z$500,MATCH(resource!$CC403,COD_SALES!$A$5:$A$500,0),MATCH(resource!EA$2,COD_SALES!$B$4:$Z$4,0)),"")</f>
        <v/>
      </c>
      <c r="EB403" s="3">
        <f t="shared" si="125"/>
        <v>0</v>
      </c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116"/>
      <c r="EU403" s="116"/>
      <c r="EW403" s="3">
        <f>IFERROR(VLOOKUP(CC403,data_pull!$AO$25:$AR$546,2,0),0)</f>
        <v>0</v>
      </c>
      <c r="EX403" s="1">
        <f>IFERROR(VLOOKUP(CC403,data_pull!$AO$25:$AR$546,4,0),0)</f>
        <v>190000</v>
      </c>
    </row>
    <row r="404" spans="13:154" x14ac:dyDescent="0.25"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4" t="str">
        <f>sales_data!B403</f>
        <v>Asaduzzaman</v>
      </c>
      <c r="AR404" s="4" t="str">
        <f>sales_data!C403</f>
        <v>Jamal Uddin</v>
      </c>
      <c r="AS404" s="5" t="str">
        <f t="shared" si="117"/>
        <v/>
      </c>
      <c r="AT404" s="4" t="str">
        <f>sales_data!I403</f>
        <v>Mahmudul Hasan</v>
      </c>
      <c r="AU404" s="4" t="str">
        <f>sales_data!W403</f>
        <v>Eye Hospital (Cb)</v>
      </c>
      <c r="AV404" s="1">
        <f>sales_data!N403</f>
        <v>81261.460000000006</v>
      </c>
      <c r="AW404" s="1">
        <f>sales_data!P403</f>
        <v>35</v>
      </c>
      <c r="AX404" s="3">
        <f ca="1">IFERROR(INDEX(INDIRECT("day_wise_sales_data!$B$2:$BZ$599"),MATCH(resource!$CC404,day_wise_sales_data!$A$2:$A$500,0),MATCH(resource!AX$2,INDIRECT("day_wise_sales_data!$B$1:$BZ$1"),0)),0)</f>
        <v>0</v>
      </c>
      <c r="AY404" s="3">
        <f ca="1">IFERROR(INDEX(INDIRECT("day_wise_sales_data!$B$2:$BZ$599"),MATCH(resource!$CC404,day_wise_sales_data!$A$2:$A$500,0),MATCH(resource!AY$2,INDIRECT("day_wise_sales_data!$B$1:$BZ$1"),0)),0)</f>
        <v>0</v>
      </c>
      <c r="AZ404" s="3">
        <f ca="1">IFERROR(INDEX(INDIRECT("day_wise_sales_data!$B$2:$BZ$599"),MATCH(resource!$CC404,day_wise_sales_data!$A$2:$A$500,0),MATCH(resource!AZ$2,INDIRECT("day_wise_sales_data!$B$1:$BZ$1"),0)),0)</f>
        <v>2143.86</v>
      </c>
      <c r="BA404" s="3">
        <f ca="1">IFERROR(INDEX(INDIRECT("day_wise_sales_data!$B$2:$BZ$599"),MATCH(resource!$CC404,day_wise_sales_data!$A$2:$A$500,0),MATCH(resource!BA$2,INDIRECT("day_wise_sales_data!$B$1:$BZ$1"),0)),0)</f>
        <v>0</v>
      </c>
      <c r="BB404" s="3">
        <f ca="1">IFERROR(INDEX(INDIRECT("day_wise_sales_data!$B$2:$BZ$599"),MATCH(resource!$CC404,day_wise_sales_data!$A$2:$A$500,0),MATCH(resource!BB$2,INDIRECT("day_wise_sales_data!$B$1:$BZ$1"),0)),0)</f>
        <v>0</v>
      </c>
      <c r="BC404" s="3">
        <f ca="1">IFERROR(INDEX(INDIRECT("day_wise_sales_data!$B$2:$BZ$599"),MATCH(resource!$CC404,day_wise_sales_data!$A$2:$A$500,0),MATCH(resource!BC$2,INDIRECT("day_wise_sales_data!$B$1:$BZ$1"),0)),0)</f>
        <v>5242.3900000000003</v>
      </c>
      <c r="BD404" s="3">
        <f ca="1">IFERROR(INDEX(INDIRECT("day_wise_sales_data!$B$2:$BZ$599"),MATCH(resource!$CC404,day_wise_sales_data!$A$2:$A$500,0),MATCH(resource!BD$2,INDIRECT("day_wise_sales_data!$B$1:$BZ$1"),0)),0)</f>
        <v>1943.5</v>
      </c>
      <c r="BE404" s="3">
        <f ca="1">IFERROR(INDEX(INDIRECT("day_wise_sales_data!$B$2:$BZ$599"),MATCH(resource!$CC404,day_wise_sales_data!$A$2:$A$500,0),MATCH(resource!BE$2,INDIRECT("day_wise_sales_data!$B$1:$BZ$1"),0)),0)</f>
        <v>0</v>
      </c>
      <c r="BF404" s="3">
        <f ca="1">IFERROR(INDEX(INDIRECT("day_wise_sales_data!$B$2:$BZ$599"),MATCH(resource!$CC404,day_wise_sales_data!$A$2:$A$500,0),MATCH(resource!BF$2,INDIRECT("day_wise_sales_data!$B$1:$BZ$1"),0)),0)</f>
        <v>0</v>
      </c>
      <c r="BG404" s="3">
        <f ca="1">IFERROR(INDEX(INDIRECT("day_wise_sales_data!$B$2:$BZ$599"),MATCH(resource!$CC404,day_wise_sales_data!$A$2:$A$500,0),MATCH(resource!BG$2,INDIRECT("day_wise_sales_data!$B$1:$BZ$1"),0)),0)</f>
        <v>0</v>
      </c>
      <c r="BH404" s="3">
        <f ca="1">IFERROR(INDEX(INDIRECT("day_wise_sales_data!$B$2:$BZ$599"),MATCH(resource!$CC404,day_wise_sales_data!$A$2:$A$500,0),MATCH(resource!BH$2,INDIRECT("day_wise_sales_data!$B$1:$BZ$1"),0)),0)</f>
        <v>0</v>
      </c>
      <c r="BI404" s="3">
        <f ca="1">IFERROR(INDEX(INDIRECT("day_wise_sales_data!$B$2:$BZ$599"),MATCH(resource!$CC404,day_wise_sales_data!$A$2:$A$500,0),MATCH(resource!BI$2,INDIRECT("day_wise_sales_data!$B$1:$BZ$1"),0)),0)</f>
        <v>1584.1</v>
      </c>
      <c r="BJ404" s="3">
        <f ca="1">IFERROR(INDEX(INDIRECT("day_wise_sales_data!$B$2:$BZ$599"),MATCH(resource!$CC404,day_wise_sales_data!$A$2:$A$500,0),MATCH(resource!BJ$2,INDIRECT("day_wise_sales_data!$B$1:$BZ$1"),0)),0)</f>
        <v>0</v>
      </c>
      <c r="BK404" s="3">
        <f ca="1">IFERROR(INDEX(INDIRECT("day_wise_sales_data!$B$2:$BZ$599"),MATCH(resource!$CC404,day_wise_sales_data!$A$2:$A$500,0),MATCH(resource!BK$2,INDIRECT("day_wise_sales_data!$B$1:$BZ$1"),0)),0)</f>
        <v>10469.540000000001</v>
      </c>
      <c r="BL404" s="3">
        <f ca="1">IFERROR(INDEX(INDIRECT("day_wise_sales_data!$B$2:$BZ$599"),MATCH(resource!$CC404,day_wise_sales_data!$A$2:$A$500,0),MATCH(resource!BL$2,INDIRECT("day_wise_sales_data!$B$1:$BZ$1"),0)),0)</f>
        <v>0</v>
      </c>
      <c r="BM404" s="3">
        <f ca="1">IFERROR(INDEX(INDIRECT("day_wise_sales_data!$B$2:$BZ$599"),MATCH(resource!$CC404,day_wise_sales_data!$A$2:$A$500,0),MATCH(resource!BM$2,INDIRECT("day_wise_sales_data!$B$1:$BZ$1"),0)),0)</f>
        <v>4385.43</v>
      </c>
      <c r="BN404" s="3">
        <f ca="1">IFERROR(INDEX(INDIRECT("day_wise_sales_data!$B$2:$BZ$599"),MATCH(resource!$CC404,day_wise_sales_data!$A$2:$A$500,0),MATCH(resource!BN$2,INDIRECT("day_wise_sales_data!$B$1:$BZ$1"),0)),0)</f>
        <v>8225.61</v>
      </c>
      <c r="BO404" s="3">
        <f ca="1">IFERROR(INDEX(INDIRECT("day_wise_sales_data!$B$2:$BZ$599"),MATCH(resource!$CC404,day_wise_sales_data!$A$2:$A$500,0),MATCH(resource!BO$2,INDIRECT("day_wise_sales_data!$B$1:$BZ$1"),0)),0)</f>
        <v>1590.42</v>
      </c>
      <c r="BP404" s="3">
        <f ca="1">IFERROR(INDEX(INDIRECT("day_wise_sales_data!$B$2:$BZ$599"),MATCH(resource!$CC404,day_wise_sales_data!$A$2:$A$500,0),MATCH(resource!BP$2,INDIRECT("day_wise_sales_data!$B$1:$BZ$1"),0)),0)</f>
        <v>768</v>
      </c>
      <c r="BQ404" s="3">
        <f ca="1">IFERROR(INDEX(INDIRECT("day_wise_sales_data!$B$2:$BZ$599"),MATCH(resource!$CC404,day_wise_sales_data!$A$2:$A$500,0),MATCH(resource!BQ$2,INDIRECT("day_wise_sales_data!$B$1:$BZ$1"),0)),0)</f>
        <v>0</v>
      </c>
      <c r="BR404" s="3">
        <f ca="1">IFERROR(INDEX(INDIRECT("day_wise_sales_data!$B$2:$BZ$599"),MATCH(resource!$CC404,day_wise_sales_data!$A$2:$A$500,0),MATCH(resource!BR$2,INDIRECT("day_wise_sales_data!$B$1:$BZ$1"),0)),0)</f>
        <v>0</v>
      </c>
      <c r="BS404" s="3">
        <f ca="1">IFERROR(INDEX(INDIRECT("day_wise_sales_data!$B$2:$BZ$599"),MATCH(resource!$CC404,day_wise_sales_data!$A$2:$A$500,0),MATCH(resource!BS$2,INDIRECT("day_wise_sales_data!$B$1:$BZ$1"),0)),0)</f>
        <v>2829.22</v>
      </c>
      <c r="BT404" s="3">
        <f ca="1">IFERROR(INDEX(INDIRECT("day_wise_sales_data!$B$2:$BZ$599"),MATCH(resource!$CC404,day_wise_sales_data!$A$2:$A$500,0),MATCH(resource!BT$2,INDIRECT("day_wise_sales_data!$B$1:$BZ$1"),0)),0)</f>
        <v>2341.4299999999998</v>
      </c>
      <c r="BU404" s="3">
        <f ca="1">IFERROR(INDEX(INDIRECT("day_wise_sales_data!$B$2:$BZ$599"),MATCH(resource!$CC404,day_wise_sales_data!$A$2:$A$500,0),MATCH(resource!BU$2,INDIRECT("day_wise_sales_data!$B$1:$BZ$1"),0)),0)</f>
        <v>9898.44</v>
      </c>
      <c r="BV404" s="3">
        <f ca="1">IFERROR(INDEX(INDIRECT("day_wise_sales_data!$B$2:$BZ$599"),MATCH(resource!$CC404,day_wise_sales_data!$A$2:$A$500,0),MATCH(resource!BV$2,INDIRECT("day_wise_sales_data!$B$1:$BZ$1"),0)),0)</f>
        <v>0</v>
      </c>
      <c r="BW404" s="3">
        <f ca="1">IFERROR(INDEX(INDIRECT("day_wise_sales_data!$B$2:$BZ$599"),MATCH(resource!$CC404,day_wise_sales_data!$A$2:$A$500,0),MATCH(resource!BW$2,INDIRECT("day_wise_sales_data!$B$1:$BZ$1"),0)),0)</f>
        <v>0</v>
      </c>
      <c r="BX404" s="3">
        <f ca="1">IFERROR(INDEX(INDIRECT("day_wise_sales_data!$B$2:$BZ$599"),MATCH(resource!$CC404,day_wise_sales_data!$A$2:$A$500,0),MATCH(resource!BX$2,INDIRECT("day_wise_sales_data!$B$1:$BZ$1"),0)),0)</f>
        <v>3530.28</v>
      </c>
      <c r="BY404" s="3">
        <f ca="1">IFERROR(INDEX(INDIRECT("day_wise_sales_data!$B$2:$BZ$599"),MATCH(resource!$CC404,day_wise_sales_data!$A$2:$A$500,0),MATCH(resource!BY$2,INDIRECT("day_wise_sales_data!$B$1:$BZ$1"),0)),0)</f>
        <v>3734.5</v>
      </c>
      <c r="BZ404" s="3">
        <f ca="1">IFERROR(INDEX(INDIRECT("day_wise_sales_data!$B$2:$BZ$599"),MATCH(resource!$CC404,day_wise_sales_data!$A$2:$A$500,0),MATCH(resource!BZ$2,INDIRECT("day_wise_sales_data!$B$1:$BZ$1"),0)),0)</f>
        <v>22574.74</v>
      </c>
      <c r="CA404" s="3" t="str">
        <f ca="1">IFERROR(INDEX(INDIRECT("day_wise_sales_data!$B$2:$BZ$599"),MATCH(resource!$CC404,day_wise_sales_data!$A$2:$A$500,0),MATCH(resource!CA$2,INDIRECT("day_wise_sales_data!$B$1:$BZ$1"),0)),0)</f>
        <v>dd</v>
      </c>
      <c r="CC404" s="4" t="str">
        <f>sales_data!H403</f>
        <v>NOR04212</v>
      </c>
      <c r="CD404" s="1">
        <v>402</v>
      </c>
      <c r="CE404" s="1" t="str">
        <f>IF(AQ404=report!$AQ$3,resource!CD404,"")</f>
        <v/>
      </c>
      <c r="CF404" s="5" t="str">
        <f>IFERROR(SMALL($CE$3:$CE$1001,ROWS($CE$3:CE404)),"")</f>
        <v/>
      </c>
      <c r="CH404">
        <f>IFERROR(VLOOKUP($CC404,data_pull!$E$22:$G$700,2,0),0)</f>
        <v>81261.460000000006</v>
      </c>
      <c r="CK404"/>
      <c r="DK404" s="3">
        <f>IFERROR(INDEX(COD_SALES!$B$5:$Z$500,MATCH(resource!$CC404,COD_SALES!$A$5:$A$500,0),MATCH(resource!DK$2,COD_SALES!$B$4:$Z$4,0)),"")</f>
        <v>0</v>
      </c>
      <c r="DL404" s="3">
        <f>IFERROR(INDEX(COD_SALES!$B$5:$Z$500,MATCH(resource!$CC404,COD_SALES!$A$5:$A$500,0),MATCH(resource!DL$2,COD_SALES!$B$4:$Z$4,0)),"")</f>
        <v>0</v>
      </c>
      <c r="DM404" s="3">
        <f>IFERROR(INDEX(COD_SALES!$B$5:$Z$500,MATCH(resource!$CC404,COD_SALES!$A$5:$A$500,0),MATCH(resource!DM$2,COD_SALES!$B$4:$Z$4,0)),"")</f>
        <v>5</v>
      </c>
      <c r="DN404" s="3" t="str">
        <f>IFERROR(INDEX(COD_SALES!$B$5:$Z$500,MATCH(resource!$CC404,COD_SALES!$A$5:$A$500,0),MATCH(resource!DN$2,COD_SALES!$B$4:$Z$4,0)),"")</f>
        <v/>
      </c>
      <c r="DO404" s="3">
        <f>IFERROR(INDEX(COD_SALES!$B$5:$Z$500,MATCH(resource!$CC404,COD_SALES!$A$5:$A$500,0),MATCH(resource!DO$2,COD_SALES!$B$4:$Z$4,0)),"")</f>
        <v>0</v>
      </c>
      <c r="DP404" s="3">
        <f>IFERROR(INDEX(COD_SALES!$B$5:$Z$500,MATCH(resource!$CC404,COD_SALES!$A$5:$A$500,0),MATCH(resource!DP$2,COD_SALES!$B$4:$Z$4,0)),"")</f>
        <v>1</v>
      </c>
      <c r="DQ404" s="3" t="str">
        <f>IFERROR(INDEX(COD_SALES!$B$5:$Z$500,MATCH(resource!$CC404,COD_SALES!$A$5:$A$500,0),MATCH(resource!DQ$2,COD_SALES!$B$4:$Z$4,0)),"")</f>
        <v/>
      </c>
      <c r="DR404" s="3">
        <f>IFERROR(INDEX(COD_SALES!$B$5:$Z$500,MATCH(resource!$CC404,COD_SALES!$A$5:$A$500,0),MATCH(resource!DR$2,COD_SALES!$B$4:$Z$4,0)),"")</f>
        <v>0</v>
      </c>
      <c r="DS404" s="3">
        <f>IFERROR(INDEX(COD_SALES!$B$5:$Z$500,MATCH(resource!$CC404,COD_SALES!$A$5:$A$500,0),MATCH(resource!DS$2,COD_SALES!$B$4:$Z$4,0)),"")</f>
        <v>32</v>
      </c>
      <c r="DT404" s="3">
        <f>IFERROR(INDEX(COD_SALES!$B$5:$Z$500,MATCH(resource!$CC404,COD_SALES!$A$5:$A$500,0),MATCH(resource!DT$2,COD_SALES!$B$4:$Z$4,0)),"")</f>
        <v>0</v>
      </c>
      <c r="DU404" s="3">
        <f>IFERROR(INDEX(COD_SALES!$B$5:$Z$500,MATCH(resource!$CC404,COD_SALES!$A$5:$A$500,0),MATCH(resource!DU$2,COD_SALES!$B$4:$Z$4,0)),"")</f>
        <v>2</v>
      </c>
      <c r="DV404" s="3">
        <f>IFERROR(INDEX(COD_SALES!$B$5:$Z$500,MATCH(resource!$CC404,COD_SALES!$A$5:$A$500,0),MATCH(resource!DV$2,COD_SALES!$B$4:$Z$4,0)),"")</f>
        <v>0</v>
      </c>
      <c r="DW404" s="3">
        <f>IFERROR(INDEX(COD_SALES!$B$5:$Z$500,MATCH(resource!$CC404,COD_SALES!$A$5:$A$500,0),MATCH(resource!DW$2,COD_SALES!$B$4:$Z$4,0)),"")</f>
        <v>26</v>
      </c>
      <c r="DX404" s="3">
        <f>IFERROR(INDEX(COD_SALES!$B$5:$Z$500,MATCH(resource!$CC404,COD_SALES!$A$5:$A$500,0),MATCH(resource!DX$2,COD_SALES!$B$4:$Z$4,0)),"")</f>
        <v>0</v>
      </c>
      <c r="DY404" s="3">
        <f>IFERROR(INDEX(COD_SALES!$B$5:$Z$500,MATCH(resource!$CC404,COD_SALES!$A$5:$A$500,0),MATCH(resource!DY$2,COD_SALES!$B$4:$Z$4,0)),"")</f>
        <v>3</v>
      </c>
      <c r="DZ404" s="3">
        <f>IFERROR(INDEX(COD_SALES!$B$5:$Z$500,MATCH(resource!$CC404,COD_SALES!$A$5:$A$500,0),MATCH(resource!DZ$2,COD_SALES!$B$4:$Z$4,0)),"")</f>
        <v>0</v>
      </c>
      <c r="EA404" s="3">
        <f>IFERROR(INDEX(COD_SALES!$B$5:$Z$500,MATCH(resource!$CC404,COD_SALES!$A$5:$A$500,0),MATCH(resource!EA$2,COD_SALES!$B$4:$Z$4,0)),"")</f>
        <v>5</v>
      </c>
      <c r="EB404" s="3">
        <f t="shared" si="125"/>
        <v>24098.92</v>
      </c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116"/>
      <c r="EU404" s="116"/>
      <c r="EW404" s="3">
        <f>IFERROR(VLOOKUP(CC404,data_pull!$AO$25:$AR$546,2,0),0)</f>
        <v>20</v>
      </c>
      <c r="EX404" s="1">
        <f>IFERROR(VLOOKUP(CC404,data_pull!$AO$25:$AR$546,4,0),0)</f>
        <v>190000</v>
      </c>
    </row>
    <row r="405" spans="13:154" x14ac:dyDescent="0.25"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4" t="str">
        <f>sales_data!B404</f>
        <v>Asaduzzaman</v>
      </c>
      <c r="AR405" s="4" t="str">
        <f>sales_data!C404</f>
        <v>Jamal Uddin</v>
      </c>
      <c r="AS405" s="5" t="str">
        <f t="shared" si="117"/>
        <v/>
      </c>
      <c r="AT405" s="4" t="str">
        <f>sales_data!I404</f>
        <v>Masud Mia</v>
      </c>
      <c r="AU405" s="4" t="str">
        <f>sales_data!W404</f>
        <v>S.J Pvt. Hosp. (Cb)</v>
      </c>
      <c r="AV405" s="1">
        <f>sales_data!N404</f>
        <v>107081.09</v>
      </c>
      <c r="AW405" s="1">
        <f>sales_data!P404</f>
        <v>40</v>
      </c>
      <c r="AX405" s="3">
        <f ca="1">IFERROR(INDEX(INDIRECT("day_wise_sales_data!$B$2:$BZ$599"),MATCH(resource!$CC405,day_wise_sales_data!$A$2:$A$500,0),MATCH(resource!AX$2,INDIRECT("day_wise_sales_data!$B$1:$BZ$1"),0)),0)</f>
        <v>0</v>
      </c>
      <c r="AY405" s="3">
        <f ca="1">IFERROR(INDEX(INDIRECT("day_wise_sales_data!$B$2:$BZ$599"),MATCH(resource!$CC405,day_wise_sales_data!$A$2:$A$500,0),MATCH(resource!AY$2,INDIRECT("day_wise_sales_data!$B$1:$BZ$1"),0)),0)</f>
        <v>0</v>
      </c>
      <c r="AZ405" s="3">
        <f ca="1">IFERROR(INDEX(INDIRECT("day_wise_sales_data!$B$2:$BZ$599"),MATCH(resource!$CC405,day_wise_sales_data!$A$2:$A$500,0),MATCH(resource!AZ$2,INDIRECT("day_wise_sales_data!$B$1:$BZ$1"),0)),0)</f>
        <v>2143.86</v>
      </c>
      <c r="BA405" s="3">
        <f ca="1">IFERROR(INDEX(INDIRECT("day_wise_sales_data!$B$2:$BZ$599"),MATCH(resource!$CC405,day_wise_sales_data!$A$2:$A$500,0),MATCH(resource!BA$2,INDIRECT("day_wise_sales_data!$B$1:$BZ$1"),0)),0)</f>
        <v>0</v>
      </c>
      <c r="BB405" s="3">
        <f ca="1">IFERROR(INDEX(INDIRECT("day_wise_sales_data!$B$2:$BZ$599"),MATCH(resource!$CC405,day_wise_sales_data!$A$2:$A$500,0),MATCH(resource!BB$2,INDIRECT("day_wise_sales_data!$B$1:$BZ$1"),0)),0)</f>
        <v>2118.4899999999998</v>
      </c>
      <c r="BC405" s="3">
        <f ca="1">IFERROR(INDEX(INDIRECT("day_wise_sales_data!$B$2:$BZ$599"),MATCH(resource!$CC405,day_wise_sales_data!$A$2:$A$500,0),MATCH(resource!BC$2,INDIRECT("day_wise_sales_data!$B$1:$BZ$1"),0)),0)</f>
        <v>8184.33</v>
      </c>
      <c r="BD405" s="3">
        <f ca="1">IFERROR(INDEX(INDIRECT("day_wise_sales_data!$B$2:$BZ$599"),MATCH(resource!$CC405,day_wise_sales_data!$A$2:$A$500,0),MATCH(resource!BD$2,INDIRECT("day_wise_sales_data!$B$1:$BZ$1"),0)),0)</f>
        <v>749.62</v>
      </c>
      <c r="BE405" s="3">
        <f ca="1">IFERROR(INDEX(INDIRECT("day_wise_sales_data!$B$2:$BZ$599"),MATCH(resource!$CC405,day_wise_sales_data!$A$2:$A$500,0),MATCH(resource!BE$2,INDIRECT("day_wise_sales_data!$B$1:$BZ$1"),0)),0)</f>
        <v>3134.96</v>
      </c>
      <c r="BF405" s="3">
        <f ca="1">IFERROR(INDEX(INDIRECT("day_wise_sales_data!$B$2:$BZ$599"),MATCH(resource!$CC405,day_wise_sales_data!$A$2:$A$500,0),MATCH(resource!BF$2,INDIRECT("day_wise_sales_data!$B$1:$BZ$1"),0)),0)</f>
        <v>6526.29</v>
      </c>
      <c r="BG405" s="3">
        <f ca="1">IFERROR(INDEX(INDIRECT("day_wise_sales_data!$B$2:$BZ$599"),MATCH(resource!$CC405,day_wise_sales_data!$A$2:$A$500,0),MATCH(resource!BG$2,INDIRECT("day_wise_sales_data!$B$1:$BZ$1"),0)),0)</f>
        <v>2555.64</v>
      </c>
      <c r="BH405" s="3">
        <f ca="1">IFERROR(INDEX(INDIRECT("day_wise_sales_data!$B$2:$BZ$599"),MATCH(resource!$CC405,day_wise_sales_data!$A$2:$A$500,0),MATCH(resource!BH$2,INDIRECT("day_wise_sales_data!$B$1:$BZ$1"),0)),0)</f>
        <v>0</v>
      </c>
      <c r="BI405" s="3">
        <f ca="1">IFERROR(INDEX(INDIRECT("day_wise_sales_data!$B$2:$BZ$599"),MATCH(resource!$CC405,day_wise_sales_data!$A$2:$A$500,0),MATCH(resource!BI$2,INDIRECT("day_wise_sales_data!$B$1:$BZ$1"),0)),0)</f>
        <v>3129.56</v>
      </c>
      <c r="BJ405" s="3">
        <f ca="1">IFERROR(INDEX(INDIRECT("day_wise_sales_data!$B$2:$BZ$599"),MATCH(resource!$CC405,day_wise_sales_data!$A$2:$A$500,0),MATCH(resource!BJ$2,INDIRECT("day_wise_sales_data!$B$1:$BZ$1"),0)),0)</f>
        <v>0</v>
      </c>
      <c r="BK405" s="3">
        <f ca="1">IFERROR(INDEX(INDIRECT("day_wise_sales_data!$B$2:$BZ$599"),MATCH(resource!$CC405,day_wise_sales_data!$A$2:$A$500,0),MATCH(resource!BK$2,INDIRECT("day_wise_sales_data!$B$1:$BZ$1"),0)),0)</f>
        <v>13527.21</v>
      </c>
      <c r="BL405" s="3">
        <f ca="1">IFERROR(INDEX(INDIRECT("day_wise_sales_data!$B$2:$BZ$599"),MATCH(resource!$CC405,day_wise_sales_data!$A$2:$A$500,0),MATCH(resource!BL$2,INDIRECT("day_wise_sales_data!$B$1:$BZ$1"),0)),0)</f>
        <v>0</v>
      </c>
      <c r="BM405" s="3">
        <f ca="1">IFERROR(INDEX(INDIRECT("day_wise_sales_data!$B$2:$BZ$599"),MATCH(resource!$CC405,day_wise_sales_data!$A$2:$A$500,0),MATCH(resource!BM$2,INDIRECT("day_wise_sales_data!$B$1:$BZ$1"),0)),0)</f>
        <v>0</v>
      </c>
      <c r="BN405" s="3">
        <f ca="1">IFERROR(INDEX(INDIRECT("day_wise_sales_data!$B$2:$BZ$599"),MATCH(resource!$CC405,day_wise_sales_data!$A$2:$A$500,0),MATCH(resource!BN$2,INDIRECT("day_wise_sales_data!$B$1:$BZ$1"),0)),0)</f>
        <v>0</v>
      </c>
      <c r="BO405" s="3">
        <f ca="1">IFERROR(INDEX(INDIRECT("day_wise_sales_data!$B$2:$BZ$599"),MATCH(resource!$CC405,day_wise_sales_data!$A$2:$A$500,0),MATCH(resource!BO$2,INDIRECT("day_wise_sales_data!$B$1:$BZ$1"),0)),0)</f>
        <v>13530.28</v>
      </c>
      <c r="BP405" s="3">
        <f ca="1">IFERROR(INDEX(INDIRECT("day_wise_sales_data!$B$2:$BZ$599"),MATCH(resource!$CC405,day_wise_sales_data!$A$2:$A$500,0),MATCH(resource!BP$2,INDIRECT("day_wise_sales_data!$B$1:$BZ$1"),0)),0)</f>
        <v>8869.5499999999993</v>
      </c>
      <c r="BQ405" s="3">
        <f ca="1">IFERROR(INDEX(INDIRECT("day_wise_sales_data!$B$2:$BZ$599"),MATCH(resource!$CC405,day_wise_sales_data!$A$2:$A$500,0),MATCH(resource!BQ$2,INDIRECT("day_wise_sales_data!$B$1:$BZ$1"),0)),0)</f>
        <v>0</v>
      </c>
      <c r="BR405" s="3">
        <f ca="1">IFERROR(INDEX(INDIRECT("day_wise_sales_data!$B$2:$BZ$599"),MATCH(resource!$CC405,day_wise_sales_data!$A$2:$A$500,0),MATCH(resource!BR$2,INDIRECT("day_wise_sales_data!$B$1:$BZ$1"),0)),0)</f>
        <v>0</v>
      </c>
      <c r="BS405" s="3">
        <f ca="1">IFERROR(INDEX(INDIRECT("day_wise_sales_data!$B$2:$BZ$599"),MATCH(resource!$CC405,day_wise_sales_data!$A$2:$A$500,0),MATCH(resource!BS$2,INDIRECT("day_wise_sales_data!$B$1:$BZ$1"),0)),0)</f>
        <v>12515.64</v>
      </c>
      <c r="BT405" s="3">
        <f ca="1">IFERROR(INDEX(INDIRECT("day_wise_sales_data!$B$2:$BZ$599"),MATCH(resource!$CC405,day_wise_sales_data!$A$2:$A$500,0),MATCH(resource!BT$2,INDIRECT("day_wise_sales_data!$B$1:$BZ$1"),0)),0)</f>
        <v>5220.3999999999996</v>
      </c>
      <c r="BU405" s="3">
        <f ca="1">IFERROR(INDEX(INDIRECT("day_wise_sales_data!$B$2:$BZ$599"),MATCH(resource!$CC405,day_wise_sales_data!$A$2:$A$500,0),MATCH(resource!BU$2,INDIRECT("day_wise_sales_data!$B$1:$BZ$1"),0)),0)</f>
        <v>3056.43</v>
      </c>
      <c r="BV405" s="3">
        <f ca="1">IFERROR(INDEX(INDIRECT("day_wise_sales_data!$B$2:$BZ$599"),MATCH(resource!$CC405,day_wise_sales_data!$A$2:$A$500,0),MATCH(resource!BV$2,INDIRECT("day_wise_sales_data!$B$1:$BZ$1"),0)),0)</f>
        <v>0</v>
      </c>
      <c r="BW405" s="3">
        <f ca="1">IFERROR(INDEX(INDIRECT("day_wise_sales_data!$B$2:$BZ$599"),MATCH(resource!$CC405,day_wise_sales_data!$A$2:$A$500,0),MATCH(resource!BW$2,INDIRECT("day_wise_sales_data!$B$1:$BZ$1"),0)),0)</f>
        <v>6225.51</v>
      </c>
      <c r="BX405" s="3">
        <f ca="1">IFERROR(INDEX(INDIRECT("day_wise_sales_data!$B$2:$BZ$599"),MATCH(resource!$CC405,day_wise_sales_data!$A$2:$A$500,0),MATCH(resource!BX$2,INDIRECT("day_wise_sales_data!$B$1:$BZ$1"),0)),0)</f>
        <v>0</v>
      </c>
      <c r="BY405" s="3">
        <f ca="1">IFERROR(INDEX(INDIRECT("day_wise_sales_data!$B$2:$BZ$599"),MATCH(resource!$CC405,day_wise_sales_data!$A$2:$A$500,0),MATCH(resource!BY$2,INDIRECT("day_wise_sales_data!$B$1:$BZ$1"),0)),0)</f>
        <v>7312.85</v>
      </c>
      <c r="BZ405" s="3">
        <f ca="1">IFERROR(INDEX(INDIRECT("day_wise_sales_data!$B$2:$BZ$599"),MATCH(resource!$CC405,day_wise_sales_data!$A$2:$A$500,0),MATCH(resource!BZ$2,INDIRECT("day_wise_sales_data!$B$1:$BZ$1"),0)),0)</f>
        <v>9885.67</v>
      </c>
      <c r="CA405" s="3" t="str">
        <f ca="1">IFERROR(INDEX(INDIRECT("day_wise_sales_data!$B$2:$BZ$599"),MATCH(resource!$CC405,day_wise_sales_data!$A$2:$A$500,0),MATCH(resource!CA$2,INDIRECT("day_wise_sales_data!$B$1:$BZ$1"),0)),0)</f>
        <v>dd</v>
      </c>
      <c r="CC405" s="4" t="str">
        <f>sales_data!H404</f>
        <v>NOR05211</v>
      </c>
      <c r="CD405" s="1">
        <v>403</v>
      </c>
      <c r="CE405" s="1" t="str">
        <f>IF(AQ405=report!$AQ$3,resource!CD405,"")</f>
        <v/>
      </c>
      <c r="CF405" s="5" t="str">
        <f>IFERROR(SMALL($CE$3:$CE$1001,ROWS($CE$3:CE405)),"")</f>
        <v/>
      </c>
      <c r="CH405">
        <f>IFERROR(VLOOKUP($CC405,data_pull!$E$22:$G$700,2,0),0)</f>
        <v>107081.09</v>
      </c>
      <c r="CK405"/>
      <c r="DK405" s="3">
        <f>IFERROR(INDEX(COD_SALES!$B$5:$Z$500,MATCH(resource!$CC405,COD_SALES!$A$5:$A$500,0),MATCH(resource!DK$2,COD_SALES!$B$4:$Z$4,0)),"")</f>
        <v>2</v>
      </c>
      <c r="DL405" s="3">
        <f>IFERROR(INDEX(COD_SALES!$B$5:$Z$500,MATCH(resource!$CC405,COD_SALES!$A$5:$A$500,0),MATCH(resource!DL$2,COD_SALES!$B$4:$Z$4,0)),"")</f>
        <v>2</v>
      </c>
      <c r="DM405" s="3">
        <f>IFERROR(INDEX(COD_SALES!$B$5:$Z$500,MATCH(resource!$CC405,COD_SALES!$A$5:$A$500,0),MATCH(resource!DM$2,COD_SALES!$B$4:$Z$4,0)),"")</f>
        <v>16</v>
      </c>
      <c r="DN405" s="3" t="str">
        <f>IFERROR(INDEX(COD_SALES!$B$5:$Z$500,MATCH(resource!$CC405,COD_SALES!$A$5:$A$500,0),MATCH(resource!DN$2,COD_SALES!$B$4:$Z$4,0)),"")</f>
        <v/>
      </c>
      <c r="DO405" s="3">
        <f>IFERROR(INDEX(COD_SALES!$B$5:$Z$500,MATCH(resource!$CC405,COD_SALES!$A$5:$A$500,0),MATCH(resource!DO$2,COD_SALES!$B$4:$Z$4,0)),"")</f>
        <v>3</v>
      </c>
      <c r="DP405" s="3">
        <f>IFERROR(INDEX(COD_SALES!$B$5:$Z$500,MATCH(resource!$CC405,COD_SALES!$A$5:$A$500,0),MATCH(resource!DP$2,COD_SALES!$B$4:$Z$4,0)),"")</f>
        <v>4</v>
      </c>
      <c r="DQ405" s="3" t="str">
        <f>IFERROR(INDEX(COD_SALES!$B$5:$Z$500,MATCH(resource!$CC405,COD_SALES!$A$5:$A$500,0),MATCH(resource!DQ$2,COD_SALES!$B$4:$Z$4,0)),"")</f>
        <v/>
      </c>
      <c r="DR405" s="3">
        <f>IFERROR(INDEX(COD_SALES!$B$5:$Z$500,MATCH(resource!$CC405,COD_SALES!$A$5:$A$500,0),MATCH(resource!DR$2,COD_SALES!$B$4:$Z$4,0)),"")</f>
        <v>0</v>
      </c>
      <c r="DS405" s="3">
        <f>IFERROR(INDEX(COD_SALES!$B$5:$Z$500,MATCH(resource!$CC405,COD_SALES!$A$5:$A$500,0),MATCH(resource!DS$2,COD_SALES!$B$4:$Z$4,0)),"")</f>
        <v>70</v>
      </c>
      <c r="DT405" s="3">
        <f>IFERROR(INDEX(COD_SALES!$B$5:$Z$500,MATCH(resource!$CC405,COD_SALES!$A$5:$A$500,0),MATCH(resource!DT$2,COD_SALES!$B$4:$Z$4,0)),"")</f>
        <v>4</v>
      </c>
      <c r="DU405" s="3">
        <f>IFERROR(INDEX(COD_SALES!$B$5:$Z$500,MATCH(resource!$CC405,COD_SALES!$A$5:$A$500,0),MATCH(resource!DU$2,COD_SALES!$B$4:$Z$4,0)),"")</f>
        <v>12</v>
      </c>
      <c r="DV405" s="3">
        <f>IFERROR(INDEX(COD_SALES!$B$5:$Z$500,MATCH(resource!$CC405,COD_SALES!$A$5:$A$500,0),MATCH(resource!DV$2,COD_SALES!$B$4:$Z$4,0)),"")</f>
        <v>0</v>
      </c>
      <c r="DW405" s="3">
        <f>IFERROR(INDEX(COD_SALES!$B$5:$Z$500,MATCH(resource!$CC405,COD_SALES!$A$5:$A$500,0),MATCH(resource!DW$2,COD_SALES!$B$4:$Z$4,0)),"")</f>
        <v>20</v>
      </c>
      <c r="DX405" s="3">
        <f>IFERROR(INDEX(COD_SALES!$B$5:$Z$500,MATCH(resource!$CC405,COD_SALES!$A$5:$A$500,0),MATCH(resource!DX$2,COD_SALES!$B$4:$Z$4,0)),"")</f>
        <v>10</v>
      </c>
      <c r="DY405" s="3">
        <f>IFERROR(INDEX(COD_SALES!$B$5:$Z$500,MATCH(resource!$CC405,COD_SALES!$A$5:$A$500,0),MATCH(resource!DY$2,COD_SALES!$B$4:$Z$4,0)),"")</f>
        <v>0</v>
      </c>
      <c r="DZ405" s="3">
        <f>IFERROR(INDEX(COD_SALES!$B$5:$Z$500,MATCH(resource!$CC405,COD_SALES!$A$5:$A$500,0),MATCH(resource!DZ$2,COD_SALES!$B$4:$Z$4,0)),"")</f>
        <v>3</v>
      </c>
      <c r="EA405" s="3">
        <f>IFERROR(INDEX(COD_SALES!$B$5:$Z$500,MATCH(resource!$CC405,COD_SALES!$A$5:$A$500,0),MATCH(resource!EA$2,COD_SALES!$B$4:$Z$4,0)),"")</f>
        <v>4</v>
      </c>
      <c r="EB405" s="3">
        <f t="shared" si="125"/>
        <v>36228.92</v>
      </c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116"/>
      <c r="EU405" s="116"/>
      <c r="EW405" s="3">
        <f>IFERROR(VLOOKUP(CC405,data_pull!$AO$25:$AR$546,2,0),0)</f>
        <v>27</v>
      </c>
      <c r="EX405" s="1">
        <f>IFERROR(VLOOKUP(CC405,data_pull!$AO$25:$AR$546,4,0),0)</f>
        <v>190000</v>
      </c>
    </row>
    <row r="406" spans="13:154" x14ac:dyDescent="0.25"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4" t="str">
        <f>sales_data!B405</f>
        <v>Asaduzzaman</v>
      </c>
      <c r="AR406" s="4" t="str">
        <f>sales_data!C405</f>
        <v>Jamal Uddin</v>
      </c>
      <c r="AS406" s="5" t="str">
        <f t="shared" si="117"/>
        <v/>
      </c>
      <c r="AT406" s="4" t="str">
        <f>sales_data!I405</f>
        <v>Rakibul Islam</v>
      </c>
      <c r="AU406" s="4" t="str">
        <f>sales_data!W405</f>
        <v>N.S.D. Patpotty (Cb)</v>
      </c>
      <c r="AV406" s="1">
        <f>sales_data!N405</f>
        <v>93167.57</v>
      </c>
      <c r="AW406" s="1">
        <f>sales_data!P405</f>
        <v>18</v>
      </c>
      <c r="AX406" s="3">
        <f ca="1">IFERROR(INDEX(INDIRECT("day_wise_sales_data!$B$2:$BZ$599"),MATCH(resource!$CC406,day_wise_sales_data!$A$2:$A$500,0),MATCH(resource!AX$2,INDIRECT("day_wise_sales_data!$B$1:$BZ$1"),0)),0)</f>
        <v>0</v>
      </c>
      <c r="AY406" s="3">
        <f ca="1">IFERROR(INDEX(INDIRECT("day_wise_sales_data!$B$2:$BZ$599"),MATCH(resource!$CC406,day_wise_sales_data!$A$2:$A$500,0),MATCH(resource!AY$2,INDIRECT("day_wise_sales_data!$B$1:$BZ$1"),0)),0)</f>
        <v>0</v>
      </c>
      <c r="AZ406" s="3">
        <f ca="1">IFERROR(INDEX(INDIRECT("day_wise_sales_data!$B$2:$BZ$599"),MATCH(resource!$CC406,day_wise_sales_data!$A$2:$A$500,0),MATCH(resource!AZ$2,INDIRECT("day_wise_sales_data!$B$1:$BZ$1"),0)),0)</f>
        <v>2143.86</v>
      </c>
      <c r="BA406" s="3">
        <f ca="1">IFERROR(INDEX(INDIRECT("day_wise_sales_data!$B$2:$BZ$599"),MATCH(resource!$CC406,day_wise_sales_data!$A$2:$A$500,0),MATCH(resource!BA$2,INDIRECT("day_wise_sales_data!$B$1:$BZ$1"),0)),0)</f>
        <v>5497.1</v>
      </c>
      <c r="BB406" s="3">
        <f ca="1">IFERROR(INDEX(INDIRECT("day_wise_sales_data!$B$2:$BZ$599"),MATCH(resource!$CC406,day_wise_sales_data!$A$2:$A$500,0),MATCH(resource!BB$2,INDIRECT("day_wise_sales_data!$B$1:$BZ$1"),0)),0)</f>
        <v>3331.83</v>
      </c>
      <c r="BC406" s="3">
        <f ca="1">IFERROR(INDEX(INDIRECT("day_wise_sales_data!$B$2:$BZ$599"),MATCH(resource!$CC406,day_wise_sales_data!$A$2:$A$500,0),MATCH(resource!BC$2,INDIRECT("day_wise_sales_data!$B$1:$BZ$1"),0)),0)</f>
        <v>8993.58</v>
      </c>
      <c r="BD406" s="3">
        <f ca="1">IFERROR(INDEX(INDIRECT("day_wise_sales_data!$B$2:$BZ$599"),MATCH(resource!$CC406,day_wise_sales_data!$A$2:$A$500,0),MATCH(resource!BD$2,INDIRECT("day_wise_sales_data!$B$1:$BZ$1"),0)),0)</f>
        <v>1059.6099999999999</v>
      </c>
      <c r="BE406" s="3">
        <f ca="1">IFERROR(INDEX(INDIRECT("day_wise_sales_data!$B$2:$BZ$599"),MATCH(resource!$CC406,day_wise_sales_data!$A$2:$A$500,0),MATCH(resource!BE$2,INDIRECT("day_wise_sales_data!$B$1:$BZ$1"),0)),0)</f>
        <v>5334.16</v>
      </c>
      <c r="BF406" s="3">
        <f ca="1">IFERROR(INDEX(INDIRECT("day_wise_sales_data!$B$2:$BZ$599"),MATCH(resource!$CC406,day_wise_sales_data!$A$2:$A$500,0),MATCH(resource!BF$2,INDIRECT("day_wise_sales_data!$B$1:$BZ$1"),0)),0)</f>
        <v>0</v>
      </c>
      <c r="BG406" s="3">
        <f ca="1">IFERROR(INDEX(INDIRECT("day_wise_sales_data!$B$2:$BZ$599"),MATCH(resource!$CC406,day_wise_sales_data!$A$2:$A$500,0),MATCH(resource!BG$2,INDIRECT("day_wise_sales_data!$B$1:$BZ$1"),0)),0)</f>
        <v>2710</v>
      </c>
      <c r="BH406" s="3">
        <f ca="1">IFERROR(INDEX(INDIRECT("day_wise_sales_data!$B$2:$BZ$599"),MATCH(resource!$CC406,day_wise_sales_data!$A$2:$A$500,0),MATCH(resource!BH$2,INDIRECT("day_wise_sales_data!$B$1:$BZ$1"),0)),0)</f>
        <v>0</v>
      </c>
      <c r="BI406" s="3">
        <f ca="1">IFERROR(INDEX(INDIRECT("day_wise_sales_data!$B$2:$BZ$599"),MATCH(resource!$CC406,day_wise_sales_data!$A$2:$A$500,0),MATCH(resource!BI$2,INDIRECT("day_wise_sales_data!$B$1:$BZ$1"),0)),0)</f>
        <v>0</v>
      </c>
      <c r="BJ406" s="3">
        <f ca="1">IFERROR(INDEX(INDIRECT("day_wise_sales_data!$B$2:$BZ$599"),MATCH(resource!$CC406,day_wise_sales_data!$A$2:$A$500,0),MATCH(resource!BJ$2,INDIRECT("day_wise_sales_data!$B$1:$BZ$1"),0)),0)</f>
        <v>0</v>
      </c>
      <c r="BK406" s="3">
        <f ca="1">IFERROR(INDEX(INDIRECT("day_wise_sales_data!$B$2:$BZ$599"),MATCH(resource!$CC406,day_wise_sales_data!$A$2:$A$500,0),MATCH(resource!BK$2,INDIRECT("day_wise_sales_data!$B$1:$BZ$1"),0)),0)</f>
        <v>5425.67</v>
      </c>
      <c r="BL406" s="3">
        <f ca="1">IFERROR(INDEX(INDIRECT("day_wise_sales_data!$B$2:$BZ$599"),MATCH(resource!$CC406,day_wise_sales_data!$A$2:$A$500,0),MATCH(resource!BL$2,INDIRECT("day_wise_sales_data!$B$1:$BZ$1"),0)),0)</f>
        <v>0</v>
      </c>
      <c r="BM406" s="3">
        <f ca="1">IFERROR(INDEX(INDIRECT("day_wise_sales_data!$B$2:$BZ$599"),MATCH(resource!$CC406,day_wise_sales_data!$A$2:$A$500,0),MATCH(resource!BM$2,INDIRECT("day_wise_sales_data!$B$1:$BZ$1"),0)),0)</f>
        <v>863.55</v>
      </c>
      <c r="BN406" s="3">
        <f ca="1">IFERROR(INDEX(INDIRECT("day_wise_sales_data!$B$2:$BZ$599"),MATCH(resource!$CC406,day_wise_sales_data!$A$2:$A$500,0),MATCH(resource!BN$2,INDIRECT("day_wise_sales_data!$B$1:$BZ$1"),0)),0)</f>
        <v>0</v>
      </c>
      <c r="BO406" s="3">
        <f ca="1">IFERROR(INDEX(INDIRECT("day_wise_sales_data!$B$2:$BZ$599"),MATCH(resource!$CC406,day_wise_sales_data!$A$2:$A$500,0),MATCH(resource!BO$2,INDIRECT("day_wise_sales_data!$B$1:$BZ$1"),0)),0)</f>
        <v>1849</v>
      </c>
      <c r="BP406" s="3">
        <f ca="1">IFERROR(INDEX(INDIRECT("day_wise_sales_data!$B$2:$BZ$599"),MATCH(resource!$CC406,day_wise_sales_data!$A$2:$A$500,0),MATCH(resource!BP$2,INDIRECT("day_wise_sales_data!$B$1:$BZ$1"),0)),0)</f>
        <v>6247.5</v>
      </c>
      <c r="BQ406" s="3">
        <f ca="1">IFERROR(INDEX(INDIRECT("day_wise_sales_data!$B$2:$BZ$599"),MATCH(resource!$CC406,day_wise_sales_data!$A$2:$A$500,0),MATCH(resource!BQ$2,INDIRECT("day_wise_sales_data!$B$1:$BZ$1"),0)),0)</f>
        <v>0</v>
      </c>
      <c r="BR406" s="3">
        <f ca="1">IFERROR(INDEX(INDIRECT("day_wise_sales_data!$B$2:$BZ$599"),MATCH(resource!$CC406,day_wise_sales_data!$A$2:$A$500,0),MATCH(resource!BR$2,INDIRECT("day_wise_sales_data!$B$1:$BZ$1"),0)),0)</f>
        <v>23142.44</v>
      </c>
      <c r="BS406" s="3">
        <f ca="1">IFERROR(INDEX(INDIRECT("day_wise_sales_data!$B$2:$BZ$599"),MATCH(resource!$CC406,day_wise_sales_data!$A$2:$A$500,0),MATCH(resource!BS$2,INDIRECT("day_wise_sales_data!$B$1:$BZ$1"),0)),0)</f>
        <v>0</v>
      </c>
      <c r="BT406" s="3">
        <f ca="1">IFERROR(INDEX(INDIRECT("day_wise_sales_data!$B$2:$BZ$599"),MATCH(resource!$CC406,day_wise_sales_data!$A$2:$A$500,0),MATCH(resource!BT$2,INDIRECT("day_wise_sales_data!$B$1:$BZ$1"),0)),0)</f>
        <v>1487.98</v>
      </c>
      <c r="BU406" s="3">
        <f ca="1">IFERROR(INDEX(INDIRECT("day_wise_sales_data!$B$2:$BZ$599"),MATCH(resource!$CC406,day_wise_sales_data!$A$2:$A$500,0),MATCH(resource!BU$2,INDIRECT("day_wise_sales_data!$B$1:$BZ$1"),0)),0)</f>
        <v>25081.29</v>
      </c>
      <c r="BV406" s="3">
        <f ca="1">IFERROR(INDEX(INDIRECT("day_wise_sales_data!$B$2:$BZ$599"),MATCH(resource!$CC406,day_wise_sales_data!$A$2:$A$500,0),MATCH(resource!BV$2,INDIRECT("day_wise_sales_data!$B$1:$BZ$1"),0)),0)</f>
        <v>0</v>
      </c>
      <c r="BW406" s="3">
        <f ca="1">IFERROR(INDEX(INDIRECT("day_wise_sales_data!$B$2:$BZ$599"),MATCH(resource!$CC406,day_wise_sales_data!$A$2:$A$500,0),MATCH(resource!BW$2,INDIRECT("day_wise_sales_data!$B$1:$BZ$1"),0)),0)</f>
        <v>0</v>
      </c>
      <c r="BX406" s="3">
        <f ca="1">IFERROR(INDEX(INDIRECT("day_wise_sales_data!$B$2:$BZ$599"),MATCH(resource!$CC406,day_wise_sales_data!$A$2:$A$500,0),MATCH(resource!BX$2,INDIRECT("day_wise_sales_data!$B$1:$BZ$1"),0)),0)</f>
        <v>0</v>
      </c>
      <c r="BY406" s="3">
        <f ca="1">IFERROR(INDEX(INDIRECT("day_wise_sales_data!$B$2:$BZ$599"),MATCH(resource!$CC406,day_wise_sales_data!$A$2:$A$500,0),MATCH(resource!BY$2,INDIRECT("day_wise_sales_data!$B$1:$BZ$1"),0)),0)</f>
        <v>0</v>
      </c>
      <c r="BZ406" s="3">
        <f ca="1">IFERROR(INDEX(INDIRECT("day_wise_sales_data!$B$2:$BZ$599"),MATCH(resource!$CC406,day_wise_sales_data!$A$2:$A$500,0),MATCH(resource!BZ$2,INDIRECT("day_wise_sales_data!$B$1:$BZ$1"),0)),0)</f>
        <v>0</v>
      </c>
      <c r="CA406" s="3" t="str">
        <f ca="1">IFERROR(INDEX(INDIRECT("day_wise_sales_data!$B$2:$BZ$599"),MATCH(resource!$CC406,day_wise_sales_data!$A$2:$A$500,0),MATCH(resource!CA$2,INDIRECT("day_wise_sales_data!$B$1:$BZ$1"),0)),0)</f>
        <v>dd</v>
      </c>
      <c r="CC406" s="4" t="str">
        <f>sales_data!H405</f>
        <v>NOR12201</v>
      </c>
      <c r="CD406" s="1">
        <v>404</v>
      </c>
      <c r="CE406" s="1" t="str">
        <f>IF(AQ406=report!$AQ$3,resource!CD406,"")</f>
        <v/>
      </c>
      <c r="CF406" s="5" t="str">
        <f>IFERROR(SMALL($CE$3:$CE$1001,ROWS($CE$3:CE406)),"")</f>
        <v/>
      </c>
      <c r="CH406">
        <f>IFERROR(VLOOKUP($CC406,data_pull!$E$22:$G$700,2,0),0)</f>
        <v>93167.57</v>
      </c>
      <c r="CK406"/>
      <c r="DK406" s="3">
        <f>IFERROR(INDEX(COD_SALES!$B$5:$Z$500,MATCH(resource!$CC406,COD_SALES!$A$5:$A$500,0),MATCH(resource!DK$2,COD_SALES!$B$4:$Z$4,0)),"")</f>
        <v>0</v>
      </c>
      <c r="DL406" s="3">
        <f>IFERROR(INDEX(COD_SALES!$B$5:$Z$500,MATCH(resource!$CC406,COD_SALES!$A$5:$A$500,0),MATCH(resource!DL$2,COD_SALES!$B$4:$Z$4,0)),"")</f>
        <v>2</v>
      </c>
      <c r="DM406" s="3">
        <f>IFERROR(INDEX(COD_SALES!$B$5:$Z$500,MATCH(resource!$CC406,COD_SALES!$A$5:$A$500,0),MATCH(resource!DM$2,COD_SALES!$B$4:$Z$4,0)),"")</f>
        <v>4</v>
      </c>
      <c r="DN406" s="3" t="str">
        <f>IFERROR(INDEX(COD_SALES!$B$5:$Z$500,MATCH(resource!$CC406,COD_SALES!$A$5:$A$500,0),MATCH(resource!DN$2,COD_SALES!$B$4:$Z$4,0)),"")</f>
        <v/>
      </c>
      <c r="DO406" s="3">
        <f>IFERROR(INDEX(COD_SALES!$B$5:$Z$500,MATCH(resource!$CC406,COD_SALES!$A$5:$A$500,0),MATCH(resource!DO$2,COD_SALES!$B$4:$Z$4,0)),"")</f>
        <v>0</v>
      </c>
      <c r="DP406" s="3">
        <f>IFERROR(INDEX(COD_SALES!$B$5:$Z$500,MATCH(resource!$CC406,COD_SALES!$A$5:$A$500,0),MATCH(resource!DP$2,COD_SALES!$B$4:$Z$4,0)),"")</f>
        <v>3</v>
      </c>
      <c r="DQ406" s="3" t="str">
        <f>IFERROR(INDEX(COD_SALES!$B$5:$Z$500,MATCH(resource!$CC406,COD_SALES!$A$5:$A$500,0),MATCH(resource!DQ$2,COD_SALES!$B$4:$Z$4,0)),"")</f>
        <v/>
      </c>
      <c r="DR406" s="3">
        <f>IFERROR(INDEX(COD_SALES!$B$5:$Z$500,MATCH(resource!$CC406,COD_SALES!$A$5:$A$500,0),MATCH(resource!DR$2,COD_SALES!$B$4:$Z$4,0)),"")</f>
        <v>2</v>
      </c>
      <c r="DS406" s="3">
        <f>IFERROR(INDEX(COD_SALES!$B$5:$Z$500,MATCH(resource!$CC406,COD_SALES!$A$5:$A$500,0),MATCH(resource!DS$2,COD_SALES!$B$4:$Z$4,0)),"")</f>
        <v>38</v>
      </c>
      <c r="DT406" s="3">
        <f>IFERROR(INDEX(COD_SALES!$B$5:$Z$500,MATCH(resource!$CC406,COD_SALES!$A$5:$A$500,0),MATCH(resource!DT$2,COD_SALES!$B$4:$Z$4,0)),"")</f>
        <v>24</v>
      </c>
      <c r="DU406" s="3">
        <f>IFERROR(INDEX(COD_SALES!$B$5:$Z$500,MATCH(resource!$CC406,COD_SALES!$A$5:$A$500,0),MATCH(resource!DU$2,COD_SALES!$B$4:$Z$4,0)),"")</f>
        <v>0</v>
      </c>
      <c r="DV406" s="3">
        <f>IFERROR(INDEX(COD_SALES!$B$5:$Z$500,MATCH(resource!$CC406,COD_SALES!$A$5:$A$500,0),MATCH(resource!DV$2,COD_SALES!$B$4:$Z$4,0)),"")</f>
        <v>0</v>
      </c>
      <c r="DW406" s="3">
        <f>IFERROR(INDEX(COD_SALES!$B$5:$Z$500,MATCH(resource!$CC406,COD_SALES!$A$5:$A$500,0),MATCH(resource!DW$2,COD_SALES!$B$4:$Z$4,0)),"")</f>
        <v>16</v>
      </c>
      <c r="DX406" s="3">
        <f>IFERROR(INDEX(COD_SALES!$B$5:$Z$500,MATCH(resource!$CC406,COD_SALES!$A$5:$A$500,0),MATCH(resource!DX$2,COD_SALES!$B$4:$Z$4,0)),"")</f>
        <v>0</v>
      </c>
      <c r="DY406" s="3">
        <f>IFERROR(INDEX(COD_SALES!$B$5:$Z$500,MATCH(resource!$CC406,COD_SALES!$A$5:$A$500,0),MATCH(resource!DY$2,COD_SALES!$B$4:$Z$4,0)),"")</f>
        <v>3</v>
      </c>
      <c r="DZ406" s="3">
        <f>IFERROR(INDEX(COD_SALES!$B$5:$Z$500,MATCH(resource!$CC406,COD_SALES!$A$5:$A$500,0),MATCH(resource!DZ$2,COD_SALES!$B$4:$Z$4,0)),"")</f>
        <v>1</v>
      </c>
      <c r="EA406" s="3">
        <f>IFERROR(INDEX(COD_SALES!$B$5:$Z$500,MATCH(resource!$CC406,COD_SALES!$A$5:$A$500,0),MATCH(resource!EA$2,COD_SALES!$B$4:$Z$4,0)),"")</f>
        <v>4</v>
      </c>
      <c r="EB406" s="3">
        <f t="shared" si="125"/>
        <v>26687.980000000003</v>
      </c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116"/>
      <c r="EU406" s="116"/>
      <c r="EW406" s="3">
        <f>IFERROR(VLOOKUP(CC406,data_pull!$AO$25:$AR$546,2,0),0)</f>
        <v>12</v>
      </c>
      <c r="EX406" s="1">
        <f>IFERROR(VLOOKUP(CC406,data_pull!$AO$25:$AR$546,4,0),0)</f>
        <v>170000</v>
      </c>
    </row>
    <row r="407" spans="13:154" x14ac:dyDescent="0.25"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4" t="str">
        <f>sales_data!B406</f>
        <v>Asaduzzaman</v>
      </c>
      <c r="AR407" s="4" t="str">
        <f>sales_data!C406</f>
        <v>Masum Md. Arif</v>
      </c>
      <c r="AS407" s="5" t="str">
        <f t="shared" si="117"/>
        <v>Masum Md. Arif</v>
      </c>
      <c r="AT407" s="4" t="str">
        <f>sales_data!I406</f>
        <v>Al-Amin</v>
      </c>
      <c r="AU407" s="4" t="str">
        <f>sales_data!W406</f>
        <v>Gorashal (Tb)</v>
      </c>
      <c r="AV407" s="1">
        <f>sales_data!N406</f>
        <v>150628.78</v>
      </c>
      <c r="AW407" s="1">
        <f>sales_data!P406</f>
        <v>27</v>
      </c>
      <c r="AX407" s="3">
        <f ca="1">IFERROR(INDEX(INDIRECT("day_wise_sales_data!$B$2:$BZ$599"),MATCH(resource!$CC407,day_wise_sales_data!$A$2:$A$500,0),MATCH(resource!AX$2,INDIRECT("day_wise_sales_data!$B$1:$BZ$1"),0)),0)</f>
        <v>0</v>
      </c>
      <c r="AY407" s="3">
        <f ca="1">IFERROR(INDEX(INDIRECT("day_wise_sales_data!$B$2:$BZ$599"),MATCH(resource!$CC407,day_wise_sales_data!$A$2:$A$500,0),MATCH(resource!AY$2,INDIRECT("day_wise_sales_data!$B$1:$BZ$1"),0)),0)</f>
        <v>0</v>
      </c>
      <c r="AZ407" s="3">
        <f ca="1">IFERROR(INDEX(INDIRECT("day_wise_sales_data!$B$2:$BZ$599"),MATCH(resource!$CC407,day_wise_sales_data!$A$2:$A$500,0),MATCH(resource!AZ$2,INDIRECT("day_wise_sales_data!$B$1:$BZ$1"),0)),0)</f>
        <v>0</v>
      </c>
      <c r="BA407" s="3">
        <f ca="1">IFERROR(INDEX(INDIRECT("day_wise_sales_data!$B$2:$BZ$599"),MATCH(resource!$CC407,day_wise_sales_data!$A$2:$A$500,0),MATCH(resource!BA$2,INDIRECT("day_wise_sales_data!$B$1:$BZ$1"),0)),0)</f>
        <v>0</v>
      </c>
      <c r="BB407" s="3">
        <f ca="1">IFERROR(INDEX(INDIRECT("day_wise_sales_data!$B$2:$BZ$599"),MATCH(resource!$CC407,day_wise_sales_data!$A$2:$A$500,0),MATCH(resource!BB$2,INDIRECT("day_wise_sales_data!$B$1:$BZ$1"),0)),0)</f>
        <v>3256.88</v>
      </c>
      <c r="BC407" s="3">
        <f ca="1">IFERROR(INDEX(INDIRECT("day_wise_sales_data!$B$2:$BZ$599"),MATCH(resource!$CC407,day_wise_sales_data!$A$2:$A$500,0),MATCH(resource!BC$2,INDIRECT("day_wise_sales_data!$B$1:$BZ$1"),0)),0)</f>
        <v>11418.28</v>
      </c>
      <c r="BD407" s="3">
        <f ca="1">IFERROR(INDEX(INDIRECT("day_wise_sales_data!$B$2:$BZ$599"),MATCH(resource!$CC407,day_wise_sales_data!$A$2:$A$500,0),MATCH(resource!BD$2,INDIRECT("day_wise_sales_data!$B$1:$BZ$1"),0)),0)</f>
        <v>0</v>
      </c>
      <c r="BE407" s="3">
        <f ca="1">IFERROR(INDEX(INDIRECT("day_wise_sales_data!$B$2:$BZ$599"),MATCH(resource!$CC407,day_wise_sales_data!$A$2:$A$500,0),MATCH(resource!BE$2,INDIRECT("day_wise_sales_data!$B$1:$BZ$1"),0)),0)</f>
        <v>0</v>
      </c>
      <c r="BF407" s="3">
        <f ca="1">IFERROR(INDEX(INDIRECT("day_wise_sales_data!$B$2:$BZ$599"),MATCH(resource!$CC407,day_wise_sales_data!$A$2:$A$500,0),MATCH(resource!BF$2,INDIRECT("day_wise_sales_data!$B$1:$BZ$1"),0)),0)</f>
        <v>0</v>
      </c>
      <c r="BG407" s="3">
        <f ca="1">IFERROR(INDEX(INDIRECT("day_wise_sales_data!$B$2:$BZ$599"),MATCH(resource!$CC407,day_wise_sales_data!$A$2:$A$500,0),MATCH(resource!BG$2,INDIRECT("day_wise_sales_data!$B$1:$BZ$1"),0)),0)</f>
        <v>1134.6600000000001</v>
      </c>
      <c r="BH407" s="3">
        <f ca="1">IFERROR(INDEX(INDIRECT("day_wise_sales_data!$B$2:$BZ$599"),MATCH(resource!$CC407,day_wise_sales_data!$A$2:$A$500,0),MATCH(resource!BH$2,INDIRECT("day_wise_sales_data!$B$1:$BZ$1"),0)),0)</f>
        <v>0</v>
      </c>
      <c r="BI407" s="3">
        <f ca="1">IFERROR(INDEX(INDIRECT("day_wise_sales_data!$B$2:$BZ$599"),MATCH(resource!$CC407,day_wise_sales_data!$A$2:$A$500,0),MATCH(resource!BI$2,INDIRECT("day_wise_sales_data!$B$1:$BZ$1"),0)),0)</f>
        <v>1588.84</v>
      </c>
      <c r="BJ407" s="3">
        <f ca="1">IFERROR(INDEX(INDIRECT("day_wise_sales_data!$B$2:$BZ$599"),MATCH(resource!$CC407,day_wise_sales_data!$A$2:$A$500,0),MATCH(resource!BJ$2,INDIRECT("day_wise_sales_data!$B$1:$BZ$1"),0)),0)</f>
        <v>0</v>
      </c>
      <c r="BK407" s="3">
        <f ca="1">IFERROR(INDEX(INDIRECT("day_wise_sales_data!$B$2:$BZ$599"),MATCH(resource!$CC407,day_wise_sales_data!$A$2:$A$500,0),MATCH(resource!BK$2,INDIRECT("day_wise_sales_data!$B$1:$BZ$1"),0)),0)</f>
        <v>31176.880000000001</v>
      </c>
      <c r="BL407" s="3">
        <f ca="1">IFERROR(INDEX(INDIRECT("day_wise_sales_data!$B$2:$BZ$599"),MATCH(resource!$CC407,day_wise_sales_data!$A$2:$A$500,0),MATCH(resource!BL$2,INDIRECT("day_wise_sales_data!$B$1:$BZ$1"),0)),0)</f>
        <v>8676.18</v>
      </c>
      <c r="BM407" s="3">
        <f ca="1">IFERROR(INDEX(INDIRECT("day_wise_sales_data!$B$2:$BZ$599"),MATCH(resource!$CC407,day_wise_sales_data!$A$2:$A$500,0),MATCH(resource!BM$2,INDIRECT("day_wise_sales_data!$B$1:$BZ$1"),0)),0)</f>
        <v>0</v>
      </c>
      <c r="BN407" s="3">
        <f ca="1">IFERROR(INDEX(INDIRECT("day_wise_sales_data!$B$2:$BZ$599"),MATCH(resource!$CC407,day_wise_sales_data!$A$2:$A$500,0),MATCH(resource!BN$2,INDIRECT("day_wise_sales_data!$B$1:$BZ$1"),0)),0)</f>
        <v>9394.06</v>
      </c>
      <c r="BO407" s="3">
        <f ca="1">IFERROR(INDEX(INDIRECT("day_wise_sales_data!$B$2:$BZ$599"),MATCH(resource!$CC407,day_wise_sales_data!$A$2:$A$500,0),MATCH(resource!BO$2,INDIRECT("day_wise_sales_data!$B$1:$BZ$1"),0)),0)</f>
        <v>0</v>
      </c>
      <c r="BP407" s="3">
        <f ca="1">IFERROR(INDEX(INDIRECT("day_wise_sales_data!$B$2:$BZ$599"),MATCH(resource!$CC407,day_wise_sales_data!$A$2:$A$500,0),MATCH(resource!BP$2,INDIRECT("day_wise_sales_data!$B$1:$BZ$1"),0)),0)</f>
        <v>8544.82</v>
      </c>
      <c r="BQ407" s="3">
        <f ca="1">IFERROR(INDEX(INDIRECT("day_wise_sales_data!$B$2:$BZ$599"),MATCH(resource!$CC407,day_wise_sales_data!$A$2:$A$500,0),MATCH(resource!BQ$2,INDIRECT("day_wise_sales_data!$B$1:$BZ$1"),0)),0)</f>
        <v>0</v>
      </c>
      <c r="BR407" s="3">
        <f ca="1">IFERROR(INDEX(INDIRECT("day_wise_sales_data!$B$2:$BZ$599"),MATCH(resource!$CC407,day_wise_sales_data!$A$2:$A$500,0),MATCH(resource!BR$2,INDIRECT("day_wise_sales_data!$B$1:$BZ$1"),0)),0)</f>
        <v>3567.54</v>
      </c>
      <c r="BS407" s="3">
        <f ca="1">IFERROR(INDEX(INDIRECT("day_wise_sales_data!$B$2:$BZ$599"),MATCH(resource!$CC407,day_wise_sales_data!$A$2:$A$500,0),MATCH(resource!BS$2,INDIRECT("day_wise_sales_data!$B$1:$BZ$1"),0)),0)</f>
        <v>0</v>
      </c>
      <c r="BT407" s="3">
        <f ca="1">IFERROR(INDEX(INDIRECT("day_wise_sales_data!$B$2:$BZ$599"),MATCH(resource!$CC407,day_wise_sales_data!$A$2:$A$500,0),MATCH(resource!BT$2,INDIRECT("day_wise_sales_data!$B$1:$BZ$1"),0)),0)</f>
        <v>7952.16</v>
      </c>
      <c r="BU407" s="3">
        <f ca="1">IFERROR(INDEX(INDIRECT("day_wise_sales_data!$B$2:$BZ$599"),MATCH(resource!$CC407,day_wise_sales_data!$A$2:$A$500,0),MATCH(resource!BU$2,INDIRECT("day_wise_sales_data!$B$1:$BZ$1"),0)),0)</f>
        <v>37014.18</v>
      </c>
      <c r="BV407" s="3">
        <f ca="1">IFERROR(INDEX(INDIRECT("day_wise_sales_data!$B$2:$BZ$599"),MATCH(resource!$CC407,day_wise_sales_data!$A$2:$A$500,0),MATCH(resource!BV$2,INDIRECT("day_wise_sales_data!$B$1:$BZ$1"),0)),0)</f>
        <v>4054.85</v>
      </c>
      <c r="BW407" s="3">
        <f ca="1">IFERROR(INDEX(INDIRECT("day_wise_sales_data!$B$2:$BZ$599"),MATCH(resource!$CC407,day_wise_sales_data!$A$2:$A$500,0),MATCH(resource!BW$2,INDIRECT("day_wise_sales_data!$B$1:$BZ$1"),0)),0)</f>
        <v>2534.58</v>
      </c>
      <c r="BX407" s="3">
        <f ca="1">IFERROR(INDEX(INDIRECT("day_wise_sales_data!$B$2:$BZ$599"),MATCH(resource!$CC407,day_wise_sales_data!$A$2:$A$500,0),MATCH(resource!BX$2,INDIRECT("day_wise_sales_data!$B$1:$BZ$1"),0)),0)</f>
        <v>23022.06</v>
      </c>
      <c r="BY407" s="3">
        <f ca="1">IFERROR(INDEX(INDIRECT("day_wise_sales_data!$B$2:$BZ$599"),MATCH(resource!$CC407,day_wise_sales_data!$A$2:$A$500,0),MATCH(resource!BY$2,INDIRECT("day_wise_sales_data!$B$1:$BZ$1"),0)),0)</f>
        <v>0</v>
      </c>
      <c r="BZ407" s="3">
        <f ca="1">IFERROR(INDEX(INDIRECT("day_wise_sales_data!$B$2:$BZ$599"),MATCH(resource!$CC407,day_wise_sales_data!$A$2:$A$500,0),MATCH(resource!BZ$2,INDIRECT("day_wise_sales_data!$B$1:$BZ$1"),0)),0)</f>
        <v>0</v>
      </c>
      <c r="CA407" s="3" t="str">
        <f ca="1">IFERROR(INDEX(INDIRECT("day_wise_sales_data!$B$2:$BZ$599"),MATCH(resource!$CC407,day_wise_sales_data!$A$2:$A$500,0),MATCH(resource!CA$2,INDIRECT("day_wise_sales_data!$B$1:$BZ$1"),0)),0)</f>
        <v>dd</v>
      </c>
      <c r="CC407" s="4" t="str">
        <f>sales_data!H406</f>
        <v>NOR09121</v>
      </c>
      <c r="CD407" s="1">
        <v>405</v>
      </c>
      <c r="CE407" s="1" t="str">
        <f>IF(AQ407=report!$AQ$3,resource!CD407,"")</f>
        <v/>
      </c>
      <c r="CF407" s="5" t="str">
        <f>IFERROR(SMALL($CE$3:$CE$1001,ROWS($CE$3:CE407)),"")</f>
        <v/>
      </c>
      <c r="CH407">
        <f>IFERROR(VLOOKUP($CC407,data_pull!$E$22:$G$700,2,0),0)</f>
        <v>150628.78</v>
      </c>
      <c r="CK407"/>
      <c r="DK407" s="3">
        <f>IFERROR(INDEX(COD_SALES!$B$5:$Z$500,MATCH(resource!$CC407,COD_SALES!$A$5:$A$500,0),MATCH(resource!DK$2,COD_SALES!$B$4:$Z$4,0)),"")</f>
        <v>7</v>
      </c>
      <c r="DL407" s="3">
        <f>IFERROR(INDEX(COD_SALES!$B$5:$Z$500,MATCH(resource!$CC407,COD_SALES!$A$5:$A$500,0),MATCH(resource!DL$2,COD_SALES!$B$4:$Z$4,0)),"")</f>
        <v>20</v>
      </c>
      <c r="DM407" s="3">
        <f>IFERROR(INDEX(COD_SALES!$B$5:$Z$500,MATCH(resource!$CC407,COD_SALES!$A$5:$A$500,0),MATCH(resource!DM$2,COD_SALES!$B$4:$Z$4,0)),"")</f>
        <v>0</v>
      </c>
      <c r="DN407" s="3" t="str">
        <f>IFERROR(INDEX(COD_SALES!$B$5:$Z$500,MATCH(resource!$CC407,COD_SALES!$A$5:$A$500,0),MATCH(resource!DN$2,COD_SALES!$B$4:$Z$4,0)),"")</f>
        <v/>
      </c>
      <c r="DO407" s="3">
        <f>IFERROR(INDEX(COD_SALES!$B$5:$Z$500,MATCH(resource!$CC407,COD_SALES!$A$5:$A$500,0),MATCH(resource!DO$2,COD_SALES!$B$4:$Z$4,0)),"")</f>
        <v>0</v>
      </c>
      <c r="DP407" s="3">
        <f>IFERROR(INDEX(COD_SALES!$B$5:$Z$500,MATCH(resource!$CC407,COD_SALES!$A$5:$A$500,0),MATCH(resource!DP$2,COD_SALES!$B$4:$Z$4,0)),"")</f>
        <v>0</v>
      </c>
      <c r="DQ407" s="3" t="str">
        <f>IFERROR(INDEX(COD_SALES!$B$5:$Z$500,MATCH(resource!$CC407,COD_SALES!$A$5:$A$500,0),MATCH(resource!DQ$2,COD_SALES!$B$4:$Z$4,0)),"")</f>
        <v/>
      </c>
      <c r="DR407" s="3">
        <f>IFERROR(INDEX(COD_SALES!$B$5:$Z$500,MATCH(resource!$CC407,COD_SALES!$A$5:$A$500,0),MATCH(resource!DR$2,COD_SALES!$B$4:$Z$4,0)),"")</f>
        <v>0</v>
      </c>
      <c r="DS407" s="3">
        <f>IFERROR(INDEX(COD_SALES!$B$5:$Z$500,MATCH(resource!$CC407,COD_SALES!$A$5:$A$500,0),MATCH(resource!DS$2,COD_SALES!$B$4:$Z$4,0)),"")</f>
        <v>42</v>
      </c>
      <c r="DT407" s="3">
        <f>IFERROR(INDEX(COD_SALES!$B$5:$Z$500,MATCH(resource!$CC407,COD_SALES!$A$5:$A$500,0),MATCH(resource!DT$2,COD_SALES!$B$4:$Z$4,0)),"")</f>
        <v>5</v>
      </c>
      <c r="DU407" s="3">
        <f>IFERROR(INDEX(COD_SALES!$B$5:$Z$500,MATCH(resource!$CC407,COD_SALES!$A$5:$A$500,0),MATCH(resource!DU$2,COD_SALES!$B$4:$Z$4,0)),"")</f>
        <v>0</v>
      </c>
      <c r="DV407" s="3">
        <f>IFERROR(INDEX(COD_SALES!$B$5:$Z$500,MATCH(resource!$CC407,COD_SALES!$A$5:$A$500,0),MATCH(resource!DV$2,COD_SALES!$B$4:$Z$4,0)),"")</f>
        <v>0</v>
      </c>
      <c r="DW407" s="3">
        <f>IFERROR(INDEX(COD_SALES!$B$5:$Z$500,MATCH(resource!$CC407,COD_SALES!$A$5:$A$500,0),MATCH(resource!DW$2,COD_SALES!$B$4:$Z$4,0)),"")</f>
        <v>15</v>
      </c>
      <c r="DX407" s="3">
        <f>IFERROR(INDEX(COD_SALES!$B$5:$Z$500,MATCH(resource!$CC407,COD_SALES!$A$5:$A$500,0),MATCH(resource!DX$2,COD_SALES!$B$4:$Z$4,0)),"")</f>
        <v>0</v>
      </c>
      <c r="DY407" s="3">
        <f>IFERROR(INDEX(COD_SALES!$B$5:$Z$500,MATCH(resource!$CC407,COD_SALES!$A$5:$A$500,0),MATCH(resource!DY$2,COD_SALES!$B$4:$Z$4,0)),"")</f>
        <v>1</v>
      </c>
      <c r="DZ407" s="3">
        <f>IFERROR(INDEX(COD_SALES!$B$5:$Z$500,MATCH(resource!$CC407,COD_SALES!$A$5:$A$500,0),MATCH(resource!DZ$2,COD_SALES!$B$4:$Z$4,0)),"")</f>
        <v>0</v>
      </c>
      <c r="EA407" s="3">
        <f>IFERROR(INDEX(COD_SALES!$B$5:$Z$500,MATCH(resource!$CC407,COD_SALES!$A$5:$A$500,0),MATCH(resource!EA$2,COD_SALES!$B$4:$Z$4,0)),"")</f>
        <v>2</v>
      </c>
      <c r="EB407" s="3">
        <f t="shared" si="125"/>
        <v>23712.41</v>
      </c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116"/>
      <c r="EU407" s="116"/>
      <c r="EW407" s="3">
        <f>IFERROR(VLOOKUP(CC407,data_pull!$AO$25:$AR$546,2,0),0)</f>
        <v>17</v>
      </c>
      <c r="EX407" s="1">
        <f>IFERROR(VLOOKUP(CC407,data_pull!$AO$25:$AR$546,4,0),0)</f>
        <v>190000</v>
      </c>
    </row>
    <row r="408" spans="13:154" x14ac:dyDescent="0.25"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4" t="str">
        <f>sales_data!B407</f>
        <v>Asaduzzaman</v>
      </c>
      <c r="AR408" s="4" t="str">
        <f>sales_data!C407</f>
        <v>Masum Md. Arif</v>
      </c>
      <c r="AS408" s="5" t="str">
        <f t="shared" si="117"/>
        <v/>
      </c>
      <c r="AT408" s="4" t="str">
        <f>sales_data!I407</f>
        <v>Billal Hossain</v>
      </c>
      <c r="AU408" s="4" t="str">
        <f>sales_data!W407</f>
        <v>Monohordi (Tb)</v>
      </c>
      <c r="AV408" s="1">
        <f>sales_data!N407</f>
        <v>247479.2</v>
      </c>
      <c r="AW408" s="1">
        <f>sales_data!P407</f>
        <v>46</v>
      </c>
      <c r="AX408" s="3">
        <f ca="1">IFERROR(INDEX(INDIRECT("day_wise_sales_data!$B$2:$BZ$599"),MATCH(resource!$CC408,day_wise_sales_data!$A$2:$A$500,0),MATCH(resource!AX$2,INDIRECT("day_wise_sales_data!$B$1:$BZ$1"),0)),0)</f>
        <v>0</v>
      </c>
      <c r="AY408" s="3">
        <f ca="1">IFERROR(INDEX(INDIRECT("day_wise_sales_data!$B$2:$BZ$599"),MATCH(resource!$CC408,day_wise_sales_data!$A$2:$A$500,0),MATCH(resource!AY$2,INDIRECT("day_wise_sales_data!$B$1:$BZ$1"),0)),0)</f>
        <v>0</v>
      </c>
      <c r="AZ408" s="3">
        <f ca="1">IFERROR(INDEX(INDIRECT("day_wise_sales_data!$B$2:$BZ$599"),MATCH(resource!$CC408,day_wise_sales_data!$A$2:$A$500,0),MATCH(resource!AZ$2,INDIRECT("day_wise_sales_data!$B$1:$BZ$1"),0)),0)</f>
        <v>0</v>
      </c>
      <c r="BA408" s="3">
        <f ca="1">IFERROR(INDEX(INDIRECT("day_wise_sales_data!$B$2:$BZ$599"),MATCH(resource!$CC408,day_wise_sales_data!$A$2:$A$500,0),MATCH(resource!BA$2,INDIRECT("day_wise_sales_data!$B$1:$BZ$1"),0)),0)</f>
        <v>0</v>
      </c>
      <c r="BB408" s="3">
        <f ca="1">IFERROR(INDEX(INDIRECT("day_wise_sales_data!$B$2:$BZ$599"),MATCH(resource!$CC408,day_wise_sales_data!$A$2:$A$500,0),MATCH(resource!BB$2,INDIRECT("day_wise_sales_data!$B$1:$BZ$1"),0)),0)</f>
        <v>0</v>
      </c>
      <c r="BC408" s="3">
        <f ca="1">IFERROR(INDEX(INDIRECT("day_wise_sales_data!$B$2:$BZ$599"),MATCH(resource!$CC408,day_wise_sales_data!$A$2:$A$500,0),MATCH(resource!BC$2,INDIRECT("day_wise_sales_data!$B$1:$BZ$1"),0)),0)</f>
        <v>48407.73</v>
      </c>
      <c r="BD408" s="3">
        <f ca="1">IFERROR(INDEX(INDIRECT("day_wise_sales_data!$B$2:$BZ$599"),MATCH(resource!$CC408,day_wise_sales_data!$A$2:$A$500,0),MATCH(resource!BD$2,INDIRECT("day_wise_sales_data!$B$1:$BZ$1"),0)),0)</f>
        <v>0</v>
      </c>
      <c r="BE408" s="3">
        <f ca="1">IFERROR(INDEX(INDIRECT("day_wise_sales_data!$B$2:$BZ$599"),MATCH(resource!$CC408,day_wise_sales_data!$A$2:$A$500,0),MATCH(resource!BE$2,INDIRECT("day_wise_sales_data!$B$1:$BZ$1"),0)),0)</f>
        <v>0</v>
      </c>
      <c r="BF408" s="3">
        <f ca="1">IFERROR(INDEX(INDIRECT("day_wise_sales_data!$B$2:$BZ$599"),MATCH(resource!$CC408,day_wise_sales_data!$A$2:$A$500,0),MATCH(resource!BF$2,INDIRECT("day_wise_sales_data!$B$1:$BZ$1"),0)),0)</f>
        <v>0</v>
      </c>
      <c r="BG408" s="3">
        <f ca="1">IFERROR(INDEX(INDIRECT("day_wise_sales_data!$B$2:$BZ$599"),MATCH(resource!$CC408,day_wise_sales_data!$A$2:$A$500,0),MATCH(resource!BG$2,INDIRECT("day_wise_sales_data!$B$1:$BZ$1"),0)),0)</f>
        <v>0</v>
      </c>
      <c r="BH408" s="3">
        <f ca="1">IFERROR(INDEX(INDIRECT("day_wise_sales_data!$B$2:$BZ$599"),MATCH(resource!$CC408,day_wise_sales_data!$A$2:$A$500,0),MATCH(resource!BH$2,INDIRECT("day_wise_sales_data!$B$1:$BZ$1"),0)),0)</f>
        <v>1443.31</v>
      </c>
      <c r="BI408" s="3">
        <f ca="1">IFERROR(INDEX(INDIRECT("day_wise_sales_data!$B$2:$BZ$599"),MATCH(resource!$CC408,day_wise_sales_data!$A$2:$A$500,0),MATCH(resource!BI$2,INDIRECT("day_wise_sales_data!$B$1:$BZ$1"),0)),0)</f>
        <v>12863.14</v>
      </c>
      <c r="BJ408" s="3">
        <f ca="1">IFERROR(INDEX(INDIRECT("day_wise_sales_data!$B$2:$BZ$599"),MATCH(resource!$CC408,day_wise_sales_data!$A$2:$A$500,0),MATCH(resource!BJ$2,INDIRECT("day_wise_sales_data!$B$1:$BZ$1"),0)),0)</f>
        <v>0</v>
      </c>
      <c r="BK408" s="3">
        <f ca="1">IFERROR(INDEX(INDIRECT("day_wise_sales_data!$B$2:$BZ$599"),MATCH(resource!$CC408,day_wise_sales_data!$A$2:$A$500,0),MATCH(resource!BK$2,INDIRECT("day_wise_sales_data!$B$1:$BZ$1"),0)),0)</f>
        <v>8146.65</v>
      </c>
      <c r="BL408" s="3">
        <f ca="1">IFERROR(INDEX(INDIRECT("day_wise_sales_data!$B$2:$BZ$599"),MATCH(resource!$CC408,day_wise_sales_data!$A$2:$A$500,0),MATCH(resource!BL$2,INDIRECT("day_wise_sales_data!$B$1:$BZ$1"),0)),0)</f>
        <v>9776.08</v>
      </c>
      <c r="BM408" s="3">
        <f ca="1">IFERROR(INDEX(INDIRECT("day_wise_sales_data!$B$2:$BZ$599"),MATCH(resource!$CC408,day_wise_sales_data!$A$2:$A$500,0),MATCH(resource!BM$2,INDIRECT("day_wise_sales_data!$B$1:$BZ$1"),0)),0)</f>
        <v>0</v>
      </c>
      <c r="BN408" s="3">
        <f ca="1">IFERROR(INDEX(INDIRECT("day_wise_sales_data!$B$2:$BZ$599"),MATCH(resource!$CC408,day_wise_sales_data!$A$2:$A$500,0),MATCH(resource!BN$2,INDIRECT("day_wise_sales_data!$B$1:$BZ$1"),0)),0)</f>
        <v>0</v>
      </c>
      <c r="BO408" s="3">
        <f ca="1">IFERROR(INDEX(INDIRECT("day_wise_sales_data!$B$2:$BZ$599"),MATCH(resource!$CC408,day_wise_sales_data!$A$2:$A$500,0),MATCH(resource!BO$2,INDIRECT("day_wise_sales_data!$B$1:$BZ$1"),0)),0)</f>
        <v>0</v>
      </c>
      <c r="BP408" s="3">
        <f ca="1">IFERROR(INDEX(INDIRECT("day_wise_sales_data!$B$2:$BZ$599"),MATCH(resource!$CC408,day_wise_sales_data!$A$2:$A$500,0),MATCH(resource!BP$2,INDIRECT("day_wise_sales_data!$B$1:$BZ$1"),0)),0)</f>
        <v>0</v>
      </c>
      <c r="BQ408" s="3">
        <f ca="1">IFERROR(INDEX(INDIRECT("day_wise_sales_data!$B$2:$BZ$599"),MATCH(resource!$CC408,day_wise_sales_data!$A$2:$A$500,0),MATCH(resource!BQ$2,INDIRECT("day_wise_sales_data!$B$1:$BZ$1"),0)),0)</f>
        <v>0</v>
      </c>
      <c r="BR408" s="3">
        <f ca="1">IFERROR(INDEX(INDIRECT("day_wise_sales_data!$B$2:$BZ$599"),MATCH(resource!$CC408,day_wise_sales_data!$A$2:$A$500,0),MATCH(resource!BR$2,INDIRECT("day_wise_sales_data!$B$1:$BZ$1"),0)),0)</f>
        <v>42885.58</v>
      </c>
      <c r="BS408" s="3">
        <f ca="1">IFERROR(INDEX(INDIRECT("day_wise_sales_data!$B$2:$BZ$599"),MATCH(resource!$CC408,day_wise_sales_data!$A$2:$A$500,0),MATCH(resource!BS$2,INDIRECT("day_wise_sales_data!$B$1:$BZ$1"),0)),0)</f>
        <v>0</v>
      </c>
      <c r="BT408" s="3">
        <f ca="1">IFERROR(INDEX(INDIRECT("day_wise_sales_data!$B$2:$BZ$599"),MATCH(resource!$CC408,day_wise_sales_data!$A$2:$A$500,0),MATCH(resource!BT$2,INDIRECT("day_wise_sales_data!$B$1:$BZ$1"),0)),0)</f>
        <v>11655.03</v>
      </c>
      <c r="BU408" s="3">
        <f ca="1">IFERROR(INDEX(INDIRECT("day_wise_sales_data!$B$2:$BZ$599"),MATCH(resource!$CC408,day_wise_sales_data!$A$2:$A$500,0),MATCH(resource!BU$2,INDIRECT("day_wise_sales_data!$B$1:$BZ$1"),0)),0)</f>
        <v>36920.089999999997</v>
      </c>
      <c r="BV408" s="3">
        <f ca="1">IFERROR(INDEX(INDIRECT("day_wise_sales_data!$B$2:$BZ$599"),MATCH(resource!$CC408,day_wise_sales_data!$A$2:$A$500,0),MATCH(resource!BV$2,INDIRECT("day_wise_sales_data!$B$1:$BZ$1"),0)),0)</f>
        <v>29269.200000000001</v>
      </c>
      <c r="BW408" s="3">
        <f ca="1">IFERROR(INDEX(INDIRECT("day_wise_sales_data!$B$2:$BZ$599"),MATCH(resource!$CC408,day_wise_sales_data!$A$2:$A$500,0),MATCH(resource!BW$2,INDIRECT("day_wise_sales_data!$B$1:$BZ$1"),0)),0)</f>
        <v>0</v>
      </c>
      <c r="BX408" s="3">
        <f ca="1">IFERROR(INDEX(INDIRECT("day_wise_sales_data!$B$2:$BZ$599"),MATCH(resource!$CC408,day_wise_sales_data!$A$2:$A$500,0),MATCH(resource!BX$2,INDIRECT("day_wise_sales_data!$B$1:$BZ$1"),0)),0)</f>
        <v>0</v>
      </c>
      <c r="BY408" s="3">
        <f ca="1">IFERROR(INDEX(INDIRECT("day_wise_sales_data!$B$2:$BZ$599"),MATCH(resource!$CC408,day_wise_sales_data!$A$2:$A$500,0),MATCH(resource!BY$2,INDIRECT("day_wise_sales_data!$B$1:$BZ$1"),0)),0)</f>
        <v>12486.9</v>
      </c>
      <c r="BZ408" s="3">
        <f ca="1">IFERROR(INDEX(INDIRECT("day_wise_sales_data!$B$2:$BZ$599"),MATCH(resource!$CC408,day_wise_sales_data!$A$2:$A$500,0),MATCH(resource!BZ$2,INDIRECT("day_wise_sales_data!$B$1:$BZ$1"),0)),0)</f>
        <v>0</v>
      </c>
      <c r="CA408" s="3" t="str">
        <f ca="1">IFERROR(INDEX(INDIRECT("day_wise_sales_data!$B$2:$BZ$599"),MATCH(resource!$CC408,day_wise_sales_data!$A$2:$A$500,0),MATCH(resource!CA$2,INDIRECT("day_wise_sales_data!$B$1:$BZ$1"),0)),0)</f>
        <v>dd</v>
      </c>
      <c r="CC408" s="4" t="str">
        <f>sales_data!H407</f>
        <v>NOR05161</v>
      </c>
      <c r="CD408" s="1">
        <v>406</v>
      </c>
      <c r="CE408" s="1" t="str">
        <f>IF(AQ408=report!$AQ$3,resource!CD408,"")</f>
        <v/>
      </c>
      <c r="CF408" s="5" t="str">
        <f>IFERROR(SMALL($CE$3:$CE$1001,ROWS($CE$3:CE408)),"")</f>
        <v/>
      </c>
      <c r="CH408">
        <f>IFERROR(VLOOKUP($CC408,data_pull!$E$22:$G$700,2,0),0)</f>
        <v>247479.2</v>
      </c>
      <c r="CK408"/>
      <c r="DK408" s="3">
        <f>IFERROR(INDEX(COD_SALES!$B$5:$Z$500,MATCH(resource!$CC408,COD_SALES!$A$5:$A$500,0),MATCH(resource!DK$2,COD_SALES!$B$4:$Z$4,0)),"")</f>
        <v>12</v>
      </c>
      <c r="DL408" s="3">
        <f>IFERROR(INDEX(COD_SALES!$B$5:$Z$500,MATCH(resource!$CC408,COD_SALES!$A$5:$A$500,0),MATCH(resource!DL$2,COD_SALES!$B$4:$Z$4,0)),"")</f>
        <v>202</v>
      </c>
      <c r="DM408" s="3">
        <f>IFERROR(INDEX(COD_SALES!$B$5:$Z$500,MATCH(resource!$CC408,COD_SALES!$A$5:$A$500,0),MATCH(resource!DM$2,COD_SALES!$B$4:$Z$4,0)),"")</f>
        <v>6</v>
      </c>
      <c r="DN408" s="3" t="str">
        <f>IFERROR(INDEX(COD_SALES!$B$5:$Z$500,MATCH(resource!$CC408,COD_SALES!$A$5:$A$500,0),MATCH(resource!DN$2,COD_SALES!$B$4:$Z$4,0)),"")</f>
        <v/>
      </c>
      <c r="DO408" s="3">
        <f>IFERROR(INDEX(COD_SALES!$B$5:$Z$500,MATCH(resource!$CC408,COD_SALES!$A$5:$A$500,0),MATCH(resource!DO$2,COD_SALES!$B$4:$Z$4,0)),"")</f>
        <v>0</v>
      </c>
      <c r="DP408" s="3">
        <f>IFERROR(INDEX(COD_SALES!$B$5:$Z$500,MATCH(resource!$CC408,COD_SALES!$A$5:$A$500,0),MATCH(resource!DP$2,COD_SALES!$B$4:$Z$4,0)),"")</f>
        <v>2</v>
      </c>
      <c r="DQ408" s="3" t="str">
        <f>IFERROR(INDEX(COD_SALES!$B$5:$Z$500,MATCH(resource!$CC408,COD_SALES!$A$5:$A$500,0),MATCH(resource!DQ$2,COD_SALES!$B$4:$Z$4,0)),"")</f>
        <v/>
      </c>
      <c r="DR408" s="3">
        <f>IFERROR(INDEX(COD_SALES!$B$5:$Z$500,MATCH(resource!$CC408,COD_SALES!$A$5:$A$500,0),MATCH(resource!DR$2,COD_SALES!$B$4:$Z$4,0)),"")</f>
        <v>0</v>
      </c>
      <c r="DS408" s="3">
        <f>IFERROR(INDEX(COD_SALES!$B$5:$Z$500,MATCH(resource!$CC408,COD_SALES!$A$5:$A$500,0),MATCH(resource!DS$2,COD_SALES!$B$4:$Z$4,0)),"")</f>
        <v>170</v>
      </c>
      <c r="DT408" s="3">
        <f>IFERROR(INDEX(COD_SALES!$B$5:$Z$500,MATCH(resource!$CC408,COD_SALES!$A$5:$A$500,0),MATCH(resource!DT$2,COD_SALES!$B$4:$Z$4,0)),"")</f>
        <v>3</v>
      </c>
      <c r="DU408" s="3">
        <f>IFERROR(INDEX(COD_SALES!$B$5:$Z$500,MATCH(resource!$CC408,COD_SALES!$A$5:$A$500,0),MATCH(resource!DU$2,COD_SALES!$B$4:$Z$4,0)),"")</f>
        <v>47</v>
      </c>
      <c r="DV408" s="3">
        <f>IFERROR(INDEX(COD_SALES!$B$5:$Z$500,MATCH(resource!$CC408,COD_SALES!$A$5:$A$500,0),MATCH(resource!DV$2,COD_SALES!$B$4:$Z$4,0)),"")</f>
        <v>0</v>
      </c>
      <c r="DW408" s="3">
        <f>IFERROR(INDEX(COD_SALES!$B$5:$Z$500,MATCH(resource!$CC408,COD_SALES!$A$5:$A$500,0),MATCH(resource!DW$2,COD_SALES!$B$4:$Z$4,0)),"")</f>
        <v>28</v>
      </c>
      <c r="DX408" s="3">
        <f>IFERROR(INDEX(COD_SALES!$B$5:$Z$500,MATCH(resource!$CC408,COD_SALES!$A$5:$A$500,0),MATCH(resource!DX$2,COD_SALES!$B$4:$Z$4,0)),"")</f>
        <v>0</v>
      </c>
      <c r="DY408" s="3">
        <f>IFERROR(INDEX(COD_SALES!$B$5:$Z$500,MATCH(resource!$CC408,COD_SALES!$A$5:$A$500,0),MATCH(resource!DY$2,COD_SALES!$B$4:$Z$4,0)),"")</f>
        <v>5</v>
      </c>
      <c r="DZ408" s="3">
        <f>IFERROR(INDEX(COD_SALES!$B$5:$Z$500,MATCH(resource!$CC408,COD_SALES!$A$5:$A$500,0),MATCH(resource!DZ$2,COD_SALES!$B$4:$Z$4,0)),"")</f>
        <v>1</v>
      </c>
      <c r="EA408" s="3">
        <f>IFERROR(INDEX(COD_SALES!$B$5:$Z$500,MATCH(resource!$CC408,COD_SALES!$A$5:$A$500,0),MATCH(resource!EA$2,COD_SALES!$B$4:$Z$4,0)),"")</f>
        <v>3</v>
      </c>
      <c r="EB408" s="3">
        <f t="shared" si="125"/>
        <v>101640.85999999999</v>
      </c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116"/>
      <c r="EU408" s="116"/>
      <c r="EW408" s="3">
        <f>IFERROR(VLOOKUP(CC408,data_pull!$AO$25:$AR$546,2,0),0)</f>
        <v>24</v>
      </c>
      <c r="EX408" s="1">
        <f>IFERROR(VLOOKUP(CC408,data_pull!$AO$25:$AR$546,4,0),0)</f>
        <v>180000</v>
      </c>
    </row>
    <row r="409" spans="13:154" x14ac:dyDescent="0.25"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4" t="str">
        <f>sales_data!B408</f>
        <v>Asaduzzaman</v>
      </c>
      <c r="AR409" s="4" t="str">
        <f>sales_data!C408</f>
        <v>Masum Md. Arif</v>
      </c>
      <c r="AS409" s="5" t="str">
        <f t="shared" si="117"/>
        <v/>
      </c>
      <c r="AT409" s="4" t="str">
        <f>sales_data!I408</f>
        <v>Humayun Kabir</v>
      </c>
      <c r="AU409" s="4" t="str">
        <f>sales_data!W408</f>
        <v>Chalakchar (Tb)</v>
      </c>
      <c r="AV409" s="1">
        <f>sales_data!N408</f>
        <v>249280.74</v>
      </c>
      <c r="AW409" s="1">
        <f>sales_data!P408</f>
        <v>30</v>
      </c>
      <c r="AX409" s="3">
        <f ca="1">IFERROR(INDEX(INDIRECT("day_wise_sales_data!$B$2:$BZ$599"),MATCH(resource!$CC409,day_wise_sales_data!$A$2:$A$500,0),MATCH(resource!AX$2,INDIRECT("day_wise_sales_data!$B$1:$BZ$1"),0)),0)</f>
        <v>0</v>
      </c>
      <c r="AY409" s="3">
        <f ca="1">IFERROR(INDEX(INDIRECT("day_wise_sales_data!$B$2:$BZ$599"),MATCH(resource!$CC409,day_wise_sales_data!$A$2:$A$500,0),MATCH(resource!AY$2,INDIRECT("day_wise_sales_data!$B$1:$BZ$1"),0)),0)</f>
        <v>0</v>
      </c>
      <c r="AZ409" s="3">
        <f ca="1">IFERROR(INDEX(INDIRECT("day_wise_sales_data!$B$2:$BZ$599"),MATCH(resource!$CC409,day_wise_sales_data!$A$2:$A$500,0),MATCH(resource!AZ$2,INDIRECT("day_wise_sales_data!$B$1:$BZ$1"),0)),0)</f>
        <v>0</v>
      </c>
      <c r="BA409" s="3">
        <f ca="1">IFERROR(INDEX(INDIRECT("day_wise_sales_data!$B$2:$BZ$599"),MATCH(resource!$CC409,day_wise_sales_data!$A$2:$A$500,0),MATCH(resource!BA$2,INDIRECT("day_wise_sales_data!$B$1:$BZ$1"),0)),0)</f>
        <v>0</v>
      </c>
      <c r="BB409" s="3">
        <f ca="1">IFERROR(INDEX(INDIRECT("day_wise_sales_data!$B$2:$BZ$599"),MATCH(resource!$CC409,day_wise_sales_data!$A$2:$A$500,0),MATCH(resource!BB$2,INDIRECT("day_wise_sales_data!$B$1:$BZ$1"),0)),0)</f>
        <v>0</v>
      </c>
      <c r="BC409" s="3">
        <f ca="1">IFERROR(INDEX(INDIRECT("day_wise_sales_data!$B$2:$BZ$599"),MATCH(resource!$CC409,day_wise_sales_data!$A$2:$A$500,0),MATCH(resource!BC$2,INDIRECT("day_wise_sales_data!$B$1:$BZ$1"),0)),0)</f>
        <v>30020.74</v>
      </c>
      <c r="BD409" s="3">
        <f ca="1">IFERROR(INDEX(INDIRECT("day_wise_sales_data!$B$2:$BZ$599"),MATCH(resource!$CC409,day_wise_sales_data!$A$2:$A$500,0),MATCH(resource!BD$2,INDIRECT("day_wise_sales_data!$B$1:$BZ$1"),0)),0)</f>
        <v>6234.14</v>
      </c>
      <c r="BE409" s="3">
        <f ca="1">IFERROR(INDEX(INDIRECT("day_wise_sales_data!$B$2:$BZ$599"),MATCH(resource!$CC409,day_wise_sales_data!$A$2:$A$500,0),MATCH(resource!BE$2,INDIRECT("day_wise_sales_data!$B$1:$BZ$1"),0)),0)</f>
        <v>0</v>
      </c>
      <c r="BF409" s="3">
        <f ca="1">IFERROR(INDEX(INDIRECT("day_wise_sales_data!$B$2:$BZ$599"),MATCH(resource!$CC409,day_wise_sales_data!$A$2:$A$500,0),MATCH(resource!BF$2,INDIRECT("day_wise_sales_data!$B$1:$BZ$1"),0)),0)</f>
        <v>0</v>
      </c>
      <c r="BG409" s="3">
        <f ca="1">IFERROR(INDEX(INDIRECT("day_wise_sales_data!$B$2:$BZ$599"),MATCH(resource!$CC409,day_wise_sales_data!$A$2:$A$500,0),MATCH(resource!BG$2,INDIRECT("day_wise_sales_data!$B$1:$BZ$1"),0)),0)</f>
        <v>0</v>
      </c>
      <c r="BH409" s="3">
        <f ca="1">IFERROR(INDEX(INDIRECT("day_wise_sales_data!$B$2:$BZ$599"),MATCH(resource!$CC409,day_wise_sales_data!$A$2:$A$500,0),MATCH(resource!BH$2,INDIRECT("day_wise_sales_data!$B$1:$BZ$1"),0)),0)</f>
        <v>-5930.29</v>
      </c>
      <c r="BI409" s="3">
        <f ca="1">IFERROR(INDEX(INDIRECT("day_wise_sales_data!$B$2:$BZ$599"),MATCH(resource!$CC409,day_wise_sales_data!$A$2:$A$500,0),MATCH(resource!BI$2,INDIRECT("day_wise_sales_data!$B$1:$BZ$1"),0)),0)</f>
        <v>51452.54</v>
      </c>
      <c r="BJ409" s="3">
        <f ca="1">IFERROR(INDEX(INDIRECT("day_wise_sales_data!$B$2:$BZ$599"),MATCH(resource!$CC409,day_wise_sales_data!$A$2:$A$500,0),MATCH(resource!BJ$2,INDIRECT("day_wise_sales_data!$B$1:$BZ$1"),0)),0)</f>
        <v>0</v>
      </c>
      <c r="BK409" s="3">
        <f ca="1">IFERROR(INDEX(INDIRECT("day_wise_sales_data!$B$2:$BZ$599"),MATCH(resource!$CC409,day_wise_sales_data!$A$2:$A$500,0),MATCH(resource!BK$2,INDIRECT("day_wise_sales_data!$B$1:$BZ$1"),0)),0)</f>
        <v>8146.65</v>
      </c>
      <c r="BL409" s="3">
        <f ca="1">IFERROR(INDEX(INDIRECT("day_wise_sales_data!$B$2:$BZ$599"),MATCH(resource!$CC409,day_wise_sales_data!$A$2:$A$500,0),MATCH(resource!BL$2,INDIRECT("day_wise_sales_data!$B$1:$BZ$1"),0)),0)</f>
        <v>34305.42</v>
      </c>
      <c r="BM409" s="3">
        <f ca="1">IFERROR(INDEX(INDIRECT("day_wise_sales_data!$B$2:$BZ$599"),MATCH(resource!$CC409,day_wise_sales_data!$A$2:$A$500,0),MATCH(resource!BM$2,INDIRECT("day_wise_sales_data!$B$1:$BZ$1"),0)),0)</f>
        <v>0</v>
      </c>
      <c r="BN409" s="3">
        <f ca="1">IFERROR(INDEX(INDIRECT("day_wise_sales_data!$B$2:$BZ$599"),MATCH(resource!$CC409,day_wise_sales_data!$A$2:$A$500,0),MATCH(resource!BN$2,INDIRECT("day_wise_sales_data!$B$1:$BZ$1"),0)),0)</f>
        <v>0</v>
      </c>
      <c r="BO409" s="3">
        <f ca="1">IFERROR(INDEX(INDIRECT("day_wise_sales_data!$B$2:$BZ$599"),MATCH(resource!$CC409,day_wise_sales_data!$A$2:$A$500,0),MATCH(resource!BO$2,INDIRECT("day_wise_sales_data!$B$1:$BZ$1"),0)),0)</f>
        <v>11039.13</v>
      </c>
      <c r="BP409" s="3">
        <f ca="1">IFERROR(INDEX(INDIRECT("day_wise_sales_data!$B$2:$BZ$599"),MATCH(resource!$CC409,day_wise_sales_data!$A$2:$A$500,0),MATCH(resource!BP$2,INDIRECT("day_wise_sales_data!$B$1:$BZ$1"),0)),0)</f>
        <v>0</v>
      </c>
      <c r="BQ409" s="3">
        <f ca="1">IFERROR(INDEX(INDIRECT("day_wise_sales_data!$B$2:$BZ$599"),MATCH(resource!$CC409,day_wise_sales_data!$A$2:$A$500,0),MATCH(resource!BQ$2,INDIRECT("day_wise_sales_data!$B$1:$BZ$1"),0)),0)</f>
        <v>0</v>
      </c>
      <c r="BR409" s="3">
        <f ca="1">IFERROR(INDEX(INDIRECT("day_wise_sales_data!$B$2:$BZ$599"),MATCH(resource!$CC409,day_wise_sales_data!$A$2:$A$500,0),MATCH(resource!BR$2,INDIRECT("day_wise_sales_data!$B$1:$BZ$1"),0)),0)</f>
        <v>0</v>
      </c>
      <c r="BS409" s="3">
        <f ca="1">IFERROR(INDEX(INDIRECT("day_wise_sales_data!$B$2:$BZ$599"),MATCH(resource!$CC409,day_wise_sales_data!$A$2:$A$500,0),MATCH(resource!BS$2,INDIRECT("day_wise_sales_data!$B$1:$BZ$1"),0)),0)</f>
        <v>0</v>
      </c>
      <c r="BT409" s="3">
        <f ca="1">IFERROR(INDEX(INDIRECT("day_wise_sales_data!$B$2:$BZ$599"),MATCH(resource!$CC409,day_wise_sales_data!$A$2:$A$500,0),MATCH(resource!BT$2,INDIRECT("day_wise_sales_data!$B$1:$BZ$1"),0)),0)</f>
        <v>2707</v>
      </c>
      <c r="BU409" s="3">
        <f ca="1">IFERROR(INDEX(INDIRECT("day_wise_sales_data!$B$2:$BZ$599"),MATCH(resource!$CC409,day_wise_sales_data!$A$2:$A$500,0),MATCH(resource!BU$2,INDIRECT("day_wise_sales_data!$B$1:$BZ$1"),0)),0)</f>
        <v>33254.6</v>
      </c>
      <c r="BV409" s="3">
        <f ca="1">IFERROR(INDEX(INDIRECT("day_wise_sales_data!$B$2:$BZ$599"),MATCH(resource!$CC409,day_wise_sales_data!$A$2:$A$500,0),MATCH(resource!BV$2,INDIRECT("day_wise_sales_data!$B$1:$BZ$1"),0)),0)</f>
        <v>45887.88</v>
      </c>
      <c r="BW409" s="3">
        <f ca="1">IFERROR(INDEX(INDIRECT("day_wise_sales_data!$B$2:$BZ$599"),MATCH(resource!$CC409,day_wise_sales_data!$A$2:$A$500,0),MATCH(resource!BW$2,INDIRECT("day_wise_sales_data!$B$1:$BZ$1"),0)),0)</f>
        <v>0</v>
      </c>
      <c r="BX409" s="3">
        <f ca="1">IFERROR(INDEX(INDIRECT("day_wise_sales_data!$B$2:$BZ$599"),MATCH(resource!$CC409,day_wise_sales_data!$A$2:$A$500,0),MATCH(resource!BX$2,INDIRECT("day_wise_sales_data!$B$1:$BZ$1"),0)),0)</f>
        <v>0</v>
      </c>
      <c r="BY409" s="3">
        <f ca="1">IFERROR(INDEX(INDIRECT("day_wise_sales_data!$B$2:$BZ$599"),MATCH(resource!$CC409,day_wise_sales_data!$A$2:$A$500,0),MATCH(resource!BY$2,INDIRECT("day_wise_sales_data!$B$1:$BZ$1"),0)),0)</f>
        <v>13393.96</v>
      </c>
      <c r="BZ409" s="3">
        <f ca="1">IFERROR(INDEX(INDIRECT("day_wise_sales_data!$B$2:$BZ$599"),MATCH(resource!$CC409,day_wise_sales_data!$A$2:$A$500,0),MATCH(resource!BZ$2,INDIRECT("day_wise_sales_data!$B$1:$BZ$1"),0)),0)</f>
        <v>0</v>
      </c>
      <c r="CA409" s="3" t="str">
        <f ca="1">IFERROR(INDEX(INDIRECT("day_wise_sales_data!$B$2:$BZ$599"),MATCH(resource!$CC409,day_wise_sales_data!$A$2:$A$500,0),MATCH(resource!CA$2,INDIRECT("day_wise_sales_data!$B$1:$BZ$1"),0)),0)</f>
        <v>dd</v>
      </c>
      <c r="CC409" s="4" t="str">
        <f>sales_data!H408</f>
        <v>NOR04133</v>
      </c>
      <c r="CD409" s="1">
        <v>407</v>
      </c>
      <c r="CE409" s="1" t="str">
        <f>IF(AQ409=report!$AQ$3,resource!CD409,"")</f>
        <v/>
      </c>
      <c r="CF409" s="5" t="str">
        <f>IFERROR(SMALL($CE$3:$CE$1001,ROWS($CE$3:CE409)),"")</f>
        <v/>
      </c>
      <c r="CH409">
        <f>IFERROR(VLOOKUP($CC409,data_pull!$E$22:$G$700,2,0),0)</f>
        <v>249280.74</v>
      </c>
      <c r="CK409"/>
      <c r="DK409" s="3">
        <f>IFERROR(INDEX(COD_SALES!$B$5:$Z$500,MATCH(resource!$CC409,COD_SALES!$A$5:$A$500,0),MATCH(resource!DK$2,COD_SALES!$B$4:$Z$4,0)),"")</f>
        <v>15</v>
      </c>
      <c r="DL409" s="3">
        <f>IFERROR(INDEX(COD_SALES!$B$5:$Z$500,MATCH(resource!$CC409,COD_SALES!$A$5:$A$500,0),MATCH(resource!DL$2,COD_SALES!$B$4:$Z$4,0)),"")</f>
        <v>0</v>
      </c>
      <c r="DM409" s="3">
        <f>IFERROR(INDEX(COD_SALES!$B$5:$Z$500,MATCH(resource!$CC409,COD_SALES!$A$5:$A$500,0),MATCH(resource!DM$2,COD_SALES!$B$4:$Z$4,0)),"")</f>
        <v>12</v>
      </c>
      <c r="DN409" s="3" t="str">
        <f>IFERROR(INDEX(COD_SALES!$B$5:$Z$500,MATCH(resource!$CC409,COD_SALES!$A$5:$A$500,0),MATCH(resource!DN$2,COD_SALES!$B$4:$Z$4,0)),"")</f>
        <v/>
      </c>
      <c r="DO409" s="3">
        <f>IFERROR(INDEX(COD_SALES!$B$5:$Z$500,MATCH(resource!$CC409,COD_SALES!$A$5:$A$500,0),MATCH(resource!DO$2,COD_SALES!$B$4:$Z$4,0)),"")</f>
        <v>0</v>
      </c>
      <c r="DP409" s="3">
        <f>IFERROR(INDEX(COD_SALES!$B$5:$Z$500,MATCH(resource!$CC409,COD_SALES!$A$5:$A$500,0),MATCH(resource!DP$2,COD_SALES!$B$4:$Z$4,0)),"")</f>
        <v>0</v>
      </c>
      <c r="DQ409" s="3" t="str">
        <f>IFERROR(INDEX(COD_SALES!$B$5:$Z$500,MATCH(resource!$CC409,COD_SALES!$A$5:$A$500,0),MATCH(resource!DQ$2,COD_SALES!$B$4:$Z$4,0)),"")</f>
        <v/>
      </c>
      <c r="DR409" s="3">
        <f>IFERROR(INDEX(COD_SALES!$B$5:$Z$500,MATCH(resource!$CC409,COD_SALES!$A$5:$A$500,0),MATCH(resource!DR$2,COD_SALES!$B$4:$Z$4,0)),"")</f>
        <v>0</v>
      </c>
      <c r="DS409" s="3">
        <f>IFERROR(INDEX(COD_SALES!$B$5:$Z$500,MATCH(resource!$CC409,COD_SALES!$A$5:$A$500,0),MATCH(resource!DS$2,COD_SALES!$B$4:$Z$4,0)),"")</f>
        <v>210</v>
      </c>
      <c r="DT409" s="3">
        <f>IFERROR(INDEX(COD_SALES!$B$5:$Z$500,MATCH(resource!$CC409,COD_SALES!$A$5:$A$500,0),MATCH(resource!DT$2,COD_SALES!$B$4:$Z$4,0)),"")</f>
        <v>5</v>
      </c>
      <c r="DU409" s="3">
        <f>IFERROR(INDEX(COD_SALES!$B$5:$Z$500,MATCH(resource!$CC409,COD_SALES!$A$5:$A$500,0),MATCH(resource!DU$2,COD_SALES!$B$4:$Z$4,0)),"")</f>
        <v>14</v>
      </c>
      <c r="DV409" s="3">
        <f>IFERROR(INDEX(COD_SALES!$B$5:$Z$500,MATCH(resource!$CC409,COD_SALES!$A$5:$A$500,0),MATCH(resource!DV$2,COD_SALES!$B$4:$Z$4,0)),"")</f>
        <v>0</v>
      </c>
      <c r="DW409" s="3">
        <f>IFERROR(INDEX(COD_SALES!$B$5:$Z$500,MATCH(resource!$CC409,COD_SALES!$A$5:$A$500,0),MATCH(resource!DW$2,COD_SALES!$B$4:$Z$4,0)),"")</f>
        <v>25</v>
      </c>
      <c r="DX409" s="3">
        <f>IFERROR(INDEX(COD_SALES!$B$5:$Z$500,MATCH(resource!$CC409,COD_SALES!$A$5:$A$500,0),MATCH(resource!DX$2,COD_SALES!$B$4:$Z$4,0)),"")</f>
        <v>0</v>
      </c>
      <c r="DY409" s="3">
        <f>IFERROR(INDEX(COD_SALES!$B$5:$Z$500,MATCH(resource!$CC409,COD_SALES!$A$5:$A$500,0),MATCH(resource!DY$2,COD_SALES!$B$4:$Z$4,0)),"")</f>
        <v>0</v>
      </c>
      <c r="DZ409" s="3">
        <f>IFERROR(INDEX(COD_SALES!$B$5:$Z$500,MATCH(resource!$CC409,COD_SALES!$A$5:$A$500,0),MATCH(resource!DZ$2,COD_SALES!$B$4:$Z$4,0)),"")</f>
        <v>0</v>
      </c>
      <c r="EA409" s="3">
        <f>IFERROR(INDEX(COD_SALES!$B$5:$Z$500,MATCH(resource!$CC409,COD_SALES!$A$5:$A$500,0),MATCH(resource!EA$2,COD_SALES!$B$4:$Z$4,0)),"")</f>
        <v>65</v>
      </c>
      <c r="EB409" s="3">
        <f t="shared" si="125"/>
        <v>80442.06</v>
      </c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116"/>
      <c r="EU409" s="116"/>
      <c r="EW409" s="3">
        <f>IFERROR(VLOOKUP(CC409,data_pull!$AO$25:$AR$546,2,0),0)</f>
        <v>16</v>
      </c>
      <c r="EX409" s="1">
        <f>IFERROR(VLOOKUP(CC409,data_pull!$AO$25:$AR$546,4,0),0)</f>
        <v>190000</v>
      </c>
    </row>
    <row r="410" spans="13:154" x14ac:dyDescent="0.25"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4" t="str">
        <f>sales_data!B409</f>
        <v>Asaduzzaman</v>
      </c>
      <c r="AR410" s="4" t="str">
        <f>sales_data!C409</f>
        <v>Masum Md. Arif</v>
      </c>
      <c r="AS410" s="5" t="str">
        <f t="shared" si="117"/>
        <v/>
      </c>
      <c r="AT410" s="4" t="str">
        <f>sales_data!I409</f>
        <v>Naymur Rahman</v>
      </c>
      <c r="AU410" s="4" t="str">
        <f>sales_data!W409</f>
        <v>Palash (Cb)</v>
      </c>
      <c r="AV410" s="1">
        <f>sales_data!N409</f>
        <v>212074.4</v>
      </c>
      <c r="AW410" s="1">
        <f>sales_data!P409</f>
        <v>48</v>
      </c>
      <c r="AX410" s="3">
        <f ca="1">IFERROR(INDEX(INDIRECT("day_wise_sales_data!$B$2:$BZ$599"),MATCH(resource!$CC410,day_wise_sales_data!$A$2:$A$500,0),MATCH(resource!AX$2,INDIRECT("day_wise_sales_data!$B$1:$BZ$1"),0)),0)</f>
        <v>0</v>
      </c>
      <c r="AY410" s="3">
        <f ca="1">IFERROR(INDEX(INDIRECT("day_wise_sales_data!$B$2:$BZ$599"),MATCH(resource!$CC410,day_wise_sales_data!$A$2:$A$500,0),MATCH(resource!AY$2,INDIRECT("day_wise_sales_data!$B$1:$BZ$1"),0)),0)</f>
        <v>0</v>
      </c>
      <c r="AZ410" s="3">
        <f ca="1">IFERROR(INDEX(INDIRECT("day_wise_sales_data!$B$2:$BZ$599"),MATCH(resource!$CC410,day_wise_sales_data!$A$2:$A$500,0),MATCH(resource!AZ$2,INDIRECT("day_wise_sales_data!$B$1:$BZ$1"),0)),0)</f>
        <v>0</v>
      </c>
      <c r="BA410" s="3">
        <f ca="1">IFERROR(INDEX(INDIRECT("day_wise_sales_data!$B$2:$BZ$599"),MATCH(resource!$CC410,day_wise_sales_data!$A$2:$A$500,0),MATCH(resource!BA$2,INDIRECT("day_wise_sales_data!$B$1:$BZ$1"),0)),0)</f>
        <v>0</v>
      </c>
      <c r="BB410" s="3">
        <f ca="1">IFERROR(INDEX(INDIRECT("day_wise_sales_data!$B$2:$BZ$599"),MATCH(resource!$CC410,day_wise_sales_data!$A$2:$A$500,0),MATCH(resource!BB$2,INDIRECT("day_wise_sales_data!$B$1:$BZ$1"),0)),0)</f>
        <v>0</v>
      </c>
      <c r="BC410" s="3">
        <f ca="1">IFERROR(INDEX(INDIRECT("day_wise_sales_data!$B$2:$BZ$599"),MATCH(resource!$CC410,day_wise_sales_data!$A$2:$A$500,0),MATCH(resource!BC$2,INDIRECT("day_wise_sales_data!$B$1:$BZ$1"),0)),0)</f>
        <v>369.62</v>
      </c>
      <c r="BD410" s="3">
        <f ca="1">IFERROR(INDEX(INDIRECT("day_wise_sales_data!$B$2:$BZ$599"),MATCH(resource!$CC410,day_wise_sales_data!$A$2:$A$500,0),MATCH(resource!BD$2,INDIRECT("day_wise_sales_data!$B$1:$BZ$1"),0)),0)</f>
        <v>0</v>
      </c>
      <c r="BE410" s="3">
        <f ca="1">IFERROR(INDEX(INDIRECT("day_wise_sales_data!$B$2:$BZ$599"),MATCH(resource!$CC410,day_wise_sales_data!$A$2:$A$500,0),MATCH(resource!BE$2,INDIRECT("day_wise_sales_data!$B$1:$BZ$1"),0)),0)</f>
        <v>0</v>
      </c>
      <c r="BF410" s="3">
        <f ca="1">IFERROR(INDEX(INDIRECT("day_wise_sales_data!$B$2:$BZ$599"),MATCH(resource!$CC410,day_wise_sales_data!$A$2:$A$500,0),MATCH(resource!BF$2,INDIRECT("day_wise_sales_data!$B$1:$BZ$1"),0)),0)</f>
        <v>0</v>
      </c>
      <c r="BG410" s="3">
        <f ca="1">IFERROR(INDEX(INDIRECT("day_wise_sales_data!$B$2:$BZ$599"),MATCH(resource!$CC410,day_wise_sales_data!$A$2:$A$500,0),MATCH(resource!BG$2,INDIRECT("day_wise_sales_data!$B$1:$BZ$1"),0)),0)</f>
        <v>0</v>
      </c>
      <c r="BH410" s="3">
        <f ca="1">IFERROR(INDEX(INDIRECT("day_wise_sales_data!$B$2:$BZ$599"),MATCH(resource!$CC410,day_wise_sales_data!$A$2:$A$500,0),MATCH(resource!BH$2,INDIRECT("day_wise_sales_data!$B$1:$BZ$1"),0)),0)</f>
        <v>4390.54</v>
      </c>
      <c r="BI410" s="3">
        <f ca="1">IFERROR(INDEX(INDIRECT("day_wise_sales_data!$B$2:$BZ$599"),MATCH(resource!$CC410,day_wise_sales_data!$A$2:$A$500,0),MATCH(resource!BI$2,INDIRECT("day_wise_sales_data!$B$1:$BZ$1"),0)),0)</f>
        <v>37517.480000000003</v>
      </c>
      <c r="BJ410" s="3">
        <f ca="1">IFERROR(INDEX(INDIRECT("day_wise_sales_data!$B$2:$BZ$599"),MATCH(resource!$CC410,day_wise_sales_data!$A$2:$A$500,0),MATCH(resource!BJ$2,INDIRECT("day_wise_sales_data!$B$1:$BZ$1"),0)),0)</f>
        <v>0</v>
      </c>
      <c r="BK410" s="3">
        <f ca="1">IFERROR(INDEX(INDIRECT("day_wise_sales_data!$B$2:$BZ$599"),MATCH(resource!$CC410,day_wise_sales_data!$A$2:$A$500,0),MATCH(resource!BK$2,INDIRECT("day_wise_sales_data!$B$1:$BZ$1"),0)),0)</f>
        <v>26583.82</v>
      </c>
      <c r="BL410" s="3">
        <f ca="1">IFERROR(INDEX(INDIRECT("day_wise_sales_data!$B$2:$BZ$599"),MATCH(resource!$CC410,day_wise_sales_data!$A$2:$A$500,0),MATCH(resource!BL$2,INDIRECT("day_wise_sales_data!$B$1:$BZ$1"),0)),0)</f>
        <v>6686.09</v>
      </c>
      <c r="BM410" s="3">
        <f ca="1">IFERROR(INDEX(INDIRECT("day_wise_sales_data!$B$2:$BZ$599"),MATCH(resource!$CC410,day_wise_sales_data!$A$2:$A$500,0),MATCH(resource!BM$2,INDIRECT("day_wise_sales_data!$B$1:$BZ$1"),0)),0)</f>
        <v>0</v>
      </c>
      <c r="BN410" s="3">
        <f ca="1">IFERROR(INDEX(INDIRECT("day_wise_sales_data!$B$2:$BZ$599"),MATCH(resource!$CC410,day_wise_sales_data!$A$2:$A$500,0),MATCH(resource!BN$2,INDIRECT("day_wise_sales_data!$B$1:$BZ$1"),0)),0)</f>
        <v>28634.66</v>
      </c>
      <c r="BO410" s="3">
        <f ca="1">IFERROR(INDEX(INDIRECT("day_wise_sales_data!$B$2:$BZ$599"),MATCH(resource!$CC410,day_wise_sales_data!$A$2:$A$500,0),MATCH(resource!BO$2,INDIRECT("day_wise_sales_data!$B$1:$BZ$1"),0)),0)</f>
        <v>0</v>
      </c>
      <c r="BP410" s="3">
        <f ca="1">IFERROR(INDEX(INDIRECT("day_wise_sales_data!$B$2:$BZ$599"),MATCH(resource!$CC410,day_wise_sales_data!$A$2:$A$500,0),MATCH(resource!BP$2,INDIRECT("day_wise_sales_data!$B$1:$BZ$1"),0)),0)</f>
        <v>7972.02</v>
      </c>
      <c r="BQ410" s="3">
        <f ca="1">IFERROR(INDEX(INDIRECT("day_wise_sales_data!$B$2:$BZ$599"),MATCH(resource!$CC410,day_wise_sales_data!$A$2:$A$500,0),MATCH(resource!BQ$2,INDIRECT("day_wise_sales_data!$B$1:$BZ$1"),0)),0)</f>
        <v>0</v>
      </c>
      <c r="BR410" s="3">
        <f ca="1">IFERROR(INDEX(INDIRECT("day_wise_sales_data!$B$2:$BZ$599"),MATCH(resource!$CC410,day_wise_sales_data!$A$2:$A$500,0),MATCH(resource!BR$2,INDIRECT("day_wise_sales_data!$B$1:$BZ$1"),0)),0)</f>
        <v>0</v>
      </c>
      <c r="BS410" s="3">
        <f ca="1">IFERROR(INDEX(INDIRECT("day_wise_sales_data!$B$2:$BZ$599"),MATCH(resource!$CC410,day_wise_sales_data!$A$2:$A$500,0),MATCH(resource!BS$2,INDIRECT("day_wise_sales_data!$B$1:$BZ$1"),0)),0)</f>
        <v>1848.11</v>
      </c>
      <c r="BT410" s="3">
        <f ca="1">IFERROR(INDEX(INDIRECT("day_wise_sales_data!$B$2:$BZ$599"),MATCH(resource!$CC410,day_wise_sales_data!$A$2:$A$500,0),MATCH(resource!BT$2,INDIRECT("day_wise_sales_data!$B$1:$BZ$1"),0)),0)</f>
        <v>4908.47</v>
      </c>
      <c r="BU410" s="3">
        <f ca="1">IFERROR(INDEX(INDIRECT("day_wise_sales_data!$B$2:$BZ$599"),MATCH(resource!$CC410,day_wise_sales_data!$A$2:$A$500,0),MATCH(resource!BU$2,INDIRECT("day_wise_sales_data!$B$1:$BZ$1"),0)),0)</f>
        <v>37896.9</v>
      </c>
      <c r="BV410" s="3">
        <f ca="1">IFERROR(INDEX(INDIRECT("day_wise_sales_data!$B$2:$BZ$599"),MATCH(resource!$CC410,day_wise_sales_data!$A$2:$A$500,0),MATCH(resource!BV$2,INDIRECT("day_wise_sales_data!$B$1:$BZ$1"),0)),0)</f>
        <v>13253.58</v>
      </c>
      <c r="BW410" s="3">
        <f ca="1">IFERROR(INDEX(INDIRECT("day_wise_sales_data!$B$2:$BZ$599"),MATCH(resource!$CC410,day_wise_sales_data!$A$2:$A$500,0),MATCH(resource!BW$2,INDIRECT("day_wise_sales_data!$B$1:$BZ$1"),0)),0)</f>
        <v>3019.07</v>
      </c>
      <c r="BX410" s="3">
        <f ca="1">IFERROR(INDEX(INDIRECT("day_wise_sales_data!$B$2:$BZ$599"),MATCH(resource!$CC410,day_wise_sales_data!$A$2:$A$500,0),MATCH(resource!BX$2,INDIRECT("day_wise_sales_data!$B$1:$BZ$1"),0)),0)</f>
        <v>42456.15</v>
      </c>
      <c r="BY410" s="3">
        <f ca="1">IFERROR(INDEX(INDIRECT("day_wise_sales_data!$B$2:$BZ$599"),MATCH(resource!$CC410,day_wise_sales_data!$A$2:$A$500,0),MATCH(resource!BY$2,INDIRECT("day_wise_sales_data!$B$1:$BZ$1"),0)),0)</f>
        <v>0</v>
      </c>
      <c r="BZ410" s="3">
        <f ca="1">IFERROR(INDEX(INDIRECT("day_wise_sales_data!$B$2:$BZ$599"),MATCH(resource!$CC410,day_wise_sales_data!$A$2:$A$500,0),MATCH(resource!BZ$2,INDIRECT("day_wise_sales_data!$B$1:$BZ$1"),0)),0)</f>
        <v>0</v>
      </c>
      <c r="CA410" s="3" t="str">
        <f ca="1">IFERROR(INDEX(INDIRECT("day_wise_sales_data!$B$2:$BZ$599"),MATCH(resource!$CC410,day_wise_sales_data!$A$2:$A$500,0),MATCH(resource!CA$2,INDIRECT("day_wise_sales_data!$B$1:$BZ$1"),0)),0)</f>
        <v>dd</v>
      </c>
      <c r="CC410" s="4" t="str">
        <f>sales_data!H409</f>
        <v>NOR11201</v>
      </c>
      <c r="CD410" s="1">
        <v>408</v>
      </c>
      <c r="CE410" s="1" t="str">
        <f>IF(AQ410=report!$AQ$3,resource!CD410,"")</f>
        <v/>
      </c>
      <c r="CF410" s="5" t="str">
        <f>IFERROR(SMALL($CE$3:$CE$1001,ROWS($CE$3:CE410)),"")</f>
        <v/>
      </c>
      <c r="CH410">
        <f>IFERROR(VLOOKUP($CC410,data_pull!$E$22:$G$700,2,0),0)</f>
        <v>212074.4</v>
      </c>
      <c r="CK410"/>
      <c r="DK410" s="3">
        <f>IFERROR(INDEX(COD_SALES!$B$5:$Z$500,MATCH(resource!$CC410,COD_SALES!$A$5:$A$500,0),MATCH(resource!DK$2,COD_SALES!$B$4:$Z$4,0)),"")</f>
        <v>1</v>
      </c>
      <c r="DL410" s="3">
        <f>IFERROR(INDEX(COD_SALES!$B$5:$Z$500,MATCH(resource!$CC410,COD_SALES!$A$5:$A$500,0),MATCH(resource!DL$2,COD_SALES!$B$4:$Z$4,0)),"")</f>
        <v>0</v>
      </c>
      <c r="DM410" s="3">
        <f>IFERROR(INDEX(COD_SALES!$B$5:$Z$500,MATCH(resource!$CC410,COD_SALES!$A$5:$A$500,0),MATCH(resource!DM$2,COD_SALES!$B$4:$Z$4,0)),"")</f>
        <v>46</v>
      </c>
      <c r="DN410" s="3" t="str">
        <f>IFERROR(INDEX(COD_SALES!$B$5:$Z$500,MATCH(resource!$CC410,COD_SALES!$A$5:$A$500,0),MATCH(resource!DN$2,COD_SALES!$B$4:$Z$4,0)),"")</f>
        <v/>
      </c>
      <c r="DO410" s="3">
        <f>IFERROR(INDEX(COD_SALES!$B$5:$Z$500,MATCH(resource!$CC410,COD_SALES!$A$5:$A$500,0),MATCH(resource!DO$2,COD_SALES!$B$4:$Z$4,0)),"")</f>
        <v>0</v>
      </c>
      <c r="DP410" s="3">
        <f>IFERROR(INDEX(COD_SALES!$B$5:$Z$500,MATCH(resource!$CC410,COD_SALES!$A$5:$A$500,0),MATCH(resource!DP$2,COD_SALES!$B$4:$Z$4,0)),"")</f>
        <v>17</v>
      </c>
      <c r="DQ410" s="3" t="str">
        <f>IFERROR(INDEX(COD_SALES!$B$5:$Z$500,MATCH(resource!$CC410,COD_SALES!$A$5:$A$500,0),MATCH(resource!DQ$2,COD_SALES!$B$4:$Z$4,0)),"")</f>
        <v/>
      </c>
      <c r="DR410" s="3">
        <f>IFERROR(INDEX(COD_SALES!$B$5:$Z$500,MATCH(resource!$CC410,COD_SALES!$A$5:$A$500,0),MATCH(resource!DR$2,COD_SALES!$B$4:$Z$4,0)),"")</f>
        <v>0</v>
      </c>
      <c r="DS410" s="3">
        <f>IFERROR(INDEX(COD_SALES!$B$5:$Z$500,MATCH(resource!$CC410,COD_SALES!$A$5:$A$500,0),MATCH(resource!DS$2,COD_SALES!$B$4:$Z$4,0)),"")</f>
        <v>96</v>
      </c>
      <c r="DT410" s="3">
        <f>IFERROR(INDEX(COD_SALES!$B$5:$Z$500,MATCH(resource!$CC410,COD_SALES!$A$5:$A$500,0),MATCH(resource!DT$2,COD_SALES!$B$4:$Z$4,0)),"")</f>
        <v>17</v>
      </c>
      <c r="DU410" s="3">
        <f>IFERROR(INDEX(COD_SALES!$B$5:$Z$500,MATCH(resource!$CC410,COD_SALES!$A$5:$A$500,0),MATCH(resource!DU$2,COD_SALES!$B$4:$Z$4,0)),"")</f>
        <v>0</v>
      </c>
      <c r="DV410" s="3">
        <f>IFERROR(INDEX(COD_SALES!$B$5:$Z$500,MATCH(resource!$CC410,COD_SALES!$A$5:$A$500,0),MATCH(resource!DV$2,COD_SALES!$B$4:$Z$4,0)),"")</f>
        <v>0</v>
      </c>
      <c r="DW410" s="3">
        <f>IFERROR(INDEX(COD_SALES!$B$5:$Z$500,MATCH(resource!$CC410,COD_SALES!$A$5:$A$500,0),MATCH(resource!DW$2,COD_SALES!$B$4:$Z$4,0)),"")</f>
        <v>84</v>
      </c>
      <c r="DX410" s="3">
        <f>IFERROR(INDEX(COD_SALES!$B$5:$Z$500,MATCH(resource!$CC410,COD_SALES!$A$5:$A$500,0),MATCH(resource!DX$2,COD_SALES!$B$4:$Z$4,0)),"")</f>
        <v>0</v>
      </c>
      <c r="DY410" s="3">
        <f>IFERROR(INDEX(COD_SALES!$B$5:$Z$500,MATCH(resource!$CC410,COD_SALES!$A$5:$A$500,0),MATCH(resource!DY$2,COD_SALES!$B$4:$Z$4,0)),"")</f>
        <v>0</v>
      </c>
      <c r="DZ410" s="3">
        <f>IFERROR(INDEX(COD_SALES!$B$5:$Z$500,MATCH(resource!$CC410,COD_SALES!$A$5:$A$500,0),MATCH(resource!DZ$2,COD_SALES!$B$4:$Z$4,0)),"")</f>
        <v>0</v>
      </c>
      <c r="EA410" s="3">
        <f>IFERROR(INDEX(COD_SALES!$B$5:$Z$500,MATCH(resource!$CC410,COD_SALES!$A$5:$A$500,0),MATCH(resource!EA$2,COD_SALES!$B$4:$Z$4,0)),"")</f>
        <v>0</v>
      </c>
      <c r="EB410" s="3">
        <f t="shared" si="125"/>
        <v>79460.790000000008</v>
      </c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116"/>
      <c r="EU410" s="116"/>
      <c r="EW410" s="3">
        <f>IFERROR(VLOOKUP(CC410,data_pull!$AO$25:$AR$546,2,0),0)</f>
        <v>42</v>
      </c>
      <c r="EX410" s="1">
        <f>IFERROR(VLOOKUP(CC410,data_pull!$AO$25:$AR$546,4,0),0)</f>
        <v>170000</v>
      </c>
    </row>
    <row r="411" spans="13:154" x14ac:dyDescent="0.25"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4" t="str">
        <f>sales_data!B410</f>
        <v>Asaduzzaman</v>
      </c>
      <c r="AR411" s="4" t="str">
        <f>sales_data!C410</f>
        <v>Masum Md. Arif</v>
      </c>
      <c r="AS411" s="5" t="str">
        <f t="shared" si="117"/>
        <v/>
      </c>
      <c r="AT411" s="4" t="str">
        <f>sales_data!I410</f>
        <v>Ruhul Amin</v>
      </c>
      <c r="AU411" s="4" t="str">
        <f>sales_data!W410</f>
        <v>Hatirdia (Tb)</v>
      </c>
      <c r="AV411" s="1">
        <f>sales_data!N410</f>
        <v>230929.26</v>
      </c>
      <c r="AW411" s="1">
        <f>sales_data!P410</f>
        <v>40</v>
      </c>
      <c r="AX411" s="3">
        <f ca="1">IFERROR(INDEX(INDIRECT("day_wise_sales_data!$B$2:$BZ$599"),MATCH(resource!$CC411,day_wise_sales_data!$A$2:$A$500,0),MATCH(resource!AX$2,INDIRECT("day_wise_sales_data!$B$1:$BZ$1"),0)),0)</f>
        <v>0</v>
      </c>
      <c r="AY411" s="3">
        <f ca="1">IFERROR(INDEX(INDIRECT("day_wise_sales_data!$B$2:$BZ$599"),MATCH(resource!$CC411,day_wise_sales_data!$A$2:$A$500,0),MATCH(resource!AY$2,INDIRECT("day_wise_sales_data!$B$1:$BZ$1"),0)),0)</f>
        <v>0</v>
      </c>
      <c r="AZ411" s="3">
        <f ca="1">IFERROR(INDEX(INDIRECT("day_wise_sales_data!$B$2:$BZ$599"),MATCH(resource!$CC411,day_wise_sales_data!$A$2:$A$500,0),MATCH(resource!AZ$2,INDIRECT("day_wise_sales_data!$B$1:$BZ$1"),0)),0)</f>
        <v>0</v>
      </c>
      <c r="BA411" s="3">
        <f ca="1">IFERROR(INDEX(INDIRECT("day_wise_sales_data!$B$2:$BZ$599"),MATCH(resource!$CC411,day_wise_sales_data!$A$2:$A$500,0),MATCH(resource!BA$2,INDIRECT("day_wise_sales_data!$B$1:$BZ$1"),0)),0)</f>
        <v>30090.87</v>
      </c>
      <c r="BB411" s="3">
        <f ca="1">IFERROR(INDEX(INDIRECT("day_wise_sales_data!$B$2:$BZ$599"),MATCH(resource!$CC411,day_wise_sales_data!$A$2:$A$500,0),MATCH(resource!BB$2,INDIRECT("day_wise_sales_data!$B$1:$BZ$1"),0)),0)</f>
        <v>0</v>
      </c>
      <c r="BC411" s="3">
        <f ca="1">IFERROR(INDEX(INDIRECT("day_wise_sales_data!$B$2:$BZ$599"),MATCH(resource!$CC411,day_wise_sales_data!$A$2:$A$500,0),MATCH(resource!BC$2,INDIRECT("day_wise_sales_data!$B$1:$BZ$1"),0)),0)</f>
        <v>24616.31</v>
      </c>
      <c r="BD411" s="3">
        <f ca="1">IFERROR(INDEX(INDIRECT("day_wise_sales_data!$B$2:$BZ$599"),MATCH(resource!$CC411,day_wise_sales_data!$A$2:$A$500,0),MATCH(resource!BD$2,INDIRECT("day_wise_sales_data!$B$1:$BZ$1"),0)),0)</f>
        <v>12478.61</v>
      </c>
      <c r="BE411" s="3">
        <f ca="1">IFERROR(INDEX(INDIRECT("day_wise_sales_data!$B$2:$BZ$599"),MATCH(resource!$CC411,day_wise_sales_data!$A$2:$A$500,0),MATCH(resource!BE$2,INDIRECT("day_wise_sales_data!$B$1:$BZ$1"),0)),0)</f>
        <v>0</v>
      </c>
      <c r="BF411" s="3">
        <f ca="1">IFERROR(INDEX(INDIRECT("day_wise_sales_data!$B$2:$BZ$599"),MATCH(resource!$CC411,day_wise_sales_data!$A$2:$A$500,0),MATCH(resource!BF$2,INDIRECT("day_wise_sales_data!$B$1:$BZ$1"),0)),0)</f>
        <v>0</v>
      </c>
      <c r="BG411" s="3">
        <f ca="1">IFERROR(INDEX(INDIRECT("day_wise_sales_data!$B$2:$BZ$599"),MATCH(resource!$CC411,day_wise_sales_data!$A$2:$A$500,0),MATCH(resource!BG$2,INDIRECT("day_wise_sales_data!$B$1:$BZ$1"),0)),0)</f>
        <v>0</v>
      </c>
      <c r="BH411" s="3">
        <f ca="1">IFERROR(INDEX(INDIRECT("day_wise_sales_data!$B$2:$BZ$599"),MATCH(resource!$CC411,day_wise_sales_data!$A$2:$A$500,0),MATCH(resource!BH$2,INDIRECT("day_wise_sales_data!$B$1:$BZ$1"),0)),0)</f>
        <v>8621.33</v>
      </c>
      <c r="BI411" s="3">
        <f ca="1">IFERROR(INDEX(INDIRECT("day_wise_sales_data!$B$2:$BZ$599"),MATCH(resource!$CC411,day_wise_sales_data!$A$2:$A$500,0),MATCH(resource!BI$2,INDIRECT("day_wise_sales_data!$B$1:$BZ$1"),0)),0)</f>
        <v>10719.28</v>
      </c>
      <c r="BJ411" s="3">
        <f ca="1">IFERROR(INDEX(INDIRECT("day_wise_sales_data!$B$2:$BZ$599"),MATCH(resource!$CC411,day_wise_sales_data!$A$2:$A$500,0),MATCH(resource!BJ$2,INDIRECT("day_wise_sales_data!$B$1:$BZ$1"),0)),0)</f>
        <v>0</v>
      </c>
      <c r="BK411" s="3">
        <f ca="1">IFERROR(INDEX(INDIRECT("day_wise_sales_data!$B$2:$BZ$599"),MATCH(resource!$CC411,day_wise_sales_data!$A$2:$A$500,0),MATCH(resource!BK$2,INDIRECT("day_wise_sales_data!$B$1:$BZ$1"),0)),0)</f>
        <v>23972.880000000001</v>
      </c>
      <c r="BL411" s="3">
        <f ca="1">IFERROR(INDEX(INDIRECT("day_wise_sales_data!$B$2:$BZ$599"),MATCH(resource!$CC411,day_wise_sales_data!$A$2:$A$500,0),MATCH(resource!BL$2,INDIRECT("day_wise_sales_data!$B$1:$BZ$1"),0)),0)</f>
        <v>2610.1</v>
      </c>
      <c r="BM411" s="3">
        <f ca="1">IFERROR(INDEX(INDIRECT("day_wise_sales_data!$B$2:$BZ$599"),MATCH(resource!$CC411,day_wise_sales_data!$A$2:$A$500,0),MATCH(resource!BM$2,INDIRECT("day_wise_sales_data!$B$1:$BZ$1"),0)),0)</f>
        <v>0</v>
      </c>
      <c r="BN411" s="3">
        <f ca="1">IFERROR(INDEX(INDIRECT("day_wise_sales_data!$B$2:$BZ$599"),MATCH(resource!$CC411,day_wise_sales_data!$A$2:$A$500,0),MATCH(resource!BN$2,INDIRECT("day_wise_sales_data!$B$1:$BZ$1"),0)),0)</f>
        <v>0</v>
      </c>
      <c r="BO411" s="3">
        <f ca="1">IFERROR(INDEX(INDIRECT("day_wise_sales_data!$B$2:$BZ$599"),MATCH(resource!$CC411,day_wise_sales_data!$A$2:$A$500,0),MATCH(resource!BO$2,INDIRECT("day_wise_sales_data!$B$1:$BZ$1"),0)),0)</f>
        <v>0</v>
      </c>
      <c r="BP411" s="3">
        <f ca="1">IFERROR(INDEX(INDIRECT("day_wise_sales_data!$B$2:$BZ$599"),MATCH(resource!$CC411,day_wise_sales_data!$A$2:$A$500,0),MATCH(resource!BP$2,INDIRECT("day_wise_sales_data!$B$1:$BZ$1"),0)),0)</f>
        <v>0</v>
      </c>
      <c r="BQ411" s="3">
        <f ca="1">IFERROR(INDEX(INDIRECT("day_wise_sales_data!$B$2:$BZ$599"),MATCH(resource!$CC411,day_wise_sales_data!$A$2:$A$500,0),MATCH(resource!BQ$2,INDIRECT("day_wise_sales_data!$B$1:$BZ$1"),0)),0)</f>
        <v>0</v>
      </c>
      <c r="BR411" s="3">
        <f ca="1">IFERROR(INDEX(INDIRECT("day_wise_sales_data!$B$2:$BZ$599"),MATCH(resource!$CC411,day_wise_sales_data!$A$2:$A$500,0),MATCH(resource!BR$2,INDIRECT("day_wise_sales_data!$B$1:$BZ$1"),0)),0)</f>
        <v>49846.41</v>
      </c>
      <c r="BS411" s="3">
        <f ca="1">IFERROR(INDEX(INDIRECT("day_wise_sales_data!$B$2:$BZ$599"),MATCH(resource!$CC411,day_wise_sales_data!$A$2:$A$500,0),MATCH(resource!BS$2,INDIRECT("day_wise_sales_data!$B$1:$BZ$1"),0)),0)</f>
        <v>0</v>
      </c>
      <c r="BT411" s="3">
        <f ca="1">IFERROR(INDEX(INDIRECT("day_wise_sales_data!$B$2:$BZ$599"),MATCH(resource!$CC411,day_wise_sales_data!$A$2:$A$500,0),MATCH(resource!BT$2,INDIRECT("day_wise_sales_data!$B$1:$BZ$1"),0)),0)</f>
        <v>21892.34</v>
      </c>
      <c r="BU411" s="3">
        <f ca="1">IFERROR(INDEX(INDIRECT("day_wise_sales_data!$B$2:$BZ$599"),MATCH(resource!$CC411,day_wise_sales_data!$A$2:$A$500,0),MATCH(resource!BU$2,INDIRECT("day_wise_sales_data!$B$1:$BZ$1"),0)),0)</f>
        <v>2112.14</v>
      </c>
      <c r="BV411" s="3">
        <f ca="1">IFERROR(INDEX(INDIRECT("day_wise_sales_data!$B$2:$BZ$599"),MATCH(resource!$CC411,day_wise_sales_data!$A$2:$A$500,0),MATCH(resource!BV$2,INDIRECT("day_wise_sales_data!$B$1:$BZ$1"),0)),0)</f>
        <v>5624.07</v>
      </c>
      <c r="BW411" s="3">
        <f ca="1">IFERROR(INDEX(INDIRECT("day_wise_sales_data!$B$2:$BZ$599"),MATCH(resource!$CC411,day_wise_sales_data!$A$2:$A$500,0),MATCH(resource!BW$2,INDIRECT("day_wise_sales_data!$B$1:$BZ$1"),0)),0)</f>
        <v>0</v>
      </c>
      <c r="BX411" s="3">
        <f ca="1">IFERROR(INDEX(INDIRECT("day_wise_sales_data!$B$2:$BZ$599"),MATCH(resource!$CC411,day_wise_sales_data!$A$2:$A$500,0),MATCH(resource!BX$2,INDIRECT("day_wise_sales_data!$B$1:$BZ$1"),0)),0)</f>
        <v>0</v>
      </c>
      <c r="BY411" s="3">
        <f ca="1">IFERROR(INDEX(INDIRECT("day_wise_sales_data!$B$2:$BZ$599"),MATCH(resource!$CC411,day_wise_sales_data!$A$2:$A$500,0),MATCH(resource!BY$2,INDIRECT("day_wise_sales_data!$B$1:$BZ$1"),0)),0)</f>
        <v>12365.03</v>
      </c>
      <c r="BZ411" s="3">
        <f ca="1">IFERROR(INDEX(INDIRECT("day_wise_sales_data!$B$2:$BZ$599"),MATCH(resource!$CC411,day_wise_sales_data!$A$2:$A$500,0),MATCH(resource!BZ$2,INDIRECT("day_wise_sales_data!$B$1:$BZ$1"),0)),0)</f>
        <v>0</v>
      </c>
      <c r="CA411" s="3" t="str">
        <f ca="1">IFERROR(INDEX(INDIRECT("day_wise_sales_data!$B$2:$BZ$599"),MATCH(resource!$CC411,day_wise_sales_data!$A$2:$A$500,0),MATCH(resource!CA$2,INDIRECT("day_wise_sales_data!$B$1:$BZ$1"),0)),0)</f>
        <v>dd</v>
      </c>
      <c r="CC411" s="4" t="str">
        <f>sales_data!H410</f>
        <v>NOR07101</v>
      </c>
      <c r="CD411" s="1">
        <v>409</v>
      </c>
      <c r="CE411" s="1" t="str">
        <f>IF(AQ411=report!$AQ$3,resource!CD411,"")</f>
        <v/>
      </c>
      <c r="CF411" s="5" t="str">
        <f>IFERROR(SMALL($CE$3:$CE$1001,ROWS($CE$3:CE411)),"")</f>
        <v/>
      </c>
      <c r="CH411">
        <f>IFERROR(VLOOKUP($CC411,data_pull!$E$22:$G$700,2,0),0)</f>
        <v>230929.26</v>
      </c>
      <c r="CK411"/>
      <c r="DK411" s="3">
        <f>IFERROR(INDEX(COD_SALES!$B$5:$Z$500,MATCH(resource!$CC411,COD_SALES!$A$5:$A$500,0),MATCH(resource!DK$2,COD_SALES!$B$4:$Z$4,0)),"")</f>
        <v>8</v>
      </c>
      <c r="DL411" s="3">
        <f>IFERROR(INDEX(COD_SALES!$B$5:$Z$500,MATCH(resource!$CC411,COD_SALES!$A$5:$A$500,0),MATCH(resource!DL$2,COD_SALES!$B$4:$Z$4,0)),"")</f>
        <v>0</v>
      </c>
      <c r="DM411" s="3">
        <f>IFERROR(INDEX(COD_SALES!$B$5:$Z$500,MATCH(resource!$CC411,COD_SALES!$A$5:$A$500,0),MATCH(resource!DM$2,COD_SALES!$B$4:$Z$4,0)),"")</f>
        <v>2</v>
      </c>
      <c r="DN411" s="3" t="str">
        <f>IFERROR(INDEX(COD_SALES!$B$5:$Z$500,MATCH(resource!$CC411,COD_SALES!$A$5:$A$500,0),MATCH(resource!DN$2,COD_SALES!$B$4:$Z$4,0)),"")</f>
        <v/>
      </c>
      <c r="DO411" s="3">
        <f>IFERROR(INDEX(COD_SALES!$B$5:$Z$500,MATCH(resource!$CC411,COD_SALES!$A$5:$A$500,0),MATCH(resource!DO$2,COD_SALES!$B$4:$Z$4,0)),"")</f>
        <v>0</v>
      </c>
      <c r="DP411" s="3">
        <f>IFERROR(INDEX(COD_SALES!$B$5:$Z$500,MATCH(resource!$CC411,COD_SALES!$A$5:$A$500,0),MATCH(resource!DP$2,COD_SALES!$B$4:$Z$4,0)),"")</f>
        <v>6</v>
      </c>
      <c r="DQ411" s="3" t="str">
        <f>IFERROR(INDEX(COD_SALES!$B$5:$Z$500,MATCH(resource!$CC411,COD_SALES!$A$5:$A$500,0),MATCH(resource!DQ$2,COD_SALES!$B$4:$Z$4,0)),"")</f>
        <v/>
      </c>
      <c r="DR411" s="3">
        <f>IFERROR(INDEX(COD_SALES!$B$5:$Z$500,MATCH(resource!$CC411,COD_SALES!$A$5:$A$500,0),MATCH(resource!DR$2,COD_SALES!$B$4:$Z$4,0)),"")</f>
        <v>0</v>
      </c>
      <c r="DS411" s="3">
        <f>IFERROR(INDEX(COD_SALES!$B$5:$Z$500,MATCH(resource!$CC411,COD_SALES!$A$5:$A$500,0),MATCH(resource!DS$2,COD_SALES!$B$4:$Z$4,0)),"")</f>
        <v>34</v>
      </c>
      <c r="DT411" s="3">
        <f>IFERROR(INDEX(COD_SALES!$B$5:$Z$500,MATCH(resource!$CC411,COD_SALES!$A$5:$A$500,0),MATCH(resource!DT$2,COD_SALES!$B$4:$Z$4,0)),"")</f>
        <v>0</v>
      </c>
      <c r="DU411" s="3">
        <f>IFERROR(INDEX(COD_SALES!$B$5:$Z$500,MATCH(resource!$CC411,COD_SALES!$A$5:$A$500,0),MATCH(resource!DU$2,COD_SALES!$B$4:$Z$4,0)),"")</f>
        <v>1</v>
      </c>
      <c r="DV411" s="3">
        <f>IFERROR(INDEX(COD_SALES!$B$5:$Z$500,MATCH(resource!$CC411,COD_SALES!$A$5:$A$500,0),MATCH(resource!DV$2,COD_SALES!$B$4:$Z$4,0)),"")</f>
        <v>0</v>
      </c>
      <c r="DW411" s="3">
        <f>IFERROR(INDEX(COD_SALES!$B$5:$Z$500,MATCH(resource!$CC411,COD_SALES!$A$5:$A$500,0),MATCH(resource!DW$2,COD_SALES!$B$4:$Z$4,0)),"")</f>
        <v>120</v>
      </c>
      <c r="DX411" s="3">
        <f>IFERROR(INDEX(COD_SALES!$B$5:$Z$500,MATCH(resource!$CC411,COD_SALES!$A$5:$A$500,0),MATCH(resource!DX$2,COD_SALES!$B$4:$Z$4,0)),"")</f>
        <v>0</v>
      </c>
      <c r="DY411" s="3">
        <f>IFERROR(INDEX(COD_SALES!$B$5:$Z$500,MATCH(resource!$CC411,COD_SALES!$A$5:$A$500,0),MATCH(resource!DY$2,COD_SALES!$B$4:$Z$4,0)),"")</f>
        <v>56</v>
      </c>
      <c r="DZ411" s="3">
        <f>IFERROR(INDEX(COD_SALES!$B$5:$Z$500,MATCH(resource!$CC411,COD_SALES!$A$5:$A$500,0),MATCH(resource!DZ$2,COD_SALES!$B$4:$Z$4,0)),"")</f>
        <v>5</v>
      </c>
      <c r="EA411" s="3">
        <f>IFERROR(INDEX(COD_SALES!$B$5:$Z$500,MATCH(resource!$CC411,COD_SALES!$A$5:$A$500,0),MATCH(resource!EA$2,COD_SALES!$B$4:$Z$4,0)),"")</f>
        <v>10</v>
      </c>
      <c r="EB411" s="3">
        <f t="shared" si="125"/>
        <v>97687.109999999986</v>
      </c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116"/>
      <c r="EU411" s="116"/>
      <c r="EW411" s="3">
        <f>IFERROR(VLOOKUP(CC411,data_pull!$AO$25:$AR$546,2,0),0)</f>
        <v>27</v>
      </c>
      <c r="EX411" s="1">
        <f>IFERROR(VLOOKUP(CC411,data_pull!$AO$25:$AR$546,4,0),0)</f>
        <v>170000</v>
      </c>
    </row>
    <row r="412" spans="13:154" x14ac:dyDescent="0.25"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4" t="str">
        <f>sales_data!B411</f>
        <v>Asaduzzaman</v>
      </c>
      <c r="AR412" s="4" t="str">
        <f>sales_data!C411</f>
        <v>Shafiqul Islam</v>
      </c>
      <c r="AS412" s="5" t="str">
        <f t="shared" si="117"/>
        <v>Shafiqul Islam</v>
      </c>
      <c r="AT412" s="4" t="str">
        <f>sales_data!I411</f>
        <v>Abul Kashem</v>
      </c>
      <c r="AU412" s="4" t="str">
        <f>sales_data!W411</f>
        <v>Narayanpur (Tb)</v>
      </c>
      <c r="AV412" s="1">
        <f>sales_data!N411</f>
        <v>471069.08</v>
      </c>
      <c r="AW412" s="1">
        <f>sales_data!P411</f>
        <v>53</v>
      </c>
      <c r="AX412" s="3">
        <f ca="1">IFERROR(INDEX(INDIRECT("day_wise_sales_data!$B$2:$BZ$599"),MATCH(resource!$CC412,day_wise_sales_data!$A$2:$A$500,0),MATCH(resource!AX$2,INDIRECT("day_wise_sales_data!$B$1:$BZ$1"),0)),0)</f>
        <v>365.19</v>
      </c>
      <c r="AY412" s="3">
        <f ca="1">IFERROR(INDEX(INDIRECT("day_wise_sales_data!$B$2:$BZ$599"),MATCH(resource!$CC412,day_wise_sales_data!$A$2:$A$500,0),MATCH(resource!AY$2,INDIRECT("day_wise_sales_data!$B$1:$BZ$1"),0)),0)</f>
        <v>13668.21</v>
      </c>
      <c r="AZ412" s="3">
        <f ca="1">IFERROR(INDEX(INDIRECT("day_wise_sales_data!$B$2:$BZ$599"),MATCH(resource!$CC412,day_wise_sales_data!$A$2:$A$500,0),MATCH(resource!AZ$2,INDIRECT("day_wise_sales_data!$B$1:$BZ$1"),0)),0)</f>
        <v>0</v>
      </c>
      <c r="BA412" s="3">
        <f ca="1">IFERROR(INDEX(INDIRECT("day_wise_sales_data!$B$2:$BZ$599"),MATCH(resource!$CC412,day_wise_sales_data!$A$2:$A$500,0),MATCH(resource!BA$2,INDIRECT("day_wise_sales_data!$B$1:$BZ$1"),0)),0)</f>
        <v>1889.38</v>
      </c>
      <c r="BB412" s="3">
        <f ca="1">IFERROR(INDEX(INDIRECT("day_wise_sales_data!$B$2:$BZ$599"),MATCH(resource!$CC412,day_wise_sales_data!$A$2:$A$500,0),MATCH(resource!BB$2,INDIRECT("day_wise_sales_data!$B$1:$BZ$1"),0)),0)</f>
        <v>23226.959999999999</v>
      </c>
      <c r="BC412" s="3">
        <f ca="1">IFERROR(INDEX(INDIRECT("day_wise_sales_data!$B$2:$BZ$599"),MATCH(resource!$CC412,day_wise_sales_data!$A$2:$A$500,0),MATCH(resource!BC$2,INDIRECT("day_wise_sales_data!$B$1:$BZ$1"),0)),0)</f>
        <v>0</v>
      </c>
      <c r="BD412" s="3">
        <f ca="1">IFERROR(INDEX(INDIRECT("day_wise_sales_data!$B$2:$BZ$599"),MATCH(resource!$CC412,day_wise_sales_data!$A$2:$A$500,0),MATCH(resource!BD$2,INDIRECT("day_wise_sales_data!$B$1:$BZ$1"),0)),0)</f>
        <v>10602.86</v>
      </c>
      <c r="BE412" s="3">
        <f ca="1">IFERROR(INDEX(INDIRECT("day_wise_sales_data!$B$2:$BZ$599"),MATCH(resource!$CC412,day_wise_sales_data!$A$2:$A$500,0),MATCH(resource!BE$2,INDIRECT("day_wise_sales_data!$B$1:$BZ$1"),0)),0)</f>
        <v>5359.64</v>
      </c>
      <c r="BF412" s="3">
        <f ca="1">IFERROR(INDEX(INDIRECT("day_wise_sales_data!$B$2:$BZ$599"),MATCH(resource!$CC412,day_wise_sales_data!$A$2:$A$500,0),MATCH(resource!BF$2,INDIRECT("day_wise_sales_data!$B$1:$BZ$1"),0)),0)</f>
        <v>64460.21</v>
      </c>
      <c r="BG412" s="3">
        <f ca="1">IFERROR(INDEX(INDIRECT("day_wise_sales_data!$B$2:$BZ$599"),MATCH(resource!$CC412,day_wise_sales_data!$A$2:$A$500,0),MATCH(resource!BG$2,INDIRECT("day_wise_sales_data!$B$1:$BZ$1"),0)),0)</f>
        <v>2471.27</v>
      </c>
      <c r="BH412" s="3">
        <f ca="1">IFERROR(INDEX(INDIRECT("day_wise_sales_data!$B$2:$BZ$599"),MATCH(resource!$CC412,day_wise_sales_data!$A$2:$A$500,0),MATCH(resource!BH$2,INDIRECT("day_wise_sales_data!$B$1:$BZ$1"),0)),0)</f>
        <v>0</v>
      </c>
      <c r="BI412" s="3">
        <f ca="1">IFERROR(INDEX(INDIRECT("day_wise_sales_data!$B$2:$BZ$599"),MATCH(resource!$CC412,day_wise_sales_data!$A$2:$A$500,0),MATCH(resource!BI$2,INDIRECT("day_wise_sales_data!$B$1:$BZ$1"),0)),0)</f>
        <v>24525.05</v>
      </c>
      <c r="BJ412" s="3">
        <f ca="1">IFERROR(INDEX(INDIRECT("day_wise_sales_data!$B$2:$BZ$599"),MATCH(resource!$CC412,day_wise_sales_data!$A$2:$A$500,0),MATCH(resource!BJ$2,INDIRECT("day_wise_sales_data!$B$1:$BZ$1"),0)),0)</f>
        <v>0</v>
      </c>
      <c r="BK412" s="3">
        <f ca="1">IFERROR(INDEX(INDIRECT("day_wise_sales_data!$B$2:$BZ$599"),MATCH(resource!$CC412,day_wise_sales_data!$A$2:$A$500,0),MATCH(resource!BK$2,INDIRECT("day_wise_sales_data!$B$1:$BZ$1"),0)),0)</f>
        <v>47663.58</v>
      </c>
      <c r="BL412" s="3">
        <f ca="1">IFERROR(INDEX(INDIRECT("day_wise_sales_data!$B$2:$BZ$599"),MATCH(resource!$CC412,day_wise_sales_data!$A$2:$A$500,0),MATCH(resource!BL$2,INDIRECT("day_wise_sales_data!$B$1:$BZ$1"),0)),0)</f>
        <v>8665.9500000000007</v>
      </c>
      <c r="BM412" s="3">
        <f ca="1">IFERROR(INDEX(INDIRECT("day_wise_sales_data!$B$2:$BZ$599"),MATCH(resource!$CC412,day_wise_sales_data!$A$2:$A$500,0),MATCH(resource!BM$2,INDIRECT("day_wise_sales_data!$B$1:$BZ$1"),0)),0)</f>
        <v>19194.849999999999</v>
      </c>
      <c r="BN412" s="3">
        <f ca="1">IFERROR(INDEX(INDIRECT("day_wise_sales_data!$B$2:$BZ$599"),MATCH(resource!$CC412,day_wise_sales_data!$A$2:$A$500,0),MATCH(resource!BN$2,INDIRECT("day_wise_sales_data!$B$1:$BZ$1"),0)),0)</f>
        <v>11099.33</v>
      </c>
      <c r="BO412" s="3">
        <f ca="1">IFERROR(INDEX(INDIRECT("day_wise_sales_data!$B$2:$BZ$599"),MATCH(resource!$CC412,day_wise_sales_data!$A$2:$A$500,0),MATCH(resource!BO$2,INDIRECT("day_wise_sales_data!$B$1:$BZ$1"),0)),0)</f>
        <v>0</v>
      </c>
      <c r="BP412" s="3">
        <f ca="1">IFERROR(INDEX(INDIRECT("day_wise_sales_data!$B$2:$BZ$599"),MATCH(resource!$CC412,day_wise_sales_data!$A$2:$A$500,0),MATCH(resource!BP$2,INDIRECT("day_wise_sales_data!$B$1:$BZ$1"),0)),0)</f>
        <v>36352.050000000003</v>
      </c>
      <c r="BQ412" s="3">
        <f ca="1">IFERROR(INDEX(INDIRECT("day_wise_sales_data!$B$2:$BZ$599"),MATCH(resource!$CC412,day_wise_sales_data!$A$2:$A$500,0),MATCH(resource!BQ$2,INDIRECT("day_wise_sales_data!$B$1:$BZ$1"),0)),0)</f>
        <v>0</v>
      </c>
      <c r="BR412" s="3">
        <f ca="1">IFERROR(INDEX(INDIRECT("day_wise_sales_data!$B$2:$BZ$599"),MATCH(resource!$CC412,day_wise_sales_data!$A$2:$A$500,0),MATCH(resource!BR$2,INDIRECT("day_wise_sales_data!$B$1:$BZ$1"),0)),0)</f>
        <v>10802.81</v>
      </c>
      <c r="BS412" s="3">
        <f ca="1">IFERROR(INDEX(INDIRECT("day_wise_sales_data!$B$2:$BZ$599"),MATCH(resource!$CC412,day_wise_sales_data!$A$2:$A$500,0),MATCH(resource!BS$2,INDIRECT("day_wise_sales_data!$B$1:$BZ$1"),0)),0)</f>
        <v>0</v>
      </c>
      <c r="BT412" s="3">
        <f ca="1">IFERROR(INDEX(INDIRECT("day_wise_sales_data!$B$2:$BZ$599"),MATCH(resource!$CC412,day_wise_sales_data!$A$2:$A$500,0),MATCH(resource!BT$2,INDIRECT("day_wise_sales_data!$B$1:$BZ$1"),0)),0)</f>
        <v>48804.17</v>
      </c>
      <c r="BU412" s="3">
        <f ca="1">IFERROR(INDEX(INDIRECT("day_wise_sales_data!$B$2:$BZ$599"),MATCH(resource!$CC412,day_wise_sales_data!$A$2:$A$500,0),MATCH(resource!BU$2,INDIRECT("day_wise_sales_data!$B$1:$BZ$1"),0)),0)</f>
        <v>47314.48</v>
      </c>
      <c r="BV412" s="3">
        <f ca="1">IFERROR(INDEX(INDIRECT("day_wise_sales_data!$B$2:$BZ$599"),MATCH(resource!$CC412,day_wise_sales_data!$A$2:$A$500,0),MATCH(resource!BV$2,INDIRECT("day_wise_sales_data!$B$1:$BZ$1"),0)),0)</f>
        <v>0</v>
      </c>
      <c r="BW412" s="3">
        <f ca="1">IFERROR(INDEX(INDIRECT("day_wise_sales_data!$B$2:$BZ$599"),MATCH(resource!$CC412,day_wise_sales_data!$A$2:$A$500,0),MATCH(resource!BW$2,INDIRECT("day_wise_sales_data!$B$1:$BZ$1"),0)),0)</f>
        <v>23880.959999999999</v>
      </c>
      <c r="BX412" s="3">
        <f ca="1">IFERROR(INDEX(INDIRECT("day_wise_sales_data!$B$2:$BZ$599"),MATCH(resource!$CC412,day_wise_sales_data!$A$2:$A$500,0),MATCH(resource!BX$2,INDIRECT("day_wise_sales_data!$B$1:$BZ$1"),0)),0)</f>
        <v>184.2</v>
      </c>
      <c r="BY412" s="3">
        <f ca="1">IFERROR(INDEX(INDIRECT("day_wise_sales_data!$B$2:$BZ$599"),MATCH(resource!$CC412,day_wise_sales_data!$A$2:$A$500,0),MATCH(resource!BY$2,INDIRECT("day_wise_sales_data!$B$1:$BZ$1"),0)),0)</f>
        <v>1848.11</v>
      </c>
      <c r="BZ412" s="3">
        <f ca="1">IFERROR(INDEX(INDIRECT("day_wise_sales_data!$B$2:$BZ$599"),MATCH(resource!$CC412,day_wise_sales_data!$A$2:$A$500,0),MATCH(resource!BZ$2,INDIRECT("day_wise_sales_data!$B$1:$BZ$1"),0)),0)</f>
        <v>0</v>
      </c>
      <c r="CA412" s="3" t="str">
        <f ca="1">IFERROR(INDEX(INDIRECT("day_wise_sales_data!$B$2:$BZ$599"),MATCH(resource!$CC412,day_wise_sales_data!$A$2:$A$500,0),MATCH(resource!CA$2,INDIRECT("day_wise_sales_data!$B$1:$BZ$1"),0)),0)</f>
        <v>dd</v>
      </c>
      <c r="CC412" s="4" t="str">
        <f>sales_data!H411</f>
        <v>NOR04134</v>
      </c>
      <c r="CD412" s="1">
        <v>410</v>
      </c>
      <c r="CE412" s="1" t="str">
        <f>IF(AQ412=report!$AQ$3,resource!CD412,"")</f>
        <v/>
      </c>
      <c r="CF412" s="5" t="str">
        <f>IFERROR(SMALL($CE$3:$CE$1001,ROWS($CE$3:CE412)),"")</f>
        <v/>
      </c>
      <c r="CH412">
        <f>IFERROR(VLOOKUP($CC412,data_pull!$E$22:$G$700,2,0),0)</f>
        <v>471069.08</v>
      </c>
      <c r="CK412"/>
      <c r="DK412" s="3">
        <f>IFERROR(INDEX(COD_SALES!$B$5:$Z$500,MATCH(resource!$CC412,COD_SALES!$A$5:$A$500,0),MATCH(resource!DK$2,COD_SALES!$B$4:$Z$4,0)),"")</f>
        <v>13</v>
      </c>
      <c r="DL412" s="3">
        <f>IFERROR(INDEX(COD_SALES!$B$5:$Z$500,MATCH(resource!$CC412,COD_SALES!$A$5:$A$500,0),MATCH(resource!DL$2,COD_SALES!$B$4:$Z$4,0)),"")</f>
        <v>6</v>
      </c>
      <c r="DM412" s="3">
        <f>IFERROR(INDEX(COD_SALES!$B$5:$Z$500,MATCH(resource!$CC412,COD_SALES!$A$5:$A$500,0),MATCH(resource!DM$2,COD_SALES!$B$4:$Z$4,0)),"")</f>
        <v>171</v>
      </c>
      <c r="DN412" s="3" t="str">
        <f>IFERROR(INDEX(COD_SALES!$B$5:$Z$500,MATCH(resource!$CC412,COD_SALES!$A$5:$A$500,0),MATCH(resource!DN$2,COD_SALES!$B$4:$Z$4,0)),"")</f>
        <v/>
      </c>
      <c r="DO412" s="3">
        <f>IFERROR(INDEX(COD_SALES!$B$5:$Z$500,MATCH(resource!$CC412,COD_SALES!$A$5:$A$500,0),MATCH(resource!DO$2,COD_SALES!$B$4:$Z$4,0)),"")</f>
        <v>0</v>
      </c>
      <c r="DP412" s="3">
        <f>IFERROR(INDEX(COD_SALES!$B$5:$Z$500,MATCH(resource!$CC412,COD_SALES!$A$5:$A$500,0),MATCH(resource!DP$2,COD_SALES!$B$4:$Z$4,0)),"")</f>
        <v>22</v>
      </c>
      <c r="DQ412" s="3" t="str">
        <f>IFERROR(INDEX(COD_SALES!$B$5:$Z$500,MATCH(resource!$CC412,COD_SALES!$A$5:$A$500,0),MATCH(resource!DQ$2,COD_SALES!$B$4:$Z$4,0)),"")</f>
        <v/>
      </c>
      <c r="DR412" s="3">
        <f>IFERROR(INDEX(COD_SALES!$B$5:$Z$500,MATCH(resource!$CC412,COD_SALES!$A$5:$A$500,0),MATCH(resource!DR$2,COD_SALES!$B$4:$Z$4,0)),"")</f>
        <v>13</v>
      </c>
      <c r="DS412" s="3">
        <f>IFERROR(INDEX(COD_SALES!$B$5:$Z$500,MATCH(resource!$CC412,COD_SALES!$A$5:$A$500,0),MATCH(resource!DS$2,COD_SALES!$B$4:$Z$4,0)),"")</f>
        <v>110</v>
      </c>
      <c r="DT412" s="3">
        <f>IFERROR(INDEX(COD_SALES!$B$5:$Z$500,MATCH(resource!$CC412,COD_SALES!$A$5:$A$500,0),MATCH(resource!DT$2,COD_SALES!$B$4:$Z$4,0)),"")</f>
        <v>9</v>
      </c>
      <c r="DU412" s="3">
        <f>IFERROR(INDEX(COD_SALES!$B$5:$Z$500,MATCH(resource!$CC412,COD_SALES!$A$5:$A$500,0),MATCH(resource!DU$2,COD_SALES!$B$4:$Z$4,0)),"")</f>
        <v>50</v>
      </c>
      <c r="DV412" s="3">
        <f>IFERROR(INDEX(COD_SALES!$B$5:$Z$500,MATCH(resource!$CC412,COD_SALES!$A$5:$A$500,0),MATCH(resource!DV$2,COD_SALES!$B$4:$Z$4,0)),"")</f>
        <v>0</v>
      </c>
      <c r="DW412" s="3">
        <f>IFERROR(INDEX(COD_SALES!$B$5:$Z$500,MATCH(resource!$CC412,COD_SALES!$A$5:$A$500,0),MATCH(resource!DW$2,COD_SALES!$B$4:$Z$4,0)),"")</f>
        <v>55</v>
      </c>
      <c r="DX412" s="3">
        <f>IFERROR(INDEX(COD_SALES!$B$5:$Z$500,MATCH(resource!$CC412,COD_SALES!$A$5:$A$500,0),MATCH(resource!DX$2,COD_SALES!$B$4:$Z$4,0)),"")</f>
        <v>70</v>
      </c>
      <c r="DY412" s="3">
        <f>IFERROR(INDEX(COD_SALES!$B$5:$Z$500,MATCH(resource!$CC412,COD_SALES!$A$5:$A$500,0),MATCH(resource!DY$2,COD_SALES!$B$4:$Z$4,0)),"")</f>
        <v>7</v>
      </c>
      <c r="DZ412" s="3">
        <f>IFERROR(INDEX(COD_SALES!$B$5:$Z$500,MATCH(resource!$CC412,COD_SALES!$A$5:$A$500,0),MATCH(resource!DZ$2,COD_SALES!$B$4:$Z$4,0)),"")</f>
        <v>25</v>
      </c>
      <c r="EA412" s="3">
        <f>IFERROR(INDEX(COD_SALES!$B$5:$Z$500,MATCH(resource!$CC412,COD_SALES!$A$5:$A$500,0),MATCH(resource!EA$2,COD_SALES!$B$4:$Z$4,0)),"")</f>
        <v>26</v>
      </c>
      <c r="EB412" s="3">
        <f t="shared" si="125"/>
        <v>124197.29</v>
      </c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116"/>
      <c r="EU412" s="116"/>
      <c r="EW412" s="3">
        <f>IFERROR(VLOOKUP(CC412,data_pull!$AO$25:$AR$546,2,0),0)</f>
        <v>44</v>
      </c>
      <c r="EX412" s="1">
        <f>IFERROR(VLOOKUP(CC412,data_pull!$AO$25:$AR$546,4,0),0)</f>
        <v>400000</v>
      </c>
    </row>
    <row r="413" spans="13:154" x14ac:dyDescent="0.25"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4" t="str">
        <f>sales_data!B412</f>
        <v>Asaduzzaman</v>
      </c>
      <c r="AR413" s="4" t="str">
        <f>sales_data!C412</f>
        <v>Shafiqul Islam</v>
      </c>
      <c r="AS413" s="5" t="str">
        <f t="shared" si="117"/>
        <v/>
      </c>
      <c r="AT413" s="4" t="str">
        <f>sales_data!I412</f>
        <v>Nirmol Chandra paul</v>
      </c>
      <c r="AU413" s="4" t="str">
        <f>sales_data!W412</f>
        <v>Bhairab Bazar (Cb)</v>
      </c>
      <c r="AV413" s="1">
        <f>sales_data!N412</f>
        <v>101135.09</v>
      </c>
      <c r="AW413" s="1">
        <f>sales_data!P412</f>
        <v>49</v>
      </c>
      <c r="AX413" s="3">
        <f ca="1">IFERROR(INDEX(INDIRECT("day_wise_sales_data!$B$2:$BZ$599"),MATCH(resource!$CC413,day_wise_sales_data!$A$2:$A$500,0),MATCH(resource!AX$2,INDIRECT("day_wise_sales_data!$B$1:$BZ$1"),0)),0)</f>
        <v>0</v>
      </c>
      <c r="AY413" s="3">
        <f ca="1">IFERROR(INDEX(INDIRECT("day_wise_sales_data!$B$2:$BZ$599"),MATCH(resource!$CC413,day_wise_sales_data!$A$2:$A$500,0),MATCH(resource!AY$2,INDIRECT("day_wise_sales_data!$B$1:$BZ$1"),0)),0)</f>
        <v>4400.3900000000003</v>
      </c>
      <c r="AZ413" s="3">
        <f ca="1">IFERROR(INDEX(INDIRECT("day_wise_sales_data!$B$2:$BZ$599"),MATCH(resource!$CC413,day_wise_sales_data!$A$2:$A$500,0),MATCH(resource!AZ$2,INDIRECT("day_wise_sales_data!$B$1:$BZ$1"),0)),0)</f>
        <v>0</v>
      </c>
      <c r="BA413" s="3">
        <f ca="1">IFERROR(INDEX(INDIRECT("day_wise_sales_data!$B$2:$BZ$599"),MATCH(resource!$CC413,day_wise_sales_data!$A$2:$A$500,0),MATCH(resource!BA$2,INDIRECT("day_wise_sales_data!$B$1:$BZ$1"),0)),0)</f>
        <v>7203.54</v>
      </c>
      <c r="BB413" s="3">
        <f ca="1">IFERROR(INDEX(INDIRECT("day_wise_sales_data!$B$2:$BZ$599"),MATCH(resource!$CC413,day_wise_sales_data!$A$2:$A$500,0),MATCH(resource!BB$2,INDIRECT("day_wise_sales_data!$B$1:$BZ$1"),0)),0)</f>
        <v>0</v>
      </c>
      <c r="BC413" s="3">
        <f ca="1">IFERROR(INDEX(INDIRECT("day_wise_sales_data!$B$2:$BZ$599"),MATCH(resource!$CC413,day_wise_sales_data!$A$2:$A$500,0),MATCH(resource!BC$2,INDIRECT("day_wise_sales_data!$B$1:$BZ$1"),0)),0)</f>
        <v>0</v>
      </c>
      <c r="BD413" s="3">
        <f ca="1">IFERROR(INDEX(INDIRECT("day_wise_sales_data!$B$2:$BZ$599"),MATCH(resource!$CC413,day_wise_sales_data!$A$2:$A$500,0),MATCH(resource!BD$2,INDIRECT("day_wise_sales_data!$B$1:$BZ$1"),0)),0)</f>
        <v>0</v>
      </c>
      <c r="BE413" s="3">
        <f ca="1">IFERROR(INDEX(INDIRECT("day_wise_sales_data!$B$2:$BZ$599"),MATCH(resource!$CC413,day_wise_sales_data!$A$2:$A$500,0),MATCH(resource!BE$2,INDIRECT("day_wise_sales_data!$B$1:$BZ$1"),0)),0)</f>
        <v>0</v>
      </c>
      <c r="BF413" s="3">
        <f ca="1">IFERROR(INDEX(INDIRECT("day_wise_sales_data!$B$2:$BZ$599"),MATCH(resource!$CC413,day_wise_sales_data!$A$2:$A$500,0),MATCH(resource!BF$2,INDIRECT("day_wise_sales_data!$B$1:$BZ$1"),0)),0)</f>
        <v>198.45</v>
      </c>
      <c r="BG413" s="3">
        <f ca="1">IFERROR(INDEX(INDIRECT("day_wise_sales_data!$B$2:$BZ$599"),MATCH(resource!$CC413,day_wise_sales_data!$A$2:$A$500,0),MATCH(resource!BG$2,INDIRECT("day_wise_sales_data!$B$1:$BZ$1"),0)),0)</f>
        <v>6561.86</v>
      </c>
      <c r="BH413" s="3">
        <f ca="1">IFERROR(INDEX(INDIRECT("day_wise_sales_data!$B$2:$BZ$599"),MATCH(resource!$CC413,day_wise_sales_data!$A$2:$A$500,0),MATCH(resource!BH$2,INDIRECT("day_wise_sales_data!$B$1:$BZ$1"),0)),0)</f>
        <v>0</v>
      </c>
      <c r="BI413" s="3">
        <f ca="1">IFERROR(INDEX(INDIRECT("day_wise_sales_data!$B$2:$BZ$599"),MATCH(resource!$CC413,day_wise_sales_data!$A$2:$A$500,0),MATCH(resource!BI$2,INDIRECT("day_wise_sales_data!$B$1:$BZ$1"),0)),0)</f>
        <v>9470</v>
      </c>
      <c r="BJ413" s="3">
        <f ca="1">IFERROR(INDEX(INDIRECT("day_wise_sales_data!$B$2:$BZ$599"),MATCH(resource!$CC413,day_wise_sales_data!$A$2:$A$500,0),MATCH(resource!BJ$2,INDIRECT("day_wise_sales_data!$B$1:$BZ$1"),0)),0)</f>
        <v>0</v>
      </c>
      <c r="BK413" s="3">
        <f ca="1">IFERROR(INDEX(INDIRECT("day_wise_sales_data!$B$2:$BZ$599"),MATCH(resource!$CC413,day_wise_sales_data!$A$2:$A$500,0),MATCH(resource!BK$2,INDIRECT("day_wise_sales_data!$B$1:$BZ$1"),0)),0)</f>
        <v>6414.78</v>
      </c>
      <c r="BL413" s="3">
        <f ca="1">IFERROR(INDEX(INDIRECT("day_wise_sales_data!$B$2:$BZ$599"),MATCH(resource!$CC413,day_wise_sales_data!$A$2:$A$500,0),MATCH(resource!BL$2,INDIRECT("day_wise_sales_data!$B$1:$BZ$1"),0)),0)</f>
        <v>0</v>
      </c>
      <c r="BM413" s="3">
        <f ca="1">IFERROR(INDEX(INDIRECT("day_wise_sales_data!$B$2:$BZ$599"),MATCH(resource!$CC413,day_wise_sales_data!$A$2:$A$500,0),MATCH(resource!BM$2,INDIRECT("day_wise_sales_data!$B$1:$BZ$1"),0)),0)</f>
        <v>33722.94</v>
      </c>
      <c r="BN413" s="3">
        <f ca="1">IFERROR(INDEX(INDIRECT("day_wise_sales_data!$B$2:$BZ$599"),MATCH(resource!$CC413,day_wise_sales_data!$A$2:$A$500,0),MATCH(resource!BN$2,INDIRECT("day_wise_sales_data!$B$1:$BZ$1"),0)),0)</f>
        <v>4849.2</v>
      </c>
      <c r="BO413" s="3">
        <f ca="1">IFERROR(INDEX(INDIRECT("day_wise_sales_data!$B$2:$BZ$599"),MATCH(resource!$CC413,day_wise_sales_data!$A$2:$A$500,0),MATCH(resource!BO$2,INDIRECT("day_wise_sales_data!$B$1:$BZ$1"),0)),0)</f>
        <v>0</v>
      </c>
      <c r="BP413" s="3">
        <f ca="1">IFERROR(INDEX(INDIRECT("day_wise_sales_data!$B$2:$BZ$599"),MATCH(resource!$CC413,day_wise_sales_data!$A$2:$A$500,0),MATCH(resource!BP$2,INDIRECT("day_wise_sales_data!$B$1:$BZ$1"),0)),0)</f>
        <v>0</v>
      </c>
      <c r="BQ413" s="3">
        <f ca="1">IFERROR(INDEX(INDIRECT("day_wise_sales_data!$B$2:$BZ$599"),MATCH(resource!$CC413,day_wise_sales_data!$A$2:$A$500,0),MATCH(resource!BQ$2,INDIRECT("day_wise_sales_data!$B$1:$BZ$1"),0)),0)</f>
        <v>0</v>
      </c>
      <c r="BR413" s="3">
        <f ca="1">IFERROR(INDEX(INDIRECT("day_wise_sales_data!$B$2:$BZ$599"),MATCH(resource!$CC413,day_wise_sales_data!$A$2:$A$500,0),MATCH(resource!BR$2,INDIRECT("day_wise_sales_data!$B$1:$BZ$1"),0)),0)</f>
        <v>0</v>
      </c>
      <c r="BS413" s="3">
        <f ca="1">IFERROR(INDEX(INDIRECT("day_wise_sales_data!$B$2:$BZ$599"),MATCH(resource!$CC413,day_wise_sales_data!$A$2:$A$500,0),MATCH(resource!BS$2,INDIRECT("day_wise_sales_data!$B$1:$BZ$1"),0)),0)</f>
        <v>0</v>
      </c>
      <c r="BT413" s="3">
        <f ca="1">IFERROR(INDEX(INDIRECT("day_wise_sales_data!$B$2:$BZ$599"),MATCH(resource!$CC413,day_wise_sales_data!$A$2:$A$500,0),MATCH(resource!BT$2,INDIRECT("day_wise_sales_data!$B$1:$BZ$1"),0)),0)</f>
        <v>8861.2099999999991</v>
      </c>
      <c r="BU413" s="3">
        <f ca="1">IFERROR(INDEX(INDIRECT("day_wise_sales_data!$B$2:$BZ$599"),MATCH(resource!$CC413,day_wise_sales_data!$A$2:$A$500,0),MATCH(resource!BU$2,INDIRECT("day_wise_sales_data!$B$1:$BZ$1"),0)),0)</f>
        <v>30280.75</v>
      </c>
      <c r="BV413" s="3">
        <f ca="1">IFERROR(INDEX(INDIRECT("day_wise_sales_data!$B$2:$BZ$599"),MATCH(resource!$CC413,day_wise_sales_data!$A$2:$A$500,0),MATCH(resource!BV$2,INDIRECT("day_wise_sales_data!$B$1:$BZ$1"),0)),0)</f>
        <v>0</v>
      </c>
      <c r="BW413" s="3">
        <f ca="1">IFERROR(INDEX(INDIRECT("day_wise_sales_data!$B$2:$BZ$599"),MATCH(resource!$CC413,day_wise_sales_data!$A$2:$A$500,0),MATCH(resource!BW$2,INDIRECT("day_wise_sales_data!$B$1:$BZ$1"),0)),0)</f>
        <v>0</v>
      </c>
      <c r="BX413" s="3">
        <f ca="1">IFERROR(INDEX(INDIRECT("day_wise_sales_data!$B$2:$BZ$599"),MATCH(resource!$CC413,day_wise_sales_data!$A$2:$A$500,0),MATCH(resource!BX$2,INDIRECT("day_wise_sales_data!$B$1:$BZ$1"),0)),0)</f>
        <v>0</v>
      </c>
      <c r="BY413" s="3">
        <f ca="1">IFERROR(INDEX(INDIRECT("day_wise_sales_data!$B$2:$BZ$599"),MATCH(resource!$CC413,day_wise_sales_data!$A$2:$A$500,0),MATCH(resource!BY$2,INDIRECT("day_wise_sales_data!$B$1:$BZ$1"),0)),0)</f>
        <v>0</v>
      </c>
      <c r="BZ413" s="3">
        <f ca="1">IFERROR(INDEX(INDIRECT("day_wise_sales_data!$B$2:$BZ$599"),MATCH(resource!$CC413,day_wise_sales_data!$A$2:$A$500,0),MATCH(resource!BZ$2,INDIRECT("day_wise_sales_data!$B$1:$BZ$1"),0)),0)</f>
        <v>0</v>
      </c>
      <c r="CA413" s="3" t="str">
        <f ca="1">IFERROR(INDEX(INDIRECT("day_wise_sales_data!$B$2:$BZ$599"),MATCH(resource!$CC413,day_wise_sales_data!$A$2:$A$500,0),MATCH(resource!CA$2,INDIRECT("day_wise_sales_data!$B$1:$BZ$1"),0)),0)</f>
        <v>dd</v>
      </c>
      <c r="CC413" s="4" t="str">
        <f>sales_data!H412</f>
        <v>NOR03202</v>
      </c>
      <c r="CD413" s="1">
        <v>411</v>
      </c>
      <c r="CE413" s="1" t="str">
        <f>IF(AQ413=report!$AQ$3,resource!CD413,"")</f>
        <v/>
      </c>
      <c r="CF413" s="5" t="str">
        <f>IFERROR(SMALL($CE$3:$CE$1001,ROWS($CE$3:CE413)),"")</f>
        <v/>
      </c>
      <c r="CH413">
        <f>IFERROR(VLOOKUP($CC413,data_pull!$E$22:$G$700,2,0),0)</f>
        <v>101135.09</v>
      </c>
      <c r="CK413"/>
      <c r="DK413" s="3">
        <f>IFERROR(INDEX(COD_SALES!$B$5:$Z$500,MATCH(resource!$CC413,COD_SALES!$A$5:$A$500,0),MATCH(resource!DK$2,COD_SALES!$B$4:$Z$4,0)),"")</f>
        <v>28</v>
      </c>
      <c r="DL413" s="3">
        <f>IFERROR(INDEX(COD_SALES!$B$5:$Z$500,MATCH(resource!$CC413,COD_SALES!$A$5:$A$500,0),MATCH(resource!DL$2,COD_SALES!$B$4:$Z$4,0)),"")</f>
        <v>0</v>
      </c>
      <c r="DM413" s="3">
        <f>IFERROR(INDEX(COD_SALES!$B$5:$Z$500,MATCH(resource!$CC413,COD_SALES!$A$5:$A$500,0),MATCH(resource!DM$2,COD_SALES!$B$4:$Z$4,0)),"")</f>
        <v>10</v>
      </c>
      <c r="DN413" s="3" t="str">
        <f>IFERROR(INDEX(COD_SALES!$B$5:$Z$500,MATCH(resource!$CC413,COD_SALES!$A$5:$A$500,0),MATCH(resource!DN$2,COD_SALES!$B$4:$Z$4,0)),"")</f>
        <v/>
      </c>
      <c r="DO413" s="3">
        <f>IFERROR(INDEX(COD_SALES!$B$5:$Z$500,MATCH(resource!$CC413,COD_SALES!$A$5:$A$500,0),MATCH(resource!DO$2,COD_SALES!$B$4:$Z$4,0)),"")</f>
        <v>0</v>
      </c>
      <c r="DP413" s="3">
        <f>IFERROR(INDEX(COD_SALES!$B$5:$Z$500,MATCH(resource!$CC413,COD_SALES!$A$5:$A$500,0),MATCH(resource!DP$2,COD_SALES!$B$4:$Z$4,0)),"")</f>
        <v>10</v>
      </c>
      <c r="DQ413" s="3" t="str">
        <f>IFERROR(INDEX(COD_SALES!$B$5:$Z$500,MATCH(resource!$CC413,COD_SALES!$A$5:$A$500,0),MATCH(resource!DQ$2,COD_SALES!$B$4:$Z$4,0)),"")</f>
        <v/>
      </c>
      <c r="DR413" s="3">
        <f>IFERROR(INDEX(COD_SALES!$B$5:$Z$500,MATCH(resource!$CC413,COD_SALES!$A$5:$A$500,0),MATCH(resource!DR$2,COD_SALES!$B$4:$Z$4,0)),"")</f>
        <v>0</v>
      </c>
      <c r="DS413" s="3">
        <f>IFERROR(INDEX(COD_SALES!$B$5:$Z$500,MATCH(resource!$CC413,COD_SALES!$A$5:$A$500,0),MATCH(resource!DS$2,COD_SALES!$B$4:$Z$4,0)),"")</f>
        <v>20</v>
      </c>
      <c r="DT413" s="3">
        <f>IFERROR(INDEX(COD_SALES!$B$5:$Z$500,MATCH(resource!$CC413,COD_SALES!$A$5:$A$500,0),MATCH(resource!DT$2,COD_SALES!$B$4:$Z$4,0)),"")</f>
        <v>0</v>
      </c>
      <c r="DU413" s="3">
        <f>IFERROR(INDEX(COD_SALES!$B$5:$Z$500,MATCH(resource!$CC413,COD_SALES!$A$5:$A$500,0),MATCH(resource!DU$2,COD_SALES!$B$4:$Z$4,0)),"")</f>
        <v>0</v>
      </c>
      <c r="DV413" s="3">
        <f>IFERROR(INDEX(COD_SALES!$B$5:$Z$500,MATCH(resource!$CC413,COD_SALES!$A$5:$A$500,0),MATCH(resource!DV$2,COD_SALES!$B$4:$Z$4,0)),"")</f>
        <v>0</v>
      </c>
      <c r="DW413" s="3">
        <f>IFERROR(INDEX(COD_SALES!$B$5:$Z$500,MATCH(resource!$CC413,COD_SALES!$A$5:$A$500,0),MATCH(resource!DW$2,COD_SALES!$B$4:$Z$4,0)),"")</f>
        <v>7</v>
      </c>
      <c r="DX413" s="3">
        <f>IFERROR(INDEX(COD_SALES!$B$5:$Z$500,MATCH(resource!$CC413,COD_SALES!$A$5:$A$500,0),MATCH(resource!DX$2,COD_SALES!$B$4:$Z$4,0)),"")</f>
        <v>0</v>
      </c>
      <c r="DY413" s="3">
        <f>IFERROR(INDEX(COD_SALES!$B$5:$Z$500,MATCH(resource!$CC413,COD_SALES!$A$5:$A$500,0),MATCH(resource!DY$2,COD_SALES!$B$4:$Z$4,0)),"")</f>
        <v>0</v>
      </c>
      <c r="DZ413" s="3">
        <f>IFERROR(INDEX(COD_SALES!$B$5:$Z$500,MATCH(resource!$CC413,COD_SALES!$A$5:$A$500,0),MATCH(resource!DZ$2,COD_SALES!$B$4:$Z$4,0)),"")</f>
        <v>32</v>
      </c>
      <c r="EA413" s="3">
        <f>IFERROR(INDEX(COD_SALES!$B$5:$Z$500,MATCH(resource!$CC413,COD_SALES!$A$5:$A$500,0),MATCH(resource!EA$2,COD_SALES!$B$4:$Z$4,0)),"")</f>
        <v>65</v>
      </c>
      <c r="EB413" s="3">
        <f t="shared" si="125"/>
        <v>38477.980000000003</v>
      </c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116"/>
      <c r="EU413" s="116"/>
      <c r="EW413" s="3">
        <f>IFERROR(VLOOKUP(CC413,data_pull!$AO$25:$AR$546,2,0),0)</f>
        <v>24</v>
      </c>
      <c r="EX413" s="1">
        <f>IFERROR(VLOOKUP(CC413,data_pull!$AO$25:$AR$546,4,0),0)</f>
        <v>170000</v>
      </c>
    </row>
    <row r="414" spans="13:154" x14ac:dyDescent="0.25"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4" t="str">
        <f>sales_data!B413</f>
        <v>Asaduzzaman</v>
      </c>
      <c r="AR414" s="4" t="str">
        <f>sales_data!C413</f>
        <v>Shafiqul Islam</v>
      </c>
      <c r="AS414" s="5" t="str">
        <f t="shared" si="117"/>
        <v/>
      </c>
      <c r="AT414" s="4" t="str">
        <f>sales_data!I413</f>
        <v>Parvez Miah</v>
      </c>
      <c r="AU414" s="4" t="str">
        <f>sales_data!W413</f>
        <v>Shibpur (Tb)</v>
      </c>
      <c r="AV414" s="1">
        <f>sales_data!N413</f>
        <v>117676.32</v>
      </c>
      <c r="AW414" s="1">
        <f>sales_data!P413</f>
        <v>43</v>
      </c>
      <c r="AX414" s="3">
        <f ca="1">IFERROR(INDEX(INDIRECT("day_wise_sales_data!$B$2:$BZ$599"),MATCH(resource!$CC414,day_wise_sales_data!$A$2:$A$500,0),MATCH(resource!AX$2,INDIRECT("day_wise_sales_data!$B$1:$BZ$1"),0)),0)</f>
        <v>0</v>
      </c>
      <c r="AY414" s="3">
        <f ca="1">IFERROR(INDEX(INDIRECT("day_wise_sales_data!$B$2:$BZ$599"),MATCH(resource!$CC414,day_wise_sales_data!$A$2:$A$500,0),MATCH(resource!AY$2,INDIRECT("day_wise_sales_data!$B$1:$BZ$1"),0)),0)</f>
        <v>1540.05</v>
      </c>
      <c r="AZ414" s="3">
        <f ca="1">IFERROR(INDEX(INDIRECT("day_wise_sales_data!$B$2:$BZ$599"),MATCH(resource!$CC414,day_wise_sales_data!$A$2:$A$500,0),MATCH(resource!AZ$2,INDIRECT("day_wise_sales_data!$B$1:$BZ$1"),0)),0)</f>
        <v>0</v>
      </c>
      <c r="BA414" s="3">
        <f ca="1">IFERROR(INDEX(INDIRECT("day_wise_sales_data!$B$2:$BZ$599"),MATCH(resource!$CC414,day_wise_sales_data!$A$2:$A$500,0),MATCH(resource!BA$2,INDIRECT("day_wise_sales_data!$B$1:$BZ$1"),0)),0)</f>
        <v>0</v>
      </c>
      <c r="BB414" s="3">
        <f ca="1">IFERROR(INDEX(INDIRECT("day_wise_sales_data!$B$2:$BZ$599"),MATCH(resource!$CC414,day_wise_sales_data!$A$2:$A$500,0),MATCH(resource!BB$2,INDIRECT("day_wise_sales_data!$B$1:$BZ$1"),0)),0)</f>
        <v>530.14</v>
      </c>
      <c r="BC414" s="3">
        <f ca="1">IFERROR(INDEX(INDIRECT("day_wise_sales_data!$B$2:$BZ$599"),MATCH(resource!$CC414,day_wise_sales_data!$A$2:$A$500,0),MATCH(resource!BC$2,INDIRECT("day_wise_sales_data!$B$1:$BZ$1"),0)),0)</f>
        <v>0</v>
      </c>
      <c r="BD414" s="3">
        <f ca="1">IFERROR(INDEX(INDIRECT("day_wise_sales_data!$B$2:$BZ$599"),MATCH(resource!$CC414,day_wise_sales_data!$A$2:$A$500,0),MATCH(resource!BD$2,INDIRECT("day_wise_sales_data!$B$1:$BZ$1"),0)),0)</f>
        <v>422.43</v>
      </c>
      <c r="BE414" s="3">
        <f ca="1">IFERROR(INDEX(INDIRECT("day_wise_sales_data!$B$2:$BZ$599"),MATCH(resource!$CC414,day_wise_sales_data!$A$2:$A$500,0),MATCH(resource!BE$2,INDIRECT("day_wise_sales_data!$B$1:$BZ$1"),0)),0)</f>
        <v>0</v>
      </c>
      <c r="BF414" s="3">
        <f ca="1">IFERROR(INDEX(INDIRECT("day_wise_sales_data!$B$2:$BZ$599"),MATCH(resource!$CC414,day_wise_sales_data!$A$2:$A$500,0),MATCH(resource!BF$2,INDIRECT("day_wise_sales_data!$B$1:$BZ$1"),0)),0)</f>
        <v>0</v>
      </c>
      <c r="BG414" s="3">
        <f ca="1">IFERROR(INDEX(INDIRECT("day_wise_sales_data!$B$2:$BZ$599"),MATCH(resource!$CC414,day_wise_sales_data!$A$2:$A$500,0),MATCH(resource!BG$2,INDIRECT("day_wise_sales_data!$B$1:$BZ$1"),0)),0)</f>
        <v>405.72</v>
      </c>
      <c r="BH414" s="3">
        <f ca="1">IFERROR(INDEX(INDIRECT("day_wise_sales_data!$B$2:$BZ$599"),MATCH(resource!$CC414,day_wise_sales_data!$A$2:$A$500,0),MATCH(resource!BH$2,INDIRECT("day_wise_sales_data!$B$1:$BZ$1"),0)),0)</f>
        <v>0</v>
      </c>
      <c r="BI414" s="3">
        <f ca="1">IFERROR(INDEX(INDIRECT("day_wise_sales_data!$B$2:$BZ$599"),MATCH(resource!$CC414,day_wise_sales_data!$A$2:$A$500,0),MATCH(resource!BI$2,INDIRECT("day_wise_sales_data!$B$1:$BZ$1"),0)),0)</f>
        <v>2143.86</v>
      </c>
      <c r="BJ414" s="3">
        <f ca="1">IFERROR(INDEX(INDIRECT("day_wise_sales_data!$B$2:$BZ$599"),MATCH(resource!$CC414,day_wise_sales_data!$A$2:$A$500,0),MATCH(resource!BJ$2,INDIRECT("day_wise_sales_data!$B$1:$BZ$1"),0)),0)</f>
        <v>0</v>
      </c>
      <c r="BK414" s="3">
        <f ca="1">IFERROR(INDEX(INDIRECT("day_wise_sales_data!$B$2:$BZ$599"),MATCH(resource!$CC414,day_wise_sales_data!$A$2:$A$500,0),MATCH(resource!BK$2,INDIRECT("day_wise_sales_data!$B$1:$BZ$1"),0)),0)</f>
        <v>5359.64</v>
      </c>
      <c r="BL414" s="3">
        <f ca="1">IFERROR(INDEX(INDIRECT("day_wise_sales_data!$B$2:$BZ$599"),MATCH(resource!$CC414,day_wise_sales_data!$A$2:$A$500,0),MATCH(resource!BL$2,INDIRECT("day_wise_sales_data!$B$1:$BZ$1"),0)),0)</f>
        <v>0</v>
      </c>
      <c r="BM414" s="3">
        <f ca="1">IFERROR(INDEX(INDIRECT("day_wise_sales_data!$B$2:$BZ$599"),MATCH(resource!$CC414,day_wise_sales_data!$A$2:$A$500,0),MATCH(resource!BM$2,INDIRECT("day_wise_sales_data!$B$1:$BZ$1"),0)),0)</f>
        <v>1531.29</v>
      </c>
      <c r="BN414" s="3">
        <f ca="1">IFERROR(INDEX(INDIRECT("day_wise_sales_data!$B$2:$BZ$599"),MATCH(resource!$CC414,day_wise_sales_data!$A$2:$A$500,0),MATCH(resource!BN$2,INDIRECT("day_wise_sales_data!$B$1:$BZ$1"),0)),0)</f>
        <v>185.34</v>
      </c>
      <c r="BO414" s="3">
        <f ca="1">IFERROR(INDEX(INDIRECT("day_wise_sales_data!$B$2:$BZ$599"),MATCH(resource!$CC414,day_wise_sales_data!$A$2:$A$500,0),MATCH(resource!BO$2,INDIRECT("day_wise_sales_data!$B$1:$BZ$1"),0)),0)</f>
        <v>0</v>
      </c>
      <c r="BP414" s="3">
        <f ca="1">IFERROR(INDEX(INDIRECT("day_wise_sales_data!$B$2:$BZ$599"),MATCH(resource!$CC414,day_wise_sales_data!$A$2:$A$500,0),MATCH(resource!BP$2,INDIRECT("day_wise_sales_data!$B$1:$BZ$1"),0)),0)</f>
        <v>1806.03</v>
      </c>
      <c r="BQ414" s="3">
        <f ca="1">IFERROR(INDEX(INDIRECT("day_wise_sales_data!$B$2:$BZ$599"),MATCH(resource!$CC414,day_wise_sales_data!$A$2:$A$500,0),MATCH(resource!BQ$2,INDIRECT("day_wise_sales_data!$B$1:$BZ$1"),0)),0)</f>
        <v>0</v>
      </c>
      <c r="BR414" s="3">
        <f ca="1">IFERROR(INDEX(INDIRECT("day_wise_sales_data!$B$2:$BZ$599"),MATCH(resource!$CC414,day_wise_sales_data!$A$2:$A$500,0),MATCH(resource!BR$2,INDIRECT("day_wise_sales_data!$B$1:$BZ$1"),0)),0)</f>
        <v>176.45</v>
      </c>
      <c r="BS414" s="3">
        <f ca="1">IFERROR(INDEX(INDIRECT("day_wise_sales_data!$B$2:$BZ$599"),MATCH(resource!$CC414,day_wise_sales_data!$A$2:$A$500,0),MATCH(resource!BS$2,INDIRECT("day_wise_sales_data!$B$1:$BZ$1"),0)),0)</f>
        <v>0</v>
      </c>
      <c r="BT414" s="3">
        <f ca="1">IFERROR(INDEX(INDIRECT("day_wise_sales_data!$B$2:$BZ$599"),MATCH(resource!$CC414,day_wise_sales_data!$A$2:$A$500,0),MATCH(resource!BT$2,INDIRECT("day_wise_sales_data!$B$1:$BZ$1"),0)),0)</f>
        <v>0</v>
      </c>
      <c r="BU414" s="3">
        <f ca="1">IFERROR(INDEX(INDIRECT("day_wise_sales_data!$B$2:$BZ$599"),MATCH(resource!$CC414,day_wise_sales_data!$A$2:$A$500,0),MATCH(resource!BU$2,INDIRECT("day_wise_sales_data!$B$1:$BZ$1"),0)),0)</f>
        <v>9001.76</v>
      </c>
      <c r="BV414" s="3">
        <f ca="1">IFERROR(INDEX(INDIRECT("day_wise_sales_data!$B$2:$BZ$599"),MATCH(resource!$CC414,day_wise_sales_data!$A$2:$A$500,0),MATCH(resource!BV$2,INDIRECT("day_wise_sales_data!$B$1:$BZ$1"),0)),0)</f>
        <v>0</v>
      </c>
      <c r="BW414" s="3">
        <f ca="1">IFERROR(INDEX(INDIRECT("day_wise_sales_data!$B$2:$BZ$599"),MATCH(resource!$CC414,day_wise_sales_data!$A$2:$A$500,0),MATCH(resource!BW$2,INDIRECT("day_wise_sales_data!$B$1:$BZ$1"),0)),0)</f>
        <v>674.07</v>
      </c>
      <c r="BX414" s="3">
        <f ca="1">IFERROR(INDEX(INDIRECT("day_wise_sales_data!$B$2:$BZ$599"),MATCH(resource!$CC414,day_wise_sales_data!$A$2:$A$500,0),MATCH(resource!BX$2,INDIRECT("day_wise_sales_data!$B$1:$BZ$1"),0)),0)</f>
        <v>992.26</v>
      </c>
      <c r="BY414" s="3">
        <f ca="1">IFERROR(INDEX(INDIRECT("day_wise_sales_data!$B$2:$BZ$599"),MATCH(resource!$CC414,day_wise_sales_data!$A$2:$A$500,0),MATCH(resource!BY$2,INDIRECT("day_wise_sales_data!$B$1:$BZ$1"),0)),0)</f>
        <v>6697.51</v>
      </c>
      <c r="BZ414" s="3">
        <f ca="1">IFERROR(INDEX(INDIRECT("day_wise_sales_data!$B$2:$BZ$599"),MATCH(resource!$CC414,day_wise_sales_data!$A$2:$A$500,0),MATCH(resource!BZ$2,INDIRECT("day_wise_sales_data!$B$1:$BZ$1"),0)),0)</f>
        <v>5055.24</v>
      </c>
      <c r="CA414" s="3" t="str">
        <f ca="1">IFERROR(INDEX(INDIRECT("day_wise_sales_data!$B$2:$BZ$599"),MATCH(resource!$CC414,day_wise_sales_data!$A$2:$A$500,0),MATCH(resource!CA$2,INDIRECT("day_wise_sales_data!$B$1:$BZ$1"),0)),0)</f>
        <v>dd</v>
      </c>
      <c r="CC414" s="4" t="str">
        <f>sales_data!H413</f>
        <v>NOR05106</v>
      </c>
      <c r="CD414" s="1">
        <v>412</v>
      </c>
      <c r="CE414" s="1" t="str">
        <f>IF(AQ414=report!$AQ$3,resource!CD414,"")</f>
        <v/>
      </c>
      <c r="CF414" s="5" t="str">
        <f>IFERROR(SMALL($CE$3:$CE$1001,ROWS($CE$3:CE414)),"")</f>
        <v/>
      </c>
      <c r="CH414">
        <f>IFERROR(VLOOKUP($CC414,data_pull!$E$22:$G$700,2,0),0)</f>
        <v>117676.32</v>
      </c>
      <c r="CK414"/>
      <c r="DK414" s="3">
        <f>IFERROR(INDEX(COD_SALES!$B$5:$Z$500,MATCH(resource!$CC414,COD_SALES!$A$5:$A$500,0),MATCH(resource!DK$2,COD_SALES!$B$4:$Z$4,0)),"")</f>
        <v>0</v>
      </c>
      <c r="DL414" s="3">
        <f>IFERROR(INDEX(COD_SALES!$B$5:$Z$500,MATCH(resource!$CC414,COD_SALES!$A$5:$A$500,0),MATCH(resource!DL$2,COD_SALES!$B$4:$Z$4,0)),"")</f>
        <v>1</v>
      </c>
      <c r="DM414" s="3">
        <f>IFERROR(INDEX(COD_SALES!$B$5:$Z$500,MATCH(resource!$CC414,COD_SALES!$A$5:$A$500,0),MATCH(resource!DM$2,COD_SALES!$B$4:$Z$4,0)),"")</f>
        <v>0</v>
      </c>
      <c r="DN414" s="3" t="str">
        <f>IFERROR(INDEX(COD_SALES!$B$5:$Z$500,MATCH(resource!$CC414,COD_SALES!$A$5:$A$500,0),MATCH(resource!DN$2,COD_SALES!$B$4:$Z$4,0)),"")</f>
        <v/>
      </c>
      <c r="DO414" s="3">
        <f>IFERROR(INDEX(COD_SALES!$B$5:$Z$500,MATCH(resource!$CC414,COD_SALES!$A$5:$A$500,0),MATCH(resource!DO$2,COD_SALES!$B$4:$Z$4,0)),"")</f>
        <v>0</v>
      </c>
      <c r="DP414" s="3">
        <f>IFERROR(INDEX(COD_SALES!$B$5:$Z$500,MATCH(resource!$CC414,COD_SALES!$A$5:$A$500,0),MATCH(resource!DP$2,COD_SALES!$B$4:$Z$4,0)),"")</f>
        <v>0</v>
      </c>
      <c r="DQ414" s="3" t="str">
        <f>IFERROR(INDEX(COD_SALES!$B$5:$Z$500,MATCH(resource!$CC414,COD_SALES!$A$5:$A$500,0),MATCH(resource!DQ$2,COD_SALES!$B$4:$Z$4,0)),"")</f>
        <v/>
      </c>
      <c r="DR414" s="3">
        <f>IFERROR(INDEX(COD_SALES!$B$5:$Z$500,MATCH(resource!$CC414,COD_SALES!$A$5:$A$500,0),MATCH(resource!DR$2,COD_SALES!$B$4:$Z$4,0)),"")</f>
        <v>0</v>
      </c>
      <c r="DS414" s="3">
        <f>IFERROR(INDEX(COD_SALES!$B$5:$Z$500,MATCH(resource!$CC414,COD_SALES!$A$5:$A$500,0),MATCH(resource!DS$2,COD_SALES!$B$4:$Z$4,0)),"")</f>
        <v>4</v>
      </c>
      <c r="DT414" s="3">
        <f>IFERROR(INDEX(COD_SALES!$B$5:$Z$500,MATCH(resource!$CC414,COD_SALES!$A$5:$A$500,0),MATCH(resource!DT$2,COD_SALES!$B$4:$Z$4,0)),"")</f>
        <v>0</v>
      </c>
      <c r="DU414" s="3">
        <f>IFERROR(INDEX(COD_SALES!$B$5:$Z$500,MATCH(resource!$CC414,COD_SALES!$A$5:$A$500,0),MATCH(resource!DU$2,COD_SALES!$B$4:$Z$4,0)),"")</f>
        <v>0</v>
      </c>
      <c r="DV414" s="3">
        <f>IFERROR(INDEX(COD_SALES!$B$5:$Z$500,MATCH(resource!$CC414,COD_SALES!$A$5:$A$500,0),MATCH(resource!DV$2,COD_SALES!$B$4:$Z$4,0)),"")</f>
        <v>0</v>
      </c>
      <c r="DW414" s="3">
        <f>IFERROR(INDEX(COD_SALES!$B$5:$Z$500,MATCH(resource!$CC414,COD_SALES!$A$5:$A$500,0),MATCH(resource!DW$2,COD_SALES!$B$4:$Z$4,0)),"")</f>
        <v>3</v>
      </c>
      <c r="DX414" s="3">
        <f>IFERROR(INDEX(COD_SALES!$B$5:$Z$500,MATCH(resource!$CC414,COD_SALES!$A$5:$A$500,0),MATCH(resource!DX$2,COD_SALES!$B$4:$Z$4,0)),"")</f>
        <v>0</v>
      </c>
      <c r="DY414" s="3">
        <f>IFERROR(INDEX(COD_SALES!$B$5:$Z$500,MATCH(resource!$CC414,COD_SALES!$A$5:$A$500,0),MATCH(resource!DY$2,COD_SALES!$B$4:$Z$4,0)),"")</f>
        <v>6</v>
      </c>
      <c r="DZ414" s="3">
        <f>IFERROR(INDEX(COD_SALES!$B$5:$Z$500,MATCH(resource!$CC414,COD_SALES!$A$5:$A$500,0),MATCH(resource!DZ$2,COD_SALES!$B$4:$Z$4,0)),"")</f>
        <v>0</v>
      </c>
      <c r="EA414" s="3">
        <f>IFERROR(INDEX(COD_SALES!$B$5:$Z$500,MATCH(resource!$CC414,COD_SALES!$A$5:$A$500,0),MATCH(resource!EA$2,COD_SALES!$B$4:$Z$4,0)),"")</f>
        <v>0</v>
      </c>
      <c r="EB414" s="3">
        <f t="shared" si="125"/>
        <v>4837.41</v>
      </c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116"/>
      <c r="EU414" s="116"/>
      <c r="EW414" s="3">
        <f>IFERROR(VLOOKUP(CC414,data_pull!$AO$25:$AR$546,2,0),0)</f>
        <v>9</v>
      </c>
      <c r="EX414" s="1">
        <f>IFERROR(VLOOKUP(CC414,data_pull!$AO$25:$AR$546,4,0),0)</f>
        <v>190000</v>
      </c>
    </row>
    <row r="415" spans="13:154" x14ac:dyDescent="0.25"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4" t="str">
        <f>sales_data!B414</f>
        <v>Asaduzzaman</v>
      </c>
      <c r="AR415" s="4" t="str">
        <f>sales_data!C414</f>
        <v>Shafiqul Islam</v>
      </c>
      <c r="AS415" s="5" t="str">
        <f t="shared" si="117"/>
        <v/>
      </c>
      <c r="AT415" s="4" t="str">
        <f>sales_data!I414</f>
        <v>Unus Miah</v>
      </c>
      <c r="AU415" s="4" t="str">
        <f>sales_data!W414</f>
        <v>Bhairab (Cb)</v>
      </c>
      <c r="AV415" s="1">
        <f>sales_data!N414</f>
        <v>117956.56</v>
      </c>
      <c r="AW415" s="1">
        <f>sales_data!P414</f>
        <v>51</v>
      </c>
      <c r="AX415" s="3">
        <f ca="1">IFERROR(INDEX(INDIRECT("day_wise_sales_data!$B$2:$BZ$599"),MATCH(resource!$CC415,day_wise_sales_data!$A$2:$A$500,0),MATCH(resource!AX$2,INDIRECT("day_wise_sales_data!$B$1:$BZ$1"),0)),0)</f>
        <v>0</v>
      </c>
      <c r="AY415" s="3">
        <f ca="1">IFERROR(INDEX(INDIRECT("day_wise_sales_data!$B$2:$BZ$599"),MATCH(resource!$CC415,day_wise_sales_data!$A$2:$A$500,0),MATCH(resource!AY$2,INDIRECT("day_wise_sales_data!$B$1:$BZ$1"),0)),0)</f>
        <v>1491.71</v>
      </c>
      <c r="AZ415" s="3">
        <f ca="1">IFERROR(INDEX(INDIRECT("day_wise_sales_data!$B$2:$BZ$599"),MATCH(resource!$CC415,day_wise_sales_data!$A$2:$A$500,0),MATCH(resource!AZ$2,INDIRECT("day_wise_sales_data!$B$1:$BZ$1"),0)),0)</f>
        <v>0</v>
      </c>
      <c r="BA415" s="3">
        <f ca="1">IFERROR(INDEX(INDIRECT("day_wise_sales_data!$B$2:$BZ$599"),MATCH(resource!$CC415,day_wise_sales_data!$A$2:$A$500,0),MATCH(resource!BA$2,INDIRECT("day_wise_sales_data!$B$1:$BZ$1"),0)),0)</f>
        <v>4705.29</v>
      </c>
      <c r="BB415" s="3">
        <f ca="1">IFERROR(INDEX(INDIRECT("day_wise_sales_data!$B$2:$BZ$599"),MATCH(resource!$CC415,day_wise_sales_data!$A$2:$A$500,0),MATCH(resource!BB$2,INDIRECT("day_wise_sales_data!$B$1:$BZ$1"),0)),0)</f>
        <v>11598.98</v>
      </c>
      <c r="BC415" s="3">
        <f ca="1">IFERROR(INDEX(INDIRECT("day_wise_sales_data!$B$2:$BZ$599"),MATCH(resource!$CC415,day_wise_sales_data!$A$2:$A$500,0),MATCH(resource!BC$2,INDIRECT("day_wise_sales_data!$B$1:$BZ$1"),0)),0)</f>
        <v>0</v>
      </c>
      <c r="BD415" s="3">
        <f ca="1">IFERROR(INDEX(INDIRECT("day_wise_sales_data!$B$2:$BZ$599"),MATCH(resource!$CC415,day_wise_sales_data!$A$2:$A$500,0),MATCH(resource!BD$2,INDIRECT("day_wise_sales_data!$B$1:$BZ$1"),0)),0)</f>
        <v>1412.81</v>
      </c>
      <c r="BE415" s="3">
        <f ca="1">IFERROR(INDEX(INDIRECT("day_wise_sales_data!$B$2:$BZ$599"),MATCH(resource!$CC415,day_wise_sales_data!$A$2:$A$500,0),MATCH(resource!BE$2,INDIRECT("day_wise_sales_data!$B$1:$BZ$1"),0)),0)</f>
        <v>0</v>
      </c>
      <c r="BF415" s="3">
        <f ca="1">IFERROR(INDEX(INDIRECT("day_wise_sales_data!$B$2:$BZ$599"),MATCH(resource!$CC415,day_wise_sales_data!$A$2:$A$500,0),MATCH(resource!BF$2,INDIRECT("day_wise_sales_data!$B$1:$BZ$1"),0)),0)</f>
        <v>1058.68</v>
      </c>
      <c r="BG415" s="3">
        <f ca="1">IFERROR(INDEX(INDIRECT("day_wise_sales_data!$B$2:$BZ$599"),MATCH(resource!$CC415,day_wise_sales_data!$A$2:$A$500,0),MATCH(resource!BG$2,INDIRECT("day_wise_sales_data!$B$1:$BZ$1"),0)),0)</f>
        <v>2700.08</v>
      </c>
      <c r="BH415" s="3">
        <f ca="1">IFERROR(INDEX(INDIRECT("day_wise_sales_data!$B$2:$BZ$599"),MATCH(resource!$CC415,day_wise_sales_data!$A$2:$A$500,0),MATCH(resource!BH$2,INDIRECT("day_wise_sales_data!$B$1:$BZ$1"),0)),0)</f>
        <v>0</v>
      </c>
      <c r="BI415" s="3">
        <f ca="1">IFERROR(INDEX(INDIRECT("day_wise_sales_data!$B$2:$BZ$599"),MATCH(resource!$CC415,day_wise_sales_data!$A$2:$A$500,0),MATCH(resource!BI$2,INDIRECT("day_wise_sales_data!$B$1:$BZ$1"),0)),0)</f>
        <v>10860.98</v>
      </c>
      <c r="BJ415" s="3">
        <f ca="1">IFERROR(INDEX(INDIRECT("day_wise_sales_data!$B$2:$BZ$599"),MATCH(resource!$CC415,day_wise_sales_data!$A$2:$A$500,0),MATCH(resource!BJ$2,INDIRECT("day_wise_sales_data!$B$1:$BZ$1"),0)),0)</f>
        <v>0</v>
      </c>
      <c r="BK415" s="3">
        <f ca="1">IFERROR(INDEX(INDIRECT("day_wise_sales_data!$B$2:$BZ$599"),MATCH(resource!$CC415,day_wise_sales_data!$A$2:$A$500,0),MATCH(resource!BK$2,INDIRECT("day_wise_sales_data!$B$1:$BZ$1"),0)),0)</f>
        <v>9330.41</v>
      </c>
      <c r="BL415" s="3">
        <f ca="1">IFERROR(INDEX(INDIRECT("day_wise_sales_data!$B$2:$BZ$599"),MATCH(resource!$CC415,day_wise_sales_data!$A$2:$A$500,0),MATCH(resource!BL$2,INDIRECT("day_wise_sales_data!$B$1:$BZ$1"),0)),0)</f>
        <v>0</v>
      </c>
      <c r="BM415" s="3">
        <f ca="1">IFERROR(INDEX(INDIRECT("day_wise_sales_data!$B$2:$BZ$599"),MATCH(resource!$CC415,day_wise_sales_data!$A$2:$A$500,0),MATCH(resource!BM$2,INDIRECT("day_wise_sales_data!$B$1:$BZ$1"),0)),0)</f>
        <v>7722.56</v>
      </c>
      <c r="BN415" s="3">
        <f ca="1">IFERROR(INDEX(INDIRECT("day_wise_sales_data!$B$2:$BZ$599"),MATCH(resource!$CC415,day_wise_sales_data!$A$2:$A$500,0),MATCH(resource!BN$2,INDIRECT("day_wise_sales_data!$B$1:$BZ$1"),0)),0)</f>
        <v>0</v>
      </c>
      <c r="BO415" s="3">
        <f ca="1">IFERROR(INDEX(INDIRECT("day_wise_sales_data!$B$2:$BZ$599"),MATCH(resource!$CC415,day_wise_sales_data!$A$2:$A$500,0),MATCH(resource!BO$2,INDIRECT("day_wise_sales_data!$B$1:$BZ$1"),0)),0)</f>
        <v>0</v>
      </c>
      <c r="BP415" s="3">
        <f ca="1">IFERROR(INDEX(INDIRECT("day_wise_sales_data!$B$2:$BZ$599"),MATCH(resource!$CC415,day_wise_sales_data!$A$2:$A$500,0),MATCH(resource!BP$2,INDIRECT("day_wise_sales_data!$B$1:$BZ$1"),0)),0)</f>
        <v>13987.18</v>
      </c>
      <c r="BQ415" s="3">
        <f ca="1">IFERROR(INDEX(INDIRECT("day_wise_sales_data!$B$2:$BZ$599"),MATCH(resource!$CC415,day_wise_sales_data!$A$2:$A$500,0),MATCH(resource!BQ$2,INDIRECT("day_wise_sales_data!$B$1:$BZ$1"),0)),0)</f>
        <v>0</v>
      </c>
      <c r="BR415" s="3">
        <f ca="1">IFERROR(INDEX(INDIRECT("day_wise_sales_data!$B$2:$BZ$599"),MATCH(resource!$CC415,day_wise_sales_data!$A$2:$A$500,0),MATCH(resource!BR$2,INDIRECT("day_wise_sales_data!$B$1:$BZ$1"),0)),0)</f>
        <v>0</v>
      </c>
      <c r="BS415" s="3">
        <f ca="1">IFERROR(INDEX(INDIRECT("day_wise_sales_data!$B$2:$BZ$599"),MATCH(resource!$CC415,day_wise_sales_data!$A$2:$A$500,0),MATCH(resource!BS$2,INDIRECT("day_wise_sales_data!$B$1:$BZ$1"),0)),0)</f>
        <v>1100.0999999999999</v>
      </c>
      <c r="BT415" s="3">
        <f ca="1">IFERROR(INDEX(INDIRECT("day_wise_sales_data!$B$2:$BZ$599"),MATCH(resource!$CC415,day_wise_sales_data!$A$2:$A$500,0),MATCH(resource!BT$2,INDIRECT("day_wise_sales_data!$B$1:$BZ$1"),0)),0)</f>
        <v>3001.86</v>
      </c>
      <c r="BU415" s="3">
        <f ca="1">IFERROR(INDEX(INDIRECT("day_wise_sales_data!$B$2:$BZ$599"),MATCH(resource!$CC415,day_wise_sales_data!$A$2:$A$500,0),MATCH(resource!BU$2,INDIRECT("day_wise_sales_data!$B$1:$BZ$1"),0)),0)</f>
        <v>31377.57</v>
      </c>
      <c r="BV415" s="3">
        <f ca="1">IFERROR(INDEX(INDIRECT("day_wise_sales_data!$B$2:$BZ$599"),MATCH(resource!$CC415,day_wise_sales_data!$A$2:$A$500,0),MATCH(resource!BV$2,INDIRECT("day_wise_sales_data!$B$1:$BZ$1"),0)),0)</f>
        <v>0</v>
      </c>
      <c r="BW415" s="3">
        <f ca="1">IFERROR(INDEX(INDIRECT("day_wise_sales_data!$B$2:$BZ$599"),MATCH(resource!$CC415,day_wise_sales_data!$A$2:$A$500,0),MATCH(resource!BW$2,INDIRECT("day_wise_sales_data!$B$1:$BZ$1"),0)),0)</f>
        <v>3867.64</v>
      </c>
      <c r="BX415" s="3">
        <f ca="1">IFERROR(INDEX(INDIRECT("day_wise_sales_data!$B$2:$BZ$599"),MATCH(resource!$CC415,day_wise_sales_data!$A$2:$A$500,0),MATCH(resource!BX$2,INDIRECT("day_wise_sales_data!$B$1:$BZ$1"),0)),0)</f>
        <v>0</v>
      </c>
      <c r="BY415" s="3">
        <f ca="1">IFERROR(INDEX(INDIRECT("day_wise_sales_data!$B$2:$BZ$599"),MATCH(resource!$CC415,day_wise_sales_data!$A$2:$A$500,0),MATCH(resource!BY$2,INDIRECT("day_wise_sales_data!$B$1:$BZ$1"),0)),0)</f>
        <v>18534.060000000001</v>
      </c>
      <c r="BZ415" s="3">
        <f ca="1">IFERROR(INDEX(INDIRECT("day_wise_sales_data!$B$2:$BZ$599"),MATCH(resource!$CC415,day_wise_sales_data!$A$2:$A$500,0),MATCH(resource!BZ$2,INDIRECT("day_wise_sales_data!$B$1:$BZ$1"),0)),0)</f>
        <v>0</v>
      </c>
      <c r="CA415" s="3" t="str">
        <f ca="1">IFERROR(INDEX(INDIRECT("day_wise_sales_data!$B$2:$BZ$599"),MATCH(resource!$CC415,day_wise_sales_data!$A$2:$A$500,0),MATCH(resource!CA$2,INDIRECT("day_wise_sales_data!$B$1:$BZ$1"),0)),0)</f>
        <v>dd</v>
      </c>
      <c r="CC415" s="4" t="str">
        <f>sales_data!H414</f>
        <v>NOR10131</v>
      </c>
      <c r="CD415" s="1">
        <v>413</v>
      </c>
      <c r="CE415" s="1" t="str">
        <f>IF(AQ415=report!$AQ$3,resource!CD415,"")</f>
        <v/>
      </c>
      <c r="CF415" s="5" t="str">
        <f>IFERROR(SMALL($CE$3:$CE$1001,ROWS($CE$3:CE415)),"")</f>
        <v/>
      </c>
      <c r="CH415">
        <f>IFERROR(VLOOKUP($CC415,data_pull!$E$22:$G$700,2,0),0)</f>
        <v>117956.56</v>
      </c>
      <c r="CK415"/>
      <c r="DK415" s="3">
        <f>IFERROR(INDEX(COD_SALES!$B$5:$Z$500,MATCH(resource!$CC415,COD_SALES!$A$5:$A$500,0),MATCH(resource!DK$2,COD_SALES!$B$4:$Z$4,0)),"")</f>
        <v>13</v>
      </c>
      <c r="DL415" s="3">
        <f>IFERROR(INDEX(COD_SALES!$B$5:$Z$500,MATCH(resource!$CC415,COD_SALES!$A$5:$A$500,0),MATCH(resource!DL$2,COD_SALES!$B$4:$Z$4,0)),"")</f>
        <v>1</v>
      </c>
      <c r="DM415" s="3">
        <f>IFERROR(INDEX(COD_SALES!$B$5:$Z$500,MATCH(resource!$CC415,COD_SALES!$A$5:$A$500,0),MATCH(resource!DM$2,COD_SALES!$B$4:$Z$4,0)),"")</f>
        <v>10</v>
      </c>
      <c r="DN415" s="3" t="str">
        <f>IFERROR(INDEX(COD_SALES!$B$5:$Z$500,MATCH(resource!$CC415,COD_SALES!$A$5:$A$500,0),MATCH(resource!DN$2,COD_SALES!$B$4:$Z$4,0)),"")</f>
        <v/>
      </c>
      <c r="DO415" s="3">
        <f>IFERROR(INDEX(COD_SALES!$B$5:$Z$500,MATCH(resource!$CC415,COD_SALES!$A$5:$A$500,0),MATCH(resource!DO$2,COD_SALES!$B$4:$Z$4,0)),"")</f>
        <v>0</v>
      </c>
      <c r="DP415" s="3">
        <f>IFERROR(INDEX(COD_SALES!$B$5:$Z$500,MATCH(resource!$CC415,COD_SALES!$A$5:$A$500,0),MATCH(resource!DP$2,COD_SALES!$B$4:$Z$4,0)),"")</f>
        <v>11</v>
      </c>
      <c r="DQ415" s="3" t="str">
        <f>IFERROR(INDEX(COD_SALES!$B$5:$Z$500,MATCH(resource!$CC415,COD_SALES!$A$5:$A$500,0),MATCH(resource!DQ$2,COD_SALES!$B$4:$Z$4,0)),"")</f>
        <v/>
      </c>
      <c r="DR415" s="3">
        <f>IFERROR(INDEX(COD_SALES!$B$5:$Z$500,MATCH(resource!$CC415,COD_SALES!$A$5:$A$500,0),MATCH(resource!DR$2,COD_SALES!$B$4:$Z$4,0)),"")</f>
        <v>17</v>
      </c>
      <c r="DS415" s="3">
        <f>IFERROR(INDEX(COD_SALES!$B$5:$Z$500,MATCH(resource!$CC415,COD_SALES!$A$5:$A$500,0),MATCH(resource!DS$2,COD_SALES!$B$4:$Z$4,0)),"")</f>
        <v>20</v>
      </c>
      <c r="DT415" s="3">
        <f>IFERROR(INDEX(COD_SALES!$B$5:$Z$500,MATCH(resource!$CC415,COD_SALES!$A$5:$A$500,0),MATCH(resource!DT$2,COD_SALES!$B$4:$Z$4,0)),"")</f>
        <v>0</v>
      </c>
      <c r="DU415" s="3">
        <f>IFERROR(INDEX(COD_SALES!$B$5:$Z$500,MATCH(resource!$CC415,COD_SALES!$A$5:$A$500,0),MATCH(resource!DU$2,COD_SALES!$B$4:$Z$4,0)),"")</f>
        <v>10</v>
      </c>
      <c r="DV415" s="3">
        <f>IFERROR(INDEX(COD_SALES!$B$5:$Z$500,MATCH(resource!$CC415,COD_SALES!$A$5:$A$500,0),MATCH(resource!DV$2,COD_SALES!$B$4:$Z$4,0)),"")</f>
        <v>0</v>
      </c>
      <c r="DW415" s="3">
        <f>IFERROR(INDEX(COD_SALES!$B$5:$Z$500,MATCH(resource!$CC415,COD_SALES!$A$5:$A$500,0),MATCH(resource!DW$2,COD_SALES!$B$4:$Z$4,0)),"")</f>
        <v>11</v>
      </c>
      <c r="DX415" s="3">
        <f>IFERROR(INDEX(COD_SALES!$B$5:$Z$500,MATCH(resource!$CC415,COD_SALES!$A$5:$A$500,0),MATCH(resource!DX$2,COD_SALES!$B$4:$Z$4,0)),"")</f>
        <v>20</v>
      </c>
      <c r="DY415" s="3">
        <f>IFERROR(INDEX(COD_SALES!$B$5:$Z$500,MATCH(resource!$CC415,COD_SALES!$A$5:$A$500,0),MATCH(resource!DY$2,COD_SALES!$B$4:$Z$4,0)),"")</f>
        <v>5</v>
      </c>
      <c r="DZ415" s="3">
        <f>IFERROR(INDEX(COD_SALES!$B$5:$Z$500,MATCH(resource!$CC415,COD_SALES!$A$5:$A$500,0),MATCH(resource!DZ$2,COD_SALES!$B$4:$Z$4,0)),"")</f>
        <v>35</v>
      </c>
      <c r="EA415" s="3">
        <f>IFERROR(INDEX(COD_SALES!$B$5:$Z$500,MATCH(resource!$CC415,COD_SALES!$A$5:$A$500,0),MATCH(resource!EA$2,COD_SALES!$B$4:$Z$4,0)),"")</f>
        <v>35</v>
      </c>
      <c r="EB415" s="3">
        <f t="shared" si="125"/>
        <v>40041.79</v>
      </c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116"/>
      <c r="EU415" s="116"/>
      <c r="EW415" s="3">
        <f>IFERROR(VLOOKUP(CC415,data_pull!$AO$25:$AR$546,2,0),0)</f>
        <v>39</v>
      </c>
      <c r="EX415" s="1">
        <f>IFERROR(VLOOKUP(CC415,data_pull!$AO$25:$AR$546,4,0),0)</f>
        <v>170000</v>
      </c>
    </row>
    <row r="416" spans="13:154" x14ac:dyDescent="0.25"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4" t="str">
        <f>sales_data!B415</f>
        <v>Asaduzzaman</v>
      </c>
      <c r="AR416" s="4" t="str">
        <f>sales_data!C415</f>
        <v>Shafiqul Islam</v>
      </c>
      <c r="AS416" s="5" t="str">
        <f t="shared" si="117"/>
        <v/>
      </c>
      <c r="AT416" s="4" t="str">
        <f>sales_data!I415</f>
        <v>Was Kuruni</v>
      </c>
      <c r="AU416" s="4" t="str">
        <f>sales_data!W415</f>
        <v>Belabo (Tb)</v>
      </c>
      <c r="AV416" s="1">
        <f>sales_data!N415</f>
        <v>265684.09999999998</v>
      </c>
      <c r="AW416" s="1">
        <f>sales_data!P415</f>
        <v>58</v>
      </c>
      <c r="AX416" s="3">
        <f ca="1">IFERROR(INDEX(INDIRECT("day_wise_sales_data!$B$2:$BZ$599"),MATCH(resource!$CC416,day_wise_sales_data!$A$2:$A$500,0),MATCH(resource!AX$2,INDIRECT("day_wise_sales_data!$B$1:$BZ$1"),0)),0)</f>
        <v>0</v>
      </c>
      <c r="AY416" s="3">
        <f ca="1">IFERROR(INDEX(INDIRECT("day_wise_sales_data!$B$2:$BZ$599"),MATCH(resource!$CC416,day_wise_sales_data!$A$2:$A$500,0),MATCH(resource!AY$2,INDIRECT("day_wise_sales_data!$B$1:$BZ$1"),0)),0)</f>
        <v>0</v>
      </c>
      <c r="AZ416" s="3">
        <f ca="1">IFERROR(INDEX(INDIRECT("day_wise_sales_data!$B$2:$BZ$599"),MATCH(resource!$CC416,day_wise_sales_data!$A$2:$A$500,0),MATCH(resource!AZ$2,INDIRECT("day_wise_sales_data!$B$1:$BZ$1"),0)),0)</f>
        <v>1108.8699999999999</v>
      </c>
      <c r="BA416" s="3">
        <f ca="1">IFERROR(INDEX(INDIRECT("day_wise_sales_data!$B$2:$BZ$599"),MATCH(resource!$CC416,day_wise_sales_data!$A$2:$A$500,0),MATCH(resource!BA$2,INDIRECT("day_wise_sales_data!$B$1:$BZ$1"),0)),0)</f>
        <v>0</v>
      </c>
      <c r="BB416" s="3">
        <f ca="1">IFERROR(INDEX(INDIRECT("day_wise_sales_data!$B$2:$BZ$599"),MATCH(resource!$CC416,day_wise_sales_data!$A$2:$A$500,0),MATCH(resource!BB$2,INDIRECT("day_wise_sales_data!$B$1:$BZ$1"),0)),0)</f>
        <v>0</v>
      </c>
      <c r="BC416" s="3">
        <f ca="1">IFERROR(INDEX(INDIRECT("day_wise_sales_data!$B$2:$BZ$599"),MATCH(resource!$CC416,day_wise_sales_data!$A$2:$A$500,0),MATCH(resource!BC$2,INDIRECT("day_wise_sales_data!$B$1:$BZ$1"),0)),0)</f>
        <v>0</v>
      </c>
      <c r="BD416" s="3">
        <f ca="1">IFERROR(INDEX(INDIRECT("day_wise_sales_data!$B$2:$BZ$599"),MATCH(resource!$CC416,day_wise_sales_data!$A$2:$A$500,0),MATCH(resource!BD$2,INDIRECT("day_wise_sales_data!$B$1:$BZ$1"),0)),0)</f>
        <v>0</v>
      </c>
      <c r="BE416" s="3">
        <f ca="1">IFERROR(INDEX(INDIRECT("day_wise_sales_data!$B$2:$BZ$599"),MATCH(resource!$CC416,day_wise_sales_data!$A$2:$A$500,0),MATCH(resource!BE$2,INDIRECT("day_wise_sales_data!$B$1:$BZ$1"),0)),0)</f>
        <v>0</v>
      </c>
      <c r="BF416" s="3">
        <f ca="1">IFERROR(INDEX(INDIRECT("day_wise_sales_data!$B$2:$BZ$599"),MATCH(resource!$CC416,day_wise_sales_data!$A$2:$A$500,0),MATCH(resource!BF$2,INDIRECT("day_wise_sales_data!$B$1:$BZ$1"),0)),0)</f>
        <v>8478.09</v>
      </c>
      <c r="BG416" s="3">
        <f ca="1">IFERROR(INDEX(INDIRECT("day_wise_sales_data!$B$2:$BZ$599"),MATCH(resource!$CC416,day_wise_sales_data!$A$2:$A$500,0),MATCH(resource!BG$2,INDIRECT("day_wise_sales_data!$B$1:$BZ$1"),0)),0)</f>
        <v>6878.26</v>
      </c>
      <c r="BH416" s="3">
        <f ca="1">IFERROR(INDEX(INDIRECT("day_wise_sales_data!$B$2:$BZ$599"),MATCH(resource!$CC416,day_wise_sales_data!$A$2:$A$500,0),MATCH(resource!BH$2,INDIRECT("day_wise_sales_data!$B$1:$BZ$1"),0)),0)</f>
        <v>0</v>
      </c>
      <c r="BI416" s="3">
        <f ca="1">IFERROR(INDEX(INDIRECT("day_wise_sales_data!$B$2:$BZ$599"),MATCH(resource!$CC416,day_wise_sales_data!$A$2:$A$500,0),MATCH(resource!BI$2,INDIRECT("day_wise_sales_data!$B$1:$BZ$1"),0)),0)</f>
        <v>27013.55</v>
      </c>
      <c r="BJ416" s="3">
        <f ca="1">IFERROR(INDEX(INDIRECT("day_wise_sales_data!$B$2:$BZ$599"),MATCH(resource!$CC416,day_wise_sales_data!$A$2:$A$500,0),MATCH(resource!BJ$2,INDIRECT("day_wise_sales_data!$B$1:$BZ$1"),0)),0)</f>
        <v>0</v>
      </c>
      <c r="BK416" s="3">
        <f ca="1">IFERROR(INDEX(INDIRECT("day_wise_sales_data!$B$2:$BZ$599"),MATCH(resource!$CC416,day_wise_sales_data!$A$2:$A$500,0),MATCH(resource!BK$2,INDIRECT("day_wise_sales_data!$B$1:$BZ$1"),0)),0)</f>
        <v>5359.64</v>
      </c>
      <c r="BL416" s="3">
        <f ca="1">IFERROR(INDEX(INDIRECT("day_wise_sales_data!$B$2:$BZ$599"),MATCH(resource!$CC416,day_wise_sales_data!$A$2:$A$500,0),MATCH(resource!BL$2,INDIRECT("day_wise_sales_data!$B$1:$BZ$1"),0)),0)</f>
        <v>994.91</v>
      </c>
      <c r="BM416" s="3">
        <f ca="1">IFERROR(INDEX(INDIRECT("day_wise_sales_data!$B$2:$BZ$599"),MATCH(resource!$CC416,day_wise_sales_data!$A$2:$A$500,0),MATCH(resource!BM$2,INDIRECT("day_wise_sales_data!$B$1:$BZ$1"),0)),0)</f>
        <v>13812.15</v>
      </c>
      <c r="BN416" s="3">
        <f ca="1">IFERROR(INDEX(INDIRECT("day_wise_sales_data!$B$2:$BZ$599"),MATCH(resource!$CC416,day_wise_sales_data!$A$2:$A$500,0),MATCH(resource!BN$2,INDIRECT("day_wise_sales_data!$B$1:$BZ$1"),0)),0)</f>
        <v>19990.18</v>
      </c>
      <c r="BO416" s="3">
        <f ca="1">IFERROR(INDEX(INDIRECT("day_wise_sales_data!$B$2:$BZ$599"),MATCH(resource!$CC416,day_wise_sales_data!$A$2:$A$500,0),MATCH(resource!BO$2,INDIRECT("day_wise_sales_data!$B$1:$BZ$1"),0)),0)</f>
        <v>0</v>
      </c>
      <c r="BP416" s="3">
        <f ca="1">IFERROR(INDEX(INDIRECT("day_wise_sales_data!$B$2:$BZ$599"),MATCH(resource!$CC416,day_wise_sales_data!$A$2:$A$500,0),MATCH(resource!BP$2,INDIRECT("day_wise_sales_data!$B$1:$BZ$1"),0)),0)</f>
        <v>7405.95</v>
      </c>
      <c r="BQ416" s="3">
        <f ca="1">IFERROR(INDEX(INDIRECT("day_wise_sales_data!$B$2:$BZ$599"),MATCH(resource!$CC416,day_wise_sales_data!$A$2:$A$500,0),MATCH(resource!BQ$2,INDIRECT("day_wise_sales_data!$B$1:$BZ$1"),0)),0)</f>
        <v>0</v>
      </c>
      <c r="BR416" s="3">
        <f ca="1">IFERROR(INDEX(INDIRECT("day_wise_sales_data!$B$2:$BZ$599"),MATCH(resource!$CC416,day_wise_sales_data!$A$2:$A$500,0),MATCH(resource!BR$2,INDIRECT("day_wise_sales_data!$B$1:$BZ$1"),0)),0)</f>
        <v>0</v>
      </c>
      <c r="BS416" s="3">
        <f ca="1">IFERROR(INDEX(INDIRECT("day_wise_sales_data!$B$2:$BZ$599"),MATCH(resource!$CC416,day_wise_sales_data!$A$2:$A$500,0),MATCH(resource!BS$2,INDIRECT("day_wise_sales_data!$B$1:$BZ$1"),0)),0)</f>
        <v>370.72</v>
      </c>
      <c r="BT416" s="3">
        <f ca="1">IFERROR(INDEX(INDIRECT("day_wise_sales_data!$B$2:$BZ$599"),MATCH(resource!$CC416,day_wise_sales_data!$A$2:$A$500,0),MATCH(resource!BT$2,INDIRECT("day_wise_sales_data!$B$1:$BZ$1"),0)),0)</f>
        <v>9957.7099999999991</v>
      </c>
      <c r="BU416" s="3">
        <f ca="1">IFERROR(INDEX(INDIRECT("day_wise_sales_data!$B$2:$BZ$599"),MATCH(resource!$CC416,day_wise_sales_data!$A$2:$A$500,0),MATCH(resource!BU$2,INDIRECT("day_wise_sales_data!$B$1:$BZ$1"),0)),0)</f>
        <v>47938.51</v>
      </c>
      <c r="BV416" s="3">
        <f ca="1">IFERROR(INDEX(INDIRECT("day_wise_sales_data!$B$2:$BZ$599"),MATCH(resource!$CC416,day_wise_sales_data!$A$2:$A$500,0),MATCH(resource!BV$2,INDIRECT("day_wise_sales_data!$B$1:$BZ$1"),0)),0)</f>
        <v>0</v>
      </c>
      <c r="BW416" s="3">
        <f ca="1">IFERROR(INDEX(INDIRECT("day_wise_sales_data!$B$2:$BZ$599"),MATCH(resource!$CC416,day_wise_sales_data!$A$2:$A$500,0),MATCH(resource!BW$2,INDIRECT("day_wise_sales_data!$B$1:$BZ$1"),0)),0)</f>
        <v>24024.95</v>
      </c>
      <c r="BX416" s="3">
        <f ca="1">IFERROR(INDEX(INDIRECT("day_wise_sales_data!$B$2:$BZ$599"),MATCH(resource!$CC416,day_wise_sales_data!$A$2:$A$500,0),MATCH(resource!BX$2,INDIRECT("day_wise_sales_data!$B$1:$BZ$1"),0)),0)</f>
        <v>7662.56</v>
      </c>
      <c r="BY416" s="3">
        <f ca="1">IFERROR(INDEX(INDIRECT("day_wise_sales_data!$B$2:$BZ$599"),MATCH(resource!$CC416,day_wise_sales_data!$A$2:$A$500,0),MATCH(resource!BY$2,INDIRECT("day_wise_sales_data!$B$1:$BZ$1"),0)),0)</f>
        <v>0</v>
      </c>
      <c r="BZ416" s="3">
        <f ca="1">IFERROR(INDEX(INDIRECT("day_wise_sales_data!$B$2:$BZ$599"),MATCH(resource!$CC416,day_wise_sales_data!$A$2:$A$500,0),MATCH(resource!BZ$2,INDIRECT("day_wise_sales_data!$B$1:$BZ$1"),0)),0)</f>
        <v>76158.3</v>
      </c>
      <c r="CA416" s="3" t="str">
        <f ca="1">IFERROR(INDEX(INDIRECT("day_wise_sales_data!$B$2:$BZ$599"),MATCH(resource!$CC416,day_wise_sales_data!$A$2:$A$500,0),MATCH(resource!CA$2,INDIRECT("day_wise_sales_data!$B$1:$BZ$1"),0)),0)</f>
        <v>dd</v>
      </c>
      <c r="CC416" s="4" t="str">
        <f>sales_data!H415</f>
        <v>NOR07113</v>
      </c>
      <c r="CD416" s="1">
        <v>414</v>
      </c>
      <c r="CE416" s="1" t="str">
        <f>IF(AQ416=report!$AQ$3,resource!CD416,"")</f>
        <v/>
      </c>
      <c r="CF416" s="5" t="str">
        <f>IFERROR(SMALL($CE$3:$CE$1001,ROWS($CE$3:CE416)),"")</f>
        <v/>
      </c>
      <c r="CH416">
        <f>IFERROR(VLOOKUP($CC416,data_pull!$E$22:$G$700,2,0),0)</f>
        <v>265684.09999999998</v>
      </c>
      <c r="CK416"/>
      <c r="DK416" s="3">
        <f>IFERROR(INDEX(COD_SALES!$B$5:$Z$500,MATCH(resource!$CC416,COD_SALES!$A$5:$A$500,0),MATCH(resource!DK$2,COD_SALES!$B$4:$Z$4,0)),"")</f>
        <v>1</v>
      </c>
      <c r="DL416" s="3">
        <f>IFERROR(INDEX(COD_SALES!$B$5:$Z$500,MATCH(resource!$CC416,COD_SALES!$A$5:$A$500,0),MATCH(resource!DL$2,COD_SALES!$B$4:$Z$4,0)),"")</f>
        <v>0</v>
      </c>
      <c r="DM416" s="3">
        <f>IFERROR(INDEX(COD_SALES!$B$5:$Z$500,MATCH(resource!$CC416,COD_SALES!$A$5:$A$500,0),MATCH(resource!DM$2,COD_SALES!$B$4:$Z$4,0)),"")</f>
        <v>17</v>
      </c>
      <c r="DN416" s="3" t="str">
        <f>IFERROR(INDEX(COD_SALES!$B$5:$Z$500,MATCH(resource!$CC416,COD_SALES!$A$5:$A$500,0),MATCH(resource!DN$2,COD_SALES!$B$4:$Z$4,0)),"")</f>
        <v/>
      </c>
      <c r="DO416" s="3">
        <f>IFERROR(INDEX(COD_SALES!$B$5:$Z$500,MATCH(resource!$CC416,COD_SALES!$A$5:$A$500,0),MATCH(resource!DO$2,COD_SALES!$B$4:$Z$4,0)),"")</f>
        <v>0</v>
      </c>
      <c r="DP416" s="3">
        <f>IFERROR(INDEX(COD_SALES!$B$5:$Z$500,MATCH(resource!$CC416,COD_SALES!$A$5:$A$500,0),MATCH(resource!DP$2,COD_SALES!$B$4:$Z$4,0)),"")</f>
        <v>22</v>
      </c>
      <c r="DQ416" s="3" t="str">
        <f>IFERROR(INDEX(COD_SALES!$B$5:$Z$500,MATCH(resource!$CC416,COD_SALES!$A$5:$A$500,0),MATCH(resource!DQ$2,COD_SALES!$B$4:$Z$4,0)),"")</f>
        <v/>
      </c>
      <c r="DR416" s="3">
        <f>IFERROR(INDEX(COD_SALES!$B$5:$Z$500,MATCH(resource!$CC416,COD_SALES!$A$5:$A$500,0),MATCH(resource!DR$2,COD_SALES!$B$4:$Z$4,0)),"")</f>
        <v>1</v>
      </c>
      <c r="DS416" s="3">
        <f>IFERROR(INDEX(COD_SALES!$B$5:$Z$500,MATCH(resource!$CC416,COD_SALES!$A$5:$A$500,0),MATCH(resource!DS$2,COD_SALES!$B$4:$Z$4,0)),"")</f>
        <v>182</v>
      </c>
      <c r="DT416" s="3">
        <f>IFERROR(INDEX(COD_SALES!$B$5:$Z$500,MATCH(resource!$CC416,COD_SALES!$A$5:$A$500,0),MATCH(resource!DT$2,COD_SALES!$B$4:$Z$4,0)),"")</f>
        <v>0</v>
      </c>
      <c r="DU416" s="3">
        <f>IFERROR(INDEX(COD_SALES!$B$5:$Z$500,MATCH(resource!$CC416,COD_SALES!$A$5:$A$500,0),MATCH(resource!DU$2,COD_SALES!$B$4:$Z$4,0)),"")</f>
        <v>0</v>
      </c>
      <c r="DV416" s="3">
        <f>IFERROR(INDEX(COD_SALES!$B$5:$Z$500,MATCH(resource!$CC416,COD_SALES!$A$5:$A$500,0),MATCH(resource!DV$2,COD_SALES!$B$4:$Z$4,0)),"")</f>
        <v>0</v>
      </c>
      <c r="DW416" s="3">
        <f>IFERROR(INDEX(COD_SALES!$B$5:$Z$500,MATCH(resource!$CC416,COD_SALES!$A$5:$A$500,0),MATCH(resource!DW$2,COD_SALES!$B$4:$Z$4,0)),"")</f>
        <v>52</v>
      </c>
      <c r="DX416" s="3">
        <f>IFERROR(INDEX(COD_SALES!$B$5:$Z$500,MATCH(resource!$CC416,COD_SALES!$A$5:$A$500,0),MATCH(resource!DX$2,COD_SALES!$B$4:$Z$4,0)),"")</f>
        <v>0</v>
      </c>
      <c r="DY416" s="3">
        <f>IFERROR(INDEX(COD_SALES!$B$5:$Z$500,MATCH(resource!$CC416,COD_SALES!$A$5:$A$500,0),MATCH(resource!DY$2,COD_SALES!$B$4:$Z$4,0)),"")</f>
        <v>0</v>
      </c>
      <c r="DZ416" s="3">
        <f>IFERROR(INDEX(COD_SALES!$B$5:$Z$500,MATCH(resource!$CC416,COD_SALES!$A$5:$A$500,0),MATCH(resource!DZ$2,COD_SALES!$B$4:$Z$4,0)),"")</f>
        <v>1</v>
      </c>
      <c r="EA416" s="3">
        <f>IFERROR(INDEX(COD_SALES!$B$5:$Z$500,MATCH(resource!$CC416,COD_SALES!$A$5:$A$500,0),MATCH(resource!EA$2,COD_SALES!$B$4:$Z$4,0)),"")</f>
        <v>19</v>
      </c>
      <c r="EB416" s="3">
        <f t="shared" si="125"/>
        <v>76138.01999999999</v>
      </c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116"/>
      <c r="EU416" s="116"/>
      <c r="EW416" s="3">
        <f>IFERROR(VLOOKUP(CC416,data_pull!$AO$25:$AR$546,2,0),0)</f>
        <v>40</v>
      </c>
      <c r="EX416" s="1">
        <f>IFERROR(VLOOKUP(CC416,data_pull!$AO$25:$AR$546,4,0),0)</f>
        <v>220000</v>
      </c>
    </row>
    <row r="417" spans="13:154" x14ac:dyDescent="0.25"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4" t="str">
        <f>sales_data!B416</f>
        <v>Abdul Quader Khan</v>
      </c>
      <c r="AR417" s="4" t="str">
        <f>sales_data!C416</f>
        <v>Abdul Baten Chowdhury</v>
      </c>
      <c r="AS417" s="5" t="str">
        <f t="shared" si="117"/>
        <v>Abdul Baten Chowdhury</v>
      </c>
      <c r="AT417" s="4" t="str">
        <f>sales_data!I416</f>
        <v>Abu Hanif (Ex)</v>
      </c>
      <c r="AU417" s="4" t="str">
        <f>sales_data!W416</f>
        <v>Kashinathpur (Tb)</v>
      </c>
      <c r="AV417" s="1">
        <f>sales_data!N416</f>
        <v>-53293.46</v>
      </c>
      <c r="AW417" s="1">
        <f>sales_data!P416</f>
        <v>0</v>
      </c>
      <c r="AX417" s="3">
        <f ca="1">IFERROR(INDEX(INDIRECT("day_wise_sales_data!$B$2:$BZ$599"),MATCH(resource!$CC417,day_wise_sales_data!$A$2:$A$500,0),MATCH(resource!AX$2,INDIRECT("day_wise_sales_data!$B$1:$BZ$1"),0)),0)</f>
        <v>0</v>
      </c>
      <c r="AY417" s="3">
        <f ca="1">IFERROR(INDEX(INDIRECT("day_wise_sales_data!$B$2:$BZ$599"),MATCH(resource!$CC417,day_wise_sales_data!$A$2:$A$500,0),MATCH(resource!AY$2,INDIRECT("day_wise_sales_data!$B$1:$BZ$1"),0)),0)</f>
        <v>0</v>
      </c>
      <c r="AZ417" s="3">
        <f ca="1">IFERROR(INDEX(INDIRECT("day_wise_sales_data!$B$2:$BZ$599"),MATCH(resource!$CC417,day_wise_sales_data!$A$2:$A$500,0),MATCH(resource!AZ$2,INDIRECT("day_wise_sales_data!$B$1:$BZ$1"),0)),0)</f>
        <v>0</v>
      </c>
      <c r="BA417" s="3">
        <f ca="1">IFERROR(INDEX(INDIRECT("day_wise_sales_data!$B$2:$BZ$599"),MATCH(resource!$CC417,day_wise_sales_data!$A$2:$A$500,0),MATCH(resource!BA$2,INDIRECT("day_wise_sales_data!$B$1:$BZ$1"),0)),0)</f>
        <v>0</v>
      </c>
      <c r="BB417" s="3">
        <f ca="1">IFERROR(INDEX(INDIRECT("day_wise_sales_data!$B$2:$BZ$599"),MATCH(resource!$CC417,day_wise_sales_data!$A$2:$A$500,0),MATCH(resource!BB$2,INDIRECT("day_wise_sales_data!$B$1:$BZ$1"),0)),0)</f>
        <v>0</v>
      </c>
      <c r="BC417" s="3">
        <f ca="1">IFERROR(INDEX(INDIRECT("day_wise_sales_data!$B$2:$BZ$599"),MATCH(resource!$CC417,day_wise_sales_data!$A$2:$A$500,0),MATCH(resource!BC$2,INDIRECT("day_wise_sales_data!$B$1:$BZ$1"),0)),0)</f>
        <v>0</v>
      </c>
      <c r="BD417" s="3">
        <f ca="1">IFERROR(INDEX(INDIRECT("day_wise_sales_data!$B$2:$BZ$599"),MATCH(resource!$CC417,day_wise_sales_data!$A$2:$A$500,0),MATCH(resource!BD$2,INDIRECT("day_wise_sales_data!$B$1:$BZ$1"),0)),0)</f>
        <v>0</v>
      </c>
      <c r="BE417" s="3">
        <f ca="1">IFERROR(INDEX(INDIRECT("day_wise_sales_data!$B$2:$BZ$599"),MATCH(resource!$CC417,day_wise_sales_data!$A$2:$A$500,0),MATCH(resource!BE$2,INDIRECT("day_wise_sales_data!$B$1:$BZ$1"),0)),0)</f>
        <v>0</v>
      </c>
      <c r="BF417" s="3">
        <f ca="1">IFERROR(INDEX(INDIRECT("day_wise_sales_data!$B$2:$BZ$599"),MATCH(resource!$CC417,day_wise_sales_data!$A$2:$A$500,0),MATCH(resource!BF$2,INDIRECT("day_wise_sales_data!$B$1:$BZ$1"),0)),0)</f>
        <v>0</v>
      </c>
      <c r="BG417" s="3">
        <f ca="1">IFERROR(INDEX(INDIRECT("day_wise_sales_data!$B$2:$BZ$599"),MATCH(resource!$CC417,day_wise_sales_data!$A$2:$A$500,0),MATCH(resource!BG$2,INDIRECT("day_wise_sales_data!$B$1:$BZ$1"),0)),0)</f>
        <v>0</v>
      </c>
      <c r="BH417" s="3">
        <f ca="1">IFERROR(INDEX(INDIRECT("day_wise_sales_data!$B$2:$BZ$599"),MATCH(resource!$CC417,day_wise_sales_data!$A$2:$A$500,0),MATCH(resource!BH$2,INDIRECT("day_wise_sales_data!$B$1:$BZ$1"),0)),0)</f>
        <v>0</v>
      </c>
      <c r="BI417" s="3">
        <f ca="1">IFERROR(INDEX(INDIRECT("day_wise_sales_data!$B$2:$BZ$599"),MATCH(resource!$CC417,day_wise_sales_data!$A$2:$A$500,0),MATCH(resource!BI$2,INDIRECT("day_wise_sales_data!$B$1:$BZ$1"),0)),0)</f>
        <v>0</v>
      </c>
      <c r="BJ417" s="3">
        <f ca="1">IFERROR(INDEX(INDIRECT("day_wise_sales_data!$B$2:$BZ$599"),MATCH(resource!$CC417,day_wise_sales_data!$A$2:$A$500,0),MATCH(resource!BJ$2,INDIRECT("day_wise_sales_data!$B$1:$BZ$1"),0)),0)</f>
        <v>0</v>
      </c>
      <c r="BK417" s="3">
        <f ca="1">IFERROR(INDEX(INDIRECT("day_wise_sales_data!$B$2:$BZ$599"),MATCH(resource!$CC417,day_wise_sales_data!$A$2:$A$500,0),MATCH(resource!BK$2,INDIRECT("day_wise_sales_data!$B$1:$BZ$1"),0)),0)</f>
        <v>0</v>
      </c>
      <c r="BL417" s="3">
        <f ca="1">IFERROR(INDEX(INDIRECT("day_wise_sales_data!$B$2:$BZ$599"),MATCH(resource!$CC417,day_wise_sales_data!$A$2:$A$500,0),MATCH(resource!BL$2,INDIRECT("day_wise_sales_data!$B$1:$BZ$1"),0)),0)</f>
        <v>0</v>
      </c>
      <c r="BM417" s="3">
        <f ca="1">IFERROR(INDEX(INDIRECT("day_wise_sales_data!$B$2:$BZ$599"),MATCH(resource!$CC417,day_wise_sales_data!$A$2:$A$500,0),MATCH(resource!BM$2,INDIRECT("day_wise_sales_data!$B$1:$BZ$1"),0)),0)</f>
        <v>0</v>
      </c>
      <c r="BN417" s="3">
        <f ca="1">IFERROR(INDEX(INDIRECT("day_wise_sales_data!$B$2:$BZ$599"),MATCH(resource!$CC417,day_wise_sales_data!$A$2:$A$500,0),MATCH(resource!BN$2,INDIRECT("day_wise_sales_data!$B$1:$BZ$1"),0)),0)</f>
        <v>0</v>
      </c>
      <c r="BO417" s="3">
        <f ca="1">IFERROR(INDEX(INDIRECT("day_wise_sales_data!$B$2:$BZ$599"),MATCH(resource!$CC417,day_wise_sales_data!$A$2:$A$500,0),MATCH(resource!BO$2,INDIRECT("day_wise_sales_data!$B$1:$BZ$1"),0)),0)</f>
        <v>0</v>
      </c>
      <c r="BP417" s="3">
        <f ca="1">IFERROR(INDEX(INDIRECT("day_wise_sales_data!$B$2:$BZ$599"),MATCH(resource!$CC417,day_wise_sales_data!$A$2:$A$500,0),MATCH(resource!BP$2,INDIRECT("day_wise_sales_data!$B$1:$BZ$1"),0)),0)</f>
        <v>0</v>
      </c>
      <c r="BQ417" s="3">
        <f ca="1">IFERROR(INDEX(INDIRECT("day_wise_sales_data!$B$2:$BZ$599"),MATCH(resource!$CC417,day_wise_sales_data!$A$2:$A$500,0),MATCH(resource!BQ$2,INDIRECT("day_wise_sales_data!$B$1:$BZ$1"),0)),0)</f>
        <v>0</v>
      </c>
      <c r="BR417" s="3">
        <f ca="1">IFERROR(INDEX(INDIRECT("day_wise_sales_data!$B$2:$BZ$599"),MATCH(resource!$CC417,day_wise_sales_data!$A$2:$A$500,0),MATCH(resource!BR$2,INDIRECT("day_wise_sales_data!$B$1:$BZ$1"),0)),0)</f>
        <v>0</v>
      </c>
      <c r="BS417" s="3">
        <f ca="1">IFERROR(INDEX(INDIRECT("day_wise_sales_data!$B$2:$BZ$599"),MATCH(resource!$CC417,day_wise_sales_data!$A$2:$A$500,0),MATCH(resource!BS$2,INDIRECT("day_wise_sales_data!$B$1:$BZ$1"),0)),0)</f>
        <v>0</v>
      </c>
      <c r="BT417" s="3">
        <f ca="1">IFERROR(INDEX(INDIRECT("day_wise_sales_data!$B$2:$BZ$599"),MATCH(resource!$CC417,day_wise_sales_data!$A$2:$A$500,0),MATCH(resource!BT$2,INDIRECT("day_wise_sales_data!$B$1:$BZ$1"),0)),0)</f>
        <v>0</v>
      </c>
      <c r="BU417" s="3">
        <f ca="1">IFERROR(INDEX(INDIRECT("day_wise_sales_data!$B$2:$BZ$599"),MATCH(resource!$CC417,day_wise_sales_data!$A$2:$A$500,0),MATCH(resource!BU$2,INDIRECT("day_wise_sales_data!$B$1:$BZ$1"),0)),0)</f>
        <v>0</v>
      </c>
      <c r="BV417" s="3">
        <f ca="1">IFERROR(INDEX(INDIRECT("day_wise_sales_data!$B$2:$BZ$599"),MATCH(resource!$CC417,day_wise_sales_data!$A$2:$A$500,0),MATCH(resource!BV$2,INDIRECT("day_wise_sales_data!$B$1:$BZ$1"),0)),0)</f>
        <v>0</v>
      </c>
      <c r="BW417" s="3">
        <f ca="1">IFERROR(INDEX(INDIRECT("day_wise_sales_data!$B$2:$BZ$599"),MATCH(resource!$CC417,day_wise_sales_data!$A$2:$A$500,0),MATCH(resource!BW$2,INDIRECT("day_wise_sales_data!$B$1:$BZ$1"),0)),0)</f>
        <v>0</v>
      </c>
      <c r="BX417" s="3">
        <f ca="1">IFERROR(INDEX(INDIRECT("day_wise_sales_data!$B$2:$BZ$599"),MATCH(resource!$CC417,day_wise_sales_data!$A$2:$A$500,0),MATCH(resource!BX$2,INDIRECT("day_wise_sales_data!$B$1:$BZ$1"),0)),0)</f>
        <v>0</v>
      </c>
      <c r="BY417" s="3">
        <f ca="1">IFERROR(INDEX(INDIRECT("day_wise_sales_data!$B$2:$BZ$599"),MATCH(resource!$CC417,day_wise_sales_data!$A$2:$A$500,0),MATCH(resource!BY$2,INDIRECT("day_wise_sales_data!$B$1:$BZ$1"),0)),0)</f>
        <v>0</v>
      </c>
      <c r="BZ417" s="3">
        <f ca="1">IFERROR(INDEX(INDIRECT("day_wise_sales_data!$B$2:$BZ$599"),MATCH(resource!$CC417,day_wise_sales_data!$A$2:$A$500,0),MATCH(resource!BZ$2,INDIRECT("day_wise_sales_data!$B$1:$BZ$1"),0)),0)</f>
        <v>0</v>
      </c>
      <c r="CA417" s="3">
        <f ca="1">IFERROR(INDEX(INDIRECT("day_wise_sales_data!$B$2:$BZ$599"),MATCH(resource!$CC417,day_wise_sales_data!$A$2:$A$500,0),MATCH(resource!CA$2,INDIRECT("day_wise_sales_data!$B$1:$BZ$1"),0)),0)</f>
        <v>0</v>
      </c>
      <c r="CC417" s="4" t="str">
        <f>sales_data!H416</f>
        <v>PAB11205</v>
      </c>
      <c r="CD417" s="1">
        <v>415</v>
      </c>
      <c r="CE417" s="1" t="str">
        <f>IF(AQ417=report!$AQ$3,resource!CD417,"")</f>
        <v/>
      </c>
      <c r="CF417" s="5" t="str">
        <f>IFERROR(SMALL($CE$3:$CE$1001,ROWS($CE$3:CE417)),"")</f>
        <v/>
      </c>
      <c r="CH417">
        <f>IFERROR(VLOOKUP($CC417,data_pull!$E$22:$G$700,2,0),0)</f>
        <v>-53293.46</v>
      </c>
      <c r="CK417"/>
      <c r="DK417" s="3">
        <f>IFERROR(INDEX(COD_SALES!$B$5:$Z$500,MATCH(resource!$CC417,COD_SALES!$A$5:$A$500,0),MATCH(resource!DK$2,COD_SALES!$B$4:$Z$4,0)),"")</f>
        <v>0</v>
      </c>
      <c r="DL417" s="3">
        <f>IFERROR(INDEX(COD_SALES!$B$5:$Z$500,MATCH(resource!$CC417,COD_SALES!$A$5:$A$500,0),MATCH(resource!DL$2,COD_SALES!$B$4:$Z$4,0)),"")</f>
        <v>-3</v>
      </c>
      <c r="DM417" s="3">
        <f>IFERROR(INDEX(COD_SALES!$B$5:$Z$500,MATCH(resource!$CC417,COD_SALES!$A$5:$A$500,0),MATCH(resource!DM$2,COD_SALES!$B$4:$Z$4,0)),"")</f>
        <v>-8</v>
      </c>
      <c r="DN417" s="3" t="str">
        <f>IFERROR(INDEX(COD_SALES!$B$5:$Z$500,MATCH(resource!$CC417,COD_SALES!$A$5:$A$500,0),MATCH(resource!DN$2,COD_SALES!$B$4:$Z$4,0)),"")</f>
        <v/>
      </c>
      <c r="DO417" s="3">
        <f>IFERROR(INDEX(COD_SALES!$B$5:$Z$500,MATCH(resource!$CC417,COD_SALES!$A$5:$A$500,0),MATCH(resource!DO$2,COD_SALES!$B$4:$Z$4,0)),"")</f>
        <v>-2</v>
      </c>
      <c r="DP417" s="3">
        <f>IFERROR(INDEX(COD_SALES!$B$5:$Z$500,MATCH(resource!$CC417,COD_SALES!$A$5:$A$500,0),MATCH(resource!DP$2,COD_SALES!$B$4:$Z$4,0)),"")</f>
        <v>-10</v>
      </c>
      <c r="DQ417" s="3" t="str">
        <f>IFERROR(INDEX(COD_SALES!$B$5:$Z$500,MATCH(resource!$CC417,COD_SALES!$A$5:$A$500,0),MATCH(resource!DQ$2,COD_SALES!$B$4:$Z$4,0)),"")</f>
        <v/>
      </c>
      <c r="DR417" s="3">
        <f>IFERROR(INDEX(COD_SALES!$B$5:$Z$500,MATCH(resource!$CC417,COD_SALES!$A$5:$A$500,0),MATCH(resource!DR$2,COD_SALES!$B$4:$Z$4,0)),"")</f>
        <v>0</v>
      </c>
      <c r="DS417" s="3">
        <f>IFERROR(INDEX(COD_SALES!$B$5:$Z$500,MATCH(resource!$CC417,COD_SALES!$A$5:$A$500,0),MATCH(resource!DS$2,COD_SALES!$B$4:$Z$4,0)),"")</f>
        <v>-5</v>
      </c>
      <c r="DT417" s="3">
        <f>IFERROR(INDEX(COD_SALES!$B$5:$Z$500,MATCH(resource!$CC417,COD_SALES!$A$5:$A$500,0),MATCH(resource!DT$2,COD_SALES!$B$4:$Z$4,0)),"")</f>
        <v>-3</v>
      </c>
      <c r="DU417" s="3">
        <f>IFERROR(INDEX(COD_SALES!$B$5:$Z$500,MATCH(resource!$CC417,COD_SALES!$A$5:$A$500,0),MATCH(resource!DU$2,COD_SALES!$B$4:$Z$4,0)),"")</f>
        <v>-1</v>
      </c>
      <c r="DV417" s="3">
        <f>IFERROR(INDEX(COD_SALES!$B$5:$Z$500,MATCH(resource!$CC417,COD_SALES!$A$5:$A$500,0),MATCH(resource!DV$2,COD_SALES!$B$4:$Z$4,0)),"")</f>
        <v>-30</v>
      </c>
      <c r="DW417" s="3">
        <f>IFERROR(INDEX(COD_SALES!$B$5:$Z$500,MATCH(resource!$CC417,COD_SALES!$A$5:$A$500,0),MATCH(resource!DW$2,COD_SALES!$B$4:$Z$4,0)),"")</f>
        <v>0</v>
      </c>
      <c r="DX417" s="3">
        <f>IFERROR(INDEX(COD_SALES!$B$5:$Z$500,MATCH(resource!$CC417,COD_SALES!$A$5:$A$500,0),MATCH(resource!DX$2,COD_SALES!$B$4:$Z$4,0)),"")</f>
        <v>-19</v>
      </c>
      <c r="DY417" s="3">
        <f>IFERROR(INDEX(COD_SALES!$B$5:$Z$500,MATCH(resource!$CC417,COD_SALES!$A$5:$A$500,0),MATCH(resource!DY$2,COD_SALES!$B$4:$Z$4,0)),"")</f>
        <v>-1</v>
      </c>
      <c r="DZ417" s="3">
        <f>IFERROR(INDEX(COD_SALES!$B$5:$Z$500,MATCH(resource!$CC417,COD_SALES!$A$5:$A$500,0),MATCH(resource!DZ$2,COD_SALES!$B$4:$Z$4,0)),"")</f>
        <v>-1</v>
      </c>
      <c r="EA417" s="3">
        <f>IFERROR(INDEX(COD_SALES!$B$5:$Z$500,MATCH(resource!$CC417,COD_SALES!$A$5:$A$500,0),MATCH(resource!EA$2,COD_SALES!$B$4:$Z$4,0)),"")</f>
        <v>-3</v>
      </c>
      <c r="EB417" s="3">
        <f t="shared" si="125"/>
        <v>-10697.08</v>
      </c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116"/>
      <c r="EU417" s="116"/>
      <c r="EW417" s="3">
        <f>IFERROR(VLOOKUP(CC417,data_pull!$AO$25:$AR$546,2,0),0)</f>
        <v>0</v>
      </c>
      <c r="EX417" s="1">
        <f>IFERROR(VLOOKUP(CC417,data_pull!$AO$25:$AR$546,4,0),0)</f>
        <v>190000</v>
      </c>
    </row>
    <row r="418" spans="13:154" x14ac:dyDescent="0.25"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4" t="str">
        <f>sales_data!B417</f>
        <v>Abdul Quader Khan</v>
      </c>
      <c r="AR418" s="4" t="str">
        <f>sales_data!C417</f>
        <v>Abdur Rahim Khan</v>
      </c>
      <c r="AS418" s="5" t="str">
        <f t="shared" si="117"/>
        <v>Abdur Rahim Khan</v>
      </c>
      <c r="AT418" s="4" t="str">
        <f>sales_data!I417</f>
        <v>Bodiuzzaman Khan</v>
      </c>
      <c r="AU418" s="4" t="str">
        <f>sales_data!W417</f>
        <v>Sirajgonj  (Cb)</v>
      </c>
      <c r="AV418" s="1">
        <f>sales_data!N417</f>
        <v>127046.56</v>
      </c>
      <c r="AW418" s="1">
        <f>sales_data!P417</f>
        <v>15</v>
      </c>
      <c r="AX418" s="3">
        <f ca="1">IFERROR(INDEX(INDIRECT("day_wise_sales_data!$B$2:$BZ$599"),MATCH(resource!$CC418,day_wise_sales_data!$A$2:$A$500,0),MATCH(resource!AX$2,INDIRECT("day_wise_sales_data!$B$1:$BZ$1"),0)),0)</f>
        <v>847.39</v>
      </c>
      <c r="AY418" s="3">
        <f ca="1">IFERROR(INDEX(INDIRECT("day_wise_sales_data!$B$2:$BZ$599"),MATCH(resource!$CC418,day_wise_sales_data!$A$2:$A$500,0),MATCH(resource!AY$2,INDIRECT("day_wise_sales_data!$B$1:$BZ$1"),0)),0)</f>
        <v>0</v>
      </c>
      <c r="AZ418" s="3">
        <f ca="1">IFERROR(INDEX(INDIRECT("day_wise_sales_data!$B$2:$BZ$599"),MATCH(resource!$CC418,day_wise_sales_data!$A$2:$A$500,0),MATCH(resource!AZ$2,INDIRECT("day_wise_sales_data!$B$1:$BZ$1"),0)),0)</f>
        <v>0</v>
      </c>
      <c r="BA418" s="3">
        <f ca="1">IFERROR(INDEX(INDIRECT("day_wise_sales_data!$B$2:$BZ$599"),MATCH(resource!$CC418,day_wise_sales_data!$A$2:$A$500,0),MATCH(resource!BA$2,INDIRECT("day_wise_sales_data!$B$1:$BZ$1"),0)),0)</f>
        <v>0</v>
      </c>
      <c r="BB418" s="3">
        <f ca="1">IFERROR(INDEX(INDIRECT("day_wise_sales_data!$B$2:$BZ$599"),MATCH(resource!$CC418,day_wise_sales_data!$A$2:$A$500,0),MATCH(resource!BB$2,INDIRECT("day_wise_sales_data!$B$1:$BZ$1"),0)),0)</f>
        <v>4199.34</v>
      </c>
      <c r="BC418" s="3">
        <f ca="1">IFERROR(INDEX(INDIRECT("day_wise_sales_data!$B$2:$BZ$599"),MATCH(resource!$CC418,day_wise_sales_data!$A$2:$A$500,0),MATCH(resource!BC$2,INDIRECT("day_wise_sales_data!$B$1:$BZ$1"),0)),0)</f>
        <v>0</v>
      </c>
      <c r="BD418" s="3">
        <f ca="1">IFERROR(INDEX(INDIRECT("day_wise_sales_data!$B$2:$BZ$599"),MATCH(resource!$CC418,day_wise_sales_data!$A$2:$A$500,0),MATCH(resource!BD$2,INDIRECT("day_wise_sales_data!$B$1:$BZ$1"),0)),0)</f>
        <v>0</v>
      </c>
      <c r="BE418" s="3">
        <f ca="1">IFERROR(INDEX(INDIRECT("day_wise_sales_data!$B$2:$BZ$599"),MATCH(resource!$CC418,day_wise_sales_data!$A$2:$A$500,0),MATCH(resource!BE$2,INDIRECT("day_wise_sales_data!$B$1:$BZ$1"),0)),0)</f>
        <v>3245.3</v>
      </c>
      <c r="BF418" s="3">
        <f ca="1">IFERROR(INDEX(INDIRECT("day_wise_sales_data!$B$2:$BZ$599"),MATCH(resource!$CC418,day_wise_sales_data!$A$2:$A$500,0),MATCH(resource!BF$2,INDIRECT("day_wise_sales_data!$B$1:$BZ$1"),0)),0)</f>
        <v>16487.13</v>
      </c>
      <c r="BG418" s="3">
        <f ca="1">IFERROR(INDEX(INDIRECT("day_wise_sales_data!$B$2:$BZ$599"),MATCH(resource!$CC418,day_wise_sales_data!$A$2:$A$500,0),MATCH(resource!BG$2,INDIRECT("day_wise_sales_data!$B$1:$BZ$1"),0)),0)</f>
        <v>0</v>
      </c>
      <c r="BH418" s="3">
        <f ca="1">IFERROR(INDEX(INDIRECT("day_wise_sales_data!$B$2:$BZ$599"),MATCH(resource!$CC418,day_wise_sales_data!$A$2:$A$500,0),MATCH(resource!BH$2,INDIRECT("day_wise_sales_data!$B$1:$BZ$1"),0)),0)</f>
        <v>27228.99</v>
      </c>
      <c r="BI418" s="3">
        <f ca="1">IFERROR(INDEX(INDIRECT("day_wise_sales_data!$B$2:$BZ$599"),MATCH(resource!$CC418,day_wise_sales_data!$A$2:$A$500,0),MATCH(resource!BI$2,INDIRECT("day_wise_sales_data!$B$1:$BZ$1"),0)),0)</f>
        <v>0</v>
      </c>
      <c r="BJ418" s="3">
        <f ca="1">IFERROR(INDEX(INDIRECT("day_wise_sales_data!$B$2:$BZ$599"),MATCH(resource!$CC418,day_wise_sales_data!$A$2:$A$500,0),MATCH(resource!BJ$2,INDIRECT("day_wise_sales_data!$B$1:$BZ$1"),0)),0)</f>
        <v>0</v>
      </c>
      <c r="BK418" s="3">
        <f ca="1">IFERROR(INDEX(INDIRECT("day_wise_sales_data!$B$2:$BZ$599"),MATCH(resource!$CC418,day_wise_sales_data!$A$2:$A$500,0),MATCH(resource!BK$2,INDIRECT("day_wise_sales_data!$B$1:$BZ$1"),0)),0)</f>
        <v>5359.64</v>
      </c>
      <c r="BL418" s="3">
        <f ca="1">IFERROR(INDEX(INDIRECT("day_wise_sales_data!$B$2:$BZ$599"),MATCH(resource!$CC418,day_wise_sales_data!$A$2:$A$500,0),MATCH(resource!BL$2,INDIRECT("day_wise_sales_data!$B$1:$BZ$1"),0)),0)</f>
        <v>0</v>
      </c>
      <c r="BM418" s="3">
        <f ca="1">IFERROR(INDEX(INDIRECT("day_wise_sales_data!$B$2:$BZ$599"),MATCH(resource!$CC418,day_wise_sales_data!$A$2:$A$500,0),MATCH(resource!BM$2,INDIRECT("day_wise_sales_data!$B$1:$BZ$1"),0)),0)</f>
        <v>0</v>
      </c>
      <c r="BN418" s="3">
        <f ca="1">IFERROR(INDEX(INDIRECT("day_wise_sales_data!$B$2:$BZ$599"),MATCH(resource!$CC418,day_wise_sales_data!$A$2:$A$500,0),MATCH(resource!BN$2,INDIRECT("day_wise_sales_data!$B$1:$BZ$1"),0)),0)</f>
        <v>0</v>
      </c>
      <c r="BO418" s="3">
        <f ca="1">IFERROR(INDEX(INDIRECT("day_wise_sales_data!$B$2:$BZ$599"),MATCH(resource!$CC418,day_wise_sales_data!$A$2:$A$500,0),MATCH(resource!BO$2,INDIRECT("day_wise_sales_data!$B$1:$BZ$1"),0)),0)</f>
        <v>10953.77</v>
      </c>
      <c r="BP418" s="3">
        <f ca="1">IFERROR(INDEX(INDIRECT("day_wise_sales_data!$B$2:$BZ$599"),MATCH(resource!$CC418,day_wise_sales_data!$A$2:$A$500,0),MATCH(resource!BP$2,INDIRECT("day_wise_sales_data!$B$1:$BZ$1"),0)),0)</f>
        <v>0</v>
      </c>
      <c r="BQ418" s="3">
        <f ca="1">IFERROR(INDEX(INDIRECT("day_wise_sales_data!$B$2:$BZ$599"),MATCH(resource!$CC418,day_wise_sales_data!$A$2:$A$500,0),MATCH(resource!BQ$2,INDIRECT("day_wise_sales_data!$B$1:$BZ$1"),0)),0)</f>
        <v>0</v>
      </c>
      <c r="BR418" s="3">
        <f ca="1">IFERROR(INDEX(INDIRECT("day_wise_sales_data!$B$2:$BZ$599"),MATCH(resource!$CC418,day_wise_sales_data!$A$2:$A$500,0),MATCH(resource!BR$2,INDIRECT("day_wise_sales_data!$B$1:$BZ$1"),0)),0)</f>
        <v>7629.86</v>
      </c>
      <c r="BS418" s="3">
        <f ca="1">IFERROR(INDEX(INDIRECT("day_wise_sales_data!$B$2:$BZ$599"),MATCH(resource!$CC418,day_wise_sales_data!$A$2:$A$500,0),MATCH(resource!BS$2,INDIRECT("day_wise_sales_data!$B$1:$BZ$1"),0)),0)</f>
        <v>8633.9500000000007</v>
      </c>
      <c r="BT418" s="3">
        <f ca="1">IFERROR(INDEX(INDIRECT("day_wise_sales_data!$B$2:$BZ$599"),MATCH(resource!$CC418,day_wise_sales_data!$A$2:$A$500,0),MATCH(resource!BT$2,INDIRECT("day_wise_sales_data!$B$1:$BZ$1"),0)),0)</f>
        <v>22969.439999999999</v>
      </c>
      <c r="BU418" s="3">
        <f ca="1">IFERROR(INDEX(INDIRECT("day_wise_sales_data!$B$2:$BZ$599"),MATCH(resource!$CC418,day_wise_sales_data!$A$2:$A$500,0),MATCH(resource!BU$2,INDIRECT("day_wise_sales_data!$B$1:$BZ$1"),0)),0)</f>
        <v>12839.95</v>
      </c>
      <c r="BV418" s="3">
        <f ca="1">IFERROR(INDEX(INDIRECT("day_wise_sales_data!$B$2:$BZ$599"),MATCH(resource!$CC418,day_wise_sales_data!$A$2:$A$500,0),MATCH(resource!BV$2,INDIRECT("day_wise_sales_data!$B$1:$BZ$1"),0)),0)</f>
        <v>6539.27</v>
      </c>
      <c r="BW418" s="3">
        <f ca="1">IFERROR(INDEX(INDIRECT("day_wise_sales_data!$B$2:$BZ$599"),MATCH(resource!$CC418,day_wise_sales_data!$A$2:$A$500,0),MATCH(resource!BW$2,INDIRECT("day_wise_sales_data!$B$1:$BZ$1"),0)),0)</f>
        <v>0</v>
      </c>
      <c r="BX418" s="3">
        <f ca="1">IFERROR(INDEX(INDIRECT("day_wise_sales_data!$B$2:$BZ$599"),MATCH(resource!$CC418,day_wise_sales_data!$A$2:$A$500,0),MATCH(resource!BX$2,INDIRECT("day_wise_sales_data!$B$1:$BZ$1"),0)),0)</f>
        <v>0</v>
      </c>
      <c r="BY418" s="3">
        <f ca="1">IFERROR(INDEX(INDIRECT("day_wise_sales_data!$B$2:$BZ$599"),MATCH(resource!$CC418,day_wise_sales_data!$A$2:$A$500,0),MATCH(resource!BY$2,INDIRECT("day_wise_sales_data!$B$1:$BZ$1"),0)),0)</f>
        <v>0</v>
      </c>
      <c r="BZ418" s="3">
        <f ca="1">IFERROR(INDEX(INDIRECT("day_wise_sales_data!$B$2:$BZ$599"),MATCH(resource!$CC418,day_wise_sales_data!$A$2:$A$500,0),MATCH(resource!BZ$2,INDIRECT("day_wise_sales_data!$B$1:$BZ$1"),0)),0)</f>
        <v>31820.33</v>
      </c>
      <c r="CA418" s="3" t="str">
        <f ca="1">IFERROR(INDEX(INDIRECT("day_wise_sales_data!$B$2:$BZ$599"),MATCH(resource!$CC418,day_wise_sales_data!$A$2:$A$500,0),MATCH(resource!CA$2,INDIRECT("day_wise_sales_data!$B$1:$BZ$1"),0)),0)</f>
        <v>dd</v>
      </c>
      <c r="CC418" s="4" t="str">
        <f>sales_data!H417</f>
        <v>PAB04192</v>
      </c>
      <c r="CD418" s="1">
        <v>416</v>
      </c>
      <c r="CE418" s="1" t="str">
        <f>IF(AQ418=report!$AQ$3,resource!CD418,"")</f>
        <v/>
      </c>
      <c r="CF418" s="5" t="str">
        <f>IFERROR(SMALL($CE$3:$CE$1001,ROWS($CE$3:CE418)),"")</f>
        <v/>
      </c>
      <c r="CH418">
        <f>IFERROR(VLOOKUP($CC418,data_pull!$E$22:$G$700,2,0),0)</f>
        <v>127046.56</v>
      </c>
      <c r="CK418"/>
      <c r="DK418" s="3">
        <f>IFERROR(INDEX(COD_SALES!$B$5:$Z$500,MATCH(resource!$CC418,COD_SALES!$A$5:$A$500,0),MATCH(resource!DK$2,COD_SALES!$B$4:$Z$4,0)),"")</f>
        <v>0</v>
      </c>
      <c r="DL418" s="3">
        <f>IFERROR(INDEX(COD_SALES!$B$5:$Z$500,MATCH(resource!$CC418,COD_SALES!$A$5:$A$500,0),MATCH(resource!DL$2,COD_SALES!$B$4:$Z$4,0)),"")</f>
        <v>2</v>
      </c>
      <c r="DM418" s="3">
        <f>IFERROR(INDEX(COD_SALES!$B$5:$Z$500,MATCH(resource!$CC418,COD_SALES!$A$5:$A$500,0),MATCH(resource!DM$2,COD_SALES!$B$4:$Z$4,0)),"")</f>
        <v>0</v>
      </c>
      <c r="DN418" s="3" t="str">
        <f>IFERROR(INDEX(COD_SALES!$B$5:$Z$500,MATCH(resource!$CC418,COD_SALES!$A$5:$A$500,0),MATCH(resource!DN$2,COD_SALES!$B$4:$Z$4,0)),"")</f>
        <v/>
      </c>
      <c r="DO418" s="3">
        <f>IFERROR(INDEX(COD_SALES!$B$5:$Z$500,MATCH(resource!$CC418,COD_SALES!$A$5:$A$500,0),MATCH(resource!DO$2,COD_SALES!$B$4:$Z$4,0)),"")</f>
        <v>0</v>
      </c>
      <c r="DP418" s="3">
        <f>IFERROR(INDEX(COD_SALES!$B$5:$Z$500,MATCH(resource!$CC418,COD_SALES!$A$5:$A$500,0),MATCH(resource!DP$2,COD_SALES!$B$4:$Z$4,0)),"")</f>
        <v>5</v>
      </c>
      <c r="DQ418" s="3" t="str">
        <f>IFERROR(INDEX(COD_SALES!$B$5:$Z$500,MATCH(resource!$CC418,COD_SALES!$A$5:$A$500,0),MATCH(resource!DQ$2,COD_SALES!$B$4:$Z$4,0)),"")</f>
        <v/>
      </c>
      <c r="DR418" s="3">
        <f>IFERROR(INDEX(COD_SALES!$B$5:$Z$500,MATCH(resource!$CC418,COD_SALES!$A$5:$A$500,0),MATCH(resource!DR$2,COD_SALES!$B$4:$Z$4,0)),"")</f>
        <v>0</v>
      </c>
      <c r="DS418" s="3">
        <f>IFERROR(INDEX(COD_SALES!$B$5:$Z$500,MATCH(resource!$CC418,COD_SALES!$A$5:$A$500,0),MATCH(resource!DS$2,COD_SALES!$B$4:$Z$4,0)),"")</f>
        <v>46</v>
      </c>
      <c r="DT418" s="3">
        <f>IFERROR(INDEX(COD_SALES!$B$5:$Z$500,MATCH(resource!$CC418,COD_SALES!$A$5:$A$500,0),MATCH(resource!DT$2,COD_SALES!$B$4:$Z$4,0)),"")</f>
        <v>0</v>
      </c>
      <c r="DU418" s="3">
        <f>IFERROR(INDEX(COD_SALES!$B$5:$Z$500,MATCH(resource!$CC418,COD_SALES!$A$5:$A$500,0),MATCH(resource!DU$2,COD_SALES!$B$4:$Z$4,0)),"")</f>
        <v>0</v>
      </c>
      <c r="DV418" s="3">
        <f>IFERROR(INDEX(COD_SALES!$B$5:$Z$500,MATCH(resource!$CC418,COD_SALES!$A$5:$A$500,0),MATCH(resource!DV$2,COD_SALES!$B$4:$Z$4,0)),"")</f>
        <v>0</v>
      </c>
      <c r="DW418" s="3">
        <f>IFERROR(INDEX(COD_SALES!$B$5:$Z$500,MATCH(resource!$CC418,COD_SALES!$A$5:$A$500,0),MATCH(resource!DW$2,COD_SALES!$B$4:$Z$4,0)),"")</f>
        <v>25</v>
      </c>
      <c r="DX418" s="3">
        <f>IFERROR(INDEX(COD_SALES!$B$5:$Z$500,MATCH(resource!$CC418,COD_SALES!$A$5:$A$500,0),MATCH(resource!DX$2,COD_SALES!$B$4:$Z$4,0)),"")</f>
        <v>0</v>
      </c>
      <c r="DY418" s="3">
        <f>IFERROR(INDEX(COD_SALES!$B$5:$Z$500,MATCH(resource!$CC418,COD_SALES!$A$5:$A$500,0),MATCH(resource!DY$2,COD_SALES!$B$4:$Z$4,0)),"")</f>
        <v>5</v>
      </c>
      <c r="DZ418" s="3">
        <f>IFERROR(INDEX(COD_SALES!$B$5:$Z$500,MATCH(resource!$CC418,COD_SALES!$A$5:$A$500,0),MATCH(resource!DZ$2,COD_SALES!$B$4:$Z$4,0)),"")</f>
        <v>0</v>
      </c>
      <c r="EA418" s="3">
        <f>IFERROR(INDEX(COD_SALES!$B$5:$Z$500,MATCH(resource!$CC418,COD_SALES!$A$5:$A$500,0),MATCH(resource!EA$2,COD_SALES!$B$4:$Z$4,0)),"")</f>
        <v>0</v>
      </c>
      <c r="EB418" s="3">
        <f t="shared" si="125"/>
        <v>25729.059999999998</v>
      </c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116"/>
      <c r="EU418" s="116"/>
      <c r="EW418" s="3">
        <f>IFERROR(VLOOKUP(CC418,data_pull!$AO$25:$AR$546,2,0),0)</f>
        <v>12</v>
      </c>
      <c r="EX418" s="1">
        <f>IFERROR(VLOOKUP(CC418,data_pull!$AO$25:$AR$546,4,0),0)</f>
        <v>190000</v>
      </c>
    </row>
    <row r="419" spans="13:154" x14ac:dyDescent="0.25"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4" t="str">
        <f>sales_data!B418</f>
        <v>Abdul Quader Khan</v>
      </c>
      <c r="AR419" s="4" t="str">
        <f>sales_data!C418</f>
        <v>Abdur Rahim Khan</v>
      </c>
      <c r="AS419" s="5" t="str">
        <f t="shared" si="117"/>
        <v/>
      </c>
      <c r="AT419" s="4" t="str">
        <f>sales_data!I418</f>
        <v>Abdul Based-1</v>
      </c>
      <c r="AU419" s="4" t="str">
        <f>sales_data!W418</f>
        <v>Dhanbandi (Tb)</v>
      </c>
      <c r="AV419" s="1">
        <f>sales_data!N418</f>
        <v>113156.6</v>
      </c>
      <c r="AW419" s="1">
        <f>sales_data!P418</f>
        <v>31</v>
      </c>
      <c r="AX419" s="3">
        <f ca="1">IFERROR(INDEX(INDIRECT("day_wise_sales_data!$B$2:$BZ$599"),MATCH(resource!$CC419,day_wise_sales_data!$A$2:$A$500,0),MATCH(resource!AX$2,INDIRECT("day_wise_sales_data!$B$1:$BZ$1"),0)),0)</f>
        <v>0</v>
      </c>
      <c r="AY419" s="3">
        <f ca="1">IFERROR(INDEX(INDIRECT("day_wise_sales_data!$B$2:$BZ$599"),MATCH(resource!$CC419,day_wise_sales_data!$A$2:$A$500,0),MATCH(resource!AY$2,INDIRECT("day_wise_sales_data!$B$1:$BZ$1"),0)),0)</f>
        <v>0</v>
      </c>
      <c r="AZ419" s="3">
        <f ca="1">IFERROR(INDEX(INDIRECT("day_wise_sales_data!$B$2:$BZ$599"),MATCH(resource!$CC419,day_wise_sales_data!$A$2:$A$500,0),MATCH(resource!AZ$2,INDIRECT("day_wise_sales_data!$B$1:$BZ$1"),0)),0)</f>
        <v>0</v>
      </c>
      <c r="BA419" s="3">
        <f ca="1">IFERROR(INDEX(INDIRECT("day_wise_sales_data!$B$2:$BZ$599"),MATCH(resource!$CC419,day_wise_sales_data!$A$2:$A$500,0),MATCH(resource!BA$2,INDIRECT("day_wise_sales_data!$B$1:$BZ$1"),0)),0)</f>
        <v>0</v>
      </c>
      <c r="BB419" s="3">
        <f ca="1">IFERROR(INDEX(INDIRECT("day_wise_sales_data!$B$2:$BZ$599"),MATCH(resource!$CC419,day_wise_sales_data!$A$2:$A$500,0),MATCH(resource!BB$2,INDIRECT("day_wise_sales_data!$B$1:$BZ$1"),0)),0)</f>
        <v>10370.57</v>
      </c>
      <c r="BC419" s="3">
        <f ca="1">IFERROR(INDEX(INDIRECT("day_wise_sales_data!$B$2:$BZ$599"),MATCH(resource!$CC419,day_wise_sales_data!$A$2:$A$500,0),MATCH(resource!BC$2,INDIRECT("day_wise_sales_data!$B$1:$BZ$1"),0)),0)</f>
        <v>0</v>
      </c>
      <c r="BD419" s="3">
        <f ca="1">IFERROR(INDEX(INDIRECT("day_wise_sales_data!$B$2:$BZ$599"),MATCH(resource!$CC419,day_wise_sales_data!$A$2:$A$500,0),MATCH(resource!BD$2,INDIRECT("day_wise_sales_data!$B$1:$BZ$1"),0)),0)</f>
        <v>0</v>
      </c>
      <c r="BE419" s="3">
        <f ca="1">IFERROR(INDEX(INDIRECT("day_wise_sales_data!$B$2:$BZ$599"),MATCH(resource!$CC419,day_wise_sales_data!$A$2:$A$500,0),MATCH(resource!BE$2,INDIRECT("day_wise_sales_data!$B$1:$BZ$1"),0)),0)</f>
        <v>3608.72</v>
      </c>
      <c r="BF419" s="3">
        <f ca="1">IFERROR(INDEX(INDIRECT("day_wise_sales_data!$B$2:$BZ$599"),MATCH(resource!$CC419,day_wise_sales_data!$A$2:$A$500,0),MATCH(resource!BF$2,INDIRECT("day_wise_sales_data!$B$1:$BZ$1"),0)),0)</f>
        <v>0</v>
      </c>
      <c r="BG419" s="3">
        <f ca="1">IFERROR(INDEX(INDIRECT("day_wise_sales_data!$B$2:$BZ$599"),MATCH(resource!$CC419,day_wise_sales_data!$A$2:$A$500,0),MATCH(resource!BG$2,INDIRECT("day_wise_sales_data!$B$1:$BZ$1"),0)),0)</f>
        <v>0</v>
      </c>
      <c r="BH419" s="3">
        <f ca="1">IFERROR(INDEX(INDIRECT("day_wise_sales_data!$B$2:$BZ$599"),MATCH(resource!$CC419,day_wise_sales_data!$A$2:$A$500,0),MATCH(resource!BH$2,INDIRECT("day_wise_sales_data!$B$1:$BZ$1"),0)),0)</f>
        <v>3772.4</v>
      </c>
      <c r="BI419" s="3">
        <f ca="1">IFERROR(INDEX(INDIRECT("day_wise_sales_data!$B$2:$BZ$599"),MATCH(resource!$CC419,day_wise_sales_data!$A$2:$A$500,0),MATCH(resource!BI$2,INDIRECT("day_wise_sales_data!$B$1:$BZ$1"),0)),0)</f>
        <v>0</v>
      </c>
      <c r="BJ419" s="3">
        <f ca="1">IFERROR(INDEX(INDIRECT("day_wise_sales_data!$B$2:$BZ$599"),MATCH(resource!$CC419,day_wise_sales_data!$A$2:$A$500,0),MATCH(resource!BJ$2,INDIRECT("day_wise_sales_data!$B$1:$BZ$1"),0)),0)</f>
        <v>0</v>
      </c>
      <c r="BK419" s="3">
        <f ca="1">IFERROR(INDEX(INDIRECT("day_wise_sales_data!$B$2:$BZ$599"),MATCH(resource!$CC419,day_wise_sales_data!$A$2:$A$500,0),MATCH(resource!BK$2,INDIRECT("day_wise_sales_data!$B$1:$BZ$1"),0)),0)</f>
        <v>19774.25</v>
      </c>
      <c r="BL419" s="3">
        <f ca="1">IFERROR(INDEX(INDIRECT("day_wise_sales_data!$B$2:$BZ$599"),MATCH(resource!$CC419,day_wise_sales_data!$A$2:$A$500,0),MATCH(resource!BL$2,INDIRECT("day_wise_sales_data!$B$1:$BZ$1"),0)),0)</f>
        <v>0</v>
      </c>
      <c r="BM419" s="3">
        <f ca="1">IFERROR(INDEX(INDIRECT("day_wise_sales_data!$B$2:$BZ$599"),MATCH(resource!$CC419,day_wise_sales_data!$A$2:$A$500,0),MATCH(resource!BM$2,INDIRECT("day_wise_sales_data!$B$1:$BZ$1"),0)),0)</f>
        <v>0</v>
      </c>
      <c r="BN419" s="3">
        <f ca="1">IFERROR(INDEX(INDIRECT("day_wise_sales_data!$B$2:$BZ$599"),MATCH(resource!$CC419,day_wise_sales_data!$A$2:$A$500,0),MATCH(resource!BN$2,INDIRECT("day_wise_sales_data!$B$1:$BZ$1"),0)),0)</f>
        <v>0</v>
      </c>
      <c r="BO419" s="3">
        <f ca="1">IFERROR(INDEX(INDIRECT("day_wise_sales_data!$B$2:$BZ$599"),MATCH(resource!$CC419,day_wise_sales_data!$A$2:$A$500,0),MATCH(resource!BO$2,INDIRECT("day_wise_sales_data!$B$1:$BZ$1"),0)),0)</f>
        <v>19336.18</v>
      </c>
      <c r="BP419" s="3">
        <f ca="1">IFERROR(INDEX(INDIRECT("day_wise_sales_data!$B$2:$BZ$599"),MATCH(resource!$CC419,day_wise_sales_data!$A$2:$A$500,0),MATCH(resource!BP$2,INDIRECT("day_wise_sales_data!$B$1:$BZ$1"),0)),0)</f>
        <v>0</v>
      </c>
      <c r="BQ419" s="3">
        <f ca="1">IFERROR(INDEX(INDIRECT("day_wise_sales_data!$B$2:$BZ$599"),MATCH(resource!$CC419,day_wise_sales_data!$A$2:$A$500,0),MATCH(resource!BQ$2,INDIRECT("day_wise_sales_data!$B$1:$BZ$1"),0)),0)</f>
        <v>0</v>
      </c>
      <c r="BR419" s="3">
        <f ca="1">IFERROR(INDEX(INDIRECT("day_wise_sales_data!$B$2:$BZ$599"),MATCH(resource!$CC419,day_wise_sales_data!$A$2:$A$500,0),MATCH(resource!BR$2,INDIRECT("day_wise_sales_data!$B$1:$BZ$1"),0)),0)</f>
        <v>0</v>
      </c>
      <c r="BS419" s="3">
        <f ca="1">IFERROR(INDEX(INDIRECT("day_wise_sales_data!$B$2:$BZ$599"),MATCH(resource!$CC419,day_wise_sales_data!$A$2:$A$500,0),MATCH(resource!BS$2,INDIRECT("day_wise_sales_data!$B$1:$BZ$1"),0)),0)</f>
        <v>1982.37</v>
      </c>
      <c r="BT419" s="3">
        <f ca="1">IFERROR(INDEX(INDIRECT("day_wise_sales_data!$B$2:$BZ$599"),MATCH(resource!$CC419,day_wise_sales_data!$A$2:$A$500,0),MATCH(resource!BT$2,INDIRECT("day_wise_sales_data!$B$1:$BZ$1"),0)),0)</f>
        <v>22969.439999999999</v>
      </c>
      <c r="BU419" s="3">
        <f ca="1">IFERROR(INDEX(INDIRECT("day_wise_sales_data!$B$2:$BZ$599"),MATCH(resource!$CC419,day_wise_sales_data!$A$2:$A$500,0),MATCH(resource!BU$2,INDIRECT("day_wise_sales_data!$B$1:$BZ$1"),0)),0)</f>
        <v>6936.56</v>
      </c>
      <c r="BV419" s="3">
        <f ca="1">IFERROR(INDEX(INDIRECT("day_wise_sales_data!$B$2:$BZ$599"),MATCH(resource!$CC419,day_wise_sales_data!$A$2:$A$500,0),MATCH(resource!BV$2,INDIRECT("day_wise_sales_data!$B$1:$BZ$1"),0)),0)</f>
        <v>0</v>
      </c>
      <c r="BW419" s="3">
        <f ca="1">IFERROR(INDEX(INDIRECT("day_wise_sales_data!$B$2:$BZ$599"),MATCH(resource!$CC419,day_wise_sales_data!$A$2:$A$500,0),MATCH(resource!BW$2,INDIRECT("day_wise_sales_data!$B$1:$BZ$1"),0)),0)</f>
        <v>0</v>
      </c>
      <c r="BX419" s="3">
        <f ca="1">IFERROR(INDEX(INDIRECT("day_wise_sales_data!$B$2:$BZ$599"),MATCH(resource!$CC419,day_wise_sales_data!$A$2:$A$500,0),MATCH(resource!BX$2,INDIRECT("day_wise_sales_data!$B$1:$BZ$1"),0)),0)</f>
        <v>0</v>
      </c>
      <c r="BY419" s="3">
        <f ca="1">IFERROR(INDEX(INDIRECT("day_wise_sales_data!$B$2:$BZ$599"),MATCH(resource!$CC419,day_wise_sales_data!$A$2:$A$500,0),MATCH(resource!BY$2,INDIRECT("day_wise_sales_data!$B$1:$BZ$1"),0)),0)</f>
        <v>0</v>
      </c>
      <c r="BZ419" s="3">
        <f ca="1">IFERROR(INDEX(INDIRECT("day_wise_sales_data!$B$2:$BZ$599"),MATCH(resource!$CC419,day_wise_sales_data!$A$2:$A$500,0),MATCH(resource!BZ$2,INDIRECT("day_wise_sales_data!$B$1:$BZ$1"),0)),0)</f>
        <v>47375.55</v>
      </c>
      <c r="CA419" s="3" t="str">
        <f ca="1">IFERROR(INDEX(INDIRECT("day_wise_sales_data!$B$2:$BZ$599"),MATCH(resource!$CC419,day_wise_sales_data!$A$2:$A$500,0),MATCH(resource!CA$2,INDIRECT("day_wise_sales_data!$B$1:$BZ$1"),0)),0)</f>
        <v>dd</v>
      </c>
      <c r="CC419" s="4" t="str">
        <f>sales_data!H418</f>
        <v>PAB02081</v>
      </c>
      <c r="CD419" s="1">
        <v>417</v>
      </c>
      <c r="CE419" s="1" t="str">
        <f>IF(AQ419=report!$AQ$3,resource!CD419,"")</f>
        <v/>
      </c>
      <c r="CF419" s="5" t="str">
        <f>IFERROR(SMALL($CE$3:$CE$1001,ROWS($CE$3:CE419)),"")</f>
        <v/>
      </c>
      <c r="CH419">
        <f>IFERROR(VLOOKUP($CC419,data_pull!$E$22:$G$700,2,0),0)</f>
        <v>113156.6</v>
      </c>
      <c r="CK419"/>
      <c r="DK419" s="3">
        <f>IFERROR(INDEX(COD_SALES!$B$5:$Z$500,MATCH(resource!$CC419,COD_SALES!$A$5:$A$500,0),MATCH(resource!DK$2,COD_SALES!$B$4:$Z$4,0)),"")</f>
        <v>0</v>
      </c>
      <c r="DL419" s="3">
        <f>IFERROR(INDEX(COD_SALES!$B$5:$Z$500,MATCH(resource!$CC419,COD_SALES!$A$5:$A$500,0),MATCH(resource!DL$2,COD_SALES!$B$4:$Z$4,0)),"")</f>
        <v>1</v>
      </c>
      <c r="DM419" s="3">
        <f>IFERROR(INDEX(COD_SALES!$B$5:$Z$500,MATCH(resource!$CC419,COD_SALES!$A$5:$A$500,0),MATCH(resource!DM$2,COD_SALES!$B$4:$Z$4,0)),"")</f>
        <v>4</v>
      </c>
      <c r="DN419" s="3" t="str">
        <f>IFERROR(INDEX(COD_SALES!$B$5:$Z$500,MATCH(resource!$CC419,COD_SALES!$A$5:$A$500,0),MATCH(resource!DN$2,COD_SALES!$B$4:$Z$4,0)),"")</f>
        <v/>
      </c>
      <c r="DO419" s="3">
        <f>IFERROR(INDEX(COD_SALES!$B$5:$Z$500,MATCH(resource!$CC419,COD_SALES!$A$5:$A$500,0),MATCH(resource!DO$2,COD_SALES!$B$4:$Z$4,0)),"")</f>
        <v>0</v>
      </c>
      <c r="DP419" s="3">
        <f>IFERROR(INDEX(COD_SALES!$B$5:$Z$500,MATCH(resource!$CC419,COD_SALES!$A$5:$A$500,0),MATCH(resource!DP$2,COD_SALES!$B$4:$Z$4,0)),"")</f>
        <v>9</v>
      </c>
      <c r="DQ419" s="3" t="str">
        <f>IFERROR(INDEX(COD_SALES!$B$5:$Z$500,MATCH(resource!$CC419,COD_SALES!$A$5:$A$500,0),MATCH(resource!DQ$2,COD_SALES!$B$4:$Z$4,0)),"")</f>
        <v/>
      </c>
      <c r="DR419" s="3">
        <f>IFERROR(INDEX(COD_SALES!$B$5:$Z$500,MATCH(resource!$CC419,COD_SALES!$A$5:$A$500,0),MATCH(resource!DR$2,COD_SALES!$B$4:$Z$4,0)),"")</f>
        <v>0</v>
      </c>
      <c r="DS419" s="3">
        <f>IFERROR(INDEX(COD_SALES!$B$5:$Z$500,MATCH(resource!$CC419,COD_SALES!$A$5:$A$500,0),MATCH(resource!DS$2,COD_SALES!$B$4:$Z$4,0)),"")</f>
        <v>46</v>
      </c>
      <c r="DT419" s="3">
        <f>IFERROR(INDEX(COD_SALES!$B$5:$Z$500,MATCH(resource!$CC419,COD_SALES!$A$5:$A$500,0),MATCH(resource!DT$2,COD_SALES!$B$4:$Z$4,0)),"")</f>
        <v>4</v>
      </c>
      <c r="DU419" s="3">
        <f>IFERROR(INDEX(COD_SALES!$B$5:$Z$500,MATCH(resource!$CC419,COD_SALES!$A$5:$A$500,0),MATCH(resource!DU$2,COD_SALES!$B$4:$Z$4,0)),"")</f>
        <v>0</v>
      </c>
      <c r="DV419" s="3">
        <f>IFERROR(INDEX(COD_SALES!$B$5:$Z$500,MATCH(resource!$CC419,COD_SALES!$A$5:$A$500,0),MATCH(resource!DV$2,COD_SALES!$B$4:$Z$4,0)),"")</f>
        <v>0</v>
      </c>
      <c r="DW419" s="3">
        <f>IFERROR(INDEX(COD_SALES!$B$5:$Z$500,MATCH(resource!$CC419,COD_SALES!$A$5:$A$500,0),MATCH(resource!DW$2,COD_SALES!$B$4:$Z$4,0)),"")</f>
        <v>22</v>
      </c>
      <c r="DX419" s="3">
        <f>IFERROR(INDEX(COD_SALES!$B$5:$Z$500,MATCH(resource!$CC419,COD_SALES!$A$5:$A$500,0),MATCH(resource!DX$2,COD_SALES!$B$4:$Z$4,0)),"")</f>
        <v>5</v>
      </c>
      <c r="DY419" s="3">
        <f>IFERROR(INDEX(COD_SALES!$B$5:$Z$500,MATCH(resource!$CC419,COD_SALES!$A$5:$A$500,0),MATCH(resource!DY$2,COD_SALES!$B$4:$Z$4,0)),"")</f>
        <v>4</v>
      </c>
      <c r="DZ419" s="3">
        <f>IFERROR(INDEX(COD_SALES!$B$5:$Z$500,MATCH(resource!$CC419,COD_SALES!$A$5:$A$500,0),MATCH(resource!DZ$2,COD_SALES!$B$4:$Z$4,0)),"")</f>
        <v>2</v>
      </c>
      <c r="EA419" s="3">
        <f>IFERROR(INDEX(COD_SALES!$B$5:$Z$500,MATCH(resource!$CC419,COD_SALES!$A$5:$A$500,0),MATCH(resource!EA$2,COD_SALES!$B$4:$Z$4,0)),"")</f>
        <v>9</v>
      </c>
      <c r="EB419" s="3">
        <f t="shared" si="125"/>
        <v>28924.499999999996</v>
      </c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116"/>
      <c r="EU419" s="116"/>
      <c r="EW419" s="3">
        <f>IFERROR(VLOOKUP(CC419,data_pull!$AO$25:$AR$546,2,0),0)</f>
        <v>20</v>
      </c>
      <c r="EX419" s="1">
        <f>IFERROR(VLOOKUP(CC419,data_pull!$AO$25:$AR$546,4,0),0)</f>
        <v>200000</v>
      </c>
    </row>
    <row r="420" spans="13:154" x14ac:dyDescent="0.25"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4" t="str">
        <f>sales_data!B419</f>
        <v>Abdul Quader Khan</v>
      </c>
      <c r="AR420" s="4" t="str">
        <f>sales_data!C419</f>
        <v>Abdur Rahim Khan</v>
      </c>
      <c r="AS420" s="5" t="str">
        <f t="shared" si="117"/>
        <v/>
      </c>
      <c r="AT420" s="4" t="str">
        <f>sales_data!I419</f>
        <v>Abdul Mozid</v>
      </c>
      <c r="AU420" s="4" t="str">
        <f>sales_data!W419</f>
        <v>Mujib Sarak (Tb)</v>
      </c>
      <c r="AV420" s="1">
        <f>sales_data!N419</f>
        <v>101257.96</v>
      </c>
      <c r="AW420" s="1">
        <f>sales_data!P419</f>
        <v>36</v>
      </c>
      <c r="AX420" s="3">
        <f ca="1">IFERROR(INDEX(INDIRECT("day_wise_sales_data!$B$2:$BZ$599"),MATCH(resource!$CC420,day_wise_sales_data!$A$2:$A$500,0),MATCH(resource!AX$2,INDIRECT("day_wise_sales_data!$B$1:$BZ$1"),0)),0)</f>
        <v>0</v>
      </c>
      <c r="AY420" s="3">
        <f ca="1">IFERROR(INDEX(INDIRECT("day_wise_sales_data!$B$2:$BZ$599"),MATCH(resource!$CC420,day_wise_sales_data!$A$2:$A$500,0),MATCH(resource!AY$2,INDIRECT("day_wise_sales_data!$B$1:$BZ$1"),0)),0)</f>
        <v>0</v>
      </c>
      <c r="AZ420" s="3">
        <f ca="1">IFERROR(INDEX(INDIRECT("day_wise_sales_data!$B$2:$BZ$599"),MATCH(resource!$CC420,day_wise_sales_data!$A$2:$A$500,0),MATCH(resource!AZ$2,INDIRECT("day_wise_sales_data!$B$1:$BZ$1"),0)),0)</f>
        <v>0</v>
      </c>
      <c r="BA420" s="3">
        <f ca="1">IFERROR(INDEX(INDIRECT("day_wise_sales_data!$B$2:$BZ$599"),MATCH(resource!$CC420,day_wise_sales_data!$A$2:$A$500,0),MATCH(resource!BA$2,INDIRECT("day_wise_sales_data!$B$1:$BZ$1"),0)),0)</f>
        <v>0</v>
      </c>
      <c r="BB420" s="3">
        <f ca="1">IFERROR(INDEX(INDIRECT("day_wise_sales_data!$B$2:$BZ$599"),MATCH(resource!$CC420,day_wise_sales_data!$A$2:$A$500,0),MATCH(resource!BB$2,INDIRECT("day_wise_sales_data!$B$1:$BZ$1"),0)),0)</f>
        <v>22148.54</v>
      </c>
      <c r="BC420" s="3">
        <f ca="1">IFERROR(INDEX(INDIRECT("day_wise_sales_data!$B$2:$BZ$599"),MATCH(resource!$CC420,day_wise_sales_data!$A$2:$A$500,0),MATCH(resource!BC$2,INDIRECT("day_wise_sales_data!$B$1:$BZ$1"),0)),0)</f>
        <v>0</v>
      </c>
      <c r="BD420" s="3">
        <f ca="1">IFERROR(INDEX(INDIRECT("day_wise_sales_data!$B$2:$BZ$599"),MATCH(resource!$CC420,day_wise_sales_data!$A$2:$A$500,0),MATCH(resource!BD$2,INDIRECT("day_wise_sales_data!$B$1:$BZ$1"),0)),0)</f>
        <v>0</v>
      </c>
      <c r="BE420" s="3">
        <f ca="1">IFERROR(INDEX(INDIRECT("day_wise_sales_data!$B$2:$BZ$599"),MATCH(resource!$CC420,day_wise_sales_data!$A$2:$A$500,0),MATCH(resource!BE$2,INDIRECT("day_wise_sales_data!$B$1:$BZ$1"),0)),0)</f>
        <v>0</v>
      </c>
      <c r="BF420" s="3">
        <f ca="1">IFERROR(INDEX(INDIRECT("day_wise_sales_data!$B$2:$BZ$599"),MATCH(resource!$CC420,day_wise_sales_data!$A$2:$A$500,0),MATCH(resource!BF$2,INDIRECT("day_wise_sales_data!$B$1:$BZ$1"),0)),0)</f>
        <v>0</v>
      </c>
      <c r="BG420" s="3">
        <f ca="1">IFERROR(INDEX(INDIRECT("day_wise_sales_data!$B$2:$BZ$599"),MATCH(resource!$CC420,day_wise_sales_data!$A$2:$A$500,0),MATCH(resource!BG$2,INDIRECT("day_wise_sales_data!$B$1:$BZ$1"),0)),0)</f>
        <v>0</v>
      </c>
      <c r="BH420" s="3">
        <f ca="1">IFERROR(INDEX(INDIRECT("day_wise_sales_data!$B$2:$BZ$599"),MATCH(resource!$CC420,day_wise_sales_data!$A$2:$A$500,0),MATCH(resource!BH$2,INDIRECT("day_wise_sales_data!$B$1:$BZ$1"),0)),0)</f>
        <v>0</v>
      </c>
      <c r="BI420" s="3">
        <f ca="1">IFERROR(INDEX(INDIRECT("day_wise_sales_data!$B$2:$BZ$599"),MATCH(resource!$CC420,day_wise_sales_data!$A$2:$A$500,0),MATCH(resource!BI$2,INDIRECT("day_wise_sales_data!$B$1:$BZ$1"),0)),0)</f>
        <v>0</v>
      </c>
      <c r="BJ420" s="3">
        <f ca="1">IFERROR(INDEX(INDIRECT("day_wise_sales_data!$B$2:$BZ$599"),MATCH(resource!$CC420,day_wise_sales_data!$A$2:$A$500,0),MATCH(resource!BJ$2,INDIRECT("day_wise_sales_data!$B$1:$BZ$1"),0)),0)</f>
        <v>0</v>
      </c>
      <c r="BK420" s="3">
        <f ca="1">IFERROR(INDEX(INDIRECT("day_wise_sales_data!$B$2:$BZ$599"),MATCH(resource!$CC420,day_wise_sales_data!$A$2:$A$500,0),MATCH(resource!BK$2,INDIRECT("day_wise_sales_data!$B$1:$BZ$1"),0)),0)</f>
        <v>25410.31</v>
      </c>
      <c r="BL420" s="3">
        <f ca="1">IFERROR(INDEX(INDIRECT("day_wise_sales_data!$B$2:$BZ$599"),MATCH(resource!$CC420,day_wise_sales_data!$A$2:$A$500,0),MATCH(resource!BL$2,INDIRECT("day_wise_sales_data!$B$1:$BZ$1"),0)),0)</f>
        <v>0</v>
      </c>
      <c r="BM420" s="3">
        <f ca="1">IFERROR(INDEX(INDIRECT("day_wise_sales_data!$B$2:$BZ$599"),MATCH(resource!$CC420,day_wise_sales_data!$A$2:$A$500,0),MATCH(resource!BM$2,INDIRECT("day_wise_sales_data!$B$1:$BZ$1"),0)),0)</f>
        <v>0</v>
      </c>
      <c r="BN420" s="3">
        <f ca="1">IFERROR(INDEX(INDIRECT("day_wise_sales_data!$B$2:$BZ$599"),MATCH(resource!$CC420,day_wise_sales_data!$A$2:$A$500,0),MATCH(resource!BN$2,INDIRECT("day_wise_sales_data!$B$1:$BZ$1"),0)),0)</f>
        <v>0</v>
      </c>
      <c r="BO420" s="3">
        <f ca="1">IFERROR(INDEX(INDIRECT("day_wise_sales_data!$B$2:$BZ$599"),MATCH(resource!$CC420,day_wise_sales_data!$A$2:$A$500,0),MATCH(resource!BO$2,INDIRECT("day_wise_sales_data!$B$1:$BZ$1"),0)),0)</f>
        <v>4224.3</v>
      </c>
      <c r="BP420" s="3">
        <f ca="1">IFERROR(INDEX(INDIRECT("day_wise_sales_data!$B$2:$BZ$599"),MATCH(resource!$CC420,day_wise_sales_data!$A$2:$A$500,0),MATCH(resource!BP$2,INDIRECT("day_wise_sales_data!$B$1:$BZ$1"),0)),0)</f>
        <v>0</v>
      </c>
      <c r="BQ420" s="3">
        <f ca="1">IFERROR(INDEX(INDIRECT("day_wise_sales_data!$B$2:$BZ$599"),MATCH(resource!$CC420,day_wise_sales_data!$A$2:$A$500,0),MATCH(resource!BQ$2,INDIRECT("day_wise_sales_data!$B$1:$BZ$1"),0)),0)</f>
        <v>0</v>
      </c>
      <c r="BR420" s="3">
        <f ca="1">IFERROR(INDEX(INDIRECT("day_wise_sales_data!$B$2:$BZ$599"),MATCH(resource!$CC420,day_wise_sales_data!$A$2:$A$500,0),MATCH(resource!BR$2,INDIRECT("day_wise_sales_data!$B$1:$BZ$1"),0)),0)</f>
        <v>5639.6</v>
      </c>
      <c r="BS420" s="3">
        <f ca="1">IFERROR(INDEX(INDIRECT("day_wise_sales_data!$B$2:$BZ$599"),MATCH(resource!$CC420,day_wise_sales_data!$A$2:$A$500,0),MATCH(resource!BS$2,INDIRECT("day_wise_sales_data!$B$1:$BZ$1"),0)),0)</f>
        <v>2822.55</v>
      </c>
      <c r="BT420" s="3">
        <f ca="1">IFERROR(INDEX(INDIRECT("day_wise_sales_data!$B$2:$BZ$599"),MATCH(resource!$CC420,day_wise_sales_data!$A$2:$A$500,0),MATCH(resource!BT$2,INDIRECT("day_wise_sales_data!$B$1:$BZ$1"),0)),0)</f>
        <v>22969.439999999999</v>
      </c>
      <c r="BU420" s="3">
        <f ca="1">IFERROR(INDEX(INDIRECT("day_wise_sales_data!$B$2:$BZ$599"),MATCH(resource!$CC420,day_wise_sales_data!$A$2:$A$500,0),MATCH(resource!BU$2,INDIRECT("day_wise_sales_data!$B$1:$BZ$1"),0)),0)</f>
        <v>1376.96</v>
      </c>
      <c r="BV420" s="3">
        <f ca="1">IFERROR(INDEX(INDIRECT("day_wise_sales_data!$B$2:$BZ$599"),MATCH(resource!$CC420,day_wise_sales_data!$A$2:$A$500,0),MATCH(resource!BV$2,INDIRECT("day_wise_sales_data!$B$1:$BZ$1"),0)),0)</f>
        <v>0</v>
      </c>
      <c r="BW420" s="3">
        <f ca="1">IFERROR(INDEX(INDIRECT("day_wise_sales_data!$B$2:$BZ$599"),MATCH(resource!$CC420,day_wise_sales_data!$A$2:$A$500,0),MATCH(resource!BW$2,INDIRECT("day_wise_sales_data!$B$1:$BZ$1"),0)),0)</f>
        <v>0</v>
      </c>
      <c r="BX420" s="3">
        <f ca="1">IFERROR(INDEX(INDIRECT("day_wise_sales_data!$B$2:$BZ$599"),MATCH(resource!$CC420,day_wise_sales_data!$A$2:$A$500,0),MATCH(resource!BX$2,INDIRECT("day_wise_sales_data!$B$1:$BZ$1"),0)),0)</f>
        <v>0</v>
      </c>
      <c r="BY420" s="3">
        <f ca="1">IFERROR(INDEX(INDIRECT("day_wise_sales_data!$B$2:$BZ$599"),MATCH(resource!$CC420,day_wise_sales_data!$A$2:$A$500,0),MATCH(resource!BY$2,INDIRECT("day_wise_sales_data!$B$1:$BZ$1"),0)),0)</f>
        <v>0</v>
      </c>
      <c r="BZ420" s="3">
        <f ca="1">IFERROR(INDEX(INDIRECT("day_wise_sales_data!$B$2:$BZ$599"),MATCH(resource!$CC420,day_wise_sales_data!$A$2:$A$500,0),MATCH(resource!BZ$2,INDIRECT("day_wise_sales_data!$B$1:$BZ$1"),0)),0)</f>
        <v>39635.699999999997</v>
      </c>
      <c r="CA420" s="3" t="str">
        <f ca="1">IFERROR(INDEX(INDIRECT("day_wise_sales_data!$B$2:$BZ$599"),MATCH(resource!$CC420,day_wise_sales_data!$A$2:$A$500,0),MATCH(resource!CA$2,INDIRECT("day_wise_sales_data!$B$1:$BZ$1"),0)),0)</f>
        <v>dd</v>
      </c>
      <c r="CC420" s="4" t="str">
        <f>sales_data!H419</f>
        <v>PAB05141</v>
      </c>
      <c r="CD420" s="1">
        <v>418</v>
      </c>
      <c r="CE420" s="1" t="str">
        <f>IF(AQ420=report!$AQ$3,resource!CD420,"")</f>
        <v/>
      </c>
      <c r="CF420" s="5" t="str">
        <f>IFERROR(SMALL($CE$3:$CE$1001,ROWS($CE$3:CE420)),"")</f>
        <v/>
      </c>
      <c r="CH420">
        <f>IFERROR(VLOOKUP($CC420,data_pull!$E$22:$G$700,2,0),0)</f>
        <v>101257.96</v>
      </c>
      <c r="CK420"/>
      <c r="DK420" s="3">
        <f>IFERROR(INDEX(COD_SALES!$B$5:$Z$500,MATCH(resource!$CC420,COD_SALES!$A$5:$A$500,0),MATCH(resource!DK$2,COD_SALES!$B$4:$Z$4,0)),"")</f>
        <v>1</v>
      </c>
      <c r="DL420" s="3">
        <f>IFERROR(INDEX(COD_SALES!$B$5:$Z$500,MATCH(resource!$CC420,COD_SALES!$A$5:$A$500,0),MATCH(resource!DL$2,COD_SALES!$B$4:$Z$4,0)),"")</f>
        <v>0</v>
      </c>
      <c r="DM420" s="3">
        <f>IFERROR(INDEX(COD_SALES!$B$5:$Z$500,MATCH(resource!$CC420,COD_SALES!$A$5:$A$500,0),MATCH(resource!DM$2,COD_SALES!$B$4:$Z$4,0)),"")</f>
        <v>2</v>
      </c>
      <c r="DN420" s="3" t="str">
        <f>IFERROR(INDEX(COD_SALES!$B$5:$Z$500,MATCH(resource!$CC420,COD_SALES!$A$5:$A$500,0),MATCH(resource!DN$2,COD_SALES!$B$4:$Z$4,0)),"")</f>
        <v/>
      </c>
      <c r="DO420" s="3">
        <f>IFERROR(INDEX(COD_SALES!$B$5:$Z$500,MATCH(resource!$CC420,COD_SALES!$A$5:$A$500,0),MATCH(resource!DO$2,COD_SALES!$B$4:$Z$4,0)),"")</f>
        <v>0</v>
      </c>
      <c r="DP420" s="3">
        <f>IFERROR(INDEX(COD_SALES!$B$5:$Z$500,MATCH(resource!$CC420,COD_SALES!$A$5:$A$500,0),MATCH(resource!DP$2,COD_SALES!$B$4:$Z$4,0)),"")</f>
        <v>0</v>
      </c>
      <c r="DQ420" s="3" t="str">
        <f>IFERROR(INDEX(COD_SALES!$B$5:$Z$500,MATCH(resource!$CC420,COD_SALES!$A$5:$A$500,0),MATCH(resource!DQ$2,COD_SALES!$B$4:$Z$4,0)),"")</f>
        <v/>
      </c>
      <c r="DR420" s="3">
        <f>IFERROR(INDEX(COD_SALES!$B$5:$Z$500,MATCH(resource!$CC420,COD_SALES!$A$5:$A$500,0),MATCH(resource!DR$2,COD_SALES!$B$4:$Z$4,0)),"")</f>
        <v>0</v>
      </c>
      <c r="DS420" s="3">
        <f>IFERROR(INDEX(COD_SALES!$B$5:$Z$500,MATCH(resource!$CC420,COD_SALES!$A$5:$A$500,0),MATCH(resource!DS$2,COD_SALES!$B$4:$Z$4,0)),"")</f>
        <v>50</v>
      </c>
      <c r="DT420" s="3">
        <f>IFERROR(INDEX(COD_SALES!$B$5:$Z$500,MATCH(resource!$CC420,COD_SALES!$A$5:$A$500,0),MATCH(resource!DT$2,COD_SALES!$B$4:$Z$4,0)),"")</f>
        <v>1</v>
      </c>
      <c r="DU420" s="3">
        <f>IFERROR(INDEX(COD_SALES!$B$5:$Z$500,MATCH(resource!$CC420,COD_SALES!$A$5:$A$500,0),MATCH(resource!DU$2,COD_SALES!$B$4:$Z$4,0)),"")</f>
        <v>6</v>
      </c>
      <c r="DV420" s="3">
        <f>IFERROR(INDEX(COD_SALES!$B$5:$Z$500,MATCH(resource!$CC420,COD_SALES!$A$5:$A$500,0),MATCH(resource!DV$2,COD_SALES!$B$4:$Z$4,0)),"")</f>
        <v>0</v>
      </c>
      <c r="DW420" s="3">
        <f>IFERROR(INDEX(COD_SALES!$B$5:$Z$500,MATCH(resource!$CC420,COD_SALES!$A$5:$A$500,0),MATCH(resource!DW$2,COD_SALES!$B$4:$Z$4,0)),"")</f>
        <v>27</v>
      </c>
      <c r="DX420" s="3">
        <f>IFERROR(INDEX(COD_SALES!$B$5:$Z$500,MATCH(resource!$CC420,COD_SALES!$A$5:$A$500,0),MATCH(resource!DX$2,COD_SALES!$B$4:$Z$4,0)),"")</f>
        <v>0</v>
      </c>
      <c r="DY420" s="3">
        <f>IFERROR(INDEX(COD_SALES!$B$5:$Z$500,MATCH(resource!$CC420,COD_SALES!$A$5:$A$500,0),MATCH(resource!DY$2,COD_SALES!$B$4:$Z$4,0)),"")</f>
        <v>1</v>
      </c>
      <c r="DZ420" s="3">
        <f>IFERROR(INDEX(COD_SALES!$B$5:$Z$500,MATCH(resource!$CC420,COD_SALES!$A$5:$A$500,0),MATCH(resource!DZ$2,COD_SALES!$B$4:$Z$4,0)),"")</f>
        <v>0</v>
      </c>
      <c r="EA420" s="3">
        <f>IFERROR(INDEX(COD_SALES!$B$5:$Z$500,MATCH(resource!$CC420,COD_SALES!$A$5:$A$500,0),MATCH(resource!EA$2,COD_SALES!$B$4:$Z$4,0)),"")</f>
        <v>0</v>
      </c>
      <c r="EB420" s="3">
        <f t="shared" si="125"/>
        <v>27096.350000000002</v>
      </c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116"/>
      <c r="EU420" s="116"/>
      <c r="EW420" s="3">
        <f>IFERROR(VLOOKUP(CC420,data_pull!$AO$25:$AR$546,2,0),0)</f>
        <v>13</v>
      </c>
      <c r="EX420" s="1">
        <f>IFERROR(VLOOKUP(CC420,data_pull!$AO$25:$AR$546,4,0),0)</f>
        <v>170000</v>
      </c>
    </row>
    <row r="421" spans="13:154" x14ac:dyDescent="0.25"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4" t="str">
        <f>sales_data!B420</f>
        <v>Abdul Quader Khan</v>
      </c>
      <c r="AR421" s="4" t="str">
        <f>sales_data!C420</f>
        <v>Abdur Rahim Khan</v>
      </c>
      <c r="AS421" s="5" t="str">
        <f t="shared" si="117"/>
        <v/>
      </c>
      <c r="AT421" s="4" t="str">
        <f>sales_data!I420</f>
        <v>Manik Kumar Sarker</v>
      </c>
      <c r="AU421" s="4" t="str">
        <f>sales_data!W420</f>
        <v>Tarash (Tb)</v>
      </c>
      <c r="AV421" s="1">
        <f>sales_data!N420</f>
        <v>106982.86</v>
      </c>
      <c r="AW421" s="1">
        <f>sales_data!P420</f>
        <v>31</v>
      </c>
      <c r="AX421" s="3">
        <f ca="1">IFERROR(INDEX(INDIRECT("day_wise_sales_data!$B$2:$BZ$599"),MATCH(resource!$CC421,day_wise_sales_data!$A$2:$A$500,0),MATCH(resource!AX$2,INDIRECT("day_wise_sales_data!$B$1:$BZ$1"),0)),0)</f>
        <v>0</v>
      </c>
      <c r="AY421" s="3">
        <f ca="1">IFERROR(INDEX(INDIRECT("day_wise_sales_data!$B$2:$BZ$599"),MATCH(resource!$CC421,day_wise_sales_data!$A$2:$A$500,0),MATCH(resource!AY$2,INDIRECT("day_wise_sales_data!$B$1:$BZ$1"),0)),0)</f>
        <v>0</v>
      </c>
      <c r="AZ421" s="3">
        <f ca="1">IFERROR(INDEX(INDIRECT("day_wise_sales_data!$B$2:$BZ$599"),MATCH(resource!$CC421,day_wise_sales_data!$A$2:$A$500,0),MATCH(resource!AZ$2,INDIRECT("day_wise_sales_data!$B$1:$BZ$1"),0)),0)</f>
        <v>0</v>
      </c>
      <c r="BA421" s="3">
        <f ca="1">IFERROR(INDEX(INDIRECT("day_wise_sales_data!$B$2:$BZ$599"),MATCH(resource!$CC421,day_wise_sales_data!$A$2:$A$500,0),MATCH(resource!BA$2,INDIRECT("day_wise_sales_data!$B$1:$BZ$1"),0)),0)</f>
        <v>0</v>
      </c>
      <c r="BB421" s="3">
        <f ca="1">IFERROR(INDEX(INDIRECT("day_wise_sales_data!$B$2:$BZ$599"),MATCH(resource!$CC421,day_wise_sales_data!$A$2:$A$500,0),MATCH(resource!BB$2,INDIRECT("day_wise_sales_data!$B$1:$BZ$1"),0)),0)</f>
        <v>23655.82</v>
      </c>
      <c r="BC421" s="3">
        <f ca="1">IFERROR(INDEX(INDIRECT("day_wise_sales_data!$B$2:$BZ$599"),MATCH(resource!$CC421,day_wise_sales_data!$A$2:$A$500,0),MATCH(resource!BC$2,INDIRECT("day_wise_sales_data!$B$1:$BZ$1"),0)),0)</f>
        <v>0</v>
      </c>
      <c r="BD421" s="3">
        <f ca="1">IFERROR(INDEX(INDIRECT("day_wise_sales_data!$B$2:$BZ$599"),MATCH(resource!$CC421,day_wise_sales_data!$A$2:$A$500,0),MATCH(resource!BD$2,INDIRECT("day_wise_sales_data!$B$1:$BZ$1"),0)),0)</f>
        <v>0</v>
      </c>
      <c r="BE421" s="3">
        <f ca="1">IFERROR(INDEX(INDIRECT("day_wise_sales_data!$B$2:$BZ$599"),MATCH(resource!$CC421,day_wise_sales_data!$A$2:$A$500,0),MATCH(resource!BE$2,INDIRECT("day_wise_sales_data!$B$1:$BZ$1"),0)),0)</f>
        <v>0</v>
      </c>
      <c r="BF421" s="3">
        <f ca="1">IFERROR(INDEX(INDIRECT("day_wise_sales_data!$B$2:$BZ$599"),MATCH(resource!$CC421,day_wise_sales_data!$A$2:$A$500,0),MATCH(resource!BF$2,INDIRECT("day_wise_sales_data!$B$1:$BZ$1"),0)),0)</f>
        <v>0</v>
      </c>
      <c r="BG421" s="3">
        <f ca="1">IFERROR(INDEX(INDIRECT("day_wise_sales_data!$B$2:$BZ$599"),MATCH(resource!$CC421,day_wise_sales_data!$A$2:$A$500,0),MATCH(resource!BG$2,INDIRECT("day_wise_sales_data!$B$1:$BZ$1"),0)),0)</f>
        <v>0</v>
      </c>
      <c r="BH421" s="3">
        <f ca="1">IFERROR(INDEX(INDIRECT("day_wise_sales_data!$B$2:$BZ$599"),MATCH(resource!$CC421,day_wise_sales_data!$A$2:$A$500,0),MATCH(resource!BH$2,INDIRECT("day_wise_sales_data!$B$1:$BZ$1"),0)),0)</f>
        <v>9884.84</v>
      </c>
      <c r="BI421" s="3">
        <f ca="1">IFERROR(INDEX(INDIRECT("day_wise_sales_data!$B$2:$BZ$599"),MATCH(resource!$CC421,day_wise_sales_data!$A$2:$A$500,0),MATCH(resource!BI$2,INDIRECT("day_wise_sales_data!$B$1:$BZ$1"),0)),0)</f>
        <v>0</v>
      </c>
      <c r="BJ421" s="3">
        <f ca="1">IFERROR(INDEX(INDIRECT("day_wise_sales_data!$B$2:$BZ$599"),MATCH(resource!$CC421,day_wise_sales_data!$A$2:$A$500,0),MATCH(resource!BJ$2,INDIRECT("day_wise_sales_data!$B$1:$BZ$1"),0)),0)</f>
        <v>0</v>
      </c>
      <c r="BK421" s="3">
        <f ca="1">IFERROR(INDEX(INDIRECT("day_wise_sales_data!$B$2:$BZ$599"),MATCH(resource!$CC421,day_wise_sales_data!$A$2:$A$500,0),MATCH(resource!BK$2,INDIRECT("day_wise_sales_data!$B$1:$BZ$1"),0)),0)</f>
        <v>4865.84</v>
      </c>
      <c r="BL421" s="3">
        <f ca="1">IFERROR(INDEX(INDIRECT("day_wise_sales_data!$B$2:$BZ$599"),MATCH(resource!$CC421,day_wise_sales_data!$A$2:$A$500,0),MATCH(resource!BL$2,INDIRECT("day_wise_sales_data!$B$1:$BZ$1"),0)),0)</f>
        <v>0</v>
      </c>
      <c r="BM421" s="3">
        <f ca="1">IFERROR(INDEX(INDIRECT("day_wise_sales_data!$B$2:$BZ$599"),MATCH(resource!$CC421,day_wise_sales_data!$A$2:$A$500,0),MATCH(resource!BM$2,INDIRECT("day_wise_sales_data!$B$1:$BZ$1"),0)),0)</f>
        <v>0</v>
      </c>
      <c r="BN421" s="3">
        <f ca="1">IFERROR(INDEX(INDIRECT("day_wise_sales_data!$B$2:$BZ$599"),MATCH(resource!$CC421,day_wise_sales_data!$A$2:$A$500,0),MATCH(resource!BN$2,INDIRECT("day_wise_sales_data!$B$1:$BZ$1"),0)),0)</f>
        <v>23814.32</v>
      </c>
      <c r="BO421" s="3">
        <f ca="1">IFERROR(INDEX(INDIRECT("day_wise_sales_data!$B$2:$BZ$599"),MATCH(resource!$CC421,day_wise_sales_data!$A$2:$A$500,0),MATCH(resource!BO$2,INDIRECT("day_wise_sales_data!$B$1:$BZ$1"),0)),0)</f>
        <v>0</v>
      </c>
      <c r="BP421" s="3">
        <f ca="1">IFERROR(INDEX(INDIRECT("day_wise_sales_data!$B$2:$BZ$599"),MATCH(resource!$CC421,day_wise_sales_data!$A$2:$A$500,0),MATCH(resource!BP$2,INDIRECT("day_wise_sales_data!$B$1:$BZ$1"),0)),0)</f>
        <v>0</v>
      </c>
      <c r="BQ421" s="3">
        <f ca="1">IFERROR(INDEX(INDIRECT("day_wise_sales_data!$B$2:$BZ$599"),MATCH(resource!$CC421,day_wise_sales_data!$A$2:$A$500,0),MATCH(resource!BQ$2,INDIRECT("day_wise_sales_data!$B$1:$BZ$1"),0)),0)</f>
        <v>0</v>
      </c>
      <c r="BR421" s="3">
        <f ca="1">IFERROR(INDEX(INDIRECT("day_wise_sales_data!$B$2:$BZ$599"),MATCH(resource!$CC421,day_wise_sales_data!$A$2:$A$500,0),MATCH(resource!BR$2,INDIRECT("day_wise_sales_data!$B$1:$BZ$1"),0)),0)</f>
        <v>0</v>
      </c>
      <c r="BS421" s="3">
        <f ca="1">IFERROR(INDEX(INDIRECT("day_wise_sales_data!$B$2:$BZ$599"),MATCH(resource!$CC421,day_wise_sales_data!$A$2:$A$500,0),MATCH(resource!BS$2,INDIRECT("day_wise_sales_data!$B$1:$BZ$1"),0)),0)</f>
        <v>0</v>
      </c>
      <c r="BT421" s="3">
        <f ca="1">IFERROR(INDEX(INDIRECT("day_wise_sales_data!$B$2:$BZ$599"),MATCH(resource!$CC421,day_wise_sales_data!$A$2:$A$500,0),MATCH(resource!BT$2,INDIRECT("day_wise_sales_data!$B$1:$BZ$1"),0)),0)</f>
        <v>29229.63</v>
      </c>
      <c r="BU421" s="3">
        <f ca="1">IFERROR(INDEX(INDIRECT("day_wise_sales_data!$B$2:$BZ$599"),MATCH(resource!$CC421,day_wise_sales_data!$A$2:$A$500,0),MATCH(resource!BU$2,INDIRECT("day_wise_sales_data!$B$1:$BZ$1"),0)),0)</f>
        <v>14212.11</v>
      </c>
      <c r="BV421" s="3">
        <f ca="1">IFERROR(INDEX(INDIRECT("day_wise_sales_data!$B$2:$BZ$599"),MATCH(resource!$CC421,day_wise_sales_data!$A$2:$A$500,0),MATCH(resource!BV$2,INDIRECT("day_wise_sales_data!$B$1:$BZ$1"),0)),0)</f>
        <v>530.14</v>
      </c>
      <c r="BW421" s="3">
        <f ca="1">IFERROR(INDEX(INDIRECT("day_wise_sales_data!$B$2:$BZ$599"),MATCH(resource!$CC421,day_wise_sales_data!$A$2:$A$500,0),MATCH(resource!BW$2,INDIRECT("day_wise_sales_data!$B$1:$BZ$1"),0)),0)</f>
        <v>5301.45</v>
      </c>
      <c r="BX421" s="3">
        <f ca="1">IFERROR(INDEX(INDIRECT("day_wise_sales_data!$B$2:$BZ$599"),MATCH(resource!$CC421,day_wise_sales_data!$A$2:$A$500,0),MATCH(resource!BX$2,INDIRECT("day_wise_sales_data!$B$1:$BZ$1"),0)),0)</f>
        <v>0</v>
      </c>
      <c r="BY421" s="3">
        <f ca="1">IFERROR(INDEX(INDIRECT("day_wise_sales_data!$B$2:$BZ$599"),MATCH(resource!$CC421,day_wise_sales_data!$A$2:$A$500,0),MATCH(resource!BY$2,INDIRECT("day_wise_sales_data!$B$1:$BZ$1"),0)),0)</f>
        <v>0</v>
      </c>
      <c r="BZ421" s="3">
        <f ca="1">IFERROR(INDEX(INDIRECT("day_wise_sales_data!$B$2:$BZ$599"),MATCH(resource!$CC421,day_wise_sales_data!$A$2:$A$500,0),MATCH(resource!BZ$2,INDIRECT("day_wise_sales_data!$B$1:$BZ$1"),0)),0)</f>
        <v>18458.150000000001</v>
      </c>
      <c r="CA421" s="3" t="str">
        <f ca="1">IFERROR(INDEX(INDIRECT("day_wise_sales_data!$B$2:$BZ$599"),MATCH(resource!$CC421,day_wise_sales_data!$A$2:$A$500,0),MATCH(resource!CA$2,INDIRECT("day_wise_sales_data!$B$1:$BZ$1"),0)),0)</f>
        <v>dd</v>
      </c>
      <c r="CC421" s="4" t="str">
        <f>sales_data!H420</f>
        <v>PAB05111</v>
      </c>
      <c r="CD421" s="1">
        <v>419</v>
      </c>
      <c r="CE421" s="1" t="str">
        <f>IF(AQ421=report!$AQ$3,resource!CD421,"")</f>
        <v/>
      </c>
      <c r="CF421" s="5" t="str">
        <f>IFERROR(SMALL($CE$3:$CE$1001,ROWS($CE$3:CE421)),"")</f>
        <v/>
      </c>
      <c r="CH421">
        <f>IFERROR(VLOOKUP($CC421,data_pull!$E$22:$G$700,2,0),0)</f>
        <v>106982.86</v>
      </c>
      <c r="DK421" s="3">
        <f>IFERROR(INDEX(COD_SALES!$B$5:$Z$500,MATCH(resource!$CC421,COD_SALES!$A$5:$A$500,0),MATCH(resource!DK$2,COD_SALES!$B$4:$Z$4,0)),"")</f>
        <v>1</v>
      </c>
      <c r="DL421" s="3">
        <f>IFERROR(INDEX(COD_SALES!$B$5:$Z$500,MATCH(resource!$CC421,COD_SALES!$A$5:$A$500,0),MATCH(resource!DL$2,COD_SALES!$B$4:$Z$4,0)),"")</f>
        <v>22</v>
      </c>
      <c r="DM421" s="3">
        <f>IFERROR(INDEX(COD_SALES!$B$5:$Z$500,MATCH(resource!$CC421,COD_SALES!$A$5:$A$500,0),MATCH(resource!DM$2,COD_SALES!$B$4:$Z$4,0)),"")</f>
        <v>17</v>
      </c>
      <c r="DN421" s="3" t="str">
        <f>IFERROR(INDEX(COD_SALES!$B$5:$Z$500,MATCH(resource!$CC421,COD_SALES!$A$5:$A$500,0),MATCH(resource!DN$2,COD_SALES!$B$4:$Z$4,0)),"")</f>
        <v/>
      </c>
      <c r="DO421" s="3">
        <f>IFERROR(INDEX(COD_SALES!$B$5:$Z$500,MATCH(resource!$CC421,COD_SALES!$A$5:$A$500,0),MATCH(resource!DO$2,COD_SALES!$B$4:$Z$4,0)),"")</f>
        <v>2</v>
      </c>
      <c r="DP421" s="3">
        <f>IFERROR(INDEX(COD_SALES!$B$5:$Z$500,MATCH(resource!$CC421,COD_SALES!$A$5:$A$500,0),MATCH(resource!DP$2,COD_SALES!$B$4:$Z$4,0)),"")</f>
        <v>0</v>
      </c>
      <c r="DQ421" s="3" t="str">
        <f>IFERROR(INDEX(COD_SALES!$B$5:$Z$500,MATCH(resource!$CC421,COD_SALES!$A$5:$A$500,0),MATCH(resource!DQ$2,COD_SALES!$B$4:$Z$4,0)),"")</f>
        <v/>
      </c>
      <c r="DR421" s="3">
        <f>IFERROR(INDEX(COD_SALES!$B$5:$Z$500,MATCH(resource!$CC421,COD_SALES!$A$5:$A$500,0),MATCH(resource!DR$2,COD_SALES!$B$4:$Z$4,0)),"")</f>
        <v>0</v>
      </c>
      <c r="DS421" s="3">
        <f>IFERROR(INDEX(COD_SALES!$B$5:$Z$500,MATCH(resource!$CC421,COD_SALES!$A$5:$A$500,0),MATCH(resource!DS$2,COD_SALES!$B$4:$Z$4,0)),"")</f>
        <v>50</v>
      </c>
      <c r="DT421" s="3">
        <f>IFERROR(INDEX(COD_SALES!$B$5:$Z$500,MATCH(resource!$CC421,COD_SALES!$A$5:$A$500,0),MATCH(resource!DT$2,COD_SALES!$B$4:$Z$4,0)),"")</f>
        <v>1</v>
      </c>
      <c r="DU421" s="3">
        <f>IFERROR(INDEX(COD_SALES!$B$5:$Z$500,MATCH(resource!$CC421,COD_SALES!$A$5:$A$500,0),MATCH(resource!DU$2,COD_SALES!$B$4:$Z$4,0)),"")</f>
        <v>0</v>
      </c>
      <c r="DV421" s="3">
        <f>IFERROR(INDEX(COD_SALES!$B$5:$Z$500,MATCH(resource!$CC421,COD_SALES!$A$5:$A$500,0),MATCH(resource!DV$2,COD_SALES!$B$4:$Z$4,0)),"")</f>
        <v>0</v>
      </c>
      <c r="DW421" s="3">
        <f>IFERROR(INDEX(COD_SALES!$B$5:$Z$500,MATCH(resource!$CC421,COD_SALES!$A$5:$A$500,0),MATCH(resource!DW$2,COD_SALES!$B$4:$Z$4,0)),"")</f>
        <v>38</v>
      </c>
      <c r="DX421" s="3">
        <f>IFERROR(INDEX(COD_SALES!$B$5:$Z$500,MATCH(resource!$CC421,COD_SALES!$A$5:$A$500,0),MATCH(resource!DX$2,COD_SALES!$B$4:$Z$4,0)),"")</f>
        <v>0</v>
      </c>
      <c r="DY421" s="3">
        <f>IFERROR(INDEX(COD_SALES!$B$5:$Z$500,MATCH(resource!$CC421,COD_SALES!$A$5:$A$500,0),MATCH(resource!DY$2,COD_SALES!$B$4:$Z$4,0)),"")</f>
        <v>1</v>
      </c>
      <c r="DZ421" s="3">
        <f>IFERROR(INDEX(COD_SALES!$B$5:$Z$500,MATCH(resource!$CC421,COD_SALES!$A$5:$A$500,0),MATCH(resource!DZ$2,COD_SALES!$B$4:$Z$4,0)),"")</f>
        <v>0</v>
      </c>
      <c r="EA421" s="3">
        <f>IFERROR(INDEX(COD_SALES!$B$5:$Z$500,MATCH(resource!$CC421,COD_SALES!$A$5:$A$500,0),MATCH(resource!EA$2,COD_SALES!$B$4:$Z$4,0)),"")</f>
        <v>2</v>
      </c>
      <c r="EB421" s="3">
        <f t="shared" si="125"/>
        <v>39358.99</v>
      </c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116"/>
      <c r="EU421" s="116"/>
      <c r="EW421" s="3">
        <f>IFERROR(VLOOKUP(CC421,data_pull!$AO$25:$AR$546,2,0),0)</f>
        <v>20</v>
      </c>
      <c r="EX421" s="1">
        <f>IFERROR(VLOOKUP(CC421,data_pull!$AO$25:$AR$546,4,0),0)</f>
        <v>190000</v>
      </c>
    </row>
    <row r="422" spans="13:154" x14ac:dyDescent="0.25"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4" t="str">
        <f>sales_data!B421</f>
        <v>Abdul Quader Khan</v>
      </c>
      <c r="AR422" s="4" t="str">
        <f>sales_data!C421</f>
        <v>Abdur Rahim Khan</v>
      </c>
      <c r="AS422" s="5" t="str">
        <f t="shared" si="117"/>
        <v/>
      </c>
      <c r="AT422" s="4" t="str">
        <f>sales_data!I421</f>
        <v>Mostafizur Rahman</v>
      </c>
      <c r="AU422" s="4" t="str">
        <f>sales_data!W421</f>
        <v>Roygonj (Tb)</v>
      </c>
      <c r="AV422" s="1">
        <f>sales_data!N421</f>
        <v>313571.18</v>
      </c>
      <c r="AW422" s="1">
        <f>sales_data!P421</f>
        <v>49</v>
      </c>
      <c r="AX422" s="3">
        <f ca="1">IFERROR(INDEX(INDIRECT("day_wise_sales_data!$B$2:$BZ$599"),MATCH(resource!$CC422,day_wise_sales_data!$A$2:$A$500,0),MATCH(resource!AX$2,INDIRECT("day_wise_sales_data!$B$1:$BZ$1"),0)),0)</f>
        <v>0</v>
      </c>
      <c r="AY422" s="3">
        <f ca="1">IFERROR(INDEX(INDIRECT("day_wise_sales_data!$B$2:$BZ$599"),MATCH(resource!$CC422,day_wise_sales_data!$A$2:$A$500,0),MATCH(resource!AY$2,INDIRECT("day_wise_sales_data!$B$1:$BZ$1"),0)),0)</f>
        <v>17613.45</v>
      </c>
      <c r="AZ422" s="3">
        <f ca="1">IFERROR(INDEX(INDIRECT("day_wise_sales_data!$B$2:$BZ$599"),MATCH(resource!$CC422,day_wise_sales_data!$A$2:$A$500,0),MATCH(resource!AZ$2,INDIRECT("day_wise_sales_data!$B$1:$BZ$1"),0)),0)</f>
        <v>0</v>
      </c>
      <c r="BA422" s="3">
        <f ca="1">IFERROR(INDEX(INDIRECT("day_wise_sales_data!$B$2:$BZ$599"),MATCH(resource!$CC422,day_wise_sales_data!$A$2:$A$500,0),MATCH(resource!BA$2,INDIRECT("day_wise_sales_data!$B$1:$BZ$1"),0)),0)</f>
        <v>0</v>
      </c>
      <c r="BB422" s="3">
        <f ca="1">IFERROR(INDEX(INDIRECT("day_wise_sales_data!$B$2:$BZ$599"),MATCH(resource!$CC422,day_wise_sales_data!$A$2:$A$500,0),MATCH(resource!BB$2,INDIRECT("day_wise_sales_data!$B$1:$BZ$1"),0)),0)</f>
        <v>27025.29</v>
      </c>
      <c r="BC422" s="3">
        <f ca="1">IFERROR(INDEX(INDIRECT("day_wise_sales_data!$B$2:$BZ$599"),MATCH(resource!$CC422,day_wise_sales_data!$A$2:$A$500,0),MATCH(resource!BC$2,INDIRECT("day_wise_sales_data!$B$1:$BZ$1"),0)),0)</f>
        <v>0</v>
      </c>
      <c r="BD422" s="3">
        <f ca="1">IFERROR(INDEX(INDIRECT("day_wise_sales_data!$B$2:$BZ$599"),MATCH(resource!$CC422,day_wise_sales_data!$A$2:$A$500,0),MATCH(resource!BD$2,INDIRECT("day_wise_sales_data!$B$1:$BZ$1"),0)),0)</f>
        <v>0</v>
      </c>
      <c r="BE422" s="3">
        <f ca="1">IFERROR(INDEX(INDIRECT("day_wise_sales_data!$B$2:$BZ$599"),MATCH(resource!$CC422,day_wise_sales_data!$A$2:$A$500,0),MATCH(resource!BE$2,INDIRECT("day_wise_sales_data!$B$1:$BZ$1"),0)),0)</f>
        <v>-3959.31</v>
      </c>
      <c r="BF422" s="3">
        <f ca="1">IFERROR(INDEX(INDIRECT("day_wise_sales_data!$B$2:$BZ$599"),MATCH(resource!$CC422,day_wise_sales_data!$A$2:$A$500,0),MATCH(resource!BF$2,INDIRECT("day_wise_sales_data!$B$1:$BZ$1"),0)),0)</f>
        <v>0</v>
      </c>
      <c r="BG422" s="3">
        <f ca="1">IFERROR(INDEX(INDIRECT("day_wise_sales_data!$B$2:$BZ$599"),MATCH(resource!$CC422,day_wise_sales_data!$A$2:$A$500,0),MATCH(resource!BG$2,INDIRECT("day_wise_sales_data!$B$1:$BZ$1"),0)),0)</f>
        <v>0</v>
      </c>
      <c r="BH422" s="3">
        <f ca="1">IFERROR(INDEX(INDIRECT("day_wise_sales_data!$B$2:$BZ$599"),MATCH(resource!$CC422,day_wise_sales_data!$A$2:$A$500,0),MATCH(resource!BH$2,INDIRECT("day_wise_sales_data!$B$1:$BZ$1"),0)),0)</f>
        <v>15014.59</v>
      </c>
      <c r="BI422" s="3">
        <f ca="1">IFERROR(INDEX(INDIRECT("day_wise_sales_data!$B$2:$BZ$599"),MATCH(resource!$CC422,day_wise_sales_data!$A$2:$A$500,0),MATCH(resource!BI$2,INDIRECT("day_wise_sales_data!$B$1:$BZ$1"),0)),0)</f>
        <v>0</v>
      </c>
      <c r="BJ422" s="3">
        <f ca="1">IFERROR(INDEX(INDIRECT("day_wise_sales_data!$B$2:$BZ$599"),MATCH(resource!$CC422,day_wise_sales_data!$A$2:$A$500,0),MATCH(resource!BJ$2,INDIRECT("day_wise_sales_data!$B$1:$BZ$1"),0)),0)</f>
        <v>0</v>
      </c>
      <c r="BK422" s="3">
        <f ca="1">IFERROR(INDEX(INDIRECT("day_wise_sales_data!$B$2:$BZ$599"),MATCH(resource!$CC422,day_wise_sales_data!$A$2:$A$500,0),MATCH(resource!BK$2,INDIRECT("day_wise_sales_data!$B$1:$BZ$1"),0)),0)</f>
        <v>86314.18</v>
      </c>
      <c r="BL422" s="3">
        <f ca="1">IFERROR(INDEX(INDIRECT("day_wise_sales_data!$B$2:$BZ$599"),MATCH(resource!$CC422,day_wise_sales_data!$A$2:$A$500,0),MATCH(resource!BL$2,INDIRECT("day_wise_sales_data!$B$1:$BZ$1"),0)),0)</f>
        <v>0</v>
      </c>
      <c r="BM422" s="3">
        <f ca="1">IFERROR(INDEX(INDIRECT("day_wise_sales_data!$B$2:$BZ$599"),MATCH(resource!$CC422,day_wise_sales_data!$A$2:$A$500,0),MATCH(resource!BM$2,INDIRECT("day_wise_sales_data!$B$1:$BZ$1"),0)),0)</f>
        <v>36362.29</v>
      </c>
      <c r="BN422" s="3">
        <f ca="1">IFERROR(INDEX(INDIRECT("day_wise_sales_data!$B$2:$BZ$599"),MATCH(resource!$CC422,day_wise_sales_data!$A$2:$A$500,0),MATCH(resource!BN$2,INDIRECT("day_wise_sales_data!$B$1:$BZ$1"),0)),0)</f>
        <v>0</v>
      </c>
      <c r="BO422" s="3">
        <f ca="1">IFERROR(INDEX(INDIRECT("day_wise_sales_data!$B$2:$BZ$599"),MATCH(resource!$CC422,day_wise_sales_data!$A$2:$A$500,0),MATCH(resource!BO$2,INDIRECT("day_wise_sales_data!$B$1:$BZ$1"),0)),0)</f>
        <v>3627.75</v>
      </c>
      <c r="BP422" s="3">
        <f ca="1">IFERROR(INDEX(INDIRECT("day_wise_sales_data!$B$2:$BZ$599"),MATCH(resource!$CC422,day_wise_sales_data!$A$2:$A$500,0),MATCH(resource!BP$2,INDIRECT("day_wise_sales_data!$B$1:$BZ$1"),0)),0)</f>
        <v>0</v>
      </c>
      <c r="BQ422" s="3">
        <f ca="1">IFERROR(INDEX(INDIRECT("day_wise_sales_data!$B$2:$BZ$599"),MATCH(resource!$CC422,day_wise_sales_data!$A$2:$A$500,0),MATCH(resource!BQ$2,INDIRECT("day_wise_sales_data!$B$1:$BZ$1"),0)),0)</f>
        <v>0</v>
      </c>
      <c r="BR422" s="3">
        <f ca="1">IFERROR(INDEX(INDIRECT("day_wise_sales_data!$B$2:$BZ$599"),MATCH(resource!$CC422,day_wise_sales_data!$A$2:$A$500,0),MATCH(resource!BR$2,INDIRECT("day_wise_sales_data!$B$1:$BZ$1"),0)),0)</f>
        <v>0</v>
      </c>
      <c r="BS422" s="3">
        <f ca="1">IFERROR(INDEX(INDIRECT("day_wise_sales_data!$B$2:$BZ$599"),MATCH(resource!$CC422,day_wise_sales_data!$A$2:$A$500,0),MATCH(resource!BS$2,INDIRECT("day_wise_sales_data!$B$1:$BZ$1"),0)),0)</f>
        <v>20503.97</v>
      </c>
      <c r="BT422" s="3">
        <f ca="1">IFERROR(INDEX(INDIRECT("day_wise_sales_data!$B$2:$BZ$599"),MATCH(resource!$CC422,day_wise_sales_data!$A$2:$A$500,0),MATCH(resource!BT$2,INDIRECT("day_wise_sales_data!$B$1:$BZ$1"),0)),0)</f>
        <v>22969.439999999999</v>
      </c>
      <c r="BU422" s="3">
        <f ca="1">IFERROR(INDEX(INDIRECT("day_wise_sales_data!$B$2:$BZ$599"),MATCH(resource!$CC422,day_wise_sales_data!$A$2:$A$500,0),MATCH(resource!BU$2,INDIRECT("day_wise_sales_data!$B$1:$BZ$1"),0)),0)</f>
        <v>18831.07</v>
      </c>
      <c r="BV422" s="3">
        <f ca="1">IFERROR(INDEX(INDIRECT("day_wise_sales_data!$B$2:$BZ$599"),MATCH(resource!$CC422,day_wise_sales_data!$A$2:$A$500,0),MATCH(resource!BV$2,INDIRECT("day_wise_sales_data!$B$1:$BZ$1"),0)),0)</f>
        <v>41561.46</v>
      </c>
      <c r="BW422" s="3">
        <f ca="1">IFERROR(INDEX(INDIRECT("day_wise_sales_data!$B$2:$BZ$599"),MATCH(resource!$CC422,day_wise_sales_data!$A$2:$A$500,0),MATCH(resource!BW$2,INDIRECT("day_wise_sales_data!$B$1:$BZ$1"),0)),0)</f>
        <v>0</v>
      </c>
      <c r="BX422" s="3">
        <f ca="1">IFERROR(INDEX(INDIRECT("day_wise_sales_data!$B$2:$BZ$599"),MATCH(resource!$CC422,day_wise_sales_data!$A$2:$A$500,0),MATCH(resource!BX$2,INDIRECT("day_wise_sales_data!$B$1:$BZ$1"),0)),0)</f>
        <v>0</v>
      </c>
      <c r="BY422" s="3">
        <f ca="1">IFERROR(INDEX(INDIRECT("day_wise_sales_data!$B$2:$BZ$599"),MATCH(resource!$CC422,day_wise_sales_data!$A$2:$A$500,0),MATCH(resource!BY$2,INDIRECT("day_wise_sales_data!$B$1:$BZ$1"),0)),0)</f>
        <v>0</v>
      </c>
      <c r="BZ422" s="3">
        <f ca="1">IFERROR(INDEX(INDIRECT("day_wise_sales_data!$B$2:$BZ$599"),MATCH(resource!$CC422,day_wise_sales_data!$A$2:$A$500,0),MATCH(resource!BZ$2,INDIRECT("day_wise_sales_data!$B$1:$BZ$1"),0)),0)</f>
        <v>47719.44</v>
      </c>
      <c r="CA422" s="3" t="str">
        <f ca="1">IFERROR(INDEX(INDIRECT("day_wise_sales_data!$B$2:$BZ$599"),MATCH(resource!$CC422,day_wise_sales_data!$A$2:$A$500,0),MATCH(resource!CA$2,INDIRECT("day_wise_sales_data!$B$1:$BZ$1"),0)),0)</f>
        <v>dd</v>
      </c>
      <c r="CC422" s="4" t="str">
        <f>sales_data!H421</f>
        <v>PAB11051</v>
      </c>
      <c r="CD422" s="1">
        <v>420</v>
      </c>
      <c r="CE422" s="1" t="str">
        <f>IF(AQ422=report!$AQ$3,resource!CD422,"")</f>
        <v/>
      </c>
      <c r="CF422" s="5" t="str">
        <f>IFERROR(SMALL($CE$3:$CE$1001,ROWS($CE$3:CE422)),"")</f>
        <v/>
      </c>
      <c r="CH422">
        <f>IFERROR(VLOOKUP($CC422,data_pull!$E$22:$G$700,2,0),0)</f>
        <v>313571.18</v>
      </c>
      <c r="DK422" s="3">
        <f>IFERROR(INDEX(COD_SALES!$B$5:$Z$500,MATCH(resource!$CC422,COD_SALES!$A$5:$A$500,0),MATCH(resource!DK$2,COD_SALES!$B$4:$Z$4,0)),"")</f>
        <v>2</v>
      </c>
      <c r="DL422" s="3">
        <f>IFERROR(INDEX(COD_SALES!$B$5:$Z$500,MATCH(resource!$CC422,COD_SALES!$A$5:$A$500,0),MATCH(resource!DL$2,COD_SALES!$B$4:$Z$4,0)),"")</f>
        <v>9</v>
      </c>
      <c r="DM422" s="3">
        <f>IFERROR(INDEX(COD_SALES!$B$5:$Z$500,MATCH(resource!$CC422,COD_SALES!$A$5:$A$500,0),MATCH(resource!DM$2,COD_SALES!$B$4:$Z$4,0)),"")</f>
        <v>47</v>
      </c>
      <c r="DN422" s="3" t="str">
        <f>IFERROR(INDEX(COD_SALES!$B$5:$Z$500,MATCH(resource!$CC422,COD_SALES!$A$5:$A$500,0),MATCH(resource!DN$2,COD_SALES!$B$4:$Z$4,0)),"")</f>
        <v/>
      </c>
      <c r="DO422" s="3">
        <f>IFERROR(INDEX(COD_SALES!$B$5:$Z$500,MATCH(resource!$CC422,COD_SALES!$A$5:$A$500,0),MATCH(resource!DO$2,COD_SALES!$B$4:$Z$4,0)),"")</f>
        <v>0</v>
      </c>
      <c r="DP422" s="3">
        <f>IFERROR(INDEX(COD_SALES!$B$5:$Z$500,MATCH(resource!$CC422,COD_SALES!$A$5:$A$500,0),MATCH(resource!DP$2,COD_SALES!$B$4:$Z$4,0)),"")</f>
        <v>30</v>
      </c>
      <c r="DQ422" s="3" t="str">
        <f>IFERROR(INDEX(COD_SALES!$B$5:$Z$500,MATCH(resource!$CC422,COD_SALES!$A$5:$A$500,0),MATCH(resource!DQ$2,COD_SALES!$B$4:$Z$4,0)),"")</f>
        <v/>
      </c>
      <c r="DR422" s="3">
        <f>IFERROR(INDEX(COD_SALES!$B$5:$Z$500,MATCH(resource!$CC422,COD_SALES!$A$5:$A$500,0),MATCH(resource!DR$2,COD_SALES!$B$4:$Z$4,0)),"")</f>
        <v>10</v>
      </c>
      <c r="DS422" s="3">
        <f>IFERROR(INDEX(COD_SALES!$B$5:$Z$500,MATCH(resource!$CC422,COD_SALES!$A$5:$A$500,0),MATCH(resource!DS$2,COD_SALES!$B$4:$Z$4,0)),"")</f>
        <v>82</v>
      </c>
      <c r="DT422" s="3">
        <f>IFERROR(INDEX(COD_SALES!$B$5:$Z$500,MATCH(resource!$CC422,COD_SALES!$A$5:$A$500,0),MATCH(resource!DT$2,COD_SALES!$B$4:$Z$4,0)),"")</f>
        <v>16</v>
      </c>
      <c r="DU422" s="3">
        <f>IFERROR(INDEX(COD_SALES!$B$5:$Z$500,MATCH(resource!$CC422,COD_SALES!$A$5:$A$500,0),MATCH(resource!DU$2,COD_SALES!$B$4:$Z$4,0)),"")</f>
        <v>18</v>
      </c>
      <c r="DV422" s="3">
        <f>IFERROR(INDEX(COD_SALES!$B$5:$Z$500,MATCH(resource!$CC422,COD_SALES!$A$5:$A$500,0),MATCH(resource!DV$2,COD_SALES!$B$4:$Z$4,0)),"")</f>
        <v>0</v>
      </c>
      <c r="DW422" s="3">
        <f>IFERROR(INDEX(COD_SALES!$B$5:$Z$500,MATCH(resource!$CC422,COD_SALES!$A$5:$A$500,0),MATCH(resource!DW$2,COD_SALES!$B$4:$Z$4,0)),"")</f>
        <v>47</v>
      </c>
      <c r="DX422" s="3">
        <f>IFERROR(INDEX(COD_SALES!$B$5:$Z$500,MATCH(resource!$CC422,COD_SALES!$A$5:$A$500,0),MATCH(resource!DX$2,COD_SALES!$B$4:$Z$4,0)),"")</f>
        <v>29</v>
      </c>
      <c r="DY422" s="3">
        <f>IFERROR(INDEX(COD_SALES!$B$5:$Z$500,MATCH(resource!$CC422,COD_SALES!$A$5:$A$500,0),MATCH(resource!DY$2,COD_SALES!$B$4:$Z$4,0)),"")</f>
        <v>14</v>
      </c>
      <c r="DZ422" s="3">
        <f>IFERROR(INDEX(COD_SALES!$B$5:$Z$500,MATCH(resource!$CC422,COD_SALES!$A$5:$A$500,0),MATCH(resource!DZ$2,COD_SALES!$B$4:$Z$4,0)),"")</f>
        <v>35</v>
      </c>
      <c r="EA422" s="3">
        <f>IFERROR(INDEX(COD_SALES!$B$5:$Z$500,MATCH(resource!$CC422,COD_SALES!$A$5:$A$500,0),MATCH(resource!EA$2,COD_SALES!$B$4:$Z$4,0)),"")</f>
        <v>40</v>
      </c>
      <c r="EB422" s="3">
        <f t="shared" si="125"/>
        <v>90905.07</v>
      </c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116"/>
      <c r="EU422" s="116"/>
      <c r="EW422" s="3">
        <f>IFERROR(VLOOKUP(CC422,data_pull!$AO$25:$AR$546,2,0),0)</f>
        <v>32</v>
      </c>
      <c r="EX422" s="1">
        <f>IFERROR(VLOOKUP(CC422,data_pull!$AO$25:$AR$546,4,0),0)</f>
        <v>250000</v>
      </c>
    </row>
    <row r="423" spans="13:154" x14ac:dyDescent="0.25"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4" t="str">
        <f>sales_data!B422</f>
        <v>Abdul Quader Khan</v>
      </c>
      <c r="AR423" s="4" t="str">
        <f>sales_data!C422</f>
        <v>Abdur Rahim Khan</v>
      </c>
      <c r="AS423" s="5" t="str">
        <f t="shared" si="117"/>
        <v/>
      </c>
      <c r="AT423" s="4" t="str">
        <f>sales_data!I422</f>
        <v>Zahid Hasan</v>
      </c>
      <c r="AU423" s="4" t="str">
        <f>sales_data!W422</f>
        <v>Kazipur (Tb)</v>
      </c>
      <c r="AV423" s="1">
        <f>sales_data!N422</f>
        <v>129838.81</v>
      </c>
      <c r="AW423" s="1">
        <f>sales_data!P422</f>
        <v>48</v>
      </c>
      <c r="AX423" s="3">
        <f ca="1">IFERROR(INDEX(INDIRECT("day_wise_sales_data!$B$2:$BZ$599"),MATCH(resource!$CC423,day_wise_sales_data!$A$2:$A$500,0),MATCH(resource!AX$2,INDIRECT("day_wise_sales_data!$B$1:$BZ$1"),0)),0)</f>
        <v>0</v>
      </c>
      <c r="AY423" s="3">
        <f ca="1">IFERROR(INDEX(INDIRECT("day_wise_sales_data!$B$2:$BZ$599"),MATCH(resource!$CC423,day_wise_sales_data!$A$2:$A$500,0),MATCH(resource!AY$2,INDIRECT("day_wise_sales_data!$B$1:$BZ$1"),0)),0)</f>
        <v>0</v>
      </c>
      <c r="AZ423" s="3">
        <f ca="1">IFERROR(INDEX(INDIRECT("day_wise_sales_data!$B$2:$BZ$599"),MATCH(resource!$CC423,day_wise_sales_data!$A$2:$A$500,0),MATCH(resource!AZ$2,INDIRECT("day_wise_sales_data!$B$1:$BZ$1"),0)),0)</f>
        <v>0</v>
      </c>
      <c r="BA423" s="3">
        <f ca="1">IFERROR(INDEX(INDIRECT("day_wise_sales_data!$B$2:$BZ$599"),MATCH(resource!$CC423,day_wise_sales_data!$A$2:$A$500,0),MATCH(resource!BA$2,INDIRECT("day_wise_sales_data!$B$1:$BZ$1"),0)),0)</f>
        <v>0</v>
      </c>
      <c r="BB423" s="3">
        <f ca="1">IFERROR(INDEX(INDIRECT("day_wise_sales_data!$B$2:$BZ$599"),MATCH(resource!$CC423,day_wise_sales_data!$A$2:$A$500,0),MATCH(resource!BB$2,INDIRECT("day_wise_sales_data!$B$1:$BZ$1"),0)),0)</f>
        <v>13268.39</v>
      </c>
      <c r="BC423" s="3">
        <f ca="1">IFERROR(INDEX(INDIRECT("day_wise_sales_data!$B$2:$BZ$599"),MATCH(resource!$CC423,day_wise_sales_data!$A$2:$A$500,0),MATCH(resource!BC$2,INDIRECT("day_wise_sales_data!$B$1:$BZ$1"),0)),0)</f>
        <v>0</v>
      </c>
      <c r="BD423" s="3">
        <f ca="1">IFERROR(INDEX(INDIRECT("day_wise_sales_data!$B$2:$BZ$599"),MATCH(resource!$CC423,day_wise_sales_data!$A$2:$A$500,0),MATCH(resource!BD$2,INDIRECT("day_wise_sales_data!$B$1:$BZ$1"),0)),0)</f>
        <v>0</v>
      </c>
      <c r="BE423" s="3">
        <f ca="1">IFERROR(INDEX(INDIRECT("day_wise_sales_data!$B$2:$BZ$599"),MATCH(resource!$CC423,day_wise_sales_data!$A$2:$A$500,0),MATCH(resource!BE$2,INDIRECT("day_wise_sales_data!$B$1:$BZ$1"),0)),0)</f>
        <v>0</v>
      </c>
      <c r="BF423" s="3">
        <f ca="1">IFERROR(INDEX(INDIRECT("day_wise_sales_data!$B$2:$BZ$599"),MATCH(resource!$CC423,day_wise_sales_data!$A$2:$A$500,0),MATCH(resource!BF$2,INDIRECT("day_wise_sales_data!$B$1:$BZ$1"),0)),0)</f>
        <v>0</v>
      </c>
      <c r="BG423" s="3">
        <f ca="1">IFERROR(INDEX(INDIRECT("day_wise_sales_data!$B$2:$BZ$599"),MATCH(resource!$CC423,day_wise_sales_data!$A$2:$A$500,0),MATCH(resource!BG$2,INDIRECT("day_wise_sales_data!$B$1:$BZ$1"),0)),0)</f>
        <v>322.83999999999997</v>
      </c>
      <c r="BH423" s="3">
        <f ca="1">IFERROR(INDEX(INDIRECT("day_wise_sales_data!$B$2:$BZ$599"),MATCH(resource!$CC423,day_wise_sales_data!$A$2:$A$500,0),MATCH(resource!BH$2,INDIRECT("day_wise_sales_data!$B$1:$BZ$1"),0)),0)</f>
        <v>0</v>
      </c>
      <c r="BI423" s="3">
        <f ca="1">IFERROR(INDEX(INDIRECT("day_wise_sales_data!$B$2:$BZ$599"),MATCH(resource!$CC423,day_wise_sales_data!$A$2:$A$500,0),MATCH(resource!BI$2,INDIRECT("day_wise_sales_data!$B$1:$BZ$1"),0)),0)</f>
        <v>0</v>
      </c>
      <c r="BJ423" s="3">
        <f ca="1">IFERROR(INDEX(INDIRECT("day_wise_sales_data!$B$2:$BZ$599"),MATCH(resource!$CC423,day_wise_sales_data!$A$2:$A$500,0),MATCH(resource!BJ$2,INDIRECT("day_wise_sales_data!$B$1:$BZ$1"),0)),0)</f>
        <v>0</v>
      </c>
      <c r="BK423" s="3">
        <f ca="1">IFERROR(INDEX(INDIRECT("day_wise_sales_data!$B$2:$BZ$599"),MATCH(resource!$CC423,day_wise_sales_data!$A$2:$A$500,0),MATCH(resource!BK$2,INDIRECT("day_wise_sales_data!$B$1:$BZ$1"),0)),0)</f>
        <v>48242.39</v>
      </c>
      <c r="BL423" s="3">
        <f ca="1">IFERROR(INDEX(INDIRECT("day_wise_sales_data!$B$2:$BZ$599"),MATCH(resource!$CC423,day_wise_sales_data!$A$2:$A$500,0),MATCH(resource!BL$2,INDIRECT("day_wise_sales_data!$B$1:$BZ$1"),0)),0)</f>
        <v>4947.78</v>
      </c>
      <c r="BM423" s="3">
        <f ca="1">IFERROR(INDEX(INDIRECT("day_wise_sales_data!$B$2:$BZ$599"),MATCH(resource!$CC423,day_wise_sales_data!$A$2:$A$500,0),MATCH(resource!BM$2,INDIRECT("day_wise_sales_data!$B$1:$BZ$1"),0)),0)</f>
        <v>0</v>
      </c>
      <c r="BN423" s="3">
        <f ca="1">IFERROR(INDEX(INDIRECT("day_wise_sales_data!$B$2:$BZ$599"),MATCH(resource!$CC423,day_wise_sales_data!$A$2:$A$500,0),MATCH(resource!BN$2,INDIRECT("day_wise_sales_data!$B$1:$BZ$1"),0)),0)</f>
        <v>0</v>
      </c>
      <c r="BO423" s="3">
        <f ca="1">IFERROR(INDEX(INDIRECT("day_wise_sales_data!$B$2:$BZ$599"),MATCH(resource!$CC423,day_wise_sales_data!$A$2:$A$500,0),MATCH(resource!BO$2,INDIRECT("day_wise_sales_data!$B$1:$BZ$1"),0)),0)</f>
        <v>16477.84</v>
      </c>
      <c r="BP423" s="3">
        <f ca="1">IFERROR(INDEX(INDIRECT("day_wise_sales_data!$B$2:$BZ$599"),MATCH(resource!$CC423,day_wise_sales_data!$A$2:$A$500,0),MATCH(resource!BP$2,INDIRECT("day_wise_sales_data!$B$1:$BZ$1"),0)),0)</f>
        <v>1695.52</v>
      </c>
      <c r="BQ423" s="3">
        <f ca="1">IFERROR(INDEX(INDIRECT("day_wise_sales_data!$B$2:$BZ$599"),MATCH(resource!$CC423,day_wise_sales_data!$A$2:$A$500,0),MATCH(resource!BQ$2,INDIRECT("day_wise_sales_data!$B$1:$BZ$1"),0)),0)</f>
        <v>0</v>
      </c>
      <c r="BR423" s="3">
        <f ca="1">IFERROR(INDEX(INDIRECT("day_wise_sales_data!$B$2:$BZ$599"),MATCH(resource!$CC423,day_wise_sales_data!$A$2:$A$500,0),MATCH(resource!BR$2,INDIRECT("day_wise_sales_data!$B$1:$BZ$1"),0)),0)</f>
        <v>0</v>
      </c>
      <c r="BS423" s="3">
        <f ca="1">IFERROR(INDEX(INDIRECT("day_wise_sales_data!$B$2:$BZ$599"),MATCH(resource!$CC423,day_wise_sales_data!$A$2:$A$500,0),MATCH(resource!BS$2,INDIRECT("day_wise_sales_data!$B$1:$BZ$1"),0)),0)</f>
        <v>0</v>
      </c>
      <c r="BT423" s="3">
        <f ca="1">IFERROR(INDEX(INDIRECT("day_wise_sales_data!$B$2:$BZ$599"),MATCH(resource!$CC423,day_wise_sales_data!$A$2:$A$500,0),MATCH(resource!BT$2,INDIRECT("day_wise_sales_data!$B$1:$BZ$1"),0)),0)</f>
        <v>22969.439999999999</v>
      </c>
      <c r="BU423" s="3">
        <f ca="1">IFERROR(INDEX(INDIRECT("day_wise_sales_data!$B$2:$BZ$599"),MATCH(resource!$CC423,day_wise_sales_data!$A$2:$A$500,0),MATCH(resource!BU$2,INDIRECT("day_wise_sales_data!$B$1:$BZ$1"),0)),0)</f>
        <v>4371.3500000000004</v>
      </c>
      <c r="BV423" s="3">
        <f ca="1">IFERROR(INDEX(INDIRECT("day_wise_sales_data!$B$2:$BZ$599"),MATCH(resource!$CC423,day_wise_sales_data!$A$2:$A$500,0),MATCH(resource!BV$2,INDIRECT("day_wise_sales_data!$B$1:$BZ$1"),0)),0)</f>
        <v>31985.9</v>
      </c>
      <c r="BW423" s="3">
        <f ca="1">IFERROR(INDEX(INDIRECT("day_wise_sales_data!$B$2:$BZ$599"),MATCH(resource!$CC423,day_wise_sales_data!$A$2:$A$500,0),MATCH(resource!BW$2,INDIRECT("day_wise_sales_data!$B$1:$BZ$1"),0)),0)</f>
        <v>0</v>
      </c>
      <c r="BX423" s="3">
        <f ca="1">IFERROR(INDEX(INDIRECT("day_wise_sales_data!$B$2:$BZ$599"),MATCH(resource!$CC423,day_wise_sales_data!$A$2:$A$500,0),MATCH(resource!BX$2,INDIRECT("day_wise_sales_data!$B$1:$BZ$1"),0)),0)</f>
        <v>0</v>
      </c>
      <c r="BY423" s="3">
        <f ca="1">IFERROR(INDEX(INDIRECT("day_wise_sales_data!$B$2:$BZ$599"),MATCH(resource!$CC423,day_wise_sales_data!$A$2:$A$500,0),MATCH(resource!BY$2,INDIRECT("day_wise_sales_data!$B$1:$BZ$1"),0)),0)</f>
        <v>0</v>
      </c>
      <c r="BZ423" s="3">
        <f ca="1">IFERROR(INDEX(INDIRECT("day_wise_sales_data!$B$2:$BZ$599"),MATCH(resource!$CC423,day_wise_sales_data!$A$2:$A$500,0),MATCH(resource!BZ$2,INDIRECT("day_wise_sales_data!$B$1:$BZ$1"),0)),0)</f>
        <v>8526.7999999999993</v>
      </c>
      <c r="CA423" s="3" t="str">
        <f ca="1">IFERROR(INDEX(INDIRECT("day_wise_sales_data!$B$2:$BZ$599"),MATCH(resource!$CC423,day_wise_sales_data!$A$2:$A$500,0),MATCH(resource!CA$2,INDIRECT("day_wise_sales_data!$B$1:$BZ$1"),0)),0)</f>
        <v>dd</v>
      </c>
      <c r="CC423" s="4" t="str">
        <f>sales_data!H422</f>
        <v>PAB02141</v>
      </c>
      <c r="CD423" s="1">
        <v>421</v>
      </c>
      <c r="CE423" s="1" t="str">
        <f>IF(AQ423=report!$AQ$3,resource!CD423,"")</f>
        <v/>
      </c>
      <c r="CF423" s="5" t="str">
        <f>IFERROR(SMALL($CE$3:$CE$1001,ROWS($CE$3:CE423)),"")</f>
        <v/>
      </c>
      <c r="CH423">
        <f>IFERROR(VLOOKUP($CC423,data_pull!$E$22:$G$700,2,0),0)</f>
        <v>129838.81</v>
      </c>
      <c r="DK423" s="3">
        <f>IFERROR(INDEX(COD_SALES!$B$5:$Z$500,MATCH(resource!$CC423,COD_SALES!$A$5:$A$500,0),MATCH(resource!DK$2,COD_SALES!$B$4:$Z$4,0)),"")</f>
        <v>1</v>
      </c>
      <c r="DL423" s="3">
        <f>IFERROR(INDEX(COD_SALES!$B$5:$Z$500,MATCH(resource!$CC423,COD_SALES!$A$5:$A$500,0),MATCH(resource!DL$2,COD_SALES!$B$4:$Z$4,0)),"")</f>
        <v>0</v>
      </c>
      <c r="DM423" s="3">
        <f>IFERROR(INDEX(COD_SALES!$B$5:$Z$500,MATCH(resource!$CC423,COD_SALES!$A$5:$A$500,0),MATCH(resource!DM$2,COD_SALES!$B$4:$Z$4,0)),"")</f>
        <v>1</v>
      </c>
      <c r="DN423" s="3" t="str">
        <f>IFERROR(INDEX(COD_SALES!$B$5:$Z$500,MATCH(resource!$CC423,COD_SALES!$A$5:$A$500,0),MATCH(resource!DN$2,COD_SALES!$B$4:$Z$4,0)),"")</f>
        <v/>
      </c>
      <c r="DO423" s="3">
        <f>IFERROR(INDEX(COD_SALES!$B$5:$Z$500,MATCH(resource!$CC423,COD_SALES!$A$5:$A$500,0),MATCH(resource!DO$2,COD_SALES!$B$4:$Z$4,0)),"")</f>
        <v>0</v>
      </c>
      <c r="DP423" s="3">
        <f>IFERROR(INDEX(COD_SALES!$B$5:$Z$500,MATCH(resource!$CC423,COD_SALES!$A$5:$A$500,0),MATCH(resource!DP$2,COD_SALES!$B$4:$Z$4,0)),"")</f>
        <v>0</v>
      </c>
      <c r="DQ423" s="3" t="str">
        <f>IFERROR(INDEX(COD_SALES!$B$5:$Z$500,MATCH(resource!$CC423,COD_SALES!$A$5:$A$500,0),MATCH(resource!DQ$2,COD_SALES!$B$4:$Z$4,0)),"")</f>
        <v/>
      </c>
      <c r="DR423" s="3">
        <f>IFERROR(INDEX(COD_SALES!$B$5:$Z$500,MATCH(resource!$CC423,COD_SALES!$A$5:$A$500,0),MATCH(resource!DR$2,COD_SALES!$B$4:$Z$4,0)),"")</f>
        <v>0</v>
      </c>
      <c r="DS423" s="3">
        <f>IFERROR(INDEX(COD_SALES!$B$5:$Z$500,MATCH(resource!$CC423,COD_SALES!$A$5:$A$500,0),MATCH(resource!DS$2,COD_SALES!$B$4:$Z$4,0)),"")</f>
        <v>46</v>
      </c>
      <c r="DT423" s="3">
        <f>IFERROR(INDEX(COD_SALES!$B$5:$Z$500,MATCH(resource!$CC423,COD_SALES!$A$5:$A$500,0),MATCH(resource!DT$2,COD_SALES!$B$4:$Z$4,0)),"")</f>
        <v>10</v>
      </c>
      <c r="DU423" s="3">
        <f>IFERROR(INDEX(COD_SALES!$B$5:$Z$500,MATCH(resource!$CC423,COD_SALES!$A$5:$A$500,0),MATCH(resource!DU$2,COD_SALES!$B$4:$Z$4,0)),"")</f>
        <v>0</v>
      </c>
      <c r="DV423" s="3">
        <f>IFERROR(INDEX(COD_SALES!$B$5:$Z$500,MATCH(resource!$CC423,COD_SALES!$A$5:$A$500,0),MATCH(resource!DV$2,COD_SALES!$B$4:$Z$4,0)),"")</f>
        <v>0</v>
      </c>
      <c r="DW423" s="3">
        <f>IFERROR(INDEX(COD_SALES!$B$5:$Z$500,MATCH(resource!$CC423,COD_SALES!$A$5:$A$500,0),MATCH(resource!DW$2,COD_SALES!$B$4:$Z$4,0)),"")</f>
        <v>61</v>
      </c>
      <c r="DX423" s="3">
        <f>IFERROR(INDEX(COD_SALES!$B$5:$Z$500,MATCH(resource!$CC423,COD_SALES!$A$5:$A$500,0),MATCH(resource!DX$2,COD_SALES!$B$4:$Z$4,0)),"")</f>
        <v>1</v>
      </c>
      <c r="DY423" s="3">
        <f>IFERROR(INDEX(COD_SALES!$B$5:$Z$500,MATCH(resource!$CC423,COD_SALES!$A$5:$A$500,0),MATCH(resource!DY$2,COD_SALES!$B$4:$Z$4,0)),"")</f>
        <v>1</v>
      </c>
      <c r="DZ423" s="3">
        <f>IFERROR(INDEX(COD_SALES!$B$5:$Z$500,MATCH(resource!$CC423,COD_SALES!$A$5:$A$500,0),MATCH(resource!DZ$2,COD_SALES!$B$4:$Z$4,0)),"")</f>
        <v>1</v>
      </c>
      <c r="EA423" s="3">
        <f>IFERROR(INDEX(COD_SALES!$B$5:$Z$500,MATCH(resource!$CC423,COD_SALES!$A$5:$A$500,0),MATCH(resource!EA$2,COD_SALES!$B$4:$Z$4,0)),"")</f>
        <v>5</v>
      </c>
      <c r="EB423" s="3">
        <f t="shared" si="125"/>
        <v>46913.729999999996</v>
      </c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116"/>
      <c r="EU423" s="116"/>
      <c r="EW423" s="3">
        <f>IFERROR(VLOOKUP(CC423,data_pull!$AO$25:$AR$546,2,0),0)</f>
        <v>35</v>
      </c>
      <c r="EX423" s="1">
        <f>IFERROR(VLOOKUP(CC423,data_pull!$AO$25:$AR$546,4,0),0)</f>
        <v>190000</v>
      </c>
    </row>
    <row r="424" spans="13:154" x14ac:dyDescent="0.25"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4" t="str">
        <f>sales_data!B423</f>
        <v>Abdul Quader Khan</v>
      </c>
      <c r="AR424" s="4" t="str">
        <f>sales_data!C423</f>
        <v>BLANK  TEAM ( SHAJADPUR )</v>
      </c>
      <c r="AS424" s="5" t="str">
        <f t="shared" si="117"/>
        <v>BLANK  TEAM ( SHAJADPUR )</v>
      </c>
      <c r="AT424" s="4" t="str">
        <f>sales_data!I423</f>
        <v>Lutfiar Rahman</v>
      </c>
      <c r="AU424" s="4" t="str">
        <f>sales_data!W423</f>
        <v>Belkuchi-2 (Tb)</v>
      </c>
      <c r="AV424" s="1">
        <f>sales_data!N423</f>
        <v>100980.92</v>
      </c>
      <c r="AW424" s="1">
        <f>sales_data!P423</f>
        <v>31</v>
      </c>
      <c r="AX424" s="3">
        <f ca="1">IFERROR(INDEX(INDIRECT("day_wise_sales_data!$B$2:$BZ$599"),MATCH(resource!$CC424,day_wise_sales_data!$A$2:$A$500,0),MATCH(resource!AX$2,INDIRECT("day_wise_sales_data!$B$1:$BZ$1"),0)),0)</f>
        <v>3347.18</v>
      </c>
      <c r="AY424" s="3">
        <f ca="1">IFERROR(INDEX(INDIRECT("day_wise_sales_data!$B$2:$BZ$599"),MATCH(resource!$CC424,day_wise_sales_data!$A$2:$A$500,0),MATCH(resource!AY$2,INDIRECT("day_wise_sales_data!$B$1:$BZ$1"),0)),0)</f>
        <v>0</v>
      </c>
      <c r="AZ424" s="3">
        <f ca="1">IFERROR(INDEX(INDIRECT("day_wise_sales_data!$B$2:$BZ$599"),MATCH(resource!$CC424,day_wise_sales_data!$A$2:$A$500,0),MATCH(resource!AZ$2,INDIRECT("day_wise_sales_data!$B$1:$BZ$1"),0)),0)</f>
        <v>8738.36</v>
      </c>
      <c r="BA424" s="3">
        <f ca="1">IFERROR(INDEX(INDIRECT("day_wise_sales_data!$B$2:$BZ$599"),MATCH(resource!$CC424,day_wise_sales_data!$A$2:$A$500,0),MATCH(resource!BA$2,INDIRECT("day_wise_sales_data!$B$1:$BZ$1"),0)),0)</f>
        <v>0</v>
      </c>
      <c r="BB424" s="3">
        <f ca="1">IFERROR(INDEX(INDIRECT("day_wise_sales_data!$B$2:$BZ$599"),MATCH(resource!$CC424,day_wise_sales_data!$A$2:$A$500,0),MATCH(resource!BB$2,INDIRECT("day_wise_sales_data!$B$1:$BZ$1"),0)),0)</f>
        <v>0</v>
      </c>
      <c r="BC424" s="3">
        <f ca="1">IFERROR(INDEX(INDIRECT("day_wise_sales_data!$B$2:$BZ$599"),MATCH(resource!$CC424,day_wise_sales_data!$A$2:$A$500,0),MATCH(resource!BC$2,INDIRECT("day_wise_sales_data!$B$1:$BZ$1"),0)),0)</f>
        <v>0</v>
      </c>
      <c r="BD424" s="3">
        <f ca="1">IFERROR(INDEX(INDIRECT("day_wise_sales_data!$B$2:$BZ$599"),MATCH(resource!$CC424,day_wise_sales_data!$A$2:$A$500,0),MATCH(resource!BD$2,INDIRECT("day_wise_sales_data!$B$1:$BZ$1"),0)),0)</f>
        <v>0</v>
      </c>
      <c r="BE424" s="3">
        <f ca="1">IFERROR(INDEX(INDIRECT("day_wise_sales_data!$B$2:$BZ$599"),MATCH(resource!$CC424,day_wise_sales_data!$A$2:$A$500,0),MATCH(resource!BE$2,INDIRECT("day_wise_sales_data!$B$1:$BZ$1"),0)),0)</f>
        <v>0</v>
      </c>
      <c r="BF424" s="3">
        <f ca="1">IFERROR(INDEX(INDIRECT("day_wise_sales_data!$B$2:$BZ$599"),MATCH(resource!$CC424,day_wise_sales_data!$A$2:$A$500,0),MATCH(resource!BF$2,INDIRECT("day_wise_sales_data!$B$1:$BZ$1"),0)),0)</f>
        <v>0</v>
      </c>
      <c r="BG424" s="3">
        <f ca="1">IFERROR(INDEX(INDIRECT("day_wise_sales_data!$B$2:$BZ$599"),MATCH(resource!$CC424,day_wise_sales_data!$A$2:$A$500,0),MATCH(resource!BG$2,INDIRECT("day_wise_sales_data!$B$1:$BZ$1"),0)),0)</f>
        <v>18189</v>
      </c>
      <c r="BH424" s="3">
        <f ca="1">IFERROR(INDEX(INDIRECT("day_wise_sales_data!$B$2:$BZ$599"),MATCH(resource!$CC424,day_wise_sales_data!$A$2:$A$500,0),MATCH(resource!BH$2,INDIRECT("day_wise_sales_data!$B$1:$BZ$1"),0)),0)</f>
        <v>0</v>
      </c>
      <c r="BI424" s="3">
        <f ca="1">IFERROR(INDEX(INDIRECT("day_wise_sales_data!$B$2:$BZ$599"),MATCH(resource!$CC424,day_wise_sales_data!$A$2:$A$500,0),MATCH(resource!BI$2,INDIRECT("day_wise_sales_data!$B$1:$BZ$1"),0)),0)</f>
        <v>0</v>
      </c>
      <c r="BJ424" s="3">
        <f ca="1">IFERROR(INDEX(INDIRECT("day_wise_sales_data!$B$2:$BZ$599"),MATCH(resource!$CC424,day_wise_sales_data!$A$2:$A$500,0),MATCH(resource!BJ$2,INDIRECT("day_wise_sales_data!$B$1:$BZ$1"),0)),0)</f>
        <v>0</v>
      </c>
      <c r="BK424" s="3">
        <f ca="1">IFERROR(INDEX(INDIRECT("day_wise_sales_data!$B$2:$BZ$599"),MATCH(resource!$CC424,day_wise_sales_data!$A$2:$A$500,0),MATCH(resource!BK$2,INDIRECT("day_wise_sales_data!$B$1:$BZ$1"),0)),0)</f>
        <v>0</v>
      </c>
      <c r="BL424" s="3">
        <f ca="1">IFERROR(INDEX(INDIRECT("day_wise_sales_data!$B$2:$BZ$599"),MATCH(resource!$CC424,day_wise_sales_data!$A$2:$A$500,0),MATCH(resource!BL$2,INDIRECT("day_wise_sales_data!$B$1:$BZ$1"),0)),0)</f>
        <v>0</v>
      </c>
      <c r="BM424" s="3">
        <f ca="1">IFERROR(INDEX(INDIRECT("day_wise_sales_data!$B$2:$BZ$599"),MATCH(resource!$CC424,day_wise_sales_data!$A$2:$A$500,0),MATCH(resource!BM$2,INDIRECT("day_wise_sales_data!$B$1:$BZ$1"),0)),0)</f>
        <v>0</v>
      </c>
      <c r="BN424" s="3">
        <f ca="1">IFERROR(INDEX(INDIRECT("day_wise_sales_data!$B$2:$BZ$599"),MATCH(resource!$CC424,day_wise_sales_data!$A$2:$A$500,0),MATCH(resource!BN$2,INDIRECT("day_wise_sales_data!$B$1:$BZ$1"),0)),0)</f>
        <v>0</v>
      </c>
      <c r="BO424" s="3">
        <f ca="1">IFERROR(INDEX(INDIRECT("day_wise_sales_data!$B$2:$BZ$599"),MATCH(resource!$CC424,day_wise_sales_data!$A$2:$A$500,0),MATCH(resource!BO$2,INDIRECT("day_wise_sales_data!$B$1:$BZ$1"),0)),0)</f>
        <v>32706.16</v>
      </c>
      <c r="BP424" s="3">
        <f ca="1">IFERROR(INDEX(INDIRECT("day_wise_sales_data!$B$2:$BZ$599"),MATCH(resource!$CC424,day_wise_sales_data!$A$2:$A$500,0),MATCH(resource!BP$2,INDIRECT("day_wise_sales_data!$B$1:$BZ$1"),0)),0)</f>
        <v>0</v>
      </c>
      <c r="BQ424" s="3">
        <f ca="1">IFERROR(INDEX(INDIRECT("day_wise_sales_data!$B$2:$BZ$599"),MATCH(resource!$CC424,day_wise_sales_data!$A$2:$A$500,0),MATCH(resource!BQ$2,INDIRECT("day_wise_sales_data!$B$1:$BZ$1"),0)),0)</f>
        <v>0</v>
      </c>
      <c r="BR424" s="3">
        <f ca="1">IFERROR(INDEX(INDIRECT("day_wise_sales_data!$B$2:$BZ$599"),MATCH(resource!$CC424,day_wise_sales_data!$A$2:$A$500,0),MATCH(resource!BR$2,INDIRECT("day_wise_sales_data!$B$1:$BZ$1"),0)),0)</f>
        <v>0</v>
      </c>
      <c r="BS424" s="3">
        <f ca="1">IFERROR(INDEX(INDIRECT("day_wise_sales_data!$B$2:$BZ$599"),MATCH(resource!$CC424,day_wise_sales_data!$A$2:$A$500,0),MATCH(resource!BS$2,INDIRECT("day_wise_sales_data!$B$1:$BZ$1"),0)),0)</f>
        <v>0</v>
      </c>
      <c r="BT424" s="3">
        <f ca="1">IFERROR(INDEX(INDIRECT("day_wise_sales_data!$B$2:$BZ$599"),MATCH(resource!$CC424,day_wise_sales_data!$A$2:$A$500,0),MATCH(resource!BT$2,INDIRECT("day_wise_sales_data!$B$1:$BZ$1"),0)),0)</f>
        <v>22969.439999999999</v>
      </c>
      <c r="BU424" s="3">
        <f ca="1">IFERROR(INDEX(INDIRECT("day_wise_sales_data!$B$2:$BZ$599"),MATCH(resource!$CC424,day_wise_sales_data!$A$2:$A$500,0),MATCH(resource!BU$2,INDIRECT("day_wise_sales_data!$B$1:$BZ$1"),0)),0)</f>
        <v>0</v>
      </c>
      <c r="BV424" s="3">
        <f ca="1">IFERROR(INDEX(INDIRECT("day_wise_sales_data!$B$2:$BZ$599"),MATCH(resource!$CC424,day_wise_sales_data!$A$2:$A$500,0),MATCH(resource!BV$2,INDIRECT("day_wise_sales_data!$B$1:$BZ$1"),0)),0)</f>
        <v>8964.0300000000007</v>
      </c>
      <c r="BW424" s="3">
        <f ca="1">IFERROR(INDEX(INDIRECT("day_wise_sales_data!$B$2:$BZ$599"),MATCH(resource!$CC424,day_wise_sales_data!$A$2:$A$500,0),MATCH(resource!BW$2,INDIRECT("day_wise_sales_data!$B$1:$BZ$1"),0)),0)</f>
        <v>0</v>
      </c>
      <c r="BX424" s="3">
        <f ca="1">IFERROR(INDEX(INDIRECT("day_wise_sales_data!$B$2:$BZ$599"),MATCH(resource!$CC424,day_wise_sales_data!$A$2:$A$500,0),MATCH(resource!BX$2,INDIRECT("day_wise_sales_data!$B$1:$BZ$1"),0)),0)</f>
        <v>0</v>
      </c>
      <c r="BY424" s="3">
        <f ca="1">IFERROR(INDEX(INDIRECT("day_wise_sales_data!$B$2:$BZ$599"),MATCH(resource!$CC424,day_wise_sales_data!$A$2:$A$500,0),MATCH(resource!BY$2,INDIRECT("day_wise_sales_data!$B$1:$BZ$1"),0)),0)</f>
        <v>0</v>
      </c>
      <c r="BZ424" s="3">
        <f ca="1">IFERROR(INDEX(INDIRECT("day_wise_sales_data!$B$2:$BZ$599"),MATCH(resource!$CC424,day_wise_sales_data!$A$2:$A$500,0),MATCH(resource!BZ$2,INDIRECT("day_wise_sales_data!$B$1:$BZ$1"),0)),0)</f>
        <v>21414.5</v>
      </c>
      <c r="CA424" s="3" t="str">
        <f ca="1">IFERROR(INDEX(INDIRECT("day_wise_sales_data!$B$2:$BZ$599"),MATCH(resource!$CC424,day_wise_sales_data!$A$2:$A$500,0),MATCH(resource!CA$2,INDIRECT("day_wise_sales_data!$B$1:$BZ$1"),0)),0)</f>
        <v>dd</v>
      </c>
      <c r="CC424" s="4" t="str">
        <f>sales_data!H423</f>
        <v>PAB04211</v>
      </c>
      <c r="CD424" s="1">
        <v>422</v>
      </c>
      <c r="CE424" s="1" t="str">
        <f>IF(AQ424=report!$AQ$3,resource!CD424,"")</f>
        <v/>
      </c>
      <c r="CF424" s="5" t="str">
        <f>IFERROR(SMALL($CE$3:$CE$1001,ROWS($CE$3:CE424)),"")</f>
        <v/>
      </c>
      <c r="CH424">
        <f>IFERROR(VLOOKUP($CC424,data_pull!$E$22:$G$700,2,0),0)</f>
        <v>100980.92</v>
      </c>
      <c r="DK424" s="3">
        <f>IFERROR(INDEX(COD_SALES!$B$5:$Z$500,MATCH(resource!$CC424,COD_SALES!$A$5:$A$500,0),MATCH(resource!DK$2,COD_SALES!$B$4:$Z$4,0)),"")</f>
        <v>0</v>
      </c>
      <c r="DL424" s="3">
        <f>IFERROR(INDEX(COD_SALES!$B$5:$Z$500,MATCH(resource!$CC424,COD_SALES!$A$5:$A$500,0),MATCH(resource!DL$2,COD_SALES!$B$4:$Z$4,0)),"")</f>
        <v>0</v>
      </c>
      <c r="DM424" s="3">
        <f>IFERROR(INDEX(COD_SALES!$B$5:$Z$500,MATCH(resource!$CC424,COD_SALES!$A$5:$A$500,0),MATCH(resource!DM$2,COD_SALES!$B$4:$Z$4,0)),"")</f>
        <v>0</v>
      </c>
      <c r="DN424" s="3" t="str">
        <f>IFERROR(INDEX(COD_SALES!$B$5:$Z$500,MATCH(resource!$CC424,COD_SALES!$A$5:$A$500,0),MATCH(resource!DN$2,COD_SALES!$B$4:$Z$4,0)),"")</f>
        <v/>
      </c>
      <c r="DO424" s="3">
        <f>IFERROR(INDEX(COD_SALES!$B$5:$Z$500,MATCH(resource!$CC424,COD_SALES!$A$5:$A$500,0),MATCH(resource!DO$2,COD_SALES!$B$4:$Z$4,0)),"")</f>
        <v>0</v>
      </c>
      <c r="DP424" s="3">
        <f>IFERROR(INDEX(COD_SALES!$B$5:$Z$500,MATCH(resource!$CC424,COD_SALES!$A$5:$A$500,0),MATCH(resource!DP$2,COD_SALES!$B$4:$Z$4,0)),"")</f>
        <v>1</v>
      </c>
      <c r="DQ424" s="3" t="str">
        <f>IFERROR(INDEX(COD_SALES!$B$5:$Z$500,MATCH(resource!$CC424,COD_SALES!$A$5:$A$500,0),MATCH(resource!DQ$2,COD_SALES!$B$4:$Z$4,0)),"")</f>
        <v/>
      </c>
      <c r="DR424" s="3">
        <f>IFERROR(INDEX(COD_SALES!$B$5:$Z$500,MATCH(resource!$CC424,COD_SALES!$A$5:$A$500,0),MATCH(resource!DR$2,COD_SALES!$B$4:$Z$4,0)),"")</f>
        <v>0</v>
      </c>
      <c r="DS424" s="3">
        <f>IFERROR(INDEX(COD_SALES!$B$5:$Z$500,MATCH(resource!$CC424,COD_SALES!$A$5:$A$500,0),MATCH(resource!DS$2,COD_SALES!$B$4:$Z$4,0)),"")</f>
        <v>18</v>
      </c>
      <c r="DT424" s="3">
        <f>IFERROR(INDEX(COD_SALES!$B$5:$Z$500,MATCH(resource!$CC424,COD_SALES!$A$5:$A$500,0),MATCH(resource!DT$2,COD_SALES!$B$4:$Z$4,0)),"")</f>
        <v>6</v>
      </c>
      <c r="DU424" s="3">
        <f>IFERROR(INDEX(COD_SALES!$B$5:$Z$500,MATCH(resource!$CC424,COD_SALES!$A$5:$A$500,0),MATCH(resource!DU$2,COD_SALES!$B$4:$Z$4,0)),"")</f>
        <v>0</v>
      </c>
      <c r="DV424" s="3">
        <f>IFERROR(INDEX(COD_SALES!$B$5:$Z$500,MATCH(resource!$CC424,COD_SALES!$A$5:$A$500,0),MATCH(resource!DV$2,COD_SALES!$B$4:$Z$4,0)),"")</f>
        <v>30</v>
      </c>
      <c r="DW424" s="3">
        <f>IFERROR(INDEX(COD_SALES!$B$5:$Z$500,MATCH(resource!$CC424,COD_SALES!$A$5:$A$500,0),MATCH(resource!DW$2,COD_SALES!$B$4:$Z$4,0)),"")</f>
        <v>85</v>
      </c>
      <c r="DX424" s="3">
        <f>IFERROR(INDEX(COD_SALES!$B$5:$Z$500,MATCH(resource!$CC424,COD_SALES!$A$5:$A$500,0),MATCH(resource!DX$2,COD_SALES!$B$4:$Z$4,0)),"")</f>
        <v>0</v>
      </c>
      <c r="DY424" s="3">
        <f>IFERROR(INDEX(COD_SALES!$B$5:$Z$500,MATCH(resource!$CC424,COD_SALES!$A$5:$A$500,0),MATCH(resource!DY$2,COD_SALES!$B$4:$Z$4,0)),"")</f>
        <v>18</v>
      </c>
      <c r="DZ424" s="3">
        <f>IFERROR(INDEX(COD_SALES!$B$5:$Z$500,MATCH(resource!$CC424,COD_SALES!$A$5:$A$500,0),MATCH(resource!DZ$2,COD_SALES!$B$4:$Z$4,0)),"")</f>
        <v>1</v>
      </c>
      <c r="EA424" s="3">
        <f>IFERROR(INDEX(COD_SALES!$B$5:$Z$500,MATCH(resource!$CC424,COD_SALES!$A$5:$A$500,0),MATCH(resource!EA$2,COD_SALES!$B$4:$Z$4,0)),"")</f>
        <v>12</v>
      </c>
      <c r="EB424" s="3">
        <f t="shared" si="125"/>
        <v>61601.97</v>
      </c>
      <c r="EW424" s="3">
        <f>IFERROR(VLOOKUP(CC424,data_pull!$AO$25:$AR$546,2,0),0)</f>
        <v>26</v>
      </c>
      <c r="EX424" s="1">
        <f>IFERROR(VLOOKUP(CC424,data_pull!$AO$25:$AR$546,4,0),0)</f>
        <v>190000</v>
      </c>
    </row>
    <row r="425" spans="13:154" x14ac:dyDescent="0.25"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4" t="str">
        <f>sales_data!B424</f>
        <v>Abdul Quader Khan</v>
      </c>
      <c r="AR425" s="4" t="str">
        <f>sales_data!C424</f>
        <v>Hedaitul Haque</v>
      </c>
      <c r="AS425" s="5" t="str">
        <f t="shared" si="117"/>
        <v>Hedaitul Haque</v>
      </c>
      <c r="AT425" s="4" t="str">
        <f>sales_data!I424</f>
        <v>Abdullah  Al Mamun</v>
      </c>
      <c r="AU425" s="4" t="str">
        <f>sales_data!W424</f>
        <v>Muladuli (Tb)</v>
      </c>
      <c r="AV425" s="1">
        <f>sales_data!N424</f>
        <v>100413.13</v>
      </c>
      <c r="AW425" s="1">
        <f>sales_data!P424</f>
        <v>19</v>
      </c>
      <c r="AX425" s="3">
        <f ca="1">IFERROR(INDEX(INDIRECT("day_wise_sales_data!$B$2:$BZ$599"),MATCH(resource!$CC425,day_wise_sales_data!$A$2:$A$500,0),MATCH(resource!AX$2,INDIRECT("day_wise_sales_data!$B$1:$BZ$1"),0)),0)</f>
        <v>0</v>
      </c>
      <c r="AY425" s="3">
        <f ca="1">IFERROR(INDEX(INDIRECT("day_wise_sales_data!$B$2:$BZ$599"),MATCH(resource!$CC425,day_wise_sales_data!$A$2:$A$500,0),MATCH(resource!AY$2,INDIRECT("day_wise_sales_data!$B$1:$BZ$1"),0)),0)</f>
        <v>0</v>
      </c>
      <c r="AZ425" s="3">
        <f ca="1">IFERROR(INDEX(INDIRECT("day_wise_sales_data!$B$2:$BZ$599"),MATCH(resource!$CC425,day_wise_sales_data!$A$2:$A$500,0),MATCH(resource!AZ$2,INDIRECT("day_wise_sales_data!$B$1:$BZ$1"),0)),0)</f>
        <v>0</v>
      </c>
      <c r="BA425" s="3">
        <f ca="1">IFERROR(INDEX(INDIRECT("day_wise_sales_data!$B$2:$BZ$599"),MATCH(resource!$CC425,day_wise_sales_data!$A$2:$A$500,0),MATCH(resource!BA$2,INDIRECT("day_wise_sales_data!$B$1:$BZ$1"),0)),0)</f>
        <v>16027.98</v>
      </c>
      <c r="BB425" s="3">
        <f ca="1">IFERROR(INDEX(INDIRECT("day_wise_sales_data!$B$2:$BZ$599"),MATCH(resource!$CC425,day_wise_sales_data!$A$2:$A$500,0),MATCH(resource!BB$2,INDIRECT("day_wise_sales_data!$B$1:$BZ$1"),0)),0)</f>
        <v>10172</v>
      </c>
      <c r="BC425" s="3">
        <f ca="1">IFERROR(INDEX(INDIRECT("day_wise_sales_data!$B$2:$BZ$599"),MATCH(resource!$CC425,day_wise_sales_data!$A$2:$A$500,0),MATCH(resource!BC$2,INDIRECT("day_wise_sales_data!$B$1:$BZ$1"),0)),0)</f>
        <v>0</v>
      </c>
      <c r="BD425" s="3">
        <f ca="1">IFERROR(INDEX(INDIRECT("day_wise_sales_data!$B$2:$BZ$599"),MATCH(resource!$CC425,day_wise_sales_data!$A$2:$A$500,0),MATCH(resource!BD$2,INDIRECT("day_wise_sales_data!$B$1:$BZ$1"),0)),0)</f>
        <v>0</v>
      </c>
      <c r="BE425" s="3">
        <f ca="1">IFERROR(INDEX(INDIRECT("day_wise_sales_data!$B$2:$BZ$599"),MATCH(resource!$CC425,day_wise_sales_data!$A$2:$A$500,0),MATCH(resource!BE$2,INDIRECT("day_wise_sales_data!$B$1:$BZ$1"),0)),0)</f>
        <v>6186.03</v>
      </c>
      <c r="BF425" s="3">
        <f ca="1">IFERROR(INDEX(INDIRECT("day_wise_sales_data!$B$2:$BZ$599"),MATCH(resource!$CC425,day_wise_sales_data!$A$2:$A$500,0),MATCH(resource!BF$2,INDIRECT("day_wise_sales_data!$B$1:$BZ$1"),0)),0)</f>
        <v>0</v>
      </c>
      <c r="BG425" s="3">
        <f ca="1">IFERROR(INDEX(INDIRECT("day_wise_sales_data!$B$2:$BZ$599"),MATCH(resource!$CC425,day_wise_sales_data!$A$2:$A$500,0),MATCH(resource!BG$2,INDIRECT("day_wise_sales_data!$B$1:$BZ$1"),0)),0)</f>
        <v>0</v>
      </c>
      <c r="BH425" s="3">
        <f ca="1">IFERROR(INDEX(INDIRECT("day_wise_sales_data!$B$2:$BZ$599"),MATCH(resource!$CC425,day_wise_sales_data!$A$2:$A$500,0),MATCH(resource!BH$2,INDIRECT("day_wise_sales_data!$B$1:$BZ$1"),0)),0)</f>
        <v>0</v>
      </c>
      <c r="BI425" s="3">
        <f ca="1">IFERROR(INDEX(INDIRECT("day_wise_sales_data!$B$2:$BZ$599"),MATCH(resource!$CC425,day_wise_sales_data!$A$2:$A$500,0),MATCH(resource!BI$2,INDIRECT("day_wise_sales_data!$B$1:$BZ$1"),0)),0)</f>
        <v>1815.49</v>
      </c>
      <c r="BJ425" s="3">
        <f ca="1">IFERROR(INDEX(INDIRECT("day_wise_sales_data!$B$2:$BZ$599"),MATCH(resource!$CC425,day_wise_sales_data!$A$2:$A$500,0),MATCH(resource!BJ$2,INDIRECT("day_wise_sales_data!$B$1:$BZ$1"),0)),0)</f>
        <v>0</v>
      </c>
      <c r="BK425" s="3">
        <f ca="1">IFERROR(INDEX(INDIRECT("day_wise_sales_data!$B$2:$BZ$599"),MATCH(resource!$CC425,day_wise_sales_data!$A$2:$A$500,0),MATCH(resource!BK$2,INDIRECT("day_wise_sales_data!$B$1:$BZ$1"),0)),0)</f>
        <v>0</v>
      </c>
      <c r="BL425" s="3">
        <f ca="1">IFERROR(INDEX(INDIRECT("day_wise_sales_data!$B$2:$BZ$599"),MATCH(resource!$CC425,day_wise_sales_data!$A$2:$A$500,0),MATCH(resource!BL$2,INDIRECT("day_wise_sales_data!$B$1:$BZ$1"),0)),0)</f>
        <v>0</v>
      </c>
      <c r="BM425" s="3">
        <f ca="1">IFERROR(INDEX(INDIRECT("day_wise_sales_data!$B$2:$BZ$599"),MATCH(resource!$CC425,day_wise_sales_data!$A$2:$A$500,0),MATCH(resource!BM$2,INDIRECT("day_wise_sales_data!$B$1:$BZ$1"),0)),0)</f>
        <v>0</v>
      </c>
      <c r="BN425" s="3">
        <f ca="1">IFERROR(INDEX(INDIRECT("day_wise_sales_data!$B$2:$BZ$599"),MATCH(resource!$CC425,day_wise_sales_data!$A$2:$A$500,0),MATCH(resource!BN$2,INDIRECT("day_wise_sales_data!$B$1:$BZ$1"),0)),0)</f>
        <v>0</v>
      </c>
      <c r="BO425" s="3">
        <f ca="1">IFERROR(INDEX(INDIRECT("day_wise_sales_data!$B$2:$BZ$599"),MATCH(resource!$CC425,day_wise_sales_data!$A$2:$A$500,0),MATCH(resource!BO$2,INDIRECT("day_wise_sales_data!$B$1:$BZ$1"),0)),0)</f>
        <v>5468</v>
      </c>
      <c r="BP425" s="3">
        <f ca="1">IFERROR(INDEX(INDIRECT("day_wise_sales_data!$B$2:$BZ$599"),MATCH(resource!$CC425,day_wise_sales_data!$A$2:$A$500,0),MATCH(resource!BP$2,INDIRECT("day_wise_sales_data!$B$1:$BZ$1"),0)),0)</f>
        <v>0</v>
      </c>
      <c r="BQ425" s="3">
        <f ca="1">IFERROR(INDEX(INDIRECT("day_wise_sales_data!$B$2:$BZ$599"),MATCH(resource!$CC425,day_wise_sales_data!$A$2:$A$500,0),MATCH(resource!BQ$2,INDIRECT("day_wise_sales_data!$B$1:$BZ$1"),0)),0)</f>
        <v>0</v>
      </c>
      <c r="BR425" s="3">
        <f ca="1">IFERROR(INDEX(INDIRECT("day_wise_sales_data!$B$2:$BZ$599"),MATCH(resource!$CC425,day_wise_sales_data!$A$2:$A$500,0),MATCH(resource!BR$2,INDIRECT("day_wise_sales_data!$B$1:$BZ$1"),0)),0)</f>
        <v>0</v>
      </c>
      <c r="BS425" s="3">
        <f ca="1">IFERROR(INDEX(INDIRECT("day_wise_sales_data!$B$2:$BZ$599"),MATCH(resource!$CC425,day_wise_sales_data!$A$2:$A$500,0),MATCH(resource!BS$2,INDIRECT("day_wise_sales_data!$B$1:$BZ$1"),0)),0)</f>
        <v>0</v>
      </c>
      <c r="BT425" s="3">
        <f ca="1">IFERROR(INDEX(INDIRECT("day_wise_sales_data!$B$2:$BZ$599"),MATCH(resource!$CC425,day_wise_sales_data!$A$2:$A$500,0),MATCH(resource!BT$2,INDIRECT("day_wise_sales_data!$B$1:$BZ$1"),0)),0)</f>
        <v>83713.070000000007</v>
      </c>
      <c r="BU425" s="3">
        <f ca="1">IFERROR(INDEX(INDIRECT("day_wise_sales_data!$B$2:$BZ$599"),MATCH(resource!$CC425,day_wise_sales_data!$A$2:$A$500,0),MATCH(resource!BU$2,INDIRECT("day_wise_sales_data!$B$1:$BZ$1"),0)),0)</f>
        <v>0</v>
      </c>
      <c r="BV425" s="3">
        <f ca="1">IFERROR(INDEX(INDIRECT("day_wise_sales_data!$B$2:$BZ$599"),MATCH(resource!$CC425,day_wise_sales_data!$A$2:$A$500,0),MATCH(resource!BV$2,INDIRECT("day_wise_sales_data!$B$1:$BZ$1"),0)),0)</f>
        <v>0</v>
      </c>
      <c r="BW425" s="3">
        <f ca="1">IFERROR(INDEX(INDIRECT("day_wise_sales_data!$B$2:$BZ$599"),MATCH(resource!$CC425,day_wise_sales_data!$A$2:$A$500,0),MATCH(resource!BW$2,INDIRECT("day_wise_sales_data!$B$1:$BZ$1"),0)),0)</f>
        <v>0</v>
      </c>
      <c r="BX425" s="3">
        <f ca="1">IFERROR(INDEX(INDIRECT("day_wise_sales_data!$B$2:$BZ$599"),MATCH(resource!$CC425,day_wise_sales_data!$A$2:$A$500,0),MATCH(resource!BX$2,INDIRECT("day_wise_sales_data!$B$1:$BZ$1"),0)),0)</f>
        <v>0</v>
      </c>
      <c r="BY425" s="3">
        <f ca="1">IFERROR(INDEX(INDIRECT("day_wise_sales_data!$B$2:$BZ$599"),MATCH(resource!$CC425,day_wise_sales_data!$A$2:$A$500,0),MATCH(resource!BY$2,INDIRECT("day_wise_sales_data!$B$1:$BZ$1"),0)),0)</f>
        <v>0</v>
      </c>
      <c r="BZ425" s="3">
        <f ca="1">IFERROR(INDEX(INDIRECT("day_wise_sales_data!$B$2:$BZ$599"),MATCH(resource!$CC425,day_wise_sales_data!$A$2:$A$500,0),MATCH(resource!BZ$2,INDIRECT("day_wise_sales_data!$B$1:$BZ$1"),0)),0)</f>
        <v>0</v>
      </c>
      <c r="CA425" s="3" t="str">
        <f ca="1">IFERROR(INDEX(INDIRECT("day_wise_sales_data!$B$2:$BZ$599"),MATCH(resource!$CC425,day_wise_sales_data!$A$2:$A$500,0),MATCH(resource!CA$2,INDIRECT("day_wise_sales_data!$B$1:$BZ$1"),0)),0)</f>
        <v>dd</v>
      </c>
      <c r="CC425" s="4" t="str">
        <f>sales_data!H424</f>
        <v>PAB05151</v>
      </c>
      <c r="CD425" s="1">
        <v>423</v>
      </c>
      <c r="CE425" s="1" t="str">
        <f>IF(AQ425=report!$AQ$3,resource!CD425,"")</f>
        <v/>
      </c>
      <c r="CF425" s="5" t="str">
        <f>IFERROR(SMALL($CE$3:$CE$1001,ROWS($CE$3:CE425)),"")</f>
        <v/>
      </c>
      <c r="CH425">
        <f>IFERROR(VLOOKUP($CC425,data_pull!$E$22:$G$700,2,0),0)</f>
        <v>100413.13</v>
      </c>
      <c r="DK425" s="3">
        <f>IFERROR(INDEX(COD_SALES!$B$5:$Z$500,MATCH(resource!$CC425,COD_SALES!$A$5:$A$500,0),MATCH(resource!DK$2,COD_SALES!$B$4:$Z$4,0)),"")</f>
        <v>2</v>
      </c>
      <c r="DL425" s="3">
        <f>IFERROR(INDEX(COD_SALES!$B$5:$Z$500,MATCH(resource!$CC425,COD_SALES!$A$5:$A$500,0),MATCH(resource!DL$2,COD_SALES!$B$4:$Z$4,0)),"")</f>
        <v>2</v>
      </c>
      <c r="DM425" s="3">
        <f>IFERROR(INDEX(COD_SALES!$B$5:$Z$500,MATCH(resource!$CC425,COD_SALES!$A$5:$A$500,0),MATCH(resource!DM$2,COD_SALES!$B$4:$Z$4,0)),"")</f>
        <v>5</v>
      </c>
      <c r="DN425" s="3" t="str">
        <f>IFERROR(INDEX(COD_SALES!$B$5:$Z$500,MATCH(resource!$CC425,COD_SALES!$A$5:$A$500,0),MATCH(resource!DN$2,COD_SALES!$B$4:$Z$4,0)),"")</f>
        <v/>
      </c>
      <c r="DO425" s="3">
        <f>IFERROR(INDEX(COD_SALES!$B$5:$Z$500,MATCH(resource!$CC425,COD_SALES!$A$5:$A$500,0),MATCH(resource!DO$2,COD_SALES!$B$4:$Z$4,0)),"")</f>
        <v>0</v>
      </c>
      <c r="DP425" s="3">
        <f>IFERROR(INDEX(COD_SALES!$B$5:$Z$500,MATCH(resource!$CC425,COD_SALES!$A$5:$A$500,0),MATCH(resource!DP$2,COD_SALES!$B$4:$Z$4,0)),"")</f>
        <v>0</v>
      </c>
      <c r="DQ425" s="3" t="str">
        <f>IFERROR(INDEX(COD_SALES!$B$5:$Z$500,MATCH(resource!$CC425,COD_SALES!$A$5:$A$500,0),MATCH(resource!DQ$2,COD_SALES!$B$4:$Z$4,0)),"")</f>
        <v/>
      </c>
      <c r="DR425" s="3">
        <f>IFERROR(INDEX(COD_SALES!$B$5:$Z$500,MATCH(resource!$CC425,COD_SALES!$A$5:$A$500,0),MATCH(resource!DR$2,COD_SALES!$B$4:$Z$4,0)),"")</f>
        <v>0</v>
      </c>
      <c r="DS425" s="3">
        <f>IFERROR(INDEX(COD_SALES!$B$5:$Z$500,MATCH(resource!$CC425,COD_SALES!$A$5:$A$500,0),MATCH(resource!DS$2,COD_SALES!$B$4:$Z$4,0)),"")</f>
        <v>34</v>
      </c>
      <c r="DT425" s="3">
        <f>IFERROR(INDEX(COD_SALES!$B$5:$Z$500,MATCH(resource!$CC425,COD_SALES!$A$5:$A$500,0),MATCH(resource!DT$2,COD_SALES!$B$4:$Z$4,0)),"")</f>
        <v>0</v>
      </c>
      <c r="DU425" s="3">
        <f>IFERROR(INDEX(COD_SALES!$B$5:$Z$500,MATCH(resource!$CC425,COD_SALES!$A$5:$A$500,0),MATCH(resource!DU$2,COD_SALES!$B$4:$Z$4,0)),"")</f>
        <v>1</v>
      </c>
      <c r="DV425" s="3">
        <f>IFERROR(INDEX(COD_SALES!$B$5:$Z$500,MATCH(resource!$CC425,COD_SALES!$A$5:$A$500,0),MATCH(resource!DV$2,COD_SALES!$B$4:$Z$4,0)),"")</f>
        <v>0</v>
      </c>
      <c r="DW425" s="3">
        <f>IFERROR(INDEX(COD_SALES!$B$5:$Z$500,MATCH(resource!$CC425,COD_SALES!$A$5:$A$500,0),MATCH(resource!DW$2,COD_SALES!$B$4:$Z$4,0)),"")</f>
        <v>27</v>
      </c>
      <c r="DX425" s="3">
        <f>IFERROR(INDEX(COD_SALES!$B$5:$Z$500,MATCH(resource!$CC425,COD_SALES!$A$5:$A$500,0),MATCH(resource!DX$2,COD_SALES!$B$4:$Z$4,0)),"")</f>
        <v>0</v>
      </c>
      <c r="DY425" s="3">
        <f>IFERROR(INDEX(COD_SALES!$B$5:$Z$500,MATCH(resource!$CC425,COD_SALES!$A$5:$A$500,0),MATCH(resource!DY$2,COD_SALES!$B$4:$Z$4,0)),"")</f>
        <v>2</v>
      </c>
      <c r="DZ425" s="3">
        <f>IFERROR(INDEX(COD_SALES!$B$5:$Z$500,MATCH(resource!$CC425,COD_SALES!$A$5:$A$500,0),MATCH(resource!DZ$2,COD_SALES!$B$4:$Z$4,0)),"")</f>
        <v>0</v>
      </c>
      <c r="EA425" s="3">
        <f>IFERROR(INDEX(COD_SALES!$B$5:$Z$500,MATCH(resource!$CC425,COD_SALES!$A$5:$A$500,0),MATCH(resource!EA$2,COD_SALES!$B$4:$Z$4,0)),"")</f>
        <v>0</v>
      </c>
      <c r="EB425" s="3">
        <f t="shared" si="125"/>
        <v>23996.35</v>
      </c>
      <c r="EW425" s="3">
        <f>IFERROR(VLOOKUP(CC425,data_pull!$AO$25:$AR$546,2,0),0)</f>
        <v>4</v>
      </c>
      <c r="EX425" s="1">
        <f>IFERROR(VLOOKUP(CC425,data_pull!$AO$25:$AR$546,4,0),0)</f>
        <v>190000</v>
      </c>
    </row>
    <row r="426" spans="13:154" x14ac:dyDescent="0.25"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4" t="str">
        <f>sales_data!B425</f>
        <v>Abdul Quader Khan</v>
      </c>
      <c r="AR426" s="4" t="str">
        <f>sales_data!C425</f>
        <v>Hedaitul Haque</v>
      </c>
      <c r="AS426" s="5" t="str">
        <f t="shared" si="117"/>
        <v/>
      </c>
      <c r="AT426" s="4" t="str">
        <f>sales_data!I425</f>
        <v>Ashraful Zaman</v>
      </c>
      <c r="AU426" s="4" t="str">
        <f>sales_data!W425</f>
        <v>Ishwardhi (Tb)</v>
      </c>
      <c r="AV426" s="1">
        <f>sales_data!N425</f>
        <v>102877.14</v>
      </c>
      <c r="AW426" s="1">
        <f>sales_data!P425</f>
        <v>28</v>
      </c>
      <c r="AX426" s="3">
        <f ca="1">IFERROR(INDEX(INDIRECT("day_wise_sales_data!$B$2:$BZ$599"),MATCH(resource!$CC426,day_wise_sales_data!$A$2:$A$500,0),MATCH(resource!AX$2,INDIRECT("day_wise_sales_data!$B$1:$BZ$1"),0)),0)</f>
        <v>0</v>
      </c>
      <c r="AY426" s="3">
        <f ca="1">IFERROR(INDEX(INDIRECT("day_wise_sales_data!$B$2:$BZ$599"),MATCH(resource!$CC426,day_wise_sales_data!$A$2:$A$500,0),MATCH(resource!AY$2,INDIRECT("day_wise_sales_data!$B$1:$BZ$1"),0)),0)</f>
        <v>7968.44</v>
      </c>
      <c r="AZ426" s="3">
        <f ca="1">IFERROR(INDEX(INDIRECT("day_wise_sales_data!$B$2:$BZ$599"),MATCH(resource!$CC426,day_wise_sales_data!$A$2:$A$500,0),MATCH(resource!AZ$2,INDIRECT("day_wise_sales_data!$B$1:$BZ$1"),0)),0)</f>
        <v>0</v>
      </c>
      <c r="BA426" s="3">
        <f ca="1">IFERROR(INDEX(INDIRECT("day_wise_sales_data!$B$2:$BZ$599"),MATCH(resource!$CC426,day_wise_sales_data!$A$2:$A$500,0),MATCH(resource!BA$2,INDIRECT("day_wise_sales_data!$B$1:$BZ$1"),0)),0)</f>
        <v>1857.67</v>
      </c>
      <c r="BB426" s="3">
        <f ca="1">IFERROR(INDEX(INDIRECT("day_wise_sales_data!$B$2:$BZ$599"),MATCH(resource!$CC426,day_wise_sales_data!$A$2:$A$500,0),MATCH(resource!BB$2,INDIRECT("day_wise_sales_data!$B$1:$BZ$1"),0)),0)</f>
        <v>6683.09</v>
      </c>
      <c r="BC426" s="3">
        <f ca="1">IFERROR(INDEX(INDIRECT("day_wise_sales_data!$B$2:$BZ$599"),MATCH(resource!$CC426,day_wise_sales_data!$A$2:$A$500,0),MATCH(resource!BC$2,INDIRECT("day_wise_sales_data!$B$1:$BZ$1"),0)),0)</f>
        <v>0</v>
      </c>
      <c r="BD426" s="3">
        <f ca="1">IFERROR(INDEX(INDIRECT("day_wise_sales_data!$B$2:$BZ$599"),MATCH(resource!$CC426,day_wise_sales_data!$A$2:$A$500,0),MATCH(resource!BD$2,INDIRECT("day_wise_sales_data!$B$1:$BZ$1"),0)),0)</f>
        <v>550.45000000000005</v>
      </c>
      <c r="BE426" s="3">
        <f ca="1">IFERROR(INDEX(INDIRECT("day_wise_sales_data!$B$2:$BZ$599"),MATCH(resource!$CC426,day_wise_sales_data!$A$2:$A$500,0),MATCH(resource!BE$2,INDIRECT("day_wise_sales_data!$B$1:$BZ$1"),0)),0)</f>
        <v>4241.1400000000003</v>
      </c>
      <c r="BF426" s="3">
        <f ca="1">IFERROR(INDEX(INDIRECT("day_wise_sales_data!$B$2:$BZ$599"),MATCH(resource!$CC426,day_wise_sales_data!$A$2:$A$500,0),MATCH(resource!BF$2,INDIRECT("day_wise_sales_data!$B$1:$BZ$1"),0)),0)</f>
        <v>0</v>
      </c>
      <c r="BG426" s="3">
        <f ca="1">IFERROR(INDEX(INDIRECT("day_wise_sales_data!$B$2:$BZ$599"),MATCH(resource!$CC426,day_wise_sales_data!$A$2:$A$500,0),MATCH(resource!BG$2,INDIRECT("day_wise_sales_data!$B$1:$BZ$1"),0)),0)</f>
        <v>4675.05</v>
      </c>
      <c r="BH426" s="3">
        <f ca="1">IFERROR(INDEX(INDIRECT("day_wise_sales_data!$B$2:$BZ$599"),MATCH(resource!$CC426,day_wise_sales_data!$A$2:$A$500,0),MATCH(resource!BH$2,INDIRECT("day_wise_sales_data!$B$1:$BZ$1"),0)),0)</f>
        <v>0</v>
      </c>
      <c r="BI426" s="3">
        <f ca="1">IFERROR(INDEX(INDIRECT("day_wise_sales_data!$B$2:$BZ$599"),MATCH(resource!$CC426,day_wise_sales_data!$A$2:$A$500,0),MATCH(resource!BI$2,INDIRECT("day_wise_sales_data!$B$1:$BZ$1"),0)),0)</f>
        <v>2255.5100000000002</v>
      </c>
      <c r="BJ426" s="3">
        <f ca="1">IFERROR(INDEX(INDIRECT("day_wise_sales_data!$B$2:$BZ$599"),MATCH(resource!$CC426,day_wise_sales_data!$A$2:$A$500,0),MATCH(resource!BJ$2,INDIRECT("day_wise_sales_data!$B$1:$BZ$1"),0)),0)</f>
        <v>0</v>
      </c>
      <c r="BK426" s="3">
        <f ca="1">IFERROR(INDEX(INDIRECT("day_wise_sales_data!$B$2:$BZ$599"),MATCH(resource!$CC426,day_wise_sales_data!$A$2:$A$500,0),MATCH(resource!BK$2,INDIRECT("day_wise_sales_data!$B$1:$BZ$1"),0)),0)</f>
        <v>0</v>
      </c>
      <c r="BL426" s="3">
        <f ca="1">IFERROR(INDEX(INDIRECT("day_wise_sales_data!$B$2:$BZ$599"),MATCH(resource!$CC426,day_wise_sales_data!$A$2:$A$500,0),MATCH(resource!BL$2,INDIRECT("day_wise_sales_data!$B$1:$BZ$1"),0)),0)</f>
        <v>8246.65</v>
      </c>
      <c r="BM426" s="3">
        <f ca="1">IFERROR(INDEX(INDIRECT("day_wise_sales_data!$B$2:$BZ$599"),MATCH(resource!$CC426,day_wise_sales_data!$A$2:$A$500,0),MATCH(resource!BM$2,INDIRECT("day_wise_sales_data!$B$1:$BZ$1"),0)),0)</f>
        <v>0</v>
      </c>
      <c r="BN426" s="3">
        <f ca="1">IFERROR(INDEX(INDIRECT("day_wise_sales_data!$B$2:$BZ$599"),MATCH(resource!$CC426,day_wise_sales_data!$A$2:$A$500,0),MATCH(resource!BN$2,INDIRECT("day_wise_sales_data!$B$1:$BZ$1"),0)),0)</f>
        <v>0</v>
      </c>
      <c r="BO426" s="3">
        <f ca="1">IFERROR(INDEX(INDIRECT("day_wise_sales_data!$B$2:$BZ$599"),MATCH(resource!$CC426,day_wise_sales_data!$A$2:$A$500,0),MATCH(resource!BO$2,INDIRECT("day_wise_sales_data!$B$1:$BZ$1"),0)),0)</f>
        <v>0</v>
      </c>
      <c r="BP426" s="3">
        <f ca="1">IFERROR(INDEX(INDIRECT("day_wise_sales_data!$B$2:$BZ$599"),MATCH(resource!$CC426,day_wise_sales_data!$A$2:$A$500,0),MATCH(resource!BP$2,INDIRECT("day_wise_sales_data!$B$1:$BZ$1"),0)),0)</f>
        <v>24903.8</v>
      </c>
      <c r="BQ426" s="3">
        <f ca="1">IFERROR(INDEX(INDIRECT("day_wise_sales_data!$B$2:$BZ$599"),MATCH(resource!$CC426,day_wise_sales_data!$A$2:$A$500,0),MATCH(resource!BQ$2,INDIRECT("day_wise_sales_data!$B$1:$BZ$1"),0)),0)</f>
        <v>0</v>
      </c>
      <c r="BR426" s="3">
        <f ca="1">IFERROR(INDEX(INDIRECT("day_wise_sales_data!$B$2:$BZ$599"),MATCH(resource!$CC426,day_wise_sales_data!$A$2:$A$500,0),MATCH(resource!BR$2,INDIRECT("day_wise_sales_data!$B$1:$BZ$1"),0)),0)</f>
        <v>0</v>
      </c>
      <c r="BS426" s="3">
        <f ca="1">IFERROR(INDEX(INDIRECT("day_wise_sales_data!$B$2:$BZ$599"),MATCH(resource!$CC426,day_wise_sales_data!$A$2:$A$500,0),MATCH(resource!BS$2,INDIRECT("day_wise_sales_data!$B$1:$BZ$1"),0)),0)</f>
        <v>0</v>
      </c>
      <c r="BT426" s="3">
        <f ca="1">IFERROR(INDEX(INDIRECT("day_wise_sales_data!$B$2:$BZ$599"),MATCH(resource!$CC426,day_wise_sales_data!$A$2:$A$500,0),MATCH(resource!BT$2,INDIRECT("day_wise_sales_data!$B$1:$BZ$1"),0)),0)</f>
        <v>53133.2</v>
      </c>
      <c r="BU426" s="3">
        <f ca="1">IFERROR(INDEX(INDIRECT("day_wise_sales_data!$B$2:$BZ$599"),MATCH(resource!$CC426,day_wise_sales_data!$A$2:$A$500,0),MATCH(resource!BU$2,INDIRECT("day_wise_sales_data!$B$1:$BZ$1"),0)),0)</f>
        <v>0</v>
      </c>
      <c r="BV426" s="3">
        <f ca="1">IFERROR(INDEX(INDIRECT("day_wise_sales_data!$B$2:$BZ$599"),MATCH(resource!$CC426,day_wise_sales_data!$A$2:$A$500,0),MATCH(resource!BV$2,INDIRECT("day_wise_sales_data!$B$1:$BZ$1"),0)),0)</f>
        <v>0</v>
      </c>
      <c r="BW426" s="3">
        <f ca="1">IFERROR(INDEX(INDIRECT("day_wise_sales_data!$B$2:$BZ$599"),MATCH(resource!$CC426,day_wise_sales_data!$A$2:$A$500,0),MATCH(resource!BW$2,INDIRECT("day_wise_sales_data!$B$1:$BZ$1"),0)),0)</f>
        <v>0</v>
      </c>
      <c r="BX426" s="3">
        <f ca="1">IFERROR(INDEX(INDIRECT("day_wise_sales_data!$B$2:$BZ$599"),MATCH(resource!$CC426,day_wise_sales_data!$A$2:$A$500,0),MATCH(resource!BX$2,INDIRECT("day_wise_sales_data!$B$1:$BZ$1"),0)),0)</f>
        <v>0</v>
      </c>
      <c r="BY426" s="3">
        <f ca="1">IFERROR(INDEX(INDIRECT("day_wise_sales_data!$B$2:$BZ$599"),MATCH(resource!$CC426,day_wise_sales_data!$A$2:$A$500,0),MATCH(resource!BY$2,INDIRECT("day_wise_sales_data!$B$1:$BZ$1"),0)),0)</f>
        <v>0</v>
      </c>
      <c r="BZ426" s="3">
        <f ca="1">IFERROR(INDEX(INDIRECT("day_wise_sales_data!$B$2:$BZ$599"),MATCH(resource!$CC426,day_wise_sales_data!$A$2:$A$500,0),MATCH(resource!BZ$2,INDIRECT("day_wise_sales_data!$B$1:$BZ$1"),0)),0)</f>
        <v>0</v>
      </c>
      <c r="CA426" s="3" t="str">
        <f ca="1">IFERROR(INDEX(INDIRECT("day_wise_sales_data!$B$2:$BZ$599"),MATCH(resource!$CC426,day_wise_sales_data!$A$2:$A$500,0),MATCH(resource!CA$2,INDIRECT("day_wise_sales_data!$B$1:$BZ$1"),0)),0)</f>
        <v>dd</v>
      </c>
      <c r="CC426" s="4" t="str">
        <f>sales_data!H425</f>
        <v>PAB04111</v>
      </c>
      <c r="CD426" s="1">
        <v>424</v>
      </c>
      <c r="CE426" s="1" t="str">
        <f>IF(AQ426=report!$AQ$3,resource!CD426,"")</f>
        <v/>
      </c>
      <c r="CF426" s="5" t="str">
        <f>IFERROR(SMALL($CE$3:$CE$1001,ROWS($CE$3:CE426)),"")</f>
        <v/>
      </c>
      <c r="CH426">
        <f>IFERROR(VLOOKUP($CC426,data_pull!$E$22:$G$700,2,0),0)</f>
        <v>102877.14</v>
      </c>
      <c r="DK426" s="3">
        <f>IFERROR(INDEX(COD_SALES!$B$5:$Z$500,MATCH(resource!$CC426,COD_SALES!$A$5:$A$500,0),MATCH(resource!DK$2,COD_SALES!$B$4:$Z$4,0)),"")</f>
        <v>0</v>
      </c>
      <c r="DL426" s="3">
        <f>IFERROR(INDEX(COD_SALES!$B$5:$Z$500,MATCH(resource!$CC426,COD_SALES!$A$5:$A$500,0),MATCH(resource!DL$2,COD_SALES!$B$4:$Z$4,0)),"")</f>
        <v>0</v>
      </c>
      <c r="DM426" s="3">
        <f>IFERROR(INDEX(COD_SALES!$B$5:$Z$500,MATCH(resource!$CC426,COD_SALES!$A$5:$A$500,0),MATCH(resource!DM$2,COD_SALES!$B$4:$Z$4,0)),"")</f>
        <v>6</v>
      </c>
      <c r="DN426" s="3" t="str">
        <f>IFERROR(INDEX(COD_SALES!$B$5:$Z$500,MATCH(resource!$CC426,COD_SALES!$A$5:$A$500,0),MATCH(resource!DN$2,COD_SALES!$B$4:$Z$4,0)),"")</f>
        <v/>
      </c>
      <c r="DO426" s="3">
        <f>IFERROR(INDEX(COD_SALES!$B$5:$Z$500,MATCH(resource!$CC426,COD_SALES!$A$5:$A$500,0),MATCH(resource!DO$2,COD_SALES!$B$4:$Z$4,0)),"")</f>
        <v>0</v>
      </c>
      <c r="DP426" s="3">
        <f>IFERROR(INDEX(COD_SALES!$B$5:$Z$500,MATCH(resource!$CC426,COD_SALES!$A$5:$A$500,0),MATCH(resource!DP$2,COD_SALES!$B$4:$Z$4,0)),"")</f>
        <v>1</v>
      </c>
      <c r="DQ426" s="3" t="str">
        <f>IFERROR(INDEX(COD_SALES!$B$5:$Z$500,MATCH(resource!$CC426,COD_SALES!$A$5:$A$500,0),MATCH(resource!DQ$2,COD_SALES!$B$4:$Z$4,0)),"")</f>
        <v/>
      </c>
      <c r="DR426" s="3">
        <f>IFERROR(INDEX(COD_SALES!$B$5:$Z$500,MATCH(resource!$CC426,COD_SALES!$A$5:$A$500,0),MATCH(resource!DR$2,COD_SALES!$B$4:$Z$4,0)),"")</f>
        <v>7</v>
      </c>
      <c r="DS426" s="3">
        <f>IFERROR(INDEX(COD_SALES!$B$5:$Z$500,MATCH(resource!$CC426,COD_SALES!$A$5:$A$500,0),MATCH(resource!DS$2,COD_SALES!$B$4:$Z$4,0)),"")</f>
        <v>38</v>
      </c>
      <c r="DT426" s="3">
        <f>IFERROR(INDEX(COD_SALES!$B$5:$Z$500,MATCH(resource!$CC426,COD_SALES!$A$5:$A$500,0),MATCH(resource!DT$2,COD_SALES!$B$4:$Z$4,0)),"")</f>
        <v>8</v>
      </c>
      <c r="DU426" s="3">
        <f>IFERROR(INDEX(COD_SALES!$B$5:$Z$500,MATCH(resource!$CC426,COD_SALES!$A$5:$A$500,0),MATCH(resource!DU$2,COD_SALES!$B$4:$Z$4,0)),"")</f>
        <v>0</v>
      </c>
      <c r="DV426" s="3">
        <f>IFERROR(INDEX(COD_SALES!$B$5:$Z$500,MATCH(resource!$CC426,COD_SALES!$A$5:$A$500,0),MATCH(resource!DV$2,COD_SALES!$B$4:$Z$4,0)),"")</f>
        <v>0</v>
      </c>
      <c r="DW426" s="3">
        <f>IFERROR(INDEX(COD_SALES!$B$5:$Z$500,MATCH(resource!$CC426,COD_SALES!$A$5:$A$500,0),MATCH(resource!DW$2,COD_SALES!$B$4:$Z$4,0)),"")</f>
        <v>25</v>
      </c>
      <c r="DX426" s="3">
        <f>IFERROR(INDEX(COD_SALES!$B$5:$Z$500,MATCH(resource!$CC426,COD_SALES!$A$5:$A$500,0),MATCH(resource!DX$2,COD_SALES!$B$4:$Z$4,0)),"")</f>
        <v>0</v>
      </c>
      <c r="DY426" s="3">
        <f>IFERROR(INDEX(COD_SALES!$B$5:$Z$500,MATCH(resource!$CC426,COD_SALES!$A$5:$A$500,0),MATCH(resource!DY$2,COD_SALES!$B$4:$Z$4,0)),"")</f>
        <v>5</v>
      </c>
      <c r="DZ426" s="3">
        <f>IFERROR(INDEX(COD_SALES!$B$5:$Z$500,MATCH(resource!$CC426,COD_SALES!$A$5:$A$500,0),MATCH(resource!DZ$2,COD_SALES!$B$4:$Z$4,0)),"")</f>
        <v>0</v>
      </c>
      <c r="EA426" s="3">
        <f>IFERROR(INDEX(COD_SALES!$B$5:$Z$500,MATCH(resource!$CC426,COD_SALES!$A$5:$A$500,0),MATCH(resource!EA$2,COD_SALES!$B$4:$Z$4,0)),"")</f>
        <v>0</v>
      </c>
      <c r="EB426" s="3">
        <f t="shared" si="125"/>
        <v>27036</v>
      </c>
      <c r="EW426" s="3">
        <f>IFERROR(VLOOKUP(CC426,data_pull!$AO$25:$AR$546,2,0),0)</f>
        <v>14</v>
      </c>
      <c r="EX426" s="1">
        <f>IFERROR(VLOOKUP(CC426,data_pull!$AO$25:$AR$546,4,0),0)</f>
        <v>170000</v>
      </c>
    </row>
    <row r="427" spans="13:154" x14ac:dyDescent="0.25"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4" t="str">
        <f>sales_data!B426</f>
        <v>Abdul Quader Khan</v>
      </c>
      <c r="AR427" s="4" t="str">
        <f>sales_data!C426</f>
        <v>Hedaitul Haque</v>
      </c>
      <c r="AS427" s="5" t="str">
        <f t="shared" si="117"/>
        <v/>
      </c>
      <c r="AT427" s="4" t="str">
        <f>sales_data!I426</f>
        <v>Dalawer Hossain</v>
      </c>
      <c r="AU427" s="4" t="str">
        <f>sales_data!W426</f>
        <v>Bhangura (Tb)</v>
      </c>
      <c r="AV427" s="1">
        <f>sales_data!N426</f>
        <v>150545.54</v>
      </c>
      <c r="AW427" s="1">
        <f>sales_data!P426</f>
        <v>27</v>
      </c>
      <c r="AX427" s="3">
        <f ca="1">IFERROR(INDEX(INDIRECT("day_wise_sales_data!$B$2:$BZ$599"),MATCH(resource!$CC427,day_wise_sales_data!$A$2:$A$500,0),MATCH(resource!AX$2,INDIRECT("day_wise_sales_data!$B$1:$BZ$1"),0)),0)</f>
        <v>352.02</v>
      </c>
      <c r="AY427" s="3">
        <f ca="1">IFERROR(INDEX(INDIRECT("day_wise_sales_data!$B$2:$BZ$599"),MATCH(resource!$CC427,day_wise_sales_data!$A$2:$A$500,0),MATCH(resource!AY$2,INDIRECT("day_wise_sales_data!$B$1:$BZ$1"),0)),0)</f>
        <v>0</v>
      </c>
      <c r="AZ427" s="3">
        <f ca="1">IFERROR(INDEX(INDIRECT("day_wise_sales_data!$B$2:$BZ$599"),MATCH(resource!$CC427,day_wise_sales_data!$A$2:$A$500,0),MATCH(resource!AZ$2,INDIRECT("day_wise_sales_data!$B$1:$BZ$1"),0)),0)</f>
        <v>0</v>
      </c>
      <c r="BA427" s="3">
        <f ca="1">IFERROR(INDEX(INDIRECT("day_wise_sales_data!$B$2:$BZ$599"),MATCH(resource!$CC427,day_wise_sales_data!$A$2:$A$500,0),MATCH(resource!BA$2,INDIRECT("day_wise_sales_data!$B$1:$BZ$1"),0)),0)</f>
        <v>0</v>
      </c>
      <c r="BB427" s="3">
        <f ca="1">IFERROR(INDEX(INDIRECT("day_wise_sales_data!$B$2:$BZ$599"),MATCH(resource!$CC427,day_wise_sales_data!$A$2:$A$500,0),MATCH(resource!BB$2,INDIRECT("day_wise_sales_data!$B$1:$BZ$1"),0)),0)</f>
        <v>4324.92</v>
      </c>
      <c r="BC427" s="3">
        <f ca="1">IFERROR(INDEX(INDIRECT("day_wise_sales_data!$B$2:$BZ$599"),MATCH(resource!$CC427,day_wise_sales_data!$A$2:$A$500,0),MATCH(resource!BC$2,INDIRECT("day_wise_sales_data!$B$1:$BZ$1"),0)),0)</f>
        <v>0</v>
      </c>
      <c r="BD427" s="3">
        <f ca="1">IFERROR(INDEX(INDIRECT("day_wise_sales_data!$B$2:$BZ$599"),MATCH(resource!$CC427,day_wise_sales_data!$A$2:$A$500,0),MATCH(resource!BD$2,INDIRECT("day_wise_sales_data!$B$1:$BZ$1"),0)),0)</f>
        <v>21003.38</v>
      </c>
      <c r="BE427" s="3">
        <f ca="1">IFERROR(INDEX(INDIRECT("day_wise_sales_data!$B$2:$BZ$599"),MATCH(resource!$CC427,day_wise_sales_data!$A$2:$A$500,0),MATCH(resource!BE$2,INDIRECT("day_wise_sales_data!$B$1:$BZ$1"),0)),0)</f>
        <v>0</v>
      </c>
      <c r="BF427" s="3">
        <f ca="1">IFERROR(INDEX(INDIRECT("day_wise_sales_data!$B$2:$BZ$599"),MATCH(resource!$CC427,day_wise_sales_data!$A$2:$A$500,0),MATCH(resource!BF$2,INDIRECT("day_wise_sales_data!$B$1:$BZ$1"),0)),0)</f>
        <v>0</v>
      </c>
      <c r="BG427" s="3">
        <f ca="1">IFERROR(INDEX(INDIRECT("day_wise_sales_data!$B$2:$BZ$599"),MATCH(resource!$CC427,day_wise_sales_data!$A$2:$A$500,0),MATCH(resource!BG$2,INDIRECT("day_wise_sales_data!$B$1:$BZ$1"),0)),0)</f>
        <v>17715.57</v>
      </c>
      <c r="BH427" s="3">
        <f ca="1">IFERROR(INDEX(INDIRECT("day_wise_sales_data!$B$2:$BZ$599"),MATCH(resource!$CC427,day_wise_sales_data!$A$2:$A$500,0),MATCH(resource!BH$2,INDIRECT("day_wise_sales_data!$B$1:$BZ$1"),0)),0)</f>
        <v>7559.89</v>
      </c>
      <c r="BI427" s="3">
        <f ca="1">IFERROR(INDEX(INDIRECT("day_wise_sales_data!$B$2:$BZ$599"),MATCH(resource!$CC427,day_wise_sales_data!$A$2:$A$500,0),MATCH(resource!BI$2,INDIRECT("day_wise_sales_data!$B$1:$BZ$1"),0)),0)</f>
        <v>0</v>
      </c>
      <c r="BJ427" s="3">
        <f ca="1">IFERROR(INDEX(INDIRECT("day_wise_sales_data!$B$2:$BZ$599"),MATCH(resource!$CC427,day_wise_sales_data!$A$2:$A$500,0),MATCH(resource!BJ$2,INDIRECT("day_wise_sales_data!$B$1:$BZ$1"),0)),0)</f>
        <v>0</v>
      </c>
      <c r="BK427" s="3">
        <f ca="1">IFERROR(INDEX(INDIRECT("day_wise_sales_data!$B$2:$BZ$599"),MATCH(resource!$CC427,day_wise_sales_data!$A$2:$A$500,0),MATCH(resource!BK$2,INDIRECT("day_wise_sales_data!$B$1:$BZ$1"),0)),0)</f>
        <v>11170.18</v>
      </c>
      <c r="BL427" s="3">
        <f ca="1">IFERROR(INDEX(INDIRECT("day_wise_sales_data!$B$2:$BZ$599"),MATCH(resource!$CC427,day_wise_sales_data!$A$2:$A$500,0),MATCH(resource!BL$2,INDIRECT("day_wise_sales_data!$B$1:$BZ$1"),0)),0)</f>
        <v>0</v>
      </c>
      <c r="BM427" s="3">
        <f ca="1">IFERROR(INDEX(INDIRECT("day_wise_sales_data!$B$2:$BZ$599"),MATCH(resource!$CC427,day_wise_sales_data!$A$2:$A$500,0),MATCH(resource!BM$2,INDIRECT("day_wise_sales_data!$B$1:$BZ$1"),0)),0)</f>
        <v>0</v>
      </c>
      <c r="BN427" s="3">
        <f ca="1">IFERROR(INDEX(INDIRECT("day_wise_sales_data!$B$2:$BZ$599"),MATCH(resource!$CC427,day_wise_sales_data!$A$2:$A$500,0),MATCH(resource!BN$2,INDIRECT("day_wise_sales_data!$B$1:$BZ$1"),0)),0)</f>
        <v>0</v>
      </c>
      <c r="BO427" s="3">
        <f ca="1">IFERROR(INDEX(INDIRECT("day_wise_sales_data!$B$2:$BZ$599"),MATCH(resource!$CC427,day_wise_sales_data!$A$2:$A$500,0),MATCH(resource!BO$2,INDIRECT("day_wise_sales_data!$B$1:$BZ$1"),0)),0)</f>
        <v>0</v>
      </c>
      <c r="BP427" s="3">
        <f ca="1">IFERROR(INDEX(INDIRECT("day_wise_sales_data!$B$2:$BZ$599"),MATCH(resource!$CC427,day_wise_sales_data!$A$2:$A$500,0),MATCH(resource!BP$2,INDIRECT("day_wise_sales_data!$B$1:$BZ$1"),0)),0)</f>
        <v>0</v>
      </c>
      <c r="BQ427" s="3">
        <f ca="1">IFERROR(INDEX(INDIRECT("day_wise_sales_data!$B$2:$BZ$599"),MATCH(resource!$CC427,day_wise_sales_data!$A$2:$A$500,0),MATCH(resource!BQ$2,INDIRECT("day_wise_sales_data!$B$1:$BZ$1"),0)),0)</f>
        <v>0</v>
      </c>
      <c r="BR427" s="3">
        <f ca="1">IFERROR(INDEX(INDIRECT("day_wise_sales_data!$B$2:$BZ$599"),MATCH(resource!$CC427,day_wise_sales_data!$A$2:$A$500,0),MATCH(resource!BR$2,INDIRECT("day_wise_sales_data!$B$1:$BZ$1"),0)),0)</f>
        <v>10494.8</v>
      </c>
      <c r="BS427" s="3">
        <f ca="1">IFERROR(INDEX(INDIRECT("day_wise_sales_data!$B$2:$BZ$599"),MATCH(resource!$CC427,day_wise_sales_data!$A$2:$A$500,0),MATCH(resource!BS$2,INDIRECT("day_wise_sales_data!$B$1:$BZ$1"),0)),0)</f>
        <v>2809.82</v>
      </c>
      <c r="BT427" s="3">
        <f ca="1">IFERROR(INDEX(INDIRECT("day_wise_sales_data!$B$2:$BZ$599"),MATCH(resource!$CC427,day_wise_sales_data!$A$2:$A$500,0),MATCH(resource!BT$2,INDIRECT("day_wise_sales_data!$B$1:$BZ$1"),0)),0)</f>
        <v>96709.4</v>
      </c>
      <c r="BU427" s="3">
        <f ca="1">IFERROR(INDEX(INDIRECT("day_wise_sales_data!$B$2:$BZ$599"),MATCH(resource!$CC427,day_wise_sales_data!$A$2:$A$500,0),MATCH(resource!BU$2,INDIRECT("day_wise_sales_data!$B$1:$BZ$1"),0)),0)</f>
        <v>0</v>
      </c>
      <c r="BV427" s="3">
        <f ca="1">IFERROR(INDEX(INDIRECT("day_wise_sales_data!$B$2:$BZ$599"),MATCH(resource!$CC427,day_wise_sales_data!$A$2:$A$500,0),MATCH(resource!BV$2,INDIRECT("day_wise_sales_data!$B$1:$BZ$1"),0)),0)</f>
        <v>0</v>
      </c>
      <c r="BW427" s="3">
        <f ca="1">IFERROR(INDEX(INDIRECT("day_wise_sales_data!$B$2:$BZ$599"),MATCH(resource!$CC427,day_wise_sales_data!$A$2:$A$500,0),MATCH(resource!BW$2,INDIRECT("day_wise_sales_data!$B$1:$BZ$1"),0)),0)</f>
        <v>0</v>
      </c>
      <c r="BX427" s="3">
        <f ca="1">IFERROR(INDEX(INDIRECT("day_wise_sales_data!$B$2:$BZ$599"),MATCH(resource!$CC427,day_wise_sales_data!$A$2:$A$500,0),MATCH(resource!BX$2,INDIRECT("day_wise_sales_data!$B$1:$BZ$1"),0)),0)</f>
        <v>0</v>
      </c>
      <c r="BY427" s="3">
        <f ca="1">IFERROR(INDEX(INDIRECT("day_wise_sales_data!$B$2:$BZ$599"),MATCH(resource!$CC427,day_wise_sales_data!$A$2:$A$500,0),MATCH(resource!BY$2,INDIRECT("day_wise_sales_data!$B$1:$BZ$1"),0)),0)</f>
        <v>0</v>
      </c>
      <c r="BZ427" s="3">
        <f ca="1">IFERROR(INDEX(INDIRECT("day_wise_sales_data!$B$2:$BZ$599"),MATCH(resource!$CC427,day_wise_sales_data!$A$2:$A$500,0),MATCH(resource!BZ$2,INDIRECT("day_wise_sales_data!$B$1:$BZ$1"),0)),0)</f>
        <v>0</v>
      </c>
      <c r="CA427" s="3" t="str">
        <f ca="1">IFERROR(INDEX(INDIRECT("day_wise_sales_data!$B$2:$BZ$599"),MATCH(resource!$CC427,day_wise_sales_data!$A$2:$A$500,0),MATCH(resource!CA$2,INDIRECT("day_wise_sales_data!$B$1:$BZ$1"),0)),0)</f>
        <v>dd</v>
      </c>
      <c r="CC427" s="4" t="str">
        <f>sales_data!H426</f>
        <v>PAB01081</v>
      </c>
      <c r="CD427" s="1">
        <v>425</v>
      </c>
      <c r="CE427" s="1" t="str">
        <f>IF(AQ427=report!$AQ$3,resource!CD427,"")</f>
        <v/>
      </c>
      <c r="CF427" s="5" t="str">
        <f>IFERROR(SMALL($CE$3:$CE$1001,ROWS($CE$3:CE427)),"")</f>
        <v/>
      </c>
      <c r="CH427">
        <f>IFERROR(VLOOKUP($CC427,data_pull!$E$22:$G$700,2,0),0)</f>
        <v>150545.54</v>
      </c>
      <c r="DK427" s="3">
        <f>IFERROR(INDEX(COD_SALES!$B$5:$Z$500,MATCH(resource!$CC427,COD_SALES!$A$5:$A$500,0),MATCH(resource!DK$2,COD_SALES!$B$4:$Z$4,0)),"")</f>
        <v>11</v>
      </c>
      <c r="DL427" s="3">
        <f>IFERROR(INDEX(COD_SALES!$B$5:$Z$500,MATCH(resource!$CC427,COD_SALES!$A$5:$A$500,0),MATCH(resource!DL$2,COD_SALES!$B$4:$Z$4,0)),"")</f>
        <v>2</v>
      </c>
      <c r="DM427" s="3">
        <f>IFERROR(INDEX(COD_SALES!$B$5:$Z$500,MATCH(resource!$CC427,COD_SALES!$A$5:$A$500,0),MATCH(resource!DM$2,COD_SALES!$B$4:$Z$4,0)),"")</f>
        <v>1</v>
      </c>
      <c r="DN427" s="3" t="str">
        <f>IFERROR(INDEX(COD_SALES!$B$5:$Z$500,MATCH(resource!$CC427,COD_SALES!$A$5:$A$500,0),MATCH(resource!DN$2,COD_SALES!$B$4:$Z$4,0)),"")</f>
        <v/>
      </c>
      <c r="DO427" s="3">
        <f>IFERROR(INDEX(COD_SALES!$B$5:$Z$500,MATCH(resource!$CC427,COD_SALES!$A$5:$A$500,0),MATCH(resource!DO$2,COD_SALES!$B$4:$Z$4,0)),"")</f>
        <v>0</v>
      </c>
      <c r="DP427" s="3">
        <f>IFERROR(INDEX(COD_SALES!$B$5:$Z$500,MATCH(resource!$CC427,COD_SALES!$A$5:$A$500,0),MATCH(resource!DP$2,COD_SALES!$B$4:$Z$4,0)),"")</f>
        <v>30</v>
      </c>
      <c r="DQ427" s="3" t="str">
        <f>IFERROR(INDEX(COD_SALES!$B$5:$Z$500,MATCH(resource!$CC427,COD_SALES!$A$5:$A$500,0),MATCH(resource!DQ$2,COD_SALES!$B$4:$Z$4,0)),"")</f>
        <v/>
      </c>
      <c r="DR427" s="3">
        <f>IFERROR(INDEX(COD_SALES!$B$5:$Z$500,MATCH(resource!$CC427,COD_SALES!$A$5:$A$500,0),MATCH(resource!DR$2,COD_SALES!$B$4:$Z$4,0)),"")</f>
        <v>0</v>
      </c>
      <c r="DS427" s="3">
        <f>IFERROR(INDEX(COD_SALES!$B$5:$Z$500,MATCH(resource!$CC427,COD_SALES!$A$5:$A$500,0),MATCH(resource!DS$2,COD_SALES!$B$4:$Z$4,0)),"")</f>
        <v>44</v>
      </c>
      <c r="DT427" s="3">
        <f>IFERROR(INDEX(COD_SALES!$B$5:$Z$500,MATCH(resource!$CC427,COD_SALES!$A$5:$A$500,0),MATCH(resource!DT$2,COD_SALES!$B$4:$Z$4,0)),"")</f>
        <v>0</v>
      </c>
      <c r="DU427" s="3">
        <f>IFERROR(INDEX(COD_SALES!$B$5:$Z$500,MATCH(resource!$CC427,COD_SALES!$A$5:$A$500,0),MATCH(resource!DU$2,COD_SALES!$B$4:$Z$4,0)),"")</f>
        <v>0</v>
      </c>
      <c r="DV427" s="3">
        <f>IFERROR(INDEX(COD_SALES!$B$5:$Z$500,MATCH(resource!$CC427,COD_SALES!$A$5:$A$500,0),MATCH(resource!DV$2,COD_SALES!$B$4:$Z$4,0)),"")</f>
        <v>0</v>
      </c>
      <c r="DW427" s="3">
        <f>IFERROR(INDEX(COD_SALES!$B$5:$Z$500,MATCH(resource!$CC427,COD_SALES!$A$5:$A$500,0),MATCH(resource!DW$2,COD_SALES!$B$4:$Z$4,0)),"")</f>
        <v>25</v>
      </c>
      <c r="DX427" s="3">
        <f>IFERROR(INDEX(COD_SALES!$B$5:$Z$500,MATCH(resource!$CC427,COD_SALES!$A$5:$A$500,0),MATCH(resource!DX$2,COD_SALES!$B$4:$Z$4,0)),"")</f>
        <v>22</v>
      </c>
      <c r="DY427" s="3">
        <f>IFERROR(INDEX(COD_SALES!$B$5:$Z$500,MATCH(resource!$CC427,COD_SALES!$A$5:$A$500,0),MATCH(resource!DY$2,COD_SALES!$B$4:$Z$4,0)),"")</f>
        <v>0</v>
      </c>
      <c r="DZ427" s="3">
        <f>IFERROR(INDEX(COD_SALES!$B$5:$Z$500,MATCH(resource!$CC427,COD_SALES!$A$5:$A$500,0),MATCH(resource!DZ$2,COD_SALES!$B$4:$Z$4,0)),"")</f>
        <v>1</v>
      </c>
      <c r="EA427" s="3">
        <f>IFERROR(INDEX(COD_SALES!$B$5:$Z$500,MATCH(resource!$CC427,COD_SALES!$A$5:$A$500,0),MATCH(resource!EA$2,COD_SALES!$B$4:$Z$4,0)),"")</f>
        <v>1</v>
      </c>
      <c r="EB427" s="3">
        <f t="shared" si="125"/>
        <v>31517.4</v>
      </c>
      <c r="EW427" s="3">
        <f>IFERROR(VLOOKUP(CC427,data_pull!$AO$25:$AR$546,2,0),0)</f>
        <v>10</v>
      </c>
      <c r="EX427" s="1">
        <f>IFERROR(VLOOKUP(CC427,data_pull!$AO$25:$AR$546,4,0),0)</f>
        <v>250000</v>
      </c>
    </row>
    <row r="428" spans="13:154" x14ac:dyDescent="0.25"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4" t="str">
        <f>sales_data!B427</f>
        <v>Abdul Quader Khan</v>
      </c>
      <c r="AR428" s="4" t="str">
        <f>sales_data!C427</f>
        <v>Hedaitul Haque</v>
      </c>
      <c r="AS428" s="5" t="str">
        <f t="shared" si="117"/>
        <v/>
      </c>
      <c r="AT428" s="4" t="str">
        <f>sales_data!I427</f>
        <v>Kamrul Hasan-2</v>
      </c>
      <c r="AU428" s="4" t="str">
        <f>sales_data!W427</f>
        <v>Mahela (Tb)</v>
      </c>
      <c r="AV428" s="1">
        <f>sales_data!N427</f>
        <v>103257.84</v>
      </c>
      <c r="AW428" s="1">
        <f>sales_data!P427</f>
        <v>33</v>
      </c>
      <c r="AX428" s="3">
        <f ca="1">IFERROR(INDEX(INDIRECT("day_wise_sales_data!$B$2:$BZ$599"),MATCH(resource!$CC428,day_wise_sales_data!$A$2:$A$500,0),MATCH(resource!AX$2,INDIRECT("day_wise_sales_data!$B$1:$BZ$1"),0)),0)</f>
        <v>0</v>
      </c>
      <c r="AY428" s="3">
        <f ca="1">IFERROR(INDEX(INDIRECT("day_wise_sales_data!$B$2:$BZ$599"),MATCH(resource!$CC428,day_wise_sales_data!$A$2:$A$500,0),MATCH(resource!AY$2,INDIRECT("day_wise_sales_data!$B$1:$BZ$1"),0)),0)</f>
        <v>5491.57</v>
      </c>
      <c r="AZ428" s="3">
        <f ca="1">IFERROR(INDEX(INDIRECT("day_wise_sales_data!$B$2:$BZ$599"),MATCH(resource!$CC428,day_wise_sales_data!$A$2:$A$500,0),MATCH(resource!AZ$2,INDIRECT("day_wise_sales_data!$B$1:$BZ$1"),0)),0)</f>
        <v>0</v>
      </c>
      <c r="BA428" s="3">
        <f ca="1">IFERROR(INDEX(INDIRECT("day_wise_sales_data!$B$2:$BZ$599"),MATCH(resource!$CC428,day_wise_sales_data!$A$2:$A$500,0),MATCH(resource!BA$2,INDIRECT("day_wise_sales_data!$B$1:$BZ$1"),0)),0)</f>
        <v>0</v>
      </c>
      <c r="BB428" s="3">
        <f ca="1">IFERROR(INDEX(INDIRECT("day_wise_sales_data!$B$2:$BZ$599"),MATCH(resource!$CC428,day_wise_sales_data!$A$2:$A$500,0),MATCH(resource!BB$2,INDIRECT("day_wise_sales_data!$B$1:$BZ$1"),0)),0)</f>
        <v>33623.21</v>
      </c>
      <c r="BC428" s="3">
        <f ca="1">IFERROR(INDEX(INDIRECT("day_wise_sales_data!$B$2:$BZ$599"),MATCH(resource!$CC428,day_wise_sales_data!$A$2:$A$500,0),MATCH(resource!BC$2,INDIRECT("day_wise_sales_data!$B$1:$BZ$1"),0)),0)</f>
        <v>0</v>
      </c>
      <c r="BD428" s="3">
        <f ca="1">IFERROR(INDEX(INDIRECT("day_wise_sales_data!$B$2:$BZ$599"),MATCH(resource!$CC428,day_wise_sales_data!$A$2:$A$500,0),MATCH(resource!BD$2,INDIRECT("day_wise_sales_data!$B$1:$BZ$1"),0)),0)</f>
        <v>0</v>
      </c>
      <c r="BE428" s="3">
        <f ca="1">IFERROR(INDEX(INDIRECT("day_wise_sales_data!$B$2:$BZ$599"),MATCH(resource!$CC428,day_wise_sales_data!$A$2:$A$500,0),MATCH(resource!BE$2,INDIRECT("day_wise_sales_data!$B$1:$BZ$1"),0)),0)</f>
        <v>0</v>
      </c>
      <c r="BF428" s="3">
        <f ca="1">IFERROR(INDEX(INDIRECT("day_wise_sales_data!$B$2:$BZ$599"),MATCH(resource!$CC428,day_wise_sales_data!$A$2:$A$500,0),MATCH(resource!BF$2,INDIRECT("day_wise_sales_data!$B$1:$BZ$1"),0)),0)</f>
        <v>9430.7000000000007</v>
      </c>
      <c r="BG428" s="3">
        <f ca="1">IFERROR(INDEX(INDIRECT("day_wise_sales_data!$B$2:$BZ$599"),MATCH(resource!$CC428,day_wise_sales_data!$A$2:$A$500,0),MATCH(resource!BG$2,INDIRECT("day_wise_sales_data!$B$1:$BZ$1"),0)),0)</f>
        <v>0</v>
      </c>
      <c r="BH428" s="3">
        <f ca="1">IFERROR(INDEX(INDIRECT("day_wise_sales_data!$B$2:$BZ$599"),MATCH(resource!$CC428,day_wise_sales_data!$A$2:$A$500,0),MATCH(resource!BH$2,INDIRECT("day_wise_sales_data!$B$1:$BZ$1"),0)),0)</f>
        <v>0</v>
      </c>
      <c r="BI428" s="3">
        <f ca="1">IFERROR(INDEX(INDIRECT("day_wise_sales_data!$B$2:$BZ$599"),MATCH(resource!$CC428,day_wise_sales_data!$A$2:$A$500,0),MATCH(resource!BI$2,INDIRECT("day_wise_sales_data!$B$1:$BZ$1"),0)),0)</f>
        <v>0</v>
      </c>
      <c r="BJ428" s="3">
        <f ca="1">IFERROR(INDEX(INDIRECT("day_wise_sales_data!$B$2:$BZ$599"),MATCH(resource!$CC428,day_wise_sales_data!$A$2:$A$500,0),MATCH(resource!BJ$2,INDIRECT("day_wise_sales_data!$B$1:$BZ$1"),0)),0)</f>
        <v>0</v>
      </c>
      <c r="BK428" s="3">
        <f ca="1">IFERROR(INDEX(INDIRECT("day_wise_sales_data!$B$2:$BZ$599"),MATCH(resource!$CC428,day_wise_sales_data!$A$2:$A$500,0),MATCH(resource!BK$2,INDIRECT("day_wise_sales_data!$B$1:$BZ$1"),0)),0)</f>
        <v>10719.28</v>
      </c>
      <c r="BL428" s="3">
        <f ca="1">IFERROR(INDEX(INDIRECT("day_wise_sales_data!$B$2:$BZ$599"),MATCH(resource!$CC428,day_wise_sales_data!$A$2:$A$500,0),MATCH(resource!BL$2,INDIRECT("day_wise_sales_data!$B$1:$BZ$1"),0)),0)</f>
        <v>0</v>
      </c>
      <c r="BM428" s="3">
        <f ca="1">IFERROR(INDEX(INDIRECT("day_wise_sales_data!$B$2:$BZ$599"),MATCH(resource!$CC428,day_wise_sales_data!$A$2:$A$500,0),MATCH(resource!BM$2,INDIRECT("day_wise_sales_data!$B$1:$BZ$1"),0)),0)</f>
        <v>11722.27</v>
      </c>
      <c r="BN428" s="3">
        <f ca="1">IFERROR(INDEX(INDIRECT("day_wise_sales_data!$B$2:$BZ$599"),MATCH(resource!$CC428,day_wise_sales_data!$A$2:$A$500,0),MATCH(resource!BN$2,INDIRECT("day_wise_sales_data!$B$1:$BZ$1"),0)),0)</f>
        <v>0</v>
      </c>
      <c r="BO428" s="3">
        <f ca="1">IFERROR(INDEX(INDIRECT("day_wise_sales_data!$B$2:$BZ$599"),MATCH(resource!$CC428,day_wise_sales_data!$A$2:$A$500,0),MATCH(resource!BO$2,INDIRECT("day_wise_sales_data!$B$1:$BZ$1"),0)),0)</f>
        <v>0</v>
      </c>
      <c r="BP428" s="3">
        <f ca="1">IFERROR(INDEX(INDIRECT("day_wise_sales_data!$B$2:$BZ$599"),MATCH(resource!$CC428,day_wise_sales_data!$A$2:$A$500,0),MATCH(resource!BP$2,INDIRECT("day_wise_sales_data!$B$1:$BZ$1"),0)),0)</f>
        <v>14236.32</v>
      </c>
      <c r="BQ428" s="3">
        <f ca="1">IFERROR(INDEX(INDIRECT("day_wise_sales_data!$B$2:$BZ$599"),MATCH(resource!$CC428,day_wise_sales_data!$A$2:$A$500,0),MATCH(resource!BQ$2,INDIRECT("day_wise_sales_data!$B$1:$BZ$1"),0)),0)</f>
        <v>0</v>
      </c>
      <c r="BR428" s="3">
        <f ca="1">IFERROR(INDEX(INDIRECT("day_wise_sales_data!$B$2:$BZ$599"),MATCH(resource!$CC428,day_wise_sales_data!$A$2:$A$500,0),MATCH(resource!BR$2,INDIRECT("day_wise_sales_data!$B$1:$BZ$1"),0)),0)</f>
        <v>0</v>
      </c>
      <c r="BS428" s="3">
        <f ca="1">IFERROR(INDEX(INDIRECT("day_wise_sales_data!$B$2:$BZ$599"),MATCH(resource!$CC428,day_wise_sales_data!$A$2:$A$500,0),MATCH(resource!BS$2,INDIRECT("day_wise_sales_data!$B$1:$BZ$1"),0)),0)</f>
        <v>0</v>
      </c>
      <c r="BT428" s="3">
        <f ca="1">IFERROR(INDEX(INDIRECT("day_wise_sales_data!$B$2:$BZ$599"),MATCH(resource!$CC428,day_wise_sales_data!$A$2:$A$500,0),MATCH(resource!BT$2,INDIRECT("day_wise_sales_data!$B$1:$BZ$1"),0)),0)</f>
        <v>42370.5</v>
      </c>
      <c r="BU428" s="3">
        <f ca="1">IFERROR(INDEX(INDIRECT("day_wise_sales_data!$B$2:$BZ$599"),MATCH(resource!$CC428,day_wise_sales_data!$A$2:$A$500,0),MATCH(resource!BU$2,INDIRECT("day_wise_sales_data!$B$1:$BZ$1"),0)),0)</f>
        <v>0</v>
      </c>
      <c r="BV428" s="3">
        <f ca="1">IFERROR(INDEX(INDIRECT("day_wise_sales_data!$B$2:$BZ$599"),MATCH(resource!$CC428,day_wise_sales_data!$A$2:$A$500,0),MATCH(resource!BV$2,INDIRECT("day_wise_sales_data!$B$1:$BZ$1"),0)),0)</f>
        <v>0</v>
      </c>
      <c r="BW428" s="3">
        <f ca="1">IFERROR(INDEX(INDIRECT("day_wise_sales_data!$B$2:$BZ$599"),MATCH(resource!$CC428,day_wise_sales_data!$A$2:$A$500,0),MATCH(resource!BW$2,INDIRECT("day_wise_sales_data!$B$1:$BZ$1"),0)),0)</f>
        <v>0</v>
      </c>
      <c r="BX428" s="3">
        <f ca="1">IFERROR(INDEX(INDIRECT("day_wise_sales_data!$B$2:$BZ$599"),MATCH(resource!$CC428,day_wise_sales_data!$A$2:$A$500,0),MATCH(resource!BX$2,INDIRECT("day_wise_sales_data!$B$1:$BZ$1"),0)),0)</f>
        <v>0</v>
      </c>
      <c r="BY428" s="3">
        <f ca="1">IFERROR(INDEX(INDIRECT("day_wise_sales_data!$B$2:$BZ$599"),MATCH(resource!$CC428,day_wise_sales_data!$A$2:$A$500,0),MATCH(resource!BY$2,INDIRECT("day_wise_sales_data!$B$1:$BZ$1"),0)),0)</f>
        <v>0</v>
      </c>
      <c r="BZ428" s="3">
        <f ca="1">IFERROR(INDEX(INDIRECT("day_wise_sales_data!$B$2:$BZ$599"),MATCH(resource!$CC428,day_wise_sales_data!$A$2:$A$500,0),MATCH(resource!BZ$2,INDIRECT("day_wise_sales_data!$B$1:$BZ$1"),0)),0)</f>
        <v>0</v>
      </c>
      <c r="CA428" s="3" t="str">
        <f ca="1">IFERROR(INDEX(INDIRECT("day_wise_sales_data!$B$2:$BZ$599"),MATCH(resource!$CC428,day_wise_sales_data!$A$2:$A$500,0),MATCH(resource!CA$2,INDIRECT("day_wise_sales_data!$B$1:$BZ$1"),0)),0)</f>
        <v>dd</v>
      </c>
      <c r="CC428" s="4" t="str">
        <f>sales_data!H427</f>
        <v>PAB10121</v>
      </c>
      <c r="CD428" s="1">
        <v>426</v>
      </c>
      <c r="CE428" s="1" t="str">
        <f>IF(AQ428=report!$AQ$3,resource!CD428,"")</f>
        <v/>
      </c>
      <c r="CF428" s="5" t="str">
        <f>IFERROR(SMALL($CE$3:$CE$1001,ROWS($CE$3:CE428)),"")</f>
        <v/>
      </c>
      <c r="CH428">
        <f>IFERROR(VLOOKUP($CC428,data_pull!$E$22:$G$700,2,0),0)</f>
        <v>103257.84</v>
      </c>
      <c r="DK428" s="3">
        <f>IFERROR(INDEX(COD_SALES!$B$5:$Z$500,MATCH(resource!$CC428,COD_SALES!$A$5:$A$500,0),MATCH(resource!DK$2,COD_SALES!$B$4:$Z$4,0)),"")</f>
        <v>1</v>
      </c>
      <c r="DL428" s="3">
        <f>IFERROR(INDEX(COD_SALES!$B$5:$Z$500,MATCH(resource!$CC428,COD_SALES!$A$5:$A$500,0),MATCH(resource!DL$2,COD_SALES!$B$4:$Z$4,0)),"")</f>
        <v>1</v>
      </c>
      <c r="DM428" s="3">
        <f>IFERROR(INDEX(COD_SALES!$B$5:$Z$500,MATCH(resource!$CC428,COD_SALES!$A$5:$A$500,0),MATCH(resource!DM$2,COD_SALES!$B$4:$Z$4,0)),"")</f>
        <v>1</v>
      </c>
      <c r="DN428" s="3" t="str">
        <f>IFERROR(INDEX(COD_SALES!$B$5:$Z$500,MATCH(resource!$CC428,COD_SALES!$A$5:$A$500,0),MATCH(resource!DN$2,COD_SALES!$B$4:$Z$4,0)),"")</f>
        <v/>
      </c>
      <c r="DO428" s="3">
        <f>IFERROR(INDEX(COD_SALES!$B$5:$Z$500,MATCH(resource!$CC428,COD_SALES!$A$5:$A$500,0),MATCH(resource!DO$2,COD_SALES!$B$4:$Z$4,0)),"")</f>
        <v>0</v>
      </c>
      <c r="DP428" s="3">
        <f>IFERROR(INDEX(COD_SALES!$B$5:$Z$500,MATCH(resource!$CC428,COD_SALES!$A$5:$A$500,0),MATCH(resource!DP$2,COD_SALES!$B$4:$Z$4,0)),"")</f>
        <v>10</v>
      </c>
      <c r="DQ428" s="3" t="str">
        <f>IFERROR(INDEX(COD_SALES!$B$5:$Z$500,MATCH(resource!$CC428,COD_SALES!$A$5:$A$500,0),MATCH(resource!DQ$2,COD_SALES!$B$4:$Z$4,0)),"")</f>
        <v/>
      </c>
      <c r="DR428" s="3">
        <f>IFERROR(INDEX(COD_SALES!$B$5:$Z$500,MATCH(resource!$CC428,COD_SALES!$A$5:$A$500,0),MATCH(resource!DR$2,COD_SALES!$B$4:$Z$4,0)),"")</f>
        <v>0</v>
      </c>
      <c r="DS428" s="3">
        <f>IFERROR(INDEX(COD_SALES!$B$5:$Z$500,MATCH(resource!$CC428,COD_SALES!$A$5:$A$500,0),MATCH(resource!DS$2,COD_SALES!$B$4:$Z$4,0)),"")</f>
        <v>46</v>
      </c>
      <c r="DT428" s="3">
        <f>IFERROR(INDEX(COD_SALES!$B$5:$Z$500,MATCH(resource!$CC428,COD_SALES!$A$5:$A$500,0),MATCH(resource!DT$2,COD_SALES!$B$4:$Z$4,0)),"")</f>
        <v>0</v>
      </c>
      <c r="DU428" s="3">
        <f>IFERROR(INDEX(COD_SALES!$B$5:$Z$500,MATCH(resource!$CC428,COD_SALES!$A$5:$A$500,0),MATCH(resource!DU$2,COD_SALES!$B$4:$Z$4,0)),"")</f>
        <v>0</v>
      </c>
      <c r="DV428" s="3">
        <f>IFERROR(INDEX(COD_SALES!$B$5:$Z$500,MATCH(resource!$CC428,COD_SALES!$A$5:$A$500,0),MATCH(resource!DV$2,COD_SALES!$B$4:$Z$4,0)),"")</f>
        <v>0</v>
      </c>
      <c r="DW428" s="3">
        <f>IFERROR(INDEX(COD_SALES!$B$5:$Z$500,MATCH(resource!$CC428,COD_SALES!$A$5:$A$500,0),MATCH(resource!DW$2,COD_SALES!$B$4:$Z$4,0)),"")</f>
        <v>25</v>
      </c>
      <c r="DX428" s="3">
        <f>IFERROR(INDEX(COD_SALES!$B$5:$Z$500,MATCH(resource!$CC428,COD_SALES!$A$5:$A$500,0),MATCH(resource!DX$2,COD_SALES!$B$4:$Z$4,0)),"")</f>
        <v>0</v>
      </c>
      <c r="DY428" s="3">
        <f>IFERROR(INDEX(COD_SALES!$B$5:$Z$500,MATCH(resource!$CC428,COD_SALES!$A$5:$A$500,0),MATCH(resource!DY$2,COD_SALES!$B$4:$Z$4,0)),"")</f>
        <v>0</v>
      </c>
      <c r="DZ428" s="3">
        <f>IFERROR(INDEX(COD_SALES!$B$5:$Z$500,MATCH(resource!$CC428,COD_SALES!$A$5:$A$500,0),MATCH(resource!DZ$2,COD_SALES!$B$4:$Z$4,0)),"")</f>
        <v>1</v>
      </c>
      <c r="EA428" s="3">
        <f>IFERROR(INDEX(COD_SALES!$B$5:$Z$500,MATCH(resource!$CC428,COD_SALES!$A$5:$A$500,0),MATCH(resource!EA$2,COD_SALES!$B$4:$Z$4,0)),"")</f>
        <v>0</v>
      </c>
      <c r="EB428" s="3">
        <f t="shared" si="125"/>
        <v>24866.03</v>
      </c>
      <c r="EW428" s="3">
        <f>IFERROR(VLOOKUP(CC428,data_pull!$AO$25:$AR$546,2,0),0)</f>
        <v>11</v>
      </c>
      <c r="EX428" s="1">
        <f>IFERROR(VLOOKUP(CC428,data_pull!$AO$25:$AR$546,4,0),0)</f>
        <v>170000</v>
      </c>
    </row>
    <row r="429" spans="13:154" x14ac:dyDescent="0.25"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4" t="str">
        <f>sales_data!B428</f>
        <v>Abdul Quader Khan</v>
      </c>
      <c r="AR429" s="4" t="str">
        <f>sales_data!C428</f>
        <v>Hedaitul Haque</v>
      </c>
      <c r="AS429" s="5" t="str">
        <f t="shared" si="117"/>
        <v/>
      </c>
      <c r="AT429" s="4" t="str">
        <f>sales_data!I428</f>
        <v>Romzan Ali</v>
      </c>
      <c r="AU429" s="4" t="str">
        <f>sales_data!W428</f>
        <v>Chatmohor (Tb)</v>
      </c>
      <c r="AV429" s="1">
        <f>sales_data!N428</f>
        <v>147299.73000000001</v>
      </c>
      <c r="AW429" s="1">
        <f>sales_data!P428</f>
        <v>29</v>
      </c>
      <c r="AX429" s="3">
        <f ca="1">IFERROR(INDEX(INDIRECT("day_wise_sales_data!$B$2:$BZ$599"),MATCH(resource!$CC429,day_wise_sales_data!$A$2:$A$500,0),MATCH(resource!AX$2,INDIRECT("day_wise_sales_data!$B$1:$BZ$1"),0)),0)</f>
        <v>0</v>
      </c>
      <c r="AY429" s="3">
        <f ca="1">IFERROR(INDEX(INDIRECT("day_wise_sales_data!$B$2:$BZ$599"),MATCH(resource!$CC429,day_wise_sales_data!$A$2:$A$500,0),MATCH(resource!AY$2,INDIRECT("day_wise_sales_data!$B$1:$BZ$1"),0)),0)</f>
        <v>0</v>
      </c>
      <c r="AZ429" s="3">
        <f ca="1">IFERROR(INDEX(INDIRECT("day_wise_sales_data!$B$2:$BZ$599"),MATCH(resource!$CC429,day_wise_sales_data!$A$2:$A$500,0),MATCH(resource!AZ$2,INDIRECT("day_wise_sales_data!$B$1:$BZ$1"),0)),0)</f>
        <v>20756.57</v>
      </c>
      <c r="BA429" s="3">
        <f ca="1">IFERROR(INDEX(INDIRECT("day_wise_sales_data!$B$2:$BZ$599"),MATCH(resource!$CC429,day_wise_sales_data!$A$2:$A$500,0),MATCH(resource!BA$2,INDIRECT("day_wise_sales_data!$B$1:$BZ$1"),0)),0)</f>
        <v>0</v>
      </c>
      <c r="BB429" s="3">
        <f ca="1">IFERROR(INDEX(INDIRECT("day_wise_sales_data!$B$2:$BZ$599"),MATCH(resource!$CC429,day_wise_sales_data!$A$2:$A$500,0),MATCH(resource!BB$2,INDIRECT("day_wise_sales_data!$B$1:$BZ$1"),0)),0)</f>
        <v>0</v>
      </c>
      <c r="BC429" s="3">
        <f ca="1">IFERROR(INDEX(INDIRECT("day_wise_sales_data!$B$2:$BZ$599"),MATCH(resource!$CC429,day_wise_sales_data!$A$2:$A$500,0),MATCH(resource!BC$2,INDIRECT("day_wise_sales_data!$B$1:$BZ$1"),0)),0)</f>
        <v>0</v>
      </c>
      <c r="BD429" s="3">
        <f ca="1">IFERROR(INDEX(INDIRECT("day_wise_sales_data!$B$2:$BZ$599"),MATCH(resource!$CC429,day_wise_sales_data!$A$2:$A$500,0),MATCH(resource!BD$2,INDIRECT("day_wise_sales_data!$B$1:$BZ$1"),0)),0)</f>
        <v>0</v>
      </c>
      <c r="BE429" s="3">
        <f ca="1">IFERROR(INDEX(INDIRECT("day_wise_sales_data!$B$2:$BZ$599"),MATCH(resource!$CC429,day_wise_sales_data!$A$2:$A$500,0),MATCH(resource!BE$2,INDIRECT("day_wise_sales_data!$B$1:$BZ$1"),0)),0)</f>
        <v>16001.56</v>
      </c>
      <c r="BF429" s="3">
        <f ca="1">IFERROR(INDEX(INDIRECT("day_wise_sales_data!$B$2:$BZ$599"),MATCH(resource!$CC429,day_wise_sales_data!$A$2:$A$500,0),MATCH(resource!BF$2,INDIRECT("day_wise_sales_data!$B$1:$BZ$1"),0)),0)</f>
        <v>0</v>
      </c>
      <c r="BG429" s="3">
        <f ca="1">IFERROR(INDEX(INDIRECT("day_wise_sales_data!$B$2:$BZ$599"),MATCH(resource!$CC429,day_wise_sales_data!$A$2:$A$500,0),MATCH(resource!BG$2,INDIRECT("day_wise_sales_data!$B$1:$BZ$1"),0)),0)</f>
        <v>9617.3700000000008</v>
      </c>
      <c r="BH429" s="3">
        <f ca="1">IFERROR(INDEX(INDIRECT("day_wise_sales_data!$B$2:$BZ$599"),MATCH(resource!$CC429,day_wise_sales_data!$A$2:$A$500,0),MATCH(resource!BH$2,INDIRECT("day_wise_sales_data!$B$1:$BZ$1"),0)),0)</f>
        <v>3011.87</v>
      </c>
      <c r="BI429" s="3">
        <f ca="1">IFERROR(INDEX(INDIRECT("day_wise_sales_data!$B$2:$BZ$599"),MATCH(resource!$CC429,day_wise_sales_data!$A$2:$A$500,0),MATCH(resource!BI$2,INDIRECT("day_wise_sales_data!$B$1:$BZ$1"),0)),0)</f>
        <v>0</v>
      </c>
      <c r="BJ429" s="3">
        <f ca="1">IFERROR(INDEX(INDIRECT("day_wise_sales_data!$B$2:$BZ$599"),MATCH(resource!$CC429,day_wise_sales_data!$A$2:$A$500,0),MATCH(resource!BJ$2,INDIRECT("day_wise_sales_data!$B$1:$BZ$1"),0)),0)</f>
        <v>0</v>
      </c>
      <c r="BK429" s="3">
        <f ca="1">IFERROR(INDEX(INDIRECT("day_wise_sales_data!$B$2:$BZ$599"),MATCH(resource!$CC429,day_wise_sales_data!$A$2:$A$500,0),MATCH(resource!BK$2,INDIRECT("day_wise_sales_data!$B$1:$BZ$1"),0)),0)</f>
        <v>13199.1</v>
      </c>
      <c r="BL429" s="3">
        <f ca="1">IFERROR(INDEX(INDIRECT("day_wise_sales_data!$B$2:$BZ$599"),MATCH(resource!$CC429,day_wise_sales_data!$A$2:$A$500,0),MATCH(resource!BL$2,INDIRECT("day_wise_sales_data!$B$1:$BZ$1"),0)),0)</f>
        <v>0</v>
      </c>
      <c r="BM429" s="3">
        <f ca="1">IFERROR(INDEX(INDIRECT("day_wise_sales_data!$B$2:$BZ$599"),MATCH(resource!$CC429,day_wise_sales_data!$A$2:$A$500,0),MATCH(resource!BM$2,INDIRECT("day_wise_sales_data!$B$1:$BZ$1"),0)),0)</f>
        <v>0</v>
      </c>
      <c r="BN429" s="3">
        <f ca="1">IFERROR(INDEX(INDIRECT("day_wise_sales_data!$B$2:$BZ$599"),MATCH(resource!$CC429,day_wise_sales_data!$A$2:$A$500,0),MATCH(resource!BN$2,INDIRECT("day_wise_sales_data!$B$1:$BZ$1"),0)),0)</f>
        <v>0</v>
      </c>
      <c r="BO429" s="3">
        <f ca="1">IFERROR(INDEX(INDIRECT("day_wise_sales_data!$B$2:$BZ$599"),MATCH(resource!$CC429,day_wise_sales_data!$A$2:$A$500,0),MATCH(resource!BO$2,INDIRECT("day_wise_sales_data!$B$1:$BZ$1"),0)),0)</f>
        <v>13871.52</v>
      </c>
      <c r="BP429" s="3">
        <f ca="1">IFERROR(INDEX(INDIRECT("day_wise_sales_data!$B$2:$BZ$599"),MATCH(resource!$CC429,day_wise_sales_data!$A$2:$A$500,0),MATCH(resource!BP$2,INDIRECT("day_wise_sales_data!$B$1:$BZ$1"),0)),0)</f>
        <v>0</v>
      </c>
      <c r="BQ429" s="3">
        <f ca="1">IFERROR(INDEX(INDIRECT("day_wise_sales_data!$B$2:$BZ$599"),MATCH(resource!$CC429,day_wise_sales_data!$A$2:$A$500,0),MATCH(resource!BQ$2,INDIRECT("day_wise_sales_data!$B$1:$BZ$1"),0)),0)</f>
        <v>0</v>
      </c>
      <c r="BR429" s="3">
        <f ca="1">IFERROR(INDEX(INDIRECT("day_wise_sales_data!$B$2:$BZ$599"),MATCH(resource!$CC429,day_wise_sales_data!$A$2:$A$500,0),MATCH(resource!BR$2,INDIRECT("day_wise_sales_data!$B$1:$BZ$1"),0)),0)</f>
        <v>0</v>
      </c>
      <c r="BS429" s="3">
        <f ca="1">IFERROR(INDEX(INDIRECT("day_wise_sales_data!$B$2:$BZ$599"),MATCH(resource!$CC429,day_wise_sales_data!$A$2:$A$500,0),MATCH(resource!BS$2,INDIRECT("day_wise_sales_data!$B$1:$BZ$1"),0)),0)</f>
        <v>0</v>
      </c>
      <c r="BT429" s="3">
        <f ca="1">IFERROR(INDEX(INDIRECT("day_wise_sales_data!$B$2:$BZ$599"),MATCH(resource!$CC429,day_wise_sales_data!$A$2:$A$500,0),MATCH(resource!BT$2,INDIRECT("day_wise_sales_data!$B$1:$BZ$1"),0)),0)</f>
        <v>22969.439999999999</v>
      </c>
      <c r="BU429" s="3">
        <f ca="1">IFERROR(INDEX(INDIRECT("day_wise_sales_data!$B$2:$BZ$599"),MATCH(resource!$CC429,day_wise_sales_data!$A$2:$A$500,0),MATCH(resource!BU$2,INDIRECT("day_wise_sales_data!$B$1:$BZ$1"),0)),0)</f>
        <v>0</v>
      </c>
      <c r="BV429" s="3">
        <f ca="1">IFERROR(INDEX(INDIRECT("day_wise_sales_data!$B$2:$BZ$599"),MATCH(resource!$CC429,day_wise_sales_data!$A$2:$A$500,0),MATCH(resource!BV$2,INDIRECT("day_wise_sales_data!$B$1:$BZ$1"),0)),0)</f>
        <v>32645.67</v>
      </c>
      <c r="BW429" s="3">
        <f ca="1">IFERROR(INDEX(INDIRECT("day_wise_sales_data!$B$2:$BZ$599"),MATCH(resource!$CC429,day_wise_sales_data!$A$2:$A$500,0),MATCH(resource!BW$2,INDIRECT("day_wise_sales_data!$B$1:$BZ$1"),0)),0)</f>
        <v>0</v>
      </c>
      <c r="BX429" s="3">
        <f ca="1">IFERROR(INDEX(INDIRECT("day_wise_sales_data!$B$2:$BZ$599"),MATCH(resource!$CC429,day_wise_sales_data!$A$2:$A$500,0),MATCH(resource!BX$2,INDIRECT("day_wise_sales_data!$B$1:$BZ$1"),0)),0)</f>
        <v>0</v>
      </c>
      <c r="BY429" s="3">
        <f ca="1">IFERROR(INDEX(INDIRECT("day_wise_sales_data!$B$2:$BZ$599"),MATCH(resource!$CC429,day_wise_sales_data!$A$2:$A$500,0),MATCH(resource!BY$2,INDIRECT("day_wise_sales_data!$B$1:$BZ$1"),0)),0)</f>
        <v>0</v>
      </c>
      <c r="BZ429" s="3">
        <f ca="1">IFERROR(INDEX(INDIRECT("day_wise_sales_data!$B$2:$BZ$599"),MATCH(resource!$CC429,day_wise_sales_data!$A$2:$A$500,0),MATCH(resource!BZ$2,INDIRECT("day_wise_sales_data!$B$1:$BZ$1"),0)),0)</f>
        <v>23385.78</v>
      </c>
      <c r="CA429" s="3" t="str">
        <f ca="1">IFERROR(INDEX(INDIRECT("day_wise_sales_data!$B$2:$BZ$599"),MATCH(resource!$CC429,day_wise_sales_data!$A$2:$A$500,0),MATCH(resource!CA$2,INDIRECT("day_wise_sales_data!$B$1:$BZ$1"),0)),0)</f>
        <v>dd</v>
      </c>
      <c r="CC429" s="4" t="str">
        <f>sales_data!H428</f>
        <v>PAB08121</v>
      </c>
      <c r="CD429" s="1">
        <v>427</v>
      </c>
      <c r="CE429" s="1" t="str">
        <f>IF(AQ429=report!$AQ$3,resource!CD429,"")</f>
        <v/>
      </c>
      <c r="CF429" s="5" t="str">
        <f>IFERROR(SMALL($CE$3:$CE$1001,ROWS($CE$3:CE429)),"")</f>
        <v/>
      </c>
      <c r="CH429">
        <f>IFERROR(VLOOKUP($CC429,data_pull!$E$22:$G$700,2,0),0)</f>
        <v>147299.73000000001</v>
      </c>
      <c r="DK429" s="3">
        <f>IFERROR(INDEX(COD_SALES!$B$5:$Z$500,MATCH(resource!$CC429,COD_SALES!$A$5:$A$500,0),MATCH(resource!DK$2,COD_SALES!$B$4:$Z$4,0)),"")</f>
        <v>2</v>
      </c>
      <c r="DL429" s="3">
        <f>IFERROR(INDEX(COD_SALES!$B$5:$Z$500,MATCH(resource!$CC429,COD_SALES!$A$5:$A$500,0),MATCH(resource!DL$2,COD_SALES!$B$4:$Z$4,0)),"")</f>
        <v>1</v>
      </c>
      <c r="DM429" s="3">
        <f>IFERROR(INDEX(COD_SALES!$B$5:$Z$500,MATCH(resource!$CC429,COD_SALES!$A$5:$A$500,0),MATCH(resource!DM$2,COD_SALES!$B$4:$Z$4,0)),"")</f>
        <v>40</v>
      </c>
      <c r="DN429" s="3" t="str">
        <f>IFERROR(INDEX(COD_SALES!$B$5:$Z$500,MATCH(resource!$CC429,COD_SALES!$A$5:$A$500,0),MATCH(resource!DN$2,COD_SALES!$B$4:$Z$4,0)),"")</f>
        <v/>
      </c>
      <c r="DO429" s="3">
        <f>IFERROR(INDEX(COD_SALES!$B$5:$Z$500,MATCH(resource!$CC429,COD_SALES!$A$5:$A$500,0),MATCH(resource!DO$2,COD_SALES!$B$4:$Z$4,0)),"")</f>
        <v>0</v>
      </c>
      <c r="DP429" s="3">
        <f>IFERROR(INDEX(COD_SALES!$B$5:$Z$500,MATCH(resource!$CC429,COD_SALES!$A$5:$A$500,0),MATCH(resource!DP$2,COD_SALES!$B$4:$Z$4,0)),"")</f>
        <v>1</v>
      </c>
      <c r="DQ429" s="3" t="str">
        <f>IFERROR(INDEX(COD_SALES!$B$5:$Z$500,MATCH(resource!$CC429,COD_SALES!$A$5:$A$500,0),MATCH(resource!DQ$2,COD_SALES!$B$4:$Z$4,0)),"")</f>
        <v/>
      </c>
      <c r="DR429" s="3">
        <f>IFERROR(INDEX(COD_SALES!$B$5:$Z$500,MATCH(resource!$CC429,COD_SALES!$A$5:$A$500,0),MATCH(resource!DR$2,COD_SALES!$B$4:$Z$4,0)),"")</f>
        <v>27</v>
      </c>
      <c r="DS429" s="3">
        <f>IFERROR(INDEX(COD_SALES!$B$5:$Z$500,MATCH(resource!$CC429,COD_SALES!$A$5:$A$500,0),MATCH(resource!DS$2,COD_SALES!$B$4:$Z$4,0)),"")</f>
        <v>96</v>
      </c>
      <c r="DT429" s="3">
        <f>IFERROR(INDEX(COD_SALES!$B$5:$Z$500,MATCH(resource!$CC429,COD_SALES!$A$5:$A$500,0),MATCH(resource!DT$2,COD_SALES!$B$4:$Z$4,0)),"")</f>
        <v>0</v>
      </c>
      <c r="DU429" s="3">
        <f>IFERROR(INDEX(COD_SALES!$B$5:$Z$500,MATCH(resource!$CC429,COD_SALES!$A$5:$A$500,0),MATCH(resource!DU$2,COD_SALES!$B$4:$Z$4,0)),"")</f>
        <v>60</v>
      </c>
      <c r="DV429" s="3">
        <f>IFERROR(INDEX(COD_SALES!$B$5:$Z$500,MATCH(resource!$CC429,COD_SALES!$A$5:$A$500,0),MATCH(resource!DV$2,COD_SALES!$B$4:$Z$4,0)),"")</f>
        <v>0</v>
      </c>
      <c r="DW429" s="3">
        <f>IFERROR(INDEX(COD_SALES!$B$5:$Z$500,MATCH(resource!$CC429,COD_SALES!$A$5:$A$500,0),MATCH(resource!DW$2,COD_SALES!$B$4:$Z$4,0)),"")</f>
        <v>62</v>
      </c>
      <c r="DX429" s="3">
        <f>IFERROR(INDEX(COD_SALES!$B$5:$Z$500,MATCH(resource!$CC429,COD_SALES!$A$5:$A$500,0),MATCH(resource!DX$2,COD_SALES!$B$4:$Z$4,0)),"")</f>
        <v>11</v>
      </c>
      <c r="DY429" s="3">
        <f>IFERROR(INDEX(COD_SALES!$B$5:$Z$500,MATCH(resource!$CC429,COD_SALES!$A$5:$A$500,0),MATCH(resource!DY$2,COD_SALES!$B$4:$Z$4,0)),"")</f>
        <v>10</v>
      </c>
      <c r="DZ429" s="3">
        <f>IFERROR(INDEX(COD_SALES!$B$5:$Z$500,MATCH(resource!$CC429,COD_SALES!$A$5:$A$500,0),MATCH(resource!DZ$2,COD_SALES!$B$4:$Z$4,0)),"")</f>
        <v>45</v>
      </c>
      <c r="EA429" s="3">
        <f>IFERROR(INDEX(COD_SALES!$B$5:$Z$500,MATCH(resource!$CC429,COD_SALES!$A$5:$A$500,0),MATCH(resource!EA$2,COD_SALES!$B$4:$Z$4,0)),"")</f>
        <v>16</v>
      </c>
      <c r="EB429" s="3">
        <f t="shared" si="125"/>
        <v>94299.82</v>
      </c>
      <c r="EW429" s="3">
        <f>IFERROR(VLOOKUP(CC429,data_pull!$AO$25:$AR$546,2,0),0)</f>
        <v>13</v>
      </c>
      <c r="EX429" s="1">
        <f>IFERROR(VLOOKUP(CC429,data_pull!$AO$25:$AR$546,4,0),0)</f>
        <v>170000</v>
      </c>
    </row>
    <row r="430" spans="13:154" x14ac:dyDescent="0.25"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4" t="str">
        <f>sales_data!B429</f>
        <v>Mahmudul Islam</v>
      </c>
      <c r="AR430" s="4" t="str">
        <f>sales_data!C429</f>
        <v>Afsar Hossain</v>
      </c>
      <c r="AS430" s="5" t="str">
        <f t="shared" si="117"/>
        <v>Afsar Hossain</v>
      </c>
      <c r="AT430" s="4" t="str">
        <f>sales_data!I429</f>
        <v>Anwarul Islam</v>
      </c>
      <c r="AU430" s="4" t="str">
        <f>sales_data!W429</f>
        <v>Khaserhat (Tb)</v>
      </c>
      <c r="AV430" s="1">
        <f>sales_data!N429</f>
        <v>100080.76</v>
      </c>
      <c r="AW430" s="1">
        <f>sales_data!P429</f>
        <v>53</v>
      </c>
      <c r="AX430" s="3">
        <f ca="1">IFERROR(INDEX(INDIRECT("day_wise_sales_data!$B$2:$BZ$599"),MATCH(resource!$CC430,day_wise_sales_data!$A$2:$A$500,0),MATCH(resource!AX$2,INDIRECT("day_wise_sales_data!$B$1:$BZ$1"),0)),0)</f>
        <v>0</v>
      </c>
      <c r="AY430" s="3">
        <f ca="1">IFERROR(INDEX(INDIRECT("day_wise_sales_data!$B$2:$BZ$599"),MATCH(resource!$CC430,day_wise_sales_data!$A$2:$A$500,0),MATCH(resource!AY$2,INDIRECT("day_wise_sales_data!$B$1:$BZ$1"),0)),0)</f>
        <v>0</v>
      </c>
      <c r="AZ430" s="3">
        <f ca="1">IFERROR(INDEX(INDIRECT("day_wise_sales_data!$B$2:$BZ$599"),MATCH(resource!$CC430,day_wise_sales_data!$A$2:$A$500,0),MATCH(resource!AZ$2,INDIRECT("day_wise_sales_data!$B$1:$BZ$1"),0)),0)</f>
        <v>0</v>
      </c>
      <c r="BA430" s="3">
        <f ca="1">IFERROR(INDEX(INDIRECT("day_wise_sales_data!$B$2:$BZ$599"),MATCH(resource!$CC430,day_wise_sales_data!$A$2:$A$500,0),MATCH(resource!BA$2,INDIRECT("day_wise_sales_data!$B$1:$BZ$1"),0)),0)</f>
        <v>0</v>
      </c>
      <c r="BB430" s="3">
        <f ca="1">IFERROR(INDEX(INDIRECT("day_wise_sales_data!$B$2:$BZ$599"),MATCH(resource!$CC430,day_wise_sales_data!$A$2:$A$500,0),MATCH(resource!BB$2,INDIRECT("day_wise_sales_data!$B$1:$BZ$1"),0)),0)</f>
        <v>0</v>
      </c>
      <c r="BC430" s="3">
        <f ca="1">IFERROR(INDEX(INDIRECT("day_wise_sales_data!$B$2:$BZ$599"),MATCH(resource!$CC430,day_wise_sales_data!$A$2:$A$500,0),MATCH(resource!BC$2,INDIRECT("day_wise_sales_data!$B$1:$BZ$1"),0)),0)</f>
        <v>0</v>
      </c>
      <c r="BD430" s="3">
        <f ca="1">IFERROR(INDEX(INDIRECT("day_wise_sales_data!$B$2:$BZ$599"),MATCH(resource!$CC430,day_wise_sales_data!$A$2:$A$500,0),MATCH(resource!BD$2,INDIRECT("day_wise_sales_data!$B$1:$BZ$1"),0)),0)</f>
        <v>9701.08</v>
      </c>
      <c r="BE430" s="3">
        <f ca="1">IFERROR(INDEX(INDIRECT("day_wise_sales_data!$B$2:$BZ$599"),MATCH(resource!$CC430,day_wise_sales_data!$A$2:$A$500,0),MATCH(resource!BE$2,INDIRECT("day_wise_sales_data!$B$1:$BZ$1"),0)),0)</f>
        <v>0</v>
      </c>
      <c r="BF430" s="3">
        <f ca="1">IFERROR(INDEX(INDIRECT("day_wise_sales_data!$B$2:$BZ$599"),MATCH(resource!$CC430,day_wise_sales_data!$A$2:$A$500,0),MATCH(resource!BF$2,INDIRECT("day_wise_sales_data!$B$1:$BZ$1"),0)),0)</f>
        <v>0</v>
      </c>
      <c r="BG430" s="3">
        <f ca="1">IFERROR(INDEX(INDIRECT("day_wise_sales_data!$B$2:$BZ$599"),MATCH(resource!$CC430,day_wise_sales_data!$A$2:$A$500,0),MATCH(resource!BG$2,INDIRECT("day_wise_sales_data!$B$1:$BZ$1"),0)),0)</f>
        <v>0</v>
      </c>
      <c r="BH430" s="3">
        <f ca="1">IFERROR(INDEX(INDIRECT("day_wise_sales_data!$B$2:$BZ$599"),MATCH(resource!$CC430,day_wise_sales_data!$A$2:$A$500,0),MATCH(resource!BH$2,INDIRECT("day_wise_sales_data!$B$1:$BZ$1"),0)),0)</f>
        <v>10058.290000000001</v>
      </c>
      <c r="BI430" s="3">
        <f ca="1">IFERROR(INDEX(INDIRECT("day_wise_sales_data!$B$2:$BZ$599"),MATCH(resource!$CC430,day_wise_sales_data!$A$2:$A$500,0),MATCH(resource!BI$2,INDIRECT("day_wise_sales_data!$B$1:$BZ$1"),0)),0)</f>
        <v>0</v>
      </c>
      <c r="BJ430" s="3">
        <f ca="1">IFERROR(INDEX(INDIRECT("day_wise_sales_data!$B$2:$BZ$599"),MATCH(resource!$CC430,day_wise_sales_data!$A$2:$A$500,0),MATCH(resource!BJ$2,INDIRECT("day_wise_sales_data!$B$1:$BZ$1"),0)),0)</f>
        <v>0</v>
      </c>
      <c r="BK430" s="3">
        <f ca="1">IFERROR(INDEX(INDIRECT("day_wise_sales_data!$B$2:$BZ$599"),MATCH(resource!$CC430,day_wise_sales_data!$A$2:$A$500,0),MATCH(resource!BK$2,INDIRECT("day_wise_sales_data!$B$1:$BZ$1"),0)),0)</f>
        <v>0</v>
      </c>
      <c r="BL430" s="3">
        <f ca="1">IFERROR(INDEX(INDIRECT("day_wise_sales_data!$B$2:$BZ$599"),MATCH(resource!$CC430,day_wise_sales_data!$A$2:$A$500,0),MATCH(resource!BL$2,INDIRECT("day_wise_sales_data!$B$1:$BZ$1"),0)),0)</f>
        <v>0</v>
      </c>
      <c r="BM430" s="3">
        <f ca="1">IFERROR(INDEX(INDIRECT("day_wise_sales_data!$B$2:$BZ$599"),MATCH(resource!$CC430,day_wise_sales_data!$A$2:$A$500,0),MATCH(resource!BM$2,INDIRECT("day_wise_sales_data!$B$1:$BZ$1"),0)),0)</f>
        <v>316.8</v>
      </c>
      <c r="BN430" s="3">
        <f ca="1">IFERROR(INDEX(INDIRECT("day_wise_sales_data!$B$2:$BZ$599"),MATCH(resource!$CC430,day_wise_sales_data!$A$2:$A$500,0),MATCH(resource!BN$2,INDIRECT("day_wise_sales_data!$B$1:$BZ$1"),0)),0)</f>
        <v>21085.79</v>
      </c>
      <c r="BO430" s="3">
        <f ca="1">IFERROR(INDEX(INDIRECT("day_wise_sales_data!$B$2:$BZ$599"),MATCH(resource!$CC430,day_wise_sales_data!$A$2:$A$500,0),MATCH(resource!BO$2,INDIRECT("day_wise_sales_data!$B$1:$BZ$1"),0)),0)</f>
        <v>0</v>
      </c>
      <c r="BP430" s="3">
        <f ca="1">IFERROR(INDEX(INDIRECT("day_wise_sales_data!$B$2:$BZ$599"),MATCH(resource!$CC430,day_wise_sales_data!$A$2:$A$500,0),MATCH(resource!BP$2,INDIRECT("day_wise_sales_data!$B$1:$BZ$1"),0)),0)</f>
        <v>11083.94</v>
      </c>
      <c r="BQ430" s="3">
        <f ca="1">IFERROR(INDEX(INDIRECT("day_wise_sales_data!$B$2:$BZ$599"),MATCH(resource!$CC430,day_wise_sales_data!$A$2:$A$500,0),MATCH(resource!BQ$2,INDIRECT("day_wise_sales_data!$B$1:$BZ$1"),0)),0)</f>
        <v>0</v>
      </c>
      <c r="BR430" s="3">
        <f ca="1">IFERROR(INDEX(INDIRECT("day_wise_sales_data!$B$2:$BZ$599"),MATCH(resource!$CC430,day_wise_sales_data!$A$2:$A$500,0),MATCH(resource!BR$2,INDIRECT("day_wise_sales_data!$B$1:$BZ$1"),0)),0)</f>
        <v>0</v>
      </c>
      <c r="BS430" s="3">
        <f ca="1">IFERROR(INDEX(INDIRECT("day_wise_sales_data!$B$2:$BZ$599"),MATCH(resource!$CC430,day_wise_sales_data!$A$2:$A$500,0),MATCH(resource!BS$2,INDIRECT("day_wise_sales_data!$B$1:$BZ$1"),0)),0)</f>
        <v>0</v>
      </c>
      <c r="BT430" s="3">
        <f ca="1">IFERROR(INDEX(INDIRECT("day_wise_sales_data!$B$2:$BZ$599"),MATCH(resource!$CC430,day_wise_sales_data!$A$2:$A$500,0),MATCH(resource!BT$2,INDIRECT("day_wise_sales_data!$B$1:$BZ$1"),0)),0)</f>
        <v>0</v>
      </c>
      <c r="BU430" s="3">
        <f ca="1">IFERROR(INDEX(INDIRECT("day_wise_sales_data!$B$2:$BZ$599"),MATCH(resource!$CC430,day_wise_sales_data!$A$2:$A$500,0),MATCH(resource!BU$2,INDIRECT("day_wise_sales_data!$B$1:$BZ$1"),0)),0)</f>
        <v>9552.93</v>
      </c>
      <c r="BV430" s="3">
        <f ca="1">IFERROR(INDEX(INDIRECT("day_wise_sales_data!$B$2:$BZ$599"),MATCH(resource!$CC430,day_wise_sales_data!$A$2:$A$500,0),MATCH(resource!BV$2,INDIRECT("day_wise_sales_data!$B$1:$BZ$1"),0)),0)</f>
        <v>45924.41</v>
      </c>
      <c r="BW430" s="3">
        <f ca="1">IFERROR(INDEX(INDIRECT("day_wise_sales_data!$B$2:$BZ$599"),MATCH(resource!$CC430,day_wise_sales_data!$A$2:$A$500,0),MATCH(resource!BW$2,INDIRECT("day_wise_sales_data!$B$1:$BZ$1"),0)),0)</f>
        <v>0</v>
      </c>
      <c r="BX430" s="3">
        <f ca="1">IFERROR(INDEX(INDIRECT("day_wise_sales_data!$B$2:$BZ$599"),MATCH(resource!$CC430,day_wise_sales_data!$A$2:$A$500,0),MATCH(resource!BX$2,INDIRECT("day_wise_sales_data!$B$1:$BZ$1"),0)),0)</f>
        <v>0</v>
      </c>
      <c r="BY430" s="3">
        <f ca="1">IFERROR(INDEX(INDIRECT("day_wise_sales_data!$B$2:$BZ$599"),MATCH(resource!$CC430,day_wise_sales_data!$A$2:$A$500,0),MATCH(resource!BY$2,INDIRECT("day_wise_sales_data!$B$1:$BZ$1"),0)),0)</f>
        <v>0</v>
      </c>
      <c r="BZ430" s="3">
        <f ca="1">IFERROR(INDEX(INDIRECT("day_wise_sales_data!$B$2:$BZ$599"),MATCH(resource!$CC430,day_wise_sales_data!$A$2:$A$500,0),MATCH(resource!BZ$2,INDIRECT("day_wise_sales_data!$B$1:$BZ$1"),0)),0)</f>
        <v>0</v>
      </c>
      <c r="CA430" s="3" t="str">
        <f ca="1">IFERROR(INDEX(INDIRECT("day_wise_sales_data!$B$2:$BZ$599"),MATCH(resource!$CC430,day_wise_sales_data!$A$2:$A$500,0),MATCH(resource!CA$2,INDIRECT("day_wise_sales_data!$B$1:$BZ$1"),0)),0)</f>
        <v>dd</v>
      </c>
      <c r="CC430" s="4" t="str">
        <f>sales_data!H429</f>
        <v>RAJ10191</v>
      </c>
      <c r="CD430" s="1">
        <v>428</v>
      </c>
      <c r="CE430" s="1" t="str">
        <f>IF(AQ430=report!$AQ$3,resource!CD430,"")</f>
        <v/>
      </c>
      <c r="CF430" s="5" t="str">
        <f>IFERROR(SMALL($CE$3:$CE$1001,ROWS($CE$3:CE430)),"")</f>
        <v/>
      </c>
      <c r="CH430">
        <f>IFERROR(VLOOKUP($CC430,data_pull!$E$22:$G$700,2,0),0)</f>
        <v>100080.76</v>
      </c>
      <c r="DK430" s="3">
        <f>IFERROR(INDEX(COD_SALES!$B$5:$Z$500,MATCH(resource!$CC430,COD_SALES!$A$5:$A$500,0),MATCH(resource!DK$2,COD_SALES!$B$4:$Z$4,0)),"")</f>
        <v>13</v>
      </c>
      <c r="DL430" s="3">
        <f>IFERROR(INDEX(COD_SALES!$B$5:$Z$500,MATCH(resource!$CC430,COD_SALES!$A$5:$A$500,0),MATCH(resource!DL$2,COD_SALES!$B$4:$Z$4,0)),"")</f>
        <v>10</v>
      </c>
      <c r="DM430" s="3">
        <f>IFERROR(INDEX(COD_SALES!$B$5:$Z$500,MATCH(resource!$CC430,COD_SALES!$A$5:$A$500,0),MATCH(resource!DM$2,COD_SALES!$B$4:$Z$4,0)),"")</f>
        <v>3</v>
      </c>
      <c r="DN430" s="3" t="str">
        <f>IFERROR(INDEX(COD_SALES!$B$5:$Z$500,MATCH(resource!$CC430,COD_SALES!$A$5:$A$500,0),MATCH(resource!DN$2,COD_SALES!$B$4:$Z$4,0)),"")</f>
        <v/>
      </c>
      <c r="DO430" s="3">
        <f>IFERROR(INDEX(COD_SALES!$B$5:$Z$500,MATCH(resource!$CC430,COD_SALES!$A$5:$A$500,0),MATCH(resource!DO$2,COD_SALES!$B$4:$Z$4,0)),"")</f>
        <v>0</v>
      </c>
      <c r="DP430" s="3">
        <f>IFERROR(INDEX(COD_SALES!$B$5:$Z$500,MATCH(resource!$CC430,COD_SALES!$A$5:$A$500,0),MATCH(resource!DP$2,COD_SALES!$B$4:$Z$4,0)),"")</f>
        <v>16</v>
      </c>
      <c r="DQ430" s="3" t="str">
        <f>IFERROR(INDEX(COD_SALES!$B$5:$Z$500,MATCH(resource!$CC430,COD_SALES!$A$5:$A$500,0),MATCH(resource!DQ$2,COD_SALES!$B$4:$Z$4,0)),"")</f>
        <v/>
      </c>
      <c r="DR430" s="3">
        <f>IFERROR(INDEX(COD_SALES!$B$5:$Z$500,MATCH(resource!$CC430,COD_SALES!$A$5:$A$500,0),MATCH(resource!DR$2,COD_SALES!$B$4:$Z$4,0)),"")</f>
        <v>10</v>
      </c>
      <c r="DS430" s="3">
        <f>IFERROR(INDEX(COD_SALES!$B$5:$Z$500,MATCH(resource!$CC430,COD_SALES!$A$5:$A$500,0),MATCH(resource!DS$2,COD_SALES!$B$4:$Z$4,0)),"")</f>
        <v>48</v>
      </c>
      <c r="DT430" s="3">
        <f>IFERROR(INDEX(COD_SALES!$B$5:$Z$500,MATCH(resource!$CC430,COD_SALES!$A$5:$A$500,0),MATCH(resource!DT$2,COD_SALES!$B$4:$Z$4,0)),"")</f>
        <v>5</v>
      </c>
      <c r="DU430" s="3">
        <f>IFERROR(INDEX(COD_SALES!$B$5:$Z$500,MATCH(resource!$CC430,COD_SALES!$A$5:$A$500,0),MATCH(resource!DU$2,COD_SALES!$B$4:$Z$4,0)),"")</f>
        <v>23</v>
      </c>
      <c r="DV430" s="3">
        <f>IFERROR(INDEX(COD_SALES!$B$5:$Z$500,MATCH(resource!$CC430,COD_SALES!$A$5:$A$500,0),MATCH(resource!DV$2,COD_SALES!$B$4:$Z$4,0)),"")</f>
        <v>0</v>
      </c>
      <c r="DW430" s="3">
        <f>IFERROR(INDEX(COD_SALES!$B$5:$Z$500,MATCH(resource!$CC430,COD_SALES!$A$5:$A$500,0),MATCH(resource!DW$2,COD_SALES!$B$4:$Z$4,0)),"")</f>
        <v>47</v>
      </c>
      <c r="DX430" s="3">
        <f>IFERROR(INDEX(COD_SALES!$B$5:$Z$500,MATCH(resource!$CC430,COD_SALES!$A$5:$A$500,0),MATCH(resource!DX$2,COD_SALES!$B$4:$Z$4,0)),"")</f>
        <v>15</v>
      </c>
      <c r="DY430" s="3">
        <f>IFERROR(INDEX(COD_SALES!$B$5:$Z$500,MATCH(resource!$CC430,COD_SALES!$A$5:$A$500,0),MATCH(resource!DY$2,COD_SALES!$B$4:$Z$4,0)),"")</f>
        <v>0</v>
      </c>
      <c r="DZ430" s="3">
        <f>IFERROR(INDEX(COD_SALES!$B$5:$Z$500,MATCH(resource!$CC430,COD_SALES!$A$5:$A$500,0),MATCH(resource!DZ$2,COD_SALES!$B$4:$Z$4,0)),"")</f>
        <v>2</v>
      </c>
      <c r="EA430" s="3">
        <f>IFERROR(INDEX(COD_SALES!$B$5:$Z$500,MATCH(resource!$CC430,COD_SALES!$A$5:$A$500,0),MATCH(resource!EA$2,COD_SALES!$B$4:$Z$4,0)),"")</f>
        <v>10</v>
      </c>
      <c r="EB430" s="3">
        <f t="shared" si="125"/>
        <v>52237.51</v>
      </c>
      <c r="EW430" s="3">
        <f>IFERROR(VLOOKUP(CC430,data_pull!$AO$25:$AR$546,2,0),0)</f>
        <v>30</v>
      </c>
      <c r="EX430" s="1">
        <f>IFERROR(VLOOKUP(CC430,data_pull!$AO$25:$AR$546,4,0),0)</f>
        <v>170000</v>
      </c>
    </row>
    <row r="431" spans="13:154" x14ac:dyDescent="0.25"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4" t="str">
        <f>sales_data!B430</f>
        <v>Mahmudul Islam</v>
      </c>
      <c r="AR431" s="4" t="str">
        <f>sales_data!C430</f>
        <v>Afsar Hossain</v>
      </c>
      <c r="AS431" s="5" t="str">
        <f t="shared" si="117"/>
        <v/>
      </c>
      <c r="AT431" s="4" t="str">
        <f>sales_data!I430</f>
        <v>Ashraful Islam-1</v>
      </c>
      <c r="AU431" s="4" t="str">
        <f>sales_data!W430</f>
        <v>Fire Service More (Cb)</v>
      </c>
      <c r="AV431" s="1">
        <f>sales_data!N430</f>
        <v>101845.82</v>
      </c>
      <c r="AW431" s="1">
        <f>sales_data!P430</f>
        <v>50</v>
      </c>
      <c r="AX431" s="3">
        <f ca="1">IFERROR(INDEX(INDIRECT("day_wise_sales_data!$B$2:$BZ$599"),MATCH(resource!$CC431,day_wise_sales_data!$A$2:$A$500,0),MATCH(resource!AX$2,INDIRECT("day_wise_sales_data!$B$1:$BZ$1"),0)),0)</f>
        <v>0</v>
      </c>
      <c r="AY431" s="3">
        <f ca="1">IFERROR(INDEX(INDIRECT("day_wise_sales_data!$B$2:$BZ$599"),MATCH(resource!$CC431,day_wise_sales_data!$A$2:$A$500,0),MATCH(resource!AY$2,INDIRECT("day_wise_sales_data!$B$1:$BZ$1"),0)),0)</f>
        <v>0</v>
      </c>
      <c r="AZ431" s="3">
        <f ca="1">IFERROR(INDEX(INDIRECT("day_wise_sales_data!$B$2:$BZ$599"),MATCH(resource!$CC431,day_wise_sales_data!$A$2:$A$500,0),MATCH(resource!AZ$2,INDIRECT("day_wise_sales_data!$B$1:$BZ$1"),0)),0)</f>
        <v>0</v>
      </c>
      <c r="BA431" s="3">
        <f ca="1">IFERROR(INDEX(INDIRECT("day_wise_sales_data!$B$2:$BZ$599"),MATCH(resource!$CC431,day_wise_sales_data!$A$2:$A$500,0),MATCH(resource!BA$2,INDIRECT("day_wise_sales_data!$B$1:$BZ$1"),0)),0)</f>
        <v>0</v>
      </c>
      <c r="BB431" s="3">
        <f ca="1">IFERROR(INDEX(INDIRECT("day_wise_sales_data!$B$2:$BZ$599"),MATCH(resource!$CC431,day_wise_sales_data!$A$2:$A$500,0),MATCH(resource!BB$2,INDIRECT("day_wise_sales_data!$B$1:$BZ$1"),0)),0)</f>
        <v>0</v>
      </c>
      <c r="BC431" s="3">
        <f ca="1">IFERROR(INDEX(INDIRECT("day_wise_sales_data!$B$2:$BZ$599"),MATCH(resource!$CC431,day_wise_sales_data!$A$2:$A$500,0),MATCH(resource!BC$2,INDIRECT("day_wise_sales_data!$B$1:$BZ$1"),0)),0)</f>
        <v>0</v>
      </c>
      <c r="BD431" s="3">
        <f ca="1">IFERROR(INDEX(INDIRECT("day_wise_sales_data!$B$2:$BZ$599"),MATCH(resource!$CC431,day_wise_sales_data!$A$2:$A$500,0),MATCH(resource!BD$2,INDIRECT("day_wise_sales_data!$B$1:$BZ$1"),0)),0)</f>
        <v>22565.84</v>
      </c>
      <c r="BE431" s="3">
        <f ca="1">IFERROR(INDEX(INDIRECT("day_wise_sales_data!$B$2:$BZ$599"),MATCH(resource!$CC431,day_wise_sales_data!$A$2:$A$500,0),MATCH(resource!BE$2,INDIRECT("day_wise_sales_data!$B$1:$BZ$1"),0)),0)</f>
        <v>0</v>
      </c>
      <c r="BF431" s="3">
        <f ca="1">IFERROR(INDEX(INDIRECT("day_wise_sales_data!$B$2:$BZ$599"),MATCH(resource!$CC431,day_wise_sales_data!$A$2:$A$500,0),MATCH(resource!BF$2,INDIRECT("day_wise_sales_data!$B$1:$BZ$1"),0)),0)</f>
        <v>0</v>
      </c>
      <c r="BG431" s="3">
        <f ca="1">IFERROR(INDEX(INDIRECT("day_wise_sales_data!$B$2:$BZ$599"),MATCH(resource!$CC431,day_wise_sales_data!$A$2:$A$500,0),MATCH(resource!BG$2,INDIRECT("day_wise_sales_data!$B$1:$BZ$1"),0)),0)</f>
        <v>10838.21</v>
      </c>
      <c r="BH431" s="3">
        <f ca="1">IFERROR(INDEX(INDIRECT("day_wise_sales_data!$B$2:$BZ$599"),MATCH(resource!$CC431,day_wise_sales_data!$A$2:$A$500,0),MATCH(resource!BH$2,INDIRECT("day_wise_sales_data!$B$1:$BZ$1"),0)),0)</f>
        <v>0</v>
      </c>
      <c r="BI431" s="3">
        <f ca="1">IFERROR(INDEX(INDIRECT("day_wise_sales_data!$B$2:$BZ$599"),MATCH(resource!$CC431,day_wise_sales_data!$A$2:$A$500,0),MATCH(resource!BI$2,INDIRECT("day_wise_sales_data!$B$1:$BZ$1"),0)),0)</f>
        <v>24628.86</v>
      </c>
      <c r="BJ431" s="3">
        <f ca="1">IFERROR(INDEX(INDIRECT("day_wise_sales_data!$B$2:$BZ$599"),MATCH(resource!$CC431,day_wise_sales_data!$A$2:$A$500,0),MATCH(resource!BJ$2,INDIRECT("day_wise_sales_data!$B$1:$BZ$1"),0)),0)</f>
        <v>0</v>
      </c>
      <c r="BK431" s="3">
        <f ca="1">IFERROR(INDEX(INDIRECT("day_wise_sales_data!$B$2:$BZ$599"),MATCH(resource!$CC431,day_wise_sales_data!$A$2:$A$500,0),MATCH(resource!BK$2,INDIRECT("day_wise_sales_data!$B$1:$BZ$1"),0)),0)</f>
        <v>6473.73</v>
      </c>
      <c r="BL431" s="3">
        <f ca="1">IFERROR(INDEX(INDIRECT("day_wise_sales_data!$B$2:$BZ$599"),MATCH(resource!$CC431,day_wise_sales_data!$A$2:$A$500,0),MATCH(resource!BL$2,INDIRECT("day_wise_sales_data!$B$1:$BZ$1"),0)),0)</f>
        <v>37295.51</v>
      </c>
      <c r="BM431" s="3">
        <f ca="1">IFERROR(INDEX(INDIRECT("day_wise_sales_data!$B$2:$BZ$599"),MATCH(resource!$CC431,day_wise_sales_data!$A$2:$A$500,0),MATCH(resource!BM$2,INDIRECT("day_wise_sales_data!$B$1:$BZ$1"),0)),0)</f>
        <v>0</v>
      </c>
      <c r="BN431" s="3">
        <f ca="1">IFERROR(INDEX(INDIRECT("day_wise_sales_data!$B$2:$BZ$599"),MATCH(resource!$CC431,day_wise_sales_data!$A$2:$A$500,0),MATCH(resource!BN$2,INDIRECT("day_wise_sales_data!$B$1:$BZ$1"),0)),0)</f>
        <v>0</v>
      </c>
      <c r="BO431" s="3">
        <f ca="1">IFERROR(INDEX(INDIRECT("day_wise_sales_data!$B$2:$BZ$599"),MATCH(resource!$CC431,day_wise_sales_data!$A$2:$A$500,0),MATCH(resource!BO$2,INDIRECT("day_wise_sales_data!$B$1:$BZ$1"),0)),0)</f>
        <v>0</v>
      </c>
      <c r="BP431" s="3">
        <f ca="1">IFERROR(INDEX(INDIRECT("day_wise_sales_data!$B$2:$BZ$599"),MATCH(resource!$CC431,day_wise_sales_data!$A$2:$A$500,0),MATCH(resource!BP$2,INDIRECT("day_wise_sales_data!$B$1:$BZ$1"),0)),0)</f>
        <v>0</v>
      </c>
      <c r="BQ431" s="3">
        <f ca="1">IFERROR(INDEX(INDIRECT("day_wise_sales_data!$B$2:$BZ$599"),MATCH(resource!$CC431,day_wise_sales_data!$A$2:$A$500,0),MATCH(resource!BQ$2,INDIRECT("day_wise_sales_data!$B$1:$BZ$1"),0)),0)</f>
        <v>0</v>
      </c>
      <c r="BR431" s="3">
        <f ca="1">IFERROR(INDEX(INDIRECT("day_wise_sales_data!$B$2:$BZ$599"),MATCH(resource!$CC431,day_wise_sales_data!$A$2:$A$500,0),MATCH(resource!BR$2,INDIRECT("day_wise_sales_data!$B$1:$BZ$1"),0)),0)</f>
        <v>0</v>
      </c>
      <c r="BS431" s="3">
        <f ca="1">IFERROR(INDEX(INDIRECT("day_wise_sales_data!$B$2:$BZ$599"),MATCH(resource!$CC431,day_wise_sales_data!$A$2:$A$500,0),MATCH(resource!BS$2,INDIRECT("day_wise_sales_data!$B$1:$BZ$1"),0)),0)</f>
        <v>0</v>
      </c>
      <c r="BT431" s="3">
        <f ca="1">IFERROR(INDEX(INDIRECT("day_wise_sales_data!$B$2:$BZ$599"),MATCH(resource!$CC431,day_wise_sales_data!$A$2:$A$500,0),MATCH(resource!BT$2,INDIRECT("day_wise_sales_data!$B$1:$BZ$1"),0)),0)</f>
        <v>0</v>
      </c>
      <c r="BU431" s="3">
        <f ca="1">IFERROR(INDEX(INDIRECT("day_wise_sales_data!$B$2:$BZ$599"),MATCH(resource!$CC431,day_wise_sales_data!$A$2:$A$500,0),MATCH(resource!BU$2,INDIRECT("day_wise_sales_data!$B$1:$BZ$1"),0)),0)</f>
        <v>0</v>
      </c>
      <c r="BV431" s="3">
        <f ca="1">IFERROR(INDEX(INDIRECT("day_wise_sales_data!$B$2:$BZ$599"),MATCH(resource!$CC431,day_wise_sales_data!$A$2:$A$500,0),MATCH(resource!BV$2,INDIRECT("day_wise_sales_data!$B$1:$BZ$1"),0)),0)</f>
        <v>0</v>
      </c>
      <c r="BW431" s="3">
        <f ca="1">IFERROR(INDEX(INDIRECT("day_wise_sales_data!$B$2:$BZ$599"),MATCH(resource!$CC431,day_wise_sales_data!$A$2:$A$500,0),MATCH(resource!BW$2,INDIRECT("day_wise_sales_data!$B$1:$BZ$1"),0)),0)</f>
        <v>0</v>
      </c>
      <c r="BX431" s="3">
        <f ca="1">IFERROR(INDEX(INDIRECT("day_wise_sales_data!$B$2:$BZ$599"),MATCH(resource!$CC431,day_wise_sales_data!$A$2:$A$500,0),MATCH(resource!BX$2,INDIRECT("day_wise_sales_data!$B$1:$BZ$1"),0)),0)</f>
        <v>0</v>
      </c>
      <c r="BY431" s="3">
        <f ca="1">IFERROR(INDEX(INDIRECT("day_wise_sales_data!$B$2:$BZ$599"),MATCH(resource!$CC431,day_wise_sales_data!$A$2:$A$500,0),MATCH(resource!BY$2,INDIRECT("day_wise_sales_data!$B$1:$BZ$1"),0)),0)</f>
        <v>0</v>
      </c>
      <c r="BZ431" s="3">
        <f ca="1">IFERROR(INDEX(INDIRECT("day_wise_sales_data!$B$2:$BZ$599"),MATCH(resource!$CC431,day_wise_sales_data!$A$2:$A$500,0),MATCH(resource!BZ$2,INDIRECT("day_wise_sales_data!$B$1:$BZ$1"),0)),0)</f>
        <v>0</v>
      </c>
      <c r="CA431" s="3" t="str">
        <f ca="1">IFERROR(INDEX(INDIRECT("day_wise_sales_data!$B$2:$BZ$599"),MATCH(resource!$CC431,day_wise_sales_data!$A$2:$A$500,0),MATCH(resource!CA$2,INDIRECT("day_wise_sales_data!$B$1:$BZ$1"),0)),0)</f>
        <v>dd</v>
      </c>
      <c r="CC431" s="4" t="str">
        <f>sales_data!H430</f>
        <v>RAJ06081</v>
      </c>
      <c r="CD431" s="1">
        <v>429</v>
      </c>
      <c r="CE431" s="1" t="str">
        <f>IF(AQ431=report!$AQ$3,resource!CD431,"")</f>
        <v/>
      </c>
      <c r="CF431" s="5" t="str">
        <f>IFERROR(SMALL($CE$3:$CE$1001,ROWS($CE$3:CE431)),"")</f>
        <v/>
      </c>
      <c r="CH431">
        <f>IFERROR(VLOOKUP($CC431,data_pull!$E$22:$G$700,2,0),0)</f>
        <v>101845.82</v>
      </c>
      <c r="DK431" s="3">
        <f>IFERROR(INDEX(COD_SALES!$B$5:$Z$500,MATCH(resource!$CC431,COD_SALES!$A$5:$A$500,0),MATCH(resource!DK$2,COD_SALES!$B$4:$Z$4,0)),"")</f>
        <v>0</v>
      </c>
      <c r="DL431" s="3">
        <f>IFERROR(INDEX(COD_SALES!$B$5:$Z$500,MATCH(resource!$CC431,COD_SALES!$A$5:$A$500,0),MATCH(resource!DL$2,COD_SALES!$B$4:$Z$4,0)),"")</f>
        <v>0</v>
      </c>
      <c r="DM431" s="3">
        <f>IFERROR(INDEX(COD_SALES!$B$5:$Z$500,MATCH(resource!$CC431,COD_SALES!$A$5:$A$500,0),MATCH(resource!DM$2,COD_SALES!$B$4:$Z$4,0)),"")</f>
        <v>3</v>
      </c>
      <c r="DN431" s="3" t="str">
        <f>IFERROR(INDEX(COD_SALES!$B$5:$Z$500,MATCH(resource!$CC431,COD_SALES!$A$5:$A$500,0),MATCH(resource!DN$2,COD_SALES!$B$4:$Z$4,0)),"")</f>
        <v/>
      </c>
      <c r="DO431" s="3">
        <f>IFERROR(INDEX(COD_SALES!$B$5:$Z$500,MATCH(resource!$CC431,COD_SALES!$A$5:$A$500,0),MATCH(resource!DO$2,COD_SALES!$B$4:$Z$4,0)),"")</f>
        <v>0</v>
      </c>
      <c r="DP431" s="3">
        <f>IFERROR(INDEX(COD_SALES!$B$5:$Z$500,MATCH(resource!$CC431,COD_SALES!$A$5:$A$500,0),MATCH(resource!DP$2,COD_SALES!$B$4:$Z$4,0)),"")</f>
        <v>38</v>
      </c>
      <c r="DQ431" s="3" t="str">
        <f>IFERROR(INDEX(COD_SALES!$B$5:$Z$500,MATCH(resource!$CC431,COD_SALES!$A$5:$A$500,0),MATCH(resource!DQ$2,COD_SALES!$B$4:$Z$4,0)),"")</f>
        <v/>
      </c>
      <c r="DR431" s="3">
        <f>IFERROR(INDEX(COD_SALES!$B$5:$Z$500,MATCH(resource!$CC431,COD_SALES!$A$5:$A$500,0),MATCH(resource!DR$2,COD_SALES!$B$4:$Z$4,0)),"")</f>
        <v>3</v>
      </c>
      <c r="DS431" s="3">
        <f>IFERROR(INDEX(COD_SALES!$B$5:$Z$500,MATCH(resource!$CC431,COD_SALES!$A$5:$A$500,0),MATCH(resource!DS$2,COD_SALES!$B$4:$Z$4,0)),"")</f>
        <v>88</v>
      </c>
      <c r="DT431" s="3">
        <f>IFERROR(INDEX(COD_SALES!$B$5:$Z$500,MATCH(resource!$CC431,COD_SALES!$A$5:$A$500,0),MATCH(resource!DT$2,COD_SALES!$B$4:$Z$4,0)),"")</f>
        <v>24</v>
      </c>
      <c r="DU431" s="3">
        <f>IFERROR(INDEX(COD_SALES!$B$5:$Z$500,MATCH(resource!$CC431,COD_SALES!$A$5:$A$500,0),MATCH(resource!DU$2,COD_SALES!$B$4:$Z$4,0)),"")</f>
        <v>36</v>
      </c>
      <c r="DV431" s="3">
        <f>IFERROR(INDEX(COD_SALES!$B$5:$Z$500,MATCH(resource!$CC431,COD_SALES!$A$5:$A$500,0),MATCH(resource!DV$2,COD_SALES!$B$4:$Z$4,0)),"")</f>
        <v>0</v>
      </c>
      <c r="DW431" s="3">
        <f>IFERROR(INDEX(COD_SALES!$B$5:$Z$500,MATCH(resource!$CC431,COD_SALES!$A$5:$A$500,0),MATCH(resource!DW$2,COD_SALES!$B$4:$Z$4,0)),"")</f>
        <v>23</v>
      </c>
      <c r="DX431" s="3">
        <f>IFERROR(INDEX(COD_SALES!$B$5:$Z$500,MATCH(resource!$CC431,COD_SALES!$A$5:$A$500,0),MATCH(resource!DX$2,COD_SALES!$B$4:$Z$4,0)),"")</f>
        <v>0</v>
      </c>
      <c r="DY431" s="3">
        <f>IFERROR(INDEX(COD_SALES!$B$5:$Z$500,MATCH(resource!$CC431,COD_SALES!$A$5:$A$500,0),MATCH(resource!DY$2,COD_SALES!$B$4:$Z$4,0)),"")</f>
        <v>0</v>
      </c>
      <c r="DZ431" s="3">
        <f>IFERROR(INDEX(COD_SALES!$B$5:$Z$500,MATCH(resource!$CC431,COD_SALES!$A$5:$A$500,0),MATCH(resource!DZ$2,COD_SALES!$B$4:$Z$4,0)),"")</f>
        <v>0</v>
      </c>
      <c r="EA431" s="3">
        <f>IFERROR(INDEX(COD_SALES!$B$5:$Z$500,MATCH(resource!$CC431,COD_SALES!$A$5:$A$500,0),MATCH(resource!EA$2,COD_SALES!$B$4:$Z$4,0)),"")</f>
        <v>0</v>
      </c>
      <c r="EB431" s="3">
        <f t="shared" si="125"/>
        <v>48481.54</v>
      </c>
      <c r="EW431" s="3">
        <f>IFERROR(VLOOKUP(CC431,data_pull!$AO$25:$AR$546,2,0),0)</f>
        <v>22</v>
      </c>
      <c r="EX431" s="1">
        <f>IFERROR(VLOOKUP(CC431,data_pull!$AO$25:$AR$546,4,0),0)</f>
        <v>190000</v>
      </c>
    </row>
    <row r="432" spans="13:154" x14ac:dyDescent="0.25"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4" t="str">
        <f>sales_data!B431</f>
        <v>Mahmudul Islam</v>
      </c>
      <c r="AR432" s="4" t="str">
        <f>sales_data!C431</f>
        <v>Afsar Hossain</v>
      </c>
      <c r="AS432" s="5" t="str">
        <f t="shared" si="117"/>
        <v/>
      </c>
      <c r="AT432" s="4" t="str">
        <f>sales_data!I431</f>
        <v>Jahangir Alam</v>
      </c>
      <c r="AU432" s="4" t="str">
        <f>sales_data!W431</f>
        <v>Kanshat (Tb)</v>
      </c>
      <c r="AV432" s="1">
        <f>sales_data!N431</f>
        <v>224255.46</v>
      </c>
      <c r="AW432" s="1">
        <f>sales_data!P431</f>
        <v>50</v>
      </c>
      <c r="AX432" s="3">
        <f ca="1">IFERROR(INDEX(INDIRECT("day_wise_sales_data!$B$2:$BZ$599"),MATCH(resource!$CC432,day_wise_sales_data!$A$2:$A$500,0),MATCH(resource!AX$2,INDIRECT("day_wise_sales_data!$B$1:$BZ$1"),0)),0)</f>
        <v>0</v>
      </c>
      <c r="AY432" s="3">
        <f ca="1">IFERROR(INDEX(INDIRECT("day_wise_sales_data!$B$2:$BZ$599"),MATCH(resource!$CC432,day_wise_sales_data!$A$2:$A$500,0),MATCH(resource!AY$2,INDIRECT("day_wise_sales_data!$B$1:$BZ$1"),0)),0)</f>
        <v>0</v>
      </c>
      <c r="AZ432" s="3">
        <f ca="1">IFERROR(INDEX(INDIRECT("day_wise_sales_data!$B$2:$BZ$599"),MATCH(resource!$CC432,day_wise_sales_data!$A$2:$A$500,0),MATCH(resource!AZ$2,INDIRECT("day_wise_sales_data!$B$1:$BZ$1"),0)),0)</f>
        <v>0</v>
      </c>
      <c r="BA432" s="3">
        <f ca="1">IFERROR(INDEX(INDIRECT("day_wise_sales_data!$B$2:$BZ$599"),MATCH(resource!$CC432,day_wise_sales_data!$A$2:$A$500,0),MATCH(resource!BA$2,INDIRECT("day_wise_sales_data!$B$1:$BZ$1"),0)),0)</f>
        <v>4502.5200000000004</v>
      </c>
      <c r="BB432" s="3">
        <f ca="1">IFERROR(INDEX(INDIRECT("day_wise_sales_data!$B$2:$BZ$599"),MATCH(resource!$CC432,day_wise_sales_data!$A$2:$A$500,0),MATCH(resource!BB$2,INDIRECT("day_wise_sales_data!$B$1:$BZ$1"),0)),0)</f>
        <v>0</v>
      </c>
      <c r="BC432" s="3">
        <f ca="1">IFERROR(INDEX(INDIRECT("day_wise_sales_data!$B$2:$BZ$599"),MATCH(resource!$CC432,day_wise_sales_data!$A$2:$A$500,0),MATCH(resource!BC$2,INDIRECT("day_wise_sales_data!$B$1:$BZ$1"),0)),0)</f>
        <v>0</v>
      </c>
      <c r="BD432" s="3">
        <f ca="1">IFERROR(INDEX(INDIRECT("day_wise_sales_data!$B$2:$BZ$599"),MATCH(resource!$CC432,day_wise_sales_data!$A$2:$A$500,0),MATCH(resource!BD$2,INDIRECT("day_wise_sales_data!$B$1:$BZ$1"),0)),0)</f>
        <v>0</v>
      </c>
      <c r="BE432" s="3">
        <f ca="1">IFERROR(INDEX(INDIRECT("day_wise_sales_data!$B$2:$BZ$599"),MATCH(resource!$CC432,day_wise_sales_data!$A$2:$A$500,0),MATCH(resource!BE$2,INDIRECT("day_wise_sales_data!$B$1:$BZ$1"),0)),0)</f>
        <v>2118.42</v>
      </c>
      <c r="BF432" s="3">
        <f ca="1">IFERROR(INDEX(INDIRECT("day_wise_sales_data!$B$2:$BZ$599"),MATCH(resource!$CC432,day_wise_sales_data!$A$2:$A$500,0),MATCH(resource!BF$2,INDIRECT("day_wise_sales_data!$B$1:$BZ$1"),0)),0)</f>
        <v>0</v>
      </c>
      <c r="BG432" s="3">
        <f ca="1">IFERROR(INDEX(INDIRECT("day_wise_sales_data!$B$2:$BZ$599"),MATCH(resource!$CC432,day_wise_sales_data!$A$2:$A$500,0),MATCH(resource!BG$2,INDIRECT("day_wise_sales_data!$B$1:$BZ$1"),0)),0)</f>
        <v>5301.43</v>
      </c>
      <c r="BH432" s="3">
        <f ca="1">IFERROR(INDEX(INDIRECT("day_wise_sales_data!$B$2:$BZ$599"),MATCH(resource!$CC432,day_wise_sales_data!$A$2:$A$500,0),MATCH(resource!BH$2,INDIRECT("day_wise_sales_data!$B$1:$BZ$1"),0)),0)</f>
        <v>0</v>
      </c>
      <c r="BI432" s="3">
        <f ca="1">IFERROR(INDEX(INDIRECT("day_wise_sales_data!$B$2:$BZ$599"),MATCH(resource!$CC432,day_wise_sales_data!$A$2:$A$500,0),MATCH(resource!BI$2,INDIRECT("day_wise_sales_data!$B$1:$BZ$1"),0)),0)</f>
        <v>0</v>
      </c>
      <c r="BJ432" s="3">
        <f ca="1">IFERROR(INDEX(INDIRECT("day_wise_sales_data!$B$2:$BZ$599"),MATCH(resource!$CC432,day_wise_sales_data!$A$2:$A$500,0),MATCH(resource!BJ$2,INDIRECT("day_wise_sales_data!$B$1:$BZ$1"),0)),0)</f>
        <v>0</v>
      </c>
      <c r="BK432" s="3">
        <f ca="1">IFERROR(INDEX(INDIRECT("day_wise_sales_data!$B$2:$BZ$599"),MATCH(resource!$CC432,day_wise_sales_data!$A$2:$A$500,0),MATCH(resource!BK$2,INDIRECT("day_wise_sales_data!$B$1:$BZ$1"),0)),0)</f>
        <v>0</v>
      </c>
      <c r="BL432" s="3">
        <f ca="1">IFERROR(INDEX(INDIRECT("day_wise_sales_data!$B$2:$BZ$599"),MATCH(resource!$CC432,day_wise_sales_data!$A$2:$A$500,0),MATCH(resource!BL$2,INDIRECT("day_wise_sales_data!$B$1:$BZ$1"),0)),0)</f>
        <v>0</v>
      </c>
      <c r="BM432" s="3">
        <f ca="1">IFERROR(INDEX(INDIRECT("day_wise_sales_data!$B$2:$BZ$599"),MATCH(resource!$CC432,day_wise_sales_data!$A$2:$A$500,0),MATCH(resource!BM$2,INDIRECT("day_wise_sales_data!$B$1:$BZ$1"),0)),0)</f>
        <v>16908.07</v>
      </c>
      <c r="BN432" s="3">
        <f ca="1">IFERROR(INDEX(INDIRECT("day_wise_sales_data!$B$2:$BZ$599"),MATCH(resource!$CC432,day_wise_sales_data!$A$2:$A$500,0),MATCH(resource!BN$2,INDIRECT("day_wise_sales_data!$B$1:$BZ$1"),0)),0)</f>
        <v>0</v>
      </c>
      <c r="BO432" s="3">
        <f ca="1">IFERROR(INDEX(INDIRECT("day_wise_sales_data!$B$2:$BZ$599"),MATCH(resource!$CC432,day_wise_sales_data!$A$2:$A$500,0),MATCH(resource!BO$2,INDIRECT("day_wise_sales_data!$B$1:$BZ$1"),0)),0)</f>
        <v>0</v>
      </c>
      <c r="BP432" s="3">
        <f ca="1">IFERROR(INDEX(INDIRECT("day_wise_sales_data!$B$2:$BZ$599"),MATCH(resource!$CC432,day_wise_sales_data!$A$2:$A$500,0),MATCH(resource!BP$2,INDIRECT("day_wise_sales_data!$B$1:$BZ$1"),0)),0)</f>
        <v>0</v>
      </c>
      <c r="BQ432" s="3">
        <f ca="1">IFERROR(INDEX(INDIRECT("day_wise_sales_data!$B$2:$BZ$599"),MATCH(resource!$CC432,day_wise_sales_data!$A$2:$A$500,0),MATCH(resource!BQ$2,INDIRECT("day_wise_sales_data!$B$1:$BZ$1"),0)),0)</f>
        <v>0</v>
      </c>
      <c r="BR432" s="3">
        <f ca="1">IFERROR(INDEX(INDIRECT("day_wise_sales_data!$B$2:$BZ$599"),MATCH(resource!$CC432,day_wise_sales_data!$A$2:$A$500,0),MATCH(resource!BR$2,INDIRECT("day_wise_sales_data!$B$1:$BZ$1"),0)),0)</f>
        <v>0</v>
      </c>
      <c r="BS432" s="3">
        <f ca="1">IFERROR(INDEX(INDIRECT("day_wise_sales_data!$B$2:$BZ$599"),MATCH(resource!$CC432,day_wise_sales_data!$A$2:$A$500,0),MATCH(resource!BS$2,INDIRECT("day_wise_sales_data!$B$1:$BZ$1"),0)),0)</f>
        <v>17111.18</v>
      </c>
      <c r="BT432" s="3">
        <f ca="1">IFERROR(INDEX(INDIRECT("day_wise_sales_data!$B$2:$BZ$599"),MATCH(resource!$CC432,day_wise_sales_data!$A$2:$A$500,0),MATCH(resource!BT$2,INDIRECT("day_wise_sales_data!$B$1:$BZ$1"),0)),0)</f>
        <v>0</v>
      </c>
      <c r="BU432" s="3">
        <f ca="1">IFERROR(INDEX(INDIRECT("day_wise_sales_data!$B$2:$BZ$599"),MATCH(resource!$CC432,day_wise_sales_data!$A$2:$A$500,0),MATCH(resource!BU$2,INDIRECT("day_wise_sales_data!$B$1:$BZ$1"),0)),0)</f>
        <v>50154.41</v>
      </c>
      <c r="BV432" s="3">
        <f ca="1">IFERROR(INDEX(INDIRECT("day_wise_sales_data!$B$2:$BZ$599"),MATCH(resource!$CC432,day_wise_sales_data!$A$2:$A$500,0),MATCH(resource!BV$2,INDIRECT("day_wise_sales_data!$B$1:$BZ$1"),0)),0)</f>
        <v>14718.53</v>
      </c>
      <c r="BW432" s="3">
        <f ca="1">IFERROR(INDEX(INDIRECT("day_wise_sales_data!$B$2:$BZ$599"),MATCH(resource!$CC432,day_wise_sales_data!$A$2:$A$500,0),MATCH(resource!BW$2,INDIRECT("day_wise_sales_data!$B$1:$BZ$1"),0)),0)</f>
        <v>0</v>
      </c>
      <c r="BX432" s="3">
        <f ca="1">IFERROR(INDEX(INDIRECT("day_wise_sales_data!$B$2:$BZ$599"),MATCH(resource!$CC432,day_wise_sales_data!$A$2:$A$500,0),MATCH(resource!BX$2,INDIRECT("day_wise_sales_data!$B$1:$BZ$1"),0)),0)</f>
        <v>0</v>
      </c>
      <c r="BY432" s="3">
        <f ca="1">IFERROR(INDEX(INDIRECT("day_wise_sales_data!$B$2:$BZ$599"),MATCH(resource!$CC432,day_wise_sales_data!$A$2:$A$500,0),MATCH(resource!BY$2,INDIRECT("day_wise_sales_data!$B$1:$BZ$1"),0)),0)</f>
        <v>16594.48</v>
      </c>
      <c r="BZ432" s="3">
        <f ca="1">IFERROR(INDEX(INDIRECT("day_wise_sales_data!$B$2:$BZ$599"),MATCH(resource!$CC432,day_wise_sales_data!$A$2:$A$500,0),MATCH(resource!BZ$2,INDIRECT("day_wise_sales_data!$B$1:$BZ$1"),0)),0)</f>
        <v>97023.47</v>
      </c>
      <c r="CA432" s="3" t="str">
        <f ca="1">IFERROR(INDEX(INDIRECT("day_wise_sales_data!$B$2:$BZ$599"),MATCH(resource!$CC432,day_wise_sales_data!$A$2:$A$500,0),MATCH(resource!CA$2,INDIRECT("day_wise_sales_data!$B$1:$BZ$1"),0)),0)</f>
        <v>dd</v>
      </c>
      <c r="CC432" s="4" t="str">
        <f>sales_data!H431</f>
        <v>RAJ08061</v>
      </c>
      <c r="CD432" s="1">
        <v>430</v>
      </c>
      <c r="CE432" s="1" t="str">
        <f>IF(AQ432=report!$AQ$3,resource!CD432,"")</f>
        <v/>
      </c>
      <c r="CF432" s="5" t="str">
        <f>IFERROR(SMALL($CE$3:$CE$1001,ROWS($CE$3:CE432)),"")</f>
        <v/>
      </c>
      <c r="CH432">
        <f>IFERROR(VLOOKUP($CC432,data_pull!$E$22:$G$700,2,0),0)</f>
        <v>224255.46</v>
      </c>
      <c r="DK432" s="3">
        <f>IFERROR(INDEX(COD_SALES!$B$5:$Z$500,MATCH(resource!$CC432,COD_SALES!$A$5:$A$500,0),MATCH(resource!DK$2,COD_SALES!$B$4:$Z$4,0)),"")</f>
        <v>4</v>
      </c>
      <c r="DL432" s="3">
        <f>IFERROR(INDEX(COD_SALES!$B$5:$Z$500,MATCH(resource!$CC432,COD_SALES!$A$5:$A$500,0),MATCH(resource!DL$2,COD_SALES!$B$4:$Z$4,0)),"")</f>
        <v>6</v>
      </c>
      <c r="DM432" s="3">
        <f>IFERROR(INDEX(COD_SALES!$B$5:$Z$500,MATCH(resource!$CC432,COD_SALES!$A$5:$A$500,0),MATCH(resource!DM$2,COD_SALES!$B$4:$Z$4,0)),"")</f>
        <v>16</v>
      </c>
      <c r="DN432" s="3" t="str">
        <f>IFERROR(INDEX(COD_SALES!$B$5:$Z$500,MATCH(resource!$CC432,COD_SALES!$A$5:$A$500,0),MATCH(resource!DN$2,COD_SALES!$B$4:$Z$4,0)),"")</f>
        <v/>
      </c>
      <c r="DO432" s="3">
        <f>IFERROR(INDEX(COD_SALES!$B$5:$Z$500,MATCH(resource!$CC432,COD_SALES!$A$5:$A$500,0),MATCH(resource!DO$2,COD_SALES!$B$4:$Z$4,0)),"")</f>
        <v>0</v>
      </c>
      <c r="DP432" s="3">
        <f>IFERROR(INDEX(COD_SALES!$B$5:$Z$500,MATCH(resource!$CC432,COD_SALES!$A$5:$A$500,0),MATCH(resource!DP$2,COD_SALES!$B$4:$Z$4,0)),"")</f>
        <v>3</v>
      </c>
      <c r="DQ432" s="3" t="str">
        <f>IFERROR(INDEX(COD_SALES!$B$5:$Z$500,MATCH(resource!$CC432,COD_SALES!$A$5:$A$500,0),MATCH(resource!DQ$2,COD_SALES!$B$4:$Z$4,0)),"")</f>
        <v/>
      </c>
      <c r="DR432" s="3">
        <f>IFERROR(INDEX(COD_SALES!$B$5:$Z$500,MATCH(resource!$CC432,COD_SALES!$A$5:$A$500,0),MATCH(resource!DR$2,COD_SALES!$B$4:$Z$4,0)),"")</f>
        <v>18</v>
      </c>
      <c r="DS432" s="3">
        <f>IFERROR(INDEX(COD_SALES!$B$5:$Z$500,MATCH(resource!$CC432,COD_SALES!$A$5:$A$500,0),MATCH(resource!DS$2,COD_SALES!$B$4:$Z$4,0)),"")</f>
        <v>12</v>
      </c>
      <c r="DT432" s="3">
        <f>IFERROR(INDEX(COD_SALES!$B$5:$Z$500,MATCH(resource!$CC432,COD_SALES!$A$5:$A$500,0),MATCH(resource!DT$2,COD_SALES!$B$4:$Z$4,0)),"")</f>
        <v>10</v>
      </c>
      <c r="DU432" s="3">
        <f>IFERROR(INDEX(COD_SALES!$B$5:$Z$500,MATCH(resource!$CC432,COD_SALES!$A$5:$A$500,0),MATCH(resource!DU$2,COD_SALES!$B$4:$Z$4,0)),"")</f>
        <v>24</v>
      </c>
      <c r="DV432" s="3">
        <f>IFERROR(INDEX(COD_SALES!$B$5:$Z$500,MATCH(resource!$CC432,COD_SALES!$A$5:$A$500,0),MATCH(resource!DV$2,COD_SALES!$B$4:$Z$4,0)),"")</f>
        <v>0</v>
      </c>
      <c r="DW432" s="3">
        <f>IFERROR(INDEX(COD_SALES!$B$5:$Z$500,MATCH(resource!$CC432,COD_SALES!$A$5:$A$500,0),MATCH(resource!DW$2,COD_SALES!$B$4:$Z$4,0)),"")</f>
        <v>110</v>
      </c>
      <c r="DX432" s="3">
        <f>IFERROR(INDEX(COD_SALES!$B$5:$Z$500,MATCH(resource!$CC432,COD_SALES!$A$5:$A$500,0),MATCH(resource!DX$2,COD_SALES!$B$4:$Z$4,0)),"")</f>
        <v>1</v>
      </c>
      <c r="DY432" s="3">
        <f>IFERROR(INDEX(COD_SALES!$B$5:$Z$500,MATCH(resource!$CC432,COD_SALES!$A$5:$A$500,0),MATCH(resource!DY$2,COD_SALES!$B$4:$Z$4,0)),"")</f>
        <v>5</v>
      </c>
      <c r="DZ432" s="3">
        <f>IFERROR(INDEX(COD_SALES!$B$5:$Z$500,MATCH(resource!$CC432,COD_SALES!$A$5:$A$500,0),MATCH(resource!DZ$2,COD_SALES!$B$4:$Z$4,0)),"")</f>
        <v>12</v>
      </c>
      <c r="EA432" s="3">
        <f>IFERROR(INDEX(COD_SALES!$B$5:$Z$500,MATCH(resource!$CC432,COD_SALES!$A$5:$A$500,0),MATCH(resource!EA$2,COD_SALES!$B$4:$Z$4,0)),"")</f>
        <v>4</v>
      </c>
      <c r="EB432" s="3">
        <f t="shared" si="125"/>
        <v>80263.200000000012</v>
      </c>
      <c r="EW432" s="3">
        <f>IFERROR(VLOOKUP(CC432,data_pull!$AO$25:$AR$546,2,0),0)</f>
        <v>19</v>
      </c>
      <c r="EX432" s="1">
        <f>IFERROR(VLOOKUP(CC432,data_pull!$AO$25:$AR$546,4,0),0)</f>
        <v>190000</v>
      </c>
    </row>
    <row r="433" spans="13:154" x14ac:dyDescent="0.25"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4" t="str">
        <f>sales_data!B432</f>
        <v>Mahmudul Islam</v>
      </c>
      <c r="AR433" s="4" t="str">
        <f>sales_data!C432</f>
        <v>Afsar Hossain</v>
      </c>
      <c r="AS433" s="5" t="str">
        <f t="shared" si="117"/>
        <v/>
      </c>
      <c r="AT433" s="4" t="str">
        <f>sales_data!I432</f>
        <v>Rajebul Hoque</v>
      </c>
      <c r="AU433" s="4" t="str">
        <f>sales_data!W432</f>
        <v>Nachole (Tb)</v>
      </c>
      <c r="AV433" s="1">
        <f>sales_data!N432</f>
        <v>155578.56</v>
      </c>
      <c r="AW433" s="1">
        <f>sales_data!P432</f>
        <v>51</v>
      </c>
      <c r="AX433" s="3">
        <f ca="1">IFERROR(INDEX(INDIRECT("day_wise_sales_data!$B$2:$BZ$599"),MATCH(resource!$CC433,day_wise_sales_data!$A$2:$A$500,0),MATCH(resource!AX$2,INDIRECT("day_wise_sales_data!$B$1:$BZ$1"),0)),0)</f>
        <v>0</v>
      </c>
      <c r="AY433" s="3">
        <f ca="1">IFERROR(INDEX(INDIRECT("day_wise_sales_data!$B$2:$BZ$599"),MATCH(resource!$CC433,day_wise_sales_data!$A$2:$A$500,0),MATCH(resource!AY$2,INDIRECT("day_wise_sales_data!$B$1:$BZ$1"),0)),0)</f>
        <v>0</v>
      </c>
      <c r="AZ433" s="3">
        <f ca="1">IFERROR(INDEX(INDIRECT("day_wise_sales_data!$B$2:$BZ$599"),MATCH(resource!$CC433,day_wise_sales_data!$A$2:$A$500,0),MATCH(resource!AZ$2,INDIRECT("day_wise_sales_data!$B$1:$BZ$1"),0)),0)</f>
        <v>0</v>
      </c>
      <c r="BA433" s="3">
        <f ca="1">IFERROR(INDEX(INDIRECT("day_wise_sales_data!$B$2:$BZ$599"),MATCH(resource!$CC433,day_wise_sales_data!$A$2:$A$500,0),MATCH(resource!BA$2,INDIRECT("day_wise_sales_data!$B$1:$BZ$1"),0)),0)</f>
        <v>0</v>
      </c>
      <c r="BB433" s="3">
        <f ca="1">IFERROR(INDEX(INDIRECT("day_wise_sales_data!$B$2:$BZ$599"),MATCH(resource!$CC433,day_wise_sales_data!$A$2:$A$500,0),MATCH(resource!BB$2,INDIRECT("day_wise_sales_data!$B$1:$BZ$1"),0)),0)</f>
        <v>0</v>
      </c>
      <c r="BC433" s="3">
        <f ca="1">IFERROR(INDEX(INDIRECT("day_wise_sales_data!$B$2:$BZ$599"),MATCH(resource!$CC433,day_wise_sales_data!$A$2:$A$500,0),MATCH(resource!BC$2,INDIRECT("day_wise_sales_data!$B$1:$BZ$1"),0)),0)</f>
        <v>0</v>
      </c>
      <c r="BD433" s="3">
        <f ca="1">IFERROR(INDEX(INDIRECT("day_wise_sales_data!$B$2:$BZ$599"),MATCH(resource!$CC433,day_wise_sales_data!$A$2:$A$500,0),MATCH(resource!BD$2,INDIRECT("day_wise_sales_data!$B$1:$BZ$1"),0)),0)</f>
        <v>5668.74</v>
      </c>
      <c r="BE433" s="3">
        <f ca="1">IFERROR(INDEX(INDIRECT("day_wise_sales_data!$B$2:$BZ$599"),MATCH(resource!$CC433,day_wise_sales_data!$A$2:$A$500,0),MATCH(resource!BE$2,INDIRECT("day_wise_sales_data!$B$1:$BZ$1"),0)),0)</f>
        <v>0</v>
      </c>
      <c r="BF433" s="3">
        <f ca="1">IFERROR(INDEX(INDIRECT("day_wise_sales_data!$B$2:$BZ$599"),MATCH(resource!$CC433,day_wise_sales_data!$A$2:$A$500,0),MATCH(resource!BF$2,INDIRECT("day_wise_sales_data!$B$1:$BZ$1"),0)),0)</f>
        <v>0</v>
      </c>
      <c r="BG433" s="3">
        <f ca="1">IFERROR(INDEX(INDIRECT("day_wise_sales_data!$B$2:$BZ$599"),MATCH(resource!$CC433,day_wise_sales_data!$A$2:$A$500,0),MATCH(resource!BG$2,INDIRECT("day_wise_sales_data!$B$1:$BZ$1"),0)),0)</f>
        <v>0</v>
      </c>
      <c r="BH433" s="3">
        <f ca="1">IFERROR(INDEX(INDIRECT("day_wise_sales_data!$B$2:$BZ$599"),MATCH(resource!$CC433,day_wise_sales_data!$A$2:$A$500,0),MATCH(resource!BH$2,INDIRECT("day_wise_sales_data!$B$1:$BZ$1"),0)),0)</f>
        <v>0</v>
      </c>
      <c r="BI433" s="3">
        <f ca="1">IFERROR(INDEX(INDIRECT("day_wise_sales_data!$B$2:$BZ$599"),MATCH(resource!$CC433,day_wise_sales_data!$A$2:$A$500,0),MATCH(resource!BI$2,INDIRECT("day_wise_sales_data!$B$1:$BZ$1"),0)),0)</f>
        <v>0</v>
      </c>
      <c r="BJ433" s="3">
        <f ca="1">IFERROR(INDEX(INDIRECT("day_wise_sales_data!$B$2:$BZ$599"),MATCH(resource!$CC433,day_wise_sales_data!$A$2:$A$500,0),MATCH(resource!BJ$2,INDIRECT("day_wise_sales_data!$B$1:$BZ$1"),0)),0)</f>
        <v>0</v>
      </c>
      <c r="BK433" s="3">
        <f ca="1">IFERROR(INDEX(INDIRECT("day_wise_sales_data!$B$2:$BZ$599"),MATCH(resource!$CC433,day_wise_sales_data!$A$2:$A$500,0),MATCH(resource!BK$2,INDIRECT("day_wise_sales_data!$B$1:$BZ$1"),0)),0)</f>
        <v>0</v>
      </c>
      <c r="BL433" s="3">
        <f ca="1">IFERROR(INDEX(INDIRECT("day_wise_sales_data!$B$2:$BZ$599"),MATCH(resource!$CC433,day_wise_sales_data!$A$2:$A$500,0),MATCH(resource!BL$2,INDIRECT("day_wise_sales_data!$B$1:$BZ$1"),0)),0)</f>
        <v>0</v>
      </c>
      <c r="BM433" s="3">
        <f ca="1">IFERROR(INDEX(INDIRECT("day_wise_sales_data!$B$2:$BZ$599"),MATCH(resource!$CC433,day_wise_sales_data!$A$2:$A$500,0),MATCH(resource!BM$2,INDIRECT("day_wise_sales_data!$B$1:$BZ$1"),0)),0)</f>
        <v>5188.99</v>
      </c>
      <c r="BN433" s="3">
        <f ca="1">IFERROR(INDEX(INDIRECT("day_wise_sales_data!$B$2:$BZ$599"),MATCH(resource!$CC433,day_wise_sales_data!$A$2:$A$500,0),MATCH(resource!BN$2,INDIRECT("day_wise_sales_data!$B$1:$BZ$1"),0)),0)</f>
        <v>7929.19</v>
      </c>
      <c r="BO433" s="3">
        <f ca="1">IFERROR(INDEX(INDIRECT("day_wise_sales_data!$B$2:$BZ$599"),MATCH(resource!$CC433,day_wise_sales_data!$A$2:$A$500,0),MATCH(resource!BO$2,INDIRECT("day_wise_sales_data!$B$1:$BZ$1"),0)),0)</f>
        <v>0</v>
      </c>
      <c r="BP433" s="3">
        <f ca="1">IFERROR(INDEX(INDIRECT("day_wise_sales_data!$B$2:$BZ$599"),MATCH(resource!$CC433,day_wise_sales_data!$A$2:$A$500,0),MATCH(resource!BP$2,INDIRECT("day_wise_sales_data!$B$1:$BZ$1"),0)),0)</f>
        <v>0</v>
      </c>
      <c r="BQ433" s="3">
        <f ca="1">IFERROR(INDEX(INDIRECT("day_wise_sales_data!$B$2:$BZ$599"),MATCH(resource!$CC433,day_wise_sales_data!$A$2:$A$500,0),MATCH(resource!BQ$2,INDIRECT("day_wise_sales_data!$B$1:$BZ$1"),0)),0)</f>
        <v>0</v>
      </c>
      <c r="BR433" s="3">
        <f ca="1">IFERROR(INDEX(INDIRECT("day_wise_sales_data!$B$2:$BZ$599"),MATCH(resource!$CC433,day_wise_sales_data!$A$2:$A$500,0),MATCH(resource!BR$2,INDIRECT("day_wise_sales_data!$B$1:$BZ$1"),0)),0)</f>
        <v>0</v>
      </c>
      <c r="BS433" s="3">
        <f ca="1">IFERROR(INDEX(INDIRECT("day_wise_sales_data!$B$2:$BZ$599"),MATCH(resource!$CC433,day_wise_sales_data!$A$2:$A$500,0),MATCH(resource!BS$2,INDIRECT("day_wise_sales_data!$B$1:$BZ$1"),0)),0)</f>
        <v>563.58000000000004</v>
      </c>
      <c r="BT433" s="3">
        <f ca="1">IFERROR(INDEX(INDIRECT("day_wise_sales_data!$B$2:$BZ$599"),MATCH(resource!$CC433,day_wise_sales_data!$A$2:$A$500,0),MATCH(resource!BT$2,INDIRECT("day_wise_sales_data!$B$1:$BZ$1"),0)),0)</f>
        <v>10656.05</v>
      </c>
      <c r="BU433" s="3">
        <f ca="1">IFERROR(INDEX(INDIRECT("day_wise_sales_data!$B$2:$BZ$599"),MATCH(resource!$CC433,day_wise_sales_data!$A$2:$A$500,0),MATCH(resource!BU$2,INDIRECT("day_wise_sales_data!$B$1:$BZ$1"),0)),0)</f>
        <v>32383.18</v>
      </c>
      <c r="BV433" s="3">
        <f ca="1">IFERROR(INDEX(INDIRECT("day_wise_sales_data!$B$2:$BZ$599"),MATCH(resource!$CC433,day_wise_sales_data!$A$2:$A$500,0),MATCH(resource!BV$2,INDIRECT("day_wise_sales_data!$B$1:$BZ$1"),0)),0)</f>
        <v>0</v>
      </c>
      <c r="BW433" s="3">
        <f ca="1">IFERROR(INDEX(INDIRECT("day_wise_sales_data!$B$2:$BZ$599"),MATCH(resource!$CC433,day_wise_sales_data!$A$2:$A$500,0),MATCH(resource!BW$2,INDIRECT("day_wise_sales_data!$B$1:$BZ$1"),0)),0)</f>
        <v>3999.95</v>
      </c>
      <c r="BX433" s="3">
        <f ca="1">IFERROR(INDEX(INDIRECT("day_wise_sales_data!$B$2:$BZ$599"),MATCH(resource!$CC433,day_wise_sales_data!$A$2:$A$500,0),MATCH(resource!BX$2,INDIRECT("day_wise_sales_data!$B$1:$BZ$1"),0)),0)</f>
        <v>0</v>
      </c>
      <c r="BY433" s="3">
        <f ca="1">IFERROR(INDEX(INDIRECT("day_wise_sales_data!$B$2:$BZ$599"),MATCH(resource!$CC433,day_wise_sales_data!$A$2:$A$500,0),MATCH(resource!BY$2,INDIRECT("day_wise_sales_data!$B$1:$BZ$1"),0)),0)</f>
        <v>0</v>
      </c>
      <c r="BZ433" s="3">
        <f ca="1">IFERROR(INDEX(INDIRECT("day_wise_sales_data!$B$2:$BZ$599"),MATCH(resource!$CC433,day_wise_sales_data!$A$2:$A$500,0),MATCH(resource!BZ$2,INDIRECT("day_wise_sales_data!$B$1:$BZ$1"),0)),0)</f>
        <v>89188.88</v>
      </c>
      <c r="CA433" s="3" t="str">
        <f ca="1">IFERROR(INDEX(INDIRECT("day_wise_sales_data!$B$2:$BZ$599"),MATCH(resource!$CC433,day_wise_sales_data!$A$2:$A$500,0),MATCH(resource!CA$2,INDIRECT("day_wise_sales_data!$B$1:$BZ$1"),0)),0)</f>
        <v>dd</v>
      </c>
      <c r="CC433" s="4" t="str">
        <f>sales_data!H432</f>
        <v>RAJ04091</v>
      </c>
      <c r="CD433" s="1">
        <v>431</v>
      </c>
      <c r="CE433" s="1" t="str">
        <f>IF(AQ433=report!$AQ$3,resource!CD433,"")</f>
        <v/>
      </c>
      <c r="CF433" s="5" t="str">
        <f>IFERROR(SMALL($CE$3:$CE$1001,ROWS($CE$3:CE433)),"")</f>
        <v/>
      </c>
      <c r="CH433">
        <f>IFERROR(VLOOKUP($CC433,data_pull!$E$22:$G$700,2,0),0)</f>
        <v>155578.56</v>
      </c>
      <c r="DK433" s="3">
        <f>IFERROR(INDEX(COD_SALES!$B$5:$Z$500,MATCH(resource!$CC433,COD_SALES!$A$5:$A$500,0),MATCH(resource!DK$2,COD_SALES!$B$4:$Z$4,0)),"")</f>
        <v>0</v>
      </c>
      <c r="DL433" s="3">
        <f>IFERROR(INDEX(COD_SALES!$B$5:$Z$500,MATCH(resource!$CC433,COD_SALES!$A$5:$A$500,0),MATCH(resource!DL$2,COD_SALES!$B$4:$Z$4,0)),"")</f>
        <v>0</v>
      </c>
      <c r="DM433" s="3">
        <f>IFERROR(INDEX(COD_SALES!$B$5:$Z$500,MATCH(resource!$CC433,COD_SALES!$A$5:$A$500,0),MATCH(resource!DM$2,COD_SALES!$B$4:$Z$4,0)),"")</f>
        <v>0</v>
      </c>
      <c r="DN433" s="3" t="str">
        <f>IFERROR(INDEX(COD_SALES!$B$5:$Z$500,MATCH(resource!$CC433,COD_SALES!$A$5:$A$500,0),MATCH(resource!DN$2,COD_SALES!$B$4:$Z$4,0)),"")</f>
        <v/>
      </c>
      <c r="DO433" s="3">
        <f>IFERROR(INDEX(COD_SALES!$B$5:$Z$500,MATCH(resource!$CC433,COD_SALES!$A$5:$A$500,0),MATCH(resource!DO$2,COD_SALES!$B$4:$Z$4,0)),"")</f>
        <v>0</v>
      </c>
      <c r="DP433" s="3">
        <f>IFERROR(INDEX(COD_SALES!$B$5:$Z$500,MATCH(resource!$CC433,COD_SALES!$A$5:$A$500,0),MATCH(resource!DP$2,COD_SALES!$B$4:$Z$4,0)),"")</f>
        <v>0</v>
      </c>
      <c r="DQ433" s="3" t="str">
        <f>IFERROR(INDEX(COD_SALES!$B$5:$Z$500,MATCH(resource!$CC433,COD_SALES!$A$5:$A$500,0),MATCH(resource!DQ$2,COD_SALES!$B$4:$Z$4,0)),"")</f>
        <v/>
      </c>
      <c r="DR433" s="3">
        <f>IFERROR(INDEX(COD_SALES!$B$5:$Z$500,MATCH(resource!$CC433,COD_SALES!$A$5:$A$500,0),MATCH(resource!DR$2,COD_SALES!$B$4:$Z$4,0)),"")</f>
        <v>70</v>
      </c>
      <c r="DS433" s="3">
        <f>IFERROR(INDEX(COD_SALES!$B$5:$Z$500,MATCH(resource!$CC433,COD_SALES!$A$5:$A$500,0),MATCH(resource!DS$2,COD_SALES!$B$4:$Z$4,0)),"")</f>
        <v>90</v>
      </c>
      <c r="DT433" s="3">
        <f>IFERROR(INDEX(COD_SALES!$B$5:$Z$500,MATCH(resource!$CC433,COD_SALES!$A$5:$A$500,0),MATCH(resource!DT$2,COD_SALES!$B$4:$Z$4,0)),"")</f>
        <v>15</v>
      </c>
      <c r="DU433" s="3">
        <f>IFERROR(INDEX(COD_SALES!$B$5:$Z$500,MATCH(resource!$CC433,COD_SALES!$A$5:$A$500,0),MATCH(resource!DU$2,COD_SALES!$B$4:$Z$4,0)),"")</f>
        <v>0</v>
      </c>
      <c r="DV433" s="3">
        <f>IFERROR(INDEX(COD_SALES!$B$5:$Z$500,MATCH(resource!$CC433,COD_SALES!$A$5:$A$500,0),MATCH(resource!DV$2,COD_SALES!$B$4:$Z$4,0)),"")</f>
        <v>0</v>
      </c>
      <c r="DW433" s="3">
        <f>IFERROR(INDEX(COD_SALES!$B$5:$Z$500,MATCH(resource!$CC433,COD_SALES!$A$5:$A$500,0),MATCH(resource!DW$2,COD_SALES!$B$4:$Z$4,0)),"")</f>
        <v>20</v>
      </c>
      <c r="DX433" s="3">
        <f>IFERROR(INDEX(COD_SALES!$B$5:$Z$500,MATCH(resource!$CC433,COD_SALES!$A$5:$A$500,0),MATCH(resource!DX$2,COD_SALES!$B$4:$Z$4,0)),"")</f>
        <v>0</v>
      </c>
      <c r="DY433" s="3">
        <f>IFERROR(INDEX(COD_SALES!$B$5:$Z$500,MATCH(resource!$CC433,COD_SALES!$A$5:$A$500,0),MATCH(resource!DY$2,COD_SALES!$B$4:$Z$4,0)),"")</f>
        <v>0</v>
      </c>
      <c r="DZ433" s="3">
        <f>IFERROR(INDEX(COD_SALES!$B$5:$Z$500,MATCH(resource!$CC433,COD_SALES!$A$5:$A$500,0),MATCH(resource!DZ$2,COD_SALES!$B$4:$Z$4,0)),"")</f>
        <v>0</v>
      </c>
      <c r="EA433" s="3">
        <f>IFERROR(INDEX(COD_SALES!$B$5:$Z$500,MATCH(resource!$CC433,COD_SALES!$A$5:$A$500,0),MATCH(resource!EA$2,COD_SALES!$B$4:$Z$4,0)),"")</f>
        <v>0</v>
      </c>
      <c r="EB433" s="3">
        <f t="shared" si="125"/>
        <v>39745.199999999997</v>
      </c>
      <c r="EW433" s="3">
        <f>IFERROR(VLOOKUP(CC433,data_pull!$AO$25:$AR$546,2,0),0)</f>
        <v>14</v>
      </c>
      <c r="EX433" s="1">
        <f>IFERROR(VLOOKUP(CC433,data_pull!$AO$25:$AR$546,4,0),0)</f>
        <v>190000</v>
      </c>
    </row>
    <row r="434" spans="13:154" x14ac:dyDescent="0.25"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4" t="str">
        <f>sales_data!B433</f>
        <v>Mahmudul Islam</v>
      </c>
      <c r="AR434" s="4" t="str">
        <f>sales_data!C433</f>
        <v>Afsar Hossain</v>
      </c>
      <c r="AS434" s="5" t="str">
        <f t="shared" si="117"/>
        <v/>
      </c>
      <c r="AT434" s="4" t="str">
        <f>sales_data!I433</f>
        <v>Rofiqul Islam-1</v>
      </c>
      <c r="AU434" s="4" t="str">
        <f>sales_data!W433</f>
        <v>Rahanpur (Tb)</v>
      </c>
      <c r="AV434" s="1">
        <f>sales_data!N433</f>
        <v>173859.28</v>
      </c>
      <c r="AW434" s="1">
        <f>sales_data!P433</f>
        <v>52</v>
      </c>
      <c r="AX434" s="3">
        <f ca="1">IFERROR(INDEX(INDIRECT("day_wise_sales_data!$B$2:$BZ$599"),MATCH(resource!$CC434,day_wise_sales_data!$A$2:$A$500,0),MATCH(resource!AX$2,INDIRECT("day_wise_sales_data!$B$1:$BZ$1"),0)),0)</f>
        <v>0</v>
      </c>
      <c r="AY434" s="3">
        <f ca="1">IFERROR(INDEX(INDIRECT("day_wise_sales_data!$B$2:$BZ$599"),MATCH(resource!$CC434,day_wise_sales_data!$A$2:$A$500,0),MATCH(resource!AY$2,INDIRECT("day_wise_sales_data!$B$1:$BZ$1"),0)),0)</f>
        <v>0</v>
      </c>
      <c r="AZ434" s="3">
        <f ca="1">IFERROR(INDEX(INDIRECT("day_wise_sales_data!$B$2:$BZ$599"),MATCH(resource!$CC434,day_wise_sales_data!$A$2:$A$500,0),MATCH(resource!AZ$2,INDIRECT("day_wise_sales_data!$B$1:$BZ$1"),0)),0)</f>
        <v>0</v>
      </c>
      <c r="BA434" s="3">
        <f ca="1">IFERROR(INDEX(INDIRECT("day_wise_sales_data!$B$2:$BZ$599"),MATCH(resource!$CC434,day_wise_sales_data!$A$2:$A$500,0),MATCH(resource!BA$2,INDIRECT("day_wise_sales_data!$B$1:$BZ$1"),0)),0)</f>
        <v>0</v>
      </c>
      <c r="BB434" s="3">
        <f ca="1">IFERROR(INDEX(INDIRECT("day_wise_sales_data!$B$2:$BZ$599"),MATCH(resource!$CC434,day_wise_sales_data!$A$2:$A$500,0),MATCH(resource!BB$2,INDIRECT("day_wise_sales_data!$B$1:$BZ$1"),0)),0)</f>
        <v>0</v>
      </c>
      <c r="BC434" s="3">
        <f ca="1">IFERROR(INDEX(INDIRECT("day_wise_sales_data!$B$2:$BZ$599"),MATCH(resource!$CC434,day_wise_sales_data!$A$2:$A$500,0),MATCH(resource!BC$2,INDIRECT("day_wise_sales_data!$B$1:$BZ$1"),0)),0)</f>
        <v>0</v>
      </c>
      <c r="BD434" s="3">
        <f ca="1">IFERROR(INDEX(INDIRECT("day_wise_sales_data!$B$2:$BZ$599"),MATCH(resource!$CC434,day_wise_sales_data!$A$2:$A$500,0),MATCH(resource!BD$2,INDIRECT("day_wise_sales_data!$B$1:$BZ$1"),0)),0)</f>
        <v>0</v>
      </c>
      <c r="BE434" s="3">
        <f ca="1">IFERROR(INDEX(INDIRECT("day_wise_sales_data!$B$2:$BZ$599"),MATCH(resource!$CC434,day_wise_sales_data!$A$2:$A$500,0),MATCH(resource!BE$2,INDIRECT("day_wise_sales_data!$B$1:$BZ$1"),0)),0)</f>
        <v>2648.01</v>
      </c>
      <c r="BF434" s="3">
        <f ca="1">IFERROR(INDEX(INDIRECT("day_wise_sales_data!$B$2:$BZ$599"),MATCH(resource!$CC434,day_wise_sales_data!$A$2:$A$500,0),MATCH(resource!BF$2,INDIRECT("day_wise_sales_data!$B$1:$BZ$1"),0)),0)</f>
        <v>0</v>
      </c>
      <c r="BG434" s="3">
        <f ca="1">IFERROR(INDEX(INDIRECT("day_wise_sales_data!$B$2:$BZ$599"),MATCH(resource!$CC434,day_wise_sales_data!$A$2:$A$500,0),MATCH(resource!BG$2,INDIRECT("day_wise_sales_data!$B$1:$BZ$1"),0)),0)</f>
        <v>10943.34</v>
      </c>
      <c r="BH434" s="3">
        <f ca="1">IFERROR(INDEX(INDIRECT("day_wise_sales_data!$B$2:$BZ$599"),MATCH(resource!$CC434,day_wise_sales_data!$A$2:$A$500,0),MATCH(resource!BH$2,INDIRECT("day_wise_sales_data!$B$1:$BZ$1"),0)),0)</f>
        <v>0</v>
      </c>
      <c r="BI434" s="3">
        <f ca="1">IFERROR(INDEX(INDIRECT("day_wise_sales_data!$B$2:$BZ$599"),MATCH(resource!$CC434,day_wise_sales_data!$A$2:$A$500,0),MATCH(resource!BI$2,INDIRECT("day_wise_sales_data!$B$1:$BZ$1"),0)),0)</f>
        <v>2106.56</v>
      </c>
      <c r="BJ434" s="3">
        <f ca="1">IFERROR(INDEX(INDIRECT("day_wise_sales_data!$B$2:$BZ$599"),MATCH(resource!$CC434,day_wise_sales_data!$A$2:$A$500,0),MATCH(resource!BJ$2,INDIRECT("day_wise_sales_data!$B$1:$BZ$1"),0)),0)</f>
        <v>0</v>
      </c>
      <c r="BK434" s="3">
        <f ca="1">IFERROR(INDEX(INDIRECT("day_wise_sales_data!$B$2:$BZ$599"),MATCH(resource!$CC434,day_wise_sales_data!$A$2:$A$500,0),MATCH(resource!BK$2,INDIRECT("day_wise_sales_data!$B$1:$BZ$1"),0)),0)</f>
        <v>1190.21</v>
      </c>
      <c r="BL434" s="3">
        <f ca="1">IFERROR(INDEX(INDIRECT("day_wise_sales_data!$B$2:$BZ$599"),MATCH(resource!$CC434,day_wise_sales_data!$A$2:$A$500,0),MATCH(resource!BL$2,INDIRECT("day_wise_sales_data!$B$1:$BZ$1"),0)),0)</f>
        <v>880.03</v>
      </c>
      <c r="BM434" s="3">
        <f ca="1">IFERROR(INDEX(INDIRECT("day_wise_sales_data!$B$2:$BZ$599"),MATCH(resource!$CC434,day_wise_sales_data!$A$2:$A$500,0),MATCH(resource!BM$2,INDIRECT("day_wise_sales_data!$B$1:$BZ$1"),0)),0)</f>
        <v>1342.75</v>
      </c>
      <c r="BN434" s="3">
        <f ca="1">IFERROR(INDEX(INDIRECT("day_wise_sales_data!$B$2:$BZ$599"),MATCH(resource!$CC434,day_wise_sales_data!$A$2:$A$500,0),MATCH(resource!BN$2,INDIRECT("day_wise_sales_data!$B$1:$BZ$1"),0)),0)</f>
        <v>1760.06</v>
      </c>
      <c r="BO434" s="3">
        <f ca="1">IFERROR(INDEX(INDIRECT("day_wise_sales_data!$B$2:$BZ$599"),MATCH(resource!$CC434,day_wise_sales_data!$A$2:$A$500,0),MATCH(resource!BO$2,INDIRECT("day_wise_sales_data!$B$1:$BZ$1"),0)),0)</f>
        <v>25637.39</v>
      </c>
      <c r="BP434" s="3">
        <f ca="1">IFERROR(INDEX(INDIRECT("day_wise_sales_data!$B$2:$BZ$599"),MATCH(resource!$CC434,day_wise_sales_data!$A$2:$A$500,0),MATCH(resource!BP$2,INDIRECT("day_wise_sales_data!$B$1:$BZ$1"),0)),0)</f>
        <v>0</v>
      </c>
      <c r="BQ434" s="3">
        <f ca="1">IFERROR(INDEX(INDIRECT("day_wise_sales_data!$B$2:$BZ$599"),MATCH(resource!$CC434,day_wise_sales_data!$A$2:$A$500,0),MATCH(resource!BQ$2,INDIRECT("day_wise_sales_data!$B$1:$BZ$1"),0)),0)</f>
        <v>0</v>
      </c>
      <c r="BR434" s="3">
        <f ca="1">IFERROR(INDEX(INDIRECT("day_wise_sales_data!$B$2:$BZ$599"),MATCH(resource!$CC434,day_wise_sales_data!$A$2:$A$500,0),MATCH(resource!BR$2,INDIRECT("day_wise_sales_data!$B$1:$BZ$1"),0)),0)</f>
        <v>0</v>
      </c>
      <c r="BS434" s="3">
        <f ca="1">IFERROR(INDEX(INDIRECT("day_wise_sales_data!$B$2:$BZ$599"),MATCH(resource!$CC434,day_wise_sales_data!$A$2:$A$500,0),MATCH(resource!BS$2,INDIRECT("day_wise_sales_data!$B$1:$BZ$1"),0)),0)</f>
        <v>8898.0499999999993</v>
      </c>
      <c r="BT434" s="3">
        <f ca="1">IFERROR(INDEX(INDIRECT("day_wise_sales_data!$B$2:$BZ$599"),MATCH(resource!$CC434,day_wise_sales_data!$A$2:$A$500,0),MATCH(resource!BT$2,INDIRECT("day_wise_sales_data!$B$1:$BZ$1"),0)),0)</f>
        <v>1256.51</v>
      </c>
      <c r="BU434" s="3">
        <f ca="1">IFERROR(INDEX(INDIRECT("day_wise_sales_data!$B$2:$BZ$599"),MATCH(resource!$CC434,day_wise_sales_data!$A$2:$A$500,0),MATCH(resource!BU$2,INDIRECT("day_wise_sales_data!$B$1:$BZ$1"),0)),0)</f>
        <v>21183.39</v>
      </c>
      <c r="BV434" s="3">
        <f ca="1">IFERROR(INDEX(INDIRECT("day_wise_sales_data!$B$2:$BZ$599"),MATCH(resource!$CC434,day_wise_sales_data!$A$2:$A$500,0),MATCH(resource!BV$2,INDIRECT("day_wise_sales_data!$B$1:$BZ$1"),0)),0)</f>
        <v>5301.43</v>
      </c>
      <c r="BW434" s="3">
        <f ca="1">IFERROR(INDEX(INDIRECT("day_wise_sales_data!$B$2:$BZ$599"),MATCH(resource!$CC434,day_wise_sales_data!$A$2:$A$500,0),MATCH(resource!BW$2,INDIRECT("day_wise_sales_data!$B$1:$BZ$1"),0)),0)</f>
        <v>0</v>
      </c>
      <c r="BX434" s="3">
        <f ca="1">IFERROR(INDEX(INDIRECT("day_wise_sales_data!$B$2:$BZ$599"),MATCH(resource!$CC434,day_wise_sales_data!$A$2:$A$500,0),MATCH(resource!BX$2,INDIRECT("day_wise_sales_data!$B$1:$BZ$1"),0)),0)</f>
        <v>0</v>
      </c>
      <c r="BY434" s="3">
        <f ca="1">IFERROR(INDEX(INDIRECT("day_wise_sales_data!$B$2:$BZ$599"),MATCH(resource!$CC434,day_wise_sales_data!$A$2:$A$500,0),MATCH(resource!BY$2,INDIRECT("day_wise_sales_data!$B$1:$BZ$1"),0)),0)</f>
        <v>0</v>
      </c>
      <c r="BZ434" s="3">
        <f ca="1">IFERROR(INDEX(INDIRECT("day_wise_sales_data!$B$2:$BZ$599"),MATCH(resource!$CC434,day_wise_sales_data!$A$2:$A$500,0),MATCH(resource!BZ$2,INDIRECT("day_wise_sales_data!$B$1:$BZ$1"),0)),0)</f>
        <v>90711.55</v>
      </c>
      <c r="CA434" s="3" t="str">
        <f ca="1">IFERROR(INDEX(INDIRECT("day_wise_sales_data!$B$2:$BZ$599"),MATCH(resource!$CC434,day_wise_sales_data!$A$2:$A$500,0),MATCH(resource!CA$2,INDIRECT("day_wise_sales_data!$B$1:$BZ$1"),0)),0)</f>
        <v>dd</v>
      </c>
      <c r="CC434" s="4" t="str">
        <f>sales_data!H433</f>
        <v>RAJ02091</v>
      </c>
      <c r="CD434" s="1">
        <v>432</v>
      </c>
      <c r="CE434" s="1" t="str">
        <f>IF(AQ434=report!$AQ$3,resource!CD434,"")</f>
        <v/>
      </c>
      <c r="CF434" s="5" t="str">
        <f>IFERROR(SMALL($CE$3:$CE$1001,ROWS($CE$3:CE434)),"")</f>
        <v/>
      </c>
      <c r="CH434">
        <f>IFERROR(VLOOKUP($CC434,data_pull!$E$22:$G$700,2,0),0)</f>
        <v>173859.28</v>
      </c>
      <c r="DK434" s="3">
        <f>IFERROR(INDEX(COD_SALES!$B$5:$Z$500,MATCH(resource!$CC434,COD_SALES!$A$5:$A$500,0),MATCH(resource!DK$2,COD_SALES!$B$4:$Z$4,0)),"")</f>
        <v>61</v>
      </c>
      <c r="DL434" s="3">
        <f>IFERROR(INDEX(COD_SALES!$B$5:$Z$500,MATCH(resource!$CC434,COD_SALES!$A$5:$A$500,0),MATCH(resource!DL$2,COD_SALES!$B$4:$Z$4,0)),"")</f>
        <v>15</v>
      </c>
      <c r="DM434" s="3">
        <f>IFERROR(INDEX(COD_SALES!$B$5:$Z$500,MATCH(resource!$CC434,COD_SALES!$A$5:$A$500,0),MATCH(resource!DM$2,COD_SALES!$B$4:$Z$4,0)),"")</f>
        <v>63</v>
      </c>
      <c r="DN434" s="3" t="str">
        <f>IFERROR(INDEX(COD_SALES!$B$5:$Z$500,MATCH(resource!$CC434,COD_SALES!$A$5:$A$500,0),MATCH(resource!DN$2,COD_SALES!$B$4:$Z$4,0)),"")</f>
        <v/>
      </c>
      <c r="DO434" s="3">
        <f>IFERROR(INDEX(COD_SALES!$B$5:$Z$500,MATCH(resource!$CC434,COD_SALES!$A$5:$A$500,0),MATCH(resource!DO$2,COD_SALES!$B$4:$Z$4,0)),"")</f>
        <v>0</v>
      </c>
      <c r="DP434" s="3">
        <f>IFERROR(INDEX(COD_SALES!$B$5:$Z$500,MATCH(resource!$CC434,COD_SALES!$A$5:$A$500,0),MATCH(resource!DP$2,COD_SALES!$B$4:$Z$4,0)),"")</f>
        <v>6</v>
      </c>
      <c r="DQ434" s="3" t="str">
        <f>IFERROR(INDEX(COD_SALES!$B$5:$Z$500,MATCH(resource!$CC434,COD_SALES!$A$5:$A$500,0),MATCH(resource!DQ$2,COD_SALES!$B$4:$Z$4,0)),"")</f>
        <v/>
      </c>
      <c r="DR434" s="3">
        <f>IFERROR(INDEX(COD_SALES!$B$5:$Z$500,MATCH(resource!$CC434,COD_SALES!$A$5:$A$500,0),MATCH(resource!DR$2,COD_SALES!$B$4:$Z$4,0)),"")</f>
        <v>30</v>
      </c>
      <c r="DS434" s="3">
        <f>IFERROR(INDEX(COD_SALES!$B$5:$Z$500,MATCH(resource!$CC434,COD_SALES!$A$5:$A$500,0),MATCH(resource!DS$2,COD_SALES!$B$4:$Z$4,0)),"")</f>
        <v>20</v>
      </c>
      <c r="DT434" s="3">
        <f>IFERROR(INDEX(COD_SALES!$B$5:$Z$500,MATCH(resource!$CC434,COD_SALES!$A$5:$A$500,0),MATCH(resource!DT$2,COD_SALES!$B$4:$Z$4,0)),"")</f>
        <v>0</v>
      </c>
      <c r="DU434" s="3">
        <f>IFERROR(INDEX(COD_SALES!$B$5:$Z$500,MATCH(resource!$CC434,COD_SALES!$A$5:$A$500,0),MATCH(resource!DU$2,COD_SALES!$B$4:$Z$4,0)),"")</f>
        <v>15</v>
      </c>
      <c r="DV434" s="3">
        <f>IFERROR(INDEX(COD_SALES!$B$5:$Z$500,MATCH(resource!$CC434,COD_SALES!$A$5:$A$500,0),MATCH(resource!DV$2,COD_SALES!$B$4:$Z$4,0)),"")</f>
        <v>0</v>
      </c>
      <c r="DW434" s="3">
        <f>IFERROR(INDEX(COD_SALES!$B$5:$Z$500,MATCH(resource!$CC434,COD_SALES!$A$5:$A$500,0),MATCH(resource!DW$2,COD_SALES!$B$4:$Z$4,0)),"")</f>
        <v>83</v>
      </c>
      <c r="DX434" s="3">
        <f>IFERROR(INDEX(COD_SALES!$B$5:$Z$500,MATCH(resource!$CC434,COD_SALES!$A$5:$A$500,0),MATCH(resource!DX$2,COD_SALES!$B$4:$Z$4,0)),"")</f>
        <v>10</v>
      </c>
      <c r="DY434" s="3">
        <f>IFERROR(INDEX(COD_SALES!$B$5:$Z$500,MATCH(resource!$CC434,COD_SALES!$A$5:$A$500,0),MATCH(resource!DY$2,COD_SALES!$B$4:$Z$4,0)),"")</f>
        <v>20</v>
      </c>
      <c r="DZ434" s="3">
        <f>IFERROR(INDEX(COD_SALES!$B$5:$Z$500,MATCH(resource!$CC434,COD_SALES!$A$5:$A$500,0),MATCH(resource!DZ$2,COD_SALES!$B$4:$Z$4,0)),"")</f>
        <v>16</v>
      </c>
      <c r="EA434" s="3">
        <f>IFERROR(INDEX(COD_SALES!$B$5:$Z$500,MATCH(resource!$CC434,COD_SALES!$A$5:$A$500,0),MATCH(resource!EA$2,COD_SALES!$B$4:$Z$4,0)),"")</f>
        <v>20</v>
      </c>
      <c r="EB434" s="3">
        <f t="shared" si="125"/>
        <v>95880.87999999999</v>
      </c>
      <c r="EW434" s="3">
        <f>IFERROR(VLOOKUP(CC434,data_pull!$AO$25:$AR$546,2,0),0)</f>
        <v>9</v>
      </c>
      <c r="EX434" s="1">
        <f>IFERROR(VLOOKUP(CC434,data_pull!$AO$25:$AR$546,4,0),0)</f>
        <v>190000</v>
      </c>
    </row>
    <row r="435" spans="13:154" x14ac:dyDescent="0.25"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4" t="str">
        <f>sales_data!B434</f>
        <v>Mahmudul Islam</v>
      </c>
      <c r="AR435" s="4" t="str">
        <f>sales_data!C434</f>
        <v>Afsar Hossain</v>
      </c>
      <c r="AS435" s="5" t="str">
        <f t="shared" si="117"/>
        <v/>
      </c>
      <c r="AT435" s="4" t="str">
        <f>sales_data!I434</f>
        <v>Shahin Kadir</v>
      </c>
      <c r="AU435" s="4" t="str">
        <f>sales_data!W434</f>
        <v>Boro Indiara (Cb)</v>
      </c>
      <c r="AV435" s="1">
        <f>sales_data!N434</f>
        <v>224073</v>
      </c>
      <c r="AW435" s="1">
        <f>sales_data!P434</f>
        <v>50</v>
      </c>
      <c r="AX435" s="3">
        <f ca="1">IFERROR(INDEX(INDIRECT("day_wise_sales_data!$B$2:$BZ$599"),MATCH(resource!$CC435,day_wise_sales_data!$A$2:$A$500,0),MATCH(resource!AX$2,INDIRECT("day_wise_sales_data!$B$1:$BZ$1"),0)),0)</f>
        <v>0</v>
      </c>
      <c r="AY435" s="3">
        <f ca="1">IFERROR(INDEX(INDIRECT("day_wise_sales_data!$B$2:$BZ$599"),MATCH(resource!$CC435,day_wise_sales_data!$A$2:$A$500,0),MATCH(resource!AY$2,INDIRECT("day_wise_sales_data!$B$1:$BZ$1"),0)),0)</f>
        <v>0</v>
      </c>
      <c r="AZ435" s="3">
        <f ca="1">IFERROR(INDEX(INDIRECT("day_wise_sales_data!$B$2:$BZ$599"),MATCH(resource!$CC435,day_wise_sales_data!$A$2:$A$500,0),MATCH(resource!AZ$2,INDIRECT("day_wise_sales_data!$B$1:$BZ$1"),0)),0)</f>
        <v>0</v>
      </c>
      <c r="BA435" s="3">
        <f ca="1">IFERROR(INDEX(INDIRECT("day_wise_sales_data!$B$2:$BZ$599"),MATCH(resource!$CC435,day_wise_sales_data!$A$2:$A$500,0),MATCH(resource!BA$2,INDIRECT("day_wise_sales_data!$B$1:$BZ$1"),0)),0)</f>
        <v>0</v>
      </c>
      <c r="BB435" s="3">
        <f ca="1">IFERROR(INDEX(INDIRECT("day_wise_sales_data!$B$2:$BZ$599"),MATCH(resource!$CC435,day_wise_sales_data!$A$2:$A$500,0),MATCH(resource!BB$2,INDIRECT("day_wise_sales_data!$B$1:$BZ$1"),0)),0)</f>
        <v>0</v>
      </c>
      <c r="BC435" s="3">
        <f ca="1">IFERROR(INDEX(INDIRECT("day_wise_sales_data!$B$2:$BZ$599"),MATCH(resource!$CC435,day_wise_sales_data!$A$2:$A$500,0),MATCH(resource!BC$2,INDIRECT("day_wise_sales_data!$B$1:$BZ$1"),0)),0)</f>
        <v>0</v>
      </c>
      <c r="BD435" s="3">
        <f ca="1">IFERROR(INDEX(INDIRECT("day_wise_sales_data!$B$2:$BZ$599"),MATCH(resource!$CC435,day_wise_sales_data!$A$2:$A$500,0),MATCH(resource!BD$2,INDIRECT("day_wise_sales_data!$B$1:$BZ$1"),0)),0)</f>
        <v>530.14</v>
      </c>
      <c r="BE435" s="3">
        <f ca="1">IFERROR(INDEX(INDIRECT("day_wise_sales_data!$B$2:$BZ$599"),MATCH(resource!$CC435,day_wise_sales_data!$A$2:$A$500,0),MATCH(resource!BE$2,INDIRECT("day_wise_sales_data!$B$1:$BZ$1"),0)),0)</f>
        <v>0</v>
      </c>
      <c r="BF435" s="3">
        <f ca="1">IFERROR(INDEX(INDIRECT("day_wise_sales_data!$B$2:$BZ$599"),MATCH(resource!$CC435,day_wise_sales_data!$A$2:$A$500,0),MATCH(resource!BF$2,INDIRECT("day_wise_sales_data!$B$1:$BZ$1"),0)),0)</f>
        <v>0</v>
      </c>
      <c r="BG435" s="3">
        <f ca="1">IFERROR(INDEX(INDIRECT("day_wise_sales_data!$B$2:$BZ$599"),MATCH(resource!$CC435,day_wise_sales_data!$A$2:$A$500,0),MATCH(resource!BG$2,INDIRECT("day_wise_sales_data!$B$1:$BZ$1"),0)),0)</f>
        <v>0</v>
      </c>
      <c r="BH435" s="3">
        <f ca="1">IFERROR(INDEX(INDIRECT("day_wise_sales_data!$B$2:$BZ$599"),MATCH(resource!$CC435,day_wise_sales_data!$A$2:$A$500,0),MATCH(resource!BH$2,INDIRECT("day_wise_sales_data!$B$1:$BZ$1"),0)),0)</f>
        <v>0</v>
      </c>
      <c r="BI435" s="3">
        <f ca="1">IFERROR(INDEX(INDIRECT("day_wise_sales_data!$B$2:$BZ$599"),MATCH(resource!$CC435,day_wise_sales_data!$A$2:$A$500,0),MATCH(resource!BI$2,INDIRECT("day_wise_sales_data!$B$1:$BZ$1"),0)),0)</f>
        <v>0</v>
      </c>
      <c r="BJ435" s="3">
        <f ca="1">IFERROR(INDEX(INDIRECT("day_wise_sales_data!$B$2:$BZ$599"),MATCH(resource!$CC435,day_wise_sales_data!$A$2:$A$500,0),MATCH(resource!BJ$2,INDIRECT("day_wise_sales_data!$B$1:$BZ$1"),0)),0)</f>
        <v>0</v>
      </c>
      <c r="BK435" s="3">
        <f ca="1">IFERROR(INDEX(INDIRECT("day_wise_sales_data!$B$2:$BZ$599"),MATCH(resource!$CC435,day_wise_sales_data!$A$2:$A$500,0),MATCH(resource!BK$2,INDIRECT("day_wise_sales_data!$B$1:$BZ$1"),0)),0)</f>
        <v>19509.07</v>
      </c>
      <c r="BL435" s="3">
        <f ca="1">IFERROR(INDEX(INDIRECT("day_wise_sales_data!$B$2:$BZ$599"),MATCH(resource!$CC435,day_wise_sales_data!$A$2:$A$500,0),MATCH(resource!BL$2,INDIRECT("day_wise_sales_data!$B$1:$BZ$1"),0)),0)</f>
        <v>4184.67</v>
      </c>
      <c r="BM435" s="3">
        <f ca="1">IFERROR(INDEX(INDIRECT("day_wise_sales_data!$B$2:$BZ$599"),MATCH(resource!$CC435,day_wise_sales_data!$A$2:$A$500,0),MATCH(resource!BM$2,INDIRECT("day_wise_sales_data!$B$1:$BZ$1"),0)),0)</f>
        <v>11386.68</v>
      </c>
      <c r="BN435" s="3">
        <f ca="1">IFERROR(INDEX(INDIRECT("day_wise_sales_data!$B$2:$BZ$599"),MATCH(resource!$CC435,day_wise_sales_data!$A$2:$A$500,0),MATCH(resource!BN$2,INDIRECT("day_wise_sales_data!$B$1:$BZ$1"),0)),0)</f>
        <v>1320.05</v>
      </c>
      <c r="BO435" s="3">
        <f ca="1">IFERROR(INDEX(INDIRECT("day_wise_sales_data!$B$2:$BZ$599"),MATCH(resource!$CC435,day_wise_sales_data!$A$2:$A$500,0),MATCH(resource!BO$2,INDIRECT("day_wise_sales_data!$B$1:$BZ$1"),0)),0)</f>
        <v>0</v>
      </c>
      <c r="BP435" s="3">
        <f ca="1">IFERROR(INDEX(INDIRECT("day_wise_sales_data!$B$2:$BZ$599"),MATCH(resource!$CC435,day_wise_sales_data!$A$2:$A$500,0),MATCH(resource!BP$2,INDIRECT("day_wise_sales_data!$B$1:$BZ$1"),0)),0)</f>
        <v>0</v>
      </c>
      <c r="BQ435" s="3">
        <f ca="1">IFERROR(INDEX(INDIRECT("day_wise_sales_data!$B$2:$BZ$599"),MATCH(resource!$CC435,day_wise_sales_data!$A$2:$A$500,0),MATCH(resource!BQ$2,INDIRECT("day_wise_sales_data!$B$1:$BZ$1"),0)),0)</f>
        <v>0</v>
      </c>
      <c r="BR435" s="3">
        <f ca="1">IFERROR(INDEX(INDIRECT("day_wise_sales_data!$B$2:$BZ$599"),MATCH(resource!$CC435,day_wise_sales_data!$A$2:$A$500,0),MATCH(resource!BR$2,INDIRECT("day_wise_sales_data!$B$1:$BZ$1"),0)),0)</f>
        <v>0</v>
      </c>
      <c r="BS435" s="3">
        <f ca="1">IFERROR(INDEX(INDIRECT("day_wise_sales_data!$B$2:$BZ$599"),MATCH(resource!$CC435,day_wise_sales_data!$A$2:$A$500,0),MATCH(resource!BS$2,INDIRECT("day_wise_sales_data!$B$1:$BZ$1"),0)),0)</f>
        <v>43221.3</v>
      </c>
      <c r="BT435" s="3">
        <f ca="1">IFERROR(INDEX(INDIRECT("day_wise_sales_data!$B$2:$BZ$599"),MATCH(resource!$CC435,day_wise_sales_data!$A$2:$A$500,0),MATCH(resource!BT$2,INDIRECT("day_wise_sales_data!$B$1:$BZ$1"),0)),0)</f>
        <v>0</v>
      </c>
      <c r="BU435" s="3">
        <f ca="1">IFERROR(INDEX(INDIRECT("day_wise_sales_data!$B$2:$BZ$599"),MATCH(resource!$CC435,day_wise_sales_data!$A$2:$A$500,0),MATCH(resource!BU$2,INDIRECT("day_wise_sales_data!$B$1:$BZ$1"),0)),0)</f>
        <v>34814.06</v>
      </c>
      <c r="BV435" s="3">
        <f ca="1">IFERROR(INDEX(INDIRECT("day_wise_sales_data!$B$2:$BZ$599"),MATCH(resource!$CC435,day_wise_sales_data!$A$2:$A$500,0),MATCH(resource!BV$2,INDIRECT("day_wise_sales_data!$B$1:$BZ$1"),0)),0)</f>
        <v>0</v>
      </c>
      <c r="BW435" s="3">
        <f ca="1">IFERROR(INDEX(INDIRECT("day_wise_sales_data!$B$2:$BZ$599"),MATCH(resource!$CC435,day_wise_sales_data!$A$2:$A$500,0),MATCH(resource!BW$2,INDIRECT("day_wise_sales_data!$B$1:$BZ$1"),0)),0)</f>
        <v>0</v>
      </c>
      <c r="BX435" s="3">
        <f ca="1">IFERROR(INDEX(INDIRECT("day_wise_sales_data!$B$2:$BZ$599"),MATCH(resource!$CC435,day_wise_sales_data!$A$2:$A$500,0),MATCH(resource!BX$2,INDIRECT("day_wise_sales_data!$B$1:$BZ$1"),0)),0)</f>
        <v>0</v>
      </c>
      <c r="BY435" s="3">
        <f ca="1">IFERROR(INDEX(INDIRECT("day_wise_sales_data!$B$2:$BZ$599"),MATCH(resource!$CC435,day_wise_sales_data!$A$2:$A$500,0),MATCH(resource!BY$2,INDIRECT("day_wise_sales_data!$B$1:$BZ$1"),0)),0)</f>
        <v>114326.19</v>
      </c>
      <c r="BZ435" s="3">
        <f ca="1">IFERROR(INDEX(INDIRECT("day_wise_sales_data!$B$2:$BZ$599"),MATCH(resource!$CC435,day_wise_sales_data!$A$2:$A$500,0),MATCH(resource!BZ$2,INDIRECT("day_wise_sales_data!$B$1:$BZ$1"),0)),0)</f>
        <v>0</v>
      </c>
      <c r="CA435" s="3" t="str">
        <f ca="1">IFERROR(INDEX(INDIRECT("day_wise_sales_data!$B$2:$BZ$599"),MATCH(resource!$CC435,day_wise_sales_data!$A$2:$A$500,0),MATCH(resource!CA$2,INDIRECT("day_wise_sales_data!$B$1:$BZ$1"),0)),0)</f>
        <v>dd</v>
      </c>
      <c r="CC435" s="4" t="str">
        <f>sales_data!H434</f>
        <v>RAJ01102</v>
      </c>
      <c r="CD435" s="1">
        <v>433</v>
      </c>
      <c r="CE435" s="1" t="str">
        <f>IF(AQ435=report!$AQ$3,resource!CD435,"")</f>
        <v/>
      </c>
      <c r="CF435" s="5" t="str">
        <f>IFERROR(SMALL($CE$3:$CE$1001,ROWS($CE$3:CE435)),"")</f>
        <v/>
      </c>
      <c r="CH435">
        <f>IFERROR(VLOOKUP($CC435,data_pull!$E$22:$G$700,2,0),0)</f>
        <v>224073</v>
      </c>
      <c r="DK435" s="3">
        <f>IFERROR(INDEX(COD_SALES!$B$5:$Z$500,MATCH(resource!$CC435,COD_SALES!$A$5:$A$500,0),MATCH(resource!DK$2,COD_SALES!$B$4:$Z$4,0)),"")</f>
        <v>0</v>
      </c>
      <c r="DL435" s="3">
        <f>IFERROR(INDEX(COD_SALES!$B$5:$Z$500,MATCH(resource!$CC435,COD_SALES!$A$5:$A$500,0),MATCH(resource!DL$2,COD_SALES!$B$4:$Z$4,0)),"")</f>
        <v>0</v>
      </c>
      <c r="DM435" s="3">
        <f>IFERROR(INDEX(COD_SALES!$B$5:$Z$500,MATCH(resource!$CC435,COD_SALES!$A$5:$A$500,0),MATCH(resource!DM$2,COD_SALES!$B$4:$Z$4,0)),"")</f>
        <v>23</v>
      </c>
      <c r="DN435" s="3" t="str">
        <f>IFERROR(INDEX(COD_SALES!$B$5:$Z$500,MATCH(resource!$CC435,COD_SALES!$A$5:$A$500,0),MATCH(resource!DN$2,COD_SALES!$B$4:$Z$4,0)),"")</f>
        <v/>
      </c>
      <c r="DO435" s="3">
        <f>IFERROR(INDEX(COD_SALES!$B$5:$Z$500,MATCH(resource!$CC435,COD_SALES!$A$5:$A$500,0),MATCH(resource!DO$2,COD_SALES!$B$4:$Z$4,0)),"")</f>
        <v>0</v>
      </c>
      <c r="DP435" s="3">
        <f>IFERROR(INDEX(COD_SALES!$B$5:$Z$500,MATCH(resource!$CC435,COD_SALES!$A$5:$A$500,0),MATCH(resource!DP$2,COD_SALES!$B$4:$Z$4,0)),"")</f>
        <v>6</v>
      </c>
      <c r="DQ435" s="3" t="str">
        <f>IFERROR(INDEX(COD_SALES!$B$5:$Z$500,MATCH(resource!$CC435,COD_SALES!$A$5:$A$500,0),MATCH(resource!DQ$2,COD_SALES!$B$4:$Z$4,0)),"")</f>
        <v/>
      </c>
      <c r="DR435" s="3">
        <f>IFERROR(INDEX(COD_SALES!$B$5:$Z$500,MATCH(resource!$CC435,COD_SALES!$A$5:$A$500,0),MATCH(resource!DR$2,COD_SALES!$B$4:$Z$4,0)),"")</f>
        <v>20</v>
      </c>
      <c r="DS435" s="3">
        <f>IFERROR(INDEX(COD_SALES!$B$5:$Z$500,MATCH(resource!$CC435,COD_SALES!$A$5:$A$500,0),MATCH(resource!DS$2,COD_SALES!$B$4:$Z$4,0)),"")</f>
        <v>62</v>
      </c>
      <c r="DT435" s="3">
        <f>IFERROR(INDEX(COD_SALES!$B$5:$Z$500,MATCH(resource!$CC435,COD_SALES!$A$5:$A$500,0),MATCH(resource!DT$2,COD_SALES!$B$4:$Z$4,0)),"")</f>
        <v>14</v>
      </c>
      <c r="DU435" s="3">
        <f>IFERROR(INDEX(COD_SALES!$B$5:$Z$500,MATCH(resource!$CC435,COD_SALES!$A$5:$A$500,0),MATCH(resource!DU$2,COD_SALES!$B$4:$Z$4,0)),"")</f>
        <v>0</v>
      </c>
      <c r="DV435" s="3">
        <f>IFERROR(INDEX(COD_SALES!$B$5:$Z$500,MATCH(resource!$CC435,COD_SALES!$A$5:$A$500,0),MATCH(resource!DV$2,COD_SALES!$B$4:$Z$4,0)),"")</f>
        <v>0</v>
      </c>
      <c r="DW435" s="3">
        <f>IFERROR(INDEX(COD_SALES!$B$5:$Z$500,MATCH(resource!$CC435,COD_SALES!$A$5:$A$500,0),MATCH(resource!DW$2,COD_SALES!$B$4:$Z$4,0)),"")</f>
        <v>14</v>
      </c>
      <c r="DX435" s="3">
        <f>IFERROR(INDEX(COD_SALES!$B$5:$Z$500,MATCH(resource!$CC435,COD_SALES!$A$5:$A$500,0),MATCH(resource!DX$2,COD_SALES!$B$4:$Z$4,0)),"")</f>
        <v>0</v>
      </c>
      <c r="DY435" s="3">
        <f>IFERROR(INDEX(COD_SALES!$B$5:$Z$500,MATCH(resource!$CC435,COD_SALES!$A$5:$A$500,0),MATCH(resource!DY$2,COD_SALES!$B$4:$Z$4,0)),"")</f>
        <v>12</v>
      </c>
      <c r="DZ435" s="3">
        <f>IFERROR(INDEX(COD_SALES!$B$5:$Z$500,MATCH(resource!$CC435,COD_SALES!$A$5:$A$500,0),MATCH(resource!DZ$2,COD_SALES!$B$4:$Z$4,0)),"")</f>
        <v>0</v>
      </c>
      <c r="EA435" s="3">
        <f>IFERROR(INDEX(COD_SALES!$B$5:$Z$500,MATCH(resource!$CC435,COD_SALES!$A$5:$A$500,0),MATCH(resource!EA$2,COD_SALES!$B$4:$Z$4,0)),"")</f>
        <v>2</v>
      </c>
      <c r="EB435" s="3">
        <f t="shared" si="125"/>
        <v>35588.18</v>
      </c>
      <c r="EW435" s="3">
        <f>IFERROR(VLOOKUP(CC435,data_pull!$AO$25:$AR$546,2,0),0)</f>
        <v>16</v>
      </c>
      <c r="EX435" s="1">
        <f>IFERROR(VLOOKUP(CC435,data_pull!$AO$25:$AR$546,4,0),0)</f>
        <v>190000</v>
      </c>
    </row>
    <row r="436" spans="13:154" x14ac:dyDescent="0.25"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4" t="str">
        <f>sales_data!B435</f>
        <v>Mahmudul Islam</v>
      </c>
      <c r="AR436" s="4" t="str">
        <f>sales_data!C435</f>
        <v>Azibar Rahman</v>
      </c>
      <c r="AS436" s="5" t="str">
        <f t="shared" si="117"/>
        <v>Azibar Rahman</v>
      </c>
      <c r="AT436" s="4" t="str">
        <f>sales_data!I435</f>
        <v>Amit Kumar Saha</v>
      </c>
      <c r="AU436" s="4" t="str">
        <f>sales_data!W435</f>
        <v>Jhautala (Cb)</v>
      </c>
      <c r="AV436" s="1">
        <f>sales_data!N435</f>
        <v>57490.54</v>
      </c>
      <c r="AW436" s="1">
        <f>sales_data!P435</f>
        <v>18</v>
      </c>
      <c r="AX436" s="3">
        <f ca="1">IFERROR(INDEX(INDIRECT("day_wise_sales_data!$B$2:$BZ$599"),MATCH(resource!$CC436,day_wise_sales_data!$A$2:$A$500,0),MATCH(resource!AX$2,INDIRECT("day_wise_sales_data!$B$1:$BZ$1"),0)),0)</f>
        <v>0</v>
      </c>
      <c r="AY436" s="3">
        <f ca="1">IFERROR(INDEX(INDIRECT("day_wise_sales_data!$B$2:$BZ$599"),MATCH(resource!$CC436,day_wise_sales_data!$A$2:$A$500,0),MATCH(resource!AY$2,INDIRECT("day_wise_sales_data!$B$1:$BZ$1"),0)),0)</f>
        <v>0</v>
      </c>
      <c r="AZ436" s="3">
        <f ca="1">IFERROR(INDEX(INDIRECT("day_wise_sales_data!$B$2:$BZ$599"),MATCH(resource!$CC436,day_wise_sales_data!$A$2:$A$500,0),MATCH(resource!AZ$2,INDIRECT("day_wise_sales_data!$B$1:$BZ$1"),0)),0)</f>
        <v>0</v>
      </c>
      <c r="BA436" s="3">
        <f ca="1">IFERROR(INDEX(INDIRECT("day_wise_sales_data!$B$2:$BZ$599"),MATCH(resource!$CC436,day_wise_sales_data!$A$2:$A$500,0),MATCH(resource!BA$2,INDIRECT("day_wise_sales_data!$B$1:$BZ$1"),0)),0)</f>
        <v>0</v>
      </c>
      <c r="BB436" s="3">
        <f ca="1">IFERROR(INDEX(INDIRECT("day_wise_sales_data!$B$2:$BZ$599"),MATCH(resource!$CC436,day_wise_sales_data!$A$2:$A$500,0),MATCH(resource!BB$2,INDIRECT("day_wise_sales_data!$B$1:$BZ$1"),0)),0)</f>
        <v>0</v>
      </c>
      <c r="BC436" s="3">
        <f ca="1">IFERROR(INDEX(INDIRECT("day_wise_sales_data!$B$2:$BZ$599"),MATCH(resource!$CC436,day_wise_sales_data!$A$2:$A$500,0),MATCH(resource!BC$2,INDIRECT("day_wise_sales_data!$B$1:$BZ$1"),0)),0)</f>
        <v>0</v>
      </c>
      <c r="BD436" s="3">
        <f ca="1">IFERROR(INDEX(INDIRECT("day_wise_sales_data!$B$2:$BZ$599"),MATCH(resource!$CC436,day_wise_sales_data!$A$2:$A$500,0),MATCH(resource!BD$2,INDIRECT("day_wise_sales_data!$B$1:$BZ$1"),0)),0)</f>
        <v>1986.64</v>
      </c>
      <c r="BE436" s="3">
        <f ca="1">IFERROR(INDEX(INDIRECT("day_wise_sales_data!$B$2:$BZ$599"),MATCH(resource!$CC436,day_wise_sales_data!$A$2:$A$500,0),MATCH(resource!BE$2,INDIRECT("day_wise_sales_data!$B$1:$BZ$1"),0)),0)</f>
        <v>22469.98</v>
      </c>
      <c r="BF436" s="3">
        <f ca="1">IFERROR(INDEX(INDIRECT("day_wise_sales_data!$B$2:$BZ$599"),MATCH(resource!$CC436,day_wise_sales_data!$A$2:$A$500,0),MATCH(resource!BF$2,INDIRECT("day_wise_sales_data!$B$1:$BZ$1"),0)),0)</f>
        <v>0</v>
      </c>
      <c r="BG436" s="3">
        <f ca="1">IFERROR(INDEX(INDIRECT("day_wise_sales_data!$B$2:$BZ$599"),MATCH(resource!$CC436,day_wise_sales_data!$A$2:$A$500,0),MATCH(resource!BG$2,INDIRECT("day_wise_sales_data!$B$1:$BZ$1"),0)),0)</f>
        <v>0</v>
      </c>
      <c r="BH436" s="3">
        <f ca="1">IFERROR(INDEX(INDIRECT("day_wise_sales_data!$B$2:$BZ$599"),MATCH(resource!$CC436,day_wise_sales_data!$A$2:$A$500,0),MATCH(resource!BH$2,INDIRECT("day_wise_sales_data!$B$1:$BZ$1"),0)),0)</f>
        <v>0</v>
      </c>
      <c r="BI436" s="3">
        <f ca="1">IFERROR(INDEX(INDIRECT("day_wise_sales_data!$B$2:$BZ$599"),MATCH(resource!$CC436,day_wise_sales_data!$A$2:$A$500,0),MATCH(resource!BI$2,INDIRECT("day_wise_sales_data!$B$1:$BZ$1"),0)),0)</f>
        <v>0</v>
      </c>
      <c r="BJ436" s="3">
        <f ca="1">IFERROR(INDEX(INDIRECT("day_wise_sales_data!$B$2:$BZ$599"),MATCH(resource!$CC436,day_wise_sales_data!$A$2:$A$500,0),MATCH(resource!BJ$2,INDIRECT("day_wise_sales_data!$B$1:$BZ$1"),0)),0)</f>
        <v>0</v>
      </c>
      <c r="BK436" s="3">
        <f ca="1">IFERROR(INDEX(INDIRECT("day_wise_sales_data!$B$2:$BZ$599"),MATCH(resource!$CC436,day_wise_sales_data!$A$2:$A$500,0),MATCH(resource!BK$2,INDIRECT("day_wise_sales_data!$B$1:$BZ$1"),0)),0)</f>
        <v>528.6</v>
      </c>
      <c r="BL436" s="3">
        <f ca="1">IFERROR(INDEX(INDIRECT("day_wise_sales_data!$B$2:$BZ$599"),MATCH(resource!$CC436,day_wise_sales_data!$A$2:$A$500,0),MATCH(resource!BL$2,INDIRECT("day_wise_sales_data!$B$1:$BZ$1"),0)),0)</f>
        <v>0</v>
      </c>
      <c r="BM436" s="3">
        <f ca="1">IFERROR(INDEX(INDIRECT("day_wise_sales_data!$B$2:$BZ$599"),MATCH(resource!$CC436,day_wise_sales_data!$A$2:$A$500,0),MATCH(resource!BM$2,INDIRECT("day_wise_sales_data!$B$1:$BZ$1"),0)),0)</f>
        <v>0</v>
      </c>
      <c r="BN436" s="3">
        <f ca="1">IFERROR(INDEX(INDIRECT("day_wise_sales_data!$B$2:$BZ$599"),MATCH(resource!$CC436,day_wise_sales_data!$A$2:$A$500,0),MATCH(resource!BN$2,INDIRECT("day_wise_sales_data!$B$1:$BZ$1"),0)),0)</f>
        <v>0</v>
      </c>
      <c r="BO436" s="3">
        <f ca="1">IFERROR(INDEX(INDIRECT("day_wise_sales_data!$B$2:$BZ$599"),MATCH(resource!$CC436,day_wise_sales_data!$A$2:$A$500,0),MATCH(resource!BO$2,INDIRECT("day_wise_sales_data!$B$1:$BZ$1"),0)),0)</f>
        <v>0</v>
      </c>
      <c r="BP436" s="3">
        <f ca="1">IFERROR(INDEX(INDIRECT("day_wise_sales_data!$B$2:$BZ$599"),MATCH(resource!$CC436,day_wise_sales_data!$A$2:$A$500,0),MATCH(resource!BP$2,INDIRECT("day_wise_sales_data!$B$1:$BZ$1"),0)),0)</f>
        <v>0</v>
      </c>
      <c r="BQ436" s="3">
        <f ca="1">IFERROR(INDEX(INDIRECT("day_wise_sales_data!$B$2:$BZ$599"),MATCH(resource!$CC436,day_wise_sales_data!$A$2:$A$500,0),MATCH(resource!BQ$2,INDIRECT("day_wise_sales_data!$B$1:$BZ$1"),0)),0)</f>
        <v>0</v>
      </c>
      <c r="BR436" s="3">
        <f ca="1">IFERROR(INDEX(INDIRECT("day_wise_sales_data!$B$2:$BZ$599"),MATCH(resource!$CC436,day_wise_sales_data!$A$2:$A$500,0),MATCH(resource!BR$2,INDIRECT("day_wise_sales_data!$B$1:$BZ$1"),0)),0)</f>
        <v>0</v>
      </c>
      <c r="BS436" s="3">
        <f ca="1">IFERROR(INDEX(INDIRECT("day_wise_sales_data!$B$2:$BZ$599"),MATCH(resource!$CC436,day_wise_sales_data!$A$2:$A$500,0),MATCH(resource!BS$2,INDIRECT("day_wise_sales_data!$B$1:$BZ$1"),0)),0)</f>
        <v>5544.33</v>
      </c>
      <c r="BT436" s="3">
        <f ca="1">IFERROR(INDEX(INDIRECT("day_wise_sales_data!$B$2:$BZ$599"),MATCH(resource!$CC436,day_wise_sales_data!$A$2:$A$500,0),MATCH(resource!BT$2,INDIRECT("day_wise_sales_data!$B$1:$BZ$1"),0)),0)</f>
        <v>0</v>
      </c>
      <c r="BU436" s="3">
        <f ca="1">IFERROR(INDEX(INDIRECT("day_wise_sales_data!$B$2:$BZ$599"),MATCH(resource!$CC436,day_wise_sales_data!$A$2:$A$500,0),MATCH(resource!BU$2,INDIRECT("day_wise_sales_data!$B$1:$BZ$1"),0)),0)</f>
        <v>1788.26</v>
      </c>
      <c r="BV436" s="3">
        <f ca="1">IFERROR(INDEX(INDIRECT("day_wise_sales_data!$B$2:$BZ$599"),MATCH(resource!$CC436,day_wise_sales_data!$A$2:$A$500,0),MATCH(resource!BV$2,INDIRECT("day_wise_sales_data!$B$1:$BZ$1"),0)),0)</f>
        <v>25172.73</v>
      </c>
      <c r="BW436" s="3">
        <f ca="1">IFERROR(INDEX(INDIRECT("day_wise_sales_data!$B$2:$BZ$599"),MATCH(resource!$CC436,day_wise_sales_data!$A$2:$A$500,0),MATCH(resource!BW$2,INDIRECT("day_wise_sales_data!$B$1:$BZ$1"),0)),0)</f>
        <v>0</v>
      </c>
      <c r="BX436" s="3">
        <f ca="1">IFERROR(INDEX(INDIRECT("day_wise_sales_data!$B$2:$BZ$599"),MATCH(resource!$CC436,day_wise_sales_data!$A$2:$A$500,0),MATCH(resource!BX$2,INDIRECT("day_wise_sales_data!$B$1:$BZ$1"),0)),0)</f>
        <v>0</v>
      </c>
      <c r="BY436" s="3">
        <f ca="1">IFERROR(INDEX(INDIRECT("day_wise_sales_data!$B$2:$BZ$599"),MATCH(resource!$CC436,day_wise_sales_data!$A$2:$A$500,0),MATCH(resource!BY$2,INDIRECT("day_wise_sales_data!$B$1:$BZ$1"),0)),0)</f>
        <v>0</v>
      </c>
      <c r="BZ436" s="3">
        <f ca="1">IFERROR(INDEX(INDIRECT("day_wise_sales_data!$B$2:$BZ$599"),MATCH(resource!$CC436,day_wise_sales_data!$A$2:$A$500,0),MATCH(resource!BZ$2,INDIRECT("day_wise_sales_data!$B$1:$BZ$1"),0)),0)</f>
        <v>0</v>
      </c>
      <c r="CA436" s="3" t="str">
        <f ca="1">IFERROR(INDEX(INDIRECT("day_wise_sales_data!$B$2:$BZ$599"),MATCH(resource!$CC436,day_wise_sales_data!$A$2:$A$500,0),MATCH(resource!CA$2,INDIRECT("day_wise_sales_data!$B$1:$BZ$1"),0)),0)</f>
        <v>dd</v>
      </c>
      <c r="CC436" s="4" t="str">
        <f>sales_data!H435</f>
        <v>RAJ05215</v>
      </c>
      <c r="CD436" s="1">
        <v>434</v>
      </c>
      <c r="CE436" s="1" t="str">
        <f>IF(AQ436=report!$AQ$3,resource!CD436,"")</f>
        <v/>
      </c>
      <c r="CF436" s="5" t="str">
        <f>IFERROR(SMALL($CE$3:$CE$1001,ROWS($CE$3:CE436)),"")</f>
        <v/>
      </c>
      <c r="CH436">
        <f>IFERROR(VLOOKUP($CC436,data_pull!$E$22:$G$700,2,0),0)</f>
        <v>57490.54</v>
      </c>
      <c r="DK436" s="3">
        <f>IFERROR(INDEX(COD_SALES!$B$5:$Z$500,MATCH(resource!$CC436,COD_SALES!$A$5:$A$500,0),MATCH(resource!DK$2,COD_SALES!$B$4:$Z$4,0)),"")</f>
        <v>7</v>
      </c>
      <c r="DL436" s="3">
        <f>IFERROR(INDEX(COD_SALES!$B$5:$Z$500,MATCH(resource!$CC436,COD_SALES!$A$5:$A$500,0),MATCH(resource!DL$2,COD_SALES!$B$4:$Z$4,0)),"")</f>
        <v>0</v>
      </c>
      <c r="DM436" s="3">
        <f>IFERROR(INDEX(COD_SALES!$B$5:$Z$500,MATCH(resource!$CC436,COD_SALES!$A$5:$A$500,0),MATCH(resource!DM$2,COD_SALES!$B$4:$Z$4,0)),"")</f>
        <v>0</v>
      </c>
      <c r="DN436" s="3" t="str">
        <f>IFERROR(INDEX(COD_SALES!$B$5:$Z$500,MATCH(resource!$CC436,COD_SALES!$A$5:$A$500,0),MATCH(resource!DN$2,COD_SALES!$B$4:$Z$4,0)),"")</f>
        <v/>
      </c>
      <c r="DO436" s="3">
        <f>IFERROR(INDEX(COD_SALES!$B$5:$Z$500,MATCH(resource!$CC436,COD_SALES!$A$5:$A$500,0),MATCH(resource!DO$2,COD_SALES!$B$4:$Z$4,0)),"")</f>
        <v>0</v>
      </c>
      <c r="DP436" s="3">
        <f>IFERROR(INDEX(COD_SALES!$B$5:$Z$500,MATCH(resource!$CC436,COD_SALES!$A$5:$A$500,0),MATCH(resource!DP$2,COD_SALES!$B$4:$Z$4,0)),"")</f>
        <v>0</v>
      </c>
      <c r="DQ436" s="3" t="str">
        <f>IFERROR(INDEX(COD_SALES!$B$5:$Z$500,MATCH(resource!$CC436,COD_SALES!$A$5:$A$500,0),MATCH(resource!DQ$2,COD_SALES!$B$4:$Z$4,0)),"")</f>
        <v/>
      </c>
      <c r="DR436" s="3">
        <f>IFERROR(INDEX(COD_SALES!$B$5:$Z$500,MATCH(resource!$CC436,COD_SALES!$A$5:$A$500,0),MATCH(resource!DR$2,COD_SALES!$B$4:$Z$4,0)),"")</f>
        <v>0</v>
      </c>
      <c r="DS436" s="3">
        <f>IFERROR(INDEX(COD_SALES!$B$5:$Z$500,MATCH(resource!$CC436,COD_SALES!$A$5:$A$500,0),MATCH(resource!DS$2,COD_SALES!$B$4:$Z$4,0)),"")</f>
        <v>30</v>
      </c>
      <c r="DT436" s="3">
        <f>IFERROR(INDEX(COD_SALES!$B$5:$Z$500,MATCH(resource!$CC436,COD_SALES!$A$5:$A$500,0),MATCH(resource!DT$2,COD_SALES!$B$4:$Z$4,0)),"")</f>
        <v>5</v>
      </c>
      <c r="DU436" s="3">
        <f>IFERROR(INDEX(COD_SALES!$B$5:$Z$500,MATCH(resource!$CC436,COD_SALES!$A$5:$A$500,0),MATCH(resource!DU$2,COD_SALES!$B$4:$Z$4,0)),"")</f>
        <v>10</v>
      </c>
      <c r="DV436" s="3">
        <f>IFERROR(INDEX(COD_SALES!$B$5:$Z$500,MATCH(resource!$CC436,COD_SALES!$A$5:$A$500,0),MATCH(resource!DV$2,COD_SALES!$B$4:$Z$4,0)),"")</f>
        <v>0</v>
      </c>
      <c r="DW436" s="3">
        <f>IFERROR(INDEX(COD_SALES!$B$5:$Z$500,MATCH(resource!$CC436,COD_SALES!$A$5:$A$500,0),MATCH(resource!DW$2,COD_SALES!$B$4:$Z$4,0)),"")</f>
        <v>32</v>
      </c>
      <c r="DX436" s="3">
        <f>IFERROR(INDEX(COD_SALES!$B$5:$Z$500,MATCH(resource!$CC436,COD_SALES!$A$5:$A$500,0),MATCH(resource!DX$2,COD_SALES!$B$4:$Z$4,0)),"")</f>
        <v>0</v>
      </c>
      <c r="DY436" s="3">
        <f>IFERROR(INDEX(COD_SALES!$B$5:$Z$500,MATCH(resource!$CC436,COD_SALES!$A$5:$A$500,0),MATCH(resource!DY$2,COD_SALES!$B$4:$Z$4,0)),"")</f>
        <v>0</v>
      </c>
      <c r="DZ436" s="3">
        <f>IFERROR(INDEX(COD_SALES!$B$5:$Z$500,MATCH(resource!$CC436,COD_SALES!$A$5:$A$500,0),MATCH(resource!DZ$2,COD_SALES!$B$4:$Z$4,0)),"")</f>
        <v>0</v>
      </c>
      <c r="EA436" s="3">
        <f>IFERROR(INDEX(COD_SALES!$B$5:$Z$500,MATCH(resource!$CC436,COD_SALES!$A$5:$A$500,0),MATCH(resource!EA$2,COD_SALES!$B$4:$Z$4,0)),"")</f>
        <v>0</v>
      </c>
      <c r="EB436" s="3">
        <f t="shared" si="125"/>
        <v>27615.579999999998</v>
      </c>
      <c r="EW436" s="3">
        <f>IFERROR(VLOOKUP(CC436,data_pull!$AO$25:$AR$546,2,0),0)</f>
        <v>3</v>
      </c>
      <c r="EX436" s="1">
        <f>IFERROR(VLOOKUP(CC436,data_pull!$AO$25:$AR$546,4,0),0)</f>
        <v>190000</v>
      </c>
    </row>
    <row r="437" spans="13:154" x14ac:dyDescent="0.25"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4" t="str">
        <f>sales_data!B436</f>
        <v>Mahmudul Islam</v>
      </c>
      <c r="AR437" s="4" t="str">
        <f>sales_data!C436</f>
        <v>Azibar Rahman</v>
      </c>
      <c r="AS437" s="5" t="str">
        <f t="shared" si="117"/>
        <v/>
      </c>
      <c r="AT437" s="4" t="str">
        <f>sales_data!I436</f>
        <v>Jahirul Islam</v>
      </c>
      <c r="AU437" s="4" t="str">
        <f>sales_data!W436</f>
        <v>Durgapur (Tb)</v>
      </c>
      <c r="AV437" s="1">
        <f>sales_data!N436</f>
        <v>248044.33</v>
      </c>
      <c r="AW437" s="1">
        <f>sales_data!P436</f>
        <v>36</v>
      </c>
      <c r="AX437" s="3">
        <f ca="1">IFERROR(INDEX(INDIRECT("day_wise_sales_data!$B$2:$BZ$599"),MATCH(resource!$CC437,day_wise_sales_data!$A$2:$A$500,0),MATCH(resource!AX$2,INDIRECT("day_wise_sales_data!$B$1:$BZ$1"),0)),0)</f>
        <v>0</v>
      </c>
      <c r="AY437" s="3">
        <f ca="1">IFERROR(INDEX(INDIRECT("day_wise_sales_data!$B$2:$BZ$599"),MATCH(resource!$CC437,day_wise_sales_data!$A$2:$A$500,0),MATCH(resource!AY$2,INDIRECT("day_wise_sales_data!$B$1:$BZ$1"),0)),0)</f>
        <v>0</v>
      </c>
      <c r="AZ437" s="3">
        <f ca="1">IFERROR(INDEX(INDIRECT("day_wise_sales_data!$B$2:$BZ$599"),MATCH(resource!$CC437,day_wise_sales_data!$A$2:$A$500,0),MATCH(resource!AZ$2,INDIRECT("day_wise_sales_data!$B$1:$BZ$1"),0)),0)</f>
        <v>200</v>
      </c>
      <c r="BA437" s="3">
        <f ca="1">IFERROR(INDEX(INDIRECT("day_wise_sales_data!$B$2:$BZ$599"),MATCH(resource!$CC437,day_wise_sales_data!$A$2:$A$500,0),MATCH(resource!BA$2,INDIRECT("day_wise_sales_data!$B$1:$BZ$1"),0)),0)</f>
        <v>0</v>
      </c>
      <c r="BB437" s="3">
        <f ca="1">IFERROR(INDEX(INDIRECT("day_wise_sales_data!$B$2:$BZ$599"),MATCH(resource!$CC437,day_wise_sales_data!$A$2:$A$500,0),MATCH(resource!BB$2,INDIRECT("day_wise_sales_data!$B$1:$BZ$1"),0)),0)</f>
        <v>89.6</v>
      </c>
      <c r="BC437" s="3">
        <f ca="1">IFERROR(INDEX(INDIRECT("day_wise_sales_data!$B$2:$BZ$599"),MATCH(resource!$CC437,day_wise_sales_data!$A$2:$A$500,0),MATCH(resource!BC$2,INDIRECT("day_wise_sales_data!$B$1:$BZ$1"),0)),0)</f>
        <v>0</v>
      </c>
      <c r="BD437" s="3">
        <f ca="1">IFERROR(INDEX(INDIRECT("day_wise_sales_data!$B$2:$BZ$599"),MATCH(resource!$CC437,day_wise_sales_data!$A$2:$A$500,0),MATCH(resource!BD$2,INDIRECT("day_wise_sales_data!$B$1:$BZ$1"),0)),0)</f>
        <v>1039</v>
      </c>
      <c r="BE437" s="3">
        <f ca="1">IFERROR(INDEX(INDIRECT("day_wise_sales_data!$B$2:$BZ$599"),MATCH(resource!$CC437,day_wise_sales_data!$A$2:$A$500,0),MATCH(resource!BE$2,INDIRECT("day_wise_sales_data!$B$1:$BZ$1"),0)),0)</f>
        <v>0</v>
      </c>
      <c r="BF437" s="3">
        <f ca="1">IFERROR(INDEX(INDIRECT("day_wise_sales_data!$B$2:$BZ$599"),MATCH(resource!$CC437,day_wise_sales_data!$A$2:$A$500,0),MATCH(resource!BF$2,INDIRECT("day_wise_sales_data!$B$1:$BZ$1"),0)),0)</f>
        <v>3215.78</v>
      </c>
      <c r="BG437" s="3">
        <f ca="1">IFERROR(INDEX(INDIRECT("day_wise_sales_data!$B$2:$BZ$599"),MATCH(resource!$CC437,day_wise_sales_data!$A$2:$A$500,0),MATCH(resource!BG$2,INDIRECT("day_wise_sales_data!$B$1:$BZ$1"),0)),0)</f>
        <v>4770.2700000000004</v>
      </c>
      <c r="BH437" s="3">
        <f ca="1">IFERROR(INDEX(INDIRECT("day_wise_sales_data!$B$2:$BZ$599"),MATCH(resource!$CC437,day_wise_sales_data!$A$2:$A$500,0),MATCH(resource!BH$2,INDIRECT("day_wise_sales_data!$B$1:$BZ$1"),0)),0)</f>
        <v>1320</v>
      </c>
      <c r="BI437" s="3">
        <f ca="1">IFERROR(INDEX(INDIRECT("day_wise_sales_data!$B$2:$BZ$599"),MATCH(resource!$CC437,day_wise_sales_data!$A$2:$A$500,0),MATCH(resource!BI$2,INDIRECT("day_wise_sales_data!$B$1:$BZ$1"),0)),0)</f>
        <v>0</v>
      </c>
      <c r="BJ437" s="3">
        <f ca="1">IFERROR(INDEX(INDIRECT("day_wise_sales_data!$B$2:$BZ$599"),MATCH(resource!$CC437,day_wise_sales_data!$A$2:$A$500,0),MATCH(resource!BJ$2,INDIRECT("day_wise_sales_data!$B$1:$BZ$1"),0)),0)</f>
        <v>0</v>
      </c>
      <c r="BK437" s="3">
        <f ca="1">IFERROR(INDEX(INDIRECT("day_wise_sales_data!$B$2:$BZ$599"),MATCH(resource!$CC437,day_wise_sales_data!$A$2:$A$500,0),MATCH(resource!BK$2,INDIRECT("day_wise_sales_data!$B$1:$BZ$1"),0)),0)</f>
        <v>105358.11</v>
      </c>
      <c r="BL437" s="3">
        <f ca="1">IFERROR(INDEX(INDIRECT("day_wise_sales_data!$B$2:$BZ$599"),MATCH(resource!$CC437,day_wise_sales_data!$A$2:$A$500,0),MATCH(resource!BL$2,INDIRECT("day_wise_sales_data!$B$1:$BZ$1"),0)),0)</f>
        <v>0</v>
      </c>
      <c r="BM437" s="3">
        <f ca="1">IFERROR(INDEX(INDIRECT("day_wise_sales_data!$B$2:$BZ$599"),MATCH(resource!$CC437,day_wise_sales_data!$A$2:$A$500,0),MATCH(resource!BM$2,INDIRECT("day_wise_sales_data!$B$1:$BZ$1"),0)),0)</f>
        <v>0</v>
      </c>
      <c r="BN437" s="3">
        <f ca="1">IFERROR(INDEX(INDIRECT("day_wise_sales_data!$B$2:$BZ$599"),MATCH(resource!$CC437,day_wise_sales_data!$A$2:$A$500,0),MATCH(resource!BN$2,INDIRECT("day_wise_sales_data!$B$1:$BZ$1"),0)),0)</f>
        <v>31260.53</v>
      </c>
      <c r="BO437" s="3">
        <f ca="1">IFERROR(INDEX(INDIRECT("day_wise_sales_data!$B$2:$BZ$599"),MATCH(resource!$CC437,day_wise_sales_data!$A$2:$A$500,0),MATCH(resource!BO$2,INDIRECT("day_wise_sales_data!$B$1:$BZ$1"),0)),0)</f>
        <v>39.6</v>
      </c>
      <c r="BP437" s="3">
        <f ca="1">IFERROR(INDEX(INDIRECT("day_wise_sales_data!$B$2:$BZ$599"),MATCH(resource!$CC437,day_wise_sales_data!$A$2:$A$500,0),MATCH(resource!BP$2,INDIRECT("day_wise_sales_data!$B$1:$BZ$1"),0)),0)</f>
        <v>0</v>
      </c>
      <c r="BQ437" s="3">
        <f ca="1">IFERROR(INDEX(INDIRECT("day_wise_sales_data!$B$2:$BZ$599"),MATCH(resource!$CC437,day_wise_sales_data!$A$2:$A$500,0),MATCH(resource!BQ$2,INDIRECT("day_wise_sales_data!$B$1:$BZ$1"),0)),0)</f>
        <v>0</v>
      </c>
      <c r="BR437" s="3">
        <f ca="1">IFERROR(INDEX(INDIRECT("day_wise_sales_data!$B$2:$BZ$599"),MATCH(resource!$CC437,day_wise_sales_data!$A$2:$A$500,0),MATCH(resource!BR$2,INDIRECT("day_wise_sales_data!$B$1:$BZ$1"),0)),0)</f>
        <v>0</v>
      </c>
      <c r="BS437" s="3">
        <f ca="1">IFERROR(INDEX(INDIRECT("day_wise_sales_data!$B$2:$BZ$599"),MATCH(resource!$CC437,day_wise_sales_data!$A$2:$A$500,0),MATCH(resource!BS$2,INDIRECT("day_wise_sales_data!$B$1:$BZ$1"),0)),0)</f>
        <v>1850.77</v>
      </c>
      <c r="BT437" s="3">
        <f ca="1">IFERROR(INDEX(INDIRECT("day_wise_sales_data!$B$2:$BZ$599"),MATCH(resource!$CC437,day_wise_sales_data!$A$2:$A$500,0),MATCH(resource!BT$2,INDIRECT("day_wise_sales_data!$B$1:$BZ$1"),0)),0)</f>
        <v>569.74</v>
      </c>
      <c r="BU437" s="3">
        <f ca="1">IFERROR(INDEX(INDIRECT("day_wise_sales_data!$B$2:$BZ$599"),MATCH(resource!$CC437,day_wise_sales_data!$A$2:$A$500,0),MATCH(resource!BU$2,INDIRECT("day_wise_sales_data!$B$1:$BZ$1"),0)),0)</f>
        <v>3249.17</v>
      </c>
      <c r="BV437" s="3">
        <f ca="1">IFERROR(INDEX(INDIRECT("day_wise_sales_data!$B$2:$BZ$599"),MATCH(resource!$CC437,day_wise_sales_data!$A$2:$A$500,0),MATCH(resource!BV$2,INDIRECT("day_wise_sales_data!$B$1:$BZ$1"),0)),0)</f>
        <v>7079.63</v>
      </c>
      <c r="BW437" s="3">
        <f ca="1">IFERROR(INDEX(INDIRECT("day_wise_sales_data!$B$2:$BZ$599"),MATCH(resource!$CC437,day_wise_sales_data!$A$2:$A$500,0),MATCH(resource!BW$2,INDIRECT("day_wise_sales_data!$B$1:$BZ$1"),0)),0)</f>
        <v>352.04</v>
      </c>
      <c r="BX437" s="3">
        <f ca="1">IFERROR(INDEX(INDIRECT("day_wise_sales_data!$B$2:$BZ$599"),MATCH(resource!$CC437,day_wise_sales_data!$A$2:$A$500,0),MATCH(resource!BX$2,INDIRECT("day_wise_sales_data!$B$1:$BZ$1"),0)),0)</f>
        <v>0</v>
      </c>
      <c r="BY437" s="3">
        <f ca="1">IFERROR(INDEX(INDIRECT("day_wise_sales_data!$B$2:$BZ$599"),MATCH(resource!$CC437,day_wise_sales_data!$A$2:$A$500,0),MATCH(resource!BY$2,INDIRECT("day_wise_sales_data!$B$1:$BZ$1"),0)),0)</f>
        <v>0</v>
      </c>
      <c r="BZ437" s="3">
        <f ca="1">IFERROR(INDEX(INDIRECT("day_wise_sales_data!$B$2:$BZ$599"),MATCH(resource!$CC437,day_wise_sales_data!$A$2:$A$500,0),MATCH(resource!BZ$2,INDIRECT("day_wise_sales_data!$B$1:$BZ$1"),0)),0)</f>
        <v>97742.85</v>
      </c>
      <c r="CA437" s="3" t="str">
        <f ca="1">IFERROR(INDEX(INDIRECT("day_wise_sales_data!$B$2:$BZ$599"),MATCH(resource!$CC437,day_wise_sales_data!$A$2:$A$500,0),MATCH(resource!CA$2,INDIRECT("day_wise_sales_data!$B$1:$BZ$1"),0)),0)</f>
        <v>dd</v>
      </c>
      <c r="CC437" s="4" t="str">
        <f>sales_data!H436</f>
        <v>RAJ05061</v>
      </c>
      <c r="CD437" s="1">
        <v>435</v>
      </c>
      <c r="CE437" s="1" t="str">
        <f>IF(AQ437=report!$AQ$3,resource!CD437,"")</f>
        <v/>
      </c>
      <c r="CF437" s="5" t="str">
        <f>IFERROR(SMALL($CE$3:$CE$1001,ROWS($CE$3:CE437)),"")</f>
        <v/>
      </c>
      <c r="CH437">
        <f>IFERROR(VLOOKUP($CC437,data_pull!$E$22:$G$700,2,0),0)</f>
        <v>248044.33</v>
      </c>
      <c r="DK437" s="3">
        <f>IFERROR(INDEX(COD_SALES!$B$5:$Z$500,MATCH(resource!$CC437,COD_SALES!$A$5:$A$500,0),MATCH(resource!DK$2,COD_SALES!$B$4:$Z$4,0)),"")</f>
        <v>0</v>
      </c>
      <c r="DL437" s="3">
        <f>IFERROR(INDEX(COD_SALES!$B$5:$Z$500,MATCH(resource!$CC437,COD_SALES!$A$5:$A$500,0),MATCH(resource!DL$2,COD_SALES!$B$4:$Z$4,0)),"")</f>
        <v>0</v>
      </c>
      <c r="DM437" s="3">
        <f>IFERROR(INDEX(COD_SALES!$B$5:$Z$500,MATCH(resource!$CC437,COD_SALES!$A$5:$A$500,0),MATCH(resource!DM$2,COD_SALES!$B$4:$Z$4,0)),"")</f>
        <v>15</v>
      </c>
      <c r="DN437" s="3" t="str">
        <f>IFERROR(INDEX(COD_SALES!$B$5:$Z$500,MATCH(resource!$CC437,COD_SALES!$A$5:$A$500,0),MATCH(resource!DN$2,COD_SALES!$B$4:$Z$4,0)),"")</f>
        <v/>
      </c>
      <c r="DO437" s="3">
        <f>IFERROR(INDEX(COD_SALES!$B$5:$Z$500,MATCH(resource!$CC437,COD_SALES!$A$5:$A$500,0),MATCH(resource!DO$2,COD_SALES!$B$4:$Z$4,0)),"")</f>
        <v>0</v>
      </c>
      <c r="DP437" s="3">
        <f>IFERROR(INDEX(COD_SALES!$B$5:$Z$500,MATCH(resource!$CC437,COD_SALES!$A$5:$A$500,0),MATCH(resource!DP$2,COD_SALES!$B$4:$Z$4,0)),"")</f>
        <v>0</v>
      </c>
      <c r="DQ437" s="3" t="str">
        <f>IFERROR(INDEX(COD_SALES!$B$5:$Z$500,MATCH(resource!$CC437,COD_SALES!$A$5:$A$500,0),MATCH(resource!DQ$2,COD_SALES!$B$4:$Z$4,0)),"")</f>
        <v/>
      </c>
      <c r="DR437" s="3">
        <f>IFERROR(INDEX(COD_SALES!$B$5:$Z$500,MATCH(resource!$CC437,COD_SALES!$A$5:$A$500,0),MATCH(resource!DR$2,COD_SALES!$B$4:$Z$4,0)),"")</f>
        <v>0</v>
      </c>
      <c r="DS437" s="3">
        <f>IFERROR(INDEX(COD_SALES!$B$5:$Z$500,MATCH(resource!$CC437,COD_SALES!$A$5:$A$500,0),MATCH(resource!DS$2,COD_SALES!$B$4:$Z$4,0)),"")</f>
        <v>26</v>
      </c>
      <c r="DT437" s="3">
        <f>IFERROR(INDEX(COD_SALES!$B$5:$Z$500,MATCH(resource!$CC437,COD_SALES!$A$5:$A$500,0),MATCH(resource!DT$2,COD_SALES!$B$4:$Z$4,0)),"")</f>
        <v>0</v>
      </c>
      <c r="DU437" s="3">
        <f>IFERROR(INDEX(COD_SALES!$B$5:$Z$500,MATCH(resource!$CC437,COD_SALES!$A$5:$A$500,0),MATCH(resource!DU$2,COD_SALES!$B$4:$Z$4,0)),"")</f>
        <v>30</v>
      </c>
      <c r="DV437" s="3">
        <f>IFERROR(INDEX(COD_SALES!$B$5:$Z$500,MATCH(resource!$CC437,COD_SALES!$A$5:$A$500,0),MATCH(resource!DV$2,COD_SALES!$B$4:$Z$4,0)),"")</f>
        <v>0</v>
      </c>
      <c r="DW437" s="3">
        <f>IFERROR(INDEX(COD_SALES!$B$5:$Z$500,MATCH(resource!$CC437,COD_SALES!$A$5:$A$500,0),MATCH(resource!DW$2,COD_SALES!$B$4:$Z$4,0)),"")</f>
        <v>40</v>
      </c>
      <c r="DX437" s="3">
        <f>IFERROR(INDEX(COD_SALES!$B$5:$Z$500,MATCH(resource!$CC437,COD_SALES!$A$5:$A$500,0),MATCH(resource!DX$2,COD_SALES!$B$4:$Z$4,0)),"")</f>
        <v>0</v>
      </c>
      <c r="DY437" s="3">
        <f>IFERROR(INDEX(COD_SALES!$B$5:$Z$500,MATCH(resource!$CC437,COD_SALES!$A$5:$A$500,0),MATCH(resource!DY$2,COD_SALES!$B$4:$Z$4,0)),"")</f>
        <v>0</v>
      </c>
      <c r="DZ437" s="3">
        <f>IFERROR(INDEX(COD_SALES!$B$5:$Z$500,MATCH(resource!$CC437,COD_SALES!$A$5:$A$500,0),MATCH(resource!DZ$2,COD_SALES!$B$4:$Z$4,0)),"")</f>
        <v>9</v>
      </c>
      <c r="EA437" s="3">
        <f>IFERROR(INDEX(COD_SALES!$B$5:$Z$500,MATCH(resource!$CC437,COD_SALES!$A$5:$A$500,0),MATCH(resource!EA$2,COD_SALES!$B$4:$Z$4,0)),"")</f>
        <v>0</v>
      </c>
      <c r="EB437" s="3">
        <f t="shared" si="125"/>
        <v>37017.359999999993</v>
      </c>
      <c r="EW437" s="3">
        <f>IFERROR(VLOOKUP(CC437,data_pull!$AO$25:$AR$546,2,0),0)</f>
        <v>7</v>
      </c>
      <c r="EX437" s="1">
        <f>IFERROR(VLOOKUP(CC437,data_pull!$AO$25:$AR$546,4,0),0)</f>
        <v>200000</v>
      </c>
    </row>
    <row r="438" spans="13:154" x14ac:dyDescent="0.25"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4" t="str">
        <f>sales_data!B437</f>
        <v>Mahmudul Islam</v>
      </c>
      <c r="AR438" s="4" t="str">
        <f>sales_data!C437</f>
        <v>Azibar Rahman</v>
      </c>
      <c r="AS438" s="5" t="str">
        <f t="shared" si="117"/>
        <v/>
      </c>
      <c r="AT438" s="4" t="str">
        <f>sales_data!I437</f>
        <v>Shohanur Rahman</v>
      </c>
      <c r="AU438" s="4" t="str">
        <f>sales_data!W437</f>
        <v>Baneshore</v>
      </c>
      <c r="AV438" s="1">
        <f>sales_data!N437</f>
        <v>65395.57</v>
      </c>
      <c r="AW438" s="1">
        <f>sales_data!P437</f>
        <v>18</v>
      </c>
      <c r="AX438" s="3">
        <f ca="1">IFERROR(INDEX(INDIRECT("day_wise_sales_data!$B$2:$BZ$599"),MATCH(resource!$CC438,day_wise_sales_data!$A$2:$A$500,0),MATCH(resource!AX$2,INDIRECT("day_wise_sales_data!$B$1:$BZ$1"),0)),0)</f>
        <v>0</v>
      </c>
      <c r="AY438" s="3">
        <f ca="1">IFERROR(INDEX(INDIRECT("day_wise_sales_data!$B$2:$BZ$599"),MATCH(resource!$CC438,day_wise_sales_data!$A$2:$A$500,0),MATCH(resource!AY$2,INDIRECT("day_wise_sales_data!$B$1:$BZ$1"),0)),0)</f>
        <v>0</v>
      </c>
      <c r="AZ438" s="3">
        <f ca="1">IFERROR(INDEX(INDIRECT("day_wise_sales_data!$B$2:$BZ$599"),MATCH(resource!$CC438,day_wise_sales_data!$A$2:$A$500,0),MATCH(resource!AZ$2,INDIRECT("day_wise_sales_data!$B$1:$BZ$1"),0)),0)</f>
        <v>0</v>
      </c>
      <c r="BA438" s="3">
        <f ca="1">IFERROR(INDEX(INDIRECT("day_wise_sales_data!$B$2:$BZ$599"),MATCH(resource!$CC438,day_wise_sales_data!$A$2:$A$500,0),MATCH(resource!BA$2,INDIRECT("day_wise_sales_data!$B$1:$BZ$1"),0)),0)</f>
        <v>3696.22</v>
      </c>
      <c r="BB438" s="3">
        <f ca="1">IFERROR(INDEX(INDIRECT("day_wise_sales_data!$B$2:$BZ$599"),MATCH(resource!$CC438,day_wise_sales_data!$A$2:$A$500,0),MATCH(resource!BB$2,INDIRECT("day_wise_sales_data!$B$1:$BZ$1"),0)),0)</f>
        <v>0</v>
      </c>
      <c r="BC438" s="3">
        <f ca="1">IFERROR(INDEX(INDIRECT("day_wise_sales_data!$B$2:$BZ$599"),MATCH(resource!$CC438,day_wise_sales_data!$A$2:$A$500,0),MATCH(resource!BC$2,INDIRECT("day_wise_sales_data!$B$1:$BZ$1"),0)),0)</f>
        <v>0</v>
      </c>
      <c r="BD438" s="3">
        <f ca="1">IFERROR(INDEX(INDIRECT("day_wise_sales_data!$B$2:$BZ$599"),MATCH(resource!$CC438,day_wise_sales_data!$A$2:$A$500,0),MATCH(resource!BD$2,INDIRECT("day_wise_sales_data!$B$1:$BZ$1"),0)),0)</f>
        <v>0</v>
      </c>
      <c r="BE438" s="3">
        <f ca="1">IFERROR(INDEX(INDIRECT("day_wise_sales_data!$B$2:$BZ$599"),MATCH(resource!$CC438,day_wise_sales_data!$A$2:$A$500,0),MATCH(resource!BE$2,INDIRECT("day_wise_sales_data!$B$1:$BZ$1"),0)),0)</f>
        <v>0</v>
      </c>
      <c r="BF438" s="3">
        <f ca="1">IFERROR(INDEX(INDIRECT("day_wise_sales_data!$B$2:$BZ$599"),MATCH(resource!$CC438,day_wise_sales_data!$A$2:$A$500,0),MATCH(resource!BF$2,INDIRECT("day_wise_sales_data!$B$1:$BZ$1"),0)),0)</f>
        <v>0</v>
      </c>
      <c r="BG438" s="3">
        <f ca="1">IFERROR(INDEX(INDIRECT("day_wise_sales_data!$B$2:$BZ$599"),MATCH(resource!$CC438,day_wise_sales_data!$A$2:$A$500,0),MATCH(resource!BG$2,INDIRECT("day_wise_sales_data!$B$1:$BZ$1"),0)),0)</f>
        <v>0</v>
      </c>
      <c r="BH438" s="3">
        <f ca="1">IFERROR(INDEX(INDIRECT("day_wise_sales_data!$B$2:$BZ$599"),MATCH(resource!$CC438,day_wise_sales_data!$A$2:$A$500,0),MATCH(resource!BH$2,INDIRECT("day_wise_sales_data!$B$1:$BZ$1"),0)),0)</f>
        <v>0</v>
      </c>
      <c r="BI438" s="3">
        <f ca="1">IFERROR(INDEX(INDIRECT("day_wise_sales_data!$B$2:$BZ$599"),MATCH(resource!$CC438,day_wise_sales_data!$A$2:$A$500,0),MATCH(resource!BI$2,INDIRECT("day_wise_sales_data!$B$1:$BZ$1"),0)),0)</f>
        <v>0</v>
      </c>
      <c r="BJ438" s="3">
        <f ca="1">IFERROR(INDEX(INDIRECT("day_wise_sales_data!$B$2:$BZ$599"),MATCH(resource!$CC438,day_wise_sales_data!$A$2:$A$500,0),MATCH(resource!BJ$2,INDIRECT("day_wise_sales_data!$B$1:$BZ$1"),0)),0)</f>
        <v>0</v>
      </c>
      <c r="BK438" s="3">
        <f ca="1">IFERROR(INDEX(INDIRECT("day_wise_sales_data!$B$2:$BZ$599"),MATCH(resource!$CC438,day_wise_sales_data!$A$2:$A$500,0),MATCH(resource!BK$2,INDIRECT("day_wise_sales_data!$B$1:$BZ$1"),0)),0)</f>
        <v>0</v>
      </c>
      <c r="BL438" s="3">
        <f ca="1">IFERROR(INDEX(INDIRECT("day_wise_sales_data!$B$2:$BZ$599"),MATCH(resource!$CC438,day_wise_sales_data!$A$2:$A$500,0),MATCH(resource!BL$2,INDIRECT("day_wise_sales_data!$B$1:$BZ$1"),0)),0)</f>
        <v>356.4</v>
      </c>
      <c r="BM438" s="3">
        <f ca="1">IFERROR(INDEX(INDIRECT("day_wise_sales_data!$B$2:$BZ$599"),MATCH(resource!$CC438,day_wise_sales_data!$A$2:$A$500,0),MATCH(resource!BM$2,INDIRECT("day_wise_sales_data!$B$1:$BZ$1"),0)),0)</f>
        <v>0</v>
      </c>
      <c r="BN438" s="3">
        <f ca="1">IFERROR(INDEX(INDIRECT("day_wise_sales_data!$B$2:$BZ$599"),MATCH(resource!$CC438,day_wise_sales_data!$A$2:$A$500,0),MATCH(resource!BN$2,INDIRECT("day_wise_sales_data!$B$1:$BZ$1"),0)),0)</f>
        <v>0</v>
      </c>
      <c r="BO438" s="3">
        <f ca="1">IFERROR(INDEX(INDIRECT("day_wise_sales_data!$B$2:$BZ$599"),MATCH(resource!$CC438,day_wise_sales_data!$A$2:$A$500,0),MATCH(resource!BO$2,INDIRECT("day_wise_sales_data!$B$1:$BZ$1"),0)),0)</f>
        <v>0</v>
      </c>
      <c r="BP438" s="3">
        <f ca="1">IFERROR(INDEX(INDIRECT("day_wise_sales_data!$B$2:$BZ$599"),MATCH(resource!$CC438,day_wise_sales_data!$A$2:$A$500,0),MATCH(resource!BP$2,INDIRECT("day_wise_sales_data!$B$1:$BZ$1"),0)),0)</f>
        <v>0</v>
      </c>
      <c r="BQ438" s="3">
        <f ca="1">IFERROR(INDEX(INDIRECT("day_wise_sales_data!$B$2:$BZ$599"),MATCH(resource!$CC438,day_wise_sales_data!$A$2:$A$500,0),MATCH(resource!BQ$2,INDIRECT("day_wise_sales_data!$B$1:$BZ$1"),0)),0)</f>
        <v>0</v>
      </c>
      <c r="BR438" s="3">
        <f ca="1">IFERROR(INDEX(INDIRECT("day_wise_sales_data!$B$2:$BZ$599"),MATCH(resource!$CC438,day_wise_sales_data!$A$2:$A$500,0),MATCH(resource!BR$2,INDIRECT("day_wise_sales_data!$B$1:$BZ$1"),0)),0)</f>
        <v>0</v>
      </c>
      <c r="BS438" s="3">
        <f ca="1">IFERROR(INDEX(INDIRECT("day_wise_sales_data!$B$2:$BZ$599"),MATCH(resource!$CC438,day_wise_sales_data!$A$2:$A$500,0),MATCH(resource!BS$2,INDIRECT("day_wise_sales_data!$B$1:$BZ$1"),0)),0)</f>
        <v>0</v>
      </c>
      <c r="BT438" s="3">
        <f ca="1">IFERROR(INDEX(INDIRECT("day_wise_sales_data!$B$2:$BZ$599"),MATCH(resource!$CC438,day_wise_sales_data!$A$2:$A$500,0),MATCH(resource!BT$2,INDIRECT("day_wise_sales_data!$B$1:$BZ$1"),0)),0)</f>
        <v>0</v>
      </c>
      <c r="BU438" s="3">
        <f ca="1">IFERROR(INDEX(INDIRECT("day_wise_sales_data!$B$2:$BZ$599"),MATCH(resource!$CC438,day_wise_sales_data!$A$2:$A$500,0),MATCH(resource!BU$2,INDIRECT("day_wise_sales_data!$B$1:$BZ$1"),0)),0)</f>
        <v>61342.95</v>
      </c>
      <c r="BV438" s="3">
        <f ca="1">IFERROR(INDEX(INDIRECT("day_wise_sales_data!$B$2:$BZ$599"),MATCH(resource!$CC438,day_wise_sales_data!$A$2:$A$500,0),MATCH(resource!BV$2,INDIRECT("day_wise_sales_data!$B$1:$BZ$1"),0)),0)</f>
        <v>0</v>
      </c>
      <c r="BW438" s="3">
        <f ca="1">IFERROR(INDEX(INDIRECT("day_wise_sales_data!$B$2:$BZ$599"),MATCH(resource!$CC438,day_wise_sales_data!$A$2:$A$500,0),MATCH(resource!BW$2,INDIRECT("day_wise_sales_data!$B$1:$BZ$1"),0)),0)</f>
        <v>0</v>
      </c>
      <c r="BX438" s="3">
        <f ca="1">IFERROR(INDEX(INDIRECT("day_wise_sales_data!$B$2:$BZ$599"),MATCH(resource!$CC438,day_wise_sales_data!$A$2:$A$500,0),MATCH(resource!BX$2,INDIRECT("day_wise_sales_data!$B$1:$BZ$1"),0)),0)</f>
        <v>0</v>
      </c>
      <c r="BY438" s="3">
        <f ca="1">IFERROR(INDEX(INDIRECT("day_wise_sales_data!$B$2:$BZ$599"),MATCH(resource!$CC438,day_wise_sales_data!$A$2:$A$500,0),MATCH(resource!BY$2,INDIRECT("day_wise_sales_data!$B$1:$BZ$1"),0)),0)</f>
        <v>0</v>
      </c>
      <c r="BZ438" s="3">
        <f ca="1">IFERROR(INDEX(INDIRECT("day_wise_sales_data!$B$2:$BZ$599"),MATCH(resource!$CC438,day_wise_sales_data!$A$2:$A$500,0),MATCH(resource!BZ$2,INDIRECT("day_wise_sales_data!$B$1:$BZ$1"),0)),0)</f>
        <v>0</v>
      </c>
      <c r="CA438" s="3" t="str">
        <f ca="1">IFERROR(INDEX(INDIRECT("day_wise_sales_data!$B$2:$BZ$599"),MATCH(resource!$CC438,day_wise_sales_data!$A$2:$A$500,0),MATCH(resource!CA$2,INDIRECT("day_wise_sales_data!$B$1:$BZ$1"),0)),0)</f>
        <v>dd</v>
      </c>
      <c r="CC438" s="4" t="str">
        <f>sales_data!H437</f>
        <v>RAJ05213</v>
      </c>
      <c r="CD438" s="1">
        <v>436</v>
      </c>
      <c r="CE438" s="1" t="str">
        <f>IF(AQ438=report!$AQ$3,resource!CD438,"")</f>
        <v/>
      </c>
      <c r="CF438" s="5" t="str">
        <f>IFERROR(SMALL($CE$3:$CE$1001,ROWS($CE$3:CE438)),"")</f>
        <v/>
      </c>
      <c r="CH438">
        <f>IFERROR(VLOOKUP($CC438,data_pull!$E$22:$G$700,2,0),0)</f>
        <v>65395.57</v>
      </c>
      <c r="DK438" s="3">
        <f>IFERROR(INDEX(COD_SALES!$B$5:$Z$500,MATCH(resource!$CC438,COD_SALES!$A$5:$A$500,0),MATCH(resource!DK$2,COD_SALES!$B$4:$Z$4,0)),"")</f>
        <v>0</v>
      </c>
      <c r="DL438" s="3">
        <f>IFERROR(INDEX(COD_SALES!$B$5:$Z$500,MATCH(resource!$CC438,COD_SALES!$A$5:$A$500,0),MATCH(resource!DL$2,COD_SALES!$B$4:$Z$4,0)),"")</f>
        <v>0</v>
      </c>
      <c r="DM438" s="3">
        <f>IFERROR(INDEX(COD_SALES!$B$5:$Z$500,MATCH(resource!$CC438,COD_SALES!$A$5:$A$500,0),MATCH(resource!DM$2,COD_SALES!$B$4:$Z$4,0)),"")</f>
        <v>1</v>
      </c>
      <c r="DN438" s="3" t="str">
        <f>IFERROR(INDEX(COD_SALES!$B$5:$Z$500,MATCH(resource!$CC438,COD_SALES!$A$5:$A$500,0),MATCH(resource!DN$2,COD_SALES!$B$4:$Z$4,0)),"")</f>
        <v/>
      </c>
      <c r="DO438" s="3">
        <f>IFERROR(INDEX(COD_SALES!$B$5:$Z$500,MATCH(resource!$CC438,COD_SALES!$A$5:$A$500,0),MATCH(resource!DO$2,COD_SALES!$B$4:$Z$4,0)),"")</f>
        <v>0</v>
      </c>
      <c r="DP438" s="3">
        <f>IFERROR(INDEX(COD_SALES!$B$5:$Z$500,MATCH(resource!$CC438,COD_SALES!$A$5:$A$500,0),MATCH(resource!DP$2,COD_SALES!$B$4:$Z$4,0)),"")</f>
        <v>0</v>
      </c>
      <c r="DQ438" s="3" t="str">
        <f>IFERROR(INDEX(COD_SALES!$B$5:$Z$500,MATCH(resource!$CC438,COD_SALES!$A$5:$A$500,0),MATCH(resource!DQ$2,COD_SALES!$B$4:$Z$4,0)),"")</f>
        <v/>
      </c>
      <c r="DR438" s="3">
        <f>IFERROR(INDEX(COD_SALES!$B$5:$Z$500,MATCH(resource!$CC438,COD_SALES!$A$5:$A$500,0),MATCH(resource!DR$2,COD_SALES!$B$4:$Z$4,0)),"")</f>
        <v>0</v>
      </c>
      <c r="DS438" s="3">
        <f>IFERROR(INDEX(COD_SALES!$B$5:$Z$500,MATCH(resource!$CC438,COD_SALES!$A$5:$A$500,0),MATCH(resource!DS$2,COD_SALES!$B$4:$Z$4,0)),"")</f>
        <v>24</v>
      </c>
      <c r="DT438" s="3">
        <f>IFERROR(INDEX(COD_SALES!$B$5:$Z$500,MATCH(resource!$CC438,COD_SALES!$A$5:$A$500,0),MATCH(resource!DT$2,COD_SALES!$B$4:$Z$4,0)),"")</f>
        <v>0</v>
      </c>
      <c r="DU438" s="3">
        <f>IFERROR(INDEX(COD_SALES!$B$5:$Z$500,MATCH(resource!$CC438,COD_SALES!$A$5:$A$500,0),MATCH(resource!DU$2,COD_SALES!$B$4:$Z$4,0)),"")</f>
        <v>0</v>
      </c>
      <c r="DV438" s="3">
        <f>IFERROR(INDEX(COD_SALES!$B$5:$Z$500,MATCH(resource!$CC438,COD_SALES!$A$5:$A$500,0),MATCH(resource!DV$2,COD_SALES!$B$4:$Z$4,0)),"")</f>
        <v>0</v>
      </c>
      <c r="DW438" s="3">
        <f>IFERROR(INDEX(COD_SALES!$B$5:$Z$500,MATCH(resource!$CC438,COD_SALES!$A$5:$A$500,0),MATCH(resource!DW$2,COD_SALES!$B$4:$Z$4,0)),"")</f>
        <v>11</v>
      </c>
      <c r="DX438" s="3">
        <f>IFERROR(INDEX(COD_SALES!$B$5:$Z$500,MATCH(resource!$CC438,COD_SALES!$A$5:$A$500,0),MATCH(resource!DX$2,COD_SALES!$B$4:$Z$4,0)),"")</f>
        <v>0</v>
      </c>
      <c r="DY438" s="3">
        <f>IFERROR(INDEX(COD_SALES!$B$5:$Z$500,MATCH(resource!$CC438,COD_SALES!$A$5:$A$500,0),MATCH(resource!DY$2,COD_SALES!$B$4:$Z$4,0)),"")</f>
        <v>0</v>
      </c>
      <c r="DZ438" s="3">
        <f>IFERROR(INDEX(COD_SALES!$B$5:$Z$500,MATCH(resource!$CC438,COD_SALES!$A$5:$A$500,0),MATCH(resource!DZ$2,COD_SALES!$B$4:$Z$4,0)),"")</f>
        <v>1</v>
      </c>
      <c r="EA438" s="3">
        <f>IFERROR(INDEX(COD_SALES!$B$5:$Z$500,MATCH(resource!$CC438,COD_SALES!$A$5:$A$500,0),MATCH(resource!EA$2,COD_SALES!$B$4:$Z$4,0)),"")</f>
        <v>1</v>
      </c>
      <c r="EB438" s="3">
        <f t="shared" si="125"/>
        <v>11561.52</v>
      </c>
      <c r="EW438" s="3">
        <f>IFERROR(VLOOKUP(CC438,data_pull!$AO$25:$AR$546,2,0),0)</f>
        <v>8</v>
      </c>
      <c r="EX438" s="1">
        <f>IFERROR(VLOOKUP(CC438,data_pull!$AO$25:$AR$546,4,0),0)</f>
        <v>190000</v>
      </c>
    </row>
    <row r="439" spans="13:154" x14ac:dyDescent="0.25"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4" t="str">
        <f>sales_data!B438</f>
        <v>Mahmudul Islam</v>
      </c>
      <c r="AR439" s="4" t="str">
        <f>sales_data!C438</f>
        <v>Azibar Rahman</v>
      </c>
      <c r="AS439" s="5" t="str">
        <f t="shared" si="117"/>
        <v/>
      </c>
      <c r="AT439" s="4" t="str">
        <f>sales_data!I438</f>
        <v>Shumon Ahamed</v>
      </c>
      <c r="AU439" s="4" t="str">
        <f>sales_data!W438</f>
        <v>Puthia (Tb)</v>
      </c>
      <c r="AV439" s="1">
        <f>sales_data!N438</f>
        <v>60486.559999999998</v>
      </c>
      <c r="AW439" s="1">
        <f>sales_data!P438</f>
        <v>11</v>
      </c>
      <c r="AX439" s="3">
        <f ca="1">IFERROR(INDEX(INDIRECT("day_wise_sales_data!$B$2:$BZ$599"),MATCH(resource!$CC439,day_wise_sales_data!$A$2:$A$500,0),MATCH(resource!AX$2,INDIRECT("day_wise_sales_data!$B$1:$BZ$1"),0)),0)</f>
        <v>0</v>
      </c>
      <c r="AY439" s="3">
        <f ca="1">IFERROR(INDEX(INDIRECT("day_wise_sales_data!$B$2:$BZ$599"),MATCH(resource!$CC439,day_wise_sales_data!$A$2:$A$500,0),MATCH(resource!AY$2,INDIRECT("day_wise_sales_data!$B$1:$BZ$1"),0)),0)</f>
        <v>0</v>
      </c>
      <c r="AZ439" s="3">
        <f ca="1">IFERROR(INDEX(INDIRECT("day_wise_sales_data!$B$2:$BZ$599"),MATCH(resource!$CC439,day_wise_sales_data!$A$2:$A$500,0),MATCH(resource!AZ$2,INDIRECT("day_wise_sales_data!$B$1:$BZ$1"),0)),0)</f>
        <v>630.83000000000004</v>
      </c>
      <c r="BA439" s="3">
        <f ca="1">IFERROR(INDEX(INDIRECT("day_wise_sales_data!$B$2:$BZ$599"),MATCH(resource!$CC439,day_wise_sales_data!$A$2:$A$500,0),MATCH(resource!BA$2,INDIRECT("day_wise_sales_data!$B$1:$BZ$1"),0)),0)</f>
        <v>0</v>
      </c>
      <c r="BB439" s="3">
        <f ca="1">IFERROR(INDEX(INDIRECT("day_wise_sales_data!$B$2:$BZ$599"),MATCH(resource!$CC439,day_wise_sales_data!$A$2:$A$500,0),MATCH(resource!BB$2,INDIRECT("day_wise_sales_data!$B$1:$BZ$1"),0)),0)</f>
        <v>0</v>
      </c>
      <c r="BC439" s="3">
        <f ca="1">IFERROR(INDEX(INDIRECT("day_wise_sales_data!$B$2:$BZ$599"),MATCH(resource!$CC439,day_wise_sales_data!$A$2:$A$500,0),MATCH(resource!BC$2,INDIRECT("day_wise_sales_data!$B$1:$BZ$1"),0)),0)</f>
        <v>0</v>
      </c>
      <c r="BD439" s="3">
        <f ca="1">IFERROR(INDEX(INDIRECT("day_wise_sales_data!$B$2:$BZ$599"),MATCH(resource!$CC439,day_wise_sales_data!$A$2:$A$500,0),MATCH(resource!BD$2,INDIRECT("day_wise_sales_data!$B$1:$BZ$1"),0)),0)</f>
        <v>167.21</v>
      </c>
      <c r="BE439" s="3">
        <f ca="1">IFERROR(INDEX(INDIRECT("day_wise_sales_data!$B$2:$BZ$599"),MATCH(resource!$CC439,day_wise_sales_data!$A$2:$A$500,0),MATCH(resource!BE$2,INDIRECT("day_wise_sales_data!$B$1:$BZ$1"),0)),0)</f>
        <v>0</v>
      </c>
      <c r="BF439" s="3">
        <f ca="1">IFERROR(INDEX(INDIRECT("day_wise_sales_data!$B$2:$BZ$599"),MATCH(resource!$CC439,day_wise_sales_data!$A$2:$A$500,0),MATCH(resource!BF$2,INDIRECT("day_wise_sales_data!$B$1:$BZ$1"),0)),0)</f>
        <v>0</v>
      </c>
      <c r="BG439" s="3">
        <f ca="1">IFERROR(INDEX(INDIRECT("day_wise_sales_data!$B$2:$BZ$599"),MATCH(resource!$CC439,day_wise_sales_data!$A$2:$A$500,0),MATCH(resource!BG$2,INDIRECT("day_wise_sales_data!$B$1:$BZ$1"),0)),0)</f>
        <v>0</v>
      </c>
      <c r="BH439" s="3">
        <f ca="1">IFERROR(INDEX(INDIRECT("day_wise_sales_data!$B$2:$BZ$599"),MATCH(resource!$CC439,day_wise_sales_data!$A$2:$A$500,0),MATCH(resource!BH$2,INDIRECT("day_wise_sales_data!$B$1:$BZ$1"),0)),0)</f>
        <v>0</v>
      </c>
      <c r="BI439" s="3">
        <f ca="1">IFERROR(INDEX(INDIRECT("day_wise_sales_data!$B$2:$BZ$599"),MATCH(resource!$CC439,day_wise_sales_data!$A$2:$A$500,0),MATCH(resource!BI$2,INDIRECT("day_wise_sales_data!$B$1:$BZ$1"),0)),0)</f>
        <v>0</v>
      </c>
      <c r="BJ439" s="3">
        <f ca="1">IFERROR(INDEX(INDIRECT("day_wise_sales_data!$B$2:$BZ$599"),MATCH(resource!$CC439,day_wise_sales_data!$A$2:$A$500,0),MATCH(resource!BJ$2,INDIRECT("day_wise_sales_data!$B$1:$BZ$1"),0)),0)</f>
        <v>0</v>
      </c>
      <c r="BK439" s="3">
        <f ca="1">IFERROR(INDEX(INDIRECT("day_wise_sales_data!$B$2:$BZ$599"),MATCH(resource!$CC439,day_wise_sales_data!$A$2:$A$500,0),MATCH(resource!BK$2,INDIRECT("day_wise_sales_data!$B$1:$BZ$1"),0)),0)</f>
        <v>105.9</v>
      </c>
      <c r="BL439" s="3">
        <f ca="1">IFERROR(INDEX(INDIRECT("day_wise_sales_data!$B$2:$BZ$599"),MATCH(resource!$CC439,day_wise_sales_data!$A$2:$A$500,0),MATCH(resource!BL$2,INDIRECT("day_wise_sales_data!$B$1:$BZ$1"),0)),0)</f>
        <v>0</v>
      </c>
      <c r="BM439" s="3">
        <f ca="1">IFERROR(INDEX(INDIRECT("day_wise_sales_data!$B$2:$BZ$599"),MATCH(resource!$CC439,day_wise_sales_data!$A$2:$A$500,0),MATCH(resource!BM$2,INDIRECT("day_wise_sales_data!$B$1:$BZ$1"),0)),0)</f>
        <v>24298.46</v>
      </c>
      <c r="BN439" s="3">
        <f ca="1">IFERROR(INDEX(INDIRECT("day_wise_sales_data!$B$2:$BZ$599"),MATCH(resource!$CC439,day_wise_sales_data!$A$2:$A$500,0),MATCH(resource!BN$2,INDIRECT("day_wise_sales_data!$B$1:$BZ$1"),0)),0)</f>
        <v>0</v>
      </c>
      <c r="BO439" s="3">
        <f ca="1">IFERROR(INDEX(INDIRECT("day_wise_sales_data!$B$2:$BZ$599"),MATCH(resource!$CC439,day_wise_sales_data!$A$2:$A$500,0),MATCH(resource!BO$2,INDIRECT("day_wise_sales_data!$B$1:$BZ$1"),0)),0)</f>
        <v>0</v>
      </c>
      <c r="BP439" s="3">
        <f ca="1">IFERROR(INDEX(INDIRECT("day_wise_sales_data!$B$2:$BZ$599"),MATCH(resource!$CC439,day_wise_sales_data!$A$2:$A$500,0),MATCH(resource!BP$2,INDIRECT("day_wise_sales_data!$B$1:$BZ$1"),0)),0)</f>
        <v>0</v>
      </c>
      <c r="BQ439" s="3">
        <f ca="1">IFERROR(INDEX(INDIRECT("day_wise_sales_data!$B$2:$BZ$599"),MATCH(resource!$CC439,day_wise_sales_data!$A$2:$A$500,0),MATCH(resource!BQ$2,INDIRECT("day_wise_sales_data!$B$1:$BZ$1"),0)),0)</f>
        <v>0</v>
      </c>
      <c r="BR439" s="3">
        <f ca="1">IFERROR(INDEX(INDIRECT("day_wise_sales_data!$B$2:$BZ$599"),MATCH(resource!$CC439,day_wise_sales_data!$A$2:$A$500,0),MATCH(resource!BR$2,INDIRECT("day_wise_sales_data!$B$1:$BZ$1"),0)),0)</f>
        <v>0</v>
      </c>
      <c r="BS439" s="3">
        <f ca="1">IFERROR(INDEX(INDIRECT("day_wise_sales_data!$B$2:$BZ$599"),MATCH(resource!$CC439,day_wise_sales_data!$A$2:$A$500,0),MATCH(resource!BS$2,INDIRECT("day_wise_sales_data!$B$1:$BZ$1"),0)),0)</f>
        <v>0</v>
      </c>
      <c r="BT439" s="3">
        <f ca="1">IFERROR(INDEX(INDIRECT("day_wise_sales_data!$B$2:$BZ$599"),MATCH(resource!$CC439,day_wise_sales_data!$A$2:$A$500,0),MATCH(resource!BT$2,INDIRECT("day_wise_sales_data!$B$1:$BZ$1"),0)),0)</f>
        <v>0</v>
      </c>
      <c r="BU439" s="3">
        <f ca="1">IFERROR(INDEX(INDIRECT("day_wise_sales_data!$B$2:$BZ$599"),MATCH(resource!$CC439,day_wise_sales_data!$A$2:$A$500,0),MATCH(resource!BU$2,INDIRECT("day_wise_sales_data!$B$1:$BZ$1"),0)),0)</f>
        <v>8845.85</v>
      </c>
      <c r="BV439" s="3">
        <f ca="1">IFERROR(INDEX(INDIRECT("day_wise_sales_data!$B$2:$BZ$599"),MATCH(resource!$CC439,day_wise_sales_data!$A$2:$A$500,0),MATCH(resource!BV$2,INDIRECT("day_wise_sales_data!$B$1:$BZ$1"),0)),0)</f>
        <v>19799.97</v>
      </c>
      <c r="BW439" s="3">
        <f ca="1">IFERROR(INDEX(INDIRECT("day_wise_sales_data!$B$2:$BZ$599"),MATCH(resource!$CC439,day_wise_sales_data!$A$2:$A$500,0),MATCH(resource!BW$2,INDIRECT("day_wise_sales_data!$B$1:$BZ$1"),0)),0)</f>
        <v>0</v>
      </c>
      <c r="BX439" s="3">
        <f ca="1">IFERROR(INDEX(INDIRECT("day_wise_sales_data!$B$2:$BZ$599"),MATCH(resource!$CC439,day_wise_sales_data!$A$2:$A$500,0),MATCH(resource!BX$2,INDIRECT("day_wise_sales_data!$B$1:$BZ$1"),0)),0)</f>
        <v>0</v>
      </c>
      <c r="BY439" s="3">
        <f ca="1">IFERROR(INDEX(INDIRECT("day_wise_sales_data!$B$2:$BZ$599"),MATCH(resource!$CC439,day_wise_sales_data!$A$2:$A$500,0),MATCH(resource!BY$2,INDIRECT("day_wise_sales_data!$B$1:$BZ$1"),0)),0)</f>
        <v>0</v>
      </c>
      <c r="BZ439" s="3">
        <f ca="1">IFERROR(INDEX(INDIRECT("day_wise_sales_data!$B$2:$BZ$599"),MATCH(resource!$CC439,day_wise_sales_data!$A$2:$A$500,0),MATCH(resource!BZ$2,INDIRECT("day_wise_sales_data!$B$1:$BZ$1"),0)),0)</f>
        <v>6638.34</v>
      </c>
      <c r="CA439" s="3" t="str">
        <f ca="1">IFERROR(INDEX(INDIRECT("day_wise_sales_data!$B$2:$BZ$599"),MATCH(resource!$CC439,day_wise_sales_data!$A$2:$A$500,0),MATCH(resource!CA$2,INDIRECT("day_wise_sales_data!$B$1:$BZ$1"),0)),0)</f>
        <v>dd</v>
      </c>
      <c r="CC439" s="4" t="str">
        <f>sales_data!H438</f>
        <v>RAJ05214</v>
      </c>
      <c r="CD439" s="1">
        <v>437</v>
      </c>
      <c r="CE439" s="1" t="str">
        <f>IF(AQ439=report!$AQ$3,resource!CD439,"")</f>
        <v/>
      </c>
      <c r="CF439" s="5" t="str">
        <f>IFERROR(SMALL($CE$3:$CE$1001,ROWS($CE$3:CE439)),"")</f>
        <v/>
      </c>
      <c r="CH439">
        <f>IFERROR(VLOOKUP($CC439,data_pull!$E$22:$G$700,2,0),0)</f>
        <v>60486.559999999998</v>
      </c>
      <c r="DK439" s="3">
        <f>IFERROR(INDEX(COD_SALES!$B$5:$Z$500,MATCH(resource!$CC439,COD_SALES!$A$5:$A$500,0),MATCH(resource!DK$2,COD_SALES!$B$4:$Z$4,0)),"")</f>
        <v>0</v>
      </c>
      <c r="DL439" s="3">
        <f>IFERROR(INDEX(COD_SALES!$B$5:$Z$500,MATCH(resource!$CC439,COD_SALES!$A$5:$A$500,0),MATCH(resource!DL$2,COD_SALES!$B$4:$Z$4,0)),"")</f>
        <v>0</v>
      </c>
      <c r="DM439" s="3">
        <f>IFERROR(INDEX(COD_SALES!$B$5:$Z$500,MATCH(resource!$CC439,COD_SALES!$A$5:$A$500,0),MATCH(resource!DM$2,COD_SALES!$B$4:$Z$4,0)),"")</f>
        <v>0</v>
      </c>
      <c r="DN439" s="3" t="str">
        <f>IFERROR(INDEX(COD_SALES!$B$5:$Z$500,MATCH(resource!$CC439,COD_SALES!$A$5:$A$500,0),MATCH(resource!DN$2,COD_SALES!$B$4:$Z$4,0)),"")</f>
        <v/>
      </c>
      <c r="DO439" s="3">
        <f>IFERROR(INDEX(COD_SALES!$B$5:$Z$500,MATCH(resource!$CC439,COD_SALES!$A$5:$A$500,0),MATCH(resource!DO$2,COD_SALES!$B$4:$Z$4,0)),"")</f>
        <v>0</v>
      </c>
      <c r="DP439" s="3">
        <f>IFERROR(INDEX(COD_SALES!$B$5:$Z$500,MATCH(resource!$CC439,COD_SALES!$A$5:$A$500,0),MATCH(resource!DP$2,COD_SALES!$B$4:$Z$4,0)),"")</f>
        <v>0</v>
      </c>
      <c r="DQ439" s="3" t="str">
        <f>IFERROR(INDEX(COD_SALES!$B$5:$Z$500,MATCH(resource!$CC439,COD_SALES!$A$5:$A$500,0),MATCH(resource!DQ$2,COD_SALES!$B$4:$Z$4,0)),"")</f>
        <v/>
      </c>
      <c r="DR439" s="3">
        <f>IFERROR(INDEX(COD_SALES!$B$5:$Z$500,MATCH(resource!$CC439,COD_SALES!$A$5:$A$500,0),MATCH(resource!DR$2,COD_SALES!$B$4:$Z$4,0)),"")</f>
        <v>0</v>
      </c>
      <c r="DS439" s="3">
        <f>IFERROR(INDEX(COD_SALES!$B$5:$Z$500,MATCH(resource!$CC439,COD_SALES!$A$5:$A$500,0),MATCH(resource!DS$2,COD_SALES!$B$4:$Z$4,0)),"")</f>
        <v>10</v>
      </c>
      <c r="DT439" s="3">
        <f>IFERROR(INDEX(COD_SALES!$B$5:$Z$500,MATCH(resource!$CC439,COD_SALES!$A$5:$A$500,0),MATCH(resource!DT$2,COD_SALES!$B$4:$Z$4,0)),"")</f>
        <v>0</v>
      </c>
      <c r="DU439" s="3">
        <f>IFERROR(INDEX(COD_SALES!$B$5:$Z$500,MATCH(resource!$CC439,COD_SALES!$A$5:$A$500,0),MATCH(resource!DU$2,COD_SALES!$B$4:$Z$4,0)),"")</f>
        <v>0</v>
      </c>
      <c r="DV439" s="3">
        <f>IFERROR(INDEX(COD_SALES!$B$5:$Z$500,MATCH(resource!$CC439,COD_SALES!$A$5:$A$500,0),MATCH(resource!DV$2,COD_SALES!$B$4:$Z$4,0)),"")</f>
        <v>0</v>
      </c>
      <c r="DW439" s="3">
        <f>IFERROR(INDEX(COD_SALES!$B$5:$Z$500,MATCH(resource!$CC439,COD_SALES!$A$5:$A$500,0),MATCH(resource!DW$2,COD_SALES!$B$4:$Z$4,0)),"")</f>
        <v>10</v>
      </c>
      <c r="DX439" s="3">
        <f>IFERROR(INDEX(COD_SALES!$B$5:$Z$500,MATCH(resource!$CC439,COD_SALES!$A$5:$A$500,0),MATCH(resource!DX$2,COD_SALES!$B$4:$Z$4,0)),"")</f>
        <v>0</v>
      </c>
      <c r="DY439" s="3">
        <f>IFERROR(INDEX(COD_SALES!$B$5:$Z$500,MATCH(resource!$CC439,COD_SALES!$A$5:$A$500,0),MATCH(resource!DY$2,COD_SALES!$B$4:$Z$4,0)),"")</f>
        <v>0</v>
      </c>
      <c r="DZ439" s="3">
        <f>IFERROR(INDEX(COD_SALES!$B$5:$Z$500,MATCH(resource!$CC439,COD_SALES!$A$5:$A$500,0),MATCH(resource!DZ$2,COD_SALES!$B$4:$Z$4,0)),"")</f>
        <v>0</v>
      </c>
      <c r="EA439" s="3">
        <f>IFERROR(INDEX(COD_SALES!$B$5:$Z$500,MATCH(resource!$CC439,COD_SALES!$A$5:$A$500,0),MATCH(resource!EA$2,COD_SALES!$B$4:$Z$4,0)),"")</f>
        <v>0</v>
      </c>
      <c r="EB439" s="3">
        <f t="shared" si="125"/>
        <v>7413.5</v>
      </c>
      <c r="EW439" s="3">
        <f>IFERROR(VLOOKUP(CC439,data_pull!$AO$25:$AR$546,2,0),0)</f>
        <v>1</v>
      </c>
      <c r="EX439" s="1">
        <f>IFERROR(VLOOKUP(CC439,data_pull!$AO$25:$AR$546,4,0),0)</f>
        <v>190000</v>
      </c>
    </row>
    <row r="440" spans="13:154" x14ac:dyDescent="0.25"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4" t="str">
        <f>sales_data!B439</f>
        <v>Mahmudul Islam</v>
      </c>
      <c r="AR440" s="4" t="str">
        <f>sales_data!C439</f>
        <v>Dilip Kumar Mondol</v>
      </c>
      <c r="AS440" s="5" t="str">
        <f t="shared" si="117"/>
        <v>Dilip Kumar Mondol</v>
      </c>
      <c r="AT440" s="4" t="str">
        <f>sales_data!I439</f>
        <v>Aktarul Hoque</v>
      </c>
      <c r="AU440" s="4" t="str">
        <f>sales_data!W439</f>
        <v>Thanapara (Cb)</v>
      </c>
      <c r="AV440" s="1">
        <f>sales_data!N439</f>
        <v>109259.11</v>
      </c>
      <c r="AW440" s="1">
        <f>sales_data!P439</f>
        <v>50</v>
      </c>
      <c r="AX440" s="3">
        <f ca="1">IFERROR(INDEX(INDIRECT("day_wise_sales_data!$B$2:$BZ$599"),MATCH(resource!$CC440,day_wise_sales_data!$A$2:$A$500,0),MATCH(resource!AX$2,INDIRECT("day_wise_sales_data!$B$1:$BZ$1"),0)),0)</f>
        <v>0</v>
      </c>
      <c r="AY440" s="3">
        <f ca="1">IFERROR(INDEX(INDIRECT("day_wise_sales_data!$B$2:$BZ$599"),MATCH(resource!$CC440,day_wise_sales_data!$A$2:$A$500,0),MATCH(resource!AY$2,INDIRECT("day_wise_sales_data!$B$1:$BZ$1"),0)),0)</f>
        <v>0</v>
      </c>
      <c r="AZ440" s="3">
        <f ca="1">IFERROR(INDEX(INDIRECT("day_wise_sales_data!$B$2:$BZ$599"),MATCH(resource!$CC440,day_wise_sales_data!$A$2:$A$500,0),MATCH(resource!AZ$2,INDIRECT("day_wise_sales_data!$B$1:$BZ$1"),0)),0)</f>
        <v>21121.86</v>
      </c>
      <c r="BA440" s="3">
        <f ca="1">IFERROR(INDEX(INDIRECT("day_wise_sales_data!$B$2:$BZ$599"),MATCH(resource!$CC440,day_wise_sales_data!$A$2:$A$500,0),MATCH(resource!BA$2,INDIRECT("day_wise_sales_data!$B$1:$BZ$1"),0)),0)</f>
        <v>0</v>
      </c>
      <c r="BB440" s="3">
        <f ca="1">IFERROR(INDEX(INDIRECT("day_wise_sales_data!$B$2:$BZ$599"),MATCH(resource!$CC440,day_wise_sales_data!$A$2:$A$500,0),MATCH(resource!BB$2,INDIRECT("day_wise_sales_data!$B$1:$BZ$1"),0)),0)</f>
        <v>0</v>
      </c>
      <c r="BC440" s="3">
        <f ca="1">IFERROR(INDEX(INDIRECT("day_wise_sales_data!$B$2:$BZ$599"),MATCH(resource!$CC440,day_wise_sales_data!$A$2:$A$500,0),MATCH(resource!BC$2,INDIRECT("day_wise_sales_data!$B$1:$BZ$1"),0)),0)</f>
        <v>0</v>
      </c>
      <c r="BD440" s="3">
        <f ca="1">IFERROR(INDEX(INDIRECT("day_wise_sales_data!$B$2:$BZ$599"),MATCH(resource!$CC440,day_wise_sales_data!$A$2:$A$500,0),MATCH(resource!BD$2,INDIRECT("day_wise_sales_data!$B$1:$BZ$1"),0)),0)</f>
        <v>9488.57</v>
      </c>
      <c r="BE440" s="3">
        <f ca="1">IFERROR(INDEX(INDIRECT("day_wise_sales_data!$B$2:$BZ$599"),MATCH(resource!$CC440,day_wise_sales_data!$A$2:$A$500,0),MATCH(resource!BE$2,INDIRECT("day_wise_sales_data!$B$1:$BZ$1"),0)),0)</f>
        <v>11562.84</v>
      </c>
      <c r="BF440" s="3">
        <f ca="1">IFERROR(INDEX(INDIRECT("day_wise_sales_data!$B$2:$BZ$599"),MATCH(resource!$CC440,day_wise_sales_data!$A$2:$A$500,0),MATCH(resource!BF$2,INDIRECT("day_wise_sales_data!$B$1:$BZ$1"),0)),0)</f>
        <v>0</v>
      </c>
      <c r="BG440" s="3">
        <f ca="1">IFERROR(INDEX(INDIRECT("day_wise_sales_data!$B$2:$BZ$599"),MATCH(resource!$CC440,day_wise_sales_data!$A$2:$A$500,0),MATCH(resource!BG$2,INDIRECT("day_wise_sales_data!$B$1:$BZ$1"),0)),0)</f>
        <v>8649.4500000000007</v>
      </c>
      <c r="BH440" s="3">
        <f ca="1">IFERROR(INDEX(INDIRECT("day_wise_sales_data!$B$2:$BZ$599"),MATCH(resource!$CC440,day_wise_sales_data!$A$2:$A$500,0),MATCH(resource!BH$2,INDIRECT("day_wise_sales_data!$B$1:$BZ$1"),0)),0)</f>
        <v>0</v>
      </c>
      <c r="BI440" s="3">
        <f ca="1">IFERROR(INDEX(INDIRECT("day_wise_sales_data!$B$2:$BZ$599"),MATCH(resource!$CC440,day_wise_sales_data!$A$2:$A$500,0),MATCH(resource!BI$2,INDIRECT("day_wise_sales_data!$B$1:$BZ$1"),0)),0)</f>
        <v>0</v>
      </c>
      <c r="BJ440" s="3">
        <f ca="1">IFERROR(INDEX(INDIRECT("day_wise_sales_data!$B$2:$BZ$599"),MATCH(resource!$CC440,day_wise_sales_data!$A$2:$A$500,0),MATCH(resource!BJ$2,INDIRECT("day_wise_sales_data!$B$1:$BZ$1"),0)),0)</f>
        <v>0</v>
      </c>
      <c r="BK440" s="3">
        <f ca="1">IFERROR(INDEX(INDIRECT("day_wise_sales_data!$B$2:$BZ$599"),MATCH(resource!$CC440,day_wise_sales_data!$A$2:$A$500,0),MATCH(resource!BK$2,INDIRECT("day_wise_sales_data!$B$1:$BZ$1"),0)),0)</f>
        <v>4137.1499999999996</v>
      </c>
      <c r="BL440" s="3">
        <f ca="1">IFERROR(INDEX(INDIRECT("day_wise_sales_data!$B$2:$BZ$599"),MATCH(resource!$CC440,day_wise_sales_data!$A$2:$A$500,0),MATCH(resource!BL$2,INDIRECT("day_wise_sales_data!$B$1:$BZ$1"),0)),0)</f>
        <v>0</v>
      </c>
      <c r="BM440" s="3">
        <f ca="1">IFERROR(INDEX(INDIRECT("day_wise_sales_data!$B$2:$BZ$599"),MATCH(resource!$CC440,day_wise_sales_data!$A$2:$A$500,0),MATCH(resource!BM$2,INDIRECT("day_wise_sales_data!$B$1:$BZ$1"),0)),0)</f>
        <v>0</v>
      </c>
      <c r="BN440" s="3">
        <f ca="1">IFERROR(INDEX(INDIRECT("day_wise_sales_data!$B$2:$BZ$599"),MATCH(resource!$CC440,day_wise_sales_data!$A$2:$A$500,0),MATCH(resource!BN$2,INDIRECT("day_wise_sales_data!$B$1:$BZ$1"),0)),0)</f>
        <v>0</v>
      </c>
      <c r="BO440" s="3">
        <f ca="1">IFERROR(INDEX(INDIRECT("day_wise_sales_data!$B$2:$BZ$599"),MATCH(resource!$CC440,day_wise_sales_data!$A$2:$A$500,0),MATCH(resource!BO$2,INDIRECT("day_wise_sales_data!$B$1:$BZ$1"),0)),0)</f>
        <v>0</v>
      </c>
      <c r="BP440" s="3">
        <f ca="1">IFERROR(INDEX(INDIRECT("day_wise_sales_data!$B$2:$BZ$599"),MATCH(resource!$CC440,day_wise_sales_data!$A$2:$A$500,0),MATCH(resource!BP$2,INDIRECT("day_wise_sales_data!$B$1:$BZ$1"),0)),0)</f>
        <v>1060.29</v>
      </c>
      <c r="BQ440" s="3">
        <f ca="1">IFERROR(INDEX(INDIRECT("day_wise_sales_data!$B$2:$BZ$599"),MATCH(resource!$CC440,day_wise_sales_data!$A$2:$A$500,0),MATCH(resource!BQ$2,INDIRECT("day_wise_sales_data!$B$1:$BZ$1"),0)),0)</f>
        <v>0</v>
      </c>
      <c r="BR440" s="3">
        <f ca="1">IFERROR(INDEX(INDIRECT("day_wise_sales_data!$B$2:$BZ$599"),MATCH(resource!$CC440,day_wise_sales_data!$A$2:$A$500,0),MATCH(resource!BR$2,INDIRECT("day_wise_sales_data!$B$1:$BZ$1"),0)),0)</f>
        <v>0</v>
      </c>
      <c r="BS440" s="3">
        <f ca="1">IFERROR(INDEX(INDIRECT("day_wise_sales_data!$B$2:$BZ$599"),MATCH(resource!$CC440,day_wise_sales_data!$A$2:$A$500,0),MATCH(resource!BS$2,INDIRECT("day_wise_sales_data!$B$1:$BZ$1"),0)),0)</f>
        <v>1059.6099999999999</v>
      </c>
      <c r="BT440" s="3">
        <f ca="1">IFERROR(INDEX(INDIRECT("day_wise_sales_data!$B$2:$BZ$599"),MATCH(resource!$CC440,day_wise_sales_data!$A$2:$A$500,0),MATCH(resource!BT$2,INDIRECT("day_wise_sales_data!$B$1:$BZ$1"),0)),0)</f>
        <v>0</v>
      </c>
      <c r="BU440" s="3">
        <f ca="1">IFERROR(INDEX(INDIRECT("day_wise_sales_data!$B$2:$BZ$599"),MATCH(resource!$CC440,day_wise_sales_data!$A$2:$A$500,0),MATCH(resource!BU$2,INDIRECT("day_wise_sales_data!$B$1:$BZ$1"),0)),0)</f>
        <v>0</v>
      </c>
      <c r="BV440" s="3">
        <f ca="1">IFERROR(INDEX(INDIRECT("day_wise_sales_data!$B$2:$BZ$599"),MATCH(resource!$CC440,day_wise_sales_data!$A$2:$A$500,0),MATCH(resource!BV$2,INDIRECT("day_wise_sales_data!$B$1:$BZ$1"),0)),0)</f>
        <v>9271.5499999999993</v>
      </c>
      <c r="BW440" s="3">
        <f ca="1">IFERROR(INDEX(INDIRECT("day_wise_sales_data!$B$2:$BZ$599"),MATCH(resource!$CC440,day_wise_sales_data!$A$2:$A$500,0),MATCH(resource!BW$2,INDIRECT("day_wise_sales_data!$B$1:$BZ$1"),0)),0)</f>
        <v>24480.82</v>
      </c>
      <c r="BX440" s="3">
        <f ca="1">IFERROR(INDEX(INDIRECT("day_wise_sales_data!$B$2:$BZ$599"),MATCH(resource!$CC440,day_wise_sales_data!$A$2:$A$500,0),MATCH(resource!BX$2,INDIRECT("day_wise_sales_data!$B$1:$BZ$1"),0)),0)</f>
        <v>0</v>
      </c>
      <c r="BY440" s="3">
        <f ca="1">IFERROR(INDEX(INDIRECT("day_wise_sales_data!$B$2:$BZ$599"),MATCH(resource!$CC440,day_wise_sales_data!$A$2:$A$500,0),MATCH(resource!BY$2,INDIRECT("day_wise_sales_data!$B$1:$BZ$1"),0)),0)</f>
        <v>18426.97</v>
      </c>
      <c r="BZ440" s="3">
        <f ca="1">IFERROR(INDEX(INDIRECT("day_wise_sales_data!$B$2:$BZ$599"),MATCH(resource!$CC440,day_wise_sales_data!$A$2:$A$500,0),MATCH(resource!BZ$2,INDIRECT("day_wise_sales_data!$B$1:$BZ$1"),0)),0)</f>
        <v>0</v>
      </c>
      <c r="CA440" s="3" t="str">
        <f ca="1">IFERROR(INDEX(INDIRECT("day_wise_sales_data!$B$2:$BZ$599"),MATCH(resource!$CC440,day_wise_sales_data!$A$2:$A$500,0),MATCH(resource!CA$2,INDIRECT("day_wise_sales_data!$B$1:$BZ$1"),0)),0)</f>
        <v>dd</v>
      </c>
      <c r="CC440" s="4" t="str">
        <f>sales_data!H439</f>
        <v>RAJ04191</v>
      </c>
      <c r="CD440" s="1">
        <v>438</v>
      </c>
      <c r="CE440" s="1" t="str">
        <f>IF(AQ440=report!$AQ$3,resource!CD440,"")</f>
        <v/>
      </c>
      <c r="CF440" s="5" t="str">
        <f>IFERROR(SMALL($CE$3:$CE$1001,ROWS($CE$3:CE440)),"")</f>
        <v/>
      </c>
      <c r="CH440">
        <f>IFERROR(VLOOKUP($CC440,data_pull!$E$22:$G$700,2,0),0)</f>
        <v>109259.11</v>
      </c>
      <c r="DK440" s="3">
        <f>IFERROR(INDEX(COD_SALES!$B$5:$Z$500,MATCH(resource!$CC440,COD_SALES!$A$5:$A$500,0),MATCH(resource!DK$2,COD_SALES!$B$4:$Z$4,0)),"")</f>
        <v>5</v>
      </c>
      <c r="DL440" s="3">
        <f>IFERROR(INDEX(COD_SALES!$B$5:$Z$500,MATCH(resource!$CC440,COD_SALES!$A$5:$A$500,0),MATCH(resource!DL$2,COD_SALES!$B$4:$Z$4,0)),"")</f>
        <v>0</v>
      </c>
      <c r="DM440" s="3">
        <f>IFERROR(INDEX(COD_SALES!$B$5:$Z$500,MATCH(resource!$CC440,COD_SALES!$A$5:$A$500,0),MATCH(resource!DM$2,COD_SALES!$B$4:$Z$4,0)),"")</f>
        <v>1</v>
      </c>
      <c r="DN440" s="3" t="str">
        <f>IFERROR(INDEX(COD_SALES!$B$5:$Z$500,MATCH(resource!$CC440,COD_SALES!$A$5:$A$500,0),MATCH(resource!DN$2,COD_SALES!$B$4:$Z$4,0)),"")</f>
        <v/>
      </c>
      <c r="DO440" s="3">
        <f>IFERROR(INDEX(COD_SALES!$B$5:$Z$500,MATCH(resource!$CC440,COD_SALES!$A$5:$A$500,0),MATCH(resource!DO$2,COD_SALES!$B$4:$Z$4,0)),"")</f>
        <v>0</v>
      </c>
      <c r="DP440" s="3">
        <f>IFERROR(INDEX(COD_SALES!$B$5:$Z$500,MATCH(resource!$CC440,COD_SALES!$A$5:$A$500,0),MATCH(resource!DP$2,COD_SALES!$B$4:$Z$4,0)),"")</f>
        <v>31</v>
      </c>
      <c r="DQ440" s="3" t="str">
        <f>IFERROR(INDEX(COD_SALES!$B$5:$Z$500,MATCH(resource!$CC440,COD_SALES!$A$5:$A$500,0),MATCH(resource!DQ$2,COD_SALES!$B$4:$Z$4,0)),"")</f>
        <v/>
      </c>
      <c r="DR440" s="3">
        <f>IFERROR(INDEX(COD_SALES!$B$5:$Z$500,MATCH(resource!$CC440,COD_SALES!$A$5:$A$500,0),MATCH(resource!DR$2,COD_SALES!$B$4:$Z$4,0)),"")</f>
        <v>0</v>
      </c>
      <c r="DS440" s="3">
        <f>IFERROR(INDEX(COD_SALES!$B$5:$Z$500,MATCH(resource!$CC440,COD_SALES!$A$5:$A$500,0),MATCH(resource!DS$2,COD_SALES!$B$4:$Z$4,0)),"")</f>
        <v>0</v>
      </c>
      <c r="DT440" s="3">
        <f>IFERROR(INDEX(COD_SALES!$B$5:$Z$500,MATCH(resource!$CC440,COD_SALES!$A$5:$A$500,0),MATCH(resource!DT$2,COD_SALES!$B$4:$Z$4,0)),"")</f>
        <v>5</v>
      </c>
      <c r="DU440" s="3">
        <f>IFERROR(INDEX(COD_SALES!$B$5:$Z$500,MATCH(resource!$CC440,COD_SALES!$A$5:$A$500,0),MATCH(resource!DU$2,COD_SALES!$B$4:$Z$4,0)),"")</f>
        <v>55</v>
      </c>
      <c r="DV440" s="3">
        <f>IFERROR(INDEX(COD_SALES!$B$5:$Z$500,MATCH(resource!$CC440,COD_SALES!$A$5:$A$500,0),MATCH(resource!DV$2,COD_SALES!$B$4:$Z$4,0)),"")</f>
        <v>0</v>
      </c>
      <c r="DW440" s="3">
        <f>IFERROR(INDEX(COD_SALES!$B$5:$Z$500,MATCH(resource!$CC440,COD_SALES!$A$5:$A$500,0),MATCH(resource!DW$2,COD_SALES!$B$4:$Z$4,0)),"")</f>
        <v>11</v>
      </c>
      <c r="DX440" s="3">
        <f>IFERROR(INDEX(COD_SALES!$B$5:$Z$500,MATCH(resource!$CC440,COD_SALES!$A$5:$A$500,0),MATCH(resource!DX$2,COD_SALES!$B$4:$Z$4,0)),"")</f>
        <v>85</v>
      </c>
      <c r="DY440" s="3">
        <f>IFERROR(INDEX(COD_SALES!$B$5:$Z$500,MATCH(resource!$CC440,COD_SALES!$A$5:$A$500,0),MATCH(resource!DY$2,COD_SALES!$B$4:$Z$4,0)),"")</f>
        <v>0</v>
      </c>
      <c r="DZ440" s="3">
        <f>IFERROR(INDEX(COD_SALES!$B$5:$Z$500,MATCH(resource!$CC440,COD_SALES!$A$5:$A$500,0),MATCH(resource!DZ$2,COD_SALES!$B$4:$Z$4,0)),"")</f>
        <v>80</v>
      </c>
      <c r="EA440" s="3">
        <f>IFERROR(INDEX(COD_SALES!$B$5:$Z$500,MATCH(resource!$CC440,COD_SALES!$A$5:$A$500,0),MATCH(resource!EA$2,COD_SALES!$B$4:$Z$4,0)),"")</f>
        <v>134</v>
      </c>
      <c r="EB440" s="3">
        <f t="shared" si="125"/>
        <v>82517.440000000002</v>
      </c>
      <c r="EW440" s="3">
        <f>IFERROR(VLOOKUP(CC440,data_pull!$AO$25:$AR$546,2,0),0)</f>
        <v>28</v>
      </c>
      <c r="EX440" s="1">
        <f>IFERROR(VLOOKUP(CC440,data_pull!$AO$25:$AR$546,4,0),0)</f>
        <v>170000</v>
      </c>
    </row>
    <row r="441" spans="13:154" x14ac:dyDescent="0.25"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4" t="str">
        <f>sales_data!B440</f>
        <v>Mahmudul Islam</v>
      </c>
      <c r="AR441" s="4" t="str">
        <f>sales_data!C440</f>
        <v>Dilip Kumar Mondol</v>
      </c>
      <c r="AS441" s="5" t="str">
        <f t="shared" si="117"/>
        <v/>
      </c>
      <c r="AT441" s="4" t="str">
        <f>sales_data!I440</f>
        <v>Ashraful Islam-2</v>
      </c>
      <c r="AU441" s="4" t="str">
        <f>sales_data!W440</f>
        <v>Boraigram (Tb)</v>
      </c>
      <c r="AV441" s="1">
        <f>sales_data!N440</f>
        <v>100311.29</v>
      </c>
      <c r="AW441" s="1">
        <f>sales_data!P440</f>
        <v>50</v>
      </c>
      <c r="AX441" s="3">
        <f ca="1">IFERROR(INDEX(INDIRECT("day_wise_sales_data!$B$2:$BZ$599"),MATCH(resource!$CC441,day_wise_sales_data!$A$2:$A$500,0),MATCH(resource!AX$2,INDIRECT("day_wise_sales_data!$B$1:$BZ$1"),0)),0)</f>
        <v>0</v>
      </c>
      <c r="AY441" s="3">
        <f ca="1">IFERROR(INDEX(INDIRECT("day_wise_sales_data!$B$2:$BZ$599"),MATCH(resource!$CC441,day_wise_sales_data!$A$2:$A$500,0),MATCH(resource!AY$2,INDIRECT("day_wise_sales_data!$B$1:$BZ$1"),0)),0)</f>
        <v>0</v>
      </c>
      <c r="AZ441" s="3">
        <f ca="1">IFERROR(INDEX(INDIRECT("day_wise_sales_data!$B$2:$BZ$599"),MATCH(resource!$CC441,day_wise_sales_data!$A$2:$A$500,0),MATCH(resource!AZ$2,INDIRECT("day_wise_sales_data!$B$1:$BZ$1"),0)),0)</f>
        <v>10481.39</v>
      </c>
      <c r="BA441" s="3">
        <f ca="1">IFERROR(INDEX(INDIRECT("day_wise_sales_data!$B$2:$BZ$599"),MATCH(resource!$CC441,day_wise_sales_data!$A$2:$A$500,0),MATCH(resource!BA$2,INDIRECT("day_wise_sales_data!$B$1:$BZ$1"),0)),0)</f>
        <v>0</v>
      </c>
      <c r="BB441" s="3">
        <f ca="1">IFERROR(INDEX(INDIRECT("day_wise_sales_data!$B$2:$BZ$599"),MATCH(resource!$CC441,day_wise_sales_data!$A$2:$A$500,0),MATCH(resource!BB$2,INDIRECT("day_wise_sales_data!$B$1:$BZ$1"),0)),0)</f>
        <v>12028.16</v>
      </c>
      <c r="BC441" s="3">
        <f ca="1">IFERROR(INDEX(INDIRECT("day_wise_sales_data!$B$2:$BZ$599"),MATCH(resource!$CC441,day_wise_sales_data!$A$2:$A$500,0),MATCH(resource!BC$2,INDIRECT("day_wise_sales_data!$B$1:$BZ$1"),0)),0)</f>
        <v>0</v>
      </c>
      <c r="BD441" s="3">
        <f ca="1">IFERROR(INDEX(INDIRECT("day_wise_sales_data!$B$2:$BZ$599"),MATCH(resource!$CC441,day_wise_sales_data!$A$2:$A$500,0),MATCH(resource!BD$2,INDIRECT("day_wise_sales_data!$B$1:$BZ$1"),0)),0)</f>
        <v>3644.56</v>
      </c>
      <c r="BE441" s="3">
        <f ca="1">IFERROR(INDEX(INDIRECT("day_wise_sales_data!$B$2:$BZ$599"),MATCH(resource!$CC441,day_wise_sales_data!$A$2:$A$500,0),MATCH(resource!BE$2,INDIRECT("day_wise_sales_data!$B$1:$BZ$1"),0)),0)</f>
        <v>5296.03</v>
      </c>
      <c r="BF441" s="3">
        <f ca="1">IFERROR(INDEX(INDIRECT("day_wise_sales_data!$B$2:$BZ$599"),MATCH(resource!$CC441,day_wise_sales_data!$A$2:$A$500,0),MATCH(resource!BF$2,INDIRECT("day_wise_sales_data!$B$1:$BZ$1"),0)),0)</f>
        <v>0</v>
      </c>
      <c r="BG441" s="3">
        <f ca="1">IFERROR(INDEX(INDIRECT("day_wise_sales_data!$B$2:$BZ$599"),MATCH(resource!$CC441,day_wise_sales_data!$A$2:$A$500,0),MATCH(resource!BG$2,INDIRECT("day_wise_sales_data!$B$1:$BZ$1"),0)),0)</f>
        <v>7098.8</v>
      </c>
      <c r="BH441" s="3">
        <f ca="1">IFERROR(INDEX(INDIRECT("day_wise_sales_data!$B$2:$BZ$599"),MATCH(resource!$CC441,day_wise_sales_data!$A$2:$A$500,0),MATCH(resource!BH$2,INDIRECT("day_wise_sales_data!$B$1:$BZ$1"),0)),0)</f>
        <v>0</v>
      </c>
      <c r="BI441" s="3">
        <f ca="1">IFERROR(INDEX(INDIRECT("day_wise_sales_data!$B$2:$BZ$599"),MATCH(resource!$CC441,day_wise_sales_data!$A$2:$A$500,0),MATCH(resource!BI$2,INDIRECT("day_wise_sales_data!$B$1:$BZ$1"),0)),0)</f>
        <v>0</v>
      </c>
      <c r="BJ441" s="3">
        <f ca="1">IFERROR(INDEX(INDIRECT("day_wise_sales_data!$B$2:$BZ$599"),MATCH(resource!$CC441,day_wise_sales_data!$A$2:$A$500,0),MATCH(resource!BJ$2,INDIRECT("day_wise_sales_data!$B$1:$BZ$1"),0)),0)</f>
        <v>0</v>
      </c>
      <c r="BK441" s="3">
        <f ca="1">IFERROR(INDEX(INDIRECT("day_wise_sales_data!$B$2:$BZ$599"),MATCH(resource!$CC441,day_wise_sales_data!$A$2:$A$500,0),MATCH(resource!BK$2,INDIRECT("day_wise_sales_data!$B$1:$BZ$1"),0)),0)</f>
        <v>1662.4</v>
      </c>
      <c r="BL441" s="3">
        <f ca="1">IFERROR(INDEX(INDIRECT("day_wise_sales_data!$B$2:$BZ$599"),MATCH(resource!$CC441,day_wise_sales_data!$A$2:$A$500,0),MATCH(resource!BL$2,INDIRECT("day_wise_sales_data!$B$1:$BZ$1"),0)),0)</f>
        <v>1760.18</v>
      </c>
      <c r="BM441" s="3">
        <f ca="1">IFERROR(INDEX(INDIRECT("day_wise_sales_data!$B$2:$BZ$599"),MATCH(resource!$CC441,day_wise_sales_data!$A$2:$A$500,0),MATCH(resource!BM$2,INDIRECT("day_wise_sales_data!$B$1:$BZ$1"),0)),0)</f>
        <v>6794.22</v>
      </c>
      <c r="BN441" s="3">
        <f ca="1">IFERROR(INDEX(INDIRECT("day_wise_sales_data!$B$2:$BZ$599"),MATCH(resource!$CC441,day_wise_sales_data!$A$2:$A$500,0),MATCH(resource!BN$2,INDIRECT("day_wise_sales_data!$B$1:$BZ$1"),0)),0)</f>
        <v>0</v>
      </c>
      <c r="BO441" s="3">
        <f ca="1">IFERROR(INDEX(INDIRECT("day_wise_sales_data!$B$2:$BZ$599"),MATCH(resource!$CC441,day_wise_sales_data!$A$2:$A$500,0),MATCH(resource!BO$2,INDIRECT("day_wise_sales_data!$B$1:$BZ$1"),0)),0)</f>
        <v>0</v>
      </c>
      <c r="BP441" s="3">
        <f ca="1">IFERROR(INDEX(INDIRECT("day_wise_sales_data!$B$2:$BZ$599"),MATCH(resource!$CC441,day_wise_sales_data!$A$2:$A$500,0),MATCH(resource!BP$2,INDIRECT("day_wise_sales_data!$B$1:$BZ$1"),0)),0)</f>
        <v>0</v>
      </c>
      <c r="BQ441" s="3">
        <f ca="1">IFERROR(INDEX(INDIRECT("day_wise_sales_data!$B$2:$BZ$599"),MATCH(resource!$CC441,day_wise_sales_data!$A$2:$A$500,0),MATCH(resource!BQ$2,INDIRECT("day_wise_sales_data!$B$1:$BZ$1"),0)),0)</f>
        <v>0</v>
      </c>
      <c r="BR441" s="3">
        <f ca="1">IFERROR(INDEX(INDIRECT("day_wise_sales_data!$B$2:$BZ$599"),MATCH(resource!$CC441,day_wise_sales_data!$A$2:$A$500,0),MATCH(resource!BR$2,INDIRECT("day_wise_sales_data!$B$1:$BZ$1"),0)),0)</f>
        <v>1412.32</v>
      </c>
      <c r="BS441" s="3">
        <f ca="1">IFERROR(INDEX(INDIRECT("day_wise_sales_data!$B$2:$BZ$599"),MATCH(resource!$CC441,day_wise_sales_data!$A$2:$A$500,0),MATCH(resource!BS$2,INDIRECT("day_wise_sales_data!$B$1:$BZ$1"),0)),0)</f>
        <v>11182.6</v>
      </c>
      <c r="BT441" s="3">
        <f ca="1">IFERROR(INDEX(INDIRECT("day_wise_sales_data!$B$2:$BZ$599"),MATCH(resource!$CC441,day_wise_sales_data!$A$2:$A$500,0),MATCH(resource!BT$2,INDIRECT("day_wise_sales_data!$B$1:$BZ$1"),0)),0)</f>
        <v>1926.01</v>
      </c>
      <c r="BU441" s="3">
        <f ca="1">IFERROR(INDEX(INDIRECT("day_wise_sales_data!$B$2:$BZ$599"),MATCH(resource!$CC441,day_wise_sales_data!$A$2:$A$500,0),MATCH(resource!BU$2,INDIRECT("day_wise_sales_data!$B$1:$BZ$1"),0)),0)</f>
        <v>2200.1999999999998</v>
      </c>
      <c r="BV441" s="3">
        <f ca="1">IFERROR(INDEX(INDIRECT("day_wise_sales_data!$B$2:$BZ$599"),MATCH(resource!$CC441,day_wise_sales_data!$A$2:$A$500,0),MATCH(resource!BV$2,INDIRECT("day_wise_sales_data!$B$1:$BZ$1"),0)),0)</f>
        <v>0</v>
      </c>
      <c r="BW441" s="3">
        <f ca="1">IFERROR(INDEX(INDIRECT("day_wise_sales_data!$B$2:$BZ$599"),MATCH(resource!$CC441,day_wise_sales_data!$A$2:$A$500,0),MATCH(resource!BW$2,INDIRECT("day_wise_sales_data!$B$1:$BZ$1"),0)),0)</f>
        <v>16570.78</v>
      </c>
      <c r="BX441" s="3">
        <f ca="1">IFERROR(INDEX(INDIRECT("day_wise_sales_data!$B$2:$BZ$599"),MATCH(resource!$CC441,day_wise_sales_data!$A$2:$A$500,0),MATCH(resource!BX$2,INDIRECT("day_wise_sales_data!$B$1:$BZ$1"),0)),0)</f>
        <v>0</v>
      </c>
      <c r="BY441" s="3">
        <f ca="1">IFERROR(INDEX(INDIRECT("day_wise_sales_data!$B$2:$BZ$599"),MATCH(resource!$CC441,day_wise_sales_data!$A$2:$A$500,0),MATCH(resource!BY$2,INDIRECT("day_wise_sales_data!$B$1:$BZ$1"),0)),0)</f>
        <v>18253.64</v>
      </c>
      <c r="BZ441" s="3">
        <f ca="1">IFERROR(INDEX(INDIRECT("day_wise_sales_data!$B$2:$BZ$599"),MATCH(resource!$CC441,day_wise_sales_data!$A$2:$A$500,0),MATCH(resource!BZ$2,INDIRECT("day_wise_sales_data!$B$1:$BZ$1"),0)),0)</f>
        <v>0</v>
      </c>
      <c r="CA441" s="3" t="str">
        <f ca="1">IFERROR(INDEX(INDIRECT("day_wise_sales_data!$B$2:$BZ$599"),MATCH(resource!$CC441,day_wise_sales_data!$A$2:$A$500,0),MATCH(resource!CA$2,INDIRECT("day_wise_sales_data!$B$1:$BZ$1"),0)),0)</f>
        <v>dd</v>
      </c>
      <c r="CC441" s="4" t="str">
        <f>sales_data!H440</f>
        <v>RAJ02142</v>
      </c>
      <c r="CD441" s="1">
        <v>439</v>
      </c>
      <c r="CE441" s="1" t="str">
        <f>IF(AQ441=report!$AQ$3,resource!CD441,"")</f>
        <v/>
      </c>
      <c r="CF441" s="5" t="str">
        <f>IFERROR(SMALL($CE$3:$CE$1001,ROWS($CE$3:CE441)),"")</f>
        <v/>
      </c>
      <c r="CH441">
        <f>IFERROR(VLOOKUP($CC441,data_pull!$E$22:$G$700,2,0),0)</f>
        <v>100311.29</v>
      </c>
      <c r="DK441" s="3">
        <f>IFERROR(INDEX(COD_SALES!$B$5:$Z$500,MATCH(resource!$CC441,COD_SALES!$A$5:$A$500,0),MATCH(resource!DK$2,COD_SALES!$B$4:$Z$4,0)),"")</f>
        <v>0</v>
      </c>
      <c r="DL441" s="3">
        <f>IFERROR(INDEX(COD_SALES!$B$5:$Z$500,MATCH(resource!$CC441,COD_SALES!$A$5:$A$500,0),MATCH(resource!DL$2,COD_SALES!$B$4:$Z$4,0)),"")</f>
        <v>0</v>
      </c>
      <c r="DM441" s="3">
        <f>IFERROR(INDEX(COD_SALES!$B$5:$Z$500,MATCH(resource!$CC441,COD_SALES!$A$5:$A$500,0),MATCH(resource!DM$2,COD_SALES!$B$4:$Z$4,0)),"")</f>
        <v>10</v>
      </c>
      <c r="DN441" s="3" t="str">
        <f>IFERROR(INDEX(COD_SALES!$B$5:$Z$500,MATCH(resource!$CC441,COD_SALES!$A$5:$A$500,0),MATCH(resource!DN$2,COD_SALES!$B$4:$Z$4,0)),"")</f>
        <v/>
      </c>
      <c r="DO441" s="3">
        <f>IFERROR(INDEX(COD_SALES!$B$5:$Z$500,MATCH(resource!$CC441,COD_SALES!$A$5:$A$500,0),MATCH(resource!DO$2,COD_SALES!$B$4:$Z$4,0)),"")</f>
        <v>0</v>
      </c>
      <c r="DP441" s="3">
        <f>IFERROR(INDEX(COD_SALES!$B$5:$Z$500,MATCH(resource!$CC441,COD_SALES!$A$5:$A$500,0),MATCH(resource!DP$2,COD_SALES!$B$4:$Z$4,0)),"")</f>
        <v>0</v>
      </c>
      <c r="DQ441" s="3" t="str">
        <f>IFERROR(INDEX(COD_SALES!$B$5:$Z$500,MATCH(resource!$CC441,COD_SALES!$A$5:$A$500,0),MATCH(resource!DQ$2,COD_SALES!$B$4:$Z$4,0)),"")</f>
        <v/>
      </c>
      <c r="DR441" s="3">
        <f>IFERROR(INDEX(COD_SALES!$B$5:$Z$500,MATCH(resource!$CC441,COD_SALES!$A$5:$A$500,0),MATCH(resource!DR$2,COD_SALES!$B$4:$Z$4,0)),"")</f>
        <v>0</v>
      </c>
      <c r="DS441" s="3">
        <f>IFERROR(INDEX(COD_SALES!$B$5:$Z$500,MATCH(resource!$CC441,COD_SALES!$A$5:$A$500,0),MATCH(resource!DS$2,COD_SALES!$B$4:$Z$4,0)),"")</f>
        <v>4</v>
      </c>
      <c r="DT441" s="3">
        <f>IFERROR(INDEX(COD_SALES!$B$5:$Z$500,MATCH(resource!$CC441,COD_SALES!$A$5:$A$500,0),MATCH(resource!DT$2,COD_SALES!$B$4:$Z$4,0)),"")</f>
        <v>0</v>
      </c>
      <c r="DU441" s="3">
        <f>IFERROR(INDEX(COD_SALES!$B$5:$Z$500,MATCH(resource!$CC441,COD_SALES!$A$5:$A$500,0),MATCH(resource!DU$2,COD_SALES!$B$4:$Z$4,0)),"")</f>
        <v>30</v>
      </c>
      <c r="DV441" s="3">
        <f>IFERROR(INDEX(COD_SALES!$B$5:$Z$500,MATCH(resource!$CC441,COD_SALES!$A$5:$A$500,0),MATCH(resource!DV$2,COD_SALES!$B$4:$Z$4,0)),"")</f>
        <v>0</v>
      </c>
      <c r="DW441" s="3">
        <f>IFERROR(INDEX(COD_SALES!$B$5:$Z$500,MATCH(resource!$CC441,COD_SALES!$A$5:$A$500,0),MATCH(resource!DW$2,COD_SALES!$B$4:$Z$4,0)),"")</f>
        <v>0</v>
      </c>
      <c r="DX441" s="3">
        <f>IFERROR(INDEX(COD_SALES!$B$5:$Z$500,MATCH(resource!$CC441,COD_SALES!$A$5:$A$500,0),MATCH(resource!DX$2,COD_SALES!$B$4:$Z$4,0)),"")</f>
        <v>0</v>
      </c>
      <c r="DY441" s="3">
        <f>IFERROR(INDEX(COD_SALES!$B$5:$Z$500,MATCH(resource!$CC441,COD_SALES!$A$5:$A$500,0),MATCH(resource!DY$2,COD_SALES!$B$4:$Z$4,0)),"")</f>
        <v>0</v>
      </c>
      <c r="DZ441" s="3">
        <f>IFERROR(INDEX(COD_SALES!$B$5:$Z$500,MATCH(resource!$CC441,COD_SALES!$A$5:$A$500,0),MATCH(resource!DZ$2,COD_SALES!$B$4:$Z$4,0)),"")</f>
        <v>0</v>
      </c>
      <c r="EA441" s="3">
        <f>IFERROR(INDEX(COD_SALES!$B$5:$Z$500,MATCH(resource!$CC441,COD_SALES!$A$5:$A$500,0),MATCH(resource!EA$2,COD_SALES!$B$4:$Z$4,0)),"")</f>
        <v>10</v>
      </c>
      <c r="EB441" s="3">
        <f t="shared" si="125"/>
        <v>10101.14</v>
      </c>
      <c r="EW441" s="3">
        <f>IFERROR(VLOOKUP(CC441,data_pull!$AO$25:$AR$546,2,0),0)</f>
        <v>5</v>
      </c>
      <c r="EX441" s="1">
        <f>IFERROR(VLOOKUP(CC441,data_pull!$AO$25:$AR$546,4,0),0)</f>
        <v>180000</v>
      </c>
    </row>
    <row r="442" spans="13:154" x14ac:dyDescent="0.25"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4" t="str">
        <f>sales_data!B441</f>
        <v>Mahmudul Islam</v>
      </c>
      <c r="AR442" s="4" t="str">
        <f>sales_data!C441</f>
        <v>Dilip Kumar Mondol</v>
      </c>
      <c r="AS442" s="5" t="str">
        <f t="shared" si="117"/>
        <v/>
      </c>
      <c r="AT442" s="4" t="str">
        <f>sales_data!I441</f>
        <v>Mahidul Islam</v>
      </c>
      <c r="AU442" s="4" t="str">
        <f>sales_data!W441</f>
        <v>Noldanga (Tb)</v>
      </c>
      <c r="AV442" s="1">
        <f>sales_data!N441</f>
        <v>100111.24</v>
      </c>
      <c r="AW442" s="1">
        <f>sales_data!P441</f>
        <v>31</v>
      </c>
      <c r="AX442" s="3">
        <f ca="1">IFERROR(INDEX(INDIRECT("day_wise_sales_data!$B$2:$BZ$599"),MATCH(resource!$CC442,day_wise_sales_data!$A$2:$A$500,0),MATCH(resource!AX$2,INDIRECT("day_wise_sales_data!$B$1:$BZ$1"),0)),0)</f>
        <v>0</v>
      </c>
      <c r="AY442" s="3">
        <f ca="1">IFERROR(INDEX(INDIRECT("day_wise_sales_data!$B$2:$BZ$599"),MATCH(resource!$CC442,day_wise_sales_data!$A$2:$A$500,0),MATCH(resource!AY$2,INDIRECT("day_wise_sales_data!$B$1:$BZ$1"),0)),0)</f>
        <v>12301.71</v>
      </c>
      <c r="AZ442" s="3">
        <f ca="1">IFERROR(INDEX(INDIRECT("day_wise_sales_data!$B$2:$BZ$599"),MATCH(resource!$CC442,day_wise_sales_data!$A$2:$A$500,0),MATCH(resource!AZ$2,INDIRECT("day_wise_sales_data!$B$1:$BZ$1"),0)),0)</f>
        <v>0</v>
      </c>
      <c r="BA442" s="3">
        <f ca="1">IFERROR(INDEX(INDIRECT("day_wise_sales_data!$B$2:$BZ$599"),MATCH(resource!$CC442,day_wise_sales_data!$A$2:$A$500,0),MATCH(resource!BA$2,INDIRECT("day_wise_sales_data!$B$1:$BZ$1"),0)),0)</f>
        <v>0</v>
      </c>
      <c r="BB442" s="3">
        <f ca="1">IFERROR(INDEX(INDIRECT("day_wise_sales_data!$B$2:$BZ$599"),MATCH(resource!$CC442,day_wise_sales_data!$A$2:$A$500,0),MATCH(resource!BB$2,INDIRECT("day_wise_sales_data!$B$1:$BZ$1"),0)),0)</f>
        <v>0</v>
      </c>
      <c r="BC442" s="3">
        <f ca="1">IFERROR(INDEX(INDIRECT("day_wise_sales_data!$B$2:$BZ$599"),MATCH(resource!$CC442,day_wise_sales_data!$A$2:$A$500,0),MATCH(resource!BC$2,INDIRECT("day_wise_sales_data!$B$1:$BZ$1"),0)),0)</f>
        <v>0</v>
      </c>
      <c r="BD442" s="3">
        <f ca="1">IFERROR(INDEX(INDIRECT("day_wise_sales_data!$B$2:$BZ$599"),MATCH(resource!$CC442,day_wise_sales_data!$A$2:$A$500,0),MATCH(resource!BD$2,INDIRECT("day_wise_sales_data!$B$1:$BZ$1"),0)),0)</f>
        <v>0</v>
      </c>
      <c r="BE442" s="3">
        <f ca="1">IFERROR(INDEX(INDIRECT("day_wise_sales_data!$B$2:$BZ$599"),MATCH(resource!$CC442,day_wise_sales_data!$A$2:$A$500,0),MATCH(resource!BE$2,INDIRECT("day_wise_sales_data!$B$1:$BZ$1"),0)),0)</f>
        <v>0</v>
      </c>
      <c r="BF442" s="3">
        <f ca="1">IFERROR(INDEX(INDIRECT("day_wise_sales_data!$B$2:$BZ$599"),MATCH(resource!$CC442,day_wise_sales_data!$A$2:$A$500,0),MATCH(resource!BF$2,INDIRECT("day_wise_sales_data!$B$1:$BZ$1"),0)),0)</f>
        <v>0</v>
      </c>
      <c r="BG442" s="3">
        <f ca="1">IFERROR(INDEX(INDIRECT("day_wise_sales_data!$B$2:$BZ$599"),MATCH(resource!$CC442,day_wise_sales_data!$A$2:$A$500,0),MATCH(resource!BG$2,INDIRECT("day_wise_sales_data!$B$1:$BZ$1"),0)),0)</f>
        <v>19144.71</v>
      </c>
      <c r="BH442" s="3">
        <f ca="1">IFERROR(INDEX(INDIRECT("day_wise_sales_data!$B$2:$BZ$599"),MATCH(resource!$CC442,day_wise_sales_data!$A$2:$A$500,0),MATCH(resource!BH$2,INDIRECT("day_wise_sales_data!$B$1:$BZ$1"),0)),0)</f>
        <v>0</v>
      </c>
      <c r="BI442" s="3">
        <f ca="1">IFERROR(INDEX(INDIRECT("day_wise_sales_data!$B$2:$BZ$599"),MATCH(resource!$CC442,day_wise_sales_data!$A$2:$A$500,0),MATCH(resource!BI$2,INDIRECT("day_wise_sales_data!$B$1:$BZ$1"),0)),0)</f>
        <v>0</v>
      </c>
      <c r="BJ442" s="3">
        <f ca="1">IFERROR(INDEX(INDIRECT("day_wise_sales_data!$B$2:$BZ$599"),MATCH(resource!$CC442,day_wise_sales_data!$A$2:$A$500,0),MATCH(resource!BJ$2,INDIRECT("day_wise_sales_data!$B$1:$BZ$1"),0)),0)</f>
        <v>0</v>
      </c>
      <c r="BK442" s="3">
        <f ca="1">IFERROR(INDEX(INDIRECT("day_wise_sales_data!$B$2:$BZ$599"),MATCH(resource!$CC442,day_wise_sales_data!$A$2:$A$500,0),MATCH(resource!BK$2,INDIRECT("day_wise_sales_data!$B$1:$BZ$1"),0)),0)</f>
        <v>1956.8</v>
      </c>
      <c r="BL442" s="3">
        <f ca="1">IFERROR(INDEX(INDIRECT("day_wise_sales_data!$B$2:$BZ$599"),MATCH(resource!$CC442,day_wise_sales_data!$A$2:$A$500,0),MATCH(resource!BL$2,INDIRECT("day_wise_sales_data!$B$1:$BZ$1"),0)),0)</f>
        <v>0</v>
      </c>
      <c r="BM442" s="3">
        <f ca="1">IFERROR(INDEX(INDIRECT("day_wise_sales_data!$B$2:$BZ$599"),MATCH(resource!$CC442,day_wise_sales_data!$A$2:$A$500,0),MATCH(resource!BM$2,INDIRECT("day_wise_sales_data!$B$1:$BZ$1"),0)),0)</f>
        <v>14859.16</v>
      </c>
      <c r="BN442" s="3">
        <f ca="1">IFERROR(INDEX(INDIRECT("day_wise_sales_data!$B$2:$BZ$599"),MATCH(resource!$CC442,day_wise_sales_data!$A$2:$A$500,0),MATCH(resource!BN$2,INDIRECT("day_wise_sales_data!$B$1:$BZ$1"),0)),0)</f>
        <v>0</v>
      </c>
      <c r="BO442" s="3">
        <f ca="1">IFERROR(INDEX(INDIRECT("day_wise_sales_data!$B$2:$BZ$599"),MATCH(resource!$CC442,day_wise_sales_data!$A$2:$A$500,0),MATCH(resource!BO$2,INDIRECT("day_wise_sales_data!$B$1:$BZ$1"),0)),0)</f>
        <v>0</v>
      </c>
      <c r="BP442" s="3">
        <f ca="1">IFERROR(INDEX(INDIRECT("day_wise_sales_data!$B$2:$BZ$599"),MATCH(resource!$CC442,day_wise_sales_data!$A$2:$A$500,0),MATCH(resource!BP$2,INDIRECT("day_wise_sales_data!$B$1:$BZ$1"),0)),0)</f>
        <v>0</v>
      </c>
      <c r="BQ442" s="3">
        <f ca="1">IFERROR(INDEX(INDIRECT("day_wise_sales_data!$B$2:$BZ$599"),MATCH(resource!$CC442,day_wise_sales_data!$A$2:$A$500,0),MATCH(resource!BQ$2,INDIRECT("day_wise_sales_data!$B$1:$BZ$1"),0)),0)</f>
        <v>0</v>
      </c>
      <c r="BR442" s="3">
        <f ca="1">IFERROR(INDEX(INDIRECT("day_wise_sales_data!$B$2:$BZ$599"),MATCH(resource!$CC442,day_wise_sales_data!$A$2:$A$500,0),MATCH(resource!BR$2,INDIRECT("day_wise_sales_data!$B$1:$BZ$1"),0)),0)</f>
        <v>2994.35</v>
      </c>
      <c r="BS442" s="3">
        <f ca="1">IFERROR(INDEX(INDIRECT("day_wise_sales_data!$B$2:$BZ$599"),MATCH(resource!$CC442,day_wise_sales_data!$A$2:$A$500,0),MATCH(resource!BS$2,INDIRECT("day_wise_sales_data!$B$1:$BZ$1"),0)),0)</f>
        <v>0</v>
      </c>
      <c r="BT442" s="3">
        <f ca="1">IFERROR(INDEX(INDIRECT("day_wise_sales_data!$B$2:$BZ$599"),MATCH(resource!$CC442,day_wise_sales_data!$A$2:$A$500,0),MATCH(resource!BT$2,INDIRECT("day_wise_sales_data!$B$1:$BZ$1"),0)),0)</f>
        <v>0</v>
      </c>
      <c r="BU442" s="3">
        <f ca="1">IFERROR(INDEX(INDIRECT("day_wise_sales_data!$B$2:$BZ$599"),MATCH(resource!$CC442,day_wise_sales_data!$A$2:$A$500,0),MATCH(resource!BU$2,INDIRECT("day_wise_sales_data!$B$1:$BZ$1"),0)),0)</f>
        <v>18017.28</v>
      </c>
      <c r="BV442" s="3">
        <f ca="1">IFERROR(INDEX(INDIRECT("day_wise_sales_data!$B$2:$BZ$599"),MATCH(resource!$CC442,day_wise_sales_data!$A$2:$A$500,0),MATCH(resource!BV$2,INDIRECT("day_wise_sales_data!$B$1:$BZ$1"),0)),0)</f>
        <v>0</v>
      </c>
      <c r="BW442" s="3">
        <f ca="1">IFERROR(INDEX(INDIRECT("day_wise_sales_data!$B$2:$BZ$599"),MATCH(resource!$CC442,day_wise_sales_data!$A$2:$A$500,0),MATCH(resource!BW$2,INDIRECT("day_wise_sales_data!$B$1:$BZ$1"),0)),0)</f>
        <v>20935.099999999999</v>
      </c>
      <c r="BX442" s="3">
        <f ca="1">IFERROR(INDEX(INDIRECT("day_wise_sales_data!$B$2:$BZ$599"),MATCH(resource!$CC442,day_wise_sales_data!$A$2:$A$500,0),MATCH(resource!BX$2,INDIRECT("day_wise_sales_data!$B$1:$BZ$1"),0)),0)</f>
        <v>0</v>
      </c>
      <c r="BY442" s="3">
        <f ca="1">IFERROR(INDEX(INDIRECT("day_wise_sales_data!$B$2:$BZ$599"),MATCH(resource!$CC442,day_wise_sales_data!$A$2:$A$500,0),MATCH(resource!BY$2,INDIRECT("day_wise_sales_data!$B$1:$BZ$1"),0)),0)</f>
        <v>9902.1299999999992</v>
      </c>
      <c r="BZ442" s="3">
        <f ca="1">IFERROR(INDEX(INDIRECT("day_wise_sales_data!$B$2:$BZ$599"),MATCH(resource!$CC442,day_wise_sales_data!$A$2:$A$500,0),MATCH(resource!BZ$2,INDIRECT("day_wise_sales_data!$B$1:$BZ$1"),0)),0)</f>
        <v>0</v>
      </c>
      <c r="CA442" s="3" t="str">
        <f ca="1">IFERROR(INDEX(INDIRECT("day_wise_sales_data!$B$2:$BZ$599"),MATCH(resource!$CC442,day_wise_sales_data!$A$2:$A$500,0),MATCH(resource!CA$2,INDIRECT("day_wise_sales_data!$B$1:$BZ$1"),0)),0)</f>
        <v>dd</v>
      </c>
      <c r="CC442" s="4" t="str">
        <f>sales_data!H441</f>
        <v>RAJ02192</v>
      </c>
      <c r="CD442" s="1">
        <v>440</v>
      </c>
      <c r="CE442" s="1" t="str">
        <f>IF(AQ442=report!$AQ$3,resource!CD442,"")</f>
        <v/>
      </c>
      <c r="CF442" s="5" t="str">
        <f>IFERROR(SMALL($CE$3:$CE$1001,ROWS($CE$3:CE442)),"")</f>
        <v/>
      </c>
      <c r="CH442">
        <f>IFERROR(VLOOKUP($CC442,data_pull!$E$22:$G$700,2,0),0)</f>
        <v>100111.24</v>
      </c>
      <c r="DK442" s="3">
        <f>IFERROR(INDEX(COD_SALES!$B$5:$Z$500,MATCH(resource!$CC442,COD_SALES!$A$5:$A$500,0),MATCH(resource!DK$2,COD_SALES!$B$4:$Z$4,0)),"")</f>
        <v>0</v>
      </c>
      <c r="DL442" s="3">
        <f>IFERROR(INDEX(COD_SALES!$B$5:$Z$500,MATCH(resource!$CC442,COD_SALES!$A$5:$A$500,0),MATCH(resource!DL$2,COD_SALES!$B$4:$Z$4,0)),"")</f>
        <v>2</v>
      </c>
      <c r="DM442" s="3">
        <f>IFERROR(INDEX(COD_SALES!$B$5:$Z$500,MATCH(resource!$CC442,COD_SALES!$A$5:$A$500,0),MATCH(resource!DM$2,COD_SALES!$B$4:$Z$4,0)),"")</f>
        <v>2</v>
      </c>
      <c r="DN442" s="3" t="str">
        <f>IFERROR(INDEX(COD_SALES!$B$5:$Z$500,MATCH(resource!$CC442,COD_SALES!$A$5:$A$500,0),MATCH(resource!DN$2,COD_SALES!$B$4:$Z$4,0)),"")</f>
        <v/>
      </c>
      <c r="DO442" s="3">
        <f>IFERROR(INDEX(COD_SALES!$B$5:$Z$500,MATCH(resource!$CC442,COD_SALES!$A$5:$A$500,0),MATCH(resource!DO$2,COD_SALES!$B$4:$Z$4,0)),"")</f>
        <v>0</v>
      </c>
      <c r="DP442" s="3">
        <f>IFERROR(INDEX(COD_SALES!$B$5:$Z$500,MATCH(resource!$CC442,COD_SALES!$A$5:$A$500,0),MATCH(resource!DP$2,COD_SALES!$B$4:$Z$4,0)),"")</f>
        <v>0</v>
      </c>
      <c r="DQ442" s="3" t="str">
        <f>IFERROR(INDEX(COD_SALES!$B$5:$Z$500,MATCH(resource!$CC442,COD_SALES!$A$5:$A$500,0),MATCH(resource!DQ$2,COD_SALES!$B$4:$Z$4,0)),"")</f>
        <v/>
      </c>
      <c r="DR442" s="3">
        <f>IFERROR(INDEX(COD_SALES!$B$5:$Z$500,MATCH(resource!$CC442,COD_SALES!$A$5:$A$500,0),MATCH(resource!DR$2,COD_SALES!$B$4:$Z$4,0)),"")</f>
        <v>0</v>
      </c>
      <c r="DS442" s="3">
        <f>IFERROR(INDEX(COD_SALES!$B$5:$Z$500,MATCH(resource!$CC442,COD_SALES!$A$5:$A$500,0),MATCH(resource!DS$2,COD_SALES!$B$4:$Z$4,0)),"")</f>
        <v>14</v>
      </c>
      <c r="DT442" s="3">
        <f>IFERROR(INDEX(COD_SALES!$B$5:$Z$500,MATCH(resource!$CC442,COD_SALES!$A$5:$A$500,0),MATCH(resource!DT$2,COD_SALES!$B$4:$Z$4,0)),"")</f>
        <v>0</v>
      </c>
      <c r="DU442" s="3">
        <f>IFERROR(INDEX(COD_SALES!$B$5:$Z$500,MATCH(resource!$CC442,COD_SALES!$A$5:$A$500,0),MATCH(resource!DU$2,COD_SALES!$B$4:$Z$4,0)),"")</f>
        <v>17</v>
      </c>
      <c r="DV442" s="3">
        <f>IFERROR(INDEX(COD_SALES!$B$5:$Z$500,MATCH(resource!$CC442,COD_SALES!$A$5:$A$500,0),MATCH(resource!DV$2,COD_SALES!$B$4:$Z$4,0)),"")</f>
        <v>0</v>
      </c>
      <c r="DW442" s="3">
        <f>IFERROR(INDEX(COD_SALES!$B$5:$Z$500,MATCH(resource!$CC442,COD_SALES!$A$5:$A$500,0),MATCH(resource!DW$2,COD_SALES!$B$4:$Z$4,0)),"")</f>
        <v>24</v>
      </c>
      <c r="DX442" s="3">
        <f>IFERROR(INDEX(COD_SALES!$B$5:$Z$500,MATCH(resource!$CC442,COD_SALES!$A$5:$A$500,0),MATCH(resource!DX$2,COD_SALES!$B$4:$Z$4,0)),"")</f>
        <v>0</v>
      </c>
      <c r="DY442" s="3">
        <f>IFERROR(INDEX(COD_SALES!$B$5:$Z$500,MATCH(resource!$CC442,COD_SALES!$A$5:$A$500,0),MATCH(resource!DY$2,COD_SALES!$B$4:$Z$4,0)),"")</f>
        <v>0</v>
      </c>
      <c r="DZ442" s="3">
        <f>IFERROR(INDEX(COD_SALES!$B$5:$Z$500,MATCH(resource!$CC442,COD_SALES!$A$5:$A$500,0),MATCH(resource!DZ$2,COD_SALES!$B$4:$Z$4,0)),"")</f>
        <v>5</v>
      </c>
      <c r="EA442" s="3">
        <f>IFERROR(INDEX(COD_SALES!$B$5:$Z$500,MATCH(resource!$CC442,COD_SALES!$A$5:$A$500,0),MATCH(resource!EA$2,COD_SALES!$B$4:$Z$4,0)),"")</f>
        <v>1</v>
      </c>
      <c r="EB442" s="3">
        <f t="shared" si="125"/>
        <v>20930.77</v>
      </c>
      <c r="EW442" s="3">
        <f>IFERROR(VLOOKUP(CC442,data_pull!$AO$25:$AR$546,2,0),0)</f>
        <v>2</v>
      </c>
      <c r="EX442" s="1">
        <f>IFERROR(VLOOKUP(CC442,data_pull!$AO$25:$AR$546,4,0),0)</f>
        <v>200000</v>
      </c>
    </row>
    <row r="443" spans="13:154" x14ac:dyDescent="0.25"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4" t="str">
        <f>sales_data!B442</f>
        <v>Mahmudul Islam</v>
      </c>
      <c r="AR443" s="4" t="str">
        <f>sales_data!C442</f>
        <v>Dilip Kumar Mondol</v>
      </c>
      <c r="AS443" s="5" t="str">
        <f t="shared" si="117"/>
        <v/>
      </c>
      <c r="AT443" s="4" t="str">
        <f>sales_data!I442</f>
        <v>Mozibur Rahman</v>
      </c>
      <c r="AU443" s="4" t="str">
        <f>sales_data!W442</f>
        <v>Lalpur (Tb)</v>
      </c>
      <c r="AV443" s="1">
        <f>sales_data!N442</f>
        <v>56259.98</v>
      </c>
      <c r="AW443" s="1">
        <f>sales_data!P442</f>
        <v>25</v>
      </c>
      <c r="AX443" s="3">
        <f ca="1">IFERROR(INDEX(INDIRECT("day_wise_sales_data!$B$2:$BZ$599"),MATCH(resource!$CC443,day_wise_sales_data!$A$2:$A$500,0),MATCH(resource!AX$2,INDIRECT("day_wise_sales_data!$B$1:$BZ$1"),0)),0)</f>
        <v>0</v>
      </c>
      <c r="AY443" s="3">
        <f ca="1">IFERROR(INDEX(INDIRECT("day_wise_sales_data!$B$2:$BZ$599"),MATCH(resource!$CC443,day_wise_sales_data!$A$2:$A$500,0),MATCH(resource!AY$2,INDIRECT("day_wise_sales_data!$B$1:$BZ$1"),0)),0)</f>
        <v>0</v>
      </c>
      <c r="AZ443" s="3">
        <f ca="1">IFERROR(INDEX(INDIRECT("day_wise_sales_data!$B$2:$BZ$599"),MATCH(resource!$CC443,day_wise_sales_data!$A$2:$A$500,0),MATCH(resource!AZ$2,INDIRECT("day_wise_sales_data!$B$1:$BZ$1"),0)),0)</f>
        <v>0</v>
      </c>
      <c r="BA443" s="3">
        <f ca="1">IFERROR(INDEX(INDIRECT("day_wise_sales_data!$B$2:$BZ$599"),MATCH(resource!$CC443,day_wise_sales_data!$A$2:$A$500,0),MATCH(resource!BA$2,INDIRECT("day_wise_sales_data!$B$1:$BZ$1"),0)),0)</f>
        <v>0</v>
      </c>
      <c r="BB443" s="3">
        <f ca="1">IFERROR(INDEX(INDIRECT("day_wise_sales_data!$B$2:$BZ$599"),MATCH(resource!$CC443,day_wise_sales_data!$A$2:$A$500,0),MATCH(resource!BB$2,INDIRECT("day_wise_sales_data!$B$1:$BZ$1"),0)),0)</f>
        <v>0</v>
      </c>
      <c r="BC443" s="3">
        <f ca="1">IFERROR(INDEX(INDIRECT("day_wise_sales_data!$B$2:$BZ$599"),MATCH(resource!$CC443,day_wise_sales_data!$A$2:$A$500,0),MATCH(resource!BC$2,INDIRECT("day_wise_sales_data!$B$1:$BZ$1"),0)),0)</f>
        <v>0</v>
      </c>
      <c r="BD443" s="3">
        <f ca="1">IFERROR(INDEX(INDIRECT("day_wise_sales_data!$B$2:$BZ$599"),MATCH(resource!$CC443,day_wise_sales_data!$A$2:$A$500,0),MATCH(resource!BD$2,INDIRECT("day_wise_sales_data!$B$1:$BZ$1"),0)),0)</f>
        <v>0</v>
      </c>
      <c r="BE443" s="3">
        <f ca="1">IFERROR(INDEX(INDIRECT("day_wise_sales_data!$B$2:$BZ$599"),MATCH(resource!$CC443,day_wise_sales_data!$A$2:$A$500,0),MATCH(resource!BE$2,INDIRECT("day_wise_sales_data!$B$1:$BZ$1"),0)),0)</f>
        <v>0</v>
      </c>
      <c r="BF443" s="3">
        <f ca="1">IFERROR(INDEX(INDIRECT("day_wise_sales_data!$B$2:$BZ$599"),MATCH(resource!$CC443,day_wise_sales_data!$A$2:$A$500,0),MATCH(resource!BF$2,INDIRECT("day_wise_sales_data!$B$1:$BZ$1"),0)),0)</f>
        <v>0</v>
      </c>
      <c r="BG443" s="3">
        <f ca="1">IFERROR(INDEX(INDIRECT("day_wise_sales_data!$B$2:$BZ$599"),MATCH(resource!$CC443,day_wise_sales_data!$A$2:$A$500,0),MATCH(resource!BG$2,INDIRECT("day_wise_sales_data!$B$1:$BZ$1"),0)),0)</f>
        <v>0</v>
      </c>
      <c r="BH443" s="3">
        <f ca="1">IFERROR(INDEX(INDIRECT("day_wise_sales_data!$B$2:$BZ$599"),MATCH(resource!$CC443,day_wise_sales_data!$A$2:$A$500,0),MATCH(resource!BH$2,INDIRECT("day_wise_sales_data!$B$1:$BZ$1"),0)),0)</f>
        <v>12515.35</v>
      </c>
      <c r="BI443" s="3">
        <f ca="1">IFERROR(INDEX(INDIRECT("day_wise_sales_data!$B$2:$BZ$599"),MATCH(resource!$CC443,day_wise_sales_data!$A$2:$A$500,0),MATCH(resource!BI$2,INDIRECT("day_wise_sales_data!$B$1:$BZ$1"),0)),0)</f>
        <v>0</v>
      </c>
      <c r="BJ443" s="3">
        <f ca="1">IFERROR(INDEX(INDIRECT("day_wise_sales_data!$B$2:$BZ$599"),MATCH(resource!$CC443,day_wise_sales_data!$A$2:$A$500,0),MATCH(resource!BJ$2,INDIRECT("day_wise_sales_data!$B$1:$BZ$1"),0)),0)</f>
        <v>0</v>
      </c>
      <c r="BK443" s="3">
        <f ca="1">IFERROR(INDEX(INDIRECT("day_wise_sales_data!$B$2:$BZ$599"),MATCH(resource!$CC443,day_wise_sales_data!$A$2:$A$500,0),MATCH(resource!BK$2,INDIRECT("day_wise_sales_data!$B$1:$BZ$1"),0)),0)</f>
        <v>0</v>
      </c>
      <c r="BL443" s="3">
        <f ca="1">IFERROR(INDEX(INDIRECT("day_wise_sales_data!$B$2:$BZ$599"),MATCH(resource!$CC443,day_wise_sales_data!$A$2:$A$500,0),MATCH(resource!BL$2,INDIRECT("day_wise_sales_data!$B$1:$BZ$1"),0)),0)</f>
        <v>0</v>
      </c>
      <c r="BM443" s="3">
        <f ca="1">IFERROR(INDEX(INDIRECT("day_wise_sales_data!$B$2:$BZ$599"),MATCH(resource!$CC443,day_wise_sales_data!$A$2:$A$500,0),MATCH(resource!BM$2,INDIRECT("day_wise_sales_data!$B$1:$BZ$1"),0)),0)</f>
        <v>0</v>
      </c>
      <c r="BN443" s="3">
        <f ca="1">IFERROR(INDEX(INDIRECT("day_wise_sales_data!$B$2:$BZ$599"),MATCH(resource!$CC443,day_wise_sales_data!$A$2:$A$500,0),MATCH(resource!BN$2,INDIRECT("day_wise_sales_data!$B$1:$BZ$1"),0)),0)</f>
        <v>0</v>
      </c>
      <c r="BO443" s="3">
        <f ca="1">IFERROR(INDEX(INDIRECT("day_wise_sales_data!$B$2:$BZ$599"),MATCH(resource!$CC443,day_wise_sales_data!$A$2:$A$500,0),MATCH(resource!BO$2,INDIRECT("day_wise_sales_data!$B$1:$BZ$1"),0)),0)</f>
        <v>0</v>
      </c>
      <c r="BP443" s="3">
        <f ca="1">IFERROR(INDEX(INDIRECT("day_wise_sales_data!$B$2:$BZ$599"),MATCH(resource!$CC443,day_wise_sales_data!$A$2:$A$500,0),MATCH(resource!BP$2,INDIRECT("day_wise_sales_data!$B$1:$BZ$1"),0)),0)</f>
        <v>0</v>
      </c>
      <c r="BQ443" s="3">
        <f ca="1">IFERROR(INDEX(INDIRECT("day_wise_sales_data!$B$2:$BZ$599"),MATCH(resource!$CC443,day_wise_sales_data!$A$2:$A$500,0),MATCH(resource!BQ$2,INDIRECT("day_wise_sales_data!$B$1:$BZ$1"),0)),0)</f>
        <v>0</v>
      </c>
      <c r="BR443" s="3">
        <f ca="1">IFERROR(INDEX(INDIRECT("day_wise_sales_data!$B$2:$BZ$599"),MATCH(resource!$CC443,day_wise_sales_data!$A$2:$A$500,0),MATCH(resource!BR$2,INDIRECT("day_wise_sales_data!$B$1:$BZ$1"),0)),0)</f>
        <v>0</v>
      </c>
      <c r="BS443" s="3">
        <f ca="1">IFERROR(INDEX(INDIRECT("day_wise_sales_data!$B$2:$BZ$599"),MATCH(resource!$CC443,day_wise_sales_data!$A$2:$A$500,0),MATCH(resource!BS$2,INDIRECT("day_wise_sales_data!$B$1:$BZ$1"),0)),0)</f>
        <v>0</v>
      </c>
      <c r="BT443" s="3">
        <f ca="1">IFERROR(INDEX(INDIRECT("day_wise_sales_data!$B$2:$BZ$599"),MATCH(resource!$CC443,day_wise_sales_data!$A$2:$A$500,0),MATCH(resource!BT$2,INDIRECT("day_wise_sales_data!$B$1:$BZ$1"),0)),0)</f>
        <v>0</v>
      </c>
      <c r="BU443" s="3">
        <f ca="1">IFERROR(INDEX(INDIRECT("day_wise_sales_data!$B$2:$BZ$599"),MATCH(resource!$CC443,day_wise_sales_data!$A$2:$A$500,0),MATCH(resource!BU$2,INDIRECT("day_wise_sales_data!$B$1:$BZ$1"),0)),0)</f>
        <v>0</v>
      </c>
      <c r="BV443" s="3">
        <f ca="1">IFERROR(INDEX(INDIRECT("day_wise_sales_data!$B$2:$BZ$599"),MATCH(resource!$CC443,day_wise_sales_data!$A$2:$A$500,0),MATCH(resource!BV$2,INDIRECT("day_wise_sales_data!$B$1:$BZ$1"),0)),0)</f>
        <v>0</v>
      </c>
      <c r="BW443" s="3">
        <f ca="1">IFERROR(INDEX(INDIRECT("day_wise_sales_data!$B$2:$BZ$599"),MATCH(resource!$CC443,day_wise_sales_data!$A$2:$A$500,0),MATCH(resource!BW$2,INDIRECT("day_wise_sales_data!$B$1:$BZ$1"),0)),0)</f>
        <v>11365.67</v>
      </c>
      <c r="BX443" s="3">
        <f ca="1">IFERROR(INDEX(INDIRECT("day_wise_sales_data!$B$2:$BZ$599"),MATCH(resource!$CC443,day_wise_sales_data!$A$2:$A$500,0),MATCH(resource!BX$2,INDIRECT("day_wise_sales_data!$B$1:$BZ$1"),0)),0)</f>
        <v>0</v>
      </c>
      <c r="BY443" s="3">
        <f ca="1">IFERROR(INDEX(INDIRECT("day_wise_sales_data!$B$2:$BZ$599"),MATCH(resource!$CC443,day_wise_sales_data!$A$2:$A$500,0),MATCH(resource!BY$2,INDIRECT("day_wise_sales_data!$B$1:$BZ$1"),0)),0)</f>
        <v>32378.959999999999</v>
      </c>
      <c r="BZ443" s="3">
        <f ca="1">IFERROR(INDEX(INDIRECT("day_wise_sales_data!$B$2:$BZ$599"),MATCH(resource!$CC443,day_wise_sales_data!$A$2:$A$500,0),MATCH(resource!BZ$2,INDIRECT("day_wise_sales_data!$B$1:$BZ$1"),0)),0)</f>
        <v>0</v>
      </c>
      <c r="CA443" s="3" t="str">
        <f ca="1">IFERROR(INDEX(INDIRECT("day_wise_sales_data!$B$2:$BZ$599"),MATCH(resource!$CC443,day_wise_sales_data!$A$2:$A$500,0),MATCH(resource!CA$2,INDIRECT("day_wise_sales_data!$B$1:$BZ$1"),0)),0)</f>
        <v>dd</v>
      </c>
      <c r="CC443" s="4" t="str">
        <f>sales_data!H442</f>
        <v>RAJ05217</v>
      </c>
      <c r="CD443" s="1">
        <v>441</v>
      </c>
      <c r="CE443" s="1" t="str">
        <f>IF(AQ443=report!$AQ$3,resource!CD443,"")</f>
        <v/>
      </c>
      <c r="CF443" s="5" t="str">
        <f>IFERROR(SMALL($CE$3:$CE$1001,ROWS($CE$3:CE443)),"")</f>
        <v/>
      </c>
      <c r="CH443">
        <f>IFERROR(VLOOKUP($CC443,data_pull!$E$22:$G$700,2,0),0)</f>
        <v>56259.98</v>
      </c>
      <c r="DK443" s="3">
        <f>IFERROR(INDEX(COD_SALES!$B$5:$Z$500,MATCH(resource!$CC443,COD_SALES!$A$5:$A$500,0),MATCH(resource!DK$2,COD_SALES!$B$4:$Z$4,0)),"")</f>
        <v>0</v>
      </c>
      <c r="DL443" s="3">
        <f>IFERROR(INDEX(COD_SALES!$B$5:$Z$500,MATCH(resource!$CC443,COD_SALES!$A$5:$A$500,0),MATCH(resource!DL$2,COD_SALES!$B$4:$Z$4,0)),"")</f>
        <v>9</v>
      </c>
      <c r="DM443" s="3">
        <f>IFERROR(INDEX(COD_SALES!$B$5:$Z$500,MATCH(resource!$CC443,COD_SALES!$A$5:$A$500,0),MATCH(resource!DM$2,COD_SALES!$B$4:$Z$4,0)),"")</f>
        <v>0</v>
      </c>
      <c r="DN443" s="3" t="str">
        <f>IFERROR(INDEX(COD_SALES!$B$5:$Z$500,MATCH(resource!$CC443,COD_SALES!$A$5:$A$500,0),MATCH(resource!DN$2,COD_SALES!$B$4:$Z$4,0)),"")</f>
        <v/>
      </c>
      <c r="DO443" s="3">
        <f>IFERROR(INDEX(COD_SALES!$B$5:$Z$500,MATCH(resource!$CC443,COD_SALES!$A$5:$A$500,0),MATCH(resource!DO$2,COD_SALES!$B$4:$Z$4,0)),"")</f>
        <v>0</v>
      </c>
      <c r="DP443" s="3">
        <f>IFERROR(INDEX(COD_SALES!$B$5:$Z$500,MATCH(resource!$CC443,COD_SALES!$A$5:$A$500,0),MATCH(resource!DP$2,COD_SALES!$B$4:$Z$4,0)),"")</f>
        <v>0</v>
      </c>
      <c r="DQ443" s="3" t="str">
        <f>IFERROR(INDEX(COD_SALES!$B$5:$Z$500,MATCH(resource!$CC443,COD_SALES!$A$5:$A$500,0),MATCH(resource!DQ$2,COD_SALES!$B$4:$Z$4,0)),"")</f>
        <v/>
      </c>
      <c r="DR443" s="3">
        <f>IFERROR(INDEX(COD_SALES!$B$5:$Z$500,MATCH(resource!$CC443,COD_SALES!$A$5:$A$500,0),MATCH(resource!DR$2,COD_SALES!$B$4:$Z$4,0)),"")</f>
        <v>0</v>
      </c>
      <c r="DS443" s="3">
        <f>IFERROR(INDEX(COD_SALES!$B$5:$Z$500,MATCH(resource!$CC443,COD_SALES!$A$5:$A$500,0),MATCH(resource!DS$2,COD_SALES!$B$4:$Z$4,0)),"")</f>
        <v>12</v>
      </c>
      <c r="DT443" s="3">
        <f>IFERROR(INDEX(COD_SALES!$B$5:$Z$500,MATCH(resource!$CC443,COD_SALES!$A$5:$A$500,0),MATCH(resource!DT$2,COD_SALES!$B$4:$Z$4,0)),"")</f>
        <v>0</v>
      </c>
      <c r="DU443" s="3">
        <f>IFERROR(INDEX(COD_SALES!$B$5:$Z$500,MATCH(resource!$CC443,COD_SALES!$A$5:$A$500,0),MATCH(resource!DU$2,COD_SALES!$B$4:$Z$4,0)),"")</f>
        <v>0</v>
      </c>
      <c r="DV443" s="3">
        <f>IFERROR(INDEX(COD_SALES!$B$5:$Z$500,MATCH(resource!$CC443,COD_SALES!$A$5:$A$500,0),MATCH(resource!DV$2,COD_SALES!$B$4:$Z$4,0)),"")</f>
        <v>0</v>
      </c>
      <c r="DW443" s="3">
        <f>IFERROR(INDEX(COD_SALES!$B$5:$Z$500,MATCH(resource!$CC443,COD_SALES!$A$5:$A$500,0),MATCH(resource!DW$2,COD_SALES!$B$4:$Z$4,0)),"")</f>
        <v>8</v>
      </c>
      <c r="DX443" s="3">
        <f>IFERROR(INDEX(COD_SALES!$B$5:$Z$500,MATCH(resource!$CC443,COD_SALES!$A$5:$A$500,0),MATCH(resource!DX$2,COD_SALES!$B$4:$Z$4,0)),"")</f>
        <v>0</v>
      </c>
      <c r="DY443" s="3">
        <f>IFERROR(INDEX(COD_SALES!$B$5:$Z$500,MATCH(resource!$CC443,COD_SALES!$A$5:$A$500,0),MATCH(resource!DY$2,COD_SALES!$B$4:$Z$4,0)),"")</f>
        <v>0</v>
      </c>
      <c r="DZ443" s="3">
        <f>IFERROR(INDEX(COD_SALES!$B$5:$Z$500,MATCH(resource!$CC443,COD_SALES!$A$5:$A$500,0),MATCH(resource!DZ$2,COD_SALES!$B$4:$Z$4,0)),"")</f>
        <v>0</v>
      </c>
      <c r="EA443" s="3">
        <f>IFERROR(INDEX(COD_SALES!$B$5:$Z$500,MATCH(resource!$CC443,COD_SALES!$A$5:$A$500,0),MATCH(resource!EA$2,COD_SALES!$B$4:$Z$4,0)),"")</f>
        <v>0</v>
      </c>
      <c r="EB443" s="3">
        <f t="shared" si="125"/>
        <v>8363.6899999999987</v>
      </c>
      <c r="EW443" s="3">
        <f>IFERROR(VLOOKUP(CC443,data_pull!$AO$25:$AR$546,2,0),0)</f>
        <v>8</v>
      </c>
      <c r="EX443" s="1">
        <f>IFERROR(VLOOKUP(CC443,data_pull!$AO$25:$AR$546,4,0),0)</f>
        <v>190000</v>
      </c>
    </row>
    <row r="444" spans="13:154" x14ac:dyDescent="0.25"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4" t="str">
        <f>sales_data!B443</f>
        <v>Mahmudul Islam</v>
      </c>
      <c r="AR444" s="4" t="str">
        <f>sales_data!C443</f>
        <v>Dilip Kumar Mondol</v>
      </c>
      <c r="AS444" s="5" t="str">
        <f t="shared" si="117"/>
        <v/>
      </c>
      <c r="AT444" s="4" t="str">
        <f>sales_data!I443</f>
        <v>Sumon Reza</v>
      </c>
      <c r="AU444" s="4" t="str">
        <f>sales_data!W443</f>
        <v>Nicha Bazar (Cb)</v>
      </c>
      <c r="AV444" s="1">
        <f>sales_data!N443</f>
        <v>100615.8</v>
      </c>
      <c r="AW444" s="1">
        <f>sales_data!P443</f>
        <v>52</v>
      </c>
      <c r="AX444" s="3">
        <f ca="1">IFERROR(INDEX(INDIRECT("day_wise_sales_data!$B$2:$BZ$599"),MATCH(resource!$CC444,day_wise_sales_data!$A$2:$A$500,0),MATCH(resource!AX$2,INDIRECT("day_wise_sales_data!$B$1:$BZ$1"),0)),0)</f>
        <v>0</v>
      </c>
      <c r="AY444" s="3">
        <f ca="1">IFERROR(INDEX(INDIRECT("day_wise_sales_data!$B$2:$BZ$599"),MATCH(resource!$CC444,day_wise_sales_data!$A$2:$A$500,0),MATCH(resource!AY$2,INDIRECT("day_wise_sales_data!$B$1:$BZ$1"),0)),0)</f>
        <v>0</v>
      </c>
      <c r="AZ444" s="3">
        <f ca="1">IFERROR(INDEX(INDIRECT("day_wise_sales_data!$B$2:$BZ$599"),MATCH(resource!$CC444,day_wise_sales_data!$A$2:$A$500,0),MATCH(resource!AZ$2,INDIRECT("day_wise_sales_data!$B$1:$BZ$1"),0)),0)</f>
        <v>0</v>
      </c>
      <c r="BA444" s="3">
        <f ca="1">IFERROR(INDEX(INDIRECT("day_wise_sales_data!$B$2:$BZ$599"),MATCH(resource!$CC444,day_wise_sales_data!$A$2:$A$500,0),MATCH(resource!BA$2,INDIRECT("day_wise_sales_data!$B$1:$BZ$1"),0)),0)</f>
        <v>0</v>
      </c>
      <c r="BB444" s="3">
        <f ca="1">IFERROR(INDEX(INDIRECT("day_wise_sales_data!$B$2:$BZ$599"),MATCH(resource!$CC444,day_wise_sales_data!$A$2:$A$500,0),MATCH(resource!BB$2,INDIRECT("day_wise_sales_data!$B$1:$BZ$1"),0)),0)</f>
        <v>11898.23</v>
      </c>
      <c r="BC444" s="3">
        <f ca="1">IFERROR(INDEX(INDIRECT("day_wise_sales_data!$B$2:$BZ$599"),MATCH(resource!$CC444,day_wise_sales_data!$A$2:$A$500,0),MATCH(resource!BC$2,INDIRECT("day_wise_sales_data!$B$1:$BZ$1"),0)),0)</f>
        <v>0</v>
      </c>
      <c r="BD444" s="3">
        <f ca="1">IFERROR(INDEX(INDIRECT("day_wise_sales_data!$B$2:$BZ$599"),MATCH(resource!$CC444,day_wise_sales_data!$A$2:$A$500,0),MATCH(resource!BD$2,INDIRECT("day_wise_sales_data!$B$1:$BZ$1"),0)),0)</f>
        <v>3090.18</v>
      </c>
      <c r="BE444" s="3">
        <f ca="1">IFERROR(INDEX(INDIRECT("day_wise_sales_data!$B$2:$BZ$599"),MATCH(resource!$CC444,day_wise_sales_data!$A$2:$A$500,0),MATCH(resource!BE$2,INDIRECT("day_wise_sales_data!$B$1:$BZ$1"),0)),0)</f>
        <v>25288.93</v>
      </c>
      <c r="BF444" s="3">
        <f ca="1">IFERROR(INDEX(INDIRECT("day_wise_sales_data!$B$2:$BZ$599"),MATCH(resource!$CC444,day_wise_sales_data!$A$2:$A$500,0),MATCH(resource!BF$2,INDIRECT("day_wise_sales_data!$B$1:$BZ$1"),0)),0)</f>
        <v>0</v>
      </c>
      <c r="BG444" s="3">
        <f ca="1">IFERROR(INDEX(INDIRECT("day_wise_sales_data!$B$2:$BZ$599"),MATCH(resource!$CC444,day_wise_sales_data!$A$2:$A$500,0),MATCH(resource!BG$2,INDIRECT("day_wise_sales_data!$B$1:$BZ$1"),0)),0)</f>
        <v>1060.29</v>
      </c>
      <c r="BH444" s="3">
        <f ca="1">IFERROR(INDEX(INDIRECT("day_wise_sales_data!$B$2:$BZ$599"),MATCH(resource!$CC444,day_wise_sales_data!$A$2:$A$500,0),MATCH(resource!BH$2,INDIRECT("day_wise_sales_data!$B$1:$BZ$1"),0)),0)</f>
        <v>0</v>
      </c>
      <c r="BI444" s="3">
        <f ca="1">IFERROR(INDEX(INDIRECT("day_wise_sales_data!$B$2:$BZ$599"),MATCH(resource!$CC444,day_wise_sales_data!$A$2:$A$500,0),MATCH(resource!BI$2,INDIRECT("day_wise_sales_data!$B$1:$BZ$1"),0)),0)</f>
        <v>0</v>
      </c>
      <c r="BJ444" s="3">
        <f ca="1">IFERROR(INDEX(INDIRECT("day_wise_sales_data!$B$2:$BZ$599"),MATCH(resource!$CC444,day_wise_sales_data!$A$2:$A$500,0),MATCH(resource!BJ$2,INDIRECT("day_wise_sales_data!$B$1:$BZ$1"),0)),0)</f>
        <v>0</v>
      </c>
      <c r="BK444" s="3">
        <f ca="1">IFERROR(INDEX(INDIRECT("day_wise_sales_data!$B$2:$BZ$599"),MATCH(resource!$CC444,day_wise_sales_data!$A$2:$A$500,0),MATCH(resource!BK$2,INDIRECT("day_wise_sales_data!$B$1:$BZ$1"),0)),0)</f>
        <v>0</v>
      </c>
      <c r="BL444" s="3">
        <f ca="1">IFERROR(INDEX(INDIRECT("day_wise_sales_data!$B$2:$BZ$599"),MATCH(resource!$CC444,day_wise_sales_data!$A$2:$A$500,0),MATCH(resource!BL$2,INDIRECT("day_wise_sales_data!$B$1:$BZ$1"),0)),0)</f>
        <v>844.08</v>
      </c>
      <c r="BM444" s="3">
        <f ca="1">IFERROR(INDEX(INDIRECT("day_wise_sales_data!$B$2:$BZ$599"),MATCH(resource!$CC444,day_wise_sales_data!$A$2:$A$500,0),MATCH(resource!BM$2,INDIRECT("day_wise_sales_data!$B$1:$BZ$1"),0)),0)</f>
        <v>9140.5300000000007</v>
      </c>
      <c r="BN444" s="3">
        <f ca="1">IFERROR(INDEX(INDIRECT("day_wise_sales_data!$B$2:$BZ$599"),MATCH(resource!$CC444,day_wise_sales_data!$A$2:$A$500,0),MATCH(resource!BN$2,INDIRECT("day_wise_sales_data!$B$1:$BZ$1"),0)),0)</f>
        <v>0</v>
      </c>
      <c r="BO444" s="3">
        <f ca="1">IFERROR(INDEX(INDIRECT("day_wise_sales_data!$B$2:$BZ$599"),MATCH(resource!$CC444,day_wise_sales_data!$A$2:$A$500,0),MATCH(resource!BO$2,INDIRECT("day_wise_sales_data!$B$1:$BZ$1"),0)),0)</f>
        <v>0</v>
      </c>
      <c r="BP444" s="3">
        <f ca="1">IFERROR(INDEX(INDIRECT("day_wise_sales_data!$B$2:$BZ$599"),MATCH(resource!$CC444,day_wise_sales_data!$A$2:$A$500,0),MATCH(resource!BP$2,INDIRECT("day_wise_sales_data!$B$1:$BZ$1"),0)),0)</f>
        <v>0</v>
      </c>
      <c r="BQ444" s="3">
        <f ca="1">IFERROR(INDEX(INDIRECT("day_wise_sales_data!$B$2:$BZ$599"),MATCH(resource!$CC444,day_wise_sales_data!$A$2:$A$500,0),MATCH(resource!BQ$2,INDIRECT("day_wise_sales_data!$B$1:$BZ$1"),0)),0)</f>
        <v>0</v>
      </c>
      <c r="BR444" s="3">
        <f ca="1">IFERROR(INDEX(INDIRECT("day_wise_sales_data!$B$2:$BZ$599"),MATCH(resource!$CC444,day_wise_sales_data!$A$2:$A$500,0),MATCH(resource!BR$2,INDIRECT("day_wise_sales_data!$B$1:$BZ$1"),0)),0)</f>
        <v>19422.330000000002</v>
      </c>
      <c r="BS444" s="3">
        <f ca="1">IFERROR(INDEX(INDIRECT("day_wise_sales_data!$B$2:$BZ$599"),MATCH(resource!$CC444,day_wise_sales_data!$A$2:$A$500,0),MATCH(resource!BS$2,INDIRECT("day_wise_sales_data!$B$1:$BZ$1"),0)),0)</f>
        <v>9762.4</v>
      </c>
      <c r="BT444" s="3">
        <f ca="1">IFERROR(INDEX(INDIRECT("day_wise_sales_data!$B$2:$BZ$599"),MATCH(resource!$CC444,day_wise_sales_data!$A$2:$A$500,0),MATCH(resource!BT$2,INDIRECT("day_wise_sales_data!$B$1:$BZ$1"),0)),0)</f>
        <v>0</v>
      </c>
      <c r="BU444" s="3">
        <f ca="1">IFERROR(INDEX(INDIRECT("day_wise_sales_data!$B$2:$BZ$599"),MATCH(resource!$CC444,day_wise_sales_data!$A$2:$A$500,0),MATCH(resource!BU$2,INDIRECT("day_wise_sales_data!$B$1:$BZ$1"),0)),0)</f>
        <v>0</v>
      </c>
      <c r="BV444" s="3">
        <f ca="1">IFERROR(INDEX(INDIRECT("day_wise_sales_data!$B$2:$BZ$599"),MATCH(resource!$CC444,day_wise_sales_data!$A$2:$A$500,0),MATCH(resource!BV$2,INDIRECT("day_wise_sales_data!$B$1:$BZ$1"),0)),0)</f>
        <v>0</v>
      </c>
      <c r="BW444" s="3">
        <f ca="1">IFERROR(INDEX(INDIRECT("day_wise_sales_data!$B$2:$BZ$599"),MATCH(resource!$CC444,day_wise_sales_data!$A$2:$A$500,0),MATCH(resource!BW$2,INDIRECT("day_wise_sales_data!$B$1:$BZ$1"),0)),0)</f>
        <v>0</v>
      </c>
      <c r="BX444" s="3">
        <f ca="1">IFERROR(INDEX(INDIRECT("day_wise_sales_data!$B$2:$BZ$599"),MATCH(resource!$CC444,day_wise_sales_data!$A$2:$A$500,0),MATCH(resource!BX$2,INDIRECT("day_wise_sales_data!$B$1:$BZ$1"),0)),0)</f>
        <v>0</v>
      </c>
      <c r="BY444" s="3">
        <f ca="1">IFERROR(INDEX(INDIRECT("day_wise_sales_data!$B$2:$BZ$599"),MATCH(resource!$CC444,day_wise_sales_data!$A$2:$A$500,0),MATCH(resource!BY$2,INDIRECT("day_wise_sales_data!$B$1:$BZ$1"),0)),0)</f>
        <v>25691.85</v>
      </c>
      <c r="BZ444" s="3">
        <f ca="1">IFERROR(INDEX(INDIRECT("day_wise_sales_data!$B$2:$BZ$599"),MATCH(resource!$CC444,day_wise_sales_data!$A$2:$A$500,0),MATCH(resource!BZ$2,INDIRECT("day_wise_sales_data!$B$1:$BZ$1"),0)),0)</f>
        <v>0</v>
      </c>
      <c r="CA444" s="3" t="str">
        <f ca="1">IFERROR(INDEX(INDIRECT("day_wise_sales_data!$B$2:$BZ$599"),MATCH(resource!$CC444,day_wise_sales_data!$A$2:$A$500,0),MATCH(resource!CA$2,INDIRECT("day_wise_sales_data!$B$1:$BZ$1"),0)),0)</f>
        <v>dd</v>
      </c>
      <c r="CC444" s="4" t="str">
        <f>sales_data!H443</f>
        <v>RAJ06111</v>
      </c>
      <c r="CD444" s="1">
        <v>442</v>
      </c>
      <c r="CE444" s="1" t="str">
        <f>IF(AQ444=report!$AQ$3,resource!CD444,"")</f>
        <v/>
      </c>
      <c r="CF444" s="5" t="str">
        <f>IFERROR(SMALL($CE$3:$CE$1001,ROWS($CE$3:CE444)),"")</f>
        <v/>
      </c>
      <c r="CH444">
        <f>IFERROR(VLOOKUP($CC444,data_pull!$E$22:$G$700,2,0),0)</f>
        <v>100615.8</v>
      </c>
      <c r="DK444" s="3">
        <f>IFERROR(INDEX(COD_SALES!$B$5:$Z$500,MATCH(resource!$CC444,COD_SALES!$A$5:$A$500,0),MATCH(resource!DK$2,COD_SALES!$B$4:$Z$4,0)),"")</f>
        <v>0</v>
      </c>
      <c r="DL444" s="3">
        <f>IFERROR(INDEX(COD_SALES!$B$5:$Z$500,MATCH(resource!$CC444,COD_SALES!$A$5:$A$500,0),MATCH(resource!DL$2,COD_SALES!$B$4:$Z$4,0)),"")</f>
        <v>2</v>
      </c>
      <c r="DM444" s="3">
        <f>IFERROR(INDEX(COD_SALES!$B$5:$Z$500,MATCH(resource!$CC444,COD_SALES!$A$5:$A$500,0),MATCH(resource!DM$2,COD_SALES!$B$4:$Z$4,0)),"")</f>
        <v>5</v>
      </c>
      <c r="DN444" s="3" t="str">
        <f>IFERROR(INDEX(COD_SALES!$B$5:$Z$500,MATCH(resource!$CC444,COD_SALES!$A$5:$A$500,0),MATCH(resource!DN$2,COD_SALES!$B$4:$Z$4,0)),"")</f>
        <v/>
      </c>
      <c r="DO444" s="3">
        <f>IFERROR(INDEX(COD_SALES!$B$5:$Z$500,MATCH(resource!$CC444,COD_SALES!$A$5:$A$500,0),MATCH(resource!DO$2,COD_SALES!$B$4:$Z$4,0)),"")</f>
        <v>0</v>
      </c>
      <c r="DP444" s="3">
        <f>IFERROR(INDEX(COD_SALES!$B$5:$Z$500,MATCH(resource!$CC444,COD_SALES!$A$5:$A$500,0),MATCH(resource!DP$2,COD_SALES!$B$4:$Z$4,0)),"")</f>
        <v>0</v>
      </c>
      <c r="DQ444" s="3" t="str">
        <f>IFERROR(INDEX(COD_SALES!$B$5:$Z$500,MATCH(resource!$CC444,COD_SALES!$A$5:$A$500,0),MATCH(resource!DQ$2,COD_SALES!$B$4:$Z$4,0)),"")</f>
        <v/>
      </c>
      <c r="DR444" s="3">
        <f>IFERROR(INDEX(COD_SALES!$B$5:$Z$500,MATCH(resource!$CC444,COD_SALES!$A$5:$A$500,0),MATCH(resource!DR$2,COD_SALES!$B$4:$Z$4,0)),"")</f>
        <v>0</v>
      </c>
      <c r="DS444" s="3">
        <f>IFERROR(INDEX(COD_SALES!$B$5:$Z$500,MATCH(resource!$CC444,COD_SALES!$A$5:$A$500,0),MATCH(resource!DS$2,COD_SALES!$B$4:$Z$4,0)),"")</f>
        <v>0</v>
      </c>
      <c r="DT444" s="3">
        <f>IFERROR(INDEX(COD_SALES!$B$5:$Z$500,MATCH(resource!$CC444,COD_SALES!$A$5:$A$500,0),MATCH(resource!DT$2,COD_SALES!$B$4:$Z$4,0)),"")</f>
        <v>5</v>
      </c>
      <c r="DU444" s="3">
        <f>IFERROR(INDEX(COD_SALES!$B$5:$Z$500,MATCH(resource!$CC444,COD_SALES!$A$5:$A$500,0),MATCH(resource!DU$2,COD_SALES!$B$4:$Z$4,0)),"")</f>
        <v>105</v>
      </c>
      <c r="DV444" s="3">
        <f>IFERROR(INDEX(COD_SALES!$B$5:$Z$500,MATCH(resource!$CC444,COD_SALES!$A$5:$A$500,0),MATCH(resource!DV$2,COD_SALES!$B$4:$Z$4,0)),"")</f>
        <v>0</v>
      </c>
      <c r="DW444" s="3">
        <f>IFERROR(INDEX(COD_SALES!$B$5:$Z$500,MATCH(resource!$CC444,COD_SALES!$A$5:$A$500,0),MATCH(resource!DW$2,COD_SALES!$B$4:$Z$4,0)),"")</f>
        <v>6</v>
      </c>
      <c r="DX444" s="3">
        <f>IFERROR(INDEX(COD_SALES!$B$5:$Z$500,MATCH(resource!$CC444,COD_SALES!$A$5:$A$500,0),MATCH(resource!DX$2,COD_SALES!$B$4:$Z$4,0)),"")</f>
        <v>20</v>
      </c>
      <c r="DY444" s="3">
        <f>IFERROR(INDEX(COD_SALES!$B$5:$Z$500,MATCH(resource!$CC444,COD_SALES!$A$5:$A$500,0),MATCH(resource!DY$2,COD_SALES!$B$4:$Z$4,0)),"")</f>
        <v>1</v>
      </c>
      <c r="DZ444" s="3">
        <f>IFERROR(INDEX(COD_SALES!$B$5:$Z$500,MATCH(resource!$CC444,COD_SALES!$A$5:$A$500,0),MATCH(resource!DZ$2,COD_SALES!$B$4:$Z$4,0)),"")</f>
        <v>38</v>
      </c>
      <c r="EA444" s="3">
        <f>IFERROR(INDEX(COD_SALES!$B$5:$Z$500,MATCH(resource!$CC444,COD_SALES!$A$5:$A$500,0),MATCH(resource!EA$2,COD_SALES!$B$4:$Z$4,0)),"")</f>
        <v>38</v>
      </c>
      <c r="EB444" s="3">
        <f t="shared" si="125"/>
        <v>45543.100000000006</v>
      </c>
      <c r="EW444" s="3">
        <f>IFERROR(VLOOKUP(CC444,data_pull!$AO$25:$AR$546,2,0),0)</f>
        <v>13</v>
      </c>
      <c r="EX444" s="1">
        <f>IFERROR(VLOOKUP(CC444,data_pull!$AO$25:$AR$546,4,0),0)</f>
        <v>190000</v>
      </c>
    </row>
    <row r="445" spans="13:154" x14ac:dyDescent="0.25"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4" t="str">
        <f>sales_data!B444</f>
        <v>Mahmudul Islam</v>
      </c>
      <c r="AR445" s="4" t="str">
        <f>sales_data!C444</f>
        <v>Dilip Kumar Mondol</v>
      </c>
      <c r="AS445" s="5" t="str">
        <f t="shared" si="117"/>
        <v/>
      </c>
      <c r="AT445" s="4" t="str">
        <f>sales_data!I444</f>
        <v>Sushanto Kumar.</v>
      </c>
      <c r="AU445" s="4" t="str">
        <f>sales_data!W444</f>
        <v>Singra (Tb)</v>
      </c>
      <c r="AV445" s="1">
        <f>sales_data!N444</f>
        <v>100047.18</v>
      </c>
      <c r="AW445" s="1">
        <f>sales_data!P444</f>
        <v>50</v>
      </c>
      <c r="AX445" s="3">
        <f ca="1">IFERROR(INDEX(INDIRECT("day_wise_sales_data!$B$2:$BZ$599"),MATCH(resource!$CC445,day_wise_sales_data!$A$2:$A$500,0),MATCH(resource!AX$2,INDIRECT("day_wise_sales_data!$B$1:$BZ$1"),0)),0)</f>
        <v>0</v>
      </c>
      <c r="AY445" s="3">
        <f ca="1">IFERROR(INDEX(INDIRECT("day_wise_sales_data!$B$2:$BZ$599"),MATCH(resource!$CC445,day_wise_sales_data!$A$2:$A$500,0),MATCH(resource!AY$2,INDIRECT("day_wise_sales_data!$B$1:$BZ$1"),0)),0)</f>
        <v>0</v>
      </c>
      <c r="AZ445" s="3">
        <f ca="1">IFERROR(INDEX(INDIRECT("day_wise_sales_data!$B$2:$BZ$599"),MATCH(resource!$CC445,day_wise_sales_data!$A$2:$A$500,0),MATCH(resource!AZ$2,INDIRECT("day_wise_sales_data!$B$1:$BZ$1"),0)),0)</f>
        <v>9921.1299999999992</v>
      </c>
      <c r="BA445" s="3">
        <f ca="1">IFERROR(INDEX(INDIRECT("day_wise_sales_data!$B$2:$BZ$599"),MATCH(resource!$CC445,day_wise_sales_data!$A$2:$A$500,0),MATCH(resource!BA$2,INDIRECT("day_wise_sales_data!$B$1:$BZ$1"),0)),0)</f>
        <v>0</v>
      </c>
      <c r="BB445" s="3">
        <f ca="1">IFERROR(INDEX(INDIRECT("day_wise_sales_data!$B$2:$BZ$599"),MATCH(resource!$CC445,day_wise_sales_data!$A$2:$A$500,0),MATCH(resource!BB$2,INDIRECT("day_wise_sales_data!$B$1:$BZ$1"),0)),0)</f>
        <v>8553.5</v>
      </c>
      <c r="BC445" s="3">
        <f ca="1">IFERROR(INDEX(INDIRECT("day_wise_sales_data!$B$2:$BZ$599"),MATCH(resource!$CC445,day_wise_sales_data!$A$2:$A$500,0),MATCH(resource!BC$2,INDIRECT("day_wise_sales_data!$B$1:$BZ$1"),0)),0)</f>
        <v>0</v>
      </c>
      <c r="BD445" s="3">
        <f ca="1">IFERROR(INDEX(INDIRECT("day_wise_sales_data!$B$2:$BZ$599"),MATCH(resource!$CC445,day_wise_sales_data!$A$2:$A$500,0),MATCH(resource!BD$2,INDIRECT("day_wise_sales_data!$B$1:$BZ$1"),0)),0)</f>
        <v>0</v>
      </c>
      <c r="BE445" s="3">
        <f ca="1">IFERROR(INDEX(INDIRECT("day_wise_sales_data!$B$2:$BZ$599"),MATCH(resource!$CC445,day_wise_sales_data!$A$2:$A$500,0),MATCH(resource!BE$2,INDIRECT("day_wise_sales_data!$B$1:$BZ$1"),0)),0)</f>
        <v>7949.44</v>
      </c>
      <c r="BF445" s="3">
        <f ca="1">IFERROR(INDEX(INDIRECT("day_wise_sales_data!$B$2:$BZ$599"),MATCH(resource!$CC445,day_wise_sales_data!$A$2:$A$500,0),MATCH(resource!BF$2,INDIRECT("day_wise_sales_data!$B$1:$BZ$1"),0)),0)</f>
        <v>0</v>
      </c>
      <c r="BG445" s="3">
        <f ca="1">IFERROR(INDEX(INDIRECT("day_wise_sales_data!$B$2:$BZ$599"),MATCH(resource!$CC445,day_wise_sales_data!$A$2:$A$500,0),MATCH(resource!BG$2,INDIRECT("day_wise_sales_data!$B$1:$BZ$1"),0)),0)</f>
        <v>12061.22</v>
      </c>
      <c r="BH445" s="3">
        <f ca="1">IFERROR(INDEX(INDIRECT("day_wise_sales_data!$B$2:$BZ$599"),MATCH(resource!$CC445,day_wise_sales_data!$A$2:$A$500,0),MATCH(resource!BH$2,INDIRECT("day_wise_sales_data!$B$1:$BZ$1"),0)),0)</f>
        <v>7933.67</v>
      </c>
      <c r="BI445" s="3">
        <f ca="1">IFERROR(INDEX(INDIRECT("day_wise_sales_data!$B$2:$BZ$599"),MATCH(resource!$CC445,day_wise_sales_data!$A$2:$A$500,0),MATCH(resource!BI$2,INDIRECT("day_wise_sales_data!$B$1:$BZ$1"),0)),0)</f>
        <v>0</v>
      </c>
      <c r="BJ445" s="3">
        <f ca="1">IFERROR(INDEX(INDIRECT("day_wise_sales_data!$B$2:$BZ$599"),MATCH(resource!$CC445,day_wise_sales_data!$A$2:$A$500,0),MATCH(resource!BJ$2,INDIRECT("day_wise_sales_data!$B$1:$BZ$1"),0)),0)</f>
        <v>0</v>
      </c>
      <c r="BK445" s="3">
        <f ca="1">IFERROR(INDEX(INDIRECT("day_wise_sales_data!$B$2:$BZ$599"),MATCH(resource!$CC445,day_wise_sales_data!$A$2:$A$500,0),MATCH(resource!BK$2,INDIRECT("day_wise_sales_data!$B$1:$BZ$1"),0)),0)</f>
        <v>158.4</v>
      </c>
      <c r="BL445" s="3">
        <f ca="1">IFERROR(INDEX(INDIRECT("day_wise_sales_data!$B$2:$BZ$599"),MATCH(resource!$CC445,day_wise_sales_data!$A$2:$A$500,0),MATCH(resource!BL$2,INDIRECT("day_wise_sales_data!$B$1:$BZ$1"),0)),0)</f>
        <v>0</v>
      </c>
      <c r="BM445" s="3">
        <f ca="1">IFERROR(INDEX(INDIRECT("day_wise_sales_data!$B$2:$BZ$599"),MATCH(resource!$CC445,day_wise_sales_data!$A$2:$A$500,0),MATCH(resource!BM$2,INDIRECT("day_wise_sales_data!$B$1:$BZ$1"),0)),0)</f>
        <v>1412.16</v>
      </c>
      <c r="BN445" s="3">
        <f ca="1">IFERROR(INDEX(INDIRECT("day_wise_sales_data!$B$2:$BZ$599"),MATCH(resource!$CC445,day_wise_sales_data!$A$2:$A$500,0),MATCH(resource!BN$2,INDIRECT("day_wise_sales_data!$B$1:$BZ$1"),0)),0)</f>
        <v>4961.5200000000004</v>
      </c>
      <c r="BO445" s="3">
        <f ca="1">IFERROR(INDEX(INDIRECT("day_wise_sales_data!$B$2:$BZ$599"),MATCH(resource!$CC445,day_wise_sales_data!$A$2:$A$500,0),MATCH(resource!BO$2,INDIRECT("day_wise_sales_data!$B$1:$BZ$1"),0)),0)</f>
        <v>0</v>
      </c>
      <c r="BP445" s="3">
        <f ca="1">IFERROR(INDEX(INDIRECT("day_wise_sales_data!$B$2:$BZ$599"),MATCH(resource!$CC445,day_wise_sales_data!$A$2:$A$500,0),MATCH(resource!BP$2,INDIRECT("day_wise_sales_data!$B$1:$BZ$1"),0)),0)</f>
        <v>0</v>
      </c>
      <c r="BQ445" s="3">
        <f ca="1">IFERROR(INDEX(INDIRECT("day_wise_sales_data!$B$2:$BZ$599"),MATCH(resource!$CC445,day_wise_sales_data!$A$2:$A$500,0),MATCH(resource!BQ$2,INDIRECT("day_wise_sales_data!$B$1:$BZ$1"),0)),0)</f>
        <v>0</v>
      </c>
      <c r="BR445" s="3">
        <f ca="1">IFERROR(INDEX(INDIRECT("day_wise_sales_data!$B$2:$BZ$599"),MATCH(resource!$CC445,day_wise_sales_data!$A$2:$A$500,0),MATCH(resource!BR$2,INDIRECT("day_wise_sales_data!$B$1:$BZ$1"),0)),0)</f>
        <v>8279.2999999999993</v>
      </c>
      <c r="BS445" s="3">
        <f ca="1">IFERROR(INDEX(INDIRECT("day_wise_sales_data!$B$2:$BZ$599"),MATCH(resource!$CC445,day_wise_sales_data!$A$2:$A$500,0),MATCH(resource!BS$2,INDIRECT("day_wise_sales_data!$B$1:$BZ$1"),0)),0)</f>
        <v>0</v>
      </c>
      <c r="BT445" s="3">
        <f ca="1">IFERROR(INDEX(INDIRECT("day_wise_sales_data!$B$2:$BZ$599"),MATCH(resource!$CC445,day_wise_sales_data!$A$2:$A$500,0),MATCH(resource!BT$2,INDIRECT("day_wise_sales_data!$B$1:$BZ$1"),0)),0)</f>
        <v>14512.45</v>
      </c>
      <c r="BU445" s="3">
        <f ca="1">IFERROR(INDEX(INDIRECT("day_wise_sales_data!$B$2:$BZ$599"),MATCH(resource!$CC445,day_wise_sales_data!$A$2:$A$500,0),MATCH(resource!BU$2,INDIRECT("day_wise_sales_data!$B$1:$BZ$1"),0)),0)</f>
        <v>8182.93</v>
      </c>
      <c r="BV445" s="3">
        <f ca="1">IFERROR(INDEX(INDIRECT("day_wise_sales_data!$B$2:$BZ$599"),MATCH(resource!$CC445,day_wise_sales_data!$A$2:$A$500,0),MATCH(resource!BV$2,INDIRECT("day_wise_sales_data!$B$1:$BZ$1"),0)),0)</f>
        <v>16121.46</v>
      </c>
      <c r="BW445" s="3">
        <f ca="1">IFERROR(INDEX(INDIRECT("day_wise_sales_data!$B$2:$BZ$599"),MATCH(resource!$CC445,day_wise_sales_data!$A$2:$A$500,0),MATCH(resource!BW$2,INDIRECT("day_wise_sales_data!$B$1:$BZ$1"),0)),0)</f>
        <v>0</v>
      </c>
      <c r="BX445" s="3">
        <f ca="1">IFERROR(INDEX(INDIRECT("day_wise_sales_data!$B$2:$BZ$599"),MATCH(resource!$CC445,day_wise_sales_data!$A$2:$A$500,0),MATCH(resource!BX$2,INDIRECT("day_wise_sales_data!$B$1:$BZ$1"),0)),0)</f>
        <v>0</v>
      </c>
      <c r="BY445" s="3">
        <f ca="1">IFERROR(INDEX(INDIRECT("day_wise_sales_data!$B$2:$BZ$599"),MATCH(resource!$CC445,day_wise_sales_data!$A$2:$A$500,0),MATCH(resource!BY$2,INDIRECT("day_wise_sales_data!$B$1:$BZ$1"),0)),0)</f>
        <v>0</v>
      </c>
      <c r="BZ445" s="3">
        <f ca="1">IFERROR(INDEX(INDIRECT("day_wise_sales_data!$B$2:$BZ$599"),MATCH(resource!$CC445,day_wise_sales_data!$A$2:$A$500,0),MATCH(resource!BZ$2,INDIRECT("day_wise_sales_data!$B$1:$BZ$1"),0)),0)</f>
        <v>0</v>
      </c>
      <c r="CA445" s="3" t="str">
        <f ca="1">IFERROR(INDEX(INDIRECT("day_wise_sales_data!$B$2:$BZ$599"),MATCH(resource!$CC445,day_wise_sales_data!$A$2:$A$500,0),MATCH(resource!CA$2,INDIRECT("day_wise_sales_data!$B$1:$BZ$1"),0)),0)</f>
        <v>dd</v>
      </c>
      <c r="CC445" s="4" t="str">
        <f>sales_data!H444</f>
        <v>RAJ11171</v>
      </c>
      <c r="CD445" s="1">
        <v>443</v>
      </c>
      <c r="CE445" s="1" t="str">
        <f>IF(AQ445=report!$AQ$3,resource!CD445,"")</f>
        <v/>
      </c>
      <c r="CF445" s="5" t="str">
        <f>IFERROR(SMALL($CE$3:$CE$1001,ROWS($CE$3:CE445)),"")</f>
        <v/>
      </c>
      <c r="CH445">
        <f>IFERROR(VLOOKUP($CC445,data_pull!$E$22:$G$700,2,0),0)</f>
        <v>100047.18</v>
      </c>
      <c r="DK445" s="3">
        <f>IFERROR(INDEX(COD_SALES!$B$5:$Z$500,MATCH(resource!$CC445,COD_SALES!$A$5:$A$500,0),MATCH(resource!DK$2,COD_SALES!$B$4:$Z$4,0)),"")</f>
        <v>0</v>
      </c>
      <c r="DL445" s="3">
        <f>IFERROR(INDEX(COD_SALES!$B$5:$Z$500,MATCH(resource!$CC445,COD_SALES!$A$5:$A$500,0),MATCH(resource!DL$2,COD_SALES!$B$4:$Z$4,0)),"")</f>
        <v>33</v>
      </c>
      <c r="DM445" s="3">
        <f>IFERROR(INDEX(COD_SALES!$B$5:$Z$500,MATCH(resource!$CC445,COD_SALES!$A$5:$A$500,0),MATCH(resource!DM$2,COD_SALES!$B$4:$Z$4,0)),"")</f>
        <v>28</v>
      </c>
      <c r="DN445" s="3" t="str">
        <f>IFERROR(INDEX(COD_SALES!$B$5:$Z$500,MATCH(resource!$CC445,COD_SALES!$A$5:$A$500,0),MATCH(resource!DN$2,COD_SALES!$B$4:$Z$4,0)),"")</f>
        <v/>
      </c>
      <c r="DO445" s="3">
        <f>IFERROR(INDEX(COD_SALES!$B$5:$Z$500,MATCH(resource!$CC445,COD_SALES!$A$5:$A$500,0),MATCH(resource!DO$2,COD_SALES!$B$4:$Z$4,0)),"")</f>
        <v>0</v>
      </c>
      <c r="DP445" s="3">
        <f>IFERROR(INDEX(COD_SALES!$B$5:$Z$500,MATCH(resource!$CC445,COD_SALES!$A$5:$A$500,0),MATCH(resource!DP$2,COD_SALES!$B$4:$Z$4,0)),"")</f>
        <v>15</v>
      </c>
      <c r="DQ445" s="3" t="str">
        <f>IFERROR(INDEX(COD_SALES!$B$5:$Z$500,MATCH(resource!$CC445,COD_SALES!$A$5:$A$500,0),MATCH(resource!DQ$2,COD_SALES!$B$4:$Z$4,0)),"")</f>
        <v/>
      </c>
      <c r="DR445" s="3">
        <f>IFERROR(INDEX(COD_SALES!$B$5:$Z$500,MATCH(resource!$CC445,COD_SALES!$A$5:$A$500,0),MATCH(resource!DR$2,COD_SALES!$B$4:$Z$4,0)),"")</f>
        <v>0</v>
      </c>
      <c r="DS445" s="3">
        <f>IFERROR(INDEX(COD_SALES!$B$5:$Z$500,MATCH(resource!$CC445,COD_SALES!$A$5:$A$500,0),MATCH(resource!DS$2,COD_SALES!$B$4:$Z$4,0)),"")</f>
        <v>30</v>
      </c>
      <c r="DT445" s="3">
        <f>IFERROR(INDEX(COD_SALES!$B$5:$Z$500,MATCH(resource!$CC445,COD_SALES!$A$5:$A$500,0),MATCH(resource!DT$2,COD_SALES!$B$4:$Z$4,0)),"")</f>
        <v>2</v>
      </c>
      <c r="DU445" s="3">
        <f>IFERROR(INDEX(COD_SALES!$B$5:$Z$500,MATCH(resource!$CC445,COD_SALES!$A$5:$A$500,0),MATCH(resource!DU$2,COD_SALES!$B$4:$Z$4,0)),"")</f>
        <v>15</v>
      </c>
      <c r="DV445" s="3">
        <f>IFERROR(INDEX(COD_SALES!$B$5:$Z$500,MATCH(resource!$CC445,COD_SALES!$A$5:$A$500,0),MATCH(resource!DV$2,COD_SALES!$B$4:$Z$4,0)),"")</f>
        <v>0</v>
      </c>
      <c r="DW445" s="3">
        <f>IFERROR(INDEX(COD_SALES!$B$5:$Z$500,MATCH(resource!$CC445,COD_SALES!$A$5:$A$500,0),MATCH(resource!DW$2,COD_SALES!$B$4:$Z$4,0)),"")</f>
        <v>29</v>
      </c>
      <c r="DX445" s="3">
        <f>IFERROR(INDEX(COD_SALES!$B$5:$Z$500,MATCH(resource!$CC445,COD_SALES!$A$5:$A$500,0),MATCH(resource!DX$2,COD_SALES!$B$4:$Z$4,0)),"")</f>
        <v>5</v>
      </c>
      <c r="DY445" s="3">
        <f>IFERROR(INDEX(COD_SALES!$B$5:$Z$500,MATCH(resource!$CC445,COD_SALES!$A$5:$A$500,0),MATCH(resource!DY$2,COD_SALES!$B$4:$Z$4,0)),"")</f>
        <v>0</v>
      </c>
      <c r="DZ445" s="3">
        <f>IFERROR(INDEX(COD_SALES!$B$5:$Z$500,MATCH(resource!$CC445,COD_SALES!$A$5:$A$500,0),MATCH(resource!DZ$2,COD_SALES!$B$4:$Z$4,0)),"")</f>
        <v>17</v>
      </c>
      <c r="EA445" s="3">
        <f>IFERROR(INDEX(COD_SALES!$B$5:$Z$500,MATCH(resource!$CC445,COD_SALES!$A$5:$A$500,0),MATCH(resource!EA$2,COD_SALES!$B$4:$Z$4,0)),"")</f>
        <v>0</v>
      </c>
      <c r="EB445" s="3">
        <f t="shared" si="125"/>
        <v>42417.369999999995</v>
      </c>
      <c r="EW445" s="3">
        <f>IFERROR(VLOOKUP(CC445,data_pull!$AO$25:$AR$546,2,0),0)</f>
        <v>13</v>
      </c>
      <c r="EX445" s="1">
        <f>IFERROR(VLOOKUP(CC445,data_pull!$AO$25:$AR$546,4,0),0)</f>
        <v>190000</v>
      </c>
    </row>
    <row r="446" spans="13:154" x14ac:dyDescent="0.25"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4" t="str">
        <f>sales_data!B445</f>
        <v>Mahmudul Islam</v>
      </c>
      <c r="AR446" s="4" t="str">
        <f>sales_data!C445</f>
        <v>Rafiqul Islam</v>
      </c>
      <c r="AS446" s="5" t="str">
        <f t="shared" si="117"/>
        <v>Rafiqul Islam</v>
      </c>
      <c r="AT446" s="4" t="str">
        <f>sales_data!I445</f>
        <v>Abdur Rajjak</v>
      </c>
      <c r="AU446" s="4" t="str">
        <f>sales_data!W445</f>
        <v>Godagari  (Tb)</v>
      </c>
      <c r="AV446" s="1">
        <f>sales_data!N445</f>
        <v>110420.36</v>
      </c>
      <c r="AW446" s="1">
        <f>sales_data!P445</f>
        <v>50</v>
      </c>
      <c r="AX446" s="3">
        <f ca="1">IFERROR(INDEX(INDIRECT("day_wise_sales_data!$B$2:$BZ$599"),MATCH(resource!$CC446,day_wise_sales_data!$A$2:$A$500,0),MATCH(resource!AX$2,INDIRECT("day_wise_sales_data!$B$1:$BZ$1"),0)),0)</f>
        <v>0</v>
      </c>
      <c r="AY446" s="3">
        <f ca="1">IFERROR(INDEX(INDIRECT("day_wise_sales_data!$B$2:$BZ$599"),MATCH(resource!$CC446,day_wise_sales_data!$A$2:$A$500,0),MATCH(resource!AY$2,INDIRECT("day_wise_sales_data!$B$1:$BZ$1"),0)),0)</f>
        <v>0</v>
      </c>
      <c r="AZ446" s="3">
        <f ca="1">IFERROR(INDEX(INDIRECT("day_wise_sales_data!$B$2:$BZ$599"),MATCH(resource!$CC446,day_wise_sales_data!$A$2:$A$500,0),MATCH(resource!AZ$2,INDIRECT("day_wise_sales_data!$B$1:$BZ$1"),0)),0)</f>
        <v>0</v>
      </c>
      <c r="BA446" s="3">
        <f ca="1">IFERROR(INDEX(INDIRECT("day_wise_sales_data!$B$2:$BZ$599"),MATCH(resource!$CC446,day_wise_sales_data!$A$2:$A$500,0),MATCH(resource!BA$2,INDIRECT("day_wise_sales_data!$B$1:$BZ$1"),0)),0)</f>
        <v>0</v>
      </c>
      <c r="BB446" s="3">
        <f ca="1">IFERROR(INDEX(INDIRECT("day_wise_sales_data!$B$2:$BZ$599"),MATCH(resource!$CC446,day_wise_sales_data!$A$2:$A$500,0),MATCH(resource!BB$2,INDIRECT("day_wise_sales_data!$B$1:$BZ$1"),0)),0)</f>
        <v>0</v>
      </c>
      <c r="BC446" s="3">
        <f ca="1">IFERROR(INDEX(INDIRECT("day_wise_sales_data!$B$2:$BZ$599"),MATCH(resource!$CC446,day_wise_sales_data!$A$2:$A$500,0),MATCH(resource!BC$2,INDIRECT("day_wise_sales_data!$B$1:$BZ$1"),0)),0)</f>
        <v>0</v>
      </c>
      <c r="BD446" s="3">
        <f ca="1">IFERROR(INDEX(INDIRECT("day_wise_sales_data!$B$2:$BZ$599"),MATCH(resource!$CC446,day_wise_sales_data!$A$2:$A$500,0),MATCH(resource!BD$2,INDIRECT("day_wise_sales_data!$B$1:$BZ$1"),0)),0)</f>
        <v>0</v>
      </c>
      <c r="BE446" s="3">
        <f ca="1">IFERROR(INDEX(INDIRECT("day_wise_sales_data!$B$2:$BZ$599"),MATCH(resource!$CC446,day_wise_sales_data!$A$2:$A$500,0),MATCH(resource!BE$2,INDIRECT("day_wise_sales_data!$B$1:$BZ$1"),0)),0)</f>
        <v>0</v>
      </c>
      <c r="BF446" s="3">
        <f ca="1">IFERROR(INDEX(INDIRECT("day_wise_sales_data!$B$2:$BZ$599"),MATCH(resource!$CC446,day_wise_sales_data!$A$2:$A$500,0),MATCH(resource!BF$2,INDIRECT("day_wise_sales_data!$B$1:$BZ$1"),0)),0)</f>
        <v>0</v>
      </c>
      <c r="BG446" s="3">
        <f ca="1">IFERROR(INDEX(INDIRECT("day_wise_sales_data!$B$2:$BZ$599"),MATCH(resource!$CC446,day_wise_sales_data!$A$2:$A$500,0),MATCH(resource!BG$2,INDIRECT("day_wise_sales_data!$B$1:$BZ$1"),0)),0)</f>
        <v>0</v>
      </c>
      <c r="BH446" s="3">
        <f ca="1">IFERROR(INDEX(INDIRECT("day_wise_sales_data!$B$2:$BZ$599"),MATCH(resource!$CC446,day_wise_sales_data!$A$2:$A$500,0),MATCH(resource!BH$2,INDIRECT("day_wise_sales_data!$B$1:$BZ$1"),0)),0)</f>
        <v>0</v>
      </c>
      <c r="BI446" s="3">
        <f ca="1">IFERROR(INDEX(INDIRECT("day_wise_sales_data!$B$2:$BZ$599"),MATCH(resource!$CC446,day_wise_sales_data!$A$2:$A$500,0),MATCH(resource!BI$2,INDIRECT("day_wise_sales_data!$B$1:$BZ$1"),0)),0)</f>
        <v>0</v>
      </c>
      <c r="BJ446" s="3">
        <f ca="1">IFERROR(INDEX(INDIRECT("day_wise_sales_data!$B$2:$BZ$599"),MATCH(resource!$CC446,day_wise_sales_data!$A$2:$A$500,0),MATCH(resource!BJ$2,INDIRECT("day_wise_sales_data!$B$1:$BZ$1"),0)),0)</f>
        <v>0</v>
      </c>
      <c r="BK446" s="3">
        <f ca="1">IFERROR(INDEX(INDIRECT("day_wise_sales_data!$B$2:$BZ$599"),MATCH(resource!$CC446,day_wise_sales_data!$A$2:$A$500,0),MATCH(resource!BK$2,INDIRECT("day_wise_sales_data!$B$1:$BZ$1"),0)),0)</f>
        <v>0</v>
      </c>
      <c r="BL446" s="3">
        <f ca="1">IFERROR(INDEX(INDIRECT("day_wise_sales_data!$B$2:$BZ$599"),MATCH(resource!$CC446,day_wise_sales_data!$A$2:$A$500,0),MATCH(resource!BL$2,INDIRECT("day_wise_sales_data!$B$1:$BZ$1"),0)),0)</f>
        <v>0</v>
      </c>
      <c r="BM446" s="3">
        <f ca="1">IFERROR(INDEX(INDIRECT("day_wise_sales_data!$B$2:$BZ$599"),MATCH(resource!$CC446,day_wise_sales_data!$A$2:$A$500,0),MATCH(resource!BM$2,INDIRECT("day_wise_sales_data!$B$1:$BZ$1"),0)),0)</f>
        <v>3175.45</v>
      </c>
      <c r="BN446" s="3">
        <f ca="1">IFERROR(INDEX(INDIRECT("day_wise_sales_data!$B$2:$BZ$599"),MATCH(resource!$CC446,day_wise_sales_data!$A$2:$A$500,0),MATCH(resource!BN$2,INDIRECT("day_wise_sales_data!$B$1:$BZ$1"),0)),0)</f>
        <v>6339.16</v>
      </c>
      <c r="BO446" s="3">
        <f ca="1">IFERROR(INDEX(INDIRECT("day_wise_sales_data!$B$2:$BZ$599"),MATCH(resource!$CC446,day_wise_sales_data!$A$2:$A$500,0),MATCH(resource!BO$2,INDIRECT("day_wise_sales_data!$B$1:$BZ$1"),0)),0)</f>
        <v>0</v>
      </c>
      <c r="BP446" s="3">
        <f ca="1">IFERROR(INDEX(INDIRECT("day_wise_sales_data!$B$2:$BZ$599"),MATCH(resource!$CC446,day_wise_sales_data!$A$2:$A$500,0),MATCH(resource!BP$2,INDIRECT("day_wise_sales_data!$B$1:$BZ$1"),0)),0)</f>
        <v>0</v>
      </c>
      <c r="BQ446" s="3">
        <f ca="1">IFERROR(INDEX(INDIRECT("day_wise_sales_data!$B$2:$BZ$599"),MATCH(resource!$CC446,day_wise_sales_data!$A$2:$A$500,0),MATCH(resource!BQ$2,INDIRECT("day_wise_sales_data!$B$1:$BZ$1"),0)),0)</f>
        <v>0</v>
      </c>
      <c r="BR446" s="3">
        <f ca="1">IFERROR(INDEX(INDIRECT("day_wise_sales_data!$B$2:$BZ$599"),MATCH(resource!$CC446,day_wise_sales_data!$A$2:$A$500,0),MATCH(resource!BR$2,INDIRECT("day_wise_sales_data!$B$1:$BZ$1"),0)),0)</f>
        <v>0</v>
      </c>
      <c r="BS446" s="3">
        <f ca="1">IFERROR(INDEX(INDIRECT("day_wise_sales_data!$B$2:$BZ$599"),MATCH(resource!$CC446,day_wise_sales_data!$A$2:$A$500,0),MATCH(resource!BS$2,INDIRECT("day_wise_sales_data!$B$1:$BZ$1"),0)),0)</f>
        <v>6462.89</v>
      </c>
      <c r="BT446" s="3">
        <f ca="1">IFERROR(INDEX(INDIRECT("day_wise_sales_data!$B$2:$BZ$599"),MATCH(resource!$CC446,day_wise_sales_data!$A$2:$A$500,0),MATCH(resource!BT$2,INDIRECT("day_wise_sales_data!$B$1:$BZ$1"),0)),0)</f>
        <v>0</v>
      </c>
      <c r="BU446" s="3">
        <f ca="1">IFERROR(INDEX(INDIRECT("day_wise_sales_data!$B$2:$BZ$599"),MATCH(resource!$CC446,day_wise_sales_data!$A$2:$A$500,0),MATCH(resource!BU$2,INDIRECT("day_wise_sales_data!$B$1:$BZ$1"),0)),0)</f>
        <v>14827.15</v>
      </c>
      <c r="BV446" s="3">
        <f ca="1">IFERROR(INDEX(INDIRECT("day_wise_sales_data!$B$2:$BZ$599"),MATCH(resource!$CC446,day_wise_sales_data!$A$2:$A$500,0),MATCH(resource!BV$2,INDIRECT("day_wise_sales_data!$B$1:$BZ$1"),0)),0)</f>
        <v>7986.23</v>
      </c>
      <c r="BW446" s="3">
        <f ca="1">IFERROR(INDEX(INDIRECT("day_wise_sales_data!$B$2:$BZ$599"),MATCH(resource!$CC446,day_wise_sales_data!$A$2:$A$500,0),MATCH(resource!BW$2,INDIRECT("day_wise_sales_data!$B$1:$BZ$1"),0)),0)</f>
        <v>0</v>
      </c>
      <c r="BX446" s="3">
        <f ca="1">IFERROR(INDEX(INDIRECT("day_wise_sales_data!$B$2:$BZ$599"),MATCH(resource!$CC446,day_wise_sales_data!$A$2:$A$500,0),MATCH(resource!BX$2,INDIRECT("day_wise_sales_data!$B$1:$BZ$1"),0)),0)</f>
        <v>0</v>
      </c>
      <c r="BY446" s="3">
        <f ca="1">IFERROR(INDEX(INDIRECT("day_wise_sales_data!$B$2:$BZ$599"),MATCH(resource!$CC446,day_wise_sales_data!$A$2:$A$500,0),MATCH(resource!BY$2,INDIRECT("day_wise_sales_data!$B$1:$BZ$1"),0)),0)</f>
        <v>71564.62</v>
      </c>
      <c r="BZ446" s="3">
        <f ca="1">IFERROR(INDEX(INDIRECT("day_wise_sales_data!$B$2:$BZ$599"),MATCH(resource!$CC446,day_wise_sales_data!$A$2:$A$500,0),MATCH(resource!BZ$2,INDIRECT("day_wise_sales_data!$B$1:$BZ$1"),0)),0)</f>
        <v>0</v>
      </c>
      <c r="CA446" s="3" t="str">
        <f ca="1">IFERROR(INDEX(INDIRECT("day_wise_sales_data!$B$2:$BZ$599"),MATCH(resource!$CC446,day_wise_sales_data!$A$2:$A$500,0),MATCH(resource!CA$2,INDIRECT("day_wise_sales_data!$B$1:$BZ$1"),0)),0)</f>
        <v>dd</v>
      </c>
      <c r="CC446" s="4" t="str">
        <f>sales_data!H445</f>
        <v>RAJ01201</v>
      </c>
      <c r="CD446" s="1">
        <v>444</v>
      </c>
      <c r="CE446" s="1" t="str">
        <f>IF(AQ446=report!$AQ$3,resource!CD446,"")</f>
        <v/>
      </c>
      <c r="CF446" s="5" t="str">
        <f>IFERROR(SMALL($CE$3:$CE$1001,ROWS($CE$3:CE446)),"")</f>
        <v/>
      </c>
      <c r="CH446">
        <f>IFERROR(VLOOKUP($CC446,data_pull!$E$22:$G$700,2,0),0)</f>
        <v>110420.36</v>
      </c>
      <c r="DK446" s="3">
        <f>IFERROR(INDEX(COD_SALES!$B$5:$Z$500,MATCH(resource!$CC446,COD_SALES!$A$5:$A$500,0),MATCH(resource!DK$2,COD_SALES!$B$4:$Z$4,0)),"")</f>
        <v>7</v>
      </c>
      <c r="DL446" s="3">
        <f>IFERROR(INDEX(COD_SALES!$B$5:$Z$500,MATCH(resource!$CC446,COD_SALES!$A$5:$A$500,0),MATCH(resource!DL$2,COD_SALES!$B$4:$Z$4,0)),"")</f>
        <v>0</v>
      </c>
      <c r="DM446" s="3">
        <f>IFERROR(INDEX(COD_SALES!$B$5:$Z$500,MATCH(resource!$CC446,COD_SALES!$A$5:$A$500,0),MATCH(resource!DM$2,COD_SALES!$B$4:$Z$4,0)),"")</f>
        <v>6</v>
      </c>
      <c r="DN446" s="3" t="str">
        <f>IFERROR(INDEX(COD_SALES!$B$5:$Z$500,MATCH(resource!$CC446,COD_SALES!$A$5:$A$500,0),MATCH(resource!DN$2,COD_SALES!$B$4:$Z$4,0)),"")</f>
        <v/>
      </c>
      <c r="DO446" s="3">
        <f>IFERROR(INDEX(COD_SALES!$B$5:$Z$500,MATCH(resource!$CC446,COD_SALES!$A$5:$A$500,0),MATCH(resource!DO$2,COD_SALES!$B$4:$Z$4,0)),"")</f>
        <v>0</v>
      </c>
      <c r="DP446" s="3">
        <f>IFERROR(INDEX(COD_SALES!$B$5:$Z$500,MATCH(resource!$CC446,COD_SALES!$A$5:$A$500,0),MATCH(resource!DP$2,COD_SALES!$B$4:$Z$4,0)),"")</f>
        <v>10</v>
      </c>
      <c r="DQ446" s="3" t="str">
        <f>IFERROR(INDEX(COD_SALES!$B$5:$Z$500,MATCH(resource!$CC446,COD_SALES!$A$5:$A$500,0),MATCH(resource!DQ$2,COD_SALES!$B$4:$Z$4,0)),"")</f>
        <v/>
      </c>
      <c r="DR446" s="3">
        <f>IFERROR(INDEX(COD_SALES!$B$5:$Z$500,MATCH(resource!$CC446,COD_SALES!$A$5:$A$500,0),MATCH(resource!DR$2,COD_SALES!$B$4:$Z$4,0)),"")</f>
        <v>25</v>
      </c>
      <c r="DS446" s="3">
        <f>IFERROR(INDEX(COD_SALES!$B$5:$Z$500,MATCH(resource!$CC446,COD_SALES!$A$5:$A$500,0),MATCH(resource!DS$2,COD_SALES!$B$4:$Z$4,0)),"")</f>
        <v>20</v>
      </c>
      <c r="DT446" s="3">
        <f>IFERROR(INDEX(COD_SALES!$B$5:$Z$500,MATCH(resource!$CC446,COD_SALES!$A$5:$A$500,0),MATCH(resource!DT$2,COD_SALES!$B$4:$Z$4,0)),"")</f>
        <v>3</v>
      </c>
      <c r="DU446" s="3">
        <f>IFERROR(INDEX(COD_SALES!$B$5:$Z$500,MATCH(resource!$CC446,COD_SALES!$A$5:$A$500,0),MATCH(resource!DU$2,COD_SALES!$B$4:$Z$4,0)),"")</f>
        <v>0</v>
      </c>
      <c r="DV446" s="3">
        <f>IFERROR(INDEX(COD_SALES!$B$5:$Z$500,MATCH(resource!$CC446,COD_SALES!$A$5:$A$500,0),MATCH(resource!DV$2,COD_SALES!$B$4:$Z$4,0)),"")</f>
        <v>0</v>
      </c>
      <c r="DW446" s="3">
        <f>IFERROR(INDEX(COD_SALES!$B$5:$Z$500,MATCH(resource!$CC446,COD_SALES!$A$5:$A$500,0),MATCH(resource!DW$2,COD_SALES!$B$4:$Z$4,0)),"")</f>
        <v>51</v>
      </c>
      <c r="DX446" s="3">
        <f>IFERROR(INDEX(COD_SALES!$B$5:$Z$500,MATCH(resource!$CC446,COD_SALES!$A$5:$A$500,0),MATCH(resource!DX$2,COD_SALES!$B$4:$Z$4,0)),"")</f>
        <v>0</v>
      </c>
      <c r="DY446" s="3">
        <f>IFERROR(INDEX(COD_SALES!$B$5:$Z$500,MATCH(resource!$CC446,COD_SALES!$A$5:$A$500,0),MATCH(resource!DY$2,COD_SALES!$B$4:$Z$4,0)),"")</f>
        <v>29</v>
      </c>
      <c r="DZ446" s="3">
        <f>IFERROR(INDEX(COD_SALES!$B$5:$Z$500,MATCH(resource!$CC446,COD_SALES!$A$5:$A$500,0),MATCH(resource!DZ$2,COD_SALES!$B$4:$Z$4,0)),"")</f>
        <v>0</v>
      </c>
      <c r="EA446" s="3">
        <f>IFERROR(INDEX(COD_SALES!$B$5:$Z$500,MATCH(resource!$CC446,COD_SALES!$A$5:$A$500,0),MATCH(resource!EA$2,COD_SALES!$B$4:$Z$4,0)),"")</f>
        <v>7</v>
      </c>
      <c r="EB446" s="3">
        <f t="shared" si="125"/>
        <v>49939.350000000006</v>
      </c>
      <c r="EW446" s="3">
        <f>IFERROR(VLOOKUP(CC446,data_pull!$AO$25:$AR$546,2,0),0)</f>
        <v>4</v>
      </c>
      <c r="EX446" s="1">
        <f>IFERROR(VLOOKUP(CC446,data_pull!$AO$25:$AR$546,4,0),0)</f>
        <v>180000</v>
      </c>
    </row>
    <row r="447" spans="13:154" x14ac:dyDescent="0.25"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4" t="str">
        <f>sales_data!B446</f>
        <v>Mahmudul Islam</v>
      </c>
      <c r="AR447" s="4" t="str">
        <f>sales_data!C446</f>
        <v>Rafiqul Islam</v>
      </c>
      <c r="AS447" s="5" t="str">
        <f t="shared" si="117"/>
        <v/>
      </c>
      <c r="AT447" s="4" t="str">
        <f>sales_data!I446</f>
        <v>Kabatullah</v>
      </c>
      <c r="AU447" s="4" t="str">
        <f>sales_data!W446</f>
        <v>Tanore (Tb)</v>
      </c>
      <c r="AV447" s="1">
        <f>sales_data!N446</f>
        <v>100106.61</v>
      </c>
      <c r="AW447" s="1">
        <f>sales_data!P446</f>
        <v>51</v>
      </c>
      <c r="AX447" s="3">
        <f ca="1">IFERROR(INDEX(INDIRECT("day_wise_sales_data!$B$2:$BZ$599"),MATCH(resource!$CC447,day_wise_sales_data!$A$2:$A$500,0),MATCH(resource!AX$2,INDIRECT("day_wise_sales_data!$B$1:$BZ$1"),0)),0)</f>
        <v>0</v>
      </c>
      <c r="AY447" s="3">
        <f ca="1">IFERROR(INDEX(INDIRECT("day_wise_sales_data!$B$2:$BZ$599"),MATCH(resource!$CC447,day_wise_sales_data!$A$2:$A$500,0),MATCH(resource!AY$2,INDIRECT("day_wise_sales_data!$B$1:$BZ$1"),0)),0)</f>
        <v>0</v>
      </c>
      <c r="AZ447" s="3">
        <f ca="1">IFERROR(INDEX(INDIRECT("day_wise_sales_data!$B$2:$BZ$599"),MATCH(resource!$CC447,day_wise_sales_data!$A$2:$A$500,0),MATCH(resource!AZ$2,INDIRECT("day_wise_sales_data!$B$1:$BZ$1"),0)),0)</f>
        <v>0</v>
      </c>
      <c r="BA447" s="3">
        <f ca="1">IFERROR(INDEX(INDIRECT("day_wise_sales_data!$B$2:$BZ$599"),MATCH(resource!$CC447,day_wise_sales_data!$A$2:$A$500,0),MATCH(resource!BA$2,INDIRECT("day_wise_sales_data!$B$1:$BZ$1"),0)),0)</f>
        <v>13228.76</v>
      </c>
      <c r="BB447" s="3">
        <f ca="1">IFERROR(INDEX(INDIRECT("day_wise_sales_data!$B$2:$BZ$599"),MATCH(resource!$CC447,day_wise_sales_data!$A$2:$A$500,0),MATCH(resource!BB$2,INDIRECT("day_wise_sales_data!$B$1:$BZ$1"),0)),0)</f>
        <v>0</v>
      </c>
      <c r="BC447" s="3">
        <f ca="1">IFERROR(INDEX(INDIRECT("day_wise_sales_data!$B$2:$BZ$599"),MATCH(resource!$CC447,day_wise_sales_data!$A$2:$A$500,0),MATCH(resource!BC$2,INDIRECT("day_wise_sales_data!$B$1:$BZ$1"),0)),0)</f>
        <v>0</v>
      </c>
      <c r="BD447" s="3">
        <f ca="1">IFERROR(INDEX(INDIRECT("day_wise_sales_data!$B$2:$BZ$599"),MATCH(resource!$CC447,day_wise_sales_data!$A$2:$A$500,0),MATCH(resource!BD$2,INDIRECT("day_wise_sales_data!$B$1:$BZ$1"),0)),0)</f>
        <v>3079.71</v>
      </c>
      <c r="BE447" s="3">
        <f ca="1">IFERROR(INDEX(INDIRECT("day_wise_sales_data!$B$2:$BZ$599"),MATCH(resource!$CC447,day_wise_sales_data!$A$2:$A$500,0),MATCH(resource!BE$2,INDIRECT("day_wise_sales_data!$B$1:$BZ$1"),0)),0)</f>
        <v>4496.13</v>
      </c>
      <c r="BF447" s="3">
        <f ca="1">IFERROR(INDEX(INDIRECT("day_wise_sales_data!$B$2:$BZ$599"),MATCH(resource!$CC447,day_wise_sales_data!$A$2:$A$500,0),MATCH(resource!BF$2,INDIRECT("day_wise_sales_data!$B$1:$BZ$1"),0)),0)</f>
        <v>0</v>
      </c>
      <c r="BG447" s="3">
        <f ca="1">IFERROR(INDEX(INDIRECT("day_wise_sales_data!$B$2:$BZ$599"),MATCH(resource!$CC447,day_wise_sales_data!$A$2:$A$500,0),MATCH(resource!BG$2,INDIRECT("day_wise_sales_data!$B$1:$BZ$1"),0)),0)</f>
        <v>9220.43</v>
      </c>
      <c r="BH447" s="3">
        <f ca="1">IFERROR(INDEX(INDIRECT("day_wise_sales_data!$B$2:$BZ$599"),MATCH(resource!$CC447,day_wise_sales_data!$A$2:$A$500,0),MATCH(resource!BH$2,INDIRECT("day_wise_sales_data!$B$1:$BZ$1"),0)),0)</f>
        <v>0</v>
      </c>
      <c r="BI447" s="3">
        <f ca="1">IFERROR(INDEX(INDIRECT("day_wise_sales_data!$B$2:$BZ$599"),MATCH(resource!$CC447,day_wise_sales_data!$A$2:$A$500,0),MATCH(resource!BI$2,INDIRECT("day_wise_sales_data!$B$1:$BZ$1"),0)),0)</f>
        <v>2640</v>
      </c>
      <c r="BJ447" s="3">
        <f ca="1">IFERROR(INDEX(INDIRECT("day_wise_sales_data!$B$2:$BZ$599"),MATCH(resource!$CC447,day_wise_sales_data!$A$2:$A$500,0),MATCH(resource!BJ$2,INDIRECT("day_wise_sales_data!$B$1:$BZ$1"),0)),0)</f>
        <v>0</v>
      </c>
      <c r="BK447" s="3">
        <f ca="1">IFERROR(INDEX(INDIRECT("day_wise_sales_data!$B$2:$BZ$599"),MATCH(resource!$CC447,day_wise_sales_data!$A$2:$A$500,0),MATCH(resource!BK$2,INDIRECT("day_wise_sales_data!$B$1:$BZ$1"),0)),0)</f>
        <v>4743.99</v>
      </c>
      <c r="BL447" s="3">
        <f ca="1">IFERROR(INDEX(INDIRECT("day_wise_sales_data!$B$2:$BZ$599"),MATCH(resource!$CC447,day_wise_sales_data!$A$2:$A$500,0),MATCH(resource!BL$2,INDIRECT("day_wise_sales_data!$B$1:$BZ$1"),0)),0)</f>
        <v>0</v>
      </c>
      <c r="BM447" s="3">
        <f ca="1">IFERROR(INDEX(INDIRECT("day_wise_sales_data!$B$2:$BZ$599"),MATCH(resource!$CC447,day_wise_sales_data!$A$2:$A$500,0),MATCH(resource!BM$2,INDIRECT("day_wise_sales_data!$B$1:$BZ$1"),0)),0)</f>
        <v>2956.91</v>
      </c>
      <c r="BN447" s="3">
        <f ca="1">IFERROR(INDEX(INDIRECT("day_wise_sales_data!$B$2:$BZ$599"),MATCH(resource!$CC447,day_wise_sales_data!$A$2:$A$500,0),MATCH(resource!BN$2,INDIRECT("day_wise_sales_data!$B$1:$BZ$1"),0)),0)</f>
        <v>0</v>
      </c>
      <c r="BO447" s="3">
        <f ca="1">IFERROR(INDEX(INDIRECT("day_wise_sales_data!$B$2:$BZ$599"),MATCH(resource!$CC447,day_wise_sales_data!$A$2:$A$500,0),MATCH(resource!BO$2,INDIRECT("day_wise_sales_data!$B$1:$BZ$1"),0)),0)</f>
        <v>9046.68</v>
      </c>
      <c r="BP447" s="3">
        <f ca="1">IFERROR(INDEX(INDIRECT("day_wise_sales_data!$B$2:$BZ$599"),MATCH(resource!$CC447,day_wise_sales_data!$A$2:$A$500,0),MATCH(resource!BP$2,INDIRECT("day_wise_sales_data!$B$1:$BZ$1"),0)),0)</f>
        <v>0</v>
      </c>
      <c r="BQ447" s="3">
        <f ca="1">IFERROR(INDEX(INDIRECT("day_wise_sales_data!$B$2:$BZ$599"),MATCH(resource!$CC447,day_wise_sales_data!$A$2:$A$500,0),MATCH(resource!BQ$2,INDIRECT("day_wise_sales_data!$B$1:$BZ$1"),0)),0)</f>
        <v>0</v>
      </c>
      <c r="BR447" s="3">
        <f ca="1">IFERROR(INDEX(INDIRECT("day_wise_sales_data!$B$2:$BZ$599"),MATCH(resource!$CC447,day_wise_sales_data!$A$2:$A$500,0),MATCH(resource!BR$2,INDIRECT("day_wise_sales_data!$B$1:$BZ$1"),0)),0)</f>
        <v>0</v>
      </c>
      <c r="BS447" s="3">
        <f ca="1">IFERROR(INDEX(INDIRECT("day_wise_sales_data!$B$2:$BZ$599"),MATCH(resource!$CC447,day_wise_sales_data!$A$2:$A$500,0),MATCH(resource!BS$2,INDIRECT("day_wise_sales_data!$B$1:$BZ$1"),0)),0)</f>
        <v>2058.17</v>
      </c>
      <c r="BT447" s="3">
        <f ca="1">IFERROR(INDEX(INDIRECT("day_wise_sales_data!$B$2:$BZ$599"),MATCH(resource!$CC447,day_wise_sales_data!$A$2:$A$500,0),MATCH(resource!BT$2,INDIRECT("day_wise_sales_data!$B$1:$BZ$1"),0)),0)</f>
        <v>1805.93</v>
      </c>
      <c r="BU447" s="3">
        <f ca="1">IFERROR(INDEX(INDIRECT("day_wise_sales_data!$B$2:$BZ$599"),MATCH(resource!$CC447,day_wise_sales_data!$A$2:$A$500,0),MATCH(resource!BU$2,INDIRECT("day_wise_sales_data!$B$1:$BZ$1"),0)),0)</f>
        <v>12715</v>
      </c>
      <c r="BV447" s="3">
        <f ca="1">IFERROR(INDEX(INDIRECT("day_wise_sales_data!$B$2:$BZ$599"),MATCH(resource!$CC447,day_wise_sales_data!$A$2:$A$500,0),MATCH(resource!BV$2,INDIRECT("day_wise_sales_data!$B$1:$BZ$1"),0)),0)</f>
        <v>0</v>
      </c>
      <c r="BW447" s="3">
        <f ca="1">IFERROR(INDEX(INDIRECT("day_wise_sales_data!$B$2:$BZ$599"),MATCH(resource!$CC447,day_wise_sales_data!$A$2:$A$500,0),MATCH(resource!BW$2,INDIRECT("day_wise_sales_data!$B$1:$BZ$1"),0)),0)</f>
        <v>1609.99</v>
      </c>
      <c r="BX447" s="3">
        <f ca="1">IFERROR(INDEX(INDIRECT("day_wise_sales_data!$B$2:$BZ$599"),MATCH(resource!$CC447,day_wise_sales_data!$A$2:$A$500,0),MATCH(resource!BX$2,INDIRECT("day_wise_sales_data!$B$1:$BZ$1"),0)),0)</f>
        <v>0</v>
      </c>
      <c r="BY447" s="3">
        <f ca="1">IFERROR(INDEX(INDIRECT("day_wise_sales_data!$B$2:$BZ$599"),MATCH(resource!$CC447,day_wise_sales_data!$A$2:$A$500,0),MATCH(resource!BY$2,INDIRECT("day_wise_sales_data!$B$1:$BZ$1"),0)),0)</f>
        <v>0</v>
      </c>
      <c r="BZ447" s="3">
        <f ca="1">IFERROR(INDEX(INDIRECT("day_wise_sales_data!$B$2:$BZ$599"),MATCH(resource!$CC447,day_wise_sales_data!$A$2:$A$500,0),MATCH(resource!BZ$2,INDIRECT("day_wise_sales_data!$B$1:$BZ$1"),0)),0)</f>
        <v>32504.91</v>
      </c>
      <c r="CA447" s="3" t="str">
        <f ca="1">IFERROR(INDEX(INDIRECT("day_wise_sales_data!$B$2:$BZ$599"),MATCH(resource!$CC447,day_wise_sales_data!$A$2:$A$500,0),MATCH(resource!CA$2,INDIRECT("day_wise_sales_data!$B$1:$BZ$1"),0)),0)</f>
        <v>dd</v>
      </c>
      <c r="CC447" s="4" t="str">
        <f>sales_data!H446</f>
        <v>RAJ06112</v>
      </c>
      <c r="CD447" s="1">
        <v>445</v>
      </c>
      <c r="CE447" s="1" t="str">
        <f>IF(AQ447=report!$AQ$3,resource!CD447,"")</f>
        <v/>
      </c>
      <c r="CF447" s="5" t="str">
        <f>IFERROR(SMALL($CE$3:$CE$1001,ROWS($CE$3:CE447)),"")</f>
        <v/>
      </c>
      <c r="CH447">
        <f>IFERROR(VLOOKUP($CC447,data_pull!$E$22:$G$700,2,0),0)</f>
        <v>100106.61</v>
      </c>
      <c r="DK447" s="3">
        <f>IFERROR(INDEX(COD_SALES!$B$5:$Z$500,MATCH(resource!$CC447,COD_SALES!$A$5:$A$500,0),MATCH(resource!DK$2,COD_SALES!$B$4:$Z$4,0)),"")</f>
        <v>0</v>
      </c>
      <c r="DL447" s="3">
        <f>IFERROR(INDEX(COD_SALES!$B$5:$Z$500,MATCH(resource!$CC447,COD_SALES!$A$5:$A$500,0),MATCH(resource!DL$2,COD_SALES!$B$4:$Z$4,0)),"")</f>
        <v>5</v>
      </c>
      <c r="DM447" s="3">
        <f>IFERROR(INDEX(COD_SALES!$B$5:$Z$500,MATCH(resource!$CC447,COD_SALES!$A$5:$A$500,0),MATCH(resource!DM$2,COD_SALES!$B$4:$Z$4,0)),"")</f>
        <v>20</v>
      </c>
      <c r="DN447" s="3" t="str">
        <f>IFERROR(INDEX(COD_SALES!$B$5:$Z$500,MATCH(resource!$CC447,COD_SALES!$A$5:$A$500,0),MATCH(resource!DN$2,COD_SALES!$B$4:$Z$4,0)),"")</f>
        <v/>
      </c>
      <c r="DO447" s="3">
        <f>IFERROR(INDEX(COD_SALES!$B$5:$Z$500,MATCH(resource!$CC447,COD_SALES!$A$5:$A$500,0),MATCH(resource!DO$2,COD_SALES!$B$4:$Z$4,0)),"")</f>
        <v>0</v>
      </c>
      <c r="DP447" s="3">
        <f>IFERROR(INDEX(COD_SALES!$B$5:$Z$500,MATCH(resource!$CC447,COD_SALES!$A$5:$A$500,0),MATCH(resource!DP$2,COD_SALES!$B$4:$Z$4,0)),"")</f>
        <v>8</v>
      </c>
      <c r="DQ447" s="3" t="str">
        <f>IFERROR(INDEX(COD_SALES!$B$5:$Z$500,MATCH(resource!$CC447,COD_SALES!$A$5:$A$500,0),MATCH(resource!DQ$2,COD_SALES!$B$4:$Z$4,0)),"")</f>
        <v/>
      </c>
      <c r="DR447" s="3">
        <f>IFERROR(INDEX(COD_SALES!$B$5:$Z$500,MATCH(resource!$CC447,COD_SALES!$A$5:$A$500,0),MATCH(resource!DR$2,COD_SALES!$B$4:$Z$4,0)),"")</f>
        <v>0</v>
      </c>
      <c r="DS447" s="3">
        <f>IFERROR(INDEX(COD_SALES!$B$5:$Z$500,MATCH(resource!$CC447,COD_SALES!$A$5:$A$500,0),MATCH(resource!DS$2,COD_SALES!$B$4:$Z$4,0)),"")</f>
        <v>26</v>
      </c>
      <c r="DT447" s="3">
        <f>IFERROR(INDEX(COD_SALES!$B$5:$Z$500,MATCH(resource!$CC447,COD_SALES!$A$5:$A$500,0),MATCH(resource!DT$2,COD_SALES!$B$4:$Z$4,0)),"")</f>
        <v>14</v>
      </c>
      <c r="DU447" s="3">
        <f>IFERROR(INDEX(COD_SALES!$B$5:$Z$500,MATCH(resource!$CC447,COD_SALES!$A$5:$A$500,0),MATCH(resource!DU$2,COD_SALES!$B$4:$Z$4,0)),"")</f>
        <v>21</v>
      </c>
      <c r="DV447" s="3">
        <f>IFERROR(INDEX(COD_SALES!$B$5:$Z$500,MATCH(resource!$CC447,COD_SALES!$A$5:$A$500,0),MATCH(resource!DV$2,COD_SALES!$B$4:$Z$4,0)),"")</f>
        <v>0</v>
      </c>
      <c r="DW447" s="3">
        <f>IFERROR(INDEX(COD_SALES!$B$5:$Z$500,MATCH(resource!$CC447,COD_SALES!$A$5:$A$500,0),MATCH(resource!DW$2,COD_SALES!$B$4:$Z$4,0)),"")</f>
        <v>54</v>
      </c>
      <c r="DX447" s="3">
        <f>IFERROR(INDEX(COD_SALES!$B$5:$Z$500,MATCH(resource!$CC447,COD_SALES!$A$5:$A$500,0),MATCH(resource!DX$2,COD_SALES!$B$4:$Z$4,0)),"")</f>
        <v>0</v>
      </c>
      <c r="DY447" s="3">
        <f>IFERROR(INDEX(COD_SALES!$B$5:$Z$500,MATCH(resource!$CC447,COD_SALES!$A$5:$A$500,0),MATCH(resource!DY$2,COD_SALES!$B$4:$Z$4,0)),"")</f>
        <v>16</v>
      </c>
      <c r="DZ447" s="3">
        <f>IFERROR(INDEX(COD_SALES!$B$5:$Z$500,MATCH(resource!$CC447,COD_SALES!$A$5:$A$500,0),MATCH(resource!DZ$2,COD_SALES!$B$4:$Z$4,0)),"")</f>
        <v>0</v>
      </c>
      <c r="EA447" s="3">
        <f>IFERROR(INDEX(COD_SALES!$B$5:$Z$500,MATCH(resource!$CC447,COD_SALES!$A$5:$A$500,0),MATCH(resource!EA$2,COD_SALES!$B$4:$Z$4,0)),"")</f>
        <v>2</v>
      </c>
      <c r="EB447" s="3">
        <f t="shared" si="125"/>
        <v>53196.24</v>
      </c>
      <c r="EW447" s="3">
        <f>IFERROR(VLOOKUP(CC447,data_pull!$AO$25:$AR$546,2,0),0)</f>
        <v>16</v>
      </c>
      <c r="EX447" s="1">
        <f>IFERROR(VLOOKUP(CC447,data_pull!$AO$25:$AR$546,4,0),0)</f>
        <v>170000</v>
      </c>
    </row>
    <row r="448" spans="13:154" x14ac:dyDescent="0.25"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4" t="str">
        <f>sales_data!B447</f>
        <v>RANGPUR ZONE Kamruzzaman(RSM)</v>
      </c>
      <c r="AR448" s="4" t="str">
        <f>sales_data!C447</f>
        <v>Arifuzzaman</v>
      </c>
      <c r="AS448" s="5" t="str">
        <f t="shared" si="117"/>
        <v>Arifuzzaman</v>
      </c>
      <c r="AT448" s="4" t="str">
        <f>sales_data!I447</f>
        <v>Abdul High</v>
      </c>
      <c r="AU448" s="4" t="str">
        <f>sales_data!W447</f>
        <v>Rmch-4</v>
      </c>
      <c r="AV448" s="1">
        <f>sales_data!N447</f>
        <v>50723.01</v>
      </c>
      <c r="AW448" s="1">
        <f>sales_data!P447</f>
        <v>19</v>
      </c>
      <c r="AX448" s="3">
        <f ca="1">IFERROR(INDEX(INDIRECT("day_wise_sales_data!$B$2:$BZ$599"),MATCH(resource!$CC448,day_wise_sales_data!$A$2:$A$500,0),MATCH(resource!AX$2,INDIRECT("day_wise_sales_data!$B$1:$BZ$1"),0)),0)</f>
        <v>0</v>
      </c>
      <c r="AY448" s="3">
        <f ca="1">IFERROR(INDEX(INDIRECT("day_wise_sales_data!$B$2:$BZ$599"),MATCH(resource!$CC448,day_wise_sales_data!$A$2:$A$500,0),MATCH(resource!AY$2,INDIRECT("day_wise_sales_data!$B$1:$BZ$1"),0)),0)</f>
        <v>1526.57</v>
      </c>
      <c r="AZ448" s="3">
        <f ca="1">IFERROR(INDEX(INDIRECT("day_wise_sales_data!$B$2:$BZ$599"),MATCH(resource!$CC448,day_wise_sales_data!$A$2:$A$500,0),MATCH(resource!AZ$2,INDIRECT("day_wise_sales_data!$B$1:$BZ$1"),0)),0)</f>
        <v>0</v>
      </c>
      <c r="BA448" s="3">
        <f ca="1">IFERROR(INDEX(INDIRECT("day_wise_sales_data!$B$2:$BZ$599"),MATCH(resource!$CC448,day_wise_sales_data!$A$2:$A$500,0),MATCH(resource!BA$2,INDIRECT("day_wise_sales_data!$B$1:$BZ$1"),0)),0)</f>
        <v>0</v>
      </c>
      <c r="BB448" s="3">
        <f ca="1">IFERROR(INDEX(INDIRECT("day_wise_sales_data!$B$2:$BZ$599"),MATCH(resource!$CC448,day_wise_sales_data!$A$2:$A$500,0),MATCH(resource!BB$2,INDIRECT("day_wise_sales_data!$B$1:$BZ$1"),0)),0)</f>
        <v>16753.05</v>
      </c>
      <c r="BC448" s="3">
        <f ca="1">IFERROR(INDEX(INDIRECT("day_wise_sales_data!$B$2:$BZ$599"),MATCH(resource!$CC448,day_wise_sales_data!$A$2:$A$500,0),MATCH(resource!BC$2,INDIRECT("day_wise_sales_data!$B$1:$BZ$1"),0)),0)</f>
        <v>0</v>
      </c>
      <c r="BD448" s="3">
        <f ca="1">IFERROR(INDEX(INDIRECT("day_wise_sales_data!$B$2:$BZ$599"),MATCH(resource!$CC448,day_wise_sales_data!$A$2:$A$500,0),MATCH(resource!BD$2,INDIRECT("day_wise_sales_data!$B$1:$BZ$1"),0)),0)</f>
        <v>0</v>
      </c>
      <c r="BE448" s="3">
        <f ca="1">IFERROR(INDEX(INDIRECT("day_wise_sales_data!$B$2:$BZ$599"),MATCH(resource!$CC448,day_wise_sales_data!$A$2:$A$500,0),MATCH(resource!BE$2,INDIRECT("day_wise_sales_data!$B$1:$BZ$1"),0)),0)</f>
        <v>0</v>
      </c>
      <c r="BF448" s="3">
        <f ca="1">IFERROR(INDEX(INDIRECT("day_wise_sales_data!$B$2:$BZ$599"),MATCH(resource!$CC448,day_wise_sales_data!$A$2:$A$500,0),MATCH(resource!BF$2,INDIRECT("day_wise_sales_data!$B$1:$BZ$1"),0)),0)</f>
        <v>0</v>
      </c>
      <c r="BG448" s="3">
        <f ca="1">IFERROR(INDEX(INDIRECT("day_wise_sales_data!$B$2:$BZ$599"),MATCH(resource!$CC448,day_wise_sales_data!$A$2:$A$500,0),MATCH(resource!BG$2,INDIRECT("day_wise_sales_data!$B$1:$BZ$1"),0)),0)</f>
        <v>5274.4</v>
      </c>
      <c r="BH448" s="3">
        <f ca="1">IFERROR(INDEX(INDIRECT("day_wise_sales_data!$B$2:$BZ$599"),MATCH(resource!$CC448,day_wise_sales_data!$A$2:$A$500,0),MATCH(resource!BH$2,INDIRECT("day_wise_sales_data!$B$1:$BZ$1"),0)),0)</f>
        <v>0</v>
      </c>
      <c r="BI448" s="3">
        <f ca="1">IFERROR(INDEX(INDIRECT("day_wise_sales_data!$B$2:$BZ$599"),MATCH(resource!$CC448,day_wise_sales_data!$A$2:$A$500,0),MATCH(resource!BI$2,INDIRECT("day_wise_sales_data!$B$1:$BZ$1"),0)),0)</f>
        <v>0</v>
      </c>
      <c r="BJ448" s="3">
        <f ca="1">IFERROR(INDEX(INDIRECT("day_wise_sales_data!$B$2:$BZ$599"),MATCH(resource!$CC448,day_wise_sales_data!$A$2:$A$500,0),MATCH(resource!BJ$2,INDIRECT("day_wise_sales_data!$B$1:$BZ$1"),0)),0)</f>
        <v>4241.1499999999996</v>
      </c>
      <c r="BK448" s="3">
        <f ca="1">IFERROR(INDEX(INDIRECT("day_wise_sales_data!$B$2:$BZ$599"),MATCH(resource!$CC448,day_wise_sales_data!$A$2:$A$500,0),MATCH(resource!BK$2,INDIRECT("day_wise_sales_data!$B$1:$BZ$1"),0)),0)</f>
        <v>8556.1200000000008</v>
      </c>
      <c r="BL448" s="3">
        <f ca="1">IFERROR(INDEX(INDIRECT("day_wise_sales_data!$B$2:$BZ$599"),MATCH(resource!$CC448,day_wise_sales_data!$A$2:$A$500,0),MATCH(resource!BL$2,INDIRECT("day_wise_sales_data!$B$1:$BZ$1"),0)),0)</f>
        <v>2229.92</v>
      </c>
      <c r="BM448" s="3">
        <f ca="1">IFERROR(INDEX(INDIRECT("day_wise_sales_data!$B$2:$BZ$599"),MATCH(resource!$CC448,day_wise_sales_data!$A$2:$A$500,0),MATCH(resource!BM$2,INDIRECT("day_wise_sales_data!$B$1:$BZ$1"),0)),0)</f>
        <v>3567.98</v>
      </c>
      <c r="BN448" s="3">
        <f ca="1">IFERROR(INDEX(INDIRECT("day_wise_sales_data!$B$2:$BZ$599"),MATCH(resource!$CC448,day_wise_sales_data!$A$2:$A$500,0),MATCH(resource!BN$2,INDIRECT("day_wise_sales_data!$B$1:$BZ$1"),0)),0)</f>
        <v>3267.19</v>
      </c>
      <c r="BO448" s="3">
        <f ca="1">IFERROR(INDEX(INDIRECT("day_wise_sales_data!$B$2:$BZ$599"),MATCH(resource!$CC448,day_wise_sales_data!$A$2:$A$500,0),MATCH(resource!BO$2,INDIRECT("day_wise_sales_data!$B$1:$BZ$1"),0)),0)</f>
        <v>0</v>
      </c>
      <c r="BP448" s="3">
        <f ca="1">IFERROR(INDEX(INDIRECT("day_wise_sales_data!$B$2:$BZ$599"),MATCH(resource!$CC448,day_wise_sales_data!$A$2:$A$500,0),MATCH(resource!BP$2,INDIRECT("day_wise_sales_data!$B$1:$BZ$1"),0)),0)</f>
        <v>6840.42</v>
      </c>
      <c r="BQ448" s="3">
        <f ca="1">IFERROR(INDEX(INDIRECT("day_wise_sales_data!$B$2:$BZ$599"),MATCH(resource!$CC448,day_wise_sales_data!$A$2:$A$500,0),MATCH(resource!BQ$2,INDIRECT("day_wise_sales_data!$B$1:$BZ$1"),0)),0)</f>
        <v>0</v>
      </c>
      <c r="BR448" s="3">
        <f ca="1">IFERROR(INDEX(INDIRECT("day_wise_sales_data!$B$2:$BZ$599"),MATCH(resource!$CC448,day_wise_sales_data!$A$2:$A$500,0),MATCH(resource!BR$2,INDIRECT("day_wise_sales_data!$B$1:$BZ$1"),0)),0)</f>
        <v>0</v>
      </c>
      <c r="BS448" s="3">
        <f ca="1">IFERROR(INDEX(INDIRECT("day_wise_sales_data!$B$2:$BZ$599"),MATCH(resource!$CC448,day_wise_sales_data!$A$2:$A$500,0),MATCH(resource!BS$2,INDIRECT("day_wise_sales_data!$B$1:$BZ$1"),0)),0)</f>
        <v>0</v>
      </c>
      <c r="BT448" s="3">
        <f ca="1">IFERROR(INDEX(INDIRECT("day_wise_sales_data!$B$2:$BZ$599"),MATCH(resource!$CC448,day_wise_sales_data!$A$2:$A$500,0),MATCH(resource!BT$2,INDIRECT("day_wise_sales_data!$B$1:$BZ$1"),0)),0)</f>
        <v>0</v>
      </c>
      <c r="BU448" s="3">
        <f ca="1">IFERROR(INDEX(INDIRECT("day_wise_sales_data!$B$2:$BZ$599"),MATCH(resource!$CC448,day_wise_sales_data!$A$2:$A$500,0),MATCH(resource!BU$2,INDIRECT("day_wise_sales_data!$B$1:$BZ$1"),0)),0)</f>
        <v>0</v>
      </c>
      <c r="BV448" s="3">
        <f ca="1">IFERROR(INDEX(INDIRECT("day_wise_sales_data!$B$2:$BZ$599"),MATCH(resource!$CC448,day_wise_sales_data!$A$2:$A$500,0),MATCH(resource!BV$2,INDIRECT("day_wise_sales_data!$B$1:$BZ$1"),0)),0)</f>
        <v>0</v>
      </c>
      <c r="BW448" s="3">
        <f ca="1">IFERROR(INDEX(INDIRECT("day_wise_sales_data!$B$2:$BZ$599"),MATCH(resource!$CC448,day_wise_sales_data!$A$2:$A$500,0),MATCH(resource!BW$2,INDIRECT("day_wise_sales_data!$B$1:$BZ$1"),0)),0)</f>
        <v>0</v>
      </c>
      <c r="BX448" s="3">
        <f ca="1">IFERROR(INDEX(INDIRECT("day_wise_sales_data!$B$2:$BZ$599"),MATCH(resource!$CC448,day_wise_sales_data!$A$2:$A$500,0),MATCH(resource!BX$2,INDIRECT("day_wise_sales_data!$B$1:$BZ$1"),0)),0)</f>
        <v>0</v>
      </c>
      <c r="BY448" s="3">
        <f ca="1">IFERROR(INDEX(INDIRECT("day_wise_sales_data!$B$2:$BZ$599"),MATCH(resource!$CC448,day_wise_sales_data!$A$2:$A$500,0),MATCH(resource!BY$2,INDIRECT("day_wise_sales_data!$B$1:$BZ$1"),0)),0)</f>
        <v>0</v>
      </c>
      <c r="BZ448" s="3">
        <f ca="1">IFERROR(INDEX(INDIRECT("day_wise_sales_data!$B$2:$BZ$599"),MATCH(resource!$CC448,day_wise_sales_data!$A$2:$A$500,0),MATCH(resource!BZ$2,INDIRECT("day_wise_sales_data!$B$1:$BZ$1"),0)),0)</f>
        <v>0</v>
      </c>
      <c r="CA448" s="3" t="str">
        <f ca="1">IFERROR(INDEX(INDIRECT("day_wise_sales_data!$B$2:$BZ$599"),MATCH(resource!$CC448,day_wise_sales_data!$A$2:$A$500,0),MATCH(resource!CA$2,INDIRECT("day_wise_sales_data!$B$1:$BZ$1"),0)),0)</f>
        <v>dd</v>
      </c>
      <c r="CC448" s="4" t="str">
        <f>sales_data!H447</f>
        <v>RNG062115</v>
      </c>
      <c r="CD448" s="1">
        <v>446</v>
      </c>
      <c r="CE448" s="1" t="str">
        <f>IF(AQ448=report!$AQ$3,resource!CD448,"")</f>
        <v/>
      </c>
      <c r="CF448" s="5" t="str">
        <f>IFERROR(SMALL($CE$3:$CE$1001,ROWS($CE$3:CE448)),"")</f>
        <v/>
      </c>
      <c r="CH448">
        <f>IFERROR(VLOOKUP($CC448,data_pull!$E$22:$G$700,2,0),0)</f>
        <v>50723.01</v>
      </c>
      <c r="DK448" s="3">
        <f>IFERROR(INDEX(COD_SALES!$B$5:$Z$500,MATCH(resource!$CC448,COD_SALES!$A$5:$A$500,0),MATCH(resource!DK$2,COD_SALES!$B$4:$Z$4,0)),"")</f>
        <v>2</v>
      </c>
      <c r="DL448" s="3">
        <f>IFERROR(INDEX(COD_SALES!$B$5:$Z$500,MATCH(resource!$CC448,COD_SALES!$A$5:$A$500,0),MATCH(resource!DL$2,COD_SALES!$B$4:$Z$4,0)),"")</f>
        <v>3</v>
      </c>
      <c r="DM448" s="3">
        <f>IFERROR(INDEX(COD_SALES!$B$5:$Z$500,MATCH(resource!$CC448,COD_SALES!$A$5:$A$500,0),MATCH(resource!DM$2,COD_SALES!$B$4:$Z$4,0)),"")</f>
        <v>2</v>
      </c>
      <c r="DN448" s="3" t="str">
        <f>IFERROR(INDEX(COD_SALES!$B$5:$Z$500,MATCH(resource!$CC448,COD_SALES!$A$5:$A$500,0),MATCH(resource!DN$2,COD_SALES!$B$4:$Z$4,0)),"")</f>
        <v/>
      </c>
      <c r="DO448" s="3">
        <f>IFERROR(INDEX(COD_SALES!$B$5:$Z$500,MATCH(resource!$CC448,COD_SALES!$A$5:$A$500,0),MATCH(resource!DO$2,COD_SALES!$B$4:$Z$4,0)),"")</f>
        <v>0</v>
      </c>
      <c r="DP448" s="3">
        <f>IFERROR(INDEX(COD_SALES!$B$5:$Z$500,MATCH(resource!$CC448,COD_SALES!$A$5:$A$500,0),MATCH(resource!DP$2,COD_SALES!$B$4:$Z$4,0)),"")</f>
        <v>2</v>
      </c>
      <c r="DQ448" s="3" t="str">
        <f>IFERROR(INDEX(COD_SALES!$B$5:$Z$500,MATCH(resource!$CC448,COD_SALES!$A$5:$A$500,0),MATCH(resource!DQ$2,COD_SALES!$B$4:$Z$4,0)),"")</f>
        <v/>
      </c>
      <c r="DR448" s="3">
        <f>IFERROR(INDEX(COD_SALES!$B$5:$Z$500,MATCH(resource!$CC448,COD_SALES!$A$5:$A$500,0),MATCH(resource!DR$2,COD_SALES!$B$4:$Z$4,0)),"")</f>
        <v>0</v>
      </c>
      <c r="DS448" s="3">
        <f>IFERROR(INDEX(COD_SALES!$B$5:$Z$500,MATCH(resource!$CC448,COD_SALES!$A$5:$A$500,0),MATCH(resource!DS$2,COD_SALES!$B$4:$Z$4,0)),"")</f>
        <v>20</v>
      </c>
      <c r="DT448" s="3">
        <f>IFERROR(INDEX(COD_SALES!$B$5:$Z$500,MATCH(resource!$CC448,COD_SALES!$A$5:$A$500,0),MATCH(resource!DT$2,COD_SALES!$B$4:$Z$4,0)),"")</f>
        <v>0</v>
      </c>
      <c r="DU448" s="3">
        <f>IFERROR(INDEX(COD_SALES!$B$5:$Z$500,MATCH(resource!$CC448,COD_SALES!$A$5:$A$500,0),MATCH(resource!DU$2,COD_SALES!$B$4:$Z$4,0)),"")</f>
        <v>0</v>
      </c>
      <c r="DV448" s="3">
        <f>IFERROR(INDEX(COD_SALES!$B$5:$Z$500,MATCH(resource!$CC448,COD_SALES!$A$5:$A$500,0),MATCH(resource!DV$2,COD_SALES!$B$4:$Z$4,0)),"")</f>
        <v>0</v>
      </c>
      <c r="DW448" s="3">
        <f>IFERROR(INDEX(COD_SALES!$B$5:$Z$500,MATCH(resource!$CC448,COD_SALES!$A$5:$A$500,0),MATCH(resource!DW$2,COD_SALES!$B$4:$Z$4,0)),"")</f>
        <v>32</v>
      </c>
      <c r="DX448" s="3">
        <f>IFERROR(INDEX(COD_SALES!$B$5:$Z$500,MATCH(resource!$CC448,COD_SALES!$A$5:$A$500,0),MATCH(resource!DX$2,COD_SALES!$B$4:$Z$4,0)),"")</f>
        <v>0</v>
      </c>
      <c r="DY448" s="3">
        <f>IFERROR(INDEX(COD_SALES!$B$5:$Z$500,MATCH(resource!$CC448,COD_SALES!$A$5:$A$500,0),MATCH(resource!DY$2,COD_SALES!$B$4:$Z$4,0)),"")</f>
        <v>0</v>
      </c>
      <c r="DZ448" s="3">
        <f>IFERROR(INDEX(COD_SALES!$B$5:$Z$500,MATCH(resource!$CC448,COD_SALES!$A$5:$A$500,0),MATCH(resource!DZ$2,COD_SALES!$B$4:$Z$4,0)),"")</f>
        <v>0</v>
      </c>
      <c r="EA448" s="3">
        <f>IFERROR(INDEX(COD_SALES!$B$5:$Z$500,MATCH(resource!$CC448,COD_SALES!$A$5:$A$500,0),MATCH(resource!EA$2,COD_SALES!$B$4:$Z$4,0)),"")</f>
        <v>0</v>
      </c>
      <c r="EB448" s="3">
        <f t="shared" si="125"/>
        <v>22640.97</v>
      </c>
      <c r="EW448" s="3">
        <f>IFERROR(VLOOKUP(CC448,data_pull!$AO$25:$AR$546,2,0),0)</f>
        <v>13</v>
      </c>
      <c r="EX448" s="1">
        <f>IFERROR(VLOOKUP(CC448,data_pull!$AO$25:$AR$546,4,0),0)</f>
        <v>190000</v>
      </c>
    </row>
    <row r="449" spans="13:154" x14ac:dyDescent="0.25"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4" t="str">
        <f>sales_data!B448</f>
        <v>RANGPUR ZONE Kamruzzaman(RSM)</v>
      </c>
      <c r="AR449" s="4" t="str">
        <f>sales_data!C448</f>
        <v>Arifuzzaman</v>
      </c>
      <c r="AS449" s="5" t="str">
        <f t="shared" si="117"/>
        <v/>
      </c>
      <c r="AT449" s="4" t="str">
        <f>sales_data!I448</f>
        <v>Rakibul Hasan (Porag)</v>
      </c>
      <c r="AU449" s="4" t="str">
        <f>sales_data!W448</f>
        <v>Rmch-5</v>
      </c>
      <c r="AV449" s="1">
        <f>sales_data!N448</f>
        <v>50461.38</v>
      </c>
      <c r="AW449" s="1">
        <f>sales_data!P448</f>
        <v>13</v>
      </c>
      <c r="AX449" s="3">
        <f ca="1">IFERROR(INDEX(INDIRECT("day_wise_sales_data!$B$2:$BZ$599"),MATCH(resource!$CC449,day_wise_sales_data!$A$2:$A$500,0),MATCH(resource!AX$2,INDIRECT("day_wise_sales_data!$B$1:$BZ$1"),0)),0)</f>
        <v>0</v>
      </c>
      <c r="AY449" s="3">
        <f ca="1">IFERROR(INDEX(INDIRECT("day_wise_sales_data!$B$2:$BZ$599"),MATCH(resource!$CC449,day_wise_sales_data!$A$2:$A$500,0),MATCH(resource!AY$2,INDIRECT("day_wise_sales_data!$B$1:$BZ$1"),0)),0)</f>
        <v>7510.39</v>
      </c>
      <c r="AZ449" s="3">
        <f ca="1">IFERROR(INDEX(INDIRECT("day_wise_sales_data!$B$2:$BZ$599"),MATCH(resource!$CC449,day_wise_sales_data!$A$2:$A$500,0),MATCH(resource!AZ$2,INDIRECT("day_wise_sales_data!$B$1:$BZ$1"),0)),0)</f>
        <v>0</v>
      </c>
      <c r="BA449" s="3">
        <f ca="1">IFERROR(INDEX(INDIRECT("day_wise_sales_data!$B$2:$BZ$599"),MATCH(resource!$CC449,day_wise_sales_data!$A$2:$A$500,0),MATCH(resource!BA$2,INDIRECT("day_wise_sales_data!$B$1:$BZ$1"),0)),0)</f>
        <v>0</v>
      </c>
      <c r="BB449" s="3">
        <f ca="1">IFERROR(INDEX(INDIRECT("day_wise_sales_data!$B$2:$BZ$599"),MATCH(resource!$CC449,day_wise_sales_data!$A$2:$A$500,0),MATCH(resource!BB$2,INDIRECT("day_wise_sales_data!$B$1:$BZ$1"),0)),0)</f>
        <v>11205.55</v>
      </c>
      <c r="BC449" s="3">
        <f ca="1">IFERROR(INDEX(INDIRECT("day_wise_sales_data!$B$2:$BZ$599"),MATCH(resource!$CC449,day_wise_sales_data!$A$2:$A$500,0),MATCH(resource!BC$2,INDIRECT("day_wise_sales_data!$B$1:$BZ$1"),0)),0)</f>
        <v>0</v>
      </c>
      <c r="BD449" s="3">
        <f ca="1">IFERROR(INDEX(INDIRECT("day_wise_sales_data!$B$2:$BZ$599"),MATCH(resource!$CC449,day_wise_sales_data!$A$2:$A$500,0),MATCH(resource!BD$2,INDIRECT("day_wise_sales_data!$B$1:$BZ$1"),0)),0)</f>
        <v>0</v>
      </c>
      <c r="BE449" s="3">
        <f ca="1">IFERROR(INDEX(INDIRECT("day_wise_sales_data!$B$2:$BZ$599"),MATCH(resource!$CC449,day_wise_sales_data!$A$2:$A$500,0),MATCH(resource!BE$2,INDIRECT("day_wise_sales_data!$B$1:$BZ$1"),0)),0)</f>
        <v>0</v>
      </c>
      <c r="BF449" s="3">
        <f ca="1">IFERROR(INDEX(INDIRECT("day_wise_sales_data!$B$2:$BZ$599"),MATCH(resource!$CC449,day_wise_sales_data!$A$2:$A$500,0),MATCH(resource!BF$2,INDIRECT("day_wise_sales_data!$B$1:$BZ$1"),0)),0)</f>
        <v>0</v>
      </c>
      <c r="BG449" s="3">
        <f ca="1">IFERROR(INDEX(INDIRECT("day_wise_sales_data!$B$2:$BZ$599"),MATCH(resource!$CC449,day_wise_sales_data!$A$2:$A$500,0),MATCH(resource!BG$2,INDIRECT("day_wise_sales_data!$B$1:$BZ$1"),0)),0)</f>
        <v>2297.02</v>
      </c>
      <c r="BH449" s="3">
        <f ca="1">IFERROR(INDEX(INDIRECT("day_wise_sales_data!$B$2:$BZ$599"),MATCH(resource!$CC449,day_wise_sales_data!$A$2:$A$500,0),MATCH(resource!BH$2,INDIRECT("day_wise_sales_data!$B$1:$BZ$1"),0)),0)</f>
        <v>1256.94</v>
      </c>
      <c r="BI449" s="3">
        <f ca="1">IFERROR(INDEX(INDIRECT("day_wise_sales_data!$B$2:$BZ$599"),MATCH(resource!$CC449,day_wise_sales_data!$A$2:$A$500,0),MATCH(resource!BI$2,INDIRECT("day_wise_sales_data!$B$1:$BZ$1"),0)),0)</f>
        <v>0</v>
      </c>
      <c r="BJ449" s="3">
        <f ca="1">IFERROR(INDEX(INDIRECT("day_wise_sales_data!$B$2:$BZ$599"),MATCH(resource!$CC449,day_wise_sales_data!$A$2:$A$500,0),MATCH(resource!BJ$2,INDIRECT("day_wise_sales_data!$B$1:$BZ$1"),0)),0)</f>
        <v>7224.05</v>
      </c>
      <c r="BK449" s="3">
        <f ca="1">IFERROR(INDEX(INDIRECT("day_wise_sales_data!$B$2:$BZ$599"),MATCH(resource!$CC449,day_wise_sales_data!$A$2:$A$500,0),MATCH(resource!BK$2,INDIRECT("day_wise_sales_data!$B$1:$BZ$1"),0)),0)</f>
        <v>0</v>
      </c>
      <c r="BL449" s="3">
        <f ca="1">IFERROR(INDEX(INDIRECT("day_wise_sales_data!$B$2:$BZ$599"),MATCH(resource!$CC449,day_wise_sales_data!$A$2:$A$500,0),MATCH(resource!BL$2,INDIRECT("day_wise_sales_data!$B$1:$BZ$1"),0)),0)</f>
        <v>0</v>
      </c>
      <c r="BM449" s="3">
        <f ca="1">IFERROR(INDEX(INDIRECT("day_wise_sales_data!$B$2:$BZ$599"),MATCH(resource!$CC449,day_wise_sales_data!$A$2:$A$500,0),MATCH(resource!BM$2,INDIRECT("day_wise_sales_data!$B$1:$BZ$1"),0)),0)</f>
        <v>21866.49</v>
      </c>
      <c r="BN449" s="3">
        <f ca="1">IFERROR(INDEX(INDIRECT("day_wise_sales_data!$B$2:$BZ$599"),MATCH(resource!$CC449,day_wise_sales_data!$A$2:$A$500,0),MATCH(resource!BN$2,INDIRECT("day_wise_sales_data!$B$1:$BZ$1"),0)),0)</f>
        <v>100</v>
      </c>
      <c r="BO449" s="3">
        <f ca="1">IFERROR(INDEX(INDIRECT("day_wise_sales_data!$B$2:$BZ$599"),MATCH(resource!$CC449,day_wise_sales_data!$A$2:$A$500,0),MATCH(resource!BO$2,INDIRECT("day_wise_sales_data!$B$1:$BZ$1"),0)),0)</f>
        <v>7156.08</v>
      </c>
      <c r="BP449" s="3">
        <f ca="1">IFERROR(INDEX(INDIRECT("day_wise_sales_data!$B$2:$BZ$599"),MATCH(resource!$CC449,day_wise_sales_data!$A$2:$A$500,0),MATCH(resource!BP$2,INDIRECT("day_wise_sales_data!$B$1:$BZ$1"),0)),0)</f>
        <v>0</v>
      </c>
      <c r="BQ449" s="3">
        <f ca="1">IFERROR(INDEX(INDIRECT("day_wise_sales_data!$B$2:$BZ$599"),MATCH(resource!$CC449,day_wise_sales_data!$A$2:$A$500,0),MATCH(resource!BQ$2,INDIRECT("day_wise_sales_data!$B$1:$BZ$1"),0)),0)</f>
        <v>0</v>
      </c>
      <c r="BR449" s="3">
        <f ca="1">IFERROR(INDEX(INDIRECT("day_wise_sales_data!$B$2:$BZ$599"),MATCH(resource!$CC449,day_wise_sales_data!$A$2:$A$500,0),MATCH(resource!BR$2,INDIRECT("day_wise_sales_data!$B$1:$BZ$1"),0)),0)</f>
        <v>0</v>
      </c>
      <c r="BS449" s="3">
        <f ca="1">IFERROR(INDEX(INDIRECT("day_wise_sales_data!$B$2:$BZ$599"),MATCH(resource!$CC449,day_wise_sales_data!$A$2:$A$500,0),MATCH(resource!BS$2,INDIRECT("day_wise_sales_data!$B$1:$BZ$1"),0)),0)</f>
        <v>0</v>
      </c>
      <c r="BT449" s="3">
        <f ca="1">IFERROR(INDEX(INDIRECT("day_wise_sales_data!$B$2:$BZ$599"),MATCH(resource!$CC449,day_wise_sales_data!$A$2:$A$500,0),MATCH(resource!BT$2,INDIRECT("day_wise_sales_data!$B$1:$BZ$1"),0)),0)</f>
        <v>0</v>
      </c>
      <c r="BU449" s="3">
        <f ca="1">IFERROR(INDEX(INDIRECT("day_wise_sales_data!$B$2:$BZ$599"),MATCH(resource!$CC449,day_wise_sales_data!$A$2:$A$500,0),MATCH(resource!BU$2,INDIRECT("day_wise_sales_data!$B$1:$BZ$1"),0)),0)</f>
        <v>0</v>
      </c>
      <c r="BV449" s="3">
        <f ca="1">IFERROR(INDEX(INDIRECT("day_wise_sales_data!$B$2:$BZ$599"),MATCH(resource!$CC449,day_wise_sales_data!$A$2:$A$500,0),MATCH(resource!BV$2,INDIRECT("day_wise_sales_data!$B$1:$BZ$1"),0)),0)</f>
        <v>0</v>
      </c>
      <c r="BW449" s="3">
        <f ca="1">IFERROR(INDEX(INDIRECT("day_wise_sales_data!$B$2:$BZ$599"),MATCH(resource!$CC449,day_wise_sales_data!$A$2:$A$500,0),MATCH(resource!BW$2,INDIRECT("day_wise_sales_data!$B$1:$BZ$1"),0)),0)</f>
        <v>0</v>
      </c>
      <c r="BX449" s="3">
        <f ca="1">IFERROR(INDEX(INDIRECT("day_wise_sales_data!$B$2:$BZ$599"),MATCH(resource!$CC449,day_wise_sales_data!$A$2:$A$500,0),MATCH(resource!BX$2,INDIRECT("day_wise_sales_data!$B$1:$BZ$1"),0)),0)</f>
        <v>0</v>
      </c>
      <c r="BY449" s="3">
        <f ca="1">IFERROR(INDEX(INDIRECT("day_wise_sales_data!$B$2:$BZ$599"),MATCH(resource!$CC449,day_wise_sales_data!$A$2:$A$500,0),MATCH(resource!BY$2,INDIRECT("day_wise_sales_data!$B$1:$BZ$1"),0)),0)</f>
        <v>0</v>
      </c>
      <c r="BZ449" s="3">
        <f ca="1">IFERROR(INDEX(INDIRECT("day_wise_sales_data!$B$2:$BZ$599"),MATCH(resource!$CC449,day_wise_sales_data!$A$2:$A$500,0),MATCH(resource!BZ$2,INDIRECT("day_wise_sales_data!$B$1:$BZ$1"),0)),0)</f>
        <v>0</v>
      </c>
      <c r="CA449" s="3" t="str">
        <f ca="1">IFERROR(INDEX(INDIRECT("day_wise_sales_data!$B$2:$BZ$599"),MATCH(resource!$CC449,day_wise_sales_data!$A$2:$A$500,0),MATCH(resource!CA$2,INDIRECT("day_wise_sales_data!$B$1:$BZ$1"),0)),0)</f>
        <v>dd</v>
      </c>
      <c r="CC449" s="4" t="str">
        <f>sales_data!H448</f>
        <v>RNG062113</v>
      </c>
      <c r="CD449" s="1">
        <v>447</v>
      </c>
      <c r="CE449" s="1" t="str">
        <f>IF(AQ449=report!$AQ$3,resource!CD449,"")</f>
        <v/>
      </c>
      <c r="CF449" s="5" t="str">
        <f>IFERROR(SMALL($CE$3:$CE$1001,ROWS($CE$3:CE449)),"")</f>
        <v/>
      </c>
      <c r="CH449">
        <f>IFERROR(VLOOKUP($CC449,data_pull!$E$22:$G$700,2,0),0)</f>
        <v>50461.38</v>
      </c>
      <c r="DK449" s="3">
        <f>IFERROR(INDEX(COD_SALES!$B$5:$Z$500,MATCH(resource!$CC449,COD_SALES!$A$5:$A$500,0),MATCH(resource!DK$2,COD_SALES!$B$4:$Z$4,0)),"")</f>
        <v>3</v>
      </c>
      <c r="DL449" s="3">
        <f>IFERROR(INDEX(COD_SALES!$B$5:$Z$500,MATCH(resource!$CC449,COD_SALES!$A$5:$A$500,0),MATCH(resource!DL$2,COD_SALES!$B$4:$Z$4,0)),"")</f>
        <v>4</v>
      </c>
      <c r="DM449" s="3">
        <f>IFERROR(INDEX(COD_SALES!$B$5:$Z$500,MATCH(resource!$CC449,COD_SALES!$A$5:$A$500,0),MATCH(resource!DM$2,COD_SALES!$B$4:$Z$4,0)),"")</f>
        <v>0</v>
      </c>
      <c r="DN449" s="3" t="str">
        <f>IFERROR(INDEX(COD_SALES!$B$5:$Z$500,MATCH(resource!$CC449,COD_SALES!$A$5:$A$500,0),MATCH(resource!DN$2,COD_SALES!$B$4:$Z$4,0)),"")</f>
        <v/>
      </c>
      <c r="DO449" s="3">
        <f>IFERROR(INDEX(COD_SALES!$B$5:$Z$500,MATCH(resource!$CC449,COD_SALES!$A$5:$A$500,0),MATCH(resource!DO$2,COD_SALES!$B$4:$Z$4,0)),"")</f>
        <v>0</v>
      </c>
      <c r="DP449" s="3">
        <f>IFERROR(INDEX(COD_SALES!$B$5:$Z$500,MATCH(resource!$CC449,COD_SALES!$A$5:$A$500,0),MATCH(resource!DP$2,COD_SALES!$B$4:$Z$4,0)),"")</f>
        <v>2</v>
      </c>
      <c r="DQ449" s="3" t="str">
        <f>IFERROR(INDEX(COD_SALES!$B$5:$Z$500,MATCH(resource!$CC449,COD_SALES!$A$5:$A$500,0),MATCH(resource!DQ$2,COD_SALES!$B$4:$Z$4,0)),"")</f>
        <v/>
      </c>
      <c r="DR449" s="3">
        <f>IFERROR(INDEX(COD_SALES!$B$5:$Z$500,MATCH(resource!$CC449,COD_SALES!$A$5:$A$500,0),MATCH(resource!DR$2,COD_SALES!$B$4:$Z$4,0)),"")</f>
        <v>0</v>
      </c>
      <c r="DS449" s="3">
        <f>IFERROR(INDEX(COD_SALES!$B$5:$Z$500,MATCH(resource!$CC449,COD_SALES!$A$5:$A$500,0),MATCH(resource!DS$2,COD_SALES!$B$4:$Z$4,0)),"")</f>
        <v>24</v>
      </c>
      <c r="DT449" s="3">
        <f>IFERROR(INDEX(COD_SALES!$B$5:$Z$500,MATCH(resource!$CC449,COD_SALES!$A$5:$A$500,0),MATCH(resource!DT$2,COD_SALES!$B$4:$Z$4,0)),"")</f>
        <v>1</v>
      </c>
      <c r="DU449" s="3">
        <f>IFERROR(INDEX(COD_SALES!$B$5:$Z$500,MATCH(resource!$CC449,COD_SALES!$A$5:$A$500,0),MATCH(resource!DU$2,COD_SALES!$B$4:$Z$4,0)),"")</f>
        <v>0</v>
      </c>
      <c r="DV449" s="3">
        <f>IFERROR(INDEX(COD_SALES!$B$5:$Z$500,MATCH(resource!$CC449,COD_SALES!$A$5:$A$500,0),MATCH(resource!DV$2,COD_SALES!$B$4:$Z$4,0)),"")</f>
        <v>0</v>
      </c>
      <c r="DW449" s="3">
        <f>IFERROR(INDEX(COD_SALES!$B$5:$Z$500,MATCH(resource!$CC449,COD_SALES!$A$5:$A$500,0),MATCH(resource!DW$2,COD_SALES!$B$4:$Z$4,0)),"")</f>
        <v>41</v>
      </c>
      <c r="DX449" s="3">
        <f>IFERROR(INDEX(COD_SALES!$B$5:$Z$500,MATCH(resource!$CC449,COD_SALES!$A$5:$A$500,0),MATCH(resource!DX$2,COD_SALES!$B$4:$Z$4,0)),"")</f>
        <v>0</v>
      </c>
      <c r="DY449" s="3">
        <f>IFERROR(INDEX(COD_SALES!$B$5:$Z$500,MATCH(resource!$CC449,COD_SALES!$A$5:$A$500,0),MATCH(resource!DY$2,COD_SALES!$B$4:$Z$4,0)),"")</f>
        <v>0</v>
      </c>
      <c r="DZ449" s="3">
        <f>IFERROR(INDEX(COD_SALES!$B$5:$Z$500,MATCH(resource!$CC449,COD_SALES!$A$5:$A$500,0),MATCH(resource!DZ$2,COD_SALES!$B$4:$Z$4,0)),"")</f>
        <v>6</v>
      </c>
      <c r="EA449" s="3">
        <f>IFERROR(INDEX(COD_SALES!$B$5:$Z$500,MATCH(resource!$CC449,COD_SALES!$A$5:$A$500,0),MATCH(resource!EA$2,COD_SALES!$B$4:$Z$4,0)),"")</f>
        <v>0</v>
      </c>
      <c r="EB449" s="3">
        <f t="shared" si="125"/>
        <v>30110.78</v>
      </c>
      <c r="EW449" s="3">
        <f>IFERROR(VLOOKUP(CC449,data_pull!$AO$25:$AR$546,2,0),0)</f>
        <v>9</v>
      </c>
      <c r="EX449" s="1">
        <f>IFERROR(VLOOKUP(CC449,data_pull!$AO$25:$AR$546,4,0),0)</f>
        <v>190000</v>
      </c>
    </row>
    <row r="450" spans="13:154" x14ac:dyDescent="0.25"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4" t="str">
        <f>sales_data!B449</f>
        <v>RANGPUR ZONE Kamruzzaman(RSM)</v>
      </c>
      <c r="AR450" s="4" t="str">
        <f>sales_data!C449</f>
        <v>Arifuzzaman</v>
      </c>
      <c r="AS450" s="5" t="str">
        <f t="shared" si="117"/>
        <v/>
      </c>
      <c r="AT450" s="4" t="str">
        <f>sales_data!I449</f>
        <v>Sadikul Islam Readoy</v>
      </c>
      <c r="AU450" s="4" t="str">
        <f>sales_data!W449</f>
        <v>Rmch-3</v>
      </c>
      <c r="AV450" s="1">
        <f>sales_data!N449</f>
        <v>50416.05</v>
      </c>
      <c r="AW450" s="1">
        <f>sales_data!P449</f>
        <v>36</v>
      </c>
      <c r="AX450" s="3">
        <f ca="1">IFERROR(INDEX(INDIRECT("day_wise_sales_data!$B$2:$BZ$599"),MATCH(resource!$CC450,day_wise_sales_data!$A$2:$A$500,0),MATCH(resource!AX$2,INDIRECT("day_wise_sales_data!$B$1:$BZ$1"),0)),0)</f>
        <v>0</v>
      </c>
      <c r="AY450" s="3">
        <f ca="1">IFERROR(INDEX(INDIRECT("day_wise_sales_data!$B$2:$BZ$599"),MATCH(resource!$CC450,day_wise_sales_data!$A$2:$A$500,0),MATCH(resource!AY$2,INDIRECT("day_wise_sales_data!$B$1:$BZ$1"),0)),0)</f>
        <v>8449.57</v>
      </c>
      <c r="AZ450" s="3">
        <f ca="1">IFERROR(INDEX(INDIRECT("day_wise_sales_data!$B$2:$BZ$599"),MATCH(resource!$CC450,day_wise_sales_data!$A$2:$A$500,0),MATCH(resource!AZ$2,INDIRECT("day_wise_sales_data!$B$1:$BZ$1"),0)),0)</f>
        <v>0</v>
      </c>
      <c r="BA450" s="3">
        <f ca="1">IFERROR(INDEX(INDIRECT("day_wise_sales_data!$B$2:$BZ$599"),MATCH(resource!$CC450,day_wise_sales_data!$A$2:$A$500,0),MATCH(resource!BA$2,INDIRECT("day_wise_sales_data!$B$1:$BZ$1"),0)),0)</f>
        <v>3696.22</v>
      </c>
      <c r="BB450" s="3">
        <f ca="1">IFERROR(INDEX(INDIRECT("day_wise_sales_data!$B$2:$BZ$599"),MATCH(resource!$CC450,day_wise_sales_data!$A$2:$A$500,0),MATCH(resource!BB$2,INDIRECT("day_wise_sales_data!$B$1:$BZ$1"),0)),0)</f>
        <v>2365.9299999999998</v>
      </c>
      <c r="BC450" s="3">
        <f ca="1">IFERROR(INDEX(INDIRECT("day_wise_sales_data!$B$2:$BZ$599"),MATCH(resource!$CC450,day_wise_sales_data!$A$2:$A$500,0),MATCH(resource!BC$2,INDIRECT("day_wise_sales_data!$B$1:$BZ$1"),0)),0)</f>
        <v>0</v>
      </c>
      <c r="BD450" s="3">
        <f ca="1">IFERROR(INDEX(INDIRECT("day_wise_sales_data!$B$2:$BZ$599"),MATCH(resource!$CC450,day_wise_sales_data!$A$2:$A$500,0),MATCH(resource!BD$2,INDIRECT("day_wise_sales_data!$B$1:$BZ$1"),0)),0)</f>
        <v>0</v>
      </c>
      <c r="BE450" s="3">
        <f ca="1">IFERROR(INDEX(INDIRECT("day_wise_sales_data!$B$2:$BZ$599"),MATCH(resource!$CC450,day_wise_sales_data!$A$2:$A$500,0),MATCH(resource!BE$2,INDIRECT("day_wise_sales_data!$B$1:$BZ$1"),0)),0)</f>
        <v>0</v>
      </c>
      <c r="BF450" s="3">
        <f ca="1">IFERROR(INDEX(INDIRECT("day_wise_sales_data!$B$2:$BZ$599"),MATCH(resource!$CC450,day_wise_sales_data!$A$2:$A$500,0),MATCH(resource!BF$2,INDIRECT("day_wise_sales_data!$B$1:$BZ$1"),0)),0)</f>
        <v>0</v>
      </c>
      <c r="BG450" s="3">
        <f ca="1">IFERROR(INDEX(INDIRECT("day_wise_sales_data!$B$2:$BZ$599"),MATCH(resource!$CC450,day_wise_sales_data!$A$2:$A$500,0),MATCH(resource!BG$2,INDIRECT("day_wise_sales_data!$B$1:$BZ$1"),0)),0)</f>
        <v>2573.54</v>
      </c>
      <c r="BH450" s="3">
        <f ca="1">IFERROR(INDEX(INDIRECT("day_wise_sales_data!$B$2:$BZ$599"),MATCH(resource!$CC450,day_wise_sales_data!$A$2:$A$500,0),MATCH(resource!BH$2,INDIRECT("day_wise_sales_data!$B$1:$BZ$1"),0)),0)</f>
        <v>0</v>
      </c>
      <c r="BI450" s="3">
        <f ca="1">IFERROR(INDEX(INDIRECT("day_wise_sales_data!$B$2:$BZ$599"),MATCH(resource!$CC450,day_wise_sales_data!$A$2:$A$500,0),MATCH(resource!BI$2,INDIRECT("day_wise_sales_data!$B$1:$BZ$1"),0)),0)</f>
        <v>422.43</v>
      </c>
      <c r="BJ450" s="3">
        <f ca="1">IFERROR(INDEX(INDIRECT("day_wise_sales_data!$B$2:$BZ$599"),MATCH(resource!$CC450,day_wise_sales_data!$A$2:$A$500,0),MATCH(resource!BJ$2,INDIRECT("day_wise_sales_data!$B$1:$BZ$1"),0)),0)</f>
        <v>8767.56</v>
      </c>
      <c r="BK450" s="3">
        <f ca="1">IFERROR(INDEX(INDIRECT("day_wise_sales_data!$B$2:$BZ$599"),MATCH(resource!$CC450,day_wise_sales_data!$A$2:$A$500,0),MATCH(resource!BK$2,INDIRECT("day_wise_sales_data!$B$1:$BZ$1"),0)),0)</f>
        <v>6600</v>
      </c>
      <c r="BL450" s="3">
        <f ca="1">IFERROR(INDEX(INDIRECT("day_wise_sales_data!$B$2:$BZ$599"),MATCH(resource!$CC450,day_wise_sales_data!$A$2:$A$500,0),MATCH(resource!BL$2,INDIRECT("day_wise_sales_data!$B$1:$BZ$1"),0)),0)</f>
        <v>8944.32</v>
      </c>
      <c r="BM450" s="3">
        <f ca="1">IFERROR(INDEX(INDIRECT("day_wise_sales_data!$B$2:$BZ$599"),MATCH(resource!$CC450,day_wise_sales_data!$A$2:$A$500,0),MATCH(resource!BM$2,INDIRECT("day_wise_sales_data!$B$1:$BZ$1"),0)),0)</f>
        <v>0</v>
      </c>
      <c r="BN450" s="3">
        <f ca="1">IFERROR(INDEX(INDIRECT("day_wise_sales_data!$B$2:$BZ$599"),MATCH(resource!$CC450,day_wise_sales_data!$A$2:$A$500,0),MATCH(resource!BN$2,INDIRECT("day_wise_sales_data!$B$1:$BZ$1"),0)),0)</f>
        <v>9564.42</v>
      </c>
      <c r="BO450" s="3">
        <f ca="1">IFERROR(INDEX(INDIRECT("day_wise_sales_data!$B$2:$BZ$599"),MATCH(resource!$CC450,day_wise_sales_data!$A$2:$A$500,0),MATCH(resource!BO$2,INDIRECT("day_wise_sales_data!$B$1:$BZ$1"),0)),0)</f>
        <v>5259.46</v>
      </c>
      <c r="BP450" s="3">
        <f ca="1">IFERROR(INDEX(INDIRECT("day_wise_sales_data!$B$2:$BZ$599"),MATCH(resource!$CC450,day_wise_sales_data!$A$2:$A$500,0),MATCH(resource!BP$2,INDIRECT("day_wise_sales_data!$B$1:$BZ$1"),0)),0)</f>
        <v>0</v>
      </c>
      <c r="BQ450" s="3">
        <f ca="1">IFERROR(INDEX(INDIRECT("day_wise_sales_data!$B$2:$BZ$599"),MATCH(resource!$CC450,day_wise_sales_data!$A$2:$A$500,0),MATCH(resource!BQ$2,INDIRECT("day_wise_sales_data!$B$1:$BZ$1"),0)),0)</f>
        <v>0</v>
      </c>
      <c r="BR450" s="3">
        <f ca="1">IFERROR(INDEX(INDIRECT("day_wise_sales_data!$B$2:$BZ$599"),MATCH(resource!$CC450,day_wise_sales_data!$A$2:$A$500,0),MATCH(resource!BR$2,INDIRECT("day_wise_sales_data!$B$1:$BZ$1"),0)),0)</f>
        <v>0</v>
      </c>
      <c r="BS450" s="3">
        <f ca="1">IFERROR(INDEX(INDIRECT("day_wise_sales_data!$B$2:$BZ$599"),MATCH(resource!$CC450,day_wise_sales_data!$A$2:$A$500,0),MATCH(resource!BS$2,INDIRECT("day_wise_sales_data!$B$1:$BZ$1"),0)),0)</f>
        <v>0</v>
      </c>
      <c r="BT450" s="3">
        <f ca="1">IFERROR(INDEX(INDIRECT("day_wise_sales_data!$B$2:$BZ$599"),MATCH(resource!$CC450,day_wise_sales_data!$A$2:$A$500,0),MATCH(resource!BT$2,INDIRECT("day_wise_sales_data!$B$1:$BZ$1"),0)),0)</f>
        <v>0</v>
      </c>
      <c r="BU450" s="3">
        <f ca="1">IFERROR(INDEX(INDIRECT("day_wise_sales_data!$B$2:$BZ$599"),MATCH(resource!$CC450,day_wise_sales_data!$A$2:$A$500,0),MATCH(resource!BU$2,INDIRECT("day_wise_sales_data!$B$1:$BZ$1"),0)),0)</f>
        <v>0</v>
      </c>
      <c r="BV450" s="3">
        <f ca="1">IFERROR(INDEX(INDIRECT("day_wise_sales_data!$B$2:$BZ$599"),MATCH(resource!$CC450,day_wise_sales_data!$A$2:$A$500,0),MATCH(resource!BV$2,INDIRECT("day_wise_sales_data!$B$1:$BZ$1"),0)),0)</f>
        <v>0</v>
      </c>
      <c r="BW450" s="3">
        <f ca="1">IFERROR(INDEX(INDIRECT("day_wise_sales_data!$B$2:$BZ$599"),MATCH(resource!$CC450,day_wise_sales_data!$A$2:$A$500,0),MATCH(resource!BW$2,INDIRECT("day_wise_sales_data!$B$1:$BZ$1"),0)),0)</f>
        <v>0</v>
      </c>
      <c r="BX450" s="3">
        <f ca="1">IFERROR(INDEX(INDIRECT("day_wise_sales_data!$B$2:$BZ$599"),MATCH(resource!$CC450,day_wise_sales_data!$A$2:$A$500,0),MATCH(resource!BX$2,INDIRECT("day_wise_sales_data!$B$1:$BZ$1"),0)),0)</f>
        <v>0</v>
      </c>
      <c r="BY450" s="3">
        <f ca="1">IFERROR(INDEX(INDIRECT("day_wise_sales_data!$B$2:$BZ$599"),MATCH(resource!$CC450,day_wise_sales_data!$A$2:$A$500,0),MATCH(resource!BY$2,INDIRECT("day_wise_sales_data!$B$1:$BZ$1"),0)),0)</f>
        <v>0</v>
      </c>
      <c r="BZ450" s="3">
        <f ca="1">IFERROR(INDEX(INDIRECT("day_wise_sales_data!$B$2:$BZ$599"),MATCH(resource!$CC450,day_wise_sales_data!$A$2:$A$500,0),MATCH(resource!BZ$2,INDIRECT("day_wise_sales_data!$B$1:$BZ$1"),0)),0)</f>
        <v>0</v>
      </c>
      <c r="CA450" s="3" t="str">
        <f ca="1">IFERROR(INDEX(INDIRECT("day_wise_sales_data!$B$2:$BZ$599"),MATCH(resource!$CC450,day_wise_sales_data!$A$2:$A$500,0),MATCH(resource!CA$2,INDIRECT("day_wise_sales_data!$B$1:$BZ$1"),0)),0)</f>
        <v>dd</v>
      </c>
      <c r="CC450" s="4" t="str">
        <f>sales_data!H449</f>
        <v>RNG062114</v>
      </c>
      <c r="CD450" s="1">
        <v>448</v>
      </c>
      <c r="CE450" s="1" t="str">
        <f>IF(AQ450=report!$AQ$3,resource!CD450,"")</f>
        <v/>
      </c>
      <c r="CF450" s="5" t="str">
        <f>IFERROR(SMALL($CE$3:$CE$1001,ROWS($CE$3:CE450)),"")</f>
        <v/>
      </c>
      <c r="CH450">
        <f>IFERROR(VLOOKUP($CC450,data_pull!$E$22:$G$700,2,0),0)</f>
        <v>50416.05</v>
      </c>
      <c r="DK450" s="3">
        <f>IFERROR(INDEX(COD_SALES!$B$5:$Z$500,MATCH(resource!$CC450,COD_SALES!$A$5:$A$500,0),MATCH(resource!DK$2,COD_SALES!$B$4:$Z$4,0)),"")</f>
        <v>1</v>
      </c>
      <c r="DL450" s="3">
        <f>IFERROR(INDEX(COD_SALES!$B$5:$Z$500,MATCH(resource!$CC450,COD_SALES!$A$5:$A$500,0),MATCH(resource!DL$2,COD_SALES!$B$4:$Z$4,0)),"")</f>
        <v>1</v>
      </c>
      <c r="DM450" s="3">
        <f>IFERROR(INDEX(COD_SALES!$B$5:$Z$500,MATCH(resource!$CC450,COD_SALES!$A$5:$A$500,0),MATCH(resource!DM$2,COD_SALES!$B$4:$Z$4,0)),"")</f>
        <v>8</v>
      </c>
      <c r="DN450" s="3" t="str">
        <f>IFERROR(INDEX(COD_SALES!$B$5:$Z$500,MATCH(resource!$CC450,COD_SALES!$A$5:$A$500,0),MATCH(resource!DN$2,COD_SALES!$B$4:$Z$4,0)),"")</f>
        <v/>
      </c>
      <c r="DO450" s="3">
        <f>IFERROR(INDEX(COD_SALES!$B$5:$Z$500,MATCH(resource!$CC450,COD_SALES!$A$5:$A$500,0),MATCH(resource!DO$2,COD_SALES!$B$4:$Z$4,0)),"")</f>
        <v>0</v>
      </c>
      <c r="DP450" s="3">
        <f>IFERROR(INDEX(COD_SALES!$B$5:$Z$500,MATCH(resource!$CC450,COD_SALES!$A$5:$A$500,0),MATCH(resource!DP$2,COD_SALES!$B$4:$Z$4,0)),"")</f>
        <v>1</v>
      </c>
      <c r="DQ450" s="3" t="str">
        <f>IFERROR(INDEX(COD_SALES!$B$5:$Z$500,MATCH(resource!$CC450,COD_SALES!$A$5:$A$500,0),MATCH(resource!DQ$2,COD_SALES!$B$4:$Z$4,0)),"")</f>
        <v/>
      </c>
      <c r="DR450" s="3">
        <f>IFERROR(INDEX(COD_SALES!$B$5:$Z$500,MATCH(resource!$CC450,COD_SALES!$A$5:$A$500,0),MATCH(resource!DR$2,COD_SALES!$B$4:$Z$4,0)),"")</f>
        <v>0</v>
      </c>
      <c r="DS450" s="3">
        <f>IFERROR(INDEX(COD_SALES!$B$5:$Z$500,MATCH(resource!$CC450,COD_SALES!$A$5:$A$500,0),MATCH(resource!DS$2,COD_SALES!$B$4:$Z$4,0)),"")</f>
        <v>20</v>
      </c>
      <c r="DT450" s="3">
        <f>IFERROR(INDEX(COD_SALES!$B$5:$Z$500,MATCH(resource!$CC450,COD_SALES!$A$5:$A$500,0),MATCH(resource!DT$2,COD_SALES!$B$4:$Z$4,0)),"")</f>
        <v>1</v>
      </c>
      <c r="DU450" s="3">
        <f>IFERROR(INDEX(COD_SALES!$B$5:$Z$500,MATCH(resource!$CC450,COD_SALES!$A$5:$A$500,0),MATCH(resource!DU$2,COD_SALES!$B$4:$Z$4,0)),"")</f>
        <v>2</v>
      </c>
      <c r="DV450" s="3">
        <f>IFERROR(INDEX(COD_SALES!$B$5:$Z$500,MATCH(resource!$CC450,COD_SALES!$A$5:$A$500,0),MATCH(resource!DV$2,COD_SALES!$B$4:$Z$4,0)),"")</f>
        <v>0</v>
      </c>
      <c r="DW450" s="3">
        <f>IFERROR(INDEX(COD_SALES!$B$5:$Z$500,MATCH(resource!$CC450,COD_SALES!$A$5:$A$500,0),MATCH(resource!DW$2,COD_SALES!$B$4:$Z$4,0)),"")</f>
        <v>28</v>
      </c>
      <c r="DX450" s="3">
        <f>IFERROR(INDEX(COD_SALES!$B$5:$Z$500,MATCH(resource!$CC450,COD_SALES!$A$5:$A$500,0),MATCH(resource!DX$2,COD_SALES!$B$4:$Z$4,0)),"")</f>
        <v>0</v>
      </c>
      <c r="DY450" s="3">
        <f>IFERROR(INDEX(COD_SALES!$B$5:$Z$500,MATCH(resource!$CC450,COD_SALES!$A$5:$A$500,0),MATCH(resource!DY$2,COD_SALES!$B$4:$Z$4,0)),"")</f>
        <v>0</v>
      </c>
      <c r="DZ450" s="3">
        <f>IFERROR(INDEX(COD_SALES!$B$5:$Z$500,MATCH(resource!$CC450,COD_SALES!$A$5:$A$500,0),MATCH(resource!DZ$2,COD_SALES!$B$4:$Z$4,0)),"")</f>
        <v>0</v>
      </c>
      <c r="EA450" s="3">
        <f>IFERROR(INDEX(COD_SALES!$B$5:$Z$500,MATCH(resource!$CC450,COD_SALES!$A$5:$A$500,0),MATCH(resource!EA$2,COD_SALES!$B$4:$Z$4,0)),"")</f>
        <v>0</v>
      </c>
      <c r="EB450" s="3">
        <f t="shared" si="125"/>
        <v>21556.14</v>
      </c>
      <c r="EW450" s="3">
        <f>IFERROR(VLOOKUP(CC450,data_pull!$AO$25:$AR$546,2,0),0)</f>
        <v>29</v>
      </c>
      <c r="EX450" s="1">
        <f>IFERROR(VLOOKUP(CC450,data_pull!$AO$25:$AR$546,4,0),0)</f>
        <v>190000</v>
      </c>
    </row>
    <row r="451" spans="13:154" x14ac:dyDescent="0.25"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4" t="str">
        <f>sales_data!B450</f>
        <v>RANGPUR ZONE Kamruzzaman(RSM)</v>
      </c>
      <c r="AR451" s="4" t="str">
        <f>sales_data!C450</f>
        <v>Arifuzzaman</v>
      </c>
      <c r="AS451" s="5" t="str">
        <f t="shared" ref="AS451" si="128">IF(AR451=AR450,"",AR451)</f>
        <v/>
      </c>
      <c r="AT451" s="4" t="str">
        <f>sales_data!I450</f>
        <v>Sohel Rana</v>
      </c>
      <c r="AU451" s="4" t="str">
        <f>sales_data!W450</f>
        <v>Poura Market (Rng)-Cb</v>
      </c>
      <c r="AV451" s="1">
        <f>sales_data!N450</f>
        <v>64417.53</v>
      </c>
      <c r="AW451" s="1">
        <f>sales_data!P450</f>
        <v>25</v>
      </c>
      <c r="AX451" s="3">
        <f ca="1">IFERROR(INDEX(INDIRECT("day_wise_sales_data!$B$2:$BZ$599"),MATCH(resource!$CC451,day_wise_sales_data!$A$2:$A$500,0),MATCH(resource!AX$2,INDIRECT("day_wise_sales_data!$B$1:$BZ$1"),0)),0)</f>
        <v>0</v>
      </c>
      <c r="AY451" s="3">
        <f ca="1">IFERROR(INDEX(INDIRECT("day_wise_sales_data!$B$2:$BZ$599"),MATCH(resource!$CC451,day_wise_sales_data!$A$2:$A$500,0),MATCH(resource!AY$2,INDIRECT("day_wise_sales_data!$B$1:$BZ$1"),0)),0)</f>
        <v>0</v>
      </c>
      <c r="AZ451" s="3">
        <f ca="1">IFERROR(INDEX(INDIRECT("day_wise_sales_data!$B$2:$BZ$599"),MATCH(resource!$CC451,day_wise_sales_data!$A$2:$A$500,0),MATCH(resource!AZ$2,INDIRECT("day_wise_sales_data!$B$1:$BZ$1"),0)),0)</f>
        <v>0</v>
      </c>
      <c r="BA451" s="3">
        <f ca="1">IFERROR(INDEX(INDIRECT("day_wise_sales_data!$B$2:$BZ$599"),MATCH(resource!$CC451,day_wise_sales_data!$A$2:$A$500,0),MATCH(resource!BA$2,INDIRECT("day_wise_sales_data!$B$1:$BZ$1"),0)),0)</f>
        <v>0</v>
      </c>
      <c r="BB451" s="3">
        <f ca="1">IFERROR(INDEX(INDIRECT("day_wise_sales_data!$B$2:$BZ$599"),MATCH(resource!$CC451,day_wise_sales_data!$A$2:$A$500,0),MATCH(resource!BB$2,INDIRECT("day_wise_sales_data!$B$1:$BZ$1"),0)),0)</f>
        <v>0</v>
      </c>
      <c r="BC451" s="3">
        <f ca="1">IFERROR(INDEX(INDIRECT("day_wise_sales_data!$B$2:$BZ$599"),MATCH(resource!$CC451,day_wise_sales_data!$A$2:$A$500,0),MATCH(resource!BC$2,INDIRECT("day_wise_sales_data!$B$1:$BZ$1"),0)),0)</f>
        <v>0</v>
      </c>
      <c r="BD451" s="3">
        <f ca="1">IFERROR(INDEX(INDIRECT("day_wise_sales_data!$B$2:$BZ$599"),MATCH(resource!$CC451,day_wise_sales_data!$A$2:$A$500,0),MATCH(resource!BD$2,INDIRECT("day_wise_sales_data!$B$1:$BZ$1"),0)),0)</f>
        <v>0</v>
      </c>
      <c r="BE451" s="3">
        <f ca="1">IFERROR(INDEX(INDIRECT("day_wise_sales_data!$B$2:$BZ$599"),MATCH(resource!$CC451,day_wise_sales_data!$A$2:$A$500,0),MATCH(resource!BE$2,INDIRECT("day_wise_sales_data!$B$1:$BZ$1"),0)),0)</f>
        <v>2060.92</v>
      </c>
      <c r="BF451" s="3">
        <f ca="1">IFERROR(INDEX(INDIRECT("day_wise_sales_data!$B$2:$BZ$599"),MATCH(resource!$CC451,day_wise_sales_data!$A$2:$A$500,0),MATCH(resource!BF$2,INDIRECT("day_wise_sales_data!$B$1:$BZ$1"),0)),0)</f>
        <v>0</v>
      </c>
      <c r="BG451" s="3">
        <f ca="1">IFERROR(INDEX(INDIRECT("day_wise_sales_data!$B$2:$BZ$599"),MATCH(resource!$CC451,day_wise_sales_data!$A$2:$A$500,0),MATCH(resource!BG$2,INDIRECT("day_wise_sales_data!$B$1:$BZ$1"),0)),0)</f>
        <v>0</v>
      </c>
      <c r="BH451" s="3">
        <f ca="1">IFERROR(INDEX(INDIRECT("day_wise_sales_data!$B$2:$BZ$599"),MATCH(resource!$CC451,day_wise_sales_data!$A$2:$A$500,0),MATCH(resource!BH$2,INDIRECT("day_wise_sales_data!$B$1:$BZ$1"),0)),0)</f>
        <v>9154.3700000000008</v>
      </c>
      <c r="BI451" s="3">
        <f ca="1">IFERROR(INDEX(INDIRECT("day_wise_sales_data!$B$2:$BZ$599"),MATCH(resource!$CC451,day_wise_sales_data!$A$2:$A$500,0),MATCH(resource!BI$2,INDIRECT("day_wise_sales_data!$B$1:$BZ$1"),0)),0)</f>
        <v>1785.18</v>
      </c>
      <c r="BJ451" s="3">
        <f ca="1">IFERROR(INDEX(INDIRECT("day_wise_sales_data!$B$2:$BZ$599"),MATCH(resource!$CC451,day_wise_sales_data!$A$2:$A$500,0),MATCH(resource!BJ$2,INDIRECT("day_wise_sales_data!$B$1:$BZ$1"),0)),0)</f>
        <v>0</v>
      </c>
      <c r="BK451" s="3">
        <f ca="1">IFERROR(INDEX(INDIRECT("day_wise_sales_data!$B$2:$BZ$599"),MATCH(resource!$CC451,day_wise_sales_data!$A$2:$A$500,0),MATCH(resource!BK$2,INDIRECT("day_wise_sales_data!$B$1:$BZ$1"),0)),0)</f>
        <v>4794.95</v>
      </c>
      <c r="BL451" s="3">
        <f ca="1">IFERROR(INDEX(INDIRECT("day_wise_sales_data!$B$2:$BZ$599"),MATCH(resource!$CC451,day_wise_sales_data!$A$2:$A$500,0),MATCH(resource!BL$2,INDIRECT("day_wise_sales_data!$B$1:$BZ$1"),0)),0)</f>
        <v>0</v>
      </c>
      <c r="BM451" s="3">
        <f ca="1">IFERROR(INDEX(INDIRECT("day_wise_sales_data!$B$2:$BZ$599"),MATCH(resource!$CC451,day_wise_sales_data!$A$2:$A$500,0),MATCH(resource!BM$2,INDIRECT("day_wise_sales_data!$B$1:$BZ$1"),0)),0)</f>
        <v>0</v>
      </c>
      <c r="BN451" s="3">
        <f ca="1">IFERROR(INDEX(INDIRECT("day_wise_sales_data!$B$2:$BZ$599"),MATCH(resource!$CC451,day_wise_sales_data!$A$2:$A$500,0),MATCH(resource!BN$2,INDIRECT("day_wise_sales_data!$B$1:$BZ$1"),0)),0)</f>
        <v>19992.490000000002</v>
      </c>
      <c r="BO451" s="3">
        <f ca="1">IFERROR(INDEX(INDIRECT("day_wise_sales_data!$B$2:$BZ$599"),MATCH(resource!$CC451,day_wise_sales_data!$A$2:$A$500,0),MATCH(resource!BO$2,INDIRECT("day_wise_sales_data!$B$1:$BZ$1"),0)),0)</f>
        <v>0</v>
      </c>
      <c r="BP451" s="3">
        <f ca="1">IFERROR(INDEX(INDIRECT("day_wise_sales_data!$B$2:$BZ$599"),MATCH(resource!$CC451,day_wise_sales_data!$A$2:$A$500,0),MATCH(resource!BP$2,INDIRECT("day_wise_sales_data!$B$1:$BZ$1"),0)),0)</f>
        <v>0</v>
      </c>
      <c r="BQ451" s="3">
        <f ca="1">IFERROR(INDEX(INDIRECT("day_wise_sales_data!$B$2:$BZ$599"),MATCH(resource!$CC451,day_wise_sales_data!$A$2:$A$500,0),MATCH(resource!BQ$2,INDIRECT("day_wise_sales_data!$B$1:$BZ$1"),0)),0)</f>
        <v>0</v>
      </c>
      <c r="BR451" s="3">
        <f ca="1">IFERROR(INDEX(INDIRECT("day_wise_sales_data!$B$2:$BZ$599"),MATCH(resource!$CC451,day_wise_sales_data!$A$2:$A$500,0),MATCH(resource!BR$2,INDIRECT("day_wise_sales_data!$B$1:$BZ$1"),0)),0)</f>
        <v>26629.62</v>
      </c>
      <c r="BS451" s="3">
        <f ca="1">IFERROR(INDEX(INDIRECT("day_wise_sales_data!$B$2:$BZ$599"),MATCH(resource!$CC451,day_wise_sales_data!$A$2:$A$500,0),MATCH(resource!BS$2,INDIRECT("day_wise_sales_data!$B$1:$BZ$1"),0)),0)</f>
        <v>0</v>
      </c>
      <c r="BT451" s="3">
        <f ca="1">IFERROR(INDEX(INDIRECT("day_wise_sales_data!$B$2:$BZ$599"),MATCH(resource!$CC451,day_wise_sales_data!$A$2:$A$500,0),MATCH(resource!BT$2,INDIRECT("day_wise_sales_data!$B$1:$BZ$1"),0)),0)</f>
        <v>0</v>
      </c>
      <c r="BU451" s="3">
        <f ca="1">IFERROR(INDEX(INDIRECT("day_wise_sales_data!$B$2:$BZ$599"),MATCH(resource!$CC451,day_wise_sales_data!$A$2:$A$500,0),MATCH(resource!BU$2,INDIRECT("day_wise_sales_data!$B$1:$BZ$1"),0)),0)</f>
        <v>0</v>
      </c>
      <c r="BV451" s="3">
        <f ca="1">IFERROR(INDEX(INDIRECT("day_wise_sales_data!$B$2:$BZ$599"),MATCH(resource!$CC451,day_wise_sales_data!$A$2:$A$500,0),MATCH(resource!BV$2,INDIRECT("day_wise_sales_data!$B$1:$BZ$1"),0)),0)</f>
        <v>0</v>
      </c>
      <c r="BW451" s="3">
        <f ca="1">IFERROR(INDEX(INDIRECT("day_wise_sales_data!$B$2:$BZ$599"),MATCH(resource!$CC451,day_wise_sales_data!$A$2:$A$500,0),MATCH(resource!BW$2,INDIRECT("day_wise_sales_data!$B$1:$BZ$1"),0)),0)</f>
        <v>0</v>
      </c>
      <c r="BX451" s="3">
        <f ca="1">IFERROR(INDEX(INDIRECT("day_wise_sales_data!$B$2:$BZ$599"),MATCH(resource!$CC451,day_wise_sales_data!$A$2:$A$500,0),MATCH(resource!BX$2,INDIRECT("day_wise_sales_data!$B$1:$BZ$1"),0)),0)</f>
        <v>0</v>
      </c>
      <c r="BY451" s="3">
        <f ca="1">IFERROR(INDEX(INDIRECT("day_wise_sales_data!$B$2:$BZ$599"),MATCH(resource!$CC451,day_wise_sales_data!$A$2:$A$500,0),MATCH(resource!BY$2,INDIRECT("day_wise_sales_data!$B$1:$BZ$1"),0)),0)</f>
        <v>0</v>
      </c>
      <c r="BZ451" s="3">
        <f ca="1">IFERROR(INDEX(INDIRECT("day_wise_sales_data!$B$2:$BZ$599"),MATCH(resource!$CC451,day_wise_sales_data!$A$2:$A$500,0),MATCH(resource!BZ$2,INDIRECT("day_wise_sales_data!$B$1:$BZ$1"),0)),0)</f>
        <v>0</v>
      </c>
      <c r="CA451" s="3" t="str">
        <f ca="1">IFERROR(INDEX(INDIRECT("day_wise_sales_data!$B$2:$BZ$599"),MATCH(resource!$CC451,day_wise_sales_data!$A$2:$A$500,0),MATCH(resource!CA$2,INDIRECT("day_wise_sales_data!$B$1:$BZ$1"),0)),0)</f>
        <v>dd</v>
      </c>
      <c r="CC451" s="4" t="str">
        <f>sales_data!H450</f>
        <v>RNG062117</v>
      </c>
      <c r="CD451" s="1">
        <v>449</v>
      </c>
      <c r="CE451" s="1" t="str">
        <f>IF(AQ451=report!$AQ$3,resource!CD451,"")</f>
        <v/>
      </c>
      <c r="CF451" s="5" t="str">
        <f>IFERROR(SMALL($CE$3:$CE$1001,ROWS($CE$3:CE451)),"")</f>
        <v/>
      </c>
      <c r="CH451">
        <f>IFERROR(VLOOKUP($CC451,data_pull!$E$22:$G$700,2,0),0)</f>
        <v>64417.53</v>
      </c>
      <c r="DK451" s="3">
        <f>IFERROR(INDEX(COD_SALES!$B$5:$Z$500,MATCH(resource!$CC451,COD_SALES!$A$5:$A$500,0),MATCH(resource!DK$2,COD_SALES!$B$4:$Z$4,0)),"")</f>
        <v>0</v>
      </c>
      <c r="DL451" s="3">
        <f>IFERROR(INDEX(COD_SALES!$B$5:$Z$500,MATCH(resource!$CC451,COD_SALES!$A$5:$A$500,0),MATCH(resource!DL$2,COD_SALES!$B$4:$Z$4,0)),"")</f>
        <v>9</v>
      </c>
      <c r="DM451" s="3">
        <f>IFERROR(INDEX(COD_SALES!$B$5:$Z$500,MATCH(resource!$CC451,COD_SALES!$A$5:$A$500,0),MATCH(resource!DM$2,COD_SALES!$B$4:$Z$4,0)),"")</f>
        <v>0</v>
      </c>
      <c r="DN451" s="3" t="str">
        <f>IFERROR(INDEX(COD_SALES!$B$5:$Z$500,MATCH(resource!$CC451,COD_SALES!$A$5:$A$500,0),MATCH(resource!DN$2,COD_SALES!$B$4:$Z$4,0)),"")</f>
        <v/>
      </c>
      <c r="DO451" s="3">
        <f>IFERROR(INDEX(COD_SALES!$B$5:$Z$500,MATCH(resource!$CC451,COD_SALES!$A$5:$A$500,0),MATCH(resource!DO$2,COD_SALES!$B$4:$Z$4,0)),"")</f>
        <v>0</v>
      </c>
      <c r="DP451" s="3">
        <f>IFERROR(INDEX(COD_SALES!$B$5:$Z$500,MATCH(resource!$CC451,COD_SALES!$A$5:$A$500,0),MATCH(resource!DP$2,COD_SALES!$B$4:$Z$4,0)),"")</f>
        <v>0</v>
      </c>
      <c r="DQ451" s="3" t="str">
        <f>IFERROR(INDEX(COD_SALES!$B$5:$Z$500,MATCH(resource!$CC451,COD_SALES!$A$5:$A$500,0),MATCH(resource!DQ$2,COD_SALES!$B$4:$Z$4,0)),"")</f>
        <v/>
      </c>
      <c r="DR451" s="3">
        <f>IFERROR(INDEX(COD_SALES!$B$5:$Z$500,MATCH(resource!$CC451,COD_SALES!$A$5:$A$500,0),MATCH(resource!DR$2,COD_SALES!$B$4:$Z$4,0)),"")</f>
        <v>0</v>
      </c>
      <c r="DS451" s="3">
        <f>IFERROR(INDEX(COD_SALES!$B$5:$Z$500,MATCH(resource!$CC451,COD_SALES!$A$5:$A$500,0),MATCH(resource!DS$2,COD_SALES!$B$4:$Z$4,0)),"")</f>
        <v>6</v>
      </c>
      <c r="DT451" s="3">
        <f>IFERROR(INDEX(COD_SALES!$B$5:$Z$500,MATCH(resource!$CC451,COD_SALES!$A$5:$A$500,0),MATCH(resource!DT$2,COD_SALES!$B$4:$Z$4,0)),"")</f>
        <v>0</v>
      </c>
      <c r="DU451" s="3">
        <f>IFERROR(INDEX(COD_SALES!$B$5:$Z$500,MATCH(resource!$CC451,COD_SALES!$A$5:$A$500,0),MATCH(resource!DU$2,COD_SALES!$B$4:$Z$4,0)),"")</f>
        <v>0</v>
      </c>
      <c r="DV451" s="3">
        <f>IFERROR(INDEX(COD_SALES!$B$5:$Z$500,MATCH(resource!$CC451,COD_SALES!$A$5:$A$500,0),MATCH(resource!DV$2,COD_SALES!$B$4:$Z$4,0)),"")</f>
        <v>0</v>
      </c>
      <c r="DW451" s="3">
        <f>IFERROR(INDEX(COD_SALES!$B$5:$Z$500,MATCH(resource!$CC451,COD_SALES!$A$5:$A$500,0),MATCH(resource!DW$2,COD_SALES!$B$4:$Z$4,0)),"")</f>
        <v>2</v>
      </c>
      <c r="DX451" s="3">
        <f>IFERROR(INDEX(COD_SALES!$B$5:$Z$500,MATCH(resource!$CC451,COD_SALES!$A$5:$A$500,0),MATCH(resource!DX$2,COD_SALES!$B$4:$Z$4,0)),"")</f>
        <v>0</v>
      </c>
      <c r="DY451" s="3">
        <f>IFERROR(INDEX(COD_SALES!$B$5:$Z$500,MATCH(resource!$CC451,COD_SALES!$A$5:$A$500,0),MATCH(resource!DY$2,COD_SALES!$B$4:$Z$4,0)),"")</f>
        <v>0</v>
      </c>
      <c r="DZ451" s="3">
        <f>IFERROR(INDEX(COD_SALES!$B$5:$Z$500,MATCH(resource!$CC451,COD_SALES!$A$5:$A$500,0),MATCH(resource!DZ$2,COD_SALES!$B$4:$Z$4,0)),"")</f>
        <v>0</v>
      </c>
      <c r="EA451" s="3">
        <f>IFERROR(INDEX(COD_SALES!$B$5:$Z$500,MATCH(resource!$CC451,COD_SALES!$A$5:$A$500,0),MATCH(resource!EA$2,COD_SALES!$B$4:$Z$4,0)),"")</f>
        <v>2</v>
      </c>
      <c r="EB451" s="3">
        <f t="shared" si="125"/>
        <v>4355.63</v>
      </c>
      <c r="EW451" s="3">
        <f>IFERROR(VLOOKUP(CC451,data_pull!$AO$25:$AR$546,2,0),0)</f>
        <v>3</v>
      </c>
      <c r="EX451" s="1">
        <f>IFERROR(VLOOKUP(CC451,data_pull!$AO$25:$AR$546,4,0),0)</f>
        <v>190000</v>
      </c>
    </row>
    <row r="452" spans="13:154" x14ac:dyDescent="0.25"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4" t="str">
        <f>sales_data!B451</f>
        <v>RANGPUR ZONE Kamruzzaman(RSM)</v>
      </c>
      <c r="AR452" s="4" t="str">
        <f>sales_data!C451</f>
        <v>Arifuzzaman</v>
      </c>
      <c r="AS452" s="5" t="str">
        <f t="shared" ref="AS452:AS515" si="129">IF(AR452=AR451,"",AR452)</f>
        <v/>
      </c>
      <c r="AT452" s="4" t="str">
        <f>sales_data!I451</f>
        <v>Tamanna-E-Yesmin</v>
      </c>
      <c r="AU452" s="4" t="str">
        <f>sales_data!W451</f>
        <v>Rmch (P.B)</v>
      </c>
      <c r="AV452" s="1">
        <f>sales_data!N451</f>
        <v>19836.05</v>
      </c>
      <c r="AW452" s="1">
        <f>sales_data!P451</f>
        <v>5</v>
      </c>
      <c r="AX452" s="3">
        <f ca="1">IFERROR(INDEX(INDIRECT("day_wise_sales_data!$B$2:$BZ$599"),MATCH(resource!$CC452,day_wise_sales_data!$A$2:$A$500,0),MATCH(resource!AX$2,INDIRECT("day_wise_sales_data!$B$1:$BZ$1"),0)),0)</f>
        <v>0</v>
      </c>
      <c r="AY452" s="3">
        <f ca="1">IFERROR(INDEX(INDIRECT("day_wise_sales_data!$B$2:$BZ$599"),MATCH(resource!$CC452,day_wise_sales_data!$A$2:$A$500,0),MATCH(resource!AY$2,INDIRECT("day_wise_sales_data!$B$1:$BZ$1"),0)),0)</f>
        <v>0</v>
      </c>
      <c r="AZ452" s="3">
        <f ca="1">IFERROR(INDEX(INDIRECT("day_wise_sales_data!$B$2:$BZ$599"),MATCH(resource!$CC452,day_wise_sales_data!$A$2:$A$500,0),MATCH(resource!AZ$2,INDIRECT("day_wise_sales_data!$B$1:$BZ$1"),0)),0)</f>
        <v>0</v>
      </c>
      <c r="BA452" s="3">
        <f ca="1">IFERROR(INDEX(INDIRECT("day_wise_sales_data!$B$2:$BZ$599"),MATCH(resource!$CC452,day_wise_sales_data!$A$2:$A$500,0),MATCH(resource!BA$2,INDIRECT("day_wise_sales_data!$B$1:$BZ$1"),0)),0)</f>
        <v>0</v>
      </c>
      <c r="BB452" s="3">
        <f ca="1">IFERROR(INDEX(INDIRECT("day_wise_sales_data!$B$2:$BZ$599"),MATCH(resource!$CC452,day_wise_sales_data!$A$2:$A$500,0),MATCH(resource!BB$2,INDIRECT("day_wise_sales_data!$B$1:$BZ$1"),0)),0)</f>
        <v>0</v>
      </c>
      <c r="BC452" s="3">
        <f ca="1">IFERROR(INDEX(INDIRECT("day_wise_sales_data!$B$2:$BZ$599"),MATCH(resource!$CC452,day_wise_sales_data!$A$2:$A$500,0),MATCH(resource!BC$2,INDIRECT("day_wise_sales_data!$B$1:$BZ$1"),0)),0)</f>
        <v>0</v>
      </c>
      <c r="BD452" s="3">
        <f ca="1">IFERROR(INDEX(INDIRECT("day_wise_sales_data!$B$2:$BZ$599"),MATCH(resource!$CC452,day_wise_sales_data!$A$2:$A$500,0),MATCH(resource!BD$2,INDIRECT("day_wise_sales_data!$B$1:$BZ$1"),0)),0)</f>
        <v>0</v>
      </c>
      <c r="BE452" s="3">
        <f ca="1">IFERROR(INDEX(INDIRECT("day_wise_sales_data!$B$2:$BZ$599"),MATCH(resource!$CC452,day_wise_sales_data!$A$2:$A$500,0),MATCH(resource!BE$2,INDIRECT("day_wise_sales_data!$B$1:$BZ$1"),0)),0)</f>
        <v>0</v>
      </c>
      <c r="BF452" s="3">
        <f ca="1">IFERROR(INDEX(INDIRECT("day_wise_sales_data!$B$2:$BZ$599"),MATCH(resource!$CC452,day_wise_sales_data!$A$2:$A$500,0),MATCH(resource!BF$2,INDIRECT("day_wise_sales_data!$B$1:$BZ$1"),0)),0)</f>
        <v>1765.34</v>
      </c>
      <c r="BG452" s="3">
        <f ca="1">IFERROR(INDEX(INDIRECT("day_wise_sales_data!$B$2:$BZ$599"),MATCH(resource!$CC452,day_wise_sales_data!$A$2:$A$500,0),MATCH(resource!BG$2,INDIRECT("day_wise_sales_data!$B$1:$BZ$1"),0)),0)</f>
        <v>0</v>
      </c>
      <c r="BH452" s="3">
        <f ca="1">IFERROR(INDEX(INDIRECT("day_wise_sales_data!$B$2:$BZ$599"),MATCH(resource!$CC452,day_wise_sales_data!$A$2:$A$500,0),MATCH(resource!BH$2,INDIRECT("day_wise_sales_data!$B$1:$BZ$1"),0)),0)</f>
        <v>0</v>
      </c>
      <c r="BI452" s="3">
        <f ca="1">IFERROR(INDEX(INDIRECT("day_wise_sales_data!$B$2:$BZ$599"),MATCH(resource!$CC452,day_wise_sales_data!$A$2:$A$500,0),MATCH(resource!BI$2,INDIRECT("day_wise_sales_data!$B$1:$BZ$1"),0)),0)</f>
        <v>0</v>
      </c>
      <c r="BJ452" s="3">
        <f ca="1">IFERROR(INDEX(INDIRECT("day_wise_sales_data!$B$2:$BZ$599"),MATCH(resource!$CC452,day_wise_sales_data!$A$2:$A$500,0),MATCH(resource!BJ$2,INDIRECT("day_wise_sales_data!$B$1:$BZ$1"),0)),0)</f>
        <v>0</v>
      </c>
      <c r="BK452" s="3">
        <f ca="1">IFERROR(INDEX(INDIRECT("day_wise_sales_data!$B$2:$BZ$599"),MATCH(resource!$CC452,day_wise_sales_data!$A$2:$A$500,0),MATCH(resource!BK$2,INDIRECT("day_wise_sales_data!$B$1:$BZ$1"),0)),0)</f>
        <v>12219.98</v>
      </c>
      <c r="BL452" s="3">
        <f ca="1">IFERROR(INDEX(INDIRECT("day_wise_sales_data!$B$2:$BZ$599"),MATCH(resource!$CC452,day_wise_sales_data!$A$2:$A$500,0),MATCH(resource!BL$2,INDIRECT("day_wise_sales_data!$B$1:$BZ$1"),0)),0)</f>
        <v>0</v>
      </c>
      <c r="BM452" s="3">
        <f ca="1">IFERROR(INDEX(INDIRECT("day_wise_sales_data!$B$2:$BZ$599"),MATCH(resource!$CC452,day_wise_sales_data!$A$2:$A$500,0),MATCH(resource!BM$2,INDIRECT("day_wise_sales_data!$B$1:$BZ$1"),0)),0)</f>
        <v>1553.08</v>
      </c>
      <c r="BN452" s="3">
        <f ca="1">IFERROR(INDEX(INDIRECT("day_wise_sales_data!$B$2:$BZ$599"),MATCH(resource!$CC452,day_wise_sales_data!$A$2:$A$500,0),MATCH(resource!BN$2,INDIRECT("day_wise_sales_data!$B$1:$BZ$1"),0)),0)</f>
        <v>0</v>
      </c>
      <c r="BO452" s="3">
        <f ca="1">IFERROR(INDEX(INDIRECT("day_wise_sales_data!$B$2:$BZ$599"),MATCH(resource!$CC452,day_wise_sales_data!$A$2:$A$500,0),MATCH(resource!BO$2,INDIRECT("day_wise_sales_data!$B$1:$BZ$1"),0)),0)</f>
        <v>0</v>
      </c>
      <c r="BP452" s="3">
        <f ca="1">IFERROR(INDEX(INDIRECT("day_wise_sales_data!$B$2:$BZ$599"),MATCH(resource!$CC452,day_wise_sales_data!$A$2:$A$500,0),MATCH(resource!BP$2,INDIRECT("day_wise_sales_data!$B$1:$BZ$1"),0)),0)</f>
        <v>0</v>
      </c>
      <c r="BQ452" s="3">
        <f ca="1">IFERROR(INDEX(INDIRECT("day_wise_sales_data!$B$2:$BZ$599"),MATCH(resource!$CC452,day_wise_sales_data!$A$2:$A$500,0),MATCH(resource!BQ$2,INDIRECT("day_wise_sales_data!$B$1:$BZ$1"),0)),0)</f>
        <v>0</v>
      </c>
      <c r="BR452" s="3">
        <f ca="1">IFERROR(INDEX(INDIRECT("day_wise_sales_data!$B$2:$BZ$599"),MATCH(resource!$CC452,day_wise_sales_data!$A$2:$A$500,0),MATCH(resource!BR$2,INDIRECT("day_wise_sales_data!$B$1:$BZ$1"),0)),0)</f>
        <v>0</v>
      </c>
      <c r="BS452" s="3">
        <f ca="1">IFERROR(INDEX(INDIRECT("day_wise_sales_data!$B$2:$BZ$599"),MATCH(resource!$CC452,day_wise_sales_data!$A$2:$A$500,0),MATCH(resource!BS$2,INDIRECT("day_wise_sales_data!$B$1:$BZ$1"),0)),0)</f>
        <v>0</v>
      </c>
      <c r="BT452" s="3">
        <f ca="1">IFERROR(INDEX(INDIRECT("day_wise_sales_data!$B$2:$BZ$599"),MATCH(resource!$CC452,day_wise_sales_data!$A$2:$A$500,0),MATCH(resource!BT$2,INDIRECT("day_wise_sales_data!$B$1:$BZ$1"),0)),0)</f>
        <v>530.14</v>
      </c>
      <c r="BU452" s="3">
        <f ca="1">IFERROR(INDEX(INDIRECT("day_wise_sales_data!$B$2:$BZ$599"),MATCH(resource!$CC452,day_wise_sales_data!$A$2:$A$500,0),MATCH(resource!BU$2,INDIRECT("day_wise_sales_data!$B$1:$BZ$1"),0)),0)</f>
        <v>0</v>
      </c>
      <c r="BV452" s="3">
        <f ca="1">IFERROR(INDEX(INDIRECT("day_wise_sales_data!$B$2:$BZ$599"),MATCH(resource!$CC452,day_wise_sales_data!$A$2:$A$500,0),MATCH(resource!BV$2,INDIRECT("day_wise_sales_data!$B$1:$BZ$1"),0)),0)</f>
        <v>2200.19</v>
      </c>
      <c r="BW452" s="3">
        <f ca="1">IFERROR(INDEX(INDIRECT("day_wise_sales_data!$B$2:$BZ$599"),MATCH(resource!$CC452,day_wise_sales_data!$A$2:$A$500,0),MATCH(resource!BW$2,INDIRECT("day_wise_sales_data!$B$1:$BZ$1"),0)),0)</f>
        <v>0</v>
      </c>
      <c r="BX452" s="3">
        <f ca="1">IFERROR(INDEX(INDIRECT("day_wise_sales_data!$B$2:$BZ$599"),MATCH(resource!$CC452,day_wise_sales_data!$A$2:$A$500,0),MATCH(resource!BX$2,INDIRECT("day_wise_sales_data!$B$1:$BZ$1"),0)),0)</f>
        <v>0</v>
      </c>
      <c r="BY452" s="3">
        <f ca="1">IFERROR(INDEX(INDIRECT("day_wise_sales_data!$B$2:$BZ$599"),MATCH(resource!$CC452,day_wise_sales_data!$A$2:$A$500,0),MATCH(resource!BY$2,INDIRECT("day_wise_sales_data!$B$1:$BZ$1"),0)),0)</f>
        <v>0</v>
      </c>
      <c r="BZ452" s="3">
        <f ca="1">IFERROR(INDEX(INDIRECT("day_wise_sales_data!$B$2:$BZ$599"),MATCH(resource!$CC452,day_wise_sales_data!$A$2:$A$500,0),MATCH(resource!BZ$2,INDIRECT("day_wise_sales_data!$B$1:$BZ$1"),0)),0)</f>
        <v>880.09</v>
      </c>
      <c r="CA452" s="3" t="str">
        <f ca="1">IFERROR(INDEX(INDIRECT("day_wise_sales_data!$B$2:$BZ$599"),MATCH(resource!$CC452,day_wise_sales_data!$A$2:$A$500,0),MATCH(resource!CA$2,INDIRECT("day_wise_sales_data!$B$1:$BZ$1"),0)),0)</f>
        <v>dd</v>
      </c>
      <c r="CC452" s="4" t="str">
        <f>sales_data!H451</f>
        <v>RNG05116</v>
      </c>
      <c r="CD452" s="1">
        <v>450</v>
      </c>
      <c r="CE452" s="1" t="str">
        <f>IF(AQ452=report!$AQ$3,resource!CD452,"")</f>
        <v/>
      </c>
      <c r="CF452" s="5" t="str">
        <f>IFERROR(SMALL($CE$3:$CE$1001,ROWS($CE$3:CE452)),"")</f>
        <v/>
      </c>
      <c r="CH452">
        <f>IFERROR(VLOOKUP($CC452,data_pull!$E$22:$G$700,2,0),0)</f>
        <v>19836.05</v>
      </c>
      <c r="DK452" s="3">
        <f>IFERROR(INDEX(COD_SALES!$B$5:$Z$500,MATCH(resource!$CC452,COD_SALES!$A$5:$A$500,0),MATCH(resource!DK$2,COD_SALES!$B$4:$Z$4,0)),"")</f>
        <v>0</v>
      </c>
      <c r="DL452" s="3">
        <f>IFERROR(INDEX(COD_SALES!$B$5:$Z$500,MATCH(resource!$CC452,COD_SALES!$A$5:$A$500,0),MATCH(resource!DL$2,COD_SALES!$B$4:$Z$4,0)),"")</f>
        <v>0</v>
      </c>
      <c r="DM452" s="3">
        <f>IFERROR(INDEX(COD_SALES!$B$5:$Z$500,MATCH(resource!$CC452,COD_SALES!$A$5:$A$500,0),MATCH(resource!DM$2,COD_SALES!$B$4:$Z$4,0)),"")</f>
        <v>5</v>
      </c>
      <c r="DN452" s="3" t="str">
        <f>IFERROR(INDEX(COD_SALES!$B$5:$Z$500,MATCH(resource!$CC452,COD_SALES!$A$5:$A$500,0),MATCH(resource!DN$2,COD_SALES!$B$4:$Z$4,0)),"")</f>
        <v/>
      </c>
      <c r="DO452" s="3">
        <f>IFERROR(INDEX(COD_SALES!$B$5:$Z$500,MATCH(resource!$CC452,COD_SALES!$A$5:$A$500,0),MATCH(resource!DO$2,COD_SALES!$B$4:$Z$4,0)),"")</f>
        <v>0</v>
      </c>
      <c r="DP452" s="3">
        <f>IFERROR(INDEX(COD_SALES!$B$5:$Z$500,MATCH(resource!$CC452,COD_SALES!$A$5:$A$500,0),MATCH(resource!DP$2,COD_SALES!$B$4:$Z$4,0)),"")</f>
        <v>0</v>
      </c>
      <c r="DQ452" s="3" t="str">
        <f>IFERROR(INDEX(COD_SALES!$B$5:$Z$500,MATCH(resource!$CC452,COD_SALES!$A$5:$A$500,0),MATCH(resource!DQ$2,COD_SALES!$B$4:$Z$4,0)),"")</f>
        <v/>
      </c>
      <c r="DR452" s="3">
        <f>IFERROR(INDEX(COD_SALES!$B$5:$Z$500,MATCH(resource!$CC452,COD_SALES!$A$5:$A$500,0),MATCH(resource!DR$2,COD_SALES!$B$4:$Z$4,0)),"")</f>
        <v>0</v>
      </c>
      <c r="DS452" s="3">
        <f>IFERROR(INDEX(COD_SALES!$B$5:$Z$500,MATCH(resource!$CC452,COD_SALES!$A$5:$A$500,0),MATCH(resource!DS$2,COD_SALES!$B$4:$Z$4,0)),"")</f>
        <v>0</v>
      </c>
      <c r="DT452" s="3">
        <f>IFERROR(INDEX(COD_SALES!$B$5:$Z$500,MATCH(resource!$CC452,COD_SALES!$A$5:$A$500,0),MATCH(resource!DT$2,COD_SALES!$B$4:$Z$4,0)),"")</f>
        <v>0</v>
      </c>
      <c r="DU452" s="3">
        <f>IFERROR(INDEX(COD_SALES!$B$5:$Z$500,MATCH(resource!$CC452,COD_SALES!$A$5:$A$500,0),MATCH(resource!DU$2,COD_SALES!$B$4:$Z$4,0)),"")</f>
        <v>10</v>
      </c>
      <c r="DV452" s="3">
        <f>IFERROR(INDEX(COD_SALES!$B$5:$Z$500,MATCH(resource!$CC452,COD_SALES!$A$5:$A$500,0),MATCH(resource!DV$2,COD_SALES!$B$4:$Z$4,0)),"")</f>
        <v>0</v>
      </c>
      <c r="DW452" s="3">
        <f>IFERROR(INDEX(COD_SALES!$B$5:$Z$500,MATCH(resource!$CC452,COD_SALES!$A$5:$A$500,0),MATCH(resource!DW$2,COD_SALES!$B$4:$Z$4,0)),"")</f>
        <v>1</v>
      </c>
      <c r="DX452" s="3">
        <f>IFERROR(INDEX(COD_SALES!$B$5:$Z$500,MATCH(resource!$CC452,COD_SALES!$A$5:$A$500,0),MATCH(resource!DX$2,COD_SALES!$B$4:$Z$4,0)),"")</f>
        <v>0</v>
      </c>
      <c r="DY452" s="3">
        <f>IFERROR(INDEX(COD_SALES!$B$5:$Z$500,MATCH(resource!$CC452,COD_SALES!$A$5:$A$500,0),MATCH(resource!DY$2,COD_SALES!$B$4:$Z$4,0)),"")</f>
        <v>0</v>
      </c>
      <c r="DZ452" s="3">
        <f>IFERROR(INDEX(COD_SALES!$B$5:$Z$500,MATCH(resource!$CC452,COD_SALES!$A$5:$A$500,0),MATCH(resource!DZ$2,COD_SALES!$B$4:$Z$4,0)),"")</f>
        <v>0</v>
      </c>
      <c r="EA452" s="3">
        <f>IFERROR(INDEX(COD_SALES!$B$5:$Z$500,MATCH(resource!$CC452,COD_SALES!$A$5:$A$500,0),MATCH(resource!EA$2,COD_SALES!$B$4:$Z$4,0)),"")</f>
        <v>10</v>
      </c>
      <c r="EB452" s="3">
        <f t="shared" ref="EB452:EB515" si="130">SUMPRODUCT($DK$1:$EA$1,DK452:EA452)</f>
        <v>5375.74</v>
      </c>
      <c r="EW452" s="3">
        <f>IFERROR(VLOOKUP(CC452,data_pull!$AO$25:$AR$546,2,0),0)</f>
        <v>2</v>
      </c>
      <c r="EX452" s="1">
        <f>IFERROR(VLOOKUP(CC452,data_pull!$AO$25:$AR$546,4,0),0)</f>
        <v>55000</v>
      </c>
    </row>
    <row r="453" spans="13:154" x14ac:dyDescent="0.25"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4" t="str">
        <f>sales_data!B452</f>
        <v>RANGPUR ZONE Kamruzzaman(RSM)</v>
      </c>
      <c r="AR453" s="4" t="str">
        <f>sales_data!C452</f>
        <v>Blank (FM-Lalmonirhat)</v>
      </c>
      <c r="AS453" s="5" t="str">
        <f t="shared" si="129"/>
        <v>Blank (FM-Lalmonirhat)</v>
      </c>
      <c r="AT453" s="4" t="str">
        <f>sales_data!I452</f>
        <v>Abul Kalam Azad</v>
      </c>
      <c r="AU453" s="4" t="str">
        <f>sales_data!W452</f>
        <v>Lalmonirhat (Tb)</v>
      </c>
      <c r="AV453" s="1">
        <f>sales_data!N452</f>
        <v>117284.6</v>
      </c>
      <c r="AW453" s="1">
        <f>sales_data!P452</f>
        <v>44</v>
      </c>
      <c r="AX453" s="3">
        <f ca="1">IFERROR(INDEX(INDIRECT("day_wise_sales_data!$B$2:$BZ$599"),MATCH(resource!$CC453,day_wise_sales_data!$A$2:$A$500,0),MATCH(resource!AX$2,INDIRECT("day_wise_sales_data!$B$1:$BZ$1"),0)),0)</f>
        <v>25859.57</v>
      </c>
      <c r="AY453" s="3">
        <f ca="1">IFERROR(INDEX(INDIRECT("day_wise_sales_data!$B$2:$BZ$599"),MATCH(resource!$CC453,day_wise_sales_data!$A$2:$A$500,0),MATCH(resource!AY$2,INDIRECT("day_wise_sales_data!$B$1:$BZ$1"),0)),0)</f>
        <v>926.7</v>
      </c>
      <c r="AZ453" s="3">
        <f ca="1">IFERROR(INDEX(INDIRECT("day_wise_sales_data!$B$2:$BZ$599"),MATCH(resource!$CC453,day_wise_sales_data!$A$2:$A$500,0),MATCH(resource!AZ$2,INDIRECT("day_wise_sales_data!$B$1:$BZ$1"),0)),0)</f>
        <v>0</v>
      </c>
      <c r="BA453" s="3">
        <f ca="1">IFERROR(INDEX(INDIRECT("day_wise_sales_data!$B$2:$BZ$599"),MATCH(resource!$CC453,day_wise_sales_data!$A$2:$A$500,0),MATCH(resource!BA$2,INDIRECT("day_wise_sales_data!$B$1:$BZ$1"),0)),0)</f>
        <v>0</v>
      </c>
      <c r="BB453" s="3">
        <f ca="1">IFERROR(INDEX(INDIRECT("day_wise_sales_data!$B$2:$BZ$599"),MATCH(resource!$CC453,day_wise_sales_data!$A$2:$A$500,0),MATCH(resource!BB$2,INDIRECT("day_wise_sales_data!$B$1:$BZ$1"),0)),0)</f>
        <v>32407.23</v>
      </c>
      <c r="BC453" s="3">
        <f ca="1">IFERROR(INDEX(INDIRECT("day_wise_sales_data!$B$2:$BZ$599"),MATCH(resource!$CC453,day_wise_sales_data!$A$2:$A$500,0),MATCH(resource!BC$2,INDIRECT("day_wise_sales_data!$B$1:$BZ$1"),0)),0)</f>
        <v>0</v>
      </c>
      <c r="BD453" s="3">
        <f ca="1">IFERROR(INDEX(INDIRECT("day_wise_sales_data!$B$2:$BZ$599"),MATCH(resource!$CC453,day_wise_sales_data!$A$2:$A$500,0),MATCH(resource!BD$2,INDIRECT("day_wise_sales_data!$B$1:$BZ$1"),0)),0)</f>
        <v>13491.71</v>
      </c>
      <c r="BE453" s="3">
        <f ca="1">IFERROR(INDEX(INDIRECT("day_wise_sales_data!$B$2:$BZ$599"),MATCH(resource!$CC453,day_wise_sales_data!$A$2:$A$500,0),MATCH(resource!BE$2,INDIRECT("day_wise_sales_data!$B$1:$BZ$1"),0)),0)</f>
        <v>882.67</v>
      </c>
      <c r="BF453" s="3">
        <f ca="1">IFERROR(INDEX(INDIRECT("day_wise_sales_data!$B$2:$BZ$599"),MATCH(resource!$CC453,day_wise_sales_data!$A$2:$A$500,0),MATCH(resource!BF$2,INDIRECT("day_wise_sales_data!$B$1:$BZ$1"),0)),0)</f>
        <v>0</v>
      </c>
      <c r="BG453" s="3">
        <f ca="1">IFERROR(INDEX(INDIRECT("day_wise_sales_data!$B$2:$BZ$599"),MATCH(resource!$CC453,day_wise_sales_data!$A$2:$A$500,0),MATCH(resource!BG$2,INDIRECT("day_wise_sales_data!$B$1:$BZ$1"),0)),0)</f>
        <v>0</v>
      </c>
      <c r="BH453" s="3">
        <f ca="1">IFERROR(INDEX(INDIRECT("day_wise_sales_data!$B$2:$BZ$599"),MATCH(resource!$CC453,day_wise_sales_data!$A$2:$A$500,0),MATCH(resource!BH$2,INDIRECT("day_wise_sales_data!$B$1:$BZ$1"),0)),0)</f>
        <v>5301.43</v>
      </c>
      <c r="BI453" s="3">
        <f ca="1">IFERROR(INDEX(INDIRECT("day_wise_sales_data!$B$2:$BZ$599"),MATCH(resource!$CC453,day_wise_sales_data!$A$2:$A$500,0),MATCH(resource!BI$2,INDIRECT("day_wise_sales_data!$B$1:$BZ$1"),0)),0)</f>
        <v>229.49</v>
      </c>
      <c r="BJ453" s="3">
        <f ca="1">IFERROR(INDEX(INDIRECT("day_wise_sales_data!$B$2:$BZ$599"),MATCH(resource!$CC453,day_wise_sales_data!$A$2:$A$500,0),MATCH(resource!BJ$2,INDIRECT("day_wise_sales_data!$B$1:$BZ$1"),0)),0)</f>
        <v>0</v>
      </c>
      <c r="BK453" s="3">
        <f ca="1">IFERROR(INDEX(INDIRECT("day_wise_sales_data!$B$2:$BZ$599"),MATCH(resource!$CC453,day_wise_sales_data!$A$2:$A$500,0),MATCH(resource!BK$2,INDIRECT("day_wise_sales_data!$B$1:$BZ$1"),0)),0)</f>
        <v>550.02</v>
      </c>
      <c r="BL453" s="3">
        <f ca="1">IFERROR(INDEX(INDIRECT("day_wise_sales_data!$B$2:$BZ$599"),MATCH(resource!$CC453,day_wise_sales_data!$A$2:$A$500,0),MATCH(resource!BL$2,INDIRECT("day_wise_sales_data!$B$1:$BZ$1"),0)),0)</f>
        <v>2819.8</v>
      </c>
      <c r="BM453" s="3">
        <f ca="1">IFERROR(INDEX(INDIRECT("day_wise_sales_data!$B$2:$BZ$599"),MATCH(resource!$CC453,day_wise_sales_data!$A$2:$A$500,0),MATCH(resource!BM$2,INDIRECT("day_wise_sales_data!$B$1:$BZ$1"),0)),0)</f>
        <v>2222.81</v>
      </c>
      <c r="BN453" s="3">
        <f ca="1">IFERROR(INDEX(INDIRECT("day_wise_sales_data!$B$2:$BZ$599"),MATCH(resource!$CC453,day_wise_sales_data!$A$2:$A$500,0),MATCH(resource!BN$2,INDIRECT("day_wise_sales_data!$B$1:$BZ$1"),0)),0)</f>
        <v>1320.05</v>
      </c>
      <c r="BO453" s="3">
        <f ca="1">IFERROR(INDEX(INDIRECT("day_wise_sales_data!$B$2:$BZ$599"),MATCH(resource!$CC453,day_wise_sales_data!$A$2:$A$500,0),MATCH(resource!BO$2,INDIRECT("day_wise_sales_data!$B$1:$BZ$1"),0)),0)</f>
        <v>0</v>
      </c>
      <c r="BP453" s="3">
        <f ca="1">IFERROR(INDEX(INDIRECT("day_wise_sales_data!$B$2:$BZ$599"),MATCH(resource!$CC453,day_wise_sales_data!$A$2:$A$500,0),MATCH(resource!BP$2,INDIRECT("day_wise_sales_data!$B$1:$BZ$1"),0)),0)</f>
        <v>6484.35</v>
      </c>
      <c r="BQ453" s="3">
        <f ca="1">IFERROR(INDEX(INDIRECT("day_wise_sales_data!$B$2:$BZ$599"),MATCH(resource!$CC453,day_wise_sales_data!$A$2:$A$500,0),MATCH(resource!BQ$2,INDIRECT("day_wise_sales_data!$B$1:$BZ$1"),0)),0)</f>
        <v>0</v>
      </c>
      <c r="BR453" s="3">
        <f ca="1">IFERROR(INDEX(INDIRECT("day_wise_sales_data!$B$2:$BZ$599"),MATCH(resource!$CC453,day_wise_sales_data!$A$2:$A$500,0),MATCH(resource!BR$2,INDIRECT("day_wise_sales_data!$B$1:$BZ$1"),0)),0)</f>
        <v>992.26</v>
      </c>
      <c r="BS453" s="3">
        <f ca="1">IFERROR(INDEX(INDIRECT("day_wise_sales_data!$B$2:$BZ$599"),MATCH(resource!$CC453,day_wise_sales_data!$A$2:$A$500,0),MATCH(resource!BS$2,INDIRECT("day_wise_sales_data!$B$1:$BZ$1"),0)),0)</f>
        <v>0</v>
      </c>
      <c r="BT453" s="3">
        <f ca="1">IFERROR(INDEX(INDIRECT("day_wise_sales_data!$B$2:$BZ$599"),MATCH(resource!$CC453,day_wise_sales_data!$A$2:$A$500,0),MATCH(resource!BT$2,INDIRECT("day_wise_sales_data!$B$1:$BZ$1"),0)),0)</f>
        <v>0</v>
      </c>
      <c r="BU453" s="3">
        <f ca="1">IFERROR(INDEX(INDIRECT("day_wise_sales_data!$B$2:$BZ$599"),MATCH(resource!$CC453,day_wise_sales_data!$A$2:$A$500,0),MATCH(resource!BU$2,INDIRECT("day_wise_sales_data!$B$1:$BZ$1"),0)),0)</f>
        <v>35660.19</v>
      </c>
      <c r="BV453" s="3">
        <f ca="1">IFERROR(INDEX(INDIRECT("day_wise_sales_data!$B$2:$BZ$599"),MATCH(resource!$CC453,day_wise_sales_data!$A$2:$A$500,0),MATCH(resource!BV$2,INDIRECT("day_wise_sales_data!$B$1:$BZ$1"),0)),0)</f>
        <v>0</v>
      </c>
      <c r="BW453" s="3">
        <f ca="1">IFERROR(INDEX(INDIRECT("day_wise_sales_data!$B$2:$BZ$599"),MATCH(resource!$CC453,day_wise_sales_data!$A$2:$A$500,0),MATCH(resource!BW$2,INDIRECT("day_wise_sales_data!$B$1:$BZ$1"),0)),0)</f>
        <v>0</v>
      </c>
      <c r="BX453" s="3">
        <f ca="1">IFERROR(INDEX(INDIRECT("day_wise_sales_data!$B$2:$BZ$599"),MATCH(resource!$CC453,day_wise_sales_data!$A$2:$A$500,0),MATCH(resource!BX$2,INDIRECT("day_wise_sales_data!$B$1:$BZ$1"),0)),0)</f>
        <v>0</v>
      </c>
      <c r="BY453" s="3">
        <f ca="1">IFERROR(INDEX(INDIRECT("day_wise_sales_data!$B$2:$BZ$599"),MATCH(resource!$CC453,day_wise_sales_data!$A$2:$A$500,0),MATCH(resource!BY$2,INDIRECT("day_wise_sales_data!$B$1:$BZ$1"),0)),0)</f>
        <v>0</v>
      </c>
      <c r="BZ453" s="3">
        <f ca="1">IFERROR(INDEX(INDIRECT("day_wise_sales_data!$B$2:$BZ$599"),MATCH(resource!$CC453,day_wise_sales_data!$A$2:$A$500,0),MATCH(resource!BZ$2,INDIRECT("day_wise_sales_data!$B$1:$BZ$1"),0)),0)</f>
        <v>0</v>
      </c>
      <c r="CA453" s="3" t="str">
        <f ca="1">IFERROR(INDEX(INDIRECT("day_wise_sales_data!$B$2:$BZ$599"),MATCH(resource!$CC453,day_wise_sales_data!$A$2:$A$500,0),MATCH(resource!CA$2,INDIRECT("day_wise_sales_data!$B$1:$BZ$1"),0)),0)</f>
        <v>dd</v>
      </c>
      <c r="CC453" s="4" t="str">
        <f>sales_data!H452</f>
        <v>RNG01102</v>
      </c>
      <c r="CD453" s="1">
        <v>451</v>
      </c>
      <c r="CE453" s="1" t="str">
        <f>IF(AQ453=report!$AQ$3,resource!CD453,"")</f>
        <v/>
      </c>
      <c r="CF453" s="5" t="str">
        <f>IFERROR(SMALL($CE$3:$CE$1001,ROWS($CE$3:CE453)),"")</f>
        <v/>
      </c>
      <c r="CH453">
        <f>IFERROR(VLOOKUP($CC453,data_pull!$E$22:$G$700,2,0),0)</f>
        <v>117284.6</v>
      </c>
      <c r="DK453" s="3">
        <f>IFERROR(INDEX(COD_SALES!$B$5:$Z$500,MATCH(resource!$CC453,COD_SALES!$A$5:$A$500,0),MATCH(resource!DK$2,COD_SALES!$B$4:$Z$4,0)),"")</f>
        <v>0</v>
      </c>
      <c r="DL453" s="3">
        <f>IFERROR(INDEX(COD_SALES!$B$5:$Z$500,MATCH(resource!$CC453,COD_SALES!$A$5:$A$500,0),MATCH(resource!DL$2,COD_SALES!$B$4:$Z$4,0)),"")</f>
        <v>5</v>
      </c>
      <c r="DM453" s="3">
        <f>IFERROR(INDEX(COD_SALES!$B$5:$Z$500,MATCH(resource!$CC453,COD_SALES!$A$5:$A$500,0),MATCH(resource!DM$2,COD_SALES!$B$4:$Z$4,0)),"")</f>
        <v>0</v>
      </c>
      <c r="DN453" s="3" t="str">
        <f>IFERROR(INDEX(COD_SALES!$B$5:$Z$500,MATCH(resource!$CC453,COD_SALES!$A$5:$A$500,0),MATCH(resource!DN$2,COD_SALES!$B$4:$Z$4,0)),"")</f>
        <v/>
      </c>
      <c r="DO453" s="3">
        <f>IFERROR(INDEX(COD_SALES!$B$5:$Z$500,MATCH(resource!$CC453,COD_SALES!$A$5:$A$500,0),MATCH(resource!DO$2,COD_SALES!$B$4:$Z$4,0)),"")</f>
        <v>0</v>
      </c>
      <c r="DP453" s="3">
        <f>IFERROR(INDEX(COD_SALES!$B$5:$Z$500,MATCH(resource!$CC453,COD_SALES!$A$5:$A$500,0),MATCH(resource!DP$2,COD_SALES!$B$4:$Z$4,0)),"")</f>
        <v>0</v>
      </c>
      <c r="DQ453" s="3" t="str">
        <f>IFERROR(INDEX(COD_SALES!$B$5:$Z$500,MATCH(resource!$CC453,COD_SALES!$A$5:$A$500,0),MATCH(resource!DQ$2,COD_SALES!$B$4:$Z$4,0)),"")</f>
        <v/>
      </c>
      <c r="DR453" s="3">
        <f>IFERROR(INDEX(COD_SALES!$B$5:$Z$500,MATCH(resource!$CC453,COD_SALES!$A$5:$A$500,0),MATCH(resource!DR$2,COD_SALES!$B$4:$Z$4,0)),"")</f>
        <v>21</v>
      </c>
      <c r="DS453" s="3">
        <f>IFERROR(INDEX(COD_SALES!$B$5:$Z$500,MATCH(resource!$CC453,COD_SALES!$A$5:$A$500,0),MATCH(resource!DS$2,COD_SALES!$B$4:$Z$4,0)),"")</f>
        <v>40</v>
      </c>
      <c r="DT453" s="3">
        <f>IFERROR(INDEX(COD_SALES!$B$5:$Z$500,MATCH(resource!$CC453,COD_SALES!$A$5:$A$500,0),MATCH(resource!DT$2,COD_SALES!$B$4:$Z$4,0)),"")</f>
        <v>67</v>
      </c>
      <c r="DU453" s="3">
        <f>IFERROR(INDEX(COD_SALES!$B$5:$Z$500,MATCH(resource!$CC453,COD_SALES!$A$5:$A$500,0),MATCH(resource!DU$2,COD_SALES!$B$4:$Z$4,0)),"")</f>
        <v>15</v>
      </c>
      <c r="DV453" s="3">
        <f>IFERROR(INDEX(COD_SALES!$B$5:$Z$500,MATCH(resource!$CC453,COD_SALES!$A$5:$A$500,0),MATCH(resource!DV$2,COD_SALES!$B$4:$Z$4,0)),"")</f>
        <v>0</v>
      </c>
      <c r="DW453" s="3">
        <f>IFERROR(INDEX(COD_SALES!$B$5:$Z$500,MATCH(resource!$CC453,COD_SALES!$A$5:$A$500,0),MATCH(resource!DW$2,COD_SALES!$B$4:$Z$4,0)),"")</f>
        <v>45</v>
      </c>
      <c r="DX453" s="3">
        <f>IFERROR(INDEX(COD_SALES!$B$5:$Z$500,MATCH(resource!$CC453,COD_SALES!$A$5:$A$500,0),MATCH(resource!DX$2,COD_SALES!$B$4:$Z$4,0)),"")</f>
        <v>0</v>
      </c>
      <c r="DY453" s="3">
        <f>IFERROR(INDEX(COD_SALES!$B$5:$Z$500,MATCH(resource!$CC453,COD_SALES!$A$5:$A$500,0),MATCH(resource!DY$2,COD_SALES!$B$4:$Z$4,0)),"")</f>
        <v>0</v>
      </c>
      <c r="DZ453" s="3">
        <f>IFERROR(INDEX(COD_SALES!$B$5:$Z$500,MATCH(resource!$CC453,COD_SALES!$A$5:$A$500,0),MATCH(resource!DZ$2,COD_SALES!$B$4:$Z$4,0)),"")</f>
        <v>0</v>
      </c>
      <c r="EA453" s="3">
        <f>IFERROR(INDEX(COD_SALES!$B$5:$Z$500,MATCH(resource!$CC453,COD_SALES!$A$5:$A$500,0),MATCH(resource!EA$2,COD_SALES!$B$4:$Z$4,0)),"")</f>
        <v>0</v>
      </c>
      <c r="EB453" s="3">
        <f t="shared" si="130"/>
        <v>55431.199999999997</v>
      </c>
      <c r="EW453" s="3">
        <f>IFERROR(VLOOKUP(CC453,data_pull!$AO$25:$AR$546,2,0),0)</f>
        <v>5</v>
      </c>
      <c r="EX453" s="1">
        <f>IFERROR(VLOOKUP(CC453,data_pull!$AO$25:$AR$546,4,0),0)</f>
        <v>190000</v>
      </c>
    </row>
    <row r="454" spans="13:154" x14ac:dyDescent="0.25"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4" t="str">
        <f>sales_data!B453</f>
        <v>RANGPUR ZONE Kamruzzaman(RSM)</v>
      </c>
      <c r="AR454" s="4" t="str">
        <f>sales_data!C453</f>
        <v>Blank (FM-Lalmonirhat)</v>
      </c>
      <c r="AS454" s="5" t="str">
        <f t="shared" si="129"/>
        <v/>
      </c>
      <c r="AT454" s="4" t="str">
        <f>sales_data!I453</f>
        <v>Masudur Rahman</v>
      </c>
      <c r="AU454" s="4" t="str">
        <f>sales_data!W453</f>
        <v>Ulipur-2 (T.B)</v>
      </c>
      <c r="AV454" s="1">
        <f>sales_data!N453</f>
        <v>94147.26</v>
      </c>
      <c r="AW454" s="1">
        <f>sales_data!P453</f>
        <v>23</v>
      </c>
      <c r="AX454" s="3">
        <f ca="1">IFERROR(INDEX(INDIRECT("day_wise_sales_data!$B$2:$BZ$599"),MATCH(resource!$CC454,day_wise_sales_data!$A$2:$A$500,0),MATCH(resource!AX$2,INDIRECT("day_wise_sales_data!$B$1:$BZ$1"),0)),0)</f>
        <v>0</v>
      </c>
      <c r="AY454" s="3">
        <f ca="1">IFERROR(INDEX(INDIRECT("day_wise_sales_data!$B$2:$BZ$599"),MATCH(resource!$CC454,day_wise_sales_data!$A$2:$A$500,0),MATCH(resource!AY$2,INDIRECT("day_wise_sales_data!$B$1:$BZ$1"),0)),0)</f>
        <v>264.89999999999998</v>
      </c>
      <c r="AZ454" s="3">
        <f ca="1">IFERROR(INDEX(INDIRECT("day_wise_sales_data!$B$2:$BZ$599"),MATCH(resource!$CC454,day_wise_sales_data!$A$2:$A$500,0),MATCH(resource!AZ$2,INDIRECT("day_wise_sales_data!$B$1:$BZ$1"),0)),0)</f>
        <v>0</v>
      </c>
      <c r="BA454" s="3">
        <f ca="1">IFERROR(INDEX(INDIRECT("day_wise_sales_data!$B$2:$BZ$599"),MATCH(resource!$CC454,day_wise_sales_data!$A$2:$A$500,0),MATCH(resource!BA$2,INDIRECT("day_wise_sales_data!$B$1:$BZ$1"),0)),0)</f>
        <v>0</v>
      </c>
      <c r="BB454" s="3">
        <f ca="1">IFERROR(INDEX(INDIRECT("day_wise_sales_data!$B$2:$BZ$599"),MATCH(resource!$CC454,day_wise_sales_data!$A$2:$A$500,0),MATCH(resource!BB$2,INDIRECT("day_wise_sales_data!$B$1:$BZ$1"),0)),0)</f>
        <v>18481.099999999999</v>
      </c>
      <c r="BC454" s="3">
        <f ca="1">IFERROR(INDEX(INDIRECT("day_wise_sales_data!$B$2:$BZ$599"),MATCH(resource!$CC454,day_wise_sales_data!$A$2:$A$500,0),MATCH(resource!BC$2,INDIRECT("day_wise_sales_data!$B$1:$BZ$1"),0)),0)</f>
        <v>0</v>
      </c>
      <c r="BD454" s="3">
        <f ca="1">IFERROR(INDEX(INDIRECT("day_wise_sales_data!$B$2:$BZ$599"),MATCH(resource!$CC454,day_wise_sales_data!$A$2:$A$500,0),MATCH(resource!BD$2,INDIRECT("day_wise_sales_data!$B$1:$BZ$1"),0)),0)</f>
        <v>554.96</v>
      </c>
      <c r="BE454" s="3">
        <f ca="1">IFERROR(INDEX(INDIRECT("day_wise_sales_data!$B$2:$BZ$599"),MATCH(resource!$CC454,day_wise_sales_data!$A$2:$A$500,0),MATCH(resource!BE$2,INDIRECT("day_wise_sales_data!$B$1:$BZ$1"),0)),0)</f>
        <v>0</v>
      </c>
      <c r="BF454" s="3">
        <f ca="1">IFERROR(INDEX(INDIRECT("day_wise_sales_data!$B$2:$BZ$599"),MATCH(resource!$CC454,day_wise_sales_data!$A$2:$A$500,0),MATCH(resource!BF$2,INDIRECT("day_wise_sales_data!$B$1:$BZ$1"),0)),0)</f>
        <v>0</v>
      </c>
      <c r="BG454" s="3">
        <f ca="1">IFERROR(INDEX(INDIRECT("day_wise_sales_data!$B$2:$BZ$599"),MATCH(resource!$CC454,day_wise_sales_data!$A$2:$A$500,0),MATCH(resource!BG$2,INDIRECT("day_wise_sales_data!$B$1:$BZ$1"),0)),0)</f>
        <v>0</v>
      </c>
      <c r="BH454" s="3">
        <f ca="1">IFERROR(INDEX(INDIRECT("day_wise_sales_data!$B$2:$BZ$599"),MATCH(resource!$CC454,day_wise_sales_data!$A$2:$A$500,0),MATCH(resource!BH$2,INDIRECT("day_wise_sales_data!$B$1:$BZ$1"),0)),0)</f>
        <v>0</v>
      </c>
      <c r="BI454" s="3">
        <f ca="1">IFERROR(INDEX(INDIRECT("day_wise_sales_data!$B$2:$BZ$599"),MATCH(resource!$CC454,day_wise_sales_data!$A$2:$A$500,0),MATCH(resource!BI$2,INDIRECT("day_wise_sales_data!$B$1:$BZ$1"),0)),0)</f>
        <v>0</v>
      </c>
      <c r="BJ454" s="3">
        <f ca="1">IFERROR(INDEX(INDIRECT("day_wise_sales_data!$B$2:$BZ$599"),MATCH(resource!$CC454,day_wise_sales_data!$A$2:$A$500,0),MATCH(resource!BJ$2,INDIRECT("day_wise_sales_data!$B$1:$BZ$1"),0)),0)</f>
        <v>1693.92</v>
      </c>
      <c r="BK454" s="3">
        <f ca="1">IFERROR(INDEX(INDIRECT("day_wise_sales_data!$B$2:$BZ$599"),MATCH(resource!$CC454,day_wise_sales_data!$A$2:$A$500,0),MATCH(resource!BK$2,INDIRECT("day_wise_sales_data!$B$1:$BZ$1"),0)),0)</f>
        <v>7639.18</v>
      </c>
      <c r="BL454" s="3">
        <f ca="1">IFERROR(INDEX(INDIRECT("day_wise_sales_data!$B$2:$BZ$599"),MATCH(resource!$CC454,day_wise_sales_data!$A$2:$A$500,0),MATCH(resource!BL$2,INDIRECT("day_wise_sales_data!$B$1:$BZ$1"),0)),0)</f>
        <v>2868.79</v>
      </c>
      <c r="BM454" s="3">
        <f ca="1">IFERROR(INDEX(INDIRECT("day_wise_sales_data!$B$2:$BZ$599"),MATCH(resource!$CC454,day_wise_sales_data!$A$2:$A$500,0),MATCH(resource!BM$2,INDIRECT("day_wise_sales_data!$B$1:$BZ$1"),0)),0)</f>
        <v>1991.11</v>
      </c>
      <c r="BN454" s="3">
        <f ca="1">IFERROR(INDEX(INDIRECT("day_wise_sales_data!$B$2:$BZ$599"),MATCH(resource!$CC454,day_wise_sales_data!$A$2:$A$500,0),MATCH(resource!BN$2,INDIRECT("day_wise_sales_data!$B$1:$BZ$1"),0)),0)</f>
        <v>0</v>
      </c>
      <c r="BO454" s="3">
        <f ca="1">IFERROR(INDEX(INDIRECT("day_wise_sales_data!$B$2:$BZ$599"),MATCH(resource!$CC454,day_wise_sales_data!$A$2:$A$500,0),MATCH(resource!BO$2,INDIRECT("day_wise_sales_data!$B$1:$BZ$1"),0)),0)</f>
        <v>5742.02</v>
      </c>
      <c r="BP454" s="3">
        <f ca="1">IFERROR(INDEX(INDIRECT("day_wise_sales_data!$B$2:$BZ$599"),MATCH(resource!$CC454,day_wise_sales_data!$A$2:$A$500,0),MATCH(resource!BP$2,INDIRECT("day_wise_sales_data!$B$1:$BZ$1"),0)),0)</f>
        <v>5395.88</v>
      </c>
      <c r="BQ454" s="3">
        <f ca="1">IFERROR(INDEX(INDIRECT("day_wise_sales_data!$B$2:$BZ$599"),MATCH(resource!$CC454,day_wise_sales_data!$A$2:$A$500,0),MATCH(resource!BQ$2,INDIRECT("day_wise_sales_data!$B$1:$BZ$1"),0)),0)</f>
        <v>0</v>
      </c>
      <c r="BR454" s="3">
        <f ca="1">IFERROR(INDEX(INDIRECT("day_wise_sales_data!$B$2:$BZ$599"),MATCH(resource!$CC454,day_wise_sales_data!$A$2:$A$500,0),MATCH(resource!BR$2,INDIRECT("day_wise_sales_data!$B$1:$BZ$1"),0)),0)</f>
        <v>0</v>
      </c>
      <c r="BS454" s="3">
        <f ca="1">IFERROR(INDEX(INDIRECT("day_wise_sales_data!$B$2:$BZ$599"),MATCH(resource!$CC454,day_wise_sales_data!$A$2:$A$500,0),MATCH(resource!BS$2,INDIRECT("day_wise_sales_data!$B$1:$BZ$1"),0)),0)</f>
        <v>0</v>
      </c>
      <c r="BT454" s="3">
        <f ca="1">IFERROR(INDEX(INDIRECT("day_wise_sales_data!$B$2:$BZ$599"),MATCH(resource!$CC454,day_wise_sales_data!$A$2:$A$500,0),MATCH(resource!BT$2,INDIRECT("day_wise_sales_data!$B$1:$BZ$1"),0)),0)</f>
        <v>1056.07</v>
      </c>
      <c r="BU454" s="3">
        <f ca="1">IFERROR(INDEX(INDIRECT("day_wise_sales_data!$B$2:$BZ$599"),MATCH(resource!$CC454,day_wise_sales_data!$A$2:$A$500,0),MATCH(resource!BU$2,INDIRECT("day_wise_sales_data!$B$1:$BZ$1"),0)),0)</f>
        <v>69248.39</v>
      </c>
      <c r="BV454" s="3">
        <f ca="1">IFERROR(INDEX(INDIRECT("day_wise_sales_data!$B$2:$BZ$599"),MATCH(resource!$CC454,day_wise_sales_data!$A$2:$A$500,0),MATCH(resource!BV$2,INDIRECT("day_wise_sales_data!$B$1:$BZ$1"),0)),0)</f>
        <v>0</v>
      </c>
      <c r="BW454" s="3">
        <f ca="1">IFERROR(INDEX(INDIRECT("day_wise_sales_data!$B$2:$BZ$599"),MATCH(resource!$CC454,day_wise_sales_data!$A$2:$A$500,0),MATCH(resource!BW$2,INDIRECT("day_wise_sales_data!$B$1:$BZ$1"),0)),0)</f>
        <v>0</v>
      </c>
      <c r="BX454" s="3">
        <f ca="1">IFERROR(INDEX(INDIRECT("day_wise_sales_data!$B$2:$BZ$599"),MATCH(resource!$CC454,day_wise_sales_data!$A$2:$A$500,0),MATCH(resource!BX$2,INDIRECT("day_wise_sales_data!$B$1:$BZ$1"),0)),0)</f>
        <v>0</v>
      </c>
      <c r="BY454" s="3">
        <f ca="1">IFERROR(INDEX(INDIRECT("day_wise_sales_data!$B$2:$BZ$599"),MATCH(resource!$CC454,day_wise_sales_data!$A$2:$A$500,0),MATCH(resource!BY$2,INDIRECT("day_wise_sales_data!$B$1:$BZ$1"),0)),0)</f>
        <v>0</v>
      </c>
      <c r="BZ454" s="3">
        <f ca="1">IFERROR(INDEX(INDIRECT("day_wise_sales_data!$B$2:$BZ$599"),MATCH(resource!$CC454,day_wise_sales_data!$A$2:$A$500,0),MATCH(resource!BZ$2,INDIRECT("day_wise_sales_data!$B$1:$BZ$1"),0)),0)</f>
        <v>0</v>
      </c>
      <c r="CA454" s="3" t="str">
        <f ca="1">IFERROR(INDEX(INDIRECT("day_wise_sales_data!$B$2:$BZ$599"),MATCH(resource!$CC454,day_wise_sales_data!$A$2:$A$500,0),MATCH(resource!CA$2,INDIRECT("day_wise_sales_data!$B$1:$BZ$1"),0)),0)</f>
        <v>dd</v>
      </c>
      <c r="CC454" s="4" t="str">
        <f>sales_data!H453</f>
        <v>RNG11202</v>
      </c>
      <c r="CD454" s="1">
        <v>452</v>
      </c>
      <c r="CE454" s="1" t="str">
        <f>IF(AQ454=report!$AQ$3,resource!CD454,"")</f>
        <v/>
      </c>
      <c r="CF454" s="5" t="str">
        <f>IFERROR(SMALL($CE$3:$CE$1001,ROWS($CE$3:CE454)),"")</f>
        <v/>
      </c>
      <c r="CH454">
        <f>IFERROR(VLOOKUP($CC454,data_pull!$E$22:$G$700,2,0),0)</f>
        <v>94147.26</v>
      </c>
      <c r="DK454" s="3">
        <f>IFERROR(INDEX(COD_SALES!$B$5:$Z$500,MATCH(resource!$CC454,COD_SALES!$A$5:$A$500,0),MATCH(resource!DK$2,COD_SALES!$B$4:$Z$4,0)),"")</f>
        <v>9</v>
      </c>
      <c r="DL454" s="3">
        <f>IFERROR(INDEX(COD_SALES!$B$5:$Z$500,MATCH(resource!$CC454,COD_SALES!$A$5:$A$500,0),MATCH(resource!DL$2,COD_SALES!$B$4:$Z$4,0)),"")</f>
        <v>22</v>
      </c>
      <c r="DM454" s="3">
        <f>IFERROR(INDEX(COD_SALES!$B$5:$Z$500,MATCH(resource!$CC454,COD_SALES!$A$5:$A$500,0),MATCH(resource!DM$2,COD_SALES!$B$4:$Z$4,0)),"")</f>
        <v>17</v>
      </c>
      <c r="DN454" s="3" t="str">
        <f>IFERROR(INDEX(COD_SALES!$B$5:$Z$500,MATCH(resource!$CC454,COD_SALES!$A$5:$A$500,0),MATCH(resource!DN$2,COD_SALES!$B$4:$Z$4,0)),"")</f>
        <v/>
      </c>
      <c r="DO454" s="3">
        <f>IFERROR(INDEX(COD_SALES!$B$5:$Z$500,MATCH(resource!$CC454,COD_SALES!$A$5:$A$500,0),MATCH(resource!DO$2,COD_SALES!$B$4:$Z$4,0)),"")</f>
        <v>10</v>
      </c>
      <c r="DP454" s="3">
        <f>IFERROR(INDEX(COD_SALES!$B$5:$Z$500,MATCH(resource!$CC454,COD_SALES!$A$5:$A$500,0),MATCH(resource!DP$2,COD_SALES!$B$4:$Z$4,0)),"")</f>
        <v>13</v>
      </c>
      <c r="DQ454" s="3" t="str">
        <f>IFERROR(INDEX(COD_SALES!$B$5:$Z$500,MATCH(resource!$CC454,COD_SALES!$A$5:$A$500,0),MATCH(resource!DQ$2,COD_SALES!$B$4:$Z$4,0)),"")</f>
        <v/>
      </c>
      <c r="DR454" s="3">
        <f>IFERROR(INDEX(COD_SALES!$B$5:$Z$500,MATCH(resource!$CC454,COD_SALES!$A$5:$A$500,0),MATCH(resource!DR$2,COD_SALES!$B$4:$Z$4,0)),"")</f>
        <v>0</v>
      </c>
      <c r="DS454" s="3">
        <f>IFERROR(INDEX(COD_SALES!$B$5:$Z$500,MATCH(resource!$CC454,COD_SALES!$A$5:$A$500,0),MATCH(resource!DS$2,COD_SALES!$B$4:$Z$4,0)),"")</f>
        <v>10</v>
      </c>
      <c r="DT454" s="3">
        <f>IFERROR(INDEX(COD_SALES!$B$5:$Z$500,MATCH(resource!$CC454,COD_SALES!$A$5:$A$500,0),MATCH(resource!DT$2,COD_SALES!$B$4:$Z$4,0)),"")</f>
        <v>0</v>
      </c>
      <c r="DU454" s="3">
        <f>IFERROR(INDEX(COD_SALES!$B$5:$Z$500,MATCH(resource!$CC454,COD_SALES!$A$5:$A$500,0),MATCH(resource!DU$2,COD_SALES!$B$4:$Z$4,0)),"")</f>
        <v>0</v>
      </c>
      <c r="DV454" s="3">
        <f>IFERROR(INDEX(COD_SALES!$B$5:$Z$500,MATCH(resource!$CC454,COD_SALES!$A$5:$A$500,0),MATCH(resource!DV$2,COD_SALES!$B$4:$Z$4,0)),"")</f>
        <v>0</v>
      </c>
      <c r="DW454" s="3">
        <f>IFERROR(INDEX(COD_SALES!$B$5:$Z$500,MATCH(resource!$CC454,COD_SALES!$A$5:$A$500,0),MATCH(resource!DW$2,COD_SALES!$B$4:$Z$4,0)),"")</f>
        <v>21</v>
      </c>
      <c r="DX454" s="3">
        <f>IFERROR(INDEX(COD_SALES!$B$5:$Z$500,MATCH(resource!$CC454,COD_SALES!$A$5:$A$500,0),MATCH(resource!DX$2,COD_SALES!$B$4:$Z$4,0)),"")</f>
        <v>0</v>
      </c>
      <c r="DY454" s="3">
        <f>IFERROR(INDEX(COD_SALES!$B$5:$Z$500,MATCH(resource!$CC454,COD_SALES!$A$5:$A$500,0),MATCH(resource!DY$2,COD_SALES!$B$4:$Z$4,0)),"")</f>
        <v>6</v>
      </c>
      <c r="DZ454" s="3">
        <f>IFERROR(INDEX(COD_SALES!$B$5:$Z$500,MATCH(resource!$CC454,COD_SALES!$A$5:$A$500,0),MATCH(resource!DZ$2,COD_SALES!$B$4:$Z$4,0)),"")</f>
        <v>1</v>
      </c>
      <c r="EA454" s="3">
        <f>IFERROR(INDEX(COD_SALES!$B$5:$Z$500,MATCH(resource!$CC454,COD_SALES!$A$5:$A$500,0),MATCH(resource!EA$2,COD_SALES!$B$4:$Z$4,0)),"")</f>
        <v>19</v>
      </c>
      <c r="EB454" s="3">
        <f t="shared" si="130"/>
        <v>32441.310000000005</v>
      </c>
      <c r="EW454" s="3">
        <f>IFERROR(VLOOKUP(CC454,data_pull!$AO$25:$AR$546,2,0),0)</f>
        <v>17</v>
      </c>
      <c r="EX454" s="1">
        <f>IFERROR(VLOOKUP(CC454,data_pull!$AO$25:$AR$546,4,0),0)</f>
        <v>190000</v>
      </c>
    </row>
    <row r="455" spans="13:154" x14ac:dyDescent="0.25"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4" t="str">
        <f>sales_data!B454</f>
        <v>RANGPUR ZONE Kamruzzaman(RSM)</v>
      </c>
      <c r="AR455" s="4" t="str">
        <f>sales_data!C454</f>
        <v>Julhash Miah</v>
      </c>
      <c r="AS455" s="5" t="str">
        <f t="shared" si="129"/>
        <v>Julhash Miah</v>
      </c>
      <c r="AT455" s="4" t="str">
        <f>sales_data!I454</f>
        <v>Abdullah Miah</v>
      </c>
      <c r="AU455" s="4" t="str">
        <f>sales_data!W454</f>
        <v>Haker'S Market (T.B)</v>
      </c>
      <c r="AV455" s="1">
        <f>sales_data!N454</f>
        <v>123454.92</v>
      </c>
      <c r="AW455" s="1">
        <f>sales_data!P454</f>
        <v>21</v>
      </c>
      <c r="AX455" s="3">
        <f ca="1">IFERROR(INDEX(INDIRECT("day_wise_sales_data!$B$2:$BZ$599"),MATCH(resource!$CC455,day_wise_sales_data!$A$2:$A$500,0),MATCH(resource!AX$2,INDIRECT("day_wise_sales_data!$B$1:$BZ$1"),0)),0)</f>
        <v>0</v>
      </c>
      <c r="AY455" s="3">
        <f ca="1">IFERROR(INDEX(INDIRECT("day_wise_sales_data!$B$2:$BZ$599"),MATCH(resource!$CC455,day_wise_sales_data!$A$2:$A$500,0),MATCH(resource!AY$2,INDIRECT("day_wise_sales_data!$B$1:$BZ$1"),0)),0)</f>
        <v>0</v>
      </c>
      <c r="AZ455" s="3">
        <f ca="1">IFERROR(INDEX(INDIRECT("day_wise_sales_data!$B$2:$BZ$599"),MATCH(resource!$CC455,day_wise_sales_data!$A$2:$A$500,0),MATCH(resource!AZ$2,INDIRECT("day_wise_sales_data!$B$1:$BZ$1"),0)),0)</f>
        <v>22955.3</v>
      </c>
      <c r="BA455" s="3">
        <f ca="1">IFERROR(INDEX(INDIRECT("day_wise_sales_data!$B$2:$BZ$599"),MATCH(resource!$CC455,day_wise_sales_data!$A$2:$A$500,0),MATCH(resource!BA$2,INDIRECT("day_wise_sales_data!$B$1:$BZ$1"),0)),0)</f>
        <v>13979.41</v>
      </c>
      <c r="BB455" s="3">
        <f ca="1">IFERROR(INDEX(INDIRECT("day_wise_sales_data!$B$2:$BZ$599"),MATCH(resource!$CC455,day_wise_sales_data!$A$2:$A$500,0),MATCH(resource!BB$2,INDIRECT("day_wise_sales_data!$B$1:$BZ$1"),0)),0)</f>
        <v>0</v>
      </c>
      <c r="BC455" s="3">
        <f ca="1">IFERROR(INDEX(INDIRECT("day_wise_sales_data!$B$2:$BZ$599"),MATCH(resource!$CC455,day_wise_sales_data!$A$2:$A$500,0),MATCH(resource!BC$2,INDIRECT("day_wise_sales_data!$B$1:$BZ$1"),0)),0)</f>
        <v>0</v>
      </c>
      <c r="BD455" s="3">
        <f ca="1">IFERROR(INDEX(INDIRECT("day_wise_sales_data!$B$2:$BZ$599"),MATCH(resource!$CC455,day_wise_sales_data!$A$2:$A$500,0),MATCH(resource!BD$2,INDIRECT("day_wise_sales_data!$B$1:$BZ$1"),0)),0)</f>
        <v>0</v>
      </c>
      <c r="BE455" s="3">
        <f ca="1">IFERROR(INDEX(INDIRECT("day_wise_sales_data!$B$2:$BZ$599"),MATCH(resource!$CC455,day_wise_sales_data!$A$2:$A$500,0),MATCH(resource!BE$2,INDIRECT("day_wise_sales_data!$B$1:$BZ$1"),0)),0)</f>
        <v>0</v>
      </c>
      <c r="BF455" s="3">
        <f ca="1">IFERROR(INDEX(INDIRECT("day_wise_sales_data!$B$2:$BZ$599"),MATCH(resource!$CC455,day_wise_sales_data!$A$2:$A$500,0),MATCH(resource!BF$2,INDIRECT("day_wise_sales_data!$B$1:$BZ$1"),0)),0)</f>
        <v>882.67</v>
      </c>
      <c r="BG455" s="3">
        <f ca="1">IFERROR(INDEX(INDIRECT("day_wise_sales_data!$B$2:$BZ$599"),MATCH(resource!$CC455,day_wise_sales_data!$A$2:$A$500,0),MATCH(resource!BG$2,INDIRECT("day_wise_sales_data!$B$1:$BZ$1"),0)),0)</f>
        <v>9498.1299999999992</v>
      </c>
      <c r="BH455" s="3">
        <f ca="1">IFERROR(INDEX(INDIRECT("day_wise_sales_data!$B$2:$BZ$599"),MATCH(resource!$CC455,day_wise_sales_data!$A$2:$A$500,0),MATCH(resource!BH$2,INDIRECT("day_wise_sales_data!$B$1:$BZ$1"),0)),0)</f>
        <v>0</v>
      </c>
      <c r="BI455" s="3">
        <f ca="1">IFERROR(INDEX(INDIRECT("day_wise_sales_data!$B$2:$BZ$599"),MATCH(resource!$CC455,day_wise_sales_data!$A$2:$A$500,0),MATCH(resource!BI$2,INDIRECT("day_wise_sales_data!$B$1:$BZ$1"),0)),0)</f>
        <v>2707</v>
      </c>
      <c r="BJ455" s="3">
        <f ca="1">IFERROR(INDEX(INDIRECT("day_wise_sales_data!$B$2:$BZ$599"),MATCH(resource!$CC455,day_wise_sales_data!$A$2:$A$500,0),MATCH(resource!BJ$2,INDIRECT("day_wise_sales_data!$B$1:$BZ$1"),0)),0)</f>
        <v>0</v>
      </c>
      <c r="BK455" s="3">
        <f ca="1">IFERROR(INDEX(INDIRECT("day_wise_sales_data!$B$2:$BZ$599"),MATCH(resource!$CC455,day_wise_sales_data!$A$2:$A$500,0),MATCH(resource!BK$2,INDIRECT("day_wise_sales_data!$B$1:$BZ$1"),0)),0)</f>
        <v>7491.73</v>
      </c>
      <c r="BL455" s="3">
        <f ca="1">IFERROR(INDEX(INDIRECT("day_wise_sales_data!$B$2:$BZ$599"),MATCH(resource!$CC455,day_wise_sales_data!$A$2:$A$500,0),MATCH(resource!BL$2,INDIRECT("day_wise_sales_data!$B$1:$BZ$1"),0)),0)</f>
        <v>17827.7</v>
      </c>
      <c r="BM455" s="3">
        <f ca="1">IFERROR(INDEX(INDIRECT("day_wise_sales_data!$B$2:$BZ$599"),MATCH(resource!$CC455,day_wise_sales_data!$A$2:$A$500,0),MATCH(resource!BM$2,INDIRECT("day_wise_sales_data!$B$1:$BZ$1"),0)),0)</f>
        <v>0</v>
      </c>
      <c r="BN455" s="3">
        <f ca="1">IFERROR(INDEX(INDIRECT("day_wise_sales_data!$B$2:$BZ$599"),MATCH(resource!$CC455,day_wise_sales_data!$A$2:$A$500,0),MATCH(resource!BN$2,INDIRECT("day_wise_sales_data!$B$1:$BZ$1"),0)),0)</f>
        <v>0</v>
      </c>
      <c r="BO455" s="3">
        <f ca="1">IFERROR(INDEX(INDIRECT("day_wise_sales_data!$B$2:$BZ$599"),MATCH(resource!$CC455,day_wise_sales_data!$A$2:$A$500,0),MATCH(resource!BO$2,INDIRECT("day_wise_sales_data!$B$1:$BZ$1"),0)),0)</f>
        <v>2400.09</v>
      </c>
      <c r="BP455" s="3">
        <f ca="1">IFERROR(INDEX(INDIRECT("day_wise_sales_data!$B$2:$BZ$599"),MATCH(resource!$CC455,day_wise_sales_data!$A$2:$A$500,0),MATCH(resource!BP$2,INDIRECT("day_wise_sales_data!$B$1:$BZ$1"),0)),0)</f>
        <v>0</v>
      </c>
      <c r="BQ455" s="3">
        <f ca="1">IFERROR(INDEX(INDIRECT("day_wise_sales_data!$B$2:$BZ$599"),MATCH(resource!$CC455,day_wise_sales_data!$A$2:$A$500,0),MATCH(resource!BQ$2,INDIRECT("day_wise_sales_data!$B$1:$BZ$1"),0)),0)</f>
        <v>0</v>
      </c>
      <c r="BR455" s="3">
        <f ca="1">IFERROR(INDEX(INDIRECT("day_wise_sales_data!$B$2:$BZ$599"),MATCH(resource!$CC455,day_wise_sales_data!$A$2:$A$500,0),MATCH(resource!BR$2,INDIRECT("day_wise_sales_data!$B$1:$BZ$1"),0)),0)</f>
        <v>0</v>
      </c>
      <c r="BS455" s="3">
        <f ca="1">IFERROR(INDEX(INDIRECT("day_wise_sales_data!$B$2:$BZ$599"),MATCH(resource!$CC455,day_wise_sales_data!$A$2:$A$500,0),MATCH(resource!BS$2,INDIRECT("day_wise_sales_data!$B$1:$BZ$1"),0)),0)</f>
        <v>3696.22</v>
      </c>
      <c r="BT455" s="3">
        <f ca="1">IFERROR(INDEX(INDIRECT("day_wise_sales_data!$B$2:$BZ$599"),MATCH(resource!$CC455,day_wise_sales_data!$A$2:$A$500,0),MATCH(resource!BT$2,INDIRECT("day_wise_sales_data!$B$1:$BZ$1"),0)),0)</f>
        <v>0</v>
      </c>
      <c r="BU455" s="3">
        <f ca="1">IFERROR(INDEX(INDIRECT("day_wise_sales_data!$B$2:$BZ$599"),MATCH(resource!$CC455,day_wise_sales_data!$A$2:$A$500,0),MATCH(resource!BU$2,INDIRECT("day_wise_sales_data!$B$1:$BZ$1"),0)),0)</f>
        <v>39452.1</v>
      </c>
      <c r="BV455" s="3">
        <f ca="1">IFERROR(INDEX(INDIRECT("day_wise_sales_data!$B$2:$BZ$599"),MATCH(resource!$CC455,day_wise_sales_data!$A$2:$A$500,0),MATCH(resource!BV$2,INDIRECT("day_wise_sales_data!$B$1:$BZ$1"),0)),0)</f>
        <v>0</v>
      </c>
      <c r="BW455" s="3">
        <f ca="1">IFERROR(INDEX(INDIRECT("day_wise_sales_data!$B$2:$BZ$599"),MATCH(resource!$CC455,day_wise_sales_data!$A$2:$A$500,0),MATCH(resource!BW$2,INDIRECT("day_wise_sales_data!$B$1:$BZ$1"),0)),0)</f>
        <v>0</v>
      </c>
      <c r="BX455" s="3">
        <f ca="1">IFERROR(INDEX(INDIRECT("day_wise_sales_data!$B$2:$BZ$599"),MATCH(resource!$CC455,day_wise_sales_data!$A$2:$A$500,0),MATCH(resource!BX$2,INDIRECT("day_wise_sales_data!$B$1:$BZ$1"),0)),0)</f>
        <v>0</v>
      </c>
      <c r="BY455" s="3">
        <f ca="1">IFERROR(INDEX(INDIRECT("day_wise_sales_data!$B$2:$BZ$599"),MATCH(resource!$CC455,day_wise_sales_data!$A$2:$A$500,0),MATCH(resource!BY$2,INDIRECT("day_wise_sales_data!$B$1:$BZ$1"),0)),0)</f>
        <v>0</v>
      </c>
      <c r="BZ455" s="3">
        <f ca="1">IFERROR(INDEX(INDIRECT("day_wise_sales_data!$B$2:$BZ$599"),MATCH(resource!$CC455,day_wise_sales_data!$A$2:$A$500,0),MATCH(resource!BZ$2,INDIRECT("day_wise_sales_data!$B$1:$BZ$1"),0)),0)</f>
        <v>18973.72</v>
      </c>
      <c r="CA455" s="3" t="str">
        <f ca="1">IFERROR(INDEX(INDIRECT("day_wise_sales_data!$B$2:$BZ$599"),MATCH(resource!$CC455,day_wise_sales_data!$A$2:$A$500,0),MATCH(resource!CA$2,INDIRECT("day_wise_sales_data!$B$1:$BZ$1"),0)),0)</f>
        <v>dd</v>
      </c>
      <c r="CC455" s="4" t="str">
        <f>sales_data!H454</f>
        <v>RNG08141</v>
      </c>
      <c r="CD455" s="1">
        <v>453</v>
      </c>
      <c r="CE455" s="1" t="str">
        <f>IF(AQ455=report!$AQ$3,resource!CD455,"")</f>
        <v/>
      </c>
      <c r="CF455" s="5" t="str">
        <f>IFERROR(SMALL($CE$3:$CE$1001,ROWS($CE$3:CE455)),"")</f>
        <v/>
      </c>
      <c r="CH455">
        <f>IFERROR(VLOOKUP($CC455,data_pull!$E$22:$G$700,2,0),0)</f>
        <v>123454.92</v>
      </c>
      <c r="DK455" s="3">
        <f>IFERROR(INDEX(COD_SALES!$B$5:$Z$500,MATCH(resource!$CC455,COD_SALES!$A$5:$A$500,0),MATCH(resource!DK$2,COD_SALES!$B$4:$Z$4,0)),"")</f>
        <v>0</v>
      </c>
      <c r="DL455" s="3">
        <f>IFERROR(INDEX(COD_SALES!$B$5:$Z$500,MATCH(resource!$CC455,COD_SALES!$A$5:$A$500,0),MATCH(resource!DL$2,COD_SALES!$B$4:$Z$4,0)),"")</f>
        <v>0</v>
      </c>
      <c r="DM455" s="3">
        <f>IFERROR(INDEX(COD_SALES!$B$5:$Z$500,MATCH(resource!$CC455,COD_SALES!$A$5:$A$500,0),MATCH(resource!DM$2,COD_SALES!$B$4:$Z$4,0)),"")</f>
        <v>0</v>
      </c>
      <c r="DN455" s="3" t="str">
        <f>IFERROR(INDEX(COD_SALES!$B$5:$Z$500,MATCH(resource!$CC455,COD_SALES!$A$5:$A$500,0),MATCH(resource!DN$2,COD_SALES!$B$4:$Z$4,0)),"")</f>
        <v/>
      </c>
      <c r="DO455" s="3">
        <f>IFERROR(INDEX(COD_SALES!$B$5:$Z$500,MATCH(resource!$CC455,COD_SALES!$A$5:$A$500,0),MATCH(resource!DO$2,COD_SALES!$B$4:$Z$4,0)),"")</f>
        <v>0</v>
      </c>
      <c r="DP455" s="3">
        <f>IFERROR(INDEX(COD_SALES!$B$5:$Z$500,MATCH(resource!$CC455,COD_SALES!$A$5:$A$500,0),MATCH(resource!DP$2,COD_SALES!$B$4:$Z$4,0)),"")</f>
        <v>10</v>
      </c>
      <c r="DQ455" s="3" t="str">
        <f>IFERROR(INDEX(COD_SALES!$B$5:$Z$500,MATCH(resource!$CC455,COD_SALES!$A$5:$A$500,0),MATCH(resource!DQ$2,COD_SALES!$B$4:$Z$4,0)),"")</f>
        <v/>
      </c>
      <c r="DR455" s="3">
        <f>IFERROR(INDEX(COD_SALES!$B$5:$Z$500,MATCH(resource!$CC455,COD_SALES!$A$5:$A$500,0),MATCH(resource!DR$2,COD_SALES!$B$4:$Z$4,0)),"")</f>
        <v>0</v>
      </c>
      <c r="DS455" s="3">
        <f>IFERROR(INDEX(COD_SALES!$B$5:$Z$500,MATCH(resource!$CC455,COD_SALES!$A$5:$A$500,0),MATCH(resource!DS$2,COD_SALES!$B$4:$Z$4,0)),"")</f>
        <v>20</v>
      </c>
      <c r="DT455" s="3">
        <f>IFERROR(INDEX(COD_SALES!$B$5:$Z$500,MATCH(resource!$CC455,COD_SALES!$A$5:$A$500,0),MATCH(resource!DT$2,COD_SALES!$B$4:$Z$4,0)),"")</f>
        <v>5</v>
      </c>
      <c r="DU455" s="3">
        <f>IFERROR(INDEX(COD_SALES!$B$5:$Z$500,MATCH(resource!$CC455,COD_SALES!$A$5:$A$500,0),MATCH(resource!DU$2,COD_SALES!$B$4:$Z$4,0)),"")</f>
        <v>5</v>
      </c>
      <c r="DV455" s="3">
        <f>IFERROR(INDEX(COD_SALES!$B$5:$Z$500,MATCH(resource!$CC455,COD_SALES!$A$5:$A$500,0),MATCH(resource!DV$2,COD_SALES!$B$4:$Z$4,0)),"")</f>
        <v>0</v>
      </c>
      <c r="DW455" s="3">
        <f>IFERROR(INDEX(COD_SALES!$B$5:$Z$500,MATCH(resource!$CC455,COD_SALES!$A$5:$A$500,0),MATCH(resource!DW$2,COD_SALES!$B$4:$Z$4,0)),"")</f>
        <v>5</v>
      </c>
      <c r="DX455" s="3">
        <f>IFERROR(INDEX(COD_SALES!$B$5:$Z$500,MATCH(resource!$CC455,COD_SALES!$A$5:$A$500,0),MATCH(resource!DX$2,COD_SALES!$B$4:$Z$4,0)),"")</f>
        <v>0</v>
      </c>
      <c r="DY455" s="3">
        <f>IFERROR(INDEX(COD_SALES!$B$5:$Z$500,MATCH(resource!$CC455,COD_SALES!$A$5:$A$500,0),MATCH(resource!DY$2,COD_SALES!$B$4:$Z$4,0)),"")</f>
        <v>0</v>
      </c>
      <c r="DZ455" s="3">
        <f>IFERROR(INDEX(COD_SALES!$B$5:$Z$500,MATCH(resource!$CC455,COD_SALES!$A$5:$A$500,0),MATCH(resource!DZ$2,COD_SALES!$B$4:$Z$4,0)),"")</f>
        <v>0</v>
      </c>
      <c r="EA455" s="3">
        <f>IFERROR(INDEX(COD_SALES!$B$5:$Z$500,MATCH(resource!$CC455,COD_SALES!$A$5:$A$500,0),MATCH(resource!EA$2,COD_SALES!$B$4:$Z$4,0)),"")</f>
        <v>0</v>
      </c>
      <c r="EB455" s="3">
        <f t="shared" si="130"/>
        <v>10186.549999999999</v>
      </c>
      <c r="EW455" s="3">
        <f>IFERROR(VLOOKUP(CC455,data_pull!$AO$25:$AR$546,2,0),0)</f>
        <v>6</v>
      </c>
      <c r="EX455" s="1">
        <f>IFERROR(VLOOKUP(CC455,data_pull!$AO$25:$AR$546,4,0),0)</f>
        <v>190000</v>
      </c>
    </row>
    <row r="456" spans="13:154" x14ac:dyDescent="0.25"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4" t="str">
        <f>sales_data!B455</f>
        <v>RANGPUR ZONE Kamruzzaman(RSM)</v>
      </c>
      <c r="AR456" s="4" t="str">
        <f>sales_data!C455</f>
        <v>Julhash Miah</v>
      </c>
      <c r="AS456" s="5" t="str">
        <f t="shared" si="129"/>
        <v/>
      </c>
      <c r="AT456" s="4" t="str">
        <f>sales_data!I455</f>
        <v>Julfikar Habib</v>
      </c>
      <c r="AU456" s="4" t="str">
        <f>sales_data!W455</f>
        <v>Sunderganj (T.B)</v>
      </c>
      <c r="AV456" s="1">
        <f>sales_data!N455</f>
        <v>81596.429999999993</v>
      </c>
      <c r="AW456" s="1">
        <f>sales_data!P455</f>
        <v>55</v>
      </c>
      <c r="AX456" s="3">
        <f ca="1">IFERROR(INDEX(INDIRECT("day_wise_sales_data!$B$2:$BZ$599"),MATCH(resource!$CC456,day_wise_sales_data!$A$2:$A$500,0),MATCH(resource!AX$2,INDIRECT("day_wise_sales_data!$B$1:$BZ$1"),0)),0)</f>
        <v>10252.81</v>
      </c>
      <c r="AY456" s="3">
        <f ca="1">IFERROR(INDEX(INDIRECT("day_wise_sales_data!$B$2:$BZ$599"),MATCH(resource!$CC456,day_wise_sales_data!$A$2:$A$500,0),MATCH(resource!AY$2,INDIRECT("day_wise_sales_data!$B$1:$BZ$1"),0)),0)</f>
        <v>0</v>
      </c>
      <c r="AZ456" s="3">
        <f ca="1">IFERROR(INDEX(INDIRECT("day_wise_sales_data!$B$2:$BZ$599"),MATCH(resource!$CC456,day_wise_sales_data!$A$2:$A$500,0),MATCH(resource!AZ$2,INDIRECT("day_wise_sales_data!$B$1:$BZ$1"),0)),0)</f>
        <v>0</v>
      </c>
      <c r="BA456" s="3">
        <f ca="1">IFERROR(INDEX(INDIRECT("day_wise_sales_data!$B$2:$BZ$599"),MATCH(resource!$CC456,day_wise_sales_data!$A$2:$A$500,0),MATCH(resource!BA$2,INDIRECT("day_wise_sales_data!$B$1:$BZ$1"),0)),0)</f>
        <v>14781.1</v>
      </c>
      <c r="BB456" s="3">
        <f ca="1">IFERROR(INDEX(INDIRECT("day_wise_sales_data!$B$2:$BZ$599"),MATCH(resource!$CC456,day_wise_sales_data!$A$2:$A$500,0),MATCH(resource!BB$2,INDIRECT("day_wise_sales_data!$B$1:$BZ$1"),0)),0)</f>
        <v>0</v>
      </c>
      <c r="BC456" s="3">
        <f ca="1">IFERROR(INDEX(INDIRECT("day_wise_sales_data!$B$2:$BZ$599"),MATCH(resource!$CC456,day_wise_sales_data!$A$2:$A$500,0),MATCH(resource!BC$2,INDIRECT("day_wise_sales_data!$B$1:$BZ$1"),0)),0)</f>
        <v>0</v>
      </c>
      <c r="BD456" s="3">
        <f ca="1">IFERROR(INDEX(INDIRECT("day_wise_sales_data!$B$2:$BZ$599"),MATCH(resource!$CC456,day_wise_sales_data!$A$2:$A$500,0),MATCH(resource!BD$2,INDIRECT("day_wise_sales_data!$B$1:$BZ$1"),0)),0)</f>
        <v>0</v>
      </c>
      <c r="BE456" s="3">
        <f ca="1">IFERROR(INDEX(INDIRECT("day_wise_sales_data!$B$2:$BZ$599"),MATCH(resource!$CC456,day_wise_sales_data!$A$2:$A$500,0),MATCH(resource!BE$2,INDIRECT("day_wise_sales_data!$B$1:$BZ$1"),0)),0)</f>
        <v>3159.23</v>
      </c>
      <c r="BF456" s="3">
        <f ca="1">IFERROR(INDEX(INDIRECT("day_wise_sales_data!$B$2:$BZ$599"),MATCH(resource!$CC456,day_wise_sales_data!$A$2:$A$500,0),MATCH(resource!BF$2,INDIRECT("day_wise_sales_data!$B$1:$BZ$1"),0)),0)</f>
        <v>0</v>
      </c>
      <c r="BG456" s="3">
        <f ca="1">IFERROR(INDEX(INDIRECT("day_wise_sales_data!$B$2:$BZ$599"),MATCH(resource!$CC456,day_wise_sales_data!$A$2:$A$500,0),MATCH(resource!BG$2,INDIRECT("day_wise_sales_data!$B$1:$BZ$1"),0)),0)</f>
        <v>1322.19</v>
      </c>
      <c r="BH456" s="3">
        <f ca="1">IFERROR(INDEX(INDIRECT("day_wise_sales_data!$B$2:$BZ$599"),MATCH(resource!$CC456,day_wise_sales_data!$A$2:$A$500,0),MATCH(resource!BH$2,INDIRECT("day_wise_sales_data!$B$1:$BZ$1"),0)),0)</f>
        <v>0</v>
      </c>
      <c r="BI456" s="3">
        <f ca="1">IFERROR(INDEX(INDIRECT("day_wise_sales_data!$B$2:$BZ$599"),MATCH(resource!$CC456,day_wise_sales_data!$A$2:$A$500,0),MATCH(resource!BI$2,INDIRECT("day_wise_sales_data!$B$1:$BZ$1"),0)),0)</f>
        <v>1595.56</v>
      </c>
      <c r="BJ456" s="3">
        <f ca="1">IFERROR(INDEX(INDIRECT("day_wise_sales_data!$B$2:$BZ$599"),MATCH(resource!$CC456,day_wise_sales_data!$A$2:$A$500,0),MATCH(resource!BJ$2,INDIRECT("day_wise_sales_data!$B$1:$BZ$1"),0)),0)</f>
        <v>18533.990000000002</v>
      </c>
      <c r="BK456" s="3">
        <f ca="1">IFERROR(INDEX(INDIRECT("day_wise_sales_data!$B$2:$BZ$599"),MATCH(resource!$CC456,day_wise_sales_data!$A$2:$A$500,0),MATCH(resource!BK$2,INDIRECT("day_wise_sales_data!$B$1:$BZ$1"),0)),0)</f>
        <v>6829.48</v>
      </c>
      <c r="BL456" s="3">
        <f ca="1">IFERROR(INDEX(INDIRECT("day_wise_sales_data!$B$2:$BZ$599"),MATCH(resource!$CC456,day_wise_sales_data!$A$2:$A$500,0),MATCH(resource!BL$2,INDIRECT("day_wise_sales_data!$B$1:$BZ$1"),0)),0)</f>
        <v>11354.88</v>
      </c>
      <c r="BM456" s="3">
        <f ca="1">IFERROR(INDEX(INDIRECT("day_wise_sales_data!$B$2:$BZ$599"),MATCH(resource!$CC456,day_wise_sales_data!$A$2:$A$500,0),MATCH(resource!BM$2,INDIRECT("day_wise_sales_data!$B$1:$BZ$1"),0)),0)</f>
        <v>0</v>
      </c>
      <c r="BN456" s="3">
        <f ca="1">IFERROR(INDEX(INDIRECT("day_wise_sales_data!$B$2:$BZ$599"),MATCH(resource!$CC456,day_wise_sales_data!$A$2:$A$500,0),MATCH(resource!BN$2,INDIRECT("day_wise_sales_data!$B$1:$BZ$1"),0)),0)</f>
        <v>6447.44</v>
      </c>
      <c r="BO456" s="3">
        <f ca="1">IFERROR(INDEX(INDIRECT("day_wise_sales_data!$B$2:$BZ$599"),MATCH(resource!$CC456,day_wise_sales_data!$A$2:$A$500,0),MATCH(resource!BO$2,INDIRECT("day_wise_sales_data!$B$1:$BZ$1"),0)),0)</f>
        <v>0</v>
      </c>
      <c r="BP456" s="3">
        <f ca="1">IFERROR(INDEX(INDIRECT("day_wise_sales_data!$B$2:$BZ$599"),MATCH(resource!$CC456,day_wise_sales_data!$A$2:$A$500,0),MATCH(resource!BP$2,INDIRECT("day_wise_sales_data!$B$1:$BZ$1"),0)),0)</f>
        <v>7584.65</v>
      </c>
      <c r="BQ456" s="3">
        <f ca="1">IFERROR(INDEX(INDIRECT("day_wise_sales_data!$B$2:$BZ$599"),MATCH(resource!$CC456,day_wise_sales_data!$A$2:$A$500,0),MATCH(resource!BQ$2,INDIRECT("day_wise_sales_data!$B$1:$BZ$1"),0)),0)</f>
        <v>0</v>
      </c>
      <c r="BR456" s="3">
        <f ca="1">IFERROR(INDEX(INDIRECT("day_wise_sales_data!$B$2:$BZ$599"),MATCH(resource!$CC456,day_wise_sales_data!$A$2:$A$500,0),MATCH(resource!BR$2,INDIRECT("day_wise_sales_data!$B$1:$BZ$1"),0)),0)</f>
        <v>0</v>
      </c>
      <c r="BS456" s="3">
        <f ca="1">IFERROR(INDEX(INDIRECT("day_wise_sales_data!$B$2:$BZ$599"),MATCH(resource!$CC456,day_wise_sales_data!$A$2:$A$500,0),MATCH(resource!BS$2,INDIRECT("day_wise_sales_data!$B$1:$BZ$1"),0)),0)</f>
        <v>0</v>
      </c>
      <c r="BT456" s="3">
        <f ca="1">IFERROR(INDEX(INDIRECT("day_wise_sales_data!$B$2:$BZ$599"),MATCH(resource!$CC456,day_wise_sales_data!$A$2:$A$500,0),MATCH(resource!BT$2,INDIRECT("day_wise_sales_data!$B$1:$BZ$1"),0)),0)</f>
        <v>0</v>
      </c>
      <c r="BU456" s="3">
        <f ca="1">IFERROR(INDEX(INDIRECT("day_wise_sales_data!$B$2:$BZ$599"),MATCH(resource!$CC456,day_wise_sales_data!$A$2:$A$500,0),MATCH(resource!BU$2,INDIRECT("day_wise_sales_data!$B$1:$BZ$1"),0)),0)</f>
        <v>0</v>
      </c>
      <c r="BV456" s="3">
        <f ca="1">IFERROR(INDEX(INDIRECT("day_wise_sales_data!$B$2:$BZ$599"),MATCH(resource!$CC456,day_wise_sales_data!$A$2:$A$500,0),MATCH(resource!BV$2,INDIRECT("day_wise_sales_data!$B$1:$BZ$1"),0)),0)</f>
        <v>0</v>
      </c>
      <c r="BW456" s="3">
        <f ca="1">IFERROR(INDEX(INDIRECT("day_wise_sales_data!$B$2:$BZ$599"),MATCH(resource!$CC456,day_wise_sales_data!$A$2:$A$500,0),MATCH(resource!BW$2,INDIRECT("day_wise_sales_data!$B$1:$BZ$1"),0)),0)</f>
        <v>0</v>
      </c>
      <c r="BX456" s="3">
        <f ca="1">IFERROR(INDEX(INDIRECT("day_wise_sales_data!$B$2:$BZ$599"),MATCH(resource!$CC456,day_wise_sales_data!$A$2:$A$500,0),MATCH(resource!BX$2,INDIRECT("day_wise_sales_data!$B$1:$BZ$1"),0)),0)</f>
        <v>0</v>
      </c>
      <c r="BY456" s="3">
        <f ca="1">IFERROR(INDEX(INDIRECT("day_wise_sales_data!$B$2:$BZ$599"),MATCH(resource!$CC456,day_wise_sales_data!$A$2:$A$500,0),MATCH(resource!BY$2,INDIRECT("day_wise_sales_data!$B$1:$BZ$1"),0)),0)</f>
        <v>0</v>
      </c>
      <c r="BZ456" s="3">
        <f ca="1">IFERROR(INDEX(INDIRECT("day_wise_sales_data!$B$2:$BZ$599"),MATCH(resource!$CC456,day_wise_sales_data!$A$2:$A$500,0),MATCH(resource!BZ$2,INDIRECT("day_wise_sales_data!$B$1:$BZ$1"),0)),0)</f>
        <v>0</v>
      </c>
      <c r="CA456" s="3" t="str">
        <f ca="1">IFERROR(INDEX(INDIRECT("day_wise_sales_data!$B$2:$BZ$599"),MATCH(resource!$CC456,day_wise_sales_data!$A$2:$A$500,0),MATCH(resource!CA$2,INDIRECT("day_wise_sales_data!$B$1:$BZ$1"),0)),0)</f>
        <v>dd</v>
      </c>
      <c r="CC456" s="4" t="str">
        <f>sales_data!H455</f>
        <v>RNG062116</v>
      </c>
      <c r="CD456" s="1">
        <v>454</v>
      </c>
      <c r="CE456" s="1" t="str">
        <f>IF(AQ456=report!$AQ$3,resource!CD456,"")</f>
        <v/>
      </c>
      <c r="CF456" s="5" t="str">
        <f>IFERROR(SMALL($CE$3:$CE$1001,ROWS($CE$3:CE456)),"")</f>
        <v/>
      </c>
      <c r="CH456">
        <f>IFERROR(VLOOKUP($CC456,data_pull!$E$22:$G$700,2,0),0)</f>
        <v>81596.429999999993</v>
      </c>
      <c r="DK456" s="3">
        <f>IFERROR(INDEX(COD_SALES!$B$5:$Z$500,MATCH(resource!$CC456,COD_SALES!$A$5:$A$500,0),MATCH(resource!DK$2,COD_SALES!$B$4:$Z$4,0)),"")</f>
        <v>10</v>
      </c>
      <c r="DL456" s="3">
        <f>IFERROR(INDEX(COD_SALES!$B$5:$Z$500,MATCH(resource!$CC456,COD_SALES!$A$5:$A$500,0),MATCH(resource!DL$2,COD_SALES!$B$4:$Z$4,0)),"")</f>
        <v>7</v>
      </c>
      <c r="DM456" s="3">
        <f>IFERROR(INDEX(COD_SALES!$B$5:$Z$500,MATCH(resource!$CC456,COD_SALES!$A$5:$A$500,0),MATCH(resource!DM$2,COD_SALES!$B$4:$Z$4,0)),"")</f>
        <v>7</v>
      </c>
      <c r="DN456" s="3" t="str">
        <f>IFERROR(INDEX(COD_SALES!$B$5:$Z$500,MATCH(resource!$CC456,COD_SALES!$A$5:$A$500,0),MATCH(resource!DN$2,COD_SALES!$B$4:$Z$4,0)),"")</f>
        <v/>
      </c>
      <c r="DO456" s="3">
        <f>IFERROR(INDEX(COD_SALES!$B$5:$Z$500,MATCH(resource!$CC456,COD_SALES!$A$5:$A$500,0),MATCH(resource!DO$2,COD_SALES!$B$4:$Z$4,0)),"")</f>
        <v>0</v>
      </c>
      <c r="DP456" s="3">
        <f>IFERROR(INDEX(COD_SALES!$B$5:$Z$500,MATCH(resource!$CC456,COD_SALES!$A$5:$A$500,0),MATCH(resource!DP$2,COD_SALES!$B$4:$Z$4,0)),"")</f>
        <v>7</v>
      </c>
      <c r="DQ456" s="3" t="str">
        <f>IFERROR(INDEX(COD_SALES!$B$5:$Z$500,MATCH(resource!$CC456,COD_SALES!$A$5:$A$500,0),MATCH(resource!DQ$2,COD_SALES!$B$4:$Z$4,0)),"")</f>
        <v/>
      </c>
      <c r="DR456" s="3">
        <f>IFERROR(INDEX(COD_SALES!$B$5:$Z$500,MATCH(resource!$CC456,COD_SALES!$A$5:$A$500,0),MATCH(resource!DR$2,COD_SALES!$B$4:$Z$4,0)),"")</f>
        <v>0</v>
      </c>
      <c r="DS456" s="3">
        <f>IFERROR(INDEX(COD_SALES!$B$5:$Z$500,MATCH(resource!$CC456,COD_SALES!$A$5:$A$500,0),MATCH(resource!DS$2,COD_SALES!$B$4:$Z$4,0)),"")</f>
        <v>16</v>
      </c>
      <c r="DT456" s="3">
        <f>IFERROR(INDEX(COD_SALES!$B$5:$Z$500,MATCH(resource!$CC456,COD_SALES!$A$5:$A$500,0),MATCH(resource!DT$2,COD_SALES!$B$4:$Z$4,0)),"")</f>
        <v>2</v>
      </c>
      <c r="DU456" s="3">
        <f>IFERROR(INDEX(COD_SALES!$B$5:$Z$500,MATCH(resource!$CC456,COD_SALES!$A$5:$A$500,0),MATCH(resource!DU$2,COD_SALES!$B$4:$Z$4,0)),"")</f>
        <v>0</v>
      </c>
      <c r="DV456" s="3">
        <f>IFERROR(INDEX(COD_SALES!$B$5:$Z$500,MATCH(resource!$CC456,COD_SALES!$A$5:$A$500,0),MATCH(resource!DV$2,COD_SALES!$B$4:$Z$4,0)),"")</f>
        <v>0</v>
      </c>
      <c r="DW456" s="3">
        <f>IFERROR(INDEX(COD_SALES!$B$5:$Z$500,MATCH(resource!$CC456,COD_SALES!$A$5:$A$500,0),MATCH(resource!DW$2,COD_SALES!$B$4:$Z$4,0)),"")</f>
        <v>20</v>
      </c>
      <c r="DX456" s="3">
        <f>IFERROR(INDEX(COD_SALES!$B$5:$Z$500,MATCH(resource!$CC456,COD_SALES!$A$5:$A$500,0),MATCH(resource!DX$2,COD_SALES!$B$4:$Z$4,0)),"")</f>
        <v>0</v>
      </c>
      <c r="DY456" s="3">
        <f>IFERROR(INDEX(COD_SALES!$B$5:$Z$500,MATCH(resource!$CC456,COD_SALES!$A$5:$A$500,0),MATCH(resource!DY$2,COD_SALES!$B$4:$Z$4,0)),"")</f>
        <v>0</v>
      </c>
      <c r="DZ456" s="3">
        <f>IFERROR(INDEX(COD_SALES!$B$5:$Z$500,MATCH(resource!$CC456,COD_SALES!$A$5:$A$500,0),MATCH(resource!DZ$2,COD_SALES!$B$4:$Z$4,0)),"")</f>
        <v>1</v>
      </c>
      <c r="EA456" s="3">
        <f>IFERROR(INDEX(COD_SALES!$B$5:$Z$500,MATCH(resource!$CC456,COD_SALES!$A$5:$A$500,0),MATCH(resource!EA$2,COD_SALES!$B$4:$Z$4,0)),"")</f>
        <v>2</v>
      </c>
      <c r="EB456" s="3">
        <f t="shared" si="130"/>
        <v>20207.34</v>
      </c>
      <c r="EW456" s="3">
        <f>IFERROR(VLOOKUP(CC456,data_pull!$AO$25:$AR$546,2,0),0)</f>
        <v>13</v>
      </c>
      <c r="EX456" s="1">
        <f>IFERROR(VLOOKUP(CC456,data_pull!$AO$25:$AR$546,4,0),0)</f>
        <v>190000</v>
      </c>
    </row>
    <row r="457" spans="13:154" x14ac:dyDescent="0.25"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4" t="str">
        <f>sales_data!B456</f>
        <v>RANGPUR ZONE Kamruzzaman(RSM)</v>
      </c>
      <c r="AR457" s="4" t="str">
        <f>sales_data!C456</f>
        <v>Julhash Miah</v>
      </c>
      <c r="AS457" s="5" t="str">
        <f t="shared" si="129"/>
        <v/>
      </c>
      <c r="AT457" s="4" t="str">
        <f>sales_data!I456</f>
        <v>Nurmohammad Sarker</v>
      </c>
      <c r="AU457" s="4" t="str">
        <f>sales_data!W456</f>
        <v>Badiakhali Road (T.B)</v>
      </c>
      <c r="AV457" s="1">
        <f>sales_data!N456</f>
        <v>123667.28</v>
      </c>
      <c r="AW457" s="1">
        <f>sales_data!P456</f>
        <v>31</v>
      </c>
      <c r="AX457" s="3">
        <f ca="1">IFERROR(INDEX(INDIRECT("day_wise_sales_data!$B$2:$BZ$599"),MATCH(resource!$CC457,day_wise_sales_data!$A$2:$A$500,0),MATCH(resource!AX$2,INDIRECT("day_wise_sales_data!$B$1:$BZ$1"),0)),0)</f>
        <v>5373</v>
      </c>
      <c r="AY457" s="3">
        <f ca="1">IFERROR(INDEX(INDIRECT("day_wise_sales_data!$B$2:$BZ$599"),MATCH(resource!$CC457,day_wise_sales_data!$A$2:$A$500,0),MATCH(resource!AY$2,INDIRECT("day_wise_sales_data!$B$1:$BZ$1"),0)),0)</f>
        <v>0</v>
      </c>
      <c r="AZ457" s="3">
        <f ca="1">IFERROR(INDEX(INDIRECT("day_wise_sales_data!$B$2:$BZ$599"),MATCH(resource!$CC457,day_wise_sales_data!$A$2:$A$500,0),MATCH(resource!AZ$2,INDIRECT("day_wise_sales_data!$B$1:$BZ$1"),0)),0)</f>
        <v>12520.92</v>
      </c>
      <c r="BA457" s="3">
        <f ca="1">IFERROR(INDEX(INDIRECT("day_wise_sales_data!$B$2:$BZ$599"),MATCH(resource!$CC457,day_wise_sales_data!$A$2:$A$500,0),MATCH(resource!BA$2,INDIRECT("day_wise_sales_data!$B$1:$BZ$1"),0)),0)</f>
        <v>8521.5400000000009</v>
      </c>
      <c r="BB457" s="3">
        <f ca="1">IFERROR(INDEX(INDIRECT("day_wise_sales_data!$B$2:$BZ$599"),MATCH(resource!$CC457,day_wise_sales_data!$A$2:$A$500,0),MATCH(resource!BB$2,INDIRECT("day_wise_sales_data!$B$1:$BZ$1"),0)),0)</f>
        <v>11366.9</v>
      </c>
      <c r="BC457" s="3">
        <f ca="1">IFERROR(INDEX(INDIRECT("day_wise_sales_data!$B$2:$BZ$599"),MATCH(resource!$CC457,day_wise_sales_data!$A$2:$A$500,0),MATCH(resource!BC$2,INDIRECT("day_wise_sales_data!$B$1:$BZ$1"),0)),0)</f>
        <v>0</v>
      </c>
      <c r="BD457" s="3">
        <f ca="1">IFERROR(INDEX(INDIRECT("day_wise_sales_data!$B$2:$BZ$599"),MATCH(resource!$CC457,day_wise_sales_data!$A$2:$A$500,0),MATCH(resource!BD$2,INDIRECT("day_wise_sales_data!$B$1:$BZ$1"),0)),0)</f>
        <v>6788.61</v>
      </c>
      <c r="BE457" s="3">
        <f ca="1">IFERROR(INDEX(INDIRECT("day_wise_sales_data!$B$2:$BZ$599"),MATCH(resource!$CC457,day_wise_sales_data!$A$2:$A$500,0),MATCH(resource!BE$2,INDIRECT("day_wise_sales_data!$B$1:$BZ$1"),0)),0)</f>
        <v>2722.76</v>
      </c>
      <c r="BF457" s="3">
        <f ca="1">IFERROR(INDEX(INDIRECT("day_wise_sales_data!$B$2:$BZ$599"),MATCH(resource!$CC457,day_wise_sales_data!$A$2:$A$500,0),MATCH(resource!BF$2,INDIRECT("day_wise_sales_data!$B$1:$BZ$1"),0)),0)</f>
        <v>4183.97</v>
      </c>
      <c r="BG457" s="3">
        <f ca="1">IFERROR(INDEX(INDIRECT("day_wise_sales_data!$B$2:$BZ$599"),MATCH(resource!$CC457,day_wise_sales_data!$A$2:$A$500,0),MATCH(resource!BG$2,INDIRECT("day_wise_sales_data!$B$1:$BZ$1"),0)),0)</f>
        <v>0</v>
      </c>
      <c r="BH457" s="3">
        <f ca="1">IFERROR(INDEX(INDIRECT("day_wise_sales_data!$B$2:$BZ$599"),MATCH(resource!$CC457,day_wise_sales_data!$A$2:$A$500,0),MATCH(resource!BH$2,INDIRECT("day_wise_sales_data!$B$1:$BZ$1"),0)),0)</f>
        <v>0</v>
      </c>
      <c r="BI457" s="3">
        <f ca="1">IFERROR(INDEX(INDIRECT("day_wise_sales_data!$B$2:$BZ$599"),MATCH(resource!$CC457,day_wise_sales_data!$A$2:$A$500,0),MATCH(resource!BI$2,INDIRECT("day_wise_sales_data!$B$1:$BZ$1"),0)),0)</f>
        <v>7228.46</v>
      </c>
      <c r="BJ457" s="3">
        <f ca="1">IFERROR(INDEX(INDIRECT("day_wise_sales_data!$B$2:$BZ$599"),MATCH(resource!$CC457,day_wise_sales_data!$A$2:$A$500,0),MATCH(resource!BJ$2,INDIRECT("day_wise_sales_data!$B$1:$BZ$1"),0)),0)</f>
        <v>0</v>
      </c>
      <c r="BK457" s="3">
        <f ca="1">IFERROR(INDEX(INDIRECT("day_wise_sales_data!$B$2:$BZ$599"),MATCH(resource!$CC457,day_wise_sales_data!$A$2:$A$500,0),MATCH(resource!BK$2,INDIRECT("day_wise_sales_data!$B$1:$BZ$1"),0)),0)</f>
        <v>10073.030000000001</v>
      </c>
      <c r="BL457" s="3">
        <f ca="1">IFERROR(INDEX(INDIRECT("day_wise_sales_data!$B$2:$BZ$599"),MATCH(resource!$CC457,day_wise_sales_data!$A$2:$A$500,0),MATCH(resource!BL$2,INDIRECT("day_wise_sales_data!$B$1:$BZ$1"),0)),0)</f>
        <v>5639.6</v>
      </c>
      <c r="BM457" s="3">
        <f ca="1">IFERROR(INDEX(INDIRECT("day_wise_sales_data!$B$2:$BZ$599"),MATCH(resource!$CC457,day_wise_sales_data!$A$2:$A$500,0),MATCH(resource!BM$2,INDIRECT("day_wise_sales_data!$B$1:$BZ$1"),0)),0)</f>
        <v>0</v>
      </c>
      <c r="BN457" s="3">
        <f ca="1">IFERROR(INDEX(INDIRECT("day_wise_sales_data!$B$2:$BZ$599"),MATCH(resource!$CC457,day_wise_sales_data!$A$2:$A$500,0),MATCH(resource!BN$2,INDIRECT("day_wise_sales_data!$B$1:$BZ$1"),0)),0)</f>
        <v>880.03</v>
      </c>
      <c r="BO457" s="3">
        <f ca="1">IFERROR(INDEX(INDIRECT("day_wise_sales_data!$B$2:$BZ$599"),MATCH(resource!$CC457,day_wise_sales_data!$A$2:$A$500,0),MATCH(resource!BO$2,INDIRECT("day_wise_sales_data!$B$1:$BZ$1"),0)),0)</f>
        <v>0</v>
      </c>
      <c r="BP457" s="3">
        <f ca="1">IFERROR(INDEX(INDIRECT("day_wise_sales_data!$B$2:$BZ$599"),MATCH(resource!$CC457,day_wise_sales_data!$A$2:$A$500,0),MATCH(resource!BP$2,INDIRECT("day_wise_sales_data!$B$1:$BZ$1"),0)),0)</f>
        <v>3251</v>
      </c>
      <c r="BQ457" s="3">
        <f ca="1">IFERROR(INDEX(INDIRECT("day_wise_sales_data!$B$2:$BZ$599"),MATCH(resource!$CC457,day_wise_sales_data!$A$2:$A$500,0),MATCH(resource!BQ$2,INDIRECT("day_wise_sales_data!$B$1:$BZ$1"),0)),0)</f>
        <v>0</v>
      </c>
      <c r="BR457" s="3">
        <f ca="1">IFERROR(INDEX(INDIRECT("day_wise_sales_data!$B$2:$BZ$599"),MATCH(resource!$CC457,day_wise_sales_data!$A$2:$A$500,0),MATCH(resource!BR$2,INDIRECT("day_wise_sales_data!$B$1:$BZ$1"),0)),0)</f>
        <v>0</v>
      </c>
      <c r="BS457" s="3">
        <f ca="1">IFERROR(INDEX(INDIRECT("day_wise_sales_data!$B$2:$BZ$599"),MATCH(resource!$CC457,day_wise_sales_data!$A$2:$A$500,0),MATCH(resource!BS$2,INDIRECT("day_wise_sales_data!$B$1:$BZ$1"),0)),0)</f>
        <v>0</v>
      </c>
      <c r="BT457" s="3">
        <f ca="1">IFERROR(INDEX(INDIRECT("day_wise_sales_data!$B$2:$BZ$599"),MATCH(resource!$CC457,day_wise_sales_data!$A$2:$A$500,0),MATCH(resource!BT$2,INDIRECT("day_wise_sales_data!$B$1:$BZ$1"),0)),0)</f>
        <v>0</v>
      </c>
      <c r="BU457" s="3">
        <f ca="1">IFERROR(INDEX(INDIRECT("day_wise_sales_data!$B$2:$BZ$599"),MATCH(resource!$CC457,day_wise_sales_data!$A$2:$A$500,0),MATCH(resource!BU$2,INDIRECT("day_wise_sales_data!$B$1:$BZ$1"),0)),0)</f>
        <v>43354.66</v>
      </c>
      <c r="BV457" s="3">
        <f ca="1">IFERROR(INDEX(INDIRECT("day_wise_sales_data!$B$2:$BZ$599"),MATCH(resource!$CC457,day_wise_sales_data!$A$2:$A$500,0),MATCH(resource!BV$2,INDIRECT("day_wise_sales_data!$B$1:$BZ$1"),0)),0)</f>
        <v>0</v>
      </c>
      <c r="BW457" s="3">
        <f ca="1">IFERROR(INDEX(INDIRECT("day_wise_sales_data!$B$2:$BZ$599"),MATCH(resource!$CC457,day_wise_sales_data!$A$2:$A$500,0),MATCH(resource!BW$2,INDIRECT("day_wise_sales_data!$B$1:$BZ$1"),0)),0)</f>
        <v>0</v>
      </c>
      <c r="BX457" s="3">
        <f ca="1">IFERROR(INDEX(INDIRECT("day_wise_sales_data!$B$2:$BZ$599"),MATCH(resource!$CC457,day_wise_sales_data!$A$2:$A$500,0),MATCH(resource!BX$2,INDIRECT("day_wise_sales_data!$B$1:$BZ$1"),0)),0)</f>
        <v>0</v>
      </c>
      <c r="BY457" s="3">
        <f ca="1">IFERROR(INDEX(INDIRECT("day_wise_sales_data!$B$2:$BZ$599"),MATCH(resource!$CC457,day_wise_sales_data!$A$2:$A$500,0),MATCH(resource!BY$2,INDIRECT("day_wise_sales_data!$B$1:$BZ$1"),0)),0)</f>
        <v>0</v>
      </c>
      <c r="BZ457" s="3">
        <f ca="1">IFERROR(INDEX(INDIRECT("day_wise_sales_data!$B$2:$BZ$599"),MATCH(resource!$CC457,day_wise_sales_data!$A$2:$A$500,0),MATCH(resource!BZ$2,INDIRECT("day_wise_sales_data!$B$1:$BZ$1"),0)),0)</f>
        <v>0</v>
      </c>
      <c r="CA457" s="3" t="str">
        <f ca="1">IFERROR(INDEX(INDIRECT("day_wise_sales_data!$B$2:$BZ$599"),MATCH(resource!$CC457,day_wise_sales_data!$A$2:$A$500,0),MATCH(resource!CA$2,INDIRECT("day_wise_sales_data!$B$1:$BZ$1"),0)),0)</f>
        <v>dd</v>
      </c>
      <c r="CC457" s="4" t="str">
        <f>sales_data!H456</f>
        <v>RNG02111</v>
      </c>
      <c r="CD457" s="1">
        <v>455</v>
      </c>
      <c r="CE457" s="1" t="str">
        <f>IF(AQ457=report!$AQ$3,resource!CD457,"")</f>
        <v/>
      </c>
      <c r="CF457" s="5" t="str">
        <f>IFERROR(SMALL($CE$3:$CE$1001,ROWS($CE$3:CE457)),"")</f>
        <v/>
      </c>
      <c r="CH457">
        <f>IFERROR(VLOOKUP($CC457,data_pull!$E$22:$G$700,2,0),0)</f>
        <v>123667.28</v>
      </c>
      <c r="DK457" s="3">
        <f>IFERROR(INDEX(COD_SALES!$B$5:$Z$500,MATCH(resource!$CC457,COD_SALES!$A$5:$A$500,0),MATCH(resource!DK$2,COD_SALES!$B$4:$Z$4,0)),"")</f>
        <v>2</v>
      </c>
      <c r="DL457" s="3">
        <f>IFERROR(INDEX(COD_SALES!$B$5:$Z$500,MATCH(resource!$CC457,COD_SALES!$A$5:$A$500,0),MATCH(resource!DL$2,COD_SALES!$B$4:$Z$4,0)),"")</f>
        <v>6</v>
      </c>
      <c r="DM457" s="3">
        <f>IFERROR(INDEX(COD_SALES!$B$5:$Z$500,MATCH(resource!$CC457,COD_SALES!$A$5:$A$500,0),MATCH(resource!DM$2,COD_SALES!$B$4:$Z$4,0)),"")</f>
        <v>12</v>
      </c>
      <c r="DN457" s="3" t="str">
        <f>IFERROR(INDEX(COD_SALES!$B$5:$Z$500,MATCH(resource!$CC457,COD_SALES!$A$5:$A$500,0),MATCH(resource!DN$2,COD_SALES!$B$4:$Z$4,0)),"")</f>
        <v/>
      </c>
      <c r="DO457" s="3">
        <f>IFERROR(INDEX(COD_SALES!$B$5:$Z$500,MATCH(resource!$CC457,COD_SALES!$A$5:$A$500,0),MATCH(resource!DO$2,COD_SALES!$B$4:$Z$4,0)),"")</f>
        <v>0</v>
      </c>
      <c r="DP457" s="3">
        <f>IFERROR(INDEX(COD_SALES!$B$5:$Z$500,MATCH(resource!$CC457,COD_SALES!$A$5:$A$500,0),MATCH(resource!DP$2,COD_SALES!$B$4:$Z$4,0)),"")</f>
        <v>2</v>
      </c>
      <c r="DQ457" s="3" t="str">
        <f>IFERROR(INDEX(COD_SALES!$B$5:$Z$500,MATCH(resource!$CC457,COD_SALES!$A$5:$A$500,0),MATCH(resource!DQ$2,COD_SALES!$B$4:$Z$4,0)),"")</f>
        <v/>
      </c>
      <c r="DR457" s="3">
        <f>IFERROR(INDEX(COD_SALES!$B$5:$Z$500,MATCH(resource!$CC457,COD_SALES!$A$5:$A$500,0),MATCH(resource!DR$2,COD_SALES!$B$4:$Z$4,0)),"")</f>
        <v>10</v>
      </c>
      <c r="DS457" s="3">
        <f>IFERROR(INDEX(COD_SALES!$B$5:$Z$500,MATCH(resource!$CC457,COD_SALES!$A$5:$A$500,0),MATCH(resource!DS$2,COD_SALES!$B$4:$Z$4,0)),"")</f>
        <v>38</v>
      </c>
      <c r="DT457" s="3">
        <f>IFERROR(INDEX(COD_SALES!$B$5:$Z$500,MATCH(resource!$CC457,COD_SALES!$A$5:$A$500,0),MATCH(resource!DT$2,COD_SALES!$B$4:$Z$4,0)),"")</f>
        <v>4</v>
      </c>
      <c r="DU457" s="3">
        <f>IFERROR(INDEX(COD_SALES!$B$5:$Z$500,MATCH(resource!$CC457,COD_SALES!$A$5:$A$500,0),MATCH(resource!DU$2,COD_SALES!$B$4:$Z$4,0)),"")</f>
        <v>34</v>
      </c>
      <c r="DV457" s="3">
        <f>IFERROR(INDEX(COD_SALES!$B$5:$Z$500,MATCH(resource!$CC457,COD_SALES!$A$5:$A$500,0),MATCH(resource!DV$2,COD_SALES!$B$4:$Z$4,0)),"")</f>
        <v>0</v>
      </c>
      <c r="DW457" s="3">
        <f>IFERROR(INDEX(COD_SALES!$B$5:$Z$500,MATCH(resource!$CC457,COD_SALES!$A$5:$A$500,0),MATCH(resource!DW$2,COD_SALES!$B$4:$Z$4,0)),"")</f>
        <v>39</v>
      </c>
      <c r="DX457" s="3">
        <f>IFERROR(INDEX(COD_SALES!$B$5:$Z$500,MATCH(resource!$CC457,COD_SALES!$A$5:$A$500,0),MATCH(resource!DX$2,COD_SALES!$B$4:$Z$4,0)),"")</f>
        <v>2</v>
      </c>
      <c r="DY457" s="3">
        <f>IFERROR(INDEX(COD_SALES!$B$5:$Z$500,MATCH(resource!$CC457,COD_SALES!$A$5:$A$500,0),MATCH(resource!DY$2,COD_SALES!$B$4:$Z$4,0)),"")</f>
        <v>5</v>
      </c>
      <c r="DZ457" s="3">
        <f>IFERROR(INDEX(COD_SALES!$B$5:$Z$500,MATCH(resource!$CC457,COD_SALES!$A$5:$A$500,0),MATCH(resource!DZ$2,COD_SALES!$B$4:$Z$4,0)),"")</f>
        <v>2</v>
      </c>
      <c r="EA457" s="3">
        <f>IFERROR(INDEX(COD_SALES!$B$5:$Z$500,MATCH(resource!$CC457,COD_SALES!$A$5:$A$500,0),MATCH(resource!EA$2,COD_SALES!$B$4:$Z$4,0)),"")</f>
        <v>2</v>
      </c>
      <c r="EB457" s="3">
        <f t="shared" si="130"/>
        <v>43456.610000000008</v>
      </c>
      <c r="EW457" s="3">
        <f>IFERROR(VLOOKUP(CC457,data_pull!$AO$25:$AR$546,2,0),0)</f>
        <v>14</v>
      </c>
      <c r="EX457" s="1">
        <f>IFERROR(VLOOKUP(CC457,data_pull!$AO$25:$AR$546,4,0),0)</f>
        <v>190000</v>
      </c>
    </row>
    <row r="458" spans="13:154" x14ac:dyDescent="0.25"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4" t="str">
        <f>sales_data!B457</f>
        <v>RANGPUR ZONE Kamruzzaman(RSM)</v>
      </c>
      <c r="AR458" s="4" t="str">
        <f>sales_data!C457</f>
        <v>Julhash Miah</v>
      </c>
      <c r="AS458" s="5" t="str">
        <f t="shared" si="129"/>
        <v/>
      </c>
      <c r="AT458" s="4" t="str">
        <f>sales_data!I457</f>
        <v>Nurul Haque</v>
      </c>
      <c r="AU458" s="4" t="str">
        <f>sales_data!W457</f>
        <v>Bonarpara (T.B)</v>
      </c>
      <c r="AV458" s="1">
        <f>sales_data!N457</f>
        <v>271675.53000000003</v>
      </c>
      <c r="AW458" s="1">
        <f>sales_data!P457</f>
        <v>43</v>
      </c>
      <c r="AX458" s="3">
        <f ca="1">IFERROR(INDEX(INDIRECT("day_wise_sales_data!$B$2:$BZ$599"),MATCH(resource!$CC458,day_wise_sales_data!$A$2:$A$500,0),MATCH(resource!AX$2,INDIRECT("day_wise_sales_data!$B$1:$BZ$1"),0)),0)</f>
        <v>0</v>
      </c>
      <c r="AY458" s="3">
        <f ca="1">IFERROR(INDEX(INDIRECT("day_wise_sales_data!$B$2:$BZ$599"),MATCH(resource!$CC458,day_wise_sales_data!$A$2:$A$500,0),MATCH(resource!AY$2,INDIRECT("day_wise_sales_data!$B$1:$BZ$1"),0)),0)</f>
        <v>0</v>
      </c>
      <c r="AZ458" s="3">
        <f ca="1">IFERROR(INDEX(INDIRECT("day_wise_sales_data!$B$2:$BZ$599"),MATCH(resource!$CC458,day_wise_sales_data!$A$2:$A$500,0),MATCH(resource!AZ$2,INDIRECT("day_wise_sales_data!$B$1:$BZ$1"),0)),0)</f>
        <v>0</v>
      </c>
      <c r="BA458" s="3">
        <f ca="1">IFERROR(INDEX(INDIRECT("day_wise_sales_data!$B$2:$BZ$599"),MATCH(resource!$CC458,day_wise_sales_data!$A$2:$A$500,0),MATCH(resource!BA$2,INDIRECT("day_wise_sales_data!$B$1:$BZ$1"),0)),0)</f>
        <v>0</v>
      </c>
      <c r="BB458" s="3">
        <f ca="1">IFERROR(INDEX(INDIRECT("day_wise_sales_data!$B$2:$BZ$599"),MATCH(resource!$CC458,day_wise_sales_data!$A$2:$A$500,0),MATCH(resource!BB$2,INDIRECT("day_wise_sales_data!$B$1:$BZ$1"),0)),0)</f>
        <v>0</v>
      </c>
      <c r="BC458" s="3">
        <f ca="1">IFERROR(INDEX(INDIRECT("day_wise_sales_data!$B$2:$BZ$599"),MATCH(resource!$CC458,day_wise_sales_data!$A$2:$A$500,0),MATCH(resource!BC$2,INDIRECT("day_wise_sales_data!$B$1:$BZ$1"),0)),0)</f>
        <v>0</v>
      </c>
      <c r="BD458" s="3">
        <f ca="1">IFERROR(INDEX(INDIRECT("day_wise_sales_data!$B$2:$BZ$599"),MATCH(resource!$CC458,day_wise_sales_data!$A$2:$A$500,0),MATCH(resource!BD$2,INDIRECT("day_wise_sales_data!$B$1:$BZ$1"),0)),0)</f>
        <v>0</v>
      </c>
      <c r="BE458" s="3">
        <f ca="1">IFERROR(INDEX(INDIRECT("day_wise_sales_data!$B$2:$BZ$599"),MATCH(resource!$CC458,day_wise_sales_data!$A$2:$A$500,0),MATCH(resource!BE$2,INDIRECT("day_wise_sales_data!$B$1:$BZ$1"),0)),0)</f>
        <v>0</v>
      </c>
      <c r="BF458" s="3">
        <f ca="1">IFERROR(INDEX(INDIRECT("day_wise_sales_data!$B$2:$BZ$599"),MATCH(resource!$CC458,day_wise_sales_data!$A$2:$A$500,0),MATCH(resource!BF$2,INDIRECT("day_wise_sales_data!$B$1:$BZ$1"),0)),0)</f>
        <v>0</v>
      </c>
      <c r="BG458" s="3">
        <f ca="1">IFERROR(INDEX(INDIRECT("day_wise_sales_data!$B$2:$BZ$599"),MATCH(resource!$CC458,day_wise_sales_data!$A$2:$A$500,0),MATCH(resource!BG$2,INDIRECT("day_wise_sales_data!$B$1:$BZ$1"),0)),0)</f>
        <v>0</v>
      </c>
      <c r="BH458" s="3">
        <f ca="1">IFERROR(INDEX(INDIRECT("day_wise_sales_data!$B$2:$BZ$599"),MATCH(resource!$CC458,day_wise_sales_data!$A$2:$A$500,0),MATCH(resource!BH$2,INDIRECT("day_wise_sales_data!$B$1:$BZ$1"),0)),0)</f>
        <v>0</v>
      </c>
      <c r="BI458" s="3">
        <f ca="1">IFERROR(INDEX(INDIRECT("day_wise_sales_data!$B$2:$BZ$599"),MATCH(resource!$CC458,day_wise_sales_data!$A$2:$A$500,0),MATCH(resource!BI$2,INDIRECT("day_wise_sales_data!$B$1:$BZ$1"),0)),0)</f>
        <v>0</v>
      </c>
      <c r="BJ458" s="3">
        <f ca="1">IFERROR(INDEX(INDIRECT("day_wise_sales_data!$B$2:$BZ$599"),MATCH(resource!$CC458,day_wise_sales_data!$A$2:$A$500,0),MATCH(resource!BJ$2,INDIRECT("day_wise_sales_data!$B$1:$BZ$1"),0)),0)</f>
        <v>0</v>
      </c>
      <c r="BK458" s="3">
        <f ca="1">IFERROR(INDEX(INDIRECT("day_wise_sales_data!$B$2:$BZ$599"),MATCH(resource!$CC458,day_wise_sales_data!$A$2:$A$500,0),MATCH(resource!BK$2,INDIRECT("day_wise_sales_data!$B$1:$BZ$1"),0)),0)</f>
        <v>43413.87</v>
      </c>
      <c r="BL458" s="3">
        <f ca="1">IFERROR(INDEX(INDIRECT("day_wise_sales_data!$B$2:$BZ$599"),MATCH(resource!$CC458,day_wise_sales_data!$A$2:$A$500,0),MATCH(resource!BL$2,INDIRECT("day_wise_sales_data!$B$1:$BZ$1"),0)),0)</f>
        <v>3999.01</v>
      </c>
      <c r="BM458" s="3">
        <f ca="1">IFERROR(INDEX(INDIRECT("day_wise_sales_data!$B$2:$BZ$599"),MATCH(resource!$CC458,day_wise_sales_data!$A$2:$A$500,0),MATCH(resource!BM$2,INDIRECT("day_wise_sales_data!$B$1:$BZ$1"),0)),0)</f>
        <v>0</v>
      </c>
      <c r="BN458" s="3">
        <f ca="1">IFERROR(INDEX(INDIRECT("day_wise_sales_data!$B$2:$BZ$599"),MATCH(resource!$CC458,day_wise_sales_data!$A$2:$A$500,0),MATCH(resource!BN$2,INDIRECT("day_wise_sales_data!$B$1:$BZ$1"),0)),0)</f>
        <v>0</v>
      </c>
      <c r="BO458" s="3">
        <f ca="1">IFERROR(INDEX(INDIRECT("day_wise_sales_data!$B$2:$BZ$599"),MATCH(resource!$CC458,day_wise_sales_data!$A$2:$A$500,0),MATCH(resource!BO$2,INDIRECT("day_wise_sales_data!$B$1:$BZ$1"),0)),0)</f>
        <v>0</v>
      </c>
      <c r="BP458" s="3">
        <f ca="1">IFERROR(INDEX(INDIRECT("day_wise_sales_data!$B$2:$BZ$599"),MATCH(resource!$CC458,day_wise_sales_data!$A$2:$A$500,0),MATCH(resource!BP$2,INDIRECT("day_wise_sales_data!$B$1:$BZ$1"),0)),0)</f>
        <v>0</v>
      </c>
      <c r="BQ458" s="3">
        <f ca="1">IFERROR(INDEX(INDIRECT("day_wise_sales_data!$B$2:$BZ$599"),MATCH(resource!$CC458,day_wise_sales_data!$A$2:$A$500,0),MATCH(resource!BQ$2,INDIRECT("day_wise_sales_data!$B$1:$BZ$1"),0)),0)</f>
        <v>0</v>
      </c>
      <c r="BR458" s="3">
        <f ca="1">IFERROR(INDEX(INDIRECT("day_wise_sales_data!$B$2:$BZ$599"),MATCH(resource!$CC458,day_wise_sales_data!$A$2:$A$500,0),MATCH(resource!BR$2,INDIRECT("day_wise_sales_data!$B$1:$BZ$1"),0)),0)</f>
        <v>0</v>
      </c>
      <c r="BS458" s="3">
        <f ca="1">IFERROR(INDEX(INDIRECT("day_wise_sales_data!$B$2:$BZ$599"),MATCH(resource!$CC458,day_wise_sales_data!$A$2:$A$500,0),MATCH(resource!BS$2,INDIRECT("day_wise_sales_data!$B$1:$BZ$1"),0)),0)</f>
        <v>2825.32</v>
      </c>
      <c r="BT458" s="3">
        <f ca="1">IFERROR(INDEX(INDIRECT("day_wise_sales_data!$B$2:$BZ$599"),MATCH(resource!$CC458,day_wise_sales_data!$A$2:$A$500,0),MATCH(resource!BT$2,INDIRECT("day_wise_sales_data!$B$1:$BZ$1"),0)),0)</f>
        <v>0</v>
      </c>
      <c r="BU458" s="3">
        <f ca="1">IFERROR(INDEX(INDIRECT("day_wise_sales_data!$B$2:$BZ$599"),MATCH(resource!$CC458,day_wise_sales_data!$A$2:$A$500,0),MATCH(resource!BU$2,INDIRECT("day_wise_sales_data!$B$1:$BZ$1"),0)),0)</f>
        <v>65030.06</v>
      </c>
      <c r="BV458" s="3">
        <f ca="1">IFERROR(INDEX(INDIRECT("day_wise_sales_data!$B$2:$BZ$599"),MATCH(resource!$CC458,day_wise_sales_data!$A$2:$A$500,0),MATCH(resource!BV$2,INDIRECT("day_wise_sales_data!$B$1:$BZ$1"),0)),0)</f>
        <v>25736.99</v>
      </c>
      <c r="BW458" s="3">
        <f ca="1">IFERROR(INDEX(INDIRECT("day_wise_sales_data!$B$2:$BZ$599"),MATCH(resource!$CC458,day_wise_sales_data!$A$2:$A$500,0),MATCH(resource!BW$2,INDIRECT("day_wise_sales_data!$B$1:$BZ$1"),0)),0)</f>
        <v>68899.350000000006</v>
      </c>
      <c r="BX458" s="3">
        <f ca="1">IFERROR(INDEX(INDIRECT("day_wise_sales_data!$B$2:$BZ$599"),MATCH(resource!$CC458,day_wise_sales_data!$A$2:$A$500,0),MATCH(resource!BX$2,INDIRECT("day_wise_sales_data!$B$1:$BZ$1"),0)),0)</f>
        <v>0</v>
      </c>
      <c r="BY458" s="3">
        <f ca="1">IFERROR(INDEX(INDIRECT("day_wise_sales_data!$B$2:$BZ$599"),MATCH(resource!$CC458,day_wise_sales_data!$A$2:$A$500,0),MATCH(resource!BY$2,INDIRECT("day_wise_sales_data!$B$1:$BZ$1"),0)),0)</f>
        <v>62689.37</v>
      </c>
      <c r="BZ458" s="3">
        <f ca="1">IFERROR(INDEX(INDIRECT("day_wise_sales_data!$B$2:$BZ$599"),MATCH(resource!$CC458,day_wise_sales_data!$A$2:$A$500,0),MATCH(resource!BZ$2,INDIRECT("day_wise_sales_data!$B$1:$BZ$1"),0)),0)</f>
        <v>0</v>
      </c>
      <c r="CA458" s="3" t="str">
        <f ca="1">IFERROR(INDEX(INDIRECT("day_wise_sales_data!$B$2:$BZ$599"),MATCH(resource!$CC458,day_wise_sales_data!$A$2:$A$500,0),MATCH(resource!CA$2,INDIRECT("day_wise_sales_data!$B$1:$BZ$1"),0)),0)</f>
        <v>dd</v>
      </c>
      <c r="CC458" s="4" t="str">
        <f>sales_data!H457</f>
        <v>RNG11091</v>
      </c>
      <c r="CD458" s="1">
        <v>456</v>
      </c>
      <c r="CE458" s="1" t="str">
        <f>IF(AQ458=report!$AQ$3,resource!CD458,"")</f>
        <v/>
      </c>
      <c r="CF458" s="5" t="str">
        <f>IFERROR(SMALL($CE$3:$CE$1001,ROWS($CE$3:CE458)),"")</f>
        <v/>
      </c>
      <c r="CH458">
        <f>IFERROR(VLOOKUP($CC458,data_pull!$E$22:$G$700,2,0),0)</f>
        <v>271675.53000000003</v>
      </c>
      <c r="DK458" s="3">
        <f>IFERROR(INDEX(COD_SALES!$B$5:$Z$500,MATCH(resource!$CC458,COD_SALES!$A$5:$A$500,0),MATCH(resource!DK$2,COD_SALES!$B$4:$Z$4,0)),"")</f>
        <v>2</v>
      </c>
      <c r="DL458" s="3">
        <f>IFERROR(INDEX(COD_SALES!$B$5:$Z$500,MATCH(resource!$CC458,COD_SALES!$A$5:$A$500,0),MATCH(resource!DL$2,COD_SALES!$B$4:$Z$4,0)),"")</f>
        <v>0</v>
      </c>
      <c r="DM458" s="3">
        <f>IFERROR(INDEX(COD_SALES!$B$5:$Z$500,MATCH(resource!$CC458,COD_SALES!$A$5:$A$500,0),MATCH(resource!DM$2,COD_SALES!$B$4:$Z$4,0)),"")</f>
        <v>15</v>
      </c>
      <c r="DN458" s="3" t="str">
        <f>IFERROR(INDEX(COD_SALES!$B$5:$Z$500,MATCH(resource!$CC458,COD_SALES!$A$5:$A$500,0),MATCH(resource!DN$2,COD_SALES!$B$4:$Z$4,0)),"")</f>
        <v/>
      </c>
      <c r="DO458" s="3">
        <f>IFERROR(INDEX(COD_SALES!$B$5:$Z$500,MATCH(resource!$CC458,COD_SALES!$A$5:$A$500,0),MATCH(resource!DO$2,COD_SALES!$B$4:$Z$4,0)),"")</f>
        <v>10</v>
      </c>
      <c r="DP458" s="3">
        <f>IFERROR(INDEX(COD_SALES!$B$5:$Z$500,MATCH(resource!$CC458,COD_SALES!$A$5:$A$500,0),MATCH(resource!DP$2,COD_SALES!$B$4:$Z$4,0)),"")</f>
        <v>0</v>
      </c>
      <c r="DQ458" s="3" t="str">
        <f>IFERROR(INDEX(COD_SALES!$B$5:$Z$500,MATCH(resource!$CC458,COD_SALES!$A$5:$A$500,0),MATCH(resource!DQ$2,COD_SALES!$B$4:$Z$4,0)),"")</f>
        <v/>
      </c>
      <c r="DR458" s="3">
        <f>IFERROR(INDEX(COD_SALES!$B$5:$Z$500,MATCH(resource!$CC458,COD_SALES!$A$5:$A$500,0),MATCH(resource!DR$2,COD_SALES!$B$4:$Z$4,0)),"")</f>
        <v>0</v>
      </c>
      <c r="DS458" s="3">
        <f>IFERROR(INDEX(COD_SALES!$B$5:$Z$500,MATCH(resource!$CC458,COD_SALES!$A$5:$A$500,0),MATCH(resource!DS$2,COD_SALES!$B$4:$Z$4,0)),"")</f>
        <v>12</v>
      </c>
      <c r="DT458" s="3">
        <f>IFERROR(INDEX(COD_SALES!$B$5:$Z$500,MATCH(resource!$CC458,COD_SALES!$A$5:$A$500,0),MATCH(resource!DT$2,COD_SALES!$B$4:$Z$4,0)),"")</f>
        <v>8</v>
      </c>
      <c r="DU458" s="3">
        <f>IFERROR(INDEX(COD_SALES!$B$5:$Z$500,MATCH(resource!$CC458,COD_SALES!$A$5:$A$500,0),MATCH(resource!DU$2,COD_SALES!$B$4:$Z$4,0)),"")</f>
        <v>0</v>
      </c>
      <c r="DV458" s="3">
        <f>IFERROR(INDEX(COD_SALES!$B$5:$Z$500,MATCH(resource!$CC458,COD_SALES!$A$5:$A$500,0),MATCH(resource!DV$2,COD_SALES!$B$4:$Z$4,0)),"")</f>
        <v>0</v>
      </c>
      <c r="DW458" s="3">
        <f>IFERROR(INDEX(COD_SALES!$B$5:$Z$500,MATCH(resource!$CC458,COD_SALES!$A$5:$A$500,0),MATCH(resource!DW$2,COD_SALES!$B$4:$Z$4,0)),"")</f>
        <v>18</v>
      </c>
      <c r="DX458" s="3">
        <f>IFERROR(INDEX(COD_SALES!$B$5:$Z$500,MATCH(resource!$CC458,COD_SALES!$A$5:$A$500,0),MATCH(resource!DX$2,COD_SALES!$B$4:$Z$4,0)),"")</f>
        <v>0</v>
      </c>
      <c r="DY458" s="3">
        <f>IFERROR(INDEX(COD_SALES!$B$5:$Z$500,MATCH(resource!$CC458,COD_SALES!$A$5:$A$500,0),MATCH(resource!DY$2,COD_SALES!$B$4:$Z$4,0)),"")</f>
        <v>15</v>
      </c>
      <c r="DZ458" s="3">
        <f>IFERROR(INDEX(COD_SALES!$B$5:$Z$500,MATCH(resource!$CC458,COD_SALES!$A$5:$A$500,0),MATCH(resource!DZ$2,COD_SALES!$B$4:$Z$4,0)),"")</f>
        <v>0</v>
      </c>
      <c r="EA458" s="3">
        <f>IFERROR(INDEX(COD_SALES!$B$5:$Z$500,MATCH(resource!$CC458,COD_SALES!$A$5:$A$500,0),MATCH(resource!EA$2,COD_SALES!$B$4:$Z$4,0)),"")</f>
        <v>0</v>
      </c>
      <c r="EB458" s="3">
        <f t="shared" si="130"/>
        <v>25390.99</v>
      </c>
      <c r="EW458" s="3">
        <f>IFERROR(VLOOKUP(CC458,data_pull!$AO$25:$AR$546,2,0),0)</f>
        <v>19</v>
      </c>
      <c r="EX458" s="1">
        <f>IFERROR(VLOOKUP(CC458,data_pull!$AO$25:$AR$546,4,0),0)</f>
        <v>230000</v>
      </c>
    </row>
    <row r="459" spans="13:154" x14ac:dyDescent="0.25"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4" t="str">
        <f>sales_data!B458</f>
        <v>RANGPUR ZONE Kamruzzaman(RSM)</v>
      </c>
      <c r="AR459" s="4" t="str">
        <f>sales_data!C458</f>
        <v>Julhash Miah</v>
      </c>
      <c r="AS459" s="5" t="str">
        <f t="shared" si="129"/>
        <v/>
      </c>
      <c r="AT459" s="4" t="str">
        <f>sales_data!I458</f>
        <v>Rana Miah</v>
      </c>
      <c r="AU459" s="4" t="str">
        <f>sales_data!W458</f>
        <v>Palas Bari (T.B)</v>
      </c>
      <c r="AV459" s="1">
        <f>sales_data!N458</f>
        <v>27313.05</v>
      </c>
      <c r="AW459" s="1">
        <f>sales_data!P458</f>
        <v>8</v>
      </c>
      <c r="AX459" s="3">
        <f ca="1">IFERROR(INDEX(INDIRECT("day_wise_sales_data!$B$2:$BZ$599"),MATCH(resource!$CC459,day_wise_sales_data!$A$2:$A$500,0),MATCH(resource!AX$2,INDIRECT("day_wise_sales_data!$B$1:$BZ$1"),0)),0)</f>
        <v>0</v>
      </c>
      <c r="AY459" s="3">
        <f ca="1">IFERROR(INDEX(INDIRECT("day_wise_sales_data!$B$2:$BZ$599"),MATCH(resource!$CC459,day_wise_sales_data!$A$2:$A$500,0),MATCH(resource!AY$2,INDIRECT("day_wise_sales_data!$B$1:$BZ$1"),0)),0)</f>
        <v>0</v>
      </c>
      <c r="AZ459" s="3">
        <f ca="1">IFERROR(INDEX(INDIRECT("day_wise_sales_data!$B$2:$BZ$599"),MATCH(resource!$CC459,day_wise_sales_data!$A$2:$A$500,0),MATCH(resource!AZ$2,INDIRECT("day_wise_sales_data!$B$1:$BZ$1"),0)),0)</f>
        <v>0</v>
      </c>
      <c r="BA459" s="3">
        <f ca="1">IFERROR(INDEX(INDIRECT("day_wise_sales_data!$B$2:$BZ$599"),MATCH(resource!$CC459,day_wise_sales_data!$A$2:$A$500,0),MATCH(resource!BA$2,INDIRECT("day_wise_sales_data!$B$1:$BZ$1"),0)),0)</f>
        <v>0</v>
      </c>
      <c r="BB459" s="3">
        <f ca="1">IFERROR(INDEX(INDIRECT("day_wise_sales_data!$B$2:$BZ$599"),MATCH(resource!$CC459,day_wise_sales_data!$A$2:$A$500,0),MATCH(resource!BB$2,INDIRECT("day_wise_sales_data!$B$1:$BZ$1"),0)),0)</f>
        <v>0</v>
      </c>
      <c r="BC459" s="3">
        <f ca="1">IFERROR(INDEX(INDIRECT("day_wise_sales_data!$B$2:$BZ$599"),MATCH(resource!$CC459,day_wise_sales_data!$A$2:$A$500,0),MATCH(resource!BC$2,INDIRECT("day_wise_sales_data!$B$1:$BZ$1"),0)),0)</f>
        <v>0</v>
      </c>
      <c r="BD459" s="3">
        <f ca="1">IFERROR(INDEX(INDIRECT("day_wise_sales_data!$B$2:$BZ$599"),MATCH(resource!$CC459,day_wise_sales_data!$A$2:$A$500,0),MATCH(resource!BD$2,INDIRECT("day_wise_sales_data!$B$1:$BZ$1"),0)),0)</f>
        <v>0</v>
      </c>
      <c r="BE459" s="3">
        <f ca="1">IFERROR(INDEX(INDIRECT("day_wise_sales_data!$B$2:$BZ$599"),MATCH(resource!$CC459,day_wise_sales_data!$A$2:$A$500,0),MATCH(resource!BE$2,INDIRECT("day_wise_sales_data!$B$1:$BZ$1"),0)),0)</f>
        <v>0</v>
      </c>
      <c r="BF459" s="3">
        <f ca="1">IFERROR(INDEX(INDIRECT("day_wise_sales_data!$B$2:$BZ$599"),MATCH(resource!$CC459,day_wise_sales_data!$A$2:$A$500,0),MATCH(resource!BF$2,INDIRECT("day_wise_sales_data!$B$1:$BZ$1"),0)),0)</f>
        <v>0</v>
      </c>
      <c r="BG459" s="3">
        <f ca="1">IFERROR(INDEX(INDIRECT("day_wise_sales_data!$B$2:$BZ$599"),MATCH(resource!$CC459,day_wise_sales_data!$A$2:$A$500,0),MATCH(resource!BG$2,INDIRECT("day_wise_sales_data!$B$1:$BZ$1"),0)),0)</f>
        <v>0</v>
      </c>
      <c r="BH459" s="3">
        <f ca="1">IFERROR(INDEX(INDIRECT("day_wise_sales_data!$B$2:$BZ$599"),MATCH(resource!$CC459,day_wise_sales_data!$A$2:$A$500,0),MATCH(resource!BH$2,INDIRECT("day_wise_sales_data!$B$1:$BZ$1"),0)),0)</f>
        <v>0</v>
      </c>
      <c r="BI459" s="3">
        <f ca="1">IFERROR(INDEX(INDIRECT("day_wise_sales_data!$B$2:$BZ$599"),MATCH(resource!$CC459,day_wise_sales_data!$A$2:$A$500,0),MATCH(resource!BI$2,INDIRECT("day_wise_sales_data!$B$1:$BZ$1"),0)),0)</f>
        <v>4384.22</v>
      </c>
      <c r="BJ459" s="3">
        <f ca="1">IFERROR(INDEX(INDIRECT("day_wise_sales_data!$B$2:$BZ$599"),MATCH(resource!$CC459,day_wise_sales_data!$A$2:$A$500,0),MATCH(resource!BJ$2,INDIRECT("day_wise_sales_data!$B$1:$BZ$1"),0)),0)</f>
        <v>0</v>
      </c>
      <c r="BK459" s="3">
        <f ca="1">IFERROR(INDEX(INDIRECT("day_wise_sales_data!$B$2:$BZ$599"),MATCH(resource!$CC459,day_wise_sales_data!$A$2:$A$500,0),MATCH(resource!BK$2,INDIRECT("day_wise_sales_data!$B$1:$BZ$1"),0)),0)</f>
        <v>0</v>
      </c>
      <c r="BL459" s="3">
        <f ca="1">IFERROR(INDEX(INDIRECT("day_wise_sales_data!$B$2:$BZ$599"),MATCH(resource!$CC459,day_wise_sales_data!$A$2:$A$500,0),MATCH(resource!BL$2,INDIRECT("day_wise_sales_data!$B$1:$BZ$1"),0)),0)</f>
        <v>1590.43</v>
      </c>
      <c r="BM459" s="3">
        <f ca="1">IFERROR(INDEX(INDIRECT("day_wise_sales_data!$B$2:$BZ$599"),MATCH(resource!$CC459,day_wise_sales_data!$A$2:$A$500,0),MATCH(resource!BM$2,INDIRECT("day_wise_sales_data!$B$1:$BZ$1"),0)),0)</f>
        <v>2142.6799999999998</v>
      </c>
      <c r="BN459" s="3">
        <f ca="1">IFERROR(INDEX(INDIRECT("day_wise_sales_data!$B$2:$BZ$599"),MATCH(resource!$CC459,day_wise_sales_data!$A$2:$A$500,0),MATCH(resource!BN$2,INDIRECT("day_wise_sales_data!$B$1:$BZ$1"),0)),0)</f>
        <v>1675.98</v>
      </c>
      <c r="BO459" s="3">
        <f ca="1">IFERROR(INDEX(INDIRECT("day_wise_sales_data!$B$2:$BZ$599"),MATCH(resource!$CC459,day_wise_sales_data!$A$2:$A$500,0),MATCH(resource!BO$2,INDIRECT("day_wise_sales_data!$B$1:$BZ$1"),0)),0)</f>
        <v>0</v>
      </c>
      <c r="BP459" s="3">
        <f ca="1">IFERROR(INDEX(INDIRECT("day_wise_sales_data!$B$2:$BZ$599"),MATCH(resource!$CC459,day_wise_sales_data!$A$2:$A$500,0),MATCH(resource!BP$2,INDIRECT("day_wise_sales_data!$B$1:$BZ$1"),0)),0)</f>
        <v>17519.740000000002</v>
      </c>
      <c r="BQ459" s="3">
        <f ca="1">IFERROR(INDEX(INDIRECT("day_wise_sales_data!$B$2:$BZ$599"),MATCH(resource!$CC459,day_wise_sales_data!$A$2:$A$500,0),MATCH(resource!BQ$2,INDIRECT("day_wise_sales_data!$B$1:$BZ$1"),0)),0)</f>
        <v>0</v>
      </c>
      <c r="BR459" s="3">
        <f ca="1">IFERROR(INDEX(INDIRECT("day_wise_sales_data!$B$2:$BZ$599"),MATCH(resource!$CC459,day_wise_sales_data!$A$2:$A$500,0),MATCH(resource!BR$2,INDIRECT("day_wise_sales_data!$B$1:$BZ$1"),0)),0)</f>
        <v>0</v>
      </c>
      <c r="BS459" s="3">
        <f ca="1">IFERROR(INDEX(INDIRECT("day_wise_sales_data!$B$2:$BZ$599"),MATCH(resource!$CC459,day_wise_sales_data!$A$2:$A$500,0),MATCH(resource!BS$2,INDIRECT("day_wise_sales_data!$B$1:$BZ$1"),0)),0)</f>
        <v>0</v>
      </c>
      <c r="BT459" s="3">
        <f ca="1">IFERROR(INDEX(INDIRECT("day_wise_sales_data!$B$2:$BZ$599"),MATCH(resource!$CC459,day_wise_sales_data!$A$2:$A$500,0),MATCH(resource!BT$2,INDIRECT("day_wise_sales_data!$B$1:$BZ$1"),0)),0)</f>
        <v>0</v>
      </c>
      <c r="BU459" s="3">
        <f ca="1">IFERROR(INDEX(INDIRECT("day_wise_sales_data!$B$2:$BZ$599"),MATCH(resource!$CC459,day_wise_sales_data!$A$2:$A$500,0),MATCH(resource!BU$2,INDIRECT("day_wise_sales_data!$B$1:$BZ$1"),0)),0)</f>
        <v>0</v>
      </c>
      <c r="BV459" s="3">
        <f ca="1">IFERROR(INDEX(INDIRECT("day_wise_sales_data!$B$2:$BZ$599"),MATCH(resource!$CC459,day_wise_sales_data!$A$2:$A$500,0),MATCH(resource!BV$2,INDIRECT("day_wise_sales_data!$B$1:$BZ$1"),0)),0)</f>
        <v>0</v>
      </c>
      <c r="BW459" s="3">
        <f ca="1">IFERROR(INDEX(INDIRECT("day_wise_sales_data!$B$2:$BZ$599"),MATCH(resource!$CC459,day_wise_sales_data!$A$2:$A$500,0),MATCH(resource!BW$2,INDIRECT("day_wise_sales_data!$B$1:$BZ$1"),0)),0)</f>
        <v>0</v>
      </c>
      <c r="BX459" s="3">
        <f ca="1">IFERROR(INDEX(INDIRECT("day_wise_sales_data!$B$2:$BZ$599"),MATCH(resource!$CC459,day_wise_sales_data!$A$2:$A$500,0),MATCH(resource!BX$2,INDIRECT("day_wise_sales_data!$B$1:$BZ$1"),0)),0)</f>
        <v>0</v>
      </c>
      <c r="BY459" s="3">
        <f ca="1">IFERROR(INDEX(INDIRECT("day_wise_sales_data!$B$2:$BZ$599"),MATCH(resource!$CC459,day_wise_sales_data!$A$2:$A$500,0),MATCH(resource!BY$2,INDIRECT("day_wise_sales_data!$B$1:$BZ$1"),0)),0)</f>
        <v>0</v>
      </c>
      <c r="BZ459" s="3">
        <f ca="1">IFERROR(INDEX(INDIRECT("day_wise_sales_data!$B$2:$BZ$599"),MATCH(resource!$CC459,day_wise_sales_data!$A$2:$A$500,0),MATCH(resource!BZ$2,INDIRECT("day_wise_sales_data!$B$1:$BZ$1"),0)),0)</f>
        <v>0</v>
      </c>
      <c r="CA459" s="3" t="str">
        <f ca="1">IFERROR(INDEX(INDIRECT("day_wise_sales_data!$B$2:$BZ$599"),MATCH(resource!$CC459,day_wise_sales_data!$A$2:$A$500,0),MATCH(resource!CA$2,INDIRECT("day_wise_sales_data!$B$1:$BZ$1"),0)),0)</f>
        <v>dd</v>
      </c>
      <c r="CC459" s="4" t="str">
        <f>sales_data!H458</f>
        <v>RNG11204</v>
      </c>
      <c r="CD459" s="1">
        <v>457</v>
      </c>
      <c r="CE459" s="1" t="str">
        <f>IF(AQ459=report!$AQ$3,resource!CD459,"")</f>
        <v/>
      </c>
      <c r="CF459" s="5" t="str">
        <f>IFERROR(SMALL($CE$3:$CE$1001,ROWS($CE$3:CE459)),"")</f>
        <v/>
      </c>
      <c r="CH459">
        <f>IFERROR(VLOOKUP($CC459,data_pull!$E$22:$G$700,2,0),0)</f>
        <v>27313.05</v>
      </c>
      <c r="DK459" s="3">
        <f>IFERROR(INDEX(COD_SALES!$B$5:$Z$500,MATCH(resource!$CC459,COD_SALES!$A$5:$A$500,0),MATCH(resource!DK$2,COD_SALES!$B$4:$Z$4,0)),"")</f>
        <v>0</v>
      </c>
      <c r="DL459" s="3">
        <f>IFERROR(INDEX(COD_SALES!$B$5:$Z$500,MATCH(resource!$CC459,COD_SALES!$A$5:$A$500,0),MATCH(resource!DL$2,COD_SALES!$B$4:$Z$4,0)),"")</f>
        <v>0</v>
      </c>
      <c r="DM459" s="3">
        <f>IFERROR(INDEX(COD_SALES!$B$5:$Z$500,MATCH(resource!$CC459,COD_SALES!$A$5:$A$500,0),MATCH(resource!DM$2,COD_SALES!$B$4:$Z$4,0)),"")</f>
        <v>1</v>
      </c>
      <c r="DN459" s="3" t="str">
        <f>IFERROR(INDEX(COD_SALES!$B$5:$Z$500,MATCH(resource!$CC459,COD_SALES!$A$5:$A$500,0),MATCH(resource!DN$2,COD_SALES!$B$4:$Z$4,0)),"")</f>
        <v/>
      </c>
      <c r="DO459" s="3">
        <f>IFERROR(INDEX(COD_SALES!$B$5:$Z$500,MATCH(resource!$CC459,COD_SALES!$A$5:$A$500,0),MATCH(resource!DO$2,COD_SALES!$B$4:$Z$4,0)),"")</f>
        <v>0</v>
      </c>
      <c r="DP459" s="3">
        <f>IFERROR(INDEX(COD_SALES!$B$5:$Z$500,MATCH(resource!$CC459,COD_SALES!$A$5:$A$500,0),MATCH(resource!DP$2,COD_SALES!$B$4:$Z$4,0)),"")</f>
        <v>8</v>
      </c>
      <c r="DQ459" s="3" t="str">
        <f>IFERROR(INDEX(COD_SALES!$B$5:$Z$500,MATCH(resource!$CC459,COD_SALES!$A$5:$A$500,0),MATCH(resource!DQ$2,COD_SALES!$B$4:$Z$4,0)),"")</f>
        <v/>
      </c>
      <c r="DR459" s="3">
        <f>IFERROR(INDEX(COD_SALES!$B$5:$Z$500,MATCH(resource!$CC459,COD_SALES!$A$5:$A$500,0),MATCH(resource!DR$2,COD_SALES!$B$4:$Z$4,0)),"")</f>
        <v>0</v>
      </c>
      <c r="DS459" s="3">
        <f>IFERROR(INDEX(COD_SALES!$B$5:$Z$500,MATCH(resource!$CC459,COD_SALES!$A$5:$A$500,0),MATCH(resource!DS$2,COD_SALES!$B$4:$Z$4,0)),"")</f>
        <v>0</v>
      </c>
      <c r="DT459" s="3">
        <f>IFERROR(INDEX(COD_SALES!$B$5:$Z$500,MATCH(resource!$CC459,COD_SALES!$A$5:$A$500,0),MATCH(resource!DT$2,COD_SALES!$B$4:$Z$4,0)),"")</f>
        <v>2</v>
      </c>
      <c r="DU459" s="3">
        <f>IFERROR(INDEX(COD_SALES!$B$5:$Z$500,MATCH(resource!$CC459,COD_SALES!$A$5:$A$500,0),MATCH(resource!DU$2,COD_SALES!$B$4:$Z$4,0)),"")</f>
        <v>0</v>
      </c>
      <c r="DV459" s="3">
        <f>IFERROR(INDEX(COD_SALES!$B$5:$Z$500,MATCH(resource!$CC459,COD_SALES!$A$5:$A$500,0),MATCH(resource!DV$2,COD_SALES!$B$4:$Z$4,0)),"")</f>
        <v>0</v>
      </c>
      <c r="DW459" s="3">
        <f>IFERROR(INDEX(COD_SALES!$B$5:$Z$500,MATCH(resource!$CC459,COD_SALES!$A$5:$A$500,0),MATCH(resource!DW$2,COD_SALES!$B$4:$Z$4,0)),"")</f>
        <v>10</v>
      </c>
      <c r="DX459" s="3">
        <f>IFERROR(INDEX(COD_SALES!$B$5:$Z$500,MATCH(resource!$CC459,COD_SALES!$A$5:$A$500,0),MATCH(resource!DX$2,COD_SALES!$B$4:$Z$4,0)),"")</f>
        <v>0</v>
      </c>
      <c r="DY459" s="3">
        <f>IFERROR(INDEX(COD_SALES!$B$5:$Z$500,MATCH(resource!$CC459,COD_SALES!$A$5:$A$500,0),MATCH(resource!DY$2,COD_SALES!$B$4:$Z$4,0)),"")</f>
        <v>0</v>
      </c>
      <c r="DZ459" s="3">
        <f>IFERROR(INDEX(COD_SALES!$B$5:$Z$500,MATCH(resource!$CC459,COD_SALES!$A$5:$A$500,0),MATCH(resource!DZ$2,COD_SALES!$B$4:$Z$4,0)),"")</f>
        <v>0</v>
      </c>
      <c r="EA459" s="3">
        <f>IFERROR(INDEX(COD_SALES!$B$5:$Z$500,MATCH(resource!$CC459,COD_SALES!$A$5:$A$500,0),MATCH(resource!EA$2,COD_SALES!$B$4:$Z$4,0)),"")</f>
        <v>0</v>
      </c>
      <c r="EB459" s="3">
        <f t="shared" si="130"/>
        <v>6890.82</v>
      </c>
      <c r="EW459" s="3">
        <f>IFERROR(VLOOKUP(CC459,data_pull!$AO$25:$AR$546,2,0),0)</f>
        <v>6</v>
      </c>
      <c r="EX459" s="1">
        <f>IFERROR(VLOOKUP(CC459,data_pull!$AO$25:$AR$546,4,0),0)</f>
        <v>190000</v>
      </c>
    </row>
    <row r="460" spans="13:154" x14ac:dyDescent="0.25"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4" t="str">
        <f>sales_data!B459</f>
        <v>RANGPUR ZONE Kamruzzaman(RSM)</v>
      </c>
      <c r="AR460" s="4" t="str">
        <f>sales_data!C459</f>
        <v>Khorshed Alom</v>
      </c>
      <c r="AS460" s="5" t="str">
        <f t="shared" si="129"/>
        <v>Khorshed Alom</v>
      </c>
      <c r="AT460" s="4" t="str">
        <f>sales_data!I459</f>
        <v>Mosharraf Akanda</v>
      </c>
      <c r="AU460" s="4" t="str">
        <f>sales_data!W459</f>
        <v>Pirganj (T.B)</v>
      </c>
      <c r="AV460" s="1">
        <f>sales_data!N459</f>
        <v>59745.04</v>
      </c>
      <c r="AW460" s="1">
        <f>sales_data!P459</f>
        <v>37</v>
      </c>
      <c r="AX460" s="3">
        <f ca="1">IFERROR(INDEX(INDIRECT("day_wise_sales_data!$B$2:$BZ$599"),MATCH(resource!$CC460,day_wise_sales_data!$A$2:$A$500,0),MATCH(resource!AX$2,INDIRECT("day_wise_sales_data!$B$1:$BZ$1"),0)),0)</f>
        <v>4224.29</v>
      </c>
      <c r="AY460" s="3">
        <f ca="1">IFERROR(INDEX(INDIRECT("day_wise_sales_data!$B$2:$BZ$599"),MATCH(resource!$CC460,day_wise_sales_data!$A$2:$A$500,0),MATCH(resource!AY$2,INDIRECT("day_wise_sales_data!$B$1:$BZ$1"),0)),0)</f>
        <v>0</v>
      </c>
      <c r="AZ460" s="3">
        <f ca="1">IFERROR(INDEX(INDIRECT("day_wise_sales_data!$B$2:$BZ$599"),MATCH(resource!$CC460,day_wise_sales_data!$A$2:$A$500,0),MATCH(resource!AZ$2,INDIRECT("day_wise_sales_data!$B$1:$BZ$1"),0)),0)</f>
        <v>0</v>
      </c>
      <c r="BA460" s="3">
        <f ca="1">IFERROR(INDEX(INDIRECT("day_wise_sales_data!$B$2:$BZ$599"),MATCH(resource!$CC460,day_wise_sales_data!$A$2:$A$500,0),MATCH(resource!BA$2,INDIRECT("day_wise_sales_data!$B$1:$BZ$1"),0)),0)</f>
        <v>0</v>
      </c>
      <c r="BB460" s="3">
        <f ca="1">IFERROR(INDEX(INDIRECT("day_wise_sales_data!$B$2:$BZ$599"),MATCH(resource!$CC460,day_wise_sales_data!$A$2:$A$500,0),MATCH(resource!BB$2,INDIRECT("day_wise_sales_data!$B$1:$BZ$1"),0)),0)</f>
        <v>0</v>
      </c>
      <c r="BC460" s="3">
        <f ca="1">IFERROR(INDEX(INDIRECT("day_wise_sales_data!$B$2:$BZ$599"),MATCH(resource!$CC460,day_wise_sales_data!$A$2:$A$500,0),MATCH(resource!BC$2,INDIRECT("day_wise_sales_data!$B$1:$BZ$1"),0)),0)</f>
        <v>0</v>
      </c>
      <c r="BD460" s="3">
        <f ca="1">IFERROR(INDEX(INDIRECT("day_wise_sales_data!$B$2:$BZ$599"),MATCH(resource!$CC460,day_wise_sales_data!$A$2:$A$500,0),MATCH(resource!BD$2,INDIRECT("day_wise_sales_data!$B$1:$BZ$1"),0)),0)</f>
        <v>6887.4</v>
      </c>
      <c r="BE460" s="3">
        <f ca="1">IFERROR(INDEX(INDIRECT("day_wise_sales_data!$B$2:$BZ$599"),MATCH(resource!$CC460,day_wise_sales_data!$A$2:$A$500,0),MATCH(resource!BE$2,INDIRECT("day_wise_sales_data!$B$1:$BZ$1"),0)),0)</f>
        <v>6545.75</v>
      </c>
      <c r="BF460" s="3">
        <f ca="1">IFERROR(INDEX(INDIRECT("day_wise_sales_data!$B$2:$BZ$599"),MATCH(resource!$CC460,day_wise_sales_data!$A$2:$A$500,0),MATCH(resource!BF$2,INDIRECT("day_wise_sales_data!$B$1:$BZ$1"),0)),0)</f>
        <v>0</v>
      </c>
      <c r="BG460" s="3">
        <f ca="1">IFERROR(INDEX(INDIRECT("day_wise_sales_data!$B$2:$BZ$599"),MATCH(resource!$CC460,day_wise_sales_data!$A$2:$A$500,0),MATCH(resource!BG$2,INDIRECT("day_wise_sales_data!$B$1:$BZ$1"),0)),0)</f>
        <v>0</v>
      </c>
      <c r="BH460" s="3">
        <f ca="1">IFERROR(INDEX(INDIRECT("day_wise_sales_data!$B$2:$BZ$599"),MATCH(resource!$CC460,day_wise_sales_data!$A$2:$A$500,0),MATCH(resource!BH$2,INDIRECT("day_wise_sales_data!$B$1:$BZ$1"),0)),0)</f>
        <v>0</v>
      </c>
      <c r="BI460" s="3">
        <f ca="1">IFERROR(INDEX(INDIRECT("day_wise_sales_data!$B$2:$BZ$599"),MATCH(resource!$CC460,day_wise_sales_data!$A$2:$A$500,0),MATCH(resource!BI$2,INDIRECT("day_wise_sales_data!$B$1:$BZ$1"),0)),0)</f>
        <v>0</v>
      </c>
      <c r="BJ460" s="3">
        <f ca="1">IFERROR(INDEX(INDIRECT("day_wise_sales_data!$B$2:$BZ$599"),MATCH(resource!$CC460,day_wise_sales_data!$A$2:$A$500,0),MATCH(resource!BJ$2,INDIRECT("day_wise_sales_data!$B$1:$BZ$1"),0)),0)</f>
        <v>0</v>
      </c>
      <c r="BK460" s="3">
        <f ca="1">IFERROR(INDEX(INDIRECT("day_wise_sales_data!$B$2:$BZ$599"),MATCH(resource!$CC460,day_wise_sales_data!$A$2:$A$500,0),MATCH(resource!BK$2,INDIRECT("day_wise_sales_data!$B$1:$BZ$1"),0)),0)</f>
        <v>23955.29</v>
      </c>
      <c r="BL460" s="3">
        <f ca="1">IFERROR(INDEX(INDIRECT("day_wise_sales_data!$B$2:$BZ$599"),MATCH(resource!$CC460,day_wise_sales_data!$A$2:$A$500,0),MATCH(resource!BL$2,INDIRECT("day_wise_sales_data!$B$1:$BZ$1"),0)),0)</f>
        <v>0</v>
      </c>
      <c r="BM460" s="3">
        <f ca="1">IFERROR(INDEX(INDIRECT("day_wise_sales_data!$B$2:$BZ$599"),MATCH(resource!$CC460,day_wise_sales_data!$A$2:$A$500,0),MATCH(resource!BM$2,INDIRECT("day_wise_sales_data!$B$1:$BZ$1"),0)),0)</f>
        <v>0</v>
      </c>
      <c r="BN460" s="3">
        <f ca="1">IFERROR(INDEX(INDIRECT("day_wise_sales_data!$B$2:$BZ$599"),MATCH(resource!$CC460,day_wise_sales_data!$A$2:$A$500,0),MATCH(resource!BN$2,INDIRECT("day_wise_sales_data!$B$1:$BZ$1"),0)),0)</f>
        <v>0</v>
      </c>
      <c r="BO460" s="3">
        <f ca="1">IFERROR(INDEX(INDIRECT("day_wise_sales_data!$B$2:$BZ$599"),MATCH(resource!$CC460,day_wise_sales_data!$A$2:$A$500,0),MATCH(resource!BO$2,INDIRECT("day_wise_sales_data!$B$1:$BZ$1"),0)),0)</f>
        <v>10942.92</v>
      </c>
      <c r="BP460" s="3">
        <f ca="1">IFERROR(INDEX(INDIRECT("day_wise_sales_data!$B$2:$BZ$599"),MATCH(resource!$CC460,day_wise_sales_data!$A$2:$A$500,0),MATCH(resource!BP$2,INDIRECT("day_wise_sales_data!$B$1:$BZ$1"),0)),0)</f>
        <v>7189.39</v>
      </c>
      <c r="BQ460" s="3">
        <f ca="1">IFERROR(INDEX(INDIRECT("day_wise_sales_data!$B$2:$BZ$599"),MATCH(resource!$CC460,day_wise_sales_data!$A$2:$A$500,0),MATCH(resource!BQ$2,INDIRECT("day_wise_sales_data!$B$1:$BZ$1"),0)),0)</f>
        <v>0</v>
      </c>
      <c r="BR460" s="3">
        <f ca="1">IFERROR(INDEX(INDIRECT("day_wise_sales_data!$B$2:$BZ$599"),MATCH(resource!$CC460,day_wise_sales_data!$A$2:$A$500,0),MATCH(resource!BR$2,INDIRECT("day_wise_sales_data!$B$1:$BZ$1"),0)),0)</f>
        <v>0</v>
      </c>
      <c r="BS460" s="3">
        <f ca="1">IFERROR(INDEX(INDIRECT("day_wise_sales_data!$B$2:$BZ$599"),MATCH(resource!$CC460,day_wise_sales_data!$A$2:$A$500,0),MATCH(resource!BS$2,INDIRECT("day_wise_sales_data!$B$1:$BZ$1"),0)),0)</f>
        <v>0</v>
      </c>
      <c r="BT460" s="3">
        <f ca="1">IFERROR(INDEX(INDIRECT("day_wise_sales_data!$B$2:$BZ$599"),MATCH(resource!$CC460,day_wise_sales_data!$A$2:$A$500,0),MATCH(resource!BT$2,INDIRECT("day_wise_sales_data!$B$1:$BZ$1"),0)),0)</f>
        <v>0</v>
      </c>
      <c r="BU460" s="3">
        <f ca="1">IFERROR(INDEX(INDIRECT("day_wise_sales_data!$B$2:$BZ$599"),MATCH(resource!$CC460,day_wise_sales_data!$A$2:$A$500,0),MATCH(resource!BU$2,INDIRECT("day_wise_sales_data!$B$1:$BZ$1"),0)),0)</f>
        <v>0</v>
      </c>
      <c r="BV460" s="3">
        <f ca="1">IFERROR(INDEX(INDIRECT("day_wise_sales_data!$B$2:$BZ$599"),MATCH(resource!$CC460,day_wise_sales_data!$A$2:$A$500,0),MATCH(resource!BV$2,INDIRECT("day_wise_sales_data!$B$1:$BZ$1"),0)),0)</f>
        <v>0</v>
      </c>
      <c r="BW460" s="3">
        <f ca="1">IFERROR(INDEX(INDIRECT("day_wise_sales_data!$B$2:$BZ$599"),MATCH(resource!$CC460,day_wise_sales_data!$A$2:$A$500,0),MATCH(resource!BW$2,INDIRECT("day_wise_sales_data!$B$1:$BZ$1"),0)),0)</f>
        <v>0</v>
      </c>
      <c r="BX460" s="3">
        <f ca="1">IFERROR(INDEX(INDIRECT("day_wise_sales_data!$B$2:$BZ$599"),MATCH(resource!$CC460,day_wise_sales_data!$A$2:$A$500,0),MATCH(resource!BX$2,INDIRECT("day_wise_sales_data!$B$1:$BZ$1"),0)),0)</f>
        <v>0</v>
      </c>
      <c r="BY460" s="3">
        <f ca="1">IFERROR(INDEX(INDIRECT("day_wise_sales_data!$B$2:$BZ$599"),MATCH(resource!$CC460,day_wise_sales_data!$A$2:$A$500,0),MATCH(resource!BY$2,INDIRECT("day_wise_sales_data!$B$1:$BZ$1"),0)),0)</f>
        <v>0</v>
      </c>
      <c r="BZ460" s="3">
        <f ca="1">IFERROR(INDEX(INDIRECT("day_wise_sales_data!$B$2:$BZ$599"),MATCH(resource!$CC460,day_wise_sales_data!$A$2:$A$500,0),MATCH(resource!BZ$2,INDIRECT("day_wise_sales_data!$B$1:$BZ$1"),0)),0)</f>
        <v>0</v>
      </c>
      <c r="CA460" s="3" t="str">
        <f ca="1">IFERROR(INDEX(INDIRECT("day_wise_sales_data!$B$2:$BZ$599"),MATCH(resource!$CC460,day_wise_sales_data!$A$2:$A$500,0),MATCH(resource!CA$2,INDIRECT("day_wise_sales_data!$B$1:$BZ$1"),0)),0)</f>
        <v>dd</v>
      </c>
      <c r="CC460" s="4" t="str">
        <f>sales_data!H459</f>
        <v>RNG11203</v>
      </c>
      <c r="CD460" s="1">
        <v>458</v>
      </c>
      <c r="CE460" s="1" t="str">
        <f>IF(AQ460=report!$AQ$3,resource!CD460,"")</f>
        <v/>
      </c>
      <c r="CF460" s="5" t="str">
        <f>IFERROR(SMALL($CE$3:$CE$1001,ROWS($CE$3:CE460)),"")</f>
        <v/>
      </c>
      <c r="CH460">
        <f>IFERROR(VLOOKUP($CC460,data_pull!$E$22:$G$700,2,0),0)</f>
        <v>59745.04</v>
      </c>
      <c r="DK460" s="3">
        <f>IFERROR(INDEX(COD_SALES!$B$5:$Z$500,MATCH(resource!$CC460,COD_SALES!$A$5:$A$500,0),MATCH(resource!DK$2,COD_SALES!$B$4:$Z$4,0)),"")</f>
        <v>2</v>
      </c>
      <c r="DL460" s="3">
        <f>IFERROR(INDEX(COD_SALES!$B$5:$Z$500,MATCH(resource!$CC460,COD_SALES!$A$5:$A$500,0),MATCH(resource!DL$2,COD_SALES!$B$4:$Z$4,0)),"")</f>
        <v>1</v>
      </c>
      <c r="DM460" s="3">
        <f>IFERROR(INDEX(COD_SALES!$B$5:$Z$500,MATCH(resource!$CC460,COD_SALES!$A$5:$A$500,0),MATCH(resource!DM$2,COD_SALES!$B$4:$Z$4,0)),"")</f>
        <v>3</v>
      </c>
      <c r="DN460" s="3" t="str">
        <f>IFERROR(INDEX(COD_SALES!$B$5:$Z$500,MATCH(resource!$CC460,COD_SALES!$A$5:$A$500,0),MATCH(resource!DN$2,COD_SALES!$B$4:$Z$4,0)),"")</f>
        <v/>
      </c>
      <c r="DO460" s="3">
        <f>IFERROR(INDEX(COD_SALES!$B$5:$Z$500,MATCH(resource!$CC460,COD_SALES!$A$5:$A$500,0),MATCH(resource!DO$2,COD_SALES!$B$4:$Z$4,0)),"")</f>
        <v>0</v>
      </c>
      <c r="DP460" s="3">
        <f>IFERROR(INDEX(COD_SALES!$B$5:$Z$500,MATCH(resource!$CC460,COD_SALES!$A$5:$A$500,0),MATCH(resource!DP$2,COD_SALES!$B$4:$Z$4,0)),"")</f>
        <v>5</v>
      </c>
      <c r="DQ460" s="3" t="str">
        <f>IFERROR(INDEX(COD_SALES!$B$5:$Z$500,MATCH(resource!$CC460,COD_SALES!$A$5:$A$500,0),MATCH(resource!DQ$2,COD_SALES!$B$4:$Z$4,0)),"")</f>
        <v/>
      </c>
      <c r="DR460" s="3">
        <f>IFERROR(INDEX(COD_SALES!$B$5:$Z$500,MATCH(resource!$CC460,COD_SALES!$A$5:$A$500,0),MATCH(resource!DR$2,COD_SALES!$B$4:$Z$4,0)),"")</f>
        <v>0</v>
      </c>
      <c r="DS460" s="3">
        <f>IFERROR(INDEX(COD_SALES!$B$5:$Z$500,MATCH(resource!$CC460,COD_SALES!$A$5:$A$500,0),MATCH(resource!DS$2,COD_SALES!$B$4:$Z$4,0)),"")</f>
        <v>34</v>
      </c>
      <c r="DT460" s="3">
        <f>IFERROR(INDEX(COD_SALES!$B$5:$Z$500,MATCH(resource!$CC460,COD_SALES!$A$5:$A$500,0),MATCH(resource!DT$2,COD_SALES!$B$4:$Z$4,0)),"")</f>
        <v>0</v>
      </c>
      <c r="DU460" s="3">
        <f>IFERROR(INDEX(COD_SALES!$B$5:$Z$500,MATCH(resource!$CC460,COD_SALES!$A$5:$A$500,0),MATCH(resource!DU$2,COD_SALES!$B$4:$Z$4,0)),"")</f>
        <v>0</v>
      </c>
      <c r="DV460" s="3">
        <f>IFERROR(INDEX(COD_SALES!$B$5:$Z$500,MATCH(resource!$CC460,COD_SALES!$A$5:$A$500,0),MATCH(resource!DV$2,COD_SALES!$B$4:$Z$4,0)),"")</f>
        <v>0</v>
      </c>
      <c r="DW460" s="3">
        <f>IFERROR(INDEX(COD_SALES!$B$5:$Z$500,MATCH(resource!$CC460,COD_SALES!$A$5:$A$500,0),MATCH(resource!DW$2,COD_SALES!$B$4:$Z$4,0)),"")</f>
        <v>44</v>
      </c>
      <c r="DX460" s="3">
        <f>IFERROR(INDEX(COD_SALES!$B$5:$Z$500,MATCH(resource!$CC460,COD_SALES!$A$5:$A$500,0),MATCH(resource!DX$2,COD_SALES!$B$4:$Z$4,0)),"")</f>
        <v>0</v>
      </c>
      <c r="DY460" s="3">
        <f>IFERROR(INDEX(COD_SALES!$B$5:$Z$500,MATCH(resource!$CC460,COD_SALES!$A$5:$A$500,0),MATCH(resource!DY$2,COD_SALES!$B$4:$Z$4,0)),"")</f>
        <v>0</v>
      </c>
      <c r="DZ460" s="3">
        <f>IFERROR(INDEX(COD_SALES!$B$5:$Z$500,MATCH(resource!$CC460,COD_SALES!$A$5:$A$500,0),MATCH(resource!DZ$2,COD_SALES!$B$4:$Z$4,0)),"")</f>
        <v>0</v>
      </c>
      <c r="EA460" s="3">
        <f>IFERROR(INDEX(COD_SALES!$B$5:$Z$500,MATCH(resource!$CC460,COD_SALES!$A$5:$A$500,0),MATCH(resource!EA$2,COD_SALES!$B$4:$Z$4,0)),"")</f>
        <v>0</v>
      </c>
      <c r="EB460" s="3">
        <f t="shared" si="130"/>
        <v>32114.06</v>
      </c>
      <c r="EW460" s="3">
        <f>IFERROR(VLOOKUP(CC460,data_pull!$AO$25:$AR$546,2,0),0)</f>
        <v>21</v>
      </c>
      <c r="EX460" s="1">
        <f>IFERROR(VLOOKUP(CC460,data_pull!$AO$25:$AR$546,4,0),0)</f>
        <v>190000</v>
      </c>
    </row>
    <row r="461" spans="13:154" x14ac:dyDescent="0.25"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4" t="str">
        <f>sales_data!B460</f>
        <v>RANGPUR ZONE Kamruzzaman(RSM)</v>
      </c>
      <c r="AR461" s="4" t="str">
        <f>sales_data!C460</f>
        <v>Khorshed Alom</v>
      </c>
      <c r="AS461" s="5" t="str">
        <f t="shared" si="129"/>
        <v/>
      </c>
      <c r="AT461" s="4" t="str">
        <f>sales_data!I460</f>
        <v>Nazmul Haque</v>
      </c>
      <c r="AU461" s="4" t="str">
        <f>sales_data!W460</f>
        <v>Pirgonj-2</v>
      </c>
      <c r="AV461" s="1">
        <f>sales_data!N460</f>
        <v>0</v>
      </c>
      <c r="AW461" s="1">
        <f>sales_data!P460</f>
        <v>18</v>
      </c>
      <c r="AX461" s="3">
        <f ca="1">IFERROR(INDEX(INDIRECT("day_wise_sales_data!$B$2:$BZ$599"),MATCH(resource!$CC461,day_wise_sales_data!$A$2:$A$500,0),MATCH(resource!AX$2,INDIRECT("day_wise_sales_data!$B$1:$BZ$1"),0)),0)</f>
        <v>0</v>
      </c>
      <c r="AY461" s="3">
        <f ca="1">IFERROR(INDEX(INDIRECT("day_wise_sales_data!$B$2:$BZ$599"),MATCH(resource!$CC461,day_wise_sales_data!$A$2:$A$500,0),MATCH(resource!AY$2,INDIRECT("day_wise_sales_data!$B$1:$BZ$1"),0)),0)</f>
        <v>0</v>
      </c>
      <c r="AZ461" s="3">
        <f ca="1">IFERROR(INDEX(INDIRECT("day_wise_sales_data!$B$2:$BZ$599"),MATCH(resource!$CC461,day_wise_sales_data!$A$2:$A$500,0),MATCH(resource!AZ$2,INDIRECT("day_wise_sales_data!$B$1:$BZ$1"),0)),0)</f>
        <v>0</v>
      </c>
      <c r="BA461" s="3">
        <f ca="1">IFERROR(INDEX(INDIRECT("day_wise_sales_data!$B$2:$BZ$599"),MATCH(resource!$CC461,day_wise_sales_data!$A$2:$A$500,0),MATCH(resource!BA$2,INDIRECT("day_wise_sales_data!$B$1:$BZ$1"),0)),0)</f>
        <v>0</v>
      </c>
      <c r="BB461" s="3">
        <f ca="1">IFERROR(INDEX(INDIRECT("day_wise_sales_data!$B$2:$BZ$599"),MATCH(resource!$CC461,day_wise_sales_data!$A$2:$A$500,0),MATCH(resource!BB$2,INDIRECT("day_wise_sales_data!$B$1:$BZ$1"),0)),0)</f>
        <v>0</v>
      </c>
      <c r="BC461" s="3">
        <f ca="1">IFERROR(INDEX(INDIRECT("day_wise_sales_data!$B$2:$BZ$599"),MATCH(resource!$CC461,day_wise_sales_data!$A$2:$A$500,0),MATCH(resource!BC$2,INDIRECT("day_wise_sales_data!$B$1:$BZ$1"),0)),0)</f>
        <v>0</v>
      </c>
      <c r="BD461" s="3">
        <f ca="1">IFERROR(INDEX(INDIRECT("day_wise_sales_data!$B$2:$BZ$599"),MATCH(resource!$CC461,day_wise_sales_data!$A$2:$A$500,0),MATCH(resource!BD$2,INDIRECT("day_wise_sales_data!$B$1:$BZ$1"),0)),0)</f>
        <v>0</v>
      </c>
      <c r="BE461" s="3">
        <f ca="1">IFERROR(INDEX(INDIRECT("day_wise_sales_data!$B$2:$BZ$599"),MATCH(resource!$CC461,day_wise_sales_data!$A$2:$A$500,0),MATCH(resource!BE$2,INDIRECT("day_wise_sales_data!$B$1:$BZ$1"),0)),0)</f>
        <v>0</v>
      </c>
      <c r="BF461" s="3">
        <f ca="1">IFERROR(INDEX(INDIRECT("day_wise_sales_data!$B$2:$BZ$599"),MATCH(resource!$CC461,day_wise_sales_data!$A$2:$A$500,0),MATCH(resource!BF$2,INDIRECT("day_wise_sales_data!$B$1:$BZ$1"),0)),0)</f>
        <v>0</v>
      </c>
      <c r="BG461" s="3">
        <f ca="1">IFERROR(INDEX(INDIRECT("day_wise_sales_data!$B$2:$BZ$599"),MATCH(resource!$CC461,day_wise_sales_data!$A$2:$A$500,0),MATCH(resource!BG$2,INDIRECT("day_wise_sales_data!$B$1:$BZ$1"),0)),0)</f>
        <v>0</v>
      </c>
      <c r="BH461" s="3">
        <f ca="1">IFERROR(INDEX(INDIRECT("day_wise_sales_data!$B$2:$BZ$599"),MATCH(resource!$CC461,day_wise_sales_data!$A$2:$A$500,0),MATCH(resource!BH$2,INDIRECT("day_wise_sales_data!$B$1:$BZ$1"),0)),0)</f>
        <v>0</v>
      </c>
      <c r="BI461" s="3">
        <f ca="1">IFERROR(INDEX(INDIRECT("day_wise_sales_data!$B$2:$BZ$599"),MATCH(resource!$CC461,day_wise_sales_data!$A$2:$A$500,0),MATCH(resource!BI$2,INDIRECT("day_wise_sales_data!$B$1:$BZ$1"),0)),0)</f>
        <v>0</v>
      </c>
      <c r="BJ461" s="3">
        <f ca="1">IFERROR(INDEX(INDIRECT("day_wise_sales_data!$B$2:$BZ$599"),MATCH(resource!$CC461,day_wise_sales_data!$A$2:$A$500,0),MATCH(resource!BJ$2,INDIRECT("day_wise_sales_data!$B$1:$BZ$1"),0)),0)</f>
        <v>14115.12</v>
      </c>
      <c r="BK461" s="3">
        <f ca="1">IFERROR(INDEX(INDIRECT("day_wise_sales_data!$B$2:$BZ$599"),MATCH(resource!$CC461,day_wise_sales_data!$A$2:$A$500,0),MATCH(resource!BK$2,INDIRECT("day_wise_sales_data!$B$1:$BZ$1"),0)),0)</f>
        <v>0</v>
      </c>
      <c r="BL461" s="3">
        <f ca="1">IFERROR(INDEX(INDIRECT("day_wise_sales_data!$B$2:$BZ$599"),MATCH(resource!$CC461,day_wise_sales_data!$A$2:$A$500,0),MATCH(resource!BL$2,INDIRECT("day_wise_sales_data!$B$1:$BZ$1"),0)),0)</f>
        <v>0</v>
      </c>
      <c r="BM461" s="3">
        <f ca="1">IFERROR(INDEX(INDIRECT("day_wise_sales_data!$B$2:$BZ$599"),MATCH(resource!$CC461,day_wise_sales_data!$A$2:$A$500,0),MATCH(resource!BM$2,INDIRECT("day_wise_sales_data!$B$1:$BZ$1"),0)),0)</f>
        <v>0</v>
      </c>
      <c r="BN461" s="3">
        <f ca="1">IFERROR(INDEX(INDIRECT("day_wise_sales_data!$B$2:$BZ$599"),MATCH(resource!$CC461,day_wise_sales_data!$A$2:$A$500,0),MATCH(resource!BN$2,INDIRECT("day_wise_sales_data!$B$1:$BZ$1"),0)),0)</f>
        <v>0</v>
      </c>
      <c r="BO461" s="3">
        <f ca="1">IFERROR(INDEX(INDIRECT("day_wise_sales_data!$B$2:$BZ$599"),MATCH(resource!$CC461,day_wise_sales_data!$A$2:$A$500,0),MATCH(resource!BO$2,INDIRECT("day_wise_sales_data!$B$1:$BZ$1"),0)),0)</f>
        <v>0</v>
      </c>
      <c r="BP461" s="3">
        <f ca="1">IFERROR(INDEX(INDIRECT("day_wise_sales_data!$B$2:$BZ$599"),MATCH(resource!$CC461,day_wise_sales_data!$A$2:$A$500,0),MATCH(resource!BP$2,INDIRECT("day_wise_sales_data!$B$1:$BZ$1"),0)),0)</f>
        <v>6881.55</v>
      </c>
      <c r="BQ461" s="3">
        <f ca="1">IFERROR(INDEX(INDIRECT("day_wise_sales_data!$B$2:$BZ$599"),MATCH(resource!$CC461,day_wise_sales_data!$A$2:$A$500,0),MATCH(resource!BQ$2,INDIRECT("day_wise_sales_data!$B$1:$BZ$1"),0)),0)</f>
        <v>0</v>
      </c>
      <c r="BR461" s="3">
        <f ca="1">IFERROR(INDEX(INDIRECT("day_wise_sales_data!$B$2:$BZ$599"),MATCH(resource!$CC461,day_wise_sales_data!$A$2:$A$500,0),MATCH(resource!BR$2,INDIRECT("day_wise_sales_data!$B$1:$BZ$1"),0)),0)</f>
        <v>0</v>
      </c>
      <c r="BS461" s="3">
        <f ca="1">IFERROR(INDEX(INDIRECT("day_wise_sales_data!$B$2:$BZ$599"),MATCH(resource!$CC461,day_wise_sales_data!$A$2:$A$500,0),MATCH(resource!BS$2,INDIRECT("day_wise_sales_data!$B$1:$BZ$1"),0)),0)</f>
        <v>0</v>
      </c>
      <c r="BT461" s="3">
        <f ca="1">IFERROR(INDEX(INDIRECT("day_wise_sales_data!$B$2:$BZ$599"),MATCH(resource!$CC461,day_wise_sales_data!$A$2:$A$500,0),MATCH(resource!BT$2,INDIRECT("day_wise_sales_data!$B$1:$BZ$1"),0)),0)</f>
        <v>0</v>
      </c>
      <c r="BU461" s="3">
        <f ca="1">IFERROR(INDEX(INDIRECT("day_wise_sales_data!$B$2:$BZ$599"),MATCH(resource!$CC461,day_wise_sales_data!$A$2:$A$500,0),MATCH(resource!BU$2,INDIRECT("day_wise_sales_data!$B$1:$BZ$1"),0)),0)</f>
        <v>0</v>
      </c>
      <c r="BV461" s="3">
        <f ca="1">IFERROR(INDEX(INDIRECT("day_wise_sales_data!$B$2:$BZ$599"),MATCH(resource!$CC461,day_wise_sales_data!$A$2:$A$500,0),MATCH(resource!BV$2,INDIRECT("day_wise_sales_data!$B$1:$BZ$1"),0)),0)</f>
        <v>0</v>
      </c>
      <c r="BW461" s="3">
        <f ca="1">IFERROR(INDEX(INDIRECT("day_wise_sales_data!$B$2:$BZ$599"),MATCH(resource!$CC461,day_wise_sales_data!$A$2:$A$500,0),MATCH(resource!BW$2,INDIRECT("day_wise_sales_data!$B$1:$BZ$1"),0)),0)</f>
        <v>0</v>
      </c>
      <c r="BX461" s="3">
        <f ca="1">IFERROR(INDEX(INDIRECT("day_wise_sales_data!$B$2:$BZ$599"),MATCH(resource!$CC461,day_wise_sales_data!$A$2:$A$500,0),MATCH(resource!BX$2,INDIRECT("day_wise_sales_data!$B$1:$BZ$1"),0)),0)</f>
        <v>0</v>
      </c>
      <c r="BY461" s="3">
        <f ca="1">IFERROR(INDEX(INDIRECT("day_wise_sales_data!$B$2:$BZ$599"),MATCH(resource!$CC461,day_wise_sales_data!$A$2:$A$500,0),MATCH(resource!BY$2,INDIRECT("day_wise_sales_data!$B$1:$BZ$1"),0)),0)</f>
        <v>0</v>
      </c>
      <c r="BZ461" s="3">
        <f ca="1">IFERROR(INDEX(INDIRECT("day_wise_sales_data!$B$2:$BZ$599"),MATCH(resource!$CC461,day_wise_sales_data!$A$2:$A$500,0),MATCH(resource!BZ$2,INDIRECT("day_wise_sales_data!$B$1:$BZ$1"),0)),0)</f>
        <v>0</v>
      </c>
      <c r="CA461" s="3" t="str">
        <f ca="1">IFERROR(INDEX(INDIRECT("day_wise_sales_data!$B$2:$BZ$599"),MATCH(resource!$CC461,day_wise_sales_data!$A$2:$A$500,0),MATCH(resource!CA$2,INDIRECT("day_wise_sales_data!$B$1:$BZ$1"),0)),0)</f>
        <v>dd</v>
      </c>
      <c r="CC461" s="4" t="str">
        <f>sales_data!H460</f>
        <v>RNG062119</v>
      </c>
      <c r="CD461" s="1">
        <v>459</v>
      </c>
      <c r="CE461" s="1" t="str">
        <f>IF(AQ461=report!$AQ$3,resource!CD461,"")</f>
        <v/>
      </c>
      <c r="CF461" s="5" t="str">
        <f>IFERROR(SMALL($CE$3:$CE$1001,ROWS($CE$3:CE461)),"")</f>
        <v/>
      </c>
      <c r="CH461">
        <f>IFERROR(VLOOKUP($CC461,data_pull!$E$22:$G$700,2,0),0)</f>
        <v>0</v>
      </c>
      <c r="DK461" s="3">
        <f>IFERROR(INDEX(COD_SALES!$B$5:$Z$500,MATCH(resource!$CC461,COD_SALES!$A$5:$A$500,0),MATCH(resource!DK$2,COD_SALES!$B$4:$Z$4,0)),"")</f>
        <v>0</v>
      </c>
      <c r="DL461" s="3">
        <f>IFERROR(INDEX(COD_SALES!$B$5:$Z$500,MATCH(resource!$CC461,COD_SALES!$A$5:$A$500,0),MATCH(resource!DL$2,COD_SALES!$B$4:$Z$4,0)),"")</f>
        <v>0</v>
      </c>
      <c r="DM461" s="3">
        <f>IFERROR(INDEX(COD_SALES!$B$5:$Z$500,MATCH(resource!$CC461,COD_SALES!$A$5:$A$500,0),MATCH(resource!DM$2,COD_SALES!$B$4:$Z$4,0)),"")</f>
        <v>0</v>
      </c>
      <c r="DN461" s="3" t="str">
        <f>IFERROR(INDEX(COD_SALES!$B$5:$Z$500,MATCH(resource!$CC461,COD_SALES!$A$5:$A$500,0),MATCH(resource!DN$2,COD_SALES!$B$4:$Z$4,0)),"")</f>
        <v/>
      </c>
      <c r="DO461" s="3">
        <f>IFERROR(INDEX(COD_SALES!$B$5:$Z$500,MATCH(resource!$CC461,COD_SALES!$A$5:$A$500,0),MATCH(resource!DO$2,COD_SALES!$B$4:$Z$4,0)),"")</f>
        <v>0</v>
      </c>
      <c r="DP461" s="3">
        <f>IFERROR(INDEX(COD_SALES!$B$5:$Z$500,MATCH(resource!$CC461,COD_SALES!$A$5:$A$500,0),MATCH(resource!DP$2,COD_SALES!$B$4:$Z$4,0)),"")</f>
        <v>0</v>
      </c>
      <c r="DQ461" s="3" t="str">
        <f>IFERROR(INDEX(COD_SALES!$B$5:$Z$500,MATCH(resource!$CC461,COD_SALES!$A$5:$A$500,0),MATCH(resource!DQ$2,COD_SALES!$B$4:$Z$4,0)),"")</f>
        <v/>
      </c>
      <c r="DR461" s="3">
        <f>IFERROR(INDEX(COD_SALES!$B$5:$Z$500,MATCH(resource!$CC461,COD_SALES!$A$5:$A$500,0),MATCH(resource!DR$2,COD_SALES!$B$4:$Z$4,0)),"")</f>
        <v>0</v>
      </c>
      <c r="DS461" s="3">
        <f>IFERROR(INDEX(COD_SALES!$B$5:$Z$500,MATCH(resource!$CC461,COD_SALES!$A$5:$A$500,0),MATCH(resource!DS$2,COD_SALES!$B$4:$Z$4,0)),"")</f>
        <v>0</v>
      </c>
      <c r="DT461" s="3">
        <f>IFERROR(INDEX(COD_SALES!$B$5:$Z$500,MATCH(resource!$CC461,COD_SALES!$A$5:$A$500,0),MATCH(resource!DT$2,COD_SALES!$B$4:$Z$4,0)),"")</f>
        <v>0</v>
      </c>
      <c r="DU461" s="3">
        <f>IFERROR(INDEX(COD_SALES!$B$5:$Z$500,MATCH(resource!$CC461,COD_SALES!$A$5:$A$500,0),MATCH(resource!DU$2,COD_SALES!$B$4:$Z$4,0)),"")</f>
        <v>0</v>
      </c>
      <c r="DV461" s="3">
        <f>IFERROR(INDEX(COD_SALES!$B$5:$Z$500,MATCH(resource!$CC461,COD_SALES!$A$5:$A$500,0),MATCH(resource!DV$2,COD_SALES!$B$4:$Z$4,0)),"")</f>
        <v>0</v>
      </c>
      <c r="DW461" s="3">
        <f>IFERROR(INDEX(COD_SALES!$B$5:$Z$500,MATCH(resource!$CC461,COD_SALES!$A$5:$A$500,0),MATCH(resource!DW$2,COD_SALES!$B$4:$Z$4,0)),"")</f>
        <v>0</v>
      </c>
      <c r="DX461" s="3">
        <f>IFERROR(INDEX(COD_SALES!$B$5:$Z$500,MATCH(resource!$CC461,COD_SALES!$A$5:$A$500,0),MATCH(resource!DX$2,COD_SALES!$B$4:$Z$4,0)),"")</f>
        <v>0</v>
      </c>
      <c r="DY461" s="3">
        <f>IFERROR(INDEX(COD_SALES!$B$5:$Z$500,MATCH(resource!$CC461,COD_SALES!$A$5:$A$500,0),MATCH(resource!DY$2,COD_SALES!$B$4:$Z$4,0)),"")</f>
        <v>0</v>
      </c>
      <c r="DZ461" s="3">
        <f>IFERROR(INDEX(COD_SALES!$B$5:$Z$500,MATCH(resource!$CC461,COD_SALES!$A$5:$A$500,0),MATCH(resource!DZ$2,COD_SALES!$B$4:$Z$4,0)),"")</f>
        <v>0</v>
      </c>
      <c r="EA461" s="3">
        <f>IFERROR(INDEX(COD_SALES!$B$5:$Z$500,MATCH(resource!$CC461,COD_SALES!$A$5:$A$500,0),MATCH(resource!EA$2,COD_SALES!$B$4:$Z$4,0)),"")</f>
        <v>0</v>
      </c>
      <c r="EB461" s="3">
        <f t="shared" si="130"/>
        <v>0</v>
      </c>
      <c r="EW461" s="3">
        <f>IFERROR(VLOOKUP(CC461,data_pull!$AO$25:$AR$546,2,0),0)</f>
        <v>18</v>
      </c>
      <c r="EX461" s="1">
        <f>IFERROR(VLOOKUP(CC461,data_pull!$AO$25:$AR$546,4,0),0)</f>
        <v>190000</v>
      </c>
    </row>
    <row r="462" spans="13:154" x14ac:dyDescent="0.25"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4" t="str">
        <f>sales_data!B461</f>
        <v>RANGPUR ZONE Kamruzzaman(RSM)</v>
      </c>
      <c r="AR462" s="4" t="str">
        <f>sales_data!C461</f>
        <v>Khorshed Alom</v>
      </c>
      <c r="AS462" s="5" t="str">
        <f t="shared" si="129"/>
        <v/>
      </c>
      <c r="AT462" s="4" t="str">
        <f>sales_data!I461</f>
        <v>Rokonuzzaman</v>
      </c>
      <c r="AU462" s="4" t="str">
        <f>sales_data!W461</f>
        <v>Gongachara</v>
      </c>
      <c r="AV462" s="1">
        <f>sales_data!N461</f>
        <v>58854.05</v>
      </c>
      <c r="AW462" s="1">
        <f>sales_data!P461</f>
        <v>26</v>
      </c>
      <c r="AX462" s="3">
        <f ca="1">IFERROR(INDEX(INDIRECT("day_wise_sales_data!$B$2:$BZ$599"),MATCH(resource!$CC462,day_wise_sales_data!$A$2:$A$500,0),MATCH(resource!AX$2,INDIRECT("day_wise_sales_data!$B$1:$BZ$1"),0)),0)</f>
        <v>3660.88</v>
      </c>
      <c r="AY462" s="3">
        <f ca="1">IFERROR(INDEX(INDIRECT("day_wise_sales_data!$B$2:$BZ$599"),MATCH(resource!$CC462,day_wise_sales_data!$A$2:$A$500,0),MATCH(resource!AY$2,INDIRECT("day_wise_sales_data!$B$1:$BZ$1"),0)),0)</f>
        <v>0</v>
      </c>
      <c r="AZ462" s="3">
        <f ca="1">IFERROR(INDEX(INDIRECT("day_wise_sales_data!$B$2:$BZ$599"),MATCH(resource!$CC462,day_wise_sales_data!$A$2:$A$500,0),MATCH(resource!AZ$2,INDIRECT("day_wise_sales_data!$B$1:$BZ$1"),0)),0)</f>
        <v>0</v>
      </c>
      <c r="BA462" s="3">
        <f ca="1">IFERROR(INDEX(INDIRECT("day_wise_sales_data!$B$2:$BZ$599"),MATCH(resource!$CC462,day_wise_sales_data!$A$2:$A$500,0),MATCH(resource!BA$2,INDIRECT("day_wise_sales_data!$B$1:$BZ$1"),0)),0)</f>
        <v>0</v>
      </c>
      <c r="BB462" s="3">
        <f ca="1">IFERROR(INDEX(INDIRECT("day_wise_sales_data!$B$2:$BZ$599"),MATCH(resource!$CC462,day_wise_sales_data!$A$2:$A$500,0),MATCH(resource!BB$2,INDIRECT("day_wise_sales_data!$B$1:$BZ$1"),0)),0)</f>
        <v>0</v>
      </c>
      <c r="BC462" s="3">
        <f ca="1">IFERROR(INDEX(INDIRECT("day_wise_sales_data!$B$2:$BZ$599"),MATCH(resource!$CC462,day_wise_sales_data!$A$2:$A$500,0),MATCH(resource!BC$2,INDIRECT("day_wise_sales_data!$B$1:$BZ$1"),0)),0)</f>
        <v>0</v>
      </c>
      <c r="BD462" s="3">
        <f ca="1">IFERROR(INDEX(INDIRECT("day_wise_sales_data!$B$2:$BZ$599"),MATCH(resource!$CC462,day_wise_sales_data!$A$2:$A$500,0),MATCH(resource!BD$2,INDIRECT("day_wise_sales_data!$B$1:$BZ$1"),0)),0)</f>
        <v>0</v>
      </c>
      <c r="BE462" s="3">
        <f ca="1">IFERROR(INDEX(INDIRECT("day_wise_sales_data!$B$2:$BZ$599"),MATCH(resource!$CC462,day_wise_sales_data!$A$2:$A$500,0),MATCH(resource!BE$2,INDIRECT("day_wise_sales_data!$B$1:$BZ$1"),0)),0)</f>
        <v>0</v>
      </c>
      <c r="BF462" s="3">
        <f ca="1">IFERROR(INDEX(INDIRECT("day_wise_sales_data!$B$2:$BZ$599"),MATCH(resource!$CC462,day_wise_sales_data!$A$2:$A$500,0),MATCH(resource!BF$2,INDIRECT("day_wise_sales_data!$B$1:$BZ$1"),0)),0)</f>
        <v>0</v>
      </c>
      <c r="BG462" s="3">
        <f ca="1">IFERROR(INDEX(INDIRECT("day_wise_sales_data!$B$2:$BZ$599"),MATCH(resource!$CC462,day_wise_sales_data!$A$2:$A$500,0),MATCH(resource!BG$2,INDIRECT("day_wise_sales_data!$B$1:$BZ$1"),0)),0)</f>
        <v>2346.36</v>
      </c>
      <c r="BH462" s="3">
        <f ca="1">IFERROR(INDEX(INDIRECT("day_wise_sales_data!$B$2:$BZ$599"),MATCH(resource!$CC462,day_wise_sales_data!$A$2:$A$500,0),MATCH(resource!BH$2,INDIRECT("day_wise_sales_data!$B$1:$BZ$1"),0)),0)</f>
        <v>0</v>
      </c>
      <c r="BI462" s="3">
        <f ca="1">IFERROR(INDEX(INDIRECT("day_wise_sales_data!$B$2:$BZ$599"),MATCH(resource!$CC462,day_wise_sales_data!$A$2:$A$500,0),MATCH(resource!BI$2,INDIRECT("day_wise_sales_data!$B$1:$BZ$1"),0)),0)</f>
        <v>0</v>
      </c>
      <c r="BJ462" s="3">
        <f ca="1">IFERROR(INDEX(INDIRECT("day_wise_sales_data!$B$2:$BZ$599"),MATCH(resource!$CC462,day_wise_sales_data!$A$2:$A$500,0),MATCH(resource!BJ$2,INDIRECT("day_wise_sales_data!$B$1:$BZ$1"),0)),0)</f>
        <v>0</v>
      </c>
      <c r="BK462" s="3">
        <f ca="1">IFERROR(INDEX(INDIRECT("day_wise_sales_data!$B$2:$BZ$599"),MATCH(resource!$CC462,day_wise_sales_data!$A$2:$A$500,0),MATCH(resource!BK$2,INDIRECT("day_wise_sales_data!$B$1:$BZ$1"),0)),0)</f>
        <v>10176.44</v>
      </c>
      <c r="BL462" s="3">
        <f ca="1">IFERROR(INDEX(INDIRECT("day_wise_sales_data!$B$2:$BZ$599"),MATCH(resource!$CC462,day_wise_sales_data!$A$2:$A$500,0),MATCH(resource!BL$2,INDIRECT("day_wise_sales_data!$B$1:$BZ$1"),0)),0)</f>
        <v>5997.75</v>
      </c>
      <c r="BM462" s="3">
        <f ca="1">IFERROR(INDEX(INDIRECT("day_wise_sales_data!$B$2:$BZ$599"),MATCH(resource!$CC462,day_wise_sales_data!$A$2:$A$500,0),MATCH(resource!BM$2,INDIRECT("day_wise_sales_data!$B$1:$BZ$1"),0)),0)</f>
        <v>0</v>
      </c>
      <c r="BN462" s="3">
        <f ca="1">IFERROR(INDEX(INDIRECT("day_wise_sales_data!$B$2:$BZ$599"),MATCH(resource!$CC462,day_wise_sales_data!$A$2:$A$500,0),MATCH(resource!BN$2,INDIRECT("day_wise_sales_data!$B$1:$BZ$1"),0)),0)</f>
        <v>12344.71</v>
      </c>
      <c r="BO462" s="3">
        <f ca="1">IFERROR(INDEX(INDIRECT("day_wise_sales_data!$B$2:$BZ$599"),MATCH(resource!$CC462,day_wise_sales_data!$A$2:$A$500,0),MATCH(resource!BO$2,INDIRECT("day_wise_sales_data!$B$1:$BZ$1"),0)),0)</f>
        <v>0</v>
      </c>
      <c r="BP462" s="3">
        <f ca="1">IFERROR(INDEX(INDIRECT("day_wise_sales_data!$B$2:$BZ$599"),MATCH(resource!$CC462,day_wise_sales_data!$A$2:$A$500,0),MATCH(resource!BP$2,INDIRECT("day_wise_sales_data!$B$1:$BZ$1"),0)),0)</f>
        <v>0</v>
      </c>
      <c r="BQ462" s="3">
        <f ca="1">IFERROR(INDEX(INDIRECT("day_wise_sales_data!$B$2:$BZ$599"),MATCH(resource!$CC462,day_wise_sales_data!$A$2:$A$500,0),MATCH(resource!BQ$2,INDIRECT("day_wise_sales_data!$B$1:$BZ$1"),0)),0)</f>
        <v>0</v>
      </c>
      <c r="BR462" s="3">
        <f ca="1">IFERROR(INDEX(INDIRECT("day_wise_sales_data!$B$2:$BZ$599"),MATCH(resource!$CC462,day_wise_sales_data!$A$2:$A$500,0),MATCH(resource!BR$2,INDIRECT("day_wise_sales_data!$B$1:$BZ$1"),0)),0)</f>
        <v>19329.439999999999</v>
      </c>
      <c r="BS462" s="3">
        <f ca="1">IFERROR(INDEX(INDIRECT("day_wise_sales_data!$B$2:$BZ$599"),MATCH(resource!$CC462,day_wise_sales_data!$A$2:$A$500,0),MATCH(resource!BS$2,INDIRECT("day_wise_sales_data!$B$1:$BZ$1"),0)),0)</f>
        <v>0</v>
      </c>
      <c r="BT462" s="3">
        <f ca="1">IFERROR(INDEX(INDIRECT("day_wise_sales_data!$B$2:$BZ$599"),MATCH(resource!$CC462,day_wise_sales_data!$A$2:$A$500,0),MATCH(resource!BT$2,INDIRECT("day_wise_sales_data!$B$1:$BZ$1"),0)),0)</f>
        <v>0</v>
      </c>
      <c r="BU462" s="3">
        <f ca="1">IFERROR(INDEX(INDIRECT("day_wise_sales_data!$B$2:$BZ$599"),MATCH(resource!$CC462,day_wise_sales_data!$A$2:$A$500,0),MATCH(resource!BU$2,INDIRECT("day_wise_sales_data!$B$1:$BZ$1"),0)),0)</f>
        <v>0</v>
      </c>
      <c r="BV462" s="3">
        <f ca="1">IFERROR(INDEX(INDIRECT("day_wise_sales_data!$B$2:$BZ$599"),MATCH(resource!$CC462,day_wise_sales_data!$A$2:$A$500,0),MATCH(resource!BV$2,INDIRECT("day_wise_sales_data!$B$1:$BZ$1"),0)),0)</f>
        <v>0</v>
      </c>
      <c r="BW462" s="3">
        <f ca="1">IFERROR(INDEX(INDIRECT("day_wise_sales_data!$B$2:$BZ$599"),MATCH(resource!$CC462,day_wise_sales_data!$A$2:$A$500,0),MATCH(resource!BW$2,INDIRECT("day_wise_sales_data!$B$1:$BZ$1"),0)),0)</f>
        <v>0</v>
      </c>
      <c r="BX462" s="3">
        <f ca="1">IFERROR(INDEX(INDIRECT("day_wise_sales_data!$B$2:$BZ$599"),MATCH(resource!$CC462,day_wise_sales_data!$A$2:$A$500,0),MATCH(resource!BX$2,INDIRECT("day_wise_sales_data!$B$1:$BZ$1"),0)),0)</f>
        <v>0</v>
      </c>
      <c r="BY462" s="3">
        <f ca="1">IFERROR(INDEX(INDIRECT("day_wise_sales_data!$B$2:$BZ$599"),MATCH(resource!$CC462,day_wise_sales_data!$A$2:$A$500,0),MATCH(resource!BY$2,INDIRECT("day_wise_sales_data!$B$1:$BZ$1"),0)),0)</f>
        <v>0</v>
      </c>
      <c r="BZ462" s="3">
        <f ca="1">IFERROR(INDEX(INDIRECT("day_wise_sales_data!$B$2:$BZ$599"),MATCH(resource!$CC462,day_wise_sales_data!$A$2:$A$500,0),MATCH(resource!BZ$2,INDIRECT("day_wise_sales_data!$B$1:$BZ$1"),0)),0)</f>
        <v>0</v>
      </c>
      <c r="CA462" s="3" t="str">
        <f ca="1">IFERROR(INDEX(INDIRECT("day_wise_sales_data!$B$2:$BZ$599"),MATCH(resource!$CC462,day_wise_sales_data!$A$2:$A$500,0),MATCH(resource!CA$2,INDIRECT("day_wise_sales_data!$B$1:$BZ$1"),0)),0)</f>
        <v>dd</v>
      </c>
      <c r="CC462" s="4" t="str">
        <f>sales_data!H461</f>
        <v>RNG062111</v>
      </c>
      <c r="CD462" s="1">
        <v>460</v>
      </c>
      <c r="CE462" s="1" t="str">
        <f>IF(AQ462=report!$AQ$3,resource!CD462,"")</f>
        <v/>
      </c>
      <c r="CF462" s="5" t="str">
        <f>IFERROR(SMALL($CE$3:$CE$1001,ROWS($CE$3:CE462)),"")</f>
        <v/>
      </c>
      <c r="CH462">
        <f>IFERROR(VLOOKUP($CC462,data_pull!$E$22:$G$700,2,0),0)</f>
        <v>58854.05</v>
      </c>
      <c r="DK462" s="3">
        <f>IFERROR(INDEX(COD_SALES!$B$5:$Z$500,MATCH(resource!$CC462,COD_SALES!$A$5:$A$500,0),MATCH(resource!DK$2,COD_SALES!$B$4:$Z$4,0)),"")</f>
        <v>1</v>
      </c>
      <c r="DL462" s="3">
        <f>IFERROR(INDEX(COD_SALES!$B$5:$Z$500,MATCH(resource!$CC462,COD_SALES!$A$5:$A$500,0),MATCH(resource!DL$2,COD_SALES!$B$4:$Z$4,0)),"")</f>
        <v>0</v>
      </c>
      <c r="DM462" s="3">
        <f>IFERROR(INDEX(COD_SALES!$B$5:$Z$500,MATCH(resource!$CC462,COD_SALES!$A$5:$A$500,0),MATCH(resource!DM$2,COD_SALES!$B$4:$Z$4,0)),"")</f>
        <v>2</v>
      </c>
      <c r="DN462" s="3" t="str">
        <f>IFERROR(INDEX(COD_SALES!$B$5:$Z$500,MATCH(resource!$CC462,COD_SALES!$A$5:$A$500,0),MATCH(resource!DN$2,COD_SALES!$B$4:$Z$4,0)),"")</f>
        <v/>
      </c>
      <c r="DO462" s="3">
        <f>IFERROR(INDEX(COD_SALES!$B$5:$Z$500,MATCH(resource!$CC462,COD_SALES!$A$5:$A$500,0),MATCH(resource!DO$2,COD_SALES!$B$4:$Z$4,0)),"")</f>
        <v>0</v>
      </c>
      <c r="DP462" s="3">
        <f>IFERROR(INDEX(COD_SALES!$B$5:$Z$500,MATCH(resource!$CC462,COD_SALES!$A$5:$A$500,0),MATCH(resource!DP$2,COD_SALES!$B$4:$Z$4,0)),"")</f>
        <v>0</v>
      </c>
      <c r="DQ462" s="3" t="str">
        <f>IFERROR(INDEX(COD_SALES!$B$5:$Z$500,MATCH(resource!$CC462,COD_SALES!$A$5:$A$500,0),MATCH(resource!DQ$2,COD_SALES!$B$4:$Z$4,0)),"")</f>
        <v/>
      </c>
      <c r="DR462" s="3">
        <f>IFERROR(INDEX(COD_SALES!$B$5:$Z$500,MATCH(resource!$CC462,COD_SALES!$A$5:$A$500,0),MATCH(resource!DR$2,COD_SALES!$B$4:$Z$4,0)),"")</f>
        <v>0</v>
      </c>
      <c r="DS462" s="3">
        <f>IFERROR(INDEX(COD_SALES!$B$5:$Z$500,MATCH(resource!$CC462,COD_SALES!$A$5:$A$500,0),MATCH(resource!DS$2,COD_SALES!$B$4:$Z$4,0)),"")</f>
        <v>0</v>
      </c>
      <c r="DT462" s="3">
        <f>IFERROR(INDEX(COD_SALES!$B$5:$Z$500,MATCH(resource!$CC462,COD_SALES!$A$5:$A$500,0),MATCH(resource!DT$2,COD_SALES!$B$4:$Z$4,0)),"")</f>
        <v>0</v>
      </c>
      <c r="DU462" s="3">
        <f>IFERROR(INDEX(COD_SALES!$B$5:$Z$500,MATCH(resource!$CC462,COD_SALES!$A$5:$A$500,0),MATCH(resource!DU$2,COD_SALES!$B$4:$Z$4,0)),"")</f>
        <v>0</v>
      </c>
      <c r="DV462" s="3">
        <f>IFERROR(INDEX(COD_SALES!$B$5:$Z$500,MATCH(resource!$CC462,COD_SALES!$A$5:$A$500,0),MATCH(resource!DV$2,COD_SALES!$B$4:$Z$4,0)),"")</f>
        <v>0</v>
      </c>
      <c r="DW462" s="3">
        <f>IFERROR(INDEX(COD_SALES!$B$5:$Z$500,MATCH(resource!$CC462,COD_SALES!$A$5:$A$500,0),MATCH(resource!DW$2,COD_SALES!$B$4:$Z$4,0)),"")</f>
        <v>24</v>
      </c>
      <c r="DX462" s="3">
        <f>IFERROR(INDEX(COD_SALES!$B$5:$Z$500,MATCH(resource!$CC462,COD_SALES!$A$5:$A$500,0),MATCH(resource!DX$2,COD_SALES!$B$4:$Z$4,0)),"")</f>
        <v>0</v>
      </c>
      <c r="DY462" s="3">
        <f>IFERROR(INDEX(COD_SALES!$B$5:$Z$500,MATCH(resource!$CC462,COD_SALES!$A$5:$A$500,0),MATCH(resource!DY$2,COD_SALES!$B$4:$Z$4,0)),"")</f>
        <v>0</v>
      </c>
      <c r="DZ462" s="3">
        <f>IFERROR(INDEX(COD_SALES!$B$5:$Z$500,MATCH(resource!$CC462,COD_SALES!$A$5:$A$500,0),MATCH(resource!DZ$2,COD_SALES!$B$4:$Z$4,0)),"")</f>
        <v>0</v>
      </c>
      <c r="EA462" s="3">
        <f>IFERROR(INDEX(COD_SALES!$B$5:$Z$500,MATCH(resource!$CC462,COD_SALES!$A$5:$A$500,0),MATCH(resource!EA$2,COD_SALES!$B$4:$Z$4,0)),"")</f>
        <v>0</v>
      </c>
      <c r="EB462" s="3">
        <f t="shared" si="130"/>
        <v>13250.400000000001</v>
      </c>
      <c r="EW462" s="3">
        <f>IFERROR(VLOOKUP(CC462,data_pull!$AO$25:$AR$546,2,0),0)</f>
        <v>7</v>
      </c>
      <c r="EX462" s="1">
        <f>IFERROR(VLOOKUP(CC462,data_pull!$AO$25:$AR$546,4,0),0)</f>
        <v>190000</v>
      </c>
    </row>
    <row r="463" spans="13:154" x14ac:dyDescent="0.25"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4" t="str">
        <f>sales_data!B462</f>
        <v>RANGPUR ZONE Kamruzzaman(RSM)</v>
      </c>
      <c r="AR463" s="4" t="str">
        <f>sales_data!C462</f>
        <v>Mahmdul Islam</v>
      </c>
      <c r="AS463" s="5" t="str">
        <f t="shared" si="129"/>
        <v>Mahmdul Islam</v>
      </c>
      <c r="AT463" s="4" t="str">
        <f>sales_data!I462</f>
        <v>A.K.M Riyad Rahman</v>
      </c>
      <c r="AU463" s="4" t="str">
        <f>sales_data!W462</f>
        <v>Mahigonj (T.B)</v>
      </c>
      <c r="AV463" s="1">
        <f>sales_data!N462</f>
        <v>50715.66</v>
      </c>
      <c r="AW463" s="1">
        <f>sales_data!P462</f>
        <v>17</v>
      </c>
      <c r="AX463" s="3">
        <f ca="1">IFERROR(INDEX(INDIRECT("day_wise_sales_data!$B$2:$BZ$599"),MATCH(resource!$CC463,day_wise_sales_data!$A$2:$A$500,0),MATCH(resource!AX$2,INDIRECT("day_wise_sales_data!$B$1:$BZ$1"),0)),0)</f>
        <v>0</v>
      </c>
      <c r="AY463" s="3">
        <f ca="1">IFERROR(INDEX(INDIRECT("day_wise_sales_data!$B$2:$BZ$599"),MATCH(resource!$CC463,day_wise_sales_data!$A$2:$A$500,0),MATCH(resource!AY$2,INDIRECT("day_wise_sales_data!$B$1:$BZ$1"),0)),0)</f>
        <v>0</v>
      </c>
      <c r="AZ463" s="3">
        <f ca="1">IFERROR(INDEX(INDIRECT("day_wise_sales_data!$B$2:$BZ$599"),MATCH(resource!$CC463,day_wise_sales_data!$A$2:$A$500,0),MATCH(resource!AZ$2,INDIRECT("day_wise_sales_data!$B$1:$BZ$1"),0)),0)</f>
        <v>23233.06</v>
      </c>
      <c r="BA463" s="3">
        <f ca="1">IFERROR(INDEX(INDIRECT("day_wise_sales_data!$B$2:$BZ$599"),MATCH(resource!$CC463,day_wise_sales_data!$A$2:$A$500,0),MATCH(resource!BA$2,INDIRECT("day_wise_sales_data!$B$1:$BZ$1"),0)),0)</f>
        <v>202.86</v>
      </c>
      <c r="BB463" s="3">
        <f ca="1">IFERROR(INDEX(INDIRECT("day_wise_sales_data!$B$2:$BZ$599"),MATCH(resource!$CC463,day_wise_sales_data!$A$2:$A$500,0),MATCH(resource!BB$2,INDIRECT("day_wise_sales_data!$B$1:$BZ$1"),0)),0)</f>
        <v>0</v>
      </c>
      <c r="BC463" s="3">
        <f ca="1">IFERROR(INDEX(INDIRECT("day_wise_sales_data!$B$2:$BZ$599"),MATCH(resource!$CC463,day_wise_sales_data!$A$2:$A$500,0),MATCH(resource!BC$2,INDIRECT("day_wise_sales_data!$B$1:$BZ$1"),0)),0)</f>
        <v>0</v>
      </c>
      <c r="BD463" s="3">
        <f ca="1">IFERROR(INDEX(INDIRECT("day_wise_sales_data!$B$2:$BZ$599"),MATCH(resource!$CC463,day_wise_sales_data!$A$2:$A$500,0),MATCH(resource!BD$2,INDIRECT("day_wise_sales_data!$B$1:$BZ$1"),0)),0)</f>
        <v>0</v>
      </c>
      <c r="BE463" s="3">
        <f ca="1">IFERROR(INDEX(INDIRECT("day_wise_sales_data!$B$2:$BZ$599"),MATCH(resource!$CC463,day_wise_sales_data!$A$2:$A$500,0),MATCH(resource!BE$2,INDIRECT("day_wise_sales_data!$B$1:$BZ$1"),0)),0)</f>
        <v>1320.05</v>
      </c>
      <c r="BF463" s="3">
        <f ca="1">IFERROR(INDEX(INDIRECT("day_wise_sales_data!$B$2:$BZ$599"),MATCH(resource!$CC463,day_wise_sales_data!$A$2:$A$500,0),MATCH(resource!BF$2,INDIRECT("day_wise_sales_data!$B$1:$BZ$1"),0)),0)</f>
        <v>0</v>
      </c>
      <c r="BG463" s="3">
        <f ca="1">IFERROR(INDEX(INDIRECT("day_wise_sales_data!$B$2:$BZ$599"),MATCH(resource!$CC463,day_wise_sales_data!$A$2:$A$500,0),MATCH(resource!BG$2,INDIRECT("day_wise_sales_data!$B$1:$BZ$1"),0)),0)</f>
        <v>0</v>
      </c>
      <c r="BH463" s="3">
        <f ca="1">IFERROR(INDEX(INDIRECT("day_wise_sales_data!$B$2:$BZ$599"),MATCH(resource!$CC463,day_wise_sales_data!$A$2:$A$500,0),MATCH(resource!BH$2,INDIRECT("day_wise_sales_data!$B$1:$BZ$1"),0)),0)</f>
        <v>8644.74</v>
      </c>
      <c r="BI463" s="3">
        <f ca="1">IFERROR(INDEX(INDIRECT("day_wise_sales_data!$B$2:$BZ$599"),MATCH(resource!$CC463,day_wise_sales_data!$A$2:$A$500,0),MATCH(resource!BI$2,INDIRECT("day_wise_sales_data!$B$1:$BZ$1"),0)),0)</f>
        <v>1257.96</v>
      </c>
      <c r="BJ463" s="3">
        <f ca="1">IFERROR(INDEX(INDIRECT("day_wise_sales_data!$B$2:$BZ$599"),MATCH(resource!$CC463,day_wise_sales_data!$A$2:$A$500,0),MATCH(resource!BJ$2,INDIRECT("day_wise_sales_data!$B$1:$BZ$1"),0)),0)</f>
        <v>14910.38</v>
      </c>
      <c r="BK463" s="3">
        <f ca="1">IFERROR(INDEX(INDIRECT("day_wise_sales_data!$B$2:$BZ$599"),MATCH(resource!$CC463,day_wise_sales_data!$A$2:$A$500,0),MATCH(resource!BK$2,INDIRECT("day_wise_sales_data!$B$1:$BZ$1"),0)),0)</f>
        <v>11285.7</v>
      </c>
      <c r="BL463" s="3">
        <f ca="1">IFERROR(INDEX(INDIRECT("day_wise_sales_data!$B$2:$BZ$599"),MATCH(resource!$CC463,day_wise_sales_data!$A$2:$A$500,0),MATCH(resource!BL$2,INDIRECT("day_wise_sales_data!$B$1:$BZ$1"),0)),0)</f>
        <v>0</v>
      </c>
      <c r="BM463" s="3">
        <f ca="1">IFERROR(INDEX(INDIRECT("day_wise_sales_data!$B$2:$BZ$599"),MATCH(resource!$CC463,day_wise_sales_data!$A$2:$A$500,0),MATCH(resource!BM$2,INDIRECT("day_wise_sales_data!$B$1:$BZ$1"),0)),0)</f>
        <v>0</v>
      </c>
      <c r="BN463" s="3">
        <f ca="1">IFERROR(INDEX(INDIRECT("day_wise_sales_data!$B$2:$BZ$599"),MATCH(resource!$CC463,day_wise_sales_data!$A$2:$A$500,0),MATCH(resource!BN$2,INDIRECT("day_wise_sales_data!$B$1:$BZ$1"),0)),0)</f>
        <v>0</v>
      </c>
      <c r="BO463" s="3">
        <f ca="1">IFERROR(INDEX(INDIRECT("day_wise_sales_data!$B$2:$BZ$599"),MATCH(resource!$CC463,day_wise_sales_data!$A$2:$A$500,0),MATCH(resource!BO$2,INDIRECT("day_wise_sales_data!$B$1:$BZ$1"),0)),0)</f>
        <v>0</v>
      </c>
      <c r="BP463" s="3">
        <f ca="1">IFERROR(INDEX(INDIRECT("day_wise_sales_data!$B$2:$BZ$599"),MATCH(resource!$CC463,day_wise_sales_data!$A$2:$A$500,0),MATCH(resource!BP$2,INDIRECT("day_wise_sales_data!$B$1:$BZ$1"),0)),0)</f>
        <v>0</v>
      </c>
      <c r="BQ463" s="3">
        <f ca="1">IFERROR(INDEX(INDIRECT("day_wise_sales_data!$B$2:$BZ$599"),MATCH(resource!$CC463,day_wise_sales_data!$A$2:$A$500,0),MATCH(resource!BQ$2,INDIRECT("day_wise_sales_data!$B$1:$BZ$1"),0)),0)</f>
        <v>0</v>
      </c>
      <c r="BR463" s="3">
        <f ca="1">IFERROR(INDEX(INDIRECT("day_wise_sales_data!$B$2:$BZ$599"),MATCH(resource!$CC463,day_wise_sales_data!$A$2:$A$500,0),MATCH(resource!BR$2,INDIRECT("day_wise_sales_data!$B$1:$BZ$1"),0)),0)</f>
        <v>4771.29</v>
      </c>
      <c r="BS463" s="3">
        <f ca="1">IFERROR(INDEX(INDIRECT("day_wise_sales_data!$B$2:$BZ$599"),MATCH(resource!$CC463,day_wise_sales_data!$A$2:$A$500,0),MATCH(resource!BS$2,INDIRECT("day_wise_sales_data!$B$1:$BZ$1"),0)),0)</f>
        <v>0</v>
      </c>
      <c r="BT463" s="3">
        <f ca="1">IFERROR(INDEX(INDIRECT("day_wise_sales_data!$B$2:$BZ$599"),MATCH(resource!$CC463,day_wise_sales_data!$A$2:$A$500,0),MATCH(resource!BT$2,INDIRECT("day_wise_sales_data!$B$1:$BZ$1"),0)),0)</f>
        <v>0</v>
      </c>
      <c r="BU463" s="3">
        <f ca="1">IFERROR(INDEX(INDIRECT("day_wise_sales_data!$B$2:$BZ$599"),MATCH(resource!$CC463,day_wise_sales_data!$A$2:$A$500,0),MATCH(resource!BU$2,INDIRECT("day_wise_sales_data!$B$1:$BZ$1"),0)),0)</f>
        <v>0</v>
      </c>
      <c r="BV463" s="3">
        <f ca="1">IFERROR(INDEX(INDIRECT("day_wise_sales_data!$B$2:$BZ$599"),MATCH(resource!$CC463,day_wise_sales_data!$A$2:$A$500,0),MATCH(resource!BV$2,INDIRECT("day_wise_sales_data!$B$1:$BZ$1"),0)),0)</f>
        <v>0</v>
      </c>
      <c r="BW463" s="3">
        <f ca="1">IFERROR(INDEX(INDIRECT("day_wise_sales_data!$B$2:$BZ$599"),MATCH(resource!$CC463,day_wise_sales_data!$A$2:$A$500,0),MATCH(resource!BW$2,INDIRECT("day_wise_sales_data!$B$1:$BZ$1"),0)),0)</f>
        <v>0</v>
      </c>
      <c r="BX463" s="3">
        <f ca="1">IFERROR(INDEX(INDIRECT("day_wise_sales_data!$B$2:$BZ$599"),MATCH(resource!$CC463,day_wise_sales_data!$A$2:$A$500,0),MATCH(resource!BX$2,INDIRECT("day_wise_sales_data!$B$1:$BZ$1"),0)),0)</f>
        <v>0</v>
      </c>
      <c r="BY463" s="3">
        <f ca="1">IFERROR(INDEX(INDIRECT("day_wise_sales_data!$B$2:$BZ$599"),MATCH(resource!$CC463,day_wise_sales_data!$A$2:$A$500,0),MATCH(resource!BY$2,INDIRECT("day_wise_sales_data!$B$1:$BZ$1"),0)),0)</f>
        <v>0</v>
      </c>
      <c r="BZ463" s="3">
        <f ca="1">IFERROR(INDEX(INDIRECT("day_wise_sales_data!$B$2:$BZ$599"),MATCH(resource!$CC463,day_wise_sales_data!$A$2:$A$500,0),MATCH(resource!BZ$2,INDIRECT("day_wise_sales_data!$B$1:$BZ$1"),0)),0)</f>
        <v>0</v>
      </c>
      <c r="CA463" s="3" t="str">
        <f ca="1">IFERROR(INDEX(INDIRECT("day_wise_sales_data!$B$2:$BZ$599"),MATCH(resource!$CC463,day_wise_sales_data!$A$2:$A$500,0),MATCH(resource!CA$2,INDIRECT("day_wise_sales_data!$B$1:$BZ$1"),0)),0)</f>
        <v>dd</v>
      </c>
      <c r="CC463" s="4" t="str">
        <f>sales_data!H462</f>
        <v>RNG06212</v>
      </c>
      <c r="CD463" s="1">
        <v>461</v>
      </c>
      <c r="CE463" s="1" t="str">
        <f>IF(AQ463=report!$AQ$3,resource!CD463,"")</f>
        <v/>
      </c>
      <c r="CF463" s="5" t="str">
        <f>IFERROR(SMALL($CE$3:$CE$1001,ROWS($CE$3:CE463)),"")</f>
        <v/>
      </c>
      <c r="CH463">
        <f>IFERROR(VLOOKUP($CC463,data_pull!$E$22:$G$700,2,0),0)</f>
        <v>50715.66</v>
      </c>
      <c r="DK463" s="3">
        <f>IFERROR(INDEX(COD_SALES!$B$5:$Z$500,MATCH(resource!$CC463,COD_SALES!$A$5:$A$500,0),MATCH(resource!DK$2,COD_SALES!$B$4:$Z$4,0)),"")</f>
        <v>0</v>
      </c>
      <c r="DL463" s="3">
        <f>IFERROR(INDEX(COD_SALES!$B$5:$Z$500,MATCH(resource!$CC463,COD_SALES!$A$5:$A$500,0),MATCH(resource!DL$2,COD_SALES!$B$4:$Z$4,0)),"")</f>
        <v>0</v>
      </c>
      <c r="DM463" s="3">
        <f>IFERROR(INDEX(COD_SALES!$B$5:$Z$500,MATCH(resource!$CC463,COD_SALES!$A$5:$A$500,0),MATCH(resource!DM$2,COD_SALES!$B$4:$Z$4,0)),"")</f>
        <v>0</v>
      </c>
      <c r="DN463" s="3" t="str">
        <f>IFERROR(INDEX(COD_SALES!$B$5:$Z$500,MATCH(resource!$CC463,COD_SALES!$A$5:$A$500,0),MATCH(resource!DN$2,COD_SALES!$B$4:$Z$4,0)),"")</f>
        <v/>
      </c>
      <c r="DO463" s="3">
        <f>IFERROR(INDEX(COD_SALES!$B$5:$Z$500,MATCH(resource!$CC463,COD_SALES!$A$5:$A$500,0),MATCH(resource!DO$2,COD_SALES!$B$4:$Z$4,0)),"")</f>
        <v>0</v>
      </c>
      <c r="DP463" s="3">
        <f>IFERROR(INDEX(COD_SALES!$B$5:$Z$500,MATCH(resource!$CC463,COD_SALES!$A$5:$A$500,0),MATCH(resource!DP$2,COD_SALES!$B$4:$Z$4,0)),"")</f>
        <v>0</v>
      </c>
      <c r="DQ463" s="3" t="str">
        <f>IFERROR(INDEX(COD_SALES!$B$5:$Z$500,MATCH(resource!$CC463,COD_SALES!$A$5:$A$500,0),MATCH(resource!DQ$2,COD_SALES!$B$4:$Z$4,0)),"")</f>
        <v/>
      </c>
      <c r="DR463" s="3">
        <f>IFERROR(INDEX(COD_SALES!$B$5:$Z$500,MATCH(resource!$CC463,COD_SALES!$A$5:$A$500,0),MATCH(resource!DR$2,COD_SALES!$B$4:$Z$4,0)),"")</f>
        <v>0</v>
      </c>
      <c r="DS463" s="3">
        <f>IFERROR(INDEX(COD_SALES!$B$5:$Z$500,MATCH(resource!$CC463,COD_SALES!$A$5:$A$500,0),MATCH(resource!DS$2,COD_SALES!$B$4:$Z$4,0)),"")</f>
        <v>2</v>
      </c>
      <c r="DT463" s="3">
        <f>IFERROR(INDEX(COD_SALES!$B$5:$Z$500,MATCH(resource!$CC463,COD_SALES!$A$5:$A$500,0),MATCH(resource!DT$2,COD_SALES!$B$4:$Z$4,0)),"")</f>
        <v>0</v>
      </c>
      <c r="DU463" s="3">
        <f>IFERROR(INDEX(COD_SALES!$B$5:$Z$500,MATCH(resource!$CC463,COD_SALES!$A$5:$A$500,0),MATCH(resource!DU$2,COD_SALES!$B$4:$Z$4,0)),"")</f>
        <v>0</v>
      </c>
      <c r="DV463" s="3">
        <f>IFERROR(INDEX(COD_SALES!$B$5:$Z$500,MATCH(resource!$CC463,COD_SALES!$A$5:$A$500,0),MATCH(resource!DV$2,COD_SALES!$B$4:$Z$4,0)),"")</f>
        <v>0</v>
      </c>
      <c r="DW463" s="3">
        <f>IFERROR(INDEX(COD_SALES!$B$5:$Z$500,MATCH(resource!$CC463,COD_SALES!$A$5:$A$500,0),MATCH(resource!DW$2,COD_SALES!$B$4:$Z$4,0)),"")</f>
        <v>36</v>
      </c>
      <c r="DX463" s="3">
        <f>IFERROR(INDEX(COD_SALES!$B$5:$Z$500,MATCH(resource!$CC463,COD_SALES!$A$5:$A$500,0),MATCH(resource!DX$2,COD_SALES!$B$4:$Z$4,0)),"")</f>
        <v>0</v>
      </c>
      <c r="DY463" s="3">
        <f>IFERROR(INDEX(COD_SALES!$B$5:$Z$500,MATCH(resource!$CC463,COD_SALES!$A$5:$A$500,0),MATCH(resource!DY$2,COD_SALES!$B$4:$Z$4,0)),"")</f>
        <v>0</v>
      </c>
      <c r="DZ463" s="3">
        <f>IFERROR(INDEX(COD_SALES!$B$5:$Z$500,MATCH(resource!$CC463,COD_SALES!$A$5:$A$500,0),MATCH(resource!DZ$2,COD_SALES!$B$4:$Z$4,0)),"")</f>
        <v>20</v>
      </c>
      <c r="EA463" s="3">
        <f>IFERROR(INDEX(COD_SALES!$B$5:$Z$500,MATCH(resource!$CC463,COD_SALES!$A$5:$A$500,0),MATCH(resource!EA$2,COD_SALES!$B$4:$Z$4,0)),"")</f>
        <v>0</v>
      </c>
      <c r="EB463" s="3">
        <f t="shared" si="130"/>
        <v>24805.46</v>
      </c>
      <c r="EW463" s="3">
        <f>IFERROR(VLOOKUP(CC463,data_pull!$AO$25:$AR$546,2,0),0)</f>
        <v>13</v>
      </c>
      <c r="EX463" s="1">
        <f>IFERROR(VLOOKUP(CC463,data_pull!$AO$25:$AR$546,4,0),0)</f>
        <v>190000</v>
      </c>
    </row>
    <row r="464" spans="13:154" x14ac:dyDescent="0.25"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4" t="str">
        <f>sales_data!B463</f>
        <v>RANGPUR ZONE Kamruzzaman(RSM)</v>
      </c>
      <c r="AR464" s="4" t="str">
        <f>sales_data!C463</f>
        <v>Mahmdul Islam</v>
      </c>
      <c r="AS464" s="5" t="str">
        <f t="shared" si="129"/>
        <v/>
      </c>
      <c r="AT464" s="4" t="str">
        <f>sales_data!I463</f>
        <v>Altab Ali</v>
      </c>
      <c r="AU464" s="4" t="str">
        <f>sales_data!W463</f>
        <v>Rmch-6</v>
      </c>
      <c r="AV464" s="1">
        <f>sales_data!N463</f>
        <v>51599.5</v>
      </c>
      <c r="AW464" s="1">
        <f>sales_data!P463</f>
        <v>20</v>
      </c>
      <c r="AX464" s="3">
        <f ca="1">IFERROR(INDEX(INDIRECT("day_wise_sales_data!$B$2:$BZ$599"),MATCH(resource!$CC464,day_wise_sales_data!$A$2:$A$500,0),MATCH(resource!AX$2,INDIRECT("day_wise_sales_data!$B$1:$BZ$1"),0)),0)</f>
        <v>0</v>
      </c>
      <c r="AY464" s="3">
        <f ca="1">IFERROR(INDEX(INDIRECT("day_wise_sales_data!$B$2:$BZ$599"),MATCH(resource!$CC464,day_wise_sales_data!$A$2:$A$500,0),MATCH(resource!AY$2,INDIRECT("day_wise_sales_data!$B$1:$BZ$1"),0)),0)</f>
        <v>0</v>
      </c>
      <c r="AZ464" s="3">
        <f ca="1">IFERROR(INDEX(INDIRECT("day_wise_sales_data!$B$2:$BZ$599"),MATCH(resource!$CC464,day_wise_sales_data!$A$2:$A$500,0),MATCH(resource!AZ$2,INDIRECT("day_wise_sales_data!$B$1:$BZ$1"),0)),0)</f>
        <v>0</v>
      </c>
      <c r="BA464" s="3">
        <f ca="1">IFERROR(INDEX(INDIRECT("day_wise_sales_data!$B$2:$BZ$599"),MATCH(resource!$CC464,day_wise_sales_data!$A$2:$A$500,0),MATCH(resource!BA$2,INDIRECT("day_wise_sales_data!$B$1:$BZ$1"),0)),0)</f>
        <v>29311.56</v>
      </c>
      <c r="BB464" s="3">
        <f ca="1">IFERROR(INDEX(INDIRECT("day_wise_sales_data!$B$2:$BZ$599"),MATCH(resource!$CC464,day_wise_sales_data!$A$2:$A$500,0),MATCH(resource!BB$2,INDIRECT("day_wise_sales_data!$B$1:$BZ$1"),0)),0)</f>
        <v>0</v>
      </c>
      <c r="BC464" s="3">
        <f ca="1">IFERROR(INDEX(INDIRECT("day_wise_sales_data!$B$2:$BZ$599"),MATCH(resource!$CC464,day_wise_sales_data!$A$2:$A$500,0),MATCH(resource!BC$2,INDIRECT("day_wise_sales_data!$B$1:$BZ$1"),0)),0)</f>
        <v>0</v>
      </c>
      <c r="BD464" s="3">
        <f ca="1">IFERROR(INDEX(INDIRECT("day_wise_sales_data!$B$2:$BZ$599"),MATCH(resource!$CC464,day_wise_sales_data!$A$2:$A$500,0),MATCH(resource!BD$2,INDIRECT("day_wise_sales_data!$B$1:$BZ$1"),0)),0)</f>
        <v>0</v>
      </c>
      <c r="BE464" s="3">
        <f ca="1">IFERROR(INDEX(INDIRECT("day_wise_sales_data!$B$2:$BZ$599"),MATCH(resource!$CC464,day_wise_sales_data!$A$2:$A$500,0),MATCH(resource!BE$2,INDIRECT("day_wise_sales_data!$B$1:$BZ$1"),0)),0)</f>
        <v>0</v>
      </c>
      <c r="BF464" s="3">
        <f ca="1">IFERROR(INDEX(INDIRECT("day_wise_sales_data!$B$2:$BZ$599"),MATCH(resource!$CC464,day_wise_sales_data!$A$2:$A$500,0),MATCH(resource!BF$2,INDIRECT("day_wise_sales_data!$B$1:$BZ$1"),0)),0)</f>
        <v>0</v>
      </c>
      <c r="BG464" s="3">
        <f ca="1">IFERROR(INDEX(INDIRECT("day_wise_sales_data!$B$2:$BZ$599"),MATCH(resource!$CC464,day_wise_sales_data!$A$2:$A$500,0),MATCH(resource!BG$2,INDIRECT("day_wise_sales_data!$B$1:$BZ$1"),0)),0)</f>
        <v>1689.71</v>
      </c>
      <c r="BH464" s="3">
        <f ca="1">IFERROR(INDEX(INDIRECT("day_wise_sales_data!$B$2:$BZ$599"),MATCH(resource!$CC464,day_wise_sales_data!$A$2:$A$500,0),MATCH(resource!BH$2,INDIRECT("day_wise_sales_data!$B$1:$BZ$1"),0)),0)</f>
        <v>1147.94</v>
      </c>
      <c r="BI464" s="3">
        <f ca="1">IFERROR(INDEX(INDIRECT("day_wise_sales_data!$B$2:$BZ$599"),MATCH(resource!$CC464,day_wise_sales_data!$A$2:$A$500,0),MATCH(resource!BI$2,INDIRECT("day_wise_sales_data!$B$1:$BZ$1"),0)),0)</f>
        <v>0</v>
      </c>
      <c r="BJ464" s="3">
        <f ca="1">IFERROR(INDEX(INDIRECT("day_wise_sales_data!$B$2:$BZ$599"),MATCH(resource!$CC464,day_wise_sales_data!$A$2:$A$500,0),MATCH(resource!BJ$2,INDIRECT("day_wise_sales_data!$B$1:$BZ$1"),0)),0)</f>
        <v>21165.65</v>
      </c>
      <c r="BK464" s="3">
        <f ca="1">IFERROR(INDEX(INDIRECT("day_wise_sales_data!$B$2:$BZ$599"),MATCH(resource!$CC464,day_wise_sales_data!$A$2:$A$500,0),MATCH(resource!BK$2,INDIRECT("day_wise_sales_data!$B$1:$BZ$1"),0)),0)</f>
        <v>0</v>
      </c>
      <c r="BL464" s="3">
        <f ca="1">IFERROR(INDEX(INDIRECT("day_wise_sales_data!$B$2:$BZ$599"),MATCH(resource!$CC464,day_wise_sales_data!$A$2:$A$500,0),MATCH(resource!BL$2,INDIRECT("day_wise_sales_data!$B$1:$BZ$1"),0)),0)</f>
        <v>0</v>
      </c>
      <c r="BM464" s="3">
        <f ca="1">IFERROR(INDEX(INDIRECT("day_wise_sales_data!$B$2:$BZ$599"),MATCH(resource!$CC464,day_wise_sales_data!$A$2:$A$500,0),MATCH(resource!BM$2,INDIRECT("day_wise_sales_data!$B$1:$BZ$1"),0)),0)</f>
        <v>2120.58</v>
      </c>
      <c r="BN464" s="3">
        <f ca="1">IFERROR(INDEX(INDIRECT("day_wise_sales_data!$B$2:$BZ$599"),MATCH(resource!$CC464,day_wise_sales_data!$A$2:$A$500,0),MATCH(resource!BN$2,INDIRECT("day_wise_sales_data!$B$1:$BZ$1"),0)),0)</f>
        <v>3035.86</v>
      </c>
      <c r="BO464" s="3">
        <f ca="1">IFERROR(INDEX(INDIRECT("day_wise_sales_data!$B$2:$BZ$599"),MATCH(resource!$CC464,day_wise_sales_data!$A$2:$A$500,0),MATCH(resource!BO$2,INDIRECT("day_wise_sales_data!$B$1:$BZ$1"),0)),0)</f>
        <v>0</v>
      </c>
      <c r="BP464" s="3">
        <f ca="1">IFERROR(INDEX(INDIRECT("day_wise_sales_data!$B$2:$BZ$599"),MATCH(resource!$CC464,day_wise_sales_data!$A$2:$A$500,0),MATCH(resource!BP$2,INDIRECT("day_wise_sales_data!$B$1:$BZ$1"),0)),0)</f>
        <v>4448.16</v>
      </c>
      <c r="BQ464" s="3">
        <f ca="1">IFERROR(INDEX(INDIRECT("day_wise_sales_data!$B$2:$BZ$599"),MATCH(resource!$CC464,day_wise_sales_data!$A$2:$A$500,0),MATCH(resource!BQ$2,INDIRECT("day_wise_sales_data!$B$1:$BZ$1"),0)),0)</f>
        <v>0</v>
      </c>
      <c r="BR464" s="3">
        <f ca="1">IFERROR(INDEX(INDIRECT("day_wise_sales_data!$B$2:$BZ$599"),MATCH(resource!$CC464,day_wise_sales_data!$A$2:$A$500,0),MATCH(resource!BR$2,INDIRECT("day_wise_sales_data!$B$1:$BZ$1"),0)),0)</f>
        <v>0</v>
      </c>
      <c r="BS464" s="3">
        <f ca="1">IFERROR(INDEX(INDIRECT("day_wise_sales_data!$B$2:$BZ$599"),MATCH(resource!$CC464,day_wise_sales_data!$A$2:$A$500,0),MATCH(resource!BS$2,INDIRECT("day_wise_sales_data!$B$1:$BZ$1"),0)),0)</f>
        <v>0</v>
      </c>
      <c r="BT464" s="3">
        <f ca="1">IFERROR(INDEX(INDIRECT("day_wise_sales_data!$B$2:$BZ$599"),MATCH(resource!$CC464,day_wise_sales_data!$A$2:$A$500,0),MATCH(resource!BT$2,INDIRECT("day_wise_sales_data!$B$1:$BZ$1"),0)),0)</f>
        <v>0</v>
      </c>
      <c r="BU464" s="3">
        <f ca="1">IFERROR(INDEX(INDIRECT("day_wise_sales_data!$B$2:$BZ$599"),MATCH(resource!$CC464,day_wise_sales_data!$A$2:$A$500,0),MATCH(resource!BU$2,INDIRECT("day_wise_sales_data!$B$1:$BZ$1"),0)),0)</f>
        <v>0</v>
      </c>
      <c r="BV464" s="3">
        <f ca="1">IFERROR(INDEX(INDIRECT("day_wise_sales_data!$B$2:$BZ$599"),MATCH(resource!$CC464,day_wise_sales_data!$A$2:$A$500,0),MATCH(resource!BV$2,INDIRECT("day_wise_sales_data!$B$1:$BZ$1"),0)),0)</f>
        <v>0</v>
      </c>
      <c r="BW464" s="3">
        <f ca="1">IFERROR(INDEX(INDIRECT("day_wise_sales_data!$B$2:$BZ$599"),MATCH(resource!$CC464,day_wise_sales_data!$A$2:$A$500,0),MATCH(resource!BW$2,INDIRECT("day_wise_sales_data!$B$1:$BZ$1"),0)),0)</f>
        <v>0</v>
      </c>
      <c r="BX464" s="3">
        <f ca="1">IFERROR(INDEX(INDIRECT("day_wise_sales_data!$B$2:$BZ$599"),MATCH(resource!$CC464,day_wise_sales_data!$A$2:$A$500,0),MATCH(resource!BX$2,INDIRECT("day_wise_sales_data!$B$1:$BZ$1"),0)),0)</f>
        <v>0</v>
      </c>
      <c r="BY464" s="3">
        <f ca="1">IFERROR(INDEX(INDIRECT("day_wise_sales_data!$B$2:$BZ$599"),MATCH(resource!$CC464,day_wise_sales_data!$A$2:$A$500,0),MATCH(resource!BY$2,INDIRECT("day_wise_sales_data!$B$1:$BZ$1"),0)),0)</f>
        <v>0</v>
      </c>
      <c r="BZ464" s="3">
        <f ca="1">IFERROR(INDEX(INDIRECT("day_wise_sales_data!$B$2:$BZ$599"),MATCH(resource!$CC464,day_wise_sales_data!$A$2:$A$500,0),MATCH(resource!BZ$2,INDIRECT("day_wise_sales_data!$B$1:$BZ$1"),0)),0)</f>
        <v>0</v>
      </c>
      <c r="CA464" s="3" t="str">
        <f ca="1">IFERROR(INDEX(INDIRECT("day_wise_sales_data!$B$2:$BZ$599"),MATCH(resource!$CC464,day_wise_sales_data!$A$2:$A$500,0),MATCH(resource!CA$2,INDIRECT("day_wise_sales_data!$B$1:$BZ$1"),0)),0)</f>
        <v>dd</v>
      </c>
      <c r="CC464" s="4" t="str">
        <f>sales_data!H463</f>
        <v>RNG062112</v>
      </c>
      <c r="CD464" s="1">
        <v>462</v>
      </c>
      <c r="CE464" s="1" t="str">
        <f>IF(AQ464=report!$AQ$3,resource!CD464,"")</f>
        <v/>
      </c>
      <c r="CF464" s="5" t="str">
        <f>IFERROR(SMALL($CE$3:$CE$1001,ROWS($CE$3:CE464)),"")</f>
        <v/>
      </c>
      <c r="CH464">
        <f>IFERROR(VLOOKUP($CC464,data_pull!$E$22:$G$700,2,0),0)</f>
        <v>51599.5</v>
      </c>
      <c r="DK464" s="3">
        <f>IFERROR(INDEX(COD_SALES!$B$5:$Z$500,MATCH(resource!$CC464,COD_SALES!$A$5:$A$500,0),MATCH(resource!DK$2,COD_SALES!$B$4:$Z$4,0)),"")</f>
        <v>0</v>
      </c>
      <c r="DL464" s="3">
        <f>IFERROR(INDEX(COD_SALES!$B$5:$Z$500,MATCH(resource!$CC464,COD_SALES!$A$5:$A$500,0),MATCH(resource!DL$2,COD_SALES!$B$4:$Z$4,0)),"")</f>
        <v>0</v>
      </c>
      <c r="DM464" s="3">
        <f>IFERROR(INDEX(COD_SALES!$B$5:$Z$500,MATCH(resource!$CC464,COD_SALES!$A$5:$A$500,0),MATCH(resource!DM$2,COD_SALES!$B$4:$Z$4,0)),"")</f>
        <v>0</v>
      </c>
      <c r="DN464" s="3" t="str">
        <f>IFERROR(INDEX(COD_SALES!$B$5:$Z$500,MATCH(resource!$CC464,COD_SALES!$A$5:$A$500,0),MATCH(resource!DN$2,COD_SALES!$B$4:$Z$4,0)),"")</f>
        <v/>
      </c>
      <c r="DO464" s="3">
        <f>IFERROR(INDEX(COD_SALES!$B$5:$Z$500,MATCH(resource!$CC464,COD_SALES!$A$5:$A$500,0),MATCH(resource!DO$2,COD_SALES!$B$4:$Z$4,0)),"")</f>
        <v>0</v>
      </c>
      <c r="DP464" s="3">
        <f>IFERROR(INDEX(COD_SALES!$B$5:$Z$500,MATCH(resource!$CC464,COD_SALES!$A$5:$A$500,0),MATCH(resource!DP$2,COD_SALES!$B$4:$Z$4,0)),"")</f>
        <v>0</v>
      </c>
      <c r="DQ464" s="3" t="str">
        <f>IFERROR(INDEX(COD_SALES!$B$5:$Z$500,MATCH(resource!$CC464,COD_SALES!$A$5:$A$500,0),MATCH(resource!DQ$2,COD_SALES!$B$4:$Z$4,0)),"")</f>
        <v/>
      </c>
      <c r="DR464" s="3">
        <f>IFERROR(INDEX(COD_SALES!$B$5:$Z$500,MATCH(resource!$CC464,COD_SALES!$A$5:$A$500,0),MATCH(resource!DR$2,COD_SALES!$B$4:$Z$4,0)),"")</f>
        <v>0</v>
      </c>
      <c r="DS464" s="3">
        <f>IFERROR(INDEX(COD_SALES!$B$5:$Z$500,MATCH(resource!$CC464,COD_SALES!$A$5:$A$500,0),MATCH(resource!DS$2,COD_SALES!$B$4:$Z$4,0)),"")</f>
        <v>38</v>
      </c>
      <c r="DT464" s="3">
        <f>IFERROR(INDEX(COD_SALES!$B$5:$Z$500,MATCH(resource!$CC464,COD_SALES!$A$5:$A$500,0),MATCH(resource!DT$2,COD_SALES!$B$4:$Z$4,0)),"")</f>
        <v>0</v>
      </c>
      <c r="DU464" s="3">
        <f>IFERROR(INDEX(COD_SALES!$B$5:$Z$500,MATCH(resource!$CC464,COD_SALES!$A$5:$A$500,0),MATCH(resource!DU$2,COD_SALES!$B$4:$Z$4,0)),"")</f>
        <v>0</v>
      </c>
      <c r="DV464" s="3">
        <f>IFERROR(INDEX(COD_SALES!$B$5:$Z$500,MATCH(resource!$CC464,COD_SALES!$A$5:$A$500,0),MATCH(resource!DV$2,COD_SALES!$B$4:$Z$4,0)),"")</f>
        <v>0</v>
      </c>
      <c r="DW464" s="3">
        <f>IFERROR(INDEX(COD_SALES!$B$5:$Z$500,MATCH(resource!$CC464,COD_SALES!$A$5:$A$500,0),MATCH(resource!DW$2,COD_SALES!$B$4:$Z$4,0)),"")</f>
        <v>13</v>
      </c>
      <c r="DX464" s="3">
        <f>IFERROR(INDEX(COD_SALES!$B$5:$Z$500,MATCH(resource!$CC464,COD_SALES!$A$5:$A$500,0),MATCH(resource!DX$2,COD_SALES!$B$4:$Z$4,0)),"")</f>
        <v>0</v>
      </c>
      <c r="DY464" s="3">
        <f>IFERROR(INDEX(COD_SALES!$B$5:$Z$500,MATCH(resource!$CC464,COD_SALES!$A$5:$A$500,0),MATCH(resource!DY$2,COD_SALES!$B$4:$Z$4,0)),"")</f>
        <v>0</v>
      </c>
      <c r="DZ464" s="3">
        <f>IFERROR(INDEX(COD_SALES!$B$5:$Z$500,MATCH(resource!$CC464,COD_SALES!$A$5:$A$500,0),MATCH(resource!DZ$2,COD_SALES!$B$4:$Z$4,0)),"")</f>
        <v>0</v>
      </c>
      <c r="EA464" s="3">
        <f>IFERROR(INDEX(COD_SALES!$B$5:$Z$500,MATCH(resource!$CC464,COD_SALES!$A$5:$A$500,0),MATCH(resource!EA$2,COD_SALES!$B$4:$Z$4,0)),"")</f>
        <v>0</v>
      </c>
      <c r="EB464" s="3">
        <f t="shared" si="130"/>
        <v>14917.8</v>
      </c>
      <c r="EW464" s="3">
        <f>IFERROR(VLOOKUP(CC464,data_pull!$AO$25:$AR$546,2,0),0)</f>
        <v>13</v>
      </c>
      <c r="EX464" s="1">
        <f>IFERROR(VLOOKUP(CC464,data_pull!$AO$25:$AR$546,4,0),0)</f>
        <v>190000</v>
      </c>
    </row>
    <row r="465" spans="13:154" x14ac:dyDescent="0.25"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4" t="str">
        <f>sales_data!B464</f>
        <v>RANGPUR ZONE Kamruzzaman(RSM)</v>
      </c>
      <c r="AR465" s="4" t="str">
        <f>sales_data!C464</f>
        <v>Mahmdul Islam</v>
      </c>
      <c r="AS465" s="5" t="str">
        <f t="shared" si="129"/>
        <v/>
      </c>
      <c r="AT465" s="4" t="str">
        <f>sales_data!I464</f>
        <v>Aminul Islam</v>
      </c>
      <c r="AU465" s="4" t="str">
        <f>sales_data!W464</f>
        <v>Dhap-2 (C.B)</v>
      </c>
      <c r="AV465" s="1">
        <f>sales_data!N464</f>
        <v>50401.61</v>
      </c>
      <c r="AW465" s="1">
        <f>sales_data!P464</f>
        <v>19</v>
      </c>
      <c r="AX465" s="3">
        <f ca="1">IFERROR(INDEX(INDIRECT("day_wise_sales_data!$B$2:$BZ$599"),MATCH(resource!$CC465,day_wise_sales_data!$A$2:$A$500,0),MATCH(resource!AX$2,INDIRECT("day_wise_sales_data!$B$1:$BZ$1"),0)),0)</f>
        <v>0</v>
      </c>
      <c r="AY465" s="3">
        <f ca="1">IFERROR(INDEX(INDIRECT("day_wise_sales_data!$B$2:$BZ$599"),MATCH(resource!$CC465,day_wise_sales_data!$A$2:$A$500,0),MATCH(resource!AY$2,INDIRECT("day_wise_sales_data!$B$1:$BZ$1"),0)),0)</f>
        <v>0</v>
      </c>
      <c r="AZ465" s="3">
        <f ca="1">IFERROR(INDEX(INDIRECT("day_wise_sales_data!$B$2:$BZ$599"),MATCH(resource!$CC465,day_wise_sales_data!$A$2:$A$500,0),MATCH(resource!AZ$2,INDIRECT("day_wise_sales_data!$B$1:$BZ$1"),0)),0)</f>
        <v>0</v>
      </c>
      <c r="BA465" s="3">
        <f ca="1">IFERROR(INDEX(INDIRECT("day_wise_sales_data!$B$2:$BZ$599"),MATCH(resource!$CC465,day_wise_sales_data!$A$2:$A$500,0),MATCH(resource!BA$2,INDIRECT("day_wise_sales_data!$B$1:$BZ$1"),0)),0)</f>
        <v>0</v>
      </c>
      <c r="BB465" s="3">
        <f ca="1">IFERROR(INDEX(INDIRECT("day_wise_sales_data!$B$2:$BZ$599"),MATCH(resource!$CC465,day_wise_sales_data!$A$2:$A$500,0),MATCH(resource!BB$2,INDIRECT("day_wise_sales_data!$B$1:$BZ$1"),0)),0)</f>
        <v>0</v>
      </c>
      <c r="BC465" s="3">
        <f ca="1">IFERROR(INDEX(INDIRECT("day_wise_sales_data!$B$2:$BZ$599"),MATCH(resource!$CC465,day_wise_sales_data!$A$2:$A$500,0),MATCH(resource!BC$2,INDIRECT("day_wise_sales_data!$B$1:$BZ$1"),0)),0)</f>
        <v>0</v>
      </c>
      <c r="BD465" s="3">
        <f ca="1">IFERROR(INDEX(INDIRECT("day_wise_sales_data!$B$2:$BZ$599"),MATCH(resource!$CC465,day_wise_sales_data!$A$2:$A$500,0),MATCH(resource!BD$2,INDIRECT("day_wise_sales_data!$B$1:$BZ$1"),0)),0)</f>
        <v>0</v>
      </c>
      <c r="BE465" s="3">
        <f ca="1">IFERROR(INDEX(INDIRECT("day_wise_sales_data!$B$2:$BZ$599"),MATCH(resource!$CC465,day_wise_sales_data!$A$2:$A$500,0),MATCH(resource!BE$2,INDIRECT("day_wise_sales_data!$B$1:$BZ$1"),0)),0)</f>
        <v>0</v>
      </c>
      <c r="BF465" s="3">
        <f ca="1">IFERROR(INDEX(INDIRECT("day_wise_sales_data!$B$2:$BZ$599"),MATCH(resource!$CC465,day_wise_sales_data!$A$2:$A$500,0),MATCH(resource!BF$2,INDIRECT("day_wise_sales_data!$B$1:$BZ$1"),0)),0)</f>
        <v>688.48</v>
      </c>
      <c r="BG465" s="3">
        <f ca="1">IFERROR(INDEX(INDIRECT("day_wise_sales_data!$B$2:$BZ$599"),MATCH(resource!$CC465,day_wise_sales_data!$A$2:$A$500,0),MATCH(resource!BG$2,INDIRECT("day_wise_sales_data!$B$1:$BZ$1"),0)),0)</f>
        <v>3406.12</v>
      </c>
      <c r="BH465" s="3">
        <f ca="1">IFERROR(INDEX(INDIRECT("day_wise_sales_data!$B$2:$BZ$599"),MATCH(resource!$CC465,day_wise_sales_data!$A$2:$A$500,0),MATCH(resource!BH$2,INDIRECT("day_wise_sales_data!$B$1:$BZ$1"),0)),0)</f>
        <v>1900.76</v>
      </c>
      <c r="BI465" s="3">
        <f ca="1">IFERROR(INDEX(INDIRECT("day_wise_sales_data!$B$2:$BZ$599"),MATCH(resource!$CC465,day_wise_sales_data!$A$2:$A$500,0),MATCH(resource!BI$2,INDIRECT("day_wise_sales_data!$B$1:$BZ$1"),0)),0)</f>
        <v>0</v>
      </c>
      <c r="BJ465" s="3">
        <f ca="1">IFERROR(INDEX(INDIRECT("day_wise_sales_data!$B$2:$BZ$599"),MATCH(resource!$CC465,day_wise_sales_data!$A$2:$A$500,0),MATCH(resource!BJ$2,INDIRECT("day_wise_sales_data!$B$1:$BZ$1"),0)),0)</f>
        <v>0</v>
      </c>
      <c r="BK465" s="3">
        <f ca="1">IFERROR(INDEX(INDIRECT("day_wise_sales_data!$B$2:$BZ$599"),MATCH(resource!$CC465,day_wise_sales_data!$A$2:$A$500,0),MATCH(resource!BK$2,INDIRECT("day_wise_sales_data!$B$1:$BZ$1"),0)),0)</f>
        <v>18239.75</v>
      </c>
      <c r="BL465" s="3">
        <f ca="1">IFERROR(INDEX(INDIRECT("day_wise_sales_data!$B$2:$BZ$599"),MATCH(resource!$CC465,day_wise_sales_data!$A$2:$A$500,0),MATCH(resource!BL$2,INDIRECT("day_wise_sales_data!$B$1:$BZ$1"),0)),0)</f>
        <v>0</v>
      </c>
      <c r="BM465" s="3">
        <f ca="1">IFERROR(INDEX(INDIRECT("day_wise_sales_data!$B$2:$BZ$599"),MATCH(resource!$CC465,day_wise_sales_data!$A$2:$A$500,0),MATCH(resource!BM$2,INDIRECT("day_wise_sales_data!$B$1:$BZ$1"),0)),0)</f>
        <v>12050</v>
      </c>
      <c r="BN465" s="3">
        <f ca="1">IFERROR(INDEX(INDIRECT("day_wise_sales_data!$B$2:$BZ$599"),MATCH(resource!$CC465,day_wise_sales_data!$A$2:$A$500,0),MATCH(resource!BN$2,INDIRECT("day_wise_sales_data!$B$1:$BZ$1"),0)),0)</f>
        <v>0</v>
      </c>
      <c r="BO465" s="3">
        <f ca="1">IFERROR(INDEX(INDIRECT("day_wise_sales_data!$B$2:$BZ$599"),MATCH(resource!$CC465,day_wise_sales_data!$A$2:$A$500,0),MATCH(resource!BO$2,INDIRECT("day_wise_sales_data!$B$1:$BZ$1"),0)),0)</f>
        <v>0</v>
      </c>
      <c r="BP465" s="3">
        <f ca="1">IFERROR(INDEX(INDIRECT("day_wise_sales_data!$B$2:$BZ$599"),MATCH(resource!$CC465,day_wise_sales_data!$A$2:$A$500,0),MATCH(resource!BP$2,INDIRECT("day_wise_sales_data!$B$1:$BZ$1"),0)),0)</f>
        <v>14116.5</v>
      </c>
      <c r="BQ465" s="3">
        <f ca="1">IFERROR(INDEX(INDIRECT("day_wise_sales_data!$B$2:$BZ$599"),MATCH(resource!$CC465,day_wise_sales_data!$A$2:$A$500,0),MATCH(resource!BQ$2,INDIRECT("day_wise_sales_data!$B$1:$BZ$1"),0)),0)</f>
        <v>0</v>
      </c>
      <c r="BR465" s="3">
        <f ca="1">IFERROR(INDEX(INDIRECT("day_wise_sales_data!$B$2:$BZ$599"),MATCH(resource!$CC465,day_wise_sales_data!$A$2:$A$500,0),MATCH(resource!BR$2,INDIRECT("day_wise_sales_data!$B$1:$BZ$1"),0)),0)</f>
        <v>0</v>
      </c>
      <c r="BS465" s="3">
        <f ca="1">IFERROR(INDEX(INDIRECT("day_wise_sales_data!$B$2:$BZ$599"),MATCH(resource!$CC465,day_wise_sales_data!$A$2:$A$500,0),MATCH(resource!BS$2,INDIRECT("day_wise_sales_data!$B$1:$BZ$1"),0)),0)</f>
        <v>0</v>
      </c>
      <c r="BT465" s="3">
        <f ca="1">IFERROR(INDEX(INDIRECT("day_wise_sales_data!$B$2:$BZ$599"),MATCH(resource!$CC465,day_wise_sales_data!$A$2:$A$500,0),MATCH(resource!BT$2,INDIRECT("day_wise_sales_data!$B$1:$BZ$1"),0)),0)</f>
        <v>0</v>
      </c>
      <c r="BU465" s="3">
        <f ca="1">IFERROR(INDEX(INDIRECT("day_wise_sales_data!$B$2:$BZ$599"),MATCH(resource!$CC465,day_wise_sales_data!$A$2:$A$500,0),MATCH(resource!BU$2,INDIRECT("day_wise_sales_data!$B$1:$BZ$1"),0)),0)</f>
        <v>0</v>
      </c>
      <c r="BV465" s="3">
        <f ca="1">IFERROR(INDEX(INDIRECT("day_wise_sales_data!$B$2:$BZ$599"),MATCH(resource!$CC465,day_wise_sales_data!$A$2:$A$500,0),MATCH(resource!BV$2,INDIRECT("day_wise_sales_data!$B$1:$BZ$1"),0)),0)</f>
        <v>0</v>
      </c>
      <c r="BW465" s="3">
        <f ca="1">IFERROR(INDEX(INDIRECT("day_wise_sales_data!$B$2:$BZ$599"),MATCH(resource!$CC465,day_wise_sales_data!$A$2:$A$500,0),MATCH(resource!BW$2,INDIRECT("day_wise_sales_data!$B$1:$BZ$1"),0)),0)</f>
        <v>0</v>
      </c>
      <c r="BX465" s="3">
        <f ca="1">IFERROR(INDEX(INDIRECT("day_wise_sales_data!$B$2:$BZ$599"),MATCH(resource!$CC465,day_wise_sales_data!$A$2:$A$500,0),MATCH(resource!BX$2,INDIRECT("day_wise_sales_data!$B$1:$BZ$1"),0)),0)</f>
        <v>0</v>
      </c>
      <c r="BY465" s="3">
        <f ca="1">IFERROR(INDEX(INDIRECT("day_wise_sales_data!$B$2:$BZ$599"),MATCH(resource!$CC465,day_wise_sales_data!$A$2:$A$500,0),MATCH(resource!BY$2,INDIRECT("day_wise_sales_data!$B$1:$BZ$1"),0)),0)</f>
        <v>0</v>
      </c>
      <c r="BZ465" s="3">
        <f ca="1">IFERROR(INDEX(INDIRECT("day_wise_sales_data!$B$2:$BZ$599"),MATCH(resource!$CC465,day_wise_sales_data!$A$2:$A$500,0),MATCH(resource!BZ$2,INDIRECT("day_wise_sales_data!$B$1:$BZ$1"),0)),0)</f>
        <v>0</v>
      </c>
      <c r="CA465" s="3" t="str">
        <f ca="1">IFERROR(INDEX(INDIRECT("day_wise_sales_data!$B$2:$BZ$599"),MATCH(resource!$CC465,day_wise_sales_data!$A$2:$A$500,0),MATCH(resource!CA$2,INDIRECT("day_wise_sales_data!$B$1:$BZ$1"),0)),0)</f>
        <v>dd</v>
      </c>
      <c r="CC465" s="4" t="str">
        <f>sales_data!H464</f>
        <v>RNG06217</v>
      </c>
      <c r="CD465" s="1">
        <v>463</v>
      </c>
      <c r="CE465" s="1" t="str">
        <f>IF(AQ465=report!$AQ$3,resource!CD465,"")</f>
        <v/>
      </c>
      <c r="CF465" s="5" t="str">
        <f>IFERROR(SMALL($CE$3:$CE$1001,ROWS($CE$3:CE465)),"")</f>
        <v/>
      </c>
      <c r="CH465">
        <f>IFERROR(VLOOKUP($CC465,data_pull!$E$22:$G$700,2,0),0)</f>
        <v>50401.61</v>
      </c>
      <c r="DK465" s="3">
        <f>IFERROR(INDEX(COD_SALES!$B$5:$Z$500,MATCH(resource!$CC465,COD_SALES!$A$5:$A$500,0),MATCH(resource!DK$2,COD_SALES!$B$4:$Z$4,0)),"")</f>
        <v>0</v>
      </c>
      <c r="DL465" s="3">
        <f>IFERROR(INDEX(COD_SALES!$B$5:$Z$500,MATCH(resource!$CC465,COD_SALES!$A$5:$A$500,0),MATCH(resource!DL$2,COD_SALES!$B$4:$Z$4,0)),"")</f>
        <v>0</v>
      </c>
      <c r="DM465" s="3">
        <f>IFERROR(INDEX(COD_SALES!$B$5:$Z$500,MATCH(resource!$CC465,COD_SALES!$A$5:$A$500,0),MATCH(resource!DM$2,COD_SALES!$B$4:$Z$4,0)),"")</f>
        <v>0</v>
      </c>
      <c r="DN465" s="3" t="str">
        <f>IFERROR(INDEX(COD_SALES!$B$5:$Z$500,MATCH(resource!$CC465,COD_SALES!$A$5:$A$500,0),MATCH(resource!DN$2,COD_SALES!$B$4:$Z$4,0)),"")</f>
        <v/>
      </c>
      <c r="DO465" s="3">
        <f>IFERROR(INDEX(COD_SALES!$B$5:$Z$500,MATCH(resource!$CC465,COD_SALES!$A$5:$A$500,0),MATCH(resource!DO$2,COD_SALES!$B$4:$Z$4,0)),"")</f>
        <v>0</v>
      </c>
      <c r="DP465" s="3">
        <f>IFERROR(INDEX(COD_SALES!$B$5:$Z$500,MATCH(resource!$CC465,COD_SALES!$A$5:$A$500,0),MATCH(resource!DP$2,COD_SALES!$B$4:$Z$4,0)),"")</f>
        <v>0</v>
      </c>
      <c r="DQ465" s="3" t="str">
        <f>IFERROR(INDEX(COD_SALES!$B$5:$Z$500,MATCH(resource!$CC465,COD_SALES!$A$5:$A$500,0),MATCH(resource!DQ$2,COD_SALES!$B$4:$Z$4,0)),"")</f>
        <v/>
      </c>
      <c r="DR465" s="3">
        <f>IFERROR(INDEX(COD_SALES!$B$5:$Z$500,MATCH(resource!$CC465,COD_SALES!$A$5:$A$500,0),MATCH(resource!DR$2,COD_SALES!$B$4:$Z$4,0)),"")</f>
        <v>0</v>
      </c>
      <c r="DS465" s="3">
        <f>IFERROR(INDEX(COD_SALES!$B$5:$Z$500,MATCH(resource!$CC465,COD_SALES!$A$5:$A$500,0),MATCH(resource!DS$2,COD_SALES!$B$4:$Z$4,0)),"")</f>
        <v>0</v>
      </c>
      <c r="DT465" s="3">
        <f>IFERROR(INDEX(COD_SALES!$B$5:$Z$500,MATCH(resource!$CC465,COD_SALES!$A$5:$A$500,0),MATCH(resource!DT$2,COD_SALES!$B$4:$Z$4,0)),"")</f>
        <v>0</v>
      </c>
      <c r="DU465" s="3">
        <f>IFERROR(INDEX(COD_SALES!$B$5:$Z$500,MATCH(resource!$CC465,COD_SALES!$A$5:$A$500,0),MATCH(resource!DU$2,COD_SALES!$B$4:$Z$4,0)),"")</f>
        <v>0</v>
      </c>
      <c r="DV465" s="3">
        <f>IFERROR(INDEX(COD_SALES!$B$5:$Z$500,MATCH(resource!$CC465,COD_SALES!$A$5:$A$500,0),MATCH(resource!DV$2,COD_SALES!$B$4:$Z$4,0)),"")</f>
        <v>0</v>
      </c>
      <c r="DW465" s="3">
        <f>IFERROR(INDEX(COD_SALES!$B$5:$Z$500,MATCH(resource!$CC465,COD_SALES!$A$5:$A$500,0),MATCH(resource!DW$2,COD_SALES!$B$4:$Z$4,0)),"")</f>
        <v>25</v>
      </c>
      <c r="DX465" s="3">
        <f>IFERROR(INDEX(COD_SALES!$B$5:$Z$500,MATCH(resource!$CC465,COD_SALES!$A$5:$A$500,0),MATCH(resource!DX$2,COD_SALES!$B$4:$Z$4,0)),"")</f>
        <v>0</v>
      </c>
      <c r="DY465" s="3">
        <f>IFERROR(INDEX(COD_SALES!$B$5:$Z$500,MATCH(resource!$CC465,COD_SALES!$A$5:$A$500,0),MATCH(resource!DY$2,COD_SALES!$B$4:$Z$4,0)),"")</f>
        <v>0</v>
      </c>
      <c r="DZ465" s="3">
        <f>IFERROR(INDEX(COD_SALES!$B$5:$Z$500,MATCH(resource!$CC465,COD_SALES!$A$5:$A$500,0),MATCH(resource!DZ$2,COD_SALES!$B$4:$Z$4,0)),"")</f>
        <v>1</v>
      </c>
      <c r="EA465" s="3">
        <f>IFERROR(INDEX(COD_SALES!$B$5:$Z$500,MATCH(resource!$CC465,COD_SALES!$A$5:$A$500,0),MATCH(resource!EA$2,COD_SALES!$B$4:$Z$4,0)),"")</f>
        <v>4</v>
      </c>
      <c r="EB465" s="3">
        <f t="shared" si="130"/>
        <v>14398.48</v>
      </c>
      <c r="EW465" s="3">
        <f>IFERROR(VLOOKUP(CC465,data_pull!$AO$25:$AR$546,2,0),0)</f>
        <v>3</v>
      </c>
      <c r="EX465" s="1">
        <f>IFERROR(VLOOKUP(CC465,data_pull!$AO$25:$AR$546,4,0),0)</f>
        <v>190000</v>
      </c>
    </row>
    <row r="466" spans="13:154" x14ac:dyDescent="0.25"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4" t="str">
        <f>sales_data!B465</f>
        <v>RANGPUR ZONE Kamruzzaman(RSM)</v>
      </c>
      <c r="AR466" s="4" t="str">
        <f>sales_data!C465</f>
        <v>Mahmdul Islam</v>
      </c>
      <c r="AS466" s="5" t="str">
        <f t="shared" si="129"/>
        <v/>
      </c>
      <c r="AT466" s="4" t="str">
        <f>sales_data!I465</f>
        <v>Atikur Rahman</v>
      </c>
      <c r="AU466" s="4" t="str">
        <f>sales_data!W465</f>
        <v>Pirgacha (Tb)</v>
      </c>
      <c r="AV466" s="1">
        <f>sales_data!N465</f>
        <v>51939.79</v>
      </c>
      <c r="AW466" s="1">
        <f>sales_data!P465</f>
        <v>27</v>
      </c>
      <c r="AX466" s="3">
        <f ca="1">IFERROR(INDEX(INDIRECT("day_wise_sales_data!$B$2:$BZ$599"),MATCH(resource!$CC466,day_wise_sales_data!$A$2:$A$500,0),MATCH(resource!AX$2,INDIRECT("day_wise_sales_data!$B$1:$BZ$1"),0)),0)</f>
        <v>0</v>
      </c>
      <c r="AY466" s="3">
        <f ca="1">IFERROR(INDEX(INDIRECT("day_wise_sales_data!$B$2:$BZ$599"),MATCH(resource!$CC466,day_wise_sales_data!$A$2:$A$500,0),MATCH(resource!AY$2,INDIRECT("day_wise_sales_data!$B$1:$BZ$1"),0)),0)</f>
        <v>0</v>
      </c>
      <c r="AZ466" s="3">
        <f ca="1">IFERROR(INDEX(INDIRECT("day_wise_sales_data!$B$2:$BZ$599"),MATCH(resource!$CC466,day_wise_sales_data!$A$2:$A$500,0),MATCH(resource!AZ$2,INDIRECT("day_wise_sales_data!$B$1:$BZ$1"),0)),0)</f>
        <v>0</v>
      </c>
      <c r="BA466" s="3">
        <f ca="1">IFERROR(INDEX(INDIRECT("day_wise_sales_data!$B$2:$BZ$599"),MATCH(resource!$CC466,day_wise_sales_data!$A$2:$A$500,0),MATCH(resource!BA$2,INDIRECT("day_wise_sales_data!$B$1:$BZ$1"),0)),0)</f>
        <v>7919.99</v>
      </c>
      <c r="BB466" s="3">
        <f ca="1">IFERROR(INDEX(INDIRECT("day_wise_sales_data!$B$2:$BZ$599"),MATCH(resource!$CC466,day_wise_sales_data!$A$2:$A$500,0),MATCH(resource!BB$2,INDIRECT("day_wise_sales_data!$B$1:$BZ$1"),0)),0)</f>
        <v>0</v>
      </c>
      <c r="BC466" s="3">
        <f ca="1">IFERROR(INDEX(INDIRECT("day_wise_sales_data!$B$2:$BZ$599"),MATCH(resource!$CC466,day_wise_sales_data!$A$2:$A$500,0),MATCH(resource!BC$2,INDIRECT("day_wise_sales_data!$B$1:$BZ$1"),0)),0)</f>
        <v>0</v>
      </c>
      <c r="BD466" s="3">
        <f ca="1">IFERROR(INDEX(INDIRECT("day_wise_sales_data!$B$2:$BZ$599"),MATCH(resource!$CC466,day_wise_sales_data!$A$2:$A$500,0),MATCH(resource!BD$2,INDIRECT("day_wise_sales_data!$B$1:$BZ$1"),0)),0)</f>
        <v>0</v>
      </c>
      <c r="BE466" s="3">
        <f ca="1">IFERROR(INDEX(INDIRECT("day_wise_sales_data!$B$2:$BZ$599"),MATCH(resource!$CC466,day_wise_sales_data!$A$2:$A$500,0),MATCH(resource!BE$2,INDIRECT("day_wise_sales_data!$B$1:$BZ$1"),0)),0)</f>
        <v>6599.99</v>
      </c>
      <c r="BF466" s="3">
        <f ca="1">IFERROR(INDEX(INDIRECT("day_wise_sales_data!$B$2:$BZ$599"),MATCH(resource!$CC466,day_wise_sales_data!$A$2:$A$500,0),MATCH(resource!BF$2,INDIRECT("day_wise_sales_data!$B$1:$BZ$1"),0)),0)</f>
        <v>5146.68</v>
      </c>
      <c r="BG466" s="3">
        <f ca="1">IFERROR(INDEX(INDIRECT("day_wise_sales_data!$B$2:$BZ$599"),MATCH(resource!$CC466,day_wise_sales_data!$A$2:$A$500,0),MATCH(resource!BG$2,INDIRECT("day_wise_sales_data!$B$1:$BZ$1"),0)),0)</f>
        <v>0</v>
      </c>
      <c r="BH466" s="3">
        <f ca="1">IFERROR(INDEX(INDIRECT("day_wise_sales_data!$B$2:$BZ$599"),MATCH(resource!$CC466,day_wise_sales_data!$A$2:$A$500,0),MATCH(resource!BH$2,INDIRECT("day_wise_sales_data!$B$1:$BZ$1"),0)),0)</f>
        <v>0</v>
      </c>
      <c r="BI466" s="3">
        <f ca="1">IFERROR(INDEX(INDIRECT("day_wise_sales_data!$B$2:$BZ$599"),MATCH(resource!$CC466,day_wise_sales_data!$A$2:$A$500,0),MATCH(resource!BI$2,INDIRECT("day_wise_sales_data!$B$1:$BZ$1"),0)),0)</f>
        <v>0</v>
      </c>
      <c r="BJ466" s="3">
        <f ca="1">IFERROR(INDEX(INDIRECT("day_wise_sales_data!$B$2:$BZ$599"),MATCH(resource!$CC466,day_wise_sales_data!$A$2:$A$500,0),MATCH(resource!BJ$2,INDIRECT("day_wise_sales_data!$B$1:$BZ$1"),0)),0)</f>
        <v>0</v>
      </c>
      <c r="BK466" s="3">
        <f ca="1">IFERROR(INDEX(INDIRECT("day_wise_sales_data!$B$2:$BZ$599"),MATCH(resource!$CC466,day_wise_sales_data!$A$2:$A$500,0),MATCH(resource!BK$2,INDIRECT("day_wise_sales_data!$B$1:$BZ$1"),0)),0)</f>
        <v>15904.32</v>
      </c>
      <c r="BL466" s="3">
        <f ca="1">IFERROR(INDEX(INDIRECT("day_wise_sales_data!$B$2:$BZ$599"),MATCH(resource!$CC466,day_wise_sales_data!$A$2:$A$500,0),MATCH(resource!BL$2,INDIRECT("day_wise_sales_data!$B$1:$BZ$1"),0)),0)</f>
        <v>9488.49</v>
      </c>
      <c r="BM466" s="3">
        <f ca="1">IFERROR(INDEX(INDIRECT("day_wise_sales_data!$B$2:$BZ$599"),MATCH(resource!$CC466,day_wise_sales_data!$A$2:$A$500,0),MATCH(resource!BM$2,INDIRECT("day_wise_sales_data!$B$1:$BZ$1"),0)),0)</f>
        <v>706.59</v>
      </c>
      <c r="BN466" s="3">
        <f ca="1">IFERROR(INDEX(INDIRECT("day_wise_sales_data!$B$2:$BZ$599"),MATCH(resource!$CC466,day_wise_sales_data!$A$2:$A$500,0),MATCH(resource!BN$2,INDIRECT("day_wise_sales_data!$B$1:$BZ$1"),0)),0)</f>
        <v>3955.41</v>
      </c>
      <c r="BO466" s="3">
        <f ca="1">IFERROR(INDEX(INDIRECT("day_wise_sales_data!$B$2:$BZ$599"),MATCH(resource!$CC466,day_wise_sales_data!$A$2:$A$500,0),MATCH(resource!BO$2,INDIRECT("day_wise_sales_data!$B$1:$BZ$1"),0)),0)</f>
        <v>0</v>
      </c>
      <c r="BP466" s="3">
        <f ca="1">IFERROR(INDEX(INDIRECT("day_wise_sales_data!$B$2:$BZ$599"),MATCH(resource!$CC466,day_wise_sales_data!$A$2:$A$500,0),MATCH(resource!BP$2,INDIRECT("day_wise_sales_data!$B$1:$BZ$1"),0)),0)</f>
        <v>3972.73</v>
      </c>
      <c r="BQ466" s="3">
        <f ca="1">IFERROR(INDEX(INDIRECT("day_wise_sales_data!$B$2:$BZ$599"),MATCH(resource!$CC466,day_wise_sales_data!$A$2:$A$500,0),MATCH(resource!BQ$2,INDIRECT("day_wise_sales_data!$B$1:$BZ$1"),0)),0)</f>
        <v>0</v>
      </c>
      <c r="BR466" s="3">
        <f ca="1">IFERROR(INDEX(INDIRECT("day_wise_sales_data!$B$2:$BZ$599"),MATCH(resource!$CC466,day_wise_sales_data!$A$2:$A$500,0),MATCH(resource!BR$2,INDIRECT("day_wise_sales_data!$B$1:$BZ$1"),0)),0)</f>
        <v>0</v>
      </c>
      <c r="BS466" s="3">
        <f ca="1">IFERROR(INDEX(INDIRECT("day_wise_sales_data!$B$2:$BZ$599"),MATCH(resource!$CC466,day_wise_sales_data!$A$2:$A$500,0),MATCH(resource!BS$2,INDIRECT("day_wise_sales_data!$B$1:$BZ$1"),0)),0)</f>
        <v>0</v>
      </c>
      <c r="BT466" s="3">
        <f ca="1">IFERROR(INDEX(INDIRECT("day_wise_sales_data!$B$2:$BZ$599"),MATCH(resource!$CC466,day_wise_sales_data!$A$2:$A$500,0),MATCH(resource!BT$2,INDIRECT("day_wise_sales_data!$B$1:$BZ$1"),0)),0)</f>
        <v>0</v>
      </c>
      <c r="BU466" s="3">
        <f ca="1">IFERROR(INDEX(INDIRECT("day_wise_sales_data!$B$2:$BZ$599"),MATCH(resource!$CC466,day_wise_sales_data!$A$2:$A$500,0),MATCH(resource!BU$2,INDIRECT("day_wise_sales_data!$B$1:$BZ$1"),0)),0)</f>
        <v>0</v>
      </c>
      <c r="BV466" s="3">
        <f ca="1">IFERROR(INDEX(INDIRECT("day_wise_sales_data!$B$2:$BZ$599"),MATCH(resource!$CC466,day_wise_sales_data!$A$2:$A$500,0),MATCH(resource!BV$2,INDIRECT("day_wise_sales_data!$B$1:$BZ$1"),0)),0)</f>
        <v>0</v>
      </c>
      <c r="BW466" s="3">
        <f ca="1">IFERROR(INDEX(INDIRECT("day_wise_sales_data!$B$2:$BZ$599"),MATCH(resource!$CC466,day_wise_sales_data!$A$2:$A$500,0),MATCH(resource!BW$2,INDIRECT("day_wise_sales_data!$B$1:$BZ$1"),0)),0)</f>
        <v>0</v>
      </c>
      <c r="BX466" s="3">
        <f ca="1">IFERROR(INDEX(INDIRECT("day_wise_sales_data!$B$2:$BZ$599"),MATCH(resource!$CC466,day_wise_sales_data!$A$2:$A$500,0),MATCH(resource!BX$2,INDIRECT("day_wise_sales_data!$B$1:$BZ$1"),0)),0)</f>
        <v>0</v>
      </c>
      <c r="BY466" s="3">
        <f ca="1">IFERROR(INDEX(INDIRECT("day_wise_sales_data!$B$2:$BZ$599"),MATCH(resource!$CC466,day_wise_sales_data!$A$2:$A$500,0),MATCH(resource!BY$2,INDIRECT("day_wise_sales_data!$B$1:$BZ$1"),0)),0)</f>
        <v>0</v>
      </c>
      <c r="BZ466" s="3">
        <f ca="1">IFERROR(INDEX(INDIRECT("day_wise_sales_data!$B$2:$BZ$599"),MATCH(resource!$CC466,day_wise_sales_data!$A$2:$A$500,0),MATCH(resource!BZ$2,INDIRECT("day_wise_sales_data!$B$1:$BZ$1"),0)),0)</f>
        <v>0</v>
      </c>
      <c r="CA466" s="3" t="str">
        <f ca="1">IFERROR(INDEX(INDIRECT("day_wise_sales_data!$B$2:$BZ$599"),MATCH(resource!$CC466,day_wise_sales_data!$A$2:$A$500,0),MATCH(resource!CA$2,INDIRECT("day_wise_sales_data!$B$1:$BZ$1"),0)),0)</f>
        <v>dd</v>
      </c>
      <c r="CC466" s="4" t="str">
        <f>sales_data!H465</f>
        <v>RNG06211</v>
      </c>
      <c r="CD466" s="1">
        <v>464</v>
      </c>
      <c r="CE466" s="1" t="str">
        <f>IF(AQ466=report!$AQ$3,resource!CD466,"")</f>
        <v/>
      </c>
      <c r="CF466" s="5" t="str">
        <f>IFERROR(SMALL($CE$3:$CE$1001,ROWS($CE$3:CE466)),"")</f>
        <v/>
      </c>
      <c r="CH466">
        <f>IFERROR(VLOOKUP($CC466,data_pull!$E$22:$G$700,2,0),0)</f>
        <v>51939.79</v>
      </c>
      <c r="DK466" s="3">
        <f>IFERROR(INDEX(COD_SALES!$B$5:$Z$500,MATCH(resource!$CC466,COD_SALES!$A$5:$A$500,0),MATCH(resource!DK$2,COD_SALES!$B$4:$Z$4,0)),"")</f>
        <v>0</v>
      </c>
      <c r="DL466" s="3">
        <f>IFERROR(INDEX(COD_SALES!$B$5:$Z$500,MATCH(resource!$CC466,COD_SALES!$A$5:$A$500,0),MATCH(resource!DL$2,COD_SALES!$B$4:$Z$4,0)),"")</f>
        <v>7</v>
      </c>
      <c r="DM466" s="3">
        <f>IFERROR(INDEX(COD_SALES!$B$5:$Z$500,MATCH(resource!$CC466,COD_SALES!$A$5:$A$500,0),MATCH(resource!DM$2,COD_SALES!$B$4:$Z$4,0)),"")</f>
        <v>0</v>
      </c>
      <c r="DN466" s="3" t="str">
        <f>IFERROR(INDEX(COD_SALES!$B$5:$Z$500,MATCH(resource!$CC466,COD_SALES!$A$5:$A$500,0),MATCH(resource!DN$2,COD_SALES!$B$4:$Z$4,0)),"")</f>
        <v/>
      </c>
      <c r="DO466" s="3">
        <f>IFERROR(INDEX(COD_SALES!$B$5:$Z$500,MATCH(resource!$CC466,COD_SALES!$A$5:$A$500,0),MATCH(resource!DO$2,COD_SALES!$B$4:$Z$4,0)),"")</f>
        <v>0</v>
      </c>
      <c r="DP466" s="3">
        <f>IFERROR(INDEX(COD_SALES!$B$5:$Z$500,MATCH(resource!$CC466,COD_SALES!$A$5:$A$500,0),MATCH(resource!DP$2,COD_SALES!$B$4:$Z$4,0)),"")</f>
        <v>0</v>
      </c>
      <c r="DQ466" s="3" t="str">
        <f>IFERROR(INDEX(COD_SALES!$B$5:$Z$500,MATCH(resource!$CC466,COD_SALES!$A$5:$A$500,0),MATCH(resource!DQ$2,COD_SALES!$B$4:$Z$4,0)),"")</f>
        <v/>
      </c>
      <c r="DR466" s="3">
        <f>IFERROR(INDEX(COD_SALES!$B$5:$Z$500,MATCH(resource!$CC466,COD_SALES!$A$5:$A$500,0),MATCH(resource!DR$2,COD_SALES!$B$4:$Z$4,0)),"")</f>
        <v>0</v>
      </c>
      <c r="DS466" s="3">
        <f>IFERROR(INDEX(COD_SALES!$B$5:$Z$500,MATCH(resource!$CC466,COD_SALES!$A$5:$A$500,0),MATCH(resource!DS$2,COD_SALES!$B$4:$Z$4,0)),"")</f>
        <v>2</v>
      </c>
      <c r="DT466" s="3">
        <f>IFERROR(INDEX(COD_SALES!$B$5:$Z$500,MATCH(resource!$CC466,COD_SALES!$A$5:$A$500,0),MATCH(resource!DT$2,COD_SALES!$B$4:$Z$4,0)),"")</f>
        <v>0</v>
      </c>
      <c r="DU466" s="3">
        <f>IFERROR(INDEX(COD_SALES!$B$5:$Z$500,MATCH(resource!$CC466,COD_SALES!$A$5:$A$500,0),MATCH(resource!DU$2,COD_SALES!$B$4:$Z$4,0)),"")</f>
        <v>0</v>
      </c>
      <c r="DV466" s="3">
        <f>IFERROR(INDEX(COD_SALES!$B$5:$Z$500,MATCH(resource!$CC466,COD_SALES!$A$5:$A$500,0),MATCH(resource!DV$2,COD_SALES!$B$4:$Z$4,0)),"")</f>
        <v>0</v>
      </c>
      <c r="DW466" s="3">
        <f>IFERROR(INDEX(COD_SALES!$B$5:$Z$500,MATCH(resource!$CC466,COD_SALES!$A$5:$A$500,0),MATCH(resource!DW$2,COD_SALES!$B$4:$Z$4,0)),"")</f>
        <v>41</v>
      </c>
      <c r="DX466" s="3">
        <f>IFERROR(INDEX(COD_SALES!$B$5:$Z$500,MATCH(resource!$CC466,COD_SALES!$A$5:$A$500,0),MATCH(resource!DX$2,COD_SALES!$B$4:$Z$4,0)),"")</f>
        <v>0</v>
      </c>
      <c r="DY466" s="3">
        <f>IFERROR(INDEX(COD_SALES!$B$5:$Z$500,MATCH(resource!$CC466,COD_SALES!$A$5:$A$500,0),MATCH(resource!DY$2,COD_SALES!$B$4:$Z$4,0)),"")</f>
        <v>0</v>
      </c>
      <c r="DZ466" s="3">
        <f>IFERROR(INDEX(COD_SALES!$B$5:$Z$500,MATCH(resource!$CC466,COD_SALES!$A$5:$A$500,0),MATCH(resource!DZ$2,COD_SALES!$B$4:$Z$4,0)),"")</f>
        <v>0</v>
      </c>
      <c r="EA466" s="3">
        <f>IFERROR(INDEX(COD_SALES!$B$5:$Z$500,MATCH(resource!$CC466,COD_SALES!$A$5:$A$500,0),MATCH(resource!EA$2,COD_SALES!$B$4:$Z$4,0)),"")</f>
        <v>0</v>
      </c>
      <c r="EB466" s="3">
        <f t="shared" si="130"/>
        <v>23393.309999999998</v>
      </c>
      <c r="EW466" s="3">
        <f>IFERROR(VLOOKUP(CC466,data_pull!$AO$25:$AR$546,2,0),0)</f>
        <v>20</v>
      </c>
      <c r="EX466" s="1">
        <f>IFERROR(VLOOKUP(CC466,data_pull!$AO$25:$AR$546,4,0),0)</f>
        <v>190000</v>
      </c>
    </row>
    <row r="467" spans="13:154" x14ac:dyDescent="0.25"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4" t="str">
        <f>sales_data!B466</f>
        <v>RANGPUR ZONE Kamruzzaman(RSM)</v>
      </c>
      <c r="AR467" s="4" t="str">
        <f>sales_data!C466</f>
        <v>Mahmdul Islam</v>
      </c>
      <c r="AS467" s="5" t="str">
        <f t="shared" si="129"/>
        <v/>
      </c>
      <c r="AT467" s="4" t="str">
        <f>sales_data!I466</f>
        <v>Farhaduzzaman</v>
      </c>
      <c r="AU467" s="4" t="str">
        <f>sales_data!W466</f>
        <v>Popular ( C.B)</v>
      </c>
      <c r="AV467" s="1">
        <f>sales_data!N466</f>
        <v>0</v>
      </c>
      <c r="AW467" s="1">
        <f>sales_data!P466</f>
        <v>7</v>
      </c>
      <c r="AX467" s="3">
        <f ca="1">IFERROR(INDEX(INDIRECT("day_wise_sales_data!$B$2:$BZ$599"),MATCH(resource!$CC467,day_wise_sales_data!$A$2:$A$500,0),MATCH(resource!AX$2,INDIRECT("day_wise_sales_data!$B$1:$BZ$1"),0)),0)</f>
        <v>0</v>
      </c>
      <c r="AY467" s="3">
        <f ca="1">IFERROR(INDEX(INDIRECT("day_wise_sales_data!$B$2:$BZ$599"),MATCH(resource!$CC467,day_wise_sales_data!$A$2:$A$500,0),MATCH(resource!AY$2,INDIRECT("day_wise_sales_data!$B$1:$BZ$1"),0)),0)</f>
        <v>0</v>
      </c>
      <c r="AZ467" s="3">
        <f ca="1">IFERROR(INDEX(INDIRECT("day_wise_sales_data!$B$2:$BZ$599"),MATCH(resource!$CC467,day_wise_sales_data!$A$2:$A$500,0),MATCH(resource!AZ$2,INDIRECT("day_wise_sales_data!$B$1:$BZ$1"),0)),0)</f>
        <v>0</v>
      </c>
      <c r="BA467" s="3">
        <f ca="1">IFERROR(INDEX(INDIRECT("day_wise_sales_data!$B$2:$BZ$599"),MATCH(resource!$CC467,day_wise_sales_data!$A$2:$A$500,0),MATCH(resource!BA$2,INDIRECT("day_wise_sales_data!$B$1:$BZ$1"),0)),0)</f>
        <v>0</v>
      </c>
      <c r="BB467" s="3">
        <f ca="1">IFERROR(INDEX(INDIRECT("day_wise_sales_data!$B$2:$BZ$599"),MATCH(resource!$CC467,day_wise_sales_data!$A$2:$A$500,0),MATCH(resource!BB$2,INDIRECT("day_wise_sales_data!$B$1:$BZ$1"),0)),0)</f>
        <v>0</v>
      </c>
      <c r="BC467" s="3">
        <f ca="1">IFERROR(INDEX(INDIRECT("day_wise_sales_data!$B$2:$BZ$599"),MATCH(resource!$CC467,day_wise_sales_data!$A$2:$A$500,0),MATCH(resource!BC$2,INDIRECT("day_wise_sales_data!$B$1:$BZ$1"),0)),0)</f>
        <v>0</v>
      </c>
      <c r="BD467" s="3">
        <f ca="1">IFERROR(INDEX(INDIRECT("day_wise_sales_data!$B$2:$BZ$599"),MATCH(resource!$CC467,day_wise_sales_data!$A$2:$A$500,0),MATCH(resource!BD$2,INDIRECT("day_wise_sales_data!$B$1:$BZ$1"),0)),0)</f>
        <v>0</v>
      </c>
      <c r="BE467" s="3">
        <f ca="1">IFERROR(INDEX(INDIRECT("day_wise_sales_data!$B$2:$BZ$599"),MATCH(resource!$CC467,day_wise_sales_data!$A$2:$A$500,0),MATCH(resource!BE$2,INDIRECT("day_wise_sales_data!$B$1:$BZ$1"),0)),0)</f>
        <v>0</v>
      </c>
      <c r="BF467" s="3">
        <f ca="1">IFERROR(INDEX(INDIRECT("day_wise_sales_data!$B$2:$BZ$599"),MATCH(resource!$CC467,day_wise_sales_data!$A$2:$A$500,0),MATCH(resource!BF$2,INDIRECT("day_wise_sales_data!$B$1:$BZ$1"),0)),0)</f>
        <v>0</v>
      </c>
      <c r="BG467" s="3">
        <f ca="1">IFERROR(INDEX(INDIRECT("day_wise_sales_data!$B$2:$BZ$599"),MATCH(resource!$CC467,day_wise_sales_data!$A$2:$A$500,0),MATCH(resource!BG$2,INDIRECT("day_wise_sales_data!$B$1:$BZ$1"),0)),0)</f>
        <v>0</v>
      </c>
      <c r="BH467" s="3">
        <f ca="1">IFERROR(INDEX(INDIRECT("day_wise_sales_data!$B$2:$BZ$599"),MATCH(resource!$CC467,day_wise_sales_data!$A$2:$A$500,0),MATCH(resource!BH$2,INDIRECT("day_wise_sales_data!$B$1:$BZ$1"),0)),0)</f>
        <v>0</v>
      </c>
      <c r="BI467" s="3">
        <f ca="1">IFERROR(INDEX(INDIRECT("day_wise_sales_data!$B$2:$BZ$599"),MATCH(resource!$CC467,day_wise_sales_data!$A$2:$A$500,0),MATCH(resource!BI$2,INDIRECT("day_wise_sales_data!$B$1:$BZ$1"),0)),0)</f>
        <v>0</v>
      </c>
      <c r="BJ467" s="3">
        <f ca="1">IFERROR(INDEX(INDIRECT("day_wise_sales_data!$B$2:$BZ$599"),MATCH(resource!$CC467,day_wise_sales_data!$A$2:$A$500,0),MATCH(resource!BJ$2,INDIRECT("day_wise_sales_data!$B$1:$BZ$1"),0)),0)</f>
        <v>0</v>
      </c>
      <c r="BK467" s="3">
        <f ca="1">IFERROR(INDEX(INDIRECT("day_wise_sales_data!$B$2:$BZ$599"),MATCH(resource!$CC467,day_wise_sales_data!$A$2:$A$500,0),MATCH(resource!BK$2,INDIRECT("day_wise_sales_data!$B$1:$BZ$1"),0)),0)</f>
        <v>0</v>
      </c>
      <c r="BL467" s="3">
        <f ca="1">IFERROR(INDEX(INDIRECT("day_wise_sales_data!$B$2:$BZ$599"),MATCH(resource!$CC467,day_wise_sales_data!$A$2:$A$500,0),MATCH(resource!BL$2,INDIRECT("day_wise_sales_data!$B$1:$BZ$1"),0)),0)</f>
        <v>0</v>
      </c>
      <c r="BM467" s="3">
        <f ca="1">IFERROR(INDEX(INDIRECT("day_wise_sales_data!$B$2:$BZ$599"),MATCH(resource!$CC467,day_wise_sales_data!$A$2:$A$500,0),MATCH(resource!BM$2,INDIRECT("day_wise_sales_data!$B$1:$BZ$1"),0)),0)</f>
        <v>0</v>
      </c>
      <c r="BN467" s="3">
        <f ca="1">IFERROR(INDEX(INDIRECT("day_wise_sales_data!$B$2:$BZ$599"),MATCH(resource!$CC467,day_wise_sales_data!$A$2:$A$500,0),MATCH(resource!BN$2,INDIRECT("day_wise_sales_data!$B$1:$BZ$1"),0)),0)</f>
        <v>0</v>
      </c>
      <c r="BO467" s="3">
        <f ca="1">IFERROR(INDEX(INDIRECT("day_wise_sales_data!$B$2:$BZ$599"),MATCH(resource!$CC467,day_wise_sales_data!$A$2:$A$500,0),MATCH(resource!BO$2,INDIRECT("day_wise_sales_data!$B$1:$BZ$1"),0)),0)</f>
        <v>0</v>
      </c>
      <c r="BP467" s="3">
        <f ca="1">IFERROR(INDEX(INDIRECT("day_wise_sales_data!$B$2:$BZ$599"),MATCH(resource!$CC467,day_wise_sales_data!$A$2:$A$500,0),MATCH(resource!BP$2,INDIRECT("day_wise_sales_data!$B$1:$BZ$1"),0)),0)</f>
        <v>7750.04</v>
      </c>
      <c r="BQ467" s="3">
        <f ca="1">IFERROR(INDEX(INDIRECT("day_wise_sales_data!$B$2:$BZ$599"),MATCH(resource!$CC467,day_wise_sales_data!$A$2:$A$500,0),MATCH(resource!BQ$2,INDIRECT("day_wise_sales_data!$B$1:$BZ$1"),0)),0)</f>
        <v>0</v>
      </c>
      <c r="BR467" s="3">
        <f ca="1">IFERROR(INDEX(INDIRECT("day_wise_sales_data!$B$2:$BZ$599"),MATCH(resource!$CC467,day_wise_sales_data!$A$2:$A$500,0),MATCH(resource!BR$2,INDIRECT("day_wise_sales_data!$B$1:$BZ$1"),0)),0)</f>
        <v>0</v>
      </c>
      <c r="BS467" s="3">
        <f ca="1">IFERROR(INDEX(INDIRECT("day_wise_sales_data!$B$2:$BZ$599"),MATCH(resource!$CC467,day_wise_sales_data!$A$2:$A$500,0),MATCH(resource!BS$2,INDIRECT("day_wise_sales_data!$B$1:$BZ$1"),0)),0)</f>
        <v>0</v>
      </c>
      <c r="BT467" s="3">
        <f ca="1">IFERROR(INDEX(INDIRECT("day_wise_sales_data!$B$2:$BZ$599"),MATCH(resource!$CC467,day_wise_sales_data!$A$2:$A$500,0),MATCH(resource!BT$2,INDIRECT("day_wise_sales_data!$B$1:$BZ$1"),0)),0)</f>
        <v>0</v>
      </c>
      <c r="BU467" s="3">
        <f ca="1">IFERROR(INDEX(INDIRECT("day_wise_sales_data!$B$2:$BZ$599"),MATCH(resource!$CC467,day_wise_sales_data!$A$2:$A$500,0),MATCH(resource!BU$2,INDIRECT("day_wise_sales_data!$B$1:$BZ$1"),0)),0)</f>
        <v>0</v>
      </c>
      <c r="BV467" s="3">
        <f ca="1">IFERROR(INDEX(INDIRECT("day_wise_sales_data!$B$2:$BZ$599"),MATCH(resource!$CC467,day_wise_sales_data!$A$2:$A$500,0),MATCH(resource!BV$2,INDIRECT("day_wise_sales_data!$B$1:$BZ$1"),0)),0)</f>
        <v>0</v>
      </c>
      <c r="BW467" s="3">
        <f ca="1">IFERROR(INDEX(INDIRECT("day_wise_sales_data!$B$2:$BZ$599"),MATCH(resource!$CC467,day_wise_sales_data!$A$2:$A$500,0),MATCH(resource!BW$2,INDIRECT("day_wise_sales_data!$B$1:$BZ$1"),0)),0)</f>
        <v>0</v>
      </c>
      <c r="BX467" s="3">
        <f ca="1">IFERROR(INDEX(INDIRECT("day_wise_sales_data!$B$2:$BZ$599"),MATCH(resource!$CC467,day_wise_sales_data!$A$2:$A$500,0),MATCH(resource!BX$2,INDIRECT("day_wise_sales_data!$B$1:$BZ$1"),0)),0)</f>
        <v>0</v>
      </c>
      <c r="BY467" s="3">
        <f ca="1">IFERROR(INDEX(INDIRECT("day_wise_sales_data!$B$2:$BZ$599"),MATCH(resource!$CC467,day_wise_sales_data!$A$2:$A$500,0),MATCH(resource!BY$2,INDIRECT("day_wise_sales_data!$B$1:$BZ$1"),0)),0)</f>
        <v>0</v>
      </c>
      <c r="BZ467" s="3">
        <f ca="1">IFERROR(INDEX(INDIRECT("day_wise_sales_data!$B$2:$BZ$599"),MATCH(resource!$CC467,day_wise_sales_data!$A$2:$A$500,0),MATCH(resource!BZ$2,INDIRECT("day_wise_sales_data!$B$1:$BZ$1"),0)),0)</f>
        <v>0</v>
      </c>
      <c r="CA467" s="3" t="str">
        <f ca="1">IFERROR(INDEX(INDIRECT("day_wise_sales_data!$B$2:$BZ$599"),MATCH(resource!$CC467,day_wise_sales_data!$A$2:$A$500,0),MATCH(resource!CA$2,INDIRECT("day_wise_sales_data!$B$1:$BZ$1"),0)),0)</f>
        <v>dd</v>
      </c>
      <c r="CC467" s="4" t="str">
        <f>sales_data!H466</f>
        <v>RNG06215</v>
      </c>
      <c r="CD467" s="1">
        <v>465</v>
      </c>
      <c r="CE467" s="1" t="str">
        <f>IF(AQ467=report!$AQ$3,resource!CD467,"")</f>
        <v/>
      </c>
      <c r="CF467" s="5" t="str">
        <f>IFERROR(SMALL($CE$3:$CE$1001,ROWS($CE$3:CE467)),"")</f>
        <v/>
      </c>
      <c r="CH467">
        <f>IFERROR(VLOOKUP($CC467,data_pull!$E$22:$G$700,2,0),0)</f>
        <v>0</v>
      </c>
      <c r="DK467" s="3">
        <f>IFERROR(INDEX(COD_SALES!$B$5:$Z$500,MATCH(resource!$CC467,COD_SALES!$A$5:$A$500,0),MATCH(resource!DK$2,COD_SALES!$B$4:$Z$4,0)),"")</f>
        <v>0</v>
      </c>
      <c r="DL467" s="3">
        <f>IFERROR(INDEX(COD_SALES!$B$5:$Z$500,MATCH(resource!$CC467,COD_SALES!$A$5:$A$500,0),MATCH(resource!DL$2,COD_SALES!$B$4:$Z$4,0)),"")</f>
        <v>0</v>
      </c>
      <c r="DM467" s="3">
        <f>IFERROR(INDEX(COD_SALES!$B$5:$Z$500,MATCH(resource!$CC467,COD_SALES!$A$5:$A$500,0),MATCH(resource!DM$2,COD_SALES!$B$4:$Z$4,0)),"")</f>
        <v>0</v>
      </c>
      <c r="DN467" s="3" t="str">
        <f>IFERROR(INDEX(COD_SALES!$B$5:$Z$500,MATCH(resource!$CC467,COD_SALES!$A$5:$A$500,0),MATCH(resource!DN$2,COD_SALES!$B$4:$Z$4,0)),"")</f>
        <v/>
      </c>
      <c r="DO467" s="3">
        <f>IFERROR(INDEX(COD_SALES!$B$5:$Z$500,MATCH(resource!$CC467,COD_SALES!$A$5:$A$500,0),MATCH(resource!DO$2,COD_SALES!$B$4:$Z$4,0)),"")</f>
        <v>0</v>
      </c>
      <c r="DP467" s="3">
        <f>IFERROR(INDEX(COD_SALES!$B$5:$Z$500,MATCH(resource!$CC467,COD_SALES!$A$5:$A$500,0),MATCH(resource!DP$2,COD_SALES!$B$4:$Z$4,0)),"")</f>
        <v>0</v>
      </c>
      <c r="DQ467" s="3" t="str">
        <f>IFERROR(INDEX(COD_SALES!$B$5:$Z$500,MATCH(resource!$CC467,COD_SALES!$A$5:$A$500,0),MATCH(resource!DQ$2,COD_SALES!$B$4:$Z$4,0)),"")</f>
        <v/>
      </c>
      <c r="DR467" s="3">
        <f>IFERROR(INDEX(COD_SALES!$B$5:$Z$500,MATCH(resource!$CC467,COD_SALES!$A$5:$A$500,0),MATCH(resource!DR$2,COD_SALES!$B$4:$Z$4,0)),"")</f>
        <v>0</v>
      </c>
      <c r="DS467" s="3">
        <f>IFERROR(INDEX(COD_SALES!$B$5:$Z$500,MATCH(resource!$CC467,COD_SALES!$A$5:$A$500,0),MATCH(resource!DS$2,COD_SALES!$B$4:$Z$4,0)),"")</f>
        <v>0</v>
      </c>
      <c r="DT467" s="3">
        <f>IFERROR(INDEX(COD_SALES!$B$5:$Z$500,MATCH(resource!$CC467,COD_SALES!$A$5:$A$500,0),MATCH(resource!DT$2,COD_SALES!$B$4:$Z$4,0)),"")</f>
        <v>0</v>
      </c>
      <c r="DU467" s="3">
        <f>IFERROR(INDEX(COD_SALES!$B$5:$Z$500,MATCH(resource!$CC467,COD_SALES!$A$5:$A$500,0),MATCH(resource!DU$2,COD_SALES!$B$4:$Z$4,0)),"")</f>
        <v>0</v>
      </c>
      <c r="DV467" s="3">
        <f>IFERROR(INDEX(COD_SALES!$B$5:$Z$500,MATCH(resource!$CC467,COD_SALES!$A$5:$A$500,0),MATCH(resource!DV$2,COD_SALES!$B$4:$Z$4,0)),"")</f>
        <v>0</v>
      </c>
      <c r="DW467" s="3">
        <f>IFERROR(INDEX(COD_SALES!$B$5:$Z$500,MATCH(resource!$CC467,COD_SALES!$A$5:$A$500,0),MATCH(resource!DW$2,COD_SALES!$B$4:$Z$4,0)),"")</f>
        <v>0</v>
      </c>
      <c r="DX467" s="3">
        <f>IFERROR(INDEX(COD_SALES!$B$5:$Z$500,MATCH(resource!$CC467,COD_SALES!$A$5:$A$500,0),MATCH(resource!DX$2,COD_SALES!$B$4:$Z$4,0)),"")</f>
        <v>0</v>
      </c>
      <c r="DY467" s="3">
        <f>IFERROR(INDEX(COD_SALES!$B$5:$Z$500,MATCH(resource!$CC467,COD_SALES!$A$5:$A$500,0),MATCH(resource!DY$2,COD_SALES!$B$4:$Z$4,0)),"")</f>
        <v>0</v>
      </c>
      <c r="DZ467" s="3">
        <f>IFERROR(INDEX(COD_SALES!$B$5:$Z$500,MATCH(resource!$CC467,COD_SALES!$A$5:$A$500,0),MATCH(resource!DZ$2,COD_SALES!$B$4:$Z$4,0)),"")</f>
        <v>0</v>
      </c>
      <c r="EA467" s="3">
        <f>IFERROR(INDEX(COD_SALES!$B$5:$Z$500,MATCH(resource!$CC467,COD_SALES!$A$5:$A$500,0),MATCH(resource!EA$2,COD_SALES!$B$4:$Z$4,0)),"")</f>
        <v>0</v>
      </c>
      <c r="EB467" s="3">
        <f t="shared" si="130"/>
        <v>0</v>
      </c>
      <c r="EW467" s="3">
        <f>IFERROR(VLOOKUP(CC467,data_pull!$AO$25:$AR$546,2,0),0)</f>
        <v>7</v>
      </c>
      <c r="EX467" s="1">
        <f>IFERROR(VLOOKUP(CC467,data_pull!$AO$25:$AR$546,4,0),0)</f>
        <v>190000</v>
      </c>
    </row>
    <row r="468" spans="13:154" x14ac:dyDescent="0.25"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4" t="str">
        <f>sales_data!B467</f>
        <v>RANGPUR ZONE Kamruzzaman(RSM)</v>
      </c>
      <c r="AR468" s="4" t="str">
        <f>sales_data!C467</f>
        <v>Mahmdul Islam</v>
      </c>
      <c r="AS468" s="5" t="str">
        <f t="shared" si="129"/>
        <v/>
      </c>
      <c r="AT468" s="4" t="str">
        <f>sales_data!I467</f>
        <v>Rohedul Islam</v>
      </c>
      <c r="AU468" s="4" t="str">
        <f>sales_data!W467</f>
        <v>Haragach (T.B)</v>
      </c>
      <c r="AV468" s="1">
        <f>sales_data!N467</f>
        <v>111784.94</v>
      </c>
      <c r="AW468" s="1">
        <f>sales_data!P467</f>
        <v>15</v>
      </c>
      <c r="AX468" s="3">
        <f ca="1">IFERROR(INDEX(INDIRECT("day_wise_sales_data!$B$2:$BZ$599"),MATCH(resource!$CC468,day_wise_sales_data!$A$2:$A$500,0),MATCH(resource!AX$2,INDIRECT("day_wise_sales_data!$B$1:$BZ$1"),0)),0)</f>
        <v>0</v>
      </c>
      <c r="AY468" s="3">
        <f ca="1">IFERROR(INDEX(INDIRECT("day_wise_sales_data!$B$2:$BZ$599"),MATCH(resource!$CC468,day_wise_sales_data!$A$2:$A$500,0),MATCH(resource!AY$2,INDIRECT("day_wise_sales_data!$B$1:$BZ$1"),0)),0)</f>
        <v>0</v>
      </c>
      <c r="AZ468" s="3">
        <f ca="1">IFERROR(INDEX(INDIRECT("day_wise_sales_data!$B$2:$BZ$599"),MATCH(resource!$CC468,day_wise_sales_data!$A$2:$A$500,0),MATCH(resource!AZ$2,INDIRECT("day_wise_sales_data!$B$1:$BZ$1"),0)),0)</f>
        <v>0</v>
      </c>
      <c r="BA468" s="3">
        <f ca="1">IFERROR(INDEX(INDIRECT("day_wise_sales_data!$B$2:$BZ$599"),MATCH(resource!$CC468,day_wise_sales_data!$A$2:$A$500,0),MATCH(resource!BA$2,INDIRECT("day_wise_sales_data!$B$1:$BZ$1"),0)),0)</f>
        <v>0</v>
      </c>
      <c r="BB468" s="3">
        <f ca="1">IFERROR(INDEX(INDIRECT("day_wise_sales_data!$B$2:$BZ$599"),MATCH(resource!$CC468,day_wise_sales_data!$A$2:$A$500,0),MATCH(resource!BB$2,INDIRECT("day_wise_sales_data!$B$1:$BZ$1"),0)),0)</f>
        <v>0</v>
      </c>
      <c r="BC468" s="3">
        <f ca="1">IFERROR(INDEX(INDIRECT("day_wise_sales_data!$B$2:$BZ$599"),MATCH(resource!$CC468,day_wise_sales_data!$A$2:$A$500,0),MATCH(resource!BC$2,INDIRECT("day_wise_sales_data!$B$1:$BZ$1"),0)),0)</f>
        <v>0</v>
      </c>
      <c r="BD468" s="3">
        <f ca="1">IFERROR(INDEX(INDIRECT("day_wise_sales_data!$B$2:$BZ$599"),MATCH(resource!$CC468,day_wise_sales_data!$A$2:$A$500,0),MATCH(resource!BD$2,INDIRECT("day_wise_sales_data!$B$1:$BZ$1"),0)),0)</f>
        <v>0</v>
      </c>
      <c r="BE468" s="3">
        <f ca="1">IFERROR(INDEX(INDIRECT("day_wise_sales_data!$B$2:$BZ$599"),MATCH(resource!$CC468,day_wise_sales_data!$A$2:$A$500,0),MATCH(resource!BE$2,INDIRECT("day_wise_sales_data!$B$1:$BZ$1"),0)),0)</f>
        <v>0</v>
      </c>
      <c r="BF468" s="3">
        <f ca="1">IFERROR(INDEX(INDIRECT("day_wise_sales_data!$B$2:$BZ$599"),MATCH(resource!$CC468,day_wise_sales_data!$A$2:$A$500,0),MATCH(resource!BF$2,INDIRECT("day_wise_sales_data!$B$1:$BZ$1"),0)),0)</f>
        <v>0</v>
      </c>
      <c r="BG468" s="3">
        <f ca="1">IFERROR(INDEX(INDIRECT("day_wise_sales_data!$B$2:$BZ$599"),MATCH(resource!$CC468,day_wise_sales_data!$A$2:$A$500,0),MATCH(resource!BG$2,INDIRECT("day_wise_sales_data!$B$1:$BZ$1"),0)),0)</f>
        <v>0</v>
      </c>
      <c r="BH468" s="3">
        <f ca="1">IFERROR(INDEX(INDIRECT("day_wise_sales_data!$B$2:$BZ$599"),MATCH(resource!$CC468,day_wise_sales_data!$A$2:$A$500,0),MATCH(resource!BH$2,INDIRECT("day_wise_sales_data!$B$1:$BZ$1"),0)),0)</f>
        <v>0</v>
      </c>
      <c r="BI468" s="3">
        <f ca="1">IFERROR(INDEX(INDIRECT("day_wise_sales_data!$B$2:$BZ$599"),MATCH(resource!$CC468,day_wise_sales_data!$A$2:$A$500,0),MATCH(resource!BI$2,INDIRECT("day_wise_sales_data!$B$1:$BZ$1"),0)),0)</f>
        <v>0</v>
      </c>
      <c r="BJ468" s="3">
        <f ca="1">IFERROR(INDEX(INDIRECT("day_wise_sales_data!$B$2:$BZ$599"),MATCH(resource!$CC468,day_wise_sales_data!$A$2:$A$500,0),MATCH(resource!BJ$2,INDIRECT("day_wise_sales_data!$B$1:$BZ$1"),0)),0)</f>
        <v>0</v>
      </c>
      <c r="BK468" s="3">
        <f ca="1">IFERROR(INDEX(INDIRECT("day_wise_sales_data!$B$2:$BZ$599"),MATCH(resource!$CC468,day_wise_sales_data!$A$2:$A$500,0),MATCH(resource!BK$2,INDIRECT("day_wise_sales_data!$B$1:$BZ$1"),0)),0)</f>
        <v>0</v>
      </c>
      <c r="BL468" s="3">
        <f ca="1">IFERROR(INDEX(INDIRECT("day_wise_sales_data!$B$2:$BZ$599"),MATCH(resource!$CC468,day_wise_sales_data!$A$2:$A$500,0),MATCH(resource!BL$2,INDIRECT("day_wise_sales_data!$B$1:$BZ$1"),0)),0)</f>
        <v>0</v>
      </c>
      <c r="BM468" s="3">
        <f ca="1">IFERROR(INDEX(INDIRECT("day_wise_sales_data!$B$2:$BZ$599"),MATCH(resource!$CC468,day_wise_sales_data!$A$2:$A$500,0),MATCH(resource!BM$2,INDIRECT("day_wise_sales_data!$B$1:$BZ$1"),0)),0)</f>
        <v>0</v>
      </c>
      <c r="BN468" s="3">
        <f ca="1">IFERROR(INDEX(INDIRECT("day_wise_sales_data!$B$2:$BZ$599"),MATCH(resource!$CC468,day_wise_sales_data!$A$2:$A$500,0),MATCH(resource!BN$2,INDIRECT("day_wise_sales_data!$B$1:$BZ$1"),0)),0)</f>
        <v>0</v>
      </c>
      <c r="BO468" s="3">
        <f ca="1">IFERROR(INDEX(INDIRECT("day_wise_sales_data!$B$2:$BZ$599"),MATCH(resource!$CC468,day_wise_sales_data!$A$2:$A$500,0),MATCH(resource!BO$2,INDIRECT("day_wise_sales_data!$B$1:$BZ$1"),0)),0)</f>
        <v>56097.5</v>
      </c>
      <c r="BP468" s="3">
        <f ca="1">IFERROR(INDEX(INDIRECT("day_wise_sales_data!$B$2:$BZ$599"),MATCH(resource!$CC468,day_wise_sales_data!$A$2:$A$500,0),MATCH(resource!BP$2,INDIRECT("day_wise_sales_data!$B$1:$BZ$1"),0)),0)</f>
        <v>0</v>
      </c>
      <c r="BQ468" s="3">
        <f ca="1">IFERROR(INDEX(INDIRECT("day_wise_sales_data!$B$2:$BZ$599"),MATCH(resource!$CC468,day_wise_sales_data!$A$2:$A$500,0),MATCH(resource!BQ$2,INDIRECT("day_wise_sales_data!$B$1:$BZ$1"),0)),0)</f>
        <v>0</v>
      </c>
      <c r="BR468" s="3">
        <f ca="1">IFERROR(INDEX(INDIRECT("day_wise_sales_data!$B$2:$BZ$599"),MATCH(resource!$CC468,day_wise_sales_data!$A$2:$A$500,0),MATCH(resource!BR$2,INDIRECT("day_wise_sales_data!$B$1:$BZ$1"),0)),0)</f>
        <v>64136</v>
      </c>
      <c r="BS468" s="3">
        <f ca="1">IFERROR(INDEX(INDIRECT("day_wise_sales_data!$B$2:$BZ$599"),MATCH(resource!$CC468,day_wise_sales_data!$A$2:$A$500,0),MATCH(resource!BS$2,INDIRECT("day_wise_sales_data!$B$1:$BZ$1"),0)),0)</f>
        <v>0</v>
      </c>
      <c r="BT468" s="3">
        <f ca="1">IFERROR(INDEX(INDIRECT("day_wise_sales_data!$B$2:$BZ$599"),MATCH(resource!$CC468,day_wise_sales_data!$A$2:$A$500,0),MATCH(resource!BT$2,INDIRECT("day_wise_sales_data!$B$1:$BZ$1"),0)),0)</f>
        <v>0</v>
      </c>
      <c r="BU468" s="3">
        <f ca="1">IFERROR(INDEX(INDIRECT("day_wise_sales_data!$B$2:$BZ$599"),MATCH(resource!$CC468,day_wise_sales_data!$A$2:$A$500,0),MATCH(resource!BU$2,INDIRECT("day_wise_sales_data!$B$1:$BZ$1"),0)),0)</f>
        <v>0</v>
      </c>
      <c r="BV468" s="3">
        <f ca="1">IFERROR(INDEX(INDIRECT("day_wise_sales_data!$B$2:$BZ$599"),MATCH(resource!$CC468,day_wise_sales_data!$A$2:$A$500,0),MATCH(resource!BV$2,INDIRECT("day_wise_sales_data!$B$1:$BZ$1"),0)),0)</f>
        <v>0</v>
      </c>
      <c r="BW468" s="3">
        <f ca="1">IFERROR(INDEX(INDIRECT("day_wise_sales_data!$B$2:$BZ$599"),MATCH(resource!$CC468,day_wise_sales_data!$A$2:$A$500,0),MATCH(resource!BW$2,INDIRECT("day_wise_sales_data!$B$1:$BZ$1"),0)),0)</f>
        <v>0</v>
      </c>
      <c r="BX468" s="3">
        <f ca="1">IFERROR(INDEX(INDIRECT("day_wise_sales_data!$B$2:$BZ$599"),MATCH(resource!$CC468,day_wise_sales_data!$A$2:$A$500,0),MATCH(resource!BX$2,INDIRECT("day_wise_sales_data!$B$1:$BZ$1"),0)),0)</f>
        <v>0</v>
      </c>
      <c r="BY468" s="3">
        <f ca="1">IFERROR(INDEX(INDIRECT("day_wise_sales_data!$B$2:$BZ$599"),MATCH(resource!$CC468,day_wise_sales_data!$A$2:$A$500,0),MATCH(resource!BY$2,INDIRECT("day_wise_sales_data!$B$1:$BZ$1"),0)),0)</f>
        <v>0</v>
      </c>
      <c r="BZ468" s="3">
        <f ca="1">IFERROR(INDEX(INDIRECT("day_wise_sales_data!$B$2:$BZ$599"),MATCH(resource!$CC468,day_wise_sales_data!$A$2:$A$500,0),MATCH(resource!BZ$2,INDIRECT("day_wise_sales_data!$B$1:$BZ$1"),0)),0)</f>
        <v>0</v>
      </c>
      <c r="CA468" s="3" t="str">
        <f ca="1">IFERROR(INDEX(INDIRECT("day_wise_sales_data!$B$2:$BZ$599"),MATCH(resource!$CC468,day_wise_sales_data!$A$2:$A$500,0),MATCH(resource!CA$2,INDIRECT("day_wise_sales_data!$B$1:$BZ$1"),0)),0)</f>
        <v>dd</v>
      </c>
      <c r="CC468" s="4" t="str">
        <f>sales_data!H467</f>
        <v>RNG06213</v>
      </c>
      <c r="CD468" s="1">
        <v>466</v>
      </c>
      <c r="CE468" s="1" t="str">
        <f>IF(AQ468=report!$AQ$3,resource!CD468,"")</f>
        <v/>
      </c>
      <c r="CF468" s="5" t="str">
        <f>IFERROR(SMALL($CE$3:$CE$1001,ROWS($CE$3:CE468)),"")</f>
        <v/>
      </c>
      <c r="CH468">
        <f>IFERROR(VLOOKUP($CC468,data_pull!$E$22:$G$700,2,0),0)</f>
        <v>111784.94</v>
      </c>
      <c r="DK468" s="3">
        <f>IFERROR(INDEX(COD_SALES!$B$5:$Z$500,MATCH(resource!$CC468,COD_SALES!$A$5:$A$500,0),MATCH(resource!DK$2,COD_SALES!$B$4:$Z$4,0)),"")</f>
        <v>0</v>
      </c>
      <c r="DL468" s="3">
        <f>IFERROR(INDEX(COD_SALES!$B$5:$Z$500,MATCH(resource!$CC468,COD_SALES!$A$5:$A$500,0),MATCH(resource!DL$2,COD_SALES!$B$4:$Z$4,0)),"")</f>
        <v>0</v>
      </c>
      <c r="DM468" s="3">
        <f>IFERROR(INDEX(COD_SALES!$B$5:$Z$500,MATCH(resource!$CC468,COD_SALES!$A$5:$A$500,0),MATCH(resource!DM$2,COD_SALES!$B$4:$Z$4,0)),"")</f>
        <v>0</v>
      </c>
      <c r="DN468" s="3" t="str">
        <f>IFERROR(INDEX(COD_SALES!$B$5:$Z$500,MATCH(resource!$CC468,COD_SALES!$A$5:$A$500,0),MATCH(resource!DN$2,COD_SALES!$B$4:$Z$4,0)),"")</f>
        <v/>
      </c>
      <c r="DO468" s="3">
        <f>IFERROR(INDEX(COD_SALES!$B$5:$Z$500,MATCH(resource!$CC468,COD_SALES!$A$5:$A$500,0),MATCH(resource!DO$2,COD_SALES!$B$4:$Z$4,0)),"")</f>
        <v>0</v>
      </c>
      <c r="DP468" s="3">
        <f>IFERROR(INDEX(COD_SALES!$B$5:$Z$500,MATCH(resource!$CC468,COD_SALES!$A$5:$A$500,0),MATCH(resource!DP$2,COD_SALES!$B$4:$Z$4,0)),"")</f>
        <v>0</v>
      </c>
      <c r="DQ468" s="3" t="str">
        <f>IFERROR(INDEX(COD_SALES!$B$5:$Z$500,MATCH(resource!$CC468,COD_SALES!$A$5:$A$500,0),MATCH(resource!DQ$2,COD_SALES!$B$4:$Z$4,0)),"")</f>
        <v/>
      </c>
      <c r="DR468" s="3">
        <f>IFERROR(INDEX(COD_SALES!$B$5:$Z$500,MATCH(resource!$CC468,COD_SALES!$A$5:$A$500,0),MATCH(resource!DR$2,COD_SALES!$B$4:$Z$4,0)),"")</f>
        <v>0</v>
      </c>
      <c r="DS468" s="3">
        <f>IFERROR(INDEX(COD_SALES!$B$5:$Z$500,MATCH(resource!$CC468,COD_SALES!$A$5:$A$500,0),MATCH(resource!DS$2,COD_SALES!$B$4:$Z$4,0)),"")</f>
        <v>40</v>
      </c>
      <c r="DT468" s="3">
        <f>IFERROR(INDEX(COD_SALES!$B$5:$Z$500,MATCH(resource!$CC468,COD_SALES!$A$5:$A$500,0),MATCH(resource!DT$2,COD_SALES!$B$4:$Z$4,0)),"")</f>
        <v>0</v>
      </c>
      <c r="DU468" s="3">
        <f>IFERROR(INDEX(COD_SALES!$B$5:$Z$500,MATCH(resource!$CC468,COD_SALES!$A$5:$A$500,0),MATCH(resource!DU$2,COD_SALES!$B$4:$Z$4,0)),"")</f>
        <v>0</v>
      </c>
      <c r="DV468" s="3">
        <f>IFERROR(INDEX(COD_SALES!$B$5:$Z$500,MATCH(resource!$CC468,COD_SALES!$A$5:$A$500,0),MATCH(resource!DV$2,COD_SALES!$B$4:$Z$4,0)),"")</f>
        <v>0</v>
      </c>
      <c r="DW468" s="3">
        <f>IFERROR(INDEX(COD_SALES!$B$5:$Z$500,MATCH(resource!$CC468,COD_SALES!$A$5:$A$500,0),MATCH(resource!DW$2,COD_SALES!$B$4:$Z$4,0)),"")</f>
        <v>20</v>
      </c>
      <c r="DX468" s="3">
        <f>IFERROR(INDEX(COD_SALES!$B$5:$Z$500,MATCH(resource!$CC468,COD_SALES!$A$5:$A$500,0),MATCH(resource!DX$2,COD_SALES!$B$4:$Z$4,0)),"")</f>
        <v>0</v>
      </c>
      <c r="DY468" s="3">
        <f>IFERROR(INDEX(COD_SALES!$B$5:$Z$500,MATCH(resource!$CC468,COD_SALES!$A$5:$A$500,0),MATCH(resource!DY$2,COD_SALES!$B$4:$Z$4,0)),"")</f>
        <v>0</v>
      </c>
      <c r="DZ468" s="3">
        <f>IFERROR(INDEX(COD_SALES!$B$5:$Z$500,MATCH(resource!$CC468,COD_SALES!$A$5:$A$500,0),MATCH(resource!DZ$2,COD_SALES!$B$4:$Z$4,0)),"")</f>
        <v>0</v>
      </c>
      <c r="EA468" s="3">
        <f>IFERROR(INDEX(COD_SALES!$B$5:$Z$500,MATCH(resource!$CC468,COD_SALES!$A$5:$A$500,0),MATCH(resource!EA$2,COD_SALES!$B$4:$Z$4,0)),"")</f>
        <v>0</v>
      </c>
      <c r="EB468" s="3">
        <f t="shared" si="130"/>
        <v>19051.199999999997</v>
      </c>
      <c r="EW468" s="3">
        <f>IFERROR(VLOOKUP(CC468,data_pull!$AO$25:$AR$546,2,0),0)</f>
        <v>6</v>
      </c>
      <c r="EX468" s="1">
        <f>IFERROR(VLOOKUP(CC468,data_pull!$AO$25:$AR$546,4,0),0)</f>
        <v>190000</v>
      </c>
    </row>
    <row r="469" spans="13:154" x14ac:dyDescent="0.25"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4" t="str">
        <f>sales_data!B468</f>
        <v>RANGPUR ZONE Kamruzzaman(RSM)</v>
      </c>
      <c r="AR469" s="4" t="str">
        <f>sales_data!C468</f>
        <v>Mazedul Islam</v>
      </c>
      <c r="AS469" s="5" t="str">
        <f t="shared" si="129"/>
        <v>Mazedul Islam</v>
      </c>
      <c r="AT469" s="4" t="str">
        <f>sales_data!I468</f>
        <v>Enamul Haque</v>
      </c>
      <c r="AU469" s="4" t="str">
        <f>sales_data!W468</f>
        <v>Fulbari (T.B)</v>
      </c>
      <c r="AV469" s="1">
        <f>sales_data!N468</f>
        <v>100955.37</v>
      </c>
      <c r="AW469" s="1">
        <f>sales_data!P468</f>
        <v>32</v>
      </c>
      <c r="AX469" s="3">
        <f ca="1">IFERROR(INDEX(INDIRECT("day_wise_sales_data!$B$2:$BZ$599"),MATCH(resource!$CC469,day_wise_sales_data!$A$2:$A$500,0),MATCH(resource!AX$2,INDIRECT("day_wise_sales_data!$B$1:$BZ$1"),0)),0)</f>
        <v>0</v>
      </c>
      <c r="AY469" s="3">
        <f ca="1">IFERROR(INDEX(INDIRECT("day_wise_sales_data!$B$2:$BZ$599"),MATCH(resource!$CC469,day_wise_sales_data!$A$2:$A$500,0),MATCH(resource!AY$2,INDIRECT("day_wise_sales_data!$B$1:$BZ$1"),0)),0)</f>
        <v>0</v>
      </c>
      <c r="AZ469" s="3">
        <f ca="1">IFERROR(INDEX(INDIRECT("day_wise_sales_data!$B$2:$BZ$599"),MATCH(resource!$CC469,day_wise_sales_data!$A$2:$A$500,0),MATCH(resource!AZ$2,INDIRECT("day_wise_sales_data!$B$1:$BZ$1"),0)),0)</f>
        <v>9075.27</v>
      </c>
      <c r="BA469" s="3">
        <f ca="1">IFERROR(INDEX(INDIRECT("day_wise_sales_data!$B$2:$BZ$599"),MATCH(resource!$CC469,day_wise_sales_data!$A$2:$A$500,0),MATCH(resource!BA$2,INDIRECT("day_wise_sales_data!$B$1:$BZ$1"),0)),0)</f>
        <v>0</v>
      </c>
      <c r="BB469" s="3">
        <f ca="1">IFERROR(INDEX(INDIRECT("day_wise_sales_data!$B$2:$BZ$599"),MATCH(resource!$CC469,day_wise_sales_data!$A$2:$A$500,0),MATCH(resource!BB$2,INDIRECT("day_wise_sales_data!$B$1:$BZ$1"),0)),0)</f>
        <v>37415.9</v>
      </c>
      <c r="BC469" s="3">
        <f ca="1">IFERROR(INDEX(INDIRECT("day_wise_sales_data!$B$2:$BZ$599"),MATCH(resource!$CC469,day_wise_sales_data!$A$2:$A$500,0),MATCH(resource!BC$2,INDIRECT("day_wise_sales_data!$B$1:$BZ$1"),0)),0)</f>
        <v>0</v>
      </c>
      <c r="BD469" s="3">
        <f ca="1">IFERROR(INDEX(INDIRECT("day_wise_sales_data!$B$2:$BZ$599"),MATCH(resource!$CC469,day_wise_sales_data!$A$2:$A$500,0),MATCH(resource!BD$2,INDIRECT("day_wise_sales_data!$B$1:$BZ$1"),0)),0)</f>
        <v>0</v>
      </c>
      <c r="BE469" s="3">
        <f ca="1">IFERROR(INDEX(INDIRECT("day_wise_sales_data!$B$2:$BZ$599"),MATCH(resource!$CC469,day_wise_sales_data!$A$2:$A$500,0),MATCH(resource!BE$2,INDIRECT("day_wise_sales_data!$B$1:$BZ$1"),0)),0)</f>
        <v>3408.79</v>
      </c>
      <c r="BF469" s="3">
        <f ca="1">IFERROR(INDEX(INDIRECT("day_wise_sales_data!$B$2:$BZ$599"),MATCH(resource!$CC469,day_wise_sales_data!$A$2:$A$500,0),MATCH(resource!BF$2,INDIRECT("day_wise_sales_data!$B$1:$BZ$1"),0)),0)</f>
        <v>0</v>
      </c>
      <c r="BG469" s="3">
        <f ca="1">IFERROR(INDEX(INDIRECT("day_wise_sales_data!$B$2:$BZ$599"),MATCH(resource!$CC469,day_wise_sales_data!$A$2:$A$500,0),MATCH(resource!BG$2,INDIRECT("day_wise_sales_data!$B$1:$BZ$1"),0)),0)</f>
        <v>0</v>
      </c>
      <c r="BH469" s="3">
        <f ca="1">IFERROR(INDEX(INDIRECT("day_wise_sales_data!$B$2:$BZ$599"),MATCH(resource!$CC469,day_wise_sales_data!$A$2:$A$500,0),MATCH(resource!BH$2,INDIRECT("day_wise_sales_data!$B$1:$BZ$1"),0)),0)</f>
        <v>62821.88</v>
      </c>
      <c r="BI469" s="3">
        <f ca="1">IFERROR(INDEX(INDIRECT("day_wise_sales_data!$B$2:$BZ$599"),MATCH(resource!$CC469,day_wise_sales_data!$A$2:$A$500,0),MATCH(resource!BI$2,INDIRECT("day_wise_sales_data!$B$1:$BZ$1"),0)),0)</f>
        <v>0</v>
      </c>
      <c r="BJ469" s="3">
        <f ca="1">IFERROR(INDEX(INDIRECT("day_wise_sales_data!$B$2:$BZ$599"),MATCH(resource!$CC469,day_wise_sales_data!$A$2:$A$500,0),MATCH(resource!BJ$2,INDIRECT("day_wise_sales_data!$B$1:$BZ$1"),0)),0)</f>
        <v>0</v>
      </c>
      <c r="BK469" s="3">
        <f ca="1">IFERROR(INDEX(INDIRECT("day_wise_sales_data!$B$2:$BZ$599"),MATCH(resource!$CC469,day_wise_sales_data!$A$2:$A$500,0),MATCH(resource!BK$2,INDIRECT("day_wise_sales_data!$B$1:$BZ$1"),0)),0)</f>
        <v>0</v>
      </c>
      <c r="BL469" s="3">
        <f ca="1">IFERROR(INDEX(INDIRECT("day_wise_sales_data!$B$2:$BZ$599"),MATCH(resource!$CC469,day_wise_sales_data!$A$2:$A$500,0),MATCH(resource!BL$2,INDIRECT("day_wise_sales_data!$B$1:$BZ$1"),0)),0)</f>
        <v>0</v>
      </c>
      <c r="BM469" s="3">
        <f ca="1">IFERROR(INDEX(INDIRECT("day_wise_sales_data!$B$2:$BZ$599"),MATCH(resource!$CC469,day_wise_sales_data!$A$2:$A$500,0),MATCH(resource!BM$2,INDIRECT("day_wise_sales_data!$B$1:$BZ$1"),0)),0)</f>
        <v>0</v>
      </c>
      <c r="BN469" s="3">
        <f ca="1">IFERROR(INDEX(INDIRECT("day_wise_sales_data!$B$2:$BZ$599"),MATCH(resource!$CC469,day_wise_sales_data!$A$2:$A$500,0),MATCH(resource!BN$2,INDIRECT("day_wise_sales_data!$B$1:$BZ$1"),0)),0)</f>
        <v>0</v>
      </c>
      <c r="BO469" s="3">
        <f ca="1">IFERROR(INDEX(INDIRECT("day_wise_sales_data!$B$2:$BZ$599"),MATCH(resource!$CC469,day_wise_sales_data!$A$2:$A$500,0),MATCH(resource!BO$2,INDIRECT("day_wise_sales_data!$B$1:$BZ$1"),0)),0)</f>
        <v>0</v>
      </c>
      <c r="BP469" s="3">
        <f ca="1">IFERROR(INDEX(INDIRECT("day_wise_sales_data!$B$2:$BZ$599"),MATCH(resource!$CC469,day_wise_sales_data!$A$2:$A$500,0),MATCH(resource!BP$2,INDIRECT("day_wise_sales_data!$B$1:$BZ$1"),0)),0)</f>
        <v>0</v>
      </c>
      <c r="BQ469" s="3">
        <f ca="1">IFERROR(INDEX(INDIRECT("day_wise_sales_data!$B$2:$BZ$599"),MATCH(resource!$CC469,day_wise_sales_data!$A$2:$A$500,0),MATCH(resource!BQ$2,INDIRECT("day_wise_sales_data!$B$1:$BZ$1"),0)),0)</f>
        <v>0</v>
      </c>
      <c r="BR469" s="3">
        <f ca="1">IFERROR(INDEX(INDIRECT("day_wise_sales_data!$B$2:$BZ$599"),MATCH(resource!$CC469,day_wise_sales_data!$A$2:$A$500,0),MATCH(resource!BR$2,INDIRECT("day_wise_sales_data!$B$1:$BZ$1"),0)),0)</f>
        <v>0</v>
      </c>
      <c r="BS469" s="3">
        <f ca="1">IFERROR(INDEX(INDIRECT("day_wise_sales_data!$B$2:$BZ$599"),MATCH(resource!$CC469,day_wise_sales_data!$A$2:$A$500,0),MATCH(resource!BS$2,INDIRECT("day_wise_sales_data!$B$1:$BZ$1"),0)),0)</f>
        <v>0</v>
      </c>
      <c r="BT469" s="3">
        <f ca="1">IFERROR(INDEX(INDIRECT("day_wise_sales_data!$B$2:$BZ$599"),MATCH(resource!$CC469,day_wise_sales_data!$A$2:$A$500,0),MATCH(resource!BT$2,INDIRECT("day_wise_sales_data!$B$1:$BZ$1"),0)),0)</f>
        <v>0</v>
      </c>
      <c r="BU469" s="3">
        <f ca="1">IFERROR(INDEX(INDIRECT("day_wise_sales_data!$B$2:$BZ$599"),MATCH(resource!$CC469,day_wise_sales_data!$A$2:$A$500,0),MATCH(resource!BU$2,INDIRECT("day_wise_sales_data!$B$1:$BZ$1"),0)),0)</f>
        <v>0</v>
      </c>
      <c r="BV469" s="3">
        <f ca="1">IFERROR(INDEX(INDIRECT("day_wise_sales_data!$B$2:$BZ$599"),MATCH(resource!$CC469,day_wise_sales_data!$A$2:$A$500,0),MATCH(resource!BV$2,INDIRECT("day_wise_sales_data!$B$1:$BZ$1"),0)),0)</f>
        <v>0</v>
      </c>
      <c r="BW469" s="3">
        <f ca="1">IFERROR(INDEX(INDIRECT("day_wise_sales_data!$B$2:$BZ$599"),MATCH(resource!$CC469,day_wise_sales_data!$A$2:$A$500,0),MATCH(resource!BW$2,INDIRECT("day_wise_sales_data!$B$1:$BZ$1"),0)),0)</f>
        <v>0</v>
      </c>
      <c r="BX469" s="3">
        <f ca="1">IFERROR(INDEX(INDIRECT("day_wise_sales_data!$B$2:$BZ$599"),MATCH(resource!$CC469,day_wise_sales_data!$A$2:$A$500,0),MATCH(resource!BX$2,INDIRECT("day_wise_sales_data!$B$1:$BZ$1"),0)),0)</f>
        <v>0</v>
      </c>
      <c r="BY469" s="3">
        <f ca="1">IFERROR(INDEX(INDIRECT("day_wise_sales_data!$B$2:$BZ$599"),MATCH(resource!$CC469,day_wise_sales_data!$A$2:$A$500,0),MATCH(resource!BY$2,INDIRECT("day_wise_sales_data!$B$1:$BZ$1"),0)),0)</f>
        <v>0</v>
      </c>
      <c r="BZ469" s="3">
        <f ca="1">IFERROR(INDEX(INDIRECT("day_wise_sales_data!$B$2:$BZ$599"),MATCH(resource!$CC469,day_wise_sales_data!$A$2:$A$500,0),MATCH(resource!BZ$2,INDIRECT("day_wise_sales_data!$B$1:$BZ$1"),0)),0)</f>
        <v>0</v>
      </c>
      <c r="CA469" s="3" t="str">
        <f ca="1">IFERROR(INDEX(INDIRECT("day_wise_sales_data!$B$2:$BZ$599"),MATCH(resource!$CC469,day_wise_sales_data!$A$2:$A$500,0),MATCH(resource!CA$2,INDIRECT("day_wise_sales_data!$B$1:$BZ$1"),0)),0)</f>
        <v>dd</v>
      </c>
      <c r="CC469" s="4" t="str">
        <f>sales_data!H468</f>
        <v>RNG02174</v>
      </c>
      <c r="CD469" s="1">
        <v>467</v>
      </c>
      <c r="CE469" s="1" t="str">
        <f>IF(AQ469=report!$AQ$3,resource!CD469,"")</f>
        <v/>
      </c>
      <c r="CF469" s="5" t="str">
        <f>IFERROR(SMALL($CE$3:$CE$1001,ROWS($CE$3:CE469)),"")</f>
        <v/>
      </c>
      <c r="CH469">
        <f>IFERROR(VLOOKUP($CC469,data_pull!$E$22:$G$700,2,0),0)</f>
        <v>100955.37</v>
      </c>
      <c r="DK469" s="3">
        <f>IFERROR(INDEX(COD_SALES!$B$5:$Z$500,MATCH(resource!$CC469,COD_SALES!$A$5:$A$500,0),MATCH(resource!DK$2,COD_SALES!$B$4:$Z$4,0)),"")</f>
        <v>0</v>
      </c>
      <c r="DL469" s="3">
        <f>IFERROR(INDEX(COD_SALES!$B$5:$Z$500,MATCH(resource!$CC469,COD_SALES!$A$5:$A$500,0),MATCH(resource!DL$2,COD_SALES!$B$4:$Z$4,0)),"")</f>
        <v>0</v>
      </c>
      <c r="DM469" s="3">
        <f>IFERROR(INDEX(COD_SALES!$B$5:$Z$500,MATCH(resource!$CC469,COD_SALES!$A$5:$A$500,0),MATCH(resource!DM$2,COD_SALES!$B$4:$Z$4,0)),"")</f>
        <v>0</v>
      </c>
      <c r="DN469" s="3" t="str">
        <f>IFERROR(INDEX(COD_SALES!$B$5:$Z$500,MATCH(resource!$CC469,COD_SALES!$A$5:$A$500,0),MATCH(resource!DN$2,COD_SALES!$B$4:$Z$4,0)),"")</f>
        <v/>
      </c>
      <c r="DO469" s="3">
        <f>IFERROR(INDEX(COD_SALES!$B$5:$Z$500,MATCH(resource!$CC469,COD_SALES!$A$5:$A$500,0),MATCH(resource!DO$2,COD_SALES!$B$4:$Z$4,0)),"")</f>
        <v>0</v>
      </c>
      <c r="DP469" s="3">
        <f>IFERROR(INDEX(COD_SALES!$B$5:$Z$500,MATCH(resource!$CC469,COD_SALES!$A$5:$A$500,0),MATCH(resource!DP$2,COD_SALES!$B$4:$Z$4,0)),"")</f>
        <v>0</v>
      </c>
      <c r="DQ469" s="3" t="str">
        <f>IFERROR(INDEX(COD_SALES!$B$5:$Z$500,MATCH(resource!$CC469,COD_SALES!$A$5:$A$500,0),MATCH(resource!DQ$2,COD_SALES!$B$4:$Z$4,0)),"")</f>
        <v/>
      </c>
      <c r="DR469" s="3">
        <f>IFERROR(INDEX(COD_SALES!$B$5:$Z$500,MATCH(resource!$CC469,COD_SALES!$A$5:$A$500,0),MATCH(resource!DR$2,COD_SALES!$B$4:$Z$4,0)),"")</f>
        <v>0</v>
      </c>
      <c r="DS469" s="3">
        <f>IFERROR(INDEX(COD_SALES!$B$5:$Z$500,MATCH(resource!$CC469,COD_SALES!$A$5:$A$500,0),MATCH(resource!DS$2,COD_SALES!$B$4:$Z$4,0)),"")</f>
        <v>12</v>
      </c>
      <c r="DT469" s="3">
        <f>IFERROR(INDEX(COD_SALES!$B$5:$Z$500,MATCH(resource!$CC469,COD_SALES!$A$5:$A$500,0),MATCH(resource!DT$2,COD_SALES!$B$4:$Z$4,0)),"")</f>
        <v>5</v>
      </c>
      <c r="DU469" s="3">
        <f>IFERROR(INDEX(COD_SALES!$B$5:$Z$500,MATCH(resource!$CC469,COD_SALES!$A$5:$A$500,0),MATCH(resource!DU$2,COD_SALES!$B$4:$Z$4,0)),"")</f>
        <v>1</v>
      </c>
      <c r="DV469" s="3">
        <f>IFERROR(INDEX(COD_SALES!$B$5:$Z$500,MATCH(resource!$CC469,COD_SALES!$A$5:$A$500,0),MATCH(resource!DV$2,COD_SALES!$B$4:$Z$4,0)),"")</f>
        <v>0</v>
      </c>
      <c r="DW469" s="3">
        <f>IFERROR(INDEX(COD_SALES!$B$5:$Z$500,MATCH(resource!$CC469,COD_SALES!$A$5:$A$500,0),MATCH(resource!DW$2,COD_SALES!$B$4:$Z$4,0)),"")</f>
        <v>51</v>
      </c>
      <c r="DX469" s="3">
        <f>IFERROR(INDEX(COD_SALES!$B$5:$Z$500,MATCH(resource!$CC469,COD_SALES!$A$5:$A$500,0),MATCH(resource!DX$2,COD_SALES!$B$4:$Z$4,0)),"")</f>
        <v>0</v>
      </c>
      <c r="DY469" s="3">
        <f>IFERROR(INDEX(COD_SALES!$B$5:$Z$500,MATCH(resource!$CC469,COD_SALES!$A$5:$A$500,0),MATCH(resource!DY$2,COD_SALES!$B$4:$Z$4,0)),"")</f>
        <v>0</v>
      </c>
      <c r="DZ469" s="3">
        <f>IFERROR(INDEX(COD_SALES!$B$5:$Z$500,MATCH(resource!$CC469,COD_SALES!$A$5:$A$500,0),MATCH(resource!DZ$2,COD_SALES!$B$4:$Z$4,0)),"")</f>
        <v>1</v>
      </c>
      <c r="EA469" s="3">
        <f>IFERROR(INDEX(COD_SALES!$B$5:$Z$500,MATCH(resource!$CC469,COD_SALES!$A$5:$A$500,0),MATCH(resource!EA$2,COD_SALES!$B$4:$Z$4,0)),"")</f>
        <v>0</v>
      </c>
      <c r="EB469" s="3">
        <f t="shared" si="130"/>
        <v>31337.59</v>
      </c>
      <c r="EW469" s="3">
        <f>IFERROR(VLOOKUP(CC469,data_pull!$AO$25:$AR$546,2,0),0)</f>
        <v>15</v>
      </c>
      <c r="EX469" s="1">
        <f>IFERROR(VLOOKUP(CC469,data_pull!$AO$25:$AR$546,4,0),0)</f>
        <v>0</v>
      </c>
    </row>
    <row r="470" spans="13:154" x14ac:dyDescent="0.25"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4" t="str">
        <f>sales_data!B469</f>
        <v>RANGPUR ZONE Kamruzzaman(RSM)</v>
      </c>
      <c r="AR470" s="4" t="str">
        <f>sales_data!C469</f>
        <v>Mazedul Islam</v>
      </c>
      <c r="AS470" s="5" t="str">
        <f t="shared" si="129"/>
        <v/>
      </c>
      <c r="AT470" s="4" t="str">
        <f>sales_data!I469</f>
        <v>Habibur Rahman</v>
      </c>
      <c r="AU470" s="4" t="str">
        <f>sales_data!W469</f>
        <v>Nageshwari (T.B)</v>
      </c>
      <c r="AV470" s="1">
        <f>sales_data!N469</f>
        <v>118677.22</v>
      </c>
      <c r="AW470" s="1">
        <f>sales_data!P469</f>
        <v>37</v>
      </c>
      <c r="AX470" s="3">
        <f ca="1">IFERROR(INDEX(INDIRECT("day_wise_sales_data!$B$2:$BZ$599"),MATCH(resource!$CC470,day_wise_sales_data!$A$2:$A$500,0),MATCH(resource!AX$2,INDIRECT("day_wise_sales_data!$B$1:$BZ$1"),0)),0)</f>
        <v>0</v>
      </c>
      <c r="AY470" s="3">
        <f ca="1">IFERROR(INDEX(INDIRECT("day_wise_sales_data!$B$2:$BZ$599"),MATCH(resource!$CC470,day_wise_sales_data!$A$2:$A$500,0),MATCH(resource!AY$2,INDIRECT("day_wise_sales_data!$B$1:$BZ$1"),0)),0)</f>
        <v>4556.17</v>
      </c>
      <c r="AZ470" s="3">
        <f ca="1">IFERROR(INDEX(INDIRECT("day_wise_sales_data!$B$2:$BZ$599"),MATCH(resource!$CC470,day_wise_sales_data!$A$2:$A$500,0),MATCH(resource!AZ$2,INDIRECT("day_wise_sales_data!$B$1:$BZ$1"),0)),0)</f>
        <v>0</v>
      </c>
      <c r="BA470" s="3">
        <f ca="1">IFERROR(INDEX(INDIRECT("day_wise_sales_data!$B$2:$BZ$599"),MATCH(resource!$CC470,day_wise_sales_data!$A$2:$A$500,0),MATCH(resource!BA$2,INDIRECT("day_wise_sales_data!$B$1:$BZ$1"),0)),0)</f>
        <v>0</v>
      </c>
      <c r="BB470" s="3">
        <f ca="1">IFERROR(INDEX(INDIRECT("day_wise_sales_data!$B$2:$BZ$599"),MATCH(resource!$CC470,day_wise_sales_data!$A$2:$A$500,0),MATCH(resource!BB$2,INDIRECT("day_wise_sales_data!$B$1:$BZ$1"),0)),0)</f>
        <v>0</v>
      </c>
      <c r="BC470" s="3">
        <f ca="1">IFERROR(INDEX(INDIRECT("day_wise_sales_data!$B$2:$BZ$599"),MATCH(resource!$CC470,day_wise_sales_data!$A$2:$A$500,0),MATCH(resource!BC$2,INDIRECT("day_wise_sales_data!$B$1:$BZ$1"),0)),0)</f>
        <v>0</v>
      </c>
      <c r="BD470" s="3">
        <f ca="1">IFERROR(INDEX(INDIRECT("day_wise_sales_data!$B$2:$BZ$599"),MATCH(resource!$CC470,day_wise_sales_data!$A$2:$A$500,0),MATCH(resource!BD$2,INDIRECT("day_wise_sales_data!$B$1:$BZ$1"),0)),0)</f>
        <v>2251.84</v>
      </c>
      <c r="BE470" s="3">
        <f ca="1">IFERROR(INDEX(INDIRECT("day_wise_sales_data!$B$2:$BZ$599"),MATCH(resource!$CC470,day_wise_sales_data!$A$2:$A$500,0),MATCH(resource!BE$2,INDIRECT("day_wise_sales_data!$B$1:$BZ$1"),0)),0)</f>
        <v>0</v>
      </c>
      <c r="BF470" s="3">
        <f ca="1">IFERROR(INDEX(INDIRECT("day_wise_sales_data!$B$2:$BZ$599"),MATCH(resource!$CC470,day_wise_sales_data!$A$2:$A$500,0),MATCH(resource!BF$2,INDIRECT("day_wise_sales_data!$B$1:$BZ$1"),0)),0)</f>
        <v>1726.6</v>
      </c>
      <c r="BG470" s="3">
        <f ca="1">IFERROR(INDEX(INDIRECT("day_wise_sales_data!$B$2:$BZ$599"),MATCH(resource!$CC470,day_wise_sales_data!$A$2:$A$500,0),MATCH(resource!BG$2,INDIRECT("day_wise_sales_data!$B$1:$BZ$1"),0)),0)</f>
        <v>0</v>
      </c>
      <c r="BH470" s="3">
        <f ca="1">IFERROR(INDEX(INDIRECT("day_wise_sales_data!$B$2:$BZ$599"),MATCH(resource!$CC470,day_wise_sales_data!$A$2:$A$500,0),MATCH(resource!BH$2,INDIRECT("day_wise_sales_data!$B$1:$BZ$1"),0)),0)</f>
        <v>3819.68</v>
      </c>
      <c r="BI470" s="3">
        <f ca="1">IFERROR(INDEX(INDIRECT("day_wise_sales_data!$B$2:$BZ$599"),MATCH(resource!$CC470,day_wise_sales_data!$A$2:$A$500,0),MATCH(resource!BI$2,INDIRECT("day_wise_sales_data!$B$1:$BZ$1"),0)),0)</f>
        <v>0</v>
      </c>
      <c r="BJ470" s="3">
        <f ca="1">IFERROR(INDEX(INDIRECT("day_wise_sales_data!$B$2:$BZ$599"),MATCH(resource!$CC470,day_wise_sales_data!$A$2:$A$500,0),MATCH(resource!BJ$2,INDIRECT("day_wise_sales_data!$B$1:$BZ$1"),0)),0)</f>
        <v>0</v>
      </c>
      <c r="BK470" s="3">
        <f ca="1">IFERROR(INDEX(INDIRECT("day_wise_sales_data!$B$2:$BZ$599"),MATCH(resource!$CC470,day_wise_sales_data!$A$2:$A$500,0),MATCH(resource!BK$2,INDIRECT("day_wise_sales_data!$B$1:$BZ$1"),0)),0)</f>
        <v>24116.52</v>
      </c>
      <c r="BL470" s="3">
        <f ca="1">IFERROR(INDEX(INDIRECT("day_wise_sales_data!$B$2:$BZ$599"),MATCH(resource!$CC470,day_wise_sales_data!$A$2:$A$500,0),MATCH(resource!BL$2,INDIRECT("day_wise_sales_data!$B$1:$BZ$1"),0)),0)</f>
        <v>19348.650000000001</v>
      </c>
      <c r="BM470" s="3">
        <f ca="1">IFERROR(INDEX(INDIRECT("day_wise_sales_data!$B$2:$BZ$599"),MATCH(resource!$CC470,day_wise_sales_data!$A$2:$A$500,0),MATCH(resource!BM$2,INDIRECT("day_wise_sales_data!$B$1:$BZ$1"),0)),0)</f>
        <v>5301.43</v>
      </c>
      <c r="BN470" s="3">
        <f ca="1">IFERROR(INDEX(INDIRECT("day_wise_sales_data!$B$2:$BZ$599"),MATCH(resource!$CC470,day_wise_sales_data!$A$2:$A$500,0),MATCH(resource!BN$2,INDIRECT("day_wise_sales_data!$B$1:$BZ$1"),0)),0)</f>
        <v>0</v>
      </c>
      <c r="BO470" s="3">
        <f ca="1">IFERROR(INDEX(INDIRECT("day_wise_sales_data!$B$2:$BZ$599"),MATCH(resource!$CC470,day_wise_sales_data!$A$2:$A$500,0),MATCH(resource!BO$2,INDIRECT("day_wise_sales_data!$B$1:$BZ$1"),0)),0)</f>
        <v>0</v>
      </c>
      <c r="BP470" s="3">
        <f ca="1">IFERROR(INDEX(INDIRECT("day_wise_sales_data!$B$2:$BZ$599"),MATCH(resource!$CC470,day_wise_sales_data!$A$2:$A$500,0),MATCH(resource!BP$2,INDIRECT("day_wise_sales_data!$B$1:$BZ$1"),0)),0)</f>
        <v>27652.04</v>
      </c>
      <c r="BQ470" s="3">
        <f ca="1">IFERROR(INDEX(INDIRECT("day_wise_sales_data!$B$2:$BZ$599"),MATCH(resource!$CC470,day_wise_sales_data!$A$2:$A$500,0),MATCH(resource!BQ$2,INDIRECT("day_wise_sales_data!$B$1:$BZ$1"),0)),0)</f>
        <v>0</v>
      </c>
      <c r="BR470" s="3">
        <f ca="1">IFERROR(INDEX(INDIRECT("day_wise_sales_data!$B$2:$BZ$599"),MATCH(resource!$CC470,day_wise_sales_data!$A$2:$A$500,0),MATCH(resource!BR$2,INDIRECT("day_wise_sales_data!$B$1:$BZ$1"),0)),0)</f>
        <v>0</v>
      </c>
      <c r="BS470" s="3">
        <f ca="1">IFERROR(INDEX(INDIRECT("day_wise_sales_data!$B$2:$BZ$599"),MATCH(resource!$CC470,day_wise_sales_data!$A$2:$A$500,0),MATCH(resource!BS$2,INDIRECT("day_wise_sales_data!$B$1:$BZ$1"),0)),0)</f>
        <v>10133.870000000001</v>
      </c>
      <c r="BT470" s="3">
        <f ca="1">IFERROR(INDEX(INDIRECT("day_wise_sales_data!$B$2:$BZ$599"),MATCH(resource!$CC470,day_wise_sales_data!$A$2:$A$500,0),MATCH(resource!BT$2,INDIRECT("day_wise_sales_data!$B$1:$BZ$1"),0)),0)</f>
        <v>0</v>
      </c>
      <c r="BU470" s="3">
        <f ca="1">IFERROR(INDEX(INDIRECT("day_wise_sales_data!$B$2:$BZ$599"),MATCH(resource!$CC470,day_wise_sales_data!$A$2:$A$500,0),MATCH(resource!BU$2,INDIRECT("day_wise_sales_data!$B$1:$BZ$1"),0)),0)</f>
        <v>48323.93</v>
      </c>
      <c r="BV470" s="3">
        <f ca="1">IFERROR(INDEX(INDIRECT("day_wise_sales_data!$B$2:$BZ$599"),MATCH(resource!$CC470,day_wise_sales_data!$A$2:$A$500,0),MATCH(resource!BV$2,INDIRECT("day_wise_sales_data!$B$1:$BZ$1"),0)),0)</f>
        <v>0</v>
      </c>
      <c r="BW470" s="3">
        <f ca="1">IFERROR(INDEX(INDIRECT("day_wise_sales_data!$B$2:$BZ$599"),MATCH(resource!$CC470,day_wise_sales_data!$A$2:$A$500,0),MATCH(resource!BW$2,INDIRECT("day_wise_sales_data!$B$1:$BZ$1"),0)),0)</f>
        <v>0</v>
      </c>
      <c r="BX470" s="3">
        <f ca="1">IFERROR(INDEX(INDIRECT("day_wise_sales_data!$B$2:$BZ$599"),MATCH(resource!$CC470,day_wise_sales_data!$A$2:$A$500,0),MATCH(resource!BX$2,INDIRECT("day_wise_sales_data!$B$1:$BZ$1"),0)),0)</f>
        <v>0</v>
      </c>
      <c r="BY470" s="3">
        <f ca="1">IFERROR(INDEX(INDIRECT("day_wise_sales_data!$B$2:$BZ$599"),MATCH(resource!$CC470,day_wise_sales_data!$A$2:$A$500,0),MATCH(resource!BY$2,INDIRECT("day_wise_sales_data!$B$1:$BZ$1"),0)),0)</f>
        <v>0</v>
      </c>
      <c r="BZ470" s="3">
        <f ca="1">IFERROR(INDEX(INDIRECT("day_wise_sales_data!$B$2:$BZ$599"),MATCH(resource!$CC470,day_wise_sales_data!$A$2:$A$500,0),MATCH(resource!BZ$2,INDIRECT("day_wise_sales_data!$B$1:$BZ$1"),0)),0)</f>
        <v>0</v>
      </c>
      <c r="CA470" s="3" t="str">
        <f ca="1">IFERROR(INDEX(INDIRECT("day_wise_sales_data!$B$2:$BZ$599"),MATCH(resource!$CC470,day_wise_sales_data!$A$2:$A$500,0),MATCH(resource!CA$2,INDIRECT("day_wise_sales_data!$B$1:$BZ$1"),0)),0)</f>
        <v>dd</v>
      </c>
      <c r="CC470" s="4" t="str">
        <f>sales_data!H469</f>
        <v>RNG11092</v>
      </c>
      <c r="CD470" s="1">
        <v>468</v>
      </c>
      <c r="CE470" s="1" t="str">
        <f>IF(AQ470=report!$AQ$3,resource!CD470,"")</f>
        <v/>
      </c>
      <c r="CF470" s="5" t="str">
        <f>IFERROR(SMALL($CE$3:$CE$1001,ROWS($CE$3:CE470)),"")</f>
        <v/>
      </c>
      <c r="CH470">
        <f>IFERROR(VLOOKUP($CC470,data_pull!$E$22:$G$700,2,0),0)</f>
        <v>118677.22</v>
      </c>
      <c r="DK470" s="3">
        <f>IFERROR(INDEX(COD_SALES!$B$5:$Z$500,MATCH(resource!$CC470,COD_SALES!$A$5:$A$500,0),MATCH(resource!DK$2,COD_SALES!$B$4:$Z$4,0)),"")</f>
        <v>0</v>
      </c>
      <c r="DL470" s="3">
        <f>IFERROR(INDEX(COD_SALES!$B$5:$Z$500,MATCH(resource!$CC470,COD_SALES!$A$5:$A$500,0),MATCH(resource!DL$2,COD_SALES!$B$4:$Z$4,0)),"")</f>
        <v>0</v>
      </c>
      <c r="DM470" s="3">
        <f>IFERROR(INDEX(COD_SALES!$B$5:$Z$500,MATCH(resource!$CC470,COD_SALES!$A$5:$A$500,0),MATCH(resource!DM$2,COD_SALES!$B$4:$Z$4,0)),"")</f>
        <v>0</v>
      </c>
      <c r="DN470" s="3" t="str">
        <f>IFERROR(INDEX(COD_SALES!$B$5:$Z$500,MATCH(resource!$CC470,COD_SALES!$A$5:$A$500,0),MATCH(resource!DN$2,COD_SALES!$B$4:$Z$4,0)),"")</f>
        <v/>
      </c>
      <c r="DO470" s="3">
        <f>IFERROR(INDEX(COD_SALES!$B$5:$Z$500,MATCH(resource!$CC470,COD_SALES!$A$5:$A$500,0),MATCH(resource!DO$2,COD_SALES!$B$4:$Z$4,0)),"")</f>
        <v>5</v>
      </c>
      <c r="DP470" s="3">
        <f>IFERROR(INDEX(COD_SALES!$B$5:$Z$500,MATCH(resource!$CC470,COD_SALES!$A$5:$A$500,0),MATCH(resource!DP$2,COD_SALES!$B$4:$Z$4,0)),"")</f>
        <v>0</v>
      </c>
      <c r="DQ470" s="3" t="str">
        <f>IFERROR(INDEX(COD_SALES!$B$5:$Z$500,MATCH(resource!$CC470,COD_SALES!$A$5:$A$500,0),MATCH(resource!DQ$2,COD_SALES!$B$4:$Z$4,0)),"")</f>
        <v/>
      </c>
      <c r="DR470" s="3">
        <f>IFERROR(INDEX(COD_SALES!$B$5:$Z$500,MATCH(resource!$CC470,COD_SALES!$A$5:$A$500,0),MATCH(resource!DR$2,COD_SALES!$B$4:$Z$4,0)),"")</f>
        <v>0</v>
      </c>
      <c r="DS470" s="3">
        <f>IFERROR(INDEX(COD_SALES!$B$5:$Z$500,MATCH(resource!$CC470,COD_SALES!$A$5:$A$500,0),MATCH(resource!DS$2,COD_SALES!$B$4:$Z$4,0)),"")</f>
        <v>28</v>
      </c>
      <c r="DT470" s="3">
        <f>IFERROR(INDEX(COD_SALES!$B$5:$Z$500,MATCH(resource!$CC470,COD_SALES!$A$5:$A$500,0),MATCH(resource!DT$2,COD_SALES!$B$4:$Z$4,0)),"")</f>
        <v>0</v>
      </c>
      <c r="DU470" s="3">
        <f>IFERROR(INDEX(COD_SALES!$B$5:$Z$500,MATCH(resource!$CC470,COD_SALES!$A$5:$A$500,0),MATCH(resource!DU$2,COD_SALES!$B$4:$Z$4,0)),"")</f>
        <v>0</v>
      </c>
      <c r="DV470" s="3">
        <f>IFERROR(INDEX(COD_SALES!$B$5:$Z$500,MATCH(resource!$CC470,COD_SALES!$A$5:$A$500,0),MATCH(resource!DV$2,COD_SALES!$B$4:$Z$4,0)),"")</f>
        <v>0</v>
      </c>
      <c r="DW470" s="3">
        <f>IFERROR(INDEX(COD_SALES!$B$5:$Z$500,MATCH(resource!$CC470,COD_SALES!$A$5:$A$500,0),MATCH(resource!DW$2,COD_SALES!$B$4:$Z$4,0)),"")</f>
        <v>25</v>
      </c>
      <c r="DX470" s="3">
        <f>IFERROR(INDEX(COD_SALES!$B$5:$Z$500,MATCH(resource!$CC470,COD_SALES!$A$5:$A$500,0),MATCH(resource!DX$2,COD_SALES!$B$4:$Z$4,0)),"")</f>
        <v>0</v>
      </c>
      <c r="DY470" s="3">
        <f>IFERROR(INDEX(COD_SALES!$B$5:$Z$500,MATCH(resource!$CC470,COD_SALES!$A$5:$A$500,0),MATCH(resource!DY$2,COD_SALES!$B$4:$Z$4,0)),"")</f>
        <v>0</v>
      </c>
      <c r="DZ470" s="3">
        <f>IFERROR(INDEX(COD_SALES!$B$5:$Z$500,MATCH(resource!$CC470,COD_SALES!$A$5:$A$500,0),MATCH(resource!DZ$2,COD_SALES!$B$4:$Z$4,0)),"")</f>
        <v>0</v>
      </c>
      <c r="EA470" s="3">
        <f>IFERROR(INDEX(COD_SALES!$B$5:$Z$500,MATCH(resource!$CC470,COD_SALES!$A$5:$A$500,0),MATCH(resource!EA$2,COD_SALES!$B$4:$Z$4,0)),"")</f>
        <v>0</v>
      </c>
      <c r="EB470" s="3">
        <f t="shared" si="130"/>
        <v>20487.48</v>
      </c>
      <c r="EW470" s="3">
        <f>IFERROR(VLOOKUP(CC470,data_pull!$AO$25:$AR$546,2,0),0)</f>
        <v>5</v>
      </c>
      <c r="EX470" s="1">
        <f>IFERROR(VLOOKUP(CC470,data_pull!$AO$25:$AR$546,4,0),0)</f>
        <v>190000</v>
      </c>
    </row>
    <row r="471" spans="13:154" x14ac:dyDescent="0.25"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4" t="str">
        <f>sales_data!B470</f>
        <v>RANGPUR ZONE Kamruzzaman(RSM)</v>
      </c>
      <c r="AR471" s="4" t="str">
        <f>sales_data!C470</f>
        <v>Mazedul Islam</v>
      </c>
      <c r="AS471" s="5" t="str">
        <f t="shared" si="129"/>
        <v/>
      </c>
      <c r="AT471" s="4" t="str">
        <f>sales_data!I470</f>
        <v>Kamruzzaman</v>
      </c>
      <c r="AU471" s="4" t="str">
        <f>sales_data!W470</f>
        <v>Rajarhat (T.B)</v>
      </c>
      <c r="AV471" s="1">
        <f>sales_data!N470</f>
        <v>101297.99</v>
      </c>
      <c r="AW471" s="1">
        <f>sales_data!P470</f>
        <v>17</v>
      </c>
      <c r="AX471" s="3">
        <f ca="1">IFERROR(INDEX(INDIRECT("day_wise_sales_data!$B$2:$BZ$599"),MATCH(resource!$CC471,day_wise_sales_data!$A$2:$A$500,0),MATCH(resource!AX$2,INDIRECT("day_wise_sales_data!$B$1:$BZ$1"),0)),0)</f>
        <v>0</v>
      </c>
      <c r="AY471" s="3">
        <f ca="1">IFERROR(INDEX(INDIRECT("day_wise_sales_data!$B$2:$BZ$599"),MATCH(resource!$CC471,day_wise_sales_data!$A$2:$A$500,0),MATCH(resource!AY$2,INDIRECT("day_wise_sales_data!$B$1:$BZ$1"),0)),0)</f>
        <v>0</v>
      </c>
      <c r="AZ471" s="3">
        <f ca="1">IFERROR(INDEX(INDIRECT("day_wise_sales_data!$B$2:$BZ$599"),MATCH(resource!$CC471,day_wise_sales_data!$A$2:$A$500,0),MATCH(resource!AZ$2,INDIRECT("day_wise_sales_data!$B$1:$BZ$1"),0)),0)</f>
        <v>0</v>
      </c>
      <c r="BA471" s="3">
        <f ca="1">IFERROR(INDEX(INDIRECT("day_wise_sales_data!$B$2:$BZ$599"),MATCH(resource!$CC471,day_wise_sales_data!$A$2:$A$500,0),MATCH(resource!BA$2,INDIRECT("day_wise_sales_data!$B$1:$BZ$1"),0)),0)</f>
        <v>0</v>
      </c>
      <c r="BB471" s="3">
        <f ca="1">IFERROR(INDEX(INDIRECT("day_wise_sales_data!$B$2:$BZ$599"),MATCH(resource!$CC471,day_wise_sales_data!$A$2:$A$500,0),MATCH(resource!BB$2,INDIRECT("day_wise_sales_data!$B$1:$BZ$1"),0)),0)</f>
        <v>0</v>
      </c>
      <c r="BC471" s="3">
        <f ca="1">IFERROR(INDEX(INDIRECT("day_wise_sales_data!$B$2:$BZ$599"),MATCH(resource!$CC471,day_wise_sales_data!$A$2:$A$500,0),MATCH(resource!BC$2,INDIRECT("day_wise_sales_data!$B$1:$BZ$1"),0)),0)</f>
        <v>0</v>
      </c>
      <c r="BD471" s="3">
        <f ca="1">IFERROR(INDEX(INDIRECT("day_wise_sales_data!$B$2:$BZ$599"),MATCH(resource!$CC471,day_wise_sales_data!$A$2:$A$500,0),MATCH(resource!BD$2,INDIRECT("day_wise_sales_data!$B$1:$BZ$1"),0)),0)</f>
        <v>0</v>
      </c>
      <c r="BE471" s="3">
        <f ca="1">IFERROR(INDEX(INDIRECT("day_wise_sales_data!$B$2:$BZ$599"),MATCH(resource!$CC471,day_wise_sales_data!$A$2:$A$500,0),MATCH(resource!BE$2,INDIRECT("day_wise_sales_data!$B$1:$BZ$1"),0)),0)</f>
        <v>0</v>
      </c>
      <c r="BF471" s="3">
        <f ca="1">IFERROR(INDEX(INDIRECT("day_wise_sales_data!$B$2:$BZ$599"),MATCH(resource!$CC471,day_wise_sales_data!$A$2:$A$500,0),MATCH(resource!BF$2,INDIRECT("day_wise_sales_data!$B$1:$BZ$1"),0)),0)</f>
        <v>0</v>
      </c>
      <c r="BG471" s="3">
        <f ca="1">IFERROR(INDEX(INDIRECT("day_wise_sales_data!$B$2:$BZ$599"),MATCH(resource!$CC471,day_wise_sales_data!$A$2:$A$500,0),MATCH(resource!BG$2,INDIRECT("day_wise_sales_data!$B$1:$BZ$1"),0)),0)</f>
        <v>0</v>
      </c>
      <c r="BH471" s="3">
        <f ca="1">IFERROR(INDEX(INDIRECT("day_wise_sales_data!$B$2:$BZ$599"),MATCH(resource!$CC471,day_wise_sales_data!$A$2:$A$500,0),MATCH(resource!BH$2,INDIRECT("day_wise_sales_data!$B$1:$BZ$1"),0)),0)</f>
        <v>0</v>
      </c>
      <c r="BI471" s="3">
        <f ca="1">IFERROR(INDEX(INDIRECT("day_wise_sales_data!$B$2:$BZ$599"),MATCH(resource!$CC471,day_wise_sales_data!$A$2:$A$500,0),MATCH(resource!BI$2,INDIRECT("day_wise_sales_data!$B$1:$BZ$1"),0)),0)</f>
        <v>0</v>
      </c>
      <c r="BJ471" s="3">
        <f ca="1">IFERROR(INDEX(INDIRECT("day_wise_sales_data!$B$2:$BZ$599"),MATCH(resource!$CC471,day_wise_sales_data!$A$2:$A$500,0),MATCH(resource!BJ$2,INDIRECT("day_wise_sales_data!$B$1:$BZ$1"),0)),0)</f>
        <v>0</v>
      </c>
      <c r="BK471" s="3">
        <f ca="1">IFERROR(INDEX(INDIRECT("day_wise_sales_data!$B$2:$BZ$599"),MATCH(resource!$CC471,day_wise_sales_data!$A$2:$A$500,0),MATCH(resource!BK$2,INDIRECT("day_wise_sales_data!$B$1:$BZ$1"),0)),0)</f>
        <v>32586.59</v>
      </c>
      <c r="BL471" s="3">
        <f ca="1">IFERROR(INDEX(INDIRECT("day_wise_sales_data!$B$2:$BZ$599"),MATCH(resource!$CC471,day_wise_sales_data!$A$2:$A$500,0),MATCH(resource!BL$2,INDIRECT("day_wise_sales_data!$B$1:$BZ$1"),0)),0)</f>
        <v>13409.46</v>
      </c>
      <c r="BM471" s="3">
        <f ca="1">IFERROR(INDEX(INDIRECT("day_wise_sales_data!$B$2:$BZ$599"),MATCH(resource!$CC471,day_wise_sales_data!$A$2:$A$500,0),MATCH(resource!BM$2,INDIRECT("day_wise_sales_data!$B$1:$BZ$1"),0)),0)</f>
        <v>2695.54</v>
      </c>
      <c r="BN471" s="3">
        <f ca="1">IFERROR(INDEX(INDIRECT("day_wise_sales_data!$B$2:$BZ$599"),MATCH(resource!$CC471,day_wise_sales_data!$A$2:$A$500,0),MATCH(resource!BN$2,INDIRECT("day_wise_sales_data!$B$1:$BZ$1"),0)),0)</f>
        <v>440.02</v>
      </c>
      <c r="BO471" s="3">
        <f ca="1">IFERROR(INDEX(INDIRECT("day_wise_sales_data!$B$2:$BZ$599"),MATCH(resource!$CC471,day_wise_sales_data!$A$2:$A$500,0),MATCH(resource!BO$2,INDIRECT("day_wise_sales_data!$B$1:$BZ$1"),0)),0)</f>
        <v>1694.79</v>
      </c>
      <c r="BP471" s="3">
        <f ca="1">IFERROR(INDEX(INDIRECT("day_wise_sales_data!$B$2:$BZ$599"),MATCH(resource!$CC471,day_wise_sales_data!$A$2:$A$500,0),MATCH(resource!BP$2,INDIRECT("day_wise_sales_data!$B$1:$BZ$1"),0)),0)</f>
        <v>3448.17</v>
      </c>
      <c r="BQ471" s="3">
        <f ca="1">IFERROR(INDEX(INDIRECT("day_wise_sales_data!$B$2:$BZ$599"),MATCH(resource!$CC471,day_wise_sales_data!$A$2:$A$500,0),MATCH(resource!BQ$2,INDIRECT("day_wise_sales_data!$B$1:$BZ$1"),0)),0)</f>
        <v>0</v>
      </c>
      <c r="BR471" s="3">
        <f ca="1">IFERROR(INDEX(INDIRECT("day_wise_sales_data!$B$2:$BZ$599"),MATCH(resource!$CC471,day_wise_sales_data!$A$2:$A$500,0),MATCH(resource!BR$2,INDIRECT("day_wise_sales_data!$B$1:$BZ$1"),0)),0)</f>
        <v>0</v>
      </c>
      <c r="BS471" s="3">
        <f ca="1">IFERROR(INDEX(INDIRECT("day_wise_sales_data!$B$2:$BZ$599"),MATCH(resource!$CC471,day_wise_sales_data!$A$2:$A$500,0),MATCH(resource!BS$2,INDIRECT("day_wise_sales_data!$B$1:$BZ$1"),0)),0)</f>
        <v>126.72</v>
      </c>
      <c r="BT471" s="3">
        <f ca="1">IFERROR(INDEX(INDIRECT("day_wise_sales_data!$B$2:$BZ$599"),MATCH(resource!$CC471,day_wise_sales_data!$A$2:$A$500,0),MATCH(resource!BT$2,INDIRECT("day_wise_sales_data!$B$1:$BZ$1"),0)),0)</f>
        <v>0</v>
      </c>
      <c r="BU471" s="3">
        <f ca="1">IFERROR(INDEX(INDIRECT("day_wise_sales_data!$B$2:$BZ$599"),MATCH(resource!$CC471,day_wise_sales_data!$A$2:$A$500,0),MATCH(resource!BU$2,INDIRECT("day_wise_sales_data!$B$1:$BZ$1"),0)),0)</f>
        <v>37453.620000000003</v>
      </c>
      <c r="BV471" s="3">
        <f ca="1">IFERROR(INDEX(INDIRECT("day_wise_sales_data!$B$2:$BZ$599"),MATCH(resource!$CC471,day_wise_sales_data!$A$2:$A$500,0),MATCH(resource!BV$2,INDIRECT("day_wise_sales_data!$B$1:$BZ$1"),0)),0)</f>
        <v>10887.65</v>
      </c>
      <c r="BW471" s="3">
        <f ca="1">IFERROR(INDEX(INDIRECT("day_wise_sales_data!$B$2:$BZ$599"),MATCH(resource!$CC471,day_wise_sales_data!$A$2:$A$500,0),MATCH(resource!BW$2,INDIRECT("day_wise_sales_data!$B$1:$BZ$1"),0)),0)</f>
        <v>12865.79</v>
      </c>
      <c r="BX471" s="3">
        <f ca="1">IFERROR(INDEX(INDIRECT("day_wise_sales_data!$B$2:$BZ$599"),MATCH(resource!$CC471,day_wise_sales_data!$A$2:$A$500,0),MATCH(resource!BX$2,INDIRECT("day_wise_sales_data!$B$1:$BZ$1"),0)),0)</f>
        <v>0</v>
      </c>
      <c r="BY471" s="3">
        <f ca="1">IFERROR(INDEX(INDIRECT("day_wise_sales_data!$B$2:$BZ$599"),MATCH(resource!$CC471,day_wise_sales_data!$A$2:$A$500,0),MATCH(resource!BY$2,INDIRECT("day_wise_sales_data!$B$1:$BZ$1"),0)),0)</f>
        <v>8590.15</v>
      </c>
      <c r="BZ471" s="3">
        <f ca="1">IFERROR(INDEX(INDIRECT("day_wise_sales_data!$B$2:$BZ$599"),MATCH(resource!$CC471,day_wise_sales_data!$A$2:$A$500,0),MATCH(resource!BZ$2,INDIRECT("day_wise_sales_data!$B$1:$BZ$1"),0)),0)</f>
        <v>0</v>
      </c>
      <c r="CA471" s="3" t="str">
        <f ca="1">IFERROR(INDEX(INDIRECT("day_wise_sales_data!$B$2:$BZ$599"),MATCH(resource!$CC471,day_wise_sales_data!$A$2:$A$500,0),MATCH(resource!CA$2,INDIRECT("day_wise_sales_data!$B$1:$BZ$1"),0)),0)</f>
        <v>dd</v>
      </c>
      <c r="CC471" s="4" t="str">
        <f>sales_data!H470</f>
        <v>RNG09123</v>
      </c>
      <c r="CD471" s="1">
        <v>469</v>
      </c>
      <c r="CE471" s="1" t="str">
        <f>IF(AQ471=report!$AQ$3,resource!CD471,"")</f>
        <v/>
      </c>
      <c r="CF471" s="5" t="str">
        <f>IFERROR(SMALL($CE$3:$CE$1001,ROWS($CE$3:CE471)),"")</f>
        <v/>
      </c>
      <c r="CH471">
        <f>IFERROR(VLOOKUP($CC471,data_pull!$E$22:$G$700,2,0),0)</f>
        <v>101297.99</v>
      </c>
      <c r="DK471" s="3">
        <f>IFERROR(INDEX(COD_SALES!$B$5:$Z$500,MATCH(resource!$CC471,COD_SALES!$A$5:$A$500,0),MATCH(resource!DK$2,COD_SALES!$B$4:$Z$4,0)),"")</f>
        <v>0</v>
      </c>
      <c r="DL471" s="3">
        <f>IFERROR(INDEX(COD_SALES!$B$5:$Z$500,MATCH(resource!$CC471,COD_SALES!$A$5:$A$500,0),MATCH(resource!DL$2,COD_SALES!$B$4:$Z$4,0)),"")</f>
        <v>0</v>
      </c>
      <c r="DM471" s="3">
        <f>IFERROR(INDEX(COD_SALES!$B$5:$Z$500,MATCH(resource!$CC471,COD_SALES!$A$5:$A$500,0),MATCH(resource!DM$2,COD_SALES!$B$4:$Z$4,0)),"")</f>
        <v>1</v>
      </c>
      <c r="DN471" s="3" t="str">
        <f>IFERROR(INDEX(COD_SALES!$B$5:$Z$500,MATCH(resource!$CC471,COD_SALES!$A$5:$A$500,0),MATCH(resource!DN$2,COD_SALES!$B$4:$Z$4,0)),"")</f>
        <v/>
      </c>
      <c r="DO471" s="3">
        <f>IFERROR(INDEX(COD_SALES!$B$5:$Z$500,MATCH(resource!$CC471,COD_SALES!$A$5:$A$500,0),MATCH(resource!DO$2,COD_SALES!$B$4:$Z$4,0)),"")</f>
        <v>0</v>
      </c>
      <c r="DP471" s="3">
        <f>IFERROR(INDEX(COD_SALES!$B$5:$Z$500,MATCH(resource!$CC471,COD_SALES!$A$5:$A$500,0),MATCH(resource!DP$2,COD_SALES!$B$4:$Z$4,0)),"")</f>
        <v>2</v>
      </c>
      <c r="DQ471" s="3" t="str">
        <f>IFERROR(INDEX(COD_SALES!$B$5:$Z$500,MATCH(resource!$CC471,COD_SALES!$A$5:$A$500,0),MATCH(resource!DQ$2,COD_SALES!$B$4:$Z$4,0)),"")</f>
        <v/>
      </c>
      <c r="DR471" s="3">
        <f>IFERROR(INDEX(COD_SALES!$B$5:$Z$500,MATCH(resource!$CC471,COD_SALES!$A$5:$A$500,0),MATCH(resource!DR$2,COD_SALES!$B$4:$Z$4,0)),"")</f>
        <v>5</v>
      </c>
      <c r="DS471" s="3">
        <f>IFERROR(INDEX(COD_SALES!$B$5:$Z$500,MATCH(resource!$CC471,COD_SALES!$A$5:$A$500,0),MATCH(resource!DS$2,COD_SALES!$B$4:$Z$4,0)),"")</f>
        <v>100</v>
      </c>
      <c r="DT471" s="3">
        <f>IFERROR(INDEX(COD_SALES!$B$5:$Z$500,MATCH(resource!$CC471,COD_SALES!$A$5:$A$500,0),MATCH(resource!DT$2,COD_SALES!$B$4:$Z$4,0)),"")</f>
        <v>0</v>
      </c>
      <c r="DU471" s="3">
        <f>IFERROR(INDEX(COD_SALES!$B$5:$Z$500,MATCH(resource!$CC471,COD_SALES!$A$5:$A$500,0),MATCH(resource!DU$2,COD_SALES!$B$4:$Z$4,0)),"")</f>
        <v>0</v>
      </c>
      <c r="DV471" s="3">
        <f>IFERROR(INDEX(COD_SALES!$B$5:$Z$500,MATCH(resource!$CC471,COD_SALES!$A$5:$A$500,0),MATCH(resource!DV$2,COD_SALES!$B$4:$Z$4,0)),"")</f>
        <v>0</v>
      </c>
      <c r="DW471" s="3">
        <f>IFERROR(INDEX(COD_SALES!$B$5:$Z$500,MATCH(resource!$CC471,COD_SALES!$A$5:$A$500,0),MATCH(resource!DW$2,COD_SALES!$B$4:$Z$4,0)),"")</f>
        <v>0</v>
      </c>
      <c r="DX471" s="3">
        <f>IFERROR(INDEX(COD_SALES!$B$5:$Z$500,MATCH(resource!$CC471,COD_SALES!$A$5:$A$500,0),MATCH(resource!DX$2,COD_SALES!$B$4:$Z$4,0)),"")</f>
        <v>0</v>
      </c>
      <c r="DY471" s="3">
        <f>IFERROR(INDEX(COD_SALES!$B$5:$Z$500,MATCH(resource!$CC471,COD_SALES!$A$5:$A$500,0),MATCH(resource!DY$2,COD_SALES!$B$4:$Z$4,0)),"")</f>
        <v>0</v>
      </c>
      <c r="DZ471" s="3">
        <f>IFERROR(INDEX(COD_SALES!$B$5:$Z$500,MATCH(resource!$CC471,COD_SALES!$A$5:$A$500,0),MATCH(resource!DZ$2,COD_SALES!$B$4:$Z$4,0)),"")</f>
        <v>0</v>
      </c>
      <c r="EA471" s="3">
        <f>IFERROR(INDEX(COD_SALES!$B$5:$Z$500,MATCH(resource!$CC471,COD_SALES!$A$5:$A$500,0),MATCH(resource!EA$2,COD_SALES!$B$4:$Z$4,0)),"")</f>
        <v>0</v>
      </c>
      <c r="EB471" s="3">
        <f t="shared" si="130"/>
        <v>21957.919999999998</v>
      </c>
      <c r="EW471" s="3">
        <f>IFERROR(VLOOKUP(CC471,data_pull!$AO$25:$AR$546,2,0),0)</f>
        <v>6</v>
      </c>
      <c r="EX471" s="1">
        <f>IFERROR(VLOOKUP(CC471,data_pull!$AO$25:$AR$546,4,0),0)</f>
        <v>190000</v>
      </c>
    </row>
    <row r="472" spans="13:154" x14ac:dyDescent="0.25"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4" t="str">
        <f>sales_data!B471</f>
        <v>RANGPUR ZONE Kamruzzaman(RSM)</v>
      </c>
      <c r="AR472" s="4" t="str">
        <f>sales_data!C471</f>
        <v>Mazedul Islam</v>
      </c>
      <c r="AS472" s="5" t="str">
        <f t="shared" si="129"/>
        <v/>
      </c>
      <c r="AT472" s="4" t="str">
        <f>sales_data!I471</f>
        <v>Lutfor Rahman</v>
      </c>
      <c r="AU472" s="4" t="str">
        <f>sales_data!W471</f>
        <v>Bhurungamari (T.B)</v>
      </c>
      <c r="AV472" s="1">
        <f>sales_data!N471</f>
        <v>134312.75</v>
      </c>
      <c r="AW472" s="1">
        <f>sales_data!P471</f>
        <v>32</v>
      </c>
      <c r="AX472" s="3">
        <f ca="1">IFERROR(INDEX(INDIRECT("day_wise_sales_data!$B$2:$BZ$599"),MATCH(resource!$CC472,day_wise_sales_data!$A$2:$A$500,0),MATCH(resource!AX$2,INDIRECT("day_wise_sales_data!$B$1:$BZ$1"),0)),0)</f>
        <v>0</v>
      </c>
      <c r="AY472" s="3">
        <f ca="1">IFERROR(INDEX(INDIRECT("day_wise_sales_data!$B$2:$BZ$599"),MATCH(resource!$CC472,day_wise_sales_data!$A$2:$A$500,0),MATCH(resource!AY$2,INDIRECT("day_wise_sales_data!$B$1:$BZ$1"),0)),0)</f>
        <v>0</v>
      </c>
      <c r="AZ472" s="3">
        <f ca="1">IFERROR(INDEX(INDIRECT("day_wise_sales_data!$B$2:$BZ$599"),MATCH(resource!$CC472,day_wise_sales_data!$A$2:$A$500,0),MATCH(resource!AZ$2,INDIRECT("day_wise_sales_data!$B$1:$BZ$1"),0)),0)</f>
        <v>0</v>
      </c>
      <c r="BA472" s="3">
        <f ca="1">IFERROR(INDEX(INDIRECT("day_wise_sales_data!$B$2:$BZ$599"),MATCH(resource!$CC472,day_wise_sales_data!$A$2:$A$500,0),MATCH(resource!BA$2,INDIRECT("day_wise_sales_data!$B$1:$BZ$1"),0)),0)</f>
        <v>0</v>
      </c>
      <c r="BB472" s="3">
        <f ca="1">IFERROR(INDEX(INDIRECT("day_wise_sales_data!$B$2:$BZ$599"),MATCH(resource!$CC472,day_wise_sales_data!$A$2:$A$500,0),MATCH(resource!BB$2,INDIRECT("day_wise_sales_data!$B$1:$BZ$1"),0)),0)</f>
        <v>0</v>
      </c>
      <c r="BC472" s="3">
        <f ca="1">IFERROR(INDEX(INDIRECT("day_wise_sales_data!$B$2:$BZ$599"),MATCH(resource!$CC472,day_wise_sales_data!$A$2:$A$500,0),MATCH(resource!BC$2,INDIRECT("day_wise_sales_data!$B$1:$BZ$1"),0)),0)</f>
        <v>0</v>
      </c>
      <c r="BD472" s="3">
        <f ca="1">IFERROR(INDEX(INDIRECT("day_wise_sales_data!$B$2:$BZ$599"),MATCH(resource!$CC472,day_wise_sales_data!$A$2:$A$500,0),MATCH(resource!BD$2,INDIRECT("day_wise_sales_data!$B$1:$BZ$1"),0)),0)</f>
        <v>0</v>
      </c>
      <c r="BE472" s="3">
        <f ca="1">IFERROR(INDEX(INDIRECT("day_wise_sales_data!$B$2:$BZ$599"),MATCH(resource!$CC472,day_wise_sales_data!$A$2:$A$500,0),MATCH(resource!BE$2,INDIRECT("day_wise_sales_data!$B$1:$BZ$1"),0)),0)</f>
        <v>0</v>
      </c>
      <c r="BF472" s="3">
        <f ca="1">IFERROR(INDEX(INDIRECT("day_wise_sales_data!$B$2:$BZ$599"),MATCH(resource!$CC472,day_wise_sales_data!$A$2:$A$500,0),MATCH(resource!BF$2,INDIRECT("day_wise_sales_data!$B$1:$BZ$1"),0)),0)</f>
        <v>0</v>
      </c>
      <c r="BG472" s="3">
        <f ca="1">IFERROR(INDEX(INDIRECT("day_wise_sales_data!$B$2:$BZ$599"),MATCH(resource!$CC472,day_wise_sales_data!$A$2:$A$500,0),MATCH(resource!BG$2,INDIRECT("day_wise_sales_data!$B$1:$BZ$1"),0)),0)</f>
        <v>0</v>
      </c>
      <c r="BH472" s="3">
        <f ca="1">IFERROR(INDEX(INDIRECT("day_wise_sales_data!$B$2:$BZ$599"),MATCH(resource!$CC472,day_wise_sales_data!$A$2:$A$500,0),MATCH(resource!BH$2,INDIRECT("day_wise_sales_data!$B$1:$BZ$1"),0)),0)</f>
        <v>0</v>
      </c>
      <c r="BI472" s="3">
        <f ca="1">IFERROR(INDEX(INDIRECT("day_wise_sales_data!$B$2:$BZ$599"),MATCH(resource!$CC472,day_wise_sales_data!$A$2:$A$500,0),MATCH(resource!BI$2,INDIRECT("day_wise_sales_data!$B$1:$BZ$1"),0)),0)</f>
        <v>0</v>
      </c>
      <c r="BJ472" s="3">
        <f ca="1">IFERROR(INDEX(INDIRECT("day_wise_sales_data!$B$2:$BZ$599"),MATCH(resource!$CC472,day_wise_sales_data!$A$2:$A$500,0),MATCH(resource!BJ$2,INDIRECT("day_wise_sales_data!$B$1:$BZ$1"),0)),0)</f>
        <v>0</v>
      </c>
      <c r="BK472" s="3">
        <f ca="1">IFERROR(INDEX(INDIRECT("day_wise_sales_data!$B$2:$BZ$599"),MATCH(resource!$CC472,day_wise_sales_data!$A$2:$A$500,0),MATCH(resource!BK$2,INDIRECT("day_wise_sales_data!$B$1:$BZ$1"),0)),0)</f>
        <v>0</v>
      </c>
      <c r="BL472" s="3">
        <f ca="1">IFERROR(INDEX(INDIRECT("day_wise_sales_data!$B$2:$BZ$599"),MATCH(resource!$CC472,day_wise_sales_data!$A$2:$A$500,0),MATCH(resource!BL$2,INDIRECT("day_wise_sales_data!$B$1:$BZ$1"),0)),0)</f>
        <v>0</v>
      </c>
      <c r="BM472" s="3">
        <f ca="1">IFERROR(INDEX(INDIRECT("day_wise_sales_data!$B$2:$BZ$599"),MATCH(resource!$CC472,day_wise_sales_data!$A$2:$A$500,0),MATCH(resource!BM$2,INDIRECT("day_wise_sales_data!$B$1:$BZ$1"),0)),0)</f>
        <v>0</v>
      </c>
      <c r="BN472" s="3">
        <f ca="1">IFERROR(INDEX(INDIRECT("day_wise_sales_data!$B$2:$BZ$599"),MATCH(resource!$CC472,day_wise_sales_data!$A$2:$A$500,0),MATCH(resource!BN$2,INDIRECT("day_wise_sales_data!$B$1:$BZ$1"),0)),0)</f>
        <v>4518.9399999999996</v>
      </c>
      <c r="BO472" s="3">
        <f ca="1">IFERROR(INDEX(INDIRECT("day_wise_sales_data!$B$2:$BZ$599"),MATCH(resource!$CC472,day_wise_sales_data!$A$2:$A$500,0),MATCH(resource!BO$2,INDIRECT("day_wise_sales_data!$B$1:$BZ$1"),0)),0)</f>
        <v>0</v>
      </c>
      <c r="BP472" s="3">
        <f ca="1">IFERROR(INDEX(INDIRECT("day_wise_sales_data!$B$2:$BZ$599"),MATCH(resource!$CC472,day_wise_sales_data!$A$2:$A$500,0),MATCH(resource!BP$2,INDIRECT("day_wise_sales_data!$B$1:$BZ$1"),0)),0)</f>
        <v>3180.86</v>
      </c>
      <c r="BQ472" s="3">
        <f ca="1">IFERROR(INDEX(INDIRECT("day_wise_sales_data!$B$2:$BZ$599"),MATCH(resource!$CC472,day_wise_sales_data!$A$2:$A$500,0),MATCH(resource!BQ$2,INDIRECT("day_wise_sales_data!$B$1:$BZ$1"),0)),0)</f>
        <v>0</v>
      </c>
      <c r="BR472" s="3">
        <f ca="1">IFERROR(INDEX(INDIRECT("day_wise_sales_data!$B$2:$BZ$599"),MATCH(resource!$CC472,day_wise_sales_data!$A$2:$A$500,0),MATCH(resource!BR$2,INDIRECT("day_wise_sales_data!$B$1:$BZ$1"),0)),0)</f>
        <v>0</v>
      </c>
      <c r="BS472" s="3">
        <f ca="1">IFERROR(INDEX(INDIRECT("day_wise_sales_data!$B$2:$BZ$599"),MATCH(resource!$CC472,day_wise_sales_data!$A$2:$A$500,0),MATCH(resource!BS$2,INDIRECT("day_wise_sales_data!$B$1:$BZ$1"),0)),0)</f>
        <v>0</v>
      </c>
      <c r="BT472" s="3">
        <f ca="1">IFERROR(INDEX(INDIRECT("day_wise_sales_data!$B$2:$BZ$599"),MATCH(resource!$CC472,day_wise_sales_data!$A$2:$A$500,0),MATCH(resource!BT$2,INDIRECT("day_wise_sales_data!$B$1:$BZ$1"),0)),0)</f>
        <v>0</v>
      </c>
      <c r="BU472" s="3">
        <f ca="1">IFERROR(INDEX(INDIRECT("day_wise_sales_data!$B$2:$BZ$599"),MATCH(resource!$CC472,day_wise_sales_data!$A$2:$A$500,0),MATCH(resource!BU$2,INDIRECT("day_wise_sales_data!$B$1:$BZ$1"),0)),0)</f>
        <v>13750</v>
      </c>
      <c r="BV472" s="3">
        <f ca="1">IFERROR(INDEX(INDIRECT("day_wise_sales_data!$B$2:$BZ$599"),MATCH(resource!$CC472,day_wise_sales_data!$A$2:$A$500,0),MATCH(resource!BV$2,INDIRECT("day_wise_sales_data!$B$1:$BZ$1"),0)),0)</f>
        <v>0</v>
      </c>
      <c r="BW472" s="3">
        <f ca="1">IFERROR(INDEX(INDIRECT("day_wise_sales_data!$B$2:$BZ$599"),MATCH(resource!$CC472,day_wise_sales_data!$A$2:$A$500,0),MATCH(resource!BW$2,INDIRECT("day_wise_sales_data!$B$1:$BZ$1"),0)),0)</f>
        <v>0</v>
      </c>
      <c r="BX472" s="3">
        <f ca="1">IFERROR(INDEX(INDIRECT("day_wise_sales_data!$B$2:$BZ$599"),MATCH(resource!$CC472,day_wise_sales_data!$A$2:$A$500,0),MATCH(resource!BX$2,INDIRECT("day_wise_sales_data!$B$1:$BZ$1"),0)),0)</f>
        <v>0</v>
      </c>
      <c r="BY472" s="3">
        <f ca="1">IFERROR(INDEX(INDIRECT("day_wise_sales_data!$B$2:$BZ$599"),MATCH(resource!$CC472,day_wise_sales_data!$A$2:$A$500,0),MATCH(resource!BY$2,INDIRECT("day_wise_sales_data!$B$1:$BZ$1"),0)),0)</f>
        <v>0</v>
      </c>
      <c r="BZ472" s="3">
        <f ca="1">IFERROR(INDEX(INDIRECT("day_wise_sales_data!$B$2:$BZ$599"),MATCH(resource!$CC472,day_wise_sales_data!$A$2:$A$500,0),MATCH(resource!BZ$2,INDIRECT("day_wise_sales_data!$B$1:$BZ$1"),0)),0)</f>
        <v>105923.71</v>
      </c>
      <c r="CA472" s="3" t="str">
        <f ca="1">IFERROR(INDEX(INDIRECT("day_wise_sales_data!$B$2:$BZ$599"),MATCH(resource!$CC472,day_wise_sales_data!$A$2:$A$500,0),MATCH(resource!CA$2,INDIRECT("day_wise_sales_data!$B$1:$BZ$1"),0)),0)</f>
        <v>dd</v>
      </c>
      <c r="CC472" s="4" t="str">
        <f>sales_data!H471</f>
        <v>RNG12121</v>
      </c>
      <c r="CD472" s="1">
        <v>470</v>
      </c>
      <c r="CE472" s="1" t="str">
        <f>IF(AQ472=report!$AQ$3,resource!CD472,"")</f>
        <v/>
      </c>
      <c r="CF472" s="5" t="str">
        <f>IFERROR(SMALL($CE$3:$CE$1001,ROWS($CE$3:CE472)),"")</f>
        <v/>
      </c>
      <c r="CH472">
        <f>IFERROR(VLOOKUP($CC472,data_pull!$E$22:$G$700,2,0),0)</f>
        <v>134312.75</v>
      </c>
      <c r="DK472" s="3">
        <f>IFERROR(INDEX(COD_SALES!$B$5:$Z$500,MATCH(resource!$CC472,COD_SALES!$A$5:$A$500,0),MATCH(resource!DK$2,COD_SALES!$B$4:$Z$4,0)),"")</f>
        <v>0</v>
      </c>
      <c r="DL472" s="3">
        <f>IFERROR(INDEX(COD_SALES!$B$5:$Z$500,MATCH(resource!$CC472,COD_SALES!$A$5:$A$500,0),MATCH(resource!DL$2,COD_SALES!$B$4:$Z$4,0)),"")</f>
        <v>0</v>
      </c>
      <c r="DM472" s="3">
        <f>IFERROR(INDEX(COD_SALES!$B$5:$Z$500,MATCH(resource!$CC472,COD_SALES!$A$5:$A$500,0),MATCH(resource!DM$2,COD_SALES!$B$4:$Z$4,0)),"")</f>
        <v>9</v>
      </c>
      <c r="DN472" s="3" t="str">
        <f>IFERROR(INDEX(COD_SALES!$B$5:$Z$500,MATCH(resource!$CC472,COD_SALES!$A$5:$A$500,0),MATCH(resource!DN$2,COD_SALES!$B$4:$Z$4,0)),"")</f>
        <v/>
      </c>
      <c r="DO472" s="3">
        <f>IFERROR(INDEX(COD_SALES!$B$5:$Z$500,MATCH(resource!$CC472,COD_SALES!$A$5:$A$500,0),MATCH(resource!DO$2,COD_SALES!$B$4:$Z$4,0)),"")</f>
        <v>0</v>
      </c>
      <c r="DP472" s="3">
        <f>IFERROR(INDEX(COD_SALES!$B$5:$Z$500,MATCH(resource!$CC472,COD_SALES!$A$5:$A$500,0),MATCH(resource!DP$2,COD_SALES!$B$4:$Z$4,0)),"")</f>
        <v>0</v>
      </c>
      <c r="DQ472" s="3" t="str">
        <f>IFERROR(INDEX(COD_SALES!$B$5:$Z$500,MATCH(resource!$CC472,COD_SALES!$A$5:$A$500,0),MATCH(resource!DQ$2,COD_SALES!$B$4:$Z$4,0)),"")</f>
        <v/>
      </c>
      <c r="DR472" s="3">
        <f>IFERROR(INDEX(COD_SALES!$B$5:$Z$500,MATCH(resource!$CC472,COD_SALES!$A$5:$A$500,0),MATCH(resource!DR$2,COD_SALES!$B$4:$Z$4,0)),"")</f>
        <v>20</v>
      </c>
      <c r="DS472" s="3">
        <f>IFERROR(INDEX(COD_SALES!$B$5:$Z$500,MATCH(resource!$CC472,COD_SALES!$A$5:$A$500,0),MATCH(resource!DS$2,COD_SALES!$B$4:$Z$4,0)),"")</f>
        <v>66</v>
      </c>
      <c r="DT472" s="3">
        <f>IFERROR(INDEX(COD_SALES!$B$5:$Z$500,MATCH(resource!$CC472,COD_SALES!$A$5:$A$500,0),MATCH(resource!DT$2,COD_SALES!$B$4:$Z$4,0)),"")</f>
        <v>2</v>
      </c>
      <c r="DU472" s="3">
        <f>IFERROR(INDEX(COD_SALES!$B$5:$Z$500,MATCH(resource!$CC472,COD_SALES!$A$5:$A$500,0),MATCH(resource!DU$2,COD_SALES!$B$4:$Z$4,0)),"")</f>
        <v>0</v>
      </c>
      <c r="DV472" s="3">
        <f>IFERROR(INDEX(COD_SALES!$B$5:$Z$500,MATCH(resource!$CC472,COD_SALES!$A$5:$A$500,0),MATCH(resource!DV$2,COD_SALES!$B$4:$Z$4,0)),"")</f>
        <v>0</v>
      </c>
      <c r="DW472" s="3">
        <f>IFERROR(INDEX(COD_SALES!$B$5:$Z$500,MATCH(resource!$CC472,COD_SALES!$A$5:$A$500,0),MATCH(resource!DW$2,COD_SALES!$B$4:$Z$4,0)),"")</f>
        <v>27</v>
      </c>
      <c r="DX472" s="3">
        <f>IFERROR(INDEX(COD_SALES!$B$5:$Z$500,MATCH(resource!$CC472,COD_SALES!$A$5:$A$500,0),MATCH(resource!DX$2,COD_SALES!$B$4:$Z$4,0)),"")</f>
        <v>0</v>
      </c>
      <c r="DY472" s="3">
        <f>IFERROR(INDEX(COD_SALES!$B$5:$Z$500,MATCH(resource!$CC472,COD_SALES!$A$5:$A$500,0),MATCH(resource!DY$2,COD_SALES!$B$4:$Z$4,0)),"")</f>
        <v>23</v>
      </c>
      <c r="DZ472" s="3">
        <f>IFERROR(INDEX(COD_SALES!$B$5:$Z$500,MATCH(resource!$CC472,COD_SALES!$A$5:$A$500,0),MATCH(resource!DZ$2,COD_SALES!$B$4:$Z$4,0)),"")</f>
        <v>0</v>
      </c>
      <c r="EA472" s="3">
        <f>IFERROR(INDEX(COD_SALES!$B$5:$Z$500,MATCH(resource!$CC472,COD_SALES!$A$5:$A$500,0),MATCH(resource!EA$2,COD_SALES!$B$4:$Z$4,0)),"")</f>
        <v>7</v>
      </c>
      <c r="EB472" s="3">
        <f t="shared" si="130"/>
        <v>42199.61</v>
      </c>
      <c r="EW472" s="3">
        <f>IFERROR(VLOOKUP(CC472,data_pull!$AO$25:$AR$546,2,0),0)</f>
        <v>24</v>
      </c>
      <c r="EX472" s="1">
        <f>IFERROR(VLOOKUP(CC472,data_pull!$AO$25:$AR$546,4,0),0)</f>
        <v>190000</v>
      </c>
    </row>
    <row r="473" spans="13:154" x14ac:dyDescent="0.25"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4" t="str">
        <f>sales_data!B472</f>
        <v>RANGPUR ZONE Kamruzzaman(RSM)</v>
      </c>
      <c r="AR473" s="4" t="str">
        <f>sales_data!C472</f>
        <v>Mazedul Islam</v>
      </c>
      <c r="AS473" s="5" t="str">
        <f t="shared" si="129"/>
        <v/>
      </c>
      <c r="AT473" s="4" t="str">
        <f>sales_data!I472</f>
        <v>Nurnobi Sarker</v>
      </c>
      <c r="AU473" s="4" t="str">
        <f>sales_data!W472</f>
        <v>Poura Market (Kuri) Tb</v>
      </c>
      <c r="AV473" s="1">
        <f>sales_data!N472</f>
        <v>100007.39</v>
      </c>
      <c r="AW473" s="1">
        <f>sales_data!P472</f>
        <v>24</v>
      </c>
      <c r="AX473" s="3">
        <f ca="1">IFERROR(INDEX(INDIRECT("day_wise_sales_data!$B$2:$BZ$599"),MATCH(resource!$CC473,day_wise_sales_data!$A$2:$A$500,0),MATCH(resource!AX$2,INDIRECT("day_wise_sales_data!$B$1:$BZ$1"),0)),0)</f>
        <v>1108.8699999999999</v>
      </c>
      <c r="AY473" s="3">
        <f ca="1">IFERROR(INDEX(INDIRECT("day_wise_sales_data!$B$2:$BZ$599"),MATCH(resource!$CC473,day_wise_sales_data!$A$2:$A$500,0),MATCH(resource!AY$2,INDIRECT("day_wise_sales_data!$B$1:$BZ$1"),0)),0)</f>
        <v>0</v>
      </c>
      <c r="AZ473" s="3">
        <f ca="1">IFERROR(INDEX(INDIRECT("day_wise_sales_data!$B$2:$BZ$599"),MATCH(resource!$CC473,day_wise_sales_data!$A$2:$A$500,0),MATCH(resource!AZ$2,INDIRECT("day_wise_sales_data!$B$1:$BZ$1"),0)),0)</f>
        <v>0</v>
      </c>
      <c r="BA473" s="3">
        <f ca="1">IFERROR(INDEX(INDIRECT("day_wise_sales_data!$B$2:$BZ$599"),MATCH(resource!$CC473,day_wise_sales_data!$A$2:$A$500,0),MATCH(resource!BA$2,INDIRECT("day_wise_sales_data!$B$1:$BZ$1"),0)),0)</f>
        <v>739.24</v>
      </c>
      <c r="BB473" s="3">
        <f ca="1">IFERROR(INDEX(INDIRECT("day_wise_sales_data!$B$2:$BZ$599"),MATCH(resource!$CC473,day_wise_sales_data!$A$2:$A$500,0),MATCH(resource!BB$2,INDIRECT("day_wise_sales_data!$B$1:$BZ$1"),0)),0)</f>
        <v>0</v>
      </c>
      <c r="BC473" s="3">
        <f ca="1">IFERROR(INDEX(INDIRECT("day_wise_sales_data!$B$2:$BZ$599"),MATCH(resource!$CC473,day_wise_sales_data!$A$2:$A$500,0),MATCH(resource!BC$2,INDIRECT("day_wise_sales_data!$B$1:$BZ$1"),0)),0)</f>
        <v>0</v>
      </c>
      <c r="BD473" s="3">
        <f ca="1">IFERROR(INDEX(INDIRECT("day_wise_sales_data!$B$2:$BZ$599"),MATCH(resource!$CC473,day_wise_sales_data!$A$2:$A$500,0),MATCH(resource!BD$2,INDIRECT("day_wise_sales_data!$B$1:$BZ$1"),0)),0)</f>
        <v>370.68</v>
      </c>
      <c r="BE473" s="3">
        <f ca="1">IFERROR(INDEX(INDIRECT("day_wise_sales_data!$B$2:$BZ$599"),MATCH(resource!$CC473,day_wise_sales_data!$A$2:$A$500,0),MATCH(resource!BE$2,INDIRECT("day_wise_sales_data!$B$1:$BZ$1"),0)),0)</f>
        <v>1645.04</v>
      </c>
      <c r="BF473" s="3">
        <f ca="1">IFERROR(INDEX(INDIRECT("day_wise_sales_data!$B$2:$BZ$599"),MATCH(resource!$CC473,day_wise_sales_data!$A$2:$A$500,0),MATCH(resource!BF$2,INDIRECT("day_wise_sales_data!$B$1:$BZ$1"),0)),0)</f>
        <v>4095.31</v>
      </c>
      <c r="BG473" s="3">
        <f ca="1">IFERROR(INDEX(INDIRECT("day_wise_sales_data!$B$2:$BZ$599"),MATCH(resource!$CC473,day_wise_sales_data!$A$2:$A$500,0),MATCH(resource!BG$2,INDIRECT("day_wise_sales_data!$B$1:$BZ$1"),0)),0)</f>
        <v>0</v>
      </c>
      <c r="BH473" s="3">
        <f ca="1">IFERROR(INDEX(INDIRECT("day_wise_sales_data!$B$2:$BZ$599"),MATCH(resource!$CC473,day_wise_sales_data!$A$2:$A$500,0),MATCH(resource!BH$2,INDIRECT("day_wise_sales_data!$B$1:$BZ$1"),0)),0)</f>
        <v>0</v>
      </c>
      <c r="BI473" s="3">
        <f ca="1">IFERROR(INDEX(INDIRECT("day_wise_sales_data!$B$2:$BZ$599"),MATCH(resource!$CC473,day_wise_sales_data!$A$2:$A$500,0),MATCH(resource!BI$2,INDIRECT("day_wise_sales_data!$B$1:$BZ$1"),0)),0)</f>
        <v>888.04</v>
      </c>
      <c r="BJ473" s="3">
        <f ca="1">IFERROR(INDEX(INDIRECT("day_wise_sales_data!$B$2:$BZ$599"),MATCH(resource!$CC473,day_wise_sales_data!$A$2:$A$500,0),MATCH(resource!BJ$2,INDIRECT("day_wise_sales_data!$B$1:$BZ$1"),0)),0)</f>
        <v>0</v>
      </c>
      <c r="BK473" s="3">
        <f ca="1">IFERROR(INDEX(INDIRECT("day_wise_sales_data!$B$2:$BZ$599"),MATCH(resource!$CC473,day_wise_sales_data!$A$2:$A$500,0),MATCH(resource!BK$2,INDIRECT("day_wise_sales_data!$B$1:$BZ$1"),0)),0)</f>
        <v>4989.8999999999996</v>
      </c>
      <c r="BL473" s="3">
        <f ca="1">IFERROR(INDEX(INDIRECT("day_wise_sales_data!$B$2:$BZ$599"),MATCH(resource!$CC473,day_wise_sales_data!$A$2:$A$500,0),MATCH(resource!BL$2,INDIRECT("day_wise_sales_data!$B$1:$BZ$1"),0)),0)</f>
        <v>4858.8999999999996</v>
      </c>
      <c r="BM473" s="3">
        <f ca="1">IFERROR(INDEX(INDIRECT("day_wise_sales_data!$B$2:$BZ$599"),MATCH(resource!$CC473,day_wise_sales_data!$A$2:$A$500,0),MATCH(resource!BM$2,INDIRECT("day_wise_sales_data!$B$1:$BZ$1"),0)),0)</f>
        <v>5984.81</v>
      </c>
      <c r="BN473" s="3">
        <f ca="1">IFERROR(INDEX(INDIRECT("day_wise_sales_data!$B$2:$BZ$599"),MATCH(resource!$CC473,day_wise_sales_data!$A$2:$A$500,0),MATCH(resource!BN$2,INDIRECT("day_wise_sales_data!$B$1:$BZ$1"),0)),0)</f>
        <v>10238.709999999999</v>
      </c>
      <c r="BO473" s="3">
        <f ca="1">IFERROR(INDEX(INDIRECT("day_wise_sales_data!$B$2:$BZ$599"),MATCH(resource!$CC473,day_wise_sales_data!$A$2:$A$500,0),MATCH(resource!BO$2,INDIRECT("day_wise_sales_data!$B$1:$BZ$1"),0)),0)</f>
        <v>8134.46</v>
      </c>
      <c r="BP473" s="3">
        <f ca="1">IFERROR(INDEX(INDIRECT("day_wise_sales_data!$B$2:$BZ$599"),MATCH(resource!$CC473,day_wise_sales_data!$A$2:$A$500,0),MATCH(resource!BP$2,INDIRECT("day_wise_sales_data!$B$1:$BZ$1"),0)),0)</f>
        <v>9027.94</v>
      </c>
      <c r="BQ473" s="3">
        <f ca="1">IFERROR(INDEX(INDIRECT("day_wise_sales_data!$B$2:$BZ$599"),MATCH(resource!$CC473,day_wise_sales_data!$A$2:$A$500,0),MATCH(resource!BQ$2,INDIRECT("day_wise_sales_data!$B$1:$BZ$1"),0)),0)</f>
        <v>0</v>
      </c>
      <c r="BR473" s="3">
        <f ca="1">IFERROR(INDEX(INDIRECT("day_wise_sales_data!$B$2:$BZ$599"),MATCH(resource!$CC473,day_wise_sales_data!$A$2:$A$500,0),MATCH(resource!BR$2,INDIRECT("day_wise_sales_data!$B$1:$BZ$1"),0)),0)</f>
        <v>18052.060000000001</v>
      </c>
      <c r="BS473" s="3">
        <f ca="1">IFERROR(INDEX(INDIRECT("day_wise_sales_data!$B$2:$BZ$599"),MATCH(resource!$CC473,day_wise_sales_data!$A$2:$A$500,0),MATCH(resource!BS$2,INDIRECT("day_wise_sales_data!$B$1:$BZ$1"),0)),0)</f>
        <v>0</v>
      </c>
      <c r="BT473" s="3">
        <f ca="1">IFERROR(INDEX(INDIRECT("day_wise_sales_data!$B$2:$BZ$599"),MATCH(resource!$CC473,day_wise_sales_data!$A$2:$A$500,0),MATCH(resource!BT$2,INDIRECT("day_wise_sales_data!$B$1:$BZ$1"),0)),0)</f>
        <v>5963.37</v>
      </c>
      <c r="BU473" s="3">
        <f ca="1">IFERROR(INDEX(INDIRECT("day_wise_sales_data!$B$2:$BZ$599"),MATCH(resource!$CC473,day_wise_sales_data!$A$2:$A$500,0),MATCH(resource!BU$2,INDIRECT("day_wise_sales_data!$B$1:$BZ$1"),0)),0)</f>
        <v>24318.84</v>
      </c>
      <c r="BV473" s="3">
        <f ca="1">IFERROR(INDEX(INDIRECT("day_wise_sales_data!$B$2:$BZ$599"),MATCH(resource!$CC473,day_wise_sales_data!$A$2:$A$500,0),MATCH(resource!BV$2,INDIRECT("day_wise_sales_data!$B$1:$BZ$1"),0)),0)</f>
        <v>26514.13</v>
      </c>
      <c r="BW473" s="3">
        <f ca="1">IFERROR(INDEX(INDIRECT("day_wise_sales_data!$B$2:$BZ$599"),MATCH(resource!$CC473,day_wise_sales_data!$A$2:$A$500,0),MATCH(resource!BW$2,INDIRECT("day_wise_sales_data!$B$1:$BZ$1"),0)),0)</f>
        <v>0</v>
      </c>
      <c r="BX473" s="3">
        <f ca="1">IFERROR(INDEX(INDIRECT("day_wise_sales_data!$B$2:$BZ$599"),MATCH(resource!$CC473,day_wise_sales_data!$A$2:$A$500,0),MATCH(resource!BX$2,INDIRECT("day_wise_sales_data!$B$1:$BZ$1"),0)),0)</f>
        <v>0</v>
      </c>
      <c r="BY473" s="3">
        <f ca="1">IFERROR(INDEX(INDIRECT("day_wise_sales_data!$B$2:$BZ$599"),MATCH(resource!$CC473,day_wise_sales_data!$A$2:$A$500,0),MATCH(resource!BY$2,INDIRECT("day_wise_sales_data!$B$1:$BZ$1"),0)),0)</f>
        <v>0</v>
      </c>
      <c r="BZ473" s="3">
        <f ca="1">IFERROR(INDEX(INDIRECT("day_wise_sales_data!$B$2:$BZ$599"),MATCH(resource!$CC473,day_wise_sales_data!$A$2:$A$500,0),MATCH(resource!BZ$2,INDIRECT("day_wise_sales_data!$B$1:$BZ$1"),0)),0)</f>
        <v>0</v>
      </c>
      <c r="CA473" s="3" t="str">
        <f ca="1">IFERROR(INDEX(INDIRECT("day_wise_sales_data!$B$2:$BZ$599"),MATCH(resource!$CC473,day_wise_sales_data!$A$2:$A$500,0),MATCH(resource!CA$2,INDIRECT("day_wise_sales_data!$B$1:$BZ$1"),0)),0)</f>
        <v>dd</v>
      </c>
      <c r="CC473" s="4" t="str">
        <f>sales_data!H472</f>
        <v>RNG03152</v>
      </c>
      <c r="CD473" s="1">
        <v>471</v>
      </c>
      <c r="CE473" s="1" t="str">
        <f>IF(AQ473=report!$AQ$3,resource!CD473,"")</f>
        <v/>
      </c>
      <c r="CF473" s="5" t="str">
        <f>IFERROR(SMALL($CE$3:$CE$1001,ROWS($CE$3:CE473)),"")</f>
        <v/>
      </c>
      <c r="CH473">
        <f>IFERROR(VLOOKUP($CC473,data_pull!$E$22:$G$700,2,0),0)</f>
        <v>100007.39</v>
      </c>
      <c r="DK473" s="3">
        <f>IFERROR(INDEX(COD_SALES!$B$5:$Z$500,MATCH(resource!$CC473,COD_SALES!$A$5:$A$500,0),MATCH(resource!DK$2,COD_SALES!$B$4:$Z$4,0)),"")</f>
        <v>7</v>
      </c>
      <c r="DL473" s="3">
        <f>IFERROR(INDEX(COD_SALES!$B$5:$Z$500,MATCH(resource!$CC473,COD_SALES!$A$5:$A$500,0),MATCH(resource!DL$2,COD_SALES!$B$4:$Z$4,0)),"")</f>
        <v>3</v>
      </c>
      <c r="DM473" s="3">
        <f>IFERROR(INDEX(COD_SALES!$B$5:$Z$500,MATCH(resource!$CC473,COD_SALES!$A$5:$A$500,0),MATCH(resource!DM$2,COD_SALES!$B$4:$Z$4,0)),"")</f>
        <v>20</v>
      </c>
      <c r="DN473" s="3" t="str">
        <f>IFERROR(INDEX(COD_SALES!$B$5:$Z$500,MATCH(resource!$CC473,COD_SALES!$A$5:$A$500,0),MATCH(resource!DN$2,COD_SALES!$B$4:$Z$4,0)),"")</f>
        <v/>
      </c>
      <c r="DO473" s="3">
        <f>IFERROR(INDEX(COD_SALES!$B$5:$Z$500,MATCH(resource!$CC473,COD_SALES!$A$5:$A$500,0),MATCH(resource!DO$2,COD_SALES!$B$4:$Z$4,0)),"")</f>
        <v>1</v>
      </c>
      <c r="DP473" s="3">
        <f>IFERROR(INDEX(COD_SALES!$B$5:$Z$500,MATCH(resource!$CC473,COD_SALES!$A$5:$A$500,0),MATCH(resource!DP$2,COD_SALES!$B$4:$Z$4,0)),"")</f>
        <v>0</v>
      </c>
      <c r="DQ473" s="3" t="str">
        <f>IFERROR(INDEX(COD_SALES!$B$5:$Z$500,MATCH(resource!$CC473,COD_SALES!$A$5:$A$500,0),MATCH(resource!DQ$2,COD_SALES!$B$4:$Z$4,0)),"")</f>
        <v/>
      </c>
      <c r="DR473" s="3">
        <f>IFERROR(INDEX(COD_SALES!$B$5:$Z$500,MATCH(resource!$CC473,COD_SALES!$A$5:$A$500,0),MATCH(resource!DR$2,COD_SALES!$B$4:$Z$4,0)),"")</f>
        <v>10</v>
      </c>
      <c r="DS473" s="3">
        <f>IFERROR(INDEX(COD_SALES!$B$5:$Z$500,MATCH(resource!$CC473,COD_SALES!$A$5:$A$500,0),MATCH(resource!DS$2,COD_SALES!$B$4:$Z$4,0)),"")</f>
        <v>38</v>
      </c>
      <c r="DT473" s="3">
        <f>IFERROR(INDEX(COD_SALES!$B$5:$Z$500,MATCH(resource!$CC473,COD_SALES!$A$5:$A$500,0),MATCH(resource!DT$2,COD_SALES!$B$4:$Z$4,0)),"")</f>
        <v>23</v>
      </c>
      <c r="DU473" s="3">
        <f>IFERROR(INDEX(COD_SALES!$B$5:$Z$500,MATCH(resource!$CC473,COD_SALES!$A$5:$A$500,0),MATCH(resource!DU$2,COD_SALES!$B$4:$Z$4,0)),"")</f>
        <v>15</v>
      </c>
      <c r="DV473" s="3">
        <f>IFERROR(INDEX(COD_SALES!$B$5:$Z$500,MATCH(resource!$CC473,COD_SALES!$A$5:$A$500,0),MATCH(resource!DV$2,COD_SALES!$B$4:$Z$4,0)),"")</f>
        <v>0</v>
      </c>
      <c r="DW473" s="3">
        <f>IFERROR(INDEX(COD_SALES!$B$5:$Z$500,MATCH(resource!$CC473,COD_SALES!$A$5:$A$500,0),MATCH(resource!DW$2,COD_SALES!$B$4:$Z$4,0)),"")</f>
        <v>22</v>
      </c>
      <c r="DX473" s="3">
        <f>IFERROR(INDEX(COD_SALES!$B$5:$Z$500,MATCH(resource!$CC473,COD_SALES!$A$5:$A$500,0),MATCH(resource!DX$2,COD_SALES!$B$4:$Z$4,0)),"")</f>
        <v>1</v>
      </c>
      <c r="DY473" s="3">
        <f>IFERROR(INDEX(COD_SALES!$B$5:$Z$500,MATCH(resource!$CC473,COD_SALES!$A$5:$A$500,0),MATCH(resource!DY$2,COD_SALES!$B$4:$Z$4,0)),"")</f>
        <v>5</v>
      </c>
      <c r="DZ473" s="3">
        <f>IFERROR(INDEX(COD_SALES!$B$5:$Z$500,MATCH(resource!$CC473,COD_SALES!$A$5:$A$500,0),MATCH(resource!DZ$2,COD_SALES!$B$4:$Z$4,0)),"")</f>
        <v>0</v>
      </c>
      <c r="EA473" s="3">
        <f>IFERROR(INDEX(COD_SALES!$B$5:$Z$500,MATCH(resource!$CC473,COD_SALES!$A$5:$A$500,0),MATCH(resource!EA$2,COD_SALES!$B$4:$Z$4,0)),"")</f>
        <v>3</v>
      </c>
      <c r="EB473" s="3">
        <f t="shared" si="130"/>
        <v>37486.85</v>
      </c>
      <c r="EW473" s="3">
        <f>IFERROR(VLOOKUP(CC473,data_pull!$AO$25:$AR$546,2,0),0)</f>
        <v>19</v>
      </c>
      <c r="EX473" s="1">
        <f>IFERROR(VLOOKUP(CC473,data_pull!$AO$25:$AR$546,4,0),0)</f>
        <v>180000</v>
      </c>
    </row>
    <row r="474" spans="13:154" x14ac:dyDescent="0.25"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4" t="str">
        <f>sales_data!B473</f>
        <v>RANGPUR ZONE Kamruzzaman(RSM)</v>
      </c>
      <c r="AR474" s="4" t="str">
        <f>sales_data!C473</f>
        <v>Mazedul Islam</v>
      </c>
      <c r="AS474" s="5" t="str">
        <f t="shared" si="129"/>
        <v/>
      </c>
      <c r="AT474" s="4" t="str">
        <f>sales_data!I473</f>
        <v>Tazuddin Khondakar</v>
      </c>
      <c r="AU474" s="4" t="str">
        <f>sales_data!W473</f>
        <v>Hospital Rd (Tb)</v>
      </c>
      <c r="AV474" s="1">
        <f>sales_data!N473</f>
        <v>117043.24</v>
      </c>
      <c r="AW474" s="1">
        <f>sales_data!P473</f>
        <v>26</v>
      </c>
      <c r="AX474" s="3">
        <f ca="1">IFERROR(INDEX(INDIRECT("day_wise_sales_data!$B$2:$BZ$599"),MATCH(resource!$CC474,day_wise_sales_data!$A$2:$A$500,0),MATCH(resource!AX$2,INDIRECT("day_wise_sales_data!$B$1:$BZ$1"),0)),0)</f>
        <v>0</v>
      </c>
      <c r="AY474" s="3">
        <f ca="1">IFERROR(INDEX(INDIRECT("day_wise_sales_data!$B$2:$BZ$599"),MATCH(resource!$CC474,day_wise_sales_data!$A$2:$A$500,0),MATCH(resource!AY$2,INDIRECT("day_wise_sales_data!$B$1:$BZ$1"),0)),0)</f>
        <v>0</v>
      </c>
      <c r="AZ474" s="3">
        <f ca="1">IFERROR(INDEX(INDIRECT("day_wise_sales_data!$B$2:$BZ$599"),MATCH(resource!$CC474,day_wise_sales_data!$A$2:$A$500,0),MATCH(resource!AZ$2,INDIRECT("day_wise_sales_data!$B$1:$BZ$1"),0)),0)</f>
        <v>1060.29</v>
      </c>
      <c r="BA474" s="3">
        <f ca="1">IFERROR(INDEX(INDIRECT("day_wise_sales_data!$B$2:$BZ$599"),MATCH(resource!$CC474,day_wise_sales_data!$A$2:$A$500,0),MATCH(resource!BA$2,INDIRECT("day_wise_sales_data!$B$1:$BZ$1"),0)),0)</f>
        <v>5544.33</v>
      </c>
      <c r="BB474" s="3">
        <f ca="1">IFERROR(INDEX(INDIRECT("day_wise_sales_data!$B$2:$BZ$599"),MATCH(resource!$CC474,day_wise_sales_data!$A$2:$A$500,0),MATCH(resource!BB$2,INDIRECT("day_wise_sales_data!$B$1:$BZ$1"),0)),0)</f>
        <v>5371.5</v>
      </c>
      <c r="BC474" s="3">
        <f ca="1">IFERROR(INDEX(INDIRECT("day_wise_sales_data!$B$2:$BZ$599"),MATCH(resource!$CC474,day_wise_sales_data!$A$2:$A$500,0),MATCH(resource!BC$2,INDIRECT("day_wise_sales_data!$B$1:$BZ$1"),0)),0)</f>
        <v>0</v>
      </c>
      <c r="BD474" s="3">
        <f ca="1">IFERROR(INDEX(INDIRECT("day_wise_sales_data!$B$2:$BZ$599"),MATCH(resource!$CC474,day_wise_sales_data!$A$2:$A$500,0),MATCH(resource!BD$2,INDIRECT("day_wise_sales_data!$B$1:$BZ$1"),0)),0)</f>
        <v>844.86</v>
      </c>
      <c r="BE474" s="3">
        <f ca="1">IFERROR(INDEX(INDIRECT("day_wise_sales_data!$B$2:$BZ$599"),MATCH(resource!$CC474,day_wise_sales_data!$A$2:$A$500,0),MATCH(resource!BE$2,INDIRECT("day_wise_sales_data!$B$1:$BZ$1"),0)),0)</f>
        <v>1014.28</v>
      </c>
      <c r="BF474" s="3">
        <f ca="1">IFERROR(INDEX(INDIRECT("day_wise_sales_data!$B$2:$BZ$599"),MATCH(resource!$CC474,day_wise_sales_data!$A$2:$A$500,0),MATCH(resource!BF$2,INDIRECT("day_wise_sales_data!$B$1:$BZ$1"),0)),0)</f>
        <v>2824.55</v>
      </c>
      <c r="BG474" s="3">
        <f ca="1">IFERROR(INDEX(INDIRECT("day_wise_sales_data!$B$2:$BZ$599"),MATCH(resource!$CC474,day_wise_sales_data!$A$2:$A$500,0),MATCH(resource!BG$2,INDIRECT("day_wise_sales_data!$B$1:$BZ$1"),0)),0)</f>
        <v>0</v>
      </c>
      <c r="BH474" s="3">
        <f ca="1">IFERROR(INDEX(INDIRECT("day_wise_sales_data!$B$2:$BZ$599"),MATCH(resource!$CC474,day_wise_sales_data!$A$2:$A$500,0),MATCH(resource!BH$2,INDIRECT("day_wise_sales_data!$B$1:$BZ$1"),0)),0)</f>
        <v>13041.73</v>
      </c>
      <c r="BI474" s="3">
        <f ca="1">IFERROR(INDEX(INDIRECT("day_wise_sales_data!$B$2:$BZ$599"),MATCH(resource!$CC474,day_wise_sales_data!$A$2:$A$500,0),MATCH(resource!BI$2,INDIRECT("day_wise_sales_data!$B$1:$BZ$1"),0)),0)</f>
        <v>4300.58</v>
      </c>
      <c r="BJ474" s="3">
        <f ca="1">IFERROR(INDEX(INDIRECT("day_wise_sales_data!$B$2:$BZ$599"),MATCH(resource!$CC474,day_wise_sales_data!$A$2:$A$500,0),MATCH(resource!BJ$2,INDIRECT("day_wise_sales_data!$B$1:$BZ$1"),0)),0)</f>
        <v>0</v>
      </c>
      <c r="BK474" s="3">
        <f ca="1">IFERROR(INDEX(INDIRECT("day_wise_sales_data!$B$2:$BZ$599"),MATCH(resource!$CC474,day_wise_sales_data!$A$2:$A$500,0),MATCH(resource!BK$2,INDIRECT("day_wise_sales_data!$B$1:$BZ$1"),0)),0)</f>
        <v>6435.64</v>
      </c>
      <c r="BL474" s="3">
        <f ca="1">IFERROR(INDEX(INDIRECT("day_wise_sales_data!$B$2:$BZ$599"),MATCH(resource!$CC474,day_wise_sales_data!$A$2:$A$500,0),MATCH(resource!BL$2,INDIRECT("day_wise_sales_data!$B$1:$BZ$1"),0)),0)</f>
        <v>0</v>
      </c>
      <c r="BM474" s="3">
        <f ca="1">IFERROR(INDEX(INDIRECT("day_wise_sales_data!$B$2:$BZ$599"),MATCH(resource!$CC474,day_wise_sales_data!$A$2:$A$500,0),MATCH(resource!BM$2,INDIRECT("day_wise_sales_data!$B$1:$BZ$1"),0)),0)</f>
        <v>4799.49</v>
      </c>
      <c r="BN474" s="3">
        <f ca="1">IFERROR(INDEX(INDIRECT("day_wise_sales_data!$B$2:$BZ$599"),MATCH(resource!$CC474,day_wise_sales_data!$A$2:$A$500,0),MATCH(resource!BN$2,INDIRECT("day_wise_sales_data!$B$1:$BZ$1"),0)),0)</f>
        <v>0</v>
      </c>
      <c r="BO474" s="3">
        <f ca="1">IFERROR(INDEX(INDIRECT("day_wise_sales_data!$B$2:$BZ$599"),MATCH(resource!$CC474,day_wise_sales_data!$A$2:$A$500,0),MATCH(resource!BO$2,INDIRECT("day_wise_sales_data!$B$1:$BZ$1"),0)),0)</f>
        <v>0</v>
      </c>
      <c r="BP474" s="3">
        <f ca="1">IFERROR(INDEX(INDIRECT("day_wise_sales_data!$B$2:$BZ$599"),MATCH(resource!$CC474,day_wise_sales_data!$A$2:$A$500,0),MATCH(resource!BP$2,INDIRECT("day_wise_sales_data!$B$1:$BZ$1"),0)),0)</f>
        <v>9511.32</v>
      </c>
      <c r="BQ474" s="3">
        <f ca="1">IFERROR(INDEX(INDIRECT("day_wise_sales_data!$B$2:$BZ$599"),MATCH(resource!$CC474,day_wise_sales_data!$A$2:$A$500,0),MATCH(resource!BQ$2,INDIRECT("day_wise_sales_data!$B$1:$BZ$1"),0)),0)</f>
        <v>0</v>
      </c>
      <c r="BR474" s="3">
        <f ca="1">IFERROR(INDEX(INDIRECT("day_wise_sales_data!$B$2:$BZ$599"),MATCH(resource!$CC474,day_wise_sales_data!$A$2:$A$500,0),MATCH(resource!BR$2,INDIRECT("day_wise_sales_data!$B$1:$BZ$1"),0)),0)</f>
        <v>635.46</v>
      </c>
      <c r="BS474" s="3">
        <f ca="1">IFERROR(INDEX(INDIRECT("day_wise_sales_data!$B$2:$BZ$599"),MATCH(resource!$CC474,day_wise_sales_data!$A$2:$A$500,0),MATCH(resource!BS$2,INDIRECT("day_wise_sales_data!$B$1:$BZ$1"),0)),0)</f>
        <v>350</v>
      </c>
      <c r="BT474" s="3">
        <f ca="1">IFERROR(INDEX(INDIRECT("day_wise_sales_data!$B$2:$BZ$599"),MATCH(resource!$CC474,day_wise_sales_data!$A$2:$A$500,0),MATCH(resource!BT$2,INDIRECT("day_wise_sales_data!$B$1:$BZ$1"),0)),0)</f>
        <v>7559.7</v>
      </c>
      <c r="BU474" s="3">
        <f ca="1">IFERROR(INDEX(INDIRECT("day_wise_sales_data!$B$2:$BZ$599"),MATCH(resource!$CC474,day_wise_sales_data!$A$2:$A$500,0),MATCH(resource!BU$2,INDIRECT("day_wise_sales_data!$B$1:$BZ$1"),0)),0)</f>
        <v>35486.230000000003</v>
      </c>
      <c r="BV474" s="3">
        <f ca="1">IFERROR(INDEX(INDIRECT("day_wise_sales_data!$B$2:$BZ$599"),MATCH(resource!$CC474,day_wise_sales_data!$A$2:$A$500,0),MATCH(resource!BV$2,INDIRECT("day_wise_sales_data!$B$1:$BZ$1"),0)),0)</f>
        <v>25254.43</v>
      </c>
      <c r="BW474" s="3">
        <f ca="1">IFERROR(INDEX(INDIRECT("day_wise_sales_data!$B$2:$BZ$599"),MATCH(resource!$CC474,day_wise_sales_data!$A$2:$A$500,0),MATCH(resource!BW$2,INDIRECT("day_wise_sales_data!$B$1:$BZ$1"),0)),0)</f>
        <v>0</v>
      </c>
      <c r="BX474" s="3">
        <f ca="1">IFERROR(INDEX(INDIRECT("day_wise_sales_data!$B$2:$BZ$599"),MATCH(resource!$CC474,day_wise_sales_data!$A$2:$A$500,0),MATCH(resource!BX$2,INDIRECT("day_wise_sales_data!$B$1:$BZ$1"),0)),0)</f>
        <v>0</v>
      </c>
      <c r="BY474" s="3">
        <f ca="1">IFERROR(INDEX(INDIRECT("day_wise_sales_data!$B$2:$BZ$599"),MATCH(resource!$CC474,day_wise_sales_data!$A$2:$A$500,0),MATCH(resource!BY$2,INDIRECT("day_wise_sales_data!$B$1:$BZ$1"),0)),0)</f>
        <v>0</v>
      </c>
      <c r="BZ474" s="3">
        <f ca="1">IFERROR(INDEX(INDIRECT("day_wise_sales_data!$B$2:$BZ$599"),MATCH(resource!$CC474,day_wise_sales_data!$A$2:$A$500,0),MATCH(resource!BZ$2,INDIRECT("day_wise_sales_data!$B$1:$BZ$1"),0)),0)</f>
        <v>0</v>
      </c>
      <c r="CA474" s="3" t="str">
        <f ca="1">IFERROR(INDEX(INDIRECT("day_wise_sales_data!$B$2:$BZ$599"),MATCH(resource!$CC474,day_wise_sales_data!$A$2:$A$500,0),MATCH(resource!CA$2,INDIRECT("day_wise_sales_data!$B$1:$BZ$1"),0)),0)</f>
        <v>dd</v>
      </c>
      <c r="CC474" s="4" t="str">
        <f>sales_data!H473</f>
        <v>RNG09071</v>
      </c>
      <c r="CD474" s="1">
        <v>472</v>
      </c>
      <c r="CE474" s="1" t="str">
        <f>IF(AQ474=report!$AQ$3,resource!CD474,"")</f>
        <v/>
      </c>
      <c r="CF474" s="5" t="str">
        <f>IFERROR(SMALL($CE$3:$CE$1001,ROWS($CE$3:CE474)),"")</f>
        <v/>
      </c>
      <c r="CH474">
        <f>IFERROR(VLOOKUP($CC474,data_pull!$E$22:$G$700,2,0),0)</f>
        <v>117043.24</v>
      </c>
      <c r="DK474" s="3">
        <f>IFERROR(INDEX(COD_SALES!$B$5:$Z$500,MATCH(resource!$CC474,COD_SALES!$A$5:$A$500,0),MATCH(resource!DK$2,COD_SALES!$B$4:$Z$4,0)),"")</f>
        <v>2</v>
      </c>
      <c r="DL474" s="3">
        <f>IFERROR(INDEX(COD_SALES!$B$5:$Z$500,MATCH(resource!$CC474,COD_SALES!$A$5:$A$500,0),MATCH(resource!DL$2,COD_SALES!$B$4:$Z$4,0)),"")</f>
        <v>0</v>
      </c>
      <c r="DM474" s="3">
        <f>IFERROR(INDEX(COD_SALES!$B$5:$Z$500,MATCH(resource!$CC474,COD_SALES!$A$5:$A$500,0),MATCH(resource!DM$2,COD_SALES!$B$4:$Z$4,0)),"")</f>
        <v>12</v>
      </c>
      <c r="DN474" s="3" t="str">
        <f>IFERROR(INDEX(COD_SALES!$B$5:$Z$500,MATCH(resource!$CC474,COD_SALES!$A$5:$A$500,0),MATCH(resource!DN$2,COD_SALES!$B$4:$Z$4,0)),"")</f>
        <v/>
      </c>
      <c r="DO474" s="3">
        <f>IFERROR(INDEX(COD_SALES!$B$5:$Z$500,MATCH(resource!$CC474,COD_SALES!$A$5:$A$500,0),MATCH(resource!DO$2,COD_SALES!$B$4:$Z$4,0)),"")</f>
        <v>0</v>
      </c>
      <c r="DP474" s="3">
        <f>IFERROR(INDEX(COD_SALES!$B$5:$Z$500,MATCH(resource!$CC474,COD_SALES!$A$5:$A$500,0),MATCH(resource!DP$2,COD_SALES!$B$4:$Z$4,0)),"")</f>
        <v>0</v>
      </c>
      <c r="DQ474" s="3" t="str">
        <f>IFERROR(INDEX(COD_SALES!$B$5:$Z$500,MATCH(resource!$CC474,COD_SALES!$A$5:$A$500,0),MATCH(resource!DQ$2,COD_SALES!$B$4:$Z$4,0)),"")</f>
        <v/>
      </c>
      <c r="DR474" s="3">
        <f>IFERROR(INDEX(COD_SALES!$B$5:$Z$500,MATCH(resource!$CC474,COD_SALES!$A$5:$A$500,0),MATCH(resource!DR$2,COD_SALES!$B$4:$Z$4,0)),"")</f>
        <v>0</v>
      </c>
      <c r="DS474" s="3">
        <f>IFERROR(INDEX(COD_SALES!$B$5:$Z$500,MATCH(resource!$CC474,COD_SALES!$A$5:$A$500,0),MATCH(resource!DS$2,COD_SALES!$B$4:$Z$4,0)),"")</f>
        <v>64</v>
      </c>
      <c r="DT474" s="3">
        <f>IFERROR(INDEX(COD_SALES!$B$5:$Z$500,MATCH(resource!$CC474,COD_SALES!$A$5:$A$500,0),MATCH(resource!DT$2,COD_SALES!$B$4:$Z$4,0)),"")</f>
        <v>0</v>
      </c>
      <c r="DU474" s="3">
        <f>IFERROR(INDEX(COD_SALES!$B$5:$Z$500,MATCH(resource!$CC474,COD_SALES!$A$5:$A$500,0),MATCH(resource!DU$2,COD_SALES!$B$4:$Z$4,0)),"")</f>
        <v>16</v>
      </c>
      <c r="DV474" s="3">
        <f>IFERROR(INDEX(COD_SALES!$B$5:$Z$500,MATCH(resource!$CC474,COD_SALES!$A$5:$A$500,0),MATCH(resource!DV$2,COD_SALES!$B$4:$Z$4,0)),"")</f>
        <v>0</v>
      </c>
      <c r="DW474" s="3">
        <f>IFERROR(INDEX(COD_SALES!$B$5:$Z$500,MATCH(resource!$CC474,COD_SALES!$A$5:$A$500,0),MATCH(resource!DW$2,COD_SALES!$B$4:$Z$4,0)),"")</f>
        <v>47</v>
      </c>
      <c r="DX474" s="3">
        <f>IFERROR(INDEX(COD_SALES!$B$5:$Z$500,MATCH(resource!$CC474,COD_SALES!$A$5:$A$500,0),MATCH(resource!DX$2,COD_SALES!$B$4:$Z$4,0)),"")</f>
        <v>0</v>
      </c>
      <c r="DY474" s="3">
        <f>IFERROR(INDEX(COD_SALES!$B$5:$Z$500,MATCH(resource!$CC474,COD_SALES!$A$5:$A$500,0),MATCH(resource!DY$2,COD_SALES!$B$4:$Z$4,0)),"")</f>
        <v>15</v>
      </c>
      <c r="DZ474" s="3">
        <f>IFERROR(INDEX(COD_SALES!$B$5:$Z$500,MATCH(resource!$CC474,COD_SALES!$A$5:$A$500,0),MATCH(resource!DZ$2,COD_SALES!$B$4:$Z$4,0)),"")</f>
        <v>0</v>
      </c>
      <c r="EA474" s="3">
        <f>IFERROR(INDEX(COD_SALES!$B$5:$Z$500,MATCH(resource!$CC474,COD_SALES!$A$5:$A$500,0),MATCH(resource!EA$2,COD_SALES!$B$4:$Z$4,0)),"")</f>
        <v>2</v>
      </c>
      <c r="EB474" s="3">
        <f t="shared" si="130"/>
        <v>49725.03</v>
      </c>
      <c r="EW474" s="3">
        <f>IFERROR(VLOOKUP(CC474,data_pull!$AO$25:$AR$546,2,0),0)</f>
        <v>21</v>
      </c>
      <c r="EX474" s="1">
        <f>IFERROR(VLOOKUP(CC474,data_pull!$AO$25:$AR$546,4,0),0)</f>
        <v>190000</v>
      </c>
    </row>
    <row r="475" spans="13:154" x14ac:dyDescent="0.25"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4" t="str">
        <f>sales_data!B474</f>
        <v>Blank (Sylhet Zone-2)</v>
      </c>
      <c r="AR475" s="4" t="str">
        <f>sales_data!C474</f>
        <v>Ashish Dey Chowdhury</v>
      </c>
      <c r="AS475" s="5" t="str">
        <f t="shared" si="129"/>
        <v>Ashish Dey Chowdhury</v>
      </c>
      <c r="AT475" s="4" t="str">
        <f>sales_data!I474</f>
        <v>Chapal Kanti Dey</v>
      </c>
      <c r="AU475" s="4" t="str">
        <f>sales_data!W474</f>
        <v>Chatul Bazar (Tb)</v>
      </c>
      <c r="AV475" s="1">
        <f>sales_data!N474</f>
        <v>272370.24</v>
      </c>
      <c r="AW475" s="1">
        <f>sales_data!P474</f>
        <v>35</v>
      </c>
      <c r="AX475" s="3">
        <f ca="1">IFERROR(INDEX(INDIRECT("day_wise_sales_data!$B$2:$BZ$599"),MATCH(resource!$CC475,day_wise_sales_data!$A$2:$A$500,0),MATCH(resource!AX$2,INDIRECT("day_wise_sales_data!$B$1:$BZ$1"),0)),0)</f>
        <v>11832.63</v>
      </c>
      <c r="AY475" s="3">
        <f ca="1">IFERROR(INDEX(INDIRECT("day_wise_sales_data!$B$2:$BZ$599"),MATCH(resource!$CC475,day_wise_sales_data!$A$2:$A$500,0),MATCH(resource!AY$2,INDIRECT("day_wise_sales_data!$B$1:$BZ$1"),0)),0)</f>
        <v>10975.2</v>
      </c>
      <c r="AZ475" s="3">
        <f ca="1">IFERROR(INDEX(INDIRECT("day_wise_sales_data!$B$2:$BZ$599"),MATCH(resource!$CC475,day_wise_sales_data!$A$2:$A$500,0),MATCH(resource!AZ$2,INDIRECT("day_wise_sales_data!$B$1:$BZ$1"),0)),0)</f>
        <v>0</v>
      </c>
      <c r="BA475" s="3">
        <f ca="1">IFERROR(INDEX(INDIRECT("day_wise_sales_data!$B$2:$BZ$599"),MATCH(resource!$CC475,day_wise_sales_data!$A$2:$A$500,0),MATCH(resource!BA$2,INDIRECT("day_wise_sales_data!$B$1:$BZ$1"),0)),0)</f>
        <v>23487.599999999999</v>
      </c>
      <c r="BB475" s="3">
        <f ca="1">IFERROR(INDEX(INDIRECT("day_wise_sales_data!$B$2:$BZ$599"),MATCH(resource!$CC475,day_wise_sales_data!$A$2:$A$500,0),MATCH(resource!BB$2,INDIRECT("day_wise_sales_data!$B$1:$BZ$1"),0)),0)</f>
        <v>15137.46</v>
      </c>
      <c r="BC475" s="3">
        <f ca="1">IFERROR(INDEX(INDIRECT("day_wise_sales_data!$B$2:$BZ$599"),MATCH(resource!$CC475,day_wise_sales_data!$A$2:$A$500,0),MATCH(resource!BC$2,INDIRECT("day_wise_sales_data!$B$1:$BZ$1"),0)),0)</f>
        <v>32121.97</v>
      </c>
      <c r="BD475" s="3">
        <f ca="1">IFERROR(INDEX(INDIRECT("day_wise_sales_data!$B$2:$BZ$599"),MATCH(resource!$CC475,day_wise_sales_data!$A$2:$A$500,0),MATCH(resource!BD$2,INDIRECT("day_wise_sales_data!$B$1:$BZ$1"),0)),0)</f>
        <v>7952.15</v>
      </c>
      <c r="BE475" s="3">
        <f ca="1">IFERROR(INDEX(INDIRECT("day_wise_sales_data!$B$2:$BZ$599"),MATCH(resource!$CC475,day_wise_sales_data!$A$2:$A$500,0),MATCH(resource!BE$2,INDIRECT("day_wise_sales_data!$B$1:$BZ$1"),0)),0)</f>
        <v>0</v>
      </c>
      <c r="BF475" s="3">
        <f ca="1">IFERROR(INDEX(INDIRECT("day_wise_sales_data!$B$2:$BZ$599"),MATCH(resource!$CC475,day_wise_sales_data!$A$2:$A$500,0),MATCH(resource!BF$2,INDIRECT("day_wise_sales_data!$B$1:$BZ$1"),0)),0)</f>
        <v>0</v>
      </c>
      <c r="BG475" s="3">
        <f ca="1">IFERROR(INDEX(INDIRECT("day_wise_sales_data!$B$2:$BZ$599"),MATCH(resource!$CC475,day_wise_sales_data!$A$2:$A$500,0),MATCH(resource!BG$2,INDIRECT("day_wise_sales_data!$B$1:$BZ$1"),0)),0)</f>
        <v>0</v>
      </c>
      <c r="BH475" s="3">
        <f ca="1">IFERROR(INDEX(INDIRECT("day_wise_sales_data!$B$2:$BZ$599"),MATCH(resource!$CC475,day_wise_sales_data!$A$2:$A$500,0),MATCH(resource!BH$2,INDIRECT("day_wise_sales_data!$B$1:$BZ$1"),0)),0)</f>
        <v>0</v>
      </c>
      <c r="BI475" s="3">
        <f ca="1">IFERROR(INDEX(INDIRECT("day_wise_sales_data!$B$2:$BZ$599"),MATCH(resource!$CC475,day_wise_sales_data!$A$2:$A$500,0),MATCH(resource!BI$2,INDIRECT("day_wise_sales_data!$B$1:$BZ$1"),0)),0)</f>
        <v>0</v>
      </c>
      <c r="BJ475" s="3">
        <f ca="1">IFERROR(INDEX(INDIRECT("day_wise_sales_data!$B$2:$BZ$599"),MATCH(resource!$CC475,day_wise_sales_data!$A$2:$A$500,0),MATCH(resource!BJ$2,INDIRECT("day_wise_sales_data!$B$1:$BZ$1"),0)),0)</f>
        <v>0</v>
      </c>
      <c r="BK475" s="3">
        <f ca="1">IFERROR(INDEX(INDIRECT("day_wise_sales_data!$B$2:$BZ$599"),MATCH(resource!$CC475,day_wise_sales_data!$A$2:$A$500,0),MATCH(resource!BK$2,INDIRECT("day_wise_sales_data!$B$1:$BZ$1"),0)),0)</f>
        <v>0</v>
      </c>
      <c r="BL475" s="3">
        <f ca="1">IFERROR(INDEX(INDIRECT("day_wise_sales_data!$B$2:$BZ$599"),MATCH(resource!$CC475,day_wise_sales_data!$A$2:$A$500,0),MATCH(resource!BL$2,INDIRECT("day_wise_sales_data!$B$1:$BZ$1"),0)),0)</f>
        <v>18863.509999999998</v>
      </c>
      <c r="BM475" s="3">
        <f ca="1">IFERROR(INDEX(INDIRECT("day_wise_sales_data!$B$2:$BZ$599"),MATCH(resource!$CC475,day_wise_sales_data!$A$2:$A$500,0),MATCH(resource!BM$2,INDIRECT("day_wise_sales_data!$B$1:$BZ$1"),0)),0)</f>
        <v>0</v>
      </c>
      <c r="BN475" s="3">
        <f ca="1">IFERROR(INDEX(INDIRECT("day_wise_sales_data!$B$2:$BZ$599"),MATCH(resource!$CC475,day_wise_sales_data!$A$2:$A$500,0),MATCH(resource!BN$2,INDIRECT("day_wise_sales_data!$B$1:$BZ$1"),0)),0)</f>
        <v>14040.59</v>
      </c>
      <c r="BO475" s="3">
        <f ca="1">IFERROR(INDEX(INDIRECT("day_wise_sales_data!$B$2:$BZ$599"),MATCH(resource!$CC475,day_wise_sales_data!$A$2:$A$500,0),MATCH(resource!BO$2,INDIRECT("day_wise_sales_data!$B$1:$BZ$1"),0)),0)</f>
        <v>31756.58</v>
      </c>
      <c r="BP475" s="3">
        <f ca="1">IFERROR(INDEX(INDIRECT("day_wise_sales_data!$B$2:$BZ$599"),MATCH(resource!$CC475,day_wise_sales_data!$A$2:$A$500,0),MATCH(resource!BP$2,INDIRECT("day_wise_sales_data!$B$1:$BZ$1"),0)),0)</f>
        <v>7392.44</v>
      </c>
      <c r="BQ475" s="3">
        <f ca="1">IFERROR(INDEX(INDIRECT("day_wise_sales_data!$B$2:$BZ$599"),MATCH(resource!$CC475,day_wise_sales_data!$A$2:$A$500,0),MATCH(resource!BQ$2,INDIRECT("day_wise_sales_data!$B$1:$BZ$1"),0)),0)</f>
        <v>0</v>
      </c>
      <c r="BR475" s="3">
        <f ca="1">IFERROR(INDEX(INDIRECT("day_wise_sales_data!$B$2:$BZ$599"),MATCH(resource!$CC475,day_wise_sales_data!$A$2:$A$500,0),MATCH(resource!BR$2,INDIRECT("day_wise_sales_data!$B$1:$BZ$1"),0)),0)</f>
        <v>1760.18</v>
      </c>
      <c r="BS475" s="3">
        <f ca="1">IFERROR(INDEX(INDIRECT("day_wise_sales_data!$B$2:$BZ$599"),MATCH(resource!$CC475,day_wise_sales_data!$A$2:$A$500,0),MATCH(resource!BS$2,INDIRECT("day_wise_sales_data!$B$1:$BZ$1"),0)),0)</f>
        <v>6489.36</v>
      </c>
      <c r="BT475" s="3">
        <f ca="1">IFERROR(INDEX(INDIRECT("day_wise_sales_data!$B$2:$BZ$599"),MATCH(resource!$CC475,day_wise_sales_data!$A$2:$A$500,0),MATCH(resource!BT$2,INDIRECT("day_wise_sales_data!$B$1:$BZ$1"),0)),0)</f>
        <v>26932.74</v>
      </c>
      <c r="BU475" s="3">
        <f ca="1">IFERROR(INDEX(INDIRECT("day_wise_sales_data!$B$2:$BZ$599"),MATCH(resource!$CC475,day_wise_sales_data!$A$2:$A$500,0),MATCH(resource!BU$2,INDIRECT("day_wise_sales_data!$B$1:$BZ$1"),0)),0)</f>
        <v>34841.75</v>
      </c>
      <c r="BV475" s="3">
        <f ca="1">IFERROR(INDEX(INDIRECT("day_wise_sales_data!$B$2:$BZ$599"),MATCH(resource!$CC475,day_wise_sales_data!$A$2:$A$500,0),MATCH(resource!BV$2,INDIRECT("day_wise_sales_data!$B$1:$BZ$1"),0)),0)</f>
        <v>1320.05</v>
      </c>
      <c r="BW475" s="3">
        <f ca="1">IFERROR(INDEX(INDIRECT("day_wise_sales_data!$B$2:$BZ$599"),MATCH(resource!$CC475,day_wise_sales_data!$A$2:$A$500,0),MATCH(resource!BW$2,INDIRECT("day_wise_sales_data!$B$1:$BZ$1"),0)),0)</f>
        <v>10031.68</v>
      </c>
      <c r="BX475" s="3">
        <f ca="1">IFERROR(INDEX(INDIRECT("day_wise_sales_data!$B$2:$BZ$599"),MATCH(resource!$CC475,day_wise_sales_data!$A$2:$A$500,0),MATCH(resource!BX$2,INDIRECT("day_wise_sales_data!$B$1:$BZ$1"),0)),0)</f>
        <v>0</v>
      </c>
      <c r="BY475" s="3">
        <f ca="1">IFERROR(INDEX(INDIRECT("day_wise_sales_data!$B$2:$BZ$599"),MATCH(resource!$CC475,day_wise_sales_data!$A$2:$A$500,0),MATCH(resource!BY$2,INDIRECT("day_wise_sales_data!$B$1:$BZ$1"),0)),0)</f>
        <v>4769.47</v>
      </c>
      <c r="BZ475" s="3">
        <f ca="1">IFERROR(INDEX(INDIRECT("day_wise_sales_data!$B$2:$BZ$599"),MATCH(resource!$CC475,day_wise_sales_data!$A$2:$A$500,0),MATCH(resource!BZ$2,INDIRECT("day_wise_sales_data!$B$1:$BZ$1"),0)),0)</f>
        <v>12664.88</v>
      </c>
      <c r="CA475" s="3" t="str">
        <f ca="1">IFERROR(INDEX(INDIRECT("day_wise_sales_data!$B$2:$BZ$599"),MATCH(resource!$CC475,day_wise_sales_data!$A$2:$A$500,0),MATCH(resource!CA$2,INDIRECT("day_wise_sales_data!$B$1:$BZ$1"),0)),0)</f>
        <v>dd</v>
      </c>
      <c r="CC475" s="4" t="str">
        <f>sales_data!H474</f>
        <v>SYL11141</v>
      </c>
      <c r="CD475" s="1">
        <v>473</v>
      </c>
      <c r="CE475" s="1" t="str">
        <f>IF(AQ475=report!$AQ$3,resource!CD475,"")</f>
        <v/>
      </c>
      <c r="CF475" s="5" t="str">
        <f>IFERROR(SMALL($CE$3:$CE$1001,ROWS($CE$3:CE475)),"")</f>
        <v/>
      </c>
      <c r="CH475">
        <f>IFERROR(VLOOKUP($CC475,data_pull!$E$22:$G$700,2,0),0)</f>
        <v>272370.24</v>
      </c>
      <c r="DK475" s="3">
        <f>IFERROR(INDEX(COD_SALES!$B$5:$Z$500,MATCH(resource!$CC475,COD_SALES!$A$5:$A$500,0),MATCH(resource!DK$2,COD_SALES!$B$4:$Z$4,0)),"")</f>
        <v>6</v>
      </c>
      <c r="DL475" s="3">
        <f>IFERROR(INDEX(COD_SALES!$B$5:$Z$500,MATCH(resource!$CC475,COD_SALES!$A$5:$A$500,0),MATCH(resource!DL$2,COD_SALES!$B$4:$Z$4,0)),"")</f>
        <v>0</v>
      </c>
      <c r="DM475" s="3">
        <f>IFERROR(INDEX(COD_SALES!$B$5:$Z$500,MATCH(resource!$CC475,COD_SALES!$A$5:$A$500,0),MATCH(resource!DM$2,COD_SALES!$B$4:$Z$4,0)),"")</f>
        <v>33</v>
      </c>
      <c r="DN475" s="3" t="str">
        <f>IFERROR(INDEX(COD_SALES!$B$5:$Z$500,MATCH(resource!$CC475,COD_SALES!$A$5:$A$500,0),MATCH(resource!DN$2,COD_SALES!$B$4:$Z$4,0)),"")</f>
        <v/>
      </c>
      <c r="DO475" s="3">
        <f>IFERROR(INDEX(COD_SALES!$B$5:$Z$500,MATCH(resource!$CC475,COD_SALES!$A$5:$A$500,0),MATCH(resource!DO$2,COD_SALES!$B$4:$Z$4,0)),"")</f>
        <v>0</v>
      </c>
      <c r="DP475" s="3">
        <f>IFERROR(INDEX(COD_SALES!$B$5:$Z$500,MATCH(resource!$CC475,COD_SALES!$A$5:$A$500,0),MATCH(resource!DP$2,COD_SALES!$B$4:$Z$4,0)),"")</f>
        <v>59</v>
      </c>
      <c r="DQ475" s="3" t="str">
        <f>IFERROR(INDEX(COD_SALES!$B$5:$Z$500,MATCH(resource!$CC475,COD_SALES!$A$5:$A$500,0),MATCH(resource!DQ$2,COD_SALES!$B$4:$Z$4,0)),"")</f>
        <v/>
      </c>
      <c r="DR475" s="3">
        <f>IFERROR(INDEX(COD_SALES!$B$5:$Z$500,MATCH(resource!$CC475,COD_SALES!$A$5:$A$500,0),MATCH(resource!DR$2,COD_SALES!$B$4:$Z$4,0)),"")</f>
        <v>0</v>
      </c>
      <c r="DS475" s="3">
        <f>IFERROR(INDEX(COD_SALES!$B$5:$Z$500,MATCH(resource!$CC475,COD_SALES!$A$5:$A$500,0),MATCH(resource!DS$2,COD_SALES!$B$4:$Z$4,0)),"")</f>
        <v>64</v>
      </c>
      <c r="DT475" s="3">
        <f>IFERROR(INDEX(COD_SALES!$B$5:$Z$500,MATCH(resource!$CC475,COD_SALES!$A$5:$A$500,0),MATCH(resource!DT$2,COD_SALES!$B$4:$Z$4,0)),"")</f>
        <v>1</v>
      </c>
      <c r="DU475" s="3">
        <f>IFERROR(INDEX(COD_SALES!$B$5:$Z$500,MATCH(resource!$CC475,COD_SALES!$A$5:$A$500,0),MATCH(resource!DU$2,COD_SALES!$B$4:$Z$4,0)),"")</f>
        <v>5</v>
      </c>
      <c r="DV475" s="3">
        <f>IFERROR(INDEX(COD_SALES!$B$5:$Z$500,MATCH(resource!$CC475,COD_SALES!$A$5:$A$500,0),MATCH(resource!DV$2,COD_SALES!$B$4:$Z$4,0)),"")</f>
        <v>0</v>
      </c>
      <c r="DW475" s="3">
        <f>IFERROR(INDEX(COD_SALES!$B$5:$Z$500,MATCH(resource!$CC475,COD_SALES!$A$5:$A$500,0),MATCH(resource!DW$2,COD_SALES!$B$4:$Z$4,0)),"")</f>
        <v>57</v>
      </c>
      <c r="DX475" s="3">
        <f>IFERROR(INDEX(COD_SALES!$B$5:$Z$500,MATCH(resource!$CC475,COD_SALES!$A$5:$A$500,0),MATCH(resource!DX$2,COD_SALES!$B$4:$Z$4,0)),"")</f>
        <v>0</v>
      </c>
      <c r="DY475" s="3">
        <f>IFERROR(INDEX(COD_SALES!$B$5:$Z$500,MATCH(resource!$CC475,COD_SALES!$A$5:$A$500,0),MATCH(resource!DY$2,COD_SALES!$B$4:$Z$4,0)),"")</f>
        <v>2</v>
      </c>
      <c r="DZ475" s="3">
        <f>IFERROR(INDEX(COD_SALES!$B$5:$Z$500,MATCH(resource!$CC475,COD_SALES!$A$5:$A$500,0),MATCH(resource!DZ$2,COD_SALES!$B$4:$Z$4,0)),"")</f>
        <v>10</v>
      </c>
      <c r="EA475" s="3">
        <f>IFERROR(INDEX(COD_SALES!$B$5:$Z$500,MATCH(resource!$CC475,COD_SALES!$A$5:$A$500,0),MATCH(resource!EA$2,COD_SALES!$B$4:$Z$4,0)),"")</f>
        <v>3</v>
      </c>
      <c r="EB475" s="3">
        <f t="shared" si="130"/>
        <v>62309.140000000007</v>
      </c>
      <c r="EW475" s="3">
        <f>IFERROR(VLOOKUP(CC475,data_pull!$AO$25:$AR$546,2,0),0)</f>
        <v>14</v>
      </c>
      <c r="EX475" s="1">
        <f>IFERROR(VLOOKUP(CC475,data_pull!$AO$25:$AR$546,4,0),0)</f>
        <v>230000</v>
      </c>
    </row>
    <row r="476" spans="13:154" x14ac:dyDescent="0.25"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4" t="str">
        <f>sales_data!B475</f>
        <v>Blank (Sylhet Zone-2)</v>
      </c>
      <c r="AR476" s="4" t="str">
        <f>sales_data!C475</f>
        <v>Ashish Dey Chowdhury</v>
      </c>
      <c r="AS476" s="5" t="str">
        <f t="shared" si="129"/>
        <v/>
      </c>
      <c r="AT476" s="4" t="str">
        <f>sales_data!I475</f>
        <v>Mohsin Uddin</v>
      </c>
      <c r="AU476" s="4" t="str">
        <f>sales_data!W475</f>
        <v>Gowainghat (Tb)</v>
      </c>
      <c r="AV476" s="1">
        <f>sales_data!N475</f>
        <v>103865.48</v>
      </c>
      <c r="AW476" s="1">
        <f>sales_data!P475</f>
        <v>58</v>
      </c>
      <c r="AX476" s="3">
        <f ca="1">IFERROR(INDEX(INDIRECT("day_wise_sales_data!$B$2:$BZ$599"),MATCH(resource!$CC476,day_wise_sales_data!$A$2:$A$500,0),MATCH(resource!AX$2,INDIRECT("day_wise_sales_data!$B$1:$BZ$1"),0)),0)</f>
        <v>32135.759999999998</v>
      </c>
      <c r="AY476" s="3">
        <f ca="1">IFERROR(INDEX(INDIRECT("day_wise_sales_data!$B$2:$BZ$599"),MATCH(resource!$CC476,day_wise_sales_data!$A$2:$A$500,0),MATCH(resource!AY$2,INDIRECT("day_wise_sales_data!$B$1:$BZ$1"),0)),0)</f>
        <v>0</v>
      </c>
      <c r="AZ476" s="3">
        <f ca="1">IFERROR(INDEX(INDIRECT("day_wise_sales_data!$B$2:$BZ$599"),MATCH(resource!$CC476,day_wise_sales_data!$A$2:$A$500,0),MATCH(resource!AZ$2,INDIRECT("day_wise_sales_data!$B$1:$BZ$1"),0)),0)</f>
        <v>0</v>
      </c>
      <c r="BA476" s="3">
        <f ca="1">IFERROR(INDEX(INDIRECT("day_wise_sales_data!$B$2:$BZ$599"),MATCH(resource!$CC476,day_wise_sales_data!$A$2:$A$500,0),MATCH(resource!BA$2,INDIRECT("day_wise_sales_data!$B$1:$BZ$1"),0)),0)</f>
        <v>0</v>
      </c>
      <c r="BB476" s="3">
        <f ca="1">IFERROR(INDEX(INDIRECT("day_wise_sales_data!$B$2:$BZ$599"),MATCH(resource!$CC476,day_wise_sales_data!$A$2:$A$500,0),MATCH(resource!BB$2,INDIRECT("day_wise_sales_data!$B$1:$BZ$1"),0)),0)</f>
        <v>0</v>
      </c>
      <c r="BC476" s="3">
        <f ca="1">IFERROR(INDEX(INDIRECT("day_wise_sales_data!$B$2:$BZ$599"),MATCH(resource!$CC476,day_wise_sales_data!$A$2:$A$500,0),MATCH(resource!BC$2,INDIRECT("day_wise_sales_data!$B$1:$BZ$1"),0)),0)</f>
        <v>0</v>
      </c>
      <c r="BD476" s="3">
        <f ca="1">IFERROR(INDEX(INDIRECT("day_wise_sales_data!$B$2:$BZ$599"),MATCH(resource!$CC476,day_wise_sales_data!$A$2:$A$500,0),MATCH(resource!BD$2,INDIRECT("day_wise_sales_data!$B$1:$BZ$1"),0)),0)</f>
        <v>0</v>
      </c>
      <c r="BE476" s="3">
        <f ca="1">IFERROR(INDEX(INDIRECT("day_wise_sales_data!$B$2:$BZ$599"),MATCH(resource!$CC476,day_wise_sales_data!$A$2:$A$500,0),MATCH(resource!BE$2,INDIRECT("day_wise_sales_data!$B$1:$BZ$1"),0)),0)</f>
        <v>12589.73</v>
      </c>
      <c r="BF476" s="3">
        <f ca="1">IFERROR(INDEX(INDIRECT("day_wise_sales_data!$B$2:$BZ$599"),MATCH(resource!$CC476,day_wise_sales_data!$A$2:$A$500,0),MATCH(resource!BF$2,INDIRECT("day_wise_sales_data!$B$1:$BZ$1"),0)),0)</f>
        <v>0</v>
      </c>
      <c r="BG476" s="3">
        <f ca="1">IFERROR(INDEX(INDIRECT("day_wise_sales_data!$B$2:$BZ$599"),MATCH(resource!$CC476,day_wise_sales_data!$A$2:$A$500,0),MATCH(resource!BG$2,INDIRECT("day_wise_sales_data!$B$1:$BZ$1"),0)),0)</f>
        <v>0</v>
      </c>
      <c r="BH476" s="3">
        <f ca="1">IFERROR(INDEX(INDIRECT("day_wise_sales_data!$B$2:$BZ$599"),MATCH(resource!$CC476,day_wise_sales_data!$A$2:$A$500,0),MATCH(resource!BH$2,INDIRECT("day_wise_sales_data!$B$1:$BZ$1"),0)),0)</f>
        <v>0</v>
      </c>
      <c r="BI476" s="3">
        <f ca="1">IFERROR(INDEX(INDIRECT("day_wise_sales_data!$B$2:$BZ$599"),MATCH(resource!$CC476,day_wise_sales_data!$A$2:$A$500,0),MATCH(resource!BI$2,INDIRECT("day_wise_sales_data!$B$1:$BZ$1"),0)),0)</f>
        <v>0</v>
      </c>
      <c r="BJ476" s="3">
        <f ca="1">IFERROR(INDEX(INDIRECT("day_wise_sales_data!$B$2:$BZ$599"),MATCH(resource!$CC476,day_wise_sales_data!$A$2:$A$500,0),MATCH(resource!BJ$2,INDIRECT("day_wise_sales_data!$B$1:$BZ$1"),0)),0)</f>
        <v>0</v>
      </c>
      <c r="BK476" s="3">
        <f ca="1">IFERROR(INDEX(INDIRECT("day_wise_sales_data!$B$2:$BZ$599"),MATCH(resource!$CC476,day_wise_sales_data!$A$2:$A$500,0),MATCH(resource!BK$2,INDIRECT("day_wise_sales_data!$B$1:$BZ$1"),0)),0)</f>
        <v>11682.98</v>
      </c>
      <c r="BL476" s="3">
        <f ca="1">IFERROR(INDEX(INDIRECT("day_wise_sales_data!$B$2:$BZ$599"),MATCH(resource!$CC476,day_wise_sales_data!$A$2:$A$500,0),MATCH(resource!BL$2,INDIRECT("day_wise_sales_data!$B$1:$BZ$1"),0)),0)</f>
        <v>0</v>
      </c>
      <c r="BM476" s="3">
        <f ca="1">IFERROR(INDEX(INDIRECT("day_wise_sales_data!$B$2:$BZ$599"),MATCH(resource!$CC476,day_wise_sales_data!$A$2:$A$500,0),MATCH(resource!BM$2,INDIRECT("day_wise_sales_data!$B$1:$BZ$1"),0)),0)</f>
        <v>0</v>
      </c>
      <c r="BN476" s="3">
        <f ca="1">IFERROR(INDEX(INDIRECT("day_wise_sales_data!$B$2:$BZ$599"),MATCH(resource!$CC476,day_wise_sales_data!$A$2:$A$500,0),MATCH(resource!BN$2,INDIRECT("day_wise_sales_data!$B$1:$BZ$1"),0)),0)</f>
        <v>11154.44</v>
      </c>
      <c r="BO476" s="3">
        <f ca="1">IFERROR(INDEX(INDIRECT("day_wise_sales_data!$B$2:$BZ$599"),MATCH(resource!$CC476,day_wise_sales_data!$A$2:$A$500,0),MATCH(resource!BO$2,INDIRECT("day_wise_sales_data!$B$1:$BZ$1"),0)),0)</f>
        <v>0</v>
      </c>
      <c r="BP476" s="3">
        <f ca="1">IFERROR(INDEX(INDIRECT("day_wise_sales_data!$B$2:$BZ$599"),MATCH(resource!$CC476,day_wise_sales_data!$A$2:$A$500,0),MATCH(resource!BP$2,INDIRECT("day_wise_sales_data!$B$1:$BZ$1"),0)),0)</f>
        <v>0</v>
      </c>
      <c r="BQ476" s="3">
        <f ca="1">IFERROR(INDEX(INDIRECT("day_wise_sales_data!$B$2:$BZ$599"),MATCH(resource!$CC476,day_wise_sales_data!$A$2:$A$500,0),MATCH(resource!BQ$2,INDIRECT("day_wise_sales_data!$B$1:$BZ$1"),0)),0)</f>
        <v>0</v>
      </c>
      <c r="BR476" s="3">
        <f ca="1">IFERROR(INDEX(INDIRECT("day_wise_sales_data!$B$2:$BZ$599"),MATCH(resource!$CC476,day_wise_sales_data!$A$2:$A$500,0),MATCH(resource!BR$2,INDIRECT("day_wise_sales_data!$B$1:$BZ$1"),0)),0)</f>
        <v>0</v>
      </c>
      <c r="BS476" s="3">
        <f ca="1">IFERROR(INDEX(INDIRECT("day_wise_sales_data!$B$2:$BZ$599"),MATCH(resource!$CC476,day_wise_sales_data!$A$2:$A$500,0),MATCH(resource!BS$2,INDIRECT("day_wise_sales_data!$B$1:$BZ$1"),0)),0)</f>
        <v>14827.15</v>
      </c>
      <c r="BT476" s="3">
        <f ca="1">IFERROR(INDEX(INDIRECT("day_wise_sales_data!$B$2:$BZ$599"),MATCH(resource!$CC476,day_wise_sales_data!$A$2:$A$500,0),MATCH(resource!BT$2,INDIRECT("day_wise_sales_data!$B$1:$BZ$1"),0)),0)</f>
        <v>20630.650000000001</v>
      </c>
      <c r="BU476" s="3">
        <f ca="1">IFERROR(INDEX(INDIRECT("day_wise_sales_data!$B$2:$BZ$599"),MATCH(resource!$CC476,day_wise_sales_data!$A$2:$A$500,0),MATCH(resource!BU$2,INDIRECT("day_wise_sales_data!$B$1:$BZ$1"),0)),0)</f>
        <v>0</v>
      </c>
      <c r="BV476" s="3">
        <f ca="1">IFERROR(INDEX(INDIRECT("day_wise_sales_data!$B$2:$BZ$599"),MATCH(resource!$CC476,day_wise_sales_data!$A$2:$A$500,0),MATCH(resource!BV$2,INDIRECT("day_wise_sales_data!$B$1:$BZ$1"),0)),0)</f>
        <v>0</v>
      </c>
      <c r="BW476" s="3">
        <f ca="1">IFERROR(INDEX(INDIRECT("day_wise_sales_data!$B$2:$BZ$599"),MATCH(resource!$CC476,day_wise_sales_data!$A$2:$A$500,0),MATCH(resource!BW$2,INDIRECT("day_wise_sales_data!$B$1:$BZ$1"),0)),0)</f>
        <v>0</v>
      </c>
      <c r="BX476" s="3">
        <f ca="1">IFERROR(INDEX(INDIRECT("day_wise_sales_data!$B$2:$BZ$599"),MATCH(resource!$CC476,day_wise_sales_data!$A$2:$A$500,0),MATCH(resource!BX$2,INDIRECT("day_wise_sales_data!$B$1:$BZ$1"),0)),0)</f>
        <v>0</v>
      </c>
      <c r="BY476" s="3">
        <f ca="1">IFERROR(INDEX(INDIRECT("day_wise_sales_data!$B$2:$BZ$599"),MATCH(resource!$CC476,day_wise_sales_data!$A$2:$A$500,0),MATCH(resource!BY$2,INDIRECT("day_wise_sales_data!$B$1:$BZ$1"),0)),0)</f>
        <v>0</v>
      </c>
      <c r="BZ476" s="3">
        <f ca="1">IFERROR(INDEX(INDIRECT("day_wise_sales_data!$B$2:$BZ$599"),MATCH(resource!$CC476,day_wise_sales_data!$A$2:$A$500,0),MATCH(resource!BZ$2,INDIRECT("day_wise_sales_data!$B$1:$BZ$1"),0)),0)</f>
        <v>0</v>
      </c>
      <c r="CA476" s="3" t="str">
        <f ca="1">IFERROR(INDEX(INDIRECT("day_wise_sales_data!$B$2:$BZ$599"),MATCH(resource!$CC476,day_wise_sales_data!$A$2:$A$500,0),MATCH(resource!CA$2,INDIRECT("day_wise_sales_data!$B$1:$BZ$1"),0)),0)</f>
        <v>dd</v>
      </c>
      <c r="CC476" s="4" t="str">
        <f>sales_data!H475</f>
        <v>SYL10109</v>
      </c>
      <c r="CD476" s="1">
        <v>474</v>
      </c>
      <c r="CE476" s="1" t="str">
        <f>IF(AQ476=report!$AQ$3,resource!CD476,"")</f>
        <v/>
      </c>
      <c r="CF476" s="5" t="str">
        <f>IFERROR(SMALL($CE$3:$CE$1001,ROWS($CE$3:CE476)),"")</f>
        <v/>
      </c>
      <c r="CH476">
        <f>IFERROR(VLOOKUP($CC476,data_pull!$E$22:$G$700,2,0),0)</f>
        <v>103865.48</v>
      </c>
      <c r="DK476" s="3">
        <f>IFERROR(INDEX(COD_SALES!$B$5:$Z$500,MATCH(resource!$CC476,COD_SALES!$A$5:$A$500,0),MATCH(resource!DK$2,COD_SALES!$B$4:$Z$4,0)),"")</f>
        <v>0</v>
      </c>
      <c r="DL476" s="3">
        <f>IFERROR(INDEX(COD_SALES!$B$5:$Z$500,MATCH(resource!$CC476,COD_SALES!$A$5:$A$500,0),MATCH(resource!DL$2,COD_SALES!$B$4:$Z$4,0)),"")</f>
        <v>5</v>
      </c>
      <c r="DM476" s="3">
        <f>IFERROR(INDEX(COD_SALES!$B$5:$Z$500,MATCH(resource!$CC476,COD_SALES!$A$5:$A$500,0),MATCH(resource!DM$2,COD_SALES!$B$4:$Z$4,0)),"")</f>
        <v>25</v>
      </c>
      <c r="DN476" s="3" t="str">
        <f>IFERROR(INDEX(COD_SALES!$B$5:$Z$500,MATCH(resource!$CC476,COD_SALES!$A$5:$A$500,0),MATCH(resource!DN$2,COD_SALES!$B$4:$Z$4,0)),"")</f>
        <v/>
      </c>
      <c r="DO476" s="3">
        <f>IFERROR(INDEX(COD_SALES!$B$5:$Z$500,MATCH(resource!$CC476,COD_SALES!$A$5:$A$500,0),MATCH(resource!DO$2,COD_SALES!$B$4:$Z$4,0)),"")</f>
        <v>0</v>
      </c>
      <c r="DP476" s="3">
        <f>IFERROR(INDEX(COD_SALES!$B$5:$Z$500,MATCH(resource!$CC476,COD_SALES!$A$5:$A$500,0),MATCH(resource!DP$2,COD_SALES!$B$4:$Z$4,0)),"")</f>
        <v>50</v>
      </c>
      <c r="DQ476" s="3" t="str">
        <f>IFERROR(INDEX(COD_SALES!$B$5:$Z$500,MATCH(resource!$CC476,COD_SALES!$A$5:$A$500,0),MATCH(resource!DQ$2,COD_SALES!$B$4:$Z$4,0)),"")</f>
        <v/>
      </c>
      <c r="DR476" s="3">
        <f>IFERROR(INDEX(COD_SALES!$B$5:$Z$500,MATCH(resource!$CC476,COD_SALES!$A$5:$A$500,0),MATCH(resource!DR$2,COD_SALES!$B$4:$Z$4,0)),"")</f>
        <v>0</v>
      </c>
      <c r="DS476" s="3">
        <f>IFERROR(INDEX(COD_SALES!$B$5:$Z$500,MATCH(resource!$CC476,COD_SALES!$A$5:$A$500,0),MATCH(resource!DS$2,COD_SALES!$B$4:$Z$4,0)),"")</f>
        <v>30</v>
      </c>
      <c r="DT476" s="3">
        <f>IFERROR(INDEX(COD_SALES!$B$5:$Z$500,MATCH(resource!$CC476,COD_SALES!$A$5:$A$500,0),MATCH(resource!DT$2,COD_SALES!$B$4:$Z$4,0)),"")</f>
        <v>30</v>
      </c>
      <c r="DU476" s="3">
        <f>IFERROR(INDEX(COD_SALES!$B$5:$Z$500,MATCH(resource!$CC476,COD_SALES!$A$5:$A$500,0),MATCH(resource!DU$2,COD_SALES!$B$4:$Z$4,0)),"")</f>
        <v>10</v>
      </c>
      <c r="DV476" s="3">
        <f>IFERROR(INDEX(COD_SALES!$B$5:$Z$500,MATCH(resource!$CC476,COD_SALES!$A$5:$A$500,0),MATCH(resource!DV$2,COD_SALES!$B$4:$Z$4,0)),"")</f>
        <v>0</v>
      </c>
      <c r="DW476" s="3">
        <f>IFERROR(INDEX(COD_SALES!$B$5:$Z$500,MATCH(resource!$CC476,COD_SALES!$A$5:$A$500,0),MATCH(resource!DW$2,COD_SALES!$B$4:$Z$4,0)),"")</f>
        <v>25</v>
      </c>
      <c r="DX476" s="3">
        <f>IFERROR(INDEX(COD_SALES!$B$5:$Z$500,MATCH(resource!$CC476,COD_SALES!$A$5:$A$500,0),MATCH(resource!DX$2,COD_SALES!$B$4:$Z$4,0)),"")</f>
        <v>0</v>
      </c>
      <c r="DY476" s="3">
        <f>IFERROR(INDEX(COD_SALES!$B$5:$Z$500,MATCH(resource!$CC476,COD_SALES!$A$5:$A$500,0),MATCH(resource!DY$2,COD_SALES!$B$4:$Z$4,0)),"")</f>
        <v>0</v>
      </c>
      <c r="DZ476" s="3">
        <f>IFERROR(INDEX(COD_SALES!$B$5:$Z$500,MATCH(resource!$CC476,COD_SALES!$A$5:$A$500,0),MATCH(resource!DZ$2,COD_SALES!$B$4:$Z$4,0)),"")</f>
        <v>0</v>
      </c>
      <c r="EA476" s="3">
        <f>IFERROR(INDEX(COD_SALES!$B$5:$Z$500,MATCH(resource!$CC476,COD_SALES!$A$5:$A$500,0),MATCH(resource!EA$2,COD_SALES!$B$4:$Z$4,0)),"")</f>
        <v>0</v>
      </c>
      <c r="EB476" s="3">
        <f t="shared" si="130"/>
        <v>40107.35</v>
      </c>
      <c r="EW476" s="3">
        <f>IFERROR(VLOOKUP(CC476,data_pull!$AO$25:$AR$546,2,0),0)</f>
        <v>4</v>
      </c>
      <c r="EX476" s="1">
        <f>IFERROR(VLOOKUP(CC476,data_pull!$AO$25:$AR$546,4,0),0)</f>
        <v>180000</v>
      </c>
    </row>
    <row r="477" spans="13:154" x14ac:dyDescent="0.25"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4" t="str">
        <f>sales_data!B476</f>
        <v>Blank (Sylhet Zone-2)</v>
      </c>
      <c r="AR477" s="4" t="str">
        <f>sales_data!C476</f>
        <v>Ashish Dey Chowdhury</v>
      </c>
      <c r="AS477" s="5" t="str">
        <f t="shared" si="129"/>
        <v/>
      </c>
      <c r="AT477" s="4" t="str">
        <f>sales_data!I476</f>
        <v>Nazrul Islam-1</v>
      </c>
      <c r="AU477" s="4" t="str">
        <f>sales_data!W476</f>
        <v>Beani Bazar (Tb)</v>
      </c>
      <c r="AV477" s="1">
        <f>sales_data!N476</f>
        <v>227043.13</v>
      </c>
      <c r="AW477" s="1">
        <f>sales_data!P476</f>
        <v>75</v>
      </c>
      <c r="AX477" s="3">
        <f ca="1">IFERROR(INDEX(INDIRECT("day_wise_sales_data!$B$2:$BZ$599"),MATCH(resource!$CC477,day_wise_sales_data!$A$2:$A$500,0),MATCH(resource!AX$2,INDIRECT("day_wise_sales_data!$B$1:$BZ$1"),0)),0)</f>
        <v>38699.589999999997</v>
      </c>
      <c r="AY477" s="3">
        <f ca="1">IFERROR(INDEX(INDIRECT("day_wise_sales_data!$B$2:$BZ$599"),MATCH(resource!$CC477,day_wise_sales_data!$A$2:$A$500,0),MATCH(resource!AY$2,INDIRECT("day_wise_sales_data!$B$1:$BZ$1"),0)),0)</f>
        <v>21950.91</v>
      </c>
      <c r="AZ477" s="3">
        <f ca="1">IFERROR(INDEX(INDIRECT("day_wise_sales_data!$B$2:$BZ$599"),MATCH(resource!$CC477,day_wise_sales_data!$A$2:$A$500,0),MATCH(resource!AZ$2,INDIRECT("day_wise_sales_data!$B$1:$BZ$1"),0)),0)</f>
        <v>0</v>
      </c>
      <c r="BA477" s="3">
        <f ca="1">IFERROR(INDEX(INDIRECT("day_wise_sales_data!$B$2:$BZ$599"),MATCH(resource!$CC477,day_wise_sales_data!$A$2:$A$500,0),MATCH(resource!BA$2,INDIRECT("day_wise_sales_data!$B$1:$BZ$1"),0)),0)</f>
        <v>14272.46</v>
      </c>
      <c r="BB477" s="3">
        <f ca="1">IFERROR(INDEX(INDIRECT("day_wise_sales_data!$B$2:$BZ$599"),MATCH(resource!$CC477,day_wise_sales_data!$A$2:$A$500,0),MATCH(resource!BB$2,INDIRECT("day_wise_sales_data!$B$1:$BZ$1"),0)),0)</f>
        <v>0</v>
      </c>
      <c r="BC477" s="3">
        <f ca="1">IFERROR(INDEX(INDIRECT("day_wise_sales_data!$B$2:$BZ$599"),MATCH(resource!$CC477,day_wise_sales_data!$A$2:$A$500,0),MATCH(resource!BC$2,INDIRECT("day_wise_sales_data!$B$1:$BZ$1"),0)),0)</f>
        <v>0</v>
      </c>
      <c r="BD477" s="3">
        <f ca="1">IFERROR(INDEX(INDIRECT("day_wise_sales_data!$B$2:$BZ$599"),MATCH(resource!$CC477,day_wise_sales_data!$A$2:$A$500,0),MATCH(resource!BD$2,INDIRECT("day_wise_sales_data!$B$1:$BZ$1"),0)),0)</f>
        <v>0</v>
      </c>
      <c r="BE477" s="3">
        <f ca="1">IFERROR(INDEX(INDIRECT("day_wise_sales_data!$B$2:$BZ$599"),MATCH(resource!$CC477,day_wise_sales_data!$A$2:$A$500,0),MATCH(resource!BE$2,INDIRECT("day_wise_sales_data!$B$1:$BZ$1"),0)),0)</f>
        <v>2650.73</v>
      </c>
      <c r="BF477" s="3">
        <f ca="1">IFERROR(INDEX(INDIRECT("day_wise_sales_data!$B$2:$BZ$599"),MATCH(resource!$CC477,day_wise_sales_data!$A$2:$A$500,0),MATCH(resource!BF$2,INDIRECT("day_wise_sales_data!$B$1:$BZ$1"),0)),0)</f>
        <v>10113.799999999999</v>
      </c>
      <c r="BG477" s="3">
        <f ca="1">IFERROR(INDEX(INDIRECT("day_wise_sales_data!$B$2:$BZ$599"),MATCH(resource!$CC477,day_wise_sales_data!$A$2:$A$500,0),MATCH(resource!BG$2,INDIRECT("day_wise_sales_data!$B$1:$BZ$1"),0)),0)</f>
        <v>0</v>
      </c>
      <c r="BH477" s="3">
        <f ca="1">IFERROR(INDEX(INDIRECT("day_wise_sales_data!$B$2:$BZ$599"),MATCH(resource!$CC477,day_wise_sales_data!$A$2:$A$500,0),MATCH(resource!BH$2,INDIRECT("day_wise_sales_data!$B$1:$BZ$1"),0)),0)</f>
        <v>1977.04</v>
      </c>
      <c r="BI477" s="3">
        <f ca="1">IFERROR(INDEX(INDIRECT("day_wise_sales_data!$B$2:$BZ$599"),MATCH(resource!$CC477,day_wise_sales_data!$A$2:$A$500,0),MATCH(resource!BI$2,INDIRECT("day_wise_sales_data!$B$1:$BZ$1"),0)),0)</f>
        <v>0</v>
      </c>
      <c r="BJ477" s="3">
        <f ca="1">IFERROR(INDEX(INDIRECT("day_wise_sales_data!$B$2:$BZ$599"),MATCH(resource!$CC477,day_wise_sales_data!$A$2:$A$500,0),MATCH(resource!BJ$2,INDIRECT("day_wise_sales_data!$B$1:$BZ$1"),0)),0)</f>
        <v>0</v>
      </c>
      <c r="BK477" s="3">
        <f ca="1">IFERROR(INDEX(INDIRECT("day_wise_sales_data!$B$2:$BZ$599"),MATCH(resource!$CC477,day_wise_sales_data!$A$2:$A$500,0),MATCH(resource!BK$2,INDIRECT("day_wise_sales_data!$B$1:$BZ$1"),0)),0)</f>
        <v>635.46</v>
      </c>
      <c r="BL477" s="3">
        <f ca="1">IFERROR(INDEX(INDIRECT("day_wise_sales_data!$B$2:$BZ$599"),MATCH(resource!$CC477,day_wise_sales_data!$A$2:$A$500,0),MATCH(resource!BL$2,INDIRECT("day_wise_sales_data!$B$1:$BZ$1"),0)),0)</f>
        <v>2819.8</v>
      </c>
      <c r="BM477" s="3">
        <f ca="1">IFERROR(INDEX(INDIRECT("day_wise_sales_data!$B$2:$BZ$599"),MATCH(resource!$CC477,day_wise_sales_data!$A$2:$A$500,0),MATCH(resource!BM$2,INDIRECT("day_wise_sales_data!$B$1:$BZ$1"),0)),0)</f>
        <v>12349.02</v>
      </c>
      <c r="BN477" s="3">
        <f ca="1">IFERROR(INDEX(INDIRECT("day_wise_sales_data!$B$2:$BZ$599"),MATCH(resource!$CC477,day_wise_sales_data!$A$2:$A$500,0),MATCH(resource!BN$2,INDIRECT("day_wise_sales_data!$B$1:$BZ$1"),0)),0)</f>
        <v>12829.2</v>
      </c>
      <c r="BO477" s="3">
        <f ca="1">IFERROR(INDEX(INDIRECT("day_wise_sales_data!$B$2:$BZ$599"),MATCH(resource!$CC477,day_wise_sales_data!$A$2:$A$500,0),MATCH(resource!BO$2,INDIRECT("day_wise_sales_data!$B$1:$BZ$1"),0)),0)</f>
        <v>19351.54</v>
      </c>
      <c r="BP477" s="3">
        <f ca="1">IFERROR(INDEX(INDIRECT("day_wise_sales_data!$B$2:$BZ$599"),MATCH(resource!$CC477,day_wise_sales_data!$A$2:$A$500,0),MATCH(resource!BP$2,INDIRECT("day_wise_sales_data!$B$1:$BZ$1"),0)),0)</f>
        <v>10998.67</v>
      </c>
      <c r="BQ477" s="3">
        <f ca="1">IFERROR(INDEX(INDIRECT("day_wise_sales_data!$B$2:$BZ$599"),MATCH(resource!$CC477,day_wise_sales_data!$A$2:$A$500,0),MATCH(resource!BQ$2,INDIRECT("day_wise_sales_data!$B$1:$BZ$1"),0)),0)</f>
        <v>20443.2</v>
      </c>
      <c r="BR477" s="3">
        <f ca="1">IFERROR(INDEX(INDIRECT("day_wise_sales_data!$B$2:$BZ$599"),MATCH(resource!$CC477,day_wise_sales_data!$A$2:$A$500,0),MATCH(resource!BR$2,INDIRECT("day_wise_sales_data!$B$1:$BZ$1"),0)),0)</f>
        <v>16633.400000000001</v>
      </c>
      <c r="BS477" s="3">
        <f ca="1">IFERROR(INDEX(INDIRECT("day_wise_sales_data!$B$2:$BZ$599"),MATCH(resource!$CC477,day_wise_sales_data!$A$2:$A$500,0),MATCH(resource!BS$2,INDIRECT("day_wise_sales_data!$B$1:$BZ$1"),0)),0)</f>
        <v>6775.7</v>
      </c>
      <c r="BT477" s="3">
        <f ca="1">IFERROR(INDEX(INDIRECT("day_wise_sales_data!$B$2:$BZ$599"),MATCH(resource!$CC477,day_wise_sales_data!$A$2:$A$500,0),MATCH(resource!BT$2,INDIRECT("day_wise_sales_data!$B$1:$BZ$1"),0)),0)</f>
        <v>4982.51</v>
      </c>
      <c r="BU477" s="3">
        <f ca="1">IFERROR(INDEX(INDIRECT("day_wise_sales_data!$B$2:$BZ$599"),MATCH(resource!$CC477,day_wise_sales_data!$A$2:$A$500,0),MATCH(resource!BU$2,INDIRECT("day_wise_sales_data!$B$1:$BZ$1"),0)),0)</f>
        <v>11262.82</v>
      </c>
      <c r="BV477" s="3">
        <f ca="1">IFERROR(INDEX(INDIRECT("day_wise_sales_data!$B$2:$BZ$599"),MATCH(resource!$CC477,day_wise_sales_data!$A$2:$A$500,0),MATCH(resource!BV$2,INDIRECT("day_wise_sales_data!$B$1:$BZ$1"),0)),0)</f>
        <v>0</v>
      </c>
      <c r="BW477" s="3">
        <f ca="1">IFERROR(INDEX(INDIRECT("day_wise_sales_data!$B$2:$BZ$599"),MATCH(resource!$CC477,day_wise_sales_data!$A$2:$A$500,0),MATCH(resource!BW$2,INDIRECT("day_wise_sales_data!$B$1:$BZ$1"),0)),0)</f>
        <v>0</v>
      </c>
      <c r="BX477" s="3">
        <f ca="1">IFERROR(INDEX(INDIRECT("day_wise_sales_data!$B$2:$BZ$599"),MATCH(resource!$CC477,day_wise_sales_data!$A$2:$A$500,0),MATCH(resource!BX$2,INDIRECT("day_wise_sales_data!$B$1:$BZ$1"),0)),0)</f>
        <v>0</v>
      </c>
      <c r="BY477" s="3">
        <f ca="1">IFERROR(INDEX(INDIRECT("day_wise_sales_data!$B$2:$BZ$599"),MATCH(resource!$CC477,day_wise_sales_data!$A$2:$A$500,0),MATCH(resource!BY$2,INDIRECT("day_wise_sales_data!$B$1:$BZ$1"),0)),0)</f>
        <v>0</v>
      </c>
      <c r="BZ477" s="3">
        <f ca="1">IFERROR(INDEX(INDIRECT("day_wise_sales_data!$B$2:$BZ$599"),MATCH(resource!$CC477,day_wise_sales_data!$A$2:$A$500,0),MATCH(resource!BZ$2,INDIRECT("day_wise_sales_data!$B$1:$BZ$1"),0)),0)</f>
        <v>0</v>
      </c>
      <c r="CA477" s="3" t="str">
        <f ca="1">IFERROR(INDEX(INDIRECT("day_wise_sales_data!$B$2:$BZ$599"),MATCH(resource!$CC477,day_wise_sales_data!$A$2:$A$500,0),MATCH(resource!CA$2,INDIRECT("day_wise_sales_data!$B$1:$BZ$1"),0)),0)</f>
        <v>dd</v>
      </c>
      <c r="CC477" s="4" t="str">
        <f>sales_data!H476</f>
        <v>SYL09072</v>
      </c>
      <c r="CD477" s="1">
        <v>475</v>
      </c>
      <c r="CE477" s="1" t="str">
        <f>IF(AQ477=report!$AQ$3,resource!CD477,"")</f>
        <v/>
      </c>
      <c r="CF477" s="5" t="str">
        <f>IFERROR(SMALL($CE$3:$CE$1001,ROWS($CE$3:CE477)),"")</f>
        <v/>
      </c>
      <c r="CH477">
        <f>IFERROR(VLOOKUP($CC477,data_pull!$E$22:$G$700,2,0),0)</f>
        <v>227043.13</v>
      </c>
      <c r="DK477" s="3">
        <f>IFERROR(INDEX(COD_SALES!$B$5:$Z$500,MATCH(resource!$CC477,COD_SALES!$A$5:$A$500,0),MATCH(resource!DK$2,COD_SALES!$B$4:$Z$4,0)),"")</f>
        <v>5</v>
      </c>
      <c r="DL477" s="3">
        <f>IFERROR(INDEX(COD_SALES!$B$5:$Z$500,MATCH(resource!$CC477,COD_SALES!$A$5:$A$500,0),MATCH(resource!DL$2,COD_SALES!$B$4:$Z$4,0)),"")</f>
        <v>20</v>
      </c>
      <c r="DM477" s="3">
        <f>IFERROR(INDEX(COD_SALES!$B$5:$Z$500,MATCH(resource!$CC477,COD_SALES!$A$5:$A$500,0),MATCH(resource!DM$2,COD_SALES!$B$4:$Z$4,0)),"")</f>
        <v>0</v>
      </c>
      <c r="DN477" s="3" t="str">
        <f>IFERROR(INDEX(COD_SALES!$B$5:$Z$500,MATCH(resource!$CC477,COD_SALES!$A$5:$A$500,0),MATCH(resource!DN$2,COD_SALES!$B$4:$Z$4,0)),"")</f>
        <v/>
      </c>
      <c r="DO477" s="3">
        <f>IFERROR(INDEX(COD_SALES!$B$5:$Z$500,MATCH(resource!$CC477,COD_SALES!$A$5:$A$500,0),MATCH(resource!DO$2,COD_SALES!$B$4:$Z$4,0)),"")</f>
        <v>0</v>
      </c>
      <c r="DP477" s="3">
        <f>IFERROR(INDEX(COD_SALES!$B$5:$Z$500,MATCH(resource!$CC477,COD_SALES!$A$5:$A$500,0),MATCH(resource!DP$2,COD_SALES!$B$4:$Z$4,0)),"")</f>
        <v>5</v>
      </c>
      <c r="DQ477" s="3" t="str">
        <f>IFERROR(INDEX(COD_SALES!$B$5:$Z$500,MATCH(resource!$CC477,COD_SALES!$A$5:$A$500,0),MATCH(resource!DQ$2,COD_SALES!$B$4:$Z$4,0)),"")</f>
        <v/>
      </c>
      <c r="DR477" s="3">
        <f>IFERROR(INDEX(COD_SALES!$B$5:$Z$500,MATCH(resource!$CC477,COD_SALES!$A$5:$A$500,0),MATCH(resource!DR$2,COD_SALES!$B$4:$Z$4,0)),"")</f>
        <v>0</v>
      </c>
      <c r="DS477" s="3">
        <f>IFERROR(INDEX(COD_SALES!$B$5:$Z$500,MATCH(resource!$CC477,COD_SALES!$A$5:$A$500,0),MATCH(resource!DS$2,COD_SALES!$B$4:$Z$4,0)),"")</f>
        <v>94</v>
      </c>
      <c r="DT477" s="3">
        <f>IFERROR(INDEX(COD_SALES!$B$5:$Z$500,MATCH(resource!$CC477,COD_SALES!$A$5:$A$500,0),MATCH(resource!DT$2,COD_SALES!$B$4:$Z$4,0)),"")</f>
        <v>5</v>
      </c>
      <c r="DU477" s="3">
        <f>IFERROR(INDEX(COD_SALES!$B$5:$Z$500,MATCH(resource!$CC477,COD_SALES!$A$5:$A$500,0),MATCH(resource!DU$2,COD_SALES!$B$4:$Z$4,0)),"")</f>
        <v>5</v>
      </c>
      <c r="DV477" s="3">
        <f>IFERROR(INDEX(COD_SALES!$B$5:$Z$500,MATCH(resource!$CC477,COD_SALES!$A$5:$A$500,0),MATCH(resource!DV$2,COD_SALES!$B$4:$Z$4,0)),"")</f>
        <v>0</v>
      </c>
      <c r="DW477" s="3">
        <f>IFERROR(INDEX(COD_SALES!$B$5:$Z$500,MATCH(resource!$CC477,COD_SALES!$A$5:$A$500,0),MATCH(resource!DW$2,COD_SALES!$B$4:$Z$4,0)),"")</f>
        <v>36</v>
      </c>
      <c r="DX477" s="3">
        <f>IFERROR(INDEX(COD_SALES!$B$5:$Z$500,MATCH(resource!$CC477,COD_SALES!$A$5:$A$500,0),MATCH(resource!DX$2,COD_SALES!$B$4:$Z$4,0)),"")</f>
        <v>16</v>
      </c>
      <c r="DY477" s="3">
        <f>IFERROR(INDEX(COD_SALES!$B$5:$Z$500,MATCH(resource!$CC477,COD_SALES!$A$5:$A$500,0),MATCH(resource!DY$2,COD_SALES!$B$4:$Z$4,0)),"")</f>
        <v>0</v>
      </c>
      <c r="DZ477" s="3">
        <f>IFERROR(INDEX(COD_SALES!$B$5:$Z$500,MATCH(resource!$CC477,COD_SALES!$A$5:$A$500,0),MATCH(resource!DZ$2,COD_SALES!$B$4:$Z$4,0)),"")</f>
        <v>5</v>
      </c>
      <c r="EA477" s="3">
        <f>IFERROR(INDEX(COD_SALES!$B$5:$Z$500,MATCH(resource!$CC477,COD_SALES!$A$5:$A$500,0),MATCH(resource!EA$2,COD_SALES!$B$4:$Z$4,0)),"")</f>
        <v>10</v>
      </c>
      <c r="EB477" s="3">
        <f t="shared" si="130"/>
        <v>51603.840000000004</v>
      </c>
      <c r="EW477" s="3">
        <f>IFERROR(VLOOKUP(CC477,data_pull!$AO$25:$AR$546,2,0),0)</f>
        <v>47</v>
      </c>
      <c r="EX477" s="1">
        <f>IFERROR(VLOOKUP(CC477,data_pull!$AO$25:$AR$546,4,0),0)</f>
        <v>190000</v>
      </c>
    </row>
    <row r="478" spans="13:154" x14ac:dyDescent="0.25"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4" t="str">
        <f>sales_data!B477</f>
        <v>Blank (Sylhet Zone-2)</v>
      </c>
      <c r="AR478" s="4" t="str">
        <f>sales_data!C477</f>
        <v>Ashish Dey Chowdhury</v>
      </c>
      <c r="AS478" s="5" t="str">
        <f t="shared" si="129"/>
        <v/>
      </c>
      <c r="AT478" s="4" t="str">
        <f>sales_data!I477</f>
        <v>Sajib Hossain</v>
      </c>
      <c r="AU478" s="4" t="str">
        <f>sales_data!W477</f>
        <v>Kanaighat (Tb)</v>
      </c>
      <c r="AV478" s="1">
        <f>sales_data!N477</f>
        <v>100412.27</v>
      </c>
      <c r="AW478" s="1">
        <f>sales_data!P477</f>
        <v>46</v>
      </c>
      <c r="AX478" s="3">
        <f ca="1">IFERROR(INDEX(INDIRECT("day_wise_sales_data!$B$2:$BZ$599"),MATCH(resource!$CC478,day_wise_sales_data!$A$2:$A$500,0),MATCH(resource!AX$2,INDIRECT("day_wise_sales_data!$B$1:$BZ$1"),0)),0)</f>
        <v>5026.62</v>
      </c>
      <c r="AY478" s="3">
        <f ca="1">IFERROR(INDEX(INDIRECT("day_wise_sales_data!$B$2:$BZ$599"),MATCH(resource!$CC478,day_wise_sales_data!$A$2:$A$500,0),MATCH(resource!AY$2,INDIRECT("day_wise_sales_data!$B$1:$BZ$1"),0)),0)</f>
        <v>0</v>
      </c>
      <c r="AZ478" s="3">
        <f ca="1">IFERROR(INDEX(INDIRECT("day_wise_sales_data!$B$2:$BZ$599"),MATCH(resource!$CC478,day_wise_sales_data!$A$2:$A$500,0),MATCH(resource!AZ$2,INDIRECT("day_wise_sales_data!$B$1:$BZ$1"),0)),0)</f>
        <v>0</v>
      </c>
      <c r="BA478" s="3">
        <f ca="1">IFERROR(INDEX(INDIRECT("day_wise_sales_data!$B$2:$BZ$599"),MATCH(resource!$CC478,day_wise_sales_data!$A$2:$A$500,0),MATCH(resource!BA$2,INDIRECT("day_wise_sales_data!$B$1:$BZ$1"),0)),0)</f>
        <v>3696.22</v>
      </c>
      <c r="BB478" s="3">
        <f ca="1">IFERROR(INDEX(INDIRECT("day_wise_sales_data!$B$2:$BZ$599"),MATCH(resource!$CC478,day_wise_sales_data!$A$2:$A$500,0),MATCH(resource!BB$2,INDIRECT("day_wise_sales_data!$B$1:$BZ$1"),0)),0)</f>
        <v>0</v>
      </c>
      <c r="BC478" s="3">
        <f ca="1">IFERROR(INDEX(INDIRECT("day_wise_sales_data!$B$2:$BZ$599"),MATCH(resource!$CC478,day_wise_sales_data!$A$2:$A$500,0),MATCH(resource!BC$2,INDIRECT("day_wise_sales_data!$B$1:$BZ$1"),0)),0)</f>
        <v>4000.15</v>
      </c>
      <c r="BD478" s="3">
        <f ca="1">IFERROR(INDEX(INDIRECT("day_wise_sales_data!$B$2:$BZ$599"),MATCH(resource!$CC478,day_wise_sales_data!$A$2:$A$500,0),MATCH(resource!BD$2,INDIRECT("day_wise_sales_data!$B$1:$BZ$1"),0)),0)</f>
        <v>12910.61</v>
      </c>
      <c r="BE478" s="3">
        <f ca="1">IFERROR(INDEX(INDIRECT("day_wise_sales_data!$B$2:$BZ$599"),MATCH(resource!$CC478,day_wise_sales_data!$A$2:$A$500,0),MATCH(resource!BE$2,INDIRECT("day_wise_sales_data!$B$1:$BZ$1"),0)),0)</f>
        <v>0</v>
      </c>
      <c r="BF478" s="3">
        <f ca="1">IFERROR(INDEX(INDIRECT("day_wise_sales_data!$B$2:$BZ$599"),MATCH(resource!$CC478,day_wise_sales_data!$A$2:$A$500,0),MATCH(resource!BF$2,INDIRECT("day_wise_sales_data!$B$1:$BZ$1"),0)),0)</f>
        <v>0</v>
      </c>
      <c r="BG478" s="3">
        <f ca="1">IFERROR(INDEX(INDIRECT("day_wise_sales_data!$B$2:$BZ$599"),MATCH(resource!$CC478,day_wise_sales_data!$A$2:$A$500,0),MATCH(resource!BG$2,INDIRECT("day_wise_sales_data!$B$1:$BZ$1"),0)),0)</f>
        <v>0</v>
      </c>
      <c r="BH478" s="3">
        <f ca="1">IFERROR(INDEX(INDIRECT("day_wise_sales_data!$B$2:$BZ$599"),MATCH(resource!$CC478,day_wise_sales_data!$A$2:$A$500,0),MATCH(resource!BH$2,INDIRECT("day_wise_sales_data!$B$1:$BZ$1"),0)),0)</f>
        <v>8008.49</v>
      </c>
      <c r="BI478" s="3">
        <f ca="1">IFERROR(INDEX(INDIRECT("day_wise_sales_data!$B$2:$BZ$599"),MATCH(resource!$CC478,day_wise_sales_data!$A$2:$A$500,0),MATCH(resource!BI$2,INDIRECT("day_wise_sales_data!$B$1:$BZ$1"),0)),0)</f>
        <v>0</v>
      </c>
      <c r="BJ478" s="3">
        <f ca="1">IFERROR(INDEX(INDIRECT("day_wise_sales_data!$B$2:$BZ$599"),MATCH(resource!$CC478,day_wise_sales_data!$A$2:$A$500,0),MATCH(resource!BJ$2,INDIRECT("day_wise_sales_data!$B$1:$BZ$1"),0)),0)</f>
        <v>0</v>
      </c>
      <c r="BK478" s="3">
        <f ca="1">IFERROR(INDEX(INDIRECT("day_wise_sales_data!$B$2:$BZ$599"),MATCH(resource!$CC478,day_wise_sales_data!$A$2:$A$500,0),MATCH(resource!BK$2,INDIRECT("day_wise_sales_data!$B$1:$BZ$1"),0)),0)</f>
        <v>16417.55</v>
      </c>
      <c r="BL478" s="3">
        <f ca="1">IFERROR(INDEX(INDIRECT("day_wise_sales_data!$B$2:$BZ$599"),MATCH(resource!$CC478,day_wise_sales_data!$A$2:$A$500,0),MATCH(resource!BL$2,INDIRECT("day_wise_sales_data!$B$1:$BZ$1"),0)),0)</f>
        <v>0</v>
      </c>
      <c r="BM478" s="3">
        <f ca="1">IFERROR(INDEX(INDIRECT("day_wise_sales_data!$B$2:$BZ$599"),MATCH(resource!$CC478,day_wise_sales_data!$A$2:$A$500,0),MATCH(resource!BM$2,INDIRECT("day_wise_sales_data!$B$1:$BZ$1"),0)),0)</f>
        <v>0</v>
      </c>
      <c r="BN478" s="3">
        <f ca="1">IFERROR(INDEX(INDIRECT("day_wise_sales_data!$B$2:$BZ$599"),MATCH(resource!$CC478,day_wise_sales_data!$A$2:$A$500,0),MATCH(resource!BN$2,INDIRECT("day_wise_sales_data!$B$1:$BZ$1"),0)),0)</f>
        <v>0</v>
      </c>
      <c r="BO478" s="3">
        <f ca="1">IFERROR(INDEX(INDIRECT("day_wise_sales_data!$B$2:$BZ$599"),MATCH(resource!$CC478,day_wise_sales_data!$A$2:$A$500,0),MATCH(resource!BO$2,INDIRECT("day_wise_sales_data!$B$1:$BZ$1"),0)),0)</f>
        <v>0</v>
      </c>
      <c r="BP478" s="3">
        <f ca="1">IFERROR(INDEX(INDIRECT("day_wise_sales_data!$B$2:$BZ$599"),MATCH(resource!$CC478,day_wise_sales_data!$A$2:$A$500,0),MATCH(resource!BP$2,INDIRECT("day_wise_sales_data!$B$1:$BZ$1"),0)),0)</f>
        <v>8460.36</v>
      </c>
      <c r="BQ478" s="3">
        <f ca="1">IFERROR(INDEX(INDIRECT("day_wise_sales_data!$B$2:$BZ$599"),MATCH(resource!$CC478,day_wise_sales_data!$A$2:$A$500,0),MATCH(resource!BQ$2,INDIRECT("day_wise_sales_data!$B$1:$BZ$1"),0)),0)</f>
        <v>0</v>
      </c>
      <c r="BR478" s="3">
        <f ca="1">IFERROR(INDEX(INDIRECT("day_wise_sales_data!$B$2:$BZ$599"),MATCH(resource!$CC478,day_wise_sales_data!$A$2:$A$500,0),MATCH(resource!BR$2,INDIRECT("day_wise_sales_data!$B$1:$BZ$1"),0)),0)</f>
        <v>0</v>
      </c>
      <c r="BS478" s="3">
        <f ca="1">IFERROR(INDEX(INDIRECT("day_wise_sales_data!$B$2:$BZ$599"),MATCH(resource!$CC478,day_wise_sales_data!$A$2:$A$500,0),MATCH(resource!BS$2,INDIRECT("day_wise_sales_data!$B$1:$BZ$1"),0)),0)</f>
        <v>10512.78</v>
      </c>
      <c r="BT478" s="3">
        <f ca="1">IFERROR(INDEX(INDIRECT("day_wise_sales_data!$B$2:$BZ$599"),MATCH(resource!$CC478,day_wise_sales_data!$A$2:$A$500,0),MATCH(resource!BT$2,INDIRECT("day_wise_sales_data!$B$1:$BZ$1"),0)),0)</f>
        <v>10497.27</v>
      </c>
      <c r="BU478" s="3">
        <f ca="1">IFERROR(INDEX(INDIRECT("day_wise_sales_data!$B$2:$BZ$599"),MATCH(resource!$CC478,day_wise_sales_data!$A$2:$A$500,0),MATCH(resource!BU$2,INDIRECT("day_wise_sales_data!$B$1:$BZ$1"),0)),0)</f>
        <v>20882.22</v>
      </c>
      <c r="BV478" s="3">
        <f ca="1">IFERROR(INDEX(INDIRECT("day_wise_sales_data!$B$2:$BZ$599"),MATCH(resource!$CC478,day_wise_sales_data!$A$2:$A$500,0),MATCH(resource!BV$2,INDIRECT("day_wise_sales_data!$B$1:$BZ$1"),0)),0)</f>
        <v>0</v>
      </c>
      <c r="BW478" s="3">
        <f ca="1">IFERROR(INDEX(INDIRECT("day_wise_sales_data!$B$2:$BZ$599"),MATCH(resource!$CC478,day_wise_sales_data!$A$2:$A$500,0),MATCH(resource!BW$2,INDIRECT("day_wise_sales_data!$B$1:$BZ$1"),0)),0)</f>
        <v>0</v>
      </c>
      <c r="BX478" s="3">
        <f ca="1">IFERROR(INDEX(INDIRECT("day_wise_sales_data!$B$2:$BZ$599"),MATCH(resource!$CC478,day_wise_sales_data!$A$2:$A$500,0),MATCH(resource!BX$2,INDIRECT("day_wise_sales_data!$B$1:$BZ$1"),0)),0)</f>
        <v>0</v>
      </c>
      <c r="BY478" s="3">
        <f ca="1">IFERROR(INDEX(INDIRECT("day_wise_sales_data!$B$2:$BZ$599"),MATCH(resource!$CC478,day_wise_sales_data!$A$2:$A$500,0),MATCH(resource!BY$2,INDIRECT("day_wise_sales_data!$B$1:$BZ$1"),0)),0)</f>
        <v>0</v>
      </c>
      <c r="BZ478" s="3">
        <f ca="1">IFERROR(INDEX(INDIRECT("day_wise_sales_data!$B$2:$BZ$599"),MATCH(resource!$CC478,day_wise_sales_data!$A$2:$A$500,0),MATCH(resource!BZ$2,INDIRECT("day_wise_sales_data!$B$1:$BZ$1"),0)),0)</f>
        <v>0</v>
      </c>
      <c r="CA478" s="3" t="str">
        <f ca="1">IFERROR(INDEX(INDIRECT("day_wise_sales_data!$B$2:$BZ$599"),MATCH(resource!$CC478,day_wise_sales_data!$A$2:$A$500,0),MATCH(resource!CA$2,INDIRECT("day_wise_sales_data!$B$1:$BZ$1"),0)),0)</f>
        <v>dd</v>
      </c>
      <c r="CC478" s="4" t="str">
        <f>sales_data!H477</f>
        <v>SYL03155</v>
      </c>
      <c r="CD478" s="1">
        <v>476</v>
      </c>
      <c r="CE478" s="1" t="str">
        <f>IF(AQ478=report!$AQ$3,resource!CD478,"")</f>
        <v/>
      </c>
      <c r="CF478" s="5" t="str">
        <f>IFERROR(SMALL($CE$3:$CE$1001,ROWS($CE$3:CE478)),"")</f>
        <v/>
      </c>
      <c r="CH478">
        <f>IFERROR(VLOOKUP($CC478,data_pull!$E$22:$G$700,2,0),0)</f>
        <v>100412.27</v>
      </c>
      <c r="DK478" s="3">
        <f>IFERROR(INDEX(COD_SALES!$B$5:$Z$500,MATCH(resource!$CC478,COD_SALES!$A$5:$A$500,0),MATCH(resource!DK$2,COD_SALES!$B$4:$Z$4,0)),"")</f>
        <v>4</v>
      </c>
      <c r="DL478" s="3">
        <f>IFERROR(INDEX(COD_SALES!$B$5:$Z$500,MATCH(resource!$CC478,COD_SALES!$A$5:$A$500,0),MATCH(resource!DL$2,COD_SALES!$B$4:$Z$4,0)),"")</f>
        <v>0</v>
      </c>
      <c r="DM478" s="3">
        <f>IFERROR(INDEX(COD_SALES!$B$5:$Z$500,MATCH(resource!$CC478,COD_SALES!$A$5:$A$500,0),MATCH(resource!DM$2,COD_SALES!$B$4:$Z$4,0)),"")</f>
        <v>7</v>
      </c>
      <c r="DN478" s="3" t="str">
        <f>IFERROR(INDEX(COD_SALES!$B$5:$Z$500,MATCH(resource!$CC478,COD_SALES!$A$5:$A$500,0),MATCH(resource!DN$2,COD_SALES!$B$4:$Z$4,0)),"")</f>
        <v/>
      </c>
      <c r="DO478" s="3">
        <f>IFERROR(INDEX(COD_SALES!$B$5:$Z$500,MATCH(resource!$CC478,COD_SALES!$A$5:$A$500,0),MATCH(resource!DO$2,COD_SALES!$B$4:$Z$4,0)),"")</f>
        <v>0</v>
      </c>
      <c r="DP478" s="3">
        <f>IFERROR(INDEX(COD_SALES!$B$5:$Z$500,MATCH(resource!$CC478,COD_SALES!$A$5:$A$500,0),MATCH(resource!DP$2,COD_SALES!$B$4:$Z$4,0)),"")</f>
        <v>0</v>
      </c>
      <c r="DQ478" s="3" t="str">
        <f>IFERROR(INDEX(COD_SALES!$B$5:$Z$500,MATCH(resource!$CC478,COD_SALES!$A$5:$A$500,0),MATCH(resource!DQ$2,COD_SALES!$B$4:$Z$4,0)),"")</f>
        <v/>
      </c>
      <c r="DR478" s="3">
        <f>IFERROR(INDEX(COD_SALES!$B$5:$Z$500,MATCH(resource!$CC478,COD_SALES!$A$5:$A$500,0),MATCH(resource!DR$2,COD_SALES!$B$4:$Z$4,0)),"")</f>
        <v>0</v>
      </c>
      <c r="DS478" s="3">
        <f>IFERROR(INDEX(COD_SALES!$B$5:$Z$500,MATCH(resource!$CC478,COD_SALES!$A$5:$A$500,0),MATCH(resource!DS$2,COD_SALES!$B$4:$Z$4,0)),"")</f>
        <v>34</v>
      </c>
      <c r="DT478" s="3">
        <f>IFERROR(INDEX(COD_SALES!$B$5:$Z$500,MATCH(resource!$CC478,COD_SALES!$A$5:$A$500,0),MATCH(resource!DT$2,COD_SALES!$B$4:$Z$4,0)),"")</f>
        <v>8</v>
      </c>
      <c r="DU478" s="3">
        <f>IFERROR(INDEX(COD_SALES!$B$5:$Z$500,MATCH(resource!$CC478,COD_SALES!$A$5:$A$500,0),MATCH(resource!DU$2,COD_SALES!$B$4:$Z$4,0)),"")</f>
        <v>0</v>
      </c>
      <c r="DV478" s="3">
        <f>IFERROR(INDEX(COD_SALES!$B$5:$Z$500,MATCH(resource!$CC478,COD_SALES!$A$5:$A$500,0),MATCH(resource!DV$2,COD_SALES!$B$4:$Z$4,0)),"")</f>
        <v>0</v>
      </c>
      <c r="DW478" s="3">
        <f>IFERROR(INDEX(COD_SALES!$B$5:$Z$500,MATCH(resource!$CC478,COD_SALES!$A$5:$A$500,0),MATCH(resource!DW$2,COD_SALES!$B$4:$Z$4,0)),"")</f>
        <v>15</v>
      </c>
      <c r="DX478" s="3">
        <f>IFERROR(INDEX(COD_SALES!$B$5:$Z$500,MATCH(resource!$CC478,COD_SALES!$A$5:$A$500,0),MATCH(resource!DX$2,COD_SALES!$B$4:$Z$4,0)),"")</f>
        <v>0</v>
      </c>
      <c r="DY478" s="3">
        <f>IFERROR(INDEX(COD_SALES!$B$5:$Z$500,MATCH(resource!$CC478,COD_SALES!$A$5:$A$500,0),MATCH(resource!DY$2,COD_SALES!$B$4:$Z$4,0)),"")</f>
        <v>30</v>
      </c>
      <c r="DZ478" s="3">
        <f>IFERROR(INDEX(COD_SALES!$B$5:$Z$500,MATCH(resource!$CC478,COD_SALES!$A$5:$A$500,0),MATCH(resource!DZ$2,COD_SALES!$B$4:$Z$4,0)),"")</f>
        <v>5</v>
      </c>
      <c r="EA478" s="3">
        <f>IFERROR(INDEX(COD_SALES!$B$5:$Z$500,MATCH(resource!$CC478,COD_SALES!$A$5:$A$500,0),MATCH(resource!EA$2,COD_SALES!$B$4:$Z$4,0)),"")</f>
        <v>10</v>
      </c>
      <c r="EB478" s="3">
        <f t="shared" si="130"/>
        <v>33837.78</v>
      </c>
      <c r="EW478" s="3">
        <f>IFERROR(VLOOKUP(CC478,data_pull!$AO$25:$AR$546,2,0),0)</f>
        <v>29</v>
      </c>
      <c r="EX478" s="1">
        <f>IFERROR(VLOOKUP(CC478,data_pull!$AO$25:$AR$546,4,0),0)</f>
        <v>190000</v>
      </c>
    </row>
    <row r="479" spans="13:154" x14ac:dyDescent="0.25"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4" t="str">
        <f>sales_data!B478</f>
        <v>Blank (Sylhet Zone-2)</v>
      </c>
      <c r="AR479" s="4" t="str">
        <f>sales_data!C478</f>
        <v>Ashish Dey Chowdhury</v>
      </c>
      <c r="AS479" s="5" t="str">
        <f t="shared" si="129"/>
        <v/>
      </c>
      <c r="AT479" s="4" t="str">
        <f>sales_data!I478</f>
        <v>Shetendra Chandra Das</v>
      </c>
      <c r="AU479" s="4" t="str">
        <f>sales_data!W478</f>
        <v>Zokigonj (Tb)</v>
      </c>
      <c r="AV479" s="1">
        <f>sales_data!N478</f>
        <v>100629.05</v>
      </c>
      <c r="AW479" s="1">
        <f>sales_data!P478</f>
        <v>61</v>
      </c>
      <c r="AX479" s="3">
        <f ca="1">IFERROR(INDEX(INDIRECT("day_wise_sales_data!$B$2:$BZ$599"),MATCH(resource!$CC479,day_wise_sales_data!$A$2:$A$500,0),MATCH(resource!AX$2,INDIRECT("day_wise_sales_data!$B$1:$BZ$1"),0)),0)</f>
        <v>4320.76</v>
      </c>
      <c r="AY479" s="3">
        <f ca="1">IFERROR(INDEX(INDIRECT("day_wise_sales_data!$B$2:$BZ$599"),MATCH(resource!$CC479,day_wise_sales_data!$A$2:$A$500,0),MATCH(resource!AY$2,INDIRECT("day_wise_sales_data!$B$1:$BZ$1"),0)),0)</f>
        <v>0</v>
      </c>
      <c r="AZ479" s="3">
        <f ca="1">IFERROR(INDEX(INDIRECT("day_wise_sales_data!$B$2:$BZ$599"),MATCH(resource!$CC479,day_wise_sales_data!$A$2:$A$500,0),MATCH(resource!AZ$2,INDIRECT("day_wise_sales_data!$B$1:$BZ$1"),0)),0)</f>
        <v>0</v>
      </c>
      <c r="BA479" s="3">
        <f ca="1">IFERROR(INDEX(INDIRECT("day_wise_sales_data!$B$2:$BZ$599"),MATCH(resource!$CC479,day_wise_sales_data!$A$2:$A$500,0),MATCH(resource!BA$2,INDIRECT("day_wise_sales_data!$B$1:$BZ$1"),0)),0)</f>
        <v>3696.22</v>
      </c>
      <c r="BB479" s="3">
        <f ca="1">IFERROR(INDEX(INDIRECT("day_wise_sales_data!$B$2:$BZ$599"),MATCH(resource!$CC479,day_wise_sales_data!$A$2:$A$500,0),MATCH(resource!BB$2,INDIRECT("day_wise_sales_data!$B$1:$BZ$1"),0)),0)</f>
        <v>11688.33</v>
      </c>
      <c r="BC479" s="3">
        <f ca="1">IFERROR(INDEX(INDIRECT("day_wise_sales_data!$B$2:$BZ$599"),MATCH(resource!$CC479,day_wise_sales_data!$A$2:$A$500,0),MATCH(resource!BC$2,INDIRECT("day_wise_sales_data!$B$1:$BZ$1"),0)),0)</f>
        <v>0</v>
      </c>
      <c r="BD479" s="3">
        <f ca="1">IFERROR(INDEX(INDIRECT("day_wise_sales_data!$B$2:$BZ$599"),MATCH(resource!$CC479,day_wise_sales_data!$A$2:$A$500,0),MATCH(resource!BD$2,INDIRECT("day_wise_sales_data!$B$1:$BZ$1"),0)),0)</f>
        <v>0</v>
      </c>
      <c r="BE479" s="3">
        <f ca="1">IFERROR(INDEX(INDIRECT("day_wise_sales_data!$B$2:$BZ$599"),MATCH(resource!$CC479,day_wise_sales_data!$A$2:$A$500,0),MATCH(resource!BE$2,INDIRECT("day_wise_sales_data!$B$1:$BZ$1"),0)),0)</f>
        <v>15479.17</v>
      </c>
      <c r="BF479" s="3">
        <f ca="1">IFERROR(INDEX(INDIRECT("day_wise_sales_data!$B$2:$BZ$599"),MATCH(resource!$CC479,day_wise_sales_data!$A$2:$A$500,0),MATCH(resource!BF$2,INDIRECT("day_wise_sales_data!$B$1:$BZ$1"),0)),0)</f>
        <v>0</v>
      </c>
      <c r="BG479" s="3">
        <f ca="1">IFERROR(INDEX(INDIRECT("day_wise_sales_data!$B$2:$BZ$599"),MATCH(resource!$CC479,day_wise_sales_data!$A$2:$A$500,0),MATCH(resource!BG$2,INDIRECT("day_wise_sales_data!$B$1:$BZ$1"),0)),0)</f>
        <v>0</v>
      </c>
      <c r="BH479" s="3">
        <f ca="1">IFERROR(INDEX(INDIRECT("day_wise_sales_data!$B$2:$BZ$599"),MATCH(resource!$CC479,day_wise_sales_data!$A$2:$A$500,0),MATCH(resource!BH$2,INDIRECT("day_wise_sales_data!$B$1:$BZ$1"),0)),0)</f>
        <v>1590.09</v>
      </c>
      <c r="BI479" s="3">
        <f ca="1">IFERROR(INDEX(INDIRECT("day_wise_sales_data!$B$2:$BZ$599"),MATCH(resource!$CC479,day_wise_sales_data!$A$2:$A$500,0),MATCH(resource!BI$2,INDIRECT("day_wise_sales_data!$B$1:$BZ$1"),0)),0)</f>
        <v>10744.5</v>
      </c>
      <c r="BJ479" s="3">
        <f ca="1">IFERROR(INDEX(INDIRECT("day_wise_sales_data!$B$2:$BZ$599"),MATCH(resource!$CC479,day_wise_sales_data!$A$2:$A$500,0),MATCH(resource!BJ$2,INDIRECT("day_wise_sales_data!$B$1:$BZ$1"),0)),0)</f>
        <v>0</v>
      </c>
      <c r="BK479" s="3">
        <f ca="1">IFERROR(INDEX(INDIRECT("day_wise_sales_data!$B$2:$BZ$599"),MATCH(resource!$CC479,day_wise_sales_data!$A$2:$A$500,0),MATCH(resource!BK$2,INDIRECT("day_wise_sales_data!$B$1:$BZ$1"),0)),0)</f>
        <v>7446.96</v>
      </c>
      <c r="BL479" s="3">
        <f ca="1">IFERROR(INDEX(INDIRECT("day_wise_sales_data!$B$2:$BZ$599"),MATCH(resource!$CC479,day_wise_sales_data!$A$2:$A$500,0),MATCH(resource!BL$2,INDIRECT("day_wise_sales_data!$B$1:$BZ$1"),0)),0)</f>
        <v>0</v>
      </c>
      <c r="BM479" s="3">
        <f ca="1">IFERROR(INDEX(INDIRECT("day_wise_sales_data!$B$2:$BZ$599"),MATCH(resource!$CC479,day_wise_sales_data!$A$2:$A$500,0),MATCH(resource!BM$2,INDIRECT("day_wise_sales_data!$B$1:$BZ$1"),0)),0)</f>
        <v>4782.25</v>
      </c>
      <c r="BN479" s="3">
        <f ca="1">IFERROR(INDEX(INDIRECT("day_wise_sales_data!$B$2:$BZ$599"),MATCH(resource!$CC479,day_wise_sales_data!$A$2:$A$500,0),MATCH(resource!BN$2,INDIRECT("day_wise_sales_data!$B$1:$BZ$1"),0)),0)</f>
        <v>0</v>
      </c>
      <c r="BO479" s="3">
        <f ca="1">IFERROR(INDEX(INDIRECT("day_wise_sales_data!$B$2:$BZ$599"),MATCH(resource!$CC479,day_wise_sales_data!$A$2:$A$500,0),MATCH(resource!BO$2,INDIRECT("day_wise_sales_data!$B$1:$BZ$1"),0)),0)</f>
        <v>0</v>
      </c>
      <c r="BP479" s="3">
        <f ca="1">IFERROR(INDEX(INDIRECT("day_wise_sales_data!$B$2:$BZ$599"),MATCH(resource!$CC479,day_wise_sales_data!$A$2:$A$500,0),MATCH(resource!BP$2,INDIRECT("day_wise_sales_data!$B$1:$BZ$1"),0)),0)</f>
        <v>5724.6</v>
      </c>
      <c r="BQ479" s="3">
        <f ca="1">IFERROR(INDEX(INDIRECT("day_wise_sales_data!$B$2:$BZ$599"),MATCH(resource!$CC479,day_wise_sales_data!$A$2:$A$500,0),MATCH(resource!BQ$2,INDIRECT("day_wise_sales_data!$B$1:$BZ$1"),0)),0)</f>
        <v>0</v>
      </c>
      <c r="BR479" s="3">
        <f ca="1">IFERROR(INDEX(INDIRECT("day_wise_sales_data!$B$2:$BZ$599"),MATCH(resource!$CC479,day_wise_sales_data!$A$2:$A$500,0),MATCH(resource!BR$2,INDIRECT("day_wise_sales_data!$B$1:$BZ$1"),0)),0)</f>
        <v>0</v>
      </c>
      <c r="BS479" s="3">
        <f ca="1">IFERROR(INDEX(INDIRECT("day_wise_sales_data!$B$2:$BZ$599"),MATCH(resource!$CC479,day_wise_sales_data!$A$2:$A$500,0),MATCH(resource!BS$2,INDIRECT("day_wise_sales_data!$B$1:$BZ$1"),0)),0)</f>
        <v>2650.72</v>
      </c>
      <c r="BT479" s="3">
        <f ca="1">IFERROR(INDEX(INDIRECT("day_wise_sales_data!$B$2:$BZ$599"),MATCH(resource!$CC479,day_wise_sales_data!$A$2:$A$500,0),MATCH(resource!BT$2,INDIRECT("day_wise_sales_data!$B$1:$BZ$1"),0)),0)</f>
        <v>0</v>
      </c>
      <c r="BU479" s="3">
        <f ca="1">IFERROR(INDEX(INDIRECT("day_wise_sales_data!$B$2:$BZ$599"),MATCH(resource!$CC479,day_wise_sales_data!$A$2:$A$500,0),MATCH(resource!BU$2,INDIRECT("day_wise_sales_data!$B$1:$BZ$1"),0)),0)</f>
        <v>4164.79</v>
      </c>
      <c r="BV479" s="3">
        <f ca="1">IFERROR(INDEX(INDIRECT("day_wise_sales_data!$B$2:$BZ$599"),MATCH(resource!$CC479,day_wise_sales_data!$A$2:$A$500,0),MATCH(resource!BV$2,INDIRECT("day_wise_sales_data!$B$1:$BZ$1"),0)),0)</f>
        <v>0</v>
      </c>
      <c r="BW479" s="3">
        <f ca="1">IFERROR(INDEX(INDIRECT("day_wise_sales_data!$B$2:$BZ$599"),MATCH(resource!$CC479,day_wise_sales_data!$A$2:$A$500,0),MATCH(resource!BW$2,INDIRECT("day_wise_sales_data!$B$1:$BZ$1"),0)),0)</f>
        <v>0</v>
      </c>
      <c r="BX479" s="3">
        <f ca="1">IFERROR(INDEX(INDIRECT("day_wise_sales_data!$B$2:$BZ$599"),MATCH(resource!$CC479,day_wise_sales_data!$A$2:$A$500,0),MATCH(resource!BX$2,INDIRECT("day_wise_sales_data!$B$1:$BZ$1"),0)),0)</f>
        <v>0</v>
      </c>
      <c r="BY479" s="3">
        <f ca="1">IFERROR(INDEX(INDIRECT("day_wise_sales_data!$B$2:$BZ$599"),MATCH(resource!$CC479,day_wise_sales_data!$A$2:$A$500,0),MATCH(resource!BY$2,INDIRECT("day_wise_sales_data!$B$1:$BZ$1"),0)),0)</f>
        <v>17771.23</v>
      </c>
      <c r="BZ479" s="3">
        <f ca="1">IFERROR(INDEX(INDIRECT("day_wise_sales_data!$B$2:$BZ$599"),MATCH(resource!$CC479,day_wise_sales_data!$A$2:$A$500,0),MATCH(resource!BZ$2,INDIRECT("day_wise_sales_data!$B$1:$BZ$1"),0)),0)</f>
        <v>0</v>
      </c>
      <c r="CA479" s="3" t="str">
        <f ca="1">IFERROR(INDEX(INDIRECT("day_wise_sales_data!$B$2:$BZ$599"),MATCH(resource!$CC479,day_wise_sales_data!$A$2:$A$500,0),MATCH(resource!CA$2,INDIRECT("day_wise_sales_data!$B$1:$BZ$1"),0)),0)</f>
        <v>dd</v>
      </c>
      <c r="CC479" s="4" t="str">
        <f>sales_data!H478</f>
        <v>SYL11103</v>
      </c>
      <c r="CD479" s="1">
        <v>477</v>
      </c>
      <c r="CE479" s="1" t="str">
        <f>IF(AQ479=report!$AQ$3,resource!CD479,"")</f>
        <v/>
      </c>
      <c r="CF479" s="5" t="str">
        <f>IFERROR(SMALL($CE$3:$CE$1001,ROWS($CE$3:CE479)),"")</f>
        <v/>
      </c>
      <c r="CH479">
        <f>IFERROR(VLOOKUP($CC479,data_pull!$E$22:$G$700,2,0),0)</f>
        <v>100629.05</v>
      </c>
      <c r="DK479" s="3">
        <f>IFERROR(INDEX(COD_SALES!$B$5:$Z$500,MATCH(resource!$CC479,COD_SALES!$A$5:$A$500,0),MATCH(resource!DK$2,COD_SALES!$B$4:$Z$4,0)),"")</f>
        <v>0</v>
      </c>
      <c r="DL479" s="3">
        <f>IFERROR(INDEX(COD_SALES!$B$5:$Z$500,MATCH(resource!$CC479,COD_SALES!$A$5:$A$500,0),MATCH(resource!DL$2,COD_SALES!$B$4:$Z$4,0)),"")</f>
        <v>0</v>
      </c>
      <c r="DM479" s="3">
        <f>IFERROR(INDEX(COD_SALES!$B$5:$Z$500,MATCH(resource!$CC479,COD_SALES!$A$5:$A$500,0),MATCH(resource!DM$2,COD_SALES!$B$4:$Z$4,0)),"")</f>
        <v>53</v>
      </c>
      <c r="DN479" s="3" t="str">
        <f>IFERROR(INDEX(COD_SALES!$B$5:$Z$500,MATCH(resource!$CC479,COD_SALES!$A$5:$A$500,0),MATCH(resource!DN$2,COD_SALES!$B$4:$Z$4,0)),"")</f>
        <v/>
      </c>
      <c r="DO479" s="3">
        <f>IFERROR(INDEX(COD_SALES!$B$5:$Z$500,MATCH(resource!$CC479,COD_SALES!$A$5:$A$500,0),MATCH(resource!DO$2,COD_SALES!$B$4:$Z$4,0)),"")</f>
        <v>0</v>
      </c>
      <c r="DP479" s="3">
        <f>IFERROR(INDEX(COD_SALES!$B$5:$Z$500,MATCH(resource!$CC479,COD_SALES!$A$5:$A$500,0),MATCH(resource!DP$2,COD_SALES!$B$4:$Z$4,0)),"")</f>
        <v>0</v>
      </c>
      <c r="DQ479" s="3" t="str">
        <f>IFERROR(INDEX(COD_SALES!$B$5:$Z$500,MATCH(resource!$CC479,COD_SALES!$A$5:$A$500,0),MATCH(resource!DQ$2,COD_SALES!$B$4:$Z$4,0)),"")</f>
        <v/>
      </c>
      <c r="DR479" s="3">
        <f>IFERROR(INDEX(COD_SALES!$B$5:$Z$500,MATCH(resource!$CC479,COD_SALES!$A$5:$A$500,0),MATCH(resource!DR$2,COD_SALES!$B$4:$Z$4,0)),"")</f>
        <v>0</v>
      </c>
      <c r="DS479" s="3">
        <f>IFERROR(INDEX(COD_SALES!$B$5:$Z$500,MATCH(resource!$CC479,COD_SALES!$A$5:$A$500,0),MATCH(resource!DS$2,COD_SALES!$B$4:$Z$4,0)),"")</f>
        <v>26</v>
      </c>
      <c r="DT479" s="3">
        <f>IFERROR(INDEX(COD_SALES!$B$5:$Z$500,MATCH(resource!$CC479,COD_SALES!$A$5:$A$500,0),MATCH(resource!DT$2,COD_SALES!$B$4:$Z$4,0)),"")</f>
        <v>0</v>
      </c>
      <c r="DU479" s="3">
        <f>IFERROR(INDEX(COD_SALES!$B$5:$Z$500,MATCH(resource!$CC479,COD_SALES!$A$5:$A$500,0),MATCH(resource!DU$2,COD_SALES!$B$4:$Z$4,0)),"")</f>
        <v>0</v>
      </c>
      <c r="DV479" s="3">
        <f>IFERROR(INDEX(COD_SALES!$B$5:$Z$500,MATCH(resource!$CC479,COD_SALES!$A$5:$A$500,0),MATCH(resource!DV$2,COD_SALES!$B$4:$Z$4,0)),"")</f>
        <v>0</v>
      </c>
      <c r="DW479" s="3">
        <f>IFERROR(INDEX(COD_SALES!$B$5:$Z$500,MATCH(resource!$CC479,COD_SALES!$A$5:$A$500,0),MATCH(resource!DW$2,COD_SALES!$B$4:$Z$4,0)),"")</f>
        <v>32</v>
      </c>
      <c r="DX479" s="3">
        <f>IFERROR(INDEX(COD_SALES!$B$5:$Z$500,MATCH(resource!$CC479,COD_SALES!$A$5:$A$500,0),MATCH(resource!DX$2,COD_SALES!$B$4:$Z$4,0)),"")</f>
        <v>0</v>
      </c>
      <c r="DY479" s="3">
        <f>IFERROR(INDEX(COD_SALES!$B$5:$Z$500,MATCH(resource!$CC479,COD_SALES!$A$5:$A$500,0),MATCH(resource!DY$2,COD_SALES!$B$4:$Z$4,0)),"")</f>
        <v>0</v>
      </c>
      <c r="DZ479" s="3">
        <f>IFERROR(INDEX(COD_SALES!$B$5:$Z$500,MATCH(resource!$CC479,COD_SALES!$A$5:$A$500,0),MATCH(resource!DZ$2,COD_SALES!$B$4:$Z$4,0)),"")</f>
        <v>2</v>
      </c>
      <c r="EA479" s="3">
        <f>IFERROR(INDEX(COD_SALES!$B$5:$Z$500,MATCH(resource!$CC479,COD_SALES!$A$5:$A$500,0),MATCH(resource!EA$2,COD_SALES!$B$4:$Z$4,0)),"")</f>
        <v>15</v>
      </c>
      <c r="EB479" s="3">
        <f t="shared" si="130"/>
        <v>35615.1</v>
      </c>
      <c r="EW479" s="3">
        <f>IFERROR(VLOOKUP(CC479,data_pull!$AO$25:$AR$546,2,0),0)</f>
        <v>12</v>
      </c>
      <c r="EX479" s="1">
        <f>IFERROR(VLOOKUP(CC479,data_pull!$AO$25:$AR$546,4,0),0)</f>
        <v>190000</v>
      </c>
    </row>
    <row r="480" spans="13:154" x14ac:dyDescent="0.25"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4" t="str">
        <f>sales_data!B479</f>
        <v>Blank (Sylhet Zone-2)</v>
      </c>
      <c r="AR480" s="4" t="str">
        <f>sales_data!C479</f>
        <v>Blank (Sylhet City Team-1)</v>
      </c>
      <c r="AS480" s="5" t="str">
        <f t="shared" si="129"/>
        <v>Blank (Sylhet City Team-1)</v>
      </c>
      <c r="AT480" s="4" t="str">
        <f>sales_data!I479</f>
        <v>Md. Mustofa</v>
      </c>
      <c r="AU480" s="4" t="str">
        <f>sales_data!W479</f>
        <v>Tuker Bazar (Cb)</v>
      </c>
      <c r="AV480" s="1">
        <f>sales_data!N479</f>
        <v>108792.26</v>
      </c>
      <c r="AW480" s="1">
        <f>sales_data!P479</f>
        <v>49</v>
      </c>
      <c r="AX480" s="3">
        <f ca="1">IFERROR(INDEX(INDIRECT("day_wise_sales_data!$B$2:$BZ$599"),MATCH(resource!$CC480,day_wise_sales_data!$A$2:$A$500,0),MATCH(resource!AX$2,INDIRECT("day_wise_sales_data!$B$1:$BZ$1"),0)),0)</f>
        <v>0</v>
      </c>
      <c r="AY480" s="3">
        <f ca="1">IFERROR(INDEX(INDIRECT("day_wise_sales_data!$B$2:$BZ$599"),MATCH(resource!$CC480,day_wise_sales_data!$A$2:$A$500,0),MATCH(resource!AY$2,INDIRECT("day_wise_sales_data!$B$1:$BZ$1"),0)),0)</f>
        <v>0</v>
      </c>
      <c r="AZ480" s="3">
        <f ca="1">IFERROR(INDEX(INDIRECT("day_wise_sales_data!$B$2:$BZ$599"),MATCH(resource!$CC480,day_wise_sales_data!$A$2:$A$500,0),MATCH(resource!AZ$2,INDIRECT("day_wise_sales_data!$B$1:$BZ$1"),0)),0)</f>
        <v>0</v>
      </c>
      <c r="BA480" s="3">
        <f ca="1">IFERROR(INDEX(INDIRECT("day_wise_sales_data!$B$2:$BZ$599"),MATCH(resource!$CC480,day_wise_sales_data!$A$2:$A$500,0),MATCH(resource!BA$2,INDIRECT("day_wise_sales_data!$B$1:$BZ$1"),0)),0)</f>
        <v>0</v>
      </c>
      <c r="BB480" s="3">
        <f ca="1">IFERROR(INDEX(INDIRECT("day_wise_sales_data!$B$2:$BZ$599"),MATCH(resource!$CC480,day_wise_sales_data!$A$2:$A$500,0),MATCH(resource!BB$2,INDIRECT("day_wise_sales_data!$B$1:$BZ$1"),0)),0)</f>
        <v>0</v>
      </c>
      <c r="BC480" s="3">
        <f ca="1">IFERROR(INDEX(INDIRECT("day_wise_sales_data!$B$2:$BZ$599"),MATCH(resource!$CC480,day_wise_sales_data!$A$2:$A$500,0),MATCH(resource!BC$2,INDIRECT("day_wise_sales_data!$B$1:$BZ$1"),0)),0)</f>
        <v>0</v>
      </c>
      <c r="BD480" s="3">
        <f ca="1">IFERROR(INDEX(INDIRECT("day_wise_sales_data!$B$2:$BZ$599"),MATCH(resource!$CC480,day_wise_sales_data!$A$2:$A$500,0),MATCH(resource!BD$2,INDIRECT("day_wise_sales_data!$B$1:$BZ$1"),0)),0)</f>
        <v>0</v>
      </c>
      <c r="BE480" s="3">
        <f ca="1">IFERROR(INDEX(INDIRECT("day_wise_sales_data!$B$2:$BZ$599"),MATCH(resource!$CC480,day_wise_sales_data!$A$2:$A$500,0),MATCH(resource!BE$2,INDIRECT("day_wise_sales_data!$B$1:$BZ$1"),0)),0)</f>
        <v>0</v>
      </c>
      <c r="BF480" s="3">
        <f ca="1">IFERROR(INDEX(INDIRECT("day_wise_sales_data!$B$2:$BZ$599"),MATCH(resource!$CC480,day_wise_sales_data!$A$2:$A$500,0),MATCH(resource!BF$2,INDIRECT("day_wise_sales_data!$B$1:$BZ$1"),0)),0)</f>
        <v>1382.26</v>
      </c>
      <c r="BG480" s="3">
        <f ca="1">IFERROR(INDEX(INDIRECT("day_wise_sales_data!$B$2:$BZ$599"),MATCH(resource!$CC480,day_wise_sales_data!$A$2:$A$500,0),MATCH(resource!BG$2,INDIRECT("day_wise_sales_data!$B$1:$BZ$1"),0)),0)</f>
        <v>0</v>
      </c>
      <c r="BH480" s="3">
        <f ca="1">IFERROR(INDEX(INDIRECT("day_wise_sales_data!$B$2:$BZ$599"),MATCH(resource!$CC480,day_wise_sales_data!$A$2:$A$500,0),MATCH(resource!BH$2,INDIRECT("day_wise_sales_data!$B$1:$BZ$1"),0)),0)</f>
        <v>0</v>
      </c>
      <c r="BI480" s="3">
        <f ca="1">IFERROR(INDEX(INDIRECT("day_wise_sales_data!$B$2:$BZ$599"),MATCH(resource!$CC480,day_wise_sales_data!$A$2:$A$500,0),MATCH(resource!BI$2,INDIRECT("day_wise_sales_data!$B$1:$BZ$1"),0)),0)</f>
        <v>0</v>
      </c>
      <c r="BJ480" s="3">
        <f ca="1">IFERROR(INDEX(INDIRECT("day_wise_sales_data!$B$2:$BZ$599"),MATCH(resource!$CC480,day_wise_sales_data!$A$2:$A$500,0),MATCH(resource!BJ$2,INDIRECT("day_wise_sales_data!$B$1:$BZ$1"),0)),0)</f>
        <v>0</v>
      </c>
      <c r="BK480" s="3">
        <f ca="1">IFERROR(INDEX(INDIRECT("day_wise_sales_data!$B$2:$BZ$599"),MATCH(resource!$CC480,day_wise_sales_data!$A$2:$A$500,0),MATCH(resource!BK$2,INDIRECT("day_wise_sales_data!$B$1:$BZ$1"),0)),0)</f>
        <v>1101.73</v>
      </c>
      <c r="BL480" s="3">
        <f ca="1">IFERROR(INDEX(INDIRECT("day_wise_sales_data!$B$2:$BZ$599"),MATCH(resource!$CC480,day_wise_sales_data!$A$2:$A$500,0),MATCH(resource!BL$2,INDIRECT("day_wise_sales_data!$B$1:$BZ$1"),0)),0)</f>
        <v>6419.31</v>
      </c>
      <c r="BM480" s="3">
        <f ca="1">IFERROR(INDEX(INDIRECT("day_wise_sales_data!$B$2:$BZ$599"),MATCH(resource!$CC480,day_wise_sales_data!$A$2:$A$500,0),MATCH(resource!BM$2,INDIRECT("day_wise_sales_data!$B$1:$BZ$1"),0)),0)</f>
        <v>2511.29</v>
      </c>
      <c r="BN480" s="3">
        <f ca="1">IFERROR(INDEX(INDIRECT("day_wise_sales_data!$B$2:$BZ$599"),MATCH(resource!$CC480,day_wise_sales_data!$A$2:$A$500,0),MATCH(resource!BN$2,INDIRECT("day_wise_sales_data!$B$1:$BZ$1"),0)),0)</f>
        <v>4944.7299999999996</v>
      </c>
      <c r="BO480" s="3">
        <f ca="1">IFERROR(INDEX(INDIRECT("day_wise_sales_data!$B$2:$BZ$599"),MATCH(resource!$CC480,day_wise_sales_data!$A$2:$A$500,0),MATCH(resource!BO$2,INDIRECT("day_wise_sales_data!$B$1:$BZ$1"),0)),0)</f>
        <v>2430.66</v>
      </c>
      <c r="BP480" s="3">
        <f ca="1">IFERROR(INDEX(INDIRECT("day_wise_sales_data!$B$2:$BZ$599"),MATCH(resource!$CC480,day_wise_sales_data!$A$2:$A$500,0),MATCH(resource!BP$2,INDIRECT("day_wise_sales_data!$B$1:$BZ$1"),0)),0)</f>
        <v>18698.46</v>
      </c>
      <c r="BQ480" s="3">
        <f ca="1">IFERROR(INDEX(INDIRECT("day_wise_sales_data!$B$2:$BZ$599"),MATCH(resource!$CC480,day_wise_sales_data!$A$2:$A$500,0),MATCH(resource!BQ$2,INDIRECT("day_wise_sales_data!$B$1:$BZ$1"),0)),0)</f>
        <v>0</v>
      </c>
      <c r="BR480" s="3">
        <f ca="1">IFERROR(INDEX(INDIRECT("day_wise_sales_data!$B$2:$BZ$599"),MATCH(resource!$CC480,day_wise_sales_data!$A$2:$A$500,0),MATCH(resource!BR$2,INDIRECT("day_wise_sales_data!$B$1:$BZ$1"),0)),0)</f>
        <v>22969.99</v>
      </c>
      <c r="BS480" s="3">
        <f ca="1">IFERROR(INDEX(INDIRECT("day_wise_sales_data!$B$2:$BZ$599"),MATCH(resource!$CC480,day_wise_sales_data!$A$2:$A$500,0),MATCH(resource!BS$2,INDIRECT("day_wise_sales_data!$B$1:$BZ$1"),0)),0)</f>
        <v>13437.09</v>
      </c>
      <c r="BT480" s="3">
        <f ca="1">IFERROR(INDEX(INDIRECT("day_wise_sales_data!$B$2:$BZ$599"),MATCH(resource!$CC480,day_wise_sales_data!$A$2:$A$500,0),MATCH(resource!BT$2,INDIRECT("day_wise_sales_data!$B$1:$BZ$1"),0)),0)</f>
        <v>15948.12</v>
      </c>
      <c r="BU480" s="3">
        <f ca="1">IFERROR(INDEX(INDIRECT("day_wise_sales_data!$B$2:$BZ$599"),MATCH(resource!$CC480,day_wise_sales_data!$A$2:$A$500,0),MATCH(resource!BU$2,INDIRECT("day_wise_sales_data!$B$1:$BZ$1"),0)),0)</f>
        <v>19476.62</v>
      </c>
      <c r="BV480" s="3">
        <f ca="1">IFERROR(INDEX(INDIRECT("day_wise_sales_data!$B$2:$BZ$599"),MATCH(resource!$CC480,day_wise_sales_data!$A$2:$A$500,0),MATCH(resource!BV$2,INDIRECT("day_wise_sales_data!$B$1:$BZ$1"),0)),0)</f>
        <v>0</v>
      </c>
      <c r="BW480" s="3">
        <f ca="1">IFERROR(INDEX(INDIRECT("day_wise_sales_data!$B$2:$BZ$599"),MATCH(resource!$CC480,day_wise_sales_data!$A$2:$A$500,0),MATCH(resource!BW$2,INDIRECT("day_wise_sales_data!$B$1:$BZ$1"),0)),0)</f>
        <v>0</v>
      </c>
      <c r="BX480" s="3">
        <f ca="1">IFERROR(INDEX(INDIRECT("day_wise_sales_data!$B$2:$BZ$599"),MATCH(resource!$CC480,day_wise_sales_data!$A$2:$A$500,0),MATCH(resource!BX$2,INDIRECT("day_wise_sales_data!$B$1:$BZ$1"),0)),0)</f>
        <v>0</v>
      </c>
      <c r="BY480" s="3">
        <f ca="1">IFERROR(INDEX(INDIRECT("day_wise_sales_data!$B$2:$BZ$599"),MATCH(resource!$CC480,day_wise_sales_data!$A$2:$A$500,0),MATCH(resource!BY$2,INDIRECT("day_wise_sales_data!$B$1:$BZ$1"),0)),0)</f>
        <v>0</v>
      </c>
      <c r="BZ480" s="3">
        <f ca="1">IFERROR(INDEX(INDIRECT("day_wise_sales_data!$B$2:$BZ$599"),MATCH(resource!$CC480,day_wise_sales_data!$A$2:$A$500,0),MATCH(resource!BZ$2,INDIRECT("day_wise_sales_data!$B$1:$BZ$1"),0)),0)</f>
        <v>0</v>
      </c>
      <c r="CA480" s="3" t="str">
        <f ca="1">IFERROR(INDEX(INDIRECT("day_wise_sales_data!$B$2:$BZ$599"),MATCH(resource!$CC480,day_wise_sales_data!$A$2:$A$500,0),MATCH(resource!CA$2,INDIRECT("day_wise_sales_data!$B$1:$BZ$1"),0)),0)</f>
        <v>dd</v>
      </c>
      <c r="CC480" s="4" t="str">
        <f>sales_data!H479</f>
        <v>SYL07201</v>
      </c>
      <c r="CD480" s="1">
        <v>478</v>
      </c>
      <c r="CE480" s="1" t="str">
        <f>IF(AQ480=report!$AQ$3,resource!CD480,"")</f>
        <v/>
      </c>
      <c r="CF480" s="5" t="str">
        <f>IFERROR(SMALL($CE$3:$CE$1001,ROWS($CE$3:CE480)),"")</f>
        <v/>
      </c>
      <c r="CH480">
        <f>IFERROR(VLOOKUP($CC480,data_pull!$E$22:$G$700,2,0),0)</f>
        <v>108792.26</v>
      </c>
      <c r="DK480" s="3">
        <f>IFERROR(INDEX(COD_SALES!$B$5:$Z$500,MATCH(resource!$CC480,COD_SALES!$A$5:$A$500,0),MATCH(resource!DK$2,COD_SALES!$B$4:$Z$4,0)),"")</f>
        <v>0</v>
      </c>
      <c r="DL480" s="3">
        <f>IFERROR(INDEX(COD_SALES!$B$5:$Z$500,MATCH(resource!$CC480,COD_SALES!$A$5:$A$500,0),MATCH(resource!DL$2,COD_SALES!$B$4:$Z$4,0)),"")</f>
        <v>1</v>
      </c>
      <c r="DM480" s="3">
        <f>IFERROR(INDEX(COD_SALES!$B$5:$Z$500,MATCH(resource!$CC480,COD_SALES!$A$5:$A$500,0),MATCH(resource!DM$2,COD_SALES!$B$4:$Z$4,0)),"")</f>
        <v>14</v>
      </c>
      <c r="DN480" s="3" t="str">
        <f>IFERROR(INDEX(COD_SALES!$B$5:$Z$500,MATCH(resource!$CC480,COD_SALES!$A$5:$A$500,0),MATCH(resource!DN$2,COD_SALES!$B$4:$Z$4,0)),"")</f>
        <v/>
      </c>
      <c r="DO480" s="3">
        <f>IFERROR(INDEX(COD_SALES!$B$5:$Z$500,MATCH(resource!$CC480,COD_SALES!$A$5:$A$500,0),MATCH(resource!DO$2,COD_SALES!$B$4:$Z$4,0)),"")</f>
        <v>0</v>
      </c>
      <c r="DP480" s="3">
        <f>IFERROR(INDEX(COD_SALES!$B$5:$Z$500,MATCH(resource!$CC480,COD_SALES!$A$5:$A$500,0),MATCH(resource!DP$2,COD_SALES!$B$4:$Z$4,0)),"")</f>
        <v>3</v>
      </c>
      <c r="DQ480" s="3" t="str">
        <f>IFERROR(INDEX(COD_SALES!$B$5:$Z$500,MATCH(resource!$CC480,COD_SALES!$A$5:$A$500,0),MATCH(resource!DQ$2,COD_SALES!$B$4:$Z$4,0)),"")</f>
        <v/>
      </c>
      <c r="DR480" s="3">
        <f>IFERROR(INDEX(COD_SALES!$B$5:$Z$500,MATCH(resource!$CC480,COD_SALES!$A$5:$A$500,0),MATCH(resource!DR$2,COD_SALES!$B$4:$Z$4,0)),"")</f>
        <v>0</v>
      </c>
      <c r="DS480" s="3">
        <f>IFERROR(INDEX(COD_SALES!$B$5:$Z$500,MATCH(resource!$CC480,COD_SALES!$A$5:$A$500,0),MATCH(resource!DS$2,COD_SALES!$B$4:$Z$4,0)),"")</f>
        <v>0</v>
      </c>
      <c r="DT480" s="3">
        <f>IFERROR(INDEX(COD_SALES!$B$5:$Z$500,MATCH(resource!$CC480,COD_SALES!$A$5:$A$500,0),MATCH(resource!DT$2,COD_SALES!$B$4:$Z$4,0)),"")</f>
        <v>2</v>
      </c>
      <c r="DU480" s="3">
        <f>IFERROR(INDEX(COD_SALES!$B$5:$Z$500,MATCH(resource!$CC480,COD_SALES!$A$5:$A$500,0),MATCH(resource!DU$2,COD_SALES!$B$4:$Z$4,0)),"")</f>
        <v>0</v>
      </c>
      <c r="DV480" s="3">
        <f>IFERROR(INDEX(COD_SALES!$B$5:$Z$500,MATCH(resource!$CC480,COD_SALES!$A$5:$A$500,0),MATCH(resource!DV$2,COD_SALES!$B$4:$Z$4,0)),"")</f>
        <v>0</v>
      </c>
      <c r="DW480" s="3">
        <f>IFERROR(INDEX(COD_SALES!$B$5:$Z$500,MATCH(resource!$CC480,COD_SALES!$A$5:$A$500,0),MATCH(resource!DW$2,COD_SALES!$B$4:$Z$4,0)),"")</f>
        <v>43</v>
      </c>
      <c r="DX480" s="3">
        <f>IFERROR(INDEX(COD_SALES!$B$5:$Z$500,MATCH(resource!$CC480,COD_SALES!$A$5:$A$500,0),MATCH(resource!DX$2,COD_SALES!$B$4:$Z$4,0)),"")</f>
        <v>0</v>
      </c>
      <c r="DY480" s="3">
        <f>IFERROR(INDEX(COD_SALES!$B$5:$Z$500,MATCH(resource!$CC480,COD_SALES!$A$5:$A$500,0),MATCH(resource!DY$2,COD_SALES!$B$4:$Z$4,0)),"")</f>
        <v>2</v>
      </c>
      <c r="DZ480" s="3">
        <f>IFERROR(INDEX(COD_SALES!$B$5:$Z$500,MATCH(resource!$CC480,COD_SALES!$A$5:$A$500,0),MATCH(resource!DZ$2,COD_SALES!$B$4:$Z$4,0)),"")</f>
        <v>26</v>
      </c>
      <c r="EA480" s="3">
        <f>IFERROR(INDEX(COD_SALES!$B$5:$Z$500,MATCH(resource!$CC480,COD_SALES!$A$5:$A$500,0),MATCH(resource!EA$2,COD_SALES!$B$4:$Z$4,0)),"")</f>
        <v>0</v>
      </c>
      <c r="EB480" s="3">
        <f t="shared" si="130"/>
        <v>33927.200000000004</v>
      </c>
      <c r="EW480" s="3">
        <f>IFERROR(VLOOKUP(CC480,data_pull!$AO$25:$AR$546,2,0),0)</f>
        <v>20</v>
      </c>
      <c r="EX480" s="1">
        <f>IFERROR(VLOOKUP(CC480,data_pull!$AO$25:$AR$546,4,0),0)</f>
        <v>170000</v>
      </c>
    </row>
    <row r="481" spans="13:154" x14ac:dyDescent="0.25"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4" t="str">
        <f>sales_data!B480</f>
        <v>Blank (Sylhet Zone-2)</v>
      </c>
      <c r="AR481" s="4" t="str">
        <f>sales_data!C480</f>
        <v>Blank (Sylhet City Team-1)</v>
      </c>
      <c r="AS481" s="5" t="str">
        <f t="shared" si="129"/>
        <v/>
      </c>
      <c r="AT481" s="4" t="str">
        <f>sales_data!I480</f>
        <v>S.M Jubair Khan</v>
      </c>
      <c r="AU481" s="4" t="str">
        <f>sales_data!W480</f>
        <v>Shibgonj (Cb)</v>
      </c>
      <c r="AV481" s="1">
        <f>sales_data!N480</f>
        <v>100239.46</v>
      </c>
      <c r="AW481" s="1">
        <f>sales_data!P480</f>
        <v>50</v>
      </c>
      <c r="AX481" s="3">
        <f ca="1">IFERROR(INDEX(INDIRECT("day_wise_sales_data!$B$2:$BZ$599"),MATCH(resource!$CC481,day_wise_sales_data!$A$2:$A$500,0),MATCH(resource!AX$2,INDIRECT("day_wise_sales_data!$B$1:$BZ$1"),0)),0)</f>
        <v>0</v>
      </c>
      <c r="AY481" s="3">
        <f ca="1">IFERROR(INDEX(INDIRECT("day_wise_sales_data!$B$2:$BZ$599"),MATCH(resource!$CC481,day_wise_sales_data!$A$2:$A$500,0),MATCH(resource!AY$2,INDIRECT("day_wise_sales_data!$B$1:$BZ$1"),0)),0)</f>
        <v>0</v>
      </c>
      <c r="AZ481" s="3">
        <f ca="1">IFERROR(INDEX(INDIRECT("day_wise_sales_data!$B$2:$BZ$599"),MATCH(resource!$CC481,day_wise_sales_data!$A$2:$A$500,0),MATCH(resource!AZ$2,INDIRECT("day_wise_sales_data!$B$1:$BZ$1"),0)),0)</f>
        <v>0</v>
      </c>
      <c r="BA481" s="3">
        <f ca="1">IFERROR(INDEX(INDIRECT("day_wise_sales_data!$B$2:$BZ$599"),MATCH(resource!$CC481,day_wise_sales_data!$A$2:$A$500,0),MATCH(resource!BA$2,INDIRECT("day_wise_sales_data!$B$1:$BZ$1"),0)),0)</f>
        <v>0</v>
      </c>
      <c r="BB481" s="3">
        <f ca="1">IFERROR(INDEX(INDIRECT("day_wise_sales_data!$B$2:$BZ$599"),MATCH(resource!$CC481,day_wise_sales_data!$A$2:$A$500,0),MATCH(resource!BB$2,INDIRECT("day_wise_sales_data!$B$1:$BZ$1"),0)),0)</f>
        <v>0</v>
      </c>
      <c r="BC481" s="3">
        <f ca="1">IFERROR(INDEX(INDIRECT("day_wise_sales_data!$B$2:$BZ$599"),MATCH(resource!$CC481,day_wise_sales_data!$A$2:$A$500,0),MATCH(resource!BC$2,INDIRECT("day_wise_sales_data!$B$1:$BZ$1"),0)),0)</f>
        <v>12285.92</v>
      </c>
      <c r="BD481" s="3">
        <f ca="1">IFERROR(INDEX(INDIRECT("day_wise_sales_data!$B$2:$BZ$599"),MATCH(resource!$CC481,day_wise_sales_data!$A$2:$A$500,0),MATCH(resource!BD$2,INDIRECT("day_wise_sales_data!$B$1:$BZ$1"),0)),0)</f>
        <v>580.71</v>
      </c>
      <c r="BE481" s="3">
        <f ca="1">IFERROR(INDEX(INDIRECT("day_wise_sales_data!$B$2:$BZ$599"),MATCH(resource!$CC481,day_wise_sales_data!$A$2:$A$500,0),MATCH(resource!BE$2,INDIRECT("day_wise_sales_data!$B$1:$BZ$1"),0)),0)</f>
        <v>3852.31</v>
      </c>
      <c r="BF481" s="3">
        <f ca="1">IFERROR(INDEX(INDIRECT("day_wise_sales_data!$B$2:$BZ$599"),MATCH(resource!$CC481,day_wise_sales_data!$A$2:$A$500,0),MATCH(resource!BF$2,INDIRECT("day_wise_sales_data!$B$1:$BZ$1"),0)),0)</f>
        <v>84.48</v>
      </c>
      <c r="BG481" s="3">
        <f ca="1">IFERROR(INDEX(INDIRECT("day_wise_sales_data!$B$2:$BZ$599"),MATCH(resource!$CC481,day_wise_sales_data!$A$2:$A$500,0),MATCH(resource!BG$2,INDIRECT("day_wise_sales_data!$B$1:$BZ$1"),0)),0)</f>
        <v>1926.15</v>
      </c>
      <c r="BH481" s="3">
        <f ca="1">IFERROR(INDEX(INDIRECT("day_wise_sales_data!$B$2:$BZ$599"),MATCH(resource!$CC481,day_wise_sales_data!$A$2:$A$500,0),MATCH(resource!BH$2,INDIRECT("day_wise_sales_data!$B$1:$BZ$1"),0)),0)</f>
        <v>0</v>
      </c>
      <c r="BI481" s="3">
        <f ca="1">IFERROR(INDEX(INDIRECT("day_wise_sales_data!$B$2:$BZ$599"),MATCH(resource!$CC481,day_wise_sales_data!$A$2:$A$500,0),MATCH(resource!BI$2,INDIRECT("day_wise_sales_data!$B$1:$BZ$1"),0)),0)</f>
        <v>0</v>
      </c>
      <c r="BJ481" s="3">
        <f ca="1">IFERROR(INDEX(INDIRECT("day_wise_sales_data!$B$2:$BZ$599"),MATCH(resource!$CC481,day_wise_sales_data!$A$2:$A$500,0),MATCH(resource!BJ$2,INDIRECT("day_wise_sales_data!$B$1:$BZ$1"),0)),0)</f>
        <v>0</v>
      </c>
      <c r="BK481" s="3">
        <f ca="1">IFERROR(INDEX(INDIRECT("day_wise_sales_data!$B$2:$BZ$599"),MATCH(resource!$CC481,day_wise_sales_data!$A$2:$A$500,0),MATCH(resource!BK$2,INDIRECT("day_wise_sales_data!$B$1:$BZ$1"),0)),0)</f>
        <v>6509.07</v>
      </c>
      <c r="BL481" s="3">
        <f ca="1">IFERROR(INDEX(INDIRECT("day_wise_sales_data!$B$2:$BZ$599"),MATCH(resource!$CC481,day_wise_sales_data!$A$2:$A$500,0),MATCH(resource!BL$2,INDIRECT("day_wise_sales_data!$B$1:$BZ$1"),0)),0)</f>
        <v>2587.36</v>
      </c>
      <c r="BM481" s="3">
        <f ca="1">IFERROR(INDEX(INDIRECT("day_wise_sales_data!$B$2:$BZ$599"),MATCH(resource!$CC481,day_wise_sales_data!$A$2:$A$500,0),MATCH(resource!BM$2,INDIRECT("day_wise_sales_data!$B$1:$BZ$1"),0)),0)</f>
        <v>880.03</v>
      </c>
      <c r="BN481" s="3">
        <f ca="1">IFERROR(INDEX(INDIRECT("day_wise_sales_data!$B$2:$BZ$599"),MATCH(resource!$CC481,day_wise_sales_data!$A$2:$A$500,0),MATCH(resource!BN$2,INDIRECT("day_wise_sales_data!$B$1:$BZ$1"),0)),0)</f>
        <v>0</v>
      </c>
      <c r="BO481" s="3">
        <f ca="1">IFERROR(INDEX(INDIRECT("day_wise_sales_data!$B$2:$BZ$599"),MATCH(resource!$CC481,day_wise_sales_data!$A$2:$A$500,0),MATCH(resource!BO$2,INDIRECT("day_wise_sales_data!$B$1:$BZ$1"),0)),0)</f>
        <v>0</v>
      </c>
      <c r="BP481" s="3">
        <f ca="1">IFERROR(INDEX(INDIRECT("day_wise_sales_data!$B$2:$BZ$599"),MATCH(resource!$CC481,day_wise_sales_data!$A$2:$A$500,0),MATCH(resource!BP$2,INDIRECT("day_wise_sales_data!$B$1:$BZ$1"),0)),0)</f>
        <v>22891.83</v>
      </c>
      <c r="BQ481" s="3">
        <f ca="1">IFERROR(INDEX(INDIRECT("day_wise_sales_data!$B$2:$BZ$599"),MATCH(resource!$CC481,day_wise_sales_data!$A$2:$A$500,0),MATCH(resource!BQ$2,INDIRECT("day_wise_sales_data!$B$1:$BZ$1"),0)),0)</f>
        <v>0</v>
      </c>
      <c r="BR481" s="3">
        <f ca="1">IFERROR(INDEX(INDIRECT("day_wise_sales_data!$B$2:$BZ$599"),MATCH(resource!$CC481,day_wise_sales_data!$A$2:$A$500,0),MATCH(resource!BR$2,INDIRECT("day_wise_sales_data!$B$1:$BZ$1"),0)),0)</f>
        <v>5086.57</v>
      </c>
      <c r="BS481" s="3">
        <f ca="1">IFERROR(INDEX(INDIRECT("day_wise_sales_data!$B$2:$BZ$599"),MATCH(resource!$CC481,day_wise_sales_data!$A$2:$A$500,0),MATCH(resource!BS$2,INDIRECT("day_wise_sales_data!$B$1:$BZ$1"),0)),0)</f>
        <v>4025.38</v>
      </c>
      <c r="BT481" s="3">
        <f ca="1">IFERROR(INDEX(INDIRECT("day_wise_sales_data!$B$2:$BZ$599"),MATCH(resource!$CC481,day_wise_sales_data!$A$2:$A$500,0),MATCH(resource!BT$2,INDIRECT("day_wise_sales_data!$B$1:$BZ$1"),0)),0)</f>
        <v>16225.25</v>
      </c>
      <c r="BU481" s="3">
        <f ca="1">IFERROR(INDEX(INDIRECT("day_wise_sales_data!$B$2:$BZ$599"),MATCH(resource!$CC481,day_wise_sales_data!$A$2:$A$500,0),MATCH(resource!BU$2,INDIRECT("day_wise_sales_data!$B$1:$BZ$1"),0)),0)</f>
        <v>11583.16</v>
      </c>
      <c r="BV481" s="3">
        <f ca="1">IFERROR(INDEX(INDIRECT("day_wise_sales_data!$B$2:$BZ$599"),MATCH(resource!$CC481,day_wise_sales_data!$A$2:$A$500,0),MATCH(resource!BV$2,INDIRECT("day_wise_sales_data!$B$1:$BZ$1"),0)),0)</f>
        <v>225.43</v>
      </c>
      <c r="BW481" s="3">
        <f ca="1">IFERROR(INDEX(INDIRECT("day_wise_sales_data!$B$2:$BZ$599"),MATCH(resource!$CC481,day_wise_sales_data!$A$2:$A$500,0),MATCH(resource!BW$2,INDIRECT("day_wise_sales_data!$B$1:$BZ$1"),0)),0)</f>
        <v>2514.5300000000002</v>
      </c>
      <c r="BX481" s="3">
        <f ca="1">IFERROR(INDEX(INDIRECT("day_wise_sales_data!$B$2:$BZ$599"),MATCH(resource!$CC481,day_wise_sales_data!$A$2:$A$500,0),MATCH(resource!BX$2,INDIRECT("day_wise_sales_data!$B$1:$BZ$1"),0)),0)</f>
        <v>0</v>
      </c>
      <c r="BY481" s="3">
        <f ca="1">IFERROR(INDEX(INDIRECT("day_wise_sales_data!$B$2:$BZ$599"),MATCH(resource!$CC481,day_wise_sales_data!$A$2:$A$500,0),MATCH(resource!BY$2,INDIRECT("day_wise_sales_data!$B$1:$BZ$1"),0)),0)</f>
        <v>7392.44</v>
      </c>
      <c r="BZ481" s="3">
        <f ca="1">IFERROR(INDEX(INDIRECT("day_wise_sales_data!$B$2:$BZ$599"),MATCH(resource!$CC481,day_wise_sales_data!$A$2:$A$500,0),MATCH(resource!BZ$2,INDIRECT("day_wise_sales_data!$B$1:$BZ$1"),0)),0)</f>
        <v>0</v>
      </c>
      <c r="CA481" s="3" t="str">
        <f ca="1">IFERROR(INDEX(INDIRECT("day_wise_sales_data!$B$2:$BZ$599"),MATCH(resource!$CC481,day_wise_sales_data!$A$2:$A$500,0),MATCH(resource!CA$2,INDIRECT("day_wise_sales_data!$B$1:$BZ$1"),0)),0)</f>
        <v>dd</v>
      </c>
      <c r="CC481" s="4" t="str">
        <f>sales_data!H480</f>
        <v>SYL09145</v>
      </c>
      <c r="CD481" s="1">
        <v>479</v>
      </c>
      <c r="CE481" s="1" t="str">
        <f>IF(AQ481=report!$AQ$3,resource!CD481,"")</f>
        <v/>
      </c>
      <c r="CF481" s="5" t="str">
        <f>IFERROR(SMALL($CE$3:$CE$1001,ROWS($CE$3:CE481)),"")</f>
        <v/>
      </c>
      <c r="CH481">
        <f>IFERROR(VLOOKUP($CC481,data_pull!$E$22:$G$700,2,0),0)</f>
        <v>100239.46</v>
      </c>
      <c r="DK481" s="3">
        <f>IFERROR(INDEX(COD_SALES!$B$5:$Z$500,MATCH(resource!$CC481,COD_SALES!$A$5:$A$500,0),MATCH(resource!DK$2,COD_SALES!$B$4:$Z$4,0)),"")</f>
        <v>1</v>
      </c>
      <c r="DL481" s="3">
        <f>IFERROR(INDEX(COD_SALES!$B$5:$Z$500,MATCH(resource!$CC481,COD_SALES!$A$5:$A$500,0),MATCH(resource!DL$2,COD_SALES!$B$4:$Z$4,0)),"")</f>
        <v>0</v>
      </c>
      <c r="DM481" s="3">
        <f>IFERROR(INDEX(COD_SALES!$B$5:$Z$500,MATCH(resource!$CC481,COD_SALES!$A$5:$A$500,0),MATCH(resource!DM$2,COD_SALES!$B$4:$Z$4,0)),"")</f>
        <v>0</v>
      </c>
      <c r="DN481" s="3" t="str">
        <f>IFERROR(INDEX(COD_SALES!$B$5:$Z$500,MATCH(resource!$CC481,COD_SALES!$A$5:$A$500,0),MATCH(resource!DN$2,COD_SALES!$B$4:$Z$4,0)),"")</f>
        <v/>
      </c>
      <c r="DO481" s="3">
        <f>IFERROR(INDEX(COD_SALES!$B$5:$Z$500,MATCH(resource!$CC481,COD_SALES!$A$5:$A$500,0),MATCH(resource!DO$2,COD_SALES!$B$4:$Z$4,0)),"")</f>
        <v>0</v>
      </c>
      <c r="DP481" s="3">
        <f>IFERROR(INDEX(COD_SALES!$B$5:$Z$500,MATCH(resource!$CC481,COD_SALES!$A$5:$A$500,0),MATCH(resource!DP$2,COD_SALES!$B$4:$Z$4,0)),"")</f>
        <v>0</v>
      </c>
      <c r="DQ481" s="3" t="str">
        <f>IFERROR(INDEX(COD_SALES!$B$5:$Z$500,MATCH(resource!$CC481,COD_SALES!$A$5:$A$500,0),MATCH(resource!DQ$2,COD_SALES!$B$4:$Z$4,0)),"")</f>
        <v/>
      </c>
      <c r="DR481" s="3">
        <f>IFERROR(INDEX(COD_SALES!$B$5:$Z$500,MATCH(resource!$CC481,COD_SALES!$A$5:$A$500,0),MATCH(resource!DR$2,COD_SALES!$B$4:$Z$4,0)),"")</f>
        <v>10</v>
      </c>
      <c r="DS481" s="3">
        <f>IFERROR(INDEX(COD_SALES!$B$5:$Z$500,MATCH(resource!$CC481,COD_SALES!$A$5:$A$500,0),MATCH(resource!DS$2,COD_SALES!$B$4:$Z$4,0)),"")</f>
        <v>4</v>
      </c>
      <c r="DT481" s="3">
        <f>IFERROR(INDEX(COD_SALES!$B$5:$Z$500,MATCH(resource!$CC481,COD_SALES!$A$5:$A$500,0),MATCH(resource!DT$2,COD_SALES!$B$4:$Z$4,0)),"")</f>
        <v>0</v>
      </c>
      <c r="DU481" s="3">
        <f>IFERROR(INDEX(COD_SALES!$B$5:$Z$500,MATCH(resource!$CC481,COD_SALES!$A$5:$A$500,0),MATCH(resource!DU$2,COD_SALES!$B$4:$Z$4,0)),"")</f>
        <v>0</v>
      </c>
      <c r="DV481" s="3">
        <f>IFERROR(INDEX(COD_SALES!$B$5:$Z$500,MATCH(resource!$CC481,COD_SALES!$A$5:$A$500,0),MATCH(resource!DV$2,COD_SALES!$B$4:$Z$4,0)),"")</f>
        <v>0</v>
      </c>
      <c r="DW481" s="3">
        <f>IFERROR(INDEX(COD_SALES!$B$5:$Z$500,MATCH(resource!$CC481,COD_SALES!$A$5:$A$500,0),MATCH(resource!DW$2,COD_SALES!$B$4:$Z$4,0)),"")</f>
        <v>40</v>
      </c>
      <c r="DX481" s="3">
        <f>IFERROR(INDEX(COD_SALES!$B$5:$Z$500,MATCH(resource!$CC481,COD_SALES!$A$5:$A$500,0),MATCH(resource!DX$2,COD_SALES!$B$4:$Z$4,0)),"")</f>
        <v>0</v>
      </c>
      <c r="DY481" s="3">
        <f>IFERROR(INDEX(COD_SALES!$B$5:$Z$500,MATCH(resource!$CC481,COD_SALES!$A$5:$A$500,0),MATCH(resource!DY$2,COD_SALES!$B$4:$Z$4,0)),"")</f>
        <v>0</v>
      </c>
      <c r="DZ481" s="3">
        <f>IFERROR(INDEX(COD_SALES!$B$5:$Z$500,MATCH(resource!$CC481,COD_SALES!$A$5:$A$500,0),MATCH(resource!DZ$2,COD_SALES!$B$4:$Z$4,0)),"")</f>
        <v>52</v>
      </c>
      <c r="EA481" s="3">
        <f>IFERROR(INDEX(COD_SALES!$B$5:$Z$500,MATCH(resource!$CC481,COD_SALES!$A$5:$A$500,0),MATCH(resource!EA$2,COD_SALES!$B$4:$Z$4,0)),"")</f>
        <v>0</v>
      </c>
      <c r="EB481" s="3">
        <f t="shared" si="130"/>
        <v>36880.239999999998</v>
      </c>
      <c r="EW481" s="3">
        <f>IFERROR(VLOOKUP(CC481,data_pull!$AO$25:$AR$546,2,0),0)</f>
        <v>2</v>
      </c>
      <c r="EX481" s="1">
        <f>IFERROR(VLOOKUP(CC481,data_pull!$AO$25:$AR$546,4,0),0)</f>
        <v>170000</v>
      </c>
    </row>
    <row r="482" spans="13:154" x14ac:dyDescent="0.25"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4" t="str">
        <f>sales_data!B481</f>
        <v>Blank (Sylhet Zone-2)</v>
      </c>
      <c r="AR482" s="4" t="str">
        <f>sales_data!C481</f>
        <v>Nazrul Islam</v>
      </c>
      <c r="AS482" s="5" t="str">
        <f t="shared" si="129"/>
        <v>Nazrul Islam</v>
      </c>
      <c r="AT482" s="4" t="str">
        <f>sales_data!I481</f>
        <v>Abdul Kader-2</v>
      </c>
      <c r="AU482" s="4" t="str">
        <f>sales_data!W481</f>
        <v>Chowhatta (Cb)</v>
      </c>
      <c r="AV482" s="1">
        <f>sales_data!N481</f>
        <v>100340.47</v>
      </c>
      <c r="AW482" s="1">
        <f>sales_data!P481</f>
        <v>11</v>
      </c>
      <c r="AX482" s="3">
        <f ca="1">IFERROR(INDEX(INDIRECT("day_wise_sales_data!$B$2:$BZ$599"),MATCH(resource!$CC482,day_wise_sales_data!$A$2:$A$500,0),MATCH(resource!AX$2,INDIRECT("day_wise_sales_data!$B$1:$BZ$1"),0)),0)</f>
        <v>0</v>
      </c>
      <c r="AY482" s="3">
        <f ca="1">IFERROR(INDEX(INDIRECT("day_wise_sales_data!$B$2:$BZ$599"),MATCH(resource!$CC482,day_wise_sales_data!$A$2:$A$500,0),MATCH(resource!AY$2,INDIRECT("day_wise_sales_data!$B$1:$BZ$1"),0)),0)</f>
        <v>0</v>
      </c>
      <c r="AZ482" s="3">
        <f ca="1">IFERROR(INDEX(INDIRECT("day_wise_sales_data!$B$2:$BZ$599"),MATCH(resource!$CC482,day_wise_sales_data!$A$2:$A$500,0),MATCH(resource!AZ$2,INDIRECT("day_wise_sales_data!$B$1:$BZ$1"),0)),0)</f>
        <v>1848.11</v>
      </c>
      <c r="BA482" s="3">
        <f ca="1">IFERROR(INDEX(INDIRECT("day_wise_sales_data!$B$2:$BZ$599"),MATCH(resource!$CC482,day_wise_sales_data!$A$2:$A$500,0),MATCH(resource!BA$2,INDIRECT("day_wise_sales_data!$B$1:$BZ$1"),0)),0)</f>
        <v>5544.33</v>
      </c>
      <c r="BB482" s="3">
        <f ca="1">IFERROR(INDEX(INDIRECT("day_wise_sales_data!$B$2:$BZ$599"),MATCH(resource!$CC482,day_wise_sales_data!$A$2:$A$500,0),MATCH(resource!BB$2,INDIRECT("day_wise_sales_data!$B$1:$BZ$1"),0)),0)</f>
        <v>9843.23</v>
      </c>
      <c r="BC482" s="3">
        <f ca="1">IFERROR(INDEX(INDIRECT("day_wise_sales_data!$B$2:$BZ$599"),MATCH(resource!$CC482,day_wise_sales_data!$A$2:$A$500,0),MATCH(resource!BC$2,INDIRECT("day_wise_sales_data!$B$1:$BZ$1"),0)),0)</f>
        <v>0</v>
      </c>
      <c r="BD482" s="3">
        <f ca="1">IFERROR(INDEX(INDIRECT("day_wise_sales_data!$B$2:$BZ$599"),MATCH(resource!$CC482,day_wise_sales_data!$A$2:$A$500,0),MATCH(resource!BD$2,INDIRECT("day_wise_sales_data!$B$1:$BZ$1"),0)),0)</f>
        <v>0</v>
      </c>
      <c r="BE482" s="3">
        <f ca="1">IFERROR(INDEX(INDIRECT("day_wise_sales_data!$B$2:$BZ$599"),MATCH(resource!$CC482,day_wise_sales_data!$A$2:$A$500,0),MATCH(resource!BE$2,INDIRECT("day_wise_sales_data!$B$1:$BZ$1"),0)),0)</f>
        <v>8976.15</v>
      </c>
      <c r="BF482" s="3">
        <f ca="1">IFERROR(INDEX(INDIRECT("day_wise_sales_data!$B$2:$BZ$599"),MATCH(resource!$CC482,day_wise_sales_data!$A$2:$A$500,0),MATCH(resource!BF$2,INDIRECT("day_wise_sales_data!$B$1:$BZ$1"),0)),0)</f>
        <v>0</v>
      </c>
      <c r="BG482" s="3">
        <f ca="1">IFERROR(INDEX(INDIRECT("day_wise_sales_data!$B$2:$BZ$599"),MATCH(resource!$CC482,day_wise_sales_data!$A$2:$A$500,0),MATCH(resource!BG$2,INDIRECT("day_wise_sales_data!$B$1:$BZ$1"),0)),0)</f>
        <v>0</v>
      </c>
      <c r="BH482" s="3">
        <f ca="1">IFERROR(INDEX(INDIRECT("day_wise_sales_data!$B$2:$BZ$599"),MATCH(resource!$CC482,day_wise_sales_data!$A$2:$A$500,0),MATCH(resource!BH$2,INDIRECT("day_wise_sales_data!$B$1:$BZ$1"),0)),0)</f>
        <v>0</v>
      </c>
      <c r="BI482" s="3">
        <f ca="1">IFERROR(INDEX(INDIRECT("day_wise_sales_data!$B$2:$BZ$599"),MATCH(resource!$CC482,day_wise_sales_data!$A$2:$A$500,0),MATCH(resource!BI$2,INDIRECT("day_wise_sales_data!$B$1:$BZ$1"),0)),0)</f>
        <v>422.43</v>
      </c>
      <c r="BJ482" s="3">
        <f ca="1">IFERROR(INDEX(INDIRECT("day_wise_sales_data!$B$2:$BZ$599"),MATCH(resource!$CC482,day_wise_sales_data!$A$2:$A$500,0),MATCH(resource!BJ$2,INDIRECT("day_wise_sales_data!$B$1:$BZ$1"),0)),0)</f>
        <v>0</v>
      </c>
      <c r="BK482" s="3">
        <f ca="1">IFERROR(INDEX(INDIRECT("day_wise_sales_data!$B$2:$BZ$599"),MATCH(resource!$CC482,day_wise_sales_data!$A$2:$A$500,0),MATCH(resource!BK$2,INDIRECT("day_wise_sales_data!$B$1:$BZ$1"),0)),0)</f>
        <v>770.03</v>
      </c>
      <c r="BL482" s="3">
        <f ca="1">IFERROR(INDEX(INDIRECT("day_wise_sales_data!$B$2:$BZ$599"),MATCH(resource!$CC482,day_wise_sales_data!$A$2:$A$500,0),MATCH(resource!BL$2,INDIRECT("day_wise_sales_data!$B$1:$BZ$1"),0)),0)</f>
        <v>0</v>
      </c>
      <c r="BM482" s="3">
        <f ca="1">IFERROR(INDEX(INDIRECT("day_wise_sales_data!$B$2:$BZ$599"),MATCH(resource!$CC482,day_wise_sales_data!$A$2:$A$500,0),MATCH(resource!BM$2,INDIRECT("day_wise_sales_data!$B$1:$BZ$1"),0)),0)</f>
        <v>4995.12</v>
      </c>
      <c r="BN482" s="3">
        <f ca="1">IFERROR(INDEX(INDIRECT("day_wise_sales_data!$B$2:$BZ$599"),MATCH(resource!$CC482,day_wise_sales_data!$A$2:$A$500,0),MATCH(resource!BN$2,INDIRECT("day_wise_sales_data!$B$1:$BZ$1"),0)),0)</f>
        <v>0</v>
      </c>
      <c r="BO482" s="3">
        <f ca="1">IFERROR(INDEX(INDIRECT("day_wise_sales_data!$B$2:$BZ$599"),MATCH(resource!$CC482,day_wise_sales_data!$A$2:$A$500,0),MATCH(resource!BO$2,INDIRECT("day_wise_sales_data!$B$1:$BZ$1"),0)),0)</f>
        <v>0</v>
      </c>
      <c r="BP482" s="3">
        <f ca="1">IFERROR(INDEX(INDIRECT("day_wise_sales_data!$B$2:$BZ$599"),MATCH(resource!$CC482,day_wise_sales_data!$A$2:$A$500,0),MATCH(resource!BP$2,INDIRECT("day_wise_sales_data!$B$1:$BZ$1"),0)),0)</f>
        <v>1267.29</v>
      </c>
      <c r="BQ482" s="3">
        <f ca="1">IFERROR(INDEX(INDIRECT("day_wise_sales_data!$B$2:$BZ$599"),MATCH(resource!$CC482,day_wise_sales_data!$A$2:$A$500,0),MATCH(resource!BQ$2,INDIRECT("day_wise_sales_data!$B$1:$BZ$1"),0)),0)</f>
        <v>0</v>
      </c>
      <c r="BR482" s="3">
        <f ca="1">IFERROR(INDEX(INDIRECT("day_wise_sales_data!$B$2:$BZ$599"),MATCH(resource!$CC482,day_wise_sales_data!$A$2:$A$500,0),MATCH(resource!BR$2,INDIRECT("day_wise_sales_data!$B$1:$BZ$1"),0)),0)</f>
        <v>25252.44</v>
      </c>
      <c r="BS482" s="3">
        <f ca="1">IFERROR(INDEX(INDIRECT("day_wise_sales_data!$B$2:$BZ$599"),MATCH(resource!$CC482,day_wise_sales_data!$A$2:$A$500,0),MATCH(resource!BS$2,INDIRECT("day_wise_sales_data!$B$1:$BZ$1"),0)),0)</f>
        <v>0</v>
      </c>
      <c r="BT482" s="3">
        <f ca="1">IFERROR(INDEX(INDIRECT("day_wise_sales_data!$B$2:$BZ$599"),MATCH(resource!$CC482,day_wise_sales_data!$A$2:$A$500,0),MATCH(resource!BT$2,INDIRECT("day_wise_sales_data!$B$1:$BZ$1"),0)),0)</f>
        <v>0</v>
      </c>
      <c r="BU482" s="3">
        <f ca="1">IFERROR(INDEX(INDIRECT("day_wise_sales_data!$B$2:$BZ$599"),MATCH(resource!$CC482,day_wise_sales_data!$A$2:$A$500,0),MATCH(resource!BU$2,INDIRECT("day_wise_sales_data!$B$1:$BZ$1"),0)),0)</f>
        <v>2640</v>
      </c>
      <c r="BV482" s="3">
        <f ca="1">IFERROR(INDEX(INDIRECT("day_wise_sales_data!$B$2:$BZ$599"),MATCH(resource!$CC482,day_wise_sales_data!$A$2:$A$500,0),MATCH(resource!BV$2,INDIRECT("day_wise_sales_data!$B$1:$BZ$1"),0)),0)</f>
        <v>706.07</v>
      </c>
      <c r="BW482" s="3">
        <f ca="1">IFERROR(INDEX(INDIRECT("day_wise_sales_data!$B$2:$BZ$599"),MATCH(resource!$CC482,day_wise_sales_data!$A$2:$A$500,0),MATCH(resource!BW$2,INDIRECT("day_wise_sales_data!$B$1:$BZ$1"),0)),0)</f>
        <v>0</v>
      </c>
      <c r="BX482" s="3">
        <f ca="1">IFERROR(INDEX(INDIRECT("day_wise_sales_data!$B$2:$BZ$599"),MATCH(resource!$CC482,day_wise_sales_data!$A$2:$A$500,0),MATCH(resource!BX$2,INDIRECT("day_wise_sales_data!$B$1:$BZ$1"),0)),0)</f>
        <v>0</v>
      </c>
      <c r="BY482" s="3">
        <f ca="1">IFERROR(INDEX(INDIRECT("day_wise_sales_data!$B$2:$BZ$599"),MATCH(resource!$CC482,day_wise_sales_data!$A$2:$A$500,0),MATCH(resource!BY$2,INDIRECT("day_wise_sales_data!$B$1:$BZ$1"),0)),0)</f>
        <v>10202.629999999999</v>
      </c>
      <c r="BZ482" s="3">
        <f ca="1">IFERROR(INDEX(INDIRECT("day_wise_sales_data!$B$2:$BZ$599"),MATCH(resource!$CC482,day_wise_sales_data!$A$2:$A$500,0),MATCH(resource!BZ$2,INDIRECT("day_wise_sales_data!$B$1:$BZ$1"),0)),0)</f>
        <v>27872.639999999999</v>
      </c>
      <c r="CA482" s="3" t="str">
        <f ca="1">IFERROR(INDEX(INDIRECT("day_wise_sales_data!$B$2:$BZ$599"),MATCH(resource!$CC482,day_wise_sales_data!$A$2:$A$500,0),MATCH(resource!CA$2,INDIRECT("day_wise_sales_data!$B$1:$BZ$1"),0)),0)</f>
        <v>dd</v>
      </c>
      <c r="CC482" s="4" t="str">
        <f>sales_data!H481</f>
        <v>SYL03212</v>
      </c>
      <c r="CD482" s="1">
        <v>480</v>
      </c>
      <c r="CE482" s="1" t="str">
        <f>IF(AQ482=report!$AQ$3,resource!CD482,"")</f>
        <v/>
      </c>
      <c r="CF482" s="5" t="str">
        <f>IFERROR(SMALL($CE$3:$CE$1001,ROWS($CE$3:CE482)),"")</f>
        <v/>
      </c>
      <c r="CH482">
        <f>IFERROR(VLOOKUP($CC482,data_pull!$E$22:$G$700,2,0),0)</f>
        <v>100340.47</v>
      </c>
      <c r="DK482" s="3">
        <f>IFERROR(INDEX(COD_SALES!$B$5:$Z$500,MATCH(resource!$CC482,COD_SALES!$A$5:$A$500,0),MATCH(resource!DK$2,COD_SALES!$B$4:$Z$4,0)),"")</f>
        <v>0</v>
      </c>
      <c r="DL482" s="3">
        <f>IFERROR(INDEX(COD_SALES!$B$5:$Z$500,MATCH(resource!$CC482,COD_SALES!$A$5:$A$500,0),MATCH(resource!DL$2,COD_SALES!$B$4:$Z$4,0)),"")</f>
        <v>3</v>
      </c>
      <c r="DM482" s="3">
        <f>IFERROR(INDEX(COD_SALES!$B$5:$Z$500,MATCH(resource!$CC482,COD_SALES!$A$5:$A$500,0),MATCH(resource!DM$2,COD_SALES!$B$4:$Z$4,0)),"")</f>
        <v>2</v>
      </c>
      <c r="DN482" s="3" t="str">
        <f>IFERROR(INDEX(COD_SALES!$B$5:$Z$500,MATCH(resource!$CC482,COD_SALES!$A$5:$A$500,0),MATCH(resource!DN$2,COD_SALES!$B$4:$Z$4,0)),"")</f>
        <v/>
      </c>
      <c r="DO482" s="3">
        <f>IFERROR(INDEX(COD_SALES!$B$5:$Z$500,MATCH(resource!$CC482,COD_SALES!$A$5:$A$500,0),MATCH(resource!DO$2,COD_SALES!$B$4:$Z$4,0)),"")</f>
        <v>0</v>
      </c>
      <c r="DP482" s="3">
        <f>IFERROR(INDEX(COD_SALES!$B$5:$Z$500,MATCH(resource!$CC482,COD_SALES!$A$5:$A$500,0),MATCH(resource!DP$2,COD_SALES!$B$4:$Z$4,0)),"")</f>
        <v>0</v>
      </c>
      <c r="DQ482" s="3" t="str">
        <f>IFERROR(INDEX(COD_SALES!$B$5:$Z$500,MATCH(resource!$CC482,COD_SALES!$A$5:$A$500,0),MATCH(resource!DQ$2,COD_SALES!$B$4:$Z$4,0)),"")</f>
        <v/>
      </c>
      <c r="DR482" s="3">
        <f>IFERROR(INDEX(COD_SALES!$B$5:$Z$500,MATCH(resource!$CC482,COD_SALES!$A$5:$A$500,0),MATCH(resource!DR$2,COD_SALES!$B$4:$Z$4,0)),"")</f>
        <v>1</v>
      </c>
      <c r="DS482" s="3">
        <f>IFERROR(INDEX(COD_SALES!$B$5:$Z$500,MATCH(resource!$CC482,COD_SALES!$A$5:$A$500,0),MATCH(resource!DS$2,COD_SALES!$B$4:$Z$4,0)),"")</f>
        <v>4</v>
      </c>
      <c r="DT482" s="3">
        <f>IFERROR(INDEX(COD_SALES!$B$5:$Z$500,MATCH(resource!$CC482,COD_SALES!$A$5:$A$500,0),MATCH(resource!DT$2,COD_SALES!$B$4:$Z$4,0)),"")</f>
        <v>0</v>
      </c>
      <c r="DU482" s="3">
        <f>IFERROR(INDEX(COD_SALES!$B$5:$Z$500,MATCH(resource!$CC482,COD_SALES!$A$5:$A$500,0),MATCH(resource!DU$2,COD_SALES!$B$4:$Z$4,0)),"")</f>
        <v>0</v>
      </c>
      <c r="DV482" s="3">
        <f>IFERROR(INDEX(COD_SALES!$B$5:$Z$500,MATCH(resource!$CC482,COD_SALES!$A$5:$A$500,0),MATCH(resource!DV$2,COD_SALES!$B$4:$Z$4,0)),"")</f>
        <v>0</v>
      </c>
      <c r="DW482" s="3">
        <f>IFERROR(INDEX(COD_SALES!$B$5:$Z$500,MATCH(resource!$CC482,COD_SALES!$A$5:$A$500,0),MATCH(resource!DW$2,COD_SALES!$B$4:$Z$4,0)),"")</f>
        <v>16</v>
      </c>
      <c r="DX482" s="3">
        <f>IFERROR(INDEX(COD_SALES!$B$5:$Z$500,MATCH(resource!$CC482,COD_SALES!$A$5:$A$500,0),MATCH(resource!DX$2,COD_SALES!$B$4:$Z$4,0)),"")</f>
        <v>0</v>
      </c>
      <c r="DY482" s="3">
        <f>IFERROR(INDEX(COD_SALES!$B$5:$Z$500,MATCH(resource!$CC482,COD_SALES!$A$5:$A$500,0),MATCH(resource!DY$2,COD_SALES!$B$4:$Z$4,0)),"")</f>
        <v>0</v>
      </c>
      <c r="DZ482" s="3">
        <f>IFERROR(INDEX(COD_SALES!$B$5:$Z$500,MATCH(resource!$CC482,COD_SALES!$A$5:$A$500,0),MATCH(resource!DZ$2,COD_SALES!$B$4:$Z$4,0)),"")</f>
        <v>0</v>
      </c>
      <c r="EA482" s="3">
        <f>IFERROR(INDEX(COD_SALES!$B$5:$Z$500,MATCH(resource!$CC482,COD_SALES!$A$5:$A$500,0),MATCH(resource!EA$2,COD_SALES!$B$4:$Z$4,0)),"")</f>
        <v>0</v>
      </c>
      <c r="EB482" s="3">
        <f t="shared" si="130"/>
        <v>10296.469999999999</v>
      </c>
      <c r="EW482" s="3">
        <f>IFERROR(VLOOKUP(CC482,data_pull!$AO$25:$AR$546,2,0),0)</f>
        <v>3</v>
      </c>
      <c r="EX482" s="1">
        <f>IFERROR(VLOOKUP(CC482,data_pull!$AO$25:$AR$546,4,0),0)</f>
        <v>190000</v>
      </c>
    </row>
    <row r="483" spans="13:154" x14ac:dyDescent="0.25"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4" t="str">
        <f>sales_data!B482</f>
        <v>Blank (Sylhet Zone-2)</v>
      </c>
      <c r="AR483" s="4" t="str">
        <f>sales_data!C482</f>
        <v>Nazrul Islam</v>
      </c>
      <c r="AS483" s="5" t="str">
        <f t="shared" si="129"/>
        <v/>
      </c>
      <c r="AT483" s="4" t="str">
        <f>sales_data!I482</f>
        <v>Ali Hussain</v>
      </c>
      <c r="AU483" s="4" t="str">
        <f>sales_data!W482</f>
        <v>W.M.C.H (Cb)</v>
      </c>
      <c r="AV483" s="1">
        <f>sales_data!N482</f>
        <v>104870.25</v>
      </c>
      <c r="AW483" s="1">
        <f>sales_data!P482</f>
        <v>36</v>
      </c>
      <c r="AX483" s="3">
        <f ca="1">IFERROR(INDEX(INDIRECT("day_wise_sales_data!$B$2:$BZ$599"),MATCH(resource!$CC483,day_wise_sales_data!$A$2:$A$500,0),MATCH(resource!AX$2,INDIRECT("day_wise_sales_data!$B$1:$BZ$1"),0)),0)</f>
        <v>4717.91</v>
      </c>
      <c r="AY483" s="3">
        <f ca="1">IFERROR(INDEX(INDIRECT("day_wise_sales_data!$B$2:$BZ$599"),MATCH(resource!$CC483,day_wise_sales_data!$A$2:$A$500,0),MATCH(resource!AY$2,INDIRECT("day_wise_sales_data!$B$1:$BZ$1"),0)),0)</f>
        <v>0</v>
      </c>
      <c r="AZ483" s="3">
        <f ca="1">IFERROR(INDEX(INDIRECT("day_wise_sales_data!$B$2:$BZ$599"),MATCH(resource!$CC483,day_wise_sales_data!$A$2:$A$500,0),MATCH(resource!AZ$2,INDIRECT("day_wise_sales_data!$B$1:$BZ$1"),0)),0)</f>
        <v>6411.02</v>
      </c>
      <c r="BA483" s="3">
        <f ca="1">IFERROR(INDEX(INDIRECT("day_wise_sales_data!$B$2:$BZ$599"),MATCH(resource!$CC483,day_wise_sales_data!$A$2:$A$500,0),MATCH(resource!BA$2,INDIRECT("day_wise_sales_data!$B$1:$BZ$1"),0)),0)</f>
        <v>0</v>
      </c>
      <c r="BB483" s="3">
        <f ca="1">IFERROR(INDEX(INDIRECT("day_wise_sales_data!$B$2:$BZ$599"),MATCH(resource!$CC483,day_wise_sales_data!$A$2:$A$500,0),MATCH(resource!BB$2,INDIRECT("day_wise_sales_data!$B$1:$BZ$1"),0)),0)</f>
        <v>0</v>
      </c>
      <c r="BC483" s="3">
        <f ca="1">IFERROR(INDEX(INDIRECT("day_wise_sales_data!$B$2:$BZ$599"),MATCH(resource!$CC483,day_wise_sales_data!$A$2:$A$500,0),MATCH(resource!BC$2,INDIRECT("day_wise_sales_data!$B$1:$BZ$1"),0)),0)</f>
        <v>0</v>
      </c>
      <c r="BD483" s="3">
        <f ca="1">IFERROR(INDEX(INDIRECT("day_wise_sales_data!$B$2:$BZ$599"),MATCH(resource!$CC483,day_wise_sales_data!$A$2:$A$500,0),MATCH(resource!BD$2,INDIRECT("day_wise_sales_data!$B$1:$BZ$1"),0)),0)</f>
        <v>0</v>
      </c>
      <c r="BE483" s="3">
        <f ca="1">IFERROR(INDEX(INDIRECT("day_wise_sales_data!$B$2:$BZ$599"),MATCH(resource!$CC483,day_wise_sales_data!$A$2:$A$500,0),MATCH(resource!BE$2,INDIRECT("day_wise_sales_data!$B$1:$BZ$1"),0)),0)</f>
        <v>6599.99</v>
      </c>
      <c r="BF483" s="3">
        <f ca="1">IFERROR(INDEX(INDIRECT("day_wise_sales_data!$B$2:$BZ$599"),MATCH(resource!$CC483,day_wise_sales_data!$A$2:$A$500,0),MATCH(resource!BF$2,INDIRECT("day_wise_sales_data!$B$1:$BZ$1"),0)),0)</f>
        <v>6599.99</v>
      </c>
      <c r="BG483" s="3">
        <f ca="1">IFERROR(INDEX(INDIRECT("day_wise_sales_data!$B$2:$BZ$599"),MATCH(resource!$CC483,day_wise_sales_data!$A$2:$A$500,0),MATCH(resource!BG$2,INDIRECT("day_wise_sales_data!$B$1:$BZ$1"),0)),0)</f>
        <v>4966.43</v>
      </c>
      <c r="BH483" s="3">
        <f ca="1">IFERROR(INDEX(INDIRECT("day_wise_sales_data!$B$2:$BZ$599"),MATCH(resource!$CC483,day_wise_sales_data!$A$2:$A$500,0),MATCH(resource!BH$2,INDIRECT("day_wise_sales_data!$B$1:$BZ$1"),0)),0)</f>
        <v>0</v>
      </c>
      <c r="BI483" s="3">
        <f ca="1">IFERROR(INDEX(INDIRECT("day_wise_sales_data!$B$2:$BZ$599"),MATCH(resource!$CC483,day_wise_sales_data!$A$2:$A$500,0),MATCH(resource!BI$2,INDIRECT("day_wise_sales_data!$B$1:$BZ$1"),0)),0)</f>
        <v>0</v>
      </c>
      <c r="BJ483" s="3">
        <f ca="1">IFERROR(INDEX(INDIRECT("day_wise_sales_data!$B$2:$BZ$599"),MATCH(resource!$CC483,day_wise_sales_data!$A$2:$A$500,0),MATCH(resource!BJ$2,INDIRECT("day_wise_sales_data!$B$1:$BZ$1"),0)),0)</f>
        <v>0</v>
      </c>
      <c r="BK483" s="3">
        <f ca="1">IFERROR(INDEX(INDIRECT("day_wise_sales_data!$B$2:$BZ$599"),MATCH(resource!$CC483,day_wise_sales_data!$A$2:$A$500,0),MATCH(resource!BK$2,INDIRECT("day_wise_sales_data!$B$1:$BZ$1"),0)),0)</f>
        <v>2143.86</v>
      </c>
      <c r="BL483" s="3">
        <f ca="1">IFERROR(INDEX(INDIRECT("day_wise_sales_data!$B$2:$BZ$599"),MATCH(resource!$CC483,day_wise_sales_data!$A$2:$A$500,0),MATCH(resource!BL$2,INDIRECT("day_wise_sales_data!$B$1:$BZ$1"),0)),0)</f>
        <v>17512.900000000001</v>
      </c>
      <c r="BM483" s="3">
        <f ca="1">IFERROR(INDEX(INDIRECT("day_wise_sales_data!$B$2:$BZ$599"),MATCH(resource!$CC483,day_wise_sales_data!$A$2:$A$500,0),MATCH(resource!BM$2,INDIRECT("day_wise_sales_data!$B$1:$BZ$1"),0)),0)</f>
        <v>0</v>
      </c>
      <c r="BN483" s="3">
        <f ca="1">IFERROR(INDEX(INDIRECT("day_wise_sales_data!$B$2:$BZ$599"),MATCH(resource!$CC483,day_wise_sales_data!$A$2:$A$500,0),MATCH(resource!BN$2,INDIRECT("day_wise_sales_data!$B$1:$BZ$1"),0)),0)</f>
        <v>9361.85</v>
      </c>
      <c r="BO483" s="3">
        <f ca="1">IFERROR(INDEX(INDIRECT("day_wise_sales_data!$B$2:$BZ$599"),MATCH(resource!$CC483,day_wise_sales_data!$A$2:$A$500,0),MATCH(resource!BO$2,INDIRECT("day_wise_sales_data!$B$1:$BZ$1"),0)),0)</f>
        <v>0</v>
      </c>
      <c r="BP483" s="3">
        <f ca="1">IFERROR(INDEX(INDIRECT("day_wise_sales_data!$B$2:$BZ$599"),MATCH(resource!$CC483,day_wise_sales_data!$A$2:$A$500,0),MATCH(resource!BP$2,INDIRECT("day_wise_sales_data!$B$1:$BZ$1"),0)),0)</f>
        <v>4116.34</v>
      </c>
      <c r="BQ483" s="3">
        <f ca="1">IFERROR(INDEX(INDIRECT("day_wise_sales_data!$B$2:$BZ$599"),MATCH(resource!$CC483,day_wise_sales_data!$A$2:$A$500,0),MATCH(resource!BQ$2,INDIRECT("day_wise_sales_data!$B$1:$BZ$1"),0)),0)</f>
        <v>0</v>
      </c>
      <c r="BR483" s="3">
        <f ca="1">IFERROR(INDEX(INDIRECT("day_wise_sales_data!$B$2:$BZ$599"),MATCH(resource!$CC483,day_wise_sales_data!$A$2:$A$500,0),MATCH(resource!BR$2,INDIRECT("day_wise_sales_data!$B$1:$BZ$1"),0)),0)</f>
        <v>0</v>
      </c>
      <c r="BS483" s="3">
        <f ca="1">IFERROR(INDEX(INDIRECT("day_wise_sales_data!$B$2:$BZ$599"),MATCH(resource!$CC483,day_wise_sales_data!$A$2:$A$500,0),MATCH(resource!BS$2,INDIRECT("day_wise_sales_data!$B$1:$BZ$1"),0)),0)</f>
        <v>3236.23</v>
      </c>
      <c r="BT483" s="3">
        <f ca="1">IFERROR(INDEX(INDIRECT("day_wise_sales_data!$B$2:$BZ$599"),MATCH(resource!$CC483,day_wise_sales_data!$A$2:$A$500,0),MATCH(resource!BT$2,INDIRECT("day_wise_sales_data!$B$1:$BZ$1"),0)),0)</f>
        <v>5838.28</v>
      </c>
      <c r="BU483" s="3">
        <f ca="1">IFERROR(INDEX(INDIRECT("day_wise_sales_data!$B$2:$BZ$599"),MATCH(resource!$CC483,day_wise_sales_data!$A$2:$A$500,0),MATCH(resource!BU$2,INDIRECT("day_wise_sales_data!$B$1:$BZ$1"),0)),0)</f>
        <v>18228.98</v>
      </c>
      <c r="BV483" s="3">
        <f ca="1">IFERROR(INDEX(INDIRECT("day_wise_sales_data!$B$2:$BZ$599"),MATCH(resource!$CC483,day_wise_sales_data!$A$2:$A$500,0),MATCH(resource!BV$2,INDIRECT("day_wise_sales_data!$B$1:$BZ$1"),0)),0)</f>
        <v>1267.29</v>
      </c>
      <c r="BW483" s="3">
        <f ca="1">IFERROR(INDEX(INDIRECT("day_wise_sales_data!$B$2:$BZ$599"),MATCH(resource!$CC483,day_wise_sales_data!$A$2:$A$500,0),MATCH(resource!BW$2,INDIRECT("day_wise_sales_data!$B$1:$BZ$1"),0)),0)</f>
        <v>12610.9</v>
      </c>
      <c r="BX483" s="3">
        <f ca="1">IFERROR(INDEX(INDIRECT("day_wise_sales_data!$B$2:$BZ$599"),MATCH(resource!$CC483,day_wise_sales_data!$A$2:$A$500,0),MATCH(resource!BX$2,INDIRECT("day_wise_sales_data!$B$1:$BZ$1"),0)),0)</f>
        <v>0</v>
      </c>
      <c r="BY483" s="3">
        <f ca="1">IFERROR(INDEX(INDIRECT("day_wise_sales_data!$B$2:$BZ$599"),MATCH(resource!$CC483,day_wise_sales_data!$A$2:$A$500,0),MATCH(resource!BY$2,INDIRECT("day_wise_sales_data!$B$1:$BZ$1"),0)),0)</f>
        <v>0</v>
      </c>
      <c r="BZ483" s="3">
        <f ca="1">IFERROR(INDEX(INDIRECT("day_wise_sales_data!$B$2:$BZ$599"),MATCH(resource!$CC483,day_wise_sales_data!$A$2:$A$500,0),MATCH(resource!BZ$2,INDIRECT("day_wise_sales_data!$B$1:$BZ$1"),0)),0)</f>
        <v>0</v>
      </c>
      <c r="CA483" s="3" t="str">
        <f ca="1">IFERROR(INDEX(INDIRECT("day_wise_sales_data!$B$2:$BZ$599"),MATCH(resource!$CC483,day_wise_sales_data!$A$2:$A$500,0),MATCH(resource!CA$2,INDIRECT("day_wise_sales_data!$B$1:$BZ$1"),0)),0)</f>
        <v>dd</v>
      </c>
      <c r="CC483" s="4" t="str">
        <f>sales_data!H482</f>
        <v>SYL11144</v>
      </c>
      <c r="CD483" s="1">
        <v>481</v>
      </c>
      <c r="CE483" s="1" t="str">
        <f>IF(AQ483=report!$AQ$3,resource!CD483,"")</f>
        <v/>
      </c>
      <c r="CF483" s="5" t="str">
        <f>IFERROR(SMALL($CE$3:$CE$1001,ROWS($CE$3:CE483)),"")</f>
        <v/>
      </c>
      <c r="CH483">
        <f>IFERROR(VLOOKUP($CC483,data_pull!$E$22:$G$700,2,0),0)</f>
        <v>104870.25</v>
      </c>
      <c r="DK483" s="3">
        <f>IFERROR(INDEX(COD_SALES!$B$5:$Z$500,MATCH(resource!$CC483,COD_SALES!$A$5:$A$500,0),MATCH(resource!DK$2,COD_SALES!$B$4:$Z$4,0)),"")</f>
        <v>0</v>
      </c>
      <c r="DL483" s="3">
        <f>IFERROR(INDEX(COD_SALES!$B$5:$Z$500,MATCH(resource!$CC483,COD_SALES!$A$5:$A$500,0),MATCH(resource!DL$2,COD_SALES!$B$4:$Z$4,0)),"")</f>
        <v>2</v>
      </c>
      <c r="DM483" s="3">
        <f>IFERROR(INDEX(COD_SALES!$B$5:$Z$500,MATCH(resource!$CC483,COD_SALES!$A$5:$A$500,0),MATCH(resource!DM$2,COD_SALES!$B$4:$Z$4,0)),"")</f>
        <v>2</v>
      </c>
      <c r="DN483" s="3" t="str">
        <f>IFERROR(INDEX(COD_SALES!$B$5:$Z$500,MATCH(resource!$CC483,COD_SALES!$A$5:$A$500,0),MATCH(resource!DN$2,COD_SALES!$B$4:$Z$4,0)),"")</f>
        <v/>
      </c>
      <c r="DO483" s="3">
        <f>IFERROR(INDEX(COD_SALES!$B$5:$Z$500,MATCH(resource!$CC483,COD_SALES!$A$5:$A$500,0),MATCH(resource!DO$2,COD_SALES!$B$4:$Z$4,0)),"")</f>
        <v>0</v>
      </c>
      <c r="DP483" s="3">
        <f>IFERROR(INDEX(COD_SALES!$B$5:$Z$500,MATCH(resource!$CC483,COD_SALES!$A$5:$A$500,0),MATCH(resource!DP$2,COD_SALES!$B$4:$Z$4,0)),"")</f>
        <v>0</v>
      </c>
      <c r="DQ483" s="3" t="str">
        <f>IFERROR(INDEX(COD_SALES!$B$5:$Z$500,MATCH(resource!$CC483,COD_SALES!$A$5:$A$500,0),MATCH(resource!DQ$2,COD_SALES!$B$4:$Z$4,0)),"")</f>
        <v/>
      </c>
      <c r="DR483" s="3">
        <f>IFERROR(INDEX(COD_SALES!$B$5:$Z$500,MATCH(resource!$CC483,COD_SALES!$A$5:$A$500,0),MATCH(resource!DR$2,COD_SALES!$B$4:$Z$4,0)),"")</f>
        <v>0</v>
      </c>
      <c r="DS483" s="3">
        <f>IFERROR(INDEX(COD_SALES!$B$5:$Z$500,MATCH(resource!$CC483,COD_SALES!$A$5:$A$500,0),MATCH(resource!DS$2,COD_SALES!$B$4:$Z$4,0)),"")</f>
        <v>24</v>
      </c>
      <c r="DT483" s="3">
        <f>IFERROR(INDEX(COD_SALES!$B$5:$Z$500,MATCH(resource!$CC483,COD_SALES!$A$5:$A$500,0),MATCH(resource!DT$2,COD_SALES!$B$4:$Z$4,0)),"")</f>
        <v>0</v>
      </c>
      <c r="DU483" s="3">
        <f>IFERROR(INDEX(COD_SALES!$B$5:$Z$500,MATCH(resource!$CC483,COD_SALES!$A$5:$A$500,0),MATCH(resource!DU$2,COD_SALES!$B$4:$Z$4,0)),"")</f>
        <v>0</v>
      </c>
      <c r="DV483" s="3">
        <f>IFERROR(INDEX(COD_SALES!$B$5:$Z$500,MATCH(resource!$CC483,COD_SALES!$A$5:$A$500,0),MATCH(resource!DV$2,COD_SALES!$B$4:$Z$4,0)),"")</f>
        <v>0</v>
      </c>
      <c r="DW483" s="3">
        <f>IFERROR(INDEX(COD_SALES!$B$5:$Z$500,MATCH(resource!$CC483,COD_SALES!$A$5:$A$500,0),MATCH(resource!DW$2,COD_SALES!$B$4:$Z$4,0)),"")</f>
        <v>12</v>
      </c>
      <c r="DX483" s="3">
        <f>IFERROR(INDEX(COD_SALES!$B$5:$Z$500,MATCH(resource!$CC483,COD_SALES!$A$5:$A$500,0),MATCH(resource!DX$2,COD_SALES!$B$4:$Z$4,0)),"")</f>
        <v>0</v>
      </c>
      <c r="DY483" s="3">
        <f>IFERROR(INDEX(COD_SALES!$B$5:$Z$500,MATCH(resource!$CC483,COD_SALES!$A$5:$A$500,0),MATCH(resource!DY$2,COD_SALES!$B$4:$Z$4,0)),"")</f>
        <v>0</v>
      </c>
      <c r="DZ483" s="3">
        <f>IFERROR(INDEX(COD_SALES!$B$5:$Z$500,MATCH(resource!$CC483,COD_SALES!$A$5:$A$500,0),MATCH(resource!DZ$2,COD_SALES!$B$4:$Z$4,0)),"")</f>
        <v>6</v>
      </c>
      <c r="EA483" s="3">
        <f>IFERROR(INDEX(COD_SALES!$B$5:$Z$500,MATCH(resource!$CC483,COD_SALES!$A$5:$A$500,0),MATCH(resource!EA$2,COD_SALES!$B$4:$Z$4,0)),"")</f>
        <v>0</v>
      </c>
      <c r="EB483" s="3">
        <f t="shared" si="130"/>
        <v>13725.06</v>
      </c>
      <c r="EW483" s="3">
        <f>IFERROR(VLOOKUP(CC483,data_pull!$AO$25:$AR$546,2,0),0)</f>
        <v>19</v>
      </c>
      <c r="EX483" s="1">
        <f>IFERROR(VLOOKUP(CC483,data_pull!$AO$25:$AR$546,4,0),0)</f>
        <v>170000</v>
      </c>
    </row>
    <row r="484" spans="13:154" x14ac:dyDescent="0.25"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4" t="str">
        <f>sales_data!B483</f>
        <v>Blank (Sylhet Zone-2)</v>
      </c>
      <c r="AR484" s="4" t="str">
        <f>sales_data!C483</f>
        <v>Nazrul Islam</v>
      </c>
      <c r="AS484" s="5" t="str">
        <f t="shared" si="129"/>
        <v/>
      </c>
      <c r="AT484" s="4" t="str">
        <f>sales_data!I483</f>
        <v>Khairul Islam</v>
      </c>
      <c r="AU484" s="4" t="str">
        <f>sales_data!W483</f>
        <v>Biswanath (Tb)</v>
      </c>
      <c r="AV484" s="1">
        <f>sales_data!N483</f>
        <v>86246.42</v>
      </c>
      <c r="AW484" s="1">
        <f>sales_data!P483</f>
        <v>20</v>
      </c>
      <c r="AX484" s="3">
        <f ca="1">IFERROR(INDEX(INDIRECT("day_wise_sales_data!$B$2:$BZ$599"),MATCH(resource!$CC484,day_wise_sales_data!$A$2:$A$500,0),MATCH(resource!AX$2,INDIRECT("day_wise_sales_data!$B$1:$BZ$1"),0)),0)</f>
        <v>0</v>
      </c>
      <c r="AY484" s="3">
        <f ca="1">IFERROR(INDEX(INDIRECT("day_wise_sales_data!$B$2:$BZ$599"),MATCH(resource!$CC484,day_wise_sales_data!$A$2:$A$500,0),MATCH(resource!AY$2,INDIRECT("day_wise_sales_data!$B$1:$BZ$1"),0)),0)</f>
        <v>0</v>
      </c>
      <c r="AZ484" s="3">
        <f ca="1">IFERROR(INDEX(INDIRECT("day_wise_sales_data!$B$2:$BZ$599"),MATCH(resource!$CC484,day_wise_sales_data!$A$2:$A$500,0),MATCH(resource!AZ$2,INDIRECT("day_wise_sales_data!$B$1:$BZ$1"),0)),0)</f>
        <v>5280</v>
      </c>
      <c r="BA484" s="3">
        <f ca="1">IFERROR(INDEX(INDIRECT("day_wise_sales_data!$B$2:$BZ$599"),MATCH(resource!$CC484,day_wise_sales_data!$A$2:$A$500,0),MATCH(resource!BA$2,INDIRECT("day_wise_sales_data!$B$1:$BZ$1"),0)),0)</f>
        <v>0</v>
      </c>
      <c r="BB484" s="3">
        <f ca="1">IFERROR(INDEX(INDIRECT("day_wise_sales_data!$B$2:$BZ$599"),MATCH(resource!$CC484,day_wise_sales_data!$A$2:$A$500,0),MATCH(resource!BB$2,INDIRECT("day_wise_sales_data!$B$1:$BZ$1"),0)),0)</f>
        <v>0</v>
      </c>
      <c r="BC484" s="3">
        <f ca="1">IFERROR(INDEX(INDIRECT("day_wise_sales_data!$B$2:$BZ$599"),MATCH(resource!$CC484,day_wise_sales_data!$A$2:$A$500,0),MATCH(resource!BC$2,INDIRECT("day_wise_sales_data!$B$1:$BZ$1"),0)),0)</f>
        <v>0</v>
      </c>
      <c r="BD484" s="3">
        <f ca="1">IFERROR(INDEX(INDIRECT("day_wise_sales_data!$B$2:$BZ$599"),MATCH(resource!$CC484,day_wise_sales_data!$A$2:$A$500,0),MATCH(resource!BD$2,INDIRECT("day_wise_sales_data!$B$1:$BZ$1"),0)),0)</f>
        <v>0</v>
      </c>
      <c r="BE484" s="3">
        <f ca="1">IFERROR(INDEX(INDIRECT("day_wise_sales_data!$B$2:$BZ$599"),MATCH(resource!$CC484,day_wise_sales_data!$A$2:$A$500,0),MATCH(resource!BE$2,INDIRECT("day_wise_sales_data!$B$1:$BZ$1"),0)),0)</f>
        <v>0</v>
      </c>
      <c r="BF484" s="3">
        <f ca="1">IFERROR(INDEX(INDIRECT("day_wise_sales_data!$B$2:$BZ$599"),MATCH(resource!$CC484,day_wise_sales_data!$A$2:$A$500,0),MATCH(resource!BF$2,INDIRECT("day_wise_sales_data!$B$1:$BZ$1"),0)),0)</f>
        <v>0</v>
      </c>
      <c r="BG484" s="3">
        <f ca="1">IFERROR(INDEX(INDIRECT("day_wise_sales_data!$B$2:$BZ$599"),MATCH(resource!$CC484,day_wise_sales_data!$A$2:$A$500,0),MATCH(resource!BG$2,INDIRECT("day_wise_sales_data!$B$1:$BZ$1"),0)),0)</f>
        <v>0</v>
      </c>
      <c r="BH484" s="3">
        <f ca="1">IFERROR(INDEX(INDIRECT("day_wise_sales_data!$B$2:$BZ$599"),MATCH(resource!$CC484,day_wise_sales_data!$A$2:$A$500,0),MATCH(resource!BH$2,INDIRECT("day_wise_sales_data!$B$1:$BZ$1"),0)),0)</f>
        <v>1320</v>
      </c>
      <c r="BI484" s="3">
        <f ca="1">IFERROR(INDEX(INDIRECT("day_wise_sales_data!$B$2:$BZ$599"),MATCH(resource!$CC484,day_wise_sales_data!$A$2:$A$500,0),MATCH(resource!BI$2,INDIRECT("day_wise_sales_data!$B$1:$BZ$1"),0)),0)</f>
        <v>0</v>
      </c>
      <c r="BJ484" s="3">
        <f ca="1">IFERROR(INDEX(INDIRECT("day_wise_sales_data!$B$2:$BZ$599"),MATCH(resource!$CC484,day_wise_sales_data!$A$2:$A$500,0),MATCH(resource!BJ$2,INDIRECT("day_wise_sales_data!$B$1:$BZ$1"),0)),0)</f>
        <v>0</v>
      </c>
      <c r="BK484" s="3">
        <f ca="1">IFERROR(INDEX(INDIRECT("day_wise_sales_data!$B$2:$BZ$599"),MATCH(resource!$CC484,day_wise_sales_data!$A$2:$A$500,0),MATCH(resource!BK$2,INDIRECT("day_wise_sales_data!$B$1:$BZ$1"),0)),0)</f>
        <v>4602.32</v>
      </c>
      <c r="BL484" s="3">
        <f ca="1">IFERROR(INDEX(INDIRECT("day_wise_sales_data!$B$2:$BZ$599"),MATCH(resource!$CC484,day_wise_sales_data!$A$2:$A$500,0),MATCH(resource!BL$2,INDIRECT("day_wise_sales_data!$B$1:$BZ$1"),0)),0)</f>
        <v>0</v>
      </c>
      <c r="BM484" s="3">
        <f ca="1">IFERROR(INDEX(INDIRECT("day_wise_sales_data!$B$2:$BZ$599"),MATCH(resource!$CC484,day_wise_sales_data!$A$2:$A$500,0),MATCH(resource!BM$2,INDIRECT("day_wise_sales_data!$B$1:$BZ$1"),0)),0)</f>
        <v>6599.99</v>
      </c>
      <c r="BN484" s="3">
        <f ca="1">IFERROR(INDEX(INDIRECT("day_wise_sales_data!$B$2:$BZ$599"),MATCH(resource!$CC484,day_wise_sales_data!$A$2:$A$500,0),MATCH(resource!BN$2,INDIRECT("day_wise_sales_data!$B$1:$BZ$1"),0)),0)</f>
        <v>0</v>
      </c>
      <c r="BO484" s="3">
        <f ca="1">IFERROR(INDEX(INDIRECT("day_wise_sales_data!$B$2:$BZ$599"),MATCH(resource!$CC484,day_wise_sales_data!$A$2:$A$500,0),MATCH(resource!BO$2,INDIRECT("day_wise_sales_data!$B$1:$BZ$1"),0)),0)</f>
        <v>0</v>
      </c>
      <c r="BP484" s="3">
        <f ca="1">IFERROR(INDEX(INDIRECT("day_wise_sales_data!$B$2:$BZ$599"),MATCH(resource!$CC484,day_wise_sales_data!$A$2:$A$500,0),MATCH(resource!BP$2,INDIRECT("day_wise_sales_data!$B$1:$BZ$1"),0)),0)</f>
        <v>0</v>
      </c>
      <c r="BQ484" s="3">
        <f ca="1">IFERROR(INDEX(INDIRECT("day_wise_sales_data!$B$2:$BZ$599"),MATCH(resource!$CC484,day_wise_sales_data!$A$2:$A$500,0),MATCH(resource!BQ$2,INDIRECT("day_wise_sales_data!$B$1:$BZ$1"),0)),0)</f>
        <v>0</v>
      </c>
      <c r="BR484" s="3">
        <f ca="1">IFERROR(INDEX(INDIRECT("day_wise_sales_data!$B$2:$BZ$599"),MATCH(resource!$CC484,day_wise_sales_data!$A$2:$A$500,0),MATCH(resource!BR$2,INDIRECT("day_wise_sales_data!$B$1:$BZ$1"),0)),0)</f>
        <v>9030.16</v>
      </c>
      <c r="BS484" s="3">
        <f ca="1">IFERROR(INDEX(INDIRECT("day_wise_sales_data!$B$2:$BZ$599"),MATCH(resource!$CC484,day_wise_sales_data!$A$2:$A$500,0),MATCH(resource!BS$2,INDIRECT("day_wise_sales_data!$B$1:$BZ$1"),0)),0)</f>
        <v>24246.04</v>
      </c>
      <c r="BT484" s="3">
        <f ca="1">IFERROR(INDEX(INDIRECT("day_wise_sales_data!$B$2:$BZ$599"),MATCH(resource!$CC484,day_wise_sales_data!$A$2:$A$500,0),MATCH(resource!BT$2,INDIRECT("day_wise_sales_data!$B$1:$BZ$1"),0)),0)</f>
        <v>0</v>
      </c>
      <c r="BU484" s="3">
        <f ca="1">IFERROR(INDEX(INDIRECT("day_wise_sales_data!$B$2:$BZ$599"),MATCH(resource!$CC484,day_wise_sales_data!$A$2:$A$500,0),MATCH(resource!BU$2,INDIRECT("day_wise_sales_data!$B$1:$BZ$1"),0)),0)</f>
        <v>0</v>
      </c>
      <c r="BV484" s="3">
        <f ca="1">IFERROR(INDEX(INDIRECT("day_wise_sales_data!$B$2:$BZ$599"),MATCH(resource!$CC484,day_wise_sales_data!$A$2:$A$500,0),MATCH(resource!BV$2,INDIRECT("day_wise_sales_data!$B$1:$BZ$1"),0)),0)</f>
        <v>0</v>
      </c>
      <c r="BW484" s="3">
        <f ca="1">IFERROR(INDEX(INDIRECT("day_wise_sales_data!$B$2:$BZ$599"),MATCH(resource!$CC484,day_wise_sales_data!$A$2:$A$500,0),MATCH(resource!BW$2,INDIRECT("day_wise_sales_data!$B$1:$BZ$1"),0)),0)</f>
        <v>0</v>
      </c>
      <c r="BX484" s="3">
        <f ca="1">IFERROR(INDEX(INDIRECT("day_wise_sales_data!$B$2:$BZ$599"),MATCH(resource!$CC484,day_wise_sales_data!$A$2:$A$500,0),MATCH(resource!BX$2,INDIRECT("day_wise_sales_data!$B$1:$BZ$1"),0)),0)</f>
        <v>0</v>
      </c>
      <c r="BY484" s="3">
        <f ca="1">IFERROR(INDEX(INDIRECT("day_wise_sales_data!$B$2:$BZ$599"),MATCH(resource!$CC484,day_wise_sales_data!$A$2:$A$500,0),MATCH(resource!BY$2,INDIRECT("day_wise_sales_data!$B$1:$BZ$1"),0)),0)</f>
        <v>4808.72</v>
      </c>
      <c r="BZ484" s="3">
        <f ca="1">IFERROR(INDEX(INDIRECT("day_wise_sales_data!$B$2:$BZ$599"),MATCH(resource!$CC484,day_wise_sales_data!$A$2:$A$500,0),MATCH(resource!BZ$2,INDIRECT("day_wise_sales_data!$B$1:$BZ$1"),0)),0)</f>
        <v>30195.24</v>
      </c>
      <c r="CA484" s="3" t="str">
        <f ca="1">IFERROR(INDEX(INDIRECT("day_wise_sales_data!$B$2:$BZ$599"),MATCH(resource!$CC484,day_wise_sales_data!$A$2:$A$500,0),MATCH(resource!CA$2,INDIRECT("day_wise_sales_data!$B$1:$BZ$1"),0)),0)</f>
        <v>dd</v>
      </c>
      <c r="CC484" s="4" t="str">
        <f>sales_data!H483</f>
        <v>SYL11203</v>
      </c>
      <c r="CD484" s="1">
        <v>482</v>
      </c>
      <c r="CE484" s="1" t="str">
        <f>IF(AQ484=report!$AQ$3,resource!CD484,"")</f>
        <v/>
      </c>
      <c r="CF484" s="5" t="str">
        <f>IFERROR(SMALL($CE$3:$CE$1001,ROWS($CE$3:CE484)),"")</f>
        <v/>
      </c>
      <c r="CH484">
        <f>IFERROR(VLOOKUP($CC484,data_pull!$E$22:$G$700,2,0),0)</f>
        <v>86246.42</v>
      </c>
      <c r="DK484" s="3">
        <f>IFERROR(INDEX(COD_SALES!$B$5:$Z$500,MATCH(resource!$CC484,COD_SALES!$A$5:$A$500,0),MATCH(resource!DK$2,COD_SALES!$B$4:$Z$4,0)),"")</f>
        <v>0</v>
      </c>
      <c r="DL484" s="3">
        <f>IFERROR(INDEX(COD_SALES!$B$5:$Z$500,MATCH(resource!$CC484,COD_SALES!$A$5:$A$500,0),MATCH(resource!DL$2,COD_SALES!$B$4:$Z$4,0)),"")</f>
        <v>0</v>
      </c>
      <c r="DM484" s="3">
        <f>IFERROR(INDEX(COD_SALES!$B$5:$Z$500,MATCH(resource!$CC484,COD_SALES!$A$5:$A$500,0),MATCH(resource!DM$2,COD_SALES!$B$4:$Z$4,0)),"")</f>
        <v>0</v>
      </c>
      <c r="DN484" s="3" t="str">
        <f>IFERROR(INDEX(COD_SALES!$B$5:$Z$500,MATCH(resource!$CC484,COD_SALES!$A$5:$A$500,0),MATCH(resource!DN$2,COD_SALES!$B$4:$Z$4,0)),"")</f>
        <v/>
      </c>
      <c r="DO484" s="3">
        <f>IFERROR(INDEX(COD_SALES!$B$5:$Z$500,MATCH(resource!$CC484,COD_SALES!$A$5:$A$500,0),MATCH(resource!DO$2,COD_SALES!$B$4:$Z$4,0)),"")</f>
        <v>0</v>
      </c>
      <c r="DP484" s="3">
        <f>IFERROR(INDEX(COD_SALES!$B$5:$Z$500,MATCH(resource!$CC484,COD_SALES!$A$5:$A$500,0),MATCH(resource!DP$2,COD_SALES!$B$4:$Z$4,0)),"")</f>
        <v>2</v>
      </c>
      <c r="DQ484" s="3" t="str">
        <f>IFERROR(INDEX(COD_SALES!$B$5:$Z$500,MATCH(resource!$CC484,COD_SALES!$A$5:$A$500,0),MATCH(resource!DQ$2,COD_SALES!$B$4:$Z$4,0)),"")</f>
        <v/>
      </c>
      <c r="DR484" s="3">
        <f>IFERROR(INDEX(COD_SALES!$B$5:$Z$500,MATCH(resource!$CC484,COD_SALES!$A$5:$A$500,0),MATCH(resource!DR$2,COD_SALES!$B$4:$Z$4,0)),"")</f>
        <v>0</v>
      </c>
      <c r="DS484" s="3">
        <f>IFERROR(INDEX(COD_SALES!$B$5:$Z$500,MATCH(resource!$CC484,COD_SALES!$A$5:$A$500,0),MATCH(resource!DS$2,COD_SALES!$B$4:$Z$4,0)),"")</f>
        <v>0</v>
      </c>
      <c r="DT484" s="3">
        <f>IFERROR(INDEX(COD_SALES!$B$5:$Z$500,MATCH(resource!$CC484,COD_SALES!$A$5:$A$500,0),MATCH(resource!DT$2,COD_SALES!$B$4:$Z$4,0)),"")</f>
        <v>0</v>
      </c>
      <c r="DU484" s="3">
        <f>IFERROR(INDEX(COD_SALES!$B$5:$Z$500,MATCH(resource!$CC484,COD_SALES!$A$5:$A$500,0),MATCH(resource!DU$2,COD_SALES!$B$4:$Z$4,0)),"")</f>
        <v>0</v>
      </c>
      <c r="DV484" s="3">
        <f>IFERROR(INDEX(COD_SALES!$B$5:$Z$500,MATCH(resource!$CC484,COD_SALES!$A$5:$A$500,0),MATCH(resource!DV$2,COD_SALES!$B$4:$Z$4,0)),"")</f>
        <v>0</v>
      </c>
      <c r="DW484" s="3">
        <f>IFERROR(INDEX(COD_SALES!$B$5:$Z$500,MATCH(resource!$CC484,COD_SALES!$A$5:$A$500,0),MATCH(resource!DW$2,COD_SALES!$B$4:$Z$4,0)),"")</f>
        <v>4</v>
      </c>
      <c r="DX484" s="3">
        <f>IFERROR(INDEX(COD_SALES!$B$5:$Z$500,MATCH(resource!$CC484,COD_SALES!$A$5:$A$500,0),MATCH(resource!DX$2,COD_SALES!$B$4:$Z$4,0)),"")</f>
        <v>0</v>
      </c>
      <c r="DY484" s="3">
        <f>IFERROR(INDEX(COD_SALES!$B$5:$Z$500,MATCH(resource!$CC484,COD_SALES!$A$5:$A$500,0),MATCH(resource!DY$2,COD_SALES!$B$4:$Z$4,0)),"")</f>
        <v>10</v>
      </c>
      <c r="DZ484" s="3">
        <f>IFERROR(INDEX(COD_SALES!$B$5:$Z$500,MATCH(resource!$CC484,COD_SALES!$A$5:$A$500,0),MATCH(resource!DZ$2,COD_SALES!$B$4:$Z$4,0)),"")</f>
        <v>64</v>
      </c>
      <c r="EA484" s="3">
        <f>IFERROR(INDEX(COD_SALES!$B$5:$Z$500,MATCH(resource!$CC484,COD_SALES!$A$5:$A$500,0),MATCH(resource!EA$2,COD_SALES!$B$4:$Z$4,0)),"")</f>
        <v>55</v>
      </c>
      <c r="EB484" s="3">
        <f t="shared" si="130"/>
        <v>35105.659999999996</v>
      </c>
      <c r="EW484" s="3">
        <f>IFERROR(VLOOKUP(CC484,data_pull!$AO$25:$AR$546,2,0),0)</f>
        <v>4</v>
      </c>
      <c r="EX484" s="1">
        <f>IFERROR(VLOOKUP(CC484,data_pull!$AO$25:$AR$546,4,0),0)</f>
        <v>190000</v>
      </c>
    </row>
    <row r="485" spans="13:154" x14ac:dyDescent="0.25"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4" t="str">
        <f>sales_data!B484</f>
        <v>Blank (Sylhet Zone-2)</v>
      </c>
      <c r="AR485" s="4" t="str">
        <f>sales_data!C484</f>
        <v>Nazrul Islam</v>
      </c>
      <c r="AS485" s="5" t="str">
        <f t="shared" si="129"/>
        <v/>
      </c>
      <c r="AT485" s="4" t="str">
        <f>sales_data!I484</f>
        <v>Mohsin Khan</v>
      </c>
      <c r="AU485" s="4" t="str">
        <f>sales_data!W484</f>
        <v>Stadium-1 (Cb)</v>
      </c>
      <c r="AV485" s="1">
        <f>sales_data!N484</f>
        <v>117714.64</v>
      </c>
      <c r="AW485" s="1">
        <f>sales_data!P484</f>
        <v>50</v>
      </c>
      <c r="AX485" s="3">
        <f ca="1">IFERROR(INDEX(INDIRECT("day_wise_sales_data!$B$2:$BZ$599"),MATCH(resource!$CC485,day_wise_sales_data!$A$2:$A$500,0),MATCH(resource!AX$2,INDIRECT("day_wise_sales_data!$B$1:$BZ$1"),0)),0)</f>
        <v>0</v>
      </c>
      <c r="AY485" s="3">
        <f ca="1">IFERROR(INDEX(INDIRECT("day_wise_sales_data!$B$2:$BZ$599"),MATCH(resource!$CC485,day_wise_sales_data!$A$2:$A$500,0),MATCH(resource!AY$2,INDIRECT("day_wise_sales_data!$B$1:$BZ$1"),0)),0)</f>
        <v>0</v>
      </c>
      <c r="AZ485" s="3">
        <f ca="1">IFERROR(INDEX(INDIRECT("day_wise_sales_data!$B$2:$BZ$599"),MATCH(resource!$CC485,day_wise_sales_data!$A$2:$A$500,0),MATCH(resource!AZ$2,INDIRECT("day_wise_sales_data!$B$1:$BZ$1"),0)),0)</f>
        <v>0</v>
      </c>
      <c r="BA485" s="3">
        <f ca="1">IFERROR(INDEX(INDIRECT("day_wise_sales_data!$B$2:$BZ$599"),MATCH(resource!$CC485,day_wise_sales_data!$A$2:$A$500,0),MATCH(resource!BA$2,INDIRECT("day_wise_sales_data!$B$1:$BZ$1"),0)),0)</f>
        <v>0</v>
      </c>
      <c r="BB485" s="3">
        <f ca="1">IFERROR(INDEX(INDIRECT("day_wise_sales_data!$B$2:$BZ$599"),MATCH(resource!$CC485,day_wise_sales_data!$A$2:$A$500,0),MATCH(resource!BB$2,INDIRECT("day_wise_sales_data!$B$1:$BZ$1"),0)),0)</f>
        <v>880.65</v>
      </c>
      <c r="BC485" s="3">
        <f ca="1">IFERROR(INDEX(INDIRECT("day_wise_sales_data!$B$2:$BZ$599"),MATCH(resource!$CC485,day_wise_sales_data!$A$2:$A$500,0),MATCH(resource!BC$2,INDIRECT("day_wise_sales_data!$B$1:$BZ$1"),0)),0)</f>
        <v>11652.35</v>
      </c>
      <c r="BD485" s="3">
        <f ca="1">IFERROR(INDEX(INDIRECT("day_wise_sales_data!$B$2:$BZ$599"),MATCH(resource!$CC485,day_wise_sales_data!$A$2:$A$500,0),MATCH(resource!BD$2,INDIRECT("day_wise_sales_data!$B$1:$BZ$1"),0)),0)</f>
        <v>353.06</v>
      </c>
      <c r="BE485" s="3">
        <f ca="1">IFERROR(INDEX(INDIRECT("day_wise_sales_data!$B$2:$BZ$599"),MATCH(resource!$CC485,day_wise_sales_data!$A$2:$A$500,0),MATCH(resource!BE$2,INDIRECT("day_wise_sales_data!$B$1:$BZ$1"),0)),0)</f>
        <v>0</v>
      </c>
      <c r="BF485" s="3">
        <f ca="1">IFERROR(INDEX(INDIRECT("day_wise_sales_data!$B$2:$BZ$599"),MATCH(resource!$CC485,day_wise_sales_data!$A$2:$A$500,0),MATCH(resource!BF$2,INDIRECT("day_wise_sales_data!$B$1:$BZ$1"),0)),0)</f>
        <v>0</v>
      </c>
      <c r="BG485" s="3">
        <f ca="1">IFERROR(INDEX(INDIRECT("day_wise_sales_data!$B$2:$BZ$599"),MATCH(resource!$CC485,day_wise_sales_data!$A$2:$A$500,0),MATCH(resource!BG$2,INDIRECT("day_wise_sales_data!$B$1:$BZ$1"),0)),0)</f>
        <v>1678.11</v>
      </c>
      <c r="BH485" s="3">
        <f ca="1">IFERROR(INDEX(INDIRECT("day_wise_sales_data!$B$2:$BZ$599"),MATCH(resource!$CC485,day_wise_sales_data!$A$2:$A$500,0),MATCH(resource!BH$2,INDIRECT("day_wise_sales_data!$B$1:$BZ$1"),0)),0)</f>
        <v>0</v>
      </c>
      <c r="BI485" s="3">
        <f ca="1">IFERROR(INDEX(INDIRECT("day_wise_sales_data!$B$2:$BZ$599"),MATCH(resource!$CC485,day_wise_sales_data!$A$2:$A$500,0),MATCH(resource!BI$2,INDIRECT("day_wise_sales_data!$B$1:$BZ$1"),0)),0)</f>
        <v>0</v>
      </c>
      <c r="BJ485" s="3">
        <f ca="1">IFERROR(INDEX(INDIRECT("day_wise_sales_data!$B$2:$BZ$599"),MATCH(resource!$CC485,day_wise_sales_data!$A$2:$A$500,0),MATCH(resource!BJ$2,INDIRECT("day_wise_sales_data!$B$1:$BZ$1"),0)),0)</f>
        <v>0</v>
      </c>
      <c r="BK485" s="3">
        <f ca="1">IFERROR(INDEX(INDIRECT("day_wise_sales_data!$B$2:$BZ$599"),MATCH(resource!$CC485,day_wise_sales_data!$A$2:$A$500,0),MATCH(resource!BK$2,INDIRECT("day_wise_sales_data!$B$1:$BZ$1"),0)),0)</f>
        <v>12376.35</v>
      </c>
      <c r="BL485" s="3">
        <f ca="1">IFERROR(INDEX(INDIRECT("day_wise_sales_data!$B$2:$BZ$599"),MATCH(resource!$CC485,day_wise_sales_data!$A$2:$A$500,0),MATCH(resource!BL$2,INDIRECT("day_wise_sales_data!$B$1:$BZ$1"),0)),0)</f>
        <v>0</v>
      </c>
      <c r="BM485" s="3">
        <f ca="1">IFERROR(INDEX(INDIRECT("day_wise_sales_data!$B$2:$BZ$599"),MATCH(resource!$CC485,day_wise_sales_data!$A$2:$A$500,0),MATCH(resource!BM$2,INDIRECT("day_wise_sales_data!$B$1:$BZ$1"),0)),0)</f>
        <v>1226.02</v>
      </c>
      <c r="BN485" s="3">
        <f ca="1">IFERROR(INDEX(INDIRECT("day_wise_sales_data!$B$2:$BZ$599"),MATCH(resource!$CC485,day_wise_sales_data!$A$2:$A$500,0),MATCH(resource!BN$2,INDIRECT("day_wise_sales_data!$B$1:$BZ$1"),0)),0)</f>
        <v>5622.45</v>
      </c>
      <c r="BO485" s="3">
        <f ca="1">IFERROR(INDEX(INDIRECT("day_wise_sales_data!$B$2:$BZ$599"),MATCH(resource!$CC485,day_wise_sales_data!$A$2:$A$500,0),MATCH(resource!BO$2,INDIRECT("day_wise_sales_data!$B$1:$BZ$1"),0)),0)</f>
        <v>0</v>
      </c>
      <c r="BP485" s="3">
        <f ca="1">IFERROR(INDEX(INDIRECT("day_wise_sales_data!$B$2:$BZ$599"),MATCH(resource!$CC485,day_wise_sales_data!$A$2:$A$500,0),MATCH(resource!BP$2,INDIRECT("day_wise_sales_data!$B$1:$BZ$1"),0)),0)</f>
        <v>14547.6</v>
      </c>
      <c r="BQ485" s="3">
        <f ca="1">IFERROR(INDEX(INDIRECT("day_wise_sales_data!$B$2:$BZ$599"),MATCH(resource!$CC485,day_wise_sales_data!$A$2:$A$500,0),MATCH(resource!BQ$2,INDIRECT("day_wise_sales_data!$B$1:$BZ$1"),0)),0)</f>
        <v>0</v>
      </c>
      <c r="BR485" s="3">
        <f ca="1">IFERROR(INDEX(INDIRECT("day_wise_sales_data!$B$2:$BZ$599"),MATCH(resource!$CC485,day_wise_sales_data!$A$2:$A$500,0),MATCH(resource!BR$2,INDIRECT("day_wise_sales_data!$B$1:$BZ$1"),0)),0)</f>
        <v>9355.19</v>
      </c>
      <c r="BS485" s="3">
        <f ca="1">IFERROR(INDEX(INDIRECT("day_wise_sales_data!$B$2:$BZ$599"),MATCH(resource!$CC485,day_wise_sales_data!$A$2:$A$500,0),MATCH(resource!BS$2,INDIRECT("day_wise_sales_data!$B$1:$BZ$1"),0)),0)</f>
        <v>7920.51</v>
      </c>
      <c r="BT485" s="3">
        <f ca="1">IFERROR(INDEX(INDIRECT("day_wise_sales_data!$B$2:$BZ$599"),MATCH(resource!$CC485,day_wise_sales_data!$A$2:$A$500,0),MATCH(resource!BT$2,INDIRECT("day_wise_sales_data!$B$1:$BZ$1"),0)),0)</f>
        <v>8839.2199999999993</v>
      </c>
      <c r="BU485" s="3">
        <f ca="1">IFERROR(INDEX(INDIRECT("day_wise_sales_data!$B$2:$BZ$599"),MATCH(resource!$CC485,day_wise_sales_data!$A$2:$A$500,0),MATCH(resource!BU$2,INDIRECT("day_wise_sales_data!$B$1:$BZ$1"),0)),0)</f>
        <v>9440.8700000000008</v>
      </c>
      <c r="BV485" s="3">
        <f ca="1">IFERROR(INDEX(INDIRECT("day_wise_sales_data!$B$2:$BZ$599"),MATCH(resource!$CC485,day_wise_sales_data!$A$2:$A$500,0),MATCH(resource!BV$2,INDIRECT("day_wise_sales_data!$B$1:$BZ$1"),0)),0)</f>
        <v>6937.92</v>
      </c>
      <c r="BW485" s="3">
        <f ca="1">IFERROR(INDEX(INDIRECT("day_wise_sales_data!$B$2:$BZ$599"),MATCH(resource!$CC485,day_wise_sales_data!$A$2:$A$500,0),MATCH(resource!BW$2,INDIRECT("day_wise_sales_data!$B$1:$BZ$1"),0)),0)</f>
        <v>0</v>
      </c>
      <c r="BX485" s="3">
        <f ca="1">IFERROR(INDEX(INDIRECT("day_wise_sales_data!$B$2:$BZ$599"),MATCH(resource!$CC485,day_wise_sales_data!$A$2:$A$500,0),MATCH(resource!BX$2,INDIRECT("day_wise_sales_data!$B$1:$BZ$1"),0)),0)</f>
        <v>0</v>
      </c>
      <c r="BY485" s="3">
        <f ca="1">IFERROR(INDEX(INDIRECT("day_wise_sales_data!$B$2:$BZ$599"),MATCH(resource!$CC485,day_wise_sales_data!$A$2:$A$500,0),MATCH(resource!BY$2,INDIRECT("day_wise_sales_data!$B$1:$BZ$1"),0)),0)</f>
        <v>3912.52</v>
      </c>
      <c r="BZ485" s="3">
        <f ca="1">IFERROR(INDEX(INDIRECT("day_wise_sales_data!$B$2:$BZ$599"),MATCH(resource!$CC485,day_wise_sales_data!$A$2:$A$500,0),MATCH(resource!BZ$2,INDIRECT("day_wise_sales_data!$B$1:$BZ$1"),0)),0)</f>
        <v>22971.82</v>
      </c>
      <c r="CA485" s="3" t="str">
        <f ca="1">IFERROR(INDEX(INDIRECT("day_wise_sales_data!$B$2:$BZ$599"),MATCH(resource!$CC485,day_wise_sales_data!$A$2:$A$500,0),MATCH(resource!CA$2,INDIRECT("day_wise_sales_data!$B$1:$BZ$1"),0)),0)</f>
        <v>dd</v>
      </c>
      <c r="CC485" s="4" t="str">
        <f>sales_data!H484</f>
        <v>SYL09171</v>
      </c>
      <c r="CD485" s="1">
        <v>483</v>
      </c>
      <c r="CE485" s="1" t="str">
        <f>IF(AQ485=report!$AQ$3,resource!CD485,"")</f>
        <v/>
      </c>
      <c r="CF485" s="5" t="str">
        <f>IFERROR(SMALL($CE$3:$CE$1001,ROWS($CE$3:CE485)),"")</f>
        <v/>
      </c>
      <c r="CH485">
        <f>IFERROR(VLOOKUP($CC485,data_pull!$E$22:$G$700,2,0),0)</f>
        <v>117714.64</v>
      </c>
      <c r="DK485" s="3">
        <f>IFERROR(INDEX(COD_SALES!$B$5:$Z$500,MATCH(resource!$CC485,COD_SALES!$A$5:$A$500,0),MATCH(resource!DK$2,COD_SALES!$B$4:$Z$4,0)),"")</f>
        <v>2</v>
      </c>
      <c r="DL485" s="3">
        <f>IFERROR(INDEX(COD_SALES!$B$5:$Z$500,MATCH(resource!$CC485,COD_SALES!$A$5:$A$500,0),MATCH(resource!DL$2,COD_SALES!$B$4:$Z$4,0)),"")</f>
        <v>0</v>
      </c>
      <c r="DM485" s="3">
        <f>IFERROR(INDEX(COD_SALES!$B$5:$Z$500,MATCH(resource!$CC485,COD_SALES!$A$5:$A$500,0),MATCH(resource!DM$2,COD_SALES!$B$4:$Z$4,0)),"")</f>
        <v>23</v>
      </c>
      <c r="DN485" s="3" t="str">
        <f>IFERROR(INDEX(COD_SALES!$B$5:$Z$500,MATCH(resource!$CC485,COD_SALES!$A$5:$A$500,0),MATCH(resource!DN$2,COD_SALES!$B$4:$Z$4,0)),"")</f>
        <v/>
      </c>
      <c r="DO485" s="3">
        <f>IFERROR(INDEX(COD_SALES!$B$5:$Z$500,MATCH(resource!$CC485,COD_SALES!$A$5:$A$500,0),MATCH(resource!DO$2,COD_SALES!$B$4:$Z$4,0)),"")</f>
        <v>0</v>
      </c>
      <c r="DP485" s="3">
        <f>IFERROR(INDEX(COD_SALES!$B$5:$Z$500,MATCH(resource!$CC485,COD_SALES!$A$5:$A$500,0),MATCH(resource!DP$2,COD_SALES!$B$4:$Z$4,0)),"")</f>
        <v>0</v>
      </c>
      <c r="DQ485" s="3" t="str">
        <f>IFERROR(INDEX(COD_SALES!$B$5:$Z$500,MATCH(resource!$CC485,COD_SALES!$A$5:$A$500,0),MATCH(resource!DQ$2,COD_SALES!$B$4:$Z$4,0)),"")</f>
        <v/>
      </c>
      <c r="DR485" s="3">
        <f>IFERROR(INDEX(COD_SALES!$B$5:$Z$500,MATCH(resource!$CC485,COD_SALES!$A$5:$A$500,0),MATCH(resource!DR$2,COD_SALES!$B$4:$Z$4,0)),"")</f>
        <v>0</v>
      </c>
      <c r="DS485" s="3">
        <f>IFERROR(INDEX(COD_SALES!$B$5:$Z$500,MATCH(resource!$CC485,COD_SALES!$A$5:$A$500,0),MATCH(resource!DS$2,COD_SALES!$B$4:$Z$4,0)),"")</f>
        <v>52</v>
      </c>
      <c r="DT485" s="3">
        <f>IFERROR(INDEX(COD_SALES!$B$5:$Z$500,MATCH(resource!$CC485,COD_SALES!$A$5:$A$500,0),MATCH(resource!DT$2,COD_SALES!$B$4:$Z$4,0)),"")</f>
        <v>0</v>
      </c>
      <c r="DU485" s="3">
        <f>IFERROR(INDEX(COD_SALES!$B$5:$Z$500,MATCH(resource!$CC485,COD_SALES!$A$5:$A$500,0),MATCH(resource!DU$2,COD_SALES!$B$4:$Z$4,0)),"")</f>
        <v>2</v>
      </c>
      <c r="DV485" s="3">
        <f>IFERROR(INDEX(COD_SALES!$B$5:$Z$500,MATCH(resource!$CC485,COD_SALES!$A$5:$A$500,0),MATCH(resource!DV$2,COD_SALES!$B$4:$Z$4,0)),"")</f>
        <v>0</v>
      </c>
      <c r="DW485" s="3">
        <f>IFERROR(INDEX(COD_SALES!$B$5:$Z$500,MATCH(resource!$CC485,COD_SALES!$A$5:$A$500,0),MATCH(resource!DW$2,COD_SALES!$B$4:$Z$4,0)),"")</f>
        <v>26</v>
      </c>
      <c r="DX485" s="3">
        <f>IFERROR(INDEX(COD_SALES!$B$5:$Z$500,MATCH(resource!$CC485,COD_SALES!$A$5:$A$500,0),MATCH(resource!DX$2,COD_SALES!$B$4:$Z$4,0)),"")</f>
        <v>5</v>
      </c>
      <c r="DY485" s="3">
        <f>IFERROR(INDEX(COD_SALES!$B$5:$Z$500,MATCH(resource!$CC485,COD_SALES!$A$5:$A$500,0),MATCH(resource!DY$2,COD_SALES!$B$4:$Z$4,0)),"")</f>
        <v>0</v>
      </c>
      <c r="DZ485" s="3">
        <f>IFERROR(INDEX(COD_SALES!$B$5:$Z$500,MATCH(resource!$CC485,COD_SALES!$A$5:$A$500,0),MATCH(resource!DZ$2,COD_SALES!$B$4:$Z$4,0)),"")</f>
        <v>36</v>
      </c>
      <c r="EA485" s="3">
        <f>IFERROR(INDEX(COD_SALES!$B$5:$Z$500,MATCH(resource!$CC485,COD_SALES!$A$5:$A$500,0),MATCH(resource!EA$2,COD_SALES!$B$4:$Z$4,0)),"")</f>
        <v>30</v>
      </c>
      <c r="EB485" s="3">
        <f t="shared" si="130"/>
        <v>46272.88</v>
      </c>
      <c r="EW485" s="3">
        <f>IFERROR(VLOOKUP(CC485,data_pull!$AO$25:$AR$546,2,0),0)</f>
        <v>32</v>
      </c>
      <c r="EX485" s="1">
        <f>IFERROR(VLOOKUP(CC485,data_pull!$AO$25:$AR$546,4,0),0)</f>
        <v>170000</v>
      </c>
    </row>
    <row r="486" spans="13:154" x14ac:dyDescent="0.25"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4" t="str">
        <f>sales_data!B485</f>
        <v>Blank (Sylhet Zone-2)</v>
      </c>
      <c r="AR486" s="4" t="str">
        <f>sales_data!C485</f>
        <v>Nazrul Islam</v>
      </c>
      <c r="AS486" s="5" t="str">
        <f t="shared" si="129"/>
        <v/>
      </c>
      <c r="AT486" s="4" t="str">
        <f>sales_data!I485</f>
        <v>Shamim Shaik</v>
      </c>
      <c r="AU486" s="4" t="str">
        <f>sales_data!W485</f>
        <v>Islampur (Cb)</v>
      </c>
      <c r="AV486" s="1">
        <f>sales_data!N485</f>
        <v>212669.64</v>
      </c>
      <c r="AW486" s="1">
        <f>sales_data!P485</f>
        <v>56</v>
      </c>
      <c r="AX486" s="3">
        <f ca="1">IFERROR(INDEX(INDIRECT("day_wise_sales_data!$B$2:$BZ$599"),MATCH(resource!$CC486,day_wise_sales_data!$A$2:$A$500,0),MATCH(resource!AX$2,INDIRECT("day_wise_sales_data!$B$1:$BZ$1"),0)),0)</f>
        <v>0</v>
      </c>
      <c r="AY486" s="3">
        <f ca="1">IFERROR(INDEX(INDIRECT("day_wise_sales_data!$B$2:$BZ$599"),MATCH(resource!$CC486,day_wise_sales_data!$A$2:$A$500,0),MATCH(resource!AY$2,INDIRECT("day_wise_sales_data!$B$1:$BZ$1"),0)),0)</f>
        <v>0</v>
      </c>
      <c r="AZ486" s="3">
        <f ca="1">IFERROR(INDEX(INDIRECT("day_wise_sales_data!$B$2:$BZ$599"),MATCH(resource!$CC486,day_wise_sales_data!$A$2:$A$500,0),MATCH(resource!AZ$2,INDIRECT("day_wise_sales_data!$B$1:$BZ$1"),0)),0)</f>
        <v>1047.72</v>
      </c>
      <c r="BA486" s="3">
        <f ca="1">IFERROR(INDEX(INDIRECT("day_wise_sales_data!$B$2:$BZ$599"),MATCH(resource!$CC486,day_wise_sales_data!$A$2:$A$500,0),MATCH(resource!BA$2,INDIRECT("day_wise_sales_data!$B$1:$BZ$1"),0)),0)</f>
        <v>0</v>
      </c>
      <c r="BB486" s="3">
        <f ca="1">IFERROR(INDEX(INDIRECT("day_wise_sales_data!$B$2:$BZ$599"),MATCH(resource!$CC486,day_wise_sales_data!$A$2:$A$500,0),MATCH(resource!BB$2,INDIRECT("day_wise_sales_data!$B$1:$BZ$1"),0)),0)</f>
        <v>0</v>
      </c>
      <c r="BC486" s="3">
        <f ca="1">IFERROR(INDEX(INDIRECT("day_wise_sales_data!$B$2:$BZ$599"),MATCH(resource!$CC486,day_wise_sales_data!$A$2:$A$500,0),MATCH(resource!BC$2,INDIRECT("day_wise_sales_data!$B$1:$BZ$1"),0)),0)</f>
        <v>0</v>
      </c>
      <c r="BD486" s="3">
        <f ca="1">IFERROR(INDEX(INDIRECT("day_wise_sales_data!$B$2:$BZ$599"),MATCH(resource!$CC486,day_wise_sales_data!$A$2:$A$500,0),MATCH(resource!BD$2,INDIRECT("day_wise_sales_data!$B$1:$BZ$1"),0)),0)</f>
        <v>0</v>
      </c>
      <c r="BE486" s="3">
        <f ca="1">IFERROR(INDEX(INDIRECT("day_wise_sales_data!$B$2:$BZ$599"),MATCH(resource!$CC486,day_wise_sales_data!$A$2:$A$500,0),MATCH(resource!BE$2,INDIRECT("day_wise_sales_data!$B$1:$BZ$1"),0)),0)</f>
        <v>0</v>
      </c>
      <c r="BF486" s="3">
        <f ca="1">IFERROR(INDEX(INDIRECT("day_wise_sales_data!$B$2:$BZ$599"),MATCH(resource!$CC486,day_wise_sales_data!$A$2:$A$500,0),MATCH(resource!BF$2,INDIRECT("day_wise_sales_data!$B$1:$BZ$1"),0)),0)</f>
        <v>0</v>
      </c>
      <c r="BG486" s="3">
        <f ca="1">IFERROR(INDEX(INDIRECT("day_wise_sales_data!$B$2:$BZ$599"),MATCH(resource!$CC486,day_wise_sales_data!$A$2:$A$500,0),MATCH(resource!BG$2,INDIRECT("day_wise_sales_data!$B$1:$BZ$1"),0)),0)</f>
        <v>14759.1</v>
      </c>
      <c r="BH486" s="3">
        <f ca="1">IFERROR(INDEX(INDIRECT("day_wise_sales_data!$B$2:$BZ$599"),MATCH(resource!$CC486,day_wise_sales_data!$A$2:$A$500,0),MATCH(resource!BH$2,INDIRECT("day_wise_sales_data!$B$1:$BZ$1"),0)),0)</f>
        <v>0</v>
      </c>
      <c r="BI486" s="3">
        <f ca="1">IFERROR(INDEX(INDIRECT("day_wise_sales_data!$B$2:$BZ$599"),MATCH(resource!$CC486,day_wise_sales_data!$A$2:$A$500,0),MATCH(resource!BI$2,INDIRECT("day_wise_sales_data!$B$1:$BZ$1"),0)),0)</f>
        <v>21539.16</v>
      </c>
      <c r="BJ486" s="3">
        <f ca="1">IFERROR(INDEX(INDIRECT("day_wise_sales_data!$B$2:$BZ$599"),MATCH(resource!$CC486,day_wise_sales_data!$A$2:$A$500,0),MATCH(resource!BJ$2,INDIRECT("day_wise_sales_data!$B$1:$BZ$1"),0)),0)</f>
        <v>0</v>
      </c>
      <c r="BK486" s="3">
        <f ca="1">IFERROR(INDEX(INDIRECT("day_wise_sales_data!$B$2:$BZ$599"),MATCH(resource!$CC486,day_wise_sales_data!$A$2:$A$500,0),MATCH(resource!BK$2,INDIRECT("day_wise_sales_data!$B$1:$BZ$1"),0)),0)</f>
        <v>14594.37</v>
      </c>
      <c r="BL486" s="3">
        <f ca="1">IFERROR(INDEX(INDIRECT("day_wise_sales_data!$B$2:$BZ$599"),MATCH(resource!$CC486,day_wise_sales_data!$A$2:$A$500,0),MATCH(resource!BL$2,INDIRECT("day_wise_sales_data!$B$1:$BZ$1"),0)),0)</f>
        <v>5081.8599999999997</v>
      </c>
      <c r="BM486" s="3">
        <f ca="1">IFERROR(INDEX(INDIRECT("day_wise_sales_data!$B$2:$BZ$599"),MATCH(resource!$CC486,day_wise_sales_data!$A$2:$A$500,0),MATCH(resource!BM$2,INDIRECT("day_wise_sales_data!$B$1:$BZ$1"),0)),0)</f>
        <v>9546.89</v>
      </c>
      <c r="BN486" s="3">
        <f ca="1">IFERROR(INDEX(INDIRECT("day_wise_sales_data!$B$2:$BZ$599"),MATCH(resource!$CC486,day_wise_sales_data!$A$2:$A$500,0),MATCH(resource!BN$2,INDIRECT("day_wise_sales_data!$B$1:$BZ$1"),0)),0)</f>
        <v>7134.65</v>
      </c>
      <c r="BO486" s="3">
        <f ca="1">IFERROR(INDEX(INDIRECT("day_wise_sales_data!$B$2:$BZ$599"),MATCH(resource!$CC486,day_wise_sales_data!$A$2:$A$500,0),MATCH(resource!BO$2,INDIRECT("day_wise_sales_data!$B$1:$BZ$1"),0)),0)</f>
        <v>5306.95</v>
      </c>
      <c r="BP486" s="3">
        <f ca="1">IFERROR(INDEX(INDIRECT("day_wise_sales_data!$B$2:$BZ$599"),MATCH(resource!$CC486,day_wise_sales_data!$A$2:$A$500,0),MATCH(resource!BP$2,INDIRECT("day_wise_sales_data!$B$1:$BZ$1"),0)),0)</f>
        <v>0</v>
      </c>
      <c r="BQ486" s="3">
        <f ca="1">IFERROR(INDEX(INDIRECT("day_wise_sales_data!$B$2:$BZ$599"),MATCH(resource!$CC486,day_wise_sales_data!$A$2:$A$500,0),MATCH(resource!BQ$2,INDIRECT("day_wise_sales_data!$B$1:$BZ$1"),0)),0)</f>
        <v>2735.34</v>
      </c>
      <c r="BR486" s="3">
        <f ca="1">IFERROR(INDEX(INDIRECT("day_wise_sales_data!$B$2:$BZ$599"),MATCH(resource!$CC486,day_wise_sales_data!$A$2:$A$500,0),MATCH(resource!BR$2,INDIRECT("day_wise_sales_data!$B$1:$BZ$1"),0)),0)</f>
        <v>19445.52</v>
      </c>
      <c r="BS486" s="3">
        <f ca="1">IFERROR(INDEX(INDIRECT("day_wise_sales_data!$B$2:$BZ$599"),MATCH(resource!$CC486,day_wise_sales_data!$A$2:$A$500,0),MATCH(resource!BS$2,INDIRECT("day_wise_sales_data!$B$1:$BZ$1"),0)),0)</f>
        <v>32107.45</v>
      </c>
      <c r="BT486" s="3">
        <f ca="1">IFERROR(INDEX(INDIRECT("day_wise_sales_data!$B$2:$BZ$599"),MATCH(resource!$CC486,day_wise_sales_data!$A$2:$A$500,0),MATCH(resource!BT$2,INDIRECT("day_wise_sales_data!$B$1:$BZ$1"),0)),0)</f>
        <v>15439.66</v>
      </c>
      <c r="BU486" s="3">
        <f ca="1">IFERROR(INDEX(INDIRECT("day_wise_sales_data!$B$2:$BZ$599"),MATCH(resource!$CC486,day_wise_sales_data!$A$2:$A$500,0),MATCH(resource!BU$2,INDIRECT("day_wise_sales_data!$B$1:$BZ$1"),0)),0)</f>
        <v>3157.61</v>
      </c>
      <c r="BV486" s="3">
        <f ca="1">IFERROR(INDEX(INDIRECT("day_wise_sales_data!$B$2:$BZ$599"),MATCH(resource!$CC486,day_wise_sales_data!$A$2:$A$500,0),MATCH(resource!BV$2,INDIRECT("day_wise_sales_data!$B$1:$BZ$1"),0)),0)</f>
        <v>3760.48</v>
      </c>
      <c r="BW486" s="3">
        <f ca="1">IFERROR(INDEX(INDIRECT("day_wise_sales_data!$B$2:$BZ$599"),MATCH(resource!$CC486,day_wise_sales_data!$A$2:$A$500,0),MATCH(resource!BW$2,INDIRECT("day_wise_sales_data!$B$1:$BZ$1"),0)),0)</f>
        <v>739.24</v>
      </c>
      <c r="BX486" s="3">
        <f ca="1">IFERROR(INDEX(INDIRECT("day_wise_sales_data!$B$2:$BZ$599"),MATCH(resource!$CC486,day_wise_sales_data!$A$2:$A$500,0),MATCH(resource!BX$2,INDIRECT("day_wise_sales_data!$B$1:$BZ$1"),0)),0)</f>
        <v>0</v>
      </c>
      <c r="BY486" s="3">
        <f ca="1">IFERROR(INDEX(INDIRECT("day_wise_sales_data!$B$2:$BZ$599"),MATCH(resource!$CC486,day_wise_sales_data!$A$2:$A$500,0),MATCH(resource!BY$2,INDIRECT("day_wise_sales_data!$B$1:$BZ$1"),0)),0)</f>
        <v>1856.58</v>
      </c>
      <c r="BZ486" s="3">
        <f ca="1">IFERROR(INDEX(INDIRECT("day_wise_sales_data!$B$2:$BZ$599"),MATCH(resource!$CC486,day_wise_sales_data!$A$2:$A$500,0),MATCH(resource!BZ$2,INDIRECT("day_wise_sales_data!$B$1:$BZ$1"),0)),0)</f>
        <v>55955.76</v>
      </c>
      <c r="CA486" s="3" t="str">
        <f ca="1">IFERROR(INDEX(INDIRECT("day_wise_sales_data!$B$2:$BZ$599"),MATCH(resource!$CC486,day_wise_sales_data!$A$2:$A$500,0),MATCH(resource!CA$2,INDIRECT("day_wise_sales_data!$B$1:$BZ$1"),0)),0)</f>
        <v>dd</v>
      </c>
      <c r="CC486" s="4" t="str">
        <f>sales_data!H485</f>
        <v>SYL10111</v>
      </c>
      <c r="CD486" s="1">
        <v>484</v>
      </c>
      <c r="CE486" s="1" t="str">
        <f>IF(AQ486=report!$AQ$3,resource!CD486,"")</f>
        <v/>
      </c>
      <c r="CF486" s="5" t="str">
        <f>IFERROR(SMALL($CE$3:$CE$1001,ROWS($CE$3:CE486)),"")</f>
        <v/>
      </c>
      <c r="CH486">
        <f>IFERROR(VLOOKUP($CC486,data_pull!$E$22:$G$700,2,0),0)</f>
        <v>212669.64</v>
      </c>
      <c r="DK486" s="3">
        <f>IFERROR(INDEX(COD_SALES!$B$5:$Z$500,MATCH(resource!$CC486,COD_SALES!$A$5:$A$500,0),MATCH(resource!DK$2,COD_SALES!$B$4:$Z$4,0)),"")</f>
        <v>4</v>
      </c>
      <c r="DL486" s="3">
        <f>IFERROR(INDEX(COD_SALES!$B$5:$Z$500,MATCH(resource!$CC486,COD_SALES!$A$5:$A$500,0),MATCH(resource!DL$2,COD_SALES!$B$4:$Z$4,0)),"")</f>
        <v>1</v>
      </c>
      <c r="DM486" s="3">
        <f>IFERROR(INDEX(COD_SALES!$B$5:$Z$500,MATCH(resource!$CC486,COD_SALES!$A$5:$A$500,0),MATCH(resource!DM$2,COD_SALES!$B$4:$Z$4,0)),"")</f>
        <v>21</v>
      </c>
      <c r="DN486" s="3" t="str">
        <f>IFERROR(INDEX(COD_SALES!$B$5:$Z$500,MATCH(resource!$CC486,COD_SALES!$A$5:$A$500,0),MATCH(resource!DN$2,COD_SALES!$B$4:$Z$4,0)),"")</f>
        <v/>
      </c>
      <c r="DO486" s="3">
        <f>IFERROR(INDEX(COD_SALES!$B$5:$Z$500,MATCH(resource!$CC486,COD_SALES!$A$5:$A$500,0),MATCH(resource!DO$2,COD_SALES!$B$4:$Z$4,0)),"")</f>
        <v>0</v>
      </c>
      <c r="DP486" s="3">
        <f>IFERROR(INDEX(COD_SALES!$B$5:$Z$500,MATCH(resource!$CC486,COD_SALES!$A$5:$A$500,0),MATCH(resource!DP$2,COD_SALES!$B$4:$Z$4,0)),"")</f>
        <v>3</v>
      </c>
      <c r="DQ486" s="3" t="str">
        <f>IFERROR(INDEX(COD_SALES!$B$5:$Z$500,MATCH(resource!$CC486,COD_SALES!$A$5:$A$500,0),MATCH(resource!DQ$2,COD_SALES!$B$4:$Z$4,0)),"")</f>
        <v/>
      </c>
      <c r="DR486" s="3">
        <f>IFERROR(INDEX(COD_SALES!$B$5:$Z$500,MATCH(resource!$CC486,COD_SALES!$A$5:$A$500,0),MATCH(resource!DR$2,COD_SALES!$B$4:$Z$4,0)),"")</f>
        <v>78</v>
      </c>
      <c r="DS486" s="3">
        <f>IFERROR(INDEX(COD_SALES!$B$5:$Z$500,MATCH(resource!$CC486,COD_SALES!$A$5:$A$500,0),MATCH(resource!DS$2,COD_SALES!$B$4:$Z$4,0)),"")</f>
        <v>68</v>
      </c>
      <c r="DT486" s="3">
        <f>IFERROR(INDEX(COD_SALES!$B$5:$Z$500,MATCH(resource!$CC486,COD_SALES!$A$5:$A$500,0),MATCH(resource!DT$2,COD_SALES!$B$4:$Z$4,0)),"")</f>
        <v>42</v>
      </c>
      <c r="DU486" s="3">
        <f>IFERROR(INDEX(COD_SALES!$B$5:$Z$500,MATCH(resource!$CC486,COD_SALES!$A$5:$A$500,0),MATCH(resource!DU$2,COD_SALES!$B$4:$Z$4,0)),"")</f>
        <v>0</v>
      </c>
      <c r="DV486" s="3">
        <f>IFERROR(INDEX(COD_SALES!$B$5:$Z$500,MATCH(resource!$CC486,COD_SALES!$A$5:$A$500,0),MATCH(resource!DV$2,COD_SALES!$B$4:$Z$4,0)),"")</f>
        <v>0</v>
      </c>
      <c r="DW486" s="3">
        <f>IFERROR(INDEX(COD_SALES!$B$5:$Z$500,MATCH(resource!$CC486,COD_SALES!$A$5:$A$500,0),MATCH(resource!DW$2,COD_SALES!$B$4:$Z$4,0)),"")</f>
        <v>146</v>
      </c>
      <c r="DX486" s="3">
        <f>IFERROR(INDEX(COD_SALES!$B$5:$Z$500,MATCH(resource!$CC486,COD_SALES!$A$5:$A$500,0),MATCH(resource!DX$2,COD_SALES!$B$4:$Z$4,0)),"")</f>
        <v>0</v>
      </c>
      <c r="DY486" s="3">
        <f>IFERROR(INDEX(COD_SALES!$B$5:$Z$500,MATCH(resource!$CC486,COD_SALES!$A$5:$A$500,0),MATCH(resource!DY$2,COD_SALES!$B$4:$Z$4,0)),"")</f>
        <v>21</v>
      </c>
      <c r="DZ486" s="3">
        <f>IFERROR(INDEX(COD_SALES!$B$5:$Z$500,MATCH(resource!$CC486,COD_SALES!$A$5:$A$500,0),MATCH(resource!DZ$2,COD_SALES!$B$4:$Z$4,0)),"")</f>
        <v>1</v>
      </c>
      <c r="EA486" s="3">
        <f>IFERROR(INDEX(COD_SALES!$B$5:$Z$500,MATCH(resource!$CC486,COD_SALES!$A$5:$A$500,0),MATCH(resource!EA$2,COD_SALES!$B$4:$Z$4,0)),"")</f>
        <v>6</v>
      </c>
      <c r="EB486" s="3">
        <f t="shared" si="130"/>
        <v>124031.70999999999</v>
      </c>
      <c r="EW486" s="3">
        <f>IFERROR(VLOOKUP(CC486,data_pull!$AO$25:$AR$546,2,0),0)</f>
        <v>52</v>
      </c>
      <c r="EX486" s="1">
        <f>IFERROR(VLOOKUP(CC486,data_pull!$AO$25:$AR$546,4,0),0)</f>
        <v>180000</v>
      </c>
    </row>
    <row r="487" spans="13:154" x14ac:dyDescent="0.25"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4" t="str">
        <f>sales_data!B486</f>
        <v>Rajesh Chakraborty</v>
      </c>
      <c r="AR487" s="4" t="str">
        <f>sales_data!C486</f>
        <v>Abdul Khaleque</v>
      </c>
      <c r="AS487" s="5" t="str">
        <f t="shared" si="129"/>
        <v>Abdul Khaleque</v>
      </c>
      <c r="AT487" s="4" t="str">
        <f>sales_data!I486</f>
        <v>Abdul Khaleque (Blank)</v>
      </c>
      <c r="AU487" s="4" t="str">
        <f>sales_data!W486</f>
        <v>Shayistagonj (Tb)</v>
      </c>
      <c r="AV487" s="1">
        <f>sales_data!N486</f>
        <v>26507.200000000001</v>
      </c>
      <c r="AW487" s="1">
        <f>sales_data!P486</f>
        <v>14</v>
      </c>
      <c r="AX487" s="3">
        <f ca="1">IFERROR(INDEX(INDIRECT("day_wise_sales_data!$B$2:$BZ$599"),MATCH(resource!$CC487,day_wise_sales_data!$A$2:$A$500,0),MATCH(resource!AX$2,INDIRECT("day_wise_sales_data!$B$1:$BZ$1"),0)),0)</f>
        <v>0</v>
      </c>
      <c r="AY487" s="3">
        <f ca="1">IFERROR(INDEX(INDIRECT("day_wise_sales_data!$B$2:$BZ$599"),MATCH(resource!$CC487,day_wise_sales_data!$A$2:$A$500,0),MATCH(resource!AY$2,INDIRECT("day_wise_sales_data!$B$1:$BZ$1"),0)),0)</f>
        <v>0</v>
      </c>
      <c r="AZ487" s="3">
        <f ca="1">IFERROR(INDEX(INDIRECT("day_wise_sales_data!$B$2:$BZ$599"),MATCH(resource!$CC487,day_wise_sales_data!$A$2:$A$500,0),MATCH(resource!AZ$2,INDIRECT("day_wise_sales_data!$B$1:$BZ$1"),0)),0)</f>
        <v>0</v>
      </c>
      <c r="BA487" s="3">
        <f ca="1">IFERROR(INDEX(INDIRECT("day_wise_sales_data!$B$2:$BZ$599"),MATCH(resource!$CC487,day_wise_sales_data!$A$2:$A$500,0),MATCH(resource!BA$2,INDIRECT("day_wise_sales_data!$B$1:$BZ$1"),0)),0)</f>
        <v>0</v>
      </c>
      <c r="BB487" s="3">
        <f ca="1">IFERROR(INDEX(INDIRECT("day_wise_sales_data!$B$2:$BZ$599"),MATCH(resource!$CC487,day_wise_sales_data!$A$2:$A$500,0),MATCH(resource!BB$2,INDIRECT("day_wise_sales_data!$B$1:$BZ$1"),0)),0)</f>
        <v>0</v>
      </c>
      <c r="BC487" s="3">
        <f ca="1">IFERROR(INDEX(INDIRECT("day_wise_sales_data!$B$2:$BZ$599"),MATCH(resource!$CC487,day_wise_sales_data!$A$2:$A$500,0),MATCH(resource!BC$2,INDIRECT("day_wise_sales_data!$B$1:$BZ$1"),0)),0)</f>
        <v>0</v>
      </c>
      <c r="BD487" s="3">
        <f ca="1">IFERROR(INDEX(INDIRECT("day_wise_sales_data!$B$2:$BZ$599"),MATCH(resource!$CC487,day_wise_sales_data!$A$2:$A$500,0),MATCH(resource!BD$2,INDIRECT("day_wise_sales_data!$B$1:$BZ$1"),0)),0)</f>
        <v>13253.62</v>
      </c>
      <c r="BE487" s="3">
        <f ca="1">IFERROR(INDEX(INDIRECT("day_wise_sales_data!$B$2:$BZ$599"),MATCH(resource!$CC487,day_wise_sales_data!$A$2:$A$500,0),MATCH(resource!BE$2,INDIRECT("day_wise_sales_data!$B$1:$BZ$1"),0)),0)</f>
        <v>13253.58</v>
      </c>
      <c r="BF487" s="3">
        <f ca="1">IFERROR(INDEX(INDIRECT("day_wise_sales_data!$B$2:$BZ$599"),MATCH(resource!$CC487,day_wise_sales_data!$A$2:$A$500,0),MATCH(resource!BF$2,INDIRECT("day_wise_sales_data!$B$1:$BZ$1"),0)),0)</f>
        <v>0</v>
      </c>
      <c r="BG487" s="3">
        <f ca="1">IFERROR(INDEX(INDIRECT("day_wise_sales_data!$B$2:$BZ$599"),MATCH(resource!$CC487,day_wise_sales_data!$A$2:$A$500,0),MATCH(resource!BG$2,INDIRECT("day_wise_sales_data!$B$1:$BZ$1"),0)),0)</f>
        <v>0</v>
      </c>
      <c r="BH487" s="3">
        <f ca="1">IFERROR(INDEX(INDIRECT("day_wise_sales_data!$B$2:$BZ$599"),MATCH(resource!$CC487,day_wise_sales_data!$A$2:$A$500,0),MATCH(resource!BH$2,INDIRECT("day_wise_sales_data!$B$1:$BZ$1"),0)),0)</f>
        <v>0</v>
      </c>
      <c r="BI487" s="3">
        <f ca="1">IFERROR(INDEX(INDIRECT("day_wise_sales_data!$B$2:$BZ$599"),MATCH(resource!$CC487,day_wise_sales_data!$A$2:$A$500,0),MATCH(resource!BI$2,INDIRECT("day_wise_sales_data!$B$1:$BZ$1"),0)),0)</f>
        <v>0</v>
      </c>
      <c r="BJ487" s="3">
        <f ca="1">IFERROR(INDEX(INDIRECT("day_wise_sales_data!$B$2:$BZ$599"),MATCH(resource!$CC487,day_wise_sales_data!$A$2:$A$500,0),MATCH(resource!BJ$2,INDIRECT("day_wise_sales_data!$B$1:$BZ$1"),0)),0)</f>
        <v>0</v>
      </c>
      <c r="BK487" s="3">
        <f ca="1">IFERROR(INDEX(INDIRECT("day_wise_sales_data!$B$2:$BZ$599"),MATCH(resource!$CC487,day_wise_sales_data!$A$2:$A$500,0),MATCH(resource!BK$2,INDIRECT("day_wise_sales_data!$B$1:$BZ$1"),0)),0)</f>
        <v>0</v>
      </c>
      <c r="BL487" s="3">
        <f ca="1">IFERROR(INDEX(INDIRECT("day_wise_sales_data!$B$2:$BZ$599"),MATCH(resource!$CC487,day_wise_sales_data!$A$2:$A$500,0),MATCH(resource!BL$2,INDIRECT("day_wise_sales_data!$B$1:$BZ$1"),0)),0)</f>
        <v>0</v>
      </c>
      <c r="BM487" s="3">
        <f ca="1">IFERROR(INDEX(INDIRECT("day_wise_sales_data!$B$2:$BZ$599"),MATCH(resource!$CC487,day_wise_sales_data!$A$2:$A$500,0),MATCH(resource!BM$2,INDIRECT("day_wise_sales_data!$B$1:$BZ$1"),0)),0)</f>
        <v>0</v>
      </c>
      <c r="BN487" s="3">
        <f ca="1">IFERROR(INDEX(INDIRECT("day_wise_sales_data!$B$2:$BZ$599"),MATCH(resource!$CC487,day_wise_sales_data!$A$2:$A$500,0),MATCH(resource!BN$2,INDIRECT("day_wise_sales_data!$B$1:$BZ$1"),0)),0)</f>
        <v>0</v>
      </c>
      <c r="BO487" s="3">
        <f ca="1">IFERROR(INDEX(INDIRECT("day_wise_sales_data!$B$2:$BZ$599"),MATCH(resource!$CC487,day_wise_sales_data!$A$2:$A$500,0),MATCH(resource!BO$2,INDIRECT("day_wise_sales_data!$B$1:$BZ$1"),0)),0)</f>
        <v>0</v>
      </c>
      <c r="BP487" s="3">
        <f ca="1">IFERROR(INDEX(INDIRECT("day_wise_sales_data!$B$2:$BZ$599"),MATCH(resource!$CC487,day_wise_sales_data!$A$2:$A$500,0),MATCH(resource!BP$2,INDIRECT("day_wise_sales_data!$B$1:$BZ$1"),0)),0)</f>
        <v>0</v>
      </c>
      <c r="BQ487" s="3">
        <f ca="1">IFERROR(INDEX(INDIRECT("day_wise_sales_data!$B$2:$BZ$599"),MATCH(resource!$CC487,day_wise_sales_data!$A$2:$A$500,0),MATCH(resource!BQ$2,INDIRECT("day_wise_sales_data!$B$1:$BZ$1"),0)),0)</f>
        <v>0</v>
      </c>
      <c r="BR487" s="3">
        <f ca="1">IFERROR(INDEX(INDIRECT("day_wise_sales_data!$B$2:$BZ$599"),MATCH(resource!$CC487,day_wise_sales_data!$A$2:$A$500,0),MATCH(resource!BR$2,INDIRECT("day_wise_sales_data!$B$1:$BZ$1"),0)),0)</f>
        <v>0</v>
      </c>
      <c r="BS487" s="3">
        <f ca="1">IFERROR(INDEX(INDIRECT("day_wise_sales_data!$B$2:$BZ$599"),MATCH(resource!$CC487,day_wise_sales_data!$A$2:$A$500,0),MATCH(resource!BS$2,INDIRECT("day_wise_sales_data!$B$1:$BZ$1"),0)),0)</f>
        <v>0</v>
      </c>
      <c r="BT487" s="3">
        <f ca="1">IFERROR(INDEX(INDIRECT("day_wise_sales_data!$B$2:$BZ$599"),MATCH(resource!$CC487,day_wise_sales_data!$A$2:$A$500,0),MATCH(resource!BT$2,INDIRECT("day_wise_sales_data!$B$1:$BZ$1"),0)),0)</f>
        <v>0</v>
      </c>
      <c r="BU487" s="3">
        <f ca="1">IFERROR(INDEX(INDIRECT("day_wise_sales_data!$B$2:$BZ$599"),MATCH(resource!$CC487,day_wise_sales_data!$A$2:$A$500,0),MATCH(resource!BU$2,INDIRECT("day_wise_sales_data!$B$1:$BZ$1"),0)),0)</f>
        <v>0</v>
      </c>
      <c r="BV487" s="3">
        <f ca="1">IFERROR(INDEX(INDIRECT("day_wise_sales_data!$B$2:$BZ$599"),MATCH(resource!$CC487,day_wise_sales_data!$A$2:$A$500,0),MATCH(resource!BV$2,INDIRECT("day_wise_sales_data!$B$1:$BZ$1"),0)),0)</f>
        <v>0</v>
      </c>
      <c r="BW487" s="3">
        <f ca="1">IFERROR(INDEX(INDIRECT("day_wise_sales_data!$B$2:$BZ$599"),MATCH(resource!$CC487,day_wise_sales_data!$A$2:$A$500,0),MATCH(resource!BW$2,INDIRECT("day_wise_sales_data!$B$1:$BZ$1"),0)),0)</f>
        <v>0</v>
      </c>
      <c r="BX487" s="3">
        <f ca="1">IFERROR(INDEX(INDIRECT("day_wise_sales_data!$B$2:$BZ$599"),MATCH(resource!$CC487,day_wise_sales_data!$A$2:$A$500,0),MATCH(resource!BX$2,INDIRECT("day_wise_sales_data!$B$1:$BZ$1"),0)),0)</f>
        <v>0</v>
      </c>
      <c r="BY487" s="3">
        <f ca="1">IFERROR(INDEX(INDIRECT("day_wise_sales_data!$B$2:$BZ$599"),MATCH(resource!$CC487,day_wise_sales_data!$A$2:$A$500,0),MATCH(resource!BY$2,INDIRECT("day_wise_sales_data!$B$1:$BZ$1"),0)),0)</f>
        <v>0</v>
      </c>
      <c r="BZ487" s="3">
        <f ca="1">IFERROR(INDEX(INDIRECT("day_wise_sales_data!$B$2:$BZ$599"),MATCH(resource!$CC487,day_wise_sales_data!$A$2:$A$500,0),MATCH(resource!BZ$2,INDIRECT("day_wise_sales_data!$B$1:$BZ$1"),0)),0)</f>
        <v>0</v>
      </c>
      <c r="CA487" s="3" t="str">
        <f ca="1">IFERROR(INDEX(INDIRECT("day_wise_sales_data!$B$2:$BZ$599"),MATCH(resource!$CC487,day_wise_sales_data!$A$2:$A$500,0),MATCH(resource!CA$2,INDIRECT("day_wise_sales_data!$B$1:$BZ$1"),0)),0)</f>
        <v>dd</v>
      </c>
      <c r="CC487" s="4" t="str">
        <f>sales_data!H486</f>
        <v>SYL06212</v>
      </c>
      <c r="CD487" s="1">
        <v>485</v>
      </c>
      <c r="CE487" s="1">
        <f>IF(AQ487=report!$AQ$3,resource!CD487,"")</f>
        <v>485</v>
      </c>
      <c r="CF487" s="5" t="str">
        <f>IFERROR(SMALL($CE$3:$CE$1001,ROWS($CE$3:CE487)),"")</f>
        <v/>
      </c>
      <c r="CH487">
        <f>IFERROR(VLOOKUP($CC487,data_pull!$E$22:$G$700,2,0),0)</f>
        <v>26507.200000000001</v>
      </c>
      <c r="DK487" s="3">
        <f>IFERROR(INDEX(COD_SALES!$B$5:$Z$500,MATCH(resource!$CC487,COD_SALES!$A$5:$A$500,0),MATCH(resource!DK$2,COD_SALES!$B$4:$Z$4,0)),"")</f>
        <v>0</v>
      </c>
      <c r="DL487" s="3">
        <f>IFERROR(INDEX(COD_SALES!$B$5:$Z$500,MATCH(resource!$CC487,COD_SALES!$A$5:$A$500,0),MATCH(resource!DL$2,COD_SALES!$B$4:$Z$4,0)),"")</f>
        <v>0</v>
      </c>
      <c r="DM487" s="3">
        <f>IFERROR(INDEX(COD_SALES!$B$5:$Z$500,MATCH(resource!$CC487,COD_SALES!$A$5:$A$500,0),MATCH(resource!DM$2,COD_SALES!$B$4:$Z$4,0)),"")</f>
        <v>0</v>
      </c>
      <c r="DN487" s="3" t="str">
        <f>IFERROR(INDEX(COD_SALES!$B$5:$Z$500,MATCH(resource!$CC487,COD_SALES!$A$5:$A$500,0),MATCH(resource!DN$2,COD_SALES!$B$4:$Z$4,0)),"")</f>
        <v/>
      </c>
      <c r="DO487" s="3">
        <f>IFERROR(INDEX(COD_SALES!$B$5:$Z$500,MATCH(resource!$CC487,COD_SALES!$A$5:$A$500,0),MATCH(resource!DO$2,COD_SALES!$B$4:$Z$4,0)),"")</f>
        <v>0</v>
      </c>
      <c r="DP487" s="3">
        <f>IFERROR(INDEX(COD_SALES!$B$5:$Z$500,MATCH(resource!$CC487,COD_SALES!$A$5:$A$500,0),MATCH(resource!DP$2,COD_SALES!$B$4:$Z$4,0)),"")</f>
        <v>0</v>
      </c>
      <c r="DQ487" s="3" t="str">
        <f>IFERROR(INDEX(COD_SALES!$B$5:$Z$500,MATCH(resource!$CC487,COD_SALES!$A$5:$A$500,0),MATCH(resource!DQ$2,COD_SALES!$B$4:$Z$4,0)),"")</f>
        <v/>
      </c>
      <c r="DR487" s="3">
        <f>IFERROR(INDEX(COD_SALES!$B$5:$Z$500,MATCH(resource!$CC487,COD_SALES!$A$5:$A$500,0),MATCH(resource!DR$2,COD_SALES!$B$4:$Z$4,0)),"")</f>
        <v>0</v>
      </c>
      <c r="DS487" s="3">
        <f>IFERROR(INDEX(COD_SALES!$B$5:$Z$500,MATCH(resource!$CC487,COD_SALES!$A$5:$A$500,0),MATCH(resource!DS$2,COD_SALES!$B$4:$Z$4,0)),"")</f>
        <v>0</v>
      </c>
      <c r="DT487" s="3">
        <f>IFERROR(INDEX(COD_SALES!$B$5:$Z$500,MATCH(resource!$CC487,COD_SALES!$A$5:$A$500,0),MATCH(resource!DT$2,COD_SALES!$B$4:$Z$4,0)),"")</f>
        <v>0</v>
      </c>
      <c r="DU487" s="3">
        <f>IFERROR(INDEX(COD_SALES!$B$5:$Z$500,MATCH(resource!$CC487,COD_SALES!$A$5:$A$500,0),MATCH(resource!DU$2,COD_SALES!$B$4:$Z$4,0)),"")</f>
        <v>0</v>
      </c>
      <c r="DV487" s="3">
        <f>IFERROR(INDEX(COD_SALES!$B$5:$Z$500,MATCH(resource!$CC487,COD_SALES!$A$5:$A$500,0),MATCH(resource!DV$2,COD_SALES!$B$4:$Z$4,0)),"")</f>
        <v>0</v>
      </c>
      <c r="DW487" s="3">
        <f>IFERROR(INDEX(COD_SALES!$B$5:$Z$500,MATCH(resource!$CC487,COD_SALES!$A$5:$A$500,0),MATCH(resource!DW$2,COD_SALES!$B$4:$Z$4,0)),"")</f>
        <v>50</v>
      </c>
      <c r="DX487" s="3">
        <f>IFERROR(INDEX(COD_SALES!$B$5:$Z$500,MATCH(resource!$CC487,COD_SALES!$A$5:$A$500,0),MATCH(resource!DX$2,COD_SALES!$B$4:$Z$4,0)),"")</f>
        <v>0</v>
      </c>
      <c r="DY487" s="3">
        <f>IFERROR(INDEX(COD_SALES!$B$5:$Z$500,MATCH(resource!$CC487,COD_SALES!$A$5:$A$500,0),MATCH(resource!DY$2,COD_SALES!$B$4:$Z$4,0)),"")</f>
        <v>0</v>
      </c>
      <c r="DZ487" s="3">
        <f>IFERROR(INDEX(COD_SALES!$B$5:$Z$500,MATCH(resource!$CC487,COD_SALES!$A$5:$A$500,0),MATCH(resource!DZ$2,COD_SALES!$B$4:$Z$4,0)),"")</f>
        <v>0</v>
      </c>
      <c r="EA487" s="3">
        <f>IFERROR(INDEX(COD_SALES!$B$5:$Z$500,MATCH(resource!$CC487,COD_SALES!$A$5:$A$500,0),MATCH(resource!EA$2,COD_SALES!$B$4:$Z$4,0)),"")</f>
        <v>0</v>
      </c>
      <c r="EB487" s="3">
        <f t="shared" si="130"/>
        <v>26507</v>
      </c>
      <c r="EW487" s="3">
        <f>IFERROR(VLOOKUP(CC487,data_pull!$AO$25:$AR$546,2,0),0)</f>
        <v>1</v>
      </c>
      <c r="EX487" s="1">
        <f>IFERROR(VLOOKUP(CC487,data_pull!$AO$25:$AR$546,4,0),0)</f>
        <v>0</v>
      </c>
    </row>
    <row r="488" spans="13:154" x14ac:dyDescent="0.25"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4" t="str">
        <f>sales_data!B487</f>
        <v>Rajesh Chakraborty</v>
      </c>
      <c r="AR488" s="4" t="str">
        <f>sales_data!C487</f>
        <v>Abdul Khaleque</v>
      </c>
      <c r="AS488" s="5" t="str">
        <f t="shared" si="129"/>
        <v/>
      </c>
      <c r="AT488" s="4" t="str">
        <f>sales_data!I487</f>
        <v>Alamgir Miah</v>
      </c>
      <c r="AU488" s="4" t="str">
        <f>sales_data!W487</f>
        <v>Mirpur (Tb)</v>
      </c>
      <c r="AV488" s="1">
        <f>sales_data!N487</f>
        <v>0</v>
      </c>
      <c r="AW488" s="1">
        <f>sales_data!P487</f>
        <v>46</v>
      </c>
      <c r="AX488" s="3">
        <f ca="1">IFERROR(INDEX(INDIRECT("day_wise_sales_data!$B$2:$BZ$599"),MATCH(resource!$CC488,day_wise_sales_data!$A$2:$A$500,0),MATCH(resource!AX$2,INDIRECT("day_wise_sales_data!$B$1:$BZ$1"),0)),0)</f>
        <v>0</v>
      </c>
      <c r="AY488" s="3">
        <f ca="1">IFERROR(INDEX(INDIRECT("day_wise_sales_data!$B$2:$BZ$599"),MATCH(resource!$CC488,day_wise_sales_data!$A$2:$A$500,0),MATCH(resource!AY$2,INDIRECT("day_wise_sales_data!$B$1:$BZ$1"),0)),0)</f>
        <v>0</v>
      </c>
      <c r="AZ488" s="3">
        <f ca="1">IFERROR(INDEX(INDIRECT("day_wise_sales_data!$B$2:$BZ$599"),MATCH(resource!$CC488,day_wise_sales_data!$A$2:$A$500,0),MATCH(resource!AZ$2,INDIRECT("day_wise_sales_data!$B$1:$BZ$1"),0)),0)</f>
        <v>0</v>
      </c>
      <c r="BA488" s="3">
        <f ca="1">IFERROR(INDEX(INDIRECT("day_wise_sales_data!$B$2:$BZ$599"),MATCH(resource!$CC488,day_wise_sales_data!$A$2:$A$500,0),MATCH(resource!BA$2,INDIRECT("day_wise_sales_data!$B$1:$BZ$1"),0)),0)</f>
        <v>0</v>
      </c>
      <c r="BB488" s="3">
        <f ca="1">IFERROR(INDEX(INDIRECT("day_wise_sales_data!$B$2:$BZ$599"),MATCH(resource!$CC488,day_wise_sales_data!$A$2:$A$500,0),MATCH(resource!BB$2,INDIRECT("day_wise_sales_data!$B$1:$BZ$1"),0)),0)</f>
        <v>0</v>
      </c>
      <c r="BC488" s="3">
        <f ca="1">IFERROR(INDEX(INDIRECT("day_wise_sales_data!$B$2:$BZ$599"),MATCH(resource!$CC488,day_wise_sales_data!$A$2:$A$500,0),MATCH(resource!BC$2,INDIRECT("day_wise_sales_data!$B$1:$BZ$1"),0)),0)</f>
        <v>0</v>
      </c>
      <c r="BD488" s="3">
        <f ca="1">IFERROR(INDEX(INDIRECT("day_wise_sales_data!$B$2:$BZ$599"),MATCH(resource!$CC488,day_wise_sales_data!$A$2:$A$500,0),MATCH(resource!BD$2,INDIRECT("day_wise_sales_data!$B$1:$BZ$1"),0)),0)</f>
        <v>0</v>
      </c>
      <c r="BE488" s="3">
        <f ca="1">IFERROR(INDEX(INDIRECT("day_wise_sales_data!$B$2:$BZ$599"),MATCH(resource!$CC488,day_wise_sales_data!$A$2:$A$500,0),MATCH(resource!BE$2,INDIRECT("day_wise_sales_data!$B$1:$BZ$1"),0)),0)</f>
        <v>0</v>
      </c>
      <c r="BF488" s="3">
        <f ca="1">IFERROR(INDEX(INDIRECT("day_wise_sales_data!$B$2:$BZ$599"),MATCH(resource!$CC488,day_wise_sales_data!$A$2:$A$500,0),MATCH(resource!BF$2,INDIRECT("day_wise_sales_data!$B$1:$BZ$1"),0)),0)</f>
        <v>0</v>
      </c>
      <c r="BG488" s="3">
        <f ca="1">IFERROR(INDEX(INDIRECT("day_wise_sales_data!$B$2:$BZ$599"),MATCH(resource!$CC488,day_wise_sales_data!$A$2:$A$500,0),MATCH(resource!BG$2,INDIRECT("day_wise_sales_data!$B$1:$BZ$1"),0)),0)</f>
        <v>0</v>
      </c>
      <c r="BH488" s="3">
        <f ca="1">IFERROR(INDEX(INDIRECT("day_wise_sales_data!$B$2:$BZ$599"),MATCH(resource!$CC488,day_wise_sales_data!$A$2:$A$500,0),MATCH(resource!BH$2,INDIRECT("day_wise_sales_data!$B$1:$BZ$1"),0)),0)</f>
        <v>0</v>
      </c>
      <c r="BI488" s="3">
        <f ca="1">IFERROR(INDEX(INDIRECT("day_wise_sales_data!$B$2:$BZ$599"),MATCH(resource!$CC488,day_wise_sales_data!$A$2:$A$500,0),MATCH(resource!BI$2,INDIRECT("day_wise_sales_data!$B$1:$BZ$1"),0)),0)</f>
        <v>0</v>
      </c>
      <c r="BJ488" s="3">
        <f ca="1">IFERROR(INDEX(INDIRECT("day_wise_sales_data!$B$2:$BZ$599"),MATCH(resource!$CC488,day_wise_sales_data!$A$2:$A$500,0),MATCH(resource!BJ$2,INDIRECT("day_wise_sales_data!$B$1:$BZ$1"),0)),0)</f>
        <v>0</v>
      </c>
      <c r="BK488" s="3">
        <f ca="1">IFERROR(INDEX(INDIRECT("day_wise_sales_data!$B$2:$BZ$599"),MATCH(resource!$CC488,day_wise_sales_data!$A$2:$A$500,0),MATCH(resource!BK$2,INDIRECT("day_wise_sales_data!$B$1:$BZ$1"),0)),0)</f>
        <v>0</v>
      </c>
      <c r="BL488" s="3">
        <f ca="1">IFERROR(INDEX(INDIRECT("day_wise_sales_data!$B$2:$BZ$599"),MATCH(resource!$CC488,day_wise_sales_data!$A$2:$A$500,0),MATCH(resource!BL$2,INDIRECT("day_wise_sales_data!$B$1:$BZ$1"),0)),0)</f>
        <v>0</v>
      </c>
      <c r="BM488" s="3">
        <f ca="1">IFERROR(INDEX(INDIRECT("day_wise_sales_data!$B$2:$BZ$599"),MATCH(resource!$CC488,day_wise_sales_data!$A$2:$A$500,0),MATCH(resource!BM$2,INDIRECT("day_wise_sales_data!$B$1:$BZ$1"),0)),0)</f>
        <v>0</v>
      </c>
      <c r="BN488" s="3">
        <f ca="1">IFERROR(INDEX(INDIRECT("day_wise_sales_data!$B$2:$BZ$599"),MATCH(resource!$CC488,day_wise_sales_data!$A$2:$A$500,0),MATCH(resource!BN$2,INDIRECT("day_wise_sales_data!$B$1:$BZ$1"),0)),0)</f>
        <v>0</v>
      </c>
      <c r="BO488" s="3">
        <f ca="1">IFERROR(INDEX(INDIRECT("day_wise_sales_data!$B$2:$BZ$599"),MATCH(resource!$CC488,day_wise_sales_data!$A$2:$A$500,0),MATCH(resource!BO$2,INDIRECT("day_wise_sales_data!$B$1:$BZ$1"),0)),0)</f>
        <v>0</v>
      </c>
      <c r="BP488" s="3">
        <f ca="1">IFERROR(INDEX(INDIRECT("day_wise_sales_data!$B$2:$BZ$599"),MATCH(resource!$CC488,day_wise_sales_data!$A$2:$A$500,0),MATCH(resource!BP$2,INDIRECT("day_wise_sales_data!$B$1:$BZ$1"),0)),0)</f>
        <v>0</v>
      </c>
      <c r="BQ488" s="3">
        <f ca="1">IFERROR(INDEX(INDIRECT("day_wise_sales_data!$B$2:$BZ$599"),MATCH(resource!$CC488,day_wise_sales_data!$A$2:$A$500,0),MATCH(resource!BQ$2,INDIRECT("day_wise_sales_data!$B$1:$BZ$1"),0)),0)</f>
        <v>0</v>
      </c>
      <c r="BR488" s="3">
        <f ca="1">IFERROR(INDEX(INDIRECT("day_wise_sales_data!$B$2:$BZ$599"),MATCH(resource!$CC488,day_wise_sales_data!$A$2:$A$500,0),MATCH(resource!BR$2,INDIRECT("day_wise_sales_data!$B$1:$BZ$1"),0)),0)</f>
        <v>0</v>
      </c>
      <c r="BS488" s="3">
        <f ca="1">IFERROR(INDEX(INDIRECT("day_wise_sales_data!$B$2:$BZ$599"),MATCH(resource!$CC488,day_wise_sales_data!$A$2:$A$500,0),MATCH(resource!BS$2,INDIRECT("day_wise_sales_data!$B$1:$BZ$1"),0)),0)</f>
        <v>0</v>
      </c>
      <c r="BT488" s="3">
        <f ca="1">IFERROR(INDEX(INDIRECT("day_wise_sales_data!$B$2:$BZ$599"),MATCH(resource!$CC488,day_wise_sales_data!$A$2:$A$500,0),MATCH(resource!BT$2,INDIRECT("day_wise_sales_data!$B$1:$BZ$1"),0)),0)</f>
        <v>0</v>
      </c>
      <c r="BU488" s="3">
        <f ca="1">IFERROR(INDEX(INDIRECT("day_wise_sales_data!$B$2:$BZ$599"),MATCH(resource!$CC488,day_wise_sales_data!$A$2:$A$500,0),MATCH(resource!BU$2,INDIRECT("day_wise_sales_data!$B$1:$BZ$1"),0)),0)</f>
        <v>0</v>
      </c>
      <c r="BV488" s="3">
        <f ca="1">IFERROR(INDEX(INDIRECT("day_wise_sales_data!$B$2:$BZ$599"),MATCH(resource!$CC488,day_wise_sales_data!$A$2:$A$500,0),MATCH(resource!BV$2,INDIRECT("day_wise_sales_data!$B$1:$BZ$1"),0)),0)</f>
        <v>0</v>
      </c>
      <c r="BW488" s="3">
        <f ca="1">IFERROR(INDEX(INDIRECT("day_wise_sales_data!$B$2:$BZ$599"),MATCH(resource!$CC488,day_wise_sales_data!$A$2:$A$500,0),MATCH(resource!BW$2,INDIRECT("day_wise_sales_data!$B$1:$BZ$1"),0)),0)</f>
        <v>7249.61</v>
      </c>
      <c r="BX488" s="3">
        <f ca="1">IFERROR(INDEX(INDIRECT("day_wise_sales_data!$B$2:$BZ$599"),MATCH(resource!$CC488,day_wise_sales_data!$A$2:$A$500,0),MATCH(resource!BX$2,INDIRECT("day_wise_sales_data!$B$1:$BZ$1"),0)),0)</f>
        <v>0</v>
      </c>
      <c r="BY488" s="3">
        <f ca="1">IFERROR(INDEX(INDIRECT("day_wise_sales_data!$B$2:$BZ$599"),MATCH(resource!$CC488,day_wise_sales_data!$A$2:$A$500,0),MATCH(resource!BY$2,INDIRECT("day_wise_sales_data!$B$1:$BZ$1"),0)),0)</f>
        <v>0</v>
      </c>
      <c r="BZ488" s="3">
        <f ca="1">IFERROR(INDEX(INDIRECT("day_wise_sales_data!$B$2:$BZ$599"),MATCH(resource!$CC488,day_wise_sales_data!$A$2:$A$500,0),MATCH(resource!BZ$2,INDIRECT("day_wise_sales_data!$B$1:$BZ$1"),0)),0)</f>
        <v>0</v>
      </c>
      <c r="CA488" s="3" t="str">
        <f ca="1">IFERROR(INDEX(INDIRECT("day_wise_sales_data!$B$2:$BZ$599"),MATCH(resource!$CC488,day_wise_sales_data!$A$2:$A$500,0),MATCH(resource!CA$2,INDIRECT("day_wise_sales_data!$B$1:$BZ$1"),0)),0)</f>
        <v>dd</v>
      </c>
      <c r="CC488" s="4" t="str">
        <f>sales_data!H487</f>
        <v>SYL04212</v>
      </c>
      <c r="CD488" s="1">
        <v>486</v>
      </c>
      <c r="CE488" s="1">
        <f>IF(AQ488=report!$AQ$3,resource!CD488,"")</f>
        <v>486</v>
      </c>
      <c r="CF488" s="5" t="str">
        <f>IFERROR(SMALL($CE$3:$CE$1001,ROWS($CE$3:CE488)),"")</f>
        <v/>
      </c>
      <c r="CH488">
        <f>IFERROR(VLOOKUP($CC488,data_pull!$E$22:$G$700,2,0),0)</f>
        <v>0</v>
      </c>
      <c r="DK488" s="3" t="str">
        <f>IFERROR(INDEX(COD_SALES!$B$5:$Z$500,MATCH(resource!$CC488,COD_SALES!$A$5:$A$500,0),MATCH(resource!DK$2,COD_SALES!$B$4:$Z$4,0)),"")</f>
        <v/>
      </c>
      <c r="DL488" s="3" t="str">
        <f>IFERROR(INDEX(COD_SALES!$B$5:$Z$500,MATCH(resource!$CC488,COD_SALES!$A$5:$A$500,0),MATCH(resource!DL$2,COD_SALES!$B$4:$Z$4,0)),"")</f>
        <v/>
      </c>
      <c r="DM488" s="3" t="str">
        <f>IFERROR(INDEX(COD_SALES!$B$5:$Z$500,MATCH(resource!$CC488,COD_SALES!$A$5:$A$500,0),MATCH(resource!DM$2,COD_SALES!$B$4:$Z$4,0)),"")</f>
        <v/>
      </c>
      <c r="DN488" s="3" t="str">
        <f>IFERROR(INDEX(COD_SALES!$B$5:$Z$500,MATCH(resource!$CC488,COD_SALES!$A$5:$A$500,0),MATCH(resource!DN$2,COD_SALES!$B$4:$Z$4,0)),"")</f>
        <v/>
      </c>
      <c r="DO488" s="3" t="str">
        <f>IFERROR(INDEX(COD_SALES!$B$5:$Z$500,MATCH(resource!$CC488,COD_SALES!$A$5:$A$500,0),MATCH(resource!DO$2,COD_SALES!$B$4:$Z$4,0)),"")</f>
        <v/>
      </c>
      <c r="DP488" s="3" t="str">
        <f>IFERROR(INDEX(COD_SALES!$B$5:$Z$500,MATCH(resource!$CC488,COD_SALES!$A$5:$A$500,0),MATCH(resource!DP$2,COD_SALES!$B$4:$Z$4,0)),"")</f>
        <v/>
      </c>
      <c r="DQ488" s="3" t="str">
        <f>IFERROR(INDEX(COD_SALES!$B$5:$Z$500,MATCH(resource!$CC488,COD_SALES!$A$5:$A$500,0),MATCH(resource!DQ$2,COD_SALES!$B$4:$Z$4,0)),"")</f>
        <v/>
      </c>
      <c r="DR488" s="3" t="str">
        <f>IFERROR(INDEX(COD_SALES!$B$5:$Z$500,MATCH(resource!$CC488,COD_SALES!$A$5:$A$500,0),MATCH(resource!DR$2,COD_SALES!$B$4:$Z$4,0)),"")</f>
        <v/>
      </c>
      <c r="DS488" s="3" t="str">
        <f>IFERROR(INDEX(COD_SALES!$B$5:$Z$500,MATCH(resource!$CC488,COD_SALES!$A$5:$A$500,0),MATCH(resource!DS$2,COD_SALES!$B$4:$Z$4,0)),"")</f>
        <v/>
      </c>
      <c r="DT488" s="3" t="str">
        <f>IFERROR(INDEX(COD_SALES!$B$5:$Z$500,MATCH(resource!$CC488,COD_SALES!$A$5:$A$500,0),MATCH(resource!DT$2,COD_SALES!$B$4:$Z$4,0)),"")</f>
        <v/>
      </c>
      <c r="DU488" s="3" t="str">
        <f>IFERROR(INDEX(COD_SALES!$B$5:$Z$500,MATCH(resource!$CC488,COD_SALES!$A$5:$A$500,0),MATCH(resource!DU$2,COD_SALES!$B$4:$Z$4,0)),"")</f>
        <v/>
      </c>
      <c r="DV488" s="3" t="str">
        <f>IFERROR(INDEX(COD_SALES!$B$5:$Z$500,MATCH(resource!$CC488,COD_SALES!$A$5:$A$500,0),MATCH(resource!DV$2,COD_SALES!$B$4:$Z$4,0)),"")</f>
        <v/>
      </c>
      <c r="DW488" s="3" t="str">
        <f>IFERROR(INDEX(COD_SALES!$B$5:$Z$500,MATCH(resource!$CC488,COD_SALES!$A$5:$A$500,0),MATCH(resource!DW$2,COD_SALES!$B$4:$Z$4,0)),"")</f>
        <v/>
      </c>
      <c r="DX488" s="3" t="str">
        <f>IFERROR(INDEX(COD_SALES!$B$5:$Z$500,MATCH(resource!$CC488,COD_SALES!$A$5:$A$500,0),MATCH(resource!DX$2,COD_SALES!$B$4:$Z$4,0)),"")</f>
        <v/>
      </c>
      <c r="DY488" s="3" t="str">
        <f>IFERROR(INDEX(COD_SALES!$B$5:$Z$500,MATCH(resource!$CC488,COD_SALES!$A$5:$A$500,0),MATCH(resource!DY$2,COD_SALES!$B$4:$Z$4,0)),"")</f>
        <v/>
      </c>
      <c r="DZ488" s="3" t="str">
        <f>IFERROR(INDEX(COD_SALES!$B$5:$Z$500,MATCH(resource!$CC488,COD_SALES!$A$5:$A$500,0),MATCH(resource!DZ$2,COD_SALES!$B$4:$Z$4,0)),"")</f>
        <v/>
      </c>
      <c r="EA488" s="3" t="str">
        <f>IFERROR(INDEX(COD_SALES!$B$5:$Z$500,MATCH(resource!$CC488,COD_SALES!$A$5:$A$500,0),MATCH(resource!EA$2,COD_SALES!$B$4:$Z$4,0)),"")</f>
        <v/>
      </c>
      <c r="EB488" s="3">
        <f t="shared" si="130"/>
        <v>0</v>
      </c>
      <c r="EW488" s="3">
        <f>IFERROR(VLOOKUP(CC488,data_pull!$AO$25:$AR$546,2,0),0)</f>
        <v>0</v>
      </c>
      <c r="EX488" s="1">
        <f>IFERROR(VLOOKUP(CC488,data_pull!$AO$25:$AR$546,4,0),0)</f>
        <v>190000</v>
      </c>
    </row>
    <row r="489" spans="13:154" x14ac:dyDescent="0.25"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4" t="str">
        <f>sales_data!B488</f>
        <v>Rajesh Chakraborty</v>
      </c>
      <c r="AR489" s="4" t="str">
        <f>sales_data!C488</f>
        <v>Abdul Khaleque</v>
      </c>
      <c r="AS489" s="5" t="str">
        <f t="shared" si="129"/>
        <v/>
      </c>
      <c r="AT489" s="4" t="str">
        <f>sales_data!I488</f>
        <v>Kabir Miah</v>
      </c>
      <c r="AU489" s="4" t="str">
        <f>sales_data!W488</f>
        <v>Bahuball (Tb)</v>
      </c>
      <c r="AV489" s="1">
        <f>sales_data!N488</f>
        <v>107820.58</v>
      </c>
      <c r="AW489" s="1">
        <f>sales_data!P488</f>
        <v>32</v>
      </c>
      <c r="AX489" s="3">
        <f ca="1">IFERROR(INDEX(INDIRECT("day_wise_sales_data!$B$2:$BZ$599"),MATCH(resource!$CC489,day_wise_sales_data!$A$2:$A$500,0),MATCH(resource!AX$2,INDIRECT("day_wise_sales_data!$B$1:$BZ$1"),0)),0)</f>
        <v>0</v>
      </c>
      <c r="AY489" s="3">
        <f ca="1">IFERROR(INDEX(INDIRECT("day_wise_sales_data!$B$2:$BZ$599"),MATCH(resource!$CC489,day_wise_sales_data!$A$2:$A$500,0),MATCH(resource!AY$2,INDIRECT("day_wise_sales_data!$B$1:$BZ$1"),0)),0)</f>
        <v>0</v>
      </c>
      <c r="AZ489" s="3">
        <f ca="1">IFERROR(INDEX(INDIRECT("day_wise_sales_data!$B$2:$BZ$599"),MATCH(resource!$CC489,day_wise_sales_data!$A$2:$A$500,0),MATCH(resource!AZ$2,INDIRECT("day_wise_sales_data!$B$1:$BZ$1"),0)),0)</f>
        <v>0</v>
      </c>
      <c r="BA489" s="3">
        <f ca="1">IFERROR(INDEX(INDIRECT("day_wise_sales_data!$B$2:$BZ$599"),MATCH(resource!$CC489,day_wise_sales_data!$A$2:$A$500,0),MATCH(resource!BA$2,INDIRECT("day_wise_sales_data!$B$1:$BZ$1"),0)),0)</f>
        <v>3568.11</v>
      </c>
      <c r="BB489" s="3">
        <f ca="1">IFERROR(INDEX(INDIRECT("day_wise_sales_data!$B$2:$BZ$599"),MATCH(resource!$CC489,day_wise_sales_data!$A$2:$A$500,0),MATCH(resource!BB$2,INDIRECT("day_wise_sales_data!$B$1:$BZ$1"),0)),0)</f>
        <v>0</v>
      </c>
      <c r="BC489" s="3">
        <f ca="1">IFERROR(INDEX(INDIRECT("day_wise_sales_data!$B$2:$BZ$599"),MATCH(resource!$CC489,day_wise_sales_data!$A$2:$A$500,0),MATCH(resource!BC$2,INDIRECT("day_wise_sales_data!$B$1:$BZ$1"),0)),0)</f>
        <v>0</v>
      </c>
      <c r="BD489" s="3">
        <f ca="1">IFERROR(INDEX(INDIRECT("day_wise_sales_data!$B$2:$BZ$599"),MATCH(resource!$CC489,day_wise_sales_data!$A$2:$A$500,0),MATCH(resource!BD$2,INDIRECT("day_wise_sales_data!$B$1:$BZ$1"),0)),0)</f>
        <v>0</v>
      </c>
      <c r="BE489" s="3">
        <f ca="1">IFERROR(INDEX(INDIRECT("day_wise_sales_data!$B$2:$BZ$599"),MATCH(resource!$CC489,day_wise_sales_data!$A$2:$A$500,0),MATCH(resource!BE$2,INDIRECT("day_wise_sales_data!$B$1:$BZ$1"),0)),0)</f>
        <v>3612.06</v>
      </c>
      <c r="BF489" s="3">
        <f ca="1">IFERROR(INDEX(INDIRECT("day_wise_sales_data!$B$2:$BZ$599"),MATCH(resource!$CC489,day_wise_sales_data!$A$2:$A$500,0),MATCH(resource!BF$2,INDIRECT("day_wise_sales_data!$B$1:$BZ$1"),0)),0)</f>
        <v>0</v>
      </c>
      <c r="BG489" s="3">
        <f ca="1">IFERROR(INDEX(INDIRECT("day_wise_sales_data!$B$2:$BZ$599"),MATCH(resource!$CC489,day_wise_sales_data!$A$2:$A$500,0),MATCH(resource!BG$2,INDIRECT("day_wise_sales_data!$B$1:$BZ$1"),0)),0)</f>
        <v>0</v>
      </c>
      <c r="BH489" s="3">
        <f ca="1">IFERROR(INDEX(INDIRECT("day_wise_sales_data!$B$2:$BZ$599"),MATCH(resource!$CC489,day_wise_sales_data!$A$2:$A$500,0),MATCH(resource!BH$2,INDIRECT("day_wise_sales_data!$B$1:$BZ$1"),0)),0)</f>
        <v>0</v>
      </c>
      <c r="BI489" s="3">
        <f ca="1">IFERROR(INDEX(INDIRECT("day_wise_sales_data!$B$2:$BZ$599"),MATCH(resource!$CC489,day_wise_sales_data!$A$2:$A$500,0),MATCH(resource!BI$2,INDIRECT("day_wise_sales_data!$B$1:$BZ$1"),0)),0)</f>
        <v>0</v>
      </c>
      <c r="BJ489" s="3">
        <f ca="1">IFERROR(INDEX(INDIRECT("day_wise_sales_data!$B$2:$BZ$599"),MATCH(resource!$CC489,day_wise_sales_data!$A$2:$A$500,0),MATCH(resource!BJ$2,INDIRECT("day_wise_sales_data!$B$1:$BZ$1"),0)),0)</f>
        <v>0</v>
      </c>
      <c r="BK489" s="3">
        <f ca="1">IFERROR(INDEX(INDIRECT("day_wise_sales_data!$B$2:$BZ$599"),MATCH(resource!$CC489,day_wise_sales_data!$A$2:$A$500,0),MATCH(resource!BK$2,INDIRECT("day_wise_sales_data!$B$1:$BZ$1"),0)),0)</f>
        <v>58738.49</v>
      </c>
      <c r="BL489" s="3">
        <f ca="1">IFERROR(INDEX(INDIRECT("day_wise_sales_data!$B$2:$BZ$599"),MATCH(resource!$CC489,day_wise_sales_data!$A$2:$A$500,0),MATCH(resource!BL$2,INDIRECT("day_wise_sales_data!$B$1:$BZ$1"),0)),0)</f>
        <v>1836</v>
      </c>
      <c r="BM489" s="3">
        <f ca="1">IFERROR(INDEX(INDIRECT("day_wise_sales_data!$B$2:$BZ$599"),MATCH(resource!$CC489,day_wise_sales_data!$A$2:$A$500,0),MATCH(resource!BM$2,INDIRECT("day_wise_sales_data!$B$1:$BZ$1"),0)),0)</f>
        <v>0</v>
      </c>
      <c r="BN489" s="3">
        <f ca="1">IFERROR(INDEX(INDIRECT("day_wise_sales_data!$B$2:$BZ$599"),MATCH(resource!$CC489,day_wise_sales_data!$A$2:$A$500,0),MATCH(resource!BN$2,INDIRECT("day_wise_sales_data!$B$1:$BZ$1"),0)),0)</f>
        <v>0</v>
      </c>
      <c r="BO489" s="3">
        <f ca="1">IFERROR(INDEX(INDIRECT("day_wise_sales_data!$B$2:$BZ$599"),MATCH(resource!$CC489,day_wise_sales_data!$A$2:$A$500,0),MATCH(resource!BO$2,INDIRECT("day_wise_sales_data!$B$1:$BZ$1"),0)),0)</f>
        <v>0</v>
      </c>
      <c r="BP489" s="3">
        <f ca="1">IFERROR(INDEX(INDIRECT("day_wise_sales_data!$B$2:$BZ$599"),MATCH(resource!$CC489,day_wise_sales_data!$A$2:$A$500,0),MATCH(resource!BP$2,INDIRECT("day_wise_sales_data!$B$1:$BZ$1"),0)),0)</f>
        <v>0</v>
      </c>
      <c r="BQ489" s="3">
        <f ca="1">IFERROR(INDEX(INDIRECT("day_wise_sales_data!$B$2:$BZ$599"),MATCH(resource!$CC489,day_wise_sales_data!$A$2:$A$500,0),MATCH(resource!BQ$2,INDIRECT("day_wise_sales_data!$B$1:$BZ$1"),0)),0)</f>
        <v>0</v>
      </c>
      <c r="BR489" s="3">
        <f ca="1">IFERROR(INDEX(INDIRECT("day_wise_sales_data!$B$2:$BZ$599"),MATCH(resource!$CC489,day_wise_sales_data!$A$2:$A$500,0),MATCH(resource!BR$2,INDIRECT("day_wise_sales_data!$B$1:$BZ$1"),0)),0)</f>
        <v>23383.51</v>
      </c>
      <c r="BS489" s="3">
        <f ca="1">IFERROR(INDEX(INDIRECT("day_wise_sales_data!$B$2:$BZ$599"),MATCH(resource!$CC489,day_wise_sales_data!$A$2:$A$500,0),MATCH(resource!BS$2,INDIRECT("day_wise_sales_data!$B$1:$BZ$1"),0)),0)</f>
        <v>14197.63</v>
      </c>
      <c r="BT489" s="3">
        <f ca="1">IFERROR(INDEX(INDIRECT("day_wise_sales_data!$B$2:$BZ$599"),MATCH(resource!$CC489,day_wise_sales_data!$A$2:$A$500,0),MATCH(resource!BT$2,INDIRECT("day_wise_sales_data!$B$1:$BZ$1"),0)),0)</f>
        <v>0</v>
      </c>
      <c r="BU489" s="3">
        <f ca="1">IFERROR(INDEX(INDIRECT("day_wise_sales_data!$B$2:$BZ$599"),MATCH(resource!$CC489,day_wise_sales_data!$A$2:$A$500,0),MATCH(resource!BU$2,INDIRECT("day_wise_sales_data!$B$1:$BZ$1"),0)),0)</f>
        <v>6313.47</v>
      </c>
      <c r="BV489" s="3">
        <f ca="1">IFERROR(INDEX(INDIRECT("day_wise_sales_data!$B$2:$BZ$599"),MATCH(resource!$CC489,day_wise_sales_data!$A$2:$A$500,0),MATCH(resource!BV$2,INDIRECT("day_wise_sales_data!$B$1:$BZ$1"),0)),0)</f>
        <v>0</v>
      </c>
      <c r="BW489" s="3">
        <f ca="1">IFERROR(INDEX(INDIRECT("day_wise_sales_data!$B$2:$BZ$599"),MATCH(resource!$CC489,day_wise_sales_data!$A$2:$A$500,0),MATCH(resource!BW$2,INDIRECT("day_wise_sales_data!$B$1:$BZ$1"),0)),0)</f>
        <v>0</v>
      </c>
      <c r="BX489" s="3">
        <f ca="1">IFERROR(INDEX(INDIRECT("day_wise_sales_data!$B$2:$BZ$599"),MATCH(resource!$CC489,day_wise_sales_data!$A$2:$A$500,0),MATCH(resource!BX$2,INDIRECT("day_wise_sales_data!$B$1:$BZ$1"),0)),0)</f>
        <v>0</v>
      </c>
      <c r="BY489" s="3">
        <f ca="1">IFERROR(INDEX(INDIRECT("day_wise_sales_data!$B$2:$BZ$599"),MATCH(resource!$CC489,day_wise_sales_data!$A$2:$A$500,0),MATCH(resource!BY$2,INDIRECT("day_wise_sales_data!$B$1:$BZ$1"),0)),0)</f>
        <v>0</v>
      </c>
      <c r="BZ489" s="3">
        <f ca="1">IFERROR(INDEX(INDIRECT("day_wise_sales_data!$B$2:$BZ$599"),MATCH(resource!$CC489,day_wise_sales_data!$A$2:$A$500,0),MATCH(resource!BZ$2,INDIRECT("day_wise_sales_data!$B$1:$BZ$1"),0)),0)</f>
        <v>0</v>
      </c>
      <c r="CA489" s="3" t="str">
        <f ca="1">IFERROR(INDEX(INDIRECT("day_wise_sales_data!$B$2:$BZ$599"),MATCH(resource!$CC489,day_wise_sales_data!$A$2:$A$500,0),MATCH(resource!CA$2,INDIRECT("day_wise_sales_data!$B$1:$BZ$1"),0)),0)</f>
        <v>dd</v>
      </c>
      <c r="CC489" s="4" t="str">
        <f>sales_data!H488</f>
        <v>SYL02211</v>
      </c>
      <c r="CD489" s="1">
        <v>487</v>
      </c>
      <c r="CE489" s="1">
        <f>IF(AQ489=report!$AQ$3,resource!CD489,"")</f>
        <v>487</v>
      </c>
      <c r="CF489" s="5" t="str">
        <f>IFERROR(SMALL($CE$3:$CE$1001,ROWS($CE$3:CE489)),"")</f>
        <v/>
      </c>
      <c r="CH489">
        <f>IFERROR(VLOOKUP($CC489,data_pull!$E$22:$G$700,2,0),0)</f>
        <v>107820.58</v>
      </c>
      <c r="DK489" s="3">
        <f>IFERROR(INDEX(COD_SALES!$B$5:$Z$500,MATCH(resource!$CC489,COD_SALES!$A$5:$A$500,0),MATCH(resource!DK$2,COD_SALES!$B$4:$Z$4,0)),"")</f>
        <v>1</v>
      </c>
      <c r="DL489" s="3">
        <f>IFERROR(INDEX(COD_SALES!$B$5:$Z$500,MATCH(resource!$CC489,COD_SALES!$A$5:$A$500,0),MATCH(resource!DL$2,COD_SALES!$B$4:$Z$4,0)),"")</f>
        <v>1</v>
      </c>
      <c r="DM489" s="3">
        <f>IFERROR(INDEX(COD_SALES!$B$5:$Z$500,MATCH(resource!$CC489,COD_SALES!$A$5:$A$500,0),MATCH(resource!DM$2,COD_SALES!$B$4:$Z$4,0)),"")</f>
        <v>7</v>
      </c>
      <c r="DN489" s="3" t="str">
        <f>IFERROR(INDEX(COD_SALES!$B$5:$Z$500,MATCH(resource!$CC489,COD_SALES!$A$5:$A$500,0),MATCH(resource!DN$2,COD_SALES!$B$4:$Z$4,0)),"")</f>
        <v/>
      </c>
      <c r="DO489" s="3">
        <f>IFERROR(INDEX(COD_SALES!$B$5:$Z$500,MATCH(resource!$CC489,COD_SALES!$A$5:$A$500,0),MATCH(resource!DO$2,COD_SALES!$B$4:$Z$4,0)),"")</f>
        <v>0</v>
      </c>
      <c r="DP489" s="3">
        <f>IFERROR(INDEX(COD_SALES!$B$5:$Z$500,MATCH(resource!$CC489,COD_SALES!$A$5:$A$500,0),MATCH(resource!DP$2,COD_SALES!$B$4:$Z$4,0)),"")</f>
        <v>7</v>
      </c>
      <c r="DQ489" s="3" t="str">
        <f>IFERROR(INDEX(COD_SALES!$B$5:$Z$500,MATCH(resource!$CC489,COD_SALES!$A$5:$A$500,0),MATCH(resource!DQ$2,COD_SALES!$B$4:$Z$4,0)),"")</f>
        <v/>
      </c>
      <c r="DR489" s="3">
        <f>IFERROR(INDEX(COD_SALES!$B$5:$Z$500,MATCH(resource!$CC489,COD_SALES!$A$5:$A$500,0),MATCH(resource!DR$2,COD_SALES!$B$4:$Z$4,0)),"")</f>
        <v>1</v>
      </c>
      <c r="DS489" s="3">
        <f>IFERROR(INDEX(COD_SALES!$B$5:$Z$500,MATCH(resource!$CC489,COD_SALES!$A$5:$A$500,0),MATCH(resource!DS$2,COD_SALES!$B$4:$Z$4,0)),"")</f>
        <v>28</v>
      </c>
      <c r="DT489" s="3">
        <f>IFERROR(INDEX(COD_SALES!$B$5:$Z$500,MATCH(resource!$CC489,COD_SALES!$A$5:$A$500,0),MATCH(resource!DT$2,COD_SALES!$B$4:$Z$4,0)),"")</f>
        <v>0</v>
      </c>
      <c r="DU489" s="3">
        <f>IFERROR(INDEX(COD_SALES!$B$5:$Z$500,MATCH(resource!$CC489,COD_SALES!$A$5:$A$500,0),MATCH(resource!DU$2,COD_SALES!$B$4:$Z$4,0)),"")</f>
        <v>0</v>
      </c>
      <c r="DV489" s="3">
        <f>IFERROR(INDEX(COD_SALES!$B$5:$Z$500,MATCH(resource!$CC489,COD_SALES!$A$5:$A$500,0),MATCH(resource!DV$2,COD_SALES!$B$4:$Z$4,0)),"")</f>
        <v>0</v>
      </c>
      <c r="DW489" s="3">
        <f>IFERROR(INDEX(COD_SALES!$B$5:$Z$500,MATCH(resource!$CC489,COD_SALES!$A$5:$A$500,0),MATCH(resource!DW$2,COD_SALES!$B$4:$Z$4,0)),"")</f>
        <v>12</v>
      </c>
      <c r="DX489" s="3">
        <f>IFERROR(INDEX(COD_SALES!$B$5:$Z$500,MATCH(resource!$CC489,COD_SALES!$A$5:$A$500,0),MATCH(resource!DX$2,COD_SALES!$B$4:$Z$4,0)),"")</f>
        <v>0</v>
      </c>
      <c r="DY489" s="3">
        <f>IFERROR(INDEX(COD_SALES!$B$5:$Z$500,MATCH(resource!$CC489,COD_SALES!$A$5:$A$500,0),MATCH(resource!DY$2,COD_SALES!$B$4:$Z$4,0)),"")</f>
        <v>10</v>
      </c>
      <c r="DZ489" s="3">
        <f>IFERROR(INDEX(COD_SALES!$B$5:$Z$500,MATCH(resource!$CC489,COD_SALES!$A$5:$A$500,0),MATCH(resource!DZ$2,COD_SALES!$B$4:$Z$4,0)),"")</f>
        <v>0</v>
      </c>
      <c r="EA489" s="3">
        <f>IFERROR(INDEX(COD_SALES!$B$5:$Z$500,MATCH(resource!$CC489,COD_SALES!$A$5:$A$500,0),MATCH(resource!EA$2,COD_SALES!$B$4:$Z$4,0)),"")</f>
        <v>16</v>
      </c>
      <c r="EB489" s="3">
        <f t="shared" si="130"/>
        <v>21950.120000000003</v>
      </c>
      <c r="EW489" s="3">
        <f>IFERROR(VLOOKUP(CC489,data_pull!$AO$25:$AR$546,2,0),0)</f>
        <v>10</v>
      </c>
      <c r="EX489" s="1">
        <f>IFERROR(VLOOKUP(CC489,data_pull!$AO$25:$AR$546,4,0),0)</f>
        <v>190000</v>
      </c>
    </row>
    <row r="490" spans="13:154" x14ac:dyDescent="0.25"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4" t="str">
        <f>sales_data!B489</f>
        <v>Rajesh Chakraborty</v>
      </c>
      <c r="AR490" s="4" t="str">
        <f>sales_data!C489</f>
        <v>Kazi Ashrafuzzaman</v>
      </c>
      <c r="AS490" s="5" t="str">
        <f t="shared" si="129"/>
        <v>Kazi Ashrafuzzaman</v>
      </c>
      <c r="AT490" s="4" t="str">
        <f>sales_data!I489</f>
        <v>Brinta Chakraborty</v>
      </c>
      <c r="AU490" s="4" t="str">
        <f>sales_data!W489</f>
        <v>Kamal Bazar (Cb)</v>
      </c>
      <c r="AV490" s="1">
        <f>sales_data!N489</f>
        <v>41917.370000000003</v>
      </c>
      <c r="AW490" s="1">
        <f>sales_data!P489</f>
        <v>22</v>
      </c>
      <c r="AX490" s="3">
        <f ca="1">IFERROR(INDEX(INDIRECT("day_wise_sales_data!$B$2:$BZ$599"),MATCH(resource!$CC490,day_wise_sales_data!$A$2:$A$500,0),MATCH(resource!AX$2,INDIRECT("day_wise_sales_data!$B$1:$BZ$1"),0)),0)</f>
        <v>0</v>
      </c>
      <c r="AY490" s="3">
        <f ca="1">IFERROR(INDEX(INDIRECT("day_wise_sales_data!$B$2:$BZ$599"),MATCH(resource!$CC490,day_wise_sales_data!$A$2:$A$500,0),MATCH(resource!AY$2,INDIRECT("day_wise_sales_data!$B$1:$BZ$1"),0)),0)</f>
        <v>0</v>
      </c>
      <c r="AZ490" s="3">
        <f ca="1">IFERROR(INDEX(INDIRECT("day_wise_sales_data!$B$2:$BZ$599"),MATCH(resource!$CC490,day_wise_sales_data!$A$2:$A$500,0),MATCH(resource!AZ$2,INDIRECT("day_wise_sales_data!$B$1:$BZ$1"),0)),0)</f>
        <v>17494.72</v>
      </c>
      <c r="BA490" s="3">
        <f ca="1">IFERROR(INDEX(INDIRECT("day_wise_sales_data!$B$2:$BZ$599"),MATCH(resource!$CC490,day_wise_sales_data!$A$2:$A$500,0),MATCH(resource!BA$2,INDIRECT("day_wise_sales_data!$B$1:$BZ$1"),0)),0)</f>
        <v>0</v>
      </c>
      <c r="BB490" s="3">
        <f ca="1">IFERROR(INDEX(INDIRECT("day_wise_sales_data!$B$2:$BZ$599"),MATCH(resource!$CC490,day_wise_sales_data!$A$2:$A$500,0),MATCH(resource!BB$2,INDIRECT("day_wise_sales_data!$B$1:$BZ$1"),0)),0)</f>
        <v>0</v>
      </c>
      <c r="BC490" s="3">
        <f ca="1">IFERROR(INDEX(INDIRECT("day_wise_sales_data!$B$2:$BZ$599"),MATCH(resource!$CC490,day_wise_sales_data!$A$2:$A$500,0),MATCH(resource!BC$2,INDIRECT("day_wise_sales_data!$B$1:$BZ$1"),0)),0)</f>
        <v>0</v>
      </c>
      <c r="BD490" s="3">
        <f ca="1">IFERROR(INDEX(INDIRECT("day_wise_sales_data!$B$2:$BZ$599"),MATCH(resource!$CC490,day_wise_sales_data!$A$2:$A$500,0),MATCH(resource!BD$2,INDIRECT("day_wise_sales_data!$B$1:$BZ$1"),0)),0)</f>
        <v>0</v>
      </c>
      <c r="BE490" s="3">
        <f ca="1">IFERROR(INDEX(INDIRECT("day_wise_sales_data!$B$2:$BZ$599"),MATCH(resource!$CC490,day_wise_sales_data!$A$2:$A$500,0),MATCH(resource!BE$2,INDIRECT("day_wise_sales_data!$B$1:$BZ$1"),0)),0)</f>
        <v>0</v>
      </c>
      <c r="BF490" s="3">
        <f ca="1">IFERROR(INDEX(INDIRECT("day_wise_sales_data!$B$2:$BZ$599"),MATCH(resource!$CC490,day_wise_sales_data!$A$2:$A$500,0),MATCH(resource!BF$2,INDIRECT("day_wise_sales_data!$B$1:$BZ$1"),0)),0)</f>
        <v>0</v>
      </c>
      <c r="BG490" s="3">
        <f ca="1">IFERROR(INDEX(INDIRECT("day_wise_sales_data!$B$2:$BZ$599"),MATCH(resource!$CC490,day_wise_sales_data!$A$2:$A$500,0),MATCH(resource!BG$2,INDIRECT("day_wise_sales_data!$B$1:$BZ$1"),0)),0)</f>
        <v>0</v>
      </c>
      <c r="BH490" s="3">
        <f ca="1">IFERROR(INDEX(INDIRECT("day_wise_sales_data!$B$2:$BZ$599"),MATCH(resource!$CC490,day_wise_sales_data!$A$2:$A$500,0),MATCH(resource!BH$2,INDIRECT("day_wise_sales_data!$B$1:$BZ$1"),0)),0)</f>
        <v>0</v>
      </c>
      <c r="BI490" s="3">
        <f ca="1">IFERROR(INDEX(INDIRECT("day_wise_sales_data!$B$2:$BZ$599"),MATCH(resource!$CC490,day_wise_sales_data!$A$2:$A$500,0),MATCH(resource!BI$2,INDIRECT("day_wise_sales_data!$B$1:$BZ$1"),0)),0)</f>
        <v>0</v>
      </c>
      <c r="BJ490" s="3">
        <f ca="1">IFERROR(INDEX(INDIRECT("day_wise_sales_data!$B$2:$BZ$599"),MATCH(resource!$CC490,day_wise_sales_data!$A$2:$A$500,0),MATCH(resource!BJ$2,INDIRECT("day_wise_sales_data!$B$1:$BZ$1"),0)),0)</f>
        <v>0</v>
      </c>
      <c r="BK490" s="3">
        <f ca="1">IFERROR(INDEX(INDIRECT("day_wise_sales_data!$B$2:$BZ$599"),MATCH(resource!$CC490,day_wise_sales_data!$A$2:$A$500,0),MATCH(resource!BK$2,INDIRECT("day_wise_sales_data!$B$1:$BZ$1"),0)),0)</f>
        <v>0</v>
      </c>
      <c r="BL490" s="3">
        <f ca="1">IFERROR(INDEX(INDIRECT("day_wise_sales_data!$B$2:$BZ$599"),MATCH(resource!$CC490,day_wise_sales_data!$A$2:$A$500,0),MATCH(resource!BL$2,INDIRECT("day_wise_sales_data!$B$1:$BZ$1"),0)),0)</f>
        <v>0</v>
      </c>
      <c r="BM490" s="3">
        <f ca="1">IFERROR(INDEX(INDIRECT("day_wise_sales_data!$B$2:$BZ$599"),MATCH(resource!$CC490,day_wise_sales_data!$A$2:$A$500,0),MATCH(resource!BM$2,INDIRECT("day_wise_sales_data!$B$1:$BZ$1"),0)),0)</f>
        <v>0</v>
      </c>
      <c r="BN490" s="3">
        <f ca="1">IFERROR(INDEX(INDIRECT("day_wise_sales_data!$B$2:$BZ$599"),MATCH(resource!$CC490,day_wise_sales_data!$A$2:$A$500,0),MATCH(resource!BN$2,INDIRECT("day_wise_sales_data!$B$1:$BZ$1"),0)),0)</f>
        <v>0</v>
      </c>
      <c r="BO490" s="3">
        <f ca="1">IFERROR(INDEX(INDIRECT("day_wise_sales_data!$B$2:$BZ$599"),MATCH(resource!$CC490,day_wise_sales_data!$A$2:$A$500,0),MATCH(resource!BO$2,INDIRECT("day_wise_sales_data!$B$1:$BZ$1"),0)),0)</f>
        <v>0</v>
      </c>
      <c r="BP490" s="3">
        <f ca="1">IFERROR(INDEX(INDIRECT("day_wise_sales_data!$B$2:$BZ$599"),MATCH(resource!$CC490,day_wise_sales_data!$A$2:$A$500,0),MATCH(resource!BP$2,INDIRECT("day_wise_sales_data!$B$1:$BZ$1"),0)),0)</f>
        <v>0</v>
      </c>
      <c r="BQ490" s="3">
        <f ca="1">IFERROR(INDEX(INDIRECT("day_wise_sales_data!$B$2:$BZ$599"),MATCH(resource!$CC490,day_wise_sales_data!$A$2:$A$500,0),MATCH(resource!BQ$2,INDIRECT("day_wise_sales_data!$B$1:$BZ$1"),0)),0)</f>
        <v>0</v>
      </c>
      <c r="BR490" s="3">
        <f ca="1">IFERROR(INDEX(INDIRECT("day_wise_sales_data!$B$2:$BZ$599"),MATCH(resource!$CC490,day_wise_sales_data!$A$2:$A$500,0),MATCH(resource!BR$2,INDIRECT("day_wise_sales_data!$B$1:$BZ$1"),0)),0)</f>
        <v>0</v>
      </c>
      <c r="BS490" s="3">
        <f ca="1">IFERROR(INDEX(INDIRECT("day_wise_sales_data!$B$2:$BZ$599"),MATCH(resource!$CC490,day_wise_sales_data!$A$2:$A$500,0),MATCH(resource!BS$2,INDIRECT("day_wise_sales_data!$B$1:$BZ$1"),0)),0)</f>
        <v>0</v>
      </c>
      <c r="BT490" s="3">
        <f ca="1">IFERROR(INDEX(INDIRECT("day_wise_sales_data!$B$2:$BZ$599"),MATCH(resource!$CC490,day_wise_sales_data!$A$2:$A$500,0),MATCH(resource!BT$2,INDIRECT("day_wise_sales_data!$B$1:$BZ$1"),0)),0)</f>
        <v>10111.950000000001</v>
      </c>
      <c r="BU490" s="3">
        <f ca="1">IFERROR(INDEX(INDIRECT("day_wise_sales_data!$B$2:$BZ$599"),MATCH(resource!$CC490,day_wise_sales_data!$A$2:$A$500,0),MATCH(resource!BU$2,INDIRECT("day_wise_sales_data!$B$1:$BZ$1"),0)),0)</f>
        <v>0</v>
      </c>
      <c r="BV490" s="3">
        <f ca="1">IFERROR(INDEX(INDIRECT("day_wise_sales_data!$B$2:$BZ$599"),MATCH(resource!$CC490,day_wise_sales_data!$A$2:$A$500,0),MATCH(resource!BV$2,INDIRECT("day_wise_sales_data!$B$1:$BZ$1"),0)),0)</f>
        <v>10602.8</v>
      </c>
      <c r="BW490" s="3">
        <f ca="1">IFERROR(INDEX(INDIRECT("day_wise_sales_data!$B$2:$BZ$599"),MATCH(resource!$CC490,day_wise_sales_data!$A$2:$A$500,0),MATCH(resource!BW$2,INDIRECT("day_wise_sales_data!$B$1:$BZ$1"),0)),0)</f>
        <v>0</v>
      </c>
      <c r="BX490" s="3">
        <f ca="1">IFERROR(INDEX(INDIRECT("day_wise_sales_data!$B$2:$BZ$599"),MATCH(resource!$CC490,day_wise_sales_data!$A$2:$A$500,0),MATCH(resource!BX$2,INDIRECT("day_wise_sales_data!$B$1:$BZ$1"),0)),0)</f>
        <v>0</v>
      </c>
      <c r="BY490" s="3">
        <f ca="1">IFERROR(INDEX(INDIRECT("day_wise_sales_data!$B$2:$BZ$599"),MATCH(resource!$CC490,day_wise_sales_data!$A$2:$A$500,0),MATCH(resource!BY$2,INDIRECT("day_wise_sales_data!$B$1:$BZ$1"),0)),0)</f>
        <v>3707.9</v>
      </c>
      <c r="BZ490" s="3">
        <f ca="1">IFERROR(INDEX(INDIRECT("day_wise_sales_data!$B$2:$BZ$599"),MATCH(resource!$CC490,day_wise_sales_data!$A$2:$A$500,0),MATCH(resource!BZ$2,INDIRECT("day_wise_sales_data!$B$1:$BZ$1"),0)),0)</f>
        <v>0</v>
      </c>
      <c r="CA490" s="3" t="str">
        <f ca="1">IFERROR(INDEX(INDIRECT("day_wise_sales_data!$B$2:$BZ$599"),MATCH(resource!$CC490,day_wise_sales_data!$A$2:$A$500,0),MATCH(resource!CA$2,INDIRECT("day_wise_sales_data!$B$1:$BZ$1"),0)),0)</f>
        <v>dd</v>
      </c>
      <c r="CC490" s="4" t="str">
        <f>sales_data!H489</f>
        <v>SYL04211</v>
      </c>
      <c r="CD490" s="1">
        <v>488</v>
      </c>
      <c r="CE490" s="1">
        <f>IF(AQ490=report!$AQ$3,resource!CD490,"")</f>
        <v>488</v>
      </c>
      <c r="CF490" s="5" t="str">
        <f>IFERROR(SMALL($CE$3:$CE$1001,ROWS($CE$3:CE490)),"")</f>
        <v/>
      </c>
      <c r="CH490">
        <f>IFERROR(VLOOKUP($CC490,data_pull!$E$22:$G$700,2,0),0)</f>
        <v>41917.370000000003</v>
      </c>
      <c r="DK490" s="3">
        <f>IFERROR(INDEX(COD_SALES!$B$5:$Z$500,MATCH(resource!$CC490,COD_SALES!$A$5:$A$500,0),MATCH(resource!DK$2,COD_SALES!$B$4:$Z$4,0)),"")</f>
        <v>0</v>
      </c>
      <c r="DL490" s="3">
        <f>IFERROR(INDEX(COD_SALES!$B$5:$Z$500,MATCH(resource!$CC490,COD_SALES!$A$5:$A$500,0),MATCH(resource!DL$2,COD_SALES!$B$4:$Z$4,0)),"")</f>
        <v>0</v>
      </c>
      <c r="DM490" s="3">
        <f>IFERROR(INDEX(COD_SALES!$B$5:$Z$500,MATCH(resource!$CC490,COD_SALES!$A$5:$A$500,0),MATCH(resource!DM$2,COD_SALES!$B$4:$Z$4,0)),"")</f>
        <v>0</v>
      </c>
      <c r="DN490" s="3" t="str">
        <f>IFERROR(INDEX(COD_SALES!$B$5:$Z$500,MATCH(resource!$CC490,COD_SALES!$A$5:$A$500,0),MATCH(resource!DN$2,COD_SALES!$B$4:$Z$4,0)),"")</f>
        <v/>
      </c>
      <c r="DO490" s="3">
        <f>IFERROR(INDEX(COD_SALES!$B$5:$Z$500,MATCH(resource!$CC490,COD_SALES!$A$5:$A$500,0),MATCH(resource!DO$2,COD_SALES!$B$4:$Z$4,0)),"")</f>
        <v>0</v>
      </c>
      <c r="DP490" s="3">
        <f>IFERROR(INDEX(COD_SALES!$B$5:$Z$500,MATCH(resource!$CC490,COD_SALES!$A$5:$A$500,0),MATCH(resource!DP$2,COD_SALES!$B$4:$Z$4,0)),"")</f>
        <v>0</v>
      </c>
      <c r="DQ490" s="3" t="str">
        <f>IFERROR(INDEX(COD_SALES!$B$5:$Z$500,MATCH(resource!$CC490,COD_SALES!$A$5:$A$500,0),MATCH(resource!DQ$2,COD_SALES!$B$4:$Z$4,0)),"")</f>
        <v/>
      </c>
      <c r="DR490" s="3">
        <f>IFERROR(INDEX(COD_SALES!$B$5:$Z$500,MATCH(resource!$CC490,COD_SALES!$A$5:$A$500,0),MATCH(resource!DR$2,COD_SALES!$B$4:$Z$4,0)),"")</f>
        <v>0</v>
      </c>
      <c r="DS490" s="3">
        <f>IFERROR(INDEX(COD_SALES!$B$5:$Z$500,MATCH(resource!$CC490,COD_SALES!$A$5:$A$500,0),MATCH(resource!DS$2,COD_SALES!$B$4:$Z$4,0)),"")</f>
        <v>0</v>
      </c>
      <c r="DT490" s="3">
        <f>IFERROR(INDEX(COD_SALES!$B$5:$Z$500,MATCH(resource!$CC490,COD_SALES!$A$5:$A$500,0),MATCH(resource!DT$2,COD_SALES!$B$4:$Z$4,0)),"")</f>
        <v>1</v>
      </c>
      <c r="DU490" s="3">
        <f>IFERROR(INDEX(COD_SALES!$B$5:$Z$500,MATCH(resource!$CC490,COD_SALES!$A$5:$A$500,0),MATCH(resource!DU$2,COD_SALES!$B$4:$Z$4,0)),"")</f>
        <v>0</v>
      </c>
      <c r="DV490" s="3">
        <f>IFERROR(INDEX(COD_SALES!$B$5:$Z$500,MATCH(resource!$CC490,COD_SALES!$A$5:$A$500,0),MATCH(resource!DV$2,COD_SALES!$B$4:$Z$4,0)),"")</f>
        <v>0</v>
      </c>
      <c r="DW490" s="3">
        <f>IFERROR(INDEX(COD_SALES!$B$5:$Z$500,MATCH(resource!$CC490,COD_SALES!$A$5:$A$500,0),MATCH(resource!DW$2,COD_SALES!$B$4:$Z$4,0)),"")</f>
        <v>53</v>
      </c>
      <c r="DX490" s="3">
        <f>IFERROR(INDEX(COD_SALES!$B$5:$Z$500,MATCH(resource!$CC490,COD_SALES!$A$5:$A$500,0),MATCH(resource!DX$2,COD_SALES!$B$4:$Z$4,0)),"")</f>
        <v>0</v>
      </c>
      <c r="DY490" s="3">
        <f>IFERROR(INDEX(COD_SALES!$B$5:$Z$500,MATCH(resource!$CC490,COD_SALES!$A$5:$A$500,0),MATCH(resource!DY$2,COD_SALES!$B$4:$Z$4,0)),"")</f>
        <v>5</v>
      </c>
      <c r="DZ490" s="3">
        <f>IFERROR(INDEX(COD_SALES!$B$5:$Z$500,MATCH(resource!$CC490,COD_SALES!$A$5:$A$500,0),MATCH(resource!DZ$2,COD_SALES!$B$4:$Z$4,0)),"")</f>
        <v>0</v>
      </c>
      <c r="EA490" s="3">
        <f>IFERROR(INDEX(COD_SALES!$B$5:$Z$500,MATCH(resource!$CC490,COD_SALES!$A$5:$A$500,0),MATCH(resource!EA$2,COD_SALES!$B$4:$Z$4,0)),"")</f>
        <v>0</v>
      </c>
      <c r="EB490" s="3">
        <f t="shared" si="130"/>
        <v>30217.07</v>
      </c>
      <c r="EW490" s="3">
        <f>IFERROR(VLOOKUP(CC490,data_pull!$AO$25:$AR$546,2,0),0)</f>
        <v>21</v>
      </c>
      <c r="EX490" s="1">
        <f>IFERROR(VLOOKUP(CC490,data_pull!$AO$25:$AR$546,4,0),0)</f>
        <v>190000</v>
      </c>
    </row>
    <row r="491" spans="13:154" x14ac:dyDescent="0.25"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4" t="str">
        <f>sales_data!B490</f>
        <v>Rajesh Chakraborty</v>
      </c>
      <c r="AR491" s="4" t="str">
        <f>sales_data!C490</f>
        <v>Kazi Ashrafuzzaman</v>
      </c>
      <c r="AS491" s="5" t="str">
        <f t="shared" si="129"/>
        <v/>
      </c>
      <c r="AT491" s="4" t="str">
        <f>sales_data!I490</f>
        <v>Mittun Datta</v>
      </c>
      <c r="AU491" s="4" t="str">
        <f>sales_data!W490</f>
        <v>Station Road (Cb)</v>
      </c>
      <c r="AV491" s="1">
        <f>sales_data!N490</f>
        <v>101545.17</v>
      </c>
      <c r="AW491" s="1">
        <f>sales_data!P490</f>
        <v>39</v>
      </c>
      <c r="AX491" s="3">
        <f ca="1">IFERROR(INDEX(INDIRECT("day_wise_sales_data!$B$2:$BZ$599"),MATCH(resource!$CC491,day_wise_sales_data!$A$2:$A$500,0),MATCH(resource!AX$2,INDIRECT("day_wise_sales_data!$B$1:$BZ$1"),0)),0)</f>
        <v>1217.1300000000001</v>
      </c>
      <c r="AY491" s="3">
        <f ca="1">IFERROR(INDEX(INDIRECT("day_wise_sales_data!$B$2:$BZ$599"),MATCH(resource!$CC491,day_wise_sales_data!$A$2:$A$500,0),MATCH(resource!AY$2,INDIRECT("day_wise_sales_data!$B$1:$BZ$1"),0)),0)</f>
        <v>0</v>
      </c>
      <c r="AZ491" s="3">
        <f ca="1">IFERROR(INDEX(INDIRECT("day_wise_sales_data!$B$2:$BZ$599"),MATCH(resource!$CC491,day_wise_sales_data!$A$2:$A$500,0),MATCH(resource!AZ$2,INDIRECT("day_wise_sales_data!$B$1:$BZ$1"),0)),0)</f>
        <v>0</v>
      </c>
      <c r="BA491" s="3">
        <f ca="1">IFERROR(INDEX(INDIRECT("day_wise_sales_data!$B$2:$BZ$599"),MATCH(resource!$CC491,day_wise_sales_data!$A$2:$A$500,0),MATCH(resource!BA$2,INDIRECT("day_wise_sales_data!$B$1:$BZ$1"),0)),0)</f>
        <v>6952.08</v>
      </c>
      <c r="BB491" s="3">
        <f ca="1">IFERROR(INDEX(INDIRECT("day_wise_sales_data!$B$2:$BZ$599"),MATCH(resource!$CC491,day_wise_sales_data!$A$2:$A$500,0),MATCH(resource!BB$2,INDIRECT("day_wise_sales_data!$B$1:$BZ$1"),0)),0)</f>
        <v>10290.85</v>
      </c>
      <c r="BC491" s="3">
        <f ca="1">IFERROR(INDEX(INDIRECT("day_wise_sales_data!$B$2:$BZ$599"),MATCH(resource!$CC491,day_wise_sales_data!$A$2:$A$500,0),MATCH(resource!BC$2,INDIRECT("day_wise_sales_data!$B$1:$BZ$1"),0)),0)</f>
        <v>0</v>
      </c>
      <c r="BD491" s="3">
        <f ca="1">IFERROR(INDEX(INDIRECT("day_wise_sales_data!$B$2:$BZ$599"),MATCH(resource!$CC491,day_wise_sales_data!$A$2:$A$500,0),MATCH(resource!BD$2,INDIRECT("day_wise_sales_data!$B$1:$BZ$1"),0)),0)</f>
        <v>10290.85</v>
      </c>
      <c r="BE491" s="3">
        <f ca="1">IFERROR(INDEX(INDIRECT("day_wise_sales_data!$B$2:$BZ$599"),MATCH(resource!$CC491,day_wise_sales_data!$A$2:$A$500,0),MATCH(resource!BE$2,INDIRECT("day_wise_sales_data!$B$1:$BZ$1"),0)),0)</f>
        <v>6593.44</v>
      </c>
      <c r="BF491" s="3">
        <f ca="1">IFERROR(INDEX(INDIRECT("day_wise_sales_data!$B$2:$BZ$599"),MATCH(resource!$CC491,day_wise_sales_data!$A$2:$A$500,0),MATCH(resource!BF$2,INDIRECT("day_wise_sales_data!$B$1:$BZ$1"),0)),0)</f>
        <v>0</v>
      </c>
      <c r="BG491" s="3">
        <f ca="1">IFERROR(INDEX(INDIRECT("day_wise_sales_data!$B$2:$BZ$599"),MATCH(resource!$CC491,day_wise_sales_data!$A$2:$A$500,0),MATCH(resource!BG$2,INDIRECT("day_wise_sales_data!$B$1:$BZ$1"),0)),0)</f>
        <v>0</v>
      </c>
      <c r="BH491" s="3">
        <f ca="1">IFERROR(INDEX(INDIRECT("day_wise_sales_data!$B$2:$BZ$599"),MATCH(resource!$CC491,day_wise_sales_data!$A$2:$A$500,0),MATCH(resource!BH$2,INDIRECT("day_wise_sales_data!$B$1:$BZ$1"),0)),0)</f>
        <v>750.6</v>
      </c>
      <c r="BI491" s="3">
        <f ca="1">IFERROR(INDEX(INDIRECT("day_wise_sales_data!$B$2:$BZ$599"),MATCH(resource!$CC491,day_wise_sales_data!$A$2:$A$500,0),MATCH(resource!BI$2,INDIRECT("day_wise_sales_data!$B$1:$BZ$1"),0)),0)</f>
        <v>2959.09</v>
      </c>
      <c r="BJ491" s="3">
        <f ca="1">IFERROR(INDEX(INDIRECT("day_wise_sales_data!$B$2:$BZ$599"),MATCH(resource!$CC491,day_wise_sales_data!$A$2:$A$500,0),MATCH(resource!BJ$2,INDIRECT("day_wise_sales_data!$B$1:$BZ$1"),0)),0)</f>
        <v>0</v>
      </c>
      <c r="BK491" s="3">
        <f ca="1">IFERROR(INDEX(INDIRECT("day_wise_sales_data!$B$2:$BZ$599"),MATCH(resource!$CC491,day_wise_sales_data!$A$2:$A$500,0),MATCH(resource!BK$2,INDIRECT("day_wise_sales_data!$B$1:$BZ$1"),0)),0)</f>
        <v>0</v>
      </c>
      <c r="BL491" s="3">
        <f ca="1">IFERROR(INDEX(INDIRECT("day_wise_sales_data!$B$2:$BZ$599"),MATCH(resource!$CC491,day_wise_sales_data!$A$2:$A$500,0),MATCH(resource!BL$2,INDIRECT("day_wise_sales_data!$B$1:$BZ$1"),0)),0)</f>
        <v>1821.2</v>
      </c>
      <c r="BM491" s="3">
        <f ca="1">IFERROR(INDEX(INDIRECT("day_wise_sales_data!$B$2:$BZ$599"),MATCH(resource!$CC491,day_wise_sales_data!$A$2:$A$500,0),MATCH(resource!BM$2,INDIRECT("day_wise_sales_data!$B$1:$BZ$1"),0)),0)</f>
        <v>0</v>
      </c>
      <c r="BN491" s="3">
        <f ca="1">IFERROR(INDEX(INDIRECT("day_wise_sales_data!$B$2:$BZ$599"),MATCH(resource!$CC491,day_wise_sales_data!$A$2:$A$500,0),MATCH(resource!BN$2,INDIRECT("day_wise_sales_data!$B$1:$BZ$1"),0)),0)</f>
        <v>15311.56</v>
      </c>
      <c r="BO491" s="3">
        <f ca="1">IFERROR(INDEX(INDIRECT("day_wise_sales_data!$B$2:$BZ$599"),MATCH(resource!$CC491,day_wise_sales_data!$A$2:$A$500,0),MATCH(resource!BO$2,INDIRECT("day_wise_sales_data!$B$1:$BZ$1"),0)),0)</f>
        <v>3018.02</v>
      </c>
      <c r="BP491" s="3">
        <f ca="1">IFERROR(INDEX(INDIRECT("day_wise_sales_data!$B$2:$BZ$599"),MATCH(resource!$CC491,day_wise_sales_data!$A$2:$A$500,0),MATCH(resource!BP$2,INDIRECT("day_wise_sales_data!$B$1:$BZ$1"),0)),0)</f>
        <v>0</v>
      </c>
      <c r="BQ491" s="3">
        <f ca="1">IFERROR(INDEX(INDIRECT("day_wise_sales_data!$B$2:$BZ$599"),MATCH(resource!$CC491,day_wise_sales_data!$A$2:$A$500,0),MATCH(resource!BQ$2,INDIRECT("day_wise_sales_data!$B$1:$BZ$1"),0)),0)</f>
        <v>0</v>
      </c>
      <c r="BR491" s="3">
        <f ca="1">IFERROR(INDEX(INDIRECT("day_wise_sales_data!$B$2:$BZ$599"),MATCH(resource!$CC491,day_wise_sales_data!$A$2:$A$500,0),MATCH(resource!BR$2,INDIRECT("day_wise_sales_data!$B$1:$BZ$1"),0)),0)</f>
        <v>0</v>
      </c>
      <c r="BS491" s="3">
        <f ca="1">IFERROR(INDEX(INDIRECT("day_wise_sales_data!$B$2:$BZ$599"),MATCH(resource!$CC491,day_wise_sales_data!$A$2:$A$500,0),MATCH(resource!BS$2,INDIRECT("day_wise_sales_data!$B$1:$BZ$1"),0)),0)</f>
        <v>5463.62</v>
      </c>
      <c r="BT491" s="3">
        <f ca="1">IFERROR(INDEX(INDIRECT("day_wise_sales_data!$B$2:$BZ$599"),MATCH(resource!$CC491,day_wise_sales_data!$A$2:$A$500,0),MATCH(resource!BT$2,INDIRECT("day_wise_sales_data!$B$1:$BZ$1"),0)),0)</f>
        <v>22917.88</v>
      </c>
      <c r="BU491" s="3">
        <f ca="1">IFERROR(INDEX(INDIRECT("day_wise_sales_data!$B$2:$BZ$599"),MATCH(resource!$CC491,day_wise_sales_data!$A$2:$A$500,0),MATCH(resource!BU$2,INDIRECT("day_wise_sales_data!$B$1:$BZ$1"),0)),0)</f>
        <v>0</v>
      </c>
      <c r="BV491" s="3">
        <f ca="1">IFERROR(INDEX(INDIRECT("day_wise_sales_data!$B$2:$BZ$599"),MATCH(resource!$CC491,day_wise_sales_data!$A$2:$A$500,0),MATCH(resource!BV$2,INDIRECT("day_wise_sales_data!$B$1:$BZ$1"),0)),0)</f>
        <v>0</v>
      </c>
      <c r="BW491" s="3">
        <f ca="1">IFERROR(INDEX(INDIRECT("day_wise_sales_data!$B$2:$BZ$599"),MATCH(resource!$CC491,day_wise_sales_data!$A$2:$A$500,0),MATCH(resource!BW$2,INDIRECT("day_wise_sales_data!$B$1:$BZ$1"),0)),0)</f>
        <v>0</v>
      </c>
      <c r="BX491" s="3">
        <f ca="1">IFERROR(INDEX(INDIRECT("day_wise_sales_data!$B$2:$BZ$599"),MATCH(resource!$CC491,day_wise_sales_data!$A$2:$A$500,0),MATCH(resource!BX$2,INDIRECT("day_wise_sales_data!$B$1:$BZ$1"),0)),0)</f>
        <v>0</v>
      </c>
      <c r="BY491" s="3">
        <f ca="1">IFERROR(INDEX(INDIRECT("day_wise_sales_data!$B$2:$BZ$599"),MATCH(resource!$CC491,day_wise_sales_data!$A$2:$A$500,0),MATCH(resource!BY$2,INDIRECT("day_wise_sales_data!$B$1:$BZ$1"),0)),0)</f>
        <v>0</v>
      </c>
      <c r="BZ491" s="3">
        <f ca="1">IFERROR(INDEX(INDIRECT("day_wise_sales_data!$B$2:$BZ$599"),MATCH(resource!$CC491,day_wise_sales_data!$A$2:$A$500,0),MATCH(resource!BZ$2,INDIRECT("day_wise_sales_data!$B$1:$BZ$1"),0)),0)</f>
        <v>0</v>
      </c>
      <c r="CA491" s="3" t="str">
        <f ca="1">IFERROR(INDEX(INDIRECT("day_wise_sales_data!$B$2:$BZ$599"),MATCH(resource!$CC491,day_wise_sales_data!$A$2:$A$500,0),MATCH(resource!CA$2,INDIRECT("day_wise_sales_data!$B$1:$BZ$1"),0)),0)</f>
        <v>dd</v>
      </c>
      <c r="CC491" s="4" t="str">
        <f>sales_data!H490</f>
        <v>SYL08193</v>
      </c>
      <c r="CD491" s="1">
        <v>489</v>
      </c>
      <c r="CE491" s="1">
        <f>IF(AQ491=report!$AQ$3,resource!CD491,"")</f>
        <v>489</v>
      </c>
      <c r="CF491" s="5" t="str">
        <f>IFERROR(SMALL($CE$3:$CE$1001,ROWS($CE$3:CE491)),"")</f>
        <v/>
      </c>
      <c r="CH491">
        <f>IFERROR(VLOOKUP($CC491,data_pull!$E$22:$G$700,2,0),0)</f>
        <v>101545.17</v>
      </c>
      <c r="DK491" s="3">
        <f>IFERROR(INDEX(COD_SALES!$B$5:$Z$500,MATCH(resource!$CC491,COD_SALES!$A$5:$A$500,0),MATCH(resource!DK$2,COD_SALES!$B$4:$Z$4,0)),"")</f>
        <v>0</v>
      </c>
      <c r="DL491" s="3">
        <f>IFERROR(INDEX(COD_SALES!$B$5:$Z$500,MATCH(resource!$CC491,COD_SALES!$A$5:$A$500,0),MATCH(resource!DL$2,COD_SALES!$B$4:$Z$4,0)),"")</f>
        <v>0</v>
      </c>
      <c r="DM491" s="3">
        <f>IFERROR(INDEX(COD_SALES!$B$5:$Z$500,MATCH(resource!$CC491,COD_SALES!$A$5:$A$500,0),MATCH(resource!DM$2,COD_SALES!$B$4:$Z$4,0)),"")</f>
        <v>0</v>
      </c>
      <c r="DN491" s="3" t="str">
        <f>IFERROR(INDEX(COD_SALES!$B$5:$Z$500,MATCH(resource!$CC491,COD_SALES!$A$5:$A$500,0),MATCH(resource!DN$2,COD_SALES!$B$4:$Z$4,0)),"")</f>
        <v/>
      </c>
      <c r="DO491" s="3">
        <f>IFERROR(INDEX(COD_SALES!$B$5:$Z$500,MATCH(resource!$CC491,COD_SALES!$A$5:$A$500,0),MATCH(resource!DO$2,COD_SALES!$B$4:$Z$4,0)),"")</f>
        <v>0</v>
      </c>
      <c r="DP491" s="3">
        <f>IFERROR(INDEX(COD_SALES!$B$5:$Z$500,MATCH(resource!$CC491,COD_SALES!$A$5:$A$500,0),MATCH(resource!DP$2,COD_SALES!$B$4:$Z$4,0)),"")</f>
        <v>0</v>
      </c>
      <c r="DQ491" s="3" t="str">
        <f>IFERROR(INDEX(COD_SALES!$B$5:$Z$500,MATCH(resource!$CC491,COD_SALES!$A$5:$A$500,0),MATCH(resource!DQ$2,COD_SALES!$B$4:$Z$4,0)),"")</f>
        <v/>
      </c>
      <c r="DR491" s="3">
        <f>IFERROR(INDEX(COD_SALES!$B$5:$Z$500,MATCH(resource!$CC491,COD_SALES!$A$5:$A$500,0),MATCH(resource!DR$2,COD_SALES!$B$4:$Z$4,0)),"")</f>
        <v>0</v>
      </c>
      <c r="DS491" s="3">
        <f>IFERROR(INDEX(COD_SALES!$B$5:$Z$500,MATCH(resource!$CC491,COD_SALES!$A$5:$A$500,0),MATCH(resource!DS$2,COD_SALES!$B$4:$Z$4,0)),"")</f>
        <v>24</v>
      </c>
      <c r="DT491" s="3">
        <f>IFERROR(INDEX(COD_SALES!$B$5:$Z$500,MATCH(resource!$CC491,COD_SALES!$A$5:$A$500,0),MATCH(resource!DT$2,COD_SALES!$B$4:$Z$4,0)),"")</f>
        <v>0</v>
      </c>
      <c r="DU491" s="3">
        <f>IFERROR(INDEX(COD_SALES!$B$5:$Z$500,MATCH(resource!$CC491,COD_SALES!$A$5:$A$500,0),MATCH(resource!DU$2,COD_SALES!$B$4:$Z$4,0)),"")</f>
        <v>0</v>
      </c>
      <c r="DV491" s="3">
        <f>IFERROR(INDEX(COD_SALES!$B$5:$Z$500,MATCH(resource!$CC491,COD_SALES!$A$5:$A$500,0),MATCH(resource!DV$2,COD_SALES!$B$4:$Z$4,0)),"")</f>
        <v>0</v>
      </c>
      <c r="DW491" s="3">
        <f>IFERROR(INDEX(COD_SALES!$B$5:$Z$500,MATCH(resource!$CC491,COD_SALES!$A$5:$A$500,0),MATCH(resource!DW$2,COD_SALES!$B$4:$Z$4,0)),"")</f>
        <v>0</v>
      </c>
      <c r="DX491" s="3">
        <f>IFERROR(INDEX(COD_SALES!$B$5:$Z$500,MATCH(resource!$CC491,COD_SALES!$A$5:$A$500,0),MATCH(resource!DX$2,COD_SALES!$B$4:$Z$4,0)),"")</f>
        <v>0</v>
      </c>
      <c r="DY491" s="3">
        <f>IFERROR(INDEX(COD_SALES!$B$5:$Z$500,MATCH(resource!$CC491,COD_SALES!$A$5:$A$500,0),MATCH(resource!DY$2,COD_SALES!$B$4:$Z$4,0)),"")</f>
        <v>1</v>
      </c>
      <c r="DZ491" s="3">
        <f>IFERROR(INDEX(COD_SALES!$B$5:$Z$500,MATCH(resource!$CC491,COD_SALES!$A$5:$A$500,0),MATCH(resource!DZ$2,COD_SALES!$B$4:$Z$4,0)),"")</f>
        <v>0</v>
      </c>
      <c r="EA491" s="3">
        <f>IFERROR(INDEX(COD_SALES!$B$5:$Z$500,MATCH(resource!$CC491,COD_SALES!$A$5:$A$500,0),MATCH(resource!EA$2,COD_SALES!$B$4:$Z$4,0)),"")</f>
        <v>21</v>
      </c>
      <c r="EB491" s="3">
        <f t="shared" si="130"/>
        <v>10060.41</v>
      </c>
      <c r="EW491" s="3">
        <f>IFERROR(VLOOKUP(CC491,data_pull!$AO$25:$AR$546,2,0),0)</f>
        <v>13</v>
      </c>
      <c r="EX491" s="1">
        <f>IFERROR(VLOOKUP(CC491,data_pull!$AO$25:$AR$546,4,0),0)</f>
        <v>170000</v>
      </c>
    </row>
    <row r="492" spans="13:154" x14ac:dyDescent="0.25"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4" t="str">
        <f>sales_data!B491</f>
        <v>Rajesh Chakraborty</v>
      </c>
      <c r="AR492" s="4" t="str">
        <f>sales_data!C491</f>
        <v>Kazi Ashrafuzzaman</v>
      </c>
      <c r="AS492" s="5" t="str">
        <f t="shared" si="129"/>
        <v/>
      </c>
      <c r="AT492" s="4" t="str">
        <f>sales_data!I491</f>
        <v>Nantu Sutradhar</v>
      </c>
      <c r="AU492" s="4" t="str">
        <f>sales_data!W491</f>
        <v>O.M.C.H (Cb)</v>
      </c>
      <c r="AV492" s="1">
        <f>sales_data!N491</f>
        <v>100389.69</v>
      </c>
      <c r="AW492" s="1">
        <f>sales_data!P491</f>
        <v>59</v>
      </c>
      <c r="AX492" s="3">
        <f ca="1">IFERROR(INDEX(INDIRECT("day_wise_sales_data!$B$2:$BZ$599"),MATCH(resource!$CC492,day_wise_sales_data!$A$2:$A$500,0),MATCH(resource!AX$2,INDIRECT("day_wise_sales_data!$B$1:$BZ$1"),0)),0)</f>
        <v>0</v>
      </c>
      <c r="AY492" s="3">
        <f ca="1">IFERROR(INDEX(INDIRECT("day_wise_sales_data!$B$2:$BZ$599"),MATCH(resource!$CC492,day_wise_sales_data!$A$2:$A$500,0),MATCH(resource!AY$2,INDIRECT("day_wise_sales_data!$B$1:$BZ$1"),0)),0)</f>
        <v>0</v>
      </c>
      <c r="AZ492" s="3">
        <f ca="1">IFERROR(INDEX(INDIRECT("day_wise_sales_data!$B$2:$BZ$599"),MATCH(resource!$CC492,day_wise_sales_data!$A$2:$A$500,0),MATCH(resource!AZ$2,INDIRECT("day_wise_sales_data!$B$1:$BZ$1"),0)),0)</f>
        <v>0</v>
      </c>
      <c r="BA492" s="3">
        <f ca="1">IFERROR(INDEX(INDIRECT("day_wise_sales_data!$B$2:$BZ$599"),MATCH(resource!$CC492,day_wise_sales_data!$A$2:$A$500,0),MATCH(resource!BA$2,INDIRECT("day_wise_sales_data!$B$1:$BZ$1"),0)),0)</f>
        <v>0</v>
      </c>
      <c r="BB492" s="3">
        <f ca="1">IFERROR(INDEX(INDIRECT("day_wise_sales_data!$B$2:$BZ$599"),MATCH(resource!$CC492,day_wise_sales_data!$A$2:$A$500,0),MATCH(resource!BB$2,INDIRECT("day_wise_sales_data!$B$1:$BZ$1"),0)),0)</f>
        <v>0</v>
      </c>
      <c r="BC492" s="3">
        <f ca="1">IFERROR(INDEX(INDIRECT("day_wise_sales_data!$B$2:$BZ$599"),MATCH(resource!$CC492,day_wise_sales_data!$A$2:$A$500,0),MATCH(resource!BC$2,INDIRECT("day_wise_sales_data!$B$1:$BZ$1"),0)),0)</f>
        <v>0</v>
      </c>
      <c r="BD492" s="3">
        <f ca="1">IFERROR(INDEX(INDIRECT("day_wise_sales_data!$B$2:$BZ$599"),MATCH(resource!$CC492,day_wise_sales_data!$A$2:$A$500,0),MATCH(resource!BD$2,INDIRECT("day_wise_sales_data!$B$1:$BZ$1"),0)),0)</f>
        <v>0</v>
      </c>
      <c r="BE492" s="3">
        <f ca="1">IFERROR(INDEX(INDIRECT("day_wise_sales_data!$B$2:$BZ$599"),MATCH(resource!$CC492,day_wise_sales_data!$A$2:$A$500,0),MATCH(resource!BE$2,INDIRECT("day_wise_sales_data!$B$1:$BZ$1"),0)),0)</f>
        <v>5831.57</v>
      </c>
      <c r="BF492" s="3">
        <f ca="1">IFERROR(INDEX(INDIRECT("day_wise_sales_data!$B$2:$BZ$599"),MATCH(resource!$CC492,day_wise_sales_data!$A$2:$A$500,0),MATCH(resource!BF$2,INDIRECT("day_wise_sales_data!$B$1:$BZ$1"),0)),0)</f>
        <v>0</v>
      </c>
      <c r="BG492" s="3">
        <f ca="1">IFERROR(INDEX(INDIRECT("day_wise_sales_data!$B$2:$BZ$599"),MATCH(resource!$CC492,day_wise_sales_data!$A$2:$A$500,0),MATCH(resource!BG$2,INDIRECT("day_wise_sales_data!$B$1:$BZ$1"),0)),0)</f>
        <v>5301.43</v>
      </c>
      <c r="BH492" s="3">
        <f ca="1">IFERROR(INDEX(INDIRECT("day_wise_sales_data!$B$2:$BZ$599"),MATCH(resource!$CC492,day_wise_sales_data!$A$2:$A$500,0),MATCH(resource!BH$2,INDIRECT("day_wise_sales_data!$B$1:$BZ$1"),0)),0)</f>
        <v>0</v>
      </c>
      <c r="BI492" s="3">
        <f ca="1">IFERROR(INDEX(INDIRECT("day_wise_sales_data!$B$2:$BZ$599"),MATCH(resource!$CC492,day_wise_sales_data!$A$2:$A$500,0),MATCH(resource!BI$2,INDIRECT("day_wise_sales_data!$B$1:$BZ$1"),0)),0)</f>
        <v>0</v>
      </c>
      <c r="BJ492" s="3">
        <f ca="1">IFERROR(INDEX(INDIRECT("day_wise_sales_data!$B$2:$BZ$599"),MATCH(resource!$CC492,day_wise_sales_data!$A$2:$A$500,0),MATCH(resource!BJ$2,INDIRECT("day_wise_sales_data!$B$1:$BZ$1"),0)),0)</f>
        <v>0</v>
      </c>
      <c r="BK492" s="3">
        <f ca="1">IFERROR(INDEX(INDIRECT("day_wise_sales_data!$B$2:$BZ$599"),MATCH(resource!$CC492,day_wise_sales_data!$A$2:$A$500,0),MATCH(resource!BK$2,INDIRECT("day_wise_sales_data!$B$1:$BZ$1"),0)),0)</f>
        <v>0</v>
      </c>
      <c r="BL492" s="3">
        <f ca="1">IFERROR(INDEX(INDIRECT("day_wise_sales_data!$B$2:$BZ$599"),MATCH(resource!$CC492,day_wise_sales_data!$A$2:$A$500,0),MATCH(resource!BL$2,INDIRECT("day_wise_sales_data!$B$1:$BZ$1"),0)),0)</f>
        <v>13253.58</v>
      </c>
      <c r="BM492" s="3">
        <f ca="1">IFERROR(INDEX(INDIRECT("day_wise_sales_data!$B$2:$BZ$599"),MATCH(resource!$CC492,day_wise_sales_data!$A$2:$A$500,0),MATCH(resource!BM$2,INDIRECT("day_wise_sales_data!$B$1:$BZ$1"),0)),0)</f>
        <v>39760.57</v>
      </c>
      <c r="BN492" s="3">
        <f ca="1">IFERROR(INDEX(INDIRECT("day_wise_sales_data!$B$2:$BZ$599"),MATCH(resource!$CC492,day_wise_sales_data!$A$2:$A$500,0),MATCH(resource!BN$2,INDIRECT("day_wise_sales_data!$B$1:$BZ$1"),0)),0)</f>
        <v>0</v>
      </c>
      <c r="BO492" s="3">
        <f ca="1">IFERROR(INDEX(INDIRECT("day_wise_sales_data!$B$2:$BZ$599"),MATCH(resource!$CC492,day_wise_sales_data!$A$2:$A$500,0),MATCH(resource!BO$2,INDIRECT("day_wise_sales_data!$B$1:$BZ$1"),0)),0)</f>
        <v>0</v>
      </c>
      <c r="BP492" s="3">
        <f ca="1">IFERROR(INDEX(INDIRECT("day_wise_sales_data!$B$2:$BZ$599"),MATCH(resource!$CC492,day_wise_sales_data!$A$2:$A$500,0),MATCH(resource!BP$2,INDIRECT("day_wise_sales_data!$B$1:$BZ$1"),0)),0)</f>
        <v>0</v>
      </c>
      <c r="BQ492" s="3">
        <f ca="1">IFERROR(INDEX(INDIRECT("day_wise_sales_data!$B$2:$BZ$599"),MATCH(resource!$CC492,day_wise_sales_data!$A$2:$A$500,0),MATCH(resource!BQ$2,INDIRECT("day_wise_sales_data!$B$1:$BZ$1"),0)),0)</f>
        <v>0</v>
      </c>
      <c r="BR492" s="3">
        <f ca="1">IFERROR(INDEX(INDIRECT("day_wise_sales_data!$B$2:$BZ$599"),MATCH(resource!$CC492,day_wise_sales_data!$A$2:$A$500,0),MATCH(resource!BR$2,INDIRECT("day_wise_sales_data!$B$1:$BZ$1"),0)),0)</f>
        <v>13245.07</v>
      </c>
      <c r="BS492" s="3">
        <f ca="1">IFERROR(INDEX(INDIRECT("day_wise_sales_data!$B$2:$BZ$599"),MATCH(resource!$CC492,day_wise_sales_data!$A$2:$A$500,0),MATCH(resource!BS$2,INDIRECT("day_wise_sales_data!$B$1:$BZ$1"),0)),0)</f>
        <v>18375.54</v>
      </c>
      <c r="BT492" s="3">
        <f ca="1">IFERROR(INDEX(INDIRECT("day_wise_sales_data!$B$2:$BZ$599"),MATCH(resource!$CC492,day_wise_sales_data!$A$2:$A$500,0),MATCH(resource!BT$2,INDIRECT("day_wise_sales_data!$B$1:$BZ$1"),0)),0)</f>
        <v>7897.66</v>
      </c>
      <c r="BU492" s="3">
        <f ca="1">IFERROR(INDEX(INDIRECT("day_wise_sales_data!$B$2:$BZ$599"),MATCH(resource!$CC492,day_wise_sales_data!$A$2:$A$500,0),MATCH(resource!BU$2,INDIRECT("day_wise_sales_data!$B$1:$BZ$1"),0)),0)</f>
        <v>0</v>
      </c>
      <c r="BV492" s="3">
        <f ca="1">IFERROR(INDEX(INDIRECT("day_wise_sales_data!$B$2:$BZ$599"),MATCH(resource!$CC492,day_wise_sales_data!$A$2:$A$500,0),MATCH(resource!BV$2,INDIRECT("day_wise_sales_data!$B$1:$BZ$1"),0)),0)</f>
        <v>0</v>
      </c>
      <c r="BW492" s="3">
        <f ca="1">IFERROR(INDEX(INDIRECT("day_wise_sales_data!$B$2:$BZ$599"),MATCH(resource!$CC492,day_wise_sales_data!$A$2:$A$500,0),MATCH(resource!BW$2,INDIRECT("day_wise_sales_data!$B$1:$BZ$1"),0)),0)</f>
        <v>0</v>
      </c>
      <c r="BX492" s="3">
        <f ca="1">IFERROR(INDEX(INDIRECT("day_wise_sales_data!$B$2:$BZ$599"),MATCH(resource!$CC492,day_wise_sales_data!$A$2:$A$500,0),MATCH(resource!BX$2,INDIRECT("day_wise_sales_data!$B$1:$BZ$1"),0)),0)</f>
        <v>0</v>
      </c>
      <c r="BY492" s="3">
        <f ca="1">IFERROR(INDEX(INDIRECT("day_wise_sales_data!$B$2:$BZ$599"),MATCH(resource!$CC492,day_wise_sales_data!$A$2:$A$500,0),MATCH(resource!BY$2,INDIRECT("day_wise_sales_data!$B$1:$BZ$1"),0)),0)</f>
        <v>0</v>
      </c>
      <c r="BZ492" s="3">
        <f ca="1">IFERROR(INDEX(INDIRECT("day_wise_sales_data!$B$2:$BZ$599"),MATCH(resource!$CC492,day_wise_sales_data!$A$2:$A$500,0),MATCH(resource!BZ$2,INDIRECT("day_wise_sales_data!$B$1:$BZ$1"),0)),0)</f>
        <v>0</v>
      </c>
      <c r="CA492" s="3" t="str">
        <f ca="1">IFERROR(INDEX(INDIRECT("day_wise_sales_data!$B$2:$BZ$599"),MATCH(resource!$CC492,day_wise_sales_data!$A$2:$A$500,0),MATCH(resource!CA$2,INDIRECT("day_wise_sales_data!$B$1:$BZ$1"),0)),0)</f>
        <v>dd</v>
      </c>
      <c r="CC492" s="4" t="str">
        <f>sales_data!H491</f>
        <v>SYL12172</v>
      </c>
      <c r="CD492" s="1">
        <v>490</v>
      </c>
      <c r="CE492" s="1">
        <f>IF(AQ492=report!$AQ$3,resource!CD492,"")</f>
        <v>490</v>
      </c>
      <c r="CF492" s="5" t="str">
        <f>IFERROR(SMALL($CE$3:$CE$1001,ROWS($CE$3:CE492)),"")</f>
        <v/>
      </c>
      <c r="CH492">
        <f>IFERROR(VLOOKUP($CC492,data_pull!$E$22:$G$700,2,0),0)</f>
        <v>100389.69</v>
      </c>
      <c r="DK492" s="3">
        <f>IFERROR(INDEX(COD_SALES!$B$5:$Z$500,MATCH(resource!$CC492,COD_SALES!$A$5:$A$500,0),MATCH(resource!DK$2,COD_SALES!$B$4:$Z$4,0)),"")</f>
        <v>0</v>
      </c>
      <c r="DL492" s="3">
        <f>IFERROR(INDEX(COD_SALES!$B$5:$Z$500,MATCH(resource!$CC492,COD_SALES!$A$5:$A$500,0),MATCH(resource!DL$2,COD_SALES!$B$4:$Z$4,0)),"")</f>
        <v>0</v>
      </c>
      <c r="DM492" s="3">
        <f>IFERROR(INDEX(COD_SALES!$B$5:$Z$500,MATCH(resource!$CC492,COD_SALES!$A$5:$A$500,0),MATCH(resource!DM$2,COD_SALES!$B$4:$Z$4,0)),"")</f>
        <v>1</v>
      </c>
      <c r="DN492" s="3" t="str">
        <f>IFERROR(INDEX(COD_SALES!$B$5:$Z$500,MATCH(resource!$CC492,COD_SALES!$A$5:$A$500,0),MATCH(resource!DN$2,COD_SALES!$B$4:$Z$4,0)),"")</f>
        <v/>
      </c>
      <c r="DO492" s="3">
        <f>IFERROR(INDEX(COD_SALES!$B$5:$Z$500,MATCH(resource!$CC492,COD_SALES!$A$5:$A$500,0),MATCH(resource!DO$2,COD_SALES!$B$4:$Z$4,0)),"")</f>
        <v>0</v>
      </c>
      <c r="DP492" s="3">
        <f>IFERROR(INDEX(COD_SALES!$B$5:$Z$500,MATCH(resource!$CC492,COD_SALES!$A$5:$A$500,0),MATCH(resource!DP$2,COD_SALES!$B$4:$Z$4,0)),"")</f>
        <v>0</v>
      </c>
      <c r="DQ492" s="3" t="str">
        <f>IFERROR(INDEX(COD_SALES!$B$5:$Z$500,MATCH(resource!$CC492,COD_SALES!$A$5:$A$500,0),MATCH(resource!DQ$2,COD_SALES!$B$4:$Z$4,0)),"")</f>
        <v/>
      </c>
      <c r="DR492" s="3">
        <f>IFERROR(INDEX(COD_SALES!$B$5:$Z$500,MATCH(resource!$CC492,COD_SALES!$A$5:$A$500,0),MATCH(resource!DR$2,COD_SALES!$B$4:$Z$4,0)),"")</f>
        <v>0</v>
      </c>
      <c r="DS492" s="3">
        <f>IFERROR(INDEX(COD_SALES!$B$5:$Z$500,MATCH(resource!$CC492,COD_SALES!$A$5:$A$500,0),MATCH(resource!DS$2,COD_SALES!$B$4:$Z$4,0)),"")</f>
        <v>0</v>
      </c>
      <c r="DT492" s="3">
        <f>IFERROR(INDEX(COD_SALES!$B$5:$Z$500,MATCH(resource!$CC492,COD_SALES!$A$5:$A$500,0),MATCH(resource!DT$2,COD_SALES!$B$4:$Z$4,0)),"")</f>
        <v>0</v>
      </c>
      <c r="DU492" s="3">
        <f>IFERROR(INDEX(COD_SALES!$B$5:$Z$500,MATCH(resource!$CC492,COD_SALES!$A$5:$A$500,0),MATCH(resource!DU$2,COD_SALES!$B$4:$Z$4,0)),"")</f>
        <v>0</v>
      </c>
      <c r="DV492" s="3">
        <f>IFERROR(INDEX(COD_SALES!$B$5:$Z$500,MATCH(resource!$CC492,COD_SALES!$A$5:$A$500,0),MATCH(resource!DV$2,COD_SALES!$B$4:$Z$4,0)),"")</f>
        <v>0</v>
      </c>
      <c r="DW492" s="3">
        <f>IFERROR(INDEX(COD_SALES!$B$5:$Z$500,MATCH(resource!$CC492,COD_SALES!$A$5:$A$500,0),MATCH(resource!DW$2,COD_SALES!$B$4:$Z$4,0)),"")</f>
        <v>131</v>
      </c>
      <c r="DX492" s="3">
        <f>IFERROR(INDEX(COD_SALES!$B$5:$Z$500,MATCH(resource!$CC492,COD_SALES!$A$5:$A$500,0),MATCH(resource!DX$2,COD_SALES!$B$4:$Z$4,0)),"")</f>
        <v>0</v>
      </c>
      <c r="DY492" s="3">
        <f>IFERROR(INDEX(COD_SALES!$B$5:$Z$500,MATCH(resource!$CC492,COD_SALES!$A$5:$A$500,0),MATCH(resource!DY$2,COD_SALES!$B$4:$Z$4,0)),"")</f>
        <v>5</v>
      </c>
      <c r="DZ492" s="3">
        <f>IFERROR(INDEX(COD_SALES!$B$5:$Z$500,MATCH(resource!$CC492,COD_SALES!$A$5:$A$500,0),MATCH(resource!DZ$2,COD_SALES!$B$4:$Z$4,0)),"")</f>
        <v>100</v>
      </c>
      <c r="EA492" s="3">
        <f>IFERROR(INDEX(COD_SALES!$B$5:$Z$500,MATCH(resource!$CC492,COD_SALES!$A$5:$A$500,0),MATCH(resource!EA$2,COD_SALES!$B$4:$Z$4,0)),"")</f>
        <v>11</v>
      </c>
      <c r="EB492" s="3">
        <f t="shared" si="130"/>
        <v>100389.33</v>
      </c>
      <c r="EW492" s="3">
        <f>IFERROR(VLOOKUP(CC492,data_pull!$AO$25:$AR$546,2,0),0)</f>
        <v>58</v>
      </c>
      <c r="EX492" s="1">
        <f>IFERROR(VLOOKUP(CC492,data_pull!$AO$25:$AR$546,4,0),0)</f>
        <v>170000</v>
      </c>
    </row>
    <row r="493" spans="13:154" x14ac:dyDescent="0.25"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4" t="str">
        <f>sales_data!B492</f>
        <v>Rajesh Chakraborty</v>
      </c>
      <c r="AR493" s="4" t="str">
        <f>sales_data!C492</f>
        <v>Kazi Ashrafuzzaman</v>
      </c>
      <c r="AS493" s="5" t="str">
        <f t="shared" si="129"/>
        <v/>
      </c>
      <c r="AT493" s="4" t="str">
        <f>sales_data!I492</f>
        <v>Pronab Chandra Nath</v>
      </c>
      <c r="AU493" s="4" t="str">
        <f>sales_data!W492</f>
        <v>Jalalpur (Cb)</v>
      </c>
      <c r="AV493" s="1">
        <f>sales_data!N492</f>
        <v>136196.81</v>
      </c>
      <c r="AW493" s="1">
        <f>sales_data!P492</f>
        <v>45</v>
      </c>
      <c r="AX493" s="3">
        <f ca="1">IFERROR(INDEX(INDIRECT("day_wise_sales_data!$B$2:$BZ$599"),MATCH(resource!$CC493,day_wise_sales_data!$A$2:$A$500,0),MATCH(resource!AX$2,INDIRECT("day_wise_sales_data!$B$1:$BZ$1"),0)),0)</f>
        <v>0</v>
      </c>
      <c r="AY493" s="3">
        <f ca="1">IFERROR(INDEX(INDIRECT("day_wise_sales_data!$B$2:$BZ$599"),MATCH(resource!$CC493,day_wise_sales_data!$A$2:$A$500,0),MATCH(resource!AY$2,INDIRECT("day_wise_sales_data!$B$1:$BZ$1"),0)),0)</f>
        <v>0</v>
      </c>
      <c r="AZ493" s="3">
        <f ca="1">IFERROR(INDEX(INDIRECT("day_wise_sales_data!$B$2:$BZ$599"),MATCH(resource!$CC493,day_wise_sales_data!$A$2:$A$500,0),MATCH(resource!AZ$2,INDIRECT("day_wise_sales_data!$B$1:$BZ$1"),0)),0)</f>
        <v>0</v>
      </c>
      <c r="BA493" s="3">
        <f ca="1">IFERROR(INDEX(INDIRECT("day_wise_sales_data!$B$2:$BZ$599"),MATCH(resource!$CC493,day_wise_sales_data!$A$2:$A$500,0),MATCH(resource!BA$2,INDIRECT("day_wise_sales_data!$B$1:$BZ$1"),0)),0)</f>
        <v>847.25</v>
      </c>
      <c r="BB493" s="3">
        <f ca="1">IFERROR(INDEX(INDIRECT("day_wise_sales_data!$B$2:$BZ$599"),MATCH(resource!$CC493,day_wise_sales_data!$A$2:$A$500,0),MATCH(resource!BB$2,INDIRECT("day_wise_sales_data!$B$1:$BZ$1"),0)),0)</f>
        <v>1800.72</v>
      </c>
      <c r="BC493" s="3">
        <f ca="1">IFERROR(INDEX(INDIRECT("day_wise_sales_data!$B$2:$BZ$599"),MATCH(resource!$CC493,day_wise_sales_data!$A$2:$A$500,0),MATCH(resource!BC$2,INDIRECT("day_wise_sales_data!$B$1:$BZ$1"),0)),0)</f>
        <v>0</v>
      </c>
      <c r="BD493" s="3">
        <f ca="1">IFERROR(INDEX(INDIRECT("day_wise_sales_data!$B$2:$BZ$599"),MATCH(resource!$CC493,day_wise_sales_data!$A$2:$A$500,0),MATCH(resource!BD$2,INDIRECT("day_wise_sales_data!$B$1:$BZ$1"),0)),0)</f>
        <v>0</v>
      </c>
      <c r="BE493" s="3">
        <f ca="1">IFERROR(INDEX(INDIRECT("day_wise_sales_data!$B$2:$BZ$599"),MATCH(resource!$CC493,day_wise_sales_data!$A$2:$A$500,0),MATCH(resource!BE$2,INDIRECT("day_wise_sales_data!$B$1:$BZ$1"),0)),0)</f>
        <v>688.48</v>
      </c>
      <c r="BF493" s="3">
        <f ca="1">IFERROR(INDEX(INDIRECT("day_wise_sales_data!$B$2:$BZ$599"),MATCH(resource!$CC493,day_wise_sales_data!$A$2:$A$500,0),MATCH(resource!BF$2,INDIRECT("day_wise_sales_data!$B$1:$BZ$1"),0)),0)</f>
        <v>0</v>
      </c>
      <c r="BG493" s="3">
        <f ca="1">IFERROR(INDEX(INDIRECT("day_wise_sales_data!$B$2:$BZ$599"),MATCH(resource!$CC493,day_wise_sales_data!$A$2:$A$500,0),MATCH(resource!BG$2,INDIRECT("day_wise_sales_data!$B$1:$BZ$1"),0)),0)</f>
        <v>0</v>
      </c>
      <c r="BH493" s="3">
        <f ca="1">IFERROR(INDEX(INDIRECT("day_wise_sales_data!$B$2:$BZ$599"),MATCH(resource!$CC493,day_wise_sales_data!$A$2:$A$500,0),MATCH(resource!BH$2,INDIRECT("day_wise_sales_data!$B$1:$BZ$1"),0)),0)</f>
        <v>3711.01</v>
      </c>
      <c r="BI493" s="3">
        <f ca="1">IFERROR(INDEX(INDIRECT("day_wise_sales_data!$B$2:$BZ$599"),MATCH(resource!$CC493,day_wise_sales_data!$A$2:$A$500,0),MATCH(resource!BI$2,INDIRECT("day_wise_sales_data!$B$1:$BZ$1"),0)),0)</f>
        <v>0</v>
      </c>
      <c r="BJ493" s="3">
        <f ca="1">IFERROR(INDEX(INDIRECT("day_wise_sales_data!$B$2:$BZ$599"),MATCH(resource!$CC493,day_wise_sales_data!$A$2:$A$500,0),MATCH(resource!BJ$2,INDIRECT("day_wise_sales_data!$B$1:$BZ$1"),0)),0)</f>
        <v>0</v>
      </c>
      <c r="BK493" s="3">
        <f ca="1">IFERROR(INDEX(INDIRECT("day_wise_sales_data!$B$2:$BZ$599"),MATCH(resource!$CC493,day_wise_sales_data!$A$2:$A$500,0),MATCH(resource!BK$2,INDIRECT("day_wise_sales_data!$B$1:$BZ$1"),0)),0)</f>
        <v>42555.54</v>
      </c>
      <c r="BL493" s="3">
        <f ca="1">IFERROR(INDEX(INDIRECT("day_wise_sales_data!$B$2:$BZ$599"),MATCH(resource!$CC493,day_wise_sales_data!$A$2:$A$500,0),MATCH(resource!BL$2,INDIRECT("day_wise_sales_data!$B$1:$BZ$1"),0)),0)</f>
        <v>0</v>
      </c>
      <c r="BM493" s="3">
        <f ca="1">IFERROR(INDEX(INDIRECT("day_wise_sales_data!$B$2:$BZ$599"),MATCH(resource!$CC493,day_wise_sales_data!$A$2:$A$500,0),MATCH(resource!BM$2,INDIRECT("day_wise_sales_data!$B$1:$BZ$1"),0)),0)</f>
        <v>3734.2</v>
      </c>
      <c r="BN493" s="3">
        <f ca="1">IFERROR(INDEX(INDIRECT("day_wise_sales_data!$B$2:$BZ$599"),MATCH(resource!$CC493,day_wise_sales_data!$A$2:$A$500,0),MATCH(resource!BN$2,INDIRECT("day_wise_sales_data!$B$1:$BZ$1"),0)),0)</f>
        <v>15412.81</v>
      </c>
      <c r="BO493" s="3">
        <f ca="1">IFERROR(INDEX(INDIRECT("day_wise_sales_data!$B$2:$BZ$599"),MATCH(resource!$CC493,day_wise_sales_data!$A$2:$A$500,0),MATCH(resource!BO$2,INDIRECT("day_wise_sales_data!$B$1:$BZ$1"),0)),0)</f>
        <v>0</v>
      </c>
      <c r="BP493" s="3">
        <f ca="1">IFERROR(INDEX(INDIRECT("day_wise_sales_data!$B$2:$BZ$599"),MATCH(resource!$CC493,day_wise_sales_data!$A$2:$A$500,0),MATCH(resource!BP$2,INDIRECT("day_wise_sales_data!$B$1:$BZ$1"),0)),0)</f>
        <v>4172.78</v>
      </c>
      <c r="BQ493" s="3">
        <f ca="1">IFERROR(INDEX(INDIRECT("day_wise_sales_data!$B$2:$BZ$599"),MATCH(resource!$CC493,day_wise_sales_data!$A$2:$A$500,0),MATCH(resource!BQ$2,INDIRECT("day_wise_sales_data!$B$1:$BZ$1"),0)),0)</f>
        <v>0</v>
      </c>
      <c r="BR493" s="3">
        <f ca="1">IFERROR(INDEX(INDIRECT("day_wise_sales_data!$B$2:$BZ$599"),MATCH(resource!$CC493,day_wise_sales_data!$A$2:$A$500,0),MATCH(resource!BR$2,INDIRECT("day_wise_sales_data!$B$1:$BZ$1"),0)),0)</f>
        <v>9586.14</v>
      </c>
      <c r="BS493" s="3">
        <f ca="1">IFERROR(INDEX(INDIRECT("day_wise_sales_data!$B$2:$BZ$599"),MATCH(resource!$CC493,day_wise_sales_data!$A$2:$A$500,0),MATCH(resource!BS$2,INDIRECT("day_wise_sales_data!$B$1:$BZ$1"),0)),0)</f>
        <v>0</v>
      </c>
      <c r="BT493" s="3">
        <f ca="1">IFERROR(INDEX(INDIRECT("day_wise_sales_data!$B$2:$BZ$599"),MATCH(resource!$CC493,day_wise_sales_data!$A$2:$A$500,0),MATCH(resource!BT$2,INDIRECT("day_wise_sales_data!$B$1:$BZ$1"),0)),0)</f>
        <v>7150.26</v>
      </c>
      <c r="BU493" s="3">
        <f ca="1">IFERROR(INDEX(INDIRECT("day_wise_sales_data!$B$2:$BZ$599"),MATCH(resource!$CC493,day_wise_sales_data!$A$2:$A$500,0),MATCH(resource!BU$2,INDIRECT("day_wise_sales_data!$B$1:$BZ$1"),0)),0)</f>
        <v>6935.38</v>
      </c>
      <c r="BV493" s="3">
        <f ca="1">IFERROR(INDEX(INDIRECT("day_wise_sales_data!$B$2:$BZ$599"),MATCH(resource!$CC493,day_wise_sales_data!$A$2:$A$500,0),MATCH(resource!BV$2,INDIRECT("day_wise_sales_data!$B$1:$BZ$1"),0)),0)</f>
        <v>0</v>
      </c>
      <c r="BW493" s="3">
        <f ca="1">IFERROR(INDEX(INDIRECT("day_wise_sales_data!$B$2:$BZ$599"),MATCH(resource!$CC493,day_wise_sales_data!$A$2:$A$500,0),MATCH(resource!BW$2,INDIRECT("day_wise_sales_data!$B$1:$BZ$1"),0)),0)</f>
        <v>16855.96</v>
      </c>
      <c r="BX493" s="3">
        <f ca="1">IFERROR(INDEX(INDIRECT("day_wise_sales_data!$B$2:$BZ$599"),MATCH(resource!$CC493,day_wise_sales_data!$A$2:$A$500,0),MATCH(resource!BX$2,INDIRECT("day_wise_sales_data!$B$1:$BZ$1"),0)),0)</f>
        <v>0</v>
      </c>
      <c r="BY493" s="3">
        <f ca="1">IFERROR(INDEX(INDIRECT("day_wise_sales_data!$B$2:$BZ$599"),MATCH(resource!$CC493,day_wise_sales_data!$A$2:$A$500,0),MATCH(resource!BY$2,INDIRECT("day_wise_sales_data!$B$1:$BZ$1"),0)),0)</f>
        <v>0</v>
      </c>
      <c r="BZ493" s="3">
        <f ca="1">IFERROR(INDEX(INDIRECT("day_wise_sales_data!$B$2:$BZ$599"),MATCH(resource!$CC493,day_wise_sales_data!$A$2:$A$500,0),MATCH(resource!BZ$2,INDIRECT("day_wise_sales_data!$B$1:$BZ$1"),0)),0)</f>
        <v>23626.31</v>
      </c>
      <c r="CA493" s="3" t="str">
        <f ca="1">IFERROR(INDEX(INDIRECT("day_wise_sales_data!$B$2:$BZ$599"),MATCH(resource!$CC493,day_wise_sales_data!$A$2:$A$500,0),MATCH(resource!CA$2,INDIRECT("day_wise_sales_data!$B$1:$BZ$1"),0)),0)</f>
        <v>dd</v>
      </c>
      <c r="CC493" s="4" t="str">
        <f>sales_data!H492</f>
        <v>SYL11142</v>
      </c>
      <c r="CD493" s="1">
        <v>491</v>
      </c>
      <c r="CE493" s="1">
        <f>IF(AQ493=report!$AQ$3,resource!CD493,"")</f>
        <v>491</v>
      </c>
      <c r="CF493" s="5" t="str">
        <f>IFERROR(SMALL($CE$3:$CE$1001,ROWS($CE$3:CE493)),"")</f>
        <v/>
      </c>
      <c r="CH493">
        <f>IFERROR(VLOOKUP($CC493,data_pull!$E$22:$G$700,2,0),0)</f>
        <v>136196.81</v>
      </c>
      <c r="DK493" s="3">
        <f>IFERROR(INDEX(COD_SALES!$B$5:$Z$500,MATCH(resource!$CC493,COD_SALES!$A$5:$A$500,0),MATCH(resource!DK$2,COD_SALES!$B$4:$Z$4,0)),"")</f>
        <v>0</v>
      </c>
      <c r="DL493" s="3">
        <f>IFERROR(INDEX(COD_SALES!$B$5:$Z$500,MATCH(resource!$CC493,COD_SALES!$A$5:$A$500,0),MATCH(resource!DL$2,COD_SALES!$B$4:$Z$4,0)),"")</f>
        <v>1</v>
      </c>
      <c r="DM493" s="3">
        <f>IFERROR(INDEX(COD_SALES!$B$5:$Z$500,MATCH(resource!$CC493,COD_SALES!$A$5:$A$500,0),MATCH(resource!DM$2,COD_SALES!$B$4:$Z$4,0)),"")</f>
        <v>2</v>
      </c>
      <c r="DN493" s="3" t="str">
        <f>IFERROR(INDEX(COD_SALES!$B$5:$Z$500,MATCH(resource!$CC493,COD_SALES!$A$5:$A$500,0),MATCH(resource!DN$2,COD_SALES!$B$4:$Z$4,0)),"")</f>
        <v/>
      </c>
      <c r="DO493" s="3">
        <f>IFERROR(INDEX(COD_SALES!$B$5:$Z$500,MATCH(resource!$CC493,COD_SALES!$A$5:$A$500,0),MATCH(resource!DO$2,COD_SALES!$B$4:$Z$4,0)),"")</f>
        <v>0</v>
      </c>
      <c r="DP493" s="3">
        <f>IFERROR(INDEX(COD_SALES!$B$5:$Z$500,MATCH(resource!$CC493,COD_SALES!$A$5:$A$500,0),MATCH(resource!DP$2,COD_SALES!$B$4:$Z$4,0)),"")</f>
        <v>0</v>
      </c>
      <c r="DQ493" s="3" t="str">
        <f>IFERROR(INDEX(COD_SALES!$B$5:$Z$500,MATCH(resource!$CC493,COD_SALES!$A$5:$A$500,0),MATCH(resource!DQ$2,COD_SALES!$B$4:$Z$4,0)),"")</f>
        <v/>
      </c>
      <c r="DR493" s="3">
        <f>IFERROR(INDEX(COD_SALES!$B$5:$Z$500,MATCH(resource!$CC493,COD_SALES!$A$5:$A$500,0),MATCH(resource!DR$2,COD_SALES!$B$4:$Z$4,0)),"")</f>
        <v>0</v>
      </c>
      <c r="DS493" s="3">
        <f>IFERROR(INDEX(COD_SALES!$B$5:$Z$500,MATCH(resource!$CC493,COD_SALES!$A$5:$A$500,0),MATCH(resource!DS$2,COD_SALES!$B$4:$Z$4,0)),"")</f>
        <v>14</v>
      </c>
      <c r="DT493" s="3">
        <f>IFERROR(INDEX(COD_SALES!$B$5:$Z$500,MATCH(resource!$CC493,COD_SALES!$A$5:$A$500,0),MATCH(resource!DT$2,COD_SALES!$B$4:$Z$4,0)),"")</f>
        <v>0</v>
      </c>
      <c r="DU493" s="3">
        <f>IFERROR(INDEX(COD_SALES!$B$5:$Z$500,MATCH(resource!$CC493,COD_SALES!$A$5:$A$500,0),MATCH(resource!DU$2,COD_SALES!$B$4:$Z$4,0)),"")</f>
        <v>0</v>
      </c>
      <c r="DV493" s="3">
        <f>IFERROR(INDEX(COD_SALES!$B$5:$Z$500,MATCH(resource!$CC493,COD_SALES!$A$5:$A$500,0),MATCH(resource!DV$2,COD_SALES!$B$4:$Z$4,0)),"")</f>
        <v>0</v>
      </c>
      <c r="DW493" s="3">
        <f>IFERROR(INDEX(COD_SALES!$B$5:$Z$500,MATCH(resource!$CC493,COD_SALES!$A$5:$A$500,0),MATCH(resource!DW$2,COD_SALES!$B$4:$Z$4,0)),"")</f>
        <v>33</v>
      </c>
      <c r="DX493" s="3">
        <f>IFERROR(INDEX(COD_SALES!$B$5:$Z$500,MATCH(resource!$CC493,COD_SALES!$A$5:$A$500,0),MATCH(resource!DX$2,COD_SALES!$B$4:$Z$4,0)),"")</f>
        <v>0</v>
      </c>
      <c r="DY493" s="3">
        <f>IFERROR(INDEX(COD_SALES!$B$5:$Z$500,MATCH(resource!$CC493,COD_SALES!$A$5:$A$500,0),MATCH(resource!DY$2,COD_SALES!$B$4:$Z$4,0)),"")</f>
        <v>0</v>
      </c>
      <c r="DZ493" s="3">
        <f>IFERROR(INDEX(COD_SALES!$B$5:$Z$500,MATCH(resource!$CC493,COD_SALES!$A$5:$A$500,0),MATCH(resource!DZ$2,COD_SALES!$B$4:$Z$4,0)),"")</f>
        <v>20</v>
      </c>
      <c r="EA493" s="3">
        <f>IFERROR(INDEX(COD_SALES!$B$5:$Z$500,MATCH(resource!$CC493,COD_SALES!$A$5:$A$500,0),MATCH(resource!EA$2,COD_SALES!$B$4:$Z$4,0)),"")</f>
        <v>10</v>
      </c>
      <c r="EB493" s="3">
        <f t="shared" si="130"/>
        <v>28478.25</v>
      </c>
      <c r="EW493" s="3">
        <f>IFERROR(VLOOKUP(CC493,data_pull!$AO$25:$AR$546,2,0),0)</f>
        <v>10</v>
      </c>
      <c r="EX493" s="1">
        <f>IFERROR(VLOOKUP(CC493,data_pull!$AO$25:$AR$546,4,0),0)</f>
        <v>170000</v>
      </c>
    </row>
    <row r="494" spans="13:154" x14ac:dyDescent="0.25"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4" t="str">
        <f>sales_data!B493</f>
        <v>Rajesh Chakraborty</v>
      </c>
      <c r="AR494" s="4" t="str">
        <f>sales_data!C493</f>
        <v>Salehun Miah</v>
      </c>
      <c r="AS494" s="5" t="str">
        <f t="shared" si="129"/>
        <v>Salehun Miah</v>
      </c>
      <c r="AT494" s="4" t="str">
        <f>sales_data!I493</f>
        <v>Abu Hurayra Ahmed</v>
      </c>
      <c r="AU494" s="4" t="str">
        <f>sales_data!W493</f>
        <v>Baniachang (Tb)</v>
      </c>
      <c r="AV494" s="1">
        <f>sales_data!N493</f>
        <v>69726.929999999993</v>
      </c>
      <c r="AW494" s="1">
        <f>sales_data!P493</f>
        <v>41</v>
      </c>
      <c r="AX494" s="3">
        <f ca="1">IFERROR(INDEX(INDIRECT("day_wise_sales_data!$B$2:$BZ$599"),MATCH(resource!$CC494,day_wise_sales_data!$A$2:$A$500,0),MATCH(resource!AX$2,INDIRECT("day_wise_sales_data!$B$1:$BZ$1"),0)),0)</f>
        <v>0</v>
      </c>
      <c r="AY494" s="3">
        <f ca="1">IFERROR(INDEX(INDIRECT("day_wise_sales_data!$B$2:$BZ$599"),MATCH(resource!$CC494,day_wise_sales_data!$A$2:$A$500,0),MATCH(resource!AY$2,INDIRECT("day_wise_sales_data!$B$1:$BZ$1"),0)),0)</f>
        <v>0</v>
      </c>
      <c r="AZ494" s="3">
        <f ca="1">IFERROR(INDEX(INDIRECT("day_wise_sales_data!$B$2:$BZ$599"),MATCH(resource!$CC494,day_wise_sales_data!$A$2:$A$500,0),MATCH(resource!AZ$2,INDIRECT("day_wise_sales_data!$B$1:$BZ$1"),0)),0)</f>
        <v>0</v>
      </c>
      <c r="BA494" s="3">
        <f ca="1">IFERROR(INDEX(INDIRECT("day_wise_sales_data!$B$2:$BZ$599"),MATCH(resource!$CC494,day_wise_sales_data!$A$2:$A$500,0),MATCH(resource!BA$2,INDIRECT("day_wise_sales_data!$B$1:$BZ$1"),0)),0)</f>
        <v>494.23</v>
      </c>
      <c r="BB494" s="3">
        <f ca="1">IFERROR(INDEX(INDIRECT("day_wise_sales_data!$B$2:$BZ$599"),MATCH(resource!$CC494,day_wise_sales_data!$A$2:$A$500,0),MATCH(resource!BB$2,INDIRECT("day_wise_sales_data!$B$1:$BZ$1"),0)),0)</f>
        <v>0</v>
      </c>
      <c r="BC494" s="3">
        <f ca="1">IFERROR(INDEX(INDIRECT("day_wise_sales_data!$B$2:$BZ$599"),MATCH(resource!$CC494,day_wise_sales_data!$A$2:$A$500,0),MATCH(resource!BC$2,INDIRECT("day_wise_sales_data!$B$1:$BZ$1"),0)),0)</f>
        <v>0</v>
      </c>
      <c r="BD494" s="3">
        <f ca="1">IFERROR(INDEX(INDIRECT("day_wise_sales_data!$B$2:$BZ$599"),MATCH(resource!$CC494,day_wise_sales_data!$A$2:$A$500,0),MATCH(resource!BD$2,INDIRECT("day_wise_sales_data!$B$1:$BZ$1"),0)),0)</f>
        <v>0</v>
      </c>
      <c r="BE494" s="3">
        <f ca="1">IFERROR(INDEX(INDIRECT("day_wise_sales_data!$B$2:$BZ$599"),MATCH(resource!$CC494,day_wise_sales_data!$A$2:$A$500,0),MATCH(resource!BE$2,INDIRECT("day_wise_sales_data!$B$1:$BZ$1"),0)),0)</f>
        <v>0</v>
      </c>
      <c r="BF494" s="3">
        <f ca="1">IFERROR(INDEX(INDIRECT("day_wise_sales_data!$B$2:$BZ$599"),MATCH(resource!$CC494,day_wise_sales_data!$A$2:$A$500,0),MATCH(resource!BF$2,INDIRECT("day_wise_sales_data!$B$1:$BZ$1"),0)),0)</f>
        <v>0</v>
      </c>
      <c r="BG494" s="3">
        <f ca="1">IFERROR(INDEX(INDIRECT("day_wise_sales_data!$B$2:$BZ$599"),MATCH(resource!$CC494,day_wise_sales_data!$A$2:$A$500,0),MATCH(resource!BG$2,INDIRECT("day_wise_sales_data!$B$1:$BZ$1"),0)),0)</f>
        <v>0</v>
      </c>
      <c r="BH494" s="3">
        <f ca="1">IFERROR(INDEX(INDIRECT("day_wise_sales_data!$B$2:$BZ$599"),MATCH(resource!$CC494,day_wise_sales_data!$A$2:$A$500,0),MATCH(resource!BH$2,INDIRECT("day_wise_sales_data!$B$1:$BZ$1"),0)),0)</f>
        <v>3696.22</v>
      </c>
      <c r="BI494" s="3">
        <f ca="1">IFERROR(INDEX(INDIRECT("day_wise_sales_data!$B$2:$BZ$599"),MATCH(resource!$CC494,day_wise_sales_data!$A$2:$A$500,0),MATCH(resource!BI$2,INDIRECT("day_wise_sales_data!$B$1:$BZ$1"),0)),0)</f>
        <v>0</v>
      </c>
      <c r="BJ494" s="3">
        <f ca="1">IFERROR(INDEX(INDIRECT("day_wise_sales_data!$B$2:$BZ$599"),MATCH(resource!$CC494,day_wise_sales_data!$A$2:$A$500,0),MATCH(resource!BJ$2,INDIRECT("day_wise_sales_data!$B$1:$BZ$1"),0)),0)</f>
        <v>0</v>
      </c>
      <c r="BK494" s="3">
        <f ca="1">IFERROR(INDEX(INDIRECT("day_wise_sales_data!$B$2:$BZ$599"),MATCH(resource!$CC494,day_wise_sales_data!$A$2:$A$500,0),MATCH(resource!BK$2,INDIRECT("day_wise_sales_data!$B$1:$BZ$1"),0)),0)</f>
        <v>0</v>
      </c>
      <c r="BL494" s="3">
        <f ca="1">IFERROR(INDEX(INDIRECT("day_wise_sales_data!$B$2:$BZ$599"),MATCH(resource!$CC494,day_wise_sales_data!$A$2:$A$500,0),MATCH(resource!BL$2,INDIRECT("day_wise_sales_data!$B$1:$BZ$1"),0)),0)</f>
        <v>4865.9399999999996</v>
      </c>
      <c r="BM494" s="3">
        <f ca="1">IFERROR(INDEX(INDIRECT("day_wise_sales_data!$B$2:$BZ$599"),MATCH(resource!$CC494,day_wise_sales_data!$A$2:$A$500,0),MATCH(resource!BM$2,INDIRECT("day_wise_sales_data!$B$1:$BZ$1"),0)),0)</f>
        <v>6085.11</v>
      </c>
      <c r="BN494" s="3">
        <f ca="1">IFERROR(INDEX(INDIRECT("day_wise_sales_data!$B$2:$BZ$599"),MATCH(resource!$CC494,day_wise_sales_data!$A$2:$A$500,0),MATCH(resource!BN$2,INDIRECT("day_wise_sales_data!$B$1:$BZ$1"),0)),0)</f>
        <v>0</v>
      </c>
      <c r="BO494" s="3">
        <f ca="1">IFERROR(INDEX(INDIRECT("day_wise_sales_data!$B$2:$BZ$599"),MATCH(resource!$CC494,day_wise_sales_data!$A$2:$A$500,0),MATCH(resource!BO$2,INDIRECT("day_wise_sales_data!$B$1:$BZ$1"),0)),0)</f>
        <v>0</v>
      </c>
      <c r="BP494" s="3">
        <f ca="1">IFERROR(INDEX(INDIRECT("day_wise_sales_data!$B$2:$BZ$599"),MATCH(resource!$CC494,day_wise_sales_data!$A$2:$A$500,0),MATCH(resource!BP$2,INDIRECT("day_wise_sales_data!$B$1:$BZ$1"),0)),0)</f>
        <v>0</v>
      </c>
      <c r="BQ494" s="3">
        <f ca="1">IFERROR(INDEX(INDIRECT("day_wise_sales_data!$B$2:$BZ$599"),MATCH(resource!$CC494,day_wise_sales_data!$A$2:$A$500,0),MATCH(resource!BQ$2,INDIRECT("day_wise_sales_data!$B$1:$BZ$1"),0)),0)</f>
        <v>0</v>
      </c>
      <c r="BR494" s="3">
        <f ca="1">IFERROR(INDEX(INDIRECT("day_wise_sales_data!$B$2:$BZ$599"),MATCH(resource!$CC494,day_wise_sales_data!$A$2:$A$500,0),MATCH(resource!BR$2,INDIRECT("day_wise_sales_data!$B$1:$BZ$1"),0)),0)</f>
        <v>9711.7900000000009</v>
      </c>
      <c r="BS494" s="3">
        <f ca="1">IFERROR(INDEX(INDIRECT("day_wise_sales_data!$B$2:$BZ$599"),MATCH(resource!$CC494,day_wise_sales_data!$A$2:$A$500,0),MATCH(resource!BS$2,INDIRECT("day_wise_sales_data!$B$1:$BZ$1"),0)),0)</f>
        <v>0</v>
      </c>
      <c r="BT494" s="3">
        <f ca="1">IFERROR(INDEX(INDIRECT("day_wise_sales_data!$B$2:$BZ$599"),MATCH(resource!$CC494,day_wise_sales_data!$A$2:$A$500,0),MATCH(resource!BT$2,INDIRECT("day_wise_sales_data!$B$1:$BZ$1"),0)),0)</f>
        <v>6289.53</v>
      </c>
      <c r="BU494" s="3">
        <f ca="1">IFERROR(INDEX(INDIRECT("day_wise_sales_data!$B$2:$BZ$599"),MATCH(resource!$CC494,day_wise_sales_data!$A$2:$A$500,0),MATCH(resource!BU$2,INDIRECT("day_wise_sales_data!$B$1:$BZ$1"),0)),0)</f>
        <v>5301.43</v>
      </c>
      <c r="BV494" s="3">
        <f ca="1">IFERROR(INDEX(INDIRECT("day_wise_sales_data!$B$2:$BZ$599"),MATCH(resource!$CC494,day_wise_sales_data!$A$2:$A$500,0),MATCH(resource!BV$2,INDIRECT("day_wise_sales_data!$B$1:$BZ$1"),0)),0)</f>
        <v>0</v>
      </c>
      <c r="BW494" s="3">
        <f ca="1">IFERROR(INDEX(INDIRECT("day_wise_sales_data!$B$2:$BZ$599"),MATCH(resource!$CC494,day_wise_sales_data!$A$2:$A$500,0),MATCH(resource!BW$2,INDIRECT("day_wise_sales_data!$B$1:$BZ$1"),0)),0)</f>
        <v>0</v>
      </c>
      <c r="BX494" s="3">
        <f ca="1">IFERROR(INDEX(INDIRECT("day_wise_sales_data!$B$2:$BZ$599"),MATCH(resource!$CC494,day_wise_sales_data!$A$2:$A$500,0),MATCH(resource!BX$2,INDIRECT("day_wise_sales_data!$B$1:$BZ$1"),0)),0)</f>
        <v>0</v>
      </c>
      <c r="BY494" s="3">
        <f ca="1">IFERROR(INDEX(INDIRECT("day_wise_sales_data!$B$2:$BZ$599"),MATCH(resource!$CC494,day_wise_sales_data!$A$2:$A$500,0),MATCH(resource!BY$2,INDIRECT("day_wise_sales_data!$B$1:$BZ$1"),0)),0)</f>
        <v>0</v>
      </c>
      <c r="BZ494" s="3">
        <f ca="1">IFERROR(INDEX(INDIRECT("day_wise_sales_data!$B$2:$BZ$599"),MATCH(resource!$CC494,day_wise_sales_data!$A$2:$A$500,0),MATCH(resource!BZ$2,INDIRECT("day_wise_sales_data!$B$1:$BZ$1"),0)),0)</f>
        <v>33722.68</v>
      </c>
      <c r="CA494" s="3" t="str">
        <f ca="1">IFERROR(INDEX(INDIRECT("day_wise_sales_data!$B$2:$BZ$599"),MATCH(resource!$CC494,day_wise_sales_data!$A$2:$A$500,0),MATCH(resource!CA$2,INDIRECT("day_wise_sales_data!$B$1:$BZ$1"),0)),0)</f>
        <v>dd</v>
      </c>
      <c r="CC494" s="4" t="str">
        <f>sales_data!H493</f>
        <v>SYL07196</v>
      </c>
      <c r="CD494" s="1">
        <v>492</v>
      </c>
      <c r="CE494" s="1">
        <f>IF(AQ494=report!$AQ$3,resource!CD494,"")</f>
        <v>492</v>
      </c>
      <c r="CF494" s="5" t="str">
        <f>IFERROR(SMALL($CE$3:$CE$1001,ROWS($CE$3:CE494)),"")</f>
        <v/>
      </c>
      <c r="CH494">
        <f>IFERROR(VLOOKUP($CC494,data_pull!$E$22:$G$700,2,0),0)</f>
        <v>69726.929999999993</v>
      </c>
      <c r="DK494" s="3">
        <f>IFERROR(INDEX(COD_SALES!$B$5:$Z$500,MATCH(resource!$CC494,COD_SALES!$A$5:$A$500,0),MATCH(resource!DK$2,COD_SALES!$B$4:$Z$4,0)),"")</f>
        <v>10</v>
      </c>
      <c r="DL494" s="3">
        <f>IFERROR(INDEX(COD_SALES!$B$5:$Z$500,MATCH(resource!$CC494,COD_SALES!$A$5:$A$500,0),MATCH(resource!DL$2,COD_SALES!$B$4:$Z$4,0)),"")</f>
        <v>11</v>
      </c>
      <c r="DM494" s="3">
        <f>IFERROR(INDEX(COD_SALES!$B$5:$Z$500,MATCH(resource!$CC494,COD_SALES!$A$5:$A$500,0),MATCH(resource!DM$2,COD_SALES!$B$4:$Z$4,0)),"")</f>
        <v>5</v>
      </c>
      <c r="DN494" s="3" t="str">
        <f>IFERROR(INDEX(COD_SALES!$B$5:$Z$500,MATCH(resource!$CC494,COD_SALES!$A$5:$A$500,0),MATCH(resource!DN$2,COD_SALES!$B$4:$Z$4,0)),"")</f>
        <v/>
      </c>
      <c r="DO494" s="3">
        <f>IFERROR(INDEX(COD_SALES!$B$5:$Z$500,MATCH(resource!$CC494,COD_SALES!$A$5:$A$500,0),MATCH(resource!DO$2,COD_SALES!$B$4:$Z$4,0)),"")</f>
        <v>0</v>
      </c>
      <c r="DP494" s="3">
        <f>IFERROR(INDEX(COD_SALES!$B$5:$Z$500,MATCH(resource!$CC494,COD_SALES!$A$5:$A$500,0),MATCH(resource!DP$2,COD_SALES!$B$4:$Z$4,0)),"")</f>
        <v>0</v>
      </c>
      <c r="DQ494" s="3" t="str">
        <f>IFERROR(INDEX(COD_SALES!$B$5:$Z$500,MATCH(resource!$CC494,COD_SALES!$A$5:$A$500,0),MATCH(resource!DQ$2,COD_SALES!$B$4:$Z$4,0)),"")</f>
        <v/>
      </c>
      <c r="DR494" s="3">
        <f>IFERROR(INDEX(COD_SALES!$B$5:$Z$500,MATCH(resource!$CC494,COD_SALES!$A$5:$A$500,0),MATCH(resource!DR$2,COD_SALES!$B$4:$Z$4,0)),"")</f>
        <v>0</v>
      </c>
      <c r="DS494" s="3">
        <f>IFERROR(INDEX(COD_SALES!$B$5:$Z$500,MATCH(resource!$CC494,COD_SALES!$A$5:$A$500,0),MATCH(resource!DS$2,COD_SALES!$B$4:$Z$4,0)),"")</f>
        <v>22</v>
      </c>
      <c r="DT494" s="3">
        <f>IFERROR(INDEX(COD_SALES!$B$5:$Z$500,MATCH(resource!$CC494,COD_SALES!$A$5:$A$500,0),MATCH(resource!DT$2,COD_SALES!$B$4:$Z$4,0)),"")</f>
        <v>10</v>
      </c>
      <c r="DU494" s="3">
        <f>IFERROR(INDEX(COD_SALES!$B$5:$Z$500,MATCH(resource!$CC494,COD_SALES!$A$5:$A$500,0),MATCH(resource!DU$2,COD_SALES!$B$4:$Z$4,0)),"")</f>
        <v>0</v>
      </c>
      <c r="DV494" s="3">
        <f>IFERROR(INDEX(COD_SALES!$B$5:$Z$500,MATCH(resource!$CC494,COD_SALES!$A$5:$A$500,0),MATCH(resource!DV$2,COD_SALES!$B$4:$Z$4,0)),"")</f>
        <v>0</v>
      </c>
      <c r="DW494" s="3">
        <f>IFERROR(INDEX(COD_SALES!$B$5:$Z$500,MATCH(resource!$CC494,COD_SALES!$A$5:$A$500,0),MATCH(resource!DW$2,COD_SALES!$B$4:$Z$4,0)),"")</f>
        <v>36</v>
      </c>
      <c r="DX494" s="3">
        <f>IFERROR(INDEX(COD_SALES!$B$5:$Z$500,MATCH(resource!$CC494,COD_SALES!$A$5:$A$500,0),MATCH(resource!DX$2,COD_SALES!$B$4:$Z$4,0)),"")</f>
        <v>0</v>
      </c>
      <c r="DY494" s="3">
        <f>IFERROR(INDEX(COD_SALES!$B$5:$Z$500,MATCH(resource!$CC494,COD_SALES!$A$5:$A$500,0),MATCH(resource!DY$2,COD_SALES!$B$4:$Z$4,0)),"")</f>
        <v>10</v>
      </c>
      <c r="DZ494" s="3">
        <f>IFERROR(INDEX(COD_SALES!$B$5:$Z$500,MATCH(resource!$CC494,COD_SALES!$A$5:$A$500,0),MATCH(resource!DZ$2,COD_SALES!$B$4:$Z$4,0)),"")</f>
        <v>0</v>
      </c>
      <c r="EA494" s="3">
        <f>IFERROR(INDEX(COD_SALES!$B$5:$Z$500,MATCH(resource!$CC494,COD_SALES!$A$5:$A$500,0),MATCH(resource!EA$2,COD_SALES!$B$4:$Z$4,0)),"")</f>
        <v>5</v>
      </c>
      <c r="EB494" s="3">
        <f t="shared" si="130"/>
        <v>35761.31</v>
      </c>
      <c r="EW494" s="3">
        <f>IFERROR(VLOOKUP(CC494,data_pull!$AO$25:$AR$546,2,0),0)</f>
        <v>37</v>
      </c>
      <c r="EX494" s="1">
        <f>IFERROR(VLOOKUP(CC494,data_pull!$AO$25:$AR$546,4,0),0)</f>
        <v>170000</v>
      </c>
    </row>
    <row r="495" spans="13:154" x14ac:dyDescent="0.25"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4" t="str">
        <f>sales_data!B494</f>
        <v>Rajesh Chakraborty</v>
      </c>
      <c r="AR495" s="4" t="str">
        <f>sales_data!C494</f>
        <v>Salehun Miah</v>
      </c>
      <c r="AS495" s="5" t="str">
        <f t="shared" si="129"/>
        <v/>
      </c>
      <c r="AT495" s="4" t="str">
        <f>sales_data!I494</f>
        <v>Salehun Miah (Blank)</v>
      </c>
      <c r="AU495" s="4" t="str">
        <f>sales_data!W494</f>
        <v>Habigonj-1 (Cb)</v>
      </c>
      <c r="AV495" s="1">
        <f>sales_data!N494</f>
        <v>49905.01</v>
      </c>
      <c r="AW495" s="1">
        <f>sales_data!P494</f>
        <v>21</v>
      </c>
      <c r="AX495" s="3">
        <f ca="1">IFERROR(INDEX(INDIRECT("day_wise_sales_data!$B$2:$BZ$599"),MATCH(resource!$CC495,day_wise_sales_data!$A$2:$A$500,0),MATCH(resource!AX$2,INDIRECT("day_wise_sales_data!$B$1:$BZ$1"),0)),0)</f>
        <v>0</v>
      </c>
      <c r="AY495" s="3">
        <f ca="1">IFERROR(INDEX(INDIRECT("day_wise_sales_data!$B$2:$BZ$599"),MATCH(resource!$CC495,day_wise_sales_data!$A$2:$A$500,0),MATCH(resource!AY$2,INDIRECT("day_wise_sales_data!$B$1:$BZ$1"),0)),0)</f>
        <v>0</v>
      </c>
      <c r="AZ495" s="3">
        <f ca="1">IFERROR(INDEX(INDIRECT("day_wise_sales_data!$B$2:$BZ$599"),MATCH(resource!$CC495,day_wise_sales_data!$A$2:$A$500,0),MATCH(resource!AZ$2,INDIRECT("day_wise_sales_data!$B$1:$BZ$1"),0)),0)</f>
        <v>0</v>
      </c>
      <c r="BA495" s="3">
        <f ca="1">IFERROR(INDEX(INDIRECT("day_wise_sales_data!$B$2:$BZ$599"),MATCH(resource!$CC495,day_wise_sales_data!$A$2:$A$500,0),MATCH(resource!BA$2,INDIRECT("day_wise_sales_data!$B$1:$BZ$1"),0)),0)</f>
        <v>0</v>
      </c>
      <c r="BB495" s="3">
        <f ca="1">IFERROR(INDEX(INDIRECT("day_wise_sales_data!$B$2:$BZ$599"),MATCH(resource!$CC495,day_wise_sales_data!$A$2:$A$500,0),MATCH(resource!BB$2,INDIRECT("day_wise_sales_data!$B$1:$BZ$1"),0)),0)</f>
        <v>0</v>
      </c>
      <c r="BC495" s="3">
        <f ca="1">IFERROR(INDEX(INDIRECT("day_wise_sales_data!$B$2:$BZ$599"),MATCH(resource!$CC495,day_wise_sales_data!$A$2:$A$500,0),MATCH(resource!BC$2,INDIRECT("day_wise_sales_data!$B$1:$BZ$1"),0)),0)</f>
        <v>0</v>
      </c>
      <c r="BD495" s="3">
        <f ca="1">IFERROR(INDEX(INDIRECT("day_wise_sales_data!$B$2:$BZ$599"),MATCH(resource!$CC495,day_wise_sales_data!$A$2:$A$500,0),MATCH(resource!BD$2,INDIRECT("day_wise_sales_data!$B$1:$BZ$1"),0)),0)</f>
        <v>0</v>
      </c>
      <c r="BE495" s="3">
        <f ca="1">IFERROR(INDEX(INDIRECT("day_wise_sales_data!$B$2:$BZ$599"),MATCH(resource!$CC495,day_wise_sales_data!$A$2:$A$500,0),MATCH(resource!BE$2,INDIRECT("day_wise_sales_data!$B$1:$BZ$1"),0)),0)</f>
        <v>5083.75</v>
      </c>
      <c r="BF495" s="3">
        <f ca="1">IFERROR(INDEX(INDIRECT("day_wise_sales_data!$B$2:$BZ$599"),MATCH(resource!$CC495,day_wise_sales_data!$A$2:$A$500,0),MATCH(resource!BF$2,INDIRECT("day_wise_sales_data!$B$1:$BZ$1"),0)),0)</f>
        <v>0</v>
      </c>
      <c r="BG495" s="3">
        <f ca="1">IFERROR(INDEX(INDIRECT("day_wise_sales_data!$B$2:$BZ$599"),MATCH(resource!$CC495,day_wise_sales_data!$A$2:$A$500,0),MATCH(resource!BG$2,INDIRECT("day_wise_sales_data!$B$1:$BZ$1"),0)),0)</f>
        <v>0</v>
      </c>
      <c r="BH495" s="3">
        <f ca="1">IFERROR(INDEX(INDIRECT("day_wise_sales_data!$B$2:$BZ$599"),MATCH(resource!$CC495,day_wise_sales_data!$A$2:$A$500,0),MATCH(resource!BH$2,INDIRECT("day_wise_sales_data!$B$1:$BZ$1"),0)),0)</f>
        <v>1976.71</v>
      </c>
      <c r="BI495" s="3">
        <f ca="1">IFERROR(INDEX(INDIRECT("day_wise_sales_data!$B$2:$BZ$599"),MATCH(resource!$CC495,day_wise_sales_data!$A$2:$A$500,0),MATCH(resource!BI$2,INDIRECT("day_wise_sales_data!$B$1:$BZ$1"),0)),0)</f>
        <v>0</v>
      </c>
      <c r="BJ495" s="3">
        <f ca="1">IFERROR(INDEX(INDIRECT("day_wise_sales_data!$B$2:$BZ$599"),MATCH(resource!$CC495,day_wise_sales_data!$A$2:$A$500,0),MATCH(resource!BJ$2,INDIRECT("day_wise_sales_data!$B$1:$BZ$1"),0)),0)</f>
        <v>0</v>
      </c>
      <c r="BK495" s="3">
        <f ca="1">IFERROR(INDEX(INDIRECT("day_wise_sales_data!$B$2:$BZ$599"),MATCH(resource!$CC495,day_wise_sales_data!$A$2:$A$500,0),MATCH(resource!BK$2,INDIRECT("day_wise_sales_data!$B$1:$BZ$1"),0)),0)</f>
        <v>11361.73</v>
      </c>
      <c r="BL495" s="3">
        <f ca="1">IFERROR(INDEX(INDIRECT("day_wise_sales_data!$B$2:$BZ$599"),MATCH(resource!$CC495,day_wise_sales_data!$A$2:$A$500,0),MATCH(resource!BL$2,INDIRECT("day_wise_sales_data!$B$1:$BZ$1"),0)),0)</f>
        <v>0</v>
      </c>
      <c r="BM495" s="3">
        <f ca="1">IFERROR(INDEX(INDIRECT("day_wise_sales_data!$B$2:$BZ$599"),MATCH(resource!$CC495,day_wise_sales_data!$A$2:$A$500,0),MATCH(resource!BM$2,INDIRECT("day_wise_sales_data!$B$1:$BZ$1"),0)),0)</f>
        <v>0</v>
      </c>
      <c r="BN495" s="3">
        <f ca="1">IFERROR(INDEX(INDIRECT("day_wise_sales_data!$B$2:$BZ$599"),MATCH(resource!$CC495,day_wise_sales_data!$A$2:$A$500,0),MATCH(resource!BN$2,INDIRECT("day_wise_sales_data!$B$1:$BZ$1"),0)),0)</f>
        <v>10602.9</v>
      </c>
      <c r="BO495" s="3">
        <f ca="1">IFERROR(INDEX(INDIRECT("day_wise_sales_data!$B$2:$BZ$599"),MATCH(resource!$CC495,day_wise_sales_data!$A$2:$A$500,0),MATCH(resource!BO$2,INDIRECT("day_wise_sales_data!$B$1:$BZ$1"),0)),0)</f>
        <v>0</v>
      </c>
      <c r="BP495" s="3">
        <f ca="1">IFERROR(INDEX(INDIRECT("day_wise_sales_data!$B$2:$BZ$599"),MATCH(resource!$CC495,day_wise_sales_data!$A$2:$A$500,0),MATCH(resource!BP$2,INDIRECT("day_wise_sales_data!$B$1:$BZ$1"),0)),0)</f>
        <v>0</v>
      </c>
      <c r="BQ495" s="3">
        <f ca="1">IFERROR(INDEX(INDIRECT("day_wise_sales_data!$B$2:$BZ$599"),MATCH(resource!$CC495,day_wise_sales_data!$A$2:$A$500,0),MATCH(resource!BQ$2,INDIRECT("day_wise_sales_data!$B$1:$BZ$1"),0)),0)</f>
        <v>0</v>
      </c>
      <c r="BR495" s="3">
        <f ca="1">IFERROR(INDEX(INDIRECT("day_wise_sales_data!$B$2:$BZ$599"),MATCH(resource!$CC495,day_wise_sales_data!$A$2:$A$500,0),MATCH(resource!BR$2,INDIRECT("day_wise_sales_data!$B$1:$BZ$1"),0)),0)</f>
        <v>1854.74</v>
      </c>
      <c r="BS495" s="3">
        <f ca="1">IFERROR(INDEX(INDIRECT("day_wise_sales_data!$B$2:$BZ$599"),MATCH(resource!$CC495,day_wise_sales_data!$A$2:$A$500,0),MATCH(resource!BS$2,INDIRECT("day_wise_sales_data!$B$1:$BZ$1"),0)),0)</f>
        <v>19465.2</v>
      </c>
      <c r="BT495" s="3">
        <f ca="1">IFERROR(INDEX(INDIRECT("day_wise_sales_data!$B$2:$BZ$599"),MATCH(resource!$CC495,day_wise_sales_data!$A$2:$A$500,0),MATCH(resource!BT$2,INDIRECT("day_wise_sales_data!$B$1:$BZ$1"),0)),0)</f>
        <v>0</v>
      </c>
      <c r="BU495" s="3">
        <f ca="1">IFERROR(INDEX(INDIRECT("day_wise_sales_data!$B$2:$BZ$599"),MATCH(resource!$CC495,day_wise_sales_data!$A$2:$A$500,0),MATCH(resource!BU$2,INDIRECT("day_wise_sales_data!$B$1:$BZ$1"),0)),0)</f>
        <v>0</v>
      </c>
      <c r="BV495" s="3">
        <f ca="1">IFERROR(INDEX(INDIRECT("day_wise_sales_data!$B$2:$BZ$599"),MATCH(resource!$CC495,day_wise_sales_data!$A$2:$A$500,0),MATCH(resource!BV$2,INDIRECT("day_wise_sales_data!$B$1:$BZ$1"),0)),0)</f>
        <v>0</v>
      </c>
      <c r="BW495" s="3">
        <f ca="1">IFERROR(INDEX(INDIRECT("day_wise_sales_data!$B$2:$BZ$599"),MATCH(resource!$CC495,day_wise_sales_data!$A$2:$A$500,0),MATCH(resource!BW$2,INDIRECT("day_wise_sales_data!$B$1:$BZ$1"),0)),0)</f>
        <v>0</v>
      </c>
      <c r="BX495" s="3">
        <f ca="1">IFERROR(INDEX(INDIRECT("day_wise_sales_data!$B$2:$BZ$599"),MATCH(resource!$CC495,day_wise_sales_data!$A$2:$A$500,0),MATCH(resource!BX$2,INDIRECT("day_wise_sales_data!$B$1:$BZ$1"),0)),0)</f>
        <v>0</v>
      </c>
      <c r="BY495" s="3">
        <f ca="1">IFERROR(INDEX(INDIRECT("day_wise_sales_data!$B$2:$BZ$599"),MATCH(resource!$CC495,day_wise_sales_data!$A$2:$A$500,0),MATCH(resource!BY$2,INDIRECT("day_wise_sales_data!$B$1:$BZ$1"),0)),0)</f>
        <v>0</v>
      </c>
      <c r="BZ495" s="3">
        <f ca="1">IFERROR(INDEX(INDIRECT("day_wise_sales_data!$B$2:$BZ$599"),MATCH(resource!$CC495,day_wise_sales_data!$A$2:$A$500,0),MATCH(resource!BZ$2,INDIRECT("day_wise_sales_data!$B$1:$BZ$1"),0)),0)</f>
        <v>0</v>
      </c>
      <c r="CA495" s="3" t="str">
        <f ca="1">IFERROR(INDEX(INDIRECT("day_wise_sales_data!$B$2:$BZ$599"),MATCH(resource!$CC495,day_wise_sales_data!$A$2:$A$500,0),MATCH(resource!CA$2,INDIRECT("day_wise_sales_data!$B$1:$BZ$1"),0)),0)</f>
        <v>dd</v>
      </c>
      <c r="CC495" s="4" t="str">
        <f>sales_data!H494</f>
        <v>SYL06211</v>
      </c>
      <c r="CD495" s="1">
        <v>493</v>
      </c>
      <c r="CE495" s="1">
        <f>IF(AQ495=report!$AQ$3,resource!CD495,"")</f>
        <v>493</v>
      </c>
      <c r="CF495" s="5" t="str">
        <f>IFERROR(SMALL($CE$3:$CE$1001,ROWS($CE$3:CE495)),"")</f>
        <v/>
      </c>
      <c r="CH495">
        <f>IFERROR(VLOOKUP($CC495,data_pull!$E$22:$G$700,2,0),0)</f>
        <v>49905.01</v>
      </c>
      <c r="DK495" s="3">
        <f>IFERROR(INDEX(COD_SALES!$B$5:$Z$500,MATCH(resource!$CC495,COD_SALES!$A$5:$A$500,0),MATCH(resource!DK$2,COD_SALES!$B$4:$Z$4,0)),"")</f>
        <v>0</v>
      </c>
      <c r="DL495" s="3">
        <f>IFERROR(INDEX(COD_SALES!$B$5:$Z$500,MATCH(resource!$CC495,COD_SALES!$A$5:$A$500,0),MATCH(resource!DL$2,COD_SALES!$B$4:$Z$4,0)),"")</f>
        <v>0</v>
      </c>
      <c r="DM495" s="3">
        <f>IFERROR(INDEX(COD_SALES!$B$5:$Z$500,MATCH(resource!$CC495,COD_SALES!$A$5:$A$500,0),MATCH(resource!DM$2,COD_SALES!$B$4:$Z$4,0)),"")</f>
        <v>0</v>
      </c>
      <c r="DN495" s="3" t="str">
        <f>IFERROR(INDEX(COD_SALES!$B$5:$Z$500,MATCH(resource!$CC495,COD_SALES!$A$5:$A$500,0),MATCH(resource!DN$2,COD_SALES!$B$4:$Z$4,0)),"")</f>
        <v/>
      </c>
      <c r="DO495" s="3">
        <f>IFERROR(INDEX(COD_SALES!$B$5:$Z$500,MATCH(resource!$CC495,COD_SALES!$A$5:$A$500,0),MATCH(resource!DO$2,COD_SALES!$B$4:$Z$4,0)),"")</f>
        <v>0</v>
      </c>
      <c r="DP495" s="3">
        <f>IFERROR(INDEX(COD_SALES!$B$5:$Z$500,MATCH(resource!$CC495,COD_SALES!$A$5:$A$500,0),MATCH(resource!DP$2,COD_SALES!$B$4:$Z$4,0)),"")</f>
        <v>0</v>
      </c>
      <c r="DQ495" s="3" t="str">
        <f>IFERROR(INDEX(COD_SALES!$B$5:$Z$500,MATCH(resource!$CC495,COD_SALES!$A$5:$A$500,0),MATCH(resource!DQ$2,COD_SALES!$B$4:$Z$4,0)),"")</f>
        <v/>
      </c>
      <c r="DR495" s="3">
        <f>IFERROR(INDEX(COD_SALES!$B$5:$Z$500,MATCH(resource!$CC495,COD_SALES!$A$5:$A$500,0),MATCH(resource!DR$2,COD_SALES!$B$4:$Z$4,0)),"")</f>
        <v>0</v>
      </c>
      <c r="DS495" s="3">
        <f>IFERROR(INDEX(COD_SALES!$B$5:$Z$500,MATCH(resource!$CC495,COD_SALES!$A$5:$A$500,0),MATCH(resource!DS$2,COD_SALES!$B$4:$Z$4,0)),"")</f>
        <v>6</v>
      </c>
      <c r="DT495" s="3">
        <f>IFERROR(INDEX(COD_SALES!$B$5:$Z$500,MATCH(resource!$CC495,COD_SALES!$A$5:$A$500,0),MATCH(resource!DT$2,COD_SALES!$B$4:$Z$4,0)),"")</f>
        <v>7</v>
      </c>
      <c r="DU495" s="3">
        <f>IFERROR(INDEX(COD_SALES!$B$5:$Z$500,MATCH(resource!$CC495,COD_SALES!$A$5:$A$500,0),MATCH(resource!DU$2,COD_SALES!$B$4:$Z$4,0)),"")</f>
        <v>0</v>
      </c>
      <c r="DV495" s="3">
        <f>IFERROR(INDEX(COD_SALES!$B$5:$Z$500,MATCH(resource!$CC495,COD_SALES!$A$5:$A$500,0),MATCH(resource!DV$2,COD_SALES!$B$4:$Z$4,0)),"")</f>
        <v>0</v>
      </c>
      <c r="DW495" s="3">
        <f>IFERROR(INDEX(COD_SALES!$B$5:$Z$500,MATCH(resource!$CC495,COD_SALES!$A$5:$A$500,0),MATCH(resource!DW$2,COD_SALES!$B$4:$Z$4,0)),"")</f>
        <v>54</v>
      </c>
      <c r="DX495" s="3">
        <f>IFERROR(INDEX(COD_SALES!$B$5:$Z$500,MATCH(resource!$CC495,COD_SALES!$A$5:$A$500,0),MATCH(resource!DX$2,COD_SALES!$B$4:$Z$4,0)),"")</f>
        <v>0</v>
      </c>
      <c r="DY495" s="3">
        <f>IFERROR(INDEX(COD_SALES!$B$5:$Z$500,MATCH(resource!$CC495,COD_SALES!$A$5:$A$500,0),MATCH(resource!DY$2,COD_SALES!$B$4:$Z$4,0)),"")</f>
        <v>5</v>
      </c>
      <c r="DZ495" s="3">
        <f>IFERROR(INDEX(COD_SALES!$B$5:$Z$500,MATCH(resource!$CC495,COD_SALES!$A$5:$A$500,0),MATCH(resource!DZ$2,COD_SALES!$B$4:$Z$4,0)),"")</f>
        <v>0</v>
      </c>
      <c r="EA495" s="3">
        <f>IFERROR(INDEX(COD_SALES!$B$5:$Z$500,MATCH(resource!$CC495,COD_SALES!$A$5:$A$500,0),MATCH(resource!EA$2,COD_SALES!$B$4:$Z$4,0)),"")</f>
        <v>0</v>
      </c>
      <c r="EB495" s="3">
        <f t="shared" si="130"/>
        <v>33603.869999999995</v>
      </c>
      <c r="EW495" s="3">
        <f>IFERROR(VLOOKUP(CC495,data_pull!$AO$25:$AR$546,2,0),0)</f>
        <v>15</v>
      </c>
      <c r="EX495" s="1">
        <f>IFERROR(VLOOKUP(CC495,data_pull!$AO$25:$AR$546,4,0),0)</f>
        <v>190000</v>
      </c>
    </row>
    <row r="496" spans="13:154" x14ac:dyDescent="0.25"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4" t="str">
        <f>sales_data!B495</f>
        <v>Rajesh Chakraborty</v>
      </c>
      <c r="AR496" s="4" t="str">
        <f>sales_data!C495</f>
        <v>Salehun Miah</v>
      </c>
      <c r="AS496" s="5" t="str">
        <f t="shared" si="129"/>
        <v/>
      </c>
      <c r="AT496" s="4" t="str">
        <f>sales_data!I495</f>
        <v>Sunilal M. Das (TM)</v>
      </c>
      <c r="AU496" s="4" t="str">
        <f>sales_data!W495</f>
        <v>Azmirigonj-1 (Tb)</v>
      </c>
      <c r="AV496" s="1">
        <f>sales_data!N495</f>
        <v>229159.08</v>
      </c>
      <c r="AW496" s="1">
        <f>sales_data!P495</f>
        <v>25</v>
      </c>
      <c r="AX496" s="3">
        <f ca="1">IFERROR(INDEX(INDIRECT("day_wise_sales_data!$B$2:$BZ$599"),MATCH(resource!$CC496,day_wise_sales_data!$A$2:$A$500,0),MATCH(resource!AX$2,INDIRECT("day_wise_sales_data!$B$1:$BZ$1"),0)),0)</f>
        <v>0</v>
      </c>
      <c r="AY496" s="3">
        <f ca="1">IFERROR(INDEX(INDIRECT("day_wise_sales_data!$B$2:$BZ$599"),MATCH(resource!$CC496,day_wise_sales_data!$A$2:$A$500,0),MATCH(resource!AY$2,INDIRECT("day_wise_sales_data!$B$1:$BZ$1"),0)),0)</f>
        <v>0</v>
      </c>
      <c r="AZ496" s="3">
        <f ca="1">IFERROR(INDEX(INDIRECT("day_wise_sales_data!$B$2:$BZ$599"),MATCH(resource!$CC496,day_wise_sales_data!$A$2:$A$500,0),MATCH(resource!AZ$2,INDIRECT("day_wise_sales_data!$B$1:$BZ$1"),0)),0)</f>
        <v>0</v>
      </c>
      <c r="BA496" s="3">
        <f ca="1">IFERROR(INDEX(INDIRECT("day_wise_sales_data!$B$2:$BZ$599"),MATCH(resource!$CC496,day_wise_sales_data!$A$2:$A$500,0),MATCH(resource!BA$2,INDIRECT("day_wise_sales_data!$B$1:$BZ$1"),0)),0)</f>
        <v>0</v>
      </c>
      <c r="BB496" s="3">
        <f ca="1">IFERROR(INDEX(INDIRECT("day_wise_sales_data!$B$2:$BZ$599"),MATCH(resource!$CC496,day_wise_sales_data!$A$2:$A$500,0),MATCH(resource!BB$2,INDIRECT("day_wise_sales_data!$B$1:$BZ$1"),0)),0)</f>
        <v>0</v>
      </c>
      <c r="BC496" s="3">
        <f ca="1">IFERROR(INDEX(INDIRECT("day_wise_sales_data!$B$2:$BZ$599"),MATCH(resource!$CC496,day_wise_sales_data!$A$2:$A$500,0),MATCH(resource!BC$2,INDIRECT("day_wise_sales_data!$B$1:$BZ$1"),0)),0)</f>
        <v>0</v>
      </c>
      <c r="BD496" s="3">
        <f ca="1">IFERROR(INDEX(INDIRECT("day_wise_sales_data!$B$2:$BZ$599"),MATCH(resource!$CC496,day_wise_sales_data!$A$2:$A$500,0),MATCH(resource!BD$2,INDIRECT("day_wise_sales_data!$B$1:$BZ$1"),0)),0)</f>
        <v>0</v>
      </c>
      <c r="BE496" s="3">
        <f ca="1">IFERROR(INDEX(INDIRECT("day_wise_sales_data!$B$2:$BZ$599"),MATCH(resource!$CC496,day_wise_sales_data!$A$2:$A$500,0),MATCH(resource!BE$2,INDIRECT("day_wise_sales_data!$B$1:$BZ$1"),0)),0)</f>
        <v>0</v>
      </c>
      <c r="BF496" s="3">
        <f ca="1">IFERROR(INDEX(INDIRECT("day_wise_sales_data!$B$2:$BZ$599"),MATCH(resource!$CC496,day_wise_sales_data!$A$2:$A$500,0),MATCH(resource!BF$2,INDIRECT("day_wise_sales_data!$B$1:$BZ$1"),0)),0)</f>
        <v>0</v>
      </c>
      <c r="BG496" s="3">
        <f ca="1">IFERROR(INDEX(INDIRECT("day_wise_sales_data!$B$2:$BZ$599"),MATCH(resource!$CC496,day_wise_sales_data!$A$2:$A$500,0),MATCH(resource!BG$2,INDIRECT("day_wise_sales_data!$B$1:$BZ$1"),0)),0)</f>
        <v>0</v>
      </c>
      <c r="BH496" s="3">
        <f ca="1">IFERROR(INDEX(INDIRECT("day_wise_sales_data!$B$2:$BZ$599"),MATCH(resource!$CC496,day_wise_sales_data!$A$2:$A$500,0),MATCH(resource!BH$2,INDIRECT("day_wise_sales_data!$B$1:$BZ$1"),0)),0)</f>
        <v>0</v>
      </c>
      <c r="BI496" s="3">
        <f ca="1">IFERROR(INDEX(INDIRECT("day_wise_sales_data!$B$2:$BZ$599"),MATCH(resource!$CC496,day_wise_sales_data!$A$2:$A$500,0),MATCH(resource!BI$2,INDIRECT("day_wise_sales_data!$B$1:$BZ$1"),0)),0)</f>
        <v>0</v>
      </c>
      <c r="BJ496" s="3">
        <f ca="1">IFERROR(INDEX(INDIRECT("day_wise_sales_data!$B$2:$BZ$599"),MATCH(resource!$CC496,day_wise_sales_data!$A$2:$A$500,0),MATCH(resource!BJ$2,INDIRECT("day_wise_sales_data!$B$1:$BZ$1"),0)),0)</f>
        <v>0</v>
      </c>
      <c r="BK496" s="3">
        <f ca="1">IFERROR(INDEX(INDIRECT("day_wise_sales_data!$B$2:$BZ$599"),MATCH(resource!$CC496,day_wise_sales_data!$A$2:$A$500,0),MATCH(resource!BK$2,INDIRECT("day_wise_sales_data!$B$1:$BZ$1"),0)),0)</f>
        <v>0</v>
      </c>
      <c r="BL496" s="3">
        <f ca="1">IFERROR(INDEX(INDIRECT("day_wise_sales_data!$B$2:$BZ$599"),MATCH(resource!$CC496,day_wise_sales_data!$A$2:$A$500,0),MATCH(resource!BL$2,INDIRECT("day_wise_sales_data!$B$1:$BZ$1"),0)),0)</f>
        <v>1262.25</v>
      </c>
      <c r="BM496" s="3">
        <f ca="1">IFERROR(INDEX(INDIRECT("day_wise_sales_data!$B$2:$BZ$599"),MATCH(resource!$CC496,day_wise_sales_data!$A$2:$A$500,0),MATCH(resource!BM$2,INDIRECT("day_wise_sales_data!$B$1:$BZ$1"),0)),0)</f>
        <v>0</v>
      </c>
      <c r="BN496" s="3">
        <f ca="1">IFERROR(INDEX(INDIRECT("day_wise_sales_data!$B$2:$BZ$599"),MATCH(resource!$CC496,day_wise_sales_data!$A$2:$A$500,0),MATCH(resource!BN$2,INDIRECT("day_wise_sales_data!$B$1:$BZ$1"),0)),0)</f>
        <v>0</v>
      </c>
      <c r="BO496" s="3">
        <f ca="1">IFERROR(INDEX(INDIRECT("day_wise_sales_data!$B$2:$BZ$599"),MATCH(resource!$CC496,day_wise_sales_data!$A$2:$A$500,0),MATCH(resource!BO$2,INDIRECT("day_wise_sales_data!$B$1:$BZ$1"),0)),0)</f>
        <v>0</v>
      </c>
      <c r="BP496" s="3">
        <f ca="1">IFERROR(INDEX(INDIRECT("day_wise_sales_data!$B$2:$BZ$599"),MATCH(resource!$CC496,day_wise_sales_data!$A$2:$A$500,0),MATCH(resource!BP$2,INDIRECT("day_wise_sales_data!$B$1:$BZ$1"),0)),0)</f>
        <v>0</v>
      </c>
      <c r="BQ496" s="3">
        <f ca="1">IFERROR(INDEX(INDIRECT("day_wise_sales_data!$B$2:$BZ$599"),MATCH(resource!$CC496,day_wise_sales_data!$A$2:$A$500,0),MATCH(resource!BQ$2,INDIRECT("day_wise_sales_data!$B$1:$BZ$1"),0)),0)</f>
        <v>0</v>
      </c>
      <c r="BR496" s="3">
        <f ca="1">IFERROR(INDEX(INDIRECT("day_wise_sales_data!$B$2:$BZ$599"),MATCH(resource!$CC496,day_wise_sales_data!$A$2:$A$500,0),MATCH(resource!BR$2,INDIRECT("day_wise_sales_data!$B$1:$BZ$1"),0)),0)</f>
        <v>8531.82</v>
      </c>
      <c r="BS496" s="3">
        <f ca="1">IFERROR(INDEX(INDIRECT("day_wise_sales_data!$B$2:$BZ$599"),MATCH(resource!$CC496,day_wise_sales_data!$A$2:$A$500,0),MATCH(resource!BS$2,INDIRECT("day_wise_sales_data!$B$1:$BZ$1"),0)),0)</f>
        <v>16017.18</v>
      </c>
      <c r="BT496" s="3">
        <f ca="1">IFERROR(INDEX(INDIRECT("day_wise_sales_data!$B$2:$BZ$599"),MATCH(resource!$CC496,day_wise_sales_data!$A$2:$A$500,0),MATCH(resource!BT$2,INDIRECT("day_wise_sales_data!$B$1:$BZ$1"),0)),0)</f>
        <v>25109.919999999998</v>
      </c>
      <c r="BU496" s="3">
        <f ca="1">IFERROR(INDEX(INDIRECT("day_wise_sales_data!$B$2:$BZ$599"),MATCH(resource!$CC496,day_wise_sales_data!$A$2:$A$500,0),MATCH(resource!BU$2,INDIRECT("day_wise_sales_data!$B$1:$BZ$1"),0)),0)</f>
        <v>15003.31</v>
      </c>
      <c r="BV496" s="3">
        <f ca="1">IFERROR(INDEX(INDIRECT("day_wise_sales_data!$B$2:$BZ$599"),MATCH(resource!$CC496,day_wise_sales_data!$A$2:$A$500,0),MATCH(resource!BV$2,INDIRECT("day_wise_sales_data!$B$1:$BZ$1"),0)),0)</f>
        <v>0</v>
      </c>
      <c r="BW496" s="3">
        <f ca="1">IFERROR(INDEX(INDIRECT("day_wise_sales_data!$B$2:$BZ$599"),MATCH(resource!$CC496,day_wise_sales_data!$A$2:$A$500,0),MATCH(resource!BW$2,INDIRECT("day_wise_sales_data!$B$1:$BZ$1"),0)),0)</f>
        <v>0</v>
      </c>
      <c r="BX496" s="3">
        <f ca="1">IFERROR(INDEX(INDIRECT("day_wise_sales_data!$B$2:$BZ$599"),MATCH(resource!$CC496,day_wise_sales_data!$A$2:$A$500,0),MATCH(resource!BX$2,INDIRECT("day_wise_sales_data!$B$1:$BZ$1"),0)),0)</f>
        <v>0</v>
      </c>
      <c r="BY496" s="3">
        <f ca="1">IFERROR(INDEX(INDIRECT("day_wise_sales_data!$B$2:$BZ$599"),MATCH(resource!$CC496,day_wise_sales_data!$A$2:$A$500,0),MATCH(resource!BY$2,INDIRECT("day_wise_sales_data!$B$1:$BZ$1"),0)),0)</f>
        <v>0</v>
      </c>
      <c r="BZ496" s="3">
        <f ca="1">IFERROR(INDEX(INDIRECT("day_wise_sales_data!$B$2:$BZ$599"),MATCH(resource!$CC496,day_wise_sales_data!$A$2:$A$500,0),MATCH(resource!BZ$2,INDIRECT("day_wise_sales_data!$B$1:$BZ$1"),0)),0)</f>
        <v>163234.6</v>
      </c>
      <c r="CA496" s="3" t="str">
        <f ca="1">IFERROR(INDEX(INDIRECT("day_wise_sales_data!$B$2:$BZ$599"),MATCH(resource!$CC496,day_wise_sales_data!$A$2:$A$500,0),MATCH(resource!CA$2,INDIRECT("day_wise_sales_data!$B$1:$BZ$1"),0)),0)</f>
        <v>dd</v>
      </c>
      <c r="CC496" s="4" t="str">
        <f>sales_data!H495</f>
        <v>SYL01053</v>
      </c>
      <c r="CD496" s="1">
        <v>494</v>
      </c>
      <c r="CE496" s="1">
        <f>IF(AQ496=report!$AQ$3,resource!CD496,"")</f>
        <v>494</v>
      </c>
      <c r="CF496" s="5" t="str">
        <f>IFERROR(SMALL($CE$3:$CE$1001,ROWS($CE$3:CE496)),"")</f>
        <v/>
      </c>
      <c r="CH496">
        <f>IFERROR(VLOOKUP($CC496,data_pull!$E$22:$G$700,2,0),0)</f>
        <v>229159.08</v>
      </c>
      <c r="DK496" s="3">
        <f>IFERROR(INDEX(COD_SALES!$B$5:$Z$500,MATCH(resource!$CC496,COD_SALES!$A$5:$A$500,0),MATCH(resource!DK$2,COD_SALES!$B$4:$Z$4,0)),"")</f>
        <v>0</v>
      </c>
      <c r="DL496" s="3">
        <f>IFERROR(INDEX(COD_SALES!$B$5:$Z$500,MATCH(resource!$CC496,COD_SALES!$A$5:$A$500,0),MATCH(resource!DL$2,COD_SALES!$B$4:$Z$4,0)),"")</f>
        <v>0</v>
      </c>
      <c r="DM496" s="3">
        <f>IFERROR(INDEX(COD_SALES!$B$5:$Z$500,MATCH(resource!$CC496,COD_SALES!$A$5:$A$500,0),MATCH(resource!DM$2,COD_SALES!$B$4:$Z$4,0)),"")</f>
        <v>50</v>
      </c>
      <c r="DN496" s="3" t="str">
        <f>IFERROR(INDEX(COD_SALES!$B$5:$Z$500,MATCH(resource!$CC496,COD_SALES!$A$5:$A$500,0),MATCH(resource!DN$2,COD_SALES!$B$4:$Z$4,0)),"")</f>
        <v/>
      </c>
      <c r="DO496" s="3">
        <f>IFERROR(INDEX(COD_SALES!$B$5:$Z$500,MATCH(resource!$CC496,COD_SALES!$A$5:$A$500,0),MATCH(resource!DO$2,COD_SALES!$B$4:$Z$4,0)),"")</f>
        <v>0</v>
      </c>
      <c r="DP496" s="3">
        <f>IFERROR(INDEX(COD_SALES!$B$5:$Z$500,MATCH(resource!$CC496,COD_SALES!$A$5:$A$500,0),MATCH(resource!DP$2,COD_SALES!$B$4:$Z$4,0)),"")</f>
        <v>0</v>
      </c>
      <c r="DQ496" s="3" t="str">
        <f>IFERROR(INDEX(COD_SALES!$B$5:$Z$500,MATCH(resource!$CC496,COD_SALES!$A$5:$A$500,0),MATCH(resource!DQ$2,COD_SALES!$B$4:$Z$4,0)),"")</f>
        <v/>
      </c>
      <c r="DR496" s="3">
        <f>IFERROR(INDEX(COD_SALES!$B$5:$Z$500,MATCH(resource!$CC496,COD_SALES!$A$5:$A$500,0),MATCH(resource!DR$2,COD_SALES!$B$4:$Z$4,0)),"")</f>
        <v>0</v>
      </c>
      <c r="DS496" s="3">
        <f>IFERROR(INDEX(COD_SALES!$B$5:$Z$500,MATCH(resource!$CC496,COD_SALES!$A$5:$A$500,0),MATCH(resource!DS$2,COD_SALES!$B$4:$Z$4,0)),"")</f>
        <v>60</v>
      </c>
      <c r="DT496" s="3">
        <f>IFERROR(INDEX(COD_SALES!$B$5:$Z$500,MATCH(resource!$CC496,COD_SALES!$A$5:$A$500,0),MATCH(resource!DT$2,COD_SALES!$B$4:$Z$4,0)),"")</f>
        <v>0</v>
      </c>
      <c r="DU496" s="3">
        <f>IFERROR(INDEX(COD_SALES!$B$5:$Z$500,MATCH(resource!$CC496,COD_SALES!$A$5:$A$500,0),MATCH(resource!DU$2,COD_SALES!$B$4:$Z$4,0)),"")</f>
        <v>0</v>
      </c>
      <c r="DV496" s="3">
        <f>IFERROR(INDEX(COD_SALES!$B$5:$Z$500,MATCH(resource!$CC496,COD_SALES!$A$5:$A$500,0),MATCH(resource!DV$2,COD_SALES!$B$4:$Z$4,0)),"")</f>
        <v>0</v>
      </c>
      <c r="DW496" s="3">
        <f>IFERROR(INDEX(COD_SALES!$B$5:$Z$500,MATCH(resource!$CC496,COD_SALES!$A$5:$A$500,0),MATCH(resource!DW$2,COD_SALES!$B$4:$Z$4,0)),"")</f>
        <v>50</v>
      </c>
      <c r="DX496" s="3">
        <f>IFERROR(INDEX(COD_SALES!$B$5:$Z$500,MATCH(resource!$CC496,COD_SALES!$A$5:$A$500,0),MATCH(resource!DX$2,COD_SALES!$B$4:$Z$4,0)),"")</f>
        <v>0</v>
      </c>
      <c r="DY496" s="3">
        <f>IFERROR(INDEX(COD_SALES!$B$5:$Z$500,MATCH(resource!$CC496,COD_SALES!$A$5:$A$500,0),MATCH(resource!DY$2,COD_SALES!$B$4:$Z$4,0)),"")</f>
        <v>48</v>
      </c>
      <c r="DZ496" s="3">
        <f>IFERROR(INDEX(COD_SALES!$B$5:$Z$500,MATCH(resource!$CC496,COD_SALES!$A$5:$A$500,0),MATCH(resource!DZ$2,COD_SALES!$B$4:$Z$4,0)),"")</f>
        <v>25</v>
      </c>
      <c r="EA496" s="3">
        <f>IFERROR(INDEX(COD_SALES!$B$5:$Z$500,MATCH(resource!$CC496,COD_SALES!$A$5:$A$500,0),MATCH(resource!EA$2,COD_SALES!$B$4:$Z$4,0)),"")</f>
        <v>100</v>
      </c>
      <c r="EB496" s="3">
        <f t="shared" si="130"/>
        <v>94410.7</v>
      </c>
      <c r="EW496" s="3">
        <f>IFERROR(VLOOKUP(CC496,data_pull!$AO$25:$AR$546,2,0),0)</f>
        <v>8</v>
      </c>
      <c r="EX496" s="1">
        <f>IFERROR(VLOOKUP(CC496,data_pull!$AO$25:$AR$546,4,0),0)</f>
        <v>180000</v>
      </c>
    </row>
    <row r="497" spans="13:154" x14ac:dyDescent="0.25"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4" t="str">
        <f>sales_data!B496</f>
        <v>Rajesh Chakraborty</v>
      </c>
      <c r="AR497" s="4" t="str">
        <f>sales_data!C496</f>
        <v>Wahab Ali</v>
      </c>
      <c r="AS497" s="5" t="str">
        <f t="shared" si="129"/>
        <v>Wahab Ali</v>
      </c>
      <c r="AT497" s="4" t="str">
        <f>sales_data!I496</f>
        <v>Abdus Sattar-2</v>
      </c>
      <c r="AU497" s="4" t="str">
        <f>sales_data!W496</f>
        <v>Fenchugonj-2 (Tb)</v>
      </c>
      <c r="AV497" s="1">
        <f>sales_data!N496</f>
        <v>100588.61</v>
      </c>
      <c r="AW497" s="1">
        <f>sales_data!P496</f>
        <v>57</v>
      </c>
      <c r="AX497" s="3">
        <f ca="1">IFERROR(INDEX(INDIRECT("day_wise_sales_data!$B$2:$BZ$599"),MATCH(resource!$CC497,day_wise_sales_data!$A$2:$A$500,0),MATCH(resource!AX$2,INDIRECT("day_wise_sales_data!$B$1:$BZ$1"),0)),0)</f>
        <v>0</v>
      </c>
      <c r="AY497" s="3">
        <f ca="1">IFERROR(INDEX(INDIRECT("day_wise_sales_data!$B$2:$BZ$599"),MATCH(resource!$CC497,day_wise_sales_data!$A$2:$A$500,0),MATCH(resource!AY$2,INDIRECT("day_wise_sales_data!$B$1:$BZ$1"),0)),0)</f>
        <v>0</v>
      </c>
      <c r="AZ497" s="3">
        <f ca="1">IFERROR(INDEX(INDIRECT("day_wise_sales_data!$B$2:$BZ$599"),MATCH(resource!$CC497,day_wise_sales_data!$A$2:$A$500,0),MATCH(resource!AZ$2,INDIRECT("day_wise_sales_data!$B$1:$BZ$1"),0)),0)</f>
        <v>0</v>
      </c>
      <c r="BA497" s="3">
        <f ca="1">IFERROR(INDEX(INDIRECT("day_wise_sales_data!$B$2:$BZ$599"),MATCH(resource!$CC497,day_wise_sales_data!$A$2:$A$500,0),MATCH(resource!BA$2,INDIRECT("day_wise_sales_data!$B$1:$BZ$1"),0)),0)</f>
        <v>0</v>
      </c>
      <c r="BB497" s="3">
        <f ca="1">IFERROR(INDEX(INDIRECT("day_wise_sales_data!$B$2:$BZ$599"),MATCH(resource!$CC497,day_wise_sales_data!$A$2:$A$500,0),MATCH(resource!BB$2,INDIRECT("day_wise_sales_data!$B$1:$BZ$1"),0)),0)</f>
        <v>0</v>
      </c>
      <c r="BC497" s="3">
        <f ca="1">IFERROR(INDEX(INDIRECT("day_wise_sales_data!$B$2:$BZ$599"),MATCH(resource!$CC497,day_wise_sales_data!$A$2:$A$500,0),MATCH(resource!BC$2,INDIRECT("day_wise_sales_data!$B$1:$BZ$1"),0)),0)</f>
        <v>0</v>
      </c>
      <c r="BD497" s="3">
        <f ca="1">IFERROR(INDEX(INDIRECT("day_wise_sales_data!$B$2:$BZ$599"),MATCH(resource!$CC497,day_wise_sales_data!$A$2:$A$500,0),MATCH(resource!BD$2,INDIRECT("day_wise_sales_data!$B$1:$BZ$1"),0)),0)</f>
        <v>0</v>
      </c>
      <c r="BE497" s="3">
        <f ca="1">IFERROR(INDEX(INDIRECT("day_wise_sales_data!$B$2:$BZ$599"),MATCH(resource!$CC497,day_wise_sales_data!$A$2:$A$500,0),MATCH(resource!BE$2,INDIRECT("day_wise_sales_data!$B$1:$BZ$1"),0)),0)</f>
        <v>0</v>
      </c>
      <c r="BF497" s="3">
        <f ca="1">IFERROR(INDEX(INDIRECT("day_wise_sales_data!$B$2:$BZ$599"),MATCH(resource!$CC497,day_wise_sales_data!$A$2:$A$500,0),MATCH(resource!BF$2,INDIRECT("day_wise_sales_data!$B$1:$BZ$1"),0)),0)</f>
        <v>264.89999999999998</v>
      </c>
      <c r="BG497" s="3">
        <f ca="1">IFERROR(INDEX(INDIRECT("day_wise_sales_data!$B$2:$BZ$599"),MATCH(resource!$CC497,day_wise_sales_data!$A$2:$A$500,0),MATCH(resource!BG$2,INDIRECT("day_wise_sales_data!$B$1:$BZ$1"),0)),0)</f>
        <v>9069.49</v>
      </c>
      <c r="BH497" s="3">
        <f ca="1">IFERROR(INDEX(INDIRECT("day_wise_sales_data!$B$2:$BZ$599"),MATCH(resource!$CC497,day_wise_sales_data!$A$2:$A$500,0),MATCH(resource!BH$2,INDIRECT("day_wise_sales_data!$B$1:$BZ$1"),0)),0)</f>
        <v>0</v>
      </c>
      <c r="BI497" s="3">
        <f ca="1">IFERROR(INDEX(INDIRECT("day_wise_sales_data!$B$2:$BZ$599"),MATCH(resource!$CC497,day_wise_sales_data!$A$2:$A$500,0),MATCH(resource!BI$2,INDIRECT("day_wise_sales_data!$B$1:$BZ$1"),0)),0)</f>
        <v>1726.32</v>
      </c>
      <c r="BJ497" s="3">
        <f ca="1">IFERROR(INDEX(INDIRECT("day_wise_sales_data!$B$2:$BZ$599"),MATCH(resource!$CC497,day_wise_sales_data!$A$2:$A$500,0),MATCH(resource!BJ$2,INDIRECT("day_wise_sales_data!$B$1:$BZ$1"),0)),0)</f>
        <v>0</v>
      </c>
      <c r="BK497" s="3">
        <f ca="1">IFERROR(INDEX(INDIRECT("day_wise_sales_data!$B$2:$BZ$599"),MATCH(resource!$CC497,day_wise_sales_data!$A$2:$A$500,0),MATCH(resource!BK$2,INDIRECT("day_wise_sales_data!$B$1:$BZ$1"),0)),0)</f>
        <v>0</v>
      </c>
      <c r="BL497" s="3">
        <f ca="1">IFERROR(INDEX(INDIRECT("day_wise_sales_data!$B$2:$BZ$599"),MATCH(resource!$CC497,day_wise_sales_data!$A$2:$A$500,0),MATCH(resource!BL$2,INDIRECT("day_wise_sales_data!$B$1:$BZ$1"),0)),0)</f>
        <v>3438.86</v>
      </c>
      <c r="BM497" s="3">
        <f ca="1">IFERROR(INDEX(INDIRECT("day_wise_sales_data!$B$2:$BZ$599"),MATCH(resource!$CC497,day_wise_sales_data!$A$2:$A$500,0),MATCH(resource!BM$2,INDIRECT("day_wise_sales_data!$B$1:$BZ$1"),0)),0)</f>
        <v>37526.75</v>
      </c>
      <c r="BN497" s="3">
        <f ca="1">IFERROR(INDEX(INDIRECT("day_wise_sales_data!$B$2:$BZ$599"),MATCH(resource!$CC497,day_wise_sales_data!$A$2:$A$500,0),MATCH(resource!BN$2,INDIRECT("day_wise_sales_data!$B$1:$BZ$1"),0)),0)</f>
        <v>0</v>
      </c>
      <c r="BO497" s="3">
        <f ca="1">IFERROR(INDEX(INDIRECT("day_wise_sales_data!$B$2:$BZ$599"),MATCH(resource!$CC497,day_wise_sales_data!$A$2:$A$500,0),MATCH(resource!BO$2,INDIRECT("day_wise_sales_data!$B$1:$BZ$1"),0)),0)</f>
        <v>0</v>
      </c>
      <c r="BP497" s="3">
        <f ca="1">IFERROR(INDEX(INDIRECT("day_wise_sales_data!$B$2:$BZ$599"),MATCH(resource!$CC497,day_wise_sales_data!$A$2:$A$500,0),MATCH(resource!BP$2,INDIRECT("day_wise_sales_data!$B$1:$BZ$1"),0)),0)</f>
        <v>4380.95</v>
      </c>
      <c r="BQ497" s="3">
        <f ca="1">IFERROR(INDEX(INDIRECT("day_wise_sales_data!$B$2:$BZ$599"),MATCH(resource!$CC497,day_wise_sales_data!$A$2:$A$500,0),MATCH(resource!BQ$2,INDIRECT("day_wise_sales_data!$B$1:$BZ$1"),0)),0)</f>
        <v>5638.45</v>
      </c>
      <c r="BR497" s="3">
        <f ca="1">IFERROR(INDEX(INDIRECT("day_wise_sales_data!$B$2:$BZ$599"),MATCH(resource!$CC497,day_wise_sales_data!$A$2:$A$500,0),MATCH(resource!BR$2,INDIRECT("day_wise_sales_data!$B$1:$BZ$1"),0)),0)</f>
        <v>0</v>
      </c>
      <c r="BS497" s="3">
        <f ca="1">IFERROR(INDEX(INDIRECT("day_wise_sales_data!$B$2:$BZ$599"),MATCH(resource!$CC497,day_wise_sales_data!$A$2:$A$500,0),MATCH(resource!BS$2,INDIRECT("day_wise_sales_data!$B$1:$BZ$1"),0)),0)</f>
        <v>0</v>
      </c>
      <c r="BT497" s="3">
        <f ca="1">IFERROR(INDEX(INDIRECT("day_wise_sales_data!$B$2:$BZ$599"),MATCH(resource!$CC497,day_wise_sales_data!$A$2:$A$500,0),MATCH(resource!BT$2,INDIRECT("day_wise_sales_data!$B$1:$BZ$1"),0)),0)</f>
        <v>0</v>
      </c>
      <c r="BU497" s="3">
        <f ca="1">IFERROR(INDEX(INDIRECT("day_wise_sales_data!$B$2:$BZ$599"),MATCH(resource!$CC497,day_wise_sales_data!$A$2:$A$500,0),MATCH(resource!BU$2,INDIRECT("day_wise_sales_data!$B$1:$BZ$1"),0)),0)</f>
        <v>10602.88</v>
      </c>
      <c r="BV497" s="3">
        <f ca="1">IFERROR(INDEX(INDIRECT("day_wise_sales_data!$B$2:$BZ$599"),MATCH(resource!$CC497,day_wise_sales_data!$A$2:$A$500,0),MATCH(resource!BV$2,INDIRECT("day_wise_sales_data!$B$1:$BZ$1"),0)),0)</f>
        <v>5301.43</v>
      </c>
      <c r="BW497" s="3">
        <f ca="1">IFERROR(INDEX(INDIRECT("day_wise_sales_data!$B$2:$BZ$599"),MATCH(resource!$CC497,day_wise_sales_data!$A$2:$A$500,0),MATCH(resource!BW$2,INDIRECT("day_wise_sales_data!$B$1:$BZ$1"),0)),0)</f>
        <v>22638.58</v>
      </c>
      <c r="BX497" s="3">
        <f ca="1">IFERROR(INDEX(INDIRECT("day_wise_sales_data!$B$2:$BZ$599"),MATCH(resource!$CC497,day_wise_sales_data!$A$2:$A$500,0),MATCH(resource!BX$2,INDIRECT("day_wise_sales_data!$B$1:$BZ$1"),0)),0)</f>
        <v>0</v>
      </c>
      <c r="BY497" s="3">
        <f ca="1">IFERROR(INDEX(INDIRECT("day_wise_sales_data!$B$2:$BZ$599"),MATCH(resource!$CC497,day_wise_sales_data!$A$2:$A$500,0),MATCH(resource!BY$2,INDIRECT("day_wise_sales_data!$B$1:$BZ$1"),0)),0)</f>
        <v>0</v>
      </c>
      <c r="BZ497" s="3">
        <f ca="1">IFERROR(INDEX(INDIRECT("day_wise_sales_data!$B$2:$BZ$599"),MATCH(resource!$CC497,day_wise_sales_data!$A$2:$A$500,0),MATCH(resource!BZ$2,INDIRECT("day_wise_sales_data!$B$1:$BZ$1"),0)),0)</f>
        <v>0</v>
      </c>
      <c r="CA497" s="3" t="str">
        <f ca="1">IFERROR(INDEX(INDIRECT("day_wise_sales_data!$B$2:$BZ$599"),MATCH(resource!$CC497,day_wise_sales_data!$A$2:$A$500,0),MATCH(resource!CA$2,INDIRECT("day_wise_sales_data!$B$1:$BZ$1"),0)),0)</f>
        <v>dd</v>
      </c>
      <c r="CC497" s="4" t="str">
        <f>sales_data!H496</f>
        <v>SYL09192</v>
      </c>
      <c r="CD497" s="1">
        <v>495</v>
      </c>
      <c r="CE497" s="1">
        <f>IF(AQ497=report!$AQ$3,resource!CD497,"")</f>
        <v>495</v>
      </c>
      <c r="CF497" s="5" t="str">
        <f>IFERROR(SMALL($CE$3:$CE$1001,ROWS($CE$3:CE497)),"")</f>
        <v/>
      </c>
      <c r="CH497">
        <f>IFERROR(VLOOKUP($CC497,data_pull!$E$22:$G$700,2,0),0)</f>
        <v>100588.61</v>
      </c>
      <c r="DK497" s="3">
        <f>IFERROR(INDEX(COD_SALES!$B$5:$Z$500,MATCH(resource!$CC497,COD_SALES!$A$5:$A$500,0),MATCH(resource!DK$2,COD_SALES!$B$4:$Z$4,0)),"")</f>
        <v>0</v>
      </c>
      <c r="DL497" s="3">
        <f>IFERROR(INDEX(COD_SALES!$B$5:$Z$500,MATCH(resource!$CC497,COD_SALES!$A$5:$A$500,0),MATCH(resource!DL$2,COD_SALES!$B$4:$Z$4,0)),"")</f>
        <v>0</v>
      </c>
      <c r="DM497" s="3">
        <f>IFERROR(INDEX(COD_SALES!$B$5:$Z$500,MATCH(resource!$CC497,COD_SALES!$A$5:$A$500,0),MATCH(resource!DM$2,COD_SALES!$B$4:$Z$4,0)),"")</f>
        <v>0</v>
      </c>
      <c r="DN497" s="3" t="str">
        <f>IFERROR(INDEX(COD_SALES!$B$5:$Z$500,MATCH(resource!$CC497,COD_SALES!$A$5:$A$500,0),MATCH(resource!DN$2,COD_SALES!$B$4:$Z$4,0)),"")</f>
        <v/>
      </c>
      <c r="DO497" s="3">
        <f>IFERROR(INDEX(COD_SALES!$B$5:$Z$500,MATCH(resource!$CC497,COD_SALES!$A$5:$A$500,0),MATCH(resource!DO$2,COD_SALES!$B$4:$Z$4,0)),"")</f>
        <v>0</v>
      </c>
      <c r="DP497" s="3">
        <f>IFERROR(INDEX(COD_SALES!$B$5:$Z$500,MATCH(resource!$CC497,COD_SALES!$A$5:$A$500,0),MATCH(resource!DP$2,COD_SALES!$B$4:$Z$4,0)),"")</f>
        <v>0</v>
      </c>
      <c r="DQ497" s="3" t="str">
        <f>IFERROR(INDEX(COD_SALES!$B$5:$Z$500,MATCH(resource!$CC497,COD_SALES!$A$5:$A$500,0),MATCH(resource!DQ$2,COD_SALES!$B$4:$Z$4,0)),"")</f>
        <v/>
      </c>
      <c r="DR497" s="3">
        <f>IFERROR(INDEX(COD_SALES!$B$5:$Z$500,MATCH(resource!$CC497,COD_SALES!$A$5:$A$500,0),MATCH(resource!DR$2,COD_SALES!$B$4:$Z$4,0)),"")</f>
        <v>0</v>
      </c>
      <c r="DS497" s="3">
        <f>IFERROR(INDEX(COD_SALES!$B$5:$Z$500,MATCH(resource!$CC497,COD_SALES!$A$5:$A$500,0),MATCH(resource!DS$2,COD_SALES!$B$4:$Z$4,0)),"")</f>
        <v>64</v>
      </c>
      <c r="DT497" s="3">
        <f>IFERROR(INDEX(COD_SALES!$B$5:$Z$500,MATCH(resource!$CC497,COD_SALES!$A$5:$A$500,0),MATCH(resource!DT$2,COD_SALES!$B$4:$Z$4,0)),"")</f>
        <v>0</v>
      </c>
      <c r="DU497" s="3">
        <f>IFERROR(INDEX(COD_SALES!$B$5:$Z$500,MATCH(resource!$CC497,COD_SALES!$A$5:$A$500,0),MATCH(resource!DU$2,COD_SALES!$B$4:$Z$4,0)),"")</f>
        <v>0</v>
      </c>
      <c r="DV497" s="3">
        <f>IFERROR(INDEX(COD_SALES!$B$5:$Z$500,MATCH(resource!$CC497,COD_SALES!$A$5:$A$500,0),MATCH(resource!DV$2,COD_SALES!$B$4:$Z$4,0)),"")</f>
        <v>0</v>
      </c>
      <c r="DW497" s="3">
        <f>IFERROR(INDEX(COD_SALES!$B$5:$Z$500,MATCH(resource!$CC497,COD_SALES!$A$5:$A$500,0),MATCH(resource!DW$2,COD_SALES!$B$4:$Z$4,0)),"")</f>
        <v>95</v>
      </c>
      <c r="DX497" s="3">
        <f>IFERROR(INDEX(COD_SALES!$B$5:$Z$500,MATCH(resource!$CC497,COD_SALES!$A$5:$A$500,0),MATCH(resource!DX$2,COD_SALES!$B$4:$Z$4,0)),"")</f>
        <v>20</v>
      </c>
      <c r="DY497" s="3">
        <f>IFERROR(INDEX(COD_SALES!$B$5:$Z$500,MATCH(resource!$CC497,COD_SALES!$A$5:$A$500,0),MATCH(resource!DY$2,COD_SALES!$B$4:$Z$4,0)),"")</f>
        <v>5</v>
      </c>
      <c r="DZ497" s="3">
        <f>IFERROR(INDEX(COD_SALES!$B$5:$Z$500,MATCH(resource!$CC497,COD_SALES!$A$5:$A$500,0),MATCH(resource!DZ$2,COD_SALES!$B$4:$Z$4,0)),"")</f>
        <v>1</v>
      </c>
      <c r="EA497" s="3">
        <f>IFERROR(INDEX(COD_SALES!$B$5:$Z$500,MATCH(resource!$CC497,COD_SALES!$A$5:$A$500,0),MATCH(resource!EA$2,COD_SALES!$B$4:$Z$4,0)),"")</f>
        <v>0</v>
      </c>
      <c r="EB497" s="3">
        <f t="shared" si="130"/>
        <v>68471.59</v>
      </c>
      <c r="EW497" s="3">
        <f>IFERROR(VLOOKUP(CC497,data_pull!$AO$25:$AR$546,2,0),0)</f>
        <v>56</v>
      </c>
      <c r="EX497" s="1">
        <f>IFERROR(VLOOKUP(CC497,data_pull!$AO$25:$AR$546,4,0),0)</f>
        <v>170000</v>
      </c>
    </row>
    <row r="498" spans="13:154" x14ac:dyDescent="0.25"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4" t="str">
        <f>sales_data!B497</f>
        <v>Rajesh Chakraborty</v>
      </c>
      <c r="AR498" s="4" t="str">
        <f>sales_data!C497</f>
        <v>Wahab Ali</v>
      </c>
      <c r="AS498" s="5" t="str">
        <f t="shared" si="129"/>
        <v/>
      </c>
      <c r="AT498" s="4" t="str">
        <f>sales_data!I497</f>
        <v>Al-Amin</v>
      </c>
      <c r="AU498" s="4" t="str">
        <f>sales_data!W497</f>
        <v>Golapgonj (Tb)</v>
      </c>
      <c r="AV498" s="1">
        <f>sales_data!N497</f>
        <v>100979.48</v>
      </c>
      <c r="AW498" s="1">
        <f>sales_data!P497</f>
        <v>58</v>
      </c>
      <c r="AX498" s="3">
        <f ca="1">IFERROR(INDEX(INDIRECT("day_wise_sales_data!$B$2:$BZ$599"),MATCH(resource!$CC498,day_wise_sales_data!$A$2:$A$500,0),MATCH(resource!AX$2,INDIRECT("day_wise_sales_data!$B$1:$BZ$1"),0)),0)</f>
        <v>0</v>
      </c>
      <c r="AY498" s="3">
        <f ca="1">IFERROR(INDEX(INDIRECT("day_wise_sales_data!$B$2:$BZ$599"),MATCH(resource!$CC498,day_wise_sales_data!$A$2:$A$500,0),MATCH(resource!AY$2,INDIRECT("day_wise_sales_data!$B$1:$BZ$1"),0)),0)</f>
        <v>0</v>
      </c>
      <c r="AZ498" s="3">
        <f ca="1">IFERROR(INDEX(INDIRECT("day_wise_sales_data!$B$2:$BZ$599"),MATCH(resource!$CC498,day_wise_sales_data!$A$2:$A$500,0),MATCH(resource!AZ$2,INDIRECT("day_wise_sales_data!$B$1:$BZ$1"),0)),0)</f>
        <v>0</v>
      </c>
      <c r="BA498" s="3">
        <f ca="1">IFERROR(INDEX(INDIRECT("day_wise_sales_data!$B$2:$BZ$599"),MATCH(resource!$CC498,day_wise_sales_data!$A$2:$A$500,0),MATCH(resource!BA$2,INDIRECT("day_wise_sales_data!$B$1:$BZ$1"),0)),0)</f>
        <v>0</v>
      </c>
      <c r="BB498" s="3">
        <f ca="1">IFERROR(INDEX(INDIRECT("day_wise_sales_data!$B$2:$BZ$599"),MATCH(resource!$CC498,day_wise_sales_data!$A$2:$A$500,0),MATCH(resource!BB$2,INDIRECT("day_wise_sales_data!$B$1:$BZ$1"),0)),0)</f>
        <v>0</v>
      </c>
      <c r="BC498" s="3">
        <f ca="1">IFERROR(INDEX(INDIRECT("day_wise_sales_data!$B$2:$BZ$599"),MATCH(resource!$CC498,day_wise_sales_data!$A$2:$A$500,0),MATCH(resource!BC$2,INDIRECT("day_wise_sales_data!$B$1:$BZ$1"),0)),0)</f>
        <v>0</v>
      </c>
      <c r="BD498" s="3">
        <f ca="1">IFERROR(INDEX(INDIRECT("day_wise_sales_data!$B$2:$BZ$599"),MATCH(resource!$CC498,day_wise_sales_data!$A$2:$A$500,0),MATCH(resource!BD$2,INDIRECT("day_wise_sales_data!$B$1:$BZ$1"),0)),0)</f>
        <v>0</v>
      </c>
      <c r="BE498" s="3">
        <f ca="1">IFERROR(INDEX(INDIRECT("day_wise_sales_data!$B$2:$BZ$599"),MATCH(resource!$CC498,day_wise_sales_data!$A$2:$A$500,0),MATCH(resource!BE$2,INDIRECT("day_wise_sales_data!$B$1:$BZ$1"),0)),0)</f>
        <v>47182.77</v>
      </c>
      <c r="BF498" s="3">
        <f ca="1">IFERROR(INDEX(INDIRECT("day_wise_sales_data!$B$2:$BZ$599"),MATCH(resource!$CC498,day_wise_sales_data!$A$2:$A$500,0),MATCH(resource!BF$2,INDIRECT("day_wise_sales_data!$B$1:$BZ$1"),0)),0)</f>
        <v>8741.74</v>
      </c>
      <c r="BG498" s="3">
        <f ca="1">IFERROR(INDEX(INDIRECT("day_wise_sales_data!$B$2:$BZ$599"),MATCH(resource!$CC498,day_wise_sales_data!$A$2:$A$500,0),MATCH(resource!BG$2,INDIRECT("day_wise_sales_data!$B$1:$BZ$1"),0)),0)</f>
        <v>0</v>
      </c>
      <c r="BH498" s="3">
        <f ca="1">IFERROR(INDEX(INDIRECT("day_wise_sales_data!$B$2:$BZ$599"),MATCH(resource!$CC498,day_wise_sales_data!$A$2:$A$500,0),MATCH(resource!BH$2,INDIRECT("day_wise_sales_data!$B$1:$BZ$1"),0)),0)</f>
        <v>0</v>
      </c>
      <c r="BI498" s="3">
        <f ca="1">IFERROR(INDEX(INDIRECT("day_wise_sales_data!$B$2:$BZ$599"),MATCH(resource!$CC498,day_wise_sales_data!$A$2:$A$500,0),MATCH(resource!BI$2,INDIRECT("day_wise_sales_data!$B$1:$BZ$1"),0)),0)</f>
        <v>15137.62</v>
      </c>
      <c r="BJ498" s="3">
        <f ca="1">IFERROR(INDEX(INDIRECT("day_wise_sales_data!$B$2:$BZ$599"),MATCH(resource!$CC498,day_wise_sales_data!$A$2:$A$500,0),MATCH(resource!BJ$2,INDIRECT("day_wise_sales_data!$B$1:$BZ$1"),0)),0)</f>
        <v>0</v>
      </c>
      <c r="BK498" s="3">
        <f ca="1">IFERROR(INDEX(INDIRECT("day_wise_sales_data!$B$2:$BZ$599"),MATCH(resource!$CC498,day_wise_sales_data!$A$2:$A$500,0),MATCH(resource!BK$2,INDIRECT("day_wise_sales_data!$B$1:$BZ$1"),0)),0)</f>
        <v>0</v>
      </c>
      <c r="BL498" s="3">
        <f ca="1">IFERROR(INDEX(INDIRECT("day_wise_sales_data!$B$2:$BZ$599"),MATCH(resource!$CC498,day_wise_sales_data!$A$2:$A$500,0),MATCH(resource!BL$2,INDIRECT("day_wise_sales_data!$B$1:$BZ$1"),0)),0)</f>
        <v>16272.61</v>
      </c>
      <c r="BM498" s="3">
        <f ca="1">IFERROR(INDEX(INDIRECT("day_wise_sales_data!$B$2:$BZ$599"),MATCH(resource!$CC498,day_wise_sales_data!$A$2:$A$500,0),MATCH(resource!BM$2,INDIRECT("day_wise_sales_data!$B$1:$BZ$1"),0)),0)</f>
        <v>0</v>
      </c>
      <c r="BN498" s="3">
        <f ca="1">IFERROR(INDEX(INDIRECT("day_wise_sales_data!$B$2:$BZ$599"),MATCH(resource!$CC498,day_wise_sales_data!$A$2:$A$500,0),MATCH(resource!BN$2,INDIRECT("day_wise_sales_data!$B$1:$BZ$1"),0)),0)</f>
        <v>0</v>
      </c>
      <c r="BO498" s="3">
        <f ca="1">IFERROR(INDEX(INDIRECT("day_wise_sales_data!$B$2:$BZ$599"),MATCH(resource!$CC498,day_wise_sales_data!$A$2:$A$500,0),MATCH(resource!BO$2,INDIRECT("day_wise_sales_data!$B$1:$BZ$1"),0)),0)</f>
        <v>0</v>
      </c>
      <c r="BP498" s="3">
        <f ca="1">IFERROR(INDEX(INDIRECT("day_wise_sales_data!$B$2:$BZ$599"),MATCH(resource!$CC498,day_wise_sales_data!$A$2:$A$500,0),MATCH(resource!BP$2,INDIRECT("day_wise_sales_data!$B$1:$BZ$1"),0)),0)</f>
        <v>0</v>
      </c>
      <c r="BQ498" s="3">
        <f ca="1">IFERROR(INDEX(INDIRECT("day_wise_sales_data!$B$2:$BZ$599"),MATCH(resource!$CC498,day_wise_sales_data!$A$2:$A$500,0),MATCH(resource!BQ$2,INDIRECT("day_wise_sales_data!$B$1:$BZ$1"),0)),0)</f>
        <v>0</v>
      </c>
      <c r="BR498" s="3">
        <f ca="1">IFERROR(INDEX(INDIRECT("day_wise_sales_data!$B$2:$BZ$599"),MATCH(resource!$CC498,day_wise_sales_data!$A$2:$A$500,0),MATCH(resource!BR$2,INDIRECT("day_wise_sales_data!$B$1:$BZ$1"),0)),0)</f>
        <v>3041.88</v>
      </c>
      <c r="BS498" s="3">
        <f ca="1">IFERROR(INDEX(INDIRECT("day_wise_sales_data!$B$2:$BZ$599"),MATCH(resource!$CC498,day_wise_sales_data!$A$2:$A$500,0),MATCH(resource!BS$2,INDIRECT("day_wise_sales_data!$B$1:$BZ$1"),0)),0)</f>
        <v>0</v>
      </c>
      <c r="BT498" s="3">
        <f ca="1">IFERROR(INDEX(INDIRECT("day_wise_sales_data!$B$2:$BZ$599"),MATCH(resource!$CC498,day_wise_sales_data!$A$2:$A$500,0),MATCH(resource!BT$2,INDIRECT("day_wise_sales_data!$B$1:$BZ$1"),0)),0)</f>
        <v>10602.86</v>
      </c>
      <c r="BU498" s="3">
        <f ca="1">IFERROR(INDEX(INDIRECT("day_wise_sales_data!$B$2:$BZ$599"),MATCH(resource!$CC498,day_wise_sales_data!$A$2:$A$500,0),MATCH(resource!BU$2,INDIRECT("day_wise_sales_data!$B$1:$BZ$1"),0)),0)</f>
        <v>0</v>
      </c>
      <c r="BV498" s="3">
        <f ca="1">IFERROR(INDEX(INDIRECT("day_wise_sales_data!$B$2:$BZ$599"),MATCH(resource!$CC498,day_wise_sales_data!$A$2:$A$500,0),MATCH(resource!BV$2,INDIRECT("day_wise_sales_data!$B$1:$BZ$1"),0)),0)</f>
        <v>0</v>
      </c>
      <c r="BW498" s="3">
        <f ca="1">IFERROR(INDEX(INDIRECT("day_wise_sales_data!$B$2:$BZ$599"),MATCH(resource!$CC498,day_wise_sales_data!$A$2:$A$500,0),MATCH(resource!BW$2,INDIRECT("day_wise_sales_data!$B$1:$BZ$1"),0)),0)</f>
        <v>0</v>
      </c>
      <c r="BX498" s="3">
        <f ca="1">IFERROR(INDEX(INDIRECT("day_wise_sales_data!$B$2:$BZ$599"),MATCH(resource!$CC498,day_wise_sales_data!$A$2:$A$500,0),MATCH(resource!BX$2,INDIRECT("day_wise_sales_data!$B$1:$BZ$1"),0)),0)</f>
        <v>0</v>
      </c>
      <c r="BY498" s="3">
        <f ca="1">IFERROR(INDEX(INDIRECT("day_wise_sales_data!$B$2:$BZ$599"),MATCH(resource!$CC498,day_wise_sales_data!$A$2:$A$500,0),MATCH(resource!BY$2,INDIRECT("day_wise_sales_data!$B$1:$BZ$1"),0)),0)</f>
        <v>0</v>
      </c>
      <c r="BZ498" s="3">
        <f ca="1">IFERROR(INDEX(INDIRECT("day_wise_sales_data!$B$2:$BZ$599"),MATCH(resource!$CC498,day_wise_sales_data!$A$2:$A$500,0),MATCH(resource!BZ$2,INDIRECT("day_wise_sales_data!$B$1:$BZ$1"),0)),0)</f>
        <v>0</v>
      </c>
      <c r="CA498" s="3" t="str">
        <f ca="1">IFERROR(INDEX(INDIRECT("day_wise_sales_data!$B$2:$BZ$599"),MATCH(resource!$CC498,day_wise_sales_data!$A$2:$A$500,0),MATCH(resource!CA$2,INDIRECT("day_wise_sales_data!$B$1:$BZ$1"),0)),0)</f>
        <v>dd</v>
      </c>
      <c r="CC498" s="4" t="str">
        <f>sales_data!H497</f>
        <v>SYL03201</v>
      </c>
      <c r="CD498" s="1">
        <v>496</v>
      </c>
      <c r="CE498" s="1">
        <f>IF(AQ498=report!$AQ$3,resource!CD498,"")</f>
        <v>496</v>
      </c>
      <c r="CF498" s="5" t="str">
        <f>IFERROR(SMALL($CE$3:$CE$1001,ROWS($CE$3:CE498)),"")</f>
        <v/>
      </c>
      <c r="CH498">
        <f>IFERROR(VLOOKUP($CC498,data_pull!$E$22:$G$700,2,0),0)</f>
        <v>100979.48</v>
      </c>
      <c r="DK498" s="3">
        <f>IFERROR(INDEX(COD_SALES!$B$5:$Z$500,MATCH(resource!$CC498,COD_SALES!$A$5:$A$500,0),MATCH(resource!DK$2,COD_SALES!$B$4:$Z$4,0)),"")</f>
        <v>0</v>
      </c>
      <c r="DL498" s="3">
        <f>IFERROR(INDEX(COD_SALES!$B$5:$Z$500,MATCH(resource!$CC498,COD_SALES!$A$5:$A$500,0),MATCH(resource!DL$2,COD_SALES!$B$4:$Z$4,0)),"")</f>
        <v>2</v>
      </c>
      <c r="DM498" s="3">
        <f>IFERROR(INDEX(COD_SALES!$B$5:$Z$500,MATCH(resource!$CC498,COD_SALES!$A$5:$A$500,0),MATCH(resource!DM$2,COD_SALES!$B$4:$Z$4,0)),"")</f>
        <v>97</v>
      </c>
      <c r="DN498" s="3" t="str">
        <f>IFERROR(INDEX(COD_SALES!$B$5:$Z$500,MATCH(resource!$CC498,COD_SALES!$A$5:$A$500,0),MATCH(resource!DN$2,COD_SALES!$B$4:$Z$4,0)),"")</f>
        <v/>
      </c>
      <c r="DO498" s="3">
        <f>IFERROR(INDEX(COD_SALES!$B$5:$Z$500,MATCH(resource!$CC498,COD_SALES!$A$5:$A$500,0),MATCH(resource!DO$2,COD_SALES!$B$4:$Z$4,0)),"")</f>
        <v>0</v>
      </c>
      <c r="DP498" s="3">
        <f>IFERROR(INDEX(COD_SALES!$B$5:$Z$500,MATCH(resource!$CC498,COD_SALES!$A$5:$A$500,0),MATCH(resource!DP$2,COD_SALES!$B$4:$Z$4,0)),"")</f>
        <v>6</v>
      </c>
      <c r="DQ498" s="3" t="str">
        <f>IFERROR(INDEX(COD_SALES!$B$5:$Z$500,MATCH(resource!$CC498,COD_SALES!$A$5:$A$500,0),MATCH(resource!DQ$2,COD_SALES!$B$4:$Z$4,0)),"")</f>
        <v/>
      </c>
      <c r="DR498" s="3">
        <f>IFERROR(INDEX(COD_SALES!$B$5:$Z$500,MATCH(resource!$CC498,COD_SALES!$A$5:$A$500,0),MATCH(resource!DR$2,COD_SALES!$B$4:$Z$4,0)),"")</f>
        <v>0</v>
      </c>
      <c r="DS498" s="3">
        <f>IFERROR(INDEX(COD_SALES!$B$5:$Z$500,MATCH(resource!$CC498,COD_SALES!$A$5:$A$500,0),MATCH(resource!DS$2,COD_SALES!$B$4:$Z$4,0)),"")</f>
        <v>16</v>
      </c>
      <c r="DT498" s="3">
        <f>IFERROR(INDEX(COD_SALES!$B$5:$Z$500,MATCH(resource!$CC498,COD_SALES!$A$5:$A$500,0),MATCH(resource!DT$2,COD_SALES!$B$4:$Z$4,0)),"")</f>
        <v>0</v>
      </c>
      <c r="DU498" s="3">
        <f>IFERROR(INDEX(COD_SALES!$B$5:$Z$500,MATCH(resource!$CC498,COD_SALES!$A$5:$A$500,0),MATCH(resource!DU$2,COD_SALES!$B$4:$Z$4,0)),"")</f>
        <v>0</v>
      </c>
      <c r="DV498" s="3">
        <f>IFERROR(INDEX(COD_SALES!$B$5:$Z$500,MATCH(resource!$CC498,COD_SALES!$A$5:$A$500,0),MATCH(resource!DV$2,COD_SALES!$B$4:$Z$4,0)),"")</f>
        <v>0</v>
      </c>
      <c r="DW498" s="3">
        <f>IFERROR(INDEX(COD_SALES!$B$5:$Z$500,MATCH(resource!$CC498,COD_SALES!$A$5:$A$500,0),MATCH(resource!DW$2,COD_SALES!$B$4:$Z$4,0)),"")</f>
        <v>131</v>
      </c>
      <c r="DX498" s="3">
        <f>IFERROR(INDEX(COD_SALES!$B$5:$Z$500,MATCH(resource!$CC498,COD_SALES!$A$5:$A$500,0),MATCH(resource!DX$2,COD_SALES!$B$4:$Z$4,0)),"")</f>
        <v>0</v>
      </c>
      <c r="DY498" s="3">
        <f>IFERROR(INDEX(COD_SALES!$B$5:$Z$500,MATCH(resource!$CC498,COD_SALES!$A$5:$A$500,0),MATCH(resource!DY$2,COD_SALES!$B$4:$Z$4,0)),"")</f>
        <v>0</v>
      </c>
      <c r="DZ498" s="3">
        <f>IFERROR(INDEX(COD_SALES!$B$5:$Z$500,MATCH(resource!$CC498,COD_SALES!$A$5:$A$500,0),MATCH(resource!DZ$2,COD_SALES!$B$4:$Z$4,0)),"")</f>
        <v>33</v>
      </c>
      <c r="EA498" s="3">
        <f>IFERROR(INDEX(COD_SALES!$B$5:$Z$500,MATCH(resource!$CC498,COD_SALES!$A$5:$A$500,0),MATCH(resource!EA$2,COD_SALES!$B$4:$Z$4,0)),"")</f>
        <v>6</v>
      </c>
      <c r="EB498" s="3">
        <f t="shared" si="130"/>
        <v>100979.06</v>
      </c>
      <c r="EW498" s="3">
        <f>IFERROR(VLOOKUP(CC498,data_pull!$AO$25:$AR$546,2,0),0)</f>
        <v>57</v>
      </c>
      <c r="EX498" s="1">
        <f>IFERROR(VLOOKUP(CC498,data_pull!$AO$25:$AR$546,4,0),0)</f>
        <v>170000</v>
      </c>
    </row>
    <row r="499" spans="13:154" x14ac:dyDescent="0.25"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4" t="str">
        <f>sales_data!B498</f>
        <v>Rajesh Chakraborty</v>
      </c>
      <c r="AR499" s="4" t="str">
        <f>sales_data!C498</f>
        <v>Wahab Ali</v>
      </c>
      <c r="AS499" s="5" t="str">
        <f t="shared" si="129"/>
        <v/>
      </c>
      <c r="AT499" s="4" t="str">
        <f>sales_data!I498</f>
        <v>Dulon Kumar Das</v>
      </c>
      <c r="AU499" s="4" t="str">
        <f>sales_data!W498</f>
        <v>Dhaka Dakkhin (Tb)</v>
      </c>
      <c r="AV499" s="1">
        <f>sales_data!N498</f>
        <v>223890.57</v>
      </c>
      <c r="AW499" s="1">
        <f>sales_data!P498</f>
        <v>73</v>
      </c>
      <c r="AX499" s="3">
        <f ca="1">IFERROR(INDEX(INDIRECT("day_wise_sales_data!$B$2:$BZ$599"),MATCH(resource!$CC499,day_wise_sales_data!$A$2:$A$500,0),MATCH(resource!AX$2,INDIRECT("day_wise_sales_data!$B$1:$BZ$1"),0)),0)</f>
        <v>0</v>
      </c>
      <c r="AY499" s="3">
        <f ca="1">IFERROR(INDEX(INDIRECT("day_wise_sales_data!$B$2:$BZ$599"),MATCH(resource!$CC499,day_wise_sales_data!$A$2:$A$500,0),MATCH(resource!AY$2,INDIRECT("day_wise_sales_data!$B$1:$BZ$1"),0)),0)</f>
        <v>8432.5</v>
      </c>
      <c r="AZ499" s="3">
        <f ca="1">IFERROR(INDEX(INDIRECT("day_wise_sales_data!$B$2:$BZ$599"),MATCH(resource!$CC499,day_wise_sales_data!$A$2:$A$500,0),MATCH(resource!AZ$2,INDIRECT("day_wise_sales_data!$B$1:$BZ$1"),0)),0)</f>
        <v>0</v>
      </c>
      <c r="BA499" s="3">
        <f ca="1">IFERROR(INDEX(INDIRECT("day_wise_sales_data!$B$2:$BZ$599"),MATCH(resource!$CC499,day_wise_sales_data!$A$2:$A$500,0),MATCH(resource!BA$2,INDIRECT("day_wise_sales_data!$B$1:$BZ$1"),0)),0)</f>
        <v>61688.75</v>
      </c>
      <c r="BB499" s="3">
        <f ca="1">IFERROR(INDEX(INDIRECT("day_wise_sales_data!$B$2:$BZ$599"),MATCH(resource!$CC499,day_wise_sales_data!$A$2:$A$500,0),MATCH(resource!BB$2,INDIRECT("day_wise_sales_data!$B$1:$BZ$1"),0)),0)</f>
        <v>2112.14</v>
      </c>
      <c r="BC499" s="3">
        <f ca="1">IFERROR(INDEX(INDIRECT("day_wise_sales_data!$B$2:$BZ$599"),MATCH(resource!$CC499,day_wise_sales_data!$A$2:$A$500,0),MATCH(resource!BC$2,INDIRECT("day_wise_sales_data!$B$1:$BZ$1"),0)),0)</f>
        <v>0</v>
      </c>
      <c r="BD499" s="3">
        <f ca="1">IFERROR(INDEX(INDIRECT("day_wise_sales_data!$B$2:$BZ$599"),MATCH(resource!$CC499,day_wise_sales_data!$A$2:$A$500,0),MATCH(resource!BD$2,INDIRECT("day_wise_sales_data!$B$1:$BZ$1"),0)),0)</f>
        <v>0</v>
      </c>
      <c r="BE499" s="3">
        <f ca="1">IFERROR(INDEX(INDIRECT("day_wise_sales_data!$B$2:$BZ$599"),MATCH(resource!$CC499,day_wise_sales_data!$A$2:$A$500,0),MATCH(resource!BE$2,INDIRECT("day_wise_sales_data!$B$1:$BZ$1"),0)),0)</f>
        <v>0</v>
      </c>
      <c r="BF499" s="3">
        <f ca="1">IFERROR(INDEX(INDIRECT("day_wise_sales_data!$B$2:$BZ$599"),MATCH(resource!$CC499,day_wise_sales_data!$A$2:$A$500,0),MATCH(resource!BF$2,INDIRECT("day_wise_sales_data!$B$1:$BZ$1"),0)),0)</f>
        <v>0</v>
      </c>
      <c r="BG499" s="3">
        <f ca="1">IFERROR(INDEX(INDIRECT("day_wise_sales_data!$B$2:$BZ$599"),MATCH(resource!$CC499,day_wise_sales_data!$A$2:$A$500,0),MATCH(resource!BG$2,INDIRECT("day_wise_sales_data!$B$1:$BZ$1"),0)),0)</f>
        <v>31964.18</v>
      </c>
      <c r="BH499" s="3">
        <f ca="1">IFERROR(INDEX(INDIRECT("day_wise_sales_data!$B$2:$BZ$599"),MATCH(resource!$CC499,day_wise_sales_data!$A$2:$A$500,0),MATCH(resource!BH$2,INDIRECT("day_wise_sales_data!$B$1:$BZ$1"),0)),0)</f>
        <v>10043.4</v>
      </c>
      <c r="BI499" s="3">
        <f ca="1">IFERROR(INDEX(INDIRECT("day_wise_sales_data!$B$2:$BZ$599"),MATCH(resource!$CC499,day_wise_sales_data!$A$2:$A$500,0),MATCH(resource!BI$2,INDIRECT("day_wise_sales_data!$B$1:$BZ$1"),0)),0)</f>
        <v>2829.23</v>
      </c>
      <c r="BJ499" s="3">
        <f ca="1">IFERROR(INDEX(INDIRECT("day_wise_sales_data!$B$2:$BZ$599"),MATCH(resource!$CC499,day_wise_sales_data!$A$2:$A$500,0),MATCH(resource!BJ$2,INDIRECT("day_wise_sales_data!$B$1:$BZ$1"),0)),0)</f>
        <v>0</v>
      </c>
      <c r="BK499" s="3">
        <f ca="1">IFERROR(INDEX(INDIRECT("day_wise_sales_data!$B$2:$BZ$599"),MATCH(resource!$CC499,day_wise_sales_data!$A$2:$A$500,0),MATCH(resource!BK$2,INDIRECT("day_wise_sales_data!$B$1:$BZ$1"),0)),0)</f>
        <v>6679.68</v>
      </c>
      <c r="BL499" s="3">
        <f ca="1">IFERROR(INDEX(INDIRECT("day_wise_sales_data!$B$2:$BZ$599"),MATCH(resource!$CC499,day_wise_sales_data!$A$2:$A$500,0),MATCH(resource!BL$2,INDIRECT("day_wise_sales_data!$B$1:$BZ$1"),0)),0)</f>
        <v>10662.27</v>
      </c>
      <c r="BM499" s="3">
        <f ca="1">IFERROR(INDEX(INDIRECT("day_wise_sales_data!$B$2:$BZ$599"),MATCH(resource!$CC499,day_wise_sales_data!$A$2:$A$500,0),MATCH(resource!BM$2,INDIRECT("day_wise_sales_data!$B$1:$BZ$1"),0)),0)</f>
        <v>6737.84</v>
      </c>
      <c r="BN499" s="3">
        <f ca="1">IFERROR(INDEX(INDIRECT("day_wise_sales_data!$B$2:$BZ$599"),MATCH(resource!$CC499,day_wise_sales_data!$A$2:$A$500,0),MATCH(resource!BN$2,INDIRECT("day_wise_sales_data!$B$1:$BZ$1"),0)),0)</f>
        <v>11537.91</v>
      </c>
      <c r="BO499" s="3">
        <f ca="1">IFERROR(INDEX(INDIRECT("day_wise_sales_data!$B$2:$BZ$599"),MATCH(resource!$CC499,day_wise_sales_data!$A$2:$A$500,0),MATCH(resource!BO$2,INDIRECT("day_wise_sales_data!$B$1:$BZ$1"),0)),0)</f>
        <v>0</v>
      </c>
      <c r="BP499" s="3">
        <f ca="1">IFERROR(INDEX(INDIRECT("day_wise_sales_data!$B$2:$BZ$599"),MATCH(resource!$CC499,day_wise_sales_data!$A$2:$A$500,0),MATCH(resource!BP$2,INDIRECT("day_wise_sales_data!$B$1:$BZ$1"),0)),0)</f>
        <v>0</v>
      </c>
      <c r="BQ499" s="3">
        <f ca="1">IFERROR(INDEX(INDIRECT("day_wise_sales_data!$B$2:$BZ$599"),MATCH(resource!$CC499,day_wise_sales_data!$A$2:$A$500,0),MATCH(resource!BQ$2,INDIRECT("day_wise_sales_data!$B$1:$BZ$1"),0)),0)</f>
        <v>0</v>
      </c>
      <c r="BR499" s="3">
        <f ca="1">IFERROR(INDEX(INDIRECT("day_wise_sales_data!$B$2:$BZ$599"),MATCH(resource!$CC499,day_wise_sales_data!$A$2:$A$500,0),MATCH(resource!BR$2,INDIRECT("day_wise_sales_data!$B$1:$BZ$1"),0)),0)</f>
        <v>18379.18</v>
      </c>
      <c r="BS499" s="3">
        <f ca="1">IFERROR(INDEX(INDIRECT("day_wise_sales_data!$B$2:$BZ$599"),MATCH(resource!$CC499,day_wise_sales_data!$A$2:$A$500,0),MATCH(resource!BS$2,INDIRECT("day_wise_sales_data!$B$1:$BZ$1"),0)),0)</f>
        <v>0</v>
      </c>
      <c r="BT499" s="3">
        <f ca="1">IFERROR(INDEX(INDIRECT("day_wise_sales_data!$B$2:$BZ$599"),MATCH(resource!$CC499,day_wise_sales_data!$A$2:$A$500,0),MATCH(resource!BT$2,INDIRECT("day_wise_sales_data!$B$1:$BZ$1"),0)),0)</f>
        <v>20582.509999999998</v>
      </c>
      <c r="BU499" s="3">
        <f ca="1">IFERROR(INDEX(INDIRECT("day_wise_sales_data!$B$2:$BZ$599"),MATCH(resource!$CC499,day_wise_sales_data!$A$2:$A$500,0),MATCH(resource!BU$2,INDIRECT("day_wise_sales_data!$B$1:$BZ$1"),0)),0)</f>
        <v>30956.55</v>
      </c>
      <c r="BV499" s="3">
        <f ca="1">IFERROR(INDEX(INDIRECT("day_wise_sales_data!$B$2:$BZ$599"),MATCH(resource!$CC499,day_wise_sales_data!$A$2:$A$500,0),MATCH(resource!BV$2,INDIRECT("day_wise_sales_data!$B$1:$BZ$1"),0)),0)</f>
        <v>0</v>
      </c>
      <c r="BW499" s="3">
        <f ca="1">IFERROR(INDEX(INDIRECT("day_wise_sales_data!$B$2:$BZ$599"),MATCH(resource!$CC499,day_wise_sales_data!$A$2:$A$500,0),MATCH(resource!BW$2,INDIRECT("day_wise_sales_data!$B$1:$BZ$1"),0)),0)</f>
        <v>0</v>
      </c>
      <c r="BX499" s="3">
        <f ca="1">IFERROR(INDEX(INDIRECT("day_wise_sales_data!$B$2:$BZ$599"),MATCH(resource!$CC499,day_wise_sales_data!$A$2:$A$500,0),MATCH(resource!BX$2,INDIRECT("day_wise_sales_data!$B$1:$BZ$1"),0)),0)</f>
        <v>0</v>
      </c>
      <c r="BY499" s="3">
        <f ca="1">IFERROR(INDEX(INDIRECT("day_wise_sales_data!$B$2:$BZ$599"),MATCH(resource!$CC499,day_wise_sales_data!$A$2:$A$500,0),MATCH(resource!BY$2,INDIRECT("day_wise_sales_data!$B$1:$BZ$1"),0)),0)</f>
        <v>435.6</v>
      </c>
      <c r="BZ499" s="3">
        <f ca="1">IFERROR(INDEX(INDIRECT("day_wise_sales_data!$B$2:$BZ$599"),MATCH(resource!$CC499,day_wise_sales_data!$A$2:$A$500,0),MATCH(resource!BZ$2,INDIRECT("day_wise_sales_data!$B$1:$BZ$1"),0)),0)</f>
        <v>1728.87</v>
      </c>
      <c r="CA499" s="3" t="str">
        <f ca="1">IFERROR(INDEX(INDIRECT("day_wise_sales_data!$B$2:$BZ$599"),MATCH(resource!$CC499,day_wise_sales_data!$A$2:$A$500,0),MATCH(resource!CA$2,INDIRECT("day_wise_sales_data!$B$1:$BZ$1"),0)),0)</f>
        <v>dd</v>
      </c>
      <c r="CC499" s="4" t="str">
        <f>sales_data!H498</f>
        <v>SYL04141</v>
      </c>
      <c r="CD499" s="1">
        <v>497</v>
      </c>
      <c r="CE499" s="1">
        <f>IF(AQ499=report!$AQ$3,resource!CD499,"")</f>
        <v>497</v>
      </c>
      <c r="CF499" s="5" t="str">
        <f>IFERROR(SMALL($CE$3:$CE$1001,ROWS($CE$3:CE499)),"")</f>
        <v/>
      </c>
      <c r="CH499">
        <f>IFERROR(VLOOKUP($CC499,data_pull!$E$22:$G$700,2,0),0)</f>
        <v>223890.57</v>
      </c>
      <c r="DK499" s="3">
        <f>IFERROR(INDEX(COD_SALES!$B$5:$Z$500,MATCH(resource!$CC499,COD_SALES!$A$5:$A$500,0),MATCH(resource!DK$2,COD_SALES!$B$4:$Z$4,0)),"")</f>
        <v>0</v>
      </c>
      <c r="DL499" s="3">
        <f>IFERROR(INDEX(COD_SALES!$B$5:$Z$500,MATCH(resource!$CC499,COD_SALES!$A$5:$A$500,0),MATCH(resource!DL$2,COD_SALES!$B$4:$Z$4,0)),"")</f>
        <v>3</v>
      </c>
      <c r="DM499" s="3">
        <f>IFERROR(INDEX(COD_SALES!$B$5:$Z$500,MATCH(resource!$CC499,COD_SALES!$A$5:$A$500,0),MATCH(resource!DM$2,COD_SALES!$B$4:$Z$4,0)),"")</f>
        <v>6</v>
      </c>
      <c r="DN499" s="3" t="str">
        <f>IFERROR(INDEX(COD_SALES!$B$5:$Z$500,MATCH(resource!$CC499,COD_SALES!$A$5:$A$500,0),MATCH(resource!DN$2,COD_SALES!$B$4:$Z$4,0)),"")</f>
        <v/>
      </c>
      <c r="DO499" s="3">
        <f>IFERROR(INDEX(COD_SALES!$B$5:$Z$500,MATCH(resource!$CC499,COD_SALES!$A$5:$A$500,0),MATCH(resource!DO$2,COD_SALES!$B$4:$Z$4,0)),"")</f>
        <v>0</v>
      </c>
      <c r="DP499" s="3">
        <f>IFERROR(INDEX(COD_SALES!$B$5:$Z$500,MATCH(resource!$CC499,COD_SALES!$A$5:$A$500,0),MATCH(resource!DP$2,COD_SALES!$B$4:$Z$4,0)),"")</f>
        <v>0</v>
      </c>
      <c r="DQ499" s="3" t="str">
        <f>IFERROR(INDEX(COD_SALES!$B$5:$Z$500,MATCH(resource!$CC499,COD_SALES!$A$5:$A$500,0),MATCH(resource!DQ$2,COD_SALES!$B$4:$Z$4,0)),"")</f>
        <v/>
      </c>
      <c r="DR499" s="3">
        <f>IFERROR(INDEX(COD_SALES!$B$5:$Z$500,MATCH(resource!$CC499,COD_SALES!$A$5:$A$500,0),MATCH(resource!DR$2,COD_SALES!$B$4:$Z$4,0)),"")</f>
        <v>0</v>
      </c>
      <c r="DS499" s="3">
        <f>IFERROR(INDEX(COD_SALES!$B$5:$Z$500,MATCH(resource!$CC499,COD_SALES!$A$5:$A$500,0),MATCH(resource!DS$2,COD_SALES!$B$4:$Z$4,0)),"")</f>
        <v>62</v>
      </c>
      <c r="DT499" s="3">
        <f>IFERROR(INDEX(COD_SALES!$B$5:$Z$500,MATCH(resource!$CC499,COD_SALES!$A$5:$A$500,0),MATCH(resource!DT$2,COD_SALES!$B$4:$Z$4,0)),"")</f>
        <v>0</v>
      </c>
      <c r="DU499" s="3">
        <f>IFERROR(INDEX(COD_SALES!$B$5:$Z$500,MATCH(resource!$CC499,COD_SALES!$A$5:$A$500,0),MATCH(resource!DU$2,COD_SALES!$B$4:$Z$4,0)),"")</f>
        <v>0</v>
      </c>
      <c r="DV499" s="3">
        <f>IFERROR(INDEX(COD_SALES!$B$5:$Z$500,MATCH(resource!$CC499,COD_SALES!$A$5:$A$500,0),MATCH(resource!DV$2,COD_SALES!$B$4:$Z$4,0)),"")</f>
        <v>0</v>
      </c>
      <c r="DW499" s="3">
        <f>IFERROR(INDEX(COD_SALES!$B$5:$Z$500,MATCH(resource!$CC499,COD_SALES!$A$5:$A$500,0),MATCH(resource!DW$2,COD_SALES!$B$4:$Z$4,0)),"")</f>
        <v>66</v>
      </c>
      <c r="DX499" s="3">
        <f>IFERROR(INDEX(COD_SALES!$B$5:$Z$500,MATCH(resource!$CC499,COD_SALES!$A$5:$A$500,0),MATCH(resource!DX$2,COD_SALES!$B$4:$Z$4,0)),"")</f>
        <v>30</v>
      </c>
      <c r="DY499" s="3">
        <f>IFERROR(INDEX(COD_SALES!$B$5:$Z$500,MATCH(resource!$CC499,COD_SALES!$A$5:$A$500,0),MATCH(resource!DY$2,COD_SALES!$B$4:$Z$4,0)),"")</f>
        <v>0</v>
      </c>
      <c r="DZ499" s="3">
        <f>IFERROR(INDEX(COD_SALES!$B$5:$Z$500,MATCH(resource!$CC499,COD_SALES!$A$5:$A$500,0),MATCH(resource!DZ$2,COD_SALES!$B$4:$Z$4,0)),"")</f>
        <v>5</v>
      </c>
      <c r="EA499" s="3">
        <f>IFERROR(INDEX(COD_SALES!$B$5:$Z$500,MATCH(resource!$CC499,COD_SALES!$A$5:$A$500,0),MATCH(resource!EA$2,COD_SALES!$B$4:$Z$4,0)),"")</f>
        <v>35</v>
      </c>
      <c r="EB499" s="3">
        <f t="shared" si="130"/>
        <v>62401.729999999996</v>
      </c>
      <c r="EW499" s="3">
        <f>IFERROR(VLOOKUP(CC499,data_pull!$AO$25:$AR$546,2,0),0)</f>
        <v>34</v>
      </c>
      <c r="EX499" s="1">
        <f>IFERROR(VLOOKUP(CC499,data_pull!$AO$25:$AR$546,4,0),0)</f>
        <v>190000</v>
      </c>
    </row>
    <row r="500" spans="13:154" x14ac:dyDescent="0.25"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4" t="str">
        <f>sales_data!B499</f>
        <v>Rajesh Chakraborty</v>
      </c>
      <c r="AR500" s="4" t="str">
        <f>sales_data!C499</f>
        <v>Wahab Ali</v>
      </c>
      <c r="AS500" s="5" t="str">
        <f t="shared" si="129"/>
        <v/>
      </c>
      <c r="AT500" s="4" t="str">
        <f>sales_data!I499</f>
        <v>Iqbal Hossain</v>
      </c>
      <c r="AU500" s="4" t="str">
        <f>sales_data!W499</f>
        <v>Fenchugonj-1 (Tb)</v>
      </c>
      <c r="AV500" s="1">
        <f>sales_data!N499</f>
        <v>435308.55</v>
      </c>
      <c r="AW500" s="1">
        <f>sales_data!P499</f>
        <v>58</v>
      </c>
      <c r="AX500" s="3">
        <f ca="1">IFERROR(INDEX(INDIRECT("day_wise_sales_data!$B$2:$BZ$599"),MATCH(resource!$CC500,day_wise_sales_data!$A$2:$A$500,0),MATCH(resource!AX$2,INDIRECT("day_wise_sales_data!$B$1:$BZ$1"),0)),0)</f>
        <v>0</v>
      </c>
      <c r="AY500" s="3">
        <f ca="1">IFERROR(INDEX(INDIRECT("day_wise_sales_data!$B$2:$BZ$599"),MATCH(resource!$CC500,day_wise_sales_data!$A$2:$A$500,0),MATCH(resource!AY$2,INDIRECT("day_wise_sales_data!$B$1:$BZ$1"),0)),0)</f>
        <v>4800.3100000000004</v>
      </c>
      <c r="AZ500" s="3">
        <f ca="1">IFERROR(INDEX(INDIRECT("day_wise_sales_data!$B$2:$BZ$599"),MATCH(resource!$CC500,day_wise_sales_data!$A$2:$A$500,0),MATCH(resource!AZ$2,INDIRECT("day_wise_sales_data!$B$1:$BZ$1"),0)),0)</f>
        <v>0</v>
      </c>
      <c r="BA500" s="3">
        <f ca="1">IFERROR(INDEX(INDIRECT("day_wise_sales_data!$B$2:$BZ$599"),MATCH(resource!$CC500,day_wise_sales_data!$A$2:$A$500,0),MATCH(resource!BA$2,INDIRECT("day_wise_sales_data!$B$1:$BZ$1"),0)),0)</f>
        <v>0</v>
      </c>
      <c r="BB500" s="3">
        <f ca="1">IFERROR(INDEX(INDIRECT("day_wise_sales_data!$B$2:$BZ$599"),MATCH(resource!$CC500,day_wise_sales_data!$A$2:$A$500,0),MATCH(resource!BB$2,INDIRECT("day_wise_sales_data!$B$1:$BZ$1"),0)),0)</f>
        <v>3784.23</v>
      </c>
      <c r="BC500" s="3">
        <f ca="1">IFERROR(INDEX(INDIRECT("day_wise_sales_data!$B$2:$BZ$599"),MATCH(resource!$CC500,day_wise_sales_data!$A$2:$A$500,0),MATCH(resource!BC$2,INDIRECT("day_wise_sales_data!$B$1:$BZ$1"),0)),0)</f>
        <v>113372.81</v>
      </c>
      <c r="BD500" s="3">
        <f ca="1">IFERROR(INDEX(INDIRECT("day_wise_sales_data!$B$2:$BZ$599"),MATCH(resource!$CC500,day_wise_sales_data!$A$2:$A$500,0),MATCH(resource!BD$2,INDIRECT("day_wise_sales_data!$B$1:$BZ$1"),0)),0)</f>
        <v>0</v>
      </c>
      <c r="BE500" s="3">
        <f ca="1">IFERROR(INDEX(INDIRECT("day_wise_sales_data!$B$2:$BZ$599"),MATCH(resource!$CC500,day_wise_sales_data!$A$2:$A$500,0),MATCH(resource!BE$2,INDIRECT("day_wise_sales_data!$B$1:$BZ$1"),0)),0)</f>
        <v>22451.87</v>
      </c>
      <c r="BF500" s="3">
        <f ca="1">IFERROR(INDEX(INDIRECT("day_wise_sales_data!$B$2:$BZ$599"),MATCH(resource!$CC500,day_wise_sales_data!$A$2:$A$500,0),MATCH(resource!BF$2,INDIRECT("day_wise_sales_data!$B$1:$BZ$1"),0)),0)</f>
        <v>0</v>
      </c>
      <c r="BG500" s="3">
        <f ca="1">IFERROR(INDEX(INDIRECT("day_wise_sales_data!$B$2:$BZ$599"),MATCH(resource!$CC500,day_wise_sales_data!$A$2:$A$500,0),MATCH(resource!BG$2,INDIRECT("day_wise_sales_data!$B$1:$BZ$1"),0)),0)</f>
        <v>18921.18</v>
      </c>
      <c r="BH500" s="3">
        <f ca="1">IFERROR(INDEX(INDIRECT("day_wise_sales_data!$B$2:$BZ$599"),MATCH(resource!$CC500,day_wise_sales_data!$A$2:$A$500,0),MATCH(resource!BH$2,INDIRECT("day_wise_sales_data!$B$1:$BZ$1"),0)),0)</f>
        <v>16550.25</v>
      </c>
      <c r="BI500" s="3">
        <f ca="1">IFERROR(INDEX(INDIRECT("day_wise_sales_data!$B$2:$BZ$599"),MATCH(resource!$CC500,day_wise_sales_data!$A$2:$A$500,0),MATCH(resource!BI$2,INDIRECT("day_wise_sales_data!$B$1:$BZ$1"),0)),0)</f>
        <v>0</v>
      </c>
      <c r="BJ500" s="3">
        <f ca="1">IFERROR(INDEX(INDIRECT("day_wise_sales_data!$B$2:$BZ$599"),MATCH(resource!$CC500,day_wise_sales_data!$A$2:$A$500,0),MATCH(resource!BJ$2,INDIRECT("day_wise_sales_data!$B$1:$BZ$1"),0)),0)</f>
        <v>0</v>
      </c>
      <c r="BK500" s="3">
        <f ca="1">IFERROR(INDEX(INDIRECT("day_wise_sales_data!$B$2:$BZ$599"),MATCH(resource!$CC500,day_wise_sales_data!$A$2:$A$500,0),MATCH(resource!BK$2,INDIRECT("day_wise_sales_data!$B$1:$BZ$1"),0)),0)</f>
        <v>55738.18</v>
      </c>
      <c r="BL500" s="3">
        <f ca="1">IFERROR(INDEX(INDIRECT("day_wise_sales_data!$B$2:$BZ$599"),MATCH(resource!$CC500,day_wise_sales_data!$A$2:$A$500,0),MATCH(resource!BL$2,INDIRECT("day_wise_sales_data!$B$1:$BZ$1"),0)),0)</f>
        <v>0</v>
      </c>
      <c r="BM500" s="3">
        <f ca="1">IFERROR(INDEX(INDIRECT("day_wise_sales_data!$B$2:$BZ$599"),MATCH(resource!$CC500,day_wise_sales_data!$A$2:$A$500,0),MATCH(resource!BM$2,INDIRECT("day_wise_sales_data!$B$1:$BZ$1"),0)),0)</f>
        <v>16637.88</v>
      </c>
      <c r="BN500" s="3">
        <f ca="1">IFERROR(INDEX(INDIRECT("day_wise_sales_data!$B$2:$BZ$599"),MATCH(resource!$CC500,day_wise_sales_data!$A$2:$A$500,0),MATCH(resource!BN$2,INDIRECT("day_wise_sales_data!$B$1:$BZ$1"),0)),0)</f>
        <v>0</v>
      </c>
      <c r="BO500" s="3">
        <f ca="1">IFERROR(INDEX(INDIRECT("day_wise_sales_data!$B$2:$BZ$599"),MATCH(resource!$CC500,day_wise_sales_data!$A$2:$A$500,0),MATCH(resource!BO$2,INDIRECT("day_wise_sales_data!$B$1:$BZ$1"),0)),0)</f>
        <v>0</v>
      </c>
      <c r="BP500" s="3">
        <f ca="1">IFERROR(INDEX(INDIRECT("day_wise_sales_data!$B$2:$BZ$599"),MATCH(resource!$CC500,day_wise_sales_data!$A$2:$A$500,0),MATCH(resource!BP$2,INDIRECT("day_wise_sales_data!$B$1:$BZ$1"),0)),0)</f>
        <v>20581.7</v>
      </c>
      <c r="BQ500" s="3">
        <f ca="1">IFERROR(INDEX(INDIRECT("day_wise_sales_data!$B$2:$BZ$599"),MATCH(resource!$CC500,day_wise_sales_data!$A$2:$A$500,0),MATCH(resource!BQ$2,INDIRECT("day_wise_sales_data!$B$1:$BZ$1"),0)),0)</f>
        <v>13798.24</v>
      </c>
      <c r="BR500" s="3">
        <f ca="1">IFERROR(INDEX(INDIRECT("day_wise_sales_data!$B$2:$BZ$599"),MATCH(resource!$CC500,day_wise_sales_data!$A$2:$A$500,0),MATCH(resource!BR$2,INDIRECT("day_wise_sales_data!$B$1:$BZ$1"),0)),0)</f>
        <v>0</v>
      </c>
      <c r="BS500" s="3">
        <f ca="1">IFERROR(INDEX(INDIRECT("day_wise_sales_data!$B$2:$BZ$599"),MATCH(resource!$CC500,day_wise_sales_data!$A$2:$A$500,0),MATCH(resource!BS$2,INDIRECT("day_wise_sales_data!$B$1:$BZ$1"),0)),0)</f>
        <v>47694.99</v>
      </c>
      <c r="BT500" s="3">
        <f ca="1">IFERROR(INDEX(INDIRECT("day_wise_sales_data!$B$2:$BZ$599"),MATCH(resource!$CC500,day_wise_sales_data!$A$2:$A$500,0),MATCH(resource!BT$2,INDIRECT("day_wise_sales_data!$B$1:$BZ$1"),0)),0)</f>
        <v>25129.18</v>
      </c>
      <c r="BU500" s="3">
        <f ca="1">IFERROR(INDEX(INDIRECT("day_wise_sales_data!$B$2:$BZ$599"),MATCH(resource!$CC500,day_wise_sales_data!$A$2:$A$500,0),MATCH(resource!BU$2,INDIRECT("day_wise_sales_data!$B$1:$BZ$1"),0)),0)</f>
        <v>53658.11</v>
      </c>
      <c r="BV500" s="3">
        <f ca="1">IFERROR(INDEX(INDIRECT("day_wise_sales_data!$B$2:$BZ$599"),MATCH(resource!$CC500,day_wise_sales_data!$A$2:$A$500,0),MATCH(resource!BV$2,INDIRECT("day_wise_sales_data!$B$1:$BZ$1"),0)),0)</f>
        <v>7738.58</v>
      </c>
      <c r="BW500" s="3">
        <f ca="1">IFERROR(INDEX(INDIRECT("day_wise_sales_data!$B$2:$BZ$599"),MATCH(resource!$CC500,day_wise_sales_data!$A$2:$A$500,0),MATCH(resource!BW$2,INDIRECT("day_wise_sales_data!$B$1:$BZ$1"),0)),0)</f>
        <v>19219.12</v>
      </c>
      <c r="BX500" s="3">
        <f ca="1">IFERROR(INDEX(INDIRECT("day_wise_sales_data!$B$2:$BZ$599"),MATCH(resource!$CC500,day_wise_sales_data!$A$2:$A$500,0),MATCH(resource!BX$2,INDIRECT("day_wise_sales_data!$B$1:$BZ$1"),0)),0)</f>
        <v>0</v>
      </c>
      <c r="BY500" s="3">
        <f ca="1">IFERROR(INDEX(INDIRECT("day_wise_sales_data!$B$2:$BZ$599"),MATCH(resource!$CC500,day_wise_sales_data!$A$2:$A$500,0),MATCH(resource!BY$2,INDIRECT("day_wise_sales_data!$B$1:$BZ$1"),0)),0)</f>
        <v>0</v>
      </c>
      <c r="BZ500" s="3">
        <f ca="1">IFERROR(INDEX(INDIRECT("day_wise_sales_data!$B$2:$BZ$599"),MATCH(resource!$CC500,day_wise_sales_data!$A$2:$A$500,0),MATCH(resource!BZ$2,INDIRECT("day_wise_sales_data!$B$1:$BZ$1"),0)),0)</f>
        <v>0</v>
      </c>
      <c r="CA500" s="3" t="str">
        <f ca="1">IFERROR(INDEX(INDIRECT("day_wise_sales_data!$B$2:$BZ$599"),MATCH(resource!$CC500,day_wise_sales_data!$A$2:$A$500,0),MATCH(resource!CA$2,INDIRECT("day_wise_sales_data!$B$1:$BZ$1"),0)),0)</f>
        <v>dd</v>
      </c>
      <c r="CC500" s="4" t="str">
        <f>sales_data!H499</f>
        <v>SYL02041</v>
      </c>
      <c r="CD500" s="1">
        <v>498</v>
      </c>
      <c r="CE500" s="1">
        <f>IF(AQ500=report!$AQ$3,resource!CD500,"")</f>
        <v>498</v>
      </c>
      <c r="CF500" s="5" t="str">
        <f>IFERROR(SMALL($CE$3:$CE$1001,ROWS($CE$3:CE500)),"")</f>
        <v/>
      </c>
      <c r="CH500">
        <f>IFERROR(VLOOKUP($CC500,data_pull!$E$22:$G$700,2,0),0)</f>
        <v>435308.55</v>
      </c>
      <c r="DK500" s="3">
        <f>IFERROR(INDEX(COD_SALES!$B$5:$Z$500,MATCH(resource!$CC500,COD_SALES!$A$5:$A$500,0),MATCH(resource!DK$2,COD_SALES!$B$4:$Z$4,0)),"")</f>
        <v>0</v>
      </c>
      <c r="DL500" s="3">
        <f>IFERROR(INDEX(COD_SALES!$B$5:$Z$500,MATCH(resource!$CC500,COD_SALES!$A$5:$A$500,0),MATCH(resource!DL$2,COD_SALES!$B$4:$Z$4,0)),"")</f>
        <v>0</v>
      </c>
      <c r="DM500" s="3">
        <f>IFERROR(INDEX(COD_SALES!$B$5:$Z$500,MATCH(resource!$CC500,COD_SALES!$A$5:$A$500,0),MATCH(resource!DM$2,COD_SALES!$B$4:$Z$4,0)),"")</f>
        <v>50</v>
      </c>
      <c r="DN500" s="3" t="str">
        <f>IFERROR(INDEX(COD_SALES!$B$5:$Z$500,MATCH(resource!$CC500,COD_SALES!$A$5:$A$500,0),MATCH(resource!DN$2,COD_SALES!$B$4:$Z$4,0)),"")</f>
        <v/>
      </c>
      <c r="DO500" s="3">
        <f>IFERROR(INDEX(COD_SALES!$B$5:$Z$500,MATCH(resource!$CC500,COD_SALES!$A$5:$A$500,0),MATCH(resource!DO$2,COD_SALES!$B$4:$Z$4,0)),"")</f>
        <v>0</v>
      </c>
      <c r="DP500" s="3">
        <f>IFERROR(INDEX(COD_SALES!$B$5:$Z$500,MATCH(resource!$CC500,COD_SALES!$A$5:$A$500,0),MATCH(resource!DP$2,COD_SALES!$B$4:$Z$4,0)),"")</f>
        <v>0</v>
      </c>
      <c r="DQ500" s="3" t="str">
        <f>IFERROR(INDEX(COD_SALES!$B$5:$Z$500,MATCH(resource!$CC500,COD_SALES!$A$5:$A$500,0),MATCH(resource!DQ$2,COD_SALES!$B$4:$Z$4,0)),"")</f>
        <v/>
      </c>
      <c r="DR500" s="3">
        <f>IFERROR(INDEX(COD_SALES!$B$5:$Z$500,MATCH(resource!$CC500,COD_SALES!$A$5:$A$500,0),MATCH(resource!DR$2,COD_SALES!$B$4:$Z$4,0)),"")</f>
        <v>20</v>
      </c>
      <c r="DS500" s="3">
        <f>IFERROR(INDEX(COD_SALES!$B$5:$Z$500,MATCH(resource!$CC500,COD_SALES!$A$5:$A$500,0),MATCH(resource!DS$2,COD_SALES!$B$4:$Z$4,0)),"")</f>
        <v>100</v>
      </c>
      <c r="DT500" s="3">
        <f>IFERROR(INDEX(COD_SALES!$B$5:$Z$500,MATCH(resource!$CC500,COD_SALES!$A$5:$A$500,0),MATCH(resource!DT$2,COD_SALES!$B$4:$Z$4,0)),"")</f>
        <v>0</v>
      </c>
      <c r="DU500" s="3">
        <f>IFERROR(INDEX(COD_SALES!$B$5:$Z$500,MATCH(resource!$CC500,COD_SALES!$A$5:$A$500,0),MATCH(resource!DU$2,COD_SALES!$B$4:$Z$4,0)),"")</f>
        <v>20</v>
      </c>
      <c r="DV500" s="3">
        <f>IFERROR(INDEX(COD_SALES!$B$5:$Z$500,MATCH(resource!$CC500,COD_SALES!$A$5:$A$500,0),MATCH(resource!DV$2,COD_SALES!$B$4:$Z$4,0)),"")</f>
        <v>0</v>
      </c>
      <c r="DW500" s="3">
        <f>IFERROR(INDEX(COD_SALES!$B$5:$Z$500,MATCH(resource!$CC500,COD_SALES!$A$5:$A$500,0),MATCH(resource!DW$2,COD_SALES!$B$4:$Z$4,0)),"")</f>
        <v>30</v>
      </c>
      <c r="DX500" s="3">
        <f>IFERROR(INDEX(COD_SALES!$B$5:$Z$500,MATCH(resource!$CC500,COD_SALES!$A$5:$A$500,0),MATCH(resource!DX$2,COD_SALES!$B$4:$Z$4,0)),"")</f>
        <v>0</v>
      </c>
      <c r="DY500" s="3">
        <f>IFERROR(INDEX(COD_SALES!$B$5:$Z$500,MATCH(resource!$CC500,COD_SALES!$A$5:$A$500,0),MATCH(resource!DY$2,COD_SALES!$B$4:$Z$4,0)),"")</f>
        <v>0</v>
      </c>
      <c r="DZ500" s="3">
        <f>IFERROR(INDEX(COD_SALES!$B$5:$Z$500,MATCH(resource!$CC500,COD_SALES!$A$5:$A$500,0),MATCH(resource!DZ$2,COD_SALES!$B$4:$Z$4,0)),"")</f>
        <v>0</v>
      </c>
      <c r="EA500" s="3">
        <f>IFERROR(INDEX(COD_SALES!$B$5:$Z$500,MATCH(resource!$CC500,COD_SALES!$A$5:$A$500,0),MATCH(resource!EA$2,COD_SALES!$B$4:$Z$4,0)),"")</f>
        <v>0</v>
      </c>
      <c r="EB500" s="3">
        <f t="shared" si="130"/>
        <v>51116.799999999996</v>
      </c>
      <c r="EW500" s="3">
        <f>IFERROR(VLOOKUP(CC500,data_pull!$AO$25:$AR$546,2,0),0)</f>
        <v>1</v>
      </c>
      <c r="EX500" s="1">
        <f>IFERROR(VLOOKUP(CC500,data_pull!$AO$25:$AR$546,4,0),0)</f>
        <v>370000</v>
      </c>
    </row>
    <row r="501" spans="13:154" x14ac:dyDescent="0.25"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4" t="str">
        <f>sales_data!B500</f>
        <v>Rajesh Chakraborty</v>
      </c>
      <c r="AR501" s="4" t="str">
        <f>sales_data!C500</f>
        <v>Wahab Ali</v>
      </c>
      <c r="AS501" s="5" t="str">
        <f t="shared" si="129"/>
        <v/>
      </c>
      <c r="AT501" s="4" t="str">
        <f>sales_data!I500</f>
        <v>Murshadul Islam</v>
      </c>
      <c r="AU501" s="4" t="str">
        <f>sales_data!W500</f>
        <v>Popular (Cb)</v>
      </c>
      <c r="AV501" s="1">
        <f>sales_data!N500</f>
        <v>109592.53</v>
      </c>
      <c r="AW501" s="1">
        <f>sales_data!P500</f>
        <v>37</v>
      </c>
      <c r="AX501" s="3">
        <f ca="1">IFERROR(INDEX(INDIRECT("day_wise_sales_data!$B$2:$BZ$599"),MATCH(resource!$CC501,day_wise_sales_data!$A$2:$A$500,0),MATCH(resource!AX$2,INDIRECT("day_wise_sales_data!$B$1:$BZ$1"),0)),0)</f>
        <v>0</v>
      </c>
      <c r="AY501" s="3">
        <f ca="1">IFERROR(INDEX(INDIRECT("day_wise_sales_data!$B$2:$BZ$599"),MATCH(resource!$CC501,day_wise_sales_data!$A$2:$A$500,0),MATCH(resource!AY$2,INDIRECT("day_wise_sales_data!$B$1:$BZ$1"),0)),0)</f>
        <v>0</v>
      </c>
      <c r="AZ501" s="3">
        <f ca="1">IFERROR(INDEX(INDIRECT("day_wise_sales_data!$B$2:$BZ$599"),MATCH(resource!$CC501,day_wise_sales_data!$A$2:$A$500,0),MATCH(resource!AZ$2,INDIRECT("day_wise_sales_data!$B$1:$BZ$1"),0)),0)</f>
        <v>0</v>
      </c>
      <c r="BA501" s="3">
        <f ca="1">IFERROR(INDEX(INDIRECT("day_wise_sales_data!$B$2:$BZ$599"),MATCH(resource!$CC501,day_wise_sales_data!$A$2:$A$500,0),MATCH(resource!BA$2,INDIRECT("day_wise_sales_data!$B$1:$BZ$1"),0)),0)</f>
        <v>18481.099999999999</v>
      </c>
      <c r="BB501" s="3">
        <f ca="1">IFERROR(INDEX(INDIRECT("day_wise_sales_data!$B$2:$BZ$599"),MATCH(resource!$CC501,day_wise_sales_data!$A$2:$A$500,0),MATCH(resource!BB$2,INDIRECT("day_wise_sales_data!$B$1:$BZ$1"),0)),0)</f>
        <v>3696.22</v>
      </c>
      <c r="BC501" s="3">
        <f ca="1">IFERROR(INDEX(INDIRECT("day_wise_sales_data!$B$2:$BZ$599"),MATCH(resource!$CC501,day_wise_sales_data!$A$2:$A$500,0),MATCH(resource!BC$2,INDIRECT("day_wise_sales_data!$B$1:$BZ$1"),0)),0)</f>
        <v>4280.17</v>
      </c>
      <c r="BD501" s="3">
        <f ca="1">IFERROR(INDEX(INDIRECT("day_wise_sales_data!$B$2:$BZ$599"),MATCH(resource!$CC501,day_wise_sales_data!$A$2:$A$500,0),MATCH(resource!BD$2,INDIRECT("day_wise_sales_data!$B$1:$BZ$1"),0)),0)</f>
        <v>0</v>
      </c>
      <c r="BE501" s="3">
        <f ca="1">IFERROR(INDEX(INDIRECT("day_wise_sales_data!$B$2:$BZ$599"),MATCH(resource!$CC501,day_wise_sales_data!$A$2:$A$500,0),MATCH(resource!BE$2,INDIRECT("day_wise_sales_data!$B$1:$BZ$1"),0)),0)</f>
        <v>11007.74</v>
      </c>
      <c r="BF501" s="3">
        <f ca="1">IFERROR(INDEX(INDIRECT("day_wise_sales_data!$B$2:$BZ$599"),MATCH(resource!$CC501,day_wise_sales_data!$A$2:$A$500,0),MATCH(resource!BF$2,INDIRECT("day_wise_sales_data!$B$1:$BZ$1"),0)),0)</f>
        <v>0</v>
      </c>
      <c r="BG501" s="3">
        <f ca="1">IFERROR(INDEX(INDIRECT("day_wise_sales_data!$B$2:$BZ$599"),MATCH(resource!$CC501,day_wise_sales_data!$A$2:$A$500,0),MATCH(resource!BG$2,INDIRECT("day_wise_sales_data!$B$1:$BZ$1"),0)),0)</f>
        <v>0</v>
      </c>
      <c r="BH501" s="3">
        <f ca="1">IFERROR(INDEX(INDIRECT("day_wise_sales_data!$B$2:$BZ$599"),MATCH(resource!$CC501,day_wise_sales_data!$A$2:$A$500,0),MATCH(resource!BH$2,INDIRECT("day_wise_sales_data!$B$1:$BZ$1"),0)),0)</f>
        <v>2206.3000000000002</v>
      </c>
      <c r="BI501" s="3">
        <f ca="1">IFERROR(INDEX(INDIRECT("day_wise_sales_data!$B$2:$BZ$599"),MATCH(resource!$CC501,day_wise_sales_data!$A$2:$A$500,0),MATCH(resource!BI$2,INDIRECT("day_wise_sales_data!$B$1:$BZ$1"),0)),0)</f>
        <v>2368.75</v>
      </c>
      <c r="BJ501" s="3">
        <f ca="1">IFERROR(INDEX(INDIRECT("day_wise_sales_data!$B$2:$BZ$599"),MATCH(resource!$CC501,day_wise_sales_data!$A$2:$A$500,0),MATCH(resource!BJ$2,INDIRECT("day_wise_sales_data!$B$1:$BZ$1"),0)),0)</f>
        <v>0</v>
      </c>
      <c r="BK501" s="3">
        <f ca="1">IFERROR(INDEX(INDIRECT("day_wise_sales_data!$B$2:$BZ$599"),MATCH(resource!$CC501,day_wise_sales_data!$A$2:$A$500,0),MATCH(resource!BK$2,INDIRECT("day_wise_sales_data!$B$1:$BZ$1"),0)),0)</f>
        <v>15784.93</v>
      </c>
      <c r="BL501" s="3">
        <f ca="1">IFERROR(INDEX(INDIRECT("day_wise_sales_data!$B$2:$BZ$599"),MATCH(resource!$CC501,day_wise_sales_data!$A$2:$A$500,0),MATCH(resource!BL$2,INDIRECT("day_wise_sales_data!$B$1:$BZ$1"),0)),0)</f>
        <v>0</v>
      </c>
      <c r="BM501" s="3">
        <f ca="1">IFERROR(INDEX(INDIRECT("day_wise_sales_data!$B$2:$BZ$599"),MATCH(resource!$CC501,day_wise_sales_data!$A$2:$A$500,0),MATCH(resource!BM$2,INDIRECT("day_wise_sales_data!$B$1:$BZ$1"),0)),0)</f>
        <v>6085.8</v>
      </c>
      <c r="BN501" s="3">
        <f ca="1">IFERROR(INDEX(INDIRECT("day_wise_sales_data!$B$2:$BZ$599"),MATCH(resource!$CC501,day_wise_sales_data!$A$2:$A$500,0),MATCH(resource!BN$2,INDIRECT("day_wise_sales_data!$B$1:$BZ$1"),0)),0)</f>
        <v>2721.03</v>
      </c>
      <c r="BO501" s="3">
        <f ca="1">IFERROR(INDEX(INDIRECT("day_wise_sales_data!$B$2:$BZ$599"),MATCH(resource!$CC501,day_wise_sales_data!$A$2:$A$500,0),MATCH(resource!BO$2,INDIRECT("day_wise_sales_data!$B$1:$BZ$1"),0)),0)</f>
        <v>0</v>
      </c>
      <c r="BP501" s="3">
        <f ca="1">IFERROR(INDEX(INDIRECT("day_wise_sales_data!$B$2:$BZ$599"),MATCH(resource!$CC501,day_wise_sales_data!$A$2:$A$500,0),MATCH(resource!BP$2,INDIRECT("day_wise_sales_data!$B$1:$BZ$1"),0)),0)</f>
        <v>0</v>
      </c>
      <c r="BQ501" s="3">
        <f ca="1">IFERROR(INDEX(INDIRECT("day_wise_sales_data!$B$2:$BZ$599"),MATCH(resource!$CC501,day_wise_sales_data!$A$2:$A$500,0),MATCH(resource!BQ$2,INDIRECT("day_wise_sales_data!$B$1:$BZ$1"),0)),0)</f>
        <v>3739.49</v>
      </c>
      <c r="BR501" s="3">
        <f ca="1">IFERROR(INDEX(INDIRECT("day_wise_sales_data!$B$2:$BZ$599"),MATCH(resource!$CC501,day_wise_sales_data!$A$2:$A$500,0),MATCH(resource!BR$2,INDIRECT("day_wise_sales_data!$B$1:$BZ$1"),0)),0)</f>
        <v>0</v>
      </c>
      <c r="BS501" s="3">
        <f ca="1">IFERROR(INDEX(INDIRECT("day_wise_sales_data!$B$2:$BZ$599"),MATCH(resource!$CC501,day_wise_sales_data!$A$2:$A$500,0),MATCH(resource!BS$2,INDIRECT("day_wise_sales_data!$B$1:$BZ$1"),0)),0)</f>
        <v>23522.1</v>
      </c>
      <c r="BT501" s="3">
        <f ca="1">IFERROR(INDEX(INDIRECT("day_wise_sales_data!$B$2:$BZ$599"),MATCH(resource!$CC501,day_wise_sales_data!$A$2:$A$500,0),MATCH(resource!BT$2,INDIRECT("day_wise_sales_data!$B$1:$BZ$1"),0)),0)</f>
        <v>0</v>
      </c>
      <c r="BU501" s="3">
        <f ca="1">IFERROR(INDEX(INDIRECT("day_wise_sales_data!$B$2:$BZ$599"),MATCH(resource!$CC501,day_wise_sales_data!$A$2:$A$500,0),MATCH(resource!BU$2,INDIRECT("day_wise_sales_data!$B$1:$BZ$1"),0)),0)</f>
        <v>10602.86</v>
      </c>
      <c r="BV501" s="3">
        <f ca="1">IFERROR(INDEX(INDIRECT("day_wise_sales_data!$B$2:$BZ$599"),MATCH(resource!$CC501,day_wise_sales_data!$A$2:$A$500,0),MATCH(resource!BV$2,INDIRECT("day_wise_sales_data!$B$1:$BZ$1"),0)),0)</f>
        <v>0</v>
      </c>
      <c r="BW501" s="3">
        <f ca="1">IFERROR(INDEX(INDIRECT("day_wise_sales_data!$B$2:$BZ$599"),MATCH(resource!$CC501,day_wise_sales_data!$A$2:$A$500,0),MATCH(resource!BW$2,INDIRECT("day_wise_sales_data!$B$1:$BZ$1"),0)),0)</f>
        <v>0</v>
      </c>
      <c r="BX501" s="3">
        <f ca="1">IFERROR(INDEX(INDIRECT("day_wise_sales_data!$B$2:$BZ$599"),MATCH(resource!$CC501,day_wise_sales_data!$A$2:$A$500,0),MATCH(resource!BX$2,INDIRECT("day_wise_sales_data!$B$1:$BZ$1"),0)),0)</f>
        <v>0</v>
      </c>
      <c r="BY501" s="3">
        <f ca="1">IFERROR(INDEX(INDIRECT("day_wise_sales_data!$B$2:$BZ$599"),MATCH(resource!$CC501,day_wise_sales_data!$A$2:$A$500,0),MATCH(resource!BY$2,INDIRECT("day_wise_sales_data!$B$1:$BZ$1"),0)),0)</f>
        <v>0</v>
      </c>
      <c r="BZ501" s="3">
        <f ca="1">IFERROR(INDEX(INDIRECT("day_wise_sales_data!$B$2:$BZ$599"),MATCH(resource!$CC501,day_wise_sales_data!$A$2:$A$500,0),MATCH(resource!BZ$2,INDIRECT("day_wise_sales_data!$B$1:$BZ$1"),0)),0)</f>
        <v>0</v>
      </c>
      <c r="CA501" s="3" t="str">
        <f ca="1">IFERROR(INDEX(INDIRECT("day_wise_sales_data!$B$2:$BZ$599"),MATCH(resource!$CC501,day_wise_sales_data!$A$2:$A$500,0),MATCH(resource!CA$2,INDIRECT("day_wise_sales_data!$B$1:$BZ$1"),0)),0)</f>
        <v>dd</v>
      </c>
      <c r="CC501" s="4" t="str">
        <f>sales_data!H500</f>
        <v>SYL11202</v>
      </c>
      <c r="CD501" s="1">
        <v>499</v>
      </c>
      <c r="CE501" s="1">
        <f>IF(AQ501=report!$AQ$3,resource!CD501,"")</f>
        <v>499</v>
      </c>
      <c r="CF501" s="5" t="str">
        <f>IFERROR(SMALL($CE$3:$CE$1001,ROWS($CE$3:CE501)),"")</f>
        <v/>
      </c>
      <c r="CH501">
        <f>IFERROR(VLOOKUP($CC501,data_pull!$E$22:$G$700,2,0),0)</f>
        <v>109592.53</v>
      </c>
      <c r="DK501" s="3">
        <f>IFERROR(INDEX(COD_SALES!$B$5:$Z$500,MATCH(resource!$CC501,COD_SALES!$A$5:$A$500,0),MATCH(resource!DK$2,COD_SALES!$B$4:$Z$4,0)),"")</f>
        <v>0</v>
      </c>
      <c r="DL501" s="3">
        <f>IFERROR(INDEX(COD_SALES!$B$5:$Z$500,MATCH(resource!$CC501,COD_SALES!$A$5:$A$500,0),MATCH(resource!DL$2,COD_SALES!$B$4:$Z$4,0)),"")</f>
        <v>3</v>
      </c>
      <c r="DM501" s="3">
        <f>IFERROR(INDEX(COD_SALES!$B$5:$Z$500,MATCH(resource!$CC501,COD_SALES!$A$5:$A$500,0),MATCH(resource!DM$2,COD_SALES!$B$4:$Z$4,0)),"")</f>
        <v>5</v>
      </c>
      <c r="DN501" s="3" t="str">
        <f>IFERROR(INDEX(COD_SALES!$B$5:$Z$500,MATCH(resource!$CC501,COD_SALES!$A$5:$A$500,0),MATCH(resource!DN$2,COD_SALES!$B$4:$Z$4,0)),"")</f>
        <v/>
      </c>
      <c r="DO501" s="3">
        <f>IFERROR(INDEX(COD_SALES!$B$5:$Z$500,MATCH(resource!$CC501,COD_SALES!$A$5:$A$500,0),MATCH(resource!DO$2,COD_SALES!$B$4:$Z$4,0)),"")</f>
        <v>0</v>
      </c>
      <c r="DP501" s="3">
        <f>IFERROR(INDEX(COD_SALES!$B$5:$Z$500,MATCH(resource!$CC501,COD_SALES!$A$5:$A$500,0),MATCH(resource!DP$2,COD_SALES!$B$4:$Z$4,0)),"")</f>
        <v>0</v>
      </c>
      <c r="DQ501" s="3" t="str">
        <f>IFERROR(INDEX(COD_SALES!$B$5:$Z$500,MATCH(resource!$CC501,COD_SALES!$A$5:$A$500,0),MATCH(resource!DQ$2,COD_SALES!$B$4:$Z$4,0)),"")</f>
        <v/>
      </c>
      <c r="DR501" s="3">
        <f>IFERROR(INDEX(COD_SALES!$B$5:$Z$500,MATCH(resource!$CC501,COD_SALES!$A$5:$A$500,0),MATCH(resource!DR$2,COD_SALES!$B$4:$Z$4,0)),"")</f>
        <v>0</v>
      </c>
      <c r="DS501" s="3">
        <f>IFERROR(INDEX(COD_SALES!$B$5:$Z$500,MATCH(resource!$CC501,COD_SALES!$A$5:$A$500,0),MATCH(resource!DS$2,COD_SALES!$B$4:$Z$4,0)),"")</f>
        <v>82</v>
      </c>
      <c r="DT501" s="3">
        <f>IFERROR(INDEX(COD_SALES!$B$5:$Z$500,MATCH(resource!$CC501,COD_SALES!$A$5:$A$500,0),MATCH(resource!DT$2,COD_SALES!$B$4:$Z$4,0)),"")</f>
        <v>12</v>
      </c>
      <c r="DU501" s="3">
        <f>IFERROR(INDEX(COD_SALES!$B$5:$Z$500,MATCH(resource!$CC501,COD_SALES!$A$5:$A$500,0),MATCH(resource!DU$2,COD_SALES!$B$4:$Z$4,0)),"")</f>
        <v>0</v>
      </c>
      <c r="DV501" s="3">
        <f>IFERROR(INDEX(COD_SALES!$B$5:$Z$500,MATCH(resource!$CC501,COD_SALES!$A$5:$A$500,0),MATCH(resource!DV$2,COD_SALES!$B$4:$Z$4,0)),"")</f>
        <v>0</v>
      </c>
      <c r="DW501" s="3">
        <f>IFERROR(INDEX(COD_SALES!$B$5:$Z$500,MATCH(resource!$CC501,COD_SALES!$A$5:$A$500,0),MATCH(resource!DW$2,COD_SALES!$B$4:$Z$4,0)),"")</f>
        <v>30</v>
      </c>
      <c r="DX501" s="3">
        <f>IFERROR(INDEX(COD_SALES!$B$5:$Z$500,MATCH(resource!$CC501,COD_SALES!$A$5:$A$500,0),MATCH(resource!DX$2,COD_SALES!$B$4:$Z$4,0)),"")</f>
        <v>0</v>
      </c>
      <c r="DY501" s="3">
        <f>IFERROR(INDEX(COD_SALES!$B$5:$Z$500,MATCH(resource!$CC501,COD_SALES!$A$5:$A$500,0),MATCH(resource!DY$2,COD_SALES!$B$4:$Z$4,0)),"")</f>
        <v>0</v>
      </c>
      <c r="DZ501" s="3">
        <f>IFERROR(INDEX(COD_SALES!$B$5:$Z$500,MATCH(resource!$CC501,COD_SALES!$A$5:$A$500,0),MATCH(resource!DZ$2,COD_SALES!$B$4:$Z$4,0)),"")</f>
        <v>0</v>
      </c>
      <c r="EA501" s="3">
        <f>IFERROR(INDEX(COD_SALES!$B$5:$Z$500,MATCH(resource!$CC501,COD_SALES!$A$5:$A$500,0),MATCH(resource!EA$2,COD_SALES!$B$4:$Z$4,0)),"")</f>
        <v>5</v>
      </c>
      <c r="EB501" s="3">
        <f t="shared" si="130"/>
        <v>38911.769999999997</v>
      </c>
      <c r="EW501" s="3">
        <f>IFERROR(VLOOKUP(CC501,data_pull!$AO$25:$AR$546,2,0),0)</f>
        <v>7</v>
      </c>
      <c r="EX501" s="1">
        <f>IFERROR(VLOOKUP(CC501,data_pull!$AO$25:$AR$546,4,0),0)</f>
        <v>170000</v>
      </c>
    </row>
    <row r="502" spans="13:154" x14ac:dyDescent="0.25"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4">
        <f>sales_data!B501</f>
        <v>0</v>
      </c>
      <c r="AR502" s="4">
        <f>sales_data!C501</f>
        <v>0</v>
      </c>
      <c r="AS502" s="5">
        <f t="shared" si="129"/>
        <v>0</v>
      </c>
      <c r="AT502" s="4">
        <f>sales_data!I501</f>
        <v>0</v>
      </c>
      <c r="AU502" s="4">
        <f>sales_data!W501</f>
        <v>0</v>
      </c>
      <c r="AV502" s="1">
        <f>sales_data!N501</f>
        <v>0</v>
      </c>
      <c r="AW502" s="1">
        <f>sales_data!P501</f>
        <v>0</v>
      </c>
      <c r="AX502" s="3">
        <f ca="1">IFERROR(INDEX(INDIRECT("day_wise_sales_data!$B$2:$BZ$599"),MATCH(resource!$CC502,day_wise_sales_data!$A$2:$A$500,0),MATCH(resource!AX$2,INDIRECT("day_wise_sales_data!$B$1:$BZ$1"),0)),0)</f>
        <v>0</v>
      </c>
      <c r="AY502" s="3">
        <f ca="1">IFERROR(INDEX(INDIRECT("day_wise_sales_data!$B$2:$BZ$599"),MATCH(resource!$CC502,day_wise_sales_data!$A$2:$A$500,0),MATCH(resource!AY$2,INDIRECT("day_wise_sales_data!$B$1:$BZ$1"),0)),0)</f>
        <v>0</v>
      </c>
      <c r="AZ502" s="3">
        <f ca="1">IFERROR(INDEX(INDIRECT("day_wise_sales_data!$B$2:$BZ$599"),MATCH(resource!$CC502,day_wise_sales_data!$A$2:$A$500,0),MATCH(resource!AZ$2,INDIRECT("day_wise_sales_data!$B$1:$BZ$1"),0)),0)</f>
        <v>0</v>
      </c>
      <c r="BA502" s="3">
        <f ca="1">IFERROR(INDEX(INDIRECT("day_wise_sales_data!$B$2:$BZ$599"),MATCH(resource!$CC502,day_wise_sales_data!$A$2:$A$500,0),MATCH(resource!BA$2,INDIRECT("day_wise_sales_data!$B$1:$BZ$1"),0)),0)</f>
        <v>0</v>
      </c>
      <c r="BB502" s="3">
        <f ca="1">IFERROR(INDEX(INDIRECT("day_wise_sales_data!$B$2:$BZ$599"),MATCH(resource!$CC502,day_wise_sales_data!$A$2:$A$500,0),MATCH(resource!BB$2,INDIRECT("day_wise_sales_data!$B$1:$BZ$1"),0)),0)</f>
        <v>0</v>
      </c>
      <c r="BC502" s="3">
        <f ca="1">IFERROR(INDEX(INDIRECT("day_wise_sales_data!$B$2:$BZ$599"),MATCH(resource!$CC502,day_wise_sales_data!$A$2:$A$500,0),MATCH(resource!BC$2,INDIRECT("day_wise_sales_data!$B$1:$BZ$1"),0)),0)</f>
        <v>0</v>
      </c>
      <c r="BD502" s="3">
        <f ca="1">IFERROR(INDEX(INDIRECT("day_wise_sales_data!$B$2:$BZ$599"),MATCH(resource!$CC502,day_wise_sales_data!$A$2:$A$500,0),MATCH(resource!BD$2,INDIRECT("day_wise_sales_data!$B$1:$BZ$1"),0)),0)</f>
        <v>0</v>
      </c>
      <c r="BE502" s="3">
        <f ca="1">IFERROR(INDEX(INDIRECT("day_wise_sales_data!$B$2:$BZ$599"),MATCH(resource!$CC502,day_wise_sales_data!$A$2:$A$500,0),MATCH(resource!BE$2,INDIRECT("day_wise_sales_data!$B$1:$BZ$1"),0)),0)</f>
        <v>0</v>
      </c>
      <c r="BF502" s="3">
        <f ca="1">IFERROR(INDEX(INDIRECT("day_wise_sales_data!$B$2:$BZ$599"),MATCH(resource!$CC502,day_wise_sales_data!$A$2:$A$500,0),MATCH(resource!BF$2,INDIRECT("day_wise_sales_data!$B$1:$BZ$1"),0)),0)</f>
        <v>0</v>
      </c>
      <c r="BG502" s="3">
        <f ca="1">IFERROR(INDEX(INDIRECT("day_wise_sales_data!$B$2:$BZ$599"),MATCH(resource!$CC502,day_wise_sales_data!$A$2:$A$500,0),MATCH(resource!BG$2,INDIRECT("day_wise_sales_data!$B$1:$BZ$1"),0)),0)</f>
        <v>0</v>
      </c>
      <c r="BH502" s="3">
        <f ca="1">IFERROR(INDEX(INDIRECT("day_wise_sales_data!$B$2:$BZ$599"),MATCH(resource!$CC502,day_wise_sales_data!$A$2:$A$500,0),MATCH(resource!BH$2,INDIRECT("day_wise_sales_data!$B$1:$BZ$1"),0)),0)</f>
        <v>0</v>
      </c>
      <c r="BI502" s="3">
        <f ca="1">IFERROR(INDEX(INDIRECT("day_wise_sales_data!$B$2:$BZ$599"),MATCH(resource!$CC502,day_wise_sales_data!$A$2:$A$500,0),MATCH(resource!BI$2,INDIRECT("day_wise_sales_data!$B$1:$BZ$1"),0)),0)</f>
        <v>0</v>
      </c>
      <c r="BJ502" s="3">
        <f ca="1">IFERROR(INDEX(INDIRECT("day_wise_sales_data!$B$2:$BZ$599"),MATCH(resource!$CC502,day_wise_sales_data!$A$2:$A$500,0),MATCH(resource!BJ$2,INDIRECT("day_wise_sales_data!$B$1:$BZ$1"),0)),0)</f>
        <v>0</v>
      </c>
      <c r="BK502" s="3">
        <f ca="1">IFERROR(INDEX(INDIRECT("day_wise_sales_data!$B$2:$BZ$599"),MATCH(resource!$CC502,day_wise_sales_data!$A$2:$A$500,0),MATCH(resource!BK$2,INDIRECT("day_wise_sales_data!$B$1:$BZ$1"),0)),0)</f>
        <v>0</v>
      </c>
      <c r="BL502" s="3">
        <f ca="1">IFERROR(INDEX(INDIRECT("day_wise_sales_data!$B$2:$BZ$599"),MATCH(resource!$CC502,day_wise_sales_data!$A$2:$A$500,0),MATCH(resource!BL$2,INDIRECT("day_wise_sales_data!$B$1:$BZ$1"),0)),0)</f>
        <v>0</v>
      </c>
      <c r="BM502" s="3">
        <f ca="1">IFERROR(INDEX(INDIRECT("day_wise_sales_data!$B$2:$BZ$599"),MATCH(resource!$CC502,day_wise_sales_data!$A$2:$A$500,0),MATCH(resource!BM$2,INDIRECT("day_wise_sales_data!$B$1:$BZ$1"),0)),0)</f>
        <v>0</v>
      </c>
      <c r="BN502" s="3">
        <f ca="1">IFERROR(INDEX(INDIRECT("day_wise_sales_data!$B$2:$BZ$599"),MATCH(resource!$CC502,day_wise_sales_data!$A$2:$A$500,0),MATCH(resource!BN$2,INDIRECT("day_wise_sales_data!$B$1:$BZ$1"),0)),0)</f>
        <v>0</v>
      </c>
      <c r="BO502" s="3">
        <f ca="1">IFERROR(INDEX(INDIRECT("day_wise_sales_data!$B$2:$BZ$599"),MATCH(resource!$CC502,day_wise_sales_data!$A$2:$A$500,0),MATCH(resource!BO$2,INDIRECT("day_wise_sales_data!$B$1:$BZ$1"),0)),0)</f>
        <v>0</v>
      </c>
      <c r="BP502" s="3">
        <f ca="1">IFERROR(INDEX(INDIRECT("day_wise_sales_data!$B$2:$BZ$599"),MATCH(resource!$CC502,day_wise_sales_data!$A$2:$A$500,0),MATCH(resource!BP$2,INDIRECT("day_wise_sales_data!$B$1:$BZ$1"),0)),0)</f>
        <v>0</v>
      </c>
      <c r="BQ502" s="3">
        <f ca="1">IFERROR(INDEX(INDIRECT("day_wise_sales_data!$B$2:$BZ$599"),MATCH(resource!$CC502,day_wise_sales_data!$A$2:$A$500,0),MATCH(resource!BQ$2,INDIRECT("day_wise_sales_data!$B$1:$BZ$1"),0)),0)</f>
        <v>0</v>
      </c>
      <c r="BR502" s="3">
        <f ca="1">IFERROR(INDEX(INDIRECT("day_wise_sales_data!$B$2:$BZ$599"),MATCH(resource!$CC502,day_wise_sales_data!$A$2:$A$500,0),MATCH(resource!BR$2,INDIRECT("day_wise_sales_data!$B$1:$BZ$1"),0)),0)</f>
        <v>0</v>
      </c>
      <c r="BS502" s="3">
        <f ca="1">IFERROR(INDEX(INDIRECT("day_wise_sales_data!$B$2:$BZ$599"),MATCH(resource!$CC502,day_wise_sales_data!$A$2:$A$500,0),MATCH(resource!BS$2,INDIRECT("day_wise_sales_data!$B$1:$BZ$1"),0)),0)</f>
        <v>0</v>
      </c>
      <c r="BT502" s="3">
        <f ca="1">IFERROR(INDEX(INDIRECT("day_wise_sales_data!$B$2:$BZ$599"),MATCH(resource!$CC502,day_wise_sales_data!$A$2:$A$500,0),MATCH(resource!BT$2,INDIRECT("day_wise_sales_data!$B$1:$BZ$1"),0)),0)</f>
        <v>0</v>
      </c>
      <c r="BU502" s="3">
        <f ca="1">IFERROR(INDEX(INDIRECT("day_wise_sales_data!$B$2:$BZ$599"),MATCH(resource!$CC502,day_wise_sales_data!$A$2:$A$500,0),MATCH(resource!BU$2,INDIRECT("day_wise_sales_data!$B$1:$BZ$1"),0)),0)</f>
        <v>0</v>
      </c>
      <c r="BV502" s="3">
        <f ca="1">IFERROR(INDEX(INDIRECT("day_wise_sales_data!$B$2:$BZ$599"),MATCH(resource!$CC502,day_wise_sales_data!$A$2:$A$500,0),MATCH(resource!BV$2,INDIRECT("day_wise_sales_data!$B$1:$BZ$1"),0)),0)</f>
        <v>0</v>
      </c>
      <c r="BW502" s="3">
        <f ca="1">IFERROR(INDEX(INDIRECT("day_wise_sales_data!$B$2:$BZ$599"),MATCH(resource!$CC502,day_wise_sales_data!$A$2:$A$500,0),MATCH(resource!BW$2,INDIRECT("day_wise_sales_data!$B$1:$BZ$1"),0)),0)</f>
        <v>0</v>
      </c>
      <c r="BX502" s="3">
        <f ca="1">IFERROR(INDEX(INDIRECT("day_wise_sales_data!$B$2:$BZ$599"),MATCH(resource!$CC502,day_wise_sales_data!$A$2:$A$500,0),MATCH(resource!BX$2,INDIRECT("day_wise_sales_data!$B$1:$BZ$1"),0)),0)</f>
        <v>0</v>
      </c>
      <c r="BY502" s="3">
        <f ca="1">IFERROR(INDEX(INDIRECT("day_wise_sales_data!$B$2:$BZ$599"),MATCH(resource!$CC502,day_wise_sales_data!$A$2:$A$500,0),MATCH(resource!BY$2,INDIRECT("day_wise_sales_data!$B$1:$BZ$1"),0)),0)</f>
        <v>0</v>
      </c>
      <c r="BZ502" s="3">
        <f ca="1">IFERROR(INDEX(INDIRECT("day_wise_sales_data!$B$2:$BZ$599"),MATCH(resource!$CC502,day_wise_sales_data!$A$2:$A$500,0),MATCH(resource!BZ$2,INDIRECT("day_wise_sales_data!$B$1:$BZ$1"),0)),0)</f>
        <v>0</v>
      </c>
      <c r="CA502" s="3">
        <f ca="1">IFERROR(INDEX(INDIRECT("day_wise_sales_data!$B$2:$BZ$599"),MATCH(resource!$CC502,day_wise_sales_data!$A$2:$A$500,0),MATCH(resource!CA$2,INDIRECT("day_wise_sales_data!$B$1:$BZ$1"),0)),0)</f>
        <v>0</v>
      </c>
      <c r="CC502" s="4">
        <f>sales_data!H501</f>
        <v>0</v>
      </c>
      <c r="CD502" s="1">
        <v>500</v>
      </c>
      <c r="CE502" s="1" t="str">
        <f>IF(AQ502=report!$AQ$3,resource!CD502,"")</f>
        <v/>
      </c>
      <c r="CF502" s="5" t="str">
        <f>IFERROR(SMALL($CE$3:$CE$1001,ROWS($CE$3:CE502)),"")</f>
        <v/>
      </c>
      <c r="CH502">
        <f>IFERROR(VLOOKUP($CC502,data_pull!$E$22:$G$700,2,0),0)</f>
        <v>0</v>
      </c>
      <c r="DK502" s="3" t="str">
        <f>IFERROR(INDEX(COD_SALES!$B$5:$Z$500,MATCH(resource!$CC502,COD_SALES!$A$5:$A$500,0),MATCH(resource!DK$2,COD_SALES!$B$4:$Z$4,0)),"")</f>
        <v/>
      </c>
      <c r="DL502" s="3" t="str">
        <f>IFERROR(INDEX(COD_SALES!$B$5:$Z$500,MATCH(resource!$CC502,COD_SALES!$A$5:$A$500,0),MATCH(resource!DL$2,COD_SALES!$B$4:$Z$4,0)),"")</f>
        <v/>
      </c>
      <c r="DM502" s="3" t="str">
        <f>IFERROR(INDEX(COD_SALES!$B$5:$Z$500,MATCH(resource!$CC502,COD_SALES!$A$5:$A$500,0),MATCH(resource!DM$2,COD_SALES!$B$4:$Z$4,0)),"")</f>
        <v/>
      </c>
      <c r="DN502" s="3" t="str">
        <f>IFERROR(INDEX(COD_SALES!$B$5:$Z$500,MATCH(resource!$CC502,COD_SALES!$A$5:$A$500,0),MATCH(resource!DN$2,COD_SALES!$B$4:$Z$4,0)),"")</f>
        <v/>
      </c>
      <c r="DO502" s="3" t="str">
        <f>IFERROR(INDEX(COD_SALES!$B$5:$Z$500,MATCH(resource!$CC502,COD_SALES!$A$5:$A$500,0),MATCH(resource!DO$2,COD_SALES!$B$4:$Z$4,0)),"")</f>
        <v/>
      </c>
      <c r="DP502" s="3" t="str">
        <f>IFERROR(INDEX(COD_SALES!$B$5:$Z$500,MATCH(resource!$CC502,COD_SALES!$A$5:$A$500,0),MATCH(resource!DP$2,COD_SALES!$B$4:$Z$4,0)),"")</f>
        <v/>
      </c>
      <c r="DQ502" s="3" t="str">
        <f>IFERROR(INDEX(COD_SALES!$B$5:$Z$500,MATCH(resource!$CC502,COD_SALES!$A$5:$A$500,0),MATCH(resource!DQ$2,COD_SALES!$B$4:$Z$4,0)),"")</f>
        <v/>
      </c>
      <c r="DR502" s="3" t="str">
        <f>IFERROR(INDEX(COD_SALES!$B$5:$Z$500,MATCH(resource!$CC502,COD_SALES!$A$5:$A$500,0),MATCH(resource!DR$2,COD_SALES!$B$4:$Z$4,0)),"")</f>
        <v/>
      </c>
      <c r="DS502" s="3" t="str">
        <f>IFERROR(INDEX(COD_SALES!$B$5:$Z$500,MATCH(resource!$CC502,COD_SALES!$A$5:$A$500,0),MATCH(resource!DS$2,COD_SALES!$B$4:$Z$4,0)),"")</f>
        <v/>
      </c>
      <c r="DT502" s="3" t="str">
        <f>IFERROR(INDEX(COD_SALES!$B$5:$Z$500,MATCH(resource!$CC502,COD_SALES!$A$5:$A$500,0),MATCH(resource!DT$2,COD_SALES!$B$4:$Z$4,0)),"")</f>
        <v/>
      </c>
      <c r="DU502" s="3" t="str">
        <f>IFERROR(INDEX(COD_SALES!$B$5:$Z$500,MATCH(resource!$CC502,COD_SALES!$A$5:$A$500,0),MATCH(resource!DU$2,COD_SALES!$B$4:$Z$4,0)),"")</f>
        <v/>
      </c>
      <c r="DV502" s="3" t="str">
        <f>IFERROR(INDEX(COD_SALES!$B$5:$Z$500,MATCH(resource!$CC502,COD_SALES!$A$5:$A$500,0),MATCH(resource!DV$2,COD_SALES!$B$4:$Z$4,0)),"")</f>
        <v/>
      </c>
      <c r="DW502" s="3" t="str">
        <f>IFERROR(INDEX(COD_SALES!$B$5:$Z$500,MATCH(resource!$CC502,COD_SALES!$A$5:$A$500,0),MATCH(resource!DW$2,COD_SALES!$B$4:$Z$4,0)),"")</f>
        <v/>
      </c>
      <c r="DX502" s="3" t="str">
        <f>IFERROR(INDEX(COD_SALES!$B$5:$Z$500,MATCH(resource!$CC502,COD_SALES!$A$5:$A$500,0),MATCH(resource!DX$2,COD_SALES!$B$4:$Z$4,0)),"")</f>
        <v/>
      </c>
      <c r="DY502" s="3" t="str">
        <f>IFERROR(INDEX(COD_SALES!$B$5:$Z$500,MATCH(resource!$CC502,COD_SALES!$A$5:$A$500,0),MATCH(resource!DY$2,COD_SALES!$B$4:$Z$4,0)),"")</f>
        <v/>
      </c>
      <c r="DZ502" s="3" t="str">
        <f>IFERROR(INDEX(COD_SALES!$B$5:$Z$500,MATCH(resource!$CC502,COD_SALES!$A$5:$A$500,0),MATCH(resource!DZ$2,COD_SALES!$B$4:$Z$4,0)),"")</f>
        <v/>
      </c>
      <c r="EA502" s="3" t="str">
        <f>IFERROR(INDEX(COD_SALES!$B$5:$Z$500,MATCH(resource!$CC502,COD_SALES!$A$5:$A$500,0),MATCH(resource!EA$2,COD_SALES!$B$4:$Z$4,0)),"")</f>
        <v/>
      </c>
      <c r="EB502" s="3">
        <f t="shared" si="130"/>
        <v>0</v>
      </c>
      <c r="EW502" s="3">
        <f>IFERROR(VLOOKUP(CC502,data_pull!$AO$25:$AR$546,2,0),0)</f>
        <v>0</v>
      </c>
      <c r="EX502" s="1">
        <f>IFERROR(VLOOKUP(CC502,data_pull!$AO$25:$AR$546,4,0),0)</f>
        <v>0</v>
      </c>
    </row>
    <row r="503" spans="13:154" x14ac:dyDescent="0.25"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4">
        <f>sales_data!B502</f>
        <v>0</v>
      </c>
      <c r="AR503" s="4">
        <f>sales_data!C502</f>
        <v>0</v>
      </c>
      <c r="AS503" s="5" t="str">
        <f t="shared" si="129"/>
        <v/>
      </c>
      <c r="AT503" s="4">
        <f>sales_data!I502</f>
        <v>0</v>
      </c>
      <c r="AU503" s="4">
        <f>sales_data!W502</f>
        <v>0</v>
      </c>
      <c r="AV503" s="1">
        <f>sales_data!N502</f>
        <v>0</v>
      </c>
      <c r="AW503" s="1">
        <f>sales_data!P502</f>
        <v>0</v>
      </c>
      <c r="AX503" s="3">
        <f ca="1">IFERROR(INDEX(INDIRECT("day_wise_sales_data!$B$2:$BZ$599"),MATCH(resource!$CC503,day_wise_sales_data!$A$2:$A$500,0),MATCH(resource!AX$2,INDIRECT("day_wise_sales_data!$B$1:$BZ$1"),0)),0)</f>
        <v>0</v>
      </c>
      <c r="AY503" s="3">
        <f ca="1">IFERROR(INDEX(INDIRECT("day_wise_sales_data!$B$2:$BZ$599"),MATCH(resource!$CC503,day_wise_sales_data!$A$2:$A$500,0),MATCH(resource!AY$2,INDIRECT("day_wise_sales_data!$B$1:$BZ$1"),0)),0)</f>
        <v>0</v>
      </c>
      <c r="AZ503" s="3">
        <f ca="1">IFERROR(INDEX(INDIRECT("day_wise_sales_data!$B$2:$BZ$599"),MATCH(resource!$CC503,day_wise_sales_data!$A$2:$A$500,0),MATCH(resource!AZ$2,INDIRECT("day_wise_sales_data!$B$1:$BZ$1"),0)),0)</f>
        <v>0</v>
      </c>
      <c r="BA503" s="3">
        <f ca="1">IFERROR(INDEX(INDIRECT("day_wise_sales_data!$B$2:$BZ$599"),MATCH(resource!$CC503,day_wise_sales_data!$A$2:$A$500,0),MATCH(resource!BA$2,INDIRECT("day_wise_sales_data!$B$1:$BZ$1"),0)),0)</f>
        <v>0</v>
      </c>
      <c r="BB503" s="3">
        <f ca="1">IFERROR(INDEX(INDIRECT("day_wise_sales_data!$B$2:$BZ$599"),MATCH(resource!$CC503,day_wise_sales_data!$A$2:$A$500,0),MATCH(resource!BB$2,INDIRECT("day_wise_sales_data!$B$1:$BZ$1"),0)),0)</f>
        <v>0</v>
      </c>
      <c r="BC503" s="3">
        <f ca="1">IFERROR(INDEX(INDIRECT("day_wise_sales_data!$B$2:$BZ$599"),MATCH(resource!$CC503,day_wise_sales_data!$A$2:$A$500,0),MATCH(resource!BC$2,INDIRECT("day_wise_sales_data!$B$1:$BZ$1"),0)),0)</f>
        <v>0</v>
      </c>
      <c r="BD503" s="3">
        <f ca="1">IFERROR(INDEX(INDIRECT("day_wise_sales_data!$B$2:$BZ$599"),MATCH(resource!$CC503,day_wise_sales_data!$A$2:$A$500,0),MATCH(resource!BD$2,INDIRECT("day_wise_sales_data!$B$1:$BZ$1"),0)),0)</f>
        <v>0</v>
      </c>
      <c r="BE503" s="3">
        <f ca="1">IFERROR(INDEX(INDIRECT("day_wise_sales_data!$B$2:$BZ$599"),MATCH(resource!$CC503,day_wise_sales_data!$A$2:$A$500,0),MATCH(resource!BE$2,INDIRECT("day_wise_sales_data!$B$1:$BZ$1"),0)),0)</f>
        <v>0</v>
      </c>
      <c r="BF503" s="3">
        <f ca="1">IFERROR(INDEX(INDIRECT("day_wise_sales_data!$B$2:$BZ$599"),MATCH(resource!$CC503,day_wise_sales_data!$A$2:$A$500,0),MATCH(resource!BF$2,INDIRECT("day_wise_sales_data!$B$1:$BZ$1"),0)),0)</f>
        <v>0</v>
      </c>
      <c r="BG503" s="3">
        <f ca="1">IFERROR(INDEX(INDIRECT("day_wise_sales_data!$B$2:$BZ$599"),MATCH(resource!$CC503,day_wise_sales_data!$A$2:$A$500,0),MATCH(resource!BG$2,INDIRECT("day_wise_sales_data!$B$1:$BZ$1"),0)),0)</f>
        <v>0</v>
      </c>
      <c r="BH503" s="3">
        <f ca="1">IFERROR(INDEX(INDIRECT("day_wise_sales_data!$B$2:$BZ$599"),MATCH(resource!$CC503,day_wise_sales_data!$A$2:$A$500,0),MATCH(resource!BH$2,INDIRECT("day_wise_sales_data!$B$1:$BZ$1"),0)),0)</f>
        <v>0</v>
      </c>
      <c r="BI503" s="3">
        <f ca="1">IFERROR(INDEX(INDIRECT("day_wise_sales_data!$B$2:$BZ$599"),MATCH(resource!$CC503,day_wise_sales_data!$A$2:$A$500,0),MATCH(resource!BI$2,INDIRECT("day_wise_sales_data!$B$1:$BZ$1"),0)),0)</f>
        <v>0</v>
      </c>
      <c r="BJ503" s="3">
        <f ca="1">IFERROR(INDEX(INDIRECT("day_wise_sales_data!$B$2:$BZ$599"),MATCH(resource!$CC503,day_wise_sales_data!$A$2:$A$500,0),MATCH(resource!BJ$2,INDIRECT("day_wise_sales_data!$B$1:$BZ$1"),0)),0)</f>
        <v>0</v>
      </c>
      <c r="BK503" s="3">
        <f ca="1">IFERROR(INDEX(INDIRECT("day_wise_sales_data!$B$2:$BZ$599"),MATCH(resource!$CC503,day_wise_sales_data!$A$2:$A$500,0),MATCH(resource!BK$2,INDIRECT("day_wise_sales_data!$B$1:$BZ$1"),0)),0)</f>
        <v>0</v>
      </c>
      <c r="BL503" s="3">
        <f ca="1">IFERROR(INDEX(INDIRECT("day_wise_sales_data!$B$2:$BZ$599"),MATCH(resource!$CC503,day_wise_sales_data!$A$2:$A$500,0),MATCH(resource!BL$2,INDIRECT("day_wise_sales_data!$B$1:$BZ$1"),0)),0)</f>
        <v>0</v>
      </c>
      <c r="BM503" s="3">
        <f ca="1">IFERROR(INDEX(INDIRECT("day_wise_sales_data!$B$2:$BZ$599"),MATCH(resource!$CC503,day_wise_sales_data!$A$2:$A$500,0),MATCH(resource!BM$2,INDIRECT("day_wise_sales_data!$B$1:$BZ$1"),0)),0)</f>
        <v>0</v>
      </c>
      <c r="BN503" s="3">
        <f ca="1">IFERROR(INDEX(INDIRECT("day_wise_sales_data!$B$2:$BZ$599"),MATCH(resource!$CC503,day_wise_sales_data!$A$2:$A$500,0),MATCH(resource!BN$2,INDIRECT("day_wise_sales_data!$B$1:$BZ$1"),0)),0)</f>
        <v>0</v>
      </c>
      <c r="BO503" s="3">
        <f ca="1">IFERROR(INDEX(INDIRECT("day_wise_sales_data!$B$2:$BZ$599"),MATCH(resource!$CC503,day_wise_sales_data!$A$2:$A$500,0),MATCH(resource!BO$2,INDIRECT("day_wise_sales_data!$B$1:$BZ$1"),0)),0)</f>
        <v>0</v>
      </c>
      <c r="BP503" s="3">
        <f ca="1">IFERROR(INDEX(INDIRECT("day_wise_sales_data!$B$2:$BZ$599"),MATCH(resource!$CC503,day_wise_sales_data!$A$2:$A$500,0),MATCH(resource!BP$2,INDIRECT("day_wise_sales_data!$B$1:$BZ$1"),0)),0)</f>
        <v>0</v>
      </c>
      <c r="BQ503" s="3">
        <f ca="1">IFERROR(INDEX(INDIRECT("day_wise_sales_data!$B$2:$BZ$599"),MATCH(resource!$CC503,day_wise_sales_data!$A$2:$A$500,0),MATCH(resource!BQ$2,INDIRECT("day_wise_sales_data!$B$1:$BZ$1"),0)),0)</f>
        <v>0</v>
      </c>
      <c r="BR503" s="3">
        <f ca="1">IFERROR(INDEX(INDIRECT("day_wise_sales_data!$B$2:$BZ$599"),MATCH(resource!$CC503,day_wise_sales_data!$A$2:$A$500,0),MATCH(resource!BR$2,INDIRECT("day_wise_sales_data!$B$1:$BZ$1"),0)),0)</f>
        <v>0</v>
      </c>
      <c r="BS503" s="3">
        <f ca="1">IFERROR(INDEX(INDIRECT("day_wise_sales_data!$B$2:$BZ$599"),MATCH(resource!$CC503,day_wise_sales_data!$A$2:$A$500,0),MATCH(resource!BS$2,INDIRECT("day_wise_sales_data!$B$1:$BZ$1"),0)),0)</f>
        <v>0</v>
      </c>
      <c r="BT503" s="3">
        <f ca="1">IFERROR(INDEX(INDIRECT("day_wise_sales_data!$B$2:$BZ$599"),MATCH(resource!$CC503,day_wise_sales_data!$A$2:$A$500,0),MATCH(resource!BT$2,INDIRECT("day_wise_sales_data!$B$1:$BZ$1"),0)),0)</f>
        <v>0</v>
      </c>
      <c r="BU503" s="3">
        <f ca="1">IFERROR(INDEX(INDIRECT("day_wise_sales_data!$B$2:$BZ$599"),MATCH(resource!$CC503,day_wise_sales_data!$A$2:$A$500,0),MATCH(resource!BU$2,INDIRECT("day_wise_sales_data!$B$1:$BZ$1"),0)),0)</f>
        <v>0</v>
      </c>
      <c r="BV503" s="3">
        <f ca="1">IFERROR(INDEX(INDIRECT("day_wise_sales_data!$B$2:$BZ$599"),MATCH(resource!$CC503,day_wise_sales_data!$A$2:$A$500,0),MATCH(resource!BV$2,INDIRECT("day_wise_sales_data!$B$1:$BZ$1"),0)),0)</f>
        <v>0</v>
      </c>
      <c r="BW503" s="3">
        <f ca="1">IFERROR(INDEX(INDIRECT("day_wise_sales_data!$B$2:$BZ$599"),MATCH(resource!$CC503,day_wise_sales_data!$A$2:$A$500,0),MATCH(resource!BW$2,INDIRECT("day_wise_sales_data!$B$1:$BZ$1"),0)),0)</f>
        <v>0</v>
      </c>
      <c r="BX503" s="3">
        <f ca="1">IFERROR(INDEX(INDIRECT("day_wise_sales_data!$B$2:$BZ$599"),MATCH(resource!$CC503,day_wise_sales_data!$A$2:$A$500,0),MATCH(resource!BX$2,INDIRECT("day_wise_sales_data!$B$1:$BZ$1"),0)),0)</f>
        <v>0</v>
      </c>
      <c r="BY503" s="3">
        <f ca="1">IFERROR(INDEX(INDIRECT("day_wise_sales_data!$B$2:$BZ$599"),MATCH(resource!$CC503,day_wise_sales_data!$A$2:$A$500,0),MATCH(resource!BY$2,INDIRECT("day_wise_sales_data!$B$1:$BZ$1"),0)),0)</f>
        <v>0</v>
      </c>
      <c r="BZ503" s="3">
        <f ca="1">IFERROR(INDEX(INDIRECT("day_wise_sales_data!$B$2:$BZ$599"),MATCH(resource!$CC503,day_wise_sales_data!$A$2:$A$500,0),MATCH(resource!BZ$2,INDIRECT("day_wise_sales_data!$B$1:$BZ$1"),0)),0)</f>
        <v>0</v>
      </c>
      <c r="CA503" s="3">
        <f ca="1">IFERROR(INDEX(INDIRECT("day_wise_sales_data!$B$2:$BZ$599"),MATCH(resource!$CC503,day_wise_sales_data!$A$2:$A$500,0),MATCH(resource!CA$2,INDIRECT("day_wise_sales_data!$B$1:$BZ$1"),0)),0)</f>
        <v>0</v>
      </c>
      <c r="CC503" s="4">
        <f>sales_data!H502</f>
        <v>0</v>
      </c>
      <c r="CD503" s="1">
        <v>501</v>
      </c>
      <c r="CE503" s="1" t="str">
        <f>IF(AQ503=report!$AQ$3,resource!CD503,"")</f>
        <v/>
      </c>
      <c r="CF503" s="5" t="str">
        <f>IFERROR(SMALL($CE$3:$CE$1001,ROWS($CE$3:CE503)),"")</f>
        <v/>
      </c>
      <c r="CH503">
        <f>IFERROR(VLOOKUP($CC503,data_pull!$E$22:$G$700,2,0),0)</f>
        <v>0</v>
      </c>
      <c r="DK503" s="3" t="str">
        <f>IFERROR(INDEX(COD_SALES!$B$5:$Z$500,MATCH(resource!$CC503,COD_SALES!$A$5:$A$500,0),MATCH(resource!DK$2,COD_SALES!$B$4:$Z$4,0)),"")</f>
        <v/>
      </c>
      <c r="DL503" s="3" t="str">
        <f>IFERROR(INDEX(COD_SALES!$B$5:$Z$500,MATCH(resource!$CC503,COD_SALES!$A$5:$A$500,0),MATCH(resource!DL$2,COD_SALES!$B$4:$Z$4,0)),"")</f>
        <v/>
      </c>
      <c r="DM503" s="3" t="str">
        <f>IFERROR(INDEX(COD_SALES!$B$5:$Z$500,MATCH(resource!$CC503,COD_SALES!$A$5:$A$500,0),MATCH(resource!DM$2,COD_SALES!$B$4:$Z$4,0)),"")</f>
        <v/>
      </c>
      <c r="DN503" s="3" t="str">
        <f>IFERROR(INDEX(COD_SALES!$B$5:$Z$500,MATCH(resource!$CC503,COD_SALES!$A$5:$A$500,0),MATCH(resource!DN$2,COD_SALES!$B$4:$Z$4,0)),"")</f>
        <v/>
      </c>
      <c r="DO503" s="3" t="str">
        <f>IFERROR(INDEX(COD_SALES!$B$5:$Z$500,MATCH(resource!$CC503,COD_SALES!$A$5:$A$500,0),MATCH(resource!DO$2,COD_SALES!$B$4:$Z$4,0)),"")</f>
        <v/>
      </c>
      <c r="DP503" s="3" t="str">
        <f>IFERROR(INDEX(COD_SALES!$B$5:$Z$500,MATCH(resource!$CC503,COD_SALES!$A$5:$A$500,0),MATCH(resource!DP$2,COD_SALES!$B$4:$Z$4,0)),"")</f>
        <v/>
      </c>
      <c r="DQ503" s="3" t="str">
        <f>IFERROR(INDEX(COD_SALES!$B$5:$Z$500,MATCH(resource!$CC503,COD_SALES!$A$5:$A$500,0),MATCH(resource!DQ$2,COD_SALES!$B$4:$Z$4,0)),"")</f>
        <v/>
      </c>
      <c r="DR503" s="3" t="str">
        <f>IFERROR(INDEX(COD_SALES!$B$5:$Z$500,MATCH(resource!$CC503,COD_SALES!$A$5:$A$500,0),MATCH(resource!DR$2,COD_SALES!$B$4:$Z$4,0)),"")</f>
        <v/>
      </c>
      <c r="DS503" s="3" t="str">
        <f>IFERROR(INDEX(COD_SALES!$B$5:$Z$500,MATCH(resource!$CC503,COD_SALES!$A$5:$A$500,0),MATCH(resource!DS$2,COD_SALES!$B$4:$Z$4,0)),"")</f>
        <v/>
      </c>
      <c r="DT503" s="3" t="str">
        <f>IFERROR(INDEX(COD_SALES!$B$5:$Z$500,MATCH(resource!$CC503,COD_SALES!$A$5:$A$500,0),MATCH(resource!DT$2,COD_SALES!$B$4:$Z$4,0)),"")</f>
        <v/>
      </c>
      <c r="DU503" s="3" t="str">
        <f>IFERROR(INDEX(COD_SALES!$B$5:$Z$500,MATCH(resource!$CC503,COD_SALES!$A$5:$A$500,0),MATCH(resource!DU$2,COD_SALES!$B$4:$Z$4,0)),"")</f>
        <v/>
      </c>
      <c r="DV503" s="3" t="str">
        <f>IFERROR(INDEX(COD_SALES!$B$5:$Z$500,MATCH(resource!$CC503,COD_SALES!$A$5:$A$500,0),MATCH(resource!DV$2,COD_SALES!$B$4:$Z$4,0)),"")</f>
        <v/>
      </c>
      <c r="DW503" s="3" t="str">
        <f>IFERROR(INDEX(COD_SALES!$B$5:$Z$500,MATCH(resource!$CC503,COD_SALES!$A$5:$A$500,0),MATCH(resource!DW$2,COD_SALES!$B$4:$Z$4,0)),"")</f>
        <v/>
      </c>
      <c r="DX503" s="3" t="str">
        <f>IFERROR(INDEX(COD_SALES!$B$5:$Z$500,MATCH(resource!$CC503,COD_SALES!$A$5:$A$500,0),MATCH(resource!DX$2,COD_SALES!$B$4:$Z$4,0)),"")</f>
        <v/>
      </c>
      <c r="DY503" s="3" t="str">
        <f>IFERROR(INDEX(COD_SALES!$B$5:$Z$500,MATCH(resource!$CC503,COD_SALES!$A$5:$A$500,0),MATCH(resource!DY$2,COD_SALES!$B$4:$Z$4,0)),"")</f>
        <v/>
      </c>
      <c r="DZ503" s="3" t="str">
        <f>IFERROR(INDEX(COD_SALES!$B$5:$Z$500,MATCH(resource!$CC503,COD_SALES!$A$5:$A$500,0),MATCH(resource!DZ$2,COD_SALES!$B$4:$Z$4,0)),"")</f>
        <v/>
      </c>
      <c r="EA503" s="3" t="str">
        <f>IFERROR(INDEX(COD_SALES!$B$5:$Z$500,MATCH(resource!$CC503,COD_SALES!$A$5:$A$500,0),MATCH(resource!EA$2,COD_SALES!$B$4:$Z$4,0)),"")</f>
        <v/>
      </c>
      <c r="EB503" s="3">
        <f t="shared" si="130"/>
        <v>0</v>
      </c>
      <c r="EW503" s="3">
        <f>IFERROR(VLOOKUP(CC503,data_pull!$AO$25:$AR$546,2,0),0)</f>
        <v>0</v>
      </c>
      <c r="EX503" s="1">
        <f>IFERROR(VLOOKUP(CC503,data_pull!$AO$25:$AR$546,4,0),0)</f>
        <v>0</v>
      </c>
    </row>
    <row r="504" spans="13:154" x14ac:dyDescent="0.25"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4">
        <f>sales_data!B503</f>
        <v>0</v>
      </c>
      <c r="AR504" s="4">
        <f>sales_data!C503</f>
        <v>0</v>
      </c>
      <c r="AS504" s="5" t="str">
        <f t="shared" si="129"/>
        <v/>
      </c>
      <c r="AT504" s="4">
        <f>sales_data!I503</f>
        <v>0</v>
      </c>
      <c r="AU504" s="4">
        <f>sales_data!W503</f>
        <v>0</v>
      </c>
      <c r="AV504" s="1">
        <f>sales_data!N503</f>
        <v>0</v>
      </c>
      <c r="AW504" s="1">
        <f>sales_data!P503</f>
        <v>0</v>
      </c>
      <c r="AX504" s="3">
        <f ca="1">IFERROR(INDEX(INDIRECT("day_wise_sales_data!$B$2:$BZ$599"),MATCH(resource!$CC504,day_wise_sales_data!$A$2:$A$500,0),MATCH(resource!AX$2,INDIRECT("day_wise_sales_data!$B$1:$BZ$1"),0)),0)</f>
        <v>0</v>
      </c>
      <c r="AY504" s="3">
        <f ca="1">IFERROR(INDEX(INDIRECT("day_wise_sales_data!$B$2:$BZ$599"),MATCH(resource!$CC504,day_wise_sales_data!$A$2:$A$500,0),MATCH(resource!AY$2,INDIRECT("day_wise_sales_data!$B$1:$BZ$1"),0)),0)</f>
        <v>0</v>
      </c>
      <c r="AZ504" s="3">
        <f ca="1">IFERROR(INDEX(INDIRECT("day_wise_sales_data!$B$2:$BZ$599"),MATCH(resource!$CC504,day_wise_sales_data!$A$2:$A$500,0),MATCH(resource!AZ$2,INDIRECT("day_wise_sales_data!$B$1:$BZ$1"),0)),0)</f>
        <v>0</v>
      </c>
      <c r="BA504" s="3">
        <f ca="1">IFERROR(INDEX(INDIRECT("day_wise_sales_data!$B$2:$BZ$599"),MATCH(resource!$CC504,day_wise_sales_data!$A$2:$A$500,0),MATCH(resource!BA$2,INDIRECT("day_wise_sales_data!$B$1:$BZ$1"),0)),0)</f>
        <v>0</v>
      </c>
      <c r="BB504" s="3">
        <f ca="1">IFERROR(INDEX(INDIRECT("day_wise_sales_data!$B$2:$BZ$599"),MATCH(resource!$CC504,day_wise_sales_data!$A$2:$A$500,0),MATCH(resource!BB$2,INDIRECT("day_wise_sales_data!$B$1:$BZ$1"),0)),0)</f>
        <v>0</v>
      </c>
      <c r="BC504" s="3">
        <f ca="1">IFERROR(INDEX(INDIRECT("day_wise_sales_data!$B$2:$BZ$599"),MATCH(resource!$CC504,day_wise_sales_data!$A$2:$A$500,0),MATCH(resource!BC$2,INDIRECT("day_wise_sales_data!$B$1:$BZ$1"),0)),0)</f>
        <v>0</v>
      </c>
      <c r="BD504" s="3">
        <f ca="1">IFERROR(INDEX(INDIRECT("day_wise_sales_data!$B$2:$BZ$599"),MATCH(resource!$CC504,day_wise_sales_data!$A$2:$A$500,0),MATCH(resource!BD$2,INDIRECT("day_wise_sales_data!$B$1:$BZ$1"),0)),0)</f>
        <v>0</v>
      </c>
      <c r="BE504" s="3">
        <f ca="1">IFERROR(INDEX(INDIRECT("day_wise_sales_data!$B$2:$BZ$599"),MATCH(resource!$CC504,day_wise_sales_data!$A$2:$A$500,0),MATCH(resource!BE$2,INDIRECT("day_wise_sales_data!$B$1:$BZ$1"),0)),0)</f>
        <v>0</v>
      </c>
      <c r="BF504" s="3">
        <f ca="1">IFERROR(INDEX(INDIRECT("day_wise_sales_data!$B$2:$BZ$599"),MATCH(resource!$CC504,day_wise_sales_data!$A$2:$A$500,0),MATCH(resource!BF$2,INDIRECT("day_wise_sales_data!$B$1:$BZ$1"),0)),0)</f>
        <v>0</v>
      </c>
      <c r="BG504" s="3">
        <f ca="1">IFERROR(INDEX(INDIRECT("day_wise_sales_data!$B$2:$BZ$599"),MATCH(resource!$CC504,day_wise_sales_data!$A$2:$A$500,0),MATCH(resource!BG$2,INDIRECT("day_wise_sales_data!$B$1:$BZ$1"),0)),0)</f>
        <v>0</v>
      </c>
      <c r="BH504" s="3">
        <f ca="1">IFERROR(INDEX(INDIRECT("day_wise_sales_data!$B$2:$BZ$599"),MATCH(resource!$CC504,day_wise_sales_data!$A$2:$A$500,0),MATCH(resource!BH$2,INDIRECT("day_wise_sales_data!$B$1:$BZ$1"),0)),0)</f>
        <v>0</v>
      </c>
      <c r="BI504" s="3">
        <f ca="1">IFERROR(INDEX(INDIRECT("day_wise_sales_data!$B$2:$BZ$599"),MATCH(resource!$CC504,day_wise_sales_data!$A$2:$A$500,0),MATCH(resource!BI$2,INDIRECT("day_wise_sales_data!$B$1:$BZ$1"),0)),0)</f>
        <v>0</v>
      </c>
      <c r="BJ504" s="3">
        <f ca="1">IFERROR(INDEX(INDIRECT("day_wise_sales_data!$B$2:$BZ$599"),MATCH(resource!$CC504,day_wise_sales_data!$A$2:$A$500,0),MATCH(resource!BJ$2,INDIRECT("day_wise_sales_data!$B$1:$BZ$1"),0)),0)</f>
        <v>0</v>
      </c>
      <c r="BK504" s="3">
        <f ca="1">IFERROR(INDEX(INDIRECT("day_wise_sales_data!$B$2:$BZ$599"),MATCH(resource!$CC504,day_wise_sales_data!$A$2:$A$500,0),MATCH(resource!BK$2,INDIRECT("day_wise_sales_data!$B$1:$BZ$1"),0)),0)</f>
        <v>0</v>
      </c>
      <c r="BL504" s="3">
        <f ca="1">IFERROR(INDEX(INDIRECT("day_wise_sales_data!$B$2:$BZ$599"),MATCH(resource!$CC504,day_wise_sales_data!$A$2:$A$500,0),MATCH(resource!BL$2,INDIRECT("day_wise_sales_data!$B$1:$BZ$1"),0)),0)</f>
        <v>0</v>
      </c>
      <c r="BM504" s="3">
        <f ca="1">IFERROR(INDEX(INDIRECT("day_wise_sales_data!$B$2:$BZ$599"),MATCH(resource!$CC504,day_wise_sales_data!$A$2:$A$500,0),MATCH(resource!BM$2,INDIRECT("day_wise_sales_data!$B$1:$BZ$1"),0)),0)</f>
        <v>0</v>
      </c>
      <c r="BN504" s="3">
        <f ca="1">IFERROR(INDEX(INDIRECT("day_wise_sales_data!$B$2:$BZ$599"),MATCH(resource!$CC504,day_wise_sales_data!$A$2:$A$500,0),MATCH(resource!BN$2,INDIRECT("day_wise_sales_data!$B$1:$BZ$1"),0)),0)</f>
        <v>0</v>
      </c>
      <c r="BO504" s="3">
        <f ca="1">IFERROR(INDEX(INDIRECT("day_wise_sales_data!$B$2:$BZ$599"),MATCH(resource!$CC504,day_wise_sales_data!$A$2:$A$500,0),MATCH(resource!BO$2,INDIRECT("day_wise_sales_data!$B$1:$BZ$1"),0)),0)</f>
        <v>0</v>
      </c>
      <c r="BP504" s="3">
        <f ca="1">IFERROR(INDEX(INDIRECT("day_wise_sales_data!$B$2:$BZ$599"),MATCH(resource!$CC504,day_wise_sales_data!$A$2:$A$500,0),MATCH(resource!BP$2,INDIRECT("day_wise_sales_data!$B$1:$BZ$1"),0)),0)</f>
        <v>0</v>
      </c>
      <c r="BQ504" s="3">
        <f ca="1">IFERROR(INDEX(INDIRECT("day_wise_sales_data!$B$2:$BZ$599"),MATCH(resource!$CC504,day_wise_sales_data!$A$2:$A$500,0),MATCH(resource!BQ$2,INDIRECT("day_wise_sales_data!$B$1:$BZ$1"),0)),0)</f>
        <v>0</v>
      </c>
      <c r="BR504" s="3">
        <f ca="1">IFERROR(INDEX(INDIRECT("day_wise_sales_data!$B$2:$BZ$599"),MATCH(resource!$CC504,day_wise_sales_data!$A$2:$A$500,0),MATCH(resource!BR$2,INDIRECT("day_wise_sales_data!$B$1:$BZ$1"),0)),0)</f>
        <v>0</v>
      </c>
      <c r="BS504" s="3">
        <f ca="1">IFERROR(INDEX(INDIRECT("day_wise_sales_data!$B$2:$BZ$599"),MATCH(resource!$CC504,day_wise_sales_data!$A$2:$A$500,0),MATCH(resource!BS$2,INDIRECT("day_wise_sales_data!$B$1:$BZ$1"),0)),0)</f>
        <v>0</v>
      </c>
      <c r="BT504" s="3">
        <f ca="1">IFERROR(INDEX(INDIRECT("day_wise_sales_data!$B$2:$BZ$599"),MATCH(resource!$CC504,day_wise_sales_data!$A$2:$A$500,0),MATCH(resource!BT$2,INDIRECT("day_wise_sales_data!$B$1:$BZ$1"),0)),0)</f>
        <v>0</v>
      </c>
      <c r="BU504" s="3">
        <f ca="1">IFERROR(INDEX(INDIRECT("day_wise_sales_data!$B$2:$BZ$599"),MATCH(resource!$CC504,day_wise_sales_data!$A$2:$A$500,0),MATCH(resource!BU$2,INDIRECT("day_wise_sales_data!$B$1:$BZ$1"),0)),0)</f>
        <v>0</v>
      </c>
      <c r="BV504" s="3">
        <f ca="1">IFERROR(INDEX(INDIRECT("day_wise_sales_data!$B$2:$BZ$599"),MATCH(resource!$CC504,day_wise_sales_data!$A$2:$A$500,0),MATCH(resource!BV$2,INDIRECT("day_wise_sales_data!$B$1:$BZ$1"),0)),0)</f>
        <v>0</v>
      </c>
      <c r="BW504" s="3">
        <f ca="1">IFERROR(INDEX(INDIRECT("day_wise_sales_data!$B$2:$BZ$599"),MATCH(resource!$CC504,day_wise_sales_data!$A$2:$A$500,0),MATCH(resource!BW$2,INDIRECT("day_wise_sales_data!$B$1:$BZ$1"),0)),0)</f>
        <v>0</v>
      </c>
      <c r="BX504" s="3">
        <f ca="1">IFERROR(INDEX(INDIRECT("day_wise_sales_data!$B$2:$BZ$599"),MATCH(resource!$CC504,day_wise_sales_data!$A$2:$A$500,0),MATCH(resource!BX$2,INDIRECT("day_wise_sales_data!$B$1:$BZ$1"),0)),0)</f>
        <v>0</v>
      </c>
      <c r="BY504" s="3">
        <f ca="1">IFERROR(INDEX(INDIRECT("day_wise_sales_data!$B$2:$BZ$599"),MATCH(resource!$CC504,day_wise_sales_data!$A$2:$A$500,0),MATCH(resource!BY$2,INDIRECT("day_wise_sales_data!$B$1:$BZ$1"),0)),0)</f>
        <v>0</v>
      </c>
      <c r="BZ504" s="3">
        <f ca="1">IFERROR(INDEX(INDIRECT("day_wise_sales_data!$B$2:$BZ$599"),MATCH(resource!$CC504,day_wise_sales_data!$A$2:$A$500,0),MATCH(resource!BZ$2,INDIRECT("day_wise_sales_data!$B$1:$BZ$1"),0)),0)</f>
        <v>0</v>
      </c>
      <c r="CA504" s="3">
        <f ca="1">IFERROR(INDEX(INDIRECT("day_wise_sales_data!$B$2:$BZ$599"),MATCH(resource!$CC504,day_wise_sales_data!$A$2:$A$500,0),MATCH(resource!CA$2,INDIRECT("day_wise_sales_data!$B$1:$BZ$1"),0)),0)</f>
        <v>0</v>
      </c>
      <c r="CC504" s="4">
        <f>sales_data!H503</f>
        <v>0</v>
      </c>
      <c r="CD504" s="1">
        <v>502</v>
      </c>
      <c r="CE504" s="1" t="str">
        <f>IF(AQ504=report!$AQ$3,resource!CD504,"")</f>
        <v/>
      </c>
      <c r="CF504" s="5" t="str">
        <f>IFERROR(SMALL($CE$3:$CE$1001,ROWS($CE$3:CE504)),"")</f>
        <v/>
      </c>
      <c r="CH504">
        <f>IFERROR(VLOOKUP($CC504,data_pull!$E$22:$G$700,2,0),0)</f>
        <v>0</v>
      </c>
      <c r="DK504" s="3" t="str">
        <f>IFERROR(INDEX(COD_SALES!$B$5:$Z$500,MATCH(resource!$CC504,COD_SALES!$A$5:$A$500,0),MATCH(resource!DK$2,COD_SALES!$B$4:$Z$4,0)),"")</f>
        <v/>
      </c>
      <c r="DL504" s="3" t="str">
        <f>IFERROR(INDEX(COD_SALES!$B$5:$Z$500,MATCH(resource!$CC504,COD_SALES!$A$5:$A$500,0),MATCH(resource!DL$2,COD_SALES!$B$4:$Z$4,0)),"")</f>
        <v/>
      </c>
      <c r="DM504" s="3" t="str">
        <f>IFERROR(INDEX(COD_SALES!$B$5:$Z$500,MATCH(resource!$CC504,COD_SALES!$A$5:$A$500,0),MATCH(resource!DM$2,COD_SALES!$B$4:$Z$4,0)),"")</f>
        <v/>
      </c>
      <c r="DN504" s="3" t="str">
        <f>IFERROR(INDEX(COD_SALES!$B$5:$Z$500,MATCH(resource!$CC504,COD_SALES!$A$5:$A$500,0),MATCH(resource!DN$2,COD_SALES!$B$4:$Z$4,0)),"")</f>
        <v/>
      </c>
      <c r="DO504" s="3" t="str">
        <f>IFERROR(INDEX(COD_SALES!$B$5:$Z$500,MATCH(resource!$CC504,COD_SALES!$A$5:$A$500,0),MATCH(resource!DO$2,COD_SALES!$B$4:$Z$4,0)),"")</f>
        <v/>
      </c>
      <c r="DP504" s="3" t="str">
        <f>IFERROR(INDEX(COD_SALES!$B$5:$Z$500,MATCH(resource!$CC504,COD_SALES!$A$5:$A$500,0),MATCH(resource!DP$2,COD_SALES!$B$4:$Z$4,0)),"")</f>
        <v/>
      </c>
      <c r="DQ504" s="3" t="str">
        <f>IFERROR(INDEX(COD_SALES!$B$5:$Z$500,MATCH(resource!$CC504,COD_SALES!$A$5:$A$500,0),MATCH(resource!DQ$2,COD_SALES!$B$4:$Z$4,0)),"")</f>
        <v/>
      </c>
      <c r="DR504" s="3" t="str">
        <f>IFERROR(INDEX(COD_SALES!$B$5:$Z$500,MATCH(resource!$CC504,COD_SALES!$A$5:$A$500,0),MATCH(resource!DR$2,COD_SALES!$B$4:$Z$4,0)),"")</f>
        <v/>
      </c>
      <c r="DS504" s="3" t="str">
        <f>IFERROR(INDEX(COD_SALES!$B$5:$Z$500,MATCH(resource!$CC504,COD_SALES!$A$5:$A$500,0),MATCH(resource!DS$2,COD_SALES!$B$4:$Z$4,0)),"")</f>
        <v/>
      </c>
      <c r="DT504" s="3" t="str">
        <f>IFERROR(INDEX(COD_SALES!$B$5:$Z$500,MATCH(resource!$CC504,COD_SALES!$A$5:$A$500,0),MATCH(resource!DT$2,COD_SALES!$B$4:$Z$4,0)),"")</f>
        <v/>
      </c>
      <c r="DU504" s="3" t="str">
        <f>IFERROR(INDEX(COD_SALES!$B$5:$Z$500,MATCH(resource!$CC504,COD_SALES!$A$5:$A$500,0),MATCH(resource!DU$2,COD_SALES!$B$4:$Z$4,0)),"")</f>
        <v/>
      </c>
      <c r="DV504" s="3" t="str">
        <f>IFERROR(INDEX(COD_SALES!$B$5:$Z$500,MATCH(resource!$CC504,COD_SALES!$A$5:$A$500,0),MATCH(resource!DV$2,COD_SALES!$B$4:$Z$4,0)),"")</f>
        <v/>
      </c>
      <c r="DW504" s="3" t="str">
        <f>IFERROR(INDEX(COD_SALES!$B$5:$Z$500,MATCH(resource!$CC504,COD_SALES!$A$5:$A$500,0),MATCH(resource!DW$2,COD_SALES!$B$4:$Z$4,0)),"")</f>
        <v/>
      </c>
      <c r="DX504" s="3" t="str">
        <f>IFERROR(INDEX(COD_SALES!$B$5:$Z$500,MATCH(resource!$CC504,COD_SALES!$A$5:$A$500,0),MATCH(resource!DX$2,COD_SALES!$B$4:$Z$4,0)),"")</f>
        <v/>
      </c>
      <c r="DY504" s="3" t="str">
        <f>IFERROR(INDEX(COD_SALES!$B$5:$Z$500,MATCH(resource!$CC504,COD_SALES!$A$5:$A$500,0),MATCH(resource!DY$2,COD_SALES!$B$4:$Z$4,0)),"")</f>
        <v/>
      </c>
      <c r="DZ504" s="3" t="str">
        <f>IFERROR(INDEX(COD_SALES!$B$5:$Z$500,MATCH(resource!$CC504,COD_SALES!$A$5:$A$500,0),MATCH(resource!DZ$2,COD_SALES!$B$4:$Z$4,0)),"")</f>
        <v/>
      </c>
      <c r="EA504" s="3" t="str">
        <f>IFERROR(INDEX(COD_SALES!$B$5:$Z$500,MATCH(resource!$CC504,COD_SALES!$A$5:$A$500,0),MATCH(resource!EA$2,COD_SALES!$B$4:$Z$4,0)),"")</f>
        <v/>
      </c>
      <c r="EB504" s="3">
        <f t="shared" si="130"/>
        <v>0</v>
      </c>
      <c r="EW504" s="3">
        <f>IFERROR(VLOOKUP(CC504,data_pull!$AO$25:$AR$546,2,0),0)</f>
        <v>0</v>
      </c>
      <c r="EX504" s="1">
        <f>IFERROR(VLOOKUP(CC504,data_pull!$AO$25:$AR$546,4,0),0)</f>
        <v>0</v>
      </c>
    </row>
    <row r="505" spans="13:154" x14ac:dyDescent="0.25"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4">
        <f>sales_data!B504</f>
        <v>0</v>
      </c>
      <c r="AR505" s="4">
        <f>sales_data!C504</f>
        <v>0</v>
      </c>
      <c r="AS505" s="5" t="str">
        <f t="shared" si="129"/>
        <v/>
      </c>
      <c r="AT505" s="4">
        <f>sales_data!I504</f>
        <v>0</v>
      </c>
      <c r="AU505" s="4">
        <f>sales_data!W504</f>
        <v>0</v>
      </c>
      <c r="AV505" s="1">
        <f>sales_data!N504</f>
        <v>0</v>
      </c>
      <c r="AW505" s="1">
        <f>sales_data!P504</f>
        <v>0</v>
      </c>
      <c r="AX505" s="3">
        <f ca="1">IFERROR(INDEX(INDIRECT("day_wise_sales_data!$B$2:$BZ$599"),MATCH(resource!$CC505,day_wise_sales_data!$A$2:$A$500,0),MATCH(resource!AX$2,INDIRECT("day_wise_sales_data!$B$1:$BZ$1"),0)),0)</f>
        <v>0</v>
      </c>
      <c r="AY505" s="3">
        <f ca="1">IFERROR(INDEX(INDIRECT("day_wise_sales_data!$B$2:$BZ$599"),MATCH(resource!$CC505,day_wise_sales_data!$A$2:$A$500,0),MATCH(resource!AY$2,INDIRECT("day_wise_sales_data!$B$1:$BZ$1"),0)),0)</f>
        <v>0</v>
      </c>
      <c r="AZ505" s="3">
        <f ca="1">IFERROR(INDEX(INDIRECT("day_wise_sales_data!$B$2:$BZ$599"),MATCH(resource!$CC505,day_wise_sales_data!$A$2:$A$500,0),MATCH(resource!AZ$2,INDIRECT("day_wise_sales_data!$B$1:$BZ$1"),0)),0)</f>
        <v>0</v>
      </c>
      <c r="BA505" s="3">
        <f ca="1">IFERROR(INDEX(INDIRECT("day_wise_sales_data!$B$2:$BZ$599"),MATCH(resource!$CC505,day_wise_sales_data!$A$2:$A$500,0),MATCH(resource!BA$2,INDIRECT("day_wise_sales_data!$B$1:$BZ$1"),0)),0)</f>
        <v>0</v>
      </c>
      <c r="BB505" s="3">
        <f ca="1">IFERROR(INDEX(INDIRECT("day_wise_sales_data!$B$2:$BZ$599"),MATCH(resource!$CC505,day_wise_sales_data!$A$2:$A$500,0),MATCH(resource!BB$2,INDIRECT("day_wise_sales_data!$B$1:$BZ$1"),0)),0)</f>
        <v>0</v>
      </c>
      <c r="BC505" s="3">
        <f ca="1">IFERROR(INDEX(INDIRECT("day_wise_sales_data!$B$2:$BZ$599"),MATCH(resource!$CC505,day_wise_sales_data!$A$2:$A$500,0),MATCH(resource!BC$2,INDIRECT("day_wise_sales_data!$B$1:$BZ$1"),0)),0)</f>
        <v>0</v>
      </c>
      <c r="BD505" s="3">
        <f ca="1">IFERROR(INDEX(INDIRECT("day_wise_sales_data!$B$2:$BZ$599"),MATCH(resource!$CC505,day_wise_sales_data!$A$2:$A$500,0),MATCH(resource!BD$2,INDIRECT("day_wise_sales_data!$B$1:$BZ$1"),0)),0)</f>
        <v>0</v>
      </c>
      <c r="BE505" s="3">
        <f ca="1">IFERROR(INDEX(INDIRECT("day_wise_sales_data!$B$2:$BZ$599"),MATCH(resource!$CC505,day_wise_sales_data!$A$2:$A$500,0),MATCH(resource!BE$2,INDIRECT("day_wise_sales_data!$B$1:$BZ$1"),0)),0)</f>
        <v>0</v>
      </c>
      <c r="BF505" s="3">
        <f ca="1">IFERROR(INDEX(INDIRECT("day_wise_sales_data!$B$2:$BZ$599"),MATCH(resource!$CC505,day_wise_sales_data!$A$2:$A$500,0),MATCH(resource!BF$2,INDIRECT("day_wise_sales_data!$B$1:$BZ$1"),0)),0)</f>
        <v>0</v>
      </c>
      <c r="BG505" s="3">
        <f ca="1">IFERROR(INDEX(INDIRECT("day_wise_sales_data!$B$2:$BZ$599"),MATCH(resource!$CC505,day_wise_sales_data!$A$2:$A$500,0),MATCH(resource!BG$2,INDIRECT("day_wise_sales_data!$B$1:$BZ$1"),0)),0)</f>
        <v>0</v>
      </c>
      <c r="BH505" s="3">
        <f ca="1">IFERROR(INDEX(INDIRECT("day_wise_sales_data!$B$2:$BZ$599"),MATCH(resource!$CC505,day_wise_sales_data!$A$2:$A$500,0),MATCH(resource!BH$2,INDIRECT("day_wise_sales_data!$B$1:$BZ$1"),0)),0)</f>
        <v>0</v>
      </c>
      <c r="BI505" s="3">
        <f ca="1">IFERROR(INDEX(INDIRECT("day_wise_sales_data!$B$2:$BZ$599"),MATCH(resource!$CC505,day_wise_sales_data!$A$2:$A$500,0),MATCH(resource!BI$2,INDIRECT("day_wise_sales_data!$B$1:$BZ$1"),0)),0)</f>
        <v>0</v>
      </c>
      <c r="BJ505" s="3">
        <f ca="1">IFERROR(INDEX(INDIRECT("day_wise_sales_data!$B$2:$BZ$599"),MATCH(resource!$CC505,day_wise_sales_data!$A$2:$A$500,0),MATCH(resource!BJ$2,INDIRECT("day_wise_sales_data!$B$1:$BZ$1"),0)),0)</f>
        <v>0</v>
      </c>
      <c r="BK505" s="3">
        <f ca="1">IFERROR(INDEX(INDIRECT("day_wise_sales_data!$B$2:$BZ$599"),MATCH(resource!$CC505,day_wise_sales_data!$A$2:$A$500,0),MATCH(resource!BK$2,INDIRECT("day_wise_sales_data!$B$1:$BZ$1"),0)),0)</f>
        <v>0</v>
      </c>
      <c r="BL505" s="3">
        <f ca="1">IFERROR(INDEX(INDIRECT("day_wise_sales_data!$B$2:$BZ$599"),MATCH(resource!$CC505,day_wise_sales_data!$A$2:$A$500,0),MATCH(resource!BL$2,INDIRECT("day_wise_sales_data!$B$1:$BZ$1"),0)),0)</f>
        <v>0</v>
      </c>
      <c r="BM505" s="3">
        <f ca="1">IFERROR(INDEX(INDIRECT("day_wise_sales_data!$B$2:$BZ$599"),MATCH(resource!$CC505,day_wise_sales_data!$A$2:$A$500,0),MATCH(resource!BM$2,INDIRECT("day_wise_sales_data!$B$1:$BZ$1"),0)),0)</f>
        <v>0</v>
      </c>
      <c r="BN505" s="3">
        <f ca="1">IFERROR(INDEX(INDIRECT("day_wise_sales_data!$B$2:$BZ$599"),MATCH(resource!$CC505,day_wise_sales_data!$A$2:$A$500,0),MATCH(resource!BN$2,INDIRECT("day_wise_sales_data!$B$1:$BZ$1"),0)),0)</f>
        <v>0</v>
      </c>
      <c r="BO505" s="3">
        <f ca="1">IFERROR(INDEX(INDIRECT("day_wise_sales_data!$B$2:$BZ$599"),MATCH(resource!$CC505,day_wise_sales_data!$A$2:$A$500,0),MATCH(resource!BO$2,INDIRECT("day_wise_sales_data!$B$1:$BZ$1"),0)),0)</f>
        <v>0</v>
      </c>
      <c r="BP505" s="3">
        <f ca="1">IFERROR(INDEX(INDIRECT("day_wise_sales_data!$B$2:$BZ$599"),MATCH(resource!$CC505,day_wise_sales_data!$A$2:$A$500,0),MATCH(resource!BP$2,INDIRECT("day_wise_sales_data!$B$1:$BZ$1"),0)),0)</f>
        <v>0</v>
      </c>
      <c r="BQ505" s="3">
        <f ca="1">IFERROR(INDEX(INDIRECT("day_wise_sales_data!$B$2:$BZ$599"),MATCH(resource!$CC505,day_wise_sales_data!$A$2:$A$500,0),MATCH(resource!BQ$2,INDIRECT("day_wise_sales_data!$B$1:$BZ$1"),0)),0)</f>
        <v>0</v>
      </c>
      <c r="BR505" s="3">
        <f ca="1">IFERROR(INDEX(INDIRECT("day_wise_sales_data!$B$2:$BZ$599"),MATCH(resource!$CC505,day_wise_sales_data!$A$2:$A$500,0),MATCH(resource!BR$2,INDIRECT("day_wise_sales_data!$B$1:$BZ$1"),0)),0)</f>
        <v>0</v>
      </c>
      <c r="BS505" s="3">
        <f ca="1">IFERROR(INDEX(INDIRECT("day_wise_sales_data!$B$2:$BZ$599"),MATCH(resource!$CC505,day_wise_sales_data!$A$2:$A$500,0),MATCH(resource!BS$2,INDIRECT("day_wise_sales_data!$B$1:$BZ$1"),0)),0)</f>
        <v>0</v>
      </c>
      <c r="BT505" s="3">
        <f ca="1">IFERROR(INDEX(INDIRECT("day_wise_sales_data!$B$2:$BZ$599"),MATCH(resource!$CC505,day_wise_sales_data!$A$2:$A$500,0),MATCH(resource!BT$2,INDIRECT("day_wise_sales_data!$B$1:$BZ$1"),0)),0)</f>
        <v>0</v>
      </c>
      <c r="BU505" s="3">
        <f ca="1">IFERROR(INDEX(INDIRECT("day_wise_sales_data!$B$2:$BZ$599"),MATCH(resource!$CC505,day_wise_sales_data!$A$2:$A$500,0),MATCH(resource!BU$2,INDIRECT("day_wise_sales_data!$B$1:$BZ$1"),0)),0)</f>
        <v>0</v>
      </c>
      <c r="BV505" s="3">
        <f ca="1">IFERROR(INDEX(INDIRECT("day_wise_sales_data!$B$2:$BZ$599"),MATCH(resource!$CC505,day_wise_sales_data!$A$2:$A$500,0),MATCH(resource!BV$2,INDIRECT("day_wise_sales_data!$B$1:$BZ$1"),0)),0)</f>
        <v>0</v>
      </c>
      <c r="BW505" s="3">
        <f ca="1">IFERROR(INDEX(INDIRECT("day_wise_sales_data!$B$2:$BZ$599"),MATCH(resource!$CC505,day_wise_sales_data!$A$2:$A$500,0),MATCH(resource!BW$2,INDIRECT("day_wise_sales_data!$B$1:$BZ$1"),0)),0)</f>
        <v>0</v>
      </c>
      <c r="BX505" s="3">
        <f ca="1">IFERROR(INDEX(INDIRECT("day_wise_sales_data!$B$2:$BZ$599"),MATCH(resource!$CC505,day_wise_sales_data!$A$2:$A$500,0),MATCH(resource!BX$2,INDIRECT("day_wise_sales_data!$B$1:$BZ$1"),0)),0)</f>
        <v>0</v>
      </c>
      <c r="BY505" s="3">
        <f ca="1">IFERROR(INDEX(INDIRECT("day_wise_sales_data!$B$2:$BZ$599"),MATCH(resource!$CC505,day_wise_sales_data!$A$2:$A$500,0),MATCH(resource!BY$2,INDIRECT("day_wise_sales_data!$B$1:$BZ$1"),0)),0)</f>
        <v>0</v>
      </c>
      <c r="BZ505" s="3">
        <f ca="1">IFERROR(INDEX(INDIRECT("day_wise_sales_data!$B$2:$BZ$599"),MATCH(resource!$CC505,day_wise_sales_data!$A$2:$A$500,0),MATCH(resource!BZ$2,INDIRECT("day_wise_sales_data!$B$1:$BZ$1"),0)),0)</f>
        <v>0</v>
      </c>
      <c r="CA505" s="3">
        <f ca="1">IFERROR(INDEX(INDIRECT("day_wise_sales_data!$B$2:$BZ$599"),MATCH(resource!$CC505,day_wise_sales_data!$A$2:$A$500,0),MATCH(resource!CA$2,INDIRECT("day_wise_sales_data!$B$1:$BZ$1"),0)),0)</f>
        <v>0</v>
      </c>
      <c r="CC505" s="4">
        <f>sales_data!H504</f>
        <v>0</v>
      </c>
      <c r="CD505" s="1">
        <v>503</v>
      </c>
      <c r="CE505" s="1" t="str">
        <f>IF(AQ505=report!$AQ$3,resource!CD505,"")</f>
        <v/>
      </c>
      <c r="CF505" s="5" t="str">
        <f>IFERROR(SMALL($CE$3:$CE$1001,ROWS($CE$3:CE505)),"")</f>
        <v/>
      </c>
      <c r="CH505">
        <f>IFERROR(VLOOKUP($CC505,data_pull!$E$22:$G$700,2,0),0)</f>
        <v>0</v>
      </c>
      <c r="DK505" s="3" t="str">
        <f>IFERROR(INDEX(COD_SALES!$B$5:$Z$500,MATCH(resource!$CC505,COD_SALES!$A$5:$A$500,0),MATCH(resource!DK$2,COD_SALES!$B$4:$Z$4,0)),"")</f>
        <v/>
      </c>
      <c r="DL505" s="3" t="str">
        <f>IFERROR(INDEX(COD_SALES!$B$5:$Z$500,MATCH(resource!$CC505,COD_SALES!$A$5:$A$500,0),MATCH(resource!DL$2,COD_SALES!$B$4:$Z$4,0)),"")</f>
        <v/>
      </c>
      <c r="DM505" s="3" t="str">
        <f>IFERROR(INDEX(COD_SALES!$B$5:$Z$500,MATCH(resource!$CC505,COD_SALES!$A$5:$A$500,0),MATCH(resource!DM$2,COD_SALES!$B$4:$Z$4,0)),"")</f>
        <v/>
      </c>
      <c r="DN505" s="3" t="str">
        <f>IFERROR(INDEX(COD_SALES!$B$5:$Z$500,MATCH(resource!$CC505,COD_SALES!$A$5:$A$500,0),MATCH(resource!DN$2,COD_SALES!$B$4:$Z$4,0)),"")</f>
        <v/>
      </c>
      <c r="DO505" s="3" t="str">
        <f>IFERROR(INDEX(COD_SALES!$B$5:$Z$500,MATCH(resource!$CC505,COD_SALES!$A$5:$A$500,0),MATCH(resource!DO$2,COD_SALES!$B$4:$Z$4,0)),"")</f>
        <v/>
      </c>
      <c r="DP505" s="3" t="str">
        <f>IFERROR(INDEX(COD_SALES!$B$5:$Z$500,MATCH(resource!$CC505,COD_SALES!$A$5:$A$500,0),MATCH(resource!DP$2,COD_SALES!$B$4:$Z$4,0)),"")</f>
        <v/>
      </c>
      <c r="DQ505" s="3" t="str">
        <f>IFERROR(INDEX(COD_SALES!$B$5:$Z$500,MATCH(resource!$CC505,COD_SALES!$A$5:$A$500,0),MATCH(resource!DQ$2,COD_SALES!$B$4:$Z$4,0)),"")</f>
        <v/>
      </c>
      <c r="DR505" s="3" t="str">
        <f>IFERROR(INDEX(COD_SALES!$B$5:$Z$500,MATCH(resource!$CC505,COD_SALES!$A$5:$A$500,0),MATCH(resource!DR$2,COD_SALES!$B$4:$Z$4,0)),"")</f>
        <v/>
      </c>
      <c r="DS505" s="3" t="str">
        <f>IFERROR(INDEX(COD_SALES!$B$5:$Z$500,MATCH(resource!$CC505,COD_SALES!$A$5:$A$500,0),MATCH(resource!DS$2,COD_SALES!$B$4:$Z$4,0)),"")</f>
        <v/>
      </c>
      <c r="DT505" s="3" t="str">
        <f>IFERROR(INDEX(COD_SALES!$B$5:$Z$500,MATCH(resource!$CC505,COD_SALES!$A$5:$A$500,0),MATCH(resource!DT$2,COD_SALES!$B$4:$Z$4,0)),"")</f>
        <v/>
      </c>
      <c r="DU505" s="3" t="str">
        <f>IFERROR(INDEX(COD_SALES!$B$5:$Z$500,MATCH(resource!$CC505,COD_SALES!$A$5:$A$500,0),MATCH(resource!DU$2,COD_SALES!$B$4:$Z$4,0)),"")</f>
        <v/>
      </c>
      <c r="DV505" s="3" t="str">
        <f>IFERROR(INDEX(COD_SALES!$B$5:$Z$500,MATCH(resource!$CC505,COD_SALES!$A$5:$A$500,0),MATCH(resource!DV$2,COD_SALES!$B$4:$Z$4,0)),"")</f>
        <v/>
      </c>
      <c r="DW505" s="3" t="str">
        <f>IFERROR(INDEX(COD_SALES!$B$5:$Z$500,MATCH(resource!$CC505,COD_SALES!$A$5:$A$500,0),MATCH(resource!DW$2,COD_SALES!$B$4:$Z$4,0)),"")</f>
        <v/>
      </c>
      <c r="DX505" s="3" t="str">
        <f>IFERROR(INDEX(COD_SALES!$B$5:$Z$500,MATCH(resource!$CC505,COD_SALES!$A$5:$A$500,0),MATCH(resource!DX$2,COD_SALES!$B$4:$Z$4,0)),"")</f>
        <v/>
      </c>
      <c r="DY505" s="3" t="str">
        <f>IFERROR(INDEX(COD_SALES!$B$5:$Z$500,MATCH(resource!$CC505,COD_SALES!$A$5:$A$500,0),MATCH(resource!DY$2,COD_SALES!$B$4:$Z$4,0)),"")</f>
        <v/>
      </c>
      <c r="DZ505" s="3" t="str">
        <f>IFERROR(INDEX(COD_SALES!$B$5:$Z$500,MATCH(resource!$CC505,COD_SALES!$A$5:$A$500,0),MATCH(resource!DZ$2,COD_SALES!$B$4:$Z$4,0)),"")</f>
        <v/>
      </c>
      <c r="EA505" s="3" t="str">
        <f>IFERROR(INDEX(COD_SALES!$B$5:$Z$500,MATCH(resource!$CC505,COD_SALES!$A$5:$A$500,0),MATCH(resource!EA$2,COD_SALES!$B$4:$Z$4,0)),"")</f>
        <v/>
      </c>
      <c r="EB505" s="3">
        <f t="shared" si="130"/>
        <v>0</v>
      </c>
      <c r="EW505" s="3">
        <f>IFERROR(VLOOKUP(CC505,data_pull!$AO$25:$AR$546,2,0),0)</f>
        <v>0</v>
      </c>
      <c r="EX505" s="1">
        <f>IFERROR(VLOOKUP(CC505,data_pull!$AO$25:$AR$546,4,0),0)</f>
        <v>0</v>
      </c>
    </row>
    <row r="506" spans="13:154" x14ac:dyDescent="0.25"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4">
        <f>sales_data!B505</f>
        <v>0</v>
      </c>
      <c r="AR506" s="4">
        <f>sales_data!C505</f>
        <v>0</v>
      </c>
      <c r="AS506" s="5" t="str">
        <f t="shared" si="129"/>
        <v/>
      </c>
      <c r="AT506" s="4">
        <f>sales_data!I505</f>
        <v>0</v>
      </c>
      <c r="AU506" s="4">
        <f>sales_data!W505</f>
        <v>0</v>
      </c>
      <c r="AV506" s="1">
        <f>sales_data!N505</f>
        <v>0</v>
      </c>
      <c r="AW506" s="1">
        <f>sales_data!P505</f>
        <v>0</v>
      </c>
      <c r="AX506" s="3">
        <f ca="1">IFERROR(INDEX(INDIRECT("day_wise_sales_data!$B$2:$BZ$599"),MATCH(resource!$CC506,day_wise_sales_data!$A$2:$A$500,0),MATCH(resource!AX$2,INDIRECT("day_wise_sales_data!$B$1:$BZ$1"),0)),0)</f>
        <v>0</v>
      </c>
      <c r="AY506" s="3">
        <f ca="1">IFERROR(INDEX(INDIRECT("day_wise_sales_data!$B$2:$BZ$599"),MATCH(resource!$CC506,day_wise_sales_data!$A$2:$A$500,0),MATCH(resource!AY$2,INDIRECT("day_wise_sales_data!$B$1:$BZ$1"),0)),0)</f>
        <v>0</v>
      </c>
      <c r="AZ506" s="3">
        <f ca="1">IFERROR(INDEX(INDIRECT("day_wise_sales_data!$B$2:$BZ$599"),MATCH(resource!$CC506,day_wise_sales_data!$A$2:$A$500,0),MATCH(resource!AZ$2,INDIRECT("day_wise_sales_data!$B$1:$BZ$1"),0)),0)</f>
        <v>0</v>
      </c>
      <c r="BA506" s="3">
        <f ca="1">IFERROR(INDEX(INDIRECT("day_wise_sales_data!$B$2:$BZ$599"),MATCH(resource!$CC506,day_wise_sales_data!$A$2:$A$500,0),MATCH(resource!BA$2,INDIRECT("day_wise_sales_data!$B$1:$BZ$1"),0)),0)</f>
        <v>0</v>
      </c>
      <c r="BB506" s="3">
        <f ca="1">IFERROR(INDEX(INDIRECT("day_wise_sales_data!$B$2:$BZ$599"),MATCH(resource!$CC506,day_wise_sales_data!$A$2:$A$500,0),MATCH(resource!BB$2,INDIRECT("day_wise_sales_data!$B$1:$BZ$1"),0)),0)</f>
        <v>0</v>
      </c>
      <c r="BC506" s="3">
        <f ca="1">IFERROR(INDEX(INDIRECT("day_wise_sales_data!$B$2:$BZ$599"),MATCH(resource!$CC506,day_wise_sales_data!$A$2:$A$500,0),MATCH(resource!BC$2,INDIRECT("day_wise_sales_data!$B$1:$BZ$1"),0)),0)</f>
        <v>0</v>
      </c>
      <c r="BD506" s="3">
        <f ca="1">IFERROR(INDEX(INDIRECT("day_wise_sales_data!$B$2:$BZ$599"),MATCH(resource!$CC506,day_wise_sales_data!$A$2:$A$500,0),MATCH(resource!BD$2,INDIRECT("day_wise_sales_data!$B$1:$BZ$1"),0)),0)</f>
        <v>0</v>
      </c>
      <c r="BE506" s="3">
        <f ca="1">IFERROR(INDEX(INDIRECT("day_wise_sales_data!$B$2:$BZ$599"),MATCH(resource!$CC506,day_wise_sales_data!$A$2:$A$500,0),MATCH(resource!BE$2,INDIRECT("day_wise_sales_data!$B$1:$BZ$1"),0)),0)</f>
        <v>0</v>
      </c>
      <c r="BF506" s="3">
        <f ca="1">IFERROR(INDEX(INDIRECT("day_wise_sales_data!$B$2:$BZ$599"),MATCH(resource!$CC506,day_wise_sales_data!$A$2:$A$500,0),MATCH(resource!BF$2,INDIRECT("day_wise_sales_data!$B$1:$BZ$1"),0)),0)</f>
        <v>0</v>
      </c>
      <c r="BG506" s="3">
        <f ca="1">IFERROR(INDEX(INDIRECT("day_wise_sales_data!$B$2:$BZ$599"),MATCH(resource!$CC506,day_wise_sales_data!$A$2:$A$500,0),MATCH(resource!BG$2,INDIRECT("day_wise_sales_data!$B$1:$BZ$1"),0)),0)</f>
        <v>0</v>
      </c>
      <c r="BH506" s="3">
        <f ca="1">IFERROR(INDEX(INDIRECT("day_wise_sales_data!$B$2:$BZ$599"),MATCH(resource!$CC506,day_wise_sales_data!$A$2:$A$500,0),MATCH(resource!BH$2,INDIRECT("day_wise_sales_data!$B$1:$BZ$1"),0)),0)</f>
        <v>0</v>
      </c>
      <c r="BI506" s="3">
        <f ca="1">IFERROR(INDEX(INDIRECT("day_wise_sales_data!$B$2:$BZ$599"),MATCH(resource!$CC506,day_wise_sales_data!$A$2:$A$500,0),MATCH(resource!BI$2,INDIRECT("day_wise_sales_data!$B$1:$BZ$1"),0)),0)</f>
        <v>0</v>
      </c>
      <c r="BJ506" s="3">
        <f ca="1">IFERROR(INDEX(INDIRECT("day_wise_sales_data!$B$2:$BZ$599"),MATCH(resource!$CC506,day_wise_sales_data!$A$2:$A$500,0),MATCH(resource!BJ$2,INDIRECT("day_wise_sales_data!$B$1:$BZ$1"),0)),0)</f>
        <v>0</v>
      </c>
      <c r="BK506" s="3">
        <f ca="1">IFERROR(INDEX(INDIRECT("day_wise_sales_data!$B$2:$BZ$599"),MATCH(resource!$CC506,day_wise_sales_data!$A$2:$A$500,0),MATCH(resource!BK$2,INDIRECT("day_wise_sales_data!$B$1:$BZ$1"),0)),0)</f>
        <v>0</v>
      </c>
      <c r="BL506" s="3">
        <f ca="1">IFERROR(INDEX(INDIRECT("day_wise_sales_data!$B$2:$BZ$599"),MATCH(resource!$CC506,day_wise_sales_data!$A$2:$A$500,0),MATCH(resource!BL$2,INDIRECT("day_wise_sales_data!$B$1:$BZ$1"),0)),0)</f>
        <v>0</v>
      </c>
      <c r="BM506" s="3">
        <f ca="1">IFERROR(INDEX(INDIRECT("day_wise_sales_data!$B$2:$BZ$599"),MATCH(resource!$CC506,day_wise_sales_data!$A$2:$A$500,0),MATCH(resource!BM$2,INDIRECT("day_wise_sales_data!$B$1:$BZ$1"),0)),0)</f>
        <v>0</v>
      </c>
      <c r="BN506" s="3">
        <f ca="1">IFERROR(INDEX(INDIRECT("day_wise_sales_data!$B$2:$BZ$599"),MATCH(resource!$CC506,day_wise_sales_data!$A$2:$A$500,0),MATCH(resource!BN$2,INDIRECT("day_wise_sales_data!$B$1:$BZ$1"),0)),0)</f>
        <v>0</v>
      </c>
      <c r="BO506" s="3">
        <f ca="1">IFERROR(INDEX(INDIRECT("day_wise_sales_data!$B$2:$BZ$599"),MATCH(resource!$CC506,day_wise_sales_data!$A$2:$A$500,0),MATCH(resource!BO$2,INDIRECT("day_wise_sales_data!$B$1:$BZ$1"),0)),0)</f>
        <v>0</v>
      </c>
      <c r="BP506" s="3">
        <f ca="1">IFERROR(INDEX(INDIRECT("day_wise_sales_data!$B$2:$BZ$599"),MATCH(resource!$CC506,day_wise_sales_data!$A$2:$A$500,0),MATCH(resource!BP$2,INDIRECT("day_wise_sales_data!$B$1:$BZ$1"),0)),0)</f>
        <v>0</v>
      </c>
      <c r="BQ506" s="3">
        <f ca="1">IFERROR(INDEX(INDIRECT("day_wise_sales_data!$B$2:$BZ$599"),MATCH(resource!$CC506,day_wise_sales_data!$A$2:$A$500,0),MATCH(resource!BQ$2,INDIRECT("day_wise_sales_data!$B$1:$BZ$1"),0)),0)</f>
        <v>0</v>
      </c>
      <c r="BR506" s="3">
        <f ca="1">IFERROR(INDEX(INDIRECT("day_wise_sales_data!$B$2:$BZ$599"),MATCH(resource!$CC506,day_wise_sales_data!$A$2:$A$500,0),MATCH(resource!BR$2,INDIRECT("day_wise_sales_data!$B$1:$BZ$1"),0)),0)</f>
        <v>0</v>
      </c>
      <c r="BS506" s="3">
        <f ca="1">IFERROR(INDEX(INDIRECT("day_wise_sales_data!$B$2:$BZ$599"),MATCH(resource!$CC506,day_wise_sales_data!$A$2:$A$500,0),MATCH(resource!BS$2,INDIRECT("day_wise_sales_data!$B$1:$BZ$1"),0)),0)</f>
        <v>0</v>
      </c>
      <c r="BT506" s="3">
        <f ca="1">IFERROR(INDEX(INDIRECT("day_wise_sales_data!$B$2:$BZ$599"),MATCH(resource!$CC506,day_wise_sales_data!$A$2:$A$500,0),MATCH(resource!BT$2,INDIRECT("day_wise_sales_data!$B$1:$BZ$1"),0)),0)</f>
        <v>0</v>
      </c>
      <c r="BU506" s="3">
        <f ca="1">IFERROR(INDEX(INDIRECT("day_wise_sales_data!$B$2:$BZ$599"),MATCH(resource!$CC506,day_wise_sales_data!$A$2:$A$500,0),MATCH(resource!BU$2,INDIRECT("day_wise_sales_data!$B$1:$BZ$1"),0)),0)</f>
        <v>0</v>
      </c>
      <c r="BV506" s="3">
        <f ca="1">IFERROR(INDEX(INDIRECT("day_wise_sales_data!$B$2:$BZ$599"),MATCH(resource!$CC506,day_wise_sales_data!$A$2:$A$500,0),MATCH(resource!BV$2,INDIRECT("day_wise_sales_data!$B$1:$BZ$1"),0)),0)</f>
        <v>0</v>
      </c>
      <c r="BW506" s="3">
        <f ca="1">IFERROR(INDEX(INDIRECT("day_wise_sales_data!$B$2:$BZ$599"),MATCH(resource!$CC506,day_wise_sales_data!$A$2:$A$500,0),MATCH(resource!BW$2,INDIRECT("day_wise_sales_data!$B$1:$BZ$1"),0)),0)</f>
        <v>0</v>
      </c>
      <c r="BX506" s="3">
        <f ca="1">IFERROR(INDEX(INDIRECT("day_wise_sales_data!$B$2:$BZ$599"),MATCH(resource!$CC506,day_wise_sales_data!$A$2:$A$500,0),MATCH(resource!BX$2,INDIRECT("day_wise_sales_data!$B$1:$BZ$1"),0)),0)</f>
        <v>0</v>
      </c>
      <c r="BY506" s="3">
        <f ca="1">IFERROR(INDEX(INDIRECT("day_wise_sales_data!$B$2:$BZ$599"),MATCH(resource!$CC506,day_wise_sales_data!$A$2:$A$500,0),MATCH(resource!BY$2,INDIRECT("day_wise_sales_data!$B$1:$BZ$1"),0)),0)</f>
        <v>0</v>
      </c>
      <c r="BZ506" s="3">
        <f ca="1">IFERROR(INDEX(INDIRECT("day_wise_sales_data!$B$2:$BZ$599"),MATCH(resource!$CC506,day_wise_sales_data!$A$2:$A$500,0),MATCH(resource!BZ$2,INDIRECT("day_wise_sales_data!$B$1:$BZ$1"),0)),0)</f>
        <v>0</v>
      </c>
      <c r="CA506" s="3">
        <f ca="1">IFERROR(INDEX(INDIRECT("day_wise_sales_data!$B$2:$BZ$599"),MATCH(resource!$CC506,day_wise_sales_data!$A$2:$A$500,0),MATCH(resource!CA$2,INDIRECT("day_wise_sales_data!$B$1:$BZ$1"),0)),0)</f>
        <v>0</v>
      </c>
      <c r="CC506" s="4">
        <f>sales_data!H505</f>
        <v>0</v>
      </c>
      <c r="CD506" s="1">
        <v>504</v>
      </c>
      <c r="CE506" s="1" t="str">
        <f>IF(AQ506=report!$AQ$3,resource!CD506,"")</f>
        <v/>
      </c>
      <c r="CF506" s="5" t="str">
        <f>IFERROR(SMALL($CE$3:$CE$1001,ROWS($CE$3:CE506)),"")</f>
        <v/>
      </c>
      <c r="CH506">
        <f>IFERROR(VLOOKUP($CC506,data_pull!$E$22:$G$700,2,0),0)</f>
        <v>0</v>
      </c>
      <c r="DK506" s="3" t="str">
        <f>IFERROR(INDEX(COD_SALES!$B$5:$Z$500,MATCH(resource!$CC506,COD_SALES!$A$5:$A$500,0),MATCH(resource!DK$2,COD_SALES!$B$4:$Z$4,0)),"")</f>
        <v/>
      </c>
      <c r="DL506" s="3" t="str">
        <f>IFERROR(INDEX(COD_SALES!$B$5:$Z$500,MATCH(resource!$CC506,COD_SALES!$A$5:$A$500,0),MATCH(resource!DL$2,COD_SALES!$B$4:$Z$4,0)),"")</f>
        <v/>
      </c>
      <c r="DM506" s="3" t="str">
        <f>IFERROR(INDEX(COD_SALES!$B$5:$Z$500,MATCH(resource!$CC506,COD_SALES!$A$5:$A$500,0),MATCH(resource!DM$2,COD_SALES!$B$4:$Z$4,0)),"")</f>
        <v/>
      </c>
      <c r="DN506" s="3" t="str">
        <f>IFERROR(INDEX(COD_SALES!$B$5:$Z$500,MATCH(resource!$CC506,COD_SALES!$A$5:$A$500,0),MATCH(resource!DN$2,COD_SALES!$B$4:$Z$4,0)),"")</f>
        <v/>
      </c>
      <c r="DO506" s="3" t="str">
        <f>IFERROR(INDEX(COD_SALES!$B$5:$Z$500,MATCH(resource!$CC506,COD_SALES!$A$5:$A$500,0),MATCH(resource!DO$2,COD_SALES!$B$4:$Z$4,0)),"")</f>
        <v/>
      </c>
      <c r="DP506" s="3" t="str">
        <f>IFERROR(INDEX(COD_SALES!$B$5:$Z$500,MATCH(resource!$CC506,COD_SALES!$A$5:$A$500,0),MATCH(resource!DP$2,COD_SALES!$B$4:$Z$4,0)),"")</f>
        <v/>
      </c>
      <c r="DQ506" s="3" t="str">
        <f>IFERROR(INDEX(COD_SALES!$B$5:$Z$500,MATCH(resource!$CC506,COD_SALES!$A$5:$A$500,0),MATCH(resource!DQ$2,COD_SALES!$B$4:$Z$4,0)),"")</f>
        <v/>
      </c>
      <c r="DR506" s="3" t="str">
        <f>IFERROR(INDEX(COD_SALES!$B$5:$Z$500,MATCH(resource!$CC506,COD_SALES!$A$5:$A$500,0),MATCH(resource!DR$2,COD_SALES!$B$4:$Z$4,0)),"")</f>
        <v/>
      </c>
      <c r="DS506" s="3" t="str">
        <f>IFERROR(INDEX(COD_SALES!$B$5:$Z$500,MATCH(resource!$CC506,COD_SALES!$A$5:$A$500,0),MATCH(resource!DS$2,COD_SALES!$B$4:$Z$4,0)),"")</f>
        <v/>
      </c>
      <c r="DT506" s="3" t="str">
        <f>IFERROR(INDEX(COD_SALES!$B$5:$Z$500,MATCH(resource!$CC506,COD_SALES!$A$5:$A$500,0),MATCH(resource!DT$2,COD_SALES!$B$4:$Z$4,0)),"")</f>
        <v/>
      </c>
      <c r="DU506" s="3" t="str">
        <f>IFERROR(INDEX(COD_SALES!$B$5:$Z$500,MATCH(resource!$CC506,COD_SALES!$A$5:$A$500,0),MATCH(resource!DU$2,COD_SALES!$B$4:$Z$4,0)),"")</f>
        <v/>
      </c>
      <c r="DV506" s="3" t="str">
        <f>IFERROR(INDEX(COD_SALES!$B$5:$Z$500,MATCH(resource!$CC506,COD_SALES!$A$5:$A$500,0),MATCH(resource!DV$2,COD_SALES!$B$4:$Z$4,0)),"")</f>
        <v/>
      </c>
      <c r="DW506" s="3" t="str">
        <f>IFERROR(INDEX(COD_SALES!$B$5:$Z$500,MATCH(resource!$CC506,COD_SALES!$A$5:$A$500,0),MATCH(resource!DW$2,COD_SALES!$B$4:$Z$4,0)),"")</f>
        <v/>
      </c>
      <c r="DX506" s="3" t="str">
        <f>IFERROR(INDEX(COD_SALES!$B$5:$Z$500,MATCH(resource!$CC506,COD_SALES!$A$5:$A$500,0),MATCH(resource!DX$2,COD_SALES!$B$4:$Z$4,0)),"")</f>
        <v/>
      </c>
      <c r="DY506" s="3" t="str">
        <f>IFERROR(INDEX(COD_SALES!$B$5:$Z$500,MATCH(resource!$CC506,COD_SALES!$A$5:$A$500,0),MATCH(resource!DY$2,COD_SALES!$B$4:$Z$4,0)),"")</f>
        <v/>
      </c>
      <c r="DZ506" s="3" t="str">
        <f>IFERROR(INDEX(COD_SALES!$B$5:$Z$500,MATCH(resource!$CC506,COD_SALES!$A$5:$A$500,0),MATCH(resource!DZ$2,COD_SALES!$B$4:$Z$4,0)),"")</f>
        <v/>
      </c>
      <c r="EA506" s="3" t="str">
        <f>IFERROR(INDEX(COD_SALES!$B$5:$Z$500,MATCH(resource!$CC506,COD_SALES!$A$5:$A$500,0),MATCH(resource!EA$2,COD_SALES!$B$4:$Z$4,0)),"")</f>
        <v/>
      </c>
      <c r="EB506" s="3">
        <f t="shared" si="130"/>
        <v>0</v>
      </c>
      <c r="EW506" s="3">
        <f>IFERROR(VLOOKUP(CC506,data_pull!$AO$25:$AR$546,2,0),0)</f>
        <v>0</v>
      </c>
      <c r="EX506" s="1">
        <f>IFERROR(VLOOKUP(CC506,data_pull!$AO$25:$AR$546,4,0),0)</f>
        <v>0</v>
      </c>
    </row>
    <row r="507" spans="13:154" x14ac:dyDescent="0.25"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4">
        <f>sales_data!B506</f>
        <v>0</v>
      </c>
      <c r="AR507" s="4">
        <f>sales_data!C506</f>
        <v>0</v>
      </c>
      <c r="AS507" s="5" t="str">
        <f t="shared" si="129"/>
        <v/>
      </c>
      <c r="AT507" s="4">
        <f>sales_data!I506</f>
        <v>0</v>
      </c>
      <c r="AU507" s="4">
        <f>sales_data!W506</f>
        <v>0</v>
      </c>
      <c r="AV507" s="1">
        <f>sales_data!N506</f>
        <v>0</v>
      </c>
      <c r="AW507" s="1">
        <f>sales_data!P506</f>
        <v>0</v>
      </c>
      <c r="AX507" s="3">
        <f ca="1">IFERROR(INDEX(INDIRECT("day_wise_sales_data!$B$2:$BZ$599"),MATCH(resource!$CC507,day_wise_sales_data!$A$2:$A$500,0),MATCH(resource!AX$2,INDIRECT("day_wise_sales_data!$B$1:$BZ$1"),0)),0)</f>
        <v>0</v>
      </c>
      <c r="AY507" s="3">
        <f ca="1">IFERROR(INDEX(INDIRECT("day_wise_sales_data!$B$2:$BZ$599"),MATCH(resource!$CC507,day_wise_sales_data!$A$2:$A$500,0),MATCH(resource!AY$2,INDIRECT("day_wise_sales_data!$B$1:$BZ$1"),0)),0)</f>
        <v>0</v>
      </c>
      <c r="AZ507" s="3">
        <f ca="1">IFERROR(INDEX(INDIRECT("day_wise_sales_data!$B$2:$BZ$599"),MATCH(resource!$CC507,day_wise_sales_data!$A$2:$A$500,0),MATCH(resource!AZ$2,INDIRECT("day_wise_sales_data!$B$1:$BZ$1"),0)),0)</f>
        <v>0</v>
      </c>
      <c r="BA507" s="3">
        <f ca="1">IFERROR(INDEX(INDIRECT("day_wise_sales_data!$B$2:$BZ$599"),MATCH(resource!$CC507,day_wise_sales_data!$A$2:$A$500,0),MATCH(resource!BA$2,INDIRECT("day_wise_sales_data!$B$1:$BZ$1"),0)),0)</f>
        <v>0</v>
      </c>
      <c r="BB507" s="3">
        <f ca="1">IFERROR(INDEX(INDIRECT("day_wise_sales_data!$B$2:$BZ$599"),MATCH(resource!$CC507,day_wise_sales_data!$A$2:$A$500,0),MATCH(resource!BB$2,INDIRECT("day_wise_sales_data!$B$1:$BZ$1"),0)),0)</f>
        <v>0</v>
      </c>
      <c r="BC507" s="3">
        <f ca="1">IFERROR(INDEX(INDIRECT("day_wise_sales_data!$B$2:$BZ$599"),MATCH(resource!$CC507,day_wise_sales_data!$A$2:$A$500,0),MATCH(resource!BC$2,INDIRECT("day_wise_sales_data!$B$1:$BZ$1"),0)),0)</f>
        <v>0</v>
      </c>
      <c r="BD507" s="3">
        <f ca="1">IFERROR(INDEX(INDIRECT("day_wise_sales_data!$B$2:$BZ$599"),MATCH(resource!$CC507,day_wise_sales_data!$A$2:$A$500,0),MATCH(resource!BD$2,INDIRECT("day_wise_sales_data!$B$1:$BZ$1"),0)),0)</f>
        <v>0</v>
      </c>
      <c r="BE507" s="3">
        <f ca="1">IFERROR(INDEX(INDIRECT("day_wise_sales_data!$B$2:$BZ$599"),MATCH(resource!$CC507,day_wise_sales_data!$A$2:$A$500,0),MATCH(resource!BE$2,INDIRECT("day_wise_sales_data!$B$1:$BZ$1"),0)),0)</f>
        <v>0</v>
      </c>
      <c r="BF507" s="3">
        <f ca="1">IFERROR(INDEX(INDIRECT("day_wise_sales_data!$B$2:$BZ$599"),MATCH(resource!$CC507,day_wise_sales_data!$A$2:$A$500,0),MATCH(resource!BF$2,INDIRECT("day_wise_sales_data!$B$1:$BZ$1"),0)),0)</f>
        <v>0</v>
      </c>
      <c r="BG507" s="3">
        <f ca="1">IFERROR(INDEX(INDIRECT("day_wise_sales_data!$B$2:$BZ$599"),MATCH(resource!$CC507,day_wise_sales_data!$A$2:$A$500,0),MATCH(resource!BG$2,INDIRECT("day_wise_sales_data!$B$1:$BZ$1"),0)),0)</f>
        <v>0</v>
      </c>
      <c r="BH507" s="3">
        <f ca="1">IFERROR(INDEX(INDIRECT("day_wise_sales_data!$B$2:$BZ$599"),MATCH(resource!$CC507,day_wise_sales_data!$A$2:$A$500,0),MATCH(resource!BH$2,INDIRECT("day_wise_sales_data!$B$1:$BZ$1"),0)),0)</f>
        <v>0</v>
      </c>
      <c r="BI507" s="3">
        <f ca="1">IFERROR(INDEX(INDIRECT("day_wise_sales_data!$B$2:$BZ$599"),MATCH(resource!$CC507,day_wise_sales_data!$A$2:$A$500,0),MATCH(resource!BI$2,INDIRECT("day_wise_sales_data!$B$1:$BZ$1"),0)),0)</f>
        <v>0</v>
      </c>
      <c r="BJ507" s="3">
        <f ca="1">IFERROR(INDEX(INDIRECT("day_wise_sales_data!$B$2:$BZ$599"),MATCH(resource!$CC507,day_wise_sales_data!$A$2:$A$500,0),MATCH(resource!BJ$2,INDIRECT("day_wise_sales_data!$B$1:$BZ$1"),0)),0)</f>
        <v>0</v>
      </c>
      <c r="BK507" s="3">
        <f ca="1">IFERROR(INDEX(INDIRECT("day_wise_sales_data!$B$2:$BZ$599"),MATCH(resource!$CC507,day_wise_sales_data!$A$2:$A$500,0),MATCH(resource!BK$2,INDIRECT("day_wise_sales_data!$B$1:$BZ$1"),0)),0)</f>
        <v>0</v>
      </c>
      <c r="BL507" s="3">
        <f ca="1">IFERROR(INDEX(INDIRECT("day_wise_sales_data!$B$2:$BZ$599"),MATCH(resource!$CC507,day_wise_sales_data!$A$2:$A$500,0),MATCH(resource!BL$2,INDIRECT("day_wise_sales_data!$B$1:$BZ$1"),0)),0)</f>
        <v>0</v>
      </c>
      <c r="BM507" s="3">
        <f ca="1">IFERROR(INDEX(INDIRECT("day_wise_sales_data!$B$2:$BZ$599"),MATCH(resource!$CC507,day_wise_sales_data!$A$2:$A$500,0),MATCH(resource!BM$2,INDIRECT("day_wise_sales_data!$B$1:$BZ$1"),0)),0)</f>
        <v>0</v>
      </c>
      <c r="BN507" s="3">
        <f ca="1">IFERROR(INDEX(INDIRECT("day_wise_sales_data!$B$2:$BZ$599"),MATCH(resource!$CC507,day_wise_sales_data!$A$2:$A$500,0),MATCH(resource!BN$2,INDIRECT("day_wise_sales_data!$B$1:$BZ$1"),0)),0)</f>
        <v>0</v>
      </c>
      <c r="BO507" s="3">
        <f ca="1">IFERROR(INDEX(INDIRECT("day_wise_sales_data!$B$2:$BZ$599"),MATCH(resource!$CC507,day_wise_sales_data!$A$2:$A$500,0),MATCH(resource!BO$2,INDIRECT("day_wise_sales_data!$B$1:$BZ$1"),0)),0)</f>
        <v>0</v>
      </c>
      <c r="BP507" s="3">
        <f ca="1">IFERROR(INDEX(INDIRECT("day_wise_sales_data!$B$2:$BZ$599"),MATCH(resource!$CC507,day_wise_sales_data!$A$2:$A$500,0),MATCH(resource!BP$2,INDIRECT("day_wise_sales_data!$B$1:$BZ$1"),0)),0)</f>
        <v>0</v>
      </c>
      <c r="BQ507" s="3">
        <f ca="1">IFERROR(INDEX(INDIRECT("day_wise_sales_data!$B$2:$BZ$599"),MATCH(resource!$CC507,day_wise_sales_data!$A$2:$A$500,0),MATCH(resource!BQ$2,INDIRECT("day_wise_sales_data!$B$1:$BZ$1"),0)),0)</f>
        <v>0</v>
      </c>
      <c r="BR507" s="3">
        <f ca="1">IFERROR(INDEX(INDIRECT("day_wise_sales_data!$B$2:$BZ$599"),MATCH(resource!$CC507,day_wise_sales_data!$A$2:$A$500,0),MATCH(resource!BR$2,INDIRECT("day_wise_sales_data!$B$1:$BZ$1"),0)),0)</f>
        <v>0</v>
      </c>
      <c r="BS507" s="3">
        <f ca="1">IFERROR(INDEX(INDIRECT("day_wise_sales_data!$B$2:$BZ$599"),MATCH(resource!$CC507,day_wise_sales_data!$A$2:$A$500,0),MATCH(resource!BS$2,INDIRECT("day_wise_sales_data!$B$1:$BZ$1"),0)),0)</f>
        <v>0</v>
      </c>
      <c r="BT507" s="3">
        <f ca="1">IFERROR(INDEX(INDIRECT("day_wise_sales_data!$B$2:$BZ$599"),MATCH(resource!$CC507,day_wise_sales_data!$A$2:$A$500,0),MATCH(resource!BT$2,INDIRECT("day_wise_sales_data!$B$1:$BZ$1"),0)),0)</f>
        <v>0</v>
      </c>
      <c r="BU507" s="3">
        <f ca="1">IFERROR(INDEX(INDIRECT("day_wise_sales_data!$B$2:$BZ$599"),MATCH(resource!$CC507,day_wise_sales_data!$A$2:$A$500,0),MATCH(resource!BU$2,INDIRECT("day_wise_sales_data!$B$1:$BZ$1"),0)),0)</f>
        <v>0</v>
      </c>
      <c r="BV507" s="3">
        <f ca="1">IFERROR(INDEX(INDIRECT("day_wise_sales_data!$B$2:$BZ$599"),MATCH(resource!$CC507,day_wise_sales_data!$A$2:$A$500,0),MATCH(resource!BV$2,INDIRECT("day_wise_sales_data!$B$1:$BZ$1"),0)),0)</f>
        <v>0</v>
      </c>
      <c r="BW507" s="3">
        <f ca="1">IFERROR(INDEX(INDIRECT("day_wise_sales_data!$B$2:$BZ$599"),MATCH(resource!$CC507,day_wise_sales_data!$A$2:$A$500,0),MATCH(resource!BW$2,INDIRECT("day_wise_sales_data!$B$1:$BZ$1"),0)),0)</f>
        <v>0</v>
      </c>
      <c r="BX507" s="3">
        <f ca="1">IFERROR(INDEX(INDIRECT("day_wise_sales_data!$B$2:$BZ$599"),MATCH(resource!$CC507,day_wise_sales_data!$A$2:$A$500,0),MATCH(resource!BX$2,INDIRECT("day_wise_sales_data!$B$1:$BZ$1"),0)),0)</f>
        <v>0</v>
      </c>
      <c r="BY507" s="3">
        <f ca="1">IFERROR(INDEX(INDIRECT("day_wise_sales_data!$B$2:$BZ$599"),MATCH(resource!$CC507,day_wise_sales_data!$A$2:$A$500,0),MATCH(resource!BY$2,INDIRECT("day_wise_sales_data!$B$1:$BZ$1"),0)),0)</f>
        <v>0</v>
      </c>
      <c r="BZ507" s="3">
        <f ca="1">IFERROR(INDEX(INDIRECT("day_wise_sales_data!$B$2:$BZ$599"),MATCH(resource!$CC507,day_wise_sales_data!$A$2:$A$500,0),MATCH(resource!BZ$2,INDIRECT("day_wise_sales_data!$B$1:$BZ$1"),0)),0)</f>
        <v>0</v>
      </c>
      <c r="CA507" s="3">
        <f ca="1">IFERROR(INDEX(INDIRECT("day_wise_sales_data!$B$2:$BZ$599"),MATCH(resource!$CC507,day_wise_sales_data!$A$2:$A$500,0),MATCH(resource!CA$2,INDIRECT("day_wise_sales_data!$B$1:$BZ$1"),0)),0)</f>
        <v>0</v>
      </c>
      <c r="CC507" s="4">
        <f>sales_data!H506</f>
        <v>0</v>
      </c>
      <c r="CD507" s="1">
        <v>505</v>
      </c>
      <c r="CE507" s="1" t="str">
        <f>IF(AQ507=report!$AQ$3,resource!CD507,"")</f>
        <v/>
      </c>
      <c r="CF507" s="5" t="str">
        <f>IFERROR(SMALL($CE$3:$CE$1001,ROWS($CE$3:CE507)),"")</f>
        <v/>
      </c>
      <c r="CH507">
        <f>IFERROR(VLOOKUP($CC507,data_pull!$E$22:$G$700,2,0),0)</f>
        <v>0</v>
      </c>
      <c r="DK507" s="3" t="str">
        <f>IFERROR(INDEX(COD_SALES!$B$5:$Z$500,MATCH(resource!$CC507,COD_SALES!$A$5:$A$500,0),MATCH(resource!DK$2,COD_SALES!$B$4:$Z$4,0)),"")</f>
        <v/>
      </c>
      <c r="DL507" s="3" t="str">
        <f>IFERROR(INDEX(COD_SALES!$B$5:$Z$500,MATCH(resource!$CC507,COD_SALES!$A$5:$A$500,0),MATCH(resource!DL$2,COD_SALES!$B$4:$Z$4,0)),"")</f>
        <v/>
      </c>
      <c r="DM507" s="3" t="str">
        <f>IFERROR(INDEX(COD_SALES!$B$5:$Z$500,MATCH(resource!$CC507,COD_SALES!$A$5:$A$500,0),MATCH(resource!DM$2,COD_SALES!$B$4:$Z$4,0)),"")</f>
        <v/>
      </c>
      <c r="DN507" s="3" t="str">
        <f>IFERROR(INDEX(COD_SALES!$B$5:$Z$500,MATCH(resource!$CC507,COD_SALES!$A$5:$A$500,0),MATCH(resource!DN$2,COD_SALES!$B$4:$Z$4,0)),"")</f>
        <v/>
      </c>
      <c r="DO507" s="3" t="str">
        <f>IFERROR(INDEX(COD_SALES!$B$5:$Z$500,MATCH(resource!$CC507,COD_SALES!$A$5:$A$500,0),MATCH(resource!DO$2,COD_SALES!$B$4:$Z$4,0)),"")</f>
        <v/>
      </c>
      <c r="DP507" s="3" t="str">
        <f>IFERROR(INDEX(COD_SALES!$B$5:$Z$500,MATCH(resource!$CC507,COD_SALES!$A$5:$A$500,0),MATCH(resource!DP$2,COD_SALES!$B$4:$Z$4,0)),"")</f>
        <v/>
      </c>
      <c r="DQ507" s="3" t="str">
        <f>IFERROR(INDEX(COD_SALES!$B$5:$Z$500,MATCH(resource!$CC507,COD_SALES!$A$5:$A$500,0),MATCH(resource!DQ$2,COD_SALES!$B$4:$Z$4,0)),"")</f>
        <v/>
      </c>
      <c r="DR507" s="3" t="str">
        <f>IFERROR(INDEX(COD_SALES!$B$5:$Z$500,MATCH(resource!$CC507,COD_SALES!$A$5:$A$500,0),MATCH(resource!DR$2,COD_SALES!$B$4:$Z$4,0)),"")</f>
        <v/>
      </c>
      <c r="DS507" s="3" t="str">
        <f>IFERROR(INDEX(COD_SALES!$B$5:$Z$500,MATCH(resource!$CC507,COD_SALES!$A$5:$A$500,0),MATCH(resource!DS$2,COD_SALES!$B$4:$Z$4,0)),"")</f>
        <v/>
      </c>
      <c r="DT507" s="3" t="str">
        <f>IFERROR(INDEX(COD_SALES!$B$5:$Z$500,MATCH(resource!$CC507,COD_SALES!$A$5:$A$500,0),MATCH(resource!DT$2,COD_SALES!$B$4:$Z$4,0)),"")</f>
        <v/>
      </c>
      <c r="DU507" s="3" t="str">
        <f>IFERROR(INDEX(COD_SALES!$B$5:$Z$500,MATCH(resource!$CC507,COD_SALES!$A$5:$A$500,0),MATCH(resource!DU$2,COD_SALES!$B$4:$Z$4,0)),"")</f>
        <v/>
      </c>
      <c r="DV507" s="3" t="str">
        <f>IFERROR(INDEX(COD_SALES!$B$5:$Z$500,MATCH(resource!$CC507,COD_SALES!$A$5:$A$500,0),MATCH(resource!DV$2,COD_SALES!$B$4:$Z$4,0)),"")</f>
        <v/>
      </c>
      <c r="DW507" s="3" t="str">
        <f>IFERROR(INDEX(COD_SALES!$B$5:$Z$500,MATCH(resource!$CC507,COD_SALES!$A$5:$A$500,0),MATCH(resource!DW$2,COD_SALES!$B$4:$Z$4,0)),"")</f>
        <v/>
      </c>
      <c r="DX507" s="3" t="str">
        <f>IFERROR(INDEX(COD_SALES!$B$5:$Z$500,MATCH(resource!$CC507,COD_SALES!$A$5:$A$500,0),MATCH(resource!DX$2,COD_SALES!$B$4:$Z$4,0)),"")</f>
        <v/>
      </c>
      <c r="DY507" s="3" t="str">
        <f>IFERROR(INDEX(COD_SALES!$B$5:$Z$500,MATCH(resource!$CC507,COD_SALES!$A$5:$A$500,0),MATCH(resource!DY$2,COD_SALES!$B$4:$Z$4,0)),"")</f>
        <v/>
      </c>
      <c r="DZ507" s="3" t="str">
        <f>IFERROR(INDEX(COD_SALES!$B$5:$Z$500,MATCH(resource!$CC507,COD_SALES!$A$5:$A$500,0),MATCH(resource!DZ$2,COD_SALES!$B$4:$Z$4,0)),"")</f>
        <v/>
      </c>
      <c r="EA507" s="3" t="str">
        <f>IFERROR(INDEX(COD_SALES!$B$5:$Z$500,MATCH(resource!$CC507,COD_SALES!$A$5:$A$500,0),MATCH(resource!EA$2,COD_SALES!$B$4:$Z$4,0)),"")</f>
        <v/>
      </c>
      <c r="EB507" s="3">
        <f t="shared" si="130"/>
        <v>0</v>
      </c>
      <c r="EW507" s="3">
        <f>IFERROR(VLOOKUP(CC507,data_pull!$AO$25:$AR$546,2,0),0)</f>
        <v>0</v>
      </c>
      <c r="EX507" s="1">
        <f>IFERROR(VLOOKUP(CC507,data_pull!$AO$25:$AR$546,4,0),0)</f>
        <v>0</v>
      </c>
    </row>
    <row r="508" spans="13:154" x14ac:dyDescent="0.25"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4">
        <f>sales_data!B507</f>
        <v>0</v>
      </c>
      <c r="AR508" s="4">
        <f>sales_data!C507</f>
        <v>0</v>
      </c>
      <c r="AS508" s="5" t="str">
        <f t="shared" si="129"/>
        <v/>
      </c>
      <c r="AT508" s="4">
        <f>sales_data!I507</f>
        <v>0</v>
      </c>
      <c r="AU508" s="4">
        <f>sales_data!W507</f>
        <v>0</v>
      </c>
      <c r="AV508" s="1">
        <f>sales_data!N507</f>
        <v>0</v>
      </c>
      <c r="AW508" s="1">
        <f>sales_data!P507</f>
        <v>0</v>
      </c>
      <c r="AX508" s="3">
        <f ca="1">IFERROR(INDEX(INDIRECT("day_wise_sales_data!$B$2:$BZ$599"),MATCH(resource!$CC508,day_wise_sales_data!$A$2:$A$500,0),MATCH(resource!AX$2,INDIRECT("day_wise_sales_data!$B$1:$BZ$1"),0)),0)</f>
        <v>0</v>
      </c>
      <c r="AY508" s="3">
        <f ca="1">IFERROR(INDEX(INDIRECT("day_wise_sales_data!$B$2:$BZ$599"),MATCH(resource!$CC508,day_wise_sales_data!$A$2:$A$500,0),MATCH(resource!AY$2,INDIRECT("day_wise_sales_data!$B$1:$BZ$1"),0)),0)</f>
        <v>0</v>
      </c>
      <c r="AZ508" s="3">
        <f ca="1">IFERROR(INDEX(INDIRECT("day_wise_sales_data!$B$2:$BZ$599"),MATCH(resource!$CC508,day_wise_sales_data!$A$2:$A$500,0),MATCH(resource!AZ$2,INDIRECT("day_wise_sales_data!$B$1:$BZ$1"),0)),0)</f>
        <v>0</v>
      </c>
      <c r="BA508" s="3">
        <f ca="1">IFERROR(INDEX(INDIRECT("day_wise_sales_data!$B$2:$BZ$599"),MATCH(resource!$CC508,day_wise_sales_data!$A$2:$A$500,0),MATCH(resource!BA$2,INDIRECT("day_wise_sales_data!$B$1:$BZ$1"),0)),0)</f>
        <v>0</v>
      </c>
      <c r="BB508" s="3">
        <f ca="1">IFERROR(INDEX(INDIRECT("day_wise_sales_data!$B$2:$BZ$599"),MATCH(resource!$CC508,day_wise_sales_data!$A$2:$A$500,0),MATCH(resource!BB$2,INDIRECT("day_wise_sales_data!$B$1:$BZ$1"),0)),0)</f>
        <v>0</v>
      </c>
      <c r="BC508" s="3">
        <f ca="1">IFERROR(INDEX(INDIRECT("day_wise_sales_data!$B$2:$BZ$599"),MATCH(resource!$CC508,day_wise_sales_data!$A$2:$A$500,0),MATCH(resource!BC$2,INDIRECT("day_wise_sales_data!$B$1:$BZ$1"),0)),0)</f>
        <v>0</v>
      </c>
      <c r="BD508" s="3">
        <f ca="1">IFERROR(INDEX(INDIRECT("day_wise_sales_data!$B$2:$BZ$599"),MATCH(resource!$CC508,day_wise_sales_data!$A$2:$A$500,0),MATCH(resource!BD$2,INDIRECT("day_wise_sales_data!$B$1:$BZ$1"),0)),0)</f>
        <v>0</v>
      </c>
      <c r="BE508" s="3">
        <f ca="1">IFERROR(INDEX(INDIRECT("day_wise_sales_data!$B$2:$BZ$599"),MATCH(resource!$CC508,day_wise_sales_data!$A$2:$A$500,0),MATCH(resource!BE$2,INDIRECT("day_wise_sales_data!$B$1:$BZ$1"),0)),0)</f>
        <v>0</v>
      </c>
      <c r="BF508" s="3">
        <f ca="1">IFERROR(INDEX(INDIRECT("day_wise_sales_data!$B$2:$BZ$599"),MATCH(resource!$CC508,day_wise_sales_data!$A$2:$A$500,0),MATCH(resource!BF$2,INDIRECT("day_wise_sales_data!$B$1:$BZ$1"),0)),0)</f>
        <v>0</v>
      </c>
      <c r="BG508" s="3">
        <f ca="1">IFERROR(INDEX(INDIRECT("day_wise_sales_data!$B$2:$BZ$599"),MATCH(resource!$CC508,day_wise_sales_data!$A$2:$A$500,0),MATCH(resource!BG$2,INDIRECT("day_wise_sales_data!$B$1:$BZ$1"),0)),0)</f>
        <v>0</v>
      </c>
      <c r="BH508" s="3">
        <f ca="1">IFERROR(INDEX(INDIRECT("day_wise_sales_data!$B$2:$BZ$599"),MATCH(resource!$CC508,day_wise_sales_data!$A$2:$A$500,0),MATCH(resource!BH$2,INDIRECT("day_wise_sales_data!$B$1:$BZ$1"),0)),0)</f>
        <v>0</v>
      </c>
      <c r="BI508" s="3">
        <f ca="1">IFERROR(INDEX(INDIRECT("day_wise_sales_data!$B$2:$BZ$599"),MATCH(resource!$CC508,day_wise_sales_data!$A$2:$A$500,0),MATCH(resource!BI$2,INDIRECT("day_wise_sales_data!$B$1:$BZ$1"),0)),0)</f>
        <v>0</v>
      </c>
      <c r="BJ508" s="3">
        <f ca="1">IFERROR(INDEX(INDIRECT("day_wise_sales_data!$B$2:$BZ$599"),MATCH(resource!$CC508,day_wise_sales_data!$A$2:$A$500,0),MATCH(resource!BJ$2,INDIRECT("day_wise_sales_data!$B$1:$BZ$1"),0)),0)</f>
        <v>0</v>
      </c>
      <c r="BK508" s="3">
        <f ca="1">IFERROR(INDEX(INDIRECT("day_wise_sales_data!$B$2:$BZ$599"),MATCH(resource!$CC508,day_wise_sales_data!$A$2:$A$500,0),MATCH(resource!BK$2,INDIRECT("day_wise_sales_data!$B$1:$BZ$1"),0)),0)</f>
        <v>0</v>
      </c>
      <c r="BL508" s="3">
        <f ca="1">IFERROR(INDEX(INDIRECT("day_wise_sales_data!$B$2:$BZ$599"),MATCH(resource!$CC508,day_wise_sales_data!$A$2:$A$500,0),MATCH(resource!BL$2,INDIRECT("day_wise_sales_data!$B$1:$BZ$1"),0)),0)</f>
        <v>0</v>
      </c>
      <c r="BM508" s="3">
        <f ca="1">IFERROR(INDEX(INDIRECT("day_wise_sales_data!$B$2:$BZ$599"),MATCH(resource!$CC508,day_wise_sales_data!$A$2:$A$500,0),MATCH(resource!BM$2,INDIRECT("day_wise_sales_data!$B$1:$BZ$1"),0)),0)</f>
        <v>0</v>
      </c>
      <c r="BN508" s="3">
        <f ca="1">IFERROR(INDEX(INDIRECT("day_wise_sales_data!$B$2:$BZ$599"),MATCH(resource!$CC508,day_wise_sales_data!$A$2:$A$500,0),MATCH(resource!BN$2,INDIRECT("day_wise_sales_data!$B$1:$BZ$1"),0)),0)</f>
        <v>0</v>
      </c>
      <c r="BO508" s="3">
        <f ca="1">IFERROR(INDEX(INDIRECT("day_wise_sales_data!$B$2:$BZ$599"),MATCH(resource!$CC508,day_wise_sales_data!$A$2:$A$500,0),MATCH(resource!BO$2,INDIRECT("day_wise_sales_data!$B$1:$BZ$1"),0)),0)</f>
        <v>0</v>
      </c>
      <c r="BP508" s="3">
        <f ca="1">IFERROR(INDEX(INDIRECT("day_wise_sales_data!$B$2:$BZ$599"),MATCH(resource!$CC508,day_wise_sales_data!$A$2:$A$500,0),MATCH(resource!BP$2,INDIRECT("day_wise_sales_data!$B$1:$BZ$1"),0)),0)</f>
        <v>0</v>
      </c>
      <c r="BQ508" s="3">
        <f ca="1">IFERROR(INDEX(INDIRECT("day_wise_sales_data!$B$2:$BZ$599"),MATCH(resource!$CC508,day_wise_sales_data!$A$2:$A$500,0),MATCH(resource!BQ$2,INDIRECT("day_wise_sales_data!$B$1:$BZ$1"),0)),0)</f>
        <v>0</v>
      </c>
      <c r="BR508" s="3">
        <f ca="1">IFERROR(INDEX(INDIRECT("day_wise_sales_data!$B$2:$BZ$599"),MATCH(resource!$CC508,day_wise_sales_data!$A$2:$A$500,0),MATCH(resource!BR$2,INDIRECT("day_wise_sales_data!$B$1:$BZ$1"),0)),0)</f>
        <v>0</v>
      </c>
      <c r="BS508" s="3">
        <f ca="1">IFERROR(INDEX(INDIRECT("day_wise_sales_data!$B$2:$BZ$599"),MATCH(resource!$CC508,day_wise_sales_data!$A$2:$A$500,0),MATCH(resource!BS$2,INDIRECT("day_wise_sales_data!$B$1:$BZ$1"),0)),0)</f>
        <v>0</v>
      </c>
      <c r="BT508" s="3">
        <f ca="1">IFERROR(INDEX(INDIRECT("day_wise_sales_data!$B$2:$BZ$599"),MATCH(resource!$CC508,day_wise_sales_data!$A$2:$A$500,0),MATCH(resource!BT$2,INDIRECT("day_wise_sales_data!$B$1:$BZ$1"),0)),0)</f>
        <v>0</v>
      </c>
      <c r="BU508" s="3">
        <f ca="1">IFERROR(INDEX(INDIRECT("day_wise_sales_data!$B$2:$BZ$599"),MATCH(resource!$CC508,day_wise_sales_data!$A$2:$A$500,0),MATCH(resource!BU$2,INDIRECT("day_wise_sales_data!$B$1:$BZ$1"),0)),0)</f>
        <v>0</v>
      </c>
      <c r="BV508" s="3">
        <f ca="1">IFERROR(INDEX(INDIRECT("day_wise_sales_data!$B$2:$BZ$599"),MATCH(resource!$CC508,day_wise_sales_data!$A$2:$A$500,0),MATCH(resource!BV$2,INDIRECT("day_wise_sales_data!$B$1:$BZ$1"),0)),0)</f>
        <v>0</v>
      </c>
      <c r="BW508" s="3">
        <f ca="1">IFERROR(INDEX(INDIRECT("day_wise_sales_data!$B$2:$BZ$599"),MATCH(resource!$CC508,day_wise_sales_data!$A$2:$A$500,0),MATCH(resource!BW$2,INDIRECT("day_wise_sales_data!$B$1:$BZ$1"),0)),0)</f>
        <v>0</v>
      </c>
      <c r="BX508" s="3">
        <f ca="1">IFERROR(INDEX(INDIRECT("day_wise_sales_data!$B$2:$BZ$599"),MATCH(resource!$CC508,day_wise_sales_data!$A$2:$A$500,0),MATCH(resource!BX$2,INDIRECT("day_wise_sales_data!$B$1:$BZ$1"),0)),0)</f>
        <v>0</v>
      </c>
      <c r="BY508" s="3">
        <f ca="1">IFERROR(INDEX(INDIRECT("day_wise_sales_data!$B$2:$BZ$599"),MATCH(resource!$CC508,day_wise_sales_data!$A$2:$A$500,0),MATCH(resource!BY$2,INDIRECT("day_wise_sales_data!$B$1:$BZ$1"),0)),0)</f>
        <v>0</v>
      </c>
      <c r="BZ508" s="3">
        <f ca="1">IFERROR(INDEX(INDIRECT("day_wise_sales_data!$B$2:$BZ$599"),MATCH(resource!$CC508,day_wise_sales_data!$A$2:$A$500,0),MATCH(resource!BZ$2,INDIRECT("day_wise_sales_data!$B$1:$BZ$1"),0)),0)</f>
        <v>0</v>
      </c>
      <c r="CA508" s="3">
        <f ca="1">IFERROR(INDEX(INDIRECT("day_wise_sales_data!$B$2:$BZ$599"),MATCH(resource!$CC508,day_wise_sales_data!$A$2:$A$500,0),MATCH(resource!CA$2,INDIRECT("day_wise_sales_data!$B$1:$BZ$1"),0)),0)</f>
        <v>0</v>
      </c>
      <c r="CC508" s="4">
        <f>sales_data!H507</f>
        <v>0</v>
      </c>
      <c r="CD508" s="1">
        <v>506</v>
      </c>
      <c r="CE508" s="1" t="str">
        <f>IF(AQ508=report!$AQ$3,resource!CD508,"")</f>
        <v/>
      </c>
      <c r="CF508" s="5" t="str">
        <f>IFERROR(SMALL($CE$3:$CE$1001,ROWS($CE$3:CE508)),"")</f>
        <v/>
      </c>
      <c r="CH508">
        <f>IFERROR(VLOOKUP($CC508,data_pull!$E$22:$G$700,2,0),0)</f>
        <v>0</v>
      </c>
      <c r="DK508" s="3" t="str">
        <f>IFERROR(INDEX(COD_SALES!$B$5:$Z$500,MATCH(resource!$CC508,COD_SALES!$A$5:$A$500,0),MATCH(resource!DK$2,COD_SALES!$B$4:$Z$4,0)),"")</f>
        <v/>
      </c>
      <c r="DL508" s="3" t="str">
        <f>IFERROR(INDEX(COD_SALES!$B$5:$Z$500,MATCH(resource!$CC508,COD_SALES!$A$5:$A$500,0),MATCH(resource!DL$2,COD_SALES!$B$4:$Z$4,0)),"")</f>
        <v/>
      </c>
      <c r="DM508" s="3" t="str">
        <f>IFERROR(INDEX(COD_SALES!$B$5:$Z$500,MATCH(resource!$CC508,COD_SALES!$A$5:$A$500,0),MATCH(resource!DM$2,COD_SALES!$B$4:$Z$4,0)),"")</f>
        <v/>
      </c>
      <c r="DN508" s="3" t="str">
        <f>IFERROR(INDEX(COD_SALES!$B$5:$Z$500,MATCH(resource!$CC508,COD_SALES!$A$5:$A$500,0),MATCH(resource!DN$2,COD_SALES!$B$4:$Z$4,0)),"")</f>
        <v/>
      </c>
      <c r="DO508" s="3" t="str">
        <f>IFERROR(INDEX(COD_SALES!$B$5:$Z$500,MATCH(resource!$CC508,COD_SALES!$A$5:$A$500,0),MATCH(resource!DO$2,COD_SALES!$B$4:$Z$4,0)),"")</f>
        <v/>
      </c>
      <c r="DP508" s="3" t="str">
        <f>IFERROR(INDEX(COD_SALES!$B$5:$Z$500,MATCH(resource!$CC508,COD_SALES!$A$5:$A$500,0),MATCH(resource!DP$2,COD_SALES!$B$4:$Z$4,0)),"")</f>
        <v/>
      </c>
      <c r="DQ508" s="3" t="str">
        <f>IFERROR(INDEX(COD_SALES!$B$5:$Z$500,MATCH(resource!$CC508,COD_SALES!$A$5:$A$500,0),MATCH(resource!DQ$2,COD_SALES!$B$4:$Z$4,0)),"")</f>
        <v/>
      </c>
      <c r="DR508" s="3" t="str">
        <f>IFERROR(INDEX(COD_SALES!$B$5:$Z$500,MATCH(resource!$CC508,COD_SALES!$A$5:$A$500,0),MATCH(resource!DR$2,COD_SALES!$B$4:$Z$4,0)),"")</f>
        <v/>
      </c>
      <c r="DS508" s="3" t="str">
        <f>IFERROR(INDEX(COD_SALES!$B$5:$Z$500,MATCH(resource!$CC508,COD_SALES!$A$5:$A$500,0),MATCH(resource!DS$2,COD_SALES!$B$4:$Z$4,0)),"")</f>
        <v/>
      </c>
      <c r="DT508" s="3" t="str">
        <f>IFERROR(INDEX(COD_SALES!$B$5:$Z$500,MATCH(resource!$CC508,COD_SALES!$A$5:$A$500,0),MATCH(resource!DT$2,COD_SALES!$B$4:$Z$4,0)),"")</f>
        <v/>
      </c>
      <c r="DU508" s="3" t="str">
        <f>IFERROR(INDEX(COD_SALES!$B$5:$Z$500,MATCH(resource!$CC508,COD_SALES!$A$5:$A$500,0),MATCH(resource!DU$2,COD_SALES!$B$4:$Z$4,0)),"")</f>
        <v/>
      </c>
      <c r="DV508" s="3" t="str">
        <f>IFERROR(INDEX(COD_SALES!$B$5:$Z$500,MATCH(resource!$CC508,COD_SALES!$A$5:$A$500,0),MATCH(resource!DV$2,COD_SALES!$B$4:$Z$4,0)),"")</f>
        <v/>
      </c>
      <c r="DW508" s="3" t="str">
        <f>IFERROR(INDEX(COD_SALES!$B$5:$Z$500,MATCH(resource!$CC508,COD_SALES!$A$5:$A$500,0),MATCH(resource!DW$2,COD_SALES!$B$4:$Z$4,0)),"")</f>
        <v/>
      </c>
      <c r="DX508" s="3" t="str">
        <f>IFERROR(INDEX(COD_SALES!$B$5:$Z$500,MATCH(resource!$CC508,COD_SALES!$A$5:$A$500,0),MATCH(resource!DX$2,COD_SALES!$B$4:$Z$4,0)),"")</f>
        <v/>
      </c>
      <c r="DY508" s="3" t="str">
        <f>IFERROR(INDEX(COD_SALES!$B$5:$Z$500,MATCH(resource!$CC508,COD_SALES!$A$5:$A$500,0),MATCH(resource!DY$2,COD_SALES!$B$4:$Z$4,0)),"")</f>
        <v/>
      </c>
      <c r="DZ508" s="3" t="str">
        <f>IFERROR(INDEX(COD_SALES!$B$5:$Z$500,MATCH(resource!$CC508,COD_SALES!$A$5:$A$500,0),MATCH(resource!DZ$2,COD_SALES!$B$4:$Z$4,0)),"")</f>
        <v/>
      </c>
      <c r="EA508" s="3" t="str">
        <f>IFERROR(INDEX(COD_SALES!$B$5:$Z$500,MATCH(resource!$CC508,COD_SALES!$A$5:$A$500,0),MATCH(resource!EA$2,COD_SALES!$B$4:$Z$4,0)),"")</f>
        <v/>
      </c>
      <c r="EB508" s="3">
        <f t="shared" si="130"/>
        <v>0</v>
      </c>
      <c r="EW508" s="3">
        <f>IFERROR(VLOOKUP(CC508,data_pull!$AO$25:$AR$546,2,0),0)</f>
        <v>0</v>
      </c>
      <c r="EX508" s="1">
        <f>IFERROR(VLOOKUP(CC508,data_pull!$AO$25:$AR$546,4,0),0)</f>
        <v>0</v>
      </c>
    </row>
    <row r="509" spans="13:154" x14ac:dyDescent="0.25"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4">
        <f>sales_data!B508</f>
        <v>0</v>
      </c>
      <c r="AR509" s="4">
        <f>sales_data!C508</f>
        <v>0</v>
      </c>
      <c r="AS509" s="5" t="str">
        <f t="shared" si="129"/>
        <v/>
      </c>
      <c r="AT509" s="4">
        <f>sales_data!I508</f>
        <v>0</v>
      </c>
      <c r="AU509" s="4">
        <f>sales_data!W508</f>
        <v>0</v>
      </c>
      <c r="AV509" s="1">
        <f>sales_data!N508</f>
        <v>0</v>
      </c>
      <c r="AW509" s="1">
        <f>sales_data!P508</f>
        <v>0</v>
      </c>
      <c r="AX509" s="3">
        <f ca="1">IFERROR(INDEX(INDIRECT("day_wise_sales_data!$B$2:$BZ$599"),MATCH(resource!$CC509,day_wise_sales_data!$A$2:$A$500,0),MATCH(resource!AX$2,INDIRECT("day_wise_sales_data!$B$1:$BZ$1"),0)),0)</f>
        <v>0</v>
      </c>
      <c r="AY509" s="3">
        <f ca="1">IFERROR(INDEX(INDIRECT("day_wise_sales_data!$B$2:$BZ$599"),MATCH(resource!$CC509,day_wise_sales_data!$A$2:$A$500,0),MATCH(resource!AY$2,INDIRECT("day_wise_sales_data!$B$1:$BZ$1"),0)),0)</f>
        <v>0</v>
      </c>
      <c r="AZ509" s="3">
        <f ca="1">IFERROR(INDEX(INDIRECT("day_wise_sales_data!$B$2:$BZ$599"),MATCH(resource!$CC509,day_wise_sales_data!$A$2:$A$500,0),MATCH(resource!AZ$2,INDIRECT("day_wise_sales_data!$B$1:$BZ$1"),0)),0)</f>
        <v>0</v>
      </c>
      <c r="BA509" s="3">
        <f ca="1">IFERROR(INDEX(INDIRECT("day_wise_sales_data!$B$2:$BZ$599"),MATCH(resource!$CC509,day_wise_sales_data!$A$2:$A$500,0),MATCH(resource!BA$2,INDIRECT("day_wise_sales_data!$B$1:$BZ$1"),0)),0)</f>
        <v>0</v>
      </c>
      <c r="BB509" s="3">
        <f ca="1">IFERROR(INDEX(INDIRECT("day_wise_sales_data!$B$2:$BZ$599"),MATCH(resource!$CC509,day_wise_sales_data!$A$2:$A$500,0),MATCH(resource!BB$2,INDIRECT("day_wise_sales_data!$B$1:$BZ$1"),0)),0)</f>
        <v>0</v>
      </c>
      <c r="BC509" s="3">
        <f ca="1">IFERROR(INDEX(INDIRECT("day_wise_sales_data!$B$2:$BZ$599"),MATCH(resource!$CC509,day_wise_sales_data!$A$2:$A$500,0),MATCH(resource!BC$2,INDIRECT("day_wise_sales_data!$B$1:$BZ$1"),0)),0)</f>
        <v>0</v>
      </c>
      <c r="BD509" s="3">
        <f ca="1">IFERROR(INDEX(INDIRECT("day_wise_sales_data!$B$2:$BZ$599"),MATCH(resource!$CC509,day_wise_sales_data!$A$2:$A$500,0),MATCH(resource!BD$2,INDIRECT("day_wise_sales_data!$B$1:$BZ$1"),0)),0)</f>
        <v>0</v>
      </c>
      <c r="BE509" s="3">
        <f ca="1">IFERROR(INDEX(INDIRECT("day_wise_sales_data!$B$2:$BZ$599"),MATCH(resource!$CC509,day_wise_sales_data!$A$2:$A$500,0),MATCH(resource!BE$2,INDIRECT("day_wise_sales_data!$B$1:$BZ$1"),0)),0)</f>
        <v>0</v>
      </c>
      <c r="BF509" s="3">
        <f ca="1">IFERROR(INDEX(INDIRECT("day_wise_sales_data!$B$2:$BZ$599"),MATCH(resource!$CC509,day_wise_sales_data!$A$2:$A$500,0),MATCH(resource!BF$2,INDIRECT("day_wise_sales_data!$B$1:$BZ$1"),0)),0)</f>
        <v>0</v>
      </c>
      <c r="BG509" s="3">
        <f ca="1">IFERROR(INDEX(INDIRECT("day_wise_sales_data!$B$2:$BZ$599"),MATCH(resource!$CC509,day_wise_sales_data!$A$2:$A$500,0),MATCH(resource!BG$2,INDIRECT("day_wise_sales_data!$B$1:$BZ$1"),0)),0)</f>
        <v>0</v>
      </c>
      <c r="BH509" s="3">
        <f ca="1">IFERROR(INDEX(INDIRECT("day_wise_sales_data!$B$2:$BZ$599"),MATCH(resource!$CC509,day_wise_sales_data!$A$2:$A$500,0),MATCH(resource!BH$2,INDIRECT("day_wise_sales_data!$B$1:$BZ$1"),0)),0)</f>
        <v>0</v>
      </c>
      <c r="BI509" s="3">
        <f ca="1">IFERROR(INDEX(INDIRECT("day_wise_sales_data!$B$2:$BZ$599"),MATCH(resource!$CC509,day_wise_sales_data!$A$2:$A$500,0),MATCH(resource!BI$2,INDIRECT("day_wise_sales_data!$B$1:$BZ$1"),0)),0)</f>
        <v>0</v>
      </c>
      <c r="BJ509" s="3">
        <f ca="1">IFERROR(INDEX(INDIRECT("day_wise_sales_data!$B$2:$BZ$599"),MATCH(resource!$CC509,day_wise_sales_data!$A$2:$A$500,0),MATCH(resource!BJ$2,INDIRECT("day_wise_sales_data!$B$1:$BZ$1"),0)),0)</f>
        <v>0</v>
      </c>
      <c r="BK509" s="3">
        <f ca="1">IFERROR(INDEX(INDIRECT("day_wise_sales_data!$B$2:$BZ$599"),MATCH(resource!$CC509,day_wise_sales_data!$A$2:$A$500,0),MATCH(resource!BK$2,INDIRECT("day_wise_sales_data!$B$1:$BZ$1"),0)),0)</f>
        <v>0</v>
      </c>
      <c r="BL509" s="3">
        <f ca="1">IFERROR(INDEX(INDIRECT("day_wise_sales_data!$B$2:$BZ$599"),MATCH(resource!$CC509,day_wise_sales_data!$A$2:$A$500,0),MATCH(resource!BL$2,INDIRECT("day_wise_sales_data!$B$1:$BZ$1"),0)),0)</f>
        <v>0</v>
      </c>
      <c r="BM509" s="3">
        <f ca="1">IFERROR(INDEX(INDIRECT("day_wise_sales_data!$B$2:$BZ$599"),MATCH(resource!$CC509,day_wise_sales_data!$A$2:$A$500,0),MATCH(resource!BM$2,INDIRECT("day_wise_sales_data!$B$1:$BZ$1"),0)),0)</f>
        <v>0</v>
      </c>
      <c r="BN509" s="3">
        <f ca="1">IFERROR(INDEX(INDIRECT("day_wise_sales_data!$B$2:$BZ$599"),MATCH(resource!$CC509,day_wise_sales_data!$A$2:$A$500,0),MATCH(resource!BN$2,INDIRECT("day_wise_sales_data!$B$1:$BZ$1"),0)),0)</f>
        <v>0</v>
      </c>
      <c r="BO509" s="3">
        <f ca="1">IFERROR(INDEX(INDIRECT("day_wise_sales_data!$B$2:$BZ$599"),MATCH(resource!$CC509,day_wise_sales_data!$A$2:$A$500,0),MATCH(resource!BO$2,INDIRECT("day_wise_sales_data!$B$1:$BZ$1"),0)),0)</f>
        <v>0</v>
      </c>
      <c r="BP509" s="3">
        <f ca="1">IFERROR(INDEX(INDIRECT("day_wise_sales_data!$B$2:$BZ$599"),MATCH(resource!$CC509,day_wise_sales_data!$A$2:$A$500,0),MATCH(resource!BP$2,INDIRECT("day_wise_sales_data!$B$1:$BZ$1"),0)),0)</f>
        <v>0</v>
      </c>
      <c r="BQ509" s="3">
        <f ca="1">IFERROR(INDEX(INDIRECT("day_wise_sales_data!$B$2:$BZ$599"),MATCH(resource!$CC509,day_wise_sales_data!$A$2:$A$500,0),MATCH(resource!BQ$2,INDIRECT("day_wise_sales_data!$B$1:$BZ$1"),0)),0)</f>
        <v>0</v>
      </c>
      <c r="BR509" s="3">
        <f ca="1">IFERROR(INDEX(INDIRECT("day_wise_sales_data!$B$2:$BZ$599"),MATCH(resource!$CC509,day_wise_sales_data!$A$2:$A$500,0),MATCH(resource!BR$2,INDIRECT("day_wise_sales_data!$B$1:$BZ$1"),0)),0)</f>
        <v>0</v>
      </c>
      <c r="BS509" s="3">
        <f ca="1">IFERROR(INDEX(INDIRECT("day_wise_sales_data!$B$2:$BZ$599"),MATCH(resource!$CC509,day_wise_sales_data!$A$2:$A$500,0),MATCH(resource!BS$2,INDIRECT("day_wise_sales_data!$B$1:$BZ$1"),0)),0)</f>
        <v>0</v>
      </c>
      <c r="BT509" s="3">
        <f ca="1">IFERROR(INDEX(INDIRECT("day_wise_sales_data!$B$2:$BZ$599"),MATCH(resource!$CC509,day_wise_sales_data!$A$2:$A$500,0),MATCH(resource!BT$2,INDIRECT("day_wise_sales_data!$B$1:$BZ$1"),0)),0)</f>
        <v>0</v>
      </c>
      <c r="BU509" s="3">
        <f ca="1">IFERROR(INDEX(INDIRECT("day_wise_sales_data!$B$2:$BZ$599"),MATCH(resource!$CC509,day_wise_sales_data!$A$2:$A$500,0),MATCH(resource!BU$2,INDIRECT("day_wise_sales_data!$B$1:$BZ$1"),0)),0)</f>
        <v>0</v>
      </c>
      <c r="BV509" s="3">
        <f ca="1">IFERROR(INDEX(INDIRECT("day_wise_sales_data!$B$2:$BZ$599"),MATCH(resource!$CC509,day_wise_sales_data!$A$2:$A$500,0),MATCH(resource!BV$2,INDIRECT("day_wise_sales_data!$B$1:$BZ$1"),0)),0)</f>
        <v>0</v>
      </c>
      <c r="BW509" s="3">
        <f ca="1">IFERROR(INDEX(INDIRECT("day_wise_sales_data!$B$2:$BZ$599"),MATCH(resource!$CC509,day_wise_sales_data!$A$2:$A$500,0),MATCH(resource!BW$2,INDIRECT("day_wise_sales_data!$B$1:$BZ$1"),0)),0)</f>
        <v>0</v>
      </c>
      <c r="BX509" s="3">
        <f ca="1">IFERROR(INDEX(INDIRECT("day_wise_sales_data!$B$2:$BZ$599"),MATCH(resource!$CC509,day_wise_sales_data!$A$2:$A$500,0),MATCH(resource!BX$2,INDIRECT("day_wise_sales_data!$B$1:$BZ$1"),0)),0)</f>
        <v>0</v>
      </c>
      <c r="BY509" s="3">
        <f ca="1">IFERROR(INDEX(INDIRECT("day_wise_sales_data!$B$2:$BZ$599"),MATCH(resource!$CC509,day_wise_sales_data!$A$2:$A$500,0),MATCH(resource!BY$2,INDIRECT("day_wise_sales_data!$B$1:$BZ$1"),0)),0)</f>
        <v>0</v>
      </c>
      <c r="BZ509" s="3">
        <f ca="1">IFERROR(INDEX(INDIRECT("day_wise_sales_data!$B$2:$BZ$599"),MATCH(resource!$CC509,day_wise_sales_data!$A$2:$A$500,0),MATCH(resource!BZ$2,INDIRECT("day_wise_sales_data!$B$1:$BZ$1"),0)),0)</f>
        <v>0</v>
      </c>
      <c r="CA509" s="3">
        <f ca="1">IFERROR(INDEX(INDIRECT("day_wise_sales_data!$B$2:$BZ$599"),MATCH(resource!$CC509,day_wise_sales_data!$A$2:$A$500,0),MATCH(resource!CA$2,INDIRECT("day_wise_sales_data!$B$1:$BZ$1"),0)),0)</f>
        <v>0</v>
      </c>
      <c r="CC509" s="4">
        <f>sales_data!H508</f>
        <v>0</v>
      </c>
      <c r="CD509" s="1">
        <v>507</v>
      </c>
      <c r="CE509" s="1" t="str">
        <f>IF(AQ509=report!$AQ$3,resource!CD509,"")</f>
        <v/>
      </c>
      <c r="CF509" s="5" t="str">
        <f>IFERROR(SMALL($CE$3:$CE$1001,ROWS($CE$3:CE509)),"")</f>
        <v/>
      </c>
      <c r="CH509">
        <f>IFERROR(VLOOKUP($CC509,data_pull!$E$22:$G$700,2,0),0)</f>
        <v>0</v>
      </c>
      <c r="DK509" s="3" t="str">
        <f>IFERROR(INDEX(COD_SALES!$B$5:$Z$500,MATCH(resource!$CC509,COD_SALES!$A$5:$A$500,0),MATCH(resource!DK$2,COD_SALES!$B$4:$Z$4,0)),"")</f>
        <v/>
      </c>
      <c r="DL509" s="3" t="str">
        <f>IFERROR(INDEX(COD_SALES!$B$5:$Z$500,MATCH(resource!$CC509,COD_SALES!$A$5:$A$500,0),MATCH(resource!DL$2,COD_SALES!$B$4:$Z$4,0)),"")</f>
        <v/>
      </c>
      <c r="DM509" s="3" t="str">
        <f>IFERROR(INDEX(COD_SALES!$B$5:$Z$500,MATCH(resource!$CC509,COD_SALES!$A$5:$A$500,0),MATCH(resource!DM$2,COD_SALES!$B$4:$Z$4,0)),"")</f>
        <v/>
      </c>
      <c r="DN509" s="3" t="str">
        <f>IFERROR(INDEX(COD_SALES!$B$5:$Z$500,MATCH(resource!$CC509,COD_SALES!$A$5:$A$500,0),MATCH(resource!DN$2,COD_SALES!$B$4:$Z$4,0)),"")</f>
        <v/>
      </c>
      <c r="DO509" s="3" t="str">
        <f>IFERROR(INDEX(COD_SALES!$B$5:$Z$500,MATCH(resource!$CC509,COD_SALES!$A$5:$A$500,0),MATCH(resource!DO$2,COD_SALES!$B$4:$Z$4,0)),"")</f>
        <v/>
      </c>
      <c r="DP509" s="3" t="str">
        <f>IFERROR(INDEX(COD_SALES!$B$5:$Z$500,MATCH(resource!$CC509,COD_SALES!$A$5:$A$500,0),MATCH(resource!DP$2,COD_SALES!$B$4:$Z$4,0)),"")</f>
        <v/>
      </c>
      <c r="DQ509" s="3" t="str">
        <f>IFERROR(INDEX(COD_SALES!$B$5:$Z$500,MATCH(resource!$CC509,COD_SALES!$A$5:$A$500,0),MATCH(resource!DQ$2,COD_SALES!$B$4:$Z$4,0)),"")</f>
        <v/>
      </c>
      <c r="DR509" s="3" t="str">
        <f>IFERROR(INDEX(COD_SALES!$B$5:$Z$500,MATCH(resource!$CC509,COD_SALES!$A$5:$A$500,0),MATCH(resource!DR$2,COD_SALES!$B$4:$Z$4,0)),"")</f>
        <v/>
      </c>
      <c r="DS509" s="3" t="str">
        <f>IFERROR(INDEX(COD_SALES!$B$5:$Z$500,MATCH(resource!$CC509,COD_SALES!$A$5:$A$500,0),MATCH(resource!DS$2,COD_SALES!$B$4:$Z$4,0)),"")</f>
        <v/>
      </c>
      <c r="DT509" s="3" t="str">
        <f>IFERROR(INDEX(COD_SALES!$B$5:$Z$500,MATCH(resource!$CC509,COD_SALES!$A$5:$A$500,0),MATCH(resource!DT$2,COD_SALES!$B$4:$Z$4,0)),"")</f>
        <v/>
      </c>
      <c r="DU509" s="3" t="str">
        <f>IFERROR(INDEX(COD_SALES!$B$5:$Z$500,MATCH(resource!$CC509,COD_SALES!$A$5:$A$500,0),MATCH(resource!DU$2,COD_SALES!$B$4:$Z$4,0)),"")</f>
        <v/>
      </c>
      <c r="DV509" s="3" t="str">
        <f>IFERROR(INDEX(COD_SALES!$B$5:$Z$500,MATCH(resource!$CC509,COD_SALES!$A$5:$A$500,0),MATCH(resource!DV$2,COD_SALES!$B$4:$Z$4,0)),"")</f>
        <v/>
      </c>
      <c r="DW509" s="3" t="str">
        <f>IFERROR(INDEX(COD_SALES!$B$5:$Z$500,MATCH(resource!$CC509,COD_SALES!$A$5:$A$500,0),MATCH(resource!DW$2,COD_SALES!$B$4:$Z$4,0)),"")</f>
        <v/>
      </c>
      <c r="DX509" s="3" t="str">
        <f>IFERROR(INDEX(COD_SALES!$B$5:$Z$500,MATCH(resource!$CC509,COD_SALES!$A$5:$A$500,0),MATCH(resource!DX$2,COD_SALES!$B$4:$Z$4,0)),"")</f>
        <v/>
      </c>
      <c r="DY509" s="3" t="str">
        <f>IFERROR(INDEX(COD_SALES!$B$5:$Z$500,MATCH(resource!$CC509,COD_SALES!$A$5:$A$500,0),MATCH(resource!DY$2,COD_SALES!$B$4:$Z$4,0)),"")</f>
        <v/>
      </c>
      <c r="DZ509" s="3" t="str">
        <f>IFERROR(INDEX(COD_SALES!$B$5:$Z$500,MATCH(resource!$CC509,COD_SALES!$A$5:$A$500,0),MATCH(resource!DZ$2,COD_SALES!$B$4:$Z$4,0)),"")</f>
        <v/>
      </c>
      <c r="EA509" s="3" t="str">
        <f>IFERROR(INDEX(COD_SALES!$B$5:$Z$500,MATCH(resource!$CC509,COD_SALES!$A$5:$A$500,0),MATCH(resource!EA$2,COD_SALES!$B$4:$Z$4,0)),"")</f>
        <v/>
      </c>
      <c r="EB509" s="3">
        <f t="shared" si="130"/>
        <v>0</v>
      </c>
      <c r="EW509" s="3">
        <f>IFERROR(VLOOKUP(CC509,data_pull!$AO$25:$AR$546,2,0),0)</f>
        <v>0</v>
      </c>
      <c r="EX509" s="1">
        <f>IFERROR(VLOOKUP(CC509,data_pull!$AO$25:$AR$546,4,0),0)</f>
        <v>0</v>
      </c>
    </row>
    <row r="510" spans="13:154" x14ac:dyDescent="0.25"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4">
        <f>sales_data!B509</f>
        <v>0</v>
      </c>
      <c r="AR510" s="4">
        <f>sales_data!C509</f>
        <v>0</v>
      </c>
      <c r="AS510" s="5" t="str">
        <f t="shared" si="129"/>
        <v/>
      </c>
      <c r="AT510" s="4">
        <f>sales_data!I509</f>
        <v>0</v>
      </c>
      <c r="AU510" s="4">
        <f>sales_data!W509</f>
        <v>0</v>
      </c>
      <c r="AV510" s="1">
        <f>sales_data!N509</f>
        <v>0</v>
      </c>
      <c r="AW510" s="1">
        <f>sales_data!P509</f>
        <v>0</v>
      </c>
      <c r="AX510" s="3">
        <f ca="1">IFERROR(INDEX(INDIRECT("day_wise_sales_data!$B$2:$BZ$599"),MATCH(resource!$CC510,day_wise_sales_data!$A$2:$A$500,0),MATCH(resource!AX$2,INDIRECT("day_wise_sales_data!$B$1:$BZ$1"),0)),0)</f>
        <v>0</v>
      </c>
      <c r="AY510" s="3">
        <f ca="1">IFERROR(INDEX(INDIRECT("day_wise_sales_data!$B$2:$BZ$599"),MATCH(resource!$CC510,day_wise_sales_data!$A$2:$A$500,0),MATCH(resource!AY$2,INDIRECT("day_wise_sales_data!$B$1:$BZ$1"),0)),0)</f>
        <v>0</v>
      </c>
      <c r="AZ510" s="3">
        <f ca="1">IFERROR(INDEX(INDIRECT("day_wise_sales_data!$B$2:$BZ$599"),MATCH(resource!$CC510,day_wise_sales_data!$A$2:$A$500,0),MATCH(resource!AZ$2,INDIRECT("day_wise_sales_data!$B$1:$BZ$1"),0)),0)</f>
        <v>0</v>
      </c>
      <c r="BA510" s="3">
        <f ca="1">IFERROR(INDEX(INDIRECT("day_wise_sales_data!$B$2:$BZ$599"),MATCH(resource!$CC510,day_wise_sales_data!$A$2:$A$500,0),MATCH(resource!BA$2,INDIRECT("day_wise_sales_data!$B$1:$BZ$1"),0)),0)</f>
        <v>0</v>
      </c>
      <c r="BB510" s="3">
        <f ca="1">IFERROR(INDEX(INDIRECT("day_wise_sales_data!$B$2:$BZ$599"),MATCH(resource!$CC510,day_wise_sales_data!$A$2:$A$500,0),MATCH(resource!BB$2,INDIRECT("day_wise_sales_data!$B$1:$BZ$1"),0)),0)</f>
        <v>0</v>
      </c>
      <c r="BC510" s="3">
        <f ca="1">IFERROR(INDEX(INDIRECT("day_wise_sales_data!$B$2:$BZ$599"),MATCH(resource!$CC510,day_wise_sales_data!$A$2:$A$500,0),MATCH(resource!BC$2,INDIRECT("day_wise_sales_data!$B$1:$BZ$1"),0)),0)</f>
        <v>0</v>
      </c>
      <c r="BD510" s="3">
        <f ca="1">IFERROR(INDEX(INDIRECT("day_wise_sales_data!$B$2:$BZ$599"),MATCH(resource!$CC510,day_wise_sales_data!$A$2:$A$500,0),MATCH(resource!BD$2,INDIRECT("day_wise_sales_data!$B$1:$BZ$1"),0)),0)</f>
        <v>0</v>
      </c>
      <c r="BE510" s="3">
        <f ca="1">IFERROR(INDEX(INDIRECT("day_wise_sales_data!$B$2:$BZ$599"),MATCH(resource!$CC510,day_wise_sales_data!$A$2:$A$500,0),MATCH(resource!BE$2,INDIRECT("day_wise_sales_data!$B$1:$BZ$1"),0)),0)</f>
        <v>0</v>
      </c>
      <c r="BF510" s="3">
        <f ca="1">IFERROR(INDEX(INDIRECT("day_wise_sales_data!$B$2:$BZ$599"),MATCH(resource!$CC510,day_wise_sales_data!$A$2:$A$500,0),MATCH(resource!BF$2,INDIRECT("day_wise_sales_data!$B$1:$BZ$1"),0)),0)</f>
        <v>0</v>
      </c>
      <c r="BG510" s="3">
        <f ca="1">IFERROR(INDEX(INDIRECT("day_wise_sales_data!$B$2:$BZ$599"),MATCH(resource!$CC510,day_wise_sales_data!$A$2:$A$500,0),MATCH(resource!BG$2,INDIRECT("day_wise_sales_data!$B$1:$BZ$1"),0)),0)</f>
        <v>0</v>
      </c>
      <c r="BH510" s="3">
        <f ca="1">IFERROR(INDEX(INDIRECT("day_wise_sales_data!$B$2:$BZ$599"),MATCH(resource!$CC510,day_wise_sales_data!$A$2:$A$500,0),MATCH(resource!BH$2,INDIRECT("day_wise_sales_data!$B$1:$BZ$1"),0)),0)</f>
        <v>0</v>
      </c>
      <c r="BI510" s="3">
        <f ca="1">IFERROR(INDEX(INDIRECT("day_wise_sales_data!$B$2:$BZ$599"),MATCH(resource!$CC510,day_wise_sales_data!$A$2:$A$500,0),MATCH(resource!BI$2,INDIRECT("day_wise_sales_data!$B$1:$BZ$1"),0)),0)</f>
        <v>0</v>
      </c>
      <c r="BJ510" s="3">
        <f ca="1">IFERROR(INDEX(INDIRECT("day_wise_sales_data!$B$2:$BZ$599"),MATCH(resource!$CC510,day_wise_sales_data!$A$2:$A$500,0),MATCH(resource!BJ$2,INDIRECT("day_wise_sales_data!$B$1:$BZ$1"),0)),0)</f>
        <v>0</v>
      </c>
      <c r="BK510" s="3">
        <f ca="1">IFERROR(INDEX(INDIRECT("day_wise_sales_data!$B$2:$BZ$599"),MATCH(resource!$CC510,day_wise_sales_data!$A$2:$A$500,0),MATCH(resource!BK$2,INDIRECT("day_wise_sales_data!$B$1:$BZ$1"),0)),0)</f>
        <v>0</v>
      </c>
      <c r="BL510" s="3">
        <f ca="1">IFERROR(INDEX(INDIRECT("day_wise_sales_data!$B$2:$BZ$599"),MATCH(resource!$CC510,day_wise_sales_data!$A$2:$A$500,0),MATCH(resource!BL$2,INDIRECT("day_wise_sales_data!$B$1:$BZ$1"),0)),0)</f>
        <v>0</v>
      </c>
      <c r="BM510" s="3">
        <f ca="1">IFERROR(INDEX(INDIRECT("day_wise_sales_data!$B$2:$BZ$599"),MATCH(resource!$CC510,day_wise_sales_data!$A$2:$A$500,0),MATCH(resource!BM$2,INDIRECT("day_wise_sales_data!$B$1:$BZ$1"),0)),0)</f>
        <v>0</v>
      </c>
      <c r="BN510" s="3">
        <f ca="1">IFERROR(INDEX(INDIRECT("day_wise_sales_data!$B$2:$BZ$599"),MATCH(resource!$CC510,day_wise_sales_data!$A$2:$A$500,0),MATCH(resource!BN$2,INDIRECT("day_wise_sales_data!$B$1:$BZ$1"),0)),0)</f>
        <v>0</v>
      </c>
      <c r="BO510" s="3">
        <f ca="1">IFERROR(INDEX(INDIRECT("day_wise_sales_data!$B$2:$BZ$599"),MATCH(resource!$CC510,day_wise_sales_data!$A$2:$A$500,0),MATCH(resource!BO$2,INDIRECT("day_wise_sales_data!$B$1:$BZ$1"),0)),0)</f>
        <v>0</v>
      </c>
      <c r="BP510" s="3">
        <f ca="1">IFERROR(INDEX(INDIRECT("day_wise_sales_data!$B$2:$BZ$599"),MATCH(resource!$CC510,day_wise_sales_data!$A$2:$A$500,0),MATCH(resource!BP$2,INDIRECT("day_wise_sales_data!$B$1:$BZ$1"),0)),0)</f>
        <v>0</v>
      </c>
      <c r="BQ510" s="3">
        <f ca="1">IFERROR(INDEX(INDIRECT("day_wise_sales_data!$B$2:$BZ$599"),MATCH(resource!$CC510,day_wise_sales_data!$A$2:$A$500,0),MATCH(resource!BQ$2,INDIRECT("day_wise_sales_data!$B$1:$BZ$1"),0)),0)</f>
        <v>0</v>
      </c>
      <c r="BR510" s="3">
        <f ca="1">IFERROR(INDEX(INDIRECT("day_wise_sales_data!$B$2:$BZ$599"),MATCH(resource!$CC510,day_wise_sales_data!$A$2:$A$500,0),MATCH(resource!BR$2,INDIRECT("day_wise_sales_data!$B$1:$BZ$1"),0)),0)</f>
        <v>0</v>
      </c>
      <c r="BS510" s="3">
        <f ca="1">IFERROR(INDEX(INDIRECT("day_wise_sales_data!$B$2:$BZ$599"),MATCH(resource!$CC510,day_wise_sales_data!$A$2:$A$500,0),MATCH(resource!BS$2,INDIRECT("day_wise_sales_data!$B$1:$BZ$1"),0)),0)</f>
        <v>0</v>
      </c>
      <c r="BT510" s="3">
        <f ca="1">IFERROR(INDEX(INDIRECT("day_wise_sales_data!$B$2:$BZ$599"),MATCH(resource!$CC510,day_wise_sales_data!$A$2:$A$500,0),MATCH(resource!BT$2,INDIRECT("day_wise_sales_data!$B$1:$BZ$1"),0)),0)</f>
        <v>0</v>
      </c>
      <c r="BU510" s="3">
        <f ca="1">IFERROR(INDEX(INDIRECT("day_wise_sales_data!$B$2:$BZ$599"),MATCH(resource!$CC510,day_wise_sales_data!$A$2:$A$500,0),MATCH(resource!BU$2,INDIRECT("day_wise_sales_data!$B$1:$BZ$1"),0)),0)</f>
        <v>0</v>
      </c>
      <c r="BV510" s="3">
        <f ca="1">IFERROR(INDEX(INDIRECT("day_wise_sales_data!$B$2:$BZ$599"),MATCH(resource!$CC510,day_wise_sales_data!$A$2:$A$500,0),MATCH(resource!BV$2,INDIRECT("day_wise_sales_data!$B$1:$BZ$1"),0)),0)</f>
        <v>0</v>
      </c>
      <c r="BW510" s="3">
        <f ca="1">IFERROR(INDEX(INDIRECT("day_wise_sales_data!$B$2:$BZ$599"),MATCH(resource!$CC510,day_wise_sales_data!$A$2:$A$500,0),MATCH(resource!BW$2,INDIRECT("day_wise_sales_data!$B$1:$BZ$1"),0)),0)</f>
        <v>0</v>
      </c>
      <c r="BX510" s="3">
        <f ca="1">IFERROR(INDEX(INDIRECT("day_wise_sales_data!$B$2:$BZ$599"),MATCH(resource!$CC510,day_wise_sales_data!$A$2:$A$500,0),MATCH(resource!BX$2,INDIRECT("day_wise_sales_data!$B$1:$BZ$1"),0)),0)</f>
        <v>0</v>
      </c>
      <c r="BY510" s="3">
        <f ca="1">IFERROR(INDEX(INDIRECT("day_wise_sales_data!$B$2:$BZ$599"),MATCH(resource!$CC510,day_wise_sales_data!$A$2:$A$500,0),MATCH(resource!BY$2,INDIRECT("day_wise_sales_data!$B$1:$BZ$1"),0)),0)</f>
        <v>0</v>
      </c>
      <c r="BZ510" s="3">
        <f ca="1">IFERROR(INDEX(INDIRECT("day_wise_sales_data!$B$2:$BZ$599"),MATCH(resource!$CC510,day_wise_sales_data!$A$2:$A$500,0),MATCH(resource!BZ$2,INDIRECT("day_wise_sales_data!$B$1:$BZ$1"),0)),0)</f>
        <v>0</v>
      </c>
      <c r="CA510" s="3">
        <f ca="1">IFERROR(INDEX(INDIRECT("day_wise_sales_data!$B$2:$BZ$599"),MATCH(resource!$CC510,day_wise_sales_data!$A$2:$A$500,0),MATCH(resource!CA$2,INDIRECT("day_wise_sales_data!$B$1:$BZ$1"),0)),0)</f>
        <v>0</v>
      </c>
      <c r="CC510" s="4">
        <f>sales_data!H509</f>
        <v>0</v>
      </c>
      <c r="CD510" s="1">
        <v>508</v>
      </c>
      <c r="CE510" s="1" t="str">
        <f>IF(AQ510=report!$AQ$3,resource!CD510,"")</f>
        <v/>
      </c>
      <c r="CF510" s="5" t="str">
        <f>IFERROR(SMALL($CE$3:$CE$1001,ROWS($CE$3:CE510)),"")</f>
        <v/>
      </c>
      <c r="CH510">
        <f>IFERROR(VLOOKUP($CC510,data_pull!$E$22:$G$700,2,0),0)</f>
        <v>0</v>
      </c>
      <c r="DK510" s="3" t="str">
        <f>IFERROR(INDEX(COD_SALES!$B$5:$Z$500,MATCH(resource!$CC510,COD_SALES!$A$5:$A$500,0),MATCH(resource!DK$2,COD_SALES!$B$4:$Z$4,0)),"")</f>
        <v/>
      </c>
      <c r="DL510" s="3" t="str">
        <f>IFERROR(INDEX(COD_SALES!$B$5:$Z$500,MATCH(resource!$CC510,COD_SALES!$A$5:$A$500,0),MATCH(resource!DL$2,COD_SALES!$B$4:$Z$4,0)),"")</f>
        <v/>
      </c>
      <c r="DM510" s="3" t="str">
        <f>IFERROR(INDEX(COD_SALES!$B$5:$Z$500,MATCH(resource!$CC510,COD_SALES!$A$5:$A$500,0),MATCH(resource!DM$2,COD_SALES!$B$4:$Z$4,0)),"")</f>
        <v/>
      </c>
      <c r="DN510" s="3" t="str">
        <f>IFERROR(INDEX(COD_SALES!$B$5:$Z$500,MATCH(resource!$CC510,COD_SALES!$A$5:$A$500,0),MATCH(resource!DN$2,COD_SALES!$B$4:$Z$4,0)),"")</f>
        <v/>
      </c>
      <c r="DO510" s="3" t="str">
        <f>IFERROR(INDEX(COD_SALES!$B$5:$Z$500,MATCH(resource!$CC510,COD_SALES!$A$5:$A$500,0),MATCH(resource!DO$2,COD_SALES!$B$4:$Z$4,0)),"")</f>
        <v/>
      </c>
      <c r="DP510" s="3" t="str">
        <f>IFERROR(INDEX(COD_SALES!$B$5:$Z$500,MATCH(resource!$CC510,COD_SALES!$A$5:$A$500,0),MATCH(resource!DP$2,COD_SALES!$B$4:$Z$4,0)),"")</f>
        <v/>
      </c>
      <c r="DQ510" s="3" t="str">
        <f>IFERROR(INDEX(COD_SALES!$B$5:$Z$500,MATCH(resource!$CC510,COD_SALES!$A$5:$A$500,0),MATCH(resource!DQ$2,COD_SALES!$B$4:$Z$4,0)),"")</f>
        <v/>
      </c>
      <c r="DR510" s="3" t="str">
        <f>IFERROR(INDEX(COD_SALES!$B$5:$Z$500,MATCH(resource!$CC510,COD_SALES!$A$5:$A$500,0),MATCH(resource!DR$2,COD_SALES!$B$4:$Z$4,0)),"")</f>
        <v/>
      </c>
      <c r="DS510" s="3" t="str">
        <f>IFERROR(INDEX(COD_SALES!$B$5:$Z$500,MATCH(resource!$CC510,COD_SALES!$A$5:$A$500,0),MATCH(resource!DS$2,COD_SALES!$B$4:$Z$4,0)),"")</f>
        <v/>
      </c>
      <c r="DT510" s="3" t="str">
        <f>IFERROR(INDEX(COD_SALES!$B$5:$Z$500,MATCH(resource!$CC510,COD_SALES!$A$5:$A$500,0),MATCH(resource!DT$2,COD_SALES!$B$4:$Z$4,0)),"")</f>
        <v/>
      </c>
      <c r="DU510" s="3" t="str">
        <f>IFERROR(INDEX(COD_SALES!$B$5:$Z$500,MATCH(resource!$CC510,COD_SALES!$A$5:$A$500,0),MATCH(resource!DU$2,COD_SALES!$B$4:$Z$4,0)),"")</f>
        <v/>
      </c>
      <c r="DV510" s="3" t="str">
        <f>IFERROR(INDEX(COD_SALES!$B$5:$Z$500,MATCH(resource!$CC510,COD_SALES!$A$5:$A$500,0),MATCH(resource!DV$2,COD_SALES!$B$4:$Z$4,0)),"")</f>
        <v/>
      </c>
      <c r="DW510" s="3" t="str">
        <f>IFERROR(INDEX(COD_SALES!$B$5:$Z$500,MATCH(resource!$CC510,COD_SALES!$A$5:$A$500,0),MATCH(resource!DW$2,COD_SALES!$B$4:$Z$4,0)),"")</f>
        <v/>
      </c>
      <c r="DX510" s="3" t="str">
        <f>IFERROR(INDEX(COD_SALES!$B$5:$Z$500,MATCH(resource!$CC510,COD_SALES!$A$5:$A$500,0),MATCH(resource!DX$2,COD_SALES!$B$4:$Z$4,0)),"")</f>
        <v/>
      </c>
      <c r="DY510" s="3" t="str">
        <f>IFERROR(INDEX(COD_SALES!$B$5:$Z$500,MATCH(resource!$CC510,COD_SALES!$A$5:$A$500,0),MATCH(resource!DY$2,COD_SALES!$B$4:$Z$4,0)),"")</f>
        <v/>
      </c>
      <c r="DZ510" s="3" t="str">
        <f>IFERROR(INDEX(COD_SALES!$B$5:$Z$500,MATCH(resource!$CC510,COD_SALES!$A$5:$A$500,0),MATCH(resource!DZ$2,COD_SALES!$B$4:$Z$4,0)),"")</f>
        <v/>
      </c>
      <c r="EA510" s="3" t="str">
        <f>IFERROR(INDEX(COD_SALES!$B$5:$Z$500,MATCH(resource!$CC510,COD_SALES!$A$5:$A$500,0),MATCH(resource!EA$2,COD_SALES!$B$4:$Z$4,0)),"")</f>
        <v/>
      </c>
      <c r="EB510" s="3">
        <f t="shared" si="130"/>
        <v>0</v>
      </c>
      <c r="EW510" s="3">
        <f>IFERROR(VLOOKUP(CC510,data_pull!$AO$25:$AR$546,2,0),0)</f>
        <v>0</v>
      </c>
      <c r="EX510" s="1">
        <f>IFERROR(VLOOKUP(CC510,data_pull!$AO$25:$AR$546,4,0),0)</f>
        <v>0</v>
      </c>
    </row>
    <row r="511" spans="13:154" x14ac:dyDescent="0.25"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4">
        <f>sales_data!B510</f>
        <v>0</v>
      </c>
      <c r="AR511" s="4">
        <f>sales_data!C510</f>
        <v>0</v>
      </c>
      <c r="AS511" s="5" t="str">
        <f t="shared" si="129"/>
        <v/>
      </c>
      <c r="AT511" s="4">
        <f>sales_data!I510</f>
        <v>0</v>
      </c>
      <c r="AU511" s="4">
        <f>sales_data!W510</f>
        <v>0</v>
      </c>
      <c r="AV511" s="1">
        <f>sales_data!N510</f>
        <v>0</v>
      </c>
      <c r="AW511" s="1">
        <f>sales_data!P510</f>
        <v>0</v>
      </c>
      <c r="AX511" s="3">
        <f ca="1">IFERROR(INDEX(INDIRECT("day_wise_sales_data!$B$2:$BZ$599"),MATCH(resource!$CC511,day_wise_sales_data!$A$2:$A$500,0),MATCH(resource!AX$2,INDIRECT("day_wise_sales_data!$B$1:$BZ$1"),0)),0)</f>
        <v>0</v>
      </c>
      <c r="AY511" s="3">
        <f ca="1">IFERROR(INDEX(INDIRECT("day_wise_sales_data!$B$2:$BZ$599"),MATCH(resource!$CC511,day_wise_sales_data!$A$2:$A$500,0),MATCH(resource!AY$2,INDIRECT("day_wise_sales_data!$B$1:$BZ$1"),0)),0)</f>
        <v>0</v>
      </c>
      <c r="AZ511" s="3">
        <f ca="1">IFERROR(INDEX(INDIRECT("day_wise_sales_data!$B$2:$BZ$599"),MATCH(resource!$CC511,day_wise_sales_data!$A$2:$A$500,0),MATCH(resource!AZ$2,INDIRECT("day_wise_sales_data!$B$1:$BZ$1"),0)),0)</f>
        <v>0</v>
      </c>
      <c r="BA511" s="3">
        <f ca="1">IFERROR(INDEX(INDIRECT("day_wise_sales_data!$B$2:$BZ$599"),MATCH(resource!$CC511,day_wise_sales_data!$A$2:$A$500,0),MATCH(resource!BA$2,INDIRECT("day_wise_sales_data!$B$1:$BZ$1"),0)),0)</f>
        <v>0</v>
      </c>
      <c r="BB511" s="3">
        <f ca="1">IFERROR(INDEX(INDIRECT("day_wise_sales_data!$B$2:$BZ$599"),MATCH(resource!$CC511,day_wise_sales_data!$A$2:$A$500,0),MATCH(resource!BB$2,INDIRECT("day_wise_sales_data!$B$1:$BZ$1"),0)),0)</f>
        <v>0</v>
      </c>
      <c r="BC511" s="3">
        <f ca="1">IFERROR(INDEX(INDIRECT("day_wise_sales_data!$B$2:$BZ$599"),MATCH(resource!$CC511,day_wise_sales_data!$A$2:$A$500,0),MATCH(resource!BC$2,INDIRECT("day_wise_sales_data!$B$1:$BZ$1"),0)),0)</f>
        <v>0</v>
      </c>
      <c r="BD511" s="3">
        <f ca="1">IFERROR(INDEX(INDIRECT("day_wise_sales_data!$B$2:$BZ$599"),MATCH(resource!$CC511,day_wise_sales_data!$A$2:$A$500,0),MATCH(resource!BD$2,INDIRECT("day_wise_sales_data!$B$1:$BZ$1"),0)),0)</f>
        <v>0</v>
      </c>
      <c r="BE511" s="3">
        <f ca="1">IFERROR(INDEX(INDIRECT("day_wise_sales_data!$B$2:$BZ$599"),MATCH(resource!$CC511,day_wise_sales_data!$A$2:$A$500,0),MATCH(resource!BE$2,INDIRECT("day_wise_sales_data!$B$1:$BZ$1"),0)),0)</f>
        <v>0</v>
      </c>
      <c r="BF511" s="3">
        <f ca="1">IFERROR(INDEX(INDIRECT("day_wise_sales_data!$B$2:$BZ$599"),MATCH(resource!$CC511,day_wise_sales_data!$A$2:$A$500,0),MATCH(resource!BF$2,INDIRECT("day_wise_sales_data!$B$1:$BZ$1"),0)),0)</f>
        <v>0</v>
      </c>
      <c r="BG511" s="3">
        <f ca="1">IFERROR(INDEX(INDIRECT("day_wise_sales_data!$B$2:$BZ$599"),MATCH(resource!$CC511,day_wise_sales_data!$A$2:$A$500,0),MATCH(resource!BG$2,INDIRECT("day_wise_sales_data!$B$1:$BZ$1"),0)),0)</f>
        <v>0</v>
      </c>
      <c r="BH511" s="3">
        <f ca="1">IFERROR(INDEX(INDIRECT("day_wise_sales_data!$B$2:$BZ$599"),MATCH(resource!$CC511,day_wise_sales_data!$A$2:$A$500,0),MATCH(resource!BH$2,INDIRECT("day_wise_sales_data!$B$1:$BZ$1"),0)),0)</f>
        <v>0</v>
      </c>
      <c r="BI511" s="3">
        <f ca="1">IFERROR(INDEX(INDIRECT("day_wise_sales_data!$B$2:$BZ$599"),MATCH(resource!$CC511,day_wise_sales_data!$A$2:$A$500,0),MATCH(resource!BI$2,INDIRECT("day_wise_sales_data!$B$1:$BZ$1"),0)),0)</f>
        <v>0</v>
      </c>
      <c r="BJ511" s="3">
        <f ca="1">IFERROR(INDEX(INDIRECT("day_wise_sales_data!$B$2:$BZ$599"),MATCH(resource!$CC511,day_wise_sales_data!$A$2:$A$500,0),MATCH(resource!BJ$2,INDIRECT("day_wise_sales_data!$B$1:$BZ$1"),0)),0)</f>
        <v>0</v>
      </c>
      <c r="BK511" s="3">
        <f ca="1">IFERROR(INDEX(INDIRECT("day_wise_sales_data!$B$2:$BZ$599"),MATCH(resource!$CC511,day_wise_sales_data!$A$2:$A$500,0),MATCH(resource!BK$2,INDIRECT("day_wise_sales_data!$B$1:$BZ$1"),0)),0)</f>
        <v>0</v>
      </c>
      <c r="BL511" s="3">
        <f ca="1">IFERROR(INDEX(INDIRECT("day_wise_sales_data!$B$2:$BZ$599"),MATCH(resource!$CC511,day_wise_sales_data!$A$2:$A$500,0),MATCH(resource!BL$2,INDIRECT("day_wise_sales_data!$B$1:$BZ$1"),0)),0)</f>
        <v>0</v>
      </c>
      <c r="BM511" s="3">
        <f ca="1">IFERROR(INDEX(INDIRECT("day_wise_sales_data!$B$2:$BZ$599"),MATCH(resource!$CC511,day_wise_sales_data!$A$2:$A$500,0),MATCH(resource!BM$2,INDIRECT("day_wise_sales_data!$B$1:$BZ$1"),0)),0)</f>
        <v>0</v>
      </c>
      <c r="BN511" s="3">
        <f ca="1">IFERROR(INDEX(INDIRECT("day_wise_sales_data!$B$2:$BZ$599"),MATCH(resource!$CC511,day_wise_sales_data!$A$2:$A$500,0),MATCH(resource!BN$2,INDIRECT("day_wise_sales_data!$B$1:$BZ$1"),0)),0)</f>
        <v>0</v>
      </c>
      <c r="BO511" s="3">
        <f ca="1">IFERROR(INDEX(INDIRECT("day_wise_sales_data!$B$2:$BZ$599"),MATCH(resource!$CC511,day_wise_sales_data!$A$2:$A$500,0),MATCH(resource!BO$2,INDIRECT("day_wise_sales_data!$B$1:$BZ$1"),0)),0)</f>
        <v>0</v>
      </c>
      <c r="BP511" s="3">
        <f ca="1">IFERROR(INDEX(INDIRECT("day_wise_sales_data!$B$2:$BZ$599"),MATCH(resource!$CC511,day_wise_sales_data!$A$2:$A$500,0),MATCH(resource!BP$2,INDIRECT("day_wise_sales_data!$B$1:$BZ$1"),0)),0)</f>
        <v>0</v>
      </c>
      <c r="BQ511" s="3">
        <f ca="1">IFERROR(INDEX(INDIRECT("day_wise_sales_data!$B$2:$BZ$599"),MATCH(resource!$CC511,day_wise_sales_data!$A$2:$A$500,0),MATCH(resource!BQ$2,INDIRECT("day_wise_sales_data!$B$1:$BZ$1"),0)),0)</f>
        <v>0</v>
      </c>
      <c r="BR511" s="3">
        <f ca="1">IFERROR(INDEX(INDIRECT("day_wise_sales_data!$B$2:$BZ$599"),MATCH(resource!$CC511,day_wise_sales_data!$A$2:$A$500,0),MATCH(resource!BR$2,INDIRECT("day_wise_sales_data!$B$1:$BZ$1"),0)),0)</f>
        <v>0</v>
      </c>
      <c r="BS511" s="3">
        <f ca="1">IFERROR(INDEX(INDIRECT("day_wise_sales_data!$B$2:$BZ$599"),MATCH(resource!$CC511,day_wise_sales_data!$A$2:$A$500,0),MATCH(resource!BS$2,INDIRECT("day_wise_sales_data!$B$1:$BZ$1"),0)),0)</f>
        <v>0</v>
      </c>
      <c r="BT511" s="3">
        <f ca="1">IFERROR(INDEX(INDIRECT("day_wise_sales_data!$B$2:$BZ$599"),MATCH(resource!$CC511,day_wise_sales_data!$A$2:$A$500,0),MATCH(resource!BT$2,INDIRECT("day_wise_sales_data!$B$1:$BZ$1"),0)),0)</f>
        <v>0</v>
      </c>
      <c r="BU511" s="3">
        <f ca="1">IFERROR(INDEX(INDIRECT("day_wise_sales_data!$B$2:$BZ$599"),MATCH(resource!$CC511,day_wise_sales_data!$A$2:$A$500,0),MATCH(resource!BU$2,INDIRECT("day_wise_sales_data!$B$1:$BZ$1"),0)),0)</f>
        <v>0</v>
      </c>
      <c r="BV511" s="3">
        <f ca="1">IFERROR(INDEX(INDIRECT("day_wise_sales_data!$B$2:$BZ$599"),MATCH(resource!$CC511,day_wise_sales_data!$A$2:$A$500,0),MATCH(resource!BV$2,INDIRECT("day_wise_sales_data!$B$1:$BZ$1"),0)),0)</f>
        <v>0</v>
      </c>
      <c r="BW511" s="3">
        <f ca="1">IFERROR(INDEX(INDIRECT("day_wise_sales_data!$B$2:$BZ$599"),MATCH(resource!$CC511,day_wise_sales_data!$A$2:$A$500,0),MATCH(resource!BW$2,INDIRECT("day_wise_sales_data!$B$1:$BZ$1"),0)),0)</f>
        <v>0</v>
      </c>
      <c r="BX511" s="3">
        <f ca="1">IFERROR(INDEX(INDIRECT("day_wise_sales_data!$B$2:$BZ$599"),MATCH(resource!$CC511,day_wise_sales_data!$A$2:$A$500,0),MATCH(resource!BX$2,INDIRECT("day_wise_sales_data!$B$1:$BZ$1"),0)),0)</f>
        <v>0</v>
      </c>
      <c r="BY511" s="3">
        <f ca="1">IFERROR(INDEX(INDIRECT("day_wise_sales_data!$B$2:$BZ$599"),MATCH(resource!$CC511,day_wise_sales_data!$A$2:$A$500,0),MATCH(resource!BY$2,INDIRECT("day_wise_sales_data!$B$1:$BZ$1"),0)),0)</f>
        <v>0</v>
      </c>
      <c r="BZ511" s="3">
        <f ca="1">IFERROR(INDEX(INDIRECT("day_wise_sales_data!$B$2:$BZ$599"),MATCH(resource!$CC511,day_wise_sales_data!$A$2:$A$500,0),MATCH(resource!BZ$2,INDIRECT("day_wise_sales_data!$B$1:$BZ$1"),0)),0)</f>
        <v>0</v>
      </c>
      <c r="CA511" s="3">
        <f ca="1">IFERROR(INDEX(INDIRECT("day_wise_sales_data!$B$2:$BZ$599"),MATCH(resource!$CC511,day_wise_sales_data!$A$2:$A$500,0),MATCH(resource!CA$2,INDIRECT("day_wise_sales_data!$B$1:$BZ$1"),0)),0)</f>
        <v>0</v>
      </c>
      <c r="CC511" s="4">
        <f>sales_data!H510</f>
        <v>0</v>
      </c>
      <c r="CD511" s="1">
        <v>509</v>
      </c>
      <c r="CE511" s="1" t="str">
        <f>IF(AQ511=report!$AQ$3,resource!CD511,"")</f>
        <v/>
      </c>
      <c r="CF511" s="5" t="str">
        <f>IFERROR(SMALL($CE$3:$CE$1001,ROWS($CE$3:CE511)),"")</f>
        <v/>
      </c>
      <c r="CH511">
        <f>IFERROR(VLOOKUP($CC511,data_pull!$E$22:$G$700,2,0),0)</f>
        <v>0</v>
      </c>
      <c r="DK511" s="3" t="str">
        <f>IFERROR(INDEX(COD_SALES!$B$5:$Z$500,MATCH(resource!$CC511,COD_SALES!$A$5:$A$500,0),MATCH(resource!DK$2,COD_SALES!$B$4:$Z$4,0)),"")</f>
        <v/>
      </c>
      <c r="DL511" s="3" t="str">
        <f>IFERROR(INDEX(COD_SALES!$B$5:$Z$500,MATCH(resource!$CC511,COD_SALES!$A$5:$A$500,0),MATCH(resource!DL$2,COD_SALES!$B$4:$Z$4,0)),"")</f>
        <v/>
      </c>
      <c r="DM511" s="3" t="str">
        <f>IFERROR(INDEX(COD_SALES!$B$5:$Z$500,MATCH(resource!$CC511,COD_SALES!$A$5:$A$500,0),MATCH(resource!DM$2,COD_SALES!$B$4:$Z$4,0)),"")</f>
        <v/>
      </c>
      <c r="DN511" s="3" t="str">
        <f>IFERROR(INDEX(COD_SALES!$B$5:$Z$500,MATCH(resource!$CC511,COD_SALES!$A$5:$A$500,0),MATCH(resource!DN$2,COD_SALES!$B$4:$Z$4,0)),"")</f>
        <v/>
      </c>
      <c r="DO511" s="3" t="str">
        <f>IFERROR(INDEX(COD_SALES!$B$5:$Z$500,MATCH(resource!$CC511,COD_SALES!$A$5:$A$500,0),MATCH(resource!DO$2,COD_SALES!$B$4:$Z$4,0)),"")</f>
        <v/>
      </c>
      <c r="DP511" s="3" t="str">
        <f>IFERROR(INDEX(COD_SALES!$B$5:$Z$500,MATCH(resource!$CC511,COD_SALES!$A$5:$A$500,0),MATCH(resource!DP$2,COD_SALES!$B$4:$Z$4,0)),"")</f>
        <v/>
      </c>
      <c r="DQ511" s="3" t="str">
        <f>IFERROR(INDEX(COD_SALES!$B$5:$Z$500,MATCH(resource!$CC511,COD_SALES!$A$5:$A$500,0),MATCH(resource!DQ$2,COD_SALES!$B$4:$Z$4,0)),"")</f>
        <v/>
      </c>
      <c r="DR511" s="3" t="str">
        <f>IFERROR(INDEX(COD_SALES!$B$5:$Z$500,MATCH(resource!$CC511,COD_SALES!$A$5:$A$500,0),MATCH(resource!DR$2,COD_SALES!$B$4:$Z$4,0)),"")</f>
        <v/>
      </c>
      <c r="DS511" s="3" t="str">
        <f>IFERROR(INDEX(COD_SALES!$B$5:$Z$500,MATCH(resource!$CC511,COD_SALES!$A$5:$A$500,0),MATCH(resource!DS$2,COD_SALES!$B$4:$Z$4,0)),"")</f>
        <v/>
      </c>
      <c r="DT511" s="3" t="str">
        <f>IFERROR(INDEX(COD_SALES!$B$5:$Z$500,MATCH(resource!$CC511,COD_SALES!$A$5:$A$500,0),MATCH(resource!DT$2,COD_SALES!$B$4:$Z$4,0)),"")</f>
        <v/>
      </c>
      <c r="DU511" s="3" t="str">
        <f>IFERROR(INDEX(COD_SALES!$B$5:$Z$500,MATCH(resource!$CC511,COD_SALES!$A$5:$A$500,0),MATCH(resource!DU$2,COD_SALES!$B$4:$Z$4,0)),"")</f>
        <v/>
      </c>
      <c r="DV511" s="3" t="str">
        <f>IFERROR(INDEX(COD_SALES!$B$5:$Z$500,MATCH(resource!$CC511,COD_SALES!$A$5:$A$500,0),MATCH(resource!DV$2,COD_SALES!$B$4:$Z$4,0)),"")</f>
        <v/>
      </c>
      <c r="DW511" s="3" t="str">
        <f>IFERROR(INDEX(COD_SALES!$B$5:$Z$500,MATCH(resource!$CC511,COD_SALES!$A$5:$A$500,0),MATCH(resource!DW$2,COD_SALES!$B$4:$Z$4,0)),"")</f>
        <v/>
      </c>
      <c r="DX511" s="3" t="str">
        <f>IFERROR(INDEX(COD_SALES!$B$5:$Z$500,MATCH(resource!$CC511,COD_SALES!$A$5:$A$500,0),MATCH(resource!DX$2,COD_SALES!$B$4:$Z$4,0)),"")</f>
        <v/>
      </c>
      <c r="DY511" s="3" t="str">
        <f>IFERROR(INDEX(COD_SALES!$B$5:$Z$500,MATCH(resource!$CC511,COD_SALES!$A$5:$A$500,0),MATCH(resource!DY$2,COD_SALES!$B$4:$Z$4,0)),"")</f>
        <v/>
      </c>
      <c r="DZ511" s="3" t="str">
        <f>IFERROR(INDEX(COD_SALES!$B$5:$Z$500,MATCH(resource!$CC511,COD_SALES!$A$5:$A$500,0),MATCH(resource!DZ$2,COD_SALES!$B$4:$Z$4,0)),"")</f>
        <v/>
      </c>
      <c r="EA511" s="3" t="str">
        <f>IFERROR(INDEX(COD_SALES!$B$5:$Z$500,MATCH(resource!$CC511,COD_SALES!$A$5:$A$500,0),MATCH(resource!EA$2,COD_SALES!$B$4:$Z$4,0)),"")</f>
        <v/>
      </c>
      <c r="EB511" s="3">
        <f t="shared" si="130"/>
        <v>0</v>
      </c>
      <c r="EW511" s="3">
        <f>IFERROR(VLOOKUP(CC511,data_pull!$AO$25:$AR$546,2,0),0)</f>
        <v>0</v>
      </c>
      <c r="EX511" s="1">
        <f>IFERROR(VLOOKUP(CC511,data_pull!$AO$25:$AR$546,4,0),0)</f>
        <v>0</v>
      </c>
    </row>
    <row r="512" spans="13:154" x14ac:dyDescent="0.25"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4">
        <f>sales_data!B511</f>
        <v>0</v>
      </c>
      <c r="AR512" s="4">
        <f>sales_data!C511</f>
        <v>0</v>
      </c>
      <c r="AS512" s="5" t="str">
        <f t="shared" si="129"/>
        <v/>
      </c>
      <c r="AT512" s="4">
        <f>sales_data!I511</f>
        <v>0</v>
      </c>
      <c r="AU512" s="4">
        <f>sales_data!W511</f>
        <v>0</v>
      </c>
      <c r="AV512" s="1">
        <f>sales_data!N511</f>
        <v>0</v>
      </c>
      <c r="AW512" s="1">
        <f>sales_data!P511</f>
        <v>0</v>
      </c>
      <c r="AX512" s="3">
        <f ca="1">IFERROR(INDEX(INDIRECT("day_wise_sales_data!$B$2:$BZ$599"),MATCH(resource!$CC512,day_wise_sales_data!$A$2:$A$500,0),MATCH(resource!AX$2,INDIRECT("day_wise_sales_data!$B$1:$BZ$1"),0)),0)</f>
        <v>0</v>
      </c>
      <c r="AY512" s="3">
        <f ca="1">IFERROR(INDEX(INDIRECT("day_wise_sales_data!$B$2:$BZ$599"),MATCH(resource!$CC512,day_wise_sales_data!$A$2:$A$500,0),MATCH(resource!AY$2,INDIRECT("day_wise_sales_data!$B$1:$BZ$1"),0)),0)</f>
        <v>0</v>
      </c>
      <c r="AZ512" s="3">
        <f ca="1">IFERROR(INDEX(INDIRECT("day_wise_sales_data!$B$2:$BZ$599"),MATCH(resource!$CC512,day_wise_sales_data!$A$2:$A$500,0),MATCH(resource!AZ$2,INDIRECT("day_wise_sales_data!$B$1:$BZ$1"),0)),0)</f>
        <v>0</v>
      </c>
      <c r="BA512" s="3">
        <f ca="1">IFERROR(INDEX(INDIRECT("day_wise_sales_data!$B$2:$BZ$599"),MATCH(resource!$CC512,day_wise_sales_data!$A$2:$A$500,0),MATCH(resource!BA$2,INDIRECT("day_wise_sales_data!$B$1:$BZ$1"),0)),0)</f>
        <v>0</v>
      </c>
      <c r="BB512" s="3">
        <f ca="1">IFERROR(INDEX(INDIRECT("day_wise_sales_data!$B$2:$BZ$599"),MATCH(resource!$CC512,day_wise_sales_data!$A$2:$A$500,0),MATCH(resource!BB$2,INDIRECT("day_wise_sales_data!$B$1:$BZ$1"),0)),0)</f>
        <v>0</v>
      </c>
      <c r="BC512" s="3">
        <f ca="1">IFERROR(INDEX(INDIRECT("day_wise_sales_data!$B$2:$BZ$599"),MATCH(resource!$CC512,day_wise_sales_data!$A$2:$A$500,0),MATCH(resource!BC$2,INDIRECT("day_wise_sales_data!$B$1:$BZ$1"),0)),0)</f>
        <v>0</v>
      </c>
      <c r="BD512" s="3">
        <f ca="1">IFERROR(INDEX(INDIRECT("day_wise_sales_data!$B$2:$BZ$599"),MATCH(resource!$CC512,day_wise_sales_data!$A$2:$A$500,0),MATCH(resource!BD$2,INDIRECT("day_wise_sales_data!$B$1:$BZ$1"),0)),0)</f>
        <v>0</v>
      </c>
      <c r="BE512" s="3">
        <f ca="1">IFERROR(INDEX(INDIRECT("day_wise_sales_data!$B$2:$BZ$599"),MATCH(resource!$CC512,day_wise_sales_data!$A$2:$A$500,0),MATCH(resource!BE$2,INDIRECT("day_wise_sales_data!$B$1:$BZ$1"),0)),0)</f>
        <v>0</v>
      </c>
      <c r="BF512" s="3">
        <f ca="1">IFERROR(INDEX(INDIRECT("day_wise_sales_data!$B$2:$BZ$599"),MATCH(resource!$CC512,day_wise_sales_data!$A$2:$A$500,0),MATCH(resource!BF$2,INDIRECT("day_wise_sales_data!$B$1:$BZ$1"),0)),0)</f>
        <v>0</v>
      </c>
      <c r="BG512" s="3">
        <f ca="1">IFERROR(INDEX(INDIRECT("day_wise_sales_data!$B$2:$BZ$599"),MATCH(resource!$CC512,day_wise_sales_data!$A$2:$A$500,0),MATCH(resource!BG$2,INDIRECT("day_wise_sales_data!$B$1:$BZ$1"),0)),0)</f>
        <v>0</v>
      </c>
      <c r="BH512" s="3">
        <f ca="1">IFERROR(INDEX(INDIRECT("day_wise_sales_data!$B$2:$BZ$599"),MATCH(resource!$CC512,day_wise_sales_data!$A$2:$A$500,0),MATCH(resource!BH$2,INDIRECT("day_wise_sales_data!$B$1:$BZ$1"),0)),0)</f>
        <v>0</v>
      </c>
      <c r="BI512" s="3">
        <f ca="1">IFERROR(INDEX(INDIRECT("day_wise_sales_data!$B$2:$BZ$599"),MATCH(resource!$CC512,day_wise_sales_data!$A$2:$A$500,0),MATCH(resource!BI$2,INDIRECT("day_wise_sales_data!$B$1:$BZ$1"),0)),0)</f>
        <v>0</v>
      </c>
      <c r="BJ512" s="3">
        <f ca="1">IFERROR(INDEX(INDIRECT("day_wise_sales_data!$B$2:$BZ$599"),MATCH(resource!$CC512,day_wise_sales_data!$A$2:$A$500,0),MATCH(resource!BJ$2,INDIRECT("day_wise_sales_data!$B$1:$BZ$1"),0)),0)</f>
        <v>0</v>
      </c>
      <c r="BK512" s="3">
        <f ca="1">IFERROR(INDEX(INDIRECT("day_wise_sales_data!$B$2:$BZ$599"),MATCH(resource!$CC512,day_wise_sales_data!$A$2:$A$500,0),MATCH(resource!BK$2,INDIRECT("day_wise_sales_data!$B$1:$BZ$1"),0)),0)</f>
        <v>0</v>
      </c>
      <c r="BL512" s="3">
        <f ca="1">IFERROR(INDEX(INDIRECT("day_wise_sales_data!$B$2:$BZ$599"),MATCH(resource!$CC512,day_wise_sales_data!$A$2:$A$500,0),MATCH(resource!BL$2,INDIRECT("day_wise_sales_data!$B$1:$BZ$1"),0)),0)</f>
        <v>0</v>
      </c>
      <c r="BM512" s="3">
        <f ca="1">IFERROR(INDEX(INDIRECT("day_wise_sales_data!$B$2:$BZ$599"),MATCH(resource!$CC512,day_wise_sales_data!$A$2:$A$500,0),MATCH(resource!BM$2,INDIRECT("day_wise_sales_data!$B$1:$BZ$1"),0)),0)</f>
        <v>0</v>
      </c>
      <c r="BN512" s="3">
        <f ca="1">IFERROR(INDEX(INDIRECT("day_wise_sales_data!$B$2:$BZ$599"),MATCH(resource!$CC512,day_wise_sales_data!$A$2:$A$500,0),MATCH(resource!BN$2,INDIRECT("day_wise_sales_data!$B$1:$BZ$1"),0)),0)</f>
        <v>0</v>
      </c>
      <c r="BO512" s="3">
        <f ca="1">IFERROR(INDEX(INDIRECT("day_wise_sales_data!$B$2:$BZ$599"),MATCH(resource!$CC512,day_wise_sales_data!$A$2:$A$500,0),MATCH(resource!BO$2,INDIRECT("day_wise_sales_data!$B$1:$BZ$1"),0)),0)</f>
        <v>0</v>
      </c>
      <c r="BP512" s="3">
        <f ca="1">IFERROR(INDEX(INDIRECT("day_wise_sales_data!$B$2:$BZ$599"),MATCH(resource!$CC512,day_wise_sales_data!$A$2:$A$500,0),MATCH(resource!BP$2,INDIRECT("day_wise_sales_data!$B$1:$BZ$1"),0)),0)</f>
        <v>0</v>
      </c>
      <c r="BQ512" s="3">
        <f ca="1">IFERROR(INDEX(INDIRECT("day_wise_sales_data!$B$2:$BZ$599"),MATCH(resource!$CC512,day_wise_sales_data!$A$2:$A$500,0),MATCH(resource!BQ$2,INDIRECT("day_wise_sales_data!$B$1:$BZ$1"),0)),0)</f>
        <v>0</v>
      </c>
      <c r="BR512" s="3">
        <f ca="1">IFERROR(INDEX(INDIRECT("day_wise_sales_data!$B$2:$BZ$599"),MATCH(resource!$CC512,day_wise_sales_data!$A$2:$A$500,0),MATCH(resource!BR$2,INDIRECT("day_wise_sales_data!$B$1:$BZ$1"),0)),0)</f>
        <v>0</v>
      </c>
      <c r="BS512" s="3">
        <f ca="1">IFERROR(INDEX(INDIRECT("day_wise_sales_data!$B$2:$BZ$599"),MATCH(resource!$CC512,day_wise_sales_data!$A$2:$A$500,0),MATCH(resource!BS$2,INDIRECT("day_wise_sales_data!$B$1:$BZ$1"),0)),0)</f>
        <v>0</v>
      </c>
      <c r="BT512" s="3">
        <f ca="1">IFERROR(INDEX(INDIRECT("day_wise_sales_data!$B$2:$BZ$599"),MATCH(resource!$CC512,day_wise_sales_data!$A$2:$A$500,0),MATCH(resource!BT$2,INDIRECT("day_wise_sales_data!$B$1:$BZ$1"),0)),0)</f>
        <v>0</v>
      </c>
      <c r="BU512" s="3">
        <f ca="1">IFERROR(INDEX(INDIRECT("day_wise_sales_data!$B$2:$BZ$599"),MATCH(resource!$CC512,day_wise_sales_data!$A$2:$A$500,0),MATCH(resource!BU$2,INDIRECT("day_wise_sales_data!$B$1:$BZ$1"),0)),0)</f>
        <v>0</v>
      </c>
      <c r="BV512" s="3">
        <f ca="1">IFERROR(INDEX(INDIRECT("day_wise_sales_data!$B$2:$BZ$599"),MATCH(resource!$CC512,day_wise_sales_data!$A$2:$A$500,0),MATCH(resource!BV$2,INDIRECT("day_wise_sales_data!$B$1:$BZ$1"),0)),0)</f>
        <v>0</v>
      </c>
      <c r="BW512" s="3">
        <f ca="1">IFERROR(INDEX(INDIRECT("day_wise_sales_data!$B$2:$BZ$599"),MATCH(resource!$CC512,day_wise_sales_data!$A$2:$A$500,0),MATCH(resource!BW$2,INDIRECT("day_wise_sales_data!$B$1:$BZ$1"),0)),0)</f>
        <v>0</v>
      </c>
      <c r="BX512" s="3">
        <f ca="1">IFERROR(INDEX(INDIRECT("day_wise_sales_data!$B$2:$BZ$599"),MATCH(resource!$CC512,day_wise_sales_data!$A$2:$A$500,0),MATCH(resource!BX$2,INDIRECT("day_wise_sales_data!$B$1:$BZ$1"),0)),0)</f>
        <v>0</v>
      </c>
      <c r="BY512" s="3">
        <f ca="1">IFERROR(INDEX(INDIRECT("day_wise_sales_data!$B$2:$BZ$599"),MATCH(resource!$CC512,day_wise_sales_data!$A$2:$A$500,0),MATCH(resource!BY$2,INDIRECT("day_wise_sales_data!$B$1:$BZ$1"),0)),0)</f>
        <v>0</v>
      </c>
      <c r="BZ512" s="3">
        <f ca="1">IFERROR(INDEX(INDIRECT("day_wise_sales_data!$B$2:$BZ$599"),MATCH(resource!$CC512,day_wise_sales_data!$A$2:$A$500,0),MATCH(resource!BZ$2,INDIRECT("day_wise_sales_data!$B$1:$BZ$1"),0)),0)</f>
        <v>0</v>
      </c>
      <c r="CA512" s="3">
        <f ca="1">IFERROR(INDEX(INDIRECT("day_wise_sales_data!$B$2:$BZ$599"),MATCH(resource!$CC512,day_wise_sales_data!$A$2:$A$500,0),MATCH(resource!CA$2,INDIRECT("day_wise_sales_data!$B$1:$BZ$1"),0)),0)</f>
        <v>0</v>
      </c>
      <c r="CC512" s="4">
        <f>sales_data!H511</f>
        <v>0</v>
      </c>
      <c r="CD512" s="1">
        <v>510</v>
      </c>
      <c r="CE512" s="1" t="str">
        <f>IF(AQ512=report!$AQ$3,resource!CD512,"")</f>
        <v/>
      </c>
      <c r="CF512" s="5" t="str">
        <f>IFERROR(SMALL($CE$3:$CE$1001,ROWS($CE$3:CE512)),"")</f>
        <v/>
      </c>
      <c r="CH512">
        <f>IFERROR(VLOOKUP($CC512,data_pull!$E$22:$G$700,2,0),0)</f>
        <v>0</v>
      </c>
      <c r="DK512" s="3" t="str">
        <f>IFERROR(INDEX(COD_SALES!$B$5:$Z$500,MATCH(resource!$CC512,COD_SALES!$A$5:$A$500,0),MATCH(resource!DK$2,COD_SALES!$B$4:$Z$4,0)),"")</f>
        <v/>
      </c>
      <c r="DL512" s="3" t="str">
        <f>IFERROR(INDEX(COD_SALES!$B$5:$Z$500,MATCH(resource!$CC512,COD_SALES!$A$5:$A$500,0),MATCH(resource!DL$2,COD_SALES!$B$4:$Z$4,0)),"")</f>
        <v/>
      </c>
      <c r="DM512" s="3" t="str">
        <f>IFERROR(INDEX(COD_SALES!$B$5:$Z$500,MATCH(resource!$CC512,COD_SALES!$A$5:$A$500,0),MATCH(resource!DM$2,COD_SALES!$B$4:$Z$4,0)),"")</f>
        <v/>
      </c>
      <c r="DN512" s="3" t="str">
        <f>IFERROR(INDEX(COD_SALES!$B$5:$Z$500,MATCH(resource!$CC512,COD_SALES!$A$5:$A$500,0),MATCH(resource!DN$2,COD_SALES!$B$4:$Z$4,0)),"")</f>
        <v/>
      </c>
      <c r="DO512" s="3" t="str">
        <f>IFERROR(INDEX(COD_SALES!$B$5:$Z$500,MATCH(resource!$CC512,COD_SALES!$A$5:$A$500,0),MATCH(resource!DO$2,COD_SALES!$B$4:$Z$4,0)),"")</f>
        <v/>
      </c>
      <c r="DP512" s="3" t="str">
        <f>IFERROR(INDEX(COD_SALES!$B$5:$Z$500,MATCH(resource!$CC512,COD_SALES!$A$5:$A$500,0),MATCH(resource!DP$2,COD_SALES!$B$4:$Z$4,0)),"")</f>
        <v/>
      </c>
      <c r="DQ512" s="3" t="str">
        <f>IFERROR(INDEX(COD_SALES!$B$5:$Z$500,MATCH(resource!$CC512,COD_SALES!$A$5:$A$500,0),MATCH(resource!DQ$2,COD_SALES!$B$4:$Z$4,0)),"")</f>
        <v/>
      </c>
      <c r="DR512" s="3" t="str">
        <f>IFERROR(INDEX(COD_SALES!$B$5:$Z$500,MATCH(resource!$CC512,COD_SALES!$A$5:$A$500,0),MATCH(resource!DR$2,COD_SALES!$B$4:$Z$4,0)),"")</f>
        <v/>
      </c>
      <c r="DS512" s="3" t="str">
        <f>IFERROR(INDEX(COD_SALES!$B$5:$Z$500,MATCH(resource!$CC512,COD_SALES!$A$5:$A$500,0),MATCH(resource!DS$2,COD_SALES!$B$4:$Z$4,0)),"")</f>
        <v/>
      </c>
      <c r="DT512" s="3" t="str">
        <f>IFERROR(INDEX(COD_SALES!$B$5:$Z$500,MATCH(resource!$CC512,COD_SALES!$A$5:$A$500,0),MATCH(resource!DT$2,COD_SALES!$B$4:$Z$4,0)),"")</f>
        <v/>
      </c>
      <c r="DU512" s="3" t="str">
        <f>IFERROR(INDEX(COD_SALES!$B$5:$Z$500,MATCH(resource!$CC512,COD_SALES!$A$5:$A$500,0),MATCH(resource!DU$2,COD_SALES!$B$4:$Z$4,0)),"")</f>
        <v/>
      </c>
      <c r="DV512" s="3" t="str">
        <f>IFERROR(INDEX(COD_SALES!$B$5:$Z$500,MATCH(resource!$CC512,COD_SALES!$A$5:$A$500,0),MATCH(resource!DV$2,COD_SALES!$B$4:$Z$4,0)),"")</f>
        <v/>
      </c>
      <c r="DW512" s="3" t="str">
        <f>IFERROR(INDEX(COD_SALES!$B$5:$Z$500,MATCH(resource!$CC512,COD_SALES!$A$5:$A$500,0),MATCH(resource!DW$2,COD_SALES!$B$4:$Z$4,0)),"")</f>
        <v/>
      </c>
      <c r="DX512" s="3" t="str">
        <f>IFERROR(INDEX(COD_SALES!$B$5:$Z$500,MATCH(resource!$CC512,COD_SALES!$A$5:$A$500,0),MATCH(resource!DX$2,COD_SALES!$B$4:$Z$4,0)),"")</f>
        <v/>
      </c>
      <c r="DY512" s="3" t="str">
        <f>IFERROR(INDEX(COD_SALES!$B$5:$Z$500,MATCH(resource!$CC512,COD_SALES!$A$5:$A$500,0),MATCH(resource!DY$2,COD_SALES!$B$4:$Z$4,0)),"")</f>
        <v/>
      </c>
      <c r="DZ512" s="3" t="str">
        <f>IFERROR(INDEX(COD_SALES!$B$5:$Z$500,MATCH(resource!$CC512,COD_SALES!$A$5:$A$500,0),MATCH(resource!DZ$2,COD_SALES!$B$4:$Z$4,0)),"")</f>
        <v/>
      </c>
      <c r="EA512" s="3" t="str">
        <f>IFERROR(INDEX(COD_SALES!$B$5:$Z$500,MATCH(resource!$CC512,COD_SALES!$A$5:$A$500,0),MATCH(resource!EA$2,COD_SALES!$B$4:$Z$4,0)),"")</f>
        <v/>
      </c>
      <c r="EB512" s="3">
        <f t="shared" si="130"/>
        <v>0</v>
      </c>
      <c r="EW512" s="3">
        <f>IFERROR(VLOOKUP(CC512,data_pull!$AO$25:$AR$546,2,0),0)</f>
        <v>0</v>
      </c>
      <c r="EX512" s="1">
        <f>IFERROR(VLOOKUP(CC512,data_pull!$AO$25:$AR$546,4,0),0)</f>
        <v>0</v>
      </c>
    </row>
    <row r="513" spans="13:154" x14ac:dyDescent="0.25"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4">
        <f>sales_data!B512</f>
        <v>0</v>
      </c>
      <c r="AR513" s="4">
        <f>sales_data!C512</f>
        <v>0</v>
      </c>
      <c r="AS513" s="5" t="str">
        <f t="shared" si="129"/>
        <v/>
      </c>
      <c r="AT513" s="4">
        <f>sales_data!I512</f>
        <v>0</v>
      </c>
      <c r="AU513" s="4">
        <f>sales_data!W512</f>
        <v>0</v>
      </c>
      <c r="AV513" s="1">
        <f>sales_data!N512</f>
        <v>0</v>
      </c>
      <c r="AW513" s="1">
        <f>sales_data!P512</f>
        <v>0</v>
      </c>
      <c r="AX513" s="3">
        <f ca="1">IFERROR(INDEX(INDIRECT("day_wise_sales_data!$B$2:$BZ$599"),MATCH(resource!$CC513,day_wise_sales_data!$A$2:$A$500,0),MATCH(resource!AX$2,INDIRECT("day_wise_sales_data!$B$1:$BZ$1"),0)),0)</f>
        <v>0</v>
      </c>
      <c r="AY513" s="3">
        <f ca="1">IFERROR(INDEX(INDIRECT("day_wise_sales_data!$B$2:$BZ$599"),MATCH(resource!$CC513,day_wise_sales_data!$A$2:$A$500,0),MATCH(resource!AY$2,INDIRECT("day_wise_sales_data!$B$1:$BZ$1"),0)),0)</f>
        <v>0</v>
      </c>
      <c r="AZ513" s="3">
        <f ca="1">IFERROR(INDEX(INDIRECT("day_wise_sales_data!$B$2:$BZ$599"),MATCH(resource!$CC513,day_wise_sales_data!$A$2:$A$500,0),MATCH(resource!AZ$2,INDIRECT("day_wise_sales_data!$B$1:$BZ$1"),0)),0)</f>
        <v>0</v>
      </c>
      <c r="BA513" s="3">
        <f ca="1">IFERROR(INDEX(INDIRECT("day_wise_sales_data!$B$2:$BZ$599"),MATCH(resource!$CC513,day_wise_sales_data!$A$2:$A$500,0),MATCH(resource!BA$2,INDIRECT("day_wise_sales_data!$B$1:$BZ$1"),0)),0)</f>
        <v>0</v>
      </c>
      <c r="BB513" s="3">
        <f ca="1">IFERROR(INDEX(INDIRECT("day_wise_sales_data!$B$2:$BZ$599"),MATCH(resource!$CC513,day_wise_sales_data!$A$2:$A$500,0),MATCH(resource!BB$2,INDIRECT("day_wise_sales_data!$B$1:$BZ$1"),0)),0)</f>
        <v>0</v>
      </c>
      <c r="BC513" s="3">
        <f ca="1">IFERROR(INDEX(INDIRECT("day_wise_sales_data!$B$2:$BZ$599"),MATCH(resource!$CC513,day_wise_sales_data!$A$2:$A$500,0),MATCH(resource!BC$2,INDIRECT("day_wise_sales_data!$B$1:$BZ$1"),0)),0)</f>
        <v>0</v>
      </c>
      <c r="BD513" s="3">
        <f ca="1">IFERROR(INDEX(INDIRECT("day_wise_sales_data!$B$2:$BZ$599"),MATCH(resource!$CC513,day_wise_sales_data!$A$2:$A$500,0),MATCH(resource!BD$2,INDIRECT("day_wise_sales_data!$B$1:$BZ$1"),0)),0)</f>
        <v>0</v>
      </c>
      <c r="BE513" s="3">
        <f ca="1">IFERROR(INDEX(INDIRECT("day_wise_sales_data!$B$2:$BZ$599"),MATCH(resource!$CC513,day_wise_sales_data!$A$2:$A$500,0),MATCH(resource!BE$2,INDIRECT("day_wise_sales_data!$B$1:$BZ$1"),0)),0)</f>
        <v>0</v>
      </c>
      <c r="BF513" s="3">
        <f ca="1">IFERROR(INDEX(INDIRECT("day_wise_sales_data!$B$2:$BZ$599"),MATCH(resource!$CC513,day_wise_sales_data!$A$2:$A$500,0),MATCH(resource!BF$2,INDIRECT("day_wise_sales_data!$B$1:$BZ$1"),0)),0)</f>
        <v>0</v>
      </c>
      <c r="BG513" s="3">
        <f ca="1">IFERROR(INDEX(INDIRECT("day_wise_sales_data!$B$2:$BZ$599"),MATCH(resource!$CC513,day_wise_sales_data!$A$2:$A$500,0),MATCH(resource!BG$2,INDIRECT("day_wise_sales_data!$B$1:$BZ$1"),0)),0)</f>
        <v>0</v>
      </c>
      <c r="BH513" s="3">
        <f ca="1">IFERROR(INDEX(INDIRECT("day_wise_sales_data!$B$2:$BZ$599"),MATCH(resource!$CC513,day_wise_sales_data!$A$2:$A$500,0),MATCH(resource!BH$2,INDIRECT("day_wise_sales_data!$B$1:$BZ$1"),0)),0)</f>
        <v>0</v>
      </c>
      <c r="BI513" s="3">
        <f ca="1">IFERROR(INDEX(INDIRECT("day_wise_sales_data!$B$2:$BZ$599"),MATCH(resource!$CC513,day_wise_sales_data!$A$2:$A$500,0),MATCH(resource!BI$2,INDIRECT("day_wise_sales_data!$B$1:$BZ$1"),0)),0)</f>
        <v>0</v>
      </c>
      <c r="BJ513" s="3">
        <f ca="1">IFERROR(INDEX(INDIRECT("day_wise_sales_data!$B$2:$BZ$599"),MATCH(resource!$CC513,day_wise_sales_data!$A$2:$A$500,0),MATCH(resource!BJ$2,INDIRECT("day_wise_sales_data!$B$1:$BZ$1"),0)),0)</f>
        <v>0</v>
      </c>
      <c r="BK513" s="3">
        <f ca="1">IFERROR(INDEX(INDIRECT("day_wise_sales_data!$B$2:$BZ$599"),MATCH(resource!$CC513,day_wise_sales_data!$A$2:$A$500,0),MATCH(resource!BK$2,INDIRECT("day_wise_sales_data!$B$1:$BZ$1"),0)),0)</f>
        <v>0</v>
      </c>
      <c r="BL513" s="3">
        <f ca="1">IFERROR(INDEX(INDIRECT("day_wise_sales_data!$B$2:$BZ$599"),MATCH(resource!$CC513,day_wise_sales_data!$A$2:$A$500,0),MATCH(resource!BL$2,INDIRECT("day_wise_sales_data!$B$1:$BZ$1"),0)),0)</f>
        <v>0</v>
      </c>
      <c r="BM513" s="3">
        <f ca="1">IFERROR(INDEX(INDIRECT("day_wise_sales_data!$B$2:$BZ$599"),MATCH(resource!$CC513,day_wise_sales_data!$A$2:$A$500,0),MATCH(resource!BM$2,INDIRECT("day_wise_sales_data!$B$1:$BZ$1"),0)),0)</f>
        <v>0</v>
      </c>
      <c r="BN513" s="3">
        <f ca="1">IFERROR(INDEX(INDIRECT("day_wise_sales_data!$B$2:$BZ$599"),MATCH(resource!$CC513,day_wise_sales_data!$A$2:$A$500,0),MATCH(resource!BN$2,INDIRECT("day_wise_sales_data!$B$1:$BZ$1"),0)),0)</f>
        <v>0</v>
      </c>
      <c r="BO513" s="3">
        <f ca="1">IFERROR(INDEX(INDIRECT("day_wise_sales_data!$B$2:$BZ$599"),MATCH(resource!$CC513,day_wise_sales_data!$A$2:$A$500,0),MATCH(resource!BO$2,INDIRECT("day_wise_sales_data!$B$1:$BZ$1"),0)),0)</f>
        <v>0</v>
      </c>
      <c r="BP513" s="3">
        <f ca="1">IFERROR(INDEX(INDIRECT("day_wise_sales_data!$B$2:$BZ$599"),MATCH(resource!$CC513,day_wise_sales_data!$A$2:$A$500,0),MATCH(resource!BP$2,INDIRECT("day_wise_sales_data!$B$1:$BZ$1"),0)),0)</f>
        <v>0</v>
      </c>
      <c r="BQ513" s="3">
        <f ca="1">IFERROR(INDEX(INDIRECT("day_wise_sales_data!$B$2:$BZ$599"),MATCH(resource!$CC513,day_wise_sales_data!$A$2:$A$500,0),MATCH(resource!BQ$2,INDIRECT("day_wise_sales_data!$B$1:$BZ$1"),0)),0)</f>
        <v>0</v>
      </c>
      <c r="BR513" s="3">
        <f ca="1">IFERROR(INDEX(INDIRECT("day_wise_sales_data!$B$2:$BZ$599"),MATCH(resource!$CC513,day_wise_sales_data!$A$2:$A$500,0),MATCH(resource!BR$2,INDIRECT("day_wise_sales_data!$B$1:$BZ$1"),0)),0)</f>
        <v>0</v>
      </c>
      <c r="BS513" s="3">
        <f ca="1">IFERROR(INDEX(INDIRECT("day_wise_sales_data!$B$2:$BZ$599"),MATCH(resource!$CC513,day_wise_sales_data!$A$2:$A$500,0),MATCH(resource!BS$2,INDIRECT("day_wise_sales_data!$B$1:$BZ$1"),0)),0)</f>
        <v>0</v>
      </c>
      <c r="BT513" s="3">
        <f ca="1">IFERROR(INDEX(INDIRECT("day_wise_sales_data!$B$2:$BZ$599"),MATCH(resource!$CC513,day_wise_sales_data!$A$2:$A$500,0),MATCH(resource!BT$2,INDIRECT("day_wise_sales_data!$B$1:$BZ$1"),0)),0)</f>
        <v>0</v>
      </c>
      <c r="BU513" s="3">
        <f ca="1">IFERROR(INDEX(INDIRECT("day_wise_sales_data!$B$2:$BZ$599"),MATCH(resource!$CC513,day_wise_sales_data!$A$2:$A$500,0),MATCH(resource!BU$2,INDIRECT("day_wise_sales_data!$B$1:$BZ$1"),0)),0)</f>
        <v>0</v>
      </c>
      <c r="BV513" s="3">
        <f ca="1">IFERROR(INDEX(INDIRECT("day_wise_sales_data!$B$2:$BZ$599"),MATCH(resource!$CC513,day_wise_sales_data!$A$2:$A$500,0),MATCH(resource!BV$2,INDIRECT("day_wise_sales_data!$B$1:$BZ$1"),0)),0)</f>
        <v>0</v>
      </c>
      <c r="BW513" s="3">
        <f ca="1">IFERROR(INDEX(INDIRECT("day_wise_sales_data!$B$2:$BZ$599"),MATCH(resource!$CC513,day_wise_sales_data!$A$2:$A$500,0),MATCH(resource!BW$2,INDIRECT("day_wise_sales_data!$B$1:$BZ$1"),0)),0)</f>
        <v>0</v>
      </c>
      <c r="BX513" s="3">
        <f ca="1">IFERROR(INDEX(INDIRECT("day_wise_sales_data!$B$2:$BZ$599"),MATCH(resource!$CC513,day_wise_sales_data!$A$2:$A$500,0),MATCH(resource!BX$2,INDIRECT("day_wise_sales_data!$B$1:$BZ$1"),0)),0)</f>
        <v>0</v>
      </c>
      <c r="BY513" s="3">
        <f ca="1">IFERROR(INDEX(INDIRECT("day_wise_sales_data!$B$2:$BZ$599"),MATCH(resource!$CC513,day_wise_sales_data!$A$2:$A$500,0),MATCH(resource!BY$2,INDIRECT("day_wise_sales_data!$B$1:$BZ$1"),0)),0)</f>
        <v>0</v>
      </c>
      <c r="BZ513" s="3">
        <f ca="1">IFERROR(INDEX(INDIRECT("day_wise_sales_data!$B$2:$BZ$599"),MATCH(resource!$CC513,day_wise_sales_data!$A$2:$A$500,0),MATCH(resource!BZ$2,INDIRECT("day_wise_sales_data!$B$1:$BZ$1"),0)),0)</f>
        <v>0</v>
      </c>
      <c r="CA513" s="3">
        <f ca="1">IFERROR(INDEX(INDIRECT("day_wise_sales_data!$B$2:$BZ$599"),MATCH(resource!$CC513,day_wise_sales_data!$A$2:$A$500,0),MATCH(resource!CA$2,INDIRECT("day_wise_sales_data!$B$1:$BZ$1"),0)),0)</f>
        <v>0</v>
      </c>
      <c r="CC513" s="4">
        <f>sales_data!H512</f>
        <v>0</v>
      </c>
      <c r="CD513" s="1">
        <v>511</v>
      </c>
      <c r="CE513" s="1" t="str">
        <f>IF(AQ513=report!$AQ$3,resource!CD513,"")</f>
        <v/>
      </c>
      <c r="CF513" s="5" t="str">
        <f>IFERROR(SMALL($CE$3:$CE$1001,ROWS($CE$3:CE513)),"")</f>
        <v/>
      </c>
      <c r="CH513">
        <f>IFERROR(VLOOKUP($CC513,data_pull!$E$22:$G$700,2,0),0)</f>
        <v>0</v>
      </c>
      <c r="DK513" s="3" t="str">
        <f>IFERROR(INDEX(COD_SALES!$B$5:$Z$500,MATCH(resource!$CC513,COD_SALES!$A$5:$A$500,0),MATCH(resource!DK$2,COD_SALES!$B$4:$Z$4,0)),"")</f>
        <v/>
      </c>
      <c r="DL513" s="3" t="str">
        <f>IFERROR(INDEX(COD_SALES!$B$5:$Z$500,MATCH(resource!$CC513,COD_SALES!$A$5:$A$500,0),MATCH(resource!DL$2,COD_SALES!$B$4:$Z$4,0)),"")</f>
        <v/>
      </c>
      <c r="DM513" s="3" t="str">
        <f>IFERROR(INDEX(COD_SALES!$B$5:$Z$500,MATCH(resource!$CC513,COD_SALES!$A$5:$A$500,0),MATCH(resource!DM$2,COD_SALES!$B$4:$Z$4,0)),"")</f>
        <v/>
      </c>
      <c r="DN513" s="3" t="str">
        <f>IFERROR(INDEX(COD_SALES!$B$5:$Z$500,MATCH(resource!$CC513,COD_SALES!$A$5:$A$500,0),MATCH(resource!DN$2,COD_SALES!$B$4:$Z$4,0)),"")</f>
        <v/>
      </c>
      <c r="DO513" s="3" t="str">
        <f>IFERROR(INDEX(COD_SALES!$B$5:$Z$500,MATCH(resource!$CC513,COD_SALES!$A$5:$A$500,0),MATCH(resource!DO$2,COD_SALES!$B$4:$Z$4,0)),"")</f>
        <v/>
      </c>
      <c r="DP513" s="3" t="str">
        <f>IFERROR(INDEX(COD_SALES!$B$5:$Z$500,MATCH(resource!$CC513,COD_SALES!$A$5:$A$500,0),MATCH(resource!DP$2,COD_SALES!$B$4:$Z$4,0)),"")</f>
        <v/>
      </c>
      <c r="DQ513" s="3" t="str">
        <f>IFERROR(INDEX(COD_SALES!$B$5:$Z$500,MATCH(resource!$CC513,COD_SALES!$A$5:$A$500,0),MATCH(resource!DQ$2,COD_SALES!$B$4:$Z$4,0)),"")</f>
        <v/>
      </c>
      <c r="DR513" s="3" t="str">
        <f>IFERROR(INDEX(COD_SALES!$B$5:$Z$500,MATCH(resource!$CC513,COD_SALES!$A$5:$A$500,0),MATCH(resource!DR$2,COD_SALES!$B$4:$Z$4,0)),"")</f>
        <v/>
      </c>
      <c r="DS513" s="3" t="str">
        <f>IFERROR(INDEX(COD_SALES!$B$5:$Z$500,MATCH(resource!$CC513,COD_SALES!$A$5:$A$500,0),MATCH(resource!DS$2,COD_SALES!$B$4:$Z$4,0)),"")</f>
        <v/>
      </c>
      <c r="DT513" s="3" t="str">
        <f>IFERROR(INDEX(COD_SALES!$B$5:$Z$500,MATCH(resource!$CC513,COD_SALES!$A$5:$A$500,0),MATCH(resource!DT$2,COD_SALES!$B$4:$Z$4,0)),"")</f>
        <v/>
      </c>
      <c r="DU513" s="3" t="str">
        <f>IFERROR(INDEX(COD_SALES!$B$5:$Z$500,MATCH(resource!$CC513,COD_SALES!$A$5:$A$500,0),MATCH(resource!DU$2,COD_SALES!$B$4:$Z$4,0)),"")</f>
        <v/>
      </c>
      <c r="DV513" s="3" t="str">
        <f>IFERROR(INDEX(COD_SALES!$B$5:$Z$500,MATCH(resource!$CC513,COD_SALES!$A$5:$A$500,0),MATCH(resource!DV$2,COD_SALES!$B$4:$Z$4,0)),"")</f>
        <v/>
      </c>
      <c r="DW513" s="3" t="str">
        <f>IFERROR(INDEX(COD_SALES!$B$5:$Z$500,MATCH(resource!$CC513,COD_SALES!$A$5:$A$500,0),MATCH(resource!DW$2,COD_SALES!$B$4:$Z$4,0)),"")</f>
        <v/>
      </c>
      <c r="DX513" s="3" t="str">
        <f>IFERROR(INDEX(COD_SALES!$B$5:$Z$500,MATCH(resource!$CC513,COD_SALES!$A$5:$A$500,0),MATCH(resource!DX$2,COD_SALES!$B$4:$Z$4,0)),"")</f>
        <v/>
      </c>
      <c r="DY513" s="3" t="str">
        <f>IFERROR(INDEX(COD_SALES!$B$5:$Z$500,MATCH(resource!$CC513,COD_SALES!$A$5:$A$500,0),MATCH(resource!DY$2,COD_SALES!$B$4:$Z$4,0)),"")</f>
        <v/>
      </c>
      <c r="DZ513" s="3" t="str">
        <f>IFERROR(INDEX(COD_SALES!$B$5:$Z$500,MATCH(resource!$CC513,COD_SALES!$A$5:$A$500,0),MATCH(resource!DZ$2,COD_SALES!$B$4:$Z$4,0)),"")</f>
        <v/>
      </c>
      <c r="EA513" s="3" t="str">
        <f>IFERROR(INDEX(COD_SALES!$B$5:$Z$500,MATCH(resource!$CC513,COD_SALES!$A$5:$A$500,0),MATCH(resource!EA$2,COD_SALES!$B$4:$Z$4,0)),"")</f>
        <v/>
      </c>
      <c r="EB513" s="3">
        <f t="shared" si="130"/>
        <v>0</v>
      </c>
      <c r="EW513" s="3">
        <f>IFERROR(VLOOKUP(CC513,data_pull!$AO$25:$AR$546,2,0),0)</f>
        <v>0</v>
      </c>
      <c r="EX513" s="1">
        <f>IFERROR(VLOOKUP(CC513,data_pull!$AO$25:$AR$546,4,0),0)</f>
        <v>0</v>
      </c>
    </row>
    <row r="514" spans="13:154" x14ac:dyDescent="0.25"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4">
        <f>sales_data!B513</f>
        <v>0</v>
      </c>
      <c r="AR514" s="4">
        <f>sales_data!C513</f>
        <v>0</v>
      </c>
      <c r="AS514" s="5" t="str">
        <f t="shared" si="129"/>
        <v/>
      </c>
      <c r="AT514" s="4">
        <f>sales_data!I513</f>
        <v>0</v>
      </c>
      <c r="AU514" s="4">
        <f>sales_data!W513</f>
        <v>0</v>
      </c>
      <c r="AV514" s="1">
        <f>sales_data!N513</f>
        <v>0</v>
      </c>
      <c r="AW514" s="1">
        <f>sales_data!P513</f>
        <v>0</v>
      </c>
      <c r="AX514" s="3">
        <f ca="1">IFERROR(INDEX(INDIRECT("day_wise_sales_data!$B$2:$BZ$599"),MATCH(resource!$CC514,day_wise_sales_data!$A$2:$A$500,0),MATCH(resource!AX$2,INDIRECT("day_wise_sales_data!$B$1:$BZ$1"),0)),0)</f>
        <v>0</v>
      </c>
      <c r="AY514" s="3">
        <f ca="1">IFERROR(INDEX(INDIRECT("day_wise_sales_data!$B$2:$BZ$599"),MATCH(resource!$CC514,day_wise_sales_data!$A$2:$A$500,0),MATCH(resource!AY$2,INDIRECT("day_wise_sales_data!$B$1:$BZ$1"),0)),0)</f>
        <v>0</v>
      </c>
      <c r="AZ514" s="3">
        <f ca="1">IFERROR(INDEX(INDIRECT("day_wise_sales_data!$B$2:$BZ$599"),MATCH(resource!$CC514,day_wise_sales_data!$A$2:$A$500,0),MATCH(resource!AZ$2,INDIRECT("day_wise_sales_data!$B$1:$BZ$1"),0)),0)</f>
        <v>0</v>
      </c>
      <c r="BA514" s="3">
        <f ca="1">IFERROR(INDEX(INDIRECT("day_wise_sales_data!$B$2:$BZ$599"),MATCH(resource!$CC514,day_wise_sales_data!$A$2:$A$500,0),MATCH(resource!BA$2,INDIRECT("day_wise_sales_data!$B$1:$BZ$1"),0)),0)</f>
        <v>0</v>
      </c>
      <c r="BB514" s="3">
        <f ca="1">IFERROR(INDEX(INDIRECT("day_wise_sales_data!$B$2:$BZ$599"),MATCH(resource!$CC514,day_wise_sales_data!$A$2:$A$500,0),MATCH(resource!BB$2,INDIRECT("day_wise_sales_data!$B$1:$BZ$1"),0)),0)</f>
        <v>0</v>
      </c>
      <c r="BC514" s="3">
        <f ca="1">IFERROR(INDEX(INDIRECT("day_wise_sales_data!$B$2:$BZ$599"),MATCH(resource!$CC514,day_wise_sales_data!$A$2:$A$500,0),MATCH(resource!BC$2,INDIRECT("day_wise_sales_data!$B$1:$BZ$1"),0)),0)</f>
        <v>0</v>
      </c>
      <c r="BD514" s="3">
        <f ca="1">IFERROR(INDEX(INDIRECT("day_wise_sales_data!$B$2:$BZ$599"),MATCH(resource!$CC514,day_wise_sales_data!$A$2:$A$500,0),MATCH(resource!BD$2,INDIRECT("day_wise_sales_data!$B$1:$BZ$1"),0)),0)</f>
        <v>0</v>
      </c>
      <c r="BE514" s="3">
        <f ca="1">IFERROR(INDEX(INDIRECT("day_wise_sales_data!$B$2:$BZ$599"),MATCH(resource!$CC514,day_wise_sales_data!$A$2:$A$500,0),MATCH(resource!BE$2,INDIRECT("day_wise_sales_data!$B$1:$BZ$1"),0)),0)</f>
        <v>0</v>
      </c>
      <c r="BF514" s="3">
        <f ca="1">IFERROR(INDEX(INDIRECT("day_wise_sales_data!$B$2:$BZ$599"),MATCH(resource!$CC514,day_wise_sales_data!$A$2:$A$500,0),MATCH(resource!BF$2,INDIRECT("day_wise_sales_data!$B$1:$BZ$1"),0)),0)</f>
        <v>0</v>
      </c>
      <c r="BG514" s="3">
        <f ca="1">IFERROR(INDEX(INDIRECT("day_wise_sales_data!$B$2:$BZ$599"),MATCH(resource!$CC514,day_wise_sales_data!$A$2:$A$500,0),MATCH(resource!BG$2,INDIRECT("day_wise_sales_data!$B$1:$BZ$1"),0)),0)</f>
        <v>0</v>
      </c>
      <c r="BH514" s="3">
        <f ca="1">IFERROR(INDEX(INDIRECT("day_wise_sales_data!$B$2:$BZ$599"),MATCH(resource!$CC514,day_wise_sales_data!$A$2:$A$500,0),MATCH(resource!BH$2,INDIRECT("day_wise_sales_data!$B$1:$BZ$1"),0)),0)</f>
        <v>0</v>
      </c>
      <c r="BI514" s="3">
        <f ca="1">IFERROR(INDEX(INDIRECT("day_wise_sales_data!$B$2:$BZ$599"),MATCH(resource!$CC514,day_wise_sales_data!$A$2:$A$500,0),MATCH(resource!BI$2,INDIRECT("day_wise_sales_data!$B$1:$BZ$1"),0)),0)</f>
        <v>0</v>
      </c>
      <c r="BJ514" s="3">
        <f ca="1">IFERROR(INDEX(INDIRECT("day_wise_sales_data!$B$2:$BZ$599"),MATCH(resource!$CC514,day_wise_sales_data!$A$2:$A$500,0),MATCH(resource!BJ$2,INDIRECT("day_wise_sales_data!$B$1:$BZ$1"),0)),0)</f>
        <v>0</v>
      </c>
      <c r="BK514" s="3">
        <f ca="1">IFERROR(INDEX(INDIRECT("day_wise_sales_data!$B$2:$BZ$599"),MATCH(resource!$CC514,day_wise_sales_data!$A$2:$A$500,0),MATCH(resource!BK$2,INDIRECT("day_wise_sales_data!$B$1:$BZ$1"),0)),0)</f>
        <v>0</v>
      </c>
      <c r="BL514" s="3">
        <f ca="1">IFERROR(INDEX(INDIRECT("day_wise_sales_data!$B$2:$BZ$599"),MATCH(resource!$CC514,day_wise_sales_data!$A$2:$A$500,0),MATCH(resource!BL$2,INDIRECT("day_wise_sales_data!$B$1:$BZ$1"),0)),0)</f>
        <v>0</v>
      </c>
      <c r="BM514" s="3">
        <f ca="1">IFERROR(INDEX(INDIRECT("day_wise_sales_data!$B$2:$BZ$599"),MATCH(resource!$CC514,day_wise_sales_data!$A$2:$A$500,0),MATCH(resource!BM$2,INDIRECT("day_wise_sales_data!$B$1:$BZ$1"),0)),0)</f>
        <v>0</v>
      </c>
      <c r="BN514" s="3">
        <f ca="1">IFERROR(INDEX(INDIRECT("day_wise_sales_data!$B$2:$BZ$599"),MATCH(resource!$CC514,day_wise_sales_data!$A$2:$A$500,0),MATCH(resource!BN$2,INDIRECT("day_wise_sales_data!$B$1:$BZ$1"),0)),0)</f>
        <v>0</v>
      </c>
      <c r="BO514" s="3">
        <f ca="1">IFERROR(INDEX(INDIRECT("day_wise_sales_data!$B$2:$BZ$599"),MATCH(resource!$CC514,day_wise_sales_data!$A$2:$A$500,0),MATCH(resource!BO$2,INDIRECT("day_wise_sales_data!$B$1:$BZ$1"),0)),0)</f>
        <v>0</v>
      </c>
      <c r="BP514" s="3">
        <f ca="1">IFERROR(INDEX(INDIRECT("day_wise_sales_data!$B$2:$BZ$599"),MATCH(resource!$CC514,day_wise_sales_data!$A$2:$A$500,0),MATCH(resource!BP$2,INDIRECT("day_wise_sales_data!$B$1:$BZ$1"),0)),0)</f>
        <v>0</v>
      </c>
      <c r="BQ514" s="3">
        <f ca="1">IFERROR(INDEX(INDIRECT("day_wise_sales_data!$B$2:$BZ$599"),MATCH(resource!$CC514,day_wise_sales_data!$A$2:$A$500,0),MATCH(resource!BQ$2,INDIRECT("day_wise_sales_data!$B$1:$BZ$1"),0)),0)</f>
        <v>0</v>
      </c>
      <c r="BR514" s="3">
        <f ca="1">IFERROR(INDEX(INDIRECT("day_wise_sales_data!$B$2:$BZ$599"),MATCH(resource!$CC514,day_wise_sales_data!$A$2:$A$500,0),MATCH(resource!BR$2,INDIRECT("day_wise_sales_data!$B$1:$BZ$1"),0)),0)</f>
        <v>0</v>
      </c>
      <c r="BS514" s="3">
        <f ca="1">IFERROR(INDEX(INDIRECT("day_wise_sales_data!$B$2:$BZ$599"),MATCH(resource!$CC514,day_wise_sales_data!$A$2:$A$500,0),MATCH(resource!BS$2,INDIRECT("day_wise_sales_data!$B$1:$BZ$1"),0)),0)</f>
        <v>0</v>
      </c>
      <c r="BT514" s="3">
        <f ca="1">IFERROR(INDEX(INDIRECT("day_wise_sales_data!$B$2:$BZ$599"),MATCH(resource!$CC514,day_wise_sales_data!$A$2:$A$500,0),MATCH(resource!BT$2,INDIRECT("day_wise_sales_data!$B$1:$BZ$1"),0)),0)</f>
        <v>0</v>
      </c>
      <c r="BU514" s="3">
        <f ca="1">IFERROR(INDEX(INDIRECT("day_wise_sales_data!$B$2:$BZ$599"),MATCH(resource!$CC514,day_wise_sales_data!$A$2:$A$500,0),MATCH(resource!BU$2,INDIRECT("day_wise_sales_data!$B$1:$BZ$1"),0)),0)</f>
        <v>0</v>
      </c>
      <c r="BV514" s="3">
        <f ca="1">IFERROR(INDEX(INDIRECT("day_wise_sales_data!$B$2:$BZ$599"),MATCH(resource!$CC514,day_wise_sales_data!$A$2:$A$500,0),MATCH(resource!BV$2,INDIRECT("day_wise_sales_data!$B$1:$BZ$1"),0)),0)</f>
        <v>0</v>
      </c>
      <c r="BW514" s="3">
        <f ca="1">IFERROR(INDEX(INDIRECT("day_wise_sales_data!$B$2:$BZ$599"),MATCH(resource!$CC514,day_wise_sales_data!$A$2:$A$500,0),MATCH(resource!BW$2,INDIRECT("day_wise_sales_data!$B$1:$BZ$1"),0)),0)</f>
        <v>0</v>
      </c>
      <c r="BX514" s="3">
        <f ca="1">IFERROR(INDEX(INDIRECT("day_wise_sales_data!$B$2:$BZ$599"),MATCH(resource!$CC514,day_wise_sales_data!$A$2:$A$500,0),MATCH(resource!BX$2,INDIRECT("day_wise_sales_data!$B$1:$BZ$1"),0)),0)</f>
        <v>0</v>
      </c>
      <c r="BY514" s="3">
        <f ca="1">IFERROR(INDEX(INDIRECT("day_wise_sales_data!$B$2:$BZ$599"),MATCH(resource!$CC514,day_wise_sales_data!$A$2:$A$500,0),MATCH(resource!BY$2,INDIRECT("day_wise_sales_data!$B$1:$BZ$1"),0)),0)</f>
        <v>0</v>
      </c>
      <c r="BZ514" s="3">
        <f ca="1">IFERROR(INDEX(INDIRECT("day_wise_sales_data!$B$2:$BZ$599"),MATCH(resource!$CC514,day_wise_sales_data!$A$2:$A$500,0),MATCH(resource!BZ$2,INDIRECT("day_wise_sales_data!$B$1:$BZ$1"),0)),0)</f>
        <v>0</v>
      </c>
      <c r="CA514" s="3">
        <f ca="1">IFERROR(INDEX(INDIRECT("day_wise_sales_data!$B$2:$BZ$599"),MATCH(resource!$CC514,day_wise_sales_data!$A$2:$A$500,0),MATCH(resource!CA$2,INDIRECT("day_wise_sales_data!$B$1:$BZ$1"),0)),0)</f>
        <v>0</v>
      </c>
      <c r="CC514" s="4">
        <f>sales_data!H513</f>
        <v>0</v>
      </c>
      <c r="CD514" s="1">
        <v>512</v>
      </c>
      <c r="CE514" s="1" t="str">
        <f>IF(AQ514=report!$AQ$3,resource!CD514,"")</f>
        <v/>
      </c>
      <c r="CF514" s="5" t="str">
        <f>IFERROR(SMALL($CE$3:$CE$1001,ROWS($CE$3:CE514)),"")</f>
        <v/>
      </c>
      <c r="CH514">
        <f>IFERROR(VLOOKUP($CC514,data_pull!$E$22:$G$700,2,0),0)</f>
        <v>0</v>
      </c>
      <c r="DK514" s="3" t="str">
        <f>IFERROR(INDEX(COD_SALES!$B$5:$Z$500,MATCH(resource!$CC514,COD_SALES!$A$5:$A$500,0),MATCH(resource!DK$2,COD_SALES!$B$4:$Z$4,0)),"")</f>
        <v/>
      </c>
      <c r="DL514" s="3" t="str">
        <f>IFERROR(INDEX(COD_SALES!$B$5:$Z$500,MATCH(resource!$CC514,COD_SALES!$A$5:$A$500,0),MATCH(resource!DL$2,COD_SALES!$B$4:$Z$4,0)),"")</f>
        <v/>
      </c>
      <c r="DM514" s="3" t="str">
        <f>IFERROR(INDEX(COD_SALES!$B$5:$Z$500,MATCH(resource!$CC514,COD_SALES!$A$5:$A$500,0),MATCH(resource!DM$2,COD_SALES!$B$4:$Z$4,0)),"")</f>
        <v/>
      </c>
      <c r="DN514" s="3" t="str">
        <f>IFERROR(INDEX(COD_SALES!$B$5:$Z$500,MATCH(resource!$CC514,COD_SALES!$A$5:$A$500,0),MATCH(resource!DN$2,COD_SALES!$B$4:$Z$4,0)),"")</f>
        <v/>
      </c>
      <c r="DO514" s="3" t="str">
        <f>IFERROR(INDEX(COD_SALES!$B$5:$Z$500,MATCH(resource!$CC514,COD_SALES!$A$5:$A$500,0),MATCH(resource!DO$2,COD_SALES!$B$4:$Z$4,0)),"")</f>
        <v/>
      </c>
      <c r="DP514" s="3" t="str">
        <f>IFERROR(INDEX(COD_SALES!$B$5:$Z$500,MATCH(resource!$CC514,COD_SALES!$A$5:$A$500,0),MATCH(resource!DP$2,COD_SALES!$B$4:$Z$4,0)),"")</f>
        <v/>
      </c>
      <c r="DQ514" s="3" t="str">
        <f>IFERROR(INDEX(COD_SALES!$B$5:$Z$500,MATCH(resource!$CC514,COD_SALES!$A$5:$A$500,0),MATCH(resource!DQ$2,COD_SALES!$B$4:$Z$4,0)),"")</f>
        <v/>
      </c>
      <c r="DR514" s="3" t="str">
        <f>IFERROR(INDEX(COD_SALES!$B$5:$Z$500,MATCH(resource!$CC514,COD_SALES!$A$5:$A$500,0),MATCH(resource!DR$2,COD_SALES!$B$4:$Z$4,0)),"")</f>
        <v/>
      </c>
      <c r="DS514" s="3" t="str">
        <f>IFERROR(INDEX(COD_SALES!$B$5:$Z$500,MATCH(resource!$CC514,COD_SALES!$A$5:$A$500,0),MATCH(resource!DS$2,COD_SALES!$B$4:$Z$4,0)),"")</f>
        <v/>
      </c>
      <c r="DT514" s="3" t="str">
        <f>IFERROR(INDEX(COD_SALES!$B$5:$Z$500,MATCH(resource!$CC514,COD_SALES!$A$5:$A$500,0),MATCH(resource!DT$2,COD_SALES!$B$4:$Z$4,0)),"")</f>
        <v/>
      </c>
      <c r="DU514" s="3" t="str">
        <f>IFERROR(INDEX(COD_SALES!$B$5:$Z$500,MATCH(resource!$CC514,COD_SALES!$A$5:$A$500,0),MATCH(resource!DU$2,COD_SALES!$B$4:$Z$4,0)),"")</f>
        <v/>
      </c>
      <c r="DV514" s="3" t="str">
        <f>IFERROR(INDEX(COD_SALES!$B$5:$Z$500,MATCH(resource!$CC514,COD_SALES!$A$5:$A$500,0),MATCH(resource!DV$2,COD_SALES!$B$4:$Z$4,0)),"")</f>
        <v/>
      </c>
      <c r="DW514" s="3" t="str">
        <f>IFERROR(INDEX(COD_SALES!$B$5:$Z$500,MATCH(resource!$CC514,COD_SALES!$A$5:$A$500,0),MATCH(resource!DW$2,COD_SALES!$B$4:$Z$4,0)),"")</f>
        <v/>
      </c>
      <c r="DX514" s="3" t="str">
        <f>IFERROR(INDEX(COD_SALES!$B$5:$Z$500,MATCH(resource!$CC514,COD_SALES!$A$5:$A$500,0),MATCH(resource!DX$2,COD_SALES!$B$4:$Z$4,0)),"")</f>
        <v/>
      </c>
      <c r="DY514" s="3" t="str">
        <f>IFERROR(INDEX(COD_SALES!$B$5:$Z$500,MATCH(resource!$CC514,COD_SALES!$A$5:$A$500,0),MATCH(resource!DY$2,COD_SALES!$B$4:$Z$4,0)),"")</f>
        <v/>
      </c>
      <c r="DZ514" s="3" t="str">
        <f>IFERROR(INDEX(COD_SALES!$B$5:$Z$500,MATCH(resource!$CC514,COD_SALES!$A$5:$A$500,0),MATCH(resource!DZ$2,COD_SALES!$B$4:$Z$4,0)),"")</f>
        <v/>
      </c>
      <c r="EA514" s="3" t="str">
        <f>IFERROR(INDEX(COD_SALES!$B$5:$Z$500,MATCH(resource!$CC514,COD_SALES!$A$5:$A$500,0),MATCH(resource!EA$2,COD_SALES!$B$4:$Z$4,0)),"")</f>
        <v/>
      </c>
      <c r="EB514" s="3">
        <f t="shared" si="130"/>
        <v>0</v>
      </c>
      <c r="EW514" s="3">
        <f>IFERROR(VLOOKUP(CC514,data_pull!$AO$25:$AR$546,2,0),0)</f>
        <v>0</v>
      </c>
      <c r="EX514" s="1">
        <f>IFERROR(VLOOKUP(CC514,data_pull!$AO$25:$AR$546,4,0),0)</f>
        <v>0</v>
      </c>
    </row>
    <row r="515" spans="13:154" x14ac:dyDescent="0.25"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4">
        <f>sales_data!B514</f>
        <v>0</v>
      </c>
      <c r="AR515" s="4">
        <f>sales_data!C514</f>
        <v>0</v>
      </c>
      <c r="AS515" s="5" t="str">
        <f t="shared" si="129"/>
        <v/>
      </c>
      <c r="AT515" s="4">
        <f>sales_data!I514</f>
        <v>0</v>
      </c>
      <c r="AU515" s="4">
        <f>sales_data!W514</f>
        <v>0</v>
      </c>
      <c r="AV515" s="1">
        <f>sales_data!N514</f>
        <v>0</v>
      </c>
      <c r="AW515" s="1">
        <f>sales_data!P514</f>
        <v>0</v>
      </c>
      <c r="AX515" s="3">
        <f ca="1">IFERROR(INDEX(INDIRECT("day_wise_sales_data!$B$2:$BZ$599"),MATCH(resource!$CC515,day_wise_sales_data!$A$2:$A$500,0),MATCH(resource!AX$2,INDIRECT("day_wise_sales_data!$B$1:$BZ$1"),0)),0)</f>
        <v>0</v>
      </c>
      <c r="AY515" s="3">
        <f ca="1">IFERROR(INDEX(INDIRECT("day_wise_sales_data!$B$2:$BZ$599"),MATCH(resource!$CC515,day_wise_sales_data!$A$2:$A$500,0),MATCH(resource!AY$2,INDIRECT("day_wise_sales_data!$B$1:$BZ$1"),0)),0)</f>
        <v>0</v>
      </c>
      <c r="AZ515" s="3">
        <f ca="1">IFERROR(INDEX(INDIRECT("day_wise_sales_data!$B$2:$BZ$599"),MATCH(resource!$CC515,day_wise_sales_data!$A$2:$A$500,0),MATCH(resource!AZ$2,INDIRECT("day_wise_sales_data!$B$1:$BZ$1"),0)),0)</f>
        <v>0</v>
      </c>
      <c r="BA515" s="3">
        <f ca="1">IFERROR(INDEX(INDIRECT("day_wise_sales_data!$B$2:$BZ$599"),MATCH(resource!$CC515,day_wise_sales_data!$A$2:$A$500,0),MATCH(resource!BA$2,INDIRECT("day_wise_sales_data!$B$1:$BZ$1"),0)),0)</f>
        <v>0</v>
      </c>
      <c r="BB515" s="3">
        <f ca="1">IFERROR(INDEX(INDIRECT("day_wise_sales_data!$B$2:$BZ$599"),MATCH(resource!$CC515,day_wise_sales_data!$A$2:$A$500,0),MATCH(resource!BB$2,INDIRECT("day_wise_sales_data!$B$1:$BZ$1"),0)),0)</f>
        <v>0</v>
      </c>
      <c r="BC515" s="3">
        <f ca="1">IFERROR(INDEX(INDIRECT("day_wise_sales_data!$B$2:$BZ$599"),MATCH(resource!$CC515,day_wise_sales_data!$A$2:$A$500,0),MATCH(resource!BC$2,INDIRECT("day_wise_sales_data!$B$1:$BZ$1"),0)),0)</f>
        <v>0</v>
      </c>
      <c r="BD515" s="3">
        <f ca="1">IFERROR(INDEX(INDIRECT("day_wise_sales_data!$B$2:$BZ$599"),MATCH(resource!$CC515,day_wise_sales_data!$A$2:$A$500,0),MATCH(resource!BD$2,INDIRECT("day_wise_sales_data!$B$1:$BZ$1"),0)),0)</f>
        <v>0</v>
      </c>
      <c r="BE515" s="3">
        <f ca="1">IFERROR(INDEX(INDIRECT("day_wise_sales_data!$B$2:$BZ$599"),MATCH(resource!$CC515,day_wise_sales_data!$A$2:$A$500,0),MATCH(resource!BE$2,INDIRECT("day_wise_sales_data!$B$1:$BZ$1"),0)),0)</f>
        <v>0</v>
      </c>
      <c r="BF515" s="3">
        <f ca="1">IFERROR(INDEX(INDIRECT("day_wise_sales_data!$B$2:$BZ$599"),MATCH(resource!$CC515,day_wise_sales_data!$A$2:$A$500,0),MATCH(resource!BF$2,INDIRECT("day_wise_sales_data!$B$1:$BZ$1"),0)),0)</f>
        <v>0</v>
      </c>
      <c r="BG515" s="3">
        <f ca="1">IFERROR(INDEX(INDIRECT("day_wise_sales_data!$B$2:$BZ$599"),MATCH(resource!$CC515,day_wise_sales_data!$A$2:$A$500,0),MATCH(resource!BG$2,INDIRECT("day_wise_sales_data!$B$1:$BZ$1"),0)),0)</f>
        <v>0</v>
      </c>
      <c r="BH515" s="3">
        <f ca="1">IFERROR(INDEX(INDIRECT("day_wise_sales_data!$B$2:$BZ$599"),MATCH(resource!$CC515,day_wise_sales_data!$A$2:$A$500,0),MATCH(resource!BH$2,INDIRECT("day_wise_sales_data!$B$1:$BZ$1"),0)),0)</f>
        <v>0</v>
      </c>
      <c r="BI515" s="3">
        <f ca="1">IFERROR(INDEX(INDIRECT("day_wise_sales_data!$B$2:$BZ$599"),MATCH(resource!$CC515,day_wise_sales_data!$A$2:$A$500,0),MATCH(resource!BI$2,INDIRECT("day_wise_sales_data!$B$1:$BZ$1"),0)),0)</f>
        <v>0</v>
      </c>
      <c r="BJ515" s="3">
        <f ca="1">IFERROR(INDEX(INDIRECT("day_wise_sales_data!$B$2:$BZ$599"),MATCH(resource!$CC515,day_wise_sales_data!$A$2:$A$500,0),MATCH(resource!BJ$2,INDIRECT("day_wise_sales_data!$B$1:$BZ$1"),0)),0)</f>
        <v>0</v>
      </c>
      <c r="BK515" s="3">
        <f ca="1">IFERROR(INDEX(INDIRECT("day_wise_sales_data!$B$2:$BZ$599"),MATCH(resource!$CC515,day_wise_sales_data!$A$2:$A$500,0),MATCH(resource!BK$2,INDIRECT("day_wise_sales_data!$B$1:$BZ$1"),0)),0)</f>
        <v>0</v>
      </c>
      <c r="BL515" s="3">
        <f ca="1">IFERROR(INDEX(INDIRECT("day_wise_sales_data!$B$2:$BZ$599"),MATCH(resource!$CC515,day_wise_sales_data!$A$2:$A$500,0),MATCH(resource!BL$2,INDIRECT("day_wise_sales_data!$B$1:$BZ$1"),0)),0)</f>
        <v>0</v>
      </c>
      <c r="BM515" s="3">
        <f ca="1">IFERROR(INDEX(INDIRECT("day_wise_sales_data!$B$2:$BZ$599"),MATCH(resource!$CC515,day_wise_sales_data!$A$2:$A$500,0),MATCH(resource!BM$2,INDIRECT("day_wise_sales_data!$B$1:$BZ$1"),0)),0)</f>
        <v>0</v>
      </c>
      <c r="BN515" s="3">
        <f ca="1">IFERROR(INDEX(INDIRECT("day_wise_sales_data!$B$2:$BZ$599"),MATCH(resource!$CC515,day_wise_sales_data!$A$2:$A$500,0),MATCH(resource!BN$2,INDIRECT("day_wise_sales_data!$B$1:$BZ$1"),0)),0)</f>
        <v>0</v>
      </c>
      <c r="BO515" s="3">
        <f ca="1">IFERROR(INDEX(INDIRECT("day_wise_sales_data!$B$2:$BZ$599"),MATCH(resource!$CC515,day_wise_sales_data!$A$2:$A$500,0),MATCH(resource!BO$2,INDIRECT("day_wise_sales_data!$B$1:$BZ$1"),0)),0)</f>
        <v>0</v>
      </c>
      <c r="BP515" s="3">
        <f ca="1">IFERROR(INDEX(INDIRECT("day_wise_sales_data!$B$2:$BZ$599"),MATCH(resource!$CC515,day_wise_sales_data!$A$2:$A$500,0),MATCH(resource!BP$2,INDIRECT("day_wise_sales_data!$B$1:$BZ$1"),0)),0)</f>
        <v>0</v>
      </c>
      <c r="BQ515" s="3">
        <f ca="1">IFERROR(INDEX(INDIRECT("day_wise_sales_data!$B$2:$BZ$599"),MATCH(resource!$CC515,day_wise_sales_data!$A$2:$A$500,0),MATCH(resource!BQ$2,INDIRECT("day_wise_sales_data!$B$1:$BZ$1"),0)),0)</f>
        <v>0</v>
      </c>
      <c r="BR515" s="3">
        <f ca="1">IFERROR(INDEX(INDIRECT("day_wise_sales_data!$B$2:$BZ$599"),MATCH(resource!$CC515,day_wise_sales_data!$A$2:$A$500,0),MATCH(resource!BR$2,INDIRECT("day_wise_sales_data!$B$1:$BZ$1"),0)),0)</f>
        <v>0</v>
      </c>
      <c r="BS515" s="3">
        <f ca="1">IFERROR(INDEX(INDIRECT("day_wise_sales_data!$B$2:$BZ$599"),MATCH(resource!$CC515,day_wise_sales_data!$A$2:$A$500,0),MATCH(resource!BS$2,INDIRECT("day_wise_sales_data!$B$1:$BZ$1"),0)),0)</f>
        <v>0</v>
      </c>
      <c r="BT515" s="3">
        <f ca="1">IFERROR(INDEX(INDIRECT("day_wise_sales_data!$B$2:$BZ$599"),MATCH(resource!$CC515,day_wise_sales_data!$A$2:$A$500,0),MATCH(resource!BT$2,INDIRECT("day_wise_sales_data!$B$1:$BZ$1"),0)),0)</f>
        <v>0</v>
      </c>
      <c r="BU515" s="3">
        <f ca="1">IFERROR(INDEX(INDIRECT("day_wise_sales_data!$B$2:$BZ$599"),MATCH(resource!$CC515,day_wise_sales_data!$A$2:$A$500,0),MATCH(resource!BU$2,INDIRECT("day_wise_sales_data!$B$1:$BZ$1"),0)),0)</f>
        <v>0</v>
      </c>
      <c r="BV515" s="3">
        <f ca="1">IFERROR(INDEX(INDIRECT("day_wise_sales_data!$B$2:$BZ$599"),MATCH(resource!$CC515,day_wise_sales_data!$A$2:$A$500,0),MATCH(resource!BV$2,INDIRECT("day_wise_sales_data!$B$1:$BZ$1"),0)),0)</f>
        <v>0</v>
      </c>
      <c r="BW515" s="3">
        <f ca="1">IFERROR(INDEX(INDIRECT("day_wise_sales_data!$B$2:$BZ$599"),MATCH(resource!$CC515,day_wise_sales_data!$A$2:$A$500,0),MATCH(resource!BW$2,INDIRECT("day_wise_sales_data!$B$1:$BZ$1"),0)),0)</f>
        <v>0</v>
      </c>
      <c r="BX515" s="3">
        <f ca="1">IFERROR(INDEX(INDIRECT("day_wise_sales_data!$B$2:$BZ$599"),MATCH(resource!$CC515,day_wise_sales_data!$A$2:$A$500,0),MATCH(resource!BX$2,INDIRECT("day_wise_sales_data!$B$1:$BZ$1"),0)),0)</f>
        <v>0</v>
      </c>
      <c r="BY515" s="3">
        <f ca="1">IFERROR(INDEX(INDIRECT("day_wise_sales_data!$B$2:$BZ$599"),MATCH(resource!$CC515,day_wise_sales_data!$A$2:$A$500,0),MATCH(resource!BY$2,INDIRECT("day_wise_sales_data!$B$1:$BZ$1"),0)),0)</f>
        <v>0</v>
      </c>
      <c r="BZ515" s="3">
        <f ca="1">IFERROR(INDEX(INDIRECT("day_wise_sales_data!$B$2:$BZ$599"),MATCH(resource!$CC515,day_wise_sales_data!$A$2:$A$500,0),MATCH(resource!BZ$2,INDIRECT("day_wise_sales_data!$B$1:$BZ$1"),0)),0)</f>
        <v>0</v>
      </c>
      <c r="CA515" s="3">
        <f ca="1">IFERROR(INDEX(INDIRECT("day_wise_sales_data!$B$2:$BZ$599"),MATCH(resource!$CC515,day_wise_sales_data!$A$2:$A$500,0),MATCH(resource!CA$2,INDIRECT("day_wise_sales_data!$B$1:$BZ$1"),0)),0)</f>
        <v>0</v>
      </c>
      <c r="CC515" s="4">
        <f>sales_data!H514</f>
        <v>0</v>
      </c>
      <c r="CD515" s="1">
        <v>513</v>
      </c>
      <c r="CE515" s="1" t="str">
        <f>IF(AQ515=report!$AQ$3,resource!CD515,"")</f>
        <v/>
      </c>
      <c r="CF515" s="5" t="str">
        <f>IFERROR(SMALL($CE$3:$CE$1001,ROWS($CE$3:CE515)),"")</f>
        <v/>
      </c>
      <c r="CH515">
        <f>IFERROR(VLOOKUP($CC515,data_pull!$E$22:$G$700,2,0),0)</f>
        <v>0</v>
      </c>
      <c r="DK515" s="3" t="str">
        <f>IFERROR(INDEX(COD_SALES!$B$5:$Z$500,MATCH(resource!$CC515,COD_SALES!$A$5:$A$500,0),MATCH(resource!DK$2,COD_SALES!$B$4:$Z$4,0)),"")</f>
        <v/>
      </c>
      <c r="DL515" s="3" t="str">
        <f>IFERROR(INDEX(COD_SALES!$B$5:$Z$500,MATCH(resource!$CC515,COD_SALES!$A$5:$A$500,0),MATCH(resource!DL$2,COD_SALES!$B$4:$Z$4,0)),"")</f>
        <v/>
      </c>
      <c r="DM515" s="3" t="str">
        <f>IFERROR(INDEX(COD_SALES!$B$5:$Z$500,MATCH(resource!$CC515,COD_SALES!$A$5:$A$500,0),MATCH(resource!DM$2,COD_SALES!$B$4:$Z$4,0)),"")</f>
        <v/>
      </c>
      <c r="DN515" s="3" t="str">
        <f>IFERROR(INDEX(COD_SALES!$B$5:$Z$500,MATCH(resource!$CC515,COD_SALES!$A$5:$A$500,0),MATCH(resource!DN$2,COD_SALES!$B$4:$Z$4,0)),"")</f>
        <v/>
      </c>
      <c r="DO515" s="3" t="str">
        <f>IFERROR(INDEX(COD_SALES!$B$5:$Z$500,MATCH(resource!$CC515,COD_SALES!$A$5:$A$500,0),MATCH(resource!DO$2,COD_SALES!$B$4:$Z$4,0)),"")</f>
        <v/>
      </c>
      <c r="DP515" s="3" t="str">
        <f>IFERROR(INDEX(COD_SALES!$B$5:$Z$500,MATCH(resource!$CC515,COD_SALES!$A$5:$A$500,0),MATCH(resource!DP$2,COD_SALES!$B$4:$Z$4,0)),"")</f>
        <v/>
      </c>
      <c r="DQ515" s="3" t="str">
        <f>IFERROR(INDEX(COD_SALES!$B$5:$Z$500,MATCH(resource!$CC515,COD_SALES!$A$5:$A$500,0),MATCH(resource!DQ$2,COD_SALES!$B$4:$Z$4,0)),"")</f>
        <v/>
      </c>
      <c r="DR515" s="3" t="str">
        <f>IFERROR(INDEX(COD_SALES!$B$5:$Z$500,MATCH(resource!$CC515,COD_SALES!$A$5:$A$500,0),MATCH(resource!DR$2,COD_SALES!$B$4:$Z$4,0)),"")</f>
        <v/>
      </c>
      <c r="DS515" s="3" t="str">
        <f>IFERROR(INDEX(COD_SALES!$B$5:$Z$500,MATCH(resource!$CC515,COD_SALES!$A$5:$A$500,0),MATCH(resource!DS$2,COD_SALES!$B$4:$Z$4,0)),"")</f>
        <v/>
      </c>
      <c r="DT515" s="3" t="str">
        <f>IFERROR(INDEX(COD_SALES!$B$5:$Z$500,MATCH(resource!$CC515,COD_SALES!$A$5:$A$500,0),MATCH(resource!DT$2,COD_SALES!$B$4:$Z$4,0)),"")</f>
        <v/>
      </c>
      <c r="DU515" s="3" t="str">
        <f>IFERROR(INDEX(COD_SALES!$B$5:$Z$500,MATCH(resource!$CC515,COD_SALES!$A$5:$A$500,0),MATCH(resource!DU$2,COD_SALES!$B$4:$Z$4,0)),"")</f>
        <v/>
      </c>
      <c r="DV515" s="3" t="str">
        <f>IFERROR(INDEX(COD_SALES!$B$5:$Z$500,MATCH(resource!$CC515,COD_SALES!$A$5:$A$500,0),MATCH(resource!DV$2,COD_SALES!$B$4:$Z$4,0)),"")</f>
        <v/>
      </c>
      <c r="DW515" s="3" t="str">
        <f>IFERROR(INDEX(COD_SALES!$B$5:$Z$500,MATCH(resource!$CC515,COD_SALES!$A$5:$A$500,0),MATCH(resource!DW$2,COD_SALES!$B$4:$Z$4,0)),"")</f>
        <v/>
      </c>
      <c r="DX515" s="3" t="str">
        <f>IFERROR(INDEX(COD_SALES!$B$5:$Z$500,MATCH(resource!$CC515,COD_SALES!$A$5:$A$500,0),MATCH(resource!DX$2,COD_SALES!$B$4:$Z$4,0)),"")</f>
        <v/>
      </c>
      <c r="DY515" s="3" t="str">
        <f>IFERROR(INDEX(COD_SALES!$B$5:$Z$500,MATCH(resource!$CC515,COD_SALES!$A$5:$A$500,0),MATCH(resource!DY$2,COD_SALES!$B$4:$Z$4,0)),"")</f>
        <v/>
      </c>
      <c r="DZ515" s="3" t="str">
        <f>IFERROR(INDEX(COD_SALES!$B$5:$Z$500,MATCH(resource!$CC515,COD_SALES!$A$5:$A$500,0),MATCH(resource!DZ$2,COD_SALES!$B$4:$Z$4,0)),"")</f>
        <v/>
      </c>
      <c r="EA515" s="3" t="str">
        <f>IFERROR(INDEX(COD_SALES!$B$5:$Z$500,MATCH(resource!$CC515,COD_SALES!$A$5:$A$500,0),MATCH(resource!EA$2,COD_SALES!$B$4:$Z$4,0)),"")</f>
        <v/>
      </c>
      <c r="EB515" s="3">
        <f t="shared" si="130"/>
        <v>0</v>
      </c>
      <c r="EW515" s="3">
        <f>IFERROR(VLOOKUP(CC515,data_pull!$AO$25:$AR$546,2,0),0)</f>
        <v>0</v>
      </c>
      <c r="EX515" s="1">
        <f>IFERROR(VLOOKUP(CC515,data_pull!$AO$25:$AR$546,4,0),0)</f>
        <v>0</v>
      </c>
    </row>
    <row r="516" spans="13:154" x14ac:dyDescent="0.25"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4">
        <f>sales_data!B515</f>
        <v>0</v>
      </c>
      <c r="AR516" s="4">
        <f>sales_data!C515</f>
        <v>0</v>
      </c>
      <c r="AS516" s="5" t="str">
        <f t="shared" ref="AS516:AS579" si="131">IF(AR516=AR515,"",AR516)</f>
        <v/>
      </c>
      <c r="AT516" s="4">
        <f>sales_data!I515</f>
        <v>0</v>
      </c>
      <c r="AU516" s="4">
        <f>sales_data!W515</f>
        <v>0</v>
      </c>
      <c r="AV516" s="1">
        <f>sales_data!N515</f>
        <v>0</v>
      </c>
      <c r="AW516" s="1">
        <f>sales_data!P515</f>
        <v>0</v>
      </c>
      <c r="AX516" s="3">
        <f ca="1">IFERROR(INDEX(INDIRECT("day_wise_sales_data!$B$2:$BZ$599"),MATCH(resource!$CC516,day_wise_sales_data!$A$2:$A$500,0),MATCH(resource!AX$2,INDIRECT("day_wise_sales_data!$B$1:$BZ$1"),0)),0)</f>
        <v>0</v>
      </c>
      <c r="AY516" s="3">
        <f ca="1">IFERROR(INDEX(INDIRECT("day_wise_sales_data!$B$2:$BZ$599"),MATCH(resource!$CC516,day_wise_sales_data!$A$2:$A$500,0),MATCH(resource!AY$2,INDIRECT("day_wise_sales_data!$B$1:$BZ$1"),0)),0)</f>
        <v>0</v>
      </c>
      <c r="AZ516" s="3">
        <f ca="1">IFERROR(INDEX(INDIRECT("day_wise_sales_data!$B$2:$BZ$599"),MATCH(resource!$CC516,day_wise_sales_data!$A$2:$A$500,0),MATCH(resource!AZ$2,INDIRECT("day_wise_sales_data!$B$1:$BZ$1"),0)),0)</f>
        <v>0</v>
      </c>
      <c r="BA516" s="3">
        <f ca="1">IFERROR(INDEX(INDIRECT("day_wise_sales_data!$B$2:$BZ$599"),MATCH(resource!$CC516,day_wise_sales_data!$A$2:$A$500,0),MATCH(resource!BA$2,INDIRECT("day_wise_sales_data!$B$1:$BZ$1"),0)),0)</f>
        <v>0</v>
      </c>
      <c r="BB516" s="3">
        <f ca="1">IFERROR(INDEX(INDIRECT("day_wise_sales_data!$B$2:$BZ$599"),MATCH(resource!$CC516,day_wise_sales_data!$A$2:$A$500,0),MATCH(resource!BB$2,INDIRECT("day_wise_sales_data!$B$1:$BZ$1"),0)),0)</f>
        <v>0</v>
      </c>
      <c r="BC516" s="3">
        <f ca="1">IFERROR(INDEX(INDIRECT("day_wise_sales_data!$B$2:$BZ$599"),MATCH(resource!$CC516,day_wise_sales_data!$A$2:$A$500,0),MATCH(resource!BC$2,INDIRECT("day_wise_sales_data!$B$1:$BZ$1"),0)),0)</f>
        <v>0</v>
      </c>
      <c r="BD516" s="3">
        <f ca="1">IFERROR(INDEX(INDIRECT("day_wise_sales_data!$B$2:$BZ$599"),MATCH(resource!$CC516,day_wise_sales_data!$A$2:$A$500,0),MATCH(resource!BD$2,INDIRECT("day_wise_sales_data!$B$1:$BZ$1"),0)),0)</f>
        <v>0</v>
      </c>
      <c r="BE516" s="3">
        <f ca="1">IFERROR(INDEX(INDIRECT("day_wise_sales_data!$B$2:$BZ$599"),MATCH(resource!$CC516,day_wise_sales_data!$A$2:$A$500,0),MATCH(resource!BE$2,INDIRECT("day_wise_sales_data!$B$1:$BZ$1"),0)),0)</f>
        <v>0</v>
      </c>
      <c r="BF516" s="3">
        <f ca="1">IFERROR(INDEX(INDIRECT("day_wise_sales_data!$B$2:$BZ$599"),MATCH(resource!$CC516,day_wise_sales_data!$A$2:$A$500,0),MATCH(resource!BF$2,INDIRECT("day_wise_sales_data!$B$1:$BZ$1"),0)),0)</f>
        <v>0</v>
      </c>
      <c r="BG516" s="3">
        <f ca="1">IFERROR(INDEX(INDIRECT("day_wise_sales_data!$B$2:$BZ$599"),MATCH(resource!$CC516,day_wise_sales_data!$A$2:$A$500,0),MATCH(resource!BG$2,INDIRECT("day_wise_sales_data!$B$1:$BZ$1"),0)),0)</f>
        <v>0</v>
      </c>
      <c r="BH516" s="3">
        <f ca="1">IFERROR(INDEX(INDIRECT("day_wise_sales_data!$B$2:$BZ$599"),MATCH(resource!$CC516,day_wise_sales_data!$A$2:$A$500,0),MATCH(resource!BH$2,INDIRECT("day_wise_sales_data!$B$1:$BZ$1"),0)),0)</f>
        <v>0</v>
      </c>
      <c r="BI516" s="3">
        <f ca="1">IFERROR(INDEX(INDIRECT("day_wise_sales_data!$B$2:$BZ$599"),MATCH(resource!$CC516,day_wise_sales_data!$A$2:$A$500,0),MATCH(resource!BI$2,INDIRECT("day_wise_sales_data!$B$1:$BZ$1"),0)),0)</f>
        <v>0</v>
      </c>
      <c r="BJ516" s="3">
        <f ca="1">IFERROR(INDEX(INDIRECT("day_wise_sales_data!$B$2:$BZ$599"),MATCH(resource!$CC516,day_wise_sales_data!$A$2:$A$500,0),MATCH(resource!BJ$2,INDIRECT("day_wise_sales_data!$B$1:$BZ$1"),0)),0)</f>
        <v>0</v>
      </c>
      <c r="BK516" s="3">
        <f ca="1">IFERROR(INDEX(INDIRECT("day_wise_sales_data!$B$2:$BZ$599"),MATCH(resource!$CC516,day_wise_sales_data!$A$2:$A$500,0),MATCH(resource!BK$2,INDIRECT("day_wise_sales_data!$B$1:$BZ$1"),0)),0)</f>
        <v>0</v>
      </c>
      <c r="BL516" s="3">
        <f ca="1">IFERROR(INDEX(INDIRECT("day_wise_sales_data!$B$2:$BZ$599"),MATCH(resource!$CC516,day_wise_sales_data!$A$2:$A$500,0),MATCH(resource!BL$2,INDIRECT("day_wise_sales_data!$B$1:$BZ$1"),0)),0)</f>
        <v>0</v>
      </c>
      <c r="BM516" s="3">
        <f ca="1">IFERROR(INDEX(INDIRECT("day_wise_sales_data!$B$2:$BZ$599"),MATCH(resource!$CC516,day_wise_sales_data!$A$2:$A$500,0),MATCH(resource!BM$2,INDIRECT("day_wise_sales_data!$B$1:$BZ$1"),0)),0)</f>
        <v>0</v>
      </c>
      <c r="BN516" s="3">
        <f ca="1">IFERROR(INDEX(INDIRECT("day_wise_sales_data!$B$2:$BZ$599"),MATCH(resource!$CC516,day_wise_sales_data!$A$2:$A$500,0),MATCH(resource!BN$2,INDIRECT("day_wise_sales_data!$B$1:$BZ$1"),0)),0)</f>
        <v>0</v>
      </c>
      <c r="BO516" s="3">
        <f ca="1">IFERROR(INDEX(INDIRECT("day_wise_sales_data!$B$2:$BZ$599"),MATCH(resource!$CC516,day_wise_sales_data!$A$2:$A$500,0),MATCH(resource!BO$2,INDIRECT("day_wise_sales_data!$B$1:$BZ$1"),0)),0)</f>
        <v>0</v>
      </c>
      <c r="BP516" s="3">
        <f ca="1">IFERROR(INDEX(INDIRECT("day_wise_sales_data!$B$2:$BZ$599"),MATCH(resource!$CC516,day_wise_sales_data!$A$2:$A$500,0),MATCH(resource!BP$2,INDIRECT("day_wise_sales_data!$B$1:$BZ$1"),0)),0)</f>
        <v>0</v>
      </c>
      <c r="BQ516" s="3">
        <f ca="1">IFERROR(INDEX(INDIRECT("day_wise_sales_data!$B$2:$BZ$599"),MATCH(resource!$CC516,day_wise_sales_data!$A$2:$A$500,0),MATCH(resource!BQ$2,INDIRECT("day_wise_sales_data!$B$1:$BZ$1"),0)),0)</f>
        <v>0</v>
      </c>
      <c r="BR516" s="3">
        <f ca="1">IFERROR(INDEX(INDIRECT("day_wise_sales_data!$B$2:$BZ$599"),MATCH(resource!$CC516,day_wise_sales_data!$A$2:$A$500,0),MATCH(resource!BR$2,INDIRECT("day_wise_sales_data!$B$1:$BZ$1"),0)),0)</f>
        <v>0</v>
      </c>
      <c r="BS516" s="3">
        <f ca="1">IFERROR(INDEX(INDIRECT("day_wise_sales_data!$B$2:$BZ$599"),MATCH(resource!$CC516,day_wise_sales_data!$A$2:$A$500,0),MATCH(resource!BS$2,INDIRECT("day_wise_sales_data!$B$1:$BZ$1"),0)),0)</f>
        <v>0</v>
      </c>
      <c r="BT516" s="3">
        <f ca="1">IFERROR(INDEX(INDIRECT("day_wise_sales_data!$B$2:$BZ$599"),MATCH(resource!$CC516,day_wise_sales_data!$A$2:$A$500,0),MATCH(resource!BT$2,INDIRECT("day_wise_sales_data!$B$1:$BZ$1"),0)),0)</f>
        <v>0</v>
      </c>
      <c r="BU516" s="3">
        <f ca="1">IFERROR(INDEX(INDIRECT("day_wise_sales_data!$B$2:$BZ$599"),MATCH(resource!$CC516,day_wise_sales_data!$A$2:$A$500,0),MATCH(resource!BU$2,INDIRECT("day_wise_sales_data!$B$1:$BZ$1"),0)),0)</f>
        <v>0</v>
      </c>
      <c r="BV516" s="3">
        <f ca="1">IFERROR(INDEX(INDIRECT("day_wise_sales_data!$B$2:$BZ$599"),MATCH(resource!$CC516,day_wise_sales_data!$A$2:$A$500,0),MATCH(resource!BV$2,INDIRECT("day_wise_sales_data!$B$1:$BZ$1"),0)),0)</f>
        <v>0</v>
      </c>
      <c r="BW516" s="3">
        <f ca="1">IFERROR(INDEX(INDIRECT("day_wise_sales_data!$B$2:$BZ$599"),MATCH(resource!$CC516,day_wise_sales_data!$A$2:$A$500,0),MATCH(resource!BW$2,INDIRECT("day_wise_sales_data!$B$1:$BZ$1"),0)),0)</f>
        <v>0</v>
      </c>
      <c r="BX516" s="3">
        <f ca="1">IFERROR(INDEX(INDIRECT("day_wise_sales_data!$B$2:$BZ$599"),MATCH(resource!$CC516,day_wise_sales_data!$A$2:$A$500,0),MATCH(resource!BX$2,INDIRECT("day_wise_sales_data!$B$1:$BZ$1"),0)),0)</f>
        <v>0</v>
      </c>
      <c r="BY516" s="3">
        <f ca="1">IFERROR(INDEX(INDIRECT("day_wise_sales_data!$B$2:$BZ$599"),MATCH(resource!$CC516,day_wise_sales_data!$A$2:$A$500,0),MATCH(resource!BY$2,INDIRECT("day_wise_sales_data!$B$1:$BZ$1"),0)),0)</f>
        <v>0</v>
      </c>
      <c r="BZ516" s="3">
        <f ca="1">IFERROR(INDEX(INDIRECT("day_wise_sales_data!$B$2:$BZ$599"),MATCH(resource!$CC516,day_wise_sales_data!$A$2:$A$500,0),MATCH(resource!BZ$2,INDIRECT("day_wise_sales_data!$B$1:$BZ$1"),0)),0)</f>
        <v>0</v>
      </c>
      <c r="CA516" s="3">
        <f ca="1">IFERROR(INDEX(INDIRECT("day_wise_sales_data!$B$2:$BZ$599"),MATCH(resource!$CC516,day_wise_sales_data!$A$2:$A$500,0),MATCH(resource!CA$2,INDIRECT("day_wise_sales_data!$B$1:$BZ$1"),0)),0)</f>
        <v>0</v>
      </c>
      <c r="CC516" s="4">
        <f>sales_data!H515</f>
        <v>0</v>
      </c>
      <c r="CD516" s="1">
        <v>514</v>
      </c>
      <c r="CE516" s="1" t="str">
        <f>IF(AQ516=report!$AQ$3,resource!CD516,"")</f>
        <v/>
      </c>
      <c r="CF516" s="5" t="str">
        <f>IFERROR(SMALL($CE$3:$CE$1001,ROWS($CE$3:CE516)),"")</f>
        <v/>
      </c>
      <c r="CH516">
        <f>IFERROR(VLOOKUP($CC516,data_pull!$E$22:$G$700,2,0),0)</f>
        <v>0</v>
      </c>
      <c r="DK516" s="3" t="str">
        <f>IFERROR(INDEX(COD_SALES!$B$5:$Z$500,MATCH(resource!$CC516,COD_SALES!$A$5:$A$500,0),MATCH(resource!DK$2,COD_SALES!$B$4:$Z$4,0)),"")</f>
        <v/>
      </c>
      <c r="DL516" s="3" t="str">
        <f>IFERROR(INDEX(COD_SALES!$B$5:$Z$500,MATCH(resource!$CC516,COD_SALES!$A$5:$A$500,0),MATCH(resource!DL$2,COD_SALES!$B$4:$Z$4,0)),"")</f>
        <v/>
      </c>
      <c r="DM516" s="3" t="str">
        <f>IFERROR(INDEX(COD_SALES!$B$5:$Z$500,MATCH(resource!$CC516,COD_SALES!$A$5:$A$500,0),MATCH(resource!DM$2,COD_SALES!$B$4:$Z$4,0)),"")</f>
        <v/>
      </c>
      <c r="DN516" s="3" t="str">
        <f>IFERROR(INDEX(COD_SALES!$B$5:$Z$500,MATCH(resource!$CC516,COD_SALES!$A$5:$A$500,0),MATCH(resource!DN$2,COD_SALES!$B$4:$Z$4,0)),"")</f>
        <v/>
      </c>
      <c r="DO516" s="3" t="str">
        <f>IFERROR(INDEX(COD_SALES!$B$5:$Z$500,MATCH(resource!$CC516,COD_SALES!$A$5:$A$500,0),MATCH(resource!DO$2,COD_SALES!$B$4:$Z$4,0)),"")</f>
        <v/>
      </c>
      <c r="DP516" s="3" t="str">
        <f>IFERROR(INDEX(COD_SALES!$B$5:$Z$500,MATCH(resource!$CC516,COD_SALES!$A$5:$A$500,0),MATCH(resource!DP$2,COD_SALES!$B$4:$Z$4,0)),"")</f>
        <v/>
      </c>
      <c r="DQ516" s="3" t="str">
        <f>IFERROR(INDEX(COD_SALES!$B$5:$Z$500,MATCH(resource!$CC516,COD_SALES!$A$5:$A$500,0),MATCH(resource!DQ$2,COD_SALES!$B$4:$Z$4,0)),"")</f>
        <v/>
      </c>
      <c r="DR516" s="3" t="str">
        <f>IFERROR(INDEX(COD_SALES!$B$5:$Z$500,MATCH(resource!$CC516,COD_SALES!$A$5:$A$500,0),MATCH(resource!DR$2,COD_SALES!$B$4:$Z$4,0)),"")</f>
        <v/>
      </c>
      <c r="DS516" s="3" t="str">
        <f>IFERROR(INDEX(COD_SALES!$B$5:$Z$500,MATCH(resource!$CC516,COD_SALES!$A$5:$A$500,0),MATCH(resource!DS$2,COD_SALES!$B$4:$Z$4,0)),"")</f>
        <v/>
      </c>
      <c r="DT516" s="3" t="str">
        <f>IFERROR(INDEX(COD_SALES!$B$5:$Z$500,MATCH(resource!$CC516,COD_SALES!$A$5:$A$500,0),MATCH(resource!DT$2,COD_SALES!$B$4:$Z$4,0)),"")</f>
        <v/>
      </c>
      <c r="DU516" s="3" t="str">
        <f>IFERROR(INDEX(COD_SALES!$B$5:$Z$500,MATCH(resource!$CC516,COD_SALES!$A$5:$A$500,0),MATCH(resource!DU$2,COD_SALES!$B$4:$Z$4,0)),"")</f>
        <v/>
      </c>
      <c r="DV516" s="3" t="str">
        <f>IFERROR(INDEX(COD_SALES!$B$5:$Z$500,MATCH(resource!$CC516,COD_SALES!$A$5:$A$500,0),MATCH(resource!DV$2,COD_SALES!$B$4:$Z$4,0)),"")</f>
        <v/>
      </c>
      <c r="DW516" s="3" t="str">
        <f>IFERROR(INDEX(COD_SALES!$B$5:$Z$500,MATCH(resource!$CC516,COD_SALES!$A$5:$A$500,0),MATCH(resource!DW$2,COD_SALES!$B$4:$Z$4,0)),"")</f>
        <v/>
      </c>
      <c r="DX516" s="3" t="str">
        <f>IFERROR(INDEX(COD_SALES!$B$5:$Z$500,MATCH(resource!$CC516,COD_SALES!$A$5:$A$500,0),MATCH(resource!DX$2,COD_SALES!$B$4:$Z$4,0)),"")</f>
        <v/>
      </c>
      <c r="DY516" s="3" t="str">
        <f>IFERROR(INDEX(COD_SALES!$B$5:$Z$500,MATCH(resource!$CC516,COD_SALES!$A$5:$A$500,0),MATCH(resource!DY$2,COD_SALES!$B$4:$Z$4,0)),"")</f>
        <v/>
      </c>
      <c r="DZ516" s="3" t="str">
        <f>IFERROR(INDEX(COD_SALES!$B$5:$Z$500,MATCH(resource!$CC516,COD_SALES!$A$5:$A$500,0),MATCH(resource!DZ$2,COD_SALES!$B$4:$Z$4,0)),"")</f>
        <v/>
      </c>
      <c r="EA516" s="3" t="str">
        <f>IFERROR(INDEX(COD_SALES!$B$5:$Z$500,MATCH(resource!$CC516,COD_SALES!$A$5:$A$500,0),MATCH(resource!EA$2,COD_SALES!$B$4:$Z$4,0)),"")</f>
        <v/>
      </c>
      <c r="EB516" s="3">
        <f t="shared" ref="EB516:EB579" si="132">SUMPRODUCT($DK$1:$EA$1,DK516:EA516)</f>
        <v>0</v>
      </c>
      <c r="EW516" s="3">
        <f>IFERROR(VLOOKUP(CC516,data_pull!$AO$25:$AR$546,2,0),0)</f>
        <v>0</v>
      </c>
      <c r="EX516" s="1">
        <f>IFERROR(VLOOKUP(CC516,data_pull!$AO$25:$AR$546,4,0),0)</f>
        <v>0</v>
      </c>
    </row>
    <row r="517" spans="13:154" x14ac:dyDescent="0.25"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4">
        <f>sales_data!B516</f>
        <v>0</v>
      </c>
      <c r="AR517" s="4">
        <f>sales_data!C516</f>
        <v>0</v>
      </c>
      <c r="AS517" s="5" t="str">
        <f t="shared" si="131"/>
        <v/>
      </c>
      <c r="AT517" s="4">
        <f>sales_data!I516</f>
        <v>0</v>
      </c>
      <c r="AU517" s="4">
        <f>sales_data!W516</f>
        <v>0</v>
      </c>
      <c r="AV517" s="1">
        <f>sales_data!N516</f>
        <v>0</v>
      </c>
      <c r="AW517" s="1">
        <f>sales_data!P516</f>
        <v>0</v>
      </c>
      <c r="AX517" s="3">
        <f ca="1">IFERROR(INDEX(INDIRECT("day_wise_sales_data!$B$2:$BZ$599"),MATCH(resource!$CC517,day_wise_sales_data!$A$2:$A$500,0),MATCH(resource!AX$2,INDIRECT("day_wise_sales_data!$B$1:$BZ$1"),0)),0)</f>
        <v>0</v>
      </c>
      <c r="AY517" s="3">
        <f ca="1">IFERROR(INDEX(INDIRECT("day_wise_sales_data!$B$2:$BZ$599"),MATCH(resource!$CC517,day_wise_sales_data!$A$2:$A$500,0),MATCH(resource!AY$2,INDIRECT("day_wise_sales_data!$B$1:$BZ$1"),0)),0)</f>
        <v>0</v>
      </c>
      <c r="AZ517" s="3">
        <f ca="1">IFERROR(INDEX(INDIRECT("day_wise_sales_data!$B$2:$BZ$599"),MATCH(resource!$CC517,day_wise_sales_data!$A$2:$A$500,0),MATCH(resource!AZ$2,INDIRECT("day_wise_sales_data!$B$1:$BZ$1"),0)),0)</f>
        <v>0</v>
      </c>
      <c r="BA517" s="3">
        <f ca="1">IFERROR(INDEX(INDIRECT("day_wise_sales_data!$B$2:$BZ$599"),MATCH(resource!$CC517,day_wise_sales_data!$A$2:$A$500,0),MATCH(resource!BA$2,INDIRECT("day_wise_sales_data!$B$1:$BZ$1"),0)),0)</f>
        <v>0</v>
      </c>
      <c r="BB517" s="3">
        <f ca="1">IFERROR(INDEX(INDIRECT("day_wise_sales_data!$B$2:$BZ$599"),MATCH(resource!$CC517,day_wise_sales_data!$A$2:$A$500,0),MATCH(resource!BB$2,INDIRECT("day_wise_sales_data!$B$1:$BZ$1"),0)),0)</f>
        <v>0</v>
      </c>
      <c r="BC517" s="3">
        <f ca="1">IFERROR(INDEX(INDIRECT("day_wise_sales_data!$B$2:$BZ$599"),MATCH(resource!$CC517,day_wise_sales_data!$A$2:$A$500,0),MATCH(resource!BC$2,INDIRECT("day_wise_sales_data!$B$1:$BZ$1"),0)),0)</f>
        <v>0</v>
      </c>
      <c r="BD517" s="3">
        <f ca="1">IFERROR(INDEX(INDIRECT("day_wise_sales_data!$B$2:$BZ$599"),MATCH(resource!$CC517,day_wise_sales_data!$A$2:$A$500,0),MATCH(resource!BD$2,INDIRECT("day_wise_sales_data!$B$1:$BZ$1"),0)),0)</f>
        <v>0</v>
      </c>
      <c r="BE517" s="3">
        <f ca="1">IFERROR(INDEX(INDIRECT("day_wise_sales_data!$B$2:$BZ$599"),MATCH(resource!$CC517,day_wise_sales_data!$A$2:$A$500,0),MATCH(resource!BE$2,INDIRECT("day_wise_sales_data!$B$1:$BZ$1"),0)),0)</f>
        <v>0</v>
      </c>
      <c r="BF517" s="3">
        <f ca="1">IFERROR(INDEX(INDIRECT("day_wise_sales_data!$B$2:$BZ$599"),MATCH(resource!$CC517,day_wise_sales_data!$A$2:$A$500,0),MATCH(resource!BF$2,INDIRECT("day_wise_sales_data!$B$1:$BZ$1"),0)),0)</f>
        <v>0</v>
      </c>
      <c r="BG517" s="3">
        <f ca="1">IFERROR(INDEX(INDIRECT("day_wise_sales_data!$B$2:$BZ$599"),MATCH(resource!$CC517,day_wise_sales_data!$A$2:$A$500,0),MATCH(resource!BG$2,INDIRECT("day_wise_sales_data!$B$1:$BZ$1"),0)),0)</f>
        <v>0</v>
      </c>
      <c r="BH517" s="3">
        <f ca="1">IFERROR(INDEX(INDIRECT("day_wise_sales_data!$B$2:$BZ$599"),MATCH(resource!$CC517,day_wise_sales_data!$A$2:$A$500,0),MATCH(resource!BH$2,INDIRECT("day_wise_sales_data!$B$1:$BZ$1"),0)),0)</f>
        <v>0</v>
      </c>
      <c r="BI517" s="3">
        <f ca="1">IFERROR(INDEX(INDIRECT("day_wise_sales_data!$B$2:$BZ$599"),MATCH(resource!$CC517,day_wise_sales_data!$A$2:$A$500,0),MATCH(resource!BI$2,INDIRECT("day_wise_sales_data!$B$1:$BZ$1"),0)),0)</f>
        <v>0</v>
      </c>
      <c r="BJ517" s="3">
        <f ca="1">IFERROR(INDEX(INDIRECT("day_wise_sales_data!$B$2:$BZ$599"),MATCH(resource!$CC517,day_wise_sales_data!$A$2:$A$500,0),MATCH(resource!BJ$2,INDIRECT("day_wise_sales_data!$B$1:$BZ$1"),0)),0)</f>
        <v>0</v>
      </c>
      <c r="BK517" s="3">
        <f ca="1">IFERROR(INDEX(INDIRECT("day_wise_sales_data!$B$2:$BZ$599"),MATCH(resource!$CC517,day_wise_sales_data!$A$2:$A$500,0),MATCH(resource!BK$2,INDIRECT("day_wise_sales_data!$B$1:$BZ$1"),0)),0)</f>
        <v>0</v>
      </c>
      <c r="BL517" s="3">
        <f ca="1">IFERROR(INDEX(INDIRECT("day_wise_sales_data!$B$2:$BZ$599"),MATCH(resource!$CC517,day_wise_sales_data!$A$2:$A$500,0),MATCH(resource!BL$2,INDIRECT("day_wise_sales_data!$B$1:$BZ$1"),0)),0)</f>
        <v>0</v>
      </c>
      <c r="BM517" s="3">
        <f ca="1">IFERROR(INDEX(INDIRECT("day_wise_sales_data!$B$2:$BZ$599"),MATCH(resource!$CC517,day_wise_sales_data!$A$2:$A$500,0),MATCH(resource!BM$2,INDIRECT("day_wise_sales_data!$B$1:$BZ$1"),0)),0)</f>
        <v>0</v>
      </c>
      <c r="BN517" s="3">
        <f ca="1">IFERROR(INDEX(INDIRECT("day_wise_sales_data!$B$2:$BZ$599"),MATCH(resource!$CC517,day_wise_sales_data!$A$2:$A$500,0),MATCH(resource!BN$2,INDIRECT("day_wise_sales_data!$B$1:$BZ$1"),0)),0)</f>
        <v>0</v>
      </c>
      <c r="BO517" s="3">
        <f ca="1">IFERROR(INDEX(INDIRECT("day_wise_sales_data!$B$2:$BZ$599"),MATCH(resource!$CC517,day_wise_sales_data!$A$2:$A$500,0),MATCH(resource!BO$2,INDIRECT("day_wise_sales_data!$B$1:$BZ$1"),0)),0)</f>
        <v>0</v>
      </c>
      <c r="BP517" s="3">
        <f ca="1">IFERROR(INDEX(INDIRECT("day_wise_sales_data!$B$2:$BZ$599"),MATCH(resource!$CC517,day_wise_sales_data!$A$2:$A$500,0),MATCH(resource!BP$2,INDIRECT("day_wise_sales_data!$B$1:$BZ$1"),0)),0)</f>
        <v>0</v>
      </c>
      <c r="BQ517" s="3">
        <f ca="1">IFERROR(INDEX(INDIRECT("day_wise_sales_data!$B$2:$BZ$599"),MATCH(resource!$CC517,day_wise_sales_data!$A$2:$A$500,0),MATCH(resource!BQ$2,INDIRECT("day_wise_sales_data!$B$1:$BZ$1"),0)),0)</f>
        <v>0</v>
      </c>
      <c r="BR517" s="3">
        <f ca="1">IFERROR(INDEX(INDIRECT("day_wise_sales_data!$B$2:$BZ$599"),MATCH(resource!$CC517,day_wise_sales_data!$A$2:$A$500,0),MATCH(resource!BR$2,INDIRECT("day_wise_sales_data!$B$1:$BZ$1"),0)),0)</f>
        <v>0</v>
      </c>
      <c r="BS517" s="3">
        <f ca="1">IFERROR(INDEX(INDIRECT("day_wise_sales_data!$B$2:$BZ$599"),MATCH(resource!$CC517,day_wise_sales_data!$A$2:$A$500,0),MATCH(resource!BS$2,INDIRECT("day_wise_sales_data!$B$1:$BZ$1"),0)),0)</f>
        <v>0</v>
      </c>
      <c r="BT517" s="3">
        <f ca="1">IFERROR(INDEX(INDIRECT("day_wise_sales_data!$B$2:$BZ$599"),MATCH(resource!$CC517,day_wise_sales_data!$A$2:$A$500,0),MATCH(resource!BT$2,INDIRECT("day_wise_sales_data!$B$1:$BZ$1"),0)),0)</f>
        <v>0</v>
      </c>
      <c r="BU517" s="3">
        <f ca="1">IFERROR(INDEX(INDIRECT("day_wise_sales_data!$B$2:$BZ$599"),MATCH(resource!$CC517,day_wise_sales_data!$A$2:$A$500,0),MATCH(resource!BU$2,INDIRECT("day_wise_sales_data!$B$1:$BZ$1"),0)),0)</f>
        <v>0</v>
      </c>
      <c r="BV517" s="3">
        <f ca="1">IFERROR(INDEX(INDIRECT("day_wise_sales_data!$B$2:$BZ$599"),MATCH(resource!$CC517,day_wise_sales_data!$A$2:$A$500,0),MATCH(resource!BV$2,INDIRECT("day_wise_sales_data!$B$1:$BZ$1"),0)),0)</f>
        <v>0</v>
      </c>
      <c r="BW517" s="3">
        <f ca="1">IFERROR(INDEX(INDIRECT("day_wise_sales_data!$B$2:$BZ$599"),MATCH(resource!$CC517,day_wise_sales_data!$A$2:$A$500,0),MATCH(resource!BW$2,INDIRECT("day_wise_sales_data!$B$1:$BZ$1"),0)),0)</f>
        <v>0</v>
      </c>
      <c r="BX517" s="3">
        <f ca="1">IFERROR(INDEX(INDIRECT("day_wise_sales_data!$B$2:$BZ$599"),MATCH(resource!$CC517,day_wise_sales_data!$A$2:$A$500,0),MATCH(resource!BX$2,INDIRECT("day_wise_sales_data!$B$1:$BZ$1"),0)),0)</f>
        <v>0</v>
      </c>
      <c r="BY517" s="3">
        <f ca="1">IFERROR(INDEX(INDIRECT("day_wise_sales_data!$B$2:$BZ$599"),MATCH(resource!$CC517,day_wise_sales_data!$A$2:$A$500,0),MATCH(resource!BY$2,INDIRECT("day_wise_sales_data!$B$1:$BZ$1"),0)),0)</f>
        <v>0</v>
      </c>
      <c r="BZ517" s="3">
        <f ca="1">IFERROR(INDEX(INDIRECT("day_wise_sales_data!$B$2:$BZ$599"),MATCH(resource!$CC517,day_wise_sales_data!$A$2:$A$500,0),MATCH(resource!BZ$2,INDIRECT("day_wise_sales_data!$B$1:$BZ$1"),0)),0)</f>
        <v>0</v>
      </c>
      <c r="CA517" s="3">
        <f ca="1">IFERROR(INDEX(INDIRECT("day_wise_sales_data!$B$2:$BZ$599"),MATCH(resource!$CC517,day_wise_sales_data!$A$2:$A$500,0),MATCH(resource!CA$2,INDIRECT("day_wise_sales_data!$B$1:$BZ$1"),0)),0)</f>
        <v>0</v>
      </c>
      <c r="CC517" s="4">
        <f>sales_data!H516</f>
        <v>0</v>
      </c>
      <c r="CD517" s="1">
        <v>515</v>
      </c>
      <c r="CE517" s="1" t="str">
        <f>IF(AQ517=report!$AQ$3,resource!CD517,"")</f>
        <v/>
      </c>
      <c r="CF517" s="5" t="str">
        <f>IFERROR(SMALL($CE$3:$CE$1001,ROWS($CE$3:CE517)),"")</f>
        <v/>
      </c>
      <c r="CH517">
        <f>IFERROR(VLOOKUP($CC517,data_pull!$E$22:$G$700,2,0),0)</f>
        <v>0</v>
      </c>
      <c r="DK517" s="3" t="str">
        <f>IFERROR(INDEX(COD_SALES!$B$5:$Z$500,MATCH(resource!$CC517,COD_SALES!$A$5:$A$500,0),MATCH(resource!DK$2,COD_SALES!$B$4:$Z$4,0)),"")</f>
        <v/>
      </c>
      <c r="DL517" s="3" t="str">
        <f>IFERROR(INDEX(COD_SALES!$B$5:$Z$500,MATCH(resource!$CC517,COD_SALES!$A$5:$A$500,0),MATCH(resource!DL$2,COD_SALES!$B$4:$Z$4,0)),"")</f>
        <v/>
      </c>
      <c r="DM517" s="3" t="str">
        <f>IFERROR(INDEX(COD_SALES!$B$5:$Z$500,MATCH(resource!$CC517,COD_SALES!$A$5:$A$500,0),MATCH(resource!DM$2,COD_SALES!$B$4:$Z$4,0)),"")</f>
        <v/>
      </c>
      <c r="DN517" s="3" t="str">
        <f>IFERROR(INDEX(COD_SALES!$B$5:$Z$500,MATCH(resource!$CC517,COD_SALES!$A$5:$A$500,0),MATCH(resource!DN$2,COD_SALES!$B$4:$Z$4,0)),"")</f>
        <v/>
      </c>
      <c r="DO517" s="3" t="str">
        <f>IFERROR(INDEX(COD_SALES!$B$5:$Z$500,MATCH(resource!$CC517,COD_SALES!$A$5:$A$500,0),MATCH(resource!DO$2,COD_SALES!$B$4:$Z$4,0)),"")</f>
        <v/>
      </c>
      <c r="DP517" s="3" t="str">
        <f>IFERROR(INDEX(COD_SALES!$B$5:$Z$500,MATCH(resource!$CC517,COD_SALES!$A$5:$A$500,0),MATCH(resource!DP$2,COD_SALES!$B$4:$Z$4,0)),"")</f>
        <v/>
      </c>
      <c r="DQ517" s="3" t="str">
        <f>IFERROR(INDEX(COD_SALES!$B$5:$Z$500,MATCH(resource!$CC517,COD_SALES!$A$5:$A$500,0),MATCH(resource!DQ$2,COD_SALES!$B$4:$Z$4,0)),"")</f>
        <v/>
      </c>
      <c r="DR517" s="3" t="str">
        <f>IFERROR(INDEX(COD_SALES!$B$5:$Z$500,MATCH(resource!$CC517,COD_SALES!$A$5:$A$500,0),MATCH(resource!DR$2,COD_SALES!$B$4:$Z$4,0)),"")</f>
        <v/>
      </c>
      <c r="DS517" s="3" t="str">
        <f>IFERROR(INDEX(COD_SALES!$B$5:$Z$500,MATCH(resource!$CC517,COD_SALES!$A$5:$A$500,0),MATCH(resource!DS$2,COD_SALES!$B$4:$Z$4,0)),"")</f>
        <v/>
      </c>
      <c r="DT517" s="3" t="str">
        <f>IFERROR(INDEX(COD_SALES!$B$5:$Z$500,MATCH(resource!$CC517,COD_SALES!$A$5:$A$500,0),MATCH(resource!DT$2,COD_SALES!$B$4:$Z$4,0)),"")</f>
        <v/>
      </c>
      <c r="DU517" s="3" t="str">
        <f>IFERROR(INDEX(COD_SALES!$B$5:$Z$500,MATCH(resource!$CC517,COD_SALES!$A$5:$A$500,0),MATCH(resource!DU$2,COD_SALES!$B$4:$Z$4,0)),"")</f>
        <v/>
      </c>
      <c r="DV517" s="3" t="str">
        <f>IFERROR(INDEX(COD_SALES!$B$5:$Z$500,MATCH(resource!$CC517,COD_SALES!$A$5:$A$500,0),MATCH(resource!DV$2,COD_SALES!$B$4:$Z$4,0)),"")</f>
        <v/>
      </c>
      <c r="DW517" s="3" t="str">
        <f>IFERROR(INDEX(COD_SALES!$B$5:$Z$500,MATCH(resource!$CC517,COD_SALES!$A$5:$A$500,0),MATCH(resource!DW$2,COD_SALES!$B$4:$Z$4,0)),"")</f>
        <v/>
      </c>
      <c r="DX517" s="3" t="str">
        <f>IFERROR(INDEX(COD_SALES!$B$5:$Z$500,MATCH(resource!$CC517,COD_SALES!$A$5:$A$500,0),MATCH(resource!DX$2,COD_SALES!$B$4:$Z$4,0)),"")</f>
        <v/>
      </c>
      <c r="DY517" s="3" t="str">
        <f>IFERROR(INDEX(COD_SALES!$B$5:$Z$500,MATCH(resource!$CC517,COD_SALES!$A$5:$A$500,0),MATCH(resource!DY$2,COD_SALES!$B$4:$Z$4,0)),"")</f>
        <v/>
      </c>
      <c r="DZ517" s="3" t="str">
        <f>IFERROR(INDEX(COD_SALES!$B$5:$Z$500,MATCH(resource!$CC517,COD_SALES!$A$5:$A$500,0),MATCH(resource!DZ$2,COD_SALES!$B$4:$Z$4,0)),"")</f>
        <v/>
      </c>
      <c r="EA517" s="3" t="str">
        <f>IFERROR(INDEX(COD_SALES!$B$5:$Z$500,MATCH(resource!$CC517,COD_SALES!$A$5:$A$500,0),MATCH(resource!EA$2,COD_SALES!$B$4:$Z$4,0)),"")</f>
        <v/>
      </c>
      <c r="EB517" s="3">
        <f t="shared" si="132"/>
        <v>0</v>
      </c>
      <c r="EW517" s="3">
        <f>IFERROR(VLOOKUP(CC517,data_pull!$AO$25:$AR$546,2,0),0)</f>
        <v>0</v>
      </c>
      <c r="EX517" s="1">
        <f>IFERROR(VLOOKUP(CC517,data_pull!$AO$25:$AR$546,4,0),0)</f>
        <v>0</v>
      </c>
    </row>
    <row r="518" spans="13:154" x14ac:dyDescent="0.25"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4">
        <f>sales_data!B517</f>
        <v>0</v>
      </c>
      <c r="AR518" s="4">
        <f>sales_data!C517</f>
        <v>0</v>
      </c>
      <c r="AS518" s="5" t="str">
        <f t="shared" si="131"/>
        <v/>
      </c>
      <c r="AT518" s="4">
        <f>sales_data!I517</f>
        <v>0</v>
      </c>
      <c r="AU518" s="4">
        <f>sales_data!W517</f>
        <v>0</v>
      </c>
      <c r="AV518" s="1">
        <f>sales_data!N517</f>
        <v>0</v>
      </c>
      <c r="AW518" s="1">
        <f>sales_data!P517</f>
        <v>0</v>
      </c>
      <c r="AX518" s="3">
        <f ca="1">IFERROR(INDEX(INDIRECT("day_wise_sales_data!$B$2:$BZ$599"),MATCH(resource!$CC518,day_wise_sales_data!$A$2:$A$500,0),MATCH(resource!AX$2,INDIRECT("day_wise_sales_data!$B$1:$BZ$1"),0)),0)</f>
        <v>0</v>
      </c>
      <c r="AY518" s="3">
        <f ca="1">IFERROR(INDEX(INDIRECT("day_wise_sales_data!$B$2:$BZ$599"),MATCH(resource!$CC518,day_wise_sales_data!$A$2:$A$500,0),MATCH(resource!AY$2,INDIRECT("day_wise_sales_data!$B$1:$BZ$1"),0)),0)</f>
        <v>0</v>
      </c>
      <c r="AZ518" s="3">
        <f ca="1">IFERROR(INDEX(INDIRECT("day_wise_sales_data!$B$2:$BZ$599"),MATCH(resource!$CC518,day_wise_sales_data!$A$2:$A$500,0),MATCH(resource!AZ$2,INDIRECT("day_wise_sales_data!$B$1:$BZ$1"),0)),0)</f>
        <v>0</v>
      </c>
      <c r="BA518" s="3">
        <f ca="1">IFERROR(INDEX(INDIRECT("day_wise_sales_data!$B$2:$BZ$599"),MATCH(resource!$CC518,day_wise_sales_data!$A$2:$A$500,0),MATCH(resource!BA$2,INDIRECT("day_wise_sales_data!$B$1:$BZ$1"),0)),0)</f>
        <v>0</v>
      </c>
      <c r="BB518" s="3">
        <f ca="1">IFERROR(INDEX(INDIRECT("day_wise_sales_data!$B$2:$BZ$599"),MATCH(resource!$CC518,day_wise_sales_data!$A$2:$A$500,0),MATCH(resource!BB$2,INDIRECT("day_wise_sales_data!$B$1:$BZ$1"),0)),0)</f>
        <v>0</v>
      </c>
      <c r="BC518" s="3">
        <f ca="1">IFERROR(INDEX(INDIRECT("day_wise_sales_data!$B$2:$BZ$599"),MATCH(resource!$CC518,day_wise_sales_data!$A$2:$A$500,0),MATCH(resource!BC$2,INDIRECT("day_wise_sales_data!$B$1:$BZ$1"),0)),0)</f>
        <v>0</v>
      </c>
      <c r="BD518" s="3">
        <f ca="1">IFERROR(INDEX(INDIRECT("day_wise_sales_data!$B$2:$BZ$599"),MATCH(resource!$CC518,day_wise_sales_data!$A$2:$A$500,0),MATCH(resource!BD$2,INDIRECT("day_wise_sales_data!$B$1:$BZ$1"),0)),0)</f>
        <v>0</v>
      </c>
      <c r="BE518" s="3">
        <f ca="1">IFERROR(INDEX(INDIRECT("day_wise_sales_data!$B$2:$BZ$599"),MATCH(resource!$CC518,day_wise_sales_data!$A$2:$A$500,0),MATCH(resource!BE$2,INDIRECT("day_wise_sales_data!$B$1:$BZ$1"),0)),0)</f>
        <v>0</v>
      </c>
      <c r="BF518" s="3">
        <f ca="1">IFERROR(INDEX(INDIRECT("day_wise_sales_data!$B$2:$BZ$599"),MATCH(resource!$CC518,day_wise_sales_data!$A$2:$A$500,0),MATCH(resource!BF$2,INDIRECT("day_wise_sales_data!$B$1:$BZ$1"),0)),0)</f>
        <v>0</v>
      </c>
      <c r="BG518" s="3">
        <f ca="1">IFERROR(INDEX(INDIRECT("day_wise_sales_data!$B$2:$BZ$599"),MATCH(resource!$CC518,day_wise_sales_data!$A$2:$A$500,0),MATCH(resource!BG$2,INDIRECT("day_wise_sales_data!$B$1:$BZ$1"),0)),0)</f>
        <v>0</v>
      </c>
      <c r="BH518" s="3">
        <f ca="1">IFERROR(INDEX(INDIRECT("day_wise_sales_data!$B$2:$BZ$599"),MATCH(resource!$CC518,day_wise_sales_data!$A$2:$A$500,0),MATCH(resource!BH$2,INDIRECT("day_wise_sales_data!$B$1:$BZ$1"),0)),0)</f>
        <v>0</v>
      </c>
      <c r="BI518" s="3">
        <f ca="1">IFERROR(INDEX(INDIRECT("day_wise_sales_data!$B$2:$BZ$599"),MATCH(resource!$CC518,day_wise_sales_data!$A$2:$A$500,0),MATCH(resource!BI$2,INDIRECT("day_wise_sales_data!$B$1:$BZ$1"),0)),0)</f>
        <v>0</v>
      </c>
      <c r="BJ518" s="3">
        <f ca="1">IFERROR(INDEX(INDIRECT("day_wise_sales_data!$B$2:$BZ$599"),MATCH(resource!$CC518,day_wise_sales_data!$A$2:$A$500,0),MATCH(resource!BJ$2,INDIRECT("day_wise_sales_data!$B$1:$BZ$1"),0)),0)</f>
        <v>0</v>
      </c>
      <c r="BK518" s="3">
        <f ca="1">IFERROR(INDEX(INDIRECT("day_wise_sales_data!$B$2:$BZ$599"),MATCH(resource!$CC518,day_wise_sales_data!$A$2:$A$500,0),MATCH(resource!BK$2,INDIRECT("day_wise_sales_data!$B$1:$BZ$1"),0)),0)</f>
        <v>0</v>
      </c>
      <c r="BL518" s="3">
        <f ca="1">IFERROR(INDEX(INDIRECT("day_wise_sales_data!$B$2:$BZ$599"),MATCH(resource!$CC518,day_wise_sales_data!$A$2:$A$500,0),MATCH(resource!BL$2,INDIRECT("day_wise_sales_data!$B$1:$BZ$1"),0)),0)</f>
        <v>0</v>
      </c>
      <c r="BM518" s="3">
        <f ca="1">IFERROR(INDEX(INDIRECT("day_wise_sales_data!$B$2:$BZ$599"),MATCH(resource!$CC518,day_wise_sales_data!$A$2:$A$500,0),MATCH(resource!BM$2,INDIRECT("day_wise_sales_data!$B$1:$BZ$1"),0)),0)</f>
        <v>0</v>
      </c>
      <c r="BN518" s="3">
        <f ca="1">IFERROR(INDEX(INDIRECT("day_wise_sales_data!$B$2:$BZ$599"),MATCH(resource!$CC518,day_wise_sales_data!$A$2:$A$500,0),MATCH(resource!BN$2,INDIRECT("day_wise_sales_data!$B$1:$BZ$1"),0)),0)</f>
        <v>0</v>
      </c>
      <c r="BO518" s="3">
        <f ca="1">IFERROR(INDEX(INDIRECT("day_wise_sales_data!$B$2:$BZ$599"),MATCH(resource!$CC518,day_wise_sales_data!$A$2:$A$500,0),MATCH(resource!BO$2,INDIRECT("day_wise_sales_data!$B$1:$BZ$1"),0)),0)</f>
        <v>0</v>
      </c>
      <c r="BP518" s="3">
        <f ca="1">IFERROR(INDEX(INDIRECT("day_wise_sales_data!$B$2:$BZ$599"),MATCH(resource!$CC518,day_wise_sales_data!$A$2:$A$500,0),MATCH(resource!BP$2,INDIRECT("day_wise_sales_data!$B$1:$BZ$1"),0)),0)</f>
        <v>0</v>
      </c>
      <c r="BQ518" s="3">
        <f ca="1">IFERROR(INDEX(INDIRECT("day_wise_sales_data!$B$2:$BZ$599"),MATCH(resource!$CC518,day_wise_sales_data!$A$2:$A$500,0),MATCH(resource!BQ$2,INDIRECT("day_wise_sales_data!$B$1:$BZ$1"),0)),0)</f>
        <v>0</v>
      </c>
      <c r="BR518" s="3">
        <f ca="1">IFERROR(INDEX(INDIRECT("day_wise_sales_data!$B$2:$BZ$599"),MATCH(resource!$CC518,day_wise_sales_data!$A$2:$A$500,0),MATCH(resource!BR$2,INDIRECT("day_wise_sales_data!$B$1:$BZ$1"),0)),0)</f>
        <v>0</v>
      </c>
      <c r="BS518" s="3">
        <f ca="1">IFERROR(INDEX(INDIRECT("day_wise_sales_data!$B$2:$BZ$599"),MATCH(resource!$CC518,day_wise_sales_data!$A$2:$A$500,0),MATCH(resource!BS$2,INDIRECT("day_wise_sales_data!$B$1:$BZ$1"),0)),0)</f>
        <v>0</v>
      </c>
      <c r="BT518" s="3">
        <f ca="1">IFERROR(INDEX(INDIRECT("day_wise_sales_data!$B$2:$BZ$599"),MATCH(resource!$CC518,day_wise_sales_data!$A$2:$A$500,0),MATCH(resource!BT$2,INDIRECT("day_wise_sales_data!$B$1:$BZ$1"),0)),0)</f>
        <v>0</v>
      </c>
      <c r="BU518" s="3">
        <f ca="1">IFERROR(INDEX(INDIRECT("day_wise_sales_data!$B$2:$BZ$599"),MATCH(resource!$CC518,day_wise_sales_data!$A$2:$A$500,0),MATCH(resource!BU$2,INDIRECT("day_wise_sales_data!$B$1:$BZ$1"),0)),0)</f>
        <v>0</v>
      </c>
      <c r="BV518" s="3">
        <f ca="1">IFERROR(INDEX(INDIRECT("day_wise_sales_data!$B$2:$BZ$599"),MATCH(resource!$CC518,day_wise_sales_data!$A$2:$A$500,0),MATCH(resource!BV$2,INDIRECT("day_wise_sales_data!$B$1:$BZ$1"),0)),0)</f>
        <v>0</v>
      </c>
      <c r="BW518" s="3">
        <f ca="1">IFERROR(INDEX(INDIRECT("day_wise_sales_data!$B$2:$BZ$599"),MATCH(resource!$CC518,day_wise_sales_data!$A$2:$A$500,0),MATCH(resource!BW$2,INDIRECT("day_wise_sales_data!$B$1:$BZ$1"),0)),0)</f>
        <v>0</v>
      </c>
      <c r="BX518" s="3">
        <f ca="1">IFERROR(INDEX(INDIRECT("day_wise_sales_data!$B$2:$BZ$599"),MATCH(resource!$CC518,day_wise_sales_data!$A$2:$A$500,0),MATCH(resource!BX$2,INDIRECT("day_wise_sales_data!$B$1:$BZ$1"),0)),0)</f>
        <v>0</v>
      </c>
      <c r="BY518" s="3">
        <f ca="1">IFERROR(INDEX(INDIRECT("day_wise_sales_data!$B$2:$BZ$599"),MATCH(resource!$CC518,day_wise_sales_data!$A$2:$A$500,0),MATCH(resource!BY$2,INDIRECT("day_wise_sales_data!$B$1:$BZ$1"),0)),0)</f>
        <v>0</v>
      </c>
      <c r="BZ518" s="3">
        <f ca="1">IFERROR(INDEX(INDIRECT("day_wise_sales_data!$B$2:$BZ$599"),MATCH(resource!$CC518,day_wise_sales_data!$A$2:$A$500,0),MATCH(resource!BZ$2,INDIRECT("day_wise_sales_data!$B$1:$BZ$1"),0)),0)</f>
        <v>0</v>
      </c>
      <c r="CA518" s="3">
        <f ca="1">IFERROR(INDEX(INDIRECT("day_wise_sales_data!$B$2:$BZ$599"),MATCH(resource!$CC518,day_wise_sales_data!$A$2:$A$500,0),MATCH(resource!CA$2,INDIRECT("day_wise_sales_data!$B$1:$BZ$1"),0)),0)</f>
        <v>0</v>
      </c>
      <c r="CC518" s="4">
        <f>sales_data!H517</f>
        <v>0</v>
      </c>
      <c r="CD518" s="1">
        <v>516</v>
      </c>
      <c r="CE518" s="1" t="str">
        <f>IF(AQ518=report!$AQ$3,resource!CD518,"")</f>
        <v/>
      </c>
      <c r="CF518" s="5" t="str">
        <f>IFERROR(SMALL($CE$3:$CE$1001,ROWS($CE$3:CE518)),"")</f>
        <v/>
      </c>
      <c r="CH518">
        <f>IFERROR(VLOOKUP($CC518,data_pull!$E$22:$G$700,2,0),0)</f>
        <v>0</v>
      </c>
      <c r="DK518" s="3" t="str">
        <f>IFERROR(INDEX(COD_SALES!$B$5:$Z$500,MATCH(resource!$CC518,COD_SALES!$A$5:$A$500,0),MATCH(resource!DK$2,COD_SALES!$B$4:$Z$4,0)),"")</f>
        <v/>
      </c>
      <c r="DL518" s="3" t="str">
        <f>IFERROR(INDEX(COD_SALES!$B$5:$Z$500,MATCH(resource!$CC518,COD_SALES!$A$5:$A$500,0),MATCH(resource!DL$2,COD_SALES!$B$4:$Z$4,0)),"")</f>
        <v/>
      </c>
      <c r="DM518" s="3" t="str">
        <f>IFERROR(INDEX(COD_SALES!$B$5:$Z$500,MATCH(resource!$CC518,COD_SALES!$A$5:$A$500,0),MATCH(resource!DM$2,COD_SALES!$B$4:$Z$4,0)),"")</f>
        <v/>
      </c>
      <c r="DN518" s="3" t="str">
        <f>IFERROR(INDEX(COD_SALES!$B$5:$Z$500,MATCH(resource!$CC518,COD_SALES!$A$5:$A$500,0),MATCH(resource!DN$2,COD_SALES!$B$4:$Z$4,0)),"")</f>
        <v/>
      </c>
      <c r="DO518" s="3" t="str">
        <f>IFERROR(INDEX(COD_SALES!$B$5:$Z$500,MATCH(resource!$CC518,COD_SALES!$A$5:$A$500,0),MATCH(resource!DO$2,COD_SALES!$B$4:$Z$4,0)),"")</f>
        <v/>
      </c>
      <c r="DP518" s="3" t="str">
        <f>IFERROR(INDEX(COD_SALES!$B$5:$Z$500,MATCH(resource!$CC518,COD_SALES!$A$5:$A$500,0),MATCH(resource!DP$2,COD_SALES!$B$4:$Z$4,0)),"")</f>
        <v/>
      </c>
      <c r="DQ518" s="3" t="str">
        <f>IFERROR(INDEX(COD_SALES!$B$5:$Z$500,MATCH(resource!$CC518,COD_SALES!$A$5:$A$500,0),MATCH(resource!DQ$2,COD_SALES!$B$4:$Z$4,0)),"")</f>
        <v/>
      </c>
      <c r="DR518" s="3" t="str">
        <f>IFERROR(INDEX(COD_SALES!$B$5:$Z$500,MATCH(resource!$CC518,COD_SALES!$A$5:$A$500,0),MATCH(resource!DR$2,COD_SALES!$B$4:$Z$4,0)),"")</f>
        <v/>
      </c>
      <c r="DS518" s="3" t="str">
        <f>IFERROR(INDEX(COD_SALES!$B$5:$Z$500,MATCH(resource!$CC518,COD_SALES!$A$5:$A$500,0),MATCH(resource!DS$2,COD_SALES!$B$4:$Z$4,0)),"")</f>
        <v/>
      </c>
      <c r="DT518" s="3" t="str">
        <f>IFERROR(INDEX(COD_SALES!$B$5:$Z$500,MATCH(resource!$CC518,COD_SALES!$A$5:$A$500,0),MATCH(resource!DT$2,COD_SALES!$B$4:$Z$4,0)),"")</f>
        <v/>
      </c>
      <c r="DU518" s="3" t="str">
        <f>IFERROR(INDEX(COD_SALES!$B$5:$Z$500,MATCH(resource!$CC518,COD_SALES!$A$5:$A$500,0),MATCH(resource!DU$2,COD_SALES!$B$4:$Z$4,0)),"")</f>
        <v/>
      </c>
      <c r="DV518" s="3" t="str">
        <f>IFERROR(INDEX(COD_SALES!$B$5:$Z$500,MATCH(resource!$CC518,COD_SALES!$A$5:$A$500,0),MATCH(resource!DV$2,COD_SALES!$B$4:$Z$4,0)),"")</f>
        <v/>
      </c>
      <c r="DW518" s="3" t="str">
        <f>IFERROR(INDEX(COD_SALES!$B$5:$Z$500,MATCH(resource!$CC518,COD_SALES!$A$5:$A$500,0),MATCH(resource!DW$2,COD_SALES!$B$4:$Z$4,0)),"")</f>
        <v/>
      </c>
      <c r="DX518" s="3" t="str">
        <f>IFERROR(INDEX(COD_SALES!$B$5:$Z$500,MATCH(resource!$CC518,COD_SALES!$A$5:$A$500,0),MATCH(resource!DX$2,COD_SALES!$B$4:$Z$4,0)),"")</f>
        <v/>
      </c>
      <c r="DY518" s="3" t="str">
        <f>IFERROR(INDEX(COD_SALES!$B$5:$Z$500,MATCH(resource!$CC518,COD_SALES!$A$5:$A$500,0),MATCH(resource!DY$2,COD_SALES!$B$4:$Z$4,0)),"")</f>
        <v/>
      </c>
      <c r="DZ518" s="3" t="str">
        <f>IFERROR(INDEX(COD_SALES!$B$5:$Z$500,MATCH(resource!$CC518,COD_SALES!$A$5:$A$500,0),MATCH(resource!DZ$2,COD_SALES!$B$4:$Z$4,0)),"")</f>
        <v/>
      </c>
      <c r="EA518" s="3" t="str">
        <f>IFERROR(INDEX(COD_SALES!$B$5:$Z$500,MATCH(resource!$CC518,COD_SALES!$A$5:$A$500,0),MATCH(resource!EA$2,COD_SALES!$B$4:$Z$4,0)),"")</f>
        <v/>
      </c>
      <c r="EB518" s="3">
        <f t="shared" si="132"/>
        <v>0</v>
      </c>
      <c r="EW518" s="3">
        <f>IFERROR(VLOOKUP(CC518,data_pull!$AO$25:$AR$546,2,0),0)</f>
        <v>0</v>
      </c>
      <c r="EX518" s="1">
        <f>IFERROR(VLOOKUP(CC518,data_pull!$AO$25:$AR$546,4,0),0)</f>
        <v>0</v>
      </c>
    </row>
    <row r="519" spans="13:154" x14ac:dyDescent="0.25"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4">
        <f>sales_data!B518</f>
        <v>0</v>
      </c>
      <c r="AR519" s="4">
        <f>sales_data!C518</f>
        <v>0</v>
      </c>
      <c r="AS519" s="5" t="str">
        <f t="shared" si="131"/>
        <v/>
      </c>
      <c r="AT519" s="4">
        <f>sales_data!I518</f>
        <v>0</v>
      </c>
      <c r="AU519" s="4">
        <f>sales_data!W518</f>
        <v>0</v>
      </c>
      <c r="AV519" s="1">
        <f>sales_data!N518</f>
        <v>0</v>
      </c>
      <c r="AW519" s="1">
        <f>sales_data!P518</f>
        <v>0</v>
      </c>
      <c r="AX519" s="3">
        <f ca="1">IFERROR(INDEX(INDIRECT("day_wise_sales_data!$B$2:$BZ$599"),MATCH(resource!$CC519,day_wise_sales_data!$A$2:$A$500,0),MATCH(resource!AX$2,INDIRECT("day_wise_sales_data!$B$1:$BZ$1"),0)),0)</f>
        <v>0</v>
      </c>
      <c r="AY519" s="3">
        <f ca="1">IFERROR(INDEX(INDIRECT("day_wise_sales_data!$B$2:$BZ$599"),MATCH(resource!$CC519,day_wise_sales_data!$A$2:$A$500,0),MATCH(resource!AY$2,INDIRECT("day_wise_sales_data!$B$1:$BZ$1"),0)),0)</f>
        <v>0</v>
      </c>
      <c r="AZ519" s="3">
        <f ca="1">IFERROR(INDEX(INDIRECT("day_wise_sales_data!$B$2:$BZ$599"),MATCH(resource!$CC519,day_wise_sales_data!$A$2:$A$500,0),MATCH(resource!AZ$2,INDIRECT("day_wise_sales_data!$B$1:$BZ$1"),0)),0)</f>
        <v>0</v>
      </c>
      <c r="BA519" s="3">
        <f ca="1">IFERROR(INDEX(INDIRECT("day_wise_sales_data!$B$2:$BZ$599"),MATCH(resource!$CC519,day_wise_sales_data!$A$2:$A$500,0),MATCH(resource!BA$2,INDIRECT("day_wise_sales_data!$B$1:$BZ$1"),0)),0)</f>
        <v>0</v>
      </c>
      <c r="BB519" s="3">
        <f ca="1">IFERROR(INDEX(INDIRECT("day_wise_sales_data!$B$2:$BZ$599"),MATCH(resource!$CC519,day_wise_sales_data!$A$2:$A$500,0),MATCH(resource!BB$2,INDIRECT("day_wise_sales_data!$B$1:$BZ$1"),0)),0)</f>
        <v>0</v>
      </c>
      <c r="BC519" s="3">
        <f ca="1">IFERROR(INDEX(INDIRECT("day_wise_sales_data!$B$2:$BZ$599"),MATCH(resource!$CC519,day_wise_sales_data!$A$2:$A$500,0),MATCH(resource!BC$2,INDIRECT("day_wise_sales_data!$B$1:$BZ$1"),0)),0)</f>
        <v>0</v>
      </c>
      <c r="BD519" s="3">
        <f ca="1">IFERROR(INDEX(INDIRECT("day_wise_sales_data!$B$2:$BZ$599"),MATCH(resource!$CC519,day_wise_sales_data!$A$2:$A$500,0),MATCH(resource!BD$2,INDIRECT("day_wise_sales_data!$B$1:$BZ$1"),0)),0)</f>
        <v>0</v>
      </c>
      <c r="BE519" s="3">
        <f ca="1">IFERROR(INDEX(INDIRECT("day_wise_sales_data!$B$2:$BZ$599"),MATCH(resource!$CC519,day_wise_sales_data!$A$2:$A$500,0),MATCH(resource!BE$2,INDIRECT("day_wise_sales_data!$B$1:$BZ$1"),0)),0)</f>
        <v>0</v>
      </c>
      <c r="BF519" s="3">
        <f ca="1">IFERROR(INDEX(INDIRECT("day_wise_sales_data!$B$2:$BZ$599"),MATCH(resource!$CC519,day_wise_sales_data!$A$2:$A$500,0),MATCH(resource!BF$2,INDIRECT("day_wise_sales_data!$B$1:$BZ$1"),0)),0)</f>
        <v>0</v>
      </c>
      <c r="BG519" s="3">
        <f ca="1">IFERROR(INDEX(INDIRECT("day_wise_sales_data!$B$2:$BZ$599"),MATCH(resource!$CC519,day_wise_sales_data!$A$2:$A$500,0),MATCH(resource!BG$2,INDIRECT("day_wise_sales_data!$B$1:$BZ$1"),0)),0)</f>
        <v>0</v>
      </c>
      <c r="BH519" s="3">
        <f ca="1">IFERROR(INDEX(INDIRECT("day_wise_sales_data!$B$2:$BZ$599"),MATCH(resource!$CC519,day_wise_sales_data!$A$2:$A$500,0),MATCH(resource!BH$2,INDIRECT("day_wise_sales_data!$B$1:$BZ$1"),0)),0)</f>
        <v>0</v>
      </c>
      <c r="BI519" s="3">
        <f ca="1">IFERROR(INDEX(INDIRECT("day_wise_sales_data!$B$2:$BZ$599"),MATCH(resource!$CC519,day_wise_sales_data!$A$2:$A$500,0),MATCH(resource!BI$2,INDIRECT("day_wise_sales_data!$B$1:$BZ$1"),0)),0)</f>
        <v>0</v>
      </c>
      <c r="BJ519" s="3">
        <f ca="1">IFERROR(INDEX(INDIRECT("day_wise_sales_data!$B$2:$BZ$599"),MATCH(resource!$CC519,day_wise_sales_data!$A$2:$A$500,0),MATCH(resource!BJ$2,INDIRECT("day_wise_sales_data!$B$1:$BZ$1"),0)),0)</f>
        <v>0</v>
      </c>
      <c r="BK519" s="3">
        <f ca="1">IFERROR(INDEX(INDIRECT("day_wise_sales_data!$B$2:$BZ$599"),MATCH(resource!$CC519,day_wise_sales_data!$A$2:$A$500,0),MATCH(resource!BK$2,INDIRECT("day_wise_sales_data!$B$1:$BZ$1"),0)),0)</f>
        <v>0</v>
      </c>
      <c r="BL519" s="3">
        <f ca="1">IFERROR(INDEX(INDIRECT("day_wise_sales_data!$B$2:$BZ$599"),MATCH(resource!$CC519,day_wise_sales_data!$A$2:$A$500,0),MATCH(resource!BL$2,INDIRECT("day_wise_sales_data!$B$1:$BZ$1"),0)),0)</f>
        <v>0</v>
      </c>
      <c r="BM519" s="3">
        <f ca="1">IFERROR(INDEX(INDIRECT("day_wise_sales_data!$B$2:$BZ$599"),MATCH(resource!$CC519,day_wise_sales_data!$A$2:$A$500,0),MATCH(resource!BM$2,INDIRECT("day_wise_sales_data!$B$1:$BZ$1"),0)),0)</f>
        <v>0</v>
      </c>
      <c r="BN519" s="3">
        <f ca="1">IFERROR(INDEX(INDIRECT("day_wise_sales_data!$B$2:$BZ$599"),MATCH(resource!$CC519,day_wise_sales_data!$A$2:$A$500,0),MATCH(resource!BN$2,INDIRECT("day_wise_sales_data!$B$1:$BZ$1"),0)),0)</f>
        <v>0</v>
      </c>
      <c r="BO519" s="3">
        <f ca="1">IFERROR(INDEX(INDIRECT("day_wise_sales_data!$B$2:$BZ$599"),MATCH(resource!$CC519,day_wise_sales_data!$A$2:$A$500,0),MATCH(resource!BO$2,INDIRECT("day_wise_sales_data!$B$1:$BZ$1"),0)),0)</f>
        <v>0</v>
      </c>
      <c r="BP519" s="3">
        <f ca="1">IFERROR(INDEX(INDIRECT("day_wise_sales_data!$B$2:$BZ$599"),MATCH(resource!$CC519,day_wise_sales_data!$A$2:$A$500,0),MATCH(resource!BP$2,INDIRECT("day_wise_sales_data!$B$1:$BZ$1"),0)),0)</f>
        <v>0</v>
      </c>
      <c r="BQ519" s="3">
        <f ca="1">IFERROR(INDEX(INDIRECT("day_wise_sales_data!$B$2:$BZ$599"),MATCH(resource!$CC519,day_wise_sales_data!$A$2:$A$500,0),MATCH(resource!BQ$2,INDIRECT("day_wise_sales_data!$B$1:$BZ$1"),0)),0)</f>
        <v>0</v>
      </c>
      <c r="BR519" s="3">
        <f ca="1">IFERROR(INDEX(INDIRECT("day_wise_sales_data!$B$2:$BZ$599"),MATCH(resource!$CC519,day_wise_sales_data!$A$2:$A$500,0),MATCH(resource!BR$2,INDIRECT("day_wise_sales_data!$B$1:$BZ$1"),0)),0)</f>
        <v>0</v>
      </c>
      <c r="BS519" s="3">
        <f ca="1">IFERROR(INDEX(INDIRECT("day_wise_sales_data!$B$2:$BZ$599"),MATCH(resource!$CC519,day_wise_sales_data!$A$2:$A$500,0),MATCH(resource!BS$2,INDIRECT("day_wise_sales_data!$B$1:$BZ$1"),0)),0)</f>
        <v>0</v>
      </c>
      <c r="BT519" s="3">
        <f ca="1">IFERROR(INDEX(INDIRECT("day_wise_sales_data!$B$2:$BZ$599"),MATCH(resource!$CC519,day_wise_sales_data!$A$2:$A$500,0),MATCH(resource!BT$2,INDIRECT("day_wise_sales_data!$B$1:$BZ$1"),0)),0)</f>
        <v>0</v>
      </c>
      <c r="BU519" s="3">
        <f ca="1">IFERROR(INDEX(INDIRECT("day_wise_sales_data!$B$2:$BZ$599"),MATCH(resource!$CC519,day_wise_sales_data!$A$2:$A$500,0),MATCH(resource!BU$2,INDIRECT("day_wise_sales_data!$B$1:$BZ$1"),0)),0)</f>
        <v>0</v>
      </c>
      <c r="BV519" s="3">
        <f ca="1">IFERROR(INDEX(INDIRECT("day_wise_sales_data!$B$2:$BZ$599"),MATCH(resource!$CC519,day_wise_sales_data!$A$2:$A$500,0),MATCH(resource!BV$2,INDIRECT("day_wise_sales_data!$B$1:$BZ$1"),0)),0)</f>
        <v>0</v>
      </c>
      <c r="BW519" s="3">
        <f ca="1">IFERROR(INDEX(INDIRECT("day_wise_sales_data!$B$2:$BZ$599"),MATCH(resource!$CC519,day_wise_sales_data!$A$2:$A$500,0),MATCH(resource!BW$2,INDIRECT("day_wise_sales_data!$B$1:$BZ$1"),0)),0)</f>
        <v>0</v>
      </c>
      <c r="BX519" s="3">
        <f ca="1">IFERROR(INDEX(INDIRECT("day_wise_sales_data!$B$2:$BZ$599"),MATCH(resource!$CC519,day_wise_sales_data!$A$2:$A$500,0),MATCH(resource!BX$2,INDIRECT("day_wise_sales_data!$B$1:$BZ$1"),0)),0)</f>
        <v>0</v>
      </c>
      <c r="BY519" s="3">
        <f ca="1">IFERROR(INDEX(INDIRECT("day_wise_sales_data!$B$2:$BZ$599"),MATCH(resource!$CC519,day_wise_sales_data!$A$2:$A$500,0),MATCH(resource!BY$2,INDIRECT("day_wise_sales_data!$B$1:$BZ$1"),0)),0)</f>
        <v>0</v>
      </c>
      <c r="BZ519" s="3">
        <f ca="1">IFERROR(INDEX(INDIRECT("day_wise_sales_data!$B$2:$BZ$599"),MATCH(resource!$CC519,day_wise_sales_data!$A$2:$A$500,0),MATCH(resource!BZ$2,INDIRECT("day_wise_sales_data!$B$1:$BZ$1"),0)),0)</f>
        <v>0</v>
      </c>
      <c r="CA519" s="3">
        <f ca="1">IFERROR(INDEX(INDIRECT("day_wise_sales_data!$B$2:$BZ$599"),MATCH(resource!$CC519,day_wise_sales_data!$A$2:$A$500,0),MATCH(resource!CA$2,INDIRECT("day_wise_sales_data!$B$1:$BZ$1"),0)),0)</f>
        <v>0</v>
      </c>
      <c r="CC519" s="4">
        <f>sales_data!H518</f>
        <v>0</v>
      </c>
      <c r="CD519" s="1">
        <v>517</v>
      </c>
      <c r="CE519" s="1" t="str">
        <f>IF(AQ519=report!$AQ$3,resource!CD519,"")</f>
        <v/>
      </c>
      <c r="CF519" s="5" t="str">
        <f>IFERROR(SMALL($CE$3:$CE$1001,ROWS($CE$3:CE519)),"")</f>
        <v/>
      </c>
      <c r="CH519">
        <f>IFERROR(VLOOKUP($CC519,data_pull!$E$22:$G$700,2,0),0)</f>
        <v>0</v>
      </c>
      <c r="DK519" s="3" t="str">
        <f>IFERROR(INDEX(COD_SALES!$B$5:$Z$500,MATCH(resource!$CC519,COD_SALES!$A$5:$A$500,0),MATCH(resource!DK$2,COD_SALES!$B$4:$Z$4,0)),"")</f>
        <v/>
      </c>
      <c r="DL519" s="3" t="str">
        <f>IFERROR(INDEX(COD_SALES!$B$5:$Z$500,MATCH(resource!$CC519,COD_SALES!$A$5:$A$500,0),MATCH(resource!DL$2,COD_SALES!$B$4:$Z$4,0)),"")</f>
        <v/>
      </c>
      <c r="DM519" s="3" t="str">
        <f>IFERROR(INDEX(COD_SALES!$B$5:$Z$500,MATCH(resource!$CC519,COD_SALES!$A$5:$A$500,0),MATCH(resource!DM$2,COD_SALES!$B$4:$Z$4,0)),"")</f>
        <v/>
      </c>
      <c r="DN519" s="3" t="str">
        <f>IFERROR(INDEX(COD_SALES!$B$5:$Z$500,MATCH(resource!$CC519,COD_SALES!$A$5:$A$500,0),MATCH(resource!DN$2,COD_SALES!$B$4:$Z$4,0)),"")</f>
        <v/>
      </c>
      <c r="DO519" s="3" t="str">
        <f>IFERROR(INDEX(COD_SALES!$B$5:$Z$500,MATCH(resource!$CC519,COD_SALES!$A$5:$A$500,0),MATCH(resource!DO$2,COD_SALES!$B$4:$Z$4,0)),"")</f>
        <v/>
      </c>
      <c r="DP519" s="3" t="str">
        <f>IFERROR(INDEX(COD_SALES!$B$5:$Z$500,MATCH(resource!$CC519,COD_SALES!$A$5:$A$500,0),MATCH(resource!DP$2,COD_SALES!$B$4:$Z$4,0)),"")</f>
        <v/>
      </c>
      <c r="DQ519" s="3" t="str">
        <f>IFERROR(INDEX(COD_SALES!$B$5:$Z$500,MATCH(resource!$CC519,COD_SALES!$A$5:$A$500,0),MATCH(resource!DQ$2,COD_SALES!$B$4:$Z$4,0)),"")</f>
        <v/>
      </c>
      <c r="DR519" s="3" t="str">
        <f>IFERROR(INDEX(COD_SALES!$B$5:$Z$500,MATCH(resource!$CC519,COD_SALES!$A$5:$A$500,0),MATCH(resource!DR$2,COD_SALES!$B$4:$Z$4,0)),"")</f>
        <v/>
      </c>
      <c r="DS519" s="3" t="str">
        <f>IFERROR(INDEX(COD_SALES!$B$5:$Z$500,MATCH(resource!$CC519,COD_SALES!$A$5:$A$500,0),MATCH(resource!DS$2,COD_SALES!$B$4:$Z$4,0)),"")</f>
        <v/>
      </c>
      <c r="DT519" s="3" t="str">
        <f>IFERROR(INDEX(COD_SALES!$B$5:$Z$500,MATCH(resource!$CC519,COD_SALES!$A$5:$A$500,0),MATCH(resource!DT$2,COD_SALES!$B$4:$Z$4,0)),"")</f>
        <v/>
      </c>
      <c r="DU519" s="3" t="str">
        <f>IFERROR(INDEX(COD_SALES!$B$5:$Z$500,MATCH(resource!$CC519,COD_SALES!$A$5:$A$500,0),MATCH(resource!DU$2,COD_SALES!$B$4:$Z$4,0)),"")</f>
        <v/>
      </c>
      <c r="DV519" s="3" t="str">
        <f>IFERROR(INDEX(COD_SALES!$B$5:$Z$500,MATCH(resource!$CC519,COD_SALES!$A$5:$A$500,0),MATCH(resource!DV$2,COD_SALES!$B$4:$Z$4,0)),"")</f>
        <v/>
      </c>
      <c r="DW519" s="3" t="str">
        <f>IFERROR(INDEX(COD_SALES!$B$5:$Z$500,MATCH(resource!$CC519,COD_SALES!$A$5:$A$500,0),MATCH(resource!DW$2,COD_SALES!$B$4:$Z$4,0)),"")</f>
        <v/>
      </c>
      <c r="DX519" s="3" t="str">
        <f>IFERROR(INDEX(COD_SALES!$B$5:$Z$500,MATCH(resource!$CC519,COD_SALES!$A$5:$A$500,0),MATCH(resource!DX$2,COD_SALES!$B$4:$Z$4,0)),"")</f>
        <v/>
      </c>
      <c r="DY519" s="3" t="str">
        <f>IFERROR(INDEX(COD_SALES!$B$5:$Z$500,MATCH(resource!$CC519,COD_SALES!$A$5:$A$500,0),MATCH(resource!DY$2,COD_SALES!$B$4:$Z$4,0)),"")</f>
        <v/>
      </c>
      <c r="DZ519" s="3" t="str">
        <f>IFERROR(INDEX(COD_SALES!$B$5:$Z$500,MATCH(resource!$CC519,COD_SALES!$A$5:$A$500,0),MATCH(resource!DZ$2,COD_SALES!$B$4:$Z$4,0)),"")</f>
        <v/>
      </c>
      <c r="EA519" s="3" t="str">
        <f>IFERROR(INDEX(COD_SALES!$B$5:$Z$500,MATCH(resource!$CC519,COD_SALES!$A$5:$A$500,0),MATCH(resource!EA$2,COD_SALES!$B$4:$Z$4,0)),"")</f>
        <v/>
      </c>
      <c r="EB519" s="3">
        <f t="shared" si="132"/>
        <v>0</v>
      </c>
      <c r="EW519" s="3">
        <f>IFERROR(VLOOKUP(CC519,data_pull!$AO$25:$AR$546,2,0),0)</f>
        <v>0</v>
      </c>
      <c r="EX519" s="1">
        <f>IFERROR(VLOOKUP(CC519,data_pull!$AO$25:$AR$546,4,0),0)</f>
        <v>0</v>
      </c>
    </row>
    <row r="520" spans="13:154" x14ac:dyDescent="0.25"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4">
        <f>sales_data!B519</f>
        <v>0</v>
      </c>
      <c r="AR520" s="4">
        <f>sales_data!C519</f>
        <v>0</v>
      </c>
      <c r="AS520" s="5" t="str">
        <f t="shared" si="131"/>
        <v/>
      </c>
      <c r="AT520" s="4">
        <f>sales_data!I519</f>
        <v>0</v>
      </c>
      <c r="AU520" s="4">
        <f>sales_data!W519</f>
        <v>0</v>
      </c>
      <c r="AV520" s="1">
        <f>sales_data!N519</f>
        <v>0</v>
      </c>
      <c r="AW520" s="1">
        <f>sales_data!P519</f>
        <v>0</v>
      </c>
      <c r="AX520" s="3">
        <f ca="1">IFERROR(INDEX(INDIRECT("day_wise_sales_data!$B$2:$BZ$599"),MATCH(resource!$CC520,day_wise_sales_data!$A$2:$A$500,0),MATCH(resource!AX$2,INDIRECT("day_wise_sales_data!$B$1:$BZ$1"),0)),0)</f>
        <v>0</v>
      </c>
      <c r="AY520" s="3">
        <f ca="1">IFERROR(INDEX(INDIRECT("day_wise_sales_data!$B$2:$BZ$599"),MATCH(resource!$CC520,day_wise_sales_data!$A$2:$A$500,0),MATCH(resource!AY$2,INDIRECT("day_wise_sales_data!$B$1:$BZ$1"),0)),0)</f>
        <v>0</v>
      </c>
      <c r="AZ520" s="3">
        <f ca="1">IFERROR(INDEX(INDIRECT("day_wise_sales_data!$B$2:$BZ$599"),MATCH(resource!$CC520,day_wise_sales_data!$A$2:$A$500,0),MATCH(resource!AZ$2,INDIRECT("day_wise_sales_data!$B$1:$BZ$1"),0)),0)</f>
        <v>0</v>
      </c>
      <c r="BA520" s="3">
        <f ca="1">IFERROR(INDEX(INDIRECT("day_wise_sales_data!$B$2:$BZ$599"),MATCH(resource!$CC520,day_wise_sales_data!$A$2:$A$500,0),MATCH(resource!BA$2,INDIRECT("day_wise_sales_data!$B$1:$BZ$1"),0)),0)</f>
        <v>0</v>
      </c>
      <c r="BB520" s="3">
        <f ca="1">IFERROR(INDEX(INDIRECT("day_wise_sales_data!$B$2:$BZ$599"),MATCH(resource!$CC520,day_wise_sales_data!$A$2:$A$500,0),MATCH(resource!BB$2,INDIRECT("day_wise_sales_data!$B$1:$BZ$1"),0)),0)</f>
        <v>0</v>
      </c>
      <c r="BC520" s="3">
        <f ca="1">IFERROR(INDEX(INDIRECT("day_wise_sales_data!$B$2:$BZ$599"),MATCH(resource!$CC520,day_wise_sales_data!$A$2:$A$500,0),MATCH(resource!BC$2,INDIRECT("day_wise_sales_data!$B$1:$BZ$1"),0)),0)</f>
        <v>0</v>
      </c>
      <c r="BD520" s="3">
        <f ca="1">IFERROR(INDEX(INDIRECT("day_wise_sales_data!$B$2:$BZ$599"),MATCH(resource!$CC520,day_wise_sales_data!$A$2:$A$500,0),MATCH(resource!BD$2,INDIRECT("day_wise_sales_data!$B$1:$BZ$1"),0)),0)</f>
        <v>0</v>
      </c>
      <c r="BE520" s="3">
        <f ca="1">IFERROR(INDEX(INDIRECT("day_wise_sales_data!$B$2:$BZ$599"),MATCH(resource!$CC520,day_wise_sales_data!$A$2:$A$500,0),MATCH(resource!BE$2,INDIRECT("day_wise_sales_data!$B$1:$BZ$1"),0)),0)</f>
        <v>0</v>
      </c>
      <c r="BF520" s="3">
        <f ca="1">IFERROR(INDEX(INDIRECT("day_wise_sales_data!$B$2:$BZ$599"),MATCH(resource!$CC520,day_wise_sales_data!$A$2:$A$500,0),MATCH(resource!BF$2,INDIRECT("day_wise_sales_data!$B$1:$BZ$1"),0)),0)</f>
        <v>0</v>
      </c>
      <c r="BG520" s="3">
        <f ca="1">IFERROR(INDEX(INDIRECT("day_wise_sales_data!$B$2:$BZ$599"),MATCH(resource!$CC520,day_wise_sales_data!$A$2:$A$500,0),MATCH(resource!BG$2,INDIRECT("day_wise_sales_data!$B$1:$BZ$1"),0)),0)</f>
        <v>0</v>
      </c>
      <c r="BH520" s="3">
        <f ca="1">IFERROR(INDEX(INDIRECT("day_wise_sales_data!$B$2:$BZ$599"),MATCH(resource!$CC520,day_wise_sales_data!$A$2:$A$500,0),MATCH(resource!BH$2,INDIRECT("day_wise_sales_data!$B$1:$BZ$1"),0)),0)</f>
        <v>0</v>
      </c>
      <c r="BI520" s="3">
        <f ca="1">IFERROR(INDEX(INDIRECT("day_wise_sales_data!$B$2:$BZ$599"),MATCH(resource!$CC520,day_wise_sales_data!$A$2:$A$500,0),MATCH(resource!BI$2,INDIRECT("day_wise_sales_data!$B$1:$BZ$1"),0)),0)</f>
        <v>0</v>
      </c>
      <c r="BJ520" s="3">
        <f ca="1">IFERROR(INDEX(INDIRECT("day_wise_sales_data!$B$2:$BZ$599"),MATCH(resource!$CC520,day_wise_sales_data!$A$2:$A$500,0),MATCH(resource!BJ$2,INDIRECT("day_wise_sales_data!$B$1:$BZ$1"),0)),0)</f>
        <v>0</v>
      </c>
      <c r="BK520" s="3">
        <f ca="1">IFERROR(INDEX(INDIRECT("day_wise_sales_data!$B$2:$BZ$599"),MATCH(resource!$CC520,day_wise_sales_data!$A$2:$A$500,0),MATCH(resource!BK$2,INDIRECT("day_wise_sales_data!$B$1:$BZ$1"),0)),0)</f>
        <v>0</v>
      </c>
      <c r="BL520" s="3">
        <f ca="1">IFERROR(INDEX(INDIRECT("day_wise_sales_data!$B$2:$BZ$599"),MATCH(resource!$CC520,day_wise_sales_data!$A$2:$A$500,0),MATCH(resource!BL$2,INDIRECT("day_wise_sales_data!$B$1:$BZ$1"),0)),0)</f>
        <v>0</v>
      </c>
      <c r="BM520" s="3">
        <f ca="1">IFERROR(INDEX(INDIRECT("day_wise_sales_data!$B$2:$BZ$599"),MATCH(resource!$CC520,day_wise_sales_data!$A$2:$A$500,0),MATCH(resource!BM$2,INDIRECT("day_wise_sales_data!$B$1:$BZ$1"),0)),0)</f>
        <v>0</v>
      </c>
      <c r="BN520" s="3">
        <f ca="1">IFERROR(INDEX(INDIRECT("day_wise_sales_data!$B$2:$BZ$599"),MATCH(resource!$CC520,day_wise_sales_data!$A$2:$A$500,0),MATCH(resource!BN$2,INDIRECT("day_wise_sales_data!$B$1:$BZ$1"),0)),0)</f>
        <v>0</v>
      </c>
      <c r="BO520" s="3">
        <f ca="1">IFERROR(INDEX(INDIRECT("day_wise_sales_data!$B$2:$BZ$599"),MATCH(resource!$CC520,day_wise_sales_data!$A$2:$A$500,0),MATCH(resource!BO$2,INDIRECT("day_wise_sales_data!$B$1:$BZ$1"),0)),0)</f>
        <v>0</v>
      </c>
      <c r="BP520" s="3">
        <f ca="1">IFERROR(INDEX(INDIRECT("day_wise_sales_data!$B$2:$BZ$599"),MATCH(resource!$CC520,day_wise_sales_data!$A$2:$A$500,0),MATCH(resource!BP$2,INDIRECT("day_wise_sales_data!$B$1:$BZ$1"),0)),0)</f>
        <v>0</v>
      </c>
      <c r="BQ520" s="3">
        <f ca="1">IFERROR(INDEX(INDIRECT("day_wise_sales_data!$B$2:$BZ$599"),MATCH(resource!$CC520,day_wise_sales_data!$A$2:$A$500,0),MATCH(resource!BQ$2,INDIRECT("day_wise_sales_data!$B$1:$BZ$1"),0)),0)</f>
        <v>0</v>
      </c>
      <c r="BR520" s="3">
        <f ca="1">IFERROR(INDEX(INDIRECT("day_wise_sales_data!$B$2:$BZ$599"),MATCH(resource!$CC520,day_wise_sales_data!$A$2:$A$500,0),MATCH(resource!BR$2,INDIRECT("day_wise_sales_data!$B$1:$BZ$1"),0)),0)</f>
        <v>0</v>
      </c>
      <c r="BS520" s="3">
        <f ca="1">IFERROR(INDEX(INDIRECT("day_wise_sales_data!$B$2:$BZ$599"),MATCH(resource!$CC520,day_wise_sales_data!$A$2:$A$500,0),MATCH(resource!BS$2,INDIRECT("day_wise_sales_data!$B$1:$BZ$1"),0)),0)</f>
        <v>0</v>
      </c>
      <c r="BT520" s="3">
        <f ca="1">IFERROR(INDEX(INDIRECT("day_wise_sales_data!$B$2:$BZ$599"),MATCH(resource!$CC520,day_wise_sales_data!$A$2:$A$500,0),MATCH(resource!BT$2,INDIRECT("day_wise_sales_data!$B$1:$BZ$1"),0)),0)</f>
        <v>0</v>
      </c>
      <c r="BU520" s="3">
        <f ca="1">IFERROR(INDEX(INDIRECT("day_wise_sales_data!$B$2:$BZ$599"),MATCH(resource!$CC520,day_wise_sales_data!$A$2:$A$500,0),MATCH(resource!BU$2,INDIRECT("day_wise_sales_data!$B$1:$BZ$1"),0)),0)</f>
        <v>0</v>
      </c>
      <c r="BV520" s="3">
        <f ca="1">IFERROR(INDEX(INDIRECT("day_wise_sales_data!$B$2:$BZ$599"),MATCH(resource!$CC520,day_wise_sales_data!$A$2:$A$500,0),MATCH(resource!BV$2,INDIRECT("day_wise_sales_data!$B$1:$BZ$1"),0)),0)</f>
        <v>0</v>
      </c>
      <c r="BW520" s="3">
        <f ca="1">IFERROR(INDEX(INDIRECT("day_wise_sales_data!$B$2:$BZ$599"),MATCH(resource!$CC520,day_wise_sales_data!$A$2:$A$500,0),MATCH(resource!BW$2,INDIRECT("day_wise_sales_data!$B$1:$BZ$1"),0)),0)</f>
        <v>0</v>
      </c>
      <c r="BX520" s="3">
        <f ca="1">IFERROR(INDEX(INDIRECT("day_wise_sales_data!$B$2:$BZ$599"),MATCH(resource!$CC520,day_wise_sales_data!$A$2:$A$500,0),MATCH(resource!BX$2,INDIRECT("day_wise_sales_data!$B$1:$BZ$1"),0)),0)</f>
        <v>0</v>
      </c>
      <c r="BY520" s="3">
        <f ca="1">IFERROR(INDEX(INDIRECT("day_wise_sales_data!$B$2:$BZ$599"),MATCH(resource!$CC520,day_wise_sales_data!$A$2:$A$500,0),MATCH(resource!BY$2,INDIRECT("day_wise_sales_data!$B$1:$BZ$1"),0)),0)</f>
        <v>0</v>
      </c>
      <c r="BZ520" s="3">
        <f ca="1">IFERROR(INDEX(INDIRECT("day_wise_sales_data!$B$2:$BZ$599"),MATCH(resource!$CC520,day_wise_sales_data!$A$2:$A$500,0),MATCH(resource!BZ$2,INDIRECT("day_wise_sales_data!$B$1:$BZ$1"),0)),0)</f>
        <v>0</v>
      </c>
      <c r="CA520" s="3">
        <f ca="1">IFERROR(INDEX(INDIRECT("day_wise_sales_data!$B$2:$BZ$599"),MATCH(resource!$CC520,day_wise_sales_data!$A$2:$A$500,0),MATCH(resource!CA$2,INDIRECT("day_wise_sales_data!$B$1:$BZ$1"),0)),0)</f>
        <v>0</v>
      </c>
      <c r="CC520" s="4">
        <f>sales_data!H519</f>
        <v>0</v>
      </c>
      <c r="CD520" s="1">
        <v>518</v>
      </c>
      <c r="CE520" s="1" t="str">
        <f>IF(AQ520=report!$AQ$3,resource!CD520,"")</f>
        <v/>
      </c>
      <c r="CF520" s="5" t="str">
        <f>IFERROR(SMALL($CE$3:$CE$1001,ROWS($CE$3:CE520)),"")</f>
        <v/>
      </c>
      <c r="CH520">
        <f>IFERROR(VLOOKUP($CC520,data_pull!$E$22:$G$700,2,0),0)</f>
        <v>0</v>
      </c>
      <c r="DK520" s="3" t="str">
        <f>IFERROR(INDEX(COD_SALES!$B$5:$Z$500,MATCH(resource!$CC520,COD_SALES!$A$5:$A$500,0),MATCH(resource!DK$2,COD_SALES!$B$4:$Z$4,0)),"")</f>
        <v/>
      </c>
      <c r="DL520" s="3" t="str">
        <f>IFERROR(INDEX(COD_SALES!$B$5:$Z$500,MATCH(resource!$CC520,COD_SALES!$A$5:$A$500,0),MATCH(resource!DL$2,COD_SALES!$B$4:$Z$4,0)),"")</f>
        <v/>
      </c>
      <c r="DM520" s="3" t="str">
        <f>IFERROR(INDEX(COD_SALES!$B$5:$Z$500,MATCH(resource!$CC520,COD_SALES!$A$5:$A$500,0),MATCH(resource!DM$2,COD_SALES!$B$4:$Z$4,0)),"")</f>
        <v/>
      </c>
      <c r="DN520" s="3" t="str">
        <f>IFERROR(INDEX(COD_SALES!$B$5:$Z$500,MATCH(resource!$CC520,COD_SALES!$A$5:$A$500,0),MATCH(resource!DN$2,COD_SALES!$B$4:$Z$4,0)),"")</f>
        <v/>
      </c>
      <c r="DO520" s="3" t="str">
        <f>IFERROR(INDEX(COD_SALES!$B$5:$Z$500,MATCH(resource!$CC520,COD_SALES!$A$5:$A$500,0),MATCH(resource!DO$2,COD_SALES!$B$4:$Z$4,0)),"")</f>
        <v/>
      </c>
      <c r="DP520" s="3" t="str">
        <f>IFERROR(INDEX(COD_SALES!$B$5:$Z$500,MATCH(resource!$CC520,COD_SALES!$A$5:$A$500,0),MATCH(resource!DP$2,COD_SALES!$B$4:$Z$4,0)),"")</f>
        <v/>
      </c>
      <c r="DQ520" s="3" t="str">
        <f>IFERROR(INDEX(COD_SALES!$B$5:$Z$500,MATCH(resource!$CC520,COD_SALES!$A$5:$A$500,0),MATCH(resource!DQ$2,COD_SALES!$B$4:$Z$4,0)),"")</f>
        <v/>
      </c>
      <c r="DR520" s="3" t="str">
        <f>IFERROR(INDEX(COD_SALES!$B$5:$Z$500,MATCH(resource!$CC520,COD_SALES!$A$5:$A$500,0),MATCH(resource!DR$2,COD_SALES!$B$4:$Z$4,0)),"")</f>
        <v/>
      </c>
      <c r="DS520" s="3" t="str">
        <f>IFERROR(INDEX(COD_SALES!$B$5:$Z$500,MATCH(resource!$CC520,COD_SALES!$A$5:$A$500,0),MATCH(resource!DS$2,COD_SALES!$B$4:$Z$4,0)),"")</f>
        <v/>
      </c>
      <c r="DT520" s="3" t="str">
        <f>IFERROR(INDEX(COD_SALES!$B$5:$Z$500,MATCH(resource!$CC520,COD_SALES!$A$5:$A$500,0),MATCH(resource!DT$2,COD_SALES!$B$4:$Z$4,0)),"")</f>
        <v/>
      </c>
      <c r="DU520" s="3" t="str">
        <f>IFERROR(INDEX(COD_SALES!$B$5:$Z$500,MATCH(resource!$CC520,COD_SALES!$A$5:$A$500,0),MATCH(resource!DU$2,COD_SALES!$B$4:$Z$4,0)),"")</f>
        <v/>
      </c>
      <c r="DV520" s="3" t="str">
        <f>IFERROR(INDEX(COD_SALES!$B$5:$Z$500,MATCH(resource!$CC520,COD_SALES!$A$5:$A$500,0),MATCH(resource!DV$2,COD_SALES!$B$4:$Z$4,0)),"")</f>
        <v/>
      </c>
      <c r="DW520" s="3" t="str">
        <f>IFERROR(INDEX(COD_SALES!$B$5:$Z$500,MATCH(resource!$CC520,COD_SALES!$A$5:$A$500,0),MATCH(resource!DW$2,COD_SALES!$B$4:$Z$4,0)),"")</f>
        <v/>
      </c>
      <c r="DX520" s="3" t="str">
        <f>IFERROR(INDEX(COD_SALES!$B$5:$Z$500,MATCH(resource!$CC520,COD_SALES!$A$5:$A$500,0),MATCH(resource!DX$2,COD_SALES!$B$4:$Z$4,0)),"")</f>
        <v/>
      </c>
      <c r="DY520" s="3" t="str">
        <f>IFERROR(INDEX(COD_SALES!$B$5:$Z$500,MATCH(resource!$CC520,COD_SALES!$A$5:$A$500,0),MATCH(resource!DY$2,COD_SALES!$B$4:$Z$4,0)),"")</f>
        <v/>
      </c>
      <c r="DZ520" s="3" t="str">
        <f>IFERROR(INDEX(COD_SALES!$B$5:$Z$500,MATCH(resource!$CC520,COD_SALES!$A$5:$A$500,0),MATCH(resource!DZ$2,COD_SALES!$B$4:$Z$4,0)),"")</f>
        <v/>
      </c>
      <c r="EA520" s="3" t="str">
        <f>IFERROR(INDEX(COD_SALES!$B$5:$Z$500,MATCH(resource!$CC520,COD_SALES!$A$5:$A$500,0),MATCH(resource!EA$2,COD_SALES!$B$4:$Z$4,0)),"")</f>
        <v/>
      </c>
      <c r="EB520" s="3">
        <f t="shared" si="132"/>
        <v>0</v>
      </c>
      <c r="EW520" s="3">
        <f>IFERROR(VLOOKUP(CC520,data_pull!$AO$25:$AR$546,2,0),0)</f>
        <v>0</v>
      </c>
      <c r="EX520" s="1">
        <f>IFERROR(VLOOKUP(CC520,data_pull!$AO$25:$AR$546,4,0),0)</f>
        <v>0</v>
      </c>
    </row>
    <row r="521" spans="13:154" x14ac:dyDescent="0.25"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4">
        <f>sales_data!B520</f>
        <v>0</v>
      </c>
      <c r="AR521" s="4">
        <f>sales_data!C520</f>
        <v>0</v>
      </c>
      <c r="AS521" s="5" t="str">
        <f t="shared" si="131"/>
        <v/>
      </c>
      <c r="AT521" s="4">
        <f>sales_data!I520</f>
        <v>0</v>
      </c>
      <c r="AU521" s="4">
        <f>sales_data!W520</f>
        <v>0</v>
      </c>
      <c r="AV521" s="1">
        <f>sales_data!N520</f>
        <v>0</v>
      </c>
      <c r="AW521" s="1">
        <f>sales_data!P520</f>
        <v>0</v>
      </c>
      <c r="AX521" s="3">
        <f ca="1">IFERROR(INDEX(INDIRECT("day_wise_sales_data!$B$2:$BZ$599"),MATCH(resource!$CC521,day_wise_sales_data!$A$2:$A$500,0),MATCH(resource!AX$2,INDIRECT("day_wise_sales_data!$B$1:$BZ$1"),0)),0)</f>
        <v>0</v>
      </c>
      <c r="AY521" s="3">
        <f ca="1">IFERROR(INDEX(INDIRECT("day_wise_sales_data!$B$2:$BZ$599"),MATCH(resource!$CC521,day_wise_sales_data!$A$2:$A$500,0),MATCH(resource!AY$2,INDIRECT("day_wise_sales_data!$B$1:$BZ$1"),0)),0)</f>
        <v>0</v>
      </c>
      <c r="AZ521" s="3">
        <f ca="1">IFERROR(INDEX(INDIRECT("day_wise_sales_data!$B$2:$BZ$599"),MATCH(resource!$CC521,day_wise_sales_data!$A$2:$A$500,0),MATCH(resource!AZ$2,INDIRECT("day_wise_sales_data!$B$1:$BZ$1"),0)),0)</f>
        <v>0</v>
      </c>
      <c r="BA521" s="3">
        <f ca="1">IFERROR(INDEX(INDIRECT("day_wise_sales_data!$B$2:$BZ$599"),MATCH(resource!$CC521,day_wise_sales_data!$A$2:$A$500,0),MATCH(resource!BA$2,INDIRECT("day_wise_sales_data!$B$1:$BZ$1"),0)),0)</f>
        <v>0</v>
      </c>
      <c r="BB521" s="3">
        <f ca="1">IFERROR(INDEX(INDIRECT("day_wise_sales_data!$B$2:$BZ$599"),MATCH(resource!$CC521,day_wise_sales_data!$A$2:$A$500,0),MATCH(resource!BB$2,INDIRECT("day_wise_sales_data!$B$1:$BZ$1"),0)),0)</f>
        <v>0</v>
      </c>
      <c r="BC521" s="3">
        <f ca="1">IFERROR(INDEX(INDIRECT("day_wise_sales_data!$B$2:$BZ$599"),MATCH(resource!$CC521,day_wise_sales_data!$A$2:$A$500,0),MATCH(resource!BC$2,INDIRECT("day_wise_sales_data!$B$1:$BZ$1"),0)),0)</f>
        <v>0</v>
      </c>
      <c r="BD521" s="3">
        <f ca="1">IFERROR(INDEX(INDIRECT("day_wise_sales_data!$B$2:$BZ$599"),MATCH(resource!$CC521,day_wise_sales_data!$A$2:$A$500,0),MATCH(resource!BD$2,INDIRECT("day_wise_sales_data!$B$1:$BZ$1"),0)),0)</f>
        <v>0</v>
      </c>
      <c r="BE521" s="3">
        <f ca="1">IFERROR(INDEX(INDIRECT("day_wise_sales_data!$B$2:$BZ$599"),MATCH(resource!$CC521,day_wise_sales_data!$A$2:$A$500,0),MATCH(resource!BE$2,INDIRECT("day_wise_sales_data!$B$1:$BZ$1"),0)),0)</f>
        <v>0</v>
      </c>
      <c r="BF521" s="3">
        <f ca="1">IFERROR(INDEX(INDIRECT("day_wise_sales_data!$B$2:$BZ$599"),MATCH(resource!$CC521,day_wise_sales_data!$A$2:$A$500,0),MATCH(resource!BF$2,INDIRECT("day_wise_sales_data!$B$1:$BZ$1"),0)),0)</f>
        <v>0</v>
      </c>
      <c r="BG521" s="3">
        <f ca="1">IFERROR(INDEX(INDIRECT("day_wise_sales_data!$B$2:$BZ$599"),MATCH(resource!$CC521,day_wise_sales_data!$A$2:$A$500,0),MATCH(resource!BG$2,INDIRECT("day_wise_sales_data!$B$1:$BZ$1"),0)),0)</f>
        <v>0</v>
      </c>
      <c r="BH521" s="3">
        <f ca="1">IFERROR(INDEX(INDIRECT("day_wise_sales_data!$B$2:$BZ$599"),MATCH(resource!$CC521,day_wise_sales_data!$A$2:$A$500,0),MATCH(resource!BH$2,INDIRECT("day_wise_sales_data!$B$1:$BZ$1"),0)),0)</f>
        <v>0</v>
      </c>
      <c r="BI521" s="3">
        <f ca="1">IFERROR(INDEX(INDIRECT("day_wise_sales_data!$B$2:$BZ$599"),MATCH(resource!$CC521,day_wise_sales_data!$A$2:$A$500,0),MATCH(resource!BI$2,INDIRECT("day_wise_sales_data!$B$1:$BZ$1"),0)),0)</f>
        <v>0</v>
      </c>
      <c r="BJ521" s="3">
        <f ca="1">IFERROR(INDEX(INDIRECT("day_wise_sales_data!$B$2:$BZ$599"),MATCH(resource!$CC521,day_wise_sales_data!$A$2:$A$500,0),MATCH(resource!BJ$2,INDIRECT("day_wise_sales_data!$B$1:$BZ$1"),0)),0)</f>
        <v>0</v>
      </c>
      <c r="BK521" s="3">
        <f ca="1">IFERROR(INDEX(INDIRECT("day_wise_sales_data!$B$2:$BZ$599"),MATCH(resource!$CC521,day_wise_sales_data!$A$2:$A$500,0),MATCH(resource!BK$2,INDIRECT("day_wise_sales_data!$B$1:$BZ$1"),0)),0)</f>
        <v>0</v>
      </c>
      <c r="BL521" s="3">
        <f ca="1">IFERROR(INDEX(INDIRECT("day_wise_sales_data!$B$2:$BZ$599"),MATCH(resource!$CC521,day_wise_sales_data!$A$2:$A$500,0),MATCH(resource!BL$2,INDIRECT("day_wise_sales_data!$B$1:$BZ$1"),0)),0)</f>
        <v>0</v>
      </c>
      <c r="BM521" s="3">
        <f ca="1">IFERROR(INDEX(INDIRECT("day_wise_sales_data!$B$2:$BZ$599"),MATCH(resource!$CC521,day_wise_sales_data!$A$2:$A$500,0),MATCH(resource!BM$2,INDIRECT("day_wise_sales_data!$B$1:$BZ$1"),0)),0)</f>
        <v>0</v>
      </c>
      <c r="BN521" s="3">
        <f ca="1">IFERROR(INDEX(INDIRECT("day_wise_sales_data!$B$2:$BZ$599"),MATCH(resource!$CC521,day_wise_sales_data!$A$2:$A$500,0),MATCH(resource!BN$2,INDIRECT("day_wise_sales_data!$B$1:$BZ$1"),0)),0)</f>
        <v>0</v>
      </c>
      <c r="BO521" s="3">
        <f ca="1">IFERROR(INDEX(INDIRECT("day_wise_sales_data!$B$2:$BZ$599"),MATCH(resource!$CC521,day_wise_sales_data!$A$2:$A$500,0),MATCH(resource!BO$2,INDIRECT("day_wise_sales_data!$B$1:$BZ$1"),0)),0)</f>
        <v>0</v>
      </c>
      <c r="BP521" s="3">
        <f ca="1">IFERROR(INDEX(INDIRECT("day_wise_sales_data!$B$2:$BZ$599"),MATCH(resource!$CC521,day_wise_sales_data!$A$2:$A$500,0),MATCH(resource!BP$2,INDIRECT("day_wise_sales_data!$B$1:$BZ$1"),0)),0)</f>
        <v>0</v>
      </c>
      <c r="BQ521" s="3">
        <f ca="1">IFERROR(INDEX(INDIRECT("day_wise_sales_data!$B$2:$BZ$599"),MATCH(resource!$CC521,day_wise_sales_data!$A$2:$A$500,0),MATCH(resource!BQ$2,INDIRECT("day_wise_sales_data!$B$1:$BZ$1"),0)),0)</f>
        <v>0</v>
      </c>
      <c r="BR521" s="3">
        <f ca="1">IFERROR(INDEX(INDIRECT("day_wise_sales_data!$B$2:$BZ$599"),MATCH(resource!$CC521,day_wise_sales_data!$A$2:$A$500,0),MATCH(resource!BR$2,INDIRECT("day_wise_sales_data!$B$1:$BZ$1"),0)),0)</f>
        <v>0</v>
      </c>
      <c r="BS521" s="3">
        <f ca="1">IFERROR(INDEX(INDIRECT("day_wise_sales_data!$B$2:$BZ$599"),MATCH(resource!$CC521,day_wise_sales_data!$A$2:$A$500,0),MATCH(resource!BS$2,INDIRECT("day_wise_sales_data!$B$1:$BZ$1"),0)),0)</f>
        <v>0</v>
      </c>
      <c r="BT521" s="3">
        <f ca="1">IFERROR(INDEX(INDIRECT("day_wise_sales_data!$B$2:$BZ$599"),MATCH(resource!$CC521,day_wise_sales_data!$A$2:$A$500,0),MATCH(resource!BT$2,INDIRECT("day_wise_sales_data!$B$1:$BZ$1"),0)),0)</f>
        <v>0</v>
      </c>
      <c r="BU521" s="3">
        <f ca="1">IFERROR(INDEX(INDIRECT("day_wise_sales_data!$B$2:$BZ$599"),MATCH(resource!$CC521,day_wise_sales_data!$A$2:$A$500,0),MATCH(resource!BU$2,INDIRECT("day_wise_sales_data!$B$1:$BZ$1"),0)),0)</f>
        <v>0</v>
      </c>
      <c r="BV521" s="3">
        <f ca="1">IFERROR(INDEX(INDIRECT("day_wise_sales_data!$B$2:$BZ$599"),MATCH(resource!$CC521,day_wise_sales_data!$A$2:$A$500,0),MATCH(resource!BV$2,INDIRECT("day_wise_sales_data!$B$1:$BZ$1"),0)),0)</f>
        <v>0</v>
      </c>
      <c r="BW521" s="3">
        <f ca="1">IFERROR(INDEX(INDIRECT("day_wise_sales_data!$B$2:$BZ$599"),MATCH(resource!$CC521,day_wise_sales_data!$A$2:$A$500,0),MATCH(resource!BW$2,INDIRECT("day_wise_sales_data!$B$1:$BZ$1"),0)),0)</f>
        <v>0</v>
      </c>
      <c r="BX521" s="3">
        <f ca="1">IFERROR(INDEX(INDIRECT("day_wise_sales_data!$B$2:$BZ$599"),MATCH(resource!$CC521,day_wise_sales_data!$A$2:$A$500,0),MATCH(resource!BX$2,INDIRECT("day_wise_sales_data!$B$1:$BZ$1"),0)),0)</f>
        <v>0</v>
      </c>
      <c r="BY521" s="3">
        <f ca="1">IFERROR(INDEX(INDIRECT("day_wise_sales_data!$B$2:$BZ$599"),MATCH(resource!$CC521,day_wise_sales_data!$A$2:$A$500,0),MATCH(resource!BY$2,INDIRECT("day_wise_sales_data!$B$1:$BZ$1"),0)),0)</f>
        <v>0</v>
      </c>
      <c r="BZ521" s="3">
        <f ca="1">IFERROR(INDEX(INDIRECT("day_wise_sales_data!$B$2:$BZ$599"),MATCH(resource!$CC521,day_wise_sales_data!$A$2:$A$500,0),MATCH(resource!BZ$2,INDIRECT("day_wise_sales_data!$B$1:$BZ$1"),0)),0)</f>
        <v>0</v>
      </c>
      <c r="CA521" s="3">
        <f ca="1">IFERROR(INDEX(INDIRECT("day_wise_sales_data!$B$2:$BZ$599"),MATCH(resource!$CC521,day_wise_sales_data!$A$2:$A$500,0),MATCH(resource!CA$2,INDIRECT("day_wise_sales_data!$B$1:$BZ$1"),0)),0)</f>
        <v>0</v>
      </c>
      <c r="CC521" s="4">
        <f>sales_data!H520</f>
        <v>0</v>
      </c>
      <c r="CD521" s="1">
        <v>519</v>
      </c>
      <c r="CE521" s="1" t="str">
        <f>IF(AQ521=report!$AQ$3,resource!CD521,"")</f>
        <v/>
      </c>
      <c r="CF521" s="5" t="str">
        <f>IFERROR(SMALL($CE$3:$CE$1001,ROWS($CE$3:CE521)),"")</f>
        <v/>
      </c>
      <c r="CH521">
        <f>IFERROR(VLOOKUP($CC521,data_pull!$E$22:$G$700,2,0),0)</f>
        <v>0</v>
      </c>
      <c r="DK521" s="3" t="str">
        <f>IFERROR(INDEX(COD_SALES!$B$5:$Z$500,MATCH(resource!$CC521,COD_SALES!$A$5:$A$500,0),MATCH(resource!DK$2,COD_SALES!$B$4:$Z$4,0)),"")</f>
        <v/>
      </c>
      <c r="DL521" s="3" t="str">
        <f>IFERROR(INDEX(COD_SALES!$B$5:$Z$500,MATCH(resource!$CC521,COD_SALES!$A$5:$A$500,0),MATCH(resource!DL$2,COD_SALES!$B$4:$Z$4,0)),"")</f>
        <v/>
      </c>
      <c r="DM521" s="3" t="str">
        <f>IFERROR(INDEX(COD_SALES!$B$5:$Z$500,MATCH(resource!$CC521,COD_SALES!$A$5:$A$500,0),MATCH(resource!DM$2,COD_SALES!$B$4:$Z$4,0)),"")</f>
        <v/>
      </c>
      <c r="DN521" s="3" t="str">
        <f>IFERROR(INDEX(COD_SALES!$B$5:$Z$500,MATCH(resource!$CC521,COD_SALES!$A$5:$A$500,0),MATCH(resource!DN$2,COD_SALES!$B$4:$Z$4,0)),"")</f>
        <v/>
      </c>
      <c r="DO521" s="3" t="str">
        <f>IFERROR(INDEX(COD_SALES!$B$5:$Z$500,MATCH(resource!$CC521,COD_SALES!$A$5:$A$500,0),MATCH(resource!DO$2,COD_SALES!$B$4:$Z$4,0)),"")</f>
        <v/>
      </c>
      <c r="DP521" s="3" t="str">
        <f>IFERROR(INDEX(COD_SALES!$B$5:$Z$500,MATCH(resource!$CC521,COD_SALES!$A$5:$A$500,0),MATCH(resource!DP$2,COD_SALES!$B$4:$Z$4,0)),"")</f>
        <v/>
      </c>
      <c r="DQ521" s="3" t="str">
        <f>IFERROR(INDEX(COD_SALES!$B$5:$Z$500,MATCH(resource!$CC521,COD_SALES!$A$5:$A$500,0),MATCH(resource!DQ$2,COD_SALES!$B$4:$Z$4,0)),"")</f>
        <v/>
      </c>
      <c r="DR521" s="3" t="str">
        <f>IFERROR(INDEX(COD_SALES!$B$5:$Z$500,MATCH(resource!$CC521,COD_SALES!$A$5:$A$500,0),MATCH(resource!DR$2,COD_SALES!$B$4:$Z$4,0)),"")</f>
        <v/>
      </c>
      <c r="DS521" s="3" t="str">
        <f>IFERROR(INDEX(COD_SALES!$B$5:$Z$500,MATCH(resource!$CC521,COD_SALES!$A$5:$A$500,0),MATCH(resource!DS$2,COD_SALES!$B$4:$Z$4,0)),"")</f>
        <v/>
      </c>
      <c r="DT521" s="3" t="str">
        <f>IFERROR(INDEX(COD_SALES!$B$5:$Z$500,MATCH(resource!$CC521,COD_SALES!$A$5:$A$500,0),MATCH(resource!DT$2,COD_SALES!$B$4:$Z$4,0)),"")</f>
        <v/>
      </c>
      <c r="DU521" s="3" t="str">
        <f>IFERROR(INDEX(COD_SALES!$B$5:$Z$500,MATCH(resource!$CC521,COD_SALES!$A$5:$A$500,0),MATCH(resource!DU$2,COD_SALES!$B$4:$Z$4,0)),"")</f>
        <v/>
      </c>
      <c r="DV521" s="3" t="str">
        <f>IFERROR(INDEX(COD_SALES!$B$5:$Z$500,MATCH(resource!$CC521,COD_SALES!$A$5:$A$500,0),MATCH(resource!DV$2,COD_SALES!$B$4:$Z$4,0)),"")</f>
        <v/>
      </c>
      <c r="DW521" s="3" t="str">
        <f>IFERROR(INDEX(COD_SALES!$B$5:$Z$500,MATCH(resource!$CC521,COD_SALES!$A$5:$A$500,0),MATCH(resource!DW$2,COD_SALES!$B$4:$Z$4,0)),"")</f>
        <v/>
      </c>
      <c r="DX521" s="3" t="str">
        <f>IFERROR(INDEX(COD_SALES!$B$5:$Z$500,MATCH(resource!$CC521,COD_SALES!$A$5:$A$500,0),MATCH(resource!DX$2,COD_SALES!$B$4:$Z$4,0)),"")</f>
        <v/>
      </c>
      <c r="DY521" s="3" t="str">
        <f>IFERROR(INDEX(COD_SALES!$B$5:$Z$500,MATCH(resource!$CC521,COD_SALES!$A$5:$A$500,0),MATCH(resource!DY$2,COD_SALES!$B$4:$Z$4,0)),"")</f>
        <v/>
      </c>
      <c r="DZ521" s="3" t="str">
        <f>IFERROR(INDEX(COD_SALES!$B$5:$Z$500,MATCH(resource!$CC521,COD_SALES!$A$5:$A$500,0),MATCH(resource!DZ$2,COD_SALES!$B$4:$Z$4,0)),"")</f>
        <v/>
      </c>
      <c r="EA521" s="3" t="str">
        <f>IFERROR(INDEX(COD_SALES!$B$5:$Z$500,MATCH(resource!$CC521,COD_SALES!$A$5:$A$500,0),MATCH(resource!EA$2,COD_SALES!$B$4:$Z$4,0)),"")</f>
        <v/>
      </c>
      <c r="EB521" s="3">
        <f t="shared" si="132"/>
        <v>0</v>
      </c>
      <c r="EW521" s="3">
        <f>IFERROR(VLOOKUP(CC521,data_pull!$AO$25:$AR$546,2,0),0)</f>
        <v>0</v>
      </c>
      <c r="EX521" s="1">
        <f>IFERROR(VLOOKUP(CC521,data_pull!$AO$25:$AR$546,4,0),0)</f>
        <v>0</v>
      </c>
    </row>
    <row r="522" spans="13:154" x14ac:dyDescent="0.25"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4">
        <f>sales_data!B521</f>
        <v>0</v>
      </c>
      <c r="AR522" s="4">
        <f>sales_data!C521</f>
        <v>0</v>
      </c>
      <c r="AS522" s="5" t="str">
        <f t="shared" si="131"/>
        <v/>
      </c>
      <c r="AT522" s="4">
        <f>sales_data!I521</f>
        <v>0</v>
      </c>
      <c r="AU522" s="4">
        <f>sales_data!W521</f>
        <v>0</v>
      </c>
      <c r="AV522" s="1">
        <f>sales_data!N521</f>
        <v>0</v>
      </c>
      <c r="AW522" s="1">
        <f>sales_data!P521</f>
        <v>0</v>
      </c>
      <c r="AX522" s="3">
        <f ca="1">IFERROR(INDEX(INDIRECT("day_wise_sales_data!$B$2:$BZ$599"),MATCH(resource!$CC522,day_wise_sales_data!$A$2:$A$500,0),MATCH(resource!AX$2,INDIRECT("day_wise_sales_data!$B$1:$BZ$1"),0)),0)</f>
        <v>0</v>
      </c>
      <c r="AY522" s="3">
        <f ca="1">IFERROR(INDEX(INDIRECT("day_wise_sales_data!$B$2:$BZ$599"),MATCH(resource!$CC522,day_wise_sales_data!$A$2:$A$500,0),MATCH(resource!AY$2,INDIRECT("day_wise_sales_data!$B$1:$BZ$1"),0)),0)</f>
        <v>0</v>
      </c>
      <c r="AZ522" s="3">
        <f ca="1">IFERROR(INDEX(INDIRECT("day_wise_sales_data!$B$2:$BZ$599"),MATCH(resource!$CC522,day_wise_sales_data!$A$2:$A$500,0),MATCH(resource!AZ$2,INDIRECT("day_wise_sales_data!$B$1:$BZ$1"),0)),0)</f>
        <v>0</v>
      </c>
      <c r="BA522" s="3">
        <f ca="1">IFERROR(INDEX(INDIRECT("day_wise_sales_data!$B$2:$BZ$599"),MATCH(resource!$CC522,day_wise_sales_data!$A$2:$A$500,0),MATCH(resource!BA$2,INDIRECT("day_wise_sales_data!$B$1:$BZ$1"),0)),0)</f>
        <v>0</v>
      </c>
      <c r="BB522" s="3">
        <f ca="1">IFERROR(INDEX(INDIRECT("day_wise_sales_data!$B$2:$BZ$599"),MATCH(resource!$CC522,day_wise_sales_data!$A$2:$A$500,0),MATCH(resource!BB$2,INDIRECT("day_wise_sales_data!$B$1:$BZ$1"),0)),0)</f>
        <v>0</v>
      </c>
      <c r="BC522" s="3">
        <f ca="1">IFERROR(INDEX(INDIRECT("day_wise_sales_data!$B$2:$BZ$599"),MATCH(resource!$CC522,day_wise_sales_data!$A$2:$A$500,0),MATCH(resource!BC$2,INDIRECT("day_wise_sales_data!$B$1:$BZ$1"),0)),0)</f>
        <v>0</v>
      </c>
      <c r="BD522" s="3">
        <f ca="1">IFERROR(INDEX(INDIRECT("day_wise_sales_data!$B$2:$BZ$599"),MATCH(resource!$CC522,day_wise_sales_data!$A$2:$A$500,0),MATCH(resource!BD$2,INDIRECT("day_wise_sales_data!$B$1:$BZ$1"),0)),0)</f>
        <v>0</v>
      </c>
      <c r="BE522" s="3">
        <f ca="1">IFERROR(INDEX(INDIRECT("day_wise_sales_data!$B$2:$BZ$599"),MATCH(resource!$CC522,day_wise_sales_data!$A$2:$A$500,0),MATCH(resource!BE$2,INDIRECT("day_wise_sales_data!$B$1:$BZ$1"),0)),0)</f>
        <v>0</v>
      </c>
      <c r="BF522" s="3">
        <f ca="1">IFERROR(INDEX(INDIRECT("day_wise_sales_data!$B$2:$BZ$599"),MATCH(resource!$CC522,day_wise_sales_data!$A$2:$A$500,0),MATCH(resource!BF$2,INDIRECT("day_wise_sales_data!$B$1:$BZ$1"),0)),0)</f>
        <v>0</v>
      </c>
      <c r="BG522" s="3">
        <f ca="1">IFERROR(INDEX(INDIRECT("day_wise_sales_data!$B$2:$BZ$599"),MATCH(resource!$CC522,day_wise_sales_data!$A$2:$A$500,0),MATCH(resource!BG$2,INDIRECT("day_wise_sales_data!$B$1:$BZ$1"),0)),0)</f>
        <v>0</v>
      </c>
      <c r="BH522" s="3">
        <f ca="1">IFERROR(INDEX(INDIRECT("day_wise_sales_data!$B$2:$BZ$599"),MATCH(resource!$CC522,day_wise_sales_data!$A$2:$A$500,0),MATCH(resource!BH$2,INDIRECT("day_wise_sales_data!$B$1:$BZ$1"),0)),0)</f>
        <v>0</v>
      </c>
      <c r="BI522" s="3">
        <f ca="1">IFERROR(INDEX(INDIRECT("day_wise_sales_data!$B$2:$BZ$599"),MATCH(resource!$CC522,day_wise_sales_data!$A$2:$A$500,0),MATCH(resource!BI$2,INDIRECT("day_wise_sales_data!$B$1:$BZ$1"),0)),0)</f>
        <v>0</v>
      </c>
      <c r="BJ522" s="3">
        <f ca="1">IFERROR(INDEX(INDIRECT("day_wise_sales_data!$B$2:$BZ$599"),MATCH(resource!$CC522,day_wise_sales_data!$A$2:$A$500,0),MATCH(resource!BJ$2,INDIRECT("day_wise_sales_data!$B$1:$BZ$1"),0)),0)</f>
        <v>0</v>
      </c>
      <c r="BK522" s="3">
        <f ca="1">IFERROR(INDEX(INDIRECT("day_wise_sales_data!$B$2:$BZ$599"),MATCH(resource!$CC522,day_wise_sales_data!$A$2:$A$500,0),MATCH(resource!BK$2,INDIRECT("day_wise_sales_data!$B$1:$BZ$1"),0)),0)</f>
        <v>0</v>
      </c>
      <c r="BL522" s="3">
        <f ca="1">IFERROR(INDEX(INDIRECT("day_wise_sales_data!$B$2:$BZ$599"),MATCH(resource!$CC522,day_wise_sales_data!$A$2:$A$500,0),MATCH(resource!BL$2,INDIRECT("day_wise_sales_data!$B$1:$BZ$1"),0)),0)</f>
        <v>0</v>
      </c>
      <c r="BM522" s="3">
        <f ca="1">IFERROR(INDEX(INDIRECT("day_wise_sales_data!$B$2:$BZ$599"),MATCH(resource!$CC522,day_wise_sales_data!$A$2:$A$500,0),MATCH(resource!BM$2,INDIRECT("day_wise_sales_data!$B$1:$BZ$1"),0)),0)</f>
        <v>0</v>
      </c>
      <c r="BN522" s="3">
        <f ca="1">IFERROR(INDEX(INDIRECT("day_wise_sales_data!$B$2:$BZ$599"),MATCH(resource!$CC522,day_wise_sales_data!$A$2:$A$500,0),MATCH(resource!BN$2,INDIRECT("day_wise_sales_data!$B$1:$BZ$1"),0)),0)</f>
        <v>0</v>
      </c>
      <c r="BO522" s="3">
        <f ca="1">IFERROR(INDEX(INDIRECT("day_wise_sales_data!$B$2:$BZ$599"),MATCH(resource!$CC522,day_wise_sales_data!$A$2:$A$500,0),MATCH(resource!BO$2,INDIRECT("day_wise_sales_data!$B$1:$BZ$1"),0)),0)</f>
        <v>0</v>
      </c>
      <c r="BP522" s="3">
        <f ca="1">IFERROR(INDEX(INDIRECT("day_wise_sales_data!$B$2:$BZ$599"),MATCH(resource!$CC522,day_wise_sales_data!$A$2:$A$500,0),MATCH(resource!BP$2,INDIRECT("day_wise_sales_data!$B$1:$BZ$1"),0)),0)</f>
        <v>0</v>
      </c>
      <c r="BQ522" s="3">
        <f ca="1">IFERROR(INDEX(INDIRECT("day_wise_sales_data!$B$2:$BZ$599"),MATCH(resource!$CC522,day_wise_sales_data!$A$2:$A$500,0),MATCH(resource!BQ$2,INDIRECT("day_wise_sales_data!$B$1:$BZ$1"),0)),0)</f>
        <v>0</v>
      </c>
      <c r="BR522" s="3">
        <f ca="1">IFERROR(INDEX(INDIRECT("day_wise_sales_data!$B$2:$BZ$599"),MATCH(resource!$CC522,day_wise_sales_data!$A$2:$A$500,0),MATCH(resource!BR$2,INDIRECT("day_wise_sales_data!$B$1:$BZ$1"),0)),0)</f>
        <v>0</v>
      </c>
      <c r="BS522" s="3">
        <f ca="1">IFERROR(INDEX(INDIRECT("day_wise_sales_data!$B$2:$BZ$599"),MATCH(resource!$CC522,day_wise_sales_data!$A$2:$A$500,0),MATCH(resource!BS$2,INDIRECT("day_wise_sales_data!$B$1:$BZ$1"),0)),0)</f>
        <v>0</v>
      </c>
      <c r="BT522" s="3">
        <f ca="1">IFERROR(INDEX(INDIRECT("day_wise_sales_data!$B$2:$BZ$599"),MATCH(resource!$CC522,day_wise_sales_data!$A$2:$A$500,0),MATCH(resource!BT$2,INDIRECT("day_wise_sales_data!$B$1:$BZ$1"),0)),0)</f>
        <v>0</v>
      </c>
      <c r="BU522" s="3">
        <f ca="1">IFERROR(INDEX(INDIRECT("day_wise_sales_data!$B$2:$BZ$599"),MATCH(resource!$CC522,day_wise_sales_data!$A$2:$A$500,0),MATCH(resource!BU$2,INDIRECT("day_wise_sales_data!$B$1:$BZ$1"),0)),0)</f>
        <v>0</v>
      </c>
      <c r="BV522" s="3">
        <f ca="1">IFERROR(INDEX(INDIRECT("day_wise_sales_data!$B$2:$BZ$599"),MATCH(resource!$CC522,day_wise_sales_data!$A$2:$A$500,0),MATCH(resource!BV$2,INDIRECT("day_wise_sales_data!$B$1:$BZ$1"),0)),0)</f>
        <v>0</v>
      </c>
      <c r="BW522" s="3">
        <f ca="1">IFERROR(INDEX(INDIRECT("day_wise_sales_data!$B$2:$BZ$599"),MATCH(resource!$CC522,day_wise_sales_data!$A$2:$A$500,0),MATCH(resource!BW$2,INDIRECT("day_wise_sales_data!$B$1:$BZ$1"),0)),0)</f>
        <v>0</v>
      </c>
      <c r="BX522" s="3">
        <f ca="1">IFERROR(INDEX(INDIRECT("day_wise_sales_data!$B$2:$BZ$599"),MATCH(resource!$CC522,day_wise_sales_data!$A$2:$A$500,0),MATCH(resource!BX$2,INDIRECT("day_wise_sales_data!$B$1:$BZ$1"),0)),0)</f>
        <v>0</v>
      </c>
      <c r="BY522" s="3">
        <f ca="1">IFERROR(INDEX(INDIRECT("day_wise_sales_data!$B$2:$BZ$599"),MATCH(resource!$CC522,day_wise_sales_data!$A$2:$A$500,0),MATCH(resource!BY$2,INDIRECT("day_wise_sales_data!$B$1:$BZ$1"),0)),0)</f>
        <v>0</v>
      </c>
      <c r="BZ522" s="3">
        <f ca="1">IFERROR(INDEX(INDIRECT("day_wise_sales_data!$B$2:$BZ$599"),MATCH(resource!$CC522,day_wise_sales_data!$A$2:$A$500,0),MATCH(resource!BZ$2,INDIRECT("day_wise_sales_data!$B$1:$BZ$1"),0)),0)</f>
        <v>0</v>
      </c>
      <c r="CA522" s="3">
        <f ca="1">IFERROR(INDEX(INDIRECT("day_wise_sales_data!$B$2:$BZ$599"),MATCH(resource!$CC522,day_wise_sales_data!$A$2:$A$500,0),MATCH(resource!CA$2,INDIRECT("day_wise_sales_data!$B$1:$BZ$1"),0)),0)</f>
        <v>0</v>
      </c>
      <c r="CC522" s="4">
        <f>sales_data!H521</f>
        <v>0</v>
      </c>
      <c r="CD522" s="1">
        <v>520</v>
      </c>
      <c r="CE522" s="1" t="str">
        <f>IF(AQ522=report!$AQ$3,resource!CD522,"")</f>
        <v/>
      </c>
      <c r="CF522" s="5" t="str">
        <f>IFERROR(SMALL($CE$3:$CE$1001,ROWS($CE$3:CE522)),"")</f>
        <v/>
      </c>
      <c r="CH522">
        <f>IFERROR(VLOOKUP($CC522,data_pull!$E$22:$G$700,2,0),0)</f>
        <v>0</v>
      </c>
      <c r="DK522" s="3" t="str">
        <f>IFERROR(INDEX(COD_SALES!$B$5:$Z$500,MATCH(resource!$CC522,COD_SALES!$A$5:$A$500,0),MATCH(resource!DK$2,COD_SALES!$B$4:$Z$4,0)),"")</f>
        <v/>
      </c>
      <c r="DL522" s="3" t="str">
        <f>IFERROR(INDEX(COD_SALES!$B$5:$Z$500,MATCH(resource!$CC522,COD_SALES!$A$5:$A$500,0),MATCH(resource!DL$2,COD_SALES!$B$4:$Z$4,0)),"")</f>
        <v/>
      </c>
      <c r="DM522" s="3" t="str">
        <f>IFERROR(INDEX(COD_SALES!$B$5:$Z$500,MATCH(resource!$CC522,COD_SALES!$A$5:$A$500,0),MATCH(resource!DM$2,COD_SALES!$B$4:$Z$4,0)),"")</f>
        <v/>
      </c>
      <c r="DN522" s="3" t="str">
        <f>IFERROR(INDEX(COD_SALES!$B$5:$Z$500,MATCH(resource!$CC522,COD_SALES!$A$5:$A$500,0),MATCH(resource!DN$2,COD_SALES!$B$4:$Z$4,0)),"")</f>
        <v/>
      </c>
      <c r="DO522" s="3" t="str">
        <f>IFERROR(INDEX(COD_SALES!$B$5:$Z$500,MATCH(resource!$CC522,COD_SALES!$A$5:$A$500,0),MATCH(resource!DO$2,COD_SALES!$B$4:$Z$4,0)),"")</f>
        <v/>
      </c>
      <c r="DP522" s="3" t="str">
        <f>IFERROR(INDEX(COD_SALES!$B$5:$Z$500,MATCH(resource!$CC522,COD_SALES!$A$5:$A$500,0),MATCH(resource!DP$2,COD_SALES!$B$4:$Z$4,0)),"")</f>
        <v/>
      </c>
      <c r="DQ522" s="3" t="str">
        <f>IFERROR(INDEX(COD_SALES!$B$5:$Z$500,MATCH(resource!$CC522,COD_SALES!$A$5:$A$500,0),MATCH(resource!DQ$2,COD_SALES!$B$4:$Z$4,0)),"")</f>
        <v/>
      </c>
      <c r="DR522" s="3" t="str">
        <f>IFERROR(INDEX(COD_SALES!$B$5:$Z$500,MATCH(resource!$CC522,COD_SALES!$A$5:$A$500,0),MATCH(resource!DR$2,COD_SALES!$B$4:$Z$4,0)),"")</f>
        <v/>
      </c>
      <c r="DS522" s="3" t="str">
        <f>IFERROR(INDEX(COD_SALES!$B$5:$Z$500,MATCH(resource!$CC522,COD_SALES!$A$5:$A$500,0),MATCH(resource!DS$2,COD_SALES!$B$4:$Z$4,0)),"")</f>
        <v/>
      </c>
      <c r="DT522" s="3" t="str">
        <f>IFERROR(INDEX(COD_SALES!$B$5:$Z$500,MATCH(resource!$CC522,COD_SALES!$A$5:$A$500,0),MATCH(resource!DT$2,COD_SALES!$B$4:$Z$4,0)),"")</f>
        <v/>
      </c>
      <c r="DU522" s="3" t="str">
        <f>IFERROR(INDEX(COD_SALES!$B$5:$Z$500,MATCH(resource!$CC522,COD_SALES!$A$5:$A$500,0),MATCH(resource!DU$2,COD_SALES!$B$4:$Z$4,0)),"")</f>
        <v/>
      </c>
      <c r="DV522" s="3" t="str">
        <f>IFERROR(INDEX(COD_SALES!$B$5:$Z$500,MATCH(resource!$CC522,COD_SALES!$A$5:$A$500,0),MATCH(resource!DV$2,COD_SALES!$B$4:$Z$4,0)),"")</f>
        <v/>
      </c>
      <c r="DW522" s="3" t="str">
        <f>IFERROR(INDEX(COD_SALES!$B$5:$Z$500,MATCH(resource!$CC522,COD_SALES!$A$5:$A$500,0),MATCH(resource!DW$2,COD_SALES!$B$4:$Z$4,0)),"")</f>
        <v/>
      </c>
      <c r="DX522" s="3" t="str">
        <f>IFERROR(INDEX(COD_SALES!$B$5:$Z$500,MATCH(resource!$CC522,COD_SALES!$A$5:$A$500,0),MATCH(resource!DX$2,COD_SALES!$B$4:$Z$4,0)),"")</f>
        <v/>
      </c>
      <c r="DY522" s="3" t="str">
        <f>IFERROR(INDEX(COD_SALES!$B$5:$Z$500,MATCH(resource!$CC522,COD_SALES!$A$5:$A$500,0),MATCH(resource!DY$2,COD_SALES!$B$4:$Z$4,0)),"")</f>
        <v/>
      </c>
      <c r="DZ522" s="3" t="str">
        <f>IFERROR(INDEX(COD_SALES!$B$5:$Z$500,MATCH(resource!$CC522,COD_SALES!$A$5:$A$500,0),MATCH(resource!DZ$2,COD_SALES!$B$4:$Z$4,0)),"")</f>
        <v/>
      </c>
      <c r="EA522" s="3" t="str">
        <f>IFERROR(INDEX(COD_SALES!$B$5:$Z$500,MATCH(resource!$CC522,COD_SALES!$A$5:$A$500,0),MATCH(resource!EA$2,COD_SALES!$B$4:$Z$4,0)),"")</f>
        <v/>
      </c>
      <c r="EB522" s="3">
        <f t="shared" si="132"/>
        <v>0</v>
      </c>
      <c r="EW522" s="3">
        <f>IFERROR(VLOOKUP(CC522,data_pull!$AO$25:$AR$546,2,0),0)</f>
        <v>0</v>
      </c>
      <c r="EX522" s="1">
        <f>IFERROR(VLOOKUP(CC522,data_pull!$AO$25:$AR$546,4,0),0)</f>
        <v>0</v>
      </c>
    </row>
    <row r="523" spans="13:154" x14ac:dyDescent="0.25"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4">
        <f>sales_data!B522</f>
        <v>0</v>
      </c>
      <c r="AR523" s="4">
        <f>sales_data!C522</f>
        <v>0</v>
      </c>
      <c r="AS523" s="5" t="str">
        <f t="shared" si="131"/>
        <v/>
      </c>
      <c r="AT523" s="4">
        <f>sales_data!I522</f>
        <v>0</v>
      </c>
      <c r="AU523" s="4">
        <f>sales_data!W522</f>
        <v>0</v>
      </c>
      <c r="AV523" s="1">
        <f>sales_data!N522</f>
        <v>0</v>
      </c>
      <c r="AW523" s="1">
        <f>sales_data!P522</f>
        <v>0</v>
      </c>
      <c r="AX523" s="3">
        <f ca="1">IFERROR(INDEX(INDIRECT("day_wise_sales_data!$B$2:$BZ$599"),MATCH(resource!$CC523,day_wise_sales_data!$A$2:$A$500,0),MATCH(resource!AX$2,INDIRECT("day_wise_sales_data!$B$1:$BZ$1"),0)),0)</f>
        <v>0</v>
      </c>
      <c r="AY523" s="3">
        <f ca="1">IFERROR(INDEX(INDIRECT("day_wise_sales_data!$B$2:$BZ$599"),MATCH(resource!$CC523,day_wise_sales_data!$A$2:$A$500,0),MATCH(resource!AY$2,INDIRECT("day_wise_sales_data!$B$1:$BZ$1"),0)),0)</f>
        <v>0</v>
      </c>
      <c r="AZ523" s="3">
        <f ca="1">IFERROR(INDEX(INDIRECT("day_wise_sales_data!$B$2:$BZ$599"),MATCH(resource!$CC523,day_wise_sales_data!$A$2:$A$500,0),MATCH(resource!AZ$2,INDIRECT("day_wise_sales_data!$B$1:$BZ$1"),0)),0)</f>
        <v>0</v>
      </c>
      <c r="BA523" s="3">
        <f ca="1">IFERROR(INDEX(INDIRECT("day_wise_sales_data!$B$2:$BZ$599"),MATCH(resource!$CC523,day_wise_sales_data!$A$2:$A$500,0),MATCH(resource!BA$2,INDIRECT("day_wise_sales_data!$B$1:$BZ$1"),0)),0)</f>
        <v>0</v>
      </c>
      <c r="BB523" s="3">
        <f ca="1">IFERROR(INDEX(INDIRECT("day_wise_sales_data!$B$2:$BZ$599"),MATCH(resource!$CC523,day_wise_sales_data!$A$2:$A$500,0),MATCH(resource!BB$2,INDIRECT("day_wise_sales_data!$B$1:$BZ$1"),0)),0)</f>
        <v>0</v>
      </c>
      <c r="BC523" s="3">
        <f ca="1">IFERROR(INDEX(INDIRECT("day_wise_sales_data!$B$2:$BZ$599"),MATCH(resource!$CC523,day_wise_sales_data!$A$2:$A$500,0),MATCH(resource!BC$2,INDIRECT("day_wise_sales_data!$B$1:$BZ$1"),0)),0)</f>
        <v>0</v>
      </c>
      <c r="BD523" s="3">
        <f ca="1">IFERROR(INDEX(INDIRECT("day_wise_sales_data!$B$2:$BZ$599"),MATCH(resource!$CC523,day_wise_sales_data!$A$2:$A$500,0),MATCH(resource!BD$2,INDIRECT("day_wise_sales_data!$B$1:$BZ$1"),0)),0)</f>
        <v>0</v>
      </c>
      <c r="BE523" s="3">
        <f ca="1">IFERROR(INDEX(INDIRECT("day_wise_sales_data!$B$2:$BZ$599"),MATCH(resource!$CC523,day_wise_sales_data!$A$2:$A$500,0),MATCH(resource!BE$2,INDIRECT("day_wise_sales_data!$B$1:$BZ$1"),0)),0)</f>
        <v>0</v>
      </c>
      <c r="BF523" s="3">
        <f ca="1">IFERROR(INDEX(INDIRECT("day_wise_sales_data!$B$2:$BZ$599"),MATCH(resource!$CC523,day_wise_sales_data!$A$2:$A$500,0),MATCH(resource!BF$2,INDIRECT("day_wise_sales_data!$B$1:$BZ$1"),0)),0)</f>
        <v>0</v>
      </c>
      <c r="BG523" s="3">
        <f ca="1">IFERROR(INDEX(INDIRECT("day_wise_sales_data!$B$2:$BZ$599"),MATCH(resource!$CC523,day_wise_sales_data!$A$2:$A$500,0),MATCH(resource!BG$2,INDIRECT("day_wise_sales_data!$B$1:$BZ$1"),0)),0)</f>
        <v>0</v>
      </c>
      <c r="BH523" s="3">
        <f ca="1">IFERROR(INDEX(INDIRECT("day_wise_sales_data!$B$2:$BZ$599"),MATCH(resource!$CC523,day_wise_sales_data!$A$2:$A$500,0),MATCH(resource!BH$2,INDIRECT("day_wise_sales_data!$B$1:$BZ$1"),0)),0)</f>
        <v>0</v>
      </c>
      <c r="BI523" s="3">
        <f ca="1">IFERROR(INDEX(INDIRECT("day_wise_sales_data!$B$2:$BZ$599"),MATCH(resource!$CC523,day_wise_sales_data!$A$2:$A$500,0),MATCH(resource!BI$2,INDIRECT("day_wise_sales_data!$B$1:$BZ$1"),0)),0)</f>
        <v>0</v>
      </c>
      <c r="BJ523" s="3">
        <f ca="1">IFERROR(INDEX(INDIRECT("day_wise_sales_data!$B$2:$BZ$599"),MATCH(resource!$CC523,day_wise_sales_data!$A$2:$A$500,0),MATCH(resource!BJ$2,INDIRECT("day_wise_sales_data!$B$1:$BZ$1"),0)),0)</f>
        <v>0</v>
      </c>
      <c r="BK523" s="3">
        <f ca="1">IFERROR(INDEX(INDIRECT("day_wise_sales_data!$B$2:$BZ$599"),MATCH(resource!$CC523,day_wise_sales_data!$A$2:$A$500,0),MATCH(resource!BK$2,INDIRECT("day_wise_sales_data!$B$1:$BZ$1"),0)),0)</f>
        <v>0</v>
      </c>
      <c r="BL523" s="3">
        <f ca="1">IFERROR(INDEX(INDIRECT("day_wise_sales_data!$B$2:$BZ$599"),MATCH(resource!$CC523,day_wise_sales_data!$A$2:$A$500,0),MATCH(resource!BL$2,INDIRECT("day_wise_sales_data!$B$1:$BZ$1"),0)),0)</f>
        <v>0</v>
      </c>
      <c r="BM523" s="3">
        <f ca="1">IFERROR(INDEX(INDIRECT("day_wise_sales_data!$B$2:$BZ$599"),MATCH(resource!$CC523,day_wise_sales_data!$A$2:$A$500,0),MATCH(resource!BM$2,INDIRECT("day_wise_sales_data!$B$1:$BZ$1"),0)),0)</f>
        <v>0</v>
      </c>
      <c r="BN523" s="3">
        <f ca="1">IFERROR(INDEX(INDIRECT("day_wise_sales_data!$B$2:$BZ$599"),MATCH(resource!$CC523,day_wise_sales_data!$A$2:$A$500,0),MATCH(resource!BN$2,INDIRECT("day_wise_sales_data!$B$1:$BZ$1"),0)),0)</f>
        <v>0</v>
      </c>
      <c r="BO523" s="3">
        <f ca="1">IFERROR(INDEX(INDIRECT("day_wise_sales_data!$B$2:$BZ$599"),MATCH(resource!$CC523,day_wise_sales_data!$A$2:$A$500,0),MATCH(resource!BO$2,INDIRECT("day_wise_sales_data!$B$1:$BZ$1"),0)),0)</f>
        <v>0</v>
      </c>
      <c r="BP523" s="3">
        <f ca="1">IFERROR(INDEX(INDIRECT("day_wise_sales_data!$B$2:$BZ$599"),MATCH(resource!$CC523,day_wise_sales_data!$A$2:$A$500,0),MATCH(resource!BP$2,INDIRECT("day_wise_sales_data!$B$1:$BZ$1"),0)),0)</f>
        <v>0</v>
      </c>
      <c r="BQ523" s="3">
        <f ca="1">IFERROR(INDEX(INDIRECT("day_wise_sales_data!$B$2:$BZ$599"),MATCH(resource!$CC523,day_wise_sales_data!$A$2:$A$500,0),MATCH(resource!BQ$2,INDIRECT("day_wise_sales_data!$B$1:$BZ$1"),0)),0)</f>
        <v>0</v>
      </c>
      <c r="BR523" s="3">
        <f ca="1">IFERROR(INDEX(INDIRECT("day_wise_sales_data!$B$2:$BZ$599"),MATCH(resource!$CC523,day_wise_sales_data!$A$2:$A$500,0),MATCH(resource!BR$2,INDIRECT("day_wise_sales_data!$B$1:$BZ$1"),0)),0)</f>
        <v>0</v>
      </c>
      <c r="BS523" s="3">
        <f ca="1">IFERROR(INDEX(INDIRECT("day_wise_sales_data!$B$2:$BZ$599"),MATCH(resource!$CC523,day_wise_sales_data!$A$2:$A$500,0),MATCH(resource!BS$2,INDIRECT("day_wise_sales_data!$B$1:$BZ$1"),0)),0)</f>
        <v>0</v>
      </c>
      <c r="BT523" s="3">
        <f ca="1">IFERROR(INDEX(INDIRECT("day_wise_sales_data!$B$2:$BZ$599"),MATCH(resource!$CC523,day_wise_sales_data!$A$2:$A$500,0),MATCH(resource!BT$2,INDIRECT("day_wise_sales_data!$B$1:$BZ$1"),0)),0)</f>
        <v>0</v>
      </c>
      <c r="BU523" s="3">
        <f ca="1">IFERROR(INDEX(INDIRECT("day_wise_sales_data!$B$2:$BZ$599"),MATCH(resource!$CC523,day_wise_sales_data!$A$2:$A$500,0),MATCH(resource!BU$2,INDIRECT("day_wise_sales_data!$B$1:$BZ$1"),0)),0)</f>
        <v>0</v>
      </c>
      <c r="BV523" s="3">
        <f ca="1">IFERROR(INDEX(INDIRECT("day_wise_sales_data!$B$2:$BZ$599"),MATCH(resource!$CC523,day_wise_sales_data!$A$2:$A$500,0),MATCH(resource!BV$2,INDIRECT("day_wise_sales_data!$B$1:$BZ$1"),0)),0)</f>
        <v>0</v>
      </c>
      <c r="BW523" s="3">
        <f ca="1">IFERROR(INDEX(INDIRECT("day_wise_sales_data!$B$2:$BZ$599"),MATCH(resource!$CC523,day_wise_sales_data!$A$2:$A$500,0),MATCH(resource!BW$2,INDIRECT("day_wise_sales_data!$B$1:$BZ$1"),0)),0)</f>
        <v>0</v>
      </c>
      <c r="BX523" s="3">
        <f ca="1">IFERROR(INDEX(INDIRECT("day_wise_sales_data!$B$2:$BZ$599"),MATCH(resource!$CC523,day_wise_sales_data!$A$2:$A$500,0),MATCH(resource!BX$2,INDIRECT("day_wise_sales_data!$B$1:$BZ$1"),0)),0)</f>
        <v>0</v>
      </c>
      <c r="BY523" s="3">
        <f ca="1">IFERROR(INDEX(INDIRECT("day_wise_sales_data!$B$2:$BZ$599"),MATCH(resource!$CC523,day_wise_sales_data!$A$2:$A$500,0),MATCH(resource!BY$2,INDIRECT("day_wise_sales_data!$B$1:$BZ$1"),0)),0)</f>
        <v>0</v>
      </c>
      <c r="BZ523" s="3">
        <f ca="1">IFERROR(INDEX(INDIRECT("day_wise_sales_data!$B$2:$BZ$599"),MATCH(resource!$CC523,day_wise_sales_data!$A$2:$A$500,0),MATCH(resource!BZ$2,INDIRECT("day_wise_sales_data!$B$1:$BZ$1"),0)),0)</f>
        <v>0</v>
      </c>
      <c r="CA523" s="3">
        <f ca="1">IFERROR(INDEX(INDIRECT("day_wise_sales_data!$B$2:$BZ$599"),MATCH(resource!$CC523,day_wise_sales_data!$A$2:$A$500,0),MATCH(resource!CA$2,INDIRECT("day_wise_sales_data!$B$1:$BZ$1"),0)),0)</f>
        <v>0</v>
      </c>
      <c r="CC523" s="4">
        <f>sales_data!H522</f>
        <v>0</v>
      </c>
      <c r="CD523" s="1">
        <v>521</v>
      </c>
      <c r="CE523" s="1" t="str">
        <f>IF(AQ523=report!$AQ$3,resource!CD523,"")</f>
        <v/>
      </c>
      <c r="CF523" s="5" t="str">
        <f>IFERROR(SMALL($CE$3:$CE$1001,ROWS($CE$3:CE523)),"")</f>
        <v/>
      </c>
      <c r="CH523">
        <f>IFERROR(VLOOKUP($CC523,data_pull!$E$22:$G$700,2,0),0)</f>
        <v>0</v>
      </c>
      <c r="DK523" s="3" t="str">
        <f>IFERROR(INDEX(COD_SALES!$B$5:$Z$500,MATCH(resource!$CC523,COD_SALES!$A$5:$A$500,0),MATCH(resource!DK$2,COD_SALES!$B$4:$Z$4,0)),"")</f>
        <v/>
      </c>
      <c r="DL523" s="3" t="str">
        <f>IFERROR(INDEX(COD_SALES!$B$5:$Z$500,MATCH(resource!$CC523,COD_SALES!$A$5:$A$500,0),MATCH(resource!DL$2,COD_SALES!$B$4:$Z$4,0)),"")</f>
        <v/>
      </c>
      <c r="DM523" s="3" t="str">
        <f>IFERROR(INDEX(COD_SALES!$B$5:$Z$500,MATCH(resource!$CC523,COD_SALES!$A$5:$A$500,0),MATCH(resource!DM$2,COD_SALES!$B$4:$Z$4,0)),"")</f>
        <v/>
      </c>
      <c r="DN523" s="3" t="str">
        <f>IFERROR(INDEX(COD_SALES!$B$5:$Z$500,MATCH(resource!$CC523,COD_SALES!$A$5:$A$500,0),MATCH(resource!DN$2,COD_SALES!$B$4:$Z$4,0)),"")</f>
        <v/>
      </c>
      <c r="DO523" s="3" t="str">
        <f>IFERROR(INDEX(COD_SALES!$B$5:$Z$500,MATCH(resource!$CC523,COD_SALES!$A$5:$A$500,0),MATCH(resource!DO$2,COD_SALES!$B$4:$Z$4,0)),"")</f>
        <v/>
      </c>
      <c r="DP523" s="3" t="str">
        <f>IFERROR(INDEX(COD_SALES!$B$5:$Z$500,MATCH(resource!$CC523,COD_SALES!$A$5:$A$500,0),MATCH(resource!DP$2,COD_SALES!$B$4:$Z$4,0)),"")</f>
        <v/>
      </c>
      <c r="DQ523" s="3" t="str">
        <f>IFERROR(INDEX(COD_SALES!$B$5:$Z$500,MATCH(resource!$CC523,COD_SALES!$A$5:$A$500,0),MATCH(resource!DQ$2,COD_SALES!$B$4:$Z$4,0)),"")</f>
        <v/>
      </c>
      <c r="DR523" s="3" t="str">
        <f>IFERROR(INDEX(COD_SALES!$B$5:$Z$500,MATCH(resource!$CC523,COD_SALES!$A$5:$A$500,0),MATCH(resource!DR$2,COD_SALES!$B$4:$Z$4,0)),"")</f>
        <v/>
      </c>
      <c r="DS523" s="3" t="str">
        <f>IFERROR(INDEX(COD_SALES!$B$5:$Z$500,MATCH(resource!$CC523,COD_SALES!$A$5:$A$500,0),MATCH(resource!DS$2,COD_SALES!$B$4:$Z$4,0)),"")</f>
        <v/>
      </c>
      <c r="DT523" s="3" t="str">
        <f>IFERROR(INDEX(COD_SALES!$B$5:$Z$500,MATCH(resource!$CC523,COD_SALES!$A$5:$A$500,0),MATCH(resource!DT$2,COD_SALES!$B$4:$Z$4,0)),"")</f>
        <v/>
      </c>
      <c r="DU523" s="3" t="str">
        <f>IFERROR(INDEX(COD_SALES!$B$5:$Z$500,MATCH(resource!$CC523,COD_SALES!$A$5:$A$500,0),MATCH(resource!DU$2,COD_SALES!$B$4:$Z$4,0)),"")</f>
        <v/>
      </c>
      <c r="DV523" s="3" t="str">
        <f>IFERROR(INDEX(COD_SALES!$B$5:$Z$500,MATCH(resource!$CC523,COD_SALES!$A$5:$A$500,0),MATCH(resource!DV$2,COD_SALES!$B$4:$Z$4,0)),"")</f>
        <v/>
      </c>
      <c r="DW523" s="3" t="str">
        <f>IFERROR(INDEX(COD_SALES!$B$5:$Z$500,MATCH(resource!$CC523,COD_SALES!$A$5:$A$500,0),MATCH(resource!DW$2,COD_SALES!$B$4:$Z$4,0)),"")</f>
        <v/>
      </c>
      <c r="DX523" s="3" t="str">
        <f>IFERROR(INDEX(COD_SALES!$B$5:$Z$500,MATCH(resource!$CC523,COD_SALES!$A$5:$A$500,0),MATCH(resource!DX$2,COD_SALES!$B$4:$Z$4,0)),"")</f>
        <v/>
      </c>
      <c r="DY523" s="3" t="str">
        <f>IFERROR(INDEX(COD_SALES!$B$5:$Z$500,MATCH(resource!$CC523,COD_SALES!$A$5:$A$500,0),MATCH(resource!DY$2,COD_SALES!$B$4:$Z$4,0)),"")</f>
        <v/>
      </c>
      <c r="DZ523" s="3" t="str">
        <f>IFERROR(INDEX(COD_SALES!$B$5:$Z$500,MATCH(resource!$CC523,COD_SALES!$A$5:$A$500,0),MATCH(resource!DZ$2,COD_SALES!$B$4:$Z$4,0)),"")</f>
        <v/>
      </c>
      <c r="EA523" s="3" t="str">
        <f>IFERROR(INDEX(COD_SALES!$B$5:$Z$500,MATCH(resource!$CC523,COD_SALES!$A$5:$A$500,0),MATCH(resource!EA$2,COD_SALES!$B$4:$Z$4,0)),"")</f>
        <v/>
      </c>
      <c r="EB523" s="3">
        <f t="shared" si="132"/>
        <v>0</v>
      </c>
      <c r="EW523" s="3">
        <f>IFERROR(VLOOKUP(CC523,data_pull!$AO$25:$AR$546,2,0),0)</f>
        <v>0</v>
      </c>
      <c r="EX523" s="1">
        <f>IFERROR(VLOOKUP(CC523,data_pull!$AO$25:$AR$546,4,0),0)</f>
        <v>0</v>
      </c>
    </row>
    <row r="524" spans="13:154" x14ac:dyDescent="0.25"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4">
        <f>sales_data!B523</f>
        <v>0</v>
      </c>
      <c r="AR524" s="4">
        <f>sales_data!C523</f>
        <v>0</v>
      </c>
      <c r="AS524" s="5" t="str">
        <f t="shared" si="131"/>
        <v/>
      </c>
      <c r="AT524" s="4">
        <f>sales_data!I523</f>
        <v>0</v>
      </c>
      <c r="AU524" s="4">
        <f>sales_data!W523</f>
        <v>0</v>
      </c>
      <c r="AV524" s="1">
        <f>sales_data!N523</f>
        <v>0</v>
      </c>
      <c r="AW524" s="1">
        <f>sales_data!P523</f>
        <v>0</v>
      </c>
      <c r="AX524" s="3">
        <f ca="1">IFERROR(INDEX(INDIRECT("day_wise_sales_data!$B$2:$BZ$599"),MATCH(resource!$CC524,day_wise_sales_data!$A$2:$A$500,0),MATCH(resource!AX$2,INDIRECT("day_wise_sales_data!$B$1:$BZ$1"),0)),0)</f>
        <v>0</v>
      </c>
      <c r="AY524" s="3">
        <f ca="1">IFERROR(INDEX(INDIRECT("day_wise_sales_data!$B$2:$BZ$599"),MATCH(resource!$CC524,day_wise_sales_data!$A$2:$A$500,0),MATCH(resource!AY$2,INDIRECT("day_wise_sales_data!$B$1:$BZ$1"),0)),0)</f>
        <v>0</v>
      </c>
      <c r="AZ524" s="3">
        <f ca="1">IFERROR(INDEX(INDIRECT("day_wise_sales_data!$B$2:$BZ$599"),MATCH(resource!$CC524,day_wise_sales_data!$A$2:$A$500,0),MATCH(resource!AZ$2,INDIRECT("day_wise_sales_data!$B$1:$BZ$1"),0)),0)</f>
        <v>0</v>
      </c>
      <c r="BA524" s="3">
        <f ca="1">IFERROR(INDEX(INDIRECT("day_wise_sales_data!$B$2:$BZ$599"),MATCH(resource!$CC524,day_wise_sales_data!$A$2:$A$500,0),MATCH(resource!BA$2,INDIRECT("day_wise_sales_data!$B$1:$BZ$1"),0)),0)</f>
        <v>0</v>
      </c>
      <c r="BB524" s="3">
        <f ca="1">IFERROR(INDEX(INDIRECT("day_wise_sales_data!$B$2:$BZ$599"),MATCH(resource!$CC524,day_wise_sales_data!$A$2:$A$500,0),MATCH(resource!BB$2,INDIRECT("day_wise_sales_data!$B$1:$BZ$1"),0)),0)</f>
        <v>0</v>
      </c>
      <c r="BC524" s="3">
        <f ca="1">IFERROR(INDEX(INDIRECT("day_wise_sales_data!$B$2:$BZ$599"),MATCH(resource!$CC524,day_wise_sales_data!$A$2:$A$500,0),MATCH(resource!BC$2,INDIRECT("day_wise_sales_data!$B$1:$BZ$1"),0)),0)</f>
        <v>0</v>
      </c>
      <c r="BD524" s="3">
        <f ca="1">IFERROR(INDEX(INDIRECT("day_wise_sales_data!$B$2:$BZ$599"),MATCH(resource!$CC524,day_wise_sales_data!$A$2:$A$500,0),MATCH(resource!BD$2,INDIRECT("day_wise_sales_data!$B$1:$BZ$1"),0)),0)</f>
        <v>0</v>
      </c>
      <c r="BE524" s="3">
        <f ca="1">IFERROR(INDEX(INDIRECT("day_wise_sales_data!$B$2:$BZ$599"),MATCH(resource!$CC524,day_wise_sales_data!$A$2:$A$500,0),MATCH(resource!BE$2,INDIRECT("day_wise_sales_data!$B$1:$BZ$1"),0)),0)</f>
        <v>0</v>
      </c>
      <c r="BF524" s="3">
        <f ca="1">IFERROR(INDEX(INDIRECT("day_wise_sales_data!$B$2:$BZ$599"),MATCH(resource!$CC524,day_wise_sales_data!$A$2:$A$500,0),MATCH(resource!BF$2,INDIRECT("day_wise_sales_data!$B$1:$BZ$1"),0)),0)</f>
        <v>0</v>
      </c>
      <c r="BG524" s="3">
        <f ca="1">IFERROR(INDEX(INDIRECT("day_wise_sales_data!$B$2:$BZ$599"),MATCH(resource!$CC524,day_wise_sales_data!$A$2:$A$500,0),MATCH(resource!BG$2,INDIRECT("day_wise_sales_data!$B$1:$BZ$1"),0)),0)</f>
        <v>0</v>
      </c>
      <c r="BH524" s="3">
        <f ca="1">IFERROR(INDEX(INDIRECT("day_wise_sales_data!$B$2:$BZ$599"),MATCH(resource!$CC524,day_wise_sales_data!$A$2:$A$500,0),MATCH(resource!BH$2,INDIRECT("day_wise_sales_data!$B$1:$BZ$1"),0)),0)</f>
        <v>0</v>
      </c>
      <c r="BI524" s="3">
        <f ca="1">IFERROR(INDEX(INDIRECT("day_wise_sales_data!$B$2:$BZ$599"),MATCH(resource!$CC524,day_wise_sales_data!$A$2:$A$500,0),MATCH(resource!BI$2,INDIRECT("day_wise_sales_data!$B$1:$BZ$1"),0)),0)</f>
        <v>0</v>
      </c>
      <c r="BJ524" s="3">
        <f ca="1">IFERROR(INDEX(INDIRECT("day_wise_sales_data!$B$2:$BZ$599"),MATCH(resource!$CC524,day_wise_sales_data!$A$2:$A$500,0),MATCH(resource!BJ$2,INDIRECT("day_wise_sales_data!$B$1:$BZ$1"),0)),0)</f>
        <v>0</v>
      </c>
      <c r="BK524" s="3">
        <f ca="1">IFERROR(INDEX(INDIRECT("day_wise_sales_data!$B$2:$BZ$599"),MATCH(resource!$CC524,day_wise_sales_data!$A$2:$A$500,0),MATCH(resource!BK$2,INDIRECT("day_wise_sales_data!$B$1:$BZ$1"),0)),0)</f>
        <v>0</v>
      </c>
      <c r="BL524" s="3">
        <f ca="1">IFERROR(INDEX(INDIRECT("day_wise_sales_data!$B$2:$BZ$599"),MATCH(resource!$CC524,day_wise_sales_data!$A$2:$A$500,0),MATCH(resource!BL$2,INDIRECT("day_wise_sales_data!$B$1:$BZ$1"),0)),0)</f>
        <v>0</v>
      </c>
      <c r="BM524" s="3">
        <f ca="1">IFERROR(INDEX(INDIRECT("day_wise_sales_data!$B$2:$BZ$599"),MATCH(resource!$CC524,day_wise_sales_data!$A$2:$A$500,0),MATCH(resource!BM$2,INDIRECT("day_wise_sales_data!$B$1:$BZ$1"),0)),0)</f>
        <v>0</v>
      </c>
      <c r="BN524" s="3">
        <f ca="1">IFERROR(INDEX(INDIRECT("day_wise_sales_data!$B$2:$BZ$599"),MATCH(resource!$CC524,day_wise_sales_data!$A$2:$A$500,0),MATCH(resource!BN$2,INDIRECT("day_wise_sales_data!$B$1:$BZ$1"),0)),0)</f>
        <v>0</v>
      </c>
      <c r="BO524" s="3">
        <f ca="1">IFERROR(INDEX(INDIRECT("day_wise_sales_data!$B$2:$BZ$599"),MATCH(resource!$CC524,day_wise_sales_data!$A$2:$A$500,0),MATCH(resource!BO$2,INDIRECT("day_wise_sales_data!$B$1:$BZ$1"),0)),0)</f>
        <v>0</v>
      </c>
      <c r="BP524" s="3">
        <f ca="1">IFERROR(INDEX(INDIRECT("day_wise_sales_data!$B$2:$BZ$599"),MATCH(resource!$CC524,day_wise_sales_data!$A$2:$A$500,0),MATCH(resource!BP$2,INDIRECT("day_wise_sales_data!$B$1:$BZ$1"),0)),0)</f>
        <v>0</v>
      </c>
      <c r="BQ524" s="3">
        <f ca="1">IFERROR(INDEX(INDIRECT("day_wise_sales_data!$B$2:$BZ$599"),MATCH(resource!$CC524,day_wise_sales_data!$A$2:$A$500,0),MATCH(resource!BQ$2,INDIRECT("day_wise_sales_data!$B$1:$BZ$1"),0)),0)</f>
        <v>0</v>
      </c>
      <c r="BR524" s="3">
        <f ca="1">IFERROR(INDEX(INDIRECT("day_wise_sales_data!$B$2:$BZ$599"),MATCH(resource!$CC524,day_wise_sales_data!$A$2:$A$500,0),MATCH(resource!BR$2,INDIRECT("day_wise_sales_data!$B$1:$BZ$1"),0)),0)</f>
        <v>0</v>
      </c>
      <c r="BS524" s="3">
        <f ca="1">IFERROR(INDEX(INDIRECT("day_wise_sales_data!$B$2:$BZ$599"),MATCH(resource!$CC524,day_wise_sales_data!$A$2:$A$500,0),MATCH(resource!BS$2,INDIRECT("day_wise_sales_data!$B$1:$BZ$1"),0)),0)</f>
        <v>0</v>
      </c>
      <c r="BT524" s="3">
        <f ca="1">IFERROR(INDEX(INDIRECT("day_wise_sales_data!$B$2:$BZ$599"),MATCH(resource!$CC524,day_wise_sales_data!$A$2:$A$500,0),MATCH(resource!BT$2,INDIRECT("day_wise_sales_data!$B$1:$BZ$1"),0)),0)</f>
        <v>0</v>
      </c>
      <c r="BU524" s="3">
        <f ca="1">IFERROR(INDEX(INDIRECT("day_wise_sales_data!$B$2:$BZ$599"),MATCH(resource!$CC524,day_wise_sales_data!$A$2:$A$500,0),MATCH(resource!BU$2,INDIRECT("day_wise_sales_data!$B$1:$BZ$1"),0)),0)</f>
        <v>0</v>
      </c>
      <c r="BV524" s="3">
        <f ca="1">IFERROR(INDEX(INDIRECT("day_wise_sales_data!$B$2:$BZ$599"),MATCH(resource!$CC524,day_wise_sales_data!$A$2:$A$500,0),MATCH(resource!BV$2,INDIRECT("day_wise_sales_data!$B$1:$BZ$1"),0)),0)</f>
        <v>0</v>
      </c>
      <c r="BW524" s="3">
        <f ca="1">IFERROR(INDEX(INDIRECT("day_wise_sales_data!$B$2:$BZ$599"),MATCH(resource!$CC524,day_wise_sales_data!$A$2:$A$500,0),MATCH(resource!BW$2,INDIRECT("day_wise_sales_data!$B$1:$BZ$1"),0)),0)</f>
        <v>0</v>
      </c>
      <c r="BX524" s="3">
        <f ca="1">IFERROR(INDEX(INDIRECT("day_wise_sales_data!$B$2:$BZ$599"),MATCH(resource!$CC524,day_wise_sales_data!$A$2:$A$500,0),MATCH(resource!BX$2,INDIRECT("day_wise_sales_data!$B$1:$BZ$1"),0)),0)</f>
        <v>0</v>
      </c>
      <c r="BY524" s="3">
        <f ca="1">IFERROR(INDEX(INDIRECT("day_wise_sales_data!$B$2:$BZ$599"),MATCH(resource!$CC524,day_wise_sales_data!$A$2:$A$500,0),MATCH(resource!BY$2,INDIRECT("day_wise_sales_data!$B$1:$BZ$1"),0)),0)</f>
        <v>0</v>
      </c>
      <c r="BZ524" s="3">
        <f ca="1">IFERROR(INDEX(INDIRECT("day_wise_sales_data!$B$2:$BZ$599"),MATCH(resource!$CC524,day_wise_sales_data!$A$2:$A$500,0),MATCH(resource!BZ$2,INDIRECT("day_wise_sales_data!$B$1:$BZ$1"),0)),0)</f>
        <v>0</v>
      </c>
      <c r="CA524" s="3">
        <f ca="1">IFERROR(INDEX(INDIRECT("day_wise_sales_data!$B$2:$BZ$599"),MATCH(resource!$CC524,day_wise_sales_data!$A$2:$A$500,0),MATCH(resource!CA$2,INDIRECT("day_wise_sales_data!$B$1:$BZ$1"),0)),0)</f>
        <v>0</v>
      </c>
      <c r="CC524" s="4">
        <f>sales_data!H523</f>
        <v>0</v>
      </c>
      <c r="CD524" s="1">
        <v>522</v>
      </c>
      <c r="CE524" s="1" t="str">
        <f>IF(AQ524=report!$AQ$3,resource!CD524,"")</f>
        <v/>
      </c>
      <c r="CF524" s="5" t="str">
        <f>IFERROR(SMALL($CE$3:$CE$1001,ROWS($CE$3:CE524)),"")</f>
        <v/>
      </c>
      <c r="CH524">
        <f>IFERROR(VLOOKUP($CC524,data_pull!$E$22:$G$700,2,0),0)</f>
        <v>0</v>
      </c>
      <c r="DK524" s="3" t="str">
        <f>IFERROR(INDEX(COD_SALES!$B$5:$Z$500,MATCH(resource!$CC524,COD_SALES!$A$5:$A$500,0),MATCH(resource!DK$2,COD_SALES!$B$4:$Z$4,0)),"")</f>
        <v/>
      </c>
      <c r="DL524" s="3" t="str">
        <f>IFERROR(INDEX(COD_SALES!$B$5:$Z$500,MATCH(resource!$CC524,COD_SALES!$A$5:$A$500,0),MATCH(resource!DL$2,COD_SALES!$B$4:$Z$4,0)),"")</f>
        <v/>
      </c>
      <c r="DM524" s="3" t="str">
        <f>IFERROR(INDEX(COD_SALES!$B$5:$Z$500,MATCH(resource!$CC524,COD_SALES!$A$5:$A$500,0),MATCH(resource!DM$2,COD_SALES!$B$4:$Z$4,0)),"")</f>
        <v/>
      </c>
      <c r="DN524" s="3" t="str">
        <f>IFERROR(INDEX(COD_SALES!$B$5:$Z$500,MATCH(resource!$CC524,COD_SALES!$A$5:$A$500,0),MATCH(resource!DN$2,COD_SALES!$B$4:$Z$4,0)),"")</f>
        <v/>
      </c>
      <c r="DO524" s="3" t="str">
        <f>IFERROR(INDEX(COD_SALES!$B$5:$Z$500,MATCH(resource!$CC524,COD_SALES!$A$5:$A$500,0),MATCH(resource!DO$2,COD_SALES!$B$4:$Z$4,0)),"")</f>
        <v/>
      </c>
      <c r="DP524" s="3" t="str">
        <f>IFERROR(INDEX(COD_SALES!$B$5:$Z$500,MATCH(resource!$CC524,COD_SALES!$A$5:$A$500,0),MATCH(resource!DP$2,COD_SALES!$B$4:$Z$4,0)),"")</f>
        <v/>
      </c>
      <c r="DQ524" s="3" t="str">
        <f>IFERROR(INDEX(COD_SALES!$B$5:$Z$500,MATCH(resource!$CC524,COD_SALES!$A$5:$A$500,0),MATCH(resource!DQ$2,COD_SALES!$B$4:$Z$4,0)),"")</f>
        <v/>
      </c>
      <c r="DR524" s="3" t="str">
        <f>IFERROR(INDEX(COD_SALES!$B$5:$Z$500,MATCH(resource!$CC524,COD_SALES!$A$5:$A$500,0),MATCH(resource!DR$2,COD_SALES!$B$4:$Z$4,0)),"")</f>
        <v/>
      </c>
      <c r="DS524" s="3" t="str">
        <f>IFERROR(INDEX(COD_SALES!$B$5:$Z$500,MATCH(resource!$CC524,COD_SALES!$A$5:$A$500,0),MATCH(resource!DS$2,COD_SALES!$B$4:$Z$4,0)),"")</f>
        <v/>
      </c>
      <c r="DT524" s="3" t="str">
        <f>IFERROR(INDEX(COD_SALES!$B$5:$Z$500,MATCH(resource!$CC524,COD_SALES!$A$5:$A$500,0),MATCH(resource!DT$2,COD_SALES!$B$4:$Z$4,0)),"")</f>
        <v/>
      </c>
      <c r="DU524" s="3" t="str">
        <f>IFERROR(INDEX(COD_SALES!$B$5:$Z$500,MATCH(resource!$CC524,COD_SALES!$A$5:$A$500,0),MATCH(resource!DU$2,COD_SALES!$B$4:$Z$4,0)),"")</f>
        <v/>
      </c>
      <c r="DV524" s="3" t="str">
        <f>IFERROR(INDEX(COD_SALES!$B$5:$Z$500,MATCH(resource!$CC524,COD_SALES!$A$5:$A$500,0),MATCH(resource!DV$2,COD_SALES!$B$4:$Z$4,0)),"")</f>
        <v/>
      </c>
      <c r="DW524" s="3" t="str">
        <f>IFERROR(INDEX(COD_SALES!$B$5:$Z$500,MATCH(resource!$CC524,COD_SALES!$A$5:$A$500,0),MATCH(resource!DW$2,COD_SALES!$B$4:$Z$4,0)),"")</f>
        <v/>
      </c>
      <c r="DX524" s="3" t="str">
        <f>IFERROR(INDEX(COD_SALES!$B$5:$Z$500,MATCH(resource!$CC524,COD_SALES!$A$5:$A$500,0),MATCH(resource!DX$2,COD_SALES!$B$4:$Z$4,0)),"")</f>
        <v/>
      </c>
      <c r="DY524" s="3" t="str">
        <f>IFERROR(INDEX(COD_SALES!$B$5:$Z$500,MATCH(resource!$CC524,COD_SALES!$A$5:$A$500,0),MATCH(resource!DY$2,COD_SALES!$B$4:$Z$4,0)),"")</f>
        <v/>
      </c>
      <c r="DZ524" s="3" t="str">
        <f>IFERROR(INDEX(COD_SALES!$B$5:$Z$500,MATCH(resource!$CC524,COD_SALES!$A$5:$A$500,0),MATCH(resource!DZ$2,COD_SALES!$B$4:$Z$4,0)),"")</f>
        <v/>
      </c>
      <c r="EA524" s="3" t="str">
        <f>IFERROR(INDEX(COD_SALES!$B$5:$Z$500,MATCH(resource!$CC524,COD_SALES!$A$5:$A$500,0),MATCH(resource!EA$2,COD_SALES!$B$4:$Z$4,0)),"")</f>
        <v/>
      </c>
      <c r="EB524" s="3">
        <f t="shared" si="132"/>
        <v>0</v>
      </c>
      <c r="EW524" s="3">
        <f>IFERROR(VLOOKUP(CC524,data_pull!$AO$25:$AR$546,2,0),0)</f>
        <v>0</v>
      </c>
      <c r="EX524" s="1">
        <f>IFERROR(VLOOKUP(CC524,data_pull!$AO$25:$AR$546,4,0),0)</f>
        <v>0</v>
      </c>
    </row>
    <row r="525" spans="13:154" x14ac:dyDescent="0.25"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4">
        <f>sales_data!B524</f>
        <v>0</v>
      </c>
      <c r="AR525" s="4">
        <f>sales_data!C524</f>
        <v>0</v>
      </c>
      <c r="AS525" s="5" t="str">
        <f t="shared" si="131"/>
        <v/>
      </c>
      <c r="AT525" s="4">
        <f>sales_data!I524</f>
        <v>0</v>
      </c>
      <c r="AU525" s="4">
        <f>sales_data!W524</f>
        <v>0</v>
      </c>
      <c r="AV525" s="1">
        <f>sales_data!N524</f>
        <v>0</v>
      </c>
      <c r="AW525" s="1">
        <f>sales_data!P524</f>
        <v>0</v>
      </c>
      <c r="AX525" s="3">
        <f ca="1">IFERROR(INDEX(INDIRECT("day_wise_sales_data!$B$2:$BZ$599"),MATCH(resource!$CC525,day_wise_sales_data!$A$2:$A$500,0),MATCH(resource!AX$2,INDIRECT("day_wise_sales_data!$B$1:$BZ$1"),0)),0)</f>
        <v>0</v>
      </c>
      <c r="AY525" s="3">
        <f ca="1">IFERROR(INDEX(INDIRECT("day_wise_sales_data!$B$2:$BZ$599"),MATCH(resource!$CC525,day_wise_sales_data!$A$2:$A$500,0),MATCH(resource!AY$2,INDIRECT("day_wise_sales_data!$B$1:$BZ$1"),0)),0)</f>
        <v>0</v>
      </c>
      <c r="AZ525" s="3">
        <f ca="1">IFERROR(INDEX(INDIRECT("day_wise_sales_data!$B$2:$BZ$599"),MATCH(resource!$CC525,day_wise_sales_data!$A$2:$A$500,0),MATCH(resource!AZ$2,INDIRECT("day_wise_sales_data!$B$1:$BZ$1"),0)),0)</f>
        <v>0</v>
      </c>
      <c r="BA525" s="3">
        <f ca="1">IFERROR(INDEX(INDIRECT("day_wise_sales_data!$B$2:$BZ$599"),MATCH(resource!$CC525,day_wise_sales_data!$A$2:$A$500,0),MATCH(resource!BA$2,INDIRECT("day_wise_sales_data!$B$1:$BZ$1"),0)),0)</f>
        <v>0</v>
      </c>
      <c r="BB525" s="3">
        <f ca="1">IFERROR(INDEX(INDIRECT("day_wise_sales_data!$B$2:$BZ$599"),MATCH(resource!$CC525,day_wise_sales_data!$A$2:$A$500,0),MATCH(resource!BB$2,INDIRECT("day_wise_sales_data!$B$1:$BZ$1"),0)),0)</f>
        <v>0</v>
      </c>
      <c r="BC525" s="3">
        <f ca="1">IFERROR(INDEX(INDIRECT("day_wise_sales_data!$B$2:$BZ$599"),MATCH(resource!$CC525,day_wise_sales_data!$A$2:$A$500,0),MATCH(resource!BC$2,INDIRECT("day_wise_sales_data!$B$1:$BZ$1"),0)),0)</f>
        <v>0</v>
      </c>
      <c r="BD525" s="3">
        <f ca="1">IFERROR(INDEX(INDIRECT("day_wise_sales_data!$B$2:$BZ$599"),MATCH(resource!$CC525,day_wise_sales_data!$A$2:$A$500,0),MATCH(resource!BD$2,INDIRECT("day_wise_sales_data!$B$1:$BZ$1"),0)),0)</f>
        <v>0</v>
      </c>
      <c r="BE525" s="3">
        <f ca="1">IFERROR(INDEX(INDIRECT("day_wise_sales_data!$B$2:$BZ$599"),MATCH(resource!$CC525,day_wise_sales_data!$A$2:$A$500,0),MATCH(resource!BE$2,INDIRECT("day_wise_sales_data!$B$1:$BZ$1"),0)),0)</f>
        <v>0</v>
      </c>
      <c r="BF525" s="3">
        <f ca="1">IFERROR(INDEX(INDIRECT("day_wise_sales_data!$B$2:$BZ$599"),MATCH(resource!$CC525,day_wise_sales_data!$A$2:$A$500,0),MATCH(resource!BF$2,INDIRECT("day_wise_sales_data!$B$1:$BZ$1"),0)),0)</f>
        <v>0</v>
      </c>
      <c r="BG525" s="3">
        <f ca="1">IFERROR(INDEX(INDIRECT("day_wise_sales_data!$B$2:$BZ$599"),MATCH(resource!$CC525,day_wise_sales_data!$A$2:$A$500,0),MATCH(resource!BG$2,INDIRECT("day_wise_sales_data!$B$1:$BZ$1"),0)),0)</f>
        <v>0</v>
      </c>
      <c r="BH525" s="3">
        <f ca="1">IFERROR(INDEX(INDIRECT("day_wise_sales_data!$B$2:$BZ$599"),MATCH(resource!$CC525,day_wise_sales_data!$A$2:$A$500,0),MATCH(resource!BH$2,INDIRECT("day_wise_sales_data!$B$1:$BZ$1"),0)),0)</f>
        <v>0</v>
      </c>
      <c r="BI525" s="3">
        <f ca="1">IFERROR(INDEX(INDIRECT("day_wise_sales_data!$B$2:$BZ$599"),MATCH(resource!$CC525,day_wise_sales_data!$A$2:$A$500,0),MATCH(resource!BI$2,INDIRECT("day_wise_sales_data!$B$1:$BZ$1"),0)),0)</f>
        <v>0</v>
      </c>
      <c r="BJ525" s="3">
        <f ca="1">IFERROR(INDEX(INDIRECT("day_wise_sales_data!$B$2:$BZ$599"),MATCH(resource!$CC525,day_wise_sales_data!$A$2:$A$500,0),MATCH(resource!BJ$2,INDIRECT("day_wise_sales_data!$B$1:$BZ$1"),0)),0)</f>
        <v>0</v>
      </c>
      <c r="BK525" s="3">
        <f ca="1">IFERROR(INDEX(INDIRECT("day_wise_sales_data!$B$2:$BZ$599"),MATCH(resource!$CC525,day_wise_sales_data!$A$2:$A$500,0),MATCH(resource!BK$2,INDIRECT("day_wise_sales_data!$B$1:$BZ$1"),0)),0)</f>
        <v>0</v>
      </c>
      <c r="BL525" s="3">
        <f ca="1">IFERROR(INDEX(INDIRECT("day_wise_sales_data!$B$2:$BZ$599"),MATCH(resource!$CC525,day_wise_sales_data!$A$2:$A$500,0),MATCH(resource!BL$2,INDIRECT("day_wise_sales_data!$B$1:$BZ$1"),0)),0)</f>
        <v>0</v>
      </c>
      <c r="BM525" s="3">
        <f ca="1">IFERROR(INDEX(INDIRECT("day_wise_sales_data!$B$2:$BZ$599"),MATCH(resource!$CC525,day_wise_sales_data!$A$2:$A$500,0),MATCH(resource!BM$2,INDIRECT("day_wise_sales_data!$B$1:$BZ$1"),0)),0)</f>
        <v>0</v>
      </c>
      <c r="BN525" s="3">
        <f ca="1">IFERROR(INDEX(INDIRECT("day_wise_sales_data!$B$2:$BZ$599"),MATCH(resource!$CC525,day_wise_sales_data!$A$2:$A$500,0),MATCH(resource!BN$2,INDIRECT("day_wise_sales_data!$B$1:$BZ$1"),0)),0)</f>
        <v>0</v>
      </c>
      <c r="BO525" s="3">
        <f ca="1">IFERROR(INDEX(INDIRECT("day_wise_sales_data!$B$2:$BZ$599"),MATCH(resource!$CC525,day_wise_sales_data!$A$2:$A$500,0),MATCH(resource!BO$2,INDIRECT("day_wise_sales_data!$B$1:$BZ$1"),0)),0)</f>
        <v>0</v>
      </c>
      <c r="BP525" s="3">
        <f ca="1">IFERROR(INDEX(INDIRECT("day_wise_sales_data!$B$2:$BZ$599"),MATCH(resource!$CC525,day_wise_sales_data!$A$2:$A$500,0),MATCH(resource!BP$2,INDIRECT("day_wise_sales_data!$B$1:$BZ$1"),0)),0)</f>
        <v>0</v>
      </c>
      <c r="BQ525" s="3">
        <f ca="1">IFERROR(INDEX(INDIRECT("day_wise_sales_data!$B$2:$BZ$599"),MATCH(resource!$CC525,day_wise_sales_data!$A$2:$A$500,0),MATCH(resource!BQ$2,INDIRECT("day_wise_sales_data!$B$1:$BZ$1"),0)),0)</f>
        <v>0</v>
      </c>
      <c r="BR525" s="3">
        <f ca="1">IFERROR(INDEX(INDIRECT("day_wise_sales_data!$B$2:$BZ$599"),MATCH(resource!$CC525,day_wise_sales_data!$A$2:$A$500,0),MATCH(resource!BR$2,INDIRECT("day_wise_sales_data!$B$1:$BZ$1"),0)),0)</f>
        <v>0</v>
      </c>
      <c r="BS525" s="3">
        <f ca="1">IFERROR(INDEX(INDIRECT("day_wise_sales_data!$B$2:$BZ$599"),MATCH(resource!$CC525,day_wise_sales_data!$A$2:$A$500,0),MATCH(resource!BS$2,INDIRECT("day_wise_sales_data!$B$1:$BZ$1"),0)),0)</f>
        <v>0</v>
      </c>
      <c r="BT525" s="3">
        <f ca="1">IFERROR(INDEX(INDIRECT("day_wise_sales_data!$B$2:$BZ$599"),MATCH(resource!$CC525,day_wise_sales_data!$A$2:$A$500,0),MATCH(resource!BT$2,INDIRECT("day_wise_sales_data!$B$1:$BZ$1"),0)),0)</f>
        <v>0</v>
      </c>
      <c r="BU525" s="3">
        <f ca="1">IFERROR(INDEX(INDIRECT("day_wise_sales_data!$B$2:$BZ$599"),MATCH(resource!$CC525,day_wise_sales_data!$A$2:$A$500,0),MATCH(resource!BU$2,INDIRECT("day_wise_sales_data!$B$1:$BZ$1"),0)),0)</f>
        <v>0</v>
      </c>
      <c r="BV525" s="3">
        <f ca="1">IFERROR(INDEX(INDIRECT("day_wise_sales_data!$B$2:$BZ$599"),MATCH(resource!$CC525,day_wise_sales_data!$A$2:$A$500,0),MATCH(resource!BV$2,INDIRECT("day_wise_sales_data!$B$1:$BZ$1"),0)),0)</f>
        <v>0</v>
      </c>
      <c r="BW525" s="3">
        <f ca="1">IFERROR(INDEX(INDIRECT("day_wise_sales_data!$B$2:$BZ$599"),MATCH(resource!$CC525,day_wise_sales_data!$A$2:$A$500,0),MATCH(resource!BW$2,INDIRECT("day_wise_sales_data!$B$1:$BZ$1"),0)),0)</f>
        <v>0</v>
      </c>
      <c r="BX525" s="3">
        <f ca="1">IFERROR(INDEX(INDIRECT("day_wise_sales_data!$B$2:$BZ$599"),MATCH(resource!$CC525,day_wise_sales_data!$A$2:$A$500,0),MATCH(resource!BX$2,INDIRECT("day_wise_sales_data!$B$1:$BZ$1"),0)),0)</f>
        <v>0</v>
      </c>
      <c r="BY525" s="3">
        <f ca="1">IFERROR(INDEX(INDIRECT("day_wise_sales_data!$B$2:$BZ$599"),MATCH(resource!$CC525,day_wise_sales_data!$A$2:$A$500,0),MATCH(resource!BY$2,INDIRECT("day_wise_sales_data!$B$1:$BZ$1"),0)),0)</f>
        <v>0</v>
      </c>
      <c r="BZ525" s="3">
        <f ca="1">IFERROR(INDEX(INDIRECT("day_wise_sales_data!$B$2:$BZ$599"),MATCH(resource!$CC525,day_wise_sales_data!$A$2:$A$500,0),MATCH(resource!BZ$2,INDIRECT("day_wise_sales_data!$B$1:$BZ$1"),0)),0)</f>
        <v>0</v>
      </c>
      <c r="CA525" s="3">
        <f ca="1">IFERROR(INDEX(INDIRECT("day_wise_sales_data!$B$2:$BZ$599"),MATCH(resource!$CC525,day_wise_sales_data!$A$2:$A$500,0),MATCH(resource!CA$2,INDIRECT("day_wise_sales_data!$B$1:$BZ$1"),0)),0)</f>
        <v>0</v>
      </c>
      <c r="CC525" s="4">
        <f>sales_data!H524</f>
        <v>0</v>
      </c>
      <c r="CD525" s="1">
        <v>523</v>
      </c>
      <c r="CE525" s="1" t="str">
        <f>IF(AQ525=report!$AQ$3,resource!CD525,"")</f>
        <v/>
      </c>
      <c r="CF525" s="5" t="str">
        <f>IFERROR(SMALL($CE$3:$CE$1001,ROWS($CE$3:CE525)),"")</f>
        <v/>
      </c>
      <c r="CH525">
        <f>IFERROR(VLOOKUP($CC525,data_pull!$E$22:$G$700,2,0),0)</f>
        <v>0</v>
      </c>
      <c r="DK525" s="3" t="str">
        <f>IFERROR(INDEX(COD_SALES!$B$5:$Z$500,MATCH(resource!$CC525,COD_SALES!$A$5:$A$500,0),MATCH(resource!DK$2,COD_SALES!$B$4:$Z$4,0)),"")</f>
        <v/>
      </c>
      <c r="DL525" s="3" t="str">
        <f>IFERROR(INDEX(COD_SALES!$B$5:$Z$500,MATCH(resource!$CC525,COD_SALES!$A$5:$A$500,0),MATCH(resource!DL$2,COD_SALES!$B$4:$Z$4,0)),"")</f>
        <v/>
      </c>
      <c r="DM525" s="3" t="str">
        <f>IFERROR(INDEX(COD_SALES!$B$5:$Z$500,MATCH(resource!$CC525,COD_SALES!$A$5:$A$500,0),MATCH(resource!DM$2,COD_SALES!$B$4:$Z$4,0)),"")</f>
        <v/>
      </c>
      <c r="DN525" s="3" t="str">
        <f>IFERROR(INDEX(COD_SALES!$B$5:$Z$500,MATCH(resource!$CC525,COD_SALES!$A$5:$A$500,0),MATCH(resource!DN$2,COD_SALES!$B$4:$Z$4,0)),"")</f>
        <v/>
      </c>
      <c r="DO525" s="3" t="str">
        <f>IFERROR(INDEX(COD_SALES!$B$5:$Z$500,MATCH(resource!$CC525,COD_SALES!$A$5:$A$500,0),MATCH(resource!DO$2,COD_SALES!$B$4:$Z$4,0)),"")</f>
        <v/>
      </c>
      <c r="DP525" s="3" t="str">
        <f>IFERROR(INDEX(COD_SALES!$B$5:$Z$500,MATCH(resource!$CC525,COD_SALES!$A$5:$A$500,0),MATCH(resource!DP$2,COD_SALES!$B$4:$Z$4,0)),"")</f>
        <v/>
      </c>
      <c r="DQ525" s="3" t="str">
        <f>IFERROR(INDEX(COD_SALES!$B$5:$Z$500,MATCH(resource!$CC525,COD_SALES!$A$5:$A$500,0),MATCH(resource!DQ$2,COD_SALES!$B$4:$Z$4,0)),"")</f>
        <v/>
      </c>
      <c r="DR525" s="3" t="str">
        <f>IFERROR(INDEX(COD_SALES!$B$5:$Z$500,MATCH(resource!$CC525,COD_SALES!$A$5:$A$500,0),MATCH(resource!DR$2,COD_SALES!$B$4:$Z$4,0)),"")</f>
        <v/>
      </c>
      <c r="DS525" s="3" t="str">
        <f>IFERROR(INDEX(COD_SALES!$B$5:$Z$500,MATCH(resource!$CC525,COD_SALES!$A$5:$A$500,0),MATCH(resource!DS$2,COD_SALES!$B$4:$Z$4,0)),"")</f>
        <v/>
      </c>
      <c r="DT525" s="3" t="str">
        <f>IFERROR(INDEX(COD_SALES!$B$5:$Z$500,MATCH(resource!$CC525,COD_SALES!$A$5:$A$500,0),MATCH(resource!DT$2,COD_SALES!$B$4:$Z$4,0)),"")</f>
        <v/>
      </c>
      <c r="DU525" s="3" t="str">
        <f>IFERROR(INDEX(COD_SALES!$B$5:$Z$500,MATCH(resource!$CC525,COD_SALES!$A$5:$A$500,0),MATCH(resource!DU$2,COD_SALES!$B$4:$Z$4,0)),"")</f>
        <v/>
      </c>
      <c r="DV525" s="3" t="str">
        <f>IFERROR(INDEX(COD_SALES!$B$5:$Z$500,MATCH(resource!$CC525,COD_SALES!$A$5:$A$500,0),MATCH(resource!DV$2,COD_SALES!$B$4:$Z$4,0)),"")</f>
        <v/>
      </c>
      <c r="DW525" s="3" t="str">
        <f>IFERROR(INDEX(COD_SALES!$B$5:$Z$500,MATCH(resource!$CC525,COD_SALES!$A$5:$A$500,0),MATCH(resource!DW$2,COD_SALES!$B$4:$Z$4,0)),"")</f>
        <v/>
      </c>
      <c r="DX525" s="3" t="str">
        <f>IFERROR(INDEX(COD_SALES!$B$5:$Z$500,MATCH(resource!$CC525,COD_SALES!$A$5:$A$500,0),MATCH(resource!DX$2,COD_SALES!$B$4:$Z$4,0)),"")</f>
        <v/>
      </c>
      <c r="DY525" s="3" t="str">
        <f>IFERROR(INDEX(COD_SALES!$B$5:$Z$500,MATCH(resource!$CC525,COD_SALES!$A$5:$A$500,0),MATCH(resource!DY$2,COD_SALES!$B$4:$Z$4,0)),"")</f>
        <v/>
      </c>
      <c r="DZ525" s="3" t="str">
        <f>IFERROR(INDEX(COD_SALES!$B$5:$Z$500,MATCH(resource!$CC525,COD_SALES!$A$5:$A$500,0),MATCH(resource!DZ$2,COD_SALES!$B$4:$Z$4,0)),"")</f>
        <v/>
      </c>
      <c r="EA525" s="3" t="str">
        <f>IFERROR(INDEX(COD_SALES!$B$5:$Z$500,MATCH(resource!$CC525,COD_SALES!$A$5:$A$500,0),MATCH(resource!EA$2,COD_SALES!$B$4:$Z$4,0)),"")</f>
        <v/>
      </c>
      <c r="EB525" s="3">
        <f t="shared" si="132"/>
        <v>0</v>
      </c>
      <c r="EW525" s="3">
        <f>IFERROR(VLOOKUP(CC525,data_pull!$AO$25:$AR$546,2,0),0)</f>
        <v>0</v>
      </c>
      <c r="EX525" s="1">
        <f>IFERROR(VLOOKUP(CC525,data_pull!$AO$25:$AR$546,4,0),0)</f>
        <v>0</v>
      </c>
    </row>
    <row r="526" spans="13:154" x14ac:dyDescent="0.25"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4">
        <f>sales_data!B525</f>
        <v>0</v>
      </c>
      <c r="AR526" s="4">
        <f>sales_data!C525</f>
        <v>0</v>
      </c>
      <c r="AS526" s="5" t="str">
        <f t="shared" si="131"/>
        <v/>
      </c>
      <c r="AT526" s="4">
        <f>sales_data!I525</f>
        <v>0</v>
      </c>
      <c r="AU526" s="4">
        <f>sales_data!W525</f>
        <v>0</v>
      </c>
      <c r="AV526" s="1">
        <f>sales_data!N525</f>
        <v>0</v>
      </c>
      <c r="AW526" s="1">
        <f>sales_data!P525</f>
        <v>0</v>
      </c>
      <c r="AX526" s="3">
        <f ca="1">IFERROR(INDEX(INDIRECT("day_wise_sales_data!$B$2:$BZ$599"),MATCH(resource!$CC526,day_wise_sales_data!$A$2:$A$500,0),MATCH(resource!AX$2,INDIRECT("day_wise_sales_data!$B$1:$BZ$1"),0)),0)</f>
        <v>0</v>
      </c>
      <c r="AY526" s="3">
        <f ca="1">IFERROR(INDEX(INDIRECT("day_wise_sales_data!$B$2:$BZ$599"),MATCH(resource!$CC526,day_wise_sales_data!$A$2:$A$500,0),MATCH(resource!AY$2,INDIRECT("day_wise_sales_data!$B$1:$BZ$1"),0)),0)</f>
        <v>0</v>
      </c>
      <c r="AZ526" s="3">
        <f ca="1">IFERROR(INDEX(INDIRECT("day_wise_sales_data!$B$2:$BZ$599"),MATCH(resource!$CC526,day_wise_sales_data!$A$2:$A$500,0),MATCH(resource!AZ$2,INDIRECT("day_wise_sales_data!$B$1:$BZ$1"),0)),0)</f>
        <v>0</v>
      </c>
      <c r="BA526" s="3">
        <f ca="1">IFERROR(INDEX(INDIRECT("day_wise_sales_data!$B$2:$BZ$599"),MATCH(resource!$CC526,day_wise_sales_data!$A$2:$A$500,0),MATCH(resource!BA$2,INDIRECT("day_wise_sales_data!$B$1:$BZ$1"),0)),0)</f>
        <v>0</v>
      </c>
      <c r="BB526" s="3">
        <f ca="1">IFERROR(INDEX(INDIRECT("day_wise_sales_data!$B$2:$BZ$599"),MATCH(resource!$CC526,day_wise_sales_data!$A$2:$A$500,0),MATCH(resource!BB$2,INDIRECT("day_wise_sales_data!$B$1:$BZ$1"),0)),0)</f>
        <v>0</v>
      </c>
      <c r="BC526" s="3">
        <f ca="1">IFERROR(INDEX(INDIRECT("day_wise_sales_data!$B$2:$BZ$599"),MATCH(resource!$CC526,day_wise_sales_data!$A$2:$A$500,0),MATCH(resource!BC$2,INDIRECT("day_wise_sales_data!$B$1:$BZ$1"),0)),0)</f>
        <v>0</v>
      </c>
      <c r="BD526" s="3">
        <f ca="1">IFERROR(INDEX(INDIRECT("day_wise_sales_data!$B$2:$BZ$599"),MATCH(resource!$CC526,day_wise_sales_data!$A$2:$A$500,0),MATCH(resource!BD$2,INDIRECT("day_wise_sales_data!$B$1:$BZ$1"),0)),0)</f>
        <v>0</v>
      </c>
      <c r="BE526" s="3">
        <f ca="1">IFERROR(INDEX(INDIRECT("day_wise_sales_data!$B$2:$BZ$599"),MATCH(resource!$CC526,day_wise_sales_data!$A$2:$A$500,0),MATCH(resource!BE$2,INDIRECT("day_wise_sales_data!$B$1:$BZ$1"),0)),0)</f>
        <v>0</v>
      </c>
      <c r="BF526" s="3">
        <f ca="1">IFERROR(INDEX(INDIRECT("day_wise_sales_data!$B$2:$BZ$599"),MATCH(resource!$CC526,day_wise_sales_data!$A$2:$A$500,0),MATCH(resource!BF$2,INDIRECT("day_wise_sales_data!$B$1:$BZ$1"),0)),0)</f>
        <v>0</v>
      </c>
      <c r="BG526" s="3">
        <f ca="1">IFERROR(INDEX(INDIRECT("day_wise_sales_data!$B$2:$BZ$599"),MATCH(resource!$CC526,day_wise_sales_data!$A$2:$A$500,0),MATCH(resource!BG$2,INDIRECT("day_wise_sales_data!$B$1:$BZ$1"),0)),0)</f>
        <v>0</v>
      </c>
      <c r="BH526" s="3">
        <f ca="1">IFERROR(INDEX(INDIRECT("day_wise_sales_data!$B$2:$BZ$599"),MATCH(resource!$CC526,day_wise_sales_data!$A$2:$A$500,0),MATCH(resource!BH$2,INDIRECT("day_wise_sales_data!$B$1:$BZ$1"),0)),0)</f>
        <v>0</v>
      </c>
      <c r="BI526" s="3">
        <f ca="1">IFERROR(INDEX(INDIRECT("day_wise_sales_data!$B$2:$BZ$599"),MATCH(resource!$CC526,day_wise_sales_data!$A$2:$A$500,0),MATCH(resource!BI$2,INDIRECT("day_wise_sales_data!$B$1:$BZ$1"),0)),0)</f>
        <v>0</v>
      </c>
      <c r="BJ526" s="3">
        <f ca="1">IFERROR(INDEX(INDIRECT("day_wise_sales_data!$B$2:$BZ$599"),MATCH(resource!$CC526,day_wise_sales_data!$A$2:$A$500,0),MATCH(resource!BJ$2,INDIRECT("day_wise_sales_data!$B$1:$BZ$1"),0)),0)</f>
        <v>0</v>
      </c>
      <c r="BK526" s="3">
        <f ca="1">IFERROR(INDEX(INDIRECT("day_wise_sales_data!$B$2:$BZ$599"),MATCH(resource!$CC526,day_wise_sales_data!$A$2:$A$500,0),MATCH(resource!BK$2,INDIRECT("day_wise_sales_data!$B$1:$BZ$1"),0)),0)</f>
        <v>0</v>
      </c>
      <c r="BL526" s="3">
        <f ca="1">IFERROR(INDEX(INDIRECT("day_wise_sales_data!$B$2:$BZ$599"),MATCH(resource!$CC526,day_wise_sales_data!$A$2:$A$500,0),MATCH(resource!BL$2,INDIRECT("day_wise_sales_data!$B$1:$BZ$1"),0)),0)</f>
        <v>0</v>
      </c>
      <c r="BM526" s="3">
        <f ca="1">IFERROR(INDEX(INDIRECT("day_wise_sales_data!$B$2:$BZ$599"),MATCH(resource!$CC526,day_wise_sales_data!$A$2:$A$500,0),MATCH(resource!BM$2,INDIRECT("day_wise_sales_data!$B$1:$BZ$1"),0)),0)</f>
        <v>0</v>
      </c>
      <c r="BN526" s="3">
        <f ca="1">IFERROR(INDEX(INDIRECT("day_wise_sales_data!$B$2:$BZ$599"),MATCH(resource!$CC526,day_wise_sales_data!$A$2:$A$500,0),MATCH(resource!BN$2,INDIRECT("day_wise_sales_data!$B$1:$BZ$1"),0)),0)</f>
        <v>0</v>
      </c>
      <c r="BO526" s="3">
        <f ca="1">IFERROR(INDEX(INDIRECT("day_wise_sales_data!$B$2:$BZ$599"),MATCH(resource!$CC526,day_wise_sales_data!$A$2:$A$500,0),MATCH(resource!BO$2,INDIRECT("day_wise_sales_data!$B$1:$BZ$1"),0)),0)</f>
        <v>0</v>
      </c>
      <c r="BP526" s="3">
        <f ca="1">IFERROR(INDEX(INDIRECT("day_wise_sales_data!$B$2:$BZ$599"),MATCH(resource!$CC526,day_wise_sales_data!$A$2:$A$500,0),MATCH(resource!BP$2,INDIRECT("day_wise_sales_data!$B$1:$BZ$1"),0)),0)</f>
        <v>0</v>
      </c>
      <c r="BQ526" s="3">
        <f ca="1">IFERROR(INDEX(INDIRECT("day_wise_sales_data!$B$2:$BZ$599"),MATCH(resource!$CC526,day_wise_sales_data!$A$2:$A$500,0),MATCH(resource!BQ$2,INDIRECT("day_wise_sales_data!$B$1:$BZ$1"),0)),0)</f>
        <v>0</v>
      </c>
      <c r="BR526" s="3">
        <f ca="1">IFERROR(INDEX(INDIRECT("day_wise_sales_data!$B$2:$BZ$599"),MATCH(resource!$CC526,day_wise_sales_data!$A$2:$A$500,0),MATCH(resource!BR$2,INDIRECT("day_wise_sales_data!$B$1:$BZ$1"),0)),0)</f>
        <v>0</v>
      </c>
      <c r="BS526" s="3">
        <f ca="1">IFERROR(INDEX(INDIRECT("day_wise_sales_data!$B$2:$BZ$599"),MATCH(resource!$CC526,day_wise_sales_data!$A$2:$A$500,0),MATCH(resource!BS$2,INDIRECT("day_wise_sales_data!$B$1:$BZ$1"),0)),0)</f>
        <v>0</v>
      </c>
      <c r="BT526" s="3">
        <f ca="1">IFERROR(INDEX(INDIRECT("day_wise_sales_data!$B$2:$BZ$599"),MATCH(resource!$CC526,day_wise_sales_data!$A$2:$A$500,0),MATCH(resource!BT$2,INDIRECT("day_wise_sales_data!$B$1:$BZ$1"),0)),0)</f>
        <v>0</v>
      </c>
      <c r="BU526" s="3">
        <f ca="1">IFERROR(INDEX(INDIRECT("day_wise_sales_data!$B$2:$BZ$599"),MATCH(resource!$CC526,day_wise_sales_data!$A$2:$A$500,0),MATCH(resource!BU$2,INDIRECT("day_wise_sales_data!$B$1:$BZ$1"),0)),0)</f>
        <v>0</v>
      </c>
      <c r="BV526" s="3">
        <f ca="1">IFERROR(INDEX(INDIRECT("day_wise_sales_data!$B$2:$BZ$599"),MATCH(resource!$CC526,day_wise_sales_data!$A$2:$A$500,0),MATCH(resource!BV$2,INDIRECT("day_wise_sales_data!$B$1:$BZ$1"),0)),0)</f>
        <v>0</v>
      </c>
      <c r="BW526" s="3">
        <f ca="1">IFERROR(INDEX(INDIRECT("day_wise_sales_data!$B$2:$BZ$599"),MATCH(resource!$CC526,day_wise_sales_data!$A$2:$A$500,0),MATCH(resource!BW$2,INDIRECT("day_wise_sales_data!$B$1:$BZ$1"),0)),0)</f>
        <v>0</v>
      </c>
      <c r="BX526" s="3">
        <f ca="1">IFERROR(INDEX(INDIRECT("day_wise_sales_data!$B$2:$BZ$599"),MATCH(resource!$CC526,day_wise_sales_data!$A$2:$A$500,0),MATCH(resource!BX$2,INDIRECT("day_wise_sales_data!$B$1:$BZ$1"),0)),0)</f>
        <v>0</v>
      </c>
      <c r="BY526" s="3">
        <f ca="1">IFERROR(INDEX(INDIRECT("day_wise_sales_data!$B$2:$BZ$599"),MATCH(resource!$CC526,day_wise_sales_data!$A$2:$A$500,0),MATCH(resource!BY$2,INDIRECT("day_wise_sales_data!$B$1:$BZ$1"),0)),0)</f>
        <v>0</v>
      </c>
      <c r="BZ526" s="3">
        <f ca="1">IFERROR(INDEX(INDIRECT("day_wise_sales_data!$B$2:$BZ$599"),MATCH(resource!$CC526,day_wise_sales_data!$A$2:$A$500,0),MATCH(resource!BZ$2,INDIRECT("day_wise_sales_data!$B$1:$BZ$1"),0)),0)</f>
        <v>0</v>
      </c>
      <c r="CA526" s="3">
        <f ca="1">IFERROR(INDEX(INDIRECT("day_wise_sales_data!$B$2:$BZ$599"),MATCH(resource!$CC526,day_wise_sales_data!$A$2:$A$500,0),MATCH(resource!CA$2,INDIRECT("day_wise_sales_data!$B$1:$BZ$1"),0)),0)</f>
        <v>0</v>
      </c>
      <c r="CC526" s="4">
        <f>sales_data!H525</f>
        <v>0</v>
      </c>
      <c r="CD526" s="1">
        <v>524</v>
      </c>
      <c r="CE526" s="1" t="str">
        <f>IF(AQ526=report!$AQ$3,resource!CD526,"")</f>
        <v/>
      </c>
      <c r="CF526" s="5" t="str">
        <f>IFERROR(SMALL($CE$3:$CE$1001,ROWS($CE$3:CE526)),"")</f>
        <v/>
      </c>
      <c r="CH526">
        <f>IFERROR(VLOOKUP($CC526,data_pull!$E$22:$G$700,2,0),0)</f>
        <v>0</v>
      </c>
      <c r="DK526" s="3" t="str">
        <f>IFERROR(INDEX(COD_SALES!$B$5:$Z$500,MATCH(resource!$CC526,COD_SALES!$A$5:$A$500,0),MATCH(resource!DK$2,COD_SALES!$B$4:$Z$4,0)),"")</f>
        <v/>
      </c>
      <c r="DL526" s="3" t="str">
        <f>IFERROR(INDEX(COD_SALES!$B$5:$Z$500,MATCH(resource!$CC526,COD_SALES!$A$5:$A$500,0),MATCH(resource!DL$2,COD_SALES!$B$4:$Z$4,0)),"")</f>
        <v/>
      </c>
      <c r="DM526" s="3" t="str">
        <f>IFERROR(INDEX(COD_SALES!$B$5:$Z$500,MATCH(resource!$CC526,COD_SALES!$A$5:$A$500,0),MATCH(resource!DM$2,COD_SALES!$B$4:$Z$4,0)),"")</f>
        <v/>
      </c>
      <c r="DN526" s="3" t="str">
        <f>IFERROR(INDEX(COD_SALES!$B$5:$Z$500,MATCH(resource!$CC526,COD_SALES!$A$5:$A$500,0),MATCH(resource!DN$2,COD_SALES!$B$4:$Z$4,0)),"")</f>
        <v/>
      </c>
      <c r="DO526" s="3" t="str">
        <f>IFERROR(INDEX(COD_SALES!$B$5:$Z$500,MATCH(resource!$CC526,COD_SALES!$A$5:$A$500,0),MATCH(resource!DO$2,COD_SALES!$B$4:$Z$4,0)),"")</f>
        <v/>
      </c>
      <c r="DP526" s="3" t="str">
        <f>IFERROR(INDEX(COD_SALES!$B$5:$Z$500,MATCH(resource!$CC526,COD_SALES!$A$5:$A$500,0),MATCH(resource!DP$2,COD_SALES!$B$4:$Z$4,0)),"")</f>
        <v/>
      </c>
      <c r="DQ526" s="3" t="str">
        <f>IFERROR(INDEX(COD_SALES!$B$5:$Z$500,MATCH(resource!$CC526,COD_SALES!$A$5:$A$500,0),MATCH(resource!DQ$2,COD_SALES!$B$4:$Z$4,0)),"")</f>
        <v/>
      </c>
      <c r="DR526" s="3" t="str">
        <f>IFERROR(INDEX(COD_SALES!$B$5:$Z$500,MATCH(resource!$CC526,COD_SALES!$A$5:$A$500,0),MATCH(resource!DR$2,COD_SALES!$B$4:$Z$4,0)),"")</f>
        <v/>
      </c>
      <c r="DS526" s="3" t="str">
        <f>IFERROR(INDEX(COD_SALES!$B$5:$Z$500,MATCH(resource!$CC526,COD_SALES!$A$5:$A$500,0),MATCH(resource!DS$2,COD_SALES!$B$4:$Z$4,0)),"")</f>
        <v/>
      </c>
      <c r="DT526" s="3" t="str">
        <f>IFERROR(INDEX(COD_SALES!$B$5:$Z$500,MATCH(resource!$CC526,COD_SALES!$A$5:$A$500,0),MATCH(resource!DT$2,COD_SALES!$B$4:$Z$4,0)),"")</f>
        <v/>
      </c>
      <c r="DU526" s="3" t="str">
        <f>IFERROR(INDEX(COD_SALES!$B$5:$Z$500,MATCH(resource!$CC526,COD_SALES!$A$5:$A$500,0),MATCH(resource!DU$2,COD_SALES!$B$4:$Z$4,0)),"")</f>
        <v/>
      </c>
      <c r="DV526" s="3" t="str">
        <f>IFERROR(INDEX(COD_SALES!$B$5:$Z$500,MATCH(resource!$CC526,COD_SALES!$A$5:$A$500,0),MATCH(resource!DV$2,COD_SALES!$B$4:$Z$4,0)),"")</f>
        <v/>
      </c>
      <c r="DW526" s="3" t="str">
        <f>IFERROR(INDEX(COD_SALES!$B$5:$Z$500,MATCH(resource!$CC526,COD_SALES!$A$5:$A$500,0),MATCH(resource!DW$2,COD_SALES!$B$4:$Z$4,0)),"")</f>
        <v/>
      </c>
      <c r="DX526" s="3" t="str">
        <f>IFERROR(INDEX(COD_SALES!$B$5:$Z$500,MATCH(resource!$CC526,COD_SALES!$A$5:$A$500,0),MATCH(resource!DX$2,COD_SALES!$B$4:$Z$4,0)),"")</f>
        <v/>
      </c>
      <c r="DY526" s="3" t="str">
        <f>IFERROR(INDEX(COD_SALES!$B$5:$Z$500,MATCH(resource!$CC526,COD_SALES!$A$5:$A$500,0),MATCH(resource!DY$2,COD_SALES!$B$4:$Z$4,0)),"")</f>
        <v/>
      </c>
      <c r="DZ526" s="3" t="str">
        <f>IFERROR(INDEX(COD_SALES!$B$5:$Z$500,MATCH(resource!$CC526,COD_SALES!$A$5:$A$500,0),MATCH(resource!DZ$2,COD_SALES!$B$4:$Z$4,0)),"")</f>
        <v/>
      </c>
      <c r="EA526" s="3" t="str">
        <f>IFERROR(INDEX(COD_SALES!$B$5:$Z$500,MATCH(resource!$CC526,COD_SALES!$A$5:$A$500,0),MATCH(resource!EA$2,COD_SALES!$B$4:$Z$4,0)),"")</f>
        <v/>
      </c>
      <c r="EB526" s="3">
        <f t="shared" si="132"/>
        <v>0</v>
      </c>
      <c r="EW526" s="3">
        <f>IFERROR(VLOOKUP(CC526,data_pull!$AO$25:$AR$546,2,0),0)</f>
        <v>0</v>
      </c>
      <c r="EX526" s="1">
        <f>IFERROR(VLOOKUP(CC526,data_pull!$AO$25:$AR$546,4,0),0)</f>
        <v>0</v>
      </c>
    </row>
    <row r="527" spans="13:154" x14ac:dyDescent="0.25"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4">
        <f>sales_data!B526</f>
        <v>0</v>
      </c>
      <c r="AR527" s="4">
        <f>sales_data!C526</f>
        <v>0</v>
      </c>
      <c r="AS527" s="5" t="str">
        <f t="shared" si="131"/>
        <v/>
      </c>
      <c r="AT527" s="4">
        <f>sales_data!I526</f>
        <v>0</v>
      </c>
      <c r="AU527" s="4">
        <f>sales_data!W526</f>
        <v>0</v>
      </c>
      <c r="AV527" s="1">
        <f>sales_data!N526</f>
        <v>0</v>
      </c>
      <c r="AW527" s="1">
        <f>sales_data!P526</f>
        <v>0</v>
      </c>
      <c r="AX527" s="3">
        <f ca="1">IFERROR(INDEX(INDIRECT("day_wise_sales_data!$B$2:$BZ$599"),MATCH(resource!$CC527,day_wise_sales_data!$A$2:$A$500,0),MATCH(resource!AX$2,INDIRECT("day_wise_sales_data!$B$1:$BZ$1"),0)),0)</f>
        <v>0</v>
      </c>
      <c r="AY527" s="3">
        <f ca="1">IFERROR(INDEX(INDIRECT("day_wise_sales_data!$B$2:$BZ$599"),MATCH(resource!$CC527,day_wise_sales_data!$A$2:$A$500,0),MATCH(resource!AY$2,INDIRECT("day_wise_sales_data!$B$1:$BZ$1"),0)),0)</f>
        <v>0</v>
      </c>
      <c r="AZ527" s="3">
        <f ca="1">IFERROR(INDEX(INDIRECT("day_wise_sales_data!$B$2:$BZ$599"),MATCH(resource!$CC527,day_wise_sales_data!$A$2:$A$500,0),MATCH(resource!AZ$2,INDIRECT("day_wise_sales_data!$B$1:$BZ$1"),0)),0)</f>
        <v>0</v>
      </c>
      <c r="BA527" s="3">
        <f ca="1">IFERROR(INDEX(INDIRECT("day_wise_sales_data!$B$2:$BZ$599"),MATCH(resource!$CC527,day_wise_sales_data!$A$2:$A$500,0),MATCH(resource!BA$2,INDIRECT("day_wise_sales_data!$B$1:$BZ$1"),0)),0)</f>
        <v>0</v>
      </c>
      <c r="BB527" s="3">
        <f ca="1">IFERROR(INDEX(INDIRECT("day_wise_sales_data!$B$2:$BZ$599"),MATCH(resource!$CC527,day_wise_sales_data!$A$2:$A$500,0),MATCH(resource!BB$2,INDIRECT("day_wise_sales_data!$B$1:$BZ$1"),0)),0)</f>
        <v>0</v>
      </c>
      <c r="BC527" s="3">
        <f ca="1">IFERROR(INDEX(INDIRECT("day_wise_sales_data!$B$2:$BZ$599"),MATCH(resource!$CC527,day_wise_sales_data!$A$2:$A$500,0),MATCH(resource!BC$2,INDIRECT("day_wise_sales_data!$B$1:$BZ$1"),0)),0)</f>
        <v>0</v>
      </c>
      <c r="BD527" s="3">
        <f ca="1">IFERROR(INDEX(INDIRECT("day_wise_sales_data!$B$2:$BZ$599"),MATCH(resource!$CC527,day_wise_sales_data!$A$2:$A$500,0),MATCH(resource!BD$2,INDIRECT("day_wise_sales_data!$B$1:$BZ$1"),0)),0)</f>
        <v>0</v>
      </c>
      <c r="BE527" s="3">
        <f ca="1">IFERROR(INDEX(INDIRECT("day_wise_sales_data!$B$2:$BZ$599"),MATCH(resource!$CC527,day_wise_sales_data!$A$2:$A$500,0),MATCH(resource!BE$2,INDIRECT("day_wise_sales_data!$B$1:$BZ$1"),0)),0)</f>
        <v>0</v>
      </c>
      <c r="BF527" s="3">
        <f ca="1">IFERROR(INDEX(INDIRECT("day_wise_sales_data!$B$2:$BZ$599"),MATCH(resource!$CC527,day_wise_sales_data!$A$2:$A$500,0),MATCH(resource!BF$2,INDIRECT("day_wise_sales_data!$B$1:$BZ$1"),0)),0)</f>
        <v>0</v>
      </c>
      <c r="BG527" s="3">
        <f ca="1">IFERROR(INDEX(INDIRECT("day_wise_sales_data!$B$2:$BZ$599"),MATCH(resource!$CC527,day_wise_sales_data!$A$2:$A$500,0),MATCH(resource!BG$2,INDIRECT("day_wise_sales_data!$B$1:$BZ$1"),0)),0)</f>
        <v>0</v>
      </c>
      <c r="BH527" s="3">
        <f ca="1">IFERROR(INDEX(INDIRECT("day_wise_sales_data!$B$2:$BZ$599"),MATCH(resource!$CC527,day_wise_sales_data!$A$2:$A$500,0),MATCH(resource!BH$2,INDIRECT("day_wise_sales_data!$B$1:$BZ$1"),0)),0)</f>
        <v>0</v>
      </c>
      <c r="BI527" s="3">
        <f ca="1">IFERROR(INDEX(INDIRECT("day_wise_sales_data!$B$2:$BZ$599"),MATCH(resource!$CC527,day_wise_sales_data!$A$2:$A$500,0),MATCH(resource!BI$2,INDIRECT("day_wise_sales_data!$B$1:$BZ$1"),0)),0)</f>
        <v>0</v>
      </c>
      <c r="BJ527" s="3">
        <f ca="1">IFERROR(INDEX(INDIRECT("day_wise_sales_data!$B$2:$BZ$599"),MATCH(resource!$CC527,day_wise_sales_data!$A$2:$A$500,0),MATCH(resource!BJ$2,INDIRECT("day_wise_sales_data!$B$1:$BZ$1"),0)),0)</f>
        <v>0</v>
      </c>
      <c r="BK527" s="3">
        <f ca="1">IFERROR(INDEX(INDIRECT("day_wise_sales_data!$B$2:$BZ$599"),MATCH(resource!$CC527,day_wise_sales_data!$A$2:$A$500,0),MATCH(resource!BK$2,INDIRECT("day_wise_sales_data!$B$1:$BZ$1"),0)),0)</f>
        <v>0</v>
      </c>
      <c r="BL527" s="3">
        <f ca="1">IFERROR(INDEX(INDIRECT("day_wise_sales_data!$B$2:$BZ$599"),MATCH(resource!$CC527,day_wise_sales_data!$A$2:$A$500,0),MATCH(resource!BL$2,INDIRECT("day_wise_sales_data!$B$1:$BZ$1"),0)),0)</f>
        <v>0</v>
      </c>
      <c r="BM527" s="3">
        <f ca="1">IFERROR(INDEX(INDIRECT("day_wise_sales_data!$B$2:$BZ$599"),MATCH(resource!$CC527,day_wise_sales_data!$A$2:$A$500,0),MATCH(resource!BM$2,INDIRECT("day_wise_sales_data!$B$1:$BZ$1"),0)),0)</f>
        <v>0</v>
      </c>
      <c r="BN527" s="3">
        <f ca="1">IFERROR(INDEX(INDIRECT("day_wise_sales_data!$B$2:$BZ$599"),MATCH(resource!$CC527,day_wise_sales_data!$A$2:$A$500,0),MATCH(resource!BN$2,INDIRECT("day_wise_sales_data!$B$1:$BZ$1"),0)),0)</f>
        <v>0</v>
      </c>
      <c r="BO527" s="3">
        <f ca="1">IFERROR(INDEX(INDIRECT("day_wise_sales_data!$B$2:$BZ$599"),MATCH(resource!$CC527,day_wise_sales_data!$A$2:$A$500,0),MATCH(resource!BO$2,INDIRECT("day_wise_sales_data!$B$1:$BZ$1"),0)),0)</f>
        <v>0</v>
      </c>
      <c r="BP527" s="3">
        <f ca="1">IFERROR(INDEX(INDIRECT("day_wise_sales_data!$B$2:$BZ$599"),MATCH(resource!$CC527,day_wise_sales_data!$A$2:$A$500,0),MATCH(resource!BP$2,INDIRECT("day_wise_sales_data!$B$1:$BZ$1"),0)),0)</f>
        <v>0</v>
      </c>
      <c r="BQ527" s="3">
        <f ca="1">IFERROR(INDEX(INDIRECT("day_wise_sales_data!$B$2:$BZ$599"),MATCH(resource!$CC527,day_wise_sales_data!$A$2:$A$500,0),MATCH(resource!BQ$2,INDIRECT("day_wise_sales_data!$B$1:$BZ$1"),0)),0)</f>
        <v>0</v>
      </c>
      <c r="BR527" s="3">
        <f ca="1">IFERROR(INDEX(INDIRECT("day_wise_sales_data!$B$2:$BZ$599"),MATCH(resource!$CC527,day_wise_sales_data!$A$2:$A$500,0),MATCH(resource!BR$2,INDIRECT("day_wise_sales_data!$B$1:$BZ$1"),0)),0)</f>
        <v>0</v>
      </c>
      <c r="BS527" s="3">
        <f ca="1">IFERROR(INDEX(INDIRECT("day_wise_sales_data!$B$2:$BZ$599"),MATCH(resource!$CC527,day_wise_sales_data!$A$2:$A$500,0),MATCH(resource!BS$2,INDIRECT("day_wise_sales_data!$B$1:$BZ$1"),0)),0)</f>
        <v>0</v>
      </c>
      <c r="BT527" s="3">
        <f ca="1">IFERROR(INDEX(INDIRECT("day_wise_sales_data!$B$2:$BZ$599"),MATCH(resource!$CC527,day_wise_sales_data!$A$2:$A$500,0),MATCH(resource!BT$2,INDIRECT("day_wise_sales_data!$B$1:$BZ$1"),0)),0)</f>
        <v>0</v>
      </c>
      <c r="BU527" s="3">
        <f ca="1">IFERROR(INDEX(INDIRECT("day_wise_sales_data!$B$2:$BZ$599"),MATCH(resource!$CC527,day_wise_sales_data!$A$2:$A$500,0),MATCH(resource!BU$2,INDIRECT("day_wise_sales_data!$B$1:$BZ$1"),0)),0)</f>
        <v>0</v>
      </c>
      <c r="BV527" s="3">
        <f ca="1">IFERROR(INDEX(INDIRECT("day_wise_sales_data!$B$2:$BZ$599"),MATCH(resource!$CC527,day_wise_sales_data!$A$2:$A$500,0),MATCH(resource!BV$2,INDIRECT("day_wise_sales_data!$B$1:$BZ$1"),0)),0)</f>
        <v>0</v>
      </c>
      <c r="BW527" s="3">
        <f ca="1">IFERROR(INDEX(INDIRECT("day_wise_sales_data!$B$2:$BZ$599"),MATCH(resource!$CC527,day_wise_sales_data!$A$2:$A$500,0),MATCH(resource!BW$2,INDIRECT("day_wise_sales_data!$B$1:$BZ$1"),0)),0)</f>
        <v>0</v>
      </c>
      <c r="BX527" s="3">
        <f ca="1">IFERROR(INDEX(INDIRECT("day_wise_sales_data!$B$2:$BZ$599"),MATCH(resource!$CC527,day_wise_sales_data!$A$2:$A$500,0),MATCH(resource!BX$2,INDIRECT("day_wise_sales_data!$B$1:$BZ$1"),0)),0)</f>
        <v>0</v>
      </c>
      <c r="BY527" s="3">
        <f ca="1">IFERROR(INDEX(INDIRECT("day_wise_sales_data!$B$2:$BZ$599"),MATCH(resource!$CC527,day_wise_sales_data!$A$2:$A$500,0),MATCH(resource!BY$2,INDIRECT("day_wise_sales_data!$B$1:$BZ$1"),0)),0)</f>
        <v>0</v>
      </c>
      <c r="BZ527" s="3">
        <f ca="1">IFERROR(INDEX(INDIRECT("day_wise_sales_data!$B$2:$BZ$599"),MATCH(resource!$CC527,day_wise_sales_data!$A$2:$A$500,0),MATCH(resource!BZ$2,INDIRECT("day_wise_sales_data!$B$1:$BZ$1"),0)),0)</f>
        <v>0</v>
      </c>
      <c r="CA527" s="3">
        <f ca="1">IFERROR(INDEX(INDIRECT("day_wise_sales_data!$B$2:$BZ$599"),MATCH(resource!$CC527,day_wise_sales_data!$A$2:$A$500,0),MATCH(resource!CA$2,INDIRECT("day_wise_sales_data!$B$1:$BZ$1"),0)),0)</f>
        <v>0</v>
      </c>
      <c r="CC527" s="4">
        <f>sales_data!H526</f>
        <v>0</v>
      </c>
      <c r="CD527" s="1">
        <v>525</v>
      </c>
      <c r="CE527" s="1" t="str">
        <f>IF(AQ527=report!$AQ$3,resource!CD527,"")</f>
        <v/>
      </c>
      <c r="CF527" s="5" t="str">
        <f>IFERROR(SMALL($CE$3:$CE$1001,ROWS($CE$3:CE527)),"")</f>
        <v/>
      </c>
      <c r="CH527">
        <f>IFERROR(VLOOKUP($CC527,data_pull!$E$22:$G$700,2,0),0)</f>
        <v>0</v>
      </c>
      <c r="DK527" s="3" t="str">
        <f>IFERROR(INDEX(COD_SALES!$B$5:$Z$500,MATCH(resource!$CC527,COD_SALES!$A$5:$A$500,0),MATCH(resource!DK$2,COD_SALES!$B$4:$Z$4,0)),"")</f>
        <v/>
      </c>
      <c r="DL527" s="3" t="str">
        <f>IFERROR(INDEX(COD_SALES!$B$5:$Z$500,MATCH(resource!$CC527,COD_SALES!$A$5:$A$500,0),MATCH(resource!DL$2,COD_SALES!$B$4:$Z$4,0)),"")</f>
        <v/>
      </c>
      <c r="DM527" s="3" t="str">
        <f>IFERROR(INDEX(COD_SALES!$B$5:$Z$500,MATCH(resource!$CC527,COD_SALES!$A$5:$A$500,0),MATCH(resource!DM$2,COD_SALES!$B$4:$Z$4,0)),"")</f>
        <v/>
      </c>
      <c r="DN527" s="3" t="str">
        <f>IFERROR(INDEX(COD_SALES!$B$5:$Z$500,MATCH(resource!$CC527,COD_SALES!$A$5:$A$500,0),MATCH(resource!DN$2,COD_SALES!$B$4:$Z$4,0)),"")</f>
        <v/>
      </c>
      <c r="DO527" s="3" t="str">
        <f>IFERROR(INDEX(COD_SALES!$B$5:$Z$500,MATCH(resource!$CC527,COD_SALES!$A$5:$A$500,0),MATCH(resource!DO$2,COD_SALES!$B$4:$Z$4,0)),"")</f>
        <v/>
      </c>
      <c r="DP527" s="3" t="str">
        <f>IFERROR(INDEX(COD_SALES!$B$5:$Z$500,MATCH(resource!$CC527,COD_SALES!$A$5:$A$500,0),MATCH(resource!DP$2,COD_SALES!$B$4:$Z$4,0)),"")</f>
        <v/>
      </c>
      <c r="DQ527" s="3" t="str">
        <f>IFERROR(INDEX(COD_SALES!$B$5:$Z$500,MATCH(resource!$CC527,COD_SALES!$A$5:$A$500,0),MATCH(resource!DQ$2,COD_SALES!$B$4:$Z$4,0)),"")</f>
        <v/>
      </c>
      <c r="DR527" s="3" t="str">
        <f>IFERROR(INDEX(COD_SALES!$B$5:$Z$500,MATCH(resource!$CC527,COD_SALES!$A$5:$A$500,0),MATCH(resource!DR$2,COD_SALES!$B$4:$Z$4,0)),"")</f>
        <v/>
      </c>
      <c r="DS527" s="3" t="str">
        <f>IFERROR(INDEX(COD_SALES!$B$5:$Z$500,MATCH(resource!$CC527,COD_SALES!$A$5:$A$500,0),MATCH(resource!DS$2,COD_SALES!$B$4:$Z$4,0)),"")</f>
        <v/>
      </c>
      <c r="DT527" s="3" t="str">
        <f>IFERROR(INDEX(COD_SALES!$B$5:$Z$500,MATCH(resource!$CC527,COD_SALES!$A$5:$A$500,0),MATCH(resource!DT$2,COD_SALES!$B$4:$Z$4,0)),"")</f>
        <v/>
      </c>
      <c r="DU527" s="3" t="str">
        <f>IFERROR(INDEX(COD_SALES!$B$5:$Z$500,MATCH(resource!$CC527,COD_SALES!$A$5:$A$500,0),MATCH(resource!DU$2,COD_SALES!$B$4:$Z$4,0)),"")</f>
        <v/>
      </c>
      <c r="DV527" s="3" t="str">
        <f>IFERROR(INDEX(COD_SALES!$B$5:$Z$500,MATCH(resource!$CC527,COD_SALES!$A$5:$A$500,0),MATCH(resource!DV$2,COD_SALES!$B$4:$Z$4,0)),"")</f>
        <v/>
      </c>
      <c r="DW527" s="3" t="str">
        <f>IFERROR(INDEX(COD_SALES!$B$5:$Z$500,MATCH(resource!$CC527,COD_SALES!$A$5:$A$500,0),MATCH(resource!DW$2,COD_SALES!$B$4:$Z$4,0)),"")</f>
        <v/>
      </c>
      <c r="DX527" s="3" t="str">
        <f>IFERROR(INDEX(COD_SALES!$B$5:$Z$500,MATCH(resource!$CC527,COD_SALES!$A$5:$A$500,0),MATCH(resource!DX$2,COD_SALES!$B$4:$Z$4,0)),"")</f>
        <v/>
      </c>
      <c r="DY527" s="3" t="str">
        <f>IFERROR(INDEX(COD_SALES!$B$5:$Z$500,MATCH(resource!$CC527,COD_SALES!$A$5:$A$500,0),MATCH(resource!DY$2,COD_SALES!$B$4:$Z$4,0)),"")</f>
        <v/>
      </c>
      <c r="DZ527" s="3" t="str">
        <f>IFERROR(INDEX(COD_SALES!$B$5:$Z$500,MATCH(resource!$CC527,COD_SALES!$A$5:$A$500,0),MATCH(resource!DZ$2,COD_SALES!$B$4:$Z$4,0)),"")</f>
        <v/>
      </c>
      <c r="EA527" s="3" t="str">
        <f>IFERROR(INDEX(COD_SALES!$B$5:$Z$500,MATCH(resource!$CC527,COD_SALES!$A$5:$A$500,0),MATCH(resource!EA$2,COD_SALES!$B$4:$Z$4,0)),"")</f>
        <v/>
      </c>
      <c r="EB527" s="3">
        <f t="shared" si="132"/>
        <v>0</v>
      </c>
      <c r="EW527" s="3">
        <f>IFERROR(VLOOKUP(CC527,data_pull!$AO$25:$AR$546,2,0),0)</f>
        <v>0</v>
      </c>
      <c r="EX527" s="1">
        <f>IFERROR(VLOOKUP(CC527,data_pull!$AO$25:$AR$546,4,0),0)</f>
        <v>0</v>
      </c>
    </row>
    <row r="528" spans="13:154" x14ac:dyDescent="0.25"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4">
        <f>sales_data!B527</f>
        <v>0</v>
      </c>
      <c r="AR528" s="4">
        <f>sales_data!C527</f>
        <v>0</v>
      </c>
      <c r="AS528" s="5" t="str">
        <f t="shared" si="131"/>
        <v/>
      </c>
      <c r="AT528" s="4">
        <f>sales_data!I527</f>
        <v>0</v>
      </c>
      <c r="AU528" s="4">
        <f>sales_data!W527</f>
        <v>0</v>
      </c>
      <c r="AV528" s="1">
        <f>sales_data!N527</f>
        <v>0</v>
      </c>
      <c r="AW528" s="1">
        <f>sales_data!P527</f>
        <v>0</v>
      </c>
      <c r="AX528" s="3">
        <f ca="1">IFERROR(INDEX(INDIRECT("day_wise_sales_data!$B$2:$BZ$599"),MATCH(resource!$CC528,day_wise_sales_data!$A$2:$A$500,0),MATCH(resource!AX$2,INDIRECT("day_wise_sales_data!$B$1:$BZ$1"),0)),0)</f>
        <v>0</v>
      </c>
      <c r="AY528" s="3">
        <f ca="1">IFERROR(INDEX(INDIRECT("day_wise_sales_data!$B$2:$BZ$599"),MATCH(resource!$CC528,day_wise_sales_data!$A$2:$A$500,0),MATCH(resource!AY$2,INDIRECT("day_wise_sales_data!$B$1:$BZ$1"),0)),0)</f>
        <v>0</v>
      </c>
      <c r="AZ528" s="3">
        <f ca="1">IFERROR(INDEX(INDIRECT("day_wise_sales_data!$B$2:$BZ$599"),MATCH(resource!$CC528,day_wise_sales_data!$A$2:$A$500,0),MATCH(resource!AZ$2,INDIRECT("day_wise_sales_data!$B$1:$BZ$1"),0)),0)</f>
        <v>0</v>
      </c>
      <c r="BA528" s="3">
        <f ca="1">IFERROR(INDEX(INDIRECT("day_wise_sales_data!$B$2:$BZ$599"),MATCH(resource!$CC528,day_wise_sales_data!$A$2:$A$500,0),MATCH(resource!BA$2,INDIRECT("day_wise_sales_data!$B$1:$BZ$1"),0)),0)</f>
        <v>0</v>
      </c>
      <c r="BB528" s="3">
        <f ca="1">IFERROR(INDEX(INDIRECT("day_wise_sales_data!$B$2:$BZ$599"),MATCH(resource!$CC528,day_wise_sales_data!$A$2:$A$500,0),MATCH(resource!BB$2,INDIRECT("day_wise_sales_data!$B$1:$BZ$1"),0)),0)</f>
        <v>0</v>
      </c>
      <c r="BC528" s="3">
        <f ca="1">IFERROR(INDEX(INDIRECT("day_wise_sales_data!$B$2:$BZ$599"),MATCH(resource!$CC528,day_wise_sales_data!$A$2:$A$500,0),MATCH(resource!BC$2,INDIRECT("day_wise_sales_data!$B$1:$BZ$1"),0)),0)</f>
        <v>0</v>
      </c>
      <c r="BD528" s="3">
        <f ca="1">IFERROR(INDEX(INDIRECT("day_wise_sales_data!$B$2:$BZ$599"),MATCH(resource!$CC528,day_wise_sales_data!$A$2:$A$500,0),MATCH(resource!BD$2,INDIRECT("day_wise_sales_data!$B$1:$BZ$1"),0)),0)</f>
        <v>0</v>
      </c>
      <c r="BE528" s="3">
        <f ca="1">IFERROR(INDEX(INDIRECT("day_wise_sales_data!$B$2:$BZ$599"),MATCH(resource!$CC528,day_wise_sales_data!$A$2:$A$500,0),MATCH(resource!BE$2,INDIRECT("day_wise_sales_data!$B$1:$BZ$1"),0)),0)</f>
        <v>0</v>
      </c>
      <c r="BF528" s="3">
        <f ca="1">IFERROR(INDEX(INDIRECT("day_wise_sales_data!$B$2:$BZ$599"),MATCH(resource!$CC528,day_wise_sales_data!$A$2:$A$500,0),MATCH(resource!BF$2,INDIRECT("day_wise_sales_data!$B$1:$BZ$1"),0)),0)</f>
        <v>0</v>
      </c>
      <c r="BG528" s="3">
        <f ca="1">IFERROR(INDEX(INDIRECT("day_wise_sales_data!$B$2:$BZ$599"),MATCH(resource!$CC528,day_wise_sales_data!$A$2:$A$500,0),MATCH(resource!BG$2,INDIRECT("day_wise_sales_data!$B$1:$BZ$1"),0)),0)</f>
        <v>0</v>
      </c>
      <c r="BH528" s="3">
        <f ca="1">IFERROR(INDEX(INDIRECT("day_wise_sales_data!$B$2:$BZ$599"),MATCH(resource!$CC528,day_wise_sales_data!$A$2:$A$500,0),MATCH(resource!BH$2,INDIRECT("day_wise_sales_data!$B$1:$BZ$1"),0)),0)</f>
        <v>0</v>
      </c>
      <c r="BI528" s="3">
        <f ca="1">IFERROR(INDEX(INDIRECT("day_wise_sales_data!$B$2:$BZ$599"),MATCH(resource!$CC528,day_wise_sales_data!$A$2:$A$500,0),MATCH(resource!BI$2,INDIRECT("day_wise_sales_data!$B$1:$BZ$1"),0)),0)</f>
        <v>0</v>
      </c>
      <c r="BJ528" s="3">
        <f ca="1">IFERROR(INDEX(INDIRECT("day_wise_sales_data!$B$2:$BZ$599"),MATCH(resource!$CC528,day_wise_sales_data!$A$2:$A$500,0),MATCH(resource!BJ$2,INDIRECT("day_wise_sales_data!$B$1:$BZ$1"),0)),0)</f>
        <v>0</v>
      </c>
      <c r="BK528" s="3">
        <f ca="1">IFERROR(INDEX(INDIRECT("day_wise_sales_data!$B$2:$BZ$599"),MATCH(resource!$CC528,day_wise_sales_data!$A$2:$A$500,0),MATCH(resource!BK$2,INDIRECT("day_wise_sales_data!$B$1:$BZ$1"),0)),0)</f>
        <v>0</v>
      </c>
      <c r="BL528" s="3">
        <f ca="1">IFERROR(INDEX(INDIRECT("day_wise_sales_data!$B$2:$BZ$599"),MATCH(resource!$CC528,day_wise_sales_data!$A$2:$A$500,0),MATCH(resource!BL$2,INDIRECT("day_wise_sales_data!$B$1:$BZ$1"),0)),0)</f>
        <v>0</v>
      </c>
      <c r="BM528" s="3">
        <f ca="1">IFERROR(INDEX(INDIRECT("day_wise_sales_data!$B$2:$BZ$599"),MATCH(resource!$CC528,day_wise_sales_data!$A$2:$A$500,0),MATCH(resource!BM$2,INDIRECT("day_wise_sales_data!$B$1:$BZ$1"),0)),0)</f>
        <v>0</v>
      </c>
      <c r="BN528" s="3">
        <f ca="1">IFERROR(INDEX(INDIRECT("day_wise_sales_data!$B$2:$BZ$599"),MATCH(resource!$CC528,day_wise_sales_data!$A$2:$A$500,0),MATCH(resource!BN$2,INDIRECT("day_wise_sales_data!$B$1:$BZ$1"),0)),0)</f>
        <v>0</v>
      </c>
      <c r="BO528" s="3">
        <f ca="1">IFERROR(INDEX(INDIRECT("day_wise_sales_data!$B$2:$BZ$599"),MATCH(resource!$CC528,day_wise_sales_data!$A$2:$A$500,0),MATCH(resource!BO$2,INDIRECT("day_wise_sales_data!$B$1:$BZ$1"),0)),0)</f>
        <v>0</v>
      </c>
      <c r="BP528" s="3">
        <f ca="1">IFERROR(INDEX(INDIRECT("day_wise_sales_data!$B$2:$BZ$599"),MATCH(resource!$CC528,day_wise_sales_data!$A$2:$A$500,0),MATCH(resource!BP$2,INDIRECT("day_wise_sales_data!$B$1:$BZ$1"),0)),0)</f>
        <v>0</v>
      </c>
      <c r="BQ528" s="3">
        <f ca="1">IFERROR(INDEX(INDIRECT("day_wise_sales_data!$B$2:$BZ$599"),MATCH(resource!$CC528,day_wise_sales_data!$A$2:$A$500,0),MATCH(resource!BQ$2,INDIRECT("day_wise_sales_data!$B$1:$BZ$1"),0)),0)</f>
        <v>0</v>
      </c>
      <c r="BR528" s="3">
        <f ca="1">IFERROR(INDEX(INDIRECT("day_wise_sales_data!$B$2:$BZ$599"),MATCH(resource!$CC528,day_wise_sales_data!$A$2:$A$500,0),MATCH(resource!BR$2,INDIRECT("day_wise_sales_data!$B$1:$BZ$1"),0)),0)</f>
        <v>0</v>
      </c>
      <c r="BS528" s="3">
        <f ca="1">IFERROR(INDEX(INDIRECT("day_wise_sales_data!$B$2:$BZ$599"),MATCH(resource!$CC528,day_wise_sales_data!$A$2:$A$500,0),MATCH(resource!BS$2,INDIRECT("day_wise_sales_data!$B$1:$BZ$1"),0)),0)</f>
        <v>0</v>
      </c>
      <c r="BT528" s="3">
        <f ca="1">IFERROR(INDEX(INDIRECT("day_wise_sales_data!$B$2:$BZ$599"),MATCH(resource!$CC528,day_wise_sales_data!$A$2:$A$500,0),MATCH(resource!BT$2,INDIRECT("day_wise_sales_data!$B$1:$BZ$1"),0)),0)</f>
        <v>0</v>
      </c>
      <c r="BU528" s="3">
        <f ca="1">IFERROR(INDEX(INDIRECT("day_wise_sales_data!$B$2:$BZ$599"),MATCH(resource!$CC528,day_wise_sales_data!$A$2:$A$500,0),MATCH(resource!BU$2,INDIRECT("day_wise_sales_data!$B$1:$BZ$1"),0)),0)</f>
        <v>0</v>
      </c>
      <c r="BV528" s="3">
        <f ca="1">IFERROR(INDEX(INDIRECT("day_wise_sales_data!$B$2:$BZ$599"),MATCH(resource!$CC528,day_wise_sales_data!$A$2:$A$500,0),MATCH(resource!BV$2,INDIRECT("day_wise_sales_data!$B$1:$BZ$1"),0)),0)</f>
        <v>0</v>
      </c>
      <c r="BW528" s="3">
        <f ca="1">IFERROR(INDEX(INDIRECT("day_wise_sales_data!$B$2:$BZ$599"),MATCH(resource!$CC528,day_wise_sales_data!$A$2:$A$500,0),MATCH(resource!BW$2,INDIRECT("day_wise_sales_data!$B$1:$BZ$1"),0)),0)</f>
        <v>0</v>
      </c>
      <c r="BX528" s="3">
        <f ca="1">IFERROR(INDEX(INDIRECT("day_wise_sales_data!$B$2:$BZ$599"),MATCH(resource!$CC528,day_wise_sales_data!$A$2:$A$500,0),MATCH(resource!BX$2,INDIRECT("day_wise_sales_data!$B$1:$BZ$1"),0)),0)</f>
        <v>0</v>
      </c>
      <c r="BY528" s="3">
        <f ca="1">IFERROR(INDEX(INDIRECT("day_wise_sales_data!$B$2:$BZ$599"),MATCH(resource!$CC528,day_wise_sales_data!$A$2:$A$500,0),MATCH(resource!BY$2,INDIRECT("day_wise_sales_data!$B$1:$BZ$1"),0)),0)</f>
        <v>0</v>
      </c>
      <c r="BZ528" s="3">
        <f ca="1">IFERROR(INDEX(INDIRECT("day_wise_sales_data!$B$2:$BZ$599"),MATCH(resource!$CC528,day_wise_sales_data!$A$2:$A$500,0),MATCH(resource!BZ$2,INDIRECT("day_wise_sales_data!$B$1:$BZ$1"),0)),0)</f>
        <v>0</v>
      </c>
      <c r="CA528" s="3">
        <f ca="1">IFERROR(INDEX(INDIRECT("day_wise_sales_data!$B$2:$BZ$599"),MATCH(resource!$CC528,day_wise_sales_data!$A$2:$A$500,0),MATCH(resource!CA$2,INDIRECT("day_wise_sales_data!$B$1:$BZ$1"),0)),0)</f>
        <v>0</v>
      </c>
      <c r="CC528" s="4">
        <f>sales_data!H527</f>
        <v>0</v>
      </c>
      <c r="CD528" s="1">
        <v>526</v>
      </c>
      <c r="CE528" s="1" t="str">
        <f>IF(AQ528=report!$AQ$3,resource!CD528,"")</f>
        <v/>
      </c>
      <c r="CF528" s="5" t="str">
        <f>IFERROR(SMALL($CE$3:$CE$1001,ROWS($CE$3:CE528)),"")</f>
        <v/>
      </c>
      <c r="CH528">
        <f>IFERROR(VLOOKUP($CC528,data_pull!$E$22:$G$700,2,0),0)</f>
        <v>0</v>
      </c>
      <c r="DK528" s="3" t="str">
        <f>IFERROR(INDEX(COD_SALES!$B$5:$Z$500,MATCH(resource!$CC528,COD_SALES!$A$5:$A$500,0),MATCH(resource!DK$2,COD_SALES!$B$4:$Z$4,0)),"")</f>
        <v/>
      </c>
      <c r="DL528" s="3" t="str">
        <f>IFERROR(INDEX(COD_SALES!$B$5:$Z$500,MATCH(resource!$CC528,COD_SALES!$A$5:$A$500,0),MATCH(resource!DL$2,COD_SALES!$B$4:$Z$4,0)),"")</f>
        <v/>
      </c>
      <c r="DM528" s="3" t="str">
        <f>IFERROR(INDEX(COD_SALES!$B$5:$Z$500,MATCH(resource!$CC528,COD_SALES!$A$5:$A$500,0),MATCH(resource!DM$2,COD_SALES!$B$4:$Z$4,0)),"")</f>
        <v/>
      </c>
      <c r="DN528" s="3" t="str">
        <f>IFERROR(INDEX(COD_SALES!$B$5:$Z$500,MATCH(resource!$CC528,COD_SALES!$A$5:$A$500,0),MATCH(resource!DN$2,COD_SALES!$B$4:$Z$4,0)),"")</f>
        <v/>
      </c>
      <c r="DO528" s="3" t="str">
        <f>IFERROR(INDEX(COD_SALES!$B$5:$Z$500,MATCH(resource!$CC528,COD_SALES!$A$5:$A$500,0),MATCH(resource!DO$2,COD_SALES!$B$4:$Z$4,0)),"")</f>
        <v/>
      </c>
      <c r="DP528" s="3" t="str">
        <f>IFERROR(INDEX(COD_SALES!$B$5:$Z$500,MATCH(resource!$CC528,COD_SALES!$A$5:$A$500,0),MATCH(resource!DP$2,COD_SALES!$B$4:$Z$4,0)),"")</f>
        <v/>
      </c>
      <c r="DQ528" s="3" t="str">
        <f>IFERROR(INDEX(COD_SALES!$B$5:$Z$500,MATCH(resource!$CC528,COD_SALES!$A$5:$A$500,0),MATCH(resource!DQ$2,COD_SALES!$B$4:$Z$4,0)),"")</f>
        <v/>
      </c>
      <c r="DR528" s="3" t="str">
        <f>IFERROR(INDEX(COD_SALES!$B$5:$Z$500,MATCH(resource!$CC528,COD_SALES!$A$5:$A$500,0),MATCH(resource!DR$2,COD_SALES!$B$4:$Z$4,0)),"")</f>
        <v/>
      </c>
      <c r="DS528" s="3" t="str">
        <f>IFERROR(INDEX(COD_SALES!$B$5:$Z$500,MATCH(resource!$CC528,COD_SALES!$A$5:$A$500,0),MATCH(resource!DS$2,COD_SALES!$B$4:$Z$4,0)),"")</f>
        <v/>
      </c>
      <c r="DT528" s="3" t="str">
        <f>IFERROR(INDEX(COD_SALES!$B$5:$Z$500,MATCH(resource!$CC528,COD_SALES!$A$5:$A$500,0),MATCH(resource!DT$2,COD_SALES!$B$4:$Z$4,0)),"")</f>
        <v/>
      </c>
      <c r="DU528" s="3" t="str">
        <f>IFERROR(INDEX(COD_SALES!$B$5:$Z$500,MATCH(resource!$CC528,COD_SALES!$A$5:$A$500,0),MATCH(resource!DU$2,COD_SALES!$B$4:$Z$4,0)),"")</f>
        <v/>
      </c>
      <c r="DV528" s="3" t="str">
        <f>IFERROR(INDEX(COD_SALES!$B$5:$Z$500,MATCH(resource!$CC528,COD_SALES!$A$5:$A$500,0),MATCH(resource!DV$2,COD_SALES!$B$4:$Z$4,0)),"")</f>
        <v/>
      </c>
      <c r="DW528" s="3" t="str">
        <f>IFERROR(INDEX(COD_SALES!$B$5:$Z$500,MATCH(resource!$CC528,COD_SALES!$A$5:$A$500,0),MATCH(resource!DW$2,COD_SALES!$B$4:$Z$4,0)),"")</f>
        <v/>
      </c>
      <c r="DX528" s="3" t="str">
        <f>IFERROR(INDEX(COD_SALES!$B$5:$Z$500,MATCH(resource!$CC528,COD_SALES!$A$5:$A$500,0),MATCH(resource!DX$2,COD_SALES!$B$4:$Z$4,0)),"")</f>
        <v/>
      </c>
      <c r="DY528" s="3" t="str">
        <f>IFERROR(INDEX(COD_SALES!$B$5:$Z$500,MATCH(resource!$CC528,COD_SALES!$A$5:$A$500,0),MATCH(resource!DY$2,COD_SALES!$B$4:$Z$4,0)),"")</f>
        <v/>
      </c>
      <c r="DZ528" s="3" t="str">
        <f>IFERROR(INDEX(COD_SALES!$B$5:$Z$500,MATCH(resource!$CC528,COD_SALES!$A$5:$A$500,0),MATCH(resource!DZ$2,COD_SALES!$B$4:$Z$4,0)),"")</f>
        <v/>
      </c>
      <c r="EA528" s="3" t="str">
        <f>IFERROR(INDEX(COD_SALES!$B$5:$Z$500,MATCH(resource!$CC528,COD_SALES!$A$5:$A$500,0),MATCH(resource!EA$2,COD_SALES!$B$4:$Z$4,0)),"")</f>
        <v/>
      </c>
      <c r="EB528" s="3">
        <f t="shared" si="132"/>
        <v>0</v>
      </c>
      <c r="EW528" s="3">
        <f>IFERROR(VLOOKUP(CC528,data_pull!$AO$25:$AR$546,2,0),0)</f>
        <v>0</v>
      </c>
      <c r="EX528" s="1">
        <f>IFERROR(VLOOKUP(CC528,data_pull!$AO$25:$AR$546,4,0),0)</f>
        <v>0</v>
      </c>
    </row>
    <row r="529" spans="13:154" x14ac:dyDescent="0.25"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4">
        <f>sales_data!B528</f>
        <v>0</v>
      </c>
      <c r="AR529" s="4">
        <f>sales_data!C528</f>
        <v>0</v>
      </c>
      <c r="AS529" s="5" t="str">
        <f t="shared" si="131"/>
        <v/>
      </c>
      <c r="AT529" s="4">
        <f>sales_data!I528</f>
        <v>0</v>
      </c>
      <c r="AU529" s="4">
        <f>sales_data!W528</f>
        <v>0</v>
      </c>
      <c r="AV529" s="1">
        <f>sales_data!N528</f>
        <v>0</v>
      </c>
      <c r="AW529" s="1">
        <f>sales_data!P528</f>
        <v>0</v>
      </c>
      <c r="AX529" s="3">
        <f ca="1">IFERROR(INDEX(INDIRECT("day_wise_sales_data!$B$2:$BZ$599"),MATCH(resource!$CC529,day_wise_sales_data!$A$2:$A$500,0),MATCH(resource!AX$2,INDIRECT("day_wise_sales_data!$B$1:$BZ$1"),0)),0)</f>
        <v>0</v>
      </c>
      <c r="AY529" s="3">
        <f ca="1">IFERROR(INDEX(INDIRECT("day_wise_sales_data!$B$2:$BZ$599"),MATCH(resource!$CC529,day_wise_sales_data!$A$2:$A$500,0),MATCH(resource!AY$2,INDIRECT("day_wise_sales_data!$B$1:$BZ$1"),0)),0)</f>
        <v>0</v>
      </c>
      <c r="AZ529" s="3">
        <f ca="1">IFERROR(INDEX(INDIRECT("day_wise_sales_data!$B$2:$BZ$599"),MATCH(resource!$CC529,day_wise_sales_data!$A$2:$A$500,0),MATCH(resource!AZ$2,INDIRECT("day_wise_sales_data!$B$1:$BZ$1"),0)),0)</f>
        <v>0</v>
      </c>
      <c r="BA529" s="3">
        <f ca="1">IFERROR(INDEX(INDIRECT("day_wise_sales_data!$B$2:$BZ$599"),MATCH(resource!$CC529,day_wise_sales_data!$A$2:$A$500,0),MATCH(resource!BA$2,INDIRECT("day_wise_sales_data!$B$1:$BZ$1"),0)),0)</f>
        <v>0</v>
      </c>
      <c r="BB529" s="3">
        <f ca="1">IFERROR(INDEX(INDIRECT("day_wise_sales_data!$B$2:$BZ$599"),MATCH(resource!$CC529,day_wise_sales_data!$A$2:$A$500,0),MATCH(resource!BB$2,INDIRECT("day_wise_sales_data!$B$1:$BZ$1"),0)),0)</f>
        <v>0</v>
      </c>
      <c r="BC529" s="3">
        <f ca="1">IFERROR(INDEX(INDIRECT("day_wise_sales_data!$B$2:$BZ$599"),MATCH(resource!$CC529,day_wise_sales_data!$A$2:$A$500,0),MATCH(resource!BC$2,INDIRECT("day_wise_sales_data!$B$1:$BZ$1"),0)),0)</f>
        <v>0</v>
      </c>
      <c r="BD529" s="3">
        <f ca="1">IFERROR(INDEX(INDIRECT("day_wise_sales_data!$B$2:$BZ$599"),MATCH(resource!$CC529,day_wise_sales_data!$A$2:$A$500,0),MATCH(resource!BD$2,INDIRECT("day_wise_sales_data!$B$1:$BZ$1"),0)),0)</f>
        <v>0</v>
      </c>
      <c r="BE529" s="3">
        <f ca="1">IFERROR(INDEX(INDIRECT("day_wise_sales_data!$B$2:$BZ$599"),MATCH(resource!$CC529,day_wise_sales_data!$A$2:$A$500,0),MATCH(resource!BE$2,INDIRECT("day_wise_sales_data!$B$1:$BZ$1"),0)),0)</f>
        <v>0</v>
      </c>
      <c r="BF529" s="3">
        <f ca="1">IFERROR(INDEX(INDIRECT("day_wise_sales_data!$B$2:$BZ$599"),MATCH(resource!$CC529,day_wise_sales_data!$A$2:$A$500,0),MATCH(resource!BF$2,INDIRECT("day_wise_sales_data!$B$1:$BZ$1"),0)),0)</f>
        <v>0</v>
      </c>
      <c r="BG529" s="3">
        <f ca="1">IFERROR(INDEX(INDIRECT("day_wise_sales_data!$B$2:$BZ$599"),MATCH(resource!$CC529,day_wise_sales_data!$A$2:$A$500,0),MATCH(resource!BG$2,INDIRECT("day_wise_sales_data!$B$1:$BZ$1"),0)),0)</f>
        <v>0</v>
      </c>
      <c r="BH529" s="3">
        <f ca="1">IFERROR(INDEX(INDIRECT("day_wise_sales_data!$B$2:$BZ$599"),MATCH(resource!$CC529,day_wise_sales_data!$A$2:$A$500,0),MATCH(resource!BH$2,INDIRECT("day_wise_sales_data!$B$1:$BZ$1"),0)),0)</f>
        <v>0</v>
      </c>
      <c r="BI529" s="3">
        <f ca="1">IFERROR(INDEX(INDIRECT("day_wise_sales_data!$B$2:$BZ$599"),MATCH(resource!$CC529,day_wise_sales_data!$A$2:$A$500,0),MATCH(resource!BI$2,INDIRECT("day_wise_sales_data!$B$1:$BZ$1"),0)),0)</f>
        <v>0</v>
      </c>
      <c r="BJ529" s="3">
        <f ca="1">IFERROR(INDEX(INDIRECT("day_wise_sales_data!$B$2:$BZ$599"),MATCH(resource!$CC529,day_wise_sales_data!$A$2:$A$500,0),MATCH(resource!BJ$2,INDIRECT("day_wise_sales_data!$B$1:$BZ$1"),0)),0)</f>
        <v>0</v>
      </c>
      <c r="BK529" s="3">
        <f ca="1">IFERROR(INDEX(INDIRECT("day_wise_sales_data!$B$2:$BZ$599"),MATCH(resource!$CC529,day_wise_sales_data!$A$2:$A$500,0),MATCH(resource!BK$2,INDIRECT("day_wise_sales_data!$B$1:$BZ$1"),0)),0)</f>
        <v>0</v>
      </c>
      <c r="BL529" s="3">
        <f ca="1">IFERROR(INDEX(INDIRECT("day_wise_sales_data!$B$2:$BZ$599"),MATCH(resource!$CC529,day_wise_sales_data!$A$2:$A$500,0),MATCH(resource!BL$2,INDIRECT("day_wise_sales_data!$B$1:$BZ$1"),0)),0)</f>
        <v>0</v>
      </c>
      <c r="BM529" s="3">
        <f ca="1">IFERROR(INDEX(INDIRECT("day_wise_sales_data!$B$2:$BZ$599"),MATCH(resource!$CC529,day_wise_sales_data!$A$2:$A$500,0),MATCH(resource!BM$2,INDIRECT("day_wise_sales_data!$B$1:$BZ$1"),0)),0)</f>
        <v>0</v>
      </c>
      <c r="BN529" s="3">
        <f ca="1">IFERROR(INDEX(INDIRECT("day_wise_sales_data!$B$2:$BZ$599"),MATCH(resource!$CC529,day_wise_sales_data!$A$2:$A$500,0),MATCH(resource!BN$2,INDIRECT("day_wise_sales_data!$B$1:$BZ$1"),0)),0)</f>
        <v>0</v>
      </c>
      <c r="BO529" s="3">
        <f ca="1">IFERROR(INDEX(INDIRECT("day_wise_sales_data!$B$2:$BZ$599"),MATCH(resource!$CC529,day_wise_sales_data!$A$2:$A$500,0),MATCH(resource!BO$2,INDIRECT("day_wise_sales_data!$B$1:$BZ$1"),0)),0)</f>
        <v>0</v>
      </c>
      <c r="BP529" s="3">
        <f ca="1">IFERROR(INDEX(INDIRECT("day_wise_sales_data!$B$2:$BZ$599"),MATCH(resource!$CC529,day_wise_sales_data!$A$2:$A$500,0),MATCH(resource!BP$2,INDIRECT("day_wise_sales_data!$B$1:$BZ$1"),0)),0)</f>
        <v>0</v>
      </c>
      <c r="BQ529" s="3">
        <f ca="1">IFERROR(INDEX(INDIRECT("day_wise_sales_data!$B$2:$BZ$599"),MATCH(resource!$CC529,day_wise_sales_data!$A$2:$A$500,0),MATCH(resource!BQ$2,INDIRECT("day_wise_sales_data!$B$1:$BZ$1"),0)),0)</f>
        <v>0</v>
      </c>
      <c r="BR529" s="3">
        <f ca="1">IFERROR(INDEX(INDIRECT("day_wise_sales_data!$B$2:$BZ$599"),MATCH(resource!$CC529,day_wise_sales_data!$A$2:$A$500,0),MATCH(resource!BR$2,INDIRECT("day_wise_sales_data!$B$1:$BZ$1"),0)),0)</f>
        <v>0</v>
      </c>
      <c r="BS529" s="3">
        <f ca="1">IFERROR(INDEX(INDIRECT("day_wise_sales_data!$B$2:$BZ$599"),MATCH(resource!$CC529,day_wise_sales_data!$A$2:$A$500,0),MATCH(resource!BS$2,INDIRECT("day_wise_sales_data!$B$1:$BZ$1"),0)),0)</f>
        <v>0</v>
      </c>
      <c r="BT529" s="3">
        <f ca="1">IFERROR(INDEX(INDIRECT("day_wise_sales_data!$B$2:$BZ$599"),MATCH(resource!$CC529,day_wise_sales_data!$A$2:$A$500,0),MATCH(resource!BT$2,INDIRECT("day_wise_sales_data!$B$1:$BZ$1"),0)),0)</f>
        <v>0</v>
      </c>
      <c r="BU529" s="3">
        <f ca="1">IFERROR(INDEX(INDIRECT("day_wise_sales_data!$B$2:$BZ$599"),MATCH(resource!$CC529,day_wise_sales_data!$A$2:$A$500,0),MATCH(resource!BU$2,INDIRECT("day_wise_sales_data!$B$1:$BZ$1"),0)),0)</f>
        <v>0</v>
      </c>
      <c r="BV529" s="3">
        <f ca="1">IFERROR(INDEX(INDIRECT("day_wise_sales_data!$B$2:$BZ$599"),MATCH(resource!$CC529,day_wise_sales_data!$A$2:$A$500,0),MATCH(resource!BV$2,INDIRECT("day_wise_sales_data!$B$1:$BZ$1"),0)),0)</f>
        <v>0</v>
      </c>
      <c r="BW529" s="3">
        <f ca="1">IFERROR(INDEX(INDIRECT("day_wise_sales_data!$B$2:$BZ$599"),MATCH(resource!$CC529,day_wise_sales_data!$A$2:$A$500,0),MATCH(resource!BW$2,INDIRECT("day_wise_sales_data!$B$1:$BZ$1"),0)),0)</f>
        <v>0</v>
      </c>
      <c r="BX529" s="3">
        <f ca="1">IFERROR(INDEX(INDIRECT("day_wise_sales_data!$B$2:$BZ$599"),MATCH(resource!$CC529,day_wise_sales_data!$A$2:$A$500,0),MATCH(resource!BX$2,INDIRECT("day_wise_sales_data!$B$1:$BZ$1"),0)),0)</f>
        <v>0</v>
      </c>
      <c r="BY529" s="3">
        <f ca="1">IFERROR(INDEX(INDIRECT("day_wise_sales_data!$B$2:$BZ$599"),MATCH(resource!$CC529,day_wise_sales_data!$A$2:$A$500,0),MATCH(resource!BY$2,INDIRECT("day_wise_sales_data!$B$1:$BZ$1"),0)),0)</f>
        <v>0</v>
      </c>
      <c r="BZ529" s="3">
        <f ca="1">IFERROR(INDEX(INDIRECT("day_wise_sales_data!$B$2:$BZ$599"),MATCH(resource!$CC529,day_wise_sales_data!$A$2:$A$500,0),MATCH(resource!BZ$2,INDIRECT("day_wise_sales_data!$B$1:$BZ$1"),0)),0)</f>
        <v>0</v>
      </c>
      <c r="CA529" s="3">
        <f ca="1">IFERROR(INDEX(INDIRECT("day_wise_sales_data!$B$2:$BZ$599"),MATCH(resource!$CC529,day_wise_sales_data!$A$2:$A$500,0),MATCH(resource!CA$2,INDIRECT("day_wise_sales_data!$B$1:$BZ$1"),0)),0)</f>
        <v>0</v>
      </c>
      <c r="CC529" s="4">
        <f>sales_data!H528</f>
        <v>0</v>
      </c>
      <c r="CD529" s="1">
        <v>527</v>
      </c>
      <c r="CE529" s="1" t="str">
        <f>IF(AQ529=report!$AQ$3,resource!CD529,"")</f>
        <v/>
      </c>
      <c r="CF529" s="5" t="str">
        <f>IFERROR(SMALL($CE$3:$CE$1001,ROWS($CE$3:CE529)),"")</f>
        <v/>
      </c>
      <c r="CH529">
        <f>IFERROR(VLOOKUP($CC529,data_pull!$E$22:$G$700,2,0),0)</f>
        <v>0</v>
      </c>
      <c r="DK529" s="3" t="str">
        <f>IFERROR(INDEX(COD_SALES!$B$5:$Z$500,MATCH(resource!$CC529,COD_SALES!$A$5:$A$500,0),MATCH(resource!DK$2,COD_SALES!$B$4:$Z$4,0)),"")</f>
        <v/>
      </c>
      <c r="DL529" s="3" t="str">
        <f>IFERROR(INDEX(COD_SALES!$B$5:$Z$500,MATCH(resource!$CC529,COD_SALES!$A$5:$A$500,0),MATCH(resource!DL$2,COD_SALES!$B$4:$Z$4,0)),"")</f>
        <v/>
      </c>
      <c r="DM529" s="3" t="str">
        <f>IFERROR(INDEX(COD_SALES!$B$5:$Z$500,MATCH(resource!$CC529,COD_SALES!$A$5:$A$500,0),MATCH(resource!DM$2,COD_SALES!$B$4:$Z$4,0)),"")</f>
        <v/>
      </c>
      <c r="DN529" s="3" t="str">
        <f>IFERROR(INDEX(COD_SALES!$B$5:$Z$500,MATCH(resource!$CC529,COD_SALES!$A$5:$A$500,0),MATCH(resource!DN$2,COD_SALES!$B$4:$Z$4,0)),"")</f>
        <v/>
      </c>
      <c r="DO529" s="3" t="str">
        <f>IFERROR(INDEX(COD_SALES!$B$5:$Z$500,MATCH(resource!$CC529,COD_SALES!$A$5:$A$500,0),MATCH(resource!DO$2,COD_SALES!$B$4:$Z$4,0)),"")</f>
        <v/>
      </c>
      <c r="DP529" s="3" t="str">
        <f>IFERROR(INDEX(COD_SALES!$B$5:$Z$500,MATCH(resource!$CC529,COD_SALES!$A$5:$A$500,0),MATCH(resource!DP$2,COD_SALES!$B$4:$Z$4,0)),"")</f>
        <v/>
      </c>
      <c r="DQ529" s="3" t="str">
        <f>IFERROR(INDEX(COD_SALES!$B$5:$Z$500,MATCH(resource!$CC529,COD_SALES!$A$5:$A$500,0),MATCH(resource!DQ$2,COD_SALES!$B$4:$Z$4,0)),"")</f>
        <v/>
      </c>
      <c r="DR529" s="3" t="str">
        <f>IFERROR(INDEX(COD_SALES!$B$5:$Z$500,MATCH(resource!$CC529,COD_SALES!$A$5:$A$500,0),MATCH(resource!DR$2,COD_SALES!$B$4:$Z$4,0)),"")</f>
        <v/>
      </c>
      <c r="DS529" s="3" t="str">
        <f>IFERROR(INDEX(COD_SALES!$B$5:$Z$500,MATCH(resource!$CC529,COD_SALES!$A$5:$A$500,0),MATCH(resource!DS$2,COD_SALES!$B$4:$Z$4,0)),"")</f>
        <v/>
      </c>
      <c r="DT529" s="3" t="str">
        <f>IFERROR(INDEX(COD_SALES!$B$5:$Z$500,MATCH(resource!$CC529,COD_SALES!$A$5:$A$500,0),MATCH(resource!DT$2,COD_SALES!$B$4:$Z$4,0)),"")</f>
        <v/>
      </c>
      <c r="DU529" s="3" t="str">
        <f>IFERROR(INDEX(COD_SALES!$B$5:$Z$500,MATCH(resource!$CC529,COD_SALES!$A$5:$A$500,0),MATCH(resource!DU$2,COD_SALES!$B$4:$Z$4,0)),"")</f>
        <v/>
      </c>
      <c r="DV529" s="3" t="str">
        <f>IFERROR(INDEX(COD_SALES!$B$5:$Z$500,MATCH(resource!$CC529,COD_SALES!$A$5:$A$500,0),MATCH(resource!DV$2,COD_SALES!$B$4:$Z$4,0)),"")</f>
        <v/>
      </c>
      <c r="DW529" s="3" t="str">
        <f>IFERROR(INDEX(COD_SALES!$B$5:$Z$500,MATCH(resource!$CC529,COD_SALES!$A$5:$A$500,0),MATCH(resource!DW$2,COD_SALES!$B$4:$Z$4,0)),"")</f>
        <v/>
      </c>
      <c r="DX529" s="3" t="str">
        <f>IFERROR(INDEX(COD_SALES!$B$5:$Z$500,MATCH(resource!$CC529,COD_SALES!$A$5:$A$500,0),MATCH(resource!DX$2,COD_SALES!$B$4:$Z$4,0)),"")</f>
        <v/>
      </c>
      <c r="DY529" s="3" t="str">
        <f>IFERROR(INDEX(COD_SALES!$B$5:$Z$500,MATCH(resource!$CC529,COD_SALES!$A$5:$A$500,0),MATCH(resource!DY$2,COD_SALES!$B$4:$Z$4,0)),"")</f>
        <v/>
      </c>
      <c r="DZ529" s="3" t="str">
        <f>IFERROR(INDEX(COD_SALES!$B$5:$Z$500,MATCH(resource!$CC529,COD_SALES!$A$5:$A$500,0),MATCH(resource!DZ$2,COD_SALES!$B$4:$Z$4,0)),"")</f>
        <v/>
      </c>
      <c r="EA529" s="3" t="str">
        <f>IFERROR(INDEX(COD_SALES!$B$5:$Z$500,MATCH(resource!$CC529,COD_SALES!$A$5:$A$500,0),MATCH(resource!EA$2,COD_SALES!$B$4:$Z$4,0)),"")</f>
        <v/>
      </c>
      <c r="EB529" s="3">
        <f t="shared" si="132"/>
        <v>0</v>
      </c>
      <c r="EW529" s="3">
        <f>IFERROR(VLOOKUP(CC529,data_pull!$AO$25:$AR$546,2,0),0)</f>
        <v>0</v>
      </c>
      <c r="EX529" s="1">
        <f>IFERROR(VLOOKUP(CC529,data_pull!$AO$25:$AR$546,4,0),0)</f>
        <v>0</v>
      </c>
    </row>
    <row r="530" spans="13:154" x14ac:dyDescent="0.25"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4">
        <f>sales_data!B529</f>
        <v>0</v>
      </c>
      <c r="AR530" s="4">
        <f>sales_data!C529</f>
        <v>0</v>
      </c>
      <c r="AS530" s="5" t="str">
        <f t="shared" si="131"/>
        <v/>
      </c>
      <c r="AT530" s="4">
        <f>sales_data!I529</f>
        <v>0</v>
      </c>
      <c r="AU530" s="4">
        <f>sales_data!W529</f>
        <v>0</v>
      </c>
      <c r="AV530" s="1">
        <f>sales_data!N529</f>
        <v>0</v>
      </c>
      <c r="AW530" s="1">
        <f>sales_data!P529</f>
        <v>0</v>
      </c>
      <c r="AX530" s="3">
        <f ca="1">IFERROR(INDEX(INDIRECT("day_wise_sales_data!$B$2:$BZ$599"),MATCH(resource!$CC530,day_wise_sales_data!$A$2:$A$500,0),MATCH(resource!AX$2,INDIRECT("day_wise_sales_data!$B$1:$BZ$1"),0)),0)</f>
        <v>0</v>
      </c>
      <c r="AY530" s="3">
        <f ca="1">IFERROR(INDEX(INDIRECT("day_wise_sales_data!$B$2:$BZ$599"),MATCH(resource!$CC530,day_wise_sales_data!$A$2:$A$500,0),MATCH(resource!AY$2,INDIRECT("day_wise_sales_data!$B$1:$BZ$1"),0)),0)</f>
        <v>0</v>
      </c>
      <c r="AZ530" s="3">
        <f ca="1">IFERROR(INDEX(INDIRECT("day_wise_sales_data!$B$2:$BZ$599"),MATCH(resource!$CC530,day_wise_sales_data!$A$2:$A$500,0),MATCH(resource!AZ$2,INDIRECT("day_wise_sales_data!$B$1:$BZ$1"),0)),0)</f>
        <v>0</v>
      </c>
      <c r="BA530" s="3">
        <f ca="1">IFERROR(INDEX(INDIRECT("day_wise_sales_data!$B$2:$BZ$599"),MATCH(resource!$CC530,day_wise_sales_data!$A$2:$A$500,0),MATCH(resource!BA$2,INDIRECT("day_wise_sales_data!$B$1:$BZ$1"),0)),0)</f>
        <v>0</v>
      </c>
      <c r="BB530" s="3">
        <f ca="1">IFERROR(INDEX(INDIRECT("day_wise_sales_data!$B$2:$BZ$599"),MATCH(resource!$CC530,day_wise_sales_data!$A$2:$A$500,0),MATCH(resource!BB$2,INDIRECT("day_wise_sales_data!$B$1:$BZ$1"),0)),0)</f>
        <v>0</v>
      </c>
      <c r="BC530" s="3">
        <f ca="1">IFERROR(INDEX(INDIRECT("day_wise_sales_data!$B$2:$BZ$599"),MATCH(resource!$CC530,day_wise_sales_data!$A$2:$A$500,0),MATCH(resource!BC$2,INDIRECT("day_wise_sales_data!$B$1:$BZ$1"),0)),0)</f>
        <v>0</v>
      </c>
      <c r="BD530" s="3">
        <f ca="1">IFERROR(INDEX(INDIRECT("day_wise_sales_data!$B$2:$BZ$599"),MATCH(resource!$CC530,day_wise_sales_data!$A$2:$A$500,0),MATCH(resource!BD$2,INDIRECT("day_wise_sales_data!$B$1:$BZ$1"),0)),0)</f>
        <v>0</v>
      </c>
      <c r="BE530" s="3">
        <f ca="1">IFERROR(INDEX(INDIRECT("day_wise_sales_data!$B$2:$BZ$599"),MATCH(resource!$CC530,day_wise_sales_data!$A$2:$A$500,0),MATCH(resource!BE$2,INDIRECT("day_wise_sales_data!$B$1:$BZ$1"),0)),0)</f>
        <v>0</v>
      </c>
      <c r="BF530" s="3">
        <f ca="1">IFERROR(INDEX(INDIRECT("day_wise_sales_data!$B$2:$BZ$599"),MATCH(resource!$CC530,day_wise_sales_data!$A$2:$A$500,0),MATCH(resource!BF$2,INDIRECT("day_wise_sales_data!$B$1:$BZ$1"),0)),0)</f>
        <v>0</v>
      </c>
      <c r="BG530" s="3">
        <f ca="1">IFERROR(INDEX(INDIRECT("day_wise_sales_data!$B$2:$BZ$599"),MATCH(resource!$CC530,day_wise_sales_data!$A$2:$A$500,0),MATCH(resource!BG$2,INDIRECT("day_wise_sales_data!$B$1:$BZ$1"),0)),0)</f>
        <v>0</v>
      </c>
      <c r="BH530" s="3">
        <f ca="1">IFERROR(INDEX(INDIRECT("day_wise_sales_data!$B$2:$BZ$599"),MATCH(resource!$CC530,day_wise_sales_data!$A$2:$A$500,0),MATCH(resource!BH$2,INDIRECT("day_wise_sales_data!$B$1:$BZ$1"),0)),0)</f>
        <v>0</v>
      </c>
      <c r="BI530" s="3">
        <f ca="1">IFERROR(INDEX(INDIRECT("day_wise_sales_data!$B$2:$BZ$599"),MATCH(resource!$CC530,day_wise_sales_data!$A$2:$A$500,0),MATCH(resource!BI$2,INDIRECT("day_wise_sales_data!$B$1:$BZ$1"),0)),0)</f>
        <v>0</v>
      </c>
      <c r="BJ530" s="3">
        <f ca="1">IFERROR(INDEX(INDIRECT("day_wise_sales_data!$B$2:$BZ$599"),MATCH(resource!$CC530,day_wise_sales_data!$A$2:$A$500,0),MATCH(resource!BJ$2,INDIRECT("day_wise_sales_data!$B$1:$BZ$1"),0)),0)</f>
        <v>0</v>
      </c>
      <c r="BK530" s="3">
        <f ca="1">IFERROR(INDEX(INDIRECT("day_wise_sales_data!$B$2:$BZ$599"),MATCH(resource!$CC530,day_wise_sales_data!$A$2:$A$500,0),MATCH(resource!BK$2,INDIRECT("day_wise_sales_data!$B$1:$BZ$1"),0)),0)</f>
        <v>0</v>
      </c>
      <c r="BL530" s="3">
        <f ca="1">IFERROR(INDEX(INDIRECT("day_wise_sales_data!$B$2:$BZ$599"),MATCH(resource!$CC530,day_wise_sales_data!$A$2:$A$500,0),MATCH(resource!BL$2,INDIRECT("day_wise_sales_data!$B$1:$BZ$1"),0)),0)</f>
        <v>0</v>
      </c>
      <c r="BM530" s="3">
        <f ca="1">IFERROR(INDEX(INDIRECT("day_wise_sales_data!$B$2:$BZ$599"),MATCH(resource!$CC530,day_wise_sales_data!$A$2:$A$500,0),MATCH(resource!BM$2,INDIRECT("day_wise_sales_data!$B$1:$BZ$1"),0)),0)</f>
        <v>0</v>
      </c>
      <c r="BN530" s="3">
        <f ca="1">IFERROR(INDEX(INDIRECT("day_wise_sales_data!$B$2:$BZ$599"),MATCH(resource!$CC530,day_wise_sales_data!$A$2:$A$500,0),MATCH(resource!BN$2,INDIRECT("day_wise_sales_data!$B$1:$BZ$1"),0)),0)</f>
        <v>0</v>
      </c>
      <c r="BO530" s="3">
        <f ca="1">IFERROR(INDEX(INDIRECT("day_wise_sales_data!$B$2:$BZ$599"),MATCH(resource!$CC530,day_wise_sales_data!$A$2:$A$500,0),MATCH(resource!BO$2,INDIRECT("day_wise_sales_data!$B$1:$BZ$1"),0)),0)</f>
        <v>0</v>
      </c>
      <c r="BP530" s="3">
        <f ca="1">IFERROR(INDEX(INDIRECT("day_wise_sales_data!$B$2:$BZ$599"),MATCH(resource!$CC530,day_wise_sales_data!$A$2:$A$500,0),MATCH(resource!BP$2,INDIRECT("day_wise_sales_data!$B$1:$BZ$1"),0)),0)</f>
        <v>0</v>
      </c>
      <c r="BQ530" s="3">
        <f ca="1">IFERROR(INDEX(INDIRECT("day_wise_sales_data!$B$2:$BZ$599"),MATCH(resource!$CC530,day_wise_sales_data!$A$2:$A$500,0),MATCH(resource!BQ$2,INDIRECT("day_wise_sales_data!$B$1:$BZ$1"),0)),0)</f>
        <v>0</v>
      </c>
      <c r="BR530" s="3">
        <f ca="1">IFERROR(INDEX(INDIRECT("day_wise_sales_data!$B$2:$BZ$599"),MATCH(resource!$CC530,day_wise_sales_data!$A$2:$A$500,0),MATCH(resource!BR$2,INDIRECT("day_wise_sales_data!$B$1:$BZ$1"),0)),0)</f>
        <v>0</v>
      </c>
      <c r="BS530" s="3">
        <f ca="1">IFERROR(INDEX(INDIRECT("day_wise_sales_data!$B$2:$BZ$599"),MATCH(resource!$CC530,day_wise_sales_data!$A$2:$A$500,0),MATCH(resource!BS$2,INDIRECT("day_wise_sales_data!$B$1:$BZ$1"),0)),0)</f>
        <v>0</v>
      </c>
      <c r="BT530" s="3">
        <f ca="1">IFERROR(INDEX(INDIRECT("day_wise_sales_data!$B$2:$BZ$599"),MATCH(resource!$CC530,day_wise_sales_data!$A$2:$A$500,0),MATCH(resource!BT$2,INDIRECT("day_wise_sales_data!$B$1:$BZ$1"),0)),0)</f>
        <v>0</v>
      </c>
      <c r="BU530" s="3">
        <f ca="1">IFERROR(INDEX(INDIRECT("day_wise_sales_data!$B$2:$BZ$599"),MATCH(resource!$CC530,day_wise_sales_data!$A$2:$A$500,0),MATCH(resource!BU$2,INDIRECT("day_wise_sales_data!$B$1:$BZ$1"),0)),0)</f>
        <v>0</v>
      </c>
      <c r="BV530" s="3">
        <f ca="1">IFERROR(INDEX(INDIRECT("day_wise_sales_data!$B$2:$BZ$599"),MATCH(resource!$CC530,day_wise_sales_data!$A$2:$A$500,0),MATCH(resource!BV$2,INDIRECT("day_wise_sales_data!$B$1:$BZ$1"),0)),0)</f>
        <v>0</v>
      </c>
      <c r="BW530" s="3">
        <f ca="1">IFERROR(INDEX(INDIRECT("day_wise_sales_data!$B$2:$BZ$599"),MATCH(resource!$CC530,day_wise_sales_data!$A$2:$A$500,0),MATCH(resource!BW$2,INDIRECT("day_wise_sales_data!$B$1:$BZ$1"),0)),0)</f>
        <v>0</v>
      </c>
      <c r="BX530" s="3">
        <f ca="1">IFERROR(INDEX(INDIRECT("day_wise_sales_data!$B$2:$BZ$599"),MATCH(resource!$CC530,day_wise_sales_data!$A$2:$A$500,0),MATCH(resource!BX$2,INDIRECT("day_wise_sales_data!$B$1:$BZ$1"),0)),0)</f>
        <v>0</v>
      </c>
      <c r="BY530" s="3">
        <f ca="1">IFERROR(INDEX(INDIRECT("day_wise_sales_data!$B$2:$BZ$599"),MATCH(resource!$CC530,day_wise_sales_data!$A$2:$A$500,0),MATCH(resource!BY$2,INDIRECT("day_wise_sales_data!$B$1:$BZ$1"),0)),0)</f>
        <v>0</v>
      </c>
      <c r="BZ530" s="3">
        <f ca="1">IFERROR(INDEX(INDIRECT("day_wise_sales_data!$B$2:$BZ$599"),MATCH(resource!$CC530,day_wise_sales_data!$A$2:$A$500,0),MATCH(resource!BZ$2,INDIRECT("day_wise_sales_data!$B$1:$BZ$1"),0)),0)</f>
        <v>0</v>
      </c>
      <c r="CA530" s="3">
        <f ca="1">IFERROR(INDEX(INDIRECT("day_wise_sales_data!$B$2:$BZ$599"),MATCH(resource!$CC530,day_wise_sales_data!$A$2:$A$500,0),MATCH(resource!CA$2,INDIRECT("day_wise_sales_data!$B$1:$BZ$1"),0)),0)</f>
        <v>0</v>
      </c>
      <c r="CC530" s="4">
        <f>sales_data!H529</f>
        <v>0</v>
      </c>
      <c r="CD530" s="1">
        <v>528</v>
      </c>
      <c r="CE530" s="1" t="str">
        <f>IF(AQ530=report!$AQ$3,resource!CD530,"")</f>
        <v/>
      </c>
      <c r="CF530" s="5" t="str">
        <f>IFERROR(SMALL($CE$3:$CE$1001,ROWS($CE$3:CE530)),"")</f>
        <v/>
      </c>
      <c r="CH530">
        <f>IFERROR(VLOOKUP($CC530,data_pull!$E$22:$G$700,2,0),0)</f>
        <v>0</v>
      </c>
      <c r="DK530" s="3" t="str">
        <f>IFERROR(INDEX(COD_SALES!$B$5:$Z$500,MATCH(resource!$CC530,COD_SALES!$A$5:$A$500,0),MATCH(resource!DK$2,COD_SALES!$B$4:$Z$4,0)),"")</f>
        <v/>
      </c>
      <c r="DL530" s="3" t="str">
        <f>IFERROR(INDEX(COD_SALES!$B$5:$Z$500,MATCH(resource!$CC530,COD_SALES!$A$5:$A$500,0),MATCH(resource!DL$2,COD_SALES!$B$4:$Z$4,0)),"")</f>
        <v/>
      </c>
      <c r="DM530" s="3" t="str">
        <f>IFERROR(INDEX(COD_SALES!$B$5:$Z$500,MATCH(resource!$CC530,COD_SALES!$A$5:$A$500,0),MATCH(resource!DM$2,COD_SALES!$B$4:$Z$4,0)),"")</f>
        <v/>
      </c>
      <c r="DN530" s="3" t="str">
        <f>IFERROR(INDEX(COD_SALES!$B$5:$Z$500,MATCH(resource!$CC530,COD_SALES!$A$5:$A$500,0),MATCH(resource!DN$2,COD_SALES!$B$4:$Z$4,0)),"")</f>
        <v/>
      </c>
      <c r="DO530" s="3" t="str">
        <f>IFERROR(INDEX(COD_SALES!$B$5:$Z$500,MATCH(resource!$CC530,COD_SALES!$A$5:$A$500,0),MATCH(resource!DO$2,COD_SALES!$B$4:$Z$4,0)),"")</f>
        <v/>
      </c>
      <c r="DP530" s="3" t="str">
        <f>IFERROR(INDEX(COD_SALES!$B$5:$Z$500,MATCH(resource!$CC530,COD_SALES!$A$5:$A$500,0),MATCH(resource!DP$2,COD_SALES!$B$4:$Z$4,0)),"")</f>
        <v/>
      </c>
      <c r="DQ530" s="3" t="str">
        <f>IFERROR(INDEX(COD_SALES!$B$5:$Z$500,MATCH(resource!$CC530,COD_SALES!$A$5:$A$500,0),MATCH(resource!DQ$2,COD_SALES!$B$4:$Z$4,0)),"")</f>
        <v/>
      </c>
      <c r="DR530" s="3" t="str">
        <f>IFERROR(INDEX(COD_SALES!$B$5:$Z$500,MATCH(resource!$CC530,COD_SALES!$A$5:$A$500,0),MATCH(resource!DR$2,COD_SALES!$B$4:$Z$4,0)),"")</f>
        <v/>
      </c>
      <c r="DS530" s="3" t="str">
        <f>IFERROR(INDEX(COD_SALES!$B$5:$Z$500,MATCH(resource!$CC530,COD_SALES!$A$5:$A$500,0),MATCH(resource!DS$2,COD_SALES!$B$4:$Z$4,0)),"")</f>
        <v/>
      </c>
      <c r="DT530" s="3" t="str">
        <f>IFERROR(INDEX(COD_SALES!$B$5:$Z$500,MATCH(resource!$CC530,COD_SALES!$A$5:$A$500,0),MATCH(resource!DT$2,COD_SALES!$B$4:$Z$4,0)),"")</f>
        <v/>
      </c>
      <c r="DU530" s="3" t="str">
        <f>IFERROR(INDEX(COD_SALES!$B$5:$Z$500,MATCH(resource!$CC530,COD_SALES!$A$5:$A$500,0),MATCH(resource!DU$2,COD_SALES!$B$4:$Z$4,0)),"")</f>
        <v/>
      </c>
      <c r="DV530" s="3" t="str">
        <f>IFERROR(INDEX(COD_SALES!$B$5:$Z$500,MATCH(resource!$CC530,COD_SALES!$A$5:$A$500,0),MATCH(resource!DV$2,COD_SALES!$B$4:$Z$4,0)),"")</f>
        <v/>
      </c>
      <c r="DW530" s="3" t="str">
        <f>IFERROR(INDEX(COD_SALES!$B$5:$Z$500,MATCH(resource!$CC530,COD_SALES!$A$5:$A$500,0),MATCH(resource!DW$2,COD_SALES!$B$4:$Z$4,0)),"")</f>
        <v/>
      </c>
      <c r="DX530" s="3" t="str">
        <f>IFERROR(INDEX(COD_SALES!$B$5:$Z$500,MATCH(resource!$CC530,COD_SALES!$A$5:$A$500,0),MATCH(resource!DX$2,COD_SALES!$B$4:$Z$4,0)),"")</f>
        <v/>
      </c>
      <c r="DY530" s="3" t="str">
        <f>IFERROR(INDEX(COD_SALES!$B$5:$Z$500,MATCH(resource!$CC530,COD_SALES!$A$5:$A$500,0),MATCH(resource!DY$2,COD_SALES!$B$4:$Z$4,0)),"")</f>
        <v/>
      </c>
      <c r="DZ530" s="3" t="str">
        <f>IFERROR(INDEX(COD_SALES!$B$5:$Z$500,MATCH(resource!$CC530,COD_SALES!$A$5:$A$500,0),MATCH(resource!DZ$2,COD_SALES!$B$4:$Z$4,0)),"")</f>
        <v/>
      </c>
      <c r="EA530" s="3" t="str">
        <f>IFERROR(INDEX(COD_SALES!$B$5:$Z$500,MATCH(resource!$CC530,COD_SALES!$A$5:$A$500,0),MATCH(resource!EA$2,COD_SALES!$B$4:$Z$4,0)),"")</f>
        <v/>
      </c>
      <c r="EB530" s="3">
        <f t="shared" si="132"/>
        <v>0</v>
      </c>
      <c r="EW530" s="3">
        <f>IFERROR(VLOOKUP(CC530,data_pull!$AO$25:$AR$546,2,0),0)</f>
        <v>0</v>
      </c>
      <c r="EX530" s="1">
        <f>IFERROR(VLOOKUP(CC530,data_pull!$AO$25:$AR$546,4,0),0)</f>
        <v>0</v>
      </c>
    </row>
    <row r="531" spans="13:154" x14ac:dyDescent="0.25"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4">
        <f>sales_data!B530</f>
        <v>0</v>
      </c>
      <c r="AR531" s="4">
        <f>sales_data!C530</f>
        <v>0</v>
      </c>
      <c r="AS531" s="5" t="str">
        <f t="shared" si="131"/>
        <v/>
      </c>
      <c r="AT531" s="4">
        <f>sales_data!I530</f>
        <v>0</v>
      </c>
      <c r="AU531" s="4">
        <f>sales_data!W530</f>
        <v>0</v>
      </c>
      <c r="AV531" s="1">
        <f>sales_data!N530</f>
        <v>0</v>
      </c>
      <c r="AW531" s="1">
        <f>sales_data!P530</f>
        <v>0</v>
      </c>
      <c r="AX531" s="3">
        <f ca="1">IFERROR(INDEX(INDIRECT("day_wise_sales_data!$B$2:$BZ$599"),MATCH(resource!$CC531,day_wise_sales_data!$A$2:$A$500,0),MATCH(resource!AX$2,INDIRECT("day_wise_sales_data!$B$1:$BZ$1"),0)),0)</f>
        <v>0</v>
      </c>
      <c r="AY531" s="3">
        <f ca="1">IFERROR(INDEX(INDIRECT("day_wise_sales_data!$B$2:$BZ$599"),MATCH(resource!$CC531,day_wise_sales_data!$A$2:$A$500,0),MATCH(resource!AY$2,INDIRECT("day_wise_sales_data!$B$1:$BZ$1"),0)),0)</f>
        <v>0</v>
      </c>
      <c r="AZ531" s="3">
        <f ca="1">IFERROR(INDEX(INDIRECT("day_wise_sales_data!$B$2:$BZ$599"),MATCH(resource!$CC531,day_wise_sales_data!$A$2:$A$500,0),MATCH(resource!AZ$2,INDIRECT("day_wise_sales_data!$B$1:$BZ$1"),0)),0)</f>
        <v>0</v>
      </c>
      <c r="BA531" s="3">
        <f ca="1">IFERROR(INDEX(INDIRECT("day_wise_sales_data!$B$2:$BZ$599"),MATCH(resource!$CC531,day_wise_sales_data!$A$2:$A$500,0),MATCH(resource!BA$2,INDIRECT("day_wise_sales_data!$B$1:$BZ$1"),0)),0)</f>
        <v>0</v>
      </c>
      <c r="BB531" s="3">
        <f ca="1">IFERROR(INDEX(INDIRECT("day_wise_sales_data!$B$2:$BZ$599"),MATCH(resource!$CC531,day_wise_sales_data!$A$2:$A$500,0),MATCH(resource!BB$2,INDIRECT("day_wise_sales_data!$B$1:$BZ$1"),0)),0)</f>
        <v>0</v>
      </c>
      <c r="BC531" s="3">
        <f ca="1">IFERROR(INDEX(INDIRECT("day_wise_sales_data!$B$2:$BZ$599"),MATCH(resource!$CC531,day_wise_sales_data!$A$2:$A$500,0),MATCH(resource!BC$2,INDIRECT("day_wise_sales_data!$B$1:$BZ$1"),0)),0)</f>
        <v>0</v>
      </c>
      <c r="BD531" s="3">
        <f ca="1">IFERROR(INDEX(INDIRECT("day_wise_sales_data!$B$2:$BZ$599"),MATCH(resource!$CC531,day_wise_sales_data!$A$2:$A$500,0),MATCH(resource!BD$2,INDIRECT("day_wise_sales_data!$B$1:$BZ$1"),0)),0)</f>
        <v>0</v>
      </c>
      <c r="BE531" s="3">
        <f ca="1">IFERROR(INDEX(INDIRECT("day_wise_sales_data!$B$2:$BZ$599"),MATCH(resource!$CC531,day_wise_sales_data!$A$2:$A$500,0),MATCH(resource!BE$2,INDIRECT("day_wise_sales_data!$B$1:$BZ$1"),0)),0)</f>
        <v>0</v>
      </c>
      <c r="BF531" s="3">
        <f ca="1">IFERROR(INDEX(INDIRECT("day_wise_sales_data!$B$2:$BZ$599"),MATCH(resource!$CC531,day_wise_sales_data!$A$2:$A$500,0),MATCH(resource!BF$2,INDIRECT("day_wise_sales_data!$B$1:$BZ$1"),0)),0)</f>
        <v>0</v>
      </c>
      <c r="BG531" s="3">
        <f ca="1">IFERROR(INDEX(INDIRECT("day_wise_sales_data!$B$2:$BZ$599"),MATCH(resource!$CC531,day_wise_sales_data!$A$2:$A$500,0),MATCH(resource!BG$2,INDIRECT("day_wise_sales_data!$B$1:$BZ$1"),0)),0)</f>
        <v>0</v>
      </c>
      <c r="BH531" s="3">
        <f ca="1">IFERROR(INDEX(INDIRECT("day_wise_sales_data!$B$2:$BZ$599"),MATCH(resource!$CC531,day_wise_sales_data!$A$2:$A$500,0),MATCH(resource!BH$2,INDIRECT("day_wise_sales_data!$B$1:$BZ$1"),0)),0)</f>
        <v>0</v>
      </c>
      <c r="BI531" s="3">
        <f ca="1">IFERROR(INDEX(INDIRECT("day_wise_sales_data!$B$2:$BZ$599"),MATCH(resource!$CC531,day_wise_sales_data!$A$2:$A$500,0),MATCH(resource!BI$2,INDIRECT("day_wise_sales_data!$B$1:$BZ$1"),0)),0)</f>
        <v>0</v>
      </c>
      <c r="BJ531" s="3">
        <f ca="1">IFERROR(INDEX(INDIRECT("day_wise_sales_data!$B$2:$BZ$599"),MATCH(resource!$CC531,day_wise_sales_data!$A$2:$A$500,0),MATCH(resource!BJ$2,INDIRECT("day_wise_sales_data!$B$1:$BZ$1"),0)),0)</f>
        <v>0</v>
      </c>
      <c r="BK531" s="3">
        <f ca="1">IFERROR(INDEX(INDIRECT("day_wise_sales_data!$B$2:$BZ$599"),MATCH(resource!$CC531,day_wise_sales_data!$A$2:$A$500,0),MATCH(resource!BK$2,INDIRECT("day_wise_sales_data!$B$1:$BZ$1"),0)),0)</f>
        <v>0</v>
      </c>
      <c r="BL531" s="3">
        <f ca="1">IFERROR(INDEX(INDIRECT("day_wise_sales_data!$B$2:$BZ$599"),MATCH(resource!$CC531,day_wise_sales_data!$A$2:$A$500,0),MATCH(resource!BL$2,INDIRECT("day_wise_sales_data!$B$1:$BZ$1"),0)),0)</f>
        <v>0</v>
      </c>
      <c r="BM531" s="3">
        <f ca="1">IFERROR(INDEX(INDIRECT("day_wise_sales_data!$B$2:$BZ$599"),MATCH(resource!$CC531,day_wise_sales_data!$A$2:$A$500,0),MATCH(resource!BM$2,INDIRECT("day_wise_sales_data!$B$1:$BZ$1"),0)),0)</f>
        <v>0</v>
      </c>
      <c r="BN531" s="3">
        <f ca="1">IFERROR(INDEX(INDIRECT("day_wise_sales_data!$B$2:$BZ$599"),MATCH(resource!$CC531,day_wise_sales_data!$A$2:$A$500,0),MATCH(resource!BN$2,INDIRECT("day_wise_sales_data!$B$1:$BZ$1"),0)),0)</f>
        <v>0</v>
      </c>
      <c r="BO531" s="3">
        <f ca="1">IFERROR(INDEX(INDIRECT("day_wise_sales_data!$B$2:$BZ$599"),MATCH(resource!$CC531,day_wise_sales_data!$A$2:$A$500,0),MATCH(resource!BO$2,INDIRECT("day_wise_sales_data!$B$1:$BZ$1"),0)),0)</f>
        <v>0</v>
      </c>
      <c r="BP531" s="3">
        <f ca="1">IFERROR(INDEX(INDIRECT("day_wise_sales_data!$B$2:$BZ$599"),MATCH(resource!$CC531,day_wise_sales_data!$A$2:$A$500,0),MATCH(resource!BP$2,INDIRECT("day_wise_sales_data!$B$1:$BZ$1"),0)),0)</f>
        <v>0</v>
      </c>
      <c r="BQ531" s="3">
        <f ca="1">IFERROR(INDEX(INDIRECT("day_wise_sales_data!$B$2:$BZ$599"),MATCH(resource!$CC531,day_wise_sales_data!$A$2:$A$500,0),MATCH(resource!BQ$2,INDIRECT("day_wise_sales_data!$B$1:$BZ$1"),0)),0)</f>
        <v>0</v>
      </c>
      <c r="BR531" s="3">
        <f ca="1">IFERROR(INDEX(INDIRECT("day_wise_sales_data!$B$2:$BZ$599"),MATCH(resource!$CC531,day_wise_sales_data!$A$2:$A$500,0),MATCH(resource!BR$2,INDIRECT("day_wise_sales_data!$B$1:$BZ$1"),0)),0)</f>
        <v>0</v>
      </c>
      <c r="BS531" s="3">
        <f ca="1">IFERROR(INDEX(INDIRECT("day_wise_sales_data!$B$2:$BZ$599"),MATCH(resource!$CC531,day_wise_sales_data!$A$2:$A$500,0),MATCH(resource!BS$2,INDIRECT("day_wise_sales_data!$B$1:$BZ$1"),0)),0)</f>
        <v>0</v>
      </c>
      <c r="BT531" s="3">
        <f ca="1">IFERROR(INDEX(INDIRECT("day_wise_sales_data!$B$2:$BZ$599"),MATCH(resource!$CC531,day_wise_sales_data!$A$2:$A$500,0),MATCH(resource!BT$2,INDIRECT("day_wise_sales_data!$B$1:$BZ$1"),0)),0)</f>
        <v>0</v>
      </c>
      <c r="BU531" s="3">
        <f ca="1">IFERROR(INDEX(INDIRECT("day_wise_sales_data!$B$2:$BZ$599"),MATCH(resource!$CC531,day_wise_sales_data!$A$2:$A$500,0),MATCH(resource!BU$2,INDIRECT("day_wise_sales_data!$B$1:$BZ$1"),0)),0)</f>
        <v>0</v>
      </c>
      <c r="BV531" s="3">
        <f ca="1">IFERROR(INDEX(INDIRECT("day_wise_sales_data!$B$2:$BZ$599"),MATCH(resource!$CC531,day_wise_sales_data!$A$2:$A$500,0),MATCH(resource!BV$2,INDIRECT("day_wise_sales_data!$B$1:$BZ$1"),0)),0)</f>
        <v>0</v>
      </c>
      <c r="BW531" s="3">
        <f ca="1">IFERROR(INDEX(INDIRECT("day_wise_sales_data!$B$2:$BZ$599"),MATCH(resource!$CC531,day_wise_sales_data!$A$2:$A$500,0),MATCH(resource!BW$2,INDIRECT("day_wise_sales_data!$B$1:$BZ$1"),0)),0)</f>
        <v>0</v>
      </c>
      <c r="BX531" s="3">
        <f ca="1">IFERROR(INDEX(INDIRECT("day_wise_sales_data!$B$2:$BZ$599"),MATCH(resource!$CC531,day_wise_sales_data!$A$2:$A$500,0),MATCH(resource!BX$2,INDIRECT("day_wise_sales_data!$B$1:$BZ$1"),0)),0)</f>
        <v>0</v>
      </c>
      <c r="BY531" s="3">
        <f ca="1">IFERROR(INDEX(INDIRECT("day_wise_sales_data!$B$2:$BZ$599"),MATCH(resource!$CC531,day_wise_sales_data!$A$2:$A$500,0),MATCH(resource!BY$2,INDIRECT("day_wise_sales_data!$B$1:$BZ$1"),0)),0)</f>
        <v>0</v>
      </c>
      <c r="BZ531" s="3">
        <f ca="1">IFERROR(INDEX(INDIRECT("day_wise_sales_data!$B$2:$BZ$599"),MATCH(resource!$CC531,day_wise_sales_data!$A$2:$A$500,0),MATCH(resource!BZ$2,INDIRECT("day_wise_sales_data!$B$1:$BZ$1"),0)),0)</f>
        <v>0</v>
      </c>
      <c r="CA531" s="3">
        <f ca="1">IFERROR(INDEX(INDIRECT("day_wise_sales_data!$B$2:$BZ$599"),MATCH(resource!$CC531,day_wise_sales_data!$A$2:$A$500,0),MATCH(resource!CA$2,INDIRECT("day_wise_sales_data!$B$1:$BZ$1"),0)),0)</f>
        <v>0</v>
      </c>
      <c r="CC531" s="4">
        <f>sales_data!H530</f>
        <v>0</v>
      </c>
      <c r="CD531" s="1">
        <v>529</v>
      </c>
      <c r="CE531" s="1" t="str">
        <f>IF(AQ531=report!$AQ$3,resource!CD531,"")</f>
        <v/>
      </c>
      <c r="CF531" s="5" t="str">
        <f>IFERROR(SMALL($CE$3:$CE$1001,ROWS($CE$3:CE531)),"")</f>
        <v/>
      </c>
      <c r="CH531">
        <f>IFERROR(VLOOKUP($CC531,data_pull!$E$22:$G$700,2,0),0)</f>
        <v>0</v>
      </c>
      <c r="DK531" s="3" t="str">
        <f>IFERROR(INDEX(COD_SALES!$B$5:$Z$500,MATCH(resource!$CC531,COD_SALES!$A$5:$A$500,0),MATCH(resource!DK$2,COD_SALES!$B$4:$Z$4,0)),"")</f>
        <v/>
      </c>
      <c r="DL531" s="3" t="str">
        <f>IFERROR(INDEX(COD_SALES!$B$5:$Z$500,MATCH(resource!$CC531,COD_SALES!$A$5:$A$500,0),MATCH(resource!DL$2,COD_SALES!$B$4:$Z$4,0)),"")</f>
        <v/>
      </c>
      <c r="DM531" s="3" t="str">
        <f>IFERROR(INDEX(COD_SALES!$B$5:$Z$500,MATCH(resource!$CC531,COD_SALES!$A$5:$A$500,0),MATCH(resource!DM$2,COD_SALES!$B$4:$Z$4,0)),"")</f>
        <v/>
      </c>
      <c r="DN531" s="3" t="str">
        <f>IFERROR(INDEX(COD_SALES!$B$5:$Z$500,MATCH(resource!$CC531,COD_SALES!$A$5:$A$500,0),MATCH(resource!DN$2,COD_SALES!$B$4:$Z$4,0)),"")</f>
        <v/>
      </c>
      <c r="DO531" s="3" t="str">
        <f>IFERROR(INDEX(COD_SALES!$B$5:$Z$500,MATCH(resource!$CC531,COD_SALES!$A$5:$A$500,0),MATCH(resource!DO$2,COD_SALES!$B$4:$Z$4,0)),"")</f>
        <v/>
      </c>
      <c r="DP531" s="3" t="str">
        <f>IFERROR(INDEX(COD_SALES!$B$5:$Z$500,MATCH(resource!$CC531,COD_SALES!$A$5:$A$500,0),MATCH(resource!DP$2,COD_SALES!$B$4:$Z$4,0)),"")</f>
        <v/>
      </c>
      <c r="DQ531" s="3" t="str">
        <f>IFERROR(INDEX(COD_SALES!$B$5:$Z$500,MATCH(resource!$CC531,COD_SALES!$A$5:$A$500,0),MATCH(resource!DQ$2,COD_SALES!$B$4:$Z$4,0)),"")</f>
        <v/>
      </c>
      <c r="DR531" s="3" t="str">
        <f>IFERROR(INDEX(COD_SALES!$B$5:$Z$500,MATCH(resource!$CC531,COD_SALES!$A$5:$A$500,0),MATCH(resource!DR$2,COD_SALES!$B$4:$Z$4,0)),"")</f>
        <v/>
      </c>
      <c r="DS531" s="3" t="str">
        <f>IFERROR(INDEX(COD_SALES!$B$5:$Z$500,MATCH(resource!$CC531,COD_SALES!$A$5:$A$500,0),MATCH(resource!DS$2,COD_SALES!$B$4:$Z$4,0)),"")</f>
        <v/>
      </c>
      <c r="DT531" s="3" t="str">
        <f>IFERROR(INDEX(COD_SALES!$B$5:$Z$500,MATCH(resource!$CC531,COD_SALES!$A$5:$A$500,0),MATCH(resource!DT$2,COD_SALES!$B$4:$Z$4,0)),"")</f>
        <v/>
      </c>
      <c r="DU531" s="3" t="str">
        <f>IFERROR(INDEX(COD_SALES!$B$5:$Z$500,MATCH(resource!$CC531,COD_SALES!$A$5:$A$500,0),MATCH(resource!DU$2,COD_SALES!$B$4:$Z$4,0)),"")</f>
        <v/>
      </c>
      <c r="DV531" s="3" t="str">
        <f>IFERROR(INDEX(COD_SALES!$B$5:$Z$500,MATCH(resource!$CC531,COD_SALES!$A$5:$A$500,0),MATCH(resource!DV$2,COD_SALES!$B$4:$Z$4,0)),"")</f>
        <v/>
      </c>
      <c r="DW531" s="3" t="str">
        <f>IFERROR(INDEX(COD_SALES!$B$5:$Z$500,MATCH(resource!$CC531,COD_SALES!$A$5:$A$500,0),MATCH(resource!DW$2,COD_SALES!$B$4:$Z$4,0)),"")</f>
        <v/>
      </c>
      <c r="DX531" s="3" t="str">
        <f>IFERROR(INDEX(COD_SALES!$B$5:$Z$500,MATCH(resource!$CC531,COD_SALES!$A$5:$A$500,0),MATCH(resource!DX$2,COD_SALES!$B$4:$Z$4,0)),"")</f>
        <v/>
      </c>
      <c r="DY531" s="3" t="str">
        <f>IFERROR(INDEX(COD_SALES!$B$5:$Z$500,MATCH(resource!$CC531,COD_SALES!$A$5:$A$500,0),MATCH(resource!DY$2,COD_SALES!$B$4:$Z$4,0)),"")</f>
        <v/>
      </c>
      <c r="DZ531" s="3" t="str">
        <f>IFERROR(INDEX(COD_SALES!$B$5:$Z$500,MATCH(resource!$CC531,COD_SALES!$A$5:$A$500,0),MATCH(resource!DZ$2,COD_SALES!$B$4:$Z$4,0)),"")</f>
        <v/>
      </c>
      <c r="EA531" s="3" t="str">
        <f>IFERROR(INDEX(COD_SALES!$B$5:$Z$500,MATCH(resource!$CC531,COD_SALES!$A$5:$A$500,0),MATCH(resource!EA$2,COD_SALES!$B$4:$Z$4,0)),"")</f>
        <v/>
      </c>
      <c r="EB531" s="3">
        <f t="shared" si="132"/>
        <v>0</v>
      </c>
      <c r="EW531" s="3">
        <f>IFERROR(VLOOKUP(CC531,data_pull!$AO$25:$AR$546,2,0),0)</f>
        <v>0</v>
      </c>
      <c r="EX531" s="1">
        <f>IFERROR(VLOOKUP(CC531,data_pull!$AO$25:$AR$546,4,0),0)</f>
        <v>0</v>
      </c>
    </row>
    <row r="532" spans="13:154" x14ac:dyDescent="0.25"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4">
        <f>sales_data!B531</f>
        <v>0</v>
      </c>
      <c r="AR532" s="4">
        <f>sales_data!C531</f>
        <v>0</v>
      </c>
      <c r="AS532" s="5" t="str">
        <f t="shared" si="131"/>
        <v/>
      </c>
      <c r="AT532" s="4">
        <f>sales_data!I531</f>
        <v>0</v>
      </c>
      <c r="AU532" s="4">
        <f>sales_data!W531</f>
        <v>0</v>
      </c>
      <c r="AV532" s="1">
        <f>sales_data!N531</f>
        <v>0</v>
      </c>
      <c r="AW532" s="1">
        <f>sales_data!P531</f>
        <v>0</v>
      </c>
      <c r="AX532" s="3">
        <f ca="1">IFERROR(INDEX(INDIRECT("day_wise_sales_data!$B$2:$BZ$599"),MATCH(resource!$CC532,day_wise_sales_data!$A$2:$A$500,0),MATCH(resource!AX$2,INDIRECT("day_wise_sales_data!$B$1:$BZ$1"),0)),0)</f>
        <v>0</v>
      </c>
      <c r="AY532" s="3">
        <f ca="1">IFERROR(INDEX(INDIRECT("day_wise_sales_data!$B$2:$BZ$599"),MATCH(resource!$CC532,day_wise_sales_data!$A$2:$A$500,0),MATCH(resource!AY$2,INDIRECT("day_wise_sales_data!$B$1:$BZ$1"),0)),0)</f>
        <v>0</v>
      </c>
      <c r="AZ532" s="3">
        <f ca="1">IFERROR(INDEX(INDIRECT("day_wise_sales_data!$B$2:$BZ$599"),MATCH(resource!$CC532,day_wise_sales_data!$A$2:$A$500,0),MATCH(resource!AZ$2,INDIRECT("day_wise_sales_data!$B$1:$BZ$1"),0)),0)</f>
        <v>0</v>
      </c>
      <c r="BA532" s="3">
        <f ca="1">IFERROR(INDEX(INDIRECT("day_wise_sales_data!$B$2:$BZ$599"),MATCH(resource!$CC532,day_wise_sales_data!$A$2:$A$500,0),MATCH(resource!BA$2,INDIRECT("day_wise_sales_data!$B$1:$BZ$1"),0)),0)</f>
        <v>0</v>
      </c>
      <c r="BB532" s="3">
        <f ca="1">IFERROR(INDEX(INDIRECT("day_wise_sales_data!$B$2:$BZ$599"),MATCH(resource!$CC532,day_wise_sales_data!$A$2:$A$500,0),MATCH(resource!BB$2,INDIRECT("day_wise_sales_data!$B$1:$BZ$1"),0)),0)</f>
        <v>0</v>
      </c>
      <c r="BC532" s="3">
        <f ca="1">IFERROR(INDEX(INDIRECT("day_wise_sales_data!$B$2:$BZ$599"),MATCH(resource!$CC532,day_wise_sales_data!$A$2:$A$500,0),MATCH(resource!BC$2,INDIRECT("day_wise_sales_data!$B$1:$BZ$1"),0)),0)</f>
        <v>0</v>
      </c>
      <c r="BD532" s="3">
        <f ca="1">IFERROR(INDEX(INDIRECT("day_wise_sales_data!$B$2:$BZ$599"),MATCH(resource!$CC532,day_wise_sales_data!$A$2:$A$500,0),MATCH(resource!BD$2,INDIRECT("day_wise_sales_data!$B$1:$BZ$1"),0)),0)</f>
        <v>0</v>
      </c>
      <c r="BE532" s="3">
        <f ca="1">IFERROR(INDEX(INDIRECT("day_wise_sales_data!$B$2:$BZ$599"),MATCH(resource!$CC532,day_wise_sales_data!$A$2:$A$500,0),MATCH(resource!BE$2,INDIRECT("day_wise_sales_data!$B$1:$BZ$1"),0)),0)</f>
        <v>0</v>
      </c>
      <c r="BF532" s="3">
        <f ca="1">IFERROR(INDEX(INDIRECT("day_wise_sales_data!$B$2:$BZ$599"),MATCH(resource!$CC532,day_wise_sales_data!$A$2:$A$500,0),MATCH(resource!BF$2,INDIRECT("day_wise_sales_data!$B$1:$BZ$1"),0)),0)</f>
        <v>0</v>
      </c>
      <c r="BG532" s="3">
        <f ca="1">IFERROR(INDEX(INDIRECT("day_wise_sales_data!$B$2:$BZ$599"),MATCH(resource!$CC532,day_wise_sales_data!$A$2:$A$500,0),MATCH(resource!BG$2,INDIRECT("day_wise_sales_data!$B$1:$BZ$1"),0)),0)</f>
        <v>0</v>
      </c>
      <c r="BH532" s="3">
        <f ca="1">IFERROR(INDEX(INDIRECT("day_wise_sales_data!$B$2:$BZ$599"),MATCH(resource!$CC532,day_wise_sales_data!$A$2:$A$500,0),MATCH(resource!BH$2,INDIRECT("day_wise_sales_data!$B$1:$BZ$1"),0)),0)</f>
        <v>0</v>
      </c>
      <c r="BI532" s="3">
        <f ca="1">IFERROR(INDEX(INDIRECT("day_wise_sales_data!$B$2:$BZ$599"),MATCH(resource!$CC532,day_wise_sales_data!$A$2:$A$500,0),MATCH(resource!BI$2,INDIRECT("day_wise_sales_data!$B$1:$BZ$1"),0)),0)</f>
        <v>0</v>
      </c>
      <c r="BJ532" s="3">
        <f ca="1">IFERROR(INDEX(INDIRECT("day_wise_sales_data!$B$2:$BZ$599"),MATCH(resource!$CC532,day_wise_sales_data!$A$2:$A$500,0),MATCH(resource!BJ$2,INDIRECT("day_wise_sales_data!$B$1:$BZ$1"),0)),0)</f>
        <v>0</v>
      </c>
      <c r="BK532" s="3">
        <f ca="1">IFERROR(INDEX(INDIRECT("day_wise_sales_data!$B$2:$BZ$599"),MATCH(resource!$CC532,day_wise_sales_data!$A$2:$A$500,0),MATCH(resource!BK$2,INDIRECT("day_wise_sales_data!$B$1:$BZ$1"),0)),0)</f>
        <v>0</v>
      </c>
      <c r="BL532" s="3">
        <f ca="1">IFERROR(INDEX(INDIRECT("day_wise_sales_data!$B$2:$BZ$599"),MATCH(resource!$CC532,day_wise_sales_data!$A$2:$A$500,0),MATCH(resource!BL$2,INDIRECT("day_wise_sales_data!$B$1:$BZ$1"),0)),0)</f>
        <v>0</v>
      </c>
      <c r="BM532" s="3">
        <f ca="1">IFERROR(INDEX(INDIRECT("day_wise_sales_data!$B$2:$BZ$599"),MATCH(resource!$CC532,day_wise_sales_data!$A$2:$A$500,0),MATCH(resource!BM$2,INDIRECT("day_wise_sales_data!$B$1:$BZ$1"),0)),0)</f>
        <v>0</v>
      </c>
      <c r="BN532" s="3">
        <f ca="1">IFERROR(INDEX(INDIRECT("day_wise_sales_data!$B$2:$BZ$599"),MATCH(resource!$CC532,day_wise_sales_data!$A$2:$A$500,0),MATCH(resource!BN$2,INDIRECT("day_wise_sales_data!$B$1:$BZ$1"),0)),0)</f>
        <v>0</v>
      </c>
      <c r="BO532" s="3">
        <f ca="1">IFERROR(INDEX(INDIRECT("day_wise_sales_data!$B$2:$BZ$599"),MATCH(resource!$CC532,day_wise_sales_data!$A$2:$A$500,0),MATCH(resource!BO$2,INDIRECT("day_wise_sales_data!$B$1:$BZ$1"),0)),0)</f>
        <v>0</v>
      </c>
      <c r="BP532" s="3">
        <f ca="1">IFERROR(INDEX(INDIRECT("day_wise_sales_data!$B$2:$BZ$599"),MATCH(resource!$CC532,day_wise_sales_data!$A$2:$A$500,0),MATCH(resource!BP$2,INDIRECT("day_wise_sales_data!$B$1:$BZ$1"),0)),0)</f>
        <v>0</v>
      </c>
      <c r="BQ532" s="3">
        <f ca="1">IFERROR(INDEX(INDIRECT("day_wise_sales_data!$B$2:$BZ$599"),MATCH(resource!$CC532,day_wise_sales_data!$A$2:$A$500,0),MATCH(resource!BQ$2,INDIRECT("day_wise_sales_data!$B$1:$BZ$1"),0)),0)</f>
        <v>0</v>
      </c>
      <c r="BR532" s="3">
        <f ca="1">IFERROR(INDEX(INDIRECT("day_wise_sales_data!$B$2:$BZ$599"),MATCH(resource!$CC532,day_wise_sales_data!$A$2:$A$500,0),MATCH(resource!BR$2,INDIRECT("day_wise_sales_data!$B$1:$BZ$1"),0)),0)</f>
        <v>0</v>
      </c>
      <c r="BS532" s="3">
        <f ca="1">IFERROR(INDEX(INDIRECT("day_wise_sales_data!$B$2:$BZ$599"),MATCH(resource!$CC532,day_wise_sales_data!$A$2:$A$500,0),MATCH(resource!BS$2,INDIRECT("day_wise_sales_data!$B$1:$BZ$1"),0)),0)</f>
        <v>0</v>
      </c>
      <c r="BT532" s="3">
        <f ca="1">IFERROR(INDEX(INDIRECT("day_wise_sales_data!$B$2:$BZ$599"),MATCH(resource!$CC532,day_wise_sales_data!$A$2:$A$500,0),MATCH(resource!BT$2,INDIRECT("day_wise_sales_data!$B$1:$BZ$1"),0)),0)</f>
        <v>0</v>
      </c>
      <c r="BU532" s="3">
        <f ca="1">IFERROR(INDEX(INDIRECT("day_wise_sales_data!$B$2:$BZ$599"),MATCH(resource!$CC532,day_wise_sales_data!$A$2:$A$500,0),MATCH(resource!BU$2,INDIRECT("day_wise_sales_data!$B$1:$BZ$1"),0)),0)</f>
        <v>0</v>
      </c>
      <c r="BV532" s="3">
        <f ca="1">IFERROR(INDEX(INDIRECT("day_wise_sales_data!$B$2:$BZ$599"),MATCH(resource!$CC532,day_wise_sales_data!$A$2:$A$500,0),MATCH(resource!BV$2,INDIRECT("day_wise_sales_data!$B$1:$BZ$1"),0)),0)</f>
        <v>0</v>
      </c>
      <c r="BW532" s="3">
        <f ca="1">IFERROR(INDEX(INDIRECT("day_wise_sales_data!$B$2:$BZ$599"),MATCH(resource!$CC532,day_wise_sales_data!$A$2:$A$500,0),MATCH(resource!BW$2,INDIRECT("day_wise_sales_data!$B$1:$BZ$1"),0)),0)</f>
        <v>0</v>
      </c>
      <c r="BX532" s="3">
        <f ca="1">IFERROR(INDEX(INDIRECT("day_wise_sales_data!$B$2:$BZ$599"),MATCH(resource!$CC532,day_wise_sales_data!$A$2:$A$500,0),MATCH(resource!BX$2,INDIRECT("day_wise_sales_data!$B$1:$BZ$1"),0)),0)</f>
        <v>0</v>
      </c>
      <c r="BY532" s="3">
        <f ca="1">IFERROR(INDEX(INDIRECT("day_wise_sales_data!$B$2:$BZ$599"),MATCH(resource!$CC532,day_wise_sales_data!$A$2:$A$500,0),MATCH(resource!BY$2,INDIRECT("day_wise_sales_data!$B$1:$BZ$1"),0)),0)</f>
        <v>0</v>
      </c>
      <c r="BZ532" s="3">
        <f ca="1">IFERROR(INDEX(INDIRECT("day_wise_sales_data!$B$2:$BZ$599"),MATCH(resource!$CC532,day_wise_sales_data!$A$2:$A$500,0),MATCH(resource!BZ$2,INDIRECT("day_wise_sales_data!$B$1:$BZ$1"),0)),0)</f>
        <v>0</v>
      </c>
      <c r="CA532" s="3">
        <f ca="1">IFERROR(INDEX(INDIRECT("day_wise_sales_data!$B$2:$BZ$599"),MATCH(resource!$CC532,day_wise_sales_data!$A$2:$A$500,0),MATCH(resource!CA$2,INDIRECT("day_wise_sales_data!$B$1:$BZ$1"),0)),0)</f>
        <v>0</v>
      </c>
      <c r="CC532" s="4">
        <f>sales_data!H531</f>
        <v>0</v>
      </c>
      <c r="CD532" s="1">
        <v>530</v>
      </c>
      <c r="CE532" s="1" t="str">
        <f>IF(AQ532=report!$AQ$3,resource!CD532,"")</f>
        <v/>
      </c>
      <c r="CF532" s="5" t="str">
        <f>IFERROR(SMALL($CE$3:$CE$1001,ROWS($CE$3:CE532)),"")</f>
        <v/>
      </c>
      <c r="CH532">
        <f>IFERROR(VLOOKUP($CC532,data_pull!$E$22:$G$700,2,0),0)</f>
        <v>0</v>
      </c>
      <c r="DK532" s="3" t="str">
        <f>IFERROR(INDEX(COD_SALES!$B$5:$Z$500,MATCH(resource!$CC532,COD_SALES!$A$5:$A$500,0),MATCH(resource!DK$2,COD_SALES!$B$4:$Z$4,0)),"")</f>
        <v/>
      </c>
      <c r="DL532" s="3" t="str">
        <f>IFERROR(INDEX(COD_SALES!$B$5:$Z$500,MATCH(resource!$CC532,COD_SALES!$A$5:$A$500,0),MATCH(resource!DL$2,COD_SALES!$B$4:$Z$4,0)),"")</f>
        <v/>
      </c>
      <c r="DM532" s="3" t="str">
        <f>IFERROR(INDEX(COD_SALES!$B$5:$Z$500,MATCH(resource!$CC532,COD_SALES!$A$5:$A$500,0),MATCH(resource!DM$2,COD_SALES!$B$4:$Z$4,0)),"")</f>
        <v/>
      </c>
      <c r="DN532" s="3" t="str">
        <f>IFERROR(INDEX(COD_SALES!$B$5:$Z$500,MATCH(resource!$CC532,COD_SALES!$A$5:$A$500,0),MATCH(resource!DN$2,COD_SALES!$B$4:$Z$4,0)),"")</f>
        <v/>
      </c>
      <c r="DO532" s="3" t="str">
        <f>IFERROR(INDEX(COD_SALES!$B$5:$Z$500,MATCH(resource!$CC532,COD_SALES!$A$5:$A$500,0),MATCH(resource!DO$2,COD_SALES!$B$4:$Z$4,0)),"")</f>
        <v/>
      </c>
      <c r="DP532" s="3" t="str">
        <f>IFERROR(INDEX(COD_SALES!$B$5:$Z$500,MATCH(resource!$CC532,COD_SALES!$A$5:$A$500,0),MATCH(resource!DP$2,COD_SALES!$B$4:$Z$4,0)),"")</f>
        <v/>
      </c>
      <c r="DQ532" s="3" t="str">
        <f>IFERROR(INDEX(COD_SALES!$B$5:$Z$500,MATCH(resource!$CC532,COD_SALES!$A$5:$A$500,0),MATCH(resource!DQ$2,COD_SALES!$B$4:$Z$4,0)),"")</f>
        <v/>
      </c>
      <c r="DR532" s="3" t="str">
        <f>IFERROR(INDEX(COD_SALES!$B$5:$Z$500,MATCH(resource!$CC532,COD_SALES!$A$5:$A$500,0),MATCH(resource!DR$2,COD_SALES!$B$4:$Z$4,0)),"")</f>
        <v/>
      </c>
      <c r="DS532" s="3" t="str">
        <f>IFERROR(INDEX(COD_SALES!$B$5:$Z$500,MATCH(resource!$CC532,COD_SALES!$A$5:$A$500,0),MATCH(resource!DS$2,COD_SALES!$B$4:$Z$4,0)),"")</f>
        <v/>
      </c>
      <c r="DT532" s="3" t="str">
        <f>IFERROR(INDEX(COD_SALES!$B$5:$Z$500,MATCH(resource!$CC532,COD_SALES!$A$5:$A$500,0),MATCH(resource!DT$2,COD_SALES!$B$4:$Z$4,0)),"")</f>
        <v/>
      </c>
      <c r="DU532" s="3" t="str">
        <f>IFERROR(INDEX(COD_SALES!$B$5:$Z$500,MATCH(resource!$CC532,COD_SALES!$A$5:$A$500,0),MATCH(resource!DU$2,COD_SALES!$B$4:$Z$4,0)),"")</f>
        <v/>
      </c>
      <c r="DV532" s="3" t="str">
        <f>IFERROR(INDEX(COD_SALES!$B$5:$Z$500,MATCH(resource!$CC532,COD_SALES!$A$5:$A$500,0),MATCH(resource!DV$2,COD_SALES!$B$4:$Z$4,0)),"")</f>
        <v/>
      </c>
      <c r="DW532" s="3" t="str">
        <f>IFERROR(INDEX(COD_SALES!$B$5:$Z$500,MATCH(resource!$CC532,COD_SALES!$A$5:$A$500,0),MATCH(resource!DW$2,COD_SALES!$B$4:$Z$4,0)),"")</f>
        <v/>
      </c>
      <c r="DX532" s="3" t="str">
        <f>IFERROR(INDEX(COD_SALES!$B$5:$Z$500,MATCH(resource!$CC532,COD_SALES!$A$5:$A$500,0),MATCH(resource!DX$2,COD_SALES!$B$4:$Z$4,0)),"")</f>
        <v/>
      </c>
      <c r="DY532" s="3" t="str">
        <f>IFERROR(INDEX(COD_SALES!$B$5:$Z$500,MATCH(resource!$CC532,COD_SALES!$A$5:$A$500,0),MATCH(resource!DY$2,COD_SALES!$B$4:$Z$4,0)),"")</f>
        <v/>
      </c>
      <c r="DZ532" s="3" t="str">
        <f>IFERROR(INDEX(COD_SALES!$B$5:$Z$500,MATCH(resource!$CC532,COD_SALES!$A$5:$A$500,0),MATCH(resource!DZ$2,COD_SALES!$B$4:$Z$4,0)),"")</f>
        <v/>
      </c>
      <c r="EA532" s="3" t="str">
        <f>IFERROR(INDEX(COD_SALES!$B$5:$Z$500,MATCH(resource!$CC532,COD_SALES!$A$5:$A$500,0),MATCH(resource!EA$2,COD_SALES!$B$4:$Z$4,0)),"")</f>
        <v/>
      </c>
      <c r="EB532" s="3">
        <f t="shared" si="132"/>
        <v>0</v>
      </c>
      <c r="EW532" s="3">
        <f>IFERROR(VLOOKUP(CC532,data_pull!$AO$25:$AR$546,2,0),0)</f>
        <v>0</v>
      </c>
      <c r="EX532" s="1">
        <f>IFERROR(VLOOKUP(CC532,data_pull!$AO$25:$AR$546,4,0),0)</f>
        <v>0</v>
      </c>
    </row>
    <row r="533" spans="13:154" x14ac:dyDescent="0.25"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4">
        <f>sales_data!B532</f>
        <v>0</v>
      </c>
      <c r="AR533" s="4">
        <f>sales_data!C532</f>
        <v>0</v>
      </c>
      <c r="AS533" s="5" t="str">
        <f t="shared" si="131"/>
        <v/>
      </c>
      <c r="AT533" s="4">
        <f>sales_data!I532</f>
        <v>0</v>
      </c>
      <c r="AU533" s="4">
        <f>sales_data!W532</f>
        <v>0</v>
      </c>
      <c r="AV533" s="1">
        <f>sales_data!N532</f>
        <v>0</v>
      </c>
      <c r="AW533" s="1">
        <f>sales_data!P532</f>
        <v>0</v>
      </c>
      <c r="AX533" s="3">
        <f ca="1">IFERROR(INDEX(INDIRECT("day_wise_sales_data!$B$2:$BZ$599"),MATCH(resource!$CC533,day_wise_sales_data!$A$2:$A$500,0),MATCH(resource!AX$2,INDIRECT("day_wise_sales_data!$B$1:$BZ$1"),0)),0)</f>
        <v>0</v>
      </c>
      <c r="AY533" s="3">
        <f ca="1">IFERROR(INDEX(INDIRECT("day_wise_sales_data!$B$2:$BZ$599"),MATCH(resource!$CC533,day_wise_sales_data!$A$2:$A$500,0),MATCH(resource!AY$2,INDIRECT("day_wise_sales_data!$B$1:$BZ$1"),0)),0)</f>
        <v>0</v>
      </c>
      <c r="AZ533" s="3">
        <f ca="1">IFERROR(INDEX(INDIRECT("day_wise_sales_data!$B$2:$BZ$599"),MATCH(resource!$CC533,day_wise_sales_data!$A$2:$A$500,0),MATCH(resource!AZ$2,INDIRECT("day_wise_sales_data!$B$1:$BZ$1"),0)),0)</f>
        <v>0</v>
      </c>
      <c r="BA533" s="3">
        <f ca="1">IFERROR(INDEX(INDIRECT("day_wise_sales_data!$B$2:$BZ$599"),MATCH(resource!$CC533,day_wise_sales_data!$A$2:$A$500,0),MATCH(resource!BA$2,INDIRECT("day_wise_sales_data!$B$1:$BZ$1"),0)),0)</f>
        <v>0</v>
      </c>
      <c r="BB533" s="3">
        <f ca="1">IFERROR(INDEX(INDIRECT("day_wise_sales_data!$B$2:$BZ$599"),MATCH(resource!$CC533,day_wise_sales_data!$A$2:$A$500,0),MATCH(resource!BB$2,INDIRECT("day_wise_sales_data!$B$1:$BZ$1"),0)),0)</f>
        <v>0</v>
      </c>
      <c r="BC533" s="3">
        <f ca="1">IFERROR(INDEX(INDIRECT("day_wise_sales_data!$B$2:$BZ$599"),MATCH(resource!$CC533,day_wise_sales_data!$A$2:$A$500,0),MATCH(resource!BC$2,INDIRECT("day_wise_sales_data!$B$1:$BZ$1"),0)),0)</f>
        <v>0</v>
      </c>
      <c r="BD533" s="3">
        <f ca="1">IFERROR(INDEX(INDIRECT("day_wise_sales_data!$B$2:$BZ$599"),MATCH(resource!$CC533,day_wise_sales_data!$A$2:$A$500,0),MATCH(resource!BD$2,INDIRECT("day_wise_sales_data!$B$1:$BZ$1"),0)),0)</f>
        <v>0</v>
      </c>
      <c r="BE533" s="3">
        <f ca="1">IFERROR(INDEX(INDIRECT("day_wise_sales_data!$B$2:$BZ$599"),MATCH(resource!$CC533,day_wise_sales_data!$A$2:$A$500,0),MATCH(resource!BE$2,INDIRECT("day_wise_sales_data!$B$1:$BZ$1"),0)),0)</f>
        <v>0</v>
      </c>
      <c r="BF533" s="3">
        <f ca="1">IFERROR(INDEX(INDIRECT("day_wise_sales_data!$B$2:$BZ$599"),MATCH(resource!$CC533,day_wise_sales_data!$A$2:$A$500,0),MATCH(resource!BF$2,INDIRECT("day_wise_sales_data!$B$1:$BZ$1"),0)),0)</f>
        <v>0</v>
      </c>
      <c r="BG533" s="3">
        <f ca="1">IFERROR(INDEX(INDIRECT("day_wise_sales_data!$B$2:$BZ$599"),MATCH(resource!$CC533,day_wise_sales_data!$A$2:$A$500,0),MATCH(resource!BG$2,INDIRECT("day_wise_sales_data!$B$1:$BZ$1"),0)),0)</f>
        <v>0</v>
      </c>
      <c r="BH533" s="3">
        <f ca="1">IFERROR(INDEX(INDIRECT("day_wise_sales_data!$B$2:$BZ$599"),MATCH(resource!$CC533,day_wise_sales_data!$A$2:$A$500,0),MATCH(resource!BH$2,INDIRECT("day_wise_sales_data!$B$1:$BZ$1"),0)),0)</f>
        <v>0</v>
      </c>
      <c r="BI533" s="3">
        <f ca="1">IFERROR(INDEX(INDIRECT("day_wise_sales_data!$B$2:$BZ$599"),MATCH(resource!$CC533,day_wise_sales_data!$A$2:$A$500,0),MATCH(resource!BI$2,INDIRECT("day_wise_sales_data!$B$1:$BZ$1"),0)),0)</f>
        <v>0</v>
      </c>
      <c r="BJ533" s="3">
        <f ca="1">IFERROR(INDEX(INDIRECT("day_wise_sales_data!$B$2:$BZ$599"),MATCH(resource!$CC533,day_wise_sales_data!$A$2:$A$500,0),MATCH(resource!BJ$2,INDIRECT("day_wise_sales_data!$B$1:$BZ$1"),0)),0)</f>
        <v>0</v>
      </c>
      <c r="BK533" s="3">
        <f ca="1">IFERROR(INDEX(INDIRECT("day_wise_sales_data!$B$2:$BZ$599"),MATCH(resource!$CC533,day_wise_sales_data!$A$2:$A$500,0),MATCH(resource!BK$2,INDIRECT("day_wise_sales_data!$B$1:$BZ$1"),0)),0)</f>
        <v>0</v>
      </c>
      <c r="BL533" s="3">
        <f ca="1">IFERROR(INDEX(INDIRECT("day_wise_sales_data!$B$2:$BZ$599"),MATCH(resource!$CC533,day_wise_sales_data!$A$2:$A$500,0),MATCH(resource!BL$2,INDIRECT("day_wise_sales_data!$B$1:$BZ$1"),0)),0)</f>
        <v>0</v>
      </c>
      <c r="BM533" s="3">
        <f ca="1">IFERROR(INDEX(INDIRECT("day_wise_sales_data!$B$2:$BZ$599"),MATCH(resource!$CC533,day_wise_sales_data!$A$2:$A$500,0),MATCH(resource!BM$2,INDIRECT("day_wise_sales_data!$B$1:$BZ$1"),0)),0)</f>
        <v>0</v>
      </c>
      <c r="BN533" s="3">
        <f ca="1">IFERROR(INDEX(INDIRECT("day_wise_sales_data!$B$2:$BZ$599"),MATCH(resource!$CC533,day_wise_sales_data!$A$2:$A$500,0),MATCH(resource!BN$2,INDIRECT("day_wise_sales_data!$B$1:$BZ$1"),0)),0)</f>
        <v>0</v>
      </c>
      <c r="BO533" s="3">
        <f ca="1">IFERROR(INDEX(INDIRECT("day_wise_sales_data!$B$2:$BZ$599"),MATCH(resource!$CC533,day_wise_sales_data!$A$2:$A$500,0),MATCH(resource!BO$2,INDIRECT("day_wise_sales_data!$B$1:$BZ$1"),0)),0)</f>
        <v>0</v>
      </c>
      <c r="BP533" s="3">
        <f ca="1">IFERROR(INDEX(INDIRECT("day_wise_sales_data!$B$2:$BZ$599"),MATCH(resource!$CC533,day_wise_sales_data!$A$2:$A$500,0),MATCH(resource!BP$2,INDIRECT("day_wise_sales_data!$B$1:$BZ$1"),0)),0)</f>
        <v>0</v>
      </c>
      <c r="BQ533" s="3">
        <f ca="1">IFERROR(INDEX(INDIRECT("day_wise_sales_data!$B$2:$BZ$599"),MATCH(resource!$CC533,day_wise_sales_data!$A$2:$A$500,0),MATCH(resource!BQ$2,INDIRECT("day_wise_sales_data!$B$1:$BZ$1"),0)),0)</f>
        <v>0</v>
      </c>
      <c r="BR533" s="3">
        <f ca="1">IFERROR(INDEX(INDIRECT("day_wise_sales_data!$B$2:$BZ$599"),MATCH(resource!$CC533,day_wise_sales_data!$A$2:$A$500,0),MATCH(resource!BR$2,INDIRECT("day_wise_sales_data!$B$1:$BZ$1"),0)),0)</f>
        <v>0</v>
      </c>
      <c r="BS533" s="3">
        <f ca="1">IFERROR(INDEX(INDIRECT("day_wise_sales_data!$B$2:$BZ$599"),MATCH(resource!$CC533,day_wise_sales_data!$A$2:$A$500,0),MATCH(resource!BS$2,INDIRECT("day_wise_sales_data!$B$1:$BZ$1"),0)),0)</f>
        <v>0</v>
      </c>
      <c r="BT533" s="3">
        <f ca="1">IFERROR(INDEX(INDIRECT("day_wise_sales_data!$B$2:$BZ$599"),MATCH(resource!$CC533,day_wise_sales_data!$A$2:$A$500,0),MATCH(resource!BT$2,INDIRECT("day_wise_sales_data!$B$1:$BZ$1"),0)),0)</f>
        <v>0</v>
      </c>
      <c r="BU533" s="3">
        <f ca="1">IFERROR(INDEX(INDIRECT("day_wise_sales_data!$B$2:$BZ$599"),MATCH(resource!$CC533,day_wise_sales_data!$A$2:$A$500,0),MATCH(resource!BU$2,INDIRECT("day_wise_sales_data!$B$1:$BZ$1"),0)),0)</f>
        <v>0</v>
      </c>
      <c r="BV533" s="3">
        <f ca="1">IFERROR(INDEX(INDIRECT("day_wise_sales_data!$B$2:$BZ$599"),MATCH(resource!$CC533,day_wise_sales_data!$A$2:$A$500,0),MATCH(resource!BV$2,INDIRECT("day_wise_sales_data!$B$1:$BZ$1"),0)),0)</f>
        <v>0</v>
      </c>
      <c r="BW533" s="3">
        <f ca="1">IFERROR(INDEX(INDIRECT("day_wise_sales_data!$B$2:$BZ$599"),MATCH(resource!$CC533,day_wise_sales_data!$A$2:$A$500,0),MATCH(resource!BW$2,INDIRECT("day_wise_sales_data!$B$1:$BZ$1"),0)),0)</f>
        <v>0</v>
      </c>
      <c r="BX533" s="3">
        <f ca="1">IFERROR(INDEX(INDIRECT("day_wise_sales_data!$B$2:$BZ$599"),MATCH(resource!$CC533,day_wise_sales_data!$A$2:$A$500,0),MATCH(resource!BX$2,INDIRECT("day_wise_sales_data!$B$1:$BZ$1"),0)),0)</f>
        <v>0</v>
      </c>
      <c r="BY533" s="3">
        <f ca="1">IFERROR(INDEX(INDIRECT("day_wise_sales_data!$B$2:$BZ$599"),MATCH(resource!$CC533,day_wise_sales_data!$A$2:$A$500,0),MATCH(resource!BY$2,INDIRECT("day_wise_sales_data!$B$1:$BZ$1"),0)),0)</f>
        <v>0</v>
      </c>
      <c r="BZ533" s="3">
        <f ca="1">IFERROR(INDEX(INDIRECT("day_wise_sales_data!$B$2:$BZ$599"),MATCH(resource!$CC533,day_wise_sales_data!$A$2:$A$500,0),MATCH(resource!BZ$2,INDIRECT("day_wise_sales_data!$B$1:$BZ$1"),0)),0)</f>
        <v>0</v>
      </c>
      <c r="CA533" s="3">
        <f ca="1">IFERROR(INDEX(INDIRECT("day_wise_sales_data!$B$2:$BZ$599"),MATCH(resource!$CC533,day_wise_sales_data!$A$2:$A$500,0),MATCH(resource!CA$2,INDIRECT("day_wise_sales_data!$B$1:$BZ$1"),0)),0)</f>
        <v>0</v>
      </c>
      <c r="CC533" s="4">
        <f>sales_data!H532</f>
        <v>0</v>
      </c>
      <c r="CD533" s="1">
        <v>531</v>
      </c>
      <c r="CE533" s="1" t="str">
        <f>IF(AQ533=report!$AQ$3,resource!CD533,"")</f>
        <v/>
      </c>
      <c r="CF533" s="5" t="str">
        <f>IFERROR(SMALL($CE$3:$CE$1001,ROWS($CE$3:CE533)),"")</f>
        <v/>
      </c>
      <c r="CH533">
        <f>IFERROR(VLOOKUP($CC533,data_pull!$E$22:$G$700,2,0),0)</f>
        <v>0</v>
      </c>
      <c r="DK533" s="3" t="str">
        <f>IFERROR(INDEX(COD_SALES!$B$5:$Z$500,MATCH(resource!$CC533,COD_SALES!$A$5:$A$500,0),MATCH(resource!DK$2,COD_SALES!$B$4:$Z$4,0)),"")</f>
        <v/>
      </c>
      <c r="DL533" s="3" t="str">
        <f>IFERROR(INDEX(COD_SALES!$B$5:$Z$500,MATCH(resource!$CC533,COD_SALES!$A$5:$A$500,0),MATCH(resource!DL$2,COD_SALES!$B$4:$Z$4,0)),"")</f>
        <v/>
      </c>
      <c r="DM533" s="3" t="str">
        <f>IFERROR(INDEX(COD_SALES!$B$5:$Z$500,MATCH(resource!$CC533,COD_SALES!$A$5:$A$500,0),MATCH(resource!DM$2,COD_SALES!$B$4:$Z$4,0)),"")</f>
        <v/>
      </c>
      <c r="DN533" s="3" t="str">
        <f>IFERROR(INDEX(COD_SALES!$B$5:$Z$500,MATCH(resource!$CC533,COD_SALES!$A$5:$A$500,0),MATCH(resource!DN$2,COD_SALES!$B$4:$Z$4,0)),"")</f>
        <v/>
      </c>
      <c r="DO533" s="3" t="str">
        <f>IFERROR(INDEX(COD_SALES!$B$5:$Z$500,MATCH(resource!$CC533,COD_SALES!$A$5:$A$500,0),MATCH(resource!DO$2,COD_SALES!$B$4:$Z$4,0)),"")</f>
        <v/>
      </c>
      <c r="DP533" s="3" t="str">
        <f>IFERROR(INDEX(COD_SALES!$B$5:$Z$500,MATCH(resource!$CC533,COD_SALES!$A$5:$A$500,0),MATCH(resource!DP$2,COD_SALES!$B$4:$Z$4,0)),"")</f>
        <v/>
      </c>
      <c r="DQ533" s="3" t="str">
        <f>IFERROR(INDEX(COD_SALES!$B$5:$Z$500,MATCH(resource!$CC533,COD_SALES!$A$5:$A$500,0),MATCH(resource!DQ$2,COD_SALES!$B$4:$Z$4,0)),"")</f>
        <v/>
      </c>
      <c r="DR533" s="3" t="str">
        <f>IFERROR(INDEX(COD_SALES!$B$5:$Z$500,MATCH(resource!$CC533,COD_SALES!$A$5:$A$500,0),MATCH(resource!DR$2,COD_SALES!$B$4:$Z$4,0)),"")</f>
        <v/>
      </c>
      <c r="DS533" s="3" t="str">
        <f>IFERROR(INDEX(COD_SALES!$B$5:$Z$500,MATCH(resource!$CC533,COD_SALES!$A$5:$A$500,0),MATCH(resource!DS$2,COD_SALES!$B$4:$Z$4,0)),"")</f>
        <v/>
      </c>
      <c r="DT533" s="3" t="str">
        <f>IFERROR(INDEX(COD_SALES!$B$5:$Z$500,MATCH(resource!$CC533,COD_SALES!$A$5:$A$500,0),MATCH(resource!DT$2,COD_SALES!$B$4:$Z$4,0)),"")</f>
        <v/>
      </c>
      <c r="DU533" s="3" t="str">
        <f>IFERROR(INDEX(COD_SALES!$B$5:$Z$500,MATCH(resource!$CC533,COD_SALES!$A$5:$A$500,0),MATCH(resource!DU$2,COD_SALES!$B$4:$Z$4,0)),"")</f>
        <v/>
      </c>
      <c r="DV533" s="3" t="str">
        <f>IFERROR(INDEX(COD_SALES!$B$5:$Z$500,MATCH(resource!$CC533,COD_SALES!$A$5:$A$500,0),MATCH(resource!DV$2,COD_SALES!$B$4:$Z$4,0)),"")</f>
        <v/>
      </c>
      <c r="DW533" s="3" t="str">
        <f>IFERROR(INDEX(COD_SALES!$B$5:$Z$500,MATCH(resource!$CC533,COD_SALES!$A$5:$A$500,0),MATCH(resource!DW$2,COD_SALES!$B$4:$Z$4,0)),"")</f>
        <v/>
      </c>
      <c r="DX533" s="3" t="str">
        <f>IFERROR(INDEX(COD_SALES!$B$5:$Z$500,MATCH(resource!$CC533,COD_SALES!$A$5:$A$500,0),MATCH(resource!DX$2,COD_SALES!$B$4:$Z$4,0)),"")</f>
        <v/>
      </c>
      <c r="DY533" s="3" t="str">
        <f>IFERROR(INDEX(COD_SALES!$B$5:$Z$500,MATCH(resource!$CC533,COD_SALES!$A$5:$A$500,0),MATCH(resource!DY$2,COD_SALES!$B$4:$Z$4,0)),"")</f>
        <v/>
      </c>
      <c r="DZ533" s="3" t="str">
        <f>IFERROR(INDEX(COD_SALES!$B$5:$Z$500,MATCH(resource!$CC533,COD_SALES!$A$5:$A$500,0),MATCH(resource!DZ$2,COD_SALES!$B$4:$Z$4,0)),"")</f>
        <v/>
      </c>
      <c r="EA533" s="3" t="str">
        <f>IFERROR(INDEX(COD_SALES!$B$5:$Z$500,MATCH(resource!$CC533,COD_SALES!$A$5:$A$500,0),MATCH(resource!EA$2,COD_SALES!$B$4:$Z$4,0)),"")</f>
        <v/>
      </c>
      <c r="EB533" s="3">
        <f t="shared" si="132"/>
        <v>0</v>
      </c>
      <c r="EW533" s="3">
        <f>IFERROR(VLOOKUP(CC533,data_pull!$AO$25:$AR$546,2,0),0)</f>
        <v>0</v>
      </c>
      <c r="EX533" s="1">
        <f>IFERROR(VLOOKUP(CC533,data_pull!$AO$25:$AR$546,4,0),0)</f>
        <v>0</v>
      </c>
    </row>
    <row r="534" spans="13:154" x14ac:dyDescent="0.25"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4">
        <f>sales_data!B533</f>
        <v>0</v>
      </c>
      <c r="AR534" s="4">
        <f>sales_data!C533</f>
        <v>0</v>
      </c>
      <c r="AS534" s="5" t="str">
        <f t="shared" si="131"/>
        <v/>
      </c>
      <c r="AT534" s="4">
        <f>sales_data!I533</f>
        <v>0</v>
      </c>
      <c r="AU534" s="4">
        <f>sales_data!W533</f>
        <v>0</v>
      </c>
      <c r="AV534" s="1">
        <f>sales_data!N533</f>
        <v>0</v>
      </c>
      <c r="AW534" s="1">
        <f>sales_data!P533</f>
        <v>0</v>
      </c>
      <c r="AX534" s="3">
        <f ca="1">IFERROR(INDEX(INDIRECT("day_wise_sales_data!$B$2:$BZ$599"),MATCH(resource!$CC534,day_wise_sales_data!$A$2:$A$500,0),MATCH(resource!AX$2,INDIRECT("day_wise_sales_data!$B$1:$BZ$1"),0)),0)</f>
        <v>0</v>
      </c>
      <c r="AY534" s="3">
        <f ca="1">IFERROR(INDEX(INDIRECT("day_wise_sales_data!$B$2:$BZ$599"),MATCH(resource!$CC534,day_wise_sales_data!$A$2:$A$500,0),MATCH(resource!AY$2,INDIRECT("day_wise_sales_data!$B$1:$BZ$1"),0)),0)</f>
        <v>0</v>
      </c>
      <c r="AZ534" s="3">
        <f ca="1">IFERROR(INDEX(INDIRECT("day_wise_sales_data!$B$2:$BZ$599"),MATCH(resource!$CC534,day_wise_sales_data!$A$2:$A$500,0),MATCH(resource!AZ$2,INDIRECT("day_wise_sales_data!$B$1:$BZ$1"),0)),0)</f>
        <v>0</v>
      </c>
      <c r="BA534" s="3">
        <f ca="1">IFERROR(INDEX(INDIRECT("day_wise_sales_data!$B$2:$BZ$599"),MATCH(resource!$CC534,day_wise_sales_data!$A$2:$A$500,0),MATCH(resource!BA$2,INDIRECT("day_wise_sales_data!$B$1:$BZ$1"),0)),0)</f>
        <v>0</v>
      </c>
      <c r="BB534" s="3">
        <f ca="1">IFERROR(INDEX(INDIRECT("day_wise_sales_data!$B$2:$BZ$599"),MATCH(resource!$CC534,day_wise_sales_data!$A$2:$A$500,0),MATCH(resource!BB$2,INDIRECT("day_wise_sales_data!$B$1:$BZ$1"),0)),0)</f>
        <v>0</v>
      </c>
      <c r="BC534" s="3">
        <f ca="1">IFERROR(INDEX(INDIRECT("day_wise_sales_data!$B$2:$BZ$599"),MATCH(resource!$CC534,day_wise_sales_data!$A$2:$A$500,0),MATCH(resource!BC$2,INDIRECT("day_wise_sales_data!$B$1:$BZ$1"),0)),0)</f>
        <v>0</v>
      </c>
      <c r="BD534" s="3">
        <f ca="1">IFERROR(INDEX(INDIRECT("day_wise_sales_data!$B$2:$BZ$599"),MATCH(resource!$CC534,day_wise_sales_data!$A$2:$A$500,0),MATCH(resource!BD$2,INDIRECT("day_wise_sales_data!$B$1:$BZ$1"),0)),0)</f>
        <v>0</v>
      </c>
      <c r="BE534" s="3">
        <f ca="1">IFERROR(INDEX(INDIRECT("day_wise_sales_data!$B$2:$BZ$599"),MATCH(resource!$CC534,day_wise_sales_data!$A$2:$A$500,0),MATCH(resource!BE$2,INDIRECT("day_wise_sales_data!$B$1:$BZ$1"),0)),0)</f>
        <v>0</v>
      </c>
      <c r="BF534" s="3">
        <f ca="1">IFERROR(INDEX(INDIRECT("day_wise_sales_data!$B$2:$BZ$599"),MATCH(resource!$CC534,day_wise_sales_data!$A$2:$A$500,0),MATCH(resource!BF$2,INDIRECT("day_wise_sales_data!$B$1:$BZ$1"),0)),0)</f>
        <v>0</v>
      </c>
      <c r="BG534" s="3">
        <f ca="1">IFERROR(INDEX(INDIRECT("day_wise_sales_data!$B$2:$BZ$599"),MATCH(resource!$CC534,day_wise_sales_data!$A$2:$A$500,0),MATCH(resource!BG$2,INDIRECT("day_wise_sales_data!$B$1:$BZ$1"),0)),0)</f>
        <v>0</v>
      </c>
      <c r="BH534" s="3">
        <f ca="1">IFERROR(INDEX(INDIRECT("day_wise_sales_data!$B$2:$BZ$599"),MATCH(resource!$CC534,day_wise_sales_data!$A$2:$A$500,0),MATCH(resource!BH$2,INDIRECT("day_wise_sales_data!$B$1:$BZ$1"),0)),0)</f>
        <v>0</v>
      </c>
      <c r="BI534" s="3">
        <f ca="1">IFERROR(INDEX(INDIRECT("day_wise_sales_data!$B$2:$BZ$599"),MATCH(resource!$CC534,day_wise_sales_data!$A$2:$A$500,0),MATCH(resource!BI$2,INDIRECT("day_wise_sales_data!$B$1:$BZ$1"),0)),0)</f>
        <v>0</v>
      </c>
      <c r="BJ534" s="3">
        <f ca="1">IFERROR(INDEX(INDIRECT("day_wise_sales_data!$B$2:$BZ$599"),MATCH(resource!$CC534,day_wise_sales_data!$A$2:$A$500,0),MATCH(resource!BJ$2,INDIRECT("day_wise_sales_data!$B$1:$BZ$1"),0)),0)</f>
        <v>0</v>
      </c>
      <c r="BK534" s="3">
        <f ca="1">IFERROR(INDEX(INDIRECT("day_wise_sales_data!$B$2:$BZ$599"),MATCH(resource!$CC534,day_wise_sales_data!$A$2:$A$500,0),MATCH(resource!BK$2,INDIRECT("day_wise_sales_data!$B$1:$BZ$1"),0)),0)</f>
        <v>0</v>
      </c>
      <c r="BL534" s="3">
        <f ca="1">IFERROR(INDEX(INDIRECT("day_wise_sales_data!$B$2:$BZ$599"),MATCH(resource!$CC534,day_wise_sales_data!$A$2:$A$500,0),MATCH(resource!BL$2,INDIRECT("day_wise_sales_data!$B$1:$BZ$1"),0)),0)</f>
        <v>0</v>
      </c>
      <c r="BM534" s="3">
        <f ca="1">IFERROR(INDEX(INDIRECT("day_wise_sales_data!$B$2:$BZ$599"),MATCH(resource!$CC534,day_wise_sales_data!$A$2:$A$500,0),MATCH(resource!BM$2,INDIRECT("day_wise_sales_data!$B$1:$BZ$1"),0)),0)</f>
        <v>0</v>
      </c>
      <c r="BN534" s="3">
        <f ca="1">IFERROR(INDEX(INDIRECT("day_wise_sales_data!$B$2:$BZ$599"),MATCH(resource!$CC534,day_wise_sales_data!$A$2:$A$500,0),MATCH(resource!BN$2,INDIRECT("day_wise_sales_data!$B$1:$BZ$1"),0)),0)</f>
        <v>0</v>
      </c>
      <c r="BO534" s="3">
        <f ca="1">IFERROR(INDEX(INDIRECT("day_wise_sales_data!$B$2:$BZ$599"),MATCH(resource!$CC534,day_wise_sales_data!$A$2:$A$500,0),MATCH(resource!BO$2,INDIRECT("day_wise_sales_data!$B$1:$BZ$1"),0)),0)</f>
        <v>0</v>
      </c>
      <c r="BP534" s="3">
        <f ca="1">IFERROR(INDEX(INDIRECT("day_wise_sales_data!$B$2:$BZ$599"),MATCH(resource!$CC534,day_wise_sales_data!$A$2:$A$500,0),MATCH(resource!BP$2,INDIRECT("day_wise_sales_data!$B$1:$BZ$1"),0)),0)</f>
        <v>0</v>
      </c>
      <c r="BQ534" s="3">
        <f ca="1">IFERROR(INDEX(INDIRECT("day_wise_sales_data!$B$2:$BZ$599"),MATCH(resource!$CC534,day_wise_sales_data!$A$2:$A$500,0),MATCH(resource!BQ$2,INDIRECT("day_wise_sales_data!$B$1:$BZ$1"),0)),0)</f>
        <v>0</v>
      </c>
      <c r="BR534" s="3">
        <f ca="1">IFERROR(INDEX(INDIRECT("day_wise_sales_data!$B$2:$BZ$599"),MATCH(resource!$CC534,day_wise_sales_data!$A$2:$A$500,0),MATCH(resource!BR$2,INDIRECT("day_wise_sales_data!$B$1:$BZ$1"),0)),0)</f>
        <v>0</v>
      </c>
      <c r="BS534" s="3">
        <f ca="1">IFERROR(INDEX(INDIRECT("day_wise_sales_data!$B$2:$BZ$599"),MATCH(resource!$CC534,day_wise_sales_data!$A$2:$A$500,0),MATCH(resource!BS$2,INDIRECT("day_wise_sales_data!$B$1:$BZ$1"),0)),0)</f>
        <v>0</v>
      </c>
      <c r="BT534" s="3">
        <f ca="1">IFERROR(INDEX(INDIRECT("day_wise_sales_data!$B$2:$BZ$599"),MATCH(resource!$CC534,day_wise_sales_data!$A$2:$A$500,0),MATCH(resource!BT$2,INDIRECT("day_wise_sales_data!$B$1:$BZ$1"),0)),0)</f>
        <v>0</v>
      </c>
      <c r="BU534" s="3">
        <f ca="1">IFERROR(INDEX(INDIRECT("day_wise_sales_data!$B$2:$BZ$599"),MATCH(resource!$CC534,day_wise_sales_data!$A$2:$A$500,0),MATCH(resource!BU$2,INDIRECT("day_wise_sales_data!$B$1:$BZ$1"),0)),0)</f>
        <v>0</v>
      </c>
      <c r="BV534" s="3">
        <f ca="1">IFERROR(INDEX(INDIRECT("day_wise_sales_data!$B$2:$BZ$599"),MATCH(resource!$CC534,day_wise_sales_data!$A$2:$A$500,0),MATCH(resource!BV$2,INDIRECT("day_wise_sales_data!$B$1:$BZ$1"),0)),0)</f>
        <v>0</v>
      </c>
      <c r="BW534" s="3">
        <f ca="1">IFERROR(INDEX(INDIRECT("day_wise_sales_data!$B$2:$BZ$599"),MATCH(resource!$CC534,day_wise_sales_data!$A$2:$A$500,0),MATCH(resource!BW$2,INDIRECT("day_wise_sales_data!$B$1:$BZ$1"),0)),0)</f>
        <v>0</v>
      </c>
      <c r="BX534" s="3">
        <f ca="1">IFERROR(INDEX(INDIRECT("day_wise_sales_data!$B$2:$BZ$599"),MATCH(resource!$CC534,day_wise_sales_data!$A$2:$A$500,0),MATCH(resource!BX$2,INDIRECT("day_wise_sales_data!$B$1:$BZ$1"),0)),0)</f>
        <v>0</v>
      </c>
      <c r="BY534" s="3">
        <f ca="1">IFERROR(INDEX(INDIRECT("day_wise_sales_data!$B$2:$BZ$599"),MATCH(resource!$CC534,day_wise_sales_data!$A$2:$A$500,0),MATCH(resource!BY$2,INDIRECT("day_wise_sales_data!$B$1:$BZ$1"),0)),0)</f>
        <v>0</v>
      </c>
      <c r="BZ534" s="3">
        <f ca="1">IFERROR(INDEX(INDIRECT("day_wise_sales_data!$B$2:$BZ$599"),MATCH(resource!$CC534,day_wise_sales_data!$A$2:$A$500,0),MATCH(resource!BZ$2,INDIRECT("day_wise_sales_data!$B$1:$BZ$1"),0)),0)</f>
        <v>0</v>
      </c>
      <c r="CA534" s="3">
        <f ca="1">IFERROR(INDEX(INDIRECT("day_wise_sales_data!$B$2:$BZ$599"),MATCH(resource!$CC534,day_wise_sales_data!$A$2:$A$500,0),MATCH(resource!CA$2,INDIRECT("day_wise_sales_data!$B$1:$BZ$1"),0)),0)</f>
        <v>0</v>
      </c>
      <c r="CC534" s="4">
        <f>sales_data!H533</f>
        <v>0</v>
      </c>
      <c r="CD534" s="1">
        <v>532</v>
      </c>
      <c r="CE534" s="1" t="str">
        <f>IF(AQ534=report!$AQ$3,resource!CD534,"")</f>
        <v/>
      </c>
      <c r="CF534" s="5" t="str">
        <f>IFERROR(SMALL($CE$3:$CE$1001,ROWS($CE$3:CE534)),"")</f>
        <v/>
      </c>
      <c r="CH534">
        <f>IFERROR(VLOOKUP($CC534,data_pull!$E$22:$G$700,2,0),0)</f>
        <v>0</v>
      </c>
      <c r="DK534" s="3" t="str">
        <f>IFERROR(INDEX(COD_SALES!$B$5:$Z$500,MATCH(resource!$CC534,COD_SALES!$A$5:$A$500,0),MATCH(resource!DK$2,COD_SALES!$B$4:$Z$4,0)),"")</f>
        <v/>
      </c>
      <c r="DL534" s="3" t="str">
        <f>IFERROR(INDEX(COD_SALES!$B$5:$Z$500,MATCH(resource!$CC534,COD_SALES!$A$5:$A$500,0),MATCH(resource!DL$2,COD_SALES!$B$4:$Z$4,0)),"")</f>
        <v/>
      </c>
      <c r="DM534" s="3" t="str">
        <f>IFERROR(INDEX(COD_SALES!$B$5:$Z$500,MATCH(resource!$CC534,COD_SALES!$A$5:$A$500,0),MATCH(resource!DM$2,COD_SALES!$B$4:$Z$4,0)),"")</f>
        <v/>
      </c>
      <c r="DN534" s="3" t="str">
        <f>IFERROR(INDEX(COD_SALES!$B$5:$Z$500,MATCH(resource!$CC534,COD_SALES!$A$5:$A$500,0),MATCH(resource!DN$2,COD_SALES!$B$4:$Z$4,0)),"")</f>
        <v/>
      </c>
      <c r="DO534" s="3" t="str">
        <f>IFERROR(INDEX(COD_SALES!$B$5:$Z$500,MATCH(resource!$CC534,COD_SALES!$A$5:$A$500,0),MATCH(resource!DO$2,COD_SALES!$B$4:$Z$4,0)),"")</f>
        <v/>
      </c>
      <c r="DP534" s="3" t="str">
        <f>IFERROR(INDEX(COD_SALES!$B$5:$Z$500,MATCH(resource!$CC534,COD_SALES!$A$5:$A$500,0),MATCH(resource!DP$2,COD_SALES!$B$4:$Z$4,0)),"")</f>
        <v/>
      </c>
      <c r="DQ534" s="3" t="str">
        <f>IFERROR(INDEX(COD_SALES!$B$5:$Z$500,MATCH(resource!$CC534,COD_SALES!$A$5:$A$500,0),MATCH(resource!DQ$2,COD_SALES!$B$4:$Z$4,0)),"")</f>
        <v/>
      </c>
      <c r="DR534" s="3" t="str">
        <f>IFERROR(INDEX(COD_SALES!$B$5:$Z$500,MATCH(resource!$CC534,COD_SALES!$A$5:$A$500,0),MATCH(resource!DR$2,COD_SALES!$B$4:$Z$4,0)),"")</f>
        <v/>
      </c>
      <c r="DS534" s="3" t="str">
        <f>IFERROR(INDEX(COD_SALES!$B$5:$Z$500,MATCH(resource!$CC534,COD_SALES!$A$5:$A$500,0),MATCH(resource!DS$2,COD_SALES!$B$4:$Z$4,0)),"")</f>
        <v/>
      </c>
      <c r="DT534" s="3" t="str">
        <f>IFERROR(INDEX(COD_SALES!$B$5:$Z$500,MATCH(resource!$CC534,COD_SALES!$A$5:$A$500,0),MATCH(resource!DT$2,COD_SALES!$B$4:$Z$4,0)),"")</f>
        <v/>
      </c>
      <c r="DU534" s="3" t="str">
        <f>IFERROR(INDEX(COD_SALES!$B$5:$Z$500,MATCH(resource!$CC534,COD_SALES!$A$5:$A$500,0),MATCH(resource!DU$2,COD_SALES!$B$4:$Z$4,0)),"")</f>
        <v/>
      </c>
      <c r="DV534" s="3" t="str">
        <f>IFERROR(INDEX(COD_SALES!$B$5:$Z$500,MATCH(resource!$CC534,COD_SALES!$A$5:$A$500,0),MATCH(resource!DV$2,COD_SALES!$B$4:$Z$4,0)),"")</f>
        <v/>
      </c>
      <c r="DW534" s="3" t="str">
        <f>IFERROR(INDEX(COD_SALES!$B$5:$Z$500,MATCH(resource!$CC534,COD_SALES!$A$5:$A$500,0),MATCH(resource!DW$2,COD_SALES!$B$4:$Z$4,0)),"")</f>
        <v/>
      </c>
      <c r="DX534" s="3" t="str">
        <f>IFERROR(INDEX(COD_SALES!$B$5:$Z$500,MATCH(resource!$CC534,COD_SALES!$A$5:$A$500,0),MATCH(resource!DX$2,COD_SALES!$B$4:$Z$4,0)),"")</f>
        <v/>
      </c>
      <c r="DY534" s="3" t="str">
        <f>IFERROR(INDEX(COD_SALES!$B$5:$Z$500,MATCH(resource!$CC534,COD_SALES!$A$5:$A$500,0),MATCH(resource!DY$2,COD_SALES!$B$4:$Z$4,0)),"")</f>
        <v/>
      </c>
      <c r="DZ534" s="3" t="str">
        <f>IFERROR(INDEX(COD_SALES!$B$5:$Z$500,MATCH(resource!$CC534,COD_SALES!$A$5:$A$500,0),MATCH(resource!DZ$2,COD_SALES!$B$4:$Z$4,0)),"")</f>
        <v/>
      </c>
      <c r="EA534" s="3" t="str">
        <f>IFERROR(INDEX(COD_SALES!$B$5:$Z$500,MATCH(resource!$CC534,COD_SALES!$A$5:$A$500,0),MATCH(resource!EA$2,COD_SALES!$B$4:$Z$4,0)),"")</f>
        <v/>
      </c>
      <c r="EB534" s="3">
        <f t="shared" si="132"/>
        <v>0</v>
      </c>
      <c r="EW534" s="3">
        <f>IFERROR(VLOOKUP(CC534,data_pull!$AO$25:$AR$546,2,0),0)</f>
        <v>0</v>
      </c>
      <c r="EX534" s="1">
        <f>IFERROR(VLOOKUP(CC534,data_pull!$AO$25:$AR$546,4,0),0)</f>
        <v>0</v>
      </c>
    </row>
    <row r="535" spans="13:154" x14ac:dyDescent="0.25"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4">
        <f>sales_data!B534</f>
        <v>0</v>
      </c>
      <c r="AR535" s="4">
        <f>sales_data!C534</f>
        <v>0</v>
      </c>
      <c r="AS535" s="5" t="str">
        <f t="shared" si="131"/>
        <v/>
      </c>
      <c r="AT535" s="4">
        <f>sales_data!I534</f>
        <v>0</v>
      </c>
      <c r="AU535" s="4">
        <f>sales_data!W534</f>
        <v>0</v>
      </c>
      <c r="AV535" s="1">
        <f>sales_data!N534</f>
        <v>0</v>
      </c>
      <c r="AW535" s="1">
        <f>sales_data!P534</f>
        <v>0</v>
      </c>
      <c r="AX535" s="3">
        <f ca="1">IFERROR(INDEX(INDIRECT("day_wise_sales_data!$B$2:$BZ$599"),MATCH(resource!$CC535,day_wise_sales_data!$A$2:$A$500,0),MATCH(resource!AX$2,INDIRECT("day_wise_sales_data!$B$1:$BZ$1"),0)),0)</f>
        <v>0</v>
      </c>
      <c r="AY535" s="3">
        <f ca="1">IFERROR(INDEX(INDIRECT("day_wise_sales_data!$B$2:$BZ$599"),MATCH(resource!$CC535,day_wise_sales_data!$A$2:$A$500,0),MATCH(resource!AY$2,INDIRECT("day_wise_sales_data!$B$1:$BZ$1"),0)),0)</f>
        <v>0</v>
      </c>
      <c r="AZ535" s="3">
        <f ca="1">IFERROR(INDEX(INDIRECT("day_wise_sales_data!$B$2:$BZ$599"),MATCH(resource!$CC535,day_wise_sales_data!$A$2:$A$500,0),MATCH(resource!AZ$2,INDIRECT("day_wise_sales_data!$B$1:$BZ$1"),0)),0)</f>
        <v>0</v>
      </c>
      <c r="BA535" s="3">
        <f ca="1">IFERROR(INDEX(INDIRECT("day_wise_sales_data!$B$2:$BZ$599"),MATCH(resource!$CC535,day_wise_sales_data!$A$2:$A$500,0),MATCH(resource!BA$2,INDIRECT("day_wise_sales_data!$B$1:$BZ$1"),0)),0)</f>
        <v>0</v>
      </c>
      <c r="BB535" s="3">
        <f ca="1">IFERROR(INDEX(INDIRECT("day_wise_sales_data!$B$2:$BZ$599"),MATCH(resource!$CC535,day_wise_sales_data!$A$2:$A$500,0),MATCH(resource!BB$2,INDIRECT("day_wise_sales_data!$B$1:$BZ$1"),0)),0)</f>
        <v>0</v>
      </c>
      <c r="BC535" s="3">
        <f ca="1">IFERROR(INDEX(INDIRECT("day_wise_sales_data!$B$2:$BZ$599"),MATCH(resource!$CC535,day_wise_sales_data!$A$2:$A$500,0),MATCH(resource!BC$2,INDIRECT("day_wise_sales_data!$B$1:$BZ$1"),0)),0)</f>
        <v>0</v>
      </c>
      <c r="BD535" s="3">
        <f ca="1">IFERROR(INDEX(INDIRECT("day_wise_sales_data!$B$2:$BZ$599"),MATCH(resource!$CC535,day_wise_sales_data!$A$2:$A$500,0),MATCH(resource!BD$2,INDIRECT("day_wise_sales_data!$B$1:$BZ$1"),0)),0)</f>
        <v>0</v>
      </c>
      <c r="BE535" s="3">
        <f ca="1">IFERROR(INDEX(INDIRECT("day_wise_sales_data!$B$2:$BZ$599"),MATCH(resource!$CC535,day_wise_sales_data!$A$2:$A$500,0),MATCH(resource!BE$2,INDIRECT("day_wise_sales_data!$B$1:$BZ$1"),0)),0)</f>
        <v>0</v>
      </c>
      <c r="BF535" s="3">
        <f ca="1">IFERROR(INDEX(INDIRECT("day_wise_sales_data!$B$2:$BZ$599"),MATCH(resource!$CC535,day_wise_sales_data!$A$2:$A$500,0),MATCH(resource!BF$2,INDIRECT("day_wise_sales_data!$B$1:$BZ$1"),0)),0)</f>
        <v>0</v>
      </c>
      <c r="BG535" s="3">
        <f ca="1">IFERROR(INDEX(INDIRECT("day_wise_sales_data!$B$2:$BZ$599"),MATCH(resource!$CC535,day_wise_sales_data!$A$2:$A$500,0),MATCH(resource!BG$2,INDIRECT("day_wise_sales_data!$B$1:$BZ$1"),0)),0)</f>
        <v>0</v>
      </c>
      <c r="BH535" s="3">
        <f ca="1">IFERROR(INDEX(INDIRECT("day_wise_sales_data!$B$2:$BZ$599"),MATCH(resource!$CC535,day_wise_sales_data!$A$2:$A$500,0),MATCH(resource!BH$2,INDIRECT("day_wise_sales_data!$B$1:$BZ$1"),0)),0)</f>
        <v>0</v>
      </c>
      <c r="BI535" s="3">
        <f ca="1">IFERROR(INDEX(INDIRECT("day_wise_sales_data!$B$2:$BZ$599"),MATCH(resource!$CC535,day_wise_sales_data!$A$2:$A$500,0),MATCH(resource!BI$2,INDIRECT("day_wise_sales_data!$B$1:$BZ$1"),0)),0)</f>
        <v>0</v>
      </c>
      <c r="BJ535" s="3">
        <f ca="1">IFERROR(INDEX(INDIRECT("day_wise_sales_data!$B$2:$BZ$599"),MATCH(resource!$CC535,day_wise_sales_data!$A$2:$A$500,0),MATCH(resource!BJ$2,INDIRECT("day_wise_sales_data!$B$1:$BZ$1"),0)),0)</f>
        <v>0</v>
      </c>
      <c r="BK535" s="3">
        <f ca="1">IFERROR(INDEX(INDIRECT("day_wise_sales_data!$B$2:$BZ$599"),MATCH(resource!$CC535,day_wise_sales_data!$A$2:$A$500,0),MATCH(resource!BK$2,INDIRECT("day_wise_sales_data!$B$1:$BZ$1"),0)),0)</f>
        <v>0</v>
      </c>
      <c r="BL535" s="3">
        <f ca="1">IFERROR(INDEX(INDIRECT("day_wise_sales_data!$B$2:$BZ$599"),MATCH(resource!$CC535,day_wise_sales_data!$A$2:$A$500,0),MATCH(resource!BL$2,INDIRECT("day_wise_sales_data!$B$1:$BZ$1"),0)),0)</f>
        <v>0</v>
      </c>
      <c r="BM535" s="3">
        <f ca="1">IFERROR(INDEX(INDIRECT("day_wise_sales_data!$B$2:$BZ$599"),MATCH(resource!$CC535,day_wise_sales_data!$A$2:$A$500,0),MATCH(resource!BM$2,INDIRECT("day_wise_sales_data!$B$1:$BZ$1"),0)),0)</f>
        <v>0</v>
      </c>
      <c r="BN535" s="3">
        <f ca="1">IFERROR(INDEX(INDIRECT("day_wise_sales_data!$B$2:$BZ$599"),MATCH(resource!$CC535,day_wise_sales_data!$A$2:$A$500,0),MATCH(resource!BN$2,INDIRECT("day_wise_sales_data!$B$1:$BZ$1"),0)),0)</f>
        <v>0</v>
      </c>
      <c r="BO535" s="3">
        <f ca="1">IFERROR(INDEX(INDIRECT("day_wise_sales_data!$B$2:$BZ$599"),MATCH(resource!$CC535,day_wise_sales_data!$A$2:$A$500,0),MATCH(resource!BO$2,INDIRECT("day_wise_sales_data!$B$1:$BZ$1"),0)),0)</f>
        <v>0</v>
      </c>
      <c r="BP535" s="3">
        <f ca="1">IFERROR(INDEX(INDIRECT("day_wise_sales_data!$B$2:$BZ$599"),MATCH(resource!$CC535,day_wise_sales_data!$A$2:$A$500,0),MATCH(resource!BP$2,INDIRECT("day_wise_sales_data!$B$1:$BZ$1"),0)),0)</f>
        <v>0</v>
      </c>
      <c r="BQ535" s="3">
        <f ca="1">IFERROR(INDEX(INDIRECT("day_wise_sales_data!$B$2:$BZ$599"),MATCH(resource!$CC535,day_wise_sales_data!$A$2:$A$500,0),MATCH(resource!BQ$2,INDIRECT("day_wise_sales_data!$B$1:$BZ$1"),0)),0)</f>
        <v>0</v>
      </c>
      <c r="BR535" s="3">
        <f ca="1">IFERROR(INDEX(INDIRECT("day_wise_sales_data!$B$2:$BZ$599"),MATCH(resource!$CC535,day_wise_sales_data!$A$2:$A$500,0),MATCH(resource!BR$2,INDIRECT("day_wise_sales_data!$B$1:$BZ$1"),0)),0)</f>
        <v>0</v>
      </c>
      <c r="BS535" s="3">
        <f ca="1">IFERROR(INDEX(INDIRECT("day_wise_sales_data!$B$2:$BZ$599"),MATCH(resource!$CC535,day_wise_sales_data!$A$2:$A$500,0),MATCH(resource!BS$2,INDIRECT("day_wise_sales_data!$B$1:$BZ$1"),0)),0)</f>
        <v>0</v>
      </c>
      <c r="BT535" s="3">
        <f ca="1">IFERROR(INDEX(INDIRECT("day_wise_sales_data!$B$2:$BZ$599"),MATCH(resource!$CC535,day_wise_sales_data!$A$2:$A$500,0),MATCH(resource!BT$2,INDIRECT("day_wise_sales_data!$B$1:$BZ$1"),0)),0)</f>
        <v>0</v>
      </c>
      <c r="BU535" s="3">
        <f ca="1">IFERROR(INDEX(INDIRECT("day_wise_sales_data!$B$2:$BZ$599"),MATCH(resource!$CC535,day_wise_sales_data!$A$2:$A$500,0),MATCH(resource!BU$2,INDIRECT("day_wise_sales_data!$B$1:$BZ$1"),0)),0)</f>
        <v>0</v>
      </c>
      <c r="BV535" s="3">
        <f ca="1">IFERROR(INDEX(INDIRECT("day_wise_sales_data!$B$2:$BZ$599"),MATCH(resource!$CC535,day_wise_sales_data!$A$2:$A$500,0),MATCH(resource!BV$2,INDIRECT("day_wise_sales_data!$B$1:$BZ$1"),0)),0)</f>
        <v>0</v>
      </c>
      <c r="BW535" s="3">
        <f ca="1">IFERROR(INDEX(INDIRECT("day_wise_sales_data!$B$2:$BZ$599"),MATCH(resource!$CC535,day_wise_sales_data!$A$2:$A$500,0),MATCH(resource!BW$2,INDIRECT("day_wise_sales_data!$B$1:$BZ$1"),0)),0)</f>
        <v>0</v>
      </c>
      <c r="BX535" s="3">
        <f ca="1">IFERROR(INDEX(INDIRECT("day_wise_sales_data!$B$2:$BZ$599"),MATCH(resource!$CC535,day_wise_sales_data!$A$2:$A$500,0),MATCH(resource!BX$2,INDIRECT("day_wise_sales_data!$B$1:$BZ$1"),0)),0)</f>
        <v>0</v>
      </c>
      <c r="BY535" s="3">
        <f ca="1">IFERROR(INDEX(INDIRECT("day_wise_sales_data!$B$2:$BZ$599"),MATCH(resource!$CC535,day_wise_sales_data!$A$2:$A$500,0),MATCH(resource!BY$2,INDIRECT("day_wise_sales_data!$B$1:$BZ$1"),0)),0)</f>
        <v>0</v>
      </c>
      <c r="BZ535" s="3">
        <f ca="1">IFERROR(INDEX(INDIRECT("day_wise_sales_data!$B$2:$BZ$599"),MATCH(resource!$CC535,day_wise_sales_data!$A$2:$A$500,0),MATCH(resource!BZ$2,INDIRECT("day_wise_sales_data!$B$1:$BZ$1"),0)),0)</f>
        <v>0</v>
      </c>
      <c r="CA535" s="3">
        <f ca="1">IFERROR(INDEX(INDIRECT("day_wise_sales_data!$B$2:$BZ$599"),MATCH(resource!$CC535,day_wise_sales_data!$A$2:$A$500,0),MATCH(resource!CA$2,INDIRECT("day_wise_sales_data!$B$1:$BZ$1"),0)),0)</f>
        <v>0</v>
      </c>
      <c r="CC535" s="4">
        <f>sales_data!H534</f>
        <v>0</v>
      </c>
      <c r="CD535" s="1">
        <v>533</v>
      </c>
      <c r="CE535" s="1" t="str">
        <f>IF(AQ535=report!$AQ$3,resource!CD535,"")</f>
        <v/>
      </c>
      <c r="CF535" s="5" t="str">
        <f>IFERROR(SMALL($CE$3:$CE$1001,ROWS($CE$3:CE535)),"")</f>
        <v/>
      </c>
      <c r="CH535">
        <f>IFERROR(VLOOKUP($CC535,data_pull!$E$22:$G$700,2,0),0)</f>
        <v>0</v>
      </c>
      <c r="DK535" s="3" t="str">
        <f>IFERROR(INDEX(COD_SALES!$B$5:$Z$500,MATCH(resource!$CC535,COD_SALES!$A$5:$A$500,0),MATCH(resource!DK$2,COD_SALES!$B$4:$Z$4,0)),"")</f>
        <v/>
      </c>
      <c r="DL535" s="3" t="str">
        <f>IFERROR(INDEX(COD_SALES!$B$5:$Z$500,MATCH(resource!$CC535,COD_SALES!$A$5:$A$500,0),MATCH(resource!DL$2,COD_SALES!$B$4:$Z$4,0)),"")</f>
        <v/>
      </c>
      <c r="DM535" s="3" t="str">
        <f>IFERROR(INDEX(COD_SALES!$B$5:$Z$500,MATCH(resource!$CC535,COD_SALES!$A$5:$A$500,0),MATCH(resource!DM$2,COD_SALES!$B$4:$Z$4,0)),"")</f>
        <v/>
      </c>
      <c r="DN535" s="3" t="str">
        <f>IFERROR(INDEX(COD_SALES!$B$5:$Z$500,MATCH(resource!$CC535,COD_SALES!$A$5:$A$500,0),MATCH(resource!DN$2,COD_SALES!$B$4:$Z$4,0)),"")</f>
        <v/>
      </c>
      <c r="DO535" s="3" t="str">
        <f>IFERROR(INDEX(COD_SALES!$B$5:$Z$500,MATCH(resource!$CC535,COD_SALES!$A$5:$A$500,0),MATCH(resource!DO$2,COD_SALES!$B$4:$Z$4,0)),"")</f>
        <v/>
      </c>
      <c r="DP535" s="3" t="str">
        <f>IFERROR(INDEX(COD_SALES!$B$5:$Z$500,MATCH(resource!$CC535,COD_SALES!$A$5:$A$500,0),MATCH(resource!DP$2,COD_SALES!$B$4:$Z$4,0)),"")</f>
        <v/>
      </c>
      <c r="DQ535" s="3" t="str">
        <f>IFERROR(INDEX(COD_SALES!$B$5:$Z$500,MATCH(resource!$CC535,COD_SALES!$A$5:$A$500,0),MATCH(resource!DQ$2,COD_SALES!$B$4:$Z$4,0)),"")</f>
        <v/>
      </c>
      <c r="DR535" s="3" t="str">
        <f>IFERROR(INDEX(COD_SALES!$B$5:$Z$500,MATCH(resource!$CC535,COD_SALES!$A$5:$A$500,0),MATCH(resource!DR$2,COD_SALES!$B$4:$Z$4,0)),"")</f>
        <v/>
      </c>
      <c r="DS535" s="3" t="str">
        <f>IFERROR(INDEX(COD_SALES!$B$5:$Z$500,MATCH(resource!$CC535,COD_SALES!$A$5:$A$500,0),MATCH(resource!DS$2,COD_SALES!$B$4:$Z$4,0)),"")</f>
        <v/>
      </c>
      <c r="DT535" s="3" t="str">
        <f>IFERROR(INDEX(COD_SALES!$B$5:$Z$500,MATCH(resource!$CC535,COD_SALES!$A$5:$A$500,0),MATCH(resource!DT$2,COD_SALES!$B$4:$Z$4,0)),"")</f>
        <v/>
      </c>
      <c r="DU535" s="3" t="str">
        <f>IFERROR(INDEX(COD_SALES!$B$5:$Z$500,MATCH(resource!$CC535,COD_SALES!$A$5:$A$500,0),MATCH(resource!DU$2,COD_SALES!$B$4:$Z$4,0)),"")</f>
        <v/>
      </c>
      <c r="DV535" s="3" t="str">
        <f>IFERROR(INDEX(COD_SALES!$B$5:$Z$500,MATCH(resource!$CC535,COD_SALES!$A$5:$A$500,0),MATCH(resource!DV$2,COD_SALES!$B$4:$Z$4,0)),"")</f>
        <v/>
      </c>
      <c r="DW535" s="3" t="str">
        <f>IFERROR(INDEX(COD_SALES!$B$5:$Z$500,MATCH(resource!$CC535,COD_SALES!$A$5:$A$500,0),MATCH(resource!DW$2,COD_SALES!$B$4:$Z$4,0)),"")</f>
        <v/>
      </c>
      <c r="DX535" s="3" t="str">
        <f>IFERROR(INDEX(COD_SALES!$B$5:$Z$500,MATCH(resource!$CC535,COD_SALES!$A$5:$A$500,0),MATCH(resource!DX$2,COD_SALES!$B$4:$Z$4,0)),"")</f>
        <v/>
      </c>
      <c r="DY535" s="3" t="str">
        <f>IFERROR(INDEX(COD_SALES!$B$5:$Z$500,MATCH(resource!$CC535,COD_SALES!$A$5:$A$500,0),MATCH(resource!DY$2,COD_SALES!$B$4:$Z$4,0)),"")</f>
        <v/>
      </c>
      <c r="DZ535" s="3" t="str">
        <f>IFERROR(INDEX(COD_SALES!$B$5:$Z$500,MATCH(resource!$CC535,COD_SALES!$A$5:$A$500,0),MATCH(resource!DZ$2,COD_SALES!$B$4:$Z$4,0)),"")</f>
        <v/>
      </c>
      <c r="EA535" s="3" t="str">
        <f>IFERROR(INDEX(COD_SALES!$B$5:$Z$500,MATCH(resource!$CC535,COD_SALES!$A$5:$A$500,0),MATCH(resource!EA$2,COD_SALES!$B$4:$Z$4,0)),"")</f>
        <v/>
      </c>
      <c r="EB535" s="3">
        <f t="shared" si="132"/>
        <v>0</v>
      </c>
      <c r="EW535" s="3">
        <f>IFERROR(VLOOKUP(CC535,data_pull!$AO$25:$AR$546,2,0),0)</f>
        <v>0</v>
      </c>
      <c r="EX535" s="1">
        <f>IFERROR(VLOOKUP(CC535,data_pull!$AO$25:$AR$546,4,0),0)</f>
        <v>0</v>
      </c>
    </row>
    <row r="536" spans="13:154" x14ac:dyDescent="0.25"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4">
        <f>sales_data!B535</f>
        <v>0</v>
      </c>
      <c r="AR536" s="4">
        <f>sales_data!C535</f>
        <v>0</v>
      </c>
      <c r="AS536" s="5" t="str">
        <f t="shared" si="131"/>
        <v/>
      </c>
      <c r="AT536" s="4">
        <f>sales_data!I535</f>
        <v>0</v>
      </c>
      <c r="AU536" s="4">
        <f>sales_data!W535</f>
        <v>0</v>
      </c>
      <c r="AV536" s="1">
        <f>sales_data!N535</f>
        <v>0</v>
      </c>
      <c r="AW536" s="1">
        <f>sales_data!P535</f>
        <v>0</v>
      </c>
      <c r="AX536" s="3">
        <f ca="1">IFERROR(INDEX(INDIRECT("day_wise_sales_data!$B$2:$BZ$599"),MATCH(resource!$CC536,day_wise_sales_data!$A$2:$A$500,0),MATCH(resource!AX$2,INDIRECT("day_wise_sales_data!$B$1:$BZ$1"),0)),0)</f>
        <v>0</v>
      </c>
      <c r="AY536" s="3">
        <f ca="1">IFERROR(INDEX(INDIRECT("day_wise_sales_data!$B$2:$BZ$599"),MATCH(resource!$CC536,day_wise_sales_data!$A$2:$A$500,0),MATCH(resource!AY$2,INDIRECT("day_wise_sales_data!$B$1:$BZ$1"),0)),0)</f>
        <v>0</v>
      </c>
      <c r="AZ536" s="3">
        <f ca="1">IFERROR(INDEX(INDIRECT("day_wise_sales_data!$B$2:$BZ$599"),MATCH(resource!$CC536,day_wise_sales_data!$A$2:$A$500,0),MATCH(resource!AZ$2,INDIRECT("day_wise_sales_data!$B$1:$BZ$1"),0)),0)</f>
        <v>0</v>
      </c>
      <c r="BA536" s="3">
        <f ca="1">IFERROR(INDEX(INDIRECT("day_wise_sales_data!$B$2:$BZ$599"),MATCH(resource!$CC536,day_wise_sales_data!$A$2:$A$500,0),MATCH(resource!BA$2,INDIRECT("day_wise_sales_data!$B$1:$BZ$1"),0)),0)</f>
        <v>0</v>
      </c>
      <c r="BB536" s="3">
        <f ca="1">IFERROR(INDEX(INDIRECT("day_wise_sales_data!$B$2:$BZ$599"),MATCH(resource!$CC536,day_wise_sales_data!$A$2:$A$500,0),MATCH(resource!BB$2,INDIRECT("day_wise_sales_data!$B$1:$BZ$1"),0)),0)</f>
        <v>0</v>
      </c>
      <c r="BC536" s="3">
        <f ca="1">IFERROR(INDEX(INDIRECT("day_wise_sales_data!$B$2:$BZ$599"),MATCH(resource!$CC536,day_wise_sales_data!$A$2:$A$500,0),MATCH(resource!BC$2,INDIRECT("day_wise_sales_data!$B$1:$BZ$1"),0)),0)</f>
        <v>0</v>
      </c>
      <c r="BD536" s="3">
        <f ca="1">IFERROR(INDEX(INDIRECT("day_wise_sales_data!$B$2:$BZ$599"),MATCH(resource!$CC536,day_wise_sales_data!$A$2:$A$500,0),MATCH(resource!BD$2,INDIRECT("day_wise_sales_data!$B$1:$BZ$1"),0)),0)</f>
        <v>0</v>
      </c>
      <c r="BE536" s="3">
        <f ca="1">IFERROR(INDEX(INDIRECT("day_wise_sales_data!$B$2:$BZ$599"),MATCH(resource!$CC536,day_wise_sales_data!$A$2:$A$500,0),MATCH(resource!BE$2,INDIRECT("day_wise_sales_data!$B$1:$BZ$1"),0)),0)</f>
        <v>0</v>
      </c>
      <c r="BF536" s="3">
        <f ca="1">IFERROR(INDEX(INDIRECT("day_wise_sales_data!$B$2:$BZ$599"),MATCH(resource!$CC536,day_wise_sales_data!$A$2:$A$500,0),MATCH(resource!BF$2,INDIRECT("day_wise_sales_data!$B$1:$BZ$1"),0)),0)</f>
        <v>0</v>
      </c>
      <c r="BG536" s="3">
        <f ca="1">IFERROR(INDEX(INDIRECT("day_wise_sales_data!$B$2:$BZ$599"),MATCH(resource!$CC536,day_wise_sales_data!$A$2:$A$500,0),MATCH(resource!BG$2,INDIRECT("day_wise_sales_data!$B$1:$BZ$1"),0)),0)</f>
        <v>0</v>
      </c>
      <c r="BH536" s="3">
        <f ca="1">IFERROR(INDEX(INDIRECT("day_wise_sales_data!$B$2:$BZ$599"),MATCH(resource!$CC536,day_wise_sales_data!$A$2:$A$500,0),MATCH(resource!BH$2,INDIRECT("day_wise_sales_data!$B$1:$BZ$1"),0)),0)</f>
        <v>0</v>
      </c>
      <c r="BI536" s="3">
        <f ca="1">IFERROR(INDEX(INDIRECT("day_wise_sales_data!$B$2:$BZ$599"),MATCH(resource!$CC536,day_wise_sales_data!$A$2:$A$500,0),MATCH(resource!BI$2,INDIRECT("day_wise_sales_data!$B$1:$BZ$1"),0)),0)</f>
        <v>0</v>
      </c>
      <c r="BJ536" s="3">
        <f ca="1">IFERROR(INDEX(INDIRECT("day_wise_sales_data!$B$2:$BZ$599"),MATCH(resource!$CC536,day_wise_sales_data!$A$2:$A$500,0),MATCH(resource!BJ$2,INDIRECT("day_wise_sales_data!$B$1:$BZ$1"),0)),0)</f>
        <v>0</v>
      </c>
      <c r="BK536" s="3">
        <f ca="1">IFERROR(INDEX(INDIRECT("day_wise_sales_data!$B$2:$BZ$599"),MATCH(resource!$CC536,day_wise_sales_data!$A$2:$A$500,0),MATCH(resource!BK$2,INDIRECT("day_wise_sales_data!$B$1:$BZ$1"),0)),0)</f>
        <v>0</v>
      </c>
      <c r="BL536" s="3">
        <f ca="1">IFERROR(INDEX(INDIRECT("day_wise_sales_data!$B$2:$BZ$599"),MATCH(resource!$CC536,day_wise_sales_data!$A$2:$A$500,0),MATCH(resource!BL$2,INDIRECT("day_wise_sales_data!$B$1:$BZ$1"),0)),0)</f>
        <v>0</v>
      </c>
      <c r="BM536" s="3">
        <f ca="1">IFERROR(INDEX(INDIRECT("day_wise_sales_data!$B$2:$BZ$599"),MATCH(resource!$CC536,day_wise_sales_data!$A$2:$A$500,0),MATCH(resource!BM$2,INDIRECT("day_wise_sales_data!$B$1:$BZ$1"),0)),0)</f>
        <v>0</v>
      </c>
      <c r="BN536" s="3">
        <f ca="1">IFERROR(INDEX(INDIRECT("day_wise_sales_data!$B$2:$BZ$599"),MATCH(resource!$CC536,day_wise_sales_data!$A$2:$A$500,0),MATCH(resource!BN$2,INDIRECT("day_wise_sales_data!$B$1:$BZ$1"),0)),0)</f>
        <v>0</v>
      </c>
      <c r="BO536" s="3">
        <f ca="1">IFERROR(INDEX(INDIRECT("day_wise_sales_data!$B$2:$BZ$599"),MATCH(resource!$CC536,day_wise_sales_data!$A$2:$A$500,0),MATCH(resource!BO$2,INDIRECT("day_wise_sales_data!$B$1:$BZ$1"),0)),0)</f>
        <v>0</v>
      </c>
      <c r="BP536" s="3">
        <f ca="1">IFERROR(INDEX(INDIRECT("day_wise_sales_data!$B$2:$BZ$599"),MATCH(resource!$CC536,day_wise_sales_data!$A$2:$A$500,0),MATCH(resource!BP$2,INDIRECT("day_wise_sales_data!$B$1:$BZ$1"),0)),0)</f>
        <v>0</v>
      </c>
      <c r="BQ536" s="3">
        <f ca="1">IFERROR(INDEX(INDIRECT("day_wise_sales_data!$B$2:$BZ$599"),MATCH(resource!$CC536,day_wise_sales_data!$A$2:$A$500,0),MATCH(resource!BQ$2,INDIRECT("day_wise_sales_data!$B$1:$BZ$1"),0)),0)</f>
        <v>0</v>
      </c>
      <c r="BR536" s="3">
        <f ca="1">IFERROR(INDEX(INDIRECT("day_wise_sales_data!$B$2:$BZ$599"),MATCH(resource!$CC536,day_wise_sales_data!$A$2:$A$500,0),MATCH(resource!BR$2,INDIRECT("day_wise_sales_data!$B$1:$BZ$1"),0)),0)</f>
        <v>0</v>
      </c>
      <c r="BS536" s="3">
        <f ca="1">IFERROR(INDEX(INDIRECT("day_wise_sales_data!$B$2:$BZ$599"),MATCH(resource!$CC536,day_wise_sales_data!$A$2:$A$500,0),MATCH(resource!BS$2,INDIRECT("day_wise_sales_data!$B$1:$BZ$1"),0)),0)</f>
        <v>0</v>
      </c>
      <c r="BT536" s="3">
        <f ca="1">IFERROR(INDEX(INDIRECT("day_wise_sales_data!$B$2:$BZ$599"),MATCH(resource!$CC536,day_wise_sales_data!$A$2:$A$500,0),MATCH(resource!BT$2,INDIRECT("day_wise_sales_data!$B$1:$BZ$1"),0)),0)</f>
        <v>0</v>
      </c>
      <c r="BU536" s="3">
        <f ca="1">IFERROR(INDEX(INDIRECT("day_wise_sales_data!$B$2:$BZ$599"),MATCH(resource!$CC536,day_wise_sales_data!$A$2:$A$500,0),MATCH(resource!BU$2,INDIRECT("day_wise_sales_data!$B$1:$BZ$1"),0)),0)</f>
        <v>0</v>
      </c>
      <c r="BV536" s="3">
        <f ca="1">IFERROR(INDEX(INDIRECT("day_wise_sales_data!$B$2:$BZ$599"),MATCH(resource!$CC536,day_wise_sales_data!$A$2:$A$500,0),MATCH(resource!BV$2,INDIRECT("day_wise_sales_data!$B$1:$BZ$1"),0)),0)</f>
        <v>0</v>
      </c>
      <c r="BW536" s="3">
        <f ca="1">IFERROR(INDEX(INDIRECT("day_wise_sales_data!$B$2:$BZ$599"),MATCH(resource!$CC536,day_wise_sales_data!$A$2:$A$500,0),MATCH(resource!BW$2,INDIRECT("day_wise_sales_data!$B$1:$BZ$1"),0)),0)</f>
        <v>0</v>
      </c>
      <c r="BX536" s="3">
        <f ca="1">IFERROR(INDEX(INDIRECT("day_wise_sales_data!$B$2:$BZ$599"),MATCH(resource!$CC536,day_wise_sales_data!$A$2:$A$500,0),MATCH(resource!BX$2,INDIRECT("day_wise_sales_data!$B$1:$BZ$1"),0)),0)</f>
        <v>0</v>
      </c>
      <c r="BY536" s="3">
        <f ca="1">IFERROR(INDEX(INDIRECT("day_wise_sales_data!$B$2:$BZ$599"),MATCH(resource!$CC536,day_wise_sales_data!$A$2:$A$500,0),MATCH(resource!BY$2,INDIRECT("day_wise_sales_data!$B$1:$BZ$1"),0)),0)</f>
        <v>0</v>
      </c>
      <c r="BZ536" s="3">
        <f ca="1">IFERROR(INDEX(INDIRECT("day_wise_sales_data!$B$2:$BZ$599"),MATCH(resource!$CC536,day_wise_sales_data!$A$2:$A$500,0),MATCH(resource!BZ$2,INDIRECT("day_wise_sales_data!$B$1:$BZ$1"),0)),0)</f>
        <v>0</v>
      </c>
      <c r="CA536" s="3">
        <f ca="1">IFERROR(INDEX(INDIRECT("day_wise_sales_data!$B$2:$BZ$599"),MATCH(resource!$CC536,day_wise_sales_data!$A$2:$A$500,0),MATCH(resource!CA$2,INDIRECT("day_wise_sales_data!$B$1:$BZ$1"),0)),0)</f>
        <v>0</v>
      </c>
      <c r="CC536" s="4">
        <f>sales_data!H535</f>
        <v>0</v>
      </c>
      <c r="CD536" s="1">
        <v>534</v>
      </c>
      <c r="CE536" s="1" t="str">
        <f>IF(AQ536=report!$AQ$3,resource!CD536,"")</f>
        <v/>
      </c>
      <c r="CF536" s="5" t="str">
        <f>IFERROR(SMALL($CE$3:$CE$1001,ROWS($CE$3:CE536)),"")</f>
        <v/>
      </c>
      <c r="CH536">
        <f>IFERROR(VLOOKUP($CC536,data_pull!$E$22:$G$700,2,0),0)</f>
        <v>0</v>
      </c>
      <c r="DK536" s="3" t="str">
        <f>IFERROR(INDEX(COD_SALES!$B$5:$Z$500,MATCH(resource!$CC536,COD_SALES!$A$5:$A$500,0),MATCH(resource!DK$2,COD_SALES!$B$4:$Z$4,0)),"")</f>
        <v/>
      </c>
      <c r="DL536" s="3" t="str">
        <f>IFERROR(INDEX(COD_SALES!$B$5:$Z$500,MATCH(resource!$CC536,COD_SALES!$A$5:$A$500,0),MATCH(resource!DL$2,COD_SALES!$B$4:$Z$4,0)),"")</f>
        <v/>
      </c>
      <c r="DM536" s="3" t="str">
        <f>IFERROR(INDEX(COD_SALES!$B$5:$Z$500,MATCH(resource!$CC536,COD_SALES!$A$5:$A$500,0),MATCH(resource!DM$2,COD_SALES!$B$4:$Z$4,0)),"")</f>
        <v/>
      </c>
      <c r="DN536" s="3" t="str">
        <f>IFERROR(INDEX(COD_SALES!$B$5:$Z$500,MATCH(resource!$CC536,COD_SALES!$A$5:$A$500,0),MATCH(resource!DN$2,COD_SALES!$B$4:$Z$4,0)),"")</f>
        <v/>
      </c>
      <c r="DO536" s="3" t="str">
        <f>IFERROR(INDEX(COD_SALES!$B$5:$Z$500,MATCH(resource!$CC536,COD_SALES!$A$5:$A$500,0),MATCH(resource!DO$2,COD_SALES!$B$4:$Z$4,0)),"")</f>
        <v/>
      </c>
      <c r="DP536" s="3" t="str">
        <f>IFERROR(INDEX(COD_SALES!$B$5:$Z$500,MATCH(resource!$CC536,COD_SALES!$A$5:$A$500,0),MATCH(resource!DP$2,COD_SALES!$B$4:$Z$4,0)),"")</f>
        <v/>
      </c>
      <c r="DQ536" s="3" t="str">
        <f>IFERROR(INDEX(COD_SALES!$B$5:$Z$500,MATCH(resource!$CC536,COD_SALES!$A$5:$A$500,0),MATCH(resource!DQ$2,COD_SALES!$B$4:$Z$4,0)),"")</f>
        <v/>
      </c>
      <c r="DR536" s="3" t="str">
        <f>IFERROR(INDEX(COD_SALES!$B$5:$Z$500,MATCH(resource!$CC536,COD_SALES!$A$5:$A$500,0),MATCH(resource!DR$2,COD_SALES!$B$4:$Z$4,0)),"")</f>
        <v/>
      </c>
      <c r="DS536" s="3" t="str">
        <f>IFERROR(INDEX(COD_SALES!$B$5:$Z$500,MATCH(resource!$CC536,COD_SALES!$A$5:$A$500,0),MATCH(resource!DS$2,COD_SALES!$B$4:$Z$4,0)),"")</f>
        <v/>
      </c>
      <c r="DT536" s="3" t="str">
        <f>IFERROR(INDEX(COD_SALES!$B$5:$Z$500,MATCH(resource!$CC536,COD_SALES!$A$5:$A$500,0),MATCH(resource!DT$2,COD_SALES!$B$4:$Z$4,0)),"")</f>
        <v/>
      </c>
      <c r="DU536" s="3" t="str">
        <f>IFERROR(INDEX(COD_SALES!$B$5:$Z$500,MATCH(resource!$CC536,COD_SALES!$A$5:$A$500,0),MATCH(resource!DU$2,COD_SALES!$B$4:$Z$4,0)),"")</f>
        <v/>
      </c>
      <c r="DV536" s="3" t="str">
        <f>IFERROR(INDEX(COD_SALES!$B$5:$Z$500,MATCH(resource!$CC536,COD_SALES!$A$5:$A$500,0),MATCH(resource!DV$2,COD_SALES!$B$4:$Z$4,0)),"")</f>
        <v/>
      </c>
      <c r="DW536" s="3" t="str">
        <f>IFERROR(INDEX(COD_SALES!$B$5:$Z$500,MATCH(resource!$CC536,COD_SALES!$A$5:$A$500,0),MATCH(resource!DW$2,COD_SALES!$B$4:$Z$4,0)),"")</f>
        <v/>
      </c>
      <c r="DX536" s="3" t="str">
        <f>IFERROR(INDEX(COD_SALES!$B$5:$Z$500,MATCH(resource!$CC536,COD_SALES!$A$5:$A$500,0),MATCH(resource!DX$2,COD_SALES!$B$4:$Z$4,0)),"")</f>
        <v/>
      </c>
      <c r="DY536" s="3" t="str">
        <f>IFERROR(INDEX(COD_SALES!$B$5:$Z$500,MATCH(resource!$CC536,COD_SALES!$A$5:$A$500,0),MATCH(resource!DY$2,COD_SALES!$B$4:$Z$4,0)),"")</f>
        <v/>
      </c>
      <c r="DZ536" s="3" t="str">
        <f>IFERROR(INDEX(COD_SALES!$B$5:$Z$500,MATCH(resource!$CC536,COD_SALES!$A$5:$A$500,0),MATCH(resource!DZ$2,COD_SALES!$B$4:$Z$4,0)),"")</f>
        <v/>
      </c>
      <c r="EA536" s="3" t="str">
        <f>IFERROR(INDEX(COD_SALES!$B$5:$Z$500,MATCH(resource!$CC536,COD_SALES!$A$5:$A$500,0),MATCH(resource!EA$2,COD_SALES!$B$4:$Z$4,0)),"")</f>
        <v/>
      </c>
      <c r="EB536" s="3">
        <f t="shared" si="132"/>
        <v>0</v>
      </c>
      <c r="EW536" s="3">
        <f>IFERROR(VLOOKUP(CC536,data_pull!$AO$25:$AR$546,2,0),0)</f>
        <v>0</v>
      </c>
      <c r="EX536" s="1">
        <f>IFERROR(VLOOKUP(CC536,data_pull!$AO$25:$AR$546,4,0),0)</f>
        <v>0</v>
      </c>
    </row>
    <row r="537" spans="13:154" x14ac:dyDescent="0.25"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4">
        <f>sales_data!B536</f>
        <v>0</v>
      </c>
      <c r="AR537" s="4">
        <f>sales_data!C536</f>
        <v>0</v>
      </c>
      <c r="AS537" s="5" t="str">
        <f t="shared" si="131"/>
        <v/>
      </c>
      <c r="AT537" s="4">
        <f>sales_data!I536</f>
        <v>0</v>
      </c>
      <c r="AU537" s="4">
        <f>sales_data!W536</f>
        <v>0</v>
      </c>
      <c r="AV537" s="1">
        <f>sales_data!N536</f>
        <v>0</v>
      </c>
      <c r="AW537" s="1">
        <f>sales_data!P536</f>
        <v>0</v>
      </c>
      <c r="AX537" s="3">
        <f ca="1">IFERROR(INDEX(INDIRECT("day_wise_sales_data!$B$2:$BZ$599"),MATCH(resource!$CC537,day_wise_sales_data!$A$2:$A$500,0),MATCH(resource!AX$2,INDIRECT("day_wise_sales_data!$B$1:$BZ$1"),0)),0)</f>
        <v>0</v>
      </c>
      <c r="AY537" s="3">
        <f ca="1">IFERROR(INDEX(INDIRECT("day_wise_sales_data!$B$2:$BZ$599"),MATCH(resource!$CC537,day_wise_sales_data!$A$2:$A$500,0),MATCH(resource!AY$2,INDIRECT("day_wise_sales_data!$B$1:$BZ$1"),0)),0)</f>
        <v>0</v>
      </c>
      <c r="AZ537" s="3">
        <f ca="1">IFERROR(INDEX(INDIRECT("day_wise_sales_data!$B$2:$BZ$599"),MATCH(resource!$CC537,day_wise_sales_data!$A$2:$A$500,0),MATCH(resource!AZ$2,INDIRECT("day_wise_sales_data!$B$1:$BZ$1"),0)),0)</f>
        <v>0</v>
      </c>
      <c r="BA537" s="3">
        <f ca="1">IFERROR(INDEX(INDIRECT("day_wise_sales_data!$B$2:$BZ$599"),MATCH(resource!$CC537,day_wise_sales_data!$A$2:$A$500,0),MATCH(resource!BA$2,INDIRECT("day_wise_sales_data!$B$1:$BZ$1"),0)),0)</f>
        <v>0</v>
      </c>
      <c r="BB537" s="3">
        <f ca="1">IFERROR(INDEX(INDIRECT("day_wise_sales_data!$B$2:$BZ$599"),MATCH(resource!$CC537,day_wise_sales_data!$A$2:$A$500,0),MATCH(resource!BB$2,INDIRECT("day_wise_sales_data!$B$1:$BZ$1"),0)),0)</f>
        <v>0</v>
      </c>
      <c r="BC537" s="3">
        <f ca="1">IFERROR(INDEX(INDIRECT("day_wise_sales_data!$B$2:$BZ$599"),MATCH(resource!$CC537,day_wise_sales_data!$A$2:$A$500,0),MATCH(resource!BC$2,INDIRECT("day_wise_sales_data!$B$1:$BZ$1"),0)),0)</f>
        <v>0</v>
      </c>
      <c r="BD537" s="3">
        <f ca="1">IFERROR(INDEX(INDIRECT("day_wise_sales_data!$B$2:$BZ$599"),MATCH(resource!$CC537,day_wise_sales_data!$A$2:$A$500,0),MATCH(resource!BD$2,INDIRECT("day_wise_sales_data!$B$1:$BZ$1"),0)),0)</f>
        <v>0</v>
      </c>
      <c r="BE537" s="3">
        <f ca="1">IFERROR(INDEX(INDIRECT("day_wise_sales_data!$B$2:$BZ$599"),MATCH(resource!$CC537,day_wise_sales_data!$A$2:$A$500,0),MATCH(resource!BE$2,INDIRECT("day_wise_sales_data!$B$1:$BZ$1"),0)),0)</f>
        <v>0</v>
      </c>
      <c r="BF537" s="3">
        <f ca="1">IFERROR(INDEX(INDIRECT("day_wise_sales_data!$B$2:$BZ$599"),MATCH(resource!$CC537,day_wise_sales_data!$A$2:$A$500,0),MATCH(resource!BF$2,INDIRECT("day_wise_sales_data!$B$1:$BZ$1"),0)),0)</f>
        <v>0</v>
      </c>
      <c r="BG537" s="3">
        <f ca="1">IFERROR(INDEX(INDIRECT("day_wise_sales_data!$B$2:$BZ$599"),MATCH(resource!$CC537,day_wise_sales_data!$A$2:$A$500,0),MATCH(resource!BG$2,INDIRECT("day_wise_sales_data!$B$1:$BZ$1"),0)),0)</f>
        <v>0</v>
      </c>
      <c r="BH537" s="3">
        <f ca="1">IFERROR(INDEX(INDIRECT("day_wise_sales_data!$B$2:$BZ$599"),MATCH(resource!$CC537,day_wise_sales_data!$A$2:$A$500,0),MATCH(resource!BH$2,INDIRECT("day_wise_sales_data!$B$1:$BZ$1"),0)),0)</f>
        <v>0</v>
      </c>
      <c r="BI537" s="3">
        <f ca="1">IFERROR(INDEX(INDIRECT("day_wise_sales_data!$B$2:$BZ$599"),MATCH(resource!$CC537,day_wise_sales_data!$A$2:$A$500,0),MATCH(resource!BI$2,INDIRECT("day_wise_sales_data!$B$1:$BZ$1"),0)),0)</f>
        <v>0</v>
      </c>
      <c r="BJ537" s="3">
        <f ca="1">IFERROR(INDEX(INDIRECT("day_wise_sales_data!$B$2:$BZ$599"),MATCH(resource!$CC537,day_wise_sales_data!$A$2:$A$500,0),MATCH(resource!BJ$2,INDIRECT("day_wise_sales_data!$B$1:$BZ$1"),0)),0)</f>
        <v>0</v>
      </c>
      <c r="BK537" s="3">
        <f ca="1">IFERROR(INDEX(INDIRECT("day_wise_sales_data!$B$2:$BZ$599"),MATCH(resource!$CC537,day_wise_sales_data!$A$2:$A$500,0),MATCH(resource!BK$2,INDIRECT("day_wise_sales_data!$B$1:$BZ$1"),0)),0)</f>
        <v>0</v>
      </c>
      <c r="BL537" s="3">
        <f ca="1">IFERROR(INDEX(INDIRECT("day_wise_sales_data!$B$2:$BZ$599"),MATCH(resource!$CC537,day_wise_sales_data!$A$2:$A$500,0),MATCH(resource!BL$2,INDIRECT("day_wise_sales_data!$B$1:$BZ$1"),0)),0)</f>
        <v>0</v>
      </c>
      <c r="BM537" s="3">
        <f ca="1">IFERROR(INDEX(INDIRECT("day_wise_sales_data!$B$2:$BZ$599"),MATCH(resource!$CC537,day_wise_sales_data!$A$2:$A$500,0),MATCH(resource!BM$2,INDIRECT("day_wise_sales_data!$B$1:$BZ$1"),0)),0)</f>
        <v>0</v>
      </c>
      <c r="BN537" s="3">
        <f ca="1">IFERROR(INDEX(INDIRECT("day_wise_sales_data!$B$2:$BZ$599"),MATCH(resource!$CC537,day_wise_sales_data!$A$2:$A$500,0),MATCH(resource!BN$2,INDIRECT("day_wise_sales_data!$B$1:$BZ$1"),0)),0)</f>
        <v>0</v>
      </c>
      <c r="BO537" s="3">
        <f ca="1">IFERROR(INDEX(INDIRECT("day_wise_sales_data!$B$2:$BZ$599"),MATCH(resource!$CC537,day_wise_sales_data!$A$2:$A$500,0),MATCH(resource!BO$2,INDIRECT("day_wise_sales_data!$B$1:$BZ$1"),0)),0)</f>
        <v>0</v>
      </c>
      <c r="BP537" s="3">
        <f ca="1">IFERROR(INDEX(INDIRECT("day_wise_sales_data!$B$2:$BZ$599"),MATCH(resource!$CC537,day_wise_sales_data!$A$2:$A$500,0),MATCH(resource!BP$2,INDIRECT("day_wise_sales_data!$B$1:$BZ$1"),0)),0)</f>
        <v>0</v>
      </c>
      <c r="BQ537" s="3">
        <f ca="1">IFERROR(INDEX(INDIRECT("day_wise_sales_data!$B$2:$BZ$599"),MATCH(resource!$CC537,day_wise_sales_data!$A$2:$A$500,0),MATCH(resource!BQ$2,INDIRECT("day_wise_sales_data!$B$1:$BZ$1"),0)),0)</f>
        <v>0</v>
      </c>
      <c r="BR537" s="3">
        <f ca="1">IFERROR(INDEX(INDIRECT("day_wise_sales_data!$B$2:$BZ$599"),MATCH(resource!$CC537,day_wise_sales_data!$A$2:$A$500,0),MATCH(resource!BR$2,INDIRECT("day_wise_sales_data!$B$1:$BZ$1"),0)),0)</f>
        <v>0</v>
      </c>
      <c r="BS537" s="3">
        <f ca="1">IFERROR(INDEX(INDIRECT("day_wise_sales_data!$B$2:$BZ$599"),MATCH(resource!$CC537,day_wise_sales_data!$A$2:$A$500,0),MATCH(resource!BS$2,INDIRECT("day_wise_sales_data!$B$1:$BZ$1"),0)),0)</f>
        <v>0</v>
      </c>
      <c r="BT537" s="3">
        <f ca="1">IFERROR(INDEX(INDIRECT("day_wise_sales_data!$B$2:$BZ$599"),MATCH(resource!$CC537,day_wise_sales_data!$A$2:$A$500,0),MATCH(resource!BT$2,INDIRECT("day_wise_sales_data!$B$1:$BZ$1"),0)),0)</f>
        <v>0</v>
      </c>
      <c r="BU537" s="3">
        <f ca="1">IFERROR(INDEX(INDIRECT("day_wise_sales_data!$B$2:$BZ$599"),MATCH(resource!$CC537,day_wise_sales_data!$A$2:$A$500,0),MATCH(resource!BU$2,INDIRECT("day_wise_sales_data!$B$1:$BZ$1"),0)),0)</f>
        <v>0</v>
      </c>
      <c r="BV537" s="3">
        <f ca="1">IFERROR(INDEX(INDIRECT("day_wise_sales_data!$B$2:$BZ$599"),MATCH(resource!$CC537,day_wise_sales_data!$A$2:$A$500,0),MATCH(resource!BV$2,INDIRECT("day_wise_sales_data!$B$1:$BZ$1"),0)),0)</f>
        <v>0</v>
      </c>
      <c r="BW537" s="3">
        <f ca="1">IFERROR(INDEX(INDIRECT("day_wise_sales_data!$B$2:$BZ$599"),MATCH(resource!$CC537,day_wise_sales_data!$A$2:$A$500,0),MATCH(resource!BW$2,INDIRECT("day_wise_sales_data!$B$1:$BZ$1"),0)),0)</f>
        <v>0</v>
      </c>
      <c r="BX537" s="3">
        <f ca="1">IFERROR(INDEX(INDIRECT("day_wise_sales_data!$B$2:$BZ$599"),MATCH(resource!$CC537,day_wise_sales_data!$A$2:$A$500,0),MATCH(resource!BX$2,INDIRECT("day_wise_sales_data!$B$1:$BZ$1"),0)),0)</f>
        <v>0</v>
      </c>
      <c r="BY537" s="3">
        <f ca="1">IFERROR(INDEX(INDIRECT("day_wise_sales_data!$B$2:$BZ$599"),MATCH(resource!$CC537,day_wise_sales_data!$A$2:$A$500,0),MATCH(resource!BY$2,INDIRECT("day_wise_sales_data!$B$1:$BZ$1"),0)),0)</f>
        <v>0</v>
      </c>
      <c r="BZ537" s="3">
        <f ca="1">IFERROR(INDEX(INDIRECT("day_wise_sales_data!$B$2:$BZ$599"),MATCH(resource!$CC537,day_wise_sales_data!$A$2:$A$500,0),MATCH(resource!BZ$2,INDIRECT("day_wise_sales_data!$B$1:$BZ$1"),0)),0)</f>
        <v>0</v>
      </c>
      <c r="CA537" s="3">
        <f ca="1">IFERROR(INDEX(INDIRECT("day_wise_sales_data!$B$2:$BZ$599"),MATCH(resource!$CC537,day_wise_sales_data!$A$2:$A$500,0),MATCH(resource!CA$2,INDIRECT("day_wise_sales_data!$B$1:$BZ$1"),0)),0)</f>
        <v>0</v>
      </c>
      <c r="CC537" s="4">
        <f>sales_data!H536</f>
        <v>0</v>
      </c>
      <c r="CD537" s="1">
        <v>535</v>
      </c>
      <c r="CE537" s="1" t="str">
        <f>IF(AQ537=report!$AQ$3,resource!CD537,"")</f>
        <v/>
      </c>
      <c r="CF537" s="5" t="str">
        <f>IFERROR(SMALL($CE$3:$CE$1001,ROWS($CE$3:CE537)),"")</f>
        <v/>
      </c>
      <c r="CH537">
        <f>IFERROR(VLOOKUP($CC537,data_pull!$E$22:$G$700,2,0),0)</f>
        <v>0</v>
      </c>
      <c r="DK537" s="3" t="str">
        <f>IFERROR(INDEX(COD_SALES!$B$5:$Z$500,MATCH(resource!$CC537,COD_SALES!$A$5:$A$500,0),MATCH(resource!DK$2,COD_SALES!$B$4:$Z$4,0)),"")</f>
        <v/>
      </c>
      <c r="DL537" s="3" t="str">
        <f>IFERROR(INDEX(COD_SALES!$B$5:$Z$500,MATCH(resource!$CC537,COD_SALES!$A$5:$A$500,0),MATCH(resource!DL$2,COD_SALES!$B$4:$Z$4,0)),"")</f>
        <v/>
      </c>
      <c r="DM537" s="3" t="str">
        <f>IFERROR(INDEX(COD_SALES!$B$5:$Z$500,MATCH(resource!$CC537,COD_SALES!$A$5:$A$500,0),MATCH(resource!DM$2,COD_SALES!$B$4:$Z$4,0)),"")</f>
        <v/>
      </c>
      <c r="DN537" s="3" t="str">
        <f>IFERROR(INDEX(COD_SALES!$B$5:$Z$500,MATCH(resource!$CC537,COD_SALES!$A$5:$A$500,0),MATCH(resource!DN$2,COD_SALES!$B$4:$Z$4,0)),"")</f>
        <v/>
      </c>
      <c r="DO537" s="3" t="str">
        <f>IFERROR(INDEX(COD_SALES!$B$5:$Z$500,MATCH(resource!$CC537,COD_SALES!$A$5:$A$500,0),MATCH(resource!DO$2,COD_SALES!$B$4:$Z$4,0)),"")</f>
        <v/>
      </c>
      <c r="DP537" s="3" t="str">
        <f>IFERROR(INDEX(COD_SALES!$B$5:$Z$500,MATCH(resource!$CC537,COD_SALES!$A$5:$A$500,0),MATCH(resource!DP$2,COD_SALES!$B$4:$Z$4,0)),"")</f>
        <v/>
      </c>
      <c r="DQ537" s="3" t="str">
        <f>IFERROR(INDEX(COD_SALES!$B$5:$Z$500,MATCH(resource!$CC537,COD_SALES!$A$5:$A$500,0),MATCH(resource!DQ$2,COD_SALES!$B$4:$Z$4,0)),"")</f>
        <v/>
      </c>
      <c r="DR537" s="3" t="str">
        <f>IFERROR(INDEX(COD_SALES!$B$5:$Z$500,MATCH(resource!$CC537,COD_SALES!$A$5:$A$500,0),MATCH(resource!DR$2,COD_SALES!$B$4:$Z$4,0)),"")</f>
        <v/>
      </c>
      <c r="DS537" s="3" t="str">
        <f>IFERROR(INDEX(COD_SALES!$B$5:$Z$500,MATCH(resource!$CC537,COD_SALES!$A$5:$A$500,0),MATCH(resource!DS$2,COD_SALES!$B$4:$Z$4,0)),"")</f>
        <v/>
      </c>
      <c r="DT537" s="3" t="str">
        <f>IFERROR(INDEX(COD_SALES!$B$5:$Z$500,MATCH(resource!$CC537,COD_SALES!$A$5:$A$500,0),MATCH(resource!DT$2,COD_SALES!$B$4:$Z$4,0)),"")</f>
        <v/>
      </c>
      <c r="DU537" s="3" t="str">
        <f>IFERROR(INDEX(COD_SALES!$B$5:$Z$500,MATCH(resource!$CC537,COD_SALES!$A$5:$A$500,0),MATCH(resource!DU$2,COD_SALES!$B$4:$Z$4,0)),"")</f>
        <v/>
      </c>
      <c r="DV537" s="3" t="str">
        <f>IFERROR(INDEX(COD_SALES!$B$5:$Z$500,MATCH(resource!$CC537,COD_SALES!$A$5:$A$500,0),MATCH(resource!DV$2,COD_SALES!$B$4:$Z$4,0)),"")</f>
        <v/>
      </c>
      <c r="DW537" s="3" t="str">
        <f>IFERROR(INDEX(COD_SALES!$B$5:$Z$500,MATCH(resource!$CC537,COD_SALES!$A$5:$A$500,0),MATCH(resource!DW$2,COD_SALES!$B$4:$Z$4,0)),"")</f>
        <v/>
      </c>
      <c r="DX537" s="3" t="str">
        <f>IFERROR(INDEX(COD_SALES!$B$5:$Z$500,MATCH(resource!$CC537,COD_SALES!$A$5:$A$500,0),MATCH(resource!DX$2,COD_SALES!$B$4:$Z$4,0)),"")</f>
        <v/>
      </c>
      <c r="DY537" s="3" t="str">
        <f>IFERROR(INDEX(COD_SALES!$B$5:$Z$500,MATCH(resource!$CC537,COD_SALES!$A$5:$A$500,0),MATCH(resource!DY$2,COD_SALES!$B$4:$Z$4,0)),"")</f>
        <v/>
      </c>
      <c r="DZ537" s="3" t="str">
        <f>IFERROR(INDEX(COD_SALES!$B$5:$Z$500,MATCH(resource!$CC537,COD_SALES!$A$5:$A$500,0),MATCH(resource!DZ$2,COD_SALES!$B$4:$Z$4,0)),"")</f>
        <v/>
      </c>
      <c r="EA537" s="3" t="str">
        <f>IFERROR(INDEX(COD_SALES!$B$5:$Z$500,MATCH(resource!$CC537,COD_SALES!$A$5:$A$500,0),MATCH(resource!EA$2,COD_SALES!$B$4:$Z$4,0)),"")</f>
        <v/>
      </c>
      <c r="EB537" s="3">
        <f t="shared" si="132"/>
        <v>0</v>
      </c>
      <c r="EW537" s="3">
        <f>IFERROR(VLOOKUP(CC537,data_pull!$AO$25:$AR$546,2,0),0)</f>
        <v>0</v>
      </c>
      <c r="EX537" s="1">
        <f>IFERROR(VLOOKUP(CC537,data_pull!$AO$25:$AR$546,4,0),0)</f>
        <v>0</v>
      </c>
    </row>
    <row r="538" spans="13:154" x14ac:dyDescent="0.25"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4">
        <f>sales_data!B537</f>
        <v>0</v>
      </c>
      <c r="AR538" s="4">
        <f>sales_data!C537</f>
        <v>0</v>
      </c>
      <c r="AS538" s="5" t="str">
        <f t="shared" si="131"/>
        <v/>
      </c>
      <c r="AT538" s="4">
        <f>sales_data!I537</f>
        <v>0</v>
      </c>
      <c r="AU538" s="4">
        <f>sales_data!W537</f>
        <v>0</v>
      </c>
      <c r="AV538" s="1">
        <f>sales_data!N537</f>
        <v>0</v>
      </c>
      <c r="AW538" s="1">
        <f>sales_data!P537</f>
        <v>0</v>
      </c>
      <c r="AX538" s="3">
        <f ca="1">IFERROR(INDEX(INDIRECT("day_wise_sales_data!$B$2:$BZ$599"),MATCH(resource!$CC538,day_wise_sales_data!$A$2:$A$500,0),MATCH(resource!AX$2,INDIRECT("day_wise_sales_data!$B$1:$BZ$1"),0)),0)</f>
        <v>0</v>
      </c>
      <c r="AY538" s="3">
        <f ca="1">IFERROR(INDEX(INDIRECT("day_wise_sales_data!$B$2:$BZ$599"),MATCH(resource!$CC538,day_wise_sales_data!$A$2:$A$500,0),MATCH(resource!AY$2,INDIRECT("day_wise_sales_data!$B$1:$BZ$1"),0)),0)</f>
        <v>0</v>
      </c>
      <c r="AZ538" s="3">
        <f ca="1">IFERROR(INDEX(INDIRECT("day_wise_sales_data!$B$2:$BZ$599"),MATCH(resource!$CC538,day_wise_sales_data!$A$2:$A$500,0),MATCH(resource!AZ$2,INDIRECT("day_wise_sales_data!$B$1:$BZ$1"),0)),0)</f>
        <v>0</v>
      </c>
      <c r="BA538" s="3">
        <f ca="1">IFERROR(INDEX(INDIRECT("day_wise_sales_data!$B$2:$BZ$599"),MATCH(resource!$CC538,day_wise_sales_data!$A$2:$A$500,0),MATCH(resource!BA$2,INDIRECT("day_wise_sales_data!$B$1:$BZ$1"),0)),0)</f>
        <v>0</v>
      </c>
      <c r="BB538" s="3">
        <f ca="1">IFERROR(INDEX(INDIRECT("day_wise_sales_data!$B$2:$BZ$599"),MATCH(resource!$CC538,day_wise_sales_data!$A$2:$A$500,0),MATCH(resource!BB$2,INDIRECT("day_wise_sales_data!$B$1:$BZ$1"),0)),0)</f>
        <v>0</v>
      </c>
      <c r="BC538" s="3">
        <f ca="1">IFERROR(INDEX(INDIRECT("day_wise_sales_data!$B$2:$BZ$599"),MATCH(resource!$CC538,day_wise_sales_data!$A$2:$A$500,0),MATCH(resource!BC$2,INDIRECT("day_wise_sales_data!$B$1:$BZ$1"),0)),0)</f>
        <v>0</v>
      </c>
      <c r="BD538" s="3">
        <f ca="1">IFERROR(INDEX(INDIRECT("day_wise_sales_data!$B$2:$BZ$599"),MATCH(resource!$CC538,day_wise_sales_data!$A$2:$A$500,0),MATCH(resource!BD$2,INDIRECT("day_wise_sales_data!$B$1:$BZ$1"),0)),0)</f>
        <v>0</v>
      </c>
      <c r="BE538" s="3">
        <f ca="1">IFERROR(INDEX(INDIRECT("day_wise_sales_data!$B$2:$BZ$599"),MATCH(resource!$CC538,day_wise_sales_data!$A$2:$A$500,0),MATCH(resource!BE$2,INDIRECT("day_wise_sales_data!$B$1:$BZ$1"),0)),0)</f>
        <v>0</v>
      </c>
      <c r="BF538" s="3">
        <f ca="1">IFERROR(INDEX(INDIRECT("day_wise_sales_data!$B$2:$BZ$599"),MATCH(resource!$CC538,day_wise_sales_data!$A$2:$A$500,0),MATCH(resource!BF$2,INDIRECT("day_wise_sales_data!$B$1:$BZ$1"),0)),0)</f>
        <v>0</v>
      </c>
      <c r="BG538" s="3">
        <f ca="1">IFERROR(INDEX(INDIRECT("day_wise_sales_data!$B$2:$BZ$599"),MATCH(resource!$CC538,day_wise_sales_data!$A$2:$A$500,0),MATCH(resource!BG$2,INDIRECT("day_wise_sales_data!$B$1:$BZ$1"),0)),0)</f>
        <v>0</v>
      </c>
      <c r="BH538" s="3">
        <f ca="1">IFERROR(INDEX(INDIRECT("day_wise_sales_data!$B$2:$BZ$599"),MATCH(resource!$CC538,day_wise_sales_data!$A$2:$A$500,0),MATCH(resource!BH$2,INDIRECT("day_wise_sales_data!$B$1:$BZ$1"),0)),0)</f>
        <v>0</v>
      </c>
      <c r="BI538" s="3">
        <f ca="1">IFERROR(INDEX(INDIRECT("day_wise_sales_data!$B$2:$BZ$599"),MATCH(resource!$CC538,day_wise_sales_data!$A$2:$A$500,0),MATCH(resource!BI$2,INDIRECT("day_wise_sales_data!$B$1:$BZ$1"),0)),0)</f>
        <v>0</v>
      </c>
      <c r="BJ538" s="3">
        <f ca="1">IFERROR(INDEX(INDIRECT("day_wise_sales_data!$B$2:$BZ$599"),MATCH(resource!$CC538,day_wise_sales_data!$A$2:$A$500,0),MATCH(resource!BJ$2,INDIRECT("day_wise_sales_data!$B$1:$BZ$1"),0)),0)</f>
        <v>0</v>
      </c>
      <c r="BK538" s="3">
        <f ca="1">IFERROR(INDEX(INDIRECT("day_wise_sales_data!$B$2:$BZ$599"),MATCH(resource!$CC538,day_wise_sales_data!$A$2:$A$500,0),MATCH(resource!BK$2,INDIRECT("day_wise_sales_data!$B$1:$BZ$1"),0)),0)</f>
        <v>0</v>
      </c>
      <c r="BL538" s="3">
        <f ca="1">IFERROR(INDEX(INDIRECT("day_wise_sales_data!$B$2:$BZ$599"),MATCH(resource!$CC538,day_wise_sales_data!$A$2:$A$500,0),MATCH(resource!BL$2,INDIRECT("day_wise_sales_data!$B$1:$BZ$1"),0)),0)</f>
        <v>0</v>
      </c>
      <c r="BM538" s="3">
        <f ca="1">IFERROR(INDEX(INDIRECT("day_wise_sales_data!$B$2:$BZ$599"),MATCH(resource!$CC538,day_wise_sales_data!$A$2:$A$500,0),MATCH(resource!BM$2,INDIRECT("day_wise_sales_data!$B$1:$BZ$1"),0)),0)</f>
        <v>0</v>
      </c>
      <c r="BN538" s="3">
        <f ca="1">IFERROR(INDEX(INDIRECT("day_wise_sales_data!$B$2:$BZ$599"),MATCH(resource!$CC538,day_wise_sales_data!$A$2:$A$500,0),MATCH(resource!BN$2,INDIRECT("day_wise_sales_data!$B$1:$BZ$1"),0)),0)</f>
        <v>0</v>
      </c>
      <c r="BO538" s="3">
        <f ca="1">IFERROR(INDEX(INDIRECT("day_wise_sales_data!$B$2:$BZ$599"),MATCH(resource!$CC538,day_wise_sales_data!$A$2:$A$500,0),MATCH(resource!BO$2,INDIRECT("day_wise_sales_data!$B$1:$BZ$1"),0)),0)</f>
        <v>0</v>
      </c>
      <c r="BP538" s="3">
        <f ca="1">IFERROR(INDEX(INDIRECT("day_wise_sales_data!$B$2:$BZ$599"),MATCH(resource!$CC538,day_wise_sales_data!$A$2:$A$500,0),MATCH(resource!BP$2,INDIRECT("day_wise_sales_data!$B$1:$BZ$1"),0)),0)</f>
        <v>0</v>
      </c>
      <c r="BQ538" s="3">
        <f ca="1">IFERROR(INDEX(INDIRECT("day_wise_sales_data!$B$2:$BZ$599"),MATCH(resource!$CC538,day_wise_sales_data!$A$2:$A$500,0),MATCH(resource!BQ$2,INDIRECT("day_wise_sales_data!$B$1:$BZ$1"),0)),0)</f>
        <v>0</v>
      </c>
      <c r="BR538" s="3">
        <f ca="1">IFERROR(INDEX(INDIRECT("day_wise_sales_data!$B$2:$BZ$599"),MATCH(resource!$CC538,day_wise_sales_data!$A$2:$A$500,0),MATCH(resource!BR$2,INDIRECT("day_wise_sales_data!$B$1:$BZ$1"),0)),0)</f>
        <v>0</v>
      </c>
      <c r="BS538" s="3">
        <f ca="1">IFERROR(INDEX(INDIRECT("day_wise_sales_data!$B$2:$BZ$599"),MATCH(resource!$CC538,day_wise_sales_data!$A$2:$A$500,0),MATCH(resource!BS$2,INDIRECT("day_wise_sales_data!$B$1:$BZ$1"),0)),0)</f>
        <v>0</v>
      </c>
      <c r="BT538" s="3">
        <f ca="1">IFERROR(INDEX(INDIRECT("day_wise_sales_data!$B$2:$BZ$599"),MATCH(resource!$CC538,day_wise_sales_data!$A$2:$A$500,0),MATCH(resource!BT$2,INDIRECT("day_wise_sales_data!$B$1:$BZ$1"),0)),0)</f>
        <v>0</v>
      </c>
      <c r="BU538" s="3">
        <f ca="1">IFERROR(INDEX(INDIRECT("day_wise_sales_data!$B$2:$BZ$599"),MATCH(resource!$CC538,day_wise_sales_data!$A$2:$A$500,0),MATCH(resource!BU$2,INDIRECT("day_wise_sales_data!$B$1:$BZ$1"),0)),0)</f>
        <v>0</v>
      </c>
      <c r="BV538" s="3">
        <f ca="1">IFERROR(INDEX(INDIRECT("day_wise_sales_data!$B$2:$BZ$599"),MATCH(resource!$CC538,day_wise_sales_data!$A$2:$A$500,0),MATCH(resource!BV$2,INDIRECT("day_wise_sales_data!$B$1:$BZ$1"),0)),0)</f>
        <v>0</v>
      </c>
      <c r="BW538" s="3">
        <f ca="1">IFERROR(INDEX(INDIRECT("day_wise_sales_data!$B$2:$BZ$599"),MATCH(resource!$CC538,day_wise_sales_data!$A$2:$A$500,0),MATCH(resource!BW$2,INDIRECT("day_wise_sales_data!$B$1:$BZ$1"),0)),0)</f>
        <v>0</v>
      </c>
      <c r="BX538" s="3">
        <f ca="1">IFERROR(INDEX(INDIRECT("day_wise_sales_data!$B$2:$BZ$599"),MATCH(resource!$CC538,day_wise_sales_data!$A$2:$A$500,0),MATCH(resource!BX$2,INDIRECT("day_wise_sales_data!$B$1:$BZ$1"),0)),0)</f>
        <v>0</v>
      </c>
      <c r="BY538" s="3">
        <f ca="1">IFERROR(INDEX(INDIRECT("day_wise_sales_data!$B$2:$BZ$599"),MATCH(resource!$CC538,day_wise_sales_data!$A$2:$A$500,0),MATCH(resource!BY$2,INDIRECT("day_wise_sales_data!$B$1:$BZ$1"),0)),0)</f>
        <v>0</v>
      </c>
      <c r="BZ538" s="3">
        <f ca="1">IFERROR(INDEX(INDIRECT("day_wise_sales_data!$B$2:$BZ$599"),MATCH(resource!$CC538,day_wise_sales_data!$A$2:$A$500,0),MATCH(resource!BZ$2,INDIRECT("day_wise_sales_data!$B$1:$BZ$1"),0)),0)</f>
        <v>0</v>
      </c>
      <c r="CA538" s="3">
        <f ca="1">IFERROR(INDEX(INDIRECT("day_wise_sales_data!$B$2:$BZ$599"),MATCH(resource!$CC538,day_wise_sales_data!$A$2:$A$500,0),MATCH(resource!CA$2,INDIRECT("day_wise_sales_data!$B$1:$BZ$1"),0)),0)</f>
        <v>0</v>
      </c>
      <c r="CC538" s="4">
        <f>sales_data!H537</f>
        <v>0</v>
      </c>
      <c r="CD538" s="1">
        <v>536</v>
      </c>
      <c r="CE538" s="1" t="str">
        <f>IF(AQ538=report!$AQ$3,resource!CD538,"")</f>
        <v/>
      </c>
      <c r="CF538" s="5" t="str">
        <f>IFERROR(SMALL($CE$3:$CE$1001,ROWS($CE$3:CE538)),"")</f>
        <v/>
      </c>
      <c r="CH538">
        <f>IFERROR(VLOOKUP($CC538,data_pull!$E$22:$G$700,2,0),0)</f>
        <v>0</v>
      </c>
      <c r="DK538" s="3" t="str">
        <f>IFERROR(INDEX(COD_SALES!$B$5:$Z$500,MATCH(resource!$CC538,COD_SALES!$A$5:$A$500,0),MATCH(resource!DK$2,COD_SALES!$B$4:$Z$4,0)),"")</f>
        <v/>
      </c>
      <c r="DL538" s="3" t="str">
        <f>IFERROR(INDEX(COD_SALES!$B$5:$Z$500,MATCH(resource!$CC538,COD_SALES!$A$5:$A$500,0),MATCH(resource!DL$2,COD_SALES!$B$4:$Z$4,0)),"")</f>
        <v/>
      </c>
      <c r="DM538" s="3" t="str">
        <f>IFERROR(INDEX(COD_SALES!$B$5:$Z$500,MATCH(resource!$CC538,COD_SALES!$A$5:$A$500,0),MATCH(resource!DM$2,COD_SALES!$B$4:$Z$4,0)),"")</f>
        <v/>
      </c>
      <c r="DN538" s="3" t="str">
        <f>IFERROR(INDEX(COD_SALES!$B$5:$Z$500,MATCH(resource!$CC538,COD_SALES!$A$5:$A$500,0),MATCH(resource!DN$2,COD_SALES!$B$4:$Z$4,0)),"")</f>
        <v/>
      </c>
      <c r="DO538" s="3" t="str">
        <f>IFERROR(INDEX(COD_SALES!$B$5:$Z$500,MATCH(resource!$CC538,COD_SALES!$A$5:$A$500,0),MATCH(resource!DO$2,COD_SALES!$B$4:$Z$4,0)),"")</f>
        <v/>
      </c>
      <c r="DP538" s="3" t="str">
        <f>IFERROR(INDEX(COD_SALES!$B$5:$Z$500,MATCH(resource!$CC538,COD_SALES!$A$5:$A$500,0),MATCH(resource!DP$2,COD_SALES!$B$4:$Z$4,0)),"")</f>
        <v/>
      </c>
      <c r="DQ538" s="3" t="str">
        <f>IFERROR(INDEX(COD_SALES!$B$5:$Z$500,MATCH(resource!$CC538,COD_SALES!$A$5:$A$500,0),MATCH(resource!DQ$2,COD_SALES!$B$4:$Z$4,0)),"")</f>
        <v/>
      </c>
      <c r="DR538" s="3" t="str">
        <f>IFERROR(INDEX(COD_SALES!$B$5:$Z$500,MATCH(resource!$CC538,COD_SALES!$A$5:$A$500,0),MATCH(resource!DR$2,COD_SALES!$B$4:$Z$4,0)),"")</f>
        <v/>
      </c>
      <c r="DS538" s="3" t="str">
        <f>IFERROR(INDEX(COD_SALES!$B$5:$Z$500,MATCH(resource!$CC538,COD_SALES!$A$5:$A$500,0),MATCH(resource!DS$2,COD_SALES!$B$4:$Z$4,0)),"")</f>
        <v/>
      </c>
      <c r="DT538" s="3" t="str">
        <f>IFERROR(INDEX(COD_SALES!$B$5:$Z$500,MATCH(resource!$CC538,COD_SALES!$A$5:$A$500,0),MATCH(resource!DT$2,COD_SALES!$B$4:$Z$4,0)),"")</f>
        <v/>
      </c>
      <c r="DU538" s="3" t="str">
        <f>IFERROR(INDEX(COD_SALES!$B$5:$Z$500,MATCH(resource!$CC538,COD_SALES!$A$5:$A$500,0),MATCH(resource!DU$2,COD_SALES!$B$4:$Z$4,0)),"")</f>
        <v/>
      </c>
      <c r="DV538" s="3" t="str">
        <f>IFERROR(INDEX(COD_SALES!$B$5:$Z$500,MATCH(resource!$CC538,COD_SALES!$A$5:$A$500,0),MATCH(resource!DV$2,COD_SALES!$B$4:$Z$4,0)),"")</f>
        <v/>
      </c>
      <c r="DW538" s="3" t="str">
        <f>IFERROR(INDEX(COD_SALES!$B$5:$Z$500,MATCH(resource!$CC538,COD_SALES!$A$5:$A$500,0),MATCH(resource!DW$2,COD_SALES!$B$4:$Z$4,0)),"")</f>
        <v/>
      </c>
      <c r="DX538" s="3" t="str">
        <f>IFERROR(INDEX(COD_SALES!$B$5:$Z$500,MATCH(resource!$CC538,COD_SALES!$A$5:$A$500,0),MATCH(resource!DX$2,COD_SALES!$B$4:$Z$4,0)),"")</f>
        <v/>
      </c>
      <c r="DY538" s="3" t="str">
        <f>IFERROR(INDEX(COD_SALES!$B$5:$Z$500,MATCH(resource!$CC538,COD_SALES!$A$5:$A$500,0),MATCH(resource!DY$2,COD_SALES!$B$4:$Z$4,0)),"")</f>
        <v/>
      </c>
      <c r="DZ538" s="3" t="str">
        <f>IFERROR(INDEX(COD_SALES!$B$5:$Z$500,MATCH(resource!$CC538,COD_SALES!$A$5:$A$500,0),MATCH(resource!DZ$2,COD_SALES!$B$4:$Z$4,0)),"")</f>
        <v/>
      </c>
      <c r="EA538" s="3" t="str">
        <f>IFERROR(INDEX(COD_SALES!$B$5:$Z$500,MATCH(resource!$CC538,COD_SALES!$A$5:$A$500,0),MATCH(resource!EA$2,COD_SALES!$B$4:$Z$4,0)),"")</f>
        <v/>
      </c>
      <c r="EB538" s="3">
        <f t="shared" si="132"/>
        <v>0</v>
      </c>
      <c r="EW538" s="3">
        <f>IFERROR(VLOOKUP(CC538,data_pull!$AO$25:$AR$546,2,0),0)</f>
        <v>0</v>
      </c>
      <c r="EX538" s="1">
        <f>IFERROR(VLOOKUP(CC538,data_pull!$AO$25:$AR$546,4,0),0)</f>
        <v>0</v>
      </c>
    </row>
    <row r="539" spans="13:154" x14ac:dyDescent="0.25"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4">
        <f>sales_data!B538</f>
        <v>0</v>
      </c>
      <c r="AR539" s="4">
        <f>sales_data!C538</f>
        <v>0</v>
      </c>
      <c r="AS539" s="5" t="str">
        <f t="shared" si="131"/>
        <v/>
      </c>
      <c r="AT539" s="4">
        <f>sales_data!I538</f>
        <v>0</v>
      </c>
      <c r="AU539" s="4">
        <f>sales_data!W538</f>
        <v>0</v>
      </c>
      <c r="AV539" s="1">
        <f>sales_data!N538</f>
        <v>0</v>
      </c>
      <c r="AW539" s="1">
        <f>sales_data!P538</f>
        <v>0</v>
      </c>
      <c r="AX539" s="3">
        <f ca="1">IFERROR(INDEX(INDIRECT("day_wise_sales_data!$B$2:$BZ$599"),MATCH(resource!$CC539,day_wise_sales_data!$A$2:$A$500,0),MATCH(resource!AX$2,INDIRECT("day_wise_sales_data!$B$1:$BZ$1"),0)),0)</f>
        <v>0</v>
      </c>
      <c r="AY539" s="3">
        <f ca="1">IFERROR(INDEX(INDIRECT("day_wise_sales_data!$B$2:$BZ$599"),MATCH(resource!$CC539,day_wise_sales_data!$A$2:$A$500,0),MATCH(resource!AY$2,INDIRECT("day_wise_sales_data!$B$1:$BZ$1"),0)),0)</f>
        <v>0</v>
      </c>
      <c r="AZ539" s="3">
        <f ca="1">IFERROR(INDEX(INDIRECT("day_wise_sales_data!$B$2:$BZ$599"),MATCH(resource!$CC539,day_wise_sales_data!$A$2:$A$500,0),MATCH(resource!AZ$2,INDIRECT("day_wise_sales_data!$B$1:$BZ$1"),0)),0)</f>
        <v>0</v>
      </c>
      <c r="BA539" s="3">
        <f ca="1">IFERROR(INDEX(INDIRECT("day_wise_sales_data!$B$2:$BZ$599"),MATCH(resource!$CC539,day_wise_sales_data!$A$2:$A$500,0),MATCH(resource!BA$2,INDIRECT("day_wise_sales_data!$B$1:$BZ$1"),0)),0)</f>
        <v>0</v>
      </c>
      <c r="BB539" s="3">
        <f ca="1">IFERROR(INDEX(INDIRECT("day_wise_sales_data!$B$2:$BZ$599"),MATCH(resource!$CC539,day_wise_sales_data!$A$2:$A$500,0),MATCH(resource!BB$2,INDIRECT("day_wise_sales_data!$B$1:$BZ$1"),0)),0)</f>
        <v>0</v>
      </c>
      <c r="BC539" s="3">
        <f ca="1">IFERROR(INDEX(INDIRECT("day_wise_sales_data!$B$2:$BZ$599"),MATCH(resource!$CC539,day_wise_sales_data!$A$2:$A$500,0),MATCH(resource!BC$2,INDIRECT("day_wise_sales_data!$B$1:$BZ$1"),0)),0)</f>
        <v>0</v>
      </c>
      <c r="BD539" s="3">
        <f ca="1">IFERROR(INDEX(INDIRECT("day_wise_sales_data!$B$2:$BZ$599"),MATCH(resource!$CC539,day_wise_sales_data!$A$2:$A$500,0),MATCH(resource!BD$2,INDIRECT("day_wise_sales_data!$B$1:$BZ$1"),0)),0)</f>
        <v>0</v>
      </c>
      <c r="BE539" s="3">
        <f ca="1">IFERROR(INDEX(INDIRECT("day_wise_sales_data!$B$2:$BZ$599"),MATCH(resource!$CC539,day_wise_sales_data!$A$2:$A$500,0),MATCH(resource!BE$2,INDIRECT("day_wise_sales_data!$B$1:$BZ$1"),0)),0)</f>
        <v>0</v>
      </c>
      <c r="BF539" s="3">
        <f ca="1">IFERROR(INDEX(INDIRECT("day_wise_sales_data!$B$2:$BZ$599"),MATCH(resource!$CC539,day_wise_sales_data!$A$2:$A$500,0),MATCH(resource!BF$2,INDIRECT("day_wise_sales_data!$B$1:$BZ$1"),0)),0)</f>
        <v>0</v>
      </c>
      <c r="BG539" s="3">
        <f ca="1">IFERROR(INDEX(INDIRECT("day_wise_sales_data!$B$2:$BZ$599"),MATCH(resource!$CC539,day_wise_sales_data!$A$2:$A$500,0),MATCH(resource!BG$2,INDIRECT("day_wise_sales_data!$B$1:$BZ$1"),0)),0)</f>
        <v>0</v>
      </c>
      <c r="BH539" s="3">
        <f ca="1">IFERROR(INDEX(INDIRECT("day_wise_sales_data!$B$2:$BZ$599"),MATCH(resource!$CC539,day_wise_sales_data!$A$2:$A$500,0),MATCH(resource!BH$2,INDIRECT("day_wise_sales_data!$B$1:$BZ$1"),0)),0)</f>
        <v>0</v>
      </c>
      <c r="BI539" s="3">
        <f ca="1">IFERROR(INDEX(INDIRECT("day_wise_sales_data!$B$2:$BZ$599"),MATCH(resource!$CC539,day_wise_sales_data!$A$2:$A$500,0),MATCH(resource!BI$2,INDIRECT("day_wise_sales_data!$B$1:$BZ$1"),0)),0)</f>
        <v>0</v>
      </c>
      <c r="BJ539" s="3">
        <f ca="1">IFERROR(INDEX(INDIRECT("day_wise_sales_data!$B$2:$BZ$599"),MATCH(resource!$CC539,day_wise_sales_data!$A$2:$A$500,0),MATCH(resource!BJ$2,INDIRECT("day_wise_sales_data!$B$1:$BZ$1"),0)),0)</f>
        <v>0</v>
      </c>
      <c r="BK539" s="3">
        <f ca="1">IFERROR(INDEX(INDIRECT("day_wise_sales_data!$B$2:$BZ$599"),MATCH(resource!$CC539,day_wise_sales_data!$A$2:$A$500,0),MATCH(resource!BK$2,INDIRECT("day_wise_sales_data!$B$1:$BZ$1"),0)),0)</f>
        <v>0</v>
      </c>
      <c r="BL539" s="3">
        <f ca="1">IFERROR(INDEX(INDIRECT("day_wise_sales_data!$B$2:$BZ$599"),MATCH(resource!$CC539,day_wise_sales_data!$A$2:$A$500,0),MATCH(resource!BL$2,INDIRECT("day_wise_sales_data!$B$1:$BZ$1"),0)),0)</f>
        <v>0</v>
      </c>
      <c r="BM539" s="3">
        <f ca="1">IFERROR(INDEX(INDIRECT("day_wise_sales_data!$B$2:$BZ$599"),MATCH(resource!$CC539,day_wise_sales_data!$A$2:$A$500,0),MATCH(resource!BM$2,INDIRECT("day_wise_sales_data!$B$1:$BZ$1"),0)),0)</f>
        <v>0</v>
      </c>
      <c r="BN539" s="3">
        <f ca="1">IFERROR(INDEX(INDIRECT("day_wise_sales_data!$B$2:$BZ$599"),MATCH(resource!$CC539,day_wise_sales_data!$A$2:$A$500,0),MATCH(resource!BN$2,INDIRECT("day_wise_sales_data!$B$1:$BZ$1"),0)),0)</f>
        <v>0</v>
      </c>
      <c r="BO539" s="3">
        <f ca="1">IFERROR(INDEX(INDIRECT("day_wise_sales_data!$B$2:$BZ$599"),MATCH(resource!$CC539,day_wise_sales_data!$A$2:$A$500,0),MATCH(resource!BO$2,INDIRECT("day_wise_sales_data!$B$1:$BZ$1"),0)),0)</f>
        <v>0</v>
      </c>
      <c r="BP539" s="3">
        <f ca="1">IFERROR(INDEX(INDIRECT("day_wise_sales_data!$B$2:$BZ$599"),MATCH(resource!$CC539,day_wise_sales_data!$A$2:$A$500,0),MATCH(resource!BP$2,INDIRECT("day_wise_sales_data!$B$1:$BZ$1"),0)),0)</f>
        <v>0</v>
      </c>
      <c r="BQ539" s="3">
        <f ca="1">IFERROR(INDEX(INDIRECT("day_wise_sales_data!$B$2:$BZ$599"),MATCH(resource!$CC539,day_wise_sales_data!$A$2:$A$500,0),MATCH(resource!BQ$2,INDIRECT("day_wise_sales_data!$B$1:$BZ$1"),0)),0)</f>
        <v>0</v>
      </c>
      <c r="BR539" s="3">
        <f ca="1">IFERROR(INDEX(INDIRECT("day_wise_sales_data!$B$2:$BZ$599"),MATCH(resource!$CC539,day_wise_sales_data!$A$2:$A$500,0),MATCH(resource!BR$2,INDIRECT("day_wise_sales_data!$B$1:$BZ$1"),0)),0)</f>
        <v>0</v>
      </c>
      <c r="BS539" s="3">
        <f ca="1">IFERROR(INDEX(INDIRECT("day_wise_sales_data!$B$2:$BZ$599"),MATCH(resource!$CC539,day_wise_sales_data!$A$2:$A$500,0),MATCH(resource!BS$2,INDIRECT("day_wise_sales_data!$B$1:$BZ$1"),0)),0)</f>
        <v>0</v>
      </c>
      <c r="BT539" s="3">
        <f ca="1">IFERROR(INDEX(INDIRECT("day_wise_sales_data!$B$2:$BZ$599"),MATCH(resource!$CC539,day_wise_sales_data!$A$2:$A$500,0),MATCH(resource!BT$2,INDIRECT("day_wise_sales_data!$B$1:$BZ$1"),0)),0)</f>
        <v>0</v>
      </c>
      <c r="BU539" s="3">
        <f ca="1">IFERROR(INDEX(INDIRECT("day_wise_sales_data!$B$2:$BZ$599"),MATCH(resource!$CC539,day_wise_sales_data!$A$2:$A$500,0),MATCH(resource!BU$2,INDIRECT("day_wise_sales_data!$B$1:$BZ$1"),0)),0)</f>
        <v>0</v>
      </c>
      <c r="BV539" s="3">
        <f ca="1">IFERROR(INDEX(INDIRECT("day_wise_sales_data!$B$2:$BZ$599"),MATCH(resource!$CC539,day_wise_sales_data!$A$2:$A$500,0),MATCH(resource!BV$2,INDIRECT("day_wise_sales_data!$B$1:$BZ$1"),0)),0)</f>
        <v>0</v>
      </c>
      <c r="BW539" s="3">
        <f ca="1">IFERROR(INDEX(INDIRECT("day_wise_sales_data!$B$2:$BZ$599"),MATCH(resource!$CC539,day_wise_sales_data!$A$2:$A$500,0),MATCH(resource!BW$2,INDIRECT("day_wise_sales_data!$B$1:$BZ$1"),0)),0)</f>
        <v>0</v>
      </c>
      <c r="BX539" s="3">
        <f ca="1">IFERROR(INDEX(INDIRECT("day_wise_sales_data!$B$2:$BZ$599"),MATCH(resource!$CC539,day_wise_sales_data!$A$2:$A$500,0),MATCH(resource!BX$2,INDIRECT("day_wise_sales_data!$B$1:$BZ$1"),0)),0)</f>
        <v>0</v>
      </c>
      <c r="BY539" s="3">
        <f ca="1">IFERROR(INDEX(INDIRECT("day_wise_sales_data!$B$2:$BZ$599"),MATCH(resource!$CC539,day_wise_sales_data!$A$2:$A$500,0),MATCH(resource!BY$2,INDIRECT("day_wise_sales_data!$B$1:$BZ$1"),0)),0)</f>
        <v>0</v>
      </c>
      <c r="BZ539" s="3">
        <f ca="1">IFERROR(INDEX(INDIRECT("day_wise_sales_data!$B$2:$BZ$599"),MATCH(resource!$CC539,day_wise_sales_data!$A$2:$A$500,0),MATCH(resource!BZ$2,INDIRECT("day_wise_sales_data!$B$1:$BZ$1"),0)),0)</f>
        <v>0</v>
      </c>
      <c r="CA539" s="3">
        <f ca="1">IFERROR(INDEX(INDIRECT("day_wise_sales_data!$B$2:$BZ$599"),MATCH(resource!$CC539,day_wise_sales_data!$A$2:$A$500,0),MATCH(resource!CA$2,INDIRECT("day_wise_sales_data!$B$1:$BZ$1"),0)),0)</f>
        <v>0</v>
      </c>
      <c r="CC539" s="4">
        <f>sales_data!H538</f>
        <v>0</v>
      </c>
      <c r="CD539" s="1">
        <v>537</v>
      </c>
      <c r="CE539" s="1" t="str">
        <f>IF(AQ539=report!$AQ$3,resource!CD539,"")</f>
        <v/>
      </c>
      <c r="CF539" s="5" t="str">
        <f>IFERROR(SMALL($CE$3:$CE$1001,ROWS($CE$3:CE539)),"")</f>
        <v/>
      </c>
      <c r="CH539">
        <f>IFERROR(VLOOKUP($CC539,data_pull!$E$22:$G$700,2,0),0)</f>
        <v>0</v>
      </c>
      <c r="DK539" s="3" t="str">
        <f>IFERROR(INDEX(COD_SALES!$B$5:$Z$500,MATCH(resource!$CC539,COD_SALES!$A$5:$A$500,0),MATCH(resource!DK$2,COD_SALES!$B$4:$Z$4,0)),"")</f>
        <v/>
      </c>
      <c r="DL539" s="3" t="str">
        <f>IFERROR(INDEX(COD_SALES!$B$5:$Z$500,MATCH(resource!$CC539,COD_SALES!$A$5:$A$500,0),MATCH(resource!DL$2,COD_SALES!$B$4:$Z$4,0)),"")</f>
        <v/>
      </c>
      <c r="DM539" s="3" t="str">
        <f>IFERROR(INDEX(COD_SALES!$B$5:$Z$500,MATCH(resource!$CC539,COD_SALES!$A$5:$A$500,0),MATCH(resource!DM$2,COD_SALES!$B$4:$Z$4,0)),"")</f>
        <v/>
      </c>
      <c r="DN539" s="3" t="str">
        <f>IFERROR(INDEX(COD_SALES!$B$5:$Z$500,MATCH(resource!$CC539,COD_SALES!$A$5:$A$500,0),MATCH(resource!DN$2,COD_SALES!$B$4:$Z$4,0)),"")</f>
        <v/>
      </c>
      <c r="DO539" s="3" t="str">
        <f>IFERROR(INDEX(COD_SALES!$B$5:$Z$500,MATCH(resource!$CC539,COD_SALES!$A$5:$A$500,0),MATCH(resource!DO$2,COD_SALES!$B$4:$Z$4,0)),"")</f>
        <v/>
      </c>
      <c r="DP539" s="3" t="str">
        <f>IFERROR(INDEX(COD_SALES!$B$5:$Z$500,MATCH(resource!$CC539,COD_SALES!$A$5:$A$500,0),MATCH(resource!DP$2,COD_SALES!$B$4:$Z$4,0)),"")</f>
        <v/>
      </c>
      <c r="DQ539" s="3" t="str">
        <f>IFERROR(INDEX(COD_SALES!$B$5:$Z$500,MATCH(resource!$CC539,COD_SALES!$A$5:$A$500,0),MATCH(resource!DQ$2,COD_SALES!$B$4:$Z$4,0)),"")</f>
        <v/>
      </c>
      <c r="DR539" s="3" t="str">
        <f>IFERROR(INDEX(COD_SALES!$B$5:$Z$500,MATCH(resource!$CC539,COD_SALES!$A$5:$A$500,0),MATCH(resource!DR$2,COD_SALES!$B$4:$Z$4,0)),"")</f>
        <v/>
      </c>
      <c r="DS539" s="3" t="str">
        <f>IFERROR(INDEX(COD_SALES!$B$5:$Z$500,MATCH(resource!$CC539,COD_SALES!$A$5:$A$500,0),MATCH(resource!DS$2,COD_SALES!$B$4:$Z$4,0)),"")</f>
        <v/>
      </c>
      <c r="DT539" s="3" t="str">
        <f>IFERROR(INDEX(COD_SALES!$B$5:$Z$500,MATCH(resource!$CC539,COD_SALES!$A$5:$A$500,0),MATCH(resource!DT$2,COD_SALES!$B$4:$Z$4,0)),"")</f>
        <v/>
      </c>
      <c r="DU539" s="3" t="str">
        <f>IFERROR(INDEX(COD_SALES!$B$5:$Z$500,MATCH(resource!$CC539,COD_SALES!$A$5:$A$500,0),MATCH(resource!DU$2,COD_SALES!$B$4:$Z$4,0)),"")</f>
        <v/>
      </c>
      <c r="DV539" s="3" t="str">
        <f>IFERROR(INDEX(COD_SALES!$B$5:$Z$500,MATCH(resource!$CC539,COD_SALES!$A$5:$A$500,0),MATCH(resource!DV$2,COD_SALES!$B$4:$Z$4,0)),"")</f>
        <v/>
      </c>
      <c r="DW539" s="3" t="str">
        <f>IFERROR(INDEX(COD_SALES!$B$5:$Z$500,MATCH(resource!$CC539,COD_SALES!$A$5:$A$500,0),MATCH(resource!DW$2,COD_SALES!$B$4:$Z$4,0)),"")</f>
        <v/>
      </c>
      <c r="DX539" s="3" t="str">
        <f>IFERROR(INDEX(COD_SALES!$B$5:$Z$500,MATCH(resource!$CC539,COD_SALES!$A$5:$A$500,0),MATCH(resource!DX$2,COD_SALES!$B$4:$Z$4,0)),"")</f>
        <v/>
      </c>
      <c r="DY539" s="3" t="str">
        <f>IFERROR(INDEX(COD_SALES!$B$5:$Z$500,MATCH(resource!$CC539,COD_SALES!$A$5:$A$500,0),MATCH(resource!DY$2,COD_SALES!$B$4:$Z$4,0)),"")</f>
        <v/>
      </c>
      <c r="DZ539" s="3" t="str">
        <f>IFERROR(INDEX(COD_SALES!$B$5:$Z$500,MATCH(resource!$CC539,COD_SALES!$A$5:$A$500,0),MATCH(resource!DZ$2,COD_SALES!$B$4:$Z$4,0)),"")</f>
        <v/>
      </c>
      <c r="EA539" s="3" t="str">
        <f>IFERROR(INDEX(COD_SALES!$B$5:$Z$500,MATCH(resource!$CC539,COD_SALES!$A$5:$A$500,0),MATCH(resource!EA$2,COD_SALES!$B$4:$Z$4,0)),"")</f>
        <v/>
      </c>
      <c r="EB539" s="3">
        <f t="shared" si="132"/>
        <v>0</v>
      </c>
      <c r="EW539" s="3">
        <f>IFERROR(VLOOKUP(CC539,data_pull!$AO$25:$AR$546,2,0),0)</f>
        <v>0</v>
      </c>
      <c r="EX539" s="1">
        <f>IFERROR(VLOOKUP(CC539,data_pull!$AO$25:$AR$546,4,0),0)</f>
        <v>0</v>
      </c>
    </row>
    <row r="540" spans="13:154" x14ac:dyDescent="0.25"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4">
        <f>sales_data!B539</f>
        <v>0</v>
      </c>
      <c r="AR540" s="4">
        <f>sales_data!C539</f>
        <v>0</v>
      </c>
      <c r="AS540" s="5" t="str">
        <f t="shared" si="131"/>
        <v/>
      </c>
      <c r="AT540" s="4">
        <f>sales_data!I539</f>
        <v>0</v>
      </c>
      <c r="AU540" s="4">
        <f>sales_data!W539</f>
        <v>0</v>
      </c>
      <c r="AV540" s="1">
        <f>sales_data!N539</f>
        <v>0</v>
      </c>
      <c r="AW540" s="1">
        <f>sales_data!P539</f>
        <v>0</v>
      </c>
      <c r="AX540" s="3">
        <f ca="1">IFERROR(INDEX(INDIRECT("day_wise_sales_data!$B$2:$BZ$599"),MATCH(resource!$CC540,day_wise_sales_data!$A$2:$A$500,0),MATCH(resource!AX$2,INDIRECT("day_wise_sales_data!$B$1:$BZ$1"),0)),0)</f>
        <v>0</v>
      </c>
      <c r="AY540" s="3">
        <f ca="1">IFERROR(INDEX(INDIRECT("day_wise_sales_data!$B$2:$BZ$599"),MATCH(resource!$CC540,day_wise_sales_data!$A$2:$A$500,0),MATCH(resource!AY$2,INDIRECT("day_wise_sales_data!$B$1:$BZ$1"),0)),0)</f>
        <v>0</v>
      </c>
      <c r="AZ540" s="3">
        <f ca="1">IFERROR(INDEX(INDIRECT("day_wise_sales_data!$B$2:$BZ$599"),MATCH(resource!$CC540,day_wise_sales_data!$A$2:$A$500,0),MATCH(resource!AZ$2,INDIRECT("day_wise_sales_data!$B$1:$BZ$1"),0)),0)</f>
        <v>0</v>
      </c>
      <c r="BA540" s="3">
        <f ca="1">IFERROR(INDEX(INDIRECT("day_wise_sales_data!$B$2:$BZ$599"),MATCH(resource!$CC540,day_wise_sales_data!$A$2:$A$500,0),MATCH(resource!BA$2,INDIRECT("day_wise_sales_data!$B$1:$BZ$1"),0)),0)</f>
        <v>0</v>
      </c>
      <c r="BB540" s="3">
        <f ca="1">IFERROR(INDEX(INDIRECT("day_wise_sales_data!$B$2:$BZ$599"),MATCH(resource!$CC540,day_wise_sales_data!$A$2:$A$500,0),MATCH(resource!BB$2,INDIRECT("day_wise_sales_data!$B$1:$BZ$1"),0)),0)</f>
        <v>0</v>
      </c>
      <c r="BC540" s="3">
        <f ca="1">IFERROR(INDEX(INDIRECT("day_wise_sales_data!$B$2:$BZ$599"),MATCH(resource!$CC540,day_wise_sales_data!$A$2:$A$500,0),MATCH(resource!BC$2,INDIRECT("day_wise_sales_data!$B$1:$BZ$1"),0)),0)</f>
        <v>0</v>
      </c>
      <c r="BD540" s="3">
        <f ca="1">IFERROR(INDEX(INDIRECT("day_wise_sales_data!$B$2:$BZ$599"),MATCH(resource!$CC540,day_wise_sales_data!$A$2:$A$500,0),MATCH(resource!BD$2,INDIRECT("day_wise_sales_data!$B$1:$BZ$1"),0)),0)</f>
        <v>0</v>
      </c>
      <c r="BE540" s="3">
        <f ca="1">IFERROR(INDEX(INDIRECT("day_wise_sales_data!$B$2:$BZ$599"),MATCH(resource!$CC540,day_wise_sales_data!$A$2:$A$500,0),MATCH(resource!BE$2,INDIRECT("day_wise_sales_data!$B$1:$BZ$1"),0)),0)</f>
        <v>0</v>
      </c>
      <c r="BF540" s="3">
        <f ca="1">IFERROR(INDEX(INDIRECT("day_wise_sales_data!$B$2:$BZ$599"),MATCH(resource!$CC540,day_wise_sales_data!$A$2:$A$500,0),MATCH(resource!BF$2,INDIRECT("day_wise_sales_data!$B$1:$BZ$1"),0)),0)</f>
        <v>0</v>
      </c>
      <c r="BG540" s="3">
        <f ca="1">IFERROR(INDEX(INDIRECT("day_wise_sales_data!$B$2:$BZ$599"),MATCH(resource!$CC540,day_wise_sales_data!$A$2:$A$500,0),MATCH(resource!BG$2,INDIRECT("day_wise_sales_data!$B$1:$BZ$1"),0)),0)</f>
        <v>0</v>
      </c>
      <c r="BH540" s="3">
        <f ca="1">IFERROR(INDEX(INDIRECT("day_wise_sales_data!$B$2:$BZ$599"),MATCH(resource!$CC540,day_wise_sales_data!$A$2:$A$500,0),MATCH(resource!BH$2,INDIRECT("day_wise_sales_data!$B$1:$BZ$1"),0)),0)</f>
        <v>0</v>
      </c>
      <c r="BI540" s="3">
        <f ca="1">IFERROR(INDEX(INDIRECT("day_wise_sales_data!$B$2:$BZ$599"),MATCH(resource!$CC540,day_wise_sales_data!$A$2:$A$500,0),MATCH(resource!BI$2,INDIRECT("day_wise_sales_data!$B$1:$BZ$1"),0)),0)</f>
        <v>0</v>
      </c>
      <c r="BJ540" s="3">
        <f ca="1">IFERROR(INDEX(INDIRECT("day_wise_sales_data!$B$2:$BZ$599"),MATCH(resource!$CC540,day_wise_sales_data!$A$2:$A$500,0),MATCH(resource!BJ$2,INDIRECT("day_wise_sales_data!$B$1:$BZ$1"),0)),0)</f>
        <v>0</v>
      </c>
      <c r="BK540" s="3">
        <f ca="1">IFERROR(INDEX(INDIRECT("day_wise_sales_data!$B$2:$BZ$599"),MATCH(resource!$CC540,day_wise_sales_data!$A$2:$A$500,0),MATCH(resource!BK$2,INDIRECT("day_wise_sales_data!$B$1:$BZ$1"),0)),0)</f>
        <v>0</v>
      </c>
      <c r="BL540" s="3">
        <f ca="1">IFERROR(INDEX(INDIRECT("day_wise_sales_data!$B$2:$BZ$599"),MATCH(resource!$CC540,day_wise_sales_data!$A$2:$A$500,0),MATCH(resource!BL$2,INDIRECT("day_wise_sales_data!$B$1:$BZ$1"),0)),0)</f>
        <v>0</v>
      </c>
      <c r="BM540" s="3">
        <f ca="1">IFERROR(INDEX(INDIRECT("day_wise_sales_data!$B$2:$BZ$599"),MATCH(resource!$CC540,day_wise_sales_data!$A$2:$A$500,0),MATCH(resource!BM$2,INDIRECT("day_wise_sales_data!$B$1:$BZ$1"),0)),0)</f>
        <v>0</v>
      </c>
      <c r="BN540" s="3">
        <f ca="1">IFERROR(INDEX(INDIRECT("day_wise_sales_data!$B$2:$BZ$599"),MATCH(resource!$CC540,day_wise_sales_data!$A$2:$A$500,0),MATCH(resource!BN$2,INDIRECT("day_wise_sales_data!$B$1:$BZ$1"),0)),0)</f>
        <v>0</v>
      </c>
      <c r="BO540" s="3">
        <f ca="1">IFERROR(INDEX(INDIRECT("day_wise_sales_data!$B$2:$BZ$599"),MATCH(resource!$CC540,day_wise_sales_data!$A$2:$A$500,0),MATCH(resource!BO$2,INDIRECT("day_wise_sales_data!$B$1:$BZ$1"),0)),0)</f>
        <v>0</v>
      </c>
      <c r="BP540" s="3">
        <f ca="1">IFERROR(INDEX(INDIRECT("day_wise_sales_data!$B$2:$BZ$599"),MATCH(resource!$CC540,day_wise_sales_data!$A$2:$A$500,0),MATCH(resource!BP$2,INDIRECT("day_wise_sales_data!$B$1:$BZ$1"),0)),0)</f>
        <v>0</v>
      </c>
      <c r="BQ540" s="3">
        <f ca="1">IFERROR(INDEX(INDIRECT("day_wise_sales_data!$B$2:$BZ$599"),MATCH(resource!$CC540,day_wise_sales_data!$A$2:$A$500,0),MATCH(resource!BQ$2,INDIRECT("day_wise_sales_data!$B$1:$BZ$1"),0)),0)</f>
        <v>0</v>
      </c>
      <c r="BR540" s="3">
        <f ca="1">IFERROR(INDEX(INDIRECT("day_wise_sales_data!$B$2:$BZ$599"),MATCH(resource!$CC540,day_wise_sales_data!$A$2:$A$500,0),MATCH(resource!BR$2,INDIRECT("day_wise_sales_data!$B$1:$BZ$1"),0)),0)</f>
        <v>0</v>
      </c>
      <c r="BS540" s="3">
        <f ca="1">IFERROR(INDEX(INDIRECT("day_wise_sales_data!$B$2:$BZ$599"),MATCH(resource!$CC540,day_wise_sales_data!$A$2:$A$500,0),MATCH(resource!BS$2,INDIRECT("day_wise_sales_data!$B$1:$BZ$1"),0)),0)</f>
        <v>0</v>
      </c>
      <c r="BT540" s="3">
        <f ca="1">IFERROR(INDEX(INDIRECT("day_wise_sales_data!$B$2:$BZ$599"),MATCH(resource!$CC540,day_wise_sales_data!$A$2:$A$500,0),MATCH(resource!BT$2,INDIRECT("day_wise_sales_data!$B$1:$BZ$1"),0)),0)</f>
        <v>0</v>
      </c>
      <c r="BU540" s="3">
        <f ca="1">IFERROR(INDEX(INDIRECT("day_wise_sales_data!$B$2:$BZ$599"),MATCH(resource!$CC540,day_wise_sales_data!$A$2:$A$500,0),MATCH(resource!BU$2,INDIRECT("day_wise_sales_data!$B$1:$BZ$1"),0)),0)</f>
        <v>0</v>
      </c>
      <c r="BV540" s="3">
        <f ca="1">IFERROR(INDEX(INDIRECT("day_wise_sales_data!$B$2:$BZ$599"),MATCH(resource!$CC540,day_wise_sales_data!$A$2:$A$500,0),MATCH(resource!BV$2,INDIRECT("day_wise_sales_data!$B$1:$BZ$1"),0)),0)</f>
        <v>0</v>
      </c>
      <c r="BW540" s="3">
        <f ca="1">IFERROR(INDEX(INDIRECT("day_wise_sales_data!$B$2:$BZ$599"),MATCH(resource!$CC540,day_wise_sales_data!$A$2:$A$500,0),MATCH(resource!BW$2,INDIRECT("day_wise_sales_data!$B$1:$BZ$1"),0)),0)</f>
        <v>0</v>
      </c>
      <c r="BX540" s="3">
        <f ca="1">IFERROR(INDEX(INDIRECT("day_wise_sales_data!$B$2:$BZ$599"),MATCH(resource!$CC540,day_wise_sales_data!$A$2:$A$500,0),MATCH(resource!BX$2,INDIRECT("day_wise_sales_data!$B$1:$BZ$1"),0)),0)</f>
        <v>0</v>
      </c>
      <c r="BY540" s="3">
        <f ca="1">IFERROR(INDEX(INDIRECT("day_wise_sales_data!$B$2:$BZ$599"),MATCH(resource!$CC540,day_wise_sales_data!$A$2:$A$500,0),MATCH(resource!BY$2,INDIRECT("day_wise_sales_data!$B$1:$BZ$1"),0)),0)</f>
        <v>0</v>
      </c>
      <c r="BZ540" s="3">
        <f ca="1">IFERROR(INDEX(INDIRECT("day_wise_sales_data!$B$2:$BZ$599"),MATCH(resource!$CC540,day_wise_sales_data!$A$2:$A$500,0),MATCH(resource!BZ$2,INDIRECT("day_wise_sales_data!$B$1:$BZ$1"),0)),0)</f>
        <v>0</v>
      </c>
      <c r="CA540" s="3">
        <f ca="1">IFERROR(INDEX(INDIRECT("day_wise_sales_data!$B$2:$BZ$599"),MATCH(resource!$CC540,day_wise_sales_data!$A$2:$A$500,0),MATCH(resource!CA$2,INDIRECT("day_wise_sales_data!$B$1:$BZ$1"),0)),0)</f>
        <v>0</v>
      </c>
      <c r="CC540" s="4">
        <f>sales_data!H539</f>
        <v>0</v>
      </c>
      <c r="CD540" s="1">
        <v>538</v>
      </c>
      <c r="CE540" s="1" t="str">
        <f>IF(AQ540=report!$AQ$3,resource!CD540,"")</f>
        <v/>
      </c>
      <c r="CF540" s="5" t="str">
        <f>IFERROR(SMALL($CE$3:$CE$1001,ROWS($CE$3:CE540)),"")</f>
        <v/>
      </c>
      <c r="CH540">
        <f>IFERROR(VLOOKUP($CC540,data_pull!$E$22:$G$700,2,0),0)</f>
        <v>0</v>
      </c>
      <c r="DK540" s="3" t="str">
        <f>IFERROR(INDEX(COD_SALES!$B$5:$Z$500,MATCH(resource!$CC540,COD_SALES!$A$5:$A$500,0),MATCH(resource!DK$2,COD_SALES!$B$4:$Z$4,0)),"")</f>
        <v/>
      </c>
      <c r="DL540" s="3" t="str">
        <f>IFERROR(INDEX(COD_SALES!$B$5:$Z$500,MATCH(resource!$CC540,COD_SALES!$A$5:$A$500,0),MATCH(resource!DL$2,COD_SALES!$B$4:$Z$4,0)),"")</f>
        <v/>
      </c>
      <c r="DM540" s="3" t="str">
        <f>IFERROR(INDEX(COD_SALES!$B$5:$Z$500,MATCH(resource!$CC540,COD_SALES!$A$5:$A$500,0),MATCH(resource!DM$2,COD_SALES!$B$4:$Z$4,0)),"")</f>
        <v/>
      </c>
      <c r="DN540" s="3" t="str">
        <f>IFERROR(INDEX(COD_SALES!$B$5:$Z$500,MATCH(resource!$CC540,COD_SALES!$A$5:$A$500,0),MATCH(resource!DN$2,COD_SALES!$B$4:$Z$4,0)),"")</f>
        <v/>
      </c>
      <c r="DO540" s="3" t="str">
        <f>IFERROR(INDEX(COD_SALES!$B$5:$Z$500,MATCH(resource!$CC540,COD_SALES!$A$5:$A$500,0),MATCH(resource!DO$2,COD_SALES!$B$4:$Z$4,0)),"")</f>
        <v/>
      </c>
      <c r="DP540" s="3" t="str">
        <f>IFERROR(INDEX(COD_SALES!$B$5:$Z$500,MATCH(resource!$CC540,COD_SALES!$A$5:$A$500,0),MATCH(resource!DP$2,COD_SALES!$B$4:$Z$4,0)),"")</f>
        <v/>
      </c>
      <c r="DQ540" s="3" t="str">
        <f>IFERROR(INDEX(COD_SALES!$B$5:$Z$500,MATCH(resource!$CC540,COD_SALES!$A$5:$A$500,0),MATCH(resource!DQ$2,COD_SALES!$B$4:$Z$4,0)),"")</f>
        <v/>
      </c>
      <c r="DR540" s="3" t="str">
        <f>IFERROR(INDEX(COD_SALES!$B$5:$Z$500,MATCH(resource!$CC540,COD_SALES!$A$5:$A$500,0),MATCH(resource!DR$2,COD_SALES!$B$4:$Z$4,0)),"")</f>
        <v/>
      </c>
      <c r="DS540" s="3" t="str">
        <f>IFERROR(INDEX(COD_SALES!$B$5:$Z$500,MATCH(resource!$CC540,COD_SALES!$A$5:$A$500,0),MATCH(resource!DS$2,COD_SALES!$B$4:$Z$4,0)),"")</f>
        <v/>
      </c>
      <c r="DT540" s="3" t="str">
        <f>IFERROR(INDEX(COD_SALES!$B$5:$Z$500,MATCH(resource!$CC540,COD_SALES!$A$5:$A$500,0),MATCH(resource!DT$2,COD_SALES!$B$4:$Z$4,0)),"")</f>
        <v/>
      </c>
      <c r="DU540" s="3" t="str">
        <f>IFERROR(INDEX(COD_SALES!$B$5:$Z$500,MATCH(resource!$CC540,COD_SALES!$A$5:$A$500,0),MATCH(resource!DU$2,COD_SALES!$B$4:$Z$4,0)),"")</f>
        <v/>
      </c>
      <c r="DV540" s="3" t="str">
        <f>IFERROR(INDEX(COD_SALES!$B$5:$Z$500,MATCH(resource!$CC540,COD_SALES!$A$5:$A$500,0),MATCH(resource!DV$2,COD_SALES!$B$4:$Z$4,0)),"")</f>
        <v/>
      </c>
      <c r="DW540" s="3" t="str">
        <f>IFERROR(INDEX(COD_SALES!$B$5:$Z$500,MATCH(resource!$CC540,COD_SALES!$A$5:$A$500,0),MATCH(resource!DW$2,COD_SALES!$B$4:$Z$4,0)),"")</f>
        <v/>
      </c>
      <c r="DX540" s="3" t="str">
        <f>IFERROR(INDEX(COD_SALES!$B$5:$Z$500,MATCH(resource!$CC540,COD_SALES!$A$5:$A$500,0),MATCH(resource!DX$2,COD_SALES!$B$4:$Z$4,0)),"")</f>
        <v/>
      </c>
      <c r="DY540" s="3" t="str">
        <f>IFERROR(INDEX(COD_SALES!$B$5:$Z$500,MATCH(resource!$CC540,COD_SALES!$A$5:$A$500,0),MATCH(resource!DY$2,COD_SALES!$B$4:$Z$4,0)),"")</f>
        <v/>
      </c>
      <c r="DZ540" s="3" t="str">
        <f>IFERROR(INDEX(COD_SALES!$B$5:$Z$500,MATCH(resource!$CC540,COD_SALES!$A$5:$A$500,0),MATCH(resource!DZ$2,COD_SALES!$B$4:$Z$4,0)),"")</f>
        <v/>
      </c>
      <c r="EA540" s="3" t="str">
        <f>IFERROR(INDEX(COD_SALES!$B$5:$Z$500,MATCH(resource!$CC540,COD_SALES!$A$5:$A$500,0),MATCH(resource!EA$2,COD_SALES!$B$4:$Z$4,0)),"")</f>
        <v/>
      </c>
      <c r="EB540" s="3">
        <f t="shared" si="132"/>
        <v>0</v>
      </c>
      <c r="EW540" s="3">
        <f>IFERROR(VLOOKUP(CC540,data_pull!$AO$25:$AR$546,2,0),0)</f>
        <v>0</v>
      </c>
      <c r="EX540" s="1">
        <f>IFERROR(VLOOKUP(CC540,data_pull!$AO$25:$AR$546,4,0),0)</f>
        <v>0</v>
      </c>
    </row>
    <row r="541" spans="13:154" x14ac:dyDescent="0.25"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4">
        <f>sales_data!B540</f>
        <v>0</v>
      </c>
      <c r="AR541" s="4">
        <f>sales_data!C540</f>
        <v>0</v>
      </c>
      <c r="AS541" s="5" t="str">
        <f t="shared" si="131"/>
        <v/>
      </c>
      <c r="AT541" s="4">
        <f>sales_data!I540</f>
        <v>0</v>
      </c>
      <c r="AU541" s="4">
        <f>sales_data!W540</f>
        <v>0</v>
      </c>
      <c r="AV541" s="1">
        <f>sales_data!N540</f>
        <v>0</v>
      </c>
      <c r="AW541" s="1">
        <f>sales_data!P540</f>
        <v>0</v>
      </c>
      <c r="AX541" s="3">
        <f ca="1">IFERROR(INDEX(INDIRECT("day_wise_sales_data!$B$2:$BZ$599"),MATCH(resource!$CC541,day_wise_sales_data!$A$2:$A$500,0),MATCH(resource!AX$2,INDIRECT("day_wise_sales_data!$B$1:$BZ$1"),0)),0)</f>
        <v>0</v>
      </c>
      <c r="AY541" s="3">
        <f ca="1">IFERROR(INDEX(INDIRECT("day_wise_sales_data!$B$2:$BZ$599"),MATCH(resource!$CC541,day_wise_sales_data!$A$2:$A$500,0),MATCH(resource!AY$2,INDIRECT("day_wise_sales_data!$B$1:$BZ$1"),0)),0)</f>
        <v>0</v>
      </c>
      <c r="AZ541" s="3">
        <f ca="1">IFERROR(INDEX(INDIRECT("day_wise_sales_data!$B$2:$BZ$599"),MATCH(resource!$CC541,day_wise_sales_data!$A$2:$A$500,0),MATCH(resource!AZ$2,INDIRECT("day_wise_sales_data!$B$1:$BZ$1"),0)),0)</f>
        <v>0</v>
      </c>
      <c r="BA541" s="3">
        <f ca="1">IFERROR(INDEX(INDIRECT("day_wise_sales_data!$B$2:$BZ$599"),MATCH(resource!$CC541,day_wise_sales_data!$A$2:$A$500,0),MATCH(resource!BA$2,INDIRECT("day_wise_sales_data!$B$1:$BZ$1"),0)),0)</f>
        <v>0</v>
      </c>
      <c r="BB541" s="3">
        <f ca="1">IFERROR(INDEX(INDIRECT("day_wise_sales_data!$B$2:$BZ$599"),MATCH(resource!$CC541,day_wise_sales_data!$A$2:$A$500,0),MATCH(resource!BB$2,INDIRECT("day_wise_sales_data!$B$1:$BZ$1"),0)),0)</f>
        <v>0</v>
      </c>
      <c r="BC541" s="3">
        <f ca="1">IFERROR(INDEX(INDIRECT("day_wise_sales_data!$B$2:$BZ$599"),MATCH(resource!$CC541,day_wise_sales_data!$A$2:$A$500,0),MATCH(resource!BC$2,INDIRECT("day_wise_sales_data!$B$1:$BZ$1"),0)),0)</f>
        <v>0</v>
      </c>
      <c r="BD541" s="3">
        <f ca="1">IFERROR(INDEX(INDIRECT("day_wise_sales_data!$B$2:$BZ$599"),MATCH(resource!$CC541,day_wise_sales_data!$A$2:$A$500,0),MATCH(resource!BD$2,INDIRECT("day_wise_sales_data!$B$1:$BZ$1"),0)),0)</f>
        <v>0</v>
      </c>
      <c r="BE541" s="3">
        <f ca="1">IFERROR(INDEX(INDIRECT("day_wise_sales_data!$B$2:$BZ$599"),MATCH(resource!$CC541,day_wise_sales_data!$A$2:$A$500,0),MATCH(resource!BE$2,INDIRECT("day_wise_sales_data!$B$1:$BZ$1"),0)),0)</f>
        <v>0</v>
      </c>
      <c r="BF541" s="3">
        <f ca="1">IFERROR(INDEX(INDIRECT("day_wise_sales_data!$B$2:$BZ$599"),MATCH(resource!$CC541,day_wise_sales_data!$A$2:$A$500,0),MATCH(resource!BF$2,INDIRECT("day_wise_sales_data!$B$1:$BZ$1"),0)),0)</f>
        <v>0</v>
      </c>
      <c r="BG541" s="3">
        <f ca="1">IFERROR(INDEX(INDIRECT("day_wise_sales_data!$B$2:$BZ$599"),MATCH(resource!$CC541,day_wise_sales_data!$A$2:$A$500,0),MATCH(resource!BG$2,INDIRECT("day_wise_sales_data!$B$1:$BZ$1"),0)),0)</f>
        <v>0</v>
      </c>
      <c r="BH541" s="3">
        <f ca="1">IFERROR(INDEX(INDIRECT("day_wise_sales_data!$B$2:$BZ$599"),MATCH(resource!$CC541,day_wise_sales_data!$A$2:$A$500,0),MATCH(resource!BH$2,INDIRECT("day_wise_sales_data!$B$1:$BZ$1"),0)),0)</f>
        <v>0</v>
      </c>
      <c r="BI541" s="3">
        <f ca="1">IFERROR(INDEX(INDIRECT("day_wise_sales_data!$B$2:$BZ$599"),MATCH(resource!$CC541,day_wise_sales_data!$A$2:$A$500,0),MATCH(resource!BI$2,INDIRECT("day_wise_sales_data!$B$1:$BZ$1"),0)),0)</f>
        <v>0</v>
      </c>
      <c r="BJ541" s="3">
        <f ca="1">IFERROR(INDEX(INDIRECT("day_wise_sales_data!$B$2:$BZ$599"),MATCH(resource!$CC541,day_wise_sales_data!$A$2:$A$500,0),MATCH(resource!BJ$2,INDIRECT("day_wise_sales_data!$B$1:$BZ$1"),0)),0)</f>
        <v>0</v>
      </c>
      <c r="BK541" s="3">
        <f ca="1">IFERROR(INDEX(INDIRECT("day_wise_sales_data!$B$2:$BZ$599"),MATCH(resource!$CC541,day_wise_sales_data!$A$2:$A$500,0),MATCH(resource!BK$2,INDIRECT("day_wise_sales_data!$B$1:$BZ$1"),0)),0)</f>
        <v>0</v>
      </c>
      <c r="BL541" s="3">
        <f ca="1">IFERROR(INDEX(INDIRECT("day_wise_sales_data!$B$2:$BZ$599"),MATCH(resource!$CC541,day_wise_sales_data!$A$2:$A$500,0),MATCH(resource!BL$2,INDIRECT("day_wise_sales_data!$B$1:$BZ$1"),0)),0)</f>
        <v>0</v>
      </c>
      <c r="BM541" s="3">
        <f ca="1">IFERROR(INDEX(INDIRECT("day_wise_sales_data!$B$2:$BZ$599"),MATCH(resource!$CC541,day_wise_sales_data!$A$2:$A$500,0),MATCH(resource!BM$2,INDIRECT("day_wise_sales_data!$B$1:$BZ$1"),0)),0)</f>
        <v>0</v>
      </c>
      <c r="BN541" s="3">
        <f ca="1">IFERROR(INDEX(INDIRECT("day_wise_sales_data!$B$2:$BZ$599"),MATCH(resource!$CC541,day_wise_sales_data!$A$2:$A$500,0),MATCH(resource!BN$2,INDIRECT("day_wise_sales_data!$B$1:$BZ$1"),0)),0)</f>
        <v>0</v>
      </c>
      <c r="BO541" s="3">
        <f ca="1">IFERROR(INDEX(INDIRECT("day_wise_sales_data!$B$2:$BZ$599"),MATCH(resource!$CC541,day_wise_sales_data!$A$2:$A$500,0),MATCH(resource!BO$2,INDIRECT("day_wise_sales_data!$B$1:$BZ$1"),0)),0)</f>
        <v>0</v>
      </c>
      <c r="BP541" s="3">
        <f ca="1">IFERROR(INDEX(INDIRECT("day_wise_sales_data!$B$2:$BZ$599"),MATCH(resource!$CC541,day_wise_sales_data!$A$2:$A$500,0),MATCH(resource!BP$2,INDIRECT("day_wise_sales_data!$B$1:$BZ$1"),0)),0)</f>
        <v>0</v>
      </c>
      <c r="BQ541" s="3">
        <f ca="1">IFERROR(INDEX(INDIRECT("day_wise_sales_data!$B$2:$BZ$599"),MATCH(resource!$CC541,day_wise_sales_data!$A$2:$A$500,0),MATCH(resource!BQ$2,INDIRECT("day_wise_sales_data!$B$1:$BZ$1"),0)),0)</f>
        <v>0</v>
      </c>
      <c r="BR541" s="3">
        <f ca="1">IFERROR(INDEX(INDIRECT("day_wise_sales_data!$B$2:$BZ$599"),MATCH(resource!$CC541,day_wise_sales_data!$A$2:$A$500,0),MATCH(resource!BR$2,INDIRECT("day_wise_sales_data!$B$1:$BZ$1"),0)),0)</f>
        <v>0</v>
      </c>
      <c r="BS541" s="3">
        <f ca="1">IFERROR(INDEX(INDIRECT("day_wise_sales_data!$B$2:$BZ$599"),MATCH(resource!$CC541,day_wise_sales_data!$A$2:$A$500,0),MATCH(resource!BS$2,INDIRECT("day_wise_sales_data!$B$1:$BZ$1"),0)),0)</f>
        <v>0</v>
      </c>
      <c r="BT541" s="3">
        <f ca="1">IFERROR(INDEX(INDIRECT("day_wise_sales_data!$B$2:$BZ$599"),MATCH(resource!$CC541,day_wise_sales_data!$A$2:$A$500,0),MATCH(resource!BT$2,INDIRECT("day_wise_sales_data!$B$1:$BZ$1"),0)),0)</f>
        <v>0</v>
      </c>
      <c r="BU541" s="3">
        <f ca="1">IFERROR(INDEX(INDIRECT("day_wise_sales_data!$B$2:$BZ$599"),MATCH(resource!$CC541,day_wise_sales_data!$A$2:$A$500,0),MATCH(resource!BU$2,INDIRECT("day_wise_sales_data!$B$1:$BZ$1"),0)),0)</f>
        <v>0</v>
      </c>
      <c r="BV541" s="3">
        <f ca="1">IFERROR(INDEX(INDIRECT("day_wise_sales_data!$B$2:$BZ$599"),MATCH(resource!$CC541,day_wise_sales_data!$A$2:$A$500,0),MATCH(resource!BV$2,INDIRECT("day_wise_sales_data!$B$1:$BZ$1"),0)),0)</f>
        <v>0</v>
      </c>
      <c r="BW541" s="3">
        <f ca="1">IFERROR(INDEX(INDIRECT("day_wise_sales_data!$B$2:$BZ$599"),MATCH(resource!$CC541,day_wise_sales_data!$A$2:$A$500,0),MATCH(resource!BW$2,INDIRECT("day_wise_sales_data!$B$1:$BZ$1"),0)),0)</f>
        <v>0</v>
      </c>
      <c r="BX541" s="3">
        <f ca="1">IFERROR(INDEX(INDIRECT("day_wise_sales_data!$B$2:$BZ$599"),MATCH(resource!$CC541,day_wise_sales_data!$A$2:$A$500,0),MATCH(resource!BX$2,INDIRECT("day_wise_sales_data!$B$1:$BZ$1"),0)),0)</f>
        <v>0</v>
      </c>
      <c r="BY541" s="3">
        <f ca="1">IFERROR(INDEX(INDIRECT("day_wise_sales_data!$B$2:$BZ$599"),MATCH(resource!$CC541,day_wise_sales_data!$A$2:$A$500,0),MATCH(resource!BY$2,INDIRECT("day_wise_sales_data!$B$1:$BZ$1"),0)),0)</f>
        <v>0</v>
      </c>
      <c r="BZ541" s="3">
        <f ca="1">IFERROR(INDEX(INDIRECT("day_wise_sales_data!$B$2:$BZ$599"),MATCH(resource!$CC541,day_wise_sales_data!$A$2:$A$500,0),MATCH(resource!BZ$2,INDIRECT("day_wise_sales_data!$B$1:$BZ$1"),0)),0)</f>
        <v>0</v>
      </c>
      <c r="CA541" s="3">
        <f ca="1">IFERROR(INDEX(INDIRECT("day_wise_sales_data!$B$2:$BZ$599"),MATCH(resource!$CC541,day_wise_sales_data!$A$2:$A$500,0),MATCH(resource!CA$2,INDIRECT("day_wise_sales_data!$B$1:$BZ$1"),0)),0)</f>
        <v>0</v>
      </c>
      <c r="CC541" s="4">
        <f>sales_data!H540</f>
        <v>0</v>
      </c>
      <c r="CD541" s="1">
        <v>539</v>
      </c>
      <c r="CE541" s="1" t="str">
        <f>IF(AQ541=report!$AQ$3,resource!CD541,"")</f>
        <v/>
      </c>
      <c r="CF541" s="5" t="str">
        <f>IFERROR(SMALL($CE$3:$CE$1001,ROWS($CE$3:CE541)),"")</f>
        <v/>
      </c>
      <c r="CH541">
        <f>IFERROR(VLOOKUP($CC541,data_pull!$E$22:$G$700,2,0),0)</f>
        <v>0</v>
      </c>
      <c r="DK541" s="3" t="str">
        <f>IFERROR(INDEX(COD_SALES!$B$5:$Z$500,MATCH(resource!$CC541,COD_SALES!$A$5:$A$500,0),MATCH(resource!DK$2,COD_SALES!$B$4:$Z$4,0)),"")</f>
        <v/>
      </c>
      <c r="DL541" s="3" t="str">
        <f>IFERROR(INDEX(COD_SALES!$B$5:$Z$500,MATCH(resource!$CC541,COD_SALES!$A$5:$A$500,0),MATCH(resource!DL$2,COD_SALES!$B$4:$Z$4,0)),"")</f>
        <v/>
      </c>
      <c r="DM541" s="3" t="str">
        <f>IFERROR(INDEX(COD_SALES!$B$5:$Z$500,MATCH(resource!$CC541,COD_SALES!$A$5:$A$500,0),MATCH(resource!DM$2,COD_SALES!$B$4:$Z$4,0)),"")</f>
        <v/>
      </c>
      <c r="DN541" s="3" t="str">
        <f>IFERROR(INDEX(COD_SALES!$B$5:$Z$500,MATCH(resource!$CC541,COD_SALES!$A$5:$A$500,0),MATCH(resource!DN$2,COD_SALES!$B$4:$Z$4,0)),"")</f>
        <v/>
      </c>
      <c r="DO541" s="3" t="str">
        <f>IFERROR(INDEX(COD_SALES!$B$5:$Z$500,MATCH(resource!$CC541,COD_SALES!$A$5:$A$500,0),MATCH(resource!DO$2,COD_SALES!$B$4:$Z$4,0)),"")</f>
        <v/>
      </c>
      <c r="DP541" s="3" t="str">
        <f>IFERROR(INDEX(COD_SALES!$B$5:$Z$500,MATCH(resource!$CC541,COD_SALES!$A$5:$A$500,0),MATCH(resource!DP$2,COD_SALES!$B$4:$Z$4,0)),"")</f>
        <v/>
      </c>
      <c r="DQ541" s="3" t="str">
        <f>IFERROR(INDEX(COD_SALES!$B$5:$Z$500,MATCH(resource!$CC541,COD_SALES!$A$5:$A$500,0),MATCH(resource!DQ$2,COD_SALES!$B$4:$Z$4,0)),"")</f>
        <v/>
      </c>
      <c r="DR541" s="3" t="str">
        <f>IFERROR(INDEX(COD_SALES!$B$5:$Z$500,MATCH(resource!$CC541,COD_SALES!$A$5:$A$500,0),MATCH(resource!DR$2,COD_SALES!$B$4:$Z$4,0)),"")</f>
        <v/>
      </c>
      <c r="DS541" s="3" t="str">
        <f>IFERROR(INDEX(COD_SALES!$B$5:$Z$500,MATCH(resource!$CC541,COD_SALES!$A$5:$A$500,0),MATCH(resource!DS$2,COD_SALES!$B$4:$Z$4,0)),"")</f>
        <v/>
      </c>
      <c r="DT541" s="3" t="str">
        <f>IFERROR(INDEX(COD_SALES!$B$5:$Z$500,MATCH(resource!$CC541,COD_SALES!$A$5:$A$500,0),MATCH(resource!DT$2,COD_SALES!$B$4:$Z$4,0)),"")</f>
        <v/>
      </c>
      <c r="DU541" s="3" t="str">
        <f>IFERROR(INDEX(COD_SALES!$B$5:$Z$500,MATCH(resource!$CC541,COD_SALES!$A$5:$A$500,0),MATCH(resource!DU$2,COD_SALES!$B$4:$Z$4,0)),"")</f>
        <v/>
      </c>
      <c r="DV541" s="3" t="str">
        <f>IFERROR(INDEX(COD_SALES!$B$5:$Z$500,MATCH(resource!$CC541,COD_SALES!$A$5:$A$500,0),MATCH(resource!DV$2,COD_SALES!$B$4:$Z$4,0)),"")</f>
        <v/>
      </c>
      <c r="DW541" s="3" t="str">
        <f>IFERROR(INDEX(COD_SALES!$B$5:$Z$500,MATCH(resource!$CC541,COD_SALES!$A$5:$A$500,0),MATCH(resource!DW$2,COD_SALES!$B$4:$Z$4,0)),"")</f>
        <v/>
      </c>
      <c r="DX541" s="3" t="str">
        <f>IFERROR(INDEX(COD_SALES!$B$5:$Z$500,MATCH(resource!$CC541,COD_SALES!$A$5:$A$500,0),MATCH(resource!DX$2,COD_SALES!$B$4:$Z$4,0)),"")</f>
        <v/>
      </c>
      <c r="DY541" s="3" t="str">
        <f>IFERROR(INDEX(COD_SALES!$B$5:$Z$500,MATCH(resource!$CC541,COD_SALES!$A$5:$A$500,0),MATCH(resource!DY$2,COD_SALES!$B$4:$Z$4,0)),"")</f>
        <v/>
      </c>
      <c r="DZ541" s="3" t="str">
        <f>IFERROR(INDEX(COD_SALES!$B$5:$Z$500,MATCH(resource!$CC541,COD_SALES!$A$5:$A$500,0),MATCH(resource!DZ$2,COD_SALES!$B$4:$Z$4,0)),"")</f>
        <v/>
      </c>
      <c r="EA541" s="3" t="str">
        <f>IFERROR(INDEX(COD_SALES!$B$5:$Z$500,MATCH(resource!$CC541,COD_SALES!$A$5:$A$500,0),MATCH(resource!EA$2,COD_SALES!$B$4:$Z$4,0)),"")</f>
        <v/>
      </c>
      <c r="EB541" s="3">
        <f t="shared" si="132"/>
        <v>0</v>
      </c>
      <c r="EW541" s="3">
        <f>IFERROR(VLOOKUP(CC541,data_pull!$AO$25:$AR$546,2,0),0)</f>
        <v>0</v>
      </c>
      <c r="EX541" s="1">
        <f>IFERROR(VLOOKUP(CC541,data_pull!$AO$25:$AR$546,4,0),0)</f>
        <v>0</v>
      </c>
    </row>
    <row r="542" spans="13:154" x14ac:dyDescent="0.25"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4">
        <f>sales_data!B541</f>
        <v>0</v>
      </c>
      <c r="AR542" s="4">
        <f>sales_data!C541</f>
        <v>0</v>
      </c>
      <c r="AS542" s="5" t="str">
        <f t="shared" si="131"/>
        <v/>
      </c>
      <c r="AT542" s="4">
        <f>sales_data!I541</f>
        <v>0</v>
      </c>
      <c r="AU542" s="4">
        <f>sales_data!W541</f>
        <v>0</v>
      </c>
      <c r="AV542" s="1">
        <f>sales_data!N541</f>
        <v>0</v>
      </c>
      <c r="AW542" s="1">
        <f>sales_data!P541</f>
        <v>0</v>
      </c>
      <c r="AX542" s="3">
        <f ca="1">IFERROR(INDEX(INDIRECT("day_wise_sales_data!$B$2:$BZ$599"),MATCH(resource!$CC542,day_wise_sales_data!$A$2:$A$500,0),MATCH(resource!AX$2,INDIRECT("day_wise_sales_data!$B$1:$BZ$1"),0)),0)</f>
        <v>0</v>
      </c>
      <c r="AY542" s="3">
        <f ca="1">IFERROR(INDEX(INDIRECT("day_wise_sales_data!$B$2:$BZ$599"),MATCH(resource!$CC542,day_wise_sales_data!$A$2:$A$500,0),MATCH(resource!AY$2,INDIRECT("day_wise_sales_data!$B$1:$BZ$1"),0)),0)</f>
        <v>0</v>
      </c>
      <c r="AZ542" s="3">
        <f ca="1">IFERROR(INDEX(INDIRECT("day_wise_sales_data!$B$2:$BZ$599"),MATCH(resource!$CC542,day_wise_sales_data!$A$2:$A$500,0),MATCH(resource!AZ$2,INDIRECT("day_wise_sales_data!$B$1:$BZ$1"),0)),0)</f>
        <v>0</v>
      </c>
      <c r="BA542" s="3">
        <f ca="1">IFERROR(INDEX(INDIRECT("day_wise_sales_data!$B$2:$BZ$599"),MATCH(resource!$CC542,day_wise_sales_data!$A$2:$A$500,0),MATCH(resource!BA$2,INDIRECT("day_wise_sales_data!$B$1:$BZ$1"),0)),0)</f>
        <v>0</v>
      </c>
      <c r="BB542" s="3">
        <f ca="1">IFERROR(INDEX(INDIRECT("day_wise_sales_data!$B$2:$BZ$599"),MATCH(resource!$CC542,day_wise_sales_data!$A$2:$A$500,0),MATCH(resource!BB$2,INDIRECT("day_wise_sales_data!$B$1:$BZ$1"),0)),0)</f>
        <v>0</v>
      </c>
      <c r="BC542" s="3">
        <f ca="1">IFERROR(INDEX(INDIRECT("day_wise_sales_data!$B$2:$BZ$599"),MATCH(resource!$CC542,day_wise_sales_data!$A$2:$A$500,0),MATCH(resource!BC$2,INDIRECT("day_wise_sales_data!$B$1:$BZ$1"),0)),0)</f>
        <v>0</v>
      </c>
      <c r="BD542" s="3">
        <f ca="1">IFERROR(INDEX(INDIRECT("day_wise_sales_data!$B$2:$BZ$599"),MATCH(resource!$CC542,day_wise_sales_data!$A$2:$A$500,0),MATCH(resource!BD$2,INDIRECT("day_wise_sales_data!$B$1:$BZ$1"),0)),0)</f>
        <v>0</v>
      </c>
      <c r="BE542" s="3">
        <f ca="1">IFERROR(INDEX(INDIRECT("day_wise_sales_data!$B$2:$BZ$599"),MATCH(resource!$CC542,day_wise_sales_data!$A$2:$A$500,0),MATCH(resource!BE$2,INDIRECT("day_wise_sales_data!$B$1:$BZ$1"),0)),0)</f>
        <v>0</v>
      </c>
      <c r="BF542" s="3">
        <f ca="1">IFERROR(INDEX(INDIRECT("day_wise_sales_data!$B$2:$BZ$599"),MATCH(resource!$CC542,day_wise_sales_data!$A$2:$A$500,0),MATCH(resource!BF$2,INDIRECT("day_wise_sales_data!$B$1:$BZ$1"),0)),0)</f>
        <v>0</v>
      </c>
      <c r="BG542" s="3">
        <f ca="1">IFERROR(INDEX(INDIRECT("day_wise_sales_data!$B$2:$BZ$599"),MATCH(resource!$CC542,day_wise_sales_data!$A$2:$A$500,0),MATCH(resource!BG$2,INDIRECT("day_wise_sales_data!$B$1:$BZ$1"),0)),0)</f>
        <v>0</v>
      </c>
      <c r="BH542" s="3">
        <f ca="1">IFERROR(INDEX(INDIRECT("day_wise_sales_data!$B$2:$BZ$599"),MATCH(resource!$CC542,day_wise_sales_data!$A$2:$A$500,0),MATCH(resource!BH$2,INDIRECT("day_wise_sales_data!$B$1:$BZ$1"),0)),0)</f>
        <v>0</v>
      </c>
      <c r="BI542" s="3">
        <f ca="1">IFERROR(INDEX(INDIRECT("day_wise_sales_data!$B$2:$BZ$599"),MATCH(resource!$CC542,day_wise_sales_data!$A$2:$A$500,0),MATCH(resource!BI$2,INDIRECT("day_wise_sales_data!$B$1:$BZ$1"),0)),0)</f>
        <v>0</v>
      </c>
      <c r="BJ542" s="3">
        <f ca="1">IFERROR(INDEX(INDIRECT("day_wise_sales_data!$B$2:$BZ$599"),MATCH(resource!$CC542,day_wise_sales_data!$A$2:$A$500,0),MATCH(resource!BJ$2,INDIRECT("day_wise_sales_data!$B$1:$BZ$1"),0)),0)</f>
        <v>0</v>
      </c>
      <c r="BK542" s="3">
        <f ca="1">IFERROR(INDEX(INDIRECT("day_wise_sales_data!$B$2:$BZ$599"),MATCH(resource!$CC542,day_wise_sales_data!$A$2:$A$500,0),MATCH(resource!BK$2,INDIRECT("day_wise_sales_data!$B$1:$BZ$1"),0)),0)</f>
        <v>0</v>
      </c>
      <c r="BL542" s="3">
        <f ca="1">IFERROR(INDEX(INDIRECT("day_wise_sales_data!$B$2:$BZ$599"),MATCH(resource!$CC542,day_wise_sales_data!$A$2:$A$500,0),MATCH(resource!BL$2,INDIRECT("day_wise_sales_data!$B$1:$BZ$1"),0)),0)</f>
        <v>0</v>
      </c>
      <c r="BM542" s="3">
        <f ca="1">IFERROR(INDEX(INDIRECT("day_wise_sales_data!$B$2:$BZ$599"),MATCH(resource!$CC542,day_wise_sales_data!$A$2:$A$500,0),MATCH(resource!BM$2,INDIRECT("day_wise_sales_data!$B$1:$BZ$1"),0)),0)</f>
        <v>0</v>
      </c>
      <c r="BN542" s="3">
        <f ca="1">IFERROR(INDEX(INDIRECT("day_wise_sales_data!$B$2:$BZ$599"),MATCH(resource!$CC542,day_wise_sales_data!$A$2:$A$500,0),MATCH(resource!BN$2,INDIRECT("day_wise_sales_data!$B$1:$BZ$1"),0)),0)</f>
        <v>0</v>
      </c>
      <c r="BO542" s="3">
        <f ca="1">IFERROR(INDEX(INDIRECT("day_wise_sales_data!$B$2:$BZ$599"),MATCH(resource!$CC542,day_wise_sales_data!$A$2:$A$500,0),MATCH(resource!BO$2,INDIRECT("day_wise_sales_data!$B$1:$BZ$1"),0)),0)</f>
        <v>0</v>
      </c>
      <c r="BP542" s="3">
        <f ca="1">IFERROR(INDEX(INDIRECT("day_wise_sales_data!$B$2:$BZ$599"),MATCH(resource!$CC542,day_wise_sales_data!$A$2:$A$500,0),MATCH(resource!BP$2,INDIRECT("day_wise_sales_data!$B$1:$BZ$1"),0)),0)</f>
        <v>0</v>
      </c>
      <c r="BQ542" s="3">
        <f ca="1">IFERROR(INDEX(INDIRECT("day_wise_sales_data!$B$2:$BZ$599"),MATCH(resource!$CC542,day_wise_sales_data!$A$2:$A$500,0),MATCH(resource!BQ$2,INDIRECT("day_wise_sales_data!$B$1:$BZ$1"),0)),0)</f>
        <v>0</v>
      </c>
      <c r="BR542" s="3">
        <f ca="1">IFERROR(INDEX(INDIRECT("day_wise_sales_data!$B$2:$BZ$599"),MATCH(resource!$CC542,day_wise_sales_data!$A$2:$A$500,0),MATCH(resource!BR$2,INDIRECT("day_wise_sales_data!$B$1:$BZ$1"),0)),0)</f>
        <v>0</v>
      </c>
      <c r="BS542" s="3">
        <f ca="1">IFERROR(INDEX(INDIRECT("day_wise_sales_data!$B$2:$BZ$599"),MATCH(resource!$CC542,day_wise_sales_data!$A$2:$A$500,0),MATCH(resource!BS$2,INDIRECT("day_wise_sales_data!$B$1:$BZ$1"),0)),0)</f>
        <v>0</v>
      </c>
      <c r="BT542" s="3">
        <f ca="1">IFERROR(INDEX(INDIRECT("day_wise_sales_data!$B$2:$BZ$599"),MATCH(resource!$CC542,day_wise_sales_data!$A$2:$A$500,0),MATCH(resource!BT$2,INDIRECT("day_wise_sales_data!$B$1:$BZ$1"),0)),0)</f>
        <v>0</v>
      </c>
      <c r="BU542" s="3">
        <f ca="1">IFERROR(INDEX(INDIRECT("day_wise_sales_data!$B$2:$BZ$599"),MATCH(resource!$CC542,day_wise_sales_data!$A$2:$A$500,0),MATCH(resource!BU$2,INDIRECT("day_wise_sales_data!$B$1:$BZ$1"),0)),0)</f>
        <v>0</v>
      </c>
      <c r="BV542" s="3">
        <f ca="1">IFERROR(INDEX(INDIRECT("day_wise_sales_data!$B$2:$BZ$599"),MATCH(resource!$CC542,day_wise_sales_data!$A$2:$A$500,0),MATCH(resource!BV$2,INDIRECT("day_wise_sales_data!$B$1:$BZ$1"),0)),0)</f>
        <v>0</v>
      </c>
      <c r="BW542" s="3">
        <f ca="1">IFERROR(INDEX(INDIRECT("day_wise_sales_data!$B$2:$BZ$599"),MATCH(resource!$CC542,day_wise_sales_data!$A$2:$A$500,0),MATCH(resource!BW$2,INDIRECT("day_wise_sales_data!$B$1:$BZ$1"),0)),0)</f>
        <v>0</v>
      </c>
      <c r="BX542" s="3">
        <f ca="1">IFERROR(INDEX(INDIRECT("day_wise_sales_data!$B$2:$BZ$599"),MATCH(resource!$CC542,day_wise_sales_data!$A$2:$A$500,0),MATCH(resource!BX$2,INDIRECT("day_wise_sales_data!$B$1:$BZ$1"),0)),0)</f>
        <v>0</v>
      </c>
      <c r="BY542" s="3">
        <f ca="1">IFERROR(INDEX(INDIRECT("day_wise_sales_data!$B$2:$BZ$599"),MATCH(resource!$CC542,day_wise_sales_data!$A$2:$A$500,0),MATCH(resource!BY$2,INDIRECT("day_wise_sales_data!$B$1:$BZ$1"),0)),0)</f>
        <v>0</v>
      </c>
      <c r="BZ542" s="3">
        <f ca="1">IFERROR(INDEX(INDIRECT("day_wise_sales_data!$B$2:$BZ$599"),MATCH(resource!$CC542,day_wise_sales_data!$A$2:$A$500,0),MATCH(resource!BZ$2,INDIRECT("day_wise_sales_data!$B$1:$BZ$1"),0)),0)</f>
        <v>0</v>
      </c>
      <c r="CA542" s="3">
        <f ca="1">IFERROR(INDEX(INDIRECT("day_wise_sales_data!$B$2:$BZ$599"),MATCH(resource!$CC542,day_wise_sales_data!$A$2:$A$500,0),MATCH(resource!CA$2,INDIRECT("day_wise_sales_data!$B$1:$BZ$1"),0)),0)</f>
        <v>0</v>
      </c>
      <c r="CC542" s="4">
        <f>sales_data!H541</f>
        <v>0</v>
      </c>
      <c r="CD542" s="1">
        <v>540</v>
      </c>
      <c r="CE542" s="1" t="str">
        <f>IF(AQ542=report!$AQ$3,resource!CD542,"")</f>
        <v/>
      </c>
      <c r="CF542" s="5" t="str">
        <f>IFERROR(SMALL($CE$3:$CE$1001,ROWS($CE$3:CE542)),"")</f>
        <v/>
      </c>
      <c r="CH542">
        <f>IFERROR(VLOOKUP($CC542,data_pull!$E$22:$G$700,2,0),0)</f>
        <v>0</v>
      </c>
      <c r="DK542" s="3" t="str">
        <f>IFERROR(INDEX(COD_SALES!$B$5:$Z$500,MATCH(resource!$CC542,COD_SALES!$A$5:$A$500,0),MATCH(resource!DK$2,COD_SALES!$B$4:$Z$4,0)),"")</f>
        <v/>
      </c>
      <c r="DL542" s="3" t="str">
        <f>IFERROR(INDEX(COD_SALES!$B$5:$Z$500,MATCH(resource!$CC542,COD_SALES!$A$5:$A$500,0),MATCH(resource!DL$2,COD_SALES!$B$4:$Z$4,0)),"")</f>
        <v/>
      </c>
      <c r="DM542" s="3" t="str">
        <f>IFERROR(INDEX(COD_SALES!$B$5:$Z$500,MATCH(resource!$CC542,COD_SALES!$A$5:$A$500,0),MATCH(resource!DM$2,COD_SALES!$B$4:$Z$4,0)),"")</f>
        <v/>
      </c>
      <c r="DN542" s="3" t="str">
        <f>IFERROR(INDEX(COD_SALES!$B$5:$Z$500,MATCH(resource!$CC542,COD_SALES!$A$5:$A$500,0),MATCH(resource!DN$2,COD_SALES!$B$4:$Z$4,0)),"")</f>
        <v/>
      </c>
      <c r="DO542" s="3" t="str">
        <f>IFERROR(INDEX(COD_SALES!$B$5:$Z$500,MATCH(resource!$CC542,COD_SALES!$A$5:$A$500,0),MATCH(resource!DO$2,COD_SALES!$B$4:$Z$4,0)),"")</f>
        <v/>
      </c>
      <c r="DP542" s="3" t="str">
        <f>IFERROR(INDEX(COD_SALES!$B$5:$Z$500,MATCH(resource!$CC542,COD_SALES!$A$5:$A$500,0),MATCH(resource!DP$2,COD_SALES!$B$4:$Z$4,0)),"")</f>
        <v/>
      </c>
      <c r="DQ542" s="3" t="str">
        <f>IFERROR(INDEX(COD_SALES!$B$5:$Z$500,MATCH(resource!$CC542,COD_SALES!$A$5:$A$500,0),MATCH(resource!DQ$2,COD_SALES!$B$4:$Z$4,0)),"")</f>
        <v/>
      </c>
      <c r="DR542" s="3" t="str">
        <f>IFERROR(INDEX(COD_SALES!$B$5:$Z$500,MATCH(resource!$CC542,COD_SALES!$A$5:$A$500,0),MATCH(resource!DR$2,COD_SALES!$B$4:$Z$4,0)),"")</f>
        <v/>
      </c>
      <c r="DS542" s="3" t="str">
        <f>IFERROR(INDEX(COD_SALES!$B$5:$Z$500,MATCH(resource!$CC542,COD_SALES!$A$5:$A$500,0),MATCH(resource!DS$2,COD_SALES!$B$4:$Z$4,0)),"")</f>
        <v/>
      </c>
      <c r="DT542" s="3" t="str">
        <f>IFERROR(INDEX(COD_SALES!$B$5:$Z$500,MATCH(resource!$CC542,COD_SALES!$A$5:$A$500,0),MATCH(resource!DT$2,COD_SALES!$B$4:$Z$4,0)),"")</f>
        <v/>
      </c>
      <c r="DU542" s="3" t="str">
        <f>IFERROR(INDEX(COD_SALES!$B$5:$Z$500,MATCH(resource!$CC542,COD_SALES!$A$5:$A$500,0),MATCH(resource!DU$2,COD_SALES!$B$4:$Z$4,0)),"")</f>
        <v/>
      </c>
      <c r="DV542" s="3" t="str">
        <f>IFERROR(INDEX(COD_SALES!$B$5:$Z$500,MATCH(resource!$CC542,COD_SALES!$A$5:$A$500,0),MATCH(resource!DV$2,COD_SALES!$B$4:$Z$4,0)),"")</f>
        <v/>
      </c>
      <c r="DW542" s="3" t="str">
        <f>IFERROR(INDEX(COD_SALES!$B$5:$Z$500,MATCH(resource!$CC542,COD_SALES!$A$5:$A$500,0),MATCH(resource!DW$2,COD_SALES!$B$4:$Z$4,0)),"")</f>
        <v/>
      </c>
      <c r="DX542" s="3" t="str">
        <f>IFERROR(INDEX(COD_SALES!$B$5:$Z$500,MATCH(resource!$CC542,COD_SALES!$A$5:$A$500,0),MATCH(resource!DX$2,COD_SALES!$B$4:$Z$4,0)),"")</f>
        <v/>
      </c>
      <c r="DY542" s="3" t="str">
        <f>IFERROR(INDEX(COD_SALES!$B$5:$Z$500,MATCH(resource!$CC542,COD_SALES!$A$5:$A$500,0),MATCH(resource!DY$2,COD_SALES!$B$4:$Z$4,0)),"")</f>
        <v/>
      </c>
      <c r="DZ542" s="3" t="str">
        <f>IFERROR(INDEX(COD_SALES!$B$5:$Z$500,MATCH(resource!$CC542,COD_SALES!$A$5:$A$500,0),MATCH(resource!DZ$2,COD_SALES!$B$4:$Z$4,0)),"")</f>
        <v/>
      </c>
      <c r="EA542" s="3" t="str">
        <f>IFERROR(INDEX(COD_SALES!$B$5:$Z$500,MATCH(resource!$CC542,COD_SALES!$A$5:$A$500,0),MATCH(resource!EA$2,COD_SALES!$B$4:$Z$4,0)),"")</f>
        <v/>
      </c>
      <c r="EB542" s="3">
        <f t="shared" si="132"/>
        <v>0</v>
      </c>
      <c r="EW542" s="3">
        <f>IFERROR(VLOOKUP(CC542,data_pull!$AO$25:$AR$546,2,0),0)</f>
        <v>0</v>
      </c>
      <c r="EX542" s="1">
        <f>IFERROR(VLOOKUP(CC542,data_pull!$AO$25:$AR$546,4,0),0)</f>
        <v>0</v>
      </c>
    </row>
    <row r="543" spans="13:154" x14ac:dyDescent="0.25"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4">
        <f>sales_data!B542</f>
        <v>0</v>
      </c>
      <c r="AR543" s="4">
        <f>sales_data!C542</f>
        <v>0</v>
      </c>
      <c r="AS543" s="5" t="str">
        <f t="shared" si="131"/>
        <v/>
      </c>
      <c r="AT543" s="4">
        <f>sales_data!I542</f>
        <v>0</v>
      </c>
      <c r="AU543" s="4">
        <f>sales_data!W542</f>
        <v>0</v>
      </c>
      <c r="AV543" s="1">
        <f>sales_data!N542</f>
        <v>0</v>
      </c>
      <c r="AW543" s="1">
        <f>sales_data!P542</f>
        <v>0</v>
      </c>
      <c r="AX543" s="3">
        <f ca="1">IFERROR(INDEX(INDIRECT("day_wise_sales_data!$B$2:$BZ$599"),MATCH(resource!$CC543,day_wise_sales_data!$A$2:$A$500,0),MATCH(resource!AX$2,INDIRECT("day_wise_sales_data!$B$1:$BZ$1"),0)),0)</f>
        <v>0</v>
      </c>
      <c r="AY543" s="3">
        <f ca="1">IFERROR(INDEX(INDIRECT("day_wise_sales_data!$B$2:$BZ$599"),MATCH(resource!$CC543,day_wise_sales_data!$A$2:$A$500,0),MATCH(resource!AY$2,INDIRECT("day_wise_sales_data!$B$1:$BZ$1"),0)),0)</f>
        <v>0</v>
      </c>
      <c r="AZ543" s="3">
        <f ca="1">IFERROR(INDEX(INDIRECT("day_wise_sales_data!$B$2:$BZ$599"),MATCH(resource!$CC543,day_wise_sales_data!$A$2:$A$500,0),MATCH(resource!AZ$2,INDIRECT("day_wise_sales_data!$B$1:$BZ$1"),0)),0)</f>
        <v>0</v>
      </c>
      <c r="BA543" s="3">
        <f ca="1">IFERROR(INDEX(INDIRECT("day_wise_sales_data!$B$2:$BZ$599"),MATCH(resource!$CC543,day_wise_sales_data!$A$2:$A$500,0),MATCH(resource!BA$2,INDIRECT("day_wise_sales_data!$B$1:$BZ$1"),0)),0)</f>
        <v>0</v>
      </c>
      <c r="BB543" s="3">
        <f ca="1">IFERROR(INDEX(INDIRECT("day_wise_sales_data!$B$2:$BZ$599"),MATCH(resource!$CC543,day_wise_sales_data!$A$2:$A$500,0),MATCH(resource!BB$2,INDIRECT("day_wise_sales_data!$B$1:$BZ$1"),0)),0)</f>
        <v>0</v>
      </c>
      <c r="BC543" s="3">
        <f ca="1">IFERROR(INDEX(INDIRECT("day_wise_sales_data!$B$2:$BZ$599"),MATCH(resource!$CC543,day_wise_sales_data!$A$2:$A$500,0),MATCH(resource!BC$2,INDIRECT("day_wise_sales_data!$B$1:$BZ$1"),0)),0)</f>
        <v>0</v>
      </c>
      <c r="BD543" s="3">
        <f ca="1">IFERROR(INDEX(INDIRECT("day_wise_sales_data!$B$2:$BZ$599"),MATCH(resource!$CC543,day_wise_sales_data!$A$2:$A$500,0),MATCH(resource!BD$2,INDIRECT("day_wise_sales_data!$B$1:$BZ$1"),0)),0)</f>
        <v>0</v>
      </c>
      <c r="BE543" s="3">
        <f ca="1">IFERROR(INDEX(INDIRECT("day_wise_sales_data!$B$2:$BZ$599"),MATCH(resource!$CC543,day_wise_sales_data!$A$2:$A$500,0),MATCH(resource!BE$2,INDIRECT("day_wise_sales_data!$B$1:$BZ$1"),0)),0)</f>
        <v>0</v>
      </c>
      <c r="BF543" s="3">
        <f ca="1">IFERROR(INDEX(INDIRECT("day_wise_sales_data!$B$2:$BZ$599"),MATCH(resource!$CC543,day_wise_sales_data!$A$2:$A$500,0),MATCH(resource!BF$2,INDIRECT("day_wise_sales_data!$B$1:$BZ$1"),0)),0)</f>
        <v>0</v>
      </c>
      <c r="BG543" s="3">
        <f ca="1">IFERROR(INDEX(INDIRECT("day_wise_sales_data!$B$2:$BZ$599"),MATCH(resource!$CC543,day_wise_sales_data!$A$2:$A$500,0),MATCH(resource!BG$2,INDIRECT("day_wise_sales_data!$B$1:$BZ$1"),0)),0)</f>
        <v>0</v>
      </c>
      <c r="BH543" s="3">
        <f ca="1">IFERROR(INDEX(INDIRECT("day_wise_sales_data!$B$2:$BZ$599"),MATCH(resource!$CC543,day_wise_sales_data!$A$2:$A$500,0),MATCH(resource!BH$2,INDIRECT("day_wise_sales_data!$B$1:$BZ$1"),0)),0)</f>
        <v>0</v>
      </c>
      <c r="BI543" s="3">
        <f ca="1">IFERROR(INDEX(INDIRECT("day_wise_sales_data!$B$2:$BZ$599"),MATCH(resource!$CC543,day_wise_sales_data!$A$2:$A$500,0),MATCH(resource!BI$2,INDIRECT("day_wise_sales_data!$B$1:$BZ$1"),0)),0)</f>
        <v>0</v>
      </c>
      <c r="BJ543" s="3">
        <f ca="1">IFERROR(INDEX(INDIRECT("day_wise_sales_data!$B$2:$BZ$599"),MATCH(resource!$CC543,day_wise_sales_data!$A$2:$A$500,0),MATCH(resource!BJ$2,INDIRECT("day_wise_sales_data!$B$1:$BZ$1"),0)),0)</f>
        <v>0</v>
      </c>
      <c r="BK543" s="3">
        <f ca="1">IFERROR(INDEX(INDIRECT("day_wise_sales_data!$B$2:$BZ$599"),MATCH(resource!$CC543,day_wise_sales_data!$A$2:$A$500,0),MATCH(resource!BK$2,INDIRECT("day_wise_sales_data!$B$1:$BZ$1"),0)),0)</f>
        <v>0</v>
      </c>
      <c r="BL543" s="3">
        <f ca="1">IFERROR(INDEX(INDIRECT("day_wise_sales_data!$B$2:$BZ$599"),MATCH(resource!$CC543,day_wise_sales_data!$A$2:$A$500,0),MATCH(resource!BL$2,INDIRECT("day_wise_sales_data!$B$1:$BZ$1"),0)),0)</f>
        <v>0</v>
      </c>
      <c r="BM543" s="3">
        <f ca="1">IFERROR(INDEX(INDIRECT("day_wise_sales_data!$B$2:$BZ$599"),MATCH(resource!$CC543,day_wise_sales_data!$A$2:$A$500,0),MATCH(resource!BM$2,INDIRECT("day_wise_sales_data!$B$1:$BZ$1"),0)),0)</f>
        <v>0</v>
      </c>
      <c r="BN543" s="3">
        <f ca="1">IFERROR(INDEX(INDIRECT("day_wise_sales_data!$B$2:$BZ$599"),MATCH(resource!$CC543,day_wise_sales_data!$A$2:$A$500,0),MATCH(resource!BN$2,INDIRECT("day_wise_sales_data!$B$1:$BZ$1"),0)),0)</f>
        <v>0</v>
      </c>
      <c r="BO543" s="3">
        <f ca="1">IFERROR(INDEX(INDIRECT("day_wise_sales_data!$B$2:$BZ$599"),MATCH(resource!$CC543,day_wise_sales_data!$A$2:$A$500,0),MATCH(resource!BO$2,INDIRECT("day_wise_sales_data!$B$1:$BZ$1"),0)),0)</f>
        <v>0</v>
      </c>
      <c r="BP543" s="3">
        <f ca="1">IFERROR(INDEX(INDIRECT("day_wise_sales_data!$B$2:$BZ$599"),MATCH(resource!$CC543,day_wise_sales_data!$A$2:$A$500,0),MATCH(resource!BP$2,INDIRECT("day_wise_sales_data!$B$1:$BZ$1"),0)),0)</f>
        <v>0</v>
      </c>
      <c r="BQ543" s="3">
        <f ca="1">IFERROR(INDEX(INDIRECT("day_wise_sales_data!$B$2:$BZ$599"),MATCH(resource!$CC543,day_wise_sales_data!$A$2:$A$500,0),MATCH(resource!BQ$2,INDIRECT("day_wise_sales_data!$B$1:$BZ$1"),0)),0)</f>
        <v>0</v>
      </c>
      <c r="BR543" s="3">
        <f ca="1">IFERROR(INDEX(INDIRECT("day_wise_sales_data!$B$2:$BZ$599"),MATCH(resource!$CC543,day_wise_sales_data!$A$2:$A$500,0),MATCH(resource!BR$2,INDIRECT("day_wise_sales_data!$B$1:$BZ$1"),0)),0)</f>
        <v>0</v>
      </c>
      <c r="BS543" s="3">
        <f ca="1">IFERROR(INDEX(INDIRECT("day_wise_sales_data!$B$2:$BZ$599"),MATCH(resource!$CC543,day_wise_sales_data!$A$2:$A$500,0),MATCH(resource!BS$2,INDIRECT("day_wise_sales_data!$B$1:$BZ$1"),0)),0)</f>
        <v>0</v>
      </c>
      <c r="BT543" s="3">
        <f ca="1">IFERROR(INDEX(INDIRECT("day_wise_sales_data!$B$2:$BZ$599"),MATCH(resource!$CC543,day_wise_sales_data!$A$2:$A$500,0),MATCH(resource!BT$2,INDIRECT("day_wise_sales_data!$B$1:$BZ$1"),0)),0)</f>
        <v>0</v>
      </c>
      <c r="BU543" s="3">
        <f ca="1">IFERROR(INDEX(INDIRECT("day_wise_sales_data!$B$2:$BZ$599"),MATCH(resource!$CC543,day_wise_sales_data!$A$2:$A$500,0),MATCH(resource!BU$2,INDIRECT("day_wise_sales_data!$B$1:$BZ$1"),0)),0)</f>
        <v>0</v>
      </c>
      <c r="BV543" s="3">
        <f ca="1">IFERROR(INDEX(INDIRECT("day_wise_sales_data!$B$2:$BZ$599"),MATCH(resource!$CC543,day_wise_sales_data!$A$2:$A$500,0),MATCH(resource!BV$2,INDIRECT("day_wise_sales_data!$B$1:$BZ$1"),0)),0)</f>
        <v>0</v>
      </c>
      <c r="BW543" s="3">
        <f ca="1">IFERROR(INDEX(INDIRECT("day_wise_sales_data!$B$2:$BZ$599"),MATCH(resource!$CC543,day_wise_sales_data!$A$2:$A$500,0),MATCH(resource!BW$2,INDIRECT("day_wise_sales_data!$B$1:$BZ$1"),0)),0)</f>
        <v>0</v>
      </c>
      <c r="BX543" s="3">
        <f ca="1">IFERROR(INDEX(INDIRECT("day_wise_sales_data!$B$2:$BZ$599"),MATCH(resource!$CC543,day_wise_sales_data!$A$2:$A$500,0),MATCH(resource!BX$2,INDIRECT("day_wise_sales_data!$B$1:$BZ$1"),0)),0)</f>
        <v>0</v>
      </c>
      <c r="BY543" s="3">
        <f ca="1">IFERROR(INDEX(INDIRECT("day_wise_sales_data!$B$2:$BZ$599"),MATCH(resource!$CC543,day_wise_sales_data!$A$2:$A$500,0),MATCH(resource!BY$2,INDIRECT("day_wise_sales_data!$B$1:$BZ$1"),0)),0)</f>
        <v>0</v>
      </c>
      <c r="BZ543" s="3">
        <f ca="1">IFERROR(INDEX(INDIRECT("day_wise_sales_data!$B$2:$BZ$599"),MATCH(resource!$CC543,day_wise_sales_data!$A$2:$A$500,0),MATCH(resource!BZ$2,INDIRECT("day_wise_sales_data!$B$1:$BZ$1"),0)),0)</f>
        <v>0</v>
      </c>
      <c r="CA543" s="3">
        <f ca="1">IFERROR(INDEX(INDIRECT("day_wise_sales_data!$B$2:$BZ$599"),MATCH(resource!$CC543,day_wise_sales_data!$A$2:$A$500,0),MATCH(resource!CA$2,INDIRECT("day_wise_sales_data!$B$1:$BZ$1"),0)),0)</f>
        <v>0</v>
      </c>
      <c r="CC543" s="4">
        <f>sales_data!H542</f>
        <v>0</v>
      </c>
      <c r="CD543" s="1">
        <v>541</v>
      </c>
      <c r="CE543" s="1" t="str">
        <f>IF(AQ543=report!$AQ$3,resource!CD543,"")</f>
        <v/>
      </c>
      <c r="CF543" s="5" t="str">
        <f>IFERROR(SMALL($CE$3:$CE$1001,ROWS($CE$3:CE543)),"")</f>
        <v/>
      </c>
      <c r="CH543">
        <f>IFERROR(VLOOKUP($CC543,data_pull!$E$22:$G$700,2,0),0)</f>
        <v>0</v>
      </c>
      <c r="DK543" s="3" t="str">
        <f>IFERROR(INDEX(COD_SALES!$B$5:$Z$500,MATCH(resource!$CC543,COD_SALES!$A$5:$A$500,0),MATCH(resource!DK$2,COD_SALES!$B$4:$Z$4,0)),"")</f>
        <v/>
      </c>
      <c r="DL543" s="3" t="str">
        <f>IFERROR(INDEX(COD_SALES!$B$5:$Z$500,MATCH(resource!$CC543,COD_SALES!$A$5:$A$500,0),MATCH(resource!DL$2,COD_SALES!$B$4:$Z$4,0)),"")</f>
        <v/>
      </c>
      <c r="DM543" s="3" t="str">
        <f>IFERROR(INDEX(COD_SALES!$B$5:$Z$500,MATCH(resource!$CC543,COD_SALES!$A$5:$A$500,0),MATCH(resource!DM$2,COD_SALES!$B$4:$Z$4,0)),"")</f>
        <v/>
      </c>
      <c r="DN543" s="3" t="str">
        <f>IFERROR(INDEX(COD_SALES!$B$5:$Z$500,MATCH(resource!$CC543,COD_SALES!$A$5:$A$500,0),MATCH(resource!DN$2,COD_SALES!$B$4:$Z$4,0)),"")</f>
        <v/>
      </c>
      <c r="DO543" s="3" t="str">
        <f>IFERROR(INDEX(COD_SALES!$B$5:$Z$500,MATCH(resource!$CC543,COD_SALES!$A$5:$A$500,0),MATCH(resource!DO$2,COD_SALES!$B$4:$Z$4,0)),"")</f>
        <v/>
      </c>
      <c r="DP543" s="3" t="str">
        <f>IFERROR(INDEX(COD_SALES!$B$5:$Z$500,MATCH(resource!$CC543,COD_SALES!$A$5:$A$500,0),MATCH(resource!DP$2,COD_SALES!$B$4:$Z$4,0)),"")</f>
        <v/>
      </c>
      <c r="DQ543" s="3" t="str">
        <f>IFERROR(INDEX(COD_SALES!$B$5:$Z$500,MATCH(resource!$CC543,COD_SALES!$A$5:$A$500,0),MATCH(resource!DQ$2,COD_SALES!$B$4:$Z$4,0)),"")</f>
        <v/>
      </c>
      <c r="DR543" s="3" t="str">
        <f>IFERROR(INDEX(COD_SALES!$B$5:$Z$500,MATCH(resource!$CC543,COD_SALES!$A$5:$A$500,0),MATCH(resource!DR$2,COD_SALES!$B$4:$Z$4,0)),"")</f>
        <v/>
      </c>
      <c r="DS543" s="3" t="str">
        <f>IFERROR(INDEX(COD_SALES!$B$5:$Z$500,MATCH(resource!$CC543,COD_SALES!$A$5:$A$500,0),MATCH(resource!DS$2,COD_SALES!$B$4:$Z$4,0)),"")</f>
        <v/>
      </c>
      <c r="DT543" s="3" t="str">
        <f>IFERROR(INDEX(COD_SALES!$B$5:$Z$500,MATCH(resource!$CC543,COD_SALES!$A$5:$A$500,0),MATCH(resource!DT$2,COD_SALES!$B$4:$Z$4,0)),"")</f>
        <v/>
      </c>
      <c r="DU543" s="3" t="str">
        <f>IFERROR(INDEX(COD_SALES!$B$5:$Z$500,MATCH(resource!$CC543,COD_SALES!$A$5:$A$500,0),MATCH(resource!DU$2,COD_SALES!$B$4:$Z$4,0)),"")</f>
        <v/>
      </c>
      <c r="DV543" s="3" t="str">
        <f>IFERROR(INDEX(COD_SALES!$B$5:$Z$500,MATCH(resource!$CC543,COD_SALES!$A$5:$A$500,0),MATCH(resource!DV$2,COD_SALES!$B$4:$Z$4,0)),"")</f>
        <v/>
      </c>
      <c r="DW543" s="3" t="str">
        <f>IFERROR(INDEX(COD_SALES!$B$5:$Z$500,MATCH(resource!$CC543,COD_SALES!$A$5:$A$500,0),MATCH(resource!DW$2,COD_SALES!$B$4:$Z$4,0)),"")</f>
        <v/>
      </c>
      <c r="DX543" s="3" t="str">
        <f>IFERROR(INDEX(COD_SALES!$B$5:$Z$500,MATCH(resource!$CC543,COD_SALES!$A$5:$A$500,0),MATCH(resource!DX$2,COD_SALES!$B$4:$Z$4,0)),"")</f>
        <v/>
      </c>
      <c r="DY543" s="3" t="str">
        <f>IFERROR(INDEX(COD_SALES!$B$5:$Z$500,MATCH(resource!$CC543,COD_SALES!$A$5:$A$500,0),MATCH(resource!DY$2,COD_SALES!$B$4:$Z$4,0)),"")</f>
        <v/>
      </c>
      <c r="DZ543" s="3" t="str">
        <f>IFERROR(INDEX(COD_SALES!$B$5:$Z$500,MATCH(resource!$CC543,COD_SALES!$A$5:$A$500,0),MATCH(resource!DZ$2,COD_SALES!$B$4:$Z$4,0)),"")</f>
        <v/>
      </c>
      <c r="EA543" s="3" t="str">
        <f>IFERROR(INDEX(COD_SALES!$B$5:$Z$500,MATCH(resource!$CC543,COD_SALES!$A$5:$A$500,0),MATCH(resource!EA$2,COD_SALES!$B$4:$Z$4,0)),"")</f>
        <v/>
      </c>
      <c r="EB543" s="3">
        <f t="shared" si="132"/>
        <v>0</v>
      </c>
      <c r="EW543" s="3">
        <f>IFERROR(VLOOKUP(CC543,data_pull!$AO$25:$AR$546,2,0),0)</f>
        <v>0</v>
      </c>
      <c r="EX543" s="1">
        <f>IFERROR(VLOOKUP(CC543,data_pull!$AO$25:$AR$546,4,0),0)</f>
        <v>0</v>
      </c>
    </row>
    <row r="544" spans="13:154" x14ac:dyDescent="0.25"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4">
        <f>sales_data!B543</f>
        <v>0</v>
      </c>
      <c r="AR544" s="4">
        <f>sales_data!C543</f>
        <v>0</v>
      </c>
      <c r="AS544" s="5" t="str">
        <f t="shared" si="131"/>
        <v/>
      </c>
      <c r="AT544" s="4">
        <f>sales_data!I543</f>
        <v>0</v>
      </c>
      <c r="AU544" s="4">
        <f>sales_data!W543</f>
        <v>0</v>
      </c>
      <c r="AV544" s="1">
        <f>sales_data!N543</f>
        <v>0</v>
      </c>
      <c r="AW544" s="1">
        <f>sales_data!P543</f>
        <v>0</v>
      </c>
      <c r="AX544" s="3">
        <f ca="1">IFERROR(INDEX(INDIRECT("day_wise_sales_data!$B$2:$BZ$599"),MATCH(resource!$CC544,day_wise_sales_data!$A$2:$A$500,0),MATCH(resource!AX$2,INDIRECT("day_wise_sales_data!$B$1:$BZ$1"),0)),0)</f>
        <v>0</v>
      </c>
      <c r="AY544" s="3">
        <f ca="1">IFERROR(INDEX(INDIRECT("day_wise_sales_data!$B$2:$BZ$599"),MATCH(resource!$CC544,day_wise_sales_data!$A$2:$A$500,0),MATCH(resource!AY$2,INDIRECT("day_wise_sales_data!$B$1:$BZ$1"),0)),0)</f>
        <v>0</v>
      </c>
      <c r="AZ544" s="3">
        <f ca="1">IFERROR(INDEX(INDIRECT("day_wise_sales_data!$B$2:$BZ$599"),MATCH(resource!$CC544,day_wise_sales_data!$A$2:$A$500,0),MATCH(resource!AZ$2,INDIRECT("day_wise_sales_data!$B$1:$BZ$1"),0)),0)</f>
        <v>0</v>
      </c>
      <c r="BA544" s="3">
        <f ca="1">IFERROR(INDEX(INDIRECT("day_wise_sales_data!$B$2:$BZ$599"),MATCH(resource!$CC544,day_wise_sales_data!$A$2:$A$500,0),MATCH(resource!BA$2,INDIRECT("day_wise_sales_data!$B$1:$BZ$1"),0)),0)</f>
        <v>0</v>
      </c>
      <c r="BB544" s="3">
        <f ca="1">IFERROR(INDEX(INDIRECT("day_wise_sales_data!$B$2:$BZ$599"),MATCH(resource!$CC544,day_wise_sales_data!$A$2:$A$500,0),MATCH(resource!BB$2,INDIRECT("day_wise_sales_data!$B$1:$BZ$1"),0)),0)</f>
        <v>0</v>
      </c>
      <c r="BC544" s="3">
        <f ca="1">IFERROR(INDEX(INDIRECT("day_wise_sales_data!$B$2:$BZ$599"),MATCH(resource!$CC544,day_wise_sales_data!$A$2:$A$500,0),MATCH(resource!BC$2,INDIRECT("day_wise_sales_data!$B$1:$BZ$1"),0)),0)</f>
        <v>0</v>
      </c>
      <c r="BD544" s="3">
        <f ca="1">IFERROR(INDEX(INDIRECT("day_wise_sales_data!$B$2:$BZ$599"),MATCH(resource!$CC544,day_wise_sales_data!$A$2:$A$500,0),MATCH(resource!BD$2,INDIRECT("day_wise_sales_data!$B$1:$BZ$1"),0)),0)</f>
        <v>0</v>
      </c>
      <c r="BE544" s="3">
        <f ca="1">IFERROR(INDEX(INDIRECT("day_wise_sales_data!$B$2:$BZ$599"),MATCH(resource!$CC544,day_wise_sales_data!$A$2:$A$500,0),MATCH(resource!BE$2,INDIRECT("day_wise_sales_data!$B$1:$BZ$1"),0)),0)</f>
        <v>0</v>
      </c>
      <c r="BF544" s="3">
        <f ca="1">IFERROR(INDEX(INDIRECT("day_wise_sales_data!$B$2:$BZ$599"),MATCH(resource!$CC544,day_wise_sales_data!$A$2:$A$500,0),MATCH(resource!BF$2,INDIRECT("day_wise_sales_data!$B$1:$BZ$1"),0)),0)</f>
        <v>0</v>
      </c>
      <c r="BG544" s="3">
        <f ca="1">IFERROR(INDEX(INDIRECT("day_wise_sales_data!$B$2:$BZ$599"),MATCH(resource!$CC544,day_wise_sales_data!$A$2:$A$500,0),MATCH(resource!BG$2,INDIRECT("day_wise_sales_data!$B$1:$BZ$1"),0)),0)</f>
        <v>0</v>
      </c>
      <c r="BH544" s="3">
        <f ca="1">IFERROR(INDEX(INDIRECT("day_wise_sales_data!$B$2:$BZ$599"),MATCH(resource!$CC544,day_wise_sales_data!$A$2:$A$500,0),MATCH(resource!BH$2,INDIRECT("day_wise_sales_data!$B$1:$BZ$1"),0)),0)</f>
        <v>0</v>
      </c>
      <c r="BI544" s="3">
        <f ca="1">IFERROR(INDEX(INDIRECT("day_wise_sales_data!$B$2:$BZ$599"),MATCH(resource!$CC544,day_wise_sales_data!$A$2:$A$500,0),MATCH(resource!BI$2,INDIRECT("day_wise_sales_data!$B$1:$BZ$1"),0)),0)</f>
        <v>0</v>
      </c>
      <c r="BJ544" s="3">
        <f ca="1">IFERROR(INDEX(INDIRECT("day_wise_sales_data!$B$2:$BZ$599"),MATCH(resource!$CC544,day_wise_sales_data!$A$2:$A$500,0),MATCH(resource!BJ$2,INDIRECT("day_wise_sales_data!$B$1:$BZ$1"),0)),0)</f>
        <v>0</v>
      </c>
      <c r="BK544" s="3">
        <f ca="1">IFERROR(INDEX(INDIRECT("day_wise_sales_data!$B$2:$BZ$599"),MATCH(resource!$CC544,day_wise_sales_data!$A$2:$A$500,0),MATCH(resource!BK$2,INDIRECT("day_wise_sales_data!$B$1:$BZ$1"),0)),0)</f>
        <v>0</v>
      </c>
      <c r="BL544" s="3">
        <f ca="1">IFERROR(INDEX(INDIRECT("day_wise_sales_data!$B$2:$BZ$599"),MATCH(resource!$CC544,day_wise_sales_data!$A$2:$A$500,0),MATCH(resource!BL$2,INDIRECT("day_wise_sales_data!$B$1:$BZ$1"),0)),0)</f>
        <v>0</v>
      </c>
      <c r="BM544" s="3">
        <f ca="1">IFERROR(INDEX(INDIRECT("day_wise_sales_data!$B$2:$BZ$599"),MATCH(resource!$CC544,day_wise_sales_data!$A$2:$A$500,0),MATCH(resource!BM$2,INDIRECT("day_wise_sales_data!$B$1:$BZ$1"),0)),0)</f>
        <v>0</v>
      </c>
      <c r="BN544" s="3">
        <f ca="1">IFERROR(INDEX(INDIRECT("day_wise_sales_data!$B$2:$BZ$599"),MATCH(resource!$CC544,day_wise_sales_data!$A$2:$A$500,0),MATCH(resource!BN$2,INDIRECT("day_wise_sales_data!$B$1:$BZ$1"),0)),0)</f>
        <v>0</v>
      </c>
      <c r="BO544" s="3">
        <f ca="1">IFERROR(INDEX(INDIRECT("day_wise_sales_data!$B$2:$BZ$599"),MATCH(resource!$CC544,day_wise_sales_data!$A$2:$A$500,0),MATCH(resource!BO$2,INDIRECT("day_wise_sales_data!$B$1:$BZ$1"),0)),0)</f>
        <v>0</v>
      </c>
      <c r="BP544" s="3">
        <f ca="1">IFERROR(INDEX(INDIRECT("day_wise_sales_data!$B$2:$BZ$599"),MATCH(resource!$CC544,day_wise_sales_data!$A$2:$A$500,0),MATCH(resource!BP$2,INDIRECT("day_wise_sales_data!$B$1:$BZ$1"),0)),0)</f>
        <v>0</v>
      </c>
      <c r="BQ544" s="3">
        <f ca="1">IFERROR(INDEX(INDIRECT("day_wise_sales_data!$B$2:$BZ$599"),MATCH(resource!$CC544,day_wise_sales_data!$A$2:$A$500,0),MATCH(resource!BQ$2,INDIRECT("day_wise_sales_data!$B$1:$BZ$1"),0)),0)</f>
        <v>0</v>
      </c>
      <c r="BR544" s="3">
        <f ca="1">IFERROR(INDEX(INDIRECT("day_wise_sales_data!$B$2:$BZ$599"),MATCH(resource!$CC544,day_wise_sales_data!$A$2:$A$500,0),MATCH(resource!BR$2,INDIRECT("day_wise_sales_data!$B$1:$BZ$1"),0)),0)</f>
        <v>0</v>
      </c>
      <c r="BS544" s="3">
        <f ca="1">IFERROR(INDEX(INDIRECT("day_wise_sales_data!$B$2:$BZ$599"),MATCH(resource!$CC544,day_wise_sales_data!$A$2:$A$500,0),MATCH(resource!BS$2,INDIRECT("day_wise_sales_data!$B$1:$BZ$1"),0)),0)</f>
        <v>0</v>
      </c>
      <c r="BT544" s="3">
        <f ca="1">IFERROR(INDEX(INDIRECT("day_wise_sales_data!$B$2:$BZ$599"),MATCH(resource!$CC544,day_wise_sales_data!$A$2:$A$500,0),MATCH(resource!BT$2,INDIRECT("day_wise_sales_data!$B$1:$BZ$1"),0)),0)</f>
        <v>0</v>
      </c>
      <c r="BU544" s="3">
        <f ca="1">IFERROR(INDEX(INDIRECT("day_wise_sales_data!$B$2:$BZ$599"),MATCH(resource!$CC544,day_wise_sales_data!$A$2:$A$500,0),MATCH(resource!BU$2,INDIRECT("day_wise_sales_data!$B$1:$BZ$1"),0)),0)</f>
        <v>0</v>
      </c>
      <c r="BV544" s="3">
        <f ca="1">IFERROR(INDEX(INDIRECT("day_wise_sales_data!$B$2:$BZ$599"),MATCH(resource!$CC544,day_wise_sales_data!$A$2:$A$500,0),MATCH(resource!BV$2,INDIRECT("day_wise_sales_data!$B$1:$BZ$1"),0)),0)</f>
        <v>0</v>
      </c>
      <c r="BW544" s="3">
        <f ca="1">IFERROR(INDEX(INDIRECT("day_wise_sales_data!$B$2:$BZ$599"),MATCH(resource!$CC544,day_wise_sales_data!$A$2:$A$500,0),MATCH(resource!BW$2,INDIRECT("day_wise_sales_data!$B$1:$BZ$1"),0)),0)</f>
        <v>0</v>
      </c>
      <c r="BX544" s="3">
        <f ca="1">IFERROR(INDEX(INDIRECT("day_wise_sales_data!$B$2:$BZ$599"),MATCH(resource!$CC544,day_wise_sales_data!$A$2:$A$500,0),MATCH(resource!BX$2,INDIRECT("day_wise_sales_data!$B$1:$BZ$1"),0)),0)</f>
        <v>0</v>
      </c>
      <c r="BY544" s="3">
        <f ca="1">IFERROR(INDEX(INDIRECT("day_wise_sales_data!$B$2:$BZ$599"),MATCH(resource!$CC544,day_wise_sales_data!$A$2:$A$500,0),MATCH(resource!BY$2,INDIRECT("day_wise_sales_data!$B$1:$BZ$1"),0)),0)</f>
        <v>0</v>
      </c>
      <c r="BZ544" s="3">
        <f ca="1">IFERROR(INDEX(INDIRECT("day_wise_sales_data!$B$2:$BZ$599"),MATCH(resource!$CC544,day_wise_sales_data!$A$2:$A$500,0),MATCH(resource!BZ$2,INDIRECT("day_wise_sales_data!$B$1:$BZ$1"),0)),0)</f>
        <v>0</v>
      </c>
      <c r="CA544" s="3">
        <f ca="1">IFERROR(INDEX(INDIRECT("day_wise_sales_data!$B$2:$BZ$599"),MATCH(resource!$CC544,day_wise_sales_data!$A$2:$A$500,0),MATCH(resource!CA$2,INDIRECT("day_wise_sales_data!$B$1:$BZ$1"),0)),0)</f>
        <v>0</v>
      </c>
      <c r="CC544" s="4">
        <f>sales_data!H543</f>
        <v>0</v>
      </c>
      <c r="CD544" s="1">
        <v>542</v>
      </c>
      <c r="CE544" s="1" t="str">
        <f>IF(AQ544=report!$AQ$3,resource!CD544,"")</f>
        <v/>
      </c>
      <c r="CF544" s="5" t="str">
        <f>IFERROR(SMALL($CE$3:$CE$1001,ROWS($CE$3:CE544)),"")</f>
        <v/>
      </c>
      <c r="CH544">
        <f>IFERROR(VLOOKUP($CC544,data_pull!$E$22:$G$700,2,0),0)</f>
        <v>0</v>
      </c>
      <c r="DK544" s="3" t="str">
        <f>IFERROR(INDEX(COD_SALES!$B$5:$Z$500,MATCH(resource!$CC544,COD_SALES!$A$5:$A$500,0),MATCH(resource!DK$2,COD_SALES!$B$4:$Z$4,0)),"")</f>
        <v/>
      </c>
      <c r="DL544" s="3" t="str">
        <f>IFERROR(INDEX(COD_SALES!$B$5:$Z$500,MATCH(resource!$CC544,COD_SALES!$A$5:$A$500,0),MATCH(resource!DL$2,COD_SALES!$B$4:$Z$4,0)),"")</f>
        <v/>
      </c>
      <c r="DM544" s="3" t="str">
        <f>IFERROR(INDEX(COD_SALES!$B$5:$Z$500,MATCH(resource!$CC544,COD_SALES!$A$5:$A$500,0),MATCH(resource!DM$2,COD_SALES!$B$4:$Z$4,0)),"")</f>
        <v/>
      </c>
      <c r="DN544" s="3" t="str">
        <f>IFERROR(INDEX(COD_SALES!$B$5:$Z$500,MATCH(resource!$CC544,COD_SALES!$A$5:$A$500,0),MATCH(resource!DN$2,COD_SALES!$B$4:$Z$4,0)),"")</f>
        <v/>
      </c>
      <c r="DO544" s="3" t="str">
        <f>IFERROR(INDEX(COD_SALES!$B$5:$Z$500,MATCH(resource!$CC544,COD_SALES!$A$5:$A$500,0),MATCH(resource!DO$2,COD_SALES!$B$4:$Z$4,0)),"")</f>
        <v/>
      </c>
      <c r="DP544" s="3" t="str">
        <f>IFERROR(INDEX(COD_SALES!$B$5:$Z$500,MATCH(resource!$CC544,COD_SALES!$A$5:$A$500,0),MATCH(resource!DP$2,COD_SALES!$B$4:$Z$4,0)),"")</f>
        <v/>
      </c>
      <c r="DQ544" s="3" t="str">
        <f>IFERROR(INDEX(COD_SALES!$B$5:$Z$500,MATCH(resource!$CC544,COD_SALES!$A$5:$A$500,0),MATCH(resource!DQ$2,COD_SALES!$B$4:$Z$4,0)),"")</f>
        <v/>
      </c>
      <c r="DR544" s="3" t="str">
        <f>IFERROR(INDEX(COD_SALES!$B$5:$Z$500,MATCH(resource!$CC544,COD_SALES!$A$5:$A$500,0),MATCH(resource!DR$2,COD_SALES!$B$4:$Z$4,0)),"")</f>
        <v/>
      </c>
      <c r="DS544" s="3" t="str">
        <f>IFERROR(INDEX(COD_SALES!$B$5:$Z$500,MATCH(resource!$CC544,COD_SALES!$A$5:$A$500,0),MATCH(resource!DS$2,COD_SALES!$B$4:$Z$4,0)),"")</f>
        <v/>
      </c>
      <c r="DT544" s="3" t="str">
        <f>IFERROR(INDEX(COD_SALES!$B$5:$Z$500,MATCH(resource!$CC544,COD_SALES!$A$5:$A$500,0),MATCH(resource!DT$2,COD_SALES!$B$4:$Z$4,0)),"")</f>
        <v/>
      </c>
      <c r="DU544" s="3" t="str">
        <f>IFERROR(INDEX(COD_SALES!$B$5:$Z$500,MATCH(resource!$CC544,COD_SALES!$A$5:$A$500,0),MATCH(resource!DU$2,COD_SALES!$B$4:$Z$4,0)),"")</f>
        <v/>
      </c>
      <c r="DV544" s="3" t="str">
        <f>IFERROR(INDEX(COD_SALES!$B$5:$Z$500,MATCH(resource!$CC544,COD_SALES!$A$5:$A$500,0),MATCH(resource!DV$2,COD_SALES!$B$4:$Z$4,0)),"")</f>
        <v/>
      </c>
      <c r="DW544" s="3" t="str">
        <f>IFERROR(INDEX(COD_SALES!$B$5:$Z$500,MATCH(resource!$CC544,COD_SALES!$A$5:$A$500,0),MATCH(resource!DW$2,COD_SALES!$B$4:$Z$4,0)),"")</f>
        <v/>
      </c>
      <c r="DX544" s="3" t="str">
        <f>IFERROR(INDEX(COD_SALES!$B$5:$Z$500,MATCH(resource!$CC544,COD_SALES!$A$5:$A$500,0),MATCH(resource!DX$2,COD_SALES!$B$4:$Z$4,0)),"")</f>
        <v/>
      </c>
      <c r="DY544" s="3" t="str">
        <f>IFERROR(INDEX(COD_SALES!$B$5:$Z$500,MATCH(resource!$CC544,COD_SALES!$A$5:$A$500,0),MATCH(resource!DY$2,COD_SALES!$B$4:$Z$4,0)),"")</f>
        <v/>
      </c>
      <c r="DZ544" s="3" t="str">
        <f>IFERROR(INDEX(COD_SALES!$B$5:$Z$500,MATCH(resource!$CC544,COD_SALES!$A$5:$A$500,0),MATCH(resource!DZ$2,COD_SALES!$B$4:$Z$4,0)),"")</f>
        <v/>
      </c>
      <c r="EA544" s="3" t="str">
        <f>IFERROR(INDEX(COD_SALES!$B$5:$Z$500,MATCH(resource!$CC544,COD_SALES!$A$5:$A$500,0),MATCH(resource!EA$2,COD_SALES!$B$4:$Z$4,0)),"")</f>
        <v/>
      </c>
      <c r="EB544" s="3">
        <f t="shared" si="132"/>
        <v>0</v>
      </c>
      <c r="EW544" s="3">
        <f>IFERROR(VLOOKUP(CC544,data_pull!$AO$25:$AR$546,2,0),0)</f>
        <v>0</v>
      </c>
      <c r="EX544" s="1">
        <f>IFERROR(VLOOKUP(CC544,data_pull!$AO$25:$AR$546,4,0),0)</f>
        <v>0</v>
      </c>
    </row>
    <row r="545" spans="13:154" x14ac:dyDescent="0.25"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4">
        <f>sales_data!B544</f>
        <v>0</v>
      </c>
      <c r="AR545" s="4">
        <f>sales_data!C544</f>
        <v>0</v>
      </c>
      <c r="AS545" s="5" t="str">
        <f t="shared" si="131"/>
        <v/>
      </c>
      <c r="AT545" s="4">
        <f>sales_data!I544</f>
        <v>0</v>
      </c>
      <c r="AU545" s="4">
        <f>sales_data!W544</f>
        <v>0</v>
      </c>
      <c r="AV545" s="1">
        <f>sales_data!N544</f>
        <v>0</v>
      </c>
      <c r="AW545" s="1">
        <f>sales_data!P544</f>
        <v>0</v>
      </c>
      <c r="AX545" s="3">
        <f ca="1">IFERROR(INDEX(INDIRECT("day_wise_sales_data!$B$2:$BZ$599"),MATCH(resource!$CC545,day_wise_sales_data!$A$2:$A$500,0),MATCH(resource!AX$2,INDIRECT("day_wise_sales_data!$B$1:$BZ$1"),0)),0)</f>
        <v>0</v>
      </c>
      <c r="AY545" s="3">
        <f ca="1">IFERROR(INDEX(INDIRECT("day_wise_sales_data!$B$2:$BZ$599"),MATCH(resource!$CC545,day_wise_sales_data!$A$2:$A$500,0),MATCH(resource!AY$2,INDIRECT("day_wise_sales_data!$B$1:$BZ$1"),0)),0)</f>
        <v>0</v>
      </c>
      <c r="AZ545" s="3">
        <f ca="1">IFERROR(INDEX(INDIRECT("day_wise_sales_data!$B$2:$BZ$599"),MATCH(resource!$CC545,day_wise_sales_data!$A$2:$A$500,0),MATCH(resource!AZ$2,INDIRECT("day_wise_sales_data!$B$1:$BZ$1"),0)),0)</f>
        <v>0</v>
      </c>
      <c r="BA545" s="3">
        <f ca="1">IFERROR(INDEX(INDIRECT("day_wise_sales_data!$B$2:$BZ$599"),MATCH(resource!$CC545,day_wise_sales_data!$A$2:$A$500,0),MATCH(resource!BA$2,INDIRECT("day_wise_sales_data!$B$1:$BZ$1"),0)),0)</f>
        <v>0</v>
      </c>
      <c r="BB545" s="3">
        <f ca="1">IFERROR(INDEX(INDIRECT("day_wise_sales_data!$B$2:$BZ$599"),MATCH(resource!$CC545,day_wise_sales_data!$A$2:$A$500,0),MATCH(resource!BB$2,INDIRECT("day_wise_sales_data!$B$1:$BZ$1"),0)),0)</f>
        <v>0</v>
      </c>
      <c r="BC545" s="3">
        <f ca="1">IFERROR(INDEX(INDIRECT("day_wise_sales_data!$B$2:$BZ$599"),MATCH(resource!$CC545,day_wise_sales_data!$A$2:$A$500,0),MATCH(resource!BC$2,INDIRECT("day_wise_sales_data!$B$1:$BZ$1"),0)),0)</f>
        <v>0</v>
      </c>
      <c r="BD545" s="3">
        <f ca="1">IFERROR(INDEX(INDIRECT("day_wise_sales_data!$B$2:$BZ$599"),MATCH(resource!$CC545,day_wise_sales_data!$A$2:$A$500,0),MATCH(resource!BD$2,INDIRECT("day_wise_sales_data!$B$1:$BZ$1"),0)),0)</f>
        <v>0</v>
      </c>
      <c r="BE545" s="3">
        <f ca="1">IFERROR(INDEX(INDIRECT("day_wise_sales_data!$B$2:$BZ$599"),MATCH(resource!$CC545,day_wise_sales_data!$A$2:$A$500,0),MATCH(resource!BE$2,INDIRECT("day_wise_sales_data!$B$1:$BZ$1"),0)),0)</f>
        <v>0</v>
      </c>
      <c r="BF545" s="3">
        <f ca="1">IFERROR(INDEX(INDIRECT("day_wise_sales_data!$B$2:$BZ$599"),MATCH(resource!$CC545,day_wise_sales_data!$A$2:$A$500,0),MATCH(resource!BF$2,INDIRECT("day_wise_sales_data!$B$1:$BZ$1"),0)),0)</f>
        <v>0</v>
      </c>
      <c r="BG545" s="3">
        <f ca="1">IFERROR(INDEX(INDIRECT("day_wise_sales_data!$B$2:$BZ$599"),MATCH(resource!$CC545,day_wise_sales_data!$A$2:$A$500,0),MATCH(resource!BG$2,INDIRECT("day_wise_sales_data!$B$1:$BZ$1"),0)),0)</f>
        <v>0</v>
      </c>
      <c r="BH545" s="3">
        <f ca="1">IFERROR(INDEX(INDIRECT("day_wise_sales_data!$B$2:$BZ$599"),MATCH(resource!$CC545,day_wise_sales_data!$A$2:$A$500,0),MATCH(resource!BH$2,INDIRECT("day_wise_sales_data!$B$1:$BZ$1"),0)),0)</f>
        <v>0</v>
      </c>
      <c r="BI545" s="3">
        <f ca="1">IFERROR(INDEX(INDIRECT("day_wise_sales_data!$B$2:$BZ$599"),MATCH(resource!$CC545,day_wise_sales_data!$A$2:$A$500,0),MATCH(resource!BI$2,INDIRECT("day_wise_sales_data!$B$1:$BZ$1"),0)),0)</f>
        <v>0</v>
      </c>
      <c r="BJ545" s="3">
        <f ca="1">IFERROR(INDEX(INDIRECT("day_wise_sales_data!$B$2:$BZ$599"),MATCH(resource!$CC545,day_wise_sales_data!$A$2:$A$500,0),MATCH(resource!BJ$2,INDIRECT("day_wise_sales_data!$B$1:$BZ$1"),0)),0)</f>
        <v>0</v>
      </c>
      <c r="BK545" s="3">
        <f ca="1">IFERROR(INDEX(INDIRECT("day_wise_sales_data!$B$2:$BZ$599"),MATCH(resource!$CC545,day_wise_sales_data!$A$2:$A$500,0),MATCH(resource!BK$2,INDIRECT("day_wise_sales_data!$B$1:$BZ$1"),0)),0)</f>
        <v>0</v>
      </c>
      <c r="BL545" s="3">
        <f ca="1">IFERROR(INDEX(INDIRECT("day_wise_sales_data!$B$2:$BZ$599"),MATCH(resource!$CC545,day_wise_sales_data!$A$2:$A$500,0),MATCH(resource!BL$2,INDIRECT("day_wise_sales_data!$B$1:$BZ$1"),0)),0)</f>
        <v>0</v>
      </c>
      <c r="BM545" s="3">
        <f ca="1">IFERROR(INDEX(INDIRECT("day_wise_sales_data!$B$2:$BZ$599"),MATCH(resource!$CC545,day_wise_sales_data!$A$2:$A$500,0),MATCH(resource!BM$2,INDIRECT("day_wise_sales_data!$B$1:$BZ$1"),0)),0)</f>
        <v>0</v>
      </c>
      <c r="BN545" s="3">
        <f ca="1">IFERROR(INDEX(INDIRECT("day_wise_sales_data!$B$2:$BZ$599"),MATCH(resource!$CC545,day_wise_sales_data!$A$2:$A$500,0),MATCH(resource!BN$2,INDIRECT("day_wise_sales_data!$B$1:$BZ$1"),0)),0)</f>
        <v>0</v>
      </c>
      <c r="BO545" s="3">
        <f ca="1">IFERROR(INDEX(INDIRECT("day_wise_sales_data!$B$2:$BZ$599"),MATCH(resource!$CC545,day_wise_sales_data!$A$2:$A$500,0),MATCH(resource!BO$2,INDIRECT("day_wise_sales_data!$B$1:$BZ$1"),0)),0)</f>
        <v>0</v>
      </c>
      <c r="BP545" s="3">
        <f ca="1">IFERROR(INDEX(INDIRECT("day_wise_sales_data!$B$2:$BZ$599"),MATCH(resource!$CC545,day_wise_sales_data!$A$2:$A$500,0),MATCH(resource!BP$2,INDIRECT("day_wise_sales_data!$B$1:$BZ$1"),0)),0)</f>
        <v>0</v>
      </c>
      <c r="BQ545" s="3">
        <f ca="1">IFERROR(INDEX(INDIRECT("day_wise_sales_data!$B$2:$BZ$599"),MATCH(resource!$CC545,day_wise_sales_data!$A$2:$A$500,0),MATCH(resource!BQ$2,INDIRECT("day_wise_sales_data!$B$1:$BZ$1"),0)),0)</f>
        <v>0</v>
      </c>
      <c r="BR545" s="3">
        <f ca="1">IFERROR(INDEX(INDIRECT("day_wise_sales_data!$B$2:$BZ$599"),MATCH(resource!$CC545,day_wise_sales_data!$A$2:$A$500,0),MATCH(resource!BR$2,INDIRECT("day_wise_sales_data!$B$1:$BZ$1"),0)),0)</f>
        <v>0</v>
      </c>
      <c r="BS545" s="3">
        <f ca="1">IFERROR(INDEX(INDIRECT("day_wise_sales_data!$B$2:$BZ$599"),MATCH(resource!$CC545,day_wise_sales_data!$A$2:$A$500,0),MATCH(resource!BS$2,INDIRECT("day_wise_sales_data!$B$1:$BZ$1"),0)),0)</f>
        <v>0</v>
      </c>
      <c r="BT545" s="3">
        <f ca="1">IFERROR(INDEX(INDIRECT("day_wise_sales_data!$B$2:$BZ$599"),MATCH(resource!$CC545,day_wise_sales_data!$A$2:$A$500,0),MATCH(resource!BT$2,INDIRECT("day_wise_sales_data!$B$1:$BZ$1"),0)),0)</f>
        <v>0</v>
      </c>
      <c r="BU545" s="3">
        <f ca="1">IFERROR(INDEX(INDIRECT("day_wise_sales_data!$B$2:$BZ$599"),MATCH(resource!$CC545,day_wise_sales_data!$A$2:$A$500,0),MATCH(resource!BU$2,INDIRECT("day_wise_sales_data!$B$1:$BZ$1"),0)),0)</f>
        <v>0</v>
      </c>
      <c r="BV545" s="3">
        <f ca="1">IFERROR(INDEX(INDIRECT("day_wise_sales_data!$B$2:$BZ$599"),MATCH(resource!$CC545,day_wise_sales_data!$A$2:$A$500,0),MATCH(resource!BV$2,INDIRECT("day_wise_sales_data!$B$1:$BZ$1"),0)),0)</f>
        <v>0</v>
      </c>
      <c r="BW545" s="3">
        <f ca="1">IFERROR(INDEX(INDIRECT("day_wise_sales_data!$B$2:$BZ$599"),MATCH(resource!$CC545,day_wise_sales_data!$A$2:$A$500,0),MATCH(resource!BW$2,INDIRECT("day_wise_sales_data!$B$1:$BZ$1"),0)),0)</f>
        <v>0</v>
      </c>
      <c r="BX545" s="3">
        <f ca="1">IFERROR(INDEX(INDIRECT("day_wise_sales_data!$B$2:$BZ$599"),MATCH(resource!$CC545,day_wise_sales_data!$A$2:$A$500,0),MATCH(resource!BX$2,INDIRECT("day_wise_sales_data!$B$1:$BZ$1"),0)),0)</f>
        <v>0</v>
      </c>
      <c r="BY545" s="3">
        <f ca="1">IFERROR(INDEX(INDIRECT("day_wise_sales_data!$B$2:$BZ$599"),MATCH(resource!$CC545,day_wise_sales_data!$A$2:$A$500,0),MATCH(resource!BY$2,INDIRECT("day_wise_sales_data!$B$1:$BZ$1"),0)),0)</f>
        <v>0</v>
      </c>
      <c r="BZ545" s="3">
        <f ca="1">IFERROR(INDEX(INDIRECT("day_wise_sales_data!$B$2:$BZ$599"),MATCH(resource!$CC545,day_wise_sales_data!$A$2:$A$500,0),MATCH(resource!BZ$2,INDIRECT("day_wise_sales_data!$B$1:$BZ$1"),0)),0)</f>
        <v>0</v>
      </c>
      <c r="CA545" s="3">
        <f ca="1">IFERROR(INDEX(INDIRECT("day_wise_sales_data!$B$2:$BZ$599"),MATCH(resource!$CC545,day_wise_sales_data!$A$2:$A$500,0),MATCH(resource!CA$2,INDIRECT("day_wise_sales_data!$B$1:$BZ$1"),0)),0)</f>
        <v>0</v>
      </c>
      <c r="CC545" s="4">
        <f>sales_data!H544</f>
        <v>0</v>
      </c>
      <c r="CD545" s="1">
        <v>543</v>
      </c>
      <c r="CE545" s="1" t="str">
        <f>IF(AQ545=report!$AQ$3,resource!CD545,"")</f>
        <v/>
      </c>
      <c r="CF545" s="5" t="str">
        <f>IFERROR(SMALL($CE$3:$CE$1001,ROWS($CE$3:CE545)),"")</f>
        <v/>
      </c>
      <c r="CH545">
        <f>IFERROR(VLOOKUP($CC545,data_pull!$E$22:$G$700,2,0),0)</f>
        <v>0</v>
      </c>
      <c r="DK545" s="3" t="str">
        <f>IFERROR(INDEX(COD_SALES!$B$5:$Z$500,MATCH(resource!$CC545,COD_SALES!$A$5:$A$500,0),MATCH(resource!DK$2,COD_SALES!$B$4:$Z$4,0)),"")</f>
        <v/>
      </c>
      <c r="DL545" s="3" t="str">
        <f>IFERROR(INDEX(COD_SALES!$B$5:$Z$500,MATCH(resource!$CC545,COD_SALES!$A$5:$A$500,0),MATCH(resource!DL$2,COD_SALES!$B$4:$Z$4,0)),"")</f>
        <v/>
      </c>
      <c r="DM545" s="3" t="str">
        <f>IFERROR(INDEX(COD_SALES!$B$5:$Z$500,MATCH(resource!$CC545,COD_SALES!$A$5:$A$500,0),MATCH(resource!DM$2,COD_SALES!$B$4:$Z$4,0)),"")</f>
        <v/>
      </c>
      <c r="DN545" s="3" t="str">
        <f>IFERROR(INDEX(COD_SALES!$B$5:$Z$500,MATCH(resource!$CC545,COD_SALES!$A$5:$A$500,0),MATCH(resource!DN$2,COD_SALES!$B$4:$Z$4,0)),"")</f>
        <v/>
      </c>
      <c r="DO545" s="3" t="str">
        <f>IFERROR(INDEX(COD_SALES!$B$5:$Z$500,MATCH(resource!$CC545,COD_SALES!$A$5:$A$500,0),MATCH(resource!DO$2,COD_SALES!$B$4:$Z$4,0)),"")</f>
        <v/>
      </c>
      <c r="DP545" s="3" t="str">
        <f>IFERROR(INDEX(COD_SALES!$B$5:$Z$500,MATCH(resource!$CC545,COD_SALES!$A$5:$A$500,0),MATCH(resource!DP$2,COD_SALES!$B$4:$Z$4,0)),"")</f>
        <v/>
      </c>
      <c r="DQ545" s="3" t="str">
        <f>IFERROR(INDEX(COD_SALES!$B$5:$Z$500,MATCH(resource!$CC545,COD_SALES!$A$5:$A$500,0),MATCH(resource!DQ$2,COD_SALES!$B$4:$Z$4,0)),"")</f>
        <v/>
      </c>
      <c r="DR545" s="3" t="str">
        <f>IFERROR(INDEX(COD_SALES!$B$5:$Z$500,MATCH(resource!$CC545,COD_SALES!$A$5:$A$500,0),MATCH(resource!DR$2,COD_SALES!$B$4:$Z$4,0)),"")</f>
        <v/>
      </c>
      <c r="DS545" s="3" t="str">
        <f>IFERROR(INDEX(COD_SALES!$B$5:$Z$500,MATCH(resource!$CC545,COD_SALES!$A$5:$A$500,0),MATCH(resource!DS$2,COD_SALES!$B$4:$Z$4,0)),"")</f>
        <v/>
      </c>
      <c r="DT545" s="3" t="str">
        <f>IFERROR(INDEX(COD_SALES!$B$5:$Z$500,MATCH(resource!$CC545,COD_SALES!$A$5:$A$500,0),MATCH(resource!DT$2,COD_SALES!$B$4:$Z$4,0)),"")</f>
        <v/>
      </c>
      <c r="DU545" s="3" t="str">
        <f>IFERROR(INDEX(COD_SALES!$B$5:$Z$500,MATCH(resource!$CC545,COD_SALES!$A$5:$A$500,0),MATCH(resource!DU$2,COD_SALES!$B$4:$Z$4,0)),"")</f>
        <v/>
      </c>
      <c r="DV545" s="3" t="str">
        <f>IFERROR(INDEX(COD_SALES!$B$5:$Z$500,MATCH(resource!$CC545,COD_SALES!$A$5:$A$500,0),MATCH(resource!DV$2,COD_SALES!$B$4:$Z$4,0)),"")</f>
        <v/>
      </c>
      <c r="DW545" s="3" t="str">
        <f>IFERROR(INDEX(COD_SALES!$B$5:$Z$500,MATCH(resource!$CC545,COD_SALES!$A$5:$A$500,0),MATCH(resource!DW$2,COD_SALES!$B$4:$Z$4,0)),"")</f>
        <v/>
      </c>
      <c r="DX545" s="3" t="str">
        <f>IFERROR(INDEX(COD_SALES!$B$5:$Z$500,MATCH(resource!$CC545,COD_SALES!$A$5:$A$500,0),MATCH(resource!DX$2,COD_SALES!$B$4:$Z$4,0)),"")</f>
        <v/>
      </c>
      <c r="DY545" s="3" t="str">
        <f>IFERROR(INDEX(COD_SALES!$B$5:$Z$500,MATCH(resource!$CC545,COD_SALES!$A$5:$A$500,0),MATCH(resource!DY$2,COD_SALES!$B$4:$Z$4,0)),"")</f>
        <v/>
      </c>
      <c r="DZ545" s="3" t="str">
        <f>IFERROR(INDEX(COD_SALES!$B$5:$Z$500,MATCH(resource!$CC545,COD_SALES!$A$5:$A$500,0),MATCH(resource!DZ$2,COD_SALES!$B$4:$Z$4,0)),"")</f>
        <v/>
      </c>
      <c r="EA545" s="3" t="str">
        <f>IFERROR(INDEX(COD_SALES!$B$5:$Z$500,MATCH(resource!$CC545,COD_SALES!$A$5:$A$500,0),MATCH(resource!EA$2,COD_SALES!$B$4:$Z$4,0)),"")</f>
        <v/>
      </c>
      <c r="EB545" s="3">
        <f t="shared" si="132"/>
        <v>0</v>
      </c>
      <c r="EW545" s="3">
        <f>IFERROR(VLOOKUP(CC545,data_pull!$AO$25:$AR$546,2,0),0)</f>
        <v>0</v>
      </c>
      <c r="EX545" s="1">
        <f>IFERROR(VLOOKUP(CC545,data_pull!$AO$25:$AR$546,4,0),0)</f>
        <v>0</v>
      </c>
    </row>
    <row r="546" spans="13:154" x14ac:dyDescent="0.25"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4">
        <f>sales_data!B545</f>
        <v>0</v>
      </c>
      <c r="AR546" s="4">
        <f>sales_data!C545</f>
        <v>0</v>
      </c>
      <c r="AS546" s="5" t="str">
        <f t="shared" si="131"/>
        <v/>
      </c>
      <c r="AT546" s="4">
        <f>sales_data!I545</f>
        <v>0</v>
      </c>
      <c r="AU546" s="4">
        <f>sales_data!W545</f>
        <v>0</v>
      </c>
      <c r="AV546" s="1">
        <f>sales_data!N545</f>
        <v>0</v>
      </c>
      <c r="AW546" s="1">
        <f>sales_data!P545</f>
        <v>0</v>
      </c>
      <c r="AX546" s="3">
        <f ca="1">IFERROR(INDEX(INDIRECT("day_wise_sales_data!$B$2:$BZ$599"),MATCH(resource!$CC546,day_wise_sales_data!$A$2:$A$500,0),MATCH(resource!AX$2,INDIRECT("day_wise_sales_data!$B$1:$BZ$1"),0)),0)</f>
        <v>0</v>
      </c>
      <c r="AY546" s="3">
        <f ca="1">IFERROR(INDEX(INDIRECT("day_wise_sales_data!$B$2:$BZ$599"),MATCH(resource!$CC546,day_wise_sales_data!$A$2:$A$500,0),MATCH(resource!AY$2,INDIRECT("day_wise_sales_data!$B$1:$BZ$1"),0)),0)</f>
        <v>0</v>
      </c>
      <c r="AZ546" s="3">
        <f ca="1">IFERROR(INDEX(INDIRECT("day_wise_sales_data!$B$2:$BZ$599"),MATCH(resource!$CC546,day_wise_sales_data!$A$2:$A$500,0),MATCH(resource!AZ$2,INDIRECT("day_wise_sales_data!$B$1:$BZ$1"),0)),0)</f>
        <v>0</v>
      </c>
      <c r="BA546" s="3">
        <f ca="1">IFERROR(INDEX(INDIRECT("day_wise_sales_data!$B$2:$BZ$599"),MATCH(resource!$CC546,day_wise_sales_data!$A$2:$A$500,0),MATCH(resource!BA$2,INDIRECT("day_wise_sales_data!$B$1:$BZ$1"),0)),0)</f>
        <v>0</v>
      </c>
      <c r="BB546" s="3">
        <f ca="1">IFERROR(INDEX(INDIRECT("day_wise_sales_data!$B$2:$BZ$599"),MATCH(resource!$CC546,day_wise_sales_data!$A$2:$A$500,0),MATCH(resource!BB$2,INDIRECT("day_wise_sales_data!$B$1:$BZ$1"),0)),0)</f>
        <v>0</v>
      </c>
      <c r="BC546" s="3">
        <f ca="1">IFERROR(INDEX(INDIRECT("day_wise_sales_data!$B$2:$BZ$599"),MATCH(resource!$CC546,day_wise_sales_data!$A$2:$A$500,0),MATCH(resource!BC$2,INDIRECT("day_wise_sales_data!$B$1:$BZ$1"),0)),0)</f>
        <v>0</v>
      </c>
      <c r="BD546" s="3">
        <f ca="1">IFERROR(INDEX(INDIRECT("day_wise_sales_data!$B$2:$BZ$599"),MATCH(resource!$CC546,day_wise_sales_data!$A$2:$A$500,0),MATCH(resource!BD$2,INDIRECT("day_wise_sales_data!$B$1:$BZ$1"),0)),0)</f>
        <v>0</v>
      </c>
      <c r="BE546" s="3">
        <f ca="1">IFERROR(INDEX(INDIRECT("day_wise_sales_data!$B$2:$BZ$599"),MATCH(resource!$CC546,day_wise_sales_data!$A$2:$A$500,0),MATCH(resource!BE$2,INDIRECT("day_wise_sales_data!$B$1:$BZ$1"),0)),0)</f>
        <v>0</v>
      </c>
      <c r="BF546" s="3">
        <f ca="1">IFERROR(INDEX(INDIRECT("day_wise_sales_data!$B$2:$BZ$599"),MATCH(resource!$CC546,day_wise_sales_data!$A$2:$A$500,0),MATCH(resource!BF$2,INDIRECT("day_wise_sales_data!$B$1:$BZ$1"),0)),0)</f>
        <v>0</v>
      </c>
      <c r="BG546" s="3">
        <f ca="1">IFERROR(INDEX(INDIRECT("day_wise_sales_data!$B$2:$BZ$599"),MATCH(resource!$CC546,day_wise_sales_data!$A$2:$A$500,0),MATCH(resource!BG$2,INDIRECT("day_wise_sales_data!$B$1:$BZ$1"),0)),0)</f>
        <v>0</v>
      </c>
      <c r="BH546" s="3">
        <f ca="1">IFERROR(INDEX(INDIRECT("day_wise_sales_data!$B$2:$BZ$599"),MATCH(resource!$CC546,day_wise_sales_data!$A$2:$A$500,0),MATCH(resource!BH$2,INDIRECT("day_wise_sales_data!$B$1:$BZ$1"),0)),0)</f>
        <v>0</v>
      </c>
      <c r="BI546" s="3">
        <f ca="1">IFERROR(INDEX(INDIRECT("day_wise_sales_data!$B$2:$BZ$599"),MATCH(resource!$CC546,day_wise_sales_data!$A$2:$A$500,0),MATCH(resource!BI$2,INDIRECT("day_wise_sales_data!$B$1:$BZ$1"),0)),0)</f>
        <v>0</v>
      </c>
      <c r="BJ546" s="3">
        <f ca="1">IFERROR(INDEX(INDIRECT("day_wise_sales_data!$B$2:$BZ$599"),MATCH(resource!$CC546,day_wise_sales_data!$A$2:$A$500,0),MATCH(resource!BJ$2,INDIRECT("day_wise_sales_data!$B$1:$BZ$1"),0)),0)</f>
        <v>0</v>
      </c>
      <c r="BK546" s="3">
        <f ca="1">IFERROR(INDEX(INDIRECT("day_wise_sales_data!$B$2:$BZ$599"),MATCH(resource!$CC546,day_wise_sales_data!$A$2:$A$500,0),MATCH(resource!BK$2,INDIRECT("day_wise_sales_data!$B$1:$BZ$1"),0)),0)</f>
        <v>0</v>
      </c>
      <c r="BL546" s="3">
        <f ca="1">IFERROR(INDEX(INDIRECT("day_wise_sales_data!$B$2:$BZ$599"),MATCH(resource!$CC546,day_wise_sales_data!$A$2:$A$500,0),MATCH(resource!BL$2,INDIRECT("day_wise_sales_data!$B$1:$BZ$1"),0)),0)</f>
        <v>0</v>
      </c>
      <c r="BM546" s="3">
        <f ca="1">IFERROR(INDEX(INDIRECT("day_wise_sales_data!$B$2:$BZ$599"),MATCH(resource!$CC546,day_wise_sales_data!$A$2:$A$500,0),MATCH(resource!BM$2,INDIRECT("day_wise_sales_data!$B$1:$BZ$1"),0)),0)</f>
        <v>0</v>
      </c>
      <c r="BN546" s="3">
        <f ca="1">IFERROR(INDEX(INDIRECT("day_wise_sales_data!$B$2:$BZ$599"),MATCH(resource!$CC546,day_wise_sales_data!$A$2:$A$500,0),MATCH(resource!BN$2,INDIRECT("day_wise_sales_data!$B$1:$BZ$1"),0)),0)</f>
        <v>0</v>
      </c>
      <c r="BO546" s="3">
        <f ca="1">IFERROR(INDEX(INDIRECT("day_wise_sales_data!$B$2:$BZ$599"),MATCH(resource!$CC546,day_wise_sales_data!$A$2:$A$500,0),MATCH(resource!BO$2,INDIRECT("day_wise_sales_data!$B$1:$BZ$1"),0)),0)</f>
        <v>0</v>
      </c>
      <c r="BP546" s="3">
        <f ca="1">IFERROR(INDEX(INDIRECT("day_wise_sales_data!$B$2:$BZ$599"),MATCH(resource!$CC546,day_wise_sales_data!$A$2:$A$500,0),MATCH(resource!BP$2,INDIRECT("day_wise_sales_data!$B$1:$BZ$1"),0)),0)</f>
        <v>0</v>
      </c>
      <c r="BQ546" s="3">
        <f ca="1">IFERROR(INDEX(INDIRECT("day_wise_sales_data!$B$2:$BZ$599"),MATCH(resource!$CC546,day_wise_sales_data!$A$2:$A$500,0),MATCH(resource!BQ$2,INDIRECT("day_wise_sales_data!$B$1:$BZ$1"),0)),0)</f>
        <v>0</v>
      </c>
      <c r="BR546" s="3">
        <f ca="1">IFERROR(INDEX(INDIRECT("day_wise_sales_data!$B$2:$BZ$599"),MATCH(resource!$CC546,day_wise_sales_data!$A$2:$A$500,0),MATCH(resource!BR$2,INDIRECT("day_wise_sales_data!$B$1:$BZ$1"),0)),0)</f>
        <v>0</v>
      </c>
      <c r="BS546" s="3">
        <f ca="1">IFERROR(INDEX(INDIRECT("day_wise_sales_data!$B$2:$BZ$599"),MATCH(resource!$CC546,day_wise_sales_data!$A$2:$A$500,0),MATCH(resource!BS$2,INDIRECT("day_wise_sales_data!$B$1:$BZ$1"),0)),0)</f>
        <v>0</v>
      </c>
      <c r="BT546" s="3">
        <f ca="1">IFERROR(INDEX(INDIRECT("day_wise_sales_data!$B$2:$BZ$599"),MATCH(resource!$CC546,day_wise_sales_data!$A$2:$A$500,0),MATCH(resource!BT$2,INDIRECT("day_wise_sales_data!$B$1:$BZ$1"),0)),0)</f>
        <v>0</v>
      </c>
      <c r="BU546" s="3">
        <f ca="1">IFERROR(INDEX(INDIRECT("day_wise_sales_data!$B$2:$BZ$599"),MATCH(resource!$CC546,day_wise_sales_data!$A$2:$A$500,0),MATCH(resource!BU$2,INDIRECT("day_wise_sales_data!$B$1:$BZ$1"),0)),0)</f>
        <v>0</v>
      </c>
      <c r="BV546" s="3">
        <f ca="1">IFERROR(INDEX(INDIRECT("day_wise_sales_data!$B$2:$BZ$599"),MATCH(resource!$CC546,day_wise_sales_data!$A$2:$A$500,0),MATCH(resource!BV$2,INDIRECT("day_wise_sales_data!$B$1:$BZ$1"),0)),0)</f>
        <v>0</v>
      </c>
      <c r="BW546" s="3">
        <f ca="1">IFERROR(INDEX(INDIRECT("day_wise_sales_data!$B$2:$BZ$599"),MATCH(resource!$CC546,day_wise_sales_data!$A$2:$A$500,0),MATCH(resource!BW$2,INDIRECT("day_wise_sales_data!$B$1:$BZ$1"),0)),0)</f>
        <v>0</v>
      </c>
      <c r="BX546" s="3">
        <f ca="1">IFERROR(INDEX(INDIRECT("day_wise_sales_data!$B$2:$BZ$599"),MATCH(resource!$CC546,day_wise_sales_data!$A$2:$A$500,0),MATCH(resource!BX$2,INDIRECT("day_wise_sales_data!$B$1:$BZ$1"),0)),0)</f>
        <v>0</v>
      </c>
      <c r="BY546" s="3">
        <f ca="1">IFERROR(INDEX(INDIRECT("day_wise_sales_data!$B$2:$BZ$599"),MATCH(resource!$CC546,day_wise_sales_data!$A$2:$A$500,0),MATCH(resource!BY$2,INDIRECT("day_wise_sales_data!$B$1:$BZ$1"),0)),0)</f>
        <v>0</v>
      </c>
      <c r="BZ546" s="3">
        <f ca="1">IFERROR(INDEX(INDIRECT("day_wise_sales_data!$B$2:$BZ$599"),MATCH(resource!$CC546,day_wise_sales_data!$A$2:$A$500,0),MATCH(resource!BZ$2,INDIRECT("day_wise_sales_data!$B$1:$BZ$1"),0)),0)</f>
        <v>0</v>
      </c>
      <c r="CA546" s="3">
        <f ca="1">IFERROR(INDEX(INDIRECT("day_wise_sales_data!$B$2:$BZ$599"),MATCH(resource!$CC546,day_wise_sales_data!$A$2:$A$500,0),MATCH(resource!CA$2,INDIRECT("day_wise_sales_data!$B$1:$BZ$1"),0)),0)</f>
        <v>0</v>
      </c>
      <c r="CC546" s="4">
        <f>sales_data!H545</f>
        <v>0</v>
      </c>
      <c r="CD546" s="1">
        <v>544</v>
      </c>
      <c r="CE546" s="1" t="str">
        <f>IF(AQ546=report!$AQ$3,resource!CD546,"")</f>
        <v/>
      </c>
      <c r="CF546" s="5" t="str">
        <f>IFERROR(SMALL($CE$3:$CE$1001,ROWS($CE$3:CE546)),"")</f>
        <v/>
      </c>
      <c r="CH546">
        <f>IFERROR(VLOOKUP($CC546,data_pull!$E$22:$G$700,2,0),0)</f>
        <v>0</v>
      </c>
      <c r="DK546" s="3" t="str">
        <f>IFERROR(INDEX(COD_SALES!$B$5:$Z$500,MATCH(resource!$CC546,COD_SALES!$A$5:$A$500,0),MATCH(resource!DK$2,COD_SALES!$B$4:$Z$4,0)),"")</f>
        <v/>
      </c>
      <c r="DL546" s="3" t="str">
        <f>IFERROR(INDEX(COD_SALES!$B$5:$Z$500,MATCH(resource!$CC546,COD_SALES!$A$5:$A$500,0),MATCH(resource!DL$2,COD_SALES!$B$4:$Z$4,0)),"")</f>
        <v/>
      </c>
      <c r="DM546" s="3" t="str">
        <f>IFERROR(INDEX(COD_SALES!$B$5:$Z$500,MATCH(resource!$CC546,COD_SALES!$A$5:$A$500,0),MATCH(resource!DM$2,COD_SALES!$B$4:$Z$4,0)),"")</f>
        <v/>
      </c>
      <c r="DN546" s="3" t="str">
        <f>IFERROR(INDEX(COD_SALES!$B$5:$Z$500,MATCH(resource!$CC546,COD_SALES!$A$5:$A$500,0),MATCH(resource!DN$2,COD_SALES!$B$4:$Z$4,0)),"")</f>
        <v/>
      </c>
      <c r="DO546" s="3" t="str">
        <f>IFERROR(INDEX(COD_SALES!$B$5:$Z$500,MATCH(resource!$CC546,COD_SALES!$A$5:$A$500,0),MATCH(resource!DO$2,COD_SALES!$B$4:$Z$4,0)),"")</f>
        <v/>
      </c>
      <c r="DP546" s="3" t="str">
        <f>IFERROR(INDEX(COD_SALES!$B$5:$Z$500,MATCH(resource!$CC546,COD_SALES!$A$5:$A$500,0),MATCH(resource!DP$2,COD_SALES!$B$4:$Z$4,0)),"")</f>
        <v/>
      </c>
      <c r="DQ546" s="3" t="str">
        <f>IFERROR(INDEX(COD_SALES!$B$5:$Z$500,MATCH(resource!$CC546,COD_SALES!$A$5:$A$500,0),MATCH(resource!DQ$2,COD_SALES!$B$4:$Z$4,0)),"")</f>
        <v/>
      </c>
      <c r="DR546" s="3" t="str">
        <f>IFERROR(INDEX(COD_SALES!$B$5:$Z$500,MATCH(resource!$CC546,COD_SALES!$A$5:$A$500,0),MATCH(resource!DR$2,COD_SALES!$B$4:$Z$4,0)),"")</f>
        <v/>
      </c>
      <c r="DS546" s="3" t="str">
        <f>IFERROR(INDEX(COD_SALES!$B$5:$Z$500,MATCH(resource!$CC546,COD_SALES!$A$5:$A$500,0),MATCH(resource!DS$2,COD_SALES!$B$4:$Z$4,0)),"")</f>
        <v/>
      </c>
      <c r="DT546" s="3" t="str">
        <f>IFERROR(INDEX(COD_SALES!$B$5:$Z$500,MATCH(resource!$CC546,COD_SALES!$A$5:$A$500,0),MATCH(resource!DT$2,COD_SALES!$B$4:$Z$4,0)),"")</f>
        <v/>
      </c>
      <c r="DU546" s="3" t="str">
        <f>IFERROR(INDEX(COD_SALES!$B$5:$Z$500,MATCH(resource!$CC546,COD_SALES!$A$5:$A$500,0),MATCH(resource!DU$2,COD_SALES!$B$4:$Z$4,0)),"")</f>
        <v/>
      </c>
      <c r="DV546" s="3" t="str">
        <f>IFERROR(INDEX(COD_SALES!$B$5:$Z$500,MATCH(resource!$CC546,COD_SALES!$A$5:$A$500,0),MATCH(resource!DV$2,COD_SALES!$B$4:$Z$4,0)),"")</f>
        <v/>
      </c>
      <c r="DW546" s="3" t="str">
        <f>IFERROR(INDEX(COD_SALES!$B$5:$Z$500,MATCH(resource!$CC546,COD_SALES!$A$5:$A$500,0),MATCH(resource!DW$2,COD_SALES!$B$4:$Z$4,0)),"")</f>
        <v/>
      </c>
      <c r="DX546" s="3" t="str">
        <f>IFERROR(INDEX(COD_SALES!$B$5:$Z$500,MATCH(resource!$CC546,COD_SALES!$A$5:$A$500,0),MATCH(resource!DX$2,COD_SALES!$B$4:$Z$4,0)),"")</f>
        <v/>
      </c>
      <c r="DY546" s="3" t="str">
        <f>IFERROR(INDEX(COD_SALES!$B$5:$Z$500,MATCH(resource!$CC546,COD_SALES!$A$5:$A$500,0),MATCH(resource!DY$2,COD_SALES!$B$4:$Z$4,0)),"")</f>
        <v/>
      </c>
      <c r="DZ546" s="3" t="str">
        <f>IFERROR(INDEX(COD_SALES!$B$5:$Z$500,MATCH(resource!$CC546,COD_SALES!$A$5:$A$500,0),MATCH(resource!DZ$2,COD_SALES!$B$4:$Z$4,0)),"")</f>
        <v/>
      </c>
      <c r="EA546" s="3" t="str">
        <f>IFERROR(INDEX(COD_SALES!$B$5:$Z$500,MATCH(resource!$CC546,COD_SALES!$A$5:$A$500,0),MATCH(resource!EA$2,COD_SALES!$B$4:$Z$4,0)),"")</f>
        <v/>
      </c>
      <c r="EB546" s="3">
        <f t="shared" si="132"/>
        <v>0</v>
      </c>
      <c r="EW546" s="3">
        <f>IFERROR(VLOOKUP(CC546,data_pull!$AO$25:$AR$546,2,0),0)</f>
        <v>0</v>
      </c>
      <c r="EX546" s="1">
        <f>IFERROR(VLOOKUP(CC546,data_pull!$AO$25:$AR$546,4,0),0)</f>
        <v>0</v>
      </c>
    </row>
    <row r="547" spans="13:154" x14ac:dyDescent="0.25"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4">
        <f>sales_data!B546</f>
        <v>0</v>
      </c>
      <c r="AR547" s="4">
        <f>sales_data!C546</f>
        <v>0</v>
      </c>
      <c r="AS547" s="5" t="str">
        <f t="shared" si="131"/>
        <v/>
      </c>
      <c r="AT547" s="4">
        <f>sales_data!I546</f>
        <v>0</v>
      </c>
      <c r="AU547" s="4">
        <f>sales_data!W546</f>
        <v>0</v>
      </c>
      <c r="AV547" s="1">
        <f>sales_data!N546</f>
        <v>0</v>
      </c>
      <c r="AW547" s="1">
        <f>sales_data!P546</f>
        <v>0</v>
      </c>
      <c r="AX547" s="3">
        <f ca="1">IFERROR(INDEX(INDIRECT("day_wise_sales_data!$B$2:$BZ$599"),MATCH(resource!$CC547,day_wise_sales_data!$A$2:$A$500,0),MATCH(resource!AX$2,INDIRECT("day_wise_sales_data!$B$1:$BZ$1"),0)),0)</f>
        <v>0</v>
      </c>
      <c r="AY547" s="3">
        <f ca="1">IFERROR(INDEX(INDIRECT("day_wise_sales_data!$B$2:$BZ$599"),MATCH(resource!$CC547,day_wise_sales_data!$A$2:$A$500,0),MATCH(resource!AY$2,INDIRECT("day_wise_sales_data!$B$1:$BZ$1"),0)),0)</f>
        <v>0</v>
      </c>
      <c r="AZ547" s="3">
        <f ca="1">IFERROR(INDEX(INDIRECT("day_wise_sales_data!$B$2:$BZ$599"),MATCH(resource!$CC547,day_wise_sales_data!$A$2:$A$500,0),MATCH(resource!AZ$2,INDIRECT("day_wise_sales_data!$B$1:$BZ$1"),0)),0)</f>
        <v>0</v>
      </c>
      <c r="BA547" s="3">
        <f ca="1">IFERROR(INDEX(INDIRECT("day_wise_sales_data!$B$2:$BZ$599"),MATCH(resource!$CC547,day_wise_sales_data!$A$2:$A$500,0),MATCH(resource!BA$2,INDIRECT("day_wise_sales_data!$B$1:$BZ$1"),0)),0)</f>
        <v>0</v>
      </c>
      <c r="BB547" s="3">
        <f ca="1">IFERROR(INDEX(INDIRECT("day_wise_sales_data!$B$2:$BZ$599"),MATCH(resource!$CC547,day_wise_sales_data!$A$2:$A$500,0),MATCH(resource!BB$2,INDIRECT("day_wise_sales_data!$B$1:$BZ$1"),0)),0)</f>
        <v>0</v>
      </c>
      <c r="BC547" s="3">
        <f ca="1">IFERROR(INDEX(INDIRECT("day_wise_sales_data!$B$2:$BZ$599"),MATCH(resource!$CC547,day_wise_sales_data!$A$2:$A$500,0),MATCH(resource!BC$2,INDIRECT("day_wise_sales_data!$B$1:$BZ$1"),0)),0)</f>
        <v>0</v>
      </c>
      <c r="BD547" s="3">
        <f ca="1">IFERROR(INDEX(INDIRECT("day_wise_sales_data!$B$2:$BZ$599"),MATCH(resource!$CC547,day_wise_sales_data!$A$2:$A$500,0),MATCH(resource!BD$2,INDIRECT("day_wise_sales_data!$B$1:$BZ$1"),0)),0)</f>
        <v>0</v>
      </c>
      <c r="BE547" s="3">
        <f ca="1">IFERROR(INDEX(INDIRECT("day_wise_sales_data!$B$2:$BZ$599"),MATCH(resource!$CC547,day_wise_sales_data!$A$2:$A$500,0),MATCH(resource!BE$2,INDIRECT("day_wise_sales_data!$B$1:$BZ$1"),0)),0)</f>
        <v>0</v>
      </c>
      <c r="BF547" s="3">
        <f ca="1">IFERROR(INDEX(INDIRECT("day_wise_sales_data!$B$2:$BZ$599"),MATCH(resource!$CC547,day_wise_sales_data!$A$2:$A$500,0),MATCH(resource!BF$2,INDIRECT("day_wise_sales_data!$B$1:$BZ$1"),0)),0)</f>
        <v>0</v>
      </c>
      <c r="BG547" s="3">
        <f ca="1">IFERROR(INDEX(INDIRECT("day_wise_sales_data!$B$2:$BZ$599"),MATCH(resource!$CC547,day_wise_sales_data!$A$2:$A$500,0),MATCH(resource!BG$2,INDIRECT("day_wise_sales_data!$B$1:$BZ$1"),0)),0)</f>
        <v>0</v>
      </c>
      <c r="BH547" s="3">
        <f ca="1">IFERROR(INDEX(INDIRECT("day_wise_sales_data!$B$2:$BZ$599"),MATCH(resource!$CC547,day_wise_sales_data!$A$2:$A$500,0),MATCH(resource!BH$2,INDIRECT("day_wise_sales_data!$B$1:$BZ$1"),0)),0)</f>
        <v>0</v>
      </c>
      <c r="BI547" s="3">
        <f ca="1">IFERROR(INDEX(INDIRECT("day_wise_sales_data!$B$2:$BZ$599"),MATCH(resource!$CC547,day_wise_sales_data!$A$2:$A$500,0),MATCH(resource!BI$2,INDIRECT("day_wise_sales_data!$B$1:$BZ$1"),0)),0)</f>
        <v>0</v>
      </c>
      <c r="BJ547" s="3">
        <f ca="1">IFERROR(INDEX(INDIRECT("day_wise_sales_data!$B$2:$BZ$599"),MATCH(resource!$CC547,day_wise_sales_data!$A$2:$A$500,0),MATCH(resource!BJ$2,INDIRECT("day_wise_sales_data!$B$1:$BZ$1"),0)),0)</f>
        <v>0</v>
      </c>
      <c r="BK547" s="3">
        <f ca="1">IFERROR(INDEX(INDIRECT("day_wise_sales_data!$B$2:$BZ$599"),MATCH(resource!$CC547,day_wise_sales_data!$A$2:$A$500,0),MATCH(resource!BK$2,INDIRECT("day_wise_sales_data!$B$1:$BZ$1"),0)),0)</f>
        <v>0</v>
      </c>
      <c r="BL547" s="3">
        <f ca="1">IFERROR(INDEX(INDIRECT("day_wise_sales_data!$B$2:$BZ$599"),MATCH(resource!$CC547,day_wise_sales_data!$A$2:$A$500,0),MATCH(resource!BL$2,INDIRECT("day_wise_sales_data!$B$1:$BZ$1"),0)),0)</f>
        <v>0</v>
      </c>
      <c r="BM547" s="3">
        <f ca="1">IFERROR(INDEX(INDIRECT("day_wise_sales_data!$B$2:$BZ$599"),MATCH(resource!$CC547,day_wise_sales_data!$A$2:$A$500,0),MATCH(resource!BM$2,INDIRECT("day_wise_sales_data!$B$1:$BZ$1"),0)),0)</f>
        <v>0</v>
      </c>
      <c r="BN547" s="3">
        <f ca="1">IFERROR(INDEX(INDIRECT("day_wise_sales_data!$B$2:$BZ$599"),MATCH(resource!$CC547,day_wise_sales_data!$A$2:$A$500,0),MATCH(resource!BN$2,INDIRECT("day_wise_sales_data!$B$1:$BZ$1"),0)),0)</f>
        <v>0</v>
      </c>
      <c r="BO547" s="3">
        <f ca="1">IFERROR(INDEX(INDIRECT("day_wise_sales_data!$B$2:$BZ$599"),MATCH(resource!$CC547,day_wise_sales_data!$A$2:$A$500,0),MATCH(resource!BO$2,INDIRECT("day_wise_sales_data!$B$1:$BZ$1"),0)),0)</f>
        <v>0</v>
      </c>
      <c r="BP547" s="3">
        <f ca="1">IFERROR(INDEX(INDIRECT("day_wise_sales_data!$B$2:$BZ$599"),MATCH(resource!$CC547,day_wise_sales_data!$A$2:$A$500,0),MATCH(resource!BP$2,INDIRECT("day_wise_sales_data!$B$1:$BZ$1"),0)),0)</f>
        <v>0</v>
      </c>
      <c r="BQ547" s="3">
        <f ca="1">IFERROR(INDEX(INDIRECT("day_wise_sales_data!$B$2:$BZ$599"),MATCH(resource!$CC547,day_wise_sales_data!$A$2:$A$500,0),MATCH(resource!BQ$2,INDIRECT("day_wise_sales_data!$B$1:$BZ$1"),0)),0)</f>
        <v>0</v>
      </c>
      <c r="BR547" s="3">
        <f ca="1">IFERROR(INDEX(INDIRECT("day_wise_sales_data!$B$2:$BZ$599"),MATCH(resource!$CC547,day_wise_sales_data!$A$2:$A$500,0),MATCH(resource!BR$2,INDIRECT("day_wise_sales_data!$B$1:$BZ$1"),0)),0)</f>
        <v>0</v>
      </c>
      <c r="BS547" s="3">
        <f ca="1">IFERROR(INDEX(INDIRECT("day_wise_sales_data!$B$2:$BZ$599"),MATCH(resource!$CC547,day_wise_sales_data!$A$2:$A$500,0),MATCH(resource!BS$2,INDIRECT("day_wise_sales_data!$B$1:$BZ$1"),0)),0)</f>
        <v>0</v>
      </c>
      <c r="BT547" s="3">
        <f ca="1">IFERROR(INDEX(INDIRECT("day_wise_sales_data!$B$2:$BZ$599"),MATCH(resource!$CC547,day_wise_sales_data!$A$2:$A$500,0),MATCH(resource!BT$2,INDIRECT("day_wise_sales_data!$B$1:$BZ$1"),0)),0)</f>
        <v>0</v>
      </c>
      <c r="BU547" s="3">
        <f ca="1">IFERROR(INDEX(INDIRECT("day_wise_sales_data!$B$2:$BZ$599"),MATCH(resource!$CC547,day_wise_sales_data!$A$2:$A$500,0),MATCH(resource!BU$2,INDIRECT("day_wise_sales_data!$B$1:$BZ$1"),0)),0)</f>
        <v>0</v>
      </c>
      <c r="BV547" s="3">
        <f ca="1">IFERROR(INDEX(INDIRECT("day_wise_sales_data!$B$2:$BZ$599"),MATCH(resource!$CC547,day_wise_sales_data!$A$2:$A$500,0),MATCH(resource!BV$2,INDIRECT("day_wise_sales_data!$B$1:$BZ$1"),0)),0)</f>
        <v>0</v>
      </c>
      <c r="BW547" s="3">
        <f ca="1">IFERROR(INDEX(INDIRECT("day_wise_sales_data!$B$2:$BZ$599"),MATCH(resource!$CC547,day_wise_sales_data!$A$2:$A$500,0),MATCH(resource!BW$2,INDIRECT("day_wise_sales_data!$B$1:$BZ$1"),0)),0)</f>
        <v>0</v>
      </c>
      <c r="BX547" s="3">
        <f ca="1">IFERROR(INDEX(INDIRECT("day_wise_sales_data!$B$2:$BZ$599"),MATCH(resource!$CC547,day_wise_sales_data!$A$2:$A$500,0),MATCH(resource!BX$2,INDIRECT("day_wise_sales_data!$B$1:$BZ$1"),0)),0)</f>
        <v>0</v>
      </c>
      <c r="BY547" s="3">
        <f ca="1">IFERROR(INDEX(INDIRECT("day_wise_sales_data!$B$2:$BZ$599"),MATCH(resource!$CC547,day_wise_sales_data!$A$2:$A$500,0),MATCH(resource!BY$2,INDIRECT("day_wise_sales_data!$B$1:$BZ$1"),0)),0)</f>
        <v>0</v>
      </c>
      <c r="BZ547" s="3">
        <f ca="1">IFERROR(INDEX(INDIRECT("day_wise_sales_data!$B$2:$BZ$599"),MATCH(resource!$CC547,day_wise_sales_data!$A$2:$A$500,0),MATCH(resource!BZ$2,INDIRECT("day_wise_sales_data!$B$1:$BZ$1"),0)),0)</f>
        <v>0</v>
      </c>
      <c r="CA547" s="3">
        <f ca="1">IFERROR(INDEX(INDIRECT("day_wise_sales_data!$B$2:$BZ$599"),MATCH(resource!$CC547,day_wise_sales_data!$A$2:$A$500,0),MATCH(resource!CA$2,INDIRECT("day_wise_sales_data!$B$1:$BZ$1"),0)),0)</f>
        <v>0</v>
      </c>
      <c r="CC547" s="4">
        <f>sales_data!H546</f>
        <v>0</v>
      </c>
      <c r="CD547" s="1">
        <v>545</v>
      </c>
      <c r="CE547" s="1" t="str">
        <f>IF(AQ547=report!$AQ$3,resource!CD547,"")</f>
        <v/>
      </c>
      <c r="CF547" s="5" t="str">
        <f>IFERROR(SMALL($CE$3:$CE$1001,ROWS($CE$3:CE547)),"")</f>
        <v/>
      </c>
      <c r="CH547">
        <f>IFERROR(VLOOKUP($CC547,data_pull!$E$22:$G$700,2,0),0)</f>
        <v>0</v>
      </c>
      <c r="DK547" s="3" t="str">
        <f>IFERROR(INDEX(COD_SALES!$B$5:$Z$500,MATCH(resource!$CC547,COD_SALES!$A$5:$A$500,0),MATCH(resource!DK$2,COD_SALES!$B$4:$Z$4,0)),"")</f>
        <v/>
      </c>
      <c r="DL547" s="3" t="str">
        <f>IFERROR(INDEX(COD_SALES!$B$5:$Z$500,MATCH(resource!$CC547,COD_SALES!$A$5:$A$500,0),MATCH(resource!DL$2,COD_SALES!$B$4:$Z$4,0)),"")</f>
        <v/>
      </c>
      <c r="DM547" s="3" t="str">
        <f>IFERROR(INDEX(COD_SALES!$B$5:$Z$500,MATCH(resource!$CC547,COD_SALES!$A$5:$A$500,0),MATCH(resource!DM$2,COD_SALES!$B$4:$Z$4,0)),"")</f>
        <v/>
      </c>
      <c r="DN547" s="3" t="str">
        <f>IFERROR(INDEX(COD_SALES!$B$5:$Z$500,MATCH(resource!$CC547,COD_SALES!$A$5:$A$500,0),MATCH(resource!DN$2,COD_SALES!$B$4:$Z$4,0)),"")</f>
        <v/>
      </c>
      <c r="DO547" s="3" t="str">
        <f>IFERROR(INDEX(COD_SALES!$B$5:$Z$500,MATCH(resource!$CC547,COD_SALES!$A$5:$A$500,0),MATCH(resource!DO$2,COD_SALES!$B$4:$Z$4,0)),"")</f>
        <v/>
      </c>
      <c r="DP547" s="3" t="str">
        <f>IFERROR(INDEX(COD_SALES!$B$5:$Z$500,MATCH(resource!$CC547,COD_SALES!$A$5:$A$500,0),MATCH(resource!DP$2,COD_SALES!$B$4:$Z$4,0)),"")</f>
        <v/>
      </c>
      <c r="DQ547" s="3" t="str">
        <f>IFERROR(INDEX(COD_SALES!$B$5:$Z$500,MATCH(resource!$CC547,COD_SALES!$A$5:$A$500,0),MATCH(resource!DQ$2,COD_SALES!$B$4:$Z$4,0)),"")</f>
        <v/>
      </c>
      <c r="DR547" s="3" t="str">
        <f>IFERROR(INDEX(COD_SALES!$B$5:$Z$500,MATCH(resource!$CC547,COD_SALES!$A$5:$A$500,0),MATCH(resource!DR$2,COD_SALES!$B$4:$Z$4,0)),"")</f>
        <v/>
      </c>
      <c r="DS547" s="3" t="str">
        <f>IFERROR(INDEX(COD_SALES!$B$5:$Z$500,MATCH(resource!$CC547,COD_SALES!$A$5:$A$500,0),MATCH(resource!DS$2,COD_SALES!$B$4:$Z$4,0)),"")</f>
        <v/>
      </c>
      <c r="DT547" s="3" t="str">
        <f>IFERROR(INDEX(COD_SALES!$B$5:$Z$500,MATCH(resource!$CC547,COD_SALES!$A$5:$A$500,0),MATCH(resource!DT$2,COD_SALES!$B$4:$Z$4,0)),"")</f>
        <v/>
      </c>
      <c r="DU547" s="3" t="str">
        <f>IFERROR(INDEX(COD_SALES!$B$5:$Z$500,MATCH(resource!$CC547,COD_SALES!$A$5:$A$500,0),MATCH(resource!DU$2,COD_SALES!$B$4:$Z$4,0)),"")</f>
        <v/>
      </c>
      <c r="DV547" s="3" t="str">
        <f>IFERROR(INDEX(COD_SALES!$B$5:$Z$500,MATCH(resource!$CC547,COD_SALES!$A$5:$A$500,0),MATCH(resource!DV$2,COD_SALES!$B$4:$Z$4,0)),"")</f>
        <v/>
      </c>
      <c r="DW547" s="3" t="str">
        <f>IFERROR(INDEX(COD_SALES!$B$5:$Z$500,MATCH(resource!$CC547,COD_SALES!$A$5:$A$500,0),MATCH(resource!DW$2,COD_SALES!$B$4:$Z$4,0)),"")</f>
        <v/>
      </c>
      <c r="DX547" s="3" t="str">
        <f>IFERROR(INDEX(COD_SALES!$B$5:$Z$500,MATCH(resource!$CC547,COD_SALES!$A$5:$A$500,0),MATCH(resource!DX$2,COD_SALES!$B$4:$Z$4,0)),"")</f>
        <v/>
      </c>
      <c r="DY547" s="3" t="str">
        <f>IFERROR(INDEX(COD_SALES!$B$5:$Z$500,MATCH(resource!$CC547,COD_SALES!$A$5:$A$500,0),MATCH(resource!DY$2,COD_SALES!$B$4:$Z$4,0)),"")</f>
        <v/>
      </c>
      <c r="DZ547" s="3" t="str">
        <f>IFERROR(INDEX(COD_SALES!$B$5:$Z$500,MATCH(resource!$CC547,COD_SALES!$A$5:$A$500,0),MATCH(resource!DZ$2,COD_SALES!$B$4:$Z$4,0)),"")</f>
        <v/>
      </c>
      <c r="EA547" s="3" t="str">
        <f>IFERROR(INDEX(COD_SALES!$B$5:$Z$500,MATCH(resource!$CC547,COD_SALES!$A$5:$A$500,0),MATCH(resource!EA$2,COD_SALES!$B$4:$Z$4,0)),"")</f>
        <v/>
      </c>
      <c r="EB547" s="3">
        <f t="shared" si="132"/>
        <v>0</v>
      </c>
      <c r="EW547" s="3">
        <f>IFERROR(VLOOKUP(CC547,data_pull!$AO$25:$AR$546,2,0),0)</f>
        <v>0</v>
      </c>
      <c r="EX547" s="1">
        <f>IFERROR(VLOOKUP(CC547,data_pull!$AO$25:$AR$546,4,0),0)</f>
        <v>0</v>
      </c>
    </row>
    <row r="548" spans="13:154" x14ac:dyDescent="0.25"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4">
        <f>sales_data!B547</f>
        <v>0</v>
      </c>
      <c r="AR548" s="4">
        <f>sales_data!C547</f>
        <v>0</v>
      </c>
      <c r="AS548" s="5" t="str">
        <f t="shared" si="131"/>
        <v/>
      </c>
      <c r="AT548" s="4">
        <f>sales_data!I547</f>
        <v>0</v>
      </c>
      <c r="AU548" s="4">
        <f>sales_data!W547</f>
        <v>0</v>
      </c>
      <c r="AV548" s="1">
        <f>sales_data!N547</f>
        <v>0</v>
      </c>
      <c r="AW548" s="1">
        <f>sales_data!P547</f>
        <v>0</v>
      </c>
      <c r="AX548" s="3">
        <f ca="1">IFERROR(INDEX(INDIRECT("day_wise_sales_data!$B$2:$BZ$599"),MATCH(resource!$CC548,day_wise_sales_data!$A$2:$A$500,0),MATCH(resource!AX$2,INDIRECT("day_wise_sales_data!$B$1:$BZ$1"),0)),0)</f>
        <v>0</v>
      </c>
      <c r="AY548" s="3">
        <f ca="1">IFERROR(INDEX(INDIRECT("day_wise_sales_data!$B$2:$BZ$599"),MATCH(resource!$CC548,day_wise_sales_data!$A$2:$A$500,0),MATCH(resource!AY$2,INDIRECT("day_wise_sales_data!$B$1:$BZ$1"),0)),0)</f>
        <v>0</v>
      </c>
      <c r="AZ548" s="3">
        <f ca="1">IFERROR(INDEX(INDIRECT("day_wise_sales_data!$B$2:$BZ$599"),MATCH(resource!$CC548,day_wise_sales_data!$A$2:$A$500,0),MATCH(resource!AZ$2,INDIRECT("day_wise_sales_data!$B$1:$BZ$1"),0)),0)</f>
        <v>0</v>
      </c>
      <c r="BA548" s="3">
        <f ca="1">IFERROR(INDEX(INDIRECT("day_wise_sales_data!$B$2:$BZ$599"),MATCH(resource!$CC548,day_wise_sales_data!$A$2:$A$500,0),MATCH(resource!BA$2,INDIRECT("day_wise_sales_data!$B$1:$BZ$1"),0)),0)</f>
        <v>0</v>
      </c>
      <c r="BB548" s="3">
        <f ca="1">IFERROR(INDEX(INDIRECT("day_wise_sales_data!$B$2:$BZ$599"),MATCH(resource!$CC548,day_wise_sales_data!$A$2:$A$500,0),MATCH(resource!BB$2,INDIRECT("day_wise_sales_data!$B$1:$BZ$1"),0)),0)</f>
        <v>0</v>
      </c>
      <c r="BC548" s="3">
        <f ca="1">IFERROR(INDEX(INDIRECT("day_wise_sales_data!$B$2:$BZ$599"),MATCH(resource!$CC548,day_wise_sales_data!$A$2:$A$500,0),MATCH(resource!BC$2,INDIRECT("day_wise_sales_data!$B$1:$BZ$1"),0)),0)</f>
        <v>0</v>
      </c>
      <c r="BD548" s="3">
        <f ca="1">IFERROR(INDEX(INDIRECT("day_wise_sales_data!$B$2:$BZ$599"),MATCH(resource!$CC548,day_wise_sales_data!$A$2:$A$500,0),MATCH(resource!BD$2,INDIRECT("day_wise_sales_data!$B$1:$BZ$1"),0)),0)</f>
        <v>0</v>
      </c>
      <c r="BE548" s="3">
        <f ca="1">IFERROR(INDEX(INDIRECT("day_wise_sales_data!$B$2:$BZ$599"),MATCH(resource!$CC548,day_wise_sales_data!$A$2:$A$500,0),MATCH(resource!BE$2,INDIRECT("day_wise_sales_data!$B$1:$BZ$1"),0)),0)</f>
        <v>0</v>
      </c>
      <c r="BF548" s="3">
        <f ca="1">IFERROR(INDEX(INDIRECT("day_wise_sales_data!$B$2:$BZ$599"),MATCH(resource!$CC548,day_wise_sales_data!$A$2:$A$500,0),MATCH(resource!BF$2,INDIRECT("day_wise_sales_data!$B$1:$BZ$1"),0)),0)</f>
        <v>0</v>
      </c>
      <c r="BG548" s="3">
        <f ca="1">IFERROR(INDEX(INDIRECT("day_wise_sales_data!$B$2:$BZ$599"),MATCH(resource!$CC548,day_wise_sales_data!$A$2:$A$500,0),MATCH(resource!BG$2,INDIRECT("day_wise_sales_data!$B$1:$BZ$1"),0)),0)</f>
        <v>0</v>
      </c>
      <c r="BH548" s="3">
        <f ca="1">IFERROR(INDEX(INDIRECT("day_wise_sales_data!$B$2:$BZ$599"),MATCH(resource!$CC548,day_wise_sales_data!$A$2:$A$500,0),MATCH(resource!BH$2,INDIRECT("day_wise_sales_data!$B$1:$BZ$1"),0)),0)</f>
        <v>0</v>
      </c>
      <c r="BI548" s="3">
        <f ca="1">IFERROR(INDEX(INDIRECT("day_wise_sales_data!$B$2:$BZ$599"),MATCH(resource!$CC548,day_wise_sales_data!$A$2:$A$500,0),MATCH(resource!BI$2,INDIRECT("day_wise_sales_data!$B$1:$BZ$1"),0)),0)</f>
        <v>0</v>
      </c>
      <c r="BJ548" s="3">
        <f ca="1">IFERROR(INDEX(INDIRECT("day_wise_sales_data!$B$2:$BZ$599"),MATCH(resource!$CC548,day_wise_sales_data!$A$2:$A$500,0),MATCH(resource!BJ$2,INDIRECT("day_wise_sales_data!$B$1:$BZ$1"),0)),0)</f>
        <v>0</v>
      </c>
      <c r="BK548" s="3">
        <f ca="1">IFERROR(INDEX(INDIRECT("day_wise_sales_data!$B$2:$BZ$599"),MATCH(resource!$CC548,day_wise_sales_data!$A$2:$A$500,0),MATCH(resource!BK$2,INDIRECT("day_wise_sales_data!$B$1:$BZ$1"),0)),0)</f>
        <v>0</v>
      </c>
      <c r="BL548" s="3">
        <f ca="1">IFERROR(INDEX(INDIRECT("day_wise_sales_data!$B$2:$BZ$599"),MATCH(resource!$CC548,day_wise_sales_data!$A$2:$A$500,0),MATCH(resource!BL$2,INDIRECT("day_wise_sales_data!$B$1:$BZ$1"),0)),0)</f>
        <v>0</v>
      </c>
      <c r="BM548" s="3">
        <f ca="1">IFERROR(INDEX(INDIRECT("day_wise_sales_data!$B$2:$BZ$599"),MATCH(resource!$CC548,day_wise_sales_data!$A$2:$A$500,0),MATCH(resource!BM$2,INDIRECT("day_wise_sales_data!$B$1:$BZ$1"),0)),0)</f>
        <v>0</v>
      </c>
      <c r="BN548" s="3">
        <f ca="1">IFERROR(INDEX(INDIRECT("day_wise_sales_data!$B$2:$BZ$599"),MATCH(resource!$CC548,day_wise_sales_data!$A$2:$A$500,0),MATCH(resource!BN$2,INDIRECT("day_wise_sales_data!$B$1:$BZ$1"),0)),0)</f>
        <v>0</v>
      </c>
      <c r="BO548" s="3">
        <f ca="1">IFERROR(INDEX(INDIRECT("day_wise_sales_data!$B$2:$BZ$599"),MATCH(resource!$CC548,day_wise_sales_data!$A$2:$A$500,0),MATCH(resource!BO$2,INDIRECT("day_wise_sales_data!$B$1:$BZ$1"),0)),0)</f>
        <v>0</v>
      </c>
      <c r="BP548" s="3">
        <f ca="1">IFERROR(INDEX(INDIRECT("day_wise_sales_data!$B$2:$BZ$599"),MATCH(resource!$CC548,day_wise_sales_data!$A$2:$A$500,0),MATCH(resource!BP$2,INDIRECT("day_wise_sales_data!$B$1:$BZ$1"),0)),0)</f>
        <v>0</v>
      </c>
      <c r="BQ548" s="3">
        <f ca="1">IFERROR(INDEX(INDIRECT("day_wise_sales_data!$B$2:$BZ$599"),MATCH(resource!$CC548,day_wise_sales_data!$A$2:$A$500,0),MATCH(resource!BQ$2,INDIRECT("day_wise_sales_data!$B$1:$BZ$1"),0)),0)</f>
        <v>0</v>
      </c>
      <c r="BR548" s="3">
        <f ca="1">IFERROR(INDEX(INDIRECT("day_wise_sales_data!$B$2:$BZ$599"),MATCH(resource!$CC548,day_wise_sales_data!$A$2:$A$500,0),MATCH(resource!BR$2,INDIRECT("day_wise_sales_data!$B$1:$BZ$1"),0)),0)</f>
        <v>0</v>
      </c>
      <c r="BS548" s="3">
        <f ca="1">IFERROR(INDEX(INDIRECT("day_wise_sales_data!$B$2:$BZ$599"),MATCH(resource!$CC548,day_wise_sales_data!$A$2:$A$500,0),MATCH(resource!BS$2,INDIRECT("day_wise_sales_data!$B$1:$BZ$1"),0)),0)</f>
        <v>0</v>
      </c>
      <c r="BT548" s="3">
        <f ca="1">IFERROR(INDEX(INDIRECT("day_wise_sales_data!$B$2:$BZ$599"),MATCH(resource!$CC548,day_wise_sales_data!$A$2:$A$500,0),MATCH(resource!BT$2,INDIRECT("day_wise_sales_data!$B$1:$BZ$1"),0)),0)</f>
        <v>0</v>
      </c>
      <c r="BU548" s="3">
        <f ca="1">IFERROR(INDEX(INDIRECT("day_wise_sales_data!$B$2:$BZ$599"),MATCH(resource!$CC548,day_wise_sales_data!$A$2:$A$500,0),MATCH(resource!BU$2,INDIRECT("day_wise_sales_data!$B$1:$BZ$1"),0)),0)</f>
        <v>0</v>
      </c>
      <c r="BV548" s="3">
        <f ca="1">IFERROR(INDEX(INDIRECT("day_wise_sales_data!$B$2:$BZ$599"),MATCH(resource!$CC548,day_wise_sales_data!$A$2:$A$500,0),MATCH(resource!BV$2,INDIRECT("day_wise_sales_data!$B$1:$BZ$1"),0)),0)</f>
        <v>0</v>
      </c>
      <c r="BW548" s="3">
        <f ca="1">IFERROR(INDEX(INDIRECT("day_wise_sales_data!$B$2:$BZ$599"),MATCH(resource!$CC548,day_wise_sales_data!$A$2:$A$500,0),MATCH(resource!BW$2,INDIRECT("day_wise_sales_data!$B$1:$BZ$1"),0)),0)</f>
        <v>0</v>
      </c>
      <c r="BX548" s="3">
        <f ca="1">IFERROR(INDEX(INDIRECT("day_wise_sales_data!$B$2:$BZ$599"),MATCH(resource!$CC548,day_wise_sales_data!$A$2:$A$500,0),MATCH(resource!BX$2,INDIRECT("day_wise_sales_data!$B$1:$BZ$1"),0)),0)</f>
        <v>0</v>
      </c>
      <c r="BY548" s="3">
        <f ca="1">IFERROR(INDEX(INDIRECT("day_wise_sales_data!$B$2:$BZ$599"),MATCH(resource!$CC548,day_wise_sales_data!$A$2:$A$500,0),MATCH(resource!BY$2,INDIRECT("day_wise_sales_data!$B$1:$BZ$1"),0)),0)</f>
        <v>0</v>
      </c>
      <c r="BZ548" s="3">
        <f ca="1">IFERROR(INDEX(INDIRECT("day_wise_sales_data!$B$2:$BZ$599"),MATCH(resource!$CC548,day_wise_sales_data!$A$2:$A$500,0),MATCH(resource!BZ$2,INDIRECT("day_wise_sales_data!$B$1:$BZ$1"),0)),0)</f>
        <v>0</v>
      </c>
      <c r="CA548" s="3">
        <f ca="1">IFERROR(INDEX(INDIRECT("day_wise_sales_data!$B$2:$BZ$599"),MATCH(resource!$CC548,day_wise_sales_data!$A$2:$A$500,0),MATCH(resource!CA$2,INDIRECT("day_wise_sales_data!$B$1:$BZ$1"),0)),0)</f>
        <v>0</v>
      </c>
      <c r="CC548" s="4">
        <f>sales_data!H547</f>
        <v>0</v>
      </c>
      <c r="CD548" s="1">
        <v>546</v>
      </c>
      <c r="CE548" s="1" t="str">
        <f>IF(AQ548=report!$AQ$3,resource!CD548,"")</f>
        <v/>
      </c>
      <c r="CF548" s="5" t="str">
        <f>IFERROR(SMALL($CE$3:$CE$1001,ROWS($CE$3:CE548)),"")</f>
        <v/>
      </c>
      <c r="CH548">
        <f>IFERROR(VLOOKUP($CC548,data_pull!$E$22:$G$700,2,0),0)</f>
        <v>0</v>
      </c>
      <c r="DK548" s="3" t="str">
        <f>IFERROR(INDEX(COD_SALES!$B$5:$Z$500,MATCH(resource!$CC548,COD_SALES!$A$5:$A$500,0),MATCH(resource!DK$2,COD_SALES!$B$4:$Z$4,0)),"")</f>
        <v/>
      </c>
      <c r="DL548" s="3" t="str">
        <f>IFERROR(INDEX(COD_SALES!$B$5:$Z$500,MATCH(resource!$CC548,COD_SALES!$A$5:$A$500,0),MATCH(resource!DL$2,COD_SALES!$B$4:$Z$4,0)),"")</f>
        <v/>
      </c>
      <c r="DM548" s="3" t="str">
        <f>IFERROR(INDEX(COD_SALES!$B$5:$Z$500,MATCH(resource!$CC548,COD_SALES!$A$5:$A$500,0),MATCH(resource!DM$2,COD_SALES!$B$4:$Z$4,0)),"")</f>
        <v/>
      </c>
      <c r="DN548" s="3" t="str">
        <f>IFERROR(INDEX(COD_SALES!$B$5:$Z$500,MATCH(resource!$CC548,COD_SALES!$A$5:$A$500,0),MATCH(resource!DN$2,COD_SALES!$B$4:$Z$4,0)),"")</f>
        <v/>
      </c>
      <c r="DO548" s="3" t="str">
        <f>IFERROR(INDEX(COD_SALES!$B$5:$Z$500,MATCH(resource!$CC548,COD_SALES!$A$5:$A$500,0),MATCH(resource!DO$2,COD_SALES!$B$4:$Z$4,0)),"")</f>
        <v/>
      </c>
      <c r="DP548" s="3" t="str">
        <f>IFERROR(INDEX(COD_SALES!$B$5:$Z$500,MATCH(resource!$CC548,COD_SALES!$A$5:$A$500,0),MATCH(resource!DP$2,COD_SALES!$B$4:$Z$4,0)),"")</f>
        <v/>
      </c>
      <c r="DQ548" s="3" t="str">
        <f>IFERROR(INDEX(COD_SALES!$B$5:$Z$500,MATCH(resource!$CC548,COD_SALES!$A$5:$A$500,0),MATCH(resource!DQ$2,COD_SALES!$B$4:$Z$4,0)),"")</f>
        <v/>
      </c>
      <c r="DR548" s="3" t="str">
        <f>IFERROR(INDEX(COD_SALES!$B$5:$Z$500,MATCH(resource!$CC548,COD_SALES!$A$5:$A$500,0),MATCH(resource!DR$2,COD_SALES!$B$4:$Z$4,0)),"")</f>
        <v/>
      </c>
      <c r="DS548" s="3" t="str">
        <f>IFERROR(INDEX(COD_SALES!$B$5:$Z$500,MATCH(resource!$CC548,COD_SALES!$A$5:$A$500,0),MATCH(resource!DS$2,COD_SALES!$B$4:$Z$4,0)),"")</f>
        <v/>
      </c>
      <c r="DT548" s="3" t="str">
        <f>IFERROR(INDEX(COD_SALES!$B$5:$Z$500,MATCH(resource!$CC548,COD_SALES!$A$5:$A$500,0),MATCH(resource!DT$2,COD_SALES!$B$4:$Z$4,0)),"")</f>
        <v/>
      </c>
      <c r="DU548" s="3" t="str">
        <f>IFERROR(INDEX(COD_SALES!$B$5:$Z$500,MATCH(resource!$CC548,COD_SALES!$A$5:$A$500,0),MATCH(resource!DU$2,COD_SALES!$B$4:$Z$4,0)),"")</f>
        <v/>
      </c>
      <c r="DV548" s="3" t="str">
        <f>IFERROR(INDEX(COD_SALES!$B$5:$Z$500,MATCH(resource!$CC548,COD_SALES!$A$5:$A$500,0),MATCH(resource!DV$2,COD_SALES!$B$4:$Z$4,0)),"")</f>
        <v/>
      </c>
      <c r="DW548" s="3" t="str">
        <f>IFERROR(INDEX(COD_SALES!$B$5:$Z$500,MATCH(resource!$CC548,COD_SALES!$A$5:$A$500,0),MATCH(resource!DW$2,COD_SALES!$B$4:$Z$4,0)),"")</f>
        <v/>
      </c>
      <c r="DX548" s="3" t="str">
        <f>IFERROR(INDEX(COD_SALES!$B$5:$Z$500,MATCH(resource!$CC548,COD_SALES!$A$5:$A$500,0),MATCH(resource!DX$2,COD_SALES!$B$4:$Z$4,0)),"")</f>
        <v/>
      </c>
      <c r="DY548" s="3" t="str">
        <f>IFERROR(INDEX(COD_SALES!$B$5:$Z$500,MATCH(resource!$CC548,COD_SALES!$A$5:$A$500,0),MATCH(resource!DY$2,COD_SALES!$B$4:$Z$4,0)),"")</f>
        <v/>
      </c>
      <c r="DZ548" s="3" t="str">
        <f>IFERROR(INDEX(COD_SALES!$B$5:$Z$500,MATCH(resource!$CC548,COD_SALES!$A$5:$A$500,0),MATCH(resource!DZ$2,COD_SALES!$B$4:$Z$4,0)),"")</f>
        <v/>
      </c>
      <c r="EA548" s="3" t="str">
        <f>IFERROR(INDEX(COD_SALES!$B$5:$Z$500,MATCH(resource!$CC548,COD_SALES!$A$5:$A$500,0),MATCH(resource!EA$2,COD_SALES!$B$4:$Z$4,0)),"")</f>
        <v/>
      </c>
      <c r="EB548" s="3">
        <f t="shared" si="132"/>
        <v>0</v>
      </c>
      <c r="EW548" s="3">
        <f>IFERROR(VLOOKUP(CC548,data_pull!$AO$25:$AR$546,2,0),0)</f>
        <v>0</v>
      </c>
      <c r="EX548" s="1">
        <f>IFERROR(VLOOKUP(CC548,data_pull!$AO$25:$AR$546,4,0),0)</f>
        <v>0</v>
      </c>
    </row>
    <row r="549" spans="13:154" x14ac:dyDescent="0.25"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4">
        <f>sales_data!B548</f>
        <v>0</v>
      </c>
      <c r="AR549" s="4">
        <f>sales_data!C548</f>
        <v>0</v>
      </c>
      <c r="AS549" s="5" t="str">
        <f t="shared" si="131"/>
        <v/>
      </c>
      <c r="AT549" s="4">
        <f>sales_data!I548</f>
        <v>0</v>
      </c>
      <c r="AU549" s="4">
        <f>sales_data!W548</f>
        <v>0</v>
      </c>
      <c r="AV549" s="1">
        <f>sales_data!N548</f>
        <v>0</v>
      </c>
      <c r="AW549" s="1">
        <f>sales_data!P548</f>
        <v>0</v>
      </c>
      <c r="AX549" s="3">
        <f ca="1">IFERROR(INDEX(INDIRECT("day_wise_sales_data!$B$2:$BZ$599"),MATCH(resource!$CC549,day_wise_sales_data!$A$2:$A$500,0),MATCH(resource!AX$2,INDIRECT("day_wise_sales_data!$B$1:$BZ$1"),0)),0)</f>
        <v>0</v>
      </c>
      <c r="AY549" s="3">
        <f ca="1">IFERROR(INDEX(INDIRECT("day_wise_sales_data!$B$2:$BZ$599"),MATCH(resource!$CC549,day_wise_sales_data!$A$2:$A$500,0),MATCH(resource!AY$2,INDIRECT("day_wise_sales_data!$B$1:$BZ$1"),0)),0)</f>
        <v>0</v>
      </c>
      <c r="AZ549" s="3">
        <f ca="1">IFERROR(INDEX(INDIRECT("day_wise_sales_data!$B$2:$BZ$599"),MATCH(resource!$CC549,day_wise_sales_data!$A$2:$A$500,0),MATCH(resource!AZ$2,INDIRECT("day_wise_sales_data!$B$1:$BZ$1"),0)),0)</f>
        <v>0</v>
      </c>
      <c r="BA549" s="3">
        <f ca="1">IFERROR(INDEX(INDIRECT("day_wise_sales_data!$B$2:$BZ$599"),MATCH(resource!$CC549,day_wise_sales_data!$A$2:$A$500,0),MATCH(resource!BA$2,INDIRECT("day_wise_sales_data!$B$1:$BZ$1"),0)),0)</f>
        <v>0</v>
      </c>
      <c r="BB549" s="3">
        <f ca="1">IFERROR(INDEX(INDIRECT("day_wise_sales_data!$B$2:$BZ$599"),MATCH(resource!$CC549,day_wise_sales_data!$A$2:$A$500,0),MATCH(resource!BB$2,INDIRECT("day_wise_sales_data!$B$1:$BZ$1"),0)),0)</f>
        <v>0</v>
      </c>
      <c r="BC549" s="3">
        <f ca="1">IFERROR(INDEX(INDIRECT("day_wise_sales_data!$B$2:$BZ$599"),MATCH(resource!$CC549,day_wise_sales_data!$A$2:$A$500,0),MATCH(resource!BC$2,INDIRECT("day_wise_sales_data!$B$1:$BZ$1"),0)),0)</f>
        <v>0</v>
      </c>
      <c r="BD549" s="3">
        <f ca="1">IFERROR(INDEX(INDIRECT("day_wise_sales_data!$B$2:$BZ$599"),MATCH(resource!$CC549,day_wise_sales_data!$A$2:$A$500,0),MATCH(resource!BD$2,INDIRECT("day_wise_sales_data!$B$1:$BZ$1"),0)),0)</f>
        <v>0</v>
      </c>
      <c r="BE549" s="3">
        <f ca="1">IFERROR(INDEX(INDIRECT("day_wise_sales_data!$B$2:$BZ$599"),MATCH(resource!$CC549,day_wise_sales_data!$A$2:$A$500,0),MATCH(resource!BE$2,INDIRECT("day_wise_sales_data!$B$1:$BZ$1"),0)),0)</f>
        <v>0</v>
      </c>
      <c r="BF549" s="3">
        <f ca="1">IFERROR(INDEX(INDIRECT("day_wise_sales_data!$B$2:$BZ$599"),MATCH(resource!$CC549,day_wise_sales_data!$A$2:$A$500,0),MATCH(resource!BF$2,INDIRECT("day_wise_sales_data!$B$1:$BZ$1"),0)),0)</f>
        <v>0</v>
      </c>
      <c r="BG549" s="3">
        <f ca="1">IFERROR(INDEX(INDIRECT("day_wise_sales_data!$B$2:$BZ$599"),MATCH(resource!$CC549,day_wise_sales_data!$A$2:$A$500,0),MATCH(resource!BG$2,INDIRECT("day_wise_sales_data!$B$1:$BZ$1"),0)),0)</f>
        <v>0</v>
      </c>
      <c r="BH549" s="3">
        <f ca="1">IFERROR(INDEX(INDIRECT("day_wise_sales_data!$B$2:$BZ$599"),MATCH(resource!$CC549,day_wise_sales_data!$A$2:$A$500,0),MATCH(resource!BH$2,INDIRECT("day_wise_sales_data!$B$1:$BZ$1"),0)),0)</f>
        <v>0</v>
      </c>
      <c r="BI549" s="3">
        <f ca="1">IFERROR(INDEX(INDIRECT("day_wise_sales_data!$B$2:$BZ$599"),MATCH(resource!$CC549,day_wise_sales_data!$A$2:$A$500,0),MATCH(resource!BI$2,INDIRECT("day_wise_sales_data!$B$1:$BZ$1"),0)),0)</f>
        <v>0</v>
      </c>
      <c r="BJ549" s="3">
        <f ca="1">IFERROR(INDEX(INDIRECT("day_wise_sales_data!$B$2:$BZ$599"),MATCH(resource!$CC549,day_wise_sales_data!$A$2:$A$500,0),MATCH(resource!BJ$2,INDIRECT("day_wise_sales_data!$B$1:$BZ$1"),0)),0)</f>
        <v>0</v>
      </c>
      <c r="BK549" s="3">
        <f ca="1">IFERROR(INDEX(INDIRECT("day_wise_sales_data!$B$2:$BZ$599"),MATCH(resource!$CC549,day_wise_sales_data!$A$2:$A$500,0),MATCH(resource!BK$2,INDIRECT("day_wise_sales_data!$B$1:$BZ$1"),0)),0)</f>
        <v>0</v>
      </c>
      <c r="BL549" s="3">
        <f ca="1">IFERROR(INDEX(INDIRECT("day_wise_sales_data!$B$2:$BZ$599"),MATCH(resource!$CC549,day_wise_sales_data!$A$2:$A$500,0),MATCH(resource!BL$2,INDIRECT("day_wise_sales_data!$B$1:$BZ$1"),0)),0)</f>
        <v>0</v>
      </c>
      <c r="BM549" s="3">
        <f ca="1">IFERROR(INDEX(INDIRECT("day_wise_sales_data!$B$2:$BZ$599"),MATCH(resource!$CC549,day_wise_sales_data!$A$2:$A$500,0),MATCH(resource!BM$2,INDIRECT("day_wise_sales_data!$B$1:$BZ$1"),0)),0)</f>
        <v>0</v>
      </c>
      <c r="BN549" s="3">
        <f ca="1">IFERROR(INDEX(INDIRECT("day_wise_sales_data!$B$2:$BZ$599"),MATCH(resource!$CC549,day_wise_sales_data!$A$2:$A$500,0),MATCH(resource!BN$2,INDIRECT("day_wise_sales_data!$B$1:$BZ$1"),0)),0)</f>
        <v>0</v>
      </c>
      <c r="BO549" s="3">
        <f ca="1">IFERROR(INDEX(INDIRECT("day_wise_sales_data!$B$2:$BZ$599"),MATCH(resource!$CC549,day_wise_sales_data!$A$2:$A$500,0),MATCH(resource!BO$2,INDIRECT("day_wise_sales_data!$B$1:$BZ$1"),0)),0)</f>
        <v>0</v>
      </c>
      <c r="BP549" s="3">
        <f ca="1">IFERROR(INDEX(INDIRECT("day_wise_sales_data!$B$2:$BZ$599"),MATCH(resource!$CC549,day_wise_sales_data!$A$2:$A$500,0),MATCH(resource!BP$2,INDIRECT("day_wise_sales_data!$B$1:$BZ$1"),0)),0)</f>
        <v>0</v>
      </c>
      <c r="BQ549" s="3">
        <f ca="1">IFERROR(INDEX(INDIRECT("day_wise_sales_data!$B$2:$BZ$599"),MATCH(resource!$CC549,day_wise_sales_data!$A$2:$A$500,0),MATCH(resource!BQ$2,INDIRECT("day_wise_sales_data!$B$1:$BZ$1"),0)),0)</f>
        <v>0</v>
      </c>
      <c r="BR549" s="3">
        <f ca="1">IFERROR(INDEX(INDIRECT("day_wise_sales_data!$B$2:$BZ$599"),MATCH(resource!$CC549,day_wise_sales_data!$A$2:$A$500,0),MATCH(resource!BR$2,INDIRECT("day_wise_sales_data!$B$1:$BZ$1"),0)),0)</f>
        <v>0</v>
      </c>
      <c r="BS549" s="3">
        <f ca="1">IFERROR(INDEX(INDIRECT("day_wise_sales_data!$B$2:$BZ$599"),MATCH(resource!$CC549,day_wise_sales_data!$A$2:$A$500,0),MATCH(resource!BS$2,INDIRECT("day_wise_sales_data!$B$1:$BZ$1"),0)),0)</f>
        <v>0</v>
      </c>
      <c r="BT549" s="3">
        <f ca="1">IFERROR(INDEX(INDIRECT("day_wise_sales_data!$B$2:$BZ$599"),MATCH(resource!$CC549,day_wise_sales_data!$A$2:$A$500,0),MATCH(resource!BT$2,INDIRECT("day_wise_sales_data!$B$1:$BZ$1"),0)),0)</f>
        <v>0</v>
      </c>
      <c r="BU549" s="3">
        <f ca="1">IFERROR(INDEX(INDIRECT("day_wise_sales_data!$B$2:$BZ$599"),MATCH(resource!$CC549,day_wise_sales_data!$A$2:$A$500,0),MATCH(resource!BU$2,INDIRECT("day_wise_sales_data!$B$1:$BZ$1"),0)),0)</f>
        <v>0</v>
      </c>
      <c r="BV549" s="3">
        <f ca="1">IFERROR(INDEX(INDIRECT("day_wise_sales_data!$B$2:$BZ$599"),MATCH(resource!$CC549,day_wise_sales_data!$A$2:$A$500,0),MATCH(resource!BV$2,INDIRECT("day_wise_sales_data!$B$1:$BZ$1"),0)),0)</f>
        <v>0</v>
      </c>
      <c r="BW549" s="3">
        <f ca="1">IFERROR(INDEX(INDIRECT("day_wise_sales_data!$B$2:$BZ$599"),MATCH(resource!$CC549,day_wise_sales_data!$A$2:$A$500,0),MATCH(resource!BW$2,INDIRECT("day_wise_sales_data!$B$1:$BZ$1"),0)),0)</f>
        <v>0</v>
      </c>
      <c r="BX549" s="3">
        <f ca="1">IFERROR(INDEX(INDIRECT("day_wise_sales_data!$B$2:$BZ$599"),MATCH(resource!$CC549,day_wise_sales_data!$A$2:$A$500,0),MATCH(resource!BX$2,INDIRECT("day_wise_sales_data!$B$1:$BZ$1"),0)),0)</f>
        <v>0</v>
      </c>
      <c r="BY549" s="3">
        <f ca="1">IFERROR(INDEX(INDIRECT("day_wise_sales_data!$B$2:$BZ$599"),MATCH(resource!$CC549,day_wise_sales_data!$A$2:$A$500,0),MATCH(resource!BY$2,INDIRECT("day_wise_sales_data!$B$1:$BZ$1"),0)),0)</f>
        <v>0</v>
      </c>
      <c r="BZ549" s="3">
        <f ca="1">IFERROR(INDEX(INDIRECT("day_wise_sales_data!$B$2:$BZ$599"),MATCH(resource!$CC549,day_wise_sales_data!$A$2:$A$500,0),MATCH(resource!BZ$2,INDIRECT("day_wise_sales_data!$B$1:$BZ$1"),0)),0)</f>
        <v>0</v>
      </c>
      <c r="CA549" s="3">
        <f ca="1">IFERROR(INDEX(INDIRECT("day_wise_sales_data!$B$2:$BZ$599"),MATCH(resource!$CC549,day_wise_sales_data!$A$2:$A$500,0),MATCH(resource!CA$2,INDIRECT("day_wise_sales_data!$B$1:$BZ$1"),0)),0)</f>
        <v>0</v>
      </c>
      <c r="CC549" s="4">
        <f>sales_data!H548</f>
        <v>0</v>
      </c>
      <c r="CD549" s="1">
        <v>547</v>
      </c>
      <c r="CE549" s="1" t="str">
        <f>IF(AQ549=report!$AQ$3,resource!CD549,"")</f>
        <v/>
      </c>
      <c r="CF549" s="5" t="str">
        <f>IFERROR(SMALL($CE$3:$CE$1001,ROWS($CE$3:CE549)),"")</f>
        <v/>
      </c>
      <c r="CH549">
        <f>IFERROR(VLOOKUP($CC549,data_pull!$E$22:$G$700,2,0),0)</f>
        <v>0</v>
      </c>
      <c r="DK549" s="3" t="str">
        <f>IFERROR(INDEX(COD_SALES!$B$5:$Z$500,MATCH(resource!$CC549,COD_SALES!$A$5:$A$500,0),MATCH(resource!DK$2,COD_SALES!$B$4:$Z$4,0)),"")</f>
        <v/>
      </c>
      <c r="DL549" s="3" t="str">
        <f>IFERROR(INDEX(COD_SALES!$B$5:$Z$500,MATCH(resource!$CC549,COD_SALES!$A$5:$A$500,0),MATCH(resource!DL$2,COD_SALES!$B$4:$Z$4,0)),"")</f>
        <v/>
      </c>
      <c r="DM549" s="3" t="str">
        <f>IFERROR(INDEX(COD_SALES!$B$5:$Z$500,MATCH(resource!$CC549,COD_SALES!$A$5:$A$500,0),MATCH(resource!DM$2,COD_SALES!$B$4:$Z$4,0)),"")</f>
        <v/>
      </c>
      <c r="DN549" s="3" t="str">
        <f>IFERROR(INDEX(COD_SALES!$B$5:$Z$500,MATCH(resource!$CC549,COD_SALES!$A$5:$A$500,0),MATCH(resource!DN$2,COD_SALES!$B$4:$Z$4,0)),"")</f>
        <v/>
      </c>
      <c r="DO549" s="3" t="str">
        <f>IFERROR(INDEX(COD_SALES!$B$5:$Z$500,MATCH(resource!$CC549,COD_SALES!$A$5:$A$500,0),MATCH(resource!DO$2,COD_SALES!$B$4:$Z$4,0)),"")</f>
        <v/>
      </c>
      <c r="DP549" s="3" t="str">
        <f>IFERROR(INDEX(COD_SALES!$B$5:$Z$500,MATCH(resource!$CC549,COD_SALES!$A$5:$A$500,0),MATCH(resource!DP$2,COD_SALES!$B$4:$Z$4,0)),"")</f>
        <v/>
      </c>
      <c r="DQ549" s="3" t="str">
        <f>IFERROR(INDEX(COD_SALES!$B$5:$Z$500,MATCH(resource!$CC549,COD_SALES!$A$5:$A$500,0),MATCH(resource!DQ$2,COD_SALES!$B$4:$Z$4,0)),"")</f>
        <v/>
      </c>
      <c r="DR549" s="3" t="str">
        <f>IFERROR(INDEX(COD_SALES!$B$5:$Z$500,MATCH(resource!$CC549,COD_SALES!$A$5:$A$500,0),MATCH(resource!DR$2,COD_SALES!$B$4:$Z$4,0)),"")</f>
        <v/>
      </c>
      <c r="DS549" s="3" t="str">
        <f>IFERROR(INDEX(COD_SALES!$B$5:$Z$500,MATCH(resource!$CC549,COD_SALES!$A$5:$A$500,0),MATCH(resource!DS$2,COD_SALES!$B$4:$Z$4,0)),"")</f>
        <v/>
      </c>
      <c r="DT549" s="3" t="str">
        <f>IFERROR(INDEX(COD_SALES!$B$5:$Z$500,MATCH(resource!$CC549,COD_SALES!$A$5:$A$500,0),MATCH(resource!DT$2,COD_SALES!$B$4:$Z$4,0)),"")</f>
        <v/>
      </c>
      <c r="DU549" s="3" t="str">
        <f>IFERROR(INDEX(COD_SALES!$B$5:$Z$500,MATCH(resource!$CC549,COD_SALES!$A$5:$A$500,0),MATCH(resource!DU$2,COD_SALES!$B$4:$Z$4,0)),"")</f>
        <v/>
      </c>
      <c r="DV549" s="3" t="str">
        <f>IFERROR(INDEX(COD_SALES!$B$5:$Z$500,MATCH(resource!$CC549,COD_SALES!$A$5:$A$500,0),MATCH(resource!DV$2,COD_SALES!$B$4:$Z$4,0)),"")</f>
        <v/>
      </c>
      <c r="DW549" s="3" t="str">
        <f>IFERROR(INDEX(COD_SALES!$B$5:$Z$500,MATCH(resource!$CC549,COD_SALES!$A$5:$A$500,0),MATCH(resource!DW$2,COD_SALES!$B$4:$Z$4,0)),"")</f>
        <v/>
      </c>
      <c r="DX549" s="3" t="str">
        <f>IFERROR(INDEX(COD_SALES!$B$5:$Z$500,MATCH(resource!$CC549,COD_SALES!$A$5:$A$500,0),MATCH(resource!DX$2,COD_SALES!$B$4:$Z$4,0)),"")</f>
        <v/>
      </c>
      <c r="DY549" s="3" t="str">
        <f>IFERROR(INDEX(COD_SALES!$B$5:$Z$500,MATCH(resource!$CC549,COD_SALES!$A$5:$A$500,0),MATCH(resource!DY$2,COD_SALES!$B$4:$Z$4,0)),"")</f>
        <v/>
      </c>
      <c r="DZ549" s="3" t="str">
        <f>IFERROR(INDEX(COD_SALES!$B$5:$Z$500,MATCH(resource!$CC549,COD_SALES!$A$5:$A$500,0),MATCH(resource!DZ$2,COD_SALES!$B$4:$Z$4,0)),"")</f>
        <v/>
      </c>
      <c r="EA549" s="3" t="str">
        <f>IFERROR(INDEX(COD_SALES!$B$5:$Z$500,MATCH(resource!$CC549,COD_SALES!$A$5:$A$500,0),MATCH(resource!EA$2,COD_SALES!$B$4:$Z$4,0)),"")</f>
        <v/>
      </c>
      <c r="EB549" s="3">
        <f t="shared" si="132"/>
        <v>0</v>
      </c>
      <c r="EW549" s="3">
        <f>IFERROR(VLOOKUP(CC549,data_pull!$AO$25:$AR$546,2,0),0)</f>
        <v>0</v>
      </c>
      <c r="EX549" s="1">
        <f>IFERROR(VLOOKUP(CC549,data_pull!$AO$25:$AR$546,4,0),0)</f>
        <v>0</v>
      </c>
    </row>
    <row r="550" spans="13:154" x14ac:dyDescent="0.25"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4">
        <f>sales_data!B549</f>
        <v>0</v>
      </c>
      <c r="AR550" s="4">
        <f>sales_data!C549</f>
        <v>0</v>
      </c>
      <c r="AS550" s="5" t="str">
        <f t="shared" si="131"/>
        <v/>
      </c>
      <c r="AT550" s="4">
        <f>sales_data!I549</f>
        <v>0</v>
      </c>
      <c r="AU550" s="4">
        <f>sales_data!W549</f>
        <v>0</v>
      </c>
      <c r="AV550" s="1">
        <f>sales_data!N549</f>
        <v>0</v>
      </c>
      <c r="AW550" s="1">
        <f>sales_data!P549</f>
        <v>0</v>
      </c>
      <c r="AX550" s="3">
        <f ca="1">IFERROR(INDEX(INDIRECT("day_wise_sales_data!$B$2:$BZ$599"),MATCH(resource!$CC550,day_wise_sales_data!$A$2:$A$500,0),MATCH(resource!AX$2,INDIRECT("day_wise_sales_data!$B$1:$BZ$1"),0)),0)</f>
        <v>0</v>
      </c>
      <c r="AY550" s="3">
        <f ca="1">IFERROR(INDEX(INDIRECT("day_wise_sales_data!$B$2:$BZ$599"),MATCH(resource!$CC550,day_wise_sales_data!$A$2:$A$500,0),MATCH(resource!AY$2,INDIRECT("day_wise_sales_data!$B$1:$BZ$1"),0)),0)</f>
        <v>0</v>
      </c>
      <c r="AZ550" s="3">
        <f ca="1">IFERROR(INDEX(INDIRECT("day_wise_sales_data!$B$2:$BZ$599"),MATCH(resource!$CC550,day_wise_sales_data!$A$2:$A$500,0),MATCH(resource!AZ$2,INDIRECT("day_wise_sales_data!$B$1:$BZ$1"),0)),0)</f>
        <v>0</v>
      </c>
      <c r="BA550" s="3">
        <f ca="1">IFERROR(INDEX(INDIRECT("day_wise_sales_data!$B$2:$BZ$599"),MATCH(resource!$CC550,day_wise_sales_data!$A$2:$A$500,0),MATCH(resource!BA$2,INDIRECT("day_wise_sales_data!$B$1:$BZ$1"),0)),0)</f>
        <v>0</v>
      </c>
      <c r="BB550" s="3">
        <f ca="1">IFERROR(INDEX(INDIRECT("day_wise_sales_data!$B$2:$BZ$599"),MATCH(resource!$CC550,day_wise_sales_data!$A$2:$A$500,0),MATCH(resource!BB$2,INDIRECT("day_wise_sales_data!$B$1:$BZ$1"),0)),0)</f>
        <v>0</v>
      </c>
      <c r="BC550" s="3">
        <f ca="1">IFERROR(INDEX(INDIRECT("day_wise_sales_data!$B$2:$BZ$599"),MATCH(resource!$CC550,day_wise_sales_data!$A$2:$A$500,0),MATCH(resource!BC$2,INDIRECT("day_wise_sales_data!$B$1:$BZ$1"),0)),0)</f>
        <v>0</v>
      </c>
      <c r="BD550" s="3">
        <f ca="1">IFERROR(INDEX(INDIRECT("day_wise_sales_data!$B$2:$BZ$599"),MATCH(resource!$CC550,day_wise_sales_data!$A$2:$A$500,0),MATCH(resource!BD$2,INDIRECT("day_wise_sales_data!$B$1:$BZ$1"),0)),0)</f>
        <v>0</v>
      </c>
      <c r="BE550" s="3">
        <f ca="1">IFERROR(INDEX(INDIRECT("day_wise_sales_data!$B$2:$BZ$599"),MATCH(resource!$CC550,day_wise_sales_data!$A$2:$A$500,0),MATCH(resource!BE$2,INDIRECT("day_wise_sales_data!$B$1:$BZ$1"),0)),0)</f>
        <v>0</v>
      </c>
      <c r="BF550" s="3">
        <f ca="1">IFERROR(INDEX(INDIRECT("day_wise_sales_data!$B$2:$BZ$599"),MATCH(resource!$CC550,day_wise_sales_data!$A$2:$A$500,0),MATCH(resource!BF$2,INDIRECT("day_wise_sales_data!$B$1:$BZ$1"),0)),0)</f>
        <v>0</v>
      </c>
      <c r="BG550" s="3">
        <f ca="1">IFERROR(INDEX(INDIRECT("day_wise_sales_data!$B$2:$BZ$599"),MATCH(resource!$CC550,day_wise_sales_data!$A$2:$A$500,0),MATCH(resource!BG$2,INDIRECT("day_wise_sales_data!$B$1:$BZ$1"),0)),0)</f>
        <v>0</v>
      </c>
      <c r="BH550" s="3">
        <f ca="1">IFERROR(INDEX(INDIRECT("day_wise_sales_data!$B$2:$BZ$599"),MATCH(resource!$CC550,day_wise_sales_data!$A$2:$A$500,0),MATCH(resource!BH$2,INDIRECT("day_wise_sales_data!$B$1:$BZ$1"),0)),0)</f>
        <v>0</v>
      </c>
      <c r="BI550" s="3">
        <f ca="1">IFERROR(INDEX(INDIRECT("day_wise_sales_data!$B$2:$BZ$599"),MATCH(resource!$CC550,day_wise_sales_data!$A$2:$A$500,0),MATCH(resource!BI$2,INDIRECT("day_wise_sales_data!$B$1:$BZ$1"),0)),0)</f>
        <v>0</v>
      </c>
      <c r="BJ550" s="3">
        <f ca="1">IFERROR(INDEX(INDIRECT("day_wise_sales_data!$B$2:$BZ$599"),MATCH(resource!$CC550,day_wise_sales_data!$A$2:$A$500,0),MATCH(resource!BJ$2,INDIRECT("day_wise_sales_data!$B$1:$BZ$1"),0)),0)</f>
        <v>0</v>
      </c>
      <c r="BK550" s="3">
        <f ca="1">IFERROR(INDEX(INDIRECT("day_wise_sales_data!$B$2:$BZ$599"),MATCH(resource!$CC550,day_wise_sales_data!$A$2:$A$500,0),MATCH(resource!BK$2,INDIRECT("day_wise_sales_data!$B$1:$BZ$1"),0)),0)</f>
        <v>0</v>
      </c>
      <c r="BL550" s="3">
        <f ca="1">IFERROR(INDEX(INDIRECT("day_wise_sales_data!$B$2:$BZ$599"),MATCH(resource!$CC550,day_wise_sales_data!$A$2:$A$500,0),MATCH(resource!BL$2,INDIRECT("day_wise_sales_data!$B$1:$BZ$1"),0)),0)</f>
        <v>0</v>
      </c>
      <c r="BM550" s="3">
        <f ca="1">IFERROR(INDEX(INDIRECT("day_wise_sales_data!$B$2:$BZ$599"),MATCH(resource!$CC550,day_wise_sales_data!$A$2:$A$500,0),MATCH(resource!BM$2,INDIRECT("day_wise_sales_data!$B$1:$BZ$1"),0)),0)</f>
        <v>0</v>
      </c>
      <c r="BN550" s="3">
        <f ca="1">IFERROR(INDEX(INDIRECT("day_wise_sales_data!$B$2:$BZ$599"),MATCH(resource!$CC550,day_wise_sales_data!$A$2:$A$500,0),MATCH(resource!BN$2,INDIRECT("day_wise_sales_data!$B$1:$BZ$1"),0)),0)</f>
        <v>0</v>
      </c>
      <c r="BO550" s="3">
        <f ca="1">IFERROR(INDEX(INDIRECT("day_wise_sales_data!$B$2:$BZ$599"),MATCH(resource!$CC550,day_wise_sales_data!$A$2:$A$500,0),MATCH(resource!BO$2,INDIRECT("day_wise_sales_data!$B$1:$BZ$1"),0)),0)</f>
        <v>0</v>
      </c>
      <c r="BP550" s="3">
        <f ca="1">IFERROR(INDEX(INDIRECT("day_wise_sales_data!$B$2:$BZ$599"),MATCH(resource!$CC550,day_wise_sales_data!$A$2:$A$500,0),MATCH(resource!BP$2,INDIRECT("day_wise_sales_data!$B$1:$BZ$1"),0)),0)</f>
        <v>0</v>
      </c>
      <c r="BQ550" s="3">
        <f ca="1">IFERROR(INDEX(INDIRECT("day_wise_sales_data!$B$2:$BZ$599"),MATCH(resource!$CC550,day_wise_sales_data!$A$2:$A$500,0),MATCH(resource!BQ$2,INDIRECT("day_wise_sales_data!$B$1:$BZ$1"),0)),0)</f>
        <v>0</v>
      </c>
      <c r="BR550" s="3">
        <f ca="1">IFERROR(INDEX(INDIRECT("day_wise_sales_data!$B$2:$BZ$599"),MATCH(resource!$CC550,day_wise_sales_data!$A$2:$A$500,0),MATCH(resource!BR$2,INDIRECT("day_wise_sales_data!$B$1:$BZ$1"),0)),0)</f>
        <v>0</v>
      </c>
      <c r="BS550" s="3">
        <f ca="1">IFERROR(INDEX(INDIRECT("day_wise_sales_data!$B$2:$BZ$599"),MATCH(resource!$CC550,day_wise_sales_data!$A$2:$A$500,0),MATCH(resource!BS$2,INDIRECT("day_wise_sales_data!$B$1:$BZ$1"),0)),0)</f>
        <v>0</v>
      </c>
      <c r="BT550" s="3">
        <f ca="1">IFERROR(INDEX(INDIRECT("day_wise_sales_data!$B$2:$BZ$599"),MATCH(resource!$CC550,day_wise_sales_data!$A$2:$A$500,0),MATCH(resource!BT$2,INDIRECT("day_wise_sales_data!$B$1:$BZ$1"),0)),0)</f>
        <v>0</v>
      </c>
      <c r="BU550" s="3">
        <f ca="1">IFERROR(INDEX(INDIRECT("day_wise_sales_data!$B$2:$BZ$599"),MATCH(resource!$CC550,day_wise_sales_data!$A$2:$A$500,0),MATCH(resource!BU$2,INDIRECT("day_wise_sales_data!$B$1:$BZ$1"),0)),0)</f>
        <v>0</v>
      </c>
      <c r="BV550" s="3">
        <f ca="1">IFERROR(INDEX(INDIRECT("day_wise_sales_data!$B$2:$BZ$599"),MATCH(resource!$CC550,day_wise_sales_data!$A$2:$A$500,0),MATCH(resource!BV$2,INDIRECT("day_wise_sales_data!$B$1:$BZ$1"),0)),0)</f>
        <v>0</v>
      </c>
      <c r="BW550" s="3">
        <f ca="1">IFERROR(INDEX(INDIRECT("day_wise_sales_data!$B$2:$BZ$599"),MATCH(resource!$CC550,day_wise_sales_data!$A$2:$A$500,0),MATCH(resource!BW$2,INDIRECT("day_wise_sales_data!$B$1:$BZ$1"),0)),0)</f>
        <v>0</v>
      </c>
      <c r="BX550" s="3">
        <f ca="1">IFERROR(INDEX(INDIRECT("day_wise_sales_data!$B$2:$BZ$599"),MATCH(resource!$CC550,day_wise_sales_data!$A$2:$A$500,0),MATCH(resource!BX$2,INDIRECT("day_wise_sales_data!$B$1:$BZ$1"),0)),0)</f>
        <v>0</v>
      </c>
      <c r="BY550" s="3">
        <f ca="1">IFERROR(INDEX(INDIRECT("day_wise_sales_data!$B$2:$BZ$599"),MATCH(resource!$CC550,day_wise_sales_data!$A$2:$A$500,0),MATCH(resource!BY$2,INDIRECT("day_wise_sales_data!$B$1:$BZ$1"),0)),0)</f>
        <v>0</v>
      </c>
      <c r="BZ550" s="3">
        <f ca="1">IFERROR(INDEX(INDIRECT("day_wise_sales_data!$B$2:$BZ$599"),MATCH(resource!$CC550,day_wise_sales_data!$A$2:$A$500,0),MATCH(resource!BZ$2,INDIRECT("day_wise_sales_data!$B$1:$BZ$1"),0)),0)</f>
        <v>0</v>
      </c>
      <c r="CA550" s="3">
        <f ca="1">IFERROR(INDEX(INDIRECT("day_wise_sales_data!$B$2:$BZ$599"),MATCH(resource!$CC550,day_wise_sales_data!$A$2:$A$500,0),MATCH(resource!CA$2,INDIRECT("day_wise_sales_data!$B$1:$BZ$1"),0)),0)</f>
        <v>0</v>
      </c>
      <c r="CC550" s="4">
        <f>sales_data!H549</f>
        <v>0</v>
      </c>
      <c r="CD550" s="1">
        <v>548</v>
      </c>
      <c r="CE550" s="1" t="str">
        <f>IF(AQ550=report!$AQ$3,resource!CD550,"")</f>
        <v/>
      </c>
      <c r="CF550" s="5" t="str">
        <f>IFERROR(SMALL($CE$3:$CE$1001,ROWS($CE$3:CE550)),"")</f>
        <v/>
      </c>
      <c r="CH550">
        <f>IFERROR(VLOOKUP($CC550,data_pull!$E$22:$G$700,2,0),0)</f>
        <v>0</v>
      </c>
      <c r="DK550" s="3" t="str">
        <f>IFERROR(INDEX(COD_SALES!$B$5:$Z$500,MATCH(resource!$CC550,COD_SALES!$A$5:$A$500,0),MATCH(resource!DK$2,COD_SALES!$B$4:$Z$4,0)),"")</f>
        <v/>
      </c>
      <c r="DL550" s="3" t="str">
        <f>IFERROR(INDEX(COD_SALES!$B$5:$Z$500,MATCH(resource!$CC550,COD_SALES!$A$5:$A$500,0),MATCH(resource!DL$2,COD_SALES!$B$4:$Z$4,0)),"")</f>
        <v/>
      </c>
      <c r="DM550" s="3" t="str">
        <f>IFERROR(INDEX(COD_SALES!$B$5:$Z$500,MATCH(resource!$CC550,COD_SALES!$A$5:$A$500,0),MATCH(resource!DM$2,COD_SALES!$B$4:$Z$4,0)),"")</f>
        <v/>
      </c>
      <c r="DN550" s="3" t="str">
        <f>IFERROR(INDEX(COD_SALES!$B$5:$Z$500,MATCH(resource!$CC550,COD_SALES!$A$5:$A$500,0),MATCH(resource!DN$2,COD_SALES!$B$4:$Z$4,0)),"")</f>
        <v/>
      </c>
      <c r="DO550" s="3" t="str">
        <f>IFERROR(INDEX(COD_SALES!$B$5:$Z$500,MATCH(resource!$CC550,COD_SALES!$A$5:$A$500,0),MATCH(resource!DO$2,COD_SALES!$B$4:$Z$4,0)),"")</f>
        <v/>
      </c>
      <c r="DP550" s="3" t="str">
        <f>IFERROR(INDEX(COD_SALES!$B$5:$Z$500,MATCH(resource!$CC550,COD_SALES!$A$5:$A$500,0),MATCH(resource!DP$2,COD_SALES!$B$4:$Z$4,0)),"")</f>
        <v/>
      </c>
      <c r="DQ550" s="3" t="str">
        <f>IFERROR(INDEX(COD_SALES!$B$5:$Z$500,MATCH(resource!$CC550,COD_SALES!$A$5:$A$500,0),MATCH(resource!DQ$2,COD_SALES!$B$4:$Z$4,0)),"")</f>
        <v/>
      </c>
      <c r="DR550" s="3" t="str">
        <f>IFERROR(INDEX(COD_SALES!$B$5:$Z$500,MATCH(resource!$CC550,COD_SALES!$A$5:$A$500,0),MATCH(resource!DR$2,COD_SALES!$B$4:$Z$4,0)),"")</f>
        <v/>
      </c>
      <c r="DS550" s="3" t="str">
        <f>IFERROR(INDEX(COD_SALES!$B$5:$Z$500,MATCH(resource!$CC550,COD_SALES!$A$5:$A$500,0),MATCH(resource!DS$2,COD_SALES!$B$4:$Z$4,0)),"")</f>
        <v/>
      </c>
      <c r="DT550" s="3" t="str">
        <f>IFERROR(INDEX(COD_SALES!$B$5:$Z$500,MATCH(resource!$CC550,COD_SALES!$A$5:$A$500,0),MATCH(resource!DT$2,COD_SALES!$B$4:$Z$4,0)),"")</f>
        <v/>
      </c>
      <c r="DU550" s="3" t="str">
        <f>IFERROR(INDEX(COD_SALES!$B$5:$Z$500,MATCH(resource!$CC550,COD_SALES!$A$5:$A$500,0),MATCH(resource!DU$2,COD_SALES!$B$4:$Z$4,0)),"")</f>
        <v/>
      </c>
      <c r="DV550" s="3" t="str">
        <f>IFERROR(INDEX(COD_SALES!$B$5:$Z$500,MATCH(resource!$CC550,COD_SALES!$A$5:$A$500,0),MATCH(resource!DV$2,COD_SALES!$B$4:$Z$4,0)),"")</f>
        <v/>
      </c>
      <c r="DW550" s="3" t="str">
        <f>IFERROR(INDEX(COD_SALES!$B$5:$Z$500,MATCH(resource!$CC550,COD_SALES!$A$5:$A$500,0),MATCH(resource!DW$2,COD_SALES!$B$4:$Z$4,0)),"")</f>
        <v/>
      </c>
      <c r="DX550" s="3" t="str">
        <f>IFERROR(INDEX(COD_SALES!$B$5:$Z$500,MATCH(resource!$CC550,COD_SALES!$A$5:$A$500,0),MATCH(resource!DX$2,COD_SALES!$B$4:$Z$4,0)),"")</f>
        <v/>
      </c>
      <c r="DY550" s="3" t="str">
        <f>IFERROR(INDEX(COD_SALES!$B$5:$Z$500,MATCH(resource!$CC550,COD_SALES!$A$5:$A$500,0),MATCH(resource!DY$2,COD_SALES!$B$4:$Z$4,0)),"")</f>
        <v/>
      </c>
      <c r="DZ550" s="3" t="str">
        <f>IFERROR(INDEX(COD_SALES!$B$5:$Z$500,MATCH(resource!$CC550,COD_SALES!$A$5:$A$500,0),MATCH(resource!DZ$2,COD_SALES!$B$4:$Z$4,0)),"")</f>
        <v/>
      </c>
      <c r="EA550" s="3" t="str">
        <f>IFERROR(INDEX(COD_SALES!$B$5:$Z$500,MATCH(resource!$CC550,COD_SALES!$A$5:$A$500,0),MATCH(resource!EA$2,COD_SALES!$B$4:$Z$4,0)),"")</f>
        <v/>
      </c>
      <c r="EB550" s="3">
        <f t="shared" si="132"/>
        <v>0</v>
      </c>
      <c r="EW550" s="3">
        <f>IFERROR(VLOOKUP(CC550,data_pull!$AO$25:$AR$546,2,0),0)</f>
        <v>0</v>
      </c>
      <c r="EX550" s="1">
        <f>IFERROR(VLOOKUP(CC550,data_pull!$AO$25:$AR$546,4,0),0)</f>
        <v>0</v>
      </c>
    </row>
    <row r="551" spans="13:154" x14ac:dyDescent="0.25"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4">
        <f>sales_data!B550</f>
        <v>0</v>
      </c>
      <c r="AR551" s="4">
        <f>sales_data!C550</f>
        <v>0</v>
      </c>
      <c r="AS551" s="5" t="str">
        <f t="shared" si="131"/>
        <v/>
      </c>
      <c r="AT551" s="4">
        <f>sales_data!I550</f>
        <v>0</v>
      </c>
      <c r="AU551" s="4">
        <f>sales_data!W550</f>
        <v>0</v>
      </c>
      <c r="AV551" s="1">
        <f>sales_data!N550</f>
        <v>0</v>
      </c>
      <c r="AW551" s="1">
        <f>sales_data!P550</f>
        <v>0</v>
      </c>
      <c r="AX551" s="3">
        <f ca="1">IFERROR(INDEX(INDIRECT("day_wise_sales_data!$B$2:$BZ$599"),MATCH(resource!$CC551,day_wise_sales_data!$A$2:$A$500,0),MATCH(resource!AX$2,INDIRECT("day_wise_sales_data!$B$1:$BZ$1"),0)),0)</f>
        <v>0</v>
      </c>
      <c r="AY551" s="3">
        <f ca="1">IFERROR(INDEX(INDIRECT("day_wise_sales_data!$B$2:$BZ$599"),MATCH(resource!$CC551,day_wise_sales_data!$A$2:$A$500,0),MATCH(resource!AY$2,INDIRECT("day_wise_sales_data!$B$1:$BZ$1"),0)),0)</f>
        <v>0</v>
      </c>
      <c r="AZ551" s="3">
        <f ca="1">IFERROR(INDEX(INDIRECT("day_wise_sales_data!$B$2:$BZ$599"),MATCH(resource!$CC551,day_wise_sales_data!$A$2:$A$500,0),MATCH(resource!AZ$2,INDIRECT("day_wise_sales_data!$B$1:$BZ$1"),0)),0)</f>
        <v>0</v>
      </c>
      <c r="BA551" s="3">
        <f ca="1">IFERROR(INDEX(INDIRECT("day_wise_sales_data!$B$2:$BZ$599"),MATCH(resource!$CC551,day_wise_sales_data!$A$2:$A$500,0),MATCH(resource!BA$2,INDIRECT("day_wise_sales_data!$B$1:$BZ$1"),0)),0)</f>
        <v>0</v>
      </c>
      <c r="BB551" s="3">
        <f ca="1">IFERROR(INDEX(INDIRECT("day_wise_sales_data!$B$2:$BZ$599"),MATCH(resource!$CC551,day_wise_sales_data!$A$2:$A$500,0),MATCH(resource!BB$2,INDIRECT("day_wise_sales_data!$B$1:$BZ$1"),0)),0)</f>
        <v>0</v>
      </c>
      <c r="BC551" s="3">
        <f ca="1">IFERROR(INDEX(INDIRECT("day_wise_sales_data!$B$2:$BZ$599"),MATCH(resource!$CC551,day_wise_sales_data!$A$2:$A$500,0),MATCH(resource!BC$2,INDIRECT("day_wise_sales_data!$B$1:$BZ$1"),0)),0)</f>
        <v>0</v>
      </c>
      <c r="BD551" s="3">
        <f ca="1">IFERROR(INDEX(INDIRECT("day_wise_sales_data!$B$2:$BZ$599"),MATCH(resource!$CC551,day_wise_sales_data!$A$2:$A$500,0),MATCH(resource!BD$2,INDIRECT("day_wise_sales_data!$B$1:$BZ$1"),0)),0)</f>
        <v>0</v>
      </c>
      <c r="BE551" s="3">
        <f ca="1">IFERROR(INDEX(INDIRECT("day_wise_sales_data!$B$2:$BZ$599"),MATCH(resource!$CC551,day_wise_sales_data!$A$2:$A$500,0),MATCH(resource!BE$2,INDIRECT("day_wise_sales_data!$B$1:$BZ$1"),0)),0)</f>
        <v>0</v>
      </c>
      <c r="BF551" s="3">
        <f ca="1">IFERROR(INDEX(INDIRECT("day_wise_sales_data!$B$2:$BZ$599"),MATCH(resource!$CC551,day_wise_sales_data!$A$2:$A$500,0),MATCH(resource!BF$2,INDIRECT("day_wise_sales_data!$B$1:$BZ$1"),0)),0)</f>
        <v>0</v>
      </c>
      <c r="BG551" s="3">
        <f ca="1">IFERROR(INDEX(INDIRECT("day_wise_sales_data!$B$2:$BZ$599"),MATCH(resource!$CC551,day_wise_sales_data!$A$2:$A$500,0),MATCH(resource!BG$2,INDIRECT("day_wise_sales_data!$B$1:$BZ$1"),0)),0)</f>
        <v>0</v>
      </c>
      <c r="BH551" s="3">
        <f ca="1">IFERROR(INDEX(INDIRECT("day_wise_sales_data!$B$2:$BZ$599"),MATCH(resource!$CC551,day_wise_sales_data!$A$2:$A$500,0),MATCH(resource!BH$2,INDIRECT("day_wise_sales_data!$B$1:$BZ$1"),0)),0)</f>
        <v>0</v>
      </c>
      <c r="BI551" s="3">
        <f ca="1">IFERROR(INDEX(INDIRECT("day_wise_sales_data!$B$2:$BZ$599"),MATCH(resource!$CC551,day_wise_sales_data!$A$2:$A$500,0),MATCH(resource!BI$2,INDIRECT("day_wise_sales_data!$B$1:$BZ$1"),0)),0)</f>
        <v>0</v>
      </c>
      <c r="BJ551" s="3">
        <f ca="1">IFERROR(INDEX(INDIRECT("day_wise_sales_data!$B$2:$BZ$599"),MATCH(resource!$CC551,day_wise_sales_data!$A$2:$A$500,0),MATCH(resource!BJ$2,INDIRECT("day_wise_sales_data!$B$1:$BZ$1"),0)),0)</f>
        <v>0</v>
      </c>
      <c r="BK551" s="3">
        <f ca="1">IFERROR(INDEX(INDIRECT("day_wise_sales_data!$B$2:$BZ$599"),MATCH(resource!$CC551,day_wise_sales_data!$A$2:$A$500,0),MATCH(resource!BK$2,INDIRECT("day_wise_sales_data!$B$1:$BZ$1"),0)),0)</f>
        <v>0</v>
      </c>
      <c r="BL551" s="3">
        <f ca="1">IFERROR(INDEX(INDIRECT("day_wise_sales_data!$B$2:$BZ$599"),MATCH(resource!$CC551,day_wise_sales_data!$A$2:$A$500,0),MATCH(resource!BL$2,INDIRECT("day_wise_sales_data!$B$1:$BZ$1"),0)),0)</f>
        <v>0</v>
      </c>
      <c r="BM551" s="3">
        <f ca="1">IFERROR(INDEX(INDIRECT("day_wise_sales_data!$B$2:$BZ$599"),MATCH(resource!$CC551,day_wise_sales_data!$A$2:$A$500,0),MATCH(resource!BM$2,INDIRECT("day_wise_sales_data!$B$1:$BZ$1"),0)),0)</f>
        <v>0</v>
      </c>
      <c r="BN551" s="3">
        <f ca="1">IFERROR(INDEX(INDIRECT("day_wise_sales_data!$B$2:$BZ$599"),MATCH(resource!$CC551,day_wise_sales_data!$A$2:$A$500,0),MATCH(resource!BN$2,INDIRECT("day_wise_sales_data!$B$1:$BZ$1"),0)),0)</f>
        <v>0</v>
      </c>
      <c r="BO551" s="3">
        <f ca="1">IFERROR(INDEX(INDIRECT("day_wise_sales_data!$B$2:$BZ$599"),MATCH(resource!$CC551,day_wise_sales_data!$A$2:$A$500,0),MATCH(resource!BO$2,INDIRECT("day_wise_sales_data!$B$1:$BZ$1"),0)),0)</f>
        <v>0</v>
      </c>
      <c r="BP551" s="3">
        <f ca="1">IFERROR(INDEX(INDIRECT("day_wise_sales_data!$B$2:$BZ$599"),MATCH(resource!$CC551,day_wise_sales_data!$A$2:$A$500,0),MATCH(resource!BP$2,INDIRECT("day_wise_sales_data!$B$1:$BZ$1"),0)),0)</f>
        <v>0</v>
      </c>
      <c r="BQ551" s="3">
        <f ca="1">IFERROR(INDEX(INDIRECT("day_wise_sales_data!$B$2:$BZ$599"),MATCH(resource!$CC551,day_wise_sales_data!$A$2:$A$500,0),MATCH(resource!BQ$2,INDIRECT("day_wise_sales_data!$B$1:$BZ$1"),0)),0)</f>
        <v>0</v>
      </c>
      <c r="BR551" s="3">
        <f ca="1">IFERROR(INDEX(INDIRECT("day_wise_sales_data!$B$2:$BZ$599"),MATCH(resource!$CC551,day_wise_sales_data!$A$2:$A$500,0),MATCH(resource!BR$2,INDIRECT("day_wise_sales_data!$B$1:$BZ$1"),0)),0)</f>
        <v>0</v>
      </c>
      <c r="BS551" s="3">
        <f ca="1">IFERROR(INDEX(INDIRECT("day_wise_sales_data!$B$2:$BZ$599"),MATCH(resource!$CC551,day_wise_sales_data!$A$2:$A$500,0),MATCH(resource!BS$2,INDIRECT("day_wise_sales_data!$B$1:$BZ$1"),0)),0)</f>
        <v>0</v>
      </c>
      <c r="BT551" s="3">
        <f ca="1">IFERROR(INDEX(INDIRECT("day_wise_sales_data!$B$2:$BZ$599"),MATCH(resource!$CC551,day_wise_sales_data!$A$2:$A$500,0),MATCH(resource!BT$2,INDIRECT("day_wise_sales_data!$B$1:$BZ$1"),0)),0)</f>
        <v>0</v>
      </c>
      <c r="BU551" s="3">
        <f ca="1">IFERROR(INDEX(INDIRECT("day_wise_sales_data!$B$2:$BZ$599"),MATCH(resource!$CC551,day_wise_sales_data!$A$2:$A$500,0),MATCH(resource!BU$2,INDIRECT("day_wise_sales_data!$B$1:$BZ$1"),0)),0)</f>
        <v>0</v>
      </c>
      <c r="BV551" s="3">
        <f ca="1">IFERROR(INDEX(INDIRECT("day_wise_sales_data!$B$2:$BZ$599"),MATCH(resource!$CC551,day_wise_sales_data!$A$2:$A$500,0),MATCH(resource!BV$2,INDIRECT("day_wise_sales_data!$B$1:$BZ$1"),0)),0)</f>
        <v>0</v>
      </c>
      <c r="BW551" s="3">
        <f ca="1">IFERROR(INDEX(INDIRECT("day_wise_sales_data!$B$2:$BZ$599"),MATCH(resource!$CC551,day_wise_sales_data!$A$2:$A$500,0),MATCH(resource!BW$2,INDIRECT("day_wise_sales_data!$B$1:$BZ$1"),0)),0)</f>
        <v>0</v>
      </c>
      <c r="BX551" s="3">
        <f ca="1">IFERROR(INDEX(INDIRECT("day_wise_sales_data!$B$2:$BZ$599"),MATCH(resource!$CC551,day_wise_sales_data!$A$2:$A$500,0),MATCH(resource!BX$2,INDIRECT("day_wise_sales_data!$B$1:$BZ$1"),0)),0)</f>
        <v>0</v>
      </c>
      <c r="BY551" s="3">
        <f ca="1">IFERROR(INDEX(INDIRECT("day_wise_sales_data!$B$2:$BZ$599"),MATCH(resource!$CC551,day_wise_sales_data!$A$2:$A$500,0),MATCH(resource!BY$2,INDIRECT("day_wise_sales_data!$B$1:$BZ$1"),0)),0)</f>
        <v>0</v>
      </c>
      <c r="BZ551" s="3">
        <f ca="1">IFERROR(INDEX(INDIRECT("day_wise_sales_data!$B$2:$BZ$599"),MATCH(resource!$CC551,day_wise_sales_data!$A$2:$A$500,0),MATCH(resource!BZ$2,INDIRECT("day_wise_sales_data!$B$1:$BZ$1"),0)),0)</f>
        <v>0</v>
      </c>
      <c r="CA551" s="3">
        <f ca="1">IFERROR(INDEX(INDIRECT("day_wise_sales_data!$B$2:$BZ$599"),MATCH(resource!$CC551,day_wise_sales_data!$A$2:$A$500,0),MATCH(resource!CA$2,INDIRECT("day_wise_sales_data!$B$1:$BZ$1"),0)),0)</f>
        <v>0</v>
      </c>
      <c r="CC551" s="4">
        <f>sales_data!H550</f>
        <v>0</v>
      </c>
      <c r="CD551" s="1">
        <v>549</v>
      </c>
      <c r="CE551" s="1" t="str">
        <f>IF(AQ551=report!$AQ$3,resource!CD551,"")</f>
        <v/>
      </c>
      <c r="CF551" s="5" t="str">
        <f>IFERROR(SMALL($CE$3:$CE$1001,ROWS($CE$3:CE551)),"")</f>
        <v/>
      </c>
      <c r="CH551">
        <f>IFERROR(VLOOKUP($CC551,data_pull!$E$22:$G$700,2,0),0)</f>
        <v>0</v>
      </c>
      <c r="DK551" s="3" t="str">
        <f>IFERROR(INDEX(COD_SALES!$B$5:$Z$500,MATCH(resource!$CC551,COD_SALES!$A$5:$A$500,0),MATCH(resource!DK$2,COD_SALES!$B$4:$Z$4,0)),"")</f>
        <v/>
      </c>
      <c r="DL551" s="3" t="str">
        <f>IFERROR(INDEX(COD_SALES!$B$5:$Z$500,MATCH(resource!$CC551,COD_SALES!$A$5:$A$500,0),MATCH(resource!DL$2,COD_SALES!$B$4:$Z$4,0)),"")</f>
        <v/>
      </c>
      <c r="DM551" s="3" t="str">
        <f>IFERROR(INDEX(COD_SALES!$B$5:$Z$500,MATCH(resource!$CC551,COD_SALES!$A$5:$A$500,0),MATCH(resource!DM$2,COD_SALES!$B$4:$Z$4,0)),"")</f>
        <v/>
      </c>
      <c r="DN551" s="3" t="str">
        <f>IFERROR(INDEX(COD_SALES!$B$5:$Z$500,MATCH(resource!$CC551,COD_SALES!$A$5:$A$500,0),MATCH(resource!DN$2,COD_SALES!$B$4:$Z$4,0)),"")</f>
        <v/>
      </c>
      <c r="DO551" s="3" t="str">
        <f>IFERROR(INDEX(COD_SALES!$B$5:$Z$500,MATCH(resource!$CC551,COD_SALES!$A$5:$A$500,0),MATCH(resource!DO$2,COD_SALES!$B$4:$Z$4,0)),"")</f>
        <v/>
      </c>
      <c r="DP551" s="3" t="str">
        <f>IFERROR(INDEX(COD_SALES!$B$5:$Z$500,MATCH(resource!$CC551,COD_SALES!$A$5:$A$500,0),MATCH(resource!DP$2,COD_SALES!$B$4:$Z$4,0)),"")</f>
        <v/>
      </c>
      <c r="DQ551" s="3" t="str">
        <f>IFERROR(INDEX(COD_SALES!$B$5:$Z$500,MATCH(resource!$CC551,COD_SALES!$A$5:$A$500,0),MATCH(resource!DQ$2,COD_SALES!$B$4:$Z$4,0)),"")</f>
        <v/>
      </c>
      <c r="DR551" s="3" t="str">
        <f>IFERROR(INDEX(COD_SALES!$B$5:$Z$500,MATCH(resource!$CC551,COD_SALES!$A$5:$A$500,0),MATCH(resource!DR$2,COD_SALES!$B$4:$Z$4,0)),"")</f>
        <v/>
      </c>
      <c r="DS551" s="3" t="str">
        <f>IFERROR(INDEX(COD_SALES!$B$5:$Z$500,MATCH(resource!$CC551,COD_SALES!$A$5:$A$500,0),MATCH(resource!DS$2,COD_SALES!$B$4:$Z$4,0)),"")</f>
        <v/>
      </c>
      <c r="DT551" s="3" t="str">
        <f>IFERROR(INDEX(COD_SALES!$B$5:$Z$500,MATCH(resource!$CC551,COD_SALES!$A$5:$A$500,0),MATCH(resource!DT$2,COD_SALES!$B$4:$Z$4,0)),"")</f>
        <v/>
      </c>
      <c r="DU551" s="3" t="str">
        <f>IFERROR(INDEX(COD_SALES!$B$5:$Z$500,MATCH(resource!$CC551,COD_SALES!$A$5:$A$500,0),MATCH(resource!DU$2,COD_SALES!$B$4:$Z$4,0)),"")</f>
        <v/>
      </c>
      <c r="DV551" s="3" t="str">
        <f>IFERROR(INDEX(COD_SALES!$B$5:$Z$500,MATCH(resource!$CC551,COD_SALES!$A$5:$A$500,0),MATCH(resource!DV$2,COD_SALES!$B$4:$Z$4,0)),"")</f>
        <v/>
      </c>
      <c r="DW551" s="3" t="str">
        <f>IFERROR(INDEX(COD_SALES!$B$5:$Z$500,MATCH(resource!$CC551,COD_SALES!$A$5:$A$500,0),MATCH(resource!DW$2,COD_SALES!$B$4:$Z$4,0)),"")</f>
        <v/>
      </c>
      <c r="DX551" s="3" t="str">
        <f>IFERROR(INDEX(COD_SALES!$B$5:$Z$500,MATCH(resource!$CC551,COD_SALES!$A$5:$A$500,0),MATCH(resource!DX$2,COD_SALES!$B$4:$Z$4,0)),"")</f>
        <v/>
      </c>
      <c r="DY551" s="3" t="str">
        <f>IFERROR(INDEX(COD_SALES!$B$5:$Z$500,MATCH(resource!$CC551,COD_SALES!$A$5:$A$500,0),MATCH(resource!DY$2,COD_SALES!$B$4:$Z$4,0)),"")</f>
        <v/>
      </c>
      <c r="DZ551" s="3" t="str">
        <f>IFERROR(INDEX(COD_SALES!$B$5:$Z$500,MATCH(resource!$CC551,COD_SALES!$A$5:$A$500,0),MATCH(resource!DZ$2,COD_SALES!$B$4:$Z$4,0)),"")</f>
        <v/>
      </c>
      <c r="EA551" s="3" t="str">
        <f>IFERROR(INDEX(COD_SALES!$B$5:$Z$500,MATCH(resource!$CC551,COD_SALES!$A$5:$A$500,0),MATCH(resource!EA$2,COD_SALES!$B$4:$Z$4,0)),"")</f>
        <v/>
      </c>
      <c r="EB551" s="3">
        <f t="shared" si="132"/>
        <v>0</v>
      </c>
      <c r="EW551" s="3">
        <f>IFERROR(VLOOKUP(CC551,data_pull!$AO$25:$AR$546,2,0),0)</f>
        <v>0</v>
      </c>
      <c r="EX551" s="1">
        <f>IFERROR(VLOOKUP(CC551,data_pull!$AO$25:$AR$546,4,0),0)</f>
        <v>0</v>
      </c>
    </row>
    <row r="552" spans="13:154" x14ac:dyDescent="0.25"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4">
        <f>sales_data!B551</f>
        <v>0</v>
      </c>
      <c r="AR552" s="4">
        <f>sales_data!C551</f>
        <v>0</v>
      </c>
      <c r="AS552" s="5" t="str">
        <f t="shared" si="131"/>
        <v/>
      </c>
      <c r="AT552" s="4">
        <f>sales_data!I551</f>
        <v>0</v>
      </c>
      <c r="AU552" s="4">
        <f>sales_data!W551</f>
        <v>0</v>
      </c>
      <c r="AV552" s="1">
        <f>sales_data!N551</f>
        <v>0</v>
      </c>
      <c r="AW552" s="1">
        <f>sales_data!P551</f>
        <v>0</v>
      </c>
      <c r="AX552" s="3">
        <f ca="1">IFERROR(INDEX(INDIRECT("day_wise_sales_data!$B$2:$BZ$599"),MATCH(resource!$CC552,day_wise_sales_data!$A$2:$A$500,0),MATCH(resource!AX$2,INDIRECT("day_wise_sales_data!$B$1:$BZ$1"),0)),0)</f>
        <v>0</v>
      </c>
      <c r="AY552" s="3">
        <f ca="1">IFERROR(INDEX(INDIRECT("day_wise_sales_data!$B$2:$BZ$599"),MATCH(resource!$CC552,day_wise_sales_data!$A$2:$A$500,0),MATCH(resource!AY$2,INDIRECT("day_wise_sales_data!$B$1:$BZ$1"),0)),0)</f>
        <v>0</v>
      </c>
      <c r="AZ552" s="3">
        <f ca="1">IFERROR(INDEX(INDIRECT("day_wise_sales_data!$B$2:$BZ$599"),MATCH(resource!$CC552,day_wise_sales_data!$A$2:$A$500,0),MATCH(resource!AZ$2,INDIRECT("day_wise_sales_data!$B$1:$BZ$1"),0)),0)</f>
        <v>0</v>
      </c>
      <c r="BA552" s="3">
        <f ca="1">IFERROR(INDEX(INDIRECT("day_wise_sales_data!$B$2:$BZ$599"),MATCH(resource!$CC552,day_wise_sales_data!$A$2:$A$500,0),MATCH(resource!BA$2,INDIRECT("day_wise_sales_data!$B$1:$BZ$1"),0)),0)</f>
        <v>0</v>
      </c>
      <c r="BB552" s="3">
        <f ca="1">IFERROR(INDEX(INDIRECT("day_wise_sales_data!$B$2:$BZ$599"),MATCH(resource!$CC552,day_wise_sales_data!$A$2:$A$500,0),MATCH(resource!BB$2,INDIRECT("day_wise_sales_data!$B$1:$BZ$1"),0)),0)</f>
        <v>0</v>
      </c>
      <c r="BC552" s="3">
        <f ca="1">IFERROR(INDEX(INDIRECT("day_wise_sales_data!$B$2:$BZ$599"),MATCH(resource!$CC552,day_wise_sales_data!$A$2:$A$500,0),MATCH(resource!BC$2,INDIRECT("day_wise_sales_data!$B$1:$BZ$1"),0)),0)</f>
        <v>0</v>
      </c>
      <c r="BD552" s="3">
        <f ca="1">IFERROR(INDEX(INDIRECT("day_wise_sales_data!$B$2:$BZ$599"),MATCH(resource!$CC552,day_wise_sales_data!$A$2:$A$500,0),MATCH(resource!BD$2,INDIRECT("day_wise_sales_data!$B$1:$BZ$1"),0)),0)</f>
        <v>0</v>
      </c>
      <c r="BE552" s="3">
        <f ca="1">IFERROR(INDEX(INDIRECT("day_wise_sales_data!$B$2:$BZ$599"),MATCH(resource!$CC552,day_wise_sales_data!$A$2:$A$500,0),MATCH(resource!BE$2,INDIRECT("day_wise_sales_data!$B$1:$BZ$1"),0)),0)</f>
        <v>0</v>
      </c>
      <c r="BF552" s="3">
        <f ca="1">IFERROR(INDEX(INDIRECT("day_wise_sales_data!$B$2:$BZ$599"),MATCH(resource!$CC552,day_wise_sales_data!$A$2:$A$500,0),MATCH(resource!BF$2,INDIRECT("day_wise_sales_data!$B$1:$BZ$1"),0)),0)</f>
        <v>0</v>
      </c>
      <c r="BG552" s="3">
        <f ca="1">IFERROR(INDEX(INDIRECT("day_wise_sales_data!$B$2:$BZ$599"),MATCH(resource!$CC552,day_wise_sales_data!$A$2:$A$500,0),MATCH(resource!BG$2,INDIRECT("day_wise_sales_data!$B$1:$BZ$1"),0)),0)</f>
        <v>0</v>
      </c>
      <c r="BH552" s="3">
        <f ca="1">IFERROR(INDEX(INDIRECT("day_wise_sales_data!$B$2:$BZ$599"),MATCH(resource!$CC552,day_wise_sales_data!$A$2:$A$500,0),MATCH(resource!BH$2,INDIRECT("day_wise_sales_data!$B$1:$BZ$1"),0)),0)</f>
        <v>0</v>
      </c>
      <c r="BI552" s="3">
        <f ca="1">IFERROR(INDEX(INDIRECT("day_wise_sales_data!$B$2:$BZ$599"),MATCH(resource!$CC552,day_wise_sales_data!$A$2:$A$500,0),MATCH(resource!BI$2,INDIRECT("day_wise_sales_data!$B$1:$BZ$1"),0)),0)</f>
        <v>0</v>
      </c>
      <c r="BJ552" s="3">
        <f ca="1">IFERROR(INDEX(INDIRECT("day_wise_sales_data!$B$2:$BZ$599"),MATCH(resource!$CC552,day_wise_sales_data!$A$2:$A$500,0),MATCH(resource!BJ$2,INDIRECT("day_wise_sales_data!$B$1:$BZ$1"),0)),0)</f>
        <v>0</v>
      </c>
      <c r="BK552" s="3">
        <f ca="1">IFERROR(INDEX(INDIRECT("day_wise_sales_data!$B$2:$BZ$599"),MATCH(resource!$CC552,day_wise_sales_data!$A$2:$A$500,0),MATCH(resource!BK$2,INDIRECT("day_wise_sales_data!$B$1:$BZ$1"),0)),0)</f>
        <v>0</v>
      </c>
      <c r="BL552" s="3">
        <f ca="1">IFERROR(INDEX(INDIRECT("day_wise_sales_data!$B$2:$BZ$599"),MATCH(resource!$CC552,day_wise_sales_data!$A$2:$A$500,0),MATCH(resource!BL$2,INDIRECT("day_wise_sales_data!$B$1:$BZ$1"),0)),0)</f>
        <v>0</v>
      </c>
      <c r="BM552" s="3">
        <f ca="1">IFERROR(INDEX(INDIRECT("day_wise_sales_data!$B$2:$BZ$599"),MATCH(resource!$CC552,day_wise_sales_data!$A$2:$A$500,0),MATCH(resource!BM$2,INDIRECT("day_wise_sales_data!$B$1:$BZ$1"),0)),0)</f>
        <v>0</v>
      </c>
      <c r="BN552" s="3">
        <f ca="1">IFERROR(INDEX(INDIRECT("day_wise_sales_data!$B$2:$BZ$599"),MATCH(resource!$CC552,day_wise_sales_data!$A$2:$A$500,0),MATCH(resource!BN$2,INDIRECT("day_wise_sales_data!$B$1:$BZ$1"),0)),0)</f>
        <v>0</v>
      </c>
      <c r="BO552" s="3">
        <f ca="1">IFERROR(INDEX(INDIRECT("day_wise_sales_data!$B$2:$BZ$599"),MATCH(resource!$CC552,day_wise_sales_data!$A$2:$A$500,0),MATCH(resource!BO$2,INDIRECT("day_wise_sales_data!$B$1:$BZ$1"),0)),0)</f>
        <v>0</v>
      </c>
      <c r="BP552" s="3">
        <f ca="1">IFERROR(INDEX(INDIRECT("day_wise_sales_data!$B$2:$BZ$599"),MATCH(resource!$CC552,day_wise_sales_data!$A$2:$A$500,0),MATCH(resource!BP$2,INDIRECT("day_wise_sales_data!$B$1:$BZ$1"),0)),0)</f>
        <v>0</v>
      </c>
      <c r="BQ552" s="3">
        <f ca="1">IFERROR(INDEX(INDIRECT("day_wise_sales_data!$B$2:$BZ$599"),MATCH(resource!$CC552,day_wise_sales_data!$A$2:$A$500,0),MATCH(resource!BQ$2,INDIRECT("day_wise_sales_data!$B$1:$BZ$1"),0)),0)</f>
        <v>0</v>
      </c>
      <c r="BR552" s="3">
        <f ca="1">IFERROR(INDEX(INDIRECT("day_wise_sales_data!$B$2:$BZ$599"),MATCH(resource!$CC552,day_wise_sales_data!$A$2:$A$500,0),MATCH(resource!BR$2,INDIRECT("day_wise_sales_data!$B$1:$BZ$1"),0)),0)</f>
        <v>0</v>
      </c>
      <c r="BS552" s="3">
        <f ca="1">IFERROR(INDEX(INDIRECT("day_wise_sales_data!$B$2:$BZ$599"),MATCH(resource!$CC552,day_wise_sales_data!$A$2:$A$500,0),MATCH(resource!BS$2,INDIRECT("day_wise_sales_data!$B$1:$BZ$1"),0)),0)</f>
        <v>0</v>
      </c>
      <c r="BT552" s="3">
        <f ca="1">IFERROR(INDEX(INDIRECT("day_wise_sales_data!$B$2:$BZ$599"),MATCH(resource!$CC552,day_wise_sales_data!$A$2:$A$500,0),MATCH(resource!BT$2,INDIRECT("day_wise_sales_data!$B$1:$BZ$1"),0)),0)</f>
        <v>0</v>
      </c>
      <c r="BU552" s="3">
        <f ca="1">IFERROR(INDEX(INDIRECT("day_wise_sales_data!$B$2:$BZ$599"),MATCH(resource!$CC552,day_wise_sales_data!$A$2:$A$500,0),MATCH(resource!BU$2,INDIRECT("day_wise_sales_data!$B$1:$BZ$1"),0)),0)</f>
        <v>0</v>
      </c>
      <c r="BV552" s="3">
        <f ca="1">IFERROR(INDEX(INDIRECT("day_wise_sales_data!$B$2:$BZ$599"),MATCH(resource!$CC552,day_wise_sales_data!$A$2:$A$500,0),MATCH(resource!BV$2,INDIRECT("day_wise_sales_data!$B$1:$BZ$1"),0)),0)</f>
        <v>0</v>
      </c>
      <c r="BW552" s="3">
        <f ca="1">IFERROR(INDEX(INDIRECT("day_wise_sales_data!$B$2:$BZ$599"),MATCH(resource!$CC552,day_wise_sales_data!$A$2:$A$500,0),MATCH(resource!BW$2,INDIRECT("day_wise_sales_data!$B$1:$BZ$1"),0)),0)</f>
        <v>0</v>
      </c>
      <c r="BX552" s="3">
        <f ca="1">IFERROR(INDEX(INDIRECT("day_wise_sales_data!$B$2:$BZ$599"),MATCH(resource!$CC552,day_wise_sales_data!$A$2:$A$500,0),MATCH(resource!BX$2,INDIRECT("day_wise_sales_data!$B$1:$BZ$1"),0)),0)</f>
        <v>0</v>
      </c>
      <c r="BY552" s="3">
        <f ca="1">IFERROR(INDEX(INDIRECT("day_wise_sales_data!$B$2:$BZ$599"),MATCH(resource!$CC552,day_wise_sales_data!$A$2:$A$500,0),MATCH(resource!BY$2,INDIRECT("day_wise_sales_data!$B$1:$BZ$1"),0)),0)</f>
        <v>0</v>
      </c>
      <c r="BZ552" s="3">
        <f ca="1">IFERROR(INDEX(INDIRECT("day_wise_sales_data!$B$2:$BZ$599"),MATCH(resource!$CC552,day_wise_sales_data!$A$2:$A$500,0),MATCH(resource!BZ$2,INDIRECT("day_wise_sales_data!$B$1:$BZ$1"),0)),0)</f>
        <v>0</v>
      </c>
      <c r="CA552" s="3">
        <f ca="1">IFERROR(INDEX(INDIRECT("day_wise_sales_data!$B$2:$BZ$599"),MATCH(resource!$CC552,day_wise_sales_data!$A$2:$A$500,0),MATCH(resource!CA$2,INDIRECT("day_wise_sales_data!$B$1:$BZ$1"),0)),0)</f>
        <v>0</v>
      </c>
      <c r="CC552" s="4">
        <f>sales_data!H551</f>
        <v>0</v>
      </c>
      <c r="CD552" s="1">
        <v>550</v>
      </c>
      <c r="CE552" s="1" t="str">
        <f>IF(AQ552=report!$AQ$3,resource!CD552,"")</f>
        <v/>
      </c>
      <c r="CF552" s="5" t="str">
        <f>IFERROR(SMALL($CE$3:$CE$1001,ROWS($CE$3:CE552)),"")</f>
        <v/>
      </c>
      <c r="CH552">
        <f>IFERROR(VLOOKUP($CC552,data_pull!$E$22:$G$700,2,0),0)</f>
        <v>0</v>
      </c>
      <c r="DK552" s="3" t="str">
        <f>IFERROR(INDEX(COD_SALES!$B$5:$Z$500,MATCH(resource!$CC552,COD_SALES!$A$5:$A$500,0),MATCH(resource!DK$2,COD_SALES!$B$4:$Z$4,0)),"")</f>
        <v/>
      </c>
      <c r="DL552" s="3" t="str">
        <f>IFERROR(INDEX(COD_SALES!$B$5:$Z$500,MATCH(resource!$CC552,COD_SALES!$A$5:$A$500,0),MATCH(resource!DL$2,COD_SALES!$B$4:$Z$4,0)),"")</f>
        <v/>
      </c>
      <c r="DM552" s="3" t="str">
        <f>IFERROR(INDEX(COD_SALES!$B$5:$Z$500,MATCH(resource!$CC552,COD_SALES!$A$5:$A$500,0),MATCH(resource!DM$2,COD_SALES!$B$4:$Z$4,0)),"")</f>
        <v/>
      </c>
      <c r="DN552" s="3" t="str">
        <f>IFERROR(INDEX(COD_SALES!$B$5:$Z$500,MATCH(resource!$CC552,COD_SALES!$A$5:$A$500,0),MATCH(resource!DN$2,COD_SALES!$B$4:$Z$4,0)),"")</f>
        <v/>
      </c>
      <c r="DO552" s="3" t="str">
        <f>IFERROR(INDEX(COD_SALES!$B$5:$Z$500,MATCH(resource!$CC552,COD_SALES!$A$5:$A$500,0),MATCH(resource!DO$2,COD_SALES!$B$4:$Z$4,0)),"")</f>
        <v/>
      </c>
      <c r="DP552" s="3" t="str">
        <f>IFERROR(INDEX(COD_SALES!$B$5:$Z$500,MATCH(resource!$CC552,COD_SALES!$A$5:$A$500,0),MATCH(resource!DP$2,COD_SALES!$B$4:$Z$4,0)),"")</f>
        <v/>
      </c>
      <c r="DQ552" s="3" t="str">
        <f>IFERROR(INDEX(COD_SALES!$B$5:$Z$500,MATCH(resource!$CC552,COD_SALES!$A$5:$A$500,0),MATCH(resource!DQ$2,COD_SALES!$B$4:$Z$4,0)),"")</f>
        <v/>
      </c>
      <c r="DR552" s="3" t="str">
        <f>IFERROR(INDEX(COD_SALES!$B$5:$Z$500,MATCH(resource!$CC552,COD_SALES!$A$5:$A$500,0),MATCH(resource!DR$2,COD_SALES!$B$4:$Z$4,0)),"")</f>
        <v/>
      </c>
      <c r="DS552" s="3" t="str">
        <f>IFERROR(INDEX(COD_SALES!$B$5:$Z$500,MATCH(resource!$CC552,COD_SALES!$A$5:$A$500,0),MATCH(resource!DS$2,COD_SALES!$B$4:$Z$4,0)),"")</f>
        <v/>
      </c>
      <c r="DT552" s="3" t="str">
        <f>IFERROR(INDEX(COD_SALES!$B$5:$Z$500,MATCH(resource!$CC552,COD_SALES!$A$5:$A$500,0),MATCH(resource!DT$2,COD_SALES!$B$4:$Z$4,0)),"")</f>
        <v/>
      </c>
      <c r="DU552" s="3" t="str">
        <f>IFERROR(INDEX(COD_SALES!$B$5:$Z$500,MATCH(resource!$CC552,COD_SALES!$A$5:$A$500,0),MATCH(resource!DU$2,COD_SALES!$B$4:$Z$4,0)),"")</f>
        <v/>
      </c>
      <c r="DV552" s="3" t="str">
        <f>IFERROR(INDEX(COD_SALES!$B$5:$Z$500,MATCH(resource!$CC552,COD_SALES!$A$5:$A$500,0),MATCH(resource!DV$2,COD_SALES!$B$4:$Z$4,0)),"")</f>
        <v/>
      </c>
      <c r="DW552" s="3" t="str">
        <f>IFERROR(INDEX(COD_SALES!$B$5:$Z$500,MATCH(resource!$CC552,COD_SALES!$A$5:$A$500,0),MATCH(resource!DW$2,COD_SALES!$B$4:$Z$4,0)),"")</f>
        <v/>
      </c>
      <c r="DX552" s="3" t="str">
        <f>IFERROR(INDEX(COD_SALES!$B$5:$Z$500,MATCH(resource!$CC552,COD_SALES!$A$5:$A$500,0),MATCH(resource!DX$2,COD_SALES!$B$4:$Z$4,0)),"")</f>
        <v/>
      </c>
      <c r="DY552" s="3" t="str">
        <f>IFERROR(INDEX(COD_SALES!$B$5:$Z$500,MATCH(resource!$CC552,COD_SALES!$A$5:$A$500,0),MATCH(resource!DY$2,COD_SALES!$B$4:$Z$4,0)),"")</f>
        <v/>
      </c>
      <c r="DZ552" s="3" t="str">
        <f>IFERROR(INDEX(COD_SALES!$B$5:$Z$500,MATCH(resource!$CC552,COD_SALES!$A$5:$A$500,0),MATCH(resource!DZ$2,COD_SALES!$B$4:$Z$4,0)),"")</f>
        <v/>
      </c>
      <c r="EA552" s="3" t="str">
        <f>IFERROR(INDEX(COD_SALES!$B$5:$Z$500,MATCH(resource!$CC552,COD_SALES!$A$5:$A$500,0),MATCH(resource!EA$2,COD_SALES!$B$4:$Z$4,0)),"")</f>
        <v/>
      </c>
      <c r="EB552" s="3">
        <f t="shared" si="132"/>
        <v>0</v>
      </c>
      <c r="EW552" s="3">
        <f>IFERROR(VLOOKUP(CC552,data_pull!$AO$25:$AR$546,2,0),0)</f>
        <v>0</v>
      </c>
      <c r="EX552" s="1">
        <f>IFERROR(VLOOKUP(CC552,data_pull!$AO$25:$AR$546,4,0),0)</f>
        <v>0</v>
      </c>
    </row>
    <row r="553" spans="13:154" x14ac:dyDescent="0.25"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4">
        <f>sales_data!B552</f>
        <v>0</v>
      </c>
      <c r="AR553" s="4">
        <f>sales_data!C552</f>
        <v>0</v>
      </c>
      <c r="AS553" s="5" t="str">
        <f t="shared" si="131"/>
        <v/>
      </c>
      <c r="AT553" s="4">
        <f>sales_data!I552</f>
        <v>0</v>
      </c>
      <c r="AU553" s="4">
        <f>sales_data!W552</f>
        <v>0</v>
      </c>
      <c r="AV553" s="1">
        <f>sales_data!N552</f>
        <v>0</v>
      </c>
      <c r="AW553" s="1">
        <f>sales_data!P552</f>
        <v>0</v>
      </c>
      <c r="AX553" s="3">
        <f ca="1">IFERROR(INDEX(INDIRECT("day_wise_sales_data!$B$2:$BZ$599"),MATCH(resource!$CC553,day_wise_sales_data!$A$2:$A$500,0),MATCH(resource!AX$2,INDIRECT("day_wise_sales_data!$B$1:$BZ$1"),0)),0)</f>
        <v>0</v>
      </c>
      <c r="AY553" s="3">
        <f ca="1">IFERROR(INDEX(INDIRECT("day_wise_sales_data!$B$2:$BZ$599"),MATCH(resource!$CC553,day_wise_sales_data!$A$2:$A$500,0),MATCH(resource!AY$2,INDIRECT("day_wise_sales_data!$B$1:$BZ$1"),0)),0)</f>
        <v>0</v>
      </c>
      <c r="AZ553" s="3">
        <f ca="1">IFERROR(INDEX(INDIRECT("day_wise_sales_data!$B$2:$BZ$599"),MATCH(resource!$CC553,day_wise_sales_data!$A$2:$A$500,0),MATCH(resource!AZ$2,INDIRECT("day_wise_sales_data!$B$1:$BZ$1"),0)),0)</f>
        <v>0</v>
      </c>
      <c r="BA553" s="3">
        <f ca="1">IFERROR(INDEX(INDIRECT("day_wise_sales_data!$B$2:$BZ$599"),MATCH(resource!$CC553,day_wise_sales_data!$A$2:$A$500,0),MATCH(resource!BA$2,INDIRECT("day_wise_sales_data!$B$1:$BZ$1"),0)),0)</f>
        <v>0</v>
      </c>
      <c r="BB553" s="3">
        <f ca="1">IFERROR(INDEX(INDIRECT("day_wise_sales_data!$B$2:$BZ$599"),MATCH(resource!$CC553,day_wise_sales_data!$A$2:$A$500,0),MATCH(resource!BB$2,INDIRECT("day_wise_sales_data!$B$1:$BZ$1"),0)),0)</f>
        <v>0</v>
      </c>
      <c r="BC553" s="3">
        <f ca="1">IFERROR(INDEX(INDIRECT("day_wise_sales_data!$B$2:$BZ$599"),MATCH(resource!$CC553,day_wise_sales_data!$A$2:$A$500,0),MATCH(resource!BC$2,INDIRECT("day_wise_sales_data!$B$1:$BZ$1"),0)),0)</f>
        <v>0</v>
      </c>
      <c r="BD553" s="3">
        <f ca="1">IFERROR(INDEX(INDIRECT("day_wise_sales_data!$B$2:$BZ$599"),MATCH(resource!$CC553,day_wise_sales_data!$A$2:$A$500,0),MATCH(resource!BD$2,INDIRECT("day_wise_sales_data!$B$1:$BZ$1"),0)),0)</f>
        <v>0</v>
      </c>
      <c r="BE553" s="3">
        <f ca="1">IFERROR(INDEX(INDIRECT("day_wise_sales_data!$B$2:$BZ$599"),MATCH(resource!$CC553,day_wise_sales_data!$A$2:$A$500,0),MATCH(resource!BE$2,INDIRECT("day_wise_sales_data!$B$1:$BZ$1"),0)),0)</f>
        <v>0</v>
      </c>
      <c r="BF553" s="3">
        <f ca="1">IFERROR(INDEX(INDIRECT("day_wise_sales_data!$B$2:$BZ$599"),MATCH(resource!$CC553,day_wise_sales_data!$A$2:$A$500,0),MATCH(resource!BF$2,INDIRECT("day_wise_sales_data!$B$1:$BZ$1"),0)),0)</f>
        <v>0</v>
      </c>
      <c r="BG553" s="3">
        <f ca="1">IFERROR(INDEX(INDIRECT("day_wise_sales_data!$B$2:$BZ$599"),MATCH(resource!$CC553,day_wise_sales_data!$A$2:$A$500,0),MATCH(resource!BG$2,INDIRECT("day_wise_sales_data!$B$1:$BZ$1"),0)),0)</f>
        <v>0</v>
      </c>
      <c r="BH553" s="3">
        <f ca="1">IFERROR(INDEX(INDIRECT("day_wise_sales_data!$B$2:$BZ$599"),MATCH(resource!$CC553,day_wise_sales_data!$A$2:$A$500,0),MATCH(resource!BH$2,INDIRECT("day_wise_sales_data!$B$1:$BZ$1"),0)),0)</f>
        <v>0</v>
      </c>
      <c r="BI553" s="3">
        <f ca="1">IFERROR(INDEX(INDIRECT("day_wise_sales_data!$B$2:$BZ$599"),MATCH(resource!$CC553,day_wise_sales_data!$A$2:$A$500,0),MATCH(resource!BI$2,INDIRECT("day_wise_sales_data!$B$1:$BZ$1"),0)),0)</f>
        <v>0</v>
      </c>
      <c r="BJ553" s="3">
        <f ca="1">IFERROR(INDEX(INDIRECT("day_wise_sales_data!$B$2:$BZ$599"),MATCH(resource!$CC553,day_wise_sales_data!$A$2:$A$500,0),MATCH(resource!BJ$2,INDIRECT("day_wise_sales_data!$B$1:$BZ$1"),0)),0)</f>
        <v>0</v>
      </c>
      <c r="BK553" s="3">
        <f ca="1">IFERROR(INDEX(INDIRECT("day_wise_sales_data!$B$2:$BZ$599"),MATCH(resource!$CC553,day_wise_sales_data!$A$2:$A$500,0),MATCH(resource!BK$2,INDIRECT("day_wise_sales_data!$B$1:$BZ$1"),0)),0)</f>
        <v>0</v>
      </c>
      <c r="BL553" s="3">
        <f ca="1">IFERROR(INDEX(INDIRECT("day_wise_sales_data!$B$2:$BZ$599"),MATCH(resource!$CC553,day_wise_sales_data!$A$2:$A$500,0),MATCH(resource!BL$2,INDIRECT("day_wise_sales_data!$B$1:$BZ$1"),0)),0)</f>
        <v>0</v>
      </c>
      <c r="BM553" s="3">
        <f ca="1">IFERROR(INDEX(INDIRECT("day_wise_sales_data!$B$2:$BZ$599"),MATCH(resource!$CC553,day_wise_sales_data!$A$2:$A$500,0),MATCH(resource!BM$2,INDIRECT("day_wise_sales_data!$B$1:$BZ$1"),0)),0)</f>
        <v>0</v>
      </c>
      <c r="BN553" s="3">
        <f ca="1">IFERROR(INDEX(INDIRECT("day_wise_sales_data!$B$2:$BZ$599"),MATCH(resource!$CC553,day_wise_sales_data!$A$2:$A$500,0),MATCH(resource!BN$2,INDIRECT("day_wise_sales_data!$B$1:$BZ$1"),0)),0)</f>
        <v>0</v>
      </c>
      <c r="BO553" s="3">
        <f ca="1">IFERROR(INDEX(INDIRECT("day_wise_sales_data!$B$2:$BZ$599"),MATCH(resource!$CC553,day_wise_sales_data!$A$2:$A$500,0),MATCH(resource!BO$2,INDIRECT("day_wise_sales_data!$B$1:$BZ$1"),0)),0)</f>
        <v>0</v>
      </c>
      <c r="BP553" s="3">
        <f ca="1">IFERROR(INDEX(INDIRECT("day_wise_sales_data!$B$2:$BZ$599"),MATCH(resource!$CC553,day_wise_sales_data!$A$2:$A$500,0),MATCH(resource!BP$2,INDIRECT("day_wise_sales_data!$B$1:$BZ$1"),0)),0)</f>
        <v>0</v>
      </c>
      <c r="BQ553" s="3">
        <f ca="1">IFERROR(INDEX(INDIRECT("day_wise_sales_data!$B$2:$BZ$599"),MATCH(resource!$CC553,day_wise_sales_data!$A$2:$A$500,0),MATCH(resource!BQ$2,INDIRECT("day_wise_sales_data!$B$1:$BZ$1"),0)),0)</f>
        <v>0</v>
      </c>
      <c r="BR553" s="3">
        <f ca="1">IFERROR(INDEX(INDIRECT("day_wise_sales_data!$B$2:$BZ$599"),MATCH(resource!$CC553,day_wise_sales_data!$A$2:$A$500,0),MATCH(resource!BR$2,INDIRECT("day_wise_sales_data!$B$1:$BZ$1"),0)),0)</f>
        <v>0</v>
      </c>
      <c r="BS553" s="3">
        <f ca="1">IFERROR(INDEX(INDIRECT("day_wise_sales_data!$B$2:$BZ$599"),MATCH(resource!$CC553,day_wise_sales_data!$A$2:$A$500,0),MATCH(resource!BS$2,INDIRECT("day_wise_sales_data!$B$1:$BZ$1"),0)),0)</f>
        <v>0</v>
      </c>
      <c r="BT553" s="3">
        <f ca="1">IFERROR(INDEX(INDIRECT("day_wise_sales_data!$B$2:$BZ$599"),MATCH(resource!$CC553,day_wise_sales_data!$A$2:$A$500,0),MATCH(resource!BT$2,INDIRECT("day_wise_sales_data!$B$1:$BZ$1"),0)),0)</f>
        <v>0</v>
      </c>
      <c r="BU553" s="3">
        <f ca="1">IFERROR(INDEX(INDIRECT("day_wise_sales_data!$B$2:$BZ$599"),MATCH(resource!$CC553,day_wise_sales_data!$A$2:$A$500,0),MATCH(resource!BU$2,INDIRECT("day_wise_sales_data!$B$1:$BZ$1"),0)),0)</f>
        <v>0</v>
      </c>
      <c r="BV553" s="3">
        <f ca="1">IFERROR(INDEX(INDIRECT("day_wise_sales_data!$B$2:$BZ$599"),MATCH(resource!$CC553,day_wise_sales_data!$A$2:$A$500,0),MATCH(resource!BV$2,INDIRECT("day_wise_sales_data!$B$1:$BZ$1"),0)),0)</f>
        <v>0</v>
      </c>
      <c r="BW553" s="3">
        <f ca="1">IFERROR(INDEX(INDIRECT("day_wise_sales_data!$B$2:$BZ$599"),MATCH(resource!$CC553,day_wise_sales_data!$A$2:$A$500,0),MATCH(resource!BW$2,INDIRECT("day_wise_sales_data!$B$1:$BZ$1"),0)),0)</f>
        <v>0</v>
      </c>
      <c r="BX553" s="3">
        <f ca="1">IFERROR(INDEX(INDIRECT("day_wise_sales_data!$B$2:$BZ$599"),MATCH(resource!$CC553,day_wise_sales_data!$A$2:$A$500,0),MATCH(resource!BX$2,INDIRECT("day_wise_sales_data!$B$1:$BZ$1"),0)),0)</f>
        <v>0</v>
      </c>
      <c r="BY553" s="3">
        <f ca="1">IFERROR(INDEX(INDIRECT("day_wise_sales_data!$B$2:$BZ$599"),MATCH(resource!$CC553,day_wise_sales_data!$A$2:$A$500,0),MATCH(resource!BY$2,INDIRECT("day_wise_sales_data!$B$1:$BZ$1"),0)),0)</f>
        <v>0</v>
      </c>
      <c r="BZ553" s="3">
        <f ca="1">IFERROR(INDEX(INDIRECT("day_wise_sales_data!$B$2:$BZ$599"),MATCH(resource!$CC553,day_wise_sales_data!$A$2:$A$500,0),MATCH(resource!BZ$2,INDIRECT("day_wise_sales_data!$B$1:$BZ$1"),0)),0)</f>
        <v>0</v>
      </c>
      <c r="CA553" s="3">
        <f ca="1">IFERROR(INDEX(INDIRECT("day_wise_sales_data!$B$2:$BZ$599"),MATCH(resource!$CC553,day_wise_sales_data!$A$2:$A$500,0),MATCH(resource!CA$2,INDIRECT("day_wise_sales_data!$B$1:$BZ$1"),0)),0)</f>
        <v>0</v>
      </c>
      <c r="CC553" s="4">
        <f>sales_data!H552</f>
        <v>0</v>
      </c>
      <c r="CD553" s="1">
        <v>551</v>
      </c>
      <c r="CE553" s="1" t="str">
        <f>IF(AQ553=report!$AQ$3,resource!CD553,"")</f>
        <v/>
      </c>
      <c r="CF553" s="5" t="str">
        <f>IFERROR(SMALL($CE$3:$CE$1001,ROWS($CE$3:CE553)),"")</f>
        <v/>
      </c>
      <c r="CH553">
        <f>IFERROR(VLOOKUP($CC553,data_pull!$E$22:$G$700,2,0),0)</f>
        <v>0</v>
      </c>
      <c r="DK553" s="3" t="str">
        <f>IFERROR(INDEX(COD_SALES!$B$5:$Z$500,MATCH(resource!$CC553,COD_SALES!$A$5:$A$500,0),MATCH(resource!DK$2,COD_SALES!$B$4:$Z$4,0)),"")</f>
        <v/>
      </c>
      <c r="DL553" s="3" t="str">
        <f>IFERROR(INDEX(COD_SALES!$B$5:$Z$500,MATCH(resource!$CC553,COD_SALES!$A$5:$A$500,0),MATCH(resource!DL$2,COD_SALES!$B$4:$Z$4,0)),"")</f>
        <v/>
      </c>
      <c r="DM553" s="3" t="str">
        <f>IFERROR(INDEX(COD_SALES!$B$5:$Z$500,MATCH(resource!$CC553,COD_SALES!$A$5:$A$500,0),MATCH(resource!DM$2,COD_SALES!$B$4:$Z$4,0)),"")</f>
        <v/>
      </c>
      <c r="DN553" s="3" t="str">
        <f>IFERROR(INDEX(COD_SALES!$B$5:$Z$500,MATCH(resource!$CC553,COD_SALES!$A$5:$A$500,0),MATCH(resource!DN$2,COD_SALES!$B$4:$Z$4,0)),"")</f>
        <v/>
      </c>
      <c r="DO553" s="3" t="str">
        <f>IFERROR(INDEX(COD_SALES!$B$5:$Z$500,MATCH(resource!$CC553,COD_SALES!$A$5:$A$500,0),MATCH(resource!DO$2,COD_SALES!$B$4:$Z$4,0)),"")</f>
        <v/>
      </c>
      <c r="DP553" s="3" t="str">
        <f>IFERROR(INDEX(COD_SALES!$B$5:$Z$500,MATCH(resource!$CC553,COD_SALES!$A$5:$A$500,0),MATCH(resource!DP$2,COD_SALES!$B$4:$Z$4,0)),"")</f>
        <v/>
      </c>
      <c r="DQ553" s="3" t="str">
        <f>IFERROR(INDEX(COD_SALES!$B$5:$Z$500,MATCH(resource!$CC553,COD_SALES!$A$5:$A$500,0),MATCH(resource!DQ$2,COD_SALES!$B$4:$Z$4,0)),"")</f>
        <v/>
      </c>
      <c r="DR553" s="3" t="str">
        <f>IFERROR(INDEX(COD_SALES!$B$5:$Z$500,MATCH(resource!$CC553,COD_SALES!$A$5:$A$500,0),MATCH(resource!DR$2,COD_SALES!$B$4:$Z$4,0)),"")</f>
        <v/>
      </c>
      <c r="DS553" s="3" t="str">
        <f>IFERROR(INDEX(COD_SALES!$B$5:$Z$500,MATCH(resource!$CC553,COD_SALES!$A$5:$A$500,0),MATCH(resource!DS$2,COD_SALES!$B$4:$Z$4,0)),"")</f>
        <v/>
      </c>
      <c r="DT553" s="3" t="str">
        <f>IFERROR(INDEX(COD_SALES!$B$5:$Z$500,MATCH(resource!$CC553,COD_SALES!$A$5:$A$500,0),MATCH(resource!DT$2,COD_SALES!$B$4:$Z$4,0)),"")</f>
        <v/>
      </c>
      <c r="DU553" s="3" t="str">
        <f>IFERROR(INDEX(COD_SALES!$B$5:$Z$500,MATCH(resource!$CC553,COD_SALES!$A$5:$A$500,0),MATCH(resource!DU$2,COD_SALES!$B$4:$Z$4,0)),"")</f>
        <v/>
      </c>
      <c r="DV553" s="3" t="str">
        <f>IFERROR(INDEX(COD_SALES!$B$5:$Z$500,MATCH(resource!$CC553,COD_SALES!$A$5:$A$500,0),MATCH(resource!DV$2,COD_SALES!$B$4:$Z$4,0)),"")</f>
        <v/>
      </c>
      <c r="DW553" s="3" t="str">
        <f>IFERROR(INDEX(COD_SALES!$B$5:$Z$500,MATCH(resource!$CC553,COD_SALES!$A$5:$A$500,0),MATCH(resource!DW$2,COD_SALES!$B$4:$Z$4,0)),"")</f>
        <v/>
      </c>
      <c r="DX553" s="3" t="str">
        <f>IFERROR(INDEX(COD_SALES!$B$5:$Z$500,MATCH(resource!$CC553,COD_SALES!$A$5:$A$500,0),MATCH(resource!DX$2,COD_SALES!$B$4:$Z$4,0)),"")</f>
        <v/>
      </c>
      <c r="DY553" s="3" t="str">
        <f>IFERROR(INDEX(COD_SALES!$B$5:$Z$500,MATCH(resource!$CC553,COD_SALES!$A$5:$A$500,0),MATCH(resource!DY$2,COD_SALES!$B$4:$Z$4,0)),"")</f>
        <v/>
      </c>
      <c r="DZ553" s="3" t="str">
        <f>IFERROR(INDEX(COD_SALES!$B$5:$Z$500,MATCH(resource!$CC553,COD_SALES!$A$5:$A$500,0),MATCH(resource!DZ$2,COD_SALES!$B$4:$Z$4,0)),"")</f>
        <v/>
      </c>
      <c r="EA553" s="3" t="str">
        <f>IFERROR(INDEX(COD_SALES!$B$5:$Z$500,MATCH(resource!$CC553,COD_SALES!$A$5:$A$500,0),MATCH(resource!EA$2,COD_SALES!$B$4:$Z$4,0)),"")</f>
        <v/>
      </c>
      <c r="EB553" s="3">
        <f t="shared" si="132"/>
        <v>0</v>
      </c>
      <c r="EW553" s="3">
        <f>IFERROR(VLOOKUP(CC553,data_pull!$AO$25:$AR$546,2,0),0)</f>
        <v>0</v>
      </c>
      <c r="EX553" s="1">
        <f>IFERROR(VLOOKUP(CC553,data_pull!$AO$25:$AR$546,4,0),0)</f>
        <v>0</v>
      </c>
    </row>
    <row r="554" spans="13:154" x14ac:dyDescent="0.25"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4">
        <f>sales_data!B553</f>
        <v>0</v>
      </c>
      <c r="AR554" s="4">
        <f>sales_data!C553</f>
        <v>0</v>
      </c>
      <c r="AS554" s="5" t="str">
        <f t="shared" si="131"/>
        <v/>
      </c>
      <c r="AT554" s="4">
        <f>sales_data!I553</f>
        <v>0</v>
      </c>
      <c r="AU554" s="4">
        <f>sales_data!W553</f>
        <v>0</v>
      </c>
      <c r="AV554" s="1">
        <f>sales_data!N553</f>
        <v>0</v>
      </c>
      <c r="AW554" s="1">
        <f>sales_data!P553</f>
        <v>0</v>
      </c>
      <c r="AX554" s="3">
        <f ca="1">IFERROR(INDEX(INDIRECT("day_wise_sales_data!$B$2:$BZ$599"),MATCH(resource!$CC554,day_wise_sales_data!$A$2:$A$500,0),MATCH(resource!AX$2,INDIRECT("day_wise_sales_data!$B$1:$BZ$1"),0)),0)</f>
        <v>0</v>
      </c>
      <c r="AY554" s="3">
        <f ca="1">IFERROR(INDEX(INDIRECT("day_wise_sales_data!$B$2:$BZ$599"),MATCH(resource!$CC554,day_wise_sales_data!$A$2:$A$500,0),MATCH(resource!AY$2,INDIRECT("day_wise_sales_data!$B$1:$BZ$1"),0)),0)</f>
        <v>0</v>
      </c>
      <c r="AZ554" s="3">
        <f ca="1">IFERROR(INDEX(INDIRECT("day_wise_sales_data!$B$2:$BZ$599"),MATCH(resource!$CC554,day_wise_sales_data!$A$2:$A$500,0),MATCH(resource!AZ$2,INDIRECT("day_wise_sales_data!$B$1:$BZ$1"),0)),0)</f>
        <v>0</v>
      </c>
      <c r="BA554" s="3">
        <f ca="1">IFERROR(INDEX(INDIRECT("day_wise_sales_data!$B$2:$BZ$599"),MATCH(resource!$CC554,day_wise_sales_data!$A$2:$A$500,0),MATCH(resource!BA$2,INDIRECT("day_wise_sales_data!$B$1:$BZ$1"),0)),0)</f>
        <v>0</v>
      </c>
      <c r="BB554" s="3">
        <f ca="1">IFERROR(INDEX(INDIRECT("day_wise_sales_data!$B$2:$BZ$599"),MATCH(resource!$CC554,day_wise_sales_data!$A$2:$A$500,0),MATCH(resource!BB$2,INDIRECT("day_wise_sales_data!$B$1:$BZ$1"),0)),0)</f>
        <v>0</v>
      </c>
      <c r="BC554" s="3">
        <f ca="1">IFERROR(INDEX(INDIRECT("day_wise_sales_data!$B$2:$BZ$599"),MATCH(resource!$CC554,day_wise_sales_data!$A$2:$A$500,0),MATCH(resource!BC$2,INDIRECT("day_wise_sales_data!$B$1:$BZ$1"),0)),0)</f>
        <v>0</v>
      </c>
      <c r="BD554" s="3">
        <f ca="1">IFERROR(INDEX(INDIRECT("day_wise_sales_data!$B$2:$BZ$599"),MATCH(resource!$CC554,day_wise_sales_data!$A$2:$A$500,0),MATCH(resource!BD$2,INDIRECT("day_wise_sales_data!$B$1:$BZ$1"),0)),0)</f>
        <v>0</v>
      </c>
      <c r="BE554" s="3">
        <f ca="1">IFERROR(INDEX(INDIRECT("day_wise_sales_data!$B$2:$BZ$599"),MATCH(resource!$CC554,day_wise_sales_data!$A$2:$A$500,0),MATCH(resource!BE$2,INDIRECT("day_wise_sales_data!$B$1:$BZ$1"),0)),0)</f>
        <v>0</v>
      </c>
      <c r="BF554" s="3">
        <f ca="1">IFERROR(INDEX(INDIRECT("day_wise_sales_data!$B$2:$BZ$599"),MATCH(resource!$CC554,day_wise_sales_data!$A$2:$A$500,0),MATCH(resource!BF$2,INDIRECT("day_wise_sales_data!$B$1:$BZ$1"),0)),0)</f>
        <v>0</v>
      </c>
      <c r="BG554" s="3">
        <f ca="1">IFERROR(INDEX(INDIRECT("day_wise_sales_data!$B$2:$BZ$599"),MATCH(resource!$CC554,day_wise_sales_data!$A$2:$A$500,0),MATCH(resource!BG$2,INDIRECT("day_wise_sales_data!$B$1:$BZ$1"),0)),0)</f>
        <v>0</v>
      </c>
      <c r="BH554" s="3">
        <f ca="1">IFERROR(INDEX(INDIRECT("day_wise_sales_data!$B$2:$BZ$599"),MATCH(resource!$CC554,day_wise_sales_data!$A$2:$A$500,0),MATCH(resource!BH$2,INDIRECT("day_wise_sales_data!$B$1:$BZ$1"),0)),0)</f>
        <v>0</v>
      </c>
      <c r="BI554" s="3">
        <f ca="1">IFERROR(INDEX(INDIRECT("day_wise_sales_data!$B$2:$BZ$599"),MATCH(resource!$CC554,day_wise_sales_data!$A$2:$A$500,0),MATCH(resource!BI$2,INDIRECT("day_wise_sales_data!$B$1:$BZ$1"),0)),0)</f>
        <v>0</v>
      </c>
      <c r="BJ554" s="3">
        <f ca="1">IFERROR(INDEX(INDIRECT("day_wise_sales_data!$B$2:$BZ$599"),MATCH(resource!$CC554,day_wise_sales_data!$A$2:$A$500,0),MATCH(resource!BJ$2,INDIRECT("day_wise_sales_data!$B$1:$BZ$1"),0)),0)</f>
        <v>0</v>
      </c>
      <c r="BK554" s="3">
        <f ca="1">IFERROR(INDEX(INDIRECT("day_wise_sales_data!$B$2:$BZ$599"),MATCH(resource!$CC554,day_wise_sales_data!$A$2:$A$500,0),MATCH(resource!BK$2,INDIRECT("day_wise_sales_data!$B$1:$BZ$1"),0)),0)</f>
        <v>0</v>
      </c>
      <c r="BL554" s="3">
        <f ca="1">IFERROR(INDEX(INDIRECT("day_wise_sales_data!$B$2:$BZ$599"),MATCH(resource!$CC554,day_wise_sales_data!$A$2:$A$500,0),MATCH(resource!BL$2,INDIRECT("day_wise_sales_data!$B$1:$BZ$1"),0)),0)</f>
        <v>0</v>
      </c>
      <c r="BM554" s="3">
        <f ca="1">IFERROR(INDEX(INDIRECT("day_wise_sales_data!$B$2:$BZ$599"),MATCH(resource!$CC554,day_wise_sales_data!$A$2:$A$500,0),MATCH(resource!BM$2,INDIRECT("day_wise_sales_data!$B$1:$BZ$1"),0)),0)</f>
        <v>0</v>
      </c>
      <c r="BN554" s="3">
        <f ca="1">IFERROR(INDEX(INDIRECT("day_wise_sales_data!$B$2:$BZ$599"),MATCH(resource!$CC554,day_wise_sales_data!$A$2:$A$500,0),MATCH(resource!BN$2,INDIRECT("day_wise_sales_data!$B$1:$BZ$1"),0)),0)</f>
        <v>0</v>
      </c>
      <c r="BO554" s="3">
        <f ca="1">IFERROR(INDEX(INDIRECT("day_wise_sales_data!$B$2:$BZ$599"),MATCH(resource!$CC554,day_wise_sales_data!$A$2:$A$500,0),MATCH(resource!BO$2,INDIRECT("day_wise_sales_data!$B$1:$BZ$1"),0)),0)</f>
        <v>0</v>
      </c>
      <c r="BP554" s="3">
        <f ca="1">IFERROR(INDEX(INDIRECT("day_wise_sales_data!$B$2:$BZ$599"),MATCH(resource!$CC554,day_wise_sales_data!$A$2:$A$500,0),MATCH(resource!BP$2,INDIRECT("day_wise_sales_data!$B$1:$BZ$1"),0)),0)</f>
        <v>0</v>
      </c>
      <c r="BQ554" s="3">
        <f ca="1">IFERROR(INDEX(INDIRECT("day_wise_sales_data!$B$2:$BZ$599"),MATCH(resource!$CC554,day_wise_sales_data!$A$2:$A$500,0),MATCH(resource!BQ$2,INDIRECT("day_wise_sales_data!$B$1:$BZ$1"),0)),0)</f>
        <v>0</v>
      </c>
      <c r="BR554" s="3">
        <f ca="1">IFERROR(INDEX(INDIRECT("day_wise_sales_data!$B$2:$BZ$599"),MATCH(resource!$CC554,day_wise_sales_data!$A$2:$A$500,0),MATCH(resource!BR$2,INDIRECT("day_wise_sales_data!$B$1:$BZ$1"),0)),0)</f>
        <v>0</v>
      </c>
      <c r="BS554" s="3">
        <f ca="1">IFERROR(INDEX(INDIRECT("day_wise_sales_data!$B$2:$BZ$599"),MATCH(resource!$CC554,day_wise_sales_data!$A$2:$A$500,0),MATCH(resource!BS$2,INDIRECT("day_wise_sales_data!$B$1:$BZ$1"),0)),0)</f>
        <v>0</v>
      </c>
      <c r="BT554" s="3">
        <f ca="1">IFERROR(INDEX(INDIRECT("day_wise_sales_data!$B$2:$BZ$599"),MATCH(resource!$CC554,day_wise_sales_data!$A$2:$A$500,0),MATCH(resource!BT$2,INDIRECT("day_wise_sales_data!$B$1:$BZ$1"),0)),0)</f>
        <v>0</v>
      </c>
      <c r="BU554" s="3">
        <f ca="1">IFERROR(INDEX(INDIRECT("day_wise_sales_data!$B$2:$BZ$599"),MATCH(resource!$CC554,day_wise_sales_data!$A$2:$A$500,0),MATCH(resource!BU$2,INDIRECT("day_wise_sales_data!$B$1:$BZ$1"),0)),0)</f>
        <v>0</v>
      </c>
      <c r="BV554" s="3">
        <f ca="1">IFERROR(INDEX(INDIRECT("day_wise_sales_data!$B$2:$BZ$599"),MATCH(resource!$CC554,day_wise_sales_data!$A$2:$A$500,0),MATCH(resource!BV$2,INDIRECT("day_wise_sales_data!$B$1:$BZ$1"),0)),0)</f>
        <v>0</v>
      </c>
      <c r="BW554" s="3">
        <f ca="1">IFERROR(INDEX(INDIRECT("day_wise_sales_data!$B$2:$BZ$599"),MATCH(resource!$CC554,day_wise_sales_data!$A$2:$A$500,0),MATCH(resource!BW$2,INDIRECT("day_wise_sales_data!$B$1:$BZ$1"),0)),0)</f>
        <v>0</v>
      </c>
      <c r="BX554" s="3">
        <f ca="1">IFERROR(INDEX(INDIRECT("day_wise_sales_data!$B$2:$BZ$599"),MATCH(resource!$CC554,day_wise_sales_data!$A$2:$A$500,0),MATCH(resource!BX$2,INDIRECT("day_wise_sales_data!$B$1:$BZ$1"),0)),0)</f>
        <v>0</v>
      </c>
      <c r="BY554" s="3">
        <f ca="1">IFERROR(INDEX(INDIRECT("day_wise_sales_data!$B$2:$BZ$599"),MATCH(resource!$CC554,day_wise_sales_data!$A$2:$A$500,0),MATCH(resource!BY$2,INDIRECT("day_wise_sales_data!$B$1:$BZ$1"),0)),0)</f>
        <v>0</v>
      </c>
      <c r="BZ554" s="3">
        <f ca="1">IFERROR(INDEX(INDIRECT("day_wise_sales_data!$B$2:$BZ$599"),MATCH(resource!$CC554,day_wise_sales_data!$A$2:$A$500,0),MATCH(resource!BZ$2,INDIRECT("day_wise_sales_data!$B$1:$BZ$1"),0)),0)</f>
        <v>0</v>
      </c>
      <c r="CA554" s="3">
        <f ca="1">IFERROR(INDEX(INDIRECT("day_wise_sales_data!$B$2:$BZ$599"),MATCH(resource!$CC554,day_wise_sales_data!$A$2:$A$500,0),MATCH(resource!CA$2,INDIRECT("day_wise_sales_data!$B$1:$BZ$1"),0)),0)</f>
        <v>0</v>
      </c>
      <c r="CC554" s="4">
        <f>sales_data!H553</f>
        <v>0</v>
      </c>
      <c r="CD554" s="1">
        <v>552</v>
      </c>
      <c r="CE554" s="1" t="str">
        <f>IF(AQ554=report!$AQ$3,resource!CD554,"")</f>
        <v/>
      </c>
      <c r="CF554" s="5" t="str">
        <f>IFERROR(SMALL($CE$3:$CE$1001,ROWS($CE$3:CE554)),"")</f>
        <v/>
      </c>
      <c r="CH554">
        <f>IFERROR(VLOOKUP($CC554,data_pull!$E$22:$G$700,2,0),0)</f>
        <v>0</v>
      </c>
      <c r="DK554" s="3" t="str">
        <f>IFERROR(INDEX(COD_SALES!$B$5:$Z$500,MATCH(resource!$CC554,COD_SALES!$A$5:$A$500,0),MATCH(resource!DK$2,COD_SALES!$B$4:$Z$4,0)),"")</f>
        <v/>
      </c>
      <c r="DL554" s="3" t="str">
        <f>IFERROR(INDEX(COD_SALES!$B$5:$Z$500,MATCH(resource!$CC554,COD_SALES!$A$5:$A$500,0),MATCH(resource!DL$2,COD_SALES!$B$4:$Z$4,0)),"")</f>
        <v/>
      </c>
      <c r="DM554" s="3" t="str">
        <f>IFERROR(INDEX(COD_SALES!$B$5:$Z$500,MATCH(resource!$CC554,COD_SALES!$A$5:$A$500,0),MATCH(resource!DM$2,COD_SALES!$B$4:$Z$4,0)),"")</f>
        <v/>
      </c>
      <c r="DN554" s="3" t="str">
        <f>IFERROR(INDEX(COD_SALES!$B$5:$Z$500,MATCH(resource!$CC554,COD_SALES!$A$5:$A$500,0),MATCH(resource!DN$2,COD_SALES!$B$4:$Z$4,0)),"")</f>
        <v/>
      </c>
      <c r="DO554" s="3" t="str">
        <f>IFERROR(INDEX(COD_SALES!$B$5:$Z$500,MATCH(resource!$CC554,COD_SALES!$A$5:$A$500,0),MATCH(resource!DO$2,COD_SALES!$B$4:$Z$4,0)),"")</f>
        <v/>
      </c>
      <c r="DP554" s="3" t="str">
        <f>IFERROR(INDEX(COD_SALES!$B$5:$Z$500,MATCH(resource!$CC554,COD_SALES!$A$5:$A$500,0),MATCH(resource!DP$2,COD_SALES!$B$4:$Z$4,0)),"")</f>
        <v/>
      </c>
      <c r="DQ554" s="3" t="str">
        <f>IFERROR(INDEX(COD_SALES!$B$5:$Z$500,MATCH(resource!$CC554,COD_SALES!$A$5:$A$500,0),MATCH(resource!DQ$2,COD_SALES!$B$4:$Z$4,0)),"")</f>
        <v/>
      </c>
      <c r="DR554" s="3" t="str">
        <f>IFERROR(INDEX(COD_SALES!$B$5:$Z$500,MATCH(resource!$CC554,COD_SALES!$A$5:$A$500,0),MATCH(resource!DR$2,COD_SALES!$B$4:$Z$4,0)),"")</f>
        <v/>
      </c>
      <c r="DS554" s="3" t="str">
        <f>IFERROR(INDEX(COD_SALES!$B$5:$Z$500,MATCH(resource!$CC554,COD_SALES!$A$5:$A$500,0),MATCH(resource!DS$2,COD_SALES!$B$4:$Z$4,0)),"")</f>
        <v/>
      </c>
      <c r="DT554" s="3" t="str">
        <f>IFERROR(INDEX(COD_SALES!$B$5:$Z$500,MATCH(resource!$CC554,COD_SALES!$A$5:$A$500,0),MATCH(resource!DT$2,COD_SALES!$B$4:$Z$4,0)),"")</f>
        <v/>
      </c>
      <c r="DU554" s="3" t="str">
        <f>IFERROR(INDEX(COD_SALES!$B$5:$Z$500,MATCH(resource!$CC554,COD_SALES!$A$5:$A$500,0),MATCH(resource!DU$2,COD_SALES!$B$4:$Z$4,0)),"")</f>
        <v/>
      </c>
      <c r="DV554" s="3" t="str">
        <f>IFERROR(INDEX(COD_SALES!$B$5:$Z$500,MATCH(resource!$CC554,COD_SALES!$A$5:$A$500,0),MATCH(resource!DV$2,COD_SALES!$B$4:$Z$4,0)),"")</f>
        <v/>
      </c>
      <c r="DW554" s="3" t="str">
        <f>IFERROR(INDEX(COD_SALES!$B$5:$Z$500,MATCH(resource!$CC554,COD_SALES!$A$5:$A$500,0),MATCH(resource!DW$2,COD_SALES!$B$4:$Z$4,0)),"")</f>
        <v/>
      </c>
      <c r="DX554" s="3" t="str">
        <f>IFERROR(INDEX(COD_SALES!$B$5:$Z$500,MATCH(resource!$CC554,COD_SALES!$A$5:$A$500,0),MATCH(resource!DX$2,COD_SALES!$B$4:$Z$4,0)),"")</f>
        <v/>
      </c>
      <c r="DY554" s="3" t="str">
        <f>IFERROR(INDEX(COD_SALES!$B$5:$Z$500,MATCH(resource!$CC554,COD_SALES!$A$5:$A$500,0),MATCH(resource!DY$2,COD_SALES!$B$4:$Z$4,0)),"")</f>
        <v/>
      </c>
      <c r="DZ554" s="3" t="str">
        <f>IFERROR(INDEX(COD_SALES!$B$5:$Z$500,MATCH(resource!$CC554,COD_SALES!$A$5:$A$500,0),MATCH(resource!DZ$2,COD_SALES!$B$4:$Z$4,0)),"")</f>
        <v/>
      </c>
      <c r="EA554" s="3" t="str">
        <f>IFERROR(INDEX(COD_SALES!$B$5:$Z$500,MATCH(resource!$CC554,COD_SALES!$A$5:$A$500,0),MATCH(resource!EA$2,COD_SALES!$B$4:$Z$4,0)),"")</f>
        <v/>
      </c>
      <c r="EB554" s="3">
        <f t="shared" si="132"/>
        <v>0</v>
      </c>
      <c r="EW554" s="3">
        <f>IFERROR(VLOOKUP(CC554,data_pull!$AO$25:$AR$546,2,0),0)</f>
        <v>0</v>
      </c>
      <c r="EX554" s="1">
        <f>IFERROR(VLOOKUP(CC554,data_pull!$AO$25:$AR$546,4,0),0)</f>
        <v>0</v>
      </c>
    </row>
    <row r="555" spans="13:154" x14ac:dyDescent="0.25"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4">
        <f>sales_data!B554</f>
        <v>0</v>
      </c>
      <c r="AR555" s="4">
        <f>sales_data!C554</f>
        <v>0</v>
      </c>
      <c r="AS555" s="5" t="str">
        <f t="shared" si="131"/>
        <v/>
      </c>
      <c r="AT555" s="4">
        <f>sales_data!I554</f>
        <v>0</v>
      </c>
      <c r="AU555" s="4">
        <f>sales_data!W554</f>
        <v>0</v>
      </c>
      <c r="AV555" s="1">
        <f>sales_data!N554</f>
        <v>0</v>
      </c>
      <c r="AW555" s="1">
        <f>sales_data!P554</f>
        <v>0</v>
      </c>
      <c r="AX555" s="3">
        <f ca="1">IFERROR(INDEX(INDIRECT("day_wise_sales_data!$B$2:$BZ$599"),MATCH(resource!$CC555,day_wise_sales_data!$A$2:$A$500,0),MATCH(resource!AX$2,INDIRECT("day_wise_sales_data!$B$1:$BZ$1"),0)),0)</f>
        <v>0</v>
      </c>
      <c r="AY555" s="3">
        <f ca="1">IFERROR(INDEX(INDIRECT("day_wise_sales_data!$B$2:$BZ$599"),MATCH(resource!$CC555,day_wise_sales_data!$A$2:$A$500,0),MATCH(resource!AY$2,INDIRECT("day_wise_sales_data!$B$1:$BZ$1"),0)),0)</f>
        <v>0</v>
      </c>
      <c r="AZ555" s="3">
        <f ca="1">IFERROR(INDEX(INDIRECT("day_wise_sales_data!$B$2:$BZ$599"),MATCH(resource!$CC555,day_wise_sales_data!$A$2:$A$500,0),MATCH(resource!AZ$2,INDIRECT("day_wise_sales_data!$B$1:$BZ$1"),0)),0)</f>
        <v>0</v>
      </c>
      <c r="BA555" s="3">
        <f ca="1">IFERROR(INDEX(INDIRECT("day_wise_sales_data!$B$2:$BZ$599"),MATCH(resource!$CC555,day_wise_sales_data!$A$2:$A$500,0),MATCH(resource!BA$2,INDIRECT("day_wise_sales_data!$B$1:$BZ$1"),0)),0)</f>
        <v>0</v>
      </c>
      <c r="BB555" s="3">
        <f ca="1">IFERROR(INDEX(INDIRECT("day_wise_sales_data!$B$2:$BZ$599"),MATCH(resource!$CC555,day_wise_sales_data!$A$2:$A$500,0),MATCH(resource!BB$2,INDIRECT("day_wise_sales_data!$B$1:$BZ$1"),0)),0)</f>
        <v>0</v>
      </c>
      <c r="BC555" s="3">
        <f ca="1">IFERROR(INDEX(INDIRECT("day_wise_sales_data!$B$2:$BZ$599"),MATCH(resource!$CC555,day_wise_sales_data!$A$2:$A$500,0),MATCH(resource!BC$2,INDIRECT("day_wise_sales_data!$B$1:$BZ$1"),0)),0)</f>
        <v>0</v>
      </c>
      <c r="BD555" s="3">
        <f ca="1">IFERROR(INDEX(INDIRECT("day_wise_sales_data!$B$2:$BZ$599"),MATCH(resource!$CC555,day_wise_sales_data!$A$2:$A$500,0),MATCH(resource!BD$2,INDIRECT("day_wise_sales_data!$B$1:$BZ$1"),0)),0)</f>
        <v>0</v>
      </c>
      <c r="BE555" s="3">
        <f ca="1">IFERROR(INDEX(INDIRECT("day_wise_sales_data!$B$2:$BZ$599"),MATCH(resource!$CC555,day_wise_sales_data!$A$2:$A$500,0),MATCH(resource!BE$2,INDIRECT("day_wise_sales_data!$B$1:$BZ$1"),0)),0)</f>
        <v>0</v>
      </c>
      <c r="BF555" s="3">
        <f ca="1">IFERROR(INDEX(INDIRECT("day_wise_sales_data!$B$2:$BZ$599"),MATCH(resource!$CC555,day_wise_sales_data!$A$2:$A$500,0),MATCH(resource!BF$2,INDIRECT("day_wise_sales_data!$B$1:$BZ$1"),0)),0)</f>
        <v>0</v>
      </c>
      <c r="BG555" s="3">
        <f ca="1">IFERROR(INDEX(INDIRECT("day_wise_sales_data!$B$2:$BZ$599"),MATCH(resource!$CC555,day_wise_sales_data!$A$2:$A$500,0),MATCH(resource!BG$2,INDIRECT("day_wise_sales_data!$B$1:$BZ$1"),0)),0)</f>
        <v>0</v>
      </c>
      <c r="BH555" s="3">
        <f ca="1">IFERROR(INDEX(INDIRECT("day_wise_sales_data!$B$2:$BZ$599"),MATCH(resource!$CC555,day_wise_sales_data!$A$2:$A$500,0),MATCH(resource!BH$2,INDIRECT("day_wise_sales_data!$B$1:$BZ$1"),0)),0)</f>
        <v>0</v>
      </c>
      <c r="BI555" s="3">
        <f ca="1">IFERROR(INDEX(INDIRECT("day_wise_sales_data!$B$2:$BZ$599"),MATCH(resource!$CC555,day_wise_sales_data!$A$2:$A$500,0),MATCH(resource!BI$2,INDIRECT("day_wise_sales_data!$B$1:$BZ$1"),0)),0)</f>
        <v>0</v>
      </c>
      <c r="BJ555" s="3">
        <f ca="1">IFERROR(INDEX(INDIRECT("day_wise_sales_data!$B$2:$BZ$599"),MATCH(resource!$CC555,day_wise_sales_data!$A$2:$A$500,0),MATCH(resource!BJ$2,INDIRECT("day_wise_sales_data!$B$1:$BZ$1"),0)),0)</f>
        <v>0</v>
      </c>
      <c r="BK555" s="3">
        <f ca="1">IFERROR(INDEX(INDIRECT("day_wise_sales_data!$B$2:$BZ$599"),MATCH(resource!$CC555,day_wise_sales_data!$A$2:$A$500,0),MATCH(resource!BK$2,INDIRECT("day_wise_sales_data!$B$1:$BZ$1"),0)),0)</f>
        <v>0</v>
      </c>
      <c r="BL555" s="3">
        <f ca="1">IFERROR(INDEX(INDIRECT("day_wise_sales_data!$B$2:$BZ$599"),MATCH(resource!$CC555,day_wise_sales_data!$A$2:$A$500,0),MATCH(resource!BL$2,INDIRECT("day_wise_sales_data!$B$1:$BZ$1"),0)),0)</f>
        <v>0</v>
      </c>
      <c r="BM555" s="3">
        <f ca="1">IFERROR(INDEX(INDIRECT("day_wise_sales_data!$B$2:$BZ$599"),MATCH(resource!$CC555,day_wise_sales_data!$A$2:$A$500,0),MATCH(resource!BM$2,INDIRECT("day_wise_sales_data!$B$1:$BZ$1"),0)),0)</f>
        <v>0</v>
      </c>
      <c r="BN555" s="3">
        <f ca="1">IFERROR(INDEX(INDIRECT("day_wise_sales_data!$B$2:$BZ$599"),MATCH(resource!$CC555,day_wise_sales_data!$A$2:$A$500,0),MATCH(resource!BN$2,INDIRECT("day_wise_sales_data!$B$1:$BZ$1"),0)),0)</f>
        <v>0</v>
      </c>
      <c r="BO555" s="3">
        <f ca="1">IFERROR(INDEX(INDIRECT("day_wise_sales_data!$B$2:$BZ$599"),MATCH(resource!$CC555,day_wise_sales_data!$A$2:$A$500,0),MATCH(resource!BO$2,INDIRECT("day_wise_sales_data!$B$1:$BZ$1"),0)),0)</f>
        <v>0</v>
      </c>
      <c r="BP555" s="3">
        <f ca="1">IFERROR(INDEX(INDIRECT("day_wise_sales_data!$B$2:$BZ$599"),MATCH(resource!$CC555,day_wise_sales_data!$A$2:$A$500,0),MATCH(resource!BP$2,INDIRECT("day_wise_sales_data!$B$1:$BZ$1"),0)),0)</f>
        <v>0</v>
      </c>
      <c r="BQ555" s="3">
        <f ca="1">IFERROR(INDEX(INDIRECT("day_wise_sales_data!$B$2:$BZ$599"),MATCH(resource!$CC555,day_wise_sales_data!$A$2:$A$500,0),MATCH(resource!BQ$2,INDIRECT("day_wise_sales_data!$B$1:$BZ$1"),0)),0)</f>
        <v>0</v>
      </c>
      <c r="BR555" s="3">
        <f ca="1">IFERROR(INDEX(INDIRECT("day_wise_sales_data!$B$2:$BZ$599"),MATCH(resource!$CC555,day_wise_sales_data!$A$2:$A$500,0),MATCH(resource!BR$2,INDIRECT("day_wise_sales_data!$B$1:$BZ$1"),0)),0)</f>
        <v>0</v>
      </c>
      <c r="BS555" s="3">
        <f ca="1">IFERROR(INDEX(INDIRECT("day_wise_sales_data!$B$2:$BZ$599"),MATCH(resource!$CC555,day_wise_sales_data!$A$2:$A$500,0),MATCH(resource!BS$2,INDIRECT("day_wise_sales_data!$B$1:$BZ$1"),0)),0)</f>
        <v>0</v>
      </c>
      <c r="BT555" s="3">
        <f ca="1">IFERROR(INDEX(INDIRECT("day_wise_sales_data!$B$2:$BZ$599"),MATCH(resource!$CC555,day_wise_sales_data!$A$2:$A$500,0),MATCH(resource!BT$2,INDIRECT("day_wise_sales_data!$B$1:$BZ$1"),0)),0)</f>
        <v>0</v>
      </c>
      <c r="BU555" s="3">
        <f ca="1">IFERROR(INDEX(INDIRECT("day_wise_sales_data!$B$2:$BZ$599"),MATCH(resource!$CC555,day_wise_sales_data!$A$2:$A$500,0),MATCH(resource!BU$2,INDIRECT("day_wise_sales_data!$B$1:$BZ$1"),0)),0)</f>
        <v>0</v>
      </c>
      <c r="BV555" s="3">
        <f ca="1">IFERROR(INDEX(INDIRECT("day_wise_sales_data!$B$2:$BZ$599"),MATCH(resource!$CC555,day_wise_sales_data!$A$2:$A$500,0),MATCH(resource!BV$2,INDIRECT("day_wise_sales_data!$B$1:$BZ$1"),0)),0)</f>
        <v>0</v>
      </c>
      <c r="BW555" s="3">
        <f ca="1">IFERROR(INDEX(INDIRECT("day_wise_sales_data!$B$2:$BZ$599"),MATCH(resource!$CC555,day_wise_sales_data!$A$2:$A$500,0),MATCH(resource!BW$2,INDIRECT("day_wise_sales_data!$B$1:$BZ$1"),0)),0)</f>
        <v>0</v>
      </c>
      <c r="BX555" s="3">
        <f ca="1">IFERROR(INDEX(INDIRECT("day_wise_sales_data!$B$2:$BZ$599"),MATCH(resource!$CC555,day_wise_sales_data!$A$2:$A$500,0),MATCH(resource!BX$2,INDIRECT("day_wise_sales_data!$B$1:$BZ$1"),0)),0)</f>
        <v>0</v>
      </c>
      <c r="BY555" s="3">
        <f ca="1">IFERROR(INDEX(INDIRECT("day_wise_sales_data!$B$2:$BZ$599"),MATCH(resource!$CC555,day_wise_sales_data!$A$2:$A$500,0),MATCH(resource!BY$2,INDIRECT("day_wise_sales_data!$B$1:$BZ$1"),0)),0)</f>
        <v>0</v>
      </c>
      <c r="BZ555" s="3">
        <f ca="1">IFERROR(INDEX(INDIRECT("day_wise_sales_data!$B$2:$BZ$599"),MATCH(resource!$CC555,day_wise_sales_data!$A$2:$A$500,0),MATCH(resource!BZ$2,INDIRECT("day_wise_sales_data!$B$1:$BZ$1"),0)),0)</f>
        <v>0</v>
      </c>
      <c r="CA555" s="3">
        <f ca="1">IFERROR(INDEX(INDIRECT("day_wise_sales_data!$B$2:$BZ$599"),MATCH(resource!$CC555,day_wise_sales_data!$A$2:$A$500,0),MATCH(resource!CA$2,INDIRECT("day_wise_sales_data!$B$1:$BZ$1"),0)),0)</f>
        <v>0</v>
      </c>
      <c r="CC555" s="4">
        <f>sales_data!H554</f>
        <v>0</v>
      </c>
      <c r="CD555" s="1">
        <v>553</v>
      </c>
      <c r="CE555" s="1" t="str">
        <f>IF(AQ555=report!$AQ$3,resource!CD555,"")</f>
        <v/>
      </c>
      <c r="CF555" s="5" t="str">
        <f>IFERROR(SMALL($CE$3:$CE$1001,ROWS($CE$3:CE555)),"")</f>
        <v/>
      </c>
      <c r="CH555">
        <f>IFERROR(VLOOKUP($CC555,data_pull!$E$22:$G$700,2,0),0)</f>
        <v>0</v>
      </c>
      <c r="DK555" s="3" t="str">
        <f>IFERROR(INDEX(COD_SALES!$B$5:$Z$500,MATCH(resource!$CC555,COD_SALES!$A$5:$A$500,0),MATCH(resource!DK$2,COD_SALES!$B$4:$Z$4,0)),"")</f>
        <v/>
      </c>
      <c r="DL555" s="3" t="str">
        <f>IFERROR(INDEX(COD_SALES!$B$5:$Z$500,MATCH(resource!$CC555,COD_SALES!$A$5:$A$500,0),MATCH(resource!DL$2,COD_SALES!$B$4:$Z$4,0)),"")</f>
        <v/>
      </c>
      <c r="DM555" s="3" t="str">
        <f>IFERROR(INDEX(COD_SALES!$B$5:$Z$500,MATCH(resource!$CC555,COD_SALES!$A$5:$A$500,0),MATCH(resource!DM$2,COD_SALES!$B$4:$Z$4,0)),"")</f>
        <v/>
      </c>
      <c r="DN555" s="3" t="str">
        <f>IFERROR(INDEX(COD_SALES!$B$5:$Z$500,MATCH(resource!$CC555,COD_SALES!$A$5:$A$500,0),MATCH(resource!DN$2,COD_SALES!$B$4:$Z$4,0)),"")</f>
        <v/>
      </c>
      <c r="DO555" s="3" t="str">
        <f>IFERROR(INDEX(COD_SALES!$B$5:$Z$500,MATCH(resource!$CC555,COD_SALES!$A$5:$A$500,0),MATCH(resource!DO$2,COD_SALES!$B$4:$Z$4,0)),"")</f>
        <v/>
      </c>
      <c r="DP555" s="3" t="str">
        <f>IFERROR(INDEX(COD_SALES!$B$5:$Z$500,MATCH(resource!$CC555,COD_SALES!$A$5:$A$500,0),MATCH(resource!DP$2,COD_SALES!$B$4:$Z$4,0)),"")</f>
        <v/>
      </c>
      <c r="DQ555" s="3" t="str">
        <f>IFERROR(INDEX(COD_SALES!$B$5:$Z$500,MATCH(resource!$CC555,COD_SALES!$A$5:$A$500,0),MATCH(resource!DQ$2,COD_SALES!$B$4:$Z$4,0)),"")</f>
        <v/>
      </c>
      <c r="DR555" s="3" t="str">
        <f>IFERROR(INDEX(COD_SALES!$B$5:$Z$500,MATCH(resource!$CC555,COD_SALES!$A$5:$A$500,0),MATCH(resource!DR$2,COD_SALES!$B$4:$Z$4,0)),"")</f>
        <v/>
      </c>
      <c r="DS555" s="3" t="str">
        <f>IFERROR(INDEX(COD_SALES!$B$5:$Z$500,MATCH(resource!$CC555,COD_SALES!$A$5:$A$500,0),MATCH(resource!DS$2,COD_SALES!$B$4:$Z$4,0)),"")</f>
        <v/>
      </c>
      <c r="DT555" s="3" t="str">
        <f>IFERROR(INDEX(COD_SALES!$B$5:$Z$500,MATCH(resource!$CC555,COD_SALES!$A$5:$A$500,0),MATCH(resource!DT$2,COD_SALES!$B$4:$Z$4,0)),"")</f>
        <v/>
      </c>
      <c r="DU555" s="3" t="str">
        <f>IFERROR(INDEX(COD_SALES!$B$5:$Z$500,MATCH(resource!$CC555,COD_SALES!$A$5:$A$500,0),MATCH(resource!DU$2,COD_SALES!$B$4:$Z$4,0)),"")</f>
        <v/>
      </c>
      <c r="DV555" s="3" t="str">
        <f>IFERROR(INDEX(COD_SALES!$B$5:$Z$500,MATCH(resource!$CC555,COD_SALES!$A$5:$A$500,0),MATCH(resource!DV$2,COD_SALES!$B$4:$Z$4,0)),"")</f>
        <v/>
      </c>
      <c r="DW555" s="3" t="str">
        <f>IFERROR(INDEX(COD_SALES!$B$5:$Z$500,MATCH(resource!$CC555,COD_SALES!$A$5:$A$500,0),MATCH(resource!DW$2,COD_SALES!$B$4:$Z$4,0)),"")</f>
        <v/>
      </c>
      <c r="DX555" s="3" t="str">
        <f>IFERROR(INDEX(COD_SALES!$B$5:$Z$500,MATCH(resource!$CC555,COD_SALES!$A$5:$A$500,0),MATCH(resource!DX$2,COD_SALES!$B$4:$Z$4,0)),"")</f>
        <v/>
      </c>
      <c r="DY555" s="3" t="str">
        <f>IFERROR(INDEX(COD_SALES!$B$5:$Z$500,MATCH(resource!$CC555,COD_SALES!$A$5:$A$500,0),MATCH(resource!DY$2,COD_SALES!$B$4:$Z$4,0)),"")</f>
        <v/>
      </c>
      <c r="DZ555" s="3" t="str">
        <f>IFERROR(INDEX(COD_SALES!$B$5:$Z$500,MATCH(resource!$CC555,COD_SALES!$A$5:$A$500,0),MATCH(resource!DZ$2,COD_SALES!$B$4:$Z$4,0)),"")</f>
        <v/>
      </c>
      <c r="EA555" s="3" t="str">
        <f>IFERROR(INDEX(COD_SALES!$B$5:$Z$500,MATCH(resource!$CC555,COD_SALES!$A$5:$A$500,0),MATCH(resource!EA$2,COD_SALES!$B$4:$Z$4,0)),"")</f>
        <v/>
      </c>
      <c r="EB555" s="3">
        <f t="shared" si="132"/>
        <v>0</v>
      </c>
      <c r="EW555" s="3">
        <f>IFERROR(VLOOKUP(CC555,data_pull!$AO$25:$AR$546,2,0),0)</f>
        <v>0</v>
      </c>
      <c r="EX555" s="1">
        <f>IFERROR(VLOOKUP(CC555,data_pull!$AO$25:$AR$546,4,0),0)</f>
        <v>0</v>
      </c>
    </row>
    <row r="556" spans="13:154" x14ac:dyDescent="0.25"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4">
        <f>sales_data!B555</f>
        <v>0</v>
      </c>
      <c r="AR556" s="4">
        <f>sales_data!C555</f>
        <v>0</v>
      </c>
      <c r="AS556" s="5" t="str">
        <f t="shared" si="131"/>
        <v/>
      </c>
      <c r="AT556" s="4">
        <f>sales_data!I555</f>
        <v>0</v>
      </c>
      <c r="AU556" s="4">
        <f>sales_data!W555</f>
        <v>0</v>
      </c>
      <c r="AV556" s="1">
        <f>sales_data!N555</f>
        <v>0</v>
      </c>
      <c r="AW556" s="1">
        <f>sales_data!P555</f>
        <v>0</v>
      </c>
      <c r="AX556" s="3">
        <f ca="1">IFERROR(INDEX(INDIRECT("day_wise_sales_data!$B$2:$BZ$599"),MATCH(resource!$CC556,day_wise_sales_data!$A$2:$A$500,0),MATCH(resource!AX$2,INDIRECT("day_wise_sales_data!$B$1:$BZ$1"),0)),0)</f>
        <v>0</v>
      </c>
      <c r="AY556" s="3">
        <f ca="1">IFERROR(INDEX(INDIRECT("day_wise_sales_data!$B$2:$BZ$599"),MATCH(resource!$CC556,day_wise_sales_data!$A$2:$A$500,0),MATCH(resource!AY$2,INDIRECT("day_wise_sales_data!$B$1:$BZ$1"),0)),0)</f>
        <v>0</v>
      </c>
      <c r="AZ556" s="3">
        <f ca="1">IFERROR(INDEX(INDIRECT("day_wise_sales_data!$B$2:$BZ$599"),MATCH(resource!$CC556,day_wise_sales_data!$A$2:$A$500,0),MATCH(resource!AZ$2,INDIRECT("day_wise_sales_data!$B$1:$BZ$1"),0)),0)</f>
        <v>0</v>
      </c>
      <c r="BA556" s="3">
        <f ca="1">IFERROR(INDEX(INDIRECT("day_wise_sales_data!$B$2:$BZ$599"),MATCH(resource!$CC556,day_wise_sales_data!$A$2:$A$500,0),MATCH(resource!BA$2,INDIRECT("day_wise_sales_data!$B$1:$BZ$1"),0)),0)</f>
        <v>0</v>
      </c>
      <c r="BB556" s="3">
        <f ca="1">IFERROR(INDEX(INDIRECT("day_wise_sales_data!$B$2:$BZ$599"),MATCH(resource!$CC556,day_wise_sales_data!$A$2:$A$500,0),MATCH(resource!BB$2,INDIRECT("day_wise_sales_data!$B$1:$BZ$1"),0)),0)</f>
        <v>0</v>
      </c>
      <c r="BC556" s="3">
        <f ca="1">IFERROR(INDEX(INDIRECT("day_wise_sales_data!$B$2:$BZ$599"),MATCH(resource!$CC556,day_wise_sales_data!$A$2:$A$500,0),MATCH(resource!BC$2,INDIRECT("day_wise_sales_data!$B$1:$BZ$1"),0)),0)</f>
        <v>0</v>
      </c>
      <c r="BD556" s="3">
        <f ca="1">IFERROR(INDEX(INDIRECT("day_wise_sales_data!$B$2:$BZ$599"),MATCH(resource!$CC556,day_wise_sales_data!$A$2:$A$500,0),MATCH(resource!BD$2,INDIRECT("day_wise_sales_data!$B$1:$BZ$1"),0)),0)</f>
        <v>0</v>
      </c>
      <c r="BE556" s="3">
        <f ca="1">IFERROR(INDEX(INDIRECT("day_wise_sales_data!$B$2:$BZ$599"),MATCH(resource!$CC556,day_wise_sales_data!$A$2:$A$500,0),MATCH(resource!BE$2,INDIRECT("day_wise_sales_data!$B$1:$BZ$1"),0)),0)</f>
        <v>0</v>
      </c>
      <c r="BF556" s="3">
        <f ca="1">IFERROR(INDEX(INDIRECT("day_wise_sales_data!$B$2:$BZ$599"),MATCH(resource!$CC556,day_wise_sales_data!$A$2:$A$500,0),MATCH(resource!BF$2,INDIRECT("day_wise_sales_data!$B$1:$BZ$1"),0)),0)</f>
        <v>0</v>
      </c>
      <c r="BG556" s="3">
        <f ca="1">IFERROR(INDEX(INDIRECT("day_wise_sales_data!$B$2:$BZ$599"),MATCH(resource!$CC556,day_wise_sales_data!$A$2:$A$500,0),MATCH(resource!BG$2,INDIRECT("day_wise_sales_data!$B$1:$BZ$1"),0)),0)</f>
        <v>0</v>
      </c>
      <c r="BH556" s="3">
        <f ca="1">IFERROR(INDEX(INDIRECT("day_wise_sales_data!$B$2:$BZ$599"),MATCH(resource!$CC556,day_wise_sales_data!$A$2:$A$500,0),MATCH(resource!BH$2,INDIRECT("day_wise_sales_data!$B$1:$BZ$1"),0)),0)</f>
        <v>0</v>
      </c>
      <c r="BI556" s="3">
        <f ca="1">IFERROR(INDEX(INDIRECT("day_wise_sales_data!$B$2:$BZ$599"),MATCH(resource!$CC556,day_wise_sales_data!$A$2:$A$500,0),MATCH(resource!BI$2,INDIRECT("day_wise_sales_data!$B$1:$BZ$1"),0)),0)</f>
        <v>0</v>
      </c>
      <c r="BJ556" s="3">
        <f ca="1">IFERROR(INDEX(INDIRECT("day_wise_sales_data!$B$2:$BZ$599"),MATCH(resource!$CC556,day_wise_sales_data!$A$2:$A$500,0),MATCH(resource!BJ$2,INDIRECT("day_wise_sales_data!$B$1:$BZ$1"),0)),0)</f>
        <v>0</v>
      </c>
      <c r="BK556" s="3">
        <f ca="1">IFERROR(INDEX(INDIRECT("day_wise_sales_data!$B$2:$BZ$599"),MATCH(resource!$CC556,day_wise_sales_data!$A$2:$A$500,0),MATCH(resource!BK$2,INDIRECT("day_wise_sales_data!$B$1:$BZ$1"),0)),0)</f>
        <v>0</v>
      </c>
      <c r="BL556" s="3">
        <f ca="1">IFERROR(INDEX(INDIRECT("day_wise_sales_data!$B$2:$BZ$599"),MATCH(resource!$CC556,day_wise_sales_data!$A$2:$A$500,0),MATCH(resource!BL$2,INDIRECT("day_wise_sales_data!$B$1:$BZ$1"),0)),0)</f>
        <v>0</v>
      </c>
      <c r="BM556" s="3">
        <f ca="1">IFERROR(INDEX(INDIRECT("day_wise_sales_data!$B$2:$BZ$599"),MATCH(resource!$CC556,day_wise_sales_data!$A$2:$A$500,0),MATCH(resource!BM$2,INDIRECT("day_wise_sales_data!$B$1:$BZ$1"),0)),0)</f>
        <v>0</v>
      </c>
      <c r="BN556" s="3">
        <f ca="1">IFERROR(INDEX(INDIRECT("day_wise_sales_data!$B$2:$BZ$599"),MATCH(resource!$CC556,day_wise_sales_data!$A$2:$A$500,0),MATCH(resource!BN$2,INDIRECT("day_wise_sales_data!$B$1:$BZ$1"),0)),0)</f>
        <v>0</v>
      </c>
      <c r="BO556" s="3">
        <f ca="1">IFERROR(INDEX(INDIRECT("day_wise_sales_data!$B$2:$BZ$599"),MATCH(resource!$CC556,day_wise_sales_data!$A$2:$A$500,0),MATCH(resource!BO$2,INDIRECT("day_wise_sales_data!$B$1:$BZ$1"),0)),0)</f>
        <v>0</v>
      </c>
      <c r="BP556" s="3">
        <f ca="1">IFERROR(INDEX(INDIRECT("day_wise_sales_data!$B$2:$BZ$599"),MATCH(resource!$CC556,day_wise_sales_data!$A$2:$A$500,0),MATCH(resource!BP$2,INDIRECT("day_wise_sales_data!$B$1:$BZ$1"),0)),0)</f>
        <v>0</v>
      </c>
      <c r="BQ556" s="3">
        <f ca="1">IFERROR(INDEX(INDIRECT("day_wise_sales_data!$B$2:$BZ$599"),MATCH(resource!$CC556,day_wise_sales_data!$A$2:$A$500,0),MATCH(resource!BQ$2,INDIRECT("day_wise_sales_data!$B$1:$BZ$1"),0)),0)</f>
        <v>0</v>
      </c>
      <c r="BR556" s="3">
        <f ca="1">IFERROR(INDEX(INDIRECT("day_wise_sales_data!$B$2:$BZ$599"),MATCH(resource!$CC556,day_wise_sales_data!$A$2:$A$500,0),MATCH(resource!BR$2,INDIRECT("day_wise_sales_data!$B$1:$BZ$1"),0)),0)</f>
        <v>0</v>
      </c>
      <c r="BS556" s="3">
        <f ca="1">IFERROR(INDEX(INDIRECT("day_wise_sales_data!$B$2:$BZ$599"),MATCH(resource!$CC556,day_wise_sales_data!$A$2:$A$500,0),MATCH(resource!BS$2,INDIRECT("day_wise_sales_data!$B$1:$BZ$1"),0)),0)</f>
        <v>0</v>
      </c>
      <c r="BT556" s="3">
        <f ca="1">IFERROR(INDEX(INDIRECT("day_wise_sales_data!$B$2:$BZ$599"),MATCH(resource!$CC556,day_wise_sales_data!$A$2:$A$500,0),MATCH(resource!BT$2,INDIRECT("day_wise_sales_data!$B$1:$BZ$1"),0)),0)</f>
        <v>0</v>
      </c>
      <c r="BU556" s="3">
        <f ca="1">IFERROR(INDEX(INDIRECT("day_wise_sales_data!$B$2:$BZ$599"),MATCH(resource!$CC556,day_wise_sales_data!$A$2:$A$500,0),MATCH(resource!BU$2,INDIRECT("day_wise_sales_data!$B$1:$BZ$1"),0)),0)</f>
        <v>0</v>
      </c>
      <c r="BV556" s="3">
        <f ca="1">IFERROR(INDEX(INDIRECT("day_wise_sales_data!$B$2:$BZ$599"),MATCH(resource!$CC556,day_wise_sales_data!$A$2:$A$500,0),MATCH(resource!BV$2,INDIRECT("day_wise_sales_data!$B$1:$BZ$1"),0)),0)</f>
        <v>0</v>
      </c>
      <c r="BW556" s="3">
        <f ca="1">IFERROR(INDEX(INDIRECT("day_wise_sales_data!$B$2:$BZ$599"),MATCH(resource!$CC556,day_wise_sales_data!$A$2:$A$500,0),MATCH(resource!BW$2,INDIRECT("day_wise_sales_data!$B$1:$BZ$1"),0)),0)</f>
        <v>0</v>
      </c>
      <c r="BX556" s="3">
        <f ca="1">IFERROR(INDEX(INDIRECT("day_wise_sales_data!$B$2:$BZ$599"),MATCH(resource!$CC556,day_wise_sales_data!$A$2:$A$500,0),MATCH(resource!BX$2,INDIRECT("day_wise_sales_data!$B$1:$BZ$1"),0)),0)</f>
        <v>0</v>
      </c>
      <c r="BY556" s="3">
        <f ca="1">IFERROR(INDEX(INDIRECT("day_wise_sales_data!$B$2:$BZ$599"),MATCH(resource!$CC556,day_wise_sales_data!$A$2:$A$500,0),MATCH(resource!BY$2,INDIRECT("day_wise_sales_data!$B$1:$BZ$1"),0)),0)</f>
        <v>0</v>
      </c>
      <c r="BZ556" s="3">
        <f ca="1">IFERROR(INDEX(INDIRECT("day_wise_sales_data!$B$2:$BZ$599"),MATCH(resource!$CC556,day_wise_sales_data!$A$2:$A$500,0),MATCH(resource!BZ$2,INDIRECT("day_wise_sales_data!$B$1:$BZ$1"),0)),0)</f>
        <v>0</v>
      </c>
      <c r="CA556" s="3">
        <f ca="1">IFERROR(INDEX(INDIRECT("day_wise_sales_data!$B$2:$BZ$599"),MATCH(resource!$CC556,day_wise_sales_data!$A$2:$A$500,0),MATCH(resource!CA$2,INDIRECT("day_wise_sales_data!$B$1:$BZ$1"),0)),0)</f>
        <v>0</v>
      </c>
      <c r="CC556" s="4">
        <f>sales_data!H555</f>
        <v>0</v>
      </c>
      <c r="CD556" s="1">
        <v>554</v>
      </c>
      <c r="CE556" s="1" t="str">
        <f>IF(AQ556=report!$AQ$3,resource!CD556,"")</f>
        <v/>
      </c>
      <c r="CF556" s="5" t="str">
        <f>IFERROR(SMALL($CE$3:$CE$1001,ROWS($CE$3:CE556)),"")</f>
        <v/>
      </c>
      <c r="CH556">
        <f>IFERROR(VLOOKUP($CC556,data_pull!$E$22:$G$700,2,0),0)</f>
        <v>0</v>
      </c>
      <c r="DK556" s="3" t="str">
        <f>IFERROR(INDEX(COD_SALES!$B$5:$Z$500,MATCH(resource!$CC556,COD_SALES!$A$5:$A$500,0),MATCH(resource!DK$2,COD_SALES!$B$4:$Z$4,0)),"")</f>
        <v/>
      </c>
      <c r="DL556" s="3" t="str">
        <f>IFERROR(INDEX(COD_SALES!$B$5:$Z$500,MATCH(resource!$CC556,COD_SALES!$A$5:$A$500,0),MATCH(resource!DL$2,COD_SALES!$B$4:$Z$4,0)),"")</f>
        <v/>
      </c>
      <c r="DM556" s="3" t="str">
        <f>IFERROR(INDEX(COD_SALES!$B$5:$Z$500,MATCH(resource!$CC556,COD_SALES!$A$5:$A$500,0),MATCH(resource!DM$2,COD_SALES!$B$4:$Z$4,0)),"")</f>
        <v/>
      </c>
      <c r="DN556" s="3" t="str">
        <f>IFERROR(INDEX(COD_SALES!$B$5:$Z$500,MATCH(resource!$CC556,COD_SALES!$A$5:$A$500,0),MATCH(resource!DN$2,COD_SALES!$B$4:$Z$4,0)),"")</f>
        <v/>
      </c>
      <c r="DO556" s="3" t="str">
        <f>IFERROR(INDEX(COD_SALES!$B$5:$Z$500,MATCH(resource!$CC556,COD_SALES!$A$5:$A$500,0),MATCH(resource!DO$2,COD_SALES!$B$4:$Z$4,0)),"")</f>
        <v/>
      </c>
      <c r="DP556" s="3" t="str">
        <f>IFERROR(INDEX(COD_SALES!$B$5:$Z$500,MATCH(resource!$CC556,COD_SALES!$A$5:$A$500,0),MATCH(resource!DP$2,COD_SALES!$B$4:$Z$4,0)),"")</f>
        <v/>
      </c>
      <c r="DQ556" s="3" t="str">
        <f>IFERROR(INDEX(COD_SALES!$B$5:$Z$500,MATCH(resource!$CC556,COD_SALES!$A$5:$A$500,0),MATCH(resource!DQ$2,COD_SALES!$B$4:$Z$4,0)),"")</f>
        <v/>
      </c>
      <c r="DR556" s="3" t="str">
        <f>IFERROR(INDEX(COD_SALES!$B$5:$Z$500,MATCH(resource!$CC556,COD_SALES!$A$5:$A$500,0),MATCH(resource!DR$2,COD_SALES!$B$4:$Z$4,0)),"")</f>
        <v/>
      </c>
      <c r="DS556" s="3" t="str">
        <f>IFERROR(INDEX(COD_SALES!$B$5:$Z$500,MATCH(resource!$CC556,COD_SALES!$A$5:$A$500,0),MATCH(resource!DS$2,COD_SALES!$B$4:$Z$4,0)),"")</f>
        <v/>
      </c>
      <c r="DT556" s="3" t="str">
        <f>IFERROR(INDEX(COD_SALES!$B$5:$Z$500,MATCH(resource!$CC556,COD_SALES!$A$5:$A$500,0),MATCH(resource!DT$2,COD_SALES!$B$4:$Z$4,0)),"")</f>
        <v/>
      </c>
      <c r="DU556" s="3" t="str">
        <f>IFERROR(INDEX(COD_SALES!$B$5:$Z$500,MATCH(resource!$CC556,COD_SALES!$A$5:$A$500,0),MATCH(resource!DU$2,COD_SALES!$B$4:$Z$4,0)),"")</f>
        <v/>
      </c>
      <c r="DV556" s="3" t="str">
        <f>IFERROR(INDEX(COD_SALES!$B$5:$Z$500,MATCH(resource!$CC556,COD_SALES!$A$5:$A$500,0),MATCH(resource!DV$2,COD_SALES!$B$4:$Z$4,0)),"")</f>
        <v/>
      </c>
      <c r="DW556" s="3" t="str">
        <f>IFERROR(INDEX(COD_SALES!$B$5:$Z$500,MATCH(resource!$CC556,COD_SALES!$A$5:$A$500,0),MATCH(resource!DW$2,COD_SALES!$B$4:$Z$4,0)),"")</f>
        <v/>
      </c>
      <c r="DX556" s="3" t="str">
        <f>IFERROR(INDEX(COD_SALES!$B$5:$Z$500,MATCH(resource!$CC556,COD_SALES!$A$5:$A$500,0),MATCH(resource!DX$2,COD_SALES!$B$4:$Z$4,0)),"")</f>
        <v/>
      </c>
      <c r="DY556" s="3" t="str">
        <f>IFERROR(INDEX(COD_SALES!$B$5:$Z$500,MATCH(resource!$CC556,COD_SALES!$A$5:$A$500,0),MATCH(resource!DY$2,COD_SALES!$B$4:$Z$4,0)),"")</f>
        <v/>
      </c>
      <c r="DZ556" s="3" t="str">
        <f>IFERROR(INDEX(COD_SALES!$B$5:$Z$500,MATCH(resource!$CC556,COD_SALES!$A$5:$A$500,0),MATCH(resource!DZ$2,COD_SALES!$B$4:$Z$4,0)),"")</f>
        <v/>
      </c>
      <c r="EA556" s="3" t="str">
        <f>IFERROR(INDEX(COD_SALES!$B$5:$Z$500,MATCH(resource!$CC556,COD_SALES!$A$5:$A$500,0),MATCH(resource!EA$2,COD_SALES!$B$4:$Z$4,0)),"")</f>
        <v/>
      </c>
      <c r="EB556" s="3">
        <f t="shared" si="132"/>
        <v>0</v>
      </c>
      <c r="EW556" s="3">
        <f>IFERROR(VLOOKUP(CC556,data_pull!$AO$25:$AR$546,2,0),0)</f>
        <v>0</v>
      </c>
      <c r="EX556" s="1">
        <f>IFERROR(VLOOKUP(CC556,data_pull!$AO$25:$AR$546,4,0),0)</f>
        <v>0</v>
      </c>
    </row>
    <row r="557" spans="13:154" x14ac:dyDescent="0.25"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4">
        <f>sales_data!B556</f>
        <v>0</v>
      </c>
      <c r="AR557" s="4">
        <f>sales_data!C556</f>
        <v>0</v>
      </c>
      <c r="AS557" s="5" t="str">
        <f t="shared" si="131"/>
        <v/>
      </c>
      <c r="AT557" s="4">
        <f>sales_data!I556</f>
        <v>0</v>
      </c>
      <c r="AU557" s="4">
        <f>sales_data!W556</f>
        <v>0</v>
      </c>
      <c r="AV557" s="1">
        <f>sales_data!N556</f>
        <v>0</v>
      </c>
      <c r="AW557" s="1">
        <f>sales_data!P556</f>
        <v>0</v>
      </c>
      <c r="AX557" s="3">
        <f ca="1">IFERROR(INDEX(INDIRECT("day_wise_sales_data!$B$2:$BZ$599"),MATCH(resource!$CC557,day_wise_sales_data!$A$2:$A$500,0),MATCH(resource!AX$2,INDIRECT("day_wise_sales_data!$B$1:$BZ$1"),0)),0)</f>
        <v>0</v>
      </c>
      <c r="AY557" s="3">
        <f ca="1">IFERROR(INDEX(INDIRECT("day_wise_sales_data!$B$2:$BZ$599"),MATCH(resource!$CC557,day_wise_sales_data!$A$2:$A$500,0),MATCH(resource!AY$2,INDIRECT("day_wise_sales_data!$B$1:$BZ$1"),0)),0)</f>
        <v>0</v>
      </c>
      <c r="AZ557" s="3">
        <f ca="1">IFERROR(INDEX(INDIRECT("day_wise_sales_data!$B$2:$BZ$599"),MATCH(resource!$CC557,day_wise_sales_data!$A$2:$A$500,0),MATCH(resource!AZ$2,INDIRECT("day_wise_sales_data!$B$1:$BZ$1"),0)),0)</f>
        <v>0</v>
      </c>
      <c r="BA557" s="3">
        <f ca="1">IFERROR(INDEX(INDIRECT("day_wise_sales_data!$B$2:$BZ$599"),MATCH(resource!$CC557,day_wise_sales_data!$A$2:$A$500,0),MATCH(resource!BA$2,INDIRECT("day_wise_sales_data!$B$1:$BZ$1"),0)),0)</f>
        <v>0</v>
      </c>
      <c r="BB557" s="3">
        <f ca="1">IFERROR(INDEX(INDIRECT("day_wise_sales_data!$B$2:$BZ$599"),MATCH(resource!$CC557,day_wise_sales_data!$A$2:$A$500,0),MATCH(resource!BB$2,INDIRECT("day_wise_sales_data!$B$1:$BZ$1"),0)),0)</f>
        <v>0</v>
      </c>
      <c r="BC557" s="3">
        <f ca="1">IFERROR(INDEX(INDIRECT("day_wise_sales_data!$B$2:$BZ$599"),MATCH(resource!$CC557,day_wise_sales_data!$A$2:$A$500,0),MATCH(resource!BC$2,INDIRECT("day_wise_sales_data!$B$1:$BZ$1"),0)),0)</f>
        <v>0</v>
      </c>
      <c r="BD557" s="3">
        <f ca="1">IFERROR(INDEX(INDIRECT("day_wise_sales_data!$B$2:$BZ$599"),MATCH(resource!$CC557,day_wise_sales_data!$A$2:$A$500,0),MATCH(resource!BD$2,INDIRECT("day_wise_sales_data!$B$1:$BZ$1"),0)),0)</f>
        <v>0</v>
      </c>
      <c r="BE557" s="3">
        <f ca="1">IFERROR(INDEX(INDIRECT("day_wise_sales_data!$B$2:$BZ$599"),MATCH(resource!$CC557,day_wise_sales_data!$A$2:$A$500,0),MATCH(resource!BE$2,INDIRECT("day_wise_sales_data!$B$1:$BZ$1"),0)),0)</f>
        <v>0</v>
      </c>
      <c r="BF557" s="3">
        <f ca="1">IFERROR(INDEX(INDIRECT("day_wise_sales_data!$B$2:$BZ$599"),MATCH(resource!$CC557,day_wise_sales_data!$A$2:$A$500,0),MATCH(resource!BF$2,INDIRECT("day_wise_sales_data!$B$1:$BZ$1"),0)),0)</f>
        <v>0</v>
      </c>
      <c r="BG557" s="3">
        <f ca="1">IFERROR(INDEX(INDIRECT("day_wise_sales_data!$B$2:$BZ$599"),MATCH(resource!$CC557,day_wise_sales_data!$A$2:$A$500,0),MATCH(resource!BG$2,INDIRECT("day_wise_sales_data!$B$1:$BZ$1"),0)),0)</f>
        <v>0</v>
      </c>
      <c r="BH557" s="3">
        <f ca="1">IFERROR(INDEX(INDIRECT("day_wise_sales_data!$B$2:$BZ$599"),MATCH(resource!$CC557,day_wise_sales_data!$A$2:$A$500,0),MATCH(resource!BH$2,INDIRECT("day_wise_sales_data!$B$1:$BZ$1"),0)),0)</f>
        <v>0</v>
      </c>
      <c r="BI557" s="3">
        <f ca="1">IFERROR(INDEX(INDIRECT("day_wise_sales_data!$B$2:$BZ$599"),MATCH(resource!$CC557,day_wise_sales_data!$A$2:$A$500,0),MATCH(resource!BI$2,INDIRECT("day_wise_sales_data!$B$1:$BZ$1"),0)),0)</f>
        <v>0</v>
      </c>
      <c r="BJ557" s="3">
        <f ca="1">IFERROR(INDEX(INDIRECT("day_wise_sales_data!$B$2:$BZ$599"),MATCH(resource!$CC557,day_wise_sales_data!$A$2:$A$500,0),MATCH(resource!BJ$2,INDIRECT("day_wise_sales_data!$B$1:$BZ$1"),0)),0)</f>
        <v>0</v>
      </c>
      <c r="BK557" s="3">
        <f ca="1">IFERROR(INDEX(INDIRECT("day_wise_sales_data!$B$2:$BZ$599"),MATCH(resource!$CC557,day_wise_sales_data!$A$2:$A$500,0),MATCH(resource!BK$2,INDIRECT("day_wise_sales_data!$B$1:$BZ$1"),0)),0)</f>
        <v>0</v>
      </c>
      <c r="BL557" s="3">
        <f ca="1">IFERROR(INDEX(INDIRECT("day_wise_sales_data!$B$2:$BZ$599"),MATCH(resource!$CC557,day_wise_sales_data!$A$2:$A$500,0),MATCH(resource!BL$2,INDIRECT("day_wise_sales_data!$B$1:$BZ$1"),0)),0)</f>
        <v>0</v>
      </c>
      <c r="BM557" s="3">
        <f ca="1">IFERROR(INDEX(INDIRECT("day_wise_sales_data!$B$2:$BZ$599"),MATCH(resource!$CC557,day_wise_sales_data!$A$2:$A$500,0),MATCH(resource!BM$2,INDIRECT("day_wise_sales_data!$B$1:$BZ$1"),0)),0)</f>
        <v>0</v>
      </c>
      <c r="BN557" s="3">
        <f ca="1">IFERROR(INDEX(INDIRECT("day_wise_sales_data!$B$2:$BZ$599"),MATCH(resource!$CC557,day_wise_sales_data!$A$2:$A$500,0),MATCH(resource!BN$2,INDIRECT("day_wise_sales_data!$B$1:$BZ$1"),0)),0)</f>
        <v>0</v>
      </c>
      <c r="BO557" s="3">
        <f ca="1">IFERROR(INDEX(INDIRECT("day_wise_sales_data!$B$2:$BZ$599"),MATCH(resource!$CC557,day_wise_sales_data!$A$2:$A$500,0),MATCH(resource!BO$2,INDIRECT("day_wise_sales_data!$B$1:$BZ$1"),0)),0)</f>
        <v>0</v>
      </c>
      <c r="BP557" s="3">
        <f ca="1">IFERROR(INDEX(INDIRECT("day_wise_sales_data!$B$2:$BZ$599"),MATCH(resource!$CC557,day_wise_sales_data!$A$2:$A$500,0),MATCH(resource!BP$2,INDIRECT("day_wise_sales_data!$B$1:$BZ$1"),0)),0)</f>
        <v>0</v>
      </c>
      <c r="BQ557" s="3">
        <f ca="1">IFERROR(INDEX(INDIRECT("day_wise_sales_data!$B$2:$BZ$599"),MATCH(resource!$CC557,day_wise_sales_data!$A$2:$A$500,0),MATCH(resource!BQ$2,INDIRECT("day_wise_sales_data!$B$1:$BZ$1"),0)),0)</f>
        <v>0</v>
      </c>
      <c r="BR557" s="3">
        <f ca="1">IFERROR(INDEX(INDIRECT("day_wise_sales_data!$B$2:$BZ$599"),MATCH(resource!$CC557,day_wise_sales_data!$A$2:$A$500,0),MATCH(resource!BR$2,INDIRECT("day_wise_sales_data!$B$1:$BZ$1"),0)),0)</f>
        <v>0</v>
      </c>
      <c r="BS557" s="3">
        <f ca="1">IFERROR(INDEX(INDIRECT("day_wise_sales_data!$B$2:$BZ$599"),MATCH(resource!$CC557,day_wise_sales_data!$A$2:$A$500,0),MATCH(resource!BS$2,INDIRECT("day_wise_sales_data!$B$1:$BZ$1"),0)),0)</f>
        <v>0</v>
      </c>
      <c r="BT557" s="3">
        <f ca="1">IFERROR(INDEX(INDIRECT("day_wise_sales_data!$B$2:$BZ$599"),MATCH(resource!$CC557,day_wise_sales_data!$A$2:$A$500,0),MATCH(resource!BT$2,INDIRECT("day_wise_sales_data!$B$1:$BZ$1"),0)),0)</f>
        <v>0</v>
      </c>
      <c r="BU557" s="3">
        <f ca="1">IFERROR(INDEX(INDIRECT("day_wise_sales_data!$B$2:$BZ$599"),MATCH(resource!$CC557,day_wise_sales_data!$A$2:$A$500,0),MATCH(resource!BU$2,INDIRECT("day_wise_sales_data!$B$1:$BZ$1"),0)),0)</f>
        <v>0</v>
      </c>
      <c r="BV557" s="3">
        <f ca="1">IFERROR(INDEX(INDIRECT("day_wise_sales_data!$B$2:$BZ$599"),MATCH(resource!$CC557,day_wise_sales_data!$A$2:$A$500,0),MATCH(resource!BV$2,INDIRECT("day_wise_sales_data!$B$1:$BZ$1"),0)),0)</f>
        <v>0</v>
      </c>
      <c r="BW557" s="3">
        <f ca="1">IFERROR(INDEX(INDIRECT("day_wise_sales_data!$B$2:$BZ$599"),MATCH(resource!$CC557,day_wise_sales_data!$A$2:$A$500,0),MATCH(resource!BW$2,INDIRECT("day_wise_sales_data!$B$1:$BZ$1"),0)),0)</f>
        <v>0</v>
      </c>
      <c r="BX557" s="3">
        <f ca="1">IFERROR(INDEX(INDIRECT("day_wise_sales_data!$B$2:$BZ$599"),MATCH(resource!$CC557,day_wise_sales_data!$A$2:$A$500,0),MATCH(resource!BX$2,INDIRECT("day_wise_sales_data!$B$1:$BZ$1"),0)),0)</f>
        <v>0</v>
      </c>
      <c r="BY557" s="3">
        <f ca="1">IFERROR(INDEX(INDIRECT("day_wise_sales_data!$B$2:$BZ$599"),MATCH(resource!$CC557,day_wise_sales_data!$A$2:$A$500,0),MATCH(resource!BY$2,INDIRECT("day_wise_sales_data!$B$1:$BZ$1"),0)),0)</f>
        <v>0</v>
      </c>
      <c r="BZ557" s="3">
        <f ca="1">IFERROR(INDEX(INDIRECT("day_wise_sales_data!$B$2:$BZ$599"),MATCH(resource!$CC557,day_wise_sales_data!$A$2:$A$500,0),MATCH(resource!BZ$2,INDIRECT("day_wise_sales_data!$B$1:$BZ$1"),0)),0)</f>
        <v>0</v>
      </c>
      <c r="CA557" s="3">
        <f ca="1">IFERROR(INDEX(INDIRECT("day_wise_sales_data!$B$2:$BZ$599"),MATCH(resource!$CC557,day_wise_sales_data!$A$2:$A$500,0),MATCH(resource!CA$2,INDIRECT("day_wise_sales_data!$B$1:$BZ$1"),0)),0)</f>
        <v>0</v>
      </c>
      <c r="CC557" s="4">
        <f>sales_data!H556</f>
        <v>0</v>
      </c>
      <c r="CD557" s="1">
        <v>555</v>
      </c>
      <c r="CE557" s="1" t="str">
        <f>IF(AQ557=report!$AQ$3,resource!CD557,"")</f>
        <v/>
      </c>
      <c r="CF557" s="5" t="str">
        <f>IFERROR(SMALL($CE$3:$CE$1001,ROWS($CE$3:CE557)),"")</f>
        <v/>
      </c>
      <c r="CH557">
        <f>IFERROR(VLOOKUP($CC557,data_pull!$E$22:$G$700,2,0),0)</f>
        <v>0</v>
      </c>
      <c r="DK557" s="3" t="str">
        <f>IFERROR(INDEX(COD_SALES!$B$5:$Z$500,MATCH(resource!$CC557,COD_SALES!$A$5:$A$500,0),MATCH(resource!DK$2,COD_SALES!$B$4:$Z$4,0)),"")</f>
        <v/>
      </c>
      <c r="DL557" s="3" t="str">
        <f>IFERROR(INDEX(COD_SALES!$B$5:$Z$500,MATCH(resource!$CC557,COD_SALES!$A$5:$A$500,0),MATCH(resource!DL$2,COD_SALES!$B$4:$Z$4,0)),"")</f>
        <v/>
      </c>
      <c r="DM557" s="3" t="str">
        <f>IFERROR(INDEX(COD_SALES!$B$5:$Z$500,MATCH(resource!$CC557,COD_SALES!$A$5:$A$500,0),MATCH(resource!DM$2,COD_SALES!$B$4:$Z$4,0)),"")</f>
        <v/>
      </c>
      <c r="DN557" s="3" t="str">
        <f>IFERROR(INDEX(COD_SALES!$B$5:$Z$500,MATCH(resource!$CC557,COD_SALES!$A$5:$A$500,0),MATCH(resource!DN$2,COD_SALES!$B$4:$Z$4,0)),"")</f>
        <v/>
      </c>
      <c r="DO557" s="3" t="str">
        <f>IFERROR(INDEX(COD_SALES!$B$5:$Z$500,MATCH(resource!$CC557,COD_SALES!$A$5:$A$500,0),MATCH(resource!DO$2,COD_SALES!$B$4:$Z$4,0)),"")</f>
        <v/>
      </c>
      <c r="DP557" s="3" t="str">
        <f>IFERROR(INDEX(COD_SALES!$B$5:$Z$500,MATCH(resource!$CC557,COD_SALES!$A$5:$A$500,0),MATCH(resource!DP$2,COD_SALES!$B$4:$Z$4,0)),"")</f>
        <v/>
      </c>
      <c r="DQ557" s="3" t="str">
        <f>IFERROR(INDEX(COD_SALES!$B$5:$Z$500,MATCH(resource!$CC557,COD_SALES!$A$5:$A$500,0),MATCH(resource!DQ$2,COD_SALES!$B$4:$Z$4,0)),"")</f>
        <v/>
      </c>
      <c r="DR557" s="3" t="str">
        <f>IFERROR(INDEX(COD_SALES!$B$5:$Z$500,MATCH(resource!$CC557,COD_SALES!$A$5:$A$500,0),MATCH(resource!DR$2,COD_SALES!$B$4:$Z$4,0)),"")</f>
        <v/>
      </c>
      <c r="DS557" s="3" t="str">
        <f>IFERROR(INDEX(COD_SALES!$B$5:$Z$500,MATCH(resource!$CC557,COD_SALES!$A$5:$A$500,0),MATCH(resource!DS$2,COD_SALES!$B$4:$Z$4,0)),"")</f>
        <v/>
      </c>
      <c r="DT557" s="3" t="str">
        <f>IFERROR(INDEX(COD_SALES!$B$5:$Z$500,MATCH(resource!$CC557,COD_SALES!$A$5:$A$500,0),MATCH(resource!DT$2,COD_SALES!$B$4:$Z$4,0)),"")</f>
        <v/>
      </c>
      <c r="DU557" s="3" t="str">
        <f>IFERROR(INDEX(COD_SALES!$B$5:$Z$500,MATCH(resource!$CC557,COD_SALES!$A$5:$A$500,0),MATCH(resource!DU$2,COD_SALES!$B$4:$Z$4,0)),"")</f>
        <v/>
      </c>
      <c r="DV557" s="3" t="str">
        <f>IFERROR(INDEX(COD_SALES!$B$5:$Z$500,MATCH(resource!$CC557,COD_SALES!$A$5:$A$500,0),MATCH(resource!DV$2,COD_SALES!$B$4:$Z$4,0)),"")</f>
        <v/>
      </c>
      <c r="DW557" s="3" t="str">
        <f>IFERROR(INDEX(COD_SALES!$B$5:$Z$500,MATCH(resource!$CC557,COD_SALES!$A$5:$A$500,0),MATCH(resource!DW$2,COD_SALES!$B$4:$Z$4,0)),"")</f>
        <v/>
      </c>
      <c r="DX557" s="3" t="str">
        <f>IFERROR(INDEX(COD_SALES!$B$5:$Z$500,MATCH(resource!$CC557,COD_SALES!$A$5:$A$500,0),MATCH(resource!DX$2,COD_SALES!$B$4:$Z$4,0)),"")</f>
        <v/>
      </c>
      <c r="DY557" s="3" t="str">
        <f>IFERROR(INDEX(COD_SALES!$B$5:$Z$500,MATCH(resource!$CC557,COD_SALES!$A$5:$A$500,0),MATCH(resource!DY$2,COD_SALES!$B$4:$Z$4,0)),"")</f>
        <v/>
      </c>
      <c r="DZ557" s="3" t="str">
        <f>IFERROR(INDEX(COD_SALES!$B$5:$Z$500,MATCH(resource!$CC557,COD_SALES!$A$5:$A$500,0),MATCH(resource!DZ$2,COD_SALES!$B$4:$Z$4,0)),"")</f>
        <v/>
      </c>
      <c r="EA557" s="3" t="str">
        <f>IFERROR(INDEX(COD_SALES!$B$5:$Z$500,MATCH(resource!$CC557,COD_SALES!$A$5:$A$500,0),MATCH(resource!EA$2,COD_SALES!$B$4:$Z$4,0)),"")</f>
        <v/>
      </c>
      <c r="EB557" s="3">
        <f t="shared" si="132"/>
        <v>0</v>
      </c>
      <c r="EW557" s="3">
        <f>IFERROR(VLOOKUP(CC557,data_pull!$AO$25:$AR$546,2,0),0)</f>
        <v>0</v>
      </c>
      <c r="EX557" s="1">
        <f>IFERROR(VLOOKUP(CC557,data_pull!$AO$25:$AR$546,4,0),0)</f>
        <v>0</v>
      </c>
    </row>
    <row r="558" spans="13:154" x14ac:dyDescent="0.25"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4">
        <f>sales_data!B557</f>
        <v>0</v>
      </c>
      <c r="AR558" s="4">
        <f>sales_data!C557</f>
        <v>0</v>
      </c>
      <c r="AS558" s="5" t="str">
        <f t="shared" si="131"/>
        <v/>
      </c>
      <c r="AT558" s="4">
        <f>sales_data!I557</f>
        <v>0</v>
      </c>
      <c r="AU558" s="4">
        <f>sales_data!W557</f>
        <v>0</v>
      </c>
      <c r="AV558" s="1">
        <f>sales_data!N557</f>
        <v>0</v>
      </c>
      <c r="AW558" s="1">
        <f>sales_data!P557</f>
        <v>0</v>
      </c>
      <c r="AX558" s="3">
        <f ca="1">IFERROR(INDEX(INDIRECT("day_wise_sales_data!$B$2:$BZ$599"),MATCH(resource!$CC558,day_wise_sales_data!$A$2:$A$500,0),MATCH(resource!AX$2,INDIRECT("day_wise_sales_data!$B$1:$BZ$1"),0)),0)</f>
        <v>0</v>
      </c>
      <c r="AY558" s="3">
        <f ca="1">IFERROR(INDEX(INDIRECT("day_wise_sales_data!$B$2:$BZ$599"),MATCH(resource!$CC558,day_wise_sales_data!$A$2:$A$500,0),MATCH(resource!AY$2,INDIRECT("day_wise_sales_data!$B$1:$BZ$1"),0)),0)</f>
        <v>0</v>
      </c>
      <c r="AZ558" s="3">
        <f ca="1">IFERROR(INDEX(INDIRECT("day_wise_sales_data!$B$2:$BZ$599"),MATCH(resource!$CC558,day_wise_sales_data!$A$2:$A$500,0),MATCH(resource!AZ$2,INDIRECT("day_wise_sales_data!$B$1:$BZ$1"),0)),0)</f>
        <v>0</v>
      </c>
      <c r="BA558" s="3">
        <f ca="1">IFERROR(INDEX(INDIRECT("day_wise_sales_data!$B$2:$BZ$599"),MATCH(resource!$CC558,day_wise_sales_data!$A$2:$A$500,0),MATCH(resource!BA$2,INDIRECT("day_wise_sales_data!$B$1:$BZ$1"),0)),0)</f>
        <v>0</v>
      </c>
      <c r="BB558" s="3">
        <f ca="1">IFERROR(INDEX(INDIRECT("day_wise_sales_data!$B$2:$BZ$599"),MATCH(resource!$CC558,day_wise_sales_data!$A$2:$A$500,0),MATCH(resource!BB$2,INDIRECT("day_wise_sales_data!$B$1:$BZ$1"),0)),0)</f>
        <v>0</v>
      </c>
      <c r="BC558" s="3">
        <f ca="1">IFERROR(INDEX(INDIRECT("day_wise_sales_data!$B$2:$BZ$599"),MATCH(resource!$CC558,day_wise_sales_data!$A$2:$A$500,0),MATCH(resource!BC$2,INDIRECT("day_wise_sales_data!$B$1:$BZ$1"),0)),0)</f>
        <v>0</v>
      </c>
      <c r="BD558" s="3">
        <f ca="1">IFERROR(INDEX(INDIRECT("day_wise_sales_data!$B$2:$BZ$599"),MATCH(resource!$CC558,day_wise_sales_data!$A$2:$A$500,0),MATCH(resource!BD$2,INDIRECT("day_wise_sales_data!$B$1:$BZ$1"),0)),0)</f>
        <v>0</v>
      </c>
      <c r="BE558" s="3">
        <f ca="1">IFERROR(INDEX(INDIRECT("day_wise_sales_data!$B$2:$BZ$599"),MATCH(resource!$CC558,day_wise_sales_data!$A$2:$A$500,0),MATCH(resource!BE$2,INDIRECT("day_wise_sales_data!$B$1:$BZ$1"),0)),0)</f>
        <v>0</v>
      </c>
      <c r="BF558" s="3">
        <f ca="1">IFERROR(INDEX(INDIRECT("day_wise_sales_data!$B$2:$BZ$599"),MATCH(resource!$CC558,day_wise_sales_data!$A$2:$A$500,0),MATCH(resource!BF$2,INDIRECT("day_wise_sales_data!$B$1:$BZ$1"),0)),0)</f>
        <v>0</v>
      </c>
      <c r="BG558" s="3">
        <f ca="1">IFERROR(INDEX(INDIRECT("day_wise_sales_data!$B$2:$BZ$599"),MATCH(resource!$CC558,day_wise_sales_data!$A$2:$A$500,0),MATCH(resource!BG$2,INDIRECT("day_wise_sales_data!$B$1:$BZ$1"),0)),0)</f>
        <v>0</v>
      </c>
      <c r="BH558" s="3">
        <f ca="1">IFERROR(INDEX(INDIRECT("day_wise_sales_data!$B$2:$BZ$599"),MATCH(resource!$CC558,day_wise_sales_data!$A$2:$A$500,0),MATCH(resource!BH$2,INDIRECT("day_wise_sales_data!$B$1:$BZ$1"),0)),0)</f>
        <v>0</v>
      </c>
      <c r="BI558" s="3">
        <f ca="1">IFERROR(INDEX(INDIRECT("day_wise_sales_data!$B$2:$BZ$599"),MATCH(resource!$CC558,day_wise_sales_data!$A$2:$A$500,0),MATCH(resource!BI$2,INDIRECT("day_wise_sales_data!$B$1:$BZ$1"),0)),0)</f>
        <v>0</v>
      </c>
      <c r="BJ558" s="3">
        <f ca="1">IFERROR(INDEX(INDIRECT("day_wise_sales_data!$B$2:$BZ$599"),MATCH(resource!$CC558,day_wise_sales_data!$A$2:$A$500,0),MATCH(resource!BJ$2,INDIRECT("day_wise_sales_data!$B$1:$BZ$1"),0)),0)</f>
        <v>0</v>
      </c>
      <c r="BK558" s="3">
        <f ca="1">IFERROR(INDEX(INDIRECT("day_wise_sales_data!$B$2:$BZ$599"),MATCH(resource!$CC558,day_wise_sales_data!$A$2:$A$500,0),MATCH(resource!BK$2,INDIRECT("day_wise_sales_data!$B$1:$BZ$1"),0)),0)</f>
        <v>0</v>
      </c>
      <c r="BL558" s="3">
        <f ca="1">IFERROR(INDEX(INDIRECT("day_wise_sales_data!$B$2:$BZ$599"),MATCH(resource!$CC558,day_wise_sales_data!$A$2:$A$500,0),MATCH(resource!BL$2,INDIRECT("day_wise_sales_data!$B$1:$BZ$1"),0)),0)</f>
        <v>0</v>
      </c>
      <c r="BM558" s="3">
        <f ca="1">IFERROR(INDEX(INDIRECT("day_wise_sales_data!$B$2:$BZ$599"),MATCH(resource!$CC558,day_wise_sales_data!$A$2:$A$500,0),MATCH(resource!BM$2,INDIRECT("day_wise_sales_data!$B$1:$BZ$1"),0)),0)</f>
        <v>0</v>
      </c>
      <c r="BN558" s="3">
        <f ca="1">IFERROR(INDEX(INDIRECT("day_wise_sales_data!$B$2:$BZ$599"),MATCH(resource!$CC558,day_wise_sales_data!$A$2:$A$500,0),MATCH(resource!BN$2,INDIRECT("day_wise_sales_data!$B$1:$BZ$1"),0)),0)</f>
        <v>0</v>
      </c>
      <c r="BO558" s="3">
        <f ca="1">IFERROR(INDEX(INDIRECT("day_wise_sales_data!$B$2:$BZ$599"),MATCH(resource!$CC558,day_wise_sales_data!$A$2:$A$500,0),MATCH(resource!BO$2,INDIRECT("day_wise_sales_data!$B$1:$BZ$1"),0)),0)</f>
        <v>0</v>
      </c>
      <c r="BP558" s="3">
        <f ca="1">IFERROR(INDEX(INDIRECT("day_wise_sales_data!$B$2:$BZ$599"),MATCH(resource!$CC558,day_wise_sales_data!$A$2:$A$500,0),MATCH(resource!BP$2,INDIRECT("day_wise_sales_data!$B$1:$BZ$1"),0)),0)</f>
        <v>0</v>
      </c>
      <c r="BQ558" s="3">
        <f ca="1">IFERROR(INDEX(INDIRECT("day_wise_sales_data!$B$2:$BZ$599"),MATCH(resource!$CC558,day_wise_sales_data!$A$2:$A$500,0),MATCH(resource!BQ$2,INDIRECT("day_wise_sales_data!$B$1:$BZ$1"),0)),0)</f>
        <v>0</v>
      </c>
      <c r="BR558" s="3">
        <f ca="1">IFERROR(INDEX(INDIRECT("day_wise_sales_data!$B$2:$BZ$599"),MATCH(resource!$CC558,day_wise_sales_data!$A$2:$A$500,0),MATCH(resource!BR$2,INDIRECT("day_wise_sales_data!$B$1:$BZ$1"),0)),0)</f>
        <v>0</v>
      </c>
      <c r="BS558" s="3">
        <f ca="1">IFERROR(INDEX(INDIRECT("day_wise_sales_data!$B$2:$BZ$599"),MATCH(resource!$CC558,day_wise_sales_data!$A$2:$A$500,0),MATCH(resource!BS$2,INDIRECT("day_wise_sales_data!$B$1:$BZ$1"),0)),0)</f>
        <v>0</v>
      </c>
      <c r="BT558" s="3">
        <f ca="1">IFERROR(INDEX(INDIRECT("day_wise_sales_data!$B$2:$BZ$599"),MATCH(resource!$CC558,day_wise_sales_data!$A$2:$A$500,0),MATCH(resource!BT$2,INDIRECT("day_wise_sales_data!$B$1:$BZ$1"),0)),0)</f>
        <v>0</v>
      </c>
      <c r="BU558" s="3">
        <f ca="1">IFERROR(INDEX(INDIRECT("day_wise_sales_data!$B$2:$BZ$599"),MATCH(resource!$CC558,day_wise_sales_data!$A$2:$A$500,0),MATCH(resource!BU$2,INDIRECT("day_wise_sales_data!$B$1:$BZ$1"),0)),0)</f>
        <v>0</v>
      </c>
      <c r="BV558" s="3">
        <f ca="1">IFERROR(INDEX(INDIRECT("day_wise_sales_data!$B$2:$BZ$599"),MATCH(resource!$CC558,day_wise_sales_data!$A$2:$A$500,0),MATCH(resource!BV$2,INDIRECT("day_wise_sales_data!$B$1:$BZ$1"),0)),0)</f>
        <v>0</v>
      </c>
      <c r="BW558" s="3">
        <f ca="1">IFERROR(INDEX(INDIRECT("day_wise_sales_data!$B$2:$BZ$599"),MATCH(resource!$CC558,day_wise_sales_data!$A$2:$A$500,0),MATCH(resource!BW$2,INDIRECT("day_wise_sales_data!$B$1:$BZ$1"),0)),0)</f>
        <v>0</v>
      </c>
      <c r="BX558" s="3">
        <f ca="1">IFERROR(INDEX(INDIRECT("day_wise_sales_data!$B$2:$BZ$599"),MATCH(resource!$CC558,day_wise_sales_data!$A$2:$A$500,0),MATCH(resource!BX$2,INDIRECT("day_wise_sales_data!$B$1:$BZ$1"),0)),0)</f>
        <v>0</v>
      </c>
      <c r="BY558" s="3">
        <f ca="1">IFERROR(INDEX(INDIRECT("day_wise_sales_data!$B$2:$BZ$599"),MATCH(resource!$CC558,day_wise_sales_data!$A$2:$A$500,0),MATCH(resource!BY$2,INDIRECT("day_wise_sales_data!$B$1:$BZ$1"),0)),0)</f>
        <v>0</v>
      </c>
      <c r="BZ558" s="3">
        <f ca="1">IFERROR(INDEX(INDIRECT("day_wise_sales_data!$B$2:$BZ$599"),MATCH(resource!$CC558,day_wise_sales_data!$A$2:$A$500,0),MATCH(resource!BZ$2,INDIRECT("day_wise_sales_data!$B$1:$BZ$1"),0)),0)</f>
        <v>0</v>
      </c>
      <c r="CA558" s="3">
        <f ca="1">IFERROR(INDEX(INDIRECT("day_wise_sales_data!$B$2:$BZ$599"),MATCH(resource!$CC558,day_wise_sales_data!$A$2:$A$500,0),MATCH(resource!CA$2,INDIRECT("day_wise_sales_data!$B$1:$BZ$1"),0)),0)</f>
        <v>0</v>
      </c>
      <c r="CC558" s="4">
        <f>sales_data!H557</f>
        <v>0</v>
      </c>
      <c r="CD558" s="1">
        <v>556</v>
      </c>
      <c r="CE558" s="1" t="str">
        <f>IF(AQ558=report!$AQ$3,resource!CD558,"")</f>
        <v/>
      </c>
      <c r="CF558" s="5" t="str">
        <f>IFERROR(SMALL($CE$3:$CE$1001,ROWS($CE$3:CE558)),"")</f>
        <v/>
      </c>
      <c r="CH558">
        <f>IFERROR(VLOOKUP($CC558,data_pull!$E$22:$G$700,2,0),0)</f>
        <v>0</v>
      </c>
      <c r="DK558" s="3" t="str">
        <f>IFERROR(INDEX(COD_SALES!$B$5:$Z$500,MATCH(resource!$CC558,COD_SALES!$A$5:$A$500,0),MATCH(resource!DK$2,COD_SALES!$B$4:$Z$4,0)),"")</f>
        <v/>
      </c>
      <c r="DL558" s="3" t="str">
        <f>IFERROR(INDEX(COD_SALES!$B$5:$Z$500,MATCH(resource!$CC558,COD_SALES!$A$5:$A$500,0),MATCH(resource!DL$2,COD_SALES!$B$4:$Z$4,0)),"")</f>
        <v/>
      </c>
      <c r="DM558" s="3" t="str">
        <f>IFERROR(INDEX(COD_SALES!$B$5:$Z$500,MATCH(resource!$CC558,COD_SALES!$A$5:$A$500,0),MATCH(resource!DM$2,COD_SALES!$B$4:$Z$4,0)),"")</f>
        <v/>
      </c>
      <c r="DN558" s="3" t="str">
        <f>IFERROR(INDEX(COD_SALES!$B$5:$Z$500,MATCH(resource!$CC558,COD_SALES!$A$5:$A$500,0),MATCH(resource!DN$2,COD_SALES!$B$4:$Z$4,0)),"")</f>
        <v/>
      </c>
      <c r="DO558" s="3" t="str">
        <f>IFERROR(INDEX(COD_SALES!$B$5:$Z$500,MATCH(resource!$CC558,COD_SALES!$A$5:$A$500,0),MATCH(resource!DO$2,COD_SALES!$B$4:$Z$4,0)),"")</f>
        <v/>
      </c>
      <c r="DP558" s="3" t="str">
        <f>IFERROR(INDEX(COD_SALES!$B$5:$Z$500,MATCH(resource!$CC558,COD_SALES!$A$5:$A$500,0),MATCH(resource!DP$2,COD_SALES!$B$4:$Z$4,0)),"")</f>
        <v/>
      </c>
      <c r="DQ558" s="3" t="str">
        <f>IFERROR(INDEX(COD_SALES!$B$5:$Z$500,MATCH(resource!$CC558,COD_SALES!$A$5:$A$500,0),MATCH(resource!DQ$2,COD_SALES!$B$4:$Z$4,0)),"")</f>
        <v/>
      </c>
      <c r="DR558" s="3" t="str">
        <f>IFERROR(INDEX(COD_SALES!$B$5:$Z$500,MATCH(resource!$CC558,COD_SALES!$A$5:$A$500,0),MATCH(resource!DR$2,COD_SALES!$B$4:$Z$4,0)),"")</f>
        <v/>
      </c>
      <c r="DS558" s="3" t="str">
        <f>IFERROR(INDEX(COD_SALES!$B$5:$Z$500,MATCH(resource!$CC558,COD_SALES!$A$5:$A$500,0),MATCH(resource!DS$2,COD_SALES!$B$4:$Z$4,0)),"")</f>
        <v/>
      </c>
      <c r="DT558" s="3" t="str">
        <f>IFERROR(INDEX(COD_SALES!$B$5:$Z$500,MATCH(resource!$CC558,COD_SALES!$A$5:$A$500,0),MATCH(resource!DT$2,COD_SALES!$B$4:$Z$4,0)),"")</f>
        <v/>
      </c>
      <c r="DU558" s="3" t="str">
        <f>IFERROR(INDEX(COD_SALES!$B$5:$Z$500,MATCH(resource!$CC558,COD_SALES!$A$5:$A$500,0),MATCH(resource!DU$2,COD_SALES!$B$4:$Z$4,0)),"")</f>
        <v/>
      </c>
      <c r="DV558" s="3" t="str">
        <f>IFERROR(INDEX(COD_SALES!$B$5:$Z$500,MATCH(resource!$CC558,COD_SALES!$A$5:$A$500,0),MATCH(resource!DV$2,COD_SALES!$B$4:$Z$4,0)),"")</f>
        <v/>
      </c>
      <c r="DW558" s="3" t="str">
        <f>IFERROR(INDEX(COD_SALES!$B$5:$Z$500,MATCH(resource!$CC558,COD_SALES!$A$5:$A$500,0),MATCH(resource!DW$2,COD_SALES!$B$4:$Z$4,0)),"")</f>
        <v/>
      </c>
      <c r="DX558" s="3" t="str">
        <f>IFERROR(INDEX(COD_SALES!$B$5:$Z$500,MATCH(resource!$CC558,COD_SALES!$A$5:$A$500,0),MATCH(resource!DX$2,COD_SALES!$B$4:$Z$4,0)),"")</f>
        <v/>
      </c>
      <c r="DY558" s="3" t="str">
        <f>IFERROR(INDEX(COD_SALES!$B$5:$Z$500,MATCH(resource!$CC558,COD_SALES!$A$5:$A$500,0),MATCH(resource!DY$2,COD_SALES!$B$4:$Z$4,0)),"")</f>
        <v/>
      </c>
      <c r="DZ558" s="3" t="str">
        <f>IFERROR(INDEX(COD_SALES!$B$5:$Z$500,MATCH(resource!$CC558,COD_SALES!$A$5:$A$500,0),MATCH(resource!DZ$2,COD_SALES!$B$4:$Z$4,0)),"")</f>
        <v/>
      </c>
      <c r="EA558" s="3" t="str">
        <f>IFERROR(INDEX(COD_SALES!$B$5:$Z$500,MATCH(resource!$CC558,COD_SALES!$A$5:$A$500,0),MATCH(resource!EA$2,COD_SALES!$B$4:$Z$4,0)),"")</f>
        <v/>
      </c>
      <c r="EB558" s="3">
        <f t="shared" si="132"/>
        <v>0</v>
      </c>
      <c r="EW558" s="3">
        <f>IFERROR(VLOOKUP(CC558,data_pull!$AO$25:$AR$546,2,0),0)</f>
        <v>0</v>
      </c>
      <c r="EX558" s="1">
        <f>IFERROR(VLOOKUP(CC558,data_pull!$AO$25:$AR$546,4,0),0)</f>
        <v>0</v>
      </c>
    </row>
    <row r="559" spans="13:154" x14ac:dyDescent="0.25"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4">
        <f>sales_data!B558</f>
        <v>0</v>
      </c>
      <c r="AR559" s="4">
        <f>sales_data!C558</f>
        <v>0</v>
      </c>
      <c r="AS559" s="5" t="str">
        <f t="shared" si="131"/>
        <v/>
      </c>
      <c r="AT559" s="4">
        <f>sales_data!I558</f>
        <v>0</v>
      </c>
      <c r="AU559" s="4">
        <f>sales_data!W558</f>
        <v>0</v>
      </c>
      <c r="AV559" s="1">
        <f>sales_data!N558</f>
        <v>0</v>
      </c>
      <c r="AW559" s="1">
        <f>sales_data!P558</f>
        <v>0</v>
      </c>
      <c r="AX559" s="3">
        <f ca="1">IFERROR(INDEX(INDIRECT("day_wise_sales_data!$B$2:$BZ$599"),MATCH(resource!$CC559,day_wise_sales_data!$A$2:$A$500,0),MATCH(resource!AX$2,INDIRECT("day_wise_sales_data!$B$1:$BZ$1"),0)),0)</f>
        <v>0</v>
      </c>
      <c r="AY559" s="3">
        <f ca="1">IFERROR(INDEX(INDIRECT("day_wise_sales_data!$B$2:$BZ$599"),MATCH(resource!$CC559,day_wise_sales_data!$A$2:$A$500,0),MATCH(resource!AY$2,INDIRECT("day_wise_sales_data!$B$1:$BZ$1"),0)),0)</f>
        <v>0</v>
      </c>
      <c r="AZ559" s="3">
        <f ca="1">IFERROR(INDEX(INDIRECT("day_wise_sales_data!$B$2:$BZ$599"),MATCH(resource!$CC559,day_wise_sales_data!$A$2:$A$500,0),MATCH(resource!AZ$2,INDIRECT("day_wise_sales_data!$B$1:$BZ$1"),0)),0)</f>
        <v>0</v>
      </c>
      <c r="BA559" s="3">
        <f ca="1">IFERROR(INDEX(INDIRECT("day_wise_sales_data!$B$2:$BZ$599"),MATCH(resource!$CC559,day_wise_sales_data!$A$2:$A$500,0),MATCH(resource!BA$2,INDIRECT("day_wise_sales_data!$B$1:$BZ$1"),0)),0)</f>
        <v>0</v>
      </c>
      <c r="BB559" s="3">
        <f ca="1">IFERROR(INDEX(INDIRECT("day_wise_sales_data!$B$2:$BZ$599"),MATCH(resource!$CC559,day_wise_sales_data!$A$2:$A$500,0),MATCH(resource!BB$2,INDIRECT("day_wise_sales_data!$B$1:$BZ$1"),0)),0)</f>
        <v>0</v>
      </c>
      <c r="BC559" s="3">
        <f ca="1">IFERROR(INDEX(INDIRECT("day_wise_sales_data!$B$2:$BZ$599"),MATCH(resource!$CC559,day_wise_sales_data!$A$2:$A$500,0),MATCH(resource!BC$2,INDIRECT("day_wise_sales_data!$B$1:$BZ$1"),0)),0)</f>
        <v>0</v>
      </c>
      <c r="BD559" s="3">
        <f ca="1">IFERROR(INDEX(INDIRECT("day_wise_sales_data!$B$2:$BZ$599"),MATCH(resource!$CC559,day_wise_sales_data!$A$2:$A$500,0),MATCH(resource!BD$2,INDIRECT("day_wise_sales_data!$B$1:$BZ$1"),0)),0)</f>
        <v>0</v>
      </c>
      <c r="BE559" s="3">
        <f ca="1">IFERROR(INDEX(INDIRECT("day_wise_sales_data!$B$2:$BZ$599"),MATCH(resource!$CC559,day_wise_sales_data!$A$2:$A$500,0),MATCH(resource!BE$2,INDIRECT("day_wise_sales_data!$B$1:$BZ$1"),0)),0)</f>
        <v>0</v>
      </c>
      <c r="BF559" s="3">
        <f ca="1">IFERROR(INDEX(INDIRECT("day_wise_sales_data!$B$2:$BZ$599"),MATCH(resource!$CC559,day_wise_sales_data!$A$2:$A$500,0),MATCH(resource!BF$2,INDIRECT("day_wise_sales_data!$B$1:$BZ$1"),0)),0)</f>
        <v>0</v>
      </c>
      <c r="BG559" s="3">
        <f ca="1">IFERROR(INDEX(INDIRECT("day_wise_sales_data!$B$2:$BZ$599"),MATCH(resource!$CC559,day_wise_sales_data!$A$2:$A$500,0),MATCH(resource!BG$2,INDIRECT("day_wise_sales_data!$B$1:$BZ$1"),0)),0)</f>
        <v>0</v>
      </c>
      <c r="BH559" s="3">
        <f ca="1">IFERROR(INDEX(INDIRECT("day_wise_sales_data!$B$2:$BZ$599"),MATCH(resource!$CC559,day_wise_sales_data!$A$2:$A$500,0),MATCH(resource!BH$2,INDIRECT("day_wise_sales_data!$B$1:$BZ$1"),0)),0)</f>
        <v>0</v>
      </c>
      <c r="BI559" s="3">
        <f ca="1">IFERROR(INDEX(INDIRECT("day_wise_sales_data!$B$2:$BZ$599"),MATCH(resource!$CC559,day_wise_sales_data!$A$2:$A$500,0),MATCH(resource!BI$2,INDIRECT("day_wise_sales_data!$B$1:$BZ$1"),0)),0)</f>
        <v>0</v>
      </c>
      <c r="BJ559" s="3">
        <f ca="1">IFERROR(INDEX(INDIRECT("day_wise_sales_data!$B$2:$BZ$599"),MATCH(resource!$CC559,day_wise_sales_data!$A$2:$A$500,0),MATCH(resource!BJ$2,INDIRECT("day_wise_sales_data!$B$1:$BZ$1"),0)),0)</f>
        <v>0</v>
      </c>
      <c r="BK559" s="3">
        <f ca="1">IFERROR(INDEX(INDIRECT("day_wise_sales_data!$B$2:$BZ$599"),MATCH(resource!$CC559,day_wise_sales_data!$A$2:$A$500,0),MATCH(resource!BK$2,INDIRECT("day_wise_sales_data!$B$1:$BZ$1"),0)),0)</f>
        <v>0</v>
      </c>
      <c r="BL559" s="3">
        <f ca="1">IFERROR(INDEX(INDIRECT("day_wise_sales_data!$B$2:$BZ$599"),MATCH(resource!$CC559,day_wise_sales_data!$A$2:$A$500,0),MATCH(resource!BL$2,INDIRECT("day_wise_sales_data!$B$1:$BZ$1"),0)),0)</f>
        <v>0</v>
      </c>
      <c r="BM559" s="3">
        <f ca="1">IFERROR(INDEX(INDIRECT("day_wise_sales_data!$B$2:$BZ$599"),MATCH(resource!$CC559,day_wise_sales_data!$A$2:$A$500,0),MATCH(resource!BM$2,INDIRECT("day_wise_sales_data!$B$1:$BZ$1"),0)),0)</f>
        <v>0</v>
      </c>
      <c r="BN559" s="3">
        <f ca="1">IFERROR(INDEX(INDIRECT("day_wise_sales_data!$B$2:$BZ$599"),MATCH(resource!$CC559,day_wise_sales_data!$A$2:$A$500,0),MATCH(resource!BN$2,INDIRECT("day_wise_sales_data!$B$1:$BZ$1"),0)),0)</f>
        <v>0</v>
      </c>
      <c r="BO559" s="3">
        <f ca="1">IFERROR(INDEX(INDIRECT("day_wise_sales_data!$B$2:$BZ$599"),MATCH(resource!$CC559,day_wise_sales_data!$A$2:$A$500,0),MATCH(resource!BO$2,INDIRECT("day_wise_sales_data!$B$1:$BZ$1"),0)),0)</f>
        <v>0</v>
      </c>
      <c r="BP559" s="3">
        <f ca="1">IFERROR(INDEX(INDIRECT("day_wise_sales_data!$B$2:$BZ$599"),MATCH(resource!$CC559,day_wise_sales_data!$A$2:$A$500,0),MATCH(resource!BP$2,INDIRECT("day_wise_sales_data!$B$1:$BZ$1"),0)),0)</f>
        <v>0</v>
      </c>
      <c r="BQ559" s="3">
        <f ca="1">IFERROR(INDEX(INDIRECT("day_wise_sales_data!$B$2:$BZ$599"),MATCH(resource!$CC559,day_wise_sales_data!$A$2:$A$500,0),MATCH(resource!BQ$2,INDIRECT("day_wise_sales_data!$B$1:$BZ$1"),0)),0)</f>
        <v>0</v>
      </c>
      <c r="BR559" s="3">
        <f ca="1">IFERROR(INDEX(INDIRECT("day_wise_sales_data!$B$2:$BZ$599"),MATCH(resource!$CC559,day_wise_sales_data!$A$2:$A$500,0),MATCH(resource!BR$2,INDIRECT("day_wise_sales_data!$B$1:$BZ$1"),0)),0)</f>
        <v>0</v>
      </c>
      <c r="BS559" s="3">
        <f ca="1">IFERROR(INDEX(INDIRECT("day_wise_sales_data!$B$2:$BZ$599"),MATCH(resource!$CC559,day_wise_sales_data!$A$2:$A$500,0),MATCH(resource!BS$2,INDIRECT("day_wise_sales_data!$B$1:$BZ$1"),0)),0)</f>
        <v>0</v>
      </c>
      <c r="BT559" s="3">
        <f ca="1">IFERROR(INDEX(INDIRECT("day_wise_sales_data!$B$2:$BZ$599"),MATCH(resource!$CC559,day_wise_sales_data!$A$2:$A$500,0),MATCH(resource!BT$2,INDIRECT("day_wise_sales_data!$B$1:$BZ$1"),0)),0)</f>
        <v>0</v>
      </c>
      <c r="BU559" s="3">
        <f ca="1">IFERROR(INDEX(INDIRECT("day_wise_sales_data!$B$2:$BZ$599"),MATCH(resource!$CC559,day_wise_sales_data!$A$2:$A$500,0),MATCH(resource!BU$2,INDIRECT("day_wise_sales_data!$B$1:$BZ$1"),0)),0)</f>
        <v>0</v>
      </c>
      <c r="BV559" s="3">
        <f ca="1">IFERROR(INDEX(INDIRECT("day_wise_sales_data!$B$2:$BZ$599"),MATCH(resource!$CC559,day_wise_sales_data!$A$2:$A$500,0),MATCH(resource!BV$2,INDIRECT("day_wise_sales_data!$B$1:$BZ$1"),0)),0)</f>
        <v>0</v>
      </c>
      <c r="BW559" s="3">
        <f ca="1">IFERROR(INDEX(INDIRECT("day_wise_sales_data!$B$2:$BZ$599"),MATCH(resource!$CC559,day_wise_sales_data!$A$2:$A$500,0),MATCH(resource!BW$2,INDIRECT("day_wise_sales_data!$B$1:$BZ$1"),0)),0)</f>
        <v>0</v>
      </c>
      <c r="BX559" s="3">
        <f ca="1">IFERROR(INDEX(INDIRECT("day_wise_sales_data!$B$2:$BZ$599"),MATCH(resource!$CC559,day_wise_sales_data!$A$2:$A$500,0),MATCH(resource!BX$2,INDIRECT("day_wise_sales_data!$B$1:$BZ$1"),0)),0)</f>
        <v>0</v>
      </c>
      <c r="BY559" s="3">
        <f ca="1">IFERROR(INDEX(INDIRECT("day_wise_sales_data!$B$2:$BZ$599"),MATCH(resource!$CC559,day_wise_sales_data!$A$2:$A$500,0),MATCH(resource!BY$2,INDIRECT("day_wise_sales_data!$B$1:$BZ$1"),0)),0)</f>
        <v>0</v>
      </c>
      <c r="BZ559" s="3">
        <f ca="1">IFERROR(INDEX(INDIRECT("day_wise_sales_data!$B$2:$BZ$599"),MATCH(resource!$CC559,day_wise_sales_data!$A$2:$A$500,0),MATCH(resource!BZ$2,INDIRECT("day_wise_sales_data!$B$1:$BZ$1"),0)),0)</f>
        <v>0</v>
      </c>
      <c r="CA559" s="3">
        <f ca="1">IFERROR(INDEX(INDIRECT("day_wise_sales_data!$B$2:$BZ$599"),MATCH(resource!$CC559,day_wise_sales_data!$A$2:$A$500,0),MATCH(resource!CA$2,INDIRECT("day_wise_sales_data!$B$1:$BZ$1"),0)),0)</f>
        <v>0</v>
      </c>
      <c r="CC559" s="4">
        <f>sales_data!H558</f>
        <v>0</v>
      </c>
      <c r="CD559" s="1">
        <v>557</v>
      </c>
      <c r="CE559" s="1" t="str">
        <f>IF(AQ559=report!$AQ$3,resource!CD559,"")</f>
        <v/>
      </c>
      <c r="CF559" s="5" t="str">
        <f>IFERROR(SMALL($CE$3:$CE$1001,ROWS($CE$3:CE559)),"")</f>
        <v/>
      </c>
      <c r="CH559">
        <f>IFERROR(VLOOKUP($CC559,data_pull!$E$22:$G$700,2,0),0)</f>
        <v>0</v>
      </c>
      <c r="DK559" s="3" t="str">
        <f>IFERROR(INDEX(COD_SALES!$B$5:$Z$500,MATCH(resource!$CC559,COD_SALES!$A$5:$A$500,0),MATCH(resource!DK$2,COD_SALES!$B$4:$Z$4,0)),"")</f>
        <v/>
      </c>
      <c r="DL559" s="3" t="str">
        <f>IFERROR(INDEX(COD_SALES!$B$5:$Z$500,MATCH(resource!$CC559,COD_SALES!$A$5:$A$500,0),MATCH(resource!DL$2,COD_SALES!$B$4:$Z$4,0)),"")</f>
        <v/>
      </c>
      <c r="DM559" s="3" t="str">
        <f>IFERROR(INDEX(COD_SALES!$B$5:$Z$500,MATCH(resource!$CC559,COD_SALES!$A$5:$A$500,0),MATCH(resource!DM$2,COD_SALES!$B$4:$Z$4,0)),"")</f>
        <v/>
      </c>
      <c r="DN559" s="3" t="str">
        <f>IFERROR(INDEX(COD_SALES!$B$5:$Z$500,MATCH(resource!$CC559,COD_SALES!$A$5:$A$500,0),MATCH(resource!DN$2,COD_SALES!$B$4:$Z$4,0)),"")</f>
        <v/>
      </c>
      <c r="DO559" s="3" t="str">
        <f>IFERROR(INDEX(COD_SALES!$B$5:$Z$500,MATCH(resource!$CC559,COD_SALES!$A$5:$A$500,0),MATCH(resource!DO$2,COD_SALES!$B$4:$Z$4,0)),"")</f>
        <v/>
      </c>
      <c r="DP559" s="3" t="str">
        <f>IFERROR(INDEX(COD_SALES!$B$5:$Z$500,MATCH(resource!$CC559,COD_SALES!$A$5:$A$500,0),MATCH(resource!DP$2,COD_SALES!$B$4:$Z$4,0)),"")</f>
        <v/>
      </c>
      <c r="DQ559" s="3" t="str">
        <f>IFERROR(INDEX(COD_SALES!$B$5:$Z$500,MATCH(resource!$CC559,COD_SALES!$A$5:$A$500,0),MATCH(resource!DQ$2,COD_SALES!$B$4:$Z$4,0)),"")</f>
        <v/>
      </c>
      <c r="DR559" s="3" t="str">
        <f>IFERROR(INDEX(COD_SALES!$B$5:$Z$500,MATCH(resource!$CC559,COD_SALES!$A$5:$A$500,0),MATCH(resource!DR$2,COD_SALES!$B$4:$Z$4,0)),"")</f>
        <v/>
      </c>
      <c r="DS559" s="3" t="str">
        <f>IFERROR(INDEX(COD_SALES!$B$5:$Z$500,MATCH(resource!$CC559,COD_SALES!$A$5:$A$500,0),MATCH(resource!DS$2,COD_SALES!$B$4:$Z$4,0)),"")</f>
        <v/>
      </c>
      <c r="DT559" s="3" t="str">
        <f>IFERROR(INDEX(COD_SALES!$B$5:$Z$500,MATCH(resource!$CC559,COD_SALES!$A$5:$A$500,0),MATCH(resource!DT$2,COD_SALES!$B$4:$Z$4,0)),"")</f>
        <v/>
      </c>
      <c r="DU559" s="3" t="str">
        <f>IFERROR(INDEX(COD_SALES!$B$5:$Z$500,MATCH(resource!$CC559,COD_SALES!$A$5:$A$500,0),MATCH(resource!DU$2,COD_SALES!$B$4:$Z$4,0)),"")</f>
        <v/>
      </c>
      <c r="DV559" s="3" t="str">
        <f>IFERROR(INDEX(COD_SALES!$B$5:$Z$500,MATCH(resource!$CC559,COD_SALES!$A$5:$A$500,0),MATCH(resource!DV$2,COD_SALES!$B$4:$Z$4,0)),"")</f>
        <v/>
      </c>
      <c r="DW559" s="3" t="str">
        <f>IFERROR(INDEX(COD_SALES!$B$5:$Z$500,MATCH(resource!$CC559,COD_SALES!$A$5:$A$500,0),MATCH(resource!DW$2,COD_SALES!$B$4:$Z$4,0)),"")</f>
        <v/>
      </c>
      <c r="DX559" s="3" t="str">
        <f>IFERROR(INDEX(COD_SALES!$B$5:$Z$500,MATCH(resource!$CC559,COD_SALES!$A$5:$A$500,0),MATCH(resource!DX$2,COD_SALES!$B$4:$Z$4,0)),"")</f>
        <v/>
      </c>
      <c r="DY559" s="3" t="str">
        <f>IFERROR(INDEX(COD_SALES!$B$5:$Z$500,MATCH(resource!$CC559,COD_SALES!$A$5:$A$500,0),MATCH(resource!DY$2,COD_SALES!$B$4:$Z$4,0)),"")</f>
        <v/>
      </c>
      <c r="DZ559" s="3" t="str">
        <f>IFERROR(INDEX(COD_SALES!$B$5:$Z$500,MATCH(resource!$CC559,COD_SALES!$A$5:$A$500,0),MATCH(resource!DZ$2,COD_SALES!$B$4:$Z$4,0)),"")</f>
        <v/>
      </c>
      <c r="EA559" s="3" t="str">
        <f>IFERROR(INDEX(COD_SALES!$B$5:$Z$500,MATCH(resource!$CC559,COD_SALES!$A$5:$A$500,0),MATCH(resource!EA$2,COD_SALES!$B$4:$Z$4,0)),"")</f>
        <v/>
      </c>
      <c r="EB559" s="3">
        <f t="shared" si="132"/>
        <v>0</v>
      </c>
      <c r="EW559" s="3">
        <f>IFERROR(VLOOKUP(CC559,data_pull!$AO$25:$AR$546,2,0),0)</f>
        <v>0</v>
      </c>
      <c r="EX559" s="1">
        <f>IFERROR(VLOOKUP(CC559,data_pull!$AO$25:$AR$546,4,0),0)</f>
        <v>0</v>
      </c>
    </row>
    <row r="560" spans="13:154" x14ac:dyDescent="0.25"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4">
        <f>sales_data!B559</f>
        <v>0</v>
      </c>
      <c r="AR560" s="4">
        <f>sales_data!C559</f>
        <v>0</v>
      </c>
      <c r="AS560" s="5" t="str">
        <f t="shared" si="131"/>
        <v/>
      </c>
      <c r="AT560" s="4">
        <f>sales_data!I559</f>
        <v>0</v>
      </c>
      <c r="AU560" s="4">
        <f>sales_data!W559</f>
        <v>0</v>
      </c>
      <c r="AV560" s="1">
        <f>sales_data!N559</f>
        <v>0</v>
      </c>
      <c r="AW560" s="1">
        <f>sales_data!P559</f>
        <v>0</v>
      </c>
      <c r="AX560" s="3">
        <f ca="1">IFERROR(INDEX(INDIRECT("day_wise_sales_data!$B$2:$BZ$599"),MATCH(resource!$CC560,day_wise_sales_data!$A$2:$A$500,0),MATCH(resource!AX$2,INDIRECT("day_wise_sales_data!$B$1:$BZ$1"),0)),0)</f>
        <v>0</v>
      </c>
      <c r="AY560" s="3">
        <f ca="1">IFERROR(INDEX(INDIRECT("day_wise_sales_data!$B$2:$BZ$599"),MATCH(resource!$CC560,day_wise_sales_data!$A$2:$A$500,0),MATCH(resource!AY$2,INDIRECT("day_wise_sales_data!$B$1:$BZ$1"),0)),0)</f>
        <v>0</v>
      </c>
      <c r="AZ560" s="3">
        <f ca="1">IFERROR(INDEX(INDIRECT("day_wise_sales_data!$B$2:$BZ$599"),MATCH(resource!$CC560,day_wise_sales_data!$A$2:$A$500,0),MATCH(resource!AZ$2,INDIRECT("day_wise_sales_data!$B$1:$BZ$1"),0)),0)</f>
        <v>0</v>
      </c>
      <c r="BA560" s="3">
        <f ca="1">IFERROR(INDEX(INDIRECT("day_wise_sales_data!$B$2:$BZ$599"),MATCH(resource!$CC560,day_wise_sales_data!$A$2:$A$500,0),MATCH(resource!BA$2,INDIRECT("day_wise_sales_data!$B$1:$BZ$1"),0)),0)</f>
        <v>0</v>
      </c>
      <c r="BB560" s="3">
        <f ca="1">IFERROR(INDEX(INDIRECT("day_wise_sales_data!$B$2:$BZ$599"),MATCH(resource!$CC560,day_wise_sales_data!$A$2:$A$500,0),MATCH(resource!BB$2,INDIRECT("day_wise_sales_data!$B$1:$BZ$1"),0)),0)</f>
        <v>0</v>
      </c>
      <c r="BC560" s="3">
        <f ca="1">IFERROR(INDEX(INDIRECT("day_wise_sales_data!$B$2:$BZ$599"),MATCH(resource!$CC560,day_wise_sales_data!$A$2:$A$500,0),MATCH(resource!BC$2,INDIRECT("day_wise_sales_data!$B$1:$BZ$1"),0)),0)</f>
        <v>0</v>
      </c>
      <c r="BD560" s="3">
        <f ca="1">IFERROR(INDEX(INDIRECT("day_wise_sales_data!$B$2:$BZ$599"),MATCH(resource!$CC560,day_wise_sales_data!$A$2:$A$500,0),MATCH(resource!BD$2,INDIRECT("day_wise_sales_data!$B$1:$BZ$1"),0)),0)</f>
        <v>0</v>
      </c>
      <c r="BE560" s="3">
        <f ca="1">IFERROR(INDEX(INDIRECT("day_wise_sales_data!$B$2:$BZ$599"),MATCH(resource!$CC560,day_wise_sales_data!$A$2:$A$500,0),MATCH(resource!BE$2,INDIRECT("day_wise_sales_data!$B$1:$BZ$1"),0)),0)</f>
        <v>0</v>
      </c>
      <c r="BF560" s="3">
        <f ca="1">IFERROR(INDEX(INDIRECT("day_wise_sales_data!$B$2:$BZ$599"),MATCH(resource!$CC560,day_wise_sales_data!$A$2:$A$500,0),MATCH(resource!BF$2,INDIRECT("day_wise_sales_data!$B$1:$BZ$1"),0)),0)</f>
        <v>0</v>
      </c>
      <c r="BG560" s="3">
        <f ca="1">IFERROR(INDEX(INDIRECT("day_wise_sales_data!$B$2:$BZ$599"),MATCH(resource!$CC560,day_wise_sales_data!$A$2:$A$500,0),MATCH(resource!BG$2,INDIRECT("day_wise_sales_data!$B$1:$BZ$1"),0)),0)</f>
        <v>0</v>
      </c>
      <c r="BH560" s="3">
        <f ca="1">IFERROR(INDEX(INDIRECT("day_wise_sales_data!$B$2:$BZ$599"),MATCH(resource!$CC560,day_wise_sales_data!$A$2:$A$500,0),MATCH(resource!BH$2,INDIRECT("day_wise_sales_data!$B$1:$BZ$1"),0)),0)</f>
        <v>0</v>
      </c>
      <c r="BI560" s="3">
        <f ca="1">IFERROR(INDEX(INDIRECT("day_wise_sales_data!$B$2:$BZ$599"),MATCH(resource!$CC560,day_wise_sales_data!$A$2:$A$500,0),MATCH(resource!BI$2,INDIRECT("day_wise_sales_data!$B$1:$BZ$1"),0)),0)</f>
        <v>0</v>
      </c>
      <c r="BJ560" s="3">
        <f ca="1">IFERROR(INDEX(INDIRECT("day_wise_sales_data!$B$2:$BZ$599"),MATCH(resource!$CC560,day_wise_sales_data!$A$2:$A$500,0),MATCH(resource!BJ$2,INDIRECT("day_wise_sales_data!$B$1:$BZ$1"),0)),0)</f>
        <v>0</v>
      </c>
      <c r="BK560" s="3">
        <f ca="1">IFERROR(INDEX(INDIRECT("day_wise_sales_data!$B$2:$BZ$599"),MATCH(resource!$CC560,day_wise_sales_data!$A$2:$A$500,0),MATCH(resource!BK$2,INDIRECT("day_wise_sales_data!$B$1:$BZ$1"),0)),0)</f>
        <v>0</v>
      </c>
      <c r="BL560" s="3">
        <f ca="1">IFERROR(INDEX(INDIRECT("day_wise_sales_data!$B$2:$BZ$599"),MATCH(resource!$CC560,day_wise_sales_data!$A$2:$A$500,0),MATCH(resource!BL$2,INDIRECT("day_wise_sales_data!$B$1:$BZ$1"),0)),0)</f>
        <v>0</v>
      </c>
      <c r="BM560" s="3">
        <f ca="1">IFERROR(INDEX(INDIRECT("day_wise_sales_data!$B$2:$BZ$599"),MATCH(resource!$CC560,day_wise_sales_data!$A$2:$A$500,0),MATCH(resource!BM$2,INDIRECT("day_wise_sales_data!$B$1:$BZ$1"),0)),0)</f>
        <v>0</v>
      </c>
      <c r="BN560" s="3">
        <f ca="1">IFERROR(INDEX(INDIRECT("day_wise_sales_data!$B$2:$BZ$599"),MATCH(resource!$CC560,day_wise_sales_data!$A$2:$A$500,0),MATCH(resource!BN$2,INDIRECT("day_wise_sales_data!$B$1:$BZ$1"),0)),0)</f>
        <v>0</v>
      </c>
      <c r="BO560" s="3">
        <f ca="1">IFERROR(INDEX(INDIRECT("day_wise_sales_data!$B$2:$BZ$599"),MATCH(resource!$CC560,day_wise_sales_data!$A$2:$A$500,0),MATCH(resource!BO$2,INDIRECT("day_wise_sales_data!$B$1:$BZ$1"),0)),0)</f>
        <v>0</v>
      </c>
      <c r="BP560" s="3">
        <f ca="1">IFERROR(INDEX(INDIRECT("day_wise_sales_data!$B$2:$BZ$599"),MATCH(resource!$CC560,day_wise_sales_data!$A$2:$A$500,0),MATCH(resource!BP$2,INDIRECT("day_wise_sales_data!$B$1:$BZ$1"),0)),0)</f>
        <v>0</v>
      </c>
      <c r="BQ560" s="3">
        <f ca="1">IFERROR(INDEX(INDIRECT("day_wise_sales_data!$B$2:$BZ$599"),MATCH(resource!$CC560,day_wise_sales_data!$A$2:$A$500,0),MATCH(resource!BQ$2,INDIRECT("day_wise_sales_data!$B$1:$BZ$1"),0)),0)</f>
        <v>0</v>
      </c>
      <c r="BR560" s="3">
        <f ca="1">IFERROR(INDEX(INDIRECT("day_wise_sales_data!$B$2:$BZ$599"),MATCH(resource!$CC560,day_wise_sales_data!$A$2:$A$500,0),MATCH(resource!BR$2,INDIRECT("day_wise_sales_data!$B$1:$BZ$1"),0)),0)</f>
        <v>0</v>
      </c>
      <c r="BS560" s="3">
        <f ca="1">IFERROR(INDEX(INDIRECT("day_wise_sales_data!$B$2:$BZ$599"),MATCH(resource!$CC560,day_wise_sales_data!$A$2:$A$500,0),MATCH(resource!BS$2,INDIRECT("day_wise_sales_data!$B$1:$BZ$1"),0)),0)</f>
        <v>0</v>
      </c>
      <c r="BT560" s="3">
        <f ca="1">IFERROR(INDEX(INDIRECT("day_wise_sales_data!$B$2:$BZ$599"),MATCH(resource!$CC560,day_wise_sales_data!$A$2:$A$500,0),MATCH(resource!BT$2,INDIRECT("day_wise_sales_data!$B$1:$BZ$1"),0)),0)</f>
        <v>0</v>
      </c>
      <c r="BU560" s="3">
        <f ca="1">IFERROR(INDEX(INDIRECT("day_wise_sales_data!$B$2:$BZ$599"),MATCH(resource!$CC560,day_wise_sales_data!$A$2:$A$500,0),MATCH(resource!BU$2,INDIRECT("day_wise_sales_data!$B$1:$BZ$1"),0)),0)</f>
        <v>0</v>
      </c>
      <c r="BV560" s="3">
        <f ca="1">IFERROR(INDEX(INDIRECT("day_wise_sales_data!$B$2:$BZ$599"),MATCH(resource!$CC560,day_wise_sales_data!$A$2:$A$500,0),MATCH(resource!BV$2,INDIRECT("day_wise_sales_data!$B$1:$BZ$1"),0)),0)</f>
        <v>0</v>
      </c>
      <c r="BW560" s="3">
        <f ca="1">IFERROR(INDEX(INDIRECT("day_wise_sales_data!$B$2:$BZ$599"),MATCH(resource!$CC560,day_wise_sales_data!$A$2:$A$500,0),MATCH(resource!BW$2,INDIRECT("day_wise_sales_data!$B$1:$BZ$1"),0)),0)</f>
        <v>0</v>
      </c>
      <c r="BX560" s="3">
        <f ca="1">IFERROR(INDEX(INDIRECT("day_wise_sales_data!$B$2:$BZ$599"),MATCH(resource!$CC560,day_wise_sales_data!$A$2:$A$500,0),MATCH(resource!BX$2,INDIRECT("day_wise_sales_data!$B$1:$BZ$1"),0)),0)</f>
        <v>0</v>
      </c>
      <c r="BY560" s="3">
        <f ca="1">IFERROR(INDEX(INDIRECT("day_wise_sales_data!$B$2:$BZ$599"),MATCH(resource!$CC560,day_wise_sales_data!$A$2:$A$500,0),MATCH(resource!BY$2,INDIRECT("day_wise_sales_data!$B$1:$BZ$1"),0)),0)</f>
        <v>0</v>
      </c>
      <c r="BZ560" s="3">
        <f ca="1">IFERROR(INDEX(INDIRECT("day_wise_sales_data!$B$2:$BZ$599"),MATCH(resource!$CC560,day_wise_sales_data!$A$2:$A$500,0),MATCH(resource!BZ$2,INDIRECT("day_wise_sales_data!$B$1:$BZ$1"),0)),0)</f>
        <v>0</v>
      </c>
      <c r="CA560" s="3">
        <f ca="1">IFERROR(INDEX(INDIRECT("day_wise_sales_data!$B$2:$BZ$599"),MATCH(resource!$CC560,day_wise_sales_data!$A$2:$A$500,0),MATCH(resource!CA$2,INDIRECT("day_wise_sales_data!$B$1:$BZ$1"),0)),0)</f>
        <v>0</v>
      </c>
      <c r="CC560" s="4">
        <f>sales_data!H559</f>
        <v>0</v>
      </c>
      <c r="CD560" s="1">
        <v>558</v>
      </c>
      <c r="CE560" s="1" t="str">
        <f>IF(AQ560=report!$AQ$3,resource!CD560,"")</f>
        <v/>
      </c>
      <c r="CF560" s="5" t="str">
        <f>IFERROR(SMALL($CE$3:$CE$1001,ROWS($CE$3:CE560)),"")</f>
        <v/>
      </c>
      <c r="CH560">
        <f>IFERROR(VLOOKUP($CC560,data_pull!$E$22:$G$700,2,0),0)</f>
        <v>0</v>
      </c>
      <c r="DK560" s="3" t="str">
        <f>IFERROR(INDEX(COD_SALES!$B$5:$Z$500,MATCH(resource!$CC560,COD_SALES!$A$5:$A$500,0),MATCH(resource!DK$2,COD_SALES!$B$4:$Z$4,0)),"")</f>
        <v/>
      </c>
      <c r="DL560" s="3" t="str">
        <f>IFERROR(INDEX(COD_SALES!$B$5:$Z$500,MATCH(resource!$CC560,COD_SALES!$A$5:$A$500,0),MATCH(resource!DL$2,COD_SALES!$B$4:$Z$4,0)),"")</f>
        <v/>
      </c>
      <c r="DM560" s="3" t="str">
        <f>IFERROR(INDEX(COD_SALES!$B$5:$Z$500,MATCH(resource!$CC560,COD_SALES!$A$5:$A$500,0),MATCH(resource!DM$2,COD_SALES!$B$4:$Z$4,0)),"")</f>
        <v/>
      </c>
      <c r="DN560" s="3" t="str">
        <f>IFERROR(INDEX(COD_SALES!$B$5:$Z$500,MATCH(resource!$CC560,COD_SALES!$A$5:$A$500,0),MATCH(resource!DN$2,COD_SALES!$B$4:$Z$4,0)),"")</f>
        <v/>
      </c>
      <c r="DO560" s="3" t="str">
        <f>IFERROR(INDEX(COD_SALES!$B$5:$Z$500,MATCH(resource!$CC560,COD_SALES!$A$5:$A$500,0),MATCH(resource!DO$2,COD_SALES!$B$4:$Z$4,0)),"")</f>
        <v/>
      </c>
      <c r="DP560" s="3" t="str">
        <f>IFERROR(INDEX(COD_SALES!$B$5:$Z$500,MATCH(resource!$CC560,COD_SALES!$A$5:$A$500,0),MATCH(resource!DP$2,COD_SALES!$B$4:$Z$4,0)),"")</f>
        <v/>
      </c>
      <c r="DQ560" s="3" t="str">
        <f>IFERROR(INDEX(COD_SALES!$B$5:$Z$500,MATCH(resource!$CC560,COD_SALES!$A$5:$A$500,0),MATCH(resource!DQ$2,COD_SALES!$B$4:$Z$4,0)),"")</f>
        <v/>
      </c>
      <c r="DR560" s="3" t="str">
        <f>IFERROR(INDEX(COD_SALES!$B$5:$Z$500,MATCH(resource!$CC560,COD_SALES!$A$5:$A$500,0),MATCH(resource!DR$2,COD_SALES!$B$4:$Z$4,0)),"")</f>
        <v/>
      </c>
      <c r="DS560" s="3" t="str">
        <f>IFERROR(INDEX(COD_SALES!$B$5:$Z$500,MATCH(resource!$CC560,COD_SALES!$A$5:$A$500,0),MATCH(resource!DS$2,COD_SALES!$B$4:$Z$4,0)),"")</f>
        <v/>
      </c>
      <c r="DT560" s="3" t="str">
        <f>IFERROR(INDEX(COD_SALES!$B$5:$Z$500,MATCH(resource!$CC560,COD_SALES!$A$5:$A$500,0),MATCH(resource!DT$2,COD_SALES!$B$4:$Z$4,0)),"")</f>
        <v/>
      </c>
      <c r="DU560" s="3" t="str">
        <f>IFERROR(INDEX(COD_SALES!$B$5:$Z$500,MATCH(resource!$CC560,COD_SALES!$A$5:$A$500,0),MATCH(resource!DU$2,COD_SALES!$B$4:$Z$4,0)),"")</f>
        <v/>
      </c>
      <c r="DV560" s="3" t="str">
        <f>IFERROR(INDEX(COD_SALES!$B$5:$Z$500,MATCH(resource!$CC560,COD_SALES!$A$5:$A$500,0),MATCH(resource!DV$2,COD_SALES!$B$4:$Z$4,0)),"")</f>
        <v/>
      </c>
      <c r="DW560" s="3" t="str">
        <f>IFERROR(INDEX(COD_SALES!$B$5:$Z$500,MATCH(resource!$CC560,COD_SALES!$A$5:$A$500,0),MATCH(resource!DW$2,COD_SALES!$B$4:$Z$4,0)),"")</f>
        <v/>
      </c>
      <c r="DX560" s="3" t="str">
        <f>IFERROR(INDEX(COD_SALES!$B$5:$Z$500,MATCH(resource!$CC560,COD_SALES!$A$5:$A$500,0),MATCH(resource!DX$2,COD_SALES!$B$4:$Z$4,0)),"")</f>
        <v/>
      </c>
      <c r="DY560" s="3" t="str">
        <f>IFERROR(INDEX(COD_SALES!$B$5:$Z$500,MATCH(resource!$CC560,COD_SALES!$A$5:$A$500,0),MATCH(resource!DY$2,COD_SALES!$B$4:$Z$4,0)),"")</f>
        <v/>
      </c>
      <c r="DZ560" s="3" t="str">
        <f>IFERROR(INDEX(COD_SALES!$B$5:$Z$500,MATCH(resource!$CC560,COD_SALES!$A$5:$A$500,0),MATCH(resource!DZ$2,COD_SALES!$B$4:$Z$4,0)),"")</f>
        <v/>
      </c>
      <c r="EA560" s="3" t="str">
        <f>IFERROR(INDEX(COD_SALES!$B$5:$Z$500,MATCH(resource!$CC560,COD_SALES!$A$5:$A$500,0),MATCH(resource!EA$2,COD_SALES!$B$4:$Z$4,0)),"")</f>
        <v/>
      </c>
      <c r="EB560" s="3">
        <f t="shared" si="132"/>
        <v>0</v>
      </c>
      <c r="EW560" s="3">
        <f>IFERROR(VLOOKUP(CC560,data_pull!$AO$25:$AR$546,2,0),0)</f>
        <v>0</v>
      </c>
      <c r="EX560" s="1">
        <f>IFERROR(VLOOKUP(CC560,data_pull!$AO$25:$AR$546,4,0),0)</f>
        <v>0</v>
      </c>
    </row>
    <row r="561" spans="13:154" x14ac:dyDescent="0.25"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4">
        <f>sales_data!B560</f>
        <v>0</v>
      </c>
      <c r="AR561" s="4">
        <f>sales_data!C560</f>
        <v>0</v>
      </c>
      <c r="AS561" s="5" t="str">
        <f t="shared" si="131"/>
        <v/>
      </c>
      <c r="AT561" s="4">
        <f>sales_data!I560</f>
        <v>0</v>
      </c>
      <c r="AU561" s="4">
        <f>sales_data!W560</f>
        <v>0</v>
      </c>
      <c r="AV561" s="1">
        <f>sales_data!N560</f>
        <v>0</v>
      </c>
      <c r="AW561" s="1">
        <f>sales_data!P560</f>
        <v>0</v>
      </c>
      <c r="AX561" s="3">
        <f ca="1">IFERROR(INDEX(INDIRECT("day_wise_sales_data!$B$2:$BZ$599"),MATCH(resource!$CC561,day_wise_sales_data!$A$2:$A$500,0),MATCH(resource!AX$2,INDIRECT("day_wise_sales_data!$B$1:$BZ$1"),0)),0)</f>
        <v>0</v>
      </c>
      <c r="AY561" s="3">
        <f ca="1">IFERROR(INDEX(INDIRECT("day_wise_sales_data!$B$2:$BZ$599"),MATCH(resource!$CC561,day_wise_sales_data!$A$2:$A$500,0),MATCH(resource!AY$2,INDIRECT("day_wise_sales_data!$B$1:$BZ$1"),0)),0)</f>
        <v>0</v>
      </c>
      <c r="AZ561" s="3">
        <f ca="1">IFERROR(INDEX(INDIRECT("day_wise_sales_data!$B$2:$BZ$599"),MATCH(resource!$CC561,day_wise_sales_data!$A$2:$A$500,0),MATCH(resource!AZ$2,INDIRECT("day_wise_sales_data!$B$1:$BZ$1"),0)),0)</f>
        <v>0</v>
      </c>
      <c r="BA561" s="3">
        <f ca="1">IFERROR(INDEX(INDIRECT("day_wise_sales_data!$B$2:$BZ$599"),MATCH(resource!$CC561,day_wise_sales_data!$A$2:$A$500,0),MATCH(resource!BA$2,INDIRECT("day_wise_sales_data!$B$1:$BZ$1"),0)),0)</f>
        <v>0</v>
      </c>
      <c r="BB561" s="3">
        <f ca="1">IFERROR(INDEX(INDIRECT("day_wise_sales_data!$B$2:$BZ$599"),MATCH(resource!$CC561,day_wise_sales_data!$A$2:$A$500,0),MATCH(resource!BB$2,INDIRECT("day_wise_sales_data!$B$1:$BZ$1"),0)),0)</f>
        <v>0</v>
      </c>
      <c r="BC561" s="3">
        <f ca="1">IFERROR(INDEX(INDIRECT("day_wise_sales_data!$B$2:$BZ$599"),MATCH(resource!$CC561,day_wise_sales_data!$A$2:$A$500,0),MATCH(resource!BC$2,INDIRECT("day_wise_sales_data!$B$1:$BZ$1"),0)),0)</f>
        <v>0</v>
      </c>
      <c r="BD561" s="3">
        <f ca="1">IFERROR(INDEX(INDIRECT("day_wise_sales_data!$B$2:$BZ$599"),MATCH(resource!$CC561,day_wise_sales_data!$A$2:$A$500,0),MATCH(resource!BD$2,INDIRECT("day_wise_sales_data!$B$1:$BZ$1"),0)),0)</f>
        <v>0</v>
      </c>
      <c r="BE561" s="3">
        <f ca="1">IFERROR(INDEX(INDIRECT("day_wise_sales_data!$B$2:$BZ$599"),MATCH(resource!$CC561,day_wise_sales_data!$A$2:$A$500,0),MATCH(resource!BE$2,INDIRECT("day_wise_sales_data!$B$1:$BZ$1"),0)),0)</f>
        <v>0</v>
      </c>
      <c r="BF561" s="3">
        <f ca="1">IFERROR(INDEX(INDIRECT("day_wise_sales_data!$B$2:$BZ$599"),MATCH(resource!$CC561,day_wise_sales_data!$A$2:$A$500,0),MATCH(resource!BF$2,INDIRECT("day_wise_sales_data!$B$1:$BZ$1"),0)),0)</f>
        <v>0</v>
      </c>
      <c r="BG561" s="3">
        <f ca="1">IFERROR(INDEX(INDIRECT("day_wise_sales_data!$B$2:$BZ$599"),MATCH(resource!$CC561,day_wise_sales_data!$A$2:$A$500,0),MATCH(resource!BG$2,INDIRECT("day_wise_sales_data!$B$1:$BZ$1"),0)),0)</f>
        <v>0</v>
      </c>
      <c r="BH561" s="3">
        <f ca="1">IFERROR(INDEX(INDIRECT("day_wise_sales_data!$B$2:$BZ$599"),MATCH(resource!$CC561,day_wise_sales_data!$A$2:$A$500,0),MATCH(resource!BH$2,INDIRECT("day_wise_sales_data!$B$1:$BZ$1"),0)),0)</f>
        <v>0</v>
      </c>
      <c r="BI561" s="3">
        <f ca="1">IFERROR(INDEX(INDIRECT("day_wise_sales_data!$B$2:$BZ$599"),MATCH(resource!$CC561,day_wise_sales_data!$A$2:$A$500,0),MATCH(resource!BI$2,INDIRECT("day_wise_sales_data!$B$1:$BZ$1"),0)),0)</f>
        <v>0</v>
      </c>
      <c r="BJ561" s="3">
        <f ca="1">IFERROR(INDEX(INDIRECT("day_wise_sales_data!$B$2:$BZ$599"),MATCH(resource!$CC561,day_wise_sales_data!$A$2:$A$500,0),MATCH(resource!BJ$2,INDIRECT("day_wise_sales_data!$B$1:$BZ$1"),0)),0)</f>
        <v>0</v>
      </c>
      <c r="BK561" s="3">
        <f ca="1">IFERROR(INDEX(INDIRECT("day_wise_sales_data!$B$2:$BZ$599"),MATCH(resource!$CC561,day_wise_sales_data!$A$2:$A$500,0),MATCH(resource!BK$2,INDIRECT("day_wise_sales_data!$B$1:$BZ$1"),0)),0)</f>
        <v>0</v>
      </c>
      <c r="BL561" s="3">
        <f ca="1">IFERROR(INDEX(INDIRECT("day_wise_sales_data!$B$2:$BZ$599"),MATCH(resource!$CC561,day_wise_sales_data!$A$2:$A$500,0),MATCH(resource!BL$2,INDIRECT("day_wise_sales_data!$B$1:$BZ$1"),0)),0)</f>
        <v>0</v>
      </c>
      <c r="BM561" s="3">
        <f ca="1">IFERROR(INDEX(INDIRECT("day_wise_sales_data!$B$2:$BZ$599"),MATCH(resource!$CC561,day_wise_sales_data!$A$2:$A$500,0),MATCH(resource!BM$2,INDIRECT("day_wise_sales_data!$B$1:$BZ$1"),0)),0)</f>
        <v>0</v>
      </c>
      <c r="BN561" s="3">
        <f ca="1">IFERROR(INDEX(INDIRECT("day_wise_sales_data!$B$2:$BZ$599"),MATCH(resource!$CC561,day_wise_sales_data!$A$2:$A$500,0),MATCH(resource!BN$2,INDIRECT("day_wise_sales_data!$B$1:$BZ$1"),0)),0)</f>
        <v>0</v>
      </c>
      <c r="BO561" s="3">
        <f ca="1">IFERROR(INDEX(INDIRECT("day_wise_sales_data!$B$2:$BZ$599"),MATCH(resource!$CC561,day_wise_sales_data!$A$2:$A$500,0),MATCH(resource!BO$2,INDIRECT("day_wise_sales_data!$B$1:$BZ$1"),0)),0)</f>
        <v>0</v>
      </c>
      <c r="BP561" s="3">
        <f ca="1">IFERROR(INDEX(INDIRECT("day_wise_sales_data!$B$2:$BZ$599"),MATCH(resource!$CC561,day_wise_sales_data!$A$2:$A$500,0),MATCH(resource!BP$2,INDIRECT("day_wise_sales_data!$B$1:$BZ$1"),0)),0)</f>
        <v>0</v>
      </c>
      <c r="BQ561" s="3">
        <f ca="1">IFERROR(INDEX(INDIRECT("day_wise_sales_data!$B$2:$BZ$599"),MATCH(resource!$CC561,day_wise_sales_data!$A$2:$A$500,0),MATCH(resource!BQ$2,INDIRECT("day_wise_sales_data!$B$1:$BZ$1"),0)),0)</f>
        <v>0</v>
      </c>
      <c r="BR561" s="3">
        <f ca="1">IFERROR(INDEX(INDIRECT("day_wise_sales_data!$B$2:$BZ$599"),MATCH(resource!$CC561,day_wise_sales_data!$A$2:$A$500,0),MATCH(resource!BR$2,INDIRECT("day_wise_sales_data!$B$1:$BZ$1"),0)),0)</f>
        <v>0</v>
      </c>
      <c r="BS561" s="3">
        <f ca="1">IFERROR(INDEX(INDIRECT("day_wise_sales_data!$B$2:$BZ$599"),MATCH(resource!$CC561,day_wise_sales_data!$A$2:$A$500,0),MATCH(resource!BS$2,INDIRECT("day_wise_sales_data!$B$1:$BZ$1"),0)),0)</f>
        <v>0</v>
      </c>
      <c r="BT561" s="3">
        <f ca="1">IFERROR(INDEX(INDIRECT("day_wise_sales_data!$B$2:$BZ$599"),MATCH(resource!$CC561,day_wise_sales_data!$A$2:$A$500,0),MATCH(resource!BT$2,INDIRECT("day_wise_sales_data!$B$1:$BZ$1"),0)),0)</f>
        <v>0</v>
      </c>
      <c r="BU561" s="3">
        <f ca="1">IFERROR(INDEX(INDIRECT("day_wise_sales_data!$B$2:$BZ$599"),MATCH(resource!$CC561,day_wise_sales_data!$A$2:$A$500,0),MATCH(resource!BU$2,INDIRECT("day_wise_sales_data!$B$1:$BZ$1"),0)),0)</f>
        <v>0</v>
      </c>
      <c r="BV561" s="3">
        <f ca="1">IFERROR(INDEX(INDIRECT("day_wise_sales_data!$B$2:$BZ$599"),MATCH(resource!$CC561,day_wise_sales_data!$A$2:$A$500,0),MATCH(resource!BV$2,INDIRECT("day_wise_sales_data!$B$1:$BZ$1"),0)),0)</f>
        <v>0</v>
      </c>
      <c r="BW561" s="3">
        <f ca="1">IFERROR(INDEX(INDIRECT("day_wise_sales_data!$B$2:$BZ$599"),MATCH(resource!$CC561,day_wise_sales_data!$A$2:$A$500,0),MATCH(resource!BW$2,INDIRECT("day_wise_sales_data!$B$1:$BZ$1"),0)),0)</f>
        <v>0</v>
      </c>
      <c r="BX561" s="3">
        <f ca="1">IFERROR(INDEX(INDIRECT("day_wise_sales_data!$B$2:$BZ$599"),MATCH(resource!$CC561,day_wise_sales_data!$A$2:$A$500,0),MATCH(resource!BX$2,INDIRECT("day_wise_sales_data!$B$1:$BZ$1"),0)),0)</f>
        <v>0</v>
      </c>
      <c r="BY561" s="3">
        <f ca="1">IFERROR(INDEX(INDIRECT("day_wise_sales_data!$B$2:$BZ$599"),MATCH(resource!$CC561,day_wise_sales_data!$A$2:$A$500,0),MATCH(resource!BY$2,INDIRECT("day_wise_sales_data!$B$1:$BZ$1"),0)),0)</f>
        <v>0</v>
      </c>
      <c r="BZ561" s="3">
        <f ca="1">IFERROR(INDEX(INDIRECT("day_wise_sales_data!$B$2:$BZ$599"),MATCH(resource!$CC561,day_wise_sales_data!$A$2:$A$500,0),MATCH(resource!BZ$2,INDIRECT("day_wise_sales_data!$B$1:$BZ$1"),0)),0)</f>
        <v>0</v>
      </c>
      <c r="CA561" s="3">
        <f ca="1">IFERROR(INDEX(INDIRECT("day_wise_sales_data!$B$2:$BZ$599"),MATCH(resource!$CC561,day_wise_sales_data!$A$2:$A$500,0),MATCH(resource!CA$2,INDIRECT("day_wise_sales_data!$B$1:$BZ$1"),0)),0)</f>
        <v>0</v>
      </c>
      <c r="CC561" s="4">
        <f>sales_data!H560</f>
        <v>0</v>
      </c>
      <c r="CD561" s="1">
        <v>559</v>
      </c>
      <c r="CE561" s="1" t="str">
        <f>IF(AQ561=report!$AQ$3,resource!CD561,"")</f>
        <v/>
      </c>
      <c r="CF561" s="5" t="str">
        <f>IFERROR(SMALL($CE$3:$CE$1001,ROWS($CE$3:CE561)),"")</f>
        <v/>
      </c>
      <c r="CH561">
        <f>IFERROR(VLOOKUP($CC561,data_pull!$E$22:$G$700,2,0),0)</f>
        <v>0</v>
      </c>
      <c r="DK561" s="3" t="str">
        <f>IFERROR(INDEX(COD_SALES!$B$5:$Z$500,MATCH(resource!$CC561,COD_SALES!$A$5:$A$500,0),MATCH(resource!DK$2,COD_SALES!$B$4:$Z$4,0)),"")</f>
        <v/>
      </c>
      <c r="DL561" s="3" t="str">
        <f>IFERROR(INDEX(COD_SALES!$B$5:$Z$500,MATCH(resource!$CC561,COD_SALES!$A$5:$A$500,0),MATCH(resource!DL$2,COD_SALES!$B$4:$Z$4,0)),"")</f>
        <v/>
      </c>
      <c r="DM561" s="3" t="str">
        <f>IFERROR(INDEX(COD_SALES!$B$5:$Z$500,MATCH(resource!$CC561,COD_SALES!$A$5:$A$500,0),MATCH(resource!DM$2,COD_SALES!$B$4:$Z$4,0)),"")</f>
        <v/>
      </c>
      <c r="DN561" s="3" t="str">
        <f>IFERROR(INDEX(COD_SALES!$B$5:$Z$500,MATCH(resource!$CC561,COD_SALES!$A$5:$A$500,0),MATCH(resource!DN$2,COD_SALES!$B$4:$Z$4,0)),"")</f>
        <v/>
      </c>
      <c r="DO561" s="3" t="str">
        <f>IFERROR(INDEX(COD_SALES!$B$5:$Z$500,MATCH(resource!$CC561,COD_SALES!$A$5:$A$500,0),MATCH(resource!DO$2,COD_SALES!$B$4:$Z$4,0)),"")</f>
        <v/>
      </c>
      <c r="DP561" s="3" t="str">
        <f>IFERROR(INDEX(COD_SALES!$B$5:$Z$500,MATCH(resource!$CC561,COD_SALES!$A$5:$A$500,0),MATCH(resource!DP$2,COD_SALES!$B$4:$Z$4,0)),"")</f>
        <v/>
      </c>
      <c r="DQ561" s="3" t="str">
        <f>IFERROR(INDEX(COD_SALES!$B$5:$Z$500,MATCH(resource!$CC561,COD_SALES!$A$5:$A$500,0),MATCH(resource!DQ$2,COD_SALES!$B$4:$Z$4,0)),"")</f>
        <v/>
      </c>
      <c r="DR561" s="3" t="str">
        <f>IFERROR(INDEX(COD_SALES!$B$5:$Z$500,MATCH(resource!$CC561,COD_SALES!$A$5:$A$500,0),MATCH(resource!DR$2,COD_SALES!$B$4:$Z$4,0)),"")</f>
        <v/>
      </c>
      <c r="DS561" s="3" t="str">
        <f>IFERROR(INDEX(COD_SALES!$B$5:$Z$500,MATCH(resource!$CC561,COD_SALES!$A$5:$A$500,0),MATCH(resource!DS$2,COD_SALES!$B$4:$Z$4,0)),"")</f>
        <v/>
      </c>
      <c r="DT561" s="3" t="str">
        <f>IFERROR(INDEX(COD_SALES!$B$5:$Z$500,MATCH(resource!$CC561,COD_SALES!$A$5:$A$500,0),MATCH(resource!DT$2,COD_SALES!$B$4:$Z$4,0)),"")</f>
        <v/>
      </c>
      <c r="DU561" s="3" t="str">
        <f>IFERROR(INDEX(COD_SALES!$B$5:$Z$500,MATCH(resource!$CC561,COD_SALES!$A$5:$A$500,0),MATCH(resource!DU$2,COD_SALES!$B$4:$Z$4,0)),"")</f>
        <v/>
      </c>
      <c r="DV561" s="3" t="str">
        <f>IFERROR(INDEX(COD_SALES!$B$5:$Z$500,MATCH(resource!$CC561,COD_SALES!$A$5:$A$500,0),MATCH(resource!DV$2,COD_SALES!$B$4:$Z$4,0)),"")</f>
        <v/>
      </c>
      <c r="DW561" s="3" t="str">
        <f>IFERROR(INDEX(COD_SALES!$B$5:$Z$500,MATCH(resource!$CC561,COD_SALES!$A$5:$A$500,0),MATCH(resource!DW$2,COD_SALES!$B$4:$Z$4,0)),"")</f>
        <v/>
      </c>
      <c r="DX561" s="3" t="str">
        <f>IFERROR(INDEX(COD_SALES!$B$5:$Z$500,MATCH(resource!$CC561,COD_SALES!$A$5:$A$500,0),MATCH(resource!DX$2,COD_SALES!$B$4:$Z$4,0)),"")</f>
        <v/>
      </c>
      <c r="DY561" s="3" t="str">
        <f>IFERROR(INDEX(COD_SALES!$B$5:$Z$500,MATCH(resource!$CC561,COD_SALES!$A$5:$A$500,0),MATCH(resource!DY$2,COD_SALES!$B$4:$Z$4,0)),"")</f>
        <v/>
      </c>
      <c r="DZ561" s="3" t="str">
        <f>IFERROR(INDEX(COD_SALES!$B$5:$Z$500,MATCH(resource!$CC561,COD_SALES!$A$5:$A$500,0),MATCH(resource!DZ$2,COD_SALES!$B$4:$Z$4,0)),"")</f>
        <v/>
      </c>
      <c r="EA561" s="3" t="str">
        <f>IFERROR(INDEX(COD_SALES!$B$5:$Z$500,MATCH(resource!$CC561,COD_SALES!$A$5:$A$500,0),MATCH(resource!EA$2,COD_SALES!$B$4:$Z$4,0)),"")</f>
        <v/>
      </c>
      <c r="EB561" s="3">
        <f t="shared" si="132"/>
        <v>0</v>
      </c>
      <c r="EW561" s="3">
        <f>IFERROR(VLOOKUP(CC561,data_pull!$AO$25:$AR$546,2,0),0)</f>
        <v>0</v>
      </c>
      <c r="EX561" s="1">
        <f>IFERROR(VLOOKUP(CC561,data_pull!$AO$25:$AR$546,4,0),0)</f>
        <v>0</v>
      </c>
    </row>
    <row r="562" spans="13:154" x14ac:dyDescent="0.25"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4">
        <f>sales_data!B561</f>
        <v>0</v>
      </c>
      <c r="AR562" s="4">
        <f>sales_data!C561</f>
        <v>0</v>
      </c>
      <c r="AS562" s="5" t="str">
        <f t="shared" si="131"/>
        <v/>
      </c>
      <c r="AT562" s="4">
        <f>sales_data!I561</f>
        <v>0</v>
      </c>
      <c r="AU562" s="4">
        <f>sales_data!W561</f>
        <v>0</v>
      </c>
      <c r="AV562" s="1">
        <f>sales_data!N561</f>
        <v>0</v>
      </c>
      <c r="AW562" s="1">
        <f>sales_data!P561</f>
        <v>0</v>
      </c>
      <c r="AX562" s="3">
        <f ca="1">IFERROR(INDEX(INDIRECT("day_wise_sales_data!$B$2:$BZ$599"),MATCH(resource!$CC562,day_wise_sales_data!$A$2:$A$500,0),MATCH(resource!AX$2,INDIRECT("day_wise_sales_data!$B$1:$BZ$1"),0)),0)</f>
        <v>0</v>
      </c>
      <c r="AY562" s="3">
        <f ca="1">IFERROR(INDEX(INDIRECT("day_wise_sales_data!$B$2:$BZ$599"),MATCH(resource!$CC562,day_wise_sales_data!$A$2:$A$500,0),MATCH(resource!AY$2,INDIRECT("day_wise_sales_data!$B$1:$BZ$1"),0)),0)</f>
        <v>0</v>
      </c>
      <c r="AZ562" s="3">
        <f ca="1">IFERROR(INDEX(INDIRECT("day_wise_sales_data!$B$2:$BZ$599"),MATCH(resource!$CC562,day_wise_sales_data!$A$2:$A$500,0),MATCH(resource!AZ$2,INDIRECT("day_wise_sales_data!$B$1:$BZ$1"),0)),0)</f>
        <v>0</v>
      </c>
      <c r="BA562" s="3">
        <f ca="1">IFERROR(INDEX(INDIRECT("day_wise_sales_data!$B$2:$BZ$599"),MATCH(resource!$CC562,day_wise_sales_data!$A$2:$A$500,0),MATCH(resource!BA$2,INDIRECT("day_wise_sales_data!$B$1:$BZ$1"),0)),0)</f>
        <v>0</v>
      </c>
      <c r="BB562" s="3">
        <f ca="1">IFERROR(INDEX(INDIRECT("day_wise_sales_data!$B$2:$BZ$599"),MATCH(resource!$CC562,day_wise_sales_data!$A$2:$A$500,0),MATCH(resource!BB$2,INDIRECT("day_wise_sales_data!$B$1:$BZ$1"),0)),0)</f>
        <v>0</v>
      </c>
      <c r="BC562" s="3">
        <f ca="1">IFERROR(INDEX(INDIRECT("day_wise_sales_data!$B$2:$BZ$599"),MATCH(resource!$CC562,day_wise_sales_data!$A$2:$A$500,0),MATCH(resource!BC$2,INDIRECT("day_wise_sales_data!$B$1:$BZ$1"),0)),0)</f>
        <v>0</v>
      </c>
      <c r="BD562" s="3">
        <f ca="1">IFERROR(INDEX(INDIRECT("day_wise_sales_data!$B$2:$BZ$599"),MATCH(resource!$CC562,day_wise_sales_data!$A$2:$A$500,0),MATCH(resource!BD$2,INDIRECT("day_wise_sales_data!$B$1:$BZ$1"),0)),0)</f>
        <v>0</v>
      </c>
      <c r="BE562" s="3">
        <f ca="1">IFERROR(INDEX(INDIRECT("day_wise_sales_data!$B$2:$BZ$599"),MATCH(resource!$CC562,day_wise_sales_data!$A$2:$A$500,0),MATCH(resource!BE$2,INDIRECT("day_wise_sales_data!$B$1:$BZ$1"),0)),0)</f>
        <v>0</v>
      </c>
      <c r="BF562" s="3">
        <f ca="1">IFERROR(INDEX(INDIRECT("day_wise_sales_data!$B$2:$BZ$599"),MATCH(resource!$CC562,day_wise_sales_data!$A$2:$A$500,0),MATCH(resource!BF$2,INDIRECT("day_wise_sales_data!$B$1:$BZ$1"),0)),0)</f>
        <v>0</v>
      </c>
      <c r="BG562" s="3">
        <f ca="1">IFERROR(INDEX(INDIRECT("day_wise_sales_data!$B$2:$BZ$599"),MATCH(resource!$CC562,day_wise_sales_data!$A$2:$A$500,0),MATCH(resource!BG$2,INDIRECT("day_wise_sales_data!$B$1:$BZ$1"),0)),0)</f>
        <v>0</v>
      </c>
      <c r="BH562" s="3">
        <f ca="1">IFERROR(INDEX(INDIRECT("day_wise_sales_data!$B$2:$BZ$599"),MATCH(resource!$CC562,day_wise_sales_data!$A$2:$A$500,0),MATCH(resource!BH$2,INDIRECT("day_wise_sales_data!$B$1:$BZ$1"),0)),0)</f>
        <v>0</v>
      </c>
      <c r="BI562" s="3">
        <f ca="1">IFERROR(INDEX(INDIRECT("day_wise_sales_data!$B$2:$BZ$599"),MATCH(resource!$CC562,day_wise_sales_data!$A$2:$A$500,0),MATCH(resource!BI$2,INDIRECT("day_wise_sales_data!$B$1:$BZ$1"),0)),0)</f>
        <v>0</v>
      </c>
      <c r="BJ562" s="3">
        <f ca="1">IFERROR(INDEX(INDIRECT("day_wise_sales_data!$B$2:$BZ$599"),MATCH(resource!$CC562,day_wise_sales_data!$A$2:$A$500,0),MATCH(resource!BJ$2,INDIRECT("day_wise_sales_data!$B$1:$BZ$1"),0)),0)</f>
        <v>0</v>
      </c>
      <c r="BK562" s="3">
        <f ca="1">IFERROR(INDEX(INDIRECT("day_wise_sales_data!$B$2:$BZ$599"),MATCH(resource!$CC562,day_wise_sales_data!$A$2:$A$500,0),MATCH(resource!BK$2,INDIRECT("day_wise_sales_data!$B$1:$BZ$1"),0)),0)</f>
        <v>0</v>
      </c>
      <c r="BL562" s="3">
        <f ca="1">IFERROR(INDEX(INDIRECT("day_wise_sales_data!$B$2:$BZ$599"),MATCH(resource!$CC562,day_wise_sales_data!$A$2:$A$500,0),MATCH(resource!BL$2,INDIRECT("day_wise_sales_data!$B$1:$BZ$1"),0)),0)</f>
        <v>0</v>
      </c>
      <c r="BM562" s="3">
        <f ca="1">IFERROR(INDEX(INDIRECT("day_wise_sales_data!$B$2:$BZ$599"),MATCH(resource!$CC562,day_wise_sales_data!$A$2:$A$500,0),MATCH(resource!BM$2,INDIRECT("day_wise_sales_data!$B$1:$BZ$1"),0)),0)</f>
        <v>0</v>
      </c>
      <c r="BN562" s="3">
        <f ca="1">IFERROR(INDEX(INDIRECT("day_wise_sales_data!$B$2:$BZ$599"),MATCH(resource!$CC562,day_wise_sales_data!$A$2:$A$500,0),MATCH(resource!BN$2,INDIRECT("day_wise_sales_data!$B$1:$BZ$1"),0)),0)</f>
        <v>0</v>
      </c>
      <c r="BO562" s="3">
        <f ca="1">IFERROR(INDEX(INDIRECT("day_wise_sales_data!$B$2:$BZ$599"),MATCH(resource!$CC562,day_wise_sales_data!$A$2:$A$500,0),MATCH(resource!BO$2,INDIRECT("day_wise_sales_data!$B$1:$BZ$1"),0)),0)</f>
        <v>0</v>
      </c>
      <c r="BP562" s="3">
        <f ca="1">IFERROR(INDEX(INDIRECT("day_wise_sales_data!$B$2:$BZ$599"),MATCH(resource!$CC562,day_wise_sales_data!$A$2:$A$500,0),MATCH(resource!BP$2,INDIRECT("day_wise_sales_data!$B$1:$BZ$1"),0)),0)</f>
        <v>0</v>
      </c>
      <c r="BQ562" s="3">
        <f ca="1">IFERROR(INDEX(INDIRECT("day_wise_sales_data!$B$2:$BZ$599"),MATCH(resource!$CC562,day_wise_sales_data!$A$2:$A$500,0),MATCH(resource!BQ$2,INDIRECT("day_wise_sales_data!$B$1:$BZ$1"),0)),0)</f>
        <v>0</v>
      </c>
      <c r="BR562" s="3">
        <f ca="1">IFERROR(INDEX(INDIRECT("day_wise_sales_data!$B$2:$BZ$599"),MATCH(resource!$CC562,day_wise_sales_data!$A$2:$A$500,0),MATCH(resource!BR$2,INDIRECT("day_wise_sales_data!$B$1:$BZ$1"),0)),0)</f>
        <v>0</v>
      </c>
      <c r="BS562" s="3">
        <f ca="1">IFERROR(INDEX(INDIRECT("day_wise_sales_data!$B$2:$BZ$599"),MATCH(resource!$CC562,day_wise_sales_data!$A$2:$A$500,0),MATCH(resource!BS$2,INDIRECT("day_wise_sales_data!$B$1:$BZ$1"),0)),0)</f>
        <v>0</v>
      </c>
      <c r="BT562" s="3">
        <f ca="1">IFERROR(INDEX(INDIRECT("day_wise_sales_data!$B$2:$BZ$599"),MATCH(resource!$CC562,day_wise_sales_data!$A$2:$A$500,0),MATCH(resource!BT$2,INDIRECT("day_wise_sales_data!$B$1:$BZ$1"),0)),0)</f>
        <v>0</v>
      </c>
      <c r="BU562" s="3">
        <f ca="1">IFERROR(INDEX(INDIRECT("day_wise_sales_data!$B$2:$BZ$599"),MATCH(resource!$CC562,day_wise_sales_data!$A$2:$A$500,0),MATCH(resource!BU$2,INDIRECT("day_wise_sales_data!$B$1:$BZ$1"),0)),0)</f>
        <v>0</v>
      </c>
      <c r="BV562" s="3">
        <f ca="1">IFERROR(INDEX(INDIRECT("day_wise_sales_data!$B$2:$BZ$599"),MATCH(resource!$CC562,day_wise_sales_data!$A$2:$A$500,0),MATCH(resource!BV$2,INDIRECT("day_wise_sales_data!$B$1:$BZ$1"),0)),0)</f>
        <v>0</v>
      </c>
      <c r="BW562" s="3">
        <f ca="1">IFERROR(INDEX(INDIRECT("day_wise_sales_data!$B$2:$BZ$599"),MATCH(resource!$CC562,day_wise_sales_data!$A$2:$A$500,0),MATCH(resource!BW$2,INDIRECT("day_wise_sales_data!$B$1:$BZ$1"),0)),0)</f>
        <v>0</v>
      </c>
      <c r="BX562" s="3">
        <f ca="1">IFERROR(INDEX(INDIRECT("day_wise_sales_data!$B$2:$BZ$599"),MATCH(resource!$CC562,day_wise_sales_data!$A$2:$A$500,0),MATCH(resource!BX$2,INDIRECT("day_wise_sales_data!$B$1:$BZ$1"),0)),0)</f>
        <v>0</v>
      </c>
      <c r="BY562" s="3">
        <f ca="1">IFERROR(INDEX(INDIRECT("day_wise_sales_data!$B$2:$BZ$599"),MATCH(resource!$CC562,day_wise_sales_data!$A$2:$A$500,0),MATCH(resource!BY$2,INDIRECT("day_wise_sales_data!$B$1:$BZ$1"),0)),0)</f>
        <v>0</v>
      </c>
      <c r="BZ562" s="3">
        <f ca="1">IFERROR(INDEX(INDIRECT("day_wise_sales_data!$B$2:$BZ$599"),MATCH(resource!$CC562,day_wise_sales_data!$A$2:$A$500,0),MATCH(resource!BZ$2,INDIRECT("day_wise_sales_data!$B$1:$BZ$1"),0)),0)</f>
        <v>0</v>
      </c>
      <c r="CA562" s="3">
        <f ca="1">IFERROR(INDEX(INDIRECT("day_wise_sales_data!$B$2:$BZ$599"),MATCH(resource!$CC562,day_wise_sales_data!$A$2:$A$500,0),MATCH(resource!CA$2,INDIRECT("day_wise_sales_data!$B$1:$BZ$1"),0)),0)</f>
        <v>0</v>
      </c>
      <c r="CC562" s="4">
        <f>sales_data!H561</f>
        <v>0</v>
      </c>
      <c r="CD562" s="1">
        <v>560</v>
      </c>
      <c r="CE562" s="1" t="str">
        <f>IF(AQ562=report!$AQ$3,resource!CD562,"")</f>
        <v/>
      </c>
      <c r="CF562" s="5" t="str">
        <f>IFERROR(SMALL($CE$3:$CE$1001,ROWS($CE$3:CE562)),"")</f>
        <v/>
      </c>
      <c r="CH562">
        <f>IFERROR(VLOOKUP($CC562,data_pull!$E$22:$G$700,2,0),0)</f>
        <v>0</v>
      </c>
      <c r="DK562" s="3" t="str">
        <f>IFERROR(INDEX(COD_SALES!$B$5:$Z$500,MATCH(resource!$CC562,COD_SALES!$A$5:$A$500,0),MATCH(resource!DK$2,COD_SALES!$B$4:$Z$4,0)),"")</f>
        <v/>
      </c>
      <c r="DL562" s="3" t="str">
        <f>IFERROR(INDEX(COD_SALES!$B$5:$Z$500,MATCH(resource!$CC562,COD_SALES!$A$5:$A$500,0),MATCH(resource!DL$2,COD_SALES!$B$4:$Z$4,0)),"")</f>
        <v/>
      </c>
      <c r="DM562" s="3" t="str">
        <f>IFERROR(INDEX(COD_SALES!$B$5:$Z$500,MATCH(resource!$CC562,COD_SALES!$A$5:$A$500,0),MATCH(resource!DM$2,COD_SALES!$B$4:$Z$4,0)),"")</f>
        <v/>
      </c>
      <c r="DN562" s="3" t="str">
        <f>IFERROR(INDEX(COD_SALES!$B$5:$Z$500,MATCH(resource!$CC562,COD_SALES!$A$5:$A$500,0),MATCH(resource!DN$2,COD_SALES!$B$4:$Z$4,0)),"")</f>
        <v/>
      </c>
      <c r="DO562" s="3" t="str">
        <f>IFERROR(INDEX(COD_SALES!$B$5:$Z$500,MATCH(resource!$CC562,COD_SALES!$A$5:$A$500,0),MATCH(resource!DO$2,COD_SALES!$B$4:$Z$4,0)),"")</f>
        <v/>
      </c>
      <c r="DP562" s="3" t="str">
        <f>IFERROR(INDEX(COD_SALES!$B$5:$Z$500,MATCH(resource!$CC562,COD_SALES!$A$5:$A$500,0),MATCH(resource!DP$2,COD_SALES!$B$4:$Z$4,0)),"")</f>
        <v/>
      </c>
      <c r="DQ562" s="3" t="str">
        <f>IFERROR(INDEX(COD_SALES!$B$5:$Z$500,MATCH(resource!$CC562,COD_SALES!$A$5:$A$500,0),MATCH(resource!DQ$2,COD_SALES!$B$4:$Z$4,0)),"")</f>
        <v/>
      </c>
      <c r="DR562" s="3" t="str">
        <f>IFERROR(INDEX(COD_SALES!$B$5:$Z$500,MATCH(resource!$CC562,COD_SALES!$A$5:$A$500,0),MATCH(resource!DR$2,COD_SALES!$B$4:$Z$4,0)),"")</f>
        <v/>
      </c>
      <c r="DS562" s="3" t="str">
        <f>IFERROR(INDEX(COD_SALES!$B$5:$Z$500,MATCH(resource!$CC562,COD_SALES!$A$5:$A$500,0),MATCH(resource!DS$2,COD_SALES!$B$4:$Z$4,0)),"")</f>
        <v/>
      </c>
      <c r="DT562" s="3" t="str">
        <f>IFERROR(INDEX(COD_SALES!$B$5:$Z$500,MATCH(resource!$CC562,COD_SALES!$A$5:$A$500,0),MATCH(resource!DT$2,COD_SALES!$B$4:$Z$4,0)),"")</f>
        <v/>
      </c>
      <c r="DU562" s="3" t="str">
        <f>IFERROR(INDEX(COD_SALES!$B$5:$Z$500,MATCH(resource!$CC562,COD_SALES!$A$5:$A$500,0),MATCH(resource!DU$2,COD_SALES!$B$4:$Z$4,0)),"")</f>
        <v/>
      </c>
      <c r="DV562" s="3" t="str">
        <f>IFERROR(INDEX(COD_SALES!$B$5:$Z$500,MATCH(resource!$CC562,COD_SALES!$A$5:$A$500,0),MATCH(resource!DV$2,COD_SALES!$B$4:$Z$4,0)),"")</f>
        <v/>
      </c>
      <c r="DW562" s="3" t="str">
        <f>IFERROR(INDEX(COD_SALES!$B$5:$Z$500,MATCH(resource!$CC562,COD_SALES!$A$5:$A$500,0),MATCH(resource!DW$2,COD_SALES!$B$4:$Z$4,0)),"")</f>
        <v/>
      </c>
      <c r="DX562" s="3" t="str">
        <f>IFERROR(INDEX(COD_SALES!$B$5:$Z$500,MATCH(resource!$CC562,COD_SALES!$A$5:$A$500,0),MATCH(resource!DX$2,COD_SALES!$B$4:$Z$4,0)),"")</f>
        <v/>
      </c>
      <c r="DY562" s="3" t="str">
        <f>IFERROR(INDEX(COD_SALES!$B$5:$Z$500,MATCH(resource!$CC562,COD_SALES!$A$5:$A$500,0),MATCH(resource!DY$2,COD_SALES!$B$4:$Z$4,0)),"")</f>
        <v/>
      </c>
      <c r="DZ562" s="3" t="str">
        <f>IFERROR(INDEX(COD_SALES!$B$5:$Z$500,MATCH(resource!$CC562,COD_SALES!$A$5:$A$500,0),MATCH(resource!DZ$2,COD_SALES!$B$4:$Z$4,0)),"")</f>
        <v/>
      </c>
      <c r="EA562" s="3" t="str">
        <f>IFERROR(INDEX(COD_SALES!$B$5:$Z$500,MATCH(resource!$CC562,COD_SALES!$A$5:$A$500,0),MATCH(resource!EA$2,COD_SALES!$B$4:$Z$4,0)),"")</f>
        <v/>
      </c>
      <c r="EB562" s="3">
        <f t="shared" si="132"/>
        <v>0</v>
      </c>
      <c r="EW562" s="3">
        <f>IFERROR(VLOOKUP(CC562,data_pull!$AO$25:$AR$546,2,0),0)</f>
        <v>0</v>
      </c>
      <c r="EX562" s="1">
        <f>IFERROR(VLOOKUP(CC562,data_pull!$AO$25:$AR$546,4,0),0)</f>
        <v>0</v>
      </c>
    </row>
    <row r="563" spans="13:154" x14ac:dyDescent="0.25"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4">
        <f>sales_data!B562</f>
        <v>0</v>
      </c>
      <c r="AR563" s="4">
        <f>sales_data!C562</f>
        <v>0</v>
      </c>
      <c r="AS563" s="5" t="str">
        <f t="shared" si="131"/>
        <v/>
      </c>
      <c r="AT563" s="4">
        <f>sales_data!I562</f>
        <v>0</v>
      </c>
      <c r="AU563" s="4">
        <f>sales_data!W562</f>
        <v>0</v>
      </c>
      <c r="AV563" s="1">
        <f>sales_data!N562</f>
        <v>0</v>
      </c>
      <c r="AW563" s="1">
        <f>sales_data!P562</f>
        <v>0</v>
      </c>
      <c r="AX563" s="3">
        <f ca="1">IFERROR(INDEX(INDIRECT("day_wise_sales_data!$B$2:$BZ$599"),MATCH(resource!$CC563,day_wise_sales_data!$A$2:$A$500,0),MATCH(resource!AX$2,INDIRECT("day_wise_sales_data!$B$1:$BZ$1"),0)),0)</f>
        <v>0</v>
      </c>
      <c r="AY563" s="3">
        <f ca="1">IFERROR(INDEX(INDIRECT("day_wise_sales_data!$B$2:$BZ$599"),MATCH(resource!$CC563,day_wise_sales_data!$A$2:$A$500,0),MATCH(resource!AY$2,INDIRECT("day_wise_sales_data!$B$1:$BZ$1"),0)),0)</f>
        <v>0</v>
      </c>
      <c r="AZ563" s="3">
        <f ca="1">IFERROR(INDEX(INDIRECT("day_wise_sales_data!$B$2:$BZ$599"),MATCH(resource!$CC563,day_wise_sales_data!$A$2:$A$500,0),MATCH(resource!AZ$2,INDIRECT("day_wise_sales_data!$B$1:$BZ$1"),0)),0)</f>
        <v>0</v>
      </c>
      <c r="BA563" s="3">
        <f ca="1">IFERROR(INDEX(INDIRECT("day_wise_sales_data!$B$2:$BZ$599"),MATCH(resource!$CC563,day_wise_sales_data!$A$2:$A$500,0),MATCH(resource!BA$2,INDIRECT("day_wise_sales_data!$B$1:$BZ$1"),0)),0)</f>
        <v>0</v>
      </c>
      <c r="BB563" s="3">
        <f ca="1">IFERROR(INDEX(INDIRECT("day_wise_sales_data!$B$2:$BZ$599"),MATCH(resource!$CC563,day_wise_sales_data!$A$2:$A$500,0),MATCH(resource!BB$2,INDIRECT("day_wise_sales_data!$B$1:$BZ$1"),0)),0)</f>
        <v>0</v>
      </c>
      <c r="BC563" s="3">
        <f ca="1">IFERROR(INDEX(INDIRECT("day_wise_sales_data!$B$2:$BZ$599"),MATCH(resource!$CC563,day_wise_sales_data!$A$2:$A$500,0),MATCH(resource!BC$2,INDIRECT("day_wise_sales_data!$B$1:$BZ$1"),0)),0)</f>
        <v>0</v>
      </c>
      <c r="BD563" s="3">
        <f ca="1">IFERROR(INDEX(INDIRECT("day_wise_sales_data!$B$2:$BZ$599"),MATCH(resource!$CC563,day_wise_sales_data!$A$2:$A$500,0),MATCH(resource!BD$2,INDIRECT("day_wise_sales_data!$B$1:$BZ$1"),0)),0)</f>
        <v>0</v>
      </c>
      <c r="BE563" s="3">
        <f ca="1">IFERROR(INDEX(INDIRECT("day_wise_sales_data!$B$2:$BZ$599"),MATCH(resource!$CC563,day_wise_sales_data!$A$2:$A$500,0),MATCH(resource!BE$2,INDIRECT("day_wise_sales_data!$B$1:$BZ$1"),0)),0)</f>
        <v>0</v>
      </c>
      <c r="BF563" s="3">
        <f ca="1">IFERROR(INDEX(INDIRECT("day_wise_sales_data!$B$2:$BZ$599"),MATCH(resource!$CC563,day_wise_sales_data!$A$2:$A$500,0),MATCH(resource!BF$2,INDIRECT("day_wise_sales_data!$B$1:$BZ$1"),0)),0)</f>
        <v>0</v>
      </c>
      <c r="BG563" s="3">
        <f ca="1">IFERROR(INDEX(INDIRECT("day_wise_sales_data!$B$2:$BZ$599"),MATCH(resource!$CC563,day_wise_sales_data!$A$2:$A$500,0),MATCH(resource!BG$2,INDIRECT("day_wise_sales_data!$B$1:$BZ$1"),0)),0)</f>
        <v>0</v>
      </c>
      <c r="BH563" s="3">
        <f ca="1">IFERROR(INDEX(INDIRECT("day_wise_sales_data!$B$2:$BZ$599"),MATCH(resource!$CC563,day_wise_sales_data!$A$2:$A$500,0),MATCH(resource!BH$2,INDIRECT("day_wise_sales_data!$B$1:$BZ$1"),0)),0)</f>
        <v>0</v>
      </c>
      <c r="BI563" s="3">
        <f ca="1">IFERROR(INDEX(INDIRECT("day_wise_sales_data!$B$2:$BZ$599"),MATCH(resource!$CC563,day_wise_sales_data!$A$2:$A$500,0),MATCH(resource!BI$2,INDIRECT("day_wise_sales_data!$B$1:$BZ$1"),0)),0)</f>
        <v>0</v>
      </c>
      <c r="BJ563" s="3">
        <f ca="1">IFERROR(INDEX(INDIRECT("day_wise_sales_data!$B$2:$BZ$599"),MATCH(resource!$CC563,day_wise_sales_data!$A$2:$A$500,0),MATCH(resource!BJ$2,INDIRECT("day_wise_sales_data!$B$1:$BZ$1"),0)),0)</f>
        <v>0</v>
      </c>
      <c r="BK563" s="3">
        <f ca="1">IFERROR(INDEX(INDIRECT("day_wise_sales_data!$B$2:$BZ$599"),MATCH(resource!$CC563,day_wise_sales_data!$A$2:$A$500,0),MATCH(resource!BK$2,INDIRECT("day_wise_sales_data!$B$1:$BZ$1"),0)),0)</f>
        <v>0</v>
      </c>
      <c r="BL563" s="3">
        <f ca="1">IFERROR(INDEX(INDIRECT("day_wise_sales_data!$B$2:$BZ$599"),MATCH(resource!$CC563,day_wise_sales_data!$A$2:$A$500,0),MATCH(resource!BL$2,INDIRECT("day_wise_sales_data!$B$1:$BZ$1"),0)),0)</f>
        <v>0</v>
      </c>
      <c r="BM563" s="3">
        <f ca="1">IFERROR(INDEX(INDIRECT("day_wise_sales_data!$B$2:$BZ$599"),MATCH(resource!$CC563,day_wise_sales_data!$A$2:$A$500,0),MATCH(resource!BM$2,INDIRECT("day_wise_sales_data!$B$1:$BZ$1"),0)),0)</f>
        <v>0</v>
      </c>
      <c r="BN563" s="3">
        <f ca="1">IFERROR(INDEX(INDIRECT("day_wise_sales_data!$B$2:$BZ$599"),MATCH(resource!$CC563,day_wise_sales_data!$A$2:$A$500,0),MATCH(resource!BN$2,INDIRECT("day_wise_sales_data!$B$1:$BZ$1"),0)),0)</f>
        <v>0</v>
      </c>
      <c r="BO563" s="3">
        <f ca="1">IFERROR(INDEX(INDIRECT("day_wise_sales_data!$B$2:$BZ$599"),MATCH(resource!$CC563,day_wise_sales_data!$A$2:$A$500,0),MATCH(resource!BO$2,INDIRECT("day_wise_sales_data!$B$1:$BZ$1"),0)),0)</f>
        <v>0</v>
      </c>
      <c r="BP563" s="3">
        <f ca="1">IFERROR(INDEX(INDIRECT("day_wise_sales_data!$B$2:$BZ$599"),MATCH(resource!$CC563,day_wise_sales_data!$A$2:$A$500,0),MATCH(resource!BP$2,INDIRECT("day_wise_sales_data!$B$1:$BZ$1"),0)),0)</f>
        <v>0</v>
      </c>
      <c r="BQ563" s="3">
        <f ca="1">IFERROR(INDEX(INDIRECT("day_wise_sales_data!$B$2:$BZ$599"),MATCH(resource!$CC563,day_wise_sales_data!$A$2:$A$500,0),MATCH(resource!BQ$2,INDIRECT("day_wise_sales_data!$B$1:$BZ$1"),0)),0)</f>
        <v>0</v>
      </c>
      <c r="BR563" s="3">
        <f ca="1">IFERROR(INDEX(INDIRECT("day_wise_sales_data!$B$2:$BZ$599"),MATCH(resource!$CC563,day_wise_sales_data!$A$2:$A$500,0),MATCH(resource!BR$2,INDIRECT("day_wise_sales_data!$B$1:$BZ$1"),0)),0)</f>
        <v>0</v>
      </c>
      <c r="BS563" s="3">
        <f ca="1">IFERROR(INDEX(INDIRECT("day_wise_sales_data!$B$2:$BZ$599"),MATCH(resource!$CC563,day_wise_sales_data!$A$2:$A$500,0),MATCH(resource!BS$2,INDIRECT("day_wise_sales_data!$B$1:$BZ$1"),0)),0)</f>
        <v>0</v>
      </c>
      <c r="BT563" s="3">
        <f ca="1">IFERROR(INDEX(INDIRECT("day_wise_sales_data!$B$2:$BZ$599"),MATCH(resource!$CC563,day_wise_sales_data!$A$2:$A$500,0),MATCH(resource!BT$2,INDIRECT("day_wise_sales_data!$B$1:$BZ$1"),0)),0)</f>
        <v>0</v>
      </c>
      <c r="BU563" s="3">
        <f ca="1">IFERROR(INDEX(INDIRECT("day_wise_sales_data!$B$2:$BZ$599"),MATCH(resource!$CC563,day_wise_sales_data!$A$2:$A$500,0),MATCH(resource!BU$2,INDIRECT("day_wise_sales_data!$B$1:$BZ$1"),0)),0)</f>
        <v>0</v>
      </c>
      <c r="BV563" s="3">
        <f ca="1">IFERROR(INDEX(INDIRECT("day_wise_sales_data!$B$2:$BZ$599"),MATCH(resource!$CC563,day_wise_sales_data!$A$2:$A$500,0),MATCH(resource!BV$2,INDIRECT("day_wise_sales_data!$B$1:$BZ$1"),0)),0)</f>
        <v>0</v>
      </c>
      <c r="BW563" s="3">
        <f ca="1">IFERROR(INDEX(INDIRECT("day_wise_sales_data!$B$2:$BZ$599"),MATCH(resource!$CC563,day_wise_sales_data!$A$2:$A$500,0),MATCH(resource!BW$2,INDIRECT("day_wise_sales_data!$B$1:$BZ$1"),0)),0)</f>
        <v>0</v>
      </c>
      <c r="BX563" s="3">
        <f ca="1">IFERROR(INDEX(INDIRECT("day_wise_sales_data!$B$2:$BZ$599"),MATCH(resource!$CC563,day_wise_sales_data!$A$2:$A$500,0),MATCH(resource!BX$2,INDIRECT("day_wise_sales_data!$B$1:$BZ$1"),0)),0)</f>
        <v>0</v>
      </c>
      <c r="BY563" s="3">
        <f ca="1">IFERROR(INDEX(INDIRECT("day_wise_sales_data!$B$2:$BZ$599"),MATCH(resource!$CC563,day_wise_sales_data!$A$2:$A$500,0),MATCH(resource!BY$2,INDIRECT("day_wise_sales_data!$B$1:$BZ$1"),0)),0)</f>
        <v>0</v>
      </c>
      <c r="BZ563" s="3">
        <f ca="1">IFERROR(INDEX(INDIRECT("day_wise_sales_data!$B$2:$BZ$599"),MATCH(resource!$CC563,day_wise_sales_data!$A$2:$A$500,0),MATCH(resource!BZ$2,INDIRECT("day_wise_sales_data!$B$1:$BZ$1"),0)),0)</f>
        <v>0</v>
      </c>
      <c r="CA563" s="3">
        <f ca="1">IFERROR(INDEX(INDIRECT("day_wise_sales_data!$B$2:$BZ$599"),MATCH(resource!$CC563,day_wise_sales_data!$A$2:$A$500,0),MATCH(resource!CA$2,INDIRECT("day_wise_sales_data!$B$1:$BZ$1"),0)),0)</f>
        <v>0</v>
      </c>
      <c r="CC563" s="4">
        <f>sales_data!H562</f>
        <v>0</v>
      </c>
      <c r="CD563" s="1">
        <v>561</v>
      </c>
      <c r="CE563" s="1" t="str">
        <f>IF(AQ563=report!$AQ$3,resource!CD563,"")</f>
        <v/>
      </c>
      <c r="CF563" s="5" t="str">
        <f>IFERROR(SMALL($CE$3:$CE$1001,ROWS($CE$3:CE563)),"")</f>
        <v/>
      </c>
      <c r="CH563">
        <f>IFERROR(VLOOKUP($CC563,data_pull!$E$22:$G$700,2,0),0)</f>
        <v>0</v>
      </c>
      <c r="DK563" s="3" t="str">
        <f>IFERROR(INDEX(COD_SALES!$B$5:$Z$500,MATCH(resource!$CC563,COD_SALES!$A$5:$A$500,0),MATCH(resource!DK$2,COD_SALES!$B$4:$Z$4,0)),"")</f>
        <v/>
      </c>
      <c r="DL563" s="3" t="str">
        <f>IFERROR(INDEX(COD_SALES!$B$5:$Z$500,MATCH(resource!$CC563,COD_SALES!$A$5:$A$500,0),MATCH(resource!DL$2,COD_SALES!$B$4:$Z$4,0)),"")</f>
        <v/>
      </c>
      <c r="DM563" s="3" t="str">
        <f>IFERROR(INDEX(COD_SALES!$B$5:$Z$500,MATCH(resource!$CC563,COD_SALES!$A$5:$A$500,0),MATCH(resource!DM$2,COD_SALES!$B$4:$Z$4,0)),"")</f>
        <v/>
      </c>
      <c r="DN563" s="3" t="str">
        <f>IFERROR(INDEX(COD_SALES!$B$5:$Z$500,MATCH(resource!$CC563,COD_SALES!$A$5:$A$500,0),MATCH(resource!DN$2,COD_SALES!$B$4:$Z$4,0)),"")</f>
        <v/>
      </c>
      <c r="DO563" s="3" t="str">
        <f>IFERROR(INDEX(COD_SALES!$B$5:$Z$500,MATCH(resource!$CC563,COD_SALES!$A$5:$A$500,0),MATCH(resource!DO$2,COD_SALES!$B$4:$Z$4,0)),"")</f>
        <v/>
      </c>
      <c r="DP563" s="3" t="str">
        <f>IFERROR(INDEX(COD_SALES!$B$5:$Z$500,MATCH(resource!$CC563,COD_SALES!$A$5:$A$500,0),MATCH(resource!DP$2,COD_SALES!$B$4:$Z$4,0)),"")</f>
        <v/>
      </c>
      <c r="DQ563" s="3" t="str">
        <f>IFERROR(INDEX(COD_SALES!$B$5:$Z$500,MATCH(resource!$CC563,COD_SALES!$A$5:$A$500,0),MATCH(resource!DQ$2,COD_SALES!$B$4:$Z$4,0)),"")</f>
        <v/>
      </c>
      <c r="DR563" s="3" t="str">
        <f>IFERROR(INDEX(COD_SALES!$B$5:$Z$500,MATCH(resource!$CC563,COD_SALES!$A$5:$A$500,0),MATCH(resource!DR$2,COD_SALES!$B$4:$Z$4,0)),"")</f>
        <v/>
      </c>
      <c r="DS563" s="3" t="str">
        <f>IFERROR(INDEX(COD_SALES!$B$5:$Z$500,MATCH(resource!$CC563,COD_SALES!$A$5:$A$500,0),MATCH(resource!DS$2,COD_SALES!$B$4:$Z$4,0)),"")</f>
        <v/>
      </c>
      <c r="DT563" s="3" t="str">
        <f>IFERROR(INDEX(COD_SALES!$B$5:$Z$500,MATCH(resource!$CC563,COD_SALES!$A$5:$A$500,0),MATCH(resource!DT$2,COD_SALES!$B$4:$Z$4,0)),"")</f>
        <v/>
      </c>
      <c r="DU563" s="3" t="str">
        <f>IFERROR(INDEX(COD_SALES!$B$5:$Z$500,MATCH(resource!$CC563,COD_SALES!$A$5:$A$500,0),MATCH(resource!DU$2,COD_SALES!$B$4:$Z$4,0)),"")</f>
        <v/>
      </c>
      <c r="DV563" s="3" t="str">
        <f>IFERROR(INDEX(COD_SALES!$B$5:$Z$500,MATCH(resource!$CC563,COD_SALES!$A$5:$A$500,0),MATCH(resource!DV$2,COD_SALES!$B$4:$Z$4,0)),"")</f>
        <v/>
      </c>
      <c r="DW563" s="3" t="str">
        <f>IFERROR(INDEX(COD_SALES!$B$5:$Z$500,MATCH(resource!$CC563,COD_SALES!$A$5:$A$500,0),MATCH(resource!DW$2,COD_SALES!$B$4:$Z$4,0)),"")</f>
        <v/>
      </c>
      <c r="DX563" s="3" t="str">
        <f>IFERROR(INDEX(COD_SALES!$B$5:$Z$500,MATCH(resource!$CC563,COD_SALES!$A$5:$A$500,0),MATCH(resource!DX$2,COD_SALES!$B$4:$Z$4,0)),"")</f>
        <v/>
      </c>
      <c r="DY563" s="3" t="str">
        <f>IFERROR(INDEX(COD_SALES!$B$5:$Z$500,MATCH(resource!$CC563,COD_SALES!$A$5:$A$500,0),MATCH(resource!DY$2,COD_SALES!$B$4:$Z$4,0)),"")</f>
        <v/>
      </c>
      <c r="DZ563" s="3" t="str">
        <f>IFERROR(INDEX(COD_SALES!$B$5:$Z$500,MATCH(resource!$CC563,COD_SALES!$A$5:$A$500,0),MATCH(resource!DZ$2,COD_SALES!$B$4:$Z$4,0)),"")</f>
        <v/>
      </c>
      <c r="EA563" s="3" t="str">
        <f>IFERROR(INDEX(COD_SALES!$B$5:$Z$500,MATCH(resource!$CC563,COD_SALES!$A$5:$A$500,0),MATCH(resource!EA$2,COD_SALES!$B$4:$Z$4,0)),"")</f>
        <v/>
      </c>
      <c r="EB563" s="3">
        <f t="shared" si="132"/>
        <v>0</v>
      </c>
      <c r="EW563" s="3">
        <f>IFERROR(VLOOKUP(CC563,data_pull!$AO$25:$AR$546,2,0),0)</f>
        <v>0</v>
      </c>
      <c r="EX563" s="1">
        <f>IFERROR(VLOOKUP(CC563,data_pull!$AO$25:$AR$546,4,0),0)</f>
        <v>0</v>
      </c>
    </row>
    <row r="564" spans="13:154" x14ac:dyDescent="0.25"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4">
        <f>sales_data!B563</f>
        <v>0</v>
      </c>
      <c r="AR564" s="4">
        <f>sales_data!C563</f>
        <v>0</v>
      </c>
      <c r="AS564" s="5" t="str">
        <f t="shared" si="131"/>
        <v/>
      </c>
      <c r="AT564" s="4">
        <f>sales_data!I563</f>
        <v>0</v>
      </c>
      <c r="AU564" s="4">
        <f>sales_data!W563</f>
        <v>0</v>
      </c>
      <c r="AV564" s="1">
        <f>sales_data!N563</f>
        <v>0</v>
      </c>
      <c r="AW564" s="1">
        <f>sales_data!P563</f>
        <v>0</v>
      </c>
      <c r="AX564" s="3">
        <f ca="1">IFERROR(INDEX(INDIRECT("day_wise_sales_data!$B$2:$BZ$599"),MATCH(resource!$CC564,day_wise_sales_data!$A$2:$A$500,0),MATCH(resource!AX$2,INDIRECT("day_wise_sales_data!$B$1:$BZ$1"),0)),0)</f>
        <v>0</v>
      </c>
      <c r="AY564" s="3">
        <f ca="1">IFERROR(INDEX(INDIRECT("day_wise_sales_data!$B$2:$BZ$599"),MATCH(resource!$CC564,day_wise_sales_data!$A$2:$A$500,0),MATCH(resource!AY$2,INDIRECT("day_wise_sales_data!$B$1:$BZ$1"),0)),0)</f>
        <v>0</v>
      </c>
      <c r="AZ564" s="3">
        <f ca="1">IFERROR(INDEX(INDIRECT("day_wise_sales_data!$B$2:$BZ$599"),MATCH(resource!$CC564,day_wise_sales_data!$A$2:$A$500,0),MATCH(resource!AZ$2,INDIRECT("day_wise_sales_data!$B$1:$BZ$1"),0)),0)</f>
        <v>0</v>
      </c>
      <c r="BA564" s="3">
        <f ca="1">IFERROR(INDEX(INDIRECT("day_wise_sales_data!$B$2:$BZ$599"),MATCH(resource!$CC564,day_wise_sales_data!$A$2:$A$500,0),MATCH(resource!BA$2,INDIRECT("day_wise_sales_data!$B$1:$BZ$1"),0)),0)</f>
        <v>0</v>
      </c>
      <c r="BB564" s="3">
        <f ca="1">IFERROR(INDEX(INDIRECT("day_wise_sales_data!$B$2:$BZ$599"),MATCH(resource!$CC564,day_wise_sales_data!$A$2:$A$500,0),MATCH(resource!BB$2,INDIRECT("day_wise_sales_data!$B$1:$BZ$1"),0)),0)</f>
        <v>0</v>
      </c>
      <c r="BC564" s="3">
        <f ca="1">IFERROR(INDEX(INDIRECT("day_wise_sales_data!$B$2:$BZ$599"),MATCH(resource!$CC564,day_wise_sales_data!$A$2:$A$500,0),MATCH(resource!BC$2,INDIRECT("day_wise_sales_data!$B$1:$BZ$1"),0)),0)</f>
        <v>0</v>
      </c>
      <c r="BD564" s="3">
        <f ca="1">IFERROR(INDEX(INDIRECT("day_wise_sales_data!$B$2:$BZ$599"),MATCH(resource!$CC564,day_wise_sales_data!$A$2:$A$500,0),MATCH(resource!BD$2,INDIRECT("day_wise_sales_data!$B$1:$BZ$1"),0)),0)</f>
        <v>0</v>
      </c>
      <c r="BE564" s="3">
        <f ca="1">IFERROR(INDEX(INDIRECT("day_wise_sales_data!$B$2:$BZ$599"),MATCH(resource!$CC564,day_wise_sales_data!$A$2:$A$500,0),MATCH(resource!BE$2,INDIRECT("day_wise_sales_data!$B$1:$BZ$1"),0)),0)</f>
        <v>0</v>
      </c>
      <c r="BF564" s="3">
        <f ca="1">IFERROR(INDEX(INDIRECT("day_wise_sales_data!$B$2:$BZ$599"),MATCH(resource!$CC564,day_wise_sales_data!$A$2:$A$500,0),MATCH(resource!BF$2,INDIRECT("day_wise_sales_data!$B$1:$BZ$1"),0)),0)</f>
        <v>0</v>
      </c>
      <c r="BG564" s="3">
        <f ca="1">IFERROR(INDEX(INDIRECT("day_wise_sales_data!$B$2:$BZ$599"),MATCH(resource!$CC564,day_wise_sales_data!$A$2:$A$500,0),MATCH(resource!BG$2,INDIRECT("day_wise_sales_data!$B$1:$BZ$1"),0)),0)</f>
        <v>0</v>
      </c>
      <c r="BH564" s="3">
        <f ca="1">IFERROR(INDEX(INDIRECT("day_wise_sales_data!$B$2:$BZ$599"),MATCH(resource!$CC564,day_wise_sales_data!$A$2:$A$500,0),MATCH(resource!BH$2,INDIRECT("day_wise_sales_data!$B$1:$BZ$1"),0)),0)</f>
        <v>0</v>
      </c>
      <c r="BI564" s="3">
        <f ca="1">IFERROR(INDEX(INDIRECT("day_wise_sales_data!$B$2:$BZ$599"),MATCH(resource!$CC564,day_wise_sales_data!$A$2:$A$500,0),MATCH(resource!BI$2,INDIRECT("day_wise_sales_data!$B$1:$BZ$1"),0)),0)</f>
        <v>0</v>
      </c>
      <c r="BJ564" s="3">
        <f ca="1">IFERROR(INDEX(INDIRECT("day_wise_sales_data!$B$2:$BZ$599"),MATCH(resource!$CC564,day_wise_sales_data!$A$2:$A$500,0),MATCH(resource!BJ$2,INDIRECT("day_wise_sales_data!$B$1:$BZ$1"),0)),0)</f>
        <v>0</v>
      </c>
      <c r="BK564" s="3">
        <f ca="1">IFERROR(INDEX(INDIRECT("day_wise_sales_data!$B$2:$BZ$599"),MATCH(resource!$CC564,day_wise_sales_data!$A$2:$A$500,0),MATCH(resource!BK$2,INDIRECT("day_wise_sales_data!$B$1:$BZ$1"),0)),0)</f>
        <v>0</v>
      </c>
      <c r="BL564" s="3">
        <f ca="1">IFERROR(INDEX(INDIRECT("day_wise_sales_data!$B$2:$BZ$599"),MATCH(resource!$CC564,day_wise_sales_data!$A$2:$A$500,0),MATCH(resource!BL$2,INDIRECT("day_wise_sales_data!$B$1:$BZ$1"),0)),0)</f>
        <v>0</v>
      </c>
      <c r="BM564" s="3">
        <f ca="1">IFERROR(INDEX(INDIRECT("day_wise_sales_data!$B$2:$BZ$599"),MATCH(resource!$CC564,day_wise_sales_data!$A$2:$A$500,0),MATCH(resource!BM$2,INDIRECT("day_wise_sales_data!$B$1:$BZ$1"),0)),0)</f>
        <v>0</v>
      </c>
      <c r="BN564" s="3">
        <f ca="1">IFERROR(INDEX(INDIRECT("day_wise_sales_data!$B$2:$BZ$599"),MATCH(resource!$CC564,day_wise_sales_data!$A$2:$A$500,0),MATCH(resource!BN$2,INDIRECT("day_wise_sales_data!$B$1:$BZ$1"),0)),0)</f>
        <v>0</v>
      </c>
      <c r="BO564" s="3">
        <f ca="1">IFERROR(INDEX(INDIRECT("day_wise_sales_data!$B$2:$BZ$599"),MATCH(resource!$CC564,day_wise_sales_data!$A$2:$A$500,0),MATCH(resource!BO$2,INDIRECT("day_wise_sales_data!$B$1:$BZ$1"),0)),0)</f>
        <v>0</v>
      </c>
      <c r="BP564" s="3">
        <f ca="1">IFERROR(INDEX(INDIRECT("day_wise_sales_data!$B$2:$BZ$599"),MATCH(resource!$CC564,day_wise_sales_data!$A$2:$A$500,0),MATCH(resource!BP$2,INDIRECT("day_wise_sales_data!$B$1:$BZ$1"),0)),0)</f>
        <v>0</v>
      </c>
      <c r="BQ564" s="3">
        <f ca="1">IFERROR(INDEX(INDIRECT("day_wise_sales_data!$B$2:$BZ$599"),MATCH(resource!$CC564,day_wise_sales_data!$A$2:$A$500,0),MATCH(resource!BQ$2,INDIRECT("day_wise_sales_data!$B$1:$BZ$1"),0)),0)</f>
        <v>0</v>
      </c>
      <c r="BR564" s="3">
        <f ca="1">IFERROR(INDEX(INDIRECT("day_wise_sales_data!$B$2:$BZ$599"),MATCH(resource!$CC564,day_wise_sales_data!$A$2:$A$500,0),MATCH(resource!BR$2,INDIRECT("day_wise_sales_data!$B$1:$BZ$1"),0)),0)</f>
        <v>0</v>
      </c>
      <c r="BS564" s="3">
        <f ca="1">IFERROR(INDEX(INDIRECT("day_wise_sales_data!$B$2:$BZ$599"),MATCH(resource!$CC564,day_wise_sales_data!$A$2:$A$500,0),MATCH(resource!BS$2,INDIRECT("day_wise_sales_data!$B$1:$BZ$1"),0)),0)</f>
        <v>0</v>
      </c>
      <c r="BT564" s="3">
        <f ca="1">IFERROR(INDEX(INDIRECT("day_wise_sales_data!$B$2:$BZ$599"),MATCH(resource!$CC564,day_wise_sales_data!$A$2:$A$500,0),MATCH(resource!BT$2,INDIRECT("day_wise_sales_data!$B$1:$BZ$1"),0)),0)</f>
        <v>0</v>
      </c>
      <c r="BU564" s="3">
        <f ca="1">IFERROR(INDEX(INDIRECT("day_wise_sales_data!$B$2:$BZ$599"),MATCH(resource!$CC564,day_wise_sales_data!$A$2:$A$500,0),MATCH(resource!BU$2,INDIRECT("day_wise_sales_data!$B$1:$BZ$1"),0)),0)</f>
        <v>0</v>
      </c>
      <c r="BV564" s="3">
        <f ca="1">IFERROR(INDEX(INDIRECT("day_wise_sales_data!$B$2:$BZ$599"),MATCH(resource!$CC564,day_wise_sales_data!$A$2:$A$500,0),MATCH(resource!BV$2,INDIRECT("day_wise_sales_data!$B$1:$BZ$1"),0)),0)</f>
        <v>0</v>
      </c>
      <c r="BW564" s="3">
        <f ca="1">IFERROR(INDEX(INDIRECT("day_wise_sales_data!$B$2:$BZ$599"),MATCH(resource!$CC564,day_wise_sales_data!$A$2:$A$500,0),MATCH(resource!BW$2,INDIRECT("day_wise_sales_data!$B$1:$BZ$1"),0)),0)</f>
        <v>0</v>
      </c>
      <c r="BX564" s="3">
        <f ca="1">IFERROR(INDEX(INDIRECT("day_wise_sales_data!$B$2:$BZ$599"),MATCH(resource!$CC564,day_wise_sales_data!$A$2:$A$500,0),MATCH(resource!BX$2,INDIRECT("day_wise_sales_data!$B$1:$BZ$1"),0)),0)</f>
        <v>0</v>
      </c>
      <c r="BY564" s="3">
        <f ca="1">IFERROR(INDEX(INDIRECT("day_wise_sales_data!$B$2:$BZ$599"),MATCH(resource!$CC564,day_wise_sales_data!$A$2:$A$500,0),MATCH(resource!BY$2,INDIRECT("day_wise_sales_data!$B$1:$BZ$1"),0)),0)</f>
        <v>0</v>
      </c>
      <c r="BZ564" s="3">
        <f ca="1">IFERROR(INDEX(INDIRECT("day_wise_sales_data!$B$2:$BZ$599"),MATCH(resource!$CC564,day_wise_sales_data!$A$2:$A$500,0),MATCH(resource!BZ$2,INDIRECT("day_wise_sales_data!$B$1:$BZ$1"),0)),0)</f>
        <v>0</v>
      </c>
      <c r="CA564" s="3">
        <f ca="1">IFERROR(INDEX(INDIRECT("day_wise_sales_data!$B$2:$BZ$599"),MATCH(resource!$CC564,day_wise_sales_data!$A$2:$A$500,0),MATCH(resource!CA$2,INDIRECT("day_wise_sales_data!$B$1:$BZ$1"),0)),0)</f>
        <v>0</v>
      </c>
      <c r="CC564" s="4">
        <f>sales_data!H563</f>
        <v>0</v>
      </c>
      <c r="CD564" s="1">
        <v>562</v>
      </c>
      <c r="CE564" s="1" t="str">
        <f>IF(AQ564=report!$AQ$3,resource!CD564,"")</f>
        <v/>
      </c>
      <c r="CF564" s="5" t="str">
        <f>IFERROR(SMALL($CE$3:$CE$1001,ROWS($CE$3:CE564)),"")</f>
        <v/>
      </c>
      <c r="CH564">
        <f>IFERROR(VLOOKUP($CC564,data_pull!$E$22:$G$700,2,0),0)</f>
        <v>0</v>
      </c>
      <c r="DK564" s="3" t="str">
        <f>IFERROR(INDEX(COD_SALES!$B$5:$Z$500,MATCH(resource!$CC564,COD_SALES!$A$5:$A$500,0),MATCH(resource!DK$2,COD_SALES!$B$4:$Z$4,0)),"")</f>
        <v/>
      </c>
      <c r="DL564" s="3" t="str">
        <f>IFERROR(INDEX(COD_SALES!$B$5:$Z$500,MATCH(resource!$CC564,COD_SALES!$A$5:$A$500,0),MATCH(resource!DL$2,COD_SALES!$B$4:$Z$4,0)),"")</f>
        <v/>
      </c>
      <c r="DM564" s="3" t="str">
        <f>IFERROR(INDEX(COD_SALES!$B$5:$Z$500,MATCH(resource!$CC564,COD_SALES!$A$5:$A$500,0),MATCH(resource!DM$2,COD_SALES!$B$4:$Z$4,0)),"")</f>
        <v/>
      </c>
      <c r="DN564" s="3" t="str">
        <f>IFERROR(INDEX(COD_SALES!$B$5:$Z$500,MATCH(resource!$CC564,COD_SALES!$A$5:$A$500,0),MATCH(resource!DN$2,COD_SALES!$B$4:$Z$4,0)),"")</f>
        <v/>
      </c>
      <c r="DO564" s="3" t="str">
        <f>IFERROR(INDEX(COD_SALES!$B$5:$Z$500,MATCH(resource!$CC564,COD_SALES!$A$5:$A$500,0),MATCH(resource!DO$2,COD_SALES!$B$4:$Z$4,0)),"")</f>
        <v/>
      </c>
      <c r="DP564" s="3" t="str">
        <f>IFERROR(INDEX(COD_SALES!$B$5:$Z$500,MATCH(resource!$CC564,COD_SALES!$A$5:$A$500,0),MATCH(resource!DP$2,COD_SALES!$B$4:$Z$4,0)),"")</f>
        <v/>
      </c>
      <c r="DQ564" s="3" t="str">
        <f>IFERROR(INDEX(COD_SALES!$B$5:$Z$500,MATCH(resource!$CC564,COD_SALES!$A$5:$A$500,0),MATCH(resource!DQ$2,COD_SALES!$B$4:$Z$4,0)),"")</f>
        <v/>
      </c>
      <c r="DR564" s="3" t="str">
        <f>IFERROR(INDEX(COD_SALES!$B$5:$Z$500,MATCH(resource!$CC564,COD_SALES!$A$5:$A$500,0),MATCH(resource!DR$2,COD_SALES!$B$4:$Z$4,0)),"")</f>
        <v/>
      </c>
      <c r="DS564" s="3" t="str">
        <f>IFERROR(INDEX(COD_SALES!$B$5:$Z$500,MATCH(resource!$CC564,COD_SALES!$A$5:$A$500,0),MATCH(resource!DS$2,COD_SALES!$B$4:$Z$4,0)),"")</f>
        <v/>
      </c>
      <c r="DT564" s="3" t="str">
        <f>IFERROR(INDEX(COD_SALES!$B$5:$Z$500,MATCH(resource!$CC564,COD_SALES!$A$5:$A$500,0),MATCH(resource!DT$2,COD_SALES!$B$4:$Z$4,0)),"")</f>
        <v/>
      </c>
      <c r="DU564" s="3" t="str">
        <f>IFERROR(INDEX(COD_SALES!$B$5:$Z$500,MATCH(resource!$CC564,COD_SALES!$A$5:$A$500,0),MATCH(resource!DU$2,COD_SALES!$B$4:$Z$4,0)),"")</f>
        <v/>
      </c>
      <c r="DV564" s="3" t="str">
        <f>IFERROR(INDEX(COD_SALES!$B$5:$Z$500,MATCH(resource!$CC564,COD_SALES!$A$5:$A$500,0),MATCH(resource!DV$2,COD_SALES!$B$4:$Z$4,0)),"")</f>
        <v/>
      </c>
      <c r="DW564" s="3" t="str">
        <f>IFERROR(INDEX(COD_SALES!$B$5:$Z$500,MATCH(resource!$CC564,COD_SALES!$A$5:$A$500,0),MATCH(resource!DW$2,COD_SALES!$B$4:$Z$4,0)),"")</f>
        <v/>
      </c>
      <c r="DX564" s="3" t="str">
        <f>IFERROR(INDEX(COD_SALES!$B$5:$Z$500,MATCH(resource!$CC564,COD_SALES!$A$5:$A$500,0),MATCH(resource!DX$2,COD_SALES!$B$4:$Z$4,0)),"")</f>
        <v/>
      </c>
      <c r="DY564" s="3" t="str">
        <f>IFERROR(INDEX(COD_SALES!$B$5:$Z$500,MATCH(resource!$CC564,COD_SALES!$A$5:$A$500,0),MATCH(resource!DY$2,COD_SALES!$B$4:$Z$4,0)),"")</f>
        <v/>
      </c>
      <c r="DZ564" s="3" t="str">
        <f>IFERROR(INDEX(COD_SALES!$B$5:$Z$500,MATCH(resource!$CC564,COD_SALES!$A$5:$A$500,0),MATCH(resource!DZ$2,COD_SALES!$B$4:$Z$4,0)),"")</f>
        <v/>
      </c>
      <c r="EA564" s="3" t="str">
        <f>IFERROR(INDEX(COD_SALES!$B$5:$Z$500,MATCH(resource!$CC564,COD_SALES!$A$5:$A$500,0),MATCH(resource!EA$2,COD_SALES!$B$4:$Z$4,0)),"")</f>
        <v/>
      </c>
      <c r="EB564" s="3">
        <f t="shared" si="132"/>
        <v>0</v>
      </c>
      <c r="EW564" s="3">
        <f>IFERROR(VLOOKUP(CC564,data_pull!$AO$25:$AR$546,2,0),0)</f>
        <v>0</v>
      </c>
      <c r="EX564" s="1">
        <f>IFERROR(VLOOKUP(CC564,data_pull!$AO$25:$AR$546,4,0),0)</f>
        <v>0</v>
      </c>
    </row>
    <row r="565" spans="13:154" x14ac:dyDescent="0.25"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4">
        <f>sales_data!B564</f>
        <v>0</v>
      </c>
      <c r="AR565" s="4">
        <f>sales_data!C564</f>
        <v>0</v>
      </c>
      <c r="AS565" s="5" t="str">
        <f t="shared" si="131"/>
        <v/>
      </c>
      <c r="AT565" s="4">
        <f>sales_data!I564</f>
        <v>0</v>
      </c>
      <c r="AU565" s="4">
        <f>sales_data!W564</f>
        <v>0</v>
      </c>
      <c r="AV565" s="1">
        <f>sales_data!N564</f>
        <v>0</v>
      </c>
      <c r="AW565" s="1">
        <f>sales_data!P564</f>
        <v>0</v>
      </c>
      <c r="AX565" s="3">
        <f ca="1">IFERROR(INDEX(INDIRECT("day_wise_sales_data!$B$2:$BZ$599"),MATCH(resource!$CC565,day_wise_sales_data!$A$2:$A$500,0),MATCH(resource!AX$2,INDIRECT("day_wise_sales_data!$B$1:$BZ$1"),0)),0)</f>
        <v>0</v>
      </c>
      <c r="AY565" s="3">
        <f ca="1">IFERROR(INDEX(INDIRECT("day_wise_sales_data!$B$2:$BZ$599"),MATCH(resource!$CC565,day_wise_sales_data!$A$2:$A$500,0),MATCH(resource!AY$2,INDIRECT("day_wise_sales_data!$B$1:$BZ$1"),0)),0)</f>
        <v>0</v>
      </c>
      <c r="AZ565" s="3">
        <f ca="1">IFERROR(INDEX(INDIRECT("day_wise_sales_data!$B$2:$BZ$599"),MATCH(resource!$CC565,day_wise_sales_data!$A$2:$A$500,0),MATCH(resource!AZ$2,INDIRECT("day_wise_sales_data!$B$1:$BZ$1"),0)),0)</f>
        <v>0</v>
      </c>
      <c r="BA565" s="3">
        <f ca="1">IFERROR(INDEX(INDIRECT("day_wise_sales_data!$B$2:$BZ$599"),MATCH(resource!$CC565,day_wise_sales_data!$A$2:$A$500,0),MATCH(resource!BA$2,INDIRECT("day_wise_sales_data!$B$1:$BZ$1"),0)),0)</f>
        <v>0</v>
      </c>
      <c r="BB565" s="3">
        <f ca="1">IFERROR(INDEX(INDIRECT("day_wise_sales_data!$B$2:$BZ$599"),MATCH(resource!$CC565,day_wise_sales_data!$A$2:$A$500,0),MATCH(resource!BB$2,INDIRECT("day_wise_sales_data!$B$1:$BZ$1"),0)),0)</f>
        <v>0</v>
      </c>
      <c r="BC565" s="3">
        <f ca="1">IFERROR(INDEX(INDIRECT("day_wise_sales_data!$B$2:$BZ$599"),MATCH(resource!$CC565,day_wise_sales_data!$A$2:$A$500,0),MATCH(resource!BC$2,INDIRECT("day_wise_sales_data!$B$1:$BZ$1"),0)),0)</f>
        <v>0</v>
      </c>
      <c r="BD565" s="3">
        <f ca="1">IFERROR(INDEX(INDIRECT("day_wise_sales_data!$B$2:$BZ$599"),MATCH(resource!$CC565,day_wise_sales_data!$A$2:$A$500,0),MATCH(resource!BD$2,INDIRECT("day_wise_sales_data!$B$1:$BZ$1"),0)),0)</f>
        <v>0</v>
      </c>
      <c r="BE565" s="3">
        <f ca="1">IFERROR(INDEX(INDIRECT("day_wise_sales_data!$B$2:$BZ$599"),MATCH(resource!$CC565,day_wise_sales_data!$A$2:$A$500,0),MATCH(resource!BE$2,INDIRECT("day_wise_sales_data!$B$1:$BZ$1"),0)),0)</f>
        <v>0</v>
      </c>
      <c r="BF565" s="3">
        <f ca="1">IFERROR(INDEX(INDIRECT("day_wise_sales_data!$B$2:$BZ$599"),MATCH(resource!$CC565,day_wise_sales_data!$A$2:$A$500,0),MATCH(resource!BF$2,INDIRECT("day_wise_sales_data!$B$1:$BZ$1"),0)),0)</f>
        <v>0</v>
      </c>
      <c r="BG565" s="3">
        <f ca="1">IFERROR(INDEX(INDIRECT("day_wise_sales_data!$B$2:$BZ$599"),MATCH(resource!$CC565,day_wise_sales_data!$A$2:$A$500,0),MATCH(resource!BG$2,INDIRECT("day_wise_sales_data!$B$1:$BZ$1"),0)),0)</f>
        <v>0</v>
      </c>
      <c r="BH565" s="3">
        <f ca="1">IFERROR(INDEX(INDIRECT("day_wise_sales_data!$B$2:$BZ$599"),MATCH(resource!$CC565,day_wise_sales_data!$A$2:$A$500,0),MATCH(resource!BH$2,INDIRECT("day_wise_sales_data!$B$1:$BZ$1"),0)),0)</f>
        <v>0</v>
      </c>
      <c r="BI565" s="3">
        <f ca="1">IFERROR(INDEX(INDIRECT("day_wise_sales_data!$B$2:$BZ$599"),MATCH(resource!$CC565,day_wise_sales_data!$A$2:$A$500,0),MATCH(resource!BI$2,INDIRECT("day_wise_sales_data!$B$1:$BZ$1"),0)),0)</f>
        <v>0</v>
      </c>
      <c r="BJ565" s="3">
        <f ca="1">IFERROR(INDEX(INDIRECT("day_wise_sales_data!$B$2:$BZ$599"),MATCH(resource!$CC565,day_wise_sales_data!$A$2:$A$500,0),MATCH(resource!BJ$2,INDIRECT("day_wise_sales_data!$B$1:$BZ$1"),0)),0)</f>
        <v>0</v>
      </c>
      <c r="BK565" s="3">
        <f ca="1">IFERROR(INDEX(INDIRECT("day_wise_sales_data!$B$2:$BZ$599"),MATCH(resource!$CC565,day_wise_sales_data!$A$2:$A$500,0),MATCH(resource!BK$2,INDIRECT("day_wise_sales_data!$B$1:$BZ$1"),0)),0)</f>
        <v>0</v>
      </c>
      <c r="BL565" s="3">
        <f ca="1">IFERROR(INDEX(INDIRECT("day_wise_sales_data!$B$2:$BZ$599"),MATCH(resource!$CC565,day_wise_sales_data!$A$2:$A$500,0),MATCH(resource!BL$2,INDIRECT("day_wise_sales_data!$B$1:$BZ$1"),0)),0)</f>
        <v>0</v>
      </c>
      <c r="BM565" s="3">
        <f ca="1">IFERROR(INDEX(INDIRECT("day_wise_sales_data!$B$2:$BZ$599"),MATCH(resource!$CC565,day_wise_sales_data!$A$2:$A$500,0),MATCH(resource!BM$2,INDIRECT("day_wise_sales_data!$B$1:$BZ$1"),0)),0)</f>
        <v>0</v>
      </c>
      <c r="BN565" s="3">
        <f ca="1">IFERROR(INDEX(INDIRECT("day_wise_sales_data!$B$2:$BZ$599"),MATCH(resource!$CC565,day_wise_sales_data!$A$2:$A$500,0),MATCH(resource!BN$2,INDIRECT("day_wise_sales_data!$B$1:$BZ$1"),0)),0)</f>
        <v>0</v>
      </c>
      <c r="BO565" s="3">
        <f ca="1">IFERROR(INDEX(INDIRECT("day_wise_sales_data!$B$2:$BZ$599"),MATCH(resource!$CC565,day_wise_sales_data!$A$2:$A$500,0),MATCH(resource!BO$2,INDIRECT("day_wise_sales_data!$B$1:$BZ$1"),0)),0)</f>
        <v>0</v>
      </c>
      <c r="BP565" s="3">
        <f ca="1">IFERROR(INDEX(INDIRECT("day_wise_sales_data!$B$2:$BZ$599"),MATCH(resource!$CC565,day_wise_sales_data!$A$2:$A$500,0),MATCH(resource!BP$2,INDIRECT("day_wise_sales_data!$B$1:$BZ$1"),0)),0)</f>
        <v>0</v>
      </c>
      <c r="BQ565" s="3">
        <f ca="1">IFERROR(INDEX(INDIRECT("day_wise_sales_data!$B$2:$BZ$599"),MATCH(resource!$CC565,day_wise_sales_data!$A$2:$A$500,0),MATCH(resource!BQ$2,INDIRECT("day_wise_sales_data!$B$1:$BZ$1"),0)),0)</f>
        <v>0</v>
      </c>
      <c r="BR565" s="3">
        <f ca="1">IFERROR(INDEX(INDIRECT("day_wise_sales_data!$B$2:$BZ$599"),MATCH(resource!$CC565,day_wise_sales_data!$A$2:$A$500,0),MATCH(resource!BR$2,INDIRECT("day_wise_sales_data!$B$1:$BZ$1"),0)),0)</f>
        <v>0</v>
      </c>
      <c r="BS565" s="3">
        <f ca="1">IFERROR(INDEX(INDIRECT("day_wise_sales_data!$B$2:$BZ$599"),MATCH(resource!$CC565,day_wise_sales_data!$A$2:$A$500,0),MATCH(resource!BS$2,INDIRECT("day_wise_sales_data!$B$1:$BZ$1"),0)),0)</f>
        <v>0</v>
      </c>
      <c r="BT565" s="3">
        <f ca="1">IFERROR(INDEX(INDIRECT("day_wise_sales_data!$B$2:$BZ$599"),MATCH(resource!$CC565,day_wise_sales_data!$A$2:$A$500,0),MATCH(resource!BT$2,INDIRECT("day_wise_sales_data!$B$1:$BZ$1"),0)),0)</f>
        <v>0</v>
      </c>
      <c r="BU565" s="3">
        <f ca="1">IFERROR(INDEX(INDIRECT("day_wise_sales_data!$B$2:$BZ$599"),MATCH(resource!$CC565,day_wise_sales_data!$A$2:$A$500,0),MATCH(resource!BU$2,INDIRECT("day_wise_sales_data!$B$1:$BZ$1"),0)),0)</f>
        <v>0</v>
      </c>
      <c r="BV565" s="3">
        <f ca="1">IFERROR(INDEX(INDIRECT("day_wise_sales_data!$B$2:$BZ$599"),MATCH(resource!$CC565,day_wise_sales_data!$A$2:$A$500,0),MATCH(resource!BV$2,INDIRECT("day_wise_sales_data!$B$1:$BZ$1"),0)),0)</f>
        <v>0</v>
      </c>
      <c r="BW565" s="3">
        <f ca="1">IFERROR(INDEX(INDIRECT("day_wise_sales_data!$B$2:$BZ$599"),MATCH(resource!$CC565,day_wise_sales_data!$A$2:$A$500,0),MATCH(resource!BW$2,INDIRECT("day_wise_sales_data!$B$1:$BZ$1"),0)),0)</f>
        <v>0</v>
      </c>
      <c r="BX565" s="3">
        <f ca="1">IFERROR(INDEX(INDIRECT("day_wise_sales_data!$B$2:$BZ$599"),MATCH(resource!$CC565,day_wise_sales_data!$A$2:$A$500,0),MATCH(resource!BX$2,INDIRECT("day_wise_sales_data!$B$1:$BZ$1"),0)),0)</f>
        <v>0</v>
      </c>
      <c r="BY565" s="3">
        <f ca="1">IFERROR(INDEX(INDIRECT("day_wise_sales_data!$B$2:$BZ$599"),MATCH(resource!$CC565,day_wise_sales_data!$A$2:$A$500,0),MATCH(resource!BY$2,INDIRECT("day_wise_sales_data!$B$1:$BZ$1"),0)),0)</f>
        <v>0</v>
      </c>
      <c r="BZ565" s="3">
        <f ca="1">IFERROR(INDEX(INDIRECT("day_wise_sales_data!$B$2:$BZ$599"),MATCH(resource!$CC565,day_wise_sales_data!$A$2:$A$500,0),MATCH(resource!BZ$2,INDIRECT("day_wise_sales_data!$B$1:$BZ$1"),0)),0)</f>
        <v>0</v>
      </c>
      <c r="CA565" s="3">
        <f ca="1">IFERROR(INDEX(INDIRECT("day_wise_sales_data!$B$2:$BZ$599"),MATCH(resource!$CC565,day_wise_sales_data!$A$2:$A$500,0),MATCH(resource!CA$2,INDIRECT("day_wise_sales_data!$B$1:$BZ$1"),0)),0)</f>
        <v>0</v>
      </c>
      <c r="CC565" s="4">
        <f>sales_data!H564</f>
        <v>0</v>
      </c>
      <c r="CD565" s="1">
        <v>563</v>
      </c>
      <c r="CE565" s="1" t="str">
        <f>IF(AQ565=report!$AQ$3,resource!CD565,"")</f>
        <v/>
      </c>
      <c r="CF565" s="5" t="str">
        <f>IFERROR(SMALL($CE$3:$CE$1001,ROWS($CE$3:CE565)),"")</f>
        <v/>
      </c>
      <c r="CH565">
        <f>IFERROR(VLOOKUP($CC565,data_pull!$E$22:$G$700,2,0),0)</f>
        <v>0</v>
      </c>
      <c r="DK565" s="3" t="str">
        <f>IFERROR(INDEX(COD_SALES!$B$5:$Z$500,MATCH(resource!$CC565,COD_SALES!$A$5:$A$500,0),MATCH(resource!DK$2,COD_SALES!$B$4:$Z$4,0)),"")</f>
        <v/>
      </c>
      <c r="DL565" s="3" t="str">
        <f>IFERROR(INDEX(COD_SALES!$B$5:$Z$500,MATCH(resource!$CC565,COD_SALES!$A$5:$A$500,0),MATCH(resource!DL$2,COD_SALES!$B$4:$Z$4,0)),"")</f>
        <v/>
      </c>
      <c r="DM565" s="3" t="str">
        <f>IFERROR(INDEX(COD_SALES!$B$5:$Z$500,MATCH(resource!$CC565,COD_SALES!$A$5:$A$500,0),MATCH(resource!DM$2,COD_SALES!$B$4:$Z$4,0)),"")</f>
        <v/>
      </c>
      <c r="DN565" s="3" t="str">
        <f>IFERROR(INDEX(COD_SALES!$B$5:$Z$500,MATCH(resource!$CC565,COD_SALES!$A$5:$A$500,0),MATCH(resource!DN$2,COD_SALES!$B$4:$Z$4,0)),"")</f>
        <v/>
      </c>
      <c r="DO565" s="3" t="str">
        <f>IFERROR(INDEX(COD_SALES!$B$5:$Z$500,MATCH(resource!$CC565,COD_SALES!$A$5:$A$500,0),MATCH(resource!DO$2,COD_SALES!$B$4:$Z$4,0)),"")</f>
        <v/>
      </c>
      <c r="DP565" s="3" t="str">
        <f>IFERROR(INDEX(COD_SALES!$B$5:$Z$500,MATCH(resource!$CC565,COD_SALES!$A$5:$A$500,0),MATCH(resource!DP$2,COD_SALES!$B$4:$Z$4,0)),"")</f>
        <v/>
      </c>
      <c r="DQ565" s="3" t="str">
        <f>IFERROR(INDEX(COD_SALES!$B$5:$Z$500,MATCH(resource!$CC565,COD_SALES!$A$5:$A$500,0),MATCH(resource!DQ$2,COD_SALES!$B$4:$Z$4,0)),"")</f>
        <v/>
      </c>
      <c r="DR565" s="3" t="str">
        <f>IFERROR(INDEX(COD_SALES!$B$5:$Z$500,MATCH(resource!$CC565,COD_SALES!$A$5:$A$500,0),MATCH(resource!DR$2,COD_SALES!$B$4:$Z$4,0)),"")</f>
        <v/>
      </c>
      <c r="DS565" s="3" t="str">
        <f>IFERROR(INDEX(COD_SALES!$B$5:$Z$500,MATCH(resource!$CC565,COD_SALES!$A$5:$A$500,0),MATCH(resource!DS$2,COD_SALES!$B$4:$Z$4,0)),"")</f>
        <v/>
      </c>
      <c r="DT565" s="3" t="str">
        <f>IFERROR(INDEX(COD_SALES!$B$5:$Z$500,MATCH(resource!$CC565,COD_SALES!$A$5:$A$500,0),MATCH(resource!DT$2,COD_SALES!$B$4:$Z$4,0)),"")</f>
        <v/>
      </c>
      <c r="DU565" s="3" t="str">
        <f>IFERROR(INDEX(COD_SALES!$B$5:$Z$500,MATCH(resource!$CC565,COD_SALES!$A$5:$A$500,0),MATCH(resource!DU$2,COD_SALES!$B$4:$Z$4,0)),"")</f>
        <v/>
      </c>
      <c r="DV565" s="3" t="str">
        <f>IFERROR(INDEX(COD_SALES!$B$5:$Z$500,MATCH(resource!$CC565,COD_SALES!$A$5:$A$500,0),MATCH(resource!DV$2,COD_SALES!$B$4:$Z$4,0)),"")</f>
        <v/>
      </c>
      <c r="DW565" s="3" t="str">
        <f>IFERROR(INDEX(COD_SALES!$B$5:$Z$500,MATCH(resource!$CC565,COD_SALES!$A$5:$A$500,0),MATCH(resource!DW$2,COD_SALES!$B$4:$Z$4,0)),"")</f>
        <v/>
      </c>
      <c r="DX565" s="3" t="str">
        <f>IFERROR(INDEX(COD_SALES!$B$5:$Z$500,MATCH(resource!$CC565,COD_SALES!$A$5:$A$500,0),MATCH(resource!DX$2,COD_SALES!$B$4:$Z$4,0)),"")</f>
        <v/>
      </c>
      <c r="DY565" s="3" t="str">
        <f>IFERROR(INDEX(COD_SALES!$B$5:$Z$500,MATCH(resource!$CC565,COD_SALES!$A$5:$A$500,0),MATCH(resource!DY$2,COD_SALES!$B$4:$Z$4,0)),"")</f>
        <v/>
      </c>
      <c r="DZ565" s="3" t="str">
        <f>IFERROR(INDEX(COD_SALES!$B$5:$Z$500,MATCH(resource!$CC565,COD_SALES!$A$5:$A$500,0),MATCH(resource!DZ$2,COD_SALES!$B$4:$Z$4,0)),"")</f>
        <v/>
      </c>
      <c r="EA565" s="3" t="str">
        <f>IFERROR(INDEX(COD_SALES!$B$5:$Z$500,MATCH(resource!$CC565,COD_SALES!$A$5:$A$500,0),MATCH(resource!EA$2,COD_SALES!$B$4:$Z$4,0)),"")</f>
        <v/>
      </c>
      <c r="EB565" s="3">
        <f t="shared" si="132"/>
        <v>0</v>
      </c>
      <c r="EW565" s="3">
        <f>IFERROR(VLOOKUP(CC565,data_pull!$AO$25:$AR$546,2,0),0)</f>
        <v>0</v>
      </c>
      <c r="EX565" s="1">
        <f>IFERROR(VLOOKUP(CC565,data_pull!$AO$25:$AR$546,4,0),0)</f>
        <v>0</v>
      </c>
    </row>
    <row r="566" spans="13:154" x14ac:dyDescent="0.25"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4">
        <f>sales_data!B565</f>
        <v>0</v>
      </c>
      <c r="AR566" s="4">
        <f>sales_data!C565</f>
        <v>0</v>
      </c>
      <c r="AS566" s="5" t="str">
        <f t="shared" si="131"/>
        <v/>
      </c>
      <c r="AT566" s="4">
        <f>sales_data!I565</f>
        <v>0</v>
      </c>
      <c r="AU566" s="4">
        <f>sales_data!W565</f>
        <v>0</v>
      </c>
      <c r="AV566" s="1">
        <f>sales_data!N565</f>
        <v>0</v>
      </c>
      <c r="AW566" s="1">
        <f>sales_data!P565</f>
        <v>0</v>
      </c>
      <c r="AX566" s="3">
        <f ca="1">IFERROR(INDEX(INDIRECT("day_wise_sales_data!$B$2:$BZ$599"),MATCH(resource!$CC566,day_wise_sales_data!$A$2:$A$500,0),MATCH(resource!AX$2,INDIRECT("day_wise_sales_data!$B$1:$BZ$1"),0)),0)</f>
        <v>0</v>
      </c>
      <c r="AY566" s="3">
        <f ca="1">IFERROR(INDEX(INDIRECT("day_wise_sales_data!$B$2:$BZ$599"),MATCH(resource!$CC566,day_wise_sales_data!$A$2:$A$500,0),MATCH(resource!AY$2,INDIRECT("day_wise_sales_data!$B$1:$BZ$1"),0)),0)</f>
        <v>0</v>
      </c>
      <c r="AZ566" s="3">
        <f ca="1">IFERROR(INDEX(INDIRECT("day_wise_sales_data!$B$2:$BZ$599"),MATCH(resource!$CC566,day_wise_sales_data!$A$2:$A$500,0),MATCH(resource!AZ$2,INDIRECT("day_wise_sales_data!$B$1:$BZ$1"),0)),0)</f>
        <v>0</v>
      </c>
      <c r="BA566" s="3">
        <f ca="1">IFERROR(INDEX(INDIRECT("day_wise_sales_data!$B$2:$BZ$599"),MATCH(resource!$CC566,day_wise_sales_data!$A$2:$A$500,0),MATCH(resource!BA$2,INDIRECT("day_wise_sales_data!$B$1:$BZ$1"),0)),0)</f>
        <v>0</v>
      </c>
      <c r="BB566" s="3">
        <f ca="1">IFERROR(INDEX(INDIRECT("day_wise_sales_data!$B$2:$BZ$599"),MATCH(resource!$CC566,day_wise_sales_data!$A$2:$A$500,0),MATCH(resource!BB$2,INDIRECT("day_wise_sales_data!$B$1:$BZ$1"),0)),0)</f>
        <v>0</v>
      </c>
      <c r="BC566" s="3">
        <f ca="1">IFERROR(INDEX(INDIRECT("day_wise_sales_data!$B$2:$BZ$599"),MATCH(resource!$CC566,day_wise_sales_data!$A$2:$A$500,0),MATCH(resource!BC$2,INDIRECT("day_wise_sales_data!$B$1:$BZ$1"),0)),0)</f>
        <v>0</v>
      </c>
      <c r="BD566" s="3">
        <f ca="1">IFERROR(INDEX(INDIRECT("day_wise_sales_data!$B$2:$BZ$599"),MATCH(resource!$CC566,day_wise_sales_data!$A$2:$A$500,0),MATCH(resource!BD$2,INDIRECT("day_wise_sales_data!$B$1:$BZ$1"),0)),0)</f>
        <v>0</v>
      </c>
      <c r="BE566" s="3">
        <f ca="1">IFERROR(INDEX(INDIRECT("day_wise_sales_data!$B$2:$BZ$599"),MATCH(resource!$CC566,day_wise_sales_data!$A$2:$A$500,0),MATCH(resource!BE$2,INDIRECT("day_wise_sales_data!$B$1:$BZ$1"),0)),0)</f>
        <v>0</v>
      </c>
      <c r="BF566" s="3">
        <f ca="1">IFERROR(INDEX(INDIRECT("day_wise_sales_data!$B$2:$BZ$599"),MATCH(resource!$CC566,day_wise_sales_data!$A$2:$A$500,0),MATCH(resource!BF$2,INDIRECT("day_wise_sales_data!$B$1:$BZ$1"),0)),0)</f>
        <v>0</v>
      </c>
      <c r="BG566" s="3">
        <f ca="1">IFERROR(INDEX(INDIRECT("day_wise_sales_data!$B$2:$BZ$599"),MATCH(resource!$CC566,day_wise_sales_data!$A$2:$A$500,0),MATCH(resource!BG$2,INDIRECT("day_wise_sales_data!$B$1:$BZ$1"),0)),0)</f>
        <v>0</v>
      </c>
      <c r="BH566" s="3">
        <f ca="1">IFERROR(INDEX(INDIRECT("day_wise_sales_data!$B$2:$BZ$599"),MATCH(resource!$CC566,day_wise_sales_data!$A$2:$A$500,0),MATCH(resource!BH$2,INDIRECT("day_wise_sales_data!$B$1:$BZ$1"),0)),0)</f>
        <v>0</v>
      </c>
      <c r="BI566" s="3">
        <f ca="1">IFERROR(INDEX(INDIRECT("day_wise_sales_data!$B$2:$BZ$599"),MATCH(resource!$CC566,day_wise_sales_data!$A$2:$A$500,0),MATCH(resource!BI$2,INDIRECT("day_wise_sales_data!$B$1:$BZ$1"),0)),0)</f>
        <v>0</v>
      </c>
      <c r="BJ566" s="3">
        <f ca="1">IFERROR(INDEX(INDIRECT("day_wise_sales_data!$B$2:$BZ$599"),MATCH(resource!$CC566,day_wise_sales_data!$A$2:$A$500,0),MATCH(resource!BJ$2,INDIRECT("day_wise_sales_data!$B$1:$BZ$1"),0)),0)</f>
        <v>0</v>
      </c>
      <c r="BK566" s="3">
        <f ca="1">IFERROR(INDEX(INDIRECT("day_wise_sales_data!$B$2:$BZ$599"),MATCH(resource!$CC566,day_wise_sales_data!$A$2:$A$500,0),MATCH(resource!BK$2,INDIRECT("day_wise_sales_data!$B$1:$BZ$1"),0)),0)</f>
        <v>0</v>
      </c>
      <c r="BL566" s="3">
        <f ca="1">IFERROR(INDEX(INDIRECT("day_wise_sales_data!$B$2:$BZ$599"),MATCH(resource!$CC566,day_wise_sales_data!$A$2:$A$500,0),MATCH(resource!BL$2,INDIRECT("day_wise_sales_data!$B$1:$BZ$1"),0)),0)</f>
        <v>0</v>
      </c>
      <c r="BM566" s="3">
        <f ca="1">IFERROR(INDEX(INDIRECT("day_wise_sales_data!$B$2:$BZ$599"),MATCH(resource!$CC566,day_wise_sales_data!$A$2:$A$500,0),MATCH(resource!BM$2,INDIRECT("day_wise_sales_data!$B$1:$BZ$1"),0)),0)</f>
        <v>0</v>
      </c>
      <c r="BN566" s="3">
        <f ca="1">IFERROR(INDEX(INDIRECT("day_wise_sales_data!$B$2:$BZ$599"),MATCH(resource!$CC566,day_wise_sales_data!$A$2:$A$500,0),MATCH(resource!BN$2,INDIRECT("day_wise_sales_data!$B$1:$BZ$1"),0)),0)</f>
        <v>0</v>
      </c>
      <c r="BO566" s="3">
        <f ca="1">IFERROR(INDEX(INDIRECT("day_wise_sales_data!$B$2:$BZ$599"),MATCH(resource!$CC566,day_wise_sales_data!$A$2:$A$500,0),MATCH(resource!BO$2,INDIRECT("day_wise_sales_data!$B$1:$BZ$1"),0)),0)</f>
        <v>0</v>
      </c>
      <c r="BP566" s="3">
        <f ca="1">IFERROR(INDEX(INDIRECT("day_wise_sales_data!$B$2:$BZ$599"),MATCH(resource!$CC566,day_wise_sales_data!$A$2:$A$500,0),MATCH(resource!BP$2,INDIRECT("day_wise_sales_data!$B$1:$BZ$1"),0)),0)</f>
        <v>0</v>
      </c>
      <c r="BQ566" s="3">
        <f ca="1">IFERROR(INDEX(INDIRECT("day_wise_sales_data!$B$2:$BZ$599"),MATCH(resource!$CC566,day_wise_sales_data!$A$2:$A$500,0),MATCH(resource!BQ$2,INDIRECT("day_wise_sales_data!$B$1:$BZ$1"),0)),0)</f>
        <v>0</v>
      </c>
      <c r="BR566" s="3">
        <f ca="1">IFERROR(INDEX(INDIRECT("day_wise_sales_data!$B$2:$BZ$599"),MATCH(resource!$CC566,day_wise_sales_data!$A$2:$A$500,0),MATCH(resource!BR$2,INDIRECT("day_wise_sales_data!$B$1:$BZ$1"),0)),0)</f>
        <v>0</v>
      </c>
      <c r="BS566" s="3">
        <f ca="1">IFERROR(INDEX(INDIRECT("day_wise_sales_data!$B$2:$BZ$599"),MATCH(resource!$CC566,day_wise_sales_data!$A$2:$A$500,0),MATCH(resource!BS$2,INDIRECT("day_wise_sales_data!$B$1:$BZ$1"),0)),0)</f>
        <v>0</v>
      </c>
      <c r="BT566" s="3">
        <f ca="1">IFERROR(INDEX(INDIRECT("day_wise_sales_data!$B$2:$BZ$599"),MATCH(resource!$CC566,day_wise_sales_data!$A$2:$A$500,0),MATCH(resource!BT$2,INDIRECT("day_wise_sales_data!$B$1:$BZ$1"),0)),0)</f>
        <v>0</v>
      </c>
      <c r="BU566" s="3">
        <f ca="1">IFERROR(INDEX(INDIRECT("day_wise_sales_data!$B$2:$BZ$599"),MATCH(resource!$CC566,day_wise_sales_data!$A$2:$A$500,0),MATCH(resource!BU$2,INDIRECT("day_wise_sales_data!$B$1:$BZ$1"),0)),0)</f>
        <v>0</v>
      </c>
      <c r="BV566" s="3">
        <f ca="1">IFERROR(INDEX(INDIRECT("day_wise_sales_data!$B$2:$BZ$599"),MATCH(resource!$CC566,day_wise_sales_data!$A$2:$A$500,0),MATCH(resource!BV$2,INDIRECT("day_wise_sales_data!$B$1:$BZ$1"),0)),0)</f>
        <v>0</v>
      </c>
      <c r="BW566" s="3">
        <f ca="1">IFERROR(INDEX(INDIRECT("day_wise_sales_data!$B$2:$BZ$599"),MATCH(resource!$CC566,day_wise_sales_data!$A$2:$A$500,0),MATCH(resource!BW$2,INDIRECT("day_wise_sales_data!$B$1:$BZ$1"),0)),0)</f>
        <v>0</v>
      </c>
      <c r="BX566" s="3">
        <f ca="1">IFERROR(INDEX(INDIRECT("day_wise_sales_data!$B$2:$BZ$599"),MATCH(resource!$CC566,day_wise_sales_data!$A$2:$A$500,0),MATCH(resource!BX$2,INDIRECT("day_wise_sales_data!$B$1:$BZ$1"),0)),0)</f>
        <v>0</v>
      </c>
      <c r="BY566" s="3">
        <f ca="1">IFERROR(INDEX(INDIRECT("day_wise_sales_data!$B$2:$BZ$599"),MATCH(resource!$CC566,day_wise_sales_data!$A$2:$A$500,0),MATCH(resource!BY$2,INDIRECT("day_wise_sales_data!$B$1:$BZ$1"),0)),0)</f>
        <v>0</v>
      </c>
      <c r="BZ566" s="3">
        <f ca="1">IFERROR(INDEX(INDIRECT("day_wise_sales_data!$B$2:$BZ$599"),MATCH(resource!$CC566,day_wise_sales_data!$A$2:$A$500,0),MATCH(resource!BZ$2,INDIRECT("day_wise_sales_data!$B$1:$BZ$1"),0)),0)</f>
        <v>0</v>
      </c>
      <c r="CA566" s="3">
        <f ca="1">IFERROR(INDEX(INDIRECT("day_wise_sales_data!$B$2:$BZ$599"),MATCH(resource!$CC566,day_wise_sales_data!$A$2:$A$500,0),MATCH(resource!CA$2,INDIRECT("day_wise_sales_data!$B$1:$BZ$1"),0)),0)</f>
        <v>0</v>
      </c>
      <c r="CC566" s="4">
        <f>sales_data!H565</f>
        <v>0</v>
      </c>
      <c r="CD566" s="1">
        <v>564</v>
      </c>
      <c r="CE566" s="1" t="str">
        <f>IF(AQ566=report!$AQ$3,resource!CD566,"")</f>
        <v/>
      </c>
      <c r="CF566" s="5" t="str">
        <f>IFERROR(SMALL($CE$3:$CE$1001,ROWS($CE$3:CE566)),"")</f>
        <v/>
      </c>
      <c r="CH566">
        <f>IFERROR(VLOOKUP($CC566,data_pull!$E$22:$G$700,2,0),0)</f>
        <v>0</v>
      </c>
      <c r="DK566" s="3" t="str">
        <f>IFERROR(INDEX(COD_SALES!$B$5:$Z$500,MATCH(resource!$CC566,COD_SALES!$A$5:$A$500,0),MATCH(resource!DK$2,COD_SALES!$B$4:$Z$4,0)),"")</f>
        <v/>
      </c>
      <c r="DL566" s="3" t="str">
        <f>IFERROR(INDEX(COD_SALES!$B$5:$Z$500,MATCH(resource!$CC566,COD_SALES!$A$5:$A$500,0),MATCH(resource!DL$2,COD_SALES!$B$4:$Z$4,0)),"")</f>
        <v/>
      </c>
      <c r="DM566" s="3" t="str">
        <f>IFERROR(INDEX(COD_SALES!$B$5:$Z$500,MATCH(resource!$CC566,COD_SALES!$A$5:$A$500,0),MATCH(resource!DM$2,COD_SALES!$B$4:$Z$4,0)),"")</f>
        <v/>
      </c>
      <c r="DN566" s="3" t="str">
        <f>IFERROR(INDEX(COD_SALES!$B$5:$Z$500,MATCH(resource!$CC566,COD_SALES!$A$5:$A$500,0),MATCH(resource!DN$2,COD_SALES!$B$4:$Z$4,0)),"")</f>
        <v/>
      </c>
      <c r="DO566" s="3" t="str">
        <f>IFERROR(INDEX(COD_SALES!$B$5:$Z$500,MATCH(resource!$CC566,COD_SALES!$A$5:$A$500,0),MATCH(resource!DO$2,COD_SALES!$B$4:$Z$4,0)),"")</f>
        <v/>
      </c>
      <c r="DP566" s="3" t="str">
        <f>IFERROR(INDEX(COD_SALES!$B$5:$Z$500,MATCH(resource!$CC566,COD_SALES!$A$5:$A$500,0),MATCH(resource!DP$2,COD_SALES!$B$4:$Z$4,0)),"")</f>
        <v/>
      </c>
      <c r="DQ566" s="3" t="str">
        <f>IFERROR(INDEX(COD_SALES!$B$5:$Z$500,MATCH(resource!$CC566,COD_SALES!$A$5:$A$500,0),MATCH(resource!DQ$2,COD_SALES!$B$4:$Z$4,0)),"")</f>
        <v/>
      </c>
      <c r="DR566" s="3" t="str">
        <f>IFERROR(INDEX(COD_SALES!$B$5:$Z$500,MATCH(resource!$CC566,COD_SALES!$A$5:$A$500,0),MATCH(resource!DR$2,COD_SALES!$B$4:$Z$4,0)),"")</f>
        <v/>
      </c>
      <c r="DS566" s="3" t="str">
        <f>IFERROR(INDEX(COD_SALES!$B$5:$Z$500,MATCH(resource!$CC566,COD_SALES!$A$5:$A$500,0),MATCH(resource!DS$2,COD_SALES!$B$4:$Z$4,0)),"")</f>
        <v/>
      </c>
      <c r="DT566" s="3" t="str">
        <f>IFERROR(INDEX(COD_SALES!$B$5:$Z$500,MATCH(resource!$CC566,COD_SALES!$A$5:$A$500,0),MATCH(resource!DT$2,COD_SALES!$B$4:$Z$4,0)),"")</f>
        <v/>
      </c>
      <c r="DU566" s="3" t="str">
        <f>IFERROR(INDEX(COD_SALES!$B$5:$Z$500,MATCH(resource!$CC566,COD_SALES!$A$5:$A$500,0),MATCH(resource!DU$2,COD_SALES!$B$4:$Z$4,0)),"")</f>
        <v/>
      </c>
      <c r="DV566" s="3" t="str">
        <f>IFERROR(INDEX(COD_SALES!$B$5:$Z$500,MATCH(resource!$CC566,COD_SALES!$A$5:$A$500,0),MATCH(resource!DV$2,COD_SALES!$B$4:$Z$4,0)),"")</f>
        <v/>
      </c>
      <c r="DW566" s="3" t="str">
        <f>IFERROR(INDEX(COD_SALES!$B$5:$Z$500,MATCH(resource!$CC566,COD_SALES!$A$5:$A$500,0),MATCH(resource!DW$2,COD_SALES!$B$4:$Z$4,0)),"")</f>
        <v/>
      </c>
      <c r="DX566" s="3" t="str">
        <f>IFERROR(INDEX(COD_SALES!$B$5:$Z$500,MATCH(resource!$CC566,COD_SALES!$A$5:$A$500,0),MATCH(resource!DX$2,COD_SALES!$B$4:$Z$4,0)),"")</f>
        <v/>
      </c>
      <c r="DY566" s="3" t="str">
        <f>IFERROR(INDEX(COD_SALES!$B$5:$Z$500,MATCH(resource!$CC566,COD_SALES!$A$5:$A$500,0),MATCH(resource!DY$2,COD_SALES!$B$4:$Z$4,0)),"")</f>
        <v/>
      </c>
      <c r="DZ566" s="3" t="str">
        <f>IFERROR(INDEX(COD_SALES!$B$5:$Z$500,MATCH(resource!$CC566,COD_SALES!$A$5:$A$500,0),MATCH(resource!DZ$2,COD_SALES!$B$4:$Z$4,0)),"")</f>
        <v/>
      </c>
      <c r="EA566" s="3" t="str">
        <f>IFERROR(INDEX(COD_SALES!$B$5:$Z$500,MATCH(resource!$CC566,COD_SALES!$A$5:$A$500,0),MATCH(resource!EA$2,COD_SALES!$B$4:$Z$4,0)),"")</f>
        <v/>
      </c>
      <c r="EB566" s="3">
        <f t="shared" si="132"/>
        <v>0</v>
      </c>
      <c r="EW566" s="3">
        <f>IFERROR(VLOOKUP(CC566,data_pull!$AO$25:$AR$546,2,0),0)</f>
        <v>0</v>
      </c>
      <c r="EX566" s="1">
        <f>IFERROR(VLOOKUP(CC566,data_pull!$AO$25:$AR$546,4,0),0)</f>
        <v>0</v>
      </c>
    </row>
    <row r="567" spans="13:154" x14ac:dyDescent="0.25"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4">
        <f>sales_data!B566</f>
        <v>0</v>
      </c>
      <c r="AR567" s="4">
        <f>sales_data!C566</f>
        <v>0</v>
      </c>
      <c r="AS567" s="5" t="str">
        <f t="shared" si="131"/>
        <v/>
      </c>
      <c r="AT567" s="4">
        <f>sales_data!I566</f>
        <v>0</v>
      </c>
      <c r="AU567" s="4">
        <f>sales_data!W566</f>
        <v>0</v>
      </c>
      <c r="AV567" s="1">
        <f>sales_data!N566</f>
        <v>0</v>
      </c>
      <c r="AW567" s="1">
        <f>sales_data!P566</f>
        <v>0</v>
      </c>
      <c r="AX567" s="3">
        <f ca="1">IFERROR(INDEX(INDIRECT("day_wise_sales_data!$B$2:$BZ$599"),MATCH(resource!$CC567,day_wise_sales_data!$A$2:$A$500,0),MATCH(resource!AX$2,INDIRECT("day_wise_sales_data!$B$1:$BZ$1"),0)),0)</f>
        <v>0</v>
      </c>
      <c r="AY567" s="3">
        <f ca="1">IFERROR(INDEX(INDIRECT("day_wise_sales_data!$B$2:$BZ$599"),MATCH(resource!$CC567,day_wise_sales_data!$A$2:$A$500,0),MATCH(resource!AY$2,INDIRECT("day_wise_sales_data!$B$1:$BZ$1"),0)),0)</f>
        <v>0</v>
      </c>
      <c r="AZ567" s="3">
        <f ca="1">IFERROR(INDEX(INDIRECT("day_wise_sales_data!$B$2:$BZ$599"),MATCH(resource!$CC567,day_wise_sales_data!$A$2:$A$500,0),MATCH(resource!AZ$2,INDIRECT("day_wise_sales_data!$B$1:$BZ$1"),0)),0)</f>
        <v>0</v>
      </c>
      <c r="BA567" s="3">
        <f ca="1">IFERROR(INDEX(INDIRECT("day_wise_sales_data!$B$2:$BZ$599"),MATCH(resource!$CC567,day_wise_sales_data!$A$2:$A$500,0),MATCH(resource!BA$2,INDIRECT("day_wise_sales_data!$B$1:$BZ$1"),0)),0)</f>
        <v>0</v>
      </c>
      <c r="BB567" s="3">
        <f ca="1">IFERROR(INDEX(INDIRECT("day_wise_sales_data!$B$2:$BZ$599"),MATCH(resource!$CC567,day_wise_sales_data!$A$2:$A$500,0),MATCH(resource!BB$2,INDIRECT("day_wise_sales_data!$B$1:$BZ$1"),0)),0)</f>
        <v>0</v>
      </c>
      <c r="BC567" s="3">
        <f ca="1">IFERROR(INDEX(INDIRECT("day_wise_sales_data!$B$2:$BZ$599"),MATCH(resource!$CC567,day_wise_sales_data!$A$2:$A$500,0),MATCH(resource!BC$2,INDIRECT("day_wise_sales_data!$B$1:$BZ$1"),0)),0)</f>
        <v>0</v>
      </c>
      <c r="BD567" s="3">
        <f ca="1">IFERROR(INDEX(INDIRECT("day_wise_sales_data!$B$2:$BZ$599"),MATCH(resource!$CC567,day_wise_sales_data!$A$2:$A$500,0),MATCH(resource!BD$2,INDIRECT("day_wise_sales_data!$B$1:$BZ$1"),0)),0)</f>
        <v>0</v>
      </c>
      <c r="BE567" s="3">
        <f ca="1">IFERROR(INDEX(INDIRECT("day_wise_sales_data!$B$2:$BZ$599"),MATCH(resource!$CC567,day_wise_sales_data!$A$2:$A$500,0),MATCH(resource!BE$2,INDIRECT("day_wise_sales_data!$B$1:$BZ$1"),0)),0)</f>
        <v>0</v>
      </c>
      <c r="BF567" s="3">
        <f ca="1">IFERROR(INDEX(INDIRECT("day_wise_sales_data!$B$2:$BZ$599"),MATCH(resource!$CC567,day_wise_sales_data!$A$2:$A$500,0),MATCH(resource!BF$2,INDIRECT("day_wise_sales_data!$B$1:$BZ$1"),0)),0)</f>
        <v>0</v>
      </c>
      <c r="BG567" s="3">
        <f ca="1">IFERROR(INDEX(INDIRECT("day_wise_sales_data!$B$2:$BZ$599"),MATCH(resource!$CC567,day_wise_sales_data!$A$2:$A$500,0),MATCH(resource!BG$2,INDIRECT("day_wise_sales_data!$B$1:$BZ$1"),0)),0)</f>
        <v>0</v>
      </c>
      <c r="BH567" s="3">
        <f ca="1">IFERROR(INDEX(INDIRECT("day_wise_sales_data!$B$2:$BZ$599"),MATCH(resource!$CC567,day_wise_sales_data!$A$2:$A$500,0),MATCH(resource!BH$2,INDIRECT("day_wise_sales_data!$B$1:$BZ$1"),0)),0)</f>
        <v>0</v>
      </c>
      <c r="BI567" s="3">
        <f ca="1">IFERROR(INDEX(INDIRECT("day_wise_sales_data!$B$2:$BZ$599"),MATCH(resource!$CC567,day_wise_sales_data!$A$2:$A$500,0),MATCH(resource!BI$2,INDIRECT("day_wise_sales_data!$B$1:$BZ$1"),0)),0)</f>
        <v>0</v>
      </c>
      <c r="BJ567" s="3">
        <f ca="1">IFERROR(INDEX(INDIRECT("day_wise_sales_data!$B$2:$BZ$599"),MATCH(resource!$CC567,day_wise_sales_data!$A$2:$A$500,0),MATCH(resource!BJ$2,INDIRECT("day_wise_sales_data!$B$1:$BZ$1"),0)),0)</f>
        <v>0</v>
      </c>
      <c r="BK567" s="3">
        <f ca="1">IFERROR(INDEX(INDIRECT("day_wise_sales_data!$B$2:$BZ$599"),MATCH(resource!$CC567,day_wise_sales_data!$A$2:$A$500,0),MATCH(resource!BK$2,INDIRECT("day_wise_sales_data!$B$1:$BZ$1"),0)),0)</f>
        <v>0</v>
      </c>
      <c r="BL567" s="3">
        <f ca="1">IFERROR(INDEX(INDIRECT("day_wise_sales_data!$B$2:$BZ$599"),MATCH(resource!$CC567,day_wise_sales_data!$A$2:$A$500,0),MATCH(resource!BL$2,INDIRECT("day_wise_sales_data!$B$1:$BZ$1"),0)),0)</f>
        <v>0</v>
      </c>
      <c r="BM567" s="3">
        <f ca="1">IFERROR(INDEX(INDIRECT("day_wise_sales_data!$B$2:$BZ$599"),MATCH(resource!$CC567,day_wise_sales_data!$A$2:$A$500,0),MATCH(resource!BM$2,INDIRECT("day_wise_sales_data!$B$1:$BZ$1"),0)),0)</f>
        <v>0</v>
      </c>
      <c r="BN567" s="3">
        <f ca="1">IFERROR(INDEX(INDIRECT("day_wise_sales_data!$B$2:$BZ$599"),MATCH(resource!$CC567,day_wise_sales_data!$A$2:$A$500,0),MATCH(resource!BN$2,INDIRECT("day_wise_sales_data!$B$1:$BZ$1"),0)),0)</f>
        <v>0</v>
      </c>
      <c r="BO567" s="3">
        <f ca="1">IFERROR(INDEX(INDIRECT("day_wise_sales_data!$B$2:$BZ$599"),MATCH(resource!$CC567,day_wise_sales_data!$A$2:$A$500,0),MATCH(resource!BO$2,INDIRECT("day_wise_sales_data!$B$1:$BZ$1"),0)),0)</f>
        <v>0</v>
      </c>
      <c r="BP567" s="3">
        <f ca="1">IFERROR(INDEX(INDIRECT("day_wise_sales_data!$B$2:$BZ$599"),MATCH(resource!$CC567,day_wise_sales_data!$A$2:$A$500,0),MATCH(resource!BP$2,INDIRECT("day_wise_sales_data!$B$1:$BZ$1"),0)),0)</f>
        <v>0</v>
      </c>
      <c r="BQ567" s="3">
        <f ca="1">IFERROR(INDEX(INDIRECT("day_wise_sales_data!$B$2:$BZ$599"),MATCH(resource!$CC567,day_wise_sales_data!$A$2:$A$500,0),MATCH(resource!BQ$2,INDIRECT("day_wise_sales_data!$B$1:$BZ$1"),0)),0)</f>
        <v>0</v>
      </c>
      <c r="BR567" s="3">
        <f ca="1">IFERROR(INDEX(INDIRECT("day_wise_sales_data!$B$2:$BZ$599"),MATCH(resource!$CC567,day_wise_sales_data!$A$2:$A$500,0),MATCH(resource!BR$2,INDIRECT("day_wise_sales_data!$B$1:$BZ$1"),0)),0)</f>
        <v>0</v>
      </c>
      <c r="BS567" s="3">
        <f ca="1">IFERROR(INDEX(INDIRECT("day_wise_sales_data!$B$2:$BZ$599"),MATCH(resource!$CC567,day_wise_sales_data!$A$2:$A$500,0),MATCH(resource!BS$2,INDIRECT("day_wise_sales_data!$B$1:$BZ$1"),0)),0)</f>
        <v>0</v>
      </c>
      <c r="BT567" s="3">
        <f ca="1">IFERROR(INDEX(INDIRECT("day_wise_sales_data!$B$2:$BZ$599"),MATCH(resource!$CC567,day_wise_sales_data!$A$2:$A$500,0),MATCH(resource!BT$2,INDIRECT("day_wise_sales_data!$B$1:$BZ$1"),0)),0)</f>
        <v>0</v>
      </c>
      <c r="BU567" s="3">
        <f ca="1">IFERROR(INDEX(INDIRECT("day_wise_sales_data!$B$2:$BZ$599"),MATCH(resource!$CC567,day_wise_sales_data!$A$2:$A$500,0),MATCH(resource!BU$2,INDIRECT("day_wise_sales_data!$B$1:$BZ$1"),0)),0)</f>
        <v>0</v>
      </c>
      <c r="BV567" s="3">
        <f ca="1">IFERROR(INDEX(INDIRECT("day_wise_sales_data!$B$2:$BZ$599"),MATCH(resource!$CC567,day_wise_sales_data!$A$2:$A$500,0),MATCH(resource!BV$2,INDIRECT("day_wise_sales_data!$B$1:$BZ$1"),0)),0)</f>
        <v>0</v>
      </c>
      <c r="BW567" s="3">
        <f ca="1">IFERROR(INDEX(INDIRECT("day_wise_sales_data!$B$2:$BZ$599"),MATCH(resource!$CC567,day_wise_sales_data!$A$2:$A$500,0),MATCH(resource!BW$2,INDIRECT("day_wise_sales_data!$B$1:$BZ$1"),0)),0)</f>
        <v>0</v>
      </c>
      <c r="BX567" s="3">
        <f ca="1">IFERROR(INDEX(INDIRECT("day_wise_sales_data!$B$2:$BZ$599"),MATCH(resource!$CC567,day_wise_sales_data!$A$2:$A$500,0),MATCH(resource!BX$2,INDIRECT("day_wise_sales_data!$B$1:$BZ$1"),0)),0)</f>
        <v>0</v>
      </c>
      <c r="BY567" s="3">
        <f ca="1">IFERROR(INDEX(INDIRECT("day_wise_sales_data!$B$2:$BZ$599"),MATCH(resource!$CC567,day_wise_sales_data!$A$2:$A$500,0),MATCH(resource!BY$2,INDIRECT("day_wise_sales_data!$B$1:$BZ$1"),0)),0)</f>
        <v>0</v>
      </c>
      <c r="BZ567" s="3">
        <f ca="1">IFERROR(INDEX(INDIRECT("day_wise_sales_data!$B$2:$BZ$599"),MATCH(resource!$CC567,day_wise_sales_data!$A$2:$A$500,0),MATCH(resource!BZ$2,INDIRECT("day_wise_sales_data!$B$1:$BZ$1"),0)),0)</f>
        <v>0</v>
      </c>
      <c r="CA567" s="3">
        <f ca="1">IFERROR(INDEX(INDIRECT("day_wise_sales_data!$B$2:$BZ$599"),MATCH(resource!$CC567,day_wise_sales_data!$A$2:$A$500,0),MATCH(resource!CA$2,INDIRECT("day_wise_sales_data!$B$1:$BZ$1"),0)),0)</f>
        <v>0</v>
      </c>
      <c r="CC567" s="4">
        <f>sales_data!H566</f>
        <v>0</v>
      </c>
      <c r="CD567" s="1">
        <v>565</v>
      </c>
      <c r="CE567" s="1" t="str">
        <f>IF(AQ567=report!$AQ$3,resource!CD567,"")</f>
        <v/>
      </c>
      <c r="CF567" s="5" t="str">
        <f>IFERROR(SMALL($CE$3:$CE$1001,ROWS($CE$3:CE567)),"")</f>
        <v/>
      </c>
      <c r="CH567">
        <f>IFERROR(VLOOKUP($CC567,data_pull!$E$22:$G$700,2,0),0)</f>
        <v>0</v>
      </c>
      <c r="DK567" s="3" t="str">
        <f>IFERROR(INDEX(COD_SALES!$B$5:$Z$500,MATCH(resource!$CC567,COD_SALES!$A$5:$A$500,0),MATCH(resource!DK$2,COD_SALES!$B$4:$Z$4,0)),"")</f>
        <v/>
      </c>
      <c r="DL567" s="3" t="str">
        <f>IFERROR(INDEX(COD_SALES!$B$5:$Z$500,MATCH(resource!$CC567,COD_SALES!$A$5:$A$500,0),MATCH(resource!DL$2,COD_SALES!$B$4:$Z$4,0)),"")</f>
        <v/>
      </c>
      <c r="DM567" s="3" t="str">
        <f>IFERROR(INDEX(COD_SALES!$B$5:$Z$500,MATCH(resource!$CC567,COD_SALES!$A$5:$A$500,0),MATCH(resource!DM$2,COD_SALES!$B$4:$Z$4,0)),"")</f>
        <v/>
      </c>
      <c r="DN567" s="3" t="str">
        <f>IFERROR(INDEX(COD_SALES!$B$5:$Z$500,MATCH(resource!$CC567,COD_SALES!$A$5:$A$500,0),MATCH(resource!DN$2,COD_SALES!$B$4:$Z$4,0)),"")</f>
        <v/>
      </c>
      <c r="DO567" s="3" t="str">
        <f>IFERROR(INDEX(COD_SALES!$B$5:$Z$500,MATCH(resource!$CC567,COD_SALES!$A$5:$A$500,0),MATCH(resource!DO$2,COD_SALES!$B$4:$Z$4,0)),"")</f>
        <v/>
      </c>
      <c r="DP567" s="3" t="str">
        <f>IFERROR(INDEX(COD_SALES!$B$5:$Z$500,MATCH(resource!$CC567,COD_SALES!$A$5:$A$500,0),MATCH(resource!DP$2,COD_SALES!$B$4:$Z$4,0)),"")</f>
        <v/>
      </c>
      <c r="DQ567" s="3" t="str">
        <f>IFERROR(INDEX(COD_SALES!$B$5:$Z$500,MATCH(resource!$CC567,COD_SALES!$A$5:$A$500,0),MATCH(resource!DQ$2,COD_SALES!$B$4:$Z$4,0)),"")</f>
        <v/>
      </c>
      <c r="DR567" s="3" t="str">
        <f>IFERROR(INDEX(COD_SALES!$B$5:$Z$500,MATCH(resource!$CC567,COD_SALES!$A$5:$A$500,0),MATCH(resource!DR$2,COD_SALES!$B$4:$Z$4,0)),"")</f>
        <v/>
      </c>
      <c r="DS567" s="3" t="str">
        <f>IFERROR(INDEX(COD_SALES!$B$5:$Z$500,MATCH(resource!$CC567,COD_SALES!$A$5:$A$500,0),MATCH(resource!DS$2,COD_SALES!$B$4:$Z$4,0)),"")</f>
        <v/>
      </c>
      <c r="DT567" s="3" t="str">
        <f>IFERROR(INDEX(COD_SALES!$B$5:$Z$500,MATCH(resource!$CC567,COD_SALES!$A$5:$A$500,0),MATCH(resource!DT$2,COD_SALES!$B$4:$Z$4,0)),"")</f>
        <v/>
      </c>
      <c r="DU567" s="3" t="str">
        <f>IFERROR(INDEX(COD_SALES!$B$5:$Z$500,MATCH(resource!$CC567,COD_SALES!$A$5:$A$500,0),MATCH(resource!DU$2,COD_SALES!$B$4:$Z$4,0)),"")</f>
        <v/>
      </c>
      <c r="DV567" s="3" t="str">
        <f>IFERROR(INDEX(COD_SALES!$B$5:$Z$500,MATCH(resource!$CC567,COD_SALES!$A$5:$A$500,0),MATCH(resource!DV$2,COD_SALES!$B$4:$Z$4,0)),"")</f>
        <v/>
      </c>
      <c r="DW567" s="3" t="str">
        <f>IFERROR(INDEX(COD_SALES!$B$5:$Z$500,MATCH(resource!$CC567,COD_SALES!$A$5:$A$500,0),MATCH(resource!DW$2,COD_SALES!$B$4:$Z$4,0)),"")</f>
        <v/>
      </c>
      <c r="DX567" s="3" t="str">
        <f>IFERROR(INDEX(COD_SALES!$B$5:$Z$500,MATCH(resource!$CC567,COD_SALES!$A$5:$A$500,0),MATCH(resource!DX$2,COD_SALES!$B$4:$Z$4,0)),"")</f>
        <v/>
      </c>
      <c r="DY567" s="3" t="str">
        <f>IFERROR(INDEX(COD_SALES!$B$5:$Z$500,MATCH(resource!$CC567,COD_SALES!$A$5:$A$500,0),MATCH(resource!DY$2,COD_SALES!$B$4:$Z$4,0)),"")</f>
        <v/>
      </c>
      <c r="DZ567" s="3" t="str">
        <f>IFERROR(INDEX(COD_SALES!$B$5:$Z$500,MATCH(resource!$CC567,COD_SALES!$A$5:$A$500,0),MATCH(resource!DZ$2,COD_SALES!$B$4:$Z$4,0)),"")</f>
        <v/>
      </c>
      <c r="EA567" s="3" t="str">
        <f>IFERROR(INDEX(COD_SALES!$B$5:$Z$500,MATCH(resource!$CC567,COD_SALES!$A$5:$A$500,0),MATCH(resource!EA$2,COD_SALES!$B$4:$Z$4,0)),"")</f>
        <v/>
      </c>
      <c r="EB567" s="3">
        <f t="shared" si="132"/>
        <v>0</v>
      </c>
      <c r="EW567" s="3">
        <f>IFERROR(VLOOKUP(CC567,data_pull!$AO$25:$AR$546,2,0),0)</f>
        <v>0</v>
      </c>
      <c r="EX567" s="1">
        <f>IFERROR(VLOOKUP(CC567,data_pull!$AO$25:$AR$546,4,0),0)</f>
        <v>0</v>
      </c>
    </row>
    <row r="568" spans="13:154" x14ac:dyDescent="0.25"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4">
        <f>sales_data!B567</f>
        <v>0</v>
      </c>
      <c r="AR568" s="4">
        <f>sales_data!C567</f>
        <v>0</v>
      </c>
      <c r="AS568" s="5" t="str">
        <f t="shared" si="131"/>
        <v/>
      </c>
      <c r="AT568" s="4">
        <f>sales_data!I567</f>
        <v>0</v>
      </c>
      <c r="AU568" s="4">
        <f>sales_data!W567</f>
        <v>0</v>
      </c>
      <c r="AV568" s="1">
        <f>sales_data!N567</f>
        <v>0</v>
      </c>
      <c r="AW568" s="1">
        <f>sales_data!P567</f>
        <v>0</v>
      </c>
      <c r="AX568" s="3">
        <f ca="1">IFERROR(INDEX(INDIRECT("day_wise_sales_data!$B$2:$BZ$599"),MATCH(resource!$CC568,day_wise_sales_data!$A$2:$A$500,0),MATCH(resource!AX$2,INDIRECT("day_wise_sales_data!$B$1:$BZ$1"),0)),0)</f>
        <v>0</v>
      </c>
      <c r="AY568" s="3">
        <f ca="1">IFERROR(INDEX(INDIRECT("day_wise_sales_data!$B$2:$BZ$599"),MATCH(resource!$CC568,day_wise_sales_data!$A$2:$A$500,0),MATCH(resource!AY$2,INDIRECT("day_wise_sales_data!$B$1:$BZ$1"),0)),0)</f>
        <v>0</v>
      </c>
      <c r="AZ568" s="3">
        <f ca="1">IFERROR(INDEX(INDIRECT("day_wise_sales_data!$B$2:$BZ$599"),MATCH(resource!$CC568,day_wise_sales_data!$A$2:$A$500,0),MATCH(resource!AZ$2,INDIRECT("day_wise_sales_data!$B$1:$BZ$1"),0)),0)</f>
        <v>0</v>
      </c>
      <c r="BA568" s="3">
        <f ca="1">IFERROR(INDEX(INDIRECT("day_wise_sales_data!$B$2:$BZ$599"),MATCH(resource!$CC568,day_wise_sales_data!$A$2:$A$500,0),MATCH(resource!BA$2,INDIRECT("day_wise_sales_data!$B$1:$BZ$1"),0)),0)</f>
        <v>0</v>
      </c>
      <c r="BB568" s="3">
        <f ca="1">IFERROR(INDEX(INDIRECT("day_wise_sales_data!$B$2:$BZ$599"),MATCH(resource!$CC568,day_wise_sales_data!$A$2:$A$500,0),MATCH(resource!BB$2,INDIRECT("day_wise_sales_data!$B$1:$BZ$1"),0)),0)</f>
        <v>0</v>
      </c>
      <c r="BC568" s="3">
        <f ca="1">IFERROR(INDEX(INDIRECT("day_wise_sales_data!$B$2:$BZ$599"),MATCH(resource!$CC568,day_wise_sales_data!$A$2:$A$500,0),MATCH(resource!BC$2,INDIRECT("day_wise_sales_data!$B$1:$BZ$1"),0)),0)</f>
        <v>0</v>
      </c>
      <c r="BD568" s="3">
        <f ca="1">IFERROR(INDEX(INDIRECT("day_wise_sales_data!$B$2:$BZ$599"),MATCH(resource!$CC568,day_wise_sales_data!$A$2:$A$500,0),MATCH(resource!BD$2,INDIRECT("day_wise_sales_data!$B$1:$BZ$1"),0)),0)</f>
        <v>0</v>
      </c>
      <c r="BE568" s="3">
        <f ca="1">IFERROR(INDEX(INDIRECT("day_wise_sales_data!$B$2:$BZ$599"),MATCH(resource!$CC568,day_wise_sales_data!$A$2:$A$500,0),MATCH(resource!BE$2,INDIRECT("day_wise_sales_data!$B$1:$BZ$1"),0)),0)</f>
        <v>0</v>
      </c>
      <c r="BF568" s="3">
        <f ca="1">IFERROR(INDEX(INDIRECT("day_wise_sales_data!$B$2:$BZ$599"),MATCH(resource!$CC568,day_wise_sales_data!$A$2:$A$500,0),MATCH(resource!BF$2,INDIRECT("day_wise_sales_data!$B$1:$BZ$1"),0)),0)</f>
        <v>0</v>
      </c>
      <c r="BG568" s="3">
        <f ca="1">IFERROR(INDEX(INDIRECT("day_wise_sales_data!$B$2:$BZ$599"),MATCH(resource!$CC568,day_wise_sales_data!$A$2:$A$500,0),MATCH(resource!BG$2,INDIRECT("day_wise_sales_data!$B$1:$BZ$1"),0)),0)</f>
        <v>0</v>
      </c>
      <c r="BH568" s="3">
        <f ca="1">IFERROR(INDEX(INDIRECT("day_wise_sales_data!$B$2:$BZ$599"),MATCH(resource!$CC568,day_wise_sales_data!$A$2:$A$500,0),MATCH(resource!BH$2,INDIRECT("day_wise_sales_data!$B$1:$BZ$1"),0)),0)</f>
        <v>0</v>
      </c>
      <c r="BI568" s="3">
        <f ca="1">IFERROR(INDEX(INDIRECT("day_wise_sales_data!$B$2:$BZ$599"),MATCH(resource!$CC568,day_wise_sales_data!$A$2:$A$500,0),MATCH(resource!BI$2,INDIRECT("day_wise_sales_data!$B$1:$BZ$1"),0)),0)</f>
        <v>0</v>
      </c>
      <c r="BJ568" s="3">
        <f ca="1">IFERROR(INDEX(INDIRECT("day_wise_sales_data!$B$2:$BZ$599"),MATCH(resource!$CC568,day_wise_sales_data!$A$2:$A$500,0),MATCH(resource!BJ$2,INDIRECT("day_wise_sales_data!$B$1:$BZ$1"),0)),0)</f>
        <v>0</v>
      </c>
      <c r="BK568" s="3">
        <f ca="1">IFERROR(INDEX(INDIRECT("day_wise_sales_data!$B$2:$BZ$599"),MATCH(resource!$CC568,day_wise_sales_data!$A$2:$A$500,0),MATCH(resource!BK$2,INDIRECT("day_wise_sales_data!$B$1:$BZ$1"),0)),0)</f>
        <v>0</v>
      </c>
      <c r="BL568" s="3">
        <f ca="1">IFERROR(INDEX(INDIRECT("day_wise_sales_data!$B$2:$BZ$599"),MATCH(resource!$CC568,day_wise_sales_data!$A$2:$A$500,0),MATCH(resource!BL$2,INDIRECT("day_wise_sales_data!$B$1:$BZ$1"),0)),0)</f>
        <v>0</v>
      </c>
      <c r="BM568" s="3">
        <f ca="1">IFERROR(INDEX(INDIRECT("day_wise_sales_data!$B$2:$BZ$599"),MATCH(resource!$CC568,day_wise_sales_data!$A$2:$A$500,0),MATCH(resource!BM$2,INDIRECT("day_wise_sales_data!$B$1:$BZ$1"),0)),0)</f>
        <v>0</v>
      </c>
      <c r="BN568" s="3">
        <f ca="1">IFERROR(INDEX(INDIRECT("day_wise_sales_data!$B$2:$BZ$599"),MATCH(resource!$CC568,day_wise_sales_data!$A$2:$A$500,0),MATCH(resource!BN$2,INDIRECT("day_wise_sales_data!$B$1:$BZ$1"),0)),0)</f>
        <v>0</v>
      </c>
      <c r="BO568" s="3">
        <f ca="1">IFERROR(INDEX(INDIRECT("day_wise_sales_data!$B$2:$BZ$599"),MATCH(resource!$CC568,day_wise_sales_data!$A$2:$A$500,0),MATCH(resource!BO$2,INDIRECT("day_wise_sales_data!$B$1:$BZ$1"),0)),0)</f>
        <v>0</v>
      </c>
      <c r="BP568" s="3">
        <f ca="1">IFERROR(INDEX(INDIRECT("day_wise_sales_data!$B$2:$BZ$599"),MATCH(resource!$CC568,day_wise_sales_data!$A$2:$A$500,0),MATCH(resource!BP$2,INDIRECT("day_wise_sales_data!$B$1:$BZ$1"),0)),0)</f>
        <v>0</v>
      </c>
      <c r="BQ568" s="3">
        <f ca="1">IFERROR(INDEX(INDIRECT("day_wise_sales_data!$B$2:$BZ$599"),MATCH(resource!$CC568,day_wise_sales_data!$A$2:$A$500,0),MATCH(resource!BQ$2,INDIRECT("day_wise_sales_data!$B$1:$BZ$1"),0)),0)</f>
        <v>0</v>
      </c>
      <c r="BR568" s="3">
        <f ca="1">IFERROR(INDEX(INDIRECT("day_wise_sales_data!$B$2:$BZ$599"),MATCH(resource!$CC568,day_wise_sales_data!$A$2:$A$500,0),MATCH(resource!BR$2,INDIRECT("day_wise_sales_data!$B$1:$BZ$1"),0)),0)</f>
        <v>0</v>
      </c>
      <c r="BS568" s="3">
        <f ca="1">IFERROR(INDEX(INDIRECT("day_wise_sales_data!$B$2:$BZ$599"),MATCH(resource!$CC568,day_wise_sales_data!$A$2:$A$500,0),MATCH(resource!BS$2,INDIRECT("day_wise_sales_data!$B$1:$BZ$1"),0)),0)</f>
        <v>0</v>
      </c>
      <c r="BT568" s="3">
        <f ca="1">IFERROR(INDEX(INDIRECT("day_wise_sales_data!$B$2:$BZ$599"),MATCH(resource!$CC568,day_wise_sales_data!$A$2:$A$500,0),MATCH(resource!BT$2,INDIRECT("day_wise_sales_data!$B$1:$BZ$1"),0)),0)</f>
        <v>0</v>
      </c>
      <c r="BU568" s="3">
        <f ca="1">IFERROR(INDEX(INDIRECT("day_wise_sales_data!$B$2:$BZ$599"),MATCH(resource!$CC568,day_wise_sales_data!$A$2:$A$500,0),MATCH(resource!BU$2,INDIRECT("day_wise_sales_data!$B$1:$BZ$1"),0)),0)</f>
        <v>0</v>
      </c>
      <c r="BV568" s="3">
        <f ca="1">IFERROR(INDEX(INDIRECT("day_wise_sales_data!$B$2:$BZ$599"),MATCH(resource!$CC568,day_wise_sales_data!$A$2:$A$500,0),MATCH(resource!BV$2,INDIRECT("day_wise_sales_data!$B$1:$BZ$1"),0)),0)</f>
        <v>0</v>
      </c>
      <c r="BW568" s="3">
        <f ca="1">IFERROR(INDEX(INDIRECT("day_wise_sales_data!$B$2:$BZ$599"),MATCH(resource!$CC568,day_wise_sales_data!$A$2:$A$500,0),MATCH(resource!BW$2,INDIRECT("day_wise_sales_data!$B$1:$BZ$1"),0)),0)</f>
        <v>0</v>
      </c>
      <c r="BX568" s="3">
        <f ca="1">IFERROR(INDEX(INDIRECT("day_wise_sales_data!$B$2:$BZ$599"),MATCH(resource!$CC568,day_wise_sales_data!$A$2:$A$500,0),MATCH(resource!BX$2,INDIRECT("day_wise_sales_data!$B$1:$BZ$1"),0)),0)</f>
        <v>0</v>
      </c>
      <c r="BY568" s="3">
        <f ca="1">IFERROR(INDEX(INDIRECT("day_wise_sales_data!$B$2:$BZ$599"),MATCH(resource!$CC568,day_wise_sales_data!$A$2:$A$500,0),MATCH(resource!BY$2,INDIRECT("day_wise_sales_data!$B$1:$BZ$1"),0)),0)</f>
        <v>0</v>
      </c>
      <c r="BZ568" s="3">
        <f ca="1">IFERROR(INDEX(INDIRECT("day_wise_sales_data!$B$2:$BZ$599"),MATCH(resource!$CC568,day_wise_sales_data!$A$2:$A$500,0),MATCH(resource!BZ$2,INDIRECT("day_wise_sales_data!$B$1:$BZ$1"),0)),0)</f>
        <v>0</v>
      </c>
      <c r="CA568" s="3">
        <f ca="1">IFERROR(INDEX(INDIRECT("day_wise_sales_data!$B$2:$BZ$599"),MATCH(resource!$CC568,day_wise_sales_data!$A$2:$A$500,0),MATCH(resource!CA$2,INDIRECT("day_wise_sales_data!$B$1:$BZ$1"),0)),0)</f>
        <v>0</v>
      </c>
      <c r="CC568" s="4">
        <f>sales_data!H567</f>
        <v>0</v>
      </c>
      <c r="CD568" s="1">
        <v>566</v>
      </c>
      <c r="CE568" s="1" t="str">
        <f>IF(AQ568=report!$AQ$3,resource!CD568,"")</f>
        <v/>
      </c>
      <c r="CF568" s="5" t="str">
        <f>IFERROR(SMALL($CE$3:$CE$1001,ROWS($CE$3:CE568)),"")</f>
        <v/>
      </c>
      <c r="CH568">
        <f>IFERROR(VLOOKUP($CC568,data_pull!$E$22:$G$700,2,0),0)</f>
        <v>0</v>
      </c>
      <c r="DK568" s="3" t="str">
        <f>IFERROR(INDEX(COD_SALES!$B$5:$Z$500,MATCH(resource!$CC568,COD_SALES!$A$5:$A$500,0),MATCH(resource!DK$2,COD_SALES!$B$4:$Z$4,0)),"")</f>
        <v/>
      </c>
      <c r="DL568" s="3" t="str">
        <f>IFERROR(INDEX(COD_SALES!$B$5:$Z$500,MATCH(resource!$CC568,COD_SALES!$A$5:$A$500,0),MATCH(resource!DL$2,COD_SALES!$B$4:$Z$4,0)),"")</f>
        <v/>
      </c>
      <c r="DM568" s="3" t="str">
        <f>IFERROR(INDEX(COD_SALES!$B$5:$Z$500,MATCH(resource!$CC568,COD_SALES!$A$5:$A$500,0),MATCH(resource!DM$2,COD_SALES!$B$4:$Z$4,0)),"")</f>
        <v/>
      </c>
      <c r="DN568" s="3" t="str">
        <f>IFERROR(INDEX(COD_SALES!$B$5:$Z$500,MATCH(resource!$CC568,COD_SALES!$A$5:$A$500,0),MATCH(resource!DN$2,COD_SALES!$B$4:$Z$4,0)),"")</f>
        <v/>
      </c>
      <c r="DO568" s="3" t="str">
        <f>IFERROR(INDEX(COD_SALES!$B$5:$Z$500,MATCH(resource!$CC568,COD_SALES!$A$5:$A$500,0),MATCH(resource!DO$2,COD_SALES!$B$4:$Z$4,0)),"")</f>
        <v/>
      </c>
      <c r="DP568" s="3" t="str">
        <f>IFERROR(INDEX(COD_SALES!$B$5:$Z$500,MATCH(resource!$CC568,COD_SALES!$A$5:$A$500,0),MATCH(resource!DP$2,COD_SALES!$B$4:$Z$4,0)),"")</f>
        <v/>
      </c>
      <c r="DQ568" s="3" t="str">
        <f>IFERROR(INDEX(COD_SALES!$B$5:$Z$500,MATCH(resource!$CC568,COD_SALES!$A$5:$A$500,0),MATCH(resource!DQ$2,COD_SALES!$B$4:$Z$4,0)),"")</f>
        <v/>
      </c>
      <c r="DR568" s="3" t="str">
        <f>IFERROR(INDEX(COD_SALES!$B$5:$Z$500,MATCH(resource!$CC568,COD_SALES!$A$5:$A$500,0),MATCH(resource!DR$2,COD_SALES!$B$4:$Z$4,0)),"")</f>
        <v/>
      </c>
      <c r="DS568" s="3" t="str">
        <f>IFERROR(INDEX(COD_SALES!$B$5:$Z$500,MATCH(resource!$CC568,COD_SALES!$A$5:$A$500,0),MATCH(resource!DS$2,COD_SALES!$B$4:$Z$4,0)),"")</f>
        <v/>
      </c>
      <c r="DT568" s="3" t="str">
        <f>IFERROR(INDEX(COD_SALES!$B$5:$Z$500,MATCH(resource!$CC568,COD_SALES!$A$5:$A$500,0),MATCH(resource!DT$2,COD_SALES!$B$4:$Z$4,0)),"")</f>
        <v/>
      </c>
      <c r="DU568" s="3" t="str">
        <f>IFERROR(INDEX(COD_SALES!$B$5:$Z$500,MATCH(resource!$CC568,COD_SALES!$A$5:$A$500,0),MATCH(resource!DU$2,COD_SALES!$B$4:$Z$4,0)),"")</f>
        <v/>
      </c>
      <c r="DV568" s="3" t="str">
        <f>IFERROR(INDEX(COD_SALES!$B$5:$Z$500,MATCH(resource!$CC568,COD_SALES!$A$5:$A$500,0),MATCH(resource!DV$2,COD_SALES!$B$4:$Z$4,0)),"")</f>
        <v/>
      </c>
      <c r="DW568" s="3" t="str">
        <f>IFERROR(INDEX(COD_SALES!$B$5:$Z$500,MATCH(resource!$CC568,COD_SALES!$A$5:$A$500,0),MATCH(resource!DW$2,COD_SALES!$B$4:$Z$4,0)),"")</f>
        <v/>
      </c>
      <c r="DX568" s="3" t="str">
        <f>IFERROR(INDEX(COD_SALES!$B$5:$Z$500,MATCH(resource!$CC568,COD_SALES!$A$5:$A$500,0),MATCH(resource!DX$2,COD_SALES!$B$4:$Z$4,0)),"")</f>
        <v/>
      </c>
      <c r="DY568" s="3" t="str">
        <f>IFERROR(INDEX(COD_SALES!$B$5:$Z$500,MATCH(resource!$CC568,COD_SALES!$A$5:$A$500,0),MATCH(resource!DY$2,COD_SALES!$B$4:$Z$4,0)),"")</f>
        <v/>
      </c>
      <c r="DZ568" s="3" t="str">
        <f>IFERROR(INDEX(COD_SALES!$B$5:$Z$500,MATCH(resource!$CC568,COD_SALES!$A$5:$A$500,0),MATCH(resource!DZ$2,COD_SALES!$B$4:$Z$4,0)),"")</f>
        <v/>
      </c>
      <c r="EA568" s="3" t="str">
        <f>IFERROR(INDEX(COD_SALES!$B$5:$Z$500,MATCH(resource!$CC568,COD_SALES!$A$5:$A$500,0),MATCH(resource!EA$2,COD_SALES!$B$4:$Z$4,0)),"")</f>
        <v/>
      </c>
      <c r="EB568" s="3">
        <f t="shared" si="132"/>
        <v>0</v>
      </c>
      <c r="EW568" s="3">
        <f>IFERROR(VLOOKUP(CC568,data_pull!$AO$25:$AR$546,2,0),0)</f>
        <v>0</v>
      </c>
      <c r="EX568" s="1">
        <f>IFERROR(VLOOKUP(CC568,data_pull!$AO$25:$AR$546,4,0),0)</f>
        <v>0</v>
      </c>
    </row>
    <row r="569" spans="13:154" x14ac:dyDescent="0.25"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4">
        <f>sales_data!B568</f>
        <v>0</v>
      </c>
      <c r="AR569" s="4">
        <f>sales_data!C568</f>
        <v>0</v>
      </c>
      <c r="AS569" s="5" t="str">
        <f t="shared" si="131"/>
        <v/>
      </c>
      <c r="AT569" s="4">
        <f>sales_data!I568</f>
        <v>0</v>
      </c>
      <c r="AU569" s="4">
        <f>sales_data!W568</f>
        <v>0</v>
      </c>
      <c r="AV569" s="1">
        <f>sales_data!N568</f>
        <v>0</v>
      </c>
      <c r="AW569" s="1">
        <f>sales_data!P568</f>
        <v>0</v>
      </c>
      <c r="AX569" s="3">
        <f ca="1">IFERROR(INDEX(INDIRECT("day_wise_sales_data!$B$2:$BZ$599"),MATCH(resource!$CC569,day_wise_sales_data!$A$2:$A$500,0),MATCH(resource!AX$2,INDIRECT("day_wise_sales_data!$B$1:$BZ$1"),0)),0)</f>
        <v>0</v>
      </c>
      <c r="AY569" s="3">
        <f ca="1">IFERROR(INDEX(INDIRECT("day_wise_sales_data!$B$2:$BZ$599"),MATCH(resource!$CC569,day_wise_sales_data!$A$2:$A$500,0),MATCH(resource!AY$2,INDIRECT("day_wise_sales_data!$B$1:$BZ$1"),0)),0)</f>
        <v>0</v>
      </c>
      <c r="AZ569" s="3">
        <f ca="1">IFERROR(INDEX(INDIRECT("day_wise_sales_data!$B$2:$BZ$599"),MATCH(resource!$CC569,day_wise_sales_data!$A$2:$A$500,0),MATCH(resource!AZ$2,INDIRECT("day_wise_sales_data!$B$1:$BZ$1"),0)),0)</f>
        <v>0</v>
      </c>
      <c r="BA569" s="3">
        <f ca="1">IFERROR(INDEX(INDIRECT("day_wise_sales_data!$B$2:$BZ$599"),MATCH(resource!$CC569,day_wise_sales_data!$A$2:$A$500,0),MATCH(resource!BA$2,INDIRECT("day_wise_sales_data!$B$1:$BZ$1"),0)),0)</f>
        <v>0</v>
      </c>
      <c r="BB569" s="3">
        <f ca="1">IFERROR(INDEX(INDIRECT("day_wise_sales_data!$B$2:$BZ$599"),MATCH(resource!$CC569,day_wise_sales_data!$A$2:$A$500,0),MATCH(resource!BB$2,INDIRECT("day_wise_sales_data!$B$1:$BZ$1"),0)),0)</f>
        <v>0</v>
      </c>
      <c r="BC569" s="3">
        <f ca="1">IFERROR(INDEX(INDIRECT("day_wise_sales_data!$B$2:$BZ$599"),MATCH(resource!$CC569,day_wise_sales_data!$A$2:$A$500,0),MATCH(resource!BC$2,INDIRECT("day_wise_sales_data!$B$1:$BZ$1"),0)),0)</f>
        <v>0</v>
      </c>
      <c r="BD569" s="3">
        <f ca="1">IFERROR(INDEX(INDIRECT("day_wise_sales_data!$B$2:$BZ$599"),MATCH(resource!$CC569,day_wise_sales_data!$A$2:$A$500,0),MATCH(resource!BD$2,INDIRECT("day_wise_sales_data!$B$1:$BZ$1"),0)),0)</f>
        <v>0</v>
      </c>
      <c r="BE569" s="3">
        <f ca="1">IFERROR(INDEX(INDIRECT("day_wise_sales_data!$B$2:$BZ$599"),MATCH(resource!$CC569,day_wise_sales_data!$A$2:$A$500,0),MATCH(resource!BE$2,INDIRECT("day_wise_sales_data!$B$1:$BZ$1"),0)),0)</f>
        <v>0</v>
      </c>
      <c r="BF569" s="3">
        <f ca="1">IFERROR(INDEX(INDIRECT("day_wise_sales_data!$B$2:$BZ$599"),MATCH(resource!$CC569,day_wise_sales_data!$A$2:$A$500,0),MATCH(resource!BF$2,INDIRECT("day_wise_sales_data!$B$1:$BZ$1"),0)),0)</f>
        <v>0</v>
      </c>
      <c r="BG569" s="3">
        <f ca="1">IFERROR(INDEX(INDIRECT("day_wise_sales_data!$B$2:$BZ$599"),MATCH(resource!$CC569,day_wise_sales_data!$A$2:$A$500,0),MATCH(resource!BG$2,INDIRECT("day_wise_sales_data!$B$1:$BZ$1"),0)),0)</f>
        <v>0</v>
      </c>
      <c r="BH569" s="3">
        <f ca="1">IFERROR(INDEX(INDIRECT("day_wise_sales_data!$B$2:$BZ$599"),MATCH(resource!$CC569,day_wise_sales_data!$A$2:$A$500,0),MATCH(resource!BH$2,INDIRECT("day_wise_sales_data!$B$1:$BZ$1"),0)),0)</f>
        <v>0</v>
      </c>
      <c r="BI569" s="3">
        <f ca="1">IFERROR(INDEX(INDIRECT("day_wise_sales_data!$B$2:$BZ$599"),MATCH(resource!$CC569,day_wise_sales_data!$A$2:$A$500,0),MATCH(resource!BI$2,INDIRECT("day_wise_sales_data!$B$1:$BZ$1"),0)),0)</f>
        <v>0</v>
      </c>
      <c r="BJ569" s="3">
        <f ca="1">IFERROR(INDEX(INDIRECT("day_wise_sales_data!$B$2:$BZ$599"),MATCH(resource!$CC569,day_wise_sales_data!$A$2:$A$500,0),MATCH(resource!BJ$2,INDIRECT("day_wise_sales_data!$B$1:$BZ$1"),0)),0)</f>
        <v>0</v>
      </c>
      <c r="BK569" s="3">
        <f ca="1">IFERROR(INDEX(INDIRECT("day_wise_sales_data!$B$2:$BZ$599"),MATCH(resource!$CC569,day_wise_sales_data!$A$2:$A$500,0),MATCH(resource!BK$2,INDIRECT("day_wise_sales_data!$B$1:$BZ$1"),0)),0)</f>
        <v>0</v>
      </c>
      <c r="BL569" s="3">
        <f ca="1">IFERROR(INDEX(INDIRECT("day_wise_sales_data!$B$2:$BZ$599"),MATCH(resource!$CC569,day_wise_sales_data!$A$2:$A$500,0),MATCH(resource!BL$2,INDIRECT("day_wise_sales_data!$B$1:$BZ$1"),0)),0)</f>
        <v>0</v>
      </c>
      <c r="BM569" s="3">
        <f ca="1">IFERROR(INDEX(INDIRECT("day_wise_sales_data!$B$2:$BZ$599"),MATCH(resource!$CC569,day_wise_sales_data!$A$2:$A$500,0),MATCH(resource!BM$2,INDIRECT("day_wise_sales_data!$B$1:$BZ$1"),0)),0)</f>
        <v>0</v>
      </c>
      <c r="BN569" s="3">
        <f ca="1">IFERROR(INDEX(INDIRECT("day_wise_sales_data!$B$2:$BZ$599"),MATCH(resource!$CC569,day_wise_sales_data!$A$2:$A$500,0),MATCH(resource!BN$2,INDIRECT("day_wise_sales_data!$B$1:$BZ$1"),0)),0)</f>
        <v>0</v>
      </c>
      <c r="BO569" s="3">
        <f ca="1">IFERROR(INDEX(INDIRECT("day_wise_sales_data!$B$2:$BZ$599"),MATCH(resource!$CC569,day_wise_sales_data!$A$2:$A$500,0),MATCH(resource!BO$2,INDIRECT("day_wise_sales_data!$B$1:$BZ$1"),0)),0)</f>
        <v>0</v>
      </c>
      <c r="BP569" s="3">
        <f ca="1">IFERROR(INDEX(INDIRECT("day_wise_sales_data!$B$2:$BZ$599"),MATCH(resource!$CC569,day_wise_sales_data!$A$2:$A$500,0),MATCH(resource!BP$2,INDIRECT("day_wise_sales_data!$B$1:$BZ$1"),0)),0)</f>
        <v>0</v>
      </c>
      <c r="BQ569" s="3">
        <f ca="1">IFERROR(INDEX(INDIRECT("day_wise_sales_data!$B$2:$BZ$599"),MATCH(resource!$CC569,day_wise_sales_data!$A$2:$A$500,0),MATCH(resource!BQ$2,INDIRECT("day_wise_sales_data!$B$1:$BZ$1"),0)),0)</f>
        <v>0</v>
      </c>
      <c r="BR569" s="3">
        <f ca="1">IFERROR(INDEX(INDIRECT("day_wise_sales_data!$B$2:$BZ$599"),MATCH(resource!$CC569,day_wise_sales_data!$A$2:$A$500,0),MATCH(resource!BR$2,INDIRECT("day_wise_sales_data!$B$1:$BZ$1"),0)),0)</f>
        <v>0</v>
      </c>
      <c r="BS569" s="3">
        <f ca="1">IFERROR(INDEX(INDIRECT("day_wise_sales_data!$B$2:$BZ$599"),MATCH(resource!$CC569,day_wise_sales_data!$A$2:$A$500,0),MATCH(resource!BS$2,INDIRECT("day_wise_sales_data!$B$1:$BZ$1"),0)),0)</f>
        <v>0</v>
      </c>
      <c r="BT569" s="3">
        <f ca="1">IFERROR(INDEX(INDIRECT("day_wise_sales_data!$B$2:$BZ$599"),MATCH(resource!$CC569,day_wise_sales_data!$A$2:$A$500,0),MATCH(resource!BT$2,INDIRECT("day_wise_sales_data!$B$1:$BZ$1"),0)),0)</f>
        <v>0</v>
      </c>
      <c r="BU569" s="3">
        <f ca="1">IFERROR(INDEX(INDIRECT("day_wise_sales_data!$B$2:$BZ$599"),MATCH(resource!$CC569,day_wise_sales_data!$A$2:$A$500,0),MATCH(resource!BU$2,INDIRECT("day_wise_sales_data!$B$1:$BZ$1"),0)),0)</f>
        <v>0</v>
      </c>
      <c r="BV569" s="3">
        <f ca="1">IFERROR(INDEX(INDIRECT("day_wise_sales_data!$B$2:$BZ$599"),MATCH(resource!$CC569,day_wise_sales_data!$A$2:$A$500,0),MATCH(resource!BV$2,INDIRECT("day_wise_sales_data!$B$1:$BZ$1"),0)),0)</f>
        <v>0</v>
      </c>
      <c r="BW569" s="3">
        <f ca="1">IFERROR(INDEX(INDIRECT("day_wise_sales_data!$B$2:$BZ$599"),MATCH(resource!$CC569,day_wise_sales_data!$A$2:$A$500,0),MATCH(resource!BW$2,INDIRECT("day_wise_sales_data!$B$1:$BZ$1"),0)),0)</f>
        <v>0</v>
      </c>
      <c r="BX569" s="3">
        <f ca="1">IFERROR(INDEX(INDIRECT("day_wise_sales_data!$B$2:$BZ$599"),MATCH(resource!$CC569,day_wise_sales_data!$A$2:$A$500,0),MATCH(resource!BX$2,INDIRECT("day_wise_sales_data!$B$1:$BZ$1"),0)),0)</f>
        <v>0</v>
      </c>
      <c r="BY569" s="3">
        <f ca="1">IFERROR(INDEX(INDIRECT("day_wise_sales_data!$B$2:$BZ$599"),MATCH(resource!$CC569,day_wise_sales_data!$A$2:$A$500,0),MATCH(resource!BY$2,INDIRECT("day_wise_sales_data!$B$1:$BZ$1"),0)),0)</f>
        <v>0</v>
      </c>
      <c r="BZ569" s="3">
        <f ca="1">IFERROR(INDEX(INDIRECT("day_wise_sales_data!$B$2:$BZ$599"),MATCH(resource!$CC569,day_wise_sales_data!$A$2:$A$500,0),MATCH(resource!BZ$2,INDIRECT("day_wise_sales_data!$B$1:$BZ$1"),0)),0)</f>
        <v>0</v>
      </c>
      <c r="CA569" s="3">
        <f ca="1">IFERROR(INDEX(INDIRECT("day_wise_sales_data!$B$2:$BZ$599"),MATCH(resource!$CC569,day_wise_sales_data!$A$2:$A$500,0),MATCH(resource!CA$2,INDIRECT("day_wise_sales_data!$B$1:$BZ$1"),0)),0)</f>
        <v>0</v>
      </c>
      <c r="CC569" s="4">
        <f>sales_data!H568</f>
        <v>0</v>
      </c>
      <c r="CD569" s="1">
        <v>567</v>
      </c>
      <c r="CE569" s="1" t="str">
        <f>IF(AQ569=report!$AQ$3,resource!CD569,"")</f>
        <v/>
      </c>
      <c r="CF569" s="5" t="str">
        <f>IFERROR(SMALL($CE$3:$CE$1001,ROWS($CE$3:CE569)),"")</f>
        <v/>
      </c>
      <c r="CH569">
        <f>IFERROR(VLOOKUP($CC569,data_pull!$E$22:$G$700,2,0),0)</f>
        <v>0</v>
      </c>
      <c r="DK569" s="3" t="str">
        <f>IFERROR(INDEX(COD_SALES!$B$5:$Z$500,MATCH(resource!$CC569,COD_SALES!$A$5:$A$500,0),MATCH(resource!DK$2,COD_SALES!$B$4:$Z$4,0)),"")</f>
        <v/>
      </c>
      <c r="DL569" s="3" t="str">
        <f>IFERROR(INDEX(COD_SALES!$B$5:$Z$500,MATCH(resource!$CC569,COD_SALES!$A$5:$A$500,0),MATCH(resource!DL$2,COD_SALES!$B$4:$Z$4,0)),"")</f>
        <v/>
      </c>
      <c r="DM569" s="3" t="str">
        <f>IFERROR(INDEX(COD_SALES!$B$5:$Z$500,MATCH(resource!$CC569,COD_SALES!$A$5:$A$500,0),MATCH(resource!DM$2,COD_SALES!$B$4:$Z$4,0)),"")</f>
        <v/>
      </c>
      <c r="DN569" s="3" t="str">
        <f>IFERROR(INDEX(COD_SALES!$B$5:$Z$500,MATCH(resource!$CC569,COD_SALES!$A$5:$A$500,0),MATCH(resource!DN$2,COD_SALES!$B$4:$Z$4,0)),"")</f>
        <v/>
      </c>
      <c r="DO569" s="3" t="str">
        <f>IFERROR(INDEX(COD_SALES!$B$5:$Z$500,MATCH(resource!$CC569,COD_SALES!$A$5:$A$500,0),MATCH(resource!DO$2,COD_SALES!$B$4:$Z$4,0)),"")</f>
        <v/>
      </c>
      <c r="DP569" s="3" t="str">
        <f>IFERROR(INDEX(COD_SALES!$B$5:$Z$500,MATCH(resource!$CC569,COD_SALES!$A$5:$A$500,0),MATCH(resource!DP$2,COD_SALES!$B$4:$Z$4,0)),"")</f>
        <v/>
      </c>
      <c r="DQ569" s="3" t="str">
        <f>IFERROR(INDEX(COD_SALES!$B$5:$Z$500,MATCH(resource!$CC569,COD_SALES!$A$5:$A$500,0),MATCH(resource!DQ$2,COD_SALES!$B$4:$Z$4,0)),"")</f>
        <v/>
      </c>
      <c r="DR569" s="3" t="str">
        <f>IFERROR(INDEX(COD_SALES!$B$5:$Z$500,MATCH(resource!$CC569,COD_SALES!$A$5:$A$500,0),MATCH(resource!DR$2,COD_SALES!$B$4:$Z$4,0)),"")</f>
        <v/>
      </c>
      <c r="DS569" s="3" t="str">
        <f>IFERROR(INDEX(COD_SALES!$B$5:$Z$500,MATCH(resource!$CC569,COD_SALES!$A$5:$A$500,0),MATCH(resource!DS$2,COD_SALES!$B$4:$Z$4,0)),"")</f>
        <v/>
      </c>
      <c r="DT569" s="3" t="str">
        <f>IFERROR(INDEX(COD_SALES!$B$5:$Z$500,MATCH(resource!$CC569,COD_SALES!$A$5:$A$500,0),MATCH(resource!DT$2,COD_SALES!$B$4:$Z$4,0)),"")</f>
        <v/>
      </c>
      <c r="DU569" s="3" t="str">
        <f>IFERROR(INDEX(COD_SALES!$B$5:$Z$500,MATCH(resource!$CC569,COD_SALES!$A$5:$A$500,0),MATCH(resource!DU$2,COD_SALES!$B$4:$Z$4,0)),"")</f>
        <v/>
      </c>
      <c r="DV569" s="3" t="str">
        <f>IFERROR(INDEX(COD_SALES!$B$5:$Z$500,MATCH(resource!$CC569,COD_SALES!$A$5:$A$500,0),MATCH(resource!DV$2,COD_SALES!$B$4:$Z$4,0)),"")</f>
        <v/>
      </c>
      <c r="DW569" s="3" t="str">
        <f>IFERROR(INDEX(COD_SALES!$B$5:$Z$500,MATCH(resource!$CC569,COD_SALES!$A$5:$A$500,0),MATCH(resource!DW$2,COD_SALES!$B$4:$Z$4,0)),"")</f>
        <v/>
      </c>
      <c r="DX569" s="3" t="str">
        <f>IFERROR(INDEX(COD_SALES!$B$5:$Z$500,MATCH(resource!$CC569,COD_SALES!$A$5:$A$500,0),MATCH(resource!DX$2,COD_SALES!$B$4:$Z$4,0)),"")</f>
        <v/>
      </c>
      <c r="DY569" s="3" t="str">
        <f>IFERROR(INDEX(COD_SALES!$B$5:$Z$500,MATCH(resource!$CC569,COD_SALES!$A$5:$A$500,0),MATCH(resource!DY$2,COD_SALES!$B$4:$Z$4,0)),"")</f>
        <v/>
      </c>
      <c r="DZ569" s="3" t="str">
        <f>IFERROR(INDEX(COD_SALES!$B$5:$Z$500,MATCH(resource!$CC569,COD_SALES!$A$5:$A$500,0),MATCH(resource!DZ$2,COD_SALES!$B$4:$Z$4,0)),"")</f>
        <v/>
      </c>
      <c r="EA569" s="3" t="str">
        <f>IFERROR(INDEX(COD_SALES!$B$5:$Z$500,MATCH(resource!$CC569,COD_SALES!$A$5:$A$500,0),MATCH(resource!EA$2,COD_SALES!$B$4:$Z$4,0)),"")</f>
        <v/>
      </c>
      <c r="EB569" s="3">
        <f t="shared" si="132"/>
        <v>0</v>
      </c>
      <c r="EW569" s="3">
        <f>IFERROR(VLOOKUP(CC569,data_pull!$AO$25:$AR$546,2,0),0)</f>
        <v>0</v>
      </c>
      <c r="EX569" s="1">
        <f>IFERROR(VLOOKUP(CC569,data_pull!$AO$25:$AR$546,4,0),0)</f>
        <v>0</v>
      </c>
    </row>
    <row r="570" spans="13:154" x14ac:dyDescent="0.25"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4">
        <f>sales_data!B569</f>
        <v>0</v>
      </c>
      <c r="AR570" s="4">
        <f>sales_data!C569</f>
        <v>0</v>
      </c>
      <c r="AS570" s="5" t="str">
        <f t="shared" si="131"/>
        <v/>
      </c>
      <c r="AT570" s="4">
        <f>sales_data!I569</f>
        <v>0</v>
      </c>
      <c r="AU570" s="4">
        <f>sales_data!W569</f>
        <v>0</v>
      </c>
      <c r="AV570" s="1">
        <f>sales_data!N569</f>
        <v>0</v>
      </c>
      <c r="AW570" s="1">
        <f>sales_data!P569</f>
        <v>0</v>
      </c>
      <c r="AX570" s="3">
        <f ca="1">IFERROR(INDEX(INDIRECT("day_wise_sales_data!$B$2:$BZ$599"),MATCH(resource!$CC570,day_wise_sales_data!$A$2:$A$500,0),MATCH(resource!AX$2,INDIRECT("day_wise_sales_data!$B$1:$BZ$1"),0)),0)</f>
        <v>0</v>
      </c>
      <c r="AY570" s="3">
        <f ca="1">IFERROR(INDEX(INDIRECT("day_wise_sales_data!$B$2:$BZ$599"),MATCH(resource!$CC570,day_wise_sales_data!$A$2:$A$500,0),MATCH(resource!AY$2,INDIRECT("day_wise_sales_data!$B$1:$BZ$1"),0)),0)</f>
        <v>0</v>
      </c>
      <c r="AZ570" s="3">
        <f ca="1">IFERROR(INDEX(INDIRECT("day_wise_sales_data!$B$2:$BZ$599"),MATCH(resource!$CC570,day_wise_sales_data!$A$2:$A$500,0),MATCH(resource!AZ$2,INDIRECT("day_wise_sales_data!$B$1:$BZ$1"),0)),0)</f>
        <v>0</v>
      </c>
      <c r="BA570" s="3">
        <f ca="1">IFERROR(INDEX(INDIRECT("day_wise_sales_data!$B$2:$BZ$599"),MATCH(resource!$CC570,day_wise_sales_data!$A$2:$A$500,0),MATCH(resource!BA$2,INDIRECT("day_wise_sales_data!$B$1:$BZ$1"),0)),0)</f>
        <v>0</v>
      </c>
      <c r="BB570" s="3">
        <f ca="1">IFERROR(INDEX(INDIRECT("day_wise_sales_data!$B$2:$BZ$599"),MATCH(resource!$CC570,day_wise_sales_data!$A$2:$A$500,0),MATCH(resource!BB$2,INDIRECT("day_wise_sales_data!$B$1:$BZ$1"),0)),0)</f>
        <v>0</v>
      </c>
      <c r="BC570" s="3">
        <f ca="1">IFERROR(INDEX(INDIRECT("day_wise_sales_data!$B$2:$BZ$599"),MATCH(resource!$CC570,day_wise_sales_data!$A$2:$A$500,0),MATCH(resource!BC$2,INDIRECT("day_wise_sales_data!$B$1:$BZ$1"),0)),0)</f>
        <v>0</v>
      </c>
      <c r="BD570" s="3">
        <f ca="1">IFERROR(INDEX(INDIRECT("day_wise_sales_data!$B$2:$BZ$599"),MATCH(resource!$CC570,day_wise_sales_data!$A$2:$A$500,0),MATCH(resource!BD$2,INDIRECT("day_wise_sales_data!$B$1:$BZ$1"),0)),0)</f>
        <v>0</v>
      </c>
      <c r="BE570" s="3">
        <f ca="1">IFERROR(INDEX(INDIRECT("day_wise_sales_data!$B$2:$BZ$599"),MATCH(resource!$CC570,day_wise_sales_data!$A$2:$A$500,0),MATCH(resource!BE$2,INDIRECT("day_wise_sales_data!$B$1:$BZ$1"),0)),0)</f>
        <v>0</v>
      </c>
      <c r="BF570" s="3">
        <f ca="1">IFERROR(INDEX(INDIRECT("day_wise_sales_data!$B$2:$BZ$599"),MATCH(resource!$CC570,day_wise_sales_data!$A$2:$A$500,0),MATCH(resource!BF$2,INDIRECT("day_wise_sales_data!$B$1:$BZ$1"),0)),0)</f>
        <v>0</v>
      </c>
      <c r="BG570" s="3">
        <f ca="1">IFERROR(INDEX(INDIRECT("day_wise_sales_data!$B$2:$BZ$599"),MATCH(resource!$CC570,day_wise_sales_data!$A$2:$A$500,0),MATCH(resource!BG$2,INDIRECT("day_wise_sales_data!$B$1:$BZ$1"),0)),0)</f>
        <v>0</v>
      </c>
      <c r="BH570" s="3">
        <f ca="1">IFERROR(INDEX(INDIRECT("day_wise_sales_data!$B$2:$BZ$599"),MATCH(resource!$CC570,day_wise_sales_data!$A$2:$A$500,0),MATCH(resource!BH$2,INDIRECT("day_wise_sales_data!$B$1:$BZ$1"),0)),0)</f>
        <v>0</v>
      </c>
      <c r="BI570" s="3">
        <f ca="1">IFERROR(INDEX(INDIRECT("day_wise_sales_data!$B$2:$BZ$599"),MATCH(resource!$CC570,day_wise_sales_data!$A$2:$A$500,0),MATCH(resource!BI$2,INDIRECT("day_wise_sales_data!$B$1:$BZ$1"),0)),0)</f>
        <v>0</v>
      </c>
      <c r="BJ570" s="3">
        <f ca="1">IFERROR(INDEX(INDIRECT("day_wise_sales_data!$B$2:$BZ$599"),MATCH(resource!$CC570,day_wise_sales_data!$A$2:$A$500,0),MATCH(resource!BJ$2,INDIRECT("day_wise_sales_data!$B$1:$BZ$1"),0)),0)</f>
        <v>0</v>
      </c>
      <c r="BK570" s="3">
        <f ca="1">IFERROR(INDEX(INDIRECT("day_wise_sales_data!$B$2:$BZ$599"),MATCH(resource!$CC570,day_wise_sales_data!$A$2:$A$500,0),MATCH(resource!BK$2,INDIRECT("day_wise_sales_data!$B$1:$BZ$1"),0)),0)</f>
        <v>0</v>
      </c>
      <c r="BL570" s="3">
        <f ca="1">IFERROR(INDEX(INDIRECT("day_wise_sales_data!$B$2:$BZ$599"),MATCH(resource!$CC570,day_wise_sales_data!$A$2:$A$500,0),MATCH(resource!BL$2,INDIRECT("day_wise_sales_data!$B$1:$BZ$1"),0)),0)</f>
        <v>0</v>
      </c>
      <c r="BM570" s="3">
        <f ca="1">IFERROR(INDEX(INDIRECT("day_wise_sales_data!$B$2:$BZ$599"),MATCH(resource!$CC570,day_wise_sales_data!$A$2:$A$500,0),MATCH(resource!BM$2,INDIRECT("day_wise_sales_data!$B$1:$BZ$1"),0)),0)</f>
        <v>0</v>
      </c>
      <c r="BN570" s="3">
        <f ca="1">IFERROR(INDEX(INDIRECT("day_wise_sales_data!$B$2:$BZ$599"),MATCH(resource!$CC570,day_wise_sales_data!$A$2:$A$500,0),MATCH(resource!BN$2,INDIRECT("day_wise_sales_data!$B$1:$BZ$1"),0)),0)</f>
        <v>0</v>
      </c>
      <c r="BO570" s="3">
        <f ca="1">IFERROR(INDEX(INDIRECT("day_wise_sales_data!$B$2:$BZ$599"),MATCH(resource!$CC570,day_wise_sales_data!$A$2:$A$500,0),MATCH(resource!BO$2,INDIRECT("day_wise_sales_data!$B$1:$BZ$1"),0)),0)</f>
        <v>0</v>
      </c>
      <c r="BP570" s="3">
        <f ca="1">IFERROR(INDEX(INDIRECT("day_wise_sales_data!$B$2:$BZ$599"),MATCH(resource!$CC570,day_wise_sales_data!$A$2:$A$500,0),MATCH(resource!BP$2,INDIRECT("day_wise_sales_data!$B$1:$BZ$1"),0)),0)</f>
        <v>0</v>
      </c>
      <c r="BQ570" s="3">
        <f ca="1">IFERROR(INDEX(INDIRECT("day_wise_sales_data!$B$2:$BZ$599"),MATCH(resource!$CC570,day_wise_sales_data!$A$2:$A$500,0),MATCH(resource!BQ$2,INDIRECT("day_wise_sales_data!$B$1:$BZ$1"),0)),0)</f>
        <v>0</v>
      </c>
      <c r="BR570" s="3">
        <f ca="1">IFERROR(INDEX(INDIRECT("day_wise_sales_data!$B$2:$BZ$599"),MATCH(resource!$CC570,day_wise_sales_data!$A$2:$A$500,0),MATCH(resource!BR$2,INDIRECT("day_wise_sales_data!$B$1:$BZ$1"),0)),0)</f>
        <v>0</v>
      </c>
      <c r="BS570" s="3">
        <f ca="1">IFERROR(INDEX(INDIRECT("day_wise_sales_data!$B$2:$BZ$599"),MATCH(resource!$CC570,day_wise_sales_data!$A$2:$A$500,0),MATCH(resource!BS$2,INDIRECT("day_wise_sales_data!$B$1:$BZ$1"),0)),0)</f>
        <v>0</v>
      </c>
      <c r="BT570" s="3">
        <f ca="1">IFERROR(INDEX(INDIRECT("day_wise_sales_data!$B$2:$BZ$599"),MATCH(resource!$CC570,day_wise_sales_data!$A$2:$A$500,0),MATCH(resource!BT$2,INDIRECT("day_wise_sales_data!$B$1:$BZ$1"),0)),0)</f>
        <v>0</v>
      </c>
      <c r="BU570" s="3">
        <f ca="1">IFERROR(INDEX(INDIRECT("day_wise_sales_data!$B$2:$BZ$599"),MATCH(resource!$CC570,day_wise_sales_data!$A$2:$A$500,0),MATCH(resource!BU$2,INDIRECT("day_wise_sales_data!$B$1:$BZ$1"),0)),0)</f>
        <v>0</v>
      </c>
      <c r="BV570" s="3">
        <f ca="1">IFERROR(INDEX(INDIRECT("day_wise_sales_data!$B$2:$BZ$599"),MATCH(resource!$CC570,day_wise_sales_data!$A$2:$A$500,0),MATCH(resource!BV$2,INDIRECT("day_wise_sales_data!$B$1:$BZ$1"),0)),0)</f>
        <v>0</v>
      </c>
      <c r="BW570" s="3">
        <f ca="1">IFERROR(INDEX(INDIRECT("day_wise_sales_data!$B$2:$BZ$599"),MATCH(resource!$CC570,day_wise_sales_data!$A$2:$A$500,0),MATCH(resource!BW$2,INDIRECT("day_wise_sales_data!$B$1:$BZ$1"),0)),0)</f>
        <v>0</v>
      </c>
      <c r="BX570" s="3">
        <f ca="1">IFERROR(INDEX(INDIRECT("day_wise_sales_data!$B$2:$BZ$599"),MATCH(resource!$CC570,day_wise_sales_data!$A$2:$A$500,0),MATCH(resource!BX$2,INDIRECT("day_wise_sales_data!$B$1:$BZ$1"),0)),0)</f>
        <v>0</v>
      </c>
      <c r="BY570" s="3">
        <f ca="1">IFERROR(INDEX(INDIRECT("day_wise_sales_data!$B$2:$BZ$599"),MATCH(resource!$CC570,day_wise_sales_data!$A$2:$A$500,0),MATCH(resource!BY$2,INDIRECT("day_wise_sales_data!$B$1:$BZ$1"),0)),0)</f>
        <v>0</v>
      </c>
      <c r="BZ570" s="3">
        <f ca="1">IFERROR(INDEX(INDIRECT("day_wise_sales_data!$B$2:$BZ$599"),MATCH(resource!$CC570,day_wise_sales_data!$A$2:$A$500,0),MATCH(resource!BZ$2,INDIRECT("day_wise_sales_data!$B$1:$BZ$1"),0)),0)</f>
        <v>0</v>
      </c>
      <c r="CA570" s="3">
        <f ca="1">IFERROR(INDEX(INDIRECT("day_wise_sales_data!$B$2:$BZ$599"),MATCH(resource!$CC570,day_wise_sales_data!$A$2:$A$500,0),MATCH(resource!CA$2,INDIRECT("day_wise_sales_data!$B$1:$BZ$1"),0)),0)</f>
        <v>0</v>
      </c>
      <c r="CC570" s="4">
        <f>sales_data!H569</f>
        <v>0</v>
      </c>
      <c r="CD570" s="1">
        <v>568</v>
      </c>
      <c r="CE570" s="1" t="str">
        <f>IF(AQ570=report!$AQ$3,resource!CD570,"")</f>
        <v/>
      </c>
      <c r="CF570" s="5" t="str">
        <f>IFERROR(SMALL($CE$3:$CE$1001,ROWS($CE$3:CE570)),"")</f>
        <v/>
      </c>
      <c r="CH570">
        <f>IFERROR(VLOOKUP($CC570,data_pull!$E$22:$G$700,2,0),0)</f>
        <v>0</v>
      </c>
      <c r="DK570" s="3" t="str">
        <f>IFERROR(INDEX(COD_SALES!$B$5:$Z$500,MATCH(resource!$CC570,COD_SALES!$A$5:$A$500,0),MATCH(resource!DK$2,COD_SALES!$B$4:$Z$4,0)),"")</f>
        <v/>
      </c>
      <c r="DL570" s="3" t="str">
        <f>IFERROR(INDEX(COD_SALES!$B$5:$Z$500,MATCH(resource!$CC570,COD_SALES!$A$5:$A$500,0),MATCH(resource!DL$2,COD_SALES!$B$4:$Z$4,0)),"")</f>
        <v/>
      </c>
      <c r="DM570" s="3" t="str">
        <f>IFERROR(INDEX(COD_SALES!$B$5:$Z$500,MATCH(resource!$CC570,COD_SALES!$A$5:$A$500,0),MATCH(resource!DM$2,COD_SALES!$B$4:$Z$4,0)),"")</f>
        <v/>
      </c>
      <c r="DN570" s="3" t="str">
        <f>IFERROR(INDEX(COD_SALES!$B$5:$Z$500,MATCH(resource!$CC570,COD_SALES!$A$5:$A$500,0),MATCH(resource!DN$2,COD_SALES!$B$4:$Z$4,0)),"")</f>
        <v/>
      </c>
      <c r="DO570" s="3" t="str">
        <f>IFERROR(INDEX(COD_SALES!$B$5:$Z$500,MATCH(resource!$CC570,COD_SALES!$A$5:$A$500,0),MATCH(resource!DO$2,COD_SALES!$B$4:$Z$4,0)),"")</f>
        <v/>
      </c>
      <c r="DP570" s="3" t="str">
        <f>IFERROR(INDEX(COD_SALES!$B$5:$Z$500,MATCH(resource!$CC570,COD_SALES!$A$5:$A$500,0),MATCH(resource!DP$2,COD_SALES!$B$4:$Z$4,0)),"")</f>
        <v/>
      </c>
      <c r="DQ570" s="3" t="str">
        <f>IFERROR(INDEX(COD_SALES!$B$5:$Z$500,MATCH(resource!$CC570,COD_SALES!$A$5:$A$500,0),MATCH(resource!DQ$2,COD_SALES!$B$4:$Z$4,0)),"")</f>
        <v/>
      </c>
      <c r="DR570" s="3" t="str">
        <f>IFERROR(INDEX(COD_SALES!$B$5:$Z$500,MATCH(resource!$CC570,COD_SALES!$A$5:$A$500,0),MATCH(resource!DR$2,COD_SALES!$B$4:$Z$4,0)),"")</f>
        <v/>
      </c>
      <c r="DS570" s="3" t="str">
        <f>IFERROR(INDEX(COD_SALES!$B$5:$Z$500,MATCH(resource!$CC570,COD_SALES!$A$5:$A$500,0),MATCH(resource!DS$2,COD_SALES!$B$4:$Z$4,0)),"")</f>
        <v/>
      </c>
      <c r="DT570" s="3" t="str">
        <f>IFERROR(INDEX(COD_SALES!$B$5:$Z$500,MATCH(resource!$CC570,COD_SALES!$A$5:$A$500,0),MATCH(resource!DT$2,COD_SALES!$B$4:$Z$4,0)),"")</f>
        <v/>
      </c>
      <c r="DU570" s="3" t="str">
        <f>IFERROR(INDEX(COD_SALES!$B$5:$Z$500,MATCH(resource!$CC570,COD_SALES!$A$5:$A$500,0),MATCH(resource!DU$2,COD_SALES!$B$4:$Z$4,0)),"")</f>
        <v/>
      </c>
      <c r="DV570" s="3" t="str">
        <f>IFERROR(INDEX(COD_SALES!$B$5:$Z$500,MATCH(resource!$CC570,COD_SALES!$A$5:$A$500,0),MATCH(resource!DV$2,COD_SALES!$B$4:$Z$4,0)),"")</f>
        <v/>
      </c>
      <c r="DW570" s="3" t="str">
        <f>IFERROR(INDEX(COD_SALES!$B$5:$Z$500,MATCH(resource!$CC570,COD_SALES!$A$5:$A$500,0),MATCH(resource!DW$2,COD_SALES!$B$4:$Z$4,0)),"")</f>
        <v/>
      </c>
      <c r="DX570" s="3" t="str">
        <f>IFERROR(INDEX(COD_SALES!$B$5:$Z$500,MATCH(resource!$CC570,COD_SALES!$A$5:$A$500,0),MATCH(resource!DX$2,COD_SALES!$B$4:$Z$4,0)),"")</f>
        <v/>
      </c>
      <c r="DY570" s="3" t="str">
        <f>IFERROR(INDEX(COD_SALES!$B$5:$Z$500,MATCH(resource!$CC570,COD_SALES!$A$5:$A$500,0),MATCH(resource!DY$2,COD_SALES!$B$4:$Z$4,0)),"")</f>
        <v/>
      </c>
      <c r="DZ570" s="3" t="str">
        <f>IFERROR(INDEX(COD_SALES!$B$5:$Z$500,MATCH(resource!$CC570,COD_SALES!$A$5:$A$500,0),MATCH(resource!DZ$2,COD_SALES!$B$4:$Z$4,0)),"")</f>
        <v/>
      </c>
      <c r="EA570" s="3" t="str">
        <f>IFERROR(INDEX(COD_SALES!$B$5:$Z$500,MATCH(resource!$CC570,COD_SALES!$A$5:$A$500,0),MATCH(resource!EA$2,COD_SALES!$B$4:$Z$4,0)),"")</f>
        <v/>
      </c>
      <c r="EB570" s="3">
        <f t="shared" si="132"/>
        <v>0</v>
      </c>
      <c r="EW570" s="3">
        <f>IFERROR(VLOOKUP(CC570,data_pull!$AO$25:$AR$546,2,0),0)</f>
        <v>0</v>
      </c>
      <c r="EX570" s="1">
        <f>IFERROR(VLOOKUP(CC570,data_pull!$AO$25:$AR$546,4,0),0)</f>
        <v>0</v>
      </c>
    </row>
    <row r="571" spans="13:154" x14ac:dyDescent="0.25"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4">
        <f>sales_data!B570</f>
        <v>0</v>
      </c>
      <c r="AR571" s="4">
        <f>sales_data!C570</f>
        <v>0</v>
      </c>
      <c r="AS571" s="5" t="str">
        <f t="shared" si="131"/>
        <v/>
      </c>
      <c r="AT571" s="4">
        <f>sales_data!I570</f>
        <v>0</v>
      </c>
      <c r="AU571" s="4">
        <f>sales_data!W570</f>
        <v>0</v>
      </c>
      <c r="AV571" s="1">
        <f>sales_data!N570</f>
        <v>0</v>
      </c>
      <c r="AW571" s="1">
        <f>sales_data!P570</f>
        <v>0</v>
      </c>
      <c r="AX571" s="3">
        <f ca="1">IFERROR(INDEX(INDIRECT("day_wise_sales_data!$B$2:$BZ$599"),MATCH(resource!$CC571,day_wise_sales_data!$A$2:$A$500,0),MATCH(resource!AX$2,INDIRECT("day_wise_sales_data!$B$1:$BZ$1"),0)),0)</f>
        <v>0</v>
      </c>
      <c r="AY571" s="3">
        <f ca="1">IFERROR(INDEX(INDIRECT("day_wise_sales_data!$B$2:$BZ$599"),MATCH(resource!$CC571,day_wise_sales_data!$A$2:$A$500,0),MATCH(resource!AY$2,INDIRECT("day_wise_sales_data!$B$1:$BZ$1"),0)),0)</f>
        <v>0</v>
      </c>
      <c r="AZ571" s="3">
        <f ca="1">IFERROR(INDEX(INDIRECT("day_wise_sales_data!$B$2:$BZ$599"),MATCH(resource!$CC571,day_wise_sales_data!$A$2:$A$500,0),MATCH(resource!AZ$2,INDIRECT("day_wise_sales_data!$B$1:$BZ$1"),0)),0)</f>
        <v>0</v>
      </c>
      <c r="BA571" s="3">
        <f ca="1">IFERROR(INDEX(INDIRECT("day_wise_sales_data!$B$2:$BZ$599"),MATCH(resource!$CC571,day_wise_sales_data!$A$2:$A$500,0),MATCH(resource!BA$2,INDIRECT("day_wise_sales_data!$B$1:$BZ$1"),0)),0)</f>
        <v>0</v>
      </c>
      <c r="BB571" s="3">
        <f ca="1">IFERROR(INDEX(INDIRECT("day_wise_sales_data!$B$2:$BZ$599"),MATCH(resource!$CC571,day_wise_sales_data!$A$2:$A$500,0),MATCH(resource!BB$2,INDIRECT("day_wise_sales_data!$B$1:$BZ$1"),0)),0)</f>
        <v>0</v>
      </c>
      <c r="BC571" s="3">
        <f ca="1">IFERROR(INDEX(INDIRECT("day_wise_sales_data!$B$2:$BZ$599"),MATCH(resource!$CC571,day_wise_sales_data!$A$2:$A$500,0),MATCH(resource!BC$2,INDIRECT("day_wise_sales_data!$B$1:$BZ$1"),0)),0)</f>
        <v>0</v>
      </c>
      <c r="BD571" s="3">
        <f ca="1">IFERROR(INDEX(INDIRECT("day_wise_sales_data!$B$2:$BZ$599"),MATCH(resource!$CC571,day_wise_sales_data!$A$2:$A$500,0),MATCH(resource!BD$2,INDIRECT("day_wise_sales_data!$B$1:$BZ$1"),0)),0)</f>
        <v>0</v>
      </c>
      <c r="BE571" s="3">
        <f ca="1">IFERROR(INDEX(INDIRECT("day_wise_sales_data!$B$2:$BZ$599"),MATCH(resource!$CC571,day_wise_sales_data!$A$2:$A$500,0),MATCH(resource!BE$2,INDIRECT("day_wise_sales_data!$B$1:$BZ$1"),0)),0)</f>
        <v>0</v>
      </c>
      <c r="BF571" s="3">
        <f ca="1">IFERROR(INDEX(INDIRECT("day_wise_sales_data!$B$2:$BZ$599"),MATCH(resource!$CC571,day_wise_sales_data!$A$2:$A$500,0),MATCH(resource!BF$2,INDIRECT("day_wise_sales_data!$B$1:$BZ$1"),0)),0)</f>
        <v>0</v>
      </c>
      <c r="BG571" s="3">
        <f ca="1">IFERROR(INDEX(INDIRECT("day_wise_sales_data!$B$2:$BZ$599"),MATCH(resource!$CC571,day_wise_sales_data!$A$2:$A$500,0),MATCH(resource!BG$2,INDIRECT("day_wise_sales_data!$B$1:$BZ$1"),0)),0)</f>
        <v>0</v>
      </c>
      <c r="BH571" s="3">
        <f ca="1">IFERROR(INDEX(INDIRECT("day_wise_sales_data!$B$2:$BZ$599"),MATCH(resource!$CC571,day_wise_sales_data!$A$2:$A$500,0),MATCH(resource!BH$2,INDIRECT("day_wise_sales_data!$B$1:$BZ$1"),0)),0)</f>
        <v>0</v>
      </c>
      <c r="BI571" s="3">
        <f ca="1">IFERROR(INDEX(INDIRECT("day_wise_sales_data!$B$2:$BZ$599"),MATCH(resource!$CC571,day_wise_sales_data!$A$2:$A$500,0),MATCH(resource!BI$2,INDIRECT("day_wise_sales_data!$B$1:$BZ$1"),0)),0)</f>
        <v>0</v>
      </c>
      <c r="BJ571" s="3">
        <f ca="1">IFERROR(INDEX(INDIRECT("day_wise_sales_data!$B$2:$BZ$599"),MATCH(resource!$CC571,day_wise_sales_data!$A$2:$A$500,0),MATCH(resource!BJ$2,INDIRECT("day_wise_sales_data!$B$1:$BZ$1"),0)),0)</f>
        <v>0</v>
      </c>
      <c r="BK571" s="3">
        <f ca="1">IFERROR(INDEX(INDIRECT("day_wise_sales_data!$B$2:$BZ$599"),MATCH(resource!$CC571,day_wise_sales_data!$A$2:$A$500,0),MATCH(resource!BK$2,INDIRECT("day_wise_sales_data!$B$1:$BZ$1"),0)),0)</f>
        <v>0</v>
      </c>
      <c r="BL571" s="3">
        <f ca="1">IFERROR(INDEX(INDIRECT("day_wise_sales_data!$B$2:$BZ$599"),MATCH(resource!$CC571,day_wise_sales_data!$A$2:$A$500,0),MATCH(resource!BL$2,INDIRECT("day_wise_sales_data!$B$1:$BZ$1"),0)),0)</f>
        <v>0</v>
      </c>
      <c r="BM571" s="3">
        <f ca="1">IFERROR(INDEX(INDIRECT("day_wise_sales_data!$B$2:$BZ$599"),MATCH(resource!$CC571,day_wise_sales_data!$A$2:$A$500,0),MATCH(resource!BM$2,INDIRECT("day_wise_sales_data!$B$1:$BZ$1"),0)),0)</f>
        <v>0</v>
      </c>
      <c r="BN571" s="3">
        <f ca="1">IFERROR(INDEX(INDIRECT("day_wise_sales_data!$B$2:$BZ$599"),MATCH(resource!$CC571,day_wise_sales_data!$A$2:$A$500,0),MATCH(resource!BN$2,INDIRECT("day_wise_sales_data!$B$1:$BZ$1"),0)),0)</f>
        <v>0</v>
      </c>
      <c r="BO571" s="3">
        <f ca="1">IFERROR(INDEX(INDIRECT("day_wise_sales_data!$B$2:$BZ$599"),MATCH(resource!$CC571,day_wise_sales_data!$A$2:$A$500,0),MATCH(resource!BO$2,INDIRECT("day_wise_sales_data!$B$1:$BZ$1"),0)),0)</f>
        <v>0</v>
      </c>
      <c r="BP571" s="3">
        <f ca="1">IFERROR(INDEX(INDIRECT("day_wise_sales_data!$B$2:$BZ$599"),MATCH(resource!$CC571,day_wise_sales_data!$A$2:$A$500,0),MATCH(resource!BP$2,INDIRECT("day_wise_sales_data!$B$1:$BZ$1"),0)),0)</f>
        <v>0</v>
      </c>
      <c r="BQ571" s="3">
        <f ca="1">IFERROR(INDEX(INDIRECT("day_wise_sales_data!$B$2:$BZ$599"),MATCH(resource!$CC571,day_wise_sales_data!$A$2:$A$500,0),MATCH(resource!BQ$2,INDIRECT("day_wise_sales_data!$B$1:$BZ$1"),0)),0)</f>
        <v>0</v>
      </c>
      <c r="BR571" s="3">
        <f ca="1">IFERROR(INDEX(INDIRECT("day_wise_sales_data!$B$2:$BZ$599"),MATCH(resource!$CC571,day_wise_sales_data!$A$2:$A$500,0),MATCH(resource!BR$2,INDIRECT("day_wise_sales_data!$B$1:$BZ$1"),0)),0)</f>
        <v>0</v>
      </c>
      <c r="BS571" s="3">
        <f ca="1">IFERROR(INDEX(INDIRECT("day_wise_sales_data!$B$2:$BZ$599"),MATCH(resource!$CC571,day_wise_sales_data!$A$2:$A$500,0),MATCH(resource!BS$2,INDIRECT("day_wise_sales_data!$B$1:$BZ$1"),0)),0)</f>
        <v>0</v>
      </c>
      <c r="BT571" s="3">
        <f ca="1">IFERROR(INDEX(INDIRECT("day_wise_sales_data!$B$2:$BZ$599"),MATCH(resource!$CC571,day_wise_sales_data!$A$2:$A$500,0),MATCH(resource!BT$2,INDIRECT("day_wise_sales_data!$B$1:$BZ$1"),0)),0)</f>
        <v>0</v>
      </c>
      <c r="BU571" s="3">
        <f ca="1">IFERROR(INDEX(INDIRECT("day_wise_sales_data!$B$2:$BZ$599"),MATCH(resource!$CC571,day_wise_sales_data!$A$2:$A$500,0),MATCH(resource!BU$2,INDIRECT("day_wise_sales_data!$B$1:$BZ$1"),0)),0)</f>
        <v>0</v>
      </c>
      <c r="BV571" s="3">
        <f ca="1">IFERROR(INDEX(INDIRECT("day_wise_sales_data!$B$2:$BZ$599"),MATCH(resource!$CC571,day_wise_sales_data!$A$2:$A$500,0),MATCH(resource!BV$2,INDIRECT("day_wise_sales_data!$B$1:$BZ$1"),0)),0)</f>
        <v>0</v>
      </c>
      <c r="BW571" s="3">
        <f ca="1">IFERROR(INDEX(INDIRECT("day_wise_sales_data!$B$2:$BZ$599"),MATCH(resource!$CC571,day_wise_sales_data!$A$2:$A$500,0),MATCH(resource!BW$2,INDIRECT("day_wise_sales_data!$B$1:$BZ$1"),0)),0)</f>
        <v>0</v>
      </c>
      <c r="BX571" s="3">
        <f ca="1">IFERROR(INDEX(INDIRECT("day_wise_sales_data!$B$2:$BZ$599"),MATCH(resource!$CC571,day_wise_sales_data!$A$2:$A$500,0),MATCH(resource!BX$2,INDIRECT("day_wise_sales_data!$B$1:$BZ$1"),0)),0)</f>
        <v>0</v>
      </c>
      <c r="BY571" s="3">
        <f ca="1">IFERROR(INDEX(INDIRECT("day_wise_sales_data!$B$2:$BZ$599"),MATCH(resource!$CC571,day_wise_sales_data!$A$2:$A$500,0),MATCH(resource!BY$2,INDIRECT("day_wise_sales_data!$B$1:$BZ$1"),0)),0)</f>
        <v>0</v>
      </c>
      <c r="BZ571" s="3">
        <f ca="1">IFERROR(INDEX(INDIRECT("day_wise_sales_data!$B$2:$BZ$599"),MATCH(resource!$CC571,day_wise_sales_data!$A$2:$A$500,0),MATCH(resource!BZ$2,INDIRECT("day_wise_sales_data!$B$1:$BZ$1"),0)),0)</f>
        <v>0</v>
      </c>
      <c r="CA571" s="3">
        <f ca="1">IFERROR(INDEX(INDIRECT("day_wise_sales_data!$B$2:$BZ$599"),MATCH(resource!$CC571,day_wise_sales_data!$A$2:$A$500,0),MATCH(resource!CA$2,INDIRECT("day_wise_sales_data!$B$1:$BZ$1"),0)),0)</f>
        <v>0</v>
      </c>
      <c r="CC571" s="4">
        <f>sales_data!H570</f>
        <v>0</v>
      </c>
      <c r="CD571" s="1">
        <v>569</v>
      </c>
      <c r="CE571" s="1" t="str">
        <f>IF(AQ571=report!$AQ$3,resource!CD571,"")</f>
        <v/>
      </c>
      <c r="CF571" s="5" t="str">
        <f>IFERROR(SMALL($CE$3:$CE$1001,ROWS($CE$3:CE571)),"")</f>
        <v/>
      </c>
      <c r="CH571">
        <f>IFERROR(VLOOKUP($CC571,data_pull!$E$22:$G$700,2,0),0)</f>
        <v>0</v>
      </c>
      <c r="DK571" s="3" t="str">
        <f>IFERROR(INDEX(COD_SALES!$B$5:$Z$500,MATCH(resource!$CC571,COD_SALES!$A$5:$A$500,0),MATCH(resource!DK$2,COD_SALES!$B$4:$Z$4,0)),"")</f>
        <v/>
      </c>
      <c r="DL571" s="3" t="str">
        <f>IFERROR(INDEX(COD_SALES!$B$5:$Z$500,MATCH(resource!$CC571,COD_SALES!$A$5:$A$500,0),MATCH(resource!DL$2,COD_SALES!$B$4:$Z$4,0)),"")</f>
        <v/>
      </c>
      <c r="DM571" s="3" t="str">
        <f>IFERROR(INDEX(COD_SALES!$B$5:$Z$500,MATCH(resource!$CC571,COD_SALES!$A$5:$A$500,0),MATCH(resource!DM$2,COD_SALES!$B$4:$Z$4,0)),"")</f>
        <v/>
      </c>
      <c r="DN571" s="3" t="str">
        <f>IFERROR(INDEX(COD_SALES!$B$5:$Z$500,MATCH(resource!$CC571,COD_SALES!$A$5:$A$500,0),MATCH(resource!DN$2,COD_SALES!$B$4:$Z$4,0)),"")</f>
        <v/>
      </c>
      <c r="DO571" s="3" t="str">
        <f>IFERROR(INDEX(COD_SALES!$B$5:$Z$500,MATCH(resource!$CC571,COD_SALES!$A$5:$A$500,0),MATCH(resource!DO$2,COD_SALES!$B$4:$Z$4,0)),"")</f>
        <v/>
      </c>
      <c r="DP571" s="3" t="str">
        <f>IFERROR(INDEX(COD_SALES!$B$5:$Z$500,MATCH(resource!$CC571,COD_SALES!$A$5:$A$500,0),MATCH(resource!DP$2,COD_SALES!$B$4:$Z$4,0)),"")</f>
        <v/>
      </c>
      <c r="DQ571" s="3" t="str">
        <f>IFERROR(INDEX(COD_SALES!$B$5:$Z$500,MATCH(resource!$CC571,COD_SALES!$A$5:$A$500,0),MATCH(resource!DQ$2,COD_SALES!$B$4:$Z$4,0)),"")</f>
        <v/>
      </c>
      <c r="DR571" s="3" t="str">
        <f>IFERROR(INDEX(COD_SALES!$B$5:$Z$500,MATCH(resource!$CC571,COD_SALES!$A$5:$A$500,0),MATCH(resource!DR$2,COD_SALES!$B$4:$Z$4,0)),"")</f>
        <v/>
      </c>
      <c r="DS571" s="3" t="str">
        <f>IFERROR(INDEX(COD_SALES!$B$5:$Z$500,MATCH(resource!$CC571,COD_SALES!$A$5:$A$500,0),MATCH(resource!DS$2,COD_SALES!$B$4:$Z$4,0)),"")</f>
        <v/>
      </c>
      <c r="DT571" s="3" t="str">
        <f>IFERROR(INDEX(COD_SALES!$B$5:$Z$500,MATCH(resource!$CC571,COD_SALES!$A$5:$A$500,0),MATCH(resource!DT$2,COD_SALES!$B$4:$Z$4,0)),"")</f>
        <v/>
      </c>
      <c r="DU571" s="3" t="str">
        <f>IFERROR(INDEX(COD_SALES!$B$5:$Z$500,MATCH(resource!$CC571,COD_SALES!$A$5:$A$500,0),MATCH(resource!DU$2,COD_SALES!$B$4:$Z$4,0)),"")</f>
        <v/>
      </c>
      <c r="DV571" s="3" t="str">
        <f>IFERROR(INDEX(COD_SALES!$B$5:$Z$500,MATCH(resource!$CC571,COD_SALES!$A$5:$A$500,0),MATCH(resource!DV$2,COD_SALES!$B$4:$Z$4,0)),"")</f>
        <v/>
      </c>
      <c r="DW571" s="3" t="str">
        <f>IFERROR(INDEX(COD_SALES!$B$5:$Z$500,MATCH(resource!$CC571,COD_SALES!$A$5:$A$500,0),MATCH(resource!DW$2,COD_SALES!$B$4:$Z$4,0)),"")</f>
        <v/>
      </c>
      <c r="DX571" s="3" t="str">
        <f>IFERROR(INDEX(COD_SALES!$B$5:$Z$500,MATCH(resource!$CC571,COD_SALES!$A$5:$A$500,0),MATCH(resource!DX$2,COD_SALES!$B$4:$Z$4,0)),"")</f>
        <v/>
      </c>
      <c r="DY571" s="3" t="str">
        <f>IFERROR(INDEX(COD_SALES!$B$5:$Z$500,MATCH(resource!$CC571,COD_SALES!$A$5:$A$500,0),MATCH(resource!DY$2,COD_SALES!$B$4:$Z$4,0)),"")</f>
        <v/>
      </c>
      <c r="DZ571" s="3" t="str">
        <f>IFERROR(INDEX(COD_SALES!$B$5:$Z$500,MATCH(resource!$CC571,COD_SALES!$A$5:$A$500,0),MATCH(resource!DZ$2,COD_SALES!$B$4:$Z$4,0)),"")</f>
        <v/>
      </c>
      <c r="EA571" s="3" t="str">
        <f>IFERROR(INDEX(COD_SALES!$B$5:$Z$500,MATCH(resource!$CC571,COD_SALES!$A$5:$A$500,0),MATCH(resource!EA$2,COD_SALES!$B$4:$Z$4,0)),"")</f>
        <v/>
      </c>
      <c r="EB571" s="3">
        <f t="shared" si="132"/>
        <v>0</v>
      </c>
      <c r="EW571" s="3">
        <f>IFERROR(VLOOKUP(CC571,data_pull!$AO$25:$AR$546,2,0),0)</f>
        <v>0</v>
      </c>
      <c r="EX571" s="1">
        <f>IFERROR(VLOOKUP(CC571,data_pull!$AO$25:$AR$546,4,0),0)</f>
        <v>0</v>
      </c>
    </row>
    <row r="572" spans="13:154" x14ac:dyDescent="0.25"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4">
        <f>sales_data!B571</f>
        <v>0</v>
      </c>
      <c r="AR572" s="4">
        <f>sales_data!C571</f>
        <v>0</v>
      </c>
      <c r="AS572" s="5" t="str">
        <f t="shared" si="131"/>
        <v/>
      </c>
      <c r="AT572" s="4">
        <f>sales_data!I571</f>
        <v>0</v>
      </c>
      <c r="AU572" s="4">
        <f>sales_data!W571</f>
        <v>0</v>
      </c>
      <c r="AV572" s="1">
        <f>sales_data!N571</f>
        <v>0</v>
      </c>
      <c r="AW572" s="1">
        <f>sales_data!P571</f>
        <v>0</v>
      </c>
      <c r="AX572" s="3">
        <f ca="1">IFERROR(INDEX(INDIRECT("day_wise_sales_data!$B$2:$BZ$599"),MATCH(resource!$CC572,day_wise_sales_data!$A$2:$A$500,0),MATCH(resource!AX$2,INDIRECT("day_wise_sales_data!$B$1:$BZ$1"),0)),0)</f>
        <v>0</v>
      </c>
      <c r="AY572" s="3">
        <f ca="1">IFERROR(INDEX(INDIRECT("day_wise_sales_data!$B$2:$BZ$599"),MATCH(resource!$CC572,day_wise_sales_data!$A$2:$A$500,0),MATCH(resource!AY$2,INDIRECT("day_wise_sales_data!$B$1:$BZ$1"),0)),0)</f>
        <v>0</v>
      </c>
      <c r="AZ572" s="3">
        <f ca="1">IFERROR(INDEX(INDIRECT("day_wise_sales_data!$B$2:$BZ$599"),MATCH(resource!$CC572,day_wise_sales_data!$A$2:$A$500,0),MATCH(resource!AZ$2,INDIRECT("day_wise_sales_data!$B$1:$BZ$1"),0)),0)</f>
        <v>0</v>
      </c>
      <c r="BA572" s="3">
        <f ca="1">IFERROR(INDEX(INDIRECT("day_wise_sales_data!$B$2:$BZ$599"),MATCH(resource!$CC572,day_wise_sales_data!$A$2:$A$500,0),MATCH(resource!BA$2,INDIRECT("day_wise_sales_data!$B$1:$BZ$1"),0)),0)</f>
        <v>0</v>
      </c>
      <c r="BB572" s="3">
        <f ca="1">IFERROR(INDEX(INDIRECT("day_wise_sales_data!$B$2:$BZ$599"),MATCH(resource!$CC572,day_wise_sales_data!$A$2:$A$500,0),MATCH(resource!BB$2,INDIRECT("day_wise_sales_data!$B$1:$BZ$1"),0)),0)</f>
        <v>0</v>
      </c>
      <c r="BC572" s="3">
        <f ca="1">IFERROR(INDEX(INDIRECT("day_wise_sales_data!$B$2:$BZ$599"),MATCH(resource!$CC572,day_wise_sales_data!$A$2:$A$500,0),MATCH(resource!BC$2,INDIRECT("day_wise_sales_data!$B$1:$BZ$1"),0)),0)</f>
        <v>0</v>
      </c>
      <c r="BD572" s="3">
        <f ca="1">IFERROR(INDEX(INDIRECT("day_wise_sales_data!$B$2:$BZ$599"),MATCH(resource!$CC572,day_wise_sales_data!$A$2:$A$500,0),MATCH(resource!BD$2,INDIRECT("day_wise_sales_data!$B$1:$BZ$1"),0)),0)</f>
        <v>0</v>
      </c>
      <c r="BE572" s="3">
        <f ca="1">IFERROR(INDEX(INDIRECT("day_wise_sales_data!$B$2:$BZ$599"),MATCH(resource!$CC572,day_wise_sales_data!$A$2:$A$500,0),MATCH(resource!BE$2,INDIRECT("day_wise_sales_data!$B$1:$BZ$1"),0)),0)</f>
        <v>0</v>
      </c>
      <c r="BF572" s="3">
        <f ca="1">IFERROR(INDEX(INDIRECT("day_wise_sales_data!$B$2:$BZ$599"),MATCH(resource!$CC572,day_wise_sales_data!$A$2:$A$500,0),MATCH(resource!BF$2,INDIRECT("day_wise_sales_data!$B$1:$BZ$1"),0)),0)</f>
        <v>0</v>
      </c>
      <c r="BG572" s="3">
        <f ca="1">IFERROR(INDEX(INDIRECT("day_wise_sales_data!$B$2:$BZ$599"),MATCH(resource!$CC572,day_wise_sales_data!$A$2:$A$500,0),MATCH(resource!BG$2,INDIRECT("day_wise_sales_data!$B$1:$BZ$1"),0)),0)</f>
        <v>0</v>
      </c>
      <c r="BH572" s="3">
        <f ca="1">IFERROR(INDEX(INDIRECT("day_wise_sales_data!$B$2:$BZ$599"),MATCH(resource!$CC572,day_wise_sales_data!$A$2:$A$500,0),MATCH(resource!BH$2,INDIRECT("day_wise_sales_data!$B$1:$BZ$1"),0)),0)</f>
        <v>0</v>
      </c>
      <c r="BI572" s="3">
        <f ca="1">IFERROR(INDEX(INDIRECT("day_wise_sales_data!$B$2:$BZ$599"),MATCH(resource!$CC572,day_wise_sales_data!$A$2:$A$500,0),MATCH(resource!BI$2,INDIRECT("day_wise_sales_data!$B$1:$BZ$1"),0)),0)</f>
        <v>0</v>
      </c>
      <c r="BJ572" s="3">
        <f ca="1">IFERROR(INDEX(INDIRECT("day_wise_sales_data!$B$2:$BZ$599"),MATCH(resource!$CC572,day_wise_sales_data!$A$2:$A$500,0),MATCH(resource!BJ$2,INDIRECT("day_wise_sales_data!$B$1:$BZ$1"),0)),0)</f>
        <v>0</v>
      </c>
      <c r="BK572" s="3">
        <f ca="1">IFERROR(INDEX(INDIRECT("day_wise_sales_data!$B$2:$BZ$599"),MATCH(resource!$CC572,day_wise_sales_data!$A$2:$A$500,0),MATCH(resource!BK$2,INDIRECT("day_wise_sales_data!$B$1:$BZ$1"),0)),0)</f>
        <v>0</v>
      </c>
      <c r="BL572" s="3">
        <f ca="1">IFERROR(INDEX(INDIRECT("day_wise_sales_data!$B$2:$BZ$599"),MATCH(resource!$CC572,day_wise_sales_data!$A$2:$A$500,0),MATCH(resource!BL$2,INDIRECT("day_wise_sales_data!$B$1:$BZ$1"),0)),0)</f>
        <v>0</v>
      </c>
      <c r="BM572" s="3">
        <f ca="1">IFERROR(INDEX(INDIRECT("day_wise_sales_data!$B$2:$BZ$599"),MATCH(resource!$CC572,day_wise_sales_data!$A$2:$A$500,0),MATCH(resource!BM$2,INDIRECT("day_wise_sales_data!$B$1:$BZ$1"),0)),0)</f>
        <v>0</v>
      </c>
      <c r="BN572" s="3">
        <f ca="1">IFERROR(INDEX(INDIRECT("day_wise_sales_data!$B$2:$BZ$599"),MATCH(resource!$CC572,day_wise_sales_data!$A$2:$A$500,0),MATCH(resource!BN$2,INDIRECT("day_wise_sales_data!$B$1:$BZ$1"),0)),0)</f>
        <v>0</v>
      </c>
      <c r="BO572" s="3">
        <f ca="1">IFERROR(INDEX(INDIRECT("day_wise_sales_data!$B$2:$BZ$599"),MATCH(resource!$CC572,day_wise_sales_data!$A$2:$A$500,0),MATCH(resource!BO$2,INDIRECT("day_wise_sales_data!$B$1:$BZ$1"),0)),0)</f>
        <v>0</v>
      </c>
      <c r="BP572" s="3">
        <f ca="1">IFERROR(INDEX(INDIRECT("day_wise_sales_data!$B$2:$BZ$599"),MATCH(resource!$CC572,day_wise_sales_data!$A$2:$A$500,0),MATCH(resource!BP$2,INDIRECT("day_wise_sales_data!$B$1:$BZ$1"),0)),0)</f>
        <v>0</v>
      </c>
      <c r="BQ572" s="3">
        <f ca="1">IFERROR(INDEX(INDIRECT("day_wise_sales_data!$B$2:$BZ$599"),MATCH(resource!$CC572,day_wise_sales_data!$A$2:$A$500,0),MATCH(resource!BQ$2,INDIRECT("day_wise_sales_data!$B$1:$BZ$1"),0)),0)</f>
        <v>0</v>
      </c>
      <c r="BR572" s="3">
        <f ca="1">IFERROR(INDEX(INDIRECT("day_wise_sales_data!$B$2:$BZ$599"),MATCH(resource!$CC572,day_wise_sales_data!$A$2:$A$500,0),MATCH(resource!BR$2,INDIRECT("day_wise_sales_data!$B$1:$BZ$1"),0)),0)</f>
        <v>0</v>
      </c>
      <c r="BS572" s="3">
        <f ca="1">IFERROR(INDEX(INDIRECT("day_wise_sales_data!$B$2:$BZ$599"),MATCH(resource!$CC572,day_wise_sales_data!$A$2:$A$500,0),MATCH(resource!BS$2,INDIRECT("day_wise_sales_data!$B$1:$BZ$1"),0)),0)</f>
        <v>0</v>
      </c>
      <c r="BT572" s="3">
        <f ca="1">IFERROR(INDEX(INDIRECT("day_wise_sales_data!$B$2:$BZ$599"),MATCH(resource!$CC572,day_wise_sales_data!$A$2:$A$500,0),MATCH(resource!BT$2,INDIRECT("day_wise_sales_data!$B$1:$BZ$1"),0)),0)</f>
        <v>0</v>
      </c>
      <c r="BU572" s="3">
        <f ca="1">IFERROR(INDEX(INDIRECT("day_wise_sales_data!$B$2:$BZ$599"),MATCH(resource!$CC572,day_wise_sales_data!$A$2:$A$500,0),MATCH(resource!BU$2,INDIRECT("day_wise_sales_data!$B$1:$BZ$1"),0)),0)</f>
        <v>0</v>
      </c>
      <c r="BV572" s="3">
        <f ca="1">IFERROR(INDEX(INDIRECT("day_wise_sales_data!$B$2:$BZ$599"),MATCH(resource!$CC572,day_wise_sales_data!$A$2:$A$500,0),MATCH(resource!BV$2,INDIRECT("day_wise_sales_data!$B$1:$BZ$1"),0)),0)</f>
        <v>0</v>
      </c>
      <c r="BW572" s="3">
        <f ca="1">IFERROR(INDEX(INDIRECT("day_wise_sales_data!$B$2:$BZ$599"),MATCH(resource!$CC572,day_wise_sales_data!$A$2:$A$500,0),MATCH(resource!BW$2,INDIRECT("day_wise_sales_data!$B$1:$BZ$1"),0)),0)</f>
        <v>0</v>
      </c>
      <c r="BX572" s="3">
        <f ca="1">IFERROR(INDEX(INDIRECT("day_wise_sales_data!$B$2:$BZ$599"),MATCH(resource!$CC572,day_wise_sales_data!$A$2:$A$500,0),MATCH(resource!BX$2,INDIRECT("day_wise_sales_data!$B$1:$BZ$1"),0)),0)</f>
        <v>0</v>
      </c>
      <c r="BY572" s="3">
        <f ca="1">IFERROR(INDEX(INDIRECT("day_wise_sales_data!$B$2:$BZ$599"),MATCH(resource!$CC572,day_wise_sales_data!$A$2:$A$500,0),MATCH(resource!BY$2,INDIRECT("day_wise_sales_data!$B$1:$BZ$1"),0)),0)</f>
        <v>0</v>
      </c>
      <c r="BZ572" s="3">
        <f ca="1">IFERROR(INDEX(INDIRECT("day_wise_sales_data!$B$2:$BZ$599"),MATCH(resource!$CC572,day_wise_sales_data!$A$2:$A$500,0),MATCH(resource!BZ$2,INDIRECT("day_wise_sales_data!$B$1:$BZ$1"),0)),0)</f>
        <v>0</v>
      </c>
      <c r="CA572" s="3">
        <f ca="1">IFERROR(INDEX(INDIRECT("day_wise_sales_data!$B$2:$BZ$599"),MATCH(resource!$CC572,day_wise_sales_data!$A$2:$A$500,0),MATCH(resource!CA$2,INDIRECT("day_wise_sales_data!$B$1:$BZ$1"),0)),0)</f>
        <v>0</v>
      </c>
      <c r="CC572" s="4">
        <f>sales_data!H571</f>
        <v>0</v>
      </c>
      <c r="CD572" s="1">
        <v>570</v>
      </c>
      <c r="CE572" s="1" t="str">
        <f>IF(AQ572=report!$AQ$3,resource!CD572,"")</f>
        <v/>
      </c>
      <c r="CF572" s="5" t="str">
        <f>IFERROR(SMALL($CE$3:$CE$1001,ROWS($CE$3:CE572)),"")</f>
        <v/>
      </c>
      <c r="CH572">
        <f>IFERROR(VLOOKUP($CC572,data_pull!$E$22:$G$700,2,0),0)</f>
        <v>0</v>
      </c>
      <c r="DK572" s="3" t="str">
        <f>IFERROR(INDEX(COD_SALES!$B$5:$Z$500,MATCH(resource!$CC572,COD_SALES!$A$5:$A$500,0),MATCH(resource!DK$2,COD_SALES!$B$4:$Z$4,0)),"")</f>
        <v/>
      </c>
      <c r="DL572" s="3" t="str">
        <f>IFERROR(INDEX(COD_SALES!$B$5:$Z$500,MATCH(resource!$CC572,COD_SALES!$A$5:$A$500,0),MATCH(resource!DL$2,COD_SALES!$B$4:$Z$4,0)),"")</f>
        <v/>
      </c>
      <c r="DM572" s="3" t="str">
        <f>IFERROR(INDEX(COD_SALES!$B$5:$Z$500,MATCH(resource!$CC572,COD_SALES!$A$5:$A$500,0),MATCH(resource!DM$2,COD_SALES!$B$4:$Z$4,0)),"")</f>
        <v/>
      </c>
      <c r="DN572" s="3" t="str">
        <f>IFERROR(INDEX(COD_SALES!$B$5:$Z$500,MATCH(resource!$CC572,COD_SALES!$A$5:$A$500,0),MATCH(resource!DN$2,COD_SALES!$B$4:$Z$4,0)),"")</f>
        <v/>
      </c>
      <c r="DO572" s="3" t="str">
        <f>IFERROR(INDEX(COD_SALES!$B$5:$Z$500,MATCH(resource!$CC572,COD_SALES!$A$5:$A$500,0),MATCH(resource!DO$2,COD_SALES!$B$4:$Z$4,0)),"")</f>
        <v/>
      </c>
      <c r="DP572" s="3" t="str">
        <f>IFERROR(INDEX(COD_SALES!$B$5:$Z$500,MATCH(resource!$CC572,COD_SALES!$A$5:$A$500,0),MATCH(resource!DP$2,COD_SALES!$B$4:$Z$4,0)),"")</f>
        <v/>
      </c>
      <c r="DQ572" s="3" t="str">
        <f>IFERROR(INDEX(COD_SALES!$B$5:$Z$500,MATCH(resource!$CC572,COD_SALES!$A$5:$A$500,0),MATCH(resource!DQ$2,COD_SALES!$B$4:$Z$4,0)),"")</f>
        <v/>
      </c>
      <c r="DR572" s="3" t="str">
        <f>IFERROR(INDEX(COD_SALES!$B$5:$Z$500,MATCH(resource!$CC572,COD_SALES!$A$5:$A$500,0),MATCH(resource!DR$2,COD_SALES!$B$4:$Z$4,0)),"")</f>
        <v/>
      </c>
      <c r="DS572" s="3" t="str">
        <f>IFERROR(INDEX(COD_SALES!$B$5:$Z$500,MATCH(resource!$CC572,COD_SALES!$A$5:$A$500,0),MATCH(resource!DS$2,COD_SALES!$B$4:$Z$4,0)),"")</f>
        <v/>
      </c>
      <c r="DT572" s="3" t="str">
        <f>IFERROR(INDEX(COD_SALES!$B$5:$Z$500,MATCH(resource!$CC572,COD_SALES!$A$5:$A$500,0),MATCH(resource!DT$2,COD_SALES!$B$4:$Z$4,0)),"")</f>
        <v/>
      </c>
      <c r="DU572" s="3" t="str">
        <f>IFERROR(INDEX(COD_SALES!$B$5:$Z$500,MATCH(resource!$CC572,COD_SALES!$A$5:$A$500,0),MATCH(resource!DU$2,COD_SALES!$B$4:$Z$4,0)),"")</f>
        <v/>
      </c>
      <c r="DV572" s="3" t="str">
        <f>IFERROR(INDEX(COD_SALES!$B$5:$Z$500,MATCH(resource!$CC572,COD_SALES!$A$5:$A$500,0),MATCH(resource!DV$2,COD_SALES!$B$4:$Z$4,0)),"")</f>
        <v/>
      </c>
      <c r="DW572" s="3" t="str">
        <f>IFERROR(INDEX(COD_SALES!$B$5:$Z$500,MATCH(resource!$CC572,COD_SALES!$A$5:$A$500,0),MATCH(resource!DW$2,COD_SALES!$B$4:$Z$4,0)),"")</f>
        <v/>
      </c>
      <c r="DX572" s="3" t="str">
        <f>IFERROR(INDEX(COD_SALES!$B$5:$Z$500,MATCH(resource!$CC572,COD_SALES!$A$5:$A$500,0),MATCH(resource!DX$2,COD_SALES!$B$4:$Z$4,0)),"")</f>
        <v/>
      </c>
      <c r="DY572" s="3" t="str">
        <f>IFERROR(INDEX(COD_SALES!$B$5:$Z$500,MATCH(resource!$CC572,COD_SALES!$A$5:$A$500,0),MATCH(resource!DY$2,COD_SALES!$B$4:$Z$4,0)),"")</f>
        <v/>
      </c>
      <c r="DZ572" s="3" t="str">
        <f>IFERROR(INDEX(COD_SALES!$B$5:$Z$500,MATCH(resource!$CC572,COD_SALES!$A$5:$A$500,0),MATCH(resource!DZ$2,COD_SALES!$B$4:$Z$4,0)),"")</f>
        <v/>
      </c>
      <c r="EA572" s="3" t="str">
        <f>IFERROR(INDEX(COD_SALES!$B$5:$Z$500,MATCH(resource!$CC572,COD_SALES!$A$5:$A$500,0),MATCH(resource!EA$2,COD_SALES!$B$4:$Z$4,0)),"")</f>
        <v/>
      </c>
      <c r="EB572" s="3">
        <f t="shared" si="132"/>
        <v>0</v>
      </c>
      <c r="EW572" s="3">
        <f>IFERROR(VLOOKUP(CC572,data_pull!$AO$25:$AR$546,2,0),0)</f>
        <v>0</v>
      </c>
      <c r="EX572" s="1">
        <f>IFERROR(VLOOKUP(CC572,data_pull!$AO$25:$AR$546,4,0),0)</f>
        <v>0</v>
      </c>
    </row>
    <row r="573" spans="13:154" x14ac:dyDescent="0.25"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4">
        <f>sales_data!B572</f>
        <v>0</v>
      </c>
      <c r="AR573" s="4">
        <f>sales_data!C572</f>
        <v>0</v>
      </c>
      <c r="AS573" s="5" t="str">
        <f t="shared" si="131"/>
        <v/>
      </c>
      <c r="AT573" s="4">
        <f>sales_data!I572</f>
        <v>0</v>
      </c>
      <c r="AU573" s="4">
        <f>sales_data!W572</f>
        <v>0</v>
      </c>
      <c r="AV573" s="1">
        <f>sales_data!N572</f>
        <v>0</v>
      </c>
      <c r="AW573" s="1">
        <f>sales_data!P572</f>
        <v>0</v>
      </c>
      <c r="AX573" s="3">
        <f ca="1">IFERROR(INDEX(INDIRECT("day_wise_sales_data!$B$2:$BZ$599"),MATCH(resource!$CC573,day_wise_sales_data!$A$2:$A$500,0),MATCH(resource!AX$2,INDIRECT("day_wise_sales_data!$B$1:$BZ$1"),0)),0)</f>
        <v>0</v>
      </c>
      <c r="AY573" s="3">
        <f ca="1">IFERROR(INDEX(INDIRECT("day_wise_sales_data!$B$2:$BZ$599"),MATCH(resource!$CC573,day_wise_sales_data!$A$2:$A$500,0),MATCH(resource!AY$2,INDIRECT("day_wise_sales_data!$B$1:$BZ$1"),0)),0)</f>
        <v>0</v>
      </c>
      <c r="AZ573" s="3">
        <f ca="1">IFERROR(INDEX(INDIRECT("day_wise_sales_data!$B$2:$BZ$599"),MATCH(resource!$CC573,day_wise_sales_data!$A$2:$A$500,0),MATCH(resource!AZ$2,INDIRECT("day_wise_sales_data!$B$1:$BZ$1"),0)),0)</f>
        <v>0</v>
      </c>
      <c r="BA573" s="3">
        <f ca="1">IFERROR(INDEX(INDIRECT("day_wise_sales_data!$B$2:$BZ$599"),MATCH(resource!$CC573,day_wise_sales_data!$A$2:$A$500,0),MATCH(resource!BA$2,INDIRECT("day_wise_sales_data!$B$1:$BZ$1"),0)),0)</f>
        <v>0</v>
      </c>
      <c r="BB573" s="3">
        <f ca="1">IFERROR(INDEX(INDIRECT("day_wise_sales_data!$B$2:$BZ$599"),MATCH(resource!$CC573,day_wise_sales_data!$A$2:$A$500,0),MATCH(resource!BB$2,INDIRECT("day_wise_sales_data!$B$1:$BZ$1"),0)),0)</f>
        <v>0</v>
      </c>
      <c r="BC573" s="3">
        <f ca="1">IFERROR(INDEX(INDIRECT("day_wise_sales_data!$B$2:$BZ$599"),MATCH(resource!$CC573,day_wise_sales_data!$A$2:$A$500,0),MATCH(resource!BC$2,INDIRECT("day_wise_sales_data!$B$1:$BZ$1"),0)),0)</f>
        <v>0</v>
      </c>
      <c r="BD573" s="3">
        <f ca="1">IFERROR(INDEX(INDIRECT("day_wise_sales_data!$B$2:$BZ$599"),MATCH(resource!$CC573,day_wise_sales_data!$A$2:$A$500,0),MATCH(resource!BD$2,INDIRECT("day_wise_sales_data!$B$1:$BZ$1"),0)),0)</f>
        <v>0</v>
      </c>
      <c r="BE573" s="3">
        <f ca="1">IFERROR(INDEX(INDIRECT("day_wise_sales_data!$B$2:$BZ$599"),MATCH(resource!$CC573,day_wise_sales_data!$A$2:$A$500,0),MATCH(resource!BE$2,INDIRECT("day_wise_sales_data!$B$1:$BZ$1"),0)),0)</f>
        <v>0</v>
      </c>
      <c r="BF573" s="3">
        <f ca="1">IFERROR(INDEX(INDIRECT("day_wise_sales_data!$B$2:$BZ$599"),MATCH(resource!$CC573,day_wise_sales_data!$A$2:$A$500,0),MATCH(resource!BF$2,INDIRECT("day_wise_sales_data!$B$1:$BZ$1"),0)),0)</f>
        <v>0</v>
      </c>
      <c r="BG573" s="3">
        <f ca="1">IFERROR(INDEX(INDIRECT("day_wise_sales_data!$B$2:$BZ$599"),MATCH(resource!$CC573,day_wise_sales_data!$A$2:$A$500,0),MATCH(resource!BG$2,INDIRECT("day_wise_sales_data!$B$1:$BZ$1"),0)),0)</f>
        <v>0</v>
      </c>
      <c r="BH573" s="3">
        <f ca="1">IFERROR(INDEX(INDIRECT("day_wise_sales_data!$B$2:$BZ$599"),MATCH(resource!$CC573,day_wise_sales_data!$A$2:$A$500,0),MATCH(resource!BH$2,INDIRECT("day_wise_sales_data!$B$1:$BZ$1"),0)),0)</f>
        <v>0</v>
      </c>
      <c r="BI573" s="3">
        <f ca="1">IFERROR(INDEX(INDIRECT("day_wise_sales_data!$B$2:$BZ$599"),MATCH(resource!$CC573,day_wise_sales_data!$A$2:$A$500,0),MATCH(resource!BI$2,INDIRECT("day_wise_sales_data!$B$1:$BZ$1"),0)),0)</f>
        <v>0</v>
      </c>
      <c r="BJ573" s="3">
        <f ca="1">IFERROR(INDEX(INDIRECT("day_wise_sales_data!$B$2:$BZ$599"),MATCH(resource!$CC573,day_wise_sales_data!$A$2:$A$500,0),MATCH(resource!BJ$2,INDIRECT("day_wise_sales_data!$B$1:$BZ$1"),0)),0)</f>
        <v>0</v>
      </c>
      <c r="BK573" s="3">
        <f ca="1">IFERROR(INDEX(INDIRECT("day_wise_sales_data!$B$2:$BZ$599"),MATCH(resource!$CC573,day_wise_sales_data!$A$2:$A$500,0),MATCH(resource!BK$2,INDIRECT("day_wise_sales_data!$B$1:$BZ$1"),0)),0)</f>
        <v>0</v>
      </c>
      <c r="BL573" s="3">
        <f ca="1">IFERROR(INDEX(INDIRECT("day_wise_sales_data!$B$2:$BZ$599"),MATCH(resource!$CC573,day_wise_sales_data!$A$2:$A$500,0),MATCH(resource!BL$2,INDIRECT("day_wise_sales_data!$B$1:$BZ$1"),0)),0)</f>
        <v>0</v>
      </c>
      <c r="BM573" s="3">
        <f ca="1">IFERROR(INDEX(INDIRECT("day_wise_sales_data!$B$2:$BZ$599"),MATCH(resource!$CC573,day_wise_sales_data!$A$2:$A$500,0),MATCH(resource!BM$2,INDIRECT("day_wise_sales_data!$B$1:$BZ$1"),0)),0)</f>
        <v>0</v>
      </c>
      <c r="BN573" s="3">
        <f ca="1">IFERROR(INDEX(INDIRECT("day_wise_sales_data!$B$2:$BZ$599"),MATCH(resource!$CC573,day_wise_sales_data!$A$2:$A$500,0),MATCH(resource!BN$2,INDIRECT("day_wise_sales_data!$B$1:$BZ$1"),0)),0)</f>
        <v>0</v>
      </c>
      <c r="BO573" s="3">
        <f ca="1">IFERROR(INDEX(INDIRECT("day_wise_sales_data!$B$2:$BZ$599"),MATCH(resource!$CC573,day_wise_sales_data!$A$2:$A$500,0),MATCH(resource!BO$2,INDIRECT("day_wise_sales_data!$B$1:$BZ$1"),0)),0)</f>
        <v>0</v>
      </c>
      <c r="BP573" s="3">
        <f ca="1">IFERROR(INDEX(INDIRECT("day_wise_sales_data!$B$2:$BZ$599"),MATCH(resource!$CC573,day_wise_sales_data!$A$2:$A$500,0),MATCH(resource!BP$2,INDIRECT("day_wise_sales_data!$B$1:$BZ$1"),0)),0)</f>
        <v>0</v>
      </c>
      <c r="BQ573" s="3">
        <f ca="1">IFERROR(INDEX(INDIRECT("day_wise_sales_data!$B$2:$BZ$599"),MATCH(resource!$CC573,day_wise_sales_data!$A$2:$A$500,0),MATCH(resource!BQ$2,INDIRECT("day_wise_sales_data!$B$1:$BZ$1"),0)),0)</f>
        <v>0</v>
      </c>
      <c r="BR573" s="3">
        <f ca="1">IFERROR(INDEX(INDIRECT("day_wise_sales_data!$B$2:$BZ$599"),MATCH(resource!$CC573,day_wise_sales_data!$A$2:$A$500,0),MATCH(resource!BR$2,INDIRECT("day_wise_sales_data!$B$1:$BZ$1"),0)),0)</f>
        <v>0</v>
      </c>
      <c r="BS573" s="3">
        <f ca="1">IFERROR(INDEX(INDIRECT("day_wise_sales_data!$B$2:$BZ$599"),MATCH(resource!$CC573,day_wise_sales_data!$A$2:$A$500,0),MATCH(resource!BS$2,INDIRECT("day_wise_sales_data!$B$1:$BZ$1"),0)),0)</f>
        <v>0</v>
      </c>
      <c r="BT573" s="3">
        <f ca="1">IFERROR(INDEX(INDIRECT("day_wise_sales_data!$B$2:$BZ$599"),MATCH(resource!$CC573,day_wise_sales_data!$A$2:$A$500,0),MATCH(resource!BT$2,INDIRECT("day_wise_sales_data!$B$1:$BZ$1"),0)),0)</f>
        <v>0</v>
      </c>
      <c r="BU573" s="3">
        <f ca="1">IFERROR(INDEX(INDIRECT("day_wise_sales_data!$B$2:$BZ$599"),MATCH(resource!$CC573,day_wise_sales_data!$A$2:$A$500,0),MATCH(resource!BU$2,INDIRECT("day_wise_sales_data!$B$1:$BZ$1"),0)),0)</f>
        <v>0</v>
      </c>
      <c r="BV573" s="3">
        <f ca="1">IFERROR(INDEX(INDIRECT("day_wise_sales_data!$B$2:$BZ$599"),MATCH(resource!$CC573,day_wise_sales_data!$A$2:$A$500,0),MATCH(resource!BV$2,INDIRECT("day_wise_sales_data!$B$1:$BZ$1"),0)),0)</f>
        <v>0</v>
      </c>
      <c r="BW573" s="3">
        <f ca="1">IFERROR(INDEX(INDIRECT("day_wise_sales_data!$B$2:$BZ$599"),MATCH(resource!$CC573,day_wise_sales_data!$A$2:$A$500,0),MATCH(resource!BW$2,INDIRECT("day_wise_sales_data!$B$1:$BZ$1"),0)),0)</f>
        <v>0</v>
      </c>
      <c r="BX573" s="3">
        <f ca="1">IFERROR(INDEX(INDIRECT("day_wise_sales_data!$B$2:$BZ$599"),MATCH(resource!$CC573,day_wise_sales_data!$A$2:$A$500,0),MATCH(resource!BX$2,INDIRECT("day_wise_sales_data!$B$1:$BZ$1"),0)),0)</f>
        <v>0</v>
      </c>
      <c r="BY573" s="3">
        <f ca="1">IFERROR(INDEX(INDIRECT("day_wise_sales_data!$B$2:$BZ$599"),MATCH(resource!$CC573,day_wise_sales_data!$A$2:$A$500,0),MATCH(resource!BY$2,INDIRECT("day_wise_sales_data!$B$1:$BZ$1"),0)),0)</f>
        <v>0</v>
      </c>
      <c r="BZ573" s="3">
        <f ca="1">IFERROR(INDEX(INDIRECT("day_wise_sales_data!$B$2:$BZ$599"),MATCH(resource!$CC573,day_wise_sales_data!$A$2:$A$500,0),MATCH(resource!BZ$2,INDIRECT("day_wise_sales_data!$B$1:$BZ$1"),0)),0)</f>
        <v>0</v>
      </c>
      <c r="CA573" s="3">
        <f ca="1">IFERROR(INDEX(INDIRECT("day_wise_sales_data!$B$2:$BZ$599"),MATCH(resource!$CC573,day_wise_sales_data!$A$2:$A$500,0),MATCH(resource!CA$2,INDIRECT("day_wise_sales_data!$B$1:$BZ$1"),0)),0)</f>
        <v>0</v>
      </c>
      <c r="CC573" s="4">
        <f>sales_data!H572</f>
        <v>0</v>
      </c>
      <c r="CD573" s="1">
        <v>571</v>
      </c>
      <c r="CE573" s="1" t="str">
        <f>IF(AQ573=report!$AQ$3,resource!CD573,"")</f>
        <v/>
      </c>
      <c r="CF573" s="5" t="str">
        <f>IFERROR(SMALL($CE$3:$CE$1001,ROWS($CE$3:CE573)),"")</f>
        <v/>
      </c>
      <c r="CH573">
        <f>IFERROR(VLOOKUP($CC573,data_pull!$E$22:$G$700,2,0),0)</f>
        <v>0</v>
      </c>
      <c r="DK573" s="3" t="str">
        <f>IFERROR(INDEX(COD_SALES!$B$5:$Z$500,MATCH(resource!$CC573,COD_SALES!$A$5:$A$500,0),MATCH(resource!DK$2,COD_SALES!$B$4:$Z$4,0)),"")</f>
        <v/>
      </c>
      <c r="DL573" s="3" t="str">
        <f>IFERROR(INDEX(COD_SALES!$B$5:$Z$500,MATCH(resource!$CC573,COD_SALES!$A$5:$A$500,0),MATCH(resource!DL$2,COD_SALES!$B$4:$Z$4,0)),"")</f>
        <v/>
      </c>
      <c r="DM573" s="3" t="str">
        <f>IFERROR(INDEX(COD_SALES!$B$5:$Z$500,MATCH(resource!$CC573,COD_SALES!$A$5:$A$500,0),MATCH(resource!DM$2,COD_SALES!$B$4:$Z$4,0)),"")</f>
        <v/>
      </c>
      <c r="DN573" s="3" t="str">
        <f>IFERROR(INDEX(COD_SALES!$B$5:$Z$500,MATCH(resource!$CC573,COD_SALES!$A$5:$A$500,0),MATCH(resource!DN$2,COD_SALES!$B$4:$Z$4,0)),"")</f>
        <v/>
      </c>
      <c r="DO573" s="3" t="str">
        <f>IFERROR(INDEX(COD_SALES!$B$5:$Z$500,MATCH(resource!$CC573,COD_SALES!$A$5:$A$500,0),MATCH(resource!DO$2,COD_SALES!$B$4:$Z$4,0)),"")</f>
        <v/>
      </c>
      <c r="DP573" s="3" t="str">
        <f>IFERROR(INDEX(COD_SALES!$B$5:$Z$500,MATCH(resource!$CC573,COD_SALES!$A$5:$A$500,0),MATCH(resource!DP$2,COD_SALES!$B$4:$Z$4,0)),"")</f>
        <v/>
      </c>
      <c r="DQ573" s="3" t="str">
        <f>IFERROR(INDEX(COD_SALES!$B$5:$Z$500,MATCH(resource!$CC573,COD_SALES!$A$5:$A$500,0),MATCH(resource!DQ$2,COD_SALES!$B$4:$Z$4,0)),"")</f>
        <v/>
      </c>
      <c r="DR573" s="3" t="str">
        <f>IFERROR(INDEX(COD_SALES!$B$5:$Z$500,MATCH(resource!$CC573,COD_SALES!$A$5:$A$500,0),MATCH(resource!DR$2,COD_SALES!$B$4:$Z$4,0)),"")</f>
        <v/>
      </c>
      <c r="DS573" s="3" t="str">
        <f>IFERROR(INDEX(COD_SALES!$B$5:$Z$500,MATCH(resource!$CC573,COD_SALES!$A$5:$A$500,0),MATCH(resource!DS$2,COD_SALES!$B$4:$Z$4,0)),"")</f>
        <v/>
      </c>
      <c r="DT573" s="3" t="str">
        <f>IFERROR(INDEX(COD_SALES!$B$5:$Z$500,MATCH(resource!$CC573,COD_SALES!$A$5:$A$500,0),MATCH(resource!DT$2,COD_SALES!$B$4:$Z$4,0)),"")</f>
        <v/>
      </c>
      <c r="DU573" s="3" t="str">
        <f>IFERROR(INDEX(COD_SALES!$B$5:$Z$500,MATCH(resource!$CC573,COD_SALES!$A$5:$A$500,0),MATCH(resource!DU$2,COD_SALES!$B$4:$Z$4,0)),"")</f>
        <v/>
      </c>
      <c r="DV573" s="3" t="str">
        <f>IFERROR(INDEX(COD_SALES!$B$5:$Z$500,MATCH(resource!$CC573,COD_SALES!$A$5:$A$500,0),MATCH(resource!DV$2,COD_SALES!$B$4:$Z$4,0)),"")</f>
        <v/>
      </c>
      <c r="DW573" s="3" t="str">
        <f>IFERROR(INDEX(COD_SALES!$B$5:$Z$500,MATCH(resource!$CC573,COD_SALES!$A$5:$A$500,0),MATCH(resource!DW$2,COD_SALES!$B$4:$Z$4,0)),"")</f>
        <v/>
      </c>
      <c r="DX573" s="3" t="str">
        <f>IFERROR(INDEX(COD_SALES!$B$5:$Z$500,MATCH(resource!$CC573,COD_SALES!$A$5:$A$500,0),MATCH(resource!DX$2,COD_SALES!$B$4:$Z$4,0)),"")</f>
        <v/>
      </c>
      <c r="DY573" s="3" t="str">
        <f>IFERROR(INDEX(COD_SALES!$B$5:$Z$500,MATCH(resource!$CC573,COD_SALES!$A$5:$A$500,0),MATCH(resource!DY$2,COD_SALES!$B$4:$Z$4,0)),"")</f>
        <v/>
      </c>
      <c r="DZ573" s="3" t="str">
        <f>IFERROR(INDEX(COD_SALES!$B$5:$Z$500,MATCH(resource!$CC573,COD_SALES!$A$5:$A$500,0),MATCH(resource!DZ$2,COD_SALES!$B$4:$Z$4,0)),"")</f>
        <v/>
      </c>
      <c r="EA573" s="3" t="str">
        <f>IFERROR(INDEX(COD_SALES!$B$5:$Z$500,MATCH(resource!$CC573,COD_SALES!$A$5:$A$500,0),MATCH(resource!EA$2,COD_SALES!$B$4:$Z$4,0)),"")</f>
        <v/>
      </c>
      <c r="EB573" s="3">
        <f t="shared" si="132"/>
        <v>0</v>
      </c>
      <c r="EW573" s="3">
        <f>IFERROR(VLOOKUP(CC573,data_pull!$AO$25:$AR$546,2,0),0)</f>
        <v>0</v>
      </c>
      <c r="EX573" s="1">
        <f>IFERROR(VLOOKUP(CC573,data_pull!$AO$25:$AR$546,4,0),0)</f>
        <v>0</v>
      </c>
    </row>
    <row r="574" spans="13:154" x14ac:dyDescent="0.25"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4">
        <f>sales_data!B573</f>
        <v>0</v>
      </c>
      <c r="AR574" s="4">
        <f>sales_data!C573</f>
        <v>0</v>
      </c>
      <c r="AS574" s="5" t="str">
        <f t="shared" si="131"/>
        <v/>
      </c>
      <c r="AT574" s="4">
        <f>sales_data!I573</f>
        <v>0</v>
      </c>
      <c r="AU574" s="4">
        <f>sales_data!W573</f>
        <v>0</v>
      </c>
      <c r="AV574" s="1">
        <f>sales_data!N573</f>
        <v>0</v>
      </c>
      <c r="AW574" s="1">
        <f>sales_data!P573</f>
        <v>0</v>
      </c>
      <c r="AX574" s="3">
        <f ca="1">IFERROR(INDEX(INDIRECT("day_wise_sales_data!$B$2:$BZ$599"),MATCH(resource!$CC574,day_wise_sales_data!$A$2:$A$500,0),MATCH(resource!AX$2,INDIRECT("day_wise_sales_data!$B$1:$BZ$1"),0)),0)</f>
        <v>0</v>
      </c>
      <c r="AY574" s="3">
        <f ca="1">IFERROR(INDEX(INDIRECT("day_wise_sales_data!$B$2:$BZ$599"),MATCH(resource!$CC574,day_wise_sales_data!$A$2:$A$500,0),MATCH(resource!AY$2,INDIRECT("day_wise_sales_data!$B$1:$BZ$1"),0)),0)</f>
        <v>0</v>
      </c>
      <c r="AZ574" s="3">
        <f ca="1">IFERROR(INDEX(INDIRECT("day_wise_sales_data!$B$2:$BZ$599"),MATCH(resource!$CC574,day_wise_sales_data!$A$2:$A$500,0),MATCH(resource!AZ$2,INDIRECT("day_wise_sales_data!$B$1:$BZ$1"),0)),0)</f>
        <v>0</v>
      </c>
      <c r="BA574" s="3">
        <f ca="1">IFERROR(INDEX(INDIRECT("day_wise_sales_data!$B$2:$BZ$599"),MATCH(resource!$CC574,day_wise_sales_data!$A$2:$A$500,0),MATCH(resource!BA$2,INDIRECT("day_wise_sales_data!$B$1:$BZ$1"),0)),0)</f>
        <v>0</v>
      </c>
      <c r="BB574" s="3">
        <f ca="1">IFERROR(INDEX(INDIRECT("day_wise_sales_data!$B$2:$BZ$599"),MATCH(resource!$CC574,day_wise_sales_data!$A$2:$A$500,0),MATCH(resource!BB$2,INDIRECT("day_wise_sales_data!$B$1:$BZ$1"),0)),0)</f>
        <v>0</v>
      </c>
      <c r="BC574" s="3">
        <f ca="1">IFERROR(INDEX(INDIRECT("day_wise_sales_data!$B$2:$BZ$599"),MATCH(resource!$CC574,day_wise_sales_data!$A$2:$A$500,0),MATCH(resource!BC$2,INDIRECT("day_wise_sales_data!$B$1:$BZ$1"),0)),0)</f>
        <v>0</v>
      </c>
      <c r="BD574" s="3">
        <f ca="1">IFERROR(INDEX(INDIRECT("day_wise_sales_data!$B$2:$BZ$599"),MATCH(resource!$CC574,day_wise_sales_data!$A$2:$A$500,0),MATCH(resource!BD$2,INDIRECT("day_wise_sales_data!$B$1:$BZ$1"),0)),0)</f>
        <v>0</v>
      </c>
      <c r="BE574" s="3">
        <f ca="1">IFERROR(INDEX(INDIRECT("day_wise_sales_data!$B$2:$BZ$599"),MATCH(resource!$CC574,day_wise_sales_data!$A$2:$A$500,0),MATCH(resource!BE$2,INDIRECT("day_wise_sales_data!$B$1:$BZ$1"),0)),0)</f>
        <v>0</v>
      </c>
      <c r="BF574" s="3">
        <f ca="1">IFERROR(INDEX(INDIRECT("day_wise_sales_data!$B$2:$BZ$599"),MATCH(resource!$CC574,day_wise_sales_data!$A$2:$A$500,0),MATCH(resource!BF$2,INDIRECT("day_wise_sales_data!$B$1:$BZ$1"),0)),0)</f>
        <v>0</v>
      </c>
      <c r="BG574" s="3">
        <f ca="1">IFERROR(INDEX(INDIRECT("day_wise_sales_data!$B$2:$BZ$599"),MATCH(resource!$CC574,day_wise_sales_data!$A$2:$A$500,0),MATCH(resource!BG$2,INDIRECT("day_wise_sales_data!$B$1:$BZ$1"),0)),0)</f>
        <v>0</v>
      </c>
      <c r="BH574" s="3">
        <f ca="1">IFERROR(INDEX(INDIRECT("day_wise_sales_data!$B$2:$BZ$599"),MATCH(resource!$CC574,day_wise_sales_data!$A$2:$A$500,0),MATCH(resource!BH$2,INDIRECT("day_wise_sales_data!$B$1:$BZ$1"),0)),0)</f>
        <v>0</v>
      </c>
      <c r="BI574" s="3">
        <f ca="1">IFERROR(INDEX(INDIRECT("day_wise_sales_data!$B$2:$BZ$599"),MATCH(resource!$CC574,day_wise_sales_data!$A$2:$A$500,0),MATCH(resource!BI$2,INDIRECT("day_wise_sales_data!$B$1:$BZ$1"),0)),0)</f>
        <v>0</v>
      </c>
      <c r="BJ574" s="3">
        <f ca="1">IFERROR(INDEX(INDIRECT("day_wise_sales_data!$B$2:$BZ$599"),MATCH(resource!$CC574,day_wise_sales_data!$A$2:$A$500,0),MATCH(resource!BJ$2,INDIRECT("day_wise_sales_data!$B$1:$BZ$1"),0)),0)</f>
        <v>0</v>
      </c>
      <c r="BK574" s="3">
        <f ca="1">IFERROR(INDEX(INDIRECT("day_wise_sales_data!$B$2:$BZ$599"),MATCH(resource!$CC574,day_wise_sales_data!$A$2:$A$500,0),MATCH(resource!BK$2,INDIRECT("day_wise_sales_data!$B$1:$BZ$1"),0)),0)</f>
        <v>0</v>
      </c>
      <c r="BL574" s="3">
        <f ca="1">IFERROR(INDEX(INDIRECT("day_wise_sales_data!$B$2:$BZ$599"),MATCH(resource!$CC574,day_wise_sales_data!$A$2:$A$500,0),MATCH(resource!BL$2,INDIRECT("day_wise_sales_data!$B$1:$BZ$1"),0)),0)</f>
        <v>0</v>
      </c>
      <c r="BM574" s="3">
        <f ca="1">IFERROR(INDEX(INDIRECT("day_wise_sales_data!$B$2:$BZ$599"),MATCH(resource!$CC574,day_wise_sales_data!$A$2:$A$500,0),MATCH(resource!BM$2,INDIRECT("day_wise_sales_data!$B$1:$BZ$1"),0)),0)</f>
        <v>0</v>
      </c>
      <c r="BN574" s="3">
        <f ca="1">IFERROR(INDEX(INDIRECT("day_wise_sales_data!$B$2:$BZ$599"),MATCH(resource!$CC574,day_wise_sales_data!$A$2:$A$500,0),MATCH(resource!BN$2,INDIRECT("day_wise_sales_data!$B$1:$BZ$1"),0)),0)</f>
        <v>0</v>
      </c>
      <c r="BO574" s="3">
        <f ca="1">IFERROR(INDEX(INDIRECT("day_wise_sales_data!$B$2:$BZ$599"),MATCH(resource!$CC574,day_wise_sales_data!$A$2:$A$500,0),MATCH(resource!BO$2,INDIRECT("day_wise_sales_data!$B$1:$BZ$1"),0)),0)</f>
        <v>0</v>
      </c>
      <c r="BP574" s="3">
        <f ca="1">IFERROR(INDEX(INDIRECT("day_wise_sales_data!$B$2:$BZ$599"),MATCH(resource!$CC574,day_wise_sales_data!$A$2:$A$500,0),MATCH(resource!BP$2,INDIRECT("day_wise_sales_data!$B$1:$BZ$1"),0)),0)</f>
        <v>0</v>
      </c>
      <c r="BQ574" s="3">
        <f ca="1">IFERROR(INDEX(INDIRECT("day_wise_sales_data!$B$2:$BZ$599"),MATCH(resource!$CC574,day_wise_sales_data!$A$2:$A$500,0),MATCH(resource!BQ$2,INDIRECT("day_wise_sales_data!$B$1:$BZ$1"),0)),0)</f>
        <v>0</v>
      </c>
      <c r="BR574" s="3">
        <f ca="1">IFERROR(INDEX(INDIRECT("day_wise_sales_data!$B$2:$BZ$599"),MATCH(resource!$CC574,day_wise_sales_data!$A$2:$A$500,0),MATCH(resource!BR$2,INDIRECT("day_wise_sales_data!$B$1:$BZ$1"),0)),0)</f>
        <v>0</v>
      </c>
      <c r="BS574" s="3">
        <f ca="1">IFERROR(INDEX(INDIRECT("day_wise_sales_data!$B$2:$BZ$599"),MATCH(resource!$CC574,day_wise_sales_data!$A$2:$A$500,0),MATCH(resource!BS$2,INDIRECT("day_wise_sales_data!$B$1:$BZ$1"),0)),0)</f>
        <v>0</v>
      </c>
      <c r="BT574" s="3">
        <f ca="1">IFERROR(INDEX(INDIRECT("day_wise_sales_data!$B$2:$BZ$599"),MATCH(resource!$CC574,day_wise_sales_data!$A$2:$A$500,0),MATCH(resource!BT$2,INDIRECT("day_wise_sales_data!$B$1:$BZ$1"),0)),0)</f>
        <v>0</v>
      </c>
      <c r="BU574" s="3">
        <f ca="1">IFERROR(INDEX(INDIRECT("day_wise_sales_data!$B$2:$BZ$599"),MATCH(resource!$CC574,day_wise_sales_data!$A$2:$A$500,0),MATCH(resource!BU$2,INDIRECT("day_wise_sales_data!$B$1:$BZ$1"),0)),0)</f>
        <v>0</v>
      </c>
      <c r="BV574" s="3">
        <f ca="1">IFERROR(INDEX(INDIRECT("day_wise_sales_data!$B$2:$BZ$599"),MATCH(resource!$CC574,day_wise_sales_data!$A$2:$A$500,0),MATCH(resource!BV$2,INDIRECT("day_wise_sales_data!$B$1:$BZ$1"),0)),0)</f>
        <v>0</v>
      </c>
      <c r="BW574" s="3">
        <f ca="1">IFERROR(INDEX(INDIRECT("day_wise_sales_data!$B$2:$BZ$599"),MATCH(resource!$CC574,day_wise_sales_data!$A$2:$A$500,0),MATCH(resource!BW$2,INDIRECT("day_wise_sales_data!$B$1:$BZ$1"),0)),0)</f>
        <v>0</v>
      </c>
      <c r="BX574" s="3">
        <f ca="1">IFERROR(INDEX(INDIRECT("day_wise_sales_data!$B$2:$BZ$599"),MATCH(resource!$CC574,day_wise_sales_data!$A$2:$A$500,0),MATCH(resource!BX$2,INDIRECT("day_wise_sales_data!$B$1:$BZ$1"),0)),0)</f>
        <v>0</v>
      </c>
      <c r="BY574" s="3">
        <f ca="1">IFERROR(INDEX(INDIRECT("day_wise_sales_data!$B$2:$BZ$599"),MATCH(resource!$CC574,day_wise_sales_data!$A$2:$A$500,0),MATCH(resource!BY$2,INDIRECT("day_wise_sales_data!$B$1:$BZ$1"),0)),0)</f>
        <v>0</v>
      </c>
      <c r="BZ574" s="3">
        <f ca="1">IFERROR(INDEX(INDIRECT("day_wise_sales_data!$B$2:$BZ$599"),MATCH(resource!$CC574,day_wise_sales_data!$A$2:$A$500,0),MATCH(resource!BZ$2,INDIRECT("day_wise_sales_data!$B$1:$BZ$1"),0)),0)</f>
        <v>0</v>
      </c>
      <c r="CA574" s="3">
        <f ca="1">IFERROR(INDEX(INDIRECT("day_wise_sales_data!$B$2:$BZ$599"),MATCH(resource!$CC574,day_wise_sales_data!$A$2:$A$500,0),MATCH(resource!CA$2,INDIRECT("day_wise_sales_data!$B$1:$BZ$1"),0)),0)</f>
        <v>0</v>
      </c>
      <c r="CC574" s="4">
        <f>sales_data!H573</f>
        <v>0</v>
      </c>
      <c r="CD574" s="1">
        <v>572</v>
      </c>
      <c r="CE574" s="1" t="str">
        <f>IF(AQ574=report!$AQ$3,resource!CD574,"")</f>
        <v/>
      </c>
      <c r="CF574" s="5" t="str">
        <f>IFERROR(SMALL($CE$3:$CE$1001,ROWS($CE$3:CE574)),"")</f>
        <v/>
      </c>
      <c r="CH574">
        <f>IFERROR(VLOOKUP($CC574,data_pull!$E$22:$G$700,2,0),0)</f>
        <v>0</v>
      </c>
      <c r="DK574" s="3" t="str">
        <f>IFERROR(INDEX(COD_SALES!$B$5:$Z$500,MATCH(resource!$CC574,COD_SALES!$A$5:$A$500,0),MATCH(resource!DK$2,COD_SALES!$B$4:$Z$4,0)),"")</f>
        <v/>
      </c>
      <c r="DL574" s="3" t="str">
        <f>IFERROR(INDEX(COD_SALES!$B$5:$Z$500,MATCH(resource!$CC574,COD_SALES!$A$5:$A$500,0),MATCH(resource!DL$2,COD_SALES!$B$4:$Z$4,0)),"")</f>
        <v/>
      </c>
      <c r="DM574" s="3" t="str">
        <f>IFERROR(INDEX(COD_SALES!$B$5:$Z$500,MATCH(resource!$CC574,COD_SALES!$A$5:$A$500,0),MATCH(resource!DM$2,COD_SALES!$B$4:$Z$4,0)),"")</f>
        <v/>
      </c>
      <c r="DN574" s="3" t="str">
        <f>IFERROR(INDEX(COD_SALES!$B$5:$Z$500,MATCH(resource!$CC574,COD_SALES!$A$5:$A$500,0),MATCH(resource!DN$2,COD_SALES!$B$4:$Z$4,0)),"")</f>
        <v/>
      </c>
      <c r="DO574" s="3" t="str">
        <f>IFERROR(INDEX(COD_SALES!$B$5:$Z$500,MATCH(resource!$CC574,COD_SALES!$A$5:$A$500,0),MATCH(resource!DO$2,COD_SALES!$B$4:$Z$4,0)),"")</f>
        <v/>
      </c>
      <c r="DP574" s="3" t="str">
        <f>IFERROR(INDEX(COD_SALES!$B$5:$Z$500,MATCH(resource!$CC574,COD_SALES!$A$5:$A$500,0),MATCH(resource!DP$2,COD_SALES!$B$4:$Z$4,0)),"")</f>
        <v/>
      </c>
      <c r="DQ574" s="3" t="str">
        <f>IFERROR(INDEX(COD_SALES!$B$5:$Z$500,MATCH(resource!$CC574,COD_SALES!$A$5:$A$500,0),MATCH(resource!DQ$2,COD_SALES!$B$4:$Z$4,0)),"")</f>
        <v/>
      </c>
      <c r="DR574" s="3" t="str">
        <f>IFERROR(INDEX(COD_SALES!$B$5:$Z$500,MATCH(resource!$CC574,COD_SALES!$A$5:$A$500,0),MATCH(resource!DR$2,COD_SALES!$B$4:$Z$4,0)),"")</f>
        <v/>
      </c>
      <c r="DS574" s="3" t="str">
        <f>IFERROR(INDEX(COD_SALES!$B$5:$Z$500,MATCH(resource!$CC574,COD_SALES!$A$5:$A$500,0),MATCH(resource!DS$2,COD_SALES!$B$4:$Z$4,0)),"")</f>
        <v/>
      </c>
      <c r="DT574" s="3" t="str">
        <f>IFERROR(INDEX(COD_SALES!$B$5:$Z$500,MATCH(resource!$CC574,COD_SALES!$A$5:$A$500,0),MATCH(resource!DT$2,COD_SALES!$B$4:$Z$4,0)),"")</f>
        <v/>
      </c>
      <c r="DU574" s="3" t="str">
        <f>IFERROR(INDEX(COD_SALES!$B$5:$Z$500,MATCH(resource!$CC574,COD_SALES!$A$5:$A$500,0),MATCH(resource!DU$2,COD_SALES!$B$4:$Z$4,0)),"")</f>
        <v/>
      </c>
      <c r="DV574" s="3" t="str">
        <f>IFERROR(INDEX(COD_SALES!$B$5:$Z$500,MATCH(resource!$CC574,COD_SALES!$A$5:$A$500,0),MATCH(resource!DV$2,COD_SALES!$B$4:$Z$4,0)),"")</f>
        <v/>
      </c>
      <c r="DW574" s="3" t="str">
        <f>IFERROR(INDEX(COD_SALES!$B$5:$Z$500,MATCH(resource!$CC574,COD_SALES!$A$5:$A$500,0),MATCH(resource!DW$2,COD_SALES!$B$4:$Z$4,0)),"")</f>
        <v/>
      </c>
      <c r="DX574" s="3" t="str">
        <f>IFERROR(INDEX(COD_SALES!$B$5:$Z$500,MATCH(resource!$CC574,COD_SALES!$A$5:$A$500,0),MATCH(resource!DX$2,COD_SALES!$B$4:$Z$4,0)),"")</f>
        <v/>
      </c>
      <c r="DY574" s="3" t="str">
        <f>IFERROR(INDEX(COD_SALES!$B$5:$Z$500,MATCH(resource!$CC574,COD_SALES!$A$5:$A$500,0),MATCH(resource!DY$2,COD_SALES!$B$4:$Z$4,0)),"")</f>
        <v/>
      </c>
      <c r="DZ574" s="3" t="str">
        <f>IFERROR(INDEX(COD_SALES!$B$5:$Z$500,MATCH(resource!$CC574,COD_SALES!$A$5:$A$500,0),MATCH(resource!DZ$2,COD_SALES!$B$4:$Z$4,0)),"")</f>
        <v/>
      </c>
      <c r="EA574" s="3" t="str">
        <f>IFERROR(INDEX(COD_SALES!$B$5:$Z$500,MATCH(resource!$CC574,COD_SALES!$A$5:$A$500,0),MATCH(resource!EA$2,COD_SALES!$B$4:$Z$4,0)),"")</f>
        <v/>
      </c>
      <c r="EB574" s="3">
        <f t="shared" si="132"/>
        <v>0</v>
      </c>
      <c r="EW574" s="3">
        <f>IFERROR(VLOOKUP(CC574,data_pull!$AO$25:$AR$546,2,0),0)</f>
        <v>0</v>
      </c>
      <c r="EX574" s="1">
        <f>IFERROR(VLOOKUP(CC574,data_pull!$AO$25:$AR$546,4,0),0)</f>
        <v>0</v>
      </c>
    </row>
    <row r="575" spans="13:154" x14ac:dyDescent="0.25"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4">
        <f>sales_data!B574</f>
        <v>0</v>
      </c>
      <c r="AR575" s="4">
        <f>sales_data!C574</f>
        <v>0</v>
      </c>
      <c r="AS575" s="5" t="str">
        <f t="shared" si="131"/>
        <v/>
      </c>
      <c r="AT575" s="4">
        <f>sales_data!I574</f>
        <v>0</v>
      </c>
      <c r="AU575" s="4">
        <f>sales_data!W574</f>
        <v>0</v>
      </c>
      <c r="AV575" s="1">
        <f>sales_data!N574</f>
        <v>0</v>
      </c>
      <c r="AW575" s="1">
        <f>sales_data!P574</f>
        <v>0</v>
      </c>
      <c r="AX575" s="3">
        <f ca="1">IFERROR(INDEX(INDIRECT("day_wise_sales_data!$B$2:$BZ$599"),MATCH(resource!$CC575,day_wise_sales_data!$A$2:$A$500,0),MATCH(resource!AX$2,INDIRECT("day_wise_sales_data!$B$1:$BZ$1"),0)),0)</f>
        <v>0</v>
      </c>
      <c r="AY575" s="3">
        <f ca="1">IFERROR(INDEX(INDIRECT("day_wise_sales_data!$B$2:$BZ$599"),MATCH(resource!$CC575,day_wise_sales_data!$A$2:$A$500,0),MATCH(resource!AY$2,INDIRECT("day_wise_sales_data!$B$1:$BZ$1"),0)),0)</f>
        <v>0</v>
      </c>
      <c r="AZ575" s="3">
        <f ca="1">IFERROR(INDEX(INDIRECT("day_wise_sales_data!$B$2:$BZ$599"),MATCH(resource!$CC575,day_wise_sales_data!$A$2:$A$500,0),MATCH(resource!AZ$2,INDIRECT("day_wise_sales_data!$B$1:$BZ$1"),0)),0)</f>
        <v>0</v>
      </c>
      <c r="BA575" s="3">
        <f ca="1">IFERROR(INDEX(INDIRECT("day_wise_sales_data!$B$2:$BZ$599"),MATCH(resource!$CC575,day_wise_sales_data!$A$2:$A$500,0),MATCH(resource!BA$2,INDIRECT("day_wise_sales_data!$B$1:$BZ$1"),0)),0)</f>
        <v>0</v>
      </c>
      <c r="BB575" s="3">
        <f ca="1">IFERROR(INDEX(INDIRECT("day_wise_sales_data!$B$2:$BZ$599"),MATCH(resource!$CC575,day_wise_sales_data!$A$2:$A$500,0),MATCH(resource!BB$2,INDIRECT("day_wise_sales_data!$B$1:$BZ$1"),0)),0)</f>
        <v>0</v>
      </c>
      <c r="BC575" s="3">
        <f ca="1">IFERROR(INDEX(INDIRECT("day_wise_sales_data!$B$2:$BZ$599"),MATCH(resource!$CC575,day_wise_sales_data!$A$2:$A$500,0),MATCH(resource!BC$2,INDIRECT("day_wise_sales_data!$B$1:$BZ$1"),0)),0)</f>
        <v>0</v>
      </c>
      <c r="BD575" s="3">
        <f ca="1">IFERROR(INDEX(INDIRECT("day_wise_sales_data!$B$2:$BZ$599"),MATCH(resource!$CC575,day_wise_sales_data!$A$2:$A$500,0),MATCH(resource!BD$2,INDIRECT("day_wise_sales_data!$B$1:$BZ$1"),0)),0)</f>
        <v>0</v>
      </c>
      <c r="BE575" s="3">
        <f ca="1">IFERROR(INDEX(INDIRECT("day_wise_sales_data!$B$2:$BZ$599"),MATCH(resource!$CC575,day_wise_sales_data!$A$2:$A$500,0),MATCH(resource!BE$2,INDIRECT("day_wise_sales_data!$B$1:$BZ$1"),0)),0)</f>
        <v>0</v>
      </c>
      <c r="BF575" s="3">
        <f ca="1">IFERROR(INDEX(INDIRECT("day_wise_sales_data!$B$2:$BZ$599"),MATCH(resource!$CC575,day_wise_sales_data!$A$2:$A$500,0),MATCH(resource!BF$2,INDIRECT("day_wise_sales_data!$B$1:$BZ$1"),0)),0)</f>
        <v>0</v>
      </c>
      <c r="BG575" s="3">
        <f ca="1">IFERROR(INDEX(INDIRECT("day_wise_sales_data!$B$2:$BZ$599"),MATCH(resource!$CC575,day_wise_sales_data!$A$2:$A$500,0),MATCH(resource!BG$2,INDIRECT("day_wise_sales_data!$B$1:$BZ$1"),0)),0)</f>
        <v>0</v>
      </c>
      <c r="BH575" s="3">
        <f ca="1">IFERROR(INDEX(INDIRECT("day_wise_sales_data!$B$2:$BZ$599"),MATCH(resource!$CC575,day_wise_sales_data!$A$2:$A$500,0),MATCH(resource!BH$2,INDIRECT("day_wise_sales_data!$B$1:$BZ$1"),0)),0)</f>
        <v>0</v>
      </c>
      <c r="BI575" s="3">
        <f ca="1">IFERROR(INDEX(INDIRECT("day_wise_sales_data!$B$2:$BZ$599"),MATCH(resource!$CC575,day_wise_sales_data!$A$2:$A$500,0),MATCH(resource!BI$2,INDIRECT("day_wise_sales_data!$B$1:$BZ$1"),0)),0)</f>
        <v>0</v>
      </c>
      <c r="BJ575" s="3">
        <f ca="1">IFERROR(INDEX(INDIRECT("day_wise_sales_data!$B$2:$BZ$599"),MATCH(resource!$CC575,day_wise_sales_data!$A$2:$A$500,0),MATCH(resource!BJ$2,INDIRECT("day_wise_sales_data!$B$1:$BZ$1"),0)),0)</f>
        <v>0</v>
      </c>
      <c r="BK575" s="3">
        <f ca="1">IFERROR(INDEX(INDIRECT("day_wise_sales_data!$B$2:$BZ$599"),MATCH(resource!$CC575,day_wise_sales_data!$A$2:$A$500,0),MATCH(resource!BK$2,INDIRECT("day_wise_sales_data!$B$1:$BZ$1"),0)),0)</f>
        <v>0</v>
      </c>
      <c r="BL575" s="3">
        <f ca="1">IFERROR(INDEX(INDIRECT("day_wise_sales_data!$B$2:$BZ$599"),MATCH(resource!$CC575,day_wise_sales_data!$A$2:$A$500,0),MATCH(resource!BL$2,INDIRECT("day_wise_sales_data!$B$1:$BZ$1"),0)),0)</f>
        <v>0</v>
      </c>
      <c r="BM575" s="3">
        <f ca="1">IFERROR(INDEX(INDIRECT("day_wise_sales_data!$B$2:$BZ$599"),MATCH(resource!$CC575,day_wise_sales_data!$A$2:$A$500,0),MATCH(resource!BM$2,INDIRECT("day_wise_sales_data!$B$1:$BZ$1"),0)),0)</f>
        <v>0</v>
      </c>
      <c r="BN575" s="3">
        <f ca="1">IFERROR(INDEX(INDIRECT("day_wise_sales_data!$B$2:$BZ$599"),MATCH(resource!$CC575,day_wise_sales_data!$A$2:$A$500,0),MATCH(resource!BN$2,INDIRECT("day_wise_sales_data!$B$1:$BZ$1"),0)),0)</f>
        <v>0</v>
      </c>
      <c r="BO575" s="3">
        <f ca="1">IFERROR(INDEX(INDIRECT("day_wise_sales_data!$B$2:$BZ$599"),MATCH(resource!$CC575,day_wise_sales_data!$A$2:$A$500,0),MATCH(resource!BO$2,INDIRECT("day_wise_sales_data!$B$1:$BZ$1"),0)),0)</f>
        <v>0</v>
      </c>
      <c r="BP575" s="3">
        <f ca="1">IFERROR(INDEX(INDIRECT("day_wise_sales_data!$B$2:$BZ$599"),MATCH(resource!$CC575,day_wise_sales_data!$A$2:$A$500,0),MATCH(resource!BP$2,INDIRECT("day_wise_sales_data!$B$1:$BZ$1"),0)),0)</f>
        <v>0</v>
      </c>
      <c r="BQ575" s="3">
        <f ca="1">IFERROR(INDEX(INDIRECT("day_wise_sales_data!$B$2:$BZ$599"),MATCH(resource!$CC575,day_wise_sales_data!$A$2:$A$500,0),MATCH(resource!BQ$2,INDIRECT("day_wise_sales_data!$B$1:$BZ$1"),0)),0)</f>
        <v>0</v>
      </c>
      <c r="BR575" s="3">
        <f ca="1">IFERROR(INDEX(INDIRECT("day_wise_sales_data!$B$2:$BZ$599"),MATCH(resource!$CC575,day_wise_sales_data!$A$2:$A$500,0),MATCH(resource!BR$2,INDIRECT("day_wise_sales_data!$B$1:$BZ$1"),0)),0)</f>
        <v>0</v>
      </c>
      <c r="BS575" s="3">
        <f ca="1">IFERROR(INDEX(INDIRECT("day_wise_sales_data!$B$2:$BZ$599"),MATCH(resource!$CC575,day_wise_sales_data!$A$2:$A$500,0),MATCH(resource!BS$2,INDIRECT("day_wise_sales_data!$B$1:$BZ$1"),0)),0)</f>
        <v>0</v>
      </c>
      <c r="BT575" s="3">
        <f ca="1">IFERROR(INDEX(INDIRECT("day_wise_sales_data!$B$2:$BZ$599"),MATCH(resource!$CC575,day_wise_sales_data!$A$2:$A$500,0),MATCH(resource!BT$2,INDIRECT("day_wise_sales_data!$B$1:$BZ$1"),0)),0)</f>
        <v>0</v>
      </c>
      <c r="BU575" s="3">
        <f ca="1">IFERROR(INDEX(INDIRECT("day_wise_sales_data!$B$2:$BZ$599"),MATCH(resource!$CC575,day_wise_sales_data!$A$2:$A$500,0),MATCH(resource!BU$2,INDIRECT("day_wise_sales_data!$B$1:$BZ$1"),0)),0)</f>
        <v>0</v>
      </c>
      <c r="BV575" s="3">
        <f ca="1">IFERROR(INDEX(INDIRECT("day_wise_sales_data!$B$2:$BZ$599"),MATCH(resource!$CC575,day_wise_sales_data!$A$2:$A$500,0),MATCH(resource!BV$2,INDIRECT("day_wise_sales_data!$B$1:$BZ$1"),0)),0)</f>
        <v>0</v>
      </c>
      <c r="BW575" s="3">
        <f ca="1">IFERROR(INDEX(INDIRECT("day_wise_sales_data!$B$2:$BZ$599"),MATCH(resource!$CC575,day_wise_sales_data!$A$2:$A$500,0),MATCH(resource!BW$2,INDIRECT("day_wise_sales_data!$B$1:$BZ$1"),0)),0)</f>
        <v>0</v>
      </c>
      <c r="BX575" s="3">
        <f ca="1">IFERROR(INDEX(INDIRECT("day_wise_sales_data!$B$2:$BZ$599"),MATCH(resource!$CC575,day_wise_sales_data!$A$2:$A$500,0),MATCH(resource!BX$2,INDIRECT("day_wise_sales_data!$B$1:$BZ$1"),0)),0)</f>
        <v>0</v>
      </c>
      <c r="BY575" s="3">
        <f ca="1">IFERROR(INDEX(INDIRECT("day_wise_sales_data!$B$2:$BZ$599"),MATCH(resource!$CC575,day_wise_sales_data!$A$2:$A$500,0),MATCH(resource!BY$2,INDIRECT("day_wise_sales_data!$B$1:$BZ$1"),0)),0)</f>
        <v>0</v>
      </c>
      <c r="BZ575" s="3">
        <f ca="1">IFERROR(INDEX(INDIRECT("day_wise_sales_data!$B$2:$BZ$599"),MATCH(resource!$CC575,day_wise_sales_data!$A$2:$A$500,0),MATCH(resource!BZ$2,INDIRECT("day_wise_sales_data!$B$1:$BZ$1"),0)),0)</f>
        <v>0</v>
      </c>
      <c r="CA575" s="3">
        <f ca="1">IFERROR(INDEX(INDIRECT("day_wise_sales_data!$B$2:$BZ$599"),MATCH(resource!$CC575,day_wise_sales_data!$A$2:$A$500,0),MATCH(resource!CA$2,INDIRECT("day_wise_sales_data!$B$1:$BZ$1"),0)),0)</f>
        <v>0</v>
      </c>
      <c r="CC575" s="4">
        <f>sales_data!H574</f>
        <v>0</v>
      </c>
      <c r="CD575" s="1">
        <v>573</v>
      </c>
      <c r="CE575" s="1" t="str">
        <f>IF(AQ575=report!$AQ$3,resource!CD575,"")</f>
        <v/>
      </c>
      <c r="CF575" s="5" t="str">
        <f>IFERROR(SMALL($CE$3:$CE$1001,ROWS($CE$3:CE575)),"")</f>
        <v/>
      </c>
      <c r="CH575">
        <f>IFERROR(VLOOKUP($CC575,data_pull!$E$22:$G$700,2,0),0)</f>
        <v>0</v>
      </c>
      <c r="DK575" s="3" t="str">
        <f>IFERROR(INDEX(COD_SALES!$B$5:$Z$500,MATCH(resource!$CC575,COD_SALES!$A$5:$A$500,0),MATCH(resource!DK$2,COD_SALES!$B$4:$Z$4,0)),"")</f>
        <v/>
      </c>
      <c r="DL575" s="3" t="str">
        <f>IFERROR(INDEX(COD_SALES!$B$5:$Z$500,MATCH(resource!$CC575,COD_SALES!$A$5:$A$500,0),MATCH(resource!DL$2,COD_SALES!$B$4:$Z$4,0)),"")</f>
        <v/>
      </c>
      <c r="DM575" s="3" t="str">
        <f>IFERROR(INDEX(COD_SALES!$B$5:$Z$500,MATCH(resource!$CC575,COD_SALES!$A$5:$A$500,0),MATCH(resource!DM$2,COD_SALES!$B$4:$Z$4,0)),"")</f>
        <v/>
      </c>
      <c r="DN575" s="3" t="str">
        <f>IFERROR(INDEX(COD_SALES!$B$5:$Z$500,MATCH(resource!$CC575,COD_SALES!$A$5:$A$500,0),MATCH(resource!DN$2,COD_SALES!$B$4:$Z$4,0)),"")</f>
        <v/>
      </c>
      <c r="DO575" s="3" t="str">
        <f>IFERROR(INDEX(COD_SALES!$B$5:$Z$500,MATCH(resource!$CC575,COD_SALES!$A$5:$A$500,0),MATCH(resource!DO$2,COD_SALES!$B$4:$Z$4,0)),"")</f>
        <v/>
      </c>
      <c r="DP575" s="3" t="str">
        <f>IFERROR(INDEX(COD_SALES!$B$5:$Z$500,MATCH(resource!$CC575,COD_SALES!$A$5:$A$500,0),MATCH(resource!DP$2,COD_SALES!$B$4:$Z$4,0)),"")</f>
        <v/>
      </c>
      <c r="DQ575" s="3" t="str">
        <f>IFERROR(INDEX(COD_SALES!$B$5:$Z$500,MATCH(resource!$CC575,COD_SALES!$A$5:$A$500,0),MATCH(resource!DQ$2,COD_SALES!$B$4:$Z$4,0)),"")</f>
        <v/>
      </c>
      <c r="DR575" s="3" t="str">
        <f>IFERROR(INDEX(COD_SALES!$B$5:$Z$500,MATCH(resource!$CC575,COD_SALES!$A$5:$A$500,0),MATCH(resource!DR$2,COD_SALES!$B$4:$Z$4,0)),"")</f>
        <v/>
      </c>
      <c r="DS575" s="3" t="str">
        <f>IFERROR(INDEX(COD_SALES!$B$5:$Z$500,MATCH(resource!$CC575,COD_SALES!$A$5:$A$500,0),MATCH(resource!DS$2,COD_SALES!$B$4:$Z$4,0)),"")</f>
        <v/>
      </c>
      <c r="DT575" s="3" t="str">
        <f>IFERROR(INDEX(COD_SALES!$B$5:$Z$500,MATCH(resource!$CC575,COD_SALES!$A$5:$A$500,0),MATCH(resource!DT$2,COD_SALES!$B$4:$Z$4,0)),"")</f>
        <v/>
      </c>
      <c r="DU575" s="3" t="str">
        <f>IFERROR(INDEX(COD_SALES!$B$5:$Z$500,MATCH(resource!$CC575,COD_SALES!$A$5:$A$500,0),MATCH(resource!DU$2,COD_SALES!$B$4:$Z$4,0)),"")</f>
        <v/>
      </c>
      <c r="DV575" s="3" t="str">
        <f>IFERROR(INDEX(COD_SALES!$B$5:$Z$500,MATCH(resource!$CC575,COD_SALES!$A$5:$A$500,0),MATCH(resource!DV$2,COD_SALES!$B$4:$Z$4,0)),"")</f>
        <v/>
      </c>
      <c r="DW575" s="3" t="str">
        <f>IFERROR(INDEX(COD_SALES!$B$5:$Z$500,MATCH(resource!$CC575,COD_SALES!$A$5:$A$500,0),MATCH(resource!DW$2,COD_SALES!$B$4:$Z$4,0)),"")</f>
        <v/>
      </c>
      <c r="DX575" s="3" t="str">
        <f>IFERROR(INDEX(COD_SALES!$B$5:$Z$500,MATCH(resource!$CC575,COD_SALES!$A$5:$A$500,0),MATCH(resource!DX$2,COD_SALES!$B$4:$Z$4,0)),"")</f>
        <v/>
      </c>
      <c r="DY575" s="3" t="str">
        <f>IFERROR(INDEX(COD_SALES!$B$5:$Z$500,MATCH(resource!$CC575,COD_SALES!$A$5:$A$500,0),MATCH(resource!DY$2,COD_SALES!$B$4:$Z$4,0)),"")</f>
        <v/>
      </c>
      <c r="DZ575" s="3" t="str">
        <f>IFERROR(INDEX(COD_SALES!$B$5:$Z$500,MATCH(resource!$CC575,COD_SALES!$A$5:$A$500,0),MATCH(resource!DZ$2,COD_SALES!$B$4:$Z$4,0)),"")</f>
        <v/>
      </c>
      <c r="EA575" s="3" t="str">
        <f>IFERROR(INDEX(COD_SALES!$B$5:$Z$500,MATCH(resource!$CC575,COD_SALES!$A$5:$A$500,0),MATCH(resource!EA$2,COD_SALES!$B$4:$Z$4,0)),"")</f>
        <v/>
      </c>
      <c r="EB575" s="3">
        <f t="shared" si="132"/>
        <v>0</v>
      </c>
      <c r="EW575" s="3">
        <f>IFERROR(VLOOKUP(CC575,data_pull!$AO$25:$AR$546,2,0),0)</f>
        <v>0</v>
      </c>
      <c r="EX575" s="1">
        <f>IFERROR(VLOOKUP(CC575,data_pull!$AO$25:$AR$546,4,0),0)</f>
        <v>0</v>
      </c>
    </row>
    <row r="576" spans="13:154" x14ac:dyDescent="0.25"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4">
        <f>sales_data!B575</f>
        <v>0</v>
      </c>
      <c r="AR576" s="4">
        <f>sales_data!C575</f>
        <v>0</v>
      </c>
      <c r="AS576" s="5" t="str">
        <f t="shared" si="131"/>
        <v/>
      </c>
      <c r="AT576" s="4">
        <f>sales_data!I575</f>
        <v>0</v>
      </c>
      <c r="AU576" s="4">
        <f>sales_data!W575</f>
        <v>0</v>
      </c>
      <c r="AV576" s="1">
        <f>sales_data!N575</f>
        <v>0</v>
      </c>
      <c r="AW576" s="1">
        <f>sales_data!P575</f>
        <v>0</v>
      </c>
      <c r="AX576" s="3">
        <f ca="1">IFERROR(INDEX(INDIRECT("day_wise_sales_data!$B$2:$BZ$599"),MATCH(resource!$CC576,day_wise_sales_data!$A$2:$A$500,0),MATCH(resource!AX$2,INDIRECT("day_wise_sales_data!$B$1:$BZ$1"),0)),0)</f>
        <v>0</v>
      </c>
      <c r="AY576" s="3">
        <f ca="1">IFERROR(INDEX(INDIRECT("day_wise_sales_data!$B$2:$BZ$599"),MATCH(resource!$CC576,day_wise_sales_data!$A$2:$A$500,0),MATCH(resource!AY$2,INDIRECT("day_wise_sales_data!$B$1:$BZ$1"),0)),0)</f>
        <v>0</v>
      </c>
      <c r="AZ576" s="3">
        <f ca="1">IFERROR(INDEX(INDIRECT("day_wise_sales_data!$B$2:$BZ$599"),MATCH(resource!$CC576,day_wise_sales_data!$A$2:$A$500,0),MATCH(resource!AZ$2,INDIRECT("day_wise_sales_data!$B$1:$BZ$1"),0)),0)</f>
        <v>0</v>
      </c>
      <c r="BA576" s="3">
        <f ca="1">IFERROR(INDEX(INDIRECT("day_wise_sales_data!$B$2:$BZ$599"),MATCH(resource!$CC576,day_wise_sales_data!$A$2:$A$500,0),MATCH(resource!BA$2,INDIRECT("day_wise_sales_data!$B$1:$BZ$1"),0)),0)</f>
        <v>0</v>
      </c>
      <c r="BB576" s="3">
        <f ca="1">IFERROR(INDEX(INDIRECT("day_wise_sales_data!$B$2:$BZ$599"),MATCH(resource!$CC576,day_wise_sales_data!$A$2:$A$500,0),MATCH(resource!BB$2,INDIRECT("day_wise_sales_data!$B$1:$BZ$1"),0)),0)</f>
        <v>0</v>
      </c>
      <c r="BC576" s="3">
        <f ca="1">IFERROR(INDEX(INDIRECT("day_wise_sales_data!$B$2:$BZ$599"),MATCH(resource!$CC576,day_wise_sales_data!$A$2:$A$500,0),MATCH(resource!BC$2,INDIRECT("day_wise_sales_data!$B$1:$BZ$1"),0)),0)</f>
        <v>0</v>
      </c>
      <c r="BD576" s="3">
        <f ca="1">IFERROR(INDEX(INDIRECT("day_wise_sales_data!$B$2:$BZ$599"),MATCH(resource!$CC576,day_wise_sales_data!$A$2:$A$500,0),MATCH(resource!BD$2,INDIRECT("day_wise_sales_data!$B$1:$BZ$1"),0)),0)</f>
        <v>0</v>
      </c>
      <c r="BE576" s="3">
        <f ca="1">IFERROR(INDEX(INDIRECT("day_wise_sales_data!$B$2:$BZ$599"),MATCH(resource!$CC576,day_wise_sales_data!$A$2:$A$500,0),MATCH(resource!BE$2,INDIRECT("day_wise_sales_data!$B$1:$BZ$1"),0)),0)</f>
        <v>0</v>
      </c>
      <c r="BF576" s="3">
        <f ca="1">IFERROR(INDEX(INDIRECT("day_wise_sales_data!$B$2:$BZ$599"),MATCH(resource!$CC576,day_wise_sales_data!$A$2:$A$500,0),MATCH(resource!BF$2,INDIRECT("day_wise_sales_data!$B$1:$BZ$1"),0)),0)</f>
        <v>0</v>
      </c>
      <c r="BG576" s="3">
        <f ca="1">IFERROR(INDEX(INDIRECT("day_wise_sales_data!$B$2:$BZ$599"),MATCH(resource!$CC576,day_wise_sales_data!$A$2:$A$500,0),MATCH(resource!BG$2,INDIRECT("day_wise_sales_data!$B$1:$BZ$1"),0)),0)</f>
        <v>0</v>
      </c>
      <c r="BH576" s="3">
        <f ca="1">IFERROR(INDEX(INDIRECT("day_wise_sales_data!$B$2:$BZ$599"),MATCH(resource!$CC576,day_wise_sales_data!$A$2:$A$500,0),MATCH(resource!BH$2,INDIRECT("day_wise_sales_data!$B$1:$BZ$1"),0)),0)</f>
        <v>0</v>
      </c>
      <c r="BI576" s="3">
        <f ca="1">IFERROR(INDEX(INDIRECT("day_wise_sales_data!$B$2:$BZ$599"),MATCH(resource!$CC576,day_wise_sales_data!$A$2:$A$500,0),MATCH(resource!BI$2,INDIRECT("day_wise_sales_data!$B$1:$BZ$1"),0)),0)</f>
        <v>0</v>
      </c>
      <c r="BJ576" s="3">
        <f ca="1">IFERROR(INDEX(INDIRECT("day_wise_sales_data!$B$2:$BZ$599"),MATCH(resource!$CC576,day_wise_sales_data!$A$2:$A$500,0),MATCH(resource!BJ$2,INDIRECT("day_wise_sales_data!$B$1:$BZ$1"),0)),0)</f>
        <v>0</v>
      </c>
      <c r="BK576" s="3">
        <f ca="1">IFERROR(INDEX(INDIRECT("day_wise_sales_data!$B$2:$BZ$599"),MATCH(resource!$CC576,day_wise_sales_data!$A$2:$A$500,0),MATCH(resource!BK$2,INDIRECT("day_wise_sales_data!$B$1:$BZ$1"),0)),0)</f>
        <v>0</v>
      </c>
      <c r="BL576" s="3">
        <f ca="1">IFERROR(INDEX(INDIRECT("day_wise_sales_data!$B$2:$BZ$599"),MATCH(resource!$CC576,day_wise_sales_data!$A$2:$A$500,0),MATCH(resource!BL$2,INDIRECT("day_wise_sales_data!$B$1:$BZ$1"),0)),0)</f>
        <v>0</v>
      </c>
      <c r="BM576" s="3">
        <f ca="1">IFERROR(INDEX(INDIRECT("day_wise_sales_data!$B$2:$BZ$599"),MATCH(resource!$CC576,day_wise_sales_data!$A$2:$A$500,0),MATCH(resource!BM$2,INDIRECT("day_wise_sales_data!$B$1:$BZ$1"),0)),0)</f>
        <v>0</v>
      </c>
      <c r="BN576" s="3">
        <f ca="1">IFERROR(INDEX(INDIRECT("day_wise_sales_data!$B$2:$BZ$599"),MATCH(resource!$CC576,day_wise_sales_data!$A$2:$A$500,0),MATCH(resource!BN$2,INDIRECT("day_wise_sales_data!$B$1:$BZ$1"),0)),0)</f>
        <v>0</v>
      </c>
      <c r="BO576" s="3">
        <f ca="1">IFERROR(INDEX(INDIRECT("day_wise_sales_data!$B$2:$BZ$599"),MATCH(resource!$CC576,day_wise_sales_data!$A$2:$A$500,0),MATCH(resource!BO$2,INDIRECT("day_wise_sales_data!$B$1:$BZ$1"),0)),0)</f>
        <v>0</v>
      </c>
      <c r="BP576" s="3">
        <f ca="1">IFERROR(INDEX(INDIRECT("day_wise_sales_data!$B$2:$BZ$599"),MATCH(resource!$CC576,day_wise_sales_data!$A$2:$A$500,0),MATCH(resource!BP$2,INDIRECT("day_wise_sales_data!$B$1:$BZ$1"),0)),0)</f>
        <v>0</v>
      </c>
      <c r="BQ576" s="3">
        <f ca="1">IFERROR(INDEX(INDIRECT("day_wise_sales_data!$B$2:$BZ$599"),MATCH(resource!$CC576,day_wise_sales_data!$A$2:$A$500,0),MATCH(resource!BQ$2,INDIRECT("day_wise_sales_data!$B$1:$BZ$1"),0)),0)</f>
        <v>0</v>
      </c>
      <c r="BR576" s="3">
        <f ca="1">IFERROR(INDEX(INDIRECT("day_wise_sales_data!$B$2:$BZ$599"),MATCH(resource!$CC576,day_wise_sales_data!$A$2:$A$500,0),MATCH(resource!BR$2,INDIRECT("day_wise_sales_data!$B$1:$BZ$1"),0)),0)</f>
        <v>0</v>
      </c>
      <c r="BS576" s="3">
        <f ca="1">IFERROR(INDEX(INDIRECT("day_wise_sales_data!$B$2:$BZ$599"),MATCH(resource!$CC576,day_wise_sales_data!$A$2:$A$500,0),MATCH(resource!BS$2,INDIRECT("day_wise_sales_data!$B$1:$BZ$1"),0)),0)</f>
        <v>0</v>
      </c>
      <c r="BT576" s="3">
        <f ca="1">IFERROR(INDEX(INDIRECT("day_wise_sales_data!$B$2:$BZ$599"),MATCH(resource!$CC576,day_wise_sales_data!$A$2:$A$500,0),MATCH(resource!BT$2,INDIRECT("day_wise_sales_data!$B$1:$BZ$1"),0)),0)</f>
        <v>0</v>
      </c>
      <c r="BU576" s="3">
        <f ca="1">IFERROR(INDEX(INDIRECT("day_wise_sales_data!$B$2:$BZ$599"),MATCH(resource!$CC576,day_wise_sales_data!$A$2:$A$500,0),MATCH(resource!BU$2,INDIRECT("day_wise_sales_data!$B$1:$BZ$1"),0)),0)</f>
        <v>0</v>
      </c>
      <c r="BV576" s="3">
        <f ca="1">IFERROR(INDEX(INDIRECT("day_wise_sales_data!$B$2:$BZ$599"),MATCH(resource!$CC576,day_wise_sales_data!$A$2:$A$500,0),MATCH(resource!BV$2,INDIRECT("day_wise_sales_data!$B$1:$BZ$1"),0)),0)</f>
        <v>0</v>
      </c>
      <c r="BW576" s="3">
        <f ca="1">IFERROR(INDEX(INDIRECT("day_wise_sales_data!$B$2:$BZ$599"),MATCH(resource!$CC576,day_wise_sales_data!$A$2:$A$500,0),MATCH(resource!BW$2,INDIRECT("day_wise_sales_data!$B$1:$BZ$1"),0)),0)</f>
        <v>0</v>
      </c>
      <c r="BX576" s="3">
        <f ca="1">IFERROR(INDEX(INDIRECT("day_wise_sales_data!$B$2:$BZ$599"),MATCH(resource!$CC576,day_wise_sales_data!$A$2:$A$500,0),MATCH(resource!BX$2,INDIRECT("day_wise_sales_data!$B$1:$BZ$1"),0)),0)</f>
        <v>0</v>
      </c>
      <c r="BY576" s="3">
        <f ca="1">IFERROR(INDEX(INDIRECT("day_wise_sales_data!$B$2:$BZ$599"),MATCH(resource!$CC576,day_wise_sales_data!$A$2:$A$500,0),MATCH(resource!BY$2,INDIRECT("day_wise_sales_data!$B$1:$BZ$1"),0)),0)</f>
        <v>0</v>
      </c>
      <c r="BZ576" s="3">
        <f ca="1">IFERROR(INDEX(INDIRECT("day_wise_sales_data!$B$2:$BZ$599"),MATCH(resource!$CC576,day_wise_sales_data!$A$2:$A$500,0),MATCH(resource!BZ$2,INDIRECT("day_wise_sales_data!$B$1:$BZ$1"),0)),0)</f>
        <v>0</v>
      </c>
      <c r="CA576" s="3">
        <f ca="1">IFERROR(INDEX(INDIRECT("day_wise_sales_data!$B$2:$BZ$599"),MATCH(resource!$CC576,day_wise_sales_data!$A$2:$A$500,0),MATCH(resource!CA$2,INDIRECT("day_wise_sales_data!$B$1:$BZ$1"),0)),0)</f>
        <v>0</v>
      </c>
      <c r="CC576" s="4">
        <f>sales_data!H575</f>
        <v>0</v>
      </c>
      <c r="CD576" s="1">
        <v>574</v>
      </c>
      <c r="CE576" s="1" t="str">
        <f>IF(AQ576=report!$AQ$3,resource!CD576,"")</f>
        <v/>
      </c>
      <c r="CF576" s="5" t="str">
        <f>IFERROR(SMALL($CE$3:$CE$1001,ROWS($CE$3:CE576)),"")</f>
        <v/>
      </c>
      <c r="CH576">
        <f>IFERROR(VLOOKUP($CC576,data_pull!$E$22:$G$700,2,0),0)</f>
        <v>0</v>
      </c>
      <c r="DK576" s="3" t="str">
        <f>IFERROR(INDEX(COD_SALES!$B$5:$Z$500,MATCH(resource!$CC576,COD_SALES!$A$5:$A$500,0),MATCH(resource!DK$2,COD_SALES!$B$4:$Z$4,0)),"")</f>
        <v/>
      </c>
      <c r="DL576" s="3" t="str">
        <f>IFERROR(INDEX(COD_SALES!$B$5:$Z$500,MATCH(resource!$CC576,COD_SALES!$A$5:$A$500,0),MATCH(resource!DL$2,COD_SALES!$B$4:$Z$4,0)),"")</f>
        <v/>
      </c>
      <c r="DM576" s="3" t="str">
        <f>IFERROR(INDEX(COD_SALES!$B$5:$Z$500,MATCH(resource!$CC576,COD_SALES!$A$5:$A$500,0),MATCH(resource!DM$2,COD_SALES!$B$4:$Z$4,0)),"")</f>
        <v/>
      </c>
      <c r="DN576" s="3" t="str">
        <f>IFERROR(INDEX(COD_SALES!$B$5:$Z$500,MATCH(resource!$CC576,COD_SALES!$A$5:$A$500,0),MATCH(resource!DN$2,COD_SALES!$B$4:$Z$4,0)),"")</f>
        <v/>
      </c>
      <c r="DO576" s="3" t="str">
        <f>IFERROR(INDEX(COD_SALES!$B$5:$Z$500,MATCH(resource!$CC576,COD_SALES!$A$5:$A$500,0),MATCH(resource!DO$2,COD_SALES!$B$4:$Z$4,0)),"")</f>
        <v/>
      </c>
      <c r="DP576" s="3" t="str">
        <f>IFERROR(INDEX(COD_SALES!$B$5:$Z$500,MATCH(resource!$CC576,COD_SALES!$A$5:$A$500,0),MATCH(resource!DP$2,COD_SALES!$B$4:$Z$4,0)),"")</f>
        <v/>
      </c>
      <c r="DQ576" s="3" t="str">
        <f>IFERROR(INDEX(COD_SALES!$B$5:$Z$500,MATCH(resource!$CC576,COD_SALES!$A$5:$A$500,0),MATCH(resource!DQ$2,COD_SALES!$B$4:$Z$4,0)),"")</f>
        <v/>
      </c>
      <c r="DR576" s="3" t="str">
        <f>IFERROR(INDEX(COD_SALES!$B$5:$Z$500,MATCH(resource!$CC576,COD_SALES!$A$5:$A$500,0),MATCH(resource!DR$2,COD_SALES!$B$4:$Z$4,0)),"")</f>
        <v/>
      </c>
      <c r="DS576" s="3" t="str">
        <f>IFERROR(INDEX(COD_SALES!$B$5:$Z$500,MATCH(resource!$CC576,COD_SALES!$A$5:$A$500,0),MATCH(resource!DS$2,COD_SALES!$B$4:$Z$4,0)),"")</f>
        <v/>
      </c>
      <c r="DT576" s="3" t="str">
        <f>IFERROR(INDEX(COD_SALES!$B$5:$Z$500,MATCH(resource!$CC576,COD_SALES!$A$5:$A$500,0),MATCH(resource!DT$2,COD_SALES!$B$4:$Z$4,0)),"")</f>
        <v/>
      </c>
      <c r="DU576" s="3" t="str">
        <f>IFERROR(INDEX(COD_SALES!$B$5:$Z$500,MATCH(resource!$CC576,COD_SALES!$A$5:$A$500,0),MATCH(resource!DU$2,COD_SALES!$B$4:$Z$4,0)),"")</f>
        <v/>
      </c>
      <c r="DV576" s="3" t="str">
        <f>IFERROR(INDEX(COD_SALES!$B$5:$Z$500,MATCH(resource!$CC576,COD_SALES!$A$5:$A$500,0),MATCH(resource!DV$2,COD_SALES!$B$4:$Z$4,0)),"")</f>
        <v/>
      </c>
      <c r="DW576" s="3" t="str">
        <f>IFERROR(INDEX(COD_SALES!$B$5:$Z$500,MATCH(resource!$CC576,COD_SALES!$A$5:$A$500,0),MATCH(resource!DW$2,COD_SALES!$B$4:$Z$4,0)),"")</f>
        <v/>
      </c>
      <c r="DX576" s="3" t="str">
        <f>IFERROR(INDEX(COD_SALES!$B$5:$Z$500,MATCH(resource!$CC576,COD_SALES!$A$5:$A$500,0),MATCH(resource!DX$2,COD_SALES!$B$4:$Z$4,0)),"")</f>
        <v/>
      </c>
      <c r="DY576" s="3" t="str">
        <f>IFERROR(INDEX(COD_SALES!$B$5:$Z$500,MATCH(resource!$CC576,COD_SALES!$A$5:$A$500,0),MATCH(resource!DY$2,COD_SALES!$B$4:$Z$4,0)),"")</f>
        <v/>
      </c>
      <c r="DZ576" s="3" t="str">
        <f>IFERROR(INDEX(COD_SALES!$B$5:$Z$500,MATCH(resource!$CC576,COD_SALES!$A$5:$A$500,0),MATCH(resource!DZ$2,COD_SALES!$B$4:$Z$4,0)),"")</f>
        <v/>
      </c>
      <c r="EA576" s="3" t="str">
        <f>IFERROR(INDEX(COD_SALES!$B$5:$Z$500,MATCH(resource!$CC576,COD_SALES!$A$5:$A$500,0),MATCH(resource!EA$2,COD_SALES!$B$4:$Z$4,0)),"")</f>
        <v/>
      </c>
      <c r="EB576" s="3">
        <f t="shared" si="132"/>
        <v>0</v>
      </c>
      <c r="EW576" s="3">
        <f>IFERROR(VLOOKUP(CC576,data_pull!$AO$25:$AR$546,2,0),0)</f>
        <v>0</v>
      </c>
      <c r="EX576" s="1">
        <f>IFERROR(VLOOKUP(CC576,data_pull!$AO$25:$AR$546,4,0),0)</f>
        <v>0</v>
      </c>
    </row>
    <row r="577" spans="13:154" x14ac:dyDescent="0.25"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4">
        <f>sales_data!B576</f>
        <v>0</v>
      </c>
      <c r="AR577" s="4">
        <f>sales_data!C576</f>
        <v>0</v>
      </c>
      <c r="AS577" s="5" t="str">
        <f t="shared" si="131"/>
        <v/>
      </c>
      <c r="AT577" s="4">
        <f>sales_data!I576</f>
        <v>0</v>
      </c>
      <c r="AU577" s="4">
        <f>sales_data!W576</f>
        <v>0</v>
      </c>
      <c r="AV577" s="1">
        <f>sales_data!N576</f>
        <v>0</v>
      </c>
      <c r="AW577" s="1">
        <f>sales_data!P576</f>
        <v>0</v>
      </c>
      <c r="AX577" s="3">
        <f ca="1">IFERROR(INDEX(INDIRECT("day_wise_sales_data!$B$2:$BZ$599"),MATCH(resource!$CC577,day_wise_sales_data!$A$2:$A$500,0),MATCH(resource!AX$2,INDIRECT("day_wise_sales_data!$B$1:$BZ$1"),0)),0)</f>
        <v>0</v>
      </c>
      <c r="AY577" s="3">
        <f ca="1">IFERROR(INDEX(INDIRECT("day_wise_sales_data!$B$2:$BZ$599"),MATCH(resource!$CC577,day_wise_sales_data!$A$2:$A$500,0),MATCH(resource!AY$2,INDIRECT("day_wise_sales_data!$B$1:$BZ$1"),0)),0)</f>
        <v>0</v>
      </c>
      <c r="AZ577" s="3">
        <f ca="1">IFERROR(INDEX(INDIRECT("day_wise_sales_data!$B$2:$BZ$599"),MATCH(resource!$CC577,day_wise_sales_data!$A$2:$A$500,0),MATCH(resource!AZ$2,INDIRECT("day_wise_sales_data!$B$1:$BZ$1"),0)),0)</f>
        <v>0</v>
      </c>
      <c r="BA577" s="3">
        <f ca="1">IFERROR(INDEX(INDIRECT("day_wise_sales_data!$B$2:$BZ$599"),MATCH(resource!$CC577,day_wise_sales_data!$A$2:$A$500,0),MATCH(resource!BA$2,INDIRECT("day_wise_sales_data!$B$1:$BZ$1"),0)),0)</f>
        <v>0</v>
      </c>
      <c r="BB577" s="3">
        <f ca="1">IFERROR(INDEX(INDIRECT("day_wise_sales_data!$B$2:$BZ$599"),MATCH(resource!$CC577,day_wise_sales_data!$A$2:$A$500,0),MATCH(resource!BB$2,INDIRECT("day_wise_sales_data!$B$1:$BZ$1"),0)),0)</f>
        <v>0</v>
      </c>
      <c r="BC577" s="3">
        <f ca="1">IFERROR(INDEX(INDIRECT("day_wise_sales_data!$B$2:$BZ$599"),MATCH(resource!$CC577,day_wise_sales_data!$A$2:$A$500,0),MATCH(resource!BC$2,INDIRECT("day_wise_sales_data!$B$1:$BZ$1"),0)),0)</f>
        <v>0</v>
      </c>
      <c r="BD577" s="3">
        <f ca="1">IFERROR(INDEX(INDIRECT("day_wise_sales_data!$B$2:$BZ$599"),MATCH(resource!$CC577,day_wise_sales_data!$A$2:$A$500,0),MATCH(resource!BD$2,INDIRECT("day_wise_sales_data!$B$1:$BZ$1"),0)),0)</f>
        <v>0</v>
      </c>
      <c r="BE577" s="3">
        <f ca="1">IFERROR(INDEX(INDIRECT("day_wise_sales_data!$B$2:$BZ$599"),MATCH(resource!$CC577,day_wise_sales_data!$A$2:$A$500,0),MATCH(resource!BE$2,INDIRECT("day_wise_sales_data!$B$1:$BZ$1"),0)),0)</f>
        <v>0</v>
      </c>
      <c r="BF577" s="3">
        <f ca="1">IFERROR(INDEX(INDIRECT("day_wise_sales_data!$B$2:$BZ$599"),MATCH(resource!$CC577,day_wise_sales_data!$A$2:$A$500,0),MATCH(resource!BF$2,INDIRECT("day_wise_sales_data!$B$1:$BZ$1"),0)),0)</f>
        <v>0</v>
      </c>
      <c r="BG577" s="3">
        <f ca="1">IFERROR(INDEX(INDIRECT("day_wise_sales_data!$B$2:$BZ$599"),MATCH(resource!$CC577,day_wise_sales_data!$A$2:$A$500,0),MATCH(resource!BG$2,INDIRECT("day_wise_sales_data!$B$1:$BZ$1"),0)),0)</f>
        <v>0</v>
      </c>
      <c r="BH577" s="3">
        <f ca="1">IFERROR(INDEX(INDIRECT("day_wise_sales_data!$B$2:$BZ$599"),MATCH(resource!$CC577,day_wise_sales_data!$A$2:$A$500,0),MATCH(resource!BH$2,INDIRECT("day_wise_sales_data!$B$1:$BZ$1"),0)),0)</f>
        <v>0</v>
      </c>
      <c r="BI577" s="3">
        <f ca="1">IFERROR(INDEX(INDIRECT("day_wise_sales_data!$B$2:$BZ$599"),MATCH(resource!$CC577,day_wise_sales_data!$A$2:$A$500,0),MATCH(resource!BI$2,INDIRECT("day_wise_sales_data!$B$1:$BZ$1"),0)),0)</f>
        <v>0</v>
      </c>
      <c r="BJ577" s="3">
        <f ca="1">IFERROR(INDEX(INDIRECT("day_wise_sales_data!$B$2:$BZ$599"),MATCH(resource!$CC577,day_wise_sales_data!$A$2:$A$500,0),MATCH(resource!BJ$2,INDIRECT("day_wise_sales_data!$B$1:$BZ$1"),0)),0)</f>
        <v>0</v>
      </c>
      <c r="BK577" s="3">
        <f ca="1">IFERROR(INDEX(INDIRECT("day_wise_sales_data!$B$2:$BZ$599"),MATCH(resource!$CC577,day_wise_sales_data!$A$2:$A$500,0),MATCH(resource!BK$2,INDIRECT("day_wise_sales_data!$B$1:$BZ$1"),0)),0)</f>
        <v>0</v>
      </c>
      <c r="BL577" s="3">
        <f ca="1">IFERROR(INDEX(INDIRECT("day_wise_sales_data!$B$2:$BZ$599"),MATCH(resource!$CC577,day_wise_sales_data!$A$2:$A$500,0),MATCH(resource!BL$2,INDIRECT("day_wise_sales_data!$B$1:$BZ$1"),0)),0)</f>
        <v>0</v>
      </c>
      <c r="BM577" s="3">
        <f ca="1">IFERROR(INDEX(INDIRECT("day_wise_sales_data!$B$2:$BZ$599"),MATCH(resource!$CC577,day_wise_sales_data!$A$2:$A$500,0),MATCH(resource!BM$2,INDIRECT("day_wise_sales_data!$B$1:$BZ$1"),0)),0)</f>
        <v>0</v>
      </c>
      <c r="BN577" s="3">
        <f ca="1">IFERROR(INDEX(INDIRECT("day_wise_sales_data!$B$2:$BZ$599"),MATCH(resource!$CC577,day_wise_sales_data!$A$2:$A$500,0),MATCH(resource!BN$2,INDIRECT("day_wise_sales_data!$B$1:$BZ$1"),0)),0)</f>
        <v>0</v>
      </c>
      <c r="BO577" s="3">
        <f ca="1">IFERROR(INDEX(INDIRECT("day_wise_sales_data!$B$2:$BZ$599"),MATCH(resource!$CC577,day_wise_sales_data!$A$2:$A$500,0),MATCH(resource!BO$2,INDIRECT("day_wise_sales_data!$B$1:$BZ$1"),0)),0)</f>
        <v>0</v>
      </c>
      <c r="BP577" s="3">
        <f ca="1">IFERROR(INDEX(INDIRECT("day_wise_sales_data!$B$2:$BZ$599"),MATCH(resource!$CC577,day_wise_sales_data!$A$2:$A$500,0),MATCH(resource!BP$2,INDIRECT("day_wise_sales_data!$B$1:$BZ$1"),0)),0)</f>
        <v>0</v>
      </c>
      <c r="BQ577" s="3">
        <f ca="1">IFERROR(INDEX(INDIRECT("day_wise_sales_data!$B$2:$BZ$599"),MATCH(resource!$CC577,day_wise_sales_data!$A$2:$A$500,0),MATCH(resource!BQ$2,INDIRECT("day_wise_sales_data!$B$1:$BZ$1"),0)),0)</f>
        <v>0</v>
      </c>
      <c r="BR577" s="3">
        <f ca="1">IFERROR(INDEX(INDIRECT("day_wise_sales_data!$B$2:$BZ$599"),MATCH(resource!$CC577,day_wise_sales_data!$A$2:$A$500,0),MATCH(resource!BR$2,INDIRECT("day_wise_sales_data!$B$1:$BZ$1"),0)),0)</f>
        <v>0</v>
      </c>
      <c r="BS577" s="3">
        <f ca="1">IFERROR(INDEX(INDIRECT("day_wise_sales_data!$B$2:$BZ$599"),MATCH(resource!$CC577,day_wise_sales_data!$A$2:$A$500,0),MATCH(resource!BS$2,INDIRECT("day_wise_sales_data!$B$1:$BZ$1"),0)),0)</f>
        <v>0</v>
      </c>
      <c r="BT577" s="3">
        <f ca="1">IFERROR(INDEX(INDIRECT("day_wise_sales_data!$B$2:$BZ$599"),MATCH(resource!$CC577,day_wise_sales_data!$A$2:$A$500,0),MATCH(resource!BT$2,INDIRECT("day_wise_sales_data!$B$1:$BZ$1"),0)),0)</f>
        <v>0</v>
      </c>
      <c r="BU577" s="3">
        <f ca="1">IFERROR(INDEX(INDIRECT("day_wise_sales_data!$B$2:$BZ$599"),MATCH(resource!$CC577,day_wise_sales_data!$A$2:$A$500,0),MATCH(resource!BU$2,INDIRECT("day_wise_sales_data!$B$1:$BZ$1"),0)),0)</f>
        <v>0</v>
      </c>
      <c r="BV577" s="3">
        <f ca="1">IFERROR(INDEX(INDIRECT("day_wise_sales_data!$B$2:$BZ$599"),MATCH(resource!$CC577,day_wise_sales_data!$A$2:$A$500,0),MATCH(resource!BV$2,INDIRECT("day_wise_sales_data!$B$1:$BZ$1"),0)),0)</f>
        <v>0</v>
      </c>
      <c r="BW577" s="3">
        <f ca="1">IFERROR(INDEX(INDIRECT("day_wise_sales_data!$B$2:$BZ$599"),MATCH(resource!$CC577,day_wise_sales_data!$A$2:$A$500,0),MATCH(resource!BW$2,INDIRECT("day_wise_sales_data!$B$1:$BZ$1"),0)),0)</f>
        <v>0</v>
      </c>
      <c r="BX577" s="3">
        <f ca="1">IFERROR(INDEX(INDIRECT("day_wise_sales_data!$B$2:$BZ$599"),MATCH(resource!$CC577,day_wise_sales_data!$A$2:$A$500,0),MATCH(resource!BX$2,INDIRECT("day_wise_sales_data!$B$1:$BZ$1"),0)),0)</f>
        <v>0</v>
      </c>
      <c r="BY577" s="3">
        <f ca="1">IFERROR(INDEX(INDIRECT("day_wise_sales_data!$B$2:$BZ$599"),MATCH(resource!$CC577,day_wise_sales_data!$A$2:$A$500,0),MATCH(resource!BY$2,INDIRECT("day_wise_sales_data!$B$1:$BZ$1"),0)),0)</f>
        <v>0</v>
      </c>
      <c r="BZ577" s="3">
        <f ca="1">IFERROR(INDEX(INDIRECT("day_wise_sales_data!$B$2:$BZ$599"),MATCH(resource!$CC577,day_wise_sales_data!$A$2:$A$500,0),MATCH(resource!BZ$2,INDIRECT("day_wise_sales_data!$B$1:$BZ$1"),0)),0)</f>
        <v>0</v>
      </c>
      <c r="CA577" s="3">
        <f ca="1">IFERROR(INDEX(INDIRECT("day_wise_sales_data!$B$2:$BZ$599"),MATCH(resource!$CC577,day_wise_sales_data!$A$2:$A$500,0),MATCH(resource!CA$2,INDIRECT("day_wise_sales_data!$B$1:$BZ$1"),0)),0)</f>
        <v>0</v>
      </c>
      <c r="CC577" s="4">
        <f>sales_data!H576</f>
        <v>0</v>
      </c>
      <c r="CD577" s="1">
        <v>575</v>
      </c>
      <c r="CE577" s="1" t="str">
        <f>IF(AQ577=report!$AQ$3,resource!CD577,"")</f>
        <v/>
      </c>
      <c r="CF577" s="5" t="str">
        <f>IFERROR(SMALL($CE$3:$CE$1001,ROWS($CE$3:CE577)),"")</f>
        <v/>
      </c>
      <c r="CH577">
        <f>IFERROR(VLOOKUP($CC577,data_pull!$E$22:$G$700,2,0),0)</f>
        <v>0</v>
      </c>
      <c r="DK577" s="3" t="str">
        <f>IFERROR(INDEX(COD_SALES!$B$5:$Z$500,MATCH(resource!$CC577,COD_SALES!$A$5:$A$500,0),MATCH(resource!DK$2,COD_SALES!$B$4:$Z$4,0)),"")</f>
        <v/>
      </c>
      <c r="DL577" s="3" t="str">
        <f>IFERROR(INDEX(COD_SALES!$B$5:$Z$500,MATCH(resource!$CC577,COD_SALES!$A$5:$A$500,0),MATCH(resource!DL$2,COD_SALES!$B$4:$Z$4,0)),"")</f>
        <v/>
      </c>
      <c r="DM577" s="3" t="str">
        <f>IFERROR(INDEX(COD_SALES!$B$5:$Z$500,MATCH(resource!$CC577,COD_SALES!$A$5:$A$500,0),MATCH(resource!DM$2,COD_SALES!$B$4:$Z$4,0)),"")</f>
        <v/>
      </c>
      <c r="DN577" s="3" t="str">
        <f>IFERROR(INDEX(COD_SALES!$B$5:$Z$500,MATCH(resource!$CC577,COD_SALES!$A$5:$A$500,0),MATCH(resource!DN$2,COD_SALES!$B$4:$Z$4,0)),"")</f>
        <v/>
      </c>
      <c r="DO577" s="3" t="str">
        <f>IFERROR(INDEX(COD_SALES!$B$5:$Z$500,MATCH(resource!$CC577,COD_SALES!$A$5:$A$500,0),MATCH(resource!DO$2,COD_SALES!$B$4:$Z$4,0)),"")</f>
        <v/>
      </c>
      <c r="DP577" s="3" t="str">
        <f>IFERROR(INDEX(COD_SALES!$B$5:$Z$500,MATCH(resource!$CC577,COD_SALES!$A$5:$A$500,0),MATCH(resource!DP$2,COD_SALES!$B$4:$Z$4,0)),"")</f>
        <v/>
      </c>
      <c r="DQ577" s="3" t="str">
        <f>IFERROR(INDEX(COD_SALES!$B$5:$Z$500,MATCH(resource!$CC577,COD_SALES!$A$5:$A$500,0),MATCH(resource!DQ$2,COD_SALES!$B$4:$Z$4,0)),"")</f>
        <v/>
      </c>
      <c r="DR577" s="3" t="str">
        <f>IFERROR(INDEX(COD_SALES!$B$5:$Z$500,MATCH(resource!$CC577,COD_SALES!$A$5:$A$500,0),MATCH(resource!DR$2,COD_SALES!$B$4:$Z$4,0)),"")</f>
        <v/>
      </c>
      <c r="DS577" s="3" t="str">
        <f>IFERROR(INDEX(COD_SALES!$B$5:$Z$500,MATCH(resource!$CC577,COD_SALES!$A$5:$A$500,0),MATCH(resource!DS$2,COD_SALES!$B$4:$Z$4,0)),"")</f>
        <v/>
      </c>
      <c r="DT577" s="3" t="str">
        <f>IFERROR(INDEX(COD_SALES!$B$5:$Z$500,MATCH(resource!$CC577,COD_SALES!$A$5:$A$500,0),MATCH(resource!DT$2,COD_SALES!$B$4:$Z$4,0)),"")</f>
        <v/>
      </c>
      <c r="DU577" s="3" t="str">
        <f>IFERROR(INDEX(COD_SALES!$B$5:$Z$500,MATCH(resource!$CC577,COD_SALES!$A$5:$A$500,0),MATCH(resource!DU$2,COD_SALES!$B$4:$Z$4,0)),"")</f>
        <v/>
      </c>
      <c r="DV577" s="3" t="str">
        <f>IFERROR(INDEX(COD_SALES!$B$5:$Z$500,MATCH(resource!$CC577,COD_SALES!$A$5:$A$500,0),MATCH(resource!DV$2,COD_SALES!$B$4:$Z$4,0)),"")</f>
        <v/>
      </c>
      <c r="DW577" s="3" t="str">
        <f>IFERROR(INDEX(COD_SALES!$B$5:$Z$500,MATCH(resource!$CC577,COD_SALES!$A$5:$A$500,0),MATCH(resource!DW$2,COD_SALES!$B$4:$Z$4,0)),"")</f>
        <v/>
      </c>
      <c r="DX577" s="3" t="str">
        <f>IFERROR(INDEX(COD_SALES!$B$5:$Z$500,MATCH(resource!$CC577,COD_SALES!$A$5:$A$500,0),MATCH(resource!DX$2,COD_SALES!$B$4:$Z$4,0)),"")</f>
        <v/>
      </c>
      <c r="DY577" s="3" t="str">
        <f>IFERROR(INDEX(COD_SALES!$B$5:$Z$500,MATCH(resource!$CC577,COD_SALES!$A$5:$A$500,0),MATCH(resource!DY$2,COD_SALES!$B$4:$Z$4,0)),"")</f>
        <v/>
      </c>
      <c r="DZ577" s="3" t="str">
        <f>IFERROR(INDEX(COD_SALES!$B$5:$Z$500,MATCH(resource!$CC577,COD_SALES!$A$5:$A$500,0),MATCH(resource!DZ$2,COD_SALES!$B$4:$Z$4,0)),"")</f>
        <v/>
      </c>
      <c r="EA577" s="3" t="str">
        <f>IFERROR(INDEX(COD_SALES!$B$5:$Z$500,MATCH(resource!$CC577,COD_SALES!$A$5:$A$500,0),MATCH(resource!EA$2,COD_SALES!$B$4:$Z$4,0)),"")</f>
        <v/>
      </c>
      <c r="EB577" s="3">
        <f t="shared" si="132"/>
        <v>0</v>
      </c>
      <c r="EW577" s="3">
        <f>IFERROR(VLOOKUP(CC577,data_pull!$AO$25:$AR$546,2,0),0)</f>
        <v>0</v>
      </c>
      <c r="EX577" s="1">
        <f>IFERROR(VLOOKUP(CC577,data_pull!$AO$25:$AR$546,4,0),0)</f>
        <v>0</v>
      </c>
    </row>
    <row r="578" spans="13:154" x14ac:dyDescent="0.25"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4">
        <f>sales_data!B577</f>
        <v>0</v>
      </c>
      <c r="AR578" s="4">
        <f>sales_data!C577</f>
        <v>0</v>
      </c>
      <c r="AS578" s="5" t="str">
        <f t="shared" si="131"/>
        <v/>
      </c>
      <c r="AT578" s="4">
        <f>sales_data!I577</f>
        <v>0</v>
      </c>
      <c r="AU578" s="4">
        <f>sales_data!W577</f>
        <v>0</v>
      </c>
      <c r="AV578" s="1">
        <f>sales_data!N577</f>
        <v>0</v>
      </c>
      <c r="AW578" s="1">
        <f>sales_data!P577</f>
        <v>0</v>
      </c>
      <c r="AX578" s="3">
        <f ca="1">IFERROR(INDEX(INDIRECT("day_wise_sales_data!$B$2:$BZ$599"),MATCH(resource!$CC578,day_wise_sales_data!$A$2:$A$500,0),MATCH(resource!AX$2,INDIRECT("day_wise_sales_data!$B$1:$BZ$1"),0)),0)</f>
        <v>0</v>
      </c>
      <c r="AY578" s="3">
        <f ca="1">IFERROR(INDEX(INDIRECT("day_wise_sales_data!$B$2:$BZ$599"),MATCH(resource!$CC578,day_wise_sales_data!$A$2:$A$500,0),MATCH(resource!AY$2,INDIRECT("day_wise_sales_data!$B$1:$BZ$1"),0)),0)</f>
        <v>0</v>
      </c>
      <c r="AZ578" s="3">
        <f ca="1">IFERROR(INDEX(INDIRECT("day_wise_sales_data!$B$2:$BZ$599"),MATCH(resource!$CC578,day_wise_sales_data!$A$2:$A$500,0),MATCH(resource!AZ$2,INDIRECT("day_wise_sales_data!$B$1:$BZ$1"),0)),0)</f>
        <v>0</v>
      </c>
      <c r="BA578" s="3">
        <f ca="1">IFERROR(INDEX(INDIRECT("day_wise_sales_data!$B$2:$BZ$599"),MATCH(resource!$CC578,day_wise_sales_data!$A$2:$A$500,0),MATCH(resource!BA$2,INDIRECT("day_wise_sales_data!$B$1:$BZ$1"),0)),0)</f>
        <v>0</v>
      </c>
      <c r="BB578" s="3">
        <f ca="1">IFERROR(INDEX(INDIRECT("day_wise_sales_data!$B$2:$BZ$599"),MATCH(resource!$CC578,day_wise_sales_data!$A$2:$A$500,0),MATCH(resource!BB$2,INDIRECT("day_wise_sales_data!$B$1:$BZ$1"),0)),0)</f>
        <v>0</v>
      </c>
      <c r="BC578" s="3">
        <f ca="1">IFERROR(INDEX(INDIRECT("day_wise_sales_data!$B$2:$BZ$599"),MATCH(resource!$CC578,day_wise_sales_data!$A$2:$A$500,0),MATCH(resource!BC$2,INDIRECT("day_wise_sales_data!$B$1:$BZ$1"),0)),0)</f>
        <v>0</v>
      </c>
      <c r="BD578" s="3">
        <f ca="1">IFERROR(INDEX(INDIRECT("day_wise_sales_data!$B$2:$BZ$599"),MATCH(resource!$CC578,day_wise_sales_data!$A$2:$A$500,0),MATCH(resource!BD$2,INDIRECT("day_wise_sales_data!$B$1:$BZ$1"),0)),0)</f>
        <v>0</v>
      </c>
      <c r="BE578" s="3">
        <f ca="1">IFERROR(INDEX(INDIRECT("day_wise_sales_data!$B$2:$BZ$599"),MATCH(resource!$CC578,day_wise_sales_data!$A$2:$A$500,0),MATCH(resource!BE$2,INDIRECT("day_wise_sales_data!$B$1:$BZ$1"),0)),0)</f>
        <v>0</v>
      </c>
      <c r="BF578" s="3">
        <f ca="1">IFERROR(INDEX(INDIRECT("day_wise_sales_data!$B$2:$BZ$599"),MATCH(resource!$CC578,day_wise_sales_data!$A$2:$A$500,0),MATCH(resource!BF$2,INDIRECT("day_wise_sales_data!$B$1:$BZ$1"),0)),0)</f>
        <v>0</v>
      </c>
      <c r="BG578" s="3">
        <f ca="1">IFERROR(INDEX(INDIRECT("day_wise_sales_data!$B$2:$BZ$599"),MATCH(resource!$CC578,day_wise_sales_data!$A$2:$A$500,0),MATCH(resource!BG$2,INDIRECT("day_wise_sales_data!$B$1:$BZ$1"),0)),0)</f>
        <v>0</v>
      </c>
      <c r="BH578" s="3">
        <f ca="1">IFERROR(INDEX(INDIRECT("day_wise_sales_data!$B$2:$BZ$599"),MATCH(resource!$CC578,day_wise_sales_data!$A$2:$A$500,0),MATCH(resource!BH$2,INDIRECT("day_wise_sales_data!$B$1:$BZ$1"),0)),0)</f>
        <v>0</v>
      </c>
      <c r="BI578" s="3">
        <f ca="1">IFERROR(INDEX(INDIRECT("day_wise_sales_data!$B$2:$BZ$599"),MATCH(resource!$CC578,day_wise_sales_data!$A$2:$A$500,0),MATCH(resource!BI$2,INDIRECT("day_wise_sales_data!$B$1:$BZ$1"),0)),0)</f>
        <v>0</v>
      </c>
      <c r="BJ578" s="3">
        <f ca="1">IFERROR(INDEX(INDIRECT("day_wise_sales_data!$B$2:$BZ$599"),MATCH(resource!$CC578,day_wise_sales_data!$A$2:$A$500,0),MATCH(resource!BJ$2,INDIRECT("day_wise_sales_data!$B$1:$BZ$1"),0)),0)</f>
        <v>0</v>
      </c>
      <c r="BK578" s="3">
        <f ca="1">IFERROR(INDEX(INDIRECT("day_wise_sales_data!$B$2:$BZ$599"),MATCH(resource!$CC578,day_wise_sales_data!$A$2:$A$500,0),MATCH(resource!BK$2,INDIRECT("day_wise_sales_data!$B$1:$BZ$1"),0)),0)</f>
        <v>0</v>
      </c>
      <c r="BL578" s="3">
        <f ca="1">IFERROR(INDEX(INDIRECT("day_wise_sales_data!$B$2:$BZ$599"),MATCH(resource!$CC578,day_wise_sales_data!$A$2:$A$500,0),MATCH(resource!BL$2,INDIRECT("day_wise_sales_data!$B$1:$BZ$1"),0)),0)</f>
        <v>0</v>
      </c>
      <c r="BM578" s="3">
        <f ca="1">IFERROR(INDEX(INDIRECT("day_wise_sales_data!$B$2:$BZ$599"),MATCH(resource!$CC578,day_wise_sales_data!$A$2:$A$500,0),MATCH(resource!BM$2,INDIRECT("day_wise_sales_data!$B$1:$BZ$1"),0)),0)</f>
        <v>0</v>
      </c>
      <c r="BN578" s="3">
        <f ca="1">IFERROR(INDEX(INDIRECT("day_wise_sales_data!$B$2:$BZ$599"),MATCH(resource!$CC578,day_wise_sales_data!$A$2:$A$500,0),MATCH(resource!BN$2,INDIRECT("day_wise_sales_data!$B$1:$BZ$1"),0)),0)</f>
        <v>0</v>
      </c>
      <c r="BO578" s="3">
        <f ca="1">IFERROR(INDEX(INDIRECT("day_wise_sales_data!$B$2:$BZ$599"),MATCH(resource!$CC578,day_wise_sales_data!$A$2:$A$500,0),MATCH(resource!BO$2,INDIRECT("day_wise_sales_data!$B$1:$BZ$1"),0)),0)</f>
        <v>0</v>
      </c>
      <c r="BP578" s="3">
        <f ca="1">IFERROR(INDEX(INDIRECT("day_wise_sales_data!$B$2:$BZ$599"),MATCH(resource!$CC578,day_wise_sales_data!$A$2:$A$500,0),MATCH(resource!BP$2,INDIRECT("day_wise_sales_data!$B$1:$BZ$1"),0)),0)</f>
        <v>0</v>
      </c>
      <c r="BQ578" s="3">
        <f ca="1">IFERROR(INDEX(INDIRECT("day_wise_sales_data!$B$2:$BZ$599"),MATCH(resource!$CC578,day_wise_sales_data!$A$2:$A$500,0),MATCH(resource!BQ$2,INDIRECT("day_wise_sales_data!$B$1:$BZ$1"),0)),0)</f>
        <v>0</v>
      </c>
      <c r="BR578" s="3">
        <f ca="1">IFERROR(INDEX(INDIRECT("day_wise_sales_data!$B$2:$BZ$599"),MATCH(resource!$CC578,day_wise_sales_data!$A$2:$A$500,0),MATCH(resource!BR$2,INDIRECT("day_wise_sales_data!$B$1:$BZ$1"),0)),0)</f>
        <v>0</v>
      </c>
      <c r="BS578" s="3">
        <f ca="1">IFERROR(INDEX(INDIRECT("day_wise_sales_data!$B$2:$BZ$599"),MATCH(resource!$CC578,day_wise_sales_data!$A$2:$A$500,0),MATCH(resource!BS$2,INDIRECT("day_wise_sales_data!$B$1:$BZ$1"),0)),0)</f>
        <v>0</v>
      </c>
      <c r="BT578" s="3">
        <f ca="1">IFERROR(INDEX(INDIRECT("day_wise_sales_data!$B$2:$BZ$599"),MATCH(resource!$CC578,day_wise_sales_data!$A$2:$A$500,0),MATCH(resource!BT$2,INDIRECT("day_wise_sales_data!$B$1:$BZ$1"),0)),0)</f>
        <v>0</v>
      </c>
      <c r="BU578" s="3">
        <f ca="1">IFERROR(INDEX(INDIRECT("day_wise_sales_data!$B$2:$BZ$599"),MATCH(resource!$CC578,day_wise_sales_data!$A$2:$A$500,0),MATCH(resource!BU$2,INDIRECT("day_wise_sales_data!$B$1:$BZ$1"),0)),0)</f>
        <v>0</v>
      </c>
      <c r="BV578" s="3">
        <f ca="1">IFERROR(INDEX(INDIRECT("day_wise_sales_data!$B$2:$BZ$599"),MATCH(resource!$CC578,day_wise_sales_data!$A$2:$A$500,0),MATCH(resource!BV$2,INDIRECT("day_wise_sales_data!$B$1:$BZ$1"),0)),0)</f>
        <v>0</v>
      </c>
      <c r="BW578" s="3">
        <f ca="1">IFERROR(INDEX(INDIRECT("day_wise_sales_data!$B$2:$BZ$599"),MATCH(resource!$CC578,day_wise_sales_data!$A$2:$A$500,0),MATCH(resource!BW$2,INDIRECT("day_wise_sales_data!$B$1:$BZ$1"),0)),0)</f>
        <v>0</v>
      </c>
      <c r="BX578" s="3">
        <f ca="1">IFERROR(INDEX(INDIRECT("day_wise_sales_data!$B$2:$BZ$599"),MATCH(resource!$CC578,day_wise_sales_data!$A$2:$A$500,0),MATCH(resource!BX$2,INDIRECT("day_wise_sales_data!$B$1:$BZ$1"),0)),0)</f>
        <v>0</v>
      </c>
      <c r="BY578" s="3">
        <f ca="1">IFERROR(INDEX(INDIRECT("day_wise_sales_data!$B$2:$BZ$599"),MATCH(resource!$CC578,day_wise_sales_data!$A$2:$A$500,0),MATCH(resource!BY$2,INDIRECT("day_wise_sales_data!$B$1:$BZ$1"),0)),0)</f>
        <v>0</v>
      </c>
      <c r="BZ578" s="3">
        <f ca="1">IFERROR(INDEX(INDIRECT("day_wise_sales_data!$B$2:$BZ$599"),MATCH(resource!$CC578,day_wise_sales_data!$A$2:$A$500,0),MATCH(resource!BZ$2,INDIRECT("day_wise_sales_data!$B$1:$BZ$1"),0)),0)</f>
        <v>0</v>
      </c>
      <c r="CA578" s="3">
        <f ca="1">IFERROR(INDEX(INDIRECT("day_wise_sales_data!$B$2:$BZ$599"),MATCH(resource!$CC578,day_wise_sales_data!$A$2:$A$500,0),MATCH(resource!CA$2,INDIRECT("day_wise_sales_data!$B$1:$BZ$1"),0)),0)</f>
        <v>0</v>
      </c>
      <c r="CC578" s="4">
        <f>sales_data!H577</f>
        <v>0</v>
      </c>
      <c r="CD578" s="1">
        <v>576</v>
      </c>
      <c r="CE578" s="1" t="str">
        <f>IF(AQ578=report!$AQ$3,resource!CD578,"")</f>
        <v/>
      </c>
      <c r="CF578" s="5" t="str">
        <f>IFERROR(SMALL($CE$3:$CE$1001,ROWS($CE$3:CE578)),"")</f>
        <v/>
      </c>
      <c r="CH578">
        <f>IFERROR(VLOOKUP($CC578,data_pull!$E$22:$G$700,2,0),0)</f>
        <v>0</v>
      </c>
      <c r="DK578" s="3" t="str">
        <f>IFERROR(INDEX(COD_SALES!$B$5:$Z$500,MATCH(resource!$CC578,COD_SALES!$A$5:$A$500,0),MATCH(resource!DK$2,COD_SALES!$B$4:$Z$4,0)),"")</f>
        <v/>
      </c>
      <c r="DL578" s="3" t="str">
        <f>IFERROR(INDEX(COD_SALES!$B$5:$Z$500,MATCH(resource!$CC578,COD_SALES!$A$5:$A$500,0),MATCH(resource!DL$2,COD_SALES!$B$4:$Z$4,0)),"")</f>
        <v/>
      </c>
      <c r="DM578" s="3" t="str">
        <f>IFERROR(INDEX(COD_SALES!$B$5:$Z$500,MATCH(resource!$CC578,COD_SALES!$A$5:$A$500,0),MATCH(resource!DM$2,COD_SALES!$B$4:$Z$4,0)),"")</f>
        <v/>
      </c>
      <c r="DN578" s="3" t="str">
        <f>IFERROR(INDEX(COD_SALES!$B$5:$Z$500,MATCH(resource!$CC578,COD_SALES!$A$5:$A$500,0),MATCH(resource!DN$2,COD_SALES!$B$4:$Z$4,0)),"")</f>
        <v/>
      </c>
      <c r="DO578" s="3" t="str">
        <f>IFERROR(INDEX(COD_SALES!$B$5:$Z$500,MATCH(resource!$CC578,COD_SALES!$A$5:$A$500,0),MATCH(resource!DO$2,COD_SALES!$B$4:$Z$4,0)),"")</f>
        <v/>
      </c>
      <c r="DP578" s="3" t="str">
        <f>IFERROR(INDEX(COD_SALES!$B$5:$Z$500,MATCH(resource!$CC578,COD_SALES!$A$5:$A$500,0),MATCH(resource!DP$2,COD_SALES!$B$4:$Z$4,0)),"")</f>
        <v/>
      </c>
      <c r="DQ578" s="3" t="str">
        <f>IFERROR(INDEX(COD_SALES!$B$5:$Z$500,MATCH(resource!$CC578,COD_SALES!$A$5:$A$500,0),MATCH(resource!DQ$2,COD_SALES!$B$4:$Z$4,0)),"")</f>
        <v/>
      </c>
      <c r="DR578" s="3" t="str">
        <f>IFERROR(INDEX(COD_SALES!$B$5:$Z$500,MATCH(resource!$CC578,COD_SALES!$A$5:$A$500,0),MATCH(resource!DR$2,COD_SALES!$B$4:$Z$4,0)),"")</f>
        <v/>
      </c>
      <c r="DS578" s="3" t="str">
        <f>IFERROR(INDEX(COD_SALES!$B$5:$Z$500,MATCH(resource!$CC578,COD_SALES!$A$5:$A$500,0),MATCH(resource!DS$2,COD_SALES!$B$4:$Z$4,0)),"")</f>
        <v/>
      </c>
      <c r="DT578" s="3" t="str">
        <f>IFERROR(INDEX(COD_SALES!$B$5:$Z$500,MATCH(resource!$CC578,COD_SALES!$A$5:$A$500,0),MATCH(resource!DT$2,COD_SALES!$B$4:$Z$4,0)),"")</f>
        <v/>
      </c>
      <c r="DU578" s="3" t="str">
        <f>IFERROR(INDEX(COD_SALES!$B$5:$Z$500,MATCH(resource!$CC578,COD_SALES!$A$5:$A$500,0),MATCH(resource!DU$2,COD_SALES!$B$4:$Z$4,0)),"")</f>
        <v/>
      </c>
      <c r="DV578" s="3" t="str">
        <f>IFERROR(INDEX(COD_SALES!$B$5:$Z$500,MATCH(resource!$CC578,COD_SALES!$A$5:$A$500,0),MATCH(resource!DV$2,COD_SALES!$B$4:$Z$4,0)),"")</f>
        <v/>
      </c>
      <c r="DW578" s="3" t="str">
        <f>IFERROR(INDEX(COD_SALES!$B$5:$Z$500,MATCH(resource!$CC578,COD_SALES!$A$5:$A$500,0),MATCH(resource!DW$2,COD_SALES!$B$4:$Z$4,0)),"")</f>
        <v/>
      </c>
      <c r="DX578" s="3" t="str">
        <f>IFERROR(INDEX(COD_SALES!$B$5:$Z$500,MATCH(resource!$CC578,COD_SALES!$A$5:$A$500,0),MATCH(resource!DX$2,COD_SALES!$B$4:$Z$4,0)),"")</f>
        <v/>
      </c>
      <c r="DY578" s="3" t="str">
        <f>IFERROR(INDEX(COD_SALES!$B$5:$Z$500,MATCH(resource!$CC578,COD_SALES!$A$5:$A$500,0),MATCH(resource!DY$2,COD_SALES!$B$4:$Z$4,0)),"")</f>
        <v/>
      </c>
      <c r="DZ578" s="3" t="str">
        <f>IFERROR(INDEX(COD_SALES!$B$5:$Z$500,MATCH(resource!$CC578,COD_SALES!$A$5:$A$500,0),MATCH(resource!DZ$2,COD_SALES!$B$4:$Z$4,0)),"")</f>
        <v/>
      </c>
      <c r="EA578" s="3" t="str">
        <f>IFERROR(INDEX(COD_SALES!$B$5:$Z$500,MATCH(resource!$CC578,COD_SALES!$A$5:$A$500,0),MATCH(resource!EA$2,COD_SALES!$B$4:$Z$4,0)),"")</f>
        <v/>
      </c>
      <c r="EB578" s="3">
        <f t="shared" si="132"/>
        <v>0</v>
      </c>
      <c r="EW578" s="3">
        <f>IFERROR(VLOOKUP(CC578,data_pull!$AO$25:$AR$546,2,0),0)</f>
        <v>0</v>
      </c>
      <c r="EX578" s="1">
        <f>IFERROR(VLOOKUP(CC578,data_pull!$AO$25:$AR$546,4,0),0)</f>
        <v>0</v>
      </c>
    </row>
    <row r="579" spans="13:154" x14ac:dyDescent="0.25"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4">
        <f>sales_data!B578</f>
        <v>0</v>
      </c>
      <c r="AR579" s="4">
        <f>sales_data!C578</f>
        <v>0</v>
      </c>
      <c r="AS579" s="5" t="str">
        <f t="shared" si="131"/>
        <v/>
      </c>
      <c r="AT579" s="4">
        <f>sales_data!I578</f>
        <v>0</v>
      </c>
      <c r="AU579" s="4">
        <f>sales_data!W578</f>
        <v>0</v>
      </c>
      <c r="AV579" s="1">
        <f>sales_data!N578</f>
        <v>0</v>
      </c>
      <c r="AW579" s="1">
        <f>sales_data!P578</f>
        <v>0</v>
      </c>
      <c r="AX579" s="3">
        <f ca="1">IFERROR(INDEX(INDIRECT("day_wise_sales_data!$B$2:$BZ$599"),MATCH(resource!$CC579,day_wise_sales_data!$A$2:$A$500,0),MATCH(resource!AX$2,INDIRECT("day_wise_sales_data!$B$1:$BZ$1"),0)),0)</f>
        <v>0</v>
      </c>
      <c r="AY579" s="3">
        <f ca="1">IFERROR(INDEX(INDIRECT("day_wise_sales_data!$B$2:$BZ$599"),MATCH(resource!$CC579,day_wise_sales_data!$A$2:$A$500,0),MATCH(resource!AY$2,INDIRECT("day_wise_sales_data!$B$1:$BZ$1"),0)),0)</f>
        <v>0</v>
      </c>
      <c r="AZ579" s="3">
        <f ca="1">IFERROR(INDEX(INDIRECT("day_wise_sales_data!$B$2:$BZ$599"),MATCH(resource!$CC579,day_wise_sales_data!$A$2:$A$500,0),MATCH(resource!AZ$2,INDIRECT("day_wise_sales_data!$B$1:$BZ$1"),0)),0)</f>
        <v>0</v>
      </c>
      <c r="BA579" s="3">
        <f ca="1">IFERROR(INDEX(INDIRECT("day_wise_sales_data!$B$2:$BZ$599"),MATCH(resource!$CC579,day_wise_sales_data!$A$2:$A$500,0),MATCH(resource!BA$2,INDIRECT("day_wise_sales_data!$B$1:$BZ$1"),0)),0)</f>
        <v>0</v>
      </c>
      <c r="BB579" s="3">
        <f ca="1">IFERROR(INDEX(INDIRECT("day_wise_sales_data!$B$2:$BZ$599"),MATCH(resource!$CC579,day_wise_sales_data!$A$2:$A$500,0),MATCH(resource!BB$2,INDIRECT("day_wise_sales_data!$B$1:$BZ$1"),0)),0)</f>
        <v>0</v>
      </c>
      <c r="BC579" s="3">
        <f ca="1">IFERROR(INDEX(INDIRECT("day_wise_sales_data!$B$2:$BZ$599"),MATCH(resource!$CC579,day_wise_sales_data!$A$2:$A$500,0),MATCH(resource!BC$2,INDIRECT("day_wise_sales_data!$B$1:$BZ$1"),0)),0)</f>
        <v>0</v>
      </c>
      <c r="BD579" s="3">
        <f ca="1">IFERROR(INDEX(INDIRECT("day_wise_sales_data!$B$2:$BZ$599"),MATCH(resource!$CC579,day_wise_sales_data!$A$2:$A$500,0),MATCH(resource!BD$2,INDIRECT("day_wise_sales_data!$B$1:$BZ$1"),0)),0)</f>
        <v>0</v>
      </c>
      <c r="BE579" s="3">
        <f ca="1">IFERROR(INDEX(INDIRECT("day_wise_sales_data!$B$2:$BZ$599"),MATCH(resource!$CC579,day_wise_sales_data!$A$2:$A$500,0),MATCH(resource!BE$2,INDIRECT("day_wise_sales_data!$B$1:$BZ$1"),0)),0)</f>
        <v>0</v>
      </c>
      <c r="BF579" s="3">
        <f ca="1">IFERROR(INDEX(INDIRECT("day_wise_sales_data!$B$2:$BZ$599"),MATCH(resource!$CC579,day_wise_sales_data!$A$2:$A$500,0),MATCH(resource!BF$2,INDIRECT("day_wise_sales_data!$B$1:$BZ$1"),0)),0)</f>
        <v>0</v>
      </c>
      <c r="BG579" s="3">
        <f ca="1">IFERROR(INDEX(INDIRECT("day_wise_sales_data!$B$2:$BZ$599"),MATCH(resource!$CC579,day_wise_sales_data!$A$2:$A$500,0),MATCH(resource!BG$2,INDIRECT("day_wise_sales_data!$B$1:$BZ$1"),0)),0)</f>
        <v>0</v>
      </c>
      <c r="BH579" s="3">
        <f ca="1">IFERROR(INDEX(INDIRECT("day_wise_sales_data!$B$2:$BZ$599"),MATCH(resource!$CC579,day_wise_sales_data!$A$2:$A$500,0),MATCH(resource!BH$2,INDIRECT("day_wise_sales_data!$B$1:$BZ$1"),0)),0)</f>
        <v>0</v>
      </c>
      <c r="BI579" s="3">
        <f ca="1">IFERROR(INDEX(INDIRECT("day_wise_sales_data!$B$2:$BZ$599"),MATCH(resource!$CC579,day_wise_sales_data!$A$2:$A$500,0),MATCH(resource!BI$2,INDIRECT("day_wise_sales_data!$B$1:$BZ$1"),0)),0)</f>
        <v>0</v>
      </c>
      <c r="BJ579" s="3">
        <f ca="1">IFERROR(INDEX(INDIRECT("day_wise_sales_data!$B$2:$BZ$599"),MATCH(resource!$CC579,day_wise_sales_data!$A$2:$A$500,0),MATCH(resource!BJ$2,INDIRECT("day_wise_sales_data!$B$1:$BZ$1"),0)),0)</f>
        <v>0</v>
      </c>
      <c r="BK579" s="3">
        <f ca="1">IFERROR(INDEX(INDIRECT("day_wise_sales_data!$B$2:$BZ$599"),MATCH(resource!$CC579,day_wise_sales_data!$A$2:$A$500,0),MATCH(resource!BK$2,INDIRECT("day_wise_sales_data!$B$1:$BZ$1"),0)),0)</f>
        <v>0</v>
      </c>
      <c r="BL579" s="3">
        <f ca="1">IFERROR(INDEX(INDIRECT("day_wise_sales_data!$B$2:$BZ$599"),MATCH(resource!$CC579,day_wise_sales_data!$A$2:$A$500,0),MATCH(resource!BL$2,INDIRECT("day_wise_sales_data!$B$1:$BZ$1"),0)),0)</f>
        <v>0</v>
      </c>
      <c r="BM579" s="3">
        <f ca="1">IFERROR(INDEX(INDIRECT("day_wise_sales_data!$B$2:$BZ$599"),MATCH(resource!$CC579,day_wise_sales_data!$A$2:$A$500,0),MATCH(resource!BM$2,INDIRECT("day_wise_sales_data!$B$1:$BZ$1"),0)),0)</f>
        <v>0</v>
      </c>
      <c r="BN579" s="3">
        <f ca="1">IFERROR(INDEX(INDIRECT("day_wise_sales_data!$B$2:$BZ$599"),MATCH(resource!$CC579,day_wise_sales_data!$A$2:$A$500,0),MATCH(resource!BN$2,INDIRECT("day_wise_sales_data!$B$1:$BZ$1"),0)),0)</f>
        <v>0</v>
      </c>
      <c r="BO579" s="3">
        <f ca="1">IFERROR(INDEX(INDIRECT("day_wise_sales_data!$B$2:$BZ$599"),MATCH(resource!$CC579,day_wise_sales_data!$A$2:$A$500,0),MATCH(resource!BO$2,INDIRECT("day_wise_sales_data!$B$1:$BZ$1"),0)),0)</f>
        <v>0</v>
      </c>
      <c r="BP579" s="3">
        <f ca="1">IFERROR(INDEX(INDIRECT("day_wise_sales_data!$B$2:$BZ$599"),MATCH(resource!$CC579,day_wise_sales_data!$A$2:$A$500,0),MATCH(resource!BP$2,INDIRECT("day_wise_sales_data!$B$1:$BZ$1"),0)),0)</f>
        <v>0</v>
      </c>
      <c r="BQ579" s="3">
        <f ca="1">IFERROR(INDEX(INDIRECT("day_wise_sales_data!$B$2:$BZ$599"),MATCH(resource!$CC579,day_wise_sales_data!$A$2:$A$500,0),MATCH(resource!BQ$2,INDIRECT("day_wise_sales_data!$B$1:$BZ$1"),0)),0)</f>
        <v>0</v>
      </c>
      <c r="BR579" s="3">
        <f ca="1">IFERROR(INDEX(INDIRECT("day_wise_sales_data!$B$2:$BZ$599"),MATCH(resource!$CC579,day_wise_sales_data!$A$2:$A$500,0),MATCH(resource!BR$2,INDIRECT("day_wise_sales_data!$B$1:$BZ$1"),0)),0)</f>
        <v>0</v>
      </c>
      <c r="BS579" s="3">
        <f ca="1">IFERROR(INDEX(INDIRECT("day_wise_sales_data!$B$2:$BZ$599"),MATCH(resource!$CC579,day_wise_sales_data!$A$2:$A$500,0),MATCH(resource!BS$2,INDIRECT("day_wise_sales_data!$B$1:$BZ$1"),0)),0)</f>
        <v>0</v>
      </c>
      <c r="BT579" s="3">
        <f ca="1">IFERROR(INDEX(INDIRECT("day_wise_sales_data!$B$2:$BZ$599"),MATCH(resource!$CC579,day_wise_sales_data!$A$2:$A$500,0),MATCH(resource!BT$2,INDIRECT("day_wise_sales_data!$B$1:$BZ$1"),0)),0)</f>
        <v>0</v>
      </c>
      <c r="BU579" s="3">
        <f ca="1">IFERROR(INDEX(INDIRECT("day_wise_sales_data!$B$2:$BZ$599"),MATCH(resource!$CC579,day_wise_sales_data!$A$2:$A$500,0),MATCH(resource!BU$2,INDIRECT("day_wise_sales_data!$B$1:$BZ$1"),0)),0)</f>
        <v>0</v>
      </c>
      <c r="BV579" s="3">
        <f ca="1">IFERROR(INDEX(INDIRECT("day_wise_sales_data!$B$2:$BZ$599"),MATCH(resource!$CC579,day_wise_sales_data!$A$2:$A$500,0),MATCH(resource!BV$2,INDIRECT("day_wise_sales_data!$B$1:$BZ$1"),0)),0)</f>
        <v>0</v>
      </c>
      <c r="BW579" s="3">
        <f ca="1">IFERROR(INDEX(INDIRECT("day_wise_sales_data!$B$2:$BZ$599"),MATCH(resource!$CC579,day_wise_sales_data!$A$2:$A$500,0),MATCH(resource!BW$2,INDIRECT("day_wise_sales_data!$B$1:$BZ$1"),0)),0)</f>
        <v>0</v>
      </c>
      <c r="BX579" s="3">
        <f ca="1">IFERROR(INDEX(INDIRECT("day_wise_sales_data!$B$2:$BZ$599"),MATCH(resource!$CC579,day_wise_sales_data!$A$2:$A$500,0),MATCH(resource!BX$2,INDIRECT("day_wise_sales_data!$B$1:$BZ$1"),0)),0)</f>
        <v>0</v>
      </c>
      <c r="BY579" s="3">
        <f ca="1">IFERROR(INDEX(INDIRECT("day_wise_sales_data!$B$2:$BZ$599"),MATCH(resource!$CC579,day_wise_sales_data!$A$2:$A$500,0),MATCH(resource!BY$2,INDIRECT("day_wise_sales_data!$B$1:$BZ$1"),0)),0)</f>
        <v>0</v>
      </c>
      <c r="BZ579" s="3">
        <f ca="1">IFERROR(INDEX(INDIRECT("day_wise_sales_data!$B$2:$BZ$599"),MATCH(resource!$CC579,day_wise_sales_data!$A$2:$A$500,0),MATCH(resource!BZ$2,INDIRECT("day_wise_sales_data!$B$1:$BZ$1"),0)),0)</f>
        <v>0</v>
      </c>
      <c r="CA579" s="3">
        <f ca="1">IFERROR(INDEX(INDIRECT("day_wise_sales_data!$B$2:$BZ$599"),MATCH(resource!$CC579,day_wise_sales_data!$A$2:$A$500,0),MATCH(resource!CA$2,INDIRECT("day_wise_sales_data!$B$1:$BZ$1"),0)),0)</f>
        <v>0</v>
      </c>
      <c r="CC579" s="4">
        <f>sales_data!H578</f>
        <v>0</v>
      </c>
      <c r="CD579" s="1">
        <v>577</v>
      </c>
      <c r="CE579" s="1" t="str">
        <f>IF(AQ579=report!$AQ$3,resource!CD579,"")</f>
        <v/>
      </c>
      <c r="CF579" s="5" t="str">
        <f>IFERROR(SMALL($CE$3:$CE$1001,ROWS($CE$3:CE579)),"")</f>
        <v/>
      </c>
      <c r="CH579">
        <f>IFERROR(VLOOKUP($CC579,data_pull!$E$22:$G$700,2,0),0)</f>
        <v>0</v>
      </c>
      <c r="DK579" s="3" t="str">
        <f>IFERROR(INDEX(COD_SALES!$B$5:$Z$500,MATCH(resource!$CC579,COD_SALES!$A$5:$A$500,0),MATCH(resource!DK$2,COD_SALES!$B$4:$Z$4,0)),"")</f>
        <v/>
      </c>
      <c r="DL579" s="3" t="str">
        <f>IFERROR(INDEX(COD_SALES!$B$5:$Z$500,MATCH(resource!$CC579,COD_SALES!$A$5:$A$500,0),MATCH(resource!DL$2,COD_SALES!$B$4:$Z$4,0)),"")</f>
        <v/>
      </c>
      <c r="DM579" s="3" t="str">
        <f>IFERROR(INDEX(COD_SALES!$B$5:$Z$500,MATCH(resource!$CC579,COD_SALES!$A$5:$A$500,0),MATCH(resource!DM$2,COD_SALES!$B$4:$Z$4,0)),"")</f>
        <v/>
      </c>
      <c r="DN579" s="3" t="str">
        <f>IFERROR(INDEX(COD_SALES!$B$5:$Z$500,MATCH(resource!$CC579,COD_SALES!$A$5:$A$500,0),MATCH(resource!DN$2,COD_SALES!$B$4:$Z$4,0)),"")</f>
        <v/>
      </c>
      <c r="DO579" s="3" t="str">
        <f>IFERROR(INDEX(COD_SALES!$B$5:$Z$500,MATCH(resource!$CC579,COD_SALES!$A$5:$A$500,0),MATCH(resource!DO$2,COD_SALES!$B$4:$Z$4,0)),"")</f>
        <v/>
      </c>
      <c r="DP579" s="3" t="str">
        <f>IFERROR(INDEX(COD_SALES!$B$5:$Z$500,MATCH(resource!$CC579,COD_SALES!$A$5:$A$500,0),MATCH(resource!DP$2,COD_SALES!$B$4:$Z$4,0)),"")</f>
        <v/>
      </c>
      <c r="DQ579" s="3" t="str">
        <f>IFERROR(INDEX(COD_SALES!$B$5:$Z$500,MATCH(resource!$CC579,COD_SALES!$A$5:$A$500,0),MATCH(resource!DQ$2,COD_SALES!$B$4:$Z$4,0)),"")</f>
        <v/>
      </c>
      <c r="DR579" s="3" t="str">
        <f>IFERROR(INDEX(COD_SALES!$B$5:$Z$500,MATCH(resource!$CC579,COD_SALES!$A$5:$A$500,0),MATCH(resource!DR$2,COD_SALES!$B$4:$Z$4,0)),"")</f>
        <v/>
      </c>
      <c r="DS579" s="3" t="str">
        <f>IFERROR(INDEX(COD_SALES!$B$5:$Z$500,MATCH(resource!$CC579,COD_SALES!$A$5:$A$500,0),MATCH(resource!DS$2,COD_SALES!$B$4:$Z$4,0)),"")</f>
        <v/>
      </c>
      <c r="DT579" s="3" t="str">
        <f>IFERROR(INDEX(COD_SALES!$B$5:$Z$500,MATCH(resource!$CC579,COD_SALES!$A$5:$A$500,0),MATCH(resource!DT$2,COD_SALES!$B$4:$Z$4,0)),"")</f>
        <v/>
      </c>
      <c r="DU579" s="3" t="str">
        <f>IFERROR(INDEX(COD_SALES!$B$5:$Z$500,MATCH(resource!$CC579,COD_SALES!$A$5:$A$500,0),MATCH(resource!DU$2,COD_SALES!$B$4:$Z$4,0)),"")</f>
        <v/>
      </c>
      <c r="DV579" s="3" t="str">
        <f>IFERROR(INDEX(COD_SALES!$B$5:$Z$500,MATCH(resource!$CC579,COD_SALES!$A$5:$A$500,0),MATCH(resource!DV$2,COD_SALES!$B$4:$Z$4,0)),"")</f>
        <v/>
      </c>
      <c r="DW579" s="3" t="str">
        <f>IFERROR(INDEX(COD_SALES!$B$5:$Z$500,MATCH(resource!$CC579,COD_SALES!$A$5:$A$500,0),MATCH(resource!DW$2,COD_SALES!$B$4:$Z$4,0)),"")</f>
        <v/>
      </c>
      <c r="DX579" s="3" t="str">
        <f>IFERROR(INDEX(COD_SALES!$B$5:$Z$500,MATCH(resource!$CC579,COD_SALES!$A$5:$A$500,0),MATCH(resource!DX$2,COD_SALES!$B$4:$Z$4,0)),"")</f>
        <v/>
      </c>
      <c r="DY579" s="3" t="str">
        <f>IFERROR(INDEX(COD_SALES!$B$5:$Z$500,MATCH(resource!$CC579,COD_SALES!$A$5:$A$500,0),MATCH(resource!DY$2,COD_SALES!$B$4:$Z$4,0)),"")</f>
        <v/>
      </c>
      <c r="DZ579" s="3" t="str">
        <f>IFERROR(INDEX(COD_SALES!$B$5:$Z$500,MATCH(resource!$CC579,COD_SALES!$A$5:$A$500,0),MATCH(resource!DZ$2,COD_SALES!$B$4:$Z$4,0)),"")</f>
        <v/>
      </c>
      <c r="EA579" s="3" t="str">
        <f>IFERROR(INDEX(COD_SALES!$B$5:$Z$500,MATCH(resource!$CC579,COD_SALES!$A$5:$A$500,0),MATCH(resource!EA$2,COD_SALES!$B$4:$Z$4,0)),"")</f>
        <v/>
      </c>
      <c r="EB579" s="3">
        <f t="shared" si="132"/>
        <v>0</v>
      </c>
      <c r="EW579" s="3">
        <f>IFERROR(VLOOKUP(CC579,data_pull!$AO$25:$AR$546,2,0),0)</f>
        <v>0</v>
      </c>
      <c r="EX579" s="1">
        <f>IFERROR(VLOOKUP(CC579,data_pull!$AO$25:$AR$546,4,0),0)</f>
        <v>0</v>
      </c>
    </row>
    <row r="580" spans="13:154" x14ac:dyDescent="0.25"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4">
        <f>sales_data!B579</f>
        <v>0</v>
      </c>
      <c r="AR580" s="4">
        <f>sales_data!C579</f>
        <v>0</v>
      </c>
      <c r="AS580" s="5" t="str">
        <f t="shared" ref="AS580:AS643" si="133">IF(AR580=AR579,"",AR580)</f>
        <v/>
      </c>
      <c r="AT580" s="4">
        <f>sales_data!I579</f>
        <v>0</v>
      </c>
      <c r="AU580" s="4">
        <f>sales_data!W579</f>
        <v>0</v>
      </c>
      <c r="AV580" s="1">
        <f>sales_data!N579</f>
        <v>0</v>
      </c>
      <c r="AW580" s="1">
        <f>sales_data!P579</f>
        <v>0</v>
      </c>
      <c r="AX580" s="3">
        <f ca="1">IFERROR(INDEX(INDIRECT("day_wise_sales_data!$B$2:$BZ$599"),MATCH(resource!$CC580,day_wise_sales_data!$A$2:$A$500,0),MATCH(resource!AX$2,INDIRECT("day_wise_sales_data!$B$1:$BZ$1"),0)),0)</f>
        <v>0</v>
      </c>
      <c r="AY580" s="3">
        <f ca="1">IFERROR(INDEX(INDIRECT("day_wise_sales_data!$B$2:$BZ$599"),MATCH(resource!$CC580,day_wise_sales_data!$A$2:$A$500,0),MATCH(resource!AY$2,INDIRECT("day_wise_sales_data!$B$1:$BZ$1"),0)),0)</f>
        <v>0</v>
      </c>
      <c r="AZ580" s="3">
        <f ca="1">IFERROR(INDEX(INDIRECT("day_wise_sales_data!$B$2:$BZ$599"),MATCH(resource!$CC580,day_wise_sales_data!$A$2:$A$500,0),MATCH(resource!AZ$2,INDIRECT("day_wise_sales_data!$B$1:$BZ$1"),0)),0)</f>
        <v>0</v>
      </c>
      <c r="BA580" s="3">
        <f ca="1">IFERROR(INDEX(INDIRECT("day_wise_sales_data!$B$2:$BZ$599"),MATCH(resource!$CC580,day_wise_sales_data!$A$2:$A$500,0),MATCH(resource!BA$2,INDIRECT("day_wise_sales_data!$B$1:$BZ$1"),0)),0)</f>
        <v>0</v>
      </c>
      <c r="BB580" s="3">
        <f ca="1">IFERROR(INDEX(INDIRECT("day_wise_sales_data!$B$2:$BZ$599"),MATCH(resource!$CC580,day_wise_sales_data!$A$2:$A$500,0),MATCH(resource!BB$2,INDIRECT("day_wise_sales_data!$B$1:$BZ$1"),0)),0)</f>
        <v>0</v>
      </c>
      <c r="BC580" s="3">
        <f ca="1">IFERROR(INDEX(INDIRECT("day_wise_sales_data!$B$2:$BZ$599"),MATCH(resource!$CC580,day_wise_sales_data!$A$2:$A$500,0),MATCH(resource!BC$2,INDIRECT("day_wise_sales_data!$B$1:$BZ$1"),0)),0)</f>
        <v>0</v>
      </c>
      <c r="BD580" s="3">
        <f ca="1">IFERROR(INDEX(INDIRECT("day_wise_sales_data!$B$2:$BZ$599"),MATCH(resource!$CC580,day_wise_sales_data!$A$2:$A$500,0),MATCH(resource!BD$2,INDIRECT("day_wise_sales_data!$B$1:$BZ$1"),0)),0)</f>
        <v>0</v>
      </c>
      <c r="BE580" s="3">
        <f ca="1">IFERROR(INDEX(INDIRECT("day_wise_sales_data!$B$2:$BZ$599"),MATCH(resource!$CC580,day_wise_sales_data!$A$2:$A$500,0),MATCH(resource!BE$2,INDIRECT("day_wise_sales_data!$B$1:$BZ$1"),0)),0)</f>
        <v>0</v>
      </c>
      <c r="BF580" s="3">
        <f ca="1">IFERROR(INDEX(INDIRECT("day_wise_sales_data!$B$2:$BZ$599"),MATCH(resource!$CC580,day_wise_sales_data!$A$2:$A$500,0),MATCH(resource!BF$2,INDIRECT("day_wise_sales_data!$B$1:$BZ$1"),0)),0)</f>
        <v>0</v>
      </c>
      <c r="BG580" s="3">
        <f ca="1">IFERROR(INDEX(INDIRECT("day_wise_sales_data!$B$2:$BZ$599"),MATCH(resource!$CC580,day_wise_sales_data!$A$2:$A$500,0),MATCH(resource!BG$2,INDIRECT("day_wise_sales_data!$B$1:$BZ$1"),0)),0)</f>
        <v>0</v>
      </c>
      <c r="BH580" s="3">
        <f ca="1">IFERROR(INDEX(INDIRECT("day_wise_sales_data!$B$2:$BZ$599"),MATCH(resource!$CC580,day_wise_sales_data!$A$2:$A$500,0),MATCH(resource!BH$2,INDIRECT("day_wise_sales_data!$B$1:$BZ$1"),0)),0)</f>
        <v>0</v>
      </c>
      <c r="BI580" s="3">
        <f ca="1">IFERROR(INDEX(INDIRECT("day_wise_sales_data!$B$2:$BZ$599"),MATCH(resource!$CC580,day_wise_sales_data!$A$2:$A$500,0),MATCH(resource!BI$2,INDIRECT("day_wise_sales_data!$B$1:$BZ$1"),0)),0)</f>
        <v>0</v>
      </c>
      <c r="BJ580" s="3">
        <f ca="1">IFERROR(INDEX(INDIRECT("day_wise_sales_data!$B$2:$BZ$599"),MATCH(resource!$CC580,day_wise_sales_data!$A$2:$A$500,0),MATCH(resource!BJ$2,INDIRECT("day_wise_sales_data!$B$1:$BZ$1"),0)),0)</f>
        <v>0</v>
      </c>
      <c r="BK580" s="3">
        <f ca="1">IFERROR(INDEX(INDIRECT("day_wise_sales_data!$B$2:$BZ$599"),MATCH(resource!$CC580,day_wise_sales_data!$A$2:$A$500,0),MATCH(resource!BK$2,INDIRECT("day_wise_sales_data!$B$1:$BZ$1"),0)),0)</f>
        <v>0</v>
      </c>
      <c r="BL580" s="3">
        <f ca="1">IFERROR(INDEX(INDIRECT("day_wise_sales_data!$B$2:$BZ$599"),MATCH(resource!$CC580,day_wise_sales_data!$A$2:$A$500,0),MATCH(resource!BL$2,INDIRECT("day_wise_sales_data!$B$1:$BZ$1"),0)),0)</f>
        <v>0</v>
      </c>
      <c r="BM580" s="3">
        <f ca="1">IFERROR(INDEX(INDIRECT("day_wise_sales_data!$B$2:$BZ$599"),MATCH(resource!$CC580,day_wise_sales_data!$A$2:$A$500,0),MATCH(resource!BM$2,INDIRECT("day_wise_sales_data!$B$1:$BZ$1"),0)),0)</f>
        <v>0</v>
      </c>
      <c r="BN580" s="3">
        <f ca="1">IFERROR(INDEX(INDIRECT("day_wise_sales_data!$B$2:$BZ$599"),MATCH(resource!$CC580,day_wise_sales_data!$A$2:$A$500,0),MATCH(resource!BN$2,INDIRECT("day_wise_sales_data!$B$1:$BZ$1"),0)),0)</f>
        <v>0</v>
      </c>
      <c r="BO580" s="3">
        <f ca="1">IFERROR(INDEX(INDIRECT("day_wise_sales_data!$B$2:$BZ$599"),MATCH(resource!$CC580,day_wise_sales_data!$A$2:$A$500,0),MATCH(resource!BO$2,INDIRECT("day_wise_sales_data!$B$1:$BZ$1"),0)),0)</f>
        <v>0</v>
      </c>
      <c r="BP580" s="3">
        <f ca="1">IFERROR(INDEX(INDIRECT("day_wise_sales_data!$B$2:$BZ$599"),MATCH(resource!$CC580,day_wise_sales_data!$A$2:$A$500,0),MATCH(resource!BP$2,INDIRECT("day_wise_sales_data!$B$1:$BZ$1"),0)),0)</f>
        <v>0</v>
      </c>
      <c r="BQ580" s="3">
        <f ca="1">IFERROR(INDEX(INDIRECT("day_wise_sales_data!$B$2:$BZ$599"),MATCH(resource!$CC580,day_wise_sales_data!$A$2:$A$500,0),MATCH(resource!BQ$2,INDIRECT("day_wise_sales_data!$B$1:$BZ$1"),0)),0)</f>
        <v>0</v>
      </c>
      <c r="BR580" s="3">
        <f ca="1">IFERROR(INDEX(INDIRECT("day_wise_sales_data!$B$2:$BZ$599"),MATCH(resource!$CC580,day_wise_sales_data!$A$2:$A$500,0),MATCH(resource!BR$2,INDIRECT("day_wise_sales_data!$B$1:$BZ$1"),0)),0)</f>
        <v>0</v>
      </c>
      <c r="BS580" s="3">
        <f ca="1">IFERROR(INDEX(INDIRECT("day_wise_sales_data!$B$2:$BZ$599"),MATCH(resource!$CC580,day_wise_sales_data!$A$2:$A$500,0),MATCH(resource!BS$2,INDIRECT("day_wise_sales_data!$B$1:$BZ$1"),0)),0)</f>
        <v>0</v>
      </c>
      <c r="BT580" s="3">
        <f ca="1">IFERROR(INDEX(INDIRECT("day_wise_sales_data!$B$2:$BZ$599"),MATCH(resource!$CC580,day_wise_sales_data!$A$2:$A$500,0),MATCH(resource!BT$2,INDIRECT("day_wise_sales_data!$B$1:$BZ$1"),0)),0)</f>
        <v>0</v>
      </c>
      <c r="BU580" s="3">
        <f ca="1">IFERROR(INDEX(INDIRECT("day_wise_sales_data!$B$2:$BZ$599"),MATCH(resource!$CC580,day_wise_sales_data!$A$2:$A$500,0),MATCH(resource!BU$2,INDIRECT("day_wise_sales_data!$B$1:$BZ$1"),0)),0)</f>
        <v>0</v>
      </c>
      <c r="BV580" s="3">
        <f ca="1">IFERROR(INDEX(INDIRECT("day_wise_sales_data!$B$2:$BZ$599"),MATCH(resource!$CC580,day_wise_sales_data!$A$2:$A$500,0),MATCH(resource!BV$2,INDIRECT("day_wise_sales_data!$B$1:$BZ$1"),0)),0)</f>
        <v>0</v>
      </c>
      <c r="BW580" s="3">
        <f ca="1">IFERROR(INDEX(INDIRECT("day_wise_sales_data!$B$2:$BZ$599"),MATCH(resource!$CC580,day_wise_sales_data!$A$2:$A$500,0),MATCH(resource!BW$2,INDIRECT("day_wise_sales_data!$B$1:$BZ$1"),0)),0)</f>
        <v>0</v>
      </c>
      <c r="BX580" s="3">
        <f ca="1">IFERROR(INDEX(INDIRECT("day_wise_sales_data!$B$2:$BZ$599"),MATCH(resource!$CC580,day_wise_sales_data!$A$2:$A$500,0),MATCH(resource!BX$2,INDIRECT("day_wise_sales_data!$B$1:$BZ$1"),0)),0)</f>
        <v>0</v>
      </c>
      <c r="BY580" s="3">
        <f ca="1">IFERROR(INDEX(INDIRECT("day_wise_sales_data!$B$2:$BZ$599"),MATCH(resource!$CC580,day_wise_sales_data!$A$2:$A$500,0),MATCH(resource!BY$2,INDIRECT("day_wise_sales_data!$B$1:$BZ$1"),0)),0)</f>
        <v>0</v>
      </c>
      <c r="BZ580" s="3">
        <f ca="1">IFERROR(INDEX(INDIRECT("day_wise_sales_data!$B$2:$BZ$599"),MATCH(resource!$CC580,day_wise_sales_data!$A$2:$A$500,0),MATCH(resource!BZ$2,INDIRECT("day_wise_sales_data!$B$1:$BZ$1"),0)),0)</f>
        <v>0</v>
      </c>
      <c r="CA580" s="3">
        <f ca="1">IFERROR(INDEX(INDIRECT("day_wise_sales_data!$B$2:$BZ$599"),MATCH(resource!$CC580,day_wise_sales_data!$A$2:$A$500,0),MATCH(resource!CA$2,INDIRECT("day_wise_sales_data!$B$1:$BZ$1"),0)),0)</f>
        <v>0</v>
      </c>
      <c r="CC580" s="4">
        <f>sales_data!H579</f>
        <v>0</v>
      </c>
      <c r="CD580" s="1">
        <v>578</v>
      </c>
      <c r="CE580" s="1" t="str">
        <f>IF(AQ580=report!$AQ$3,resource!CD580,"")</f>
        <v/>
      </c>
      <c r="CF580" s="5" t="str">
        <f>IFERROR(SMALL($CE$3:$CE$1001,ROWS($CE$3:CE580)),"")</f>
        <v/>
      </c>
      <c r="CH580">
        <f>IFERROR(VLOOKUP($CC580,data_pull!$E$22:$G$700,2,0),0)</f>
        <v>0</v>
      </c>
      <c r="DK580" s="3" t="str">
        <f>IFERROR(INDEX(COD_SALES!$B$5:$Z$500,MATCH(resource!$CC580,COD_SALES!$A$5:$A$500,0),MATCH(resource!DK$2,COD_SALES!$B$4:$Z$4,0)),"")</f>
        <v/>
      </c>
      <c r="DL580" s="3" t="str">
        <f>IFERROR(INDEX(COD_SALES!$B$5:$Z$500,MATCH(resource!$CC580,COD_SALES!$A$5:$A$500,0),MATCH(resource!DL$2,COD_SALES!$B$4:$Z$4,0)),"")</f>
        <v/>
      </c>
      <c r="DM580" s="3" t="str">
        <f>IFERROR(INDEX(COD_SALES!$B$5:$Z$500,MATCH(resource!$CC580,COD_SALES!$A$5:$A$500,0),MATCH(resource!DM$2,COD_SALES!$B$4:$Z$4,0)),"")</f>
        <v/>
      </c>
      <c r="DN580" s="3" t="str">
        <f>IFERROR(INDEX(COD_SALES!$B$5:$Z$500,MATCH(resource!$CC580,COD_SALES!$A$5:$A$500,0),MATCH(resource!DN$2,COD_SALES!$B$4:$Z$4,0)),"")</f>
        <v/>
      </c>
      <c r="DO580" s="3" t="str">
        <f>IFERROR(INDEX(COD_SALES!$B$5:$Z$500,MATCH(resource!$CC580,COD_SALES!$A$5:$A$500,0),MATCH(resource!DO$2,COD_SALES!$B$4:$Z$4,0)),"")</f>
        <v/>
      </c>
      <c r="DP580" s="3" t="str">
        <f>IFERROR(INDEX(COD_SALES!$B$5:$Z$500,MATCH(resource!$CC580,COD_SALES!$A$5:$A$500,0),MATCH(resource!DP$2,COD_SALES!$B$4:$Z$4,0)),"")</f>
        <v/>
      </c>
      <c r="DQ580" s="3" t="str">
        <f>IFERROR(INDEX(COD_SALES!$B$5:$Z$500,MATCH(resource!$CC580,COD_SALES!$A$5:$A$500,0),MATCH(resource!DQ$2,COD_SALES!$B$4:$Z$4,0)),"")</f>
        <v/>
      </c>
      <c r="DR580" s="3" t="str">
        <f>IFERROR(INDEX(COD_SALES!$B$5:$Z$500,MATCH(resource!$CC580,COD_SALES!$A$5:$A$500,0),MATCH(resource!DR$2,COD_SALES!$B$4:$Z$4,0)),"")</f>
        <v/>
      </c>
      <c r="DS580" s="3" t="str">
        <f>IFERROR(INDEX(COD_SALES!$B$5:$Z$500,MATCH(resource!$CC580,COD_SALES!$A$5:$A$500,0),MATCH(resource!DS$2,COD_SALES!$B$4:$Z$4,0)),"")</f>
        <v/>
      </c>
      <c r="DT580" s="3" t="str">
        <f>IFERROR(INDEX(COD_SALES!$B$5:$Z$500,MATCH(resource!$CC580,COD_SALES!$A$5:$A$500,0),MATCH(resource!DT$2,COD_SALES!$B$4:$Z$4,0)),"")</f>
        <v/>
      </c>
      <c r="DU580" s="3" t="str">
        <f>IFERROR(INDEX(COD_SALES!$B$5:$Z$500,MATCH(resource!$CC580,COD_SALES!$A$5:$A$500,0),MATCH(resource!DU$2,COD_SALES!$B$4:$Z$4,0)),"")</f>
        <v/>
      </c>
      <c r="DV580" s="3" t="str">
        <f>IFERROR(INDEX(COD_SALES!$B$5:$Z$500,MATCH(resource!$CC580,COD_SALES!$A$5:$A$500,0),MATCH(resource!DV$2,COD_SALES!$B$4:$Z$4,0)),"")</f>
        <v/>
      </c>
      <c r="DW580" s="3" t="str">
        <f>IFERROR(INDEX(COD_SALES!$B$5:$Z$500,MATCH(resource!$CC580,COD_SALES!$A$5:$A$500,0),MATCH(resource!DW$2,COD_SALES!$B$4:$Z$4,0)),"")</f>
        <v/>
      </c>
      <c r="DX580" s="3" t="str">
        <f>IFERROR(INDEX(COD_SALES!$B$5:$Z$500,MATCH(resource!$CC580,COD_SALES!$A$5:$A$500,0),MATCH(resource!DX$2,COD_SALES!$B$4:$Z$4,0)),"")</f>
        <v/>
      </c>
      <c r="DY580" s="3" t="str">
        <f>IFERROR(INDEX(COD_SALES!$B$5:$Z$500,MATCH(resource!$CC580,COD_SALES!$A$5:$A$500,0),MATCH(resource!DY$2,COD_SALES!$B$4:$Z$4,0)),"")</f>
        <v/>
      </c>
      <c r="DZ580" s="3" t="str">
        <f>IFERROR(INDEX(COD_SALES!$B$5:$Z$500,MATCH(resource!$CC580,COD_SALES!$A$5:$A$500,0),MATCH(resource!DZ$2,COD_SALES!$B$4:$Z$4,0)),"")</f>
        <v/>
      </c>
      <c r="EA580" s="3" t="str">
        <f>IFERROR(INDEX(COD_SALES!$B$5:$Z$500,MATCH(resource!$CC580,COD_SALES!$A$5:$A$500,0),MATCH(resource!EA$2,COD_SALES!$B$4:$Z$4,0)),"")</f>
        <v/>
      </c>
      <c r="EB580" s="3">
        <f t="shared" ref="EB580:EB643" si="134">SUMPRODUCT($DK$1:$EA$1,DK580:EA580)</f>
        <v>0</v>
      </c>
      <c r="EW580" s="3">
        <f>IFERROR(VLOOKUP(CC580,data_pull!$AO$25:$AR$546,2,0),0)</f>
        <v>0</v>
      </c>
      <c r="EX580" s="1">
        <f>IFERROR(VLOOKUP(CC580,data_pull!$AO$25:$AR$546,4,0),0)</f>
        <v>0</v>
      </c>
    </row>
    <row r="581" spans="13:154" x14ac:dyDescent="0.25"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4">
        <f>sales_data!B580</f>
        <v>0</v>
      </c>
      <c r="AR581" s="4">
        <f>sales_data!C580</f>
        <v>0</v>
      </c>
      <c r="AS581" s="5" t="str">
        <f t="shared" si="133"/>
        <v/>
      </c>
      <c r="AT581" s="4">
        <f>sales_data!I580</f>
        <v>0</v>
      </c>
      <c r="AU581" s="4">
        <f>sales_data!W580</f>
        <v>0</v>
      </c>
      <c r="AV581" s="1">
        <f>sales_data!N580</f>
        <v>0</v>
      </c>
      <c r="AW581" s="1">
        <f>sales_data!P580</f>
        <v>0</v>
      </c>
      <c r="AX581" s="3">
        <f ca="1">IFERROR(INDEX(INDIRECT("day_wise_sales_data!$B$2:$BZ$599"),MATCH(resource!$CC581,day_wise_sales_data!$A$2:$A$500,0),MATCH(resource!AX$2,INDIRECT("day_wise_sales_data!$B$1:$BZ$1"),0)),0)</f>
        <v>0</v>
      </c>
      <c r="AY581" s="3">
        <f ca="1">IFERROR(INDEX(INDIRECT("day_wise_sales_data!$B$2:$BZ$599"),MATCH(resource!$CC581,day_wise_sales_data!$A$2:$A$500,0),MATCH(resource!AY$2,INDIRECT("day_wise_sales_data!$B$1:$BZ$1"),0)),0)</f>
        <v>0</v>
      </c>
      <c r="AZ581" s="3">
        <f ca="1">IFERROR(INDEX(INDIRECT("day_wise_sales_data!$B$2:$BZ$599"),MATCH(resource!$CC581,day_wise_sales_data!$A$2:$A$500,0),MATCH(resource!AZ$2,INDIRECT("day_wise_sales_data!$B$1:$BZ$1"),0)),0)</f>
        <v>0</v>
      </c>
      <c r="BA581" s="3">
        <f ca="1">IFERROR(INDEX(INDIRECT("day_wise_sales_data!$B$2:$BZ$599"),MATCH(resource!$CC581,day_wise_sales_data!$A$2:$A$500,0),MATCH(resource!BA$2,INDIRECT("day_wise_sales_data!$B$1:$BZ$1"),0)),0)</f>
        <v>0</v>
      </c>
      <c r="BB581" s="3">
        <f ca="1">IFERROR(INDEX(INDIRECT("day_wise_sales_data!$B$2:$BZ$599"),MATCH(resource!$CC581,day_wise_sales_data!$A$2:$A$500,0),MATCH(resource!BB$2,INDIRECT("day_wise_sales_data!$B$1:$BZ$1"),0)),0)</f>
        <v>0</v>
      </c>
      <c r="BC581" s="3">
        <f ca="1">IFERROR(INDEX(INDIRECT("day_wise_sales_data!$B$2:$BZ$599"),MATCH(resource!$CC581,day_wise_sales_data!$A$2:$A$500,0),MATCH(resource!BC$2,INDIRECT("day_wise_sales_data!$B$1:$BZ$1"),0)),0)</f>
        <v>0</v>
      </c>
      <c r="BD581" s="3">
        <f ca="1">IFERROR(INDEX(INDIRECT("day_wise_sales_data!$B$2:$BZ$599"),MATCH(resource!$CC581,day_wise_sales_data!$A$2:$A$500,0),MATCH(resource!BD$2,INDIRECT("day_wise_sales_data!$B$1:$BZ$1"),0)),0)</f>
        <v>0</v>
      </c>
      <c r="BE581" s="3">
        <f ca="1">IFERROR(INDEX(INDIRECT("day_wise_sales_data!$B$2:$BZ$599"),MATCH(resource!$CC581,day_wise_sales_data!$A$2:$A$500,0),MATCH(resource!BE$2,INDIRECT("day_wise_sales_data!$B$1:$BZ$1"),0)),0)</f>
        <v>0</v>
      </c>
      <c r="BF581" s="3">
        <f ca="1">IFERROR(INDEX(INDIRECT("day_wise_sales_data!$B$2:$BZ$599"),MATCH(resource!$CC581,day_wise_sales_data!$A$2:$A$500,0),MATCH(resource!BF$2,INDIRECT("day_wise_sales_data!$B$1:$BZ$1"),0)),0)</f>
        <v>0</v>
      </c>
      <c r="BG581" s="3">
        <f ca="1">IFERROR(INDEX(INDIRECT("day_wise_sales_data!$B$2:$BZ$599"),MATCH(resource!$CC581,day_wise_sales_data!$A$2:$A$500,0),MATCH(resource!BG$2,INDIRECT("day_wise_sales_data!$B$1:$BZ$1"),0)),0)</f>
        <v>0</v>
      </c>
      <c r="BH581" s="3">
        <f ca="1">IFERROR(INDEX(INDIRECT("day_wise_sales_data!$B$2:$BZ$599"),MATCH(resource!$CC581,day_wise_sales_data!$A$2:$A$500,0),MATCH(resource!BH$2,INDIRECT("day_wise_sales_data!$B$1:$BZ$1"),0)),0)</f>
        <v>0</v>
      </c>
      <c r="BI581" s="3">
        <f ca="1">IFERROR(INDEX(INDIRECT("day_wise_sales_data!$B$2:$BZ$599"),MATCH(resource!$CC581,day_wise_sales_data!$A$2:$A$500,0),MATCH(resource!BI$2,INDIRECT("day_wise_sales_data!$B$1:$BZ$1"),0)),0)</f>
        <v>0</v>
      </c>
      <c r="BJ581" s="3">
        <f ca="1">IFERROR(INDEX(INDIRECT("day_wise_sales_data!$B$2:$BZ$599"),MATCH(resource!$CC581,day_wise_sales_data!$A$2:$A$500,0),MATCH(resource!BJ$2,INDIRECT("day_wise_sales_data!$B$1:$BZ$1"),0)),0)</f>
        <v>0</v>
      </c>
      <c r="BK581" s="3">
        <f ca="1">IFERROR(INDEX(INDIRECT("day_wise_sales_data!$B$2:$BZ$599"),MATCH(resource!$CC581,day_wise_sales_data!$A$2:$A$500,0),MATCH(resource!BK$2,INDIRECT("day_wise_sales_data!$B$1:$BZ$1"),0)),0)</f>
        <v>0</v>
      </c>
      <c r="BL581" s="3">
        <f ca="1">IFERROR(INDEX(INDIRECT("day_wise_sales_data!$B$2:$BZ$599"),MATCH(resource!$CC581,day_wise_sales_data!$A$2:$A$500,0),MATCH(resource!BL$2,INDIRECT("day_wise_sales_data!$B$1:$BZ$1"),0)),0)</f>
        <v>0</v>
      </c>
      <c r="BM581" s="3">
        <f ca="1">IFERROR(INDEX(INDIRECT("day_wise_sales_data!$B$2:$BZ$599"),MATCH(resource!$CC581,day_wise_sales_data!$A$2:$A$500,0),MATCH(resource!BM$2,INDIRECT("day_wise_sales_data!$B$1:$BZ$1"),0)),0)</f>
        <v>0</v>
      </c>
      <c r="BN581" s="3">
        <f ca="1">IFERROR(INDEX(INDIRECT("day_wise_sales_data!$B$2:$BZ$599"),MATCH(resource!$CC581,day_wise_sales_data!$A$2:$A$500,0),MATCH(resource!BN$2,INDIRECT("day_wise_sales_data!$B$1:$BZ$1"),0)),0)</f>
        <v>0</v>
      </c>
      <c r="BO581" s="3">
        <f ca="1">IFERROR(INDEX(INDIRECT("day_wise_sales_data!$B$2:$BZ$599"),MATCH(resource!$CC581,day_wise_sales_data!$A$2:$A$500,0),MATCH(resource!BO$2,INDIRECT("day_wise_sales_data!$B$1:$BZ$1"),0)),0)</f>
        <v>0</v>
      </c>
      <c r="BP581" s="3">
        <f ca="1">IFERROR(INDEX(INDIRECT("day_wise_sales_data!$B$2:$BZ$599"),MATCH(resource!$CC581,day_wise_sales_data!$A$2:$A$500,0),MATCH(resource!BP$2,INDIRECT("day_wise_sales_data!$B$1:$BZ$1"),0)),0)</f>
        <v>0</v>
      </c>
      <c r="BQ581" s="3">
        <f ca="1">IFERROR(INDEX(INDIRECT("day_wise_sales_data!$B$2:$BZ$599"),MATCH(resource!$CC581,day_wise_sales_data!$A$2:$A$500,0),MATCH(resource!BQ$2,INDIRECT("day_wise_sales_data!$B$1:$BZ$1"),0)),0)</f>
        <v>0</v>
      </c>
      <c r="BR581" s="3">
        <f ca="1">IFERROR(INDEX(INDIRECT("day_wise_sales_data!$B$2:$BZ$599"),MATCH(resource!$CC581,day_wise_sales_data!$A$2:$A$500,0),MATCH(resource!BR$2,INDIRECT("day_wise_sales_data!$B$1:$BZ$1"),0)),0)</f>
        <v>0</v>
      </c>
      <c r="BS581" s="3">
        <f ca="1">IFERROR(INDEX(INDIRECT("day_wise_sales_data!$B$2:$BZ$599"),MATCH(resource!$CC581,day_wise_sales_data!$A$2:$A$500,0),MATCH(resource!BS$2,INDIRECT("day_wise_sales_data!$B$1:$BZ$1"),0)),0)</f>
        <v>0</v>
      </c>
      <c r="BT581" s="3">
        <f ca="1">IFERROR(INDEX(INDIRECT("day_wise_sales_data!$B$2:$BZ$599"),MATCH(resource!$CC581,day_wise_sales_data!$A$2:$A$500,0),MATCH(resource!BT$2,INDIRECT("day_wise_sales_data!$B$1:$BZ$1"),0)),0)</f>
        <v>0</v>
      </c>
      <c r="BU581" s="3">
        <f ca="1">IFERROR(INDEX(INDIRECT("day_wise_sales_data!$B$2:$BZ$599"),MATCH(resource!$CC581,day_wise_sales_data!$A$2:$A$500,0),MATCH(resource!BU$2,INDIRECT("day_wise_sales_data!$B$1:$BZ$1"),0)),0)</f>
        <v>0</v>
      </c>
      <c r="BV581" s="3">
        <f ca="1">IFERROR(INDEX(INDIRECT("day_wise_sales_data!$B$2:$BZ$599"),MATCH(resource!$CC581,day_wise_sales_data!$A$2:$A$500,0),MATCH(resource!BV$2,INDIRECT("day_wise_sales_data!$B$1:$BZ$1"),0)),0)</f>
        <v>0</v>
      </c>
      <c r="BW581" s="3">
        <f ca="1">IFERROR(INDEX(INDIRECT("day_wise_sales_data!$B$2:$BZ$599"),MATCH(resource!$CC581,day_wise_sales_data!$A$2:$A$500,0),MATCH(resource!BW$2,INDIRECT("day_wise_sales_data!$B$1:$BZ$1"),0)),0)</f>
        <v>0</v>
      </c>
      <c r="BX581" s="3">
        <f ca="1">IFERROR(INDEX(INDIRECT("day_wise_sales_data!$B$2:$BZ$599"),MATCH(resource!$CC581,day_wise_sales_data!$A$2:$A$500,0),MATCH(resource!BX$2,INDIRECT("day_wise_sales_data!$B$1:$BZ$1"),0)),0)</f>
        <v>0</v>
      </c>
      <c r="BY581" s="3">
        <f ca="1">IFERROR(INDEX(INDIRECT("day_wise_sales_data!$B$2:$BZ$599"),MATCH(resource!$CC581,day_wise_sales_data!$A$2:$A$500,0),MATCH(resource!BY$2,INDIRECT("day_wise_sales_data!$B$1:$BZ$1"),0)),0)</f>
        <v>0</v>
      </c>
      <c r="BZ581" s="3">
        <f ca="1">IFERROR(INDEX(INDIRECT("day_wise_sales_data!$B$2:$BZ$599"),MATCH(resource!$CC581,day_wise_sales_data!$A$2:$A$500,0),MATCH(resource!BZ$2,INDIRECT("day_wise_sales_data!$B$1:$BZ$1"),0)),0)</f>
        <v>0</v>
      </c>
      <c r="CA581" s="3">
        <f ca="1">IFERROR(INDEX(INDIRECT("day_wise_sales_data!$B$2:$BZ$599"),MATCH(resource!$CC581,day_wise_sales_data!$A$2:$A$500,0),MATCH(resource!CA$2,INDIRECT("day_wise_sales_data!$B$1:$BZ$1"),0)),0)</f>
        <v>0</v>
      </c>
      <c r="CC581" s="4">
        <f>sales_data!H580</f>
        <v>0</v>
      </c>
      <c r="CD581" s="1">
        <v>579</v>
      </c>
      <c r="CE581" s="1" t="str">
        <f>IF(AQ581=report!$AQ$3,resource!CD581,"")</f>
        <v/>
      </c>
      <c r="CF581" s="5" t="str">
        <f>IFERROR(SMALL($CE$3:$CE$1001,ROWS($CE$3:CE581)),"")</f>
        <v/>
      </c>
      <c r="CH581">
        <f>IFERROR(VLOOKUP($CC581,data_pull!$E$22:$G$700,2,0),0)</f>
        <v>0</v>
      </c>
      <c r="DK581" s="3" t="str">
        <f>IFERROR(INDEX(COD_SALES!$B$5:$Z$500,MATCH(resource!$CC581,COD_SALES!$A$5:$A$500,0),MATCH(resource!DK$2,COD_SALES!$B$4:$Z$4,0)),"")</f>
        <v/>
      </c>
      <c r="DL581" s="3" t="str">
        <f>IFERROR(INDEX(COD_SALES!$B$5:$Z$500,MATCH(resource!$CC581,COD_SALES!$A$5:$A$500,0),MATCH(resource!DL$2,COD_SALES!$B$4:$Z$4,0)),"")</f>
        <v/>
      </c>
      <c r="DM581" s="3" t="str">
        <f>IFERROR(INDEX(COD_SALES!$B$5:$Z$500,MATCH(resource!$CC581,COD_SALES!$A$5:$A$500,0),MATCH(resource!DM$2,COD_SALES!$B$4:$Z$4,0)),"")</f>
        <v/>
      </c>
      <c r="DN581" s="3" t="str">
        <f>IFERROR(INDEX(COD_SALES!$B$5:$Z$500,MATCH(resource!$CC581,COD_SALES!$A$5:$A$500,0),MATCH(resource!DN$2,COD_SALES!$B$4:$Z$4,0)),"")</f>
        <v/>
      </c>
      <c r="DO581" s="3" t="str">
        <f>IFERROR(INDEX(COD_SALES!$B$5:$Z$500,MATCH(resource!$CC581,COD_SALES!$A$5:$A$500,0),MATCH(resource!DO$2,COD_SALES!$B$4:$Z$4,0)),"")</f>
        <v/>
      </c>
      <c r="DP581" s="3" t="str">
        <f>IFERROR(INDEX(COD_SALES!$B$5:$Z$500,MATCH(resource!$CC581,COD_SALES!$A$5:$A$500,0),MATCH(resource!DP$2,COD_SALES!$B$4:$Z$4,0)),"")</f>
        <v/>
      </c>
      <c r="DQ581" s="3" t="str">
        <f>IFERROR(INDEX(COD_SALES!$B$5:$Z$500,MATCH(resource!$CC581,COD_SALES!$A$5:$A$500,0),MATCH(resource!DQ$2,COD_SALES!$B$4:$Z$4,0)),"")</f>
        <v/>
      </c>
      <c r="DR581" s="3" t="str">
        <f>IFERROR(INDEX(COD_SALES!$B$5:$Z$500,MATCH(resource!$CC581,COD_SALES!$A$5:$A$500,0),MATCH(resource!DR$2,COD_SALES!$B$4:$Z$4,0)),"")</f>
        <v/>
      </c>
      <c r="DS581" s="3" t="str">
        <f>IFERROR(INDEX(COD_SALES!$B$5:$Z$500,MATCH(resource!$CC581,COD_SALES!$A$5:$A$500,0),MATCH(resource!DS$2,COD_SALES!$B$4:$Z$4,0)),"")</f>
        <v/>
      </c>
      <c r="DT581" s="3" t="str">
        <f>IFERROR(INDEX(COD_SALES!$B$5:$Z$500,MATCH(resource!$CC581,COD_SALES!$A$5:$A$500,0),MATCH(resource!DT$2,COD_SALES!$B$4:$Z$4,0)),"")</f>
        <v/>
      </c>
      <c r="DU581" s="3" t="str">
        <f>IFERROR(INDEX(COD_SALES!$B$5:$Z$500,MATCH(resource!$CC581,COD_SALES!$A$5:$A$500,0),MATCH(resource!DU$2,COD_SALES!$B$4:$Z$4,0)),"")</f>
        <v/>
      </c>
      <c r="DV581" s="3" t="str">
        <f>IFERROR(INDEX(COD_SALES!$B$5:$Z$500,MATCH(resource!$CC581,COD_SALES!$A$5:$A$500,0),MATCH(resource!DV$2,COD_SALES!$B$4:$Z$4,0)),"")</f>
        <v/>
      </c>
      <c r="DW581" s="3" t="str">
        <f>IFERROR(INDEX(COD_SALES!$B$5:$Z$500,MATCH(resource!$CC581,COD_SALES!$A$5:$A$500,0),MATCH(resource!DW$2,COD_SALES!$B$4:$Z$4,0)),"")</f>
        <v/>
      </c>
      <c r="DX581" s="3" t="str">
        <f>IFERROR(INDEX(COD_SALES!$B$5:$Z$500,MATCH(resource!$CC581,COD_SALES!$A$5:$A$500,0),MATCH(resource!DX$2,COD_SALES!$B$4:$Z$4,0)),"")</f>
        <v/>
      </c>
      <c r="DY581" s="3" t="str">
        <f>IFERROR(INDEX(COD_SALES!$B$5:$Z$500,MATCH(resource!$CC581,COD_SALES!$A$5:$A$500,0),MATCH(resource!DY$2,COD_SALES!$B$4:$Z$4,0)),"")</f>
        <v/>
      </c>
      <c r="DZ581" s="3" t="str">
        <f>IFERROR(INDEX(COD_SALES!$B$5:$Z$500,MATCH(resource!$CC581,COD_SALES!$A$5:$A$500,0),MATCH(resource!DZ$2,COD_SALES!$B$4:$Z$4,0)),"")</f>
        <v/>
      </c>
      <c r="EA581" s="3" t="str">
        <f>IFERROR(INDEX(COD_SALES!$B$5:$Z$500,MATCH(resource!$CC581,COD_SALES!$A$5:$A$500,0),MATCH(resource!EA$2,COD_SALES!$B$4:$Z$4,0)),"")</f>
        <v/>
      </c>
      <c r="EB581" s="3">
        <f t="shared" si="134"/>
        <v>0</v>
      </c>
      <c r="EW581" s="3">
        <f>IFERROR(VLOOKUP(CC581,data_pull!$AO$25:$AR$546,2,0),0)</f>
        <v>0</v>
      </c>
      <c r="EX581" s="1">
        <f>IFERROR(VLOOKUP(CC581,data_pull!$AO$25:$AR$546,4,0),0)</f>
        <v>0</v>
      </c>
    </row>
    <row r="582" spans="13:154" x14ac:dyDescent="0.25"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4">
        <f>sales_data!B581</f>
        <v>0</v>
      </c>
      <c r="AR582" s="4">
        <f>sales_data!C581</f>
        <v>0</v>
      </c>
      <c r="AS582" s="5" t="str">
        <f t="shared" si="133"/>
        <v/>
      </c>
      <c r="AT582" s="4">
        <f>sales_data!I581</f>
        <v>0</v>
      </c>
      <c r="AU582" s="4">
        <f>sales_data!W581</f>
        <v>0</v>
      </c>
      <c r="AV582" s="1">
        <f>sales_data!N581</f>
        <v>0</v>
      </c>
      <c r="AW582" s="1">
        <f>sales_data!P581</f>
        <v>0</v>
      </c>
      <c r="AX582" s="3">
        <f ca="1">IFERROR(INDEX(INDIRECT("day_wise_sales_data!$B$2:$BZ$599"),MATCH(resource!$CC582,day_wise_sales_data!$A$2:$A$500,0),MATCH(resource!AX$2,INDIRECT("day_wise_sales_data!$B$1:$BZ$1"),0)),0)</f>
        <v>0</v>
      </c>
      <c r="AY582" s="3">
        <f ca="1">IFERROR(INDEX(INDIRECT("day_wise_sales_data!$B$2:$BZ$599"),MATCH(resource!$CC582,day_wise_sales_data!$A$2:$A$500,0),MATCH(resource!AY$2,INDIRECT("day_wise_sales_data!$B$1:$BZ$1"),0)),0)</f>
        <v>0</v>
      </c>
      <c r="AZ582" s="3">
        <f ca="1">IFERROR(INDEX(INDIRECT("day_wise_sales_data!$B$2:$BZ$599"),MATCH(resource!$CC582,day_wise_sales_data!$A$2:$A$500,0),MATCH(resource!AZ$2,INDIRECT("day_wise_sales_data!$B$1:$BZ$1"),0)),0)</f>
        <v>0</v>
      </c>
      <c r="BA582" s="3">
        <f ca="1">IFERROR(INDEX(INDIRECT("day_wise_sales_data!$B$2:$BZ$599"),MATCH(resource!$CC582,day_wise_sales_data!$A$2:$A$500,0),MATCH(resource!BA$2,INDIRECT("day_wise_sales_data!$B$1:$BZ$1"),0)),0)</f>
        <v>0</v>
      </c>
      <c r="BB582" s="3">
        <f ca="1">IFERROR(INDEX(INDIRECT("day_wise_sales_data!$B$2:$BZ$599"),MATCH(resource!$CC582,day_wise_sales_data!$A$2:$A$500,0),MATCH(resource!BB$2,INDIRECT("day_wise_sales_data!$B$1:$BZ$1"),0)),0)</f>
        <v>0</v>
      </c>
      <c r="BC582" s="3">
        <f ca="1">IFERROR(INDEX(INDIRECT("day_wise_sales_data!$B$2:$BZ$599"),MATCH(resource!$CC582,day_wise_sales_data!$A$2:$A$500,0),MATCH(resource!BC$2,INDIRECT("day_wise_sales_data!$B$1:$BZ$1"),0)),0)</f>
        <v>0</v>
      </c>
      <c r="BD582" s="3">
        <f ca="1">IFERROR(INDEX(INDIRECT("day_wise_sales_data!$B$2:$BZ$599"),MATCH(resource!$CC582,day_wise_sales_data!$A$2:$A$500,0),MATCH(resource!BD$2,INDIRECT("day_wise_sales_data!$B$1:$BZ$1"),0)),0)</f>
        <v>0</v>
      </c>
      <c r="BE582" s="3">
        <f ca="1">IFERROR(INDEX(INDIRECT("day_wise_sales_data!$B$2:$BZ$599"),MATCH(resource!$CC582,day_wise_sales_data!$A$2:$A$500,0),MATCH(resource!BE$2,INDIRECT("day_wise_sales_data!$B$1:$BZ$1"),0)),0)</f>
        <v>0</v>
      </c>
      <c r="BF582" s="3">
        <f ca="1">IFERROR(INDEX(INDIRECT("day_wise_sales_data!$B$2:$BZ$599"),MATCH(resource!$CC582,day_wise_sales_data!$A$2:$A$500,0),MATCH(resource!BF$2,INDIRECT("day_wise_sales_data!$B$1:$BZ$1"),0)),0)</f>
        <v>0</v>
      </c>
      <c r="BG582" s="3">
        <f ca="1">IFERROR(INDEX(INDIRECT("day_wise_sales_data!$B$2:$BZ$599"),MATCH(resource!$CC582,day_wise_sales_data!$A$2:$A$500,0),MATCH(resource!BG$2,INDIRECT("day_wise_sales_data!$B$1:$BZ$1"),0)),0)</f>
        <v>0</v>
      </c>
      <c r="BH582" s="3">
        <f ca="1">IFERROR(INDEX(INDIRECT("day_wise_sales_data!$B$2:$BZ$599"),MATCH(resource!$CC582,day_wise_sales_data!$A$2:$A$500,0),MATCH(resource!BH$2,INDIRECT("day_wise_sales_data!$B$1:$BZ$1"),0)),0)</f>
        <v>0</v>
      </c>
      <c r="BI582" s="3">
        <f ca="1">IFERROR(INDEX(INDIRECT("day_wise_sales_data!$B$2:$BZ$599"),MATCH(resource!$CC582,day_wise_sales_data!$A$2:$A$500,0),MATCH(resource!BI$2,INDIRECT("day_wise_sales_data!$B$1:$BZ$1"),0)),0)</f>
        <v>0</v>
      </c>
      <c r="BJ582" s="3">
        <f ca="1">IFERROR(INDEX(INDIRECT("day_wise_sales_data!$B$2:$BZ$599"),MATCH(resource!$CC582,day_wise_sales_data!$A$2:$A$500,0),MATCH(resource!BJ$2,INDIRECT("day_wise_sales_data!$B$1:$BZ$1"),0)),0)</f>
        <v>0</v>
      </c>
      <c r="BK582" s="3">
        <f ca="1">IFERROR(INDEX(INDIRECT("day_wise_sales_data!$B$2:$BZ$599"),MATCH(resource!$CC582,day_wise_sales_data!$A$2:$A$500,0),MATCH(resource!BK$2,INDIRECT("day_wise_sales_data!$B$1:$BZ$1"),0)),0)</f>
        <v>0</v>
      </c>
      <c r="BL582" s="3">
        <f ca="1">IFERROR(INDEX(INDIRECT("day_wise_sales_data!$B$2:$BZ$599"),MATCH(resource!$CC582,day_wise_sales_data!$A$2:$A$500,0),MATCH(resource!BL$2,INDIRECT("day_wise_sales_data!$B$1:$BZ$1"),0)),0)</f>
        <v>0</v>
      </c>
      <c r="BM582" s="3">
        <f ca="1">IFERROR(INDEX(INDIRECT("day_wise_sales_data!$B$2:$BZ$599"),MATCH(resource!$CC582,day_wise_sales_data!$A$2:$A$500,0),MATCH(resource!BM$2,INDIRECT("day_wise_sales_data!$B$1:$BZ$1"),0)),0)</f>
        <v>0</v>
      </c>
      <c r="BN582" s="3">
        <f ca="1">IFERROR(INDEX(INDIRECT("day_wise_sales_data!$B$2:$BZ$599"),MATCH(resource!$CC582,day_wise_sales_data!$A$2:$A$500,0),MATCH(resource!BN$2,INDIRECT("day_wise_sales_data!$B$1:$BZ$1"),0)),0)</f>
        <v>0</v>
      </c>
      <c r="BO582" s="3">
        <f ca="1">IFERROR(INDEX(INDIRECT("day_wise_sales_data!$B$2:$BZ$599"),MATCH(resource!$CC582,day_wise_sales_data!$A$2:$A$500,0),MATCH(resource!BO$2,INDIRECT("day_wise_sales_data!$B$1:$BZ$1"),0)),0)</f>
        <v>0</v>
      </c>
      <c r="BP582" s="3">
        <f ca="1">IFERROR(INDEX(INDIRECT("day_wise_sales_data!$B$2:$BZ$599"),MATCH(resource!$CC582,day_wise_sales_data!$A$2:$A$500,0),MATCH(resource!BP$2,INDIRECT("day_wise_sales_data!$B$1:$BZ$1"),0)),0)</f>
        <v>0</v>
      </c>
      <c r="BQ582" s="3">
        <f ca="1">IFERROR(INDEX(INDIRECT("day_wise_sales_data!$B$2:$BZ$599"),MATCH(resource!$CC582,day_wise_sales_data!$A$2:$A$500,0),MATCH(resource!BQ$2,INDIRECT("day_wise_sales_data!$B$1:$BZ$1"),0)),0)</f>
        <v>0</v>
      </c>
      <c r="BR582" s="3">
        <f ca="1">IFERROR(INDEX(INDIRECT("day_wise_sales_data!$B$2:$BZ$599"),MATCH(resource!$CC582,day_wise_sales_data!$A$2:$A$500,0),MATCH(resource!BR$2,INDIRECT("day_wise_sales_data!$B$1:$BZ$1"),0)),0)</f>
        <v>0</v>
      </c>
      <c r="BS582" s="3">
        <f ca="1">IFERROR(INDEX(INDIRECT("day_wise_sales_data!$B$2:$BZ$599"),MATCH(resource!$CC582,day_wise_sales_data!$A$2:$A$500,0),MATCH(resource!BS$2,INDIRECT("day_wise_sales_data!$B$1:$BZ$1"),0)),0)</f>
        <v>0</v>
      </c>
      <c r="BT582" s="3">
        <f ca="1">IFERROR(INDEX(INDIRECT("day_wise_sales_data!$B$2:$BZ$599"),MATCH(resource!$CC582,day_wise_sales_data!$A$2:$A$500,0),MATCH(resource!BT$2,INDIRECT("day_wise_sales_data!$B$1:$BZ$1"),0)),0)</f>
        <v>0</v>
      </c>
      <c r="BU582" s="3">
        <f ca="1">IFERROR(INDEX(INDIRECT("day_wise_sales_data!$B$2:$BZ$599"),MATCH(resource!$CC582,day_wise_sales_data!$A$2:$A$500,0),MATCH(resource!BU$2,INDIRECT("day_wise_sales_data!$B$1:$BZ$1"),0)),0)</f>
        <v>0</v>
      </c>
      <c r="BV582" s="3">
        <f ca="1">IFERROR(INDEX(INDIRECT("day_wise_sales_data!$B$2:$BZ$599"),MATCH(resource!$CC582,day_wise_sales_data!$A$2:$A$500,0),MATCH(resource!BV$2,INDIRECT("day_wise_sales_data!$B$1:$BZ$1"),0)),0)</f>
        <v>0</v>
      </c>
      <c r="BW582" s="3">
        <f ca="1">IFERROR(INDEX(INDIRECT("day_wise_sales_data!$B$2:$BZ$599"),MATCH(resource!$CC582,day_wise_sales_data!$A$2:$A$500,0),MATCH(resource!BW$2,INDIRECT("day_wise_sales_data!$B$1:$BZ$1"),0)),0)</f>
        <v>0</v>
      </c>
      <c r="BX582" s="3">
        <f ca="1">IFERROR(INDEX(INDIRECT("day_wise_sales_data!$B$2:$BZ$599"),MATCH(resource!$CC582,day_wise_sales_data!$A$2:$A$500,0),MATCH(resource!BX$2,INDIRECT("day_wise_sales_data!$B$1:$BZ$1"),0)),0)</f>
        <v>0</v>
      </c>
      <c r="BY582" s="3">
        <f ca="1">IFERROR(INDEX(INDIRECT("day_wise_sales_data!$B$2:$BZ$599"),MATCH(resource!$CC582,day_wise_sales_data!$A$2:$A$500,0),MATCH(resource!BY$2,INDIRECT("day_wise_sales_data!$B$1:$BZ$1"),0)),0)</f>
        <v>0</v>
      </c>
      <c r="BZ582" s="3">
        <f ca="1">IFERROR(INDEX(INDIRECT("day_wise_sales_data!$B$2:$BZ$599"),MATCH(resource!$CC582,day_wise_sales_data!$A$2:$A$500,0),MATCH(resource!BZ$2,INDIRECT("day_wise_sales_data!$B$1:$BZ$1"),0)),0)</f>
        <v>0</v>
      </c>
      <c r="CA582" s="3">
        <f ca="1">IFERROR(INDEX(INDIRECT("day_wise_sales_data!$B$2:$BZ$599"),MATCH(resource!$CC582,day_wise_sales_data!$A$2:$A$500,0),MATCH(resource!CA$2,INDIRECT("day_wise_sales_data!$B$1:$BZ$1"),0)),0)</f>
        <v>0</v>
      </c>
      <c r="CC582" s="4">
        <f>sales_data!H581</f>
        <v>0</v>
      </c>
      <c r="CD582" s="1">
        <v>580</v>
      </c>
      <c r="CE582" s="1" t="str">
        <f>IF(AQ582=report!$AQ$3,resource!CD582,"")</f>
        <v/>
      </c>
      <c r="CF582" s="5" t="str">
        <f>IFERROR(SMALL($CE$3:$CE$1001,ROWS($CE$3:CE582)),"")</f>
        <v/>
      </c>
      <c r="CH582">
        <f>IFERROR(VLOOKUP($CC582,data_pull!$E$22:$G$700,2,0),0)</f>
        <v>0</v>
      </c>
      <c r="DK582" s="3" t="str">
        <f>IFERROR(INDEX(COD_SALES!$B$5:$Z$500,MATCH(resource!$CC582,COD_SALES!$A$5:$A$500,0),MATCH(resource!DK$2,COD_SALES!$B$4:$Z$4,0)),"")</f>
        <v/>
      </c>
      <c r="DL582" s="3" t="str">
        <f>IFERROR(INDEX(COD_SALES!$B$5:$Z$500,MATCH(resource!$CC582,COD_SALES!$A$5:$A$500,0),MATCH(resource!DL$2,COD_SALES!$B$4:$Z$4,0)),"")</f>
        <v/>
      </c>
      <c r="DM582" s="3" t="str">
        <f>IFERROR(INDEX(COD_SALES!$B$5:$Z$500,MATCH(resource!$CC582,COD_SALES!$A$5:$A$500,0),MATCH(resource!DM$2,COD_SALES!$B$4:$Z$4,0)),"")</f>
        <v/>
      </c>
      <c r="DN582" s="3" t="str">
        <f>IFERROR(INDEX(COD_SALES!$B$5:$Z$500,MATCH(resource!$CC582,COD_SALES!$A$5:$A$500,0),MATCH(resource!DN$2,COD_SALES!$B$4:$Z$4,0)),"")</f>
        <v/>
      </c>
      <c r="DO582" s="3" t="str">
        <f>IFERROR(INDEX(COD_SALES!$B$5:$Z$500,MATCH(resource!$CC582,COD_SALES!$A$5:$A$500,0),MATCH(resource!DO$2,COD_SALES!$B$4:$Z$4,0)),"")</f>
        <v/>
      </c>
      <c r="DP582" s="3" t="str">
        <f>IFERROR(INDEX(COD_SALES!$B$5:$Z$500,MATCH(resource!$CC582,COD_SALES!$A$5:$A$500,0),MATCH(resource!DP$2,COD_SALES!$B$4:$Z$4,0)),"")</f>
        <v/>
      </c>
      <c r="DQ582" s="3" t="str">
        <f>IFERROR(INDEX(COD_SALES!$B$5:$Z$500,MATCH(resource!$CC582,COD_SALES!$A$5:$A$500,0),MATCH(resource!DQ$2,COD_SALES!$B$4:$Z$4,0)),"")</f>
        <v/>
      </c>
      <c r="DR582" s="3" t="str">
        <f>IFERROR(INDEX(COD_SALES!$B$5:$Z$500,MATCH(resource!$CC582,COD_SALES!$A$5:$A$500,0),MATCH(resource!DR$2,COD_SALES!$B$4:$Z$4,0)),"")</f>
        <v/>
      </c>
      <c r="DS582" s="3" t="str">
        <f>IFERROR(INDEX(COD_SALES!$B$5:$Z$500,MATCH(resource!$CC582,COD_SALES!$A$5:$A$500,0),MATCH(resource!DS$2,COD_SALES!$B$4:$Z$4,0)),"")</f>
        <v/>
      </c>
      <c r="DT582" s="3" t="str">
        <f>IFERROR(INDEX(COD_SALES!$B$5:$Z$500,MATCH(resource!$CC582,COD_SALES!$A$5:$A$500,0),MATCH(resource!DT$2,COD_SALES!$B$4:$Z$4,0)),"")</f>
        <v/>
      </c>
      <c r="DU582" s="3" t="str">
        <f>IFERROR(INDEX(COD_SALES!$B$5:$Z$500,MATCH(resource!$CC582,COD_SALES!$A$5:$A$500,0),MATCH(resource!DU$2,COD_SALES!$B$4:$Z$4,0)),"")</f>
        <v/>
      </c>
      <c r="DV582" s="3" t="str">
        <f>IFERROR(INDEX(COD_SALES!$B$5:$Z$500,MATCH(resource!$CC582,COD_SALES!$A$5:$A$500,0),MATCH(resource!DV$2,COD_SALES!$B$4:$Z$4,0)),"")</f>
        <v/>
      </c>
      <c r="DW582" s="3" t="str">
        <f>IFERROR(INDEX(COD_SALES!$B$5:$Z$500,MATCH(resource!$CC582,COD_SALES!$A$5:$A$500,0),MATCH(resource!DW$2,COD_SALES!$B$4:$Z$4,0)),"")</f>
        <v/>
      </c>
      <c r="DX582" s="3" t="str">
        <f>IFERROR(INDEX(COD_SALES!$B$5:$Z$500,MATCH(resource!$CC582,COD_SALES!$A$5:$A$500,0),MATCH(resource!DX$2,COD_SALES!$B$4:$Z$4,0)),"")</f>
        <v/>
      </c>
      <c r="DY582" s="3" t="str">
        <f>IFERROR(INDEX(COD_SALES!$B$5:$Z$500,MATCH(resource!$CC582,COD_SALES!$A$5:$A$500,0),MATCH(resource!DY$2,COD_SALES!$B$4:$Z$4,0)),"")</f>
        <v/>
      </c>
      <c r="DZ582" s="3" t="str">
        <f>IFERROR(INDEX(COD_SALES!$B$5:$Z$500,MATCH(resource!$CC582,COD_SALES!$A$5:$A$500,0),MATCH(resource!DZ$2,COD_SALES!$B$4:$Z$4,0)),"")</f>
        <v/>
      </c>
      <c r="EA582" s="3" t="str">
        <f>IFERROR(INDEX(COD_SALES!$B$5:$Z$500,MATCH(resource!$CC582,COD_SALES!$A$5:$A$500,0),MATCH(resource!EA$2,COD_SALES!$B$4:$Z$4,0)),"")</f>
        <v/>
      </c>
      <c r="EB582" s="3">
        <f t="shared" si="134"/>
        <v>0</v>
      </c>
      <c r="EW582" s="3">
        <f>IFERROR(VLOOKUP(CC582,data_pull!$AO$25:$AR$546,2,0),0)</f>
        <v>0</v>
      </c>
      <c r="EX582" s="1">
        <f>IFERROR(VLOOKUP(CC582,data_pull!$AO$25:$AR$546,4,0),0)</f>
        <v>0</v>
      </c>
    </row>
    <row r="583" spans="13:154" x14ac:dyDescent="0.25"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4">
        <f>sales_data!B582</f>
        <v>0</v>
      </c>
      <c r="AR583" s="4">
        <f>sales_data!C582</f>
        <v>0</v>
      </c>
      <c r="AS583" s="5" t="str">
        <f t="shared" si="133"/>
        <v/>
      </c>
      <c r="AT583" s="4">
        <f>sales_data!I582</f>
        <v>0</v>
      </c>
      <c r="AU583" s="4">
        <f>sales_data!W582</f>
        <v>0</v>
      </c>
      <c r="AV583" s="1">
        <f>sales_data!N582</f>
        <v>0</v>
      </c>
      <c r="AW583" s="1">
        <f>sales_data!P582</f>
        <v>0</v>
      </c>
      <c r="AX583" s="3">
        <f ca="1">IFERROR(INDEX(INDIRECT("day_wise_sales_data!$B$2:$BZ$599"),MATCH(resource!$CC583,day_wise_sales_data!$A$2:$A$500,0),MATCH(resource!AX$2,INDIRECT("day_wise_sales_data!$B$1:$BZ$1"),0)),0)</f>
        <v>0</v>
      </c>
      <c r="AY583" s="3">
        <f ca="1">IFERROR(INDEX(INDIRECT("day_wise_sales_data!$B$2:$BZ$599"),MATCH(resource!$CC583,day_wise_sales_data!$A$2:$A$500,0),MATCH(resource!AY$2,INDIRECT("day_wise_sales_data!$B$1:$BZ$1"),0)),0)</f>
        <v>0</v>
      </c>
      <c r="AZ583" s="3">
        <f ca="1">IFERROR(INDEX(INDIRECT("day_wise_sales_data!$B$2:$BZ$599"),MATCH(resource!$CC583,day_wise_sales_data!$A$2:$A$500,0),MATCH(resource!AZ$2,INDIRECT("day_wise_sales_data!$B$1:$BZ$1"),0)),0)</f>
        <v>0</v>
      </c>
      <c r="BA583" s="3">
        <f ca="1">IFERROR(INDEX(INDIRECT("day_wise_sales_data!$B$2:$BZ$599"),MATCH(resource!$CC583,day_wise_sales_data!$A$2:$A$500,0),MATCH(resource!BA$2,INDIRECT("day_wise_sales_data!$B$1:$BZ$1"),0)),0)</f>
        <v>0</v>
      </c>
      <c r="BB583" s="3">
        <f ca="1">IFERROR(INDEX(INDIRECT("day_wise_sales_data!$B$2:$BZ$599"),MATCH(resource!$CC583,day_wise_sales_data!$A$2:$A$500,0),MATCH(resource!BB$2,INDIRECT("day_wise_sales_data!$B$1:$BZ$1"),0)),0)</f>
        <v>0</v>
      </c>
      <c r="BC583" s="3">
        <f ca="1">IFERROR(INDEX(INDIRECT("day_wise_sales_data!$B$2:$BZ$599"),MATCH(resource!$CC583,day_wise_sales_data!$A$2:$A$500,0),MATCH(resource!BC$2,INDIRECT("day_wise_sales_data!$B$1:$BZ$1"),0)),0)</f>
        <v>0</v>
      </c>
      <c r="BD583" s="3">
        <f ca="1">IFERROR(INDEX(INDIRECT("day_wise_sales_data!$B$2:$BZ$599"),MATCH(resource!$CC583,day_wise_sales_data!$A$2:$A$500,0),MATCH(resource!BD$2,INDIRECT("day_wise_sales_data!$B$1:$BZ$1"),0)),0)</f>
        <v>0</v>
      </c>
      <c r="BE583" s="3">
        <f ca="1">IFERROR(INDEX(INDIRECT("day_wise_sales_data!$B$2:$BZ$599"),MATCH(resource!$CC583,day_wise_sales_data!$A$2:$A$500,0),MATCH(resource!BE$2,INDIRECT("day_wise_sales_data!$B$1:$BZ$1"),0)),0)</f>
        <v>0</v>
      </c>
      <c r="BF583" s="3">
        <f ca="1">IFERROR(INDEX(INDIRECT("day_wise_sales_data!$B$2:$BZ$599"),MATCH(resource!$CC583,day_wise_sales_data!$A$2:$A$500,0),MATCH(resource!BF$2,INDIRECT("day_wise_sales_data!$B$1:$BZ$1"),0)),0)</f>
        <v>0</v>
      </c>
      <c r="BG583" s="3">
        <f ca="1">IFERROR(INDEX(INDIRECT("day_wise_sales_data!$B$2:$BZ$599"),MATCH(resource!$CC583,day_wise_sales_data!$A$2:$A$500,0),MATCH(resource!BG$2,INDIRECT("day_wise_sales_data!$B$1:$BZ$1"),0)),0)</f>
        <v>0</v>
      </c>
      <c r="BH583" s="3">
        <f ca="1">IFERROR(INDEX(INDIRECT("day_wise_sales_data!$B$2:$BZ$599"),MATCH(resource!$CC583,day_wise_sales_data!$A$2:$A$500,0),MATCH(resource!BH$2,INDIRECT("day_wise_sales_data!$B$1:$BZ$1"),0)),0)</f>
        <v>0</v>
      </c>
      <c r="BI583" s="3">
        <f ca="1">IFERROR(INDEX(INDIRECT("day_wise_sales_data!$B$2:$BZ$599"),MATCH(resource!$CC583,day_wise_sales_data!$A$2:$A$500,0),MATCH(resource!BI$2,INDIRECT("day_wise_sales_data!$B$1:$BZ$1"),0)),0)</f>
        <v>0</v>
      </c>
      <c r="BJ583" s="3">
        <f ca="1">IFERROR(INDEX(INDIRECT("day_wise_sales_data!$B$2:$BZ$599"),MATCH(resource!$CC583,day_wise_sales_data!$A$2:$A$500,0),MATCH(resource!BJ$2,INDIRECT("day_wise_sales_data!$B$1:$BZ$1"),0)),0)</f>
        <v>0</v>
      </c>
      <c r="BK583" s="3">
        <f ca="1">IFERROR(INDEX(INDIRECT("day_wise_sales_data!$B$2:$BZ$599"),MATCH(resource!$CC583,day_wise_sales_data!$A$2:$A$500,0),MATCH(resource!BK$2,INDIRECT("day_wise_sales_data!$B$1:$BZ$1"),0)),0)</f>
        <v>0</v>
      </c>
      <c r="BL583" s="3">
        <f ca="1">IFERROR(INDEX(INDIRECT("day_wise_sales_data!$B$2:$BZ$599"),MATCH(resource!$CC583,day_wise_sales_data!$A$2:$A$500,0),MATCH(resource!BL$2,INDIRECT("day_wise_sales_data!$B$1:$BZ$1"),0)),0)</f>
        <v>0</v>
      </c>
      <c r="BM583" s="3">
        <f ca="1">IFERROR(INDEX(INDIRECT("day_wise_sales_data!$B$2:$BZ$599"),MATCH(resource!$CC583,day_wise_sales_data!$A$2:$A$500,0),MATCH(resource!BM$2,INDIRECT("day_wise_sales_data!$B$1:$BZ$1"),0)),0)</f>
        <v>0</v>
      </c>
      <c r="BN583" s="3">
        <f ca="1">IFERROR(INDEX(INDIRECT("day_wise_sales_data!$B$2:$BZ$599"),MATCH(resource!$CC583,day_wise_sales_data!$A$2:$A$500,0),MATCH(resource!BN$2,INDIRECT("day_wise_sales_data!$B$1:$BZ$1"),0)),0)</f>
        <v>0</v>
      </c>
      <c r="BO583" s="3">
        <f ca="1">IFERROR(INDEX(INDIRECT("day_wise_sales_data!$B$2:$BZ$599"),MATCH(resource!$CC583,day_wise_sales_data!$A$2:$A$500,0),MATCH(resource!BO$2,INDIRECT("day_wise_sales_data!$B$1:$BZ$1"),0)),0)</f>
        <v>0</v>
      </c>
      <c r="BP583" s="3">
        <f ca="1">IFERROR(INDEX(INDIRECT("day_wise_sales_data!$B$2:$BZ$599"),MATCH(resource!$CC583,day_wise_sales_data!$A$2:$A$500,0),MATCH(resource!BP$2,INDIRECT("day_wise_sales_data!$B$1:$BZ$1"),0)),0)</f>
        <v>0</v>
      </c>
      <c r="BQ583" s="3">
        <f ca="1">IFERROR(INDEX(INDIRECT("day_wise_sales_data!$B$2:$BZ$599"),MATCH(resource!$CC583,day_wise_sales_data!$A$2:$A$500,0),MATCH(resource!BQ$2,INDIRECT("day_wise_sales_data!$B$1:$BZ$1"),0)),0)</f>
        <v>0</v>
      </c>
      <c r="BR583" s="3">
        <f ca="1">IFERROR(INDEX(INDIRECT("day_wise_sales_data!$B$2:$BZ$599"),MATCH(resource!$CC583,day_wise_sales_data!$A$2:$A$500,0),MATCH(resource!BR$2,INDIRECT("day_wise_sales_data!$B$1:$BZ$1"),0)),0)</f>
        <v>0</v>
      </c>
      <c r="BS583" s="3">
        <f ca="1">IFERROR(INDEX(INDIRECT("day_wise_sales_data!$B$2:$BZ$599"),MATCH(resource!$CC583,day_wise_sales_data!$A$2:$A$500,0),MATCH(resource!BS$2,INDIRECT("day_wise_sales_data!$B$1:$BZ$1"),0)),0)</f>
        <v>0</v>
      </c>
      <c r="BT583" s="3">
        <f ca="1">IFERROR(INDEX(INDIRECT("day_wise_sales_data!$B$2:$BZ$599"),MATCH(resource!$CC583,day_wise_sales_data!$A$2:$A$500,0),MATCH(resource!BT$2,INDIRECT("day_wise_sales_data!$B$1:$BZ$1"),0)),0)</f>
        <v>0</v>
      </c>
      <c r="BU583" s="3">
        <f ca="1">IFERROR(INDEX(INDIRECT("day_wise_sales_data!$B$2:$BZ$599"),MATCH(resource!$CC583,day_wise_sales_data!$A$2:$A$500,0),MATCH(resource!BU$2,INDIRECT("day_wise_sales_data!$B$1:$BZ$1"),0)),0)</f>
        <v>0</v>
      </c>
      <c r="BV583" s="3">
        <f ca="1">IFERROR(INDEX(INDIRECT("day_wise_sales_data!$B$2:$BZ$599"),MATCH(resource!$CC583,day_wise_sales_data!$A$2:$A$500,0),MATCH(resource!BV$2,INDIRECT("day_wise_sales_data!$B$1:$BZ$1"),0)),0)</f>
        <v>0</v>
      </c>
      <c r="BW583" s="3">
        <f ca="1">IFERROR(INDEX(INDIRECT("day_wise_sales_data!$B$2:$BZ$599"),MATCH(resource!$CC583,day_wise_sales_data!$A$2:$A$500,0),MATCH(resource!BW$2,INDIRECT("day_wise_sales_data!$B$1:$BZ$1"),0)),0)</f>
        <v>0</v>
      </c>
      <c r="BX583" s="3">
        <f ca="1">IFERROR(INDEX(INDIRECT("day_wise_sales_data!$B$2:$BZ$599"),MATCH(resource!$CC583,day_wise_sales_data!$A$2:$A$500,0),MATCH(resource!BX$2,INDIRECT("day_wise_sales_data!$B$1:$BZ$1"),0)),0)</f>
        <v>0</v>
      </c>
      <c r="BY583" s="3">
        <f ca="1">IFERROR(INDEX(INDIRECT("day_wise_sales_data!$B$2:$BZ$599"),MATCH(resource!$CC583,day_wise_sales_data!$A$2:$A$500,0),MATCH(resource!BY$2,INDIRECT("day_wise_sales_data!$B$1:$BZ$1"),0)),0)</f>
        <v>0</v>
      </c>
      <c r="BZ583" s="3">
        <f ca="1">IFERROR(INDEX(INDIRECT("day_wise_sales_data!$B$2:$BZ$599"),MATCH(resource!$CC583,day_wise_sales_data!$A$2:$A$500,0),MATCH(resource!BZ$2,INDIRECT("day_wise_sales_data!$B$1:$BZ$1"),0)),0)</f>
        <v>0</v>
      </c>
      <c r="CA583" s="3">
        <f ca="1">IFERROR(INDEX(INDIRECT("day_wise_sales_data!$B$2:$BZ$599"),MATCH(resource!$CC583,day_wise_sales_data!$A$2:$A$500,0),MATCH(resource!CA$2,INDIRECT("day_wise_sales_data!$B$1:$BZ$1"),0)),0)</f>
        <v>0</v>
      </c>
      <c r="CC583" s="4">
        <f>sales_data!H582</f>
        <v>0</v>
      </c>
      <c r="CD583" s="1">
        <v>581</v>
      </c>
      <c r="CE583" s="1" t="str">
        <f>IF(AQ583=report!$AQ$3,resource!CD583,"")</f>
        <v/>
      </c>
      <c r="CF583" s="5" t="str">
        <f>IFERROR(SMALL($CE$3:$CE$1001,ROWS($CE$3:CE583)),"")</f>
        <v/>
      </c>
      <c r="CH583">
        <f>IFERROR(VLOOKUP($CC583,data_pull!$E$22:$G$700,2,0),0)</f>
        <v>0</v>
      </c>
      <c r="DK583" s="3" t="str">
        <f>IFERROR(INDEX(COD_SALES!$B$5:$Z$500,MATCH(resource!$CC583,COD_SALES!$A$5:$A$500,0),MATCH(resource!DK$2,COD_SALES!$B$4:$Z$4,0)),"")</f>
        <v/>
      </c>
      <c r="DL583" s="3" t="str">
        <f>IFERROR(INDEX(COD_SALES!$B$5:$Z$500,MATCH(resource!$CC583,COD_SALES!$A$5:$A$500,0),MATCH(resource!DL$2,COD_SALES!$B$4:$Z$4,0)),"")</f>
        <v/>
      </c>
      <c r="DM583" s="3" t="str">
        <f>IFERROR(INDEX(COD_SALES!$B$5:$Z$500,MATCH(resource!$CC583,COD_SALES!$A$5:$A$500,0),MATCH(resource!DM$2,COD_SALES!$B$4:$Z$4,0)),"")</f>
        <v/>
      </c>
      <c r="DN583" s="3" t="str">
        <f>IFERROR(INDEX(COD_SALES!$B$5:$Z$500,MATCH(resource!$CC583,COD_SALES!$A$5:$A$500,0),MATCH(resource!DN$2,COD_SALES!$B$4:$Z$4,0)),"")</f>
        <v/>
      </c>
      <c r="DO583" s="3" t="str">
        <f>IFERROR(INDEX(COD_SALES!$B$5:$Z$500,MATCH(resource!$CC583,COD_SALES!$A$5:$A$500,0),MATCH(resource!DO$2,COD_SALES!$B$4:$Z$4,0)),"")</f>
        <v/>
      </c>
      <c r="DP583" s="3" t="str">
        <f>IFERROR(INDEX(COD_SALES!$B$5:$Z$500,MATCH(resource!$CC583,COD_SALES!$A$5:$A$500,0),MATCH(resource!DP$2,COD_SALES!$B$4:$Z$4,0)),"")</f>
        <v/>
      </c>
      <c r="DQ583" s="3" t="str">
        <f>IFERROR(INDEX(COD_SALES!$B$5:$Z$500,MATCH(resource!$CC583,COD_SALES!$A$5:$A$500,0),MATCH(resource!DQ$2,COD_SALES!$B$4:$Z$4,0)),"")</f>
        <v/>
      </c>
      <c r="DR583" s="3" t="str">
        <f>IFERROR(INDEX(COD_SALES!$B$5:$Z$500,MATCH(resource!$CC583,COD_SALES!$A$5:$A$500,0),MATCH(resource!DR$2,COD_SALES!$B$4:$Z$4,0)),"")</f>
        <v/>
      </c>
      <c r="DS583" s="3" t="str">
        <f>IFERROR(INDEX(COD_SALES!$B$5:$Z$500,MATCH(resource!$CC583,COD_SALES!$A$5:$A$500,0),MATCH(resource!DS$2,COD_SALES!$B$4:$Z$4,0)),"")</f>
        <v/>
      </c>
      <c r="DT583" s="3" t="str">
        <f>IFERROR(INDEX(COD_SALES!$B$5:$Z$500,MATCH(resource!$CC583,COD_SALES!$A$5:$A$500,0),MATCH(resource!DT$2,COD_SALES!$B$4:$Z$4,0)),"")</f>
        <v/>
      </c>
      <c r="DU583" s="3" t="str">
        <f>IFERROR(INDEX(COD_SALES!$B$5:$Z$500,MATCH(resource!$CC583,COD_SALES!$A$5:$A$500,0),MATCH(resource!DU$2,COD_SALES!$B$4:$Z$4,0)),"")</f>
        <v/>
      </c>
      <c r="DV583" s="3" t="str">
        <f>IFERROR(INDEX(COD_SALES!$B$5:$Z$500,MATCH(resource!$CC583,COD_SALES!$A$5:$A$500,0),MATCH(resource!DV$2,COD_SALES!$B$4:$Z$4,0)),"")</f>
        <v/>
      </c>
      <c r="DW583" s="3" t="str">
        <f>IFERROR(INDEX(COD_SALES!$B$5:$Z$500,MATCH(resource!$CC583,COD_SALES!$A$5:$A$500,0),MATCH(resource!DW$2,COD_SALES!$B$4:$Z$4,0)),"")</f>
        <v/>
      </c>
      <c r="DX583" s="3" t="str">
        <f>IFERROR(INDEX(COD_SALES!$B$5:$Z$500,MATCH(resource!$CC583,COD_SALES!$A$5:$A$500,0),MATCH(resource!DX$2,COD_SALES!$B$4:$Z$4,0)),"")</f>
        <v/>
      </c>
      <c r="DY583" s="3" t="str">
        <f>IFERROR(INDEX(COD_SALES!$B$5:$Z$500,MATCH(resource!$CC583,COD_SALES!$A$5:$A$500,0),MATCH(resource!DY$2,COD_SALES!$B$4:$Z$4,0)),"")</f>
        <v/>
      </c>
      <c r="DZ583" s="3" t="str">
        <f>IFERROR(INDEX(COD_SALES!$B$5:$Z$500,MATCH(resource!$CC583,COD_SALES!$A$5:$A$500,0),MATCH(resource!DZ$2,COD_SALES!$B$4:$Z$4,0)),"")</f>
        <v/>
      </c>
      <c r="EA583" s="3" t="str">
        <f>IFERROR(INDEX(COD_SALES!$B$5:$Z$500,MATCH(resource!$CC583,COD_SALES!$A$5:$A$500,0),MATCH(resource!EA$2,COD_SALES!$B$4:$Z$4,0)),"")</f>
        <v/>
      </c>
      <c r="EB583" s="3">
        <f t="shared" si="134"/>
        <v>0</v>
      </c>
      <c r="EW583" s="3">
        <f>IFERROR(VLOOKUP(CC583,data_pull!$AO$25:$AR$546,2,0),0)</f>
        <v>0</v>
      </c>
      <c r="EX583" s="1">
        <f>IFERROR(VLOOKUP(CC583,data_pull!$AO$25:$AR$546,4,0),0)</f>
        <v>0</v>
      </c>
    </row>
    <row r="584" spans="13:154" x14ac:dyDescent="0.25"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4">
        <f>sales_data!B583</f>
        <v>0</v>
      </c>
      <c r="AR584" s="4">
        <f>sales_data!C583</f>
        <v>0</v>
      </c>
      <c r="AS584" s="5" t="str">
        <f t="shared" si="133"/>
        <v/>
      </c>
      <c r="AT584" s="4">
        <f>sales_data!I583</f>
        <v>0</v>
      </c>
      <c r="AU584" s="4">
        <f>sales_data!W583</f>
        <v>0</v>
      </c>
      <c r="AV584" s="1">
        <f>sales_data!N583</f>
        <v>0</v>
      </c>
      <c r="AW584" s="1">
        <f>sales_data!P583</f>
        <v>0</v>
      </c>
      <c r="AX584" s="3">
        <f ca="1">IFERROR(INDEX(INDIRECT("day_wise_sales_data!$B$2:$BZ$599"),MATCH(resource!$CC584,day_wise_sales_data!$A$2:$A$500,0),MATCH(resource!AX$2,INDIRECT("day_wise_sales_data!$B$1:$BZ$1"),0)),0)</f>
        <v>0</v>
      </c>
      <c r="AY584" s="3">
        <f ca="1">IFERROR(INDEX(INDIRECT("day_wise_sales_data!$B$2:$BZ$599"),MATCH(resource!$CC584,day_wise_sales_data!$A$2:$A$500,0),MATCH(resource!AY$2,INDIRECT("day_wise_sales_data!$B$1:$BZ$1"),0)),0)</f>
        <v>0</v>
      </c>
      <c r="AZ584" s="3">
        <f ca="1">IFERROR(INDEX(INDIRECT("day_wise_sales_data!$B$2:$BZ$599"),MATCH(resource!$CC584,day_wise_sales_data!$A$2:$A$500,0),MATCH(resource!AZ$2,INDIRECT("day_wise_sales_data!$B$1:$BZ$1"),0)),0)</f>
        <v>0</v>
      </c>
      <c r="BA584" s="3">
        <f ca="1">IFERROR(INDEX(INDIRECT("day_wise_sales_data!$B$2:$BZ$599"),MATCH(resource!$CC584,day_wise_sales_data!$A$2:$A$500,0),MATCH(resource!BA$2,INDIRECT("day_wise_sales_data!$B$1:$BZ$1"),0)),0)</f>
        <v>0</v>
      </c>
      <c r="BB584" s="3">
        <f ca="1">IFERROR(INDEX(INDIRECT("day_wise_sales_data!$B$2:$BZ$599"),MATCH(resource!$CC584,day_wise_sales_data!$A$2:$A$500,0),MATCH(resource!BB$2,INDIRECT("day_wise_sales_data!$B$1:$BZ$1"),0)),0)</f>
        <v>0</v>
      </c>
      <c r="BC584" s="3">
        <f ca="1">IFERROR(INDEX(INDIRECT("day_wise_sales_data!$B$2:$BZ$599"),MATCH(resource!$CC584,day_wise_sales_data!$A$2:$A$500,0),MATCH(resource!BC$2,INDIRECT("day_wise_sales_data!$B$1:$BZ$1"),0)),0)</f>
        <v>0</v>
      </c>
      <c r="BD584" s="3">
        <f ca="1">IFERROR(INDEX(INDIRECT("day_wise_sales_data!$B$2:$BZ$599"),MATCH(resource!$CC584,day_wise_sales_data!$A$2:$A$500,0),MATCH(resource!BD$2,INDIRECT("day_wise_sales_data!$B$1:$BZ$1"),0)),0)</f>
        <v>0</v>
      </c>
      <c r="BE584" s="3">
        <f ca="1">IFERROR(INDEX(INDIRECT("day_wise_sales_data!$B$2:$BZ$599"),MATCH(resource!$CC584,day_wise_sales_data!$A$2:$A$500,0),MATCH(resource!BE$2,INDIRECT("day_wise_sales_data!$B$1:$BZ$1"),0)),0)</f>
        <v>0</v>
      </c>
      <c r="BF584" s="3">
        <f ca="1">IFERROR(INDEX(INDIRECT("day_wise_sales_data!$B$2:$BZ$599"),MATCH(resource!$CC584,day_wise_sales_data!$A$2:$A$500,0),MATCH(resource!BF$2,INDIRECT("day_wise_sales_data!$B$1:$BZ$1"),0)),0)</f>
        <v>0</v>
      </c>
      <c r="BG584" s="3">
        <f ca="1">IFERROR(INDEX(INDIRECT("day_wise_sales_data!$B$2:$BZ$599"),MATCH(resource!$CC584,day_wise_sales_data!$A$2:$A$500,0),MATCH(resource!BG$2,INDIRECT("day_wise_sales_data!$B$1:$BZ$1"),0)),0)</f>
        <v>0</v>
      </c>
      <c r="BH584" s="3">
        <f ca="1">IFERROR(INDEX(INDIRECT("day_wise_sales_data!$B$2:$BZ$599"),MATCH(resource!$CC584,day_wise_sales_data!$A$2:$A$500,0),MATCH(resource!BH$2,INDIRECT("day_wise_sales_data!$B$1:$BZ$1"),0)),0)</f>
        <v>0</v>
      </c>
      <c r="BI584" s="3">
        <f ca="1">IFERROR(INDEX(INDIRECT("day_wise_sales_data!$B$2:$BZ$599"),MATCH(resource!$CC584,day_wise_sales_data!$A$2:$A$500,0),MATCH(resource!BI$2,INDIRECT("day_wise_sales_data!$B$1:$BZ$1"),0)),0)</f>
        <v>0</v>
      </c>
      <c r="BJ584" s="3">
        <f ca="1">IFERROR(INDEX(INDIRECT("day_wise_sales_data!$B$2:$BZ$599"),MATCH(resource!$CC584,day_wise_sales_data!$A$2:$A$500,0),MATCH(resource!BJ$2,INDIRECT("day_wise_sales_data!$B$1:$BZ$1"),0)),0)</f>
        <v>0</v>
      </c>
      <c r="BK584" s="3">
        <f ca="1">IFERROR(INDEX(INDIRECT("day_wise_sales_data!$B$2:$BZ$599"),MATCH(resource!$CC584,day_wise_sales_data!$A$2:$A$500,0),MATCH(resource!BK$2,INDIRECT("day_wise_sales_data!$B$1:$BZ$1"),0)),0)</f>
        <v>0</v>
      </c>
      <c r="BL584" s="3">
        <f ca="1">IFERROR(INDEX(INDIRECT("day_wise_sales_data!$B$2:$BZ$599"),MATCH(resource!$CC584,day_wise_sales_data!$A$2:$A$500,0),MATCH(resource!BL$2,INDIRECT("day_wise_sales_data!$B$1:$BZ$1"),0)),0)</f>
        <v>0</v>
      </c>
      <c r="BM584" s="3">
        <f ca="1">IFERROR(INDEX(INDIRECT("day_wise_sales_data!$B$2:$BZ$599"),MATCH(resource!$CC584,day_wise_sales_data!$A$2:$A$500,0),MATCH(resource!BM$2,INDIRECT("day_wise_sales_data!$B$1:$BZ$1"),0)),0)</f>
        <v>0</v>
      </c>
      <c r="BN584" s="3">
        <f ca="1">IFERROR(INDEX(INDIRECT("day_wise_sales_data!$B$2:$BZ$599"),MATCH(resource!$CC584,day_wise_sales_data!$A$2:$A$500,0),MATCH(resource!BN$2,INDIRECT("day_wise_sales_data!$B$1:$BZ$1"),0)),0)</f>
        <v>0</v>
      </c>
      <c r="BO584" s="3">
        <f ca="1">IFERROR(INDEX(INDIRECT("day_wise_sales_data!$B$2:$BZ$599"),MATCH(resource!$CC584,day_wise_sales_data!$A$2:$A$500,0),MATCH(resource!BO$2,INDIRECT("day_wise_sales_data!$B$1:$BZ$1"),0)),0)</f>
        <v>0</v>
      </c>
      <c r="BP584" s="3">
        <f ca="1">IFERROR(INDEX(INDIRECT("day_wise_sales_data!$B$2:$BZ$599"),MATCH(resource!$CC584,day_wise_sales_data!$A$2:$A$500,0),MATCH(resource!BP$2,INDIRECT("day_wise_sales_data!$B$1:$BZ$1"),0)),0)</f>
        <v>0</v>
      </c>
      <c r="BQ584" s="3">
        <f ca="1">IFERROR(INDEX(INDIRECT("day_wise_sales_data!$B$2:$BZ$599"),MATCH(resource!$CC584,day_wise_sales_data!$A$2:$A$500,0),MATCH(resource!BQ$2,INDIRECT("day_wise_sales_data!$B$1:$BZ$1"),0)),0)</f>
        <v>0</v>
      </c>
      <c r="BR584" s="3">
        <f ca="1">IFERROR(INDEX(INDIRECT("day_wise_sales_data!$B$2:$BZ$599"),MATCH(resource!$CC584,day_wise_sales_data!$A$2:$A$500,0),MATCH(resource!BR$2,INDIRECT("day_wise_sales_data!$B$1:$BZ$1"),0)),0)</f>
        <v>0</v>
      </c>
      <c r="BS584" s="3">
        <f ca="1">IFERROR(INDEX(INDIRECT("day_wise_sales_data!$B$2:$BZ$599"),MATCH(resource!$CC584,day_wise_sales_data!$A$2:$A$500,0),MATCH(resource!BS$2,INDIRECT("day_wise_sales_data!$B$1:$BZ$1"),0)),0)</f>
        <v>0</v>
      </c>
      <c r="BT584" s="3">
        <f ca="1">IFERROR(INDEX(INDIRECT("day_wise_sales_data!$B$2:$BZ$599"),MATCH(resource!$CC584,day_wise_sales_data!$A$2:$A$500,0),MATCH(resource!BT$2,INDIRECT("day_wise_sales_data!$B$1:$BZ$1"),0)),0)</f>
        <v>0</v>
      </c>
      <c r="BU584" s="3">
        <f ca="1">IFERROR(INDEX(INDIRECT("day_wise_sales_data!$B$2:$BZ$599"),MATCH(resource!$CC584,day_wise_sales_data!$A$2:$A$500,0),MATCH(resource!BU$2,INDIRECT("day_wise_sales_data!$B$1:$BZ$1"),0)),0)</f>
        <v>0</v>
      </c>
      <c r="BV584" s="3">
        <f ca="1">IFERROR(INDEX(INDIRECT("day_wise_sales_data!$B$2:$BZ$599"),MATCH(resource!$CC584,day_wise_sales_data!$A$2:$A$500,0),MATCH(resource!BV$2,INDIRECT("day_wise_sales_data!$B$1:$BZ$1"),0)),0)</f>
        <v>0</v>
      </c>
      <c r="BW584" s="3">
        <f ca="1">IFERROR(INDEX(INDIRECT("day_wise_sales_data!$B$2:$BZ$599"),MATCH(resource!$CC584,day_wise_sales_data!$A$2:$A$500,0),MATCH(resource!BW$2,INDIRECT("day_wise_sales_data!$B$1:$BZ$1"),0)),0)</f>
        <v>0</v>
      </c>
      <c r="BX584" s="3">
        <f ca="1">IFERROR(INDEX(INDIRECT("day_wise_sales_data!$B$2:$BZ$599"),MATCH(resource!$CC584,day_wise_sales_data!$A$2:$A$500,0),MATCH(resource!BX$2,INDIRECT("day_wise_sales_data!$B$1:$BZ$1"),0)),0)</f>
        <v>0</v>
      </c>
      <c r="BY584" s="3">
        <f ca="1">IFERROR(INDEX(INDIRECT("day_wise_sales_data!$B$2:$BZ$599"),MATCH(resource!$CC584,day_wise_sales_data!$A$2:$A$500,0),MATCH(resource!BY$2,INDIRECT("day_wise_sales_data!$B$1:$BZ$1"),0)),0)</f>
        <v>0</v>
      </c>
      <c r="BZ584" s="3">
        <f ca="1">IFERROR(INDEX(INDIRECT("day_wise_sales_data!$B$2:$BZ$599"),MATCH(resource!$CC584,day_wise_sales_data!$A$2:$A$500,0),MATCH(resource!BZ$2,INDIRECT("day_wise_sales_data!$B$1:$BZ$1"),0)),0)</f>
        <v>0</v>
      </c>
      <c r="CA584" s="3">
        <f ca="1">IFERROR(INDEX(INDIRECT("day_wise_sales_data!$B$2:$BZ$599"),MATCH(resource!$CC584,day_wise_sales_data!$A$2:$A$500,0),MATCH(resource!CA$2,INDIRECT("day_wise_sales_data!$B$1:$BZ$1"),0)),0)</f>
        <v>0</v>
      </c>
      <c r="CC584" s="4">
        <f>sales_data!H583</f>
        <v>0</v>
      </c>
      <c r="CD584" s="1">
        <v>582</v>
      </c>
      <c r="CE584" s="1" t="str">
        <f>IF(AQ584=report!$AQ$3,resource!CD584,"")</f>
        <v/>
      </c>
      <c r="CF584" s="5" t="str">
        <f>IFERROR(SMALL($CE$3:$CE$1001,ROWS($CE$3:CE584)),"")</f>
        <v/>
      </c>
      <c r="CH584">
        <f>IFERROR(VLOOKUP($CC584,data_pull!$E$22:$G$700,2,0),0)</f>
        <v>0</v>
      </c>
      <c r="DK584" s="3" t="str">
        <f>IFERROR(INDEX(COD_SALES!$B$5:$Z$500,MATCH(resource!$CC584,COD_SALES!$A$5:$A$500,0),MATCH(resource!DK$2,COD_SALES!$B$4:$Z$4,0)),"")</f>
        <v/>
      </c>
      <c r="DL584" s="3" t="str">
        <f>IFERROR(INDEX(COD_SALES!$B$5:$Z$500,MATCH(resource!$CC584,COD_SALES!$A$5:$A$500,0),MATCH(resource!DL$2,COD_SALES!$B$4:$Z$4,0)),"")</f>
        <v/>
      </c>
      <c r="DM584" s="3" t="str">
        <f>IFERROR(INDEX(COD_SALES!$B$5:$Z$500,MATCH(resource!$CC584,COD_SALES!$A$5:$A$500,0),MATCH(resource!DM$2,COD_SALES!$B$4:$Z$4,0)),"")</f>
        <v/>
      </c>
      <c r="DN584" s="3" t="str">
        <f>IFERROR(INDEX(COD_SALES!$B$5:$Z$500,MATCH(resource!$CC584,COD_SALES!$A$5:$A$500,0),MATCH(resource!DN$2,COD_SALES!$B$4:$Z$4,0)),"")</f>
        <v/>
      </c>
      <c r="DO584" s="3" t="str">
        <f>IFERROR(INDEX(COD_SALES!$B$5:$Z$500,MATCH(resource!$CC584,COD_SALES!$A$5:$A$500,0),MATCH(resource!DO$2,COD_SALES!$B$4:$Z$4,0)),"")</f>
        <v/>
      </c>
      <c r="DP584" s="3" t="str">
        <f>IFERROR(INDEX(COD_SALES!$B$5:$Z$500,MATCH(resource!$CC584,COD_SALES!$A$5:$A$500,0),MATCH(resource!DP$2,COD_SALES!$B$4:$Z$4,0)),"")</f>
        <v/>
      </c>
      <c r="DQ584" s="3" t="str">
        <f>IFERROR(INDEX(COD_SALES!$B$5:$Z$500,MATCH(resource!$CC584,COD_SALES!$A$5:$A$500,0),MATCH(resource!DQ$2,COD_SALES!$B$4:$Z$4,0)),"")</f>
        <v/>
      </c>
      <c r="DR584" s="3" t="str">
        <f>IFERROR(INDEX(COD_SALES!$B$5:$Z$500,MATCH(resource!$CC584,COD_SALES!$A$5:$A$500,0),MATCH(resource!DR$2,COD_SALES!$B$4:$Z$4,0)),"")</f>
        <v/>
      </c>
      <c r="DS584" s="3" t="str">
        <f>IFERROR(INDEX(COD_SALES!$B$5:$Z$500,MATCH(resource!$CC584,COD_SALES!$A$5:$A$500,0),MATCH(resource!DS$2,COD_SALES!$B$4:$Z$4,0)),"")</f>
        <v/>
      </c>
      <c r="DT584" s="3" t="str">
        <f>IFERROR(INDEX(COD_SALES!$B$5:$Z$500,MATCH(resource!$CC584,COD_SALES!$A$5:$A$500,0),MATCH(resource!DT$2,COD_SALES!$B$4:$Z$4,0)),"")</f>
        <v/>
      </c>
      <c r="DU584" s="3" t="str">
        <f>IFERROR(INDEX(COD_SALES!$B$5:$Z$500,MATCH(resource!$CC584,COD_SALES!$A$5:$A$500,0),MATCH(resource!DU$2,COD_SALES!$B$4:$Z$4,0)),"")</f>
        <v/>
      </c>
      <c r="DV584" s="3" t="str">
        <f>IFERROR(INDEX(COD_SALES!$B$5:$Z$500,MATCH(resource!$CC584,COD_SALES!$A$5:$A$500,0),MATCH(resource!DV$2,COD_SALES!$B$4:$Z$4,0)),"")</f>
        <v/>
      </c>
      <c r="DW584" s="3" t="str">
        <f>IFERROR(INDEX(COD_SALES!$B$5:$Z$500,MATCH(resource!$CC584,COD_SALES!$A$5:$A$500,0),MATCH(resource!DW$2,COD_SALES!$B$4:$Z$4,0)),"")</f>
        <v/>
      </c>
      <c r="DX584" s="3" t="str">
        <f>IFERROR(INDEX(COD_SALES!$B$5:$Z$500,MATCH(resource!$CC584,COD_SALES!$A$5:$A$500,0),MATCH(resource!DX$2,COD_SALES!$B$4:$Z$4,0)),"")</f>
        <v/>
      </c>
      <c r="DY584" s="3" t="str">
        <f>IFERROR(INDEX(COD_SALES!$B$5:$Z$500,MATCH(resource!$CC584,COD_SALES!$A$5:$A$500,0),MATCH(resource!DY$2,COD_SALES!$B$4:$Z$4,0)),"")</f>
        <v/>
      </c>
      <c r="DZ584" s="3" t="str">
        <f>IFERROR(INDEX(COD_SALES!$B$5:$Z$500,MATCH(resource!$CC584,COD_SALES!$A$5:$A$500,0),MATCH(resource!DZ$2,COD_SALES!$B$4:$Z$4,0)),"")</f>
        <v/>
      </c>
      <c r="EA584" s="3" t="str">
        <f>IFERROR(INDEX(COD_SALES!$B$5:$Z$500,MATCH(resource!$CC584,COD_SALES!$A$5:$A$500,0),MATCH(resource!EA$2,COD_SALES!$B$4:$Z$4,0)),"")</f>
        <v/>
      </c>
      <c r="EB584" s="3">
        <f t="shared" si="134"/>
        <v>0</v>
      </c>
      <c r="EW584" s="3">
        <f>IFERROR(VLOOKUP(CC584,data_pull!$AO$25:$AR$546,2,0),0)</f>
        <v>0</v>
      </c>
      <c r="EX584" s="1">
        <f>IFERROR(VLOOKUP(CC584,data_pull!$AO$25:$AR$546,4,0),0)</f>
        <v>0</v>
      </c>
    </row>
    <row r="585" spans="13:154" x14ac:dyDescent="0.25"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4">
        <f>sales_data!B584</f>
        <v>0</v>
      </c>
      <c r="AR585" s="4">
        <f>sales_data!C584</f>
        <v>0</v>
      </c>
      <c r="AS585" s="5" t="str">
        <f t="shared" si="133"/>
        <v/>
      </c>
      <c r="AT585" s="4">
        <f>sales_data!I584</f>
        <v>0</v>
      </c>
      <c r="AU585" s="4">
        <f>sales_data!W584</f>
        <v>0</v>
      </c>
      <c r="AV585" s="1">
        <f>sales_data!N584</f>
        <v>0</v>
      </c>
      <c r="AW585" s="1">
        <f>sales_data!P584</f>
        <v>0</v>
      </c>
      <c r="AX585" s="3">
        <f ca="1">IFERROR(INDEX(INDIRECT("day_wise_sales_data!$B$2:$BZ$599"),MATCH(resource!$CC585,day_wise_sales_data!$A$2:$A$500,0),MATCH(resource!AX$2,INDIRECT("day_wise_sales_data!$B$1:$BZ$1"),0)),0)</f>
        <v>0</v>
      </c>
      <c r="AY585" s="3">
        <f ca="1">IFERROR(INDEX(INDIRECT("day_wise_sales_data!$B$2:$BZ$599"),MATCH(resource!$CC585,day_wise_sales_data!$A$2:$A$500,0),MATCH(resource!AY$2,INDIRECT("day_wise_sales_data!$B$1:$BZ$1"),0)),0)</f>
        <v>0</v>
      </c>
      <c r="AZ585" s="3">
        <f ca="1">IFERROR(INDEX(INDIRECT("day_wise_sales_data!$B$2:$BZ$599"),MATCH(resource!$CC585,day_wise_sales_data!$A$2:$A$500,0),MATCH(resource!AZ$2,INDIRECT("day_wise_sales_data!$B$1:$BZ$1"),0)),0)</f>
        <v>0</v>
      </c>
      <c r="BA585" s="3">
        <f ca="1">IFERROR(INDEX(INDIRECT("day_wise_sales_data!$B$2:$BZ$599"),MATCH(resource!$CC585,day_wise_sales_data!$A$2:$A$500,0),MATCH(resource!BA$2,INDIRECT("day_wise_sales_data!$B$1:$BZ$1"),0)),0)</f>
        <v>0</v>
      </c>
      <c r="BB585" s="3">
        <f ca="1">IFERROR(INDEX(INDIRECT("day_wise_sales_data!$B$2:$BZ$599"),MATCH(resource!$CC585,day_wise_sales_data!$A$2:$A$500,0),MATCH(resource!BB$2,INDIRECT("day_wise_sales_data!$B$1:$BZ$1"),0)),0)</f>
        <v>0</v>
      </c>
      <c r="BC585" s="3">
        <f ca="1">IFERROR(INDEX(INDIRECT("day_wise_sales_data!$B$2:$BZ$599"),MATCH(resource!$CC585,day_wise_sales_data!$A$2:$A$500,0),MATCH(resource!BC$2,INDIRECT("day_wise_sales_data!$B$1:$BZ$1"),0)),0)</f>
        <v>0</v>
      </c>
      <c r="BD585" s="3">
        <f ca="1">IFERROR(INDEX(INDIRECT("day_wise_sales_data!$B$2:$BZ$599"),MATCH(resource!$CC585,day_wise_sales_data!$A$2:$A$500,0),MATCH(resource!BD$2,INDIRECT("day_wise_sales_data!$B$1:$BZ$1"),0)),0)</f>
        <v>0</v>
      </c>
      <c r="BE585" s="3">
        <f ca="1">IFERROR(INDEX(INDIRECT("day_wise_sales_data!$B$2:$BZ$599"),MATCH(resource!$CC585,day_wise_sales_data!$A$2:$A$500,0),MATCH(resource!BE$2,INDIRECT("day_wise_sales_data!$B$1:$BZ$1"),0)),0)</f>
        <v>0</v>
      </c>
      <c r="BF585" s="3">
        <f ca="1">IFERROR(INDEX(INDIRECT("day_wise_sales_data!$B$2:$BZ$599"),MATCH(resource!$CC585,day_wise_sales_data!$A$2:$A$500,0),MATCH(resource!BF$2,INDIRECT("day_wise_sales_data!$B$1:$BZ$1"),0)),0)</f>
        <v>0</v>
      </c>
      <c r="BG585" s="3">
        <f ca="1">IFERROR(INDEX(INDIRECT("day_wise_sales_data!$B$2:$BZ$599"),MATCH(resource!$CC585,day_wise_sales_data!$A$2:$A$500,0),MATCH(resource!BG$2,INDIRECT("day_wise_sales_data!$B$1:$BZ$1"),0)),0)</f>
        <v>0</v>
      </c>
      <c r="BH585" s="3">
        <f ca="1">IFERROR(INDEX(INDIRECT("day_wise_sales_data!$B$2:$BZ$599"),MATCH(resource!$CC585,day_wise_sales_data!$A$2:$A$500,0),MATCH(resource!BH$2,INDIRECT("day_wise_sales_data!$B$1:$BZ$1"),0)),0)</f>
        <v>0</v>
      </c>
      <c r="BI585" s="3">
        <f ca="1">IFERROR(INDEX(INDIRECT("day_wise_sales_data!$B$2:$BZ$599"),MATCH(resource!$CC585,day_wise_sales_data!$A$2:$A$500,0),MATCH(resource!BI$2,INDIRECT("day_wise_sales_data!$B$1:$BZ$1"),0)),0)</f>
        <v>0</v>
      </c>
      <c r="BJ585" s="3">
        <f ca="1">IFERROR(INDEX(INDIRECT("day_wise_sales_data!$B$2:$BZ$599"),MATCH(resource!$CC585,day_wise_sales_data!$A$2:$A$500,0),MATCH(resource!BJ$2,INDIRECT("day_wise_sales_data!$B$1:$BZ$1"),0)),0)</f>
        <v>0</v>
      </c>
      <c r="BK585" s="3">
        <f ca="1">IFERROR(INDEX(INDIRECT("day_wise_sales_data!$B$2:$BZ$599"),MATCH(resource!$CC585,day_wise_sales_data!$A$2:$A$500,0),MATCH(resource!BK$2,INDIRECT("day_wise_sales_data!$B$1:$BZ$1"),0)),0)</f>
        <v>0</v>
      </c>
      <c r="BL585" s="3">
        <f ca="1">IFERROR(INDEX(INDIRECT("day_wise_sales_data!$B$2:$BZ$599"),MATCH(resource!$CC585,day_wise_sales_data!$A$2:$A$500,0),MATCH(resource!BL$2,INDIRECT("day_wise_sales_data!$B$1:$BZ$1"),0)),0)</f>
        <v>0</v>
      </c>
      <c r="BM585" s="3">
        <f ca="1">IFERROR(INDEX(INDIRECT("day_wise_sales_data!$B$2:$BZ$599"),MATCH(resource!$CC585,day_wise_sales_data!$A$2:$A$500,0),MATCH(resource!BM$2,INDIRECT("day_wise_sales_data!$B$1:$BZ$1"),0)),0)</f>
        <v>0</v>
      </c>
      <c r="BN585" s="3">
        <f ca="1">IFERROR(INDEX(INDIRECT("day_wise_sales_data!$B$2:$BZ$599"),MATCH(resource!$CC585,day_wise_sales_data!$A$2:$A$500,0),MATCH(resource!BN$2,INDIRECT("day_wise_sales_data!$B$1:$BZ$1"),0)),0)</f>
        <v>0</v>
      </c>
      <c r="BO585" s="3">
        <f ca="1">IFERROR(INDEX(INDIRECT("day_wise_sales_data!$B$2:$BZ$599"),MATCH(resource!$CC585,day_wise_sales_data!$A$2:$A$500,0),MATCH(resource!BO$2,INDIRECT("day_wise_sales_data!$B$1:$BZ$1"),0)),0)</f>
        <v>0</v>
      </c>
      <c r="BP585" s="3">
        <f ca="1">IFERROR(INDEX(INDIRECT("day_wise_sales_data!$B$2:$BZ$599"),MATCH(resource!$CC585,day_wise_sales_data!$A$2:$A$500,0),MATCH(resource!BP$2,INDIRECT("day_wise_sales_data!$B$1:$BZ$1"),0)),0)</f>
        <v>0</v>
      </c>
      <c r="BQ585" s="3">
        <f ca="1">IFERROR(INDEX(INDIRECT("day_wise_sales_data!$B$2:$BZ$599"),MATCH(resource!$CC585,day_wise_sales_data!$A$2:$A$500,0),MATCH(resource!BQ$2,INDIRECT("day_wise_sales_data!$B$1:$BZ$1"),0)),0)</f>
        <v>0</v>
      </c>
      <c r="BR585" s="3">
        <f ca="1">IFERROR(INDEX(INDIRECT("day_wise_sales_data!$B$2:$BZ$599"),MATCH(resource!$CC585,day_wise_sales_data!$A$2:$A$500,0),MATCH(resource!BR$2,INDIRECT("day_wise_sales_data!$B$1:$BZ$1"),0)),0)</f>
        <v>0</v>
      </c>
      <c r="BS585" s="3">
        <f ca="1">IFERROR(INDEX(INDIRECT("day_wise_sales_data!$B$2:$BZ$599"),MATCH(resource!$CC585,day_wise_sales_data!$A$2:$A$500,0),MATCH(resource!BS$2,INDIRECT("day_wise_sales_data!$B$1:$BZ$1"),0)),0)</f>
        <v>0</v>
      </c>
      <c r="BT585" s="3">
        <f ca="1">IFERROR(INDEX(INDIRECT("day_wise_sales_data!$B$2:$BZ$599"),MATCH(resource!$CC585,day_wise_sales_data!$A$2:$A$500,0),MATCH(resource!BT$2,INDIRECT("day_wise_sales_data!$B$1:$BZ$1"),0)),0)</f>
        <v>0</v>
      </c>
      <c r="BU585" s="3">
        <f ca="1">IFERROR(INDEX(INDIRECT("day_wise_sales_data!$B$2:$BZ$599"),MATCH(resource!$CC585,day_wise_sales_data!$A$2:$A$500,0),MATCH(resource!BU$2,INDIRECT("day_wise_sales_data!$B$1:$BZ$1"),0)),0)</f>
        <v>0</v>
      </c>
      <c r="BV585" s="3">
        <f ca="1">IFERROR(INDEX(INDIRECT("day_wise_sales_data!$B$2:$BZ$599"),MATCH(resource!$CC585,day_wise_sales_data!$A$2:$A$500,0),MATCH(resource!BV$2,INDIRECT("day_wise_sales_data!$B$1:$BZ$1"),0)),0)</f>
        <v>0</v>
      </c>
      <c r="BW585" s="3">
        <f ca="1">IFERROR(INDEX(INDIRECT("day_wise_sales_data!$B$2:$BZ$599"),MATCH(resource!$CC585,day_wise_sales_data!$A$2:$A$500,0),MATCH(resource!BW$2,INDIRECT("day_wise_sales_data!$B$1:$BZ$1"),0)),0)</f>
        <v>0</v>
      </c>
      <c r="BX585" s="3">
        <f ca="1">IFERROR(INDEX(INDIRECT("day_wise_sales_data!$B$2:$BZ$599"),MATCH(resource!$CC585,day_wise_sales_data!$A$2:$A$500,0),MATCH(resource!BX$2,INDIRECT("day_wise_sales_data!$B$1:$BZ$1"),0)),0)</f>
        <v>0</v>
      </c>
      <c r="BY585" s="3">
        <f ca="1">IFERROR(INDEX(INDIRECT("day_wise_sales_data!$B$2:$BZ$599"),MATCH(resource!$CC585,day_wise_sales_data!$A$2:$A$500,0),MATCH(resource!BY$2,INDIRECT("day_wise_sales_data!$B$1:$BZ$1"),0)),0)</f>
        <v>0</v>
      </c>
      <c r="BZ585" s="3">
        <f ca="1">IFERROR(INDEX(INDIRECT("day_wise_sales_data!$B$2:$BZ$599"),MATCH(resource!$CC585,day_wise_sales_data!$A$2:$A$500,0),MATCH(resource!BZ$2,INDIRECT("day_wise_sales_data!$B$1:$BZ$1"),0)),0)</f>
        <v>0</v>
      </c>
      <c r="CA585" s="3">
        <f ca="1">IFERROR(INDEX(INDIRECT("day_wise_sales_data!$B$2:$BZ$599"),MATCH(resource!$CC585,day_wise_sales_data!$A$2:$A$500,0),MATCH(resource!CA$2,INDIRECT("day_wise_sales_data!$B$1:$BZ$1"),0)),0)</f>
        <v>0</v>
      </c>
      <c r="CC585" s="4">
        <f>sales_data!H584</f>
        <v>0</v>
      </c>
      <c r="CD585" s="1">
        <v>583</v>
      </c>
      <c r="CE585" s="1" t="str">
        <f>IF(AQ585=report!$AQ$3,resource!CD585,"")</f>
        <v/>
      </c>
      <c r="CF585" s="5" t="str">
        <f>IFERROR(SMALL($CE$3:$CE$1001,ROWS($CE$3:CE585)),"")</f>
        <v/>
      </c>
      <c r="CH585">
        <f>IFERROR(VLOOKUP($CC585,data_pull!$E$22:$G$700,2,0),0)</f>
        <v>0</v>
      </c>
      <c r="DK585" s="3" t="str">
        <f>IFERROR(INDEX(COD_SALES!$B$5:$Z$500,MATCH(resource!$CC585,COD_SALES!$A$5:$A$500,0),MATCH(resource!DK$2,COD_SALES!$B$4:$Z$4,0)),"")</f>
        <v/>
      </c>
      <c r="DL585" s="3" t="str">
        <f>IFERROR(INDEX(COD_SALES!$B$5:$Z$500,MATCH(resource!$CC585,COD_SALES!$A$5:$A$500,0),MATCH(resource!DL$2,COD_SALES!$B$4:$Z$4,0)),"")</f>
        <v/>
      </c>
      <c r="DM585" s="3" t="str">
        <f>IFERROR(INDEX(COD_SALES!$B$5:$Z$500,MATCH(resource!$CC585,COD_SALES!$A$5:$A$500,0),MATCH(resource!DM$2,COD_SALES!$B$4:$Z$4,0)),"")</f>
        <v/>
      </c>
      <c r="DN585" s="3" t="str">
        <f>IFERROR(INDEX(COD_SALES!$B$5:$Z$500,MATCH(resource!$CC585,COD_SALES!$A$5:$A$500,0),MATCH(resource!DN$2,COD_SALES!$B$4:$Z$4,0)),"")</f>
        <v/>
      </c>
      <c r="DO585" s="3" t="str">
        <f>IFERROR(INDEX(COD_SALES!$B$5:$Z$500,MATCH(resource!$CC585,COD_SALES!$A$5:$A$500,0),MATCH(resource!DO$2,COD_SALES!$B$4:$Z$4,0)),"")</f>
        <v/>
      </c>
      <c r="DP585" s="3" t="str">
        <f>IFERROR(INDEX(COD_SALES!$B$5:$Z$500,MATCH(resource!$CC585,COD_SALES!$A$5:$A$500,0),MATCH(resource!DP$2,COD_SALES!$B$4:$Z$4,0)),"")</f>
        <v/>
      </c>
      <c r="DQ585" s="3" t="str">
        <f>IFERROR(INDEX(COD_SALES!$B$5:$Z$500,MATCH(resource!$CC585,COD_SALES!$A$5:$A$500,0),MATCH(resource!DQ$2,COD_SALES!$B$4:$Z$4,0)),"")</f>
        <v/>
      </c>
      <c r="DR585" s="3" t="str">
        <f>IFERROR(INDEX(COD_SALES!$B$5:$Z$500,MATCH(resource!$CC585,COD_SALES!$A$5:$A$500,0),MATCH(resource!DR$2,COD_SALES!$B$4:$Z$4,0)),"")</f>
        <v/>
      </c>
      <c r="DS585" s="3" t="str">
        <f>IFERROR(INDEX(COD_SALES!$B$5:$Z$500,MATCH(resource!$CC585,COD_SALES!$A$5:$A$500,0),MATCH(resource!DS$2,COD_SALES!$B$4:$Z$4,0)),"")</f>
        <v/>
      </c>
      <c r="DT585" s="3" t="str">
        <f>IFERROR(INDEX(COD_SALES!$B$5:$Z$500,MATCH(resource!$CC585,COD_SALES!$A$5:$A$500,0),MATCH(resource!DT$2,COD_SALES!$B$4:$Z$4,0)),"")</f>
        <v/>
      </c>
      <c r="DU585" s="3" t="str">
        <f>IFERROR(INDEX(COD_SALES!$B$5:$Z$500,MATCH(resource!$CC585,COD_SALES!$A$5:$A$500,0),MATCH(resource!DU$2,COD_SALES!$B$4:$Z$4,0)),"")</f>
        <v/>
      </c>
      <c r="DV585" s="3" t="str">
        <f>IFERROR(INDEX(COD_SALES!$B$5:$Z$500,MATCH(resource!$CC585,COD_SALES!$A$5:$A$500,0),MATCH(resource!DV$2,COD_SALES!$B$4:$Z$4,0)),"")</f>
        <v/>
      </c>
      <c r="DW585" s="3" t="str">
        <f>IFERROR(INDEX(COD_SALES!$B$5:$Z$500,MATCH(resource!$CC585,COD_SALES!$A$5:$A$500,0),MATCH(resource!DW$2,COD_SALES!$B$4:$Z$4,0)),"")</f>
        <v/>
      </c>
      <c r="DX585" s="3" t="str">
        <f>IFERROR(INDEX(COD_SALES!$B$5:$Z$500,MATCH(resource!$CC585,COD_SALES!$A$5:$A$500,0),MATCH(resource!DX$2,COD_SALES!$B$4:$Z$4,0)),"")</f>
        <v/>
      </c>
      <c r="DY585" s="3" t="str">
        <f>IFERROR(INDEX(COD_SALES!$B$5:$Z$500,MATCH(resource!$CC585,COD_SALES!$A$5:$A$500,0),MATCH(resource!DY$2,COD_SALES!$B$4:$Z$4,0)),"")</f>
        <v/>
      </c>
      <c r="DZ585" s="3" t="str">
        <f>IFERROR(INDEX(COD_SALES!$B$5:$Z$500,MATCH(resource!$CC585,COD_SALES!$A$5:$A$500,0),MATCH(resource!DZ$2,COD_SALES!$B$4:$Z$4,0)),"")</f>
        <v/>
      </c>
      <c r="EA585" s="3" t="str">
        <f>IFERROR(INDEX(COD_SALES!$B$5:$Z$500,MATCH(resource!$CC585,COD_SALES!$A$5:$A$500,0),MATCH(resource!EA$2,COD_SALES!$B$4:$Z$4,0)),"")</f>
        <v/>
      </c>
      <c r="EB585" s="3">
        <f t="shared" si="134"/>
        <v>0</v>
      </c>
      <c r="EW585" s="3">
        <f>IFERROR(VLOOKUP(CC585,data_pull!$AO$25:$AR$546,2,0),0)</f>
        <v>0</v>
      </c>
      <c r="EX585" s="1">
        <f>IFERROR(VLOOKUP(CC585,data_pull!$AO$25:$AR$546,4,0),0)</f>
        <v>0</v>
      </c>
    </row>
    <row r="586" spans="13:154" x14ac:dyDescent="0.25"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4">
        <f>sales_data!B585</f>
        <v>0</v>
      </c>
      <c r="AR586" s="4">
        <f>sales_data!C585</f>
        <v>0</v>
      </c>
      <c r="AS586" s="5" t="str">
        <f t="shared" si="133"/>
        <v/>
      </c>
      <c r="AT586" s="4">
        <f>sales_data!I585</f>
        <v>0</v>
      </c>
      <c r="AU586" s="4">
        <f>sales_data!W585</f>
        <v>0</v>
      </c>
      <c r="AV586" s="1">
        <f>sales_data!N585</f>
        <v>0</v>
      </c>
      <c r="AW586" s="1">
        <f>sales_data!P585</f>
        <v>0</v>
      </c>
      <c r="AX586" s="3">
        <f ca="1">IFERROR(INDEX(INDIRECT("day_wise_sales_data!$B$2:$BZ$599"),MATCH(resource!$CC586,day_wise_sales_data!$A$2:$A$500,0),MATCH(resource!AX$2,INDIRECT("day_wise_sales_data!$B$1:$BZ$1"),0)),0)</f>
        <v>0</v>
      </c>
      <c r="AY586" s="3">
        <f ca="1">IFERROR(INDEX(INDIRECT("day_wise_sales_data!$B$2:$BZ$599"),MATCH(resource!$CC586,day_wise_sales_data!$A$2:$A$500,0),MATCH(resource!AY$2,INDIRECT("day_wise_sales_data!$B$1:$BZ$1"),0)),0)</f>
        <v>0</v>
      </c>
      <c r="AZ586" s="3">
        <f ca="1">IFERROR(INDEX(INDIRECT("day_wise_sales_data!$B$2:$BZ$599"),MATCH(resource!$CC586,day_wise_sales_data!$A$2:$A$500,0),MATCH(resource!AZ$2,INDIRECT("day_wise_sales_data!$B$1:$BZ$1"),0)),0)</f>
        <v>0</v>
      </c>
      <c r="BA586" s="3">
        <f ca="1">IFERROR(INDEX(INDIRECT("day_wise_sales_data!$B$2:$BZ$599"),MATCH(resource!$CC586,day_wise_sales_data!$A$2:$A$500,0),MATCH(resource!BA$2,INDIRECT("day_wise_sales_data!$B$1:$BZ$1"),0)),0)</f>
        <v>0</v>
      </c>
      <c r="BB586" s="3">
        <f ca="1">IFERROR(INDEX(INDIRECT("day_wise_sales_data!$B$2:$BZ$599"),MATCH(resource!$CC586,day_wise_sales_data!$A$2:$A$500,0),MATCH(resource!BB$2,INDIRECT("day_wise_sales_data!$B$1:$BZ$1"),0)),0)</f>
        <v>0</v>
      </c>
      <c r="BC586" s="3">
        <f ca="1">IFERROR(INDEX(INDIRECT("day_wise_sales_data!$B$2:$BZ$599"),MATCH(resource!$CC586,day_wise_sales_data!$A$2:$A$500,0),MATCH(resource!BC$2,INDIRECT("day_wise_sales_data!$B$1:$BZ$1"),0)),0)</f>
        <v>0</v>
      </c>
      <c r="BD586" s="3">
        <f ca="1">IFERROR(INDEX(INDIRECT("day_wise_sales_data!$B$2:$BZ$599"),MATCH(resource!$CC586,day_wise_sales_data!$A$2:$A$500,0),MATCH(resource!BD$2,INDIRECT("day_wise_sales_data!$B$1:$BZ$1"),0)),0)</f>
        <v>0</v>
      </c>
      <c r="BE586" s="3">
        <f ca="1">IFERROR(INDEX(INDIRECT("day_wise_sales_data!$B$2:$BZ$599"),MATCH(resource!$CC586,day_wise_sales_data!$A$2:$A$500,0),MATCH(resource!BE$2,INDIRECT("day_wise_sales_data!$B$1:$BZ$1"),0)),0)</f>
        <v>0</v>
      </c>
      <c r="BF586" s="3">
        <f ca="1">IFERROR(INDEX(INDIRECT("day_wise_sales_data!$B$2:$BZ$599"),MATCH(resource!$CC586,day_wise_sales_data!$A$2:$A$500,0),MATCH(resource!BF$2,INDIRECT("day_wise_sales_data!$B$1:$BZ$1"),0)),0)</f>
        <v>0</v>
      </c>
      <c r="BG586" s="3">
        <f ca="1">IFERROR(INDEX(INDIRECT("day_wise_sales_data!$B$2:$BZ$599"),MATCH(resource!$CC586,day_wise_sales_data!$A$2:$A$500,0),MATCH(resource!BG$2,INDIRECT("day_wise_sales_data!$B$1:$BZ$1"),0)),0)</f>
        <v>0</v>
      </c>
      <c r="BH586" s="3">
        <f ca="1">IFERROR(INDEX(INDIRECT("day_wise_sales_data!$B$2:$BZ$599"),MATCH(resource!$CC586,day_wise_sales_data!$A$2:$A$500,0),MATCH(resource!BH$2,INDIRECT("day_wise_sales_data!$B$1:$BZ$1"),0)),0)</f>
        <v>0</v>
      </c>
      <c r="BI586" s="3">
        <f ca="1">IFERROR(INDEX(INDIRECT("day_wise_sales_data!$B$2:$BZ$599"),MATCH(resource!$CC586,day_wise_sales_data!$A$2:$A$500,0),MATCH(resource!BI$2,INDIRECT("day_wise_sales_data!$B$1:$BZ$1"),0)),0)</f>
        <v>0</v>
      </c>
      <c r="BJ586" s="3">
        <f ca="1">IFERROR(INDEX(INDIRECT("day_wise_sales_data!$B$2:$BZ$599"),MATCH(resource!$CC586,day_wise_sales_data!$A$2:$A$500,0),MATCH(resource!BJ$2,INDIRECT("day_wise_sales_data!$B$1:$BZ$1"),0)),0)</f>
        <v>0</v>
      </c>
      <c r="BK586" s="3">
        <f ca="1">IFERROR(INDEX(INDIRECT("day_wise_sales_data!$B$2:$BZ$599"),MATCH(resource!$CC586,day_wise_sales_data!$A$2:$A$500,0),MATCH(resource!BK$2,INDIRECT("day_wise_sales_data!$B$1:$BZ$1"),0)),0)</f>
        <v>0</v>
      </c>
      <c r="BL586" s="3">
        <f ca="1">IFERROR(INDEX(INDIRECT("day_wise_sales_data!$B$2:$BZ$599"),MATCH(resource!$CC586,day_wise_sales_data!$A$2:$A$500,0),MATCH(resource!BL$2,INDIRECT("day_wise_sales_data!$B$1:$BZ$1"),0)),0)</f>
        <v>0</v>
      </c>
      <c r="BM586" s="3">
        <f ca="1">IFERROR(INDEX(INDIRECT("day_wise_sales_data!$B$2:$BZ$599"),MATCH(resource!$CC586,day_wise_sales_data!$A$2:$A$500,0),MATCH(resource!BM$2,INDIRECT("day_wise_sales_data!$B$1:$BZ$1"),0)),0)</f>
        <v>0</v>
      </c>
      <c r="BN586" s="3">
        <f ca="1">IFERROR(INDEX(INDIRECT("day_wise_sales_data!$B$2:$BZ$599"),MATCH(resource!$CC586,day_wise_sales_data!$A$2:$A$500,0),MATCH(resource!BN$2,INDIRECT("day_wise_sales_data!$B$1:$BZ$1"),0)),0)</f>
        <v>0</v>
      </c>
      <c r="BO586" s="3">
        <f ca="1">IFERROR(INDEX(INDIRECT("day_wise_sales_data!$B$2:$BZ$599"),MATCH(resource!$CC586,day_wise_sales_data!$A$2:$A$500,0),MATCH(resource!BO$2,INDIRECT("day_wise_sales_data!$B$1:$BZ$1"),0)),0)</f>
        <v>0</v>
      </c>
      <c r="BP586" s="3">
        <f ca="1">IFERROR(INDEX(INDIRECT("day_wise_sales_data!$B$2:$BZ$599"),MATCH(resource!$CC586,day_wise_sales_data!$A$2:$A$500,0),MATCH(resource!BP$2,INDIRECT("day_wise_sales_data!$B$1:$BZ$1"),0)),0)</f>
        <v>0</v>
      </c>
      <c r="BQ586" s="3">
        <f ca="1">IFERROR(INDEX(INDIRECT("day_wise_sales_data!$B$2:$BZ$599"),MATCH(resource!$CC586,day_wise_sales_data!$A$2:$A$500,0),MATCH(resource!BQ$2,INDIRECT("day_wise_sales_data!$B$1:$BZ$1"),0)),0)</f>
        <v>0</v>
      </c>
      <c r="BR586" s="3">
        <f ca="1">IFERROR(INDEX(INDIRECT("day_wise_sales_data!$B$2:$BZ$599"),MATCH(resource!$CC586,day_wise_sales_data!$A$2:$A$500,0),MATCH(resource!BR$2,INDIRECT("day_wise_sales_data!$B$1:$BZ$1"),0)),0)</f>
        <v>0</v>
      </c>
      <c r="BS586" s="3">
        <f ca="1">IFERROR(INDEX(INDIRECT("day_wise_sales_data!$B$2:$BZ$599"),MATCH(resource!$CC586,day_wise_sales_data!$A$2:$A$500,0),MATCH(resource!BS$2,INDIRECT("day_wise_sales_data!$B$1:$BZ$1"),0)),0)</f>
        <v>0</v>
      </c>
      <c r="BT586" s="3">
        <f ca="1">IFERROR(INDEX(INDIRECT("day_wise_sales_data!$B$2:$BZ$599"),MATCH(resource!$CC586,day_wise_sales_data!$A$2:$A$500,0),MATCH(resource!BT$2,INDIRECT("day_wise_sales_data!$B$1:$BZ$1"),0)),0)</f>
        <v>0</v>
      </c>
      <c r="BU586" s="3">
        <f ca="1">IFERROR(INDEX(INDIRECT("day_wise_sales_data!$B$2:$BZ$599"),MATCH(resource!$CC586,day_wise_sales_data!$A$2:$A$500,0),MATCH(resource!BU$2,INDIRECT("day_wise_sales_data!$B$1:$BZ$1"),0)),0)</f>
        <v>0</v>
      </c>
      <c r="BV586" s="3">
        <f ca="1">IFERROR(INDEX(INDIRECT("day_wise_sales_data!$B$2:$BZ$599"),MATCH(resource!$CC586,day_wise_sales_data!$A$2:$A$500,0),MATCH(resource!BV$2,INDIRECT("day_wise_sales_data!$B$1:$BZ$1"),0)),0)</f>
        <v>0</v>
      </c>
      <c r="BW586" s="3">
        <f ca="1">IFERROR(INDEX(INDIRECT("day_wise_sales_data!$B$2:$BZ$599"),MATCH(resource!$CC586,day_wise_sales_data!$A$2:$A$500,0),MATCH(resource!BW$2,INDIRECT("day_wise_sales_data!$B$1:$BZ$1"),0)),0)</f>
        <v>0</v>
      </c>
      <c r="BX586" s="3">
        <f ca="1">IFERROR(INDEX(INDIRECT("day_wise_sales_data!$B$2:$BZ$599"),MATCH(resource!$CC586,day_wise_sales_data!$A$2:$A$500,0),MATCH(resource!BX$2,INDIRECT("day_wise_sales_data!$B$1:$BZ$1"),0)),0)</f>
        <v>0</v>
      </c>
      <c r="BY586" s="3">
        <f ca="1">IFERROR(INDEX(INDIRECT("day_wise_sales_data!$B$2:$BZ$599"),MATCH(resource!$CC586,day_wise_sales_data!$A$2:$A$500,0),MATCH(resource!BY$2,INDIRECT("day_wise_sales_data!$B$1:$BZ$1"),0)),0)</f>
        <v>0</v>
      </c>
      <c r="BZ586" s="3">
        <f ca="1">IFERROR(INDEX(INDIRECT("day_wise_sales_data!$B$2:$BZ$599"),MATCH(resource!$CC586,day_wise_sales_data!$A$2:$A$500,0),MATCH(resource!BZ$2,INDIRECT("day_wise_sales_data!$B$1:$BZ$1"),0)),0)</f>
        <v>0</v>
      </c>
      <c r="CA586" s="3">
        <f ca="1">IFERROR(INDEX(INDIRECT("day_wise_sales_data!$B$2:$BZ$599"),MATCH(resource!$CC586,day_wise_sales_data!$A$2:$A$500,0),MATCH(resource!CA$2,INDIRECT("day_wise_sales_data!$B$1:$BZ$1"),0)),0)</f>
        <v>0</v>
      </c>
      <c r="CC586" s="4">
        <f>sales_data!H585</f>
        <v>0</v>
      </c>
      <c r="CD586" s="1">
        <v>584</v>
      </c>
      <c r="CE586" s="1" t="str">
        <f>IF(AQ586=report!$AQ$3,resource!CD586,"")</f>
        <v/>
      </c>
      <c r="CF586" s="5" t="str">
        <f>IFERROR(SMALL($CE$3:$CE$1001,ROWS($CE$3:CE586)),"")</f>
        <v/>
      </c>
      <c r="CH586">
        <f>IFERROR(VLOOKUP($CC586,data_pull!$E$22:$G$700,2,0),0)</f>
        <v>0</v>
      </c>
      <c r="DK586" s="3" t="str">
        <f>IFERROR(INDEX(COD_SALES!$B$5:$Z$500,MATCH(resource!$CC586,COD_SALES!$A$5:$A$500,0),MATCH(resource!DK$2,COD_SALES!$B$4:$Z$4,0)),"")</f>
        <v/>
      </c>
      <c r="DL586" s="3" t="str">
        <f>IFERROR(INDEX(COD_SALES!$B$5:$Z$500,MATCH(resource!$CC586,COD_SALES!$A$5:$A$500,0),MATCH(resource!DL$2,COD_SALES!$B$4:$Z$4,0)),"")</f>
        <v/>
      </c>
      <c r="DM586" s="3" t="str">
        <f>IFERROR(INDEX(COD_SALES!$B$5:$Z$500,MATCH(resource!$CC586,COD_SALES!$A$5:$A$500,0),MATCH(resource!DM$2,COD_SALES!$B$4:$Z$4,0)),"")</f>
        <v/>
      </c>
      <c r="DN586" s="3" t="str">
        <f>IFERROR(INDEX(COD_SALES!$B$5:$Z$500,MATCH(resource!$CC586,COD_SALES!$A$5:$A$500,0),MATCH(resource!DN$2,COD_SALES!$B$4:$Z$4,0)),"")</f>
        <v/>
      </c>
      <c r="DO586" s="3" t="str">
        <f>IFERROR(INDEX(COD_SALES!$B$5:$Z$500,MATCH(resource!$CC586,COD_SALES!$A$5:$A$500,0),MATCH(resource!DO$2,COD_SALES!$B$4:$Z$4,0)),"")</f>
        <v/>
      </c>
      <c r="DP586" s="3" t="str">
        <f>IFERROR(INDEX(COD_SALES!$B$5:$Z$500,MATCH(resource!$CC586,COD_SALES!$A$5:$A$500,0),MATCH(resource!DP$2,COD_SALES!$B$4:$Z$4,0)),"")</f>
        <v/>
      </c>
      <c r="DQ586" s="3" t="str">
        <f>IFERROR(INDEX(COD_SALES!$B$5:$Z$500,MATCH(resource!$CC586,COD_SALES!$A$5:$A$500,0),MATCH(resource!DQ$2,COD_SALES!$B$4:$Z$4,0)),"")</f>
        <v/>
      </c>
      <c r="DR586" s="3" t="str">
        <f>IFERROR(INDEX(COD_SALES!$B$5:$Z$500,MATCH(resource!$CC586,COD_SALES!$A$5:$A$500,0),MATCH(resource!DR$2,COD_SALES!$B$4:$Z$4,0)),"")</f>
        <v/>
      </c>
      <c r="DS586" s="3" t="str">
        <f>IFERROR(INDEX(COD_SALES!$B$5:$Z$500,MATCH(resource!$CC586,COD_SALES!$A$5:$A$500,0),MATCH(resource!DS$2,COD_SALES!$B$4:$Z$4,0)),"")</f>
        <v/>
      </c>
      <c r="DT586" s="3" t="str">
        <f>IFERROR(INDEX(COD_SALES!$B$5:$Z$500,MATCH(resource!$CC586,COD_SALES!$A$5:$A$500,0),MATCH(resource!DT$2,COD_SALES!$B$4:$Z$4,0)),"")</f>
        <v/>
      </c>
      <c r="DU586" s="3" t="str">
        <f>IFERROR(INDEX(COD_SALES!$B$5:$Z$500,MATCH(resource!$CC586,COD_SALES!$A$5:$A$500,0),MATCH(resource!DU$2,COD_SALES!$B$4:$Z$4,0)),"")</f>
        <v/>
      </c>
      <c r="DV586" s="3" t="str">
        <f>IFERROR(INDEX(COD_SALES!$B$5:$Z$500,MATCH(resource!$CC586,COD_SALES!$A$5:$A$500,0),MATCH(resource!DV$2,COD_SALES!$B$4:$Z$4,0)),"")</f>
        <v/>
      </c>
      <c r="DW586" s="3" t="str">
        <f>IFERROR(INDEX(COD_SALES!$B$5:$Z$500,MATCH(resource!$CC586,COD_SALES!$A$5:$A$500,0),MATCH(resource!DW$2,COD_SALES!$B$4:$Z$4,0)),"")</f>
        <v/>
      </c>
      <c r="DX586" s="3" t="str">
        <f>IFERROR(INDEX(COD_SALES!$B$5:$Z$500,MATCH(resource!$CC586,COD_SALES!$A$5:$A$500,0),MATCH(resource!DX$2,COD_SALES!$B$4:$Z$4,0)),"")</f>
        <v/>
      </c>
      <c r="DY586" s="3" t="str">
        <f>IFERROR(INDEX(COD_SALES!$B$5:$Z$500,MATCH(resource!$CC586,COD_SALES!$A$5:$A$500,0),MATCH(resource!DY$2,COD_SALES!$B$4:$Z$4,0)),"")</f>
        <v/>
      </c>
      <c r="DZ586" s="3" t="str">
        <f>IFERROR(INDEX(COD_SALES!$B$5:$Z$500,MATCH(resource!$CC586,COD_SALES!$A$5:$A$500,0),MATCH(resource!DZ$2,COD_SALES!$B$4:$Z$4,0)),"")</f>
        <v/>
      </c>
      <c r="EA586" s="3" t="str">
        <f>IFERROR(INDEX(COD_SALES!$B$5:$Z$500,MATCH(resource!$CC586,COD_SALES!$A$5:$A$500,0),MATCH(resource!EA$2,COD_SALES!$B$4:$Z$4,0)),"")</f>
        <v/>
      </c>
      <c r="EB586" s="3">
        <f t="shared" si="134"/>
        <v>0</v>
      </c>
      <c r="EW586" s="3">
        <f>IFERROR(VLOOKUP(CC586,data_pull!$AO$25:$AR$546,2,0),0)</f>
        <v>0</v>
      </c>
      <c r="EX586" s="1">
        <f>IFERROR(VLOOKUP(CC586,data_pull!$AO$25:$AR$546,4,0),0)</f>
        <v>0</v>
      </c>
    </row>
    <row r="587" spans="13:154" x14ac:dyDescent="0.25"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4">
        <f>sales_data!B586</f>
        <v>0</v>
      </c>
      <c r="AR587" s="4">
        <f>sales_data!C586</f>
        <v>0</v>
      </c>
      <c r="AS587" s="5" t="str">
        <f t="shared" si="133"/>
        <v/>
      </c>
      <c r="AT587" s="4">
        <f>sales_data!I586</f>
        <v>0</v>
      </c>
      <c r="AU587" s="4">
        <f>sales_data!W586</f>
        <v>0</v>
      </c>
      <c r="AV587" s="1">
        <f>sales_data!N586</f>
        <v>0</v>
      </c>
      <c r="AW587" s="1">
        <f>sales_data!P586</f>
        <v>0</v>
      </c>
      <c r="AX587" s="3">
        <f ca="1">IFERROR(INDEX(INDIRECT("day_wise_sales_data!$B$2:$BZ$599"),MATCH(resource!$CC587,day_wise_sales_data!$A$2:$A$500,0),MATCH(resource!AX$2,INDIRECT("day_wise_sales_data!$B$1:$BZ$1"),0)),0)</f>
        <v>0</v>
      </c>
      <c r="AY587" s="3">
        <f ca="1">IFERROR(INDEX(INDIRECT("day_wise_sales_data!$B$2:$BZ$599"),MATCH(resource!$CC587,day_wise_sales_data!$A$2:$A$500,0),MATCH(resource!AY$2,INDIRECT("day_wise_sales_data!$B$1:$BZ$1"),0)),0)</f>
        <v>0</v>
      </c>
      <c r="AZ587" s="3">
        <f ca="1">IFERROR(INDEX(INDIRECT("day_wise_sales_data!$B$2:$BZ$599"),MATCH(resource!$CC587,day_wise_sales_data!$A$2:$A$500,0),MATCH(resource!AZ$2,INDIRECT("day_wise_sales_data!$B$1:$BZ$1"),0)),0)</f>
        <v>0</v>
      </c>
      <c r="BA587" s="3">
        <f ca="1">IFERROR(INDEX(INDIRECT("day_wise_sales_data!$B$2:$BZ$599"),MATCH(resource!$CC587,day_wise_sales_data!$A$2:$A$500,0),MATCH(resource!BA$2,INDIRECT("day_wise_sales_data!$B$1:$BZ$1"),0)),0)</f>
        <v>0</v>
      </c>
      <c r="BB587" s="3">
        <f ca="1">IFERROR(INDEX(INDIRECT("day_wise_sales_data!$B$2:$BZ$599"),MATCH(resource!$CC587,day_wise_sales_data!$A$2:$A$500,0),MATCH(resource!BB$2,INDIRECT("day_wise_sales_data!$B$1:$BZ$1"),0)),0)</f>
        <v>0</v>
      </c>
      <c r="BC587" s="3">
        <f ca="1">IFERROR(INDEX(INDIRECT("day_wise_sales_data!$B$2:$BZ$599"),MATCH(resource!$CC587,day_wise_sales_data!$A$2:$A$500,0),MATCH(resource!BC$2,INDIRECT("day_wise_sales_data!$B$1:$BZ$1"),0)),0)</f>
        <v>0</v>
      </c>
      <c r="BD587" s="3">
        <f ca="1">IFERROR(INDEX(INDIRECT("day_wise_sales_data!$B$2:$BZ$599"),MATCH(resource!$CC587,day_wise_sales_data!$A$2:$A$500,0),MATCH(resource!BD$2,INDIRECT("day_wise_sales_data!$B$1:$BZ$1"),0)),0)</f>
        <v>0</v>
      </c>
      <c r="BE587" s="3">
        <f ca="1">IFERROR(INDEX(INDIRECT("day_wise_sales_data!$B$2:$BZ$599"),MATCH(resource!$CC587,day_wise_sales_data!$A$2:$A$500,0),MATCH(resource!BE$2,INDIRECT("day_wise_sales_data!$B$1:$BZ$1"),0)),0)</f>
        <v>0</v>
      </c>
      <c r="BF587" s="3">
        <f ca="1">IFERROR(INDEX(INDIRECT("day_wise_sales_data!$B$2:$BZ$599"),MATCH(resource!$CC587,day_wise_sales_data!$A$2:$A$500,0),MATCH(resource!BF$2,INDIRECT("day_wise_sales_data!$B$1:$BZ$1"),0)),0)</f>
        <v>0</v>
      </c>
      <c r="BG587" s="3">
        <f ca="1">IFERROR(INDEX(INDIRECT("day_wise_sales_data!$B$2:$BZ$599"),MATCH(resource!$CC587,day_wise_sales_data!$A$2:$A$500,0),MATCH(resource!BG$2,INDIRECT("day_wise_sales_data!$B$1:$BZ$1"),0)),0)</f>
        <v>0</v>
      </c>
      <c r="BH587" s="3">
        <f ca="1">IFERROR(INDEX(INDIRECT("day_wise_sales_data!$B$2:$BZ$599"),MATCH(resource!$CC587,day_wise_sales_data!$A$2:$A$500,0),MATCH(resource!BH$2,INDIRECT("day_wise_sales_data!$B$1:$BZ$1"),0)),0)</f>
        <v>0</v>
      </c>
      <c r="BI587" s="3">
        <f ca="1">IFERROR(INDEX(INDIRECT("day_wise_sales_data!$B$2:$BZ$599"),MATCH(resource!$CC587,day_wise_sales_data!$A$2:$A$500,0),MATCH(resource!BI$2,INDIRECT("day_wise_sales_data!$B$1:$BZ$1"),0)),0)</f>
        <v>0</v>
      </c>
      <c r="BJ587" s="3">
        <f ca="1">IFERROR(INDEX(INDIRECT("day_wise_sales_data!$B$2:$BZ$599"),MATCH(resource!$CC587,day_wise_sales_data!$A$2:$A$500,0),MATCH(resource!BJ$2,INDIRECT("day_wise_sales_data!$B$1:$BZ$1"),0)),0)</f>
        <v>0</v>
      </c>
      <c r="BK587" s="3">
        <f ca="1">IFERROR(INDEX(INDIRECT("day_wise_sales_data!$B$2:$BZ$599"),MATCH(resource!$CC587,day_wise_sales_data!$A$2:$A$500,0),MATCH(resource!BK$2,INDIRECT("day_wise_sales_data!$B$1:$BZ$1"),0)),0)</f>
        <v>0</v>
      </c>
      <c r="BL587" s="3">
        <f ca="1">IFERROR(INDEX(INDIRECT("day_wise_sales_data!$B$2:$BZ$599"),MATCH(resource!$CC587,day_wise_sales_data!$A$2:$A$500,0),MATCH(resource!BL$2,INDIRECT("day_wise_sales_data!$B$1:$BZ$1"),0)),0)</f>
        <v>0</v>
      </c>
      <c r="BM587" s="3">
        <f ca="1">IFERROR(INDEX(INDIRECT("day_wise_sales_data!$B$2:$BZ$599"),MATCH(resource!$CC587,day_wise_sales_data!$A$2:$A$500,0),MATCH(resource!BM$2,INDIRECT("day_wise_sales_data!$B$1:$BZ$1"),0)),0)</f>
        <v>0</v>
      </c>
      <c r="BN587" s="3">
        <f ca="1">IFERROR(INDEX(INDIRECT("day_wise_sales_data!$B$2:$BZ$599"),MATCH(resource!$CC587,day_wise_sales_data!$A$2:$A$500,0),MATCH(resource!BN$2,INDIRECT("day_wise_sales_data!$B$1:$BZ$1"),0)),0)</f>
        <v>0</v>
      </c>
      <c r="BO587" s="3">
        <f ca="1">IFERROR(INDEX(INDIRECT("day_wise_sales_data!$B$2:$BZ$599"),MATCH(resource!$CC587,day_wise_sales_data!$A$2:$A$500,0),MATCH(resource!BO$2,INDIRECT("day_wise_sales_data!$B$1:$BZ$1"),0)),0)</f>
        <v>0</v>
      </c>
      <c r="BP587" s="3">
        <f ca="1">IFERROR(INDEX(INDIRECT("day_wise_sales_data!$B$2:$BZ$599"),MATCH(resource!$CC587,day_wise_sales_data!$A$2:$A$500,0),MATCH(resource!BP$2,INDIRECT("day_wise_sales_data!$B$1:$BZ$1"),0)),0)</f>
        <v>0</v>
      </c>
      <c r="BQ587" s="3">
        <f ca="1">IFERROR(INDEX(INDIRECT("day_wise_sales_data!$B$2:$BZ$599"),MATCH(resource!$CC587,day_wise_sales_data!$A$2:$A$500,0),MATCH(resource!BQ$2,INDIRECT("day_wise_sales_data!$B$1:$BZ$1"),0)),0)</f>
        <v>0</v>
      </c>
      <c r="BR587" s="3">
        <f ca="1">IFERROR(INDEX(INDIRECT("day_wise_sales_data!$B$2:$BZ$599"),MATCH(resource!$CC587,day_wise_sales_data!$A$2:$A$500,0),MATCH(resource!BR$2,INDIRECT("day_wise_sales_data!$B$1:$BZ$1"),0)),0)</f>
        <v>0</v>
      </c>
      <c r="BS587" s="3">
        <f ca="1">IFERROR(INDEX(INDIRECT("day_wise_sales_data!$B$2:$BZ$599"),MATCH(resource!$CC587,day_wise_sales_data!$A$2:$A$500,0),MATCH(resource!BS$2,INDIRECT("day_wise_sales_data!$B$1:$BZ$1"),0)),0)</f>
        <v>0</v>
      </c>
      <c r="BT587" s="3">
        <f ca="1">IFERROR(INDEX(INDIRECT("day_wise_sales_data!$B$2:$BZ$599"),MATCH(resource!$CC587,day_wise_sales_data!$A$2:$A$500,0),MATCH(resource!BT$2,INDIRECT("day_wise_sales_data!$B$1:$BZ$1"),0)),0)</f>
        <v>0</v>
      </c>
      <c r="BU587" s="3">
        <f ca="1">IFERROR(INDEX(INDIRECT("day_wise_sales_data!$B$2:$BZ$599"),MATCH(resource!$CC587,day_wise_sales_data!$A$2:$A$500,0),MATCH(resource!BU$2,INDIRECT("day_wise_sales_data!$B$1:$BZ$1"),0)),0)</f>
        <v>0</v>
      </c>
      <c r="BV587" s="3">
        <f ca="1">IFERROR(INDEX(INDIRECT("day_wise_sales_data!$B$2:$BZ$599"),MATCH(resource!$CC587,day_wise_sales_data!$A$2:$A$500,0),MATCH(resource!BV$2,INDIRECT("day_wise_sales_data!$B$1:$BZ$1"),0)),0)</f>
        <v>0</v>
      </c>
      <c r="BW587" s="3">
        <f ca="1">IFERROR(INDEX(INDIRECT("day_wise_sales_data!$B$2:$BZ$599"),MATCH(resource!$CC587,day_wise_sales_data!$A$2:$A$500,0),MATCH(resource!BW$2,INDIRECT("day_wise_sales_data!$B$1:$BZ$1"),0)),0)</f>
        <v>0</v>
      </c>
      <c r="BX587" s="3">
        <f ca="1">IFERROR(INDEX(INDIRECT("day_wise_sales_data!$B$2:$BZ$599"),MATCH(resource!$CC587,day_wise_sales_data!$A$2:$A$500,0),MATCH(resource!BX$2,INDIRECT("day_wise_sales_data!$B$1:$BZ$1"),0)),0)</f>
        <v>0</v>
      </c>
      <c r="BY587" s="3">
        <f ca="1">IFERROR(INDEX(INDIRECT("day_wise_sales_data!$B$2:$BZ$599"),MATCH(resource!$CC587,day_wise_sales_data!$A$2:$A$500,0),MATCH(resource!BY$2,INDIRECT("day_wise_sales_data!$B$1:$BZ$1"),0)),0)</f>
        <v>0</v>
      </c>
      <c r="BZ587" s="3">
        <f ca="1">IFERROR(INDEX(INDIRECT("day_wise_sales_data!$B$2:$BZ$599"),MATCH(resource!$CC587,day_wise_sales_data!$A$2:$A$500,0),MATCH(resource!BZ$2,INDIRECT("day_wise_sales_data!$B$1:$BZ$1"),0)),0)</f>
        <v>0</v>
      </c>
      <c r="CA587" s="3">
        <f ca="1">IFERROR(INDEX(INDIRECT("day_wise_sales_data!$B$2:$BZ$599"),MATCH(resource!$CC587,day_wise_sales_data!$A$2:$A$500,0),MATCH(resource!CA$2,INDIRECT("day_wise_sales_data!$B$1:$BZ$1"),0)),0)</f>
        <v>0</v>
      </c>
      <c r="CC587" s="4">
        <f>sales_data!H586</f>
        <v>0</v>
      </c>
      <c r="CD587" s="1">
        <v>585</v>
      </c>
      <c r="CE587" s="1" t="str">
        <f>IF(AQ587=report!$AQ$3,resource!CD587,"")</f>
        <v/>
      </c>
      <c r="CF587" s="5" t="str">
        <f>IFERROR(SMALL($CE$3:$CE$1001,ROWS($CE$3:CE587)),"")</f>
        <v/>
      </c>
      <c r="CH587">
        <f>IFERROR(VLOOKUP($CC587,data_pull!$E$22:$G$700,2,0),0)</f>
        <v>0</v>
      </c>
      <c r="DK587" s="3" t="str">
        <f>IFERROR(INDEX(COD_SALES!$B$5:$Z$500,MATCH(resource!$CC587,COD_SALES!$A$5:$A$500,0),MATCH(resource!DK$2,COD_SALES!$B$4:$Z$4,0)),"")</f>
        <v/>
      </c>
      <c r="DL587" s="3" t="str">
        <f>IFERROR(INDEX(COD_SALES!$B$5:$Z$500,MATCH(resource!$CC587,COD_SALES!$A$5:$A$500,0),MATCH(resource!DL$2,COD_SALES!$B$4:$Z$4,0)),"")</f>
        <v/>
      </c>
      <c r="DM587" s="3" t="str">
        <f>IFERROR(INDEX(COD_SALES!$B$5:$Z$500,MATCH(resource!$CC587,COD_SALES!$A$5:$A$500,0),MATCH(resource!DM$2,COD_SALES!$B$4:$Z$4,0)),"")</f>
        <v/>
      </c>
      <c r="DN587" s="3" t="str">
        <f>IFERROR(INDEX(COD_SALES!$B$5:$Z$500,MATCH(resource!$CC587,COD_SALES!$A$5:$A$500,0),MATCH(resource!DN$2,COD_SALES!$B$4:$Z$4,0)),"")</f>
        <v/>
      </c>
      <c r="DO587" s="3" t="str">
        <f>IFERROR(INDEX(COD_SALES!$B$5:$Z$500,MATCH(resource!$CC587,COD_SALES!$A$5:$A$500,0),MATCH(resource!DO$2,COD_SALES!$B$4:$Z$4,0)),"")</f>
        <v/>
      </c>
      <c r="DP587" s="3" t="str">
        <f>IFERROR(INDEX(COD_SALES!$B$5:$Z$500,MATCH(resource!$CC587,COD_SALES!$A$5:$A$500,0),MATCH(resource!DP$2,COD_SALES!$B$4:$Z$4,0)),"")</f>
        <v/>
      </c>
      <c r="DQ587" s="3" t="str">
        <f>IFERROR(INDEX(COD_SALES!$B$5:$Z$500,MATCH(resource!$CC587,COD_SALES!$A$5:$A$500,0),MATCH(resource!DQ$2,COD_SALES!$B$4:$Z$4,0)),"")</f>
        <v/>
      </c>
      <c r="DR587" s="3" t="str">
        <f>IFERROR(INDEX(COD_SALES!$B$5:$Z$500,MATCH(resource!$CC587,COD_SALES!$A$5:$A$500,0),MATCH(resource!DR$2,COD_SALES!$B$4:$Z$4,0)),"")</f>
        <v/>
      </c>
      <c r="DS587" s="3" t="str">
        <f>IFERROR(INDEX(COD_SALES!$B$5:$Z$500,MATCH(resource!$CC587,COD_SALES!$A$5:$A$500,0),MATCH(resource!DS$2,COD_SALES!$B$4:$Z$4,0)),"")</f>
        <v/>
      </c>
      <c r="DT587" s="3" t="str">
        <f>IFERROR(INDEX(COD_SALES!$B$5:$Z$500,MATCH(resource!$CC587,COD_SALES!$A$5:$A$500,0),MATCH(resource!DT$2,COD_SALES!$B$4:$Z$4,0)),"")</f>
        <v/>
      </c>
      <c r="DU587" s="3" t="str">
        <f>IFERROR(INDEX(COD_SALES!$B$5:$Z$500,MATCH(resource!$CC587,COD_SALES!$A$5:$A$500,0),MATCH(resource!DU$2,COD_SALES!$B$4:$Z$4,0)),"")</f>
        <v/>
      </c>
      <c r="DV587" s="3" t="str">
        <f>IFERROR(INDEX(COD_SALES!$B$5:$Z$500,MATCH(resource!$CC587,COD_SALES!$A$5:$A$500,0),MATCH(resource!DV$2,COD_SALES!$B$4:$Z$4,0)),"")</f>
        <v/>
      </c>
      <c r="DW587" s="3" t="str">
        <f>IFERROR(INDEX(COD_SALES!$B$5:$Z$500,MATCH(resource!$CC587,COD_SALES!$A$5:$A$500,0),MATCH(resource!DW$2,COD_SALES!$B$4:$Z$4,0)),"")</f>
        <v/>
      </c>
      <c r="DX587" s="3" t="str">
        <f>IFERROR(INDEX(COD_SALES!$B$5:$Z$500,MATCH(resource!$CC587,COD_SALES!$A$5:$A$500,0),MATCH(resource!DX$2,COD_SALES!$B$4:$Z$4,0)),"")</f>
        <v/>
      </c>
      <c r="DY587" s="3" t="str">
        <f>IFERROR(INDEX(COD_SALES!$B$5:$Z$500,MATCH(resource!$CC587,COD_SALES!$A$5:$A$500,0),MATCH(resource!DY$2,COD_SALES!$B$4:$Z$4,0)),"")</f>
        <v/>
      </c>
      <c r="DZ587" s="3" t="str">
        <f>IFERROR(INDEX(COD_SALES!$B$5:$Z$500,MATCH(resource!$CC587,COD_SALES!$A$5:$A$500,0),MATCH(resource!DZ$2,COD_SALES!$B$4:$Z$4,0)),"")</f>
        <v/>
      </c>
      <c r="EA587" s="3" t="str">
        <f>IFERROR(INDEX(COD_SALES!$B$5:$Z$500,MATCH(resource!$CC587,COD_SALES!$A$5:$A$500,0),MATCH(resource!EA$2,COD_SALES!$B$4:$Z$4,0)),"")</f>
        <v/>
      </c>
      <c r="EB587" s="3">
        <f t="shared" si="134"/>
        <v>0</v>
      </c>
      <c r="EW587" s="3">
        <f>IFERROR(VLOOKUP(CC587,data_pull!$AO$25:$AR$546,2,0),0)</f>
        <v>0</v>
      </c>
      <c r="EX587" s="1">
        <f>IFERROR(VLOOKUP(CC587,data_pull!$AO$25:$AR$546,4,0),0)</f>
        <v>0</v>
      </c>
    </row>
    <row r="588" spans="13:154" x14ac:dyDescent="0.25"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4">
        <f>sales_data!B587</f>
        <v>0</v>
      </c>
      <c r="AR588" s="4">
        <f>sales_data!C587</f>
        <v>0</v>
      </c>
      <c r="AS588" s="5" t="str">
        <f t="shared" si="133"/>
        <v/>
      </c>
      <c r="AT588" s="4">
        <f>sales_data!I587</f>
        <v>0</v>
      </c>
      <c r="AU588" s="4">
        <f>sales_data!W587</f>
        <v>0</v>
      </c>
      <c r="AV588" s="1">
        <f>sales_data!N587</f>
        <v>0</v>
      </c>
      <c r="AW588" s="1">
        <f>sales_data!P587</f>
        <v>0</v>
      </c>
      <c r="AX588" s="3">
        <f ca="1">IFERROR(INDEX(INDIRECT("day_wise_sales_data!$B$2:$BZ$599"),MATCH(resource!$CC588,day_wise_sales_data!$A$2:$A$500,0),MATCH(resource!AX$2,INDIRECT("day_wise_sales_data!$B$1:$BZ$1"),0)),0)</f>
        <v>0</v>
      </c>
      <c r="AY588" s="3">
        <f ca="1">IFERROR(INDEX(INDIRECT("day_wise_sales_data!$B$2:$BZ$599"),MATCH(resource!$CC588,day_wise_sales_data!$A$2:$A$500,0),MATCH(resource!AY$2,INDIRECT("day_wise_sales_data!$B$1:$BZ$1"),0)),0)</f>
        <v>0</v>
      </c>
      <c r="AZ588" s="3">
        <f ca="1">IFERROR(INDEX(INDIRECT("day_wise_sales_data!$B$2:$BZ$599"),MATCH(resource!$CC588,day_wise_sales_data!$A$2:$A$500,0),MATCH(resource!AZ$2,INDIRECT("day_wise_sales_data!$B$1:$BZ$1"),0)),0)</f>
        <v>0</v>
      </c>
      <c r="BA588" s="3">
        <f ca="1">IFERROR(INDEX(INDIRECT("day_wise_sales_data!$B$2:$BZ$599"),MATCH(resource!$CC588,day_wise_sales_data!$A$2:$A$500,0),MATCH(resource!BA$2,INDIRECT("day_wise_sales_data!$B$1:$BZ$1"),0)),0)</f>
        <v>0</v>
      </c>
      <c r="BB588" s="3">
        <f ca="1">IFERROR(INDEX(INDIRECT("day_wise_sales_data!$B$2:$BZ$599"),MATCH(resource!$CC588,day_wise_sales_data!$A$2:$A$500,0),MATCH(resource!BB$2,INDIRECT("day_wise_sales_data!$B$1:$BZ$1"),0)),0)</f>
        <v>0</v>
      </c>
      <c r="BC588" s="3">
        <f ca="1">IFERROR(INDEX(INDIRECT("day_wise_sales_data!$B$2:$BZ$599"),MATCH(resource!$CC588,day_wise_sales_data!$A$2:$A$500,0),MATCH(resource!BC$2,INDIRECT("day_wise_sales_data!$B$1:$BZ$1"),0)),0)</f>
        <v>0</v>
      </c>
      <c r="BD588" s="3">
        <f ca="1">IFERROR(INDEX(INDIRECT("day_wise_sales_data!$B$2:$BZ$599"),MATCH(resource!$CC588,day_wise_sales_data!$A$2:$A$500,0),MATCH(resource!BD$2,INDIRECT("day_wise_sales_data!$B$1:$BZ$1"),0)),0)</f>
        <v>0</v>
      </c>
      <c r="BE588" s="3">
        <f ca="1">IFERROR(INDEX(INDIRECT("day_wise_sales_data!$B$2:$BZ$599"),MATCH(resource!$CC588,day_wise_sales_data!$A$2:$A$500,0),MATCH(resource!BE$2,INDIRECT("day_wise_sales_data!$B$1:$BZ$1"),0)),0)</f>
        <v>0</v>
      </c>
      <c r="BF588" s="3">
        <f ca="1">IFERROR(INDEX(INDIRECT("day_wise_sales_data!$B$2:$BZ$599"),MATCH(resource!$CC588,day_wise_sales_data!$A$2:$A$500,0),MATCH(resource!BF$2,INDIRECT("day_wise_sales_data!$B$1:$BZ$1"),0)),0)</f>
        <v>0</v>
      </c>
      <c r="BG588" s="3">
        <f ca="1">IFERROR(INDEX(INDIRECT("day_wise_sales_data!$B$2:$BZ$599"),MATCH(resource!$CC588,day_wise_sales_data!$A$2:$A$500,0),MATCH(resource!BG$2,INDIRECT("day_wise_sales_data!$B$1:$BZ$1"),0)),0)</f>
        <v>0</v>
      </c>
      <c r="BH588" s="3">
        <f ca="1">IFERROR(INDEX(INDIRECT("day_wise_sales_data!$B$2:$BZ$599"),MATCH(resource!$CC588,day_wise_sales_data!$A$2:$A$500,0),MATCH(resource!BH$2,INDIRECT("day_wise_sales_data!$B$1:$BZ$1"),0)),0)</f>
        <v>0</v>
      </c>
      <c r="BI588" s="3">
        <f ca="1">IFERROR(INDEX(INDIRECT("day_wise_sales_data!$B$2:$BZ$599"),MATCH(resource!$CC588,day_wise_sales_data!$A$2:$A$500,0),MATCH(resource!BI$2,INDIRECT("day_wise_sales_data!$B$1:$BZ$1"),0)),0)</f>
        <v>0</v>
      </c>
      <c r="BJ588" s="3">
        <f ca="1">IFERROR(INDEX(INDIRECT("day_wise_sales_data!$B$2:$BZ$599"),MATCH(resource!$CC588,day_wise_sales_data!$A$2:$A$500,0),MATCH(resource!BJ$2,INDIRECT("day_wise_sales_data!$B$1:$BZ$1"),0)),0)</f>
        <v>0</v>
      </c>
      <c r="BK588" s="3">
        <f ca="1">IFERROR(INDEX(INDIRECT("day_wise_sales_data!$B$2:$BZ$599"),MATCH(resource!$CC588,day_wise_sales_data!$A$2:$A$500,0),MATCH(resource!BK$2,INDIRECT("day_wise_sales_data!$B$1:$BZ$1"),0)),0)</f>
        <v>0</v>
      </c>
      <c r="BL588" s="3">
        <f ca="1">IFERROR(INDEX(INDIRECT("day_wise_sales_data!$B$2:$BZ$599"),MATCH(resource!$CC588,day_wise_sales_data!$A$2:$A$500,0),MATCH(resource!BL$2,INDIRECT("day_wise_sales_data!$B$1:$BZ$1"),0)),0)</f>
        <v>0</v>
      </c>
      <c r="BM588" s="3">
        <f ca="1">IFERROR(INDEX(INDIRECT("day_wise_sales_data!$B$2:$BZ$599"),MATCH(resource!$CC588,day_wise_sales_data!$A$2:$A$500,0),MATCH(resource!BM$2,INDIRECT("day_wise_sales_data!$B$1:$BZ$1"),0)),0)</f>
        <v>0</v>
      </c>
      <c r="BN588" s="3">
        <f ca="1">IFERROR(INDEX(INDIRECT("day_wise_sales_data!$B$2:$BZ$599"),MATCH(resource!$CC588,day_wise_sales_data!$A$2:$A$500,0),MATCH(resource!BN$2,INDIRECT("day_wise_sales_data!$B$1:$BZ$1"),0)),0)</f>
        <v>0</v>
      </c>
      <c r="BO588" s="3">
        <f ca="1">IFERROR(INDEX(INDIRECT("day_wise_sales_data!$B$2:$BZ$599"),MATCH(resource!$CC588,day_wise_sales_data!$A$2:$A$500,0),MATCH(resource!BO$2,INDIRECT("day_wise_sales_data!$B$1:$BZ$1"),0)),0)</f>
        <v>0</v>
      </c>
      <c r="BP588" s="3">
        <f ca="1">IFERROR(INDEX(INDIRECT("day_wise_sales_data!$B$2:$BZ$599"),MATCH(resource!$CC588,day_wise_sales_data!$A$2:$A$500,0),MATCH(resource!BP$2,INDIRECT("day_wise_sales_data!$B$1:$BZ$1"),0)),0)</f>
        <v>0</v>
      </c>
      <c r="BQ588" s="3">
        <f ca="1">IFERROR(INDEX(INDIRECT("day_wise_sales_data!$B$2:$BZ$599"),MATCH(resource!$CC588,day_wise_sales_data!$A$2:$A$500,0),MATCH(resource!BQ$2,INDIRECT("day_wise_sales_data!$B$1:$BZ$1"),0)),0)</f>
        <v>0</v>
      </c>
      <c r="BR588" s="3">
        <f ca="1">IFERROR(INDEX(INDIRECT("day_wise_sales_data!$B$2:$BZ$599"),MATCH(resource!$CC588,day_wise_sales_data!$A$2:$A$500,0),MATCH(resource!BR$2,INDIRECT("day_wise_sales_data!$B$1:$BZ$1"),0)),0)</f>
        <v>0</v>
      </c>
      <c r="BS588" s="3">
        <f ca="1">IFERROR(INDEX(INDIRECT("day_wise_sales_data!$B$2:$BZ$599"),MATCH(resource!$CC588,day_wise_sales_data!$A$2:$A$500,0),MATCH(resource!BS$2,INDIRECT("day_wise_sales_data!$B$1:$BZ$1"),0)),0)</f>
        <v>0</v>
      </c>
      <c r="BT588" s="3">
        <f ca="1">IFERROR(INDEX(INDIRECT("day_wise_sales_data!$B$2:$BZ$599"),MATCH(resource!$CC588,day_wise_sales_data!$A$2:$A$500,0),MATCH(resource!BT$2,INDIRECT("day_wise_sales_data!$B$1:$BZ$1"),0)),0)</f>
        <v>0</v>
      </c>
      <c r="BU588" s="3">
        <f ca="1">IFERROR(INDEX(INDIRECT("day_wise_sales_data!$B$2:$BZ$599"),MATCH(resource!$CC588,day_wise_sales_data!$A$2:$A$500,0),MATCH(resource!BU$2,INDIRECT("day_wise_sales_data!$B$1:$BZ$1"),0)),0)</f>
        <v>0</v>
      </c>
      <c r="BV588" s="3">
        <f ca="1">IFERROR(INDEX(INDIRECT("day_wise_sales_data!$B$2:$BZ$599"),MATCH(resource!$CC588,day_wise_sales_data!$A$2:$A$500,0),MATCH(resource!BV$2,INDIRECT("day_wise_sales_data!$B$1:$BZ$1"),0)),0)</f>
        <v>0</v>
      </c>
      <c r="BW588" s="3">
        <f ca="1">IFERROR(INDEX(INDIRECT("day_wise_sales_data!$B$2:$BZ$599"),MATCH(resource!$CC588,day_wise_sales_data!$A$2:$A$500,0),MATCH(resource!BW$2,INDIRECT("day_wise_sales_data!$B$1:$BZ$1"),0)),0)</f>
        <v>0</v>
      </c>
      <c r="BX588" s="3">
        <f ca="1">IFERROR(INDEX(INDIRECT("day_wise_sales_data!$B$2:$BZ$599"),MATCH(resource!$CC588,day_wise_sales_data!$A$2:$A$500,0),MATCH(resource!BX$2,INDIRECT("day_wise_sales_data!$B$1:$BZ$1"),0)),0)</f>
        <v>0</v>
      </c>
      <c r="BY588" s="3">
        <f ca="1">IFERROR(INDEX(INDIRECT("day_wise_sales_data!$B$2:$BZ$599"),MATCH(resource!$CC588,day_wise_sales_data!$A$2:$A$500,0),MATCH(resource!BY$2,INDIRECT("day_wise_sales_data!$B$1:$BZ$1"),0)),0)</f>
        <v>0</v>
      </c>
      <c r="BZ588" s="3">
        <f ca="1">IFERROR(INDEX(INDIRECT("day_wise_sales_data!$B$2:$BZ$599"),MATCH(resource!$CC588,day_wise_sales_data!$A$2:$A$500,0),MATCH(resource!BZ$2,INDIRECT("day_wise_sales_data!$B$1:$BZ$1"),0)),0)</f>
        <v>0</v>
      </c>
      <c r="CA588" s="3">
        <f ca="1">IFERROR(INDEX(INDIRECT("day_wise_sales_data!$B$2:$BZ$599"),MATCH(resource!$CC588,day_wise_sales_data!$A$2:$A$500,0),MATCH(resource!CA$2,INDIRECT("day_wise_sales_data!$B$1:$BZ$1"),0)),0)</f>
        <v>0</v>
      </c>
      <c r="CC588" s="4">
        <f>sales_data!H587</f>
        <v>0</v>
      </c>
      <c r="CD588" s="1">
        <v>586</v>
      </c>
      <c r="CE588" s="1" t="str">
        <f>IF(AQ588=report!$AQ$3,resource!CD588,"")</f>
        <v/>
      </c>
      <c r="CF588" s="5" t="str">
        <f>IFERROR(SMALL($CE$3:$CE$1001,ROWS($CE$3:CE588)),"")</f>
        <v/>
      </c>
      <c r="CH588">
        <f>IFERROR(VLOOKUP($CC588,data_pull!$E$22:$G$700,2,0),0)</f>
        <v>0</v>
      </c>
      <c r="DK588" s="3" t="str">
        <f>IFERROR(INDEX(COD_SALES!$B$5:$Z$500,MATCH(resource!$CC588,COD_SALES!$A$5:$A$500,0),MATCH(resource!DK$2,COD_SALES!$B$4:$Z$4,0)),"")</f>
        <v/>
      </c>
      <c r="DL588" s="3" t="str">
        <f>IFERROR(INDEX(COD_SALES!$B$5:$Z$500,MATCH(resource!$CC588,COD_SALES!$A$5:$A$500,0),MATCH(resource!DL$2,COD_SALES!$B$4:$Z$4,0)),"")</f>
        <v/>
      </c>
      <c r="DM588" s="3" t="str">
        <f>IFERROR(INDEX(COD_SALES!$B$5:$Z$500,MATCH(resource!$CC588,COD_SALES!$A$5:$A$500,0),MATCH(resource!DM$2,COD_SALES!$B$4:$Z$4,0)),"")</f>
        <v/>
      </c>
      <c r="DN588" s="3" t="str">
        <f>IFERROR(INDEX(COD_SALES!$B$5:$Z$500,MATCH(resource!$CC588,COD_SALES!$A$5:$A$500,0),MATCH(resource!DN$2,COD_SALES!$B$4:$Z$4,0)),"")</f>
        <v/>
      </c>
      <c r="DO588" s="3" t="str">
        <f>IFERROR(INDEX(COD_SALES!$B$5:$Z$500,MATCH(resource!$CC588,COD_SALES!$A$5:$A$500,0),MATCH(resource!DO$2,COD_SALES!$B$4:$Z$4,0)),"")</f>
        <v/>
      </c>
      <c r="DP588" s="3" t="str">
        <f>IFERROR(INDEX(COD_SALES!$B$5:$Z$500,MATCH(resource!$CC588,COD_SALES!$A$5:$A$500,0),MATCH(resource!DP$2,COD_SALES!$B$4:$Z$4,0)),"")</f>
        <v/>
      </c>
      <c r="DQ588" s="3" t="str">
        <f>IFERROR(INDEX(COD_SALES!$B$5:$Z$500,MATCH(resource!$CC588,COD_SALES!$A$5:$A$500,0),MATCH(resource!DQ$2,COD_SALES!$B$4:$Z$4,0)),"")</f>
        <v/>
      </c>
      <c r="DR588" s="3" t="str">
        <f>IFERROR(INDEX(COD_SALES!$B$5:$Z$500,MATCH(resource!$CC588,COD_SALES!$A$5:$A$500,0),MATCH(resource!DR$2,COD_SALES!$B$4:$Z$4,0)),"")</f>
        <v/>
      </c>
      <c r="DS588" s="3" t="str">
        <f>IFERROR(INDEX(COD_SALES!$B$5:$Z$500,MATCH(resource!$CC588,COD_SALES!$A$5:$A$500,0),MATCH(resource!DS$2,COD_SALES!$B$4:$Z$4,0)),"")</f>
        <v/>
      </c>
      <c r="DT588" s="3" t="str">
        <f>IFERROR(INDEX(COD_SALES!$B$5:$Z$500,MATCH(resource!$CC588,COD_SALES!$A$5:$A$500,0),MATCH(resource!DT$2,COD_SALES!$B$4:$Z$4,0)),"")</f>
        <v/>
      </c>
      <c r="DU588" s="3" t="str">
        <f>IFERROR(INDEX(COD_SALES!$B$5:$Z$500,MATCH(resource!$CC588,COD_SALES!$A$5:$A$500,0),MATCH(resource!DU$2,COD_SALES!$B$4:$Z$4,0)),"")</f>
        <v/>
      </c>
      <c r="DV588" s="3" t="str">
        <f>IFERROR(INDEX(COD_SALES!$B$5:$Z$500,MATCH(resource!$CC588,COD_SALES!$A$5:$A$500,0),MATCH(resource!DV$2,COD_SALES!$B$4:$Z$4,0)),"")</f>
        <v/>
      </c>
      <c r="DW588" s="3" t="str">
        <f>IFERROR(INDEX(COD_SALES!$B$5:$Z$500,MATCH(resource!$CC588,COD_SALES!$A$5:$A$500,0),MATCH(resource!DW$2,COD_SALES!$B$4:$Z$4,0)),"")</f>
        <v/>
      </c>
      <c r="DX588" s="3" t="str">
        <f>IFERROR(INDEX(COD_SALES!$B$5:$Z$500,MATCH(resource!$CC588,COD_SALES!$A$5:$A$500,0),MATCH(resource!DX$2,COD_SALES!$B$4:$Z$4,0)),"")</f>
        <v/>
      </c>
      <c r="DY588" s="3" t="str">
        <f>IFERROR(INDEX(COD_SALES!$B$5:$Z$500,MATCH(resource!$CC588,COD_SALES!$A$5:$A$500,0),MATCH(resource!DY$2,COD_SALES!$B$4:$Z$4,0)),"")</f>
        <v/>
      </c>
      <c r="DZ588" s="3" t="str">
        <f>IFERROR(INDEX(COD_SALES!$B$5:$Z$500,MATCH(resource!$CC588,COD_SALES!$A$5:$A$500,0),MATCH(resource!DZ$2,COD_SALES!$B$4:$Z$4,0)),"")</f>
        <v/>
      </c>
      <c r="EA588" s="3" t="str">
        <f>IFERROR(INDEX(COD_SALES!$B$5:$Z$500,MATCH(resource!$CC588,COD_SALES!$A$5:$A$500,0),MATCH(resource!EA$2,COD_SALES!$B$4:$Z$4,0)),"")</f>
        <v/>
      </c>
      <c r="EB588" s="3">
        <f t="shared" si="134"/>
        <v>0</v>
      </c>
      <c r="EW588" s="3">
        <f>IFERROR(VLOOKUP(CC588,data_pull!$AO$25:$AR$546,2,0),0)</f>
        <v>0</v>
      </c>
      <c r="EX588" s="1">
        <f>IFERROR(VLOOKUP(CC588,data_pull!$AO$25:$AR$546,4,0),0)</f>
        <v>0</v>
      </c>
    </row>
    <row r="589" spans="13:154" x14ac:dyDescent="0.25"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4">
        <f>sales_data!B588</f>
        <v>0</v>
      </c>
      <c r="AR589" s="4">
        <f>sales_data!C588</f>
        <v>0</v>
      </c>
      <c r="AS589" s="5" t="str">
        <f t="shared" si="133"/>
        <v/>
      </c>
      <c r="AT589" s="4">
        <f>sales_data!I588</f>
        <v>0</v>
      </c>
      <c r="AU589" s="4">
        <f>sales_data!W588</f>
        <v>0</v>
      </c>
      <c r="AV589" s="1">
        <f>sales_data!N588</f>
        <v>0</v>
      </c>
      <c r="AW589" s="1">
        <f>sales_data!P588</f>
        <v>0</v>
      </c>
      <c r="AX589" s="3">
        <f ca="1">IFERROR(INDEX(INDIRECT("day_wise_sales_data!$B$2:$BZ$599"),MATCH(resource!$CC589,day_wise_sales_data!$A$2:$A$500,0),MATCH(resource!AX$2,INDIRECT("day_wise_sales_data!$B$1:$BZ$1"),0)),0)</f>
        <v>0</v>
      </c>
      <c r="AY589" s="3">
        <f ca="1">IFERROR(INDEX(INDIRECT("day_wise_sales_data!$B$2:$BZ$599"),MATCH(resource!$CC589,day_wise_sales_data!$A$2:$A$500,0),MATCH(resource!AY$2,INDIRECT("day_wise_sales_data!$B$1:$BZ$1"),0)),0)</f>
        <v>0</v>
      </c>
      <c r="AZ589" s="3">
        <f ca="1">IFERROR(INDEX(INDIRECT("day_wise_sales_data!$B$2:$BZ$599"),MATCH(resource!$CC589,day_wise_sales_data!$A$2:$A$500,0),MATCH(resource!AZ$2,INDIRECT("day_wise_sales_data!$B$1:$BZ$1"),0)),0)</f>
        <v>0</v>
      </c>
      <c r="BA589" s="3">
        <f ca="1">IFERROR(INDEX(INDIRECT("day_wise_sales_data!$B$2:$BZ$599"),MATCH(resource!$CC589,day_wise_sales_data!$A$2:$A$500,0),MATCH(resource!BA$2,INDIRECT("day_wise_sales_data!$B$1:$BZ$1"),0)),0)</f>
        <v>0</v>
      </c>
      <c r="BB589" s="3">
        <f ca="1">IFERROR(INDEX(INDIRECT("day_wise_sales_data!$B$2:$BZ$599"),MATCH(resource!$CC589,day_wise_sales_data!$A$2:$A$500,0),MATCH(resource!BB$2,INDIRECT("day_wise_sales_data!$B$1:$BZ$1"),0)),0)</f>
        <v>0</v>
      </c>
      <c r="BC589" s="3">
        <f ca="1">IFERROR(INDEX(INDIRECT("day_wise_sales_data!$B$2:$BZ$599"),MATCH(resource!$CC589,day_wise_sales_data!$A$2:$A$500,0),MATCH(resource!BC$2,INDIRECT("day_wise_sales_data!$B$1:$BZ$1"),0)),0)</f>
        <v>0</v>
      </c>
      <c r="BD589" s="3">
        <f ca="1">IFERROR(INDEX(INDIRECT("day_wise_sales_data!$B$2:$BZ$599"),MATCH(resource!$CC589,day_wise_sales_data!$A$2:$A$500,0),MATCH(resource!BD$2,INDIRECT("day_wise_sales_data!$B$1:$BZ$1"),0)),0)</f>
        <v>0</v>
      </c>
      <c r="BE589" s="3">
        <f ca="1">IFERROR(INDEX(INDIRECT("day_wise_sales_data!$B$2:$BZ$599"),MATCH(resource!$CC589,day_wise_sales_data!$A$2:$A$500,0),MATCH(resource!BE$2,INDIRECT("day_wise_sales_data!$B$1:$BZ$1"),0)),0)</f>
        <v>0</v>
      </c>
      <c r="BF589" s="3">
        <f ca="1">IFERROR(INDEX(INDIRECT("day_wise_sales_data!$B$2:$BZ$599"),MATCH(resource!$CC589,day_wise_sales_data!$A$2:$A$500,0),MATCH(resource!BF$2,INDIRECT("day_wise_sales_data!$B$1:$BZ$1"),0)),0)</f>
        <v>0</v>
      </c>
      <c r="BG589" s="3">
        <f ca="1">IFERROR(INDEX(INDIRECT("day_wise_sales_data!$B$2:$BZ$599"),MATCH(resource!$CC589,day_wise_sales_data!$A$2:$A$500,0),MATCH(resource!BG$2,INDIRECT("day_wise_sales_data!$B$1:$BZ$1"),0)),0)</f>
        <v>0</v>
      </c>
      <c r="BH589" s="3">
        <f ca="1">IFERROR(INDEX(INDIRECT("day_wise_sales_data!$B$2:$BZ$599"),MATCH(resource!$CC589,day_wise_sales_data!$A$2:$A$500,0),MATCH(resource!BH$2,INDIRECT("day_wise_sales_data!$B$1:$BZ$1"),0)),0)</f>
        <v>0</v>
      </c>
      <c r="BI589" s="3">
        <f ca="1">IFERROR(INDEX(INDIRECT("day_wise_sales_data!$B$2:$BZ$599"),MATCH(resource!$CC589,day_wise_sales_data!$A$2:$A$500,0),MATCH(resource!BI$2,INDIRECT("day_wise_sales_data!$B$1:$BZ$1"),0)),0)</f>
        <v>0</v>
      </c>
      <c r="BJ589" s="3">
        <f ca="1">IFERROR(INDEX(INDIRECT("day_wise_sales_data!$B$2:$BZ$599"),MATCH(resource!$CC589,day_wise_sales_data!$A$2:$A$500,0),MATCH(resource!BJ$2,INDIRECT("day_wise_sales_data!$B$1:$BZ$1"),0)),0)</f>
        <v>0</v>
      </c>
      <c r="BK589" s="3">
        <f ca="1">IFERROR(INDEX(INDIRECT("day_wise_sales_data!$B$2:$BZ$599"),MATCH(resource!$CC589,day_wise_sales_data!$A$2:$A$500,0),MATCH(resource!BK$2,INDIRECT("day_wise_sales_data!$B$1:$BZ$1"),0)),0)</f>
        <v>0</v>
      </c>
      <c r="BL589" s="3">
        <f ca="1">IFERROR(INDEX(INDIRECT("day_wise_sales_data!$B$2:$BZ$599"),MATCH(resource!$CC589,day_wise_sales_data!$A$2:$A$500,0),MATCH(resource!BL$2,INDIRECT("day_wise_sales_data!$B$1:$BZ$1"),0)),0)</f>
        <v>0</v>
      </c>
      <c r="BM589" s="3">
        <f ca="1">IFERROR(INDEX(INDIRECT("day_wise_sales_data!$B$2:$BZ$599"),MATCH(resource!$CC589,day_wise_sales_data!$A$2:$A$500,0),MATCH(resource!BM$2,INDIRECT("day_wise_sales_data!$B$1:$BZ$1"),0)),0)</f>
        <v>0</v>
      </c>
      <c r="BN589" s="3">
        <f ca="1">IFERROR(INDEX(INDIRECT("day_wise_sales_data!$B$2:$BZ$599"),MATCH(resource!$CC589,day_wise_sales_data!$A$2:$A$500,0),MATCH(resource!BN$2,INDIRECT("day_wise_sales_data!$B$1:$BZ$1"),0)),0)</f>
        <v>0</v>
      </c>
      <c r="BO589" s="3">
        <f ca="1">IFERROR(INDEX(INDIRECT("day_wise_sales_data!$B$2:$BZ$599"),MATCH(resource!$CC589,day_wise_sales_data!$A$2:$A$500,0),MATCH(resource!BO$2,INDIRECT("day_wise_sales_data!$B$1:$BZ$1"),0)),0)</f>
        <v>0</v>
      </c>
      <c r="BP589" s="3">
        <f ca="1">IFERROR(INDEX(INDIRECT("day_wise_sales_data!$B$2:$BZ$599"),MATCH(resource!$CC589,day_wise_sales_data!$A$2:$A$500,0),MATCH(resource!BP$2,INDIRECT("day_wise_sales_data!$B$1:$BZ$1"),0)),0)</f>
        <v>0</v>
      </c>
      <c r="BQ589" s="3">
        <f ca="1">IFERROR(INDEX(INDIRECT("day_wise_sales_data!$B$2:$BZ$599"),MATCH(resource!$CC589,day_wise_sales_data!$A$2:$A$500,0),MATCH(resource!BQ$2,INDIRECT("day_wise_sales_data!$B$1:$BZ$1"),0)),0)</f>
        <v>0</v>
      </c>
      <c r="BR589" s="3">
        <f ca="1">IFERROR(INDEX(INDIRECT("day_wise_sales_data!$B$2:$BZ$599"),MATCH(resource!$CC589,day_wise_sales_data!$A$2:$A$500,0),MATCH(resource!BR$2,INDIRECT("day_wise_sales_data!$B$1:$BZ$1"),0)),0)</f>
        <v>0</v>
      </c>
      <c r="BS589" s="3">
        <f ca="1">IFERROR(INDEX(INDIRECT("day_wise_sales_data!$B$2:$BZ$599"),MATCH(resource!$CC589,day_wise_sales_data!$A$2:$A$500,0),MATCH(resource!BS$2,INDIRECT("day_wise_sales_data!$B$1:$BZ$1"),0)),0)</f>
        <v>0</v>
      </c>
      <c r="BT589" s="3">
        <f ca="1">IFERROR(INDEX(INDIRECT("day_wise_sales_data!$B$2:$BZ$599"),MATCH(resource!$CC589,day_wise_sales_data!$A$2:$A$500,0),MATCH(resource!BT$2,INDIRECT("day_wise_sales_data!$B$1:$BZ$1"),0)),0)</f>
        <v>0</v>
      </c>
      <c r="BU589" s="3">
        <f ca="1">IFERROR(INDEX(INDIRECT("day_wise_sales_data!$B$2:$BZ$599"),MATCH(resource!$CC589,day_wise_sales_data!$A$2:$A$500,0),MATCH(resource!BU$2,INDIRECT("day_wise_sales_data!$B$1:$BZ$1"),0)),0)</f>
        <v>0</v>
      </c>
      <c r="BV589" s="3">
        <f ca="1">IFERROR(INDEX(INDIRECT("day_wise_sales_data!$B$2:$BZ$599"),MATCH(resource!$CC589,day_wise_sales_data!$A$2:$A$500,0),MATCH(resource!BV$2,INDIRECT("day_wise_sales_data!$B$1:$BZ$1"),0)),0)</f>
        <v>0</v>
      </c>
      <c r="BW589" s="3">
        <f ca="1">IFERROR(INDEX(INDIRECT("day_wise_sales_data!$B$2:$BZ$599"),MATCH(resource!$CC589,day_wise_sales_data!$A$2:$A$500,0),MATCH(resource!BW$2,INDIRECT("day_wise_sales_data!$B$1:$BZ$1"),0)),0)</f>
        <v>0</v>
      </c>
      <c r="BX589" s="3">
        <f ca="1">IFERROR(INDEX(INDIRECT("day_wise_sales_data!$B$2:$BZ$599"),MATCH(resource!$CC589,day_wise_sales_data!$A$2:$A$500,0),MATCH(resource!BX$2,INDIRECT("day_wise_sales_data!$B$1:$BZ$1"),0)),0)</f>
        <v>0</v>
      </c>
      <c r="BY589" s="3">
        <f ca="1">IFERROR(INDEX(INDIRECT("day_wise_sales_data!$B$2:$BZ$599"),MATCH(resource!$CC589,day_wise_sales_data!$A$2:$A$500,0),MATCH(resource!BY$2,INDIRECT("day_wise_sales_data!$B$1:$BZ$1"),0)),0)</f>
        <v>0</v>
      </c>
      <c r="BZ589" s="3">
        <f ca="1">IFERROR(INDEX(INDIRECT("day_wise_sales_data!$B$2:$BZ$599"),MATCH(resource!$CC589,day_wise_sales_data!$A$2:$A$500,0),MATCH(resource!BZ$2,INDIRECT("day_wise_sales_data!$B$1:$BZ$1"),0)),0)</f>
        <v>0</v>
      </c>
      <c r="CA589" s="3">
        <f ca="1">IFERROR(INDEX(INDIRECT("day_wise_sales_data!$B$2:$BZ$599"),MATCH(resource!$CC589,day_wise_sales_data!$A$2:$A$500,0),MATCH(resource!CA$2,INDIRECT("day_wise_sales_data!$B$1:$BZ$1"),0)),0)</f>
        <v>0</v>
      </c>
      <c r="CC589" s="4">
        <f>sales_data!H588</f>
        <v>0</v>
      </c>
      <c r="CD589" s="1">
        <v>587</v>
      </c>
      <c r="CE589" s="1" t="str">
        <f>IF(AQ589=report!$AQ$3,resource!CD589,"")</f>
        <v/>
      </c>
      <c r="CF589" s="5" t="str">
        <f>IFERROR(SMALL($CE$3:$CE$1001,ROWS($CE$3:CE589)),"")</f>
        <v/>
      </c>
      <c r="CH589">
        <f>IFERROR(VLOOKUP($CC589,data_pull!$E$22:$G$700,2,0),0)</f>
        <v>0</v>
      </c>
      <c r="DK589" s="3" t="str">
        <f>IFERROR(INDEX(COD_SALES!$B$5:$Z$500,MATCH(resource!$CC589,COD_SALES!$A$5:$A$500,0),MATCH(resource!DK$2,COD_SALES!$B$4:$Z$4,0)),"")</f>
        <v/>
      </c>
      <c r="DL589" s="3" t="str">
        <f>IFERROR(INDEX(COD_SALES!$B$5:$Z$500,MATCH(resource!$CC589,COD_SALES!$A$5:$A$500,0),MATCH(resource!DL$2,COD_SALES!$B$4:$Z$4,0)),"")</f>
        <v/>
      </c>
      <c r="DM589" s="3" t="str">
        <f>IFERROR(INDEX(COD_SALES!$B$5:$Z$500,MATCH(resource!$CC589,COD_SALES!$A$5:$A$500,0),MATCH(resource!DM$2,COD_SALES!$B$4:$Z$4,0)),"")</f>
        <v/>
      </c>
      <c r="DN589" s="3" t="str">
        <f>IFERROR(INDEX(COD_SALES!$B$5:$Z$500,MATCH(resource!$CC589,COD_SALES!$A$5:$A$500,0),MATCH(resource!DN$2,COD_SALES!$B$4:$Z$4,0)),"")</f>
        <v/>
      </c>
      <c r="DO589" s="3" t="str">
        <f>IFERROR(INDEX(COD_SALES!$B$5:$Z$500,MATCH(resource!$CC589,COD_SALES!$A$5:$A$500,0),MATCH(resource!DO$2,COD_SALES!$B$4:$Z$4,0)),"")</f>
        <v/>
      </c>
      <c r="DP589" s="3" t="str">
        <f>IFERROR(INDEX(COD_SALES!$B$5:$Z$500,MATCH(resource!$CC589,COD_SALES!$A$5:$A$500,0),MATCH(resource!DP$2,COD_SALES!$B$4:$Z$4,0)),"")</f>
        <v/>
      </c>
      <c r="DQ589" s="3" t="str">
        <f>IFERROR(INDEX(COD_SALES!$B$5:$Z$500,MATCH(resource!$CC589,COD_SALES!$A$5:$A$500,0),MATCH(resource!DQ$2,COD_SALES!$B$4:$Z$4,0)),"")</f>
        <v/>
      </c>
      <c r="DR589" s="3" t="str">
        <f>IFERROR(INDEX(COD_SALES!$B$5:$Z$500,MATCH(resource!$CC589,COD_SALES!$A$5:$A$500,0),MATCH(resource!DR$2,COD_SALES!$B$4:$Z$4,0)),"")</f>
        <v/>
      </c>
      <c r="DS589" s="3" t="str">
        <f>IFERROR(INDEX(COD_SALES!$B$5:$Z$500,MATCH(resource!$CC589,COD_SALES!$A$5:$A$500,0),MATCH(resource!DS$2,COD_SALES!$B$4:$Z$4,0)),"")</f>
        <v/>
      </c>
      <c r="DT589" s="3" t="str">
        <f>IFERROR(INDEX(COD_SALES!$B$5:$Z$500,MATCH(resource!$CC589,COD_SALES!$A$5:$A$500,0),MATCH(resource!DT$2,COD_SALES!$B$4:$Z$4,0)),"")</f>
        <v/>
      </c>
      <c r="DU589" s="3" t="str">
        <f>IFERROR(INDEX(COD_SALES!$B$5:$Z$500,MATCH(resource!$CC589,COD_SALES!$A$5:$A$500,0),MATCH(resource!DU$2,COD_SALES!$B$4:$Z$4,0)),"")</f>
        <v/>
      </c>
      <c r="DV589" s="3" t="str">
        <f>IFERROR(INDEX(COD_SALES!$B$5:$Z$500,MATCH(resource!$CC589,COD_SALES!$A$5:$A$500,0),MATCH(resource!DV$2,COD_SALES!$B$4:$Z$4,0)),"")</f>
        <v/>
      </c>
      <c r="DW589" s="3" t="str">
        <f>IFERROR(INDEX(COD_SALES!$B$5:$Z$500,MATCH(resource!$CC589,COD_SALES!$A$5:$A$500,0),MATCH(resource!DW$2,COD_SALES!$B$4:$Z$4,0)),"")</f>
        <v/>
      </c>
      <c r="DX589" s="3" t="str">
        <f>IFERROR(INDEX(COD_SALES!$B$5:$Z$500,MATCH(resource!$CC589,COD_SALES!$A$5:$A$500,0),MATCH(resource!DX$2,COD_SALES!$B$4:$Z$4,0)),"")</f>
        <v/>
      </c>
      <c r="DY589" s="3" t="str">
        <f>IFERROR(INDEX(COD_SALES!$B$5:$Z$500,MATCH(resource!$CC589,COD_SALES!$A$5:$A$500,0),MATCH(resource!DY$2,COD_SALES!$B$4:$Z$4,0)),"")</f>
        <v/>
      </c>
      <c r="DZ589" s="3" t="str">
        <f>IFERROR(INDEX(COD_SALES!$B$5:$Z$500,MATCH(resource!$CC589,COD_SALES!$A$5:$A$500,0),MATCH(resource!DZ$2,COD_SALES!$B$4:$Z$4,0)),"")</f>
        <v/>
      </c>
      <c r="EA589" s="3" t="str">
        <f>IFERROR(INDEX(COD_SALES!$B$5:$Z$500,MATCH(resource!$CC589,COD_SALES!$A$5:$A$500,0),MATCH(resource!EA$2,COD_SALES!$B$4:$Z$4,0)),"")</f>
        <v/>
      </c>
      <c r="EB589" s="3">
        <f t="shared" si="134"/>
        <v>0</v>
      </c>
      <c r="EW589" s="3">
        <f>IFERROR(VLOOKUP(CC589,data_pull!$AO$25:$AR$546,2,0),0)</f>
        <v>0</v>
      </c>
      <c r="EX589" s="1">
        <f>IFERROR(VLOOKUP(CC589,data_pull!$AO$25:$AR$546,4,0),0)</f>
        <v>0</v>
      </c>
    </row>
    <row r="590" spans="13:154" x14ac:dyDescent="0.25"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4">
        <f>sales_data!B589</f>
        <v>0</v>
      </c>
      <c r="AR590" s="4">
        <f>sales_data!C589</f>
        <v>0</v>
      </c>
      <c r="AS590" s="5" t="str">
        <f t="shared" si="133"/>
        <v/>
      </c>
      <c r="AT590" s="4">
        <f>sales_data!I589</f>
        <v>0</v>
      </c>
      <c r="AU590" s="4">
        <f>sales_data!W589</f>
        <v>0</v>
      </c>
      <c r="AV590" s="1">
        <f>sales_data!N589</f>
        <v>0</v>
      </c>
      <c r="AW590" s="1">
        <f>sales_data!P589</f>
        <v>0</v>
      </c>
      <c r="AX590" s="3">
        <f ca="1">IFERROR(INDEX(INDIRECT("day_wise_sales_data!$B$2:$BZ$599"),MATCH(resource!$CC590,day_wise_sales_data!$A$2:$A$500,0),MATCH(resource!AX$2,INDIRECT("day_wise_sales_data!$B$1:$BZ$1"),0)),0)</f>
        <v>0</v>
      </c>
      <c r="AY590" s="3">
        <f ca="1">IFERROR(INDEX(INDIRECT("day_wise_sales_data!$B$2:$BZ$599"),MATCH(resource!$CC590,day_wise_sales_data!$A$2:$A$500,0),MATCH(resource!AY$2,INDIRECT("day_wise_sales_data!$B$1:$BZ$1"),0)),0)</f>
        <v>0</v>
      </c>
      <c r="AZ590" s="3">
        <f ca="1">IFERROR(INDEX(INDIRECT("day_wise_sales_data!$B$2:$BZ$599"),MATCH(resource!$CC590,day_wise_sales_data!$A$2:$A$500,0),MATCH(resource!AZ$2,INDIRECT("day_wise_sales_data!$B$1:$BZ$1"),0)),0)</f>
        <v>0</v>
      </c>
      <c r="BA590" s="3">
        <f ca="1">IFERROR(INDEX(INDIRECT("day_wise_sales_data!$B$2:$BZ$599"),MATCH(resource!$CC590,day_wise_sales_data!$A$2:$A$500,0),MATCH(resource!BA$2,INDIRECT("day_wise_sales_data!$B$1:$BZ$1"),0)),0)</f>
        <v>0</v>
      </c>
      <c r="BB590" s="3">
        <f ca="1">IFERROR(INDEX(INDIRECT("day_wise_sales_data!$B$2:$BZ$599"),MATCH(resource!$CC590,day_wise_sales_data!$A$2:$A$500,0),MATCH(resource!BB$2,INDIRECT("day_wise_sales_data!$B$1:$BZ$1"),0)),0)</f>
        <v>0</v>
      </c>
      <c r="BC590" s="3">
        <f ca="1">IFERROR(INDEX(INDIRECT("day_wise_sales_data!$B$2:$BZ$599"),MATCH(resource!$CC590,day_wise_sales_data!$A$2:$A$500,0),MATCH(resource!BC$2,INDIRECT("day_wise_sales_data!$B$1:$BZ$1"),0)),0)</f>
        <v>0</v>
      </c>
      <c r="BD590" s="3">
        <f ca="1">IFERROR(INDEX(INDIRECT("day_wise_sales_data!$B$2:$BZ$599"),MATCH(resource!$CC590,day_wise_sales_data!$A$2:$A$500,0),MATCH(resource!BD$2,INDIRECT("day_wise_sales_data!$B$1:$BZ$1"),0)),0)</f>
        <v>0</v>
      </c>
      <c r="BE590" s="3">
        <f ca="1">IFERROR(INDEX(INDIRECT("day_wise_sales_data!$B$2:$BZ$599"),MATCH(resource!$CC590,day_wise_sales_data!$A$2:$A$500,0),MATCH(resource!BE$2,INDIRECT("day_wise_sales_data!$B$1:$BZ$1"),0)),0)</f>
        <v>0</v>
      </c>
      <c r="BF590" s="3">
        <f ca="1">IFERROR(INDEX(INDIRECT("day_wise_sales_data!$B$2:$BZ$599"),MATCH(resource!$CC590,day_wise_sales_data!$A$2:$A$500,0),MATCH(resource!BF$2,INDIRECT("day_wise_sales_data!$B$1:$BZ$1"),0)),0)</f>
        <v>0</v>
      </c>
      <c r="BG590" s="3">
        <f ca="1">IFERROR(INDEX(INDIRECT("day_wise_sales_data!$B$2:$BZ$599"),MATCH(resource!$CC590,day_wise_sales_data!$A$2:$A$500,0),MATCH(resource!BG$2,INDIRECT("day_wise_sales_data!$B$1:$BZ$1"),0)),0)</f>
        <v>0</v>
      </c>
      <c r="BH590" s="3">
        <f ca="1">IFERROR(INDEX(INDIRECT("day_wise_sales_data!$B$2:$BZ$599"),MATCH(resource!$CC590,day_wise_sales_data!$A$2:$A$500,0),MATCH(resource!BH$2,INDIRECT("day_wise_sales_data!$B$1:$BZ$1"),0)),0)</f>
        <v>0</v>
      </c>
      <c r="BI590" s="3">
        <f ca="1">IFERROR(INDEX(INDIRECT("day_wise_sales_data!$B$2:$BZ$599"),MATCH(resource!$CC590,day_wise_sales_data!$A$2:$A$500,0),MATCH(resource!BI$2,INDIRECT("day_wise_sales_data!$B$1:$BZ$1"),0)),0)</f>
        <v>0</v>
      </c>
      <c r="BJ590" s="3">
        <f ca="1">IFERROR(INDEX(INDIRECT("day_wise_sales_data!$B$2:$BZ$599"),MATCH(resource!$CC590,day_wise_sales_data!$A$2:$A$500,0),MATCH(resource!BJ$2,INDIRECT("day_wise_sales_data!$B$1:$BZ$1"),0)),0)</f>
        <v>0</v>
      </c>
      <c r="BK590" s="3">
        <f ca="1">IFERROR(INDEX(INDIRECT("day_wise_sales_data!$B$2:$BZ$599"),MATCH(resource!$CC590,day_wise_sales_data!$A$2:$A$500,0),MATCH(resource!BK$2,INDIRECT("day_wise_sales_data!$B$1:$BZ$1"),0)),0)</f>
        <v>0</v>
      </c>
      <c r="BL590" s="3">
        <f ca="1">IFERROR(INDEX(INDIRECT("day_wise_sales_data!$B$2:$BZ$599"),MATCH(resource!$CC590,day_wise_sales_data!$A$2:$A$500,0),MATCH(resource!BL$2,INDIRECT("day_wise_sales_data!$B$1:$BZ$1"),0)),0)</f>
        <v>0</v>
      </c>
      <c r="BM590" s="3">
        <f ca="1">IFERROR(INDEX(INDIRECT("day_wise_sales_data!$B$2:$BZ$599"),MATCH(resource!$CC590,day_wise_sales_data!$A$2:$A$500,0),MATCH(resource!BM$2,INDIRECT("day_wise_sales_data!$B$1:$BZ$1"),0)),0)</f>
        <v>0</v>
      </c>
      <c r="BN590" s="3">
        <f ca="1">IFERROR(INDEX(INDIRECT("day_wise_sales_data!$B$2:$BZ$599"),MATCH(resource!$CC590,day_wise_sales_data!$A$2:$A$500,0),MATCH(resource!BN$2,INDIRECT("day_wise_sales_data!$B$1:$BZ$1"),0)),0)</f>
        <v>0</v>
      </c>
      <c r="BO590" s="3">
        <f ca="1">IFERROR(INDEX(INDIRECT("day_wise_sales_data!$B$2:$BZ$599"),MATCH(resource!$CC590,day_wise_sales_data!$A$2:$A$500,0),MATCH(resource!BO$2,INDIRECT("day_wise_sales_data!$B$1:$BZ$1"),0)),0)</f>
        <v>0</v>
      </c>
      <c r="BP590" s="3">
        <f ca="1">IFERROR(INDEX(INDIRECT("day_wise_sales_data!$B$2:$BZ$599"),MATCH(resource!$CC590,day_wise_sales_data!$A$2:$A$500,0),MATCH(resource!BP$2,INDIRECT("day_wise_sales_data!$B$1:$BZ$1"),0)),0)</f>
        <v>0</v>
      </c>
      <c r="BQ590" s="3">
        <f ca="1">IFERROR(INDEX(INDIRECT("day_wise_sales_data!$B$2:$BZ$599"),MATCH(resource!$CC590,day_wise_sales_data!$A$2:$A$500,0),MATCH(resource!BQ$2,INDIRECT("day_wise_sales_data!$B$1:$BZ$1"),0)),0)</f>
        <v>0</v>
      </c>
      <c r="BR590" s="3">
        <f ca="1">IFERROR(INDEX(INDIRECT("day_wise_sales_data!$B$2:$BZ$599"),MATCH(resource!$CC590,day_wise_sales_data!$A$2:$A$500,0),MATCH(resource!BR$2,INDIRECT("day_wise_sales_data!$B$1:$BZ$1"),0)),0)</f>
        <v>0</v>
      </c>
      <c r="BS590" s="3">
        <f ca="1">IFERROR(INDEX(INDIRECT("day_wise_sales_data!$B$2:$BZ$599"),MATCH(resource!$CC590,day_wise_sales_data!$A$2:$A$500,0),MATCH(resource!BS$2,INDIRECT("day_wise_sales_data!$B$1:$BZ$1"),0)),0)</f>
        <v>0</v>
      </c>
      <c r="BT590" s="3">
        <f ca="1">IFERROR(INDEX(INDIRECT("day_wise_sales_data!$B$2:$BZ$599"),MATCH(resource!$CC590,day_wise_sales_data!$A$2:$A$500,0),MATCH(resource!BT$2,INDIRECT("day_wise_sales_data!$B$1:$BZ$1"),0)),0)</f>
        <v>0</v>
      </c>
      <c r="BU590" s="3">
        <f ca="1">IFERROR(INDEX(INDIRECT("day_wise_sales_data!$B$2:$BZ$599"),MATCH(resource!$CC590,day_wise_sales_data!$A$2:$A$500,0),MATCH(resource!BU$2,INDIRECT("day_wise_sales_data!$B$1:$BZ$1"),0)),0)</f>
        <v>0</v>
      </c>
      <c r="BV590" s="3">
        <f ca="1">IFERROR(INDEX(INDIRECT("day_wise_sales_data!$B$2:$BZ$599"),MATCH(resource!$CC590,day_wise_sales_data!$A$2:$A$500,0),MATCH(resource!BV$2,INDIRECT("day_wise_sales_data!$B$1:$BZ$1"),0)),0)</f>
        <v>0</v>
      </c>
      <c r="BW590" s="3">
        <f ca="1">IFERROR(INDEX(INDIRECT("day_wise_sales_data!$B$2:$BZ$599"),MATCH(resource!$CC590,day_wise_sales_data!$A$2:$A$500,0),MATCH(resource!BW$2,INDIRECT("day_wise_sales_data!$B$1:$BZ$1"),0)),0)</f>
        <v>0</v>
      </c>
      <c r="BX590" s="3">
        <f ca="1">IFERROR(INDEX(INDIRECT("day_wise_sales_data!$B$2:$BZ$599"),MATCH(resource!$CC590,day_wise_sales_data!$A$2:$A$500,0),MATCH(resource!BX$2,INDIRECT("day_wise_sales_data!$B$1:$BZ$1"),0)),0)</f>
        <v>0</v>
      </c>
      <c r="BY590" s="3">
        <f ca="1">IFERROR(INDEX(INDIRECT("day_wise_sales_data!$B$2:$BZ$599"),MATCH(resource!$CC590,day_wise_sales_data!$A$2:$A$500,0),MATCH(resource!BY$2,INDIRECT("day_wise_sales_data!$B$1:$BZ$1"),0)),0)</f>
        <v>0</v>
      </c>
      <c r="BZ590" s="3">
        <f ca="1">IFERROR(INDEX(INDIRECT("day_wise_sales_data!$B$2:$BZ$599"),MATCH(resource!$CC590,day_wise_sales_data!$A$2:$A$500,0),MATCH(resource!BZ$2,INDIRECT("day_wise_sales_data!$B$1:$BZ$1"),0)),0)</f>
        <v>0</v>
      </c>
      <c r="CA590" s="3">
        <f ca="1">IFERROR(INDEX(INDIRECT("day_wise_sales_data!$B$2:$BZ$599"),MATCH(resource!$CC590,day_wise_sales_data!$A$2:$A$500,0),MATCH(resource!CA$2,INDIRECT("day_wise_sales_data!$B$1:$BZ$1"),0)),0)</f>
        <v>0</v>
      </c>
      <c r="CC590" s="4">
        <f>sales_data!H589</f>
        <v>0</v>
      </c>
      <c r="CD590" s="1">
        <v>588</v>
      </c>
      <c r="CE590" s="1" t="str">
        <f>IF(AQ590=report!$AQ$3,resource!CD590,"")</f>
        <v/>
      </c>
      <c r="CF590" s="5" t="str">
        <f>IFERROR(SMALL($CE$3:$CE$1001,ROWS($CE$3:CE590)),"")</f>
        <v/>
      </c>
      <c r="CH590">
        <f>IFERROR(VLOOKUP($CC590,data_pull!$E$22:$G$700,2,0),0)</f>
        <v>0</v>
      </c>
      <c r="DK590" s="3" t="str">
        <f>IFERROR(INDEX(COD_SALES!$B$5:$Z$500,MATCH(resource!$CC590,COD_SALES!$A$5:$A$500,0),MATCH(resource!DK$2,COD_SALES!$B$4:$Z$4,0)),"")</f>
        <v/>
      </c>
      <c r="DL590" s="3" t="str">
        <f>IFERROR(INDEX(COD_SALES!$B$5:$Z$500,MATCH(resource!$CC590,COD_SALES!$A$5:$A$500,0),MATCH(resource!DL$2,COD_SALES!$B$4:$Z$4,0)),"")</f>
        <v/>
      </c>
      <c r="DM590" s="3" t="str">
        <f>IFERROR(INDEX(COD_SALES!$B$5:$Z$500,MATCH(resource!$CC590,COD_SALES!$A$5:$A$500,0),MATCH(resource!DM$2,COD_SALES!$B$4:$Z$4,0)),"")</f>
        <v/>
      </c>
      <c r="DN590" s="3" t="str">
        <f>IFERROR(INDEX(COD_SALES!$B$5:$Z$500,MATCH(resource!$CC590,COD_SALES!$A$5:$A$500,0),MATCH(resource!DN$2,COD_SALES!$B$4:$Z$4,0)),"")</f>
        <v/>
      </c>
      <c r="DO590" s="3" t="str">
        <f>IFERROR(INDEX(COD_SALES!$B$5:$Z$500,MATCH(resource!$CC590,COD_SALES!$A$5:$A$500,0),MATCH(resource!DO$2,COD_SALES!$B$4:$Z$4,0)),"")</f>
        <v/>
      </c>
      <c r="DP590" s="3" t="str">
        <f>IFERROR(INDEX(COD_SALES!$B$5:$Z$500,MATCH(resource!$CC590,COD_SALES!$A$5:$A$500,0),MATCH(resource!DP$2,COD_SALES!$B$4:$Z$4,0)),"")</f>
        <v/>
      </c>
      <c r="DQ590" s="3" t="str">
        <f>IFERROR(INDEX(COD_SALES!$B$5:$Z$500,MATCH(resource!$CC590,COD_SALES!$A$5:$A$500,0),MATCH(resource!DQ$2,COD_SALES!$B$4:$Z$4,0)),"")</f>
        <v/>
      </c>
      <c r="DR590" s="3" t="str">
        <f>IFERROR(INDEX(COD_SALES!$B$5:$Z$500,MATCH(resource!$CC590,COD_SALES!$A$5:$A$500,0),MATCH(resource!DR$2,COD_SALES!$B$4:$Z$4,0)),"")</f>
        <v/>
      </c>
      <c r="DS590" s="3" t="str">
        <f>IFERROR(INDEX(COD_SALES!$B$5:$Z$500,MATCH(resource!$CC590,COD_SALES!$A$5:$A$500,0),MATCH(resource!DS$2,COD_SALES!$B$4:$Z$4,0)),"")</f>
        <v/>
      </c>
      <c r="DT590" s="3" t="str">
        <f>IFERROR(INDEX(COD_SALES!$B$5:$Z$500,MATCH(resource!$CC590,COD_SALES!$A$5:$A$500,0),MATCH(resource!DT$2,COD_SALES!$B$4:$Z$4,0)),"")</f>
        <v/>
      </c>
      <c r="DU590" s="3" t="str">
        <f>IFERROR(INDEX(COD_SALES!$B$5:$Z$500,MATCH(resource!$CC590,COD_SALES!$A$5:$A$500,0),MATCH(resource!DU$2,COD_SALES!$B$4:$Z$4,0)),"")</f>
        <v/>
      </c>
      <c r="DV590" s="3" t="str">
        <f>IFERROR(INDEX(COD_SALES!$B$5:$Z$500,MATCH(resource!$CC590,COD_SALES!$A$5:$A$500,0),MATCH(resource!DV$2,COD_SALES!$B$4:$Z$4,0)),"")</f>
        <v/>
      </c>
      <c r="DW590" s="3" t="str">
        <f>IFERROR(INDEX(COD_SALES!$B$5:$Z$500,MATCH(resource!$CC590,COD_SALES!$A$5:$A$500,0),MATCH(resource!DW$2,COD_SALES!$B$4:$Z$4,0)),"")</f>
        <v/>
      </c>
      <c r="DX590" s="3" t="str">
        <f>IFERROR(INDEX(COD_SALES!$B$5:$Z$500,MATCH(resource!$CC590,COD_SALES!$A$5:$A$500,0),MATCH(resource!DX$2,COD_SALES!$B$4:$Z$4,0)),"")</f>
        <v/>
      </c>
      <c r="DY590" s="3" t="str">
        <f>IFERROR(INDEX(COD_SALES!$B$5:$Z$500,MATCH(resource!$CC590,COD_SALES!$A$5:$A$500,0),MATCH(resource!DY$2,COD_SALES!$B$4:$Z$4,0)),"")</f>
        <v/>
      </c>
      <c r="DZ590" s="3" t="str">
        <f>IFERROR(INDEX(COD_SALES!$B$5:$Z$500,MATCH(resource!$CC590,COD_SALES!$A$5:$A$500,0),MATCH(resource!DZ$2,COD_SALES!$B$4:$Z$4,0)),"")</f>
        <v/>
      </c>
      <c r="EA590" s="3" t="str">
        <f>IFERROR(INDEX(COD_SALES!$B$5:$Z$500,MATCH(resource!$CC590,COD_SALES!$A$5:$A$500,0),MATCH(resource!EA$2,COD_SALES!$B$4:$Z$4,0)),"")</f>
        <v/>
      </c>
      <c r="EB590" s="3">
        <f t="shared" si="134"/>
        <v>0</v>
      </c>
      <c r="EW590" s="3">
        <f>IFERROR(VLOOKUP(CC590,data_pull!$AO$25:$AR$546,2,0),0)</f>
        <v>0</v>
      </c>
      <c r="EX590" s="1">
        <f>IFERROR(VLOOKUP(CC590,data_pull!$AO$25:$AR$546,4,0),0)</f>
        <v>0</v>
      </c>
    </row>
    <row r="591" spans="13:154" x14ac:dyDescent="0.25"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4">
        <f>sales_data!B590</f>
        <v>0</v>
      </c>
      <c r="AR591" s="4">
        <f>sales_data!C590</f>
        <v>0</v>
      </c>
      <c r="AS591" s="5" t="str">
        <f t="shared" si="133"/>
        <v/>
      </c>
      <c r="AT591" s="4">
        <f>sales_data!I590</f>
        <v>0</v>
      </c>
      <c r="AU591" s="4">
        <f>sales_data!W590</f>
        <v>0</v>
      </c>
      <c r="AV591" s="1">
        <f>sales_data!N590</f>
        <v>0</v>
      </c>
      <c r="AW591" s="1">
        <f>sales_data!P590</f>
        <v>0</v>
      </c>
      <c r="AX591" s="3">
        <f ca="1">IFERROR(INDEX(INDIRECT("day_wise_sales_data!$B$2:$BZ$599"),MATCH(resource!$CC591,day_wise_sales_data!$A$2:$A$500,0),MATCH(resource!AX$2,INDIRECT("day_wise_sales_data!$B$1:$BZ$1"),0)),0)</f>
        <v>0</v>
      </c>
      <c r="AY591" s="3">
        <f ca="1">IFERROR(INDEX(INDIRECT("day_wise_sales_data!$B$2:$BZ$599"),MATCH(resource!$CC591,day_wise_sales_data!$A$2:$A$500,0),MATCH(resource!AY$2,INDIRECT("day_wise_sales_data!$B$1:$BZ$1"),0)),0)</f>
        <v>0</v>
      </c>
      <c r="AZ591" s="3">
        <f ca="1">IFERROR(INDEX(INDIRECT("day_wise_sales_data!$B$2:$BZ$599"),MATCH(resource!$CC591,day_wise_sales_data!$A$2:$A$500,0),MATCH(resource!AZ$2,INDIRECT("day_wise_sales_data!$B$1:$BZ$1"),0)),0)</f>
        <v>0</v>
      </c>
      <c r="BA591" s="3">
        <f ca="1">IFERROR(INDEX(INDIRECT("day_wise_sales_data!$B$2:$BZ$599"),MATCH(resource!$CC591,day_wise_sales_data!$A$2:$A$500,0),MATCH(resource!BA$2,INDIRECT("day_wise_sales_data!$B$1:$BZ$1"),0)),0)</f>
        <v>0</v>
      </c>
      <c r="BB591" s="3">
        <f ca="1">IFERROR(INDEX(INDIRECT("day_wise_sales_data!$B$2:$BZ$599"),MATCH(resource!$CC591,day_wise_sales_data!$A$2:$A$500,0),MATCH(resource!BB$2,INDIRECT("day_wise_sales_data!$B$1:$BZ$1"),0)),0)</f>
        <v>0</v>
      </c>
      <c r="BC591" s="3">
        <f ca="1">IFERROR(INDEX(INDIRECT("day_wise_sales_data!$B$2:$BZ$599"),MATCH(resource!$CC591,day_wise_sales_data!$A$2:$A$500,0),MATCH(resource!BC$2,INDIRECT("day_wise_sales_data!$B$1:$BZ$1"),0)),0)</f>
        <v>0</v>
      </c>
      <c r="BD591" s="3">
        <f ca="1">IFERROR(INDEX(INDIRECT("day_wise_sales_data!$B$2:$BZ$599"),MATCH(resource!$CC591,day_wise_sales_data!$A$2:$A$500,0),MATCH(resource!BD$2,INDIRECT("day_wise_sales_data!$B$1:$BZ$1"),0)),0)</f>
        <v>0</v>
      </c>
      <c r="BE591" s="3">
        <f ca="1">IFERROR(INDEX(INDIRECT("day_wise_sales_data!$B$2:$BZ$599"),MATCH(resource!$CC591,day_wise_sales_data!$A$2:$A$500,0),MATCH(resource!BE$2,INDIRECT("day_wise_sales_data!$B$1:$BZ$1"),0)),0)</f>
        <v>0</v>
      </c>
      <c r="BF591" s="3">
        <f ca="1">IFERROR(INDEX(INDIRECT("day_wise_sales_data!$B$2:$BZ$599"),MATCH(resource!$CC591,day_wise_sales_data!$A$2:$A$500,0),MATCH(resource!BF$2,INDIRECT("day_wise_sales_data!$B$1:$BZ$1"),0)),0)</f>
        <v>0</v>
      </c>
      <c r="BG591" s="3">
        <f ca="1">IFERROR(INDEX(INDIRECT("day_wise_sales_data!$B$2:$BZ$599"),MATCH(resource!$CC591,day_wise_sales_data!$A$2:$A$500,0),MATCH(resource!BG$2,INDIRECT("day_wise_sales_data!$B$1:$BZ$1"),0)),0)</f>
        <v>0</v>
      </c>
      <c r="BH591" s="3">
        <f ca="1">IFERROR(INDEX(INDIRECT("day_wise_sales_data!$B$2:$BZ$599"),MATCH(resource!$CC591,day_wise_sales_data!$A$2:$A$500,0),MATCH(resource!BH$2,INDIRECT("day_wise_sales_data!$B$1:$BZ$1"),0)),0)</f>
        <v>0</v>
      </c>
      <c r="BI591" s="3">
        <f ca="1">IFERROR(INDEX(INDIRECT("day_wise_sales_data!$B$2:$BZ$599"),MATCH(resource!$CC591,day_wise_sales_data!$A$2:$A$500,0),MATCH(resource!BI$2,INDIRECT("day_wise_sales_data!$B$1:$BZ$1"),0)),0)</f>
        <v>0</v>
      </c>
      <c r="BJ591" s="3">
        <f ca="1">IFERROR(INDEX(INDIRECT("day_wise_sales_data!$B$2:$BZ$599"),MATCH(resource!$CC591,day_wise_sales_data!$A$2:$A$500,0),MATCH(resource!BJ$2,INDIRECT("day_wise_sales_data!$B$1:$BZ$1"),0)),0)</f>
        <v>0</v>
      </c>
      <c r="BK591" s="3">
        <f ca="1">IFERROR(INDEX(INDIRECT("day_wise_sales_data!$B$2:$BZ$599"),MATCH(resource!$CC591,day_wise_sales_data!$A$2:$A$500,0),MATCH(resource!BK$2,INDIRECT("day_wise_sales_data!$B$1:$BZ$1"),0)),0)</f>
        <v>0</v>
      </c>
      <c r="BL591" s="3">
        <f ca="1">IFERROR(INDEX(INDIRECT("day_wise_sales_data!$B$2:$BZ$599"),MATCH(resource!$CC591,day_wise_sales_data!$A$2:$A$500,0),MATCH(resource!BL$2,INDIRECT("day_wise_sales_data!$B$1:$BZ$1"),0)),0)</f>
        <v>0</v>
      </c>
      <c r="BM591" s="3">
        <f ca="1">IFERROR(INDEX(INDIRECT("day_wise_sales_data!$B$2:$BZ$599"),MATCH(resource!$CC591,day_wise_sales_data!$A$2:$A$500,0),MATCH(resource!BM$2,INDIRECT("day_wise_sales_data!$B$1:$BZ$1"),0)),0)</f>
        <v>0</v>
      </c>
      <c r="BN591" s="3">
        <f ca="1">IFERROR(INDEX(INDIRECT("day_wise_sales_data!$B$2:$BZ$599"),MATCH(resource!$CC591,day_wise_sales_data!$A$2:$A$500,0),MATCH(resource!BN$2,INDIRECT("day_wise_sales_data!$B$1:$BZ$1"),0)),0)</f>
        <v>0</v>
      </c>
      <c r="BO591" s="3">
        <f ca="1">IFERROR(INDEX(INDIRECT("day_wise_sales_data!$B$2:$BZ$599"),MATCH(resource!$CC591,day_wise_sales_data!$A$2:$A$500,0),MATCH(resource!BO$2,INDIRECT("day_wise_sales_data!$B$1:$BZ$1"),0)),0)</f>
        <v>0</v>
      </c>
      <c r="BP591" s="3">
        <f ca="1">IFERROR(INDEX(INDIRECT("day_wise_sales_data!$B$2:$BZ$599"),MATCH(resource!$CC591,day_wise_sales_data!$A$2:$A$500,0),MATCH(resource!BP$2,INDIRECT("day_wise_sales_data!$B$1:$BZ$1"),0)),0)</f>
        <v>0</v>
      </c>
      <c r="BQ591" s="3">
        <f ca="1">IFERROR(INDEX(INDIRECT("day_wise_sales_data!$B$2:$BZ$599"),MATCH(resource!$CC591,day_wise_sales_data!$A$2:$A$500,0),MATCH(resource!BQ$2,INDIRECT("day_wise_sales_data!$B$1:$BZ$1"),0)),0)</f>
        <v>0</v>
      </c>
      <c r="BR591" s="3">
        <f ca="1">IFERROR(INDEX(INDIRECT("day_wise_sales_data!$B$2:$BZ$599"),MATCH(resource!$CC591,day_wise_sales_data!$A$2:$A$500,0),MATCH(resource!BR$2,INDIRECT("day_wise_sales_data!$B$1:$BZ$1"),0)),0)</f>
        <v>0</v>
      </c>
      <c r="BS591" s="3">
        <f ca="1">IFERROR(INDEX(INDIRECT("day_wise_sales_data!$B$2:$BZ$599"),MATCH(resource!$CC591,day_wise_sales_data!$A$2:$A$500,0),MATCH(resource!BS$2,INDIRECT("day_wise_sales_data!$B$1:$BZ$1"),0)),0)</f>
        <v>0</v>
      </c>
      <c r="BT591" s="3">
        <f ca="1">IFERROR(INDEX(INDIRECT("day_wise_sales_data!$B$2:$BZ$599"),MATCH(resource!$CC591,day_wise_sales_data!$A$2:$A$500,0),MATCH(resource!BT$2,INDIRECT("day_wise_sales_data!$B$1:$BZ$1"),0)),0)</f>
        <v>0</v>
      </c>
      <c r="BU591" s="3">
        <f ca="1">IFERROR(INDEX(INDIRECT("day_wise_sales_data!$B$2:$BZ$599"),MATCH(resource!$CC591,day_wise_sales_data!$A$2:$A$500,0),MATCH(resource!BU$2,INDIRECT("day_wise_sales_data!$B$1:$BZ$1"),0)),0)</f>
        <v>0</v>
      </c>
      <c r="BV591" s="3">
        <f ca="1">IFERROR(INDEX(INDIRECT("day_wise_sales_data!$B$2:$BZ$599"),MATCH(resource!$CC591,day_wise_sales_data!$A$2:$A$500,0),MATCH(resource!BV$2,INDIRECT("day_wise_sales_data!$B$1:$BZ$1"),0)),0)</f>
        <v>0</v>
      </c>
      <c r="BW591" s="3">
        <f ca="1">IFERROR(INDEX(INDIRECT("day_wise_sales_data!$B$2:$BZ$599"),MATCH(resource!$CC591,day_wise_sales_data!$A$2:$A$500,0),MATCH(resource!BW$2,INDIRECT("day_wise_sales_data!$B$1:$BZ$1"),0)),0)</f>
        <v>0</v>
      </c>
      <c r="BX591" s="3">
        <f ca="1">IFERROR(INDEX(INDIRECT("day_wise_sales_data!$B$2:$BZ$599"),MATCH(resource!$CC591,day_wise_sales_data!$A$2:$A$500,0),MATCH(resource!BX$2,INDIRECT("day_wise_sales_data!$B$1:$BZ$1"),0)),0)</f>
        <v>0</v>
      </c>
      <c r="BY591" s="3">
        <f ca="1">IFERROR(INDEX(INDIRECT("day_wise_sales_data!$B$2:$BZ$599"),MATCH(resource!$CC591,day_wise_sales_data!$A$2:$A$500,0),MATCH(resource!BY$2,INDIRECT("day_wise_sales_data!$B$1:$BZ$1"),0)),0)</f>
        <v>0</v>
      </c>
      <c r="BZ591" s="3">
        <f ca="1">IFERROR(INDEX(INDIRECT("day_wise_sales_data!$B$2:$BZ$599"),MATCH(resource!$CC591,day_wise_sales_data!$A$2:$A$500,0),MATCH(resource!BZ$2,INDIRECT("day_wise_sales_data!$B$1:$BZ$1"),0)),0)</f>
        <v>0</v>
      </c>
      <c r="CA591" s="3">
        <f ca="1">IFERROR(INDEX(INDIRECT("day_wise_sales_data!$B$2:$BZ$599"),MATCH(resource!$CC591,day_wise_sales_data!$A$2:$A$500,0),MATCH(resource!CA$2,INDIRECT("day_wise_sales_data!$B$1:$BZ$1"),0)),0)</f>
        <v>0</v>
      </c>
      <c r="CC591" s="4">
        <f>sales_data!H590</f>
        <v>0</v>
      </c>
      <c r="CD591" s="1">
        <v>589</v>
      </c>
      <c r="CE591" s="1" t="str">
        <f>IF(AQ591=report!$AQ$3,resource!CD591,"")</f>
        <v/>
      </c>
      <c r="CF591" s="5" t="str">
        <f>IFERROR(SMALL($CE$3:$CE$1001,ROWS($CE$3:CE591)),"")</f>
        <v/>
      </c>
      <c r="CH591">
        <f>IFERROR(VLOOKUP($CC591,data_pull!$E$22:$G$700,2,0),0)</f>
        <v>0</v>
      </c>
      <c r="DK591" s="3" t="str">
        <f>IFERROR(INDEX(COD_SALES!$B$5:$Z$500,MATCH(resource!$CC591,COD_SALES!$A$5:$A$500,0),MATCH(resource!DK$2,COD_SALES!$B$4:$Z$4,0)),"")</f>
        <v/>
      </c>
      <c r="DL591" s="3" t="str">
        <f>IFERROR(INDEX(COD_SALES!$B$5:$Z$500,MATCH(resource!$CC591,COD_SALES!$A$5:$A$500,0),MATCH(resource!DL$2,COD_SALES!$B$4:$Z$4,0)),"")</f>
        <v/>
      </c>
      <c r="DM591" s="3" t="str">
        <f>IFERROR(INDEX(COD_SALES!$B$5:$Z$500,MATCH(resource!$CC591,COD_SALES!$A$5:$A$500,0),MATCH(resource!DM$2,COD_SALES!$B$4:$Z$4,0)),"")</f>
        <v/>
      </c>
      <c r="DN591" s="3" t="str">
        <f>IFERROR(INDEX(COD_SALES!$B$5:$Z$500,MATCH(resource!$CC591,COD_SALES!$A$5:$A$500,0),MATCH(resource!DN$2,COD_SALES!$B$4:$Z$4,0)),"")</f>
        <v/>
      </c>
      <c r="DO591" s="3" t="str">
        <f>IFERROR(INDEX(COD_SALES!$B$5:$Z$500,MATCH(resource!$CC591,COD_SALES!$A$5:$A$500,0),MATCH(resource!DO$2,COD_SALES!$B$4:$Z$4,0)),"")</f>
        <v/>
      </c>
      <c r="DP591" s="3" t="str">
        <f>IFERROR(INDEX(COD_SALES!$B$5:$Z$500,MATCH(resource!$CC591,COD_SALES!$A$5:$A$500,0),MATCH(resource!DP$2,COD_SALES!$B$4:$Z$4,0)),"")</f>
        <v/>
      </c>
      <c r="DQ591" s="3" t="str">
        <f>IFERROR(INDEX(COD_SALES!$B$5:$Z$500,MATCH(resource!$CC591,COD_SALES!$A$5:$A$500,0),MATCH(resource!DQ$2,COD_SALES!$B$4:$Z$4,0)),"")</f>
        <v/>
      </c>
      <c r="DR591" s="3" t="str">
        <f>IFERROR(INDEX(COD_SALES!$B$5:$Z$500,MATCH(resource!$CC591,COD_SALES!$A$5:$A$500,0),MATCH(resource!DR$2,COD_SALES!$B$4:$Z$4,0)),"")</f>
        <v/>
      </c>
      <c r="DS591" s="3" t="str">
        <f>IFERROR(INDEX(COD_SALES!$B$5:$Z$500,MATCH(resource!$CC591,COD_SALES!$A$5:$A$500,0),MATCH(resource!DS$2,COD_SALES!$B$4:$Z$4,0)),"")</f>
        <v/>
      </c>
      <c r="DT591" s="3" t="str">
        <f>IFERROR(INDEX(COD_SALES!$B$5:$Z$500,MATCH(resource!$CC591,COD_SALES!$A$5:$A$500,0),MATCH(resource!DT$2,COD_SALES!$B$4:$Z$4,0)),"")</f>
        <v/>
      </c>
      <c r="DU591" s="3" t="str">
        <f>IFERROR(INDEX(COD_SALES!$B$5:$Z$500,MATCH(resource!$CC591,COD_SALES!$A$5:$A$500,0),MATCH(resource!DU$2,COD_SALES!$B$4:$Z$4,0)),"")</f>
        <v/>
      </c>
      <c r="DV591" s="3" t="str">
        <f>IFERROR(INDEX(COD_SALES!$B$5:$Z$500,MATCH(resource!$CC591,COD_SALES!$A$5:$A$500,0),MATCH(resource!DV$2,COD_SALES!$B$4:$Z$4,0)),"")</f>
        <v/>
      </c>
      <c r="DW591" s="3" t="str">
        <f>IFERROR(INDEX(COD_SALES!$B$5:$Z$500,MATCH(resource!$CC591,COD_SALES!$A$5:$A$500,0),MATCH(resource!DW$2,COD_SALES!$B$4:$Z$4,0)),"")</f>
        <v/>
      </c>
      <c r="DX591" s="3" t="str">
        <f>IFERROR(INDEX(COD_SALES!$B$5:$Z$500,MATCH(resource!$CC591,COD_SALES!$A$5:$A$500,0),MATCH(resource!DX$2,COD_SALES!$B$4:$Z$4,0)),"")</f>
        <v/>
      </c>
      <c r="DY591" s="3" t="str">
        <f>IFERROR(INDEX(COD_SALES!$B$5:$Z$500,MATCH(resource!$CC591,COD_SALES!$A$5:$A$500,0),MATCH(resource!DY$2,COD_SALES!$B$4:$Z$4,0)),"")</f>
        <v/>
      </c>
      <c r="DZ591" s="3" t="str">
        <f>IFERROR(INDEX(COD_SALES!$B$5:$Z$500,MATCH(resource!$CC591,COD_SALES!$A$5:$A$500,0),MATCH(resource!DZ$2,COD_SALES!$B$4:$Z$4,0)),"")</f>
        <v/>
      </c>
      <c r="EA591" s="3" t="str">
        <f>IFERROR(INDEX(COD_SALES!$B$5:$Z$500,MATCH(resource!$CC591,COD_SALES!$A$5:$A$500,0),MATCH(resource!EA$2,COD_SALES!$B$4:$Z$4,0)),"")</f>
        <v/>
      </c>
      <c r="EB591" s="3">
        <f t="shared" si="134"/>
        <v>0</v>
      </c>
      <c r="EW591" s="3">
        <f>IFERROR(VLOOKUP(CC591,data_pull!$AO$25:$AR$546,2,0),0)</f>
        <v>0</v>
      </c>
      <c r="EX591" s="1">
        <f>IFERROR(VLOOKUP(CC591,data_pull!$AO$25:$AR$546,4,0),0)</f>
        <v>0</v>
      </c>
    </row>
    <row r="592" spans="13:154" x14ac:dyDescent="0.25"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4">
        <f>sales_data!B591</f>
        <v>0</v>
      </c>
      <c r="AR592" s="4">
        <f>sales_data!C591</f>
        <v>0</v>
      </c>
      <c r="AS592" s="5" t="str">
        <f t="shared" si="133"/>
        <v/>
      </c>
      <c r="AT592" s="4">
        <f>sales_data!I591</f>
        <v>0</v>
      </c>
      <c r="AU592" s="4">
        <f>sales_data!W591</f>
        <v>0</v>
      </c>
      <c r="AV592" s="1">
        <f>sales_data!N591</f>
        <v>0</v>
      </c>
      <c r="AW592" s="1">
        <f>sales_data!P591</f>
        <v>0</v>
      </c>
      <c r="AX592" s="3">
        <f ca="1">IFERROR(INDEX(INDIRECT("day_wise_sales_data!$B$2:$BZ$599"),MATCH(resource!$CC592,day_wise_sales_data!$A$2:$A$500,0),MATCH(resource!AX$2,INDIRECT("day_wise_sales_data!$B$1:$BZ$1"),0)),0)</f>
        <v>0</v>
      </c>
      <c r="AY592" s="3">
        <f ca="1">IFERROR(INDEX(INDIRECT("day_wise_sales_data!$B$2:$BZ$599"),MATCH(resource!$CC592,day_wise_sales_data!$A$2:$A$500,0),MATCH(resource!AY$2,INDIRECT("day_wise_sales_data!$B$1:$BZ$1"),0)),0)</f>
        <v>0</v>
      </c>
      <c r="AZ592" s="3">
        <f ca="1">IFERROR(INDEX(INDIRECT("day_wise_sales_data!$B$2:$BZ$599"),MATCH(resource!$CC592,day_wise_sales_data!$A$2:$A$500,0),MATCH(resource!AZ$2,INDIRECT("day_wise_sales_data!$B$1:$BZ$1"),0)),0)</f>
        <v>0</v>
      </c>
      <c r="BA592" s="3">
        <f ca="1">IFERROR(INDEX(INDIRECT("day_wise_sales_data!$B$2:$BZ$599"),MATCH(resource!$CC592,day_wise_sales_data!$A$2:$A$500,0),MATCH(resource!BA$2,INDIRECT("day_wise_sales_data!$B$1:$BZ$1"),0)),0)</f>
        <v>0</v>
      </c>
      <c r="BB592" s="3">
        <f ca="1">IFERROR(INDEX(INDIRECT("day_wise_sales_data!$B$2:$BZ$599"),MATCH(resource!$CC592,day_wise_sales_data!$A$2:$A$500,0),MATCH(resource!BB$2,INDIRECT("day_wise_sales_data!$B$1:$BZ$1"),0)),0)</f>
        <v>0</v>
      </c>
      <c r="BC592" s="3">
        <f ca="1">IFERROR(INDEX(INDIRECT("day_wise_sales_data!$B$2:$BZ$599"),MATCH(resource!$CC592,day_wise_sales_data!$A$2:$A$500,0),MATCH(resource!BC$2,INDIRECT("day_wise_sales_data!$B$1:$BZ$1"),0)),0)</f>
        <v>0</v>
      </c>
      <c r="BD592" s="3">
        <f ca="1">IFERROR(INDEX(INDIRECT("day_wise_sales_data!$B$2:$BZ$599"),MATCH(resource!$CC592,day_wise_sales_data!$A$2:$A$500,0),MATCH(resource!BD$2,INDIRECT("day_wise_sales_data!$B$1:$BZ$1"),0)),0)</f>
        <v>0</v>
      </c>
      <c r="BE592" s="3">
        <f ca="1">IFERROR(INDEX(INDIRECT("day_wise_sales_data!$B$2:$BZ$599"),MATCH(resource!$CC592,day_wise_sales_data!$A$2:$A$500,0),MATCH(resource!BE$2,INDIRECT("day_wise_sales_data!$B$1:$BZ$1"),0)),0)</f>
        <v>0</v>
      </c>
      <c r="BF592" s="3">
        <f ca="1">IFERROR(INDEX(INDIRECT("day_wise_sales_data!$B$2:$BZ$599"),MATCH(resource!$CC592,day_wise_sales_data!$A$2:$A$500,0),MATCH(resource!BF$2,INDIRECT("day_wise_sales_data!$B$1:$BZ$1"),0)),0)</f>
        <v>0</v>
      </c>
      <c r="BG592" s="3">
        <f ca="1">IFERROR(INDEX(INDIRECT("day_wise_sales_data!$B$2:$BZ$599"),MATCH(resource!$CC592,day_wise_sales_data!$A$2:$A$500,0),MATCH(resource!BG$2,INDIRECT("day_wise_sales_data!$B$1:$BZ$1"),0)),0)</f>
        <v>0</v>
      </c>
      <c r="BH592" s="3">
        <f ca="1">IFERROR(INDEX(INDIRECT("day_wise_sales_data!$B$2:$BZ$599"),MATCH(resource!$CC592,day_wise_sales_data!$A$2:$A$500,0),MATCH(resource!BH$2,INDIRECT("day_wise_sales_data!$B$1:$BZ$1"),0)),0)</f>
        <v>0</v>
      </c>
      <c r="BI592" s="3">
        <f ca="1">IFERROR(INDEX(INDIRECT("day_wise_sales_data!$B$2:$BZ$599"),MATCH(resource!$CC592,day_wise_sales_data!$A$2:$A$500,0),MATCH(resource!BI$2,INDIRECT("day_wise_sales_data!$B$1:$BZ$1"),0)),0)</f>
        <v>0</v>
      </c>
      <c r="BJ592" s="3">
        <f ca="1">IFERROR(INDEX(INDIRECT("day_wise_sales_data!$B$2:$BZ$599"),MATCH(resource!$CC592,day_wise_sales_data!$A$2:$A$500,0),MATCH(resource!BJ$2,INDIRECT("day_wise_sales_data!$B$1:$BZ$1"),0)),0)</f>
        <v>0</v>
      </c>
      <c r="BK592" s="3">
        <f ca="1">IFERROR(INDEX(INDIRECT("day_wise_sales_data!$B$2:$BZ$599"),MATCH(resource!$CC592,day_wise_sales_data!$A$2:$A$500,0),MATCH(resource!BK$2,INDIRECT("day_wise_sales_data!$B$1:$BZ$1"),0)),0)</f>
        <v>0</v>
      </c>
      <c r="BL592" s="3">
        <f ca="1">IFERROR(INDEX(INDIRECT("day_wise_sales_data!$B$2:$BZ$599"),MATCH(resource!$CC592,day_wise_sales_data!$A$2:$A$500,0),MATCH(resource!BL$2,INDIRECT("day_wise_sales_data!$B$1:$BZ$1"),0)),0)</f>
        <v>0</v>
      </c>
      <c r="BM592" s="3">
        <f ca="1">IFERROR(INDEX(INDIRECT("day_wise_sales_data!$B$2:$BZ$599"),MATCH(resource!$CC592,day_wise_sales_data!$A$2:$A$500,0),MATCH(resource!BM$2,INDIRECT("day_wise_sales_data!$B$1:$BZ$1"),0)),0)</f>
        <v>0</v>
      </c>
      <c r="BN592" s="3">
        <f ca="1">IFERROR(INDEX(INDIRECT("day_wise_sales_data!$B$2:$BZ$599"),MATCH(resource!$CC592,day_wise_sales_data!$A$2:$A$500,0),MATCH(resource!BN$2,INDIRECT("day_wise_sales_data!$B$1:$BZ$1"),0)),0)</f>
        <v>0</v>
      </c>
      <c r="BO592" s="3">
        <f ca="1">IFERROR(INDEX(INDIRECT("day_wise_sales_data!$B$2:$BZ$599"),MATCH(resource!$CC592,day_wise_sales_data!$A$2:$A$500,0),MATCH(resource!BO$2,INDIRECT("day_wise_sales_data!$B$1:$BZ$1"),0)),0)</f>
        <v>0</v>
      </c>
      <c r="BP592" s="3">
        <f ca="1">IFERROR(INDEX(INDIRECT("day_wise_sales_data!$B$2:$BZ$599"),MATCH(resource!$CC592,day_wise_sales_data!$A$2:$A$500,0),MATCH(resource!BP$2,INDIRECT("day_wise_sales_data!$B$1:$BZ$1"),0)),0)</f>
        <v>0</v>
      </c>
      <c r="BQ592" s="3">
        <f ca="1">IFERROR(INDEX(INDIRECT("day_wise_sales_data!$B$2:$BZ$599"),MATCH(resource!$CC592,day_wise_sales_data!$A$2:$A$500,0),MATCH(resource!BQ$2,INDIRECT("day_wise_sales_data!$B$1:$BZ$1"),0)),0)</f>
        <v>0</v>
      </c>
      <c r="BR592" s="3">
        <f ca="1">IFERROR(INDEX(INDIRECT("day_wise_sales_data!$B$2:$BZ$599"),MATCH(resource!$CC592,day_wise_sales_data!$A$2:$A$500,0),MATCH(resource!BR$2,INDIRECT("day_wise_sales_data!$B$1:$BZ$1"),0)),0)</f>
        <v>0</v>
      </c>
      <c r="BS592" s="3">
        <f ca="1">IFERROR(INDEX(INDIRECT("day_wise_sales_data!$B$2:$BZ$599"),MATCH(resource!$CC592,day_wise_sales_data!$A$2:$A$500,0),MATCH(resource!BS$2,INDIRECT("day_wise_sales_data!$B$1:$BZ$1"),0)),0)</f>
        <v>0</v>
      </c>
      <c r="BT592" s="3">
        <f ca="1">IFERROR(INDEX(INDIRECT("day_wise_sales_data!$B$2:$BZ$599"),MATCH(resource!$CC592,day_wise_sales_data!$A$2:$A$500,0),MATCH(resource!BT$2,INDIRECT("day_wise_sales_data!$B$1:$BZ$1"),0)),0)</f>
        <v>0</v>
      </c>
      <c r="BU592" s="3">
        <f ca="1">IFERROR(INDEX(INDIRECT("day_wise_sales_data!$B$2:$BZ$599"),MATCH(resource!$CC592,day_wise_sales_data!$A$2:$A$500,0),MATCH(resource!BU$2,INDIRECT("day_wise_sales_data!$B$1:$BZ$1"),0)),0)</f>
        <v>0</v>
      </c>
      <c r="BV592" s="3">
        <f ca="1">IFERROR(INDEX(INDIRECT("day_wise_sales_data!$B$2:$BZ$599"),MATCH(resource!$CC592,day_wise_sales_data!$A$2:$A$500,0),MATCH(resource!BV$2,INDIRECT("day_wise_sales_data!$B$1:$BZ$1"),0)),0)</f>
        <v>0</v>
      </c>
      <c r="BW592" s="3">
        <f ca="1">IFERROR(INDEX(INDIRECT("day_wise_sales_data!$B$2:$BZ$599"),MATCH(resource!$CC592,day_wise_sales_data!$A$2:$A$500,0),MATCH(resource!BW$2,INDIRECT("day_wise_sales_data!$B$1:$BZ$1"),0)),0)</f>
        <v>0</v>
      </c>
      <c r="BX592" s="3">
        <f ca="1">IFERROR(INDEX(INDIRECT("day_wise_sales_data!$B$2:$BZ$599"),MATCH(resource!$CC592,day_wise_sales_data!$A$2:$A$500,0),MATCH(resource!BX$2,INDIRECT("day_wise_sales_data!$B$1:$BZ$1"),0)),0)</f>
        <v>0</v>
      </c>
      <c r="BY592" s="3">
        <f ca="1">IFERROR(INDEX(INDIRECT("day_wise_sales_data!$B$2:$BZ$599"),MATCH(resource!$CC592,day_wise_sales_data!$A$2:$A$500,0),MATCH(resource!BY$2,INDIRECT("day_wise_sales_data!$B$1:$BZ$1"),0)),0)</f>
        <v>0</v>
      </c>
      <c r="BZ592" s="3">
        <f ca="1">IFERROR(INDEX(INDIRECT("day_wise_sales_data!$B$2:$BZ$599"),MATCH(resource!$CC592,day_wise_sales_data!$A$2:$A$500,0),MATCH(resource!BZ$2,INDIRECT("day_wise_sales_data!$B$1:$BZ$1"),0)),0)</f>
        <v>0</v>
      </c>
      <c r="CA592" s="3">
        <f ca="1">IFERROR(INDEX(INDIRECT("day_wise_sales_data!$B$2:$BZ$599"),MATCH(resource!$CC592,day_wise_sales_data!$A$2:$A$500,0),MATCH(resource!CA$2,INDIRECT("day_wise_sales_data!$B$1:$BZ$1"),0)),0)</f>
        <v>0</v>
      </c>
      <c r="CC592" s="4">
        <f>sales_data!H591</f>
        <v>0</v>
      </c>
      <c r="CD592" s="1">
        <v>590</v>
      </c>
      <c r="CE592" s="1" t="str">
        <f>IF(AQ592=report!$AQ$3,resource!CD592,"")</f>
        <v/>
      </c>
      <c r="CF592" s="5" t="str">
        <f>IFERROR(SMALL($CE$3:$CE$1001,ROWS($CE$3:CE592)),"")</f>
        <v/>
      </c>
      <c r="CH592">
        <f>IFERROR(VLOOKUP($CC592,data_pull!$E$22:$G$700,2,0),0)</f>
        <v>0</v>
      </c>
      <c r="DK592" s="3" t="str">
        <f>IFERROR(INDEX(COD_SALES!$B$5:$Z$500,MATCH(resource!$CC592,COD_SALES!$A$5:$A$500,0),MATCH(resource!DK$2,COD_SALES!$B$4:$Z$4,0)),"")</f>
        <v/>
      </c>
      <c r="DL592" s="3" t="str">
        <f>IFERROR(INDEX(COD_SALES!$B$5:$Z$500,MATCH(resource!$CC592,COD_SALES!$A$5:$A$500,0),MATCH(resource!DL$2,COD_SALES!$B$4:$Z$4,0)),"")</f>
        <v/>
      </c>
      <c r="DM592" s="3" t="str">
        <f>IFERROR(INDEX(COD_SALES!$B$5:$Z$500,MATCH(resource!$CC592,COD_SALES!$A$5:$A$500,0),MATCH(resource!DM$2,COD_SALES!$B$4:$Z$4,0)),"")</f>
        <v/>
      </c>
      <c r="DN592" s="3" t="str">
        <f>IFERROR(INDEX(COD_SALES!$B$5:$Z$500,MATCH(resource!$CC592,COD_SALES!$A$5:$A$500,0),MATCH(resource!DN$2,COD_SALES!$B$4:$Z$4,0)),"")</f>
        <v/>
      </c>
      <c r="DO592" s="3" t="str">
        <f>IFERROR(INDEX(COD_SALES!$B$5:$Z$500,MATCH(resource!$CC592,COD_SALES!$A$5:$A$500,0),MATCH(resource!DO$2,COD_SALES!$B$4:$Z$4,0)),"")</f>
        <v/>
      </c>
      <c r="DP592" s="3" t="str">
        <f>IFERROR(INDEX(COD_SALES!$B$5:$Z$500,MATCH(resource!$CC592,COD_SALES!$A$5:$A$500,0),MATCH(resource!DP$2,COD_SALES!$B$4:$Z$4,0)),"")</f>
        <v/>
      </c>
      <c r="DQ592" s="3" t="str">
        <f>IFERROR(INDEX(COD_SALES!$B$5:$Z$500,MATCH(resource!$CC592,COD_SALES!$A$5:$A$500,0),MATCH(resource!DQ$2,COD_SALES!$B$4:$Z$4,0)),"")</f>
        <v/>
      </c>
      <c r="DR592" s="3" t="str">
        <f>IFERROR(INDEX(COD_SALES!$B$5:$Z$500,MATCH(resource!$CC592,COD_SALES!$A$5:$A$500,0),MATCH(resource!DR$2,COD_SALES!$B$4:$Z$4,0)),"")</f>
        <v/>
      </c>
      <c r="DS592" s="3" t="str">
        <f>IFERROR(INDEX(COD_SALES!$B$5:$Z$500,MATCH(resource!$CC592,COD_SALES!$A$5:$A$500,0),MATCH(resource!DS$2,COD_SALES!$B$4:$Z$4,0)),"")</f>
        <v/>
      </c>
      <c r="DT592" s="3" t="str">
        <f>IFERROR(INDEX(COD_SALES!$B$5:$Z$500,MATCH(resource!$CC592,COD_SALES!$A$5:$A$500,0),MATCH(resource!DT$2,COD_SALES!$B$4:$Z$4,0)),"")</f>
        <v/>
      </c>
      <c r="DU592" s="3" t="str">
        <f>IFERROR(INDEX(COD_SALES!$B$5:$Z$500,MATCH(resource!$CC592,COD_SALES!$A$5:$A$500,0),MATCH(resource!DU$2,COD_SALES!$B$4:$Z$4,0)),"")</f>
        <v/>
      </c>
      <c r="DV592" s="3" t="str">
        <f>IFERROR(INDEX(COD_SALES!$B$5:$Z$500,MATCH(resource!$CC592,COD_SALES!$A$5:$A$500,0),MATCH(resource!DV$2,COD_SALES!$B$4:$Z$4,0)),"")</f>
        <v/>
      </c>
      <c r="DW592" s="3" t="str">
        <f>IFERROR(INDEX(COD_SALES!$B$5:$Z$500,MATCH(resource!$CC592,COD_SALES!$A$5:$A$500,0),MATCH(resource!DW$2,COD_SALES!$B$4:$Z$4,0)),"")</f>
        <v/>
      </c>
      <c r="DX592" s="3" t="str">
        <f>IFERROR(INDEX(COD_SALES!$B$5:$Z$500,MATCH(resource!$CC592,COD_SALES!$A$5:$A$500,0),MATCH(resource!DX$2,COD_SALES!$B$4:$Z$4,0)),"")</f>
        <v/>
      </c>
      <c r="DY592" s="3" t="str">
        <f>IFERROR(INDEX(COD_SALES!$B$5:$Z$500,MATCH(resource!$CC592,COD_SALES!$A$5:$A$500,0),MATCH(resource!DY$2,COD_SALES!$B$4:$Z$4,0)),"")</f>
        <v/>
      </c>
      <c r="DZ592" s="3" t="str">
        <f>IFERROR(INDEX(COD_SALES!$B$5:$Z$500,MATCH(resource!$CC592,COD_SALES!$A$5:$A$500,0),MATCH(resource!DZ$2,COD_SALES!$B$4:$Z$4,0)),"")</f>
        <v/>
      </c>
      <c r="EA592" s="3" t="str">
        <f>IFERROR(INDEX(COD_SALES!$B$5:$Z$500,MATCH(resource!$CC592,COD_SALES!$A$5:$A$500,0),MATCH(resource!EA$2,COD_SALES!$B$4:$Z$4,0)),"")</f>
        <v/>
      </c>
      <c r="EB592" s="3">
        <f t="shared" si="134"/>
        <v>0</v>
      </c>
      <c r="EW592" s="3">
        <f>IFERROR(VLOOKUP(CC592,data_pull!$AO$25:$AR$546,2,0),0)</f>
        <v>0</v>
      </c>
      <c r="EX592" s="1">
        <f>IFERROR(VLOOKUP(CC592,data_pull!$AO$25:$AR$546,4,0),0)</f>
        <v>0</v>
      </c>
    </row>
    <row r="593" spans="13:154" x14ac:dyDescent="0.25"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4">
        <f>sales_data!B592</f>
        <v>0</v>
      </c>
      <c r="AR593" s="4">
        <f>sales_data!C592</f>
        <v>0</v>
      </c>
      <c r="AS593" s="5" t="str">
        <f t="shared" si="133"/>
        <v/>
      </c>
      <c r="AT593" s="4">
        <f>sales_data!I592</f>
        <v>0</v>
      </c>
      <c r="AU593" s="4">
        <f>sales_data!W592</f>
        <v>0</v>
      </c>
      <c r="AV593" s="1">
        <f>sales_data!N592</f>
        <v>0</v>
      </c>
      <c r="AW593" s="1">
        <f>sales_data!P592</f>
        <v>0</v>
      </c>
      <c r="AX593" s="3">
        <f ca="1">IFERROR(INDEX(INDIRECT("day_wise_sales_data!$B$2:$BZ$599"),MATCH(resource!$CC593,day_wise_sales_data!$A$2:$A$500,0),MATCH(resource!AX$2,INDIRECT("day_wise_sales_data!$B$1:$BZ$1"),0)),0)</f>
        <v>0</v>
      </c>
      <c r="AY593" s="3">
        <f ca="1">IFERROR(INDEX(INDIRECT("day_wise_sales_data!$B$2:$BZ$599"),MATCH(resource!$CC593,day_wise_sales_data!$A$2:$A$500,0),MATCH(resource!AY$2,INDIRECT("day_wise_sales_data!$B$1:$BZ$1"),0)),0)</f>
        <v>0</v>
      </c>
      <c r="AZ593" s="3">
        <f ca="1">IFERROR(INDEX(INDIRECT("day_wise_sales_data!$B$2:$BZ$599"),MATCH(resource!$CC593,day_wise_sales_data!$A$2:$A$500,0),MATCH(resource!AZ$2,INDIRECT("day_wise_sales_data!$B$1:$BZ$1"),0)),0)</f>
        <v>0</v>
      </c>
      <c r="BA593" s="3">
        <f ca="1">IFERROR(INDEX(INDIRECT("day_wise_sales_data!$B$2:$BZ$599"),MATCH(resource!$CC593,day_wise_sales_data!$A$2:$A$500,0),MATCH(resource!BA$2,INDIRECT("day_wise_sales_data!$B$1:$BZ$1"),0)),0)</f>
        <v>0</v>
      </c>
      <c r="BB593" s="3">
        <f ca="1">IFERROR(INDEX(INDIRECT("day_wise_sales_data!$B$2:$BZ$599"),MATCH(resource!$CC593,day_wise_sales_data!$A$2:$A$500,0),MATCH(resource!BB$2,INDIRECT("day_wise_sales_data!$B$1:$BZ$1"),0)),0)</f>
        <v>0</v>
      </c>
      <c r="BC593" s="3">
        <f ca="1">IFERROR(INDEX(INDIRECT("day_wise_sales_data!$B$2:$BZ$599"),MATCH(resource!$CC593,day_wise_sales_data!$A$2:$A$500,0),MATCH(resource!BC$2,INDIRECT("day_wise_sales_data!$B$1:$BZ$1"),0)),0)</f>
        <v>0</v>
      </c>
      <c r="BD593" s="3">
        <f ca="1">IFERROR(INDEX(INDIRECT("day_wise_sales_data!$B$2:$BZ$599"),MATCH(resource!$CC593,day_wise_sales_data!$A$2:$A$500,0),MATCH(resource!BD$2,INDIRECT("day_wise_sales_data!$B$1:$BZ$1"),0)),0)</f>
        <v>0</v>
      </c>
      <c r="BE593" s="3">
        <f ca="1">IFERROR(INDEX(INDIRECT("day_wise_sales_data!$B$2:$BZ$599"),MATCH(resource!$CC593,day_wise_sales_data!$A$2:$A$500,0),MATCH(resource!BE$2,INDIRECT("day_wise_sales_data!$B$1:$BZ$1"),0)),0)</f>
        <v>0</v>
      </c>
      <c r="BF593" s="3">
        <f ca="1">IFERROR(INDEX(INDIRECT("day_wise_sales_data!$B$2:$BZ$599"),MATCH(resource!$CC593,day_wise_sales_data!$A$2:$A$500,0),MATCH(resource!BF$2,INDIRECT("day_wise_sales_data!$B$1:$BZ$1"),0)),0)</f>
        <v>0</v>
      </c>
      <c r="BG593" s="3">
        <f ca="1">IFERROR(INDEX(INDIRECT("day_wise_sales_data!$B$2:$BZ$599"),MATCH(resource!$CC593,day_wise_sales_data!$A$2:$A$500,0),MATCH(resource!BG$2,INDIRECT("day_wise_sales_data!$B$1:$BZ$1"),0)),0)</f>
        <v>0</v>
      </c>
      <c r="BH593" s="3">
        <f ca="1">IFERROR(INDEX(INDIRECT("day_wise_sales_data!$B$2:$BZ$599"),MATCH(resource!$CC593,day_wise_sales_data!$A$2:$A$500,0),MATCH(resource!BH$2,INDIRECT("day_wise_sales_data!$B$1:$BZ$1"),0)),0)</f>
        <v>0</v>
      </c>
      <c r="BI593" s="3">
        <f ca="1">IFERROR(INDEX(INDIRECT("day_wise_sales_data!$B$2:$BZ$599"),MATCH(resource!$CC593,day_wise_sales_data!$A$2:$A$500,0),MATCH(resource!BI$2,INDIRECT("day_wise_sales_data!$B$1:$BZ$1"),0)),0)</f>
        <v>0</v>
      </c>
      <c r="BJ593" s="3">
        <f ca="1">IFERROR(INDEX(INDIRECT("day_wise_sales_data!$B$2:$BZ$599"),MATCH(resource!$CC593,day_wise_sales_data!$A$2:$A$500,0),MATCH(resource!BJ$2,INDIRECT("day_wise_sales_data!$B$1:$BZ$1"),0)),0)</f>
        <v>0</v>
      </c>
      <c r="BK593" s="3">
        <f ca="1">IFERROR(INDEX(INDIRECT("day_wise_sales_data!$B$2:$BZ$599"),MATCH(resource!$CC593,day_wise_sales_data!$A$2:$A$500,0),MATCH(resource!BK$2,INDIRECT("day_wise_sales_data!$B$1:$BZ$1"),0)),0)</f>
        <v>0</v>
      </c>
      <c r="BL593" s="3">
        <f ca="1">IFERROR(INDEX(INDIRECT("day_wise_sales_data!$B$2:$BZ$599"),MATCH(resource!$CC593,day_wise_sales_data!$A$2:$A$500,0),MATCH(resource!BL$2,INDIRECT("day_wise_sales_data!$B$1:$BZ$1"),0)),0)</f>
        <v>0</v>
      </c>
      <c r="BM593" s="3">
        <f ca="1">IFERROR(INDEX(INDIRECT("day_wise_sales_data!$B$2:$BZ$599"),MATCH(resource!$CC593,day_wise_sales_data!$A$2:$A$500,0),MATCH(resource!BM$2,INDIRECT("day_wise_sales_data!$B$1:$BZ$1"),0)),0)</f>
        <v>0</v>
      </c>
      <c r="BN593" s="3">
        <f ca="1">IFERROR(INDEX(INDIRECT("day_wise_sales_data!$B$2:$BZ$599"),MATCH(resource!$CC593,day_wise_sales_data!$A$2:$A$500,0),MATCH(resource!BN$2,INDIRECT("day_wise_sales_data!$B$1:$BZ$1"),0)),0)</f>
        <v>0</v>
      </c>
      <c r="BO593" s="3">
        <f ca="1">IFERROR(INDEX(INDIRECT("day_wise_sales_data!$B$2:$BZ$599"),MATCH(resource!$CC593,day_wise_sales_data!$A$2:$A$500,0),MATCH(resource!BO$2,INDIRECT("day_wise_sales_data!$B$1:$BZ$1"),0)),0)</f>
        <v>0</v>
      </c>
      <c r="BP593" s="3">
        <f ca="1">IFERROR(INDEX(INDIRECT("day_wise_sales_data!$B$2:$BZ$599"),MATCH(resource!$CC593,day_wise_sales_data!$A$2:$A$500,0),MATCH(resource!BP$2,INDIRECT("day_wise_sales_data!$B$1:$BZ$1"),0)),0)</f>
        <v>0</v>
      </c>
      <c r="BQ593" s="3">
        <f ca="1">IFERROR(INDEX(INDIRECT("day_wise_sales_data!$B$2:$BZ$599"),MATCH(resource!$CC593,day_wise_sales_data!$A$2:$A$500,0),MATCH(resource!BQ$2,INDIRECT("day_wise_sales_data!$B$1:$BZ$1"),0)),0)</f>
        <v>0</v>
      </c>
      <c r="BR593" s="3">
        <f ca="1">IFERROR(INDEX(INDIRECT("day_wise_sales_data!$B$2:$BZ$599"),MATCH(resource!$CC593,day_wise_sales_data!$A$2:$A$500,0),MATCH(resource!BR$2,INDIRECT("day_wise_sales_data!$B$1:$BZ$1"),0)),0)</f>
        <v>0</v>
      </c>
      <c r="BS593" s="3">
        <f ca="1">IFERROR(INDEX(INDIRECT("day_wise_sales_data!$B$2:$BZ$599"),MATCH(resource!$CC593,day_wise_sales_data!$A$2:$A$500,0),MATCH(resource!BS$2,INDIRECT("day_wise_sales_data!$B$1:$BZ$1"),0)),0)</f>
        <v>0</v>
      </c>
      <c r="BT593" s="3">
        <f ca="1">IFERROR(INDEX(INDIRECT("day_wise_sales_data!$B$2:$BZ$599"),MATCH(resource!$CC593,day_wise_sales_data!$A$2:$A$500,0),MATCH(resource!BT$2,INDIRECT("day_wise_sales_data!$B$1:$BZ$1"),0)),0)</f>
        <v>0</v>
      </c>
      <c r="BU593" s="3">
        <f ca="1">IFERROR(INDEX(INDIRECT("day_wise_sales_data!$B$2:$BZ$599"),MATCH(resource!$CC593,day_wise_sales_data!$A$2:$A$500,0),MATCH(resource!BU$2,INDIRECT("day_wise_sales_data!$B$1:$BZ$1"),0)),0)</f>
        <v>0</v>
      </c>
      <c r="BV593" s="3">
        <f ca="1">IFERROR(INDEX(INDIRECT("day_wise_sales_data!$B$2:$BZ$599"),MATCH(resource!$CC593,day_wise_sales_data!$A$2:$A$500,0),MATCH(resource!BV$2,INDIRECT("day_wise_sales_data!$B$1:$BZ$1"),0)),0)</f>
        <v>0</v>
      </c>
      <c r="BW593" s="3">
        <f ca="1">IFERROR(INDEX(INDIRECT("day_wise_sales_data!$B$2:$BZ$599"),MATCH(resource!$CC593,day_wise_sales_data!$A$2:$A$500,0),MATCH(resource!BW$2,INDIRECT("day_wise_sales_data!$B$1:$BZ$1"),0)),0)</f>
        <v>0</v>
      </c>
      <c r="BX593" s="3">
        <f ca="1">IFERROR(INDEX(INDIRECT("day_wise_sales_data!$B$2:$BZ$599"),MATCH(resource!$CC593,day_wise_sales_data!$A$2:$A$500,0),MATCH(resource!BX$2,INDIRECT("day_wise_sales_data!$B$1:$BZ$1"),0)),0)</f>
        <v>0</v>
      </c>
      <c r="BY593" s="3">
        <f ca="1">IFERROR(INDEX(INDIRECT("day_wise_sales_data!$B$2:$BZ$599"),MATCH(resource!$CC593,day_wise_sales_data!$A$2:$A$500,0),MATCH(resource!BY$2,INDIRECT("day_wise_sales_data!$B$1:$BZ$1"),0)),0)</f>
        <v>0</v>
      </c>
      <c r="BZ593" s="3">
        <f ca="1">IFERROR(INDEX(INDIRECT("day_wise_sales_data!$B$2:$BZ$599"),MATCH(resource!$CC593,day_wise_sales_data!$A$2:$A$500,0),MATCH(resource!BZ$2,INDIRECT("day_wise_sales_data!$B$1:$BZ$1"),0)),0)</f>
        <v>0</v>
      </c>
      <c r="CA593" s="3">
        <f ca="1">IFERROR(INDEX(INDIRECT("day_wise_sales_data!$B$2:$BZ$599"),MATCH(resource!$CC593,day_wise_sales_data!$A$2:$A$500,0),MATCH(resource!CA$2,INDIRECT("day_wise_sales_data!$B$1:$BZ$1"),0)),0)</f>
        <v>0</v>
      </c>
      <c r="CC593" s="4">
        <f>sales_data!H592</f>
        <v>0</v>
      </c>
      <c r="CD593" s="1">
        <v>591</v>
      </c>
      <c r="CE593" s="1" t="str">
        <f>IF(AQ593=report!$AQ$3,resource!CD593,"")</f>
        <v/>
      </c>
      <c r="CF593" s="5" t="str">
        <f>IFERROR(SMALL($CE$3:$CE$1001,ROWS($CE$3:CE593)),"")</f>
        <v/>
      </c>
      <c r="CH593">
        <f>IFERROR(VLOOKUP($CC593,data_pull!$E$22:$G$700,2,0),0)</f>
        <v>0</v>
      </c>
      <c r="DK593" s="3" t="str">
        <f>IFERROR(INDEX(COD_SALES!$B$5:$Z$500,MATCH(resource!$CC593,COD_SALES!$A$5:$A$500,0),MATCH(resource!DK$2,COD_SALES!$B$4:$Z$4,0)),"")</f>
        <v/>
      </c>
      <c r="DL593" s="3" t="str">
        <f>IFERROR(INDEX(COD_SALES!$B$5:$Z$500,MATCH(resource!$CC593,COD_SALES!$A$5:$A$500,0),MATCH(resource!DL$2,COD_SALES!$B$4:$Z$4,0)),"")</f>
        <v/>
      </c>
      <c r="DM593" s="3" t="str">
        <f>IFERROR(INDEX(COD_SALES!$B$5:$Z$500,MATCH(resource!$CC593,COD_SALES!$A$5:$A$500,0),MATCH(resource!DM$2,COD_SALES!$B$4:$Z$4,0)),"")</f>
        <v/>
      </c>
      <c r="DN593" s="3" t="str">
        <f>IFERROR(INDEX(COD_SALES!$B$5:$Z$500,MATCH(resource!$CC593,COD_SALES!$A$5:$A$500,0),MATCH(resource!DN$2,COD_SALES!$B$4:$Z$4,0)),"")</f>
        <v/>
      </c>
      <c r="DO593" s="3" t="str">
        <f>IFERROR(INDEX(COD_SALES!$B$5:$Z$500,MATCH(resource!$CC593,COD_SALES!$A$5:$A$500,0),MATCH(resource!DO$2,COD_SALES!$B$4:$Z$4,0)),"")</f>
        <v/>
      </c>
      <c r="DP593" s="3" t="str">
        <f>IFERROR(INDEX(COD_SALES!$B$5:$Z$500,MATCH(resource!$CC593,COD_SALES!$A$5:$A$500,0),MATCH(resource!DP$2,COD_SALES!$B$4:$Z$4,0)),"")</f>
        <v/>
      </c>
      <c r="DQ593" s="3" t="str">
        <f>IFERROR(INDEX(COD_SALES!$B$5:$Z$500,MATCH(resource!$CC593,COD_SALES!$A$5:$A$500,0),MATCH(resource!DQ$2,COD_SALES!$B$4:$Z$4,0)),"")</f>
        <v/>
      </c>
      <c r="DR593" s="3" t="str">
        <f>IFERROR(INDEX(COD_SALES!$B$5:$Z$500,MATCH(resource!$CC593,COD_SALES!$A$5:$A$500,0),MATCH(resource!DR$2,COD_SALES!$B$4:$Z$4,0)),"")</f>
        <v/>
      </c>
      <c r="DS593" s="3" t="str">
        <f>IFERROR(INDEX(COD_SALES!$B$5:$Z$500,MATCH(resource!$CC593,COD_SALES!$A$5:$A$500,0),MATCH(resource!DS$2,COD_SALES!$B$4:$Z$4,0)),"")</f>
        <v/>
      </c>
      <c r="DT593" s="3" t="str">
        <f>IFERROR(INDEX(COD_SALES!$B$5:$Z$500,MATCH(resource!$CC593,COD_SALES!$A$5:$A$500,0),MATCH(resource!DT$2,COD_SALES!$B$4:$Z$4,0)),"")</f>
        <v/>
      </c>
      <c r="DU593" s="3" t="str">
        <f>IFERROR(INDEX(COD_SALES!$B$5:$Z$500,MATCH(resource!$CC593,COD_SALES!$A$5:$A$500,0),MATCH(resource!DU$2,COD_SALES!$B$4:$Z$4,0)),"")</f>
        <v/>
      </c>
      <c r="DV593" s="3" t="str">
        <f>IFERROR(INDEX(COD_SALES!$B$5:$Z$500,MATCH(resource!$CC593,COD_SALES!$A$5:$A$500,0),MATCH(resource!DV$2,COD_SALES!$B$4:$Z$4,0)),"")</f>
        <v/>
      </c>
      <c r="DW593" s="3" t="str">
        <f>IFERROR(INDEX(COD_SALES!$B$5:$Z$500,MATCH(resource!$CC593,COD_SALES!$A$5:$A$500,0),MATCH(resource!DW$2,COD_SALES!$B$4:$Z$4,0)),"")</f>
        <v/>
      </c>
      <c r="DX593" s="3" t="str">
        <f>IFERROR(INDEX(COD_SALES!$B$5:$Z$500,MATCH(resource!$CC593,COD_SALES!$A$5:$A$500,0),MATCH(resource!DX$2,COD_SALES!$B$4:$Z$4,0)),"")</f>
        <v/>
      </c>
      <c r="DY593" s="3" t="str">
        <f>IFERROR(INDEX(COD_SALES!$B$5:$Z$500,MATCH(resource!$CC593,COD_SALES!$A$5:$A$500,0),MATCH(resource!DY$2,COD_SALES!$B$4:$Z$4,0)),"")</f>
        <v/>
      </c>
      <c r="DZ593" s="3" t="str">
        <f>IFERROR(INDEX(COD_SALES!$B$5:$Z$500,MATCH(resource!$CC593,COD_SALES!$A$5:$A$500,0),MATCH(resource!DZ$2,COD_SALES!$B$4:$Z$4,0)),"")</f>
        <v/>
      </c>
      <c r="EA593" s="3" t="str">
        <f>IFERROR(INDEX(COD_SALES!$B$5:$Z$500,MATCH(resource!$CC593,COD_SALES!$A$5:$A$500,0),MATCH(resource!EA$2,COD_SALES!$B$4:$Z$4,0)),"")</f>
        <v/>
      </c>
      <c r="EB593" s="3">
        <f t="shared" si="134"/>
        <v>0</v>
      </c>
      <c r="EW593" s="3">
        <f>IFERROR(VLOOKUP(CC593,data_pull!$AO$25:$AR$546,2,0),0)</f>
        <v>0</v>
      </c>
      <c r="EX593" s="1">
        <f>IFERROR(VLOOKUP(CC593,data_pull!$AO$25:$AR$546,4,0),0)</f>
        <v>0</v>
      </c>
    </row>
    <row r="594" spans="13:154" x14ac:dyDescent="0.25"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4">
        <f>sales_data!B593</f>
        <v>0</v>
      </c>
      <c r="AR594" s="4">
        <f>sales_data!C593</f>
        <v>0</v>
      </c>
      <c r="AS594" s="5" t="str">
        <f t="shared" si="133"/>
        <v/>
      </c>
      <c r="AT594" s="4">
        <f>sales_data!I593</f>
        <v>0</v>
      </c>
      <c r="AU594" s="4">
        <f>sales_data!W593</f>
        <v>0</v>
      </c>
      <c r="AV594" s="1">
        <f>sales_data!N593</f>
        <v>0</v>
      </c>
      <c r="AW594" s="1">
        <f>sales_data!P593</f>
        <v>0</v>
      </c>
      <c r="AX594" s="3">
        <f ca="1">IFERROR(INDEX(INDIRECT("day_wise_sales_data!$B$2:$BZ$599"),MATCH(resource!$CC594,day_wise_sales_data!$A$2:$A$500,0),MATCH(resource!AX$2,INDIRECT("day_wise_sales_data!$B$1:$BZ$1"),0)),0)</f>
        <v>0</v>
      </c>
      <c r="AY594" s="3">
        <f ca="1">IFERROR(INDEX(INDIRECT("day_wise_sales_data!$B$2:$BZ$599"),MATCH(resource!$CC594,day_wise_sales_data!$A$2:$A$500,0),MATCH(resource!AY$2,INDIRECT("day_wise_sales_data!$B$1:$BZ$1"),0)),0)</f>
        <v>0</v>
      </c>
      <c r="AZ594" s="3">
        <f ca="1">IFERROR(INDEX(INDIRECT("day_wise_sales_data!$B$2:$BZ$599"),MATCH(resource!$CC594,day_wise_sales_data!$A$2:$A$500,0),MATCH(resource!AZ$2,INDIRECT("day_wise_sales_data!$B$1:$BZ$1"),0)),0)</f>
        <v>0</v>
      </c>
      <c r="BA594" s="3">
        <f ca="1">IFERROR(INDEX(INDIRECT("day_wise_sales_data!$B$2:$BZ$599"),MATCH(resource!$CC594,day_wise_sales_data!$A$2:$A$500,0),MATCH(resource!BA$2,INDIRECT("day_wise_sales_data!$B$1:$BZ$1"),0)),0)</f>
        <v>0</v>
      </c>
      <c r="BB594" s="3">
        <f ca="1">IFERROR(INDEX(INDIRECT("day_wise_sales_data!$B$2:$BZ$599"),MATCH(resource!$CC594,day_wise_sales_data!$A$2:$A$500,0),MATCH(resource!BB$2,INDIRECT("day_wise_sales_data!$B$1:$BZ$1"),0)),0)</f>
        <v>0</v>
      </c>
      <c r="BC594" s="3">
        <f ca="1">IFERROR(INDEX(INDIRECT("day_wise_sales_data!$B$2:$BZ$599"),MATCH(resource!$CC594,day_wise_sales_data!$A$2:$A$500,0),MATCH(resource!BC$2,INDIRECT("day_wise_sales_data!$B$1:$BZ$1"),0)),0)</f>
        <v>0</v>
      </c>
      <c r="BD594" s="3">
        <f ca="1">IFERROR(INDEX(INDIRECT("day_wise_sales_data!$B$2:$BZ$599"),MATCH(resource!$CC594,day_wise_sales_data!$A$2:$A$500,0),MATCH(resource!BD$2,INDIRECT("day_wise_sales_data!$B$1:$BZ$1"),0)),0)</f>
        <v>0</v>
      </c>
      <c r="BE594" s="3">
        <f ca="1">IFERROR(INDEX(INDIRECT("day_wise_sales_data!$B$2:$BZ$599"),MATCH(resource!$CC594,day_wise_sales_data!$A$2:$A$500,0),MATCH(resource!BE$2,INDIRECT("day_wise_sales_data!$B$1:$BZ$1"),0)),0)</f>
        <v>0</v>
      </c>
      <c r="BF594" s="3">
        <f ca="1">IFERROR(INDEX(INDIRECT("day_wise_sales_data!$B$2:$BZ$599"),MATCH(resource!$CC594,day_wise_sales_data!$A$2:$A$500,0),MATCH(resource!BF$2,INDIRECT("day_wise_sales_data!$B$1:$BZ$1"),0)),0)</f>
        <v>0</v>
      </c>
      <c r="BG594" s="3">
        <f ca="1">IFERROR(INDEX(INDIRECT("day_wise_sales_data!$B$2:$BZ$599"),MATCH(resource!$CC594,day_wise_sales_data!$A$2:$A$500,0),MATCH(resource!BG$2,INDIRECT("day_wise_sales_data!$B$1:$BZ$1"),0)),0)</f>
        <v>0</v>
      </c>
      <c r="BH594" s="3">
        <f ca="1">IFERROR(INDEX(INDIRECT("day_wise_sales_data!$B$2:$BZ$599"),MATCH(resource!$CC594,day_wise_sales_data!$A$2:$A$500,0),MATCH(resource!BH$2,INDIRECT("day_wise_sales_data!$B$1:$BZ$1"),0)),0)</f>
        <v>0</v>
      </c>
      <c r="BI594" s="3">
        <f ca="1">IFERROR(INDEX(INDIRECT("day_wise_sales_data!$B$2:$BZ$599"),MATCH(resource!$CC594,day_wise_sales_data!$A$2:$A$500,0),MATCH(resource!BI$2,INDIRECT("day_wise_sales_data!$B$1:$BZ$1"),0)),0)</f>
        <v>0</v>
      </c>
      <c r="BJ594" s="3">
        <f ca="1">IFERROR(INDEX(INDIRECT("day_wise_sales_data!$B$2:$BZ$599"),MATCH(resource!$CC594,day_wise_sales_data!$A$2:$A$500,0),MATCH(resource!BJ$2,INDIRECT("day_wise_sales_data!$B$1:$BZ$1"),0)),0)</f>
        <v>0</v>
      </c>
      <c r="BK594" s="3">
        <f ca="1">IFERROR(INDEX(INDIRECT("day_wise_sales_data!$B$2:$BZ$599"),MATCH(resource!$CC594,day_wise_sales_data!$A$2:$A$500,0),MATCH(resource!BK$2,INDIRECT("day_wise_sales_data!$B$1:$BZ$1"),0)),0)</f>
        <v>0</v>
      </c>
      <c r="BL594" s="3">
        <f ca="1">IFERROR(INDEX(INDIRECT("day_wise_sales_data!$B$2:$BZ$599"),MATCH(resource!$CC594,day_wise_sales_data!$A$2:$A$500,0),MATCH(resource!BL$2,INDIRECT("day_wise_sales_data!$B$1:$BZ$1"),0)),0)</f>
        <v>0</v>
      </c>
      <c r="BM594" s="3">
        <f ca="1">IFERROR(INDEX(INDIRECT("day_wise_sales_data!$B$2:$BZ$599"),MATCH(resource!$CC594,day_wise_sales_data!$A$2:$A$500,0),MATCH(resource!BM$2,INDIRECT("day_wise_sales_data!$B$1:$BZ$1"),0)),0)</f>
        <v>0</v>
      </c>
      <c r="BN594" s="3">
        <f ca="1">IFERROR(INDEX(INDIRECT("day_wise_sales_data!$B$2:$BZ$599"),MATCH(resource!$CC594,day_wise_sales_data!$A$2:$A$500,0),MATCH(resource!BN$2,INDIRECT("day_wise_sales_data!$B$1:$BZ$1"),0)),0)</f>
        <v>0</v>
      </c>
      <c r="BO594" s="3">
        <f ca="1">IFERROR(INDEX(INDIRECT("day_wise_sales_data!$B$2:$BZ$599"),MATCH(resource!$CC594,day_wise_sales_data!$A$2:$A$500,0),MATCH(resource!BO$2,INDIRECT("day_wise_sales_data!$B$1:$BZ$1"),0)),0)</f>
        <v>0</v>
      </c>
      <c r="BP594" s="3">
        <f ca="1">IFERROR(INDEX(INDIRECT("day_wise_sales_data!$B$2:$BZ$599"),MATCH(resource!$CC594,day_wise_sales_data!$A$2:$A$500,0),MATCH(resource!BP$2,INDIRECT("day_wise_sales_data!$B$1:$BZ$1"),0)),0)</f>
        <v>0</v>
      </c>
      <c r="BQ594" s="3">
        <f ca="1">IFERROR(INDEX(INDIRECT("day_wise_sales_data!$B$2:$BZ$599"),MATCH(resource!$CC594,day_wise_sales_data!$A$2:$A$500,0),MATCH(resource!BQ$2,INDIRECT("day_wise_sales_data!$B$1:$BZ$1"),0)),0)</f>
        <v>0</v>
      </c>
      <c r="BR594" s="3">
        <f ca="1">IFERROR(INDEX(INDIRECT("day_wise_sales_data!$B$2:$BZ$599"),MATCH(resource!$CC594,day_wise_sales_data!$A$2:$A$500,0),MATCH(resource!BR$2,INDIRECT("day_wise_sales_data!$B$1:$BZ$1"),0)),0)</f>
        <v>0</v>
      </c>
      <c r="BS594" s="3">
        <f ca="1">IFERROR(INDEX(INDIRECT("day_wise_sales_data!$B$2:$BZ$599"),MATCH(resource!$CC594,day_wise_sales_data!$A$2:$A$500,0),MATCH(resource!BS$2,INDIRECT("day_wise_sales_data!$B$1:$BZ$1"),0)),0)</f>
        <v>0</v>
      </c>
      <c r="BT594" s="3">
        <f ca="1">IFERROR(INDEX(INDIRECT("day_wise_sales_data!$B$2:$BZ$599"),MATCH(resource!$CC594,day_wise_sales_data!$A$2:$A$500,0),MATCH(resource!BT$2,INDIRECT("day_wise_sales_data!$B$1:$BZ$1"),0)),0)</f>
        <v>0</v>
      </c>
      <c r="BU594" s="3">
        <f ca="1">IFERROR(INDEX(INDIRECT("day_wise_sales_data!$B$2:$BZ$599"),MATCH(resource!$CC594,day_wise_sales_data!$A$2:$A$500,0),MATCH(resource!BU$2,INDIRECT("day_wise_sales_data!$B$1:$BZ$1"),0)),0)</f>
        <v>0</v>
      </c>
      <c r="BV594" s="3">
        <f ca="1">IFERROR(INDEX(INDIRECT("day_wise_sales_data!$B$2:$BZ$599"),MATCH(resource!$CC594,day_wise_sales_data!$A$2:$A$500,0),MATCH(resource!BV$2,INDIRECT("day_wise_sales_data!$B$1:$BZ$1"),0)),0)</f>
        <v>0</v>
      </c>
      <c r="BW594" s="3">
        <f ca="1">IFERROR(INDEX(INDIRECT("day_wise_sales_data!$B$2:$BZ$599"),MATCH(resource!$CC594,day_wise_sales_data!$A$2:$A$500,0),MATCH(resource!BW$2,INDIRECT("day_wise_sales_data!$B$1:$BZ$1"),0)),0)</f>
        <v>0</v>
      </c>
      <c r="BX594" s="3">
        <f ca="1">IFERROR(INDEX(INDIRECT("day_wise_sales_data!$B$2:$BZ$599"),MATCH(resource!$CC594,day_wise_sales_data!$A$2:$A$500,0),MATCH(resource!BX$2,INDIRECT("day_wise_sales_data!$B$1:$BZ$1"),0)),0)</f>
        <v>0</v>
      </c>
      <c r="BY594" s="3">
        <f ca="1">IFERROR(INDEX(INDIRECT("day_wise_sales_data!$B$2:$BZ$599"),MATCH(resource!$CC594,day_wise_sales_data!$A$2:$A$500,0),MATCH(resource!BY$2,INDIRECT("day_wise_sales_data!$B$1:$BZ$1"),0)),0)</f>
        <v>0</v>
      </c>
      <c r="BZ594" s="3">
        <f ca="1">IFERROR(INDEX(INDIRECT("day_wise_sales_data!$B$2:$BZ$599"),MATCH(resource!$CC594,day_wise_sales_data!$A$2:$A$500,0),MATCH(resource!BZ$2,INDIRECT("day_wise_sales_data!$B$1:$BZ$1"),0)),0)</f>
        <v>0</v>
      </c>
      <c r="CA594" s="3">
        <f ca="1">IFERROR(INDEX(INDIRECT("day_wise_sales_data!$B$2:$BZ$599"),MATCH(resource!$CC594,day_wise_sales_data!$A$2:$A$500,0),MATCH(resource!CA$2,INDIRECT("day_wise_sales_data!$B$1:$BZ$1"),0)),0)</f>
        <v>0</v>
      </c>
      <c r="CC594" s="4">
        <f>sales_data!H593</f>
        <v>0</v>
      </c>
      <c r="CD594" s="1">
        <v>592</v>
      </c>
      <c r="CE594" s="1" t="str">
        <f>IF(AQ594=report!$AQ$3,resource!CD594,"")</f>
        <v/>
      </c>
      <c r="CF594" s="5" t="str">
        <f>IFERROR(SMALL($CE$3:$CE$1001,ROWS($CE$3:CE594)),"")</f>
        <v/>
      </c>
      <c r="CH594">
        <f>IFERROR(VLOOKUP($CC594,data_pull!$E$22:$G$700,2,0),0)</f>
        <v>0</v>
      </c>
      <c r="DK594" s="3" t="str">
        <f>IFERROR(INDEX(COD_SALES!$B$5:$Z$500,MATCH(resource!$CC594,COD_SALES!$A$5:$A$500,0),MATCH(resource!DK$2,COD_SALES!$B$4:$Z$4,0)),"")</f>
        <v/>
      </c>
      <c r="DL594" s="3" t="str">
        <f>IFERROR(INDEX(COD_SALES!$B$5:$Z$500,MATCH(resource!$CC594,COD_SALES!$A$5:$A$500,0),MATCH(resource!DL$2,COD_SALES!$B$4:$Z$4,0)),"")</f>
        <v/>
      </c>
      <c r="DM594" s="3" t="str">
        <f>IFERROR(INDEX(COD_SALES!$B$5:$Z$500,MATCH(resource!$CC594,COD_SALES!$A$5:$A$500,0),MATCH(resource!DM$2,COD_SALES!$B$4:$Z$4,0)),"")</f>
        <v/>
      </c>
      <c r="DN594" s="3" t="str">
        <f>IFERROR(INDEX(COD_SALES!$B$5:$Z$500,MATCH(resource!$CC594,COD_SALES!$A$5:$A$500,0),MATCH(resource!DN$2,COD_SALES!$B$4:$Z$4,0)),"")</f>
        <v/>
      </c>
      <c r="DO594" s="3" t="str">
        <f>IFERROR(INDEX(COD_SALES!$B$5:$Z$500,MATCH(resource!$CC594,COD_SALES!$A$5:$A$500,0),MATCH(resource!DO$2,COD_SALES!$B$4:$Z$4,0)),"")</f>
        <v/>
      </c>
      <c r="DP594" s="3" t="str">
        <f>IFERROR(INDEX(COD_SALES!$B$5:$Z$500,MATCH(resource!$CC594,COD_SALES!$A$5:$A$500,0),MATCH(resource!DP$2,COD_SALES!$B$4:$Z$4,0)),"")</f>
        <v/>
      </c>
      <c r="DQ594" s="3" t="str">
        <f>IFERROR(INDEX(COD_SALES!$B$5:$Z$500,MATCH(resource!$CC594,COD_SALES!$A$5:$A$500,0),MATCH(resource!DQ$2,COD_SALES!$B$4:$Z$4,0)),"")</f>
        <v/>
      </c>
      <c r="DR594" s="3" t="str">
        <f>IFERROR(INDEX(COD_SALES!$B$5:$Z$500,MATCH(resource!$CC594,COD_SALES!$A$5:$A$500,0),MATCH(resource!DR$2,COD_SALES!$B$4:$Z$4,0)),"")</f>
        <v/>
      </c>
      <c r="DS594" s="3" t="str">
        <f>IFERROR(INDEX(COD_SALES!$B$5:$Z$500,MATCH(resource!$CC594,COD_SALES!$A$5:$A$500,0),MATCH(resource!DS$2,COD_SALES!$B$4:$Z$4,0)),"")</f>
        <v/>
      </c>
      <c r="DT594" s="3" t="str">
        <f>IFERROR(INDEX(COD_SALES!$B$5:$Z$500,MATCH(resource!$CC594,COD_SALES!$A$5:$A$500,0),MATCH(resource!DT$2,COD_SALES!$B$4:$Z$4,0)),"")</f>
        <v/>
      </c>
      <c r="DU594" s="3" t="str">
        <f>IFERROR(INDEX(COD_SALES!$B$5:$Z$500,MATCH(resource!$CC594,COD_SALES!$A$5:$A$500,0),MATCH(resource!DU$2,COD_SALES!$B$4:$Z$4,0)),"")</f>
        <v/>
      </c>
      <c r="DV594" s="3" t="str">
        <f>IFERROR(INDEX(COD_SALES!$B$5:$Z$500,MATCH(resource!$CC594,COD_SALES!$A$5:$A$500,0),MATCH(resource!DV$2,COD_SALES!$B$4:$Z$4,0)),"")</f>
        <v/>
      </c>
      <c r="DW594" s="3" t="str">
        <f>IFERROR(INDEX(COD_SALES!$B$5:$Z$500,MATCH(resource!$CC594,COD_SALES!$A$5:$A$500,0),MATCH(resource!DW$2,COD_SALES!$B$4:$Z$4,0)),"")</f>
        <v/>
      </c>
      <c r="DX594" s="3" t="str">
        <f>IFERROR(INDEX(COD_SALES!$B$5:$Z$500,MATCH(resource!$CC594,COD_SALES!$A$5:$A$500,0),MATCH(resource!DX$2,COD_SALES!$B$4:$Z$4,0)),"")</f>
        <v/>
      </c>
      <c r="DY594" s="3" t="str">
        <f>IFERROR(INDEX(COD_SALES!$B$5:$Z$500,MATCH(resource!$CC594,COD_SALES!$A$5:$A$500,0),MATCH(resource!DY$2,COD_SALES!$B$4:$Z$4,0)),"")</f>
        <v/>
      </c>
      <c r="DZ594" s="3" t="str">
        <f>IFERROR(INDEX(COD_SALES!$B$5:$Z$500,MATCH(resource!$CC594,COD_SALES!$A$5:$A$500,0),MATCH(resource!DZ$2,COD_SALES!$B$4:$Z$4,0)),"")</f>
        <v/>
      </c>
      <c r="EA594" s="3" t="str">
        <f>IFERROR(INDEX(COD_SALES!$B$5:$Z$500,MATCH(resource!$CC594,COD_SALES!$A$5:$A$500,0),MATCH(resource!EA$2,COD_SALES!$B$4:$Z$4,0)),"")</f>
        <v/>
      </c>
      <c r="EB594" s="3">
        <f t="shared" si="134"/>
        <v>0</v>
      </c>
      <c r="EW594" s="3">
        <f>IFERROR(VLOOKUP(CC594,data_pull!$AO$25:$AR$546,2,0),0)</f>
        <v>0</v>
      </c>
      <c r="EX594" s="1">
        <f>IFERROR(VLOOKUP(CC594,data_pull!$AO$25:$AR$546,4,0),0)</f>
        <v>0</v>
      </c>
    </row>
    <row r="595" spans="13:154" x14ac:dyDescent="0.25"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4">
        <f>sales_data!B594</f>
        <v>0</v>
      </c>
      <c r="AR595" s="4">
        <f>sales_data!C594</f>
        <v>0</v>
      </c>
      <c r="AS595" s="5" t="str">
        <f t="shared" si="133"/>
        <v/>
      </c>
      <c r="AT595" s="4">
        <f>sales_data!I594</f>
        <v>0</v>
      </c>
      <c r="AU595" s="4">
        <f>sales_data!W594</f>
        <v>0</v>
      </c>
      <c r="AV595" s="1">
        <f>sales_data!N594</f>
        <v>0</v>
      </c>
      <c r="AW595" s="1">
        <f>sales_data!P594</f>
        <v>0</v>
      </c>
      <c r="AX595" s="3">
        <f ca="1">IFERROR(INDEX(INDIRECT("day_wise_sales_data!$B$2:$BZ$599"),MATCH(resource!$CC595,day_wise_sales_data!$A$2:$A$500,0),MATCH(resource!AX$2,INDIRECT("day_wise_sales_data!$B$1:$BZ$1"),0)),0)</f>
        <v>0</v>
      </c>
      <c r="AY595" s="3">
        <f ca="1">IFERROR(INDEX(INDIRECT("day_wise_sales_data!$B$2:$BZ$599"),MATCH(resource!$CC595,day_wise_sales_data!$A$2:$A$500,0),MATCH(resource!AY$2,INDIRECT("day_wise_sales_data!$B$1:$BZ$1"),0)),0)</f>
        <v>0</v>
      </c>
      <c r="AZ595" s="3">
        <f ca="1">IFERROR(INDEX(INDIRECT("day_wise_sales_data!$B$2:$BZ$599"),MATCH(resource!$CC595,day_wise_sales_data!$A$2:$A$500,0),MATCH(resource!AZ$2,INDIRECT("day_wise_sales_data!$B$1:$BZ$1"),0)),0)</f>
        <v>0</v>
      </c>
      <c r="BA595" s="3">
        <f ca="1">IFERROR(INDEX(INDIRECT("day_wise_sales_data!$B$2:$BZ$599"),MATCH(resource!$CC595,day_wise_sales_data!$A$2:$A$500,0),MATCH(resource!BA$2,INDIRECT("day_wise_sales_data!$B$1:$BZ$1"),0)),0)</f>
        <v>0</v>
      </c>
      <c r="BB595" s="3">
        <f ca="1">IFERROR(INDEX(INDIRECT("day_wise_sales_data!$B$2:$BZ$599"),MATCH(resource!$CC595,day_wise_sales_data!$A$2:$A$500,0),MATCH(resource!BB$2,INDIRECT("day_wise_sales_data!$B$1:$BZ$1"),0)),0)</f>
        <v>0</v>
      </c>
      <c r="BC595" s="3">
        <f ca="1">IFERROR(INDEX(INDIRECT("day_wise_sales_data!$B$2:$BZ$599"),MATCH(resource!$CC595,day_wise_sales_data!$A$2:$A$500,0),MATCH(resource!BC$2,INDIRECT("day_wise_sales_data!$B$1:$BZ$1"),0)),0)</f>
        <v>0</v>
      </c>
      <c r="BD595" s="3">
        <f ca="1">IFERROR(INDEX(INDIRECT("day_wise_sales_data!$B$2:$BZ$599"),MATCH(resource!$CC595,day_wise_sales_data!$A$2:$A$500,0),MATCH(resource!BD$2,INDIRECT("day_wise_sales_data!$B$1:$BZ$1"),0)),0)</f>
        <v>0</v>
      </c>
      <c r="BE595" s="3">
        <f ca="1">IFERROR(INDEX(INDIRECT("day_wise_sales_data!$B$2:$BZ$599"),MATCH(resource!$CC595,day_wise_sales_data!$A$2:$A$500,0),MATCH(resource!BE$2,INDIRECT("day_wise_sales_data!$B$1:$BZ$1"),0)),0)</f>
        <v>0</v>
      </c>
      <c r="BF595" s="3">
        <f ca="1">IFERROR(INDEX(INDIRECT("day_wise_sales_data!$B$2:$BZ$599"),MATCH(resource!$CC595,day_wise_sales_data!$A$2:$A$500,0),MATCH(resource!BF$2,INDIRECT("day_wise_sales_data!$B$1:$BZ$1"),0)),0)</f>
        <v>0</v>
      </c>
      <c r="BG595" s="3">
        <f ca="1">IFERROR(INDEX(INDIRECT("day_wise_sales_data!$B$2:$BZ$599"),MATCH(resource!$CC595,day_wise_sales_data!$A$2:$A$500,0),MATCH(resource!BG$2,INDIRECT("day_wise_sales_data!$B$1:$BZ$1"),0)),0)</f>
        <v>0</v>
      </c>
      <c r="BH595" s="3">
        <f ca="1">IFERROR(INDEX(INDIRECT("day_wise_sales_data!$B$2:$BZ$599"),MATCH(resource!$CC595,day_wise_sales_data!$A$2:$A$500,0),MATCH(resource!BH$2,INDIRECT("day_wise_sales_data!$B$1:$BZ$1"),0)),0)</f>
        <v>0</v>
      </c>
      <c r="BI595" s="3">
        <f ca="1">IFERROR(INDEX(INDIRECT("day_wise_sales_data!$B$2:$BZ$599"),MATCH(resource!$CC595,day_wise_sales_data!$A$2:$A$500,0),MATCH(resource!BI$2,INDIRECT("day_wise_sales_data!$B$1:$BZ$1"),0)),0)</f>
        <v>0</v>
      </c>
      <c r="BJ595" s="3">
        <f ca="1">IFERROR(INDEX(INDIRECT("day_wise_sales_data!$B$2:$BZ$599"),MATCH(resource!$CC595,day_wise_sales_data!$A$2:$A$500,0),MATCH(resource!BJ$2,INDIRECT("day_wise_sales_data!$B$1:$BZ$1"),0)),0)</f>
        <v>0</v>
      </c>
      <c r="BK595" s="3">
        <f ca="1">IFERROR(INDEX(INDIRECT("day_wise_sales_data!$B$2:$BZ$599"),MATCH(resource!$CC595,day_wise_sales_data!$A$2:$A$500,0),MATCH(resource!BK$2,INDIRECT("day_wise_sales_data!$B$1:$BZ$1"),0)),0)</f>
        <v>0</v>
      </c>
      <c r="BL595" s="3">
        <f ca="1">IFERROR(INDEX(INDIRECT("day_wise_sales_data!$B$2:$BZ$599"),MATCH(resource!$CC595,day_wise_sales_data!$A$2:$A$500,0),MATCH(resource!BL$2,INDIRECT("day_wise_sales_data!$B$1:$BZ$1"),0)),0)</f>
        <v>0</v>
      </c>
      <c r="BM595" s="3">
        <f ca="1">IFERROR(INDEX(INDIRECT("day_wise_sales_data!$B$2:$BZ$599"),MATCH(resource!$CC595,day_wise_sales_data!$A$2:$A$500,0),MATCH(resource!BM$2,INDIRECT("day_wise_sales_data!$B$1:$BZ$1"),0)),0)</f>
        <v>0</v>
      </c>
      <c r="BN595" s="3">
        <f ca="1">IFERROR(INDEX(INDIRECT("day_wise_sales_data!$B$2:$BZ$599"),MATCH(resource!$CC595,day_wise_sales_data!$A$2:$A$500,0),MATCH(resource!BN$2,INDIRECT("day_wise_sales_data!$B$1:$BZ$1"),0)),0)</f>
        <v>0</v>
      </c>
      <c r="BO595" s="3">
        <f ca="1">IFERROR(INDEX(INDIRECT("day_wise_sales_data!$B$2:$BZ$599"),MATCH(resource!$CC595,day_wise_sales_data!$A$2:$A$500,0),MATCH(resource!BO$2,INDIRECT("day_wise_sales_data!$B$1:$BZ$1"),0)),0)</f>
        <v>0</v>
      </c>
      <c r="BP595" s="3">
        <f ca="1">IFERROR(INDEX(INDIRECT("day_wise_sales_data!$B$2:$BZ$599"),MATCH(resource!$CC595,day_wise_sales_data!$A$2:$A$500,0),MATCH(resource!BP$2,INDIRECT("day_wise_sales_data!$B$1:$BZ$1"),0)),0)</f>
        <v>0</v>
      </c>
      <c r="BQ595" s="3">
        <f ca="1">IFERROR(INDEX(INDIRECT("day_wise_sales_data!$B$2:$BZ$599"),MATCH(resource!$CC595,day_wise_sales_data!$A$2:$A$500,0),MATCH(resource!BQ$2,INDIRECT("day_wise_sales_data!$B$1:$BZ$1"),0)),0)</f>
        <v>0</v>
      </c>
      <c r="BR595" s="3">
        <f ca="1">IFERROR(INDEX(INDIRECT("day_wise_sales_data!$B$2:$BZ$599"),MATCH(resource!$CC595,day_wise_sales_data!$A$2:$A$500,0),MATCH(resource!BR$2,INDIRECT("day_wise_sales_data!$B$1:$BZ$1"),0)),0)</f>
        <v>0</v>
      </c>
      <c r="BS595" s="3">
        <f ca="1">IFERROR(INDEX(INDIRECT("day_wise_sales_data!$B$2:$BZ$599"),MATCH(resource!$CC595,day_wise_sales_data!$A$2:$A$500,0),MATCH(resource!BS$2,INDIRECT("day_wise_sales_data!$B$1:$BZ$1"),0)),0)</f>
        <v>0</v>
      </c>
      <c r="BT595" s="3">
        <f ca="1">IFERROR(INDEX(INDIRECT("day_wise_sales_data!$B$2:$BZ$599"),MATCH(resource!$CC595,day_wise_sales_data!$A$2:$A$500,0),MATCH(resource!BT$2,INDIRECT("day_wise_sales_data!$B$1:$BZ$1"),0)),0)</f>
        <v>0</v>
      </c>
      <c r="BU595" s="3">
        <f ca="1">IFERROR(INDEX(INDIRECT("day_wise_sales_data!$B$2:$BZ$599"),MATCH(resource!$CC595,day_wise_sales_data!$A$2:$A$500,0),MATCH(resource!BU$2,INDIRECT("day_wise_sales_data!$B$1:$BZ$1"),0)),0)</f>
        <v>0</v>
      </c>
      <c r="BV595" s="3">
        <f ca="1">IFERROR(INDEX(INDIRECT("day_wise_sales_data!$B$2:$BZ$599"),MATCH(resource!$CC595,day_wise_sales_data!$A$2:$A$500,0),MATCH(resource!BV$2,INDIRECT("day_wise_sales_data!$B$1:$BZ$1"),0)),0)</f>
        <v>0</v>
      </c>
      <c r="BW595" s="3">
        <f ca="1">IFERROR(INDEX(INDIRECT("day_wise_sales_data!$B$2:$BZ$599"),MATCH(resource!$CC595,day_wise_sales_data!$A$2:$A$500,0),MATCH(resource!BW$2,INDIRECT("day_wise_sales_data!$B$1:$BZ$1"),0)),0)</f>
        <v>0</v>
      </c>
      <c r="BX595" s="3">
        <f ca="1">IFERROR(INDEX(INDIRECT("day_wise_sales_data!$B$2:$BZ$599"),MATCH(resource!$CC595,day_wise_sales_data!$A$2:$A$500,0),MATCH(resource!BX$2,INDIRECT("day_wise_sales_data!$B$1:$BZ$1"),0)),0)</f>
        <v>0</v>
      </c>
      <c r="BY595" s="3">
        <f ca="1">IFERROR(INDEX(INDIRECT("day_wise_sales_data!$B$2:$BZ$599"),MATCH(resource!$CC595,day_wise_sales_data!$A$2:$A$500,0),MATCH(resource!BY$2,INDIRECT("day_wise_sales_data!$B$1:$BZ$1"),0)),0)</f>
        <v>0</v>
      </c>
      <c r="BZ595" s="3">
        <f ca="1">IFERROR(INDEX(INDIRECT("day_wise_sales_data!$B$2:$BZ$599"),MATCH(resource!$CC595,day_wise_sales_data!$A$2:$A$500,0),MATCH(resource!BZ$2,INDIRECT("day_wise_sales_data!$B$1:$BZ$1"),0)),0)</f>
        <v>0</v>
      </c>
      <c r="CA595" s="3">
        <f ca="1">IFERROR(INDEX(INDIRECT("day_wise_sales_data!$B$2:$BZ$599"),MATCH(resource!$CC595,day_wise_sales_data!$A$2:$A$500,0),MATCH(resource!CA$2,INDIRECT("day_wise_sales_data!$B$1:$BZ$1"),0)),0)</f>
        <v>0</v>
      </c>
      <c r="CC595" s="4">
        <f>sales_data!H594</f>
        <v>0</v>
      </c>
      <c r="CD595" s="1">
        <v>593</v>
      </c>
      <c r="CE595" s="1" t="str">
        <f>IF(AQ595=report!$AQ$3,resource!CD595,"")</f>
        <v/>
      </c>
      <c r="CF595" s="5" t="str">
        <f>IFERROR(SMALL($CE$3:$CE$1001,ROWS($CE$3:CE595)),"")</f>
        <v/>
      </c>
      <c r="CH595">
        <f>IFERROR(VLOOKUP($CC595,data_pull!$E$22:$G$700,2,0),0)</f>
        <v>0</v>
      </c>
      <c r="DK595" s="3" t="str">
        <f>IFERROR(INDEX(COD_SALES!$B$5:$Z$500,MATCH(resource!$CC595,COD_SALES!$A$5:$A$500,0),MATCH(resource!DK$2,COD_SALES!$B$4:$Z$4,0)),"")</f>
        <v/>
      </c>
      <c r="DL595" s="3" t="str">
        <f>IFERROR(INDEX(COD_SALES!$B$5:$Z$500,MATCH(resource!$CC595,COD_SALES!$A$5:$A$500,0),MATCH(resource!DL$2,COD_SALES!$B$4:$Z$4,0)),"")</f>
        <v/>
      </c>
      <c r="DM595" s="3" t="str">
        <f>IFERROR(INDEX(COD_SALES!$B$5:$Z$500,MATCH(resource!$CC595,COD_SALES!$A$5:$A$500,0),MATCH(resource!DM$2,COD_SALES!$B$4:$Z$4,0)),"")</f>
        <v/>
      </c>
      <c r="DN595" s="3" t="str">
        <f>IFERROR(INDEX(COD_SALES!$B$5:$Z$500,MATCH(resource!$CC595,COD_SALES!$A$5:$A$500,0),MATCH(resource!DN$2,COD_SALES!$B$4:$Z$4,0)),"")</f>
        <v/>
      </c>
      <c r="DO595" s="3" t="str">
        <f>IFERROR(INDEX(COD_SALES!$B$5:$Z$500,MATCH(resource!$CC595,COD_SALES!$A$5:$A$500,0),MATCH(resource!DO$2,COD_SALES!$B$4:$Z$4,0)),"")</f>
        <v/>
      </c>
      <c r="DP595" s="3" t="str">
        <f>IFERROR(INDEX(COD_SALES!$B$5:$Z$500,MATCH(resource!$CC595,COD_SALES!$A$5:$A$500,0),MATCH(resource!DP$2,COD_SALES!$B$4:$Z$4,0)),"")</f>
        <v/>
      </c>
      <c r="DQ595" s="3" t="str">
        <f>IFERROR(INDEX(COD_SALES!$B$5:$Z$500,MATCH(resource!$CC595,COD_SALES!$A$5:$A$500,0),MATCH(resource!DQ$2,COD_SALES!$B$4:$Z$4,0)),"")</f>
        <v/>
      </c>
      <c r="DR595" s="3" t="str">
        <f>IFERROR(INDEX(COD_SALES!$B$5:$Z$500,MATCH(resource!$CC595,COD_SALES!$A$5:$A$500,0),MATCH(resource!DR$2,COD_SALES!$B$4:$Z$4,0)),"")</f>
        <v/>
      </c>
      <c r="DS595" s="3" t="str">
        <f>IFERROR(INDEX(COD_SALES!$B$5:$Z$500,MATCH(resource!$CC595,COD_SALES!$A$5:$A$500,0),MATCH(resource!DS$2,COD_SALES!$B$4:$Z$4,0)),"")</f>
        <v/>
      </c>
      <c r="DT595" s="3" t="str">
        <f>IFERROR(INDEX(COD_SALES!$B$5:$Z$500,MATCH(resource!$CC595,COD_SALES!$A$5:$A$500,0),MATCH(resource!DT$2,COD_SALES!$B$4:$Z$4,0)),"")</f>
        <v/>
      </c>
      <c r="DU595" s="3" t="str">
        <f>IFERROR(INDEX(COD_SALES!$B$5:$Z$500,MATCH(resource!$CC595,COD_SALES!$A$5:$A$500,0),MATCH(resource!DU$2,COD_SALES!$B$4:$Z$4,0)),"")</f>
        <v/>
      </c>
      <c r="DV595" s="3" t="str">
        <f>IFERROR(INDEX(COD_SALES!$B$5:$Z$500,MATCH(resource!$CC595,COD_SALES!$A$5:$A$500,0),MATCH(resource!DV$2,COD_SALES!$B$4:$Z$4,0)),"")</f>
        <v/>
      </c>
      <c r="DW595" s="3" t="str">
        <f>IFERROR(INDEX(COD_SALES!$B$5:$Z$500,MATCH(resource!$CC595,COD_SALES!$A$5:$A$500,0),MATCH(resource!DW$2,COD_SALES!$B$4:$Z$4,0)),"")</f>
        <v/>
      </c>
      <c r="DX595" s="3" t="str">
        <f>IFERROR(INDEX(COD_SALES!$B$5:$Z$500,MATCH(resource!$CC595,COD_SALES!$A$5:$A$500,0),MATCH(resource!DX$2,COD_SALES!$B$4:$Z$4,0)),"")</f>
        <v/>
      </c>
      <c r="DY595" s="3" t="str">
        <f>IFERROR(INDEX(COD_SALES!$B$5:$Z$500,MATCH(resource!$CC595,COD_SALES!$A$5:$A$500,0),MATCH(resource!DY$2,COD_SALES!$B$4:$Z$4,0)),"")</f>
        <v/>
      </c>
      <c r="DZ595" s="3" t="str">
        <f>IFERROR(INDEX(COD_SALES!$B$5:$Z$500,MATCH(resource!$CC595,COD_SALES!$A$5:$A$500,0),MATCH(resource!DZ$2,COD_SALES!$B$4:$Z$4,0)),"")</f>
        <v/>
      </c>
      <c r="EA595" s="3" t="str">
        <f>IFERROR(INDEX(COD_SALES!$B$5:$Z$500,MATCH(resource!$CC595,COD_SALES!$A$5:$A$500,0),MATCH(resource!EA$2,COD_SALES!$B$4:$Z$4,0)),"")</f>
        <v/>
      </c>
      <c r="EB595" s="3">
        <f t="shared" si="134"/>
        <v>0</v>
      </c>
      <c r="EW595" s="3">
        <f>IFERROR(VLOOKUP(CC595,data_pull!$AO$25:$AR$546,2,0),0)</f>
        <v>0</v>
      </c>
      <c r="EX595" s="1">
        <f>IFERROR(VLOOKUP(CC595,data_pull!$AO$25:$AR$546,4,0),0)</f>
        <v>0</v>
      </c>
    </row>
    <row r="596" spans="13:154" x14ac:dyDescent="0.25"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4">
        <f>sales_data!B595</f>
        <v>0</v>
      </c>
      <c r="AR596" s="4">
        <f>sales_data!C595</f>
        <v>0</v>
      </c>
      <c r="AS596" s="5" t="str">
        <f t="shared" si="133"/>
        <v/>
      </c>
      <c r="AT596" s="4">
        <f>sales_data!I595</f>
        <v>0</v>
      </c>
      <c r="AU596" s="4">
        <f>sales_data!W595</f>
        <v>0</v>
      </c>
      <c r="AV596" s="1">
        <f>sales_data!N595</f>
        <v>0</v>
      </c>
      <c r="AW596" s="1">
        <f>sales_data!P595</f>
        <v>0</v>
      </c>
      <c r="AX596" s="3">
        <f ca="1">IFERROR(INDEX(INDIRECT("day_wise_sales_data!$B$2:$BZ$599"),MATCH(resource!$CC596,day_wise_sales_data!$A$2:$A$500,0),MATCH(resource!AX$2,INDIRECT("day_wise_sales_data!$B$1:$BZ$1"),0)),0)</f>
        <v>0</v>
      </c>
      <c r="AY596" s="3">
        <f ca="1">IFERROR(INDEX(INDIRECT("day_wise_sales_data!$B$2:$BZ$599"),MATCH(resource!$CC596,day_wise_sales_data!$A$2:$A$500,0),MATCH(resource!AY$2,INDIRECT("day_wise_sales_data!$B$1:$BZ$1"),0)),0)</f>
        <v>0</v>
      </c>
      <c r="AZ596" s="3">
        <f ca="1">IFERROR(INDEX(INDIRECT("day_wise_sales_data!$B$2:$BZ$599"),MATCH(resource!$CC596,day_wise_sales_data!$A$2:$A$500,0),MATCH(resource!AZ$2,INDIRECT("day_wise_sales_data!$B$1:$BZ$1"),0)),0)</f>
        <v>0</v>
      </c>
      <c r="BA596" s="3">
        <f ca="1">IFERROR(INDEX(INDIRECT("day_wise_sales_data!$B$2:$BZ$599"),MATCH(resource!$CC596,day_wise_sales_data!$A$2:$A$500,0),MATCH(resource!BA$2,INDIRECT("day_wise_sales_data!$B$1:$BZ$1"),0)),0)</f>
        <v>0</v>
      </c>
      <c r="BB596" s="3">
        <f ca="1">IFERROR(INDEX(INDIRECT("day_wise_sales_data!$B$2:$BZ$599"),MATCH(resource!$CC596,day_wise_sales_data!$A$2:$A$500,0),MATCH(resource!BB$2,INDIRECT("day_wise_sales_data!$B$1:$BZ$1"),0)),0)</f>
        <v>0</v>
      </c>
      <c r="BC596" s="3">
        <f ca="1">IFERROR(INDEX(INDIRECT("day_wise_sales_data!$B$2:$BZ$599"),MATCH(resource!$CC596,day_wise_sales_data!$A$2:$A$500,0),MATCH(resource!BC$2,INDIRECT("day_wise_sales_data!$B$1:$BZ$1"),0)),0)</f>
        <v>0</v>
      </c>
      <c r="BD596" s="3">
        <f ca="1">IFERROR(INDEX(INDIRECT("day_wise_sales_data!$B$2:$BZ$599"),MATCH(resource!$CC596,day_wise_sales_data!$A$2:$A$500,0),MATCH(resource!BD$2,INDIRECT("day_wise_sales_data!$B$1:$BZ$1"),0)),0)</f>
        <v>0</v>
      </c>
      <c r="BE596" s="3">
        <f ca="1">IFERROR(INDEX(INDIRECT("day_wise_sales_data!$B$2:$BZ$599"),MATCH(resource!$CC596,day_wise_sales_data!$A$2:$A$500,0),MATCH(resource!BE$2,INDIRECT("day_wise_sales_data!$B$1:$BZ$1"),0)),0)</f>
        <v>0</v>
      </c>
      <c r="BF596" s="3">
        <f ca="1">IFERROR(INDEX(INDIRECT("day_wise_sales_data!$B$2:$BZ$599"),MATCH(resource!$CC596,day_wise_sales_data!$A$2:$A$500,0),MATCH(resource!BF$2,INDIRECT("day_wise_sales_data!$B$1:$BZ$1"),0)),0)</f>
        <v>0</v>
      </c>
      <c r="BG596" s="3">
        <f ca="1">IFERROR(INDEX(INDIRECT("day_wise_sales_data!$B$2:$BZ$599"),MATCH(resource!$CC596,day_wise_sales_data!$A$2:$A$500,0),MATCH(resource!BG$2,INDIRECT("day_wise_sales_data!$B$1:$BZ$1"),0)),0)</f>
        <v>0</v>
      </c>
      <c r="BH596" s="3">
        <f ca="1">IFERROR(INDEX(INDIRECT("day_wise_sales_data!$B$2:$BZ$599"),MATCH(resource!$CC596,day_wise_sales_data!$A$2:$A$500,0),MATCH(resource!BH$2,INDIRECT("day_wise_sales_data!$B$1:$BZ$1"),0)),0)</f>
        <v>0</v>
      </c>
      <c r="BI596" s="3">
        <f ca="1">IFERROR(INDEX(INDIRECT("day_wise_sales_data!$B$2:$BZ$599"),MATCH(resource!$CC596,day_wise_sales_data!$A$2:$A$500,0),MATCH(resource!BI$2,INDIRECT("day_wise_sales_data!$B$1:$BZ$1"),0)),0)</f>
        <v>0</v>
      </c>
      <c r="BJ596" s="3">
        <f ca="1">IFERROR(INDEX(INDIRECT("day_wise_sales_data!$B$2:$BZ$599"),MATCH(resource!$CC596,day_wise_sales_data!$A$2:$A$500,0),MATCH(resource!BJ$2,INDIRECT("day_wise_sales_data!$B$1:$BZ$1"),0)),0)</f>
        <v>0</v>
      </c>
      <c r="BK596" s="3">
        <f ca="1">IFERROR(INDEX(INDIRECT("day_wise_sales_data!$B$2:$BZ$599"),MATCH(resource!$CC596,day_wise_sales_data!$A$2:$A$500,0),MATCH(resource!BK$2,INDIRECT("day_wise_sales_data!$B$1:$BZ$1"),0)),0)</f>
        <v>0</v>
      </c>
      <c r="BL596" s="3">
        <f ca="1">IFERROR(INDEX(INDIRECT("day_wise_sales_data!$B$2:$BZ$599"),MATCH(resource!$CC596,day_wise_sales_data!$A$2:$A$500,0),MATCH(resource!BL$2,INDIRECT("day_wise_sales_data!$B$1:$BZ$1"),0)),0)</f>
        <v>0</v>
      </c>
      <c r="BM596" s="3">
        <f ca="1">IFERROR(INDEX(INDIRECT("day_wise_sales_data!$B$2:$BZ$599"),MATCH(resource!$CC596,day_wise_sales_data!$A$2:$A$500,0),MATCH(resource!BM$2,INDIRECT("day_wise_sales_data!$B$1:$BZ$1"),0)),0)</f>
        <v>0</v>
      </c>
      <c r="BN596" s="3">
        <f ca="1">IFERROR(INDEX(INDIRECT("day_wise_sales_data!$B$2:$BZ$599"),MATCH(resource!$CC596,day_wise_sales_data!$A$2:$A$500,0),MATCH(resource!BN$2,INDIRECT("day_wise_sales_data!$B$1:$BZ$1"),0)),0)</f>
        <v>0</v>
      </c>
      <c r="BO596" s="3">
        <f ca="1">IFERROR(INDEX(INDIRECT("day_wise_sales_data!$B$2:$BZ$599"),MATCH(resource!$CC596,day_wise_sales_data!$A$2:$A$500,0),MATCH(resource!BO$2,INDIRECT("day_wise_sales_data!$B$1:$BZ$1"),0)),0)</f>
        <v>0</v>
      </c>
      <c r="BP596" s="3">
        <f ca="1">IFERROR(INDEX(INDIRECT("day_wise_sales_data!$B$2:$BZ$599"),MATCH(resource!$CC596,day_wise_sales_data!$A$2:$A$500,0),MATCH(resource!BP$2,INDIRECT("day_wise_sales_data!$B$1:$BZ$1"),0)),0)</f>
        <v>0</v>
      </c>
      <c r="BQ596" s="3">
        <f ca="1">IFERROR(INDEX(INDIRECT("day_wise_sales_data!$B$2:$BZ$599"),MATCH(resource!$CC596,day_wise_sales_data!$A$2:$A$500,0),MATCH(resource!BQ$2,INDIRECT("day_wise_sales_data!$B$1:$BZ$1"),0)),0)</f>
        <v>0</v>
      </c>
      <c r="BR596" s="3">
        <f ca="1">IFERROR(INDEX(INDIRECT("day_wise_sales_data!$B$2:$BZ$599"),MATCH(resource!$CC596,day_wise_sales_data!$A$2:$A$500,0),MATCH(resource!BR$2,INDIRECT("day_wise_sales_data!$B$1:$BZ$1"),0)),0)</f>
        <v>0</v>
      </c>
      <c r="BS596" s="3">
        <f ca="1">IFERROR(INDEX(INDIRECT("day_wise_sales_data!$B$2:$BZ$599"),MATCH(resource!$CC596,day_wise_sales_data!$A$2:$A$500,0),MATCH(resource!BS$2,INDIRECT("day_wise_sales_data!$B$1:$BZ$1"),0)),0)</f>
        <v>0</v>
      </c>
      <c r="BT596" s="3">
        <f ca="1">IFERROR(INDEX(INDIRECT("day_wise_sales_data!$B$2:$BZ$599"),MATCH(resource!$CC596,day_wise_sales_data!$A$2:$A$500,0),MATCH(resource!BT$2,INDIRECT("day_wise_sales_data!$B$1:$BZ$1"),0)),0)</f>
        <v>0</v>
      </c>
      <c r="BU596" s="3">
        <f ca="1">IFERROR(INDEX(INDIRECT("day_wise_sales_data!$B$2:$BZ$599"),MATCH(resource!$CC596,day_wise_sales_data!$A$2:$A$500,0),MATCH(resource!BU$2,INDIRECT("day_wise_sales_data!$B$1:$BZ$1"),0)),0)</f>
        <v>0</v>
      </c>
      <c r="BV596" s="3">
        <f ca="1">IFERROR(INDEX(INDIRECT("day_wise_sales_data!$B$2:$BZ$599"),MATCH(resource!$CC596,day_wise_sales_data!$A$2:$A$500,0),MATCH(resource!BV$2,INDIRECT("day_wise_sales_data!$B$1:$BZ$1"),0)),0)</f>
        <v>0</v>
      </c>
      <c r="BW596" s="3">
        <f ca="1">IFERROR(INDEX(INDIRECT("day_wise_sales_data!$B$2:$BZ$599"),MATCH(resource!$CC596,day_wise_sales_data!$A$2:$A$500,0),MATCH(resource!BW$2,INDIRECT("day_wise_sales_data!$B$1:$BZ$1"),0)),0)</f>
        <v>0</v>
      </c>
      <c r="BX596" s="3">
        <f ca="1">IFERROR(INDEX(INDIRECT("day_wise_sales_data!$B$2:$BZ$599"),MATCH(resource!$CC596,day_wise_sales_data!$A$2:$A$500,0),MATCH(resource!BX$2,INDIRECT("day_wise_sales_data!$B$1:$BZ$1"),0)),0)</f>
        <v>0</v>
      </c>
      <c r="BY596" s="3">
        <f ca="1">IFERROR(INDEX(INDIRECT("day_wise_sales_data!$B$2:$BZ$599"),MATCH(resource!$CC596,day_wise_sales_data!$A$2:$A$500,0),MATCH(resource!BY$2,INDIRECT("day_wise_sales_data!$B$1:$BZ$1"),0)),0)</f>
        <v>0</v>
      </c>
      <c r="BZ596" s="3">
        <f ca="1">IFERROR(INDEX(INDIRECT("day_wise_sales_data!$B$2:$BZ$599"),MATCH(resource!$CC596,day_wise_sales_data!$A$2:$A$500,0),MATCH(resource!BZ$2,INDIRECT("day_wise_sales_data!$B$1:$BZ$1"),0)),0)</f>
        <v>0</v>
      </c>
      <c r="CA596" s="3">
        <f ca="1">IFERROR(INDEX(INDIRECT("day_wise_sales_data!$B$2:$BZ$599"),MATCH(resource!$CC596,day_wise_sales_data!$A$2:$A$500,0),MATCH(resource!CA$2,INDIRECT("day_wise_sales_data!$B$1:$BZ$1"),0)),0)</f>
        <v>0</v>
      </c>
      <c r="CC596" s="4">
        <f>sales_data!H595</f>
        <v>0</v>
      </c>
      <c r="CD596" s="1">
        <v>594</v>
      </c>
      <c r="CE596" s="1" t="str">
        <f>IF(AQ596=report!$AQ$3,resource!CD596,"")</f>
        <v/>
      </c>
      <c r="CF596" s="5" t="str">
        <f>IFERROR(SMALL($CE$3:$CE$1001,ROWS($CE$3:CE596)),"")</f>
        <v/>
      </c>
      <c r="CH596">
        <f>IFERROR(VLOOKUP($CC596,data_pull!$E$22:$G$700,2,0),0)</f>
        <v>0</v>
      </c>
      <c r="DK596" s="3" t="str">
        <f>IFERROR(INDEX(COD_SALES!$B$5:$Z$500,MATCH(resource!$CC596,COD_SALES!$A$5:$A$500,0),MATCH(resource!DK$2,COD_SALES!$B$4:$Z$4,0)),"")</f>
        <v/>
      </c>
      <c r="DL596" s="3" t="str">
        <f>IFERROR(INDEX(COD_SALES!$B$5:$Z$500,MATCH(resource!$CC596,COD_SALES!$A$5:$A$500,0),MATCH(resource!DL$2,COD_SALES!$B$4:$Z$4,0)),"")</f>
        <v/>
      </c>
      <c r="DM596" s="3" t="str">
        <f>IFERROR(INDEX(COD_SALES!$B$5:$Z$500,MATCH(resource!$CC596,COD_SALES!$A$5:$A$500,0),MATCH(resource!DM$2,COD_SALES!$B$4:$Z$4,0)),"")</f>
        <v/>
      </c>
      <c r="DN596" s="3" t="str">
        <f>IFERROR(INDEX(COD_SALES!$B$5:$Z$500,MATCH(resource!$CC596,COD_SALES!$A$5:$A$500,0),MATCH(resource!DN$2,COD_SALES!$B$4:$Z$4,0)),"")</f>
        <v/>
      </c>
      <c r="DO596" s="3" t="str">
        <f>IFERROR(INDEX(COD_SALES!$B$5:$Z$500,MATCH(resource!$CC596,COD_SALES!$A$5:$A$500,0),MATCH(resource!DO$2,COD_SALES!$B$4:$Z$4,0)),"")</f>
        <v/>
      </c>
      <c r="DP596" s="3" t="str">
        <f>IFERROR(INDEX(COD_SALES!$B$5:$Z$500,MATCH(resource!$CC596,COD_SALES!$A$5:$A$500,0),MATCH(resource!DP$2,COD_SALES!$B$4:$Z$4,0)),"")</f>
        <v/>
      </c>
      <c r="DQ596" s="3" t="str">
        <f>IFERROR(INDEX(COD_SALES!$B$5:$Z$500,MATCH(resource!$CC596,COD_SALES!$A$5:$A$500,0),MATCH(resource!DQ$2,COD_SALES!$B$4:$Z$4,0)),"")</f>
        <v/>
      </c>
      <c r="DR596" s="3" t="str">
        <f>IFERROR(INDEX(COD_SALES!$B$5:$Z$500,MATCH(resource!$CC596,COD_SALES!$A$5:$A$500,0),MATCH(resource!DR$2,COD_SALES!$B$4:$Z$4,0)),"")</f>
        <v/>
      </c>
      <c r="DS596" s="3" t="str">
        <f>IFERROR(INDEX(COD_SALES!$B$5:$Z$500,MATCH(resource!$CC596,COD_SALES!$A$5:$A$500,0),MATCH(resource!DS$2,COD_SALES!$B$4:$Z$4,0)),"")</f>
        <v/>
      </c>
      <c r="DT596" s="3" t="str">
        <f>IFERROR(INDEX(COD_SALES!$B$5:$Z$500,MATCH(resource!$CC596,COD_SALES!$A$5:$A$500,0),MATCH(resource!DT$2,COD_SALES!$B$4:$Z$4,0)),"")</f>
        <v/>
      </c>
      <c r="DU596" s="3" t="str">
        <f>IFERROR(INDEX(COD_SALES!$B$5:$Z$500,MATCH(resource!$CC596,COD_SALES!$A$5:$A$500,0),MATCH(resource!DU$2,COD_SALES!$B$4:$Z$4,0)),"")</f>
        <v/>
      </c>
      <c r="DV596" s="3" t="str">
        <f>IFERROR(INDEX(COD_SALES!$B$5:$Z$500,MATCH(resource!$CC596,COD_SALES!$A$5:$A$500,0),MATCH(resource!DV$2,COD_SALES!$B$4:$Z$4,0)),"")</f>
        <v/>
      </c>
      <c r="DW596" s="3" t="str">
        <f>IFERROR(INDEX(COD_SALES!$B$5:$Z$500,MATCH(resource!$CC596,COD_SALES!$A$5:$A$500,0),MATCH(resource!DW$2,COD_SALES!$B$4:$Z$4,0)),"")</f>
        <v/>
      </c>
      <c r="DX596" s="3" t="str">
        <f>IFERROR(INDEX(COD_SALES!$B$5:$Z$500,MATCH(resource!$CC596,COD_SALES!$A$5:$A$500,0),MATCH(resource!DX$2,COD_SALES!$B$4:$Z$4,0)),"")</f>
        <v/>
      </c>
      <c r="DY596" s="3" t="str">
        <f>IFERROR(INDEX(COD_SALES!$B$5:$Z$500,MATCH(resource!$CC596,COD_SALES!$A$5:$A$500,0),MATCH(resource!DY$2,COD_SALES!$B$4:$Z$4,0)),"")</f>
        <v/>
      </c>
      <c r="DZ596" s="3" t="str">
        <f>IFERROR(INDEX(COD_SALES!$B$5:$Z$500,MATCH(resource!$CC596,COD_SALES!$A$5:$A$500,0),MATCH(resource!DZ$2,COD_SALES!$B$4:$Z$4,0)),"")</f>
        <v/>
      </c>
      <c r="EA596" s="3" t="str">
        <f>IFERROR(INDEX(COD_SALES!$B$5:$Z$500,MATCH(resource!$CC596,COD_SALES!$A$5:$A$500,0),MATCH(resource!EA$2,COD_SALES!$B$4:$Z$4,0)),"")</f>
        <v/>
      </c>
      <c r="EB596" s="3">
        <f t="shared" si="134"/>
        <v>0</v>
      </c>
      <c r="EW596" s="3">
        <f>IFERROR(VLOOKUP(CC596,data_pull!$AO$25:$AR$546,2,0),0)</f>
        <v>0</v>
      </c>
      <c r="EX596" s="1">
        <f>IFERROR(VLOOKUP(CC596,data_pull!$AO$25:$AR$546,4,0),0)</f>
        <v>0</v>
      </c>
    </row>
    <row r="597" spans="13:154" x14ac:dyDescent="0.25"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4">
        <f>sales_data!B596</f>
        <v>0</v>
      </c>
      <c r="AR597" s="4">
        <f>sales_data!C596</f>
        <v>0</v>
      </c>
      <c r="AS597" s="5" t="str">
        <f t="shared" si="133"/>
        <v/>
      </c>
      <c r="AT597" s="4">
        <f>sales_data!I596</f>
        <v>0</v>
      </c>
      <c r="AU597" s="4">
        <f>sales_data!W596</f>
        <v>0</v>
      </c>
      <c r="AV597" s="1">
        <f>sales_data!N596</f>
        <v>0</v>
      </c>
      <c r="AW597" s="1">
        <f>sales_data!P596</f>
        <v>0</v>
      </c>
      <c r="AX597" s="3">
        <f ca="1">IFERROR(INDEX(INDIRECT("day_wise_sales_data!$B$2:$BZ$599"),MATCH(resource!$CC597,day_wise_sales_data!$A$2:$A$500,0),MATCH(resource!AX$2,INDIRECT("day_wise_sales_data!$B$1:$BZ$1"),0)),0)</f>
        <v>0</v>
      </c>
      <c r="AY597" s="3">
        <f ca="1">IFERROR(INDEX(INDIRECT("day_wise_sales_data!$B$2:$BZ$599"),MATCH(resource!$CC597,day_wise_sales_data!$A$2:$A$500,0),MATCH(resource!AY$2,INDIRECT("day_wise_sales_data!$B$1:$BZ$1"),0)),0)</f>
        <v>0</v>
      </c>
      <c r="AZ597" s="3">
        <f ca="1">IFERROR(INDEX(INDIRECT("day_wise_sales_data!$B$2:$BZ$599"),MATCH(resource!$CC597,day_wise_sales_data!$A$2:$A$500,0),MATCH(resource!AZ$2,INDIRECT("day_wise_sales_data!$B$1:$BZ$1"),0)),0)</f>
        <v>0</v>
      </c>
      <c r="BA597" s="3">
        <f ca="1">IFERROR(INDEX(INDIRECT("day_wise_sales_data!$B$2:$BZ$599"),MATCH(resource!$CC597,day_wise_sales_data!$A$2:$A$500,0),MATCH(resource!BA$2,INDIRECT("day_wise_sales_data!$B$1:$BZ$1"),0)),0)</f>
        <v>0</v>
      </c>
      <c r="BB597" s="3">
        <f ca="1">IFERROR(INDEX(INDIRECT("day_wise_sales_data!$B$2:$BZ$599"),MATCH(resource!$CC597,day_wise_sales_data!$A$2:$A$500,0),MATCH(resource!BB$2,INDIRECT("day_wise_sales_data!$B$1:$BZ$1"),0)),0)</f>
        <v>0</v>
      </c>
      <c r="BC597" s="3">
        <f ca="1">IFERROR(INDEX(INDIRECT("day_wise_sales_data!$B$2:$BZ$599"),MATCH(resource!$CC597,day_wise_sales_data!$A$2:$A$500,0),MATCH(resource!BC$2,INDIRECT("day_wise_sales_data!$B$1:$BZ$1"),0)),0)</f>
        <v>0</v>
      </c>
      <c r="BD597" s="3">
        <f ca="1">IFERROR(INDEX(INDIRECT("day_wise_sales_data!$B$2:$BZ$599"),MATCH(resource!$CC597,day_wise_sales_data!$A$2:$A$500,0),MATCH(resource!BD$2,INDIRECT("day_wise_sales_data!$B$1:$BZ$1"),0)),0)</f>
        <v>0</v>
      </c>
      <c r="BE597" s="3">
        <f ca="1">IFERROR(INDEX(INDIRECT("day_wise_sales_data!$B$2:$BZ$599"),MATCH(resource!$CC597,day_wise_sales_data!$A$2:$A$500,0),MATCH(resource!BE$2,INDIRECT("day_wise_sales_data!$B$1:$BZ$1"),0)),0)</f>
        <v>0</v>
      </c>
      <c r="BF597" s="3">
        <f ca="1">IFERROR(INDEX(INDIRECT("day_wise_sales_data!$B$2:$BZ$599"),MATCH(resource!$CC597,day_wise_sales_data!$A$2:$A$500,0),MATCH(resource!BF$2,INDIRECT("day_wise_sales_data!$B$1:$BZ$1"),0)),0)</f>
        <v>0</v>
      </c>
      <c r="BG597" s="3">
        <f ca="1">IFERROR(INDEX(INDIRECT("day_wise_sales_data!$B$2:$BZ$599"),MATCH(resource!$CC597,day_wise_sales_data!$A$2:$A$500,0),MATCH(resource!BG$2,INDIRECT("day_wise_sales_data!$B$1:$BZ$1"),0)),0)</f>
        <v>0</v>
      </c>
      <c r="BH597" s="3">
        <f ca="1">IFERROR(INDEX(INDIRECT("day_wise_sales_data!$B$2:$BZ$599"),MATCH(resource!$CC597,day_wise_sales_data!$A$2:$A$500,0),MATCH(resource!BH$2,INDIRECT("day_wise_sales_data!$B$1:$BZ$1"),0)),0)</f>
        <v>0</v>
      </c>
      <c r="BI597" s="3">
        <f ca="1">IFERROR(INDEX(INDIRECT("day_wise_sales_data!$B$2:$BZ$599"),MATCH(resource!$CC597,day_wise_sales_data!$A$2:$A$500,0),MATCH(resource!BI$2,INDIRECT("day_wise_sales_data!$B$1:$BZ$1"),0)),0)</f>
        <v>0</v>
      </c>
      <c r="BJ597" s="3">
        <f ca="1">IFERROR(INDEX(INDIRECT("day_wise_sales_data!$B$2:$BZ$599"),MATCH(resource!$CC597,day_wise_sales_data!$A$2:$A$500,0),MATCH(resource!BJ$2,INDIRECT("day_wise_sales_data!$B$1:$BZ$1"),0)),0)</f>
        <v>0</v>
      </c>
      <c r="BK597" s="3">
        <f ca="1">IFERROR(INDEX(INDIRECT("day_wise_sales_data!$B$2:$BZ$599"),MATCH(resource!$CC597,day_wise_sales_data!$A$2:$A$500,0),MATCH(resource!BK$2,INDIRECT("day_wise_sales_data!$B$1:$BZ$1"),0)),0)</f>
        <v>0</v>
      </c>
      <c r="BL597" s="3">
        <f ca="1">IFERROR(INDEX(INDIRECT("day_wise_sales_data!$B$2:$BZ$599"),MATCH(resource!$CC597,day_wise_sales_data!$A$2:$A$500,0),MATCH(resource!BL$2,INDIRECT("day_wise_sales_data!$B$1:$BZ$1"),0)),0)</f>
        <v>0</v>
      </c>
      <c r="BM597" s="3">
        <f ca="1">IFERROR(INDEX(INDIRECT("day_wise_sales_data!$B$2:$BZ$599"),MATCH(resource!$CC597,day_wise_sales_data!$A$2:$A$500,0),MATCH(resource!BM$2,INDIRECT("day_wise_sales_data!$B$1:$BZ$1"),0)),0)</f>
        <v>0</v>
      </c>
      <c r="BN597" s="3">
        <f ca="1">IFERROR(INDEX(INDIRECT("day_wise_sales_data!$B$2:$BZ$599"),MATCH(resource!$CC597,day_wise_sales_data!$A$2:$A$500,0),MATCH(resource!BN$2,INDIRECT("day_wise_sales_data!$B$1:$BZ$1"),0)),0)</f>
        <v>0</v>
      </c>
      <c r="BO597" s="3">
        <f ca="1">IFERROR(INDEX(INDIRECT("day_wise_sales_data!$B$2:$BZ$599"),MATCH(resource!$CC597,day_wise_sales_data!$A$2:$A$500,0),MATCH(resource!BO$2,INDIRECT("day_wise_sales_data!$B$1:$BZ$1"),0)),0)</f>
        <v>0</v>
      </c>
      <c r="BP597" s="3">
        <f ca="1">IFERROR(INDEX(INDIRECT("day_wise_sales_data!$B$2:$BZ$599"),MATCH(resource!$CC597,day_wise_sales_data!$A$2:$A$500,0),MATCH(resource!BP$2,INDIRECT("day_wise_sales_data!$B$1:$BZ$1"),0)),0)</f>
        <v>0</v>
      </c>
      <c r="BQ597" s="3">
        <f ca="1">IFERROR(INDEX(INDIRECT("day_wise_sales_data!$B$2:$BZ$599"),MATCH(resource!$CC597,day_wise_sales_data!$A$2:$A$500,0),MATCH(resource!BQ$2,INDIRECT("day_wise_sales_data!$B$1:$BZ$1"),0)),0)</f>
        <v>0</v>
      </c>
      <c r="BR597" s="3">
        <f ca="1">IFERROR(INDEX(INDIRECT("day_wise_sales_data!$B$2:$BZ$599"),MATCH(resource!$CC597,day_wise_sales_data!$A$2:$A$500,0),MATCH(resource!BR$2,INDIRECT("day_wise_sales_data!$B$1:$BZ$1"),0)),0)</f>
        <v>0</v>
      </c>
      <c r="BS597" s="3">
        <f ca="1">IFERROR(INDEX(INDIRECT("day_wise_sales_data!$B$2:$BZ$599"),MATCH(resource!$CC597,day_wise_sales_data!$A$2:$A$500,0),MATCH(resource!BS$2,INDIRECT("day_wise_sales_data!$B$1:$BZ$1"),0)),0)</f>
        <v>0</v>
      </c>
      <c r="BT597" s="3">
        <f ca="1">IFERROR(INDEX(INDIRECT("day_wise_sales_data!$B$2:$BZ$599"),MATCH(resource!$CC597,day_wise_sales_data!$A$2:$A$500,0),MATCH(resource!BT$2,INDIRECT("day_wise_sales_data!$B$1:$BZ$1"),0)),0)</f>
        <v>0</v>
      </c>
      <c r="BU597" s="3">
        <f ca="1">IFERROR(INDEX(INDIRECT("day_wise_sales_data!$B$2:$BZ$599"),MATCH(resource!$CC597,day_wise_sales_data!$A$2:$A$500,0),MATCH(resource!BU$2,INDIRECT("day_wise_sales_data!$B$1:$BZ$1"),0)),0)</f>
        <v>0</v>
      </c>
      <c r="BV597" s="3">
        <f ca="1">IFERROR(INDEX(INDIRECT("day_wise_sales_data!$B$2:$BZ$599"),MATCH(resource!$CC597,day_wise_sales_data!$A$2:$A$500,0),MATCH(resource!BV$2,INDIRECT("day_wise_sales_data!$B$1:$BZ$1"),0)),0)</f>
        <v>0</v>
      </c>
      <c r="BW597" s="3">
        <f ca="1">IFERROR(INDEX(INDIRECT("day_wise_sales_data!$B$2:$BZ$599"),MATCH(resource!$CC597,day_wise_sales_data!$A$2:$A$500,0),MATCH(resource!BW$2,INDIRECT("day_wise_sales_data!$B$1:$BZ$1"),0)),0)</f>
        <v>0</v>
      </c>
      <c r="BX597" s="3">
        <f ca="1">IFERROR(INDEX(INDIRECT("day_wise_sales_data!$B$2:$BZ$599"),MATCH(resource!$CC597,day_wise_sales_data!$A$2:$A$500,0),MATCH(resource!BX$2,INDIRECT("day_wise_sales_data!$B$1:$BZ$1"),0)),0)</f>
        <v>0</v>
      </c>
      <c r="BY597" s="3">
        <f ca="1">IFERROR(INDEX(INDIRECT("day_wise_sales_data!$B$2:$BZ$599"),MATCH(resource!$CC597,day_wise_sales_data!$A$2:$A$500,0),MATCH(resource!BY$2,INDIRECT("day_wise_sales_data!$B$1:$BZ$1"),0)),0)</f>
        <v>0</v>
      </c>
      <c r="BZ597" s="3">
        <f ca="1">IFERROR(INDEX(INDIRECT("day_wise_sales_data!$B$2:$BZ$599"),MATCH(resource!$CC597,day_wise_sales_data!$A$2:$A$500,0),MATCH(resource!BZ$2,INDIRECT("day_wise_sales_data!$B$1:$BZ$1"),0)),0)</f>
        <v>0</v>
      </c>
      <c r="CA597" s="3">
        <f ca="1">IFERROR(INDEX(INDIRECT("day_wise_sales_data!$B$2:$BZ$599"),MATCH(resource!$CC597,day_wise_sales_data!$A$2:$A$500,0),MATCH(resource!CA$2,INDIRECT("day_wise_sales_data!$B$1:$BZ$1"),0)),0)</f>
        <v>0</v>
      </c>
      <c r="CC597" s="4">
        <f>sales_data!H596</f>
        <v>0</v>
      </c>
      <c r="CD597" s="1">
        <v>595</v>
      </c>
      <c r="CE597" s="1" t="str">
        <f>IF(AQ597=report!$AQ$3,resource!CD597,"")</f>
        <v/>
      </c>
      <c r="CF597" s="5" t="str">
        <f>IFERROR(SMALL($CE$3:$CE$1001,ROWS($CE$3:CE597)),"")</f>
        <v/>
      </c>
      <c r="CH597">
        <f>IFERROR(VLOOKUP($CC597,data_pull!$E$22:$G$700,2,0),0)</f>
        <v>0</v>
      </c>
      <c r="DK597" s="3" t="str">
        <f>IFERROR(INDEX(COD_SALES!$B$5:$Z$500,MATCH(resource!$CC597,COD_SALES!$A$5:$A$500,0),MATCH(resource!DK$2,COD_SALES!$B$4:$Z$4,0)),"")</f>
        <v/>
      </c>
      <c r="DL597" s="3" t="str">
        <f>IFERROR(INDEX(COD_SALES!$B$5:$Z$500,MATCH(resource!$CC597,COD_SALES!$A$5:$A$500,0),MATCH(resource!DL$2,COD_SALES!$B$4:$Z$4,0)),"")</f>
        <v/>
      </c>
      <c r="DM597" s="3" t="str">
        <f>IFERROR(INDEX(COD_SALES!$B$5:$Z$500,MATCH(resource!$CC597,COD_SALES!$A$5:$A$500,0),MATCH(resource!DM$2,COD_SALES!$B$4:$Z$4,0)),"")</f>
        <v/>
      </c>
      <c r="DN597" s="3" t="str">
        <f>IFERROR(INDEX(COD_SALES!$B$5:$Z$500,MATCH(resource!$CC597,COD_SALES!$A$5:$A$500,0),MATCH(resource!DN$2,COD_SALES!$B$4:$Z$4,0)),"")</f>
        <v/>
      </c>
      <c r="DO597" s="3" t="str">
        <f>IFERROR(INDEX(COD_SALES!$B$5:$Z$500,MATCH(resource!$CC597,COD_SALES!$A$5:$A$500,0),MATCH(resource!DO$2,COD_SALES!$B$4:$Z$4,0)),"")</f>
        <v/>
      </c>
      <c r="DP597" s="3" t="str">
        <f>IFERROR(INDEX(COD_SALES!$B$5:$Z$500,MATCH(resource!$CC597,COD_SALES!$A$5:$A$500,0),MATCH(resource!DP$2,COD_SALES!$B$4:$Z$4,0)),"")</f>
        <v/>
      </c>
      <c r="DQ597" s="3" t="str">
        <f>IFERROR(INDEX(COD_SALES!$B$5:$Z$500,MATCH(resource!$CC597,COD_SALES!$A$5:$A$500,0),MATCH(resource!DQ$2,COD_SALES!$B$4:$Z$4,0)),"")</f>
        <v/>
      </c>
      <c r="DR597" s="3" t="str">
        <f>IFERROR(INDEX(COD_SALES!$B$5:$Z$500,MATCH(resource!$CC597,COD_SALES!$A$5:$A$500,0),MATCH(resource!DR$2,COD_SALES!$B$4:$Z$4,0)),"")</f>
        <v/>
      </c>
      <c r="DS597" s="3" t="str">
        <f>IFERROR(INDEX(COD_SALES!$B$5:$Z$500,MATCH(resource!$CC597,COD_SALES!$A$5:$A$500,0),MATCH(resource!DS$2,COD_SALES!$B$4:$Z$4,0)),"")</f>
        <v/>
      </c>
      <c r="DT597" s="3" t="str">
        <f>IFERROR(INDEX(COD_SALES!$B$5:$Z$500,MATCH(resource!$CC597,COD_SALES!$A$5:$A$500,0),MATCH(resource!DT$2,COD_SALES!$B$4:$Z$4,0)),"")</f>
        <v/>
      </c>
      <c r="DU597" s="3" t="str">
        <f>IFERROR(INDEX(COD_SALES!$B$5:$Z$500,MATCH(resource!$CC597,COD_SALES!$A$5:$A$500,0),MATCH(resource!DU$2,COD_SALES!$B$4:$Z$4,0)),"")</f>
        <v/>
      </c>
      <c r="DV597" s="3" t="str">
        <f>IFERROR(INDEX(COD_SALES!$B$5:$Z$500,MATCH(resource!$CC597,COD_SALES!$A$5:$A$500,0),MATCH(resource!DV$2,COD_SALES!$B$4:$Z$4,0)),"")</f>
        <v/>
      </c>
      <c r="DW597" s="3" t="str">
        <f>IFERROR(INDEX(COD_SALES!$B$5:$Z$500,MATCH(resource!$CC597,COD_SALES!$A$5:$A$500,0),MATCH(resource!DW$2,COD_SALES!$B$4:$Z$4,0)),"")</f>
        <v/>
      </c>
      <c r="DX597" s="3" t="str">
        <f>IFERROR(INDEX(COD_SALES!$B$5:$Z$500,MATCH(resource!$CC597,COD_SALES!$A$5:$A$500,0),MATCH(resource!DX$2,COD_SALES!$B$4:$Z$4,0)),"")</f>
        <v/>
      </c>
      <c r="DY597" s="3" t="str">
        <f>IFERROR(INDEX(COD_SALES!$B$5:$Z$500,MATCH(resource!$CC597,COD_SALES!$A$5:$A$500,0),MATCH(resource!DY$2,COD_SALES!$B$4:$Z$4,0)),"")</f>
        <v/>
      </c>
      <c r="DZ597" s="3" t="str">
        <f>IFERROR(INDEX(COD_SALES!$B$5:$Z$500,MATCH(resource!$CC597,COD_SALES!$A$5:$A$500,0),MATCH(resource!DZ$2,COD_SALES!$B$4:$Z$4,0)),"")</f>
        <v/>
      </c>
      <c r="EA597" s="3" t="str">
        <f>IFERROR(INDEX(COD_SALES!$B$5:$Z$500,MATCH(resource!$CC597,COD_SALES!$A$5:$A$500,0),MATCH(resource!EA$2,COD_SALES!$B$4:$Z$4,0)),"")</f>
        <v/>
      </c>
      <c r="EB597" s="3">
        <f t="shared" si="134"/>
        <v>0</v>
      </c>
      <c r="EW597" s="3">
        <f>IFERROR(VLOOKUP(CC597,data_pull!$AO$25:$AR$546,2,0),0)</f>
        <v>0</v>
      </c>
      <c r="EX597" s="1">
        <f>IFERROR(VLOOKUP(CC597,data_pull!$AO$25:$AR$546,4,0),0)</f>
        <v>0</v>
      </c>
    </row>
    <row r="598" spans="13:154" x14ac:dyDescent="0.25"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4">
        <f>sales_data!B597</f>
        <v>0</v>
      </c>
      <c r="AR598" s="4">
        <f>sales_data!C597</f>
        <v>0</v>
      </c>
      <c r="AS598" s="5" t="str">
        <f t="shared" si="133"/>
        <v/>
      </c>
      <c r="AT598" s="4">
        <f>sales_data!I597</f>
        <v>0</v>
      </c>
      <c r="AU598" s="4">
        <f>sales_data!W597</f>
        <v>0</v>
      </c>
      <c r="AV598" s="1">
        <f>sales_data!N597</f>
        <v>0</v>
      </c>
      <c r="AW598" s="1">
        <f>sales_data!P597</f>
        <v>0</v>
      </c>
      <c r="AX598" s="3">
        <f ca="1">IFERROR(INDEX(INDIRECT("day_wise_sales_data!$B$2:$BZ$599"),MATCH(resource!$CC598,day_wise_sales_data!$A$2:$A$500,0),MATCH(resource!AX$2,INDIRECT("day_wise_sales_data!$B$1:$BZ$1"),0)),0)</f>
        <v>0</v>
      </c>
      <c r="AY598" s="3">
        <f ca="1">IFERROR(INDEX(INDIRECT("day_wise_sales_data!$B$2:$BZ$599"),MATCH(resource!$CC598,day_wise_sales_data!$A$2:$A$500,0),MATCH(resource!AY$2,INDIRECT("day_wise_sales_data!$B$1:$BZ$1"),0)),0)</f>
        <v>0</v>
      </c>
      <c r="AZ598" s="3">
        <f ca="1">IFERROR(INDEX(INDIRECT("day_wise_sales_data!$B$2:$BZ$599"),MATCH(resource!$CC598,day_wise_sales_data!$A$2:$A$500,0),MATCH(resource!AZ$2,INDIRECT("day_wise_sales_data!$B$1:$BZ$1"),0)),0)</f>
        <v>0</v>
      </c>
      <c r="BA598" s="3">
        <f ca="1">IFERROR(INDEX(INDIRECT("day_wise_sales_data!$B$2:$BZ$599"),MATCH(resource!$CC598,day_wise_sales_data!$A$2:$A$500,0),MATCH(resource!BA$2,INDIRECT("day_wise_sales_data!$B$1:$BZ$1"),0)),0)</f>
        <v>0</v>
      </c>
      <c r="BB598" s="3">
        <f ca="1">IFERROR(INDEX(INDIRECT("day_wise_sales_data!$B$2:$BZ$599"),MATCH(resource!$CC598,day_wise_sales_data!$A$2:$A$500,0),MATCH(resource!BB$2,INDIRECT("day_wise_sales_data!$B$1:$BZ$1"),0)),0)</f>
        <v>0</v>
      </c>
      <c r="BC598" s="3">
        <f ca="1">IFERROR(INDEX(INDIRECT("day_wise_sales_data!$B$2:$BZ$599"),MATCH(resource!$CC598,day_wise_sales_data!$A$2:$A$500,0),MATCH(resource!BC$2,INDIRECT("day_wise_sales_data!$B$1:$BZ$1"),0)),0)</f>
        <v>0</v>
      </c>
      <c r="BD598" s="3">
        <f ca="1">IFERROR(INDEX(INDIRECT("day_wise_sales_data!$B$2:$BZ$599"),MATCH(resource!$CC598,day_wise_sales_data!$A$2:$A$500,0),MATCH(resource!BD$2,INDIRECT("day_wise_sales_data!$B$1:$BZ$1"),0)),0)</f>
        <v>0</v>
      </c>
      <c r="BE598" s="3">
        <f ca="1">IFERROR(INDEX(INDIRECT("day_wise_sales_data!$B$2:$BZ$599"),MATCH(resource!$CC598,day_wise_sales_data!$A$2:$A$500,0),MATCH(resource!BE$2,INDIRECT("day_wise_sales_data!$B$1:$BZ$1"),0)),0)</f>
        <v>0</v>
      </c>
      <c r="BF598" s="3">
        <f ca="1">IFERROR(INDEX(INDIRECT("day_wise_sales_data!$B$2:$BZ$599"),MATCH(resource!$CC598,day_wise_sales_data!$A$2:$A$500,0),MATCH(resource!BF$2,INDIRECT("day_wise_sales_data!$B$1:$BZ$1"),0)),0)</f>
        <v>0</v>
      </c>
      <c r="BG598" s="3">
        <f ca="1">IFERROR(INDEX(INDIRECT("day_wise_sales_data!$B$2:$BZ$599"),MATCH(resource!$CC598,day_wise_sales_data!$A$2:$A$500,0),MATCH(resource!BG$2,INDIRECT("day_wise_sales_data!$B$1:$BZ$1"),0)),0)</f>
        <v>0</v>
      </c>
      <c r="BH598" s="3">
        <f ca="1">IFERROR(INDEX(INDIRECT("day_wise_sales_data!$B$2:$BZ$599"),MATCH(resource!$CC598,day_wise_sales_data!$A$2:$A$500,0),MATCH(resource!BH$2,INDIRECT("day_wise_sales_data!$B$1:$BZ$1"),0)),0)</f>
        <v>0</v>
      </c>
      <c r="BI598" s="3">
        <f ca="1">IFERROR(INDEX(INDIRECT("day_wise_sales_data!$B$2:$BZ$599"),MATCH(resource!$CC598,day_wise_sales_data!$A$2:$A$500,0),MATCH(resource!BI$2,INDIRECT("day_wise_sales_data!$B$1:$BZ$1"),0)),0)</f>
        <v>0</v>
      </c>
      <c r="BJ598" s="3">
        <f ca="1">IFERROR(INDEX(INDIRECT("day_wise_sales_data!$B$2:$BZ$599"),MATCH(resource!$CC598,day_wise_sales_data!$A$2:$A$500,0),MATCH(resource!BJ$2,INDIRECT("day_wise_sales_data!$B$1:$BZ$1"),0)),0)</f>
        <v>0</v>
      </c>
      <c r="BK598" s="3">
        <f ca="1">IFERROR(INDEX(INDIRECT("day_wise_sales_data!$B$2:$BZ$599"),MATCH(resource!$CC598,day_wise_sales_data!$A$2:$A$500,0),MATCH(resource!BK$2,INDIRECT("day_wise_sales_data!$B$1:$BZ$1"),0)),0)</f>
        <v>0</v>
      </c>
      <c r="BL598" s="3">
        <f ca="1">IFERROR(INDEX(INDIRECT("day_wise_sales_data!$B$2:$BZ$599"),MATCH(resource!$CC598,day_wise_sales_data!$A$2:$A$500,0),MATCH(resource!BL$2,INDIRECT("day_wise_sales_data!$B$1:$BZ$1"),0)),0)</f>
        <v>0</v>
      </c>
      <c r="BM598" s="3">
        <f ca="1">IFERROR(INDEX(INDIRECT("day_wise_sales_data!$B$2:$BZ$599"),MATCH(resource!$CC598,day_wise_sales_data!$A$2:$A$500,0),MATCH(resource!BM$2,INDIRECT("day_wise_sales_data!$B$1:$BZ$1"),0)),0)</f>
        <v>0</v>
      </c>
      <c r="BN598" s="3">
        <f ca="1">IFERROR(INDEX(INDIRECT("day_wise_sales_data!$B$2:$BZ$599"),MATCH(resource!$CC598,day_wise_sales_data!$A$2:$A$500,0),MATCH(resource!BN$2,INDIRECT("day_wise_sales_data!$B$1:$BZ$1"),0)),0)</f>
        <v>0</v>
      </c>
      <c r="BO598" s="3">
        <f ca="1">IFERROR(INDEX(INDIRECT("day_wise_sales_data!$B$2:$BZ$599"),MATCH(resource!$CC598,day_wise_sales_data!$A$2:$A$500,0),MATCH(resource!BO$2,INDIRECT("day_wise_sales_data!$B$1:$BZ$1"),0)),0)</f>
        <v>0</v>
      </c>
      <c r="BP598" s="3">
        <f ca="1">IFERROR(INDEX(INDIRECT("day_wise_sales_data!$B$2:$BZ$599"),MATCH(resource!$CC598,day_wise_sales_data!$A$2:$A$500,0),MATCH(resource!BP$2,INDIRECT("day_wise_sales_data!$B$1:$BZ$1"),0)),0)</f>
        <v>0</v>
      </c>
      <c r="BQ598" s="3">
        <f ca="1">IFERROR(INDEX(INDIRECT("day_wise_sales_data!$B$2:$BZ$599"),MATCH(resource!$CC598,day_wise_sales_data!$A$2:$A$500,0),MATCH(resource!BQ$2,INDIRECT("day_wise_sales_data!$B$1:$BZ$1"),0)),0)</f>
        <v>0</v>
      </c>
      <c r="BR598" s="3">
        <f ca="1">IFERROR(INDEX(INDIRECT("day_wise_sales_data!$B$2:$BZ$599"),MATCH(resource!$CC598,day_wise_sales_data!$A$2:$A$500,0),MATCH(resource!BR$2,INDIRECT("day_wise_sales_data!$B$1:$BZ$1"),0)),0)</f>
        <v>0</v>
      </c>
      <c r="BS598" s="3">
        <f ca="1">IFERROR(INDEX(INDIRECT("day_wise_sales_data!$B$2:$BZ$599"),MATCH(resource!$CC598,day_wise_sales_data!$A$2:$A$500,0),MATCH(resource!BS$2,INDIRECT("day_wise_sales_data!$B$1:$BZ$1"),0)),0)</f>
        <v>0</v>
      </c>
      <c r="BT598" s="3">
        <f ca="1">IFERROR(INDEX(INDIRECT("day_wise_sales_data!$B$2:$BZ$599"),MATCH(resource!$CC598,day_wise_sales_data!$A$2:$A$500,0),MATCH(resource!BT$2,INDIRECT("day_wise_sales_data!$B$1:$BZ$1"),0)),0)</f>
        <v>0</v>
      </c>
      <c r="BU598" s="3">
        <f ca="1">IFERROR(INDEX(INDIRECT("day_wise_sales_data!$B$2:$BZ$599"),MATCH(resource!$CC598,day_wise_sales_data!$A$2:$A$500,0),MATCH(resource!BU$2,INDIRECT("day_wise_sales_data!$B$1:$BZ$1"),0)),0)</f>
        <v>0</v>
      </c>
      <c r="BV598" s="3">
        <f ca="1">IFERROR(INDEX(INDIRECT("day_wise_sales_data!$B$2:$BZ$599"),MATCH(resource!$CC598,day_wise_sales_data!$A$2:$A$500,0),MATCH(resource!BV$2,INDIRECT("day_wise_sales_data!$B$1:$BZ$1"),0)),0)</f>
        <v>0</v>
      </c>
      <c r="BW598" s="3">
        <f ca="1">IFERROR(INDEX(INDIRECT("day_wise_sales_data!$B$2:$BZ$599"),MATCH(resource!$CC598,day_wise_sales_data!$A$2:$A$500,0),MATCH(resource!BW$2,INDIRECT("day_wise_sales_data!$B$1:$BZ$1"),0)),0)</f>
        <v>0</v>
      </c>
      <c r="BX598" s="3">
        <f ca="1">IFERROR(INDEX(INDIRECT("day_wise_sales_data!$B$2:$BZ$599"),MATCH(resource!$CC598,day_wise_sales_data!$A$2:$A$500,0),MATCH(resource!BX$2,INDIRECT("day_wise_sales_data!$B$1:$BZ$1"),0)),0)</f>
        <v>0</v>
      </c>
      <c r="BY598" s="3">
        <f ca="1">IFERROR(INDEX(INDIRECT("day_wise_sales_data!$B$2:$BZ$599"),MATCH(resource!$CC598,day_wise_sales_data!$A$2:$A$500,0),MATCH(resource!BY$2,INDIRECT("day_wise_sales_data!$B$1:$BZ$1"),0)),0)</f>
        <v>0</v>
      </c>
      <c r="BZ598" s="3">
        <f ca="1">IFERROR(INDEX(INDIRECT("day_wise_sales_data!$B$2:$BZ$599"),MATCH(resource!$CC598,day_wise_sales_data!$A$2:$A$500,0),MATCH(resource!BZ$2,INDIRECT("day_wise_sales_data!$B$1:$BZ$1"),0)),0)</f>
        <v>0</v>
      </c>
      <c r="CA598" s="3">
        <f ca="1">IFERROR(INDEX(INDIRECT("day_wise_sales_data!$B$2:$BZ$599"),MATCH(resource!$CC598,day_wise_sales_data!$A$2:$A$500,0),MATCH(resource!CA$2,INDIRECT("day_wise_sales_data!$B$1:$BZ$1"),0)),0)</f>
        <v>0</v>
      </c>
      <c r="CC598" s="4">
        <f>sales_data!H597</f>
        <v>0</v>
      </c>
      <c r="CD598" s="1">
        <v>596</v>
      </c>
      <c r="CE598" s="1" t="str">
        <f>IF(AQ598=report!$AQ$3,resource!CD598,"")</f>
        <v/>
      </c>
      <c r="CF598" s="5" t="str">
        <f>IFERROR(SMALL($CE$3:$CE$1001,ROWS($CE$3:CE598)),"")</f>
        <v/>
      </c>
      <c r="CH598">
        <f>IFERROR(VLOOKUP($CC598,data_pull!$E$22:$G$700,2,0),0)</f>
        <v>0</v>
      </c>
      <c r="DK598" s="3" t="str">
        <f>IFERROR(INDEX(COD_SALES!$B$5:$Z$500,MATCH(resource!$CC598,COD_SALES!$A$5:$A$500,0),MATCH(resource!DK$2,COD_SALES!$B$4:$Z$4,0)),"")</f>
        <v/>
      </c>
      <c r="DL598" s="3" t="str">
        <f>IFERROR(INDEX(COD_SALES!$B$5:$Z$500,MATCH(resource!$CC598,COD_SALES!$A$5:$A$500,0),MATCH(resource!DL$2,COD_SALES!$B$4:$Z$4,0)),"")</f>
        <v/>
      </c>
      <c r="DM598" s="3" t="str">
        <f>IFERROR(INDEX(COD_SALES!$B$5:$Z$500,MATCH(resource!$CC598,COD_SALES!$A$5:$A$500,0),MATCH(resource!DM$2,COD_SALES!$B$4:$Z$4,0)),"")</f>
        <v/>
      </c>
      <c r="DN598" s="3" t="str">
        <f>IFERROR(INDEX(COD_SALES!$B$5:$Z$500,MATCH(resource!$CC598,COD_SALES!$A$5:$A$500,0),MATCH(resource!DN$2,COD_SALES!$B$4:$Z$4,0)),"")</f>
        <v/>
      </c>
      <c r="DO598" s="3" t="str">
        <f>IFERROR(INDEX(COD_SALES!$B$5:$Z$500,MATCH(resource!$CC598,COD_SALES!$A$5:$A$500,0),MATCH(resource!DO$2,COD_SALES!$B$4:$Z$4,0)),"")</f>
        <v/>
      </c>
      <c r="DP598" s="3" t="str">
        <f>IFERROR(INDEX(COD_SALES!$B$5:$Z$500,MATCH(resource!$CC598,COD_SALES!$A$5:$A$500,0),MATCH(resource!DP$2,COD_SALES!$B$4:$Z$4,0)),"")</f>
        <v/>
      </c>
      <c r="DQ598" s="3" t="str">
        <f>IFERROR(INDEX(COD_SALES!$B$5:$Z$500,MATCH(resource!$CC598,COD_SALES!$A$5:$A$500,0),MATCH(resource!DQ$2,COD_SALES!$B$4:$Z$4,0)),"")</f>
        <v/>
      </c>
      <c r="DR598" s="3" t="str">
        <f>IFERROR(INDEX(COD_SALES!$B$5:$Z$500,MATCH(resource!$CC598,COD_SALES!$A$5:$A$500,0),MATCH(resource!DR$2,COD_SALES!$B$4:$Z$4,0)),"")</f>
        <v/>
      </c>
      <c r="DS598" s="3" t="str">
        <f>IFERROR(INDEX(COD_SALES!$B$5:$Z$500,MATCH(resource!$CC598,COD_SALES!$A$5:$A$500,0),MATCH(resource!DS$2,COD_SALES!$B$4:$Z$4,0)),"")</f>
        <v/>
      </c>
      <c r="DT598" s="3" t="str">
        <f>IFERROR(INDEX(COD_SALES!$B$5:$Z$500,MATCH(resource!$CC598,COD_SALES!$A$5:$A$500,0),MATCH(resource!DT$2,COD_SALES!$B$4:$Z$4,0)),"")</f>
        <v/>
      </c>
      <c r="DU598" s="3" t="str">
        <f>IFERROR(INDEX(COD_SALES!$B$5:$Z$500,MATCH(resource!$CC598,COD_SALES!$A$5:$A$500,0),MATCH(resource!DU$2,COD_SALES!$B$4:$Z$4,0)),"")</f>
        <v/>
      </c>
      <c r="DV598" s="3" t="str">
        <f>IFERROR(INDEX(COD_SALES!$B$5:$Z$500,MATCH(resource!$CC598,COD_SALES!$A$5:$A$500,0),MATCH(resource!DV$2,COD_SALES!$B$4:$Z$4,0)),"")</f>
        <v/>
      </c>
      <c r="DW598" s="3" t="str">
        <f>IFERROR(INDEX(COD_SALES!$B$5:$Z$500,MATCH(resource!$CC598,COD_SALES!$A$5:$A$500,0),MATCH(resource!DW$2,COD_SALES!$B$4:$Z$4,0)),"")</f>
        <v/>
      </c>
      <c r="DX598" s="3" t="str">
        <f>IFERROR(INDEX(COD_SALES!$B$5:$Z$500,MATCH(resource!$CC598,COD_SALES!$A$5:$A$500,0),MATCH(resource!DX$2,COD_SALES!$B$4:$Z$4,0)),"")</f>
        <v/>
      </c>
      <c r="DY598" s="3" t="str">
        <f>IFERROR(INDEX(COD_SALES!$B$5:$Z$500,MATCH(resource!$CC598,COD_SALES!$A$5:$A$500,0),MATCH(resource!DY$2,COD_SALES!$B$4:$Z$4,0)),"")</f>
        <v/>
      </c>
      <c r="DZ598" s="3" t="str">
        <f>IFERROR(INDEX(COD_SALES!$B$5:$Z$500,MATCH(resource!$CC598,COD_SALES!$A$5:$A$500,0),MATCH(resource!DZ$2,COD_SALES!$B$4:$Z$4,0)),"")</f>
        <v/>
      </c>
      <c r="EA598" s="3" t="str">
        <f>IFERROR(INDEX(COD_SALES!$B$5:$Z$500,MATCH(resource!$CC598,COD_SALES!$A$5:$A$500,0),MATCH(resource!EA$2,COD_SALES!$B$4:$Z$4,0)),"")</f>
        <v/>
      </c>
      <c r="EB598" s="3">
        <f t="shared" si="134"/>
        <v>0</v>
      </c>
      <c r="EW598" s="3">
        <f>IFERROR(VLOOKUP(CC598,data_pull!$AO$25:$AR$546,2,0),0)</f>
        <v>0</v>
      </c>
      <c r="EX598" s="1">
        <f>IFERROR(VLOOKUP(CC598,data_pull!$AO$25:$AR$546,4,0),0)</f>
        <v>0</v>
      </c>
    </row>
    <row r="599" spans="13:154" x14ac:dyDescent="0.25"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4">
        <f>sales_data!B598</f>
        <v>0</v>
      </c>
      <c r="AR599" s="4">
        <f>sales_data!C598</f>
        <v>0</v>
      </c>
      <c r="AS599" s="5" t="str">
        <f t="shared" si="133"/>
        <v/>
      </c>
      <c r="AT599" s="4">
        <f>sales_data!I598</f>
        <v>0</v>
      </c>
      <c r="AU599" s="4">
        <f>sales_data!W598</f>
        <v>0</v>
      </c>
      <c r="AV599" s="1">
        <f>sales_data!N598</f>
        <v>0</v>
      </c>
      <c r="AW599" s="1">
        <f>sales_data!P598</f>
        <v>0</v>
      </c>
      <c r="AX599" s="3">
        <f ca="1">IFERROR(INDEX(INDIRECT("day_wise_sales_data!$B$2:$BZ$599"),MATCH(resource!$CC599,day_wise_sales_data!$A$2:$A$500,0),MATCH(resource!AX$2,INDIRECT("day_wise_sales_data!$B$1:$BZ$1"),0)),0)</f>
        <v>0</v>
      </c>
      <c r="AY599" s="3">
        <f ca="1">IFERROR(INDEX(INDIRECT("day_wise_sales_data!$B$2:$BZ$599"),MATCH(resource!$CC599,day_wise_sales_data!$A$2:$A$500,0),MATCH(resource!AY$2,INDIRECT("day_wise_sales_data!$B$1:$BZ$1"),0)),0)</f>
        <v>0</v>
      </c>
      <c r="AZ599" s="3">
        <f ca="1">IFERROR(INDEX(INDIRECT("day_wise_sales_data!$B$2:$BZ$599"),MATCH(resource!$CC599,day_wise_sales_data!$A$2:$A$500,0),MATCH(resource!AZ$2,INDIRECT("day_wise_sales_data!$B$1:$BZ$1"),0)),0)</f>
        <v>0</v>
      </c>
      <c r="BA599" s="3">
        <f ca="1">IFERROR(INDEX(INDIRECT("day_wise_sales_data!$B$2:$BZ$599"),MATCH(resource!$CC599,day_wise_sales_data!$A$2:$A$500,0),MATCH(resource!BA$2,INDIRECT("day_wise_sales_data!$B$1:$BZ$1"),0)),0)</f>
        <v>0</v>
      </c>
      <c r="BB599" s="3">
        <f ca="1">IFERROR(INDEX(INDIRECT("day_wise_sales_data!$B$2:$BZ$599"),MATCH(resource!$CC599,day_wise_sales_data!$A$2:$A$500,0),MATCH(resource!BB$2,INDIRECT("day_wise_sales_data!$B$1:$BZ$1"),0)),0)</f>
        <v>0</v>
      </c>
      <c r="BC599" s="3">
        <f ca="1">IFERROR(INDEX(INDIRECT("day_wise_sales_data!$B$2:$BZ$599"),MATCH(resource!$CC599,day_wise_sales_data!$A$2:$A$500,0),MATCH(resource!BC$2,INDIRECT("day_wise_sales_data!$B$1:$BZ$1"),0)),0)</f>
        <v>0</v>
      </c>
      <c r="BD599" s="3">
        <f ca="1">IFERROR(INDEX(INDIRECT("day_wise_sales_data!$B$2:$BZ$599"),MATCH(resource!$CC599,day_wise_sales_data!$A$2:$A$500,0),MATCH(resource!BD$2,INDIRECT("day_wise_sales_data!$B$1:$BZ$1"),0)),0)</f>
        <v>0</v>
      </c>
      <c r="BE599" s="3">
        <f ca="1">IFERROR(INDEX(INDIRECT("day_wise_sales_data!$B$2:$BZ$599"),MATCH(resource!$CC599,day_wise_sales_data!$A$2:$A$500,0),MATCH(resource!BE$2,INDIRECT("day_wise_sales_data!$B$1:$BZ$1"),0)),0)</f>
        <v>0</v>
      </c>
      <c r="BF599" s="3">
        <f ca="1">IFERROR(INDEX(INDIRECT("day_wise_sales_data!$B$2:$BZ$599"),MATCH(resource!$CC599,day_wise_sales_data!$A$2:$A$500,0),MATCH(resource!BF$2,INDIRECT("day_wise_sales_data!$B$1:$BZ$1"),0)),0)</f>
        <v>0</v>
      </c>
      <c r="BG599" s="3">
        <f ca="1">IFERROR(INDEX(INDIRECT("day_wise_sales_data!$B$2:$BZ$599"),MATCH(resource!$CC599,day_wise_sales_data!$A$2:$A$500,0),MATCH(resource!BG$2,INDIRECT("day_wise_sales_data!$B$1:$BZ$1"),0)),0)</f>
        <v>0</v>
      </c>
      <c r="BH599" s="3">
        <f ca="1">IFERROR(INDEX(INDIRECT("day_wise_sales_data!$B$2:$BZ$599"),MATCH(resource!$CC599,day_wise_sales_data!$A$2:$A$500,0),MATCH(resource!BH$2,INDIRECT("day_wise_sales_data!$B$1:$BZ$1"),0)),0)</f>
        <v>0</v>
      </c>
      <c r="BI599" s="3">
        <f ca="1">IFERROR(INDEX(INDIRECT("day_wise_sales_data!$B$2:$BZ$599"),MATCH(resource!$CC599,day_wise_sales_data!$A$2:$A$500,0),MATCH(resource!BI$2,INDIRECT("day_wise_sales_data!$B$1:$BZ$1"),0)),0)</f>
        <v>0</v>
      </c>
      <c r="BJ599" s="3">
        <f ca="1">IFERROR(INDEX(INDIRECT("day_wise_sales_data!$B$2:$BZ$599"),MATCH(resource!$CC599,day_wise_sales_data!$A$2:$A$500,0),MATCH(resource!BJ$2,INDIRECT("day_wise_sales_data!$B$1:$BZ$1"),0)),0)</f>
        <v>0</v>
      </c>
      <c r="BK599" s="3">
        <f ca="1">IFERROR(INDEX(INDIRECT("day_wise_sales_data!$B$2:$BZ$599"),MATCH(resource!$CC599,day_wise_sales_data!$A$2:$A$500,0),MATCH(resource!BK$2,INDIRECT("day_wise_sales_data!$B$1:$BZ$1"),0)),0)</f>
        <v>0</v>
      </c>
      <c r="BL599" s="3">
        <f ca="1">IFERROR(INDEX(INDIRECT("day_wise_sales_data!$B$2:$BZ$599"),MATCH(resource!$CC599,day_wise_sales_data!$A$2:$A$500,0),MATCH(resource!BL$2,INDIRECT("day_wise_sales_data!$B$1:$BZ$1"),0)),0)</f>
        <v>0</v>
      </c>
      <c r="BM599" s="3">
        <f ca="1">IFERROR(INDEX(INDIRECT("day_wise_sales_data!$B$2:$BZ$599"),MATCH(resource!$CC599,day_wise_sales_data!$A$2:$A$500,0),MATCH(resource!BM$2,INDIRECT("day_wise_sales_data!$B$1:$BZ$1"),0)),0)</f>
        <v>0</v>
      </c>
      <c r="BN599" s="3">
        <f ca="1">IFERROR(INDEX(INDIRECT("day_wise_sales_data!$B$2:$BZ$599"),MATCH(resource!$CC599,day_wise_sales_data!$A$2:$A$500,0),MATCH(resource!BN$2,INDIRECT("day_wise_sales_data!$B$1:$BZ$1"),0)),0)</f>
        <v>0</v>
      </c>
      <c r="BO599" s="3">
        <f ca="1">IFERROR(INDEX(INDIRECT("day_wise_sales_data!$B$2:$BZ$599"),MATCH(resource!$CC599,day_wise_sales_data!$A$2:$A$500,0),MATCH(resource!BO$2,INDIRECT("day_wise_sales_data!$B$1:$BZ$1"),0)),0)</f>
        <v>0</v>
      </c>
      <c r="BP599" s="3">
        <f ca="1">IFERROR(INDEX(INDIRECT("day_wise_sales_data!$B$2:$BZ$599"),MATCH(resource!$CC599,day_wise_sales_data!$A$2:$A$500,0),MATCH(resource!BP$2,INDIRECT("day_wise_sales_data!$B$1:$BZ$1"),0)),0)</f>
        <v>0</v>
      </c>
      <c r="BQ599" s="3">
        <f ca="1">IFERROR(INDEX(INDIRECT("day_wise_sales_data!$B$2:$BZ$599"),MATCH(resource!$CC599,day_wise_sales_data!$A$2:$A$500,0),MATCH(resource!BQ$2,INDIRECT("day_wise_sales_data!$B$1:$BZ$1"),0)),0)</f>
        <v>0</v>
      </c>
      <c r="BR599" s="3">
        <f ca="1">IFERROR(INDEX(INDIRECT("day_wise_sales_data!$B$2:$BZ$599"),MATCH(resource!$CC599,day_wise_sales_data!$A$2:$A$500,0),MATCH(resource!BR$2,INDIRECT("day_wise_sales_data!$B$1:$BZ$1"),0)),0)</f>
        <v>0</v>
      </c>
      <c r="BS599" s="3">
        <f ca="1">IFERROR(INDEX(INDIRECT("day_wise_sales_data!$B$2:$BZ$599"),MATCH(resource!$CC599,day_wise_sales_data!$A$2:$A$500,0),MATCH(resource!BS$2,INDIRECT("day_wise_sales_data!$B$1:$BZ$1"),0)),0)</f>
        <v>0</v>
      </c>
      <c r="BT599" s="3">
        <f ca="1">IFERROR(INDEX(INDIRECT("day_wise_sales_data!$B$2:$BZ$599"),MATCH(resource!$CC599,day_wise_sales_data!$A$2:$A$500,0),MATCH(resource!BT$2,INDIRECT("day_wise_sales_data!$B$1:$BZ$1"),0)),0)</f>
        <v>0</v>
      </c>
      <c r="BU599" s="3">
        <f ca="1">IFERROR(INDEX(INDIRECT("day_wise_sales_data!$B$2:$BZ$599"),MATCH(resource!$CC599,day_wise_sales_data!$A$2:$A$500,0),MATCH(resource!BU$2,INDIRECT("day_wise_sales_data!$B$1:$BZ$1"),0)),0)</f>
        <v>0</v>
      </c>
      <c r="BV599" s="3">
        <f ca="1">IFERROR(INDEX(INDIRECT("day_wise_sales_data!$B$2:$BZ$599"),MATCH(resource!$CC599,day_wise_sales_data!$A$2:$A$500,0),MATCH(resource!BV$2,INDIRECT("day_wise_sales_data!$B$1:$BZ$1"),0)),0)</f>
        <v>0</v>
      </c>
      <c r="BW599" s="3">
        <f ca="1">IFERROR(INDEX(INDIRECT("day_wise_sales_data!$B$2:$BZ$599"),MATCH(resource!$CC599,day_wise_sales_data!$A$2:$A$500,0),MATCH(resource!BW$2,INDIRECT("day_wise_sales_data!$B$1:$BZ$1"),0)),0)</f>
        <v>0</v>
      </c>
      <c r="BX599" s="3">
        <f ca="1">IFERROR(INDEX(INDIRECT("day_wise_sales_data!$B$2:$BZ$599"),MATCH(resource!$CC599,day_wise_sales_data!$A$2:$A$500,0),MATCH(resource!BX$2,INDIRECT("day_wise_sales_data!$B$1:$BZ$1"),0)),0)</f>
        <v>0</v>
      </c>
      <c r="BY599" s="3">
        <f ca="1">IFERROR(INDEX(INDIRECT("day_wise_sales_data!$B$2:$BZ$599"),MATCH(resource!$CC599,day_wise_sales_data!$A$2:$A$500,0),MATCH(resource!BY$2,INDIRECT("day_wise_sales_data!$B$1:$BZ$1"),0)),0)</f>
        <v>0</v>
      </c>
      <c r="BZ599" s="3">
        <f ca="1">IFERROR(INDEX(INDIRECT("day_wise_sales_data!$B$2:$BZ$599"),MATCH(resource!$CC599,day_wise_sales_data!$A$2:$A$500,0),MATCH(resource!BZ$2,INDIRECT("day_wise_sales_data!$B$1:$BZ$1"),0)),0)</f>
        <v>0</v>
      </c>
      <c r="CA599" s="3">
        <f ca="1">IFERROR(INDEX(INDIRECT("day_wise_sales_data!$B$2:$BZ$599"),MATCH(resource!$CC599,day_wise_sales_data!$A$2:$A$500,0),MATCH(resource!CA$2,INDIRECT("day_wise_sales_data!$B$1:$BZ$1"),0)),0)</f>
        <v>0</v>
      </c>
      <c r="CC599" s="4">
        <f>sales_data!H598</f>
        <v>0</v>
      </c>
      <c r="CD599" s="1">
        <v>597</v>
      </c>
      <c r="CE599" s="1" t="str">
        <f>IF(AQ599=report!$AQ$3,resource!CD599,"")</f>
        <v/>
      </c>
      <c r="CF599" s="5" t="str">
        <f>IFERROR(SMALL($CE$3:$CE$1001,ROWS($CE$3:CE599)),"")</f>
        <v/>
      </c>
      <c r="CH599">
        <f>IFERROR(VLOOKUP($CC599,data_pull!$E$22:$G$700,2,0),0)</f>
        <v>0</v>
      </c>
      <c r="DK599" s="3" t="str">
        <f>IFERROR(INDEX(COD_SALES!$B$5:$Z$500,MATCH(resource!$CC599,COD_SALES!$A$5:$A$500,0),MATCH(resource!DK$2,COD_SALES!$B$4:$Z$4,0)),"")</f>
        <v/>
      </c>
      <c r="DL599" s="3" t="str">
        <f>IFERROR(INDEX(COD_SALES!$B$5:$Z$500,MATCH(resource!$CC599,COD_SALES!$A$5:$A$500,0),MATCH(resource!DL$2,COD_SALES!$B$4:$Z$4,0)),"")</f>
        <v/>
      </c>
      <c r="DM599" s="3" t="str">
        <f>IFERROR(INDEX(COD_SALES!$B$5:$Z$500,MATCH(resource!$CC599,COD_SALES!$A$5:$A$500,0),MATCH(resource!DM$2,COD_SALES!$B$4:$Z$4,0)),"")</f>
        <v/>
      </c>
      <c r="DN599" s="3" t="str">
        <f>IFERROR(INDEX(COD_SALES!$B$5:$Z$500,MATCH(resource!$CC599,COD_SALES!$A$5:$A$500,0),MATCH(resource!DN$2,COD_SALES!$B$4:$Z$4,0)),"")</f>
        <v/>
      </c>
      <c r="DO599" s="3" t="str">
        <f>IFERROR(INDEX(COD_SALES!$B$5:$Z$500,MATCH(resource!$CC599,COD_SALES!$A$5:$A$500,0),MATCH(resource!DO$2,COD_SALES!$B$4:$Z$4,0)),"")</f>
        <v/>
      </c>
      <c r="DP599" s="3" t="str">
        <f>IFERROR(INDEX(COD_SALES!$B$5:$Z$500,MATCH(resource!$CC599,COD_SALES!$A$5:$A$500,0),MATCH(resource!DP$2,COD_SALES!$B$4:$Z$4,0)),"")</f>
        <v/>
      </c>
      <c r="DQ599" s="3" t="str">
        <f>IFERROR(INDEX(COD_SALES!$B$5:$Z$500,MATCH(resource!$CC599,COD_SALES!$A$5:$A$500,0),MATCH(resource!DQ$2,COD_SALES!$B$4:$Z$4,0)),"")</f>
        <v/>
      </c>
      <c r="DR599" s="3" t="str">
        <f>IFERROR(INDEX(COD_SALES!$B$5:$Z$500,MATCH(resource!$CC599,COD_SALES!$A$5:$A$500,0),MATCH(resource!DR$2,COD_SALES!$B$4:$Z$4,0)),"")</f>
        <v/>
      </c>
      <c r="DS599" s="3" t="str">
        <f>IFERROR(INDEX(COD_SALES!$B$5:$Z$500,MATCH(resource!$CC599,COD_SALES!$A$5:$A$500,0),MATCH(resource!DS$2,COD_SALES!$B$4:$Z$4,0)),"")</f>
        <v/>
      </c>
      <c r="DT599" s="3" t="str">
        <f>IFERROR(INDEX(COD_SALES!$B$5:$Z$500,MATCH(resource!$CC599,COD_SALES!$A$5:$A$500,0),MATCH(resource!DT$2,COD_SALES!$B$4:$Z$4,0)),"")</f>
        <v/>
      </c>
      <c r="DU599" s="3" t="str">
        <f>IFERROR(INDEX(COD_SALES!$B$5:$Z$500,MATCH(resource!$CC599,COD_SALES!$A$5:$A$500,0),MATCH(resource!DU$2,COD_SALES!$B$4:$Z$4,0)),"")</f>
        <v/>
      </c>
      <c r="DV599" s="3" t="str">
        <f>IFERROR(INDEX(COD_SALES!$B$5:$Z$500,MATCH(resource!$CC599,COD_SALES!$A$5:$A$500,0),MATCH(resource!DV$2,COD_SALES!$B$4:$Z$4,0)),"")</f>
        <v/>
      </c>
      <c r="DW599" s="3" t="str">
        <f>IFERROR(INDEX(COD_SALES!$B$5:$Z$500,MATCH(resource!$CC599,COD_SALES!$A$5:$A$500,0),MATCH(resource!DW$2,COD_SALES!$B$4:$Z$4,0)),"")</f>
        <v/>
      </c>
      <c r="DX599" s="3" t="str">
        <f>IFERROR(INDEX(COD_SALES!$B$5:$Z$500,MATCH(resource!$CC599,COD_SALES!$A$5:$A$500,0),MATCH(resource!DX$2,COD_SALES!$B$4:$Z$4,0)),"")</f>
        <v/>
      </c>
      <c r="DY599" s="3" t="str">
        <f>IFERROR(INDEX(COD_SALES!$B$5:$Z$500,MATCH(resource!$CC599,COD_SALES!$A$5:$A$500,0),MATCH(resource!DY$2,COD_SALES!$B$4:$Z$4,0)),"")</f>
        <v/>
      </c>
      <c r="DZ599" s="3" t="str">
        <f>IFERROR(INDEX(COD_SALES!$B$5:$Z$500,MATCH(resource!$CC599,COD_SALES!$A$5:$A$500,0),MATCH(resource!DZ$2,COD_SALES!$B$4:$Z$4,0)),"")</f>
        <v/>
      </c>
      <c r="EA599" s="3" t="str">
        <f>IFERROR(INDEX(COD_SALES!$B$5:$Z$500,MATCH(resource!$CC599,COD_SALES!$A$5:$A$500,0),MATCH(resource!EA$2,COD_SALES!$B$4:$Z$4,0)),"")</f>
        <v/>
      </c>
      <c r="EB599" s="3">
        <f t="shared" si="134"/>
        <v>0</v>
      </c>
      <c r="EW599" s="3">
        <f>IFERROR(VLOOKUP(CC599,data_pull!$AO$25:$AR$546,2,0),0)</f>
        <v>0</v>
      </c>
      <c r="EX599" s="1">
        <f>IFERROR(VLOOKUP(CC599,data_pull!$AO$25:$AR$546,4,0),0)</f>
        <v>0</v>
      </c>
    </row>
    <row r="600" spans="13:154" x14ac:dyDescent="0.25"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4">
        <f>sales_data!B599</f>
        <v>0</v>
      </c>
      <c r="AR600" s="4">
        <f>sales_data!C599</f>
        <v>0</v>
      </c>
      <c r="AS600" s="5" t="str">
        <f t="shared" si="133"/>
        <v/>
      </c>
      <c r="AT600" s="4">
        <f>sales_data!I599</f>
        <v>0</v>
      </c>
      <c r="AU600" s="4">
        <f>sales_data!W599</f>
        <v>0</v>
      </c>
      <c r="AV600" s="1">
        <f>sales_data!N599</f>
        <v>0</v>
      </c>
      <c r="AW600" s="1">
        <f>sales_data!P599</f>
        <v>0</v>
      </c>
      <c r="AX600" s="3">
        <f ca="1">IFERROR(INDEX(INDIRECT("day_wise_sales_data!$B$2:$BZ$599"),MATCH(resource!$CC600,day_wise_sales_data!$A$2:$A$500,0),MATCH(resource!AX$2,INDIRECT("day_wise_sales_data!$B$1:$BZ$1"),0)),0)</f>
        <v>0</v>
      </c>
      <c r="AY600" s="3">
        <f ca="1">IFERROR(INDEX(INDIRECT("day_wise_sales_data!$B$2:$BZ$599"),MATCH(resource!$CC600,day_wise_sales_data!$A$2:$A$500,0),MATCH(resource!AY$2,INDIRECT("day_wise_sales_data!$B$1:$BZ$1"),0)),0)</f>
        <v>0</v>
      </c>
      <c r="AZ600" s="3">
        <f ca="1">IFERROR(INDEX(INDIRECT("day_wise_sales_data!$B$2:$BZ$599"),MATCH(resource!$CC600,day_wise_sales_data!$A$2:$A$500,0),MATCH(resource!AZ$2,INDIRECT("day_wise_sales_data!$B$1:$BZ$1"),0)),0)</f>
        <v>0</v>
      </c>
      <c r="BA600" s="3">
        <f ca="1">IFERROR(INDEX(INDIRECT("day_wise_sales_data!$B$2:$BZ$599"),MATCH(resource!$CC600,day_wise_sales_data!$A$2:$A$500,0),MATCH(resource!BA$2,INDIRECT("day_wise_sales_data!$B$1:$BZ$1"),0)),0)</f>
        <v>0</v>
      </c>
      <c r="BB600" s="3">
        <f ca="1">IFERROR(INDEX(INDIRECT("day_wise_sales_data!$B$2:$BZ$599"),MATCH(resource!$CC600,day_wise_sales_data!$A$2:$A$500,0),MATCH(resource!BB$2,INDIRECT("day_wise_sales_data!$B$1:$BZ$1"),0)),0)</f>
        <v>0</v>
      </c>
      <c r="BC600" s="3">
        <f ca="1">IFERROR(INDEX(INDIRECT("day_wise_sales_data!$B$2:$BZ$599"),MATCH(resource!$CC600,day_wise_sales_data!$A$2:$A$500,0),MATCH(resource!BC$2,INDIRECT("day_wise_sales_data!$B$1:$BZ$1"),0)),0)</f>
        <v>0</v>
      </c>
      <c r="BD600" s="3">
        <f ca="1">IFERROR(INDEX(INDIRECT("day_wise_sales_data!$B$2:$BZ$599"),MATCH(resource!$CC600,day_wise_sales_data!$A$2:$A$500,0),MATCH(resource!BD$2,INDIRECT("day_wise_sales_data!$B$1:$BZ$1"),0)),0)</f>
        <v>0</v>
      </c>
      <c r="BE600" s="3">
        <f ca="1">IFERROR(INDEX(INDIRECT("day_wise_sales_data!$B$2:$BZ$599"),MATCH(resource!$CC600,day_wise_sales_data!$A$2:$A$500,0),MATCH(resource!BE$2,INDIRECT("day_wise_sales_data!$B$1:$BZ$1"),0)),0)</f>
        <v>0</v>
      </c>
      <c r="BF600" s="3">
        <f ca="1">IFERROR(INDEX(INDIRECT("day_wise_sales_data!$B$2:$BZ$599"),MATCH(resource!$CC600,day_wise_sales_data!$A$2:$A$500,0),MATCH(resource!BF$2,INDIRECT("day_wise_sales_data!$B$1:$BZ$1"),0)),0)</f>
        <v>0</v>
      </c>
      <c r="BG600" s="3">
        <f ca="1">IFERROR(INDEX(INDIRECT("day_wise_sales_data!$B$2:$BZ$599"),MATCH(resource!$CC600,day_wise_sales_data!$A$2:$A$500,0),MATCH(resource!BG$2,INDIRECT("day_wise_sales_data!$B$1:$BZ$1"),0)),0)</f>
        <v>0</v>
      </c>
      <c r="BH600" s="3">
        <f ca="1">IFERROR(INDEX(INDIRECT("day_wise_sales_data!$B$2:$BZ$599"),MATCH(resource!$CC600,day_wise_sales_data!$A$2:$A$500,0),MATCH(resource!BH$2,INDIRECT("day_wise_sales_data!$B$1:$BZ$1"),0)),0)</f>
        <v>0</v>
      </c>
      <c r="BI600" s="3">
        <f ca="1">IFERROR(INDEX(INDIRECT("day_wise_sales_data!$B$2:$BZ$599"),MATCH(resource!$CC600,day_wise_sales_data!$A$2:$A$500,0),MATCH(resource!BI$2,INDIRECT("day_wise_sales_data!$B$1:$BZ$1"),0)),0)</f>
        <v>0</v>
      </c>
      <c r="BJ600" s="3">
        <f ca="1">IFERROR(INDEX(INDIRECT("day_wise_sales_data!$B$2:$BZ$599"),MATCH(resource!$CC600,day_wise_sales_data!$A$2:$A$500,0),MATCH(resource!BJ$2,INDIRECT("day_wise_sales_data!$B$1:$BZ$1"),0)),0)</f>
        <v>0</v>
      </c>
      <c r="BK600" s="3">
        <f ca="1">IFERROR(INDEX(INDIRECT("day_wise_sales_data!$B$2:$BZ$599"),MATCH(resource!$CC600,day_wise_sales_data!$A$2:$A$500,0),MATCH(resource!BK$2,INDIRECT("day_wise_sales_data!$B$1:$BZ$1"),0)),0)</f>
        <v>0</v>
      </c>
      <c r="BL600" s="3">
        <f ca="1">IFERROR(INDEX(INDIRECT("day_wise_sales_data!$B$2:$BZ$599"),MATCH(resource!$CC600,day_wise_sales_data!$A$2:$A$500,0),MATCH(resource!BL$2,INDIRECT("day_wise_sales_data!$B$1:$BZ$1"),0)),0)</f>
        <v>0</v>
      </c>
      <c r="BM600" s="3">
        <f ca="1">IFERROR(INDEX(INDIRECT("day_wise_sales_data!$B$2:$BZ$599"),MATCH(resource!$CC600,day_wise_sales_data!$A$2:$A$500,0),MATCH(resource!BM$2,INDIRECT("day_wise_sales_data!$B$1:$BZ$1"),0)),0)</f>
        <v>0</v>
      </c>
      <c r="BN600" s="3">
        <f ca="1">IFERROR(INDEX(INDIRECT("day_wise_sales_data!$B$2:$BZ$599"),MATCH(resource!$CC600,day_wise_sales_data!$A$2:$A$500,0),MATCH(resource!BN$2,INDIRECT("day_wise_sales_data!$B$1:$BZ$1"),0)),0)</f>
        <v>0</v>
      </c>
      <c r="BO600" s="3">
        <f ca="1">IFERROR(INDEX(INDIRECT("day_wise_sales_data!$B$2:$BZ$599"),MATCH(resource!$CC600,day_wise_sales_data!$A$2:$A$500,0),MATCH(resource!BO$2,INDIRECT("day_wise_sales_data!$B$1:$BZ$1"),0)),0)</f>
        <v>0</v>
      </c>
      <c r="BP600" s="3">
        <f ca="1">IFERROR(INDEX(INDIRECT("day_wise_sales_data!$B$2:$BZ$599"),MATCH(resource!$CC600,day_wise_sales_data!$A$2:$A$500,0),MATCH(resource!BP$2,INDIRECT("day_wise_sales_data!$B$1:$BZ$1"),0)),0)</f>
        <v>0</v>
      </c>
      <c r="BQ600" s="3">
        <f ca="1">IFERROR(INDEX(INDIRECT("day_wise_sales_data!$B$2:$BZ$599"),MATCH(resource!$CC600,day_wise_sales_data!$A$2:$A$500,0),MATCH(resource!BQ$2,INDIRECT("day_wise_sales_data!$B$1:$BZ$1"),0)),0)</f>
        <v>0</v>
      </c>
      <c r="BR600" s="3">
        <f ca="1">IFERROR(INDEX(INDIRECT("day_wise_sales_data!$B$2:$BZ$599"),MATCH(resource!$CC600,day_wise_sales_data!$A$2:$A$500,0),MATCH(resource!BR$2,INDIRECT("day_wise_sales_data!$B$1:$BZ$1"),0)),0)</f>
        <v>0</v>
      </c>
      <c r="BS600" s="3">
        <f ca="1">IFERROR(INDEX(INDIRECT("day_wise_sales_data!$B$2:$BZ$599"),MATCH(resource!$CC600,day_wise_sales_data!$A$2:$A$500,0),MATCH(resource!BS$2,INDIRECT("day_wise_sales_data!$B$1:$BZ$1"),0)),0)</f>
        <v>0</v>
      </c>
      <c r="BT600" s="3">
        <f ca="1">IFERROR(INDEX(INDIRECT("day_wise_sales_data!$B$2:$BZ$599"),MATCH(resource!$CC600,day_wise_sales_data!$A$2:$A$500,0),MATCH(resource!BT$2,INDIRECT("day_wise_sales_data!$B$1:$BZ$1"),0)),0)</f>
        <v>0</v>
      </c>
      <c r="BU600" s="3">
        <f ca="1">IFERROR(INDEX(INDIRECT("day_wise_sales_data!$B$2:$BZ$599"),MATCH(resource!$CC600,day_wise_sales_data!$A$2:$A$500,0),MATCH(resource!BU$2,INDIRECT("day_wise_sales_data!$B$1:$BZ$1"),0)),0)</f>
        <v>0</v>
      </c>
      <c r="BV600" s="3">
        <f ca="1">IFERROR(INDEX(INDIRECT("day_wise_sales_data!$B$2:$BZ$599"),MATCH(resource!$CC600,day_wise_sales_data!$A$2:$A$500,0),MATCH(resource!BV$2,INDIRECT("day_wise_sales_data!$B$1:$BZ$1"),0)),0)</f>
        <v>0</v>
      </c>
      <c r="BW600" s="3">
        <f ca="1">IFERROR(INDEX(INDIRECT("day_wise_sales_data!$B$2:$BZ$599"),MATCH(resource!$CC600,day_wise_sales_data!$A$2:$A$500,0),MATCH(resource!BW$2,INDIRECT("day_wise_sales_data!$B$1:$BZ$1"),0)),0)</f>
        <v>0</v>
      </c>
      <c r="BX600" s="3">
        <f ca="1">IFERROR(INDEX(INDIRECT("day_wise_sales_data!$B$2:$BZ$599"),MATCH(resource!$CC600,day_wise_sales_data!$A$2:$A$500,0),MATCH(resource!BX$2,INDIRECT("day_wise_sales_data!$B$1:$BZ$1"),0)),0)</f>
        <v>0</v>
      </c>
      <c r="BY600" s="3">
        <f ca="1">IFERROR(INDEX(INDIRECT("day_wise_sales_data!$B$2:$BZ$599"),MATCH(resource!$CC600,day_wise_sales_data!$A$2:$A$500,0),MATCH(resource!BY$2,INDIRECT("day_wise_sales_data!$B$1:$BZ$1"),0)),0)</f>
        <v>0</v>
      </c>
      <c r="BZ600" s="3">
        <f ca="1">IFERROR(INDEX(INDIRECT("day_wise_sales_data!$B$2:$BZ$599"),MATCH(resource!$CC600,day_wise_sales_data!$A$2:$A$500,0),MATCH(resource!BZ$2,INDIRECT("day_wise_sales_data!$B$1:$BZ$1"),0)),0)</f>
        <v>0</v>
      </c>
      <c r="CA600" s="3">
        <f ca="1">IFERROR(INDEX(INDIRECT("day_wise_sales_data!$B$2:$BZ$599"),MATCH(resource!$CC600,day_wise_sales_data!$A$2:$A$500,0),MATCH(resource!CA$2,INDIRECT("day_wise_sales_data!$B$1:$BZ$1"),0)),0)</f>
        <v>0</v>
      </c>
      <c r="CC600" s="4">
        <f>sales_data!H599</f>
        <v>0</v>
      </c>
      <c r="CD600" s="1">
        <v>598</v>
      </c>
      <c r="CE600" s="1" t="str">
        <f>IF(AQ600=report!$AQ$3,resource!CD600,"")</f>
        <v/>
      </c>
      <c r="CF600" s="5" t="str">
        <f>IFERROR(SMALL($CE$3:$CE$1001,ROWS($CE$3:CE600)),"")</f>
        <v/>
      </c>
      <c r="CH600">
        <f>IFERROR(VLOOKUP($CC600,data_pull!$E$22:$G$700,2,0),0)</f>
        <v>0</v>
      </c>
      <c r="DK600" s="3" t="str">
        <f>IFERROR(INDEX(COD_SALES!$B$5:$Z$500,MATCH(resource!$CC600,COD_SALES!$A$5:$A$500,0),MATCH(resource!DK$2,COD_SALES!$B$4:$Z$4,0)),"")</f>
        <v/>
      </c>
      <c r="DL600" s="3" t="str">
        <f>IFERROR(INDEX(COD_SALES!$B$5:$Z$500,MATCH(resource!$CC600,COD_SALES!$A$5:$A$500,0),MATCH(resource!DL$2,COD_SALES!$B$4:$Z$4,0)),"")</f>
        <v/>
      </c>
      <c r="DM600" s="3" t="str">
        <f>IFERROR(INDEX(COD_SALES!$B$5:$Z$500,MATCH(resource!$CC600,COD_SALES!$A$5:$A$500,0),MATCH(resource!DM$2,COD_SALES!$B$4:$Z$4,0)),"")</f>
        <v/>
      </c>
      <c r="DN600" s="3" t="str">
        <f>IFERROR(INDEX(COD_SALES!$B$5:$Z$500,MATCH(resource!$CC600,COD_SALES!$A$5:$A$500,0),MATCH(resource!DN$2,COD_SALES!$B$4:$Z$4,0)),"")</f>
        <v/>
      </c>
      <c r="DO600" s="3" t="str">
        <f>IFERROR(INDEX(COD_SALES!$B$5:$Z$500,MATCH(resource!$CC600,COD_SALES!$A$5:$A$500,0),MATCH(resource!DO$2,COD_SALES!$B$4:$Z$4,0)),"")</f>
        <v/>
      </c>
      <c r="DP600" s="3" t="str">
        <f>IFERROR(INDEX(COD_SALES!$B$5:$Z$500,MATCH(resource!$CC600,COD_SALES!$A$5:$A$500,0),MATCH(resource!DP$2,COD_SALES!$B$4:$Z$4,0)),"")</f>
        <v/>
      </c>
      <c r="DQ600" s="3" t="str">
        <f>IFERROR(INDEX(COD_SALES!$B$5:$Z$500,MATCH(resource!$CC600,COD_SALES!$A$5:$A$500,0),MATCH(resource!DQ$2,COD_SALES!$B$4:$Z$4,0)),"")</f>
        <v/>
      </c>
      <c r="DR600" s="3" t="str">
        <f>IFERROR(INDEX(COD_SALES!$B$5:$Z$500,MATCH(resource!$CC600,COD_SALES!$A$5:$A$500,0),MATCH(resource!DR$2,COD_SALES!$B$4:$Z$4,0)),"")</f>
        <v/>
      </c>
      <c r="DS600" s="3" t="str">
        <f>IFERROR(INDEX(COD_SALES!$B$5:$Z$500,MATCH(resource!$CC600,COD_SALES!$A$5:$A$500,0),MATCH(resource!DS$2,COD_SALES!$B$4:$Z$4,0)),"")</f>
        <v/>
      </c>
      <c r="DT600" s="3" t="str">
        <f>IFERROR(INDEX(COD_SALES!$B$5:$Z$500,MATCH(resource!$CC600,COD_SALES!$A$5:$A$500,0),MATCH(resource!DT$2,COD_SALES!$B$4:$Z$4,0)),"")</f>
        <v/>
      </c>
      <c r="DU600" s="3" t="str">
        <f>IFERROR(INDEX(COD_SALES!$B$5:$Z$500,MATCH(resource!$CC600,COD_SALES!$A$5:$A$500,0),MATCH(resource!DU$2,COD_SALES!$B$4:$Z$4,0)),"")</f>
        <v/>
      </c>
      <c r="DV600" s="3" t="str">
        <f>IFERROR(INDEX(COD_SALES!$B$5:$Z$500,MATCH(resource!$CC600,COD_SALES!$A$5:$A$500,0),MATCH(resource!DV$2,COD_SALES!$B$4:$Z$4,0)),"")</f>
        <v/>
      </c>
      <c r="DW600" s="3" t="str">
        <f>IFERROR(INDEX(COD_SALES!$B$5:$Z$500,MATCH(resource!$CC600,COD_SALES!$A$5:$A$500,0),MATCH(resource!DW$2,COD_SALES!$B$4:$Z$4,0)),"")</f>
        <v/>
      </c>
      <c r="DX600" s="3" t="str">
        <f>IFERROR(INDEX(COD_SALES!$B$5:$Z$500,MATCH(resource!$CC600,COD_SALES!$A$5:$A$500,0),MATCH(resource!DX$2,COD_SALES!$B$4:$Z$4,0)),"")</f>
        <v/>
      </c>
      <c r="DY600" s="3" t="str">
        <f>IFERROR(INDEX(COD_SALES!$B$5:$Z$500,MATCH(resource!$CC600,COD_SALES!$A$5:$A$500,0),MATCH(resource!DY$2,COD_SALES!$B$4:$Z$4,0)),"")</f>
        <v/>
      </c>
      <c r="DZ600" s="3" t="str">
        <f>IFERROR(INDEX(COD_SALES!$B$5:$Z$500,MATCH(resource!$CC600,COD_SALES!$A$5:$A$500,0),MATCH(resource!DZ$2,COD_SALES!$B$4:$Z$4,0)),"")</f>
        <v/>
      </c>
      <c r="EA600" s="3" t="str">
        <f>IFERROR(INDEX(COD_SALES!$B$5:$Z$500,MATCH(resource!$CC600,COD_SALES!$A$5:$A$500,0),MATCH(resource!EA$2,COD_SALES!$B$4:$Z$4,0)),"")</f>
        <v/>
      </c>
      <c r="EB600" s="3">
        <f t="shared" si="134"/>
        <v>0</v>
      </c>
      <c r="EW600" s="3">
        <f>IFERROR(VLOOKUP(CC600,data_pull!$AO$25:$AR$546,2,0),0)</f>
        <v>0</v>
      </c>
      <c r="EX600" s="1">
        <f>IFERROR(VLOOKUP(CC600,data_pull!$AO$25:$AR$546,4,0),0)</f>
        <v>0</v>
      </c>
    </row>
    <row r="601" spans="13:154" x14ac:dyDescent="0.25"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4">
        <f>sales_data!B600</f>
        <v>0</v>
      </c>
      <c r="AR601" s="4">
        <f>sales_data!C600</f>
        <v>0</v>
      </c>
      <c r="AS601" s="5" t="str">
        <f t="shared" si="133"/>
        <v/>
      </c>
      <c r="AT601" s="4">
        <f>sales_data!I600</f>
        <v>0</v>
      </c>
      <c r="AU601" s="4">
        <f>sales_data!W600</f>
        <v>0</v>
      </c>
      <c r="AV601" s="1">
        <f>sales_data!N600</f>
        <v>0</v>
      </c>
      <c r="AW601" s="1">
        <f>sales_data!P600</f>
        <v>0</v>
      </c>
      <c r="AX601" s="3">
        <f ca="1">IFERROR(INDEX(INDIRECT("day_wise_sales_data!$B$2:$BZ$599"),MATCH(resource!$CC601,day_wise_sales_data!$A$2:$A$500,0),MATCH(resource!AX$2,INDIRECT("day_wise_sales_data!$B$1:$BZ$1"),0)),0)</f>
        <v>0</v>
      </c>
      <c r="AY601" s="3">
        <f ca="1">IFERROR(INDEX(INDIRECT("day_wise_sales_data!$B$2:$BZ$599"),MATCH(resource!$CC601,day_wise_sales_data!$A$2:$A$500,0),MATCH(resource!AY$2,INDIRECT("day_wise_sales_data!$B$1:$BZ$1"),0)),0)</f>
        <v>0</v>
      </c>
      <c r="AZ601" s="3">
        <f ca="1">IFERROR(INDEX(INDIRECT("day_wise_sales_data!$B$2:$BZ$599"),MATCH(resource!$CC601,day_wise_sales_data!$A$2:$A$500,0),MATCH(resource!AZ$2,INDIRECT("day_wise_sales_data!$B$1:$BZ$1"),0)),0)</f>
        <v>0</v>
      </c>
      <c r="BA601" s="3">
        <f ca="1">IFERROR(INDEX(INDIRECT("day_wise_sales_data!$B$2:$BZ$599"),MATCH(resource!$CC601,day_wise_sales_data!$A$2:$A$500,0),MATCH(resource!BA$2,INDIRECT("day_wise_sales_data!$B$1:$BZ$1"),0)),0)</f>
        <v>0</v>
      </c>
      <c r="BB601" s="3">
        <f ca="1">IFERROR(INDEX(INDIRECT("day_wise_sales_data!$B$2:$BZ$599"),MATCH(resource!$CC601,day_wise_sales_data!$A$2:$A$500,0),MATCH(resource!BB$2,INDIRECT("day_wise_sales_data!$B$1:$BZ$1"),0)),0)</f>
        <v>0</v>
      </c>
      <c r="BC601" s="3">
        <f ca="1">IFERROR(INDEX(INDIRECT("day_wise_sales_data!$B$2:$BZ$599"),MATCH(resource!$CC601,day_wise_sales_data!$A$2:$A$500,0),MATCH(resource!BC$2,INDIRECT("day_wise_sales_data!$B$1:$BZ$1"),0)),0)</f>
        <v>0</v>
      </c>
      <c r="BD601" s="3">
        <f ca="1">IFERROR(INDEX(INDIRECT("day_wise_sales_data!$B$2:$BZ$599"),MATCH(resource!$CC601,day_wise_sales_data!$A$2:$A$500,0),MATCH(resource!BD$2,INDIRECT("day_wise_sales_data!$B$1:$BZ$1"),0)),0)</f>
        <v>0</v>
      </c>
      <c r="BE601" s="3">
        <f ca="1">IFERROR(INDEX(INDIRECT("day_wise_sales_data!$B$2:$BZ$599"),MATCH(resource!$CC601,day_wise_sales_data!$A$2:$A$500,0),MATCH(resource!BE$2,INDIRECT("day_wise_sales_data!$B$1:$BZ$1"),0)),0)</f>
        <v>0</v>
      </c>
      <c r="BF601" s="3">
        <f ca="1">IFERROR(INDEX(INDIRECT("day_wise_sales_data!$B$2:$BZ$599"),MATCH(resource!$CC601,day_wise_sales_data!$A$2:$A$500,0),MATCH(resource!BF$2,INDIRECT("day_wise_sales_data!$B$1:$BZ$1"),0)),0)</f>
        <v>0</v>
      </c>
      <c r="BG601" s="3">
        <f ca="1">IFERROR(INDEX(INDIRECT("day_wise_sales_data!$B$2:$BZ$599"),MATCH(resource!$CC601,day_wise_sales_data!$A$2:$A$500,0),MATCH(resource!BG$2,INDIRECT("day_wise_sales_data!$B$1:$BZ$1"),0)),0)</f>
        <v>0</v>
      </c>
      <c r="BH601" s="3">
        <f ca="1">IFERROR(INDEX(INDIRECT("day_wise_sales_data!$B$2:$BZ$599"),MATCH(resource!$CC601,day_wise_sales_data!$A$2:$A$500,0),MATCH(resource!BH$2,INDIRECT("day_wise_sales_data!$B$1:$BZ$1"),0)),0)</f>
        <v>0</v>
      </c>
      <c r="BI601" s="3">
        <f ca="1">IFERROR(INDEX(INDIRECT("day_wise_sales_data!$B$2:$BZ$599"),MATCH(resource!$CC601,day_wise_sales_data!$A$2:$A$500,0),MATCH(resource!BI$2,INDIRECT("day_wise_sales_data!$B$1:$BZ$1"),0)),0)</f>
        <v>0</v>
      </c>
      <c r="BJ601" s="3">
        <f ca="1">IFERROR(INDEX(INDIRECT("day_wise_sales_data!$B$2:$BZ$599"),MATCH(resource!$CC601,day_wise_sales_data!$A$2:$A$500,0),MATCH(resource!BJ$2,INDIRECT("day_wise_sales_data!$B$1:$BZ$1"),0)),0)</f>
        <v>0</v>
      </c>
      <c r="BK601" s="3">
        <f ca="1">IFERROR(INDEX(INDIRECT("day_wise_sales_data!$B$2:$BZ$599"),MATCH(resource!$CC601,day_wise_sales_data!$A$2:$A$500,0),MATCH(resource!BK$2,INDIRECT("day_wise_sales_data!$B$1:$BZ$1"),0)),0)</f>
        <v>0</v>
      </c>
      <c r="BL601" s="3">
        <f ca="1">IFERROR(INDEX(INDIRECT("day_wise_sales_data!$B$2:$BZ$599"),MATCH(resource!$CC601,day_wise_sales_data!$A$2:$A$500,0),MATCH(resource!BL$2,INDIRECT("day_wise_sales_data!$B$1:$BZ$1"),0)),0)</f>
        <v>0</v>
      </c>
      <c r="BM601" s="3">
        <f ca="1">IFERROR(INDEX(INDIRECT("day_wise_sales_data!$B$2:$BZ$599"),MATCH(resource!$CC601,day_wise_sales_data!$A$2:$A$500,0),MATCH(resource!BM$2,INDIRECT("day_wise_sales_data!$B$1:$BZ$1"),0)),0)</f>
        <v>0</v>
      </c>
      <c r="BN601" s="3">
        <f ca="1">IFERROR(INDEX(INDIRECT("day_wise_sales_data!$B$2:$BZ$599"),MATCH(resource!$CC601,day_wise_sales_data!$A$2:$A$500,0),MATCH(resource!BN$2,INDIRECT("day_wise_sales_data!$B$1:$BZ$1"),0)),0)</f>
        <v>0</v>
      </c>
      <c r="BO601" s="3">
        <f ca="1">IFERROR(INDEX(INDIRECT("day_wise_sales_data!$B$2:$BZ$599"),MATCH(resource!$CC601,day_wise_sales_data!$A$2:$A$500,0),MATCH(resource!BO$2,INDIRECT("day_wise_sales_data!$B$1:$BZ$1"),0)),0)</f>
        <v>0</v>
      </c>
      <c r="BP601" s="3">
        <f ca="1">IFERROR(INDEX(INDIRECT("day_wise_sales_data!$B$2:$BZ$599"),MATCH(resource!$CC601,day_wise_sales_data!$A$2:$A$500,0),MATCH(resource!BP$2,INDIRECT("day_wise_sales_data!$B$1:$BZ$1"),0)),0)</f>
        <v>0</v>
      </c>
      <c r="BQ601" s="3">
        <f ca="1">IFERROR(INDEX(INDIRECT("day_wise_sales_data!$B$2:$BZ$599"),MATCH(resource!$CC601,day_wise_sales_data!$A$2:$A$500,0),MATCH(resource!BQ$2,INDIRECT("day_wise_sales_data!$B$1:$BZ$1"),0)),0)</f>
        <v>0</v>
      </c>
      <c r="BR601" s="3">
        <f ca="1">IFERROR(INDEX(INDIRECT("day_wise_sales_data!$B$2:$BZ$599"),MATCH(resource!$CC601,day_wise_sales_data!$A$2:$A$500,0),MATCH(resource!BR$2,INDIRECT("day_wise_sales_data!$B$1:$BZ$1"),0)),0)</f>
        <v>0</v>
      </c>
      <c r="BS601" s="3">
        <f ca="1">IFERROR(INDEX(INDIRECT("day_wise_sales_data!$B$2:$BZ$599"),MATCH(resource!$CC601,day_wise_sales_data!$A$2:$A$500,0),MATCH(resource!BS$2,INDIRECT("day_wise_sales_data!$B$1:$BZ$1"),0)),0)</f>
        <v>0</v>
      </c>
      <c r="BT601" s="3">
        <f ca="1">IFERROR(INDEX(INDIRECT("day_wise_sales_data!$B$2:$BZ$599"),MATCH(resource!$CC601,day_wise_sales_data!$A$2:$A$500,0),MATCH(resource!BT$2,INDIRECT("day_wise_sales_data!$B$1:$BZ$1"),0)),0)</f>
        <v>0</v>
      </c>
      <c r="BU601" s="3">
        <f ca="1">IFERROR(INDEX(INDIRECT("day_wise_sales_data!$B$2:$BZ$599"),MATCH(resource!$CC601,day_wise_sales_data!$A$2:$A$500,0),MATCH(resource!BU$2,INDIRECT("day_wise_sales_data!$B$1:$BZ$1"),0)),0)</f>
        <v>0</v>
      </c>
      <c r="BV601" s="3">
        <f ca="1">IFERROR(INDEX(INDIRECT("day_wise_sales_data!$B$2:$BZ$599"),MATCH(resource!$CC601,day_wise_sales_data!$A$2:$A$500,0),MATCH(resource!BV$2,INDIRECT("day_wise_sales_data!$B$1:$BZ$1"),0)),0)</f>
        <v>0</v>
      </c>
      <c r="BW601" s="3">
        <f ca="1">IFERROR(INDEX(INDIRECT("day_wise_sales_data!$B$2:$BZ$599"),MATCH(resource!$CC601,day_wise_sales_data!$A$2:$A$500,0),MATCH(resource!BW$2,INDIRECT("day_wise_sales_data!$B$1:$BZ$1"),0)),0)</f>
        <v>0</v>
      </c>
      <c r="BX601" s="3">
        <f ca="1">IFERROR(INDEX(INDIRECT("day_wise_sales_data!$B$2:$BZ$599"),MATCH(resource!$CC601,day_wise_sales_data!$A$2:$A$500,0),MATCH(resource!BX$2,INDIRECT("day_wise_sales_data!$B$1:$BZ$1"),0)),0)</f>
        <v>0</v>
      </c>
      <c r="BY601" s="3">
        <f ca="1">IFERROR(INDEX(INDIRECT("day_wise_sales_data!$B$2:$BZ$599"),MATCH(resource!$CC601,day_wise_sales_data!$A$2:$A$500,0),MATCH(resource!BY$2,INDIRECT("day_wise_sales_data!$B$1:$BZ$1"),0)),0)</f>
        <v>0</v>
      </c>
      <c r="BZ601" s="3">
        <f ca="1">IFERROR(INDEX(INDIRECT("day_wise_sales_data!$B$2:$BZ$599"),MATCH(resource!$CC601,day_wise_sales_data!$A$2:$A$500,0),MATCH(resource!BZ$2,INDIRECT("day_wise_sales_data!$B$1:$BZ$1"),0)),0)</f>
        <v>0</v>
      </c>
      <c r="CA601" s="3">
        <f ca="1">IFERROR(INDEX(INDIRECT("day_wise_sales_data!$B$2:$BZ$599"),MATCH(resource!$CC601,day_wise_sales_data!$A$2:$A$500,0),MATCH(resource!CA$2,INDIRECT("day_wise_sales_data!$B$1:$BZ$1"),0)),0)</f>
        <v>0</v>
      </c>
      <c r="CC601" s="4">
        <f>sales_data!H600</f>
        <v>0</v>
      </c>
      <c r="CD601" s="1">
        <v>599</v>
      </c>
      <c r="CE601" s="1" t="str">
        <f>IF(AQ601=report!$AQ$3,resource!CD601,"")</f>
        <v/>
      </c>
      <c r="CF601" s="5" t="str">
        <f>IFERROR(SMALL($CE$3:$CE$1001,ROWS($CE$3:CE601)),"")</f>
        <v/>
      </c>
      <c r="CH601">
        <f>IFERROR(VLOOKUP($CC601,data_pull!$E$22:$G$700,2,0),0)</f>
        <v>0</v>
      </c>
      <c r="DK601" s="3" t="str">
        <f>IFERROR(INDEX(COD_SALES!$B$5:$Z$500,MATCH(resource!$CC601,COD_SALES!$A$5:$A$500,0),MATCH(resource!DK$2,COD_SALES!$B$4:$Z$4,0)),"")</f>
        <v/>
      </c>
      <c r="DL601" s="3" t="str">
        <f>IFERROR(INDEX(COD_SALES!$B$5:$Z$500,MATCH(resource!$CC601,COD_SALES!$A$5:$A$500,0),MATCH(resource!DL$2,COD_SALES!$B$4:$Z$4,0)),"")</f>
        <v/>
      </c>
      <c r="DM601" s="3" t="str">
        <f>IFERROR(INDEX(COD_SALES!$B$5:$Z$500,MATCH(resource!$CC601,COD_SALES!$A$5:$A$500,0),MATCH(resource!DM$2,COD_SALES!$B$4:$Z$4,0)),"")</f>
        <v/>
      </c>
      <c r="DN601" s="3" t="str">
        <f>IFERROR(INDEX(COD_SALES!$B$5:$Z$500,MATCH(resource!$CC601,COD_SALES!$A$5:$A$500,0),MATCH(resource!DN$2,COD_SALES!$B$4:$Z$4,0)),"")</f>
        <v/>
      </c>
      <c r="DO601" s="3" t="str">
        <f>IFERROR(INDEX(COD_SALES!$B$5:$Z$500,MATCH(resource!$CC601,COD_SALES!$A$5:$A$500,0),MATCH(resource!DO$2,COD_SALES!$B$4:$Z$4,0)),"")</f>
        <v/>
      </c>
      <c r="DP601" s="3" t="str">
        <f>IFERROR(INDEX(COD_SALES!$B$5:$Z$500,MATCH(resource!$CC601,COD_SALES!$A$5:$A$500,0),MATCH(resource!DP$2,COD_SALES!$B$4:$Z$4,0)),"")</f>
        <v/>
      </c>
      <c r="DQ601" s="3" t="str">
        <f>IFERROR(INDEX(COD_SALES!$B$5:$Z$500,MATCH(resource!$CC601,COD_SALES!$A$5:$A$500,0),MATCH(resource!DQ$2,COD_SALES!$B$4:$Z$4,0)),"")</f>
        <v/>
      </c>
      <c r="DR601" s="3" t="str">
        <f>IFERROR(INDEX(COD_SALES!$B$5:$Z$500,MATCH(resource!$CC601,COD_SALES!$A$5:$A$500,0),MATCH(resource!DR$2,COD_SALES!$B$4:$Z$4,0)),"")</f>
        <v/>
      </c>
      <c r="DS601" s="3" t="str">
        <f>IFERROR(INDEX(COD_SALES!$B$5:$Z$500,MATCH(resource!$CC601,COD_SALES!$A$5:$A$500,0),MATCH(resource!DS$2,COD_SALES!$B$4:$Z$4,0)),"")</f>
        <v/>
      </c>
      <c r="DT601" s="3" t="str">
        <f>IFERROR(INDEX(COD_SALES!$B$5:$Z$500,MATCH(resource!$CC601,COD_SALES!$A$5:$A$500,0),MATCH(resource!DT$2,COD_SALES!$B$4:$Z$4,0)),"")</f>
        <v/>
      </c>
      <c r="DU601" s="3" t="str">
        <f>IFERROR(INDEX(COD_SALES!$B$5:$Z$500,MATCH(resource!$CC601,COD_SALES!$A$5:$A$500,0),MATCH(resource!DU$2,COD_SALES!$B$4:$Z$4,0)),"")</f>
        <v/>
      </c>
      <c r="DV601" s="3" t="str">
        <f>IFERROR(INDEX(COD_SALES!$B$5:$Z$500,MATCH(resource!$CC601,COD_SALES!$A$5:$A$500,0),MATCH(resource!DV$2,COD_SALES!$B$4:$Z$4,0)),"")</f>
        <v/>
      </c>
      <c r="DW601" s="3" t="str">
        <f>IFERROR(INDEX(COD_SALES!$B$5:$Z$500,MATCH(resource!$CC601,COD_SALES!$A$5:$A$500,0),MATCH(resource!DW$2,COD_SALES!$B$4:$Z$4,0)),"")</f>
        <v/>
      </c>
      <c r="DX601" s="3" t="str">
        <f>IFERROR(INDEX(COD_SALES!$B$5:$Z$500,MATCH(resource!$CC601,COD_SALES!$A$5:$A$500,0),MATCH(resource!DX$2,COD_SALES!$B$4:$Z$4,0)),"")</f>
        <v/>
      </c>
      <c r="DY601" s="3" t="str">
        <f>IFERROR(INDEX(COD_SALES!$B$5:$Z$500,MATCH(resource!$CC601,COD_SALES!$A$5:$A$500,0),MATCH(resource!DY$2,COD_SALES!$B$4:$Z$4,0)),"")</f>
        <v/>
      </c>
      <c r="DZ601" s="3" t="str">
        <f>IFERROR(INDEX(COD_SALES!$B$5:$Z$500,MATCH(resource!$CC601,COD_SALES!$A$5:$A$500,0),MATCH(resource!DZ$2,COD_SALES!$B$4:$Z$4,0)),"")</f>
        <v/>
      </c>
      <c r="EA601" s="3" t="str">
        <f>IFERROR(INDEX(COD_SALES!$B$5:$Z$500,MATCH(resource!$CC601,COD_SALES!$A$5:$A$500,0),MATCH(resource!EA$2,COD_SALES!$B$4:$Z$4,0)),"")</f>
        <v/>
      </c>
      <c r="EB601" s="3">
        <f t="shared" si="134"/>
        <v>0</v>
      </c>
      <c r="EW601" s="3">
        <f>IFERROR(VLOOKUP(CC601,data_pull!$AO$25:$AR$546,2,0),0)</f>
        <v>0</v>
      </c>
      <c r="EX601" s="1">
        <f>IFERROR(VLOOKUP(CC601,data_pull!$AO$25:$AR$546,4,0),0)</f>
        <v>0</v>
      </c>
    </row>
    <row r="602" spans="13:154" x14ac:dyDescent="0.25"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4">
        <f>sales_data!B601</f>
        <v>0</v>
      </c>
      <c r="AR602" s="4">
        <f>sales_data!C601</f>
        <v>0</v>
      </c>
      <c r="AS602" s="5" t="str">
        <f t="shared" si="133"/>
        <v/>
      </c>
      <c r="AT602" s="4">
        <f>sales_data!I601</f>
        <v>0</v>
      </c>
      <c r="AU602" s="4">
        <f>sales_data!W601</f>
        <v>0</v>
      </c>
      <c r="AV602" s="1">
        <f>sales_data!N601</f>
        <v>0</v>
      </c>
      <c r="AW602" s="1">
        <f>sales_data!P601</f>
        <v>0</v>
      </c>
      <c r="AX602" s="3">
        <f ca="1">IFERROR(INDEX(INDIRECT("day_wise_sales_data!$B$2:$BZ$599"),MATCH(resource!$CC602,day_wise_sales_data!$A$2:$A$500,0),MATCH(resource!AX$2,INDIRECT("day_wise_sales_data!$B$1:$BZ$1"),0)),0)</f>
        <v>0</v>
      </c>
      <c r="AY602" s="3">
        <f ca="1">IFERROR(INDEX(INDIRECT("day_wise_sales_data!$B$2:$BZ$599"),MATCH(resource!$CC602,day_wise_sales_data!$A$2:$A$500,0),MATCH(resource!AY$2,INDIRECT("day_wise_sales_data!$B$1:$BZ$1"),0)),0)</f>
        <v>0</v>
      </c>
      <c r="AZ602" s="3">
        <f ca="1">IFERROR(INDEX(INDIRECT("day_wise_sales_data!$B$2:$BZ$599"),MATCH(resource!$CC602,day_wise_sales_data!$A$2:$A$500,0),MATCH(resource!AZ$2,INDIRECT("day_wise_sales_data!$B$1:$BZ$1"),0)),0)</f>
        <v>0</v>
      </c>
      <c r="BA602" s="3">
        <f ca="1">IFERROR(INDEX(INDIRECT("day_wise_sales_data!$B$2:$BZ$599"),MATCH(resource!$CC602,day_wise_sales_data!$A$2:$A$500,0),MATCH(resource!BA$2,INDIRECT("day_wise_sales_data!$B$1:$BZ$1"),0)),0)</f>
        <v>0</v>
      </c>
      <c r="BB602" s="3">
        <f ca="1">IFERROR(INDEX(INDIRECT("day_wise_sales_data!$B$2:$BZ$599"),MATCH(resource!$CC602,day_wise_sales_data!$A$2:$A$500,0),MATCH(resource!BB$2,INDIRECT("day_wise_sales_data!$B$1:$BZ$1"),0)),0)</f>
        <v>0</v>
      </c>
      <c r="BC602" s="3">
        <f ca="1">IFERROR(INDEX(INDIRECT("day_wise_sales_data!$B$2:$BZ$599"),MATCH(resource!$CC602,day_wise_sales_data!$A$2:$A$500,0),MATCH(resource!BC$2,INDIRECT("day_wise_sales_data!$B$1:$BZ$1"),0)),0)</f>
        <v>0</v>
      </c>
      <c r="BD602" s="3">
        <f ca="1">IFERROR(INDEX(INDIRECT("day_wise_sales_data!$B$2:$BZ$599"),MATCH(resource!$CC602,day_wise_sales_data!$A$2:$A$500,0),MATCH(resource!BD$2,INDIRECT("day_wise_sales_data!$B$1:$BZ$1"),0)),0)</f>
        <v>0</v>
      </c>
      <c r="BE602" s="3">
        <f ca="1">IFERROR(INDEX(INDIRECT("day_wise_sales_data!$B$2:$BZ$599"),MATCH(resource!$CC602,day_wise_sales_data!$A$2:$A$500,0),MATCH(resource!BE$2,INDIRECT("day_wise_sales_data!$B$1:$BZ$1"),0)),0)</f>
        <v>0</v>
      </c>
      <c r="BF602" s="3">
        <f ca="1">IFERROR(INDEX(INDIRECT("day_wise_sales_data!$B$2:$BZ$599"),MATCH(resource!$CC602,day_wise_sales_data!$A$2:$A$500,0),MATCH(resource!BF$2,INDIRECT("day_wise_sales_data!$B$1:$BZ$1"),0)),0)</f>
        <v>0</v>
      </c>
      <c r="BG602" s="3">
        <f ca="1">IFERROR(INDEX(INDIRECT("day_wise_sales_data!$B$2:$BZ$599"),MATCH(resource!$CC602,day_wise_sales_data!$A$2:$A$500,0),MATCH(resource!BG$2,INDIRECT("day_wise_sales_data!$B$1:$BZ$1"),0)),0)</f>
        <v>0</v>
      </c>
      <c r="BH602" s="3">
        <f ca="1">IFERROR(INDEX(INDIRECT("day_wise_sales_data!$B$2:$BZ$599"),MATCH(resource!$CC602,day_wise_sales_data!$A$2:$A$500,0),MATCH(resource!BH$2,INDIRECT("day_wise_sales_data!$B$1:$BZ$1"),0)),0)</f>
        <v>0</v>
      </c>
      <c r="BI602" s="3">
        <f ca="1">IFERROR(INDEX(INDIRECT("day_wise_sales_data!$B$2:$BZ$599"),MATCH(resource!$CC602,day_wise_sales_data!$A$2:$A$500,0),MATCH(resource!BI$2,INDIRECT("day_wise_sales_data!$B$1:$BZ$1"),0)),0)</f>
        <v>0</v>
      </c>
      <c r="BJ602" s="3">
        <f ca="1">IFERROR(INDEX(INDIRECT("day_wise_sales_data!$B$2:$BZ$599"),MATCH(resource!$CC602,day_wise_sales_data!$A$2:$A$500,0),MATCH(resource!BJ$2,INDIRECT("day_wise_sales_data!$B$1:$BZ$1"),0)),0)</f>
        <v>0</v>
      </c>
      <c r="BK602" s="3">
        <f ca="1">IFERROR(INDEX(INDIRECT("day_wise_sales_data!$B$2:$BZ$599"),MATCH(resource!$CC602,day_wise_sales_data!$A$2:$A$500,0),MATCH(resource!BK$2,INDIRECT("day_wise_sales_data!$B$1:$BZ$1"),0)),0)</f>
        <v>0</v>
      </c>
      <c r="BL602" s="3">
        <f ca="1">IFERROR(INDEX(INDIRECT("day_wise_sales_data!$B$2:$BZ$599"),MATCH(resource!$CC602,day_wise_sales_data!$A$2:$A$500,0),MATCH(resource!BL$2,INDIRECT("day_wise_sales_data!$B$1:$BZ$1"),0)),0)</f>
        <v>0</v>
      </c>
      <c r="BM602" s="3">
        <f ca="1">IFERROR(INDEX(INDIRECT("day_wise_sales_data!$B$2:$BZ$599"),MATCH(resource!$CC602,day_wise_sales_data!$A$2:$A$500,0),MATCH(resource!BM$2,INDIRECT("day_wise_sales_data!$B$1:$BZ$1"),0)),0)</f>
        <v>0</v>
      </c>
      <c r="BN602" s="3">
        <f ca="1">IFERROR(INDEX(INDIRECT("day_wise_sales_data!$B$2:$BZ$599"),MATCH(resource!$CC602,day_wise_sales_data!$A$2:$A$500,0),MATCH(resource!BN$2,INDIRECT("day_wise_sales_data!$B$1:$BZ$1"),0)),0)</f>
        <v>0</v>
      </c>
      <c r="BO602" s="3">
        <f ca="1">IFERROR(INDEX(INDIRECT("day_wise_sales_data!$B$2:$BZ$599"),MATCH(resource!$CC602,day_wise_sales_data!$A$2:$A$500,0),MATCH(resource!BO$2,INDIRECT("day_wise_sales_data!$B$1:$BZ$1"),0)),0)</f>
        <v>0</v>
      </c>
      <c r="BP602" s="3">
        <f ca="1">IFERROR(INDEX(INDIRECT("day_wise_sales_data!$B$2:$BZ$599"),MATCH(resource!$CC602,day_wise_sales_data!$A$2:$A$500,0),MATCH(resource!BP$2,INDIRECT("day_wise_sales_data!$B$1:$BZ$1"),0)),0)</f>
        <v>0</v>
      </c>
      <c r="BQ602" s="3">
        <f ca="1">IFERROR(INDEX(INDIRECT("day_wise_sales_data!$B$2:$BZ$599"),MATCH(resource!$CC602,day_wise_sales_data!$A$2:$A$500,0),MATCH(resource!BQ$2,INDIRECT("day_wise_sales_data!$B$1:$BZ$1"),0)),0)</f>
        <v>0</v>
      </c>
      <c r="BR602" s="3">
        <f ca="1">IFERROR(INDEX(INDIRECT("day_wise_sales_data!$B$2:$BZ$599"),MATCH(resource!$CC602,day_wise_sales_data!$A$2:$A$500,0),MATCH(resource!BR$2,INDIRECT("day_wise_sales_data!$B$1:$BZ$1"),0)),0)</f>
        <v>0</v>
      </c>
      <c r="BS602" s="3">
        <f ca="1">IFERROR(INDEX(INDIRECT("day_wise_sales_data!$B$2:$BZ$599"),MATCH(resource!$CC602,day_wise_sales_data!$A$2:$A$500,0),MATCH(resource!BS$2,INDIRECT("day_wise_sales_data!$B$1:$BZ$1"),0)),0)</f>
        <v>0</v>
      </c>
      <c r="BT602" s="3">
        <f ca="1">IFERROR(INDEX(INDIRECT("day_wise_sales_data!$B$2:$BZ$599"),MATCH(resource!$CC602,day_wise_sales_data!$A$2:$A$500,0),MATCH(resource!BT$2,INDIRECT("day_wise_sales_data!$B$1:$BZ$1"),0)),0)</f>
        <v>0</v>
      </c>
      <c r="BU602" s="3">
        <f ca="1">IFERROR(INDEX(INDIRECT("day_wise_sales_data!$B$2:$BZ$599"),MATCH(resource!$CC602,day_wise_sales_data!$A$2:$A$500,0),MATCH(resource!BU$2,INDIRECT("day_wise_sales_data!$B$1:$BZ$1"),0)),0)</f>
        <v>0</v>
      </c>
      <c r="BV602" s="3">
        <f ca="1">IFERROR(INDEX(INDIRECT("day_wise_sales_data!$B$2:$BZ$599"),MATCH(resource!$CC602,day_wise_sales_data!$A$2:$A$500,0),MATCH(resource!BV$2,INDIRECT("day_wise_sales_data!$B$1:$BZ$1"),0)),0)</f>
        <v>0</v>
      </c>
      <c r="BW602" s="3">
        <f ca="1">IFERROR(INDEX(INDIRECT("day_wise_sales_data!$B$2:$BZ$599"),MATCH(resource!$CC602,day_wise_sales_data!$A$2:$A$500,0),MATCH(resource!BW$2,INDIRECT("day_wise_sales_data!$B$1:$BZ$1"),0)),0)</f>
        <v>0</v>
      </c>
      <c r="BX602" s="3">
        <f ca="1">IFERROR(INDEX(INDIRECT("day_wise_sales_data!$B$2:$BZ$599"),MATCH(resource!$CC602,day_wise_sales_data!$A$2:$A$500,0),MATCH(resource!BX$2,INDIRECT("day_wise_sales_data!$B$1:$BZ$1"),0)),0)</f>
        <v>0</v>
      </c>
      <c r="BY602" s="3">
        <f ca="1">IFERROR(INDEX(INDIRECT("day_wise_sales_data!$B$2:$BZ$599"),MATCH(resource!$CC602,day_wise_sales_data!$A$2:$A$500,0),MATCH(resource!BY$2,INDIRECT("day_wise_sales_data!$B$1:$BZ$1"),0)),0)</f>
        <v>0</v>
      </c>
      <c r="BZ602" s="3">
        <f ca="1">IFERROR(INDEX(INDIRECT("day_wise_sales_data!$B$2:$BZ$599"),MATCH(resource!$CC602,day_wise_sales_data!$A$2:$A$500,0),MATCH(resource!BZ$2,INDIRECT("day_wise_sales_data!$B$1:$BZ$1"),0)),0)</f>
        <v>0</v>
      </c>
      <c r="CA602" s="3">
        <f ca="1">IFERROR(INDEX(INDIRECT("day_wise_sales_data!$B$2:$BZ$599"),MATCH(resource!$CC602,day_wise_sales_data!$A$2:$A$500,0),MATCH(resource!CA$2,INDIRECT("day_wise_sales_data!$B$1:$BZ$1"),0)),0)</f>
        <v>0</v>
      </c>
      <c r="CC602" s="4">
        <f>sales_data!H601</f>
        <v>0</v>
      </c>
      <c r="CD602" s="1">
        <v>600</v>
      </c>
      <c r="CE602" s="1" t="str">
        <f>IF(AQ602=report!$AQ$3,resource!CD602,"")</f>
        <v/>
      </c>
      <c r="CF602" s="5" t="str">
        <f>IFERROR(SMALL($CE$3:$CE$1001,ROWS($CE$3:CE602)),"")</f>
        <v/>
      </c>
      <c r="CH602">
        <f>IFERROR(VLOOKUP($CC602,data_pull!$E$22:$G$700,2,0),0)</f>
        <v>0</v>
      </c>
      <c r="DK602" s="3" t="str">
        <f>IFERROR(INDEX(COD_SALES!$B$5:$Z$500,MATCH(resource!$CC602,COD_SALES!$A$5:$A$500,0),MATCH(resource!DK$2,COD_SALES!$B$4:$Z$4,0)),"")</f>
        <v/>
      </c>
      <c r="DL602" s="3" t="str">
        <f>IFERROR(INDEX(COD_SALES!$B$5:$Z$500,MATCH(resource!$CC602,COD_SALES!$A$5:$A$500,0),MATCH(resource!DL$2,COD_SALES!$B$4:$Z$4,0)),"")</f>
        <v/>
      </c>
      <c r="DM602" s="3" t="str">
        <f>IFERROR(INDEX(COD_SALES!$B$5:$Z$500,MATCH(resource!$CC602,COD_SALES!$A$5:$A$500,0),MATCH(resource!DM$2,COD_SALES!$B$4:$Z$4,0)),"")</f>
        <v/>
      </c>
      <c r="DN602" s="3" t="str">
        <f>IFERROR(INDEX(COD_SALES!$B$5:$Z$500,MATCH(resource!$CC602,COD_SALES!$A$5:$A$500,0),MATCH(resource!DN$2,COD_SALES!$B$4:$Z$4,0)),"")</f>
        <v/>
      </c>
      <c r="DO602" s="3" t="str">
        <f>IFERROR(INDEX(COD_SALES!$B$5:$Z$500,MATCH(resource!$CC602,COD_SALES!$A$5:$A$500,0),MATCH(resource!DO$2,COD_SALES!$B$4:$Z$4,0)),"")</f>
        <v/>
      </c>
      <c r="DP602" s="3" t="str">
        <f>IFERROR(INDEX(COD_SALES!$B$5:$Z$500,MATCH(resource!$CC602,COD_SALES!$A$5:$A$500,0),MATCH(resource!DP$2,COD_SALES!$B$4:$Z$4,0)),"")</f>
        <v/>
      </c>
      <c r="DQ602" s="3" t="str">
        <f>IFERROR(INDEX(COD_SALES!$B$5:$Z$500,MATCH(resource!$CC602,COD_SALES!$A$5:$A$500,0),MATCH(resource!DQ$2,COD_SALES!$B$4:$Z$4,0)),"")</f>
        <v/>
      </c>
      <c r="DR602" s="3" t="str">
        <f>IFERROR(INDEX(COD_SALES!$B$5:$Z$500,MATCH(resource!$CC602,COD_SALES!$A$5:$A$500,0),MATCH(resource!DR$2,COD_SALES!$B$4:$Z$4,0)),"")</f>
        <v/>
      </c>
      <c r="DS602" s="3" t="str">
        <f>IFERROR(INDEX(COD_SALES!$B$5:$Z$500,MATCH(resource!$CC602,COD_SALES!$A$5:$A$500,0),MATCH(resource!DS$2,COD_SALES!$B$4:$Z$4,0)),"")</f>
        <v/>
      </c>
      <c r="DT602" s="3" t="str">
        <f>IFERROR(INDEX(COD_SALES!$B$5:$Z$500,MATCH(resource!$CC602,COD_SALES!$A$5:$A$500,0),MATCH(resource!DT$2,COD_SALES!$B$4:$Z$4,0)),"")</f>
        <v/>
      </c>
      <c r="DU602" s="3" t="str">
        <f>IFERROR(INDEX(COD_SALES!$B$5:$Z$500,MATCH(resource!$CC602,COD_SALES!$A$5:$A$500,0),MATCH(resource!DU$2,COD_SALES!$B$4:$Z$4,0)),"")</f>
        <v/>
      </c>
      <c r="DV602" s="3" t="str">
        <f>IFERROR(INDEX(COD_SALES!$B$5:$Z$500,MATCH(resource!$CC602,COD_SALES!$A$5:$A$500,0),MATCH(resource!DV$2,COD_SALES!$B$4:$Z$4,0)),"")</f>
        <v/>
      </c>
      <c r="DW602" s="3" t="str">
        <f>IFERROR(INDEX(COD_SALES!$B$5:$Z$500,MATCH(resource!$CC602,COD_SALES!$A$5:$A$500,0),MATCH(resource!DW$2,COD_SALES!$B$4:$Z$4,0)),"")</f>
        <v/>
      </c>
      <c r="DX602" s="3" t="str">
        <f>IFERROR(INDEX(COD_SALES!$B$5:$Z$500,MATCH(resource!$CC602,COD_SALES!$A$5:$A$500,0),MATCH(resource!DX$2,COD_SALES!$B$4:$Z$4,0)),"")</f>
        <v/>
      </c>
      <c r="DY602" s="3" t="str">
        <f>IFERROR(INDEX(COD_SALES!$B$5:$Z$500,MATCH(resource!$CC602,COD_SALES!$A$5:$A$500,0),MATCH(resource!DY$2,COD_SALES!$B$4:$Z$4,0)),"")</f>
        <v/>
      </c>
      <c r="DZ602" s="3" t="str">
        <f>IFERROR(INDEX(COD_SALES!$B$5:$Z$500,MATCH(resource!$CC602,COD_SALES!$A$5:$A$500,0),MATCH(resource!DZ$2,COD_SALES!$B$4:$Z$4,0)),"")</f>
        <v/>
      </c>
      <c r="EA602" s="3" t="str">
        <f>IFERROR(INDEX(COD_SALES!$B$5:$Z$500,MATCH(resource!$CC602,COD_SALES!$A$5:$A$500,0),MATCH(resource!EA$2,COD_SALES!$B$4:$Z$4,0)),"")</f>
        <v/>
      </c>
      <c r="EB602" s="3">
        <f t="shared" si="134"/>
        <v>0</v>
      </c>
      <c r="EW602" s="3">
        <f>IFERROR(VLOOKUP(CC602,data_pull!$AO$25:$AR$546,2,0),0)</f>
        <v>0</v>
      </c>
      <c r="EX602" s="1">
        <f>IFERROR(VLOOKUP(CC602,data_pull!$AO$25:$AR$546,4,0),0)</f>
        <v>0</v>
      </c>
    </row>
    <row r="603" spans="13:154" x14ac:dyDescent="0.25"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4">
        <f>sales_data!B602</f>
        <v>0</v>
      </c>
      <c r="AR603" s="4">
        <f>sales_data!C602</f>
        <v>0</v>
      </c>
      <c r="AS603" s="5" t="str">
        <f t="shared" si="133"/>
        <v/>
      </c>
      <c r="AT603" s="4">
        <f>sales_data!I602</f>
        <v>0</v>
      </c>
      <c r="AU603" s="4">
        <f>sales_data!W602</f>
        <v>0</v>
      </c>
      <c r="AV603" s="1">
        <f>sales_data!N602</f>
        <v>0</v>
      </c>
      <c r="AW603" s="1">
        <f>sales_data!P602</f>
        <v>0</v>
      </c>
      <c r="AX603" s="3">
        <f ca="1">IFERROR(INDEX(INDIRECT("day_wise_sales_data!$B$2:$BZ$599"),MATCH(resource!$CC603,day_wise_sales_data!$A$2:$A$500,0),MATCH(resource!AX$2,INDIRECT("day_wise_sales_data!$B$1:$BZ$1"),0)),0)</f>
        <v>0</v>
      </c>
      <c r="AY603" s="3">
        <f ca="1">IFERROR(INDEX(INDIRECT("day_wise_sales_data!$B$2:$BZ$599"),MATCH(resource!$CC603,day_wise_sales_data!$A$2:$A$500,0),MATCH(resource!AY$2,INDIRECT("day_wise_sales_data!$B$1:$BZ$1"),0)),0)</f>
        <v>0</v>
      </c>
      <c r="AZ603" s="3">
        <f ca="1">IFERROR(INDEX(INDIRECT("day_wise_sales_data!$B$2:$BZ$599"),MATCH(resource!$CC603,day_wise_sales_data!$A$2:$A$500,0),MATCH(resource!AZ$2,INDIRECT("day_wise_sales_data!$B$1:$BZ$1"),0)),0)</f>
        <v>0</v>
      </c>
      <c r="BA603" s="3">
        <f ca="1">IFERROR(INDEX(INDIRECT("day_wise_sales_data!$B$2:$BZ$599"),MATCH(resource!$CC603,day_wise_sales_data!$A$2:$A$500,0),MATCH(resource!BA$2,INDIRECT("day_wise_sales_data!$B$1:$BZ$1"),0)),0)</f>
        <v>0</v>
      </c>
      <c r="BB603" s="3">
        <f ca="1">IFERROR(INDEX(INDIRECT("day_wise_sales_data!$B$2:$BZ$599"),MATCH(resource!$CC603,day_wise_sales_data!$A$2:$A$500,0),MATCH(resource!BB$2,INDIRECT("day_wise_sales_data!$B$1:$BZ$1"),0)),0)</f>
        <v>0</v>
      </c>
      <c r="BC603" s="3">
        <f ca="1">IFERROR(INDEX(INDIRECT("day_wise_sales_data!$B$2:$BZ$599"),MATCH(resource!$CC603,day_wise_sales_data!$A$2:$A$500,0),MATCH(resource!BC$2,INDIRECT("day_wise_sales_data!$B$1:$BZ$1"),0)),0)</f>
        <v>0</v>
      </c>
      <c r="BD603" s="3">
        <f ca="1">IFERROR(INDEX(INDIRECT("day_wise_sales_data!$B$2:$BZ$599"),MATCH(resource!$CC603,day_wise_sales_data!$A$2:$A$500,0),MATCH(resource!BD$2,INDIRECT("day_wise_sales_data!$B$1:$BZ$1"),0)),0)</f>
        <v>0</v>
      </c>
      <c r="BE603" s="3">
        <f ca="1">IFERROR(INDEX(INDIRECT("day_wise_sales_data!$B$2:$BZ$599"),MATCH(resource!$CC603,day_wise_sales_data!$A$2:$A$500,0),MATCH(resource!BE$2,INDIRECT("day_wise_sales_data!$B$1:$BZ$1"),0)),0)</f>
        <v>0</v>
      </c>
      <c r="BF603" s="3">
        <f ca="1">IFERROR(INDEX(INDIRECT("day_wise_sales_data!$B$2:$BZ$599"),MATCH(resource!$CC603,day_wise_sales_data!$A$2:$A$500,0),MATCH(resource!BF$2,INDIRECT("day_wise_sales_data!$B$1:$BZ$1"),0)),0)</f>
        <v>0</v>
      </c>
      <c r="BG603" s="3">
        <f ca="1">IFERROR(INDEX(INDIRECT("day_wise_sales_data!$B$2:$BZ$599"),MATCH(resource!$CC603,day_wise_sales_data!$A$2:$A$500,0),MATCH(resource!BG$2,INDIRECT("day_wise_sales_data!$B$1:$BZ$1"),0)),0)</f>
        <v>0</v>
      </c>
      <c r="BH603" s="3">
        <f ca="1">IFERROR(INDEX(INDIRECT("day_wise_sales_data!$B$2:$BZ$599"),MATCH(resource!$CC603,day_wise_sales_data!$A$2:$A$500,0),MATCH(resource!BH$2,INDIRECT("day_wise_sales_data!$B$1:$BZ$1"),0)),0)</f>
        <v>0</v>
      </c>
      <c r="BI603" s="3">
        <f ca="1">IFERROR(INDEX(INDIRECT("day_wise_sales_data!$B$2:$BZ$599"),MATCH(resource!$CC603,day_wise_sales_data!$A$2:$A$500,0),MATCH(resource!BI$2,INDIRECT("day_wise_sales_data!$B$1:$BZ$1"),0)),0)</f>
        <v>0</v>
      </c>
      <c r="BJ603" s="3">
        <f ca="1">IFERROR(INDEX(INDIRECT("day_wise_sales_data!$B$2:$BZ$599"),MATCH(resource!$CC603,day_wise_sales_data!$A$2:$A$500,0),MATCH(resource!BJ$2,INDIRECT("day_wise_sales_data!$B$1:$BZ$1"),0)),0)</f>
        <v>0</v>
      </c>
      <c r="BK603" s="3">
        <f ca="1">IFERROR(INDEX(INDIRECT("day_wise_sales_data!$B$2:$BZ$599"),MATCH(resource!$CC603,day_wise_sales_data!$A$2:$A$500,0),MATCH(resource!BK$2,INDIRECT("day_wise_sales_data!$B$1:$BZ$1"),0)),0)</f>
        <v>0</v>
      </c>
      <c r="BL603" s="3">
        <f ca="1">IFERROR(INDEX(INDIRECT("day_wise_sales_data!$B$2:$BZ$599"),MATCH(resource!$CC603,day_wise_sales_data!$A$2:$A$500,0),MATCH(resource!BL$2,INDIRECT("day_wise_sales_data!$B$1:$BZ$1"),0)),0)</f>
        <v>0</v>
      </c>
      <c r="BM603" s="3">
        <f ca="1">IFERROR(INDEX(INDIRECT("day_wise_sales_data!$B$2:$BZ$599"),MATCH(resource!$CC603,day_wise_sales_data!$A$2:$A$500,0),MATCH(resource!BM$2,INDIRECT("day_wise_sales_data!$B$1:$BZ$1"),0)),0)</f>
        <v>0</v>
      </c>
      <c r="BN603" s="3">
        <f ca="1">IFERROR(INDEX(INDIRECT("day_wise_sales_data!$B$2:$BZ$599"),MATCH(resource!$CC603,day_wise_sales_data!$A$2:$A$500,0),MATCH(resource!BN$2,INDIRECT("day_wise_sales_data!$B$1:$BZ$1"),0)),0)</f>
        <v>0</v>
      </c>
      <c r="BO603" s="3">
        <f ca="1">IFERROR(INDEX(INDIRECT("day_wise_sales_data!$B$2:$BZ$599"),MATCH(resource!$CC603,day_wise_sales_data!$A$2:$A$500,0),MATCH(resource!BO$2,INDIRECT("day_wise_sales_data!$B$1:$BZ$1"),0)),0)</f>
        <v>0</v>
      </c>
      <c r="BP603" s="3">
        <f ca="1">IFERROR(INDEX(INDIRECT("day_wise_sales_data!$B$2:$BZ$599"),MATCH(resource!$CC603,day_wise_sales_data!$A$2:$A$500,0),MATCH(resource!BP$2,INDIRECT("day_wise_sales_data!$B$1:$BZ$1"),0)),0)</f>
        <v>0</v>
      </c>
      <c r="BQ603" s="3">
        <f ca="1">IFERROR(INDEX(INDIRECT("day_wise_sales_data!$B$2:$BZ$599"),MATCH(resource!$CC603,day_wise_sales_data!$A$2:$A$500,0),MATCH(resource!BQ$2,INDIRECT("day_wise_sales_data!$B$1:$BZ$1"),0)),0)</f>
        <v>0</v>
      </c>
      <c r="BR603" s="3">
        <f ca="1">IFERROR(INDEX(INDIRECT("day_wise_sales_data!$B$2:$BZ$599"),MATCH(resource!$CC603,day_wise_sales_data!$A$2:$A$500,0),MATCH(resource!BR$2,INDIRECT("day_wise_sales_data!$B$1:$BZ$1"),0)),0)</f>
        <v>0</v>
      </c>
      <c r="BS603" s="3">
        <f ca="1">IFERROR(INDEX(INDIRECT("day_wise_sales_data!$B$2:$BZ$599"),MATCH(resource!$CC603,day_wise_sales_data!$A$2:$A$500,0),MATCH(resource!BS$2,INDIRECT("day_wise_sales_data!$B$1:$BZ$1"),0)),0)</f>
        <v>0</v>
      </c>
      <c r="BT603" s="3">
        <f ca="1">IFERROR(INDEX(INDIRECT("day_wise_sales_data!$B$2:$BZ$599"),MATCH(resource!$CC603,day_wise_sales_data!$A$2:$A$500,0),MATCH(resource!BT$2,INDIRECT("day_wise_sales_data!$B$1:$BZ$1"),0)),0)</f>
        <v>0</v>
      </c>
      <c r="BU603" s="3">
        <f ca="1">IFERROR(INDEX(INDIRECT("day_wise_sales_data!$B$2:$BZ$599"),MATCH(resource!$CC603,day_wise_sales_data!$A$2:$A$500,0),MATCH(resource!BU$2,INDIRECT("day_wise_sales_data!$B$1:$BZ$1"),0)),0)</f>
        <v>0</v>
      </c>
      <c r="BV603" s="3">
        <f ca="1">IFERROR(INDEX(INDIRECT("day_wise_sales_data!$B$2:$BZ$599"),MATCH(resource!$CC603,day_wise_sales_data!$A$2:$A$500,0),MATCH(resource!BV$2,INDIRECT("day_wise_sales_data!$B$1:$BZ$1"),0)),0)</f>
        <v>0</v>
      </c>
      <c r="BW603" s="3">
        <f ca="1">IFERROR(INDEX(INDIRECT("day_wise_sales_data!$B$2:$BZ$599"),MATCH(resource!$CC603,day_wise_sales_data!$A$2:$A$500,0),MATCH(resource!BW$2,INDIRECT("day_wise_sales_data!$B$1:$BZ$1"),0)),0)</f>
        <v>0</v>
      </c>
      <c r="BX603" s="3">
        <f ca="1">IFERROR(INDEX(INDIRECT("day_wise_sales_data!$B$2:$BZ$599"),MATCH(resource!$CC603,day_wise_sales_data!$A$2:$A$500,0),MATCH(resource!BX$2,INDIRECT("day_wise_sales_data!$B$1:$BZ$1"),0)),0)</f>
        <v>0</v>
      </c>
      <c r="BY603" s="3">
        <f ca="1">IFERROR(INDEX(INDIRECT("day_wise_sales_data!$B$2:$BZ$599"),MATCH(resource!$CC603,day_wise_sales_data!$A$2:$A$500,0),MATCH(resource!BY$2,INDIRECT("day_wise_sales_data!$B$1:$BZ$1"),0)),0)</f>
        <v>0</v>
      </c>
      <c r="BZ603" s="3">
        <f ca="1">IFERROR(INDEX(INDIRECT("day_wise_sales_data!$B$2:$BZ$599"),MATCH(resource!$CC603,day_wise_sales_data!$A$2:$A$500,0),MATCH(resource!BZ$2,INDIRECT("day_wise_sales_data!$B$1:$BZ$1"),0)),0)</f>
        <v>0</v>
      </c>
      <c r="CA603" s="3">
        <f ca="1">IFERROR(INDEX(INDIRECT("day_wise_sales_data!$B$2:$BZ$599"),MATCH(resource!$CC603,day_wise_sales_data!$A$2:$A$500,0),MATCH(resource!CA$2,INDIRECT("day_wise_sales_data!$B$1:$BZ$1"),0)),0)</f>
        <v>0</v>
      </c>
      <c r="CC603" s="4">
        <f>sales_data!H602</f>
        <v>0</v>
      </c>
      <c r="CD603" s="1">
        <v>601</v>
      </c>
      <c r="CE603" s="1" t="str">
        <f>IF(AQ603=report!$AQ$3,resource!CD603,"")</f>
        <v/>
      </c>
      <c r="CF603" s="5" t="str">
        <f>IFERROR(SMALL($CE$3:$CE$1001,ROWS($CE$3:CE603)),"")</f>
        <v/>
      </c>
      <c r="CH603">
        <f>IFERROR(VLOOKUP($CC603,data_pull!$E$22:$G$700,2,0),0)</f>
        <v>0</v>
      </c>
      <c r="DK603" s="3" t="str">
        <f>IFERROR(INDEX(COD_SALES!$B$5:$Z$500,MATCH(resource!$CC603,COD_SALES!$A$5:$A$500,0),MATCH(resource!DK$2,COD_SALES!$B$4:$Z$4,0)),"")</f>
        <v/>
      </c>
      <c r="DL603" s="3" t="str">
        <f>IFERROR(INDEX(COD_SALES!$B$5:$Z$500,MATCH(resource!$CC603,COD_SALES!$A$5:$A$500,0),MATCH(resource!DL$2,COD_SALES!$B$4:$Z$4,0)),"")</f>
        <v/>
      </c>
      <c r="DM603" s="3" t="str">
        <f>IFERROR(INDEX(COD_SALES!$B$5:$Z$500,MATCH(resource!$CC603,COD_SALES!$A$5:$A$500,0),MATCH(resource!DM$2,COD_SALES!$B$4:$Z$4,0)),"")</f>
        <v/>
      </c>
      <c r="DN603" s="3" t="str">
        <f>IFERROR(INDEX(COD_SALES!$B$5:$Z$500,MATCH(resource!$CC603,COD_SALES!$A$5:$A$500,0),MATCH(resource!DN$2,COD_SALES!$B$4:$Z$4,0)),"")</f>
        <v/>
      </c>
      <c r="DO603" s="3" t="str">
        <f>IFERROR(INDEX(COD_SALES!$B$5:$Z$500,MATCH(resource!$CC603,COD_SALES!$A$5:$A$500,0),MATCH(resource!DO$2,COD_SALES!$B$4:$Z$4,0)),"")</f>
        <v/>
      </c>
      <c r="DP603" s="3" t="str">
        <f>IFERROR(INDEX(COD_SALES!$B$5:$Z$500,MATCH(resource!$CC603,COD_SALES!$A$5:$A$500,0),MATCH(resource!DP$2,COD_SALES!$B$4:$Z$4,0)),"")</f>
        <v/>
      </c>
      <c r="DQ603" s="3" t="str">
        <f>IFERROR(INDEX(COD_SALES!$B$5:$Z$500,MATCH(resource!$CC603,COD_SALES!$A$5:$A$500,0),MATCH(resource!DQ$2,COD_SALES!$B$4:$Z$4,0)),"")</f>
        <v/>
      </c>
      <c r="DR603" s="3" t="str">
        <f>IFERROR(INDEX(COD_SALES!$B$5:$Z$500,MATCH(resource!$CC603,COD_SALES!$A$5:$A$500,0),MATCH(resource!DR$2,COD_SALES!$B$4:$Z$4,0)),"")</f>
        <v/>
      </c>
      <c r="DS603" s="3" t="str">
        <f>IFERROR(INDEX(COD_SALES!$B$5:$Z$500,MATCH(resource!$CC603,COD_SALES!$A$5:$A$500,0),MATCH(resource!DS$2,COD_SALES!$B$4:$Z$4,0)),"")</f>
        <v/>
      </c>
      <c r="DT603" s="3" t="str">
        <f>IFERROR(INDEX(COD_SALES!$B$5:$Z$500,MATCH(resource!$CC603,COD_SALES!$A$5:$A$500,0),MATCH(resource!DT$2,COD_SALES!$B$4:$Z$4,0)),"")</f>
        <v/>
      </c>
      <c r="DU603" s="3" t="str">
        <f>IFERROR(INDEX(COD_SALES!$B$5:$Z$500,MATCH(resource!$CC603,COD_SALES!$A$5:$A$500,0),MATCH(resource!DU$2,COD_SALES!$B$4:$Z$4,0)),"")</f>
        <v/>
      </c>
      <c r="DV603" s="3" t="str">
        <f>IFERROR(INDEX(COD_SALES!$B$5:$Z$500,MATCH(resource!$CC603,COD_SALES!$A$5:$A$500,0),MATCH(resource!DV$2,COD_SALES!$B$4:$Z$4,0)),"")</f>
        <v/>
      </c>
      <c r="DW603" s="3" t="str">
        <f>IFERROR(INDEX(COD_SALES!$B$5:$Z$500,MATCH(resource!$CC603,COD_SALES!$A$5:$A$500,0),MATCH(resource!DW$2,COD_SALES!$B$4:$Z$4,0)),"")</f>
        <v/>
      </c>
      <c r="DX603" s="3" t="str">
        <f>IFERROR(INDEX(COD_SALES!$B$5:$Z$500,MATCH(resource!$CC603,COD_SALES!$A$5:$A$500,0),MATCH(resource!DX$2,COD_SALES!$B$4:$Z$4,0)),"")</f>
        <v/>
      </c>
      <c r="DY603" s="3" t="str">
        <f>IFERROR(INDEX(COD_SALES!$B$5:$Z$500,MATCH(resource!$CC603,COD_SALES!$A$5:$A$500,0),MATCH(resource!DY$2,COD_SALES!$B$4:$Z$4,0)),"")</f>
        <v/>
      </c>
      <c r="DZ603" s="3" t="str">
        <f>IFERROR(INDEX(COD_SALES!$B$5:$Z$500,MATCH(resource!$CC603,COD_SALES!$A$5:$A$500,0),MATCH(resource!DZ$2,COD_SALES!$B$4:$Z$4,0)),"")</f>
        <v/>
      </c>
      <c r="EA603" s="3" t="str">
        <f>IFERROR(INDEX(COD_SALES!$B$5:$Z$500,MATCH(resource!$CC603,COD_SALES!$A$5:$A$500,0),MATCH(resource!EA$2,COD_SALES!$B$4:$Z$4,0)),"")</f>
        <v/>
      </c>
      <c r="EB603" s="3">
        <f t="shared" si="134"/>
        <v>0</v>
      </c>
      <c r="EW603" s="3">
        <f>IFERROR(VLOOKUP(CC603,data_pull!$AO$25:$AR$546,2,0),0)</f>
        <v>0</v>
      </c>
      <c r="EX603" s="1">
        <f>IFERROR(VLOOKUP(CC603,data_pull!$AO$25:$AR$546,4,0),0)</f>
        <v>0</v>
      </c>
    </row>
    <row r="604" spans="13:154" x14ac:dyDescent="0.25"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4">
        <f>sales_data!B603</f>
        <v>0</v>
      </c>
      <c r="AR604" s="4">
        <f>sales_data!C603</f>
        <v>0</v>
      </c>
      <c r="AS604" s="5" t="str">
        <f t="shared" si="133"/>
        <v/>
      </c>
      <c r="AT604" s="4">
        <f>sales_data!I603</f>
        <v>0</v>
      </c>
      <c r="AU604" s="4">
        <f>sales_data!W603</f>
        <v>0</v>
      </c>
      <c r="AV604" s="1">
        <f>sales_data!N603</f>
        <v>0</v>
      </c>
      <c r="AW604" s="1">
        <f>sales_data!P603</f>
        <v>0</v>
      </c>
      <c r="AX604" s="3">
        <f ca="1">IFERROR(INDEX(INDIRECT("day_wise_sales_data!$B$2:$BZ$599"),MATCH(resource!$CC604,day_wise_sales_data!$A$2:$A$500,0),MATCH(resource!AX$2,INDIRECT("day_wise_sales_data!$B$1:$BZ$1"),0)),0)</f>
        <v>0</v>
      </c>
      <c r="AY604" s="3">
        <f ca="1">IFERROR(INDEX(INDIRECT("day_wise_sales_data!$B$2:$BZ$599"),MATCH(resource!$CC604,day_wise_sales_data!$A$2:$A$500,0),MATCH(resource!AY$2,INDIRECT("day_wise_sales_data!$B$1:$BZ$1"),0)),0)</f>
        <v>0</v>
      </c>
      <c r="AZ604" s="3">
        <f ca="1">IFERROR(INDEX(INDIRECT("day_wise_sales_data!$B$2:$BZ$599"),MATCH(resource!$CC604,day_wise_sales_data!$A$2:$A$500,0),MATCH(resource!AZ$2,INDIRECT("day_wise_sales_data!$B$1:$BZ$1"),0)),0)</f>
        <v>0</v>
      </c>
      <c r="BA604" s="3">
        <f ca="1">IFERROR(INDEX(INDIRECT("day_wise_sales_data!$B$2:$BZ$599"),MATCH(resource!$CC604,day_wise_sales_data!$A$2:$A$500,0),MATCH(resource!BA$2,INDIRECT("day_wise_sales_data!$B$1:$BZ$1"),0)),0)</f>
        <v>0</v>
      </c>
      <c r="BB604" s="3">
        <f ca="1">IFERROR(INDEX(INDIRECT("day_wise_sales_data!$B$2:$BZ$599"),MATCH(resource!$CC604,day_wise_sales_data!$A$2:$A$500,0),MATCH(resource!BB$2,INDIRECT("day_wise_sales_data!$B$1:$BZ$1"),0)),0)</f>
        <v>0</v>
      </c>
      <c r="BC604" s="3">
        <f ca="1">IFERROR(INDEX(INDIRECT("day_wise_sales_data!$B$2:$BZ$599"),MATCH(resource!$CC604,day_wise_sales_data!$A$2:$A$500,0),MATCH(resource!BC$2,INDIRECT("day_wise_sales_data!$B$1:$BZ$1"),0)),0)</f>
        <v>0</v>
      </c>
      <c r="BD604" s="3">
        <f ca="1">IFERROR(INDEX(INDIRECT("day_wise_sales_data!$B$2:$BZ$599"),MATCH(resource!$CC604,day_wise_sales_data!$A$2:$A$500,0),MATCH(resource!BD$2,INDIRECT("day_wise_sales_data!$B$1:$BZ$1"),0)),0)</f>
        <v>0</v>
      </c>
      <c r="BE604" s="3">
        <f ca="1">IFERROR(INDEX(INDIRECT("day_wise_sales_data!$B$2:$BZ$599"),MATCH(resource!$CC604,day_wise_sales_data!$A$2:$A$500,0),MATCH(resource!BE$2,INDIRECT("day_wise_sales_data!$B$1:$BZ$1"),0)),0)</f>
        <v>0</v>
      </c>
      <c r="BF604" s="3">
        <f ca="1">IFERROR(INDEX(INDIRECT("day_wise_sales_data!$B$2:$BZ$599"),MATCH(resource!$CC604,day_wise_sales_data!$A$2:$A$500,0),MATCH(resource!BF$2,INDIRECT("day_wise_sales_data!$B$1:$BZ$1"),0)),0)</f>
        <v>0</v>
      </c>
      <c r="BG604" s="3">
        <f ca="1">IFERROR(INDEX(INDIRECT("day_wise_sales_data!$B$2:$BZ$599"),MATCH(resource!$CC604,day_wise_sales_data!$A$2:$A$500,0),MATCH(resource!BG$2,INDIRECT("day_wise_sales_data!$B$1:$BZ$1"),0)),0)</f>
        <v>0</v>
      </c>
      <c r="BH604" s="3">
        <f ca="1">IFERROR(INDEX(INDIRECT("day_wise_sales_data!$B$2:$BZ$599"),MATCH(resource!$CC604,day_wise_sales_data!$A$2:$A$500,0),MATCH(resource!BH$2,INDIRECT("day_wise_sales_data!$B$1:$BZ$1"),0)),0)</f>
        <v>0</v>
      </c>
      <c r="BI604" s="3">
        <f ca="1">IFERROR(INDEX(INDIRECT("day_wise_sales_data!$B$2:$BZ$599"),MATCH(resource!$CC604,day_wise_sales_data!$A$2:$A$500,0),MATCH(resource!BI$2,INDIRECT("day_wise_sales_data!$B$1:$BZ$1"),0)),0)</f>
        <v>0</v>
      </c>
      <c r="BJ604" s="3">
        <f ca="1">IFERROR(INDEX(INDIRECT("day_wise_sales_data!$B$2:$BZ$599"),MATCH(resource!$CC604,day_wise_sales_data!$A$2:$A$500,0),MATCH(resource!BJ$2,INDIRECT("day_wise_sales_data!$B$1:$BZ$1"),0)),0)</f>
        <v>0</v>
      </c>
      <c r="BK604" s="3">
        <f ca="1">IFERROR(INDEX(INDIRECT("day_wise_sales_data!$B$2:$BZ$599"),MATCH(resource!$CC604,day_wise_sales_data!$A$2:$A$500,0),MATCH(resource!BK$2,INDIRECT("day_wise_sales_data!$B$1:$BZ$1"),0)),0)</f>
        <v>0</v>
      </c>
      <c r="BL604" s="3">
        <f ca="1">IFERROR(INDEX(INDIRECT("day_wise_sales_data!$B$2:$BZ$599"),MATCH(resource!$CC604,day_wise_sales_data!$A$2:$A$500,0),MATCH(resource!BL$2,INDIRECT("day_wise_sales_data!$B$1:$BZ$1"),0)),0)</f>
        <v>0</v>
      </c>
      <c r="BM604" s="3">
        <f ca="1">IFERROR(INDEX(INDIRECT("day_wise_sales_data!$B$2:$BZ$599"),MATCH(resource!$CC604,day_wise_sales_data!$A$2:$A$500,0),MATCH(resource!BM$2,INDIRECT("day_wise_sales_data!$B$1:$BZ$1"),0)),0)</f>
        <v>0</v>
      </c>
      <c r="BN604" s="3">
        <f ca="1">IFERROR(INDEX(INDIRECT("day_wise_sales_data!$B$2:$BZ$599"),MATCH(resource!$CC604,day_wise_sales_data!$A$2:$A$500,0),MATCH(resource!BN$2,INDIRECT("day_wise_sales_data!$B$1:$BZ$1"),0)),0)</f>
        <v>0</v>
      </c>
      <c r="BO604" s="3">
        <f ca="1">IFERROR(INDEX(INDIRECT("day_wise_sales_data!$B$2:$BZ$599"),MATCH(resource!$CC604,day_wise_sales_data!$A$2:$A$500,0),MATCH(resource!BO$2,INDIRECT("day_wise_sales_data!$B$1:$BZ$1"),0)),0)</f>
        <v>0</v>
      </c>
      <c r="BP604" s="3">
        <f ca="1">IFERROR(INDEX(INDIRECT("day_wise_sales_data!$B$2:$BZ$599"),MATCH(resource!$CC604,day_wise_sales_data!$A$2:$A$500,0),MATCH(resource!BP$2,INDIRECT("day_wise_sales_data!$B$1:$BZ$1"),0)),0)</f>
        <v>0</v>
      </c>
      <c r="BQ604" s="3">
        <f ca="1">IFERROR(INDEX(INDIRECT("day_wise_sales_data!$B$2:$BZ$599"),MATCH(resource!$CC604,day_wise_sales_data!$A$2:$A$500,0),MATCH(resource!BQ$2,INDIRECT("day_wise_sales_data!$B$1:$BZ$1"),0)),0)</f>
        <v>0</v>
      </c>
      <c r="BR604" s="3">
        <f ca="1">IFERROR(INDEX(INDIRECT("day_wise_sales_data!$B$2:$BZ$599"),MATCH(resource!$CC604,day_wise_sales_data!$A$2:$A$500,0),MATCH(resource!BR$2,INDIRECT("day_wise_sales_data!$B$1:$BZ$1"),0)),0)</f>
        <v>0</v>
      </c>
      <c r="BS604" s="3">
        <f ca="1">IFERROR(INDEX(INDIRECT("day_wise_sales_data!$B$2:$BZ$599"),MATCH(resource!$CC604,day_wise_sales_data!$A$2:$A$500,0),MATCH(resource!BS$2,INDIRECT("day_wise_sales_data!$B$1:$BZ$1"),0)),0)</f>
        <v>0</v>
      </c>
      <c r="BT604" s="3">
        <f ca="1">IFERROR(INDEX(INDIRECT("day_wise_sales_data!$B$2:$BZ$599"),MATCH(resource!$CC604,day_wise_sales_data!$A$2:$A$500,0),MATCH(resource!BT$2,INDIRECT("day_wise_sales_data!$B$1:$BZ$1"),0)),0)</f>
        <v>0</v>
      </c>
      <c r="BU604" s="3">
        <f ca="1">IFERROR(INDEX(INDIRECT("day_wise_sales_data!$B$2:$BZ$599"),MATCH(resource!$CC604,day_wise_sales_data!$A$2:$A$500,0),MATCH(resource!BU$2,INDIRECT("day_wise_sales_data!$B$1:$BZ$1"),0)),0)</f>
        <v>0</v>
      </c>
      <c r="BV604" s="3">
        <f ca="1">IFERROR(INDEX(INDIRECT("day_wise_sales_data!$B$2:$BZ$599"),MATCH(resource!$CC604,day_wise_sales_data!$A$2:$A$500,0),MATCH(resource!BV$2,INDIRECT("day_wise_sales_data!$B$1:$BZ$1"),0)),0)</f>
        <v>0</v>
      </c>
      <c r="BW604" s="3">
        <f ca="1">IFERROR(INDEX(INDIRECT("day_wise_sales_data!$B$2:$BZ$599"),MATCH(resource!$CC604,day_wise_sales_data!$A$2:$A$500,0),MATCH(resource!BW$2,INDIRECT("day_wise_sales_data!$B$1:$BZ$1"),0)),0)</f>
        <v>0</v>
      </c>
      <c r="BX604" s="3">
        <f ca="1">IFERROR(INDEX(INDIRECT("day_wise_sales_data!$B$2:$BZ$599"),MATCH(resource!$CC604,day_wise_sales_data!$A$2:$A$500,0),MATCH(resource!BX$2,INDIRECT("day_wise_sales_data!$B$1:$BZ$1"),0)),0)</f>
        <v>0</v>
      </c>
      <c r="BY604" s="3">
        <f ca="1">IFERROR(INDEX(INDIRECT("day_wise_sales_data!$B$2:$BZ$599"),MATCH(resource!$CC604,day_wise_sales_data!$A$2:$A$500,0),MATCH(resource!BY$2,INDIRECT("day_wise_sales_data!$B$1:$BZ$1"),0)),0)</f>
        <v>0</v>
      </c>
      <c r="BZ604" s="3">
        <f ca="1">IFERROR(INDEX(INDIRECT("day_wise_sales_data!$B$2:$BZ$599"),MATCH(resource!$CC604,day_wise_sales_data!$A$2:$A$500,0),MATCH(resource!BZ$2,INDIRECT("day_wise_sales_data!$B$1:$BZ$1"),0)),0)</f>
        <v>0</v>
      </c>
      <c r="CA604" s="3">
        <f ca="1">IFERROR(INDEX(INDIRECT("day_wise_sales_data!$B$2:$BZ$599"),MATCH(resource!$CC604,day_wise_sales_data!$A$2:$A$500,0),MATCH(resource!CA$2,INDIRECT("day_wise_sales_data!$B$1:$BZ$1"),0)),0)</f>
        <v>0</v>
      </c>
      <c r="CC604" s="4">
        <f>sales_data!H603</f>
        <v>0</v>
      </c>
      <c r="CD604" s="1">
        <v>602</v>
      </c>
      <c r="CE604" s="1" t="str">
        <f>IF(AQ604=report!$AQ$3,resource!CD604,"")</f>
        <v/>
      </c>
      <c r="CF604" s="5" t="str">
        <f>IFERROR(SMALL($CE$3:$CE$1001,ROWS($CE$3:CE604)),"")</f>
        <v/>
      </c>
      <c r="CH604">
        <f>IFERROR(VLOOKUP($CC604,data_pull!$E$22:$G$700,2,0),0)</f>
        <v>0</v>
      </c>
      <c r="DK604" s="3" t="str">
        <f>IFERROR(INDEX(COD_SALES!$B$5:$Z$500,MATCH(resource!$CC604,COD_SALES!$A$5:$A$500,0),MATCH(resource!DK$2,COD_SALES!$B$4:$Z$4,0)),"")</f>
        <v/>
      </c>
      <c r="DL604" s="3" t="str">
        <f>IFERROR(INDEX(COD_SALES!$B$5:$Z$500,MATCH(resource!$CC604,COD_SALES!$A$5:$A$500,0),MATCH(resource!DL$2,COD_SALES!$B$4:$Z$4,0)),"")</f>
        <v/>
      </c>
      <c r="DM604" s="3" t="str">
        <f>IFERROR(INDEX(COD_SALES!$B$5:$Z$500,MATCH(resource!$CC604,COD_SALES!$A$5:$A$500,0),MATCH(resource!DM$2,COD_SALES!$B$4:$Z$4,0)),"")</f>
        <v/>
      </c>
      <c r="DN604" s="3" t="str">
        <f>IFERROR(INDEX(COD_SALES!$B$5:$Z$500,MATCH(resource!$CC604,COD_SALES!$A$5:$A$500,0),MATCH(resource!DN$2,COD_SALES!$B$4:$Z$4,0)),"")</f>
        <v/>
      </c>
      <c r="DO604" s="3" t="str">
        <f>IFERROR(INDEX(COD_SALES!$B$5:$Z$500,MATCH(resource!$CC604,COD_SALES!$A$5:$A$500,0),MATCH(resource!DO$2,COD_SALES!$B$4:$Z$4,0)),"")</f>
        <v/>
      </c>
      <c r="DP604" s="3" t="str">
        <f>IFERROR(INDEX(COD_SALES!$B$5:$Z$500,MATCH(resource!$CC604,COD_SALES!$A$5:$A$500,0),MATCH(resource!DP$2,COD_SALES!$B$4:$Z$4,0)),"")</f>
        <v/>
      </c>
      <c r="DQ604" s="3" t="str">
        <f>IFERROR(INDEX(COD_SALES!$B$5:$Z$500,MATCH(resource!$CC604,COD_SALES!$A$5:$A$500,0),MATCH(resource!DQ$2,COD_SALES!$B$4:$Z$4,0)),"")</f>
        <v/>
      </c>
      <c r="DR604" s="3" t="str">
        <f>IFERROR(INDEX(COD_SALES!$B$5:$Z$500,MATCH(resource!$CC604,COD_SALES!$A$5:$A$500,0),MATCH(resource!DR$2,COD_SALES!$B$4:$Z$4,0)),"")</f>
        <v/>
      </c>
      <c r="DS604" s="3" t="str">
        <f>IFERROR(INDEX(COD_SALES!$B$5:$Z$500,MATCH(resource!$CC604,COD_SALES!$A$5:$A$500,0),MATCH(resource!DS$2,COD_SALES!$B$4:$Z$4,0)),"")</f>
        <v/>
      </c>
      <c r="DT604" s="3" t="str">
        <f>IFERROR(INDEX(COD_SALES!$B$5:$Z$500,MATCH(resource!$CC604,COD_SALES!$A$5:$A$500,0),MATCH(resource!DT$2,COD_SALES!$B$4:$Z$4,0)),"")</f>
        <v/>
      </c>
      <c r="DU604" s="3" t="str">
        <f>IFERROR(INDEX(COD_SALES!$B$5:$Z$500,MATCH(resource!$CC604,COD_SALES!$A$5:$A$500,0),MATCH(resource!DU$2,COD_SALES!$B$4:$Z$4,0)),"")</f>
        <v/>
      </c>
      <c r="DV604" s="3" t="str">
        <f>IFERROR(INDEX(COD_SALES!$B$5:$Z$500,MATCH(resource!$CC604,COD_SALES!$A$5:$A$500,0),MATCH(resource!DV$2,COD_SALES!$B$4:$Z$4,0)),"")</f>
        <v/>
      </c>
      <c r="DW604" s="3" t="str">
        <f>IFERROR(INDEX(COD_SALES!$B$5:$Z$500,MATCH(resource!$CC604,COD_SALES!$A$5:$A$500,0),MATCH(resource!DW$2,COD_SALES!$B$4:$Z$4,0)),"")</f>
        <v/>
      </c>
      <c r="DX604" s="3" t="str">
        <f>IFERROR(INDEX(COD_SALES!$B$5:$Z$500,MATCH(resource!$CC604,COD_SALES!$A$5:$A$500,0),MATCH(resource!DX$2,COD_SALES!$B$4:$Z$4,0)),"")</f>
        <v/>
      </c>
      <c r="DY604" s="3" t="str">
        <f>IFERROR(INDEX(COD_SALES!$B$5:$Z$500,MATCH(resource!$CC604,COD_SALES!$A$5:$A$500,0),MATCH(resource!DY$2,COD_SALES!$B$4:$Z$4,0)),"")</f>
        <v/>
      </c>
      <c r="DZ604" s="3" t="str">
        <f>IFERROR(INDEX(COD_SALES!$B$5:$Z$500,MATCH(resource!$CC604,COD_SALES!$A$5:$A$500,0),MATCH(resource!DZ$2,COD_SALES!$B$4:$Z$4,0)),"")</f>
        <v/>
      </c>
      <c r="EA604" s="3" t="str">
        <f>IFERROR(INDEX(COD_SALES!$B$5:$Z$500,MATCH(resource!$CC604,COD_SALES!$A$5:$A$500,0),MATCH(resource!EA$2,COD_SALES!$B$4:$Z$4,0)),"")</f>
        <v/>
      </c>
      <c r="EB604" s="3">
        <f t="shared" si="134"/>
        <v>0</v>
      </c>
      <c r="EW604" s="3">
        <f>IFERROR(VLOOKUP(CC604,data_pull!$AO$25:$AR$546,2,0),0)</f>
        <v>0</v>
      </c>
      <c r="EX604" s="1">
        <f>IFERROR(VLOOKUP(CC604,data_pull!$AO$25:$AR$546,4,0),0)</f>
        <v>0</v>
      </c>
    </row>
    <row r="605" spans="13:154" x14ac:dyDescent="0.25"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4">
        <f>sales_data!B604</f>
        <v>0</v>
      </c>
      <c r="AR605" s="4">
        <f>sales_data!C604</f>
        <v>0</v>
      </c>
      <c r="AS605" s="5" t="str">
        <f t="shared" si="133"/>
        <v/>
      </c>
      <c r="AT605" s="4">
        <f>sales_data!I604</f>
        <v>0</v>
      </c>
      <c r="AU605" s="4">
        <f>sales_data!W604</f>
        <v>0</v>
      </c>
      <c r="AV605" s="1">
        <f>sales_data!N604</f>
        <v>0</v>
      </c>
      <c r="AW605" s="1">
        <f>sales_data!P604</f>
        <v>0</v>
      </c>
      <c r="AX605" s="3">
        <f ca="1">IFERROR(INDEX(INDIRECT("day_wise_sales_data!$B$2:$BZ$599"),MATCH(resource!$CC605,day_wise_sales_data!$A$2:$A$500,0),MATCH(resource!AX$2,INDIRECT("day_wise_sales_data!$B$1:$BZ$1"),0)),0)</f>
        <v>0</v>
      </c>
      <c r="AY605" s="3">
        <f ca="1">IFERROR(INDEX(INDIRECT("day_wise_sales_data!$B$2:$BZ$599"),MATCH(resource!$CC605,day_wise_sales_data!$A$2:$A$500,0),MATCH(resource!AY$2,INDIRECT("day_wise_sales_data!$B$1:$BZ$1"),0)),0)</f>
        <v>0</v>
      </c>
      <c r="AZ605" s="3">
        <f ca="1">IFERROR(INDEX(INDIRECT("day_wise_sales_data!$B$2:$BZ$599"),MATCH(resource!$CC605,day_wise_sales_data!$A$2:$A$500,0),MATCH(resource!AZ$2,INDIRECT("day_wise_sales_data!$B$1:$BZ$1"),0)),0)</f>
        <v>0</v>
      </c>
      <c r="BA605" s="3">
        <f ca="1">IFERROR(INDEX(INDIRECT("day_wise_sales_data!$B$2:$BZ$599"),MATCH(resource!$CC605,day_wise_sales_data!$A$2:$A$500,0),MATCH(resource!BA$2,INDIRECT("day_wise_sales_data!$B$1:$BZ$1"),0)),0)</f>
        <v>0</v>
      </c>
      <c r="BB605" s="3">
        <f ca="1">IFERROR(INDEX(INDIRECT("day_wise_sales_data!$B$2:$BZ$599"),MATCH(resource!$CC605,day_wise_sales_data!$A$2:$A$500,0),MATCH(resource!BB$2,INDIRECT("day_wise_sales_data!$B$1:$BZ$1"),0)),0)</f>
        <v>0</v>
      </c>
      <c r="BC605" s="3">
        <f ca="1">IFERROR(INDEX(INDIRECT("day_wise_sales_data!$B$2:$BZ$599"),MATCH(resource!$CC605,day_wise_sales_data!$A$2:$A$500,0),MATCH(resource!BC$2,INDIRECT("day_wise_sales_data!$B$1:$BZ$1"),0)),0)</f>
        <v>0</v>
      </c>
      <c r="BD605" s="3">
        <f ca="1">IFERROR(INDEX(INDIRECT("day_wise_sales_data!$B$2:$BZ$599"),MATCH(resource!$CC605,day_wise_sales_data!$A$2:$A$500,0),MATCH(resource!BD$2,INDIRECT("day_wise_sales_data!$B$1:$BZ$1"),0)),0)</f>
        <v>0</v>
      </c>
      <c r="BE605" s="3">
        <f ca="1">IFERROR(INDEX(INDIRECT("day_wise_sales_data!$B$2:$BZ$599"),MATCH(resource!$CC605,day_wise_sales_data!$A$2:$A$500,0),MATCH(resource!BE$2,INDIRECT("day_wise_sales_data!$B$1:$BZ$1"),0)),0)</f>
        <v>0</v>
      </c>
      <c r="BF605" s="3">
        <f ca="1">IFERROR(INDEX(INDIRECT("day_wise_sales_data!$B$2:$BZ$599"),MATCH(resource!$CC605,day_wise_sales_data!$A$2:$A$500,0),MATCH(resource!BF$2,INDIRECT("day_wise_sales_data!$B$1:$BZ$1"),0)),0)</f>
        <v>0</v>
      </c>
      <c r="BG605" s="3">
        <f ca="1">IFERROR(INDEX(INDIRECT("day_wise_sales_data!$B$2:$BZ$599"),MATCH(resource!$CC605,day_wise_sales_data!$A$2:$A$500,0),MATCH(resource!BG$2,INDIRECT("day_wise_sales_data!$B$1:$BZ$1"),0)),0)</f>
        <v>0</v>
      </c>
      <c r="BH605" s="3">
        <f ca="1">IFERROR(INDEX(INDIRECT("day_wise_sales_data!$B$2:$BZ$599"),MATCH(resource!$CC605,day_wise_sales_data!$A$2:$A$500,0),MATCH(resource!BH$2,INDIRECT("day_wise_sales_data!$B$1:$BZ$1"),0)),0)</f>
        <v>0</v>
      </c>
      <c r="BI605" s="3">
        <f ca="1">IFERROR(INDEX(INDIRECT("day_wise_sales_data!$B$2:$BZ$599"),MATCH(resource!$CC605,day_wise_sales_data!$A$2:$A$500,0),MATCH(resource!BI$2,INDIRECT("day_wise_sales_data!$B$1:$BZ$1"),0)),0)</f>
        <v>0</v>
      </c>
      <c r="BJ605" s="3">
        <f ca="1">IFERROR(INDEX(INDIRECT("day_wise_sales_data!$B$2:$BZ$599"),MATCH(resource!$CC605,day_wise_sales_data!$A$2:$A$500,0),MATCH(resource!BJ$2,INDIRECT("day_wise_sales_data!$B$1:$BZ$1"),0)),0)</f>
        <v>0</v>
      </c>
      <c r="BK605" s="3">
        <f ca="1">IFERROR(INDEX(INDIRECT("day_wise_sales_data!$B$2:$BZ$599"),MATCH(resource!$CC605,day_wise_sales_data!$A$2:$A$500,0),MATCH(resource!BK$2,INDIRECT("day_wise_sales_data!$B$1:$BZ$1"),0)),0)</f>
        <v>0</v>
      </c>
      <c r="BL605" s="3">
        <f ca="1">IFERROR(INDEX(INDIRECT("day_wise_sales_data!$B$2:$BZ$599"),MATCH(resource!$CC605,day_wise_sales_data!$A$2:$A$500,0),MATCH(resource!BL$2,INDIRECT("day_wise_sales_data!$B$1:$BZ$1"),0)),0)</f>
        <v>0</v>
      </c>
      <c r="BM605" s="3">
        <f ca="1">IFERROR(INDEX(INDIRECT("day_wise_sales_data!$B$2:$BZ$599"),MATCH(resource!$CC605,day_wise_sales_data!$A$2:$A$500,0),MATCH(resource!BM$2,INDIRECT("day_wise_sales_data!$B$1:$BZ$1"),0)),0)</f>
        <v>0</v>
      </c>
      <c r="BN605" s="3">
        <f ca="1">IFERROR(INDEX(INDIRECT("day_wise_sales_data!$B$2:$BZ$599"),MATCH(resource!$CC605,day_wise_sales_data!$A$2:$A$500,0),MATCH(resource!BN$2,INDIRECT("day_wise_sales_data!$B$1:$BZ$1"),0)),0)</f>
        <v>0</v>
      </c>
      <c r="BO605" s="3">
        <f ca="1">IFERROR(INDEX(INDIRECT("day_wise_sales_data!$B$2:$BZ$599"),MATCH(resource!$CC605,day_wise_sales_data!$A$2:$A$500,0),MATCH(resource!BO$2,INDIRECT("day_wise_sales_data!$B$1:$BZ$1"),0)),0)</f>
        <v>0</v>
      </c>
      <c r="BP605" s="3">
        <f ca="1">IFERROR(INDEX(INDIRECT("day_wise_sales_data!$B$2:$BZ$599"),MATCH(resource!$CC605,day_wise_sales_data!$A$2:$A$500,0),MATCH(resource!BP$2,INDIRECT("day_wise_sales_data!$B$1:$BZ$1"),0)),0)</f>
        <v>0</v>
      </c>
      <c r="BQ605" s="3">
        <f ca="1">IFERROR(INDEX(INDIRECT("day_wise_sales_data!$B$2:$BZ$599"),MATCH(resource!$CC605,day_wise_sales_data!$A$2:$A$500,0),MATCH(resource!BQ$2,INDIRECT("day_wise_sales_data!$B$1:$BZ$1"),0)),0)</f>
        <v>0</v>
      </c>
      <c r="BR605" s="3">
        <f ca="1">IFERROR(INDEX(INDIRECT("day_wise_sales_data!$B$2:$BZ$599"),MATCH(resource!$CC605,day_wise_sales_data!$A$2:$A$500,0),MATCH(resource!BR$2,INDIRECT("day_wise_sales_data!$B$1:$BZ$1"),0)),0)</f>
        <v>0</v>
      </c>
      <c r="BS605" s="3">
        <f ca="1">IFERROR(INDEX(INDIRECT("day_wise_sales_data!$B$2:$BZ$599"),MATCH(resource!$CC605,day_wise_sales_data!$A$2:$A$500,0),MATCH(resource!BS$2,INDIRECT("day_wise_sales_data!$B$1:$BZ$1"),0)),0)</f>
        <v>0</v>
      </c>
      <c r="BT605" s="3">
        <f ca="1">IFERROR(INDEX(INDIRECT("day_wise_sales_data!$B$2:$BZ$599"),MATCH(resource!$CC605,day_wise_sales_data!$A$2:$A$500,0),MATCH(resource!BT$2,INDIRECT("day_wise_sales_data!$B$1:$BZ$1"),0)),0)</f>
        <v>0</v>
      </c>
      <c r="BU605" s="3">
        <f ca="1">IFERROR(INDEX(INDIRECT("day_wise_sales_data!$B$2:$BZ$599"),MATCH(resource!$CC605,day_wise_sales_data!$A$2:$A$500,0),MATCH(resource!BU$2,INDIRECT("day_wise_sales_data!$B$1:$BZ$1"),0)),0)</f>
        <v>0</v>
      </c>
      <c r="BV605" s="3">
        <f ca="1">IFERROR(INDEX(INDIRECT("day_wise_sales_data!$B$2:$BZ$599"),MATCH(resource!$CC605,day_wise_sales_data!$A$2:$A$500,0),MATCH(resource!BV$2,INDIRECT("day_wise_sales_data!$B$1:$BZ$1"),0)),0)</f>
        <v>0</v>
      </c>
      <c r="BW605" s="3">
        <f ca="1">IFERROR(INDEX(INDIRECT("day_wise_sales_data!$B$2:$BZ$599"),MATCH(resource!$CC605,day_wise_sales_data!$A$2:$A$500,0),MATCH(resource!BW$2,INDIRECT("day_wise_sales_data!$B$1:$BZ$1"),0)),0)</f>
        <v>0</v>
      </c>
      <c r="BX605" s="3">
        <f ca="1">IFERROR(INDEX(INDIRECT("day_wise_sales_data!$B$2:$BZ$599"),MATCH(resource!$CC605,day_wise_sales_data!$A$2:$A$500,0),MATCH(resource!BX$2,INDIRECT("day_wise_sales_data!$B$1:$BZ$1"),0)),0)</f>
        <v>0</v>
      </c>
      <c r="BY605" s="3">
        <f ca="1">IFERROR(INDEX(INDIRECT("day_wise_sales_data!$B$2:$BZ$599"),MATCH(resource!$CC605,day_wise_sales_data!$A$2:$A$500,0),MATCH(resource!BY$2,INDIRECT("day_wise_sales_data!$B$1:$BZ$1"),0)),0)</f>
        <v>0</v>
      </c>
      <c r="BZ605" s="3">
        <f ca="1">IFERROR(INDEX(INDIRECT("day_wise_sales_data!$B$2:$BZ$599"),MATCH(resource!$CC605,day_wise_sales_data!$A$2:$A$500,0),MATCH(resource!BZ$2,INDIRECT("day_wise_sales_data!$B$1:$BZ$1"),0)),0)</f>
        <v>0</v>
      </c>
      <c r="CA605" s="3">
        <f ca="1">IFERROR(INDEX(INDIRECT("day_wise_sales_data!$B$2:$BZ$599"),MATCH(resource!$CC605,day_wise_sales_data!$A$2:$A$500,0),MATCH(resource!CA$2,INDIRECT("day_wise_sales_data!$B$1:$BZ$1"),0)),0)</f>
        <v>0</v>
      </c>
      <c r="CC605" s="4">
        <f>sales_data!H604</f>
        <v>0</v>
      </c>
      <c r="CD605" s="1">
        <v>603</v>
      </c>
      <c r="CE605" s="1" t="str">
        <f>IF(AQ605=report!$AQ$3,resource!CD605,"")</f>
        <v/>
      </c>
      <c r="CF605" s="5" t="str">
        <f>IFERROR(SMALL($CE$3:$CE$1001,ROWS($CE$3:CE605)),"")</f>
        <v/>
      </c>
      <c r="CH605">
        <f>IFERROR(VLOOKUP($CC605,data_pull!$E$22:$G$700,2,0),0)</f>
        <v>0</v>
      </c>
      <c r="DK605" s="3" t="str">
        <f>IFERROR(INDEX(COD_SALES!$B$5:$Z$500,MATCH(resource!$CC605,COD_SALES!$A$5:$A$500,0),MATCH(resource!DK$2,COD_SALES!$B$4:$Z$4,0)),"")</f>
        <v/>
      </c>
      <c r="DL605" s="3" t="str">
        <f>IFERROR(INDEX(COD_SALES!$B$5:$Z$500,MATCH(resource!$CC605,COD_SALES!$A$5:$A$500,0),MATCH(resource!DL$2,COD_SALES!$B$4:$Z$4,0)),"")</f>
        <v/>
      </c>
      <c r="DM605" s="3" t="str">
        <f>IFERROR(INDEX(COD_SALES!$B$5:$Z$500,MATCH(resource!$CC605,COD_SALES!$A$5:$A$500,0),MATCH(resource!DM$2,COD_SALES!$B$4:$Z$4,0)),"")</f>
        <v/>
      </c>
      <c r="DN605" s="3" t="str">
        <f>IFERROR(INDEX(COD_SALES!$B$5:$Z$500,MATCH(resource!$CC605,COD_SALES!$A$5:$A$500,0),MATCH(resource!DN$2,COD_SALES!$B$4:$Z$4,0)),"")</f>
        <v/>
      </c>
      <c r="DO605" s="3" t="str">
        <f>IFERROR(INDEX(COD_SALES!$B$5:$Z$500,MATCH(resource!$CC605,COD_SALES!$A$5:$A$500,0),MATCH(resource!DO$2,COD_SALES!$B$4:$Z$4,0)),"")</f>
        <v/>
      </c>
      <c r="DP605" s="3" t="str">
        <f>IFERROR(INDEX(COD_SALES!$B$5:$Z$500,MATCH(resource!$CC605,COD_SALES!$A$5:$A$500,0),MATCH(resource!DP$2,COD_SALES!$B$4:$Z$4,0)),"")</f>
        <v/>
      </c>
      <c r="DQ605" s="3" t="str">
        <f>IFERROR(INDEX(COD_SALES!$B$5:$Z$500,MATCH(resource!$CC605,COD_SALES!$A$5:$A$500,0),MATCH(resource!DQ$2,COD_SALES!$B$4:$Z$4,0)),"")</f>
        <v/>
      </c>
      <c r="DR605" s="3" t="str">
        <f>IFERROR(INDEX(COD_SALES!$B$5:$Z$500,MATCH(resource!$CC605,COD_SALES!$A$5:$A$500,0),MATCH(resource!DR$2,COD_SALES!$B$4:$Z$4,0)),"")</f>
        <v/>
      </c>
      <c r="DS605" s="3" t="str">
        <f>IFERROR(INDEX(COD_SALES!$B$5:$Z$500,MATCH(resource!$CC605,COD_SALES!$A$5:$A$500,0),MATCH(resource!DS$2,COD_SALES!$B$4:$Z$4,0)),"")</f>
        <v/>
      </c>
      <c r="DT605" s="3" t="str">
        <f>IFERROR(INDEX(COD_SALES!$B$5:$Z$500,MATCH(resource!$CC605,COD_SALES!$A$5:$A$500,0),MATCH(resource!DT$2,COD_SALES!$B$4:$Z$4,0)),"")</f>
        <v/>
      </c>
      <c r="DU605" s="3" t="str">
        <f>IFERROR(INDEX(COD_SALES!$B$5:$Z$500,MATCH(resource!$CC605,COD_SALES!$A$5:$A$500,0),MATCH(resource!DU$2,COD_SALES!$B$4:$Z$4,0)),"")</f>
        <v/>
      </c>
      <c r="DV605" s="3" t="str">
        <f>IFERROR(INDEX(COD_SALES!$B$5:$Z$500,MATCH(resource!$CC605,COD_SALES!$A$5:$A$500,0),MATCH(resource!DV$2,COD_SALES!$B$4:$Z$4,0)),"")</f>
        <v/>
      </c>
      <c r="DW605" s="3" t="str">
        <f>IFERROR(INDEX(COD_SALES!$B$5:$Z$500,MATCH(resource!$CC605,COD_SALES!$A$5:$A$500,0),MATCH(resource!DW$2,COD_SALES!$B$4:$Z$4,0)),"")</f>
        <v/>
      </c>
      <c r="DX605" s="3" t="str">
        <f>IFERROR(INDEX(COD_SALES!$B$5:$Z$500,MATCH(resource!$CC605,COD_SALES!$A$5:$A$500,0),MATCH(resource!DX$2,COD_SALES!$B$4:$Z$4,0)),"")</f>
        <v/>
      </c>
      <c r="DY605" s="3" t="str">
        <f>IFERROR(INDEX(COD_SALES!$B$5:$Z$500,MATCH(resource!$CC605,COD_SALES!$A$5:$A$500,0),MATCH(resource!DY$2,COD_SALES!$B$4:$Z$4,0)),"")</f>
        <v/>
      </c>
      <c r="DZ605" s="3" t="str">
        <f>IFERROR(INDEX(COD_SALES!$B$5:$Z$500,MATCH(resource!$CC605,COD_SALES!$A$5:$A$500,0),MATCH(resource!DZ$2,COD_SALES!$B$4:$Z$4,0)),"")</f>
        <v/>
      </c>
      <c r="EA605" s="3" t="str">
        <f>IFERROR(INDEX(COD_SALES!$B$5:$Z$500,MATCH(resource!$CC605,COD_SALES!$A$5:$A$500,0),MATCH(resource!EA$2,COD_SALES!$B$4:$Z$4,0)),"")</f>
        <v/>
      </c>
      <c r="EB605" s="3">
        <f t="shared" si="134"/>
        <v>0</v>
      </c>
      <c r="EW605" s="3">
        <f>IFERROR(VLOOKUP(CC605,data_pull!$AO$25:$AR$546,2,0),0)</f>
        <v>0</v>
      </c>
      <c r="EX605" s="1">
        <f>IFERROR(VLOOKUP(CC605,data_pull!$AO$25:$AR$546,4,0),0)</f>
        <v>0</v>
      </c>
    </row>
    <row r="606" spans="13:154" x14ac:dyDescent="0.25"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4">
        <f>sales_data!B605</f>
        <v>0</v>
      </c>
      <c r="AR606" s="4">
        <f>sales_data!C605</f>
        <v>0</v>
      </c>
      <c r="AS606" s="5" t="str">
        <f t="shared" si="133"/>
        <v/>
      </c>
      <c r="AT606" s="4">
        <f>sales_data!I605</f>
        <v>0</v>
      </c>
      <c r="AU606" s="4">
        <f>sales_data!W605</f>
        <v>0</v>
      </c>
      <c r="AV606" s="1">
        <f>sales_data!N605</f>
        <v>0</v>
      </c>
      <c r="AW606" s="1">
        <f>sales_data!P605</f>
        <v>0</v>
      </c>
      <c r="AX606" s="3">
        <f ca="1">IFERROR(INDEX(INDIRECT("day_wise_sales_data!$B$2:$BZ$599"),MATCH(resource!$CC606,day_wise_sales_data!$A$2:$A$500,0),MATCH(resource!AX$2,INDIRECT("day_wise_sales_data!$B$1:$BZ$1"),0)),0)</f>
        <v>0</v>
      </c>
      <c r="AY606" s="3">
        <f ca="1">IFERROR(INDEX(INDIRECT("day_wise_sales_data!$B$2:$BZ$599"),MATCH(resource!$CC606,day_wise_sales_data!$A$2:$A$500,0),MATCH(resource!AY$2,INDIRECT("day_wise_sales_data!$B$1:$BZ$1"),0)),0)</f>
        <v>0</v>
      </c>
      <c r="AZ606" s="3">
        <f ca="1">IFERROR(INDEX(INDIRECT("day_wise_sales_data!$B$2:$BZ$599"),MATCH(resource!$CC606,day_wise_sales_data!$A$2:$A$500,0),MATCH(resource!AZ$2,INDIRECT("day_wise_sales_data!$B$1:$BZ$1"),0)),0)</f>
        <v>0</v>
      </c>
      <c r="BA606" s="3">
        <f ca="1">IFERROR(INDEX(INDIRECT("day_wise_sales_data!$B$2:$BZ$599"),MATCH(resource!$CC606,day_wise_sales_data!$A$2:$A$500,0),MATCH(resource!BA$2,INDIRECT("day_wise_sales_data!$B$1:$BZ$1"),0)),0)</f>
        <v>0</v>
      </c>
      <c r="BB606" s="3">
        <f ca="1">IFERROR(INDEX(INDIRECT("day_wise_sales_data!$B$2:$BZ$599"),MATCH(resource!$CC606,day_wise_sales_data!$A$2:$A$500,0),MATCH(resource!BB$2,INDIRECT("day_wise_sales_data!$B$1:$BZ$1"),0)),0)</f>
        <v>0</v>
      </c>
      <c r="BC606" s="3">
        <f ca="1">IFERROR(INDEX(INDIRECT("day_wise_sales_data!$B$2:$BZ$599"),MATCH(resource!$CC606,day_wise_sales_data!$A$2:$A$500,0),MATCH(resource!BC$2,INDIRECT("day_wise_sales_data!$B$1:$BZ$1"),0)),0)</f>
        <v>0</v>
      </c>
      <c r="BD606" s="3">
        <f ca="1">IFERROR(INDEX(INDIRECT("day_wise_sales_data!$B$2:$BZ$599"),MATCH(resource!$CC606,day_wise_sales_data!$A$2:$A$500,0),MATCH(resource!BD$2,INDIRECT("day_wise_sales_data!$B$1:$BZ$1"),0)),0)</f>
        <v>0</v>
      </c>
      <c r="BE606" s="3">
        <f ca="1">IFERROR(INDEX(INDIRECT("day_wise_sales_data!$B$2:$BZ$599"),MATCH(resource!$CC606,day_wise_sales_data!$A$2:$A$500,0),MATCH(resource!BE$2,INDIRECT("day_wise_sales_data!$B$1:$BZ$1"),0)),0)</f>
        <v>0</v>
      </c>
      <c r="BF606" s="3">
        <f ca="1">IFERROR(INDEX(INDIRECT("day_wise_sales_data!$B$2:$BZ$599"),MATCH(resource!$CC606,day_wise_sales_data!$A$2:$A$500,0),MATCH(resource!BF$2,INDIRECT("day_wise_sales_data!$B$1:$BZ$1"),0)),0)</f>
        <v>0</v>
      </c>
      <c r="BG606" s="3">
        <f ca="1">IFERROR(INDEX(INDIRECT("day_wise_sales_data!$B$2:$BZ$599"),MATCH(resource!$CC606,day_wise_sales_data!$A$2:$A$500,0),MATCH(resource!BG$2,INDIRECT("day_wise_sales_data!$B$1:$BZ$1"),0)),0)</f>
        <v>0</v>
      </c>
      <c r="BH606" s="3">
        <f ca="1">IFERROR(INDEX(INDIRECT("day_wise_sales_data!$B$2:$BZ$599"),MATCH(resource!$CC606,day_wise_sales_data!$A$2:$A$500,0),MATCH(resource!BH$2,INDIRECT("day_wise_sales_data!$B$1:$BZ$1"),0)),0)</f>
        <v>0</v>
      </c>
      <c r="BI606" s="3">
        <f ca="1">IFERROR(INDEX(INDIRECT("day_wise_sales_data!$B$2:$BZ$599"),MATCH(resource!$CC606,day_wise_sales_data!$A$2:$A$500,0),MATCH(resource!BI$2,INDIRECT("day_wise_sales_data!$B$1:$BZ$1"),0)),0)</f>
        <v>0</v>
      </c>
      <c r="BJ606" s="3">
        <f ca="1">IFERROR(INDEX(INDIRECT("day_wise_sales_data!$B$2:$BZ$599"),MATCH(resource!$CC606,day_wise_sales_data!$A$2:$A$500,0),MATCH(resource!BJ$2,INDIRECT("day_wise_sales_data!$B$1:$BZ$1"),0)),0)</f>
        <v>0</v>
      </c>
      <c r="BK606" s="3">
        <f ca="1">IFERROR(INDEX(INDIRECT("day_wise_sales_data!$B$2:$BZ$599"),MATCH(resource!$CC606,day_wise_sales_data!$A$2:$A$500,0),MATCH(resource!BK$2,INDIRECT("day_wise_sales_data!$B$1:$BZ$1"),0)),0)</f>
        <v>0</v>
      </c>
      <c r="BL606" s="3">
        <f ca="1">IFERROR(INDEX(INDIRECT("day_wise_sales_data!$B$2:$BZ$599"),MATCH(resource!$CC606,day_wise_sales_data!$A$2:$A$500,0),MATCH(resource!BL$2,INDIRECT("day_wise_sales_data!$B$1:$BZ$1"),0)),0)</f>
        <v>0</v>
      </c>
      <c r="BM606" s="3">
        <f ca="1">IFERROR(INDEX(INDIRECT("day_wise_sales_data!$B$2:$BZ$599"),MATCH(resource!$CC606,day_wise_sales_data!$A$2:$A$500,0),MATCH(resource!BM$2,INDIRECT("day_wise_sales_data!$B$1:$BZ$1"),0)),0)</f>
        <v>0</v>
      </c>
      <c r="BN606" s="3">
        <f ca="1">IFERROR(INDEX(INDIRECT("day_wise_sales_data!$B$2:$BZ$599"),MATCH(resource!$CC606,day_wise_sales_data!$A$2:$A$500,0),MATCH(resource!BN$2,INDIRECT("day_wise_sales_data!$B$1:$BZ$1"),0)),0)</f>
        <v>0</v>
      </c>
      <c r="BO606" s="3">
        <f ca="1">IFERROR(INDEX(INDIRECT("day_wise_sales_data!$B$2:$BZ$599"),MATCH(resource!$CC606,day_wise_sales_data!$A$2:$A$500,0),MATCH(resource!BO$2,INDIRECT("day_wise_sales_data!$B$1:$BZ$1"),0)),0)</f>
        <v>0</v>
      </c>
      <c r="BP606" s="3">
        <f ca="1">IFERROR(INDEX(INDIRECT("day_wise_sales_data!$B$2:$BZ$599"),MATCH(resource!$CC606,day_wise_sales_data!$A$2:$A$500,0),MATCH(resource!BP$2,INDIRECT("day_wise_sales_data!$B$1:$BZ$1"),0)),0)</f>
        <v>0</v>
      </c>
      <c r="BQ606" s="3">
        <f ca="1">IFERROR(INDEX(INDIRECT("day_wise_sales_data!$B$2:$BZ$599"),MATCH(resource!$CC606,day_wise_sales_data!$A$2:$A$500,0),MATCH(resource!BQ$2,INDIRECT("day_wise_sales_data!$B$1:$BZ$1"),0)),0)</f>
        <v>0</v>
      </c>
      <c r="BR606" s="3">
        <f ca="1">IFERROR(INDEX(INDIRECT("day_wise_sales_data!$B$2:$BZ$599"),MATCH(resource!$CC606,day_wise_sales_data!$A$2:$A$500,0),MATCH(resource!BR$2,INDIRECT("day_wise_sales_data!$B$1:$BZ$1"),0)),0)</f>
        <v>0</v>
      </c>
      <c r="BS606" s="3">
        <f ca="1">IFERROR(INDEX(INDIRECT("day_wise_sales_data!$B$2:$BZ$599"),MATCH(resource!$CC606,day_wise_sales_data!$A$2:$A$500,0),MATCH(resource!BS$2,INDIRECT("day_wise_sales_data!$B$1:$BZ$1"),0)),0)</f>
        <v>0</v>
      </c>
      <c r="BT606" s="3">
        <f ca="1">IFERROR(INDEX(INDIRECT("day_wise_sales_data!$B$2:$BZ$599"),MATCH(resource!$CC606,day_wise_sales_data!$A$2:$A$500,0),MATCH(resource!BT$2,INDIRECT("day_wise_sales_data!$B$1:$BZ$1"),0)),0)</f>
        <v>0</v>
      </c>
      <c r="BU606" s="3">
        <f ca="1">IFERROR(INDEX(INDIRECT("day_wise_sales_data!$B$2:$BZ$599"),MATCH(resource!$CC606,day_wise_sales_data!$A$2:$A$500,0),MATCH(resource!BU$2,INDIRECT("day_wise_sales_data!$B$1:$BZ$1"),0)),0)</f>
        <v>0</v>
      </c>
      <c r="BV606" s="3">
        <f ca="1">IFERROR(INDEX(INDIRECT("day_wise_sales_data!$B$2:$BZ$599"),MATCH(resource!$CC606,day_wise_sales_data!$A$2:$A$500,0),MATCH(resource!BV$2,INDIRECT("day_wise_sales_data!$B$1:$BZ$1"),0)),0)</f>
        <v>0</v>
      </c>
      <c r="BW606" s="3">
        <f ca="1">IFERROR(INDEX(INDIRECT("day_wise_sales_data!$B$2:$BZ$599"),MATCH(resource!$CC606,day_wise_sales_data!$A$2:$A$500,0),MATCH(resource!BW$2,INDIRECT("day_wise_sales_data!$B$1:$BZ$1"),0)),0)</f>
        <v>0</v>
      </c>
      <c r="BX606" s="3">
        <f ca="1">IFERROR(INDEX(INDIRECT("day_wise_sales_data!$B$2:$BZ$599"),MATCH(resource!$CC606,day_wise_sales_data!$A$2:$A$500,0),MATCH(resource!BX$2,INDIRECT("day_wise_sales_data!$B$1:$BZ$1"),0)),0)</f>
        <v>0</v>
      </c>
      <c r="BY606" s="3">
        <f ca="1">IFERROR(INDEX(INDIRECT("day_wise_sales_data!$B$2:$BZ$599"),MATCH(resource!$CC606,day_wise_sales_data!$A$2:$A$500,0),MATCH(resource!BY$2,INDIRECT("day_wise_sales_data!$B$1:$BZ$1"),0)),0)</f>
        <v>0</v>
      </c>
      <c r="BZ606" s="3">
        <f ca="1">IFERROR(INDEX(INDIRECT("day_wise_sales_data!$B$2:$BZ$599"),MATCH(resource!$CC606,day_wise_sales_data!$A$2:$A$500,0),MATCH(resource!BZ$2,INDIRECT("day_wise_sales_data!$B$1:$BZ$1"),0)),0)</f>
        <v>0</v>
      </c>
      <c r="CA606" s="3">
        <f ca="1">IFERROR(INDEX(INDIRECT("day_wise_sales_data!$B$2:$BZ$599"),MATCH(resource!$CC606,day_wise_sales_data!$A$2:$A$500,0),MATCH(resource!CA$2,INDIRECT("day_wise_sales_data!$B$1:$BZ$1"),0)),0)</f>
        <v>0</v>
      </c>
      <c r="CC606" s="4">
        <f>sales_data!H605</f>
        <v>0</v>
      </c>
      <c r="CD606" s="1">
        <v>604</v>
      </c>
      <c r="CE606" s="1" t="str">
        <f>IF(AQ606=report!$AQ$3,resource!CD606,"")</f>
        <v/>
      </c>
      <c r="CF606" s="5" t="str">
        <f>IFERROR(SMALL($CE$3:$CE$1001,ROWS($CE$3:CE606)),"")</f>
        <v/>
      </c>
      <c r="CH606">
        <f>IFERROR(VLOOKUP($CC606,data_pull!$E$22:$G$700,2,0),0)</f>
        <v>0</v>
      </c>
      <c r="DK606" s="3" t="str">
        <f>IFERROR(INDEX(COD_SALES!$B$5:$Z$500,MATCH(resource!$CC606,COD_SALES!$A$5:$A$500,0),MATCH(resource!DK$2,COD_SALES!$B$4:$Z$4,0)),"")</f>
        <v/>
      </c>
      <c r="DL606" s="3" t="str">
        <f>IFERROR(INDEX(COD_SALES!$B$5:$Z$500,MATCH(resource!$CC606,COD_SALES!$A$5:$A$500,0),MATCH(resource!DL$2,COD_SALES!$B$4:$Z$4,0)),"")</f>
        <v/>
      </c>
      <c r="DM606" s="3" t="str">
        <f>IFERROR(INDEX(COD_SALES!$B$5:$Z$500,MATCH(resource!$CC606,COD_SALES!$A$5:$A$500,0),MATCH(resource!DM$2,COD_SALES!$B$4:$Z$4,0)),"")</f>
        <v/>
      </c>
      <c r="DN606" s="3" t="str">
        <f>IFERROR(INDEX(COD_SALES!$B$5:$Z$500,MATCH(resource!$CC606,COD_SALES!$A$5:$A$500,0),MATCH(resource!DN$2,COD_SALES!$B$4:$Z$4,0)),"")</f>
        <v/>
      </c>
      <c r="DO606" s="3" t="str">
        <f>IFERROR(INDEX(COD_SALES!$B$5:$Z$500,MATCH(resource!$CC606,COD_SALES!$A$5:$A$500,0),MATCH(resource!DO$2,COD_SALES!$B$4:$Z$4,0)),"")</f>
        <v/>
      </c>
      <c r="DP606" s="3" t="str">
        <f>IFERROR(INDEX(COD_SALES!$B$5:$Z$500,MATCH(resource!$CC606,COD_SALES!$A$5:$A$500,0),MATCH(resource!DP$2,COD_SALES!$B$4:$Z$4,0)),"")</f>
        <v/>
      </c>
      <c r="DQ606" s="3" t="str">
        <f>IFERROR(INDEX(COD_SALES!$B$5:$Z$500,MATCH(resource!$CC606,COD_SALES!$A$5:$A$500,0),MATCH(resource!DQ$2,COD_SALES!$B$4:$Z$4,0)),"")</f>
        <v/>
      </c>
      <c r="DR606" s="3" t="str">
        <f>IFERROR(INDEX(COD_SALES!$B$5:$Z$500,MATCH(resource!$CC606,COD_SALES!$A$5:$A$500,0),MATCH(resource!DR$2,COD_SALES!$B$4:$Z$4,0)),"")</f>
        <v/>
      </c>
      <c r="DS606" s="3" t="str">
        <f>IFERROR(INDEX(COD_SALES!$B$5:$Z$500,MATCH(resource!$CC606,COD_SALES!$A$5:$A$500,0),MATCH(resource!DS$2,COD_SALES!$B$4:$Z$4,0)),"")</f>
        <v/>
      </c>
      <c r="DT606" s="3" t="str">
        <f>IFERROR(INDEX(COD_SALES!$B$5:$Z$500,MATCH(resource!$CC606,COD_SALES!$A$5:$A$500,0),MATCH(resource!DT$2,COD_SALES!$B$4:$Z$4,0)),"")</f>
        <v/>
      </c>
      <c r="DU606" s="3" t="str">
        <f>IFERROR(INDEX(COD_SALES!$B$5:$Z$500,MATCH(resource!$CC606,COD_SALES!$A$5:$A$500,0),MATCH(resource!DU$2,COD_SALES!$B$4:$Z$4,0)),"")</f>
        <v/>
      </c>
      <c r="DV606" s="3" t="str">
        <f>IFERROR(INDEX(COD_SALES!$B$5:$Z$500,MATCH(resource!$CC606,COD_SALES!$A$5:$A$500,0),MATCH(resource!DV$2,COD_SALES!$B$4:$Z$4,0)),"")</f>
        <v/>
      </c>
      <c r="DW606" s="3" t="str">
        <f>IFERROR(INDEX(COD_SALES!$B$5:$Z$500,MATCH(resource!$CC606,COD_SALES!$A$5:$A$500,0),MATCH(resource!DW$2,COD_SALES!$B$4:$Z$4,0)),"")</f>
        <v/>
      </c>
      <c r="DX606" s="3" t="str">
        <f>IFERROR(INDEX(COD_SALES!$B$5:$Z$500,MATCH(resource!$CC606,COD_SALES!$A$5:$A$500,0),MATCH(resource!DX$2,COD_SALES!$B$4:$Z$4,0)),"")</f>
        <v/>
      </c>
      <c r="DY606" s="3" t="str">
        <f>IFERROR(INDEX(COD_SALES!$B$5:$Z$500,MATCH(resource!$CC606,COD_SALES!$A$5:$A$500,0),MATCH(resource!DY$2,COD_SALES!$B$4:$Z$4,0)),"")</f>
        <v/>
      </c>
      <c r="DZ606" s="3" t="str">
        <f>IFERROR(INDEX(COD_SALES!$B$5:$Z$500,MATCH(resource!$CC606,COD_SALES!$A$5:$A$500,0),MATCH(resource!DZ$2,COD_SALES!$B$4:$Z$4,0)),"")</f>
        <v/>
      </c>
      <c r="EA606" s="3" t="str">
        <f>IFERROR(INDEX(COD_SALES!$B$5:$Z$500,MATCH(resource!$CC606,COD_SALES!$A$5:$A$500,0),MATCH(resource!EA$2,COD_SALES!$B$4:$Z$4,0)),"")</f>
        <v/>
      </c>
      <c r="EB606" s="3">
        <f t="shared" si="134"/>
        <v>0</v>
      </c>
      <c r="EW606" s="3">
        <f>IFERROR(VLOOKUP(CC606,data_pull!$AO$25:$AR$546,2,0),0)</f>
        <v>0</v>
      </c>
      <c r="EX606" s="1">
        <f>IFERROR(VLOOKUP(CC606,data_pull!$AO$25:$AR$546,4,0),0)</f>
        <v>0</v>
      </c>
    </row>
    <row r="607" spans="13:154" x14ac:dyDescent="0.25"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4">
        <f>sales_data!B606</f>
        <v>0</v>
      </c>
      <c r="AR607" s="4">
        <f>sales_data!C606</f>
        <v>0</v>
      </c>
      <c r="AS607" s="5" t="str">
        <f t="shared" si="133"/>
        <v/>
      </c>
      <c r="AT607" s="4">
        <f>sales_data!I606</f>
        <v>0</v>
      </c>
      <c r="AU607" s="4">
        <f>sales_data!W606</f>
        <v>0</v>
      </c>
      <c r="AV607" s="1">
        <f>sales_data!N606</f>
        <v>0</v>
      </c>
      <c r="AW607" s="1">
        <f>sales_data!P606</f>
        <v>0</v>
      </c>
      <c r="AX607" s="3">
        <f ca="1">IFERROR(INDEX(INDIRECT("day_wise_sales_data!$B$2:$BZ$599"),MATCH(resource!$CC607,day_wise_sales_data!$A$2:$A$500,0),MATCH(resource!AX$2,INDIRECT("day_wise_sales_data!$B$1:$BZ$1"),0)),0)</f>
        <v>0</v>
      </c>
      <c r="AY607" s="3">
        <f ca="1">IFERROR(INDEX(INDIRECT("day_wise_sales_data!$B$2:$BZ$599"),MATCH(resource!$CC607,day_wise_sales_data!$A$2:$A$500,0),MATCH(resource!AY$2,INDIRECT("day_wise_sales_data!$B$1:$BZ$1"),0)),0)</f>
        <v>0</v>
      </c>
      <c r="AZ607" s="3">
        <f ca="1">IFERROR(INDEX(INDIRECT("day_wise_sales_data!$B$2:$BZ$599"),MATCH(resource!$CC607,day_wise_sales_data!$A$2:$A$500,0),MATCH(resource!AZ$2,INDIRECT("day_wise_sales_data!$B$1:$BZ$1"),0)),0)</f>
        <v>0</v>
      </c>
      <c r="BA607" s="3">
        <f ca="1">IFERROR(INDEX(INDIRECT("day_wise_sales_data!$B$2:$BZ$599"),MATCH(resource!$CC607,day_wise_sales_data!$A$2:$A$500,0),MATCH(resource!BA$2,INDIRECT("day_wise_sales_data!$B$1:$BZ$1"),0)),0)</f>
        <v>0</v>
      </c>
      <c r="BB607" s="3">
        <f ca="1">IFERROR(INDEX(INDIRECT("day_wise_sales_data!$B$2:$BZ$599"),MATCH(resource!$CC607,day_wise_sales_data!$A$2:$A$500,0),MATCH(resource!BB$2,INDIRECT("day_wise_sales_data!$B$1:$BZ$1"),0)),0)</f>
        <v>0</v>
      </c>
      <c r="BC607" s="3">
        <f ca="1">IFERROR(INDEX(INDIRECT("day_wise_sales_data!$B$2:$BZ$599"),MATCH(resource!$CC607,day_wise_sales_data!$A$2:$A$500,0),MATCH(resource!BC$2,INDIRECT("day_wise_sales_data!$B$1:$BZ$1"),0)),0)</f>
        <v>0</v>
      </c>
      <c r="BD607" s="3">
        <f ca="1">IFERROR(INDEX(INDIRECT("day_wise_sales_data!$B$2:$BZ$599"),MATCH(resource!$CC607,day_wise_sales_data!$A$2:$A$500,0),MATCH(resource!BD$2,INDIRECT("day_wise_sales_data!$B$1:$BZ$1"),0)),0)</f>
        <v>0</v>
      </c>
      <c r="BE607" s="3">
        <f ca="1">IFERROR(INDEX(INDIRECT("day_wise_sales_data!$B$2:$BZ$599"),MATCH(resource!$CC607,day_wise_sales_data!$A$2:$A$500,0),MATCH(resource!BE$2,INDIRECT("day_wise_sales_data!$B$1:$BZ$1"),0)),0)</f>
        <v>0</v>
      </c>
      <c r="BF607" s="3">
        <f ca="1">IFERROR(INDEX(INDIRECT("day_wise_sales_data!$B$2:$BZ$599"),MATCH(resource!$CC607,day_wise_sales_data!$A$2:$A$500,0),MATCH(resource!BF$2,INDIRECT("day_wise_sales_data!$B$1:$BZ$1"),0)),0)</f>
        <v>0</v>
      </c>
      <c r="BG607" s="3">
        <f ca="1">IFERROR(INDEX(INDIRECT("day_wise_sales_data!$B$2:$BZ$599"),MATCH(resource!$CC607,day_wise_sales_data!$A$2:$A$500,0),MATCH(resource!BG$2,INDIRECT("day_wise_sales_data!$B$1:$BZ$1"),0)),0)</f>
        <v>0</v>
      </c>
      <c r="BH607" s="3">
        <f ca="1">IFERROR(INDEX(INDIRECT("day_wise_sales_data!$B$2:$BZ$599"),MATCH(resource!$CC607,day_wise_sales_data!$A$2:$A$500,0),MATCH(resource!BH$2,INDIRECT("day_wise_sales_data!$B$1:$BZ$1"),0)),0)</f>
        <v>0</v>
      </c>
      <c r="BI607" s="3">
        <f ca="1">IFERROR(INDEX(INDIRECT("day_wise_sales_data!$B$2:$BZ$599"),MATCH(resource!$CC607,day_wise_sales_data!$A$2:$A$500,0),MATCH(resource!BI$2,INDIRECT("day_wise_sales_data!$B$1:$BZ$1"),0)),0)</f>
        <v>0</v>
      </c>
      <c r="BJ607" s="3">
        <f ca="1">IFERROR(INDEX(INDIRECT("day_wise_sales_data!$B$2:$BZ$599"),MATCH(resource!$CC607,day_wise_sales_data!$A$2:$A$500,0),MATCH(resource!BJ$2,INDIRECT("day_wise_sales_data!$B$1:$BZ$1"),0)),0)</f>
        <v>0</v>
      </c>
      <c r="BK607" s="3">
        <f ca="1">IFERROR(INDEX(INDIRECT("day_wise_sales_data!$B$2:$BZ$599"),MATCH(resource!$CC607,day_wise_sales_data!$A$2:$A$500,0),MATCH(resource!BK$2,INDIRECT("day_wise_sales_data!$B$1:$BZ$1"),0)),0)</f>
        <v>0</v>
      </c>
      <c r="BL607" s="3">
        <f ca="1">IFERROR(INDEX(INDIRECT("day_wise_sales_data!$B$2:$BZ$599"),MATCH(resource!$CC607,day_wise_sales_data!$A$2:$A$500,0),MATCH(resource!BL$2,INDIRECT("day_wise_sales_data!$B$1:$BZ$1"),0)),0)</f>
        <v>0</v>
      </c>
      <c r="BM607" s="3">
        <f ca="1">IFERROR(INDEX(INDIRECT("day_wise_sales_data!$B$2:$BZ$599"),MATCH(resource!$CC607,day_wise_sales_data!$A$2:$A$500,0),MATCH(resource!BM$2,INDIRECT("day_wise_sales_data!$B$1:$BZ$1"),0)),0)</f>
        <v>0</v>
      </c>
      <c r="BN607" s="3">
        <f ca="1">IFERROR(INDEX(INDIRECT("day_wise_sales_data!$B$2:$BZ$599"),MATCH(resource!$CC607,day_wise_sales_data!$A$2:$A$500,0),MATCH(resource!BN$2,INDIRECT("day_wise_sales_data!$B$1:$BZ$1"),0)),0)</f>
        <v>0</v>
      </c>
      <c r="BO607" s="3">
        <f ca="1">IFERROR(INDEX(INDIRECT("day_wise_sales_data!$B$2:$BZ$599"),MATCH(resource!$CC607,day_wise_sales_data!$A$2:$A$500,0),MATCH(resource!BO$2,INDIRECT("day_wise_sales_data!$B$1:$BZ$1"),0)),0)</f>
        <v>0</v>
      </c>
      <c r="BP607" s="3">
        <f ca="1">IFERROR(INDEX(INDIRECT("day_wise_sales_data!$B$2:$BZ$599"),MATCH(resource!$CC607,day_wise_sales_data!$A$2:$A$500,0),MATCH(resource!BP$2,INDIRECT("day_wise_sales_data!$B$1:$BZ$1"),0)),0)</f>
        <v>0</v>
      </c>
      <c r="BQ607" s="3">
        <f ca="1">IFERROR(INDEX(INDIRECT("day_wise_sales_data!$B$2:$BZ$599"),MATCH(resource!$CC607,day_wise_sales_data!$A$2:$A$500,0),MATCH(resource!BQ$2,INDIRECT("day_wise_sales_data!$B$1:$BZ$1"),0)),0)</f>
        <v>0</v>
      </c>
      <c r="BR607" s="3">
        <f ca="1">IFERROR(INDEX(INDIRECT("day_wise_sales_data!$B$2:$BZ$599"),MATCH(resource!$CC607,day_wise_sales_data!$A$2:$A$500,0),MATCH(resource!BR$2,INDIRECT("day_wise_sales_data!$B$1:$BZ$1"),0)),0)</f>
        <v>0</v>
      </c>
      <c r="BS607" s="3">
        <f ca="1">IFERROR(INDEX(INDIRECT("day_wise_sales_data!$B$2:$BZ$599"),MATCH(resource!$CC607,day_wise_sales_data!$A$2:$A$500,0),MATCH(resource!BS$2,INDIRECT("day_wise_sales_data!$B$1:$BZ$1"),0)),0)</f>
        <v>0</v>
      </c>
      <c r="BT607" s="3">
        <f ca="1">IFERROR(INDEX(INDIRECT("day_wise_sales_data!$B$2:$BZ$599"),MATCH(resource!$CC607,day_wise_sales_data!$A$2:$A$500,0),MATCH(resource!BT$2,INDIRECT("day_wise_sales_data!$B$1:$BZ$1"),0)),0)</f>
        <v>0</v>
      </c>
      <c r="BU607" s="3">
        <f ca="1">IFERROR(INDEX(INDIRECT("day_wise_sales_data!$B$2:$BZ$599"),MATCH(resource!$CC607,day_wise_sales_data!$A$2:$A$500,0),MATCH(resource!BU$2,INDIRECT("day_wise_sales_data!$B$1:$BZ$1"),0)),0)</f>
        <v>0</v>
      </c>
      <c r="BV607" s="3">
        <f ca="1">IFERROR(INDEX(INDIRECT("day_wise_sales_data!$B$2:$BZ$599"),MATCH(resource!$CC607,day_wise_sales_data!$A$2:$A$500,0),MATCH(resource!BV$2,INDIRECT("day_wise_sales_data!$B$1:$BZ$1"),0)),0)</f>
        <v>0</v>
      </c>
      <c r="BW607" s="3">
        <f ca="1">IFERROR(INDEX(INDIRECT("day_wise_sales_data!$B$2:$BZ$599"),MATCH(resource!$CC607,day_wise_sales_data!$A$2:$A$500,0),MATCH(resource!BW$2,INDIRECT("day_wise_sales_data!$B$1:$BZ$1"),0)),0)</f>
        <v>0</v>
      </c>
      <c r="BX607" s="3">
        <f ca="1">IFERROR(INDEX(INDIRECT("day_wise_sales_data!$B$2:$BZ$599"),MATCH(resource!$CC607,day_wise_sales_data!$A$2:$A$500,0),MATCH(resource!BX$2,INDIRECT("day_wise_sales_data!$B$1:$BZ$1"),0)),0)</f>
        <v>0</v>
      </c>
      <c r="BY607" s="3">
        <f ca="1">IFERROR(INDEX(INDIRECT("day_wise_sales_data!$B$2:$BZ$599"),MATCH(resource!$CC607,day_wise_sales_data!$A$2:$A$500,0),MATCH(resource!BY$2,INDIRECT("day_wise_sales_data!$B$1:$BZ$1"),0)),0)</f>
        <v>0</v>
      </c>
      <c r="BZ607" s="3">
        <f ca="1">IFERROR(INDEX(INDIRECT("day_wise_sales_data!$B$2:$BZ$599"),MATCH(resource!$CC607,day_wise_sales_data!$A$2:$A$500,0),MATCH(resource!BZ$2,INDIRECT("day_wise_sales_data!$B$1:$BZ$1"),0)),0)</f>
        <v>0</v>
      </c>
      <c r="CA607" s="3">
        <f ca="1">IFERROR(INDEX(INDIRECT("day_wise_sales_data!$B$2:$BZ$599"),MATCH(resource!$CC607,day_wise_sales_data!$A$2:$A$500,0),MATCH(resource!CA$2,INDIRECT("day_wise_sales_data!$B$1:$BZ$1"),0)),0)</f>
        <v>0</v>
      </c>
      <c r="CC607" s="4">
        <f>sales_data!H606</f>
        <v>0</v>
      </c>
      <c r="CD607" s="1">
        <v>605</v>
      </c>
      <c r="CE607" s="1" t="str">
        <f>IF(AQ607=report!$AQ$3,resource!CD607,"")</f>
        <v/>
      </c>
      <c r="CF607" s="5" t="str">
        <f>IFERROR(SMALL($CE$3:$CE$1001,ROWS($CE$3:CE607)),"")</f>
        <v/>
      </c>
      <c r="CH607">
        <f>IFERROR(VLOOKUP($CC607,data_pull!$E$22:$G$700,2,0),0)</f>
        <v>0</v>
      </c>
      <c r="DK607" s="3" t="str">
        <f>IFERROR(INDEX(COD_SALES!$B$5:$Z$500,MATCH(resource!$CC607,COD_SALES!$A$5:$A$500,0),MATCH(resource!DK$2,COD_SALES!$B$4:$Z$4,0)),"")</f>
        <v/>
      </c>
      <c r="DL607" s="3" t="str">
        <f>IFERROR(INDEX(COD_SALES!$B$5:$Z$500,MATCH(resource!$CC607,COD_SALES!$A$5:$A$500,0),MATCH(resource!DL$2,COD_SALES!$B$4:$Z$4,0)),"")</f>
        <v/>
      </c>
      <c r="DM607" s="3" t="str">
        <f>IFERROR(INDEX(COD_SALES!$B$5:$Z$500,MATCH(resource!$CC607,COD_SALES!$A$5:$A$500,0),MATCH(resource!DM$2,COD_SALES!$B$4:$Z$4,0)),"")</f>
        <v/>
      </c>
      <c r="DN607" s="3" t="str">
        <f>IFERROR(INDEX(COD_SALES!$B$5:$Z$500,MATCH(resource!$CC607,COD_SALES!$A$5:$A$500,0),MATCH(resource!DN$2,COD_SALES!$B$4:$Z$4,0)),"")</f>
        <v/>
      </c>
      <c r="DO607" s="3" t="str">
        <f>IFERROR(INDEX(COD_SALES!$B$5:$Z$500,MATCH(resource!$CC607,COD_SALES!$A$5:$A$500,0),MATCH(resource!DO$2,COD_SALES!$B$4:$Z$4,0)),"")</f>
        <v/>
      </c>
      <c r="DP607" s="3" t="str">
        <f>IFERROR(INDEX(COD_SALES!$B$5:$Z$500,MATCH(resource!$CC607,COD_SALES!$A$5:$A$500,0),MATCH(resource!DP$2,COD_SALES!$B$4:$Z$4,0)),"")</f>
        <v/>
      </c>
      <c r="DQ607" s="3" t="str">
        <f>IFERROR(INDEX(COD_SALES!$B$5:$Z$500,MATCH(resource!$CC607,COD_SALES!$A$5:$A$500,0),MATCH(resource!DQ$2,COD_SALES!$B$4:$Z$4,0)),"")</f>
        <v/>
      </c>
      <c r="DR607" s="3" t="str">
        <f>IFERROR(INDEX(COD_SALES!$B$5:$Z$500,MATCH(resource!$CC607,COD_SALES!$A$5:$A$500,0),MATCH(resource!DR$2,COD_SALES!$B$4:$Z$4,0)),"")</f>
        <v/>
      </c>
      <c r="DS607" s="3" t="str">
        <f>IFERROR(INDEX(COD_SALES!$B$5:$Z$500,MATCH(resource!$CC607,COD_SALES!$A$5:$A$500,0),MATCH(resource!DS$2,COD_SALES!$B$4:$Z$4,0)),"")</f>
        <v/>
      </c>
      <c r="DT607" s="3" t="str">
        <f>IFERROR(INDEX(COD_SALES!$B$5:$Z$500,MATCH(resource!$CC607,COD_SALES!$A$5:$A$500,0),MATCH(resource!DT$2,COD_SALES!$B$4:$Z$4,0)),"")</f>
        <v/>
      </c>
      <c r="DU607" s="3" t="str">
        <f>IFERROR(INDEX(COD_SALES!$B$5:$Z$500,MATCH(resource!$CC607,COD_SALES!$A$5:$A$500,0),MATCH(resource!DU$2,COD_SALES!$B$4:$Z$4,0)),"")</f>
        <v/>
      </c>
      <c r="DV607" s="3" t="str">
        <f>IFERROR(INDEX(COD_SALES!$B$5:$Z$500,MATCH(resource!$CC607,COD_SALES!$A$5:$A$500,0),MATCH(resource!DV$2,COD_SALES!$B$4:$Z$4,0)),"")</f>
        <v/>
      </c>
      <c r="DW607" s="3" t="str">
        <f>IFERROR(INDEX(COD_SALES!$B$5:$Z$500,MATCH(resource!$CC607,COD_SALES!$A$5:$A$500,0),MATCH(resource!DW$2,COD_SALES!$B$4:$Z$4,0)),"")</f>
        <v/>
      </c>
      <c r="DX607" s="3" t="str">
        <f>IFERROR(INDEX(COD_SALES!$B$5:$Z$500,MATCH(resource!$CC607,COD_SALES!$A$5:$A$500,0),MATCH(resource!DX$2,COD_SALES!$B$4:$Z$4,0)),"")</f>
        <v/>
      </c>
      <c r="DY607" s="3" t="str">
        <f>IFERROR(INDEX(COD_SALES!$B$5:$Z$500,MATCH(resource!$CC607,COD_SALES!$A$5:$A$500,0),MATCH(resource!DY$2,COD_SALES!$B$4:$Z$4,0)),"")</f>
        <v/>
      </c>
      <c r="DZ607" s="3" t="str">
        <f>IFERROR(INDEX(COD_SALES!$B$5:$Z$500,MATCH(resource!$CC607,COD_SALES!$A$5:$A$500,0),MATCH(resource!DZ$2,COD_SALES!$B$4:$Z$4,0)),"")</f>
        <v/>
      </c>
      <c r="EA607" s="3" t="str">
        <f>IFERROR(INDEX(COD_SALES!$B$5:$Z$500,MATCH(resource!$CC607,COD_SALES!$A$5:$A$500,0),MATCH(resource!EA$2,COD_SALES!$B$4:$Z$4,0)),"")</f>
        <v/>
      </c>
      <c r="EB607" s="3">
        <f t="shared" si="134"/>
        <v>0</v>
      </c>
      <c r="EW607" s="3">
        <f>IFERROR(VLOOKUP(CC607,data_pull!$AO$25:$AR$546,2,0),0)</f>
        <v>0</v>
      </c>
      <c r="EX607" s="1">
        <f>IFERROR(VLOOKUP(CC607,data_pull!$AO$25:$AR$546,4,0),0)</f>
        <v>0</v>
      </c>
    </row>
    <row r="608" spans="13:154" x14ac:dyDescent="0.25"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4">
        <f>sales_data!B607</f>
        <v>0</v>
      </c>
      <c r="AR608" s="4">
        <f>sales_data!C607</f>
        <v>0</v>
      </c>
      <c r="AS608" s="5" t="str">
        <f t="shared" si="133"/>
        <v/>
      </c>
      <c r="AT608" s="4">
        <f>sales_data!I607</f>
        <v>0</v>
      </c>
      <c r="AU608" s="4">
        <f>sales_data!W607</f>
        <v>0</v>
      </c>
      <c r="AV608" s="1">
        <f>sales_data!N607</f>
        <v>0</v>
      </c>
      <c r="AW608" s="1">
        <f>sales_data!P607</f>
        <v>0</v>
      </c>
      <c r="AX608" s="3">
        <f ca="1">IFERROR(INDEX(INDIRECT("day_wise_sales_data!$B$2:$BZ$599"),MATCH(resource!$CC608,day_wise_sales_data!$A$2:$A$500,0),MATCH(resource!AX$2,INDIRECT("day_wise_sales_data!$B$1:$BZ$1"),0)),0)</f>
        <v>0</v>
      </c>
      <c r="AY608" s="3">
        <f ca="1">IFERROR(INDEX(INDIRECT("day_wise_sales_data!$B$2:$BZ$599"),MATCH(resource!$CC608,day_wise_sales_data!$A$2:$A$500,0),MATCH(resource!AY$2,INDIRECT("day_wise_sales_data!$B$1:$BZ$1"),0)),0)</f>
        <v>0</v>
      </c>
      <c r="AZ608" s="3">
        <f ca="1">IFERROR(INDEX(INDIRECT("day_wise_sales_data!$B$2:$BZ$599"),MATCH(resource!$CC608,day_wise_sales_data!$A$2:$A$500,0),MATCH(resource!AZ$2,INDIRECT("day_wise_sales_data!$B$1:$BZ$1"),0)),0)</f>
        <v>0</v>
      </c>
      <c r="BA608" s="3">
        <f ca="1">IFERROR(INDEX(INDIRECT("day_wise_sales_data!$B$2:$BZ$599"),MATCH(resource!$CC608,day_wise_sales_data!$A$2:$A$500,0),MATCH(resource!BA$2,INDIRECT("day_wise_sales_data!$B$1:$BZ$1"),0)),0)</f>
        <v>0</v>
      </c>
      <c r="BB608" s="3">
        <f ca="1">IFERROR(INDEX(INDIRECT("day_wise_sales_data!$B$2:$BZ$599"),MATCH(resource!$CC608,day_wise_sales_data!$A$2:$A$500,0),MATCH(resource!BB$2,INDIRECT("day_wise_sales_data!$B$1:$BZ$1"),0)),0)</f>
        <v>0</v>
      </c>
      <c r="BC608" s="3">
        <f ca="1">IFERROR(INDEX(INDIRECT("day_wise_sales_data!$B$2:$BZ$599"),MATCH(resource!$CC608,day_wise_sales_data!$A$2:$A$500,0),MATCH(resource!BC$2,INDIRECT("day_wise_sales_data!$B$1:$BZ$1"),0)),0)</f>
        <v>0</v>
      </c>
      <c r="BD608" s="3">
        <f ca="1">IFERROR(INDEX(INDIRECT("day_wise_sales_data!$B$2:$BZ$599"),MATCH(resource!$CC608,day_wise_sales_data!$A$2:$A$500,0),MATCH(resource!BD$2,INDIRECT("day_wise_sales_data!$B$1:$BZ$1"),0)),0)</f>
        <v>0</v>
      </c>
      <c r="BE608" s="3">
        <f ca="1">IFERROR(INDEX(INDIRECT("day_wise_sales_data!$B$2:$BZ$599"),MATCH(resource!$CC608,day_wise_sales_data!$A$2:$A$500,0),MATCH(resource!BE$2,INDIRECT("day_wise_sales_data!$B$1:$BZ$1"),0)),0)</f>
        <v>0</v>
      </c>
      <c r="BF608" s="3">
        <f ca="1">IFERROR(INDEX(INDIRECT("day_wise_sales_data!$B$2:$BZ$599"),MATCH(resource!$CC608,day_wise_sales_data!$A$2:$A$500,0),MATCH(resource!BF$2,INDIRECT("day_wise_sales_data!$B$1:$BZ$1"),0)),0)</f>
        <v>0</v>
      </c>
      <c r="BG608" s="3">
        <f ca="1">IFERROR(INDEX(INDIRECT("day_wise_sales_data!$B$2:$BZ$599"),MATCH(resource!$CC608,day_wise_sales_data!$A$2:$A$500,0),MATCH(resource!BG$2,INDIRECT("day_wise_sales_data!$B$1:$BZ$1"),0)),0)</f>
        <v>0</v>
      </c>
      <c r="BH608" s="3">
        <f ca="1">IFERROR(INDEX(INDIRECT("day_wise_sales_data!$B$2:$BZ$599"),MATCH(resource!$CC608,day_wise_sales_data!$A$2:$A$500,0),MATCH(resource!BH$2,INDIRECT("day_wise_sales_data!$B$1:$BZ$1"),0)),0)</f>
        <v>0</v>
      </c>
      <c r="BI608" s="3">
        <f ca="1">IFERROR(INDEX(INDIRECT("day_wise_sales_data!$B$2:$BZ$599"),MATCH(resource!$CC608,day_wise_sales_data!$A$2:$A$500,0),MATCH(resource!BI$2,INDIRECT("day_wise_sales_data!$B$1:$BZ$1"),0)),0)</f>
        <v>0</v>
      </c>
      <c r="BJ608" s="3">
        <f ca="1">IFERROR(INDEX(INDIRECT("day_wise_sales_data!$B$2:$BZ$599"),MATCH(resource!$CC608,day_wise_sales_data!$A$2:$A$500,0),MATCH(resource!BJ$2,INDIRECT("day_wise_sales_data!$B$1:$BZ$1"),0)),0)</f>
        <v>0</v>
      </c>
      <c r="BK608" s="3">
        <f ca="1">IFERROR(INDEX(INDIRECT("day_wise_sales_data!$B$2:$BZ$599"),MATCH(resource!$CC608,day_wise_sales_data!$A$2:$A$500,0),MATCH(resource!BK$2,INDIRECT("day_wise_sales_data!$B$1:$BZ$1"),0)),0)</f>
        <v>0</v>
      </c>
      <c r="BL608" s="3">
        <f ca="1">IFERROR(INDEX(INDIRECT("day_wise_sales_data!$B$2:$BZ$599"),MATCH(resource!$CC608,day_wise_sales_data!$A$2:$A$500,0),MATCH(resource!BL$2,INDIRECT("day_wise_sales_data!$B$1:$BZ$1"),0)),0)</f>
        <v>0</v>
      </c>
      <c r="BM608" s="3">
        <f ca="1">IFERROR(INDEX(INDIRECT("day_wise_sales_data!$B$2:$BZ$599"),MATCH(resource!$CC608,day_wise_sales_data!$A$2:$A$500,0),MATCH(resource!BM$2,INDIRECT("day_wise_sales_data!$B$1:$BZ$1"),0)),0)</f>
        <v>0</v>
      </c>
      <c r="BN608" s="3">
        <f ca="1">IFERROR(INDEX(INDIRECT("day_wise_sales_data!$B$2:$BZ$599"),MATCH(resource!$CC608,day_wise_sales_data!$A$2:$A$500,0),MATCH(resource!BN$2,INDIRECT("day_wise_sales_data!$B$1:$BZ$1"),0)),0)</f>
        <v>0</v>
      </c>
      <c r="BO608" s="3">
        <f ca="1">IFERROR(INDEX(INDIRECT("day_wise_sales_data!$B$2:$BZ$599"),MATCH(resource!$CC608,day_wise_sales_data!$A$2:$A$500,0),MATCH(resource!BO$2,INDIRECT("day_wise_sales_data!$B$1:$BZ$1"),0)),0)</f>
        <v>0</v>
      </c>
      <c r="BP608" s="3">
        <f ca="1">IFERROR(INDEX(INDIRECT("day_wise_sales_data!$B$2:$BZ$599"),MATCH(resource!$CC608,day_wise_sales_data!$A$2:$A$500,0),MATCH(resource!BP$2,INDIRECT("day_wise_sales_data!$B$1:$BZ$1"),0)),0)</f>
        <v>0</v>
      </c>
      <c r="BQ608" s="3">
        <f ca="1">IFERROR(INDEX(INDIRECT("day_wise_sales_data!$B$2:$BZ$599"),MATCH(resource!$CC608,day_wise_sales_data!$A$2:$A$500,0),MATCH(resource!BQ$2,INDIRECT("day_wise_sales_data!$B$1:$BZ$1"),0)),0)</f>
        <v>0</v>
      </c>
      <c r="BR608" s="3">
        <f ca="1">IFERROR(INDEX(INDIRECT("day_wise_sales_data!$B$2:$BZ$599"),MATCH(resource!$CC608,day_wise_sales_data!$A$2:$A$500,0),MATCH(resource!BR$2,INDIRECT("day_wise_sales_data!$B$1:$BZ$1"),0)),0)</f>
        <v>0</v>
      </c>
      <c r="BS608" s="3">
        <f ca="1">IFERROR(INDEX(INDIRECT("day_wise_sales_data!$B$2:$BZ$599"),MATCH(resource!$CC608,day_wise_sales_data!$A$2:$A$500,0),MATCH(resource!BS$2,INDIRECT("day_wise_sales_data!$B$1:$BZ$1"),0)),0)</f>
        <v>0</v>
      </c>
      <c r="BT608" s="3">
        <f ca="1">IFERROR(INDEX(INDIRECT("day_wise_sales_data!$B$2:$BZ$599"),MATCH(resource!$CC608,day_wise_sales_data!$A$2:$A$500,0),MATCH(resource!BT$2,INDIRECT("day_wise_sales_data!$B$1:$BZ$1"),0)),0)</f>
        <v>0</v>
      </c>
      <c r="BU608" s="3">
        <f ca="1">IFERROR(INDEX(INDIRECT("day_wise_sales_data!$B$2:$BZ$599"),MATCH(resource!$CC608,day_wise_sales_data!$A$2:$A$500,0),MATCH(resource!BU$2,INDIRECT("day_wise_sales_data!$B$1:$BZ$1"),0)),0)</f>
        <v>0</v>
      </c>
      <c r="BV608" s="3">
        <f ca="1">IFERROR(INDEX(INDIRECT("day_wise_sales_data!$B$2:$BZ$599"),MATCH(resource!$CC608,day_wise_sales_data!$A$2:$A$500,0),MATCH(resource!BV$2,INDIRECT("day_wise_sales_data!$B$1:$BZ$1"),0)),0)</f>
        <v>0</v>
      </c>
      <c r="BW608" s="3">
        <f ca="1">IFERROR(INDEX(INDIRECT("day_wise_sales_data!$B$2:$BZ$599"),MATCH(resource!$CC608,day_wise_sales_data!$A$2:$A$500,0),MATCH(resource!BW$2,INDIRECT("day_wise_sales_data!$B$1:$BZ$1"),0)),0)</f>
        <v>0</v>
      </c>
      <c r="BX608" s="3">
        <f ca="1">IFERROR(INDEX(INDIRECT("day_wise_sales_data!$B$2:$BZ$599"),MATCH(resource!$CC608,day_wise_sales_data!$A$2:$A$500,0),MATCH(resource!BX$2,INDIRECT("day_wise_sales_data!$B$1:$BZ$1"),0)),0)</f>
        <v>0</v>
      </c>
      <c r="BY608" s="3">
        <f ca="1">IFERROR(INDEX(INDIRECT("day_wise_sales_data!$B$2:$BZ$599"),MATCH(resource!$CC608,day_wise_sales_data!$A$2:$A$500,0),MATCH(resource!BY$2,INDIRECT("day_wise_sales_data!$B$1:$BZ$1"),0)),0)</f>
        <v>0</v>
      </c>
      <c r="BZ608" s="3">
        <f ca="1">IFERROR(INDEX(INDIRECT("day_wise_sales_data!$B$2:$BZ$599"),MATCH(resource!$CC608,day_wise_sales_data!$A$2:$A$500,0),MATCH(resource!BZ$2,INDIRECT("day_wise_sales_data!$B$1:$BZ$1"),0)),0)</f>
        <v>0</v>
      </c>
      <c r="CA608" s="3">
        <f ca="1">IFERROR(INDEX(INDIRECT("day_wise_sales_data!$B$2:$BZ$599"),MATCH(resource!$CC608,day_wise_sales_data!$A$2:$A$500,0),MATCH(resource!CA$2,INDIRECT("day_wise_sales_data!$B$1:$BZ$1"),0)),0)</f>
        <v>0</v>
      </c>
      <c r="CC608" s="4">
        <f>sales_data!H607</f>
        <v>0</v>
      </c>
      <c r="CD608" s="1">
        <v>606</v>
      </c>
      <c r="CE608" s="1" t="str">
        <f>IF(AQ608=report!$AQ$3,resource!CD608,"")</f>
        <v/>
      </c>
      <c r="CF608" s="5" t="str">
        <f>IFERROR(SMALL($CE$3:$CE$1001,ROWS($CE$3:CE608)),"")</f>
        <v/>
      </c>
      <c r="CH608">
        <f>IFERROR(VLOOKUP($CC608,data_pull!$E$22:$G$700,2,0),0)</f>
        <v>0</v>
      </c>
      <c r="DK608" s="3" t="str">
        <f>IFERROR(INDEX(COD_SALES!$B$5:$Z$500,MATCH(resource!$CC608,COD_SALES!$A$5:$A$500,0),MATCH(resource!DK$2,COD_SALES!$B$4:$Z$4,0)),"")</f>
        <v/>
      </c>
      <c r="DL608" s="3" t="str">
        <f>IFERROR(INDEX(COD_SALES!$B$5:$Z$500,MATCH(resource!$CC608,COD_SALES!$A$5:$A$500,0),MATCH(resource!DL$2,COD_SALES!$B$4:$Z$4,0)),"")</f>
        <v/>
      </c>
      <c r="DM608" s="3" t="str">
        <f>IFERROR(INDEX(COD_SALES!$B$5:$Z$500,MATCH(resource!$CC608,COD_SALES!$A$5:$A$500,0),MATCH(resource!DM$2,COD_SALES!$B$4:$Z$4,0)),"")</f>
        <v/>
      </c>
      <c r="DN608" s="3" t="str">
        <f>IFERROR(INDEX(COD_SALES!$B$5:$Z$500,MATCH(resource!$CC608,COD_SALES!$A$5:$A$500,0),MATCH(resource!DN$2,COD_SALES!$B$4:$Z$4,0)),"")</f>
        <v/>
      </c>
      <c r="DO608" s="3" t="str">
        <f>IFERROR(INDEX(COD_SALES!$B$5:$Z$500,MATCH(resource!$CC608,COD_SALES!$A$5:$A$500,0),MATCH(resource!DO$2,COD_SALES!$B$4:$Z$4,0)),"")</f>
        <v/>
      </c>
      <c r="DP608" s="3" t="str">
        <f>IFERROR(INDEX(COD_SALES!$B$5:$Z$500,MATCH(resource!$CC608,COD_SALES!$A$5:$A$500,0),MATCH(resource!DP$2,COD_SALES!$B$4:$Z$4,0)),"")</f>
        <v/>
      </c>
      <c r="DQ608" s="3" t="str">
        <f>IFERROR(INDEX(COD_SALES!$B$5:$Z$500,MATCH(resource!$CC608,COD_SALES!$A$5:$A$500,0),MATCH(resource!DQ$2,COD_SALES!$B$4:$Z$4,0)),"")</f>
        <v/>
      </c>
      <c r="DR608" s="3" t="str">
        <f>IFERROR(INDEX(COD_SALES!$B$5:$Z$500,MATCH(resource!$CC608,COD_SALES!$A$5:$A$500,0),MATCH(resource!DR$2,COD_SALES!$B$4:$Z$4,0)),"")</f>
        <v/>
      </c>
      <c r="DS608" s="3" t="str">
        <f>IFERROR(INDEX(COD_SALES!$B$5:$Z$500,MATCH(resource!$CC608,COD_SALES!$A$5:$A$500,0),MATCH(resource!DS$2,COD_SALES!$B$4:$Z$4,0)),"")</f>
        <v/>
      </c>
      <c r="DT608" s="3" t="str">
        <f>IFERROR(INDEX(COD_SALES!$B$5:$Z$500,MATCH(resource!$CC608,COD_SALES!$A$5:$A$500,0),MATCH(resource!DT$2,COD_SALES!$B$4:$Z$4,0)),"")</f>
        <v/>
      </c>
      <c r="DU608" s="3" t="str">
        <f>IFERROR(INDEX(COD_SALES!$B$5:$Z$500,MATCH(resource!$CC608,COD_SALES!$A$5:$A$500,0),MATCH(resource!DU$2,COD_SALES!$B$4:$Z$4,0)),"")</f>
        <v/>
      </c>
      <c r="DV608" s="3" t="str">
        <f>IFERROR(INDEX(COD_SALES!$B$5:$Z$500,MATCH(resource!$CC608,COD_SALES!$A$5:$A$500,0),MATCH(resource!DV$2,COD_SALES!$B$4:$Z$4,0)),"")</f>
        <v/>
      </c>
      <c r="DW608" s="3" t="str">
        <f>IFERROR(INDEX(COD_SALES!$B$5:$Z$500,MATCH(resource!$CC608,COD_SALES!$A$5:$A$500,0),MATCH(resource!DW$2,COD_SALES!$B$4:$Z$4,0)),"")</f>
        <v/>
      </c>
      <c r="DX608" s="3" t="str">
        <f>IFERROR(INDEX(COD_SALES!$B$5:$Z$500,MATCH(resource!$CC608,COD_SALES!$A$5:$A$500,0),MATCH(resource!DX$2,COD_SALES!$B$4:$Z$4,0)),"")</f>
        <v/>
      </c>
      <c r="DY608" s="3" t="str">
        <f>IFERROR(INDEX(COD_SALES!$B$5:$Z$500,MATCH(resource!$CC608,COD_SALES!$A$5:$A$500,0),MATCH(resource!DY$2,COD_SALES!$B$4:$Z$4,0)),"")</f>
        <v/>
      </c>
      <c r="DZ608" s="3" t="str">
        <f>IFERROR(INDEX(COD_SALES!$B$5:$Z$500,MATCH(resource!$CC608,COD_SALES!$A$5:$A$500,0),MATCH(resource!DZ$2,COD_SALES!$B$4:$Z$4,0)),"")</f>
        <v/>
      </c>
      <c r="EA608" s="3" t="str">
        <f>IFERROR(INDEX(COD_SALES!$B$5:$Z$500,MATCH(resource!$CC608,COD_SALES!$A$5:$A$500,0),MATCH(resource!EA$2,COD_SALES!$B$4:$Z$4,0)),"")</f>
        <v/>
      </c>
      <c r="EB608" s="3">
        <f t="shared" si="134"/>
        <v>0</v>
      </c>
      <c r="EW608" s="3">
        <f>IFERROR(VLOOKUP(CC608,data_pull!$AO$25:$AR$546,2,0),0)</f>
        <v>0</v>
      </c>
      <c r="EX608" s="1">
        <f>IFERROR(VLOOKUP(CC608,data_pull!$AO$25:$AR$546,4,0),0)</f>
        <v>0</v>
      </c>
    </row>
    <row r="609" spans="13:154" x14ac:dyDescent="0.25"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4">
        <f>sales_data!B608</f>
        <v>0</v>
      </c>
      <c r="AR609" s="4">
        <f>sales_data!C608</f>
        <v>0</v>
      </c>
      <c r="AS609" s="5" t="str">
        <f t="shared" si="133"/>
        <v/>
      </c>
      <c r="AT609" s="4">
        <f>sales_data!I608</f>
        <v>0</v>
      </c>
      <c r="AU609" s="4">
        <f>sales_data!W608</f>
        <v>0</v>
      </c>
      <c r="AV609" s="1">
        <f>sales_data!N608</f>
        <v>0</v>
      </c>
      <c r="AW609" s="1">
        <f>sales_data!P608</f>
        <v>0</v>
      </c>
      <c r="AX609" s="3">
        <f ca="1">IFERROR(INDEX(INDIRECT("day_wise_sales_data!$B$2:$BZ$599"),MATCH(resource!$CC609,day_wise_sales_data!$A$2:$A$500,0),MATCH(resource!AX$2,INDIRECT("day_wise_sales_data!$B$1:$BZ$1"),0)),0)</f>
        <v>0</v>
      </c>
      <c r="AY609" s="3">
        <f ca="1">IFERROR(INDEX(INDIRECT("day_wise_sales_data!$B$2:$BZ$599"),MATCH(resource!$CC609,day_wise_sales_data!$A$2:$A$500,0),MATCH(resource!AY$2,INDIRECT("day_wise_sales_data!$B$1:$BZ$1"),0)),0)</f>
        <v>0</v>
      </c>
      <c r="AZ609" s="3">
        <f ca="1">IFERROR(INDEX(INDIRECT("day_wise_sales_data!$B$2:$BZ$599"),MATCH(resource!$CC609,day_wise_sales_data!$A$2:$A$500,0),MATCH(resource!AZ$2,INDIRECT("day_wise_sales_data!$B$1:$BZ$1"),0)),0)</f>
        <v>0</v>
      </c>
      <c r="BA609" s="3">
        <f ca="1">IFERROR(INDEX(INDIRECT("day_wise_sales_data!$B$2:$BZ$599"),MATCH(resource!$CC609,day_wise_sales_data!$A$2:$A$500,0),MATCH(resource!BA$2,INDIRECT("day_wise_sales_data!$B$1:$BZ$1"),0)),0)</f>
        <v>0</v>
      </c>
      <c r="BB609" s="3">
        <f ca="1">IFERROR(INDEX(INDIRECT("day_wise_sales_data!$B$2:$BZ$599"),MATCH(resource!$CC609,day_wise_sales_data!$A$2:$A$500,0),MATCH(resource!BB$2,INDIRECT("day_wise_sales_data!$B$1:$BZ$1"),0)),0)</f>
        <v>0</v>
      </c>
      <c r="BC609" s="3">
        <f ca="1">IFERROR(INDEX(INDIRECT("day_wise_sales_data!$B$2:$BZ$599"),MATCH(resource!$CC609,day_wise_sales_data!$A$2:$A$500,0),MATCH(resource!BC$2,INDIRECT("day_wise_sales_data!$B$1:$BZ$1"),0)),0)</f>
        <v>0</v>
      </c>
      <c r="BD609" s="3">
        <f ca="1">IFERROR(INDEX(INDIRECT("day_wise_sales_data!$B$2:$BZ$599"),MATCH(resource!$CC609,day_wise_sales_data!$A$2:$A$500,0),MATCH(resource!BD$2,INDIRECT("day_wise_sales_data!$B$1:$BZ$1"),0)),0)</f>
        <v>0</v>
      </c>
      <c r="BE609" s="3">
        <f ca="1">IFERROR(INDEX(INDIRECT("day_wise_sales_data!$B$2:$BZ$599"),MATCH(resource!$CC609,day_wise_sales_data!$A$2:$A$500,0),MATCH(resource!BE$2,INDIRECT("day_wise_sales_data!$B$1:$BZ$1"),0)),0)</f>
        <v>0</v>
      </c>
      <c r="BF609" s="3">
        <f ca="1">IFERROR(INDEX(INDIRECT("day_wise_sales_data!$B$2:$BZ$599"),MATCH(resource!$CC609,day_wise_sales_data!$A$2:$A$500,0),MATCH(resource!BF$2,INDIRECT("day_wise_sales_data!$B$1:$BZ$1"),0)),0)</f>
        <v>0</v>
      </c>
      <c r="BG609" s="3">
        <f ca="1">IFERROR(INDEX(INDIRECT("day_wise_sales_data!$B$2:$BZ$599"),MATCH(resource!$CC609,day_wise_sales_data!$A$2:$A$500,0),MATCH(resource!BG$2,INDIRECT("day_wise_sales_data!$B$1:$BZ$1"),0)),0)</f>
        <v>0</v>
      </c>
      <c r="BH609" s="3">
        <f ca="1">IFERROR(INDEX(INDIRECT("day_wise_sales_data!$B$2:$BZ$599"),MATCH(resource!$CC609,day_wise_sales_data!$A$2:$A$500,0),MATCH(resource!BH$2,INDIRECT("day_wise_sales_data!$B$1:$BZ$1"),0)),0)</f>
        <v>0</v>
      </c>
      <c r="BI609" s="3">
        <f ca="1">IFERROR(INDEX(INDIRECT("day_wise_sales_data!$B$2:$BZ$599"),MATCH(resource!$CC609,day_wise_sales_data!$A$2:$A$500,0),MATCH(resource!BI$2,INDIRECT("day_wise_sales_data!$B$1:$BZ$1"),0)),0)</f>
        <v>0</v>
      </c>
      <c r="BJ609" s="3">
        <f ca="1">IFERROR(INDEX(INDIRECT("day_wise_sales_data!$B$2:$BZ$599"),MATCH(resource!$CC609,day_wise_sales_data!$A$2:$A$500,0),MATCH(resource!BJ$2,INDIRECT("day_wise_sales_data!$B$1:$BZ$1"),0)),0)</f>
        <v>0</v>
      </c>
      <c r="BK609" s="3">
        <f ca="1">IFERROR(INDEX(INDIRECT("day_wise_sales_data!$B$2:$BZ$599"),MATCH(resource!$CC609,day_wise_sales_data!$A$2:$A$500,0),MATCH(resource!BK$2,INDIRECT("day_wise_sales_data!$B$1:$BZ$1"),0)),0)</f>
        <v>0</v>
      </c>
      <c r="BL609" s="3">
        <f ca="1">IFERROR(INDEX(INDIRECT("day_wise_sales_data!$B$2:$BZ$599"),MATCH(resource!$CC609,day_wise_sales_data!$A$2:$A$500,0),MATCH(resource!BL$2,INDIRECT("day_wise_sales_data!$B$1:$BZ$1"),0)),0)</f>
        <v>0</v>
      </c>
      <c r="BM609" s="3">
        <f ca="1">IFERROR(INDEX(INDIRECT("day_wise_sales_data!$B$2:$BZ$599"),MATCH(resource!$CC609,day_wise_sales_data!$A$2:$A$500,0),MATCH(resource!BM$2,INDIRECT("day_wise_sales_data!$B$1:$BZ$1"),0)),0)</f>
        <v>0</v>
      </c>
      <c r="BN609" s="3">
        <f ca="1">IFERROR(INDEX(INDIRECT("day_wise_sales_data!$B$2:$BZ$599"),MATCH(resource!$CC609,day_wise_sales_data!$A$2:$A$500,0),MATCH(resource!BN$2,INDIRECT("day_wise_sales_data!$B$1:$BZ$1"),0)),0)</f>
        <v>0</v>
      </c>
      <c r="BO609" s="3">
        <f ca="1">IFERROR(INDEX(INDIRECT("day_wise_sales_data!$B$2:$BZ$599"),MATCH(resource!$CC609,day_wise_sales_data!$A$2:$A$500,0),MATCH(resource!BO$2,INDIRECT("day_wise_sales_data!$B$1:$BZ$1"),0)),0)</f>
        <v>0</v>
      </c>
      <c r="BP609" s="3">
        <f ca="1">IFERROR(INDEX(INDIRECT("day_wise_sales_data!$B$2:$BZ$599"),MATCH(resource!$CC609,day_wise_sales_data!$A$2:$A$500,0),MATCH(resource!BP$2,INDIRECT("day_wise_sales_data!$B$1:$BZ$1"),0)),0)</f>
        <v>0</v>
      </c>
      <c r="BQ609" s="3">
        <f ca="1">IFERROR(INDEX(INDIRECT("day_wise_sales_data!$B$2:$BZ$599"),MATCH(resource!$CC609,day_wise_sales_data!$A$2:$A$500,0),MATCH(resource!BQ$2,INDIRECT("day_wise_sales_data!$B$1:$BZ$1"),0)),0)</f>
        <v>0</v>
      </c>
      <c r="BR609" s="3">
        <f ca="1">IFERROR(INDEX(INDIRECT("day_wise_sales_data!$B$2:$BZ$599"),MATCH(resource!$CC609,day_wise_sales_data!$A$2:$A$500,0),MATCH(resource!BR$2,INDIRECT("day_wise_sales_data!$B$1:$BZ$1"),0)),0)</f>
        <v>0</v>
      </c>
      <c r="BS609" s="3">
        <f ca="1">IFERROR(INDEX(INDIRECT("day_wise_sales_data!$B$2:$BZ$599"),MATCH(resource!$CC609,day_wise_sales_data!$A$2:$A$500,0),MATCH(resource!BS$2,INDIRECT("day_wise_sales_data!$B$1:$BZ$1"),0)),0)</f>
        <v>0</v>
      </c>
      <c r="BT609" s="3">
        <f ca="1">IFERROR(INDEX(INDIRECT("day_wise_sales_data!$B$2:$BZ$599"),MATCH(resource!$CC609,day_wise_sales_data!$A$2:$A$500,0),MATCH(resource!BT$2,INDIRECT("day_wise_sales_data!$B$1:$BZ$1"),0)),0)</f>
        <v>0</v>
      </c>
      <c r="BU609" s="3">
        <f ca="1">IFERROR(INDEX(INDIRECT("day_wise_sales_data!$B$2:$BZ$599"),MATCH(resource!$CC609,day_wise_sales_data!$A$2:$A$500,0),MATCH(resource!BU$2,INDIRECT("day_wise_sales_data!$B$1:$BZ$1"),0)),0)</f>
        <v>0</v>
      </c>
      <c r="BV609" s="3">
        <f ca="1">IFERROR(INDEX(INDIRECT("day_wise_sales_data!$B$2:$BZ$599"),MATCH(resource!$CC609,day_wise_sales_data!$A$2:$A$500,0),MATCH(resource!BV$2,INDIRECT("day_wise_sales_data!$B$1:$BZ$1"),0)),0)</f>
        <v>0</v>
      </c>
      <c r="BW609" s="3">
        <f ca="1">IFERROR(INDEX(INDIRECT("day_wise_sales_data!$B$2:$BZ$599"),MATCH(resource!$CC609,day_wise_sales_data!$A$2:$A$500,0),MATCH(resource!BW$2,INDIRECT("day_wise_sales_data!$B$1:$BZ$1"),0)),0)</f>
        <v>0</v>
      </c>
      <c r="BX609" s="3">
        <f ca="1">IFERROR(INDEX(INDIRECT("day_wise_sales_data!$B$2:$BZ$599"),MATCH(resource!$CC609,day_wise_sales_data!$A$2:$A$500,0),MATCH(resource!BX$2,INDIRECT("day_wise_sales_data!$B$1:$BZ$1"),0)),0)</f>
        <v>0</v>
      </c>
      <c r="BY609" s="3">
        <f ca="1">IFERROR(INDEX(INDIRECT("day_wise_sales_data!$B$2:$BZ$599"),MATCH(resource!$CC609,day_wise_sales_data!$A$2:$A$500,0),MATCH(resource!BY$2,INDIRECT("day_wise_sales_data!$B$1:$BZ$1"),0)),0)</f>
        <v>0</v>
      </c>
      <c r="BZ609" s="3">
        <f ca="1">IFERROR(INDEX(INDIRECT("day_wise_sales_data!$B$2:$BZ$599"),MATCH(resource!$CC609,day_wise_sales_data!$A$2:$A$500,0),MATCH(resource!BZ$2,INDIRECT("day_wise_sales_data!$B$1:$BZ$1"),0)),0)</f>
        <v>0</v>
      </c>
      <c r="CA609" s="3">
        <f ca="1">IFERROR(INDEX(INDIRECT("day_wise_sales_data!$B$2:$BZ$599"),MATCH(resource!$CC609,day_wise_sales_data!$A$2:$A$500,0),MATCH(resource!CA$2,INDIRECT("day_wise_sales_data!$B$1:$BZ$1"),0)),0)</f>
        <v>0</v>
      </c>
      <c r="CC609" s="4">
        <f>sales_data!H608</f>
        <v>0</v>
      </c>
      <c r="CD609" s="1">
        <v>607</v>
      </c>
      <c r="CE609" s="1" t="str">
        <f>IF(AQ609=report!$AQ$3,resource!CD609,"")</f>
        <v/>
      </c>
      <c r="CF609" s="5" t="str">
        <f>IFERROR(SMALL($CE$3:$CE$1001,ROWS($CE$3:CE609)),"")</f>
        <v/>
      </c>
      <c r="CH609">
        <f>IFERROR(VLOOKUP($CC609,data_pull!$E$22:$G$700,2,0),0)</f>
        <v>0</v>
      </c>
      <c r="DK609" s="3" t="str">
        <f>IFERROR(INDEX(COD_SALES!$B$5:$Z$500,MATCH(resource!$CC609,COD_SALES!$A$5:$A$500,0),MATCH(resource!DK$2,COD_SALES!$B$4:$Z$4,0)),"")</f>
        <v/>
      </c>
      <c r="DL609" s="3" t="str">
        <f>IFERROR(INDEX(COD_SALES!$B$5:$Z$500,MATCH(resource!$CC609,COD_SALES!$A$5:$A$500,0),MATCH(resource!DL$2,COD_SALES!$B$4:$Z$4,0)),"")</f>
        <v/>
      </c>
      <c r="DM609" s="3" t="str">
        <f>IFERROR(INDEX(COD_SALES!$B$5:$Z$500,MATCH(resource!$CC609,COD_SALES!$A$5:$A$500,0),MATCH(resource!DM$2,COD_SALES!$B$4:$Z$4,0)),"")</f>
        <v/>
      </c>
      <c r="DN609" s="3" t="str">
        <f>IFERROR(INDEX(COD_SALES!$B$5:$Z$500,MATCH(resource!$CC609,COD_SALES!$A$5:$A$500,0),MATCH(resource!DN$2,COD_SALES!$B$4:$Z$4,0)),"")</f>
        <v/>
      </c>
      <c r="DO609" s="3" t="str">
        <f>IFERROR(INDEX(COD_SALES!$B$5:$Z$500,MATCH(resource!$CC609,COD_SALES!$A$5:$A$500,0),MATCH(resource!DO$2,COD_SALES!$B$4:$Z$4,0)),"")</f>
        <v/>
      </c>
      <c r="DP609" s="3" t="str">
        <f>IFERROR(INDEX(COD_SALES!$B$5:$Z$500,MATCH(resource!$CC609,COD_SALES!$A$5:$A$500,0),MATCH(resource!DP$2,COD_SALES!$B$4:$Z$4,0)),"")</f>
        <v/>
      </c>
      <c r="DQ609" s="3" t="str">
        <f>IFERROR(INDEX(COD_SALES!$B$5:$Z$500,MATCH(resource!$CC609,COD_SALES!$A$5:$A$500,0),MATCH(resource!DQ$2,COD_SALES!$B$4:$Z$4,0)),"")</f>
        <v/>
      </c>
      <c r="DR609" s="3" t="str">
        <f>IFERROR(INDEX(COD_SALES!$B$5:$Z$500,MATCH(resource!$CC609,COD_SALES!$A$5:$A$500,0),MATCH(resource!DR$2,COD_SALES!$B$4:$Z$4,0)),"")</f>
        <v/>
      </c>
      <c r="DS609" s="3" t="str">
        <f>IFERROR(INDEX(COD_SALES!$B$5:$Z$500,MATCH(resource!$CC609,COD_SALES!$A$5:$A$500,0),MATCH(resource!DS$2,COD_SALES!$B$4:$Z$4,0)),"")</f>
        <v/>
      </c>
      <c r="DT609" s="3" t="str">
        <f>IFERROR(INDEX(COD_SALES!$B$5:$Z$500,MATCH(resource!$CC609,COD_SALES!$A$5:$A$500,0),MATCH(resource!DT$2,COD_SALES!$B$4:$Z$4,0)),"")</f>
        <v/>
      </c>
      <c r="DU609" s="3" t="str">
        <f>IFERROR(INDEX(COD_SALES!$B$5:$Z$500,MATCH(resource!$CC609,COD_SALES!$A$5:$A$500,0),MATCH(resource!DU$2,COD_SALES!$B$4:$Z$4,0)),"")</f>
        <v/>
      </c>
      <c r="DV609" s="3" t="str">
        <f>IFERROR(INDEX(COD_SALES!$B$5:$Z$500,MATCH(resource!$CC609,COD_SALES!$A$5:$A$500,0),MATCH(resource!DV$2,COD_SALES!$B$4:$Z$4,0)),"")</f>
        <v/>
      </c>
      <c r="DW609" s="3" t="str">
        <f>IFERROR(INDEX(COD_SALES!$B$5:$Z$500,MATCH(resource!$CC609,COD_SALES!$A$5:$A$500,0),MATCH(resource!DW$2,COD_SALES!$B$4:$Z$4,0)),"")</f>
        <v/>
      </c>
      <c r="DX609" s="3" t="str">
        <f>IFERROR(INDEX(COD_SALES!$B$5:$Z$500,MATCH(resource!$CC609,COD_SALES!$A$5:$A$500,0),MATCH(resource!DX$2,COD_SALES!$B$4:$Z$4,0)),"")</f>
        <v/>
      </c>
      <c r="DY609" s="3" t="str">
        <f>IFERROR(INDEX(COD_SALES!$B$5:$Z$500,MATCH(resource!$CC609,COD_SALES!$A$5:$A$500,0),MATCH(resource!DY$2,COD_SALES!$B$4:$Z$4,0)),"")</f>
        <v/>
      </c>
      <c r="DZ609" s="3" t="str">
        <f>IFERROR(INDEX(COD_SALES!$B$5:$Z$500,MATCH(resource!$CC609,COD_SALES!$A$5:$A$500,0),MATCH(resource!DZ$2,COD_SALES!$B$4:$Z$4,0)),"")</f>
        <v/>
      </c>
      <c r="EA609" s="3" t="str">
        <f>IFERROR(INDEX(COD_SALES!$B$5:$Z$500,MATCH(resource!$CC609,COD_SALES!$A$5:$A$500,0),MATCH(resource!EA$2,COD_SALES!$B$4:$Z$4,0)),"")</f>
        <v/>
      </c>
      <c r="EB609" s="3">
        <f t="shared" si="134"/>
        <v>0</v>
      </c>
      <c r="EW609" s="3">
        <f>IFERROR(VLOOKUP(CC609,data_pull!$AO$25:$AR$546,2,0),0)</f>
        <v>0</v>
      </c>
      <c r="EX609" s="1">
        <f>IFERROR(VLOOKUP(CC609,data_pull!$AO$25:$AR$546,4,0),0)</f>
        <v>0</v>
      </c>
    </row>
    <row r="610" spans="13:154" x14ac:dyDescent="0.25"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4">
        <f>sales_data!B609</f>
        <v>0</v>
      </c>
      <c r="AR610" s="4">
        <f>sales_data!C609</f>
        <v>0</v>
      </c>
      <c r="AS610" s="5" t="str">
        <f t="shared" si="133"/>
        <v/>
      </c>
      <c r="AT610" s="4">
        <f>sales_data!I609</f>
        <v>0</v>
      </c>
      <c r="AU610" s="4">
        <f>sales_data!W609</f>
        <v>0</v>
      </c>
      <c r="AV610" s="1">
        <f>sales_data!N609</f>
        <v>0</v>
      </c>
      <c r="AW610" s="1">
        <f>sales_data!P609</f>
        <v>0</v>
      </c>
      <c r="AX610" s="3">
        <f ca="1">IFERROR(INDEX(INDIRECT("day_wise_sales_data!$B$2:$BZ$599"),MATCH(resource!$CC610,day_wise_sales_data!$A$2:$A$500,0),MATCH(resource!AX$2,INDIRECT("day_wise_sales_data!$B$1:$BZ$1"),0)),0)</f>
        <v>0</v>
      </c>
      <c r="AY610" s="3">
        <f ca="1">IFERROR(INDEX(INDIRECT("day_wise_sales_data!$B$2:$BZ$599"),MATCH(resource!$CC610,day_wise_sales_data!$A$2:$A$500,0),MATCH(resource!AY$2,INDIRECT("day_wise_sales_data!$B$1:$BZ$1"),0)),0)</f>
        <v>0</v>
      </c>
      <c r="AZ610" s="3">
        <f ca="1">IFERROR(INDEX(INDIRECT("day_wise_sales_data!$B$2:$BZ$599"),MATCH(resource!$CC610,day_wise_sales_data!$A$2:$A$500,0),MATCH(resource!AZ$2,INDIRECT("day_wise_sales_data!$B$1:$BZ$1"),0)),0)</f>
        <v>0</v>
      </c>
      <c r="BA610" s="3">
        <f ca="1">IFERROR(INDEX(INDIRECT("day_wise_sales_data!$B$2:$BZ$599"),MATCH(resource!$CC610,day_wise_sales_data!$A$2:$A$500,0),MATCH(resource!BA$2,INDIRECT("day_wise_sales_data!$B$1:$BZ$1"),0)),0)</f>
        <v>0</v>
      </c>
      <c r="BB610" s="3">
        <f ca="1">IFERROR(INDEX(INDIRECT("day_wise_sales_data!$B$2:$BZ$599"),MATCH(resource!$CC610,day_wise_sales_data!$A$2:$A$500,0),MATCH(resource!BB$2,INDIRECT("day_wise_sales_data!$B$1:$BZ$1"),0)),0)</f>
        <v>0</v>
      </c>
      <c r="BC610" s="3">
        <f ca="1">IFERROR(INDEX(INDIRECT("day_wise_sales_data!$B$2:$BZ$599"),MATCH(resource!$CC610,day_wise_sales_data!$A$2:$A$500,0),MATCH(resource!BC$2,INDIRECT("day_wise_sales_data!$B$1:$BZ$1"),0)),0)</f>
        <v>0</v>
      </c>
      <c r="BD610" s="3">
        <f ca="1">IFERROR(INDEX(INDIRECT("day_wise_sales_data!$B$2:$BZ$599"),MATCH(resource!$CC610,day_wise_sales_data!$A$2:$A$500,0),MATCH(resource!BD$2,INDIRECT("day_wise_sales_data!$B$1:$BZ$1"),0)),0)</f>
        <v>0</v>
      </c>
      <c r="BE610" s="3">
        <f ca="1">IFERROR(INDEX(INDIRECT("day_wise_sales_data!$B$2:$BZ$599"),MATCH(resource!$CC610,day_wise_sales_data!$A$2:$A$500,0),MATCH(resource!BE$2,INDIRECT("day_wise_sales_data!$B$1:$BZ$1"),0)),0)</f>
        <v>0</v>
      </c>
      <c r="BF610" s="3">
        <f ca="1">IFERROR(INDEX(INDIRECT("day_wise_sales_data!$B$2:$BZ$599"),MATCH(resource!$CC610,day_wise_sales_data!$A$2:$A$500,0),MATCH(resource!BF$2,INDIRECT("day_wise_sales_data!$B$1:$BZ$1"),0)),0)</f>
        <v>0</v>
      </c>
      <c r="BG610" s="3">
        <f ca="1">IFERROR(INDEX(INDIRECT("day_wise_sales_data!$B$2:$BZ$599"),MATCH(resource!$CC610,day_wise_sales_data!$A$2:$A$500,0),MATCH(resource!BG$2,INDIRECT("day_wise_sales_data!$B$1:$BZ$1"),0)),0)</f>
        <v>0</v>
      </c>
      <c r="BH610" s="3">
        <f ca="1">IFERROR(INDEX(INDIRECT("day_wise_sales_data!$B$2:$BZ$599"),MATCH(resource!$CC610,day_wise_sales_data!$A$2:$A$500,0),MATCH(resource!BH$2,INDIRECT("day_wise_sales_data!$B$1:$BZ$1"),0)),0)</f>
        <v>0</v>
      </c>
      <c r="BI610" s="3">
        <f ca="1">IFERROR(INDEX(INDIRECT("day_wise_sales_data!$B$2:$BZ$599"),MATCH(resource!$CC610,day_wise_sales_data!$A$2:$A$500,0),MATCH(resource!BI$2,INDIRECT("day_wise_sales_data!$B$1:$BZ$1"),0)),0)</f>
        <v>0</v>
      </c>
      <c r="BJ610" s="3">
        <f ca="1">IFERROR(INDEX(INDIRECT("day_wise_sales_data!$B$2:$BZ$599"),MATCH(resource!$CC610,day_wise_sales_data!$A$2:$A$500,0),MATCH(resource!BJ$2,INDIRECT("day_wise_sales_data!$B$1:$BZ$1"),0)),0)</f>
        <v>0</v>
      </c>
      <c r="BK610" s="3">
        <f ca="1">IFERROR(INDEX(INDIRECT("day_wise_sales_data!$B$2:$BZ$599"),MATCH(resource!$CC610,day_wise_sales_data!$A$2:$A$500,0),MATCH(resource!BK$2,INDIRECT("day_wise_sales_data!$B$1:$BZ$1"),0)),0)</f>
        <v>0</v>
      </c>
      <c r="BL610" s="3">
        <f ca="1">IFERROR(INDEX(INDIRECT("day_wise_sales_data!$B$2:$BZ$599"),MATCH(resource!$CC610,day_wise_sales_data!$A$2:$A$500,0),MATCH(resource!BL$2,INDIRECT("day_wise_sales_data!$B$1:$BZ$1"),0)),0)</f>
        <v>0</v>
      </c>
      <c r="BM610" s="3">
        <f ca="1">IFERROR(INDEX(INDIRECT("day_wise_sales_data!$B$2:$BZ$599"),MATCH(resource!$CC610,day_wise_sales_data!$A$2:$A$500,0),MATCH(resource!BM$2,INDIRECT("day_wise_sales_data!$B$1:$BZ$1"),0)),0)</f>
        <v>0</v>
      </c>
      <c r="BN610" s="3">
        <f ca="1">IFERROR(INDEX(INDIRECT("day_wise_sales_data!$B$2:$BZ$599"),MATCH(resource!$CC610,day_wise_sales_data!$A$2:$A$500,0),MATCH(resource!BN$2,INDIRECT("day_wise_sales_data!$B$1:$BZ$1"),0)),0)</f>
        <v>0</v>
      </c>
      <c r="BO610" s="3">
        <f ca="1">IFERROR(INDEX(INDIRECT("day_wise_sales_data!$B$2:$BZ$599"),MATCH(resource!$CC610,day_wise_sales_data!$A$2:$A$500,0),MATCH(resource!BO$2,INDIRECT("day_wise_sales_data!$B$1:$BZ$1"),0)),0)</f>
        <v>0</v>
      </c>
      <c r="BP610" s="3">
        <f ca="1">IFERROR(INDEX(INDIRECT("day_wise_sales_data!$B$2:$BZ$599"),MATCH(resource!$CC610,day_wise_sales_data!$A$2:$A$500,0),MATCH(resource!BP$2,INDIRECT("day_wise_sales_data!$B$1:$BZ$1"),0)),0)</f>
        <v>0</v>
      </c>
      <c r="BQ610" s="3">
        <f ca="1">IFERROR(INDEX(INDIRECT("day_wise_sales_data!$B$2:$BZ$599"),MATCH(resource!$CC610,day_wise_sales_data!$A$2:$A$500,0),MATCH(resource!BQ$2,INDIRECT("day_wise_sales_data!$B$1:$BZ$1"),0)),0)</f>
        <v>0</v>
      </c>
      <c r="BR610" s="3">
        <f ca="1">IFERROR(INDEX(INDIRECT("day_wise_sales_data!$B$2:$BZ$599"),MATCH(resource!$CC610,day_wise_sales_data!$A$2:$A$500,0),MATCH(resource!BR$2,INDIRECT("day_wise_sales_data!$B$1:$BZ$1"),0)),0)</f>
        <v>0</v>
      </c>
      <c r="BS610" s="3">
        <f ca="1">IFERROR(INDEX(INDIRECT("day_wise_sales_data!$B$2:$BZ$599"),MATCH(resource!$CC610,day_wise_sales_data!$A$2:$A$500,0),MATCH(resource!BS$2,INDIRECT("day_wise_sales_data!$B$1:$BZ$1"),0)),0)</f>
        <v>0</v>
      </c>
      <c r="BT610" s="3">
        <f ca="1">IFERROR(INDEX(INDIRECT("day_wise_sales_data!$B$2:$BZ$599"),MATCH(resource!$CC610,day_wise_sales_data!$A$2:$A$500,0),MATCH(resource!BT$2,INDIRECT("day_wise_sales_data!$B$1:$BZ$1"),0)),0)</f>
        <v>0</v>
      </c>
      <c r="BU610" s="3">
        <f ca="1">IFERROR(INDEX(INDIRECT("day_wise_sales_data!$B$2:$BZ$599"),MATCH(resource!$CC610,day_wise_sales_data!$A$2:$A$500,0),MATCH(resource!BU$2,INDIRECT("day_wise_sales_data!$B$1:$BZ$1"),0)),0)</f>
        <v>0</v>
      </c>
      <c r="BV610" s="3">
        <f ca="1">IFERROR(INDEX(INDIRECT("day_wise_sales_data!$B$2:$BZ$599"),MATCH(resource!$CC610,day_wise_sales_data!$A$2:$A$500,0),MATCH(resource!BV$2,INDIRECT("day_wise_sales_data!$B$1:$BZ$1"),0)),0)</f>
        <v>0</v>
      </c>
      <c r="BW610" s="3">
        <f ca="1">IFERROR(INDEX(INDIRECT("day_wise_sales_data!$B$2:$BZ$599"),MATCH(resource!$CC610,day_wise_sales_data!$A$2:$A$500,0),MATCH(resource!BW$2,INDIRECT("day_wise_sales_data!$B$1:$BZ$1"),0)),0)</f>
        <v>0</v>
      </c>
      <c r="BX610" s="3">
        <f ca="1">IFERROR(INDEX(INDIRECT("day_wise_sales_data!$B$2:$BZ$599"),MATCH(resource!$CC610,day_wise_sales_data!$A$2:$A$500,0),MATCH(resource!BX$2,INDIRECT("day_wise_sales_data!$B$1:$BZ$1"),0)),0)</f>
        <v>0</v>
      </c>
      <c r="BY610" s="3">
        <f ca="1">IFERROR(INDEX(INDIRECT("day_wise_sales_data!$B$2:$BZ$599"),MATCH(resource!$CC610,day_wise_sales_data!$A$2:$A$500,0),MATCH(resource!BY$2,INDIRECT("day_wise_sales_data!$B$1:$BZ$1"),0)),0)</f>
        <v>0</v>
      </c>
      <c r="BZ610" s="3">
        <f ca="1">IFERROR(INDEX(INDIRECT("day_wise_sales_data!$B$2:$BZ$599"),MATCH(resource!$CC610,day_wise_sales_data!$A$2:$A$500,0),MATCH(resource!BZ$2,INDIRECT("day_wise_sales_data!$B$1:$BZ$1"),0)),0)</f>
        <v>0</v>
      </c>
      <c r="CA610" s="3">
        <f ca="1">IFERROR(INDEX(INDIRECT("day_wise_sales_data!$B$2:$BZ$599"),MATCH(resource!$CC610,day_wise_sales_data!$A$2:$A$500,0),MATCH(resource!CA$2,INDIRECT("day_wise_sales_data!$B$1:$BZ$1"),0)),0)</f>
        <v>0</v>
      </c>
      <c r="CC610" s="4">
        <f>sales_data!H609</f>
        <v>0</v>
      </c>
      <c r="CD610" s="1">
        <v>608</v>
      </c>
      <c r="CE610" s="1" t="str">
        <f>IF(AQ610=report!$AQ$3,resource!CD610,"")</f>
        <v/>
      </c>
      <c r="CF610" s="5" t="str">
        <f>IFERROR(SMALL($CE$3:$CE$1001,ROWS($CE$3:CE610)),"")</f>
        <v/>
      </c>
      <c r="CH610">
        <f>IFERROR(VLOOKUP($CC610,data_pull!$E$22:$G$700,2,0),0)</f>
        <v>0</v>
      </c>
      <c r="DK610" s="3" t="str">
        <f>IFERROR(INDEX(COD_SALES!$B$5:$Z$500,MATCH(resource!$CC610,COD_SALES!$A$5:$A$500,0),MATCH(resource!DK$2,COD_SALES!$B$4:$Z$4,0)),"")</f>
        <v/>
      </c>
      <c r="DL610" s="3" t="str">
        <f>IFERROR(INDEX(COD_SALES!$B$5:$Z$500,MATCH(resource!$CC610,COD_SALES!$A$5:$A$500,0),MATCH(resource!DL$2,COD_SALES!$B$4:$Z$4,0)),"")</f>
        <v/>
      </c>
      <c r="DM610" s="3" t="str">
        <f>IFERROR(INDEX(COD_SALES!$B$5:$Z$500,MATCH(resource!$CC610,COD_SALES!$A$5:$A$500,0),MATCH(resource!DM$2,COD_SALES!$B$4:$Z$4,0)),"")</f>
        <v/>
      </c>
      <c r="DN610" s="3" t="str">
        <f>IFERROR(INDEX(COD_SALES!$B$5:$Z$500,MATCH(resource!$CC610,COD_SALES!$A$5:$A$500,0),MATCH(resource!DN$2,COD_SALES!$B$4:$Z$4,0)),"")</f>
        <v/>
      </c>
      <c r="DO610" s="3" t="str">
        <f>IFERROR(INDEX(COD_SALES!$B$5:$Z$500,MATCH(resource!$CC610,COD_SALES!$A$5:$A$500,0),MATCH(resource!DO$2,COD_SALES!$B$4:$Z$4,0)),"")</f>
        <v/>
      </c>
      <c r="DP610" s="3" t="str">
        <f>IFERROR(INDEX(COD_SALES!$B$5:$Z$500,MATCH(resource!$CC610,COD_SALES!$A$5:$A$500,0),MATCH(resource!DP$2,COD_SALES!$B$4:$Z$4,0)),"")</f>
        <v/>
      </c>
      <c r="DQ610" s="3" t="str">
        <f>IFERROR(INDEX(COD_SALES!$B$5:$Z$500,MATCH(resource!$CC610,COD_SALES!$A$5:$A$500,0),MATCH(resource!DQ$2,COD_SALES!$B$4:$Z$4,0)),"")</f>
        <v/>
      </c>
      <c r="DR610" s="3" t="str">
        <f>IFERROR(INDEX(COD_SALES!$B$5:$Z$500,MATCH(resource!$CC610,COD_SALES!$A$5:$A$500,0),MATCH(resource!DR$2,COD_SALES!$B$4:$Z$4,0)),"")</f>
        <v/>
      </c>
      <c r="DS610" s="3" t="str">
        <f>IFERROR(INDEX(COD_SALES!$B$5:$Z$500,MATCH(resource!$CC610,COD_SALES!$A$5:$A$500,0),MATCH(resource!DS$2,COD_SALES!$B$4:$Z$4,0)),"")</f>
        <v/>
      </c>
      <c r="DT610" s="3" t="str">
        <f>IFERROR(INDEX(COD_SALES!$B$5:$Z$500,MATCH(resource!$CC610,COD_SALES!$A$5:$A$500,0),MATCH(resource!DT$2,COD_SALES!$B$4:$Z$4,0)),"")</f>
        <v/>
      </c>
      <c r="DU610" s="3" t="str">
        <f>IFERROR(INDEX(COD_SALES!$B$5:$Z$500,MATCH(resource!$CC610,COD_SALES!$A$5:$A$500,0),MATCH(resource!DU$2,COD_SALES!$B$4:$Z$4,0)),"")</f>
        <v/>
      </c>
      <c r="DV610" s="3" t="str">
        <f>IFERROR(INDEX(COD_SALES!$B$5:$Z$500,MATCH(resource!$CC610,COD_SALES!$A$5:$A$500,0),MATCH(resource!DV$2,COD_SALES!$B$4:$Z$4,0)),"")</f>
        <v/>
      </c>
      <c r="DW610" s="3" t="str">
        <f>IFERROR(INDEX(COD_SALES!$B$5:$Z$500,MATCH(resource!$CC610,COD_SALES!$A$5:$A$500,0),MATCH(resource!DW$2,COD_SALES!$B$4:$Z$4,0)),"")</f>
        <v/>
      </c>
      <c r="DX610" s="3" t="str">
        <f>IFERROR(INDEX(COD_SALES!$B$5:$Z$500,MATCH(resource!$CC610,COD_SALES!$A$5:$A$500,0),MATCH(resource!DX$2,COD_SALES!$B$4:$Z$4,0)),"")</f>
        <v/>
      </c>
      <c r="DY610" s="3" t="str">
        <f>IFERROR(INDEX(COD_SALES!$B$5:$Z$500,MATCH(resource!$CC610,COD_SALES!$A$5:$A$500,0),MATCH(resource!DY$2,COD_SALES!$B$4:$Z$4,0)),"")</f>
        <v/>
      </c>
      <c r="DZ610" s="3" t="str">
        <f>IFERROR(INDEX(COD_SALES!$B$5:$Z$500,MATCH(resource!$CC610,COD_SALES!$A$5:$A$500,0),MATCH(resource!DZ$2,COD_SALES!$B$4:$Z$4,0)),"")</f>
        <v/>
      </c>
      <c r="EA610" s="3" t="str">
        <f>IFERROR(INDEX(COD_SALES!$B$5:$Z$500,MATCH(resource!$CC610,COD_SALES!$A$5:$A$500,0),MATCH(resource!EA$2,COD_SALES!$B$4:$Z$4,0)),"")</f>
        <v/>
      </c>
      <c r="EB610" s="3">
        <f t="shared" si="134"/>
        <v>0</v>
      </c>
      <c r="EW610" s="3">
        <f>IFERROR(VLOOKUP(CC610,data_pull!$AO$25:$AR$546,2,0),0)</f>
        <v>0</v>
      </c>
      <c r="EX610" s="1">
        <f>IFERROR(VLOOKUP(CC610,data_pull!$AO$25:$AR$546,4,0),0)</f>
        <v>0</v>
      </c>
    </row>
    <row r="611" spans="13:154" x14ac:dyDescent="0.25"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4">
        <f>sales_data!B610</f>
        <v>0</v>
      </c>
      <c r="AR611" s="4">
        <f>sales_data!C610</f>
        <v>0</v>
      </c>
      <c r="AS611" s="5" t="str">
        <f t="shared" si="133"/>
        <v/>
      </c>
      <c r="AT611" s="4">
        <f>sales_data!I610</f>
        <v>0</v>
      </c>
      <c r="AU611" s="4">
        <f>sales_data!W610</f>
        <v>0</v>
      </c>
      <c r="AV611" s="1">
        <f>sales_data!N610</f>
        <v>0</v>
      </c>
      <c r="AW611" s="1">
        <f>sales_data!P610</f>
        <v>0</v>
      </c>
      <c r="AX611" s="3">
        <f ca="1">IFERROR(INDEX(INDIRECT("day_wise_sales_data!$B$2:$BZ$599"),MATCH(resource!$CC611,day_wise_sales_data!$A$2:$A$500,0),MATCH(resource!AX$2,INDIRECT("day_wise_sales_data!$B$1:$BZ$1"),0)),0)</f>
        <v>0</v>
      </c>
      <c r="AY611" s="3">
        <f ca="1">IFERROR(INDEX(INDIRECT("day_wise_sales_data!$B$2:$BZ$599"),MATCH(resource!$CC611,day_wise_sales_data!$A$2:$A$500,0),MATCH(resource!AY$2,INDIRECT("day_wise_sales_data!$B$1:$BZ$1"),0)),0)</f>
        <v>0</v>
      </c>
      <c r="AZ611" s="3">
        <f ca="1">IFERROR(INDEX(INDIRECT("day_wise_sales_data!$B$2:$BZ$599"),MATCH(resource!$CC611,day_wise_sales_data!$A$2:$A$500,0),MATCH(resource!AZ$2,INDIRECT("day_wise_sales_data!$B$1:$BZ$1"),0)),0)</f>
        <v>0</v>
      </c>
      <c r="BA611" s="3">
        <f ca="1">IFERROR(INDEX(INDIRECT("day_wise_sales_data!$B$2:$BZ$599"),MATCH(resource!$CC611,day_wise_sales_data!$A$2:$A$500,0),MATCH(resource!BA$2,INDIRECT("day_wise_sales_data!$B$1:$BZ$1"),0)),0)</f>
        <v>0</v>
      </c>
      <c r="BB611" s="3">
        <f ca="1">IFERROR(INDEX(INDIRECT("day_wise_sales_data!$B$2:$BZ$599"),MATCH(resource!$CC611,day_wise_sales_data!$A$2:$A$500,0),MATCH(resource!BB$2,INDIRECT("day_wise_sales_data!$B$1:$BZ$1"),0)),0)</f>
        <v>0</v>
      </c>
      <c r="BC611" s="3">
        <f ca="1">IFERROR(INDEX(INDIRECT("day_wise_sales_data!$B$2:$BZ$599"),MATCH(resource!$CC611,day_wise_sales_data!$A$2:$A$500,0),MATCH(resource!BC$2,INDIRECT("day_wise_sales_data!$B$1:$BZ$1"),0)),0)</f>
        <v>0</v>
      </c>
      <c r="BD611" s="3">
        <f ca="1">IFERROR(INDEX(INDIRECT("day_wise_sales_data!$B$2:$BZ$599"),MATCH(resource!$CC611,day_wise_sales_data!$A$2:$A$500,0),MATCH(resource!BD$2,INDIRECT("day_wise_sales_data!$B$1:$BZ$1"),0)),0)</f>
        <v>0</v>
      </c>
      <c r="BE611" s="3">
        <f ca="1">IFERROR(INDEX(INDIRECT("day_wise_sales_data!$B$2:$BZ$599"),MATCH(resource!$CC611,day_wise_sales_data!$A$2:$A$500,0),MATCH(resource!BE$2,INDIRECT("day_wise_sales_data!$B$1:$BZ$1"),0)),0)</f>
        <v>0</v>
      </c>
      <c r="BF611" s="3">
        <f ca="1">IFERROR(INDEX(INDIRECT("day_wise_sales_data!$B$2:$BZ$599"),MATCH(resource!$CC611,day_wise_sales_data!$A$2:$A$500,0),MATCH(resource!BF$2,INDIRECT("day_wise_sales_data!$B$1:$BZ$1"),0)),0)</f>
        <v>0</v>
      </c>
      <c r="BG611" s="3">
        <f ca="1">IFERROR(INDEX(INDIRECT("day_wise_sales_data!$B$2:$BZ$599"),MATCH(resource!$CC611,day_wise_sales_data!$A$2:$A$500,0),MATCH(resource!BG$2,INDIRECT("day_wise_sales_data!$B$1:$BZ$1"),0)),0)</f>
        <v>0</v>
      </c>
      <c r="BH611" s="3">
        <f ca="1">IFERROR(INDEX(INDIRECT("day_wise_sales_data!$B$2:$BZ$599"),MATCH(resource!$CC611,day_wise_sales_data!$A$2:$A$500,0),MATCH(resource!BH$2,INDIRECT("day_wise_sales_data!$B$1:$BZ$1"),0)),0)</f>
        <v>0</v>
      </c>
      <c r="BI611" s="3">
        <f ca="1">IFERROR(INDEX(INDIRECT("day_wise_sales_data!$B$2:$BZ$599"),MATCH(resource!$CC611,day_wise_sales_data!$A$2:$A$500,0),MATCH(resource!BI$2,INDIRECT("day_wise_sales_data!$B$1:$BZ$1"),0)),0)</f>
        <v>0</v>
      </c>
      <c r="BJ611" s="3">
        <f ca="1">IFERROR(INDEX(INDIRECT("day_wise_sales_data!$B$2:$BZ$599"),MATCH(resource!$CC611,day_wise_sales_data!$A$2:$A$500,0),MATCH(resource!BJ$2,INDIRECT("day_wise_sales_data!$B$1:$BZ$1"),0)),0)</f>
        <v>0</v>
      </c>
      <c r="BK611" s="3">
        <f ca="1">IFERROR(INDEX(INDIRECT("day_wise_sales_data!$B$2:$BZ$599"),MATCH(resource!$CC611,day_wise_sales_data!$A$2:$A$500,0),MATCH(resource!BK$2,INDIRECT("day_wise_sales_data!$B$1:$BZ$1"),0)),0)</f>
        <v>0</v>
      </c>
      <c r="BL611" s="3">
        <f ca="1">IFERROR(INDEX(INDIRECT("day_wise_sales_data!$B$2:$BZ$599"),MATCH(resource!$CC611,day_wise_sales_data!$A$2:$A$500,0),MATCH(resource!BL$2,INDIRECT("day_wise_sales_data!$B$1:$BZ$1"),0)),0)</f>
        <v>0</v>
      </c>
      <c r="BM611" s="3">
        <f ca="1">IFERROR(INDEX(INDIRECT("day_wise_sales_data!$B$2:$BZ$599"),MATCH(resource!$CC611,day_wise_sales_data!$A$2:$A$500,0),MATCH(resource!BM$2,INDIRECT("day_wise_sales_data!$B$1:$BZ$1"),0)),0)</f>
        <v>0</v>
      </c>
      <c r="BN611" s="3">
        <f ca="1">IFERROR(INDEX(INDIRECT("day_wise_sales_data!$B$2:$BZ$599"),MATCH(resource!$CC611,day_wise_sales_data!$A$2:$A$500,0),MATCH(resource!BN$2,INDIRECT("day_wise_sales_data!$B$1:$BZ$1"),0)),0)</f>
        <v>0</v>
      </c>
      <c r="BO611" s="3">
        <f ca="1">IFERROR(INDEX(INDIRECT("day_wise_sales_data!$B$2:$BZ$599"),MATCH(resource!$CC611,day_wise_sales_data!$A$2:$A$500,0),MATCH(resource!BO$2,INDIRECT("day_wise_sales_data!$B$1:$BZ$1"),0)),0)</f>
        <v>0</v>
      </c>
      <c r="BP611" s="3">
        <f ca="1">IFERROR(INDEX(INDIRECT("day_wise_sales_data!$B$2:$BZ$599"),MATCH(resource!$CC611,day_wise_sales_data!$A$2:$A$500,0),MATCH(resource!BP$2,INDIRECT("day_wise_sales_data!$B$1:$BZ$1"),0)),0)</f>
        <v>0</v>
      </c>
      <c r="BQ611" s="3">
        <f ca="1">IFERROR(INDEX(INDIRECT("day_wise_sales_data!$B$2:$BZ$599"),MATCH(resource!$CC611,day_wise_sales_data!$A$2:$A$500,0),MATCH(resource!BQ$2,INDIRECT("day_wise_sales_data!$B$1:$BZ$1"),0)),0)</f>
        <v>0</v>
      </c>
      <c r="BR611" s="3">
        <f ca="1">IFERROR(INDEX(INDIRECT("day_wise_sales_data!$B$2:$BZ$599"),MATCH(resource!$CC611,day_wise_sales_data!$A$2:$A$500,0),MATCH(resource!BR$2,INDIRECT("day_wise_sales_data!$B$1:$BZ$1"),0)),0)</f>
        <v>0</v>
      </c>
      <c r="BS611" s="3">
        <f ca="1">IFERROR(INDEX(INDIRECT("day_wise_sales_data!$B$2:$BZ$599"),MATCH(resource!$CC611,day_wise_sales_data!$A$2:$A$500,0),MATCH(resource!BS$2,INDIRECT("day_wise_sales_data!$B$1:$BZ$1"),0)),0)</f>
        <v>0</v>
      </c>
      <c r="BT611" s="3">
        <f ca="1">IFERROR(INDEX(INDIRECT("day_wise_sales_data!$B$2:$BZ$599"),MATCH(resource!$CC611,day_wise_sales_data!$A$2:$A$500,0),MATCH(resource!BT$2,INDIRECT("day_wise_sales_data!$B$1:$BZ$1"),0)),0)</f>
        <v>0</v>
      </c>
      <c r="BU611" s="3">
        <f ca="1">IFERROR(INDEX(INDIRECT("day_wise_sales_data!$B$2:$BZ$599"),MATCH(resource!$CC611,day_wise_sales_data!$A$2:$A$500,0),MATCH(resource!BU$2,INDIRECT("day_wise_sales_data!$B$1:$BZ$1"),0)),0)</f>
        <v>0</v>
      </c>
      <c r="BV611" s="3">
        <f ca="1">IFERROR(INDEX(INDIRECT("day_wise_sales_data!$B$2:$BZ$599"),MATCH(resource!$CC611,day_wise_sales_data!$A$2:$A$500,0),MATCH(resource!BV$2,INDIRECT("day_wise_sales_data!$B$1:$BZ$1"),0)),0)</f>
        <v>0</v>
      </c>
      <c r="BW611" s="3">
        <f ca="1">IFERROR(INDEX(INDIRECT("day_wise_sales_data!$B$2:$BZ$599"),MATCH(resource!$CC611,day_wise_sales_data!$A$2:$A$500,0),MATCH(resource!BW$2,INDIRECT("day_wise_sales_data!$B$1:$BZ$1"),0)),0)</f>
        <v>0</v>
      </c>
      <c r="BX611" s="3">
        <f ca="1">IFERROR(INDEX(INDIRECT("day_wise_sales_data!$B$2:$BZ$599"),MATCH(resource!$CC611,day_wise_sales_data!$A$2:$A$500,0),MATCH(resource!BX$2,INDIRECT("day_wise_sales_data!$B$1:$BZ$1"),0)),0)</f>
        <v>0</v>
      </c>
      <c r="BY611" s="3">
        <f ca="1">IFERROR(INDEX(INDIRECT("day_wise_sales_data!$B$2:$BZ$599"),MATCH(resource!$CC611,day_wise_sales_data!$A$2:$A$500,0),MATCH(resource!BY$2,INDIRECT("day_wise_sales_data!$B$1:$BZ$1"),0)),0)</f>
        <v>0</v>
      </c>
      <c r="BZ611" s="3">
        <f ca="1">IFERROR(INDEX(INDIRECT("day_wise_sales_data!$B$2:$BZ$599"),MATCH(resource!$CC611,day_wise_sales_data!$A$2:$A$500,0),MATCH(resource!BZ$2,INDIRECT("day_wise_sales_data!$B$1:$BZ$1"),0)),0)</f>
        <v>0</v>
      </c>
      <c r="CA611" s="3">
        <f ca="1">IFERROR(INDEX(INDIRECT("day_wise_sales_data!$B$2:$BZ$599"),MATCH(resource!$CC611,day_wise_sales_data!$A$2:$A$500,0),MATCH(resource!CA$2,INDIRECT("day_wise_sales_data!$B$1:$BZ$1"),0)),0)</f>
        <v>0</v>
      </c>
      <c r="CC611" s="4">
        <f>sales_data!H610</f>
        <v>0</v>
      </c>
      <c r="CD611" s="1">
        <v>609</v>
      </c>
      <c r="CE611" s="1" t="str">
        <f>IF(AQ611=report!$AQ$3,resource!CD611,"")</f>
        <v/>
      </c>
      <c r="CF611" s="5" t="str">
        <f>IFERROR(SMALL($CE$3:$CE$1001,ROWS($CE$3:CE611)),"")</f>
        <v/>
      </c>
      <c r="CH611">
        <f>IFERROR(VLOOKUP($CC611,data_pull!$E$22:$G$700,2,0),0)</f>
        <v>0</v>
      </c>
      <c r="DK611" s="3" t="str">
        <f>IFERROR(INDEX(COD_SALES!$B$5:$Z$500,MATCH(resource!$CC611,COD_SALES!$A$5:$A$500,0),MATCH(resource!DK$2,COD_SALES!$B$4:$Z$4,0)),"")</f>
        <v/>
      </c>
      <c r="DL611" s="3" t="str">
        <f>IFERROR(INDEX(COD_SALES!$B$5:$Z$500,MATCH(resource!$CC611,COD_SALES!$A$5:$A$500,0),MATCH(resource!DL$2,COD_SALES!$B$4:$Z$4,0)),"")</f>
        <v/>
      </c>
      <c r="DM611" s="3" t="str">
        <f>IFERROR(INDEX(COD_SALES!$B$5:$Z$500,MATCH(resource!$CC611,COD_SALES!$A$5:$A$500,0),MATCH(resource!DM$2,COD_SALES!$B$4:$Z$4,0)),"")</f>
        <v/>
      </c>
      <c r="DN611" s="3" t="str">
        <f>IFERROR(INDEX(COD_SALES!$B$5:$Z$500,MATCH(resource!$CC611,COD_SALES!$A$5:$A$500,0),MATCH(resource!DN$2,COD_SALES!$B$4:$Z$4,0)),"")</f>
        <v/>
      </c>
      <c r="DO611" s="3" t="str">
        <f>IFERROR(INDEX(COD_SALES!$B$5:$Z$500,MATCH(resource!$CC611,COD_SALES!$A$5:$A$500,0),MATCH(resource!DO$2,COD_SALES!$B$4:$Z$4,0)),"")</f>
        <v/>
      </c>
      <c r="DP611" s="3" t="str">
        <f>IFERROR(INDEX(COD_SALES!$B$5:$Z$500,MATCH(resource!$CC611,COD_SALES!$A$5:$A$500,0),MATCH(resource!DP$2,COD_SALES!$B$4:$Z$4,0)),"")</f>
        <v/>
      </c>
      <c r="DQ611" s="3" t="str">
        <f>IFERROR(INDEX(COD_SALES!$B$5:$Z$500,MATCH(resource!$CC611,COD_SALES!$A$5:$A$500,0),MATCH(resource!DQ$2,COD_SALES!$B$4:$Z$4,0)),"")</f>
        <v/>
      </c>
      <c r="DR611" s="3" t="str">
        <f>IFERROR(INDEX(COD_SALES!$B$5:$Z$500,MATCH(resource!$CC611,COD_SALES!$A$5:$A$500,0),MATCH(resource!DR$2,COD_SALES!$B$4:$Z$4,0)),"")</f>
        <v/>
      </c>
      <c r="DS611" s="3" t="str">
        <f>IFERROR(INDEX(COD_SALES!$B$5:$Z$500,MATCH(resource!$CC611,COD_SALES!$A$5:$A$500,0),MATCH(resource!DS$2,COD_SALES!$B$4:$Z$4,0)),"")</f>
        <v/>
      </c>
      <c r="DT611" s="3" t="str">
        <f>IFERROR(INDEX(COD_SALES!$B$5:$Z$500,MATCH(resource!$CC611,COD_SALES!$A$5:$A$500,0),MATCH(resource!DT$2,COD_SALES!$B$4:$Z$4,0)),"")</f>
        <v/>
      </c>
      <c r="DU611" s="3" t="str">
        <f>IFERROR(INDEX(COD_SALES!$B$5:$Z$500,MATCH(resource!$CC611,COD_SALES!$A$5:$A$500,0),MATCH(resource!DU$2,COD_SALES!$B$4:$Z$4,0)),"")</f>
        <v/>
      </c>
      <c r="DV611" s="3" t="str">
        <f>IFERROR(INDEX(COD_SALES!$B$5:$Z$500,MATCH(resource!$CC611,COD_SALES!$A$5:$A$500,0),MATCH(resource!DV$2,COD_SALES!$B$4:$Z$4,0)),"")</f>
        <v/>
      </c>
      <c r="DW611" s="3" t="str">
        <f>IFERROR(INDEX(COD_SALES!$B$5:$Z$500,MATCH(resource!$CC611,COD_SALES!$A$5:$A$500,0),MATCH(resource!DW$2,COD_SALES!$B$4:$Z$4,0)),"")</f>
        <v/>
      </c>
      <c r="DX611" s="3" t="str">
        <f>IFERROR(INDEX(COD_SALES!$B$5:$Z$500,MATCH(resource!$CC611,COD_SALES!$A$5:$A$500,0),MATCH(resource!DX$2,COD_SALES!$B$4:$Z$4,0)),"")</f>
        <v/>
      </c>
      <c r="DY611" s="3" t="str">
        <f>IFERROR(INDEX(COD_SALES!$B$5:$Z$500,MATCH(resource!$CC611,COD_SALES!$A$5:$A$500,0),MATCH(resource!DY$2,COD_SALES!$B$4:$Z$4,0)),"")</f>
        <v/>
      </c>
      <c r="DZ611" s="3" t="str">
        <f>IFERROR(INDEX(COD_SALES!$B$5:$Z$500,MATCH(resource!$CC611,COD_SALES!$A$5:$A$500,0),MATCH(resource!DZ$2,COD_SALES!$B$4:$Z$4,0)),"")</f>
        <v/>
      </c>
      <c r="EA611" s="3" t="str">
        <f>IFERROR(INDEX(COD_SALES!$B$5:$Z$500,MATCH(resource!$CC611,COD_SALES!$A$5:$A$500,0),MATCH(resource!EA$2,COD_SALES!$B$4:$Z$4,0)),"")</f>
        <v/>
      </c>
      <c r="EB611" s="3">
        <f t="shared" si="134"/>
        <v>0</v>
      </c>
      <c r="EW611" s="3">
        <f>IFERROR(VLOOKUP(CC611,data_pull!$AO$25:$AR$546,2,0),0)</f>
        <v>0</v>
      </c>
      <c r="EX611" s="1">
        <f>IFERROR(VLOOKUP(CC611,data_pull!$AO$25:$AR$546,4,0),0)</f>
        <v>0</v>
      </c>
    </row>
    <row r="612" spans="13:154" x14ac:dyDescent="0.25"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4">
        <f>sales_data!B611</f>
        <v>0</v>
      </c>
      <c r="AR612" s="4">
        <f>sales_data!C611</f>
        <v>0</v>
      </c>
      <c r="AS612" s="5" t="str">
        <f t="shared" si="133"/>
        <v/>
      </c>
      <c r="AT612" s="4">
        <f>sales_data!I611</f>
        <v>0</v>
      </c>
      <c r="AU612" s="4">
        <f>sales_data!W611</f>
        <v>0</v>
      </c>
      <c r="AV612" s="1">
        <f>sales_data!N611</f>
        <v>0</v>
      </c>
      <c r="AW612" s="1">
        <f>sales_data!P611</f>
        <v>0</v>
      </c>
      <c r="AX612" s="3">
        <f ca="1">IFERROR(INDEX(INDIRECT("day_wise_sales_data!$B$2:$BZ$599"),MATCH(resource!$CC612,day_wise_sales_data!$A$2:$A$500,0),MATCH(resource!AX$2,INDIRECT("day_wise_sales_data!$B$1:$BZ$1"),0)),0)</f>
        <v>0</v>
      </c>
      <c r="AY612" s="3">
        <f ca="1">IFERROR(INDEX(INDIRECT("day_wise_sales_data!$B$2:$BZ$599"),MATCH(resource!$CC612,day_wise_sales_data!$A$2:$A$500,0),MATCH(resource!AY$2,INDIRECT("day_wise_sales_data!$B$1:$BZ$1"),0)),0)</f>
        <v>0</v>
      </c>
      <c r="AZ612" s="3">
        <f ca="1">IFERROR(INDEX(INDIRECT("day_wise_sales_data!$B$2:$BZ$599"),MATCH(resource!$CC612,day_wise_sales_data!$A$2:$A$500,0),MATCH(resource!AZ$2,INDIRECT("day_wise_sales_data!$B$1:$BZ$1"),0)),0)</f>
        <v>0</v>
      </c>
      <c r="BA612" s="3">
        <f ca="1">IFERROR(INDEX(INDIRECT("day_wise_sales_data!$B$2:$BZ$599"),MATCH(resource!$CC612,day_wise_sales_data!$A$2:$A$500,0),MATCH(resource!BA$2,INDIRECT("day_wise_sales_data!$B$1:$BZ$1"),0)),0)</f>
        <v>0</v>
      </c>
      <c r="BB612" s="3">
        <f ca="1">IFERROR(INDEX(INDIRECT("day_wise_sales_data!$B$2:$BZ$599"),MATCH(resource!$CC612,day_wise_sales_data!$A$2:$A$500,0),MATCH(resource!BB$2,INDIRECT("day_wise_sales_data!$B$1:$BZ$1"),0)),0)</f>
        <v>0</v>
      </c>
      <c r="BC612" s="3">
        <f ca="1">IFERROR(INDEX(INDIRECT("day_wise_sales_data!$B$2:$BZ$599"),MATCH(resource!$CC612,day_wise_sales_data!$A$2:$A$500,0),MATCH(resource!BC$2,INDIRECT("day_wise_sales_data!$B$1:$BZ$1"),0)),0)</f>
        <v>0</v>
      </c>
      <c r="BD612" s="3">
        <f ca="1">IFERROR(INDEX(INDIRECT("day_wise_sales_data!$B$2:$BZ$599"),MATCH(resource!$CC612,day_wise_sales_data!$A$2:$A$500,0),MATCH(resource!BD$2,INDIRECT("day_wise_sales_data!$B$1:$BZ$1"),0)),0)</f>
        <v>0</v>
      </c>
      <c r="BE612" s="3">
        <f ca="1">IFERROR(INDEX(INDIRECT("day_wise_sales_data!$B$2:$BZ$599"),MATCH(resource!$CC612,day_wise_sales_data!$A$2:$A$500,0),MATCH(resource!BE$2,INDIRECT("day_wise_sales_data!$B$1:$BZ$1"),0)),0)</f>
        <v>0</v>
      </c>
      <c r="BF612" s="3">
        <f ca="1">IFERROR(INDEX(INDIRECT("day_wise_sales_data!$B$2:$BZ$599"),MATCH(resource!$CC612,day_wise_sales_data!$A$2:$A$500,0),MATCH(resource!BF$2,INDIRECT("day_wise_sales_data!$B$1:$BZ$1"),0)),0)</f>
        <v>0</v>
      </c>
      <c r="BG612" s="3">
        <f ca="1">IFERROR(INDEX(INDIRECT("day_wise_sales_data!$B$2:$BZ$599"),MATCH(resource!$CC612,day_wise_sales_data!$A$2:$A$500,0),MATCH(resource!BG$2,INDIRECT("day_wise_sales_data!$B$1:$BZ$1"),0)),0)</f>
        <v>0</v>
      </c>
      <c r="BH612" s="3">
        <f ca="1">IFERROR(INDEX(INDIRECT("day_wise_sales_data!$B$2:$BZ$599"),MATCH(resource!$CC612,day_wise_sales_data!$A$2:$A$500,0),MATCH(resource!BH$2,INDIRECT("day_wise_sales_data!$B$1:$BZ$1"),0)),0)</f>
        <v>0</v>
      </c>
      <c r="BI612" s="3">
        <f ca="1">IFERROR(INDEX(INDIRECT("day_wise_sales_data!$B$2:$BZ$599"),MATCH(resource!$CC612,day_wise_sales_data!$A$2:$A$500,0),MATCH(resource!BI$2,INDIRECT("day_wise_sales_data!$B$1:$BZ$1"),0)),0)</f>
        <v>0</v>
      </c>
      <c r="BJ612" s="3">
        <f ca="1">IFERROR(INDEX(INDIRECT("day_wise_sales_data!$B$2:$BZ$599"),MATCH(resource!$CC612,day_wise_sales_data!$A$2:$A$500,0),MATCH(resource!BJ$2,INDIRECT("day_wise_sales_data!$B$1:$BZ$1"),0)),0)</f>
        <v>0</v>
      </c>
      <c r="BK612" s="3">
        <f ca="1">IFERROR(INDEX(INDIRECT("day_wise_sales_data!$B$2:$BZ$599"),MATCH(resource!$CC612,day_wise_sales_data!$A$2:$A$500,0),MATCH(resource!BK$2,INDIRECT("day_wise_sales_data!$B$1:$BZ$1"),0)),0)</f>
        <v>0</v>
      </c>
      <c r="BL612" s="3">
        <f ca="1">IFERROR(INDEX(INDIRECT("day_wise_sales_data!$B$2:$BZ$599"),MATCH(resource!$CC612,day_wise_sales_data!$A$2:$A$500,0),MATCH(resource!BL$2,INDIRECT("day_wise_sales_data!$B$1:$BZ$1"),0)),0)</f>
        <v>0</v>
      </c>
      <c r="BM612" s="3">
        <f ca="1">IFERROR(INDEX(INDIRECT("day_wise_sales_data!$B$2:$BZ$599"),MATCH(resource!$CC612,day_wise_sales_data!$A$2:$A$500,0),MATCH(resource!BM$2,INDIRECT("day_wise_sales_data!$B$1:$BZ$1"),0)),0)</f>
        <v>0</v>
      </c>
      <c r="BN612" s="3">
        <f ca="1">IFERROR(INDEX(INDIRECT("day_wise_sales_data!$B$2:$BZ$599"),MATCH(resource!$CC612,day_wise_sales_data!$A$2:$A$500,0),MATCH(resource!BN$2,INDIRECT("day_wise_sales_data!$B$1:$BZ$1"),0)),0)</f>
        <v>0</v>
      </c>
      <c r="BO612" s="3">
        <f ca="1">IFERROR(INDEX(INDIRECT("day_wise_sales_data!$B$2:$BZ$599"),MATCH(resource!$CC612,day_wise_sales_data!$A$2:$A$500,0),MATCH(resource!BO$2,INDIRECT("day_wise_sales_data!$B$1:$BZ$1"),0)),0)</f>
        <v>0</v>
      </c>
      <c r="BP612" s="3">
        <f ca="1">IFERROR(INDEX(INDIRECT("day_wise_sales_data!$B$2:$BZ$599"),MATCH(resource!$CC612,day_wise_sales_data!$A$2:$A$500,0),MATCH(resource!BP$2,INDIRECT("day_wise_sales_data!$B$1:$BZ$1"),0)),0)</f>
        <v>0</v>
      </c>
      <c r="BQ612" s="3">
        <f ca="1">IFERROR(INDEX(INDIRECT("day_wise_sales_data!$B$2:$BZ$599"),MATCH(resource!$CC612,day_wise_sales_data!$A$2:$A$500,0),MATCH(resource!BQ$2,INDIRECT("day_wise_sales_data!$B$1:$BZ$1"),0)),0)</f>
        <v>0</v>
      </c>
      <c r="BR612" s="3">
        <f ca="1">IFERROR(INDEX(INDIRECT("day_wise_sales_data!$B$2:$BZ$599"),MATCH(resource!$CC612,day_wise_sales_data!$A$2:$A$500,0),MATCH(resource!BR$2,INDIRECT("day_wise_sales_data!$B$1:$BZ$1"),0)),0)</f>
        <v>0</v>
      </c>
      <c r="BS612" s="3">
        <f ca="1">IFERROR(INDEX(INDIRECT("day_wise_sales_data!$B$2:$BZ$599"),MATCH(resource!$CC612,day_wise_sales_data!$A$2:$A$500,0),MATCH(resource!BS$2,INDIRECT("day_wise_sales_data!$B$1:$BZ$1"),0)),0)</f>
        <v>0</v>
      </c>
      <c r="BT612" s="3">
        <f ca="1">IFERROR(INDEX(INDIRECT("day_wise_sales_data!$B$2:$BZ$599"),MATCH(resource!$CC612,day_wise_sales_data!$A$2:$A$500,0),MATCH(resource!BT$2,INDIRECT("day_wise_sales_data!$B$1:$BZ$1"),0)),0)</f>
        <v>0</v>
      </c>
      <c r="BU612" s="3">
        <f ca="1">IFERROR(INDEX(INDIRECT("day_wise_sales_data!$B$2:$BZ$599"),MATCH(resource!$CC612,day_wise_sales_data!$A$2:$A$500,0),MATCH(resource!BU$2,INDIRECT("day_wise_sales_data!$B$1:$BZ$1"),0)),0)</f>
        <v>0</v>
      </c>
      <c r="BV612" s="3">
        <f ca="1">IFERROR(INDEX(INDIRECT("day_wise_sales_data!$B$2:$BZ$599"),MATCH(resource!$CC612,day_wise_sales_data!$A$2:$A$500,0),MATCH(resource!BV$2,INDIRECT("day_wise_sales_data!$B$1:$BZ$1"),0)),0)</f>
        <v>0</v>
      </c>
      <c r="BW612" s="3">
        <f ca="1">IFERROR(INDEX(INDIRECT("day_wise_sales_data!$B$2:$BZ$599"),MATCH(resource!$CC612,day_wise_sales_data!$A$2:$A$500,0),MATCH(resource!BW$2,INDIRECT("day_wise_sales_data!$B$1:$BZ$1"),0)),0)</f>
        <v>0</v>
      </c>
      <c r="BX612" s="3">
        <f ca="1">IFERROR(INDEX(INDIRECT("day_wise_sales_data!$B$2:$BZ$599"),MATCH(resource!$CC612,day_wise_sales_data!$A$2:$A$500,0),MATCH(resource!BX$2,INDIRECT("day_wise_sales_data!$B$1:$BZ$1"),0)),0)</f>
        <v>0</v>
      </c>
      <c r="BY612" s="3">
        <f ca="1">IFERROR(INDEX(INDIRECT("day_wise_sales_data!$B$2:$BZ$599"),MATCH(resource!$CC612,day_wise_sales_data!$A$2:$A$500,0),MATCH(resource!BY$2,INDIRECT("day_wise_sales_data!$B$1:$BZ$1"),0)),0)</f>
        <v>0</v>
      </c>
      <c r="BZ612" s="3">
        <f ca="1">IFERROR(INDEX(INDIRECT("day_wise_sales_data!$B$2:$BZ$599"),MATCH(resource!$CC612,day_wise_sales_data!$A$2:$A$500,0),MATCH(resource!BZ$2,INDIRECT("day_wise_sales_data!$B$1:$BZ$1"),0)),0)</f>
        <v>0</v>
      </c>
      <c r="CA612" s="3">
        <f ca="1">IFERROR(INDEX(INDIRECT("day_wise_sales_data!$B$2:$BZ$599"),MATCH(resource!$CC612,day_wise_sales_data!$A$2:$A$500,0),MATCH(resource!CA$2,INDIRECT("day_wise_sales_data!$B$1:$BZ$1"),0)),0)</f>
        <v>0</v>
      </c>
      <c r="CC612" s="4">
        <f>sales_data!H611</f>
        <v>0</v>
      </c>
      <c r="CD612" s="1">
        <v>610</v>
      </c>
      <c r="CE612" s="1" t="str">
        <f>IF(AQ612=report!$AQ$3,resource!CD612,"")</f>
        <v/>
      </c>
      <c r="CF612" s="5" t="str">
        <f>IFERROR(SMALL($CE$3:$CE$1001,ROWS($CE$3:CE612)),"")</f>
        <v/>
      </c>
      <c r="CH612">
        <f>IFERROR(VLOOKUP($CC612,data_pull!$E$22:$G$700,2,0),0)</f>
        <v>0</v>
      </c>
      <c r="DK612" s="3" t="str">
        <f>IFERROR(INDEX(COD_SALES!$B$5:$Z$500,MATCH(resource!$CC612,COD_SALES!$A$5:$A$500,0),MATCH(resource!DK$2,COD_SALES!$B$4:$Z$4,0)),"")</f>
        <v/>
      </c>
      <c r="DL612" s="3" t="str">
        <f>IFERROR(INDEX(COD_SALES!$B$5:$Z$500,MATCH(resource!$CC612,COD_SALES!$A$5:$A$500,0),MATCH(resource!DL$2,COD_SALES!$B$4:$Z$4,0)),"")</f>
        <v/>
      </c>
      <c r="DM612" s="3" t="str">
        <f>IFERROR(INDEX(COD_SALES!$B$5:$Z$500,MATCH(resource!$CC612,COD_SALES!$A$5:$A$500,0),MATCH(resource!DM$2,COD_SALES!$B$4:$Z$4,0)),"")</f>
        <v/>
      </c>
      <c r="DN612" s="3" t="str">
        <f>IFERROR(INDEX(COD_SALES!$B$5:$Z$500,MATCH(resource!$CC612,COD_SALES!$A$5:$A$500,0),MATCH(resource!DN$2,COD_SALES!$B$4:$Z$4,0)),"")</f>
        <v/>
      </c>
      <c r="DO612" s="3" t="str">
        <f>IFERROR(INDEX(COD_SALES!$B$5:$Z$500,MATCH(resource!$CC612,COD_SALES!$A$5:$A$500,0),MATCH(resource!DO$2,COD_SALES!$B$4:$Z$4,0)),"")</f>
        <v/>
      </c>
      <c r="DP612" s="3" t="str">
        <f>IFERROR(INDEX(COD_SALES!$B$5:$Z$500,MATCH(resource!$CC612,COD_SALES!$A$5:$A$500,0),MATCH(resource!DP$2,COD_SALES!$B$4:$Z$4,0)),"")</f>
        <v/>
      </c>
      <c r="DQ612" s="3" t="str">
        <f>IFERROR(INDEX(COD_SALES!$B$5:$Z$500,MATCH(resource!$CC612,COD_SALES!$A$5:$A$500,0),MATCH(resource!DQ$2,COD_SALES!$B$4:$Z$4,0)),"")</f>
        <v/>
      </c>
      <c r="DR612" s="3" t="str">
        <f>IFERROR(INDEX(COD_SALES!$B$5:$Z$500,MATCH(resource!$CC612,COD_SALES!$A$5:$A$500,0),MATCH(resource!DR$2,COD_SALES!$B$4:$Z$4,0)),"")</f>
        <v/>
      </c>
      <c r="DS612" s="3" t="str">
        <f>IFERROR(INDEX(COD_SALES!$B$5:$Z$500,MATCH(resource!$CC612,COD_SALES!$A$5:$A$500,0),MATCH(resource!DS$2,COD_SALES!$B$4:$Z$4,0)),"")</f>
        <v/>
      </c>
      <c r="DT612" s="3" t="str">
        <f>IFERROR(INDEX(COD_SALES!$B$5:$Z$500,MATCH(resource!$CC612,COD_SALES!$A$5:$A$500,0),MATCH(resource!DT$2,COD_SALES!$B$4:$Z$4,0)),"")</f>
        <v/>
      </c>
      <c r="DU612" s="3" t="str">
        <f>IFERROR(INDEX(COD_SALES!$B$5:$Z$500,MATCH(resource!$CC612,COD_SALES!$A$5:$A$500,0),MATCH(resource!DU$2,COD_SALES!$B$4:$Z$4,0)),"")</f>
        <v/>
      </c>
      <c r="DV612" s="3" t="str">
        <f>IFERROR(INDEX(COD_SALES!$B$5:$Z$500,MATCH(resource!$CC612,COD_SALES!$A$5:$A$500,0),MATCH(resource!DV$2,COD_SALES!$B$4:$Z$4,0)),"")</f>
        <v/>
      </c>
      <c r="DW612" s="3" t="str">
        <f>IFERROR(INDEX(COD_SALES!$B$5:$Z$500,MATCH(resource!$CC612,COD_SALES!$A$5:$A$500,0),MATCH(resource!DW$2,COD_SALES!$B$4:$Z$4,0)),"")</f>
        <v/>
      </c>
      <c r="DX612" s="3" t="str">
        <f>IFERROR(INDEX(COD_SALES!$B$5:$Z$500,MATCH(resource!$CC612,COD_SALES!$A$5:$A$500,0),MATCH(resource!DX$2,COD_SALES!$B$4:$Z$4,0)),"")</f>
        <v/>
      </c>
      <c r="DY612" s="3" t="str">
        <f>IFERROR(INDEX(COD_SALES!$B$5:$Z$500,MATCH(resource!$CC612,COD_SALES!$A$5:$A$500,0),MATCH(resource!DY$2,COD_SALES!$B$4:$Z$4,0)),"")</f>
        <v/>
      </c>
      <c r="DZ612" s="3" t="str">
        <f>IFERROR(INDEX(COD_SALES!$B$5:$Z$500,MATCH(resource!$CC612,COD_SALES!$A$5:$A$500,0),MATCH(resource!DZ$2,COD_SALES!$B$4:$Z$4,0)),"")</f>
        <v/>
      </c>
      <c r="EA612" s="3" t="str">
        <f>IFERROR(INDEX(COD_SALES!$B$5:$Z$500,MATCH(resource!$CC612,COD_SALES!$A$5:$A$500,0),MATCH(resource!EA$2,COD_SALES!$B$4:$Z$4,0)),"")</f>
        <v/>
      </c>
      <c r="EB612" s="3">
        <f t="shared" si="134"/>
        <v>0</v>
      </c>
      <c r="EW612" s="3">
        <f>IFERROR(VLOOKUP(CC612,data_pull!$AO$25:$AR$546,2,0),0)</f>
        <v>0</v>
      </c>
      <c r="EX612" s="1">
        <f>IFERROR(VLOOKUP(CC612,data_pull!$AO$25:$AR$546,4,0),0)</f>
        <v>0</v>
      </c>
    </row>
    <row r="613" spans="13:154" x14ac:dyDescent="0.25"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4">
        <f>sales_data!B612</f>
        <v>0</v>
      </c>
      <c r="AR613" s="4">
        <f>sales_data!C612</f>
        <v>0</v>
      </c>
      <c r="AS613" s="5" t="str">
        <f t="shared" si="133"/>
        <v/>
      </c>
      <c r="AT613" s="4">
        <f>sales_data!I612</f>
        <v>0</v>
      </c>
      <c r="AU613" s="4">
        <f>sales_data!W612</f>
        <v>0</v>
      </c>
      <c r="AV613" s="1">
        <f>sales_data!N612</f>
        <v>0</v>
      </c>
      <c r="AW613" s="1">
        <f>sales_data!P612</f>
        <v>0</v>
      </c>
      <c r="AX613" s="3">
        <f ca="1">IFERROR(INDEX(INDIRECT("day_wise_sales_data!$B$2:$BZ$599"),MATCH(resource!$CC613,day_wise_sales_data!$A$2:$A$500,0),MATCH(resource!AX$2,INDIRECT("day_wise_sales_data!$B$1:$BZ$1"),0)),0)</f>
        <v>0</v>
      </c>
      <c r="AY613" s="3">
        <f ca="1">IFERROR(INDEX(INDIRECT("day_wise_sales_data!$B$2:$BZ$599"),MATCH(resource!$CC613,day_wise_sales_data!$A$2:$A$500,0),MATCH(resource!AY$2,INDIRECT("day_wise_sales_data!$B$1:$BZ$1"),0)),0)</f>
        <v>0</v>
      </c>
      <c r="AZ613" s="3">
        <f ca="1">IFERROR(INDEX(INDIRECT("day_wise_sales_data!$B$2:$BZ$599"),MATCH(resource!$CC613,day_wise_sales_data!$A$2:$A$500,0),MATCH(resource!AZ$2,INDIRECT("day_wise_sales_data!$B$1:$BZ$1"),0)),0)</f>
        <v>0</v>
      </c>
      <c r="BA613" s="3">
        <f ca="1">IFERROR(INDEX(INDIRECT("day_wise_sales_data!$B$2:$BZ$599"),MATCH(resource!$CC613,day_wise_sales_data!$A$2:$A$500,0),MATCH(resource!BA$2,INDIRECT("day_wise_sales_data!$B$1:$BZ$1"),0)),0)</f>
        <v>0</v>
      </c>
      <c r="BB613" s="3">
        <f ca="1">IFERROR(INDEX(INDIRECT("day_wise_sales_data!$B$2:$BZ$599"),MATCH(resource!$CC613,day_wise_sales_data!$A$2:$A$500,0),MATCH(resource!BB$2,INDIRECT("day_wise_sales_data!$B$1:$BZ$1"),0)),0)</f>
        <v>0</v>
      </c>
      <c r="BC613" s="3">
        <f ca="1">IFERROR(INDEX(INDIRECT("day_wise_sales_data!$B$2:$BZ$599"),MATCH(resource!$CC613,day_wise_sales_data!$A$2:$A$500,0),MATCH(resource!BC$2,INDIRECT("day_wise_sales_data!$B$1:$BZ$1"),0)),0)</f>
        <v>0</v>
      </c>
      <c r="BD613" s="3">
        <f ca="1">IFERROR(INDEX(INDIRECT("day_wise_sales_data!$B$2:$BZ$599"),MATCH(resource!$CC613,day_wise_sales_data!$A$2:$A$500,0),MATCH(resource!BD$2,INDIRECT("day_wise_sales_data!$B$1:$BZ$1"),0)),0)</f>
        <v>0</v>
      </c>
      <c r="BE613" s="3">
        <f ca="1">IFERROR(INDEX(INDIRECT("day_wise_sales_data!$B$2:$BZ$599"),MATCH(resource!$CC613,day_wise_sales_data!$A$2:$A$500,0),MATCH(resource!BE$2,INDIRECT("day_wise_sales_data!$B$1:$BZ$1"),0)),0)</f>
        <v>0</v>
      </c>
      <c r="BF613" s="3">
        <f ca="1">IFERROR(INDEX(INDIRECT("day_wise_sales_data!$B$2:$BZ$599"),MATCH(resource!$CC613,day_wise_sales_data!$A$2:$A$500,0),MATCH(resource!BF$2,INDIRECT("day_wise_sales_data!$B$1:$BZ$1"),0)),0)</f>
        <v>0</v>
      </c>
      <c r="BG613" s="3">
        <f ca="1">IFERROR(INDEX(INDIRECT("day_wise_sales_data!$B$2:$BZ$599"),MATCH(resource!$CC613,day_wise_sales_data!$A$2:$A$500,0),MATCH(resource!BG$2,INDIRECT("day_wise_sales_data!$B$1:$BZ$1"),0)),0)</f>
        <v>0</v>
      </c>
      <c r="BH613" s="3">
        <f ca="1">IFERROR(INDEX(INDIRECT("day_wise_sales_data!$B$2:$BZ$599"),MATCH(resource!$CC613,day_wise_sales_data!$A$2:$A$500,0),MATCH(resource!BH$2,INDIRECT("day_wise_sales_data!$B$1:$BZ$1"),0)),0)</f>
        <v>0</v>
      </c>
      <c r="BI613" s="3">
        <f ca="1">IFERROR(INDEX(INDIRECT("day_wise_sales_data!$B$2:$BZ$599"),MATCH(resource!$CC613,day_wise_sales_data!$A$2:$A$500,0),MATCH(resource!BI$2,INDIRECT("day_wise_sales_data!$B$1:$BZ$1"),0)),0)</f>
        <v>0</v>
      </c>
      <c r="BJ613" s="3">
        <f ca="1">IFERROR(INDEX(INDIRECT("day_wise_sales_data!$B$2:$BZ$599"),MATCH(resource!$CC613,day_wise_sales_data!$A$2:$A$500,0),MATCH(resource!BJ$2,INDIRECT("day_wise_sales_data!$B$1:$BZ$1"),0)),0)</f>
        <v>0</v>
      </c>
      <c r="BK613" s="3">
        <f ca="1">IFERROR(INDEX(INDIRECT("day_wise_sales_data!$B$2:$BZ$599"),MATCH(resource!$CC613,day_wise_sales_data!$A$2:$A$500,0),MATCH(resource!BK$2,INDIRECT("day_wise_sales_data!$B$1:$BZ$1"),0)),0)</f>
        <v>0</v>
      </c>
      <c r="BL613" s="3">
        <f ca="1">IFERROR(INDEX(INDIRECT("day_wise_sales_data!$B$2:$BZ$599"),MATCH(resource!$CC613,day_wise_sales_data!$A$2:$A$500,0),MATCH(resource!BL$2,INDIRECT("day_wise_sales_data!$B$1:$BZ$1"),0)),0)</f>
        <v>0</v>
      </c>
      <c r="BM613" s="3">
        <f ca="1">IFERROR(INDEX(INDIRECT("day_wise_sales_data!$B$2:$BZ$599"),MATCH(resource!$CC613,day_wise_sales_data!$A$2:$A$500,0),MATCH(resource!BM$2,INDIRECT("day_wise_sales_data!$B$1:$BZ$1"),0)),0)</f>
        <v>0</v>
      </c>
      <c r="BN613" s="3">
        <f ca="1">IFERROR(INDEX(INDIRECT("day_wise_sales_data!$B$2:$BZ$599"),MATCH(resource!$CC613,day_wise_sales_data!$A$2:$A$500,0),MATCH(resource!BN$2,INDIRECT("day_wise_sales_data!$B$1:$BZ$1"),0)),0)</f>
        <v>0</v>
      </c>
      <c r="BO613" s="3">
        <f ca="1">IFERROR(INDEX(INDIRECT("day_wise_sales_data!$B$2:$BZ$599"),MATCH(resource!$CC613,day_wise_sales_data!$A$2:$A$500,0),MATCH(resource!BO$2,INDIRECT("day_wise_sales_data!$B$1:$BZ$1"),0)),0)</f>
        <v>0</v>
      </c>
      <c r="BP613" s="3">
        <f ca="1">IFERROR(INDEX(INDIRECT("day_wise_sales_data!$B$2:$BZ$599"),MATCH(resource!$CC613,day_wise_sales_data!$A$2:$A$500,0),MATCH(resource!BP$2,INDIRECT("day_wise_sales_data!$B$1:$BZ$1"),0)),0)</f>
        <v>0</v>
      </c>
      <c r="BQ613" s="3">
        <f ca="1">IFERROR(INDEX(INDIRECT("day_wise_sales_data!$B$2:$BZ$599"),MATCH(resource!$CC613,day_wise_sales_data!$A$2:$A$500,0),MATCH(resource!BQ$2,INDIRECT("day_wise_sales_data!$B$1:$BZ$1"),0)),0)</f>
        <v>0</v>
      </c>
      <c r="BR613" s="3">
        <f ca="1">IFERROR(INDEX(INDIRECT("day_wise_sales_data!$B$2:$BZ$599"),MATCH(resource!$CC613,day_wise_sales_data!$A$2:$A$500,0),MATCH(resource!BR$2,INDIRECT("day_wise_sales_data!$B$1:$BZ$1"),0)),0)</f>
        <v>0</v>
      </c>
      <c r="BS613" s="3">
        <f ca="1">IFERROR(INDEX(INDIRECT("day_wise_sales_data!$B$2:$BZ$599"),MATCH(resource!$CC613,day_wise_sales_data!$A$2:$A$500,0),MATCH(resource!BS$2,INDIRECT("day_wise_sales_data!$B$1:$BZ$1"),0)),0)</f>
        <v>0</v>
      </c>
      <c r="BT613" s="3">
        <f ca="1">IFERROR(INDEX(INDIRECT("day_wise_sales_data!$B$2:$BZ$599"),MATCH(resource!$CC613,day_wise_sales_data!$A$2:$A$500,0),MATCH(resource!BT$2,INDIRECT("day_wise_sales_data!$B$1:$BZ$1"),0)),0)</f>
        <v>0</v>
      </c>
      <c r="BU613" s="3">
        <f ca="1">IFERROR(INDEX(INDIRECT("day_wise_sales_data!$B$2:$BZ$599"),MATCH(resource!$CC613,day_wise_sales_data!$A$2:$A$500,0),MATCH(resource!BU$2,INDIRECT("day_wise_sales_data!$B$1:$BZ$1"),0)),0)</f>
        <v>0</v>
      </c>
      <c r="BV613" s="3">
        <f ca="1">IFERROR(INDEX(INDIRECT("day_wise_sales_data!$B$2:$BZ$599"),MATCH(resource!$CC613,day_wise_sales_data!$A$2:$A$500,0),MATCH(resource!BV$2,INDIRECT("day_wise_sales_data!$B$1:$BZ$1"),0)),0)</f>
        <v>0</v>
      </c>
      <c r="BW613" s="3">
        <f ca="1">IFERROR(INDEX(INDIRECT("day_wise_sales_data!$B$2:$BZ$599"),MATCH(resource!$CC613,day_wise_sales_data!$A$2:$A$500,0),MATCH(resource!BW$2,INDIRECT("day_wise_sales_data!$B$1:$BZ$1"),0)),0)</f>
        <v>0</v>
      </c>
      <c r="BX613" s="3">
        <f ca="1">IFERROR(INDEX(INDIRECT("day_wise_sales_data!$B$2:$BZ$599"),MATCH(resource!$CC613,day_wise_sales_data!$A$2:$A$500,0),MATCH(resource!BX$2,INDIRECT("day_wise_sales_data!$B$1:$BZ$1"),0)),0)</f>
        <v>0</v>
      </c>
      <c r="BY613" s="3">
        <f ca="1">IFERROR(INDEX(INDIRECT("day_wise_sales_data!$B$2:$BZ$599"),MATCH(resource!$CC613,day_wise_sales_data!$A$2:$A$500,0),MATCH(resource!BY$2,INDIRECT("day_wise_sales_data!$B$1:$BZ$1"),0)),0)</f>
        <v>0</v>
      </c>
      <c r="BZ613" s="3">
        <f ca="1">IFERROR(INDEX(INDIRECT("day_wise_sales_data!$B$2:$BZ$599"),MATCH(resource!$CC613,day_wise_sales_data!$A$2:$A$500,0),MATCH(resource!BZ$2,INDIRECT("day_wise_sales_data!$B$1:$BZ$1"),0)),0)</f>
        <v>0</v>
      </c>
      <c r="CA613" s="3">
        <f ca="1">IFERROR(INDEX(INDIRECT("day_wise_sales_data!$B$2:$BZ$599"),MATCH(resource!$CC613,day_wise_sales_data!$A$2:$A$500,0),MATCH(resource!CA$2,INDIRECT("day_wise_sales_data!$B$1:$BZ$1"),0)),0)</f>
        <v>0</v>
      </c>
      <c r="CC613" s="4">
        <f>sales_data!H612</f>
        <v>0</v>
      </c>
      <c r="CD613" s="1">
        <v>611</v>
      </c>
      <c r="CE613" s="1" t="str">
        <f>IF(AQ613=report!$AQ$3,resource!CD613,"")</f>
        <v/>
      </c>
      <c r="CF613" s="5" t="str">
        <f>IFERROR(SMALL($CE$3:$CE$1001,ROWS($CE$3:CE613)),"")</f>
        <v/>
      </c>
      <c r="CH613">
        <f>IFERROR(VLOOKUP($CC613,data_pull!$E$22:$G$700,2,0),0)</f>
        <v>0</v>
      </c>
      <c r="DK613" s="3" t="str">
        <f>IFERROR(INDEX(COD_SALES!$B$5:$Z$500,MATCH(resource!$CC613,COD_SALES!$A$5:$A$500,0),MATCH(resource!DK$2,COD_SALES!$B$4:$Z$4,0)),"")</f>
        <v/>
      </c>
      <c r="DL613" s="3" t="str">
        <f>IFERROR(INDEX(COD_SALES!$B$5:$Z$500,MATCH(resource!$CC613,COD_SALES!$A$5:$A$500,0),MATCH(resource!DL$2,COD_SALES!$B$4:$Z$4,0)),"")</f>
        <v/>
      </c>
      <c r="DM613" s="3" t="str">
        <f>IFERROR(INDEX(COD_SALES!$B$5:$Z$500,MATCH(resource!$CC613,COD_SALES!$A$5:$A$500,0),MATCH(resource!DM$2,COD_SALES!$B$4:$Z$4,0)),"")</f>
        <v/>
      </c>
      <c r="DN613" s="3" t="str">
        <f>IFERROR(INDEX(COD_SALES!$B$5:$Z$500,MATCH(resource!$CC613,COD_SALES!$A$5:$A$500,0),MATCH(resource!DN$2,COD_SALES!$B$4:$Z$4,0)),"")</f>
        <v/>
      </c>
      <c r="DO613" s="3" t="str">
        <f>IFERROR(INDEX(COD_SALES!$B$5:$Z$500,MATCH(resource!$CC613,COD_SALES!$A$5:$A$500,0),MATCH(resource!DO$2,COD_SALES!$B$4:$Z$4,0)),"")</f>
        <v/>
      </c>
      <c r="DP613" s="3" t="str">
        <f>IFERROR(INDEX(COD_SALES!$B$5:$Z$500,MATCH(resource!$CC613,COD_SALES!$A$5:$A$500,0),MATCH(resource!DP$2,COD_SALES!$B$4:$Z$4,0)),"")</f>
        <v/>
      </c>
      <c r="DQ613" s="3" t="str">
        <f>IFERROR(INDEX(COD_SALES!$B$5:$Z$500,MATCH(resource!$CC613,COD_SALES!$A$5:$A$500,0),MATCH(resource!DQ$2,COD_SALES!$B$4:$Z$4,0)),"")</f>
        <v/>
      </c>
      <c r="DR613" s="3" t="str">
        <f>IFERROR(INDEX(COD_SALES!$B$5:$Z$500,MATCH(resource!$CC613,COD_SALES!$A$5:$A$500,0),MATCH(resource!DR$2,COD_SALES!$B$4:$Z$4,0)),"")</f>
        <v/>
      </c>
      <c r="DS613" s="3" t="str">
        <f>IFERROR(INDEX(COD_SALES!$B$5:$Z$500,MATCH(resource!$CC613,COD_SALES!$A$5:$A$500,0),MATCH(resource!DS$2,COD_SALES!$B$4:$Z$4,0)),"")</f>
        <v/>
      </c>
      <c r="DT613" s="3" t="str">
        <f>IFERROR(INDEX(COD_SALES!$B$5:$Z$500,MATCH(resource!$CC613,COD_SALES!$A$5:$A$500,0),MATCH(resource!DT$2,COD_SALES!$B$4:$Z$4,0)),"")</f>
        <v/>
      </c>
      <c r="DU613" s="3" t="str">
        <f>IFERROR(INDEX(COD_SALES!$B$5:$Z$500,MATCH(resource!$CC613,COD_SALES!$A$5:$A$500,0),MATCH(resource!DU$2,COD_SALES!$B$4:$Z$4,0)),"")</f>
        <v/>
      </c>
      <c r="DV613" s="3" t="str">
        <f>IFERROR(INDEX(COD_SALES!$B$5:$Z$500,MATCH(resource!$CC613,COD_SALES!$A$5:$A$500,0),MATCH(resource!DV$2,COD_SALES!$B$4:$Z$4,0)),"")</f>
        <v/>
      </c>
      <c r="DW613" s="3" t="str">
        <f>IFERROR(INDEX(COD_SALES!$B$5:$Z$500,MATCH(resource!$CC613,COD_SALES!$A$5:$A$500,0),MATCH(resource!DW$2,COD_SALES!$B$4:$Z$4,0)),"")</f>
        <v/>
      </c>
      <c r="DX613" s="3" t="str">
        <f>IFERROR(INDEX(COD_SALES!$B$5:$Z$500,MATCH(resource!$CC613,COD_SALES!$A$5:$A$500,0),MATCH(resource!DX$2,COD_SALES!$B$4:$Z$4,0)),"")</f>
        <v/>
      </c>
      <c r="DY613" s="3" t="str">
        <f>IFERROR(INDEX(COD_SALES!$B$5:$Z$500,MATCH(resource!$CC613,COD_SALES!$A$5:$A$500,0),MATCH(resource!DY$2,COD_SALES!$B$4:$Z$4,0)),"")</f>
        <v/>
      </c>
      <c r="DZ613" s="3" t="str">
        <f>IFERROR(INDEX(COD_SALES!$B$5:$Z$500,MATCH(resource!$CC613,COD_SALES!$A$5:$A$500,0),MATCH(resource!DZ$2,COD_SALES!$B$4:$Z$4,0)),"")</f>
        <v/>
      </c>
      <c r="EA613" s="3" t="str">
        <f>IFERROR(INDEX(COD_SALES!$B$5:$Z$500,MATCH(resource!$CC613,COD_SALES!$A$5:$A$500,0),MATCH(resource!EA$2,COD_SALES!$B$4:$Z$4,0)),"")</f>
        <v/>
      </c>
      <c r="EB613" s="3">
        <f t="shared" si="134"/>
        <v>0</v>
      </c>
      <c r="EW613" s="3">
        <f>IFERROR(VLOOKUP(CC613,data_pull!$AO$25:$AR$546,2,0),0)</f>
        <v>0</v>
      </c>
      <c r="EX613" s="1">
        <f>IFERROR(VLOOKUP(CC613,data_pull!$AO$25:$AR$546,4,0),0)</f>
        <v>0</v>
      </c>
    </row>
    <row r="614" spans="13:154" x14ac:dyDescent="0.25"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4">
        <f>sales_data!B613</f>
        <v>0</v>
      </c>
      <c r="AR614" s="4">
        <f>sales_data!C613</f>
        <v>0</v>
      </c>
      <c r="AS614" s="5" t="str">
        <f t="shared" si="133"/>
        <v/>
      </c>
      <c r="AT614" s="4">
        <f>sales_data!I613</f>
        <v>0</v>
      </c>
      <c r="AU614" s="4">
        <f>sales_data!W613</f>
        <v>0</v>
      </c>
      <c r="AV614" s="1">
        <f>sales_data!N613</f>
        <v>0</v>
      </c>
      <c r="AW614" s="1">
        <f>sales_data!P613</f>
        <v>0</v>
      </c>
      <c r="AX614" s="3">
        <f ca="1">IFERROR(INDEX(INDIRECT("day_wise_sales_data!$B$2:$BZ$599"),MATCH(resource!$CC614,day_wise_sales_data!$A$2:$A$500,0),MATCH(resource!AX$2,INDIRECT("day_wise_sales_data!$B$1:$BZ$1"),0)),0)</f>
        <v>0</v>
      </c>
      <c r="AY614" s="3">
        <f ca="1">IFERROR(INDEX(INDIRECT("day_wise_sales_data!$B$2:$BZ$599"),MATCH(resource!$CC614,day_wise_sales_data!$A$2:$A$500,0),MATCH(resource!AY$2,INDIRECT("day_wise_sales_data!$B$1:$BZ$1"),0)),0)</f>
        <v>0</v>
      </c>
      <c r="AZ614" s="3">
        <f ca="1">IFERROR(INDEX(INDIRECT("day_wise_sales_data!$B$2:$BZ$599"),MATCH(resource!$CC614,day_wise_sales_data!$A$2:$A$500,0),MATCH(resource!AZ$2,INDIRECT("day_wise_sales_data!$B$1:$BZ$1"),0)),0)</f>
        <v>0</v>
      </c>
      <c r="BA614" s="3">
        <f ca="1">IFERROR(INDEX(INDIRECT("day_wise_sales_data!$B$2:$BZ$599"),MATCH(resource!$CC614,day_wise_sales_data!$A$2:$A$500,0),MATCH(resource!BA$2,INDIRECT("day_wise_sales_data!$B$1:$BZ$1"),0)),0)</f>
        <v>0</v>
      </c>
      <c r="BB614" s="3">
        <f ca="1">IFERROR(INDEX(INDIRECT("day_wise_sales_data!$B$2:$BZ$599"),MATCH(resource!$CC614,day_wise_sales_data!$A$2:$A$500,0),MATCH(resource!BB$2,INDIRECT("day_wise_sales_data!$B$1:$BZ$1"),0)),0)</f>
        <v>0</v>
      </c>
      <c r="BC614" s="3">
        <f ca="1">IFERROR(INDEX(INDIRECT("day_wise_sales_data!$B$2:$BZ$599"),MATCH(resource!$CC614,day_wise_sales_data!$A$2:$A$500,0),MATCH(resource!BC$2,INDIRECT("day_wise_sales_data!$B$1:$BZ$1"),0)),0)</f>
        <v>0</v>
      </c>
      <c r="BD614" s="3">
        <f ca="1">IFERROR(INDEX(INDIRECT("day_wise_sales_data!$B$2:$BZ$599"),MATCH(resource!$CC614,day_wise_sales_data!$A$2:$A$500,0),MATCH(resource!BD$2,INDIRECT("day_wise_sales_data!$B$1:$BZ$1"),0)),0)</f>
        <v>0</v>
      </c>
      <c r="BE614" s="3">
        <f ca="1">IFERROR(INDEX(INDIRECT("day_wise_sales_data!$B$2:$BZ$599"),MATCH(resource!$CC614,day_wise_sales_data!$A$2:$A$500,0),MATCH(resource!BE$2,INDIRECT("day_wise_sales_data!$B$1:$BZ$1"),0)),0)</f>
        <v>0</v>
      </c>
      <c r="BF614" s="3">
        <f ca="1">IFERROR(INDEX(INDIRECT("day_wise_sales_data!$B$2:$BZ$599"),MATCH(resource!$CC614,day_wise_sales_data!$A$2:$A$500,0),MATCH(resource!BF$2,INDIRECT("day_wise_sales_data!$B$1:$BZ$1"),0)),0)</f>
        <v>0</v>
      </c>
      <c r="BG614" s="3">
        <f ca="1">IFERROR(INDEX(INDIRECT("day_wise_sales_data!$B$2:$BZ$599"),MATCH(resource!$CC614,day_wise_sales_data!$A$2:$A$500,0),MATCH(resource!BG$2,INDIRECT("day_wise_sales_data!$B$1:$BZ$1"),0)),0)</f>
        <v>0</v>
      </c>
      <c r="BH614" s="3">
        <f ca="1">IFERROR(INDEX(INDIRECT("day_wise_sales_data!$B$2:$BZ$599"),MATCH(resource!$CC614,day_wise_sales_data!$A$2:$A$500,0),MATCH(resource!BH$2,INDIRECT("day_wise_sales_data!$B$1:$BZ$1"),0)),0)</f>
        <v>0</v>
      </c>
      <c r="BI614" s="3">
        <f ca="1">IFERROR(INDEX(INDIRECT("day_wise_sales_data!$B$2:$BZ$599"),MATCH(resource!$CC614,day_wise_sales_data!$A$2:$A$500,0),MATCH(resource!BI$2,INDIRECT("day_wise_sales_data!$B$1:$BZ$1"),0)),0)</f>
        <v>0</v>
      </c>
      <c r="BJ614" s="3">
        <f ca="1">IFERROR(INDEX(INDIRECT("day_wise_sales_data!$B$2:$BZ$599"),MATCH(resource!$CC614,day_wise_sales_data!$A$2:$A$500,0),MATCH(resource!BJ$2,INDIRECT("day_wise_sales_data!$B$1:$BZ$1"),0)),0)</f>
        <v>0</v>
      </c>
      <c r="BK614" s="3">
        <f ca="1">IFERROR(INDEX(INDIRECT("day_wise_sales_data!$B$2:$BZ$599"),MATCH(resource!$CC614,day_wise_sales_data!$A$2:$A$500,0),MATCH(resource!BK$2,INDIRECT("day_wise_sales_data!$B$1:$BZ$1"),0)),0)</f>
        <v>0</v>
      </c>
      <c r="BL614" s="3">
        <f ca="1">IFERROR(INDEX(INDIRECT("day_wise_sales_data!$B$2:$BZ$599"),MATCH(resource!$CC614,day_wise_sales_data!$A$2:$A$500,0),MATCH(resource!BL$2,INDIRECT("day_wise_sales_data!$B$1:$BZ$1"),0)),0)</f>
        <v>0</v>
      </c>
      <c r="BM614" s="3">
        <f ca="1">IFERROR(INDEX(INDIRECT("day_wise_sales_data!$B$2:$BZ$599"),MATCH(resource!$CC614,day_wise_sales_data!$A$2:$A$500,0),MATCH(resource!BM$2,INDIRECT("day_wise_sales_data!$B$1:$BZ$1"),0)),0)</f>
        <v>0</v>
      </c>
      <c r="BN614" s="3">
        <f ca="1">IFERROR(INDEX(INDIRECT("day_wise_sales_data!$B$2:$BZ$599"),MATCH(resource!$CC614,day_wise_sales_data!$A$2:$A$500,0),MATCH(resource!BN$2,INDIRECT("day_wise_sales_data!$B$1:$BZ$1"),0)),0)</f>
        <v>0</v>
      </c>
      <c r="BO614" s="3">
        <f ca="1">IFERROR(INDEX(INDIRECT("day_wise_sales_data!$B$2:$BZ$599"),MATCH(resource!$CC614,day_wise_sales_data!$A$2:$A$500,0),MATCH(resource!BO$2,INDIRECT("day_wise_sales_data!$B$1:$BZ$1"),0)),0)</f>
        <v>0</v>
      </c>
      <c r="BP614" s="3">
        <f ca="1">IFERROR(INDEX(INDIRECT("day_wise_sales_data!$B$2:$BZ$599"),MATCH(resource!$CC614,day_wise_sales_data!$A$2:$A$500,0),MATCH(resource!BP$2,INDIRECT("day_wise_sales_data!$B$1:$BZ$1"),0)),0)</f>
        <v>0</v>
      </c>
      <c r="BQ614" s="3">
        <f ca="1">IFERROR(INDEX(INDIRECT("day_wise_sales_data!$B$2:$BZ$599"),MATCH(resource!$CC614,day_wise_sales_data!$A$2:$A$500,0),MATCH(resource!BQ$2,INDIRECT("day_wise_sales_data!$B$1:$BZ$1"),0)),0)</f>
        <v>0</v>
      </c>
      <c r="BR614" s="3">
        <f ca="1">IFERROR(INDEX(INDIRECT("day_wise_sales_data!$B$2:$BZ$599"),MATCH(resource!$CC614,day_wise_sales_data!$A$2:$A$500,0),MATCH(resource!BR$2,INDIRECT("day_wise_sales_data!$B$1:$BZ$1"),0)),0)</f>
        <v>0</v>
      </c>
      <c r="BS614" s="3">
        <f ca="1">IFERROR(INDEX(INDIRECT("day_wise_sales_data!$B$2:$BZ$599"),MATCH(resource!$CC614,day_wise_sales_data!$A$2:$A$500,0),MATCH(resource!BS$2,INDIRECT("day_wise_sales_data!$B$1:$BZ$1"),0)),0)</f>
        <v>0</v>
      </c>
      <c r="BT614" s="3">
        <f ca="1">IFERROR(INDEX(INDIRECT("day_wise_sales_data!$B$2:$BZ$599"),MATCH(resource!$CC614,day_wise_sales_data!$A$2:$A$500,0),MATCH(resource!BT$2,INDIRECT("day_wise_sales_data!$B$1:$BZ$1"),0)),0)</f>
        <v>0</v>
      </c>
      <c r="BU614" s="3">
        <f ca="1">IFERROR(INDEX(INDIRECT("day_wise_sales_data!$B$2:$BZ$599"),MATCH(resource!$CC614,day_wise_sales_data!$A$2:$A$500,0),MATCH(resource!BU$2,INDIRECT("day_wise_sales_data!$B$1:$BZ$1"),0)),0)</f>
        <v>0</v>
      </c>
      <c r="BV614" s="3">
        <f ca="1">IFERROR(INDEX(INDIRECT("day_wise_sales_data!$B$2:$BZ$599"),MATCH(resource!$CC614,day_wise_sales_data!$A$2:$A$500,0),MATCH(resource!BV$2,INDIRECT("day_wise_sales_data!$B$1:$BZ$1"),0)),0)</f>
        <v>0</v>
      </c>
      <c r="BW614" s="3">
        <f ca="1">IFERROR(INDEX(INDIRECT("day_wise_sales_data!$B$2:$BZ$599"),MATCH(resource!$CC614,day_wise_sales_data!$A$2:$A$500,0),MATCH(resource!BW$2,INDIRECT("day_wise_sales_data!$B$1:$BZ$1"),0)),0)</f>
        <v>0</v>
      </c>
      <c r="BX614" s="3">
        <f ca="1">IFERROR(INDEX(INDIRECT("day_wise_sales_data!$B$2:$BZ$599"),MATCH(resource!$CC614,day_wise_sales_data!$A$2:$A$500,0),MATCH(resource!BX$2,INDIRECT("day_wise_sales_data!$B$1:$BZ$1"),0)),0)</f>
        <v>0</v>
      </c>
      <c r="BY614" s="3">
        <f ca="1">IFERROR(INDEX(INDIRECT("day_wise_sales_data!$B$2:$BZ$599"),MATCH(resource!$CC614,day_wise_sales_data!$A$2:$A$500,0),MATCH(resource!BY$2,INDIRECT("day_wise_sales_data!$B$1:$BZ$1"),0)),0)</f>
        <v>0</v>
      </c>
      <c r="BZ614" s="3">
        <f ca="1">IFERROR(INDEX(INDIRECT("day_wise_sales_data!$B$2:$BZ$599"),MATCH(resource!$CC614,day_wise_sales_data!$A$2:$A$500,0),MATCH(resource!BZ$2,INDIRECT("day_wise_sales_data!$B$1:$BZ$1"),0)),0)</f>
        <v>0</v>
      </c>
      <c r="CA614" s="3">
        <f ca="1">IFERROR(INDEX(INDIRECT("day_wise_sales_data!$B$2:$BZ$599"),MATCH(resource!$CC614,day_wise_sales_data!$A$2:$A$500,0),MATCH(resource!CA$2,INDIRECT("day_wise_sales_data!$B$1:$BZ$1"),0)),0)</f>
        <v>0</v>
      </c>
      <c r="CC614" s="4">
        <f>sales_data!H613</f>
        <v>0</v>
      </c>
      <c r="CD614" s="1">
        <v>612</v>
      </c>
      <c r="CE614" s="1" t="str">
        <f>IF(AQ614=report!$AQ$3,resource!CD614,"")</f>
        <v/>
      </c>
      <c r="CF614" s="5" t="str">
        <f>IFERROR(SMALL($CE$3:$CE$1001,ROWS($CE$3:CE614)),"")</f>
        <v/>
      </c>
      <c r="CH614">
        <f>IFERROR(VLOOKUP($CC614,data_pull!$E$22:$G$700,2,0),0)</f>
        <v>0</v>
      </c>
      <c r="DK614" s="3" t="str">
        <f>IFERROR(INDEX(COD_SALES!$B$5:$Z$500,MATCH(resource!$CC614,COD_SALES!$A$5:$A$500,0),MATCH(resource!DK$2,COD_SALES!$B$4:$Z$4,0)),"")</f>
        <v/>
      </c>
      <c r="DL614" s="3" t="str">
        <f>IFERROR(INDEX(COD_SALES!$B$5:$Z$500,MATCH(resource!$CC614,COD_SALES!$A$5:$A$500,0),MATCH(resource!DL$2,COD_SALES!$B$4:$Z$4,0)),"")</f>
        <v/>
      </c>
      <c r="DM614" s="3" t="str">
        <f>IFERROR(INDEX(COD_SALES!$B$5:$Z$500,MATCH(resource!$CC614,COD_SALES!$A$5:$A$500,0),MATCH(resource!DM$2,COD_SALES!$B$4:$Z$4,0)),"")</f>
        <v/>
      </c>
      <c r="DN614" s="3" t="str">
        <f>IFERROR(INDEX(COD_SALES!$B$5:$Z$500,MATCH(resource!$CC614,COD_SALES!$A$5:$A$500,0),MATCH(resource!DN$2,COD_SALES!$B$4:$Z$4,0)),"")</f>
        <v/>
      </c>
      <c r="DO614" s="3" t="str">
        <f>IFERROR(INDEX(COD_SALES!$B$5:$Z$500,MATCH(resource!$CC614,COD_SALES!$A$5:$A$500,0),MATCH(resource!DO$2,COD_SALES!$B$4:$Z$4,0)),"")</f>
        <v/>
      </c>
      <c r="DP614" s="3" t="str">
        <f>IFERROR(INDEX(COD_SALES!$B$5:$Z$500,MATCH(resource!$CC614,COD_SALES!$A$5:$A$500,0),MATCH(resource!DP$2,COD_SALES!$B$4:$Z$4,0)),"")</f>
        <v/>
      </c>
      <c r="DQ614" s="3" t="str">
        <f>IFERROR(INDEX(COD_SALES!$B$5:$Z$500,MATCH(resource!$CC614,COD_SALES!$A$5:$A$500,0),MATCH(resource!DQ$2,COD_SALES!$B$4:$Z$4,0)),"")</f>
        <v/>
      </c>
      <c r="DR614" s="3" t="str">
        <f>IFERROR(INDEX(COD_SALES!$B$5:$Z$500,MATCH(resource!$CC614,COD_SALES!$A$5:$A$500,0),MATCH(resource!DR$2,COD_SALES!$B$4:$Z$4,0)),"")</f>
        <v/>
      </c>
      <c r="DS614" s="3" t="str">
        <f>IFERROR(INDEX(COD_SALES!$B$5:$Z$500,MATCH(resource!$CC614,COD_SALES!$A$5:$A$500,0),MATCH(resource!DS$2,COD_SALES!$B$4:$Z$4,0)),"")</f>
        <v/>
      </c>
      <c r="DT614" s="3" t="str">
        <f>IFERROR(INDEX(COD_SALES!$B$5:$Z$500,MATCH(resource!$CC614,COD_SALES!$A$5:$A$500,0),MATCH(resource!DT$2,COD_SALES!$B$4:$Z$4,0)),"")</f>
        <v/>
      </c>
      <c r="DU614" s="3" t="str">
        <f>IFERROR(INDEX(COD_SALES!$B$5:$Z$500,MATCH(resource!$CC614,COD_SALES!$A$5:$A$500,0),MATCH(resource!DU$2,COD_SALES!$B$4:$Z$4,0)),"")</f>
        <v/>
      </c>
      <c r="DV614" s="3" t="str">
        <f>IFERROR(INDEX(COD_SALES!$B$5:$Z$500,MATCH(resource!$CC614,COD_SALES!$A$5:$A$500,0),MATCH(resource!DV$2,COD_SALES!$B$4:$Z$4,0)),"")</f>
        <v/>
      </c>
      <c r="DW614" s="3" t="str">
        <f>IFERROR(INDEX(COD_SALES!$B$5:$Z$500,MATCH(resource!$CC614,COD_SALES!$A$5:$A$500,0),MATCH(resource!DW$2,COD_SALES!$B$4:$Z$4,0)),"")</f>
        <v/>
      </c>
      <c r="DX614" s="3" t="str">
        <f>IFERROR(INDEX(COD_SALES!$B$5:$Z$500,MATCH(resource!$CC614,COD_SALES!$A$5:$A$500,0),MATCH(resource!DX$2,COD_SALES!$B$4:$Z$4,0)),"")</f>
        <v/>
      </c>
      <c r="DY614" s="3" t="str">
        <f>IFERROR(INDEX(COD_SALES!$B$5:$Z$500,MATCH(resource!$CC614,COD_SALES!$A$5:$A$500,0),MATCH(resource!DY$2,COD_SALES!$B$4:$Z$4,0)),"")</f>
        <v/>
      </c>
      <c r="DZ614" s="3" t="str">
        <f>IFERROR(INDEX(COD_SALES!$B$5:$Z$500,MATCH(resource!$CC614,COD_SALES!$A$5:$A$500,0),MATCH(resource!DZ$2,COD_SALES!$B$4:$Z$4,0)),"")</f>
        <v/>
      </c>
      <c r="EA614" s="3" t="str">
        <f>IFERROR(INDEX(COD_SALES!$B$5:$Z$500,MATCH(resource!$CC614,COD_SALES!$A$5:$A$500,0),MATCH(resource!EA$2,COD_SALES!$B$4:$Z$4,0)),"")</f>
        <v/>
      </c>
      <c r="EB614" s="3">
        <f t="shared" si="134"/>
        <v>0</v>
      </c>
      <c r="EW614" s="3">
        <f>IFERROR(VLOOKUP(CC614,data_pull!$AO$25:$AR$546,2,0),0)</f>
        <v>0</v>
      </c>
      <c r="EX614" s="1">
        <f>IFERROR(VLOOKUP(CC614,data_pull!$AO$25:$AR$546,4,0),0)</f>
        <v>0</v>
      </c>
    </row>
    <row r="615" spans="13:154" x14ac:dyDescent="0.25"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4">
        <f>sales_data!B614</f>
        <v>0</v>
      </c>
      <c r="AR615" s="4">
        <f>sales_data!C614</f>
        <v>0</v>
      </c>
      <c r="AS615" s="5" t="str">
        <f t="shared" si="133"/>
        <v/>
      </c>
      <c r="AT615" s="4">
        <f>sales_data!I614</f>
        <v>0</v>
      </c>
      <c r="AU615" s="4">
        <f>sales_data!W614</f>
        <v>0</v>
      </c>
      <c r="AV615" s="1">
        <f>sales_data!N614</f>
        <v>0</v>
      </c>
      <c r="AW615" s="1">
        <f>sales_data!P614</f>
        <v>0</v>
      </c>
      <c r="AX615" s="3">
        <f ca="1">IFERROR(INDEX(INDIRECT("day_wise_sales_data!$B$2:$BZ$599"),MATCH(resource!$CC615,day_wise_sales_data!$A$2:$A$500,0),MATCH(resource!AX$2,INDIRECT("day_wise_sales_data!$B$1:$BZ$1"),0)),0)</f>
        <v>0</v>
      </c>
      <c r="AY615" s="3">
        <f ca="1">IFERROR(INDEX(INDIRECT("day_wise_sales_data!$B$2:$BZ$599"),MATCH(resource!$CC615,day_wise_sales_data!$A$2:$A$500,0),MATCH(resource!AY$2,INDIRECT("day_wise_sales_data!$B$1:$BZ$1"),0)),0)</f>
        <v>0</v>
      </c>
      <c r="AZ615" s="3">
        <f ca="1">IFERROR(INDEX(INDIRECT("day_wise_sales_data!$B$2:$BZ$599"),MATCH(resource!$CC615,day_wise_sales_data!$A$2:$A$500,0),MATCH(resource!AZ$2,INDIRECT("day_wise_sales_data!$B$1:$BZ$1"),0)),0)</f>
        <v>0</v>
      </c>
      <c r="BA615" s="3">
        <f ca="1">IFERROR(INDEX(INDIRECT("day_wise_sales_data!$B$2:$BZ$599"),MATCH(resource!$CC615,day_wise_sales_data!$A$2:$A$500,0),MATCH(resource!BA$2,INDIRECT("day_wise_sales_data!$B$1:$BZ$1"),0)),0)</f>
        <v>0</v>
      </c>
      <c r="BB615" s="3">
        <f ca="1">IFERROR(INDEX(INDIRECT("day_wise_sales_data!$B$2:$BZ$599"),MATCH(resource!$CC615,day_wise_sales_data!$A$2:$A$500,0),MATCH(resource!BB$2,INDIRECT("day_wise_sales_data!$B$1:$BZ$1"),0)),0)</f>
        <v>0</v>
      </c>
      <c r="BC615" s="3">
        <f ca="1">IFERROR(INDEX(INDIRECT("day_wise_sales_data!$B$2:$BZ$599"),MATCH(resource!$CC615,day_wise_sales_data!$A$2:$A$500,0),MATCH(resource!BC$2,INDIRECT("day_wise_sales_data!$B$1:$BZ$1"),0)),0)</f>
        <v>0</v>
      </c>
      <c r="BD615" s="3">
        <f ca="1">IFERROR(INDEX(INDIRECT("day_wise_sales_data!$B$2:$BZ$599"),MATCH(resource!$CC615,day_wise_sales_data!$A$2:$A$500,0),MATCH(resource!BD$2,INDIRECT("day_wise_sales_data!$B$1:$BZ$1"),0)),0)</f>
        <v>0</v>
      </c>
      <c r="BE615" s="3">
        <f ca="1">IFERROR(INDEX(INDIRECT("day_wise_sales_data!$B$2:$BZ$599"),MATCH(resource!$CC615,day_wise_sales_data!$A$2:$A$500,0),MATCH(resource!BE$2,INDIRECT("day_wise_sales_data!$B$1:$BZ$1"),0)),0)</f>
        <v>0</v>
      </c>
      <c r="BF615" s="3">
        <f ca="1">IFERROR(INDEX(INDIRECT("day_wise_sales_data!$B$2:$BZ$599"),MATCH(resource!$CC615,day_wise_sales_data!$A$2:$A$500,0),MATCH(resource!BF$2,INDIRECT("day_wise_sales_data!$B$1:$BZ$1"),0)),0)</f>
        <v>0</v>
      </c>
      <c r="BG615" s="3">
        <f ca="1">IFERROR(INDEX(INDIRECT("day_wise_sales_data!$B$2:$BZ$599"),MATCH(resource!$CC615,day_wise_sales_data!$A$2:$A$500,0),MATCH(resource!BG$2,INDIRECT("day_wise_sales_data!$B$1:$BZ$1"),0)),0)</f>
        <v>0</v>
      </c>
      <c r="BH615" s="3">
        <f ca="1">IFERROR(INDEX(INDIRECT("day_wise_sales_data!$B$2:$BZ$599"),MATCH(resource!$CC615,day_wise_sales_data!$A$2:$A$500,0),MATCH(resource!BH$2,INDIRECT("day_wise_sales_data!$B$1:$BZ$1"),0)),0)</f>
        <v>0</v>
      </c>
      <c r="BI615" s="3">
        <f ca="1">IFERROR(INDEX(INDIRECT("day_wise_sales_data!$B$2:$BZ$599"),MATCH(resource!$CC615,day_wise_sales_data!$A$2:$A$500,0),MATCH(resource!BI$2,INDIRECT("day_wise_sales_data!$B$1:$BZ$1"),0)),0)</f>
        <v>0</v>
      </c>
      <c r="BJ615" s="3">
        <f ca="1">IFERROR(INDEX(INDIRECT("day_wise_sales_data!$B$2:$BZ$599"),MATCH(resource!$CC615,day_wise_sales_data!$A$2:$A$500,0),MATCH(resource!BJ$2,INDIRECT("day_wise_sales_data!$B$1:$BZ$1"),0)),0)</f>
        <v>0</v>
      </c>
      <c r="BK615" s="3">
        <f ca="1">IFERROR(INDEX(INDIRECT("day_wise_sales_data!$B$2:$BZ$599"),MATCH(resource!$CC615,day_wise_sales_data!$A$2:$A$500,0),MATCH(resource!BK$2,INDIRECT("day_wise_sales_data!$B$1:$BZ$1"),0)),0)</f>
        <v>0</v>
      </c>
      <c r="BL615" s="3">
        <f ca="1">IFERROR(INDEX(INDIRECT("day_wise_sales_data!$B$2:$BZ$599"),MATCH(resource!$CC615,day_wise_sales_data!$A$2:$A$500,0),MATCH(resource!BL$2,INDIRECT("day_wise_sales_data!$B$1:$BZ$1"),0)),0)</f>
        <v>0</v>
      </c>
      <c r="BM615" s="3">
        <f ca="1">IFERROR(INDEX(INDIRECT("day_wise_sales_data!$B$2:$BZ$599"),MATCH(resource!$CC615,day_wise_sales_data!$A$2:$A$500,0),MATCH(resource!BM$2,INDIRECT("day_wise_sales_data!$B$1:$BZ$1"),0)),0)</f>
        <v>0</v>
      </c>
      <c r="BN615" s="3">
        <f ca="1">IFERROR(INDEX(INDIRECT("day_wise_sales_data!$B$2:$BZ$599"),MATCH(resource!$CC615,day_wise_sales_data!$A$2:$A$500,0),MATCH(resource!BN$2,INDIRECT("day_wise_sales_data!$B$1:$BZ$1"),0)),0)</f>
        <v>0</v>
      </c>
      <c r="BO615" s="3">
        <f ca="1">IFERROR(INDEX(INDIRECT("day_wise_sales_data!$B$2:$BZ$599"),MATCH(resource!$CC615,day_wise_sales_data!$A$2:$A$500,0),MATCH(resource!BO$2,INDIRECT("day_wise_sales_data!$B$1:$BZ$1"),0)),0)</f>
        <v>0</v>
      </c>
      <c r="BP615" s="3">
        <f ca="1">IFERROR(INDEX(INDIRECT("day_wise_sales_data!$B$2:$BZ$599"),MATCH(resource!$CC615,day_wise_sales_data!$A$2:$A$500,0),MATCH(resource!BP$2,INDIRECT("day_wise_sales_data!$B$1:$BZ$1"),0)),0)</f>
        <v>0</v>
      </c>
      <c r="BQ615" s="3">
        <f ca="1">IFERROR(INDEX(INDIRECT("day_wise_sales_data!$B$2:$BZ$599"),MATCH(resource!$CC615,day_wise_sales_data!$A$2:$A$500,0),MATCH(resource!BQ$2,INDIRECT("day_wise_sales_data!$B$1:$BZ$1"),0)),0)</f>
        <v>0</v>
      </c>
      <c r="BR615" s="3">
        <f ca="1">IFERROR(INDEX(INDIRECT("day_wise_sales_data!$B$2:$BZ$599"),MATCH(resource!$CC615,day_wise_sales_data!$A$2:$A$500,0),MATCH(resource!BR$2,INDIRECT("day_wise_sales_data!$B$1:$BZ$1"),0)),0)</f>
        <v>0</v>
      </c>
      <c r="BS615" s="3">
        <f ca="1">IFERROR(INDEX(INDIRECT("day_wise_sales_data!$B$2:$BZ$599"),MATCH(resource!$CC615,day_wise_sales_data!$A$2:$A$500,0),MATCH(resource!BS$2,INDIRECT("day_wise_sales_data!$B$1:$BZ$1"),0)),0)</f>
        <v>0</v>
      </c>
      <c r="BT615" s="3">
        <f ca="1">IFERROR(INDEX(INDIRECT("day_wise_sales_data!$B$2:$BZ$599"),MATCH(resource!$CC615,day_wise_sales_data!$A$2:$A$500,0),MATCH(resource!BT$2,INDIRECT("day_wise_sales_data!$B$1:$BZ$1"),0)),0)</f>
        <v>0</v>
      </c>
      <c r="BU615" s="3">
        <f ca="1">IFERROR(INDEX(INDIRECT("day_wise_sales_data!$B$2:$BZ$599"),MATCH(resource!$CC615,day_wise_sales_data!$A$2:$A$500,0),MATCH(resource!BU$2,INDIRECT("day_wise_sales_data!$B$1:$BZ$1"),0)),0)</f>
        <v>0</v>
      </c>
      <c r="BV615" s="3">
        <f ca="1">IFERROR(INDEX(INDIRECT("day_wise_sales_data!$B$2:$BZ$599"),MATCH(resource!$CC615,day_wise_sales_data!$A$2:$A$500,0),MATCH(resource!BV$2,INDIRECT("day_wise_sales_data!$B$1:$BZ$1"),0)),0)</f>
        <v>0</v>
      </c>
      <c r="BW615" s="3">
        <f ca="1">IFERROR(INDEX(INDIRECT("day_wise_sales_data!$B$2:$BZ$599"),MATCH(resource!$CC615,day_wise_sales_data!$A$2:$A$500,0),MATCH(resource!BW$2,INDIRECT("day_wise_sales_data!$B$1:$BZ$1"),0)),0)</f>
        <v>0</v>
      </c>
      <c r="BX615" s="3">
        <f ca="1">IFERROR(INDEX(INDIRECT("day_wise_sales_data!$B$2:$BZ$599"),MATCH(resource!$CC615,day_wise_sales_data!$A$2:$A$500,0),MATCH(resource!BX$2,INDIRECT("day_wise_sales_data!$B$1:$BZ$1"),0)),0)</f>
        <v>0</v>
      </c>
      <c r="BY615" s="3">
        <f ca="1">IFERROR(INDEX(INDIRECT("day_wise_sales_data!$B$2:$BZ$599"),MATCH(resource!$CC615,day_wise_sales_data!$A$2:$A$500,0),MATCH(resource!BY$2,INDIRECT("day_wise_sales_data!$B$1:$BZ$1"),0)),0)</f>
        <v>0</v>
      </c>
      <c r="BZ615" s="3">
        <f ca="1">IFERROR(INDEX(INDIRECT("day_wise_sales_data!$B$2:$BZ$599"),MATCH(resource!$CC615,day_wise_sales_data!$A$2:$A$500,0),MATCH(resource!BZ$2,INDIRECT("day_wise_sales_data!$B$1:$BZ$1"),0)),0)</f>
        <v>0</v>
      </c>
      <c r="CA615" s="3">
        <f ca="1">IFERROR(INDEX(INDIRECT("day_wise_sales_data!$B$2:$BZ$599"),MATCH(resource!$CC615,day_wise_sales_data!$A$2:$A$500,0),MATCH(resource!CA$2,INDIRECT("day_wise_sales_data!$B$1:$BZ$1"),0)),0)</f>
        <v>0</v>
      </c>
      <c r="CC615" s="4">
        <f>sales_data!H614</f>
        <v>0</v>
      </c>
      <c r="CD615" s="1">
        <v>613</v>
      </c>
      <c r="CE615" s="1" t="str">
        <f>IF(AQ615=report!$AQ$3,resource!CD615,"")</f>
        <v/>
      </c>
      <c r="CF615" s="5" t="str">
        <f>IFERROR(SMALL($CE$3:$CE$1001,ROWS($CE$3:CE615)),"")</f>
        <v/>
      </c>
      <c r="CH615">
        <f>IFERROR(VLOOKUP($CC615,data_pull!$E$22:$G$700,2,0),0)</f>
        <v>0</v>
      </c>
      <c r="DK615" s="3" t="str">
        <f>IFERROR(INDEX(COD_SALES!$B$5:$Z$500,MATCH(resource!$CC615,COD_SALES!$A$5:$A$500,0),MATCH(resource!DK$2,COD_SALES!$B$4:$Z$4,0)),"")</f>
        <v/>
      </c>
      <c r="DL615" s="3" t="str">
        <f>IFERROR(INDEX(COD_SALES!$B$5:$Z$500,MATCH(resource!$CC615,COD_SALES!$A$5:$A$500,0),MATCH(resource!DL$2,COD_SALES!$B$4:$Z$4,0)),"")</f>
        <v/>
      </c>
      <c r="DM615" s="3" t="str">
        <f>IFERROR(INDEX(COD_SALES!$B$5:$Z$500,MATCH(resource!$CC615,COD_SALES!$A$5:$A$500,0),MATCH(resource!DM$2,COD_SALES!$B$4:$Z$4,0)),"")</f>
        <v/>
      </c>
      <c r="DN615" s="3" t="str">
        <f>IFERROR(INDEX(COD_SALES!$B$5:$Z$500,MATCH(resource!$CC615,COD_SALES!$A$5:$A$500,0),MATCH(resource!DN$2,COD_SALES!$B$4:$Z$4,0)),"")</f>
        <v/>
      </c>
      <c r="DO615" s="3" t="str">
        <f>IFERROR(INDEX(COD_SALES!$B$5:$Z$500,MATCH(resource!$CC615,COD_SALES!$A$5:$A$500,0),MATCH(resource!DO$2,COD_SALES!$B$4:$Z$4,0)),"")</f>
        <v/>
      </c>
      <c r="DP615" s="3" t="str">
        <f>IFERROR(INDEX(COD_SALES!$B$5:$Z$500,MATCH(resource!$CC615,COD_SALES!$A$5:$A$500,0),MATCH(resource!DP$2,COD_SALES!$B$4:$Z$4,0)),"")</f>
        <v/>
      </c>
      <c r="DQ615" s="3" t="str">
        <f>IFERROR(INDEX(COD_SALES!$B$5:$Z$500,MATCH(resource!$CC615,COD_SALES!$A$5:$A$500,0),MATCH(resource!DQ$2,COD_SALES!$B$4:$Z$4,0)),"")</f>
        <v/>
      </c>
      <c r="DR615" s="3" t="str">
        <f>IFERROR(INDEX(COD_SALES!$B$5:$Z$500,MATCH(resource!$CC615,COD_SALES!$A$5:$A$500,0),MATCH(resource!DR$2,COD_SALES!$B$4:$Z$4,0)),"")</f>
        <v/>
      </c>
      <c r="DS615" s="3" t="str">
        <f>IFERROR(INDEX(COD_SALES!$B$5:$Z$500,MATCH(resource!$CC615,COD_SALES!$A$5:$A$500,0),MATCH(resource!DS$2,COD_SALES!$B$4:$Z$4,0)),"")</f>
        <v/>
      </c>
      <c r="DT615" s="3" t="str">
        <f>IFERROR(INDEX(COD_SALES!$B$5:$Z$500,MATCH(resource!$CC615,COD_SALES!$A$5:$A$500,0),MATCH(resource!DT$2,COD_SALES!$B$4:$Z$4,0)),"")</f>
        <v/>
      </c>
      <c r="DU615" s="3" t="str">
        <f>IFERROR(INDEX(COD_SALES!$B$5:$Z$500,MATCH(resource!$CC615,COD_SALES!$A$5:$A$500,0),MATCH(resource!DU$2,COD_SALES!$B$4:$Z$4,0)),"")</f>
        <v/>
      </c>
      <c r="DV615" s="3" t="str">
        <f>IFERROR(INDEX(COD_SALES!$B$5:$Z$500,MATCH(resource!$CC615,COD_SALES!$A$5:$A$500,0),MATCH(resource!DV$2,COD_SALES!$B$4:$Z$4,0)),"")</f>
        <v/>
      </c>
      <c r="DW615" s="3" t="str">
        <f>IFERROR(INDEX(COD_SALES!$B$5:$Z$500,MATCH(resource!$CC615,COD_SALES!$A$5:$A$500,0),MATCH(resource!DW$2,COD_SALES!$B$4:$Z$4,0)),"")</f>
        <v/>
      </c>
      <c r="DX615" s="3" t="str">
        <f>IFERROR(INDEX(COD_SALES!$B$5:$Z$500,MATCH(resource!$CC615,COD_SALES!$A$5:$A$500,0),MATCH(resource!DX$2,COD_SALES!$B$4:$Z$4,0)),"")</f>
        <v/>
      </c>
      <c r="DY615" s="3" t="str">
        <f>IFERROR(INDEX(COD_SALES!$B$5:$Z$500,MATCH(resource!$CC615,COD_SALES!$A$5:$A$500,0),MATCH(resource!DY$2,COD_SALES!$B$4:$Z$4,0)),"")</f>
        <v/>
      </c>
      <c r="DZ615" s="3" t="str">
        <f>IFERROR(INDEX(COD_SALES!$B$5:$Z$500,MATCH(resource!$CC615,COD_SALES!$A$5:$A$500,0),MATCH(resource!DZ$2,COD_SALES!$B$4:$Z$4,0)),"")</f>
        <v/>
      </c>
      <c r="EA615" s="3" t="str">
        <f>IFERROR(INDEX(COD_SALES!$B$5:$Z$500,MATCH(resource!$CC615,COD_SALES!$A$5:$A$500,0),MATCH(resource!EA$2,COD_SALES!$B$4:$Z$4,0)),"")</f>
        <v/>
      </c>
      <c r="EB615" s="3">
        <f t="shared" si="134"/>
        <v>0</v>
      </c>
      <c r="EW615" s="3">
        <f>IFERROR(VLOOKUP(CC615,data_pull!$AO$25:$AR$546,2,0),0)</f>
        <v>0</v>
      </c>
      <c r="EX615" s="1">
        <f>IFERROR(VLOOKUP(CC615,data_pull!$AO$25:$AR$546,4,0),0)</f>
        <v>0</v>
      </c>
    </row>
    <row r="616" spans="13:154" x14ac:dyDescent="0.25"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4">
        <f>sales_data!B615</f>
        <v>0</v>
      </c>
      <c r="AR616" s="4">
        <f>sales_data!C615</f>
        <v>0</v>
      </c>
      <c r="AS616" s="5" t="str">
        <f t="shared" si="133"/>
        <v/>
      </c>
      <c r="AT616" s="4">
        <f>sales_data!I615</f>
        <v>0</v>
      </c>
      <c r="AU616" s="4">
        <f>sales_data!W615</f>
        <v>0</v>
      </c>
      <c r="AV616" s="1">
        <f>sales_data!N615</f>
        <v>0</v>
      </c>
      <c r="AW616" s="1">
        <f>sales_data!P615</f>
        <v>0</v>
      </c>
      <c r="AX616" s="3">
        <f ca="1">IFERROR(INDEX(INDIRECT("day_wise_sales_data!$B$2:$BZ$599"),MATCH(resource!$CC616,day_wise_sales_data!$A$2:$A$500,0),MATCH(resource!AX$2,INDIRECT("day_wise_sales_data!$B$1:$BZ$1"),0)),0)</f>
        <v>0</v>
      </c>
      <c r="AY616" s="3">
        <f ca="1">IFERROR(INDEX(INDIRECT("day_wise_sales_data!$B$2:$BZ$599"),MATCH(resource!$CC616,day_wise_sales_data!$A$2:$A$500,0),MATCH(resource!AY$2,INDIRECT("day_wise_sales_data!$B$1:$BZ$1"),0)),0)</f>
        <v>0</v>
      </c>
      <c r="AZ616" s="3">
        <f ca="1">IFERROR(INDEX(INDIRECT("day_wise_sales_data!$B$2:$BZ$599"),MATCH(resource!$CC616,day_wise_sales_data!$A$2:$A$500,0),MATCH(resource!AZ$2,INDIRECT("day_wise_sales_data!$B$1:$BZ$1"),0)),0)</f>
        <v>0</v>
      </c>
      <c r="BA616" s="3">
        <f ca="1">IFERROR(INDEX(INDIRECT("day_wise_sales_data!$B$2:$BZ$599"),MATCH(resource!$CC616,day_wise_sales_data!$A$2:$A$500,0),MATCH(resource!BA$2,INDIRECT("day_wise_sales_data!$B$1:$BZ$1"),0)),0)</f>
        <v>0</v>
      </c>
      <c r="BB616" s="3">
        <f ca="1">IFERROR(INDEX(INDIRECT("day_wise_sales_data!$B$2:$BZ$599"),MATCH(resource!$CC616,day_wise_sales_data!$A$2:$A$500,0),MATCH(resource!BB$2,INDIRECT("day_wise_sales_data!$B$1:$BZ$1"),0)),0)</f>
        <v>0</v>
      </c>
      <c r="BC616" s="3">
        <f ca="1">IFERROR(INDEX(INDIRECT("day_wise_sales_data!$B$2:$BZ$599"),MATCH(resource!$CC616,day_wise_sales_data!$A$2:$A$500,0),MATCH(resource!BC$2,INDIRECT("day_wise_sales_data!$B$1:$BZ$1"),0)),0)</f>
        <v>0</v>
      </c>
      <c r="BD616" s="3">
        <f ca="1">IFERROR(INDEX(INDIRECT("day_wise_sales_data!$B$2:$BZ$599"),MATCH(resource!$CC616,day_wise_sales_data!$A$2:$A$500,0),MATCH(resource!BD$2,INDIRECT("day_wise_sales_data!$B$1:$BZ$1"),0)),0)</f>
        <v>0</v>
      </c>
      <c r="BE616" s="3">
        <f ca="1">IFERROR(INDEX(INDIRECT("day_wise_sales_data!$B$2:$BZ$599"),MATCH(resource!$CC616,day_wise_sales_data!$A$2:$A$500,0),MATCH(resource!BE$2,INDIRECT("day_wise_sales_data!$B$1:$BZ$1"),0)),0)</f>
        <v>0</v>
      </c>
      <c r="BF616" s="3">
        <f ca="1">IFERROR(INDEX(INDIRECT("day_wise_sales_data!$B$2:$BZ$599"),MATCH(resource!$CC616,day_wise_sales_data!$A$2:$A$500,0),MATCH(resource!BF$2,INDIRECT("day_wise_sales_data!$B$1:$BZ$1"),0)),0)</f>
        <v>0</v>
      </c>
      <c r="BG616" s="3">
        <f ca="1">IFERROR(INDEX(INDIRECT("day_wise_sales_data!$B$2:$BZ$599"),MATCH(resource!$CC616,day_wise_sales_data!$A$2:$A$500,0),MATCH(resource!BG$2,INDIRECT("day_wise_sales_data!$B$1:$BZ$1"),0)),0)</f>
        <v>0</v>
      </c>
      <c r="BH616" s="3">
        <f ca="1">IFERROR(INDEX(INDIRECT("day_wise_sales_data!$B$2:$BZ$599"),MATCH(resource!$CC616,day_wise_sales_data!$A$2:$A$500,0),MATCH(resource!BH$2,INDIRECT("day_wise_sales_data!$B$1:$BZ$1"),0)),0)</f>
        <v>0</v>
      </c>
      <c r="BI616" s="3">
        <f ca="1">IFERROR(INDEX(INDIRECT("day_wise_sales_data!$B$2:$BZ$599"),MATCH(resource!$CC616,day_wise_sales_data!$A$2:$A$500,0),MATCH(resource!BI$2,INDIRECT("day_wise_sales_data!$B$1:$BZ$1"),0)),0)</f>
        <v>0</v>
      </c>
      <c r="BJ616" s="3">
        <f ca="1">IFERROR(INDEX(INDIRECT("day_wise_sales_data!$B$2:$BZ$599"),MATCH(resource!$CC616,day_wise_sales_data!$A$2:$A$500,0),MATCH(resource!BJ$2,INDIRECT("day_wise_sales_data!$B$1:$BZ$1"),0)),0)</f>
        <v>0</v>
      </c>
      <c r="BK616" s="3">
        <f ca="1">IFERROR(INDEX(INDIRECT("day_wise_sales_data!$B$2:$BZ$599"),MATCH(resource!$CC616,day_wise_sales_data!$A$2:$A$500,0),MATCH(resource!BK$2,INDIRECT("day_wise_sales_data!$B$1:$BZ$1"),0)),0)</f>
        <v>0</v>
      </c>
      <c r="BL616" s="3">
        <f ca="1">IFERROR(INDEX(INDIRECT("day_wise_sales_data!$B$2:$BZ$599"),MATCH(resource!$CC616,day_wise_sales_data!$A$2:$A$500,0),MATCH(resource!BL$2,INDIRECT("day_wise_sales_data!$B$1:$BZ$1"),0)),0)</f>
        <v>0</v>
      </c>
      <c r="BM616" s="3">
        <f ca="1">IFERROR(INDEX(INDIRECT("day_wise_sales_data!$B$2:$BZ$599"),MATCH(resource!$CC616,day_wise_sales_data!$A$2:$A$500,0),MATCH(resource!BM$2,INDIRECT("day_wise_sales_data!$B$1:$BZ$1"),0)),0)</f>
        <v>0</v>
      </c>
      <c r="BN616" s="3">
        <f ca="1">IFERROR(INDEX(INDIRECT("day_wise_sales_data!$B$2:$BZ$599"),MATCH(resource!$CC616,day_wise_sales_data!$A$2:$A$500,0),MATCH(resource!BN$2,INDIRECT("day_wise_sales_data!$B$1:$BZ$1"),0)),0)</f>
        <v>0</v>
      </c>
      <c r="BO616" s="3">
        <f ca="1">IFERROR(INDEX(INDIRECT("day_wise_sales_data!$B$2:$BZ$599"),MATCH(resource!$CC616,day_wise_sales_data!$A$2:$A$500,0),MATCH(resource!BO$2,INDIRECT("day_wise_sales_data!$B$1:$BZ$1"),0)),0)</f>
        <v>0</v>
      </c>
      <c r="BP616" s="3">
        <f ca="1">IFERROR(INDEX(INDIRECT("day_wise_sales_data!$B$2:$BZ$599"),MATCH(resource!$CC616,day_wise_sales_data!$A$2:$A$500,0),MATCH(resource!BP$2,INDIRECT("day_wise_sales_data!$B$1:$BZ$1"),0)),0)</f>
        <v>0</v>
      </c>
      <c r="BQ616" s="3">
        <f ca="1">IFERROR(INDEX(INDIRECT("day_wise_sales_data!$B$2:$BZ$599"),MATCH(resource!$CC616,day_wise_sales_data!$A$2:$A$500,0),MATCH(resource!BQ$2,INDIRECT("day_wise_sales_data!$B$1:$BZ$1"),0)),0)</f>
        <v>0</v>
      </c>
      <c r="BR616" s="3">
        <f ca="1">IFERROR(INDEX(INDIRECT("day_wise_sales_data!$B$2:$BZ$599"),MATCH(resource!$CC616,day_wise_sales_data!$A$2:$A$500,0),MATCH(resource!BR$2,INDIRECT("day_wise_sales_data!$B$1:$BZ$1"),0)),0)</f>
        <v>0</v>
      </c>
      <c r="BS616" s="3">
        <f ca="1">IFERROR(INDEX(INDIRECT("day_wise_sales_data!$B$2:$BZ$599"),MATCH(resource!$CC616,day_wise_sales_data!$A$2:$A$500,0),MATCH(resource!BS$2,INDIRECT("day_wise_sales_data!$B$1:$BZ$1"),0)),0)</f>
        <v>0</v>
      </c>
      <c r="BT616" s="3">
        <f ca="1">IFERROR(INDEX(INDIRECT("day_wise_sales_data!$B$2:$BZ$599"),MATCH(resource!$CC616,day_wise_sales_data!$A$2:$A$500,0),MATCH(resource!BT$2,INDIRECT("day_wise_sales_data!$B$1:$BZ$1"),0)),0)</f>
        <v>0</v>
      </c>
      <c r="BU616" s="3">
        <f ca="1">IFERROR(INDEX(INDIRECT("day_wise_sales_data!$B$2:$BZ$599"),MATCH(resource!$CC616,day_wise_sales_data!$A$2:$A$500,0),MATCH(resource!BU$2,INDIRECT("day_wise_sales_data!$B$1:$BZ$1"),0)),0)</f>
        <v>0</v>
      </c>
      <c r="BV616" s="3">
        <f ca="1">IFERROR(INDEX(INDIRECT("day_wise_sales_data!$B$2:$BZ$599"),MATCH(resource!$CC616,day_wise_sales_data!$A$2:$A$500,0),MATCH(resource!BV$2,INDIRECT("day_wise_sales_data!$B$1:$BZ$1"),0)),0)</f>
        <v>0</v>
      </c>
      <c r="BW616" s="3">
        <f ca="1">IFERROR(INDEX(INDIRECT("day_wise_sales_data!$B$2:$BZ$599"),MATCH(resource!$CC616,day_wise_sales_data!$A$2:$A$500,0),MATCH(resource!BW$2,INDIRECT("day_wise_sales_data!$B$1:$BZ$1"),0)),0)</f>
        <v>0</v>
      </c>
      <c r="BX616" s="3">
        <f ca="1">IFERROR(INDEX(INDIRECT("day_wise_sales_data!$B$2:$BZ$599"),MATCH(resource!$CC616,day_wise_sales_data!$A$2:$A$500,0),MATCH(resource!BX$2,INDIRECT("day_wise_sales_data!$B$1:$BZ$1"),0)),0)</f>
        <v>0</v>
      </c>
      <c r="BY616" s="3">
        <f ca="1">IFERROR(INDEX(INDIRECT("day_wise_sales_data!$B$2:$BZ$599"),MATCH(resource!$CC616,day_wise_sales_data!$A$2:$A$500,0),MATCH(resource!BY$2,INDIRECT("day_wise_sales_data!$B$1:$BZ$1"),0)),0)</f>
        <v>0</v>
      </c>
      <c r="BZ616" s="3">
        <f ca="1">IFERROR(INDEX(INDIRECT("day_wise_sales_data!$B$2:$BZ$599"),MATCH(resource!$CC616,day_wise_sales_data!$A$2:$A$500,0),MATCH(resource!BZ$2,INDIRECT("day_wise_sales_data!$B$1:$BZ$1"),0)),0)</f>
        <v>0</v>
      </c>
      <c r="CA616" s="3">
        <f ca="1">IFERROR(INDEX(INDIRECT("day_wise_sales_data!$B$2:$BZ$599"),MATCH(resource!$CC616,day_wise_sales_data!$A$2:$A$500,0),MATCH(resource!CA$2,INDIRECT("day_wise_sales_data!$B$1:$BZ$1"),0)),0)</f>
        <v>0</v>
      </c>
      <c r="CC616" s="4">
        <f>sales_data!H615</f>
        <v>0</v>
      </c>
      <c r="CD616" s="1">
        <v>614</v>
      </c>
      <c r="CE616" s="1" t="str">
        <f>IF(AQ616=report!$AQ$3,resource!CD616,"")</f>
        <v/>
      </c>
      <c r="CF616" s="5" t="str">
        <f>IFERROR(SMALL($CE$3:$CE$1001,ROWS($CE$3:CE616)),"")</f>
        <v/>
      </c>
      <c r="CH616">
        <f>IFERROR(VLOOKUP($CC616,data_pull!$E$22:$G$700,2,0),0)</f>
        <v>0</v>
      </c>
      <c r="DK616" s="3" t="str">
        <f>IFERROR(INDEX(COD_SALES!$B$5:$Z$500,MATCH(resource!$CC616,COD_SALES!$A$5:$A$500,0),MATCH(resource!DK$2,COD_SALES!$B$4:$Z$4,0)),"")</f>
        <v/>
      </c>
      <c r="DL616" s="3" t="str">
        <f>IFERROR(INDEX(COD_SALES!$B$5:$Z$500,MATCH(resource!$CC616,COD_SALES!$A$5:$A$500,0),MATCH(resource!DL$2,COD_SALES!$B$4:$Z$4,0)),"")</f>
        <v/>
      </c>
      <c r="DM616" s="3" t="str">
        <f>IFERROR(INDEX(COD_SALES!$B$5:$Z$500,MATCH(resource!$CC616,COD_SALES!$A$5:$A$500,0),MATCH(resource!DM$2,COD_SALES!$B$4:$Z$4,0)),"")</f>
        <v/>
      </c>
      <c r="DN616" s="3" t="str">
        <f>IFERROR(INDEX(COD_SALES!$B$5:$Z$500,MATCH(resource!$CC616,COD_SALES!$A$5:$A$500,0),MATCH(resource!DN$2,COD_SALES!$B$4:$Z$4,0)),"")</f>
        <v/>
      </c>
      <c r="DO616" s="3" t="str">
        <f>IFERROR(INDEX(COD_SALES!$B$5:$Z$500,MATCH(resource!$CC616,COD_SALES!$A$5:$A$500,0),MATCH(resource!DO$2,COD_SALES!$B$4:$Z$4,0)),"")</f>
        <v/>
      </c>
      <c r="DP616" s="3" t="str">
        <f>IFERROR(INDEX(COD_SALES!$B$5:$Z$500,MATCH(resource!$CC616,COD_SALES!$A$5:$A$500,0),MATCH(resource!DP$2,COD_SALES!$B$4:$Z$4,0)),"")</f>
        <v/>
      </c>
      <c r="DQ616" s="3" t="str">
        <f>IFERROR(INDEX(COD_SALES!$B$5:$Z$500,MATCH(resource!$CC616,COD_SALES!$A$5:$A$500,0),MATCH(resource!DQ$2,COD_SALES!$B$4:$Z$4,0)),"")</f>
        <v/>
      </c>
      <c r="DR616" s="3" t="str">
        <f>IFERROR(INDEX(COD_SALES!$B$5:$Z$500,MATCH(resource!$CC616,COD_SALES!$A$5:$A$500,0),MATCH(resource!DR$2,COD_SALES!$B$4:$Z$4,0)),"")</f>
        <v/>
      </c>
      <c r="DS616" s="3" t="str">
        <f>IFERROR(INDEX(COD_SALES!$B$5:$Z$500,MATCH(resource!$CC616,COD_SALES!$A$5:$A$500,0),MATCH(resource!DS$2,COD_SALES!$B$4:$Z$4,0)),"")</f>
        <v/>
      </c>
      <c r="DT616" s="3" t="str">
        <f>IFERROR(INDEX(COD_SALES!$B$5:$Z$500,MATCH(resource!$CC616,COD_SALES!$A$5:$A$500,0),MATCH(resource!DT$2,COD_SALES!$B$4:$Z$4,0)),"")</f>
        <v/>
      </c>
      <c r="DU616" s="3" t="str">
        <f>IFERROR(INDEX(COD_SALES!$B$5:$Z$500,MATCH(resource!$CC616,COD_SALES!$A$5:$A$500,0),MATCH(resource!DU$2,COD_SALES!$B$4:$Z$4,0)),"")</f>
        <v/>
      </c>
      <c r="DV616" s="3" t="str">
        <f>IFERROR(INDEX(COD_SALES!$B$5:$Z$500,MATCH(resource!$CC616,COD_SALES!$A$5:$A$500,0),MATCH(resource!DV$2,COD_SALES!$B$4:$Z$4,0)),"")</f>
        <v/>
      </c>
      <c r="DW616" s="3" t="str">
        <f>IFERROR(INDEX(COD_SALES!$B$5:$Z$500,MATCH(resource!$CC616,COD_SALES!$A$5:$A$500,0),MATCH(resource!DW$2,COD_SALES!$B$4:$Z$4,0)),"")</f>
        <v/>
      </c>
      <c r="DX616" s="3" t="str">
        <f>IFERROR(INDEX(COD_SALES!$B$5:$Z$500,MATCH(resource!$CC616,COD_SALES!$A$5:$A$500,0),MATCH(resource!DX$2,COD_SALES!$B$4:$Z$4,0)),"")</f>
        <v/>
      </c>
      <c r="DY616" s="3" t="str">
        <f>IFERROR(INDEX(COD_SALES!$B$5:$Z$500,MATCH(resource!$CC616,COD_SALES!$A$5:$A$500,0),MATCH(resource!DY$2,COD_SALES!$B$4:$Z$4,0)),"")</f>
        <v/>
      </c>
      <c r="DZ616" s="3" t="str">
        <f>IFERROR(INDEX(COD_SALES!$B$5:$Z$500,MATCH(resource!$CC616,COD_SALES!$A$5:$A$500,0),MATCH(resource!DZ$2,COD_SALES!$B$4:$Z$4,0)),"")</f>
        <v/>
      </c>
      <c r="EA616" s="3" t="str">
        <f>IFERROR(INDEX(COD_SALES!$B$5:$Z$500,MATCH(resource!$CC616,COD_SALES!$A$5:$A$500,0),MATCH(resource!EA$2,COD_SALES!$B$4:$Z$4,0)),"")</f>
        <v/>
      </c>
      <c r="EB616" s="3">
        <f t="shared" si="134"/>
        <v>0</v>
      </c>
      <c r="EW616" s="3">
        <f>IFERROR(VLOOKUP(CC616,data_pull!$AO$25:$AR$546,2,0),0)</f>
        <v>0</v>
      </c>
      <c r="EX616" s="1">
        <f>IFERROR(VLOOKUP(CC616,data_pull!$AO$25:$AR$546,4,0),0)</f>
        <v>0</v>
      </c>
    </row>
    <row r="617" spans="13:154" x14ac:dyDescent="0.25"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4">
        <f>sales_data!B616</f>
        <v>0</v>
      </c>
      <c r="AR617" s="4">
        <f>sales_data!C616</f>
        <v>0</v>
      </c>
      <c r="AS617" s="5" t="str">
        <f t="shared" si="133"/>
        <v/>
      </c>
      <c r="AT617" s="4">
        <f>sales_data!I616</f>
        <v>0</v>
      </c>
      <c r="AU617" s="4">
        <f>sales_data!W616</f>
        <v>0</v>
      </c>
      <c r="AV617" s="1">
        <f>sales_data!N616</f>
        <v>0</v>
      </c>
      <c r="AW617" s="1">
        <f>sales_data!P616</f>
        <v>0</v>
      </c>
      <c r="AX617" s="3">
        <f ca="1">IFERROR(INDEX(INDIRECT("day_wise_sales_data!$B$2:$BZ$599"),MATCH(resource!$CC617,day_wise_sales_data!$A$2:$A$500,0),MATCH(resource!AX$2,INDIRECT("day_wise_sales_data!$B$1:$BZ$1"),0)),0)</f>
        <v>0</v>
      </c>
      <c r="AY617" s="3">
        <f ca="1">IFERROR(INDEX(INDIRECT("day_wise_sales_data!$B$2:$BZ$599"),MATCH(resource!$CC617,day_wise_sales_data!$A$2:$A$500,0),MATCH(resource!AY$2,INDIRECT("day_wise_sales_data!$B$1:$BZ$1"),0)),0)</f>
        <v>0</v>
      </c>
      <c r="AZ617" s="3">
        <f ca="1">IFERROR(INDEX(INDIRECT("day_wise_sales_data!$B$2:$BZ$599"),MATCH(resource!$CC617,day_wise_sales_data!$A$2:$A$500,0),MATCH(resource!AZ$2,INDIRECT("day_wise_sales_data!$B$1:$BZ$1"),0)),0)</f>
        <v>0</v>
      </c>
      <c r="BA617" s="3">
        <f ca="1">IFERROR(INDEX(INDIRECT("day_wise_sales_data!$B$2:$BZ$599"),MATCH(resource!$CC617,day_wise_sales_data!$A$2:$A$500,0),MATCH(resource!BA$2,INDIRECT("day_wise_sales_data!$B$1:$BZ$1"),0)),0)</f>
        <v>0</v>
      </c>
      <c r="BB617" s="3">
        <f ca="1">IFERROR(INDEX(INDIRECT("day_wise_sales_data!$B$2:$BZ$599"),MATCH(resource!$CC617,day_wise_sales_data!$A$2:$A$500,0),MATCH(resource!BB$2,INDIRECT("day_wise_sales_data!$B$1:$BZ$1"),0)),0)</f>
        <v>0</v>
      </c>
      <c r="BC617" s="3">
        <f ca="1">IFERROR(INDEX(INDIRECT("day_wise_sales_data!$B$2:$BZ$599"),MATCH(resource!$CC617,day_wise_sales_data!$A$2:$A$500,0),MATCH(resource!BC$2,INDIRECT("day_wise_sales_data!$B$1:$BZ$1"),0)),0)</f>
        <v>0</v>
      </c>
      <c r="BD617" s="3">
        <f ca="1">IFERROR(INDEX(INDIRECT("day_wise_sales_data!$B$2:$BZ$599"),MATCH(resource!$CC617,day_wise_sales_data!$A$2:$A$500,0),MATCH(resource!BD$2,INDIRECT("day_wise_sales_data!$B$1:$BZ$1"),0)),0)</f>
        <v>0</v>
      </c>
      <c r="BE617" s="3">
        <f ca="1">IFERROR(INDEX(INDIRECT("day_wise_sales_data!$B$2:$BZ$599"),MATCH(resource!$CC617,day_wise_sales_data!$A$2:$A$500,0),MATCH(resource!BE$2,INDIRECT("day_wise_sales_data!$B$1:$BZ$1"),0)),0)</f>
        <v>0</v>
      </c>
      <c r="BF617" s="3">
        <f ca="1">IFERROR(INDEX(INDIRECT("day_wise_sales_data!$B$2:$BZ$599"),MATCH(resource!$CC617,day_wise_sales_data!$A$2:$A$500,0),MATCH(resource!BF$2,INDIRECT("day_wise_sales_data!$B$1:$BZ$1"),0)),0)</f>
        <v>0</v>
      </c>
      <c r="BG617" s="3">
        <f ca="1">IFERROR(INDEX(INDIRECT("day_wise_sales_data!$B$2:$BZ$599"),MATCH(resource!$CC617,day_wise_sales_data!$A$2:$A$500,0),MATCH(resource!BG$2,INDIRECT("day_wise_sales_data!$B$1:$BZ$1"),0)),0)</f>
        <v>0</v>
      </c>
      <c r="BH617" s="3">
        <f ca="1">IFERROR(INDEX(INDIRECT("day_wise_sales_data!$B$2:$BZ$599"),MATCH(resource!$CC617,day_wise_sales_data!$A$2:$A$500,0),MATCH(resource!BH$2,INDIRECT("day_wise_sales_data!$B$1:$BZ$1"),0)),0)</f>
        <v>0</v>
      </c>
      <c r="BI617" s="3">
        <f ca="1">IFERROR(INDEX(INDIRECT("day_wise_sales_data!$B$2:$BZ$599"),MATCH(resource!$CC617,day_wise_sales_data!$A$2:$A$500,0),MATCH(resource!BI$2,INDIRECT("day_wise_sales_data!$B$1:$BZ$1"),0)),0)</f>
        <v>0</v>
      </c>
      <c r="BJ617" s="3">
        <f ca="1">IFERROR(INDEX(INDIRECT("day_wise_sales_data!$B$2:$BZ$599"),MATCH(resource!$CC617,day_wise_sales_data!$A$2:$A$500,0),MATCH(resource!BJ$2,INDIRECT("day_wise_sales_data!$B$1:$BZ$1"),0)),0)</f>
        <v>0</v>
      </c>
      <c r="BK617" s="3">
        <f ca="1">IFERROR(INDEX(INDIRECT("day_wise_sales_data!$B$2:$BZ$599"),MATCH(resource!$CC617,day_wise_sales_data!$A$2:$A$500,0),MATCH(resource!BK$2,INDIRECT("day_wise_sales_data!$B$1:$BZ$1"),0)),0)</f>
        <v>0</v>
      </c>
      <c r="BL617" s="3">
        <f ca="1">IFERROR(INDEX(INDIRECT("day_wise_sales_data!$B$2:$BZ$599"),MATCH(resource!$CC617,day_wise_sales_data!$A$2:$A$500,0),MATCH(resource!BL$2,INDIRECT("day_wise_sales_data!$B$1:$BZ$1"),0)),0)</f>
        <v>0</v>
      </c>
      <c r="BM617" s="3">
        <f ca="1">IFERROR(INDEX(INDIRECT("day_wise_sales_data!$B$2:$BZ$599"),MATCH(resource!$CC617,day_wise_sales_data!$A$2:$A$500,0),MATCH(resource!BM$2,INDIRECT("day_wise_sales_data!$B$1:$BZ$1"),0)),0)</f>
        <v>0</v>
      </c>
      <c r="BN617" s="3">
        <f ca="1">IFERROR(INDEX(INDIRECT("day_wise_sales_data!$B$2:$BZ$599"),MATCH(resource!$CC617,day_wise_sales_data!$A$2:$A$500,0),MATCH(resource!BN$2,INDIRECT("day_wise_sales_data!$B$1:$BZ$1"),0)),0)</f>
        <v>0</v>
      </c>
      <c r="BO617" s="3">
        <f ca="1">IFERROR(INDEX(INDIRECT("day_wise_sales_data!$B$2:$BZ$599"),MATCH(resource!$CC617,day_wise_sales_data!$A$2:$A$500,0),MATCH(resource!BO$2,INDIRECT("day_wise_sales_data!$B$1:$BZ$1"),0)),0)</f>
        <v>0</v>
      </c>
      <c r="BP617" s="3">
        <f ca="1">IFERROR(INDEX(INDIRECT("day_wise_sales_data!$B$2:$BZ$599"),MATCH(resource!$CC617,day_wise_sales_data!$A$2:$A$500,0),MATCH(resource!BP$2,INDIRECT("day_wise_sales_data!$B$1:$BZ$1"),0)),0)</f>
        <v>0</v>
      </c>
      <c r="BQ617" s="3">
        <f ca="1">IFERROR(INDEX(INDIRECT("day_wise_sales_data!$B$2:$BZ$599"),MATCH(resource!$CC617,day_wise_sales_data!$A$2:$A$500,0),MATCH(resource!BQ$2,INDIRECT("day_wise_sales_data!$B$1:$BZ$1"),0)),0)</f>
        <v>0</v>
      </c>
      <c r="BR617" s="3">
        <f ca="1">IFERROR(INDEX(INDIRECT("day_wise_sales_data!$B$2:$BZ$599"),MATCH(resource!$CC617,day_wise_sales_data!$A$2:$A$500,0),MATCH(resource!BR$2,INDIRECT("day_wise_sales_data!$B$1:$BZ$1"),0)),0)</f>
        <v>0</v>
      </c>
      <c r="BS617" s="3">
        <f ca="1">IFERROR(INDEX(INDIRECT("day_wise_sales_data!$B$2:$BZ$599"),MATCH(resource!$CC617,day_wise_sales_data!$A$2:$A$500,0),MATCH(resource!BS$2,INDIRECT("day_wise_sales_data!$B$1:$BZ$1"),0)),0)</f>
        <v>0</v>
      </c>
      <c r="BT617" s="3">
        <f ca="1">IFERROR(INDEX(INDIRECT("day_wise_sales_data!$B$2:$BZ$599"),MATCH(resource!$CC617,day_wise_sales_data!$A$2:$A$500,0),MATCH(resource!BT$2,INDIRECT("day_wise_sales_data!$B$1:$BZ$1"),0)),0)</f>
        <v>0</v>
      </c>
      <c r="BU617" s="3">
        <f ca="1">IFERROR(INDEX(INDIRECT("day_wise_sales_data!$B$2:$BZ$599"),MATCH(resource!$CC617,day_wise_sales_data!$A$2:$A$500,0),MATCH(resource!BU$2,INDIRECT("day_wise_sales_data!$B$1:$BZ$1"),0)),0)</f>
        <v>0</v>
      </c>
      <c r="BV617" s="3">
        <f ca="1">IFERROR(INDEX(INDIRECT("day_wise_sales_data!$B$2:$BZ$599"),MATCH(resource!$CC617,day_wise_sales_data!$A$2:$A$500,0),MATCH(resource!BV$2,INDIRECT("day_wise_sales_data!$B$1:$BZ$1"),0)),0)</f>
        <v>0</v>
      </c>
      <c r="BW617" s="3">
        <f ca="1">IFERROR(INDEX(INDIRECT("day_wise_sales_data!$B$2:$BZ$599"),MATCH(resource!$CC617,day_wise_sales_data!$A$2:$A$500,0),MATCH(resource!BW$2,INDIRECT("day_wise_sales_data!$B$1:$BZ$1"),0)),0)</f>
        <v>0</v>
      </c>
      <c r="BX617" s="3">
        <f ca="1">IFERROR(INDEX(INDIRECT("day_wise_sales_data!$B$2:$BZ$599"),MATCH(resource!$CC617,day_wise_sales_data!$A$2:$A$500,0),MATCH(resource!BX$2,INDIRECT("day_wise_sales_data!$B$1:$BZ$1"),0)),0)</f>
        <v>0</v>
      </c>
      <c r="BY617" s="3">
        <f ca="1">IFERROR(INDEX(INDIRECT("day_wise_sales_data!$B$2:$BZ$599"),MATCH(resource!$CC617,day_wise_sales_data!$A$2:$A$500,0),MATCH(resource!BY$2,INDIRECT("day_wise_sales_data!$B$1:$BZ$1"),0)),0)</f>
        <v>0</v>
      </c>
      <c r="BZ617" s="3">
        <f ca="1">IFERROR(INDEX(INDIRECT("day_wise_sales_data!$B$2:$BZ$599"),MATCH(resource!$CC617,day_wise_sales_data!$A$2:$A$500,0),MATCH(resource!BZ$2,INDIRECT("day_wise_sales_data!$B$1:$BZ$1"),0)),0)</f>
        <v>0</v>
      </c>
      <c r="CA617" s="3">
        <f ca="1">IFERROR(INDEX(INDIRECT("day_wise_sales_data!$B$2:$BZ$599"),MATCH(resource!$CC617,day_wise_sales_data!$A$2:$A$500,0),MATCH(resource!CA$2,INDIRECT("day_wise_sales_data!$B$1:$BZ$1"),0)),0)</f>
        <v>0</v>
      </c>
      <c r="CC617" s="4">
        <f>sales_data!H616</f>
        <v>0</v>
      </c>
      <c r="CD617" s="1">
        <v>615</v>
      </c>
      <c r="CE617" s="1" t="str">
        <f>IF(AQ617=report!$AQ$3,resource!CD617,"")</f>
        <v/>
      </c>
      <c r="CF617" s="5" t="str">
        <f>IFERROR(SMALL($CE$3:$CE$1001,ROWS($CE$3:CE617)),"")</f>
        <v/>
      </c>
      <c r="CH617">
        <f>IFERROR(VLOOKUP($CC617,data_pull!$E$22:$G$700,2,0),0)</f>
        <v>0</v>
      </c>
      <c r="DK617" s="3" t="str">
        <f>IFERROR(INDEX(COD_SALES!$B$5:$Z$500,MATCH(resource!$CC617,COD_SALES!$A$5:$A$500,0),MATCH(resource!DK$2,COD_SALES!$B$4:$Z$4,0)),"")</f>
        <v/>
      </c>
      <c r="DL617" s="3" t="str">
        <f>IFERROR(INDEX(COD_SALES!$B$5:$Z$500,MATCH(resource!$CC617,COD_SALES!$A$5:$A$500,0),MATCH(resource!DL$2,COD_SALES!$B$4:$Z$4,0)),"")</f>
        <v/>
      </c>
      <c r="DM617" s="3" t="str">
        <f>IFERROR(INDEX(COD_SALES!$B$5:$Z$500,MATCH(resource!$CC617,COD_SALES!$A$5:$A$500,0),MATCH(resource!DM$2,COD_SALES!$B$4:$Z$4,0)),"")</f>
        <v/>
      </c>
      <c r="DN617" s="3" t="str">
        <f>IFERROR(INDEX(COD_SALES!$B$5:$Z$500,MATCH(resource!$CC617,COD_SALES!$A$5:$A$500,0),MATCH(resource!DN$2,COD_SALES!$B$4:$Z$4,0)),"")</f>
        <v/>
      </c>
      <c r="DO617" s="3" t="str">
        <f>IFERROR(INDEX(COD_SALES!$B$5:$Z$500,MATCH(resource!$CC617,COD_SALES!$A$5:$A$500,0),MATCH(resource!DO$2,COD_SALES!$B$4:$Z$4,0)),"")</f>
        <v/>
      </c>
      <c r="DP617" s="3" t="str">
        <f>IFERROR(INDEX(COD_SALES!$B$5:$Z$500,MATCH(resource!$CC617,COD_SALES!$A$5:$A$500,0),MATCH(resource!DP$2,COD_SALES!$B$4:$Z$4,0)),"")</f>
        <v/>
      </c>
      <c r="DQ617" s="3" t="str">
        <f>IFERROR(INDEX(COD_SALES!$B$5:$Z$500,MATCH(resource!$CC617,COD_SALES!$A$5:$A$500,0),MATCH(resource!DQ$2,COD_SALES!$B$4:$Z$4,0)),"")</f>
        <v/>
      </c>
      <c r="DR617" s="3" t="str">
        <f>IFERROR(INDEX(COD_SALES!$B$5:$Z$500,MATCH(resource!$CC617,COD_SALES!$A$5:$A$500,0),MATCH(resource!DR$2,COD_SALES!$B$4:$Z$4,0)),"")</f>
        <v/>
      </c>
      <c r="DS617" s="3" t="str">
        <f>IFERROR(INDEX(COD_SALES!$B$5:$Z$500,MATCH(resource!$CC617,COD_SALES!$A$5:$A$500,0),MATCH(resource!DS$2,COD_SALES!$B$4:$Z$4,0)),"")</f>
        <v/>
      </c>
      <c r="DT617" s="3" t="str">
        <f>IFERROR(INDEX(COD_SALES!$B$5:$Z$500,MATCH(resource!$CC617,COD_SALES!$A$5:$A$500,0),MATCH(resource!DT$2,COD_SALES!$B$4:$Z$4,0)),"")</f>
        <v/>
      </c>
      <c r="DU617" s="3" t="str">
        <f>IFERROR(INDEX(COD_SALES!$B$5:$Z$500,MATCH(resource!$CC617,COD_SALES!$A$5:$A$500,0),MATCH(resource!DU$2,COD_SALES!$B$4:$Z$4,0)),"")</f>
        <v/>
      </c>
      <c r="DV617" s="3" t="str">
        <f>IFERROR(INDEX(COD_SALES!$B$5:$Z$500,MATCH(resource!$CC617,COD_SALES!$A$5:$A$500,0),MATCH(resource!DV$2,COD_SALES!$B$4:$Z$4,0)),"")</f>
        <v/>
      </c>
      <c r="DW617" s="3" t="str">
        <f>IFERROR(INDEX(COD_SALES!$B$5:$Z$500,MATCH(resource!$CC617,COD_SALES!$A$5:$A$500,0),MATCH(resource!DW$2,COD_SALES!$B$4:$Z$4,0)),"")</f>
        <v/>
      </c>
      <c r="DX617" s="3" t="str">
        <f>IFERROR(INDEX(COD_SALES!$B$5:$Z$500,MATCH(resource!$CC617,COD_SALES!$A$5:$A$500,0),MATCH(resource!DX$2,COD_SALES!$B$4:$Z$4,0)),"")</f>
        <v/>
      </c>
      <c r="DY617" s="3" t="str">
        <f>IFERROR(INDEX(COD_SALES!$B$5:$Z$500,MATCH(resource!$CC617,COD_SALES!$A$5:$A$500,0),MATCH(resource!DY$2,COD_SALES!$B$4:$Z$4,0)),"")</f>
        <v/>
      </c>
      <c r="DZ617" s="3" t="str">
        <f>IFERROR(INDEX(COD_SALES!$B$5:$Z$500,MATCH(resource!$CC617,COD_SALES!$A$5:$A$500,0),MATCH(resource!DZ$2,COD_SALES!$B$4:$Z$4,0)),"")</f>
        <v/>
      </c>
      <c r="EA617" s="3" t="str">
        <f>IFERROR(INDEX(COD_SALES!$B$5:$Z$500,MATCH(resource!$CC617,COD_SALES!$A$5:$A$500,0),MATCH(resource!EA$2,COD_SALES!$B$4:$Z$4,0)),"")</f>
        <v/>
      </c>
      <c r="EB617" s="3">
        <f t="shared" si="134"/>
        <v>0</v>
      </c>
      <c r="EW617" s="3">
        <f>IFERROR(VLOOKUP(CC617,data_pull!$AO$25:$AR$546,2,0),0)</f>
        <v>0</v>
      </c>
      <c r="EX617" s="1">
        <f>IFERROR(VLOOKUP(CC617,data_pull!$AO$25:$AR$546,4,0),0)</f>
        <v>0</v>
      </c>
    </row>
    <row r="618" spans="13:154" x14ac:dyDescent="0.25"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4">
        <f>sales_data!B617</f>
        <v>0</v>
      </c>
      <c r="AR618" s="4">
        <f>sales_data!C617</f>
        <v>0</v>
      </c>
      <c r="AS618" s="5" t="str">
        <f t="shared" si="133"/>
        <v/>
      </c>
      <c r="AT618" s="4">
        <f>sales_data!I617</f>
        <v>0</v>
      </c>
      <c r="AU618" s="4">
        <f>sales_data!W617</f>
        <v>0</v>
      </c>
      <c r="AV618" s="1">
        <f>sales_data!N617</f>
        <v>0</v>
      </c>
      <c r="AW618" s="1">
        <f>sales_data!P617</f>
        <v>0</v>
      </c>
      <c r="AX618" s="3">
        <f ca="1">IFERROR(INDEX(INDIRECT("day_wise_sales_data!$B$2:$BZ$599"),MATCH(resource!$CC618,day_wise_sales_data!$A$2:$A$500,0),MATCH(resource!AX$2,INDIRECT("day_wise_sales_data!$B$1:$BZ$1"),0)),0)</f>
        <v>0</v>
      </c>
      <c r="AY618" s="3">
        <f ca="1">IFERROR(INDEX(INDIRECT("day_wise_sales_data!$B$2:$BZ$599"),MATCH(resource!$CC618,day_wise_sales_data!$A$2:$A$500,0),MATCH(resource!AY$2,INDIRECT("day_wise_sales_data!$B$1:$BZ$1"),0)),0)</f>
        <v>0</v>
      </c>
      <c r="AZ618" s="3">
        <f ca="1">IFERROR(INDEX(INDIRECT("day_wise_sales_data!$B$2:$BZ$599"),MATCH(resource!$CC618,day_wise_sales_data!$A$2:$A$500,0),MATCH(resource!AZ$2,INDIRECT("day_wise_sales_data!$B$1:$BZ$1"),0)),0)</f>
        <v>0</v>
      </c>
      <c r="BA618" s="3">
        <f ca="1">IFERROR(INDEX(INDIRECT("day_wise_sales_data!$B$2:$BZ$599"),MATCH(resource!$CC618,day_wise_sales_data!$A$2:$A$500,0),MATCH(resource!BA$2,INDIRECT("day_wise_sales_data!$B$1:$BZ$1"),0)),0)</f>
        <v>0</v>
      </c>
      <c r="BB618" s="3">
        <f ca="1">IFERROR(INDEX(INDIRECT("day_wise_sales_data!$B$2:$BZ$599"),MATCH(resource!$CC618,day_wise_sales_data!$A$2:$A$500,0),MATCH(resource!BB$2,INDIRECT("day_wise_sales_data!$B$1:$BZ$1"),0)),0)</f>
        <v>0</v>
      </c>
      <c r="BC618" s="3">
        <f ca="1">IFERROR(INDEX(INDIRECT("day_wise_sales_data!$B$2:$BZ$599"),MATCH(resource!$CC618,day_wise_sales_data!$A$2:$A$500,0),MATCH(resource!BC$2,INDIRECT("day_wise_sales_data!$B$1:$BZ$1"),0)),0)</f>
        <v>0</v>
      </c>
      <c r="BD618" s="3">
        <f ca="1">IFERROR(INDEX(INDIRECT("day_wise_sales_data!$B$2:$BZ$599"),MATCH(resource!$CC618,day_wise_sales_data!$A$2:$A$500,0),MATCH(resource!BD$2,INDIRECT("day_wise_sales_data!$B$1:$BZ$1"),0)),0)</f>
        <v>0</v>
      </c>
      <c r="BE618" s="3">
        <f ca="1">IFERROR(INDEX(INDIRECT("day_wise_sales_data!$B$2:$BZ$599"),MATCH(resource!$CC618,day_wise_sales_data!$A$2:$A$500,0),MATCH(resource!BE$2,INDIRECT("day_wise_sales_data!$B$1:$BZ$1"),0)),0)</f>
        <v>0</v>
      </c>
      <c r="BF618" s="3">
        <f ca="1">IFERROR(INDEX(INDIRECT("day_wise_sales_data!$B$2:$BZ$599"),MATCH(resource!$CC618,day_wise_sales_data!$A$2:$A$500,0),MATCH(resource!BF$2,INDIRECT("day_wise_sales_data!$B$1:$BZ$1"),0)),0)</f>
        <v>0</v>
      </c>
      <c r="BG618" s="3">
        <f ca="1">IFERROR(INDEX(INDIRECT("day_wise_sales_data!$B$2:$BZ$599"),MATCH(resource!$CC618,day_wise_sales_data!$A$2:$A$500,0),MATCH(resource!BG$2,INDIRECT("day_wise_sales_data!$B$1:$BZ$1"),0)),0)</f>
        <v>0</v>
      </c>
      <c r="BH618" s="3">
        <f ca="1">IFERROR(INDEX(INDIRECT("day_wise_sales_data!$B$2:$BZ$599"),MATCH(resource!$CC618,day_wise_sales_data!$A$2:$A$500,0),MATCH(resource!BH$2,INDIRECT("day_wise_sales_data!$B$1:$BZ$1"),0)),0)</f>
        <v>0</v>
      </c>
      <c r="BI618" s="3">
        <f ca="1">IFERROR(INDEX(INDIRECT("day_wise_sales_data!$B$2:$BZ$599"),MATCH(resource!$CC618,day_wise_sales_data!$A$2:$A$500,0),MATCH(resource!BI$2,INDIRECT("day_wise_sales_data!$B$1:$BZ$1"),0)),0)</f>
        <v>0</v>
      </c>
      <c r="BJ618" s="3">
        <f ca="1">IFERROR(INDEX(INDIRECT("day_wise_sales_data!$B$2:$BZ$599"),MATCH(resource!$CC618,day_wise_sales_data!$A$2:$A$500,0),MATCH(resource!BJ$2,INDIRECT("day_wise_sales_data!$B$1:$BZ$1"),0)),0)</f>
        <v>0</v>
      </c>
      <c r="BK618" s="3">
        <f ca="1">IFERROR(INDEX(INDIRECT("day_wise_sales_data!$B$2:$BZ$599"),MATCH(resource!$CC618,day_wise_sales_data!$A$2:$A$500,0),MATCH(resource!BK$2,INDIRECT("day_wise_sales_data!$B$1:$BZ$1"),0)),0)</f>
        <v>0</v>
      </c>
      <c r="BL618" s="3">
        <f ca="1">IFERROR(INDEX(INDIRECT("day_wise_sales_data!$B$2:$BZ$599"),MATCH(resource!$CC618,day_wise_sales_data!$A$2:$A$500,0),MATCH(resource!BL$2,INDIRECT("day_wise_sales_data!$B$1:$BZ$1"),0)),0)</f>
        <v>0</v>
      </c>
      <c r="BM618" s="3">
        <f ca="1">IFERROR(INDEX(INDIRECT("day_wise_sales_data!$B$2:$BZ$599"),MATCH(resource!$CC618,day_wise_sales_data!$A$2:$A$500,0),MATCH(resource!BM$2,INDIRECT("day_wise_sales_data!$B$1:$BZ$1"),0)),0)</f>
        <v>0</v>
      </c>
      <c r="BN618" s="3">
        <f ca="1">IFERROR(INDEX(INDIRECT("day_wise_sales_data!$B$2:$BZ$599"),MATCH(resource!$CC618,day_wise_sales_data!$A$2:$A$500,0),MATCH(resource!BN$2,INDIRECT("day_wise_sales_data!$B$1:$BZ$1"),0)),0)</f>
        <v>0</v>
      </c>
      <c r="BO618" s="3">
        <f ca="1">IFERROR(INDEX(INDIRECT("day_wise_sales_data!$B$2:$BZ$599"),MATCH(resource!$CC618,day_wise_sales_data!$A$2:$A$500,0),MATCH(resource!BO$2,INDIRECT("day_wise_sales_data!$B$1:$BZ$1"),0)),0)</f>
        <v>0</v>
      </c>
      <c r="BP618" s="3">
        <f ca="1">IFERROR(INDEX(INDIRECT("day_wise_sales_data!$B$2:$BZ$599"),MATCH(resource!$CC618,day_wise_sales_data!$A$2:$A$500,0),MATCH(resource!BP$2,INDIRECT("day_wise_sales_data!$B$1:$BZ$1"),0)),0)</f>
        <v>0</v>
      </c>
      <c r="BQ618" s="3">
        <f ca="1">IFERROR(INDEX(INDIRECT("day_wise_sales_data!$B$2:$BZ$599"),MATCH(resource!$CC618,day_wise_sales_data!$A$2:$A$500,0),MATCH(resource!BQ$2,INDIRECT("day_wise_sales_data!$B$1:$BZ$1"),0)),0)</f>
        <v>0</v>
      </c>
      <c r="BR618" s="3">
        <f ca="1">IFERROR(INDEX(INDIRECT("day_wise_sales_data!$B$2:$BZ$599"),MATCH(resource!$CC618,day_wise_sales_data!$A$2:$A$500,0),MATCH(resource!BR$2,INDIRECT("day_wise_sales_data!$B$1:$BZ$1"),0)),0)</f>
        <v>0</v>
      </c>
      <c r="BS618" s="3">
        <f ca="1">IFERROR(INDEX(INDIRECT("day_wise_sales_data!$B$2:$BZ$599"),MATCH(resource!$CC618,day_wise_sales_data!$A$2:$A$500,0),MATCH(resource!BS$2,INDIRECT("day_wise_sales_data!$B$1:$BZ$1"),0)),0)</f>
        <v>0</v>
      </c>
      <c r="BT618" s="3">
        <f ca="1">IFERROR(INDEX(INDIRECT("day_wise_sales_data!$B$2:$BZ$599"),MATCH(resource!$CC618,day_wise_sales_data!$A$2:$A$500,0),MATCH(resource!BT$2,INDIRECT("day_wise_sales_data!$B$1:$BZ$1"),0)),0)</f>
        <v>0</v>
      </c>
      <c r="BU618" s="3">
        <f ca="1">IFERROR(INDEX(INDIRECT("day_wise_sales_data!$B$2:$BZ$599"),MATCH(resource!$CC618,day_wise_sales_data!$A$2:$A$500,0),MATCH(resource!BU$2,INDIRECT("day_wise_sales_data!$B$1:$BZ$1"),0)),0)</f>
        <v>0</v>
      </c>
      <c r="BV618" s="3">
        <f ca="1">IFERROR(INDEX(INDIRECT("day_wise_sales_data!$B$2:$BZ$599"),MATCH(resource!$CC618,day_wise_sales_data!$A$2:$A$500,0),MATCH(resource!BV$2,INDIRECT("day_wise_sales_data!$B$1:$BZ$1"),0)),0)</f>
        <v>0</v>
      </c>
      <c r="BW618" s="3">
        <f ca="1">IFERROR(INDEX(INDIRECT("day_wise_sales_data!$B$2:$BZ$599"),MATCH(resource!$CC618,day_wise_sales_data!$A$2:$A$500,0),MATCH(resource!BW$2,INDIRECT("day_wise_sales_data!$B$1:$BZ$1"),0)),0)</f>
        <v>0</v>
      </c>
      <c r="BX618" s="3">
        <f ca="1">IFERROR(INDEX(INDIRECT("day_wise_sales_data!$B$2:$BZ$599"),MATCH(resource!$CC618,day_wise_sales_data!$A$2:$A$500,0),MATCH(resource!BX$2,INDIRECT("day_wise_sales_data!$B$1:$BZ$1"),0)),0)</f>
        <v>0</v>
      </c>
      <c r="BY618" s="3">
        <f ca="1">IFERROR(INDEX(INDIRECT("day_wise_sales_data!$B$2:$BZ$599"),MATCH(resource!$CC618,day_wise_sales_data!$A$2:$A$500,0),MATCH(resource!BY$2,INDIRECT("day_wise_sales_data!$B$1:$BZ$1"),0)),0)</f>
        <v>0</v>
      </c>
      <c r="BZ618" s="3">
        <f ca="1">IFERROR(INDEX(INDIRECT("day_wise_sales_data!$B$2:$BZ$599"),MATCH(resource!$CC618,day_wise_sales_data!$A$2:$A$500,0),MATCH(resource!BZ$2,INDIRECT("day_wise_sales_data!$B$1:$BZ$1"),0)),0)</f>
        <v>0</v>
      </c>
      <c r="CA618" s="3">
        <f ca="1">IFERROR(INDEX(INDIRECT("day_wise_sales_data!$B$2:$BZ$599"),MATCH(resource!$CC618,day_wise_sales_data!$A$2:$A$500,0),MATCH(resource!CA$2,INDIRECT("day_wise_sales_data!$B$1:$BZ$1"),0)),0)</f>
        <v>0</v>
      </c>
      <c r="CC618" s="4">
        <f>sales_data!H617</f>
        <v>0</v>
      </c>
      <c r="CD618" s="1">
        <v>616</v>
      </c>
      <c r="CE618" s="1" t="str">
        <f>IF(AQ618=report!$AQ$3,resource!CD618,"")</f>
        <v/>
      </c>
      <c r="CF618" s="5" t="str">
        <f>IFERROR(SMALL($CE$3:$CE$1001,ROWS($CE$3:CE618)),"")</f>
        <v/>
      </c>
      <c r="CH618">
        <f>IFERROR(VLOOKUP($CC618,data_pull!$E$22:$G$700,2,0),0)</f>
        <v>0</v>
      </c>
      <c r="DK618" s="3" t="str">
        <f>IFERROR(INDEX(COD_SALES!$B$5:$Z$500,MATCH(resource!$CC618,COD_SALES!$A$5:$A$500,0),MATCH(resource!DK$2,COD_SALES!$B$4:$Z$4,0)),"")</f>
        <v/>
      </c>
      <c r="DL618" s="3" t="str">
        <f>IFERROR(INDEX(COD_SALES!$B$5:$Z$500,MATCH(resource!$CC618,COD_SALES!$A$5:$A$500,0),MATCH(resource!DL$2,COD_SALES!$B$4:$Z$4,0)),"")</f>
        <v/>
      </c>
      <c r="DM618" s="3" t="str">
        <f>IFERROR(INDEX(COD_SALES!$B$5:$Z$500,MATCH(resource!$CC618,COD_SALES!$A$5:$A$500,0),MATCH(resource!DM$2,COD_SALES!$B$4:$Z$4,0)),"")</f>
        <v/>
      </c>
      <c r="DN618" s="3" t="str">
        <f>IFERROR(INDEX(COD_SALES!$B$5:$Z$500,MATCH(resource!$CC618,COD_SALES!$A$5:$A$500,0),MATCH(resource!DN$2,COD_SALES!$B$4:$Z$4,0)),"")</f>
        <v/>
      </c>
      <c r="DO618" s="3" t="str">
        <f>IFERROR(INDEX(COD_SALES!$B$5:$Z$500,MATCH(resource!$CC618,COD_SALES!$A$5:$A$500,0),MATCH(resource!DO$2,COD_SALES!$B$4:$Z$4,0)),"")</f>
        <v/>
      </c>
      <c r="DP618" s="3" t="str">
        <f>IFERROR(INDEX(COD_SALES!$B$5:$Z$500,MATCH(resource!$CC618,COD_SALES!$A$5:$A$500,0),MATCH(resource!DP$2,COD_SALES!$B$4:$Z$4,0)),"")</f>
        <v/>
      </c>
      <c r="DQ618" s="3" t="str">
        <f>IFERROR(INDEX(COD_SALES!$B$5:$Z$500,MATCH(resource!$CC618,COD_SALES!$A$5:$A$500,0),MATCH(resource!DQ$2,COD_SALES!$B$4:$Z$4,0)),"")</f>
        <v/>
      </c>
      <c r="DR618" s="3" t="str">
        <f>IFERROR(INDEX(COD_SALES!$B$5:$Z$500,MATCH(resource!$CC618,COD_SALES!$A$5:$A$500,0),MATCH(resource!DR$2,COD_SALES!$B$4:$Z$4,0)),"")</f>
        <v/>
      </c>
      <c r="DS618" s="3" t="str">
        <f>IFERROR(INDEX(COD_SALES!$B$5:$Z$500,MATCH(resource!$CC618,COD_SALES!$A$5:$A$500,0),MATCH(resource!DS$2,COD_SALES!$B$4:$Z$4,0)),"")</f>
        <v/>
      </c>
      <c r="DT618" s="3" t="str">
        <f>IFERROR(INDEX(COD_SALES!$B$5:$Z$500,MATCH(resource!$CC618,COD_SALES!$A$5:$A$500,0),MATCH(resource!DT$2,COD_SALES!$B$4:$Z$4,0)),"")</f>
        <v/>
      </c>
      <c r="DU618" s="3" t="str">
        <f>IFERROR(INDEX(COD_SALES!$B$5:$Z$500,MATCH(resource!$CC618,COD_SALES!$A$5:$A$500,0),MATCH(resource!DU$2,COD_SALES!$B$4:$Z$4,0)),"")</f>
        <v/>
      </c>
      <c r="DV618" s="3" t="str">
        <f>IFERROR(INDEX(COD_SALES!$B$5:$Z$500,MATCH(resource!$CC618,COD_SALES!$A$5:$A$500,0),MATCH(resource!DV$2,COD_SALES!$B$4:$Z$4,0)),"")</f>
        <v/>
      </c>
      <c r="DW618" s="3" t="str">
        <f>IFERROR(INDEX(COD_SALES!$B$5:$Z$500,MATCH(resource!$CC618,COD_SALES!$A$5:$A$500,0),MATCH(resource!DW$2,COD_SALES!$B$4:$Z$4,0)),"")</f>
        <v/>
      </c>
      <c r="DX618" s="3" t="str">
        <f>IFERROR(INDEX(COD_SALES!$B$5:$Z$500,MATCH(resource!$CC618,COD_SALES!$A$5:$A$500,0),MATCH(resource!DX$2,COD_SALES!$B$4:$Z$4,0)),"")</f>
        <v/>
      </c>
      <c r="DY618" s="3" t="str">
        <f>IFERROR(INDEX(COD_SALES!$B$5:$Z$500,MATCH(resource!$CC618,COD_SALES!$A$5:$A$500,0),MATCH(resource!DY$2,COD_SALES!$B$4:$Z$4,0)),"")</f>
        <v/>
      </c>
      <c r="DZ618" s="3" t="str">
        <f>IFERROR(INDEX(COD_SALES!$B$5:$Z$500,MATCH(resource!$CC618,COD_SALES!$A$5:$A$500,0),MATCH(resource!DZ$2,COD_SALES!$B$4:$Z$4,0)),"")</f>
        <v/>
      </c>
      <c r="EA618" s="3" t="str">
        <f>IFERROR(INDEX(COD_SALES!$B$5:$Z$500,MATCH(resource!$CC618,COD_SALES!$A$5:$A$500,0),MATCH(resource!EA$2,COD_SALES!$B$4:$Z$4,0)),"")</f>
        <v/>
      </c>
      <c r="EB618" s="3">
        <f t="shared" si="134"/>
        <v>0</v>
      </c>
      <c r="EW618" s="3">
        <f>IFERROR(VLOOKUP(CC618,data_pull!$AO$25:$AR$546,2,0),0)</f>
        <v>0</v>
      </c>
      <c r="EX618" s="1">
        <f>IFERROR(VLOOKUP(CC618,data_pull!$AO$25:$AR$546,4,0),0)</f>
        <v>0</v>
      </c>
    </row>
    <row r="619" spans="13:154" x14ac:dyDescent="0.25"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4">
        <f>sales_data!B618</f>
        <v>0</v>
      </c>
      <c r="AR619" s="4">
        <f>sales_data!C618</f>
        <v>0</v>
      </c>
      <c r="AS619" s="5" t="str">
        <f t="shared" si="133"/>
        <v/>
      </c>
      <c r="AT619" s="4">
        <f>sales_data!I618</f>
        <v>0</v>
      </c>
      <c r="AU619" s="4">
        <f>sales_data!W618</f>
        <v>0</v>
      </c>
      <c r="AV619" s="1">
        <f>sales_data!N618</f>
        <v>0</v>
      </c>
      <c r="AW619" s="1">
        <f>sales_data!P618</f>
        <v>0</v>
      </c>
      <c r="AX619" s="3">
        <f ca="1">IFERROR(INDEX(INDIRECT("day_wise_sales_data!$B$2:$BZ$599"),MATCH(resource!$CC619,day_wise_sales_data!$A$2:$A$500,0),MATCH(resource!AX$2,INDIRECT("day_wise_sales_data!$B$1:$BZ$1"),0)),0)</f>
        <v>0</v>
      </c>
      <c r="AY619" s="3">
        <f ca="1">IFERROR(INDEX(INDIRECT("day_wise_sales_data!$B$2:$BZ$599"),MATCH(resource!$CC619,day_wise_sales_data!$A$2:$A$500,0),MATCH(resource!AY$2,INDIRECT("day_wise_sales_data!$B$1:$BZ$1"),0)),0)</f>
        <v>0</v>
      </c>
      <c r="AZ619" s="3">
        <f ca="1">IFERROR(INDEX(INDIRECT("day_wise_sales_data!$B$2:$BZ$599"),MATCH(resource!$CC619,day_wise_sales_data!$A$2:$A$500,0),MATCH(resource!AZ$2,INDIRECT("day_wise_sales_data!$B$1:$BZ$1"),0)),0)</f>
        <v>0</v>
      </c>
      <c r="BA619" s="3">
        <f ca="1">IFERROR(INDEX(INDIRECT("day_wise_sales_data!$B$2:$BZ$599"),MATCH(resource!$CC619,day_wise_sales_data!$A$2:$A$500,0),MATCH(resource!BA$2,INDIRECT("day_wise_sales_data!$B$1:$BZ$1"),0)),0)</f>
        <v>0</v>
      </c>
      <c r="BB619" s="3">
        <f ca="1">IFERROR(INDEX(INDIRECT("day_wise_sales_data!$B$2:$BZ$599"),MATCH(resource!$CC619,day_wise_sales_data!$A$2:$A$500,0),MATCH(resource!BB$2,INDIRECT("day_wise_sales_data!$B$1:$BZ$1"),0)),0)</f>
        <v>0</v>
      </c>
      <c r="BC619" s="3">
        <f ca="1">IFERROR(INDEX(INDIRECT("day_wise_sales_data!$B$2:$BZ$599"),MATCH(resource!$CC619,day_wise_sales_data!$A$2:$A$500,0),MATCH(resource!BC$2,INDIRECT("day_wise_sales_data!$B$1:$BZ$1"),0)),0)</f>
        <v>0</v>
      </c>
      <c r="BD619" s="3">
        <f ca="1">IFERROR(INDEX(INDIRECT("day_wise_sales_data!$B$2:$BZ$599"),MATCH(resource!$CC619,day_wise_sales_data!$A$2:$A$500,0),MATCH(resource!BD$2,INDIRECT("day_wise_sales_data!$B$1:$BZ$1"),0)),0)</f>
        <v>0</v>
      </c>
      <c r="BE619" s="3">
        <f ca="1">IFERROR(INDEX(INDIRECT("day_wise_sales_data!$B$2:$BZ$599"),MATCH(resource!$CC619,day_wise_sales_data!$A$2:$A$500,0),MATCH(resource!BE$2,INDIRECT("day_wise_sales_data!$B$1:$BZ$1"),0)),0)</f>
        <v>0</v>
      </c>
      <c r="BF619" s="3">
        <f ca="1">IFERROR(INDEX(INDIRECT("day_wise_sales_data!$B$2:$BZ$599"),MATCH(resource!$CC619,day_wise_sales_data!$A$2:$A$500,0),MATCH(resource!BF$2,INDIRECT("day_wise_sales_data!$B$1:$BZ$1"),0)),0)</f>
        <v>0</v>
      </c>
      <c r="BG619" s="3">
        <f ca="1">IFERROR(INDEX(INDIRECT("day_wise_sales_data!$B$2:$BZ$599"),MATCH(resource!$CC619,day_wise_sales_data!$A$2:$A$500,0),MATCH(resource!BG$2,INDIRECT("day_wise_sales_data!$B$1:$BZ$1"),0)),0)</f>
        <v>0</v>
      </c>
      <c r="BH619" s="3">
        <f ca="1">IFERROR(INDEX(INDIRECT("day_wise_sales_data!$B$2:$BZ$599"),MATCH(resource!$CC619,day_wise_sales_data!$A$2:$A$500,0),MATCH(resource!BH$2,INDIRECT("day_wise_sales_data!$B$1:$BZ$1"),0)),0)</f>
        <v>0</v>
      </c>
      <c r="BI619" s="3">
        <f ca="1">IFERROR(INDEX(INDIRECT("day_wise_sales_data!$B$2:$BZ$599"),MATCH(resource!$CC619,day_wise_sales_data!$A$2:$A$500,0),MATCH(resource!BI$2,INDIRECT("day_wise_sales_data!$B$1:$BZ$1"),0)),0)</f>
        <v>0</v>
      </c>
      <c r="BJ619" s="3">
        <f ca="1">IFERROR(INDEX(INDIRECT("day_wise_sales_data!$B$2:$BZ$599"),MATCH(resource!$CC619,day_wise_sales_data!$A$2:$A$500,0),MATCH(resource!BJ$2,INDIRECT("day_wise_sales_data!$B$1:$BZ$1"),0)),0)</f>
        <v>0</v>
      </c>
      <c r="BK619" s="3">
        <f ca="1">IFERROR(INDEX(INDIRECT("day_wise_sales_data!$B$2:$BZ$599"),MATCH(resource!$CC619,day_wise_sales_data!$A$2:$A$500,0),MATCH(resource!BK$2,INDIRECT("day_wise_sales_data!$B$1:$BZ$1"),0)),0)</f>
        <v>0</v>
      </c>
      <c r="BL619" s="3">
        <f ca="1">IFERROR(INDEX(INDIRECT("day_wise_sales_data!$B$2:$BZ$599"),MATCH(resource!$CC619,day_wise_sales_data!$A$2:$A$500,0),MATCH(resource!BL$2,INDIRECT("day_wise_sales_data!$B$1:$BZ$1"),0)),0)</f>
        <v>0</v>
      </c>
      <c r="BM619" s="3">
        <f ca="1">IFERROR(INDEX(INDIRECT("day_wise_sales_data!$B$2:$BZ$599"),MATCH(resource!$CC619,day_wise_sales_data!$A$2:$A$500,0),MATCH(resource!BM$2,INDIRECT("day_wise_sales_data!$B$1:$BZ$1"),0)),0)</f>
        <v>0</v>
      </c>
      <c r="BN619" s="3">
        <f ca="1">IFERROR(INDEX(INDIRECT("day_wise_sales_data!$B$2:$BZ$599"),MATCH(resource!$CC619,day_wise_sales_data!$A$2:$A$500,0),MATCH(resource!BN$2,INDIRECT("day_wise_sales_data!$B$1:$BZ$1"),0)),0)</f>
        <v>0</v>
      </c>
      <c r="BO619" s="3">
        <f ca="1">IFERROR(INDEX(INDIRECT("day_wise_sales_data!$B$2:$BZ$599"),MATCH(resource!$CC619,day_wise_sales_data!$A$2:$A$500,0),MATCH(resource!BO$2,INDIRECT("day_wise_sales_data!$B$1:$BZ$1"),0)),0)</f>
        <v>0</v>
      </c>
      <c r="BP619" s="3">
        <f ca="1">IFERROR(INDEX(INDIRECT("day_wise_sales_data!$B$2:$BZ$599"),MATCH(resource!$CC619,day_wise_sales_data!$A$2:$A$500,0),MATCH(resource!BP$2,INDIRECT("day_wise_sales_data!$B$1:$BZ$1"),0)),0)</f>
        <v>0</v>
      </c>
      <c r="BQ619" s="3">
        <f ca="1">IFERROR(INDEX(INDIRECT("day_wise_sales_data!$B$2:$BZ$599"),MATCH(resource!$CC619,day_wise_sales_data!$A$2:$A$500,0),MATCH(resource!BQ$2,INDIRECT("day_wise_sales_data!$B$1:$BZ$1"),0)),0)</f>
        <v>0</v>
      </c>
      <c r="BR619" s="3">
        <f ca="1">IFERROR(INDEX(INDIRECT("day_wise_sales_data!$B$2:$BZ$599"),MATCH(resource!$CC619,day_wise_sales_data!$A$2:$A$500,0),MATCH(resource!BR$2,INDIRECT("day_wise_sales_data!$B$1:$BZ$1"),0)),0)</f>
        <v>0</v>
      </c>
      <c r="BS619" s="3">
        <f ca="1">IFERROR(INDEX(INDIRECT("day_wise_sales_data!$B$2:$BZ$599"),MATCH(resource!$CC619,day_wise_sales_data!$A$2:$A$500,0),MATCH(resource!BS$2,INDIRECT("day_wise_sales_data!$B$1:$BZ$1"),0)),0)</f>
        <v>0</v>
      </c>
      <c r="BT619" s="3">
        <f ca="1">IFERROR(INDEX(INDIRECT("day_wise_sales_data!$B$2:$BZ$599"),MATCH(resource!$CC619,day_wise_sales_data!$A$2:$A$500,0),MATCH(resource!BT$2,INDIRECT("day_wise_sales_data!$B$1:$BZ$1"),0)),0)</f>
        <v>0</v>
      </c>
      <c r="BU619" s="3">
        <f ca="1">IFERROR(INDEX(INDIRECT("day_wise_sales_data!$B$2:$BZ$599"),MATCH(resource!$CC619,day_wise_sales_data!$A$2:$A$500,0),MATCH(resource!BU$2,INDIRECT("day_wise_sales_data!$B$1:$BZ$1"),0)),0)</f>
        <v>0</v>
      </c>
      <c r="BV619" s="3">
        <f ca="1">IFERROR(INDEX(INDIRECT("day_wise_sales_data!$B$2:$BZ$599"),MATCH(resource!$CC619,day_wise_sales_data!$A$2:$A$500,0),MATCH(resource!BV$2,INDIRECT("day_wise_sales_data!$B$1:$BZ$1"),0)),0)</f>
        <v>0</v>
      </c>
      <c r="BW619" s="3">
        <f ca="1">IFERROR(INDEX(INDIRECT("day_wise_sales_data!$B$2:$BZ$599"),MATCH(resource!$CC619,day_wise_sales_data!$A$2:$A$500,0),MATCH(resource!BW$2,INDIRECT("day_wise_sales_data!$B$1:$BZ$1"),0)),0)</f>
        <v>0</v>
      </c>
      <c r="BX619" s="3">
        <f ca="1">IFERROR(INDEX(INDIRECT("day_wise_sales_data!$B$2:$BZ$599"),MATCH(resource!$CC619,day_wise_sales_data!$A$2:$A$500,0),MATCH(resource!BX$2,INDIRECT("day_wise_sales_data!$B$1:$BZ$1"),0)),0)</f>
        <v>0</v>
      </c>
      <c r="BY619" s="3">
        <f ca="1">IFERROR(INDEX(INDIRECT("day_wise_sales_data!$B$2:$BZ$599"),MATCH(resource!$CC619,day_wise_sales_data!$A$2:$A$500,0),MATCH(resource!BY$2,INDIRECT("day_wise_sales_data!$B$1:$BZ$1"),0)),0)</f>
        <v>0</v>
      </c>
      <c r="BZ619" s="3">
        <f ca="1">IFERROR(INDEX(INDIRECT("day_wise_sales_data!$B$2:$BZ$599"),MATCH(resource!$CC619,day_wise_sales_data!$A$2:$A$500,0),MATCH(resource!BZ$2,INDIRECT("day_wise_sales_data!$B$1:$BZ$1"),0)),0)</f>
        <v>0</v>
      </c>
      <c r="CA619" s="3">
        <f ca="1">IFERROR(INDEX(INDIRECT("day_wise_sales_data!$B$2:$BZ$599"),MATCH(resource!$CC619,day_wise_sales_data!$A$2:$A$500,0),MATCH(resource!CA$2,INDIRECT("day_wise_sales_data!$B$1:$BZ$1"),0)),0)</f>
        <v>0</v>
      </c>
      <c r="CC619" s="4">
        <f>sales_data!H618</f>
        <v>0</v>
      </c>
      <c r="CD619" s="1">
        <v>617</v>
      </c>
      <c r="CE619" s="1" t="str">
        <f>IF(AQ619=report!$AQ$3,resource!CD619,"")</f>
        <v/>
      </c>
      <c r="CF619" s="5" t="str">
        <f>IFERROR(SMALL($CE$3:$CE$1001,ROWS($CE$3:CE619)),"")</f>
        <v/>
      </c>
      <c r="CH619">
        <f>IFERROR(VLOOKUP($CC619,data_pull!$E$22:$G$700,2,0),0)</f>
        <v>0</v>
      </c>
      <c r="DK619" s="3" t="str">
        <f>IFERROR(INDEX(COD_SALES!$B$5:$Z$500,MATCH(resource!$CC619,COD_SALES!$A$5:$A$500,0),MATCH(resource!DK$2,COD_SALES!$B$4:$Z$4,0)),"")</f>
        <v/>
      </c>
      <c r="DL619" s="3" t="str">
        <f>IFERROR(INDEX(COD_SALES!$B$5:$Z$500,MATCH(resource!$CC619,COD_SALES!$A$5:$A$500,0),MATCH(resource!DL$2,COD_SALES!$B$4:$Z$4,0)),"")</f>
        <v/>
      </c>
      <c r="DM619" s="3" t="str">
        <f>IFERROR(INDEX(COD_SALES!$B$5:$Z$500,MATCH(resource!$CC619,COD_SALES!$A$5:$A$500,0),MATCH(resource!DM$2,COD_SALES!$B$4:$Z$4,0)),"")</f>
        <v/>
      </c>
      <c r="DN619" s="3" t="str">
        <f>IFERROR(INDEX(COD_SALES!$B$5:$Z$500,MATCH(resource!$CC619,COD_SALES!$A$5:$A$500,0),MATCH(resource!DN$2,COD_SALES!$B$4:$Z$4,0)),"")</f>
        <v/>
      </c>
      <c r="DO619" s="3" t="str">
        <f>IFERROR(INDEX(COD_SALES!$B$5:$Z$500,MATCH(resource!$CC619,COD_SALES!$A$5:$A$500,0),MATCH(resource!DO$2,COD_SALES!$B$4:$Z$4,0)),"")</f>
        <v/>
      </c>
      <c r="DP619" s="3" t="str">
        <f>IFERROR(INDEX(COD_SALES!$B$5:$Z$500,MATCH(resource!$CC619,COD_SALES!$A$5:$A$500,0),MATCH(resource!DP$2,COD_SALES!$B$4:$Z$4,0)),"")</f>
        <v/>
      </c>
      <c r="DQ619" s="3" t="str">
        <f>IFERROR(INDEX(COD_SALES!$B$5:$Z$500,MATCH(resource!$CC619,COD_SALES!$A$5:$A$500,0),MATCH(resource!DQ$2,COD_SALES!$B$4:$Z$4,0)),"")</f>
        <v/>
      </c>
      <c r="DR619" s="3" t="str">
        <f>IFERROR(INDEX(COD_SALES!$B$5:$Z$500,MATCH(resource!$CC619,COD_SALES!$A$5:$A$500,0),MATCH(resource!DR$2,COD_SALES!$B$4:$Z$4,0)),"")</f>
        <v/>
      </c>
      <c r="DS619" s="3" t="str">
        <f>IFERROR(INDEX(COD_SALES!$B$5:$Z$500,MATCH(resource!$CC619,COD_SALES!$A$5:$A$500,0),MATCH(resource!DS$2,COD_SALES!$B$4:$Z$4,0)),"")</f>
        <v/>
      </c>
      <c r="DT619" s="3" t="str">
        <f>IFERROR(INDEX(COD_SALES!$B$5:$Z$500,MATCH(resource!$CC619,COD_SALES!$A$5:$A$500,0),MATCH(resource!DT$2,COD_SALES!$B$4:$Z$4,0)),"")</f>
        <v/>
      </c>
      <c r="DU619" s="3" t="str">
        <f>IFERROR(INDEX(COD_SALES!$B$5:$Z$500,MATCH(resource!$CC619,COD_SALES!$A$5:$A$500,0),MATCH(resource!DU$2,COD_SALES!$B$4:$Z$4,0)),"")</f>
        <v/>
      </c>
      <c r="DV619" s="3" t="str">
        <f>IFERROR(INDEX(COD_SALES!$B$5:$Z$500,MATCH(resource!$CC619,COD_SALES!$A$5:$A$500,0),MATCH(resource!DV$2,COD_SALES!$B$4:$Z$4,0)),"")</f>
        <v/>
      </c>
      <c r="DW619" s="3" t="str">
        <f>IFERROR(INDEX(COD_SALES!$B$5:$Z$500,MATCH(resource!$CC619,COD_SALES!$A$5:$A$500,0),MATCH(resource!DW$2,COD_SALES!$B$4:$Z$4,0)),"")</f>
        <v/>
      </c>
      <c r="DX619" s="3" t="str">
        <f>IFERROR(INDEX(COD_SALES!$B$5:$Z$500,MATCH(resource!$CC619,COD_SALES!$A$5:$A$500,0),MATCH(resource!DX$2,COD_SALES!$B$4:$Z$4,0)),"")</f>
        <v/>
      </c>
      <c r="DY619" s="3" t="str">
        <f>IFERROR(INDEX(COD_SALES!$B$5:$Z$500,MATCH(resource!$CC619,COD_SALES!$A$5:$A$500,0),MATCH(resource!DY$2,COD_SALES!$B$4:$Z$4,0)),"")</f>
        <v/>
      </c>
      <c r="DZ619" s="3" t="str">
        <f>IFERROR(INDEX(COD_SALES!$B$5:$Z$500,MATCH(resource!$CC619,COD_SALES!$A$5:$A$500,0),MATCH(resource!DZ$2,COD_SALES!$B$4:$Z$4,0)),"")</f>
        <v/>
      </c>
      <c r="EA619" s="3" t="str">
        <f>IFERROR(INDEX(COD_SALES!$B$5:$Z$500,MATCH(resource!$CC619,COD_SALES!$A$5:$A$500,0),MATCH(resource!EA$2,COD_SALES!$B$4:$Z$4,0)),"")</f>
        <v/>
      </c>
      <c r="EB619" s="3">
        <f t="shared" si="134"/>
        <v>0</v>
      </c>
      <c r="EW619" s="3">
        <f>IFERROR(VLOOKUP(CC619,data_pull!$AO$25:$AR$546,2,0),0)</f>
        <v>0</v>
      </c>
      <c r="EX619" s="1">
        <f>IFERROR(VLOOKUP(CC619,data_pull!$AO$25:$AR$546,4,0),0)</f>
        <v>0</v>
      </c>
    </row>
    <row r="620" spans="13:154" x14ac:dyDescent="0.25"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4">
        <f>sales_data!B619</f>
        <v>0</v>
      </c>
      <c r="AR620" s="4">
        <f>sales_data!C619</f>
        <v>0</v>
      </c>
      <c r="AS620" s="5" t="str">
        <f t="shared" si="133"/>
        <v/>
      </c>
      <c r="AT620" s="4">
        <f>sales_data!I619</f>
        <v>0</v>
      </c>
      <c r="AU620" s="4">
        <f>sales_data!W619</f>
        <v>0</v>
      </c>
      <c r="AV620" s="1">
        <f>sales_data!N619</f>
        <v>0</v>
      </c>
      <c r="AW620" s="1">
        <f>sales_data!P619</f>
        <v>0</v>
      </c>
      <c r="AX620" s="3">
        <f ca="1">IFERROR(INDEX(INDIRECT("day_wise_sales_data!$B$2:$BZ$599"),MATCH(resource!$CC620,day_wise_sales_data!$A$2:$A$500,0),MATCH(resource!AX$2,INDIRECT("day_wise_sales_data!$B$1:$BZ$1"),0)),0)</f>
        <v>0</v>
      </c>
      <c r="AY620" s="3">
        <f ca="1">IFERROR(INDEX(INDIRECT("day_wise_sales_data!$B$2:$BZ$599"),MATCH(resource!$CC620,day_wise_sales_data!$A$2:$A$500,0),MATCH(resource!AY$2,INDIRECT("day_wise_sales_data!$B$1:$BZ$1"),0)),0)</f>
        <v>0</v>
      </c>
      <c r="AZ620" s="3">
        <f ca="1">IFERROR(INDEX(INDIRECT("day_wise_sales_data!$B$2:$BZ$599"),MATCH(resource!$CC620,day_wise_sales_data!$A$2:$A$500,0),MATCH(resource!AZ$2,INDIRECT("day_wise_sales_data!$B$1:$BZ$1"),0)),0)</f>
        <v>0</v>
      </c>
      <c r="BA620" s="3">
        <f ca="1">IFERROR(INDEX(INDIRECT("day_wise_sales_data!$B$2:$BZ$599"),MATCH(resource!$CC620,day_wise_sales_data!$A$2:$A$500,0),MATCH(resource!BA$2,INDIRECT("day_wise_sales_data!$B$1:$BZ$1"),0)),0)</f>
        <v>0</v>
      </c>
      <c r="BB620" s="3">
        <f ca="1">IFERROR(INDEX(INDIRECT("day_wise_sales_data!$B$2:$BZ$599"),MATCH(resource!$CC620,day_wise_sales_data!$A$2:$A$500,0),MATCH(resource!BB$2,INDIRECT("day_wise_sales_data!$B$1:$BZ$1"),0)),0)</f>
        <v>0</v>
      </c>
      <c r="BC620" s="3">
        <f ca="1">IFERROR(INDEX(INDIRECT("day_wise_sales_data!$B$2:$BZ$599"),MATCH(resource!$CC620,day_wise_sales_data!$A$2:$A$500,0),MATCH(resource!BC$2,INDIRECT("day_wise_sales_data!$B$1:$BZ$1"),0)),0)</f>
        <v>0</v>
      </c>
      <c r="BD620" s="3">
        <f ca="1">IFERROR(INDEX(INDIRECT("day_wise_sales_data!$B$2:$BZ$599"),MATCH(resource!$CC620,day_wise_sales_data!$A$2:$A$500,0),MATCH(resource!BD$2,INDIRECT("day_wise_sales_data!$B$1:$BZ$1"),0)),0)</f>
        <v>0</v>
      </c>
      <c r="BE620" s="3">
        <f ca="1">IFERROR(INDEX(INDIRECT("day_wise_sales_data!$B$2:$BZ$599"),MATCH(resource!$CC620,day_wise_sales_data!$A$2:$A$500,0),MATCH(resource!BE$2,INDIRECT("day_wise_sales_data!$B$1:$BZ$1"),0)),0)</f>
        <v>0</v>
      </c>
      <c r="BF620" s="3">
        <f ca="1">IFERROR(INDEX(INDIRECT("day_wise_sales_data!$B$2:$BZ$599"),MATCH(resource!$CC620,day_wise_sales_data!$A$2:$A$500,0),MATCH(resource!BF$2,INDIRECT("day_wise_sales_data!$B$1:$BZ$1"),0)),0)</f>
        <v>0</v>
      </c>
      <c r="BG620" s="3">
        <f ca="1">IFERROR(INDEX(INDIRECT("day_wise_sales_data!$B$2:$BZ$599"),MATCH(resource!$CC620,day_wise_sales_data!$A$2:$A$500,0),MATCH(resource!BG$2,INDIRECT("day_wise_sales_data!$B$1:$BZ$1"),0)),0)</f>
        <v>0</v>
      </c>
      <c r="BH620" s="3">
        <f ca="1">IFERROR(INDEX(INDIRECT("day_wise_sales_data!$B$2:$BZ$599"),MATCH(resource!$CC620,day_wise_sales_data!$A$2:$A$500,0),MATCH(resource!BH$2,INDIRECT("day_wise_sales_data!$B$1:$BZ$1"),0)),0)</f>
        <v>0</v>
      </c>
      <c r="BI620" s="3">
        <f ca="1">IFERROR(INDEX(INDIRECT("day_wise_sales_data!$B$2:$BZ$599"),MATCH(resource!$CC620,day_wise_sales_data!$A$2:$A$500,0),MATCH(resource!BI$2,INDIRECT("day_wise_sales_data!$B$1:$BZ$1"),0)),0)</f>
        <v>0</v>
      </c>
      <c r="BJ620" s="3">
        <f ca="1">IFERROR(INDEX(INDIRECT("day_wise_sales_data!$B$2:$BZ$599"),MATCH(resource!$CC620,day_wise_sales_data!$A$2:$A$500,0),MATCH(resource!BJ$2,INDIRECT("day_wise_sales_data!$B$1:$BZ$1"),0)),0)</f>
        <v>0</v>
      </c>
      <c r="BK620" s="3">
        <f ca="1">IFERROR(INDEX(INDIRECT("day_wise_sales_data!$B$2:$BZ$599"),MATCH(resource!$CC620,day_wise_sales_data!$A$2:$A$500,0),MATCH(resource!BK$2,INDIRECT("day_wise_sales_data!$B$1:$BZ$1"),0)),0)</f>
        <v>0</v>
      </c>
      <c r="BL620" s="3">
        <f ca="1">IFERROR(INDEX(INDIRECT("day_wise_sales_data!$B$2:$BZ$599"),MATCH(resource!$CC620,day_wise_sales_data!$A$2:$A$500,0),MATCH(resource!BL$2,INDIRECT("day_wise_sales_data!$B$1:$BZ$1"),0)),0)</f>
        <v>0</v>
      </c>
      <c r="BM620" s="3">
        <f ca="1">IFERROR(INDEX(INDIRECT("day_wise_sales_data!$B$2:$BZ$599"),MATCH(resource!$CC620,day_wise_sales_data!$A$2:$A$500,0),MATCH(resource!BM$2,INDIRECT("day_wise_sales_data!$B$1:$BZ$1"),0)),0)</f>
        <v>0</v>
      </c>
      <c r="BN620" s="3">
        <f ca="1">IFERROR(INDEX(INDIRECT("day_wise_sales_data!$B$2:$BZ$599"),MATCH(resource!$CC620,day_wise_sales_data!$A$2:$A$500,0),MATCH(resource!BN$2,INDIRECT("day_wise_sales_data!$B$1:$BZ$1"),0)),0)</f>
        <v>0</v>
      </c>
      <c r="BO620" s="3">
        <f ca="1">IFERROR(INDEX(INDIRECT("day_wise_sales_data!$B$2:$BZ$599"),MATCH(resource!$CC620,day_wise_sales_data!$A$2:$A$500,0),MATCH(resource!BO$2,INDIRECT("day_wise_sales_data!$B$1:$BZ$1"),0)),0)</f>
        <v>0</v>
      </c>
      <c r="BP620" s="3">
        <f ca="1">IFERROR(INDEX(INDIRECT("day_wise_sales_data!$B$2:$BZ$599"),MATCH(resource!$CC620,day_wise_sales_data!$A$2:$A$500,0),MATCH(resource!BP$2,INDIRECT("day_wise_sales_data!$B$1:$BZ$1"),0)),0)</f>
        <v>0</v>
      </c>
      <c r="BQ620" s="3">
        <f ca="1">IFERROR(INDEX(INDIRECT("day_wise_sales_data!$B$2:$BZ$599"),MATCH(resource!$CC620,day_wise_sales_data!$A$2:$A$500,0),MATCH(resource!BQ$2,INDIRECT("day_wise_sales_data!$B$1:$BZ$1"),0)),0)</f>
        <v>0</v>
      </c>
      <c r="BR620" s="3">
        <f ca="1">IFERROR(INDEX(INDIRECT("day_wise_sales_data!$B$2:$BZ$599"),MATCH(resource!$CC620,day_wise_sales_data!$A$2:$A$500,0),MATCH(resource!BR$2,INDIRECT("day_wise_sales_data!$B$1:$BZ$1"),0)),0)</f>
        <v>0</v>
      </c>
      <c r="BS620" s="3">
        <f ca="1">IFERROR(INDEX(INDIRECT("day_wise_sales_data!$B$2:$BZ$599"),MATCH(resource!$CC620,day_wise_sales_data!$A$2:$A$500,0),MATCH(resource!BS$2,INDIRECT("day_wise_sales_data!$B$1:$BZ$1"),0)),0)</f>
        <v>0</v>
      </c>
      <c r="BT620" s="3">
        <f ca="1">IFERROR(INDEX(INDIRECT("day_wise_sales_data!$B$2:$BZ$599"),MATCH(resource!$CC620,day_wise_sales_data!$A$2:$A$500,0),MATCH(resource!BT$2,INDIRECT("day_wise_sales_data!$B$1:$BZ$1"),0)),0)</f>
        <v>0</v>
      </c>
      <c r="BU620" s="3">
        <f ca="1">IFERROR(INDEX(INDIRECT("day_wise_sales_data!$B$2:$BZ$599"),MATCH(resource!$CC620,day_wise_sales_data!$A$2:$A$500,0),MATCH(resource!BU$2,INDIRECT("day_wise_sales_data!$B$1:$BZ$1"),0)),0)</f>
        <v>0</v>
      </c>
      <c r="BV620" s="3">
        <f ca="1">IFERROR(INDEX(INDIRECT("day_wise_sales_data!$B$2:$BZ$599"),MATCH(resource!$CC620,day_wise_sales_data!$A$2:$A$500,0),MATCH(resource!BV$2,INDIRECT("day_wise_sales_data!$B$1:$BZ$1"),0)),0)</f>
        <v>0</v>
      </c>
      <c r="BW620" s="3">
        <f ca="1">IFERROR(INDEX(INDIRECT("day_wise_sales_data!$B$2:$BZ$599"),MATCH(resource!$CC620,day_wise_sales_data!$A$2:$A$500,0),MATCH(resource!BW$2,INDIRECT("day_wise_sales_data!$B$1:$BZ$1"),0)),0)</f>
        <v>0</v>
      </c>
      <c r="BX620" s="3">
        <f ca="1">IFERROR(INDEX(INDIRECT("day_wise_sales_data!$B$2:$BZ$599"),MATCH(resource!$CC620,day_wise_sales_data!$A$2:$A$500,0),MATCH(resource!BX$2,INDIRECT("day_wise_sales_data!$B$1:$BZ$1"),0)),0)</f>
        <v>0</v>
      </c>
      <c r="BY620" s="3">
        <f ca="1">IFERROR(INDEX(INDIRECT("day_wise_sales_data!$B$2:$BZ$599"),MATCH(resource!$CC620,day_wise_sales_data!$A$2:$A$500,0),MATCH(resource!BY$2,INDIRECT("day_wise_sales_data!$B$1:$BZ$1"),0)),0)</f>
        <v>0</v>
      </c>
      <c r="BZ620" s="3">
        <f ca="1">IFERROR(INDEX(INDIRECT("day_wise_sales_data!$B$2:$BZ$599"),MATCH(resource!$CC620,day_wise_sales_data!$A$2:$A$500,0),MATCH(resource!BZ$2,INDIRECT("day_wise_sales_data!$B$1:$BZ$1"),0)),0)</f>
        <v>0</v>
      </c>
      <c r="CA620" s="3">
        <f ca="1">IFERROR(INDEX(INDIRECT("day_wise_sales_data!$B$2:$BZ$599"),MATCH(resource!$CC620,day_wise_sales_data!$A$2:$A$500,0),MATCH(resource!CA$2,INDIRECT("day_wise_sales_data!$B$1:$BZ$1"),0)),0)</f>
        <v>0</v>
      </c>
      <c r="CC620" s="4">
        <f>sales_data!H619</f>
        <v>0</v>
      </c>
      <c r="CD620" s="1">
        <v>618</v>
      </c>
      <c r="CE620" s="1" t="str">
        <f>IF(AQ620=report!$AQ$3,resource!CD620,"")</f>
        <v/>
      </c>
      <c r="CF620" s="5" t="str">
        <f>IFERROR(SMALL($CE$3:$CE$1001,ROWS($CE$3:CE620)),"")</f>
        <v/>
      </c>
      <c r="CH620">
        <f>IFERROR(VLOOKUP($CC620,data_pull!$E$22:$G$700,2,0),0)</f>
        <v>0</v>
      </c>
      <c r="DK620" s="3" t="str">
        <f>IFERROR(INDEX(COD_SALES!$B$5:$Z$500,MATCH(resource!$CC620,COD_SALES!$A$5:$A$500,0),MATCH(resource!DK$2,COD_SALES!$B$4:$Z$4,0)),"")</f>
        <v/>
      </c>
      <c r="DL620" s="3" t="str">
        <f>IFERROR(INDEX(COD_SALES!$B$5:$Z$500,MATCH(resource!$CC620,COD_SALES!$A$5:$A$500,0),MATCH(resource!DL$2,COD_SALES!$B$4:$Z$4,0)),"")</f>
        <v/>
      </c>
      <c r="DM620" s="3" t="str">
        <f>IFERROR(INDEX(COD_SALES!$B$5:$Z$500,MATCH(resource!$CC620,COD_SALES!$A$5:$A$500,0),MATCH(resource!DM$2,COD_SALES!$B$4:$Z$4,0)),"")</f>
        <v/>
      </c>
      <c r="DN620" s="3" t="str">
        <f>IFERROR(INDEX(COD_SALES!$B$5:$Z$500,MATCH(resource!$CC620,COD_SALES!$A$5:$A$500,0),MATCH(resource!DN$2,COD_SALES!$B$4:$Z$4,0)),"")</f>
        <v/>
      </c>
      <c r="DO620" s="3" t="str">
        <f>IFERROR(INDEX(COD_SALES!$B$5:$Z$500,MATCH(resource!$CC620,COD_SALES!$A$5:$A$500,0),MATCH(resource!DO$2,COD_SALES!$B$4:$Z$4,0)),"")</f>
        <v/>
      </c>
      <c r="DP620" s="3" t="str">
        <f>IFERROR(INDEX(COD_SALES!$B$5:$Z$500,MATCH(resource!$CC620,COD_SALES!$A$5:$A$500,0),MATCH(resource!DP$2,COD_SALES!$B$4:$Z$4,0)),"")</f>
        <v/>
      </c>
      <c r="DQ620" s="3" t="str">
        <f>IFERROR(INDEX(COD_SALES!$B$5:$Z$500,MATCH(resource!$CC620,COD_SALES!$A$5:$A$500,0),MATCH(resource!DQ$2,COD_SALES!$B$4:$Z$4,0)),"")</f>
        <v/>
      </c>
      <c r="DR620" s="3" t="str">
        <f>IFERROR(INDEX(COD_SALES!$B$5:$Z$500,MATCH(resource!$CC620,COD_SALES!$A$5:$A$500,0),MATCH(resource!DR$2,COD_SALES!$B$4:$Z$4,0)),"")</f>
        <v/>
      </c>
      <c r="DS620" s="3" t="str">
        <f>IFERROR(INDEX(COD_SALES!$B$5:$Z$500,MATCH(resource!$CC620,COD_SALES!$A$5:$A$500,0),MATCH(resource!DS$2,COD_SALES!$B$4:$Z$4,0)),"")</f>
        <v/>
      </c>
      <c r="DT620" s="3" t="str">
        <f>IFERROR(INDEX(COD_SALES!$B$5:$Z$500,MATCH(resource!$CC620,COD_SALES!$A$5:$A$500,0),MATCH(resource!DT$2,COD_SALES!$B$4:$Z$4,0)),"")</f>
        <v/>
      </c>
      <c r="DU620" s="3" t="str">
        <f>IFERROR(INDEX(COD_SALES!$B$5:$Z$500,MATCH(resource!$CC620,COD_SALES!$A$5:$A$500,0),MATCH(resource!DU$2,COD_SALES!$B$4:$Z$4,0)),"")</f>
        <v/>
      </c>
      <c r="DV620" s="3" t="str">
        <f>IFERROR(INDEX(COD_SALES!$B$5:$Z$500,MATCH(resource!$CC620,COD_SALES!$A$5:$A$500,0),MATCH(resource!DV$2,COD_SALES!$B$4:$Z$4,0)),"")</f>
        <v/>
      </c>
      <c r="DW620" s="3" t="str">
        <f>IFERROR(INDEX(COD_SALES!$B$5:$Z$500,MATCH(resource!$CC620,COD_SALES!$A$5:$A$500,0),MATCH(resource!DW$2,COD_SALES!$B$4:$Z$4,0)),"")</f>
        <v/>
      </c>
      <c r="DX620" s="3" t="str">
        <f>IFERROR(INDEX(COD_SALES!$B$5:$Z$500,MATCH(resource!$CC620,COD_SALES!$A$5:$A$500,0),MATCH(resource!DX$2,COD_SALES!$B$4:$Z$4,0)),"")</f>
        <v/>
      </c>
      <c r="DY620" s="3" t="str">
        <f>IFERROR(INDEX(COD_SALES!$B$5:$Z$500,MATCH(resource!$CC620,COD_SALES!$A$5:$A$500,0),MATCH(resource!DY$2,COD_SALES!$B$4:$Z$4,0)),"")</f>
        <v/>
      </c>
      <c r="DZ620" s="3" t="str">
        <f>IFERROR(INDEX(COD_SALES!$B$5:$Z$500,MATCH(resource!$CC620,COD_SALES!$A$5:$A$500,0),MATCH(resource!DZ$2,COD_SALES!$B$4:$Z$4,0)),"")</f>
        <v/>
      </c>
      <c r="EA620" s="3" t="str">
        <f>IFERROR(INDEX(COD_SALES!$B$5:$Z$500,MATCH(resource!$CC620,COD_SALES!$A$5:$A$500,0),MATCH(resource!EA$2,COD_SALES!$B$4:$Z$4,0)),"")</f>
        <v/>
      </c>
      <c r="EB620" s="3">
        <f t="shared" si="134"/>
        <v>0</v>
      </c>
      <c r="EW620" s="3">
        <f>IFERROR(VLOOKUP(CC620,data_pull!$AO$25:$AR$546,2,0),0)</f>
        <v>0</v>
      </c>
      <c r="EX620" s="1">
        <f>IFERROR(VLOOKUP(CC620,data_pull!$AO$25:$AR$546,4,0),0)</f>
        <v>0</v>
      </c>
    </row>
    <row r="621" spans="13:154" x14ac:dyDescent="0.25"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4">
        <f>sales_data!B620</f>
        <v>0</v>
      </c>
      <c r="AR621" s="4">
        <f>sales_data!C620</f>
        <v>0</v>
      </c>
      <c r="AS621" s="5" t="str">
        <f t="shared" si="133"/>
        <v/>
      </c>
      <c r="AT621" s="4">
        <f>sales_data!I620</f>
        <v>0</v>
      </c>
      <c r="AU621" s="4">
        <f>sales_data!W620</f>
        <v>0</v>
      </c>
      <c r="AV621" s="1">
        <f>sales_data!N620</f>
        <v>0</v>
      </c>
      <c r="AW621" s="1">
        <f>sales_data!P620</f>
        <v>0</v>
      </c>
      <c r="AX621" s="3">
        <f ca="1">IFERROR(INDEX(INDIRECT("day_wise_sales_data!$B$2:$BZ$599"),MATCH(resource!$CC621,day_wise_sales_data!$A$2:$A$500,0),MATCH(resource!AX$2,INDIRECT("day_wise_sales_data!$B$1:$BZ$1"),0)),0)</f>
        <v>0</v>
      </c>
      <c r="AY621" s="3">
        <f ca="1">IFERROR(INDEX(INDIRECT("day_wise_sales_data!$B$2:$BZ$599"),MATCH(resource!$CC621,day_wise_sales_data!$A$2:$A$500,0),MATCH(resource!AY$2,INDIRECT("day_wise_sales_data!$B$1:$BZ$1"),0)),0)</f>
        <v>0</v>
      </c>
      <c r="AZ621" s="3">
        <f ca="1">IFERROR(INDEX(INDIRECT("day_wise_sales_data!$B$2:$BZ$599"),MATCH(resource!$CC621,day_wise_sales_data!$A$2:$A$500,0),MATCH(resource!AZ$2,INDIRECT("day_wise_sales_data!$B$1:$BZ$1"),0)),0)</f>
        <v>0</v>
      </c>
      <c r="BA621" s="3">
        <f ca="1">IFERROR(INDEX(INDIRECT("day_wise_sales_data!$B$2:$BZ$599"),MATCH(resource!$CC621,day_wise_sales_data!$A$2:$A$500,0),MATCH(resource!BA$2,INDIRECT("day_wise_sales_data!$B$1:$BZ$1"),0)),0)</f>
        <v>0</v>
      </c>
      <c r="BB621" s="3">
        <f ca="1">IFERROR(INDEX(INDIRECT("day_wise_sales_data!$B$2:$BZ$599"),MATCH(resource!$CC621,day_wise_sales_data!$A$2:$A$500,0),MATCH(resource!BB$2,INDIRECT("day_wise_sales_data!$B$1:$BZ$1"),0)),0)</f>
        <v>0</v>
      </c>
      <c r="BC621" s="3">
        <f ca="1">IFERROR(INDEX(INDIRECT("day_wise_sales_data!$B$2:$BZ$599"),MATCH(resource!$CC621,day_wise_sales_data!$A$2:$A$500,0),MATCH(resource!BC$2,INDIRECT("day_wise_sales_data!$B$1:$BZ$1"),0)),0)</f>
        <v>0</v>
      </c>
      <c r="BD621" s="3">
        <f ca="1">IFERROR(INDEX(INDIRECT("day_wise_sales_data!$B$2:$BZ$599"),MATCH(resource!$CC621,day_wise_sales_data!$A$2:$A$500,0),MATCH(resource!BD$2,INDIRECT("day_wise_sales_data!$B$1:$BZ$1"),0)),0)</f>
        <v>0</v>
      </c>
      <c r="BE621" s="3">
        <f ca="1">IFERROR(INDEX(INDIRECT("day_wise_sales_data!$B$2:$BZ$599"),MATCH(resource!$CC621,day_wise_sales_data!$A$2:$A$500,0),MATCH(resource!BE$2,INDIRECT("day_wise_sales_data!$B$1:$BZ$1"),0)),0)</f>
        <v>0</v>
      </c>
      <c r="BF621" s="3">
        <f ca="1">IFERROR(INDEX(INDIRECT("day_wise_sales_data!$B$2:$BZ$599"),MATCH(resource!$CC621,day_wise_sales_data!$A$2:$A$500,0),MATCH(resource!BF$2,INDIRECT("day_wise_sales_data!$B$1:$BZ$1"),0)),0)</f>
        <v>0</v>
      </c>
      <c r="BG621" s="3">
        <f ca="1">IFERROR(INDEX(INDIRECT("day_wise_sales_data!$B$2:$BZ$599"),MATCH(resource!$CC621,day_wise_sales_data!$A$2:$A$500,0),MATCH(resource!BG$2,INDIRECT("day_wise_sales_data!$B$1:$BZ$1"),0)),0)</f>
        <v>0</v>
      </c>
      <c r="BH621" s="3">
        <f ca="1">IFERROR(INDEX(INDIRECT("day_wise_sales_data!$B$2:$BZ$599"),MATCH(resource!$CC621,day_wise_sales_data!$A$2:$A$500,0),MATCH(resource!BH$2,INDIRECT("day_wise_sales_data!$B$1:$BZ$1"),0)),0)</f>
        <v>0</v>
      </c>
      <c r="BI621" s="3">
        <f ca="1">IFERROR(INDEX(INDIRECT("day_wise_sales_data!$B$2:$BZ$599"),MATCH(resource!$CC621,day_wise_sales_data!$A$2:$A$500,0),MATCH(resource!BI$2,INDIRECT("day_wise_sales_data!$B$1:$BZ$1"),0)),0)</f>
        <v>0</v>
      </c>
      <c r="BJ621" s="3">
        <f ca="1">IFERROR(INDEX(INDIRECT("day_wise_sales_data!$B$2:$BZ$599"),MATCH(resource!$CC621,day_wise_sales_data!$A$2:$A$500,0),MATCH(resource!BJ$2,INDIRECT("day_wise_sales_data!$B$1:$BZ$1"),0)),0)</f>
        <v>0</v>
      </c>
      <c r="BK621" s="3">
        <f ca="1">IFERROR(INDEX(INDIRECT("day_wise_sales_data!$B$2:$BZ$599"),MATCH(resource!$CC621,day_wise_sales_data!$A$2:$A$500,0),MATCH(resource!BK$2,INDIRECT("day_wise_sales_data!$B$1:$BZ$1"),0)),0)</f>
        <v>0</v>
      </c>
      <c r="BL621" s="3">
        <f ca="1">IFERROR(INDEX(INDIRECT("day_wise_sales_data!$B$2:$BZ$599"),MATCH(resource!$CC621,day_wise_sales_data!$A$2:$A$500,0),MATCH(resource!BL$2,INDIRECT("day_wise_sales_data!$B$1:$BZ$1"),0)),0)</f>
        <v>0</v>
      </c>
      <c r="BM621" s="3">
        <f ca="1">IFERROR(INDEX(INDIRECT("day_wise_sales_data!$B$2:$BZ$599"),MATCH(resource!$CC621,day_wise_sales_data!$A$2:$A$500,0),MATCH(resource!BM$2,INDIRECT("day_wise_sales_data!$B$1:$BZ$1"),0)),0)</f>
        <v>0</v>
      </c>
      <c r="BN621" s="3">
        <f ca="1">IFERROR(INDEX(INDIRECT("day_wise_sales_data!$B$2:$BZ$599"),MATCH(resource!$CC621,day_wise_sales_data!$A$2:$A$500,0),MATCH(resource!BN$2,INDIRECT("day_wise_sales_data!$B$1:$BZ$1"),0)),0)</f>
        <v>0</v>
      </c>
      <c r="BO621" s="3">
        <f ca="1">IFERROR(INDEX(INDIRECT("day_wise_sales_data!$B$2:$BZ$599"),MATCH(resource!$CC621,day_wise_sales_data!$A$2:$A$500,0),MATCH(resource!BO$2,INDIRECT("day_wise_sales_data!$B$1:$BZ$1"),0)),0)</f>
        <v>0</v>
      </c>
      <c r="BP621" s="3">
        <f ca="1">IFERROR(INDEX(INDIRECT("day_wise_sales_data!$B$2:$BZ$599"),MATCH(resource!$CC621,day_wise_sales_data!$A$2:$A$500,0),MATCH(resource!BP$2,INDIRECT("day_wise_sales_data!$B$1:$BZ$1"),0)),0)</f>
        <v>0</v>
      </c>
      <c r="BQ621" s="3">
        <f ca="1">IFERROR(INDEX(INDIRECT("day_wise_sales_data!$B$2:$BZ$599"),MATCH(resource!$CC621,day_wise_sales_data!$A$2:$A$500,0),MATCH(resource!BQ$2,INDIRECT("day_wise_sales_data!$B$1:$BZ$1"),0)),0)</f>
        <v>0</v>
      </c>
      <c r="BR621" s="3">
        <f ca="1">IFERROR(INDEX(INDIRECT("day_wise_sales_data!$B$2:$BZ$599"),MATCH(resource!$CC621,day_wise_sales_data!$A$2:$A$500,0),MATCH(resource!BR$2,INDIRECT("day_wise_sales_data!$B$1:$BZ$1"),0)),0)</f>
        <v>0</v>
      </c>
      <c r="BS621" s="3">
        <f ca="1">IFERROR(INDEX(INDIRECT("day_wise_sales_data!$B$2:$BZ$599"),MATCH(resource!$CC621,day_wise_sales_data!$A$2:$A$500,0),MATCH(resource!BS$2,INDIRECT("day_wise_sales_data!$B$1:$BZ$1"),0)),0)</f>
        <v>0</v>
      </c>
      <c r="BT621" s="3">
        <f ca="1">IFERROR(INDEX(INDIRECT("day_wise_sales_data!$B$2:$BZ$599"),MATCH(resource!$CC621,day_wise_sales_data!$A$2:$A$500,0),MATCH(resource!BT$2,INDIRECT("day_wise_sales_data!$B$1:$BZ$1"),0)),0)</f>
        <v>0</v>
      </c>
      <c r="BU621" s="3">
        <f ca="1">IFERROR(INDEX(INDIRECT("day_wise_sales_data!$B$2:$BZ$599"),MATCH(resource!$CC621,day_wise_sales_data!$A$2:$A$500,0),MATCH(resource!BU$2,INDIRECT("day_wise_sales_data!$B$1:$BZ$1"),0)),0)</f>
        <v>0</v>
      </c>
      <c r="BV621" s="3">
        <f ca="1">IFERROR(INDEX(INDIRECT("day_wise_sales_data!$B$2:$BZ$599"),MATCH(resource!$CC621,day_wise_sales_data!$A$2:$A$500,0),MATCH(resource!BV$2,INDIRECT("day_wise_sales_data!$B$1:$BZ$1"),0)),0)</f>
        <v>0</v>
      </c>
      <c r="BW621" s="3">
        <f ca="1">IFERROR(INDEX(INDIRECT("day_wise_sales_data!$B$2:$BZ$599"),MATCH(resource!$CC621,day_wise_sales_data!$A$2:$A$500,0),MATCH(resource!BW$2,INDIRECT("day_wise_sales_data!$B$1:$BZ$1"),0)),0)</f>
        <v>0</v>
      </c>
      <c r="BX621" s="3">
        <f ca="1">IFERROR(INDEX(INDIRECT("day_wise_sales_data!$B$2:$BZ$599"),MATCH(resource!$CC621,day_wise_sales_data!$A$2:$A$500,0),MATCH(resource!BX$2,INDIRECT("day_wise_sales_data!$B$1:$BZ$1"),0)),0)</f>
        <v>0</v>
      </c>
      <c r="BY621" s="3">
        <f ca="1">IFERROR(INDEX(INDIRECT("day_wise_sales_data!$B$2:$BZ$599"),MATCH(resource!$CC621,day_wise_sales_data!$A$2:$A$500,0),MATCH(resource!BY$2,INDIRECT("day_wise_sales_data!$B$1:$BZ$1"),0)),0)</f>
        <v>0</v>
      </c>
      <c r="BZ621" s="3">
        <f ca="1">IFERROR(INDEX(INDIRECT("day_wise_sales_data!$B$2:$BZ$599"),MATCH(resource!$CC621,day_wise_sales_data!$A$2:$A$500,0),MATCH(resource!BZ$2,INDIRECT("day_wise_sales_data!$B$1:$BZ$1"),0)),0)</f>
        <v>0</v>
      </c>
      <c r="CA621" s="3">
        <f ca="1">IFERROR(INDEX(INDIRECT("day_wise_sales_data!$B$2:$BZ$599"),MATCH(resource!$CC621,day_wise_sales_data!$A$2:$A$500,0),MATCH(resource!CA$2,INDIRECT("day_wise_sales_data!$B$1:$BZ$1"),0)),0)</f>
        <v>0</v>
      </c>
      <c r="CC621" s="4">
        <f>sales_data!H620</f>
        <v>0</v>
      </c>
      <c r="CD621" s="1">
        <v>619</v>
      </c>
      <c r="CE621" s="1" t="str">
        <f>IF(AQ621=report!$AQ$3,resource!CD621,"")</f>
        <v/>
      </c>
      <c r="CF621" s="5" t="str">
        <f>IFERROR(SMALL($CE$3:$CE$1001,ROWS($CE$3:CE621)),"")</f>
        <v/>
      </c>
      <c r="CH621">
        <f>IFERROR(VLOOKUP($CC621,data_pull!$E$22:$G$700,2,0),0)</f>
        <v>0</v>
      </c>
      <c r="DK621" s="3" t="str">
        <f>IFERROR(INDEX(COD_SALES!$B$5:$Z$500,MATCH(resource!$CC621,COD_SALES!$A$5:$A$500,0),MATCH(resource!DK$2,COD_SALES!$B$4:$Z$4,0)),"")</f>
        <v/>
      </c>
      <c r="DL621" s="3" t="str">
        <f>IFERROR(INDEX(COD_SALES!$B$5:$Z$500,MATCH(resource!$CC621,COD_SALES!$A$5:$A$500,0),MATCH(resource!DL$2,COD_SALES!$B$4:$Z$4,0)),"")</f>
        <v/>
      </c>
      <c r="DM621" s="3" t="str">
        <f>IFERROR(INDEX(COD_SALES!$B$5:$Z$500,MATCH(resource!$CC621,COD_SALES!$A$5:$A$500,0),MATCH(resource!DM$2,COD_SALES!$B$4:$Z$4,0)),"")</f>
        <v/>
      </c>
      <c r="DN621" s="3" t="str">
        <f>IFERROR(INDEX(COD_SALES!$B$5:$Z$500,MATCH(resource!$CC621,COD_SALES!$A$5:$A$500,0),MATCH(resource!DN$2,COD_SALES!$B$4:$Z$4,0)),"")</f>
        <v/>
      </c>
      <c r="DO621" s="3" t="str">
        <f>IFERROR(INDEX(COD_SALES!$B$5:$Z$500,MATCH(resource!$CC621,COD_SALES!$A$5:$A$500,0),MATCH(resource!DO$2,COD_SALES!$B$4:$Z$4,0)),"")</f>
        <v/>
      </c>
      <c r="DP621" s="3" t="str">
        <f>IFERROR(INDEX(COD_SALES!$B$5:$Z$500,MATCH(resource!$CC621,COD_SALES!$A$5:$A$500,0),MATCH(resource!DP$2,COD_SALES!$B$4:$Z$4,0)),"")</f>
        <v/>
      </c>
      <c r="DQ621" s="3" t="str">
        <f>IFERROR(INDEX(COD_SALES!$B$5:$Z$500,MATCH(resource!$CC621,COD_SALES!$A$5:$A$500,0),MATCH(resource!DQ$2,COD_SALES!$B$4:$Z$4,0)),"")</f>
        <v/>
      </c>
      <c r="DR621" s="3" t="str">
        <f>IFERROR(INDEX(COD_SALES!$B$5:$Z$500,MATCH(resource!$CC621,COD_SALES!$A$5:$A$500,0),MATCH(resource!DR$2,COD_SALES!$B$4:$Z$4,0)),"")</f>
        <v/>
      </c>
      <c r="DS621" s="3" t="str">
        <f>IFERROR(INDEX(COD_SALES!$B$5:$Z$500,MATCH(resource!$CC621,COD_SALES!$A$5:$A$500,0),MATCH(resource!DS$2,COD_SALES!$B$4:$Z$4,0)),"")</f>
        <v/>
      </c>
      <c r="DT621" s="3" t="str">
        <f>IFERROR(INDEX(COD_SALES!$B$5:$Z$500,MATCH(resource!$CC621,COD_SALES!$A$5:$A$500,0),MATCH(resource!DT$2,COD_SALES!$B$4:$Z$4,0)),"")</f>
        <v/>
      </c>
      <c r="DU621" s="3" t="str">
        <f>IFERROR(INDEX(COD_SALES!$B$5:$Z$500,MATCH(resource!$CC621,COD_SALES!$A$5:$A$500,0),MATCH(resource!DU$2,COD_SALES!$B$4:$Z$4,0)),"")</f>
        <v/>
      </c>
      <c r="DV621" s="3" t="str">
        <f>IFERROR(INDEX(COD_SALES!$B$5:$Z$500,MATCH(resource!$CC621,COD_SALES!$A$5:$A$500,0),MATCH(resource!DV$2,COD_SALES!$B$4:$Z$4,0)),"")</f>
        <v/>
      </c>
      <c r="DW621" s="3" t="str">
        <f>IFERROR(INDEX(COD_SALES!$B$5:$Z$500,MATCH(resource!$CC621,COD_SALES!$A$5:$A$500,0),MATCH(resource!DW$2,COD_SALES!$B$4:$Z$4,0)),"")</f>
        <v/>
      </c>
      <c r="DX621" s="3" t="str">
        <f>IFERROR(INDEX(COD_SALES!$B$5:$Z$500,MATCH(resource!$CC621,COD_SALES!$A$5:$A$500,0),MATCH(resource!DX$2,COD_SALES!$B$4:$Z$4,0)),"")</f>
        <v/>
      </c>
      <c r="DY621" s="3" t="str">
        <f>IFERROR(INDEX(COD_SALES!$B$5:$Z$500,MATCH(resource!$CC621,COD_SALES!$A$5:$A$500,0),MATCH(resource!DY$2,COD_SALES!$B$4:$Z$4,0)),"")</f>
        <v/>
      </c>
      <c r="DZ621" s="3" t="str">
        <f>IFERROR(INDEX(COD_SALES!$B$5:$Z$500,MATCH(resource!$CC621,COD_SALES!$A$5:$A$500,0),MATCH(resource!DZ$2,COD_SALES!$B$4:$Z$4,0)),"")</f>
        <v/>
      </c>
      <c r="EA621" s="3" t="str">
        <f>IFERROR(INDEX(COD_SALES!$B$5:$Z$500,MATCH(resource!$CC621,COD_SALES!$A$5:$A$500,0),MATCH(resource!EA$2,COD_SALES!$B$4:$Z$4,0)),"")</f>
        <v/>
      </c>
      <c r="EB621" s="3">
        <f t="shared" si="134"/>
        <v>0</v>
      </c>
      <c r="EW621" s="3">
        <f>IFERROR(VLOOKUP(CC621,data_pull!$AO$25:$AR$546,2,0),0)</f>
        <v>0</v>
      </c>
      <c r="EX621" s="1">
        <f>IFERROR(VLOOKUP(CC621,data_pull!$AO$25:$AR$546,4,0),0)</f>
        <v>0</v>
      </c>
    </row>
    <row r="622" spans="13:154" x14ac:dyDescent="0.25"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4">
        <f>sales_data!B621</f>
        <v>0</v>
      </c>
      <c r="AR622" s="4">
        <f>sales_data!C621</f>
        <v>0</v>
      </c>
      <c r="AS622" s="5" t="str">
        <f t="shared" si="133"/>
        <v/>
      </c>
      <c r="AT622" s="4">
        <f>sales_data!I621</f>
        <v>0</v>
      </c>
      <c r="AU622" s="4">
        <f>sales_data!W621</f>
        <v>0</v>
      </c>
      <c r="AV622" s="1">
        <f>sales_data!N621</f>
        <v>0</v>
      </c>
      <c r="AW622" s="1">
        <f>sales_data!P621</f>
        <v>0</v>
      </c>
      <c r="AX622" s="3">
        <f ca="1">IFERROR(INDEX(INDIRECT("day_wise_sales_data!$B$2:$BZ$599"),MATCH(resource!$CC622,day_wise_sales_data!$A$2:$A$500,0),MATCH(resource!AX$2,INDIRECT("day_wise_sales_data!$B$1:$BZ$1"),0)),0)</f>
        <v>0</v>
      </c>
      <c r="AY622" s="3">
        <f ca="1">IFERROR(INDEX(INDIRECT("day_wise_sales_data!$B$2:$BZ$599"),MATCH(resource!$CC622,day_wise_sales_data!$A$2:$A$500,0),MATCH(resource!AY$2,INDIRECT("day_wise_sales_data!$B$1:$BZ$1"),0)),0)</f>
        <v>0</v>
      </c>
      <c r="AZ622" s="3">
        <f ca="1">IFERROR(INDEX(INDIRECT("day_wise_sales_data!$B$2:$BZ$599"),MATCH(resource!$CC622,day_wise_sales_data!$A$2:$A$500,0),MATCH(resource!AZ$2,INDIRECT("day_wise_sales_data!$B$1:$BZ$1"),0)),0)</f>
        <v>0</v>
      </c>
      <c r="BA622" s="3">
        <f ca="1">IFERROR(INDEX(INDIRECT("day_wise_sales_data!$B$2:$BZ$599"),MATCH(resource!$CC622,day_wise_sales_data!$A$2:$A$500,0),MATCH(resource!BA$2,INDIRECT("day_wise_sales_data!$B$1:$BZ$1"),0)),0)</f>
        <v>0</v>
      </c>
      <c r="BB622" s="3">
        <f ca="1">IFERROR(INDEX(INDIRECT("day_wise_sales_data!$B$2:$BZ$599"),MATCH(resource!$CC622,day_wise_sales_data!$A$2:$A$500,0),MATCH(resource!BB$2,INDIRECT("day_wise_sales_data!$B$1:$BZ$1"),0)),0)</f>
        <v>0</v>
      </c>
      <c r="BC622" s="3">
        <f ca="1">IFERROR(INDEX(INDIRECT("day_wise_sales_data!$B$2:$BZ$599"),MATCH(resource!$CC622,day_wise_sales_data!$A$2:$A$500,0),MATCH(resource!BC$2,INDIRECT("day_wise_sales_data!$B$1:$BZ$1"),0)),0)</f>
        <v>0</v>
      </c>
      <c r="BD622" s="3">
        <f ca="1">IFERROR(INDEX(INDIRECT("day_wise_sales_data!$B$2:$BZ$599"),MATCH(resource!$CC622,day_wise_sales_data!$A$2:$A$500,0),MATCH(resource!BD$2,INDIRECT("day_wise_sales_data!$B$1:$BZ$1"),0)),0)</f>
        <v>0</v>
      </c>
      <c r="BE622" s="3">
        <f ca="1">IFERROR(INDEX(INDIRECT("day_wise_sales_data!$B$2:$BZ$599"),MATCH(resource!$CC622,day_wise_sales_data!$A$2:$A$500,0),MATCH(resource!BE$2,INDIRECT("day_wise_sales_data!$B$1:$BZ$1"),0)),0)</f>
        <v>0</v>
      </c>
      <c r="BF622" s="3">
        <f ca="1">IFERROR(INDEX(INDIRECT("day_wise_sales_data!$B$2:$BZ$599"),MATCH(resource!$CC622,day_wise_sales_data!$A$2:$A$500,0),MATCH(resource!BF$2,INDIRECT("day_wise_sales_data!$B$1:$BZ$1"),0)),0)</f>
        <v>0</v>
      </c>
      <c r="BG622" s="3">
        <f ca="1">IFERROR(INDEX(INDIRECT("day_wise_sales_data!$B$2:$BZ$599"),MATCH(resource!$CC622,day_wise_sales_data!$A$2:$A$500,0),MATCH(resource!BG$2,INDIRECT("day_wise_sales_data!$B$1:$BZ$1"),0)),0)</f>
        <v>0</v>
      </c>
      <c r="BH622" s="3">
        <f ca="1">IFERROR(INDEX(INDIRECT("day_wise_sales_data!$B$2:$BZ$599"),MATCH(resource!$CC622,day_wise_sales_data!$A$2:$A$500,0),MATCH(resource!BH$2,INDIRECT("day_wise_sales_data!$B$1:$BZ$1"),0)),0)</f>
        <v>0</v>
      </c>
      <c r="BI622" s="3">
        <f ca="1">IFERROR(INDEX(INDIRECT("day_wise_sales_data!$B$2:$BZ$599"),MATCH(resource!$CC622,day_wise_sales_data!$A$2:$A$500,0),MATCH(resource!BI$2,INDIRECT("day_wise_sales_data!$B$1:$BZ$1"),0)),0)</f>
        <v>0</v>
      </c>
      <c r="BJ622" s="3">
        <f ca="1">IFERROR(INDEX(INDIRECT("day_wise_sales_data!$B$2:$BZ$599"),MATCH(resource!$CC622,day_wise_sales_data!$A$2:$A$500,0),MATCH(resource!BJ$2,INDIRECT("day_wise_sales_data!$B$1:$BZ$1"),0)),0)</f>
        <v>0</v>
      </c>
      <c r="BK622" s="3">
        <f ca="1">IFERROR(INDEX(INDIRECT("day_wise_sales_data!$B$2:$BZ$599"),MATCH(resource!$CC622,day_wise_sales_data!$A$2:$A$500,0),MATCH(resource!BK$2,INDIRECT("day_wise_sales_data!$B$1:$BZ$1"),0)),0)</f>
        <v>0</v>
      </c>
      <c r="BL622" s="3">
        <f ca="1">IFERROR(INDEX(INDIRECT("day_wise_sales_data!$B$2:$BZ$599"),MATCH(resource!$CC622,day_wise_sales_data!$A$2:$A$500,0),MATCH(resource!BL$2,INDIRECT("day_wise_sales_data!$B$1:$BZ$1"),0)),0)</f>
        <v>0</v>
      </c>
      <c r="BM622" s="3">
        <f ca="1">IFERROR(INDEX(INDIRECT("day_wise_sales_data!$B$2:$BZ$599"),MATCH(resource!$CC622,day_wise_sales_data!$A$2:$A$500,0),MATCH(resource!BM$2,INDIRECT("day_wise_sales_data!$B$1:$BZ$1"),0)),0)</f>
        <v>0</v>
      </c>
      <c r="BN622" s="3">
        <f ca="1">IFERROR(INDEX(INDIRECT("day_wise_sales_data!$B$2:$BZ$599"),MATCH(resource!$CC622,day_wise_sales_data!$A$2:$A$500,0),MATCH(resource!BN$2,INDIRECT("day_wise_sales_data!$B$1:$BZ$1"),0)),0)</f>
        <v>0</v>
      </c>
      <c r="BO622" s="3">
        <f ca="1">IFERROR(INDEX(INDIRECT("day_wise_sales_data!$B$2:$BZ$599"),MATCH(resource!$CC622,day_wise_sales_data!$A$2:$A$500,0),MATCH(resource!BO$2,INDIRECT("day_wise_sales_data!$B$1:$BZ$1"),0)),0)</f>
        <v>0</v>
      </c>
      <c r="BP622" s="3">
        <f ca="1">IFERROR(INDEX(INDIRECT("day_wise_sales_data!$B$2:$BZ$599"),MATCH(resource!$CC622,day_wise_sales_data!$A$2:$A$500,0),MATCH(resource!BP$2,INDIRECT("day_wise_sales_data!$B$1:$BZ$1"),0)),0)</f>
        <v>0</v>
      </c>
      <c r="BQ622" s="3">
        <f ca="1">IFERROR(INDEX(INDIRECT("day_wise_sales_data!$B$2:$BZ$599"),MATCH(resource!$CC622,day_wise_sales_data!$A$2:$A$500,0),MATCH(resource!BQ$2,INDIRECT("day_wise_sales_data!$B$1:$BZ$1"),0)),0)</f>
        <v>0</v>
      </c>
      <c r="BR622" s="3">
        <f ca="1">IFERROR(INDEX(INDIRECT("day_wise_sales_data!$B$2:$BZ$599"),MATCH(resource!$CC622,day_wise_sales_data!$A$2:$A$500,0),MATCH(resource!BR$2,INDIRECT("day_wise_sales_data!$B$1:$BZ$1"),0)),0)</f>
        <v>0</v>
      </c>
      <c r="BS622" s="3">
        <f ca="1">IFERROR(INDEX(INDIRECT("day_wise_sales_data!$B$2:$BZ$599"),MATCH(resource!$CC622,day_wise_sales_data!$A$2:$A$500,0),MATCH(resource!BS$2,INDIRECT("day_wise_sales_data!$B$1:$BZ$1"),0)),0)</f>
        <v>0</v>
      </c>
      <c r="BT622" s="3">
        <f ca="1">IFERROR(INDEX(INDIRECT("day_wise_sales_data!$B$2:$BZ$599"),MATCH(resource!$CC622,day_wise_sales_data!$A$2:$A$500,0),MATCH(resource!BT$2,INDIRECT("day_wise_sales_data!$B$1:$BZ$1"),0)),0)</f>
        <v>0</v>
      </c>
      <c r="BU622" s="3">
        <f ca="1">IFERROR(INDEX(INDIRECT("day_wise_sales_data!$B$2:$BZ$599"),MATCH(resource!$CC622,day_wise_sales_data!$A$2:$A$500,0),MATCH(resource!BU$2,INDIRECT("day_wise_sales_data!$B$1:$BZ$1"),0)),0)</f>
        <v>0</v>
      </c>
      <c r="BV622" s="3">
        <f ca="1">IFERROR(INDEX(INDIRECT("day_wise_sales_data!$B$2:$BZ$599"),MATCH(resource!$CC622,day_wise_sales_data!$A$2:$A$500,0),MATCH(resource!BV$2,INDIRECT("day_wise_sales_data!$B$1:$BZ$1"),0)),0)</f>
        <v>0</v>
      </c>
      <c r="BW622" s="3">
        <f ca="1">IFERROR(INDEX(INDIRECT("day_wise_sales_data!$B$2:$BZ$599"),MATCH(resource!$CC622,day_wise_sales_data!$A$2:$A$500,0),MATCH(resource!BW$2,INDIRECT("day_wise_sales_data!$B$1:$BZ$1"),0)),0)</f>
        <v>0</v>
      </c>
      <c r="BX622" s="3">
        <f ca="1">IFERROR(INDEX(INDIRECT("day_wise_sales_data!$B$2:$BZ$599"),MATCH(resource!$CC622,day_wise_sales_data!$A$2:$A$500,0),MATCH(resource!BX$2,INDIRECT("day_wise_sales_data!$B$1:$BZ$1"),0)),0)</f>
        <v>0</v>
      </c>
      <c r="BY622" s="3">
        <f ca="1">IFERROR(INDEX(INDIRECT("day_wise_sales_data!$B$2:$BZ$599"),MATCH(resource!$CC622,day_wise_sales_data!$A$2:$A$500,0),MATCH(resource!BY$2,INDIRECT("day_wise_sales_data!$B$1:$BZ$1"),0)),0)</f>
        <v>0</v>
      </c>
      <c r="BZ622" s="3">
        <f ca="1">IFERROR(INDEX(INDIRECT("day_wise_sales_data!$B$2:$BZ$599"),MATCH(resource!$CC622,day_wise_sales_data!$A$2:$A$500,0),MATCH(resource!BZ$2,INDIRECT("day_wise_sales_data!$B$1:$BZ$1"),0)),0)</f>
        <v>0</v>
      </c>
      <c r="CA622" s="3">
        <f ca="1">IFERROR(INDEX(INDIRECT("day_wise_sales_data!$B$2:$BZ$599"),MATCH(resource!$CC622,day_wise_sales_data!$A$2:$A$500,0),MATCH(resource!CA$2,INDIRECT("day_wise_sales_data!$B$1:$BZ$1"),0)),0)</f>
        <v>0</v>
      </c>
      <c r="CC622" s="4">
        <f>sales_data!H621</f>
        <v>0</v>
      </c>
      <c r="CD622" s="1">
        <v>620</v>
      </c>
      <c r="CE622" s="1" t="str">
        <f>IF(AQ622=report!$AQ$3,resource!CD622,"")</f>
        <v/>
      </c>
      <c r="CF622" s="5" t="str">
        <f>IFERROR(SMALL($CE$3:$CE$1001,ROWS($CE$3:CE622)),"")</f>
        <v/>
      </c>
      <c r="CH622">
        <f>IFERROR(VLOOKUP($CC622,data_pull!$E$22:$G$700,2,0),0)</f>
        <v>0</v>
      </c>
      <c r="DK622" s="3" t="str">
        <f>IFERROR(INDEX(COD_SALES!$B$5:$Z$500,MATCH(resource!$CC622,COD_SALES!$A$5:$A$500,0),MATCH(resource!DK$2,COD_SALES!$B$4:$Z$4,0)),"")</f>
        <v/>
      </c>
      <c r="DL622" s="3" t="str">
        <f>IFERROR(INDEX(COD_SALES!$B$5:$Z$500,MATCH(resource!$CC622,COD_SALES!$A$5:$A$500,0),MATCH(resource!DL$2,COD_SALES!$B$4:$Z$4,0)),"")</f>
        <v/>
      </c>
      <c r="DM622" s="3" t="str">
        <f>IFERROR(INDEX(COD_SALES!$B$5:$Z$500,MATCH(resource!$CC622,COD_SALES!$A$5:$A$500,0),MATCH(resource!DM$2,COD_SALES!$B$4:$Z$4,0)),"")</f>
        <v/>
      </c>
      <c r="DN622" s="3" t="str">
        <f>IFERROR(INDEX(COD_SALES!$B$5:$Z$500,MATCH(resource!$CC622,COD_SALES!$A$5:$A$500,0),MATCH(resource!DN$2,COD_SALES!$B$4:$Z$4,0)),"")</f>
        <v/>
      </c>
      <c r="DO622" s="3" t="str">
        <f>IFERROR(INDEX(COD_SALES!$B$5:$Z$500,MATCH(resource!$CC622,COD_SALES!$A$5:$A$500,0),MATCH(resource!DO$2,COD_SALES!$B$4:$Z$4,0)),"")</f>
        <v/>
      </c>
      <c r="DP622" s="3" t="str">
        <f>IFERROR(INDEX(COD_SALES!$B$5:$Z$500,MATCH(resource!$CC622,COD_SALES!$A$5:$A$500,0),MATCH(resource!DP$2,COD_SALES!$B$4:$Z$4,0)),"")</f>
        <v/>
      </c>
      <c r="DQ622" s="3" t="str">
        <f>IFERROR(INDEX(COD_SALES!$B$5:$Z$500,MATCH(resource!$CC622,COD_SALES!$A$5:$A$500,0),MATCH(resource!DQ$2,COD_SALES!$B$4:$Z$4,0)),"")</f>
        <v/>
      </c>
      <c r="DR622" s="3" t="str">
        <f>IFERROR(INDEX(COD_SALES!$B$5:$Z$500,MATCH(resource!$CC622,COD_SALES!$A$5:$A$500,0),MATCH(resource!DR$2,COD_SALES!$B$4:$Z$4,0)),"")</f>
        <v/>
      </c>
      <c r="DS622" s="3" t="str">
        <f>IFERROR(INDEX(COD_SALES!$B$5:$Z$500,MATCH(resource!$CC622,COD_SALES!$A$5:$A$500,0),MATCH(resource!DS$2,COD_SALES!$B$4:$Z$4,0)),"")</f>
        <v/>
      </c>
      <c r="DT622" s="3" t="str">
        <f>IFERROR(INDEX(COD_SALES!$B$5:$Z$500,MATCH(resource!$CC622,COD_SALES!$A$5:$A$500,0),MATCH(resource!DT$2,COD_SALES!$B$4:$Z$4,0)),"")</f>
        <v/>
      </c>
      <c r="DU622" s="3" t="str">
        <f>IFERROR(INDEX(COD_SALES!$B$5:$Z$500,MATCH(resource!$CC622,COD_SALES!$A$5:$A$500,0),MATCH(resource!DU$2,COD_SALES!$B$4:$Z$4,0)),"")</f>
        <v/>
      </c>
      <c r="DV622" s="3" t="str">
        <f>IFERROR(INDEX(COD_SALES!$B$5:$Z$500,MATCH(resource!$CC622,COD_SALES!$A$5:$A$500,0),MATCH(resource!DV$2,COD_SALES!$B$4:$Z$4,0)),"")</f>
        <v/>
      </c>
      <c r="DW622" s="3" t="str">
        <f>IFERROR(INDEX(COD_SALES!$B$5:$Z$500,MATCH(resource!$CC622,COD_SALES!$A$5:$A$500,0),MATCH(resource!DW$2,COD_SALES!$B$4:$Z$4,0)),"")</f>
        <v/>
      </c>
      <c r="DX622" s="3" t="str">
        <f>IFERROR(INDEX(COD_SALES!$B$5:$Z$500,MATCH(resource!$CC622,COD_SALES!$A$5:$A$500,0),MATCH(resource!DX$2,COD_SALES!$B$4:$Z$4,0)),"")</f>
        <v/>
      </c>
      <c r="DY622" s="3" t="str">
        <f>IFERROR(INDEX(COD_SALES!$B$5:$Z$500,MATCH(resource!$CC622,COD_SALES!$A$5:$A$500,0),MATCH(resource!DY$2,COD_SALES!$B$4:$Z$4,0)),"")</f>
        <v/>
      </c>
      <c r="DZ622" s="3" t="str">
        <f>IFERROR(INDEX(COD_SALES!$B$5:$Z$500,MATCH(resource!$CC622,COD_SALES!$A$5:$A$500,0),MATCH(resource!DZ$2,COD_SALES!$B$4:$Z$4,0)),"")</f>
        <v/>
      </c>
      <c r="EA622" s="3" t="str">
        <f>IFERROR(INDEX(COD_SALES!$B$5:$Z$500,MATCH(resource!$CC622,COD_SALES!$A$5:$A$500,0),MATCH(resource!EA$2,COD_SALES!$B$4:$Z$4,0)),"")</f>
        <v/>
      </c>
      <c r="EB622" s="3">
        <f t="shared" si="134"/>
        <v>0</v>
      </c>
      <c r="EW622" s="3">
        <f>IFERROR(VLOOKUP(CC622,data_pull!$AO$25:$AR$546,2,0),0)</f>
        <v>0</v>
      </c>
      <c r="EX622" s="1">
        <f>IFERROR(VLOOKUP(CC622,data_pull!$AO$25:$AR$546,4,0),0)</f>
        <v>0</v>
      </c>
    </row>
    <row r="623" spans="13:154" x14ac:dyDescent="0.25"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4">
        <f>sales_data!B622</f>
        <v>0</v>
      </c>
      <c r="AR623" s="4">
        <f>sales_data!C622</f>
        <v>0</v>
      </c>
      <c r="AS623" s="5" t="str">
        <f t="shared" si="133"/>
        <v/>
      </c>
      <c r="AT623" s="4">
        <f>sales_data!I622</f>
        <v>0</v>
      </c>
      <c r="AU623" s="4">
        <f>sales_data!W622</f>
        <v>0</v>
      </c>
      <c r="AV623" s="1">
        <f>sales_data!N622</f>
        <v>0</v>
      </c>
      <c r="AW623" s="1">
        <f>sales_data!P622</f>
        <v>0</v>
      </c>
      <c r="AX623" s="3">
        <f ca="1">IFERROR(INDEX(INDIRECT("day_wise_sales_data!$B$2:$BZ$599"),MATCH(resource!$CC623,day_wise_sales_data!$A$2:$A$500,0),MATCH(resource!AX$2,INDIRECT("day_wise_sales_data!$B$1:$BZ$1"),0)),0)</f>
        <v>0</v>
      </c>
      <c r="AY623" s="3">
        <f ca="1">IFERROR(INDEX(INDIRECT("day_wise_sales_data!$B$2:$BZ$599"),MATCH(resource!$CC623,day_wise_sales_data!$A$2:$A$500,0),MATCH(resource!AY$2,INDIRECT("day_wise_sales_data!$B$1:$BZ$1"),0)),0)</f>
        <v>0</v>
      </c>
      <c r="AZ623" s="3">
        <f ca="1">IFERROR(INDEX(INDIRECT("day_wise_sales_data!$B$2:$BZ$599"),MATCH(resource!$CC623,day_wise_sales_data!$A$2:$A$500,0),MATCH(resource!AZ$2,INDIRECT("day_wise_sales_data!$B$1:$BZ$1"),0)),0)</f>
        <v>0</v>
      </c>
      <c r="BA623" s="3">
        <f ca="1">IFERROR(INDEX(INDIRECT("day_wise_sales_data!$B$2:$BZ$599"),MATCH(resource!$CC623,day_wise_sales_data!$A$2:$A$500,0),MATCH(resource!BA$2,INDIRECT("day_wise_sales_data!$B$1:$BZ$1"),0)),0)</f>
        <v>0</v>
      </c>
      <c r="BB623" s="3">
        <f ca="1">IFERROR(INDEX(INDIRECT("day_wise_sales_data!$B$2:$BZ$599"),MATCH(resource!$CC623,day_wise_sales_data!$A$2:$A$500,0),MATCH(resource!BB$2,INDIRECT("day_wise_sales_data!$B$1:$BZ$1"),0)),0)</f>
        <v>0</v>
      </c>
      <c r="BC623" s="3">
        <f ca="1">IFERROR(INDEX(INDIRECT("day_wise_sales_data!$B$2:$BZ$599"),MATCH(resource!$CC623,day_wise_sales_data!$A$2:$A$500,0),MATCH(resource!BC$2,INDIRECT("day_wise_sales_data!$B$1:$BZ$1"),0)),0)</f>
        <v>0</v>
      </c>
      <c r="BD623" s="3">
        <f ca="1">IFERROR(INDEX(INDIRECT("day_wise_sales_data!$B$2:$BZ$599"),MATCH(resource!$CC623,day_wise_sales_data!$A$2:$A$500,0),MATCH(resource!BD$2,INDIRECT("day_wise_sales_data!$B$1:$BZ$1"),0)),0)</f>
        <v>0</v>
      </c>
      <c r="BE623" s="3">
        <f ca="1">IFERROR(INDEX(INDIRECT("day_wise_sales_data!$B$2:$BZ$599"),MATCH(resource!$CC623,day_wise_sales_data!$A$2:$A$500,0),MATCH(resource!BE$2,INDIRECT("day_wise_sales_data!$B$1:$BZ$1"),0)),0)</f>
        <v>0</v>
      </c>
      <c r="BF623" s="3">
        <f ca="1">IFERROR(INDEX(INDIRECT("day_wise_sales_data!$B$2:$BZ$599"),MATCH(resource!$CC623,day_wise_sales_data!$A$2:$A$500,0),MATCH(resource!BF$2,INDIRECT("day_wise_sales_data!$B$1:$BZ$1"),0)),0)</f>
        <v>0</v>
      </c>
      <c r="BG623" s="3">
        <f ca="1">IFERROR(INDEX(INDIRECT("day_wise_sales_data!$B$2:$BZ$599"),MATCH(resource!$CC623,day_wise_sales_data!$A$2:$A$500,0),MATCH(resource!BG$2,INDIRECT("day_wise_sales_data!$B$1:$BZ$1"),0)),0)</f>
        <v>0</v>
      </c>
      <c r="BH623" s="3">
        <f ca="1">IFERROR(INDEX(INDIRECT("day_wise_sales_data!$B$2:$BZ$599"),MATCH(resource!$CC623,day_wise_sales_data!$A$2:$A$500,0),MATCH(resource!BH$2,INDIRECT("day_wise_sales_data!$B$1:$BZ$1"),0)),0)</f>
        <v>0</v>
      </c>
      <c r="BI623" s="3">
        <f ca="1">IFERROR(INDEX(INDIRECT("day_wise_sales_data!$B$2:$BZ$599"),MATCH(resource!$CC623,day_wise_sales_data!$A$2:$A$500,0),MATCH(resource!BI$2,INDIRECT("day_wise_sales_data!$B$1:$BZ$1"),0)),0)</f>
        <v>0</v>
      </c>
      <c r="BJ623" s="3">
        <f ca="1">IFERROR(INDEX(INDIRECT("day_wise_sales_data!$B$2:$BZ$599"),MATCH(resource!$CC623,day_wise_sales_data!$A$2:$A$500,0),MATCH(resource!BJ$2,INDIRECT("day_wise_sales_data!$B$1:$BZ$1"),0)),0)</f>
        <v>0</v>
      </c>
      <c r="BK623" s="3">
        <f ca="1">IFERROR(INDEX(INDIRECT("day_wise_sales_data!$B$2:$BZ$599"),MATCH(resource!$CC623,day_wise_sales_data!$A$2:$A$500,0),MATCH(resource!BK$2,INDIRECT("day_wise_sales_data!$B$1:$BZ$1"),0)),0)</f>
        <v>0</v>
      </c>
      <c r="BL623" s="3">
        <f ca="1">IFERROR(INDEX(INDIRECT("day_wise_sales_data!$B$2:$BZ$599"),MATCH(resource!$CC623,day_wise_sales_data!$A$2:$A$500,0),MATCH(resource!BL$2,INDIRECT("day_wise_sales_data!$B$1:$BZ$1"),0)),0)</f>
        <v>0</v>
      </c>
      <c r="BM623" s="3">
        <f ca="1">IFERROR(INDEX(INDIRECT("day_wise_sales_data!$B$2:$BZ$599"),MATCH(resource!$CC623,day_wise_sales_data!$A$2:$A$500,0),MATCH(resource!BM$2,INDIRECT("day_wise_sales_data!$B$1:$BZ$1"),0)),0)</f>
        <v>0</v>
      </c>
      <c r="BN623" s="3">
        <f ca="1">IFERROR(INDEX(INDIRECT("day_wise_sales_data!$B$2:$BZ$599"),MATCH(resource!$CC623,day_wise_sales_data!$A$2:$A$500,0),MATCH(resource!BN$2,INDIRECT("day_wise_sales_data!$B$1:$BZ$1"),0)),0)</f>
        <v>0</v>
      </c>
      <c r="BO623" s="3">
        <f ca="1">IFERROR(INDEX(INDIRECT("day_wise_sales_data!$B$2:$BZ$599"),MATCH(resource!$CC623,day_wise_sales_data!$A$2:$A$500,0),MATCH(resource!BO$2,INDIRECT("day_wise_sales_data!$B$1:$BZ$1"),0)),0)</f>
        <v>0</v>
      </c>
      <c r="BP623" s="3">
        <f ca="1">IFERROR(INDEX(INDIRECT("day_wise_sales_data!$B$2:$BZ$599"),MATCH(resource!$CC623,day_wise_sales_data!$A$2:$A$500,0),MATCH(resource!BP$2,INDIRECT("day_wise_sales_data!$B$1:$BZ$1"),0)),0)</f>
        <v>0</v>
      </c>
      <c r="BQ623" s="3">
        <f ca="1">IFERROR(INDEX(INDIRECT("day_wise_sales_data!$B$2:$BZ$599"),MATCH(resource!$CC623,day_wise_sales_data!$A$2:$A$500,0),MATCH(resource!BQ$2,INDIRECT("day_wise_sales_data!$B$1:$BZ$1"),0)),0)</f>
        <v>0</v>
      </c>
      <c r="BR623" s="3">
        <f ca="1">IFERROR(INDEX(INDIRECT("day_wise_sales_data!$B$2:$BZ$599"),MATCH(resource!$CC623,day_wise_sales_data!$A$2:$A$500,0),MATCH(resource!BR$2,INDIRECT("day_wise_sales_data!$B$1:$BZ$1"),0)),0)</f>
        <v>0</v>
      </c>
      <c r="BS623" s="3">
        <f ca="1">IFERROR(INDEX(INDIRECT("day_wise_sales_data!$B$2:$BZ$599"),MATCH(resource!$CC623,day_wise_sales_data!$A$2:$A$500,0),MATCH(resource!BS$2,INDIRECT("day_wise_sales_data!$B$1:$BZ$1"),0)),0)</f>
        <v>0</v>
      </c>
      <c r="BT623" s="3">
        <f ca="1">IFERROR(INDEX(INDIRECT("day_wise_sales_data!$B$2:$BZ$599"),MATCH(resource!$CC623,day_wise_sales_data!$A$2:$A$500,0),MATCH(resource!BT$2,INDIRECT("day_wise_sales_data!$B$1:$BZ$1"),0)),0)</f>
        <v>0</v>
      </c>
      <c r="BU623" s="3">
        <f ca="1">IFERROR(INDEX(INDIRECT("day_wise_sales_data!$B$2:$BZ$599"),MATCH(resource!$CC623,day_wise_sales_data!$A$2:$A$500,0),MATCH(resource!BU$2,INDIRECT("day_wise_sales_data!$B$1:$BZ$1"),0)),0)</f>
        <v>0</v>
      </c>
      <c r="BV623" s="3">
        <f ca="1">IFERROR(INDEX(INDIRECT("day_wise_sales_data!$B$2:$BZ$599"),MATCH(resource!$CC623,day_wise_sales_data!$A$2:$A$500,0),MATCH(resource!BV$2,INDIRECT("day_wise_sales_data!$B$1:$BZ$1"),0)),0)</f>
        <v>0</v>
      </c>
      <c r="BW623" s="3">
        <f ca="1">IFERROR(INDEX(INDIRECT("day_wise_sales_data!$B$2:$BZ$599"),MATCH(resource!$CC623,day_wise_sales_data!$A$2:$A$500,0),MATCH(resource!BW$2,INDIRECT("day_wise_sales_data!$B$1:$BZ$1"),0)),0)</f>
        <v>0</v>
      </c>
      <c r="BX623" s="3">
        <f ca="1">IFERROR(INDEX(INDIRECT("day_wise_sales_data!$B$2:$BZ$599"),MATCH(resource!$CC623,day_wise_sales_data!$A$2:$A$500,0),MATCH(resource!BX$2,INDIRECT("day_wise_sales_data!$B$1:$BZ$1"),0)),0)</f>
        <v>0</v>
      </c>
      <c r="BY623" s="3">
        <f ca="1">IFERROR(INDEX(INDIRECT("day_wise_sales_data!$B$2:$BZ$599"),MATCH(resource!$CC623,day_wise_sales_data!$A$2:$A$500,0),MATCH(resource!BY$2,INDIRECT("day_wise_sales_data!$B$1:$BZ$1"),0)),0)</f>
        <v>0</v>
      </c>
      <c r="BZ623" s="3">
        <f ca="1">IFERROR(INDEX(INDIRECT("day_wise_sales_data!$B$2:$BZ$599"),MATCH(resource!$CC623,day_wise_sales_data!$A$2:$A$500,0),MATCH(resource!BZ$2,INDIRECT("day_wise_sales_data!$B$1:$BZ$1"),0)),0)</f>
        <v>0</v>
      </c>
      <c r="CA623" s="3">
        <f ca="1">IFERROR(INDEX(INDIRECT("day_wise_sales_data!$B$2:$BZ$599"),MATCH(resource!$CC623,day_wise_sales_data!$A$2:$A$500,0),MATCH(resource!CA$2,INDIRECT("day_wise_sales_data!$B$1:$BZ$1"),0)),0)</f>
        <v>0</v>
      </c>
      <c r="CC623" s="4">
        <f>sales_data!H622</f>
        <v>0</v>
      </c>
      <c r="CD623" s="1">
        <v>621</v>
      </c>
      <c r="CE623" s="1" t="str">
        <f>IF(AQ623=report!$AQ$3,resource!CD623,"")</f>
        <v/>
      </c>
      <c r="CF623" s="5" t="str">
        <f>IFERROR(SMALL($CE$3:$CE$1001,ROWS($CE$3:CE623)),"")</f>
        <v/>
      </c>
      <c r="CH623">
        <f>IFERROR(VLOOKUP($CC623,data_pull!$E$22:$G$700,2,0),0)</f>
        <v>0</v>
      </c>
      <c r="DK623" s="3" t="str">
        <f>IFERROR(INDEX(COD_SALES!$B$5:$Z$500,MATCH(resource!$CC623,COD_SALES!$A$5:$A$500,0),MATCH(resource!DK$2,COD_SALES!$B$4:$Z$4,0)),"")</f>
        <v/>
      </c>
      <c r="DL623" s="3" t="str">
        <f>IFERROR(INDEX(COD_SALES!$B$5:$Z$500,MATCH(resource!$CC623,COD_SALES!$A$5:$A$500,0),MATCH(resource!DL$2,COD_SALES!$B$4:$Z$4,0)),"")</f>
        <v/>
      </c>
      <c r="DM623" s="3" t="str">
        <f>IFERROR(INDEX(COD_SALES!$B$5:$Z$500,MATCH(resource!$CC623,COD_SALES!$A$5:$A$500,0),MATCH(resource!DM$2,COD_SALES!$B$4:$Z$4,0)),"")</f>
        <v/>
      </c>
      <c r="DN623" s="3" t="str">
        <f>IFERROR(INDEX(COD_SALES!$B$5:$Z$500,MATCH(resource!$CC623,COD_SALES!$A$5:$A$500,0),MATCH(resource!DN$2,COD_SALES!$B$4:$Z$4,0)),"")</f>
        <v/>
      </c>
      <c r="DO623" s="3" t="str">
        <f>IFERROR(INDEX(COD_SALES!$B$5:$Z$500,MATCH(resource!$CC623,COD_SALES!$A$5:$A$500,0),MATCH(resource!DO$2,COD_SALES!$B$4:$Z$4,0)),"")</f>
        <v/>
      </c>
      <c r="DP623" s="3" t="str">
        <f>IFERROR(INDEX(COD_SALES!$B$5:$Z$500,MATCH(resource!$CC623,COD_SALES!$A$5:$A$500,0),MATCH(resource!DP$2,COD_SALES!$B$4:$Z$4,0)),"")</f>
        <v/>
      </c>
      <c r="DQ623" s="3" t="str">
        <f>IFERROR(INDEX(COD_SALES!$B$5:$Z$500,MATCH(resource!$CC623,COD_SALES!$A$5:$A$500,0),MATCH(resource!DQ$2,COD_SALES!$B$4:$Z$4,0)),"")</f>
        <v/>
      </c>
      <c r="DR623" s="3" t="str">
        <f>IFERROR(INDEX(COD_SALES!$B$5:$Z$500,MATCH(resource!$CC623,COD_SALES!$A$5:$A$500,0),MATCH(resource!DR$2,COD_SALES!$B$4:$Z$4,0)),"")</f>
        <v/>
      </c>
      <c r="DS623" s="3" t="str">
        <f>IFERROR(INDEX(COD_SALES!$B$5:$Z$500,MATCH(resource!$CC623,COD_SALES!$A$5:$A$500,0),MATCH(resource!DS$2,COD_SALES!$B$4:$Z$4,0)),"")</f>
        <v/>
      </c>
      <c r="DT623" s="3" t="str">
        <f>IFERROR(INDEX(COD_SALES!$B$5:$Z$500,MATCH(resource!$CC623,COD_SALES!$A$5:$A$500,0),MATCH(resource!DT$2,COD_SALES!$B$4:$Z$4,0)),"")</f>
        <v/>
      </c>
      <c r="DU623" s="3" t="str">
        <f>IFERROR(INDEX(COD_SALES!$B$5:$Z$500,MATCH(resource!$CC623,COD_SALES!$A$5:$A$500,0),MATCH(resource!DU$2,COD_SALES!$B$4:$Z$4,0)),"")</f>
        <v/>
      </c>
      <c r="DV623" s="3" t="str">
        <f>IFERROR(INDEX(COD_SALES!$B$5:$Z$500,MATCH(resource!$CC623,COD_SALES!$A$5:$A$500,0),MATCH(resource!DV$2,COD_SALES!$B$4:$Z$4,0)),"")</f>
        <v/>
      </c>
      <c r="DW623" s="3" t="str">
        <f>IFERROR(INDEX(COD_SALES!$B$5:$Z$500,MATCH(resource!$CC623,COD_SALES!$A$5:$A$500,0),MATCH(resource!DW$2,COD_SALES!$B$4:$Z$4,0)),"")</f>
        <v/>
      </c>
      <c r="DX623" s="3" t="str">
        <f>IFERROR(INDEX(COD_SALES!$B$5:$Z$500,MATCH(resource!$CC623,COD_SALES!$A$5:$A$500,0),MATCH(resource!DX$2,COD_SALES!$B$4:$Z$4,0)),"")</f>
        <v/>
      </c>
      <c r="DY623" s="3" t="str">
        <f>IFERROR(INDEX(COD_SALES!$B$5:$Z$500,MATCH(resource!$CC623,COD_SALES!$A$5:$A$500,0),MATCH(resource!DY$2,COD_SALES!$B$4:$Z$4,0)),"")</f>
        <v/>
      </c>
      <c r="DZ623" s="3" t="str">
        <f>IFERROR(INDEX(COD_SALES!$B$5:$Z$500,MATCH(resource!$CC623,COD_SALES!$A$5:$A$500,0),MATCH(resource!DZ$2,COD_SALES!$B$4:$Z$4,0)),"")</f>
        <v/>
      </c>
      <c r="EA623" s="3" t="str">
        <f>IFERROR(INDEX(COD_SALES!$B$5:$Z$500,MATCH(resource!$CC623,COD_SALES!$A$5:$A$500,0),MATCH(resource!EA$2,COD_SALES!$B$4:$Z$4,0)),"")</f>
        <v/>
      </c>
      <c r="EB623" s="3">
        <f t="shared" si="134"/>
        <v>0</v>
      </c>
      <c r="EW623" s="3">
        <f>IFERROR(VLOOKUP(CC623,data_pull!$AO$25:$AR$546,2,0),0)</f>
        <v>0</v>
      </c>
      <c r="EX623" s="1">
        <f>IFERROR(VLOOKUP(CC623,data_pull!$AO$25:$AR$546,4,0),0)</f>
        <v>0</v>
      </c>
    </row>
    <row r="624" spans="13:154" x14ac:dyDescent="0.25"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4">
        <f>sales_data!B623</f>
        <v>0</v>
      </c>
      <c r="AR624" s="4">
        <f>sales_data!C623</f>
        <v>0</v>
      </c>
      <c r="AS624" s="5" t="str">
        <f t="shared" si="133"/>
        <v/>
      </c>
      <c r="AT624" s="4">
        <f>sales_data!I623</f>
        <v>0</v>
      </c>
      <c r="AU624" s="4">
        <f>sales_data!W623</f>
        <v>0</v>
      </c>
      <c r="AV624" s="1">
        <f>sales_data!N623</f>
        <v>0</v>
      </c>
      <c r="AW624" s="1">
        <f>sales_data!P623</f>
        <v>0</v>
      </c>
      <c r="AX624" s="3">
        <f ca="1">IFERROR(INDEX(INDIRECT("day_wise_sales_data!$B$2:$BZ$599"),MATCH(resource!$CC624,day_wise_sales_data!$A$2:$A$500,0),MATCH(resource!AX$2,INDIRECT("day_wise_sales_data!$B$1:$BZ$1"),0)),0)</f>
        <v>0</v>
      </c>
      <c r="AY624" s="3">
        <f ca="1">IFERROR(INDEX(INDIRECT("day_wise_sales_data!$B$2:$BZ$599"),MATCH(resource!$CC624,day_wise_sales_data!$A$2:$A$500,0),MATCH(resource!AY$2,INDIRECT("day_wise_sales_data!$B$1:$BZ$1"),0)),0)</f>
        <v>0</v>
      </c>
      <c r="AZ624" s="3">
        <f ca="1">IFERROR(INDEX(INDIRECT("day_wise_sales_data!$B$2:$BZ$599"),MATCH(resource!$CC624,day_wise_sales_data!$A$2:$A$500,0),MATCH(resource!AZ$2,INDIRECT("day_wise_sales_data!$B$1:$BZ$1"),0)),0)</f>
        <v>0</v>
      </c>
      <c r="BA624" s="3">
        <f ca="1">IFERROR(INDEX(INDIRECT("day_wise_sales_data!$B$2:$BZ$599"),MATCH(resource!$CC624,day_wise_sales_data!$A$2:$A$500,0),MATCH(resource!BA$2,INDIRECT("day_wise_sales_data!$B$1:$BZ$1"),0)),0)</f>
        <v>0</v>
      </c>
      <c r="BB624" s="3">
        <f ca="1">IFERROR(INDEX(INDIRECT("day_wise_sales_data!$B$2:$BZ$599"),MATCH(resource!$CC624,day_wise_sales_data!$A$2:$A$500,0),MATCH(resource!BB$2,INDIRECT("day_wise_sales_data!$B$1:$BZ$1"),0)),0)</f>
        <v>0</v>
      </c>
      <c r="BC624" s="3">
        <f ca="1">IFERROR(INDEX(INDIRECT("day_wise_sales_data!$B$2:$BZ$599"),MATCH(resource!$CC624,day_wise_sales_data!$A$2:$A$500,0),MATCH(resource!BC$2,INDIRECT("day_wise_sales_data!$B$1:$BZ$1"),0)),0)</f>
        <v>0</v>
      </c>
      <c r="BD624" s="3">
        <f ca="1">IFERROR(INDEX(INDIRECT("day_wise_sales_data!$B$2:$BZ$599"),MATCH(resource!$CC624,day_wise_sales_data!$A$2:$A$500,0),MATCH(resource!BD$2,INDIRECT("day_wise_sales_data!$B$1:$BZ$1"),0)),0)</f>
        <v>0</v>
      </c>
      <c r="BE624" s="3">
        <f ca="1">IFERROR(INDEX(INDIRECT("day_wise_sales_data!$B$2:$BZ$599"),MATCH(resource!$CC624,day_wise_sales_data!$A$2:$A$500,0),MATCH(resource!BE$2,INDIRECT("day_wise_sales_data!$B$1:$BZ$1"),0)),0)</f>
        <v>0</v>
      </c>
      <c r="BF624" s="3">
        <f ca="1">IFERROR(INDEX(INDIRECT("day_wise_sales_data!$B$2:$BZ$599"),MATCH(resource!$CC624,day_wise_sales_data!$A$2:$A$500,0),MATCH(resource!BF$2,INDIRECT("day_wise_sales_data!$B$1:$BZ$1"),0)),0)</f>
        <v>0</v>
      </c>
      <c r="BG624" s="3">
        <f ca="1">IFERROR(INDEX(INDIRECT("day_wise_sales_data!$B$2:$BZ$599"),MATCH(resource!$CC624,day_wise_sales_data!$A$2:$A$500,0),MATCH(resource!BG$2,INDIRECT("day_wise_sales_data!$B$1:$BZ$1"),0)),0)</f>
        <v>0</v>
      </c>
      <c r="BH624" s="3">
        <f ca="1">IFERROR(INDEX(INDIRECT("day_wise_sales_data!$B$2:$BZ$599"),MATCH(resource!$CC624,day_wise_sales_data!$A$2:$A$500,0),MATCH(resource!BH$2,INDIRECT("day_wise_sales_data!$B$1:$BZ$1"),0)),0)</f>
        <v>0</v>
      </c>
      <c r="BI624" s="3">
        <f ca="1">IFERROR(INDEX(INDIRECT("day_wise_sales_data!$B$2:$BZ$599"),MATCH(resource!$CC624,day_wise_sales_data!$A$2:$A$500,0),MATCH(resource!BI$2,INDIRECT("day_wise_sales_data!$B$1:$BZ$1"),0)),0)</f>
        <v>0</v>
      </c>
      <c r="BJ624" s="3">
        <f ca="1">IFERROR(INDEX(INDIRECT("day_wise_sales_data!$B$2:$BZ$599"),MATCH(resource!$CC624,day_wise_sales_data!$A$2:$A$500,0),MATCH(resource!BJ$2,INDIRECT("day_wise_sales_data!$B$1:$BZ$1"),0)),0)</f>
        <v>0</v>
      </c>
      <c r="BK624" s="3">
        <f ca="1">IFERROR(INDEX(INDIRECT("day_wise_sales_data!$B$2:$BZ$599"),MATCH(resource!$CC624,day_wise_sales_data!$A$2:$A$500,0),MATCH(resource!BK$2,INDIRECT("day_wise_sales_data!$B$1:$BZ$1"),0)),0)</f>
        <v>0</v>
      </c>
      <c r="BL624" s="3">
        <f ca="1">IFERROR(INDEX(INDIRECT("day_wise_sales_data!$B$2:$BZ$599"),MATCH(resource!$CC624,day_wise_sales_data!$A$2:$A$500,0),MATCH(resource!BL$2,INDIRECT("day_wise_sales_data!$B$1:$BZ$1"),0)),0)</f>
        <v>0</v>
      </c>
      <c r="BM624" s="3">
        <f ca="1">IFERROR(INDEX(INDIRECT("day_wise_sales_data!$B$2:$BZ$599"),MATCH(resource!$CC624,day_wise_sales_data!$A$2:$A$500,0),MATCH(resource!BM$2,INDIRECT("day_wise_sales_data!$B$1:$BZ$1"),0)),0)</f>
        <v>0</v>
      </c>
      <c r="BN624" s="3">
        <f ca="1">IFERROR(INDEX(INDIRECT("day_wise_sales_data!$B$2:$BZ$599"),MATCH(resource!$CC624,day_wise_sales_data!$A$2:$A$500,0),MATCH(resource!BN$2,INDIRECT("day_wise_sales_data!$B$1:$BZ$1"),0)),0)</f>
        <v>0</v>
      </c>
      <c r="BO624" s="3">
        <f ca="1">IFERROR(INDEX(INDIRECT("day_wise_sales_data!$B$2:$BZ$599"),MATCH(resource!$CC624,day_wise_sales_data!$A$2:$A$500,0),MATCH(resource!BO$2,INDIRECT("day_wise_sales_data!$B$1:$BZ$1"),0)),0)</f>
        <v>0</v>
      </c>
      <c r="BP624" s="3">
        <f ca="1">IFERROR(INDEX(INDIRECT("day_wise_sales_data!$B$2:$BZ$599"),MATCH(resource!$CC624,day_wise_sales_data!$A$2:$A$500,0),MATCH(resource!BP$2,INDIRECT("day_wise_sales_data!$B$1:$BZ$1"),0)),0)</f>
        <v>0</v>
      </c>
      <c r="BQ624" s="3">
        <f ca="1">IFERROR(INDEX(INDIRECT("day_wise_sales_data!$B$2:$BZ$599"),MATCH(resource!$CC624,day_wise_sales_data!$A$2:$A$500,0),MATCH(resource!BQ$2,INDIRECT("day_wise_sales_data!$B$1:$BZ$1"),0)),0)</f>
        <v>0</v>
      </c>
      <c r="BR624" s="3">
        <f ca="1">IFERROR(INDEX(INDIRECT("day_wise_sales_data!$B$2:$BZ$599"),MATCH(resource!$CC624,day_wise_sales_data!$A$2:$A$500,0),MATCH(resource!BR$2,INDIRECT("day_wise_sales_data!$B$1:$BZ$1"),0)),0)</f>
        <v>0</v>
      </c>
      <c r="BS624" s="3">
        <f ca="1">IFERROR(INDEX(INDIRECT("day_wise_sales_data!$B$2:$BZ$599"),MATCH(resource!$CC624,day_wise_sales_data!$A$2:$A$500,0),MATCH(resource!BS$2,INDIRECT("day_wise_sales_data!$B$1:$BZ$1"),0)),0)</f>
        <v>0</v>
      </c>
      <c r="BT624" s="3">
        <f ca="1">IFERROR(INDEX(INDIRECT("day_wise_sales_data!$B$2:$BZ$599"),MATCH(resource!$CC624,day_wise_sales_data!$A$2:$A$500,0),MATCH(resource!BT$2,INDIRECT("day_wise_sales_data!$B$1:$BZ$1"),0)),0)</f>
        <v>0</v>
      </c>
      <c r="BU624" s="3">
        <f ca="1">IFERROR(INDEX(INDIRECT("day_wise_sales_data!$B$2:$BZ$599"),MATCH(resource!$CC624,day_wise_sales_data!$A$2:$A$500,0),MATCH(resource!BU$2,INDIRECT("day_wise_sales_data!$B$1:$BZ$1"),0)),0)</f>
        <v>0</v>
      </c>
      <c r="BV624" s="3">
        <f ca="1">IFERROR(INDEX(INDIRECT("day_wise_sales_data!$B$2:$BZ$599"),MATCH(resource!$CC624,day_wise_sales_data!$A$2:$A$500,0),MATCH(resource!BV$2,INDIRECT("day_wise_sales_data!$B$1:$BZ$1"),0)),0)</f>
        <v>0</v>
      </c>
      <c r="BW624" s="3">
        <f ca="1">IFERROR(INDEX(INDIRECT("day_wise_sales_data!$B$2:$BZ$599"),MATCH(resource!$CC624,day_wise_sales_data!$A$2:$A$500,0),MATCH(resource!BW$2,INDIRECT("day_wise_sales_data!$B$1:$BZ$1"),0)),0)</f>
        <v>0</v>
      </c>
      <c r="BX624" s="3">
        <f ca="1">IFERROR(INDEX(INDIRECT("day_wise_sales_data!$B$2:$BZ$599"),MATCH(resource!$CC624,day_wise_sales_data!$A$2:$A$500,0),MATCH(resource!BX$2,INDIRECT("day_wise_sales_data!$B$1:$BZ$1"),0)),0)</f>
        <v>0</v>
      </c>
      <c r="BY624" s="3">
        <f ca="1">IFERROR(INDEX(INDIRECT("day_wise_sales_data!$B$2:$BZ$599"),MATCH(resource!$CC624,day_wise_sales_data!$A$2:$A$500,0),MATCH(resource!BY$2,INDIRECT("day_wise_sales_data!$B$1:$BZ$1"),0)),0)</f>
        <v>0</v>
      </c>
      <c r="BZ624" s="3">
        <f ca="1">IFERROR(INDEX(INDIRECT("day_wise_sales_data!$B$2:$BZ$599"),MATCH(resource!$CC624,day_wise_sales_data!$A$2:$A$500,0),MATCH(resource!BZ$2,INDIRECT("day_wise_sales_data!$B$1:$BZ$1"),0)),0)</f>
        <v>0</v>
      </c>
      <c r="CA624" s="3">
        <f ca="1">IFERROR(INDEX(INDIRECT("day_wise_sales_data!$B$2:$BZ$599"),MATCH(resource!$CC624,day_wise_sales_data!$A$2:$A$500,0),MATCH(resource!CA$2,INDIRECT("day_wise_sales_data!$B$1:$BZ$1"),0)),0)</f>
        <v>0</v>
      </c>
      <c r="CC624" s="4">
        <f>sales_data!H623</f>
        <v>0</v>
      </c>
      <c r="CD624" s="1">
        <v>622</v>
      </c>
      <c r="CE624" s="1" t="str">
        <f>IF(AQ624=report!$AQ$3,resource!CD624,"")</f>
        <v/>
      </c>
      <c r="CF624" s="5" t="str">
        <f>IFERROR(SMALL($CE$3:$CE$1001,ROWS($CE$3:CE624)),"")</f>
        <v/>
      </c>
      <c r="CH624">
        <f>IFERROR(VLOOKUP($CC624,data_pull!$E$22:$G$700,2,0),0)</f>
        <v>0</v>
      </c>
      <c r="DK624" s="3" t="str">
        <f>IFERROR(INDEX(COD_SALES!$B$5:$Z$500,MATCH(resource!$CC624,COD_SALES!$A$5:$A$500,0),MATCH(resource!DK$2,COD_SALES!$B$4:$Z$4,0)),"")</f>
        <v/>
      </c>
      <c r="DL624" s="3" t="str">
        <f>IFERROR(INDEX(COD_SALES!$B$5:$Z$500,MATCH(resource!$CC624,COD_SALES!$A$5:$A$500,0),MATCH(resource!DL$2,COD_SALES!$B$4:$Z$4,0)),"")</f>
        <v/>
      </c>
      <c r="DM624" s="3" t="str">
        <f>IFERROR(INDEX(COD_SALES!$B$5:$Z$500,MATCH(resource!$CC624,COD_SALES!$A$5:$A$500,0),MATCH(resource!DM$2,COD_SALES!$B$4:$Z$4,0)),"")</f>
        <v/>
      </c>
      <c r="DN624" s="3" t="str">
        <f>IFERROR(INDEX(COD_SALES!$B$5:$Z$500,MATCH(resource!$CC624,COD_SALES!$A$5:$A$500,0),MATCH(resource!DN$2,COD_SALES!$B$4:$Z$4,0)),"")</f>
        <v/>
      </c>
      <c r="DO624" s="3" t="str">
        <f>IFERROR(INDEX(COD_SALES!$B$5:$Z$500,MATCH(resource!$CC624,COD_SALES!$A$5:$A$500,0),MATCH(resource!DO$2,COD_SALES!$B$4:$Z$4,0)),"")</f>
        <v/>
      </c>
      <c r="DP624" s="3" t="str">
        <f>IFERROR(INDEX(COD_SALES!$B$5:$Z$500,MATCH(resource!$CC624,COD_SALES!$A$5:$A$500,0),MATCH(resource!DP$2,COD_SALES!$B$4:$Z$4,0)),"")</f>
        <v/>
      </c>
      <c r="DQ624" s="3" t="str">
        <f>IFERROR(INDEX(COD_SALES!$B$5:$Z$500,MATCH(resource!$CC624,COD_SALES!$A$5:$A$500,0),MATCH(resource!DQ$2,COD_SALES!$B$4:$Z$4,0)),"")</f>
        <v/>
      </c>
      <c r="DR624" s="3" t="str">
        <f>IFERROR(INDEX(COD_SALES!$B$5:$Z$500,MATCH(resource!$CC624,COD_SALES!$A$5:$A$500,0),MATCH(resource!DR$2,COD_SALES!$B$4:$Z$4,0)),"")</f>
        <v/>
      </c>
      <c r="DS624" s="3" t="str">
        <f>IFERROR(INDEX(COD_SALES!$B$5:$Z$500,MATCH(resource!$CC624,COD_SALES!$A$5:$A$500,0),MATCH(resource!DS$2,COD_SALES!$B$4:$Z$4,0)),"")</f>
        <v/>
      </c>
      <c r="DT624" s="3" t="str">
        <f>IFERROR(INDEX(COD_SALES!$B$5:$Z$500,MATCH(resource!$CC624,COD_SALES!$A$5:$A$500,0),MATCH(resource!DT$2,COD_SALES!$B$4:$Z$4,0)),"")</f>
        <v/>
      </c>
      <c r="DU624" s="3" t="str">
        <f>IFERROR(INDEX(COD_SALES!$B$5:$Z$500,MATCH(resource!$CC624,COD_SALES!$A$5:$A$500,0),MATCH(resource!DU$2,COD_SALES!$B$4:$Z$4,0)),"")</f>
        <v/>
      </c>
      <c r="DV624" s="3" t="str">
        <f>IFERROR(INDEX(COD_SALES!$B$5:$Z$500,MATCH(resource!$CC624,COD_SALES!$A$5:$A$500,0),MATCH(resource!DV$2,COD_SALES!$B$4:$Z$4,0)),"")</f>
        <v/>
      </c>
      <c r="DW624" s="3" t="str">
        <f>IFERROR(INDEX(COD_SALES!$B$5:$Z$500,MATCH(resource!$CC624,COD_SALES!$A$5:$A$500,0),MATCH(resource!DW$2,COD_SALES!$B$4:$Z$4,0)),"")</f>
        <v/>
      </c>
      <c r="DX624" s="3" t="str">
        <f>IFERROR(INDEX(COD_SALES!$B$5:$Z$500,MATCH(resource!$CC624,COD_SALES!$A$5:$A$500,0),MATCH(resource!DX$2,COD_SALES!$B$4:$Z$4,0)),"")</f>
        <v/>
      </c>
      <c r="DY624" s="3" t="str">
        <f>IFERROR(INDEX(COD_SALES!$B$5:$Z$500,MATCH(resource!$CC624,COD_SALES!$A$5:$A$500,0),MATCH(resource!DY$2,COD_SALES!$B$4:$Z$4,0)),"")</f>
        <v/>
      </c>
      <c r="DZ624" s="3" t="str">
        <f>IFERROR(INDEX(COD_SALES!$B$5:$Z$500,MATCH(resource!$CC624,COD_SALES!$A$5:$A$500,0),MATCH(resource!DZ$2,COD_SALES!$B$4:$Z$4,0)),"")</f>
        <v/>
      </c>
      <c r="EA624" s="3" t="str">
        <f>IFERROR(INDEX(COD_SALES!$B$5:$Z$500,MATCH(resource!$CC624,COD_SALES!$A$5:$A$500,0),MATCH(resource!EA$2,COD_SALES!$B$4:$Z$4,0)),"")</f>
        <v/>
      </c>
      <c r="EB624" s="3">
        <f t="shared" si="134"/>
        <v>0</v>
      </c>
      <c r="EW624" s="3">
        <f>IFERROR(VLOOKUP(CC624,data_pull!$AO$25:$AR$546,2,0),0)</f>
        <v>0</v>
      </c>
      <c r="EX624" s="1">
        <f>IFERROR(VLOOKUP(CC624,data_pull!$AO$25:$AR$546,4,0),0)</f>
        <v>0</v>
      </c>
    </row>
    <row r="625" spans="13:154" x14ac:dyDescent="0.25"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4">
        <f>sales_data!B624</f>
        <v>0</v>
      </c>
      <c r="AR625" s="4">
        <f>sales_data!C624</f>
        <v>0</v>
      </c>
      <c r="AS625" s="5" t="str">
        <f t="shared" si="133"/>
        <v/>
      </c>
      <c r="AT625" s="4">
        <f>sales_data!I624</f>
        <v>0</v>
      </c>
      <c r="AU625" s="4">
        <f>sales_data!W624</f>
        <v>0</v>
      </c>
      <c r="AV625" s="1">
        <f>sales_data!N624</f>
        <v>0</v>
      </c>
      <c r="AW625" s="1">
        <f>sales_data!P624</f>
        <v>0</v>
      </c>
      <c r="AX625" s="3">
        <f ca="1">IFERROR(INDEX(INDIRECT("day_wise_sales_data!$B$2:$BZ$599"),MATCH(resource!$CC625,day_wise_sales_data!$A$2:$A$500,0),MATCH(resource!AX$2,INDIRECT("day_wise_sales_data!$B$1:$BZ$1"),0)),0)</f>
        <v>0</v>
      </c>
      <c r="AY625" s="3">
        <f ca="1">IFERROR(INDEX(INDIRECT("day_wise_sales_data!$B$2:$BZ$599"),MATCH(resource!$CC625,day_wise_sales_data!$A$2:$A$500,0),MATCH(resource!AY$2,INDIRECT("day_wise_sales_data!$B$1:$BZ$1"),0)),0)</f>
        <v>0</v>
      </c>
      <c r="AZ625" s="3">
        <f ca="1">IFERROR(INDEX(INDIRECT("day_wise_sales_data!$B$2:$BZ$599"),MATCH(resource!$CC625,day_wise_sales_data!$A$2:$A$500,0),MATCH(resource!AZ$2,INDIRECT("day_wise_sales_data!$B$1:$BZ$1"),0)),0)</f>
        <v>0</v>
      </c>
      <c r="BA625" s="3">
        <f ca="1">IFERROR(INDEX(INDIRECT("day_wise_sales_data!$B$2:$BZ$599"),MATCH(resource!$CC625,day_wise_sales_data!$A$2:$A$500,0),MATCH(resource!BA$2,INDIRECT("day_wise_sales_data!$B$1:$BZ$1"),0)),0)</f>
        <v>0</v>
      </c>
      <c r="BB625" s="3">
        <f ca="1">IFERROR(INDEX(INDIRECT("day_wise_sales_data!$B$2:$BZ$599"),MATCH(resource!$CC625,day_wise_sales_data!$A$2:$A$500,0),MATCH(resource!BB$2,INDIRECT("day_wise_sales_data!$B$1:$BZ$1"),0)),0)</f>
        <v>0</v>
      </c>
      <c r="BC625" s="3">
        <f ca="1">IFERROR(INDEX(INDIRECT("day_wise_sales_data!$B$2:$BZ$599"),MATCH(resource!$CC625,day_wise_sales_data!$A$2:$A$500,0),MATCH(resource!BC$2,INDIRECT("day_wise_sales_data!$B$1:$BZ$1"),0)),0)</f>
        <v>0</v>
      </c>
      <c r="BD625" s="3">
        <f ca="1">IFERROR(INDEX(INDIRECT("day_wise_sales_data!$B$2:$BZ$599"),MATCH(resource!$CC625,day_wise_sales_data!$A$2:$A$500,0),MATCH(resource!BD$2,INDIRECT("day_wise_sales_data!$B$1:$BZ$1"),0)),0)</f>
        <v>0</v>
      </c>
      <c r="BE625" s="3">
        <f ca="1">IFERROR(INDEX(INDIRECT("day_wise_sales_data!$B$2:$BZ$599"),MATCH(resource!$CC625,day_wise_sales_data!$A$2:$A$500,0),MATCH(resource!BE$2,INDIRECT("day_wise_sales_data!$B$1:$BZ$1"),0)),0)</f>
        <v>0</v>
      </c>
      <c r="BF625" s="3">
        <f ca="1">IFERROR(INDEX(INDIRECT("day_wise_sales_data!$B$2:$BZ$599"),MATCH(resource!$CC625,day_wise_sales_data!$A$2:$A$500,0),MATCH(resource!BF$2,INDIRECT("day_wise_sales_data!$B$1:$BZ$1"),0)),0)</f>
        <v>0</v>
      </c>
      <c r="BG625" s="3">
        <f ca="1">IFERROR(INDEX(INDIRECT("day_wise_sales_data!$B$2:$BZ$599"),MATCH(resource!$CC625,day_wise_sales_data!$A$2:$A$500,0),MATCH(resource!BG$2,INDIRECT("day_wise_sales_data!$B$1:$BZ$1"),0)),0)</f>
        <v>0</v>
      </c>
      <c r="BH625" s="3">
        <f ca="1">IFERROR(INDEX(INDIRECT("day_wise_sales_data!$B$2:$BZ$599"),MATCH(resource!$CC625,day_wise_sales_data!$A$2:$A$500,0),MATCH(resource!BH$2,INDIRECT("day_wise_sales_data!$B$1:$BZ$1"),0)),0)</f>
        <v>0</v>
      </c>
      <c r="BI625" s="3">
        <f ca="1">IFERROR(INDEX(INDIRECT("day_wise_sales_data!$B$2:$BZ$599"),MATCH(resource!$CC625,day_wise_sales_data!$A$2:$A$500,0),MATCH(resource!BI$2,INDIRECT("day_wise_sales_data!$B$1:$BZ$1"),0)),0)</f>
        <v>0</v>
      </c>
      <c r="BJ625" s="3">
        <f ca="1">IFERROR(INDEX(INDIRECT("day_wise_sales_data!$B$2:$BZ$599"),MATCH(resource!$CC625,day_wise_sales_data!$A$2:$A$500,0),MATCH(resource!BJ$2,INDIRECT("day_wise_sales_data!$B$1:$BZ$1"),0)),0)</f>
        <v>0</v>
      </c>
      <c r="BK625" s="3">
        <f ca="1">IFERROR(INDEX(INDIRECT("day_wise_sales_data!$B$2:$BZ$599"),MATCH(resource!$CC625,day_wise_sales_data!$A$2:$A$500,0),MATCH(resource!BK$2,INDIRECT("day_wise_sales_data!$B$1:$BZ$1"),0)),0)</f>
        <v>0</v>
      </c>
      <c r="BL625" s="3">
        <f ca="1">IFERROR(INDEX(INDIRECT("day_wise_sales_data!$B$2:$BZ$599"),MATCH(resource!$CC625,day_wise_sales_data!$A$2:$A$500,0),MATCH(resource!BL$2,INDIRECT("day_wise_sales_data!$B$1:$BZ$1"),0)),0)</f>
        <v>0</v>
      </c>
      <c r="BM625" s="3">
        <f ca="1">IFERROR(INDEX(INDIRECT("day_wise_sales_data!$B$2:$BZ$599"),MATCH(resource!$CC625,day_wise_sales_data!$A$2:$A$500,0),MATCH(resource!BM$2,INDIRECT("day_wise_sales_data!$B$1:$BZ$1"),0)),0)</f>
        <v>0</v>
      </c>
      <c r="BN625" s="3">
        <f ca="1">IFERROR(INDEX(INDIRECT("day_wise_sales_data!$B$2:$BZ$599"),MATCH(resource!$CC625,day_wise_sales_data!$A$2:$A$500,0),MATCH(resource!BN$2,INDIRECT("day_wise_sales_data!$B$1:$BZ$1"),0)),0)</f>
        <v>0</v>
      </c>
      <c r="BO625" s="3">
        <f ca="1">IFERROR(INDEX(INDIRECT("day_wise_sales_data!$B$2:$BZ$599"),MATCH(resource!$CC625,day_wise_sales_data!$A$2:$A$500,0),MATCH(resource!BO$2,INDIRECT("day_wise_sales_data!$B$1:$BZ$1"),0)),0)</f>
        <v>0</v>
      </c>
      <c r="BP625" s="3">
        <f ca="1">IFERROR(INDEX(INDIRECT("day_wise_sales_data!$B$2:$BZ$599"),MATCH(resource!$CC625,day_wise_sales_data!$A$2:$A$500,0),MATCH(resource!BP$2,INDIRECT("day_wise_sales_data!$B$1:$BZ$1"),0)),0)</f>
        <v>0</v>
      </c>
      <c r="BQ625" s="3">
        <f ca="1">IFERROR(INDEX(INDIRECT("day_wise_sales_data!$B$2:$BZ$599"),MATCH(resource!$CC625,day_wise_sales_data!$A$2:$A$500,0),MATCH(resource!BQ$2,INDIRECT("day_wise_sales_data!$B$1:$BZ$1"),0)),0)</f>
        <v>0</v>
      </c>
      <c r="BR625" s="3">
        <f ca="1">IFERROR(INDEX(INDIRECT("day_wise_sales_data!$B$2:$BZ$599"),MATCH(resource!$CC625,day_wise_sales_data!$A$2:$A$500,0),MATCH(resource!BR$2,INDIRECT("day_wise_sales_data!$B$1:$BZ$1"),0)),0)</f>
        <v>0</v>
      </c>
      <c r="BS625" s="3">
        <f ca="1">IFERROR(INDEX(INDIRECT("day_wise_sales_data!$B$2:$BZ$599"),MATCH(resource!$CC625,day_wise_sales_data!$A$2:$A$500,0),MATCH(resource!BS$2,INDIRECT("day_wise_sales_data!$B$1:$BZ$1"),0)),0)</f>
        <v>0</v>
      </c>
      <c r="BT625" s="3">
        <f ca="1">IFERROR(INDEX(INDIRECT("day_wise_sales_data!$B$2:$BZ$599"),MATCH(resource!$CC625,day_wise_sales_data!$A$2:$A$500,0),MATCH(resource!BT$2,INDIRECT("day_wise_sales_data!$B$1:$BZ$1"),0)),0)</f>
        <v>0</v>
      </c>
      <c r="BU625" s="3">
        <f ca="1">IFERROR(INDEX(INDIRECT("day_wise_sales_data!$B$2:$BZ$599"),MATCH(resource!$CC625,day_wise_sales_data!$A$2:$A$500,0),MATCH(resource!BU$2,INDIRECT("day_wise_sales_data!$B$1:$BZ$1"),0)),0)</f>
        <v>0</v>
      </c>
      <c r="BV625" s="3">
        <f ca="1">IFERROR(INDEX(INDIRECT("day_wise_sales_data!$B$2:$BZ$599"),MATCH(resource!$CC625,day_wise_sales_data!$A$2:$A$500,0),MATCH(resource!BV$2,INDIRECT("day_wise_sales_data!$B$1:$BZ$1"),0)),0)</f>
        <v>0</v>
      </c>
      <c r="BW625" s="3">
        <f ca="1">IFERROR(INDEX(INDIRECT("day_wise_sales_data!$B$2:$BZ$599"),MATCH(resource!$CC625,day_wise_sales_data!$A$2:$A$500,0),MATCH(resource!BW$2,INDIRECT("day_wise_sales_data!$B$1:$BZ$1"),0)),0)</f>
        <v>0</v>
      </c>
      <c r="BX625" s="3">
        <f ca="1">IFERROR(INDEX(INDIRECT("day_wise_sales_data!$B$2:$BZ$599"),MATCH(resource!$CC625,day_wise_sales_data!$A$2:$A$500,0),MATCH(resource!BX$2,INDIRECT("day_wise_sales_data!$B$1:$BZ$1"),0)),0)</f>
        <v>0</v>
      </c>
      <c r="BY625" s="3">
        <f ca="1">IFERROR(INDEX(INDIRECT("day_wise_sales_data!$B$2:$BZ$599"),MATCH(resource!$CC625,day_wise_sales_data!$A$2:$A$500,0),MATCH(resource!BY$2,INDIRECT("day_wise_sales_data!$B$1:$BZ$1"),0)),0)</f>
        <v>0</v>
      </c>
      <c r="BZ625" s="3">
        <f ca="1">IFERROR(INDEX(INDIRECT("day_wise_sales_data!$B$2:$BZ$599"),MATCH(resource!$CC625,day_wise_sales_data!$A$2:$A$500,0),MATCH(resource!BZ$2,INDIRECT("day_wise_sales_data!$B$1:$BZ$1"),0)),0)</f>
        <v>0</v>
      </c>
      <c r="CA625" s="3">
        <f ca="1">IFERROR(INDEX(INDIRECT("day_wise_sales_data!$B$2:$BZ$599"),MATCH(resource!$CC625,day_wise_sales_data!$A$2:$A$500,0),MATCH(resource!CA$2,INDIRECT("day_wise_sales_data!$B$1:$BZ$1"),0)),0)</f>
        <v>0</v>
      </c>
      <c r="CC625" s="4">
        <f>sales_data!H624</f>
        <v>0</v>
      </c>
      <c r="CD625" s="1">
        <v>623</v>
      </c>
      <c r="CE625" s="1" t="str">
        <f>IF(AQ625=report!$AQ$3,resource!CD625,"")</f>
        <v/>
      </c>
      <c r="CF625" s="5" t="str">
        <f>IFERROR(SMALL($CE$3:$CE$1001,ROWS($CE$3:CE625)),"")</f>
        <v/>
      </c>
      <c r="CH625">
        <f>IFERROR(VLOOKUP($CC625,data_pull!$E$22:$G$700,2,0),0)</f>
        <v>0</v>
      </c>
      <c r="DK625" s="3" t="str">
        <f>IFERROR(INDEX(COD_SALES!$B$5:$Z$500,MATCH(resource!$CC625,COD_SALES!$A$5:$A$500,0),MATCH(resource!DK$2,COD_SALES!$B$4:$Z$4,0)),"")</f>
        <v/>
      </c>
      <c r="DL625" s="3" t="str">
        <f>IFERROR(INDEX(COD_SALES!$B$5:$Z$500,MATCH(resource!$CC625,COD_SALES!$A$5:$A$500,0),MATCH(resource!DL$2,COD_SALES!$B$4:$Z$4,0)),"")</f>
        <v/>
      </c>
      <c r="DM625" s="3" t="str">
        <f>IFERROR(INDEX(COD_SALES!$B$5:$Z$500,MATCH(resource!$CC625,COD_SALES!$A$5:$A$500,0),MATCH(resource!DM$2,COD_SALES!$B$4:$Z$4,0)),"")</f>
        <v/>
      </c>
      <c r="DN625" s="3" t="str">
        <f>IFERROR(INDEX(COD_SALES!$B$5:$Z$500,MATCH(resource!$CC625,COD_SALES!$A$5:$A$500,0),MATCH(resource!DN$2,COD_SALES!$B$4:$Z$4,0)),"")</f>
        <v/>
      </c>
      <c r="DO625" s="3" t="str">
        <f>IFERROR(INDEX(COD_SALES!$B$5:$Z$500,MATCH(resource!$CC625,COD_SALES!$A$5:$A$500,0),MATCH(resource!DO$2,COD_SALES!$B$4:$Z$4,0)),"")</f>
        <v/>
      </c>
      <c r="DP625" s="3" t="str">
        <f>IFERROR(INDEX(COD_SALES!$B$5:$Z$500,MATCH(resource!$CC625,COD_SALES!$A$5:$A$500,0),MATCH(resource!DP$2,COD_SALES!$B$4:$Z$4,0)),"")</f>
        <v/>
      </c>
      <c r="DQ625" s="3" t="str">
        <f>IFERROR(INDEX(COD_SALES!$B$5:$Z$500,MATCH(resource!$CC625,COD_SALES!$A$5:$A$500,0),MATCH(resource!DQ$2,COD_SALES!$B$4:$Z$4,0)),"")</f>
        <v/>
      </c>
      <c r="DR625" s="3" t="str">
        <f>IFERROR(INDEX(COD_SALES!$B$5:$Z$500,MATCH(resource!$CC625,COD_SALES!$A$5:$A$500,0),MATCH(resource!DR$2,COD_SALES!$B$4:$Z$4,0)),"")</f>
        <v/>
      </c>
      <c r="DS625" s="3" t="str">
        <f>IFERROR(INDEX(COD_SALES!$B$5:$Z$500,MATCH(resource!$CC625,COD_SALES!$A$5:$A$500,0),MATCH(resource!DS$2,COD_SALES!$B$4:$Z$4,0)),"")</f>
        <v/>
      </c>
      <c r="DT625" s="3" t="str">
        <f>IFERROR(INDEX(COD_SALES!$B$5:$Z$500,MATCH(resource!$CC625,COD_SALES!$A$5:$A$500,0),MATCH(resource!DT$2,COD_SALES!$B$4:$Z$4,0)),"")</f>
        <v/>
      </c>
      <c r="DU625" s="3" t="str">
        <f>IFERROR(INDEX(COD_SALES!$B$5:$Z$500,MATCH(resource!$CC625,COD_SALES!$A$5:$A$500,0),MATCH(resource!DU$2,COD_SALES!$B$4:$Z$4,0)),"")</f>
        <v/>
      </c>
      <c r="DV625" s="3" t="str">
        <f>IFERROR(INDEX(COD_SALES!$B$5:$Z$500,MATCH(resource!$CC625,COD_SALES!$A$5:$A$500,0),MATCH(resource!DV$2,COD_SALES!$B$4:$Z$4,0)),"")</f>
        <v/>
      </c>
      <c r="DW625" s="3" t="str">
        <f>IFERROR(INDEX(COD_SALES!$B$5:$Z$500,MATCH(resource!$CC625,COD_SALES!$A$5:$A$500,0),MATCH(resource!DW$2,COD_SALES!$B$4:$Z$4,0)),"")</f>
        <v/>
      </c>
      <c r="DX625" s="3" t="str">
        <f>IFERROR(INDEX(COD_SALES!$B$5:$Z$500,MATCH(resource!$CC625,COD_SALES!$A$5:$A$500,0),MATCH(resource!DX$2,COD_SALES!$B$4:$Z$4,0)),"")</f>
        <v/>
      </c>
      <c r="DY625" s="3" t="str">
        <f>IFERROR(INDEX(COD_SALES!$B$5:$Z$500,MATCH(resource!$CC625,COD_SALES!$A$5:$A$500,0),MATCH(resource!DY$2,COD_SALES!$B$4:$Z$4,0)),"")</f>
        <v/>
      </c>
      <c r="DZ625" s="3" t="str">
        <f>IFERROR(INDEX(COD_SALES!$B$5:$Z$500,MATCH(resource!$CC625,COD_SALES!$A$5:$A$500,0),MATCH(resource!DZ$2,COD_SALES!$B$4:$Z$4,0)),"")</f>
        <v/>
      </c>
      <c r="EA625" s="3" t="str">
        <f>IFERROR(INDEX(COD_SALES!$B$5:$Z$500,MATCH(resource!$CC625,COD_SALES!$A$5:$A$500,0),MATCH(resource!EA$2,COD_SALES!$B$4:$Z$4,0)),"")</f>
        <v/>
      </c>
      <c r="EB625" s="3">
        <f t="shared" si="134"/>
        <v>0</v>
      </c>
      <c r="EW625" s="3">
        <f>IFERROR(VLOOKUP(CC625,data_pull!$AO$25:$AR$546,2,0),0)</f>
        <v>0</v>
      </c>
      <c r="EX625" s="1">
        <f>IFERROR(VLOOKUP(CC625,data_pull!$AO$25:$AR$546,4,0),0)</f>
        <v>0</v>
      </c>
    </row>
    <row r="626" spans="13:154" x14ac:dyDescent="0.25"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4">
        <f>sales_data!B625</f>
        <v>0</v>
      </c>
      <c r="AR626" s="4">
        <f>sales_data!C625</f>
        <v>0</v>
      </c>
      <c r="AS626" s="5" t="str">
        <f t="shared" si="133"/>
        <v/>
      </c>
      <c r="AT626" s="4">
        <f>sales_data!I625</f>
        <v>0</v>
      </c>
      <c r="AU626" s="4">
        <f>sales_data!W625</f>
        <v>0</v>
      </c>
      <c r="AV626" s="1">
        <f>sales_data!N625</f>
        <v>0</v>
      </c>
      <c r="AW626" s="1">
        <f>sales_data!P625</f>
        <v>0</v>
      </c>
      <c r="AX626" s="3">
        <f ca="1">IFERROR(INDEX(INDIRECT("day_wise_sales_data!$B$2:$BZ$599"),MATCH(resource!$CC626,day_wise_sales_data!$A$2:$A$500,0),MATCH(resource!AX$2,INDIRECT("day_wise_sales_data!$B$1:$BZ$1"),0)),0)</f>
        <v>0</v>
      </c>
      <c r="AY626" s="3">
        <f ca="1">IFERROR(INDEX(INDIRECT("day_wise_sales_data!$B$2:$BZ$599"),MATCH(resource!$CC626,day_wise_sales_data!$A$2:$A$500,0),MATCH(resource!AY$2,INDIRECT("day_wise_sales_data!$B$1:$BZ$1"),0)),0)</f>
        <v>0</v>
      </c>
      <c r="AZ626" s="3">
        <f ca="1">IFERROR(INDEX(INDIRECT("day_wise_sales_data!$B$2:$BZ$599"),MATCH(resource!$CC626,day_wise_sales_data!$A$2:$A$500,0),MATCH(resource!AZ$2,INDIRECT("day_wise_sales_data!$B$1:$BZ$1"),0)),0)</f>
        <v>0</v>
      </c>
      <c r="BA626" s="3">
        <f ca="1">IFERROR(INDEX(INDIRECT("day_wise_sales_data!$B$2:$BZ$599"),MATCH(resource!$CC626,day_wise_sales_data!$A$2:$A$500,0),MATCH(resource!BA$2,INDIRECT("day_wise_sales_data!$B$1:$BZ$1"),0)),0)</f>
        <v>0</v>
      </c>
      <c r="BB626" s="3">
        <f ca="1">IFERROR(INDEX(INDIRECT("day_wise_sales_data!$B$2:$BZ$599"),MATCH(resource!$CC626,day_wise_sales_data!$A$2:$A$500,0),MATCH(resource!BB$2,INDIRECT("day_wise_sales_data!$B$1:$BZ$1"),0)),0)</f>
        <v>0</v>
      </c>
      <c r="BC626" s="3">
        <f ca="1">IFERROR(INDEX(INDIRECT("day_wise_sales_data!$B$2:$BZ$599"),MATCH(resource!$CC626,day_wise_sales_data!$A$2:$A$500,0),MATCH(resource!BC$2,INDIRECT("day_wise_sales_data!$B$1:$BZ$1"),0)),0)</f>
        <v>0</v>
      </c>
      <c r="BD626" s="3">
        <f ca="1">IFERROR(INDEX(INDIRECT("day_wise_sales_data!$B$2:$BZ$599"),MATCH(resource!$CC626,day_wise_sales_data!$A$2:$A$500,0),MATCH(resource!BD$2,INDIRECT("day_wise_sales_data!$B$1:$BZ$1"),0)),0)</f>
        <v>0</v>
      </c>
      <c r="BE626" s="3">
        <f ca="1">IFERROR(INDEX(INDIRECT("day_wise_sales_data!$B$2:$BZ$599"),MATCH(resource!$CC626,day_wise_sales_data!$A$2:$A$500,0),MATCH(resource!BE$2,INDIRECT("day_wise_sales_data!$B$1:$BZ$1"),0)),0)</f>
        <v>0</v>
      </c>
      <c r="BF626" s="3">
        <f ca="1">IFERROR(INDEX(INDIRECT("day_wise_sales_data!$B$2:$BZ$599"),MATCH(resource!$CC626,day_wise_sales_data!$A$2:$A$500,0),MATCH(resource!BF$2,INDIRECT("day_wise_sales_data!$B$1:$BZ$1"),0)),0)</f>
        <v>0</v>
      </c>
      <c r="BG626" s="3">
        <f ca="1">IFERROR(INDEX(INDIRECT("day_wise_sales_data!$B$2:$BZ$599"),MATCH(resource!$CC626,day_wise_sales_data!$A$2:$A$500,0),MATCH(resource!BG$2,INDIRECT("day_wise_sales_data!$B$1:$BZ$1"),0)),0)</f>
        <v>0</v>
      </c>
      <c r="BH626" s="3">
        <f ca="1">IFERROR(INDEX(INDIRECT("day_wise_sales_data!$B$2:$BZ$599"),MATCH(resource!$CC626,day_wise_sales_data!$A$2:$A$500,0),MATCH(resource!BH$2,INDIRECT("day_wise_sales_data!$B$1:$BZ$1"),0)),0)</f>
        <v>0</v>
      </c>
      <c r="BI626" s="3">
        <f ca="1">IFERROR(INDEX(INDIRECT("day_wise_sales_data!$B$2:$BZ$599"),MATCH(resource!$CC626,day_wise_sales_data!$A$2:$A$500,0),MATCH(resource!BI$2,INDIRECT("day_wise_sales_data!$B$1:$BZ$1"),0)),0)</f>
        <v>0</v>
      </c>
      <c r="BJ626" s="3">
        <f ca="1">IFERROR(INDEX(INDIRECT("day_wise_sales_data!$B$2:$BZ$599"),MATCH(resource!$CC626,day_wise_sales_data!$A$2:$A$500,0),MATCH(resource!BJ$2,INDIRECT("day_wise_sales_data!$B$1:$BZ$1"),0)),0)</f>
        <v>0</v>
      </c>
      <c r="BK626" s="3">
        <f ca="1">IFERROR(INDEX(INDIRECT("day_wise_sales_data!$B$2:$BZ$599"),MATCH(resource!$CC626,day_wise_sales_data!$A$2:$A$500,0),MATCH(resource!BK$2,INDIRECT("day_wise_sales_data!$B$1:$BZ$1"),0)),0)</f>
        <v>0</v>
      </c>
      <c r="BL626" s="3">
        <f ca="1">IFERROR(INDEX(INDIRECT("day_wise_sales_data!$B$2:$BZ$599"),MATCH(resource!$CC626,day_wise_sales_data!$A$2:$A$500,0),MATCH(resource!BL$2,INDIRECT("day_wise_sales_data!$B$1:$BZ$1"),0)),0)</f>
        <v>0</v>
      </c>
      <c r="BM626" s="3">
        <f ca="1">IFERROR(INDEX(INDIRECT("day_wise_sales_data!$B$2:$BZ$599"),MATCH(resource!$CC626,day_wise_sales_data!$A$2:$A$500,0),MATCH(resource!BM$2,INDIRECT("day_wise_sales_data!$B$1:$BZ$1"),0)),0)</f>
        <v>0</v>
      </c>
      <c r="BN626" s="3">
        <f ca="1">IFERROR(INDEX(INDIRECT("day_wise_sales_data!$B$2:$BZ$599"),MATCH(resource!$CC626,day_wise_sales_data!$A$2:$A$500,0),MATCH(resource!BN$2,INDIRECT("day_wise_sales_data!$B$1:$BZ$1"),0)),0)</f>
        <v>0</v>
      </c>
      <c r="BO626" s="3">
        <f ca="1">IFERROR(INDEX(INDIRECT("day_wise_sales_data!$B$2:$BZ$599"),MATCH(resource!$CC626,day_wise_sales_data!$A$2:$A$500,0),MATCH(resource!BO$2,INDIRECT("day_wise_sales_data!$B$1:$BZ$1"),0)),0)</f>
        <v>0</v>
      </c>
      <c r="BP626" s="3">
        <f ca="1">IFERROR(INDEX(INDIRECT("day_wise_sales_data!$B$2:$BZ$599"),MATCH(resource!$CC626,day_wise_sales_data!$A$2:$A$500,0),MATCH(resource!BP$2,INDIRECT("day_wise_sales_data!$B$1:$BZ$1"),0)),0)</f>
        <v>0</v>
      </c>
      <c r="BQ626" s="3">
        <f ca="1">IFERROR(INDEX(INDIRECT("day_wise_sales_data!$B$2:$BZ$599"),MATCH(resource!$CC626,day_wise_sales_data!$A$2:$A$500,0),MATCH(resource!BQ$2,INDIRECT("day_wise_sales_data!$B$1:$BZ$1"),0)),0)</f>
        <v>0</v>
      </c>
      <c r="BR626" s="3">
        <f ca="1">IFERROR(INDEX(INDIRECT("day_wise_sales_data!$B$2:$BZ$599"),MATCH(resource!$CC626,day_wise_sales_data!$A$2:$A$500,0),MATCH(resource!BR$2,INDIRECT("day_wise_sales_data!$B$1:$BZ$1"),0)),0)</f>
        <v>0</v>
      </c>
      <c r="BS626" s="3">
        <f ca="1">IFERROR(INDEX(INDIRECT("day_wise_sales_data!$B$2:$BZ$599"),MATCH(resource!$CC626,day_wise_sales_data!$A$2:$A$500,0),MATCH(resource!BS$2,INDIRECT("day_wise_sales_data!$B$1:$BZ$1"),0)),0)</f>
        <v>0</v>
      </c>
      <c r="BT626" s="3">
        <f ca="1">IFERROR(INDEX(INDIRECT("day_wise_sales_data!$B$2:$BZ$599"),MATCH(resource!$CC626,day_wise_sales_data!$A$2:$A$500,0),MATCH(resource!BT$2,INDIRECT("day_wise_sales_data!$B$1:$BZ$1"),0)),0)</f>
        <v>0</v>
      </c>
      <c r="BU626" s="3">
        <f ca="1">IFERROR(INDEX(INDIRECT("day_wise_sales_data!$B$2:$BZ$599"),MATCH(resource!$CC626,day_wise_sales_data!$A$2:$A$500,0),MATCH(resource!BU$2,INDIRECT("day_wise_sales_data!$B$1:$BZ$1"),0)),0)</f>
        <v>0</v>
      </c>
      <c r="BV626" s="3">
        <f ca="1">IFERROR(INDEX(INDIRECT("day_wise_sales_data!$B$2:$BZ$599"),MATCH(resource!$CC626,day_wise_sales_data!$A$2:$A$500,0),MATCH(resource!BV$2,INDIRECT("day_wise_sales_data!$B$1:$BZ$1"),0)),0)</f>
        <v>0</v>
      </c>
      <c r="BW626" s="3">
        <f ca="1">IFERROR(INDEX(INDIRECT("day_wise_sales_data!$B$2:$BZ$599"),MATCH(resource!$CC626,day_wise_sales_data!$A$2:$A$500,0),MATCH(resource!BW$2,INDIRECT("day_wise_sales_data!$B$1:$BZ$1"),0)),0)</f>
        <v>0</v>
      </c>
      <c r="BX626" s="3">
        <f ca="1">IFERROR(INDEX(INDIRECT("day_wise_sales_data!$B$2:$BZ$599"),MATCH(resource!$CC626,day_wise_sales_data!$A$2:$A$500,0),MATCH(resource!BX$2,INDIRECT("day_wise_sales_data!$B$1:$BZ$1"),0)),0)</f>
        <v>0</v>
      </c>
      <c r="BY626" s="3">
        <f ca="1">IFERROR(INDEX(INDIRECT("day_wise_sales_data!$B$2:$BZ$599"),MATCH(resource!$CC626,day_wise_sales_data!$A$2:$A$500,0),MATCH(resource!BY$2,INDIRECT("day_wise_sales_data!$B$1:$BZ$1"),0)),0)</f>
        <v>0</v>
      </c>
      <c r="BZ626" s="3">
        <f ca="1">IFERROR(INDEX(INDIRECT("day_wise_sales_data!$B$2:$BZ$599"),MATCH(resource!$CC626,day_wise_sales_data!$A$2:$A$500,0),MATCH(resource!BZ$2,INDIRECT("day_wise_sales_data!$B$1:$BZ$1"),0)),0)</f>
        <v>0</v>
      </c>
      <c r="CA626" s="3">
        <f ca="1">IFERROR(INDEX(INDIRECT("day_wise_sales_data!$B$2:$BZ$599"),MATCH(resource!$CC626,day_wise_sales_data!$A$2:$A$500,0),MATCH(resource!CA$2,INDIRECT("day_wise_sales_data!$B$1:$BZ$1"),0)),0)</f>
        <v>0</v>
      </c>
      <c r="CC626" s="4">
        <f>sales_data!H625</f>
        <v>0</v>
      </c>
      <c r="CD626" s="1">
        <v>624</v>
      </c>
      <c r="CE626" s="1" t="str">
        <f>IF(AQ626=report!$AQ$3,resource!CD626,"")</f>
        <v/>
      </c>
      <c r="CF626" s="5" t="str">
        <f>IFERROR(SMALL($CE$3:$CE$1001,ROWS($CE$3:CE626)),"")</f>
        <v/>
      </c>
      <c r="CH626">
        <f>IFERROR(VLOOKUP($CC626,data_pull!$E$22:$G$700,2,0),0)</f>
        <v>0</v>
      </c>
      <c r="DK626" s="3" t="str">
        <f>IFERROR(INDEX(COD_SALES!$B$5:$Z$500,MATCH(resource!$CC626,COD_SALES!$A$5:$A$500,0),MATCH(resource!DK$2,COD_SALES!$B$4:$Z$4,0)),"")</f>
        <v/>
      </c>
      <c r="DL626" s="3" t="str">
        <f>IFERROR(INDEX(COD_SALES!$B$5:$Z$500,MATCH(resource!$CC626,COD_SALES!$A$5:$A$500,0),MATCH(resource!DL$2,COD_SALES!$B$4:$Z$4,0)),"")</f>
        <v/>
      </c>
      <c r="DM626" s="3" t="str">
        <f>IFERROR(INDEX(COD_SALES!$B$5:$Z$500,MATCH(resource!$CC626,COD_SALES!$A$5:$A$500,0),MATCH(resource!DM$2,COD_SALES!$B$4:$Z$4,0)),"")</f>
        <v/>
      </c>
      <c r="DN626" s="3" t="str">
        <f>IFERROR(INDEX(COD_SALES!$B$5:$Z$500,MATCH(resource!$CC626,COD_SALES!$A$5:$A$500,0),MATCH(resource!DN$2,COD_SALES!$B$4:$Z$4,0)),"")</f>
        <v/>
      </c>
      <c r="DO626" s="3" t="str">
        <f>IFERROR(INDEX(COD_SALES!$B$5:$Z$500,MATCH(resource!$CC626,COD_SALES!$A$5:$A$500,0),MATCH(resource!DO$2,COD_SALES!$B$4:$Z$4,0)),"")</f>
        <v/>
      </c>
      <c r="DP626" s="3" t="str">
        <f>IFERROR(INDEX(COD_SALES!$B$5:$Z$500,MATCH(resource!$CC626,COD_SALES!$A$5:$A$500,0),MATCH(resource!DP$2,COD_SALES!$B$4:$Z$4,0)),"")</f>
        <v/>
      </c>
      <c r="DQ626" s="3" t="str">
        <f>IFERROR(INDEX(COD_SALES!$B$5:$Z$500,MATCH(resource!$CC626,COD_SALES!$A$5:$A$500,0),MATCH(resource!DQ$2,COD_SALES!$B$4:$Z$4,0)),"")</f>
        <v/>
      </c>
      <c r="DR626" s="3" t="str">
        <f>IFERROR(INDEX(COD_SALES!$B$5:$Z$500,MATCH(resource!$CC626,COD_SALES!$A$5:$A$500,0),MATCH(resource!DR$2,COD_SALES!$B$4:$Z$4,0)),"")</f>
        <v/>
      </c>
      <c r="DS626" s="3" t="str">
        <f>IFERROR(INDEX(COD_SALES!$B$5:$Z$500,MATCH(resource!$CC626,COD_SALES!$A$5:$A$500,0),MATCH(resource!DS$2,COD_SALES!$B$4:$Z$4,0)),"")</f>
        <v/>
      </c>
      <c r="DT626" s="3" t="str">
        <f>IFERROR(INDEX(COD_SALES!$B$5:$Z$500,MATCH(resource!$CC626,COD_SALES!$A$5:$A$500,0),MATCH(resource!DT$2,COD_SALES!$B$4:$Z$4,0)),"")</f>
        <v/>
      </c>
      <c r="DU626" s="3" t="str">
        <f>IFERROR(INDEX(COD_SALES!$B$5:$Z$500,MATCH(resource!$CC626,COD_SALES!$A$5:$A$500,0),MATCH(resource!DU$2,COD_SALES!$B$4:$Z$4,0)),"")</f>
        <v/>
      </c>
      <c r="DV626" s="3" t="str">
        <f>IFERROR(INDEX(COD_SALES!$B$5:$Z$500,MATCH(resource!$CC626,COD_SALES!$A$5:$A$500,0),MATCH(resource!DV$2,COD_SALES!$B$4:$Z$4,0)),"")</f>
        <v/>
      </c>
      <c r="DW626" s="3" t="str">
        <f>IFERROR(INDEX(COD_SALES!$B$5:$Z$500,MATCH(resource!$CC626,COD_SALES!$A$5:$A$500,0),MATCH(resource!DW$2,COD_SALES!$B$4:$Z$4,0)),"")</f>
        <v/>
      </c>
      <c r="DX626" s="3" t="str">
        <f>IFERROR(INDEX(COD_SALES!$B$5:$Z$500,MATCH(resource!$CC626,COD_SALES!$A$5:$A$500,0),MATCH(resource!DX$2,COD_SALES!$B$4:$Z$4,0)),"")</f>
        <v/>
      </c>
      <c r="DY626" s="3" t="str">
        <f>IFERROR(INDEX(COD_SALES!$B$5:$Z$500,MATCH(resource!$CC626,COD_SALES!$A$5:$A$500,0),MATCH(resource!DY$2,COD_SALES!$B$4:$Z$4,0)),"")</f>
        <v/>
      </c>
      <c r="DZ626" s="3" t="str">
        <f>IFERROR(INDEX(COD_SALES!$B$5:$Z$500,MATCH(resource!$CC626,COD_SALES!$A$5:$A$500,0),MATCH(resource!DZ$2,COD_SALES!$B$4:$Z$4,0)),"")</f>
        <v/>
      </c>
      <c r="EA626" s="3" t="str">
        <f>IFERROR(INDEX(COD_SALES!$B$5:$Z$500,MATCH(resource!$CC626,COD_SALES!$A$5:$A$500,0),MATCH(resource!EA$2,COD_SALES!$B$4:$Z$4,0)),"")</f>
        <v/>
      </c>
      <c r="EB626" s="3">
        <f t="shared" si="134"/>
        <v>0</v>
      </c>
      <c r="EW626" s="3">
        <f>IFERROR(VLOOKUP(CC626,data_pull!$AO$25:$AR$546,2,0),0)</f>
        <v>0</v>
      </c>
      <c r="EX626" s="1">
        <f>IFERROR(VLOOKUP(CC626,data_pull!$AO$25:$AR$546,4,0),0)</f>
        <v>0</v>
      </c>
    </row>
    <row r="627" spans="13:154" x14ac:dyDescent="0.25"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4">
        <f>sales_data!B626</f>
        <v>0</v>
      </c>
      <c r="AR627" s="4">
        <f>sales_data!C626</f>
        <v>0</v>
      </c>
      <c r="AS627" s="5" t="str">
        <f t="shared" si="133"/>
        <v/>
      </c>
      <c r="AT627" s="4">
        <f>sales_data!I626</f>
        <v>0</v>
      </c>
      <c r="AU627" s="4">
        <f>sales_data!W626</f>
        <v>0</v>
      </c>
      <c r="AV627" s="1">
        <f>sales_data!N626</f>
        <v>0</v>
      </c>
      <c r="AW627" s="1">
        <f>sales_data!P626</f>
        <v>0</v>
      </c>
      <c r="AX627" s="3">
        <f ca="1">IFERROR(INDEX(INDIRECT("day_wise_sales_data!$B$2:$BZ$599"),MATCH(resource!$CC627,day_wise_sales_data!$A$2:$A$500,0),MATCH(resource!AX$2,INDIRECT("day_wise_sales_data!$B$1:$BZ$1"),0)),0)</f>
        <v>0</v>
      </c>
      <c r="AY627" s="3">
        <f ca="1">IFERROR(INDEX(INDIRECT("day_wise_sales_data!$B$2:$BZ$599"),MATCH(resource!$CC627,day_wise_sales_data!$A$2:$A$500,0),MATCH(resource!AY$2,INDIRECT("day_wise_sales_data!$B$1:$BZ$1"),0)),0)</f>
        <v>0</v>
      </c>
      <c r="AZ627" s="3">
        <f ca="1">IFERROR(INDEX(INDIRECT("day_wise_sales_data!$B$2:$BZ$599"),MATCH(resource!$CC627,day_wise_sales_data!$A$2:$A$500,0),MATCH(resource!AZ$2,INDIRECT("day_wise_sales_data!$B$1:$BZ$1"),0)),0)</f>
        <v>0</v>
      </c>
      <c r="BA627" s="3">
        <f ca="1">IFERROR(INDEX(INDIRECT("day_wise_sales_data!$B$2:$BZ$599"),MATCH(resource!$CC627,day_wise_sales_data!$A$2:$A$500,0),MATCH(resource!BA$2,INDIRECT("day_wise_sales_data!$B$1:$BZ$1"),0)),0)</f>
        <v>0</v>
      </c>
      <c r="BB627" s="3">
        <f ca="1">IFERROR(INDEX(INDIRECT("day_wise_sales_data!$B$2:$BZ$599"),MATCH(resource!$CC627,day_wise_sales_data!$A$2:$A$500,0),MATCH(resource!BB$2,INDIRECT("day_wise_sales_data!$B$1:$BZ$1"),0)),0)</f>
        <v>0</v>
      </c>
      <c r="BC627" s="3">
        <f ca="1">IFERROR(INDEX(INDIRECT("day_wise_sales_data!$B$2:$BZ$599"),MATCH(resource!$CC627,day_wise_sales_data!$A$2:$A$500,0),MATCH(resource!BC$2,INDIRECT("day_wise_sales_data!$B$1:$BZ$1"),0)),0)</f>
        <v>0</v>
      </c>
      <c r="BD627" s="3">
        <f ca="1">IFERROR(INDEX(INDIRECT("day_wise_sales_data!$B$2:$BZ$599"),MATCH(resource!$CC627,day_wise_sales_data!$A$2:$A$500,0),MATCH(resource!BD$2,INDIRECT("day_wise_sales_data!$B$1:$BZ$1"),0)),0)</f>
        <v>0</v>
      </c>
      <c r="BE627" s="3">
        <f ca="1">IFERROR(INDEX(INDIRECT("day_wise_sales_data!$B$2:$BZ$599"),MATCH(resource!$CC627,day_wise_sales_data!$A$2:$A$500,0),MATCH(resource!BE$2,INDIRECT("day_wise_sales_data!$B$1:$BZ$1"),0)),0)</f>
        <v>0</v>
      </c>
      <c r="BF627" s="3">
        <f ca="1">IFERROR(INDEX(INDIRECT("day_wise_sales_data!$B$2:$BZ$599"),MATCH(resource!$CC627,day_wise_sales_data!$A$2:$A$500,0),MATCH(resource!BF$2,INDIRECT("day_wise_sales_data!$B$1:$BZ$1"),0)),0)</f>
        <v>0</v>
      </c>
      <c r="BG627" s="3">
        <f ca="1">IFERROR(INDEX(INDIRECT("day_wise_sales_data!$B$2:$BZ$599"),MATCH(resource!$CC627,day_wise_sales_data!$A$2:$A$500,0),MATCH(resource!BG$2,INDIRECT("day_wise_sales_data!$B$1:$BZ$1"),0)),0)</f>
        <v>0</v>
      </c>
      <c r="BH627" s="3">
        <f ca="1">IFERROR(INDEX(INDIRECT("day_wise_sales_data!$B$2:$BZ$599"),MATCH(resource!$CC627,day_wise_sales_data!$A$2:$A$500,0),MATCH(resource!BH$2,INDIRECT("day_wise_sales_data!$B$1:$BZ$1"),0)),0)</f>
        <v>0</v>
      </c>
      <c r="BI627" s="3">
        <f ca="1">IFERROR(INDEX(INDIRECT("day_wise_sales_data!$B$2:$BZ$599"),MATCH(resource!$CC627,day_wise_sales_data!$A$2:$A$500,0),MATCH(resource!BI$2,INDIRECT("day_wise_sales_data!$B$1:$BZ$1"),0)),0)</f>
        <v>0</v>
      </c>
      <c r="BJ627" s="3">
        <f ca="1">IFERROR(INDEX(INDIRECT("day_wise_sales_data!$B$2:$BZ$599"),MATCH(resource!$CC627,day_wise_sales_data!$A$2:$A$500,0),MATCH(resource!BJ$2,INDIRECT("day_wise_sales_data!$B$1:$BZ$1"),0)),0)</f>
        <v>0</v>
      </c>
      <c r="BK627" s="3">
        <f ca="1">IFERROR(INDEX(INDIRECT("day_wise_sales_data!$B$2:$BZ$599"),MATCH(resource!$CC627,day_wise_sales_data!$A$2:$A$500,0),MATCH(resource!BK$2,INDIRECT("day_wise_sales_data!$B$1:$BZ$1"),0)),0)</f>
        <v>0</v>
      </c>
      <c r="BL627" s="3">
        <f ca="1">IFERROR(INDEX(INDIRECT("day_wise_sales_data!$B$2:$BZ$599"),MATCH(resource!$CC627,day_wise_sales_data!$A$2:$A$500,0),MATCH(resource!BL$2,INDIRECT("day_wise_sales_data!$B$1:$BZ$1"),0)),0)</f>
        <v>0</v>
      </c>
      <c r="BM627" s="3">
        <f ca="1">IFERROR(INDEX(INDIRECT("day_wise_sales_data!$B$2:$BZ$599"),MATCH(resource!$CC627,day_wise_sales_data!$A$2:$A$500,0),MATCH(resource!BM$2,INDIRECT("day_wise_sales_data!$B$1:$BZ$1"),0)),0)</f>
        <v>0</v>
      </c>
      <c r="BN627" s="3">
        <f ca="1">IFERROR(INDEX(INDIRECT("day_wise_sales_data!$B$2:$BZ$599"),MATCH(resource!$CC627,day_wise_sales_data!$A$2:$A$500,0),MATCH(resource!BN$2,INDIRECT("day_wise_sales_data!$B$1:$BZ$1"),0)),0)</f>
        <v>0</v>
      </c>
      <c r="BO627" s="3">
        <f ca="1">IFERROR(INDEX(INDIRECT("day_wise_sales_data!$B$2:$BZ$599"),MATCH(resource!$CC627,day_wise_sales_data!$A$2:$A$500,0),MATCH(resource!BO$2,INDIRECT("day_wise_sales_data!$B$1:$BZ$1"),0)),0)</f>
        <v>0</v>
      </c>
      <c r="BP627" s="3">
        <f ca="1">IFERROR(INDEX(INDIRECT("day_wise_sales_data!$B$2:$BZ$599"),MATCH(resource!$CC627,day_wise_sales_data!$A$2:$A$500,0),MATCH(resource!BP$2,INDIRECT("day_wise_sales_data!$B$1:$BZ$1"),0)),0)</f>
        <v>0</v>
      </c>
      <c r="BQ627" s="3">
        <f ca="1">IFERROR(INDEX(INDIRECT("day_wise_sales_data!$B$2:$BZ$599"),MATCH(resource!$CC627,day_wise_sales_data!$A$2:$A$500,0),MATCH(resource!BQ$2,INDIRECT("day_wise_sales_data!$B$1:$BZ$1"),0)),0)</f>
        <v>0</v>
      </c>
      <c r="BR627" s="3">
        <f ca="1">IFERROR(INDEX(INDIRECT("day_wise_sales_data!$B$2:$BZ$599"),MATCH(resource!$CC627,day_wise_sales_data!$A$2:$A$500,0),MATCH(resource!BR$2,INDIRECT("day_wise_sales_data!$B$1:$BZ$1"),0)),0)</f>
        <v>0</v>
      </c>
      <c r="BS627" s="3">
        <f ca="1">IFERROR(INDEX(INDIRECT("day_wise_sales_data!$B$2:$BZ$599"),MATCH(resource!$CC627,day_wise_sales_data!$A$2:$A$500,0),MATCH(resource!BS$2,INDIRECT("day_wise_sales_data!$B$1:$BZ$1"),0)),0)</f>
        <v>0</v>
      </c>
      <c r="BT627" s="3">
        <f ca="1">IFERROR(INDEX(INDIRECT("day_wise_sales_data!$B$2:$BZ$599"),MATCH(resource!$CC627,day_wise_sales_data!$A$2:$A$500,0),MATCH(resource!BT$2,INDIRECT("day_wise_sales_data!$B$1:$BZ$1"),0)),0)</f>
        <v>0</v>
      </c>
      <c r="BU627" s="3">
        <f ca="1">IFERROR(INDEX(INDIRECT("day_wise_sales_data!$B$2:$BZ$599"),MATCH(resource!$CC627,day_wise_sales_data!$A$2:$A$500,0),MATCH(resource!BU$2,INDIRECT("day_wise_sales_data!$B$1:$BZ$1"),0)),0)</f>
        <v>0</v>
      </c>
      <c r="BV627" s="3">
        <f ca="1">IFERROR(INDEX(INDIRECT("day_wise_sales_data!$B$2:$BZ$599"),MATCH(resource!$CC627,day_wise_sales_data!$A$2:$A$500,0),MATCH(resource!BV$2,INDIRECT("day_wise_sales_data!$B$1:$BZ$1"),0)),0)</f>
        <v>0</v>
      </c>
      <c r="BW627" s="3">
        <f ca="1">IFERROR(INDEX(INDIRECT("day_wise_sales_data!$B$2:$BZ$599"),MATCH(resource!$CC627,day_wise_sales_data!$A$2:$A$500,0),MATCH(resource!BW$2,INDIRECT("day_wise_sales_data!$B$1:$BZ$1"),0)),0)</f>
        <v>0</v>
      </c>
      <c r="BX627" s="3">
        <f ca="1">IFERROR(INDEX(INDIRECT("day_wise_sales_data!$B$2:$BZ$599"),MATCH(resource!$CC627,day_wise_sales_data!$A$2:$A$500,0),MATCH(resource!BX$2,INDIRECT("day_wise_sales_data!$B$1:$BZ$1"),0)),0)</f>
        <v>0</v>
      </c>
      <c r="BY627" s="3">
        <f ca="1">IFERROR(INDEX(INDIRECT("day_wise_sales_data!$B$2:$BZ$599"),MATCH(resource!$CC627,day_wise_sales_data!$A$2:$A$500,0),MATCH(resource!BY$2,INDIRECT("day_wise_sales_data!$B$1:$BZ$1"),0)),0)</f>
        <v>0</v>
      </c>
      <c r="BZ627" s="3">
        <f ca="1">IFERROR(INDEX(INDIRECT("day_wise_sales_data!$B$2:$BZ$599"),MATCH(resource!$CC627,day_wise_sales_data!$A$2:$A$500,0),MATCH(resource!BZ$2,INDIRECT("day_wise_sales_data!$B$1:$BZ$1"),0)),0)</f>
        <v>0</v>
      </c>
      <c r="CA627" s="3">
        <f ca="1">IFERROR(INDEX(INDIRECT("day_wise_sales_data!$B$2:$BZ$599"),MATCH(resource!$CC627,day_wise_sales_data!$A$2:$A$500,0),MATCH(resource!CA$2,INDIRECT("day_wise_sales_data!$B$1:$BZ$1"),0)),0)</f>
        <v>0</v>
      </c>
      <c r="CC627" s="4">
        <f>sales_data!H626</f>
        <v>0</v>
      </c>
      <c r="CD627" s="1">
        <v>625</v>
      </c>
      <c r="CE627" s="1" t="str">
        <f>IF(AQ627=report!$AQ$3,resource!CD627,"")</f>
        <v/>
      </c>
      <c r="CF627" s="5" t="str">
        <f>IFERROR(SMALL($CE$3:$CE$1001,ROWS($CE$3:CE627)),"")</f>
        <v/>
      </c>
      <c r="CH627">
        <f>IFERROR(VLOOKUP($CC627,data_pull!$E$22:$G$700,2,0),0)</f>
        <v>0</v>
      </c>
      <c r="DK627" s="3" t="str">
        <f>IFERROR(INDEX(COD_SALES!$B$5:$Z$500,MATCH(resource!$CC627,COD_SALES!$A$5:$A$500,0),MATCH(resource!DK$2,COD_SALES!$B$4:$Z$4,0)),"")</f>
        <v/>
      </c>
      <c r="DL627" s="3" t="str">
        <f>IFERROR(INDEX(COD_SALES!$B$5:$Z$500,MATCH(resource!$CC627,COD_SALES!$A$5:$A$500,0),MATCH(resource!DL$2,COD_SALES!$B$4:$Z$4,0)),"")</f>
        <v/>
      </c>
      <c r="DM627" s="3" t="str">
        <f>IFERROR(INDEX(COD_SALES!$B$5:$Z$500,MATCH(resource!$CC627,COD_SALES!$A$5:$A$500,0),MATCH(resource!DM$2,COD_SALES!$B$4:$Z$4,0)),"")</f>
        <v/>
      </c>
      <c r="DN627" s="3" t="str">
        <f>IFERROR(INDEX(COD_SALES!$B$5:$Z$500,MATCH(resource!$CC627,COD_SALES!$A$5:$A$500,0),MATCH(resource!DN$2,COD_SALES!$B$4:$Z$4,0)),"")</f>
        <v/>
      </c>
      <c r="DO627" s="3" t="str">
        <f>IFERROR(INDEX(COD_SALES!$B$5:$Z$500,MATCH(resource!$CC627,COD_SALES!$A$5:$A$500,0),MATCH(resource!DO$2,COD_SALES!$B$4:$Z$4,0)),"")</f>
        <v/>
      </c>
      <c r="DP627" s="3" t="str">
        <f>IFERROR(INDEX(COD_SALES!$B$5:$Z$500,MATCH(resource!$CC627,COD_SALES!$A$5:$A$500,0),MATCH(resource!DP$2,COD_SALES!$B$4:$Z$4,0)),"")</f>
        <v/>
      </c>
      <c r="DQ627" s="3" t="str">
        <f>IFERROR(INDEX(COD_SALES!$B$5:$Z$500,MATCH(resource!$CC627,COD_SALES!$A$5:$A$500,0),MATCH(resource!DQ$2,COD_SALES!$B$4:$Z$4,0)),"")</f>
        <v/>
      </c>
      <c r="DR627" s="3" t="str">
        <f>IFERROR(INDEX(COD_SALES!$B$5:$Z$500,MATCH(resource!$CC627,COD_SALES!$A$5:$A$500,0),MATCH(resource!DR$2,COD_SALES!$B$4:$Z$4,0)),"")</f>
        <v/>
      </c>
      <c r="DS627" s="3" t="str">
        <f>IFERROR(INDEX(COD_SALES!$B$5:$Z$500,MATCH(resource!$CC627,COD_SALES!$A$5:$A$500,0),MATCH(resource!DS$2,COD_SALES!$B$4:$Z$4,0)),"")</f>
        <v/>
      </c>
      <c r="DT627" s="3" t="str">
        <f>IFERROR(INDEX(COD_SALES!$B$5:$Z$500,MATCH(resource!$CC627,COD_SALES!$A$5:$A$500,0),MATCH(resource!DT$2,COD_SALES!$B$4:$Z$4,0)),"")</f>
        <v/>
      </c>
      <c r="DU627" s="3" t="str">
        <f>IFERROR(INDEX(COD_SALES!$B$5:$Z$500,MATCH(resource!$CC627,COD_SALES!$A$5:$A$500,0),MATCH(resource!DU$2,COD_SALES!$B$4:$Z$4,0)),"")</f>
        <v/>
      </c>
      <c r="DV627" s="3" t="str">
        <f>IFERROR(INDEX(COD_SALES!$B$5:$Z$500,MATCH(resource!$CC627,COD_SALES!$A$5:$A$500,0),MATCH(resource!DV$2,COD_SALES!$B$4:$Z$4,0)),"")</f>
        <v/>
      </c>
      <c r="DW627" s="3" t="str">
        <f>IFERROR(INDEX(COD_SALES!$B$5:$Z$500,MATCH(resource!$CC627,COD_SALES!$A$5:$A$500,0),MATCH(resource!DW$2,COD_SALES!$B$4:$Z$4,0)),"")</f>
        <v/>
      </c>
      <c r="DX627" s="3" t="str">
        <f>IFERROR(INDEX(COD_SALES!$B$5:$Z$500,MATCH(resource!$CC627,COD_SALES!$A$5:$A$500,0),MATCH(resource!DX$2,COD_SALES!$B$4:$Z$4,0)),"")</f>
        <v/>
      </c>
      <c r="DY627" s="3" t="str">
        <f>IFERROR(INDEX(COD_SALES!$B$5:$Z$500,MATCH(resource!$CC627,COD_SALES!$A$5:$A$500,0),MATCH(resource!DY$2,COD_SALES!$B$4:$Z$4,0)),"")</f>
        <v/>
      </c>
      <c r="DZ627" s="3" t="str">
        <f>IFERROR(INDEX(COD_SALES!$B$5:$Z$500,MATCH(resource!$CC627,COD_SALES!$A$5:$A$500,0),MATCH(resource!DZ$2,COD_SALES!$B$4:$Z$4,0)),"")</f>
        <v/>
      </c>
      <c r="EA627" s="3" t="str">
        <f>IFERROR(INDEX(COD_SALES!$B$5:$Z$500,MATCH(resource!$CC627,COD_SALES!$A$5:$A$500,0),MATCH(resource!EA$2,COD_SALES!$B$4:$Z$4,0)),"")</f>
        <v/>
      </c>
      <c r="EB627" s="3">
        <f t="shared" si="134"/>
        <v>0</v>
      </c>
      <c r="EW627" s="3">
        <f>IFERROR(VLOOKUP(CC627,data_pull!$AO$25:$AR$546,2,0),0)</f>
        <v>0</v>
      </c>
      <c r="EX627" s="1">
        <f>IFERROR(VLOOKUP(CC627,data_pull!$AO$25:$AR$546,4,0),0)</f>
        <v>0</v>
      </c>
    </row>
    <row r="628" spans="13:154" x14ac:dyDescent="0.25"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4">
        <f>sales_data!B627</f>
        <v>0</v>
      </c>
      <c r="AR628" s="4">
        <f>sales_data!C627</f>
        <v>0</v>
      </c>
      <c r="AS628" s="5" t="str">
        <f t="shared" si="133"/>
        <v/>
      </c>
      <c r="AT628" s="4">
        <f>sales_data!I627</f>
        <v>0</v>
      </c>
      <c r="AU628" s="4">
        <f>sales_data!W627</f>
        <v>0</v>
      </c>
      <c r="AV628" s="1">
        <f>sales_data!N627</f>
        <v>0</v>
      </c>
      <c r="AW628" s="1">
        <f>sales_data!P627</f>
        <v>0</v>
      </c>
      <c r="AX628" s="3">
        <f ca="1">IFERROR(INDEX(INDIRECT("day_wise_sales_data!$B$2:$BZ$599"),MATCH(resource!$CC628,day_wise_sales_data!$A$2:$A$500,0),MATCH(resource!AX$2,INDIRECT("day_wise_sales_data!$B$1:$BZ$1"),0)),0)</f>
        <v>0</v>
      </c>
      <c r="AY628" s="3">
        <f ca="1">IFERROR(INDEX(INDIRECT("day_wise_sales_data!$B$2:$BZ$599"),MATCH(resource!$CC628,day_wise_sales_data!$A$2:$A$500,0),MATCH(resource!AY$2,INDIRECT("day_wise_sales_data!$B$1:$BZ$1"),0)),0)</f>
        <v>0</v>
      </c>
      <c r="AZ628" s="3">
        <f ca="1">IFERROR(INDEX(INDIRECT("day_wise_sales_data!$B$2:$BZ$599"),MATCH(resource!$CC628,day_wise_sales_data!$A$2:$A$500,0),MATCH(resource!AZ$2,INDIRECT("day_wise_sales_data!$B$1:$BZ$1"),0)),0)</f>
        <v>0</v>
      </c>
      <c r="BA628" s="3">
        <f ca="1">IFERROR(INDEX(INDIRECT("day_wise_sales_data!$B$2:$BZ$599"),MATCH(resource!$CC628,day_wise_sales_data!$A$2:$A$500,0),MATCH(resource!BA$2,INDIRECT("day_wise_sales_data!$B$1:$BZ$1"),0)),0)</f>
        <v>0</v>
      </c>
      <c r="BB628" s="3">
        <f ca="1">IFERROR(INDEX(INDIRECT("day_wise_sales_data!$B$2:$BZ$599"),MATCH(resource!$CC628,day_wise_sales_data!$A$2:$A$500,0),MATCH(resource!BB$2,INDIRECT("day_wise_sales_data!$B$1:$BZ$1"),0)),0)</f>
        <v>0</v>
      </c>
      <c r="BC628" s="3">
        <f ca="1">IFERROR(INDEX(INDIRECT("day_wise_sales_data!$B$2:$BZ$599"),MATCH(resource!$CC628,day_wise_sales_data!$A$2:$A$500,0),MATCH(resource!BC$2,INDIRECT("day_wise_sales_data!$B$1:$BZ$1"),0)),0)</f>
        <v>0</v>
      </c>
      <c r="BD628" s="3">
        <f ca="1">IFERROR(INDEX(INDIRECT("day_wise_sales_data!$B$2:$BZ$599"),MATCH(resource!$CC628,day_wise_sales_data!$A$2:$A$500,0),MATCH(resource!BD$2,INDIRECT("day_wise_sales_data!$B$1:$BZ$1"),0)),0)</f>
        <v>0</v>
      </c>
      <c r="BE628" s="3">
        <f ca="1">IFERROR(INDEX(INDIRECT("day_wise_sales_data!$B$2:$BZ$599"),MATCH(resource!$CC628,day_wise_sales_data!$A$2:$A$500,0),MATCH(resource!BE$2,INDIRECT("day_wise_sales_data!$B$1:$BZ$1"),0)),0)</f>
        <v>0</v>
      </c>
      <c r="BF628" s="3">
        <f ca="1">IFERROR(INDEX(INDIRECT("day_wise_sales_data!$B$2:$BZ$599"),MATCH(resource!$CC628,day_wise_sales_data!$A$2:$A$500,0),MATCH(resource!BF$2,INDIRECT("day_wise_sales_data!$B$1:$BZ$1"),0)),0)</f>
        <v>0</v>
      </c>
      <c r="BG628" s="3">
        <f ca="1">IFERROR(INDEX(INDIRECT("day_wise_sales_data!$B$2:$BZ$599"),MATCH(resource!$CC628,day_wise_sales_data!$A$2:$A$500,0),MATCH(resource!BG$2,INDIRECT("day_wise_sales_data!$B$1:$BZ$1"),0)),0)</f>
        <v>0</v>
      </c>
      <c r="BH628" s="3">
        <f ca="1">IFERROR(INDEX(INDIRECT("day_wise_sales_data!$B$2:$BZ$599"),MATCH(resource!$CC628,day_wise_sales_data!$A$2:$A$500,0),MATCH(resource!BH$2,INDIRECT("day_wise_sales_data!$B$1:$BZ$1"),0)),0)</f>
        <v>0</v>
      </c>
      <c r="BI628" s="3">
        <f ca="1">IFERROR(INDEX(INDIRECT("day_wise_sales_data!$B$2:$BZ$599"),MATCH(resource!$CC628,day_wise_sales_data!$A$2:$A$500,0),MATCH(resource!BI$2,INDIRECT("day_wise_sales_data!$B$1:$BZ$1"),0)),0)</f>
        <v>0</v>
      </c>
      <c r="BJ628" s="3">
        <f ca="1">IFERROR(INDEX(INDIRECT("day_wise_sales_data!$B$2:$BZ$599"),MATCH(resource!$CC628,day_wise_sales_data!$A$2:$A$500,0),MATCH(resource!BJ$2,INDIRECT("day_wise_sales_data!$B$1:$BZ$1"),0)),0)</f>
        <v>0</v>
      </c>
      <c r="BK628" s="3">
        <f ca="1">IFERROR(INDEX(INDIRECT("day_wise_sales_data!$B$2:$BZ$599"),MATCH(resource!$CC628,day_wise_sales_data!$A$2:$A$500,0),MATCH(resource!BK$2,INDIRECT("day_wise_sales_data!$B$1:$BZ$1"),0)),0)</f>
        <v>0</v>
      </c>
      <c r="BL628" s="3">
        <f ca="1">IFERROR(INDEX(INDIRECT("day_wise_sales_data!$B$2:$BZ$599"),MATCH(resource!$CC628,day_wise_sales_data!$A$2:$A$500,0),MATCH(resource!BL$2,INDIRECT("day_wise_sales_data!$B$1:$BZ$1"),0)),0)</f>
        <v>0</v>
      </c>
      <c r="BM628" s="3">
        <f ca="1">IFERROR(INDEX(INDIRECT("day_wise_sales_data!$B$2:$BZ$599"),MATCH(resource!$CC628,day_wise_sales_data!$A$2:$A$500,0),MATCH(resource!BM$2,INDIRECT("day_wise_sales_data!$B$1:$BZ$1"),0)),0)</f>
        <v>0</v>
      </c>
      <c r="BN628" s="3">
        <f ca="1">IFERROR(INDEX(INDIRECT("day_wise_sales_data!$B$2:$BZ$599"),MATCH(resource!$CC628,day_wise_sales_data!$A$2:$A$500,0),MATCH(resource!BN$2,INDIRECT("day_wise_sales_data!$B$1:$BZ$1"),0)),0)</f>
        <v>0</v>
      </c>
      <c r="BO628" s="3">
        <f ca="1">IFERROR(INDEX(INDIRECT("day_wise_sales_data!$B$2:$BZ$599"),MATCH(resource!$CC628,day_wise_sales_data!$A$2:$A$500,0),MATCH(resource!BO$2,INDIRECT("day_wise_sales_data!$B$1:$BZ$1"),0)),0)</f>
        <v>0</v>
      </c>
      <c r="BP628" s="3">
        <f ca="1">IFERROR(INDEX(INDIRECT("day_wise_sales_data!$B$2:$BZ$599"),MATCH(resource!$CC628,day_wise_sales_data!$A$2:$A$500,0),MATCH(resource!BP$2,INDIRECT("day_wise_sales_data!$B$1:$BZ$1"),0)),0)</f>
        <v>0</v>
      </c>
      <c r="BQ628" s="3">
        <f ca="1">IFERROR(INDEX(INDIRECT("day_wise_sales_data!$B$2:$BZ$599"),MATCH(resource!$CC628,day_wise_sales_data!$A$2:$A$500,0),MATCH(resource!BQ$2,INDIRECT("day_wise_sales_data!$B$1:$BZ$1"),0)),0)</f>
        <v>0</v>
      </c>
      <c r="BR628" s="3">
        <f ca="1">IFERROR(INDEX(INDIRECT("day_wise_sales_data!$B$2:$BZ$599"),MATCH(resource!$CC628,day_wise_sales_data!$A$2:$A$500,0),MATCH(resource!BR$2,INDIRECT("day_wise_sales_data!$B$1:$BZ$1"),0)),0)</f>
        <v>0</v>
      </c>
      <c r="BS628" s="3">
        <f ca="1">IFERROR(INDEX(INDIRECT("day_wise_sales_data!$B$2:$BZ$599"),MATCH(resource!$CC628,day_wise_sales_data!$A$2:$A$500,0),MATCH(resource!BS$2,INDIRECT("day_wise_sales_data!$B$1:$BZ$1"),0)),0)</f>
        <v>0</v>
      </c>
      <c r="BT628" s="3">
        <f ca="1">IFERROR(INDEX(INDIRECT("day_wise_sales_data!$B$2:$BZ$599"),MATCH(resource!$CC628,day_wise_sales_data!$A$2:$A$500,0),MATCH(resource!BT$2,INDIRECT("day_wise_sales_data!$B$1:$BZ$1"),0)),0)</f>
        <v>0</v>
      </c>
      <c r="BU628" s="3">
        <f ca="1">IFERROR(INDEX(INDIRECT("day_wise_sales_data!$B$2:$BZ$599"),MATCH(resource!$CC628,day_wise_sales_data!$A$2:$A$500,0),MATCH(resource!BU$2,INDIRECT("day_wise_sales_data!$B$1:$BZ$1"),0)),0)</f>
        <v>0</v>
      </c>
      <c r="BV628" s="3">
        <f ca="1">IFERROR(INDEX(INDIRECT("day_wise_sales_data!$B$2:$BZ$599"),MATCH(resource!$CC628,day_wise_sales_data!$A$2:$A$500,0),MATCH(resource!BV$2,INDIRECT("day_wise_sales_data!$B$1:$BZ$1"),0)),0)</f>
        <v>0</v>
      </c>
      <c r="BW628" s="3">
        <f ca="1">IFERROR(INDEX(INDIRECT("day_wise_sales_data!$B$2:$BZ$599"),MATCH(resource!$CC628,day_wise_sales_data!$A$2:$A$500,0),MATCH(resource!BW$2,INDIRECT("day_wise_sales_data!$B$1:$BZ$1"),0)),0)</f>
        <v>0</v>
      </c>
      <c r="BX628" s="3">
        <f ca="1">IFERROR(INDEX(INDIRECT("day_wise_sales_data!$B$2:$BZ$599"),MATCH(resource!$CC628,day_wise_sales_data!$A$2:$A$500,0),MATCH(resource!BX$2,INDIRECT("day_wise_sales_data!$B$1:$BZ$1"),0)),0)</f>
        <v>0</v>
      </c>
      <c r="BY628" s="3">
        <f ca="1">IFERROR(INDEX(INDIRECT("day_wise_sales_data!$B$2:$BZ$599"),MATCH(resource!$CC628,day_wise_sales_data!$A$2:$A$500,0),MATCH(resource!BY$2,INDIRECT("day_wise_sales_data!$B$1:$BZ$1"),0)),0)</f>
        <v>0</v>
      </c>
      <c r="BZ628" s="3">
        <f ca="1">IFERROR(INDEX(INDIRECT("day_wise_sales_data!$B$2:$BZ$599"),MATCH(resource!$CC628,day_wise_sales_data!$A$2:$A$500,0),MATCH(resource!BZ$2,INDIRECT("day_wise_sales_data!$B$1:$BZ$1"),0)),0)</f>
        <v>0</v>
      </c>
      <c r="CA628" s="3">
        <f ca="1">IFERROR(INDEX(INDIRECT("day_wise_sales_data!$B$2:$BZ$599"),MATCH(resource!$CC628,day_wise_sales_data!$A$2:$A$500,0),MATCH(resource!CA$2,INDIRECT("day_wise_sales_data!$B$1:$BZ$1"),0)),0)</f>
        <v>0</v>
      </c>
      <c r="CC628" s="4">
        <f>sales_data!H627</f>
        <v>0</v>
      </c>
      <c r="CD628" s="1">
        <v>626</v>
      </c>
      <c r="CE628" s="1" t="str">
        <f>IF(AQ628=report!$AQ$3,resource!CD628,"")</f>
        <v/>
      </c>
      <c r="CF628" s="5" t="str">
        <f>IFERROR(SMALL($CE$3:$CE$1001,ROWS($CE$3:CE628)),"")</f>
        <v/>
      </c>
      <c r="CH628">
        <f>IFERROR(VLOOKUP($CC628,data_pull!$E$22:$G$700,2,0),0)</f>
        <v>0</v>
      </c>
      <c r="DK628" s="3" t="str">
        <f>IFERROR(INDEX(COD_SALES!$B$5:$Z$500,MATCH(resource!$CC628,COD_SALES!$A$5:$A$500,0),MATCH(resource!DK$2,COD_SALES!$B$4:$Z$4,0)),"")</f>
        <v/>
      </c>
      <c r="DL628" s="3" t="str">
        <f>IFERROR(INDEX(COD_SALES!$B$5:$Z$500,MATCH(resource!$CC628,COD_SALES!$A$5:$A$500,0),MATCH(resource!DL$2,COD_SALES!$B$4:$Z$4,0)),"")</f>
        <v/>
      </c>
      <c r="DM628" s="3" t="str">
        <f>IFERROR(INDEX(COD_SALES!$B$5:$Z$500,MATCH(resource!$CC628,COD_SALES!$A$5:$A$500,0),MATCH(resource!DM$2,COD_SALES!$B$4:$Z$4,0)),"")</f>
        <v/>
      </c>
      <c r="DN628" s="3" t="str">
        <f>IFERROR(INDEX(COD_SALES!$B$5:$Z$500,MATCH(resource!$CC628,COD_SALES!$A$5:$A$500,0),MATCH(resource!DN$2,COD_SALES!$B$4:$Z$4,0)),"")</f>
        <v/>
      </c>
      <c r="DO628" s="3" t="str">
        <f>IFERROR(INDEX(COD_SALES!$B$5:$Z$500,MATCH(resource!$CC628,COD_SALES!$A$5:$A$500,0),MATCH(resource!DO$2,COD_SALES!$B$4:$Z$4,0)),"")</f>
        <v/>
      </c>
      <c r="DP628" s="3" t="str">
        <f>IFERROR(INDEX(COD_SALES!$B$5:$Z$500,MATCH(resource!$CC628,COD_SALES!$A$5:$A$500,0),MATCH(resource!DP$2,COD_SALES!$B$4:$Z$4,0)),"")</f>
        <v/>
      </c>
      <c r="DQ628" s="3" t="str">
        <f>IFERROR(INDEX(COD_SALES!$B$5:$Z$500,MATCH(resource!$CC628,COD_SALES!$A$5:$A$500,0),MATCH(resource!DQ$2,COD_SALES!$B$4:$Z$4,0)),"")</f>
        <v/>
      </c>
      <c r="DR628" s="3" t="str">
        <f>IFERROR(INDEX(COD_SALES!$B$5:$Z$500,MATCH(resource!$CC628,COD_SALES!$A$5:$A$500,0),MATCH(resource!DR$2,COD_SALES!$B$4:$Z$4,0)),"")</f>
        <v/>
      </c>
      <c r="DS628" s="3" t="str">
        <f>IFERROR(INDEX(COD_SALES!$B$5:$Z$500,MATCH(resource!$CC628,COD_SALES!$A$5:$A$500,0),MATCH(resource!DS$2,COD_SALES!$B$4:$Z$4,0)),"")</f>
        <v/>
      </c>
      <c r="DT628" s="3" t="str">
        <f>IFERROR(INDEX(COD_SALES!$B$5:$Z$500,MATCH(resource!$CC628,COD_SALES!$A$5:$A$500,0),MATCH(resource!DT$2,COD_SALES!$B$4:$Z$4,0)),"")</f>
        <v/>
      </c>
      <c r="DU628" s="3" t="str">
        <f>IFERROR(INDEX(COD_SALES!$B$5:$Z$500,MATCH(resource!$CC628,COD_SALES!$A$5:$A$500,0),MATCH(resource!DU$2,COD_SALES!$B$4:$Z$4,0)),"")</f>
        <v/>
      </c>
      <c r="DV628" s="3" t="str">
        <f>IFERROR(INDEX(COD_SALES!$B$5:$Z$500,MATCH(resource!$CC628,COD_SALES!$A$5:$A$500,0),MATCH(resource!DV$2,COD_SALES!$B$4:$Z$4,0)),"")</f>
        <v/>
      </c>
      <c r="DW628" s="3" t="str">
        <f>IFERROR(INDEX(COD_SALES!$B$5:$Z$500,MATCH(resource!$CC628,COD_SALES!$A$5:$A$500,0),MATCH(resource!DW$2,COD_SALES!$B$4:$Z$4,0)),"")</f>
        <v/>
      </c>
      <c r="DX628" s="3" t="str">
        <f>IFERROR(INDEX(COD_SALES!$B$5:$Z$500,MATCH(resource!$CC628,COD_SALES!$A$5:$A$500,0),MATCH(resource!DX$2,COD_SALES!$B$4:$Z$4,0)),"")</f>
        <v/>
      </c>
      <c r="DY628" s="3" t="str">
        <f>IFERROR(INDEX(COD_SALES!$B$5:$Z$500,MATCH(resource!$CC628,COD_SALES!$A$5:$A$500,0),MATCH(resource!DY$2,COD_SALES!$B$4:$Z$4,0)),"")</f>
        <v/>
      </c>
      <c r="DZ628" s="3" t="str">
        <f>IFERROR(INDEX(COD_SALES!$B$5:$Z$500,MATCH(resource!$CC628,COD_SALES!$A$5:$A$500,0),MATCH(resource!DZ$2,COD_SALES!$B$4:$Z$4,0)),"")</f>
        <v/>
      </c>
      <c r="EA628" s="3" t="str">
        <f>IFERROR(INDEX(COD_SALES!$B$5:$Z$500,MATCH(resource!$CC628,COD_SALES!$A$5:$A$500,0),MATCH(resource!EA$2,COD_SALES!$B$4:$Z$4,0)),"")</f>
        <v/>
      </c>
      <c r="EB628" s="3">
        <f t="shared" si="134"/>
        <v>0</v>
      </c>
      <c r="EW628" s="3">
        <f>IFERROR(VLOOKUP(CC628,data_pull!$AO$25:$AR$546,2,0),0)</f>
        <v>0</v>
      </c>
      <c r="EX628" s="1">
        <f>IFERROR(VLOOKUP(CC628,data_pull!$AO$25:$AR$546,4,0),0)</f>
        <v>0</v>
      </c>
    </row>
    <row r="629" spans="13:154" x14ac:dyDescent="0.25"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4">
        <f>sales_data!B628</f>
        <v>0</v>
      </c>
      <c r="AR629" s="4">
        <f>sales_data!C628</f>
        <v>0</v>
      </c>
      <c r="AS629" s="5" t="str">
        <f t="shared" si="133"/>
        <v/>
      </c>
      <c r="AT629" s="4">
        <f>sales_data!I628</f>
        <v>0</v>
      </c>
      <c r="AU629" s="4">
        <f>sales_data!W628</f>
        <v>0</v>
      </c>
      <c r="AV629" s="1">
        <f>sales_data!N628</f>
        <v>0</v>
      </c>
      <c r="AW629" s="1">
        <f>sales_data!P628</f>
        <v>0</v>
      </c>
      <c r="AX629" s="3">
        <f ca="1">IFERROR(INDEX(INDIRECT("day_wise_sales_data!$B$2:$BZ$599"),MATCH(resource!$CC629,day_wise_sales_data!$A$2:$A$500,0),MATCH(resource!AX$2,INDIRECT("day_wise_sales_data!$B$1:$BZ$1"),0)),0)</f>
        <v>0</v>
      </c>
      <c r="AY629" s="3">
        <f ca="1">IFERROR(INDEX(INDIRECT("day_wise_sales_data!$B$2:$BZ$599"),MATCH(resource!$CC629,day_wise_sales_data!$A$2:$A$500,0),MATCH(resource!AY$2,INDIRECT("day_wise_sales_data!$B$1:$BZ$1"),0)),0)</f>
        <v>0</v>
      </c>
      <c r="AZ629" s="3">
        <f ca="1">IFERROR(INDEX(INDIRECT("day_wise_sales_data!$B$2:$BZ$599"),MATCH(resource!$CC629,day_wise_sales_data!$A$2:$A$500,0),MATCH(resource!AZ$2,INDIRECT("day_wise_sales_data!$B$1:$BZ$1"),0)),0)</f>
        <v>0</v>
      </c>
      <c r="BA629" s="3">
        <f ca="1">IFERROR(INDEX(INDIRECT("day_wise_sales_data!$B$2:$BZ$599"),MATCH(resource!$CC629,day_wise_sales_data!$A$2:$A$500,0),MATCH(resource!BA$2,INDIRECT("day_wise_sales_data!$B$1:$BZ$1"),0)),0)</f>
        <v>0</v>
      </c>
      <c r="BB629" s="3">
        <f ca="1">IFERROR(INDEX(INDIRECT("day_wise_sales_data!$B$2:$BZ$599"),MATCH(resource!$CC629,day_wise_sales_data!$A$2:$A$500,0),MATCH(resource!BB$2,INDIRECT("day_wise_sales_data!$B$1:$BZ$1"),0)),0)</f>
        <v>0</v>
      </c>
      <c r="BC629" s="3">
        <f ca="1">IFERROR(INDEX(INDIRECT("day_wise_sales_data!$B$2:$BZ$599"),MATCH(resource!$CC629,day_wise_sales_data!$A$2:$A$500,0),MATCH(resource!BC$2,INDIRECT("day_wise_sales_data!$B$1:$BZ$1"),0)),0)</f>
        <v>0</v>
      </c>
      <c r="BD629" s="3">
        <f ca="1">IFERROR(INDEX(INDIRECT("day_wise_sales_data!$B$2:$BZ$599"),MATCH(resource!$CC629,day_wise_sales_data!$A$2:$A$500,0),MATCH(resource!BD$2,INDIRECT("day_wise_sales_data!$B$1:$BZ$1"),0)),0)</f>
        <v>0</v>
      </c>
      <c r="BE629" s="3">
        <f ca="1">IFERROR(INDEX(INDIRECT("day_wise_sales_data!$B$2:$BZ$599"),MATCH(resource!$CC629,day_wise_sales_data!$A$2:$A$500,0),MATCH(resource!BE$2,INDIRECT("day_wise_sales_data!$B$1:$BZ$1"),0)),0)</f>
        <v>0</v>
      </c>
      <c r="BF629" s="3">
        <f ca="1">IFERROR(INDEX(INDIRECT("day_wise_sales_data!$B$2:$BZ$599"),MATCH(resource!$CC629,day_wise_sales_data!$A$2:$A$500,0),MATCH(resource!BF$2,INDIRECT("day_wise_sales_data!$B$1:$BZ$1"),0)),0)</f>
        <v>0</v>
      </c>
      <c r="BG629" s="3">
        <f ca="1">IFERROR(INDEX(INDIRECT("day_wise_sales_data!$B$2:$BZ$599"),MATCH(resource!$CC629,day_wise_sales_data!$A$2:$A$500,0),MATCH(resource!BG$2,INDIRECT("day_wise_sales_data!$B$1:$BZ$1"),0)),0)</f>
        <v>0</v>
      </c>
      <c r="BH629" s="3">
        <f ca="1">IFERROR(INDEX(INDIRECT("day_wise_sales_data!$B$2:$BZ$599"),MATCH(resource!$CC629,day_wise_sales_data!$A$2:$A$500,0),MATCH(resource!BH$2,INDIRECT("day_wise_sales_data!$B$1:$BZ$1"),0)),0)</f>
        <v>0</v>
      </c>
      <c r="BI629" s="3">
        <f ca="1">IFERROR(INDEX(INDIRECT("day_wise_sales_data!$B$2:$BZ$599"),MATCH(resource!$CC629,day_wise_sales_data!$A$2:$A$500,0),MATCH(resource!BI$2,INDIRECT("day_wise_sales_data!$B$1:$BZ$1"),0)),0)</f>
        <v>0</v>
      </c>
      <c r="BJ629" s="3">
        <f ca="1">IFERROR(INDEX(INDIRECT("day_wise_sales_data!$B$2:$BZ$599"),MATCH(resource!$CC629,day_wise_sales_data!$A$2:$A$500,0),MATCH(resource!BJ$2,INDIRECT("day_wise_sales_data!$B$1:$BZ$1"),0)),0)</f>
        <v>0</v>
      </c>
      <c r="BK629" s="3">
        <f ca="1">IFERROR(INDEX(INDIRECT("day_wise_sales_data!$B$2:$BZ$599"),MATCH(resource!$CC629,day_wise_sales_data!$A$2:$A$500,0),MATCH(resource!BK$2,INDIRECT("day_wise_sales_data!$B$1:$BZ$1"),0)),0)</f>
        <v>0</v>
      </c>
      <c r="BL629" s="3">
        <f ca="1">IFERROR(INDEX(INDIRECT("day_wise_sales_data!$B$2:$BZ$599"),MATCH(resource!$CC629,day_wise_sales_data!$A$2:$A$500,0),MATCH(resource!BL$2,INDIRECT("day_wise_sales_data!$B$1:$BZ$1"),0)),0)</f>
        <v>0</v>
      </c>
      <c r="BM629" s="3">
        <f ca="1">IFERROR(INDEX(INDIRECT("day_wise_sales_data!$B$2:$BZ$599"),MATCH(resource!$CC629,day_wise_sales_data!$A$2:$A$500,0),MATCH(resource!BM$2,INDIRECT("day_wise_sales_data!$B$1:$BZ$1"),0)),0)</f>
        <v>0</v>
      </c>
      <c r="BN629" s="3">
        <f ca="1">IFERROR(INDEX(INDIRECT("day_wise_sales_data!$B$2:$BZ$599"),MATCH(resource!$CC629,day_wise_sales_data!$A$2:$A$500,0),MATCH(resource!BN$2,INDIRECT("day_wise_sales_data!$B$1:$BZ$1"),0)),0)</f>
        <v>0</v>
      </c>
      <c r="BO629" s="3">
        <f ca="1">IFERROR(INDEX(INDIRECT("day_wise_sales_data!$B$2:$BZ$599"),MATCH(resource!$CC629,day_wise_sales_data!$A$2:$A$500,0),MATCH(resource!BO$2,INDIRECT("day_wise_sales_data!$B$1:$BZ$1"),0)),0)</f>
        <v>0</v>
      </c>
      <c r="BP629" s="3">
        <f ca="1">IFERROR(INDEX(INDIRECT("day_wise_sales_data!$B$2:$BZ$599"),MATCH(resource!$CC629,day_wise_sales_data!$A$2:$A$500,0),MATCH(resource!BP$2,INDIRECT("day_wise_sales_data!$B$1:$BZ$1"),0)),0)</f>
        <v>0</v>
      </c>
      <c r="BQ629" s="3">
        <f ca="1">IFERROR(INDEX(INDIRECT("day_wise_sales_data!$B$2:$BZ$599"),MATCH(resource!$CC629,day_wise_sales_data!$A$2:$A$500,0),MATCH(resource!BQ$2,INDIRECT("day_wise_sales_data!$B$1:$BZ$1"),0)),0)</f>
        <v>0</v>
      </c>
      <c r="BR629" s="3">
        <f ca="1">IFERROR(INDEX(INDIRECT("day_wise_sales_data!$B$2:$BZ$599"),MATCH(resource!$CC629,day_wise_sales_data!$A$2:$A$500,0),MATCH(resource!BR$2,INDIRECT("day_wise_sales_data!$B$1:$BZ$1"),0)),0)</f>
        <v>0</v>
      </c>
      <c r="BS629" s="3">
        <f ca="1">IFERROR(INDEX(INDIRECT("day_wise_sales_data!$B$2:$BZ$599"),MATCH(resource!$CC629,day_wise_sales_data!$A$2:$A$500,0),MATCH(resource!BS$2,INDIRECT("day_wise_sales_data!$B$1:$BZ$1"),0)),0)</f>
        <v>0</v>
      </c>
      <c r="BT629" s="3">
        <f ca="1">IFERROR(INDEX(INDIRECT("day_wise_sales_data!$B$2:$BZ$599"),MATCH(resource!$CC629,day_wise_sales_data!$A$2:$A$500,0),MATCH(resource!BT$2,INDIRECT("day_wise_sales_data!$B$1:$BZ$1"),0)),0)</f>
        <v>0</v>
      </c>
      <c r="BU629" s="3">
        <f ca="1">IFERROR(INDEX(INDIRECT("day_wise_sales_data!$B$2:$BZ$599"),MATCH(resource!$CC629,day_wise_sales_data!$A$2:$A$500,0),MATCH(resource!BU$2,INDIRECT("day_wise_sales_data!$B$1:$BZ$1"),0)),0)</f>
        <v>0</v>
      </c>
      <c r="BV629" s="3">
        <f ca="1">IFERROR(INDEX(INDIRECT("day_wise_sales_data!$B$2:$BZ$599"),MATCH(resource!$CC629,day_wise_sales_data!$A$2:$A$500,0),MATCH(resource!BV$2,INDIRECT("day_wise_sales_data!$B$1:$BZ$1"),0)),0)</f>
        <v>0</v>
      </c>
      <c r="BW629" s="3">
        <f ca="1">IFERROR(INDEX(INDIRECT("day_wise_sales_data!$B$2:$BZ$599"),MATCH(resource!$CC629,day_wise_sales_data!$A$2:$A$500,0),MATCH(resource!BW$2,INDIRECT("day_wise_sales_data!$B$1:$BZ$1"),0)),0)</f>
        <v>0</v>
      </c>
      <c r="BX629" s="3">
        <f ca="1">IFERROR(INDEX(INDIRECT("day_wise_sales_data!$B$2:$BZ$599"),MATCH(resource!$CC629,day_wise_sales_data!$A$2:$A$500,0),MATCH(resource!BX$2,INDIRECT("day_wise_sales_data!$B$1:$BZ$1"),0)),0)</f>
        <v>0</v>
      </c>
      <c r="BY629" s="3">
        <f ca="1">IFERROR(INDEX(INDIRECT("day_wise_sales_data!$B$2:$BZ$599"),MATCH(resource!$CC629,day_wise_sales_data!$A$2:$A$500,0),MATCH(resource!BY$2,INDIRECT("day_wise_sales_data!$B$1:$BZ$1"),0)),0)</f>
        <v>0</v>
      </c>
      <c r="BZ629" s="3">
        <f ca="1">IFERROR(INDEX(INDIRECT("day_wise_sales_data!$B$2:$BZ$599"),MATCH(resource!$CC629,day_wise_sales_data!$A$2:$A$500,0),MATCH(resource!BZ$2,INDIRECT("day_wise_sales_data!$B$1:$BZ$1"),0)),0)</f>
        <v>0</v>
      </c>
      <c r="CA629" s="3">
        <f ca="1">IFERROR(INDEX(INDIRECT("day_wise_sales_data!$B$2:$BZ$599"),MATCH(resource!$CC629,day_wise_sales_data!$A$2:$A$500,0),MATCH(resource!CA$2,INDIRECT("day_wise_sales_data!$B$1:$BZ$1"),0)),0)</f>
        <v>0</v>
      </c>
      <c r="CC629" s="4">
        <f>sales_data!H628</f>
        <v>0</v>
      </c>
      <c r="CD629" s="1">
        <v>627</v>
      </c>
      <c r="CE629" s="1" t="str">
        <f>IF(AQ629=report!$AQ$3,resource!CD629,"")</f>
        <v/>
      </c>
      <c r="CF629" s="5" t="str">
        <f>IFERROR(SMALL($CE$3:$CE$1001,ROWS($CE$3:CE629)),"")</f>
        <v/>
      </c>
      <c r="CH629">
        <f>IFERROR(VLOOKUP($CC629,data_pull!$E$22:$G$700,2,0),0)</f>
        <v>0</v>
      </c>
      <c r="DK629" s="3" t="str">
        <f>IFERROR(INDEX(COD_SALES!$B$5:$Z$500,MATCH(resource!$CC629,COD_SALES!$A$5:$A$500,0),MATCH(resource!DK$2,COD_SALES!$B$4:$Z$4,0)),"")</f>
        <v/>
      </c>
      <c r="DL629" s="3" t="str">
        <f>IFERROR(INDEX(COD_SALES!$B$5:$Z$500,MATCH(resource!$CC629,COD_SALES!$A$5:$A$500,0),MATCH(resource!DL$2,COD_SALES!$B$4:$Z$4,0)),"")</f>
        <v/>
      </c>
      <c r="DM629" s="3" t="str">
        <f>IFERROR(INDEX(COD_SALES!$B$5:$Z$500,MATCH(resource!$CC629,COD_SALES!$A$5:$A$500,0),MATCH(resource!DM$2,COD_SALES!$B$4:$Z$4,0)),"")</f>
        <v/>
      </c>
      <c r="DN629" s="3" t="str">
        <f>IFERROR(INDEX(COD_SALES!$B$5:$Z$500,MATCH(resource!$CC629,COD_SALES!$A$5:$A$500,0),MATCH(resource!DN$2,COD_SALES!$B$4:$Z$4,0)),"")</f>
        <v/>
      </c>
      <c r="DO629" s="3" t="str">
        <f>IFERROR(INDEX(COD_SALES!$B$5:$Z$500,MATCH(resource!$CC629,COD_SALES!$A$5:$A$500,0),MATCH(resource!DO$2,COD_SALES!$B$4:$Z$4,0)),"")</f>
        <v/>
      </c>
      <c r="DP629" s="3" t="str">
        <f>IFERROR(INDEX(COD_SALES!$B$5:$Z$500,MATCH(resource!$CC629,COD_SALES!$A$5:$A$500,0),MATCH(resource!DP$2,COD_SALES!$B$4:$Z$4,0)),"")</f>
        <v/>
      </c>
      <c r="DQ629" s="3" t="str">
        <f>IFERROR(INDEX(COD_SALES!$B$5:$Z$500,MATCH(resource!$CC629,COD_SALES!$A$5:$A$500,0),MATCH(resource!DQ$2,COD_SALES!$B$4:$Z$4,0)),"")</f>
        <v/>
      </c>
      <c r="DR629" s="3" t="str">
        <f>IFERROR(INDEX(COD_SALES!$B$5:$Z$500,MATCH(resource!$CC629,COD_SALES!$A$5:$A$500,0),MATCH(resource!DR$2,COD_SALES!$B$4:$Z$4,0)),"")</f>
        <v/>
      </c>
      <c r="DS629" s="3" t="str">
        <f>IFERROR(INDEX(COD_SALES!$B$5:$Z$500,MATCH(resource!$CC629,COD_SALES!$A$5:$A$500,0),MATCH(resource!DS$2,COD_SALES!$B$4:$Z$4,0)),"")</f>
        <v/>
      </c>
      <c r="DT629" s="3" t="str">
        <f>IFERROR(INDEX(COD_SALES!$B$5:$Z$500,MATCH(resource!$CC629,COD_SALES!$A$5:$A$500,0),MATCH(resource!DT$2,COD_SALES!$B$4:$Z$4,0)),"")</f>
        <v/>
      </c>
      <c r="DU629" s="3" t="str">
        <f>IFERROR(INDEX(COD_SALES!$B$5:$Z$500,MATCH(resource!$CC629,COD_SALES!$A$5:$A$500,0),MATCH(resource!DU$2,COD_SALES!$B$4:$Z$4,0)),"")</f>
        <v/>
      </c>
      <c r="DV629" s="3" t="str">
        <f>IFERROR(INDEX(COD_SALES!$B$5:$Z$500,MATCH(resource!$CC629,COD_SALES!$A$5:$A$500,0),MATCH(resource!DV$2,COD_SALES!$B$4:$Z$4,0)),"")</f>
        <v/>
      </c>
      <c r="DW629" s="3" t="str">
        <f>IFERROR(INDEX(COD_SALES!$B$5:$Z$500,MATCH(resource!$CC629,COD_SALES!$A$5:$A$500,0),MATCH(resource!DW$2,COD_SALES!$B$4:$Z$4,0)),"")</f>
        <v/>
      </c>
      <c r="DX629" s="3" t="str">
        <f>IFERROR(INDEX(COD_SALES!$B$5:$Z$500,MATCH(resource!$CC629,COD_SALES!$A$5:$A$500,0),MATCH(resource!DX$2,COD_SALES!$B$4:$Z$4,0)),"")</f>
        <v/>
      </c>
      <c r="DY629" s="3" t="str">
        <f>IFERROR(INDEX(COD_SALES!$B$5:$Z$500,MATCH(resource!$CC629,COD_SALES!$A$5:$A$500,0),MATCH(resource!DY$2,COD_SALES!$B$4:$Z$4,0)),"")</f>
        <v/>
      </c>
      <c r="DZ629" s="3" t="str">
        <f>IFERROR(INDEX(COD_SALES!$B$5:$Z$500,MATCH(resource!$CC629,COD_SALES!$A$5:$A$500,0),MATCH(resource!DZ$2,COD_SALES!$B$4:$Z$4,0)),"")</f>
        <v/>
      </c>
      <c r="EA629" s="3" t="str">
        <f>IFERROR(INDEX(COD_SALES!$B$5:$Z$500,MATCH(resource!$CC629,COD_SALES!$A$5:$A$500,0),MATCH(resource!EA$2,COD_SALES!$B$4:$Z$4,0)),"")</f>
        <v/>
      </c>
      <c r="EB629" s="3">
        <f t="shared" si="134"/>
        <v>0</v>
      </c>
      <c r="EW629" s="3">
        <f>IFERROR(VLOOKUP(CC629,data_pull!$AO$25:$AR$546,2,0),0)</f>
        <v>0</v>
      </c>
      <c r="EX629" s="1">
        <f>IFERROR(VLOOKUP(CC629,data_pull!$AO$25:$AR$546,4,0),0)</f>
        <v>0</v>
      </c>
    </row>
    <row r="630" spans="13:154" x14ac:dyDescent="0.25"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4">
        <f>sales_data!B629</f>
        <v>0</v>
      </c>
      <c r="AR630" s="4">
        <f>sales_data!C629</f>
        <v>0</v>
      </c>
      <c r="AS630" s="5" t="str">
        <f t="shared" si="133"/>
        <v/>
      </c>
      <c r="AT630" s="4">
        <f>sales_data!I629</f>
        <v>0</v>
      </c>
      <c r="AU630" s="4">
        <f>sales_data!W629</f>
        <v>0</v>
      </c>
      <c r="AV630" s="1">
        <f>sales_data!N629</f>
        <v>0</v>
      </c>
      <c r="AW630" s="1">
        <f>sales_data!P629</f>
        <v>0</v>
      </c>
      <c r="AX630" s="3">
        <f ca="1">IFERROR(INDEX(INDIRECT("day_wise_sales_data!$B$2:$BZ$599"),MATCH(resource!$CC630,day_wise_sales_data!$A$2:$A$500,0),MATCH(resource!AX$2,INDIRECT("day_wise_sales_data!$B$1:$BZ$1"),0)),0)</f>
        <v>0</v>
      </c>
      <c r="AY630" s="3">
        <f ca="1">IFERROR(INDEX(INDIRECT("day_wise_sales_data!$B$2:$BZ$599"),MATCH(resource!$CC630,day_wise_sales_data!$A$2:$A$500,0),MATCH(resource!AY$2,INDIRECT("day_wise_sales_data!$B$1:$BZ$1"),0)),0)</f>
        <v>0</v>
      </c>
      <c r="AZ630" s="3">
        <f ca="1">IFERROR(INDEX(INDIRECT("day_wise_sales_data!$B$2:$BZ$599"),MATCH(resource!$CC630,day_wise_sales_data!$A$2:$A$500,0),MATCH(resource!AZ$2,INDIRECT("day_wise_sales_data!$B$1:$BZ$1"),0)),0)</f>
        <v>0</v>
      </c>
      <c r="BA630" s="3">
        <f ca="1">IFERROR(INDEX(INDIRECT("day_wise_sales_data!$B$2:$BZ$599"),MATCH(resource!$CC630,day_wise_sales_data!$A$2:$A$500,0),MATCH(resource!BA$2,INDIRECT("day_wise_sales_data!$B$1:$BZ$1"),0)),0)</f>
        <v>0</v>
      </c>
      <c r="BB630" s="3">
        <f ca="1">IFERROR(INDEX(INDIRECT("day_wise_sales_data!$B$2:$BZ$599"),MATCH(resource!$CC630,day_wise_sales_data!$A$2:$A$500,0),MATCH(resource!BB$2,INDIRECT("day_wise_sales_data!$B$1:$BZ$1"),0)),0)</f>
        <v>0</v>
      </c>
      <c r="BC630" s="3">
        <f ca="1">IFERROR(INDEX(INDIRECT("day_wise_sales_data!$B$2:$BZ$599"),MATCH(resource!$CC630,day_wise_sales_data!$A$2:$A$500,0),MATCH(resource!BC$2,INDIRECT("day_wise_sales_data!$B$1:$BZ$1"),0)),0)</f>
        <v>0</v>
      </c>
      <c r="BD630" s="3">
        <f ca="1">IFERROR(INDEX(INDIRECT("day_wise_sales_data!$B$2:$BZ$599"),MATCH(resource!$CC630,day_wise_sales_data!$A$2:$A$500,0),MATCH(resource!BD$2,INDIRECT("day_wise_sales_data!$B$1:$BZ$1"),0)),0)</f>
        <v>0</v>
      </c>
      <c r="BE630" s="3">
        <f ca="1">IFERROR(INDEX(INDIRECT("day_wise_sales_data!$B$2:$BZ$599"),MATCH(resource!$CC630,day_wise_sales_data!$A$2:$A$500,0),MATCH(resource!BE$2,INDIRECT("day_wise_sales_data!$B$1:$BZ$1"),0)),0)</f>
        <v>0</v>
      </c>
      <c r="BF630" s="3">
        <f ca="1">IFERROR(INDEX(INDIRECT("day_wise_sales_data!$B$2:$BZ$599"),MATCH(resource!$CC630,day_wise_sales_data!$A$2:$A$500,0),MATCH(resource!BF$2,INDIRECT("day_wise_sales_data!$B$1:$BZ$1"),0)),0)</f>
        <v>0</v>
      </c>
      <c r="BG630" s="3">
        <f ca="1">IFERROR(INDEX(INDIRECT("day_wise_sales_data!$B$2:$BZ$599"),MATCH(resource!$CC630,day_wise_sales_data!$A$2:$A$500,0),MATCH(resource!BG$2,INDIRECT("day_wise_sales_data!$B$1:$BZ$1"),0)),0)</f>
        <v>0</v>
      </c>
      <c r="BH630" s="3">
        <f ca="1">IFERROR(INDEX(INDIRECT("day_wise_sales_data!$B$2:$BZ$599"),MATCH(resource!$CC630,day_wise_sales_data!$A$2:$A$500,0),MATCH(resource!BH$2,INDIRECT("day_wise_sales_data!$B$1:$BZ$1"),0)),0)</f>
        <v>0</v>
      </c>
      <c r="BI630" s="3">
        <f ca="1">IFERROR(INDEX(INDIRECT("day_wise_sales_data!$B$2:$BZ$599"),MATCH(resource!$CC630,day_wise_sales_data!$A$2:$A$500,0),MATCH(resource!BI$2,INDIRECT("day_wise_sales_data!$B$1:$BZ$1"),0)),0)</f>
        <v>0</v>
      </c>
      <c r="BJ630" s="3">
        <f ca="1">IFERROR(INDEX(INDIRECT("day_wise_sales_data!$B$2:$BZ$599"),MATCH(resource!$CC630,day_wise_sales_data!$A$2:$A$500,0),MATCH(resource!BJ$2,INDIRECT("day_wise_sales_data!$B$1:$BZ$1"),0)),0)</f>
        <v>0</v>
      </c>
      <c r="BK630" s="3">
        <f ca="1">IFERROR(INDEX(INDIRECT("day_wise_sales_data!$B$2:$BZ$599"),MATCH(resource!$CC630,day_wise_sales_data!$A$2:$A$500,0),MATCH(resource!BK$2,INDIRECT("day_wise_sales_data!$B$1:$BZ$1"),0)),0)</f>
        <v>0</v>
      </c>
      <c r="BL630" s="3">
        <f ca="1">IFERROR(INDEX(INDIRECT("day_wise_sales_data!$B$2:$BZ$599"),MATCH(resource!$CC630,day_wise_sales_data!$A$2:$A$500,0),MATCH(resource!BL$2,INDIRECT("day_wise_sales_data!$B$1:$BZ$1"),0)),0)</f>
        <v>0</v>
      </c>
      <c r="BM630" s="3">
        <f ca="1">IFERROR(INDEX(INDIRECT("day_wise_sales_data!$B$2:$BZ$599"),MATCH(resource!$CC630,day_wise_sales_data!$A$2:$A$500,0),MATCH(resource!BM$2,INDIRECT("day_wise_sales_data!$B$1:$BZ$1"),0)),0)</f>
        <v>0</v>
      </c>
      <c r="BN630" s="3">
        <f ca="1">IFERROR(INDEX(INDIRECT("day_wise_sales_data!$B$2:$BZ$599"),MATCH(resource!$CC630,day_wise_sales_data!$A$2:$A$500,0),MATCH(resource!BN$2,INDIRECT("day_wise_sales_data!$B$1:$BZ$1"),0)),0)</f>
        <v>0</v>
      </c>
      <c r="BO630" s="3">
        <f ca="1">IFERROR(INDEX(INDIRECT("day_wise_sales_data!$B$2:$BZ$599"),MATCH(resource!$CC630,day_wise_sales_data!$A$2:$A$500,0),MATCH(resource!BO$2,INDIRECT("day_wise_sales_data!$B$1:$BZ$1"),0)),0)</f>
        <v>0</v>
      </c>
      <c r="BP630" s="3">
        <f ca="1">IFERROR(INDEX(INDIRECT("day_wise_sales_data!$B$2:$BZ$599"),MATCH(resource!$CC630,day_wise_sales_data!$A$2:$A$500,0),MATCH(resource!BP$2,INDIRECT("day_wise_sales_data!$B$1:$BZ$1"),0)),0)</f>
        <v>0</v>
      </c>
      <c r="BQ630" s="3">
        <f ca="1">IFERROR(INDEX(INDIRECT("day_wise_sales_data!$B$2:$BZ$599"),MATCH(resource!$CC630,day_wise_sales_data!$A$2:$A$500,0),MATCH(resource!BQ$2,INDIRECT("day_wise_sales_data!$B$1:$BZ$1"),0)),0)</f>
        <v>0</v>
      </c>
      <c r="BR630" s="3">
        <f ca="1">IFERROR(INDEX(INDIRECT("day_wise_sales_data!$B$2:$BZ$599"),MATCH(resource!$CC630,day_wise_sales_data!$A$2:$A$500,0),MATCH(resource!BR$2,INDIRECT("day_wise_sales_data!$B$1:$BZ$1"),0)),0)</f>
        <v>0</v>
      </c>
      <c r="BS630" s="3">
        <f ca="1">IFERROR(INDEX(INDIRECT("day_wise_sales_data!$B$2:$BZ$599"),MATCH(resource!$CC630,day_wise_sales_data!$A$2:$A$500,0),MATCH(resource!BS$2,INDIRECT("day_wise_sales_data!$B$1:$BZ$1"),0)),0)</f>
        <v>0</v>
      </c>
      <c r="BT630" s="3">
        <f ca="1">IFERROR(INDEX(INDIRECT("day_wise_sales_data!$B$2:$BZ$599"),MATCH(resource!$CC630,day_wise_sales_data!$A$2:$A$500,0),MATCH(resource!BT$2,INDIRECT("day_wise_sales_data!$B$1:$BZ$1"),0)),0)</f>
        <v>0</v>
      </c>
      <c r="BU630" s="3">
        <f ca="1">IFERROR(INDEX(INDIRECT("day_wise_sales_data!$B$2:$BZ$599"),MATCH(resource!$CC630,day_wise_sales_data!$A$2:$A$500,0),MATCH(resource!BU$2,INDIRECT("day_wise_sales_data!$B$1:$BZ$1"),0)),0)</f>
        <v>0</v>
      </c>
      <c r="BV630" s="3">
        <f ca="1">IFERROR(INDEX(INDIRECT("day_wise_sales_data!$B$2:$BZ$599"),MATCH(resource!$CC630,day_wise_sales_data!$A$2:$A$500,0),MATCH(resource!BV$2,INDIRECT("day_wise_sales_data!$B$1:$BZ$1"),0)),0)</f>
        <v>0</v>
      </c>
      <c r="BW630" s="3">
        <f ca="1">IFERROR(INDEX(INDIRECT("day_wise_sales_data!$B$2:$BZ$599"),MATCH(resource!$CC630,day_wise_sales_data!$A$2:$A$500,0),MATCH(resource!BW$2,INDIRECT("day_wise_sales_data!$B$1:$BZ$1"),0)),0)</f>
        <v>0</v>
      </c>
      <c r="BX630" s="3">
        <f ca="1">IFERROR(INDEX(INDIRECT("day_wise_sales_data!$B$2:$BZ$599"),MATCH(resource!$CC630,day_wise_sales_data!$A$2:$A$500,0),MATCH(resource!BX$2,INDIRECT("day_wise_sales_data!$B$1:$BZ$1"),0)),0)</f>
        <v>0</v>
      </c>
      <c r="BY630" s="3">
        <f ca="1">IFERROR(INDEX(INDIRECT("day_wise_sales_data!$B$2:$BZ$599"),MATCH(resource!$CC630,day_wise_sales_data!$A$2:$A$500,0),MATCH(resource!BY$2,INDIRECT("day_wise_sales_data!$B$1:$BZ$1"),0)),0)</f>
        <v>0</v>
      </c>
      <c r="BZ630" s="3">
        <f ca="1">IFERROR(INDEX(INDIRECT("day_wise_sales_data!$B$2:$BZ$599"),MATCH(resource!$CC630,day_wise_sales_data!$A$2:$A$500,0),MATCH(resource!BZ$2,INDIRECT("day_wise_sales_data!$B$1:$BZ$1"),0)),0)</f>
        <v>0</v>
      </c>
      <c r="CA630" s="3">
        <f ca="1">IFERROR(INDEX(INDIRECT("day_wise_sales_data!$B$2:$BZ$599"),MATCH(resource!$CC630,day_wise_sales_data!$A$2:$A$500,0),MATCH(resource!CA$2,INDIRECT("day_wise_sales_data!$B$1:$BZ$1"),0)),0)</f>
        <v>0</v>
      </c>
      <c r="CC630" s="4">
        <f>sales_data!H629</f>
        <v>0</v>
      </c>
      <c r="CD630" s="1">
        <v>628</v>
      </c>
      <c r="CE630" s="1" t="str">
        <f>IF(AQ630=report!$AQ$3,resource!CD630,"")</f>
        <v/>
      </c>
      <c r="CF630" s="5" t="str">
        <f>IFERROR(SMALL($CE$3:$CE$1001,ROWS($CE$3:CE630)),"")</f>
        <v/>
      </c>
      <c r="CH630">
        <f>IFERROR(VLOOKUP($CC630,data_pull!$E$22:$G$700,2,0),0)</f>
        <v>0</v>
      </c>
      <c r="DK630" s="3" t="str">
        <f>IFERROR(INDEX(COD_SALES!$B$5:$Z$500,MATCH(resource!$CC630,COD_SALES!$A$5:$A$500,0),MATCH(resource!DK$2,COD_SALES!$B$4:$Z$4,0)),"")</f>
        <v/>
      </c>
      <c r="DL630" s="3" t="str">
        <f>IFERROR(INDEX(COD_SALES!$B$5:$Z$500,MATCH(resource!$CC630,COD_SALES!$A$5:$A$500,0),MATCH(resource!DL$2,COD_SALES!$B$4:$Z$4,0)),"")</f>
        <v/>
      </c>
      <c r="DM630" s="3" t="str">
        <f>IFERROR(INDEX(COD_SALES!$B$5:$Z$500,MATCH(resource!$CC630,COD_SALES!$A$5:$A$500,0),MATCH(resource!DM$2,COD_SALES!$B$4:$Z$4,0)),"")</f>
        <v/>
      </c>
      <c r="DN630" s="3" t="str">
        <f>IFERROR(INDEX(COD_SALES!$B$5:$Z$500,MATCH(resource!$CC630,COD_SALES!$A$5:$A$500,0),MATCH(resource!DN$2,COD_SALES!$B$4:$Z$4,0)),"")</f>
        <v/>
      </c>
      <c r="DO630" s="3" t="str">
        <f>IFERROR(INDEX(COD_SALES!$B$5:$Z$500,MATCH(resource!$CC630,COD_SALES!$A$5:$A$500,0),MATCH(resource!DO$2,COD_SALES!$B$4:$Z$4,0)),"")</f>
        <v/>
      </c>
      <c r="DP630" s="3" t="str">
        <f>IFERROR(INDEX(COD_SALES!$B$5:$Z$500,MATCH(resource!$CC630,COD_SALES!$A$5:$A$500,0),MATCH(resource!DP$2,COD_SALES!$B$4:$Z$4,0)),"")</f>
        <v/>
      </c>
      <c r="DQ630" s="3" t="str">
        <f>IFERROR(INDEX(COD_SALES!$B$5:$Z$500,MATCH(resource!$CC630,COD_SALES!$A$5:$A$500,0),MATCH(resource!DQ$2,COD_SALES!$B$4:$Z$4,0)),"")</f>
        <v/>
      </c>
      <c r="DR630" s="3" t="str">
        <f>IFERROR(INDEX(COD_SALES!$B$5:$Z$500,MATCH(resource!$CC630,COD_SALES!$A$5:$A$500,0),MATCH(resource!DR$2,COD_SALES!$B$4:$Z$4,0)),"")</f>
        <v/>
      </c>
      <c r="DS630" s="3" t="str">
        <f>IFERROR(INDEX(COD_SALES!$B$5:$Z$500,MATCH(resource!$CC630,COD_SALES!$A$5:$A$500,0),MATCH(resource!DS$2,COD_SALES!$B$4:$Z$4,0)),"")</f>
        <v/>
      </c>
      <c r="DT630" s="3" t="str">
        <f>IFERROR(INDEX(COD_SALES!$B$5:$Z$500,MATCH(resource!$CC630,COD_SALES!$A$5:$A$500,0),MATCH(resource!DT$2,COD_SALES!$B$4:$Z$4,0)),"")</f>
        <v/>
      </c>
      <c r="DU630" s="3" t="str">
        <f>IFERROR(INDEX(COD_SALES!$B$5:$Z$500,MATCH(resource!$CC630,COD_SALES!$A$5:$A$500,0),MATCH(resource!DU$2,COD_SALES!$B$4:$Z$4,0)),"")</f>
        <v/>
      </c>
      <c r="DV630" s="3" t="str">
        <f>IFERROR(INDEX(COD_SALES!$B$5:$Z$500,MATCH(resource!$CC630,COD_SALES!$A$5:$A$500,0),MATCH(resource!DV$2,COD_SALES!$B$4:$Z$4,0)),"")</f>
        <v/>
      </c>
      <c r="DW630" s="3" t="str">
        <f>IFERROR(INDEX(COD_SALES!$B$5:$Z$500,MATCH(resource!$CC630,COD_SALES!$A$5:$A$500,0),MATCH(resource!DW$2,COD_SALES!$B$4:$Z$4,0)),"")</f>
        <v/>
      </c>
      <c r="DX630" s="3" t="str">
        <f>IFERROR(INDEX(COD_SALES!$B$5:$Z$500,MATCH(resource!$CC630,COD_SALES!$A$5:$A$500,0),MATCH(resource!DX$2,COD_SALES!$B$4:$Z$4,0)),"")</f>
        <v/>
      </c>
      <c r="DY630" s="3" t="str">
        <f>IFERROR(INDEX(COD_SALES!$B$5:$Z$500,MATCH(resource!$CC630,COD_SALES!$A$5:$A$500,0),MATCH(resource!DY$2,COD_SALES!$B$4:$Z$4,0)),"")</f>
        <v/>
      </c>
      <c r="DZ630" s="3" t="str">
        <f>IFERROR(INDEX(COD_SALES!$B$5:$Z$500,MATCH(resource!$CC630,COD_SALES!$A$5:$A$500,0),MATCH(resource!DZ$2,COD_SALES!$B$4:$Z$4,0)),"")</f>
        <v/>
      </c>
      <c r="EA630" s="3" t="str">
        <f>IFERROR(INDEX(COD_SALES!$B$5:$Z$500,MATCH(resource!$CC630,COD_SALES!$A$5:$A$500,0),MATCH(resource!EA$2,COD_SALES!$B$4:$Z$4,0)),"")</f>
        <v/>
      </c>
      <c r="EB630" s="3">
        <f t="shared" si="134"/>
        <v>0</v>
      </c>
      <c r="EW630" s="3">
        <f>IFERROR(VLOOKUP(CC630,data_pull!$AO$25:$AR$546,2,0),0)</f>
        <v>0</v>
      </c>
      <c r="EX630" s="1">
        <f>IFERROR(VLOOKUP(CC630,data_pull!$AO$25:$AR$546,4,0),0)</f>
        <v>0</v>
      </c>
    </row>
    <row r="631" spans="13:154" x14ac:dyDescent="0.25"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4">
        <f>sales_data!B630</f>
        <v>0</v>
      </c>
      <c r="AR631" s="4">
        <f>sales_data!C630</f>
        <v>0</v>
      </c>
      <c r="AS631" s="5" t="str">
        <f t="shared" si="133"/>
        <v/>
      </c>
      <c r="AT631" s="4">
        <f>sales_data!I630</f>
        <v>0</v>
      </c>
      <c r="AU631" s="4">
        <f>sales_data!W630</f>
        <v>0</v>
      </c>
      <c r="AV631" s="1">
        <f>sales_data!N630</f>
        <v>0</v>
      </c>
      <c r="AW631" s="1">
        <f>sales_data!P630</f>
        <v>0</v>
      </c>
      <c r="AX631" s="3">
        <f ca="1">IFERROR(INDEX(INDIRECT("day_wise_sales_data!$B$2:$BZ$599"),MATCH(resource!$CC631,day_wise_sales_data!$A$2:$A$500,0),MATCH(resource!AX$2,INDIRECT("day_wise_sales_data!$B$1:$BZ$1"),0)),0)</f>
        <v>0</v>
      </c>
      <c r="AY631" s="3">
        <f ca="1">IFERROR(INDEX(INDIRECT("day_wise_sales_data!$B$2:$BZ$599"),MATCH(resource!$CC631,day_wise_sales_data!$A$2:$A$500,0),MATCH(resource!AY$2,INDIRECT("day_wise_sales_data!$B$1:$BZ$1"),0)),0)</f>
        <v>0</v>
      </c>
      <c r="AZ631" s="3">
        <f ca="1">IFERROR(INDEX(INDIRECT("day_wise_sales_data!$B$2:$BZ$599"),MATCH(resource!$CC631,day_wise_sales_data!$A$2:$A$500,0),MATCH(resource!AZ$2,INDIRECT("day_wise_sales_data!$B$1:$BZ$1"),0)),0)</f>
        <v>0</v>
      </c>
      <c r="BA631" s="3">
        <f ca="1">IFERROR(INDEX(INDIRECT("day_wise_sales_data!$B$2:$BZ$599"),MATCH(resource!$CC631,day_wise_sales_data!$A$2:$A$500,0),MATCH(resource!BA$2,INDIRECT("day_wise_sales_data!$B$1:$BZ$1"),0)),0)</f>
        <v>0</v>
      </c>
      <c r="BB631" s="3">
        <f ca="1">IFERROR(INDEX(INDIRECT("day_wise_sales_data!$B$2:$BZ$599"),MATCH(resource!$CC631,day_wise_sales_data!$A$2:$A$500,0),MATCH(resource!BB$2,INDIRECT("day_wise_sales_data!$B$1:$BZ$1"),0)),0)</f>
        <v>0</v>
      </c>
      <c r="BC631" s="3">
        <f ca="1">IFERROR(INDEX(INDIRECT("day_wise_sales_data!$B$2:$BZ$599"),MATCH(resource!$CC631,day_wise_sales_data!$A$2:$A$500,0),MATCH(resource!BC$2,INDIRECT("day_wise_sales_data!$B$1:$BZ$1"),0)),0)</f>
        <v>0</v>
      </c>
      <c r="BD631" s="3">
        <f ca="1">IFERROR(INDEX(INDIRECT("day_wise_sales_data!$B$2:$BZ$599"),MATCH(resource!$CC631,day_wise_sales_data!$A$2:$A$500,0),MATCH(resource!BD$2,INDIRECT("day_wise_sales_data!$B$1:$BZ$1"),0)),0)</f>
        <v>0</v>
      </c>
      <c r="BE631" s="3">
        <f ca="1">IFERROR(INDEX(INDIRECT("day_wise_sales_data!$B$2:$BZ$599"),MATCH(resource!$CC631,day_wise_sales_data!$A$2:$A$500,0),MATCH(resource!BE$2,INDIRECT("day_wise_sales_data!$B$1:$BZ$1"),0)),0)</f>
        <v>0</v>
      </c>
      <c r="BF631" s="3">
        <f ca="1">IFERROR(INDEX(INDIRECT("day_wise_sales_data!$B$2:$BZ$599"),MATCH(resource!$CC631,day_wise_sales_data!$A$2:$A$500,0),MATCH(resource!BF$2,INDIRECT("day_wise_sales_data!$B$1:$BZ$1"),0)),0)</f>
        <v>0</v>
      </c>
      <c r="BG631" s="3">
        <f ca="1">IFERROR(INDEX(INDIRECT("day_wise_sales_data!$B$2:$BZ$599"),MATCH(resource!$CC631,day_wise_sales_data!$A$2:$A$500,0),MATCH(resource!BG$2,INDIRECT("day_wise_sales_data!$B$1:$BZ$1"),0)),0)</f>
        <v>0</v>
      </c>
      <c r="BH631" s="3">
        <f ca="1">IFERROR(INDEX(INDIRECT("day_wise_sales_data!$B$2:$BZ$599"),MATCH(resource!$CC631,day_wise_sales_data!$A$2:$A$500,0),MATCH(resource!BH$2,INDIRECT("day_wise_sales_data!$B$1:$BZ$1"),0)),0)</f>
        <v>0</v>
      </c>
      <c r="BI631" s="3">
        <f ca="1">IFERROR(INDEX(INDIRECT("day_wise_sales_data!$B$2:$BZ$599"),MATCH(resource!$CC631,day_wise_sales_data!$A$2:$A$500,0),MATCH(resource!BI$2,INDIRECT("day_wise_sales_data!$B$1:$BZ$1"),0)),0)</f>
        <v>0</v>
      </c>
      <c r="BJ631" s="3">
        <f ca="1">IFERROR(INDEX(INDIRECT("day_wise_sales_data!$B$2:$BZ$599"),MATCH(resource!$CC631,day_wise_sales_data!$A$2:$A$500,0),MATCH(resource!BJ$2,INDIRECT("day_wise_sales_data!$B$1:$BZ$1"),0)),0)</f>
        <v>0</v>
      </c>
      <c r="BK631" s="3">
        <f ca="1">IFERROR(INDEX(INDIRECT("day_wise_sales_data!$B$2:$BZ$599"),MATCH(resource!$CC631,day_wise_sales_data!$A$2:$A$500,0),MATCH(resource!BK$2,INDIRECT("day_wise_sales_data!$B$1:$BZ$1"),0)),0)</f>
        <v>0</v>
      </c>
      <c r="BL631" s="3">
        <f ca="1">IFERROR(INDEX(INDIRECT("day_wise_sales_data!$B$2:$BZ$599"),MATCH(resource!$CC631,day_wise_sales_data!$A$2:$A$500,0),MATCH(resource!BL$2,INDIRECT("day_wise_sales_data!$B$1:$BZ$1"),0)),0)</f>
        <v>0</v>
      </c>
      <c r="BM631" s="3">
        <f ca="1">IFERROR(INDEX(INDIRECT("day_wise_sales_data!$B$2:$BZ$599"),MATCH(resource!$CC631,day_wise_sales_data!$A$2:$A$500,0),MATCH(resource!BM$2,INDIRECT("day_wise_sales_data!$B$1:$BZ$1"),0)),0)</f>
        <v>0</v>
      </c>
      <c r="BN631" s="3">
        <f ca="1">IFERROR(INDEX(INDIRECT("day_wise_sales_data!$B$2:$BZ$599"),MATCH(resource!$CC631,day_wise_sales_data!$A$2:$A$500,0),MATCH(resource!BN$2,INDIRECT("day_wise_sales_data!$B$1:$BZ$1"),0)),0)</f>
        <v>0</v>
      </c>
      <c r="BO631" s="3">
        <f ca="1">IFERROR(INDEX(INDIRECT("day_wise_sales_data!$B$2:$BZ$599"),MATCH(resource!$CC631,day_wise_sales_data!$A$2:$A$500,0),MATCH(resource!BO$2,INDIRECT("day_wise_sales_data!$B$1:$BZ$1"),0)),0)</f>
        <v>0</v>
      </c>
      <c r="BP631" s="3">
        <f ca="1">IFERROR(INDEX(INDIRECT("day_wise_sales_data!$B$2:$BZ$599"),MATCH(resource!$CC631,day_wise_sales_data!$A$2:$A$500,0),MATCH(resource!BP$2,INDIRECT("day_wise_sales_data!$B$1:$BZ$1"),0)),0)</f>
        <v>0</v>
      </c>
      <c r="BQ631" s="3">
        <f ca="1">IFERROR(INDEX(INDIRECT("day_wise_sales_data!$B$2:$BZ$599"),MATCH(resource!$CC631,day_wise_sales_data!$A$2:$A$500,0),MATCH(resource!BQ$2,INDIRECT("day_wise_sales_data!$B$1:$BZ$1"),0)),0)</f>
        <v>0</v>
      </c>
      <c r="BR631" s="3">
        <f ca="1">IFERROR(INDEX(INDIRECT("day_wise_sales_data!$B$2:$BZ$599"),MATCH(resource!$CC631,day_wise_sales_data!$A$2:$A$500,0),MATCH(resource!BR$2,INDIRECT("day_wise_sales_data!$B$1:$BZ$1"),0)),0)</f>
        <v>0</v>
      </c>
      <c r="BS631" s="3">
        <f ca="1">IFERROR(INDEX(INDIRECT("day_wise_sales_data!$B$2:$BZ$599"),MATCH(resource!$CC631,day_wise_sales_data!$A$2:$A$500,0),MATCH(resource!BS$2,INDIRECT("day_wise_sales_data!$B$1:$BZ$1"),0)),0)</f>
        <v>0</v>
      </c>
      <c r="BT631" s="3">
        <f ca="1">IFERROR(INDEX(INDIRECT("day_wise_sales_data!$B$2:$BZ$599"),MATCH(resource!$CC631,day_wise_sales_data!$A$2:$A$500,0),MATCH(resource!BT$2,INDIRECT("day_wise_sales_data!$B$1:$BZ$1"),0)),0)</f>
        <v>0</v>
      </c>
      <c r="BU631" s="3">
        <f ca="1">IFERROR(INDEX(INDIRECT("day_wise_sales_data!$B$2:$BZ$599"),MATCH(resource!$CC631,day_wise_sales_data!$A$2:$A$500,0),MATCH(resource!BU$2,INDIRECT("day_wise_sales_data!$B$1:$BZ$1"),0)),0)</f>
        <v>0</v>
      </c>
      <c r="BV631" s="3">
        <f ca="1">IFERROR(INDEX(INDIRECT("day_wise_sales_data!$B$2:$BZ$599"),MATCH(resource!$CC631,day_wise_sales_data!$A$2:$A$500,0),MATCH(resource!BV$2,INDIRECT("day_wise_sales_data!$B$1:$BZ$1"),0)),0)</f>
        <v>0</v>
      </c>
      <c r="BW631" s="3">
        <f ca="1">IFERROR(INDEX(INDIRECT("day_wise_sales_data!$B$2:$BZ$599"),MATCH(resource!$CC631,day_wise_sales_data!$A$2:$A$500,0),MATCH(resource!BW$2,INDIRECT("day_wise_sales_data!$B$1:$BZ$1"),0)),0)</f>
        <v>0</v>
      </c>
      <c r="BX631" s="3">
        <f ca="1">IFERROR(INDEX(INDIRECT("day_wise_sales_data!$B$2:$BZ$599"),MATCH(resource!$CC631,day_wise_sales_data!$A$2:$A$500,0),MATCH(resource!BX$2,INDIRECT("day_wise_sales_data!$B$1:$BZ$1"),0)),0)</f>
        <v>0</v>
      </c>
      <c r="BY631" s="3">
        <f ca="1">IFERROR(INDEX(INDIRECT("day_wise_sales_data!$B$2:$BZ$599"),MATCH(resource!$CC631,day_wise_sales_data!$A$2:$A$500,0),MATCH(resource!BY$2,INDIRECT("day_wise_sales_data!$B$1:$BZ$1"),0)),0)</f>
        <v>0</v>
      </c>
      <c r="BZ631" s="3">
        <f ca="1">IFERROR(INDEX(INDIRECT("day_wise_sales_data!$B$2:$BZ$599"),MATCH(resource!$CC631,day_wise_sales_data!$A$2:$A$500,0),MATCH(resource!BZ$2,INDIRECT("day_wise_sales_data!$B$1:$BZ$1"),0)),0)</f>
        <v>0</v>
      </c>
      <c r="CA631" s="3">
        <f ca="1">IFERROR(INDEX(INDIRECT("day_wise_sales_data!$B$2:$BZ$599"),MATCH(resource!$CC631,day_wise_sales_data!$A$2:$A$500,0),MATCH(resource!CA$2,INDIRECT("day_wise_sales_data!$B$1:$BZ$1"),0)),0)</f>
        <v>0</v>
      </c>
      <c r="CC631" s="4">
        <f>sales_data!H630</f>
        <v>0</v>
      </c>
      <c r="CD631" s="1">
        <v>629</v>
      </c>
      <c r="CE631" s="1" t="str">
        <f>IF(AQ631=report!$AQ$3,resource!CD631,"")</f>
        <v/>
      </c>
      <c r="CF631" s="5" t="str">
        <f>IFERROR(SMALL($CE$3:$CE$1001,ROWS($CE$3:CE631)),"")</f>
        <v/>
      </c>
      <c r="CH631">
        <f>IFERROR(VLOOKUP($CC631,data_pull!$E$22:$G$700,2,0),0)</f>
        <v>0</v>
      </c>
      <c r="DK631" s="3" t="str">
        <f>IFERROR(INDEX(COD_SALES!$B$5:$Z$500,MATCH(resource!$CC631,COD_SALES!$A$5:$A$500,0),MATCH(resource!DK$2,COD_SALES!$B$4:$Z$4,0)),"")</f>
        <v/>
      </c>
      <c r="DL631" s="3" t="str">
        <f>IFERROR(INDEX(COD_SALES!$B$5:$Z$500,MATCH(resource!$CC631,COD_SALES!$A$5:$A$500,0),MATCH(resource!DL$2,COD_SALES!$B$4:$Z$4,0)),"")</f>
        <v/>
      </c>
      <c r="DM631" s="3" t="str">
        <f>IFERROR(INDEX(COD_SALES!$B$5:$Z$500,MATCH(resource!$CC631,COD_SALES!$A$5:$A$500,0),MATCH(resource!DM$2,COD_SALES!$B$4:$Z$4,0)),"")</f>
        <v/>
      </c>
      <c r="DN631" s="3" t="str">
        <f>IFERROR(INDEX(COD_SALES!$B$5:$Z$500,MATCH(resource!$CC631,COD_SALES!$A$5:$A$500,0),MATCH(resource!DN$2,COD_SALES!$B$4:$Z$4,0)),"")</f>
        <v/>
      </c>
      <c r="DO631" s="3" t="str">
        <f>IFERROR(INDEX(COD_SALES!$B$5:$Z$500,MATCH(resource!$CC631,COD_SALES!$A$5:$A$500,0),MATCH(resource!DO$2,COD_SALES!$B$4:$Z$4,0)),"")</f>
        <v/>
      </c>
      <c r="DP631" s="3" t="str">
        <f>IFERROR(INDEX(COD_SALES!$B$5:$Z$500,MATCH(resource!$CC631,COD_SALES!$A$5:$A$500,0),MATCH(resource!DP$2,COD_SALES!$B$4:$Z$4,0)),"")</f>
        <v/>
      </c>
      <c r="DQ631" s="3" t="str">
        <f>IFERROR(INDEX(COD_SALES!$B$5:$Z$500,MATCH(resource!$CC631,COD_SALES!$A$5:$A$500,0),MATCH(resource!DQ$2,COD_SALES!$B$4:$Z$4,0)),"")</f>
        <v/>
      </c>
      <c r="DR631" s="3" t="str">
        <f>IFERROR(INDEX(COD_SALES!$B$5:$Z$500,MATCH(resource!$CC631,COD_SALES!$A$5:$A$500,0),MATCH(resource!DR$2,COD_SALES!$B$4:$Z$4,0)),"")</f>
        <v/>
      </c>
      <c r="DS631" s="3" t="str">
        <f>IFERROR(INDEX(COD_SALES!$B$5:$Z$500,MATCH(resource!$CC631,COD_SALES!$A$5:$A$500,0),MATCH(resource!DS$2,COD_SALES!$B$4:$Z$4,0)),"")</f>
        <v/>
      </c>
      <c r="DT631" s="3" t="str">
        <f>IFERROR(INDEX(COD_SALES!$B$5:$Z$500,MATCH(resource!$CC631,COD_SALES!$A$5:$A$500,0),MATCH(resource!DT$2,COD_SALES!$B$4:$Z$4,0)),"")</f>
        <v/>
      </c>
      <c r="DU631" s="3" t="str">
        <f>IFERROR(INDEX(COD_SALES!$B$5:$Z$500,MATCH(resource!$CC631,COD_SALES!$A$5:$A$500,0),MATCH(resource!DU$2,COD_SALES!$B$4:$Z$4,0)),"")</f>
        <v/>
      </c>
      <c r="DV631" s="3" t="str">
        <f>IFERROR(INDEX(COD_SALES!$B$5:$Z$500,MATCH(resource!$CC631,COD_SALES!$A$5:$A$500,0),MATCH(resource!DV$2,COD_SALES!$B$4:$Z$4,0)),"")</f>
        <v/>
      </c>
      <c r="DW631" s="3" t="str">
        <f>IFERROR(INDEX(COD_SALES!$B$5:$Z$500,MATCH(resource!$CC631,COD_SALES!$A$5:$A$500,0),MATCH(resource!DW$2,COD_SALES!$B$4:$Z$4,0)),"")</f>
        <v/>
      </c>
      <c r="DX631" s="3" t="str">
        <f>IFERROR(INDEX(COD_SALES!$B$5:$Z$500,MATCH(resource!$CC631,COD_SALES!$A$5:$A$500,0),MATCH(resource!DX$2,COD_SALES!$B$4:$Z$4,0)),"")</f>
        <v/>
      </c>
      <c r="DY631" s="3" t="str">
        <f>IFERROR(INDEX(COD_SALES!$B$5:$Z$500,MATCH(resource!$CC631,COD_SALES!$A$5:$A$500,0),MATCH(resource!DY$2,COD_SALES!$B$4:$Z$4,0)),"")</f>
        <v/>
      </c>
      <c r="DZ631" s="3" t="str">
        <f>IFERROR(INDEX(COD_SALES!$B$5:$Z$500,MATCH(resource!$CC631,COD_SALES!$A$5:$A$500,0),MATCH(resource!DZ$2,COD_SALES!$B$4:$Z$4,0)),"")</f>
        <v/>
      </c>
      <c r="EA631" s="3" t="str">
        <f>IFERROR(INDEX(COD_SALES!$B$5:$Z$500,MATCH(resource!$CC631,COD_SALES!$A$5:$A$500,0),MATCH(resource!EA$2,COD_SALES!$B$4:$Z$4,0)),"")</f>
        <v/>
      </c>
      <c r="EB631" s="3">
        <f t="shared" si="134"/>
        <v>0</v>
      </c>
      <c r="EW631" s="3">
        <f>IFERROR(VLOOKUP(CC631,data_pull!$AO$25:$AR$546,2,0),0)</f>
        <v>0</v>
      </c>
      <c r="EX631" s="1">
        <f>IFERROR(VLOOKUP(CC631,data_pull!$AO$25:$AR$546,4,0),0)</f>
        <v>0</v>
      </c>
    </row>
    <row r="632" spans="13:154" x14ac:dyDescent="0.25"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4">
        <f>sales_data!B631</f>
        <v>0</v>
      </c>
      <c r="AR632" s="4">
        <f>sales_data!C631</f>
        <v>0</v>
      </c>
      <c r="AS632" s="5" t="str">
        <f t="shared" si="133"/>
        <v/>
      </c>
      <c r="AT632" s="4">
        <f>sales_data!I631</f>
        <v>0</v>
      </c>
      <c r="AU632" s="4">
        <f>sales_data!W631</f>
        <v>0</v>
      </c>
      <c r="AV632" s="1">
        <f>sales_data!N631</f>
        <v>0</v>
      </c>
      <c r="AW632" s="1">
        <f>sales_data!P631</f>
        <v>0</v>
      </c>
      <c r="AX632" s="3">
        <f ca="1">IFERROR(INDEX(INDIRECT("day_wise_sales_data!$B$2:$BZ$599"),MATCH(resource!$CC632,day_wise_sales_data!$A$2:$A$500,0),MATCH(resource!AX$2,INDIRECT("day_wise_sales_data!$B$1:$BZ$1"),0)),0)</f>
        <v>0</v>
      </c>
      <c r="AY632" s="3">
        <f ca="1">IFERROR(INDEX(INDIRECT("day_wise_sales_data!$B$2:$BZ$599"),MATCH(resource!$CC632,day_wise_sales_data!$A$2:$A$500,0),MATCH(resource!AY$2,INDIRECT("day_wise_sales_data!$B$1:$BZ$1"),0)),0)</f>
        <v>0</v>
      </c>
      <c r="AZ632" s="3">
        <f ca="1">IFERROR(INDEX(INDIRECT("day_wise_sales_data!$B$2:$BZ$599"),MATCH(resource!$CC632,day_wise_sales_data!$A$2:$A$500,0),MATCH(resource!AZ$2,INDIRECT("day_wise_sales_data!$B$1:$BZ$1"),0)),0)</f>
        <v>0</v>
      </c>
      <c r="BA632" s="3">
        <f ca="1">IFERROR(INDEX(INDIRECT("day_wise_sales_data!$B$2:$BZ$599"),MATCH(resource!$CC632,day_wise_sales_data!$A$2:$A$500,0),MATCH(resource!BA$2,INDIRECT("day_wise_sales_data!$B$1:$BZ$1"),0)),0)</f>
        <v>0</v>
      </c>
      <c r="BB632" s="3">
        <f ca="1">IFERROR(INDEX(INDIRECT("day_wise_sales_data!$B$2:$BZ$599"),MATCH(resource!$CC632,day_wise_sales_data!$A$2:$A$500,0),MATCH(resource!BB$2,INDIRECT("day_wise_sales_data!$B$1:$BZ$1"),0)),0)</f>
        <v>0</v>
      </c>
      <c r="BC632" s="3">
        <f ca="1">IFERROR(INDEX(INDIRECT("day_wise_sales_data!$B$2:$BZ$599"),MATCH(resource!$CC632,day_wise_sales_data!$A$2:$A$500,0),MATCH(resource!BC$2,INDIRECT("day_wise_sales_data!$B$1:$BZ$1"),0)),0)</f>
        <v>0</v>
      </c>
      <c r="BD632" s="3">
        <f ca="1">IFERROR(INDEX(INDIRECT("day_wise_sales_data!$B$2:$BZ$599"),MATCH(resource!$CC632,day_wise_sales_data!$A$2:$A$500,0),MATCH(resource!BD$2,INDIRECT("day_wise_sales_data!$B$1:$BZ$1"),0)),0)</f>
        <v>0</v>
      </c>
      <c r="BE632" s="3">
        <f ca="1">IFERROR(INDEX(INDIRECT("day_wise_sales_data!$B$2:$BZ$599"),MATCH(resource!$CC632,day_wise_sales_data!$A$2:$A$500,0),MATCH(resource!BE$2,INDIRECT("day_wise_sales_data!$B$1:$BZ$1"),0)),0)</f>
        <v>0</v>
      </c>
      <c r="BF632" s="3">
        <f ca="1">IFERROR(INDEX(INDIRECT("day_wise_sales_data!$B$2:$BZ$599"),MATCH(resource!$CC632,day_wise_sales_data!$A$2:$A$500,0),MATCH(resource!BF$2,INDIRECT("day_wise_sales_data!$B$1:$BZ$1"),0)),0)</f>
        <v>0</v>
      </c>
      <c r="BG632" s="3">
        <f ca="1">IFERROR(INDEX(INDIRECT("day_wise_sales_data!$B$2:$BZ$599"),MATCH(resource!$CC632,day_wise_sales_data!$A$2:$A$500,0),MATCH(resource!BG$2,INDIRECT("day_wise_sales_data!$B$1:$BZ$1"),0)),0)</f>
        <v>0</v>
      </c>
      <c r="BH632" s="3">
        <f ca="1">IFERROR(INDEX(INDIRECT("day_wise_sales_data!$B$2:$BZ$599"),MATCH(resource!$CC632,day_wise_sales_data!$A$2:$A$500,0),MATCH(resource!BH$2,INDIRECT("day_wise_sales_data!$B$1:$BZ$1"),0)),0)</f>
        <v>0</v>
      </c>
      <c r="BI632" s="3">
        <f ca="1">IFERROR(INDEX(INDIRECT("day_wise_sales_data!$B$2:$BZ$599"),MATCH(resource!$CC632,day_wise_sales_data!$A$2:$A$500,0),MATCH(resource!BI$2,INDIRECT("day_wise_sales_data!$B$1:$BZ$1"),0)),0)</f>
        <v>0</v>
      </c>
      <c r="BJ632" s="3">
        <f ca="1">IFERROR(INDEX(INDIRECT("day_wise_sales_data!$B$2:$BZ$599"),MATCH(resource!$CC632,day_wise_sales_data!$A$2:$A$500,0),MATCH(resource!BJ$2,INDIRECT("day_wise_sales_data!$B$1:$BZ$1"),0)),0)</f>
        <v>0</v>
      </c>
      <c r="BK632" s="3">
        <f ca="1">IFERROR(INDEX(INDIRECT("day_wise_sales_data!$B$2:$BZ$599"),MATCH(resource!$CC632,day_wise_sales_data!$A$2:$A$500,0),MATCH(resource!BK$2,INDIRECT("day_wise_sales_data!$B$1:$BZ$1"),0)),0)</f>
        <v>0</v>
      </c>
      <c r="BL632" s="3">
        <f ca="1">IFERROR(INDEX(INDIRECT("day_wise_sales_data!$B$2:$BZ$599"),MATCH(resource!$CC632,day_wise_sales_data!$A$2:$A$500,0),MATCH(resource!BL$2,INDIRECT("day_wise_sales_data!$B$1:$BZ$1"),0)),0)</f>
        <v>0</v>
      </c>
      <c r="BM632" s="3">
        <f ca="1">IFERROR(INDEX(INDIRECT("day_wise_sales_data!$B$2:$BZ$599"),MATCH(resource!$CC632,day_wise_sales_data!$A$2:$A$500,0),MATCH(resource!BM$2,INDIRECT("day_wise_sales_data!$B$1:$BZ$1"),0)),0)</f>
        <v>0</v>
      </c>
      <c r="BN632" s="3">
        <f ca="1">IFERROR(INDEX(INDIRECT("day_wise_sales_data!$B$2:$BZ$599"),MATCH(resource!$CC632,day_wise_sales_data!$A$2:$A$500,0),MATCH(resource!BN$2,INDIRECT("day_wise_sales_data!$B$1:$BZ$1"),0)),0)</f>
        <v>0</v>
      </c>
      <c r="BO632" s="3">
        <f ca="1">IFERROR(INDEX(INDIRECT("day_wise_sales_data!$B$2:$BZ$599"),MATCH(resource!$CC632,day_wise_sales_data!$A$2:$A$500,0),MATCH(resource!BO$2,INDIRECT("day_wise_sales_data!$B$1:$BZ$1"),0)),0)</f>
        <v>0</v>
      </c>
      <c r="BP632" s="3">
        <f ca="1">IFERROR(INDEX(INDIRECT("day_wise_sales_data!$B$2:$BZ$599"),MATCH(resource!$CC632,day_wise_sales_data!$A$2:$A$500,0),MATCH(resource!BP$2,INDIRECT("day_wise_sales_data!$B$1:$BZ$1"),0)),0)</f>
        <v>0</v>
      </c>
      <c r="BQ632" s="3">
        <f ca="1">IFERROR(INDEX(INDIRECT("day_wise_sales_data!$B$2:$BZ$599"),MATCH(resource!$CC632,day_wise_sales_data!$A$2:$A$500,0),MATCH(resource!BQ$2,INDIRECT("day_wise_sales_data!$B$1:$BZ$1"),0)),0)</f>
        <v>0</v>
      </c>
      <c r="BR632" s="3">
        <f ca="1">IFERROR(INDEX(INDIRECT("day_wise_sales_data!$B$2:$BZ$599"),MATCH(resource!$CC632,day_wise_sales_data!$A$2:$A$500,0),MATCH(resource!BR$2,INDIRECT("day_wise_sales_data!$B$1:$BZ$1"),0)),0)</f>
        <v>0</v>
      </c>
      <c r="BS632" s="3">
        <f ca="1">IFERROR(INDEX(INDIRECT("day_wise_sales_data!$B$2:$BZ$599"),MATCH(resource!$CC632,day_wise_sales_data!$A$2:$A$500,0),MATCH(resource!BS$2,INDIRECT("day_wise_sales_data!$B$1:$BZ$1"),0)),0)</f>
        <v>0</v>
      </c>
      <c r="BT632" s="3">
        <f ca="1">IFERROR(INDEX(INDIRECT("day_wise_sales_data!$B$2:$BZ$599"),MATCH(resource!$CC632,day_wise_sales_data!$A$2:$A$500,0),MATCH(resource!BT$2,INDIRECT("day_wise_sales_data!$B$1:$BZ$1"),0)),0)</f>
        <v>0</v>
      </c>
      <c r="BU632" s="3">
        <f ca="1">IFERROR(INDEX(INDIRECT("day_wise_sales_data!$B$2:$BZ$599"),MATCH(resource!$CC632,day_wise_sales_data!$A$2:$A$500,0),MATCH(resource!BU$2,INDIRECT("day_wise_sales_data!$B$1:$BZ$1"),0)),0)</f>
        <v>0</v>
      </c>
      <c r="BV632" s="3">
        <f ca="1">IFERROR(INDEX(INDIRECT("day_wise_sales_data!$B$2:$BZ$599"),MATCH(resource!$CC632,day_wise_sales_data!$A$2:$A$500,0),MATCH(resource!BV$2,INDIRECT("day_wise_sales_data!$B$1:$BZ$1"),0)),0)</f>
        <v>0</v>
      </c>
      <c r="BW632" s="3">
        <f ca="1">IFERROR(INDEX(INDIRECT("day_wise_sales_data!$B$2:$BZ$599"),MATCH(resource!$CC632,day_wise_sales_data!$A$2:$A$500,0),MATCH(resource!BW$2,INDIRECT("day_wise_sales_data!$B$1:$BZ$1"),0)),0)</f>
        <v>0</v>
      </c>
      <c r="BX632" s="3">
        <f ca="1">IFERROR(INDEX(INDIRECT("day_wise_sales_data!$B$2:$BZ$599"),MATCH(resource!$CC632,day_wise_sales_data!$A$2:$A$500,0),MATCH(resource!BX$2,INDIRECT("day_wise_sales_data!$B$1:$BZ$1"),0)),0)</f>
        <v>0</v>
      </c>
      <c r="BY632" s="3">
        <f ca="1">IFERROR(INDEX(INDIRECT("day_wise_sales_data!$B$2:$BZ$599"),MATCH(resource!$CC632,day_wise_sales_data!$A$2:$A$500,0),MATCH(resource!BY$2,INDIRECT("day_wise_sales_data!$B$1:$BZ$1"),0)),0)</f>
        <v>0</v>
      </c>
      <c r="BZ632" s="3">
        <f ca="1">IFERROR(INDEX(INDIRECT("day_wise_sales_data!$B$2:$BZ$599"),MATCH(resource!$CC632,day_wise_sales_data!$A$2:$A$500,0),MATCH(resource!BZ$2,INDIRECT("day_wise_sales_data!$B$1:$BZ$1"),0)),0)</f>
        <v>0</v>
      </c>
      <c r="CA632" s="3">
        <f ca="1">IFERROR(INDEX(INDIRECT("day_wise_sales_data!$B$2:$BZ$599"),MATCH(resource!$CC632,day_wise_sales_data!$A$2:$A$500,0),MATCH(resource!CA$2,INDIRECT("day_wise_sales_data!$B$1:$BZ$1"),0)),0)</f>
        <v>0</v>
      </c>
      <c r="CC632" s="4">
        <f>sales_data!H631</f>
        <v>0</v>
      </c>
      <c r="CD632" s="1">
        <v>630</v>
      </c>
      <c r="CE632" s="1" t="str">
        <f>IF(AQ632=report!$AQ$3,resource!CD632,"")</f>
        <v/>
      </c>
      <c r="CF632" s="5" t="str">
        <f>IFERROR(SMALL($CE$3:$CE$1001,ROWS($CE$3:CE632)),"")</f>
        <v/>
      </c>
      <c r="CH632">
        <f>IFERROR(VLOOKUP($CC632,data_pull!$E$22:$G$700,2,0),0)</f>
        <v>0</v>
      </c>
      <c r="DK632" s="3" t="str">
        <f>IFERROR(INDEX(COD_SALES!$B$5:$Z$500,MATCH(resource!$CC632,COD_SALES!$A$5:$A$500,0),MATCH(resource!DK$2,COD_SALES!$B$4:$Z$4,0)),"")</f>
        <v/>
      </c>
      <c r="DL632" s="3" t="str">
        <f>IFERROR(INDEX(COD_SALES!$B$5:$Z$500,MATCH(resource!$CC632,COD_SALES!$A$5:$A$500,0),MATCH(resource!DL$2,COD_SALES!$B$4:$Z$4,0)),"")</f>
        <v/>
      </c>
      <c r="DM632" s="3" t="str">
        <f>IFERROR(INDEX(COD_SALES!$B$5:$Z$500,MATCH(resource!$CC632,COD_SALES!$A$5:$A$500,0),MATCH(resource!DM$2,COD_SALES!$B$4:$Z$4,0)),"")</f>
        <v/>
      </c>
      <c r="DN632" s="3" t="str">
        <f>IFERROR(INDEX(COD_SALES!$B$5:$Z$500,MATCH(resource!$CC632,COD_SALES!$A$5:$A$500,0),MATCH(resource!DN$2,COD_SALES!$B$4:$Z$4,0)),"")</f>
        <v/>
      </c>
      <c r="DO632" s="3" t="str">
        <f>IFERROR(INDEX(COD_SALES!$B$5:$Z$500,MATCH(resource!$CC632,COD_SALES!$A$5:$A$500,0),MATCH(resource!DO$2,COD_SALES!$B$4:$Z$4,0)),"")</f>
        <v/>
      </c>
      <c r="DP632" s="3" t="str">
        <f>IFERROR(INDEX(COD_SALES!$B$5:$Z$500,MATCH(resource!$CC632,COD_SALES!$A$5:$A$500,0),MATCH(resource!DP$2,COD_SALES!$B$4:$Z$4,0)),"")</f>
        <v/>
      </c>
      <c r="DQ632" s="3" t="str">
        <f>IFERROR(INDEX(COD_SALES!$B$5:$Z$500,MATCH(resource!$CC632,COD_SALES!$A$5:$A$500,0),MATCH(resource!DQ$2,COD_SALES!$B$4:$Z$4,0)),"")</f>
        <v/>
      </c>
      <c r="DR632" s="3" t="str">
        <f>IFERROR(INDEX(COD_SALES!$B$5:$Z$500,MATCH(resource!$CC632,COD_SALES!$A$5:$A$500,0),MATCH(resource!DR$2,COD_SALES!$B$4:$Z$4,0)),"")</f>
        <v/>
      </c>
      <c r="DS632" s="3" t="str">
        <f>IFERROR(INDEX(COD_SALES!$B$5:$Z$500,MATCH(resource!$CC632,COD_SALES!$A$5:$A$500,0),MATCH(resource!DS$2,COD_SALES!$B$4:$Z$4,0)),"")</f>
        <v/>
      </c>
      <c r="DT632" s="3" t="str">
        <f>IFERROR(INDEX(COD_SALES!$B$5:$Z$500,MATCH(resource!$CC632,COD_SALES!$A$5:$A$500,0),MATCH(resource!DT$2,COD_SALES!$B$4:$Z$4,0)),"")</f>
        <v/>
      </c>
      <c r="DU632" s="3" t="str">
        <f>IFERROR(INDEX(COD_SALES!$B$5:$Z$500,MATCH(resource!$CC632,COD_SALES!$A$5:$A$500,0),MATCH(resource!DU$2,COD_SALES!$B$4:$Z$4,0)),"")</f>
        <v/>
      </c>
      <c r="DV632" s="3" t="str">
        <f>IFERROR(INDEX(COD_SALES!$B$5:$Z$500,MATCH(resource!$CC632,COD_SALES!$A$5:$A$500,0),MATCH(resource!DV$2,COD_SALES!$B$4:$Z$4,0)),"")</f>
        <v/>
      </c>
      <c r="DW632" s="3" t="str">
        <f>IFERROR(INDEX(COD_SALES!$B$5:$Z$500,MATCH(resource!$CC632,COD_SALES!$A$5:$A$500,0),MATCH(resource!DW$2,COD_SALES!$B$4:$Z$4,0)),"")</f>
        <v/>
      </c>
      <c r="DX632" s="3" t="str">
        <f>IFERROR(INDEX(COD_SALES!$B$5:$Z$500,MATCH(resource!$CC632,COD_SALES!$A$5:$A$500,0),MATCH(resource!DX$2,COD_SALES!$B$4:$Z$4,0)),"")</f>
        <v/>
      </c>
      <c r="DY632" s="3" t="str">
        <f>IFERROR(INDEX(COD_SALES!$B$5:$Z$500,MATCH(resource!$CC632,COD_SALES!$A$5:$A$500,0),MATCH(resource!DY$2,COD_SALES!$B$4:$Z$4,0)),"")</f>
        <v/>
      </c>
      <c r="DZ632" s="3" t="str">
        <f>IFERROR(INDEX(COD_SALES!$B$5:$Z$500,MATCH(resource!$CC632,COD_SALES!$A$5:$A$500,0),MATCH(resource!DZ$2,COD_SALES!$B$4:$Z$4,0)),"")</f>
        <v/>
      </c>
      <c r="EA632" s="3" t="str">
        <f>IFERROR(INDEX(COD_SALES!$B$5:$Z$500,MATCH(resource!$CC632,COD_SALES!$A$5:$A$500,0),MATCH(resource!EA$2,COD_SALES!$B$4:$Z$4,0)),"")</f>
        <v/>
      </c>
      <c r="EB632" s="3">
        <f t="shared" si="134"/>
        <v>0</v>
      </c>
      <c r="EW632" s="3">
        <f>IFERROR(VLOOKUP(CC632,data_pull!$AO$25:$AR$546,2,0),0)</f>
        <v>0</v>
      </c>
      <c r="EX632" s="1">
        <f>IFERROR(VLOOKUP(CC632,data_pull!$AO$25:$AR$546,4,0),0)</f>
        <v>0</v>
      </c>
    </row>
    <row r="633" spans="13:154" x14ac:dyDescent="0.25"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4">
        <f>sales_data!B632</f>
        <v>0</v>
      </c>
      <c r="AR633" s="4">
        <f>sales_data!C632</f>
        <v>0</v>
      </c>
      <c r="AS633" s="5" t="str">
        <f t="shared" si="133"/>
        <v/>
      </c>
      <c r="AT633" s="4">
        <f>sales_data!I632</f>
        <v>0</v>
      </c>
      <c r="AU633" s="4">
        <f>sales_data!W632</f>
        <v>0</v>
      </c>
      <c r="AV633" s="1">
        <f>sales_data!N632</f>
        <v>0</v>
      </c>
      <c r="AW633" s="1">
        <f>sales_data!P632</f>
        <v>0</v>
      </c>
      <c r="AX633" s="3">
        <f ca="1">IFERROR(INDEX(INDIRECT("day_wise_sales_data!$B$2:$BZ$599"),MATCH(resource!$CC633,day_wise_sales_data!$A$2:$A$500,0),MATCH(resource!AX$2,INDIRECT("day_wise_sales_data!$B$1:$BZ$1"),0)),0)</f>
        <v>0</v>
      </c>
      <c r="AY633" s="3">
        <f ca="1">IFERROR(INDEX(INDIRECT("day_wise_sales_data!$B$2:$BZ$599"),MATCH(resource!$CC633,day_wise_sales_data!$A$2:$A$500,0),MATCH(resource!AY$2,INDIRECT("day_wise_sales_data!$B$1:$BZ$1"),0)),0)</f>
        <v>0</v>
      </c>
      <c r="AZ633" s="3">
        <f ca="1">IFERROR(INDEX(INDIRECT("day_wise_sales_data!$B$2:$BZ$599"),MATCH(resource!$CC633,day_wise_sales_data!$A$2:$A$500,0),MATCH(resource!AZ$2,INDIRECT("day_wise_sales_data!$B$1:$BZ$1"),0)),0)</f>
        <v>0</v>
      </c>
      <c r="BA633" s="3">
        <f ca="1">IFERROR(INDEX(INDIRECT("day_wise_sales_data!$B$2:$BZ$599"),MATCH(resource!$CC633,day_wise_sales_data!$A$2:$A$500,0),MATCH(resource!BA$2,INDIRECT("day_wise_sales_data!$B$1:$BZ$1"),0)),0)</f>
        <v>0</v>
      </c>
      <c r="BB633" s="3">
        <f ca="1">IFERROR(INDEX(INDIRECT("day_wise_sales_data!$B$2:$BZ$599"),MATCH(resource!$CC633,day_wise_sales_data!$A$2:$A$500,0),MATCH(resource!BB$2,INDIRECT("day_wise_sales_data!$B$1:$BZ$1"),0)),0)</f>
        <v>0</v>
      </c>
      <c r="BC633" s="3">
        <f ca="1">IFERROR(INDEX(INDIRECT("day_wise_sales_data!$B$2:$BZ$599"),MATCH(resource!$CC633,day_wise_sales_data!$A$2:$A$500,0),MATCH(resource!BC$2,INDIRECT("day_wise_sales_data!$B$1:$BZ$1"),0)),0)</f>
        <v>0</v>
      </c>
      <c r="BD633" s="3">
        <f ca="1">IFERROR(INDEX(INDIRECT("day_wise_sales_data!$B$2:$BZ$599"),MATCH(resource!$CC633,day_wise_sales_data!$A$2:$A$500,0),MATCH(resource!BD$2,INDIRECT("day_wise_sales_data!$B$1:$BZ$1"),0)),0)</f>
        <v>0</v>
      </c>
      <c r="BE633" s="3">
        <f ca="1">IFERROR(INDEX(INDIRECT("day_wise_sales_data!$B$2:$BZ$599"),MATCH(resource!$CC633,day_wise_sales_data!$A$2:$A$500,0),MATCH(resource!BE$2,INDIRECT("day_wise_sales_data!$B$1:$BZ$1"),0)),0)</f>
        <v>0</v>
      </c>
      <c r="BF633" s="3">
        <f ca="1">IFERROR(INDEX(INDIRECT("day_wise_sales_data!$B$2:$BZ$599"),MATCH(resource!$CC633,day_wise_sales_data!$A$2:$A$500,0),MATCH(resource!BF$2,INDIRECT("day_wise_sales_data!$B$1:$BZ$1"),0)),0)</f>
        <v>0</v>
      </c>
      <c r="BG633" s="3">
        <f ca="1">IFERROR(INDEX(INDIRECT("day_wise_sales_data!$B$2:$BZ$599"),MATCH(resource!$CC633,day_wise_sales_data!$A$2:$A$500,0),MATCH(resource!BG$2,INDIRECT("day_wise_sales_data!$B$1:$BZ$1"),0)),0)</f>
        <v>0</v>
      </c>
      <c r="BH633" s="3">
        <f ca="1">IFERROR(INDEX(INDIRECT("day_wise_sales_data!$B$2:$BZ$599"),MATCH(resource!$CC633,day_wise_sales_data!$A$2:$A$500,0),MATCH(resource!BH$2,INDIRECT("day_wise_sales_data!$B$1:$BZ$1"),0)),0)</f>
        <v>0</v>
      </c>
      <c r="BI633" s="3">
        <f ca="1">IFERROR(INDEX(INDIRECT("day_wise_sales_data!$B$2:$BZ$599"),MATCH(resource!$CC633,day_wise_sales_data!$A$2:$A$500,0),MATCH(resource!BI$2,INDIRECT("day_wise_sales_data!$B$1:$BZ$1"),0)),0)</f>
        <v>0</v>
      </c>
      <c r="BJ633" s="3">
        <f ca="1">IFERROR(INDEX(INDIRECT("day_wise_sales_data!$B$2:$BZ$599"),MATCH(resource!$CC633,day_wise_sales_data!$A$2:$A$500,0),MATCH(resource!BJ$2,INDIRECT("day_wise_sales_data!$B$1:$BZ$1"),0)),0)</f>
        <v>0</v>
      </c>
      <c r="BK633" s="3">
        <f ca="1">IFERROR(INDEX(INDIRECT("day_wise_sales_data!$B$2:$BZ$599"),MATCH(resource!$CC633,day_wise_sales_data!$A$2:$A$500,0),MATCH(resource!BK$2,INDIRECT("day_wise_sales_data!$B$1:$BZ$1"),0)),0)</f>
        <v>0</v>
      </c>
      <c r="BL633" s="3">
        <f ca="1">IFERROR(INDEX(INDIRECT("day_wise_sales_data!$B$2:$BZ$599"),MATCH(resource!$CC633,day_wise_sales_data!$A$2:$A$500,0),MATCH(resource!BL$2,INDIRECT("day_wise_sales_data!$B$1:$BZ$1"),0)),0)</f>
        <v>0</v>
      </c>
      <c r="BM633" s="3">
        <f ca="1">IFERROR(INDEX(INDIRECT("day_wise_sales_data!$B$2:$BZ$599"),MATCH(resource!$CC633,day_wise_sales_data!$A$2:$A$500,0),MATCH(resource!BM$2,INDIRECT("day_wise_sales_data!$B$1:$BZ$1"),0)),0)</f>
        <v>0</v>
      </c>
      <c r="BN633" s="3">
        <f ca="1">IFERROR(INDEX(INDIRECT("day_wise_sales_data!$B$2:$BZ$599"),MATCH(resource!$CC633,day_wise_sales_data!$A$2:$A$500,0),MATCH(resource!BN$2,INDIRECT("day_wise_sales_data!$B$1:$BZ$1"),0)),0)</f>
        <v>0</v>
      </c>
      <c r="BO633" s="3">
        <f ca="1">IFERROR(INDEX(INDIRECT("day_wise_sales_data!$B$2:$BZ$599"),MATCH(resource!$CC633,day_wise_sales_data!$A$2:$A$500,0),MATCH(resource!BO$2,INDIRECT("day_wise_sales_data!$B$1:$BZ$1"),0)),0)</f>
        <v>0</v>
      </c>
      <c r="BP633" s="3">
        <f ca="1">IFERROR(INDEX(INDIRECT("day_wise_sales_data!$B$2:$BZ$599"),MATCH(resource!$CC633,day_wise_sales_data!$A$2:$A$500,0),MATCH(resource!BP$2,INDIRECT("day_wise_sales_data!$B$1:$BZ$1"),0)),0)</f>
        <v>0</v>
      </c>
      <c r="BQ633" s="3">
        <f ca="1">IFERROR(INDEX(INDIRECT("day_wise_sales_data!$B$2:$BZ$599"),MATCH(resource!$CC633,day_wise_sales_data!$A$2:$A$500,0),MATCH(resource!BQ$2,INDIRECT("day_wise_sales_data!$B$1:$BZ$1"),0)),0)</f>
        <v>0</v>
      </c>
      <c r="BR633" s="3">
        <f ca="1">IFERROR(INDEX(INDIRECT("day_wise_sales_data!$B$2:$BZ$599"),MATCH(resource!$CC633,day_wise_sales_data!$A$2:$A$500,0),MATCH(resource!BR$2,INDIRECT("day_wise_sales_data!$B$1:$BZ$1"),0)),0)</f>
        <v>0</v>
      </c>
      <c r="BS633" s="3">
        <f ca="1">IFERROR(INDEX(INDIRECT("day_wise_sales_data!$B$2:$BZ$599"),MATCH(resource!$CC633,day_wise_sales_data!$A$2:$A$500,0),MATCH(resource!BS$2,INDIRECT("day_wise_sales_data!$B$1:$BZ$1"),0)),0)</f>
        <v>0</v>
      </c>
      <c r="BT633" s="3">
        <f ca="1">IFERROR(INDEX(INDIRECT("day_wise_sales_data!$B$2:$BZ$599"),MATCH(resource!$CC633,day_wise_sales_data!$A$2:$A$500,0),MATCH(resource!BT$2,INDIRECT("day_wise_sales_data!$B$1:$BZ$1"),0)),0)</f>
        <v>0</v>
      </c>
      <c r="BU633" s="3">
        <f ca="1">IFERROR(INDEX(INDIRECT("day_wise_sales_data!$B$2:$BZ$599"),MATCH(resource!$CC633,day_wise_sales_data!$A$2:$A$500,0),MATCH(resource!BU$2,INDIRECT("day_wise_sales_data!$B$1:$BZ$1"),0)),0)</f>
        <v>0</v>
      </c>
      <c r="BV633" s="3">
        <f ca="1">IFERROR(INDEX(INDIRECT("day_wise_sales_data!$B$2:$BZ$599"),MATCH(resource!$CC633,day_wise_sales_data!$A$2:$A$500,0),MATCH(resource!BV$2,INDIRECT("day_wise_sales_data!$B$1:$BZ$1"),0)),0)</f>
        <v>0</v>
      </c>
      <c r="BW633" s="3">
        <f ca="1">IFERROR(INDEX(INDIRECT("day_wise_sales_data!$B$2:$BZ$599"),MATCH(resource!$CC633,day_wise_sales_data!$A$2:$A$500,0),MATCH(resource!BW$2,INDIRECT("day_wise_sales_data!$B$1:$BZ$1"),0)),0)</f>
        <v>0</v>
      </c>
      <c r="BX633" s="3">
        <f ca="1">IFERROR(INDEX(INDIRECT("day_wise_sales_data!$B$2:$BZ$599"),MATCH(resource!$CC633,day_wise_sales_data!$A$2:$A$500,0),MATCH(resource!BX$2,INDIRECT("day_wise_sales_data!$B$1:$BZ$1"),0)),0)</f>
        <v>0</v>
      </c>
      <c r="BY633" s="3">
        <f ca="1">IFERROR(INDEX(INDIRECT("day_wise_sales_data!$B$2:$BZ$599"),MATCH(resource!$CC633,day_wise_sales_data!$A$2:$A$500,0),MATCH(resource!BY$2,INDIRECT("day_wise_sales_data!$B$1:$BZ$1"),0)),0)</f>
        <v>0</v>
      </c>
      <c r="BZ633" s="3">
        <f ca="1">IFERROR(INDEX(INDIRECT("day_wise_sales_data!$B$2:$BZ$599"),MATCH(resource!$CC633,day_wise_sales_data!$A$2:$A$500,0),MATCH(resource!BZ$2,INDIRECT("day_wise_sales_data!$B$1:$BZ$1"),0)),0)</f>
        <v>0</v>
      </c>
      <c r="CA633" s="3">
        <f ca="1">IFERROR(INDEX(INDIRECT("day_wise_sales_data!$B$2:$BZ$599"),MATCH(resource!$CC633,day_wise_sales_data!$A$2:$A$500,0),MATCH(resource!CA$2,INDIRECT("day_wise_sales_data!$B$1:$BZ$1"),0)),0)</f>
        <v>0</v>
      </c>
      <c r="CC633" s="4">
        <f>sales_data!H632</f>
        <v>0</v>
      </c>
      <c r="CD633" s="1">
        <v>631</v>
      </c>
      <c r="CE633" s="1" t="str">
        <f>IF(AQ633=report!$AQ$3,resource!CD633,"")</f>
        <v/>
      </c>
      <c r="CF633" s="5" t="str">
        <f>IFERROR(SMALL($CE$3:$CE$1001,ROWS($CE$3:CE633)),"")</f>
        <v/>
      </c>
      <c r="CH633">
        <f>IFERROR(VLOOKUP($CC633,data_pull!$E$22:$G$700,2,0),0)</f>
        <v>0</v>
      </c>
      <c r="DK633" s="3" t="str">
        <f>IFERROR(INDEX(COD_SALES!$B$5:$Z$500,MATCH(resource!$CC633,COD_SALES!$A$5:$A$500,0),MATCH(resource!DK$2,COD_SALES!$B$4:$Z$4,0)),"")</f>
        <v/>
      </c>
      <c r="DL633" s="3" t="str">
        <f>IFERROR(INDEX(COD_SALES!$B$5:$Z$500,MATCH(resource!$CC633,COD_SALES!$A$5:$A$500,0),MATCH(resource!DL$2,COD_SALES!$B$4:$Z$4,0)),"")</f>
        <v/>
      </c>
      <c r="DM633" s="3" t="str">
        <f>IFERROR(INDEX(COD_SALES!$B$5:$Z$500,MATCH(resource!$CC633,COD_SALES!$A$5:$A$500,0),MATCH(resource!DM$2,COD_SALES!$B$4:$Z$4,0)),"")</f>
        <v/>
      </c>
      <c r="DN633" s="3" t="str">
        <f>IFERROR(INDEX(COD_SALES!$B$5:$Z$500,MATCH(resource!$CC633,COD_SALES!$A$5:$A$500,0),MATCH(resource!DN$2,COD_SALES!$B$4:$Z$4,0)),"")</f>
        <v/>
      </c>
      <c r="DO633" s="3" t="str">
        <f>IFERROR(INDEX(COD_SALES!$B$5:$Z$500,MATCH(resource!$CC633,COD_SALES!$A$5:$A$500,0),MATCH(resource!DO$2,COD_SALES!$B$4:$Z$4,0)),"")</f>
        <v/>
      </c>
      <c r="DP633" s="3" t="str">
        <f>IFERROR(INDEX(COD_SALES!$B$5:$Z$500,MATCH(resource!$CC633,COD_SALES!$A$5:$A$500,0),MATCH(resource!DP$2,COD_SALES!$B$4:$Z$4,0)),"")</f>
        <v/>
      </c>
      <c r="DQ633" s="3" t="str">
        <f>IFERROR(INDEX(COD_SALES!$B$5:$Z$500,MATCH(resource!$CC633,COD_SALES!$A$5:$A$500,0),MATCH(resource!DQ$2,COD_SALES!$B$4:$Z$4,0)),"")</f>
        <v/>
      </c>
      <c r="DR633" s="3" t="str">
        <f>IFERROR(INDEX(COD_SALES!$B$5:$Z$500,MATCH(resource!$CC633,COD_SALES!$A$5:$A$500,0),MATCH(resource!DR$2,COD_SALES!$B$4:$Z$4,0)),"")</f>
        <v/>
      </c>
      <c r="DS633" s="3" t="str">
        <f>IFERROR(INDEX(COD_SALES!$B$5:$Z$500,MATCH(resource!$CC633,COD_SALES!$A$5:$A$500,0),MATCH(resource!DS$2,COD_SALES!$B$4:$Z$4,0)),"")</f>
        <v/>
      </c>
      <c r="DT633" s="3" t="str">
        <f>IFERROR(INDEX(COD_SALES!$B$5:$Z$500,MATCH(resource!$CC633,COD_SALES!$A$5:$A$500,0),MATCH(resource!DT$2,COD_SALES!$B$4:$Z$4,0)),"")</f>
        <v/>
      </c>
      <c r="DU633" s="3" t="str">
        <f>IFERROR(INDEX(COD_SALES!$B$5:$Z$500,MATCH(resource!$CC633,COD_SALES!$A$5:$A$500,0),MATCH(resource!DU$2,COD_SALES!$B$4:$Z$4,0)),"")</f>
        <v/>
      </c>
      <c r="DV633" s="3" t="str">
        <f>IFERROR(INDEX(COD_SALES!$B$5:$Z$500,MATCH(resource!$CC633,COD_SALES!$A$5:$A$500,0),MATCH(resource!DV$2,COD_SALES!$B$4:$Z$4,0)),"")</f>
        <v/>
      </c>
      <c r="DW633" s="3" t="str">
        <f>IFERROR(INDEX(COD_SALES!$B$5:$Z$500,MATCH(resource!$CC633,COD_SALES!$A$5:$A$500,0),MATCH(resource!DW$2,COD_SALES!$B$4:$Z$4,0)),"")</f>
        <v/>
      </c>
      <c r="DX633" s="3" t="str">
        <f>IFERROR(INDEX(COD_SALES!$B$5:$Z$500,MATCH(resource!$CC633,COD_SALES!$A$5:$A$500,0),MATCH(resource!DX$2,COD_SALES!$B$4:$Z$4,0)),"")</f>
        <v/>
      </c>
      <c r="DY633" s="3" t="str">
        <f>IFERROR(INDEX(COD_SALES!$B$5:$Z$500,MATCH(resource!$CC633,COD_SALES!$A$5:$A$500,0),MATCH(resource!DY$2,COD_SALES!$B$4:$Z$4,0)),"")</f>
        <v/>
      </c>
      <c r="DZ633" s="3" t="str">
        <f>IFERROR(INDEX(COD_SALES!$B$5:$Z$500,MATCH(resource!$CC633,COD_SALES!$A$5:$A$500,0),MATCH(resource!DZ$2,COD_SALES!$B$4:$Z$4,0)),"")</f>
        <v/>
      </c>
      <c r="EA633" s="3" t="str">
        <f>IFERROR(INDEX(COD_SALES!$B$5:$Z$500,MATCH(resource!$CC633,COD_SALES!$A$5:$A$500,0),MATCH(resource!EA$2,COD_SALES!$B$4:$Z$4,0)),"")</f>
        <v/>
      </c>
      <c r="EB633" s="3">
        <f t="shared" si="134"/>
        <v>0</v>
      </c>
      <c r="EW633" s="3">
        <f>IFERROR(VLOOKUP(CC633,data_pull!$AO$25:$AR$546,2,0),0)</f>
        <v>0</v>
      </c>
      <c r="EX633" s="1">
        <f>IFERROR(VLOOKUP(CC633,data_pull!$AO$25:$AR$546,4,0),0)</f>
        <v>0</v>
      </c>
    </row>
    <row r="634" spans="13:154" x14ac:dyDescent="0.25"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4">
        <f>sales_data!B633</f>
        <v>0</v>
      </c>
      <c r="AR634" s="4">
        <f>sales_data!C633</f>
        <v>0</v>
      </c>
      <c r="AS634" s="5" t="str">
        <f t="shared" si="133"/>
        <v/>
      </c>
      <c r="AT634" s="4">
        <f>sales_data!I633</f>
        <v>0</v>
      </c>
      <c r="AU634" s="4">
        <f>sales_data!W633</f>
        <v>0</v>
      </c>
      <c r="AV634" s="1">
        <f>sales_data!N633</f>
        <v>0</v>
      </c>
      <c r="AW634" s="1">
        <f>sales_data!P633</f>
        <v>0</v>
      </c>
      <c r="AX634" s="3">
        <f ca="1">IFERROR(INDEX(INDIRECT("day_wise_sales_data!$B$2:$BZ$599"),MATCH(resource!$CC634,day_wise_sales_data!$A$2:$A$500,0),MATCH(resource!AX$2,INDIRECT("day_wise_sales_data!$B$1:$BZ$1"),0)),0)</f>
        <v>0</v>
      </c>
      <c r="AY634" s="3">
        <f ca="1">IFERROR(INDEX(INDIRECT("day_wise_sales_data!$B$2:$BZ$599"),MATCH(resource!$CC634,day_wise_sales_data!$A$2:$A$500,0),MATCH(resource!AY$2,INDIRECT("day_wise_sales_data!$B$1:$BZ$1"),0)),0)</f>
        <v>0</v>
      </c>
      <c r="AZ634" s="3">
        <f ca="1">IFERROR(INDEX(INDIRECT("day_wise_sales_data!$B$2:$BZ$599"),MATCH(resource!$CC634,day_wise_sales_data!$A$2:$A$500,0),MATCH(resource!AZ$2,INDIRECT("day_wise_sales_data!$B$1:$BZ$1"),0)),0)</f>
        <v>0</v>
      </c>
      <c r="BA634" s="3">
        <f ca="1">IFERROR(INDEX(INDIRECT("day_wise_sales_data!$B$2:$BZ$599"),MATCH(resource!$CC634,day_wise_sales_data!$A$2:$A$500,0),MATCH(resource!BA$2,INDIRECT("day_wise_sales_data!$B$1:$BZ$1"),0)),0)</f>
        <v>0</v>
      </c>
      <c r="BB634" s="3">
        <f ca="1">IFERROR(INDEX(INDIRECT("day_wise_sales_data!$B$2:$BZ$599"),MATCH(resource!$CC634,day_wise_sales_data!$A$2:$A$500,0),MATCH(resource!BB$2,INDIRECT("day_wise_sales_data!$B$1:$BZ$1"),0)),0)</f>
        <v>0</v>
      </c>
      <c r="BC634" s="3">
        <f ca="1">IFERROR(INDEX(INDIRECT("day_wise_sales_data!$B$2:$BZ$599"),MATCH(resource!$CC634,day_wise_sales_data!$A$2:$A$500,0),MATCH(resource!BC$2,INDIRECT("day_wise_sales_data!$B$1:$BZ$1"),0)),0)</f>
        <v>0</v>
      </c>
      <c r="BD634" s="3">
        <f ca="1">IFERROR(INDEX(INDIRECT("day_wise_sales_data!$B$2:$BZ$599"),MATCH(resource!$CC634,day_wise_sales_data!$A$2:$A$500,0),MATCH(resource!BD$2,INDIRECT("day_wise_sales_data!$B$1:$BZ$1"),0)),0)</f>
        <v>0</v>
      </c>
      <c r="BE634" s="3">
        <f ca="1">IFERROR(INDEX(INDIRECT("day_wise_sales_data!$B$2:$BZ$599"),MATCH(resource!$CC634,day_wise_sales_data!$A$2:$A$500,0),MATCH(resource!BE$2,INDIRECT("day_wise_sales_data!$B$1:$BZ$1"),0)),0)</f>
        <v>0</v>
      </c>
      <c r="BF634" s="3">
        <f ca="1">IFERROR(INDEX(INDIRECT("day_wise_sales_data!$B$2:$BZ$599"),MATCH(resource!$CC634,day_wise_sales_data!$A$2:$A$500,0),MATCH(resource!BF$2,INDIRECT("day_wise_sales_data!$B$1:$BZ$1"),0)),0)</f>
        <v>0</v>
      </c>
      <c r="BG634" s="3">
        <f ca="1">IFERROR(INDEX(INDIRECT("day_wise_sales_data!$B$2:$BZ$599"),MATCH(resource!$CC634,day_wise_sales_data!$A$2:$A$500,0),MATCH(resource!BG$2,INDIRECT("day_wise_sales_data!$B$1:$BZ$1"),0)),0)</f>
        <v>0</v>
      </c>
      <c r="BH634" s="3">
        <f ca="1">IFERROR(INDEX(INDIRECT("day_wise_sales_data!$B$2:$BZ$599"),MATCH(resource!$CC634,day_wise_sales_data!$A$2:$A$500,0),MATCH(resource!BH$2,INDIRECT("day_wise_sales_data!$B$1:$BZ$1"),0)),0)</f>
        <v>0</v>
      </c>
      <c r="BI634" s="3">
        <f ca="1">IFERROR(INDEX(INDIRECT("day_wise_sales_data!$B$2:$BZ$599"),MATCH(resource!$CC634,day_wise_sales_data!$A$2:$A$500,0),MATCH(resource!BI$2,INDIRECT("day_wise_sales_data!$B$1:$BZ$1"),0)),0)</f>
        <v>0</v>
      </c>
      <c r="BJ634" s="3">
        <f ca="1">IFERROR(INDEX(INDIRECT("day_wise_sales_data!$B$2:$BZ$599"),MATCH(resource!$CC634,day_wise_sales_data!$A$2:$A$500,0),MATCH(resource!BJ$2,INDIRECT("day_wise_sales_data!$B$1:$BZ$1"),0)),0)</f>
        <v>0</v>
      </c>
      <c r="BK634" s="3">
        <f ca="1">IFERROR(INDEX(INDIRECT("day_wise_sales_data!$B$2:$BZ$599"),MATCH(resource!$CC634,day_wise_sales_data!$A$2:$A$500,0),MATCH(resource!BK$2,INDIRECT("day_wise_sales_data!$B$1:$BZ$1"),0)),0)</f>
        <v>0</v>
      </c>
      <c r="BL634" s="3">
        <f ca="1">IFERROR(INDEX(INDIRECT("day_wise_sales_data!$B$2:$BZ$599"),MATCH(resource!$CC634,day_wise_sales_data!$A$2:$A$500,0),MATCH(resource!BL$2,INDIRECT("day_wise_sales_data!$B$1:$BZ$1"),0)),0)</f>
        <v>0</v>
      </c>
      <c r="BM634" s="3">
        <f ca="1">IFERROR(INDEX(INDIRECT("day_wise_sales_data!$B$2:$BZ$599"),MATCH(resource!$CC634,day_wise_sales_data!$A$2:$A$500,0),MATCH(resource!BM$2,INDIRECT("day_wise_sales_data!$B$1:$BZ$1"),0)),0)</f>
        <v>0</v>
      </c>
      <c r="BN634" s="3">
        <f ca="1">IFERROR(INDEX(INDIRECT("day_wise_sales_data!$B$2:$BZ$599"),MATCH(resource!$CC634,day_wise_sales_data!$A$2:$A$500,0),MATCH(resource!BN$2,INDIRECT("day_wise_sales_data!$B$1:$BZ$1"),0)),0)</f>
        <v>0</v>
      </c>
      <c r="BO634" s="3">
        <f ca="1">IFERROR(INDEX(INDIRECT("day_wise_sales_data!$B$2:$BZ$599"),MATCH(resource!$CC634,day_wise_sales_data!$A$2:$A$500,0),MATCH(resource!BO$2,INDIRECT("day_wise_sales_data!$B$1:$BZ$1"),0)),0)</f>
        <v>0</v>
      </c>
      <c r="BP634" s="3">
        <f ca="1">IFERROR(INDEX(INDIRECT("day_wise_sales_data!$B$2:$BZ$599"),MATCH(resource!$CC634,day_wise_sales_data!$A$2:$A$500,0),MATCH(resource!BP$2,INDIRECT("day_wise_sales_data!$B$1:$BZ$1"),0)),0)</f>
        <v>0</v>
      </c>
      <c r="BQ634" s="3">
        <f ca="1">IFERROR(INDEX(INDIRECT("day_wise_sales_data!$B$2:$BZ$599"),MATCH(resource!$CC634,day_wise_sales_data!$A$2:$A$500,0),MATCH(resource!BQ$2,INDIRECT("day_wise_sales_data!$B$1:$BZ$1"),0)),0)</f>
        <v>0</v>
      </c>
      <c r="BR634" s="3">
        <f ca="1">IFERROR(INDEX(INDIRECT("day_wise_sales_data!$B$2:$BZ$599"),MATCH(resource!$CC634,day_wise_sales_data!$A$2:$A$500,0),MATCH(resource!BR$2,INDIRECT("day_wise_sales_data!$B$1:$BZ$1"),0)),0)</f>
        <v>0</v>
      </c>
      <c r="BS634" s="3">
        <f ca="1">IFERROR(INDEX(INDIRECT("day_wise_sales_data!$B$2:$BZ$599"),MATCH(resource!$CC634,day_wise_sales_data!$A$2:$A$500,0),MATCH(resource!BS$2,INDIRECT("day_wise_sales_data!$B$1:$BZ$1"),0)),0)</f>
        <v>0</v>
      </c>
      <c r="BT634" s="3">
        <f ca="1">IFERROR(INDEX(INDIRECT("day_wise_sales_data!$B$2:$BZ$599"),MATCH(resource!$CC634,day_wise_sales_data!$A$2:$A$500,0),MATCH(resource!BT$2,INDIRECT("day_wise_sales_data!$B$1:$BZ$1"),0)),0)</f>
        <v>0</v>
      </c>
      <c r="BU634" s="3">
        <f ca="1">IFERROR(INDEX(INDIRECT("day_wise_sales_data!$B$2:$BZ$599"),MATCH(resource!$CC634,day_wise_sales_data!$A$2:$A$500,0),MATCH(resource!BU$2,INDIRECT("day_wise_sales_data!$B$1:$BZ$1"),0)),0)</f>
        <v>0</v>
      </c>
      <c r="BV634" s="3">
        <f ca="1">IFERROR(INDEX(INDIRECT("day_wise_sales_data!$B$2:$BZ$599"),MATCH(resource!$CC634,day_wise_sales_data!$A$2:$A$500,0),MATCH(resource!BV$2,INDIRECT("day_wise_sales_data!$B$1:$BZ$1"),0)),0)</f>
        <v>0</v>
      </c>
      <c r="BW634" s="3">
        <f ca="1">IFERROR(INDEX(INDIRECT("day_wise_sales_data!$B$2:$BZ$599"),MATCH(resource!$CC634,day_wise_sales_data!$A$2:$A$500,0),MATCH(resource!BW$2,INDIRECT("day_wise_sales_data!$B$1:$BZ$1"),0)),0)</f>
        <v>0</v>
      </c>
      <c r="BX634" s="3">
        <f ca="1">IFERROR(INDEX(INDIRECT("day_wise_sales_data!$B$2:$BZ$599"),MATCH(resource!$CC634,day_wise_sales_data!$A$2:$A$500,0),MATCH(resource!BX$2,INDIRECT("day_wise_sales_data!$B$1:$BZ$1"),0)),0)</f>
        <v>0</v>
      </c>
      <c r="BY634" s="3">
        <f ca="1">IFERROR(INDEX(INDIRECT("day_wise_sales_data!$B$2:$BZ$599"),MATCH(resource!$CC634,day_wise_sales_data!$A$2:$A$500,0),MATCH(resource!BY$2,INDIRECT("day_wise_sales_data!$B$1:$BZ$1"),0)),0)</f>
        <v>0</v>
      </c>
      <c r="BZ634" s="3">
        <f ca="1">IFERROR(INDEX(INDIRECT("day_wise_sales_data!$B$2:$BZ$599"),MATCH(resource!$CC634,day_wise_sales_data!$A$2:$A$500,0),MATCH(resource!BZ$2,INDIRECT("day_wise_sales_data!$B$1:$BZ$1"),0)),0)</f>
        <v>0</v>
      </c>
      <c r="CA634" s="3">
        <f ca="1">IFERROR(INDEX(INDIRECT("day_wise_sales_data!$B$2:$BZ$599"),MATCH(resource!$CC634,day_wise_sales_data!$A$2:$A$500,0),MATCH(resource!CA$2,INDIRECT("day_wise_sales_data!$B$1:$BZ$1"),0)),0)</f>
        <v>0</v>
      </c>
      <c r="CC634" s="4">
        <f>sales_data!H633</f>
        <v>0</v>
      </c>
      <c r="CD634" s="1">
        <v>632</v>
      </c>
      <c r="CE634" s="1" t="str">
        <f>IF(AQ634=report!$AQ$3,resource!CD634,"")</f>
        <v/>
      </c>
      <c r="CF634" s="5" t="str">
        <f>IFERROR(SMALL($CE$3:$CE$1001,ROWS($CE$3:CE634)),"")</f>
        <v/>
      </c>
      <c r="CH634">
        <f>IFERROR(VLOOKUP($CC634,data_pull!$E$22:$G$700,2,0),0)</f>
        <v>0</v>
      </c>
      <c r="DK634" s="3" t="str">
        <f>IFERROR(INDEX(COD_SALES!$B$5:$Z$500,MATCH(resource!$CC634,COD_SALES!$A$5:$A$500,0),MATCH(resource!DK$2,COD_SALES!$B$4:$Z$4,0)),"")</f>
        <v/>
      </c>
      <c r="DL634" s="3" t="str">
        <f>IFERROR(INDEX(COD_SALES!$B$5:$Z$500,MATCH(resource!$CC634,COD_SALES!$A$5:$A$500,0),MATCH(resource!DL$2,COD_SALES!$B$4:$Z$4,0)),"")</f>
        <v/>
      </c>
      <c r="DM634" s="3" t="str">
        <f>IFERROR(INDEX(COD_SALES!$B$5:$Z$500,MATCH(resource!$CC634,COD_SALES!$A$5:$A$500,0),MATCH(resource!DM$2,COD_SALES!$B$4:$Z$4,0)),"")</f>
        <v/>
      </c>
      <c r="DN634" s="3" t="str">
        <f>IFERROR(INDEX(COD_SALES!$B$5:$Z$500,MATCH(resource!$CC634,COD_SALES!$A$5:$A$500,0),MATCH(resource!DN$2,COD_SALES!$B$4:$Z$4,0)),"")</f>
        <v/>
      </c>
      <c r="DO634" s="3" t="str">
        <f>IFERROR(INDEX(COD_SALES!$B$5:$Z$500,MATCH(resource!$CC634,COD_SALES!$A$5:$A$500,0),MATCH(resource!DO$2,COD_SALES!$B$4:$Z$4,0)),"")</f>
        <v/>
      </c>
      <c r="DP634" s="3" t="str">
        <f>IFERROR(INDEX(COD_SALES!$B$5:$Z$500,MATCH(resource!$CC634,COD_SALES!$A$5:$A$500,0),MATCH(resource!DP$2,COD_SALES!$B$4:$Z$4,0)),"")</f>
        <v/>
      </c>
      <c r="DQ634" s="3" t="str">
        <f>IFERROR(INDEX(COD_SALES!$B$5:$Z$500,MATCH(resource!$CC634,COD_SALES!$A$5:$A$500,0),MATCH(resource!DQ$2,COD_SALES!$B$4:$Z$4,0)),"")</f>
        <v/>
      </c>
      <c r="DR634" s="3" t="str">
        <f>IFERROR(INDEX(COD_SALES!$B$5:$Z$500,MATCH(resource!$CC634,COD_SALES!$A$5:$A$500,0),MATCH(resource!DR$2,COD_SALES!$B$4:$Z$4,0)),"")</f>
        <v/>
      </c>
      <c r="DS634" s="3" t="str">
        <f>IFERROR(INDEX(COD_SALES!$B$5:$Z$500,MATCH(resource!$CC634,COD_SALES!$A$5:$A$500,0),MATCH(resource!DS$2,COD_SALES!$B$4:$Z$4,0)),"")</f>
        <v/>
      </c>
      <c r="DT634" s="3" t="str">
        <f>IFERROR(INDEX(COD_SALES!$B$5:$Z$500,MATCH(resource!$CC634,COD_SALES!$A$5:$A$500,0),MATCH(resource!DT$2,COD_SALES!$B$4:$Z$4,0)),"")</f>
        <v/>
      </c>
      <c r="DU634" s="3" t="str">
        <f>IFERROR(INDEX(COD_SALES!$B$5:$Z$500,MATCH(resource!$CC634,COD_SALES!$A$5:$A$500,0),MATCH(resource!DU$2,COD_SALES!$B$4:$Z$4,0)),"")</f>
        <v/>
      </c>
      <c r="DV634" s="3" t="str">
        <f>IFERROR(INDEX(COD_SALES!$B$5:$Z$500,MATCH(resource!$CC634,COD_SALES!$A$5:$A$500,0),MATCH(resource!DV$2,COD_SALES!$B$4:$Z$4,0)),"")</f>
        <v/>
      </c>
      <c r="DW634" s="3" t="str">
        <f>IFERROR(INDEX(COD_SALES!$B$5:$Z$500,MATCH(resource!$CC634,COD_SALES!$A$5:$A$500,0),MATCH(resource!DW$2,COD_SALES!$B$4:$Z$4,0)),"")</f>
        <v/>
      </c>
      <c r="DX634" s="3" t="str">
        <f>IFERROR(INDEX(COD_SALES!$B$5:$Z$500,MATCH(resource!$CC634,COD_SALES!$A$5:$A$500,0),MATCH(resource!DX$2,COD_SALES!$B$4:$Z$4,0)),"")</f>
        <v/>
      </c>
      <c r="DY634" s="3" t="str">
        <f>IFERROR(INDEX(COD_SALES!$B$5:$Z$500,MATCH(resource!$CC634,COD_SALES!$A$5:$A$500,0),MATCH(resource!DY$2,COD_SALES!$B$4:$Z$4,0)),"")</f>
        <v/>
      </c>
      <c r="DZ634" s="3" t="str">
        <f>IFERROR(INDEX(COD_SALES!$B$5:$Z$500,MATCH(resource!$CC634,COD_SALES!$A$5:$A$500,0),MATCH(resource!DZ$2,COD_SALES!$B$4:$Z$4,0)),"")</f>
        <v/>
      </c>
      <c r="EA634" s="3" t="str">
        <f>IFERROR(INDEX(COD_SALES!$B$5:$Z$500,MATCH(resource!$CC634,COD_SALES!$A$5:$A$500,0),MATCH(resource!EA$2,COD_SALES!$B$4:$Z$4,0)),"")</f>
        <v/>
      </c>
      <c r="EB634" s="3">
        <f t="shared" si="134"/>
        <v>0</v>
      </c>
      <c r="EW634" s="3">
        <f>IFERROR(VLOOKUP(CC634,data_pull!$AO$25:$AR$546,2,0),0)</f>
        <v>0</v>
      </c>
      <c r="EX634" s="1">
        <f>IFERROR(VLOOKUP(CC634,data_pull!$AO$25:$AR$546,4,0),0)</f>
        <v>0</v>
      </c>
    </row>
    <row r="635" spans="13:154" x14ac:dyDescent="0.25"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4">
        <f>sales_data!B634</f>
        <v>0</v>
      </c>
      <c r="AR635" s="4">
        <f>sales_data!C634</f>
        <v>0</v>
      </c>
      <c r="AS635" s="5" t="str">
        <f t="shared" si="133"/>
        <v/>
      </c>
      <c r="AT635" s="4">
        <f>sales_data!I634</f>
        <v>0</v>
      </c>
      <c r="AU635" s="4">
        <f>sales_data!W634</f>
        <v>0</v>
      </c>
      <c r="AV635" s="1">
        <f>sales_data!N634</f>
        <v>0</v>
      </c>
      <c r="AW635" s="1">
        <f>sales_data!P634</f>
        <v>0</v>
      </c>
      <c r="AX635" s="3">
        <f ca="1">IFERROR(INDEX(INDIRECT("day_wise_sales_data!$B$2:$BZ$599"),MATCH(resource!$CC635,day_wise_sales_data!$A$2:$A$500,0),MATCH(resource!AX$2,INDIRECT("day_wise_sales_data!$B$1:$BZ$1"),0)),0)</f>
        <v>0</v>
      </c>
      <c r="AY635" s="3">
        <f ca="1">IFERROR(INDEX(INDIRECT("day_wise_sales_data!$B$2:$BZ$599"),MATCH(resource!$CC635,day_wise_sales_data!$A$2:$A$500,0),MATCH(resource!AY$2,INDIRECT("day_wise_sales_data!$B$1:$BZ$1"),0)),0)</f>
        <v>0</v>
      </c>
      <c r="AZ635" s="3">
        <f ca="1">IFERROR(INDEX(INDIRECT("day_wise_sales_data!$B$2:$BZ$599"),MATCH(resource!$CC635,day_wise_sales_data!$A$2:$A$500,0),MATCH(resource!AZ$2,INDIRECT("day_wise_sales_data!$B$1:$BZ$1"),0)),0)</f>
        <v>0</v>
      </c>
      <c r="BA635" s="3">
        <f ca="1">IFERROR(INDEX(INDIRECT("day_wise_sales_data!$B$2:$BZ$599"),MATCH(resource!$CC635,day_wise_sales_data!$A$2:$A$500,0),MATCH(resource!BA$2,INDIRECT("day_wise_sales_data!$B$1:$BZ$1"),0)),0)</f>
        <v>0</v>
      </c>
      <c r="BB635" s="3">
        <f ca="1">IFERROR(INDEX(INDIRECT("day_wise_sales_data!$B$2:$BZ$599"),MATCH(resource!$CC635,day_wise_sales_data!$A$2:$A$500,0),MATCH(resource!BB$2,INDIRECT("day_wise_sales_data!$B$1:$BZ$1"),0)),0)</f>
        <v>0</v>
      </c>
      <c r="BC635" s="3">
        <f ca="1">IFERROR(INDEX(INDIRECT("day_wise_sales_data!$B$2:$BZ$599"),MATCH(resource!$CC635,day_wise_sales_data!$A$2:$A$500,0),MATCH(resource!BC$2,INDIRECT("day_wise_sales_data!$B$1:$BZ$1"),0)),0)</f>
        <v>0</v>
      </c>
      <c r="BD635" s="3">
        <f ca="1">IFERROR(INDEX(INDIRECT("day_wise_sales_data!$B$2:$BZ$599"),MATCH(resource!$CC635,day_wise_sales_data!$A$2:$A$500,0),MATCH(resource!BD$2,INDIRECT("day_wise_sales_data!$B$1:$BZ$1"),0)),0)</f>
        <v>0</v>
      </c>
      <c r="BE635" s="3">
        <f ca="1">IFERROR(INDEX(INDIRECT("day_wise_sales_data!$B$2:$BZ$599"),MATCH(resource!$CC635,day_wise_sales_data!$A$2:$A$500,0),MATCH(resource!BE$2,INDIRECT("day_wise_sales_data!$B$1:$BZ$1"),0)),0)</f>
        <v>0</v>
      </c>
      <c r="BF635" s="3">
        <f ca="1">IFERROR(INDEX(INDIRECT("day_wise_sales_data!$B$2:$BZ$599"),MATCH(resource!$CC635,day_wise_sales_data!$A$2:$A$500,0),MATCH(resource!BF$2,INDIRECT("day_wise_sales_data!$B$1:$BZ$1"),0)),0)</f>
        <v>0</v>
      </c>
      <c r="BG635" s="3">
        <f ca="1">IFERROR(INDEX(INDIRECT("day_wise_sales_data!$B$2:$BZ$599"),MATCH(resource!$CC635,day_wise_sales_data!$A$2:$A$500,0),MATCH(resource!BG$2,INDIRECT("day_wise_sales_data!$B$1:$BZ$1"),0)),0)</f>
        <v>0</v>
      </c>
      <c r="BH635" s="3">
        <f ca="1">IFERROR(INDEX(INDIRECT("day_wise_sales_data!$B$2:$BZ$599"),MATCH(resource!$CC635,day_wise_sales_data!$A$2:$A$500,0),MATCH(resource!BH$2,INDIRECT("day_wise_sales_data!$B$1:$BZ$1"),0)),0)</f>
        <v>0</v>
      </c>
      <c r="BI635" s="3">
        <f ca="1">IFERROR(INDEX(INDIRECT("day_wise_sales_data!$B$2:$BZ$599"),MATCH(resource!$CC635,day_wise_sales_data!$A$2:$A$500,0),MATCH(resource!BI$2,INDIRECT("day_wise_sales_data!$B$1:$BZ$1"),0)),0)</f>
        <v>0</v>
      </c>
      <c r="BJ635" s="3">
        <f ca="1">IFERROR(INDEX(INDIRECT("day_wise_sales_data!$B$2:$BZ$599"),MATCH(resource!$CC635,day_wise_sales_data!$A$2:$A$500,0),MATCH(resource!BJ$2,INDIRECT("day_wise_sales_data!$B$1:$BZ$1"),0)),0)</f>
        <v>0</v>
      </c>
      <c r="BK635" s="3">
        <f ca="1">IFERROR(INDEX(INDIRECT("day_wise_sales_data!$B$2:$BZ$599"),MATCH(resource!$CC635,day_wise_sales_data!$A$2:$A$500,0),MATCH(resource!BK$2,INDIRECT("day_wise_sales_data!$B$1:$BZ$1"),0)),0)</f>
        <v>0</v>
      </c>
      <c r="BL635" s="3">
        <f ca="1">IFERROR(INDEX(INDIRECT("day_wise_sales_data!$B$2:$BZ$599"),MATCH(resource!$CC635,day_wise_sales_data!$A$2:$A$500,0),MATCH(resource!BL$2,INDIRECT("day_wise_sales_data!$B$1:$BZ$1"),0)),0)</f>
        <v>0</v>
      </c>
      <c r="BM635" s="3">
        <f ca="1">IFERROR(INDEX(INDIRECT("day_wise_sales_data!$B$2:$BZ$599"),MATCH(resource!$CC635,day_wise_sales_data!$A$2:$A$500,0),MATCH(resource!BM$2,INDIRECT("day_wise_sales_data!$B$1:$BZ$1"),0)),0)</f>
        <v>0</v>
      </c>
      <c r="BN635" s="3">
        <f ca="1">IFERROR(INDEX(INDIRECT("day_wise_sales_data!$B$2:$BZ$599"),MATCH(resource!$CC635,day_wise_sales_data!$A$2:$A$500,0),MATCH(resource!BN$2,INDIRECT("day_wise_sales_data!$B$1:$BZ$1"),0)),0)</f>
        <v>0</v>
      </c>
      <c r="BO635" s="3">
        <f ca="1">IFERROR(INDEX(INDIRECT("day_wise_sales_data!$B$2:$BZ$599"),MATCH(resource!$CC635,day_wise_sales_data!$A$2:$A$500,0),MATCH(resource!BO$2,INDIRECT("day_wise_sales_data!$B$1:$BZ$1"),0)),0)</f>
        <v>0</v>
      </c>
      <c r="BP635" s="3">
        <f ca="1">IFERROR(INDEX(INDIRECT("day_wise_sales_data!$B$2:$BZ$599"),MATCH(resource!$CC635,day_wise_sales_data!$A$2:$A$500,0),MATCH(resource!BP$2,INDIRECT("day_wise_sales_data!$B$1:$BZ$1"),0)),0)</f>
        <v>0</v>
      </c>
      <c r="BQ635" s="3">
        <f ca="1">IFERROR(INDEX(INDIRECT("day_wise_sales_data!$B$2:$BZ$599"),MATCH(resource!$CC635,day_wise_sales_data!$A$2:$A$500,0),MATCH(resource!BQ$2,INDIRECT("day_wise_sales_data!$B$1:$BZ$1"),0)),0)</f>
        <v>0</v>
      </c>
      <c r="BR635" s="3">
        <f ca="1">IFERROR(INDEX(INDIRECT("day_wise_sales_data!$B$2:$BZ$599"),MATCH(resource!$CC635,day_wise_sales_data!$A$2:$A$500,0),MATCH(resource!BR$2,INDIRECT("day_wise_sales_data!$B$1:$BZ$1"),0)),0)</f>
        <v>0</v>
      </c>
      <c r="BS635" s="3">
        <f ca="1">IFERROR(INDEX(INDIRECT("day_wise_sales_data!$B$2:$BZ$599"),MATCH(resource!$CC635,day_wise_sales_data!$A$2:$A$500,0),MATCH(resource!BS$2,INDIRECT("day_wise_sales_data!$B$1:$BZ$1"),0)),0)</f>
        <v>0</v>
      </c>
      <c r="BT635" s="3">
        <f ca="1">IFERROR(INDEX(INDIRECT("day_wise_sales_data!$B$2:$BZ$599"),MATCH(resource!$CC635,day_wise_sales_data!$A$2:$A$500,0),MATCH(resource!BT$2,INDIRECT("day_wise_sales_data!$B$1:$BZ$1"),0)),0)</f>
        <v>0</v>
      </c>
      <c r="BU635" s="3">
        <f ca="1">IFERROR(INDEX(INDIRECT("day_wise_sales_data!$B$2:$BZ$599"),MATCH(resource!$CC635,day_wise_sales_data!$A$2:$A$500,0),MATCH(resource!BU$2,INDIRECT("day_wise_sales_data!$B$1:$BZ$1"),0)),0)</f>
        <v>0</v>
      </c>
      <c r="BV635" s="3">
        <f ca="1">IFERROR(INDEX(INDIRECT("day_wise_sales_data!$B$2:$BZ$599"),MATCH(resource!$CC635,day_wise_sales_data!$A$2:$A$500,0),MATCH(resource!BV$2,INDIRECT("day_wise_sales_data!$B$1:$BZ$1"),0)),0)</f>
        <v>0</v>
      </c>
      <c r="BW635" s="3">
        <f ca="1">IFERROR(INDEX(INDIRECT("day_wise_sales_data!$B$2:$BZ$599"),MATCH(resource!$CC635,day_wise_sales_data!$A$2:$A$500,0),MATCH(resource!BW$2,INDIRECT("day_wise_sales_data!$B$1:$BZ$1"),0)),0)</f>
        <v>0</v>
      </c>
      <c r="BX635" s="3">
        <f ca="1">IFERROR(INDEX(INDIRECT("day_wise_sales_data!$B$2:$BZ$599"),MATCH(resource!$CC635,day_wise_sales_data!$A$2:$A$500,0),MATCH(resource!BX$2,INDIRECT("day_wise_sales_data!$B$1:$BZ$1"),0)),0)</f>
        <v>0</v>
      </c>
      <c r="BY635" s="3">
        <f ca="1">IFERROR(INDEX(INDIRECT("day_wise_sales_data!$B$2:$BZ$599"),MATCH(resource!$CC635,day_wise_sales_data!$A$2:$A$500,0),MATCH(resource!BY$2,INDIRECT("day_wise_sales_data!$B$1:$BZ$1"),0)),0)</f>
        <v>0</v>
      </c>
      <c r="BZ635" s="3">
        <f ca="1">IFERROR(INDEX(INDIRECT("day_wise_sales_data!$B$2:$BZ$599"),MATCH(resource!$CC635,day_wise_sales_data!$A$2:$A$500,0),MATCH(resource!BZ$2,INDIRECT("day_wise_sales_data!$B$1:$BZ$1"),0)),0)</f>
        <v>0</v>
      </c>
      <c r="CA635" s="3">
        <f ca="1">IFERROR(INDEX(INDIRECT("day_wise_sales_data!$B$2:$BZ$599"),MATCH(resource!$CC635,day_wise_sales_data!$A$2:$A$500,0),MATCH(resource!CA$2,INDIRECT("day_wise_sales_data!$B$1:$BZ$1"),0)),0)</f>
        <v>0</v>
      </c>
      <c r="CC635" s="4">
        <f>sales_data!H634</f>
        <v>0</v>
      </c>
      <c r="CD635" s="1">
        <v>633</v>
      </c>
      <c r="CE635" s="1" t="str">
        <f>IF(AQ635=report!$AQ$3,resource!CD635,"")</f>
        <v/>
      </c>
      <c r="CF635" s="5" t="str">
        <f>IFERROR(SMALL($CE$3:$CE$1001,ROWS($CE$3:CE635)),"")</f>
        <v/>
      </c>
      <c r="CH635">
        <f>IFERROR(VLOOKUP($CC635,data_pull!$E$22:$G$700,2,0),0)</f>
        <v>0</v>
      </c>
      <c r="DK635" s="3" t="str">
        <f>IFERROR(INDEX(COD_SALES!$B$5:$Z$500,MATCH(resource!$CC635,COD_SALES!$A$5:$A$500,0),MATCH(resource!DK$2,COD_SALES!$B$4:$Z$4,0)),"")</f>
        <v/>
      </c>
      <c r="DL635" s="3" t="str">
        <f>IFERROR(INDEX(COD_SALES!$B$5:$Z$500,MATCH(resource!$CC635,COD_SALES!$A$5:$A$500,0),MATCH(resource!DL$2,COD_SALES!$B$4:$Z$4,0)),"")</f>
        <v/>
      </c>
      <c r="DM635" s="3" t="str">
        <f>IFERROR(INDEX(COD_SALES!$B$5:$Z$500,MATCH(resource!$CC635,COD_SALES!$A$5:$A$500,0),MATCH(resource!DM$2,COD_SALES!$B$4:$Z$4,0)),"")</f>
        <v/>
      </c>
      <c r="DN635" s="3" t="str">
        <f>IFERROR(INDEX(COD_SALES!$B$5:$Z$500,MATCH(resource!$CC635,COD_SALES!$A$5:$A$500,0),MATCH(resource!DN$2,COD_SALES!$B$4:$Z$4,0)),"")</f>
        <v/>
      </c>
      <c r="DO635" s="3" t="str">
        <f>IFERROR(INDEX(COD_SALES!$B$5:$Z$500,MATCH(resource!$CC635,COD_SALES!$A$5:$A$500,0),MATCH(resource!DO$2,COD_SALES!$B$4:$Z$4,0)),"")</f>
        <v/>
      </c>
      <c r="DP635" s="3" t="str">
        <f>IFERROR(INDEX(COD_SALES!$B$5:$Z$500,MATCH(resource!$CC635,COD_SALES!$A$5:$A$500,0),MATCH(resource!DP$2,COD_SALES!$B$4:$Z$4,0)),"")</f>
        <v/>
      </c>
      <c r="DQ635" s="3" t="str">
        <f>IFERROR(INDEX(COD_SALES!$B$5:$Z$500,MATCH(resource!$CC635,COD_SALES!$A$5:$A$500,0),MATCH(resource!DQ$2,COD_SALES!$B$4:$Z$4,0)),"")</f>
        <v/>
      </c>
      <c r="DR635" s="3" t="str">
        <f>IFERROR(INDEX(COD_SALES!$B$5:$Z$500,MATCH(resource!$CC635,COD_SALES!$A$5:$A$500,0),MATCH(resource!DR$2,COD_SALES!$B$4:$Z$4,0)),"")</f>
        <v/>
      </c>
      <c r="DS635" s="3" t="str">
        <f>IFERROR(INDEX(COD_SALES!$B$5:$Z$500,MATCH(resource!$CC635,COD_SALES!$A$5:$A$500,0),MATCH(resource!DS$2,COD_SALES!$B$4:$Z$4,0)),"")</f>
        <v/>
      </c>
      <c r="DT635" s="3" t="str">
        <f>IFERROR(INDEX(COD_SALES!$B$5:$Z$500,MATCH(resource!$CC635,COD_SALES!$A$5:$A$500,0),MATCH(resource!DT$2,COD_SALES!$B$4:$Z$4,0)),"")</f>
        <v/>
      </c>
      <c r="DU635" s="3" t="str">
        <f>IFERROR(INDEX(COD_SALES!$B$5:$Z$500,MATCH(resource!$CC635,COD_SALES!$A$5:$A$500,0),MATCH(resource!DU$2,COD_SALES!$B$4:$Z$4,0)),"")</f>
        <v/>
      </c>
      <c r="DV635" s="3" t="str">
        <f>IFERROR(INDEX(COD_SALES!$B$5:$Z$500,MATCH(resource!$CC635,COD_SALES!$A$5:$A$500,0),MATCH(resource!DV$2,COD_SALES!$B$4:$Z$4,0)),"")</f>
        <v/>
      </c>
      <c r="DW635" s="3" t="str">
        <f>IFERROR(INDEX(COD_SALES!$B$5:$Z$500,MATCH(resource!$CC635,COD_SALES!$A$5:$A$500,0),MATCH(resource!DW$2,COD_SALES!$B$4:$Z$4,0)),"")</f>
        <v/>
      </c>
      <c r="DX635" s="3" t="str">
        <f>IFERROR(INDEX(COD_SALES!$B$5:$Z$500,MATCH(resource!$CC635,COD_SALES!$A$5:$A$500,0),MATCH(resource!DX$2,COD_SALES!$B$4:$Z$4,0)),"")</f>
        <v/>
      </c>
      <c r="DY635" s="3" t="str">
        <f>IFERROR(INDEX(COD_SALES!$B$5:$Z$500,MATCH(resource!$CC635,COD_SALES!$A$5:$A$500,0),MATCH(resource!DY$2,COD_SALES!$B$4:$Z$4,0)),"")</f>
        <v/>
      </c>
      <c r="DZ635" s="3" t="str">
        <f>IFERROR(INDEX(COD_SALES!$B$5:$Z$500,MATCH(resource!$CC635,COD_SALES!$A$5:$A$500,0),MATCH(resource!DZ$2,COD_SALES!$B$4:$Z$4,0)),"")</f>
        <v/>
      </c>
      <c r="EA635" s="3" t="str">
        <f>IFERROR(INDEX(COD_SALES!$B$5:$Z$500,MATCH(resource!$CC635,COD_SALES!$A$5:$A$500,0),MATCH(resource!EA$2,COD_SALES!$B$4:$Z$4,0)),"")</f>
        <v/>
      </c>
      <c r="EB635" s="3">
        <f t="shared" si="134"/>
        <v>0</v>
      </c>
      <c r="EW635" s="3">
        <f>IFERROR(VLOOKUP(CC635,data_pull!$AO$25:$AR$546,2,0),0)</f>
        <v>0</v>
      </c>
      <c r="EX635" s="1">
        <f>IFERROR(VLOOKUP(CC635,data_pull!$AO$25:$AR$546,4,0),0)</f>
        <v>0</v>
      </c>
    </row>
    <row r="636" spans="13:154" x14ac:dyDescent="0.25"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4">
        <f>sales_data!B635</f>
        <v>0</v>
      </c>
      <c r="AR636" s="4">
        <f>sales_data!C635</f>
        <v>0</v>
      </c>
      <c r="AS636" s="5" t="str">
        <f t="shared" si="133"/>
        <v/>
      </c>
      <c r="AT636" s="4">
        <f>sales_data!I635</f>
        <v>0</v>
      </c>
      <c r="AU636" s="4">
        <f>sales_data!W635</f>
        <v>0</v>
      </c>
      <c r="AV636" s="1">
        <f>sales_data!N635</f>
        <v>0</v>
      </c>
      <c r="AW636" s="1">
        <f>sales_data!P635</f>
        <v>0</v>
      </c>
      <c r="AX636" s="3">
        <f ca="1">IFERROR(INDEX(INDIRECT("day_wise_sales_data!$B$2:$BZ$599"),MATCH(resource!$CC636,day_wise_sales_data!$A$2:$A$500,0),MATCH(resource!AX$2,INDIRECT("day_wise_sales_data!$B$1:$BZ$1"),0)),0)</f>
        <v>0</v>
      </c>
      <c r="AY636" s="3">
        <f ca="1">IFERROR(INDEX(INDIRECT("day_wise_sales_data!$B$2:$BZ$599"),MATCH(resource!$CC636,day_wise_sales_data!$A$2:$A$500,0),MATCH(resource!AY$2,INDIRECT("day_wise_sales_data!$B$1:$BZ$1"),0)),0)</f>
        <v>0</v>
      </c>
      <c r="AZ636" s="3">
        <f ca="1">IFERROR(INDEX(INDIRECT("day_wise_sales_data!$B$2:$BZ$599"),MATCH(resource!$CC636,day_wise_sales_data!$A$2:$A$500,0),MATCH(resource!AZ$2,INDIRECT("day_wise_sales_data!$B$1:$BZ$1"),0)),0)</f>
        <v>0</v>
      </c>
      <c r="BA636" s="3">
        <f ca="1">IFERROR(INDEX(INDIRECT("day_wise_sales_data!$B$2:$BZ$599"),MATCH(resource!$CC636,day_wise_sales_data!$A$2:$A$500,0),MATCH(resource!BA$2,INDIRECT("day_wise_sales_data!$B$1:$BZ$1"),0)),0)</f>
        <v>0</v>
      </c>
      <c r="BB636" s="3">
        <f ca="1">IFERROR(INDEX(INDIRECT("day_wise_sales_data!$B$2:$BZ$599"),MATCH(resource!$CC636,day_wise_sales_data!$A$2:$A$500,0),MATCH(resource!BB$2,INDIRECT("day_wise_sales_data!$B$1:$BZ$1"),0)),0)</f>
        <v>0</v>
      </c>
      <c r="BC636" s="3">
        <f ca="1">IFERROR(INDEX(INDIRECT("day_wise_sales_data!$B$2:$BZ$599"),MATCH(resource!$CC636,day_wise_sales_data!$A$2:$A$500,0),MATCH(resource!BC$2,INDIRECT("day_wise_sales_data!$B$1:$BZ$1"),0)),0)</f>
        <v>0</v>
      </c>
      <c r="BD636" s="3">
        <f ca="1">IFERROR(INDEX(INDIRECT("day_wise_sales_data!$B$2:$BZ$599"),MATCH(resource!$CC636,day_wise_sales_data!$A$2:$A$500,0),MATCH(resource!BD$2,INDIRECT("day_wise_sales_data!$B$1:$BZ$1"),0)),0)</f>
        <v>0</v>
      </c>
      <c r="BE636" s="3">
        <f ca="1">IFERROR(INDEX(INDIRECT("day_wise_sales_data!$B$2:$BZ$599"),MATCH(resource!$CC636,day_wise_sales_data!$A$2:$A$500,0),MATCH(resource!BE$2,INDIRECT("day_wise_sales_data!$B$1:$BZ$1"),0)),0)</f>
        <v>0</v>
      </c>
      <c r="BF636" s="3">
        <f ca="1">IFERROR(INDEX(INDIRECT("day_wise_sales_data!$B$2:$BZ$599"),MATCH(resource!$CC636,day_wise_sales_data!$A$2:$A$500,0),MATCH(resource!BF$2,INDIRECT("day_wise_sales_data!$B$1:$BZ$1"),0)),0)</f>
        <v>0</v>
      </c>
      <c r="BG636" s="3">
        <f ca="1">IFERROR(INDEX(INDIRECT("day_wise_sales_data!$B$2:$BZ$599"),MATCH(resource!$CC636,day_wise_sales_data!$A$2:$A$500,0),MATCH(resource!BG$2,INDIRECT("day_wise_sales_data!$B$1:$BZ$1"),0)),0)</f>
        <v>0</v>
      </c>
      <c r="BH636" s="3">
        <f ca="1">IFERROR(INDEX(INDIRECT("day_wise_sales_data!$B$2:$BZ$599"),MATCH(resource!$CC636,day_wise_sales_data!$A$2:$A$500,0),MATCH(resource!BH$2,INDIRECT("day_wise_sales_data!$B$1:$BZ$1"),0)),0)</f>
        <v>0</v>
      </c>
      <c r="BI636" s="3">
        <f ca="1">IFERROR(INDEX(INDIRECT("day_wise_sales_data!$B$2:$BZ$599"),MATCH(resource!$CC636,day_wise_sales_data!$A$2:$A$500,0),MATCH(resource!BI$2,INDIRECT("day_wise_sales_data!$B$1:$BZ$1"),0)),0)</f>
        <v>0</v>
      </c>
      <c r="BJ636" s="3">
        <f ca="1">IFERROR(INDEX(INDIRECT("day_wise_sales_data!$B$2:$BZ$599"),MATCH(resource!$CC636,day_wise_sales_data!$A$2:$A$500,0),MATCH(resource!BJ$2,INDIRECT("day_wise_sales_data!$B$1:$BZ$1"),0)),0)</f>
        <v>0</v>
      </c>
      <c r="BK636" s="3">
        <f ca="1">IFERROR(INDEX(INDIRECT("day_wise_sales_data!$B$2:$BZ$599"),MATCH(resource!$CC636,day_wise_sales_data!$A$2:$A$500,0),MATCH(resource!BK$2,INDIRECT("day_wise_sales_data!$B$1:$BZ$1"),0)),0)</f>
        <v>0</v>
      </c>
      <c r="BL636" s="3">
        <f ca="1">IFERROR(INDEX(INDIRECT("day_wise_sales_data!$B$2:$BZ$599"),MATCH(resource!$CC636,day_wise_sales_data!$A$2:$A$500,0),MATCH(resource!BL$2,INDIRECT("day_wise_sales_data!$B$1:$BZ$1"),0)),0)</f>
        <v>0</v>
      </c>
      <c r="BM636" s="3">
        <f ca="1">IFERROR(INDEX(INDIRECT("day_wise_sales_data!$B$2:$BZ$599"),MATCH(resource!$CC636,day_wise_sales_data!$A$2:$A$500,0),MATCH(resource!BM$2,INDIRECT("day_wise_sales_data!$B$1:$BZ$1"),0)),0)</f>
        <v>0</v>
      </c>
      <c r="BN636" s="3">
        <f ca="1">IFERROR(INDEX(INDIRECT("day_wise_sales_data!$B$2:$BZ$599"),MATCH(resource!$CC636,day_wise_sales_data!$A$2:$A$500,0),MATCH(resource!BN$2,INDIRECT("day_wise_sales_data!$B$1:$BZ$1"),0)),0)</f>
        <v>0</v>
      </c>
      <c r="BO636" s="3">
        <f ca="1">IFERROR(INDEX(INDIRECT("day_wise_sales_data!$B$2:$BZ$599"),MATCH(resource!$CC636,day_wise_sales_data!$A$2:$A$500,0),MATCH(resource!BO$2,INDIRECT("day_wise_sales_data!$B$1:$BZ$1"),0)),0)</f>
        <v>0</v>
      </c>
      <c r="BP636" s="3">
        <f ca="1">IFERROR(INDEX(INDIRECT("day_wise_sales_data!$B$2:$BZ$599"),MATCH(resource!$CC636,day_wise_sales_data!$A$2:$A$500,0),MATCH(resource!BP$2,INDIRECT("day_wise_sales_data!$B$1:$BZ$1"),0)),0)</f>
        <v>0</v>
      </c>
      <c r="BQ636" s="3">
        <f ca="1">IFERROR(INDEX(INDIRECT("day_wise_sales_data!$B$2:$BZ$599"),MATCH(resource!$CC636,day_wise_sales_data!$A$2:$A$500,0),MATCH(resource!BQ$2,INDIRECT("day_wise_sales_data!$B$1:$BZ$1"),0)),0)</f>
        <v>0</v>
      </c>
      <c r="BR636" s="3">
        <f ca="1">IFERROR(INDEX(INDIRECT("day_wise_sales_data!$B$2:$BZ$599"),MATCH(resource!$CC636,day_wise_sales_data!$A$2:$A$500,0),MATCH(resource!BR$2,INDIRECT("day_wise_sales_data!$B$1:$BZ$1"),0)),0)</f>
        <v>0</v>
      </c>
      <c r="BS636" s="3">
        <f ca="1">IFERROR(INDEX(INDIRECT("day_wise_sales_data!$B$2:$BZ$599"),MATCH(resource!$CC636,day_wise_sales_data!$A$2:$A$500,0),MATCH(resource!BS$2,INDIRECT("day_wise_sales_data!$B$1:$BZ$1"),0)),0)</f>
        <v>0</v>
      </c>
      <c r="BT636" s="3">
        <f ca="1">IFERROR(INDEX(INDIRECT("day_wise_sales_data!$B$2:$BZ$599"),MATCH(resource!$CC636,day_wise_sales_data!$A$2:$A$500,0),MATCH(resource!BT$2,INDIRECT("day_wise_sales_data!$B$1:$BZ$1"),0)),0)</f>
        <v>0</v>
      </c>
      <c r="BU636" s="3">
        <f ca="1">IFERROR(INDEX(INDIRECT("day_wise_sales_data!$B$2:$BZ$599"),MATCH(resource!$CC636,day_wise_sales_data!$A$2:$A$500,0),MATCH(resource!BU$2,INDIRECT("day_wise_sales_data!$B$1:$BZ$1"),0)),0)</f>
        <v>0</v>
      </c>
      <c r="BV636" s="3">
        <f ca="1">IFERROR(INDEX(INDIRECT("day_wise_sales_data!$B$2:$BZ$599"),MATCH(resource!$CC636,day_wise_sales_data!$A$2:$A$500,0),MATCH(resource!BV$2,INDIRECT("day_wise_sales_data!$B$1:$BZ$1"),0)),0)</f>
        <v>0</v>
      </c>
      <c r="BW636" s="3">
        <f ca="1">IFERROR(INDEX(INDIRECT("day_wise_sales_data!$B$2:$BZ$599"),MATCH(resource!$CC636,day_wise_sales_data!$A$2:$A$500,0),MATCH(resource!BW$2,INDIRECT("day_wise_sales_data!$B$1:$BZ$1"),0)),0)</f>
        <v>0</v>
      </c>
      <c r="BX636" s="3">
        <f ca="1">IFERROR(INDEX(INDIRECT("day_wise_sales_data!$B$2:$BZ$599"),MATCH(resource!$CC636,day_wise_sales_data!$A$2:$A$500,0),MATCH(resource!BX$2,INDIRECT("day_wise_sales_data!$B$1:$BZ$1"),0)),0)</f>
        <v>0</v>
      </c>
      <c r="BY636" s="3">
        <f ca="1">IFERROR(INDEX(INDIRECT("day_wise_sales_data!$B$2:$BZ$599"),MATCH(resource!$CC636,day_wise_sales_data!$A$2:$A$500,0),MATCH(resource!BY$2,INDIRECT("day_wise_sales_data!$B$1:$BZ$1"),0)),0)</f>
        <v>0</v>
      </c>
      <c r="BZ636" s="3">
        <f ca="1">IFERROR(INDEX(INDIRECT("day_wise_sales_data!$B$2:$BZ$599"),MATCH(resource!$CC636,day_wise_sales_data!$A$2:$A$500,0),MATCH(resource!BZ$2,INDIRECT("day_wise_sales_data!$B$1:$BZ$1"),0)),0)</f>
        <v>0</v>
      </c>
      <c r="CA636" s="3">
        <f ca="1">IFERROR(INDEX(INDIRECT("day_wise_sales_data!$B$2:$BZ$599"),MATCH(resource!$CC636,day_wise_sales_data!$A$2:$A$500,0),MATCH(resource!CA$2,INDIRECT("day_wise_sales_data!$B$1:$BZ$1"),0)),0)</f>
        <v>0</v>
      </c>
      <c r="CC636" s="4">
        <f>sales_data!H635</f>
        <v>0</v>
      </c>
      <c r="CD636" s="1">
        <v>634</v>
      </c>
      <c r="CE636" s="1" t="str">
        <f>IF(AQ636=report!$AQ$3,resource!CD636,"")</f>
        <v/>
      </c>
      <c r="CF636" s="5" t="str">
        <f>IFERROR(SMALL($CE$3:$CE$1001,ROWS($CE$3:CE636)),"")</f>
        <v/>
      </c>
      <c r="CH636">
        <f>IFERROR(VLOOKUP($CC636,data_pull!$E$22:$G$700,2,0),0)</f>
        <v>0</v>
      </c>
      <c r="DK636" s="3" t="str">
        <f>IFERROR(INDEX(COD_SALES!$B$5:$Z$500,MATCH(resource!$CC636,COD_SALES!$A$5:$A$500,0),MATCH(resource!DK$2,COD_SALES!$B$4:$Z$4,0)),"")</f>
        <v/>
      </c>
      <c r="DL636" s="3" t="str">
        <f>IFERROR(INDEX(COD_SALES!$B$5:$Z$500,MATCH(resource!$CC636,COD_SALES!$A$5:$A$500,0),MATCH(resource!DL$2,COD_SALES!$B$4:$Z$4,0)),"")</f>
        <v/>
      </c>
      <c r="DM636" s="3" t="str">
        <f>IFERROR(INDEX(COD_SALES!$B$5:$Z$500,MATCH(resource!$CC636,COD_SALES!$A$5:$A$500,0),MATCH(resource!DM$2,COD_SALES!$B$4:$Z$4,0)),"")</f>
        <v/>
      </c>
      <c r="DN636" s="3" t="str">
        <f>IFERROR(INDEX(COD_SALES!$B$5:$Z$500,MATCH(resource!$CC636,COD_SALES!$A$5:$A$500,0),MATCH(resource!DN$2,COD_SALES!$B$4:$Z$4,0)),"")</f>
        <v/>
      </c>
      <c r="DO636" s="3" t="str">
        <f>IFERROR(INDEX(COD_SALES!$B$5:$Z$500,MATCH(resource!$CC636,COD_SALES!$A$5:$A$500,0),MATCH(resource!DO$2,COD_SALES!$B$4:$Z$4,0)),"")</f>
        <v/>
      </c>
      <c r="DP636" s="3" t="str">
        <f>IFERROR(INDEX(COD_SALES!$B$5:$Z$500,MATCH(resource!$CC636,COD_SALES!$A$5:$A$500,0),MATCH(resource!DP$2,COD_SALES!$B$4:$Z$4,0)),"")</f>
        <v/>
      </c>
      <c r="DQ636" s="3" t="str">
        <f>IFERROR(INDEX(COD_SALES!$B$5:$Z$500,MATCH(resource!$CC636,COD_SALES!$A$5:$A$500,0),MATCH(resource!DQ$2,COD_SALES!$B$4:$Z$4,0)),"")</f>
        <v/>
      </c>
      <c r="DR636" s="3" t="str">
        <f>IFERROR(INDEX(COD_SALES!$B$5:$Z$500,MATCH(resource!$CC636,COD_SALES!$A$5:$A$500,0),MATCH(resource!DR$2,COD_SALES!$B$4:$Z$4,0)),"")</f>
        <v/>
      </c>
      <c r="DS636" s="3" t="str">
        <f>IFERROR(INDEX(COD_SALES!$B$5:$Z$500,MATCH(resource!$CC636,COD_SALES!$A$5:$A$500,0),MATCH(resource!DS$2,COD_SALES!$B$4:$Z$4,0)),"")</f>
        <v/>
      </c>
      <c r="DT636" s="3" t="str">
        <f>IFERROR(INDEX(COD_SALES!$B$5:$Z$500,MATCH(resource!$CC636,COD_SALES!$A$5:$A$500,0),MATCH(resource!DT$2,COD_SALES!$B$4:$Z$4,0)),"")</f>
        <v/>
      </c>
      <c r="DU636" s="3" t="str">
        <f>IFERROR(INDEX(COD_SALES!$B$5:$Z$500,MATCH(resource!$CC636,COD_SALES!$A$5:$A$500,0),MATCH(resource!DU$2,COD_SALES!$B$4:$Z$4,0)),"")</f>
        <v/>
      </c>
      <c r="DV636" s="3" t="str">
        <f>IFERROR(INDEX(COD_SALES!$B$5:$Z$500,MATCH(resource!$CC636,COD_SALES!$A$5:$A$500,0),MATCH(resource!DV$2,COD_SALES!$B$4:$Z$4,0)),"")</f>
        <v/>
      </c>
      <c r="DW636" s="3" t="str">
        <f>IFERROR(INDEX(COD_SALES!$B$5:$Z$500,MATCH(resource!$CC636,COD_SALES!$A$5:$A$500,0),MATCH(resource!DW$2,COD_SALES!$B$4:$Z$4,0)),"")</f>
        <v/>
      </c>
      <c r="DX636" s="3" t="str">
        <f>IFERROR(INDEX(COD_SALES!$B$5:$Z$500,MATCH(resource!$CC636,COD_SALES!$A$5:$A$500,0),MATCH(resource!DX$2,COD_SALES!$B$4:$Z$4,0)),"")</f>
        <v/>
      </c>
      <c r="DY636" s="3" t="str">
        <f>IFERROR(INDEX(COD_SALES!$B$5:$Z$500,MATCH(resource!$CC636,COD_SALES!$A$5:$A$500,0),MATCH(resource!DY$2,COD_SALES!$B$4:$Z$4,0)),"")</f>
        <v/>
      </c>
      <c r="DZ636" s="3" t="str">
        <f>IFERROR(INDEX(COD_SALES!$B$5:$Z$500,MATCH(resource!$CC636,COD_SALES!$A$5:$A$500,0),MATCH(resource!DZ$2,COD_SALES!$B$4:$Z$4,0)),"")</f>
        <v/>
      </c>
      <c r="EA636" s="3" t="str">
        <f>IFERROR(INDEX(COD_SALES!$B$5:$Z$500,MATCH(resource!$CC636,COD_SALES!$A$5:$A$500,0),MATCH(resource!EA$2,COD_SALES!$B$4:$Z$4,0)),"")</f>
        <v/>
      </c>
      <c r="EB636" s="3">
        <f t="shared" si="134"/>
        <v>0</v>
      </c>
      <c r="EW636" s="3">
        <f>IFERROR(VLOOKUP(CC636,data_pull!$AO$25:$AR$546,2,0),0)</f>
        <v>0</v>
      </c>
      <c r="EX636" s="1">
        <f>IFERROR(VLOOKUP(CC636,data_pull!$AO$25:$AR$546,4,0),0)</f>
        <v>0</v>
      </c>
    </row>
    <row r="637" spans="13:154" x14ac:dyDescent="0.25"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4">
        <f>sales_data!B636</f>
        <v>0</v>
      </c>
      <c r="AR637" s="4">
        <f>sales_data!C636</f>
        <v>0</v>
      </c>
      <c r="AS637" s="5" t="str">
        <f t="shared" si="133"/>
        <v/>
      </c>
      <c r="AT637" s="4">
        <f>sales_data!I636</f>
        <v>0</v>
      </c>
      <c r="AU637" s="4">
        <f>sales_data!W636</f>
        <v>0</v>
      </c>
      <c r="AV637" s="1">
        <f>sales_data!N636</f>
        <v>0</v>
      </c>
      <c r="AW637" s="1">
        <f>sales_data!P636</f>
        <v>0</v>
      </c>
      <c r="AX637" s="3">
        <f ca="1">IFERROR(INDEX(INDIRECT("day_wise_sales_data!$B$2:$BZ$599"),MATCH(resource!$CC637,day_wise_sales_data!$A$2:$A$500,0),MATCH(resource!AX$2,INDIRECT("day_wise_sales_data!$B$1:$BZ$1"),0)),0)</f>
        <v>0</v>
      </c>
      <c r="AY637" s="3">
        <f ca="1">IFERROR(INDEX(INDIRECT("day_wise_sales_data!$B$2:$BZ$599"),MATCH(resource!$CC637,day_wise_sales_data!$A$2:$A$500,0),MATCH(resource!AY$2,INDIRECT("day_wise_sales_data!$B$1:$BZ$1"),0)),0)</f>
        <v>0</v>
      </c>
      <c r="AZ637" s="3">
        <f ca="1">IFERROR(INDEX(INDIRECT("day_wise_sales_data!$B$2:$BZ$599"),MATCH(resource!$CC637,day_wise_sales_data!$A$2:$A$500,0),MATCH(resource!AZ$2,INDIRECT("day_wise_sales_data!$B$1:$BZ$1"),0)),0)</f>
        <v>0</v>
      </c>
      <c r="BA637" s="3">
        <f ca="1">IFERROR(INDEX(INDIRECT("day_wise_sales_data!$B$2:$BZ$599"),MATCH(resource!$CC637,day_wise_sales_data!$A$2:$A$500,0),MATCH(resource!BA$2,INDIRECT("day_wise_sales_data!$B$1:$BZ$1"),0)),0)</f>
        <v>0</v>
      </c>
      <c r="BB637" s="3">
        <f ca="1">IFERROR(INDEX(INDIRECT("day_wise_sales_data!$B$2:$BZ$599"),MATCH(resource!$CC637,day_wise_sales_data!$A$2:$A$500,0),MATCH(resource!BB$2,INDIRECT("day_wise_sales_data!$B$1:$BZ$1"),0)),0)</f>
        <v>0</v>
      </c>
      <c r="BC637" s="3">
        <f ca="1">IFERROR(INDEX(INDIRECT("day_wise_sales_data!$B$2:$BZ$599"),MATCH(resource!$CC637,day_wise_sales_data!$A$2:$A$500,0),MATCH(resource!BC$2,INDIRECT("day_wise_sales_data!$B$1:$BZ$1"),0)),0)</f>
        <v>0</v>
      </c>
      <c r="BD637" s="3">
        <f ca="1">IFERROR(INDEX(INDIRECT("day_wise_sales_data!$B$2:$BZ$599"),MATCH(resource!$CC637,day_wise_sales_data!$A$2:$A$500,0),MATCH(resource!BD$2,INDIRECT("day_wise_sales_data!$B$1:$BZ$1"),0)),0)</f>
        <v>0</v>
      </c>
      <c r="BE637" s="3">
        <f ca="1">IFERROR(INDEX(INDIRECT("day_wise_sales_data!$B$2:$BZ$599"),MATCH(resource!$CC637,day_wise_sales_data!$A$2:$A$500,0),MATCH(resource!BE$2,INDIRECT("day_wise_sales_data!$B$1:$BZ$1"),0)),0)</f>
        <v>0</v>
      </c>
      <c r="BF637" s="3">
        <f ca="1">IFERROR(INDEX(INDIRECT("day_wise_sales_data!$B$2:$BZ$599"),MATCH(resource!$CC637,day_wise_sales_data!$A$2:$A$500,0),MATCH(resource!BF$2,INDIRECT("day_wise_sales_data!$B$1:$BZ$1"),0)),0)</f>
        <v>0</v>
      </c>
      <c r="BG637" s="3">
        <f ca="1">IFERROR(INDEX(INDIRECT("day_wise_sales_data!$B$2:$BZ$599"),MATCH(resource!$CC637,day_wise_sales_data!$A$2:$A$500,0),MATCH(resource!BG$2,INDIRECT("day_wise_sales_data!$B$1:$BZ$1"),0)),0)</f>
        <v>0</v>
      </c>
      <c r="BH637" s="3">
        <f ca="1">IFERROR(INDEX(INDIRECT("day_wise_sales_data!$B$2:$BZ$599"),MATCH(resource!$CC637,day_wise_sales_data!$A$2:$A$500,0),MATCH(resource!BH$2,INDIRECT("day_wise_sales_data!$B$1:$BZ$1"),0)),0)</f>
        <v>0</v>
      </c>
      <c r="BI637" s="3">
        <f ca="1">IFERROR(INDEX(INDIRECT("day_wise_sales_data!$B$2:$BZ$599"),MATCH(resource!$CC637,day_wise_sales_data!$A$2:$A$500,0),MATCH(resource!BI$2,INDIRECT("day_wise_sales_data!$B$1:$BZ$1"),0)),0)</f>
        <v>0</v>
      </c>
      <c r="BJ637" s="3">
        <f ca="1">IFERROR(INDEX(INDIRECT("day_wise_sales_data!$B$2:$BZ$599"),MATCH(resource!$CC637,day_wise_sales_data!$A$2:$A$500,0),MATCH(resource!BJ$2,INDIRECT("day_wise_sales_data!$B$1:$BZ$1"),0)),0)</f>
        <v>0</v>
      </c>
      <c r="BK637" s="3">
        <f ca="1">IFERROR(INDEX(INDIRECT("day_wise_sales_data!$B$2:$BZ$599"),MATCH(resource!$CC637,day_wise_sales_data!$A$2:$A$500,0),MATCH(resource!BK$2,INDIRECT("day_wise_sales_data!$B$1:$BZ$1"),0)),0)</f>
        <v>0</v>
      </c>
      <c r="BL637" s="3">
        <f ca="1">IFERROR(INDEX(INDIRECT("day_wise_sales_data!$B$2:$BZ$599"),MATCH(resource!$CC637,day_wise_sales_data!$A$2:$A$500,0),MATCH(resource!BL$2,INDIRECT("day_wise_sales_data!$B$1:$BZ$1"),0)),0)</f>
        <v>0</v>
      </c>
      <c r="BM637" s="3">
        <f ca="1">IFERROR(INDEX(INDIRECT("day_wise_sales_data!$B$2:$BZ$599"),MATCH(resource!$CC637,day_wise_sales_data!$A$2:$A$500,0),MATCH(resource!BM$2,INDIRECT("day_wise_sales_data!$B$1:$BZ$1"),0)),0)</f>
        <v>0</v>
      </c>
      <c r="BN637" s="3">
        <f ca="1">IFERROR(INDEX(INDIRECT("day_wise_sales_data!$B$2:$BZ$599"),MATCH(resource!$CC637,day_wise_sales_data!$A$2:$A$500,0),MATCH(resource!BN$2,INDIRECT("day_wise_sales_data!$B$1:$BZ$1"),0)),0)</f>
        <v>0</v>
      </c>
      <c r="BO637" s="3">
        <f ca="1">IFERROR(INDEX(INDIRECT("day_wise_sales_data!$B$2:$BZ$599"),MATCH(resource!$CC637,day_wise_sales_data!$A$2:$A$500,0),MATCH(resource!BO$2,INDIRECT("day_wise_sales_data!$B$1:$BZ$1"),0)),0)</f>
        <v>0</v>
      </c>
      <c r="BP637" s="3">
        <f ca="1">IFERROR(INDEX(INDIRECT("day_wise_sales_data!$B$2:$BZ$599"),MATCH(resource!$CC637,day_wise_sales_data!$A$2:$A$500,0),MATCH(resource!BP$2,INDIRECT("day_wise_sales_data!$B$1:$BZ$1"),0)),0)</f>
        <v>0</v>
      </c>
      <c r="BQ637" s="3">
        <f ca="1">IFERROR(INDEX(INDIRECT("day_wise_sales_data!$B$2:$BZ$599"),MATCH(resource!$CC637,day_wise_sales_data!$A$2:$A$500,0),MATCH(resource!BQ$2,INDIRECT("day_wise_sales_data!$B$1:$BZ$1"),0)),0)</f>
        <v>0</v>
      </c>
      <c r="BR637" s="3">
        <f ca="1">IFERROR(INDEX(INDIRECT("day_wise_sales_data!$B$2:$BZ$599"),MATCH(resource!$CC637,day_wise_sales_data!$A$2:$A$500,0),MATCH(resource!BR$2,INDIRECT("day_wise_sales_data!$B$1:$BZ$1"),0)),0)</f>
        <v>0</v>
      </c>
      <c r="BS637" s="3">
        <f ca="1">IFERROR(INDEX(INDIRECT("day_wise_sales_data!$B$2:$BZ$599"),MATCH(resource!$CC637,day_wise_sales_data!$A$2:$A$500,0),MATCH(resource!BS$2,INDIRECT("day_wise_sales_data!$B$1:$BZ$1"),0)),0)</f>
        <v>0</v>
      </c>
      <c r="BT637" s="3">
        <f ca="1">IFERROR(INDEX(INDIRECT("day_wise_sales_data!$B$2:$BZ$599"),MATCH(resource!$CC637,day_wise_sales_data!$A$2:$A$500,0),MATCH(resource!BT$2,INDIRECT("day_wise_sales_data!$B$1:$BZ$1"),0)),0)</f>
        <v>0</v>
      </c>
      <c r="BU637" s="3">
        <f ca="1">IFERROR(INDEX(INDIRECT("day_wise_sales_data!$B$2:$BZ$599"),MATCH(resource!$CC637,day_wise_sales_data!$A$2:$A$500,0),MATCH(resource!BU$2,INDIRECT("day_wise_sales_data!$B$1:$BZ$1"),0)),0)</f>
        <v>0</v>
      </c>
      <c r="BV637" s="3">
        <f ca="1">IFERROR(INDEX(INDIRECT("day_wise_sales_data!$B$2:$BZ$599"),MATCH(resource!$CC637,day_wise_sales_data!$A$2:$A$500,0),MATCH(resource!BV$2,INDIRECT("day_wise_sales_data!$B$1:$BZ$1"),0)),0)</f>
        <v>0</v>
      </c>
      <c r="BW637" s="3">
        <f ca="1">IFERROR(INDEX(INDIRECT("day_wise_sales_data!$B$2:$BZ$599"),MATCH(resource!$CC637,day_wise_sales_data!$A$2:$A$500,0),MATCH(resource!BW$2,INDIRECT("day_wise_sales_data!$B$1:$BZ$1"),0)),0)</f>
        <v>0</v>
      </c>
      <c r="BX637" s="3">
        <f ca="1">IFERROR(INDEX(INDIRECT("day_wise_sales_data!$B$2:$BZ$599"),MATCH(resource!$CC637,day_wise_sales_data!$A$2:$A$500,0),MATCH(resource!BX$2,INDIRECT("day_wise_sales_data!$B$1:$BZ$1"),0)),0)</f>
        <v>0</v>
      </c>
      <c r="BY637" s="3">
        <f ca="1">IFERROR(INDEX(INDIRECT("day_wise_sales_data!$B$2:$BZ$599"),MATCH(resource!$CC637,day_wise_sales_data!$A$2:$A$500,0),MATCH(resource!BY$2,INDIRECT("day_wise_sales_data!$B$1:$BZ$1"),0)),0)</f>
        <v>0</v>
      </c>
      <c r="BZ637" s="3">
        <f ca="1">IFERROR(INDEX(INDIRECT("day_wise_sales_data!$B$2:$BZ$599"),MATCH(resource!$CC637,day_wise_sales_data!$A$2:$A$500,0),MATCH(resource!BZ$2,INDIRECT("day_wise_sales_data!$B$1:$BZ$1"),0)),0)</f>
        <v>0</v>
      </c>
      <c r="CA637" s="3">
        <f ca="1">IFERROR(INDEX(INDIRECT("day_wise_sales_data!$B$2:$BZ$599"),MATCH(resource!$CC637,day_wise_sales_data!$A$2:$A$500,0),MATCH(resource!CA$2,INDIRECT("day_wise_sales_data!$B$1:$BZ$1"),0)),0)</f>
        <v>0</v>
      </c>
      <c r="CC637" s="4">
        <f>sales_data!H636</f>
        <v>0</v>
      </c>
      <c r="CD637" s="1">
        <v>635</v>
      </c>
      <c r="CE637" s="1" t="str">
        <f>IF(AQ637=report!$AQ$3,resource!CD637,"")</f>
        <v/>
      </c>
      <c r="CF637" s="5" t="str">
        <f>IFERROR(SMALL($CE$3:$CE$1001,ROWS($CE$3:CE637)),"")</f>
        <v/>
      </c>
      <c r="CH637">
        <f>IFERROR(VLOOKUP($CC637,data_pull!$E$22:$G$700,2,0),0)</f>
        <v>0</v>
      </c>
      <c r="DK637" s="3" t="str">
        <f>IFERROR(INDEX(COD_SALES!$B$5:$Z$500,MATCH(resource!$CC637,COD_SALES!$A$5:$A$500,0),MATCH(resource!DK$2,COD_SALES!$B$4:$Z$4,0)),"")</f>
        <v/>
      </c>
      <c r="DL637" s="3" t="str">
        <f>IFERROR(INDEX(COD_SALES!$B$5:$Z$500,MATCH(resource!$CC637,COD_SALES!$A$5:$A$500,0),MATCH(resource!DL$2,COD_SALES!$B$4:$Z$4,0)),"")</f>
        <v/>
      </c>
      <c r="DM637" s="3" t="str">
        <f>IFERROR(INDEX(COD_SALES!$B$5:$Z$500,MATCH(resource!$CC637,COD_SALES!$A$5:$A$500,0),MATCH(resource!DM$2,COD_SALES!$B$4:$Z$4,0)),"")</f>
        <v/>
      </c>
      <c r="DN637" s="3" t="str">
        <f>IFERROR(INDEX(COD_SALES!$B$5:$Z$500,MATCH(resource!$CC637,COD_SALES!$A$5:$A$500,0),MATCH(resource!DN$2,COD_SALES!$B$4:$Z$4,0)),"")</f>
        <v/>
      </c>
      <c r="DO637" s="3" t="str">
        <f>IFERROR(INDEX(COD_SALES!$B$5:$Z$500,MATCH(resource!$CC637,COD_SALES!$A$5:$A$500,0),MATCH(resource!DO$2,COD_SALES!$B$4:$Z$4,0)),"")</f>
        <v/>
      </c>
      <c r="DP637" s="3" t="str">
        <f>IFERROR(INDEX(COD_SALES!$B$5:$Z$500,MATCH(resource!$CC637,COD_SALES!$A$5:$A$500,0),MATCH(resource!DP$2,COD_SALES!$B$4:$Z$4,0)),"")</f>
        <v/>
      </c>
      <c r="DQ637" s="3" t="str">
        <f>IFERROR(INDEX(COD_SALES!$B$5:$Z$500,MATCH(resource!$CC637,COD_SALES!$A$5:$A$500,0),MATCH(resource!DQ$2,COD_SALES!$B$4:$Z$4,0)),"")</f>
        <v/>
      </c>
      <c r="DR637" s="3" t="str">
        <f>IFERROR(INDEX(COD_SALES!$B$5:$Z$500,MATCH(resource!$CC637,COD_SALES!$A$5:$A$500,0),MATCH(resource!DR$2,COD_SALES!$B$4:$Z$4,0)),"")</f>
        <v/>
      </c>
      <c r="DS637" s="3" t="str">
        <f>IFERROR(INDEX(COD_SALES!$B$5:$Z$500,MATCH(resource!$CC637,COD_SALES!$A$5:$A$500,0),MATCH(resource!DS$2,COD_SALES!$B$4:$Z$4,0)),"")</f>
        <v/>
      </c>
      <c r="DT637" s="3" t="str">
        <f>IFERROR(INDEX(COD_SALES!$B$5:$Z$500,MATCH(resource!$CC637,COD_SALES!$A$5:$A$500,0),MATCH(resource!DT$2,COD_SALES!$B$4:$Z$4,0)),"")</f>
        <v/>
      </c>
      <c r="DU637" s="3" t="str">
        <f>IFERROR(INDEX(COD_SALES!$B$5:$Z$500,MATCH(resource!$CC637,COD_SALES!$A$5:$A$500,0),MATCH(resource!DU$2,COD_SALES!$B$4:$Z$4,0)),"")</f>
        <v/>
      </c>
      <c r="DV637" s="3" t="str">
        <f>IFERROR(INDEX(COD_SALES!$B$5:$Z$500,MATCH(resource!$CC637,COD_SALES!$A$5:$A$500,0),MATCH(resource!DV$2,COD_SALES!$B$4:$Z$4,0)),"")</f>
        <v/>
      </c>
      <c r="DW637" s="3" t="str">
        <f>IFERROR(INDEX(COD_SALES!$B$5:$Z$500,MATCH(resource!$CC637,COD_SALES!$A$5:$A$500,0),MATCH(resource!DW$2,COD_SALES!$B$4:$Z$4,0)),"")</f>
        <v/>
      </c>
      <c r="DX637" s="3" t="str">
        <f>IFERROR(INDEX(COD_SALES!$B$5:$Z$500,MATCH(resource!$CC637,COD_SALES!$A$5:$A$500,0),MATCH(resource!DX$2,COD_SALES!$B$4:$Z$4,0)),"")</f>
        <v/>
      </c>
      <c r="DY637" s="3" t="str">
        <f>IFERROR(INDEX(COD_SALES!$B$5:$Z$500,MATCH(resource!$CC637,COD_SALES!$A$5:$A$500,0),MATCH(resource!DY$2,COD_SALES!$B$4:$Z$4,0)),"")</f>
        <v/>
      </c>
      <c r="DZ637" s="3" t="str">
        <f>IFERROR(INDEX(COD_SALES!$B$5:$Z$500,MATCH(resource!$CC637,COD_SALES!$A$5:$A$500,0),MATCH(resource!DZ$2,COD_SALES!$B$4:$Z$4,0)),"")</f>
        <v/>
      </c>
      <c r="EA637" s="3" t="str">
        <f>IFERROR(INDEX(COD_SALES!$B$5:$Z$500,MATCH(resource!$CC637,COD_SALES!$A$5:$A$500,0),MATCH(resource!EA$2,COD_SALES!$B$4:$Z$4,0)),"")</f>
        <v/>
      </c>
      <c r="EB637" s="3">
        <f t="shared" si="134"/>
        <v>0</v>
      </c>
      <c r="EW637" s="3">
        <f>IFERROR(VLOOKUP(CC637,data_pull!$AO$25:$AR$546,2,0),0)</f>
        <v>0</v>
      </c>
      <c r="EX637" s="1">
        <f>IFERROR(VLOOKUP(CC637,data_pull!$AO$25:$AR$546,4,0),0)</f>
        <v>0</v>
      </c>
    </row>
    <row r="638" spans="13:154" x14ac:dyDescent="0.25"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4">
        <f>sales_data!B637</f>
        <v>0</v>
      </c>
      <c r="AR638" s="4">
        <f>sales_data!C637</f>
        <v>0</v>
      </c>
      <c r="AS638" s="5" t="str">
        <f t="shared" si="133"/>
        <v/>
      </c>
      <c r="AT638" s="4">
        <f>sales_data!I637</f>
        <v>0</v>
      </c>
      <c r="AU638" s="4">
        <f>sales_data!W637</f>
        <v>0</v>
      </c>
      <c r="AV638" s="1">
        <f>sales_data!N637</f>
        <v>0</v>
      </c>
      <c r="AW638" s="1">
        <f>sales_data!P637</f>
        <v>0</v>
      </c>
      <c r="AX638" s="3">
        <f ca="1">IFERROR(INDEX(INDIRECT("day_wise_sales_data!$B$2:$BZ$599"),MATCH(resource!$CC638,day_wise_sales_data!$A$2:$A$500,0),MATCH(resource!AX$2,INDIRECT("day_wise_sales_data!$B$1:$BZ$1"),0)),0)</f>
        <v>0</v>
      </c>
      <c r="AY638" s="3">
        <f ca="1">IFERROR(INDEX(INDIRECT("day_wise_sales_data!$B$2:$BZ$599"),MATCH(resource!$CC638,day_wise_sales_data!$A$2:$A$500,0),MATCH(resource!AY$2,INDIRECT("day_wise_sales_data!$B$1:$BZ$1"),0)),0)</f>
        <v>0</v>
      </c>
      <c r="AZ638" s="3">
        <f ca="1">IFERROR(INDEX(INDIRECT("day_wise_sales_data!$B$2:$BZ$599"),MATCH(resource!$CC638,day_wise_sales_data!$A$2:$A$500,0),MATCH(resource!AZ$2,INDIRECT("day_wise_sales_data!$B$1:$BZ$1"),0)),0)</f>
        <v>0</v>
      </c>
      <c r="BA638" s="3">
        <f ca="1">IFERROR(INDEX(INDIRECT("day_wise_sales_data!$B$2:$BZ$599"),MATCH(resource!$CC638,day_wise_sales_data!$A$2:$A$500,0),MATCH(resource!BA$2,INDIRECT("day_wise_sales_data!$B$1:$BZ$1"),0)),0)</f>
        <v>0</v>
      </c>
      <c r="BB638" s="3">
        <f ca="1">IFERROR(INDEX(INDIRECT("day_wise_sales_data!$B$2:$BZ$599"),MATCH(resource!$CC638,day_wise_sales_data!$A$2:$A$500,0),MATCH(resource!BB$2,INDIRECT("day_wise_sales_data!$B$1:$BZ$1"),0)),0)</f>
        <v>0</v>
      </c>
      <c r="BC638" s="3">
        <f ca="1">IFERROR(INDEX(INDIRECT("day_wise_sales_data!$B$2:$BZ$599"),MATCH(resource!$CC638,day_wise_sales_data!$A$2:$A$500,0),MATCH(resource!BC$2,INDIRECT("day_wise_sales_data!$B$1:$BZ$1"),0)),0)</f>
        <v>0</v>
      </c>
      <c r="BD638" s="3">
        <f ca="1">IFERROR(INDEX(INDIRECT("day_wise_sales_data!$B$2:$BZ$599"),MATCH(resource!$CC638,day_wise_sales_data!$A$2:$A$500,0),MATCH(resource!BD$2,INDIRECT("day_wise_sales_data!$B$1:$BZ$1"),0)),0)</f>
        <v>0</v>
      </c>
      <c r="BE638" s="3">
        <f ca="1">IFERROR(INDEX(INDIRECT("day_wise_sales_data!$B$2:$BZ$599"),MATCH(resource!$CC638,day_wise_sales_data!$A$2:$A$500,0),MATCH(resource!BE$2,INDIRECT("day_wise_sales_data!$B$1:$BZ$1"),0)),0)</f>
        <v>0</v>
      </c>
      <c r="BF638" s="3">
        <f ca="1">IFERROR(INDEX(INDIRECT("day_wise_sales_data!$B$2:$BZ$599"),MATCH(resource!$CC638,day_wise_sales_data!$A$2:$A$500,0),MATCH(resource!BF$2,INDIRECT("day_wise_sales_data!$B$1:$BZ$1"),0)),0)</f>
        <v>0</v>
      </c>
      <c r="BG638" s="3">
        <f ca="1">IFERROR(INDEX(INDIRECT("day_wise_sales_data!$B$2:$BZ$599"),MATCH(resource!$CC638,day_wise_sales_data!$A$2:$A$500,0),MATCH(resource!BG$2,INDIRECT("day_wise_sales_data!$B$1:$BZ$1"),0)),0)</f>
        <v>0</v>
      </c>
      <c r="BH638" s="3">
        <f ca="1">IFERROR(INDEX(INDIRECT("day_wise_sales_data!$B$2:$BZ$599"),MATCH(resource!$CC638,day_wise_sales_data!$A$2:$A$500,0),MATCH(resource!BH$2,INDIRECT("day_wise_sales_data!$B$1:$BZ$1"),0)),0)</f>
        <v>0</v>
      </c>
      <c r="BI638" s="3">
        <f ca="1">IFERROR(INDEX(INDIRECT("day_wise_sales_data!$B$2:$BZ$599"),MATCH(resource!$CC638,day_wise_sales_data!$A$2:$A$500,0),MATCH(resource!BI$2,INDIRECT("day_wise_sales_data!$B$1:$BZ$1"),0)),0)</f>
        <v>0</v>
      </c>
      <c r="BJ638" s="3">
        <f ca="1">IFERROR(INDEX(INDIRECT("day_wise_sales_data!$B$2:$BZ$599"),MATCH(resource!$CC638,day_wise_sales_data!$A$2:$A$500,0),MATCH(resource!BJ$2,INDIRECT("day_wise_sales_data!$B$1:$BZ$1"),0)),0)</f>
        <v>0</v>
      </c>
      <c r="BK638" s="3">
        <f ca="1">IFERROR(INDEX(INDIRECT("day_wise_sales_data!$B$2:$BZ$599"),MATCH(resource!$CC638,day_wise_sales_data!$A$2:$A$500,0),MATCH(resource!BK$2,INDIRECT("day_wise_sales_data!$B$1:$BZ$1"),0)),0)</f>
        <v>0</v>
      </c>
      <c r="BL638" s="3">
        <f ca="1">IFERROR(INDEX(INDIRECT("day_wise_sales_data!$B$2:$BZ$599"),MATCH(resource!$CC638,day_wise_sales_data!$A$2:$A$500,0),MATCH(resource!BL$2,INDIRECT("day_wise_sales_data!$B$1:$BZ$1"),0)),0)</f>
        <v>0</v>
      </c>
      <c r="BM638" s="3">
        <f ca="1">IFERROR(INDEX(INDIRECT("day_wise_sales_data!$B$2:$BZ$599"),MATCH(resource!$CC638,day_wise_sales_data!$A$2:$A$500,0),MATCH(resource!BM$2,INDIRECT("day_wise_sales_data!$B$1:$BZ$1"),0)),0)</f>
        <v>0</v>
      </c>
      <c r="BN638" s="3">
        <f ca="1">IFERROR(INDEX(INDIRECT("day_wise_sales_data!$B$2:$BZ$599"),MATCH(resource!$CC638,day_wise_sales_data!$A$2:$A$500,0),MATCH(resource!BN$2,INDIRECT("day_wise_sales_data!$B$1:$BZ$1"),0)),0)</f>
        <v>0</v>
      </c>
      <c r="BO638" s="3">
        <f ca="1">IFERROR(INDEX(INDIRECT("day_wise_sales_data!$B$2:$BZ$599"),MATCH(resource!$CC638,day_wise_sales_data!$A$2:$A$500,0),MATCH(resource!BO$2,INDIRECT("day_wise_sales_data!$B$1:$BZ$1"),0)),0)</f>
        <v>0</v>
      </c>
      <c r="BP638" s="3">
        <f ca="1">IFERROR(INDEX(INDIRECT("day_wise_sales_data!$B$2:$BZ$599"),MATCH(resource!$CC638,day_wise_sales_data!$A$2:$A$500,0),MATCH(resource!BP$2,INDIRECT("day_wise_sales_data!$B$1:$BZ$1"),0)),0)</f>
        <v>0</v>
      </c>
      <c r="BQ638" s="3">
        <f ca="1">IFERROR(INDEX(INDIRECT("day_wise_sales_data!$B$2:$BZ$599"),MATCH(resource!$CC638,day_wise_sales_data!$A$2:$A$500,0),MATCH(resource!BQ$2,INDIRECT("day_wise_sales_data!$B$1:$BZ$1"),0)),0)</f>
        <v>0</v>
      </c>
      <c r="BR638" s="3">
        <f ca="1">IFERROR(INDEX(INDIRECT("day_wise_sales_data!$B$2:$BZ$599"),MATCH(resource!$CC638,day_wise_sales_data!$A$2:$A$500,0),MATCH(resource!BR$2,INDIRECT("day_wise_sales_data!$B$1:$BZ$1"),0)),0)</f>
        <v>0</v>
      </c>
      <c r="BS638" s="3">
        <f ca="1">IFERROR(INDEX(INDIRECT("day_wise_sales_data!$B$2:$BZ$599"),MATCH(resource!$CC638,day_wise_sales_data!$A$2:$A$500,0),MATCH(resource!BS$2,INDIRECT("day_wise_sales_data!$B$1:$BZ$1"),0)),0)</f>
        <v>0</v>
      </c>
      <c r="BT638" s="3">
        <f ca="1">IFERROR(INDEX(INDIRECT("day_wise_sales_data!$B$2:$BZ$599"),MATCH(resource!$CC638,day_wise_sales_data!$A$2:$A$500,0),MATCH(resource!BT$2,INDIRECT("day_wise_sales_data!$B$1:$BZ$1"),0)),0)</f>
        <v>0</v>
      </c>
      <c r="BU638" s="3">
        <f ca="1">IFERROR(INDEX(INDIRECT("day_wise_sales_data!$B$2:$BZ$599"),MATCH(resource!$CC638,day_wise_sales_data!$A$2:$A$500,0),MATCH(resource!BU$2,INDIRECT("day_wise_sales_data!$B$1:$BZ$1"),0)),0)</f>
        <v>0</v>
      </c>
      <c r="BV638" s="3">
        <f ca="1">IFERROR(INDEX(INDIRECT("day_wise_sales_data!$B$2:$BZ$599"),MATCH(resource!$CC638,day_wise_sales_data!$A$2:$A$500,0),MATCH(resource!BV$2,INDIRECT("day_wise_sales_data!$B$1:$BZ$1"),0)),0)</f>
        <v>0</v>
      </c>
      <c r="BW638" s="3">
        <f ca="1">IFERROR(INDEX(INDIRECT("day_wise_sales_data!$B$2:$BZ$599"),MATCH(resource!$CC638,day_wise_sales_data!$A$2:$A$500,0),MATCH(resource!BW$2,INDIRECT("day_wise_sales_data!$B$1:$BZ$1"),0)),0)</f>
        <v>0</v>
      </c>
      <c r="BX638" s="3">
        <f ca="1">IFERROR(INDEX(INDIRECT("day_wise_sales_data!$B$2:$BZ$599"),MATCH(resource!$CC638,day_wise_sales_data!$A$2:$A$500,0),MATCH(resource!BX$2,INDIRECT("day_wise_sales_data!$B$1:$BZ$1"),0)),0)</f>
        <v>0</v>
      </c>
      <c r="BY638" s="3">
        <f ca="1">IFERROR(INDEX(INDIRECT("day_wise_sales_data!$B$2:$BZ$599"),MATCH(resource!$CC638,day_wise_sales_data!$A$2:$A$500,0),MATCH(resource!BY$2,INDIRECT("day_wise_sales_data!$B$1:$BZ$1"),0)),0)</f>
        <v>0</v>
      </c>
      <c r="BZ638" s="3">
        <f ca="1">IFERROR(INDEX(INDIRECT("day_wise_sales_data!$B$2:$BZ$599"),MATCH(resource!$CC638,day_wise_sales_data!$A$2:$A$500,0),MATCH(resource!BZ$2,INDIRECT("day_wise_sales_data!$B$1:$BZ$1"),0)),0)</f>
        <v>0</v>
      </c>
      <c r="CA638" s="3">
        <f ca="1">IFERROR(INDEX(INDIRECT("day_wise_sales_data!$B$2:$BZ$599"),MATCH(resource!$CC638,day_wise_sales_data!$A$2:$A$500,0),MATCH(resource!CA$2,INDIRECT("day_wise_sales_data!$B$1:$BZ$1"),0)),0)</f>
        <v>0</v>
      </c>
      <c r="CC638" s="4">
        <f>sales_data!H637</f>
        <v>0</v>
      </c>
      <c r="CD638" s="1">
        <v>636</v>
      </c>
      <c r="CE638" s="1" t="str">
        <f>IF(AQ638=report!$AQ$3,resource!CD638,"")</f>
        <v/>
      </c>
      <c r="CF638" s="5" t="str">
        <f>IFERROR(SMALL($CE$3:$CE$1001,ROWS($CE$3:CE638)),"")</f>
        <v/>
      </c>
      <c r="CH638">
        <f>IFERROR(VLOOKUP($CC638,data_pull!$E$22:$G$700,2,0),0)</f>
        <v>0</v>
      </c>
      <c r="DK638" s="3" t="str">
        <f>IFERROR(INDEX(COD_SALES!$B$5:$Z$500,MATCH(resource!$CC638,COD_SALES!$A$5:$A$500,0),MATCH(resource!DK$2,COD_SALES!$B$4:$Z$4,0)),"")</f>
        <v/>
      </c>
      <c r="DL638" s="3" t="str">
        <f>IFERROR(INDEX(COD_SALES!$B$5:$Z$500,MATCH(resource!$CC638,COD_SALES!$A$5:$A$500,0),MATCH(resource!DL$2,COD_SALES!$B$4:$Z$4,0)),"")</f>
        <v/>
      </c>
      <c r="DM638" s="3" t="str">
        <f>IFERROR(INDEX(COD_SALES!$B$5:$Z$500,MATCH(resource!$CC638,COD_SALES!$A$5:$A$500,0),MATCH(resource!DM$2,COD_SALES!$B$4:$Z$4,0)),"")</f>
        <v/>
      </c>
      <c r="DN638" s="3" t="str">
        <f>IFERROR(INDEX(COD_SALES!$B$5:$Z$500,MATCH(resource!$CC638,COD_SALES!$A$5:$A$500,0),MATCH(resource!DN$2,COD_SALES!$B$4:$Z$4,0)),"")</f>
        <v/>
      </c>
      <c r="DO638" s="3" t="str">
        <f>IFERROR(INDEX(COD_SALES!$B$5:$Z$500,MATCH(resource!$CC638,COD_SALES!$A$5:$A$500,0),MATCH(resource!DO$2,COD_SALES!$B$4:$Z$4,0)),"")</f>
        <v/>
      </c>
      <c r="DP638" s="3" t="str">
        <f>IFERROR(INDEX(COD_SALES!$B$5:$Z$500,MATCH(resource!$CC638,COD_SALES!$A$5:$A$500,0),MATCH(resource!DP$2,COD_SALES!$B$4:$Z$4,0)),"")</f>
        <v/>
      </c>
      <c r="DQ638" s="3" t="str">
        <f>IFERROR(INDEX(COD_SALES!$B$5:$Z$500,MATCH(resource!$CC638,COD_SALES!$A$5:$A$500,0),MATCH(resource!DQ$2,COD_SALES!$B$4:$Z$4,0)),"")</f>
        <v/>
      </c>
      <c r="DR638" s="3" t="str">
        <f>IFERROR(INDEX(COD_SALES!$B$5:$Z$500,MATCH(resource!$CC638,COD_SALES!$A$5:$A$500,0),MATCH(resource!DR$2,COD_SALES!$B$4:$Z$4,0)),"")</f>
        <v/>
      </c>
      <c r="DS638" s="3" t="str">
        <f>IFERROR(INDEX(COD_SALES!$B$5:$Z$500,MATCH(resource!$CC638,COD_SALES!$A$5:$A$500,0),MATCH(resource!DS$2,COD_SALES!$B$4:$Z$4,0)),"")</f>
        <v/>
      </c>
      <c r="DT638" s="3" t="str">
        <f>IFERROR(INDEX(COD_SALES!$B$5:$Z$500,MATCH(resource!$CC638,COD_SALES!$A$5:$A$500,0),MATCH(resource!DT$2,COD_SALES!$B$4:$Z$4,0)),"")</f>
        <v/>
      </c>
      <c r="DU638" s="3" t="str">
        <f>IFERROR(INDEX(COD_SALES!$B$5:$Z$500,MATCH(resource!$CC638,COD_SALES!$A$5:$A$500,0),MATCH(resource!DU$2,COD_SALES!$B$4:$Z$4,0)),"")</f>
        <v/>
      </c>
      <c r="DV638" s="3" t="str">
        <f>IFERROR(INDEX(COD_SALES!$B$5:$Z$500,MATCH(resource!$CC638,COD_SALES!$A$5:$A$500,0),MATCH(resource!DV$2,COD_SALES!$B$4:$Z$4,0)),"")</f>
        <v/>
      </c>
      <c r="DW638" s="3" t="str">
        <f>IFERROR(INDEX(COD_SALES!$B$5:$Z$500,MATCH(resource!$CC638,COD_SALES!$A$5:$A$500,0),MATCH(resource!DW$2,COD_SALES!$B$4:$Z$4,0)),"")</f>
        <v/>
      </c>
      <c r="DX638" s="3" t="str">
        <f>IFERROR(INDEX(COD_SALES!$B$5:$Z$500,MATCH(resource!$CC638,COD_SALES!$A$5:$A$500,0),MATCH(resource!DX$2,COD_SALES!$B$4:$Z$4,0)),"")</f>
        <v/>
      </c>
      <c r="DY638" s="3" t="str">
        <f>IFERROR(INDEX(COD_SALES!$B$5:$Z$500,MATCH(resource!$CC638,COD_SALES!$A$5:$A$500,0),MATCH(resource!DY$2,COD_SALES!$B$4:$Z$4,0)),"")</f>
        <v/>
      </c>
      <c r="DZ638" s="3" t="str">
        <f>IFERROR(INDEX(COD_SALES!$B$5:$Z$500,MATCH(resource!$CC638,COD_SALES!$A$5:$A$500,0),MATCH(resource!DZ$2,COD_SALES!$B$4:$Z$4,0)),"")</f>
        <v/>
      </c>
      <c r="EA638" s="3" t="str">
        <f>IFERROR(INDEX(COD_SALES!$B$5:$Z$500,MATCH(resource!$CC638,COD_SALES!$A$5:$A$500,0),MATCH(resource!EA$2,COD_SALES!$B$4:$Z$4,0)),"")</f>
        <v/>
      </c>
      <c r="EB638" s="3">
        <f t="shared" si="134"/>
        <v>0</v>
      </c>
      <c r="EW638" s="3">
        <f>IFERROR(VLOOKUP(CC638,data_pull!$AO$25:$AR$546,2,0),0)</f>
        <v>0</v>
      </c>
      <c r="EX638" s="1">
        <f>IFERROR(VLOOKUP(CC638,data_pull!$AO$25:$AR$546,4,0),0)</f>
        <v>0</v>
      </c>
    </row>
    <row r="639" spans="13:154" x14ac:dyDescent="0.25"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4">
        <f>sales_data!B638</f>
        <v>0</v>
      </c>
      <c r="AR639" s="4">
        <f>sales_data!C638</f>
        <v>0</v>
      </c>
      <c r="AS639" s="5" t="str">
        <f t="shared" si="133"/>
        <v/>
      </c>
      <c r="AT639" s="4">
        <f>sales_data!I638</f>
        <v>0</v>
      </c>
      <c r="AU639" s="4">
        <f>sales_data!W638</f>
        <v>0</v>
      </c>
      <c r="AV639" s="1">
        <f>sales_data!N638</f>
        <v>0</v>
      </c>
      <c r="AW639" s="1">
        <f>sales_data!P638</f>
        <v>0</v>
      </c>
      <c r="AX639" s="3">
        <f ca="1">IFERROR(INDEX(INDIRECT("day_wise_sales_data!$B$2:$BZ$599"),MATCH(resource!$CC639,day_wise_sales_data!$A$2:$A$500,0),MATCH(resource!AX$2,INDIRECT("day_wise_sales_data!$B$1:$BZ$1"),0)),0)</f>
        <v>0</v>
      </c>
      <c r="AY639" s="3">
        <f ca="1">IFERROR(INDEX(INDIRECT("day_wise_sales_data!$B$2:$BZ$599"),MATCH(resource!$CC639,day_wise_sales_data!$A$2:$A$500,0),MATCH(resource!AY$2,INDIRECT("day_wise_sales_data!$B$1:$BZ$1"),0)),0)</f>
        <v>0</v>
      </c>
      <c r="AZ639" s="3">
        <f ca="1">IFERROR(INDEX(INDIRECT("day_wise_sales_data!$B$2:$BZ$599"),MATCH(resource!$CC639,day_wise_sales_data!$A$2:$A$500,0),MATCH(resource!AZ$2,INDIRECT("day_wise_sales_data!$B$1:$BZ$1"),0)),0)</f>
        <v>0</v>
      </c>
      <c r="BA639" s="3">
        <f ca="1">IFERROR(INDEX(INDIRECT("day_wise_sales_data!$B$2:$BZ$599"),MATCH(resource!$CC639,day_wise_sales_data!$A$2:$A$500,0),MATCH(resource!BA$2,INDIRECT("day_wise_sales_data!$B$1:$BZ$1"),0)),0)</f>
        <v>0</v>
      </c>
      <c r="BB639" s="3">
        <f ca="1">IFERROR(INDEX(INDIRECT("day_wise_sales_data!$B$2:$BZ$599"),MATCH(resource!$CC639,day_wise_sales_data!$A$2:$A$500,0),MATCH(resource!BB$2,INDIRECT("day_wise_sales_data!$B$1:$BZ$1"),0)),0)</f>
        <v>0</v>
      </c>
      <c r="BC639" s="3">
        <f ca="1">IFERROR(INDEX(INDIRECT("day_wise_sales_data!$B$2:$BZ$599"),MATCH(resource!$CC639,day_wise_sales_data!$A$2:$A$500,0),MATCH(resource!BC$2,INDIRECT("day_wise_sales_data!$B$1:$BZ$1"),0)),0)</f>
        <v>0</v>
      </c>
      <c r="BD639" s="3">
        <f ca="1">IFERROR(INDEX(INDIRECT("day_wise_sales_data!$B$2:$BZ$599"),MATCH(resource!$CC639,day_wise_sales_data!$A$2:$A$500,0),MATCH(resource!BD$2,INDIRECT("day_wise_sales_data!$B$1:$BZ$1"),0)),0)</f>
        <v>0</v>
      </c>
      <c r="BE639" s="3">
        <f ca="1">IFERROR(INDEX(INDIRECT("day_wise_sales_data!$B$2:$BZ$599"),MATCH(resource!$CC639,day_wise_sales_data!$A$2:$A$500,0),MATCH(resource!BE$2,INDIRECT("day_wise_sales_data!$B$1:$BZ$1"),0)),0)</f>
        <v>0</v>
      </c>
      <c r="BF639" s="3">
        <f ca="1">IFERROR(INDEX(INDIRECT("day_wise_sales_data!$B$2:$BZ$599"),MATCH(resource!$CC639,day_wise_sales_data!$A$2:$A$500,0),MATCH(resource!BF$2,INDIRECT("day_wise_sales_data!$B$1:$BZ$1"),0)),0)</f>
        <v>0</v>
      </c>
      <c r="BG639" s="3">
        <f ca="1">IFERROR(INDEX(INDIRECT("day_wise_sales_data!$B$2:$BZ$599"),MATCH(resource!$CC639,day_wise_sales_data!$A$2:$A$500,0),MATCH(resource!BG$2,INDIRECT("day_wise_sales_data!$B$1:$BZ$1"),0)),0)</f>
        <v>0</v>
      </c>
      <c r="BH639" s="3">
        <f ca="1">IFERROR(INDEX(INDIRECT("day_wise_sales_data!$B$2:$BZ$599"),MATCH(resource!$CC639,day_wise_sales_data!$A$2:$A$500,0),MATCH(resource!BH$2,INDIRECT("day_wise_sales_data!$B$1:$BZ$1"),0)),0)</f>
        <v>0</v>
      </c>
      <c r="BI639" s="3">
        <f ca="1">IFERROR(INDEX(INDIRECT("day_wise_sales_data!$B$2:$BZ$599"),MATCH(resource!$CC639,day_wise_sales_data!$A$2:$A$500,0),MATCH(resource!BI$2,INDIRECT("day_wise_sales_data!$B$1:$BZ$1"),0)),0)</f>
        <v>0</v>
      </c>
      <c r="BJ639" s="3">
        <f ca="1">IFERROR(INDEX(INDIRECT("day_wise_sales_data!$B$2:$BZ$599"),MATCH(resource!$CC639,day_wise_sales_data!$A$2:$A$500,0),MATCH(resource!BJ$2,INDIRECT("day_wise_sales_data!$B$1:$BZ$1"),0)),0)</f>
        <v>0</v>
      </c>
      <c r="BK639" s="3">
        <f ca="1">IFERROR(INDEX(INDIRECT("day_wise_sales_data!$B$2:$BZ$599"),MATCH(resource!$CC639,day_wise_sales_data!$A$2:$A$500,0),MATCH(resource!BK$2,INDIRECT("day_wise_sales_data!$B$1:$BZ$1"),0)),0)</f>
        <v>0</v>
      </c>
      <c r="BL639" s="3">
        <f ca="1">IFERROR(INDEX(INDIRECT("day_wise_sales_data!$B$2:$BZ$599"),MATCH(resource!$CC639,day_wise_sales_data!$A$2:$A$500,0),MATCH(resource!BL$2,INDIRECT("day_wise_sales_data!$B$1:$BZ$1"),0)),0)</f>
        <v>0</v>
      </c>
      <c r="BM639" s="3">
        <f ca="1">IFERROR(INDEX(INDIRECT("day_wise_sales_data!$B$2:$BZ$599"),MATCH(resource!$CC639,day_wise_sales_data!$A$2:$A$500,0),MATCH(resource!BM$2,INDIRECT("day_wise_sales_data!$B$1:$BZ$1"),0)),0)</f>
        <v>0</v>
      </c>
      <c r="BN639" s="3">
        <f ca="1">IFERROR(INDEX(INDIRECT("day_wise_sales_data!$B$2:$BZ$599"),MATCH(resource!$CC639,day_wise_sales_data!$A$2:$A$500,0),MATCH(resource!BN$2,INDIRECT("day_wise_sales_data!$B$1:$BZ$1"),0)),0)</f>
        <v>0</v>
      </c>
      <c r="BO639" s="3">
        <f ca="1">IFERROR(INDEX(INDIRECT("day_wise_sales_data!$B$2:$BZ$599"),MATCH(resource!$CC639,day_wise_sales_data!$A$2:$A$500,0),MATCH(resource!BO$2,INDIRECT("day_wise_sales_data!$B$1:$BZ$1"),0)),0)</f>
        <v>0</v>
      </c>
      <c r="BP639" s="3">
        <f ca="1">IFERROR(INDEX(INDIRECT("day_wise_sales_data!$B$2:$BZ$599"),MATCH(resource!$CC639,day_wise_sales_data!$A$2:$A$500,0),MATCH(resource!BP$2,INDIRECT("day_wise_sales_data!$B$1:$BZ$1"),0)),0)</f>
        <v>0</v>
      </c>
      <c r="BQ639" s="3">
        <f ca="1">IFERROR(INDEX(INDIRECT("day_wise_sales_data!$B$2:$BZ$599"),MATCH(resource!$CC639,day_wise_sales_data!$A$2:$A$500,0),MATCH(resource!BQ$2,INDIRECT("day_wise_sales_data!$B$1:$BZ$1"),0)),0)</f>
        <v>0</v>
      </c>
      <c r="BR639" s="3">
        <f ca="1">IFERROR(INDEX(INDIRECT("day_wise_sales_data!$B$2:$BZ$599"),MATCH(resource!$CC639,day_wise_sales_data!$A$2:$A$500,0),MATCH(resource!BR$2,INDIRECT("day_wise_sales_data!$B$1:$BZ$1"),0)),0)</f>
        <v>0</v>
      </c>
      <c r="BS639" s="3">
        <f ca="1">IFERROR(INDEX(INDIRECT("day_wise_sales_data!$B$2:$BZ$599"),MATCH(resource!$CC639,day_wise_sales_data!$A$2:$A$500,0),MATCH(resource!BS$2,INDIRECT("day_wise_sales_data!$B$1:$BZ$1"),0)),0)</f>
        <v>0</v>
      </c>
      <c r="BT639" s="3">
        <f ca="1">IFERROR(INDEX(INDIRECT("day_wise_sales_data!$B$2:$BZ$599"),MATCH(resource!$CC639,day_wise_sales_data!$A$2:$A$500,0),MATCH(resource!BT$2,INDIRECT("day_wise_sales_data!$B$1:$BZ$1"),0)),0)</f>
        <v>0</v>
      </c>
      <c r="BU639" s="3">
        <f ca="1">IFERROR(INDEX(INDIRECT("day_wise_sales_data!$B$2:$BZ$599"),MATCH(resource!$CC639,day_wise_sales_data!$A$2:$A$500,0),MATCH(resource!BU$2,INDIRECT("day_wise_sales_data!$B$1:$BZ$1"),0)),0)</f>
        <v>0</v>
      </c>
      <c r="BV639" s="3">
        <f ca="1">IFERROR(INDEX(INDIRECT("day_wise_sales_data!$B$2:$BZ$599"),MATCH(resource!$CC639,day_wise_sales_data!$A$2:$A$500,0),MATCH(resource!BV$2,INDIRECT("day_wise_sales_data!$B$1:$BZ$1"),0)),0)</f>
        <v>0</v>
      </c>
      <c r="BW639" s="3">
        <f ca="1">IFERROR(INDEX(INDIRECT("day_wise_sales_data!$B$2:$BZ$599"),MATCH(resource!$CC639,day_wise_sales_data!$A$2:$A$500,0),MATCH(resource!BW$2,INDIRECT("day_wise_sales_data!$B$1:$BZ$1"),0)),0)</f>
        <v>0</v>
      </c>
      <c r="BX639" s="3">
        <f ca="1">IFERROR(INDEX(INDIRECT("day_wise_sales_data!$B$2:$BZ$599"),MATCH(resource!$CC639,day_wise_sales_data!$A$2:$A$500,0),MATCH(resource!BX$2,INDIRECT("day_wise_sales_data!$B$1:$BZ$1"),0)),0)</f>
        <v>0</v>
      </c>
      <c r="BY639" s="3">
        <f ca="1">IFERROR(INDEX(INDIRECT("day_wise_sales_data!$B$2:$BZ$599"),MATCH(resource!$CC639,day_wise_sales_data!$A$2:$A$500,0),MATCH(resource!BY$2,INDIRECT("day_wise_sales_data!$B$1:$BZ$1"),0)),0)</f>
        <v>0</v>
      </c>
      <c r="BZ639" s="3">
        <f ca="1">IFERROR(INDEX(INDIRECT("day_wise_sales_data!$B$2:$BZ$599"),MATCH(resource!$CC639,day_wise_sales_data!$A$2:$A$500,0),MATCH(resource!BZ$2,INDIRECT("day_wise_sales_data!$B$1:$BZ$1"),0)),0)</f>
        <v>0</v>
      </c>
      <c r="CA639" s="3">
        <f ca="1">IFERROR(INDEX(INDIRECT("day_wise_sales_data!$B$2:$BZ$599"),MATCH(resource!$CC639,day_wise_sales_data!$A$2:$A$500,0),MATCH(resource!CA$2,INDIRECT("day_wise_sales_data!$B$1:$BZ$1"),0)),0)</f>
        <v>0</v>
      </c>
      <c r="CC639" s="4">
        <f>sales_data!H638</f>
        <v>0</v>
      </c>
      <c r="CD639" s="1">
        <v>637</v>
      </c>
      <c r="CE639" s="1" t="str">
        <f>IF(AQ639=report!$AQ$3,resource!CD639,"")</f>
        <v/>
      </c>
      <c r="CF639" s="5" t="str">
        <f>IFERROR(SMALL($CE$3:$CE$1001,ROWS($CE$3:CE639)),"")</f>
        <v/>
      </c>
      <c r="CH639">
        <f>IFERROR(VLOOKUP($CC639,data_pull!$E$22:$G$700,2,0),0)</f>
        <v>0</v>
      </c>
      <c r="DK639" s="3" t="str">
        <f>IFERROR(INDEX(COD_SALES!$B$5:$Z$500,MATCH(resource!$CC639,COD_SALES!$A$5:$A$500,0),MATCH(resource!DK$2,COD_SALES!$B$4:$Z$4,0)),"")</f>
        <v/>
      </c>
      <c r="DL639" s="3" t="str">
        <f>IFERROR(INDEX(COD_SALES!$B$5:$Z$500,MATCH(resource!$CC639,COD_SALES!$A$5:$A$500,0),MATCH(resource!DL$2,COD_SALES!$B$4:$Z$4,0)),"")</f>
        <v/>
      </c>
      <c r="DM639" s="3" t="str">
        <f>IFERROR(INDEX(COD_SALES!$B$5:$Z$500,MATCH(resource!$CC639,COD_SALES!$A$5:$A$500,0),MATCH(resource!DM$2,COD_SALES!$B$4:$Z$4,0)),"")</f>
        <v/>
      </c>
      <c r="DN639" s="3" t="str">
        <f>IFERROR(INDEX(COD_SALES!$B$5:$Z$500,MATCH(resource!$CC639,COD_SALES!$A$5:$A$500,0),MATCH(resource!DN$2,COD_SALES!$B$4:$Z$4,0)),"")</f>
        <v/>
      </c>
      <c r="DO639" s="3" t="str">
        <f>IFERROR(INDEX(COD_SALES!$B$5:$Z$500,MATCH(resource!$CC639,COD_SALES!$A$5:$A$500,0),MATCH(resource!DO$2,COD_SALES!$B$4:$Z$4,0)),"")</f>
        <v/>
      </c>
      <c r="DP639" s="3" t="str">
        <f>IFERROR(INDEX(COD_SALES!$B$5:$Z$500,MATCH(resource!$CC639,COD_SALES!$A$5:$A$500,0),MATCH(resource!DP$2,COD_SALES!$B$4:$Z$4,0)),"")</f>
        <v/>
      </c>
      <c r="DQ639" s="3" t="str">
        <f>IFERROR(INDEX(COD_SALES!$B$5:$Z$500,MATCH(resource!$CC639,COD_SALES!$A$5:$A$500,0),MATCH(resource!DQ$2,COD_SALES!$B$4:$Z$4,0)),"")</f>
        <v/>
      </c>
      <c r="DR639" s="3" t="str">
        <f>IFERROR(INDEX(COD_SALES!$B$5:$Z$500,MATCH(resource!$CC639,COD_SALES!$A$5:$A$500,0),MATCH(resource!DR$2,COD_SALES!$B$4:$Z$4,0)),"")</f>
        <v/>
      </c>
      <c r="DS639" s="3" t="str">
        <f>IFERROR(INDEX(COD_SALES!$B$5:$Z$500,MATCH(resource!$CC639,COD_SALES!$A$5:$A$500,0),MATCH(resource!DS$2,COD_SALES!$B$4:$Z$4,0)),"")</f>
        <v/>
      </c>
      <c r="DT639" s="3" t="str">
        <f>IFERROR(INDEX(COD_SALES!$B$5:$Z$500,MATCH(resource!$CC639,COD_SALES!$A$5:$A$500,0),MATCH(resource!DT$2,COD_SALES!$B$4:$Z$4,0)),"")</f>
        <v/>
      </c>
      <c r="DU639" s="3" t="str">
        <f>IFERROR(INDEX(COD_SALES!$B$5:$Z$500,MATCH(resource!$CC639,COD_SALES!$A$5:$A$500,0),MATCH(resource!DU$2,COD_SALES!$B$4:$Z$4,0)),"")</f>
        <v/>
      </c>
      <c r="DV639" s="3" t="str">
        <f>IFERROR(INDEX(COD_SALES!$B$5:$Z$500,MATCH(resource!$CC639,COD_SALES!$A$5:$A$500,0),MATCH(resource!DV$2,COD_SALES!$B$4:$Z$4,0)),"")</f>
        <v/>
      </c>
      <c r="DW639" s="3" t="str">
        <f>IFERROR(INDEX(COD_SALES!$B$5:$Z$500,MATCH(resource!$CC639,COD_SALES!$A$5:$A$500,0),MATCH(resource!DW$2,COD_SALES!$B$4:$Z$4,0)),"")</f>
        <v/>
      </c>
      <c r="DX639" s="3" t="str">
        <f>IFERROR(INDEX(COD_SALES!$B$5:$Z$500,MATCH(resource!$CC639,COD_SALES!$A$5:$A$500,0),MATCH(resource!DX$2,COD_SALES!$B$4:$Z$4,0)),"")</f>
        <v/>
      </c>
      <c r="DY639" s="3" t="str">
        <f>IFERROR(INDEX(COD_SALES!$B$5:$Z$500,MATCH(resource!$CC639,COD_SALES!$A$5:$A$500,0),MATCH(resource!DY$2,COD_SALES!$B$4:$Z$4,0)),"")</f>
        <v/>
      </c>
      <c r="DZ639" s="3" t="str">
        <f>IFERROR(INDEX(COD_SALES!$B$5:$Z$500,MATCH(resource!$CC639,COD_SALES!$A$5:$A$500,0),MATCH(resource!DZ$2,COD_SALES!$B$4:$Z$4,0)),"")</f>
        <v/>
      </c>
      <c r="EA639" s="3" t="str">
        <f>IFERROR(INDEX(COD_SALES!$B$5:$Z$500,MATCH(resource!$CC639,COD_SALES!$A$5:$A$500,0),MATCH(resource!EA$2,COD_SALES!$B$4:$Z$4,0)),"")</f>
        <v/>
      </c>
      <c r="EB639" s="3">
        <f t="shared" si="134"/>
        <v>0</v>
      </c>
      <c r="EW639" s="3">
        <f>IFERROR(VLOOKUP(CC639,data_pull!$AO$25:$AR$546,2,0),0)</f>
        <v>0</v>
      </c>
      <c r="EX639" s="1">
        <f>IFERROR(VLOOKUP(CC639,data_pull!$AO$25:$AR$546,4,0),0)</f>
        <v>0</v>
      </c>
    </row>
    <row r="640" spans="13:154" x14ac:dyDescent="0.25"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4">
        <f>sales_data!B639</f>
        <v>0</v>
      </c>
      <c r="AR640" s="4">
        <f>sales_data!C639</f>
        <v>0</v>
      </c>
      <c r="AS640" s="5" t="str">
        <f t="shared" si="133"/>
        <v/>
      </c>
      <c r="AT640" s="4">
        <f>sales_data!I639</f>
        <v>0</v>
      </c>
      <c r="AU640" s="4">
        <f>sales_data!W639</f>
        <v>0</v>
      </c>
      <c r="AV640" s="1">
        <f>sales_data!N639</f>
        <v>0</v>
      </c>
      <c r="AW640" s="1">
        <f>sales_data!P639</f>
        <v>0</v>
      </c>
      <c r="AX640" s="3">
        <f ca="1">IFERROR(INDEX(INDIRECT("day_wise_sales_data!$B$2:$BZ$599"),MATCH(resource!$CC640,day_wise_sales_data!$A$2:$A$500,0),MATCH(resource!AX$2,INDIRECT("day_wise_sales_data!$B$1:$BZ$1"),0)),0)</f>
        <v>0</v>
      </c>
      <c r="AY640" s="3">
        <f ca="1">IFERROR(INDEX(INDIRECT("day_wise_sales_data!$B$2:$BZ$599"),MATCH(resource!$CC640,day_wise_sales_data!$A$2:$A$500,0),MATCH(resource!AY$2,INDIRECT("day_wise_sales_data!$B$1:$BZ$1"),0)),0)</f>
        <v>0</v>
      </c>
      <c r="AZ640" s="3">
        <f ca="1">IFERROR(INDEX(INDIRECT("day_wise_sales_data!$B$2:$BZ$599"),MATCH(resource!$CC640,day_wise_sales_data!$A$2:$A$500,0),MATCH(resource!AZ$2,INDIRECT("day_wise_sales_data!$B$1:$BZ$1"),0)),0)</f>
        <v>0</v>
      </c>
      <c r="BA640" s="3">
        <f ca="1">IFERROR(INDEX(INDIRECT("day_wise_sales_data!$B$2:$BZ$599"),MATCH(resource!$CC640,day_wise_sales_data!$A$2:$A$500,0),MATCH(resource!BA$2,INDIRECT("day_wise_sales_data!$B$1:$BZ$1"),0)),0)</f>
        <v>0</v>
      </c>
      <c r="BB640" s="3">
        <f ca="1">IFERROR(INDEX(INDIRECT("day_wise_sales_data!$B$2:$BZ$599"),MATCH(resource!$CC640,day_wise_sales_data!$A$2:$A$500,0),MATCH(resource!BB$2,INDIRECT("day_wise_sales_data!$B$1:$BZ$1"),0)),0)</f>
        <v>0</v>
      </c>
      <c r="BC640" s="3">
        <f ca="1">IFERROR(INDEX(INDIRECT("day_wise_sales_data!$B$2:$BZ$599"),MATCH(resource!$CC640,day_wise_sales_data!$A$2:$A$500,0),MATCH(resource!BC$2,INDIRECT("day_wise_sales_data!$B$1:$BZ$1"),0)),0)</f>
        <v>0</v>
      </c>
      <c r="BD640" s="3">
        <f ca="1">IFERROR(INDEX(INDIRECT("day_wise_sales_data!$B$2:$BZ$599"),MATCH(resource!$CC640,day_wise_sales_data!$A$2:$A$500,0),MATCH(resource!BD$2,INDIRECT("day_wise_sales_data!$B$1:$BZ$1"),0)),0)</f>
        <v>0</v>
      </c>
      <c r="BE640" s="3">
        <f ca="1">IFERROR(INDEX(INDIRECT("day_wise_sales_data!$B$2:$BZ$599"),MATCH(resource!$CC640,day_wise_sales_data!$A$2:$A$500,0),MATCH(resource!BE$2,INDIRECT("day_wise_sales_data!$B$1:$BZ$1"),0)),0)</f>
        <v>0</v>
      </c>
      <c r="BF640" s="3">
        <f ca="1">IFERROR(INDEX(INDIRECT("day_wise_sales_data!$B$2:$BZ$599"),MATCH(resource!$CC640,day_wise_sales_data!$A$2:$A$500,0),MATCH(resource!BF$2,INDIRECT("day_wise_sales_data!$B$1:$BZ$1"),0)),0)</f>
        <v>0</v>
      </c>
      <c r="BG640" s="3">
        <f ca="1">IFERROR(INDEX(INDIRECT("day_wise_sales_data!$B$2:$BZ$599"),MATCH(resource!$CC640,day_wise_sales_data!$A$2:$A$500,0),MATCH(resource!BG$2,INDIRECT("day_wise_sales_data!$B$1:$BZ$1"),0)),0)</f>
        <v>0</v>
      </c>
      <c r="BH640" s="3">
        <f ca="1">IFERROR(INDEX(INDIRECT("day_wise_sales_data!$B$2:$BZ$599"),MATCH(resource!$CC640,day_wise_sales_data!$A$2:$A$500,0),MATCH(resource!BH$2,INDIRECT("day_wise_sales_data!$B$1:$BZ$1"),0)),0)</f>
        <v>0</v>
      </c>
      <c r="BI640" s="3">
        <f ca="1">IFERROR(INDEX(INDIRECT("day_wise_sales_data!$B$2:$BZ$599"),MATCH(resource!$CC640,day_wise_sales_data!$A$2:$A$500,0),MATCH(resource!BI$2,INDIRECT("day_wise_sales_data!$B$1:$BZ$1"),0)),0)</f>
        <v>0</v>
      </c>
      <c r="BJ640" s="3">
        <f ca="1">IFERROR(INDEX(INDIRECT("day_wise_sales_data!$B$2:$BZ$599"),MATCH(resource!$CC640,day_wise_sales_data!$A$2:$A$500,0),MATCH(resource!BJ$2,INDIRECT("day_wise_sales_data!$B$1:$BZ$1"),0)),0)</f>
        <v>0</v>
      </c>
      <c r="BK640" s="3">
        <f ca="1">IFERROR(INDEX(INDIRECT("day_wise_sales_data!$B$2:$BZ$599"),MATCH(resource!$CC640,day_wise_sales_data!$A$2:$A$500,0),MATCH(resource!BK$2,INDIRECT("day_wise_sales_data!$B$1:$BZ$1"),0)),0)</f>
        <v>0</v>
      </c>
      <c r="BL640" s="3">
        <f ca="1">IFERROR(INDEX(INDIRECT("day_wise_sales_data!$B$2:$BZ$599"),MATCH(resource!$CC640,day_wise_sales_data!$A$2:$A$500,0),MATCH(resource!BL$2,INDIRECT("day_wise_sales_data!$B$1:$BZ$1"),0)),0)</f>
        <v>0</v>
      </c>
      <c r="BM640" s="3">
        <f ca="1">IFERROR(INDEX(INDIRECT("day_wise_sales_data!$B$2:$BZ$599"),MATCH(resource!$CC640,day_wise_sales_data!$A$2:$A$500,0),MATCH(resource!BM$2,INDIRECT("day_wise_sales_data!$B$1:$BZ$1"),0)),0)</f>
        <v>0</v>
      </c>
      <c r="BN640" s="3">
        <f ca="1">IFERROR(INDEX(INDIRECT("day_wise_sales_data!$B$2:$BZ$599"),MATCH(resource!$CC640,day_wise_sales_data!$A$2:$A$500,0),MATCH(resource!BN$2,INDIRECT("day_wise_sales_data!$B$1:$BZ$1"),0)),0)</f>
        <v>0</v>
      </c>
      <c r="BO640" s="3">
        <f ca="1">IFERROR(INDEX(INDIRECT("day_wise_sales_data!$B$2:$BZ$599"),MATCH(resource!$CC640,day_wise_sales_data!$A$2:$A$500,0),MATCH(resource!BO$2,INDIRECT("day_wise_sales_data!$B$1:$BZ$1"),0)),0)</f>
        <v>0</v>
      </c>
      <c r="BP640" s="3">
        <f ca="1">IFERROR(INDEX(INDIRECT("day_wise_sales_data!$B$2:$BZ$599"),MATCH(resource!$CC640,day_wise_sales_data!$A$2:$A$500,0),MATCH(resource!BP$2,INDIRECT("day_wise_sales_data!$B$1:$BZ$1"),0)),0)</f>
        <v>0</v>
      </c>
      <c r="BQ640" s="3">
        <f ca="1">IFERROR(INDEX(INDIRECT("day_wise_sales_data!$B$2:$BZ$599"),MATCH(resource!$CC640,day_wise_sales_data!$A$2:$A$500,0),MATCH(resource!BQ$2,INDIRECT("day_wise_sales_data!$B$1:$BZ$1"),0)),0)</f>
        <v>0</v>
      </c>
      <c r="BR640" s="3">
        <f ca="1">IFERROR(INDEX(INDIRECT("day_wise_sales_data!$B$2:$BZ$599"),MATCH(resource!$CC640,day_wise_sales_data!$A$2:$A$500,0),MATCH(resource!BR$2,INDIRECT("day_wise_sales_data!$B$1:$BZ$1"),0)),0)</f>
        <v>0</v>
      </c>
      <c r="BS640" s="3">
        <f ca="1">IFERROR(INDEX(INDIRECT("day_wise_sales_data!$B$2:$BZ$599"),MATCH(resource!$CC640,day_wise_sales_data!$A$2:$A$500,0),MATCH(resource!BS$2,INDIRECT("day_wise_sales_data!$B$1:$BZ$1"),0)),0)</f>
        <v>0</v>
      </c>
      <c r="BT640" s="3">
        <f ca="1">IFERROR(INDEX(INDIRECT("day_wise_sales_data!$B$2:$BZ$599"),MATCH(resource!$CC640,day_wise_sales_data!$A$2:$A$500,0),MATCH(resource!BT$2,INDIRECT("day_wise_sales_data!$B$1:$BZ$1"),0)),0)</f>
        <v>0</v>
      </c>
      <c r="BU640" s="3">
        <f ca="1">IFERROR(INDEX(INDIRECT("day_wise_sales_data!$B$2:$BZ$599"),MATCH(resource!$CC640,day_wise_sales_data!$A$2:$A$500,0),MATCH(resource!BU$2,INDIRECT("day_wise_sales_data!$B$1:$BZ$1"),0)),0)</f>
        <v>0</v>
      </c>
      <c r="BV640" s="3">
        <f ca="1">IFERROR(INDEX(INDIRECT("day_wise_sales_data!$B$2:$BZ$599"),MATCH(resource!$CC640,day_wise_sales_data!$A$2:$A$500,0),MATCH(resource!BV$2,INDIRECT("day_wise_sales_data!$B$1:$BZ$1"),0)),0)</f>
        <v>0</v>
      </c>
      <c r="BW640" s="3">
        <f ca="1">IFERROR(INDEX(INDIRECT("day_wise_sales_data!$B$2:$BZ$599"),MATCH(resource!$CC640,day_wise_sales_data!$A$2:$A$500,0),MATCH(resource!BW$2,INDIRECT("day_wise_sales_data!$B$1:$BZ$1"),0)),0)</f>
        <v>0</v>
      </c>
      <c r="BX640" s="3">
        <f ca="1">IFERROR(INDEX(INDIRECT("day_wise_sales_data!$B$2:$BZ$599"),MATCH(resource!$CC640,day_wise_sales_data!$A$2:$A$500,0),MATCH(resource!BX$2,INDIRECT("day_wise_sales_data!$B$1:$BZ$1"),0)),0)</f>
        <v>0</v>
      </c>
      <c r="BY640" s="3">
        <f ca="1">IFERROR(INDEX(INDIRECT("day_wise_sales_data!$B$2:$BZ$599"),MATCH(resource!$CC640,day_wise_sales_data!$A$2:$A$500,0),MATCH(resource!BY$2,INDIRECT("day_wise_sales_data!$B$1:$BZ$1"),0)),0)</f>
        <v>0</v>
      </c>
      <c r="BZ640" s="3">
        <f ca="1">IFERROR(INDEX(INDIRECT("day_wise_sales_data!$B$2:$BZ$599"),MATCH(resource!$CC640,day_wise_sales_data!$A$2:$A$500,0),MATCH(resource!BZ$2,INDIRECT("day_wise_sales_data!$B$1:$BZ$1"),0)),0)</f>
        <v>0</v>
      </c>
      <c r="CA640" s="3">
        <f ca="1">IFERROR(INDEX(INDIRECT("day_wise_sales_data!$B$2:$BZ$599"),MATCH(resource!$CC640,day_wise_sales_data!$A$2:$A$500,0),MATCH(resource!CA$2,INDIRECT("day_wise_sales_data!$B$1:$BZ$1"),0)),0)</f>
        <v>0</v>
      </c>
      <c r="CC640" s="4">
        <f>sales_data!H639</f>
        <v>0</v>
      </c>
      <c r="CD640" s="1">
        <v>638</v>
      </c>
      <c r="CE640" s="1" t="str">
        <f>IF(AQ640=report!$AQ$3,resource!CD640,"")</f>
        <v/>
      </c>
      <c r="CF640" s="5" t="str">
        <f>IFERROR(SMALL($CE$3:$CE$1001,ROWS($CE$3:CE640)),"")</f>
        <v/>
      </c>
      <c r="CH640">
        <f>IFERROR(VLOOKUP($CC640,data_pull!$E$22:$G$700,2,0),0)</f>
        <v>0</v>
      </c>
      <c r="DK640" s="3" t="str">
        <f>IFERROR(INDEX(COD_SALES!$B$5:$Z$500,MATCH(resource!$CC640,COD_SALES!$A$5:$A$500,0),MATCH(resource!DK$2,COD_SALES!$B$4:$Z$4,0)),"")</f>
        <v/>
      </c>
      <c r="DL640" s="3" t="str">
        <f>IFERROR(INDEX(COD_SALES!$B$5:$Z$500,MATCH(resource!$CC640,COD_SALES!$A$5:$A$500,0),MATCH(resource!DL$2,COD_SALES!$B$4:$Z$4,0)),"")</f>
        <v/>
      </c>
      <c r="DM640" s="3" t="str">
        <f>IFERROR(INDEX(COD_SALES!$B$5:$Z$500,MATCH(resource!$CC640,COD_SALES!$A$5:$A$500,0),MATCH(resource!DM$2,COD_SALES!$B$4:$Z$4,0)),"")</f>
        <v/>
      </c>
      <c r="DN640" s="3" t="str">
        <f>IFERROR(INDEX(COD_SALES!$B$5:$Z$500,MATCH(resource!$CC640,COD_SALES!$A$5:$A$500,0),MATCH(resource!DN$2,COD_SALES!$B$4:$Z$4,0)),"")</f>
        <v/>
      </c>
      <c r="DO640" s="3" t="str">
        <f>IFERROR(INDEX(COD_SALES!$B$5:$Z$500,MATCH(resource!$CC640,COD_SALES!$A$5:$A$500,0),MATCH(resource!DO$2,COD_SALES!$B$4:$Z$4,0)),"")</f>
        <v/>
      </c>
      <c r="DP640" s="3" t="str">
        <f>IFERROR(INDEX(COD_SALES!$B$5:$Z$500,MATCH(resource!$CC640,COD_SALES!$A$5:$A$500,0),MATCH(resource!DP$2,COD_SALES!$B$4:$Z$4,0)),"")</f>
        <v/>
      </c>
      <c r="DQ640" s="3" t="str">
        <f>IFERROR(INDEX(COD_SALES!$B$5:$Z$500,MATCH(resource!$CC640,COD_SALES!$A$5:$A$500,0),MATCH(resource!DQ$2,COD_SALES!$B$4:$Z$4,0)),"")</f>
        <v/>
      </c>
      <c r="DR640" s="3" t="str">
        <f>IFERROR(INDEX(COD_SALES!$B$5:$Z$500,MATCH(resource!$CC640,COD_SALES!$A$5:$A$500,0),MATCH(resource!DR$2,COD_SALES!$B$4:$Z$4,0)),"")</f>
        <v/>
      </c>
      <c r="DS640" s="3" t="str">
        <f>IFERROR(INDEX(COD_SALES!$B$5:$Z$500,MATCH(resource!$CC640,COD_SALES!$A$5:$A$500,0),MATCH(resource!DS$2,COD_SALES!$B$4:$Z$4,0)),"")</f>
        <v/>
      </c>
      <c r="DT640" s="3" t="str">
        <f>IFERROR(INDEX(COD_SALES!$B$5:$Z$500,MATCH(resource!$CC640,COD_SALES!$A$5:$A$500,0),MATCH(resource!DT$2,COD_SALES!$B$4:$Z$4,0)),"")</f>
        <v/>
      </c>
      <c r="DU640" s="3" t="str">
        <f>IFERROR(INDEX(COD_SALES!$B$5:$Z$500,MATCH(resource!$CC640,COD_SALES!$A$5:$A$500,0),MATCH(resource!DU$2,COD_SALES!$B$4:$Z$4,0)),"")</f>
        <v/>
      </c>
      <c r="DV640" s="3" t="str">
        <f>IFERROR(INDEX(COD_SALES!$B$5:$Z$500,MATCH(resource!$CC640,COD_SALES!$A$5:$A$500,0),MATCH(resource!DV$2,COD_SALES!$B$4:$Z$4,0)),"")</f>
        <v/>
      </c>
      <c r="DW640" s="3" t="str">
        <f>IFERROR(INDEX(COD_SALES!$B$5:$Z$500,MATCH(resource!$CC640,COD_SALES!$A$5:$A$500,0),MATCH(resource!DW$2,COD_SALES!$B$4:$Z$4,0)),"")</f>
        <v/>
      </c>
      <c r="DX640" s="3" t="str">
        <f>IFERROR(INDEX(COD_SALES!$B$5:$Z$500,MATCH(resource!$CC640,COD_SALES!$A$5:$A$500,0),MATCH(resource!DX$2,COD_SALES!$B$4:$Z$4,0)),"")</f>
        <v/>
      </c>
      <c r="DY640" s="3" t="str">
        <f>IFERROR(INDEX(COD_SALES!$B$5:$Z$500,MATCH(resource!$CC640,COD_SALES!$A$5:$A$500,0),MATCH(resource!DY$2,COD_SALES!$B$4:$Z$4,0)),"")</f>
        <v/>
      </c>
      <c r="DZ640" s="3" t="str">
        <f>IFERROR(INDEX(COD_SALES!$B$5:$Z$500,MATCH(resource!$CC640,COD_SALES!$A$5:$A$500,0),MATCH(resource!DZ$2,COD_SALES!$B$4:$Z$4,0)),"")</f>
        <v/>
      </c>
      <c r="EA640" s="3" t="str">
        <f>IFERROR(INDEX(COD_SALES!$B$5:$Z$500,MATCH(resource!$CC640,COD_SALES!$A$5:$A$500,0),MATCH(resource!EA$2,COD_SALES!$B$4:$Z$4,0)),"")</f>
        <v/>
      </c>
      <c r="EB640" s="3">
        <f t="shared" si="134"/>
        <v>0</v>
      </c>
      <c r="EW640" s="3">
        <f>IFERROR(VLOOKUP(CC640,data_pull!$AO$25:$AR$546,2,0),0)</f>
        <v>0</v>
      </c>
      <c r="EX640" s="1">
        <f>IFERROR(VLOOKUP(CC640,data_pull!$AO$25:$AR$546,4,0),0)</f>
        <v>0</v>
      </c>
    </row>
    <row r="641" spans="13:154" x14ac:dyDescent="0.25"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4">
        <f>sales_data!B640</f>
        <v>0</v>
      </c>
      <c r="AR641" s="4">
        <f>sales_data!C640</f>
        <v>0</v>
      </c>
      <c r="AS641" s="5" t="str">
        <f t="shared" si="133"/>
        <v/>
      </c>
      <c r="AT641" s="4">
        <f>sales_data!I640</f>
        <v>0</v>
      </c>
      <c r="AU641" s="4">
        <f>sales_data!W640</f>
        <v>0</v>
      </c>
      <c r="AV641" s="1">
        <f>sales_data!N640</f>
        <v>0</v>
      </c>
      <c r="AW641" s="1">
        <f>sales_data!P640</f>
        <v>0</v>
      </c>
      <c r="AX641" s="3">
        <f ca="1">IFERROR(INDEX(INDIRECT("day_wise_sales_data!$B$2:$BZ$599"),MATCH(resource!$CC641,day_wise_sales_data!$A$2:$A$500,0),MATCH(resource!AX$2,INDIRECT("day_wise_sales_data!$B$1:$BZ$1"),0)),0)</f>
        <v>0</v>
      </c>
      <c r="AY641" s="3">
        <f ca="1">IFERROR(INDEX(INDIRECT("day_wise_sales_data!$B$2:$BZ$599"),MATCH(resource!$CC641,day_wise_sales_data!$A$2:$A$500,0),MATCH(resource!AY$2,INDIRECT("day_wise_sales_data!$B$1:$BZ$1"),0)),0)</f>
        <v>0</v>
      </c>
      <c r="AZ641" s="3">
        <f ca="1">IFERROR(INDEX(INDIRECT("day_wise_sales_data!$B$2:$BZ$599"),MATCH(resource!$CC641,day_wise_sales_data!$A$2:$A$500,0),MATCH(resource!AZ$2,INDIRECT("day_wise_sales_data!$B$1:$BZ$1"),0)),0)</f>
        <v>0</v>
      </c>
      <c r="BA641" s="3">
        <f ca="1">IFERROR(INDEX(INDIRECT("day_wise_sales_data!$B$2:$BZ$599"),MATCH(resource!$CC641,day_wise_sales_data!$A$2:$A$500,0),MATCH(resource!BA$2,INDIRECT("day_wise_sales_data!$B$1:$BZ$1"),0)),0)</f>
        <v>0</v>
      </c>
      <c r="BB641" s="3">
        <f ca="1">IFERROR(INDEX(INDIRECT("day_wise_sales_data!$B$2:$BZ$599"),MATCH(resource!$CC641,day_wise_sales_data!$A$2:$A$500,0),MATCH(resource!BB$2,INDIRECT("day_wise_sales_data!$B$1:$BZ$1"),0)),0)</f>
        <v>0</v>
      </c>
      <c r="BC641" s="3">
        <f ca="1">IFERROR(INDEX(INDIRECT("day_wise_sales_data!$B$2:$BZ$599"),MATCH(resource!$CC641,day_wise_sales_data!$A$2:$A$500,0),MATCH(resource!BC$2,INDIRECT("day_wise_sales_data!$B$1:$BZ$1"),0)),0)</f>
        <v>0</v>
      </c>
      <c r="BD641" s="3">
        <f ca="1">IFERROR(INDEX(INDIRECT("day_wise_sales_data!$B$2:$BZ$599"),MATCH(resource!$CC641,day_wise_sales_data!$A$2:$A$500,0),MATCH(resource!BD$2,INDIRECT("day_wise_sales_data!$B$1:$BZ$1"),0)),0)</f>
        <v>0</v>
      </c>
      <c r="BE641" s="3">
        <f ca="1">IFERROR(INDEX(INDIRECT("day_wise_sales_data!$B$2:$BZ$599"),MATCH(resource!$CC641,day_wise_sales_data!$A$2:$A$500,0),MATCH(resource!BE$2,INDIRECT("day_wise_sales_data!$B$1:$BZ$1"),0)),0)</f>
        <v>0</v>
      </c>
      <c r="BF641" s="3">
        <f ca="1">IFERROR(INDEX(INDIRECT("day_wise_sales_data!$B$2:$BZ$599"),MATCH(resource!$CC641,day_wise_sales_data!$A$2:$A$500,0),MATCH(resource!BF$2,INDIRECT("day_wise_sales_data!$B$1:$BZ$1"),0)),0)</f>
        <v>0</v>
      </c>
      <c r="BG641" s="3">
        <f ca="1">IFERROR(INDEX(INDIRECT("day_wise_sales_data!$B$2:$BZ$599"),MATCH(resource!$CC641,day_wise_sales_data!$A$2:$A$500,0),MATCH(resource!BG$2,INDIRECT("day_wise_sales_data!$B$1:$BZ$1"),0)),0)</f>
        <v>0</v>
      </c>
      <c r="BH641" s="3">
        <f ca="1">IFERROR(INDEX(INDIRECT("day_wise_sales_data!$B$2:$BZ$599"),MATCH(resource!$CC641,day_wise_sales_data!$A$2:$A$500,0),MATCH(resource!BH$2,INDIRECT("day_wise_sales_data!$B$1:$BZ$1"),0)),0)</f>
        <v>0</v>
      </c>
      <c r="BI641" s="3">
        <f ca="1">IFERROR(INDEX(INDIRECT("day_wise_sales_data!$B$2:$BZ$599"),MATCH(resource!$CC641,day_wise_sales_data!$A$2:$A$500,0),MATCH(resource!BI$2,INDIRECT("day_wise_sales_data!$B$1:$BZ$1"),0)),0)</f>
        <v>0</v>
      </c>
      <c r="BJ641" s="3">
        <f ca="1">IFERROR(INDEX(INDIRECT("day_wise_sales_data!$B$2:$BZ$599"),MATCH(resource!$CC641,day_wise_sales_data!$A$2:$A$500,0),MATCH(resource!BJ$2,INDIRECT("day_wise_sales_data!$B$1:$BZ$1"),0)),0)</f>
        <v>0</v>
      </c>
      <c r="BK641" s="3">
        <f ca="1">IFERROR(INDEX(INDIRECT("day_wise_sales_data!$B$2:$BZ$599"),MATCH(resource!$CC641,day_wise_sales_data!$A$2:$A$500,0),MATCH(resource!BK$2,INDIRECT("day_wise_sales_data!$B$1:$BZ$1"),0)),0)</f>
        <v>0</v>
      </c>
      <c r="BL641" s="3">
        <f ca="1">IFERROR(INDEX(INDIRECT("day_wise_sales_data!$B$2:$BZ$599"),MATCH(resource!$CC641,day_wise_sales_data!$A$2:$A$500,0),MATCH(resource!BL$2,INDIRECT("day_wise_sales_data!$B$1:$BZ$1"),0)),0)</f>
        <v>0</v>
      </c>
      <c r="BM641" s="3">
        <f ca="1">IFERROR(INDEX(INDIRECT("day_wise_sales_data!$B$2:$BZ$599"),MATCH(resource!$CC641,day_wise_sales_data!$A$2:$A$500,0),MATCH(resource!BM$2,INDIRECT("day_wise_sales_data!$B$1:$BZ$1"),0)),0)</f>
        <v>0</v>
      </c>
      <c r="BN641" s="3">
        <f ca="1">IFERROR(INDEX(INDIRECT("day_wise_sales_data!$B$2:$BZ$599"),MATCH(resource!$CC641,day_wise_sales_data!$A$2:$A$500,0),MATCH(resource!BN$2,INDIRECT("day_wise_sales_data!$B$1:$BZ$1"),0)),0)</f>
        <v>0</v>
      </c>
      <c r="BO641" s="3">
        <f ca="1">IFERROR(INDEX(INDIRECT("day_wise_sales_data!$B$2:$BZ$599"),MATCH(resource!$CC641,day_wise_sales_data!$A$2:$A$500,0),MATCH(resource!BO$2,INDIRECT("day_wise_sales_data!$B$1:$BZ$1"),0)),0)</f>
        <v>0</v>
      </c>
      <c r="BP641" s="3">
        <f ca="1">IFERROR(INDEX(INDIRECT("day_wise_sales_data!$B$2:$BZ$599"),MATCH(resource!$CC641,day_wise_sales_data!$A$2:$A$500,0),MATCH(resource!BP$2,INDIRECT("day_wise_sales_data!$B$1:$BZ$1"),0)),0)</f>
        <v>0</v>
      </c>
      <c r="BQ641" s="3">
        <f ca="1">IFERROR(INDEX(INDIRECT("day_wise_sales_data!$B$2:$BZ$599"),MATCH(resource!$CC641,day_wise_sales_data!$A$2:$A$500,0),MATCH(resource!BQ$2,INDIRECT("day_wise_sales_data!$B$1:$BZ$1"),0)),0)</f>
        <v>0</v>
      </c>
      <c r="BR641" s="3">
        <f ca="1">IFERROR(INDEX(INDIRECT("day_wise_sales_data!$B$2:$BZ$599"),MATCH(resource!$CC641,day_wise_sales_data!$A$2:$A$500,0),MATCH(resource!BR$2,INDIRECT("day_wise_sales_data!$B$1:$BZ$1"),0)),0)</f>
        <v>0</v>
      </c>
      <c r="BS641" s="3">
        <f ca="1">IFERROR(INDEX(INDIRECT("day_wise_sales_data!$B$2:$BZ$599"),MATCH(resource!$CC641,day_wise_sales_data!$A$2:$A$500,0),MATCH(resource!BS$2,INDIRECT("day_wise_sales_data!$B$1:$BZ$1"),0)),0)</f>
        <v>0</v>
      </c>
      <c r="BT641" s="3">
        <f ca="1">IFERROR(INDEX(INDIRECT("day_wise_sales_data!$B$2:$BZ$599"),MATCH(resource!$CC641,day_wise_sales_data!$A$2:$A$500,0),MATCH(resource!BT$2,INDIRECT("day_wise_sales_data!$B$1:$BZ$1"),0)),0)</f>
        <v>0</v>
      </c>
      <c r="BU641" s="3">
        <f ca="1">IFERROR(INDEX(INDIRECT("day_wise_sales_data!$B$2:$BZ$599"),MATCH(resource!$CC641,day_wise_sales_data!$A$2:$A$500,0),MATCH(resource!BU$2,INDIRECT("day_wise_sales_data!$B$1:$BZ$1"),0)),0)</f>
        <v>0</v>
      </c>
      <c r="BV641" s="3">
        <f ca="1">IFERROR(INDEX(INDIRECT("day_wise_sales_data!$B$2:$BZ$599"),MATCH(resource!$CC641,day_wise_sales_data!$A$2:$A$500,0),MATCH(resource!BV$2,INDIRECT("day_wise_sales_data!$B$1:$BZ$1"),0)),0)</f>
        <v>0</v>
      </c>
      <c r="BW641" s="3">
        <f ca="1">IFERROR(INDEX(INDIRECT("day_wise_sales_data!$B$2:$BZ$599"),MATCH(resource!$CC641,day_wise_sales_data!$A$2:$A$500,0),MATCH(resource!BW$2,INDIRECT("day_wise_sales_data!$B$1:$BZ$1"),0)),0)</f>
        <v>0</v>
      </c>
      <c r="BX641" s="3">
        <f ca="1">IFERROR(INDEX(INDIRECT("day_wise_sales_data!$B$2:$BZ$599"),MATCH(resource!$CC641,day_wise_sales_data!$A$2:$A$500,0),MATCH(resource!BX$2,INDIRECT("day_wise_sales_data!$B$1:$BZ$1"),0)),0)</f>
        <v>0</v>
      </c>
      <c r="BY641" s="3">
        <f ca="1">IFERROR(INDEX(INDIRECT("day_wise_sales_data!$B$2:$BZ$599"),MATCH(resource!$CC641,day_wise_sales_data!$A$2:$A$500,0),MATCH(resource!BY$2,INDIRECT("day_wise_sales_data!$B$1:$BZ$1"),0)),0)</f>
        <v>0</v>
      </c>
      <c r="BZ641" s="3">
        <f ca="1">IFERROR(INDEX(INDIRECT("day_wise_sales_data!$B$2:$BZ$599"),MATCH(resource!$CC641,day_wise_sales_data!$A$2:$A$500,0),MATCH(resource!BZ$2,INDIRECT("day_wise_sales_data!$B$1:$BZ$1"),0)),0)</f>
        <v>0</v>
      </c>
      <c r="CA641" s="3">
        <f ca="1">IFERROR(INDEX(INDIRECT("day_wise_sales_data!$B$2:$BZ$599"),MATCH(resource!$CC641,day_wise_sales_data!$A$2:$A$500,0),MATCH(resource!CA$2,INDIRECT("day_wise_sales_data!$B$1:$BZ$1"),0)),0)</f>
        <v>0</v>
      </c>
      <c r="CC641" s="4">
        <f>sales_data!H640</f>
        <v>0</v>
      </c>
      <c r="CD641" s="1">
        <v>639</v>
      </c>
      <c r="CE641" s="1" t="str">
        <f>IF(AQ641=report!$AQ$3,resource!CD641,"")</f>
        <v/>
      </c>
      <c r="CF641" s="5" t="str">
        <f>IFERROR(SMALL($CE$3:$CE$1001,ROWS($CE$3:CE641)),"")</f>
        <v/>
      </c>
      <c r="CH641">
        <f>IFERROR(VLOOKUP($CC641,data_pull!$E$22:$G$700,2,0),0)</f>
        <v>0</v>
      </c>
      <c r="DK641" s="3" t="str">
        <f>IFERROR(INDEX(COD_SALES!$B$5:$Z$500,MATCH(resource!$CC641,COD_SALES!$A$5:$A$500,0),MATCH(resource!DK$2,COD_SALES!$B$4:$Z$4,0)),"")</f>
        <v/>
      </c>
      <c r="DL641" s="3" t="str">
        <f>IFERROR(INDEX(COD_SALES!$B$5:$Z$500,MATCH(resource!$CC641,COD_SALES!$A$5:$A$500,0),MATCH(resource!DL$2,COD_SALES!$B$4:$Z$4,0)),"")</f>
        <v/>
      </c>
      <c r="DM641" s="3" t="str">
        <f>IFERROR(INDEX(COD_SALES!$B$5:$Z$500,MATCH(resource!$CC641,COD_SALES!$A$5:$A$500,0),MATCH(resource!DM$2,COD_SALES!$B$4:$Z$4,0)),"")</f>
        <v/>
      </c>
      <c r="DN641" s="3" t="str">
        <f>IFERROR(INDEX(COD_SALES!$B$5:$Z$500,MATCH(resource!$CC641,COD_SALES!$A$5:$A$500,0),MATCH(resource!DN$2,COD_SALES!$B$4:$Z$4,0)),"")</f>
        <v/>
      </c>
      <c r="DO641" s="3" t="str">
        <f>IFERROR(INDEX(COD_SALES!$B$5:$Z$500,MATCH(resource!$CC641,COD_SALES!$A$5:$A$500,0),MATCH(resource!DO$2,COD_SALES!$B$4:$Z$4,0)),"")</f>
        <v/>
      </c>
      <c r="DP641" s="3" t="str">
        <f>IFERROR(INDEX(COD_SALES!$B$5:$Z$500,MATCH(resource!$CC641,COD_SALES!$A$5:$A$500,0),MATCH(resource!DP$2,COD_SALES!$B$4:$Z$4,0)),"")</f>
        <v/>
      </c>
      <c r="DQ641" s="3" t="str">
        <f>IFERROR(INDEX(COD_SALES!$B$5:$Z$500,MATCH(resource!$CC641,COD_SALES!$A$5:$A$500,0),MATCH(resource!DQ$2,COD_SALES!$B$4:$Z$4,0)),"")</f>
        <v/>
      </c>
      <c r="DR641" s="3" t="str">
        <f>IFERROR(INDEX(COD_SALES!$B$5:$Z$500,MATCH(resource!$CC641,COD_SALES!$A$5:$A$500,0),MATCH(resource!DR$2,COD_SALES!$B$4:$Z$4,0)),"")</f>
        <v/>
      </c>
      <c r="DS641" s="3" t="str">
        <f>IFERROR(INDEX(COD_SALES!$B$5:$Z$500,MATCH(resource!$CC641,COD_SALES!$A$5:$A$500,0),MATCH(resource!DS$2,COD_SALES!$B$4:$Z$4,0)),"")</f>
        <v/>
      </c>
      <c r="DT641" s="3" t="str">
        <f>IFERROR(INDEX(COD_SALES!$B$5:$Z$500,MATCH(resource!$CC641,COD_SALES!$A$5:$A$500,0),MATCH(resource!DT$2,COD_SALES!$B$4:$Z$4,0)),"")</f>
        <v/>
      </c>
      <c r="DU641" s="3" t="str">
        <f>IFERROR(INDEX(COD_SALES!$B$5:$Z$500,MATCH(resource!$CC641,COD_SALES!$A$5:$A$500,0),MATCH(resource!DU$2,COD_SALES!$B$4:$Z$4,0)),"")</f>
        <v/>
      </c>
      <c r="DV641" s="3" t="str">
        <f>IFERROR(INDEX(COD_SALES!$B$5:$Z$500,MATCH(resource!$CC641,COD_SALES!$A$5:$A$500,0),MATCH(resource!DV$2,COD_SALES!$B$4:$Z$4,0)),"")</f>
        <v/>
      </c>
      <c r="DW641" s="3" t="str">
        <f>IFERROR(INDEX(COD_SALES!$B$5:$Z$500,MATCH(resource!$CC641,COD_SALES!$A$5:$A$500,0),MATCH(resource!DW$2,COD_SALES!$B$4:$Z$4,0)),"")</f>
        <v/>
      </c>
      <c r="DX641" s="3" t="str">
        <f>IFERROR(INDEX(COD_SALES!$B$5:$Z$500,MATCH(resource!$CC641,COD_SALES!$A$5:$A$500,0),MATCH(resource!DX$2,COD_SALES!$B$4:$Z$4,0)),"")</f>
        <v/>
      </c>
      <c r="DY641" s="3" t="str">
        <f>IFERROR(INDEX(COD_SALES!$B$5:$Z$500,MATCH(resource!$CC641,COD_SALES!$A$5:$A$500,0),MATCH(resource!DY$2,COD_SALES!$B$4:$Z$4,0)),"")</f>
        <v/>
      </c>
      <c r="DZ641" s="3" t="str">
        <f>IFERROR(INDEX(COD_SALES!$B$5:$Z$500,MATCH(resource!$CC641,COD_SALES!$A$5:$A$500,0),MATCH(resource!DZ$2,COD_SALES!$B$4:$Z$4,0)),"")</f>
        <v/>
      </c>
      <c r="EA641" s="3" t="str">
        <f>IFERROR(INDEX(COD_SALES!$B$5:$Z$500,MATCH(resource!$CC641,COD_SALES!$A$5:$A$500,0),MATCH(resource!EA$2,COD_SALES!$B$4:$Z$4,0)),"")</f>
        <v/>
      </c>
      <c r="EB641" s="3">
        <f t="shared" si="134"/>
        <v>0</v>
      </c>
      <c r="EW641" s="3">
        <f>IFERROR(VLOOKUP(CC641,data_pull!$AO$25:$AR$546,2,0),0)</f>
        <v>0</v>
      </c>
      <c r="EX641" s="1">
        <f>IFERROR(VLOOKUP(CC641,data_pull!$AO$25:$AR$546,4,0),0)</f>
        <v>0</v>
      </c>
    </row>
    <row r="642" spans="13:154" x14ac:dyDescent="0.25"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4">
        <f>sales_data!B641</f>
        <v>0</v>
      </c>
      <c r="AR642" s="4">
        <f>sales_data!C641</f>
        <v>0</v>
      </c>
      <c r="AS642" s="5" t="str">
        <f t="shared" si="133"/>
        <v/>
      </c>
      <c r="AT642" s="4">
        <f>sales_data!I641</f>
        <v>0</v>
      </c>
      <c r="AU642" s="4">
        <f>sales_data!W641</f>
        <v>0</v>
      </c>
      <c r="AV642" s="1">
        <f>sales_data!N641</f>
        <v>0</v>
      </c>
      <c r="AW642" s="1">
        <f>sales_data!P641</f>
        <v>0</v>
      </c>
      <c r="AX642" s="3">
        <f ca="1">IFERROR(INDEX(INDIRECT("day_wise_sales_data!$B$2:$BZ$599"),MATCH(resource!$CC642,day_wise_sales_data!$A$2:$A$500,0),MATCH(resource!AX$2,INDIRECT("day_wise_sales_data!$B$1:$BZ$1"),0)),0)</f>
        <v>0</v>
      </c>
      <c r="AY642" s="3">
        <f ca="1">IFERROR(INDEX(INDIRECT("day_wise_sales_data!$B$2:$BZ$599"),MATCH(resource!$CC642,day_wise_sales_data!$A$2:$A$500,0),MATCH(resource!AY$2,INDIRECT("day_wise_sales_data!$B$1:$BZ$1"),0)),0)</f>
        <v>0</v>
      </c>
      <c r="AZ642" s="3">
        <f ca="1">IFERROR(INDEX(INDIRECT("day_wise_sales_data!$B$2:$BZ$599"),MATCH(resource!$CC642,day_wise_sales_data!$A$2:$A$500,0),MATCH(resource!AZ$2,INDIRECT("day_wise_sales_data!$B$1:$BZ$1"),0)),0)</f>
        <v>0</v>
      </c>
      <c r="BA642" s="3">
        <f ca="1">IFERROR(INDEX(INDIRECT("day_wise_sales_data!$B$2:$BZ$599"),MATCH(resource!$CC642,day_wise_sales_data!$A$2:$A$500,0),MATCH(resource!BA$2,INDIRECT("day_wise_sales_data!$B$1:$BZ$1"),0)),0)</f>
        <v>0</v>
      </c>
      <c r="BB642" s="3">
        <f ca="1">IFERROR(INDEX(INDIRECT("day_wise_sales_data!$B$2:$BZ$599"),MATCH(resource!$CC642,day_wise_sales_data!$A$2:$A$500,0),MATCH(resource!BB$2,INDIRECT("day_wise_sales_data!$B$1:$BZ$1"),0)),0)</f>
        <v>0</v>
      </c>
      <c r="BC642" s="3">
        <f ca="1">IFERROR(INDEX(INDIRECT("day_wise_sales_data!$B$2:$BZ$599"),MATCH(resource!$CC642,day_wise_sales_data!$A$2:$A$500,0),MATCH(resource!BC$2,INDIRECT("day_wise_sales_data!$B$1:$BZ$1"),0)),0)</f>
        <v>0</v>
      </c>
      <c r="BD642" s="3">
        <f ca="1">IFERROR(INDEX(INDIRECT("day_wise_sales_data!$B$2:$BZ$599"),MATCH(resource!$CC642,day_wise_sales_data!$A$2:$A$500,0),MATCH(resource!BD$2,INDIRECT("day_wise_sales_data!$B$1:$BZ$1"),0)),0)</f>
        <v>0</v>
      </c>
      <c r="BE642" s="3">
        <f ca="1">IFERROR(INDEX(INDIRECT("day_wise_sales_data!$B$2:$BZ$599"),MATCH(resource!$CC642,day_wise_sales_data!$A$2:$A$500,0),MATCH(resource!BE$2,INDIRECT("day_wise_sales_data!$B$1:$BZ$1"),0)),0)</f>
        <v>0</v>
      </c>
      <c r="BF642" s="3">
        <f ca="1">IFERROR(INDEX(INDIRECT("day_wise_sales_data!$B$2:$BZ$599"),MATCH(resource!$CC642,day_wise_sales_data!$A$2:$A$500,0),MATCH(resource!BF$2,INDIRECT("day_wise_sales_data!$B$1:$BZ$1"),0)),0)</f>
        <v>0</v>
      </c>
      <c r="BG642" s="3">
        <f ca="1">IFERROR(INDEX(INDIRECT("day_wise_sales_data!$B$2:$BZ$599"),MATCH(resource!$CC642,day_wise_sales_data!$A$2:$A$500,0),MATCH(resource!BG$2,INDIRECT("day_wise_sales_data!$B$1:$BZ$1"),0)),0)</f>
        <v>0</v>
      </c>
      <c r="BH642" s="3">
        <f ca="1">IFERROR(INDEX(INDIRECT("day_wise_sales_data!$B$2:$BZ$599"),MATCH(resource!$CC642,day_wise_sales_data!$A$2:$A$500,0),MATCH(resource!BH$2,INDIRECT("day_wise_sales_data!$B$1:$BZ$1"),0)),0)</f>
        <v>0</v>
      </c>
      <c r="BI642" s="3">
        <f ca="1">IFERROR(INDEX(INDIRECT("day_wise_sales_data!$B$2:$BZ$599"),MATCH(resource!$CC642,day_wise_sales_data!$A$2:$A$500,0),MATCH(resource!BI$2,INDIRECT("day_wise_sales_data!$B$1:$BZ$1"),0)),0)</f>
        <v>0</v>
      </c>
      <c r="BJ642" s="3">
        <f ca="1">IFERROR(INDEX(INDIRECT("day_wise_sales_data!$B$2:$BZ$599"),MATCH(resource!$CC642,day_wise_sales_data!$A$2:$A$500,0),MATCH(resource!BJ$2,INDIRECT("day_wise_sales_data!$B$1:$BZ$1"),0)),0)</f>
        <v>0</v>
      </c>
      <c r="BK642" s="3">
        <f ca="1">IFERROR(INDEX(INDIRECT("day_wise_sales_data!$B$2:$BZ$599"),MATCH(resource!$CC642,day_wise_sales_data!$A$2:$A$500,0),MATCH(resource!BK$2,INDIRECT("day_wise_sales_data!$B$1:$BZ$1"),0)),0)</f>
        <v>0</v>
      </c>
      <c r="BL642" s="3">
        <f ca="1">IFERROR(INDEX(INDIRECT("day_wise_sales_data!$B$2:$BZ$599"),MATCH(resource!$CC642,day_wise_sales_data!$A$2:$A$500,0),MATCH(resource!BL$2,INDIRECT("day_wise_sales_data!$B$1:$BZ$1"),0)),0)</f>
        <v>0</v>
      </c>
      <c r="BM642" s="3">
        <f ca="1">IFERROR(INDEX(INDIRECT("day_wise_sales_data!$B$2:$BZ$599"),MATCH(resource!$CC642,day_wise_sales_data!$A$2:$A$500,0),MATCH(resource!BM$2,INDIRECT("day_wise_sales_data!$B$1:$BZ$1"),0)),0)</f>
        <v>0</v>
      </c>
      <c r="BN642" s="3">
        <f ca="1">IFERROR(INDEX(INDIRECT("day_wise_sales_data!$B$2:$BZ$599"),MATCH(resource!$CC642,day_wise_sales_data!$A$2:$A$500,0),MATCH(resource!BN$2,INDIRECT("day_wise_sales_data!$B$1:$BZ$1"),0)),0)</f>
        <v>0</v>
      </c>
      <c r="BO642" s="3">
        <f ca="1">IFERROR(INDEX(INDIRECT("day_wise_sales_data!$B$2:$BZ$599"),MATCH(resource!$CC642,day_wise_sales_data!$A$2:$A$500,0),MATCH(resource!BO$2,INDIRECT("day_wise_sales_data!$B$1:$BZ$1"),0)),0)</f>
        <v>0</v>
      </c>
      <c r="BP642" s="3">
        <f ca="1">IFERROR(INDEX(INDIRECT("day_wise_sales_data!$B$2:$BZ$599"),MATCH(resource!$CC642,day_wise_sales_data!$A$2:$A$500,0),MATCH(resource!BP$2,INDIRECT("day_wise_sales_data!$B$1:$BZ$1"),0)),0)</f>
        <v>0</v>
      </c>
      <c r="BQ642" s="3">
        <f ca="1">IFERROR(INDEX(INDIRECT("day_wise_sales_data!$B$2:$BZ$599"),MATCH(resource!$CC642,day_wise_sales_data!$A$2:$A$500,0),MATCH(resource!BQ$2,INDIRECT("day_wise_sales_data!$B$1:$BZ$1"),0)),0)</f>
        <v>0</v>
      </c>
      <c r="BR642" s="3">
        <f ca="1">IFERROR(INDEX(INDIRECT("day_wise_sales_data!$B$2:$BZ$599"),MATCH(resource!$CC642,day_wise_sales_data!$A$2:$A$500,0),MATCH(resource!BR$2,INDIRECT("day_wise_sales_data!$B$1:$BZ$1"),0)),0)</f>
        <v>0</v>
      </c>
      <c r="BS642" s="3">
        <f ca="1">IFERROR(INDEX(INDIRECT("day_wise_sales_data!$B$2:$BZ$599"),MATCH(resource!$CC642,day_wise_sales_data!$A$2:$A$500,0),MATCH(resource!BS$2,INDIRECT("day_wise_sales_data!$B$1:$BZ$1"),0)),0)</f>
        <v>0</v>
      </c>
      <c r="BT642" s="3">
        <f ca="1">IFERROR(INDEX(INDIRECT("day_wise_sales_data!$B$2:$BZ$599"),MATCH(resource!$CC642,day_wise_sales_data!$A$2:$A$500,0),MATCH(resource!BT$2,INDIRECT("day_wise_sales_data!$B$1:$BZ$1"),0)),0)</f>
        <v>0</v>
      </c>
      <c r="BU642" s="3">
        <f ca="1">IFERROR(INDEX(INDIRECT("day_wise_sales_data!$B$2:$BZ$599"),MATCH(resource!$CC642,day_wise_sales_data!$A$2:$A$500,0),MATCH(resource!BU$2,INDIRECT("day_wise_sales_data!$B$1:$BZ$1"),0)),0)</f>
        <v>0</v>
      </c>
      <c r="BV642" s="3">
        <f ca="1">IFERROR(INDEX(INDIRECT("day_wise_sales_data!$B$2:$BZ$599"),MATCH(resource!$CC642,day_wise_sales_data!$A$2:$A$500,0),MATCH(resource!BV$2,INDIRECT("day_wise_sales_data!$B$1:$BZ$1"),0)),0)</f>
        <v>0</v>
      </c>
      <c r="BW642" s="3">
        <f ca="1">IFERROR(INDEX(INDIRECT("day_wise_sales_data!$B$2:$BZ$599"),MATCH(resource!$CC642,day_wise_sales_data!$A$2:$A$500,0),MATCH(resource!BW$2,INDIRECT("day_wise_sales_data!$B$1:$BZ$1"),0)),0)</f>
        <v>0</v>
      </c>
      <c r="BX642" s="3">
        <f ca="1">IFERROR(INDEX(INDIRECT("day_wise_sales_data!$B$2:$BZ$599"),MATCH(resource!$CC642,day_wise_sales_data!$A$2:$A$500,0),MATCH(resource!BX$2,INDIRECT("day_wise_sales_data!$B$1:$BZ$1"),0)),0)</f>
        <v>0</v>
      </c>
      <c r="BY642" s="3">
        <f ca="1">IFERROR(INDEX(INDIRECT("day_wise_sales_data!$B$2:$BZ$599"),MATCH(resource!$CC642,day_wise_sales_data!$A$2:$A$500,0),MATCH(resource!BY$2,INDIRECT("day_wise_sales_data!$B$1:$BZ$1"),0)),0)</f>
        <v>0</v>
      </c>
      <c r="BZ642" s="3">
        <f ca="1">IFERROR(INDEX(INDIRECT("day_wise_sales_data!$B$2:$BZ$599"),MATCH(resource!$CC642,day_wise_sales_data!$A$2:$A$500,0),MATCH(resource!BZ$2,INDIRECT("day_wise_sales_data!$B$1:$BZ$1"),0)),0)</f>
        <v>0</v>
      </c>
      <c r="CA642" s="3">
        <f ca="1">IFERROR(INDEX(INDIRECT("day_wise_sales_data!$B$2:$BZ$599"),MATCH(resource!$CC642,day_wise_sales_data!$A$2:$A$500,0),MATCH(resource!CA$2,INDIRECT("day_wise_sales_data!$B$1:$BZ$1"),0)),0)</f>
        <v>0</v>
      </c>
      <c r="CC642" s="4">
        <f>sales_data!H641</f>
        <v>0</v>
      </c>
      <c r="CD642" s="1">
        <v>640</v>
      </c>
      <c r="CE642" s="1" t="str">
        <f>IF(AQ642=report!$AQ$3,resource!CD642,"")</f>
        <v/>
      </c>
      <c r="CF642" s="5" t="str">
        <f>IFERROR(SMALL($CE$3:$CE$1001,ROWS($CE$3:CE642)),"")</f>
        <v/>
      </c>
      <c r="CH642">
        <f>IFERROR(VLOOKUP($CC642,data_pull!$E$22:$G$700,2,0),0)</f>
        <v>0</v>
      </c>
      <c r="DK642" s="3" t="str">
        <f>IFERROR(INDEX(COD_SALES!$B$5:$Z$500,MATCH(resource!$CC642,COD_SALES!$A$5:$A$500,0),MATCH(resource!DK$2,COD_SALES!$B$4:$Z$4,0)),"")</f>
        <v/>
      </c>
      <c r="DL642" s="3" t="str">
        <f>IFERROR(INDEX(COD_SALES!$B$5:$Z$500,MATCH(resource!$CC642,COD_SALES!$A$5:$A$500,0),MATCH(resource!DL$2,COD_SALES!$B$4:$Z$4,0)),"")</f>
        <v/>
      </c>
      <c r="DM642" s="3" t="str">
        <f>IFERROR(INDEX(COD_SALES!$B$5:$Z$500,MATCH(resource!$CC642,COD_SALES!$A$5:$A$500,0),MATCH(resource!DM$2,COD_SALES!$B$4:$Z$4,0)),"")</f>
        <v/>
      </c>
      <c r="DN642" s="3" t="str">
        <f>IFERROR(INDEX(COD_SALES!$B$5:$Z$500,MATCH(resource!$CC642,COD_SALES!$A$5:$A$500,0),MATCH(resource!DN$2,COD_SALES!$B$4:$Z$4,0)),"")</f>
        <v/>
      </c>
      <c r="DO642" s="3" t="str">
        <f>IFERROR(INDEX(COD_SALES!$B$5:$Z$500,MATCH(resource!$CC642,COD_SALES!$A$5:$A$500,0),MATCH(resource!DO$2,COD_SALES!$B$4:$Z$4,0)),"")</f>
        <v/>
      </c>
      <c r="DP642" s="3" t="str">
        <f>IFERROR(INDEX(COD_SALES!$B$5:$Z$500,MATCH(resource!$CC642,COD_SALES!$A$5:$A$500,0),MATCH(resource!DP$2,COD_SALES!$B$4:$Z$4,0)),"")</f>
        <v/>
      </c>
      <c r="DQ642" s="3" t="str">
        <f>IFERROR(INDEX(COD_SALES!$B$5:$Z$500,MATCH(resource!$CC642,COD_SALES!$A$5:$A$500,0),MATCH(resource!DQ$2,COD_SALES!$B$4:$Z$4,0)),"")</f>
        <v/>
      </c>
      <c r="DR642" s="3" t="str">
        <f>IFERROR(INDEX(COD_SALES!$B$5:$Z$500,MATCH(resource!$CC642,COD_SALES!$A$5:$A$500,0),MATCH(resource!DR$2,COD_SALES!$B$4:$Z$4,0)),"")</f>
        <v/>
      </c>
      <c r="DS642" s="3" t="str">
        <f>IFERROR(INDEX(COD_SALES!$B$5:$Z$500,MATCH(resource!$CC642,COD_SALES!$A$5:$A$500,0),MATCH(resource!DS$2,COD_SALES!$B$4:$Z$4,0)),"")</f>
        <v/>
      </c>
      <c r="DT642" s="3" t="str">
        <f>IFERROR(INDEX(COD_SALES!$B$5:$Z$500,MATCH(resource!$CC642,COD_SALES!$A$5:$A$500,0),MATCH(resource!DT$2,COD_SALES!$B$4:$Z$4,0)),"")</f>
        <v/>
      </c>
      <c r="DU642" s="3" t="str">
        <f>IFERROR(INDEX(COD_SALES!$B$5:$Z$500,MATCH(resource!$CC642,COD_SALES!$A$5:$A$500,0),MATCH(resource!DU$2,COD_SALES!$B$4:$Z$4,0)),"")</f>
        <v/>
      </c>
      <c r="DV642" s="3" t="str">
        <f>IFERROR(INDEX(COD_SALES!$B$5:$Z$500,MATCH(resource!$CC642,COD_SALES!$A$5:$A$500,0),MATCH(resource!DV$2,COD_SALES!$B$4:$Z$4,0)),"")</f>
        <v/>
      </c>
      <c r="DW642" s="3" t="str">
        <f>IFERROR(INDEX(COD_SALES!$B$5:$Z$500,MATCH(resource!$CC642,COD_SALES!$A$5:$A$500,0),MATCH(resource!DW$2,COD_SALES!$B$4:$Z$4,0)),"")</f>
        <v/>
      </c>
      <c r="DX642" s="3" t="str">
        <f>IFERROR(INDEX(COD_SALES!$B$5:$Z$500,MATCH(resource!$CC642,COD_SALES!$A$5:$A$500,0),MATCH(resource!DX$2,COD_SALES!$B$4:$Z$4,0)),"")</f>
        <v/>
      </c>
      <c r="DY642" s="3" t="str">
        <f>IFERROR(INDEX(COD_SALES!$B$5:$Z$500,MATCH(resource!$CC642,COD_SALES!$A$5:$A$500,0),MATCH(resource!DY$2,COD_SALES!$B$4:$Z$4,0)),"")</f>
        <v/>
      </c>
      <c r="DZ642" s="3" t="str">
        <f>IFERROR(INDEX(COD_SALES!$B$5:$Z$500,MATCH(resource!$CC642,COD_SALES!$A$5:$A$500,0),MATCH(resource!DZ$2,COD_SALES!$B$4:$Z$4,0)),"")</f>
        <v/>
      </c>
      <c r="EA642" s="3" t="str">
        <f>IFERROR(INDEX(COD_SALES!$B$5:$Z$500,MATCH(resource!$CC642,COD_SALES!$A$5:$A$500,0),MATCH(resource!EA$2,COD_SALES!$B$4:$Z$4,0)),"")</f>
        <v/>
      </c>
      <c r="EB642" s="3">
        <f t="shared" si="134"/>
        <v>0</v>
      </c>
      <c r="EW642" s="3">
        <f>IFERROR(VLOOKUP(CC642,data_pull!$AO$25:$AR$546,2,0),0)</f>
        <v>0</v>
      </c>
      <c r="EX642" s="1">
        <f>IFERROR(VLOOKUP(CC642,data_pull!$AO$25:$AR$546,4,0),0)</f>
        <v>0</v>
      </c>
    </row>
    <row r="643" spans="13:154" x14ac:dyDescent="0.25"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4">
        <f>sales_data!B642</f>
        <v>0</v>
      </c>
      <c r="AR643" s="4">
        <f>sales_data!C642</f>
        <v>0</v>
      </c>
      <c r="AS643" s="5" t="str">
        <f t="shared" si="133"/>
        <v/>
      </c>
      <c r="AT643" s="4">
        <f>sales_data!I642</f>
        <v>0</v>
      </c>
      <c r="AU643" s="4">
        <f>sales_data!W642</f>
        <v>0</v>
      </c>
      <c r="AV643" s="1">
        <f>sales_data!N642</f>
        <v>0</v>
      </c>
      <c r="AW643" s="1">
        <f>sales_data!P642</f>
        <v>0</v>
      </c>
      <c r="AX643" s="3">
        <f ca="1">IFERROR(INDEX(INDIRECT("day_wise_sales_data!$B$2:$BZ$599"),MATCH(resource!$CC643,day_wise_sales_data!$A$2:$A$500,0),MATCH(resource!AX$2,INDIRECT("day_wise_sales_data!$B$1:$BZ$1"),0)),0)</f>
        <v>0</v>
      </c>
      <c r="AY643" s="3">
        <f ca="1">IFERROR(INDEX(INDIRECT("day_wise_sales_data!$B$2:$BZ$599"),MATCH(resource!$CC643,day_wise_sales_data!$A$2:$A$500,0),MATCH(resource!AY$2,INDIRECT("day_wise_sales_data!$B$1:$BZ$1"),0)),0)</f>
        <v>0</v>
      </c>
      <c r="AZ643" s="3">
        <f ca="1">IFERROR(INDEX(INDIRECT("day_wise_sales_data!$B$2:$BZ$599"),MATCH(resource!$CC643,day_wise_sales_data!$A$2:$A$500,0),MATCH(resource!AZ$2,INDIRECT("day_wise_sales_data!$B$1:$BZ$1"),0)),0)</f>
        <v>0</v>
      </c>
      <c r="BA643" s="3">
        <f ca="1">IFERROR(INDEX(INDIRECT("day_wise_sales_data!$B$2:$BZ$599"),MATCH(resource!$CC643,day_wise_sales_data!$A$2:$A$500,0),MATCH(resource!BA$2,INDIRECT("day_wise_sales_data!$B$1:$BZ$1"),0)),0)</f>
        <v>0</v>
      </c>
      <c r="BB643" s="3">
        <f ca="1">IFERROR(INDEX(INDIRECT("day_wise_sales_data!$B$2:$BZ$599"),MATCH(resource!$CC643,day_wise_sales_data!$A$2:$A$500,0),MATCH(resource!BB$2,INDIRECT("day_wise_sales_data!$B$1:$BZ$1"),0)),0)</f>
        <v>0</v>
      </c>
      <c r="BC643" s="3">
        <f ca="1">IFERROR(INDEX(INDIRECT("day_wise_sales_data!$B$2:$BZ$599"),MATCH(resource!$CC643,day_wise_sales_data!$A$2:$A$500,0),MATCH(resource!BC$2,INDIRECT("day_wise_sales_data!$B$1:$BZ$1"),0)),0)</f>
        <v>0</v>
      </c>
      <c r="BD643" s="3">
        <f ca="1">IFERROR(INDEX(INDIRECT("day_wise_sales_data!$B$2:$BZ$599"),MATCH(resource!$CC643,day_wise_sales_data!$A$2:$A$500,0),MATCH(resource!BD$2,INDIRECT("day_wise_sales_data!$B$1:$BZ$1"),0)),0)</f>
        <v>0</v>
      </c>
      <c r="BE643" s="3">
        <f ca="1">IFERROR(INDEX(INDIRECT("day_wise_sales_data!$B$2:$BZ$599"),MATCH(resource!$CC643,day_wise_sales_data!$A$2:$A$500,0),MATCH(resource!BE$2,INDIRECT("day_wise_sales_data!$B$1:$BZ$1"),0)),0)</f>
        <v>0</v>
      </c>
      <c r="BF643" s="3">
        <f ca="1">IFERROR(INDEX(INDIRECT("day_wise_sales_data!$B$2:$BZ$599"),MATCH(resource!$CC643,day_wise_sales_data!$A$2:$A$500,0),MATCH(resource!BF$2,INDIRECT("day_wise_sales_data!$B$1:$BZ$1"),0)),0)</f>
        <v>0</v>
      </c>
      <c r="BG643" s="3">
        <f ca="1">IFERROR(INDEX(INDIRECT("day_wise_sales_data!$B$2:$BZ$599"),MATCH(resource!$CC643,day_wise_sales_data!$A$2:$A$500,0),MATCH(resource!BG$2,INDIRECT("day_wise_sales_data!$B$1:$BZ$1"),0)),0)</f>
        <v>0</v>
      </c>
      <c r="BH643" s="3">
        <f ca="1">IFERROR(INDEX(INDIRECT("day_wise_sales_data!$B$2:$BZ$599"),MATCH(resource!$CC643,day_wise_sales_data!$A$2:$A$500,0),MATCH(resource!BH$2,INDIRECT("day_wise_sales_data!$B$1:$BZ$1"),0)),0)</f>
        <v>0</v>
      </c>
      <c r="BI643" s="3">
        <f ca="1">IFERROR(INDEX(INDIRECT("day_wise_sales_data!$B$2:$BZ$599"),MATCH(resource!$CC643,day_wise_sales_data!$A$2:$A$500,0),MATCH(resource!BI$2,INDIRECT("day_wise_sales_data!$B$1:$BZ$1"),0)),0)</f>
        <v>0</v>
      </c>
      <c r="BJ643" s="3">
        <f ca="1">IFERROR(INDEX(INDIRECT("day_wise_sales_data!$B$2:$BZ$599"),MATCH(resource!$CC643,day_wise_sales_data!$A$2:$A$500,0),MATCH(resource!BJ$2,INDIRECT("day_wise_sales_data!$B$1:$BZ$1"),0)),0)</f>
        <v>0</v>
      </c>
      <c r="BK643" s="3">
        <f ca="1">IFERROR(INDEX(INDIRECT("day_wise_sales_data!$B$2:$BZ$599"),MATCH(resource!$CC643,day_wise_sales_data!$A$2:$A$500,0),MATCH(resource!BK$2,INDIRECT("day_wise_sales_data!$B$1:$BZ$1"),0)),0)</f>
        <v>0</v>
      </c>
      <c r="BL643" s="3">
        <f ca="1">IFERROR(INDEX(INDIRECT("day_wise_sales_data!$B$2:$BZ$599"),MATCH(resource!$CC643,day_wise_sales_data!$A$2:$A$500,0),MATCH(resource!BL$2,INDIRECT("day_wise_sales_data!$B$1:$BZ$1"),0)),0)</f>
        <v>0</v>
      </c>
      <c r="BM643" s="3">
        <f ca="1">IFERROR(INDEX(INDIRECT("day_wise_sales_data!$B$2:$BZ$599"),MATCH(resource!$CC643,day_wise_sales_data!$A$2:$A$500,0),MATCH(resource!BM$2,INDIRECT("day_wise_sales_data!$B$1:$BZ$1"),0)),0)</f>
        <v>0</v>
      </c>
      <c r="BN643" s="3">
        <f ca="1">IFERROR(INDEX(INDIRECT("day_wise_sales_data!$B$2:$BZ$599"),MATCH(resource!$CC643,day_wise_sales_data!$A$2:$A$500,0),MATCH(resource!BN$2,INDIRECT("day_wise_sales_data!$B$1:$BZ$1"),0)),0)</f>
        <v>0</v>
      </c>
      <c r="BO643" s="3">
        <f ca="1">IFERROR(INDEX(INDIRECT("day_wise_sales_data!$B$2:$BZ$599"),MATCH(resource!$CC643,day_wise_sales_data!$A$2:$A$500,0),MATCH(resource!BO$2,INDIRECT("day_wise_sales_data!$B$1:$BZ$1"),0)),0)</f>
        <v>0</v>
      </c>
      <c r="BP643" s="3">
        <f ca="1">IFERROR(INDEX(INDIRECT("day_wise_sales_data!$B$2:$BZ$599"),MATCH(resource!$CC643,day_wise_sales_data!$A$2:$A$500,0),MATCH(resource!BP$2,INDIRECT("day_wise_sales_data!$B$1:$BZ$1"),0)),0)</f>
        <v>0</v>
      </c>
      <c r="BQ643" s="3">
        <f ca="1">IFERROR(INDEX(INDIRECT("day_wise_sales_data!$B$2:$BZ$599"),MATCH(resource!$CC643,day_wise_sales_data!$A$2:$A$500,0),MATCH(resource!BQ$2,INDIRECT("day_wise_sales_data!$B$1:$BZ$1"),0)),0)</f>
        <v>0</v>
      </c>
      <c r="BR643" s="3">
        <f ca="1">IFERROR(INDEX(INDIRECT("day_wise_sales_data!$B$2:$BZ$599"),MATCH(resource!$CC643,day_wise_sales_data!$A$2:$A$500,0),MATCH(resource!BR$2,INDIRECT("day_wise_sales_data!$B$1:$BZ$1"),0)),0)</f>
        <v>0</v>
      </c>
      <c r="BS643" s="3">
        <f ca="1">IFERROR(INDEX(INDIRECT("day_wise_sales_data!$B$2:$BZ$599"),MATCH(resource!$CC643,day_wise_sales_data!$A$2:$A$500,0),MATCH(resource!BS$2,INDIRECT("day_wise_sales_data!$B$1:$BZ$1"),0)),0)</f>
        <v>0</v>
      </c>
      <c r="BT643" s="3">
        <f ca="1">IFERROR(INDEX(INDIRECT("day_wise_sales_data!$B$2:$BZ$599"),MATCH(resource!$CC643,day_wise_sales_data!$A$2:$A$500,0),MATCH(resource!BT$2,INDIRECT("day_wise_sales_data!$B$1:$BZ$1"),0)),0)</f>
        <v>0</v>
      </c>
      <c r="BU643" s="3">
        <f ca="1">IFERROR(INDEX(INDIRECT("day_wise_sales_data!$B$2:$BZ$599"),MATCH(resource!$CC643,day_wise_sales_data!$A$2:$A$500,0),MATCH(resource!BU$2,INDIRECT("day_wise_sales_data!$B$1:$BZ$1"),0)),0)</f>
        <v>0</v>
      </c>
      <c r="BV643" s="3">
        <f ca="1">IFERROR(INDEX(INDIRECT("day_wise_sales_data!$B$2:$BZ$599"),MATCH(resource!$CC643,day_wise_sales_data!$A$2:$A$500,0),MATCH(resource!BV$2,INDIRECT("day_wise_sales_data!$B$1:$BZ$1"),0)),0)</f>
        <v>0</v>
      </c>
      <c r="BW643" s="3">
        <f ca="1">IFERROR(INDEX(INDIRECT("day_wise_sales_data!$B$2:$BZ$599"),MATCH(resource!$CC643,day_wise_sales_data!$A$2:$A$500,0),MATCH(resource!BW$2,INDIRECT("day_wise_sales_data!$B$1:$BZ$1"),0)),0)</f>
        <v>0</v>
      </c>
      <c r="BX643" s="3">
        <f ca="1">IFERROR(INDEX(INDIRECT("day_wise_sales_data!$B$2:$BZ$599"),MATCH(resource!$CC643,day_wise_sales_data!$A$2:$A$500,0),MATCH(resource!BX$2,INDIRECT("day_wise_sales_data!$B$1:$BZ$1"),0)),0)</f>
        <v>0</v>
      </c>
      <c r="BY643" s="3">
        <f ca="1">IFERROR(INDEX(INDIRECT("day_wise_sales_data!$B$2:$BZ$599"),MATCH(resource!$CC643,day_wise_sales_data!$A$2:$A$500,0),MATCH(resource!BY$2,INDIRECT("day_wise_sales_data!$B$1:$BZ$1"),0)),0)</f>
        <v>0</v>
      </c>
      <c r="BZ643" s="3">
        <f ca="1">IFERROR(INDEX(INDIRECT("day_wise_sales_data!$B$2:$BZ$599"),MATCH(resource!$CC643,day_wise_sales_data!$A$2:$A$500,0),MATCH(resource!BZ$2,INDIRECT("day_wise_sales_data!$B$1:$BZ$1"),0)),0)</f>
        <v>0</v>
      </c>
      <c r="CA643" s="3">
        <f ca="1">IFERROR(INDEX(INDIRECT("day_wise_sales_data!$B$2:$BZ$599"),MATCH(resource!$CC643,day_wise_sales_data!$A$2:$A$500,0),MATCH(resource!CA$2,INDIRECT("day_wise_sales_data!$B$1:$BZ$1"),0)),0)</f>
        <v>0</v>
      </c>
      <c r="CC643" s="4">
        <f>sales_data!H642</f>
        <v>0</v>
      </c>
      <c r="CD643" s="1">
        <v>641</v>
      </c>
      <c r="CE643" s="1" t="str">
        <f>IF(AQ643=report!$AQ$3,resource!CD643,"")</f>
        <v/>
      </c>
      <c r="CF643" s="5" t="str">
        <f>IFERROR(SMALL($CE$3:$CE$1001,ROWS($CE$3:CE643)),"")</f>
        <v/>
      </c>
      <c r="CH643">
        <f>IFERROR(VLOOKUP($CC643,data_pull!$E$22:$G$700,2,0),0)</f>
        <v>0</v>
      </c>
      <c r="DK643" s="3" t="str">
        <f>IFERROR(INDEX(COD_SALES!$B$5:$Z$500,MATCH(resource!$CC643,COD_SALES!$A$5:$A$500,0),MATCH(resource!DK$2,COD_SALES!$B$4:$Z$4,0)),"")</f>
        <v/>
      </c>
      <c r="DL643" s="3" t="str">
        <f>IFERROR(INDEX(COD_SALES!$B$5:$Z$500,MATCH(resource!$CC643,COD_SALES!$A$5:$A$500,0),MATCH(resource!DL$2,COD_SALES!$B$4:$Z$4,0)),"")</f>
        <v/>
      </c>
      <c r="DM643" s="3" t="str">
        <f>IFERROR(INDEX(COD_SALES!$B$5:$Z$500,MATCH(resource!$CC643,COD_SALES!$A$5:$A$500,0),MATCH(resource!DM$2,COD_SALES!$B$4:$Z$4,0)),"")</f>
        <v/>
      </c>
      <c r="DN643" s="3" t="str">
        <f>IFERROR(INDEX(COD_SALES!$B$5:$Z$500,MATCH(resource!$CC643,COD_SALES!$A$5:$A$500,0),MATCH(resource!DN$2,COD_SALES!$B$4:$Z$4,0)),"")</f>
        <v/>
      </c>
      <c r="DO643" s="3" t="str">
        <f>IFERROR(INDEX(COD_SALES!$B$5:$Z$500,MATCH(resource!$CC643,COD_SALES!$A$5:$A$500,0),MATCH(resource!DO$2,COD_SALES!$B$4:$Z$4,0)),"")</f>
        <v/>
      </c>
      <c r="DP643" s="3" t="str">
        <f>IFERROR(INDEX(COD_SALES!$B$5:$Z$500,MATCH(resource!$CC643,COD_SALES!$A$5:$A$500,0),MATCH(resource!DP$2,COD_SALES!$B$4:$Z$4,0)),"")</f>
        <v/>
      </c>
      <c r="DQ643" s="3" t="str">
        <f>IFERROR(INDEX(COD_SALES!$B$5:$Z$500,MATCH(resource!$CC643,COD_SALES!$A$5:$A$500,0),MATCH(resource!DQ$2,COD_SALES!$B$4:$Z$4,0)),"")</f>
        <v/>
      </c>
      <c r="DR643" s="3" t="str">
        <f>IFERROR(INDEX(COD_SALES!$B$5:$Z$500,MATCH(resource!$CC643,COD_SALES!$A$5:$A$500,0),MATCH(resource!DR$2,COD_SALES!$B$4:$Z$4,0)),"")</f>
        <v/>
      </c>
      <c r="DS643" s="3" t="str">
        <f>IFERROR(INDEX(COD_SALES!$B$5:$Z$500,MATCH(resource!$CC643,COD_SALES!$A$5:$A$500,0),MATCH(resource!DS$2,COD_SALES!$B$4:$Z$4,0)),"")</f>
        <v/>
      </c>
      <c r="DT643" s="3" t="str">
        <f>IFERROR(INDEX(COD_SALES!$B$5:$Z$500,MATCH(resource!$CC643,COD_SALES!$A$5:$A$500,0),MATCH(resource!DT$2,COD_SALES!$B$4:$Z$4,0)),"")</f>
        <v/>
      </c>
      <c r="DU643" s="3" t="str">
        <f>IFERROR(INDEX(COD_SALES!$B$5:$Z$500,MATCH(resource!$CC643,COD_SALES!$A$5:$A$500,0),MATCH(resource!DU$2,COD_SALES!$B$4:$Z$4,0)),"")</f>
        <v/>
      </c>
      <c r="DV643" s="3" t="str">
        <f>IFERROR(INDEX(COD_SALES!$B$5:$Z$500,MATCH(resource!$CC643,COD_SALES!$A$5:$A$500,0),MATCH(resource!DV$2,COD_SALES!$B$4:$Z$4,0)),"")</f>
        <v/>
      </c>
      <c r="DW643" s="3" t="str">
        <f>IFERROR(INDEX(COD_SALES!$B$5:$Z$500,MATCH(resource!$CC643,COD_SALES!$A$5:$A$500,0),MATCH(resource!DW$2,COD_SALES!$B$4:$Z$4,0)),"")</f>
        <v/>
      </c>
      <c r="DX643" s="3" t="str">
        <f>IFERROR(INDEX(COD_SALES!$B$5:$Z$500,MATCH(resource!$CC643,COD_SALES!$A$5:$A$500,0),MATCH(resource!DX$2,COD_SALES!$B$4:$Z$4,0)),"")</f>
        <v/>
      </c>
      <c r="DY643" s="3" t="str">
        <f>IFERROR(INDEX(COD_SALES!$B$5:$Z$500,MATCH(resource!$CC643,COD_SALES!$A$5:$A$500,0),MATCH(resource!DY$2,COD_SALES!$B$4:$Z$4,0)),"")</f>
        <v/>
      </c>
      <c r="DZ643" s="3" t="str">
        <f>IFERROR(INDEX(COD_SALES!$B$5:$Z$500,MATCH(resource!$CC643,COD_SALES!$A$5:$A$500,0),MATCH(resource!DZ$2,COD_SALES!$B$4:$Z$4,0)),"")</f>
        <v/>
      </c>
      <c r="EA643" s="3" t="str">
        <f>IFERROR(INDEX(COD_SALES!$B$5:$Z$500,MATCH(resource!$CC643,COD_SALES!$A$5:$A$500,0),MATCH(resource!EA$2,COD_SALES!$B$4:$Z$4,0)),"")</f>
        <v/>
      </c>
      <c r="EB643" s="3">
        <f t="shared" si="134"/>
        <v>0</v>
      </c>
      <c r="EW643" s="3">
        <f>IFERROR(VLOOKUP(CC643,data_pull!$AO$25:$AR$546,2,0),0)</f>
        <v>0</v>
      </c>
      <c r="EX643" s="1">
        <f>IFERROR(VLOOKUP(CC643,data_pull!$AO$25:$AR$546,4,0),0)</f>
        <v>0</v>
      </c>
    </row>
    <row r="644" spans="13:154" x14ac:dyDescent="0.25"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4">
        <f>sales_data!B643</f>
        <v>0</v>
      </c>
      <c r="AR644" s="4">
        <f>sales_data!C643</f>
        <v>0</v>
      </c>
      <c r="AS644" s="5" t="str">
        <f t="shared" ref="AS644:AS707" si="135">IF(AR644=AR643,"",AR644)</f>
        <v/>
      </c>
      <c r="AT644" s="4">
        <f>sales_data!I643</f>
        <v>0</v>
      </c>
      <c r="AU644" s="4">
        <f>sales_data!W643</f>
        <v>0</v>
      </c>
      <c r="AV644" s="1">
        <f>sales_data!N643</f>
        <v>0</v>
      </c>
      <c r="AW644" s="1">
        <f>sales_data!P643</f>
        <v>0</v>
      </c>
      <c r="AX644" s="3">
        <f ca="1">IFERROR(INDEX(INDIRECT("day_wise_sales_data!$B$2:$BZ$599"),MATCH(resource!$CC644,day_wise_sales_data!$A$2:$A$500,0),MATCH(resource!AX$2,INDIRECT("day_wise_sales_data!$B$1:$BZ$1"),0)),0)</f>
        <v>0</v>
      </c>
      <c r="AY644" s="3">
        <f ca="1">IFERROR(INDEX(INDIRECT("day_wise_sales_data!$B$2:$BZ$599"),MATCH(resource!$CC644,day_wise_sales_data!$A$2:$A$500,0),MATCH(resource!AY$2,INDIRECT("day_wise_sales_data!$B$1:$BZ$1"),0)),0)</f>
        <v>0</v>
      </c>
      <c r="AZ644" s="3">
        <f ca="1">IFERROR(INDEX(INDIRECT("day_wise_sales_data!$B$2:$BZ$599"),MATCH(resource!$CC644,day_wise_sales_data!$A$2:$A$500,0),MATCH(resource!AZ$2,INDIRECT("day_wise_sales_data!$B$1:$BZ$1"),0)),0)</f>
        <v>0</v>
      </c>
      <c r="BA644" s="3">
        <f ca="1">IFERROR(INDEX(INDIRECT("day_wise_sales_data!$B$2:$BZ$599"),MATCH(resource!$CC644,day_wise_sales_data!$A$2:$A$500,0),MATCH(resource!BA$2,INDIRECT("day_wise_sales_data!$B$1:$BZ$1"),0)),0)</f>
        <v>0</v>
      </c>
      <c r="BB644" s="3">
        <f ca="1">IFERROR(INDEX(INDIRECT("day_wise_sales_data!$B$2:$BZ$599"),MATCH(resource!$CC644,day_wise_sales_data!$A$2:$A$500,0),MATCH(resource!BB$2,INDIRECT("day_wise_sales_data!$B$1:$BZ$1"),0)),0)</f>
        <v>0</v>
      </c>
      <c r="BC644" s="3">
        <f ca="1">IFERROR(INDEX(INDIRECT("day_wise_sales_data!$B$2:$BZ$599"),MATCH(resource!$CC644,day_wise_sales_data!$A$2:$A$500,0),MATCH(resource!BC$2,INDIRECT("day_wise_sales_data!$B$1:$BZ$1"),0)),0)</f>
        <v>0</v>
      </c>
      <c r="BD644" s="3">
        <f ca="1">IFERROR(INDEX(INDIRECT("day_wise_sales_data!$B$2:$BZ$599"),MATCH(resource!$CC644,day_wise_sales_data!$A$2:$A$500,0),MATCH(resource!BD$2,INDIRECT("day_wise_sales_data!$B$1:$BZ$1"),0)),0)</f>
        <v>0</v>
      </c>
      <c r="BE644" s="3">
        <f ca="1">IFERROR(INDEX(INDIRECT("day_wise_sales_data!$B$2:$BZ$599"),MATCH(resource!$CC644,day_wise_sales_data!$A$2:$A$500,0),MATCH(resource!BE$2,INDIRECT("day_wise_sales_data!$B$1:$BZ$1"),0)),0)</f>
        <v>0</v>
      </c>
      <c r="BF644" s="3">
        <f ca="1">IFERROR(INDEX(INDIRECT("day_wise_sales_data!$B$2:$BZ$599"),MATCH(resource!$CC644,day_wise_sales_data!$A$2:$A$500,0),MATCH(resource!BF$2,INDIRECT("day_wise_sales_data!$B$1:$BZ$1"),0)),0)</f>
        <v>0</v>
      </c>
      <c r="BG644" s="3">
        <f ca="1">IFERROR(INDEX(INDIRECT("day_wise_sales_data!$B$2:$BZ$599"),MATCH(resource!$CC644,day_wise_sales_data!$A$2:$A$500,0),MATCH(resource!BG$2,INDIRECT("day_wise_sales_data!$B$1:$BZ$1"),0)),0)</f>
        <v>0</v>
      </c>
      <c r="BH644" s="3">
        <f ca="1">IFERROR(INDEX(INDIRECT("day_wise_sales_data!$B$2:$BZ$599"),MATCH(resource!$CC644,day_wise_sales_data!$A$2:$A$500,0),MATCH(resource!BH$2,INDIRECT("day_wise_sales_data!$B$1:$BZ$1"),0)),0)</f>
        <v>0</v>
      </c>
      <c r="BI644" s="3">
        <f ca="1">IFERROR(INDEX(INDIRECT("day_wise_sales_data!$B$2:$BZ$599"),MATCH(resource!$CC644,day_wise_sales_data!$A$2:$A$500,0),MATCH(resource!BI$2,INDIRECT("day_wise_sales_data!$B$1:$BZ$1"),0)),0)</f>
        <v>0</v>
      </c>
      <c r="BJ644" s="3">
        <f ca="1">IFERROR(INDEX(INDIRECT("day_wise_sales_data!$B$2:$BZ$599"),MATCH(resource!$CC644,day_wise_sales_data!$A$2:$A$500,0),MATCH(resource!BJ$2,INDIRECT("day_wise_sales_data!$B$1:$BZ$1"),0)),0)</f>
        <v>0</v>
      </c>
      <c r="BK644" s="3">
        <f ca="1">IFERROR(INDEX(INDIRECT("day_wise_sales_data!$B$2:$BZ$599"),MATCH(resource!$CC644,day_wise_sales_data!$A$2:$A$500,0),MATCH(resource!BK$2,INDIRECT("day_wise_sales_data!$B$1:$BZ$1"),0)),0)</f>
        <v>0</v>
      </c>
      <c r="BL644" s="3">
        <f ca="1">IFERROR(INDEX(INDIRECT("day_wise_sales_data!$B$2:$BZ$599"),MATCH(resource!$CC644,day_wise_sales_data!$A$2:$A$500,0),MATCH(resource!BL$2,INDIRECT("day_wise_sales_data!$B$1:$BZ$1"),0)),0)</f>
        <v>0</v>
      </c>
      <c r="BM644" s="3">
        <f ca="1">IFERROR(INDEX(INDIRECT("day_wise_sales_data!$B$2:$BZ$599"),MATCH(resource!$CC644,day_wise_sales_data!$A$2:$A$500,0),MATCH(resource!BM$2,INDIRECT("day_wise_sales_data!$B$1:$BZ$1"),0)),0)</f>
        <v>0</v>
      </c>
      <c r="BN644" s="3">
        <f ca="1">IFERROR(INDEX(INDIRECT("day_wise_sales_data!$B$2:$BZ$599"),MATCH(resource!$CC644,day_wise_sales_data!$A$2:$A$500,0),MATCH(resource!BN$2,INDIRECT("day_wise_sales_data!$B$1:$BZ$1"),0)),0)</f>
        <v>0</v>
      </c>
      <c r="BO644" s="3">
        <f ca="1">IFERROR(INDEX(INDIRECT("day_wise_sales_data!$B$2:$BZ$599"),MATCH(resource!$CC644,day_wise_sales_data!$A$2:$A$500,0),MATCH(resource!BO$2,INDIRECT("day_wise_sales_data!$B$1:$BZ$1"),0)),0)</f>
        <v>0</v>
      </c>
      <c r="BP644" s="3">
        <f ca="1">IFERROR(INDEX(INDIRECT("day_wise_sales_data!$B$2:$BZ$599"),MATCH(resource!$CC644,day_wise_sales_data!$A$2:$A$500,0),MATCH(resource!BP$2,INDIRECT("day_wise_sales_data!$B$1:$BZ$1"),0)),0)</f>
        <v>0</v>
      </c>
      <c r="BQ644" s="3">
        <f ca="1">IFERROR(INDEX(INDIRECT("day_wise_sales_data!$B$2:$BZ$599"),MATCH(resource!$CC644,day_wise_sales_data!$A$2:$A$500,0),MATCH(resource!BQ$2,INDIRECT("day_wise_sales_data!$B$1:$BZ$1"),0)),0)</f>
        <v>0</v>
      </c>
      <c r="BR644" s="3">
        <f ca="1">IFERROR(INDEX(INDIRECT("day_wise_sales_data!$B$2:$BZ$599"),MATCH(resource!$CC644,day_wise_sales_data!$A$2:$A$500,0),MATCH(resource!BR$2,INDIRECT("day_wise_sales_data!$B$1:$BZ$1"),0)),0)</f>
        <v>0</v>
      </c>
      <c r="BS644" s="3">
        <f ca="1">IFERROR(INDEX(INDIRECT("day_wise_sales_data!$B$2:$BZ$599"),MATCH(resource!$CC644,day_wise_sales_data!$A$2:$A$500,0),MATCH(resource!BS$2,INDIRECT("day_wise_sales_data!$B$1:$BZ$1"),0)),0)</f>
        <v>0</v>
      </c>
      <c r="BT644" s="3">
        <f ca="1">IFERROR(INDEX(INDIRECT("day_wise_sales_data!$B$2:$BZ$599"),MATCH(resource!$CC644,day_wise_sales_data!$A$2:$A$500,0),MATCH(resource!BT$2,INDIRECT("day_wise_sales_data!$B$1:$BZ$1"),0)),0)</f>
        <v>0</v>
      </c>
      <c r="BU644" s="3">
        <f ca="1">IFERROR(INDEX(INDIRECT("day_wise_sales_data!$B$2:$BZ$599"),MATCH(resource!$CC644,day_wise_sales_data!$A$2:$A$500,0),MATCH(resource!BU$2,INDIRECT("day_wise_sales_data!$B$1:$BZ$1"),0)),0)</f>
        <v>0</v>
      </c>
      <c r="BV644" s="3">
        <f ca="1">IFERROR(INDEX(INDIRECT("day_wise_sales_data!$B$2:$BZ$599"),MATCH(resource!$CC644,day_wise_sales_data!$A$2:$A$500,0),MATCH(resource!BV$2,INDIRECT("day_wise_sales_data!$B$1:$BZ$1"),0)),0)</f>
        <v>0</v>
      </c>
      <c r="BW644" s="3">
        <f ca="1">IFERROR(INDEX(INDIRECT("day_wise_sales_data!$B$2:$BZ$599"),MATCH(resource!$CC644,day_wise_sales_data!$A$2:$A$500,0),MATCH(resource!BW$2,INDIRECT("day_wise_sales_data!$B$1:$BZ$1"),0)),0)</f>
        <v>0</v>
      </c>
      <c r="BX644" s="3">
        <f ca="1">IFERROR(INDEX(INDIRECT("day_wise_sales_data!$B$2:$BZ$599"),MATCH(resource!$CC644,day_wise_sales_data!$A$2:$A$500,0),MATCH(resource!BX$2,INDIRECT("day_wise_sales_data!$B$1:$BZ$1"),0)),0)</f>
        <v>0</v>
      </c>
      <c r="BY644" s="3">
        <f ca="1">IFERROR(INDEX(INDIRECT("day_wise_sales_data!$B$2:$BZ$599"),MATCH(resource!$CC644,day_wise_sales_data!$A$2:$A$500,0),MATCH(resource!BY$2,INDIRECT("day_wise_sales_data!$B$1:$BZ$1"),0)),0)</f>
        <v>0</v>
      </c>
      <c r="BZ644" s="3">
        <f ca="1">IFERROR(INDEX(INDIRECT("day_wise_sales_data!$B$2:$BZ$599"),MATCH(resource!$CC644,day_wise_sales_data!$A$2:$A$500,0),MATCH(resource!BZ$2,INDIRECT("day_wise_sales_data!$B$1:$BZ$1"),0)),0)</f>
        <v>0</v>
      </c>
      <c r="CA644" s="3">
        <f ca="1">IFERROR(INDEX(INDIRECT("day_wise_sales_data!$B$2:$BZ$599"),MATCH(resource!$CC644,day_wise_sales_data!$A$2:$A$500,0),MATCH(resource!CA$2,INDIRECT("day_wise_sales_data!$B$1:$BZ$1"),0)),0)</f>
        <v>0</v>
      </c>
      <c r="CC644" s="4">
        <f>sales_data!H643</f>
        <v>0</v>
      </c>
      <c r="CD644" s="1">
        <v>642</v>
      </c>
      <c r="CE644" s="1" t="str">
        <f>IF(AQ644=report!$AQ$3,resource!CD644,"")</f>
        <v/>
      </c>
      <c r="CF644" s="5" t="str">
        <f>IFERROR(SMALL($CE$3:$CE$1001,ROWS($CE$3:CE644)),"")</f>
        <v/>
      </c>
      <c r="CH644">
        <f>IFERROR(VLOOKUP($CC644,data_pull!$E$22:$G$700,2,0),0)</f>
        <v>0</v>
      </c>
      <c r="DK644" s="3" t="str">
        <f>IFERROR(INDEX(COD_SALES!$B$5:$Z$500,MATCH(resource!$CC644,COD_SALES!$A$5:$A$500,0),MATCH(resource!DK$2,COD_SALES!$B$4:$Z$4,0)),"")</f>
        <v/>
      </c>
      <c r="DL644" s="3" t="str">
        <f>IFERROR(INDEX(COD_SALES!$B$5:$Z$500,MATCH(resource!$CC644,COD_SALES!$A$5:$A$500,0),MATCH(resource!DL$2,COD_SALES!$B$4:$Z$4,0)),"")</f>
        <v/>
      </c>
      <c r="DM644" s="3" t="str">
        <f>IFERROR(INDEX(COD_SALES!$B$5:$Z$500,MATCH(resource!$CC644,COD_SALES!$A$5:$A$500,0),MATCH(resource!DM$2,COD_SALES!$B$4:$Z$4,0)),"")</f>
        <v/>
      </c>
      <c r="DN644" s="3" t="str">
        <f>IFERROR(INDEX(COD_SALES!$B$5:$Z$500,MATCH(resource!$CC644,COD_SALES!$A$5:$A$500,0),MATCH(resource!DN$2,COD_SALES!$B$4:$Z$4,0)),"")</f>
        <v/>
      </c>
      <c r="DO644" s="3" t="str">
        <f>IFERROR(INDEX(COD_SALES!$B$5:$Z$500,MATCH(resource!$CC644,COD_SALES!$A$5:$A$500,0),MATCH(resource!DO$2,COD_SALES!$B$4:$Z$4,0)),"")</f>
        <v/>
      </c>
      <c r="DP644" s="3" t="str">
        <f>IFERROR(INDEX(COD_SALES!$B$5:$Z$500,MATCH(resource!$CC644,COD_SALES!$A$5:$A$500,0),MATCH(resource!DP$2,COD_SALES!$B$4:$Z$4,0)),"")</f>
        <v/>
      </c>
      <c r="DQ644" s="3" t="str">
        <f>IFERROR(INDEX(COD_SALES!$B$5:$Z$500,MATCH(resource!$CC644,COD_SALES!$A$5:$A$500,0),MATCH(resource!DQ$2,COD_SALES!$B$4:$Z$4,0)),"")</f>
        <v/>
      </c>
      <c r="DR644" s="3" t="str">
        <f>IFERROR(INDEX(COD_SALES!$B$5:$Z$500,MATCH(resource!$CC644,COD_SALES!$A$5:$A$500,0),MATCH(resource!DR$2,COD_SALES!$B$4:$Z$4,0)),"")</f>
        <v/>
      </c>
      <c r="DS644" s="3" t="str">
        <f>IFERROR(INDEX(COD_SALES!$B$5:$Z$500,MATCH(resource!$CC644,COD_SALES!$A$5:$A$500,0),MATCH(resource!DS$2,COD_SALES!$B$4:$Z$4,0)),"")</f>
        <v/>
      </c>
      <c r="DT644" s="3" t="str">
        <f>IFERROR(INDEX(COD_SALES!$B$5:$Z$500,MATCH(resource!$CC644,COD_SALES!$A$5:$A$500,0),MATCH(resource!DT$2,COD_SALES!$B$4:$Z$4,0)),"")</f>
        <v/>
      </c>
      <c r="DU644" s="3" t="str">
        <f>IFERROR(INDEX(COD_SALES!$B$5:$Z$500,MATCH(resource!$CC644,COD_SALES!$A$5:$A$500,0),MATCH(resource!DU$2,COD_SALES!$B$4:$Z$4,0)),"")</f>
        <v/>
      </c>
      <c r="DV644" s="3" t="str">
        <f>IFERROR(INDEX(COD_SALES!$B$5:$Z$500,MATCH(resource!$CC644,COD_SALES!$A$5:$A$500,0),MATCH(resource!DV$2,COD_SALES!$B$4:$Z$4,0)),"")</f>
        <v/>
      </c>
      <c r="DW644" s="3" t="str">
        <f>IFERROR(INDEX(COD_SALES!$B$5:$Z$500,MATCH(resource!$CC644,COD_SALES!$A$5:$A$500,0),MATCH(resource!DW$2,COD_SALES!$B$4:$Z$4,0)),"")</f>
        <v/>
      </c>
      <c r="DX644" s="3" t="str">
        <f>IFERROR(INDEX(COD_SALES!$B$5:$Z$500,MATCH(resource!$CC644,COD_SALES!$A$5:$A$500,0),MATCH(resource!DX$2,COD_SALES!$B$4:$Z$4,0)),"")</f>
        <v/>
      </c>
      <c r="DY644" s="3" t="str">
        <f>IFERROR(INDEX(COD_SALES!$B$5:$Z$500,MATCH(resource!$CC644,COD_SALES!$A$5:$A$500,0),MATCH(resource!DY$2,COD_SALES!$B$4:$Z$4,0)),"")</f>
        <v/>
      </c>
      <c r="DZ644" s="3" t="str">
        <f>IFERROR(INDEX(COD_SALES!$B$5:$Z$500,MATCH(resource!$CC644,COD_SALES!$A$5:$A$500,0),MATCH(resource!DZ$2,COD_SALES!$B$4:$Z$4,0)),"")</f>
        <v/>
      </c>
      <c r="EA644" s="3" t="str">
        <f>IFERROR(INDEX(COD_SALES!$B$5:$Z$500,MATCH(resource!$CC644,COD_SALES!$A$5:$A$500,0),MATCH(resource!EA$2,COD_SALES!$B$4:$Z$4,0)),"")</f>
        <v/>
      </c>
      <c r="EB644" s="3">
        <f t="shared" ref="EB644:EB707" si="136">SUMPRODUCT($DK$1:$EA$1,DK644:EA644)</f>
        <v>0</v>
      </c>
      <c r="EW644" s="3">
        <f>IFERROR(VLOOKUP(CC644,data_pull!$AO$25:$AR$546,2,0),0)</f>
        <v>0</v>
      </c>
      <c r="EX644" s="1">
        <f>IFERROR(VLOOKUP(CC644,data_pull!$AO$25:$AR$546,4,0),0)</f>
        <v>0</v>
      </c>
    </row>
    <row r="645" spans="13:154" x14ac:dyDescent="0.25"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4">
        <f>sales_data!B644</f>
        <v>0</v>
      </c>
      <c r="AR645" s="4">
        <f>sales_data!C644</f>
        <v>0</v>
      </c>
      <c r="AS645" s="5" t="str">
        <f t="shared" si="135"/>
        <v/>
      </c>
      <c r="AT645" s="4">
        <f>sales_data!I644</f>
        <v>0</v>
      </c>
      <c r="AU645" s="4">
        <f>sales_data!W644</f>
        <v>0</v>
      </c>
      <c r="AV645" s="1">
        <f>sales_data!N644</f>
        <v>0</v>
      </c>
      <c r="AW645" s="1">
        <f>sales_data!P644</f>
        <v>0</v>
      </c>
      <c r="AX645" s="3">
        <f ca="1">IFERROR(INDEX(INDIRECT("day_wise_sales_data!$B$2:$BZ$599"),MATCH(resource!$CC645,day_wise_sales_data!$A$2:$A$500,0),MATCH(resource!AX$2,INDIRECT("day_wise_sales_data!$B$1:$BZ$1"),0)),0)</f>
        <v>0</v>
      </c>
      <c r="AY645" s="3">
        <f ca="1">IFERROR(INDEX(INDIRECT("day_wise_sales_data!$B$2:$BZ$599"),MATCH(resource!$CC645,day_wise_sales_data!$A$2:$A$500,0),MATCH(resource!AY$2,INDIRECT("day_wise_sales_data!$B$1:$BZ$1"),0)),0)</f>
        <v>0</v>
      </c>
      <c r="AZ645" s="3">
        <f ca="1">IFERROR(INDEX(INDIRECT("day_wise_sales_data!$B$2:$BZ$599"),MATCH(resource!$CC645,day_wise_sales_data!$A$2:$A$500,0),MATCH(resource!AZ$2,INDIRECT("day_wise_sales_data!$B$1:$BZ$1"),0)),0)</f>
        <v>0</v>
      </c>
      <c r="BA645" s="3">
        <f ca="1">IFERROR(INDEX(INDIRECT("day_wise_sales_data!$B$2:$BZ$599"),MATCH(resource!$CC645,day_wise_sales_data!$A$2:$A$500,0),MATCH(resource!BA$2,INDIRECT("day_wise_sales_data!$B$1:$BZ$1"),0)),0)</f>
        <v>0</v>
      </c>
      <c r="BB645" s="3">
        <f ca="1">IFERROR(INDEX(INDIRECT("day_wise_sales_data!$B$2:$BZ$599"),MATCH(resource!$CC645,day_wise_sales_data!$A$2:$A$500,0),MATCH(resource!BB$2,INDIRECT("day_wise_sales_data!$B$1:$BZ$1"),0)),0)</f>
        <v>0</v>
      </c>
      <c r="BC645" s="3">
        <f ca="1">IFERROR(INDEX(INDIRECT("day_wise_sales_data!$B$2:$BZ$599"),MATCH(resource!$CC645,day_wise_sales_data!$A$2:$A$500,0),MATCH(resource!BC$2,INDIRECT("day_wise_sales_data!$B$1:$BZ$1"),0)),0)</f>
        <v>0</v>
      </c>
      <c r="BD645" s="3">
        <f ca="1">IFERROR(INDEX(INDIRECT("day_wise_sales_data!$B$2:$BZ$599"),MATCH(resource!$CC645,day_wise_sales_data!$A$2:$A$500,0),MATCH(resource!BD$2,INDIRECT("day_wise_sales_data!$B$1:$BZ$1"),0)),0)</f>
        <v>0</v>
      </c>
      <c r="BE645" s="3">
        <f ca="1">IFERROR(INDEX(INDIRECT("day_wise_sales_data!$B$2:$BZ$599"),MATCH(resource!$CC645,day_wise_sales_data!$A$2:$A$500,0),MATCH(resource!BE$2,INDIRECT("day_wise_sales_data!$B$1:$BZ$1"),0)),0)</f>
        <v>0</v>
      </c>
      <c r="BF645" s="3">
        <f ca="1">IFERROR(INDEX(INDIRECT("day_wise_sales_data!$B$2:$BZ$599"),MATCH(resource!$CC645,day_wise_sales_data!$A$2:$A$500,0),MATCH(resource!BF$2,INDIRECT("day_wise_sales_data!$B$1:$BZ$1"),0)),0)</f>
        <v>0</v>
      </c>
      <c r="BG645" s="3">
        <f ca="1">IFERROR(INDEX(INDIRECT("day_wise_sales_data!$B$2:$BZ$599"),MATCH(resource!$CC645,day_wise_sales_data!$A$2:$A$500,0),MATCH(resource!BG$2,INDIRECT("day_wise_sales_data!$B$1:$BZ$1"),0)),0)</f>
        <v>0</v>
      </c>
      <c r="BH645" s="3">
        <f ca="1">IFERROR(INDEX(INDIRECT("day_wise_sales_data!$B$2:$BZ$599"),MATCH(resource!$CC645,day_wise_sales_data!$A$2:$A$500,0),MATCH(resource!BH$2,INDIRECT("day_wise_sales_data!$B$1:$BZ$1"),0)),0)</f>
        <v>0</v>
      </c>
      <c r="BI645" s="3">
        <f ca="1">IFERROR(INDEX(INDIRECT("day_wise_sales_data!$B$2:$BZ$599"),MATCH(resource!$CC645,day_wise_sales_data!$A$2:$A$500,0),MATCH(resource!BI$2,INDIRECT("day_wise_sales_data!$B$1:$BZ$1"),0)),0)</f>
        <v>0</v>
      </c>
      <c r="BJ645" s="3">
        <f ca="1">IFERROR(INDEX(INDIRECT("day_wise_sales_data!$B$2:$BZ$599"),MATCH(resource!$CC645,day_wise_sales_data!$A$2:$A$500,0),MATCH(resource!BJ$2,INDIRECT("day_wise_sales_data!$B$1:$BZ$1"),0)),0)</f>
        <v>0</v>
      </c>
      <c r="BK645" s="3">
        <f ca="1">IFERROR(INDEX(INDIRECT("day_wise_sales_data!$B$2:$BZ$599"),MATCH(resource!$CC645,day_wise_sales_data!$A$2:$A$500,0),MATCH(resource!BK$2,INDIRECT("day_wise_sales_data!$B$1:$BZ$1"),0)),0)</f>
        <v>0</v>
      </c>
      <c r="BL645" s="3">
        <f ca="1">IFERROR(INDEX(INDIRECT("day_wise_sales_data!$B$2:$BZ$599"),MATCH(resource!$CC645,day_wise_sales_data!$A$2:$A$500,0),MATCH(resource!BL$2,INDIRECT("day_wise_sales_data!$B$1:$BZ$1"),0)),0)</f>
        <v>0</v>
      </c>
      <c r="BM645" s="3">
        <f ca="1">IFERROR(INDEX(INDIRECT("day_wise_sales_data!$B$2:$BZ$599"),MATCH(resource!$CC645,day_wise_sales_data!$A$2:$A$500,0),MATCH(resource!BM$2,INDIRECT("day_wise_sales_data!$B$1:$BZ$1"),0)),0)</f>
        <v>0</v>
      </c>
      <c r="BN645" s="3">
        <f ca="1">IFERROR(INDEX(INDIRECT("day_wise_sales_data!$B$2:$BZ$599"),MATCH(resource!$CC645,day_wise_sales_data!$A$2:$A$500,0),MATCH(resource!BN$2,INDIRECT("day_wise_sales_data!$B$1:$BZ$1"),0)),0)</f>
        <v>0</v>
      </c>
      <c r="BO645" s="3">
        <f ca="1">IFERROR(INDEX(INDIRECT("day_wise_sales_data!$B$2:$BZ$599"),MATCH(resource!$CC645,day_wise_sales_data!$A$2:$A$500,0),MATCH(resource!BO$2,INDIRECT("day_wise_sales_data!$B$1:$BZ$1"),0)),0)</f>
        <v>0</v>
      </c>
      <c r="BP645" s="3">
        <f ca="1">IFERROR(INDEX(INDIRECT("day_wise_sales_data!$B$2:$BZ$599"),MATCH(resource!$CC645,day_wise_sales_data!$A$2:$A$500,0),MATCH(resource!BP$2,INDIRECT("day_wise_sales_data!$B$1:$BZ$1"),0)),0)</f>
        <v>0</v>
      </c>
      <c r="BQ645" s="3">
        <f ca="1">IFERROR(INDEX(INDIRECT("day_wise_sales_data!$B$2:$BZ$599"),MATCH(resource!$CC645,day_wise_sales_data!$A$2:$A$500,0),MATCH(resource!BQ$2,INDIRECT("day_wise_sales_data!$B$1:$BZ$1"),0)),0)</f>
        <v>0</v>
      </c>
      <c r="BR645" s="3">
        <f ca="1">IFERROR(INDEX(INDIRECT("day_wise_sales_data!$B$2:$BZ$599"),MATCH(resource!$CC645,day_wise_sales_data!$A$2:$A$500,0),MATCH(resource!BR$2,INDIRECT("day_wise_sales_data!$B$1:$BZ$1"),0)),0)</f>
        <v>0</v>
      </c>
      <c r="BS645" s="3">
        <f ca="1">IFERROR(INDEX(INDIRECT("day_wise_sales_data!$B$2:$BZ$599"),MATCH(resource!$CC645,day_wise_sales_data!$A$2:$A$500,0),MATCH(resource!BS$2,INDIRECT("day_wise_sales_data!$B$1:$BZ$1"),0)),0)</f>
        <v>0</v>
      </c>
      <c r="BT645" s="3">
        <f ca="1">IFERROR(INDEX(INDIRECT("day_wise_sales_data!$B$2:$BZ$599"),MATCH(resource!$CC645,day_wise_sales_data!$A$2:$A$500,0),MATCH(resource!BT$2,INDIRECT("day_wise_sales_data!$B$1:$BZ$1"),0)),0)</f>
        <v>0</v>
      </c>
      <c r="BU645" s="3">
        <f ca="1">IFERROR(INDEX(INDIRECT("day_wise_sales_data!$B$2:$BZ$599"),MATCH(resource!$CC645,day_wise_sales_data!$A$2:$A$500,0),MATCH(resource!BU$2,INDIRECT("day_wise_sales_data!$B$1:$BZ$1"),0)),0)</f>
        <v>0</v>
      </c>
      <c r="BV645" s="3">
        <f ca="1">IFERROR(INDEX(INDIRECT("day_wise_sales_data!$B$2:$BZ$599"),MATCH(resource!$CC645,day_wise_sales_data!$A$2:$A$500,0),MATCH(resource!BV$2,INDIRECT("day_wise_sales_data!$B$1:$BZ$1"),0)),0)</f>
        <v>0</v>
      </c>
      <c r="BW645" s="3">
        <f ca="1">IFERROR(INDEX(INDIRECT("day_wise_sales_data!$B$2:$BZ$599"),MATCH(resource!$CC645,day_wise_sales_data!$A$2:$A$500,0),MATCH(resource!BW$2,INDIRECT("day_wise_sales_data!$B$1:$BZ$1"),0)),0)</f>
        <v>0</v>
      </c>
      <c r="BX645" s="3">
        <f ca="1">IFERROR(INDEX(INDIRECT("day_wise_sales_data!$B$2:$BZ$599"),MATCH(resource!$CC645,day_wise_sales_data!$A$2:$A$500,0),MATCH(resource!BX$2,INDIRECT("day_wise_sales_data!$B$1:$BZ$1"),0)),0)</f>
        <v>0</v>
      </c>
      <c r="BY645" s="3">
        <f ca="1">IFERROR(INDEX(INDIRECT("day_wise_sales_data!$B$2:$BZ$599"),MATCH(resource!$CC645,day_wise_sales_data!$A$2:$A$500,0),MATCH(resource!BY$2,INDIRECT("day_wise_sales_data!$B$1:$BZ$1"),0)),0)</f>
        <v>0</v>
      </c>
      <c r="BZ645" s="3">
        <f ca="1">IFERROR(INDEX(INDIRECT("day_wise_sales_data!$B$2:$BZ$599"),MATCH(resource!$CC645,day_wise_sales_data!$A$2:$A$500,0),MATCH(resource!BZ$2,INDIRECT("day_wise_sales_data!$B$1:$BZ$1"),0)),0)</f>
        <v>0</v>
      </c>
      <c r="CA645" s="3">
        <f ca="1">IFERROR(INDEX(INDIRECT("day_wise_sales_data!$B$2:$BZ$599"),MATCH(resource!$CC645,day_wise_sales_data!$A$2:$A$500,0),MATCH(resource!CA$2,INDIRECT("day_wise_sales_data!$B$1:$BZ$1"),0)),0)</f>
        <v>0</v>
      </c>
      <c r="CC645" s="4">
        <f>sales_data!H644</f>
        <v>0</v>
      </c>
      <c r="CD645" s="1">
        <v>643</v>
      </c>
      <c r="CE645" s="1" t="str">
        <f>IF(AQ645=report!$AQ$3,resource!CD645,"")</f>
        <v/>
      </c>
      <c r="CF645" s="5" t="str">
        <f>IFERROR(SMALL($CE$3:$CE$1001,ROWS($CE$3:CE645)),"")</f>
        <v/>
      </c>
      <c r="CH645">
        <f>IFERROR(VLOOKUP($CC645,data_pull!$E$22:$G$700,2,0),0)</f>
        <v>0</v>
      </c>
      <c r="DK645" s="3" t="str">
        <f>IFERROR(INDEX(COD_SALES!$B$5:$Z$500,MATCH(resource!$CC645,COD_SALES!$A$5:$A$500,0),MATCH(resource!DK$2,COD_SALES!$B$4:$Z$4,0)),"")</f>
        <v/>
      </c>
      <c r="DL645" s="3" t="str">
        <f>IFERROR(INDEX(COD_SALES!$B$5:$Z$500,MATCH(resource!$CC645,COD_SALES!$A$5:$A$500,0),MATCH(resource!DL$2,COD_SALES!$B$4:$Z$4,0)),"")</f>
        <v/>
      </c>
      <c r="DM645" s="3" t="str">
        <f>IFERROR(INDEX(COD_SALES!$B$5:$Z$500,MATCH(resource!$CC645,COD_SALES!$A$5:$A$500,0),MATCH(resource!DM$2,COD_SALES!$B$4:$Z$4,0)),"")</f>
        <v/>
      </c>
      <c r="DN645" s="3" t="str">
        <f>IFERROR(INDEX(COD_SALES!$B$5:$Z$500,MATCH(resource!$CC645,COD_SALES!$A$5:$A$500,0),MATCH(resource!DN$2,COD_SALES!$B$4:$Z$4,0)),"")</f>
        <v/>
      </c>
      <c r="DO645" s="3" t="str">
        <f>IFERROR(INDEX(COD_SALES!$B$5:$Z$500,MATCH(resource!$CC645,COD_SALES!$A$5:$A$500,0),MATCH(resource!DO$2,COD_SALES!$B$4:$Z$4,0)),"")</f>
        <v/>
      </c>
      <c r="DP645" s="3" t="str">
        <f>IFERROR(INDEX(COD_SALES!$B$5:$Z$500,MATCH(resource!$CC645,COD_SALES!$A$5:$A$500,0),MATCH(resource!DP$2,COD_SALES!$B$4:$Z$4,0)),"")</f>
        <v/>
      </c>
      <c r="DQ645" s="3" t="str">
        <f>IFERROR(INDEX(COD_SALES!$B$5:$Z$500,MATCH(resource!$CC645,COD_SALES!$A$5:$A$500,0),MATCH(resource!DQ$2,COD_SALES!$B$4:$Z$4,0)),"")</f>
        <v/>
      </c>
      <c r="DR645" s="3" t="str">
        <f>IFERROR(INDEX(COD_SALES!$B$5:$Z$500,MATCH(resource!$CC645,COD_SALES!$A$5:$A$500,0),MATCH(resource!DR$2,COD_SALES!$B$4:$Z$4,0)),"")</f>
        <v/>
      </c>
      <c r="DS645" s="3" t="str">
        <f>IFERROR(INDEX(COD_SALES!$B$5:$Z$500,MATCH(resource!$CC645,COD_SALES!$A$5:$A$500,0),MATCH(resource!DS$2,COD_SALES!$B$4:$Z$4,0)),"")</f>
        <v/>
      </c>
      <c r="DT645" s="3" t="str">
        <f>IFERROR(INDEX(COD_SALES!$B$5:$Z$500,MATCH(resource!$CC645,COD_SALES!$A$5:$A$500,0),MATCH(resource!DT$2,COD_SALES!$B$4:$Z$4,0)),"")</f>
        <v/>
      </c>
      <c r="DU645" s="3" t="str">
        <f>IFERROR(INDEX(COD_SALES!$B$5:$Z$500,MATCH(resource!$CC645,COD_SALES!$A$5:$A$500,0),MATCH(resource!DU$2,COD_SALES!$B$4:$Z$4,0)),"")</f>
        <v/>
      </c>
      <c r="DV645" s="3" t="str">
        <f>IFERROR(INDEX(COD_SALES!$B$5:$Z$500,MATCH(resource!$CC645,COD_SALES!$A$5:$A$500,0),MATCH(resource!DV$2,COD_SALES!$B$4:$Z$4,0)),"")</f>
        <v/>
      </c>
      <c r="DW645" s="3" t="str">
        <f>IFERROR(INDEX(COD_SALES!$B$5:$Z$500,MATCH(resource!$CC645,COD_SALES!$A$5:$A$500,0),MATCH(resource!DW$2,COD_SALES!$B$4:$Z$4,0)),"")</f>
        <v/>
      </c>
      <c r="DX645" s="3" t="str">
        <f>IFERROR(INDEX(COD_SALES!$B$5:$Z$500,MATCH(resource!$CC645,COD_SALES!$A$5:$A$500,0),MATCH(resource!DX$2,COD_SALES!$B$4:$Z$4,0)),"")</f>
        <v/>
      </c>
      <c r="DY645" s="3" t="str">
        <f>IFERROR(INDEX(COD_SALES!$B$5:$Z$500,MATCH(resource!$CC645,COD_SALES!$A$5:$A$500,0),MATCH(resource!DY$2,COD_SALES!$B$4:$Z$4,0)),"")</f>
        <v/>
      </c>
      <c r="DZ645" s="3" t="str">
        <f>IFERROR(INDEX(COD_SALES!$B$5:$Z$500,MATCH(resource!$CC645,COD_SALES!$A$5:$A$500,0),MATCH(resource!DZ$2,COD_SALES!$B$4:$Z$4,0)),"")</f>
        <v/>
      </c>
      <c r="EA645" s="3" t="str">
        <f>IFERROR(INDEX(COD_SALES!$B$5:$Z$500,MATCH(resource!$CC645,COD_SALES!$A$5:$A$500,0),MATCH(resource!EA$2,COD_SALES!$B$4:$Z$4,0)),"")</f>
        <v/>
      </c>
      <c r="EB645" s="3">
        <f t="shared" si="136"/>
        <v>0</v>
      </c>
      <c r="EW645" s="3">
        <f>IFERROR(VLOOKUP(CC645,data_pull!$AO$25:$AR$546,2,0),0)</f>
        <v>0</v>
      </c>
      <c r="EX645" s="1">
        <f>IFERROR(VLOOKUP(CC645,data_pull!$AO$25:$AR$546,4,0),0)</f>
        <v>0</v>
      </c>
    </row>
    <row r="646" spans="13:154" x14ac:dyDescent="0.25"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4">
        <f>sales_data!B645</f>
        <v>0</v>
      </c>
      <c r="AR646" s="4">
        <f>sales_data!C645</f>
        <v>0</v>
      </c>
      <c r="AS646" s="5" t="str">
        <f t="shared" si="135"/>
        <v/>
      </c>
      <c r="AT646" s="4">
        <f>sales_data!I645</f>
        <v>0</v>
      </c>
      <c r="AU646" s="4">
        <f>sales_data!W645</f>
        <v>0</v>
      </c>
      <c r="AV646" s="1">
        <f>sales_data!N645</f>
        <v>0</v>
      </c>
      <c r="AW646" s="1">
        <f>sales_data!P645</f>
        <v>0</v>
      </c>
      <c r="AX646" s="3">
        <f ca="1">IFERROR(INDEX(INDIRECT("day_wise_sales_data!$B$2:$BZ$599"),MATCH(resource!$CC646,day_wise_sales_data!$A$2:$A$500,0),MATCH(resource!AX$2,INDIRECT("day_wise_sales_data!$B$1:$BZ$1"),0)),0)</f>
        <v>0</v>
      </c>
      <c r="AY646" s="3">
        <f ca="1">IFERROR(INDEX(INDIRECT("day_wise_sales_data!$B$2:$BZ$599"),MATCH(resource!$CC646,day_wise_sales_data!$A$2:$A$500,0),MATCH(resource!AY$2,INDIRECT("day_wise_sales_data!$B$1:$BZ$1"),0)),0)</f>
        <v>0</v>
      </c>
      <c r="AZ646" s="3">
        <f ca="1">IFERROR(INDEX(INDIRECT("day_wise_sales_data!$B$2:$BZ$599"),MATCH(resource!$CC646,day_wise_sales_data!$A$2:$A$500,0),MATCH(resource!AZ$2,INDIRECT("day_wise_sales_data!$B$1:$BZ$1"),0)),0)</f>
        <v>0</v>
      </c>
      <c r="BA646" s="3">
        <f ca="1">IFERROR(INDEX(INDIRECT("day_wise_sales_data!$B$2:$BZ$599"),MATCH(resource!$CC646,day_wise_sales_data!$A$2:$A$500,0),MATCH(resource!BA$2,INDIRECT("day_wise_sales_data!$B$1:$BZ$1"),0)),0)</f>
        <v>0</v>
      </c>
      <c r="BB646" s="3">
        <f ca="1">IFERROR(INDEX(INDIRECT("day_wise_sales_data!$B$2:$BZ$599"),MATCH(resource!$CC646,day_wise_sales_data!$A$2:$A$500,0),MATCH(resource!BB$2,INDIRECT("day_wise_sales_data!$B$1:$BZ$1"),0)),0)</f>
        <v>0</v>
      </c>
      <c r="BC646" s="3">
        <f ca="1">IFERROR(INDEX(INDIRECT("day_wise_sales_data!$B$2:$BZ$599"),MATCH(resource!$CC646,day_wise_sales_data!$A$2:$A$500,0),MATCH(resource!BC$2,INDIRECT("day_wise_sales_data!$B$1:$BZ$1"),0)),0)</f>
        <v>0</v>
      </c>
      <c r="BD646" s="3">
        <f ca="1">IFERROR(INDEX(INDIRECT("day_wise_sales_data!$B$2:$BZ$599"),MATCH(resource!$CC646,day_wise_sales_data!$A$2:$A$500,0),MATCH(resource!BD$2,INDIRECT("day_wise_sales_data!$B$1:$BZ$1"),0)),0)</f>
        <v>0</v>
      </c>
      <c r="BE646" s="3">
        <f ca="1">IFERROR(INDEX(INDIRECT("day_wise_sales_data!$B$2:$BZ$599"),MATCH(resource!$CC646,day_wise_sales_data!$A$2:$A$500,0),MATCH(resource!BE$2,INDIRECT("day_wise_sales_data!$B$1:$BZ$1"),0)),0)</f>
        <v>0</v>
      </c>
      <c r="BF646" s="3">
        <f ca="1">IFERROR(INDEX(INDIRECT("day_wise_sales_data!$B$2:$BZ$599"),MATCH(resource!$CC646,day_wise_sales_data!$A$2:$A$500,0),MATCH(resource!BF$2,INDIRECT("day_wise_sales_data!$B$1:$BZ$1"),0)),0)</f>
        <v>0</v>
      </c>
      <c r="BG646" s="3">
        <f ca="1">IFERROR(INDEX(INDIRECT("day_wise_sales_data!$B$2:$BZ$599"),MATCH(resource!$CC646,day_wise_sales_data!$A$2:$A$500,0),MATCH(resource!BG$2,INDIRECT("day_wise_sales_data!$B$1:$BZ$1"),0)),0)</f>
        <v>0</v>
      </c>
      <c r="BH646" s="3">
        <f ca="1">IFERROR(INDEX(INDIRECT("day_wise_sales_data!$B$2:$BZ$599"),MATCH(resource!$CC646,day_wise_sales_data!$A$2:$A$500,0),MATCH(resource!BH$2,INDIRECT("day_wise_sales_data!$B$1:$BZ$1"),0)),0)</f>
        <v>0</v>
      </c>
      <c r="BI646" s="3">
        <f ca="1">IFERROR(INDEX(INDIRECT("day_wise_sales_data!$B$2:$BZ$599"),MATCH(resource!$CC646,day_wise_sales_data!$A$2:$A$500,0),MATCH(resource!BI$2,INDIRECT("day_wise_sales_data!$B$1:$BZ$1"),0)),0)</f>
        <v>0</v>
      </c>
      <c r="BJ646" s="3">
        <f ca="1">IFERROR(INDEX(INDIRECT("day_wise_sales_data!$B$2:$BZ$599"),MATCH(resource!$CC646,day_wise_sales_data!$A$2:$A$500,0),MATCH(resource!BJ$2,INDIRECT("day_wise_sales_data!$B$1:$BZ$1"),0)),0)</f>
        <v>0</v>
      </c>
      <c r="BK646" s="3">
        <f ca="1">IFERROR(INDEX(INDIRECT("day_wise_sales_data!$B$2:$BZ$599"),MATCH(resource!$CC646,day_wise_sales_data!$A$2:$A$500,0),MATCH(resource!BK$2,INDIRECT("day_wise_sales_data!$B$1:$BZ$1"),0)),0)</f>
        <v>0</v>
      </c>
      <c r="BL646" s="3">
        <f ca="1">IFERROR(INDEX(INDIRECT("day_wise_sales_data!$B$2:$BZ$599"),MATCH(resource!$CC646,day_wise_sales_data!$A$2:$A$500,0),MATCH(resource!BL$2,INDIRECT("day_wise_sales_data!$B$1:$BZ$1"),0)),0)</f>
        <v>0</v>
      </c>
      <c r="BM646" s="3">
        <f ca="1">IFERROR(INDEX(INDIRECT("day_wise_sales_data!$B$2:$BZ$599"),MATCH(resource!$CC646,day_wise_sales_data!$A$2:$A$500,0),MATCH(resource!BM$2,INDIRECT("day_wise_sales_data!$B$1:$BZ$1"),0)),0)</f>
        <v>0</v>
      </c>
      <c r="BN646" s="3">
        <f ca="1">IFERROR(INDEX(INDIRECT("day_wise_sales_data!$B$2:$BZ$599"),MATCH(resource!$CC646,day_wise_sales_data!$A$2:$A$500,0),MATCH(resource!BN$2,INDIRECT("day_wise_sales_data!$B$1:$BZ$1"),0)),0)</f>
        <v>0</v>
      </c>
      <c r="BO646" s="3">
        <f ca="1">IFERROR(INDEX(INDIRECT("day_wise_sales_data!$B$2:$BZ$599"),MATCH(resource!$CC646,day_wise_sales_data!$A$2:$A$500,0),MATCH(resource!BO$2,INDIRECT("day_wise_sales_data!$B$1:$BZ$1"),0)),0)</f>
        <v>0</v>
      </c>
      <c r="BP646" s="3">
        <f ca="1">IFERROR(INDEX(INDIRECT("day_wise_sales_data!$B$2:$BZ$599"),MATCH(resource!$CC646,day_wise_sales_data!$A$2:$A$500,0),MATCH(resource!BP$2,INDIRECT("day_wise_sales_data!$B$1:$BZ$1"),0)),0)</f>
        <v>0</v>
      </c>
      <c r="BQ646" s="3">
        <f ca="1">IFERROR(INDEX(INDIRECT("day_wise_sales_data!$B$2:$BZ$599"),MATCH(resource!$CC646,day_wise_sales_data!$A$2:$A$500,0),MATCH(resource!BQ$2,INDIRECT("day_wise_sales_data!$B$1:$BZ$1"),0)),0)</f>
        <v>0</v>
      </c>
      <c r="BR646" s="3">
        <f ca="1">IFERROR(INDEX(INDIRECT("day_wise_sales_data!$B$2:$BZ$599"),MATCH(resource!$CC646,day_wise_sales_data!$A$2:$A$500,0),MATCH(resource!BR$2,INDIRECT("day_wise_sales_data!$B$1:$BZ$1"),0)),0)</f>
        <v>0</v>
      </c>
      <c r="BS646" s="3">
        <f ca="1">IFERROR(INDEX(INDIRECT("day_wise_sales_data!$B$2:$BZ$599"),MATCH(resource!$CC646,day_wise_sales_data!$A$2:$A$500,0),MATCH(resource!BS$2,INDIRECT("day_wise_sales_data!$B$1:$BZ$1"),0)),0)</f>
        <v>0</v>
      </c>
      <c r="BT646" s="3">
        <f ca="1">IFERROR(INDEX(INDIRECT("day_wise_sales_data!$B$2:$BZ$599"),MATCH(resource!$CC646,day_wise_sales_data!$A$2:$A$500,0),MATCH(resource!BT$2,INDIRECT("day_wise_sales_data!$B$1:$BZ$1"),0)),0)</f>
        <v>0</v>
      </c>
      <c r="BU646" s="3">
        <f ca="1">IFERROR(INDEX(INDIRECT("day_wise_sales_data!$B$2:$BZ$599"),MATCH(resource!$CC646,day_wise_sales_data!$A$2:$A$500,0),MATCH(resource!BU$2,INDIRECT("day_wise_sales_data!$B$1:$BZ$1"),0)),0)</f>
        <v>0</v>
      </c>
      <c r="BV646" s="3">
        <f ca="1">IFERROR(INDEX(INDIRECT("day_wise_sales_data!$B$2:$BZ$599"),MATCH(resource!$CC646,day_wise_sales_data!$A$2:$A$500,0),MATCH(resource!BV$2,INDIRECT("day_wise_sales_data!$B$1:$BZ$1"),0)),0)</f>
        <v>0</v>
      </c>
      <c r="BW646" s="3">
        <f ca="1">IFERROR(INDEX(INDIRECT("day_wise_sales_data!$B$2:$BZ$599"),MATCH(resource!$CC646,day_wise_sales_data!$A$2:$A$500,0),MATCH(resource!BW$2,INDIRECT("day_wise_sales_data!$B$1:$BZ$1"),0)),0)</f>
        <v>0</v>
      </c>
      <c r="BX646" s="3">
        <f ca="1">IFERROR(INDEX(INDIRECT("day_wise_sales_data!$B$2:$BZ$599"),MATCH(resource!$CC646,day_wise_sales_data!$A$2:$A$500,0),MATCH(resource!BX$2,INDIRECT("day_wise_sales_data!$B$1:$BZ$1"),0)),0)</f>
        <v>0</v>
      </c>
      <c r="BY646" s="3">
        <f ca="1">IFERROR(INDEX(INDIRECT("day_wise_sales_data!$B$2:$BZ$599"),MATCH(resource!$CC646,day_wise_sales_data!$A$2:$A$500,0),MATCH(resource!BY$2,INDIRECT("day_wise_sales_data!$B$1:$BZ$1"),0)),0)</f>
        <v>0</v>
      </c>
      <c r="BZ646" s="3">
        <f ca="1">IFERROR(INDEX(INDIRECT("day_wise_sales_data!$B$2:$BZ$599"),MATCH(resource!$CC646,day_wise_sales_data!$A$2:$A$500,0),MATCH(resource!BZ$2,INDIRECT("day_wise_sales_data!$B$1:$BZ$1"),0)),0)</f>
        <v>0</v>
      </c>
      <c r="CA646" s="3">
        <f ca="1">IFERROR(INDEX(INDIRECT("day_wise_sales_data!$B$2:$BZ$599"),MATCH(resource!$CC646,day_wise_sales_data!$A$2:$A$500,0),MATCH(resource!CA$2,INDIRECT("day_wise_sales_data!$B$1:$BZ$1"),0)),0)</f>
        <v>0</v>
      </c>
      <c r="CC646" s="4">
        <f>sales_data!H645</f>
        <v>0</v>
      </c>
      <c r="CD646" s="1">
        <v>644</v>
      </c>
      <c r="CE646" s="1" t="str">
        <f>IF(AQ646=report!$AQ$3,resource!CD646,"")</f>
        <v/>
      </c>
      <c r="CF646" s="5" t="str">
        <f>IFERROR(SMALL($CE$3:$CE$1001,ROWS($CE$3:CE646)),"")</f>
        <v/>
      </c>
      <c r="CH646">
        <f>IFERROR(VLOOKUP($CC646,data_pull!$E$22:$G$700,2,0),0)</f>
        <v>0</v>
      </c>
      <c r="DK646" s="3" t="str">
        <f>IFERROR(INDEX(COD_SALES!$B$5:$Z$500,MATCH(resource!$CC646,COD_SALES!$A$5:$A$500,0),MATCH(resource!DK$2,COD_SALES!$B$4:$Z$4,0)),"")</f>
        <v/>
      </c>
      <c r="DL646" s="3" t="str">
        <f>IFERROR(INDEX(COD_SALES!$B$5:$Z$500,MATCH(resource!$CC646,COD_SALES!$A$5:$A$500,0),MATCH(resource!DL$2,COD_SALES!$B$4:$Z$4,0)),"")</f>
        <v/>
      </c>
      <c r="DM646" s="3" t="str">
        <f>IFERROR(INDEX(COD_SALES!$B$5:$Z$500,MATCH(resource!$CC646,COD_SALES!$A$5:$A$500,0),MATCH(resource!DM$2,COD_SALES!$B$4:$Z$4,0)),"")</f>
        <v/>
      </c>
      <c r="DN646" s="3" t="str">
        <f>IFERROR(INDEX(COD_SALES!$B$5:$Z$500,MATCH(resource!$CC646,COD_SALES!$A$5:$A$500,0),MATCH(resource!DN$2,COD_SALES!$B$4:$Z$4,0)),"")</f>
        <v/>
      </c>
      <c r="DO646" s="3" t="str">
        <f>IFERROR(INDEX(COD_SALES!$B$5:$Z$500,MATCH(resource!$CC646,COD_SALES!$A$5:$A$500,0),MATCH(resource!DO$2,COD_SALES!$B$4:$Z$4,0)),"")</f>
        <v/>
      </c>
      <c r="DP646" s="3" t="str">
        <f>IFERROR(INDEX(COD_SALES!$B$5:$Z$500,MATCH(resource!$CC646,COD_SALES!$A$5:$A$500,0),MATCH(resource!DP$2,COD_SALES!$B$4:$Z$4,0)),"")</f>
        <v/>
      </c>
      <c r="DQ646" s="3" t="str">
        <f>IFERROR(INDEX(COD_SALES!$B$5:$Z$500,MATCH(resource!$CC646,COD_SALES!$A$5:$A$500,0),MATCH(resource!DQ$2,COD_SALES!$B$4:$Z$4,0)),"")</f>
        <v/>
      </c>
      <c r="DR646" s="3" t="str">
        <f>IFERROR(INDEX(COD_SALES!$B$5:$Z$500,MATCH(resource!$CC646,COD_SALES!$A$5:$A$500,0),MATCH(resource!DR$2,COD_SALES!$B$4:$Z$4,0)),"")</f>
        <v/>
      </c>
      <c r="DS646" s="3" t="str">
        <f>IFERROR(INDEX(COD_SALES!$B$5:$Z$500,MATCH(resource!$CC646,COD_SALES!$A$5:$A$500,0),MATCH(resource!DS$2,COD_SALES!$B$4:$Z$4,0)),"")</f>
        <v/>
      </c>
      <c r="DT646" s="3" t="str">
        <f>IFERROR(INDEX(COD_SALES!$B$5:$Z$500,MATCH(resource!$CC646,COD_SALES!$A$5:$A$500,0),MATCH(resource!DT$2,COD_SALES!$B$4:$Z$4,0)),"")</f>
        <v/>
      </c>
      <c r="DU646" s="3" t="str">
        <f>IFERROR(INDEX(COD_SALES!$B$5:$Z$500,MATCH(resource!$CC646,COD_SALES!$A$5:$A$500,0),MATCH(resource!DU$2,COD_SALES!$B$4:$Z$4,0)),"")</f>
        <v/>
      </c>
      <c r="DV646" s="3" t="str">
        <f>IFERROR(INDEX(COD_SALES!$B$5:$Z$500,MATCH(resource!$CC646,COD_SALES!$A$5:$A$500,0),MATCH(resource!DV$2,COD_SALES!$B$4:$Z$4,0)),"")</f>
        <v/>
      </c>
      <c r="DW646" s="3" t="str">
        <f>IFERROR(INDEX(COD_SALES!$B$5:$Z$500,MATCH(resource!$CC646,COD_SALES!$A$5:$A$500,0),MATCH(resource!DW$2,COD_SALES!$B$4:$Z$4,0)),"")</f>
        <v/>
      </c>
      <c r="DX646" s="3" t="str">
        <f>IFERROR(INDEX(COD_SALES!$B$5:$Z$500,MATCH(resource!$CC646,COD_SALES!$A$5:$A$500,0),MATCH(resource!DX$2,COD_SALES!$B$4:$Z$4,0)),"")</f>
        <v/>
      </c>
      <c r="DY646" s="3" t="str">
        <f>IFERROR(INDEX(COD_SALES!$B$5:$Z$500,MATCH(resource!$CC646,COD_SALES!$A$5:$A$500,0),MATCH(resource!DY$2,COD_SALES!$B$4:$Z$4,0)),"")</f>
        <v/>
      </c>
      <c r="DZ646" s="3" t="str">
        <f>IFERROR(INDEX(COD_SALES!$B$5:$Z$500,MATCH(resource!$CC646,COD_SALES!$A$5:$A$500,0),MATCH(resource!DZ$2,COD_SALES!$B$4:$Z$4,0)),"")</f>
        <v/>
      </c>
      <c r="EA646" s="3" t="str">
        <f>IFERROR(INDEX(COD_SALES!$B$5:$Z$500,MATCH(resource!$CC646,COD_SALES!$A$5:$A$500,0),MATCH(resource!EA$2,COD_SALES!$B$4:$Z$4,0)),"")</f>
        <v/>
      </c>
      <c r="EB646" s="3">
        <f t="shared" si="136"/>
        <v>0</v>
      </c>
      <c r="EW646" s="3">
        <f>IFERROR(VLOOKUP(CC646,data_pull!$AO$25:$AR$546,2,0),0)</f>
        <v>0</v>
      </c>
      <c r="EX646" s="1">
        <f>IFERROR(VLOOKUP(CC646,data_pull!$AO$25:$AR$546,4,0),0)</f>
        <v>0</v>
      </c>
    </row>
    <row r="647" spans="13:154" x14ac:dyDescent="0.25"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4">
        <f>sales_data!B646</f>
        <v>0</v>
      </c>
      <c r="AR647" s="4">
        <f>sales_data!C646</f>
        <v>0</v>
      </c>
      <c r="AS647" s="5" t="str">
        <f t="shared" si="135"/>
        <v/>
      </c>
      <c r="AT647" s="4">
        <f>sales_data!I646</f>
        <v>0</v>
      </c>
      <c r="AU647" s="4">
        <f>sales_data!W646</f>
        <v>0</v>
      </c>
      <c r="AV647" s="1">
        <f>sales_data!N646</f>
        <v>0</v>
      </c>
      <c r="AW647" s="1">
        <f>sales_data!P646</f>
        <v>0</v>
      </c>
      <c r="AX647" s="3">
        <f ca="1">IFERROR(INDEX(INDIRECT("day_wise_sales_data!$B$2:$BZ$599"),MATCH(resource!$CC647,day_wise_sales_data!$A$2:$A$500,0),MATCH(resource!AX$2,INDIRECT("day_wise_sales_data!$B$1:$BZ$1"),0)),0)</f>
        <v>0</v>
      </c>
      <c r="AY647" s="3">
        <f ca="1">IFERROR(INDEX(INDIRECT("day_wise_sales_data!$B$2:$BZ$599"),MATCH(resource!$CC647,day_wise_sales_data!$A$2:$A$500,0),MATCH(resource!AY$2,INDIRECT("day_wise_sales_data!$B$1:$BZ$1"),0)),0)</f>
        <v>0</v>
      </c>
      <c r="AZ647" s="3">
        <f ca="1">IFERROR(INDEX(INDIRECT("day_wise_sales_data!$B$2:$BZ$599"),MATCH(resource!$CC647,day_wise_sales_data!$A$2:$A$500,0),MATCH(resource!AZ$2,INDIRECT("day_wise_sales_data!$B$1:$BZ$1"),0)),0)</f>
        <v>0</v>
      </c>
      <c r="BA647" s="3">
        <f ca="1">IFERROR(INDEX(INDIRECT("day_wise_sales_data!$B$2:$BZ$599"),MATCH(resource!$CC647,day_wise_sales_data!$A$2:$A$500,0),MATCH(resource!BA$2,INDIRECT("day_wise_sales_data!$B$1:$BZ$1"),0)),0)</f>
        <v>0</v>
      </c>
      <c r="BB647" s="3">
        <f ca="1">IFERROR(INDEX(INDIRECT("day_wise_sales_data!$B$2:$BZ$599"),MATCH(resource!$CC647,day_wise_sales_data!$A$2:$A$500,0),MATCH(resource!BB$2,INDIRECT("day_wise_sales_data!$B$1:$BZ$1"),0)),0)</f>
        <v>0</v>
      </c>
      <c r="BC647" s="3">
        <f ca="1">IFERROR(INDEX(INDIRECT("day_wise_sales_data!$B$2:$BZ$599"),MATCH(resource!$CC647,day_wise_sales_data!$A$2:$A$500,0),MATCH(resource!BC$2,INDIRECT("day_wise_sales_data!$B$1:$BZ$1"),0)),0)</f>
        <v>0</v>
      </c>
      <c r="BD647" s="3">
        <f ca="1">IFERROR(INDEX(INDIRECT("day_wise_sales_data!$B$2:$BZ$599"),MATCH(resource!$CC647,day_wise_sales_data!$A$2:$A$500,0),MATCH(resource!BD$2,INDIRECT("day_wise_sales_data!$B$1:$BZ$1"),0)),0)</f>
        <v>0</v>
      </c>
      <c r="BE647" s="3">
        <f ca="1">IFERROR(INDEX(INDIRECT("day_wise_sales_data!$B$2:$BZ$599"),MATCH(resource!$CC647,day_wise_sales_data!$A$2:$A$500,0),MATCH(resource!BE$2,INDIRECT("day_wise_sales_data!$B$1:$BZ$1"),0)),0)</f>
        <v>0</v>
      </c>
      <c r="BF647" s="3">
        <f ca="1">IFERROR(INDEX(INDIRECT("day_wise_sales_data!$B$2:$BZ$599"),MATCH(resource!$CC647,day_wise_sales_data!$A$2:$A$500,0),MATCH(resource!BF$2,INDIRECT("day_wise_sales_data!$B$1:$BZ$1"),0)),0)</f>
        <v>0</v>
      </c>
      <c r="BG647" s="3">
        <f ca="1">IFERROR(INDEX(INDIRECT("day_wise_sales_data!$B$2:$BZ$599"),MATCH(resource!$CC647,day_wise_sales_data!$A$2:$A$500,0),MATCH(resource!BG$2,INDIRECT("day_wise_sales_data!$B$1:$BZ$1"),0)),0)</f>
        <v>0</v>
      </c>
      <c r="BH647" s="3">
        <f ca="1">IFERROR(INDEX(INDIRECT("day_wise_sales_data!$B$2:$BZ$599"),MATCH(resource!$CC647,day_wise_sales_data!$A$2:$A$500,0),MATCH(resource!BH$2,INDIRECT("day_wise_sales_data!$B$1:$BZ$1"),0)),0)</f>
        <v>0</v>
      </c>
      <c r="BI647" s="3">
        <f ca="1">IFERROR(INDEX(INDIRECT("day_wise_sales_data!$B$2:$BZ$599"),MATCH(resource!$CC647,day_wise_sales_data!$A$2:$A$500,0),MATCH(resource!BI$2,INDIRECT("day_wise_sales_data!$B$1:$BZ$1"),0)),0)</f>
        <v>0</v>
      </c>
      <c r="BJ647" s="3">
        <f ca="1">IFERROR(INDEX(INDIRECT("day_wise_sales_data!$B$2:$BZ$599"),MATCH(resource!$CC647,day_wise_sales_data!$A$2:$A$500,0),MATCH(resource!BJ$2,INDIRECT("day_wise_sales_data!$B$1:$BZ$1"),0)),0)</f>
        <v>0</v>
      </c>
      <c r="BK647" s="3">
        <f ca="1">IFERROR(INDEX(INDIRECT("day_wise_sales_data!$B$2:$BZ$599"),MATCH(resource!$CC647,day_wise_sales_data!$A$2:$A$500,0),MATCH(resource!BK$2,INDIRECT("day_wise_sales_data!$B$1:$BZ$1"),0)),0)</f>
        <v>0</v>
      </c>
      <c r="BL647" s="3">
        <f ca="1">IFERROR(INDEX(INDIRECT("day_wise_sales_data!$B$2:$BZ$599"),MATCH(resource!$CC647,day_wise_sales_data!$A$2:$A$500,0),MATCH(resource!BL$2,INDIRECT("day_wise_sales_data!$B$1:$BZ$1"),0)),0)</f>
        <v>0</v>
      </c>
      <c r="BM647" s="3">
        <f ca="1">IFERROR(INDEX(INDIRECT("day_wise_sales_data!$B$2:$BZ$599"),MATCH(resource!$CC647,day_wise_sales_data!$A$2:$A$500,0),MATCH(resource!BM$2,INDIRECT("day_wise_sales_data!$B$1:$BZ$1"),0)),0)</f>
        <v>0</v>
      </c>
      <c r="BN647" s="3">
        <f ca="1">IFERROR(INDEX(INDIRECT("day_wise_sales_data!$B$2:$BZ$599"),MATCH(resource!$CC647,day_wise_sales_data!$A$2:$A$500,0),MATCH(resource!BN$2,INDIRECT("day_wise_sales_data!$B$1:$BZ$1"),0)),0)</f>
        <v>0</v>
      </c>
      <c r="BO647" s="3">
        <f ca="1">IFERROR(INDEX(INDIRECT("day_wise_sales_data!$B$2:$BZ$599"),MATCH(resource!$CC647,day_wise_sales_data!$A$2:$A$500,0),MATCH(resource!BO$2,INDIRECT("day_wise_sales_data!$B$1:$BZ$1"),0)),0)</f>
        <v>0</v>
      </c>
      <c r="BP647" s="3">
        <f ca="1">IFERROR(INDEX(INDIRECT("day_wise_sales_data!$B$2:$BZ$599"),MATCH(resource!$CC647,day_wise_sales_data!$A$2:$A$500,0),MATCH(resource!BP$2,INDIRECT("day_wise_sales_data!$B$1:$BZ$1"),0)),0)</f>
        <v>0</v>
      </c>
      <c r="BQ647" s="3">
        <f ca="1">IFERROR(INDEX(INDIRECT("day_wise_sales_data!$B$2:$BZ$599"),MATCH(resource!$CC647,day_wise_sales_data!$A$2:$A$500,0),MATCH(resource!BQ$2,INDIRECT("day_wise_sales_data!$B$1:$BZ$1"),0)),0)</f>
        <v>0</v>
      </c>
      <c r="BR647" s="3">
        <f ca="1">IFERROR(INDEX(INDIRECT("day_wise_sales_data!$B$2:$BZ$599"),MATCH(resource!$CC647,day_wise_sales_data!$A$2:$A$500,0),MATCH(resource!BR$2,INDIRECT("day_wise_sales_data!$B$1:$BZ$1"),0)),0)</f>
        <v>0</v>
      </c>
      <c r="BS647" s="3">
        <f ca="1">IFERROR(INDEX(INDIRECT("day_wise_sales_data!$B$2:$BZ$599"),MATCH(resource!$CC647,day_wise_sales_data!$A$2:$A$500,0),MATCH(resource!BS$2,INDIRECT("day_wise_sales_data!$B$1:$BZ$1"),0)),0)</f>
        <v>0</v>
      </c>
      <c r="BT647" s="3">
        <f ca="1">IFERROR(INDEX(INDIRECT("day_wise_sales_data!$B$2:$BZ$599"),MATCH(resource!$CC647,day_wise_sales_data!$A$2:$A$500,0),MATCH(resource!BT$2,INDIRECT("day_wise_sales_data!$B$1:$BZ$1"),0)),0)</f>
        <v>0</v>
      </c>
      <c r="BU647" s="3">
        <f ca="1">IFERROR(INDEX(INDIRECT("day_wise_sales_data!$B$2:$BZ$599"),MATCH(resource!$CC647,day_wise_sales_data!$A$2:$A$500,0),MATCH(resource!BU$2,INDIRECT("day_wise_sales_data!$B$1:$BZ$1"),0)),0)</f>
        <v>0</v>
      </c>
      <c r="BV647" s="3">
        <f ca="1">IFERROR(INDEX(INDIRECT("day_wise_sales_data!$B$2:$BZ$599"),MATCH(resource!$CC647,day_wise_sales_data!$A$2:$A$500,0),MATCH(resource!BV$2,INDIRECT("day_wise_sales_data!$B$1:$BZ$1"),0)),0)</f>
        <v>0</v>
      </c>
      <c r="BW647" s="3">
        <f ca="1">IFERROR(INDEX(INDIRECT("day_wise_sales_data!$B$2:$BZ$599"),MATCH(resource!$CC647,day_wise_sales_data!$A$2:$A$500,0),MATCH(resource!BW$2,INDIRECT("day_wise_sales_data!$B$1:$BZ$1"),0)),0)</f>
        <v>0</v>
      </c>
      <c r="BX647" s="3">
        <f ca="1">IFERROR(INDEX(INDIRECT("day_wise_sales_data!$B$2:$BZ$599"),MATCH(resource!$CC647,day_wise_sales_data!$A$2:$A$500,0),MATCH(resource!BX$2,INDIRECT("day_wise_sales_data!$B$1:$BZ$1"),0)),0)</f>
        <v>0</v>
      </c>
      <c r="BY647" s="3">
        <f ca="1">IFERROR(INDEX(INDIRECT("day_wise_sales_data!$B$2:$BZ$599"),MATCH(resource!$CC647,day_wise_sales_data!$A$2:$A$500,0),MATCH(resource!BY$2,INDIRECT("day_wise_sales_data!$B$1:$BZ$1"),0)),0)</f>
        <v>0</v>
      </c>
      <c r="BZ647" s="3">
        <f ca="1">IFERROR(INDEX(INDIRECT("day_wise_sales_data!$B$2:$BZ$599"),MATCH(resource!$CC647,day_wise_sales_data!$A$2:$A$500,0),MATCH(resource!BZ$2,INDIRECT("day_wise_sales_data!$B$1:$BZ$1"),0)),0)</f>
        <v>0</v>
      </c>
      <c r="CA647" s="3">
        <f ca="1">IFERROR(INDEX(INDIRECT("day_wise_sales_data!$B$2:$BZ$599"),MATCH(resource!$CC647,day_wise_sales_data!$A$2:$A$500,0),MATCH(resource!CA$2,INDIRECT("day_wise_sales_data!$B$1:$BZ$1"),0)),0)</f>
        <v>0</v>
      </c>
      <c r="CC647" s="4">
        <f>sales_data!H646</f>
        <v>0</v>
      </c>
      <c r="CD647" s="1">
        <v>645</v>
      </c>
      <c r="CE647" s="1" t="str">
        <f>IF(AQ647=report!$AQ$3,resource!CD647,"")</f>
        <v/>
      </c>
      <c r="CF647" s="5" t="str">
        <f>IFERROR(SMALL($CE$3:$CE$1001,ROWS($CE$3:CE647)),"")</f>
        <v/>
      </c>
      <c r="CH647">
        <f>IFERROR(VLOOKUP($CC647,data_pull!$E$22:$G$700,2,0),0)</f>
        <v>0</v>
      </c>
      <c r="DK647" s="3" t="str">
        <f>IFERROR(INDEX(COD_SALES!$B$5:$Z$500,MATCH(resource!$CC647,COD_SALES!$A$5:$A$500,0),MATCH(resource!DK$2,COD_SALES!$B$4:$Z$4,0)),"")</f>
        <v/>
      </c>
      <c r="DL647" s="3" t="str">
        <f>IFERROR(INDEX(COD_SALES!$B$5:$Z$500,MATCH(resource!$CC647,COD_SALES!$A$5:$A$500,0),MATCH(resource!DL$2,COD_SALES!$B$4:$Z$4,0)),"")</f>
        <v/>
      </c>
      <c r="DM647" s="3" t="str">
        <f>IFERROR(INDEX(COD_SALES!$B$5:$Z$500,MATCH(resource!$CC647,COD_SALES!$A$5:$A$500,0),MATCH(resource!DM$2,COD_SALES!$B$4:$Z$4,0)),"")</f>
        <v/>
      </c>
      <c r="DN647" s="3" t="str">
        <f>IFERROR(INDEX(COD_SALES!$B$5:$Z$500,MATCH(resource!$CC647,COD_SALES!$A$5:$A$500,0),MATCH(resource!DN$2,COD_SALES!$B$4:$Z$4,0)),"")</f>
        <v/>
      </c>
      <c r="DO647" s="3" t="str">
        <f>IFERROR(INDEX(COD_SALES!$B$5:$Z$500,MATCH(resource!$CC647,COD_SALES!$A$5:$A$500,0),MATCH(resource!DO$2,COD_SALES!$B$4:$Z$4,0)),"")</f>
        <v/>
      </c>
      <c r="DP647" s="3" t="str">
        <f>IFERROR(INDEX(COD_SALES!$B$5:$Z$500,MATCH(resource!$CC647,COD_SALES!$A$5:$A$500,0),MATCH(resource!DP$2,COD_SALES!$B$4:$Z$4,0)),"")</f>
        <v/>
      </c>
      <c r="DQ647" s="3" t="str">
        <f>IFERROR(INDEX(COD_SALES!$B$5:$Z$500,MATCH(resource!$CC647,COD_SALES!$A$5:$A$500,0),MATCH(resource!DQ$2,COD_SALES!$B$4:$Z$4,0)),"")</f>
        <v/>
      </c>
      <c r="DR647" s="3" t="str">
        <f>IFERROR(INDEX(COD_SALES!$B$5:$Z$500,MATCH(resource!$CC647,COD_SALES!$A$5:$A$500,0),MATCH(resource!DR$2,COD_SALES!$B$4:$Z$4,0)),"")</f>
        <v/>
      </c>
      <c r="DS647" s="3" t="str">
        <f>IFERROR(INDEX(COD_SALES!$B$5:$Z$500,MATCH(resource!$CC647,COD_SALES!$A$5:$A$500,0),MATCH(resource!DS$2,COD_SALES!$B$4:$Z$4,0)),"")</f>
        <v/>
      </c>
      <c r="DT647" s="3" t="str">
        <f>IFERROR(INDEX(COD_SALES!$B$5:$Z$500,MATCH(resource!$CC647,COD_SALES!$A$5:$A$500,0),MATCH(resource!DT$2,COD_SALES!$B$4:$Z$4,0)),"")</f>
        <v/>
      </c>
      <c r="DU647" s="3" t="str">
        <f>IFERROR(INDEX(COD_SALES!$B$5:$Z$500,MATCH(resource!$CC647,COD_SALES!$A$5:$A$500,0),MATCH(resource!DU$2,COD_SALES!$B$4:$Z$4,0)),"")</f>
        <v/>
      </c>
      <c r="DV647" s="3" t="str">
        <f>IFERROR(INDEX(COD_SALES!$B$5:$Z$500,MATCH(resource!$CC647,COD_SALES!$A$5:$A$500,0),MATCH(resource!DV$2,COD_SALES!$B$4:$Z$4,0)),"")</f>
        <v/>
      </c>
      <c r="DW647" s="3" t="str">
        <f>IFERROR(INDEX(COD_SALES!$B$5:$Z$500,MATCH(resource!$CC647,COD_SALES!$A$5:$A$500,0),MATCH(resource!DW$2,COD_SALES!$B$4:$Z$4,0)),"")</f>
        <v/>
      </c>
      <c r="DX647" s="3" t="str">
        <f>IFERROR(INDEX(COD_SALES!$B$5:$Z$500,MATCH(resource!$CC647,COD_SALES!$A$5:$A$500,0),MATCH(resource!DX$2,COD_SALES!$B$4:$Z$4,0)),"")</f>
        <v/>
      </c>
      <c r="DY647" s="3" t="str">
        <f>IFERROR(INDEX(COD_SALES!$B$5:$Z$500,MATCH(resource!$CC647,COD_SALES!$A$5:$A$500,0),MATCH(resource!DY$2,COD_SALES!$B$4:$Z$4,0)),"")</f>
        <v/>
      </c>
      <c r="DZ647" s="3" t="str">
        <f>IFERROR(INDEX(COD_SALES!$B$5:$Z$500,MATCH(resource!$CC647,COD_SALES!$A$5:$A$500,0),MATCH(resource!DZ$2,COD_SALES!$B$4:$Z$4,0)),"")</f>
        <v/>
      </c>
      <c r="EA647" s="3" t="str">
        <f>IFERROR(INDEX(COD_SALES!$B$5:$Z$500,MATCH(resource!$CC647,COD_SALES!$A$5:$A$500,0),MATCH(resource!EA$2,COD_SALES!$B$4:$Z$4,0)),"")</f>
        <v/>
      </c>
      <c r="EB647" s="3">
        <f t="shared" si="136"/>
        <v>0</v>
      </c>
      <c r="EW647" s="3">
        <f>IFERROR(VLOOKUP(CC647,data_pull!$AO$25:$AR$546,2,0),0)</f>
        <v>0</v>
      </c>
      <c r="EX647" s="1">
        <f>IFERROR(VLOOKUP(CC647,data_pull!$AO$25:$AR$546,4,0),0)</f>
        <v>0</v>
      </c>
    </row>
    <row r="648" spans="13:154" x14ac:dyDescent="0.25"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4">
        <f>sales_data!B647</f>
        <v>0</v>
      </c>
      <c r="AR648" s="4">
        <f>sales_data!C647</f>
        <v>0</v>
      </c>
      <c r="AS648" s="5" t="str">
        <f t="shared" si="135"/>
        <v/>
      </c>
      <c r="AT648" s="4">
        <f>sales_data!I647</f>
        <v>0</v>
      </c>
      <c r="AU648" s="4">
        <f>sales_data!W647</f>
        <v>0</v>
      </c>
      <c r="AV648" s="1">
        <f>sales_data!N647</f>
        <v>0</v>
      </c>
      <c r="AW648" s="1">
        <f>sales_data!P647</f>
        <v>0</v>
      </c>
      <c r="AX648" s="3">
        <f ca="1">IFERROR(INDEX(INDIRECT("day_wise_sales_data!$B$2:$BZ$599"),MATCH(resource!$CC648,day_wise_sales_data!$A$2:$A$500,0),MATCH(resource!AX$2,INDIRECT("day_wise_sales_data!$B$1:$BZ$1"),0)),0)</f>
        <v>0</v>
      </c>
      <c r="AY648" s="3">
        <f ca="1">IFERROR(INDEX(INDIRECT("day_wise_sales_data!$B$2:$BZ$599"),MATCH(resource!$CC648,day_wise_sales_data!$A$2:$A$500,0),MATCH(resource!AY$2,INDIRECT("day_wise_sales_data!$B$1:$BZ$1"),0)),0)</f>
        <v>0</v>
      </c>
      <c r="AZ648" s="3">
        <f ca="1">IFERROR(INDEX(INDIRECT("day_wise_sales_data!$B$2:$BZ$599"),MATCH(resource!$CC648,day_wise_sales_data!$A$2:$A$500,0),MATCH(resource!AZ$2,INDIRECT("day_wise_sales_data!$B$1:$BZ$1"),0)),0)</f>
        <v>0</v>
      </c>
      <c r="BA648" s="3">
        <f ca="1">IFERROR(INDEX(INDIRECT("day_wise_sales_data!$B$2:$BZ$599"),MATCH(resource!$CC648,day_wise_sales_data!$A$2:$A$500,0),MATCH(resource!BA$2,INDIRECT("day_wise_sales_data!$B$1:$BZ$1"),0)),0)</f>
        <v>0</v>
      </c>
      <c r="BB648" s="3">
        <f ca="1">IFERROR(INDEX(INDIRECT("day_wise_sales_data!$B$2:$BZ$599"),MATCH(resource!$CC648,day_wise_sales_data!$A$2:$A$500,0),MATCH(resource!BB$2,INDIRECT("day_wise_sales_data!$B$1:$BZ$1"),0)),0)</f>
        <v>0</v>
      </c>
      <c r="BC648" s="3">
        <f ca="1">IFERROR(INDEX(INDIRECT("day_wise_sales_data!$B$2:$BZ$599"),MATCH(resource!$CC648,day_wise_sales_data!$A$2:$A$500,0),MATCH(resource!BC$2,INDIRECT("day_wise_sales_data!$B$1:$BZ$1"),0)),0)</f>
        <v>0</v>
      </c>
      <c r="BD648" s="3">
        <f ca="1">IFERROR(INDEX(INDIRECT("day_wise_sales_data!$B$2:$BZ$599"),MATCH(resource!$CC648,day_wise_sales_data!$A$2:$A$500,0),MATCH(resource!BD$2,INDIRECT("day_wise_sales_data!$B$1:$BZ$1"),0)),0)</f>
        <v>0</v>
      </c>
      <c r="BE648" s="3">
        <f ca="1">IFERROR(INDEX(INDIRECT("day_wise_sales_data!$B$2:$BZ$599"),MATCH(resource!$CC648,day_wise_sales_data!$A$2:$A$500,0),MATCH(resource!BE$2,INDIRECT("day_wise_sales_data!$B$1:$BZ$1"),0)),0)</f>
        <v>0</v>
      </c>
      <c r="BF648" s="3">
        <f ca="1">IFERROR(INDEX(INDIRECT("day_wise_sales_data!$B$2:$BZ$599"),MATCH(resource!$CC648,day_wise_sales_data!$A$2:$A$500,0),MATCH(resource!BF$2,INDIRECT("day_wise_sales_data!$B$1:$BZ$1"),0)),0)</f>
        <v>0</v>
      </c>
      <c r="BG648" s="3">
        <f ca="1">IFERROR(INDEX(INDIRECT("day_wise_sales_data!$B$2:$BZ$599"),MATCH(resource!$CC648,day_wise_sales_data!$A$2:$A$500,0),MATCH(resource!BG$2,INDIRECT("day_wise_sales_data!$B$1:$BZ$1"),0)),0)</f>
        <v>0</v>
      </c>
      <c r="BH648" s="3">
        <f ca="1">IFERROR(INDEX(INDIRECT("day_wise_sales_data!$B$2:$BZ$599"),MATCH(resource!$CC648,day_wise_sales_data!$A$2:$A$500,0),MATCH(resource!BH$2,INDIRECT("day_wise_sales_data!$B$1:$BZ$1"),0)),0)</f>
        <v>0</v>
      </c>
      <c r="BI648" s="3">
        <f ca="1">IFERROR(INDEX(INDIRECT("day_wise_sales_data!$B$2:$BZ$599"),MATCH(resource!$CC648,day_wise_sales_data!$A$2:$A$500,0),MATCH(resource!BI$2,INDIRECT("day_wise_sales_data!$B$1:$BZ$1"),0)),0)</f>
        <v>0</v>
      </c>
      <c r="BJ648" s="3">
        <f ca="1">IFERROR(INDEX(INDIRECT("day_wise_sales_data!$B$2:$BZ$599"),MATCH(resource!$CC648,day_wise_sales_data!$A$2:$A$500,0),MATCH(resource!BJ$2,INDIRECT("day_wise_sales_data!$B$1:$BZ$1"),0)),0)</f>
        <v>0</v>
      </c>
      <c r="BK648" s="3">
        <f ca="1">IFERROR(INDEX(INDIRECT("day_wise_sales_data!$B$2:$BZ$599"),MATCH(resource!$CC648,day_wise_sales_data!$A$2:$A$500,0),MATCH(resource!BK$2,INDIRECT("day_wise_sales_data!$B$1:$BZ$1"),0)),0)</f>
        <v>0</v>
      </c>
      <c r="BL648" s="3">
        <f ca="1">IFERROR(INDEX(INDIRECT("day_wise_sales_data!$B$2:$BZ$599"),MATCH(resource!$CC648,day_wise_sales_data!$A$2:$A$500,0),MATCH(resource!BL$2,INDIRECT("day_wise_sales_data!$B$1:$BZ$1"),0)),0)</f>
        <v>0</v>
      </c>
      <c r="BM648" s="3">
        <f ca="1">IFERROR(INDEX(INDIRECT("day_wise_sales_data!$B$2:$BZ$599"),MATCH(resource!$CC648,day_wise_sales_data!$A$2:$A$500,0),MATCH(resource!BM$2,INDIRECT("day_wise_sales_data!$B$1:$BZ$1"),0)),0)</f>
        <v>0</v>
      </c>
      <c r="BN648" s="3">
        <f ca="1">IFERROR(INDEX(INDIRECT("day_wise_sales_data!$B$2:$BZ$599"),MATCH(resource!$CC648,day_wise_sales_data!$A$2:$A$500,0),MATCH(resource!BN$2,INDIRECT("day_wise_sales_data!$B$1:$BZ$1"),0)),0)</f>
        <v>0</v>
      </c>
      <c r="BO648" s="3">
        <f ca="1">IFERROR(INDEX(INDIRECT("day_wise_sales_data!$B$2:$BZ$599"),MATCH(resource!$CC648,day_wise_sales_data!$A$2:$A$500,0),MATCH(resource!BO$2,INDIRECT("day_wise_sales_data!$B$1:$BZ$1"),0)),0)</f>
        <v>0</v>
      </c>
      <c r="BP648" s="3">
        <f ca="1">IFERROR(INDEX(INDIRECT("day_wise_sales_data!$B$2:$BZ$599"),MATCH(resource!$CC648,day_wise_sales_data!$A$2:$A$500,0),MATCH(resource!BP$2,INDIRECT("day_wise_sales_data!$B$1:$BZ$1"),0)),0)</f>
        <v>0</v>
      </c>
      <c r="BQ648" s="3">
        <f ca="1">IFERROR(INDEX(INDIRECT("day_wise_sales_data!$B$2:$BZ$599"),MATCH(resource!$CC648,day_wise_sales_data!$A$2:$A$500,0),MATCH(resource!BQ$2,INDIRECT("day_wise_sales_data!$B$1:$BZ$1"),0)),0)</f>
        <v>0</v>
      </c>
      <c r="BR648" s="3">
        <f ca="1">IFERROR(INDEX(INDIRECT("day_wise_sales_data!$B$2:$BZ$599"),MATCH(resource!$CC648,day_wise_sales_data!$A$2:$A$500,0),MATCH(resource!BR$2,INDIRECT("day_wise_sales_data!$B$1:$BZ$1"),0)),0)</f>
        <v>0</v>
      </c>
      <c r="BS648" s="3">
        <f ca="1">IFERROR(INDEX(INDIRECT("day_wise_sales_data!$B$2:$BZ$599"),MATCH(resource!$CC648,day_wise_sales_data!$A$2:$A$500,0),MATCH(resource!BS$2,INDIRECT("day_wise_sales_data!$B$1:$BZ$1"),0)),0)</f>
        <v>0</v>
      </c>
      <c r="BT648" s="3">
        <f ca="1">IFERROR(INDEX(INDIRECT("day_wise_sales_data!$B$2:$BZ$599"),MATCH(resource!$CC648,day_wise_sales_data!$A$2:$A$500,0),MATCH(resource!BT$2,INDIRECT("day_wise_sales_data!$B$1:$BZ$1"),0)),0)</f>
        <v>0</v>
      </c>
      <c r="BU648" s="3">
        <f ca="1">IFERROR(INDEX(INDIRECT("day_wise_sales_data!$B$2:$BZ$599"),MATCH(resource!$CC648,day_wise_sales_data!$A$2:$A$500,0),MATCH(resource!BU$2,INDIRECT("day_wise_sales_data!$B$1:$BZ$1"),0)),0)</f>
        <v>0</v>
      </c>
      <c r="BV648" s="3">
        <f ca="1">IFERROR(INDEX(INDIRECT("day_wise_sales_data!$B$2:$BZ$599"),MATCH(resource!$CC648,day_wise_sales_data!$A$2:$A$500,0),MATCH(resource!BV$2,INDIRECT("day_wise_sales_data!$B$1:$BZ$1"),0)),0)</f>
        <v>0</v>
      </c>
      <c r="BW648" s="3">
        <f ca="1">IFERROR(INDEX(INDIRECT("day_wise_sales_data!$B$2:$BZ$599"),MATCH(resource!$CC648,day_wise_sales_data!$A$2:$A$500,0),MATCH(resource!BW$2,INDIRECT("day_wise_sales_data!$B$1:$BZ$1"),0)),0)</f>
        <v>0</v>
      </c>
      <c r="BX648" s="3">
        <f ca="1">IFERROR(INDEX(INDIRECT("day_wise_sales_data!$B$2:$BZ$599"),MATCH(resource!$CC648,day_wise_sales_data!$A$2:$A$500,0),MATCH(resource!BX$2,INDIRECT("day_wise_sales_data!$B$1:$BZ$1"),0)),0)</f>
        <v>0</v>
      </c>
      <c r="BY648" s="3">
        <f ca="1">IFERROR(INDEX(INDIRECT("day_wise_sales_data!$B$2:$BZ$599"),MATCH(resource!$CC648,day_wise_sales_data!$A$2:$A$500,0),MATCH(resource!BY$2,INDIRECT("day_wise_sales_data!$B$1:$BZ$1"),0)),0)</f>
        <v>0</v>
      </c>
      <c r="BZ648" s="3">
        <f ca="1">IFERROR(INDEX(INDIRECT("day_wise_sales_data!$B$2:$BZ$599"),MATCH(resource!$CC648,day_wise_sales_data!$A$2:$A$500,0),MATCH(resource!BZ$2,INDIRECT("day_wise_sales_data!$B$1:$BZ$1"),0)),0)</f>
        <v>0</v>
      </c>
      <c r="CA648" s="3">
        <f ca="1">IFERROR(INDEX(INDIRECT("day_wise_sales_data!$B$2:$BZ$599"),MATCH(resource!$CC648,day_wise_sales_data!$A$2:$A$500,0),MATCH(resource!CA$2,INDIRECT("day_wise_sales_data!$B$1:$BZ$1"),0)),0)</f>
        <v>0</v>
      </c>
      <c r="CC648" s="4">
        <f>sales_data!H647</f>
        <v>0</v>
      </c>
      <c r="CD648" s="1">
        <v>646</v>
      </c>
      <c r="CE648" s="1" t="str">
        <f>IF(AQ648=report!$AQ$3,resource!CD648,"")</f>
        <v/>
      </c>
      <c r="CF648" s="5" t="str">
        <f>IFERROR(SMALL($CE$3:$CE$1001,ROWS($CE$3:CE648)),"")</f>
        <v/>
      </c>
      <c r="CH648">
        <f>IFERROR(VLOOKUP($CC648,data_pull!$E$22:$G$700,2,0),0)</f>
        <v>0</v>
      </c>
      <c r="DK648" s="3" t="str">
        <f>IFERROR(INDEX(COD_SALES!$B$5:$Z$500,MATCH(resource!$CC648,COD_SALES!$A$5:$A$500,0),MATCH(resource!DK$2,COD_SALES!$B$4:$Z$4,0)),"")</f>
        <v/>
      </c>
      <c r="DL648" s="3" t="str">
        <f>IFERROR(INDEX(COD_SALES!$B$5:$Z$500,MATCH(resource!$CC648,COD_SALES!$A$5:$A$500,0),MATCH(resource!DL$2,COD_SALES!$B$4:$Z$4,0)),"")</f>
        <v/>
      </c>
      <c r="DM648" s="3" t="str">
        <f>IFERROR(INDEX(COD_SALES!$B$5:$Z$500,MATCH(resource!$CC648,COD_SALES!$A$5:$A$500,0),MATCH(resource!DM$2,COD_SALES!$B$4:$Z$4,0)),"")</f>
        <v/>
      </c>
      <c r="DN648" s="3" t="str">
        <f>IFERROR(INDEX(COD_SALES!$B$5:$Z$500,MATCH(resource!$CC648,COD_SALES!$A$5:$A$500,0),MATCH(resource!DN$2,COD_SALES!$B$4:$Z$4,0)),"")</f>
        <v/>
      </c>
      <c r="DO648" s="3" t="str">
        <f>IFERROR(INDEX(COD_SALES!$B$5:$Z$500,MATCH(resource!$CC648,COD_SALES!$A$5:$A$500,0),MATCH(resource!DO$2,COD_SALES!$B$4:$Z$4,0)),"")</f>
        <v/>
      </c>
      <c r="DP648" s="3" t="str">
        <f>IFERROR(INDEX(COD_SALES!$B$5:$Z$500,MATCH(resource!$CC648,COD_SALES!$A$5:$A$500,0),MATCH(resource!DP$2,COD_SALES!$B$4:$Z$4,0)),"")</f>
        <v/>
      </c>
      <c r="DQ648" s="3" t="str">
        <f>IFERROR(INDEX(COD_SALES!$B$5:$Z$500,MATCH(resource!$CC648,COD_SALES!$A$5:$A$500,0),MATCH(resource!DQ$2,COD_SALES!$B$4:$Z$4,0)),"")</f>
        <v/>
      </c>
      <c r="DR648" s="3" t="str">
        <f>IFERROR(INDEX(COD_SALES!$B$5:$Z$500,MATCH(resource!$CC648,COD_SALES!$A$5:$A$500,0),MATCH(resource!DR$2,COD_SALES!$B$4:$Z$4,0)),"")</f>
        <v/>
      </c>
      <c r="DS648" s="3" t="str">
        <f>IFERROR(INDEX(COD_SALES!$B$5:$Z$500,MATCH(resource!$CC648,COD_SALES!$A$5:$A$500,0),MATCH(resource!DS$2,COD_SALES!$B$4:$Z$4,0)),"")</f>
        <v/>
      </c>
      <c r="DT648" s="3" t="str">
        <f>IFERROR(INDEX(COD_SALES!$B$5:$Z$500,MATCH(resource!$CC648,COD_SALES!$A$5:$A$500,0),MATCH(resource!DT$2,COD_SALES!$B$4:$Z$4,0)),"")</f>
        <v/>
      </c>
      <c r="DU648" s="3" t="str">
        <f>IFERROR(INDEX(COD_SALES!$B$5:$Z$500,MATCH(resource!$CC648,COD_SALES!$A$5:$A$500,0),MATCH(resource!DU$2,COD_SALES!$B$4:$Z$4,0)),"")</f>
        <v/>
      </c>
      <c r="DV648" s="3" t="str">
        <f>IFERROR(INDEX(COD_SALES!$B$5:$Z$500,MATCH(resource!$CC648,COD_SALES!$A$5:$A$500,0),MATCH(resource!DV$2,COD_SALES!$B$4:$Z$4,0)),"")</f>
        <v/>
      </c>
      <c r="DW648" s="3" t="str">
        <f>IFERROR(INDEX(COD_SALES!$B$5:$Z$500,MATCH(resource!$CC648,COD_SALES!$A$5:$A$500,0),MATCH(resource!DW$2,COD_SALES!$B$4:$Z$4,0)),"")</f>
        <v/>
      </c>
      <c r="DX648" s="3" t="str">
        <f>IFERROR(INDEX(COD_SALES!$B$5:$Z$500,MATCH(resource!$CC648,COD_SALES!$A$5:$A$500,0),MATCH(resource!DX$2,COD_SALES!$B$4:$Z$4,0)),"")</f>
        <v/>
      </c>
      <c r="DY648" s="3" t="str">
        <f>IFERROR(INDEX(COD_SALES!$B$5:$Z$500,MATCH(resource!$CC648,COD_SALES!$A$5:$A$500,0),MATCH(resource!DY$2,COD_SALES!$B$4:$Z$4,0)),"")</f>
        <v/>
      </c>
      <c r="DZ648" s="3" t="str">
        <f>IFERROR(INDEX(COD_SALES!$B$5:$Z$500,MATCH(resource!$CC648,COD_SALES!$A$5:$A$500,0),MATCH(resource!DZ$2,COD_SALES!$B$4:$Z$4,0)),"")</f>
        <v/>
      </c>
      <c r="EA648" s="3" t="str">
        <f>IFERROR(INDEX(COD_SALES!$B$5:$Z$500,MATCH(resource!$CC648,COD_SALES!$A$5:$A$500,0),MATCH(resource!EA$2,COD_SALES!$B$4:$Z$4,0)),"")</f>
        <v/>
      </c>
      <c r="EB648" s="3">
        <f t="shared" si="136"/>
        <v>0</v>
      </c>
      <c r="EW648" s="3">
        <f>IFERROR(VLOOKUP(CC648,data_pull!$AO$25:$AR$546,2,0),0)</f>
        <v>0</v>
      </c>
      <c r="EX648" s="1">
        <f>IFERROR(VLOOKUP(CC648,data_pull!$AO$25:$AR$546,4,0),0)</f>
        <v>0</v>
      </c>
    </row>
    <row r="649" spans="13:154" x14ac:dyDescent="0.25"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4">
        <f>sales_data!B648</f>
        <v>0</v>
      </c>
      <c r="AR649" s="4">
        <f>sales_data!C648</f>
        <v>0</v>
      </c>
      <c r="AS649" s="5" t="str">
        <f t="shared" si="135"/>
        <v/>
      </c>
      <c r="AT649" s="4">
        <f>sales_data!I648</f>
        <v>0</v>
      </c>
      <c r="AU649" s="4">
        <f>sales_data!W648</f>
        <v>0</v>
      </c>
      <c r="AV649" s="1">
        <f>sales_data!N648</f>
        <v>0</v>
      </c>
      <c r="AW649" s="1">
        <f>sales_data!P648</f>
        <v>0</v>
      </c>
      <c r="AX649" s="3">
        <f ca="1">IFERROR(INDEX(INDIRECT("day_wise_sales_data!$B$2:$BZ$599"),MATCH(resource!$CC649,day_wise_sales_data!$A$2:$A$500,0),MATCH(resource!AX$2,INDIRECT("day_wise_sales_data!$B$1:$BZ$1"),0)),0)</f>
        <v>0</v>
      </c>
      <c r="AY649" s="3">
        <f ca="1">IFERROR(INDEX(INDIRECT("day_wise_sales_data!$B$2:$BZ$599"),MATCH(resource!$CC649,day_wise_sales_data!$A$2:$A$500,0),MATCH(resource!AY$2,INDIRECT("day_wise_sales_data!$B$1:$BZ$1"),0)),0)</f>
        <v>0</v>
      </c>
      <c r="AZ649" s="3">
        <f ca="1">IFERROR(INDEX(INDIRECT("day_wise_sales_data!$B$2:$BZ$599"),MATCH(resource!$CC649,day_wise_sales_data!$A$2:$A$500,0),MATCH(resource!AZ$2,INDIRECT("day_wise_sales_data!$B$1:$BZ$1"),0)),0)</f>
        <v>0</v>
      </c>
      <c r="BA649" s="3">
        <f ca="1">IFERROR(INDEX(INDIRECT("day_wise_sales_data!$B$2:$BZ$599"),MATCH(resource!$CC649,day_wise_sales_data!$A$2:$A$500,0),MATCH(resource!BA$2,INDIRECT("day_wise_sales_data!$B$1:$BZ$1"),0)),0)</f>
        <v>0</v>
      </c>
      <c r="BB649" s="3">
        <f ca="1">IFERROR(INDEX(INDIRECT("day_wise_sales_data!$B$2:$BZ$599"),MATCH(resource!$CC649,day_wise_sales_data!$A$2:$A$500,0),MATCH(resource!BB$2,INDIRECT("day_wise_sales_data!$B$1:$BZ$1"),0)),0)</f>
        <v>0</v>
      </c>
      <c r="BC649" s="3">
        <f ca="1">IFERROR(INDEX(INDIRECT("day_wise_sales_data!$B$2:$BZ$599"),MATCH(resource!$CC649,day_wise_sales_data!$A$2:$A$500,0),MATCH(resource!BC$2,INDIRECT("day_wise_sales_data!$B$1:$BZ$1"),0)),0)</f>
        <v>0</v>
      </c>
      <c r="BD649" s="3">
        <f ca="1">IFERROR(INDEX(INDIRECT("day_wise_sales_data!$B$2:$BZ$599"),MATCH(resource!$CC649,day_wise_sales_data!$A$2:$A$500,0),MATCH(resource!BD$2,INDIRECT("day_wise_sales_data!$B$1:$BZ$1"),0)),0)</f>
        <v>0</v>
      </c>
      <c r="BE649" s="3">
        <f ca="1">IFERROR(INDEX(INDIRECT("day_wise_sales_data!$B$2:$BZ$599"),MATCH(resource!$CC649,day_wise_sales_data!$A$2:$A$500,0),MATCH(resource!BE$2,INDIRECT("day_wise_sales_data!$B$1:$BZ$1"),0)),0)</f>
        <v>0</v>
      </c>
      <c r="BF649" s="3">
        <f ca="1">IFERROR(INDEX(INDIRECT("day_wise_sales_data!$B$2:$BZ$599"),MATCH(resource!$CC649,day_wise_sales_data!$A$2:$A$500,0),MATCH(resource!BF$2,INDIRECT("day_wise_sales_data!$B$1:$BZ$1"),0)),0)</f>
        <v>0</v>
      </c>
      <c r="BG649" s="3">
        <f ca="1">IFERROR(INDEX(INDIRECT("day_wise_sales_data!$B$2:$BZ$599"),MATCH(resource!$CC649,day_wise_sales_data!$A$2:$A$500,0),MATCH(resource!BG$2,INDIRECT("day_wise_sales_data!$B$1:$BZ$1"),0)),0)</f>
        <v>0</v>
      </c>
      <c r="BH649" s="3">
        <f ca="1">IFERROR(INDEX(INDIRECT("day_wise_sales_data!$B$2:$BZ$599"),MATCH(resource!$CC649,day_wise_sales_data!$A$2:$A$500,0),MATCH(resource!BH$2,INDIRECT("day_wise_sales_data!$B$1:$BZ$1"),0)),0)</f>
        <v>0</v>
      </c>
      <c r="BI649" s="3">
        <f ca="1">IFERROR(INDEX(INDIRECT("day_wise_sales_data!$B$2:$BZ$599"),MATCH(resource!$CC649,day_wise_sales_data!$A$2:$A$500,0),MATCH(resource!BI$2,INDIRECT("day_wise_sales_data!$B$1:$BZ$1"),0)),0)</f>
        <v>0</v>
      </c>
      <c r="BJ649" s="3">
        <f ca="1">IFERROR(INDEX(INDIRECT("day_wise_sales_data!$B$2:$BZ$599"),MATCH(resource!$CC649,day_wise_sales_data!$A$2:$A$500,0),MATCH(resource!BJ$2,INDIRECT("day_wise_sales_data!$B$1:$BZ$1"),0)),0)</f>
        <v>0</v>
      </c>
      <c r="BK649" s="3">
        <f ca="1">IFERROR(INDEX(INDIRECT("day_wise_sales_data!$B$2:$BZ$599"),MATCH(resource!$CC649,day_wise_sales_data!$A$2:$A$500,0),MATCH(resource!BK$2,INDIRECT("day_wise_sales_data!$B$1:$BZ$1"),0)),0)</f>
        <v>0</v>
      </c>
      <c r="BL649" s="3">
        <f ca="1">IFERROR(INDEX(INDIRECT("day_wise_sales_data!$B$2:$BZ$599"),MATCH(resource!$CC649,day_wise_sales_data!$A$2:$A$500,0),MATCH(resource!BL$2,INDIRECT("day_wise_sales_data!$B$1:$BZ$1"),0)),0)</f>
        <v>0</v>
      </c>
      <c r="BM649" s="3">
        <f ca="1">IFERROR(INDEX(INDIRECT("day_wise_sales_data!$B$2:$BZ$599"),MATCH(resource!$CC649,day_wise_sales_data!$A$2:$A$500,0),MATCH(resource!BM$2,INDIRECT("day_wise_sales_data!$B$1:$BZ$1"),0)),0)</f>
        <v>0</v>
      </c>
      <c r="BN649" s="3">
        <f ca="1">IFERROR(INDEX(INDIRECT("day_wise_sales_data!$B$2:$BZ$599"),MATCH(resource!$CC649,day_wise_sales_data!$A$2:$A$500,0),MATCH(resource!BN$2,INDIRECT("day_wise_sales_data!$B$1:$BZ$1"),0)),0)</f>
        <v>0</v>
      </c>
      <c r="BO649" s="3">
        <f ca="1">IFERROR(INDEX(INDIRECT("day_wise_sales_data!$B$2:$BZ$599"),MATCH(resource!$CC649,day_wise_sales_data!$A$2:$A$500,0),MATCH(resource!BO$2,INDIRECT("day_wise_sales_data!$B$1:$BZ$1"),0)),0)</f>
        <v>0</v>
      </c>
      <c r="BP649" s="3">
        <f ca="1">IFERROR(INDEX(INDIRECT("day_wise_sales_data!$B$2:$BZ$599"),MATCH(resource!$CC649,day_wise_sales_data!$A$2:$A$500,0),MATCH(resource!BP$2,INDIRECT("day_wise_sales_data!$B$1:$BZ$1"),0)),0)</f>
        <v>0</v>
      </c>
      <c r="BQ649" s="3">
        <f ca="1">IFERROR(INDEX(INDIRECT("day_wise_sales_data!$B$2:$BZ$599"),MATCH(resource!$CC649,day_wise_sales_data!$A$2:$A$500,0),MATCH(resource!BQ$2,INDIRECT("day_wise_sales_data!$B$1:$BZ$1"),0)),0)</f>
        <v>0</v>
      </c>
      <c r="BR649" s="3">
        <f ca="1">IFERROR(INDEX(INDIRECT("day_wise_sales_data!$B$2:$BZ$599"),MATCH(resource!$CC649,day_wise_sales_data!$A$2:$A$500,0),MATCH(resource!BR$2,INDIRECT("day_wise_sales_data!$B$1:$BZ$1"),0)),0)</f>
        <v>0</v>
      </c>
      <c r="BS649" s="3">
        <f ca="1">IFERROR(INDEX(INDIRECT("day_wise_sales_data!$B$2:$BZ$599"),MATCH(resource!$CC649,day_wise_sales_data!$A$2:$A$500,0),MATCH(resource!BS$2,INDIRECT("day_wise_sales_data!$B$1:$BZ$1"),0)),0)</f>
        <v>0</v>
      </c>
      <c r="BT649" s="3">
        <f ca="1">IFERROR(INDEX(INDIRECT("day_wise_sales_data!$B$2:$BZ$599"),MATCH(resource!$CC649,day_wise_sales_data!$A$2:$A$500,0),MATCH(resource!BT$2,INDIRECT("day_wise_sales_data!$B$1:$BZ$1"),0)),0)</f>
        <v>0</v>
      </c>
      <c r="BU649" s="3">
        <f ca="1">IFERROR(INDEX(INDIRECT("day_wise_sales_data!$B$2:$BZ$599"),MATCH(resource!$CC649,day_wise_sales_data!$A$2:$A$500,0),MATCH(resource!BU$2,INDIRECT("day_wise_sales_data!$B$1:$BZ$1"),0)),0)</f>
        <v>0</v>
      </c>
      <c r="BV649" s="3">
        <f ca="1">IFERROR(INDEX(INDIRECT("day_wise_sales_data!$B$2:$BZ$599"),MATCH(resource!$CC649,day_wise_sales_data!$A$2:$A$500,0),MATCH(resource!BV$2,INDIRECT("day_wise_sales_data!$B$1:$BZ$1"),0)),0)</f>
        <v>0</v>
      </c>
      <c r="BW649" s="3">
        <f ca="1">IFERROR(INDEX(INDIRECT("day_wise_sales_data!$B$2:$BZ$599"),MATCH(resource!$CC649,day_wise_sales_data!$A$2:$A$500,0),MATCH(resource!BW$2,INDIRECT("day_wise_sales_data!$B$1:$BZ$1"),0)),0)</f>
        <v>0</v>
      </c>
      <c r="BX649" s="3">
        <f ca="1">IFERROR(INDEX(INDIRECT("day_wise_sales_data!$B$2:$BZ$599"),MATCH(resource!$CC649,day_wise_sales_data!$A$2:$A$500,0),MATCH(resource!BX$2,INDIRECT("day_wise_sales_data!$B$1:$BZ$1"),0)),0)</f>
        <v>0</v>
      </c>
      <c r="BY649" s="3">
        <f ca="1">IFERROR(INDEX(INDIRECT("day_wise_sales_data!$B$2:$BZ$599"),MATCH(resource!$CC649,day_wise_sales_data!$A$2:$A$500,0),MATCH(resource!BY$2,INDIRECT("day_wise_sales_data!$B$1:$BZ$1"),0)),0)</f>
        <v>0</v>
      </c>
      <c r="BZ649" s="3">
        <f ca="1">IFERROR(INDEX(INDIRECT("day_wise_sales_data!$B$2:$BZ$599"),MATCH(resource!$CC649,day_wise_sales_data!$A$2:$A$500,0),MATCH(resource!BZ$2,INDIRECT("day_wise_sales_data!$B$1:$BZ$1"),0)),0)</f>
        <v>0</v>
      </c>
      <c r="CA649" s="3">
        <f ca="1">IFERROR(INDEX(INDIRECT("day_wise_sales_data!$B$2:$BZ$599"),MATCH(resource!$CC649,day_wise_sales_data!$A$2:$A$500,0),MATCH(resource!CA$2,INDIRECT("day_wise_sales_data!$B$1:$BZ$1"),0)),0)</f>
        <v>0</v>
      </c>
      <c r="CC649" s="4">
        <f>sales_data!H648</f>
        <v>0</v>
      </c>
      <c r="CD649" s="1">
        <v>647</v>
      </c>
      <c r="CE649" s="1" t="str">
        <f>IF(AQ649=report!$AQ$3,resource!CD649,"")</f>
        <v/>
      </c>
      <c r="CF649" s="5" t="str">
        <f>IFERROR(SMALL($CE$3:$CE$1001,ROWS($CE$3:CE649)),"")</f>
        <v/>
      </c>
      <c r="CH649">
        <f>IFERROR(VLOOKUP($CC649,data_pull!$E$22:$G$700,2,0),0)</f>
        <v>0</v>
      </c>
      <c r="DK649" s="3" t="str">
        <f>IFERROR(INDEX(COD_SALES!$B$5:$Z$500,MATCH(resource!$CC649,COD_SALES!$A$5:$A$500,0),MATCH(resource!DK$2,COD_SALES!$B$4:$Z$4,0)),"")</f>
        <v/>
      </c>
      <c r="DL649" s="3" t="str">
        <f>IFERROR(INDEX(COD_SALES!$B$5:$Z$500,MATCH(resource!$CC649,COD_SALES!$A$5:$A$500,0),MATCH(resource!DL$2,COD_SALES!$B$4:$Z$4,0)),"")</f>
        <v/>
      </c>
      <c r="DM649" s="3" t="str">
        <f>IFERROR(INDEX(COD_SALES!$B$5:$Z$500,MATCH(resource!$CC649,COD_SALES!$A$5:$A$500,0),MATCH(resource!DM$2,COD_SALES!$B$4:$Z$4,0)),"")</f>
        <v/>
      </c>
      <c r="DN649" s="3" t="str">
        <f>IFERROR(INDEX(COD_SALES!$B$5:$Z$500,MATCH(resource!$CC649,COD_SALES!$A$5:$A$500,0),MATCH(resource!DN$2,COD_SALES!$B$4:$Z$4,0)),"")</f>
        <v/>
      </c>
      <c r="DO649" s="3" t="str">
        <f>IFERROR(INDEX(COD_SALES!$B$5:$Z$500,MATCH(resource!$CC649,COD_SALES!$A$5:$A$500,0),MATCH(resource!DO$2,COD_SALES!$B$4:$Z$4,0)),"")</f>
        <v/>
      </c>
      <c r="DP649" s="3" t="str">
        <f>IFERROR(INDEX(COD_SALES!$B$5:$Z$500,MATCH(resource!$CC649,COD_SALES!$A$5:$A$500,0),MATCH(resource!DP$2,COD_SALES!$B$4:$Z$4,0)),"")</f>
        <v/>
      </c>
      <c r="DQ649" s="3" t="str">
        <f>IFERROR(INDEX(COD_SALES!$B$5:$Z$500,MATCH(resource!$CC649,COD_SALES!$A$5:$A$500,0),MATCH(resource!DQ$2,COD_SALES!$B$4:$Z$4,0)),"")</f>
        <v/>
      </c>
      <c r="DR649" s="3" t="str">
        <f>IFERROR(INDEX(COD_SALES!$B$5:$Z$500,MATCH(resource!$CC649,COD_SALES!$A$5:$A$500,0),MATCH(resource!DR$2,COD_SALES!$B$4:$Z$4,0)),"")</f>
        <v/>
      </c>
      <c r="DS649" s="3" t="str">
        <f>IFERROR(INDEX(COD_SALES!$B$5:$Z$500,MATCH(resource!$CC649,COD_SALES!$A$5:$A$500,0),MATCH(resource!DS$2,COD_SALES!$B$4:$Z$4,0)),"")</f>
        <v/>
      </c>
      <c r="DT649" s="3" t="str">
        <f>IFERROR(INDEX(COD_SALES!$B$5:$Z$500,MATCH(resource!$CC649,COD_SALES!$A$5:$A$500,0),MATCH(resource!DT$2,COD_SALES!$B$4:$Z$4,0)),"")</f>
        <v/>
      </c>
      <c r="DU649" s="3" t="str">
        <f>IFERROR(INDEX(COD_SALES!$B$5:$Z$500,MATCH(resource!$CC649,COD_SALES!$A$5:$A$500,0),MATCH(resource!DU$2,COD_SALES!$B$4:$Z$4,0)),"")</f>
        <v/>
      </c>
      <c r="DV649" s="3" t="str">
        <f>IFERROR(INDEX(COD_SALES!$B$5:$Z$500,MATCH(resource!$CC649,COD_SALES!$A$5:$A$500,0),MATCH(resource!DV$2,COD_SALES!$B$4:$Z$4,0)),"")</f>
        <v/>
      </c>
      <c r="DW649" s="3" t="str">
        <f>IFERROR(INDEX(COD_SALES!$B$5:$Z$500,MATCH(resource!$CC649,COD_SALES!$A$5:$A$500,0),MATCH(resource!DW$2,COD_SALES!$B$4:$Z$4,0)),"")</f>
        <v/>
      </c>
      <c r="DX649" s="3" t="str">
        <f>IFERROR(INDEX(COD_SALES!$B$5:$Z$500,MATCH(resource!$CC649,COD_SALES!$A$5:$A$500,0),MATCH(resource!DX$2,COD_SALES!$B$4:$Z$4,0)),"")</f>
        <v/>
      </c>
      <c r="DY649" s="3" t="str">
        <f>IFERROR(INDEX(COD_SALES!$B$5:$Z$500,MATCH(resource!$CC649,COD_SALES!$A$5:$A$500,0),MATCH(resource!DY$2,COD_SALES!$B$4:$Z$4,0)),"")</f>
        <v/>
      </c>
      <c r="DZ649" s="3" t="str">
        <f>IFERROR(INDEX(COD_SALES!$B$5:$Z$500,MATCH(resource!$CC649,COD_SALES!$A$5:$A$500,0),MATCH(resource!DZ$2,COD_SALES!$B$4:$Z$4,0)),"")</f>
        <v/>
      </c>
      <c r="EA649" s="3" t="str">
        <f>IFERROR(INDEX(COD_SALES!$B$5:$Z$500,MATCH(resource!$CC649,COD_SALES!$A$5:$A$500,0),MATCH(resource!EA$2,COD_SALES!$B$4:$Z$4,0)),"")</f>
        <v/>
      </c>
      <c r="EB649" s="3">
        <f t="shared" si="136"/>
        <v>0</v>
      </c>
      <c r="EW649" s="3">
        <f>IFERROR(VLOOKUP(CC649,data_pull!$AO$25:$AR$546,2,0),0)</f>
        <v>0</v>
      </c>
      <c r="EX649" s="1">
        <f>IFERROR(VLOOKUP(CC649,data_pull!$AO$25:$AR$546,4,0),0)</f>
        <v>0</v>
      </c>
    </row>
    <row r="650" spans="13:154" x14ac:dyDescent="0.25"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4">
        <f>sales_data!B649</f>
        <v>0</v>
      </c>
      <c r="AR650" s="4">
        <f>sales_data!C649</f>
        <v>0</v>
      </c>
      <c r="AS650" s="5" t="str">
        <f t="shared" si="135"/>
        <v/>
      </c>
      <c r="AT650" s="4">
        <f>sales_data!I649</f>
        <v>0</v>
      </c>
      <c r="AU650" s="4">
        <f>sales_data!W649</f>
        <v>0</v>
      </c>
      <c r="AV650" s="1">
        <f>sales_data!N649</f>
        <v>0</v>
      </c>
      <c r="AW650" s="1">
        <f>sales_data!P649</f>
        <v>0</v>
      </c>
      <c r="AX650" s="3">
        <f ca="1">IFERROR(INDEX(INDIRECT("day_wise_sales_data!$B$2:$BZ$599"),MATCH(resource!$CC650,day_wise_sales_data!$A$2:$A$500,0),MATCH(resource!AX$2,INDIRECT("day_wise_sales_data!$B$1:$BZ$1"),0)),0)</f>
        <v>0</v>
      </c>
      <c r="AY650" s="3">
        <f ca="1">IFERROR(INDEX(INDIRECT("day_wise_sales_data!$B$2:$BZ$599"),MATCH(resource!$CC650,day_wise_sales_data!$A$2:$A$500,0),MATCH(resource!AY$2,INDIRECT("day_wise_sales_data!$B$1:$BZ$1"),0)),0)</f>
        <v>0</v>
      </c>
      <c r="AZ650" s="3">
        <f ca="1">IFERROR(INDEX(INDIRECT("day_wise_sales_data!$B$2:$BZ$599"),MATCH(resource!$CC650,day_wise_sales_data!$A$2:$A$500,0),MATCH(resource!AZ$2,INDIRECT("day_wise_sales_data!$B$1:$BZ$1"),0)),0)</f>
        <v>0</v>
      </c>
      <c r="BA650" s="3">
        <f ca="1">IFERROR(INDEX(INDIRECT("day_wise_sales_data!$B$2:$BZ$599"),MATCH(resource!$CC650,day_wise_sales_data!$A$2:$A$500,0),MATCH(resource!BA$2,INDIRECT("day_wise_sales_data!$B$1:$BZ$1"),0)),0)</f>
        <v>0</v>
      </c>
      <c r="BB650" s="3">
        <f ca="1">IFERROR(INDEX(INDIRECT("day_wise_sales_data!$B$2:$BZ$599"),MATCH(resource!$CC650,day_wise_sales_data!$A$2:$A$500,0),MATCH(resource!BB$2,INDIRECT("day_wise_sales_data!$B$1:$BZ$1"),0)),0)</f>
        <v>0</v>
      </c>
      <c r="BC650" s="3">
        <f ca="1">IFERROR(INDEX(INDIRECT("day_wise_sales_data!$B$2:$BZ$599"),MATCH(resource!$CC650,day_wise_sales_data!$A$2:$A$500,0),MATCH(resource!BC$2,INDIRECT("day_wise_sales_data!$B$1:$BZ$1"),0)),0)</f>
        <v>0</v>
      </c>
      <c r="BD650" s="3">
        <f ca="1">IFERROR(INDEX(INDIRECT("day_wise_sales_data!$B$2:$BZ$599"),MATCH(resource!$CC650,day_wise_sales_data!$A$2:$A$500,0),MATCH(resource!BD$2,INDIRECT("day_wise_sales_data!$B$1:$BZ$1"),0)),0)</f>
        <v>0</v>
      </c>
      <c r="BE650" s="3">
        <f ca="1">IFERROR(INDEX(INDIRECT("day_wise_sales_data!$B$2:$BZ$599"),MATCH(resource!$CC650,day_wise_sales_data!$A$2:$A$500,0),MATCH(resource!BE$2,INDIRECT("day_wise_sales_data!$B$1:$BZ$1"),0)),0)</f>
        <v>0</v>
      </c>
      <c r="BF650" s="3">
        <f ca="1">IFERROR(INDEX(INDIRECT("day_wise_sales_data!$B$2:$BZ$599"),MATCH(resource!$CC650,day_wise_sales_data!$A$2:$A$500,0),MATCH(resource!BF$2,INDIRECT("day_wise_sales_data!$B$1:$BZ$1"),0)),0)</f>
        <v>0</v>
      </c>
      <c r="BG650" s="3">
        <f ca="1">IFERROR(INDEX(INDIRECT("day_wise_sales_data!$B$2:$BZ$599"),MATCH(resource!$CC650,day_wise_sales_data!$A$2:$A$500,0),MATCH(resource!BG$2,INDIRECT("day_wise_sales_data!$B$1:$BZ$1"),0)),0)</f>
        <v>0</v>
      </c>
      <c r="BH650" s="3">
        <f ca="1">IFERROR(INDEX(INDIRECT("day_wise_sales_data!$B$2:$BZ$599"),MATCH(resource!$CC650,day_wise_sales_data!$A$2:$A$500,0),MATCH(resource!BH$2,INDIRECT("day_wise_sales_data!$B$1:$BZ$1"),0)),0)</f>
        <v>0</v>
      </c>
      <c r="BI650" s="3">
        <f ca="1">IFERROR(INDEX(INDIRECT("day_wise_sales_data!$B$2:$BZ$599"),MATCH(resource!$CC650,day_wise_sales_data!$A$2:$A$500,0),MATCH(resource!BI$2,INDIRECT("day_wise_sales_data!$B$1:$BZ$1"),0)),0)</f>
        <v>0</v>
      </c>
      <c r="BJ650" s="3">
        <f ca="1">IFERROR(INDEX(INDIRECT("day_wise_sales_data!$B$2:$BZ$599"),MATCH(resource!$CC650,day_wise_sales_data!$A$2:$A$500,0),MATCH(resource!BJ$2,INDIRECT("day_wise_sales_data!$B$1:$BZ$1"),0)),0)</f>
        <v>0</v>
      </c>
      <c r="BK650" s="3">
        <f ca="1">IFERROR(INDEX(INDIRECT("day_wise_sales_data!$B$2:$BZ$599"),MATCH(resource!$CC650,day_wise_sales_data!$A$2:$A$500,0),MATCH(resource!BK$2,INDIRECT("day_wise_sales_data!$B$1:$BZ$1"),0)),0)</f>
        <v>0</v>
      </c>
      <c r="BL650" s="3">
        <f ca="1">IFERROR(INDEX(INDIRECT("day_wise_sales_data!$B$2:$BZ$599"),MATCH(resource!$CC650,day_wise_sales_data!$A$2:$A$500,0),MATCH(resource!BL$2,INDIRECT("day_wise_sales_data!$B$1:$BZ$1"),0)),0)</f>
        <v>0</v>
      </c>
      <c r="BM650" s="3">
        <f ca="1">IFERROR(INDEX(INDIRECT("day_wise_sales_data!$B$2:$BZ$599"),MATCH(resource!$CC650,day_wise_sales_data!$A$2:$A$500,0),MATCH(resource!BM$2,INDIRECT("day_wise_sales_data!$B$1:$BZ$1"),0)),0)</f>
        <v>0</v>
      </c>
      <c r="BN650" s="3">
        <f ca="1">IFERROR(INDEX(INDIRECT("day_wise_sales_data!$B$2:$BZ$599"),MATCH(resource!$CC650,day_wise_sales_data!$A$2:$A$500,0),MATCH(resource!BN$2,INDIRECT("day_wise_sales_data!$B$1:$BZ$1"),0)),0)</f>
        <v>0</v>
      </c>
      <c r="BO650" s="3">
        <f ca="1">IFERROR(INDEX(INDIRECT("day_wise_sales_data!$B$2:$BZ$599"),MATCH(resource!$CC650,day_wise_sales_data!$A$2:$A$500,0),MATCH(resource!BO$2,INDIRECT("day_wise_sales_data!$B$1:$BZ$1"),0)),0)</f>
        <v>0</v>
      </c>
      <c r="BP650" s="3">
        <f ca="1">IFERROR(INDEX(INDIRECT("day_wise_sales_data!$B$2:$BZ$599"),MATCH(resource!$CC650,day_wise_sales_data!$A$2:$A$500,0),MATCH(resource!BP$2,INDIRECT("day_wise_sales_data!$B$1:$BZ$1"),0)),0)</f>
        <v>0</v>
      </c>
      <c r="BQ650" s="3">
        <f ca="1">IFERROR(INDEX(INDIRECT("day_wise_sales_data!$B$2:$BZ$599"),MATCH(resource!$CC650,day_wise_sales_data!$A$2:$A$500,0),MATCH(resource!BQ$2,INDIRECT("day_wise_sales_data!$B$1:$BZ$1"),0)),0)</f>
        <v>0</v>
      </c>
      <c r="BR650" s="3">
        <f ca="1">IFERROR(INDEX(INDIRECT("day_wise_sales_data!$B$2:$BZ$599"),MATCH(resource!$CC650,day_wise_sales_data!$A$2:$A$500,0),MATCH(resource!BR$2,INDIRECT("day_wise_sales_data!$B$1:$BZ$1"),0)),0)</f>
        <v>0</v>
      </c>
      <c r="BS650" s="3">
        <f ca="1">IFERROR(INDEX(INDIRECT("day_wise_sales_data!$B$2:$BZ$599"),MATCH(resource!$CC650,day_wise_sales_data!$A$2:$A$500,0),MATCH(resource!BS$2,INDIRECT("day_wise_sales_data!$B$1:$BZ$1"),0)),0)</f>
        <v>0</v>
      </c>
      <c r="BT650" s="3">
        <f ca="1">IFERROR(INDEX(INDIRECT("day_wise_sales_data!$B$2:$BZ$599"),MATCH(resource!$CC650,day_wise_sales_data!$A$2:$A$500,0),MATCH(resource!BT$2,INDIRECT("day_wise_sales_data!$B$1:$BZ$1"),0)),0)</f>
        <v>0</v>
      </c>
      <c r="BU650" s="3">
        <f ca="1">IFERROR(INDEX(INDIRECT("day_wise_sales_data!$B$2:$BZ$599"),MATCH(resource!$CC650,day_wise_sales_data!$A$2:$A$500,0),MATCH(resource!BU$2,INDIRECT("day_wise_sales_data!$B$1:$BZ$1"),0)),0)</f>
        <v>0</v>
      </c>
      <c r="BV650" s="3">
        <f ca="1">IFERROR(INDEX(INDIRECT("day_wise_sales_data!$B$2:$BZ$599"),MATCH(resource!$CC650,day_wise_sales_data!$A$2:$A$500,0),MATCH(resource!BV$2,INDIRECT("day_wise_sales_data!$B$1:$BZ$1"),0)),0)</f>
        <v>0</v>
      </c>
      <c r="BW650" s="3">
        <f ca="1">IFERROR(INDEX(INDIRECT("day_wise_sales_data!$B$2:$BZ$599"),MATCH(resource!$CC650,day_wise_sales_data!$A$2:$A$500,0),MATCH(resource!BW$2,INDIRECT("day_wise_sales_data!$B$1:$BZ$1"),0)),0)</f>
        <v>0</v>
      </c>
      <c r="BX650" s="3">
        <f ca="1">IFERROR(INDEX(INDIRECT("day_wise_sales_data!$B$2:$BZ$599"),MATCH(resource!$CC650,day_wise_sales_data!$A$2:$A$500,0),MATCH(resource!BX$2,INDIRECT("day_wise_sales_data!$B$1:$BZ$1"),0)),0)</f>
        <v>0</v>
      </c>
      <c r="BY650" s="3">
        <f ca="1">IFERROR(INDEX(INDIRECT("day_wise_sales_data!$B$2:$BZ$599"),MATCH(resource!$CC650,day_wise_sales_data!$A$2:$A$500,0),MATCH(resource!BY$2,INDIRECT("day_wise_sales_data!$B$1:$BZ$1"),0)),0)</f>
        <v>0</v>
      </c>
      <c r="BZ650" s="3">
        <f ca="1">IFERROR(INDEX(INDIRECT("day_wise_sales_data!$B$2:$BZ$599"),MATCH(resource!$CC650,day_wise_sales_data!$A$2:$A$500,0),MATCH(resource!BZ$2,INDIRECT("day_wise_sales_data!$B$1:$BZ$1"),0)),0)</f>
        <v>0</v>
      </c>
      <c r="CA650" s="3">
        <f ca="1">IFERROR(INDEX(INDIRECT("day_wise_sales_data!$B$2:$BZ$599"),MATCH(resource!$CC650,day_wise_sales_data!$A$2:$A$500,0),MATCH(resource!CA$2,INDIRECT("day_wise_sales_data!$B$1:$BZ$1"),0)),0)</f>
        <v>0</v>
      </c>
      <c r="CC650" s="4">
        <f>sales_data!H649</f>
        <v>0</v>
      </c>
      <c r="CD650" s="1">
        <v>648</v>
      </c>
      <c r="CE650" s="1" t="str">
        <f>IF(AQ650=report!$AQ$3,resource!CD650,"")</f>
        <v/>
      </c>
      <c r="CF650" s="5" t="str">
        <f>IFERROR(SMALL($CE$3:$CE$1001,ROWS($CE$3:CE650)),"")</f>
        <v/>
      </c>
      <c r="CH650">
        <f>IFERROR(VLOOKUP($CC650,data_pull!$E$22:$G$700,2,0),0)</f>
        <v>0</v>
      </c>
      <c r="DK650" s="3" t="str">
        <f>IFERROR(INDEX(COD_SALES!$B$5:$Z$500,MATCH(resource!$CC650,COD_SALES!$A$5:$A$500,0),MATCH(resource!DK$2,COD_SALES!$B$4:$Z$4,0)),"")</f>
        <v/>
      </c>
      <c r="DL650" s="3" t="str">
        <f>IFERROR(INDEX(COD_SALES!$B$5:$Z$500,MATCH(resource!$CC650,COD_SALES!$A$5:$A$500,0),MATCH(resource!DL$2,COD_SALES!$B$4:$Z$4,0)),"")</f>
        <v/>
      </c>
      <c r="DM650" s="3" t="str">
        <f>IFERROR(INDEX(COD_SALES!$B$5:$Z$500,MATCH(resource!$CC650,COD_SALES!$A$5:$A$500,0),MATCH(resource!DM$2,COD_SALES!$B$4:$Z$4,0)),"")</f>
        <v/>
      </c>
      <c r="DN650" s="3" t="str">
        <f>IFERROR(INDEX(COD_SALES!$B$5:$Z$500,MATCH(resource!$CC650,COD_SALES!$A$5:$A$500,0),MATCH(resource!DN$2,COD_SALES!$B$4:$Z$4,0)),"")</f>
        <v/>
      </c>
      <c r="DO650" s="3" t="str">
        <f>IFERROR(INDEX(COD_SALES!$B$5:$Z$500,MATCH(resource!$CC650,COD_SALES!$A$5:$A$500,0),MATCH(resource!DO$2,COD_SALES!$B$4:$Z$4,0)),"")</f>
        <v/>
      </c>
      <c r="DP650" s="3" t="str">
        <f>IFERROR(INDEX(COD_SALES!$B$5:$Z$500,MATCH(resource!$CC650,COD_SALES!$A$5:$A$500,0),MATCH(resource!DP$2,COD_SALES!$B$4:$Z$4,0)),"")</f>
        <v/>
      </c>
      <c r="DQ650" s="3" t="str">
        <f>IFERROR(INDEX(COD_SALES!$B$5:$Z$500,MATCH(resource!$CC650,COD_SALES!$A$5:$A$500,0),MATCH(resource!DQ$2,COD_SALES!$B$4:$Z$4,0)),"")</f>
        <v/>
      </c>
      <c r="DR650" s="3" t="str">
        <f>IFERROR(INDEX(COD_SALES!$B$5:$Z$500,MATCH(resource!$CC650,COD_SALES!$A$5:$A$500,0),MATCH(resource!DR$2,COD_SALES!$B$4:$Z$4,0)),"")</f>
        <v/>
      </c>
      <c r="DS650" s="3" t="str">
        <f>IFERROR(INDEX(COD_SALES!$B$5:$Z$500,MATCH(resource!$CC650,COD_SALES!$A$5:$A$500,0),MATCH(resource!DS$2,COD_SALES!$B$4:$Z$4,0)),"")</f>
        <v/>
      </c>
      <c r="DT650" s="3" t="str">
        <f>IFERROR(INDEX(COD_SALES!$B$5:$Z$500,MATCH(resource!$CC650,COD_SALES!$A$5:$A$500,0),MATCH(resource!DT$2,COD_SALES!$B$4:$Z$4,0)),"")</f>
        <v/>
      </c>
      <c r="DU650" s="3" t="str">
        <f>IFERROR(INDEX(COD_SALES!$B$5:$Z$500,MATCH(resource!$CC650,COD_SALES!$A$5:$A$500,0),MATCH(resource!DU$2,COD_SALES!$B$4:$Z$4,0)),"")</f>
        <v/>
      </c>
      <c r="DV650" s="3" t="str">
        <f>IFERROR(INDEX(COD_SALES!$B$5:$Z$500,MATCH(resource!$CC650,COD_SALES!$A$5:$A$500,0),MATCH(resource!DV$2,COD_SALES!$B$4:$Z$4,0)),"")</f>
        <v/>
      </c>
      <c r="DW650" s="3" t="str">
        <f>IFERROR(INDEX(COD_SALES!$B$5:$Z$500,MATCH(resource!$CC650,COD_SALES!$A$5:$A$500,0),MATCH(resource!DW$2,COD_SALES!$B$4:$Z$4,0)),"")</f>
        <v/>
      </c>
      <c r="DX650" s="3" t="str">
        <f>IFERROR(INDEX(COD_SALES!$B$5:$Z$500,MATCH(resource!$CC650,COD_SALES!$A$5:$A$500,0),MATCH(resource!DX$2,COD_SALES!$B$4:$Z$4,0)),"")</f>
        <v/>
      </c>
      <c r="DY650" s="3" t="str">
        <f>IFERROR(INDEX(COD_SALES!$B$5:$Z$500,MATCH(resource!$CC650,COD_SALES!$A$5:$A$500,0),MATCH(resource!DY$2,COD_SALES!$B$4:$Z$4,0)),"")</f>
        <v/>
      </c>
      <c r="DZ650" s="3" t="str">
        <f>IFERROR(INDEX(COD_SALES!$B$5:$Z$500,MATCH(resource!$CC650,COD_SALES!$A$5:$A$500,0),MATCH(resource!DZ$2,COD_SALES!$B$4:$Z$4,0)),"")</f>
        <v/>
      </c>
      <c r="EA650" s="3" t="str">
        <f>IFERROR(INDEX(COD_SALES!$B$5:$Z$500,MATCH(resource!$CC650,COD_SALES!$A$5:$A$500,0),MATCH(resource!EA$2,COD_SALES!$B$4:$Z$4,0)),"")</f>
        <v/>
      </c>
      <c r="EB650" s="3">
        <f t="shared" si="136"/>
        <v>0</v>
      </c>
      <c r="EW650" s="3">
        <f>IFERROR(VLOOKUP(CC650,data_pull!$AO$25:$AR$546,2,0),0)</f>
        <v>0</v>
      </c>
      <c r="EX650" s="1">
        <f>IFERROR(VLOOKUP(CC650,data_pull!$AO$25:$AR$546,4,0),0)</f>
        <v>0</v>
      </c>
    </row>
    <row r="651" spans="13:154" x14ac:dyDescent="0.25"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4">
        <f>sales_data!B650</f>
        <v>0</v>
      </c>
      <c r="AR651" s="4">
        <f>sales_data!C650</f>
        <v>0</v>
      </c>
      <c r="AS651" s="5" t="str">
        <f t="shared" si="135"/>
        <v/>
      </c>
      <c r="AT651" s="4">
        <f>sales_data!I650</f>
        <v>0</v>
      </c>
      <c r="AU651" s="4">
        <f>sales_data!W650</f>
        <v>0</v>
      </c>
      <c r="AV651" s="1">
        <f>sales_data!N650</f>
        <v>0</v>
      </c>
      <c r="AW651" s="1">
        <f>sales_data!P650</f>
        <v>0</v>
      </c>
      <c r="AX651" s="3">
        <f ca="1">IFERROR(INDEX(INDIRECT("day_wise_sales_data!$B$2:$BZ$599"),MATCH(resource!$CC651,day_wise_sales_data!$A$2:$A$500,0),MATCH(resource!AX$2,INDIRECT("day_wise_sales_data!$B$1:$BZ$1"),0)),0)</f>
        <v>0</v>
      </c>
      <c r="AY651" s="3">
        <f ca="1">IFERROR(INDEX(INDIRECT("day_wise_sales_data!$B$2:$BZ$599"),MATCH(resource!$CC651,day_wise_sales_data!$A$2:$A$500,0),MATCH(resource!AY$2,INDIRECT("day_wise_sales_data!$B$1:$BZ$1"),0)),0)</f>
        <v>0</v>
      </c>
      <c r="AZ651" s="3">
        <f ca="1">IFERROR(INDEX(INDIRECT("day_wise_sales_data!$B$2:$BZ$599"),MATCH(resource!$CC651,day_wise_sales_data!$A$2:$A$500,0),MATCH(resource!AZ$2,INDIRECT("day_wise_sales_data!$B$1:$BZ$1"),0)),0)</f>
        <v>0</v>
      </c>
      <c r="BA651" s="3">
        <f ca="1">IFERROR(INDEX(INDIRECT("day_wise_sales_data!$B$2:$BZ$599"),MATCH(resource!$CC651,day_wise_sales_data!$A$2:$A$500,0),MATCH(resource!BA$2,INDIRECT("day_wise_sales_data!$B$1:$BZ$1"),0)),0)</f>
        <v>0</v>
      </c>
      <c r="BB651" s="3">
        <f ca="1">IFERROR(INDEX(INDIRECT("day_wise_sales_data!$B$2:$BZ$599"),MATCH(resource!$CC651,day_wise_sales_data!$A$2:$A$500,0),MATCH(resource!BB$2,INDIRECT("day_wise_sales_data!$B$1:$BZ$1"),0)),0)</f>
        <v>0</v>
      </c>
      <c r="BC651" s="3">
        <f ca="1">IFERROR(INDEX(INDIRECT("day_wise_sales_data!$B$2:$BZ$599"),MATCH(resource!$CC651,day_wise_sales_data!$A$2:$A$500,0),MATCH(resource!BC$2,INDIRECT("day_wise_sales_data!$B$1:$BZ$1"),0)),0)</f>
        <v>0</v>
      </c>
      <c r="BD651" s="3">
        <f ca="1">IFERROR(INDEX(INDIRECT("day_wise_sales_data!$B$2:$BZ$599"),MATCH(resource!$CC651,day_wise_sales_data!$A$2:$A$500,0),MATCH(resource!BD$2,INDIRECT("day_wise_sales_data!$B$1:$BZ$1"),0)),0)</f>
        <v>0</v>
      </c>
      <c r="BE651" s="3">
        <f ca="1">IFERROR(INDEX(INDIRECT("day_wise_sales_data!$B$2:$BZ$599"),MATCH(resource!$CC651,day_wise_sales_data!$A$2:$A$500,0),MATCH(resource!BE$2,INDIRECT("day_wise_sales_data!$B$1:$BZ$1"),0)),0)</f>
        <v>0</v>
      </c>
      <c r="BF651" s="3">
        <f ca="1">IFERROR(INDEX(INDIRECT("day_wise_sales_data!$B$2:$BZ$599"),MATCH(resource!$CC651,day_wise_sales_data!$A$2:$A$500,0),MATCH(resource!BF$2,INDIRECT("day_wise_sales_data!$B$1:$BZ$1"),0)),0)</f>
        <v>0</v>
      </c>
      <c r="BG651" s="3">
        <f ca="1">IFERROR(INDEX(INDIRECT("day_wise_sales_data!$B$2:$BZ$599"),MATCH(resource!$CC651,day_wise_sales_data!$A$2:$A$500,0),MATCH(resource!BG$2,INDIRECT("day_wise_sales_data!$B$1:$BZ$1"),0)),0)</f>
        <v>0</v>
      </c>
      <c r="BH651" s="3">
        <f ca="1">IFERROR(INDEX(INDIRECT("day_wise_sales_data!$B$2:$BZ$599"),MATCH(resource!$CC651,day_wise_sales_data!$A$2:$A$500,0),MATCH(resource!BH$2,INDIRECT("day_wise_sales_data!$B$1:$BZ$1"),0)),0)</f>
        <v>0</v>
      </c>
      <c r="BI651" s="3">
        <f ca="1">IFERROR(INDEX(INDIRECT("day_wise_sales_data!$B$2:$BZ$599"),MATCH(resource!$CC651,day_wise_sales_data!$A$2:$A$500,0),MATCH(resource!BI$2,INDIRECT("day_wise_sales_data!$B$1:$BZ$1"),0)),0)</f>
        <v>0</v>
      </c>
      <c r="BJ651" s="3">
        <f ca="1">IFERROR(INDEX(INDIRECT("day_wise_sales_data!$B$2:$BZ$599"),MATCH(resource!$CC651,day_wise_sales_data!$A$2:$A$500,0),MATCH(resource!BJ$2,INDIRECT("day_wise_sales_data!$B$1:$BZ$1"),0)),0)</f>
        <v>0</v>
      </c>
      <c r="BK651" s="3">
        <f ca="1">IFERROR(INDEX(INDIRECT("day_wise_sales_data!$B$2:$BZ$599"),MATCH(resource!$CC651,day_wise_sales_data!$A$2:$A$500,0),MATCH(resource!BK$2,INDIRECT("day_wise_sales_data!$B$1:$BZ$1"),0)),0)</f>
        <v>0</v>
      </c>
      <c r="BL651" s="3">
        <f ca="1">IFERROR(INDEX(INDIRECT("day_wise_sales_data!$B$2:$BZ$599"),MATCH(resource!$CC651,day_wise_sales_data!$A$2:$A$500,0),MATCH(resource!BL$2,INDIRECT("day_wise_sales_data!$B$1:$BZ$1"),0)),0)</f>
        <v>0</v>
      </c>
      <c r="BM651" s="3">
        <f ca="1">IFERROR(INDEX(INDIRECT("day_wise_sales_data!$B$2:$BZ$599"),MATCH(resource!$CC651,day_wise_sales_data!$A$2:$A$500,0),MATCH(resource!BM$2,INDIRECT("day_wise_sales_data!$B$1:$BZ$1"),0)),0)</f>
        <v>0</v>
      </c>
      <c r="BN651" s="3">
        <f ca="1">IFERROR(INDEX(INDIRECT("day_wise_sales_data!$B$2:$BZ$599"),MATCH(resource!$CC651,day_wise_sales_data!$A$2:$A$500,0),MATCH(resource!BN$2,INDIRECT("day_wise_sales_data!$B$1:$BZ$1"),0)),0)</f>
        <v>0</v>
      </c>
      <c r="BO651" s="3">
        <f ca="1">IFERROR(INDEX(INDIRECT("day_wise_sales_data!$B$2:$BZ$599"),MATCH(resource!$CC651,day_wise_sales_data!$A$2:$A$500,0),MATCH(resource!BO$2,INDIRECT("day_wise_sales_data!$B$1:$BZ$1"),0)),0)</f>
        <v>0</v>
      </c>
      <c r="BP651" s="3">
        <f ca="1">IFERROR(INDEX(INDIRECT("day_wise_sales_data!$B$2:$BZ$599"),MATCH(resource!$CC651,day_wise_sales_data!$A$2:$A$500,0),MATCH(resource!BP$2,INDIRECT("day_wise_sales_data!$B$1:$BZ$1"),0)),0)</f>
        <v>0</v>
      </c>
      <c r="BQ651" s="3">
        <f ca="1">IFERROR(INDEX(INDIRECT("day_wise_sales_data!$B$2:$BZ$599"),MATCH(resource!$CC651,day_wise_sales_data!$A$2:$A$500,0),MATCH(resource!BQ$2,INDIRECT("day_wise_sales_data!$B$1:$BZ$1"),0)),0)</f>
        <v>0</v>
      </c>
      <c r="BR651" s="3">
        <f ca="1">IFERROR(INDEX(INDIRECT("day_wise_sales_data!$B$2:$BZ$599"),MATCH(resource!$CC651,day_wise_sales_data!$A$2:$A$500,0),MATCH(resource!BR$2,INDIRECT("day_wise_sales_data!$B$1:$BZ$1"),0)),0)</f>
        <v>0</v>
      </c>
      <c r="BS651" s="3">
        <f ca="1">IFERROR(INDEX(INDIRECT("day_wise_sales_data!$B$2:$BZ$599"),MATCH(resource!$CC651,day_wise_sales_data!$A$2:$A$500,0),MATCH(resource!BS$2,INDIRECT("day_wise_sales_data!$B$1:$BZ$1"),0)),0)</f>
        <v>0</v>
      </c>
      <c r="BT651" s="3">
        <f ca="1">IFERROR(INDEX(INDIRECT("day_wise_sales_data!$B$2:$BZ$599"),MATCH(resource!$CC651,day_wise_sales_data!$A$2:$A$500,0),MATCH(resource!BT$2,INDIRECT("day_wise_sales_data!$B$1:$BZ$1"),0)),0)</f>
        <v>0</v>
      </c>
      <c r="BU651" s="3">
        <f ca="1">IFERROR(INDEX(INDIRECT("day_wise_sales_data!$B$2:$BZ$599"),MATCH(resource!$CC651,day_wise_sales_data!$A$2:$A$500,0),MATCH(resource!BU$2,INDIRECT("day_wise_sales_data!$B$1:$BZ$1"),0)),0)</f>
        <v>0</v>
      </c>
      <c r="BV651" s="3">
        <f ca="1">IFERROR(INDEX(INDIRECT("day_wise_sales_data!$B$2:$BZ$599"),MATCH(resource!$CC651,day_wise_sales_data!$A$2:$A$500,0),MATCH(resource!BV$2,INDIRECT("day_wise_sales_data!$B$1:$BZ$1"),0)),0)</f>
        <v>0</v>
      </c>
      <c r="BW651" s="3">
        <f ca="1">IFERROR(INDEX(INDIRECT("day_wise_sales_data!$B$2:$BZ$599"),MATCH(resource!$CC651,day_wise_sales_data!$A$2:$A$500,0),MATCH(resource!BW$2,INDIRECT("day_wise_sales_data!$B$1:$BZ$1"),0)),0)</f>
        <v>0</v>
      </c>
      <c r="BX651" s="3">
        <f ca="1">IFERROR(INDEX(INDIRECT("day_wise_sales_data!$B$2:$BZ$599"),MATCH(resource!$CC651,day_wise_sales_data!$A$2:$A$500,0),MATCH(resource!BX$2,INDIRECT("day_wise_sales_data!$B$1:$BZ$1"),0)),0)</f>
        <v>0</v>
      </c>
      <c r="BY651" s="3">
        <f ca="1">IFERROR(INDEX(INDIRECT("day_wise_sales_data!$B$2:$BZ$599"),MATCH(resource!$CC651,day_wise_sales_data!$A$2:$A$500,0),MATCH(resource!BY$2,INDIRECT("day_wise_sales_data!$B$1:$BZ$1"),0)),0)</f>
        <v>0</v>
      </c>
      <c r="BZ651" s="3">
        <f ca="1">IFERROR(INDEX(INDIRECT("day_wise_sales_data!$B$2:$BZ$599"),MATCH(resource!$CC651,day_wise_sales_data!$A$2:$A$500,0),MATCH(resource!BZ$2,INDIRECT("day_wise_sales_data!$B$1:$BZ$1"),0)),0)</f>
        <v>0</v>
      </c>
      <c r="CA651" s="3">
        <f ca="1">IFERROR(INDEX(INDIRECT("day_wise_sales_data!$B$2:$BZ$599"),MATCH(resource!$CC651,day_wise_sales_data!$A$2:$A$500,0),MATCH(resource!CA$2,INDIRECT("day_wise_sales_data!$B$1:$BZ$1"),0)),0)</f>
        <v>0</v>
      </c>
      <c r="CC651" s="4">
        <f>sales_data!H650</f>
        <v>0</v>
      </c>
      <c r="CD651" s="1">
        <v>649</v>
      </c>
      <c r="CE651" s="1" t="str">
        <f>IF(AQ651=report!$AQ$3,resource!CD651,"")</f>
        <v/>
      </c>
      <c r="CF651" s="5" t="str">
        <f>IFERROR(SMALL($CE$3:$CE$1001,ROWS($CE$3:CE651)),"")</f>
        <v/>
      </c>
      <c r="CH651">
        <f>IFERROR(VLOOKUP($CC651,data_pull!$E$22:$G$700,2,0),0)</f>
        <v>0</v>
      </c>
      <c r="DK651" s="3" t="str">
        <f>IFERROR(INDEX(COD_SALES!$B$5:$Z$500,MATCH(resource!$CC651,COD_SALES!$A$5:$A$500,0),MATCH(resource!DK$2,COD_SALES!$B$4:$Z$4,0)),"")</f>
        <v/>
      </c>
      <c r="DL651" s="3" t="str">
        <f>IFERROR(INDEX(COD_SALES!$B$5:$Z$500,MATCH(resource!$CC651,COD_SALES!$A$5:$A$500,0),MATCH(resource!DL$2,COD_SALES!$B$4:$Z$4,0)),"")</f>
        <v/>
      </c>
      <c r="DM651" s="3" t="str">
        <f>IFERROR(INDEX(COD_SALES!$B$5:$Z$500,MATCH(resource!$CC651,COD_SALES!$A$5:$A$500,0),MATCH(resource!DM$2,COD_SALES!$B$4:$Z$4,0)),"")</f>
        <v/>
      </c>
      <c r="DN651" s="3" t="str">
        <f>IFERROR(INDEX(COD_SALES!$B$5:$Z$500,MATCH(resource!$CC651,COD_SALES!$A$5:$A$500,0),MATCH(resource!DN$2,COD_SALES!$B$4:$Z$4,0)),"")</f>
        <v/>
      </c>
      <c r="DO651" s="3" t="str">
        <f>IFERROR(INDEX(COD_SALES!$B$5:$Z$500,MATCH(resource!$CC651,COD_SALES!$A$5:$A$500,0),MATCH(resource!DO$2,COD_SALES!$B$4:$Z$4,0)),"")</f>
        <v/>
      </c>
      <c r="DP651" s="3" t="str">
        <f>IFERROR(INDEX(COD_SALES!$B$5:$Z$500,MATCH(resource!$CC651,COD_SALES!$A$5:$A$500,0),MATCH(resource!DP$2,COD_SALES!$B$4:$Z$4,0)),"")</f>
        <v/>
      </c>
      <c r="DQ651" s="3" t="str">
        <f>IFERROR(INDEX(COD_SALES!$B$5:$Z$500,MATCH(resource!$CC651,COD_SALES!$A$5:$A$500,0),MATCH(resource!DQ$2,COD_SALES!$B$4:$Z$4,0)),"")</f>
        <v/>
      </c>
      <c r="DR651" s="3" t="str">
        <f>IFERROR(INDEX(COD_SALES!$B$5:$Z$500,MATCH(resource!$CC651,COD_SALES!$A$5:$A$500,0),MATCH(resource!DR$2,COD_SALES!$B$4:$Z$4,0)),"")</f>
        <v/>
      </c>
      <c r="DS651" s="3" t="str">
        <f>IFERROR(INDEX(COD_SALES!$B$5:$Z$500,MATCH(resource!$CC651,COD_SALES!$A$5:$A$500,0),MATCH(resource!DS$2,COD_SALES!$B$4:$Z$4,0)),"")</f>
        <v/>
      </c>
      <c r="DT651" s="3" t="str">
        <f>IFERROR(INDEX(COD_SALES!$B$5:$Z$500,MATCH(resource!$CC651,COD_SALES!$A$5:$A$500,0),MATCH(resource!DT$2,COD_SALES!$B$4:$Z$4,0)),"")</f>
        <v/>
      </c>
      <c r="DU651" s="3" t="str">
        <f>IFERROR(INDEX(COD_SALES!$B$5:$Z$500,MATCH(resource!$CC651,COD_SALES!$A$5:$A$500,0),MATCH(resource!DU$2,COD_SALES!$B$4:$Z$4,0)),"")</f>
        <v/>
      </c>
      <c r="DV651" s="3" t="str">
        <f>IFERROR(INDEX(COD_SALES!$B$5:$Z$500,MATCH(resource!$CC651,COD_SALES!$A$5:$A$500,0),MATCH(resource!DV$2,COD_SALES!$B$4:$Z$4,0)),"")</f>
        <v/>
      </c>
      <c r="DW651" s="3" t="str">
        <f>IFERROR(INDEX(COD_SALES!$B$5:$Z$500,MATCH(resource!$CC651,COD_SALES!$A$5:$A$500,0),MATCH(resource!DW$2,COD_SALES!$B$4:$Z$4,0)),"")</f>
        <v/>
      </c>
      <c r="DX651" s="3" t="str">
        <f>IFERROR(INDEX(COD_SALES!$B$5:$Z$500,MATCH(resource!$CC651,COD_SALES!$A$5:$A$500,0),MATCH(resource!DX$2,COD_SALES!$B$4:$Z$4,0)),"")</f>
        <v/>
      </c>
      <c r="DY651" s="3" t="str">
        <f>IFERROR(INDEX(COD_SALES!$B$5:$Z$500,MATCH(resource!$CC651,COD_SALES!$A$5:$A$500,0),MATCH(resource!DY$2,COD_SALES!$B$4:$Z$4,0)),"")</f>
        <v/>
      </c>
      <c r="DZ651" s="3" t="str">
        <f>IFERROR(INDEX(COD_SALES!$B$5:$Z$500,MATCH(resource!$CC651,COD_SALES!$A$5:$A$500,0),MATCH(resource!DZ$2,COD_SALES!$B$4:$Z$4,0)),"")</f>
        <v/>
      </c>
      <c r="EA651" s="3" t="str">
        <f>IFERROR(INDEX(COD_SALES!$B$5:$Z$500,MATCH(resource!$CC651,COD_SALES!$A$5:$A$500,0),MATCH(resource!EA$2,COD_SALES!$B$4:$Z$4,0)),"")</f>
        <v/>
      </c>
      <c r="EB651" s="3">
        <f t="shared" si="136"/>
        <v>0</v>
      </c>
      <c r="EW651" s="3">
        <f>IFERROR(VLOOKUP(CC651,data_pull!$AO$25:$AR$546,2,0),0)</f>
        <v>0</v>
      </c>
      <c r="EX651" s="1">
        <f>IFERROR(VLOOKUP(CC651,data_pull!$AO$25:$AR$546,4,0),0)</f>
        <v>0</v>
      </c>
    </row>
    <row r="652" spans="13:154" x14ac:dyDescent="0.25"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4">
        <f>sales_data!B651</f>
        <v>0</v>
      </c>
      <c r="AR652" s="4">
        <f>sales_data!C651</f>
        <v>0</v>
      </c>
      <c r="AS652" s="5" t="str">
        <f t="shared" si="135"/>
        <v/>
      </c>
      <c r="AT652" s="4">
        <f>sales_data!I651</f>
        <v>0</v>
      </c>
      <c r="AU652" s="4">
        <f>sales_data!W651</f>
        <v>0</v>
      </c>
      <c r="AV652" s="1">
        <f>sales_data!N651</f>
        <v>0</v>
      </c>
      <c r="AW652" s="1">
        <f>sales_data!P651</f>
        <v>0</v>
      </c>
      <c r="AX652" s="3">
        <f ca="1">IFERROR(INDEX(INDIRECT("day_wise_sales_data!$B$2:$BZ$599"),MATCH(resource!$CC652,day_wise_sales_data!$A$2:$A$500,0),MATCH(resource!AX$2,INDIRECT("day_wise_sales_data!$B$1:$BZ$1"),0)),0)</f>
        <v>0</v>
      </c>
      <c r="AY652" s="3">
        <f ca="1">IFERROR(INDEX(INDIRECT("day_wise_sales_data!$B$2:$BZ$599"),MATCH(resource!$CC652,day_wise_sales_data!$A$2:$A$500,0),MATCH(resource!AY$2,INDIRECT("day_wise_sales_data!$B$1:$BZ$1"),0)),0)</f>
        <v>0</v>
      </c>
      <c r="AZ652" s="3">
        <f ca="1">IFERROR(INDEX(INDIRECT("day_wise_sales_data!$B$2:$BZ$599"),MATCH(resource!$CC652,day_wise_sales_data!$A$2:$A$500,0),MATCH(resource!AZ$2,INDIRECT("day_wise_sales_data!$B$1:$BZ$1"),0)),0)</f>
        <v>0</v>
      </c>
      <c r="BA652" s="3">
        <f ca="1">IFERROR(INDEX(INDIRECT("day_wise_sales_data!$B$2:$BZ$599"),MATCH(resource!$CC652,day_wise_sales_data!$A$2:$A$500,0),MATCH(resource!BA$2,INDIRECT("day_wise_sales_data!$B$1:$BZ$1"),0)),0)</f>
        <v>0</v>
      </c>
      <c r="BB652" s="3">
        <f ca="1">IFERROR(INDEX(INDIRECT("day_wise_sales_data!$B$2:$BZ$599"),MATCH(resource!$CC652,day_wise_sales_data!$A$2:$A$500,0),MATCH(resource!BB$2,INDIRECT("day_wise_sales_data!$B$1:$BZ$1"),0)),0)</f>
        <v>0</v>
      </c>
      <c r="BC652" s="3">
        <f ca="1">IFERROR(INDEX(INDIRECT("day_wise_sales_data!$B$2:$BZ$599"),MATCH(resource!$CC652,day_wise_sales_data!$A$2:$A$500,0),MATCH(resource!BC$2,INDIRECT("day_wise_sales_data!$B$1:$BZ$1"),0)),0)</f>
        <v>0</v>
      </c>
      <c r="BD652" s="3">
        <f ca="1">IFERROR(INDEX(INDIRECT("day_wise_sales_data!$B$2:$BZ$599"),MATCH(resource!$CC652,day_wise_sales_data!$A$2:$A$500,0),MATCH(resource!BD$2,INDIRECT("day_wise_sales_data!$B$1:$BZ$1"),0)),0)</f>
        <v>0</v>
      </c>
      <c r="BE652" s="3">
        <f ca="1">IFERROR(INDEX(INDIRECT("day_wise_sales_data!$B$2:$BZ$599"),MATCH(resource!$CC652,day_wise_sales_data!$A$2:$A$500,0),MATCH(resource!BE$2,INDIRECT("day_wise_sales_data!$B$1:$BZ$1"),0)),0)</f>
        <v>0</v>
      </c>
      <c r="BF652" s="3">
        <f ca="1">IFERROR(INDEX(INDIRECT("day_wise_sales_data!$B$2:$BZ$599"),MATCH(resource!$CC652,day_wise_sales_data!$A$2:$A$500,0),MATCH(resource!BF$2,INDIRECT("day_wise_sales_data!$B$1:$BZ$1"),0)),0)</f>
        <v>0</v>
      </c>
      <c r="BG652" s="3">
        <f ca="1">IFERROR(INDEX(INDIRECT("day_wise_sales_data!$B$2:$BZ$599"),MATCH(resource!$CC652,day_wise_sales_data!$A$2:$A$500,0),MATCH(resource!BG$2,INDIRECT("day_wise_sales_data!$B$1:$BZ$1"),0)),0)</f>
        <v>0</v>
      </c>
      <c r="BH652" s="3">
        <f ca="1">IFERROR(INDEX(INDIRECT("day_wise_sales_data!$B$2:$BZ$599"),MATCH(resource!$CC652,day_wise_sales_data!$A$2:$A$500,0),MATCH(resource!BH$2,INDIRECT("day_wise_sales_data!$B$1:$BZ$1"),0)),0)</f>
        <v>0</v>
      </c>
      <c r="BI652" s="3">
        <f ca="1">IFERROR(INDEX(INDIRECT("day_wise_sales_data!$B$2:$BZ$599"),MATCH(resource!$CC652,day_wise_sales_data!$A$2:$A$500,0),MATCH(resource!BI$2,INDIRECT("day_wise_sales_data!$B$1:$BZ$1"),0)),0)</f>
        <v>0</v>
      </c>
      <c r="BJ652" s="3">
        <f ca="1">IFERROR(INDEX(INDIRECT("day_wise_sales_data!$B$2:$BZ$599"),MATCH(resource!$CC652,day_wise_sales_data!$A$2:$A$500,0),MATCH(resource!BJ$2,INDIRECT("day_wise_sales_data!$B$1:$BZ$1"),0)),0)</f>
        <v>0</v>
      </c>
      <c r="BK652" s="3">
        <f ca="1">IFERROR(INDEX(INDIRECT("day_wise_sales_data!$B$2:$BZ$599"),MATCH(resource!$CC652,day_wise_sales_data!$A$2:$A$500,0),MATCH(resource!BK$2,INDIRECT("day_wise_sales_data!$B$1:$BZ$1"),0)),0)</f>
        <v>0</v>
      </c>
      <c r="BL652" s="3">
        <f ca="1">IFERROR(INDEX(INDIRECT("day_wise_sales_data!$B$2:$BZ$599"),MATCH(resource!$CC652,day_wise_sales_data!$A$2:$A$500,0),MATCH(resource!BL$2,INDIRECT("day_wise_sales_data!$B$1:$BZ$1"),0)),0)</f>
        <v>0</v>
      </c>
      <c r="BM652" s="3">
        <f ca="1">IFERROR(INDEX(INDIRECT("day_wise_sales_data!$B$2:$BZ$599"),MATCH(resource!$CC652,day_wise_sales_data!$A$2:$A$500,0),MATCH(resource!BM$2,INDIRECT("day_wise_sales_data!$B$1:$BZ$1"),0)),0)</f>
        <v>0</v>
      </c>
      <c r="BN652" s="3">
        <f ca="1">IFERROR(INDEX(INDIRECT("day_wise_sales_data!$B$2:$BZ$599"),MATCH(resource!$CC652,day_wise_sales_data!$A$2:$A$500,0),MATCH(resource!BN$2,INDIRECT("day_wise_sales_data!$B$1:$BZ$1"),0)),0)</f>
        <v>0</v>
      </c>
      <c r="BO652" s="3">
        <f ca="1">IFERROR(INDEX(INDIRECT("day_wise_sales_data!$B$2:$BZ$599"),MATCH(resource!$CC652,day_wise_sales_data!$A$2:$A$500,0),MATCH(resource!BO$2,INDIRECT("day_wise_sales_data!$B$1:$BZ$1"),0)),0)</f>
        <v>0</v>
      </c>
      <c r="BP652" s="3">
        <f ca="1">IFERROR(INDEX(INDIRECT("day_wise_sales_data!$B$2:$BZ$599"),MATCH(resource!$CC652,day_wise_sales_data!$A$2:$A$500,0),MATCH(resource!BP$2,INDIRECT("day_wise_sales_data!$B$1:$BZ$1"),0)),0)</f>
        <v>0</v>
      </c>
      <c r="BQ652" s="3">
        <f ca="1">IFERROR(INDEX(INDIRECT("day_wise_sales_data!$B$2:$BZ$599"),MATCH(resource!$CC652,day_wise_sales_data!$A$2:$A$500,0),MATCH(resource!BQ$2,INDIRECT("day_wise_sales_data!$B$1:$BZ$1"),0)),0)</f>
        <v>0</v>
      </c>
      <c r="BR652" s="3">
        <f ca="1">IFERROR(INDEX(INDIRECT("day_wise_sales_data!$B$2:$BZ$599"),MATCH(resource!$CC652,day_wise_sales_data!$A$2:$A$500,0),MATCH(resource!BR$2,INDIRECT("day_wise_sales_data!$B$1:$BZ$1"),0)),0)</f>
        <v>0</v>
      </c>
      <c r="BS652" s="3">
        <f ca="1">IFERROR(INDEX(INDIRECT("day_wise_sales_data!$B$2:$BZ$599"),MATCH(resource!$CC652,day_wise_sales_data!$A$2:$A$500,0),MATCH(resource!BS$2,INDIRECT("day_wise_sales_data!$B$1:$BZ$1"),0)),0)</f>
        <v>0</v>
      </c>
      <c r="BT652" s="3">
        <f ca="1">IFERROR(INDEX(INDIRECT("day_wise_sales_data!$B$2:$BZ$599"),MATCH(resource!$CC652,day_wise_sales_data!$A$2:$A$500,0),MATCH(resource!BT$2,INDIRECT("day_wise_sales_data!$B$1:$BZ$1"),0)),0)</f>
        <v>0</v>
      </c>
      <c r="BU652" s="3">
        <f ca="1">IFERROR(INDEX(INDIRECT("day_wise_sales_data!$B$2:$BZ$599"),MATCH(resource!$CC652,day_wise_sales_data!$A$2:$A$500,0),MATCH(resource!BU$2,INDIRECT("day_wise_sales_data!$B$1:$BZ$1"),0)),0)</f>
        <v>0</v>
      </c>
      <c r="BV652" s="3">
        <f ca="1">IFERROR(INDEX(INDIRECT("day_wise_sales_data!$B$2:$BZ$599"),MATCH(resource!$CC652,day_wise_sales_data!$A$2:$A$500,0),MATCH(resource!BV$2,INDIRECT("day_wise_sales_data!$B$1:$BZ$1"),0)),0)</f>
        <v>0</v>
      </c>
      <c r="BW652" s="3">
        <f ca="1">IFERROR(INDEX(INDIRECT("day_wise_sales_data!$B$2:$BZ$599"),MATCH(resource!$CC652,day_wise_sales_data!$A$2:$A$500,0),MATCH(resource!BW$2,INDIRECT("day_wise_sales_data!$B$1:$BZ$1"),0)),0)</f>
        <v>0</v>
      </c>
      <c r="BX652" s="3">
        <f ca="1">IFERROR(INDEX(INDIRECT("day_wise_sales_data!$B$2:$BZ$599"),MATCH(resource!$CC652,day_wise_sales_data!$A$2:$A$500,0),MATCH(resource!BX$2,INDIRECT("day_wise_sales_data!$B$1:$BZ$1"),0)),0)</f>
        <v>0</v>
      </c>
      <c r="BY652" s="3">
        <f ca="1">IFERROR(INDEX(INDIRECT("day_wise_sales_data!$B$2:$BZ$599"),MATCH(resource!$CC652,day_wise_sales_data!$A$2:$A$500,0),MATCH(resource!BY$2,INDIRECT("day_wise_sales_data!$B$1:$BZ$1"),0)),0)</f>
        <v>0</v>
      </c>
      <c r="BZ652" s="3">
        <f ca="1">IFERROR(INDEX(INDIRECT("day_wise_sales_data!$B$2:$BZ$599"),MATCH(resource!$CC652,day_wise_sales_data!$A$2:$A$500,0),MATCH(resource!BZ$2,INDIRECT("day_wise_sales_data!$B$1:$BZ$1"),0)),0)</f>
        <v>0</v>
      </c>
      <c r="CA652" s="3">
        <f ca="1">IFERROR(INDEX(INDIRECT("day_wise_sales_data!$B$2:$BZ$599"),MATCH(resource!$CC652,day_wise_sales_data!$A$2:$A$500,0),MATCH(resource!CA$2,INDIRECT("day_wise_sales_data!$B$1:$BZ$1"),0)),0)</f>
        <v>0</v>
      </c>
      <c r="CC652" s="4">
        <f>sales_data!H651</f>
        <v>0</v>
      </c>
      <c r="CD652" s="1">
        <v>650</v>
      </c>
      <c r="CE652" s="1" t="str">
        <f>IF(AQ652=report!$AQ$3,resource!CD652,"")</f>
        <v/>
      </c>
      <c r="CF652" s="5" t="str">
        <f>IFERROR(SMALL($CE$3:$CE$1001,ROWS($CE$3:CE652)),"")</f>
        <v/>
      </c>
      <c r="CH652">
        <f>IFERROR(VLOOKUP($CC652,data_pull!$E$22:$G$700,2,0),0)</f>
        <v>0</v>
      </c>
      <c r="DK652" s="3" t="str">
        <f>IFERROR(INDEX(COD_SALES!$B$5:$Z$500,MATCH(resource!$CC652,COD_SALES!$A$5:$A$500,0),MATCH(resource!DK$2,COD_SALES!$B$4:$Z$4,0)),"")</f>
        <v/>
      </c>
      <c r="DL652" s="3" t="str">
        <f>IFERROR(INDEX(COD_SALES!$B$5:$Z$500,MATCH(resource!$CC652,COD_SALES!$A$5:$A$500,0),MATCH(resource!DL$2,COD_SALES!$B$4:$Z$4,0)),"")</f>
        <v/>
      </c>
      <c r="DM652" s="3" t="str">
        <f>IFERROR(INDEX(COD_SALES!$B$5:$Z$500,MATCH(resource!$CC652,COD_SALES!$A$5:$A$500,0),MATCH(resource!DM$2,COD_SALES!$B$4:$Z$4,0)),"")</f>
        <v/>
      </c>
      <c r="DN652" s="3" t="str">
        <f>IFERROR(INDEX(COD_SALES!$B$5:$Z$500,MATCH(resource!$CC652,COD_SALES!$A$5:$A$500,0),MATCH(resource!DN$2,COD_SALES!$B$4:$Z$4,0)),"")</f>
        <v/>
      </c>
      <c r="DO652" s="3" t="str">
        <f>IFERROR(INDEX(COD_SALES!$B$5:$Z$500,MATCH(resource!$CC652,COD_SALES!$A$5:$A$500,0),MATCH(resource!DO$2,COD_SALES!$B$4:$Z$4,0)),"")</f>
        <v/>
      </c>
      <c r="DP652" s="3" t="str">
        <f>IFERROR(INDEX(COD_SALES!$B$5:$Z$500,MATCH(resource!$CC652,COD_SALES!$A$5:$A$500,0),MATCH(resource!DP$2,COD_SALES!$B$4:$Z$4,0)),"")</f>
        <v/>
      </c>
      <c r="DQ652" s="3" t="str">
        <f>IFERROR(INDEX(COD_SALES!$B$5:$Z$500,MATCH(resource!$CC652,COD_SALES!$A$5:$A$500,0),MATCH(resource!DQ$2,COD_SALES!$B$4:$Z$4,0)),"")</f>
        <v/>
      </c>
      <c r="DR652" s="3" t="str">
        <f>IFERROR(INDEX(COD_SALES!$B$5:$Z$500,MATCH(resource!$CC652,COD_SALES!$A$5:$A$500,0),MATCH(resource!DR$2,COD_SALES!$B$4:$Z$4,0)),"")</f>
        <v/>
      </c>
      <c r="DS652" s="3" t="str">
        <f>IFERROR(INDEX(COD_SALES!$B$5:$Z$500,MATCH(resource!$CC652,COD_SALES!$A$5:$A$500,0),MATCH(resource!DS$2,COD_SALES!$B$4:$Z$4,0)),"")</f>
        <v/>
      </c>
      <c r="DT652" s="3" t="str">
        <f>IFERROR(INDEX(COD_SALES!$B$5:$Z$500,MATCH(resource!$CC652,COD_SALES!$A$5:$A$500,0),MATCH(resource!DT$2,COD_SALES!$B$4:$Z$4,0)),"")</f>
        <v/>
      </c>
      <c r="DU652" s="3" t="str">
        <f>IFERROR(INDEX(COD_SALES!$B$5:$Z$500,MATCH(resource!$CC652,COD_SALES!$A$5:$A$500,0),MATCH(resource!DU$2,COD_SALES!$B$4:$Z$4,0)),"")</f>
        <v/>
      </c>
      <c r="DV652" s="3" t="str">
        <f>IFERROR(INDEX(COD_SALES!$B$5:$Z$500,MATCH(resource!$CC652,COD_SALES!$A$5:$A$500,0),MATCH(resource!DV$2,COD_SALES!$B$4:$Z$4,0)),"")</f>
        <v/>
      </c>
      <c r="DW652" s="3" t="str">
        <f>IFERROR(INDEX(COD_SALES!$B$5:$Z$500,MATCH(resource!$CC652,COD_SALES!$A$5:$A$500,0),MATCH(resource!DW$2,COD_SALES!$B$4:$Z$4,0)),"")</f>
        <v/>
      </c>
      <c r="DX652" s="3" t="str">
        <f>IFERROR(INDEX(COD_SALES!$B$5:$Z$500,MATCH(resource!$CC652,COD_SALES!$A$5:$A$500,0),MATCH(resource!DX$2,COD_SALES!$B$4:$Z$4,0)),"")</f>
        <v/>
      </c>
      <c r="DY652" s="3" t="str">
        <f>IFERROR(INDEX(COD_SALES!$B$5:$Z$500,MATCH(resource!$CC652,COD_SALES!$A$5:$A$500,0),MATCH(resource!DY$2,COD_SALES!$B$4:$Z$4,0)),"")</f>
        <v/>
      </c>
      <c r="DZ652" s="3" t="str">
        <f>IFERROR(INDEX(COD_SALES!$B$5:$Z$500,MATCH(resource!$CC652,COD_SALES!$A$5:$A$500,0),MATCH(resource!DZ$2,COD_SALES!$B$4:$Z$4,0)),"")</f>
        <v/>
      </c>
      <c r="EA652" s="3" t="str">
        <f>IFERROR(INDEX(COD_SALES!$B$5:$Z$500,MATCH(resource!$CC652,COD_SALES!$A$5:$A$500,0),MATCH(resource!EA$2,COD_SALES!$B$4:$Z$4,0)),"")</f>
        <v/>
      </c>
      <c r="EB652" s="3">
        <f t="shared" si="136"/>
        <v>0</v>
      </c>
      <c r="EW652" s="3">
        <f>IFERROR(VLOOKUP(CC652,data_pull!$AO$25:$AR$546,2,0),0)</f>
        <v>0</v>
      </c>
      <c r="EX652" s="1">
        <f>IFERROR(VLOOKUP(CC652,data_pull!$AO$25:$AR$546,4,0),0)</f>
        <v>0</v>
      </c>
    </row>
    <row r="653" spans="13:154" x14ac:dyDescent="0.25"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4">
        <f>sales_data!B652</f>
        <v>0</v>
      </c>
      <c r="AR653" s="4">
        <f>sales_data!C652</f>
        <v>0</v>
      </c>
      <c r="AS653" s="5" t="str">
        <f t="shared" si="135"/>
        <v/>
      </c>
      <c r="AT653" s="4">
        <f>sales_data!I652</f>
        <v>0</v>
      </c>
      <c r="AU653" s="4">
        <f>sales_data!W652</f>
        <v>0</v>
      </c>
      <c r="AV653" s="1">
        <f>sales_data!N652</f>
        <v>0</v>
      </c>
      <c r="AW653" s="1">
        <f>sales_data!P652</f>
        <v>0</v>
      </c>
      <c r="AX653" s="3">
        <f ca="1">IFERROR(INDEX(INDIRECT("day_wise_sales_data!$B$2:$BZ$599"),MATCH(resource!$CC653,day_wise_sales_data!$A$2:$A$500,0),MATCH(resource!AX$2,INDIRECT("day_wise_sales_data!$B$1:$BZ$1"),0)),0)</f>
        <v>0</v>
      </c>
      <c r="AY653" s="3">
        <f ca="1">IFERROR(INDEX(INDIRECT("day_wise_sales_data!$B$2:$BZ$599"),MATCH(resource!$CC653,day_wise_sales_data!$A$2:$A$500,0),MATCH(resource!AY$2,INDIRECT("day_wise_sales_data!$B$1:$BZ$1"),0)),0)</f>
        <v>0</v>
      </c>
      <c r="AZ653" s="3">
        <f ca="1">IFERROR(INDEX(INDIRECT("day_wise_sales_data!$B$2:$BZ$599"),MATCH(resource!$CC653,day_wise_sales_data!$A$2:$A$500,0),MATCH(resource!AZ$2,INDIRECT("day_wise_sales_data!$B$1:$BZ$1"),0)),0)</f>
        <v>0</v>
      </c>
      <c r="BA653" s="3">
        <f ca="1">IFERROR(INDEX(INDIRECT("day_wise_sales_data!$B$2:$BZ$599"),MATCH(resource!$CC653,day_wise_sales_data!$A$2:$A$500,0),MATCH(resource!BA$2,INDIRECT("day_wise_sales_data!$B$1:$BZ$1"),0)),0)</f>
        <v>0</v>
      </c>
      <c r="BB653" s="3">
        <f ca="1">IFERROR(INDEX(INDIRECT("day_wise_sales_data!$B$2:$BZ$599"),MATCH(resource!$CC653,day_wise_sales_data!$A$2:$A$500,0),MATCH(resource!BB$2,INDIRECT("day_wise_sales_data!$B$1:$BZ$1"),0)),0)</f>
        <v>0</v>
      </c>
      <c r="BC653" s="3">
        <f ca="1">IFERROR(INDEX(INDIRECT("day_wise_sales_data!$B$2:$BZ$599"),MATCH(resource!$CC653,day_wise_sales_data!$A$2:$A$500,0),MATCH(resource!BC$2,INDIRECT("day_wise_sales_data!$B$1:$BZ$1"),0)),0)</f>
        <v>0</v>
      </c>
      <c r="BD653" s="3">
        <f ca="1">IFERROR(INDEX(INDIRECT("day_wise_sales_data!$B$2:$BZ$599"),MATCH(resource!$CC653,day_wise_sales_data!$A$2:$A$500,0),MATCH(resource!BD$2,INDIRECT("day_wise_sales_data!$B$1:$BZ$1"),0)),0)</f>
        <v>0</v>
      </c>
      <c r="BE653" s="3">
        <f ca="1">IFERROR(INDEX(INDIRECT("day_wise_sales_data!$B$2:$BZ$599"),MATCH(resource!$CC653,day_wise_sales_data!$A$2:$A$500,0),MATCH(resource!BE$2,INDIRECT("day_wise_sales_data!$B$1:$BZ$1"),0)),0)</f>
        <v>0</v>
      </c>
      <c r="BF653" s="3">
        <f ca="1">IFERROR(INDEX(INDIRECT("day_wise_sales_data!$B$2:$BZ$599"),MATCH(resource!$CC653,day_wise_sales_data!$A$2:$A$500,0),MATCH(resource!BF$2,INDIRECT("day_wise_sales_data!$B$1:$BZ$1"),0)),0)</f>
        <v>0</v>
      </c>
      <c r="BG653" s="3">
        <f ca="1">IFERROR(INDEX(INDIRECT("day_wise_sales_data!$B$2:$BZ$599"),MATCH(resource!$CC653,day_wise_sales_data!$A$2:$A$500,0),MATCH(resource!BG$2,INDIRECT("day_wise_sales_data!$B$1:$BZ$1"),0)),0)</f>
        <v>0</v>
      </c>
      <c r="BH653" s="3">
        <f ca="1">IFERROR(INDEX(INDIRECT("day_wise_sales_data!$B$2:$BZ$599"),MATCH(resource!$CC653,day_wise_sales_data!$A$2:$A$500,0),MATCH(resource!BH$2,INDIRECT("day_wise_sales_data!$B$1:$BZ$1"),0)),0)</f>
        <v>0</v>
      </c>
      <c r="BI653" s="3">
        <f ca="1">IFERROR(INDEX(INDIRECT("day_wise_sales_data!$B$2:$BZ$599"),MATCH(resource!$CC653,day_wise_sales_data!$A$2:$A$500,0),MATCH(resource!BI$2,INDIRECT("day_wise_sales_data!$B$1:$BZ$1"),0)),0)</f>
        <v>0</v>
      </c>
      <c r="BJ653" s="3">
        <f ca="1">IFERROR(INDEX(INDIRECT("day_wise_sales_data!$B$2:$BZ$599"),MATCH(resource!$CC653,day_wise_sales_data!$A$2:$A$500,0),MATCH(resource!BJ$2,INDIRECT("day_wise_sales_data!$B$1:$BZ$1"),0)),0)</f>
        <v>0</v>
      </c>
      <c r="BK653" s="3">
        <f ca="1">IFERROR(INDEX(INDIRECT("day_wise_sales_data!$B$2:$BZ$599"),MATCH(resource!$CC653,day_wise_sales_data!$A$2:$A$500,0),MATCH(resource!BK$2,INDIRECT("day_wise_sales_data!$B$1:$BZ$1"),0)),0)</f>
        <v>0</v>
      </c>
      <c r="BL653" s="3">
        <f ca="1">IFERROR(INDEX(INDIRECT("day_wise_sales_data!$B$2:$BZ$599"),MATCH(resource!$CC653,day_wise_sales_data!$A$2:$A$500,0),MATCH(resource!BL$2,INDIRECT("day_wise_sales_data!$B$1:$BZ$1"),0)),0)</f>
        <v>0</v>
      </c>
      <c r="BM653" s="3">
        <f ca="1">IFERROR(INDEX(INDIRECT("day_wise_sales_data!$B$2:$BZ$599"),MATCH(resource!$CC653,day_wise_sales_data!$A$2:$A$500,0),MATCH(resource!BM$2,INDIRECT("day_wise_sales_data!$B$1:$BZ$1"),0)),0)</f>
        <v>0</v>
      </c>
      <c r="BN653" s="3">
        <f ca="1">IFERROR(INDEX(INDIRECT("day_wise_sales_data!$B$2:$BZ$599"),MATCH(resource!$CC653,day_wise_sales_data!$A$2:$A$500,0),MATCH(resource!BN$2,INDIRECT("day_wise_sales_data!$B$1:$BZ$1"),0)),0)</f>
        <v>0</v>
      </c>
      <c r="BO653" s="3">
        <f ca="1">IFERROR(INDEX(INDIRECT("day_wise_sales_data!$B$2:$BZ$599"),MATCH(resource!$CC653,day_wise_sales_data!$A$2:$A$500,0),MATCH(resource!BO$2,INDIRECT("day_wise_sales_data!$B$1:$BZ$1"),0)),0)</f>
        <v>0</v>
      </c>
      <c r="BP653" s="3">
        <f ca="1">IFERROR(INDEX(INDIRECT("day_wise_sales_data!$B$2:$BZ$599"),MATCH(resource!$CC653,day_wise_sales_data!$A$2:$A$500,0),MATCH(resource!BP$2,INDIRECT("day_wise_sales_data!$B$1:$BZ$1"),0)),0)</f>
        <v>0</v>
      </c>
      <c r="BQ653" s="3">
        <f ca="1">IFERROR(INDEX(INDIRECT("day_wise_sales_data!$B$2:$BZ$599"),MATCH(resource!$CC653,day_wise_sales_data!$A$2:$A$500,0),MATCH(resource!BQ$2,INDIRECT("day_wise_sales_data!$B$1:$BZ$1"),0)),0)</f>
        <v>0</v>
      </c>
      <c r="BR653" s="3">
        <f ca="1">IFERROR(INDEX(INDIRECT("day_wise_sales_data!$B$2:$BZ$599"),MATCH(resource!$CC653,day_wise_sales_data!$A$2:$A$500,0),MATCH(resource!BR$2,INDIRECT("day_wise_sales_data!$B$1:$BZ$1"),0)),0)</f>
        <v>0</v>
      </c>
      <c r="BS653" s="3">
        <f ca="1">IFERROR(INDEX(INDIRECT("day_wise_sales_data!$B$2:$BZ$599"),MATCH(resource!$CC653,day_wise_sales_data!$A$2:$A$500,0),MATCH(resource!BS$2,INDIRECT("day_wise_sales_data!$B$1:$BZ$1"),0)),0)</f>
        <v>0</v>
      </c>
      <c r="BT653" s="3">
        <f ca="1">IFERROR(INDEX(INDIRECT("day_wise_sales_data!$B$2:$BZ$599"),MATCH(resource!$CC653,day_wise_sales_data!$A$2:$A$500,0),MATCH(resource!BT$2,INDIRECT("day_wise_sales_data!$B$1:$BZ$1"),0)),0)</f>
        <v>0</v>
      </c>
      <c r="BU653" s="3">
        <f ca="1">IFERROR(INDEX(INDIRECT("day_wise_sales_data!$B$2:$BZ$599"),MATCH(resource!$CC653,day_wise_sales_data!$A$2:$A$500,0),MATCH(resource!BU$2,INDIRECT("day_wise_sales_data!$B$1:$BZ$1"),0)),0)</f>
        <v>0</v>
      </c>
      <c r="BV653" s="3">
        <f ca="1">IFERROR(INDEX(INDIRECT("day_wise_sales_data!$B$2:$BZ$599"),MATCH(resource!$CC653,day_wise_sales_data!$A$2:$A$500,0),MATCH(resource!BV$2,INDIRECT("day_wise_sales_data!$B$1:$BZ$1"),0)),0)</f>
        <v>0</v>
      </c>
      <c r="BW653" s="3">
        <f ca="1">IFERROR(INDEX(INDIRECT("day_wise_sales_data!$B$2:$BZ$599"),MATCH(resource!$CC653,day_wise_sales_data!$A$2:$A$500,0),MATCH(resource!BW$2,INDIRECT("day_wise_sales_data!$B$1:$BZ$1"),0)),0)</f>
        <v>0</v>
      </c>
      <c r="BX653" s="3">
        <f ca="1">IFERROR(INDEX(INDIRECT("day_wise_sales_data!$B$2:$BZ$599"),MATCH(resource!$CC653,day_wise_sales_data!$A$2:$A$500,0),MATCH(resource!BX$2,INDIRECT("day_wise_sales_data!$B$1:$BZ$1"),0)),0)</f>
        <v>0</v>
      </c>
      <c r="BY653" s="3">
        <f ca="1">IFERROR(INDEX(INDIRECT("day_wise_sales_data!$B$2:$BZ$599"),MATCH(resource!$CC653,day_wise_sales_data!$A$2:$A$500,0),MATCH(resource!BY$2,INDIRECT("day_wise_sales_data!$B$1:$BZ$1"),0)),0)</f>
        <v>0</v>
      </c>
      <c r="BZ653" s="3">
        <f ca="1">IFERROR(INDEX(INDIRECT("day_wise_sales_data!$B$2:$BZ$599"),MATCH(resource!$CC653,day_wise_sales_data!$A$2:$A$500,0),MATCH(resource!BZ$2,INDIRECT("day_wise_sales_data!$B$1:$BZ$1"),0)),0)</f>
        <v>0</v>
      </c>
      <c r="CA653" s="3">
        <f ca="1">IFERROR(INDEX(INDIRECT("day_wise_sales_data!$B$2:$BZ$599"),MATCH(resource!$CC653,day_wise_sales_data!$A$2:$A$500,0),MATCH(resource!CA$2,INDIRECT("day_wise_sales_data!$B$1:$BZ$1"),0)),0)</f>
        <v>0</v>
      </c>
      <c r="CC653" s="4">
        <f>sales_data!H652</f>
        <v>0</v>
      </c>
      <c r="CD653" s="1">
        <v>651</v>
      </c>
      <c r="CE653" s="1" t="str">
        <f>IF(AQ653=report!$AQ$3,resource!CD653,"")</f>
        <v/>
      </c>
      <c r="CF653" s="5" t="str">
        <f>IFERROR(SMALL($CE$3:$CE$1001,ROWS($CE$3:CE653)),"")</f>
        <v/>
      </c>
      <c r="CH653">
        <f>IFERROR(VLOOKUP($CC653,data_pull!$E$22:$G$700,2,0),0)</f>
        <v>0</v>
      </c>
      <c r="DK653" s="3" t="str">
        <f>IFERROR(INDEX(COD_SALES!$B$5:$Z$500,MATCH(resource!$CC653,COD_SALES!$A$5:$A$500,0),MATCH(resource!DK$2,COD_SALES!$B$4:$Z$4,0)),"")</f>
        <v/>
      </c>
      <c r="DL653" s="3" t="str">
        <f>IFERROR(INDEX(COD_SALES!$B$5:$Z$500,MATCH(resource!$CC653,COD_SALES!$A$5:$A$500,0),MATCH(resource!DL$2,COD_SALES!$B$4:$Z$4,0)),"")</f>
        <v/>
      </c>
      <c r="DM653" s="3" t="str">
        <f>IFERROR(INDEX(COD_SALES!$B$5:$Z$500,MATCH(resource!$CC653,COD_SALES!$A$5:$A$500,0),MATCH(resource!DM$2,COD_SALES!$B$4:$Z$4,0)),"")</f>
        <v/>
      </c>
      <c r="DN653" s="3" t="str">
        <f>IFERROR(INDEX(COD_SALES!$B$5:$Z$500,MATCH(resource!$CC653,COD_SALES!$A$5:$A$500,0),MATCH(resource!DN$2,COD_SALES!$B$4:$Z$4,0)),"")</f>
        <v/>
      </c>
      <c r="DO653" s="3" t="str">
        <f>IFERROR(INDEX(COD_SALES!$B$5:$Z$500,MATCH(resource!$CC653,COD_SALES!$A$5:$A$500,0),MATCH(resource!DO$2,COD_SALES!$B$4:$Z$4,0)),"")</f>
        <v/>
      </c>
      <c r="DP653" s="3" t="str">
        <f>IFERROR(INDEX(COD_SALES!$B$5:$Z$500,MATCH(resource!$CC653,COD_SALES!$A$5:$A$500,0),MATCH(resource!DP$2,COD_SALES!$B$4:$Z$4,0)),"")</f>
        <v/>
      </c>
      <c r="DQ653" s="3" t="str">
        <f>IFERROR(INDEX(COD_SALES!$B$5:$Z$500,MATCH(resource!$CC653,COD_SALES!$A$5:$A$500,0),MATCH(resource!DQ$2,COD_SALES!$B$4:$Z$4,0)),"")</f>
        <v/>
      </c>
      <c r="DR653" s="3" t="str">
        <f>IFERROR(INDEX(COD_SALES!$B$5:$Z$500,MATCH(resource!$CC653,COD_SALES!$A$5:$A$500,0),MATCH(resource!DR$2,COD_SALES!$B$4:$Z$4,0)),"")</f>
        <v/>
      </c>
      <c r="DS653" s="3" t="str">
        <f>IFERROR(INDEX(COD_SALES!$B$5:$Z$500,MATCH(resource!$CC653,COD_SALES!$A$5:$A$500,0),MATCH(resource!DS$2,COD_SALES!$B$4:$Z$4,0)),"")</f>
        <v/>
      </c>
      <c r="DT653" s="3" t="str">
        <f>IFERROR(INDEX(COD_SALES!$B$5:$Z$500,MATCH(resource!$CC653,COD_SALES!$A$5:$A$500,0),MATCH(resource!DT$2,COD_SALES!$B$4:$Z$4,0)),"")</f>
        <v/>
      </c>
      <c r="DU653" s="3" t="str">
        <f>IFERROR(INDEX(COD_SALES!$B$5:$Z$500,MATCH(resource!$CC653,COD_SALES!$A$5:$A$500,0),MATCH(resource!DU$2,COD_SALES!$B$4:$Z$4,0)),"")</f>
        <v/>
      </c>
      <c r="DV653" s="3" t="str">
        <f>IFERROR(INDEX(COD_SALES!$B$5:$Z$500,MATCH(resource!$CC653,COD_SALES!$A$5:$A$500,0),MATCH(resource!DV$2,COD_SALES!$B$4:$Z$4,0)),"")</f>
        <v/>
      </c>
      <c r="DW653" s="3" t="str">
        <f>IFERROR(INDEX(COD_SALES!$B$5:$Z$500,MATCH(resource!$CC653,COD_SALES!$A$5:$A$500,0),MATCH(resource!DW$2,COD_SALES!$B$4:$Z$4,0)),"")</f>
        <v/>
      </c>
      <c r="DX653" s="3" t="str">
        <f>IFERROR(INDEX(COD_SALES!$B$5:$Z$500,MATCH(resource!$CC653,COD_SALES!$A$5:$A$500,0),MATCH(resource!DX$2,COD_SALES!$B$4:$Z$4,0)),"")</f>
        <v/>
      </c>
      <c r="DY653" s="3" t="str">
        <f>IFERROR(INDEX(COD_SALES!$B$5:$Z$500,MATCH(resource!$CC653,COD_SALES!$A$5:$A$500,0),MATCH(resource!DY$2,COD_SALES!$B$4:$Z$4,0)),"")</f>
        <v/>
      </c>
      <c r="DZ653" s="3" t="str">
        <f>IFERROR(INDEX(COD_SALES!$B$5:$Z$500,MATCH(resource!$CC653,COD_SALES!$A$5:$A$500,0),MATCH(resource!DZ$2,COD_SALES!$B$4:$Z$4,0)),"")</f>
        <v/>
      </c>
      <c r="EA653" s="3" t="str">
        <f>IFERROR(INDEX(COD_SALES!$B$5:$Z$500,MATCH(resource!$CC653,COD_SALES!$A$5:$A$500,0),MATCH(resource!EA$2,COD_SALES!$B$4:$Z$4,0)),"")</f>
        <v/>
      </c>
      <c r="EB653" s="3">
        <f t="shared" si="136"/>
        <v>0</v>
      </c>
      <c r="EW653" s="3">
        <f>IFERROR(VLOOKUP(CC653,data_pull!$AO$25:$AR$546,2,0),0)</f>
        <v>0</v>
      </c>
      <c r="EX653" s="1">
        <f>IFERROR(VLOOKUP(CC653,data_pull!$AO$25:$AR$546,4,0),0)</f>
        <v>0</v>
      </c>
    </row>
    <row r="654" spans="13:154" x14ac:dyDescent="0.25"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4">
        <f>sales_data!B653</f>
        <v>0</v>
      </c>
      <c r="AR654" s="4">
        <f>sales_data!C653</f>
        <v>0</v>
      </c>
      <c r="AS654" s="5" t="str">
        <f t="shared" si="135"/>
        <v/>
      </c>
      <c r="AT654" s="4">
        <f>sales_data!I653</f>
        <v>0</v>
      </c>
      <c r="AU654" s="4">
        <f>sales_data!W653</f>
        <v>0</v>
      </c>
      <c r="AV654" s="1">
        <f>sales_data!N653</f>
        <v>0</v>
      </c>
      <c r="AW654" s="1">
        <f>sales_data!P653</f>
        <v>0</v>
      </c>
      <c r="AX654" s="3">
        <f ca="1">IFERROR(INDEX(INDIRECT("day_wise_sales_data!$B$2:$BZ$599"),MATCH(resource!$CC654,day_wise_sales_data!$A$2:$A$500,0),MATCH(resource!AX$2,INDIRECT("day_wise_sales_data!$B$1:$BZ$1"),0)),0)</f>
        <v>0</v>
      </c>
      <c r="AY654" s="3">
        <f ca="1">IFERROR(INDEX(INDIRECT("day_wise_sales_data!$B$2:$BZ$599"),MATCH(resource!$CC654,day_wise_sales_data!$A$2:$A$500,0),MATCH(resource!AY$2,INDIRECT("day_wise_sales_data!$B$1:$BZ$1"),0)),0)</f>
        <v>0</v>
      </c>
      <c r="AZ654" s="3">
        <f ca="1">IFERROR(INDEX(INDIRECT("day_wise_sales_data!$B$2:$BZ$599"),MATCH(resource!$CC654,day_wise_sales_data!$A$2:$A$500,0),MATCH(resource!AZ$2,INDIRECT("day_wise_sales_data!$B$1:$BZ$1"),0)),0)</f>
        <v>0</v>
      </c>
      <c r="BA654" s="3">
        <f ca="1">IFERROR(INDEX(INDIRECT("day_wise_sales_data!$B$2:$BZ$599"),MATCH(resource!$CC654,day_wise_sales_data!$A$2:$A$500,0),MATCH(resource!BA$2,INDIRECT("day_wise_sales_data!$B$1:$BZ$1"),0)),0)</f>
        <v>0</v>
      </c>
      <c r="BB654" s="3">
        <f ca="1">IFERROR(INDEX(INDIRECT("day_wise_sales_data!$B$2:$BZ$599"),MATCH(resource!$CC654,day_wise_sales_data!$A$2:$A$500,0),MATCH(resource!BB$2,INDIRECT("day_wise_sales_data!$B$1:$BZ$1"),0)),0)</f>
        <v>0</v>
      </c>
      <c r="BC654" s="3">
        <f ca="1">IFERROR(INDEX(INDIRECT("day_wise_sales_data!$B$2:$BZ$599"),MATCH(resource!$CC654,day_wise_sales_data!$A$2:$A$500,0),MATCH(resource!BC$2,INDIRECT("day_wise_sales_data!$B$1:$BZ$1"),0)),0)</f>
        <v>0</v>
      </c>
      <c r="BD654" s="3">
        <f ca="1">IFERROR(INDEX(INDIRECT("day_wise_sales_data!$B$2:$BZ$599"),MATCH(resource!$CC654,day_wise_sales_data!$A$2:$A$500,0),MATCH(resource!BD$2,INDIRECT("day_wise_sales_data!$B$1:$BZ$1"),0)),0)</f>
        <v>0</v>
      </c>
      <c r="BE654" s="3">
        <f ca="1">IFERROR(INDEX(INDIRECT("day_wise_sales_data!$B$2:$BZ$599"),MATCH(resource!$CC654,day_wise_sales_data!$A$2:$A$500,0),MATCH(resource!BE$2,INDIRECT("day_wise_sales_data!$B$1:$BZ$1"),0)),0)</f>
        <v>0</v>
      </c>
      <c r="BF654" s="3">
        <f ca="1">IFERROR(INDEX(INDIRECT("day_wise_sales_data!$B$2:$BZ$599"),MATCH(resource!$CC654,day_wise_sales_data!$A$2:$A$500,0),MATCH(resource!BF$2,INDIRECT("day_wise_sales_data!$B$1:$BZ$1"),0)),0)</f>
        <v>0</v>
      </c>
      <c r="BG654" s="3">
        <f ca="1">IFERROR(INDEX(INDIRECT("day_wise_sales_data!$B$2:$BZ$599"),MATCH(resource!$CC654,day_wise_sales_data!$A$2:$A$500,0),MATCH(resource!BG$2,INDIRECT("day_wise_sales_data!$B$1:$BZ$1"),0)),0)</f>
        <v>0</v>
      </c>
      <c r="BH654" s="3">
        <f ca="1">IFERROR(INDEX(INDIRECT("day_wise_sales_data!$B$2:$BZ$599"),MATCH(resource!$CC654,day_wise_sales_data!$A$2:$A$500,0),MATCH(resource!BH$2,INDIRECT("day_wise_sales_data!$B$1:$BZ$1"),0)),0)</f>
        <v>0</v>
      </c>
      <c r="BI654" s="3">
        <f ca="1">IFERROR(INDEX(INDIRECT("day_wise_sales_data!$B$2:$BZ$599"),MATCH(resource!$CC654,day_wise_sales_data!$A$2:$A$500,0),MATCH(resource!BI$2,INDIRECT("day_wise_sales_data!$B$1:$BZ$1"),0)),0)</f>
        <v>0</v>
      </c>
      <c r="BJ654" s="3">
        <f ca="1">IFERROR(INDEX(INDIRECT("day_wise_sales_data!$B$2:$BZ$599"),MATCH(resource!$CC654,day_wise_sales_data!$A$2:$A$500,0),MATCH(resource!BJ$2,INDIRECT("day_wise_sales_data!$B$1:$BZ$1"),0)),0)</f>
        <v>0</v>
      </c>
      <c r="BK654" s="3">
        <f ca="1">IFERROR(INDEX(INDIRECT("day_wise_sales_data!$B$2:$BZ$599"),MATCH(resource!$CC654,day_wise_sales_data!$A$2:$A$500,0),MATCH(resource!BK$2,INDIRECT("day_wise_sales_data!$B$1:$BZ$1"),0)),0)</f>
        <v>0</v>
      </c>
      <c r="BL654" s="3">
        <f ca="1">IFERROR(INDEX(INDIRECT("day_wise_sales_data!$B$2:$BZ$599"),MATCH(resource!$CC654,day_wise_sales_data!$A$2:$A$500,0),MATCH(resource!BL$2,INDIRECT("day_wise_sales_data!$B$1:$BZ$1"),0)),0)</f>
        <v>0</v>
      </c>
      <c r="BM654" s="3">
        <f ca="1">IFERROR(INDEX(INDIRECT("day_wise_sales_data!$B$2:$BZ$599"),MATCH(resource!$CC654,day_wise_sales_data!$A$2:$A$500,0),MATCH(resource!BM$2,INDIRECT("day_wise_sales_data!$B$1:$BZ$1"),0)),0)</f>
        <v>0</v>
      </c>
      <c r="BN654" s="3">
        <f ca="1">IFERROR(INDEX(INDIRECT("day_wise_sales_data!$B$2:$BZ$599"),MATCH(resource!$CC654,day_wise_sales_data!$A$2:$A$500,0),MATCH(resource!BN$2,INDIRECT("day_wise_sales_data!$B$1:$BZ$1"),0)),0)</f>
        <v>0</v>
      </c>
      <c r="BO654" s="3">
        <f ca="1">IFERROR(INDEX(INDIRECT("day_wise_sales_data!$B$2:$BZ$599"),MATCH(resource!$CC654,day_wise_sales_data!$A$2:$A$500,0),MATCH(resource!BO$2,INDIRECT("day_wise_sales_data!$B$1:$BZ$1"),0)),0)</f>
        <v>0</v>
      </c>
      <c r="BP654" s="3">
        <f ca="1">IFERROR(INDEX(INDIRECT("day_wise_sales_data!$B$2:$BZ$599"),MATCH(resource!$CC654,day_wise_sales_data!$A$2:$A$500,0),MATCH(resource!BP$2,INDIRECT("day_wise_sales_data!$B$1:$BZ$1"),0)),0)</f>
        <v>0</v>
      </c>
      <c r="BQ654" s="3">
        <f ca="1">IFERROR(INDEX(INDIRECT("day_wise_sales_data!$B$2:$BZ$599"),MATCH(resource!$CC654,day_wise_sales_data!$A$2:$A$500,0),MATCH(resource!BQ$2,INDIRECT("day_wise_sales_data!$B$1:$BZ$1"),0)),0)</f>
        <v>0</v>
      </c>
      <c r="BR654" s="3">
        <f ca="1">IFERROR(INDEX(INDIRECT("day_wise_sales_data!$B$2:$BZ$599"),MATCH(resource!$CC654,day_wise_sales_data!$A$2:$A$500,0),MATCH(resource!BR$2,INDIRECT("day_wise_sales_data!$B$1:$BZ$1"),0)),0)</f>
        <v>0</v>
      </c>
      <c r="BS654" s="3">
        <f ca="1">IFERROR(INDEX(INDIRECT("day_wise_sales_data!$B$2:$BZ$599"),MATCH(resource!$CC654,day_wise_sales_data!$A$2:$A$500,0),MATCH(resource!BS$2,INDIRECT("day_wise_sales_data!$B$1:$BZ$1"),0)),0)</f>
        <v>0</v>
      </c>
      <c r="BT654" s="3">
        <f ca="1">IFERROR(INDEX(INDIRECT("day_wise_sales_data!$B$2:$BZ$599"),MATCH(resource!$CC654,day_wise_sales_data!$A$2:$A$500,0),MATCH(resource!BT$2,INDIRECT("day_wise_sales_data!$B$1:$BZ$1"),0)),0)</f>
        <v>0</v>
      </c>
      <c r="BU654" s="3">
        <f ca="1">IFERROR(INDEX(INDIRECT("day_wise_sales_data!$B$2:$BZ$599"),MATCH(resource!$CC654,day_wise_sales_data!$A$2:$A$500,0),MATCH(resource!BU$2,INDIRECT("day_wise_sales_data!$B$1:$BZ$1"),0)),0)</f>
        <v>0</v>
      </c>
      <c r="BV654" s="3">
        <f ca="1">IFERROR(INDEX(INDIRECT("day_wise_sales_data!$B$2:$BZ$599"),MATCH(resource!$CC654,day_wise_sales_data!$A$2:$A$500,0),MATCH(resource!BV$2,INDIRECT("day_wise_sales_data!$B$1:$BZ$1"),0)),0)</f>
        <v>0</v>
      </c>
      <c r="BW654" s="3">
        <f ca="1">IFERROR(INDEX(INDIRECT("day_wise_sales_data!$B$2:$BZ$599"),MATCH(resource!$CC654,day_wise_sales_data!$A$2:$A$500,0),MATCH(resource!BW$2,INDIRECT("day_wise_sales_data!$B$1:$BZ$1"),0)),0)</f>
        <v>0</v>
      </c>
      <c r="BX654" s="3">
        <f ca="1">IFERROR(INDEX(INDIRECT("day_wise_sales_data!$B$2:$BZ$599"),MATCH(resource!$CC654,day_wise_sales_data!$A$2:$A$500,0),MATCH(resource!BX$2,INDIRECT("day_wise_sales_data!$B$1:$BZ$1"),0)),0)</f>
        <v>0</v>
      </c>
      <c r="BY654" s="3">
        <f ca="1">IFERROR(INDEX(INDIRECT("day_wise_sales_data!$B$2:$BZ$599"),MATCH(resource!$CC654,day_wise_sales_data!$A$2:$A$500,0),MATCH(resource!BY$2,INDIRECT("day_wise_sales_data!$B$1:$BZ$1"),0)),0)</f>
        <v>0</v>
      </c>
      <c r="BZ654" s="3">
        <f ca="1">IFERROR(INDEX(INDIRECT("day_wise_sales_data!$B$2:$BZ$599"),MATCH(resource!$CC654,day_wise_sales_data!$A$2:$A$500,0),MATCH(resource!BZ$2,INDIRECT("day_wise_sales_data!$B$1:$BZ$1"),0)),0)</f>
        <v>0</v>
      </c>
      <c r="CA654" s="3">
        <f ca="1">IFERROR(INDEX(INDIRECT("day_wise_sales_data!$B$2:$BZ$599"),MATCH(resource!$CC654,day_wise_sales_data!$A$2:$A$500,0),MATCH(resource!CA$2,INDIRECT("day_wise_sales_data!$B$1:$BZ$1"),0)),0)</f>
        <v>0</v>
      </c>
      <c r="CC654" s="4">
        <f>sales_data!H653</f>
        <v>0</v>
      </c>
      <c r="CD654" s="1">
        <v>652</v>
      </c>
      <c r="CE654" s="1" t="str">
        <f>IF(AQ654=report!$AQ$3,resource!CD654,"")</f>
        <v/>
      </c>
      <c r="CF654" s="5" t="str">
        <f>IFERROR(SMALL($CE$3:$CE$1001,ROWS($CE$3:CE654)),"")</f>
        <v/>
      </c>
      <c r="CH654">
        <f>IFERROR(VLOOKUP($CC654,data_pull!$E$22:$G$700,2,0),0)</f>
        <v>0</v>
      </c>
      <c r="DK654" s="3" t="str">
        <f>IFERROR(INDEX(COD_SALES!$B$5:$Z$500,MATCH(resource!$CC654,COD_SALES!$A$5:$A$500,0),MATCH(resource!DK$2,COD_SALES!$B$4:$Z$4,0)),"")</f>
        <v/>
      </c>
      <c r="DL654" s="3" t="str">
        <f>IFERROR(INDEX(COD_SALES!$B$5:$Z$500,MATCH(resource!$CC654,COD_SALES!$A$5:$A$500,0),MATCH(resource!DL$2,COD_SALES!$B$4:$Z$4,0)),"")</f>
        <v/>
      </c>
      <c r="DM654" s="3" t="str">
        <f>IFERROR(INDEX(COD_SALES!$B$5:$Z$500,MATCH(resource!$CC654,COD_SALES!$A$5:$A$500,0),MATCH(resource!DM$2,COD_SALES!$B$4:$Z$4,0)),"")</f>
        <v/>
      </c>
      <c r="DN654" s="3" t="str">
        <f>IFERROR(INDEX(COD_SALES!$B$5:$Z$500,MATCH(resource!$CC654,COD_SALES!$A$5:$A$500,0),MATCH(resource!DN$2,COD_SALES!$B$4:$Z$4,0)),"")</f>
        <v/>
      </c>
      <c r="DO654" s="3" t="str">
        <f>IFERROR(INDEX(COD_SALES!$B$5:$Z$500,MATCH(resource!$CC654,COD_SALES!$A$5:$A$500,0),MATCH(resource!DO$2,COD_SALES!$B$4:$Z$4,0)),"")</f>
        <v/>
      </c>
      <c r="DP654" s="3" t="str">
        <f>IFERROR(INDEX(COD_SALES!$B$5:$Z$500,MATCH(resource!$CC654,COD_SALES!$A$5:$A$500,0),MATCH(resource!DP$2,COD_SALES!$B$4:$Z$4,0)),"")</f>
        <v/>
      </c>
      <c r="DQ654" s="3" t="str">
        <f>IFERROR(INDEX(COD_SALES!$B$5:$Z$500,MATCH(resource!$CC654,COD_SALES!$A$5:$A$500,0),MATCH(resource!DQ$2,COD_SALES!$B$4:$Z$4,0)),"")</f>
        <v/>
      </c>
      <c r="DR654" s="3" t="str">
        <f>IFERROR(INDEX(COD_SALES!$B$5:$Z$500,MATCH(resource!$CC654,COD_SALES!$A$5:$A$500,0),MATCH(resource!DR$2,COD_SALES!$B$4:$Z$4,0)),"")</f>
        <v/>
      </c>
      <c r="DS654" s="3" t="str">
        <f>IFERROR(INDEX(COD_SALES!$B$5:$Z$500,MATCH(resource!$CC654,COD_SALES!$A$5:$A$500,0),MATCH(resource!DS$2,COD_SALES!$B$4:$Z$4,0)),"")</f>
        <v/>
      </c>
      <c r="DT654" s="3" t="str">
        <f>IFERROR(INDEX(COD_SALES!$B$5:$Z$500,MATCH(resource!$CC654,COD_SALES!$A$5:$A$500,0),MATCH(resource!DT$2,COD_SALES!$B$4:$Z$4,0)),"")</f>
        <v/>
      </c>
      <c r="DU654" s="3" t="str">
        <f>IFERROR(INDEX(COD_SALES!$B$5:$Z$500,MATCH(resource!$CC654,COD_SALES!$A$5:$A$500,0),MATCH(resource!DU$2,COD_SALES!$B$4:$Z$4,0)),"")</f>
        <v/>
      </c>
      <c r="DV654" s="3" t="str">
        <f>IFERROR(INDEX(COD_SALES!$B$5:$Z$500,MATCH(resource!$CC654,COD_SALES!$A$5:$A$500,0),MATCH(resource!DV$2,COD_SALES!$B$4:$Z$4,0)),"")</f>
        <v/>
      </c>
      <c r="DW654" s="3" t="str">
        <f>IFERROR(INDEX(COD_SALES!$B$5:$Z$500,MATCH(resource!$CC654,COD_SALES!$A$5:$A$500,0),MATCH(resource!DW$2,COD_SALES!$B$4:$Z$4,0)),"")</f>
        <v/>
      </c>
      <c r="DX654" s="3" t="str">
        <f>IFERROR(INDEX(COD_SALES!$B$5:$Z$500,MATCH(resource!$CC654,COD_SALES!$A$5:$A$500,0),MATCH(resource!DX$2,COD_SALES!$B$4:$Z$4,0)),"")</f>
        <v/>
      </c>
      <c r="DY654" s="3" t="str">
        <f>IFERROR(INDEX(COD_SALES!$B$5:$Z$500,MATCH(resource!$CC654,COD_SALES!$A$5:$A$500,0),MATCH(resource!DY$2,COD_SALES!$B$4:$Z$4,0)),"")</f>
        <v/>
      </c>
      <c r="DZ654" s="3" t="str">
        <f>IFERROR(INDEX(COD_SALES!$B$5:$Z$500,MATCH(resource!$CC654,COD_SALES!$A$5:$A$500,0),MATCH(resource!DZ$2,COD_SALES!$B$4:$Z$4,0)),"")</f>
        <v/>
      </c>
      <c r="EA654" s="3" t="str">
        <f>IFERROR(INDEX(COD_SALES!$B$5:$Z$500,MATCH(resource!$CC654,COD_SALES!$A$5:$A$500,0),MATCH(resource!EA$2,COD_SALES!$B$4:$Z$4,0)),"")</f>
        <v/>
      </c>
      <c r="EB654" s="3">
        <f t="shared" si="136"/>
        <v>0</v>
      </c>
      <c r="EW654" s="3">
        <f>IFERROR(VLOOKUP(CC654,data_pull!$AO$25:$AR$546,2,0),0)</f>
        <v>0</v>
      </c>
      <c r="EX654" s="1">
        <f>IFERROR(VLOOKUP(CC654,data_pull!$AO$25:$AR$546,4,0),0)</f>
        <v>0</v>
      </c>
    </row>
    <row r="655" spans="13:154" x14ac:dyDescent="0.25"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4">
        <f>sales_data!B654</f>
        <v>0</v>
      </c>
      <c r="AR655" s="4">
        <f>sales_data!C654</f>
        <v>0</v>
      </c>
      <c r="AS655" s="5" t="str">
        <f t="shared" si="135"/>
        <v/>
      </c>
      <c r="AT655" s="4">
        <f>sales_data!I654</f>
        <v>0</v>
      </c>
      <c r="AU655" s="4">
        <f>sales_data!W654</f>
        <v>0</v>
      </c>
      <c r="AV655" s="1">
        <f>sales_data!N654</f>
        <v>0</v>
      </c>
      <c r="AW655" s="1">
        <f>sales_data!P654</f>
        <v>0</v>
      </c>
      <c r="AX655" s="3">
        <f ca="1">IFERROR(INDEX(INDIRECT("day_wise_sales_data!$B$2:$BZ$599"),MATCH(resource!$CC655,day_wise_sales_data!$A$2:$A$500,0),MATCH(resource!AX$2,INDIRECT("day_wise_sales_data!$B$1:$BZ$1"),0)),0)</f>
        <v>0</v>
      </c>
      <c r="AY655" s="3">
        <f ca="1">IFERROR(INDEX(INDIRECT("day_wise_sales_data!$B$2:$BZ$599"),MATCH(resource!$CC655,day_wise_sales_data!$A$2:$A$500,0),MATCH(resource!AY$2,INDIRECT("day_wise_sales_data!$B$1:$BZ$1"),0)),0)</f>
        <v>0</v>
      </c>
      <c r="AZ655" s="3">
        <f ca="1">IFERROR(INDEX(INDIRECT("day_wise_sales_data!$B$2:$BZ$599"),MATCH(resource!$CC655,day_wise_sales_data!$A$2:$A$500,0),MATCH(resource!AZ$2,INDIRECT("day_wise_sales_data!$B$1:$BZ$1"),0)),0)</f>
        <v>0</v>
      </c>
      <c r="BA655" s="3">
        <f ca="1">IFERROR(INDEX(INDIRECT("day_wise_sales_data!$B$2:$BZ$599"),MATCH(resource!$CC655,day_wise_sales_data!$A$2:$A$500,0),MATCH(resource!BA$2,INDIRECT("day_wise_sales_data!$B$1:$BZ$1"),0)),0)</f>
        <v>0</v>
      </c>
      <c r="BB655" s="3">
        <f ca="1">IFERROR(INDEX(INDIRECT("day_wise_sales_data!$B$2:$BZ$599"),MATCH(resource!$CC655,day_wise_sales_data!$A$2:$A$500,0),MATCH(resource!BB$2,INDIRECT("day_wise_sales_data!$B$1:$BZ$1"),0)),0)</f>
        <v>0</v>
      </c>
      <c r="BC655" s="3">
        <f ca="1">IFERROR(INDEX(INDIRECT("day_wise_sales_data!$B$2:$BZ$599"),MATCH(resource!$CC655,day_wise_sales_data!$A$2:$A$500,0),MATCH(resource!BC$2,INDIRECT("day_wise_sales_data!$B$1:$BZ$1"),0)),0)</f>
        <v>0</v>
      </c>
      <c r="BD655" s="3">
        <f ca="1">IFERROR(INDEX(INDIRECT("day_wise_sales_data!$B$2:$BZ$599"),MATCH(resource!$CC655,day_wise_sales_data!$A$2:$A$500,0),MATCH(resource!BD$2,INDIRECT("day_wise_sales_data!$B$1:$BZ$1"),0)),0)</f>
        <v>0</v>
      </c>
      <c r="BE655" s="3">
        <f ca="1">IFERROR(INDEX(INDIRECT("day_wise_sales_data!$B$2:$BZ$599"),MATCH(resource!$CC655,day_wise_sales_data!$A$2:$A$500,0),MATCH(resource!BE$2,INDIRECT("day_wise_sales_data!$B$1:$BZ$1"),0)),0)</f>
        <v>0</v>
      </c>
      <c r="BF655" s="3">
        <f ca="1">IFERROR(INDEX(INDIRECT("day_wise_sales_data!$B$2:$BZ$599"),MATCH(resource!$CC655,day_wise_sales_data!$A$2:$A$500,0),MATCH(resource!BF$2,INDIRECT("day_wise_sales_data!$B$1:$BZ$1"),0)),0)</f>
        <v>0</v>
      </c>
      <c r="BG655" s="3">
        <f ca="1">IFERROR(INDEX(INDIRECT("day_wise_sales_data!$B$2:$BZ$599"),MATCH(resource!$CC655,day_wise_sales_data!$A$2:$A$500,0),MATCH(resource!BG$2,INDIRECT("day_wise_sales_data!$B$1:$BZ$1"),0)),0)</f>
        <v>0</v>
      </c>
      <c r="BH655" s="3">
        <f ca="1">IFERROR(INDEX(INDIRECT("day_wise_sales_data!$B$2:$BZ$599"),MATCH(resource!$CC655,day_wise_sales_data!$A$2:$A$500,0),MATCH(resource!BH$2,INDIRECT("day_wise_sales_data!$B$1:$BZ$1"),0)),0)</f>
        <v>0</v>
      </c>
      <c r="BI655" s="3">
        <f ca="1">IFERROR(INDEX(INDIRECT("day_wise_sales_data!$B$2:$BZ$599"),MATCH(resource!$CC655,day_wise_sales_data!$A$2:$A$500,0),MATCH(resource!BI$2,INDIRECT("day_wise_sales_data!$B$1:$BZ$1"),0)),0)</f>
        <v>0</v>
      </c>
      <c r="BJ655" s="3">
        <f ca="1">IFERROR(INDEX(INDIRECT("day_wise_sales_data!$B$2:$BZ$599"),MATCH(resource!$CC655,day_wise_sales_data!$A$2:$A$500,0),MATCH(resource!BJ$2,INDIRECT("day_wise_sales_data!$B$1:$BZ$1"),0)),0)</f>
        <v>0</v>
      </c>
      <c r="BK655" s="3">
        <f ca="1">IFERROR(INDEX(INDIRECT("day_wise_sales_data!$B$2:$BZ$599"),MATCH(resource!$CC655,day_wise_sales_data!$A$2:$A$500,0),MATCH(resource!BK$2,INDIRECT("day_wise_sales_data!$B$1:$BZ$1"),0)),0)</f>
        <v>0</v>
      </c>
      <c r="BL655" s="3">
        <f ca="1">IFERROR(INDEX(INDIRECT("day_wise_sales_data!$B$2:$BZ$599"),MATCH(resource!$CC655,day_wise_sales_data!$A$2:$A$500,0),MATCH(resource!BL$2,INDIRECT("day_wise_sales_data!$B$1:$BZ$1"),0)),0)</f>
        <v>0</v>
      </c>
      <c r="BM655" s="3">
        <f ca="1">IFERROR(INDEX(INDIRECT("day_wise_sales_data!$B$2:$BZ$599"),MATCH(resource!$CC655,day_wise_sales_data!$A$2:$A$500,0),MATCH(resource!BM$2,INDIRECT("day_wise_sales_data!$B$1:$BZ$1"),0)),0)</f>
        <v>0</v>
      </c>
      <c r="BN655" s="3">
        <f ca="1">IFERROR(INDEX(INDIRECT("day_wise_sales_data!$B$2:$BZ$599"),MATCH(resource!$CC655,day_wise_sales_data!$A$2:$A$500,0),MATCH(resource!BN$2,INDIRECT("day_wise_sales_data!$B$1:$BZ$1"),0)),0)</f>
        <v>0</v>
      </c>
      <c r="BO655" s="3">
        <f ca="1">IFERROR(INDEX(INDIRECT("day_wise_sales_data!$B$2:$BZ$599"),MATCH(resource!$CC655,day_wise_sales_data!$A$2:$A$500,0),MATCH(resource!BO$2,INDIRECT("day_wise_sales_data!$B$1:$BZ$1"),0)),0)</f>
        <v>0</v>
      </c>
      <c r="BP655" s="3">
        <f ca="1">IFERROR(INDEX(INDIRECT("day_wise_sales_data!$B$2:$BZ$599"),MATCH(resource!$CC655,day_wise_sales_data!$A$2:$A$500,0),MATCH(resource!BP$2,INDIRECT("day_wise_sales_data!$B$1:$BZ$1"),0)),0)</f>
        <v>0</v>
      </c>
      <c r="BQ655" s="3">
        <f ca="1">IFERROR(INDEX(INDIRECT("day_wise_sales_data!$B$2:$BZ$599"),MATCH(resource!$CC655,day_wise_sales_data!$A$2:$A$500,0),MATCH(resource!BQ$2,INDIRECT("day_wise_sales_data!$B$1:$BZ$1"),0)),0)</f>
        <v>0</v>
      </c>
      <c r="BR655" s="3">
        <f ca="1">IFERROR(INDEX(INDIRECT("day_wise_sales_data!$B$2:$BZ$599"),MATCH(resource!$CC655,day_wise_sales_data!$A$2:$A$500,0),MATCH(resource!BR$2,INDIRECT("day_wise_sales_data!$B$1:$BZ$1"),0)),0)</f>
        <v>0</v>
      </c>
      <c r="BS655" s="3">
        <f ca="1">IFERROR(INDEX(INDIRECT("day_wise_sales_data!$B$2:$BZ$599"),MATCH(resource!$CC655,day_wise_sales_data!$A$2:$A$500,0),MATCH(resource!BS$2,INDIRECT("day_wise_sales_data!$B$1:$BZ$1"),0)),0)</f>
        <v>0</v>
      </c>
      <c r="BT655" s="3">
        <f ca="1">IFERROR(INDEX(INDIRECT("day_wise_sales_data!$B$2:$BZ$599"),MATCH(resource!$CC655,day_wise_sales_data!$A$2:$A$500,0),MATCH(resource!BT$2,INDIRECT("day_wise_sales_data!$B$1:$BZ$1"),0)),0)</f>
        <v>0</v>
      </c>
      <c r="BU655" s="3">
        <f ca="1">IFERROR(INDEX(INDIRECT("day_wise_sales_data!$B$2:$BZ$599"),MATCH(resource!$CC655,day_wise_sales_data!$A$2:$A$500,0),MATCH(resource!BU$2,INDIRECT("day_wise_sales_data!$B$1:$BZ$1"),0)),0)</f>
        <v>0</v>
      </c>
      <c r="BV655" s="3">
        <f ca="1">IFERROR(INDEX(INDIRECT("day_wise_sales_data!$B$2:$BZ$599"),MATCH(resource!$CC655,day_wise_sales_data!$A$2:$A$500,0),MATCH(resource!BV$2,INDIRECT("day_wise_sales_data!$B$1:$BZ$1"),0)),0)</f>
        <v>0</v>
      </c>
      <c r="BW655" s="3">
        <f ca="1">IFERROR(INDEX(INDIRECT("day_wise_sales_data!$B$2:$BZ$599"),MATCH(resource!$CC655,day_wise_sales_data!$A$2:$A$500,0),MATCH(resource!BW$2,INDIRECT("day_wise_sales_data!$B$1:$BZ$1"),0)),0)</f>
        <v>0</v>
      </c>
      <c r="BX655" s="3">
        <f ca="1">IFERROR(INDEX(INDIRECT("day_wise_sales_data!$B$2:$BZ$599"),MATCH(resource!$CC655,day_wise_sales_data!$A$2:$A$500,0),MATCH(resource!BX$2,INDIRECT("day_wise_sales_data!$B$1:$BZ$1"),0)),0)</f>
        <v>0</v>
      </c>
      <c r="BY655" s="3">
        <f ca="1">IFERROR(INDEX(INDIRECT("day_wise_sales_data!$B$2:$BZ$599"),MATCH(resource!$CC655,day_wise_sales_data!$A$2:$A$500,0),MATCH(resource!BY$2,INDIRECT("day_wise_sales_data!$B$1:$BZ$1"),0)),0)</f>
        <v>0</v>
      </c>
      <c r="BZ655" s="3">
        <f ca="1">IFERROR(INDEX(INDIRECT("day_wise_sales_data!$B$2:$BZ$599"),MATCH(resource!$CC655,day_wise_sales_data!$A$2:$A$500,0),MATCH(resource!BZ$2,INDIRECT("day_wise_sales_data!$B$1:$BZ$1"),0)),0)</f>
        <v>0</v>
      </c>
      <c r="CA655" s="3">
        <f ca="1">IFERROR(INDEX(INDIRECT("day_wise_sales_data!$B$2:$BZ$599"),MATCH(resource!$CC655,day_wise_sales_data!$A$2:$A$500,0),MATCH(resource!CA$2,INDIRECT("day_wise_sales_data!$B$1:$BZ$1"),0)),0)</f>
        <v>0</v>
      </c>
      <c r="CC655" s="4">
        <f>sales_data!H654</f>
        <v>0</v>
      </c>
      <c r="CD655" s="1">
        <v>653</v>
      </c>
      <c r="CE655" s="1" t="str">
        <f>IF(AQ655=report!$AQ$3,resource!CD655,"")</f>
        <v/>
      </c>
      <c r="CF655" s="5" t="str">
        <f>IFERROR(SMALL($CE$3:$CE$1001,ROWS($CE$3:CE655)),"")</f>
        <v/>
      </c>
      <c r="CH655">
        <f>IFERROR(VLOOKUP($CC655,data_pull!$E$22:$G$700,2,0),0)</f>
        <v>0</v>
      </c>
      <c r="DK655" s="3" t="str">
        <f>IFERROR(INDEX(COD_SALES!$B$5:$Z$500,MATCH(resource!$CC655,COD_SALES!$A$5:$A$500,0),MATCH(resource!DK$2,COD_SALES!$B$4:$Z$4,0)),"")</f>
        <v/>
      </c>
      <c r="DL655" s="3" t="str">
        <f>IFERROR(INDEX(COD_SALES!$B$5:$Z$500,MATCH(resource!$CC655,COD_SALES!$A$5:$A$500,0),MATCH(resource!DL$2,COD_SALES!$B$4:$Z$4,0)),"")</f>
        <v/>
      </c>
      <c r="DM655" s="3" t="str">
        <f>IFERROR(INDEX(COD_SALES!$B$5:$Z$500,MATCH(resource!$CC655,COD_SALES!$A$5:$A$500,0),MATCH(resource!DM$2,COD_SALES!$B$4:$Z$4,0)),"")</f>
        <v/>
      </c>
      <c r="DN655" s="3" t="str">
        <f>IFERROR(INDEX(COD_SALES!$B$5:$Z$500,MATCH(resource!$CC655,COD_SALES!$A$5:$A$500,0),MATCH(resource!DN$2,COD_SALES!$B$4:$Z$4,0)),"")</f>
        <v/>
      </c>
      <c r="DO655" s="3" t="str">
        <f>IFERROR(INDEX(COD_SALES!$B$5:$Z$500,MATCH(resource!$CC655,COD_SALES!$A$5:$A$500,0),MATCH(resource!DO$2,COD_SALES!$B$4:$Z$4,0)),"")</f>
        <v/>
      </c>
      <c r="DP655" s="3" t="str">
        <f>IFERROR(INDEX(COD_SALES!$B$5:$Z$500,MATCH(resource!$CC655,COD_SALES!$A$5:$A$500,0),MATCH(resource!DP$2,COD_SALES!$B$4:$Z$4,0)),"")</f>
        <v/>
      </c>
      <c r="DQ655" s="3" t="str">
        <f>IFERROR(INDEX(COD_SALES!$B$5:$Z$500,MATCH(resource!$CC655,COD_SALES!$A$5:$A$500,0),MATCH(resource!DQ$2,COD_SALES!$B$4:$Z$4,0)),"")</f>
        <v/>
      </c>
      <c r="DR655" s="3" t="str">
        <f>IFERROR(INDEX(COD_SALES!$B$5:$Z$500,MATCH(resource!$CC655,COD_SALES!$A$5:$A$500,0),MATCH(resource!DR$2,COD_SALES!$B$4:$Z$4,0)),"")</f>
        <v/>
      </c>
      <c r="DS655" s="3" t="str">
        <f>IFERROR(INDEX(COD_SALES!$B$5:$Z$500,MATCH(resource!$CC655,COD_SALES!$A$5:$A$500,0),MATCH(resource!DS$2,COD_SALES!$B$4:$Z$4,0)),"")</f>
        <v/>
      </c>
      <c r="DT655" s="3" t="str">
        <f>IFERROR(INDEX(COD_SALES!$B$5:$Z$500,MATCH(resource!$CC655,COD_SALES!$A$5:$A$500,0),MATCH(resource!DT$2,COD_SALES!$B$4:$Z$4,0)),"")</f>
        <v/>
      </c>
      <c r="DU655" s="3" t="str">
        <f>IFERROR(INDEX(COD_SALES!$B$5:$Z$500,MATCH(resource!$CC655,COD_SALES!$A$5:$A$500,0),MATCH(resource!DU$2,COD_SALES!$B$4:$Z$4,0)),"")</f>
        <v/>
      </c>
      <c r="DV655" s="3" t="str">
        <f>IFERROR(INDEX(COD_SALES!$B$5:$Z$500,MATCH(resource!$CC655,COD_SALES!$A$5:$A$500,0),MATCH(resource!DV$2,COD_SALES!$B$4:$Z$4,0)),"")</f>
        <v/>
      </c>
      <c r="DW655" s="3" t="str">
        <f>IFERROR(INDEX(COD_SALES!$B$5:$Z$500,MATCH(resource!$CC655,COD_SALES!$A$5:$A$500,0),MATCH(resource!DW$2,COD_SALES!$B$4:$Z$4,0)),"")</f>
        <v/>
      </c>
      <c r="DX655" s="3" t="str">
        <f>IFERROR(INDEX(COD_SALES!$B$5:$Z$500,MATCH(resource!$CC655,COD_SALES!$A$5:$A$500,0),MATCH(resource!DX$2,COD_SALES!$B$4:$Z$4,0)),"")</f>
        <v/>
      </c>
      <c r="DY655" s="3" t="str">
        <f>IFERROR(INDEX(COD_SALES!$B$5:$Z$500,MATCH(resource!$CC655,COD_SALES!$A$5:$A$500,0),MATCH(resource!DY$2,COD_SALES!$B$4:$Z$4,0)),"")</f>
        <v/>
      </c>
      <c r="DZ655" s="3" t="str">
        <f>IFERROR(INDEX(COD_SALES!$B$5:$Z$500,MATCH(resource!$CC655,COD_SALES!$A$5:$A$500,0),MATCH(resource!DZ$2,COD_SALES!$B$4:$Z$4,0)),"")</f>
        <v/>
      </c>
      <c r="EA655" s="3" t="str">
        <f>IFERROR(INDEX(COD_SALES!$B$5:$Z$500,MATCH(resource!$CC655,COD_SALES!$A$5:$A$500,0),MATCH(resource!EA$2,COD_SALES!$B$4:$Z$4,0)),"")</f>
        <v/>
      </c>
      <c r="EB655" s="3">
        <f t="shared" si="136"/>
        <v>0</v>
      </c>
      <c r="EW655" s="3">
        <f>IFERROR(VLOOKUP(CC655,data_pull!$AO$25:$AR$546,2,0),0)</f>
        <v>0</v>
      </c>
      <c r="EX655" s="1">
        <f>IFERROR(VLOOKUP(CC655,data_pull!$AO$25:$AR$546,4,0),0)</f>
        <v>0</v>
      </c>
    </row>
    <row r="656" spans="13:154" x14ac:dyDescent="0.25"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4">
        <f>sales_data!B655</f>
        <v>0</v>
      </c>
      <c r="AR656" s="4">
        <f>sales_data!C655</f>
        <v>0</v>
      </c>
      <c r="AS656" s="5" t="str">
        <f t="shared" si="135"/>
        <v/>
      </c>
      <c r="AT656" s="4">
        <f>sales_data!I655</f>
        <v>0</v>
      </c>
      <c r="AU656" s="4">
        <f>sales_data!W655</f>
        <v>0</v>
      </c>
      <c r="AV656" s="1">
        <f>sales_data!N655</f>
        <v>0</v>
      </c>
      <c r="AW656" s="1">
        <f>sales_data!P655</f>
        <v>0</v>
      </c>
      <c r="AX656" s="3">
        <f ca="1">IFERROR(INDEX(INDIRECT("day_wise_sales_data!$B$2:$BZ$599"),MATCH(resource!$CC656,day_wise_sales_data!$A$2:$A$500,0),MATCH(resource!AX$2,INDIRECT("day_wise_sales_data!$B$1:$BZ$1"),0)),0)</f>
        <v>0</v>
      </c>
      <c r="AY656" s="3">
        <f ca="1">IFERROR(INDEX(INDIRECT("day_wise_sales_data!$B$2:$BZ$599"),MATCH(resource!$CC656,day_wise_sales_data!$A$2:$A$500,0),MATCH(resource!AY$2,INDIRECT("day_wise_sales_data!$B$1:$BZ$1"),0)),0)</f>
        <v>0</v>
      </c>
      <c r="AZ656" s="3">
        <f ca="1">IFERROR(INDEX(INDIRECT("day_wise_sales_data!$B$2:$BZ$599"),MATCH(resource!$CC656,day_wise_sales_data!$A$2:$A$500,0),MATCH(resource!AZ$2,INDIRECT("day_wise_sales_data!$B$1:$BZ$1"),0)),0)</f>
        <v>0</v>
      </c>
      <c r="BA656" s="3">
        <f ca="1">IFERROR(INDEX(INDIRECT("day_wise_sales_data!$B$2:$BZ$599"),MATCH(resource!$CC656,day_wise_sales_data!$A$2:$A$500,0),MATCH(resource!BA$2,INDIRECT("day_wise_sales_data!$B$1:$BZ$1"),0)),0)</f>
        <v>0</v>
      </c>
      <c r="BB656" s="3">
        <f ca="1">IFERROR(INDEX(INDIRECT("day_wise_sales_data!$B$2:$BZ$599"),MATCH(resource!$CC656,day_wise_sales_data!$A$2:$A$500,0),MATCH(resource!BB$2,INDIRECT("day_wise_sales_data!$B$1:$BZ$1"),0)),0)</f>
        <v>0</v>
      </c>
      <c r="BC656" s="3">
        <f ca="1">IFERROR(INDEX(INDIRECT("day_wise_sales_data!$B$2:$BZ$599"),MATCH(resource!$CC656,day_wise_sales_data!$A$2:$A$500,0),MATCH(resource!BC$2,INDIRECT("day_wise_sales_data!$B$1:$BZ$1"),0)),0)</f>
        <v>0</v>
      </c>
      <c r="BD656" s="3">
        <f ca="1">IFERROR(INDEX(INDIRECT("day_wise_sales_data!$B$2:$BZ$599"),MATCH(resource!$CC656,day_wise_sales_data!$A$2:$A$500,0),MATCH(resource!BD$2,INDIRECT("day_wise_sales_data!$B$1:$BZ$1"),0)),0)</f>
        <v>0</v>
      </c>
      <c r="BE656" s="3">
        <f ca="1">IFERROR(INDEX(INDIRECT("day_wise_sales_data!$B$2:$BZ$599"),MATCH(resource!$CC656,day_wise_sales_data!$A$2:$A$500,0),MATCH(resource!BE$2,INDIRECT("day_wise_sales_data!$B$1:$BZ$1"),0)),0)</f>
        <v>0</v>
      </c>
      <c r="BF656" s="3">
        <f ca="1">IFERROR(INDEX(INDIRECT("day_wise_sales_data!$B$2:$BZ$599"),MATCH(resource!$CC656,day_wise_sales_data!$A$2:$A$500,0),MATCH(resource!BF$2,INDIRECT("day_wise_sales_data!$B$1:$BZ$1"),0)),0)</f>
        <v>0</v>
      </c>
      <c r="BG656" s="3">
        <f ca="1">IFERROR(INDEX(INDIRECT("day_wise_sales_data!$B$2:$BZ$599"),MATCH(resource!$CC656,day_wise_sales_data!$A$2:$A$500,0),MATCH(resource!BG$2,INDIRECT("day_wise_sales_data!$B$1:$BZ$1"),0)),0)</f>
        <v>0</v>
      </c>
      <c r="BH656" s="3">
        <f ca="1">IFERROR(INDEX(INDIRECT("day_wise_sales_data!$B$2:$BZ$599"),MATCH(resource!$CC656,day_wise_sales_data!$A$2:$A$500,0),MATCH(resource!BH$2,INDIRECT("day_wise_sales_data!$B$1:$BZ$1"),0)),0)</f>
        <v>0</v>
      </c>
      <c r="BI656" s="3">
        <f ca="1">IFERROR(INDEX(INDIRECT("day_wise_sales_data!$B$2:$BZ$599"),MATCH(resource!$CC656,day_wise_sales_data!$A$2:$A$500,0),MATCH(resource!BI$2,INDIRECT("day_wise_sales_data!$B$1:$BZ$1"),0)),0)</f>
        <v>0</v>
      </c>
      <c r="BJ656" s="3">
        <f ca="1">IFERROR(INDEX(INDIRECT("day_wise_sales_data!$B$2:$BZ$599"),MATCH(resource!$CC656,day_wise_sales_data!$A$2:$A$500,0),MATCH(resource!BJ$2,INDIRECT("day_wise_sales_data!$B$1:$BZ$1"),0)),0)</f>
        <v>0</v>
      </c>
      <c r="BK656" s="3">
        <f ca="1">IFERROR(INDEX(INDIRECT("day_wise_sales_data!$B$2:$BZ$599"),MATCH(resource!$CC656,day_wise_sales_data!$A$2:$A$500,0),MATCH(resource!BK$2,INDIRECT("day_wise_sales_data!$B$1:$BZ$1"),0)),0)</f>
        <v>0</v>
      </c>
      <c r="BL656" s="3">
        <f ca="1">IFERROR(INDEX(INDIRECT("day_wise_sales_data!$B$2:$BZ$599"),MATCH(resource!$CC656,day_wise_sales_data!$A$2:$A$500,0),MATCH(resource!BL$2,INDIRECT("day_wise_sales_data!$B$1:$BZ$1"),0)),0)</f>
        <v>0</v>
      </c>
      <c r="BM656" s="3">
        <f ca="1">IFERROR(INDEX(INDIRECT("day_wise_sales_data!$B$2:$BZ$599"),MATCH(resource!$CC656,day_wise_sales_data!$A$2:$A$500,0),MATCH(resource!BM$2,INDIRECT("day_wise_sales_data!$B$1:$BZ$1"),0)),0)</f>
        <v>0</v>
      </c>
      <c r="BN656" s="3">
        <f ca="1">IFERROR(INDEX(INDIRECT("day_wise_sales_data!$B$2:$BZ$599"),MATCH(resource!$CC656,day_wise_sales_data!$A$2:$A$500,0),MATCH(resource!BN$2,INDIRECT("day_wise_sales_data!$B$1:$BZ$1"),0)),0)</f>
        <v>0</v>
      </c>
      <c r="BO656" s="3">
        <f ca="1">IFERROR(INDEX(INDIRECT("day_wise_sales_data!$B$2:$BZ$599"),MATCH(resource!$CC656,day_wise_sales_data!$A$2:$A$500,0),MATCH(resource!BO$2,INDIRECT("day_wise_sales_data!$B$1:$BZ$1"),0)),0)</f>
        <v>0</v>
      </c>
      <c r="BP656" s="3">
        <f ca="1">IFERROR(INDEX(INDIRECT("day_wise_sales_data!$B$2:$BZ$599"),MATCH(resource!$CC656,day_wise_sales_data!$A$2:$A$500,0),MATCH(resource!BP$2,INDIRECT("day_wise_sales_data!$B$1:$BZ$1"),0)),0)</f>
        <v>0</v>
      </c>
      <c r="BQ656" s="3">
        <f ca="1">IFERROR(INDEX(INDIRECT("day_wise_sales_data!$B$2:$BZ$599"),MATCH(resource!$CC656,day_wise_sales_data!$A$2:$A$500,0),MATCH(resource!BQ$2,INDIRECT("day_wise_sales_data!$B$1:$BZ$1"),0)),0)</f>
        <v>0</v>
      </c>
      <c r="BR656" s="3">
        <f ca="1">IFERROR(INDEX(INDIRECT("day_wise_sales_data!$B$2:$BZ$599"),MATCH(resource!$CC656,day_wise_sales_data!$A$2:$A$500,0),MATCH(resource!BR$2,INDIRECT("day_wise_sales_data!$B$1:$BZ$1"),0)),0)</f>
        <v>0</v>
      </c>
      <c r="BS656" s="3">
        <f ca="1">IFERROR(INDEX(INDIRECT("day_wise_sales_data!$B$2:$BZ$599"),MATCH(resource!$CC656,day_wise_sales_data!$A$2:$A$500,0),MATCH(resource!BS$2,INDIRECT("day_wise_sales_data!$B$1:$BZ$1"),0)),0)</f>
        <v>0</v>
      </c>
      <c r="BT656" s="3">
        <f ca="1">IFERROR(INDEX(INDIRECT("day_wise_sales_data!$B$2:$BZ$599"),MATCH(resource!$CC656,day_wise_sales_data!$A$2:$A$500,0),MATCH(resource!BT$2,INDIRECT("day_wise_sales_data!$B$1:$BZ$1"),0)),0)</f>
        <v>0</v>
      </c>
      <c r="BU656" s="3">
        <f ca="1">IFERROR(INDEX(INDIRECT("day_wise_sales_data!$B$2:$BZ$599"),MATCH(resource!$CC656,day_wise_sales_data!$A$2:$A$500,0),MATCH(resource!BU$2,INDIRECT("day_wise_sales_data!$B$1:$BZ$1"),0)),0)</f>
        <v>0</v>
      </c>
      <c r="BV656" s="3">
        <f ca="1">IFERROR(INDEX(INDIRECT("day_wise_sales_data!$B$2:$BZ$599"),MATCH(resource!$CC656,day_wise_sales_data!$A$2:$A$500,0),MATCH(resource!BV$2,INDIRECT("day_wise_sales_data!$B$1:$BZ$1"),0)),0)</f>
        <v>0</v>
      </c>
      <c r="BW656" s="3">
        <f ca="1">IFERROR(INDEX(INDIRECT("day_wise_sales_data!$B$2:$BZ$599"),MATCH(resource!$CC656,day_wise_sales_data!$A$2:$A$500,0),MATCH(resource!BW$2,INDIRECT("day_wise_sales_data!$B$1:$BZ$1"),0)),0)</f>
        <v>0</v>
      </c>
      <c r="BX656" s="3">
        <f ca="1">IFERROR(INDEX(INDIRECT("day_wise_sales_data!$B$2:$BZ$599"),MATCH(resource!$CC656,day_wise_sales_data!$A$2:$A$500,0),MATCH(resource!BX$2,INDIRECT("day_wise_sales_data!$B$1:$BZ$1"),0)),0)</f>
        <v>0</v>
      </c>
      <c r="BY656" s="3">
        <f ca="1">IFERROR(INDEX(INDIRECT("day_wise_sales_data!$B$2:$BZ$599"),MATCH(resource!$CC656,day_wise_sales_data!$A$2:$A$500,0),MATCH(resource!BY$2,INDIRECT("day_wise_sales_data!$B$1:$BZ$1"),0)),0)</f>
        <v>0</v>
      </c>
      <c r="BZ656" s="3">
        <f ca="1">IFERROR(INDEX(INDIRECT("day_wise_sales_data!$B$2:$BZ$599"),MATCH(resource!$CC656,day_wise_sales_data!$A$2:$A$500,0),MATCH(resource!BZ$2,INDIRECT("day_wise_sales_data!$B$1:$BZ$1"),0)),0)</f>
        <v>0</v>
      </c>
      <c r="CA656" s="3">
        <f ca="1">IFERROR(INDEX(INDIRECT("day_wise_sales_data!$B$2:$BZ$599"),MATCH(resource!$CC656,day_wise_sales_data!$A$2:$A$500,0),MATCH(resource!CA$2,INDIRECT("day_wise_sales_data!$B$1:$BZ$1"),0)),0)</f>
        <v>0</v>
      </c>
      <c r="CC656" s="4">
        <f>sales_data!H655</f>
        <v>0</v>
      </c>
      <c r="CD656" s="1">
        <v>654</v>
      </c>
      <c r="CE656" s="1" t="str">
        <f>IF(AQ656=report!$AQ$3,resource!CD656,"")</f>
        <v/>
      </c>
      <c r="CF656" s="5" t="str">
        <f>IFERROR(SMALL($CE$3:$CE$1001,ROWS($CE$3:CE656)),"")</f>
        <v/>
      </c>
      <c r="CH656">
        <f>IFERROR(VLOOKUP($CC656,data_pull!$E$22:$G$700,2,0),0)</f>
        <v>0</v>
      </c>
      <c r="DK656" s="3" t="str">
        <f>IFERROR(INDEX(COD_SALES!$B$5:$Z$500,MATCH(resource!$CC656,COD_SALES!$A$5:$A$500,0),MATCH(resource!DK$2,COD_SALES!$B$4:$Z$4,0)),"")</f>
        <v/>
      </c>
      <c r="DL656" s="3" t="str">
        <f>IFERROR(INDEX(COD_SALES!$B$5:$Z$500,MATCH(resource!$CC656,COD_SALES!$A$5:$A$500,0),MATCH(resource!DL$2,COD_SALES!$B$4:$Z$4,0)),"")</f>
        <v/>
      </c>
      <c r="DM656" s="3" t="str">
        <f>IFERROR(INDEX(COD_SALES!$B$5:$Z$500,MATCH(resource!$CC656,COD_SALES!$A$5:$A$500,0),MATCH(resource!DM$2,COD_SALES!$B$4:$Z$4,0)),"")</f>
        <v/>
      </c>
      <c r="DN656" s="3" t="str">
        <f>IFERROR(INDEX(COD_SALES!$B$5:$Z$500,MATCH(resource!$CC656,COD_SALES!$A$5:$A$500,0),MATCH(resource!DN$2,COD_SALES!$B$4:$Z$4,0)),"")</f>
        <v/>
      </c>
      <c r="DO656" s="3" t="str">
        <f>IFERROR(INDEX(COD_SALES!$B$5:$Z$500,MATCH(resource!$CC656,COD_SALES!$A$5:$A$500,0),MATCH(resource!DO$2,COD_SALES!$B$4:$Z$4,0)),"")</f>
        <v/>
      </c>
      <c r="DP656" s="3" t="str">
        <f>IFERROR(INDEX(COD_SALES!$B$5:$Z$500,MATCH(resource!$CC656,COD_SALES!$A$5:$A$500,0),MATCH(resource!DP$2,COD_SALES!$B$4:$Z$4,0)),"")</f>
        <v/>
      </c>
      <c r="DQ656" s="3" t="str">
        <f>IFERROR(INDEX(COD_SALES!$B$5:$Z$500,MATCH(resource!$CC656,COD_SALES!$A$5:$A$500,0),MATCH(resource!DQ$2,COD_SALES!$B$4:$Z$4,0)),"")</f>
        <v/>
      </c>
      <c r="DR656" s="3" t="str">
        <f>IFERROR(INDEX(COD_SALES!$B$5:$Z$500,MATCH(resource!$CC656,COD_SALES!$A$5:$A$500,0),MATCH(resource!DR$2,COD_SALES!$B$4:$Z$4,0)),"")</f>
        <v/>
      </c>
      <c r="DS656" s="3" t="str">
        <f>IFERROR(INDEX(COD_SALES!$B$5:$Z$500,MATCH(resource!$CC656,COD_SALES!$A$5:$A$500,0),MATCH(resource!DS$2,COD_SALES!$B$4:$Z$4,0)),"")</f>
        <v/>
      </c>
      <c r="DT656" s="3" t="str">
        <f>IFERROR(INDEX(COD_SALES!$B$5:$Z$500,MATCH(resource!$CC656,COD_SALES!$A$5:$A$500,0),MATCH(resource!DT$2,COD_SALES!$B$4:$Z$4,0)),"")</f>
        <v/>
      </c>
      <c r="DU656" s="3" t="str">
        <f>IFERROR(INDEX(COD_SALES!$B$5:$Z$500,MATCH(resource!$CC656,COD_SALES!$A$5:$A$500,0),MATCH(resource!DU$2,COD_SALES!$B$4:$Z$4,0)),"")</f>
        <v/>
      </c>
      <c r="DV656" s="3" t="str">
        <f>IFERROR(INDEX(COD_SALES!$B$5:$Z$500,MATCH(resource!$CC656,COD_SALES!$A$5:$A$500,0),MATCH(resource!DV$2,COD_SALES!$B$4:$Z$4,0)),"")</f>
        <v/>
      </c>
      <c r="DW656" s="3" t="str">
        <f>IFERROR(INDEX(COD_SALES!$B$5:$Z$500,MATCH(resource!$CC656,COD_SALES!$A$5:$A$500,0),MATCH(resource!DW$2,COD_SALES!$B$4:$Z$4,0)),"")</f>
        <v/>
      </c>
      <c r="DX656" s="3" t="str">
        <f>IFERROR(INDEX(COD_SALES!$B$5:$Z$500,MATCH(resource!$CC656,COD_SALES!$A$5:$A$500,0),MATCH(resource!DX$2,COD_SALES!$B$4:$Z$4,0)),"")</f>
        <v/>
      </c>
      <c r="DY656" s="3" t="str">
        <f>IFERROR(INDEX(COD_SALES!$B$5:$Z$500,MATCH(resource!$CC656,COD_SALES!$A$5:$A$500,0),MATCH(resource!DY$2,COD_SALES!$B$4:$Z$4,0)),"")</f>
        <v/>
      </c>
      <c r="DZ656" s="3" t="str">
        <f>IFERROR(INDEX(COD_SALES!$B$5:$Z$500,MATCH(resource!$CC656,COD_SALES!$A$5:$A$500,0),MATCH(resource!DZ$2,COD_SALES!$B$4:$Z$4,0)),"")</f>
        <v/>
      </c>
      <c r="EA656" s="3" t="str">
        <f>IFERROR(INDEX(COD_SALES!$B$5:$Z$500,MATCH(resource!$CC656,COD_SALES!$A$5:$A$500,0),MATCH(resource!EA$2,COD_SALES!$B$4:$Z$4,0)),"")</f>
        <v/>
      </c>
      <c r="EB656" s="3">
        <f t="shared" si="136"/>
        <v>0</v>
      </c>
      <c r="EW656" s="3">
        <f>IFERROR(VLOOKUP(CC656,data_pull!$AO$25:$AR$546,2,0),0)</f>
        <v>0</v>
      </c>
      <c r="EX656" s="1">
        <f>IFERROR(VLOOKUP(CC656,data_pull!$AO$25:$AR$546,4,0),0)</f>
        <v>0</v>
      </c>
    </row>
    <row r="657" spans="13:154" x14ac:dyDescent="0.25"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4">
        <f>sales_data!B656</f>
        <v>0</v>
      </c>
      <c r="AR657" s="4">
        <f>sales_data!C656</f>
        <v>0</v>
      </c>
      <c r="AS657" s="5" t="str">
        <f t="shared" si="135"/>
        <v/>
      </c>
      <c r="AT657" s="4">
        <f>sales_data!I656</f>
        <v>0</v>
      </c>
      <c r="AU657" s="4">
        <f>sales_data!W656</f>
        <v>0</v>
      </c>
      <c r="AV657" s="1">
        <f>sales_data!N656</f>
        <v>0</v>
      </c>
      <c r="AW657" s="1">
        <f>sales_data!P656</f>
        <v>0</v>
      </c>
      <c r="AX657" s="3">
        <f ca="1">IFERROR(INDEX(INDIRECT("day_wise_sales_data!$B$2:$BZ$599"),MATCH(resource!$CC657,day_wise_sales_data!$A$2:$A$500,0),MATCH(resource!AX$2,INDIRECT("day_wise_sales_data!$B$1:$BZ$1"),0)),0)</f>
        <v>0</v>
      </c>
      <c r="AY657" s="3">
        <f ca="1">IFERROR(INDEX(INDIRECT("day_wise_sales_data!$B$2:$BZ$599"),MATCH(resource!$CC657,day_wise_sales_data!$A$2:$A$500,0),MATCH(resource!AY$2,INDIRECT("day_wise_sales_data!$B$1:$BZ$1"),0)),0)</f>
        <v>0</v>
      </c>
      <c r="AZ657" s="3">
        <f ca="1">IFERROR(INDEX(INDIRECT("day_wise_sales_data!$B$2:$BZ$599"),MATCH(resource!$CC657,day_wise_sales_data!$A$2:$A$500,0),MATCH(resource!AZ$2,INDIRECT("day_wise_sales_data!$B$1:$BZ$1"),0)),0)</f>
        <v>0</v>
      </c>
      <c r="BA657" s="3">
        <f ca="1">IFERROR(INDEX(INDIRECT("day_wise_sales_data!$B$2:$BZ$599"),MATCH(resource!$CC657,day_wise_sales_data!$A$2:$A$500,0),MATCH(resource!BA$2,INDIRECT("day_wise_sales_data!$B$1:$BZ$1"),0)),0)</f>
        <v>0</v>
      </c>
      <c r="BB657" s="3">
        <f ca="1">IFERROR(INDEX(INDIRECT("day_wise_sales_data!$B$2:$BZ$599"),MATCH(resource!$CC657,day_wise_sales_data!$A$2:$A$500,0),MATCH(resource!BB$2,INDIRECT("day_wise_sales_data!$B$1:$BZ$1"),0)),0)</f>
        <v>0</v>
      </c>
      <c r="BC657" s="3">
        <f ca="1">IFERROR(INDEX(INDIRECT("day_wise_sales_data!$B$2:$BZ$599"),MATCH(resource!$CC657,day_wise_sales_data!$A$2:$A$500,0),MATCH(resource!BC$2,INDIRECT("day_wise_sales_data!$B$1:$BZ$1"),0)),0)</f>
        <v>0</v>
      </c>
      <c r="BD657" s="3">
        <f ca="1">IFERROR(INDEX(INDIRECT("day_wise_sales_data!$B$2:$BZ$599"),MATCH(resource!$CC657,day_wise_sales_data!$A$2:$A$500,0),MATCH(resource!BD$2,INDIRECT("day_wise_sales_data!$B$1:$BZ$1"),0)),0)</f>
        <v>0</v>
      </c>
      <c r="BE657" s="3">
        <f ca="1">IFERROR(INDEX(INDIRECT("day_wise_sales_data!$B$2:$BZ$599"),MATCH(resource!$CC657,day_wise_sales_data!$A$2:$A$500,0),MATCH(resource!BE$2,INDIRECT("day_wise_sales_data!$B$1:$BZ$1"),0)),0)</f>
        <v>0</v>
      </c>
      <c r="BF657" s="3">
        <f ca="1">IFERROR(INDEX(INDIRECT("day_wise_sales_data!$B$2:$BZ$599"),MATCH(resource!$CC657,day_wise_sales_data!$A$2:$A$500,0),MATCH(resource!BF$2,INDIRECT("day_wise_sales_data!$B$1:$BZ$1"),0)),0)</f>
        <v>0</v>
      </c>
      <c r="BG657" s="3">
        <f ca="1">IFERROR(INDEX(INDIRECT("day_wise_sales_data!$B$2:$BZ$599"),MATCH(resource!$CC657,day_wise_sales_data!$A$2:$A$500,0),MATCH(resource!BG$2,INDIRECT("day_wise_sales_data!$B$1:$BZ$1"),0)),0)</f>
        <v>0</v>
      </c>
      <c r="BH657" s="3">
        <f ca="1">IFERROR(INDEX(INDIRECT("day_wise_sales_data!$B$2:$BZ$599"),MATCH(resource!$CC657,day_wise_sales_data!$A$2:$A$500,0),MATCH(resource!BH$2,INDIRECT("day_wise_sales_data!$B$1:$BZ$1"),0)),0)</f>
        <v>0</v>
      </c>
      <c r="BI657" s="3">
        <f ca="1">IFERROR(INDEX(INDIRECT("day_wise_sales_data!$B$2:$BZ$599"),MATCH(resource!$CC657,day_wise_sales_data!$A$2:$A$500,0),MATCH(resource!BI$2,INDIRECT("day_wise_sales_data!$B$1:$BZ$1"),0)),0)</f>
        <v>0</v>
      </c>
      <c r="BJ657" s="3">
        <f ca="1">IFERROR(INDEX(INDIRECT("day_wise_sales_data!$B$2:$BZ$599"),MATCH(resource!$CC657,day_wise_sales_data!$A$2:$A$500,0),MATCH(resource!BJ$2,INDIRECT("day_wise_sales_data!$B$1:$BZ$1"),0)),0)</f>
        <v>0</v>
      </c>
      <c r="BK657" s="3">
        <f ca="1">IFERROR(INDEX(INDIRECT("day_wise_sales_data!$B$2:$BZ$599"),MATCH(resource!$CC657,day_wise_sales_data!$A$2:$A$500,0),MATCH(resource!BK$2,INDIRECT("day_wise_sales_data!$B$1:$BZ$1"),0)),0)</f>
        <v>0</v>
      </c>
      <c r="BL657" s="3">
        <f ca="1">IFERROR(INDEX(INDIRECT("day_wise_sales_data!$B$2:$BZ$599"),MATCH(resource!$CC657,day_wise_sales_data!$A$2:$A$500,0),MATCH(resource!BL$2,INDIRECT("day_wise_sales_data!$B$1:$BZ$1"),0)),0)</f>
        <v>0</v>
      </c>
      <c r="BM657" s="3">
        <f ca="1">IFERROR(INDEX(INDIRECT("day_wise_sales_data!$B$2:$BZ$599"),MATCH(resource!$CC657,day_wise_sales_data!$A$2:$A$500,0),MATCH(resource!BM$2,INDIRECT("day_wise_sales_data!$B$1:$BZ$1"),0)),0)</f>
        <v>0</v>
      </c>
      <c r="BN657" s="3">
        <f ca="1">IFERROR(INDEX(INDIRECT("day_wise_sales_data!$B$2:$BZ$599"),MATCH(resource!$CC657,day_wise_sales_data!$A$2:$A$500,0),MATCH(resource!BN$2,INDIRECT("day_wise_sales_data!$B$1:$BZ$1"),0)),0)</f>
        <v>0</v>
      </c>
      <c r="BO657" s="3">
        <f ca="1">IFERROR(INDEX(INDIRECT("day_wise_sales_data!$B$2:$BZ$599"),MATCH(resource!$CC657,day_wise_sales_data!$A$2:$A$500,0),MATCH(resource!BO$2,INDIRECT("day_wise_sales_data!$B$1:$BZ$1"),0)),0)</f>
        <v>0</v>
      </c>
      <c r="BP657" s="3">
        <f ca="1">IFERROR(INDEX(INDIRECT("day_wise_sales_data!$B$2:$BZ$599"),MATCH(resource!$CC657,day_wise_sales_data!$A$2:$A$500,0),MATCH(resource!BP$2,INDIRECT("day_wise_sales_data!$B$1:$BZ$1"),0)),0)</f>
        <v>0</v>
      </c>
      <c r="BQ657" s="3">
        <f ca="1">IFERROR(INDEX(INDIRECT("day_wise_sales_data!$B$2:$BZ$599"),MATCH(resource!$CC657,day_wise_sales_data!$A$2:$A$500,0),MATCH(resource!BQ$2,INDIRECT("day_wise_sales_data!$B$1:$BZ$1"),0)),0)</f>
        <v>0</v>
      </c>
      <c r="BR657" s="3">
        <f ca="1">IFERROR(INDEX(INDIRECT("day_wise_sales_data!$B$2:$BZ$599"),MATCH(resource!$CC657,day_wise_sales_data!$A$2:$A$500,0),MATCH(resource!BR$2,INDIRECT("day_wise_sales_data!$B$1:$BZ$1"),0)),0)</f>
        <v>0</v>
      </c>
      <c r="BS657" s="3">
        <f ca="1">IFERROR(INDEX(INDIRECT("day_wise_sales_data!$B$2:$BZ$599"),MATCH(resource!$CC657,day_wise_sales_data!$A$2:$A$500,0),MATCH(resource!BS$2,INDIRECT("day_wise_sales_data!$B$1:$BZ$1"),0)),0)</f>
        <v>0</v>
      </c>
      <c r="BT657" s="3">
        <f ca="1">IFERROR(INDEX(INDIRECT("day_wise_sales_data!$B$2:$BZ$599"),MATCH(resource!$CC657,day_wise_sales_data!$A$2:$A$500,0),MATCH(resource!BT$2,INDIRECT("day_wise_sales_data!$B$1:$BZ$1"),0)),0)</f>
        <v>0</v>
      </c>
      <c r="BU657" s="3">
        <f ca="1">IFERROR(INDEX(INDIRECT("day_wise_sales_data!$B$2:$BZ$599"),MATCH(resource!$CC657,day_wise_sales_data!$A$2:$A$500,0),MATCH(resource!BU$2,INDIRECT("day_wise_sales_data!$B$1:$BZ$1"),0)),0)</f>
        <v>0</v>
      </c>
      <c r="BV657" s="3">
        <f ca="1">IFERROR(INDEX(INDIRECT("day_wise_sales_data!$B$2:$BZ$599"),MATCH(resource!$CC657,day_wise_sales_data!$A$2:$A$500,0),MATCH(resource!BV$2,INDIRECT("day_wise_sales_data!$B$1:$BZ$1"),0)),0)</f>
        <v>0</v>
      </c>
      <c r="BW657" s="3">
        <f ca="1">IFERROR(INDEX(INDIRECT("day_wise_sales_data!$B$2:$BZ$599"),MATCH(resource!$CC657,day_wise_sales_data!$A$2:$A$500,0),MATCH(resource!BW$2,INDIRECT("day_wise_sales_data!$B$1:$BZ$1"),0)),0)</f>
        <v>0</v>
      </c>
      <c r="BX657" s="3">
        <f ca="1">IFERROR(INDEX(INDIRECT("day_wise_sales_data!$B$2:$BZ$599"),MATCH(resource!$CC657,day_wise_sales_data!$A$2:$A$500,0),MATCH(resource!BX$2,INDIRECT("day_wise_sales_data!$B$1:$BZ$1"),0)),0)</f>
        <v>0</v>
      </c>
      <c r="BY657" s="3">
        <f ca="1">IFERROR(INDEX(INDIRECT("day_wise_sales_data!$B$2:$BZ$599"),MATCH(resource!$CC657,day_wise_sales_data!$A$2:$A$500,0),MATCH(resource!BY$2,INDIRECT("day_wise_sales_data!$B$1:$BZ$1"),0)),0)</f>
        <v>0</v>
      </c>
      <c r="BZ657" s="3">
        <f ca="1">IFERROR(INDEX(INDIRECT("day_wise_sales_data!$B$2:$BZ$599"),MATCH(resource!$CC657,day_wise_sales_data!$A$2:$A$500,0),MATCH(resource!BZ$2,INDIRECT("day_wise_sales_data!$B$1:$BZ$1"),0)),0)</f>
        <v>0</v>
      </c>
      <c r="CA657" s="3">
        <f ca="1">IFERROR(INDEX(INDIRECT("day_wise_sales_data!$B$2:$BZ$599"),MATCH(resource!$CC657,day_wise_sales_data!$A$2:$A$500,0),MATCH(resource!CA$2,INDIRECT("day_wise_sales_data!$B$1:$BZ$1"),0)),0)</f>
        <v>0</v>
      </c>
      <c r="CC657" s="4">
        <f>sales_data!H656</f>
        <v>0</v>
      </c>
      <c r="CD657" s="1">
        <v>655</v>
      </c>
      <c r="CE657" s="1" t="str">
        <f>IF(AQ657=report!$AQ$3,resource!CD657,"")</f>
        <v/>
      </c>
      <c r="CF657" s="5" t="str">
        <f>IFERROR(SMALL($CE$3:$CE$1001,ROWS($CE$3:CE657)),"")</f>
        <v/>
      </c>
      <c r="CH657">
        <f>IFERROR(VLOOKUP($CC657,data_pull!$E$22:$G$700,2,0),0)</f>
        <v>0</v>
      </c>
      <c r="DK657" s="3" t="str">
        <f>IFERROR(INDEX(COD_SALES!$B$5:$Z$500,MATCH(resource!$CC657,COD_SALES!$A$5:$A$500,0),MATCH(resource!DK$2,COD_SALES!$B$4:$Z$4,0)),"")</f>
        <v/>
      </c>
      <c r="DL657" s="3" t="str">
        <f>IFERROR(INDEX(COD_SALES!$B$5:$Z$500,MATCH(resource!$CC657,COD_SALES!$A$5:$A$500,0),MATCH(resource!DL$2,COD_SALES!$B$4:$Z$4,0)),"")</f>
        <v/>
      </c>
      <c r="DM657" s="3" t="str">
        <f>IFERROR(INDEX(COD_SALES!$B$5:$Z$500,MATCH(resource!$CC657,COD_SALES!$A$5:$A$500,0),MATCH(resource!DM$2,COD_SALES!$B$4:$Z$4,0)),"")</f>
        <v/>
      </c>
      <c r="DN657" s="3" t="str">
        <f>IFERROR(INDEX(COD_SALES!$B$5:$Z$500,MATCH(resource!$CC657,COD_SALES!$A$5:$A$500,0),MATCH(resource!DN$2,COD_SALES!$B$4:$Z$4,0)),"")</f>
        <v/>
      </c>
      <c r="DO657" s="3" t="str">
        <f>IFERROR(INDEX(COD_SALES!$B$5:$Z$500,MATCH(resource!$CC657,COD_SALES!$A$5:$A$500,0),MATCH(resource!DO$2,COD_SALES!$B$4:$Z$4,0)),"")</f>
        <v/>
      </c>
      <c r="DP657" s="3" t="str">
        <f>IFERROR(INDEX(COD_SALES!$B$5:$Z$500,MATCH(resource!$CC657,COD_SALES!$A$5:$A$500,0),MATCH(resource!DP$2,COD_SALES!$B$4:$Z$4,0)),"")</f>
        <v/>
      </c>
      <c r="DQ657" s="3" t="str">
        <f>IFERROR(INDEX(COD_SALES!$B$5:$Z$500,MATCH(resource!$CC657,COD_SALES!$A$5:$A$500,0),MATCH(resource!DQ$2,COD_SALES!$B$4:$Z$4,0)),"")</f>
        <v/>
      </c>
      <c r="DR657" s="3" t="str">
        <f>IFERROR(INDEX(COD_SALES!$B$5:$Z$500,MATCH(resource!$CC657,COD_SALES!$A$5:$A$500,0),MATCH(resource!DR$2,COD_SALES!$B$4:$Z$4,0)),"")</f>
        <v/>
      </c>
      <c r="DS657" s="3" t="str">
        <f>IFERROR(INDEX(COD_SALES!$B$5:$Z$500,MATCH(resource!$CC657,COD_SALES!$A$5:$A$500,0),MATCH(resource!DS$2,COD_SALES!$B$4:$Z$4,0)),"")</f>
        <v/>
      </c>
      <c r="DT657" s="3" t="str">
        <f>IFERROR(INDEX(COD_SALES!$B$5:$Z$500,MATCH(resource!$CC657,COD_SALES!$A$5:$A$500,0),MATCH(resource!DT$2,COD_SALES!$B$4:$Z$4,0)),"")</f>
        <v/>
      </c>
      <c r="DU657" s="3" t="str">
        <f>IFERROR(INDEX(COD_SALES!$B$5:$Z$500,MATCH(resource!$CC657,COD_SALES!$A$5:$A$500,0),MATCH(resource!DU$2,COD_SALES!$B$4:$Z$4,0)),"")</f>
        <v/>
      </c>
      <c r="DV657" s="3" t="str">
        <f>IFERROR(INDEX(COD_SALES!$B$5:$Z$500,MATCH(resource!$CC657,COD_SALES!$A$5:$A$500,0),MATCH(resource!DV$2,COD_SALES!$B$4:$Z$4,0)),"")</f>
        <v/>
      </c>
      <c r="DW657" s="3" t="str">
        <f>IFERROR(INDEX(COD_SALES!$B$5:$Z$500,MATCH(resource!$CC657,COD_SALES!$A$5:$A$500,0),MATCH(resource!DW$2,COD_SALES!$B$4:$Z$4,0)),"")</f>
        <v/>
      </c>
      <c r="DX657" s="3" t="str">
        <f>IFERROR(INDEX(COD_SALES!$B$5:$Z$500,MATCH(resource!$CC657,COD_SALES!$A$5:$A$500,0),MATCH(resource!DX$2,COD_SALES!$B$4:$Z$4,0)),"")</f>
        <v/>
      </c>
      <c r="DY657" s="3" t="str">
        <f>IFERROR(INDEX(COD_SALES!$B$5:$Z$500,MATCH(resource!$CC657,COD_SALES!$A$5:$A$500,0),MATCH(resource!DY$2,COD_SALES!$B$4:$Z$4,0)),"")</f>
        <v/>
      </c>
      <c r="DZ657" s="3" t="str">
        <f>IFERROR(INDEX(COD_SALES!$B$5:$Z$500,MATCH(resource!$CC657,COD_SALES!$A$5:$A$500,0),MATCH(resource!DZ$2,COD_SALES!$B$4:$Z$4,0)),"")</f>
        <v/>
      </c>
      <c r="EA657" s="3" t="str">
        <f>IFERROR(INDEX(COD_SALES!$B$5:$Z$500,MATCH(resource!$CC657,COD_SALES!$A$5:$A$500,0),MATCH(resource!EA$2,COD_SALES!$B$4:$Z$4,0)),"")</f>
        <v/>
      </c>
      <c r="EB657" s="3">
        <f t="shared" si="136"/>
        <v>0</v>
      </c>
      <c r="EW657" s="3">
        <f>IFERROR(VLOOKUP(CC657,data_pull!$AO$25:$AR$546,2,0),0)</f>
        <v>0</v>
      </c>
      <c r="EX657" s="1">
        <f>IFERROR(VLOOKUP(CC657,data_pull!$AO$25:$AR$546,4,0),0)</f>
        <v>0</v>
      </c>
    </row>
    <row r="658" spans="13:154" x14ac:dyDescent="0.25"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4">
        <f>sales_data!B657</f>
        <v>0</v>
      </c>
      <c r="AR658" s="4">
        <f>sales_data!C657</f>
        <v>0</v>
      </c>
      <c r="AS658" s="5" t="str">
        <f t="shared" si="135"/>
        <v/>
      </c>
      <c r="AT658" s="4">
        <f>sales_data!I657</f>
        <v>0</v>
      </c>
      <c r="AU658" s="4">
        <f>sales_data!W657</f>
        <v>0</v>
      </c>
      <c r="AV658" s="1">
        <f>sales_data!N657</f>
        <v>0</v>
      </c>
      <c r="AW658" s="1">
        <f>sales_data!P657</f>
        <v>0</v>
      </c>
      <c r="AX658" s="3">
        <f ca="1">IFERROR(INDEX(INDIRECT("day_wise_sales_data!$B$2:$BZ$599"),MATCH(resource!$CC658,day_wise_sales_data!$A$2:$A$500,0),MATCH(resource!AX$2,INDIRECT("day_wise_sales_data!$B$1:$BZ$1"),0)),0)</f>
        <v>0</v>
      </c>
      <c r="AY658" s="3">
        <f ca="1">IFERROR(INDEX(INDIRECT("day_wise_sales_data!$B$2:$BZ$599"),MATCH(resource!$CC658,day_wise_sales_data!$A$2:$A$500,0),MATCH(resource!AY$2,INDIRECT("day_wise_sales_data!$B$1:$BZ$1"),0)),0)</f>
        <v>0</v>
      </c>
      <c r="AZ658" s="3">
        <f ca="1">IFERROR(INDEX(INDIRECT("day_wise_sales_data!$B$2:$BZ$599"),MATCH(resource!$CC658,day_wise_sales_data!$A$2:$A$500,0),MATCH(resource!AZ$2,INDIRECT("day_wise_sales_data!$B$1:$BZ$1"),0)),0)</f>
        <v>0</v>
      </c>
      <c r="BA658" s="3">
        <f ca="1">IFERROR(INDEX(INDIRECT("day_wise_sales_data!$B$2:$BZ$599"),MATCH(resource!$CC658,day_wise_sales_data!$A$2:$A$500,0),MATCH(resource!BA$2,INDIRECT("day_wise_sales_data!$B$1:$BZ$1"),0)),0)</f>
        <v>0</v>
      </c>
      <c r="BB658" s="3">
        <f ca="1">IFERROR(INDEX(INDIRECT("day_wise_sales_data!$B$2:$BZ$599"),MATCH(resource!$CC658,day_wise_sales_data!$A$2:$A$500,0),MATCH(resource!BB$2,INDIRECT("day_wise_sales_data!$B$1:$BZ$1"),0)),0)</f>
        <v>0</v>
      </c>
      <c r="BC658" s="3">
        <f ca="1">IFERROR(INDEX(INDIRECT("day_wise_sales_data!$B$2:$BZ$599"),MATCH(resource!$CC658,day_wise_sales_data!$A$2:$A$500,0),MATCH(resource!BC$2,INDIRECT("day_wise_sales_data!$B$1:$BZ$1"),0)),0)</f>
        <v>0</v>
      </c>
      <c r="BD658" s="3">
        <f ca="1">IFERROR(INDEX(INDIRECT("day_wise_sales_data!$B$2:$BZ$599"),MATCH(resource!$CC658,day_wise_sales_data!$A$2:$A$500,0),MATCH(resource!BD$2,INDIRECT("day_wise_sales_data!$B$1:$BZ$1"),0)),0)</f>
        <v>0</v>
      </c>
      <c r="BE658" s="3">
        <f ca="1">IFERROR(INDEX(INDIRECT("day_wise_sales_data!$B$2:$BZ$599"),MATCH(resource!$CC658,day_wise_sales_data!$A$2:$A$500,0),MATCH(resource!BE$2,INDIRECT("day_wise_sales_data!$B$1:$BZ$1"),0)),0)</f>
        <v>0</v>
      </c>
      <c r="BF658" s="3">
        <f ca="1">IFERROR(INDEX(INDIRECT("day_wise_sales_data!$B$2:$BZ$599"),MATCH(resource!$CC658,day_wise_sales_data!$A$2:$A$500,0),MATCH(resource!BF$2,INDIRECT("day_wise_sales_data!$B$1:$BZ$1"),0)),0)</f>
        <v>0</v>
      </c>
      <c r="BG658" s="3">
        <f ca="1">IFERROR(INDEX(INDIRECT("day_wise_sales_data!$B$2:$BZ$599"),MATCH(resource!$CC658,day_wise_sales_data!$A$2:$A$500,0),MATCH(resource!BG$2,INDIRECT("day_wise_sales_data!$B$1:$BZ$1"),0)),0)</f>
        <v>0</v>
      </c>
      <c r="BH658" s="3">
        <f ca="1">IFERROR(INDEX(INDIRECT("day_wise_sales_data!$B$2:$BZ$599"),MATCH(resource!$CC658,day_wise_sales_data!$A$2:$A$500,0),MATCH(resource!BH$2,INDIRECT("day_wise_sales_data!$B$1:$BZ$1"),0)),0)</f>
        <v>0</v>
      </c>
      <c r="BI658" s="3">
        <f ca="1">IFERROR(INDEX(INDIRECT("day_wise_sales_data!$B$2:$BZ$599"),MATCH(resource!$CC658,day_wise_sales_data!$A$2:$A$500,0),MATCH(resource!BI$2,INDIRECT("day_wise_sales_data!$B$1:$BZ$1"),0)),0)</f>
        <v>0</v>
      </c>
      <c r="BJ658" s="3">
        <f ca="1">IFERROR(INDEX(INDIRECT("day_wise_sales_data!$B$2:$BZ$599"),MATCH(resource!$CC658,day_wise_sales_data!$A$2:$A$500,0),MATCH(resource!BJ$2,INDIRECT("day_wise_sales_data!$B$1:$BZ$1"),0)),0)</f>
        <v>0</v>
      </c>
      <c r="BK658" s="3">
        <f ca="1">IFERROR(INDEX(INDIRECT("day_wise_sales_data!$B$2:$BZ$599"),MATCH(resource!$CC658,day_wise_sales_data!$A$2:$A$500,0),MATCH(resource!BK$2,INDIRECT("day_wise_sales_data!$B$1:$BZ$1"),0)),0)</f>
        <v>0</v>
      </c>
      <c r="BL658" s="3">
        <f ca="1">IFERROR(INDEX(INDIRECT("day_wise_sales_data!$B$2:$BZ$599"),MATCH(resource!$CC658,day_wise_sales_data!$A$2:$A$500,0),MATCH(resource!BL$2,INDIRECT("day_wise_sales_data!$B$1:$BZ$1"),0)),0)</f>
        <v>0</v>
      </c>
      <c r="BM658" s="3">
        <f ca="1">IFERROR(INDEX(INDIRECT("day_wise_sales_data!$B$2:$BZ$599"),MATCH(resource!$CC658,day_wise_sales_data!$A$2:$A$500,0),MATCH(resource!BM$2,INDIRECT("day_wise_sales_data!$B$1:$BZ$1"),0)),0)</f>
        <v>0</v>
      </c>
      <c r="BN658" s="3">
        <f ca="1">IFERROR(INDEX(INDIRECT("day_wise_sales_data!$B$2:$BZ$599"),MATCH(resource!$CC658,day_wise_sales_data!$A$2:$A$500,0),MATCH(resource!BN$2,INDIRECT("day_wise_sales_data!$B$1:$BZ$1"),0)),0)</f>
        <v>0</v>
      </c>
      <c r="BO658" s="3">
        <f ca="1">IFERROR(INDEX(INDIRECT("day_wise_sales_data!$B$2:$BZ$599"),MATCH(resource!$CC658,day_wise_sales_data!$A$2:$A$500,0),MATCH(resource!BO$2,INDIRECT("day_wise_sales_data!$B$1:$BZ$1"),0)),0)</f>
        <v>0</v>
      </c>
      <c r="BP658" s="3">
        <f ca="1">IFERROR(INDEX(INDIRECT("day_wise_sales_data!$B$2:$BZ$599"),MATCH(resource!$CC658,day_wise_sales_data!$A$2:$A$500,0),MATCH(resource!BP$2,INDIRECT("day_wise_sales_data!$B$1:$BZ$1"),0)),0)</f>
        <v>0</v>
      </c>
      <c r="BQ658" s="3">
        <f ca="1">IFERROR(INDEX(INDIRECT("day_wise_sales_data!$B$2:$BZ$599"),MATCH(resource!$CC658,day_wise_sales_data!$A$2:$A$500,0),MATCH(resource!BQ$2,INDIRECT("day_wise_sales_data!$B$1:$BZ$1"),0)),0)</f>
        <v>0</v>
      </c>
      <c r="BR658" s="3">
        <f ca="1">IFERROR(INDEX(INDIRECT("day_wise_sales_data!$B$2:$BZ$599"),MATCH(resource!$CC658,day_wise_sales_data!$A$2:$A$500,0),MATCH(resource!BR$2,INDIRECT("day_wise_sales_data!$B$1:$BZ$1"),0)),0)</f>
        <v>0</v>
      </c>
      <c r="BS658" s="3">
        <f ca="1">IFERROR(INDEX(INDIRECT("day_wise_sales_data!$B$2:$BZ$599"),MATCH(resource!$CC658,day_wise_sales_data!$A$2:$A$500,0),MATCH(resource!BS$2,INDIRECT("day_wise_sales_data!$B$1:$BZ$1"),0)),0)</f>
        <v>0</v>
      </c>
      <c r="BT658" s="3">
        <f ca="1">IFERROR(INDEX(INDIRECT("day_wise_sales_data!$B$2:$BZ$599"),MATCH(resource!$CC658,day_wise_sales_data!$A$2:$A$500,0),MATCH(resource!BT$2,INDIRECT("day_wise_sales_data!$B$1:$BZ$1"),0)),0)</f>
        <v>0</v>
      </c>
      <c r="BU658" s="3">
        <f ca="1">IFERROR(INDEX(INDIRECT("day_wise_sales_data!$B$2:$BZ$599"),MATCH(resource!$CC658,day_wise_sales_data!$A$2:$A$500,0),MATCH(resource!BU$2,INDIRECT("day_wise_sales_data!$B$1:$BZ$1"),0)),0)</f>
        <v>0</v>
      </c>
      <c r="BV658" s="3">
        <f ca="1">IFERROR(INDEX(INDIRECT("day_wise_sales_data!$B$2:$BZ$599"),MATCH(resource!$CC658,day_wise_sales_data!$A$2:$A$500,0),MATCH(resource!BV$2,INDIRECT("day_wise_sales_data!$B$1:$BZ$1"),0)),0)</f>
        <v>0</v>
      </c>
      <c r="BW658" s="3">
        <f ca="1">IFERROR(INDEX(INDIRECT("day_wise_sales_data!$B$2:$BZ$599"),MATCH(resource!$CC658,day_wise_sales_data!$A$2:$A$500,0),MATCH(resource!BW$2,INDIRECT("day_wise_sales_data!$B$1:$BZ$1"),0)),0)</f>
        <v>0</v>
      </c>
      <c r="BX658" s="3">
        <f ca="1">IFERROR(INDEX(INDIRECT("day_wise_sales_data!$B$2:$BZ$599"),MATCH(resource!$CC658,day_wise_sales_data!$A$2:$A$500,0),MATCH(resource!BX$2,INDIRECT("day_wise_sales_data!$B$1:$BZ$1"),0)),0)</f>
        <v>0</v>
      </c>
      <c r="BY658" s="3">
        <f ca="1">IFERROR(INDEX(INDIRECT("day_wise_sales_data!$B$2:$BZ$599"),MATCH(resource!$CC658,day_wise_sales_data!$A$2:$A$500,0),MATCH(resource!BY$2,INDIRECT("day_wise_sales_data!$B$1:$BZ$1"),0)),0)</f>
        <v>0</v>
      </c>
      <c r="BZ658" s="3">
        <f ca="1">IFERROR(INDEX(INDIRECT("day_wise_sales_data!$B$2:$BZ$599"),MATCH(resource!$CC658,day_wise_sales_data!$A$2:$A$500,0),MATCH(resource!BZ$2,INDIRECT("day_wise_sales_data!$B$1:$BZ$1"),0)),0)</f>
        <v>0</v>
      </c>
      <c r="CA658" s="3">
        <f ca="1">IFERROR(INDEX(INDIRECT("day_wise_sales_data!$B$2:$BZ$599"),MATCH(resource!$CC658,day_wise_sales_data!$A$2:$A$500,0),MATCH(resource!CA$2,INDIRECT("day_wise_sales_data!$B$1:$BZ$1"),0)),0)</f>
        <v>0</v>
      </c>
      <c r="CC658" s="4">
        <f>sales_data!H657</f>
        <v>0</v>
      </c>
      <c r="CD658" s="1">
        <v>656</v>
      </c>
      <c r="CE658" s="1" t="str">
        <f>IF(AQ658=report!$AQ$3,resource!CD658,"")</f>
        <v/>
      </c>
      <c r="CF658" s="5" t="str">
        <f>IFERROR(SMALL($CE$3:$CE$1001,ROWS($CE$3:CE658)),"")</f>
        <v/>
      </c>
      <c r="CH658">
        <f>IFERROR(VLOOKUP($CC658,data_pull!$E$22:$G$700,2,0),0)</f>
        <v>0</v>
      </c>
      <c r="DK658" s="3" t="str">
        <f>IFERROR(INDEX(COD_SALES!$B$5:$Z$500,MATCH(resource!$CC658,COD_SALES!$A$5:$A$500,0),MATCH(resource!DK$2,COD_SALES!$B$4:$Z$4,0)),"")</f>
        <v/>
      </c>
      <c r="DL658" s="3" t="str">
        <f>IFERROR(INDEX(COD_SALES!$B$5:$Z$500,MATCH(resource!$CC658,COD_SALES!$A$5:$A$500,0),MATCH(resource!DL$2,COD_SALES!$B$4:$Z$4,0)),"")</f>
        <v/>
      </c>
      <c r="DM658" s="3" t="str">
        <f>IFERROR(INDEX(COD_SALES!$B$5:$Z$500,MATCH(resource!$CC658,COD_SALES!$A$5:$A$500,0),MATCH(resource!DM$2,COD_SALES!$B$4:$Z$4,0)),"")</f>
        <v/>
      </c>
      <c r="DN658" s="3" t="str">
        <f>IFERROR(INDEX(COD_SALES!$B$5:$Z$500,MATCH(resource!$CC658,COD_SALES!$A$5:$A$500,0),MATCH(resource!DN$2,COD_SALES!$B$4:$Z$4,0)),"")</f>
        <v/>
      </c>
      <c r="DO658" s="3" t="str">
        <f>IFERROR(INDEX(COD_SALES!$B$5:$Z$500,MATCH(resource!$CC658,COD_SALES!$A$5:$A$500,0),MATCH(resource!DO$2,COD_SALES!$B$4:$Z$4,0)),"")</f>
        <v/>
      </c>
      <c r="DP658" s="3" t="str">
        <f>IFERROR(INDEX(COD_SALES!$B$5:$Z$500,MATCH(resource!$CC658,COD_SALES!$A$5:$A$500,0),MATCH(resource!DP$2,COD_SALES!$B$4:$Z$4,0)),"")</f>
        <v/>
      </c>
      <c r="DQ658" s="3" t="str">
        <f>IFERROR(INDEX(COD_SALES!$B$5:$Z$500,MATCH(resource!$CC658,COD_SALES!$A$5:$A$500,0),MATCH(resource!DQ$2,COD_SALES!$B$4:$Z$4,0)),"")</f>
        <v/>
      </c>
      <c r="DR658" s="3" t="str">
        <f>IFERROR(INDEX(COD_SALES!$B$5:$Z$500,MATCH(resource!$CC658,COD_SALES!$A$5:$A$500,0),MATCH(resource!DR$2,COD_SALES!$B$4:$Z$4,0)),"")</f>
        <v/>
      </c>
      <c r="DS658" s="3" t="str">
        <f>IFERROR(INDEX(COD_SALES!$B$5:$Z$500,MATCH(resource!$CC658,COD_SALES!$A$5:$A$500,0),MATCH(resource!DS$2,COD_SALES!$B$4:$Z$4,0)),"")</f>
        <v/>
      </c>
      <c r="DT658" s="3" t="str">
        <f>IFERROR(INDEX(COD_SALES!$B$5:$Z$500,MATCH(resource!$CC658,COD_SALES!$A$5:$A$500,0),MATCH(resource!DT$2,COD_SALES!$B$4:$Z$4,0)),"")</f>
        <v/>
      </c>
      <c r="DU658" s="3" t="str">
        <f>IFERROR(INDEX(COD_SALES!$B$5:$Z$500,MATCH(resource!$CC658,COD_SALES!$A$5:$A$500,0),MATCH(resource!DU$2,COD_SALES!$B$4:$Z$4,0)),"")</f>
        <v/>
      </c>
      <c r="DV658" s="3" t="str">
        <f>IFERROR(INDEX(COD_SALES!$B$5:$Z$500,MATCH(resource!$CC658,COD_SALES!$A$5:$A$500,0),MATCH(resource!DV$2,COD_SALES!$B$4:$Z$4,0)),"")</f>
        <v/>
      </c>
      <c r="DW658" s="3" t="str">
        <f>IFERROR(INDEX(COD_SALES!$B$5:$Z$500,MATCH(resource!$CC658,COD_SALES!$A$5:$A$500,0),MATCH(resource!DW$2,COD_SALES!$B$4:$Z$4,0)),"")</f>
        <v/>
      </c>
      <c r="DX658" s="3" t="str">
        <f>IFERROR(INDEX(COD_SALES!$B$5:$Z$500,MATCH(resource!$CC658,COD_SALES!$A$5:$A$500,0),MATCH(resource!DX$2,COD_SALES!$B$4:$Z$4,0)),"")</f>
        <v/>
      </c>
      <c r="DY658" s="3" t="str">
        <f>IFERROR(INDEX(COD_SALES!$B$5:$Z$500,MATCH(resource!$CC658,COD_SALES!$A$5:$A$500,0),MATCH(resource!DY$2,COD_SALES!$B$4:$Z$4,0)),"")</f>
        <v/>
      </c>
      <c r="DZ658" s="3" t="str">
        <f>IFERROR(INDEX(COD_SALES!$B$5:$Z$500,MATCH(resource!$CC658,COD_SALES!$A$5:$A$500,0),MATCH(resource!DZ$2,COD_SALES!$B$4:$Z$4,0)),"")</f>
        <v/>
      </c>
      <c r="EA658" s="3" t="str">
        <f>IFERROR(INDEX(COD_SALES!$B$5:$Z$500,MATCH(resource!$CC658,COD_SALES!$A$5:$A$500,0),MATCH(resource!EA$2,COD_SALES!$B$4:$Z$4,0)),"")</f>
        <v/>
      </c>
      <c r="EB658" s="3">
        <f t="shared" si="136"/>
        <v>0</v>
      </c>
      <c r="EW658" s="3">
        <f>IFERROR(VLOOKUP(CC658,data_pull!$AO$25:$AR$546,2,0),0)</f>
        <v>0</v>
      </c>
      <c r="EX658" s="1">
        <f>IFERROR(VLOOKUP(CC658,data_pull!$AO$25:$AR$546,4,0),0)</f>
        <v>0</v>
      </c>
    </row>
    <row r="659" spans="13:154" x14ac:dyDescent="0.25"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4">
        <f>sales_data!B658</f>
        <v>0</v>
      </c>
      <c r="AR659" s="4">
        <f>sales_data!C658</f>
        <v>0</v>
      </c>
      <c r="AS659" s="5" t="str">
        <f t="shared" si="135"/>
        <v/>
      </c>
      <c r="AT659" s="4">
        <f>sales_data!I658</f>
        <v>0</v>
      </c>
      <c r="AU659" s="4">
        <f>sales_data!W658</f>
        <v>0</v>
      </c>
      <c r="AV659" s="1">
        <f>sales_data!N658</f>
        <v>0</v>
      </c>
      <c r="AW659" s="1">
        <f>sales_data!P658</f>
        <v>0</v>
      </c>
      <c r="AX659" s="3">
        <f ca="1">IFERROR(INDEX(INDIRECT("day_wise_sales_data!$B$2:$BZ$599"),MATCH(resource!$CC659,day_wise_sales_data!$A$2:$A$500,0),MATCH(resource!AX$2,INDIRECT("day_wise_sales_data!$B$1:$BZ$1"),0)),0)</f>
        <v>0</v>
      </c>
      <c r="AY659" s="3">
        <f ca="1">IFERROR(INDEX(INDIRECT("day_wise_sales_data!$B$2:$BZ$599"),MATCH(resource!$CC659,day_wise_sales_data!$A$2:$A$500,0),MATCH(resource!AY$2,INDIRECT("day_wise_sales_data!$B$1:$BZ$1"),0)),0)</f>
        <v>0</v>
      </c>
      <c r="AZ659" s="3">
        <f ca="1">IFERROR(INDEX(INDIRECT("day_wise_sales_data!$B$2:$BZ$599"),MATCH(resource!$CC659,day_wise_sales_data!$A$2:$A$500,0),MATCH(resource!AZ$2,INDIRECT("day_wise_sales_data!$B$1:$BZ$1"),0)),0)</f>
        <v>0</v>
      </c>
      <c r="BA659" s="3">
        <f ca="1">IFERROR(INDEX(INDIRECT("day_wise_sales_data!$B$2:$BZ$599"),MATCH(resource!$CC659,day_wise_sales_data!$A$2:$A$500,0),MATCH(resource!BA$2,INDIRECT("day_wise_sales_data!$B$1:$BZ$1"),0)),0)</f>
        <v>0</v>
      </c>
      <c r="BB659" s="3">
        <f ca="1">IFERROR(INDEX(INDIRECT("day_wise_sales_data!$B$2:$BZ$599"),MATCH(resource!$CC659,day_wise_sales_data!$A$2:$A$500,0),MATCH(resource!BB$2,INDIRECT("day_wise_sales_data!$B$1:$BZ$1"),0)),0)</f>
        <v>0</v>
      </c>
      <c r="BC659" s="3">
        <f ca="1">IFERROR(INDEX(INDIRECT("day_wise_sales_data!$B$2:$BZ$599"),MATCH(resource!$CC659,day_wise_sales_data!$A$2:$A$500,0),MATCH(resource!BC$2,INDIRECT("day_wise_sales_data!$B$1:$BZ$1"),0)),0)</f>
        <v>0</v>
      </c>
      <c r="BD659" s="3">
        <f ca="1">IFERROR(INDEX(INDIRECT("day_wise_sales_data!$B$2:$BZ$599"),MATCH(resource!$CC659,day_wise_sales_data!$A$2:$A$500,0),MATCH(resource!BD$2,INDIRECT("day_wise_sales_data!$B$1:$BZ$1"),0)),0)</f>
        <v>0</v>
      </c>
      <c r="BE659" s="3">
        <f ca="1">IFERROR(INDEX(INDIRECT("day_wise_sales_data!$B$2:$BZ$599"),MATCH(resource!$CC659,day_wise_sales_data!$A$2:$A$500,0),MATCH(resource!BE$2,INDIRECT("day_wise_sales_data!$B$1:$BZ$1"),0)),0)</f>
        <v>0</v>
      </c>
      <c r="BF659" s="3">
        <f ca="1">IFERROR(INDEX(INDIRECT("day_wise_sales_data!$B$2:$BZ$599"),MATCH(resource!$CC659,day_wise_sales_data!$A$2:$A$500,0),MATCH(resource!BF$2,INDIRECT("day_wise_sales_data!$B$1:$BZ$1"),0)),0)</f>
        <v>0</v>
      </c>
      <c r="BG659" s="3">
        <f ca="1">IFERROR(INDEX(INDIRECT("day_wise_sales_data!$B$2:$BZ$599"),MATCH(resource!$CC659,day_wise_sales_data!$A$2:$A$500,0),MATCH(resource!BG$2,INDIRECT("day_wise_sales_data!$B$1:$BZ$1"),0)),0)</f>
        <v>0</v>
      </c>
      <c r="BH659" s="3">
        <f ca="1">IFERROR(INDEX(INDIRECT("day_wise_sales_data!$B$2:$BZ$599"),MATCH(resource!$CC659,day_wise_sales_data!$A$2:$A$500,0),MATCH(resource!BH$2,INDIRECT("day_wise_sales_data!$B$1:$BZ$1"),0)),0)</f>
        <v>0</v>
      </c>
      <c r="BI659" s="3">
        <f ca="1">IFERROR(INDEX(INDIRECT("day_wise_sales_data!$B$2:$BZ$599"),MATCH(resource!$CC659,day_wise_sales_data!$A$2:$A$500,0),MATCH(resource!BI$2,INDIRECT("day_wise_sales_data!$B$1:$BZ$1"),0)),0)</f>
        <v>0</v>
      </c>
      <c r="BJ659" s="3">
        <f ca="1">IFERROR(INDEX(INDIRECT("day_wise_sales_data!$B$2:$BZ$599"),MATCH(resource!$CC659,day_wise_sales_data!$A$2:$A$500,0),MATCH(resource!BJ$2,INDIRECT("day_wise_sales_data!$B$1:$BZ$1"),0)),0)</f>
        <v>0</v>
      </c>
      <c r="BK659" s="3">
        <f ca="1">IFERROR(INDEX(INDIRECT("day_wise_sales_data!$B$2:$BZ$599"),MATCH(resource!$CC659,day_wise_sales_data!$A$2:$A$500,0),MATCH(resource!BK$2,INDIRECT("day_wise_sales_data!$B$1:$BZ$1"),0)),0)</f>
        <v>0</v>
      </c>
      <c r="BL659" s="3">
        <f ca="1">IFERROR(INDEX(INDIRECT("day_wise_sales_data!$B$2:$BZ$599"),MATCH(resource!$CC659,day_wise_sales_data!$A$2:$A$500,0),MATCH(resource!BL$2,INDIRECT("day_wise_sales_data!$B$1:$BZ$1"),0)),0)</f>
        <v>0</v>
      </c>
      <c r="BM659" s="3">
        <f ca="1">IFERROR(INDEX(INDIRECT("day_wise_sales_data!$B$2:$BZ$599"),MATCH(resource!$CC659,day_wise_sales_data!$A$2:$A$500,0),MATCH(resource!BM$2,INDIRECT("day_wise_sales_data!$B$1:$BZ$1"),0)),0)</f>
        <v>0</v>
      </c>
      <c r="BN659" s="3">
        <f ca="1">IFERROR(INDEX(INDIRECT("day_wise_sales_data!$B$2:$BZ$599"),MATCH(resource!$CC659,day_wise_sales_data!$A$2:$A$500,0),MATCH(resource!BN$2,INDIRECT("day_wise_sales_data!$B$1:$BZ$1"),0)),0)</f>
        <v>0</v>
      </c>
      <c r="BO659" s="3">
        <f ca="1">IFERROR(INDEX(INDIRECT("day_wise_sales_data!$B$2:$BZ$599"),MATCH(resource!$CC659,day_wise_sales_data!$A$2:$A$500,0),MATCH(resource!BO$2,INDIRECT("day_wise_sales_data!$B$1:$BZ$1"),0)),0)</f>
        <v>0</v>
      </c>
      <c r="BP659" s="3">
        <f ca="1">IFERROR(INDEX(INDIRECT("day_wise_sales_data!$B$2:$BZ$599"),MATCH(resource!$CC659,day_wise_sales_data!$A$2:$A$500,0),MATCH(resource!BP$2,INDIRECT("day_wise_sales_data!$B$1:$BZ$1"),0)),0)</f>
        <v>0</v>
      </c>
      <c r="BQ659" s="3">
        <f ca="1">IFERROR(INDEX(INDIRECT("day_wise_sales_data!$B$2:$BZ$599"),MATCH(resource!$CC659,day_wise_sales_data!$A$2:$A$500,0),MATCH(resource!BQ$2,INDIRECT("day_wise_sales_data!$B$1:$BZ$1"),0)),0)</f>
        <v>0</v>
      </c>
      <c r="BR659" s="3">
        <f ca="1">IFERROR(INDEX(INDIRECT("day_wise_sales_data!$B$2:$BZ$599"),MATCH(resource!$CC659,day_wise_sales_data!$A$2:$A$500,0),MATCH(resource!BR$2,INDIRECT("day_wise_sales_data!$B$1:$BZ$1"),0)),0)</f>
        <v>0</v>
      </c>
      <c r="BS659" s="3">
        <f ca="1">IFERROR(INDEX(INDIRECT("day_wise_sales_data!$B$2:$BZ$599"),MATCH(resource!$CC659,day_wise_sales_data!$A$2:$A$500,0),MATCH(resource!BS$2,INDIRECT("day_wise_sales_data!$B$1:$BZ$1"),0)),0)</f>
        <v>0</v>
      </c>
      <c r="BT659" s="3">
        <f ca="1">IFERROR(INDEX(INDIRECT("day_wise_sales_data!$B$2:$BZ$599"),MATCH(resource!$CC659,day_wise_sales_data!$A$2:$A$500,0),MATCH(resource!BT$2,INDIRECT("day_wise_sales_data!$B$1:$BZ$1"),0)),0)</f>
        <v>0</v>
      </c>
      <c r="BU659" s="3">
        <f ca="1">IFERROR(INDEX(INDIRECT("day_wise_sales_data!$B$2:$BZ$599"),MATCH(resource!$CC659,day_wise_sales_data!$A$2:$A$500,0),MATCH(resource!BU$2,INDIRECT("day_wise_sales_data!$B$1:$BZ$1"),0)),0)</f>
        <v>0</v>
      </c>
      <c r="BV659" s="3">
        <f ca="1">IFERROR(INDEX(INDIRECT("day_wise_sales_data!$B$2:$BZ$599"),MATCH(resource!$CC659,day_wise_sales_data!$A$2:$A$500,0),MATCH(resource!BV$2,INDIRECT("day_wise_sales_data!$B$1:$BZ$1"),0)),0)</f>
        <v>0</v>
      </c>
      <c r="BW659" s="3">
        <f ca="1">IFERROR(INDEX(INDIRECT("day_wise_sales_data!$B$2:$BZ$599"),MATCH(resource!$CC659,day_wise_sales_data!$A$2:$A$500,0),MATCH(resource!BW$2,INDIRECT("day_wise_sales_data!$B$1:$BZ$1"),0)),0)</f>
        <v>0</v>
      </c>
      <c r="BX659" s="3">
        <f ca="1">IFERROR(INDEX(INDIRECT("day_wise_sales_data!$B$2:$BZ$599"),MATCH(resource!$CC659,day_wise_sales_data!$A$2:$A$500,0),MATCH(resource!BX$2,INDIRECT("day_wise_sales_data!$B$1:$BZ$1"),0)),0)</f>
        <v>0</v>
      </c>
      <c r="BY659" s="3">
        <f ca="1">IFERROR(INDEX(INDIRECT("day_wise_sales_data!$B$2:$BZ$599"),MATCH(resource!$CC659,day_wise_sales_data!$A$2:$A$500,0),MATCH(resource!BY$2,INDIRECT("day_wise_sales_data!$B$1:$BZ$1"),0)),0)</f>
        <v>0</v>
      </c>
      <c r="BZ659" s="3">
        <f ca="1">IFERROR(INDEX(INDIRECT("day_wise_sales_data!$B$2:$BZ$599"),MATCH(resource!$CC659,day_wise_sales_data!$A$2:$A$500,0),MATCH(resource!BZ$2,INDIRECT("day_wise_sales_data!$B$1:$BZ$1"),0)),0)</f>
        <v>0</v>
      </c>
      <c r="CA659" s="3">
        <f ca="1">IFERROR(INDEX(INDIRECT("day_wise_sales_data!$B$2:$BZ$599"),MATCH(resource!$CC659,day_wise_sales_data!$A$2:$A$500,0),MATCH(resource!CA$2,INDIRECT("day_wise_sales_data!$B$1:$BZ$1"),0)),0)</f>
        <v>0</v>
      </c>
      <c r="CC659" s="4">
        <f>sales_data!H658</f>
        <v>0</v>
      </c>
      <c r="CD659" s="1">
        <v>657</v>
      </c>
      <c r="CE659" s="1" t="str">
        <f>IF(AQ659=report!$AQ$3,resource!CD659,"")</f>
        <v/>
      </c>
      <c r="CF659" s="5" t="str">
        <f>IFERROR(SMALL($CE$3:$CE$1001,ROWS($CE$3:CE659)),"")</f>
        <v/>
      </c>
      <c r="CH659">
        <f>IFERROR(VLOOKUP($CC659,data_pull!$E$22:$G$700,2,0),0)</f>
        <v>0</v>
      </c>
      <c r="DK659" s="3" t="str">
        <f>IFERROR(INDEX(COD_SALES!$B$5:$Z$500,MATCH(resource!$CC659,COD_SALES!$A$5:$A$500,0),MATCH(resource!DK$2,COD_SALES!$B$4:$Z$4,0)),"")</f>
        <v/>
      </c>
      <c r="DL659" s="3" t="str">
        <f>IFERROR(INDEX(COD_SALES!$B$5:$Z$500,MATCH(resource!$CC659,COD_SALES!$A$5:$A$500,0),MATCH(resource!DL$2,COD_SALES!$B$4:$Z$4,0)),"")</f>
        <v/>
      </c>
      <c r="DM659" s="3" t="str">
        <f>IFERROR(INDEX(COD_SALES!$B$5:$Z$500,MATCH(resource!$CC659,COD_SALES!$A$5:$A$500,0),MATCH(resource!DM$2,COD_SALES!$B$4:$Z$4,0)),"")</f>
        <v/>
      </c>
      <c r="DN659" s="3" t="str">
        <f>IFERROR(INDEX(COD_SALES!$B$5:$Z$500,MATCH(resource!$CC659,COD_SALES!$A$5:$A$500,0),MATCH(resource!DN$2,COD_SALES!$B$4:$Z$4,0)),"")</f>
        <v/>
      </c>
      <c r="DO659" s="3" t="str">
        <f>IFERROR(INDEX(COD_SALES!$B$5:$Z$500,MATCH(resource!$CC659,COD_SALES!$A$5:$A$500,0),MATCH(resource!DO$2,COD_SALES!$B$4:$Z$4,0)),"")</f>
        <v/>
      </c>
      <c r="DP659" s="3" t="str">
        <f>IFERROR(INDEX(COD_SALES!$B$5:$Z$500,MATCH(resource!$CC659,COD_SALES!$A$5:$A$500,0),MATCH(resource!DP$2,COD_SALES!$B$4:$Z$4,0)),"")</f>
        <v/>
      </c>
      <c r="DQ659" s="3" t="str">
        <f>IFERROR(INDEX(COD_SALES!$B$5:$Z$500,MATCH(resource!$CC659,COD_SALES!$A$5:$A$500,0),MATCH(resource!DQ$2,COD_SALES!$B$4:$Z$4,0)),"")</f>
        <v/>
      </c>
      <c r="DR659" s="3" t="str">
        <f>IFERROR(INDEX(COD_SALES!$B$5:$Z$500,MATCH(resource!$CC659,COD_SALES!$A$5:$A$500,0),MATCH(resource!DR$2,COD_SALES!$B$4:$Z$4,0)),"")</f>
        <v/>
      </c>
      <c r="DS659" s="3" t="str">
        <f>IFERROR(INDEX(COD_SALES!$B$5:$Z$500,MATCH(resource!$CC659,COD_SALES!$A$5:$A$500,0),MATCH(resource!DS$2,COD_SALES!$B$4:$Z$4,0)),"")</f>
        <v/>
      </c>
      <c r="DT659" s="3" t="str">
        <f>IFERROR(INDEX(COD_SALES!$B$5:$Z$500,MATCH(resource!$CC659,COD_SALES!$A$5:$A$500,0),MATCH(resource!DT$2,COD_SALES!$B$4:$Z$4,0)),"")</f>
        <v/>
      </c>
      <c r="DU659" s="3" t="str">
        <f>IFERROR(INDEX(COD_SALES!$B$5:$Z$500,MATCH(resource!$CC659,COD_SALES!$A$5:$A$500,0),MATCH(resource!DU$2,COD_SALES!$B$4:$Z$4,0)),"")</f>
        <v/>
      </c>
      <c r="DV659" s="3" t="str">
        <f>IFERROR(INDEX(COD_SALES!$B$5:$Z$500,MATCH(resource!$CC659,COD_SALES!$A$5:$A$500,0),MATCH(resource!DV$2,COD_SALES!$B$4:$Z$4,0)),"")</f>
        <v/>
      </c>
      <c r="DW659" s="3" t="str">
        <f>IFERROR(INDEX(COD_SALES!$B$5:$Z$500,MATCH(resource!$CC659,COD_SALES!$A$5:$A$500,0),MATCH(resource!DW$2,COD_SALES!$B$4:$Z$4,0)),"")</f>
        <v/>
      </c>
      <c r="DX659" s="3" t="str">
        <f>IFERROR(INDEX(COD_SALES!$B$5:$Z$500,MATCH(resource!$CC659,COD_SALES!$A$5:$A$500,0),MATCH(resource!DX$2,COD_SALES!$B$4:$Z$4,0)),"")</f>
        <v/>
      </c>
      <c r="DY659" s="3" t="str">
        <f>IFERROR(INDEX(COD_SALES!$B$5:$Z$500,MATCH(resource!$CC659,COD_SALES!$A$5:$A$500,0),MATCH(resource!DY$2,COD_SALES!$B$4:$Z$4,0)),"")</f>
        <v/>
      </c>
      <c r="DZ659" s="3" t="str">
        <f>IFERROR(INDEX(COD_SALES!$B$5:$Z$500,MATCH(resource!$CC659,COD_SALES!$A$5:$A$500,0),MATCH(resource!DZ$2,COD_SALES!$B$4:$Z$4,0)),"")</f>
        <v/>
      </c>
      <c r="EA659" s="3" t="str">
        <f>IFERROR(INDEX(COD_SALES!$B$5:$Z$500,MATCH(resource!$CC659,COD_SALES!$A$5:$A$500,0),MATCH(resource!EA$2,COD_SALES!$B$4:$Z$4,0)),"")</f>
        <v/>
      </c>
      <c r="EB659" s="3">
        <f t="shared" si="136"/>
        <v>0</v>
      </c>
      <c r="EW659" s="3">
        <f>IFERROR(VLOOKUP(CC659,data_pull!$AO$25:$AR$546,2,0),0)</f>
        <v>0</v>
      </c>
      <c r="EX659" s="1">
        <f>IFERROR(VLOOKUP(CC659,data_pull!$AO$25:$AR$546,4,0),0)</f>
        <v>0</v>
      </c>
    </row>
    <row r="660" spans="13:154" x14ac:dyDescent="0.25"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4">
        <f>sales_data!B659</f>
        <v>0</v>
      </c>
      <c r="AR660" s="4">
        <f>sales_data!C659</f>
        <v>0</v>
      </c>
      <c r="AS660" s="5" t="str">
        <f t="shared" si="135"/>
        <v/>
      </c>
      <c r="AT660" s="4">
        <f>sales_data!I659</f>
        <v>0</v>
      </c>
      <c r="AU660" s="4">
        <f>sales_data!W659</f>
        <v>0</v>
      </c>
      <c r="AV660" s="1">
        <f>sales_data!N659</f>
        <v>0</v>
      </c>
      <c r="AW660" s="1">
        <f>sales_data!P659</f>
        <v>0</v>
      </c>
      <c r="AX660" s="3">
        <f ca="1">IFERROR(INDEX(INDIRECT("day_wise_sales_data!$B$2:$BZ$599"),MATCH(resource!$CC660,day_wise_sales_data!$A$2:$A$500,0),MATCH(resource!AX$2,INDIRECT("day_wise_sales_data!$B$1:$BZ$1"),0)),0)</f>
        <v>0</v>
      </c>
      <c r="AY660" s="3">
        <f ca="1">IFERROR(INDEX(INDIRECT("day_wise_sales_data!$B$2:$BZ$599"),MATCH(resource!$CC660,day_wise_sales_data!$A$2:$A$500,0),MATCH(resource!AY$2,INDIRECT("day_wise_sales_data!$B$1:$BZ$1"),0)),0)</f>
        <v>0</v>
      </c>
      <c r="AZ660" s="3">
        <f ca="1">IFERROR(INDEX(INDIRECT("day_wise_sales_data!$B$2:$BZ$599"),MATCH(resource!$CC660,day_wise_sales_data!$A$2:$A$500,0),MATCH(resource!AZ$2,INDIRECT("day_wise_sales_data!$B$1:$BZ$1"),0)),0)</f>
        <v>0</v>
      </c>
      <c r="BA660" s="3">
        <f ca="1">IFERROR(INDEX(INDIRECT("day_wise_sales_data!$B$2:$BZ$599"),MATCH(resource!$CC660,day_wise_sales_data!$A$2:$A$500,0),MATCH(resource!BA$2,INDIRECT("day_wise_sales_data!$B$1:$BZ$1"),0)),0)</f>
        <v>0</v>
      </c>
      <c r="BB660" s="3">
        <f ca="1">IFERROR(INDEX(INDIRECT("day_wise_sales_data!$B$2:$BZ$599"),MATCH(resource!$CC660,day_wise_sales_data!$A$2:$A$500,0),MATCH(resource!BB$2,INDIRECT("day_wise_sales_data!$B$1:$BZ$1"),0)),0)</f>
        <v>0</v>
      </c>
      <c r="BC660" s="3">
        <f ca="1">IFERROR(INDEX(INDIRECT("day_wise_sales_data!$B$2:$BZ$599"),MATCH(resource!$CC660,day_wise_sales_data!$A$2:$A$500,0),MATCH(resource!BC$2,INDIRECT("day_wise_sales_data!$B$1:$BZ$1"),0)),0)</f>
        <v>0</v>
      </c>
      <c r="BD660" s="3">
        <f ca="1">IFERROR(INDEX(INDIRECT("day_wise_sales_data!$B$2:$BZ$599"),MATCH(resource!$CC660,day_wise_sales_data!$A$2:$A$500,0),MATCH(resource!BD$2,INDIRECT("day_wise_sales_data!$B$1:$BZ$1"),0)),0)</f>
        <v>0</v>
      </c>
      <c r="BE660" s="3">
        <f ca="1">IFERROR(INDEX(INDIRECT("day_wise_sales_data!$B$2:$BZ$599"),MATCH(resource!$CC660,day_wise_sales_data!$A$2:$A$500,0),MATCH(resource!BE$2,INDIRECT("day_wise_sales_data!$B$1:$BZ$1"),0)),0)</f>
        <v>0</v>
      </c>
      <c r="BF660" s="3">
        <f ca="1">IFERROR(INDEX(INDIRECT("day_wise_sales_data!$B$2:$BZ$599"),MATCH(resource!$CC660,day_wise_sales_data!$A$2:$A$500,0),MATCH(resource!BF$2,INDIRECT("day_wise_sales_data!$B$1:$BZ$1"),0)),0)</f>
        <v>0</v>
      </c>
      <c r="BG660" s="3">
        <f ca="1">IFERROR(INDEX(INDIRECT("day_wise_sales_data!$B$2:$BZ$599"),MATCH(resource!$CC660,day_wise_sales_data!$A$2:$A$500,0),MATCH(resource!BG$2,INDIRECT("day_wise_sales_data!$B$1:$BZ$1"),0)),0)</f>
        <v>0</v>
      </c>
      <c r="BH660" s="3">
        <f ca="1">IFERROR(INDEX(INDIRECT("day_wise_sales_data!$B$2:$BZ$599"),MATCH(resource!$CC660,day_wise_sales_data!$A$2:$A$500,0),MATCH(resource!BH$2,INDIRECT("day_wise_sales_data!$B$1:$BZ$1"),0)),0)</f>
        <v>0</v>
      </c>
      <c r="BI660" s="3">
        <f ca="1">IFERROR(INDEX(INDIRECT("day_wise_sales_data!$B$2:$BZ$599"),MATCH(resource!$CC660,day_wise_sales_data!$A$2:$A$500,0),MATCH(resource!BI$2,INDIRECT("day_wise_sales_data!$B$1:$BZ$1"),0)),0)</f>
        <v>0</v>
      </c>
      <c r="BJ660" s="3">
        <f ca="1">IFERROR(INDEX(INDIRECT("day_wise_sales_data!$B$2:$BZ$599"),MATCH(resource!$CC660,day_wise_sales_data!$A$2:$A$500,0),MATCH(resource!BJ$2,INDIRECT("day_wise_sales_data!$B$1:$BZ$1"),0)),0)</f>
        <v>0</v>
      </c>
      <c r="BK660" s="3">
        <f ca="1">IFERROR(INDEX(INDIRECT("day_wise_sales_data!$B$2:$BZ$599"),MATCH(resource!$CC660,day_wise_sales_data!$A$2:$A$500,0),MATCH(resource!BK$2,INDIRECT("day_wise_sales_data!$B$1:$BZ$1"),0)),0)</f>
        <v>0</v>
      </c>
      <c r="BL660" s="3">
        <f ca="1">IFERROR(INDEX(INDIRECT("day_wise_sales_data!$B$2:$BZ$599"),MATCH(resource!$CC660,day_wise_sales_data!$A$2:$A$500,0),MATCH(resource!BL$2,INDIRECT("day_wise_sales_data!$B$1:$BZ$1"),0)),0)</f>
        <v>0</v>
      </c>
      <c r="BM660" s="3">
        <f ca="1">IFERROR(INDEX(INDIRECT("day_wise_sales_data!$B$2:$BZ$599"),MATCH(resource!$CC660,day_wise_sales_data!$A$2:$A$500,0),MATCH(resource!BM$2,INDIRECT("day_wise_sales_data!$B$1:$BZ$1"),0)),0)</f>
        <v>0</v>
      </c>
      <c r="BN660" s="3">
        <f ca="1">IFERROR(INDEX(INDIRECT("day_wise_sales_data!$B$2:$BZ$599"),MATCH(resource!$CC660,day_wise_sales_data!$A$2:$A$500,0),MATCH(resource!BN$2,INDIRECT("day_wise_sales_data!$B$1:$BZ$1"),0)),0)</f>
        <v>0</v>
      </c>
      <c r="BO660" s="3">
        <f ca="1">IFERROR(INDEX(INDIRECT("day_wise_sales_data!$B$2:$BZ$599"),MATCH(resource!$CC660,day_wise_sales_data!$A$2:$A$500,0),MATCH(resource!BO$2,INDIRECT("day_wise_sales_data!$B$1:$BZ$1"),0)),0)</f>
        <v>0</v>
      </c>
      <c r="BP660" s="3">
        <f ca="1">IFERROR(INDEX(INDIRECT("day_wise_sales_data!$B$2:$BZ$599"),MATCH(resource!$CC660,day_wise_sales_data!$A$2:$A$500,0),MATCH(resource!BP$2,INDIRECT("day_wise_sales_data!$B$1:$BZ$1"),0)),0)</f>
        <v>0</v>
      </c>
      <c r="BQ660" s="3">
        <f ca="1">IFERROR(INDEX(INDIRECT("day_wise_sales_data!$B$2:$BZ$599"),MATCH(resource!$CC660,day_wise_sales_data!$A$2:$A$500,0),MATCH(resource!BQ$2,INDIRECT("day_wise_sales_data!$B$1:$BZ$1"),0)),0)</f>
        <v>0</v>
      </c>
      <c r="BR660" s="3">
        <f ca="1">IFERROR(INDEX(INDIRECT("day_wise_sales_data!$B$2:$BZ$599"),MATCH(resource!$CC660,day_wise_sales_data!$A$2:$A$500,0),MATCH(resource!BR$2,INDIRECT("day_wise_sales_data!$B$1:$BZ$1"),0)),0)</f>
        <v>0</v>
      </c>
      <c r="BS660" s="3">
        <f ca="1">IFERROR(INDEX(INDIRECT("day_wise_sales_data!$B$2:$BZ$599"),MATCH(resource!$CC660,day_wise_sales_data!$A$2:$A$500,0),MATCH(resource!BS$2,INDIRECT("day_wise_sales_data!$B$1:$BZ$1"),0)),0)</f>
        <v>0</v>
      </c>
      <c r="BT660" s="3">
        <f ca="1">IFERROR(INDEX(INDIRECT("day_wise_sales_data!$B$2:$BZ$599"),MATCH(resource!$CC660,day_wise_sales_data!$A$2:$A$500,0),MATCH(resource!BT$2,INDIRECT("day_wise_sales_data!$B$1:$BZ$1"),0)),0)</f>
        <v>0</v>
      </c>
      <c r="BU660" s="3">
        <f ca="1">IFERROR(INDEX(INDIRECT("day_wise_sales_data!$B$2:$BZ$599"),MATCH(resource!$CC660,day_wise_sales_data!$A$2:$A$500,0),MATCH(resource!BU$2,INDIRECT("day_wise_sales_data!$B$1:$BZ$1"),0)),0)</f>
        <v>0</v>
      </c>
      <c r="BV660" s="3">
        <f ca="1">IFERROR(INDEX(INDIRECT("day_wise_sales_data!$B$2:$BZ$599"),MATCH(resource!$CC660,day_wise_sales_data!$A$2:$A$500,0),MATCH(resource!BV$2,INDIRECT("day_wise_sales_data!$B$1:$BZ$1"),0)),0)</f>
        <v>0</v>
      </c>
      <c r="BW660" s="3">
        <f ca="1">IFERROR(INDEX(INDIRECT("day_wise_sales_data!$B$2:$BZ$599"),MATCH(resource!$CC660,day_wise_sales_data!$A$2:$A$500,0),MATCH(resource!BW$2,INDIRECT("day_wise_sales_data!$B$1:$BZ$1"),0)),0)</f>
        <v>0</v>
      </c>
      <c r="BX660" s="3">
        <f ca="1">IFERROR(INDEX(INDIRECT("day_wise_sales_data!$B$2:$BZ$599"),MATCH(resource!$CC660,day_wise_sales_data!$A$2:$A$500,0),MATCH(resource!BX$2,INDIRECT("day_wise_sales_data!$B$1:$BZ$1"),0)),0)</f>
        <v>0</v>
      </c>
      <c r="BY660" s="3">
        <f ca="1">IFERROR(INDEX(INDIRECT("day_wise_sales_data!$B$2:$BZ$599"),MATCH(resource!$CC660,day_wise_sales_data!$A$2:$A$500,0),MATCH(resource!BY$2,INDIRECT("day_wise_sales_data!$B$1:$BZ$1"),0)),0)</f>
        <v>0</v>
      </c>
      <c r="BZ660" s="3">
        <f ca="1">IFERROR(INDEX(INDIRECT("day_wise_sales_data!$B$2:$BZ$599"),MATCH(resource!$CC660,day_wise_sales_data!$A$2:$A$500,0),MATCH(resource!BZ$2,INDIRECT("day_wise_sales_data!$B$1:$BZ$1"),0)),0)</f>
        <v>0</v>
      </c>
      <c r="CA660" s="3">
        <f ca="1">IFERROR(INDEX(INDIRECT("day_wise_sales_data!$B$2:$BZ$599"),MATCH(resource!$CC660,day_wise_sales_data!$A$2:$A$500,0),MATCH(resource!CA$2,INDIRECT("day_wise_sales_data!$B$1:$BZ$1"),0)),0)</f>
        <v>0</v>
      </c>
      <c r="CC660" s="4">
        <f>sales_data!H659</f>
        <v>0</v>
      </c>
      <c r="CD660" s="1">
        <v>658</v>
      </c>
      <c r="CE660" s="1" t="str">
        <f>IF(AQ660=report!$AQ$3,resource!CD660,"")</f>
        <v/>
      </c>
      <c r="CF660" s="5" t="str">
        <f>IFERROR(SMALL($CE$3:$CE$1001,ROWS($CE$3:CE660)),"")</f>
        <v/>
      </c>
      <c r="CH660">
        <f>IFERROR(VLOOKUP($CC660,data_pull!$E$22:$G$700,2,0),0)</f>
        <v>0</v>
      </c>
      <c r="DK660" s="3" t="str">
        <f>IFERROR(INDEX(COD_SALES!$B$5:$Z$500,MATCH(resource!$CC660,COD_SALES!$A$5:$A$500,0),MATCH(resource!DK$2,COD_SALES!$B$4:$Z$4,0)),"")</f>
        <v/>
      </c>
      <c r="DL660" s="3" t="str">
        <f>IFERROR(INDEX(COD_SALES!$B$5:$Z$500,MATCH(resource!$CC660,COD_SALES!$A$5:$A$500,0),MATCH(resource!DL$2,COD_SALES!$B$4:$Z$4,0)),"")</f>
        <v/>
      </c>
      <c r="DM660" s="3" t="str">
        <f>IFERROR(INDEX(COD_SALES!$B$5:$Z$500,MATCH(resource!$CC660,COD_SALES!$A$5:$A$500,0),MATCH(resource!DM$2,COD_SALES!$B$4:$Z$4,0)),"")</f>
        <v/>
      </c>
      <c r="DN660" s="3" t="str">
        <f>IFERROR(INDEX(COD_SALES!$B$5:$Z$500,MATCH(resource!$CC660,COD_SALES!$A$5:$A$500,0),MATCH(resource!DN$2,COD_SALES!$B$4:$Z$4,0)),"")</f>
        <v/>
      </c>
      <c r="DO660" s="3" t="str">
        <f>IFERROR(INDEX(COD_SALES!$B$5:$Z$500,MATCH(resource!$CC660,COD_SALES!$A$5:$A$500,0),MATCH(resource!DO$2,COD_SALES!$B$4:$Z$4,0)),"")</f>
        <v/>
      </c>
      <c r="DP660" s="3" t="str">
        <f>IFERROR(INDEX(COD_SALES!$B$5:$Z$500,MATCH(resource!$CC660,COD_SALES!$A$5:$A$500,0),MATCH(resource!DP$2,COD_SALES!$B$4:$Z$4,0)),"")</f>
        <v/>
      </c>
      <c r="DQ660" s="3" t="str">
        <f>IFERROR(INDEX(COD_SALES!$B$5:$Z$500,MATCH(resource!$CC660,COD_SALES!$A$5:$A$500,0),MATCH(resource!DQ$2,COD_SALES!$B$4:$Z$4,0)),"")</f>
        <v/>
      </c>
      <c r="DR660" s="3" t="str">
        <f>IFERROR(INDEX(COD_SALES!$B$5:$Z$500,MATCH(resource!$CC660,COD_SALES!$A$5:$A$500,0),MATCH(resource!DR$2,COD_SALES!$B$4:$Z$4,0)),"")</f>
        <v/>
      </c>
      <c r="DS660" s="3" t="str">
        <f>IFERROR(INDEX(COD_SALES!$B$5:$Z$500,MATCH(resource!$CC660,COD_SALES!$A$5:$A$500,0),MATCH(resource!DS$2,COD_SALES!$B$4:$Z$4,0)),"")</f>
        <v/>
      </c>
      <c r="DT660" s="3" t="str">
        <f>IFERROR(INDEX(COD_SALES!$B$5:$Z$500,MATCH(resource!$CC660,COD_SALES!$A$5:$A$500,0),MATCH(resource!DT$2,COD_SALES!$B$4:$Z$4,0)),"")</f>
        <v/>
      </c>
      <c r="DU660" s="3" t="str">
        <f>IFERROR(INDEX(COD_SALES!$B$5:$Z$500,MATCH(resource!$CC660,COD_SALES!$A$5:$A$500,0),MATCH(resource!DU$2,COD_SALES!$B$4:$Z$4,0)),"")</f>
        <v/>
      </c>
      <c r="DV660" s="3" t="str">
        <f>IFERROR(INDEX(COD_SALES!$B$5:$Z$500,MATCH(resource!$CC660,COD_SALES!$A$5:$A$500,0),MATCH(resource!DV$2,COD_SALES!$B$4:$Z$4,0)),"")</f>
        <v/>
      </c>
      <c r="DW660" s="3" t="str">
        <f>IFERROR(INDEX(COD_SALES!$B$5:$Z$500,MATCH(resource!$CC660,COD_SALES!$A$5:$A$500,0),MATCH(resource!DW$2,COD_SALES!$B$4:$Z$4,0)),"")</f>
        <v/>
      </c>
      <c r="DX660" s="3" t="str">
        <f>IFERROR(INDEX(COD_SALES!$B$5:$Z$500,MATCH(resource!$CC660,COD_SALES!$A$5:$A$500,0),MATCH(resource!DX$2,COD_SALES!$B$4:$Z$4,0)),"")</f>
        <v/>
      </c>
      <c r="DY660" s="3" t="str">
        <f>IFERROR(INDEX(COD_SALES!$B$5:$Z$500,MATCH(resource!$CC660,COD_SALES!$A$5:$A$500,0),MATCH(resource!DY$2,COD_SALES!$B$4:$Z$4,0)),"")</f>
        <v/>
      </c>
      <c r="DZ660" s="3" t="str">
        <f>IFERROR(INDEX(COD_SALES!$B$5:$Z$500,MATCH(resource!$CC660,COD_SALES!$A$5:$A$500,0),MATCH(resource!DZ$2,COD_SALES!$B$4:$Z$4,0)),"")</f>
        <v/>
      </c>
      <c r="EA660" s="3" t="str">
        <f>IFERROR(INDEX(COD_SALES!$B$5:$Z$500,MATCH(resource!$CC660,COD_SALES!$A$5:$A$500,0),MATCH(resource!EA$2,COD_SALES!$B$4:$Z$4,0)),"")</f>
        <v/>
      </c>
      <c r="EB660" s="3">
        <f t="shared" si="136"/>
        <v>0</v>
      </c>
      <c r="EW660" s="3">
        <f>IFERROR(VLOOKUP(CC660,data_pull!$AO$25:$AR$546,2,0),0)</f>
        <v>0</v>
      </c>
      <c r="EX660" s="1">
        <f>IFERROR(VLOOKUP(CC660,data_pull!$AO$25:$AR$546,4,0),0)</f>
        <v>0</v>
      </c>
    </row>
    <row r="661" spans="13:154" x14ac:dyDescent="0.25"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4">
        <f>sales_data!B660</f>
        <v>0</v>
      </c>
      <c r="AR661" s="4">
        <f>sales_data!C660</f>
        <v>0</v>
      </c>
      <c r="AS661" s="5" t="str">
        <f t="shared" si="135"/>
        <v/>
      </c>
      <c r="AT661" s="4">
        <f>sales_data!I660</f>
        <v>0</v>
      </c>
      <c r="AU661" s="4">
        <f>sales_data!W660</f>
        <v>0</v>
      </c>
      <c r="AV661" s="1">
        <f>sales_data!N660</f>
        <v>0</v>
      </c>
      <c r="AW661" s="1">
        <f>sales_data!P660</f>
        <v>0</v>
      </c>
      <c r="AX661" s="3">
        <f ca="1">IFERROR(INDEX(INDIRECT("day_wise_sales_data!$B$2:$BZ$599"),MATCH(resource!$CC661,day_wise_sales_data!$A$2:$A$500,0),MATCH(resource!AX$2,INDIRECT("day_wise_sales_data!$B$1:$BZ$1"),0)),0)</f>
        <v>0</v>
      </c>
      <c r="AY661" s="3">
        <f ca="1">IFERROR(INDEX(INDIRECT("day_wise_sales_data!$B$2:$BZ$599"),MATCH(resource!$CC661,day_wise_sales_data!$A$2:$A$500,0),MATCH(resource!AY$2,INDIRECT("day_wise_sales_data!$B$1:$BZ$1"),0)),0)</f>
        <v>0</v>
      </c>
      <c r="AZ661" s="3">
        <f ca="1">IFERROR(INDEX(INDIRECT("day_wise_sales_data!$B$2:$BZ$599"),MATCH(resource!$CC661,day_wise_sales_data!$A$2:$A$500,0),MATCH(resource!AZ$2,INDIRECT("day_wise_sales_data!$B$1:$BZ$1"),0)),0)</f>
        <v>0</v>
      </c>
      <c r="BA661" s="3">
        <f ca="1">IFERROR(INDEX(INDIRECT("day_wise_sales_data!$B$2:$BZ$599"),MATCH(resource!$CC661,day_wise_sales_data!$A$2:$A$500,0),MATCH(resource!BA$2,INDIRECT("day_wise_sales_data!$B$1:$BZ$1"),0)),0)</f>
        <v>0</v>
      </c>
      <c r="BB661" s="3">
        <f ca="1">IFERROR(INDEX(INDIRECT("day_wise_sales_data!$B$2:$BZ$599"),MATCH(resource!$CC661,day_wise_sales_data!$A$2:$A$500,0),MATCH(resource!BB$2,INDIRECT("day_wise_sales_data!$B$1:$BZ$1"),0)),0)</f>
        <v>0</v>
      </c>
      <c r="BC661" s="3">
        <f ca="1">IFERROR(INDEX(INDIRECT("day_wise_sales_data!$B$2:$BZ$599"),MATCH(resource!$CC661,day_wise_sales_data!$A$2:$A$500,0),MATCH(resource!BC$2,INDIRECT("day_wise_sales_data!$B$1:$BZ$1"),0)),0)</f>
        <v>0</v>
      </c>
      <c r="BD661" s="3">
        <f ca="1">IFERROR(INDEX(INDIRECT("day_wise_sales_data!$B$2:$BZ$599"),MATCH(resource!$CC661,day_wise_sales_data!$A$2:$A$500,0),MATCH(resource!BD$2,INDIRECT("day_wise_sales_data!$B$1:$BZ$1"),0)),0)</f>
        <v>0</v>
      </c>
      <c r="BE661" s="3">
        <f ca="1">IFERROR(INDEX(INDIRECT("day_wise_sales_data!$B$2:$BZ$599"),MATCH(resource!$CC661,day_wise_sales_data!$A$2:$A$500,0),MATCH(resource!BE$2,INDIRECT("day_wise_sales_data!$B$1:$BZ$1"),0)),0)</f>
        <v>0</v>
      </c>
      <c r="BF661" s="3">
        <f ca="1">IFERROR(INDEX(INDIRECT("day_wise_sales_data!$B$2:$BZ$599"),MATCH(resource!$CC661,day_wise_sales_data!$A$2:$A$500,0),MATCH(resource!BF$2,INDIRECT("day_wise_sales_data!$B$1:$BZ$1"),0)),0)</f>
        <v>0</v>
      </c>
      <c r="BG661" s="3">
        <f ca="1">IFERROR(INDEX(INDIRECT("day_wise_sales_data!$B$2:$BZ$599"),MATCH(resource!$CC661,day_wise_sales_data!$A$2:$A$500,0),MATCH(resource!BG$2,INDIRECT("day_wise_sales_data!$B$1:$BZ$1"),0)),0)</f>
        <v>0</v>
      </c>
      <c r="BH661" s="3">
        <f ca="1">IFERROR(INDEX(INDIRECT("day_wise_sales_data!$B$2:$BZ$599"),MATCH(resource!$CC661,day_wise_sales_data!$A$2:$A$500,0),MATCH(resource!BH$2,INDIRECT("day_wise_sales_data!$B$1:$BZ$1"),0)),0)</f>
        <v>0</v>
      </c>
      <c r="BI661" s="3">
        <f ca="1">IFERROR(INDEX(INDIRECT("day_wise_sales_data!$B$2:$BZ$599"),MATCH(resource!$CC661,day_wise_sales_data!$A$2:$A$500,0),MATCH(resource!BI$2,INDIRECT("day_wise_sales_data!$B$1:$BZ$1"),0)),0)</f>
        <v>0</v>
      </c>
      <c r="BJ661" s="3">
        <f ca="1">IFERROR(INDEX(INDIRECT("day_wise_sales_data!$B$2:$BZ$599"),MATCH(resource!$CC661,day_wise_sales_data!$A$2:$A$500,0),MATCH(resource!BJ$2,INDIRECT("day_wise_sales_data!$B$1:$BZ$1"),0)),0)</f>
        <v>0</v>
      </c>
      <c r="BK661" s="3">
        <f ca="1">IFERROR(INDEX(INDIRECT("day_wise_sales_data!$B$2:$BZ$599"),MATCH(resource!$CC661,day_wise_sales_data!$A$2:$A$500,0),MATCH(resource!BK$2,INDIRECT("day_wise_sales_data!$B$1:$BZ$1"),0)),0)</f>
        <v>0</v>
      </c>
      <c r="BL661" s="3">
        <f ca="1">IFERROR(INDEX(INDIRECT("day_wise_sales_data!$B$2:$BZ$599"),MATCH(resource!$CC661,day_wise_sales_data!$A$2:$A$500,0),MATCH(resource!BL$2,INDIRECT("day_wise_sales_data!$B$1:$BZ$1"),0)),0)</f>
        <v>0</v>
      </c>
      <c r="BM661" s="3">
        <f ca="1">IFERROR(INDEX(INDIRECT("day_wise_sales_data!$B$2:$BZ$599"),MATCH(resource!$CC661,day_wise_sales_data!$A$2:$A$500,0),MATCH(resource!BM$2,INDIRECT("day_wise_sales_data!$B$1:$BZ$1"),0)),0)</f>
        <v>0</v>
      </c>
      <c r="BN661" s="3">
        <f ca="1">IFERROR(INDEX(INDIRECT("day_wise_sales_data!$B$2:$BZ$599"),MATCH(resource!$CC661,day_wise_sales_data!$A$2:$A$500,0),MATCH(resource!BN$2,INDIRECT("day_wise_sales_data!$B$1:$BZ$1"),0)),0)</f>
        <v>0</v>
      </c>
      <c r="BO661" s="3">
        <f ca="1">IFERROR(INDEX(INDIRECT("day_wise_sales_data!$B$2:$BZ$599"),MATCH(resource!$CC661,day_wise_sales_data!$A$2:$A$500,0),MATCH(resource!BO$2,INDIRECT("day_wise_sales_data!$B$1:$BZ$1"),0)),0)</f>
        <v>0</v>
      </c>
      <c r="BP661" s="3">
        <f ca="1">IFERROR(INDEX(INDIRECT("day_wise_sales_data!$B$2:$BZ$599"),MATCH(resource!$CC661,day_wise_sales_data!$A$2:$A$500,0),MATCH(resource!BP$2,INDIRECT("day_wise_sales_data!$B$1:$BZ$1"),0)),0)</f>
        <v>0</v>
      </c>
      <c r="BQ661" s="3">
        <f ca="1">IFERROR(INDEX(INDIRECT("day_wise_sales_data!$B$2:$BZ$599"),MATCH(resource!$CC661,day_wise_sales_data!$A$2:$A$500,0),MATCH(resource!BQ$2,INDIRECT("day_wise_sales_data!$B$1:$BZ$1"),0)),0)</f>
        <v>0</v>
      </c>
      <c r="BR661" s="3">
        <f ca="1">IFERROR(INDEX(INDIRECT("day_wise_sales_data!$B$2:$BZ$599"),MATCH(resource!$CC661,day_wise_sales_data!$A$2:$A$500,0),MATCH(resource!BR$2,INDIRECT("day_wise_sales_data!$B$1:$BZ$1"),0)),0)</f>
        <v>0</v>
      </c>
      <c r="BS661" s="3">
        <f ca="1">IFERROR(INDEX(INDIRECT("day_wise_sales_data!$B$2:$BZ$599"),MATCH(resource!$CC661,day_wise_sales_data!$A$2:$A$500,0),MATCH(resource!BS$2,INDIRECT("day_wise_sales_data!$B$1:$BZ$1"),0)),0)</f>
        <v>0</v>
      </c>
      <c r="BT661" s="3">
        <f ca="1">IFERROR(INDEX(INDIRECT("day_wise_sales_data!$B$2:$BZ$599"),MATCH(resource!$CC661,day_wise_sales_data!$A$2:$A$500,0),MATCH(resource!BT$2,INDIRECT("day_wise_sales_data!$B$1:$BZ$1"),0)),0)</f>
        <v>0</v>
      </c>
      <c r="BU661" s="3">
        <f ca="1">IFERROR(INDEX(INDIRECT("day_wise_sales_data!$B$2:$BZ$599"),MATCH(resource!$CC661,day_wise_sales_data!$A$2:$A$500,0),MATCH(resource!BU$2,INDIRECT("day_wise_sales_data!$B$1:$BZ$1"),0)),0)</f>
        <v>0</v>
      </c>
      <c r="BV661" s="3">
        <f ca="1">IFERROR(INDEX(INDIRECT("day_wise_sales_data!$B$2:$BZ$599"),MATCH(resource!$CC661,day_wise_sales_data!$A$2:$A$500,0),MATCH(resource!BV$2,INDIRECT("day_wise_sales_data!$B$1:$BZ$1"),0)),0)</f>
        <v>0</v>
      </c>
      <c r="BW661" s="3">
        <f ca="1">IFERROR(INDEX(INDIRECT("day_wise_sales_data!$B$2:$BZ$599"),MATCH(resource!$CC661,day_wise_sales_data!$A$2:$A$500,0),MATCH(resource!BW$2,INDIRECT("day_wise_sales_data!$B$1:$BZ$1"),0)),0)</f>
        <v>0</v>
      </c>
      <c r="BX661" s="3">
        <f ca="1">IFERROR(INDEX(INDIRECT("day_wise_sales_data!$B$2:$BZ$599"),MATCH(resource!$CC661,day_wise_sales_data!$A$2:$A$500,0),MATCH(resource!BX$2,INDIRECT("day_wise_sales_data!$B$1:$BZ$1"),0)),0)</f>
        <v>0</v>
      </c>
      <c r="BY661" s="3">
        <f ca="1">IFERROR(INDEX(INDIRECT("day_wise_sales_data!$B$2:$BZ$599"),MATCH(resource!$CC661,day_wise_sales_data!$A$2:$A$500,0),MATCH(resource!BY$2,INDIRECT("day_wise_sales_data!$B$1:$BZ$1"),0)),0)</f>
        <v>0</v>
      </c>
      <c r="BZ661" s="3">
        <f ca="1">IFERROR(INDEX(INDIRECT("day_wise_sales_data!$B$2:$BZ$599"),MATCH(resource!$CC661,day_wise_sales_data!$A$2:$A$500,0),MATCH(resource!BZ$2,INDIRECT("day_wise_sales_data!$B$1:$BZ$1"),0)),0)</f>
        <v>0</v>
      </c>
      <c r="CA661" s="3">
        <f ca="1">IFERROR(INDEX(INDIRECT("day_wise_sales_data!$B$2:$BZ$599"),MATCH(resource!$CC661,day_wise_sales_data!$A$2:$A$500,0),MATCH(resource!CA$2,INDIRECT("day_wise_sales_data!$B$1:$BZ$1"),0)),0)</f>
        <v>0</v>
      </c>
      <c r="CC661" s="4">
        <f>sales_data!H660</f>
        <v>0</v>
      </c>
      <c r="CD661" s="1">
        <v>659</v>
      </c>
      <c r="CE661" s="1" t="str">
        <f>IF(AQ661=report!$AQ$3,resource!CD661,"")</f>
        <v/>
      </c>
      <c r="CF661" s="5" t="str">
        <f>IFERROR(SMALL($CE$3:$CE$1001,ROWS($CE$3:CE661)),"")</f>
        <v/>
      </c>
      <c r="CH661">
        <f>IFERROR(VLOOKUP($CC661,data_pull!$E$22:$G$700,2,0),0)</f>
        <v>0</v>
      </c>
      <c r="DK661" s="3" t="str">
        <f>IFERROR(INDEX(COD_SALES!$B$5:$Z$500,MATCH(resource!$CC661,COD_SALES!$A$5:$A$500,0),MATCH(resource!DK$2,COD_SALES!$B$4:$Z$4,0)),"")</f>
        <v/>
      </c>
      <c r="DL661" s="3" t="str">
        <f>IFERROR(INDEX(COD_SALES!$B$5:$Z$500,MATCH(resource!$CC661,COD_SALES!$A$5:$A$500,0),MATCH(resource!DL$2,COD_SALES!$B$4:$Z$4,0)),"")</f>
        <v/>
      </c>
      <c r="DM661" s="3" t="str">
        <f>IFERROR(INDEX(COD_SALES!$B$5:$Z$500,MATCH(resource!$CC661,COD_SALES!$A$5:$A$500,0),MATCH(resource!DM$2,COD_SALES!$B$4:$Z$4,0)),"")</f>
        <v/>
      </c>
      <c r="DN661" s="3" t="str">
        <f>IFERROR(INDEX(COD_SALES!$B$5:$Z$500,MATCH(resource!$CC661,COD_SALES!$A$5:$A$500,0),MATCH(resource!DN$2,COD_SALES!$B$4:$Z$4,0)),"")</f>
        <v/>
      </c>
      <c r="DO661" s="3" t="str">
        <f>IFERROR(INDEX(COD_SALES!$B$5:$Z$500,MATCH(resource!$CC661,COD_SALES!$A$5:$A$500,0),MATCH(resource!DO$2,COD_SALES!$B$4:$Z$4,0)),"")</f>
        <v/>
      </c>
      <c r="DP661" s="3" t="str">
        <f>IFERROR(INDEX(COD_SALES!$B$5:$Z$500,MATCH(resource!$CC661,COD_SALES!$A$5:$A$500,0),MATCH(resource!DP$2,COD_SALES!$B$4:$Z$4,0)),"")</f>
        <v/>
      </c>
      <c r="DQ661" s="3" t="str">
        <f>IFERROR(INDEX(COD_SALES!$B$5:$Z$500,MATCH(resource!$CC661,COD_SALES!$A$5:$A$500,0),MATCH(resource!DQ$2,COD_SALES!$B$4:$Z$4,0)),"")</f>
        <v/>
      </c>
      <c r="DR661" s="3" t="str">
        <f>IFERROR(INDEX(COD_SALES!$B$5:$Z$500,MATCH(resource!$CC661,COD_SALES!$A$5:$A$500,0),MATCH(resource!DR$2,COD_SALES!$B$4:$Z$4,0)),"")</f>
        <v/>
      </c>
      <c r="DS661" s="3" t="str">
        <f>IFERROR(INDEX(COD_SALES!$B$5:$Z$500,MATCH(resource!$CC661,COD_SALES!$A$5:$A$500,0),MATCH(resource!DS$2,COD_SALES!$B$4:$Z$4,0)),"")</f>
        <v/>
      </c>
      <c r="DT661" s="3" t="str">
        <f>IFERROR(INDEX(COD_SALES!$B$5:$Z$500,MATCH(resource!$CC661,COD_SALES!$A$5:$A$500,0),MATCH(resource!DT$2,COD_SALES!$B$4:$Z$4,0)),"")</f>
        <v/>
      </c>
      <c r="DU661" s="3" t="str">
        <f>IFERROR(INDEX(COD_SALES!$B$5:$Z$500,MATCH(resource!$CC661,COD_SALES!$A$5:$A$500,0),MATCH(resource!DU$2,COD_SALES!$B$4:$Z$4,0)),"")</f>
        <v/>
      </c>
      <c r="DV661" s="3" t="str">
        <f>IFERROR(INDEX(COD_SALES!$B$5:$Z$500,MATCH(resource!$CC661,COD_SALES!$A$5:$A$500,0),MATCH(resource!DV$2,COD_SALES!$B$4:$Z$4,0)),"")</f>
        <v/>
      </c>
      <c r="DW661" s="3" t="str">
        <f>IFERROR(INDEX(COD_SALES!$B$5:$Z$500,MATCH(resource!$CC661,COD_SALES!$A$5:$A$500,0),MATCH(resource!DW$2,COD_SALES!$B$4:$Z$4,0)),"")</f>
        <v/>
      </c>
      <c r="DX661" s="3" t="str">
        <f>IFERROR(INDEX(COD_SALES!$B$5:$Z$500,MATCH(resource!$CC661,COD_SALES!$A$5:$A$500,0),MATCH(resource!DX$2,COD_SALES!$B$4:$Z$4,0)),"")</f>
        <v/>
      </c>
      <c r="DY661" s="3" t="str">
        <f>IFERROR(INDEX(COD_SALES!$B$5:$Z$500,MATCH(resource!$CC661,COD_SALES!$A$5:$A$500,0),MATCH(resource!DY$2,COD_SALES!$B$4:$Z$4,0)),"")</f>
        <v/>
      </c>
      <c r="DZ661" s="3" t="str">
        <f>IFERROR(INDEX(COD_SALES!$B$5:$Z$500,MATCH(resource!$CC661,COD_SALES!$A$5:$A$500,0),MATCH(resource!DZ$2,COD_SALES!$B$4:$Z$4,0)),"")</f>
        <v/>
      </c>
      <c r="EA661" s="3" t="str">
        <f>IFERROR(INDEX(COD_SALES!$B$5:$Z$500,MATCH(resource!$CC661,COD_SALES!$A$5:$A$500,0),MATCH(resource!EA$2,COD_SALES!$B$4:$Z$4,0)),"")</f>
        <v/>
      </c>
      <c r="EB661" s="3">
        <f t="shared" si="136"/>
        <v>0</v>
      </c>
      <c r="EW661" s="3">
        <f>IFERROR(VLOOKUP(CC661,data_pull!$AO$25:$AR$546,2,0),0)</f>
        <v>0</v>
      </c>
      <c r="EX661" s="1">
        <f>IFERROR(VLOOKUP(CC661,data_pull!$AO$25:$AR$546,4,0),0)</f>
        <v>0</v>
      </c>
    </row>
    <row r="662" spans="13:154" x14ac:dyDescent="0.25"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4">
        <f>sales_data!B661</f>
        <v>0</v>
      </c>
      <c r="AR662" s="4">
        <f>sales_data!C661</f>
        <v>0</v>
      </c>
      <c r="AS662" s="5" t="str">
        <f t="shared" si="135"/>
        <v/>
      </c>
      <c r="AT662" s="4">
        <f>sales_data!I661</f>
        <v>0</v>
      </c>
      <c r="AU662" s="4">
        <f>sales_data!W661</f>
        <v>0</v>
      </c>
      <c r="AV662" s="1">
        <f>sales_data!N661</f>
        <v>0</v>
      </c>
      <c r="AW662" s="1">
        <f>sales_data!P661</f>
        <v>0</v>
      </c>
      <c r="AX662" s="3">
        <f ca="1">IFERROR(INDEX(INDIRECT("day_wise_sales_data!$B$2:$BZ$599"),MATCH(resource!$CC662,day_wise_sales_data!$A$2:$A$500,0),MATCH(resource!AX$2,INDIRECT("day_wise_sales_data!$B$1:$BZ$1"),0)),0)</f>
        <v>0</v>
      </c>
      <c r="AY662" s="3">
        <f ca="1">IFERROR(INDEX(INDIRECT("day_wise_sales_data!$B$2:$BZ$599"),MATCH(resource!$CC662,day_wise_sales_data!$A$2:$A$500,0),MATCH(resource!AY$2,INDIRECT("day_wise_sales_data!$B$1:$BZ$1"),0)),0)</f>
        <v>0</v>
      </c>
      <c r="AZ662" s="3">
        <f ca="1">IFERROR(INDEX(INDIRECT("day_wise_sales_data!$B$2:$BZ$599"),MATCH(resource!$CC662,day_wise_sales_data!$A$2:$A$500,0),MATCH(resource!AZ$2,INDIRECT("day_wise_sales_data!$B$1:$BZ$1"),0)),0)</f>
        <v>0</v>
      </c>
      <c r="BA662" s="3">
        <f ca="1">IFERROR(INDEX(INDIRECT("day_wise_sales_data!$B$2:$BZ$599"),MATCH(resource!$CC662,day_wise_sales_data!$A$2:$A$500,0),MATCH(resource!BA$2,INDIRECT("day_wise_sales_data!$B$1:$BZ$1"),0)),0)</f>
        <v>0</v>
      </c>
      <c r="BB662" s="3">
        <f ca="1">IFERROR(INDEX(INDIRECT("day_wise_sales_data!$B$2:$BZ$599"),MATCH(resource!$CC662,day_wise_sales_data!$A$2:$A$500,0),MATCH(resource!BB$2,INDIRECT("day_wise_sales_data!$B$1:$BZ$1"),0)),0)</f>
        <v>0</v>
      </c>
      <c r="BC662" s="3">
        <f ca="1">IFERROR(INDEX(INDIRECT("day_wise_sales_data!$B$2:$BZ$599"),MATCH(resource!$CC662,day_wise_sales_data!$A$2:$A$500,0),MATCH(resource!BC$2,INDIRECT("day_wise_sales_data!$B$1:$BZ$1"),0)),0)</f>
        <v>0</v>
      </c>
      <c r="BD662" s="3">
        <f ca="1">IFERROR(INDEX(INDIRECT("day_wise_sales_data!$B$2:$BZ$599"),MATCH(resource!$CC662,day_wise_sales_data!$A$2:$A$500,0),MATCH(resource!BD$2,INDIRECT("day_wise_sales_data!$B$1:$BZ$1"),0)),0)</f>
        <v>0</v>
      </c>
      <c r="BE662" s="3">
        <f ca="1">IFERROR(INDEX(INDIRECT("day_wise_sales_data!$B$2:$BZ$599"),MATCH(resource!$CC662,day_wise_sales_data!$A$2:$A$500,0),MATCH(resource!BE$2,INDIRECT("day_wise_sales_data!$B$1:$BZ$1"),0)),0)</f>
        <v>0</v>
      </c>
      <c r="BF662" s="3">
        <f ca="1">IFERROR(INDEX(INDIRECT("day_wise_sales_data!$B$2:$BZ$599"),MATCH(resource!$CC662,day_wise_sales_data!$A$2:$A$500,0),MATCH(resource!BF$2,INDIRECT("day_wise_sales_data!$B$1:$BZ$1"),0)),0)</f>
        <v>0</v>
      </c>
      <c r="BG662" s="3">
        <f ca="1">IFERROR(INDEX(INDIRECT("day_wise_sales_data!$B$2:$BZ$599"),MATCH(resource!$CC662,day_wise_sales_data!$A$2:$A$500,0),MATCH(resource!BG$2,INDIRECT("day_wise_sales_data!$B$1:$BZ$1"),0)),0)</f>
        <v>0</v>
      </c>
      <c r="BH662" s="3">
        <f ca="1">IFERROR(INDEX(INDIRECT("day_wise_sales_data!$B$2:$BZ$599"),MATCH(resource!$CC662,day_wise_sales_data!$A$2:$A$500,0),MATCH(resource!BH$2,INDIRECT("day_wise_sales_data!$B$1:$BZ$1"),0)),0)</f>
        <v>0</v>
      </c>
      <c r="BI662" s="3">
        <f ca="1">IFERROR(INDEX(INDIRECT("day_wise_sales_data!$B$2:$BZ$599"),MATCH(resource!$CC662,day_wise_sales_data!$A$2:$A$500,0),MATCH(resource!BI$2,INDIRECT("day_wise_sales_data!$B$1:$BZ$1"),0)),0)</f>
        <v>0</v>
      </c>
      <c r="BJ662" s="3">
        <f ca="1">IFERROR(INDEX(INDIRECT("day_wise_sales_data!$B$2:$BZ$599"),MATCH(resource!$CC662,day_wise_sales_data!$A$2:$A$500,0),MATCH(resource!BJ$2,INDIRECT("day_wise_sales_data!$B$1:$BZ$1"),0)),0)</f>
        <v>0</v>
      </c>
      <c r="BK662" s="3">
        <f ca="1">IFERROR(INDEX(INDIRECT("day_wise_sales_data!$B$2:$BZ$599"),MATCH(resource!$CC662,day_wise_sales_data!$A$2:$A$500,0),MATCH(resource!BK$2,INDIRECT("day_wise_sales_data!$B$1:$BZ$1"),0)),0)</f>
        <v>0</v>
      </c>
      <c r="BL662" s="3">
        <f ca="1">IFERROR(INDEX(INDIRECT("day_wise_sales_data!$B$2:$BZ$599"),MATCH(resource!$CC662,day_wise_sales_data!$A$2:$A$500,0),MATCH(resource!BL$2,INDIRECT("day_wise_sales_data!$B$1:$BZ$1"),0)),0)</f>
        <v>0</v>
      </c>
      <c r="BM662" s="3">
        <f ca="1">IFERROR(INDEX(INDIRECT("day_wise_sales_data!$B$2:$BZ$599"),MATCH(resource!$CC662,day_wise_sales_data!$A$2:$A$500,0),MATCH(resource!BM$2,INDIRECT("day_wise_sales_data!$B$1:$BZ$1"),0)),0)</f>
        <v>0</v>
      </c>
      <c r="BN662" s="3">
        <f ca="1">IFERROR(INDEX(INDIRECT("day_wise_sales_data!$B$2:$BZ$599"),MATCH(resource!$CC662,day_wise_sales_data!$A$2:$A$500,0),MATCH(resource!BN$2,INDIRECT("day_wise_sales_data!$B$1:$BZ$1"),0)),0)</f>
        <v>0</v>
      </c>
      <c r="BO662" s="3">
        <f ca="1">IFERROR(INDEX(INDIRECT("day_wise_sales_data!$B$2:$BZ$599"),MATCH(resource!$CC662,day_wise_sales_data!$A$2:$A$500,0),MATCH(resource!BO$2,INDIRECT("day_wise_sales_data!$B$1:$BZ$1"),0)),0)</f>
        <v>0</v>
      </c>
      <c r="BP662" s="3">
        <f ca="1">IFERROR(INDEX(INDIRECT("day_wise_sales_data!$B$2:$BZ$599"),MATCH(resource!$CC662,day_wise_sales_data!$A$2:$A$500,0),MATCH(resource!BP$2,INDIRECT("day_wise_sales_data!$B$1:$BZ$1"),0)),0)</f>
        <v>0</v>
      </c>
      <c r="BQ662" s="3">
        <f ca="1">IFERROR(INDEX(INDIRECT("day_wise_sales_data!$B$2:$BZ$599"),MATCH(resource!$CC662,day_wise_sales_data!$A$2:$A$500,0),MATCH(resource!BQ$2,INDIRECT("day_wise_sales_data!$B$1:$BZ$1"),0)),0)</f>
        <v>0</v>
      </c>
      <c r="BR662" s="3">
        <f ca="1">IFERROR(INDEX(INDIRECT("day_wise_sales_data!$B$2:$BZ$599"),MATCH(resource!$CC662,day_wise_sales_data!$A$2:$A$500,0),MATCH(resource!BR$2,INDIRECT("day_wise_sales_data!$B$1:$BZ$1"),0)),0)</f>
        <v>0</v>
      </c>
      <c r="BS662" s="3">
        <f ca="1">IFERROR(INDEX(INDIRECT("day_wise_sales_data!$B$2:$BZ$599"),MATCH(resource!$CC662,day_wise_sales_data!$A$2:$A$500,0),MATCH(resource!BS$2,INDIRECT("day_wise_sales_data!$B$1:$BZ$1"),0)),0)</f>
        <v>0</v>
      </c>
      <c r="BT662" s="3">
        <f ca="1">IFERROR(INDEX(INDIRECT("day_wise_sales_data!$B$2:$BZ$599"),MATCH(resource!$CC662,day_wise_sales_data!$A$2:$A$500,0),MATCH(resource!BT$2,INDIRECT("day_wise_sales_data!$B$1:$BZ$1"),0)),0)</f>
        <v>0</v>
      </c>
      <c r="BU662" s="3">
        <f ca="1">IFERROR(INDEX(INDIRECT("day_wise_sales_data!$B$2:$BZ$599"),MATCH(resource!$CC662,day_wise_sales_data!$A$2:$A$500,0),MATCH(resource!BU$2,INDIRECT("day_wise_sales_data!$B$1:$BZ$1"),0)),0)</f>
        <v>0</v>
      </c>
      <c r="BV662" s="3">
        <f ca="1">IFERROR(INDEX(INDIRECT("day_wise_sales_data!$B$2:$BZ$599"),MATCH(resource!$CC662,day_wise_sales_data!$A$2:$A$500,0),MATCH(resource!BV$2,INDIRECT("day_wise_sales_data!$B$1:$BZ$1"),0)),0)</f>
        <v>0</v>
      </c>
      <c r="BW662" s="3">
        <f ca="1">IFERROR(INDEX(INDIRECT("day_wise_sales_data!$B$2:$BZ$599"),MATCH(resource!$CC662,day_wise_sales_data!$A$2:$A$500,0),MATCH(resource!BW$2,INDIRECT("day_wise_sales_data!$B$1:$BZ$1"),0)),0)</f>
        <v>0</v>
      </c>
      <c r="BX662" s="3">
        <f ca="1">IFERROR(INDEX(INDIRECT("day_wise_sales_data!$B$2:$BZ$599"),MATCH(resource!$CC662,day_wise_sales_data!$A$2:$A$500,0),MATCH(resource!BX$2,INDIRECT("day_wise_sales_data!$B$1:$BZ$1"),0)),0)</f>
        <v>0</v>
      </c>
      <c r="BY662" s="3">
        <f ca="1">IFERROR(INDEX(INDIRECT("day_wise_sales_data!$B$2:$BZ$599"),MATCH(resource!$CC662,day_wise_sales_data!$A$2:$A$500,0),MATCH(resource!BY$2,INDIRECT("day_wise_sales_data!$B$1:$BZ$1"),0)),0)</f>
        <v>0</v>
      </c>
      <c r="BZ662" s="3">
        <f ca="1">IFERROR(INDEX(INDIRECT("day_wise_sales_data!$B$2:$BZ$599"),MATCH(resource!$CC662,day_wise_sales_data!$A$2:$A$500,0),MATCH(resource!BZ$2,INDIRECT("day_wise_sales_data!$B$1:$BZ$1"),0)),0)</f>
        <v>0</v>
      </c>
      <c r="CA662" s="3">
        <f ca="1">IFERROR(INDEX(INDIRECT("day_wise_sales_data!$B$2:$BZ$599"),MATCH(resource!$CC662,day_wise_sales_data!$A$2:$A$500,0),MATCH(resource!CA$2,INDIRECT("day_wise_sales_data!$B$1:$BZ$1"),0)),0)</f>
        <v>0</v>
      </c>
      <c r="CC662" s="4">
        <f>sales_data!H661</f>
        <v>0</v>
      </c>
      <c r="CD662" s="1">
        <v>660</v>
      </c>
      <c r="CE662" s="1" t="str">
        <f>IF(AQ662=report!$AQ$3,resource!CD662,"")</f>
        <v/>
      </c>
      <c r="CF662" s="5" t="str">
        <f>IFERROR(SMALL($CE$3:$CE$1001,ROWS($CE$3:CE662)),"")</f>
        <v/>
      </c>
      <c r="CH662">
        <f>IFERROR(VLOOKUP($CC662,data_pull!$E$22:$G$700,2,0),0)</f>
        <v>0</v>
      </c>
      <c r="DK662" s="3" t="str">
        <f>IFERROR(INDEX(COD_SALES!$B$5:$Z$500,MATCH(resource!$CC662,COD_SALES!$A$5:$A$500,0),MATCH(resource!DK$2,COD_SALES!$B$4:$Z$4,0)),"")</f>
        <v/>
      </c>
      <c r="DL662" s="3" t="str">
        <f>IFERROR(INDEX(COD_SALES!$B$5:$Z$500,MATCH(resource!$CC662,COD_SALES!$A$5:$A$500,0),MATCH(resource!DL$2,COD_SALES!$B$4:$Z$4,0)),"")</f>
        <v/>
      </c>
      <c r="DM662" s="3" t="str">
        <f>IFERROR(INDEX(COD_SALES!$B$5:$Z$500,MATCH(resource!$CC662,COD_SALES!$A$5:$A$500,0),MATCH(resource!DM$2,COD_SALES!$B$4:$Z$4,0)),"")</f>
        <v/>
      </c>
      <c r="DN662" s="3" t="str">
        <f>IFERROR(INDEX(COD_SALES!$B$5:$Z$500,MATCH(resource!$CC662,COD_SALES!$A$5:$A$500,0),MATCH(resource!DN$2,COD_SALES!$B$4:$Z$4,0)),"")</f>
        <v/>
      </c>
      <c r="DO662" s="3" t="str">
        <f>IFERROR(INDEX(COD_SALES!$B$5:$Z$500,MATCH(resource!$CC662,COD_SALES!$A$5:$A$500,0),MATCH(resource!DO$2,COD_SALES!$B$4:$Z$4,0)),"")</f>
        <v/>
      </c>
      <c r="DP662" s="3" t="str">
        <f>IFERROR(INDEX(COD_SALES!$B$5:$Z$500,MATCH(resource!$CC662,COD_SALES!$A$5:$A$500,0),MATCH(resource!DP$2,COD_SALES!$B$4:$Z$4,0)),"")</f>
        <v/>
      </c>
      <c r="DQ662" s="3" t="str">
        <f>IFERROR(INDEX(COD_SALES!$B$5:$Z$500,MATCH(resource!$CC662,COD_SALES!$A$5:$A$500,0),MATCH(resource!DQ$2,COD_SALES!$B$4:$Z$4,0)),"")</f>
        <v/>
      </c>
      <c r="DR662" s="3" t="str">
        <f>IFERROR(INDEX(COD_SALES!$B$5:$Z$500,MATCH(resource!$CC662,COD_SALES!$A$5:$A$500,0),MATCH(resource!DR$2,COD_SALES!$B$4:$Z$4,0)),"")</f>
        <v/>
      </c>
      <c r="DS662" s="3" t="str">
        <f>IFERROR(INDEX(COD_SALES!$B$5:$Z$500,MATCH(resource!$CC662,COD_SALES!$A$5:$A$500,0),MATCH(resource!DS$2,COD_SALES!$B$4:$Z$4,0)),"")</f>
        <v/>
      </c>
      <c r="DT662" s="3" t="str">
        <f>IFERROR(INDEX(COD_SALES!$B$5:$Z$500,MATCH(resource!$CC662,COD_SALES!$A$5:$A$500,0),MATCH(resource!DT$2,COD_SALES!$B$4:$Z$4,0)),"")</f>
        <v/>
      </c>
      <c r="DU662" s="3" t="str">
        <f>IFERROR(INDEX(COD_SALES!$B$5:$Z$500,MATCH(resource!$CC662,COD_SALES!$A$5:$A$500,0),MATCH(resource!DU$2,COD_SALES!$B$4:$Z$4,0)),"")</f>
        <v/>
      </c>
      <c r="DV662" s="3" t="str">
        <f>IFERROR(INDEX(COD_SALES!$B$5:$Z$500,MATCH(resource!$CC662,COD_SALES!$A$5:$A$500,0),MATCH(resource!DV$2,COD_SALES!$B$4:$Z$4,0)),"")</f>
        <v/>
      </c>
      <c r="DW662" s="3" t="str">
        <f>IFERROR(INDEX(COD_SALES!$B$5:$Z$500,MATCH(resource!$CC662,COD_SALES!$A$5:$A$500,0),MATCH(resource!DW$2,COD_SALES!$B$4:$Z$4,0)),"")</f>
        <v/>
      </c>
      <c r="DX662" s="3" t="str">
        <f>IFERROR(INDEX(COD_SALES!$B$5:$Z$500,MATCH(resource!$CC662,COD_SALES!$A$5:$A$500,0),MATCH(resource!DX$2,COD_SALES!$B$4:$Z$4,0)),"")</f>
        <v/>
      </c>
      <c r="DY662" s="3" t="str">
        <f>IFERROR(INDEX(COD_SALES!$B$5:$Z$500,MATCH(resource!$CC662,COD_SALES!$A$5:$A$500,0),MATCH(resource!DY$2,COD_SALES!$B$4:$Z$4,0)),"")</f>
        <v/>
      </c>
      <c r="DZ662" s="3" t="str">
        <f>IFERROR(INDEX(COD_SALES!$B$5:$Z$500,MATCH(resource!$CC662,COD_SALES!$A$5:$A$500,0),MATCH(resource!DZ$2,COD_SALES!$B$4:$Z$4,0)),"")</f>
        <v/>
      </c>
      <c r="EA662" s="3" t="str">
        <f>IFERROR(INDEX(COD_SALES!$B$5:$Z$500,MATCH(resource!$CC662,COD_SALES!$A$5:$A$500,0),MATCH(resource!EA$2,COD_SALES!$B$4:$Z$4,0)),"")</f>
        <v/>
      </c>
      <c r="EB662" s="3">
        <f t="shared" si="136"/>
        <v>0</v>
      </c>
      <c r="EW662" s="3">
        <f>IFERROR(VLOOKUP(CC662,data_pull!$AO$25:$AR$546,2,0),0)</f>
        <v>0</v>
      </c>
      <c r="EX662" s="1">
        <f>IFERROR(VLOOKUP(CC662,data_pull!$AO$25:$AR$546,4,0),0)</f>
        <v>0</v>
      </c>
    </row>
    <row r="663" spans="13:154" x14ac:dyDescent="0.25"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4">
        <f>sales_data!B662</f>
        <v>0</v>
      </c>
      <c r="AR663" s="4">
        <f>sales_data!C662</f>
        <v>0</v>
      </c>
      <c r="AS663" s="5" t="str">
        <f t="shared" si="135"/>
        <v/>
      </c>
      <c r="AT663" s="4">
        <f>sales_data!I662</f>
        <v>0</v>
      </c>
      <c r="AU663" s="4">
        <f>sales_data!W662</f>
        <v>0</v>
      </c>
      <c r="AV663" s="1">
        <f>sales_data!N662</f>
        <v>0</v>
      </c>
      <c r="AW663" s="1">
        <f>sales_data!P662</f>
        <v>0</v>
      </c>
      <c r="AX663" s="3">
        <f ca="1">IFERROR(INDEX(INDIRECT("day_wise_sales_data!$B$2:$BZ$599"),MATCH(resource!$CC663,day_wise_sales_data!$A$2:$A$500,0),MATCH(resource!AX$2,INDIRECT("day_wise_sales_data!$B$1:$BZ$1"),0)),0)</f>
        <v>0</v>
      </c>
      <c r="AY663" s="3">
        <f ca="1">IFERROR(INDEX(INDIRECT("day_wise_sales_data!$B$2:$BZ$599"),MATCH(resource!$CC663,day_wise_sales_data!$A$2:$A$500,0),MATCH(resource!AY$2,INDIRECT("day_wise_sales_data!$B$1:$BZ$1"),0)),0)</f>
        <v>0</v>
      </c>
      <c r="AZ663" s="3">
        <f ca="1">IFERROR(INDEX(INDIRECT("day_wise_sales_data!$B$2:$BZ$599"),MATCH(resource!$CC663,day_wise_sales_data!$A$2:$A$500,0),MATCH(resource!AZ$2,INDIRECT("day_wise_sales_data!$B$1:$BZ$1"),0)),0)</f>
        <v>0</v>
      </c>
      <c r="BA663" s="3">
        <f ca="1">IFERROR(INDEX(INDIRECT("day_wise_sales_data!$B$2:$BZ$599"),MATCH(resource!$CC663,day_wise_sales_data!$A$2:$A$500,0),MATCH(resource!BA$2,INDIRECT("day_wise_sales_data!$B$1:$BZ$1"),0)),0)</f>
        <v>0</v>
      </c>
      <c r="BB663" s="3">
        <f ca="1">IFERROR(INDEX(INDIRECT("day_wise_sales_data!$B$2:$BZ$599"),MATCH(resource!$CC663,day_wise_sales_data!$A$2:$A$500,0),MATCH(resource!BB$2,INDIRECT("day_wise_sales_data!$B$1:$BZ$1"),0)),0)</f>
        <v>0</v>
      </c>
      <c r="BC663" s="3">
        <f ca="1">IFERROR(INDEX(INDIRECT("day_wise_sales_data!$B$2:$BZ$599"),MATCH(resource!$CC663,day_wise_sales_data!$A$2:$A$500,0),MATCH(resource!BC$2,INDIRECT("day_wise_sales_data!$B$1:$BZ$1"),0)),0)</f>
        <v>0</v>
      </c>
      <c r="BD663" s="3">
        <f ca="1">IFERROR(INDEX(INDIRECT("day_wise_sales_data!$B$2:$BZ$599"),MATCH(resource!$CC663,day_wise_sales_data!$A$2:$A$500,0),MATCH(resource!BD$2,INDIRECT("day_wise_sales_data!$B$1:$BZ$1"),0)),0)</f>
        <v>0</v>
      </c>
      <c r="BE663" s="3">
        <f ca="1">IFERROR(INDEX(INDIRECT("day_wise_sales_data!$B$2:$BZ$599"),MATCH(resource!$CC663,day_wise_sales_data!$A$2:$A$500,0),MATCH(resource!BE$2,INDIRECT("day_wise_sales_data!$B$1:$BZ$1"),0)),0)</f>
        <v>0</v>
      </c>
      <c r="BF663" s="3">
        <f ca="1">IFERROR(INDEX(INDIRECT("day_wise_sales_data!$B$2:$BZ$599"),MATCH(resource!$CC663,day_wise_sales_data!$A$2:$A$500,0),MATCH(resource!BF$2,INDIRECT("day_wise_sales_data!$B$1:$BZ$1"),0)),0)</f>
        <v>0</v>
      </c>
      <c r="BG663" s="3">
        <f ca="1">IFERROR(INDEX(INDIRECT("day_wise_sales_data!$B$2:$BZ$599"),MATCH(resource!$CC663,day_wise_sales_data!$A$2:$A$500,0),MATCH(resource!BG$2,INDIRECT("day_wise_sales_data!$B$1:$BZ$1"),0)),0)</f>
        <v>0</v>
      </c>
      <c r="BH663" s="3">
        <f ca="1">IFERROR(INDEX(INDIRECT("day_wise_sales_data!$B$2:$BZ$599"),MATCH(resource!$CC663,day_wise_sales_data!$A$2:$A$500,0),MATCH(resource!BH$2,INDIRECT("day_wise_sales_data!$B$1:$BZ$1"),0)),0)</f>
        <v>0</v>
      </c>
      <c r="BI663" s="3">
        <f ca="1">IFERROR(INDEX(INDIRECT("day_wise_sales_data!$B$2:$BZ$599"),MATCH(resource!$CC663,day_wise_sales_data!$A$2:$A$500,0),MATCH(resource!BI$2,INDIRECT("day_wise_sales_data!$B$1:$BZ$1"),0)),0)</f>
        <v>0</v>
      </c>
      <c r="BJ663" s="3">
        <f ca="1">IFERROR(INDEX(INDIRECT("day_wise_sales_data!$B$2:$BZ$599"),MATCH(resource!$CC663,day_wise_sales_data!$A$2:$A$500,0),MATCH(resource!BJ$2,INDIRECT("day_wise_sales_data!$B$1:$BZ$1"),0)),0)</f>
        <v>0</v>
      </c>
      <c r="BK663" s="3">
        <f ca="1">IFERROR(INDEX(INDIRECT("day_wise_sales_data!$B$2:$BZ$599"),MATCH(resource!$CC663,day_wise_sales_data!$A$2:$A$500,0),MATCH(resource!BK$2,INDIRECT("day_wise_sales_data!$B$1:$BZ$1"),0)),0)</f>
        <v>0</v>
      </c>
      <c r="BL663" s="3">
        <f ca="1">IFERROR(INDEX(INDIRECT("day_wise_sales_data!$B$2:$BZ$599"),MATCH(resource!$CC663,day_wise_sales_data!$A$2:$A$500,0),MATCH(resource!BL$2,INDIRECT("day_wise_sales_data!$B$1:$BZ$1"),0)),0)</f>
        <v>0</v>
      </c>
      <c r="BM663" s="3">
        <f ca="1">IFERROR(INDEX(INDIRECT("day_wise_sales_data!$B$2:$BZ$599"),MATCH(resource!$CC663,day_wise_sales_data!$A$2:$A$500,0),MATCH(resource!BM$2,INDIRECT("day_wise_sales_data!$B$1:$BZ$1"),0)),0)</f>
        <v>0</v>
      </c>
      <c r="BN663" s="3">
        <f ca="1">IFERROR(INDEX(INDIRECT("day_wise_sales_data!$B$2:$BZ$599"),MATCH(resource!$CC663,day_wise_sales_data!$A$2:$A$500,0),MATCH(resource!BN$2,INDIRECT("day_wise_sales_data!$B$1:$BZ$1"),0)),0)</f>
        <v>0</v>
      </c>
      <c r="BO663" s="3">
        <f ca="1">IFERROR(INDEX(INDIRECT("day_wise_sales_data!$B$2:$BZ$599"),MATCH(resource!$CC663,day_wise_sales_data!$A$2:$A$500,0),MATCH(resource!BO$2,INDIRECT("day_wise_sales_data!$B$1:$BZ$1"),0)),0)</f>
        <v>0</v>
      </c>
      <c r="BP663" s="3">
        <f ca="1">IFERROR(INDEX(INDIRECT("day_wise_sales_data!$B$2:$BZ$599"),MATCH(resource!$CC663,day_wise_sales_data!$A$2:$A$500,0),MATCH(resource!BP$2,INDIRECT("day_wise_sales_data!$B$1:$BZ$1"),0)),0)</f>
        <v>0</v>
      </c>
      <c r="BQ663" s="3">
        <f ca="1">IFERROR(INDEX(INDIRECT("day_wise_sales_data!$B$2:$BZ$599"),MATCH(resource!$CC663,day_wise_sales_data!$A$2:$A$500,0),MATCH(resource!BQ$2,INDIRECT("day_wise_sales_data!$B$1:$BZ$1"),0)),0)</f>
        <v>0</v>
      </c>
      <c r="BR663" s="3">
        <f ca="1">IFERROR(INDEX(INDIRECT("day_wise_sales_data!$B$2:$BZ$599"),MATCH(resource!$CC663,day_wise_sales_data!$A$2:$A$500,0),MATCH(resource!BR$2,INDIRECT("day_wise_sales_data!$B$1:$BZ$1"),0)),0)</f>
        <v>0</v>
      </c>
      <c r="BS663" s="3">
        <f ca="1">IFERROR(INDEX(INDIRECT("day_wise_sales_data!$B$2:$BZ$599"),MATCH(resource!$CC663,day_wise_sales_data!$A$2:$A$500,0),MATCH(resource!BS$2,INDIRECT("day_wise_sales_data!$B$1:$BZ$1"),0)),0)</f>
        <v>0</v>
      </c>
      <c r="BT663" s="3">
        <f ca="1">IFERROR(INDEX(INDIRECT("day_wise_sales_data!$B$2:$BZ$599"),MATCH(resource!$CC663,day_wise_sales_data!$A$2:$A$500,0),MATCH(resource!BT$2,INDIRECT("day_wise_sales_data!$B$1:$BZ$1"),0)),0)</f>
        <v>0</v>
      </c>
      <c r="BU663" s="3">
        <f ca="1">IFERROR(INDEX(INDIRECT("day_wise_sales_data!$B$2:$BZ$599"),MATCH(resource!$CC663,day_wise_sales_data!$A$2:$A$500,0),MATCH(resource!BU$2,INDIRECT("day_wise_sales_data!$B$1:$BZ$1"),0)),0)</f>
        <v>0</v>
      </c>
      <c r="BV663" s="3">
        <f ca="1">IFERROR(INDEX(INDIRECT("day_wise_sales_data!$B$2:$BZ$599"),MATCH(resource!$CC663,day_wise_sales_data!$A$2:$A$500,0),MATCH(resource!BV$2,INDIRECT("day_wise_sales_data!$B$1:$BZ$1"),0)),0)</f>
        <v>0</v>
      </c>
      <c r="BW663" s="3">
        <f ca="1">IFERROR(INDEX(INDIRECT("day_wise_sales_data!$B$2:$BZ$599"),MATCH(resource!$CC663,day_wise_sales_data!$A$2:$A$500,0),MATCH(resource!BW$2,INDIRECT("day_wise_sales_data!$B$1:$BZ$1"),0)),0)</f>
        <v>0</v>
      </c>
      <c r="BX663" s="3">
        <f ca="1">IFERROR(INDEX(INDIRECT("day_wise_sales_data!$B$2:$BZ$599"),MATCH(resource!$CC663,day_wise_sales_data!$A$2:$A$500,0),MATCH(resource!BX$2,INDIRECT("day_wise_sales_data!$B$1:$BZ$1"),0)),0)</f>
        <v>0</v>
      </c>
      <c r="BY663" s="3">
        <f ca="1">IFERROR(INDEX(INDIRECT("day_wise_sales_data!$B$2:$BZ$599"),MATCH(resource!$CC663,day_wise_sales_data!$A$2:$A$500,0),MATCH(resource!BY$2,INDIRECT("day_wise_sales_data!$B$1:$BZ$1"),0)),0)</f>
        <v>0</v>
      </c>
      <c r="BZ663" s="3">
        <f ca="1">IFERROR(INDEX(INDIRECT("day_wise_sales_data!$B$2:$BZ$599"),MATCH(resource!$CC663,day_wise_sales_data!$A$2:$A$500,0),MATCH(resource!BZ$2,INDIRECT("day_wise_sales_data!$B$1:$BZ$1"),0)),0)</f>
        <v>0</v>
      </c>
      <c r="CA663" s="3">
        <f ca="1">IFERROR(INDEX(INDIRECT("day_wise_sales_data!$B$2:$BZ$599"),MATCH(resource!$CC663,day_wise_sales_data!$A$2:$A$500,0),MATCH(resource!CA$2,INDIRECT("day_wise_sales_data!$B$1:$BZ$1"),0)),0)</f>
        <v>0</v>
      </c>
      <c r="CC663" s="4">
        <f>sales_data!H662</f>
        <v>0</v>
      </c>
      <c r="CD663" s="1">
        <v>661</v>
      </c>
      <c r="CE663" s="1" t="str">
        <f>IF(AQ663=report!$AQ$3,resource!CD663,"")</f>
        <v/>
      </c>
      <c r="CF663" s="5" t="str">
        <f>IFERROR(SMALL($CE$3:$CE$1001,ROWS($CE$3:CE663)),"")</f>
        <v/>
      </c>
      <c r="CH663">
        <f>IFERROR(VLOOKUP($CC663,data_pull!$E$22:$G$700,2,0),0)</f>
        <v>0</v>
      </c>
      <c r="DK663" s="3" t="str">
        <f>IFERROR(INDEX(COD_SALES!$B$5:$Z$500,MATCH(resource!$CC663,COD_SALES!$A$5:$A$500,0),MATCH(resource!DK$2,COD_SALES!$B$4:$Z$4,0)),"")</f>
        <v/>
      </c>
      <c r="DL663" s="3" t="str">
        <f>IFERROR(INDEX(COD_SALES!$B$5:$Z$500,MATCH(resource!$CC663,COD_SALES!$A$5:$A$500,0),MATCH(resource!DL$2,COD_SALES!$B$4:$Z$4,0)),"")</f>
        <v/>
      </c>
      <c r="DM663" s="3" t="str">
        <f>IFERROR(INDEX(COD_SALES!$B$5:$Z$500,MATCH(resource!$CC663,COD_SALES!$A$5:$A$500,0),MATCH(resource!DM$2,COD_SALES!$B$4:$Z$4,0)),"")</f>
        <v/>
      </c>
      <c r="DN663" s="3" t="str">
        <f>IFERROR(INDEX(COD_SALES!$B$5:$Z$500,MATCH(resource!$CC663,COD_SALES!$A$5:$A$500,0),MATCH(resource!DN$2,COD_SALES!$B$4:$Z$4,0)),"")</f>
        <v/>
      </c>
      <c r="DO663" s="3" t="str">
        <f>IFERROR(INDEX(COD_SALES!$B$5:$Z$500,MATCH(resource!$CC663,COD_SALES!$A$5:$A$500,0),MATCH(resource!DO$2,COD_SALES!$B$4:$Z$4,0)),"")</f>
        <v/>
      </c>
      <c r="DP663" s="3" t="str">
        <f>IFERROR(INDEX(COD_SALES!$B$5:$Z$500,MATCH(resource!$CC663,COD_SALES!$A$5:$A$500,0),MATCH(resource!DP$2,COD_SALES!$B$4:$Z$4,0)),"")</f>
        <v/>
      </c>
      <c r="DQ663" s="3" t="str">
        <f>IFERROR(INDEX(COD_SALES!$B$5:$Z$500,MATCH(resource!$CC663,COD_SALES!$A$5:$A$500,0),MATCH(resource!DQ$2,COD_SALES!$B$4:$Z$4,0)),"")</f>
        <v/>
      </c>
      <c r="DR663" s="3" t="str">
        <f>IFERROR(INDEX(COD_SALES!$B$5:$Z$500,MATCH(resource!$CC663,COD_SALES!$A$5:$A$500,0),MATCH(resource!DR$2,COD_SALES!$B$4:$Z$4,0)),"")</f>
        <v/>
      </c>
      <c r="DS663" s="3" t="str">
        <f>IFERROR(INDEX(COD_SALES!$B$5:$Z$500,MATCH(resource!$CC663,COD_SALES!$A$5:$A$500,0),MATCH(resource!DS$2,COD_SALES!$B$4:$Z$4,0)),"")</f>
        <v/>
      </c>
      <c r="DT663" s="3" t="str">
        <f>IFERROR(INDEX(COD_SALES!$B$5:$Z$500,MATCH(resource!$CC663,COD_SALES!$A$5:$A$500,0),MATCH(resource!DT$2,COD_SALES!$B$4:$Z$4,0)),"")</f>
        <v/>
      </c>
      <c r="DU663" s="3" t="str">
        <f>IFERROR(INDEX(COD_SALES!$B$5:$Z$500,MATCH(resource!$CC663,COD_SALES!$A$5:$A$500,0),MATCH(resource!DU$2,COD_SALES!$B$4:$Z$4,0)),"")</f>
        <v/>
      </c>
      <c r="DV663" s="3" t="str">
        <f>IFERROR(INDEX(COD_SALES!$B$5:$Z$500,MATCH(resource!$CC663,COD_SALES!$A$5:$A$500,0),MATCH(resource!DV$2,COD_SALES!$B$4:$Z$4,0)),"")</f>
        <v/>
      </c>
      <c r="DW663" s="3" t="str">
        <f>IFERROR(INDEX(COD_SALES!$B$5:$Z$500,MATCH(resource!$CC663,COD_SALES!$A$5:$A$500,0),MATCH(resource!DW$2,COD_SALES!$B$4:$Z$4,0)),"")</f>
        <v/>
      </c>
      <c r="DX663" s="3" t="str">
        <f>IFERROR(INDEX(COD_SALES!$B$5:$Z$500,MATCH(resource!$CC663,COD_SALES!$A$5:$A$500,0),MATCH(resource!DX$2,COD_SALES!$B$4:$Z$4,0)),"")</f>
        <v/>
      </c>
      <c r="DY663" s="3" t="str">
        <f>IFERROR(INDEX(COD_SALES!$B$5:$Z$500,MATCH(resource!$CC663,COD_SALES!$A$5:$A$500,0),MATCH(resource!DY$2,COD_SALES!$B$4:$Z$4,0)),"")</f>
        <v/>
      </c>
      <c r="DZ663" s="3" t="str">
        <f>IFERROR(INDEX(COD_SALES!$B$5:$Z$500,MATCH(resource!$CC663,COD_SALES!$A$5:$A$500,0),MATCH(resource!DZ$2,COD_SALES!$B$4:$Z$4,0)),"")</f>
        <v/>
      </c>
      <c r="EA663" s="3" t="str">
        <f>IFERROR(INDEX(COD_SALES!$B$5:$Z$500,MATCH(resource!$CC663,COD_SALES!$A$5:$A$500,0),MATCH(resource!EA$2,COD_SALES!$B$4:$Z$4,0)),"")</f>
        <v/>
      </c>
      <c r="EB663" s="3">
        <f t="shared" si="136"/>
        <v>0</v>
      </c>
      <c r="EW663" s="3">
        <f>IFERROR(VLOOKUP(CC663,data_pull!$AO$25:$AR$546,2,0),0)</f>
        <v>0</v>
      </c>
      <c r="EX663" s="1">
        <f>IFERROR(VLOOKUP(CC663,data_pull!$AO$25:$AR$546,4,0),0)</f>
        <v>0</v>
      </c>
    </row>
    <row r="664" spans="13:154" x14ac:dyDescent="0.25"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4">
        <f>sales_data!B663</f>
        <v>0</v>
      </c>
      <c r="AR664" s="4">
        <f>sales_data!C663</f>
        <v>0</v>
      </c>
      <c r="AS664" s="5" t="str">
        <f t="shared" si="135"/>
        <v/>
      </c>
      <c r="AT664" s="4">
        <f>sales_data!I663</f>
        <v>0</v>
      </c>
      <c r="AU664" s="4">
        <f>sales_data!W663</f>
        <v>0</v>
      </c>
      <c r="AV664" s="1">
        <f>sales_data!N663</f>
        <v>0</v>
      </c>
      <c r="AW664" s="1">
        <f>sales_data!P663</f>
        <v>0</v>
      </c>
      <c r="AX664" s="3">
        <f ca="1">IFERROR(INDEX(INDIRECT("day_wise_sales_data!$B$2:$BZ$599"),MATCH(resource!$CC664,day_wise_sales_data!$A$2:$A$500,0),MATCH(resource!AX$2,INDIRECT("day_wise_sales_data!$B$1:$BZ$1"),0)),0)</f>
        <v>0</v>
      </c>
      <c r="AY664" s="3">
        <f ca="1">IFERROR(INDEX(INDIRECT("day_wise_sales_data!$B$2:$BZ$599"),MATCH(resource!$CC664,day_wise_sales_data!$A$2:$A$500,0),MATCH(resource!AY$2,INDIRECT("day_wise_sales_data!$B$1:$BZ$1"),0)),0)</f>
        <v>0</v>
      </c>
      <c r="AZ664" s="3">
        <f ca="1">IFERROR(INDEX(INDIRECT("day_wise_sales_data!$B$2:$BZ$599"),MATCH(resource!$CC664,day_wise_sales_data!$A$2:$A$500,0),MATCH(resource!AZ$2,INDIRECT("day_wise_sales_data!$B$1:$BZ$1"),0)),0)</f>
        <v>0</v>
      </c>
      <c r="BA664" s="3">
        <f ca="1">IFERROR(INDEX(INDIRECT("day_wise_sales_data!$B$2:$BZ$599"),MATCH(resource!$CC664,day_wise_sales_data!$A$2:$A$500,0),MATCH(resource!BA$2,INDIRECT("day_wise_sales_data!$B$1:$BZ$1"),0)),0)</f>
        <v>0</v>
      </c>
      <c r="BB664" s="3">
        <f ca="1">IFERROR(INDEX(INDIRECT("day_wise_sales_data!$B$2:$BZ$599"),MATCH(resource!$CC664,day_wise_sales_data!$A$2:$A$500,0),MATCH(resource!BB$2,INDIRECT("day_wise_sales_data!$B$1:$BZ$1"),0)),0)</f>
        <v>0</v>
      </c>
      <c r="BC664" s="3">
        <f ca="1">IFERROR(INDEX(INDIRECT("day_wise_sales_data!$B$2:$BZ$599"),MATCH(resource!$CC664,day_wise_sales_data!$A$2:$A$500,0),MATCH(resource!BC$2,INDIRECT("day_wise_sales_data!$B$1:$BZ$1"),0)),0)</f>
        <v>0</v>
      </c>
      <c r="BD664" s="3">
        <f ca="1">IFERROR(INDEX(INDIRECT("day_wise_sales_data!$B$2:$BZ$599"),MATCH(resource!$CC664,day_wise_sales_data!$A$2:$A$500,0),MATCH(resource!BD$2,INDIRECT("day_wise_sales_data!$B$1:$BZ$1"),0)),0)</f>
        <v>0</v>
      </c>
      <c r="BE664" s="3">
        <f ca="1">IFERROR(INDEX(INDIRECT("day_wise_sales_data!$B$2:$BZ$599"),MATCH(resource!$CC664,day_wise_sales_data!$A$2:$A$500,0),MATCH(resource!BE$2,INDIRECT("day_wise_sales_data!$B$1:$BZ$1"),0)),0)</f>
        <v>0</v>
      </c>
      <c r="BF664" s="3">
        <f ca="1">IFERROR(INDEX(INDIRECT("day_wise_sales_data!$B$2:$BZ$599"),MATCH(resource!$CC664,day_wise_sales_data!$A$2:$A$500,0),MATCH(resource!BF$2,INDIRECT("day_wise_sales_data!$B$1:$BZ$1"),0)),0)</f>
        <v>0</v>
      </c>
      <c r="BG664" s="3">
        <f ca="1">IFERROR(INDEX(INDIRECT("day_wise_sales_data!$B$2:$BZ$599"),MATCH(resource!$CC664,day_wise_sales_data!$A$2:$A$500,0),MATCH(resource!BG$2,INDIRECT("day_wise_sales_data!$B$1:$BZ$1"),0)),0)</f>
        <v>0</v>
      </c>
      <c r="BH664" s="3">
        <f ca="1">IFERROR(INDEX(INDIRECT("day_wise_sales_data!$B$2:$BZ$599"),MATCH(resource!$CC664,day_wise_sales_data!$A$2:$A$500,0),MATCH(resource!BH$2,INDIRECT("day_wise_sales_data!$B$1:$BZ$1"),0)),0)</f>
        <v>0</v>
      </c>
      <c r="BI664" s="3">
        <f ca="1">IFERROR(INDEX(INDIRECT("day_wise_sales_data!$B$2:$BZ$599"),MATCH(resource!$CC664,day_wise_sales_data!$A$2:$A$500,0),MATCH(resource!BI$2,INDIRECT("day_wise_sales_data!$B$1:$BZ$1"),0)),0)</f>
        <v>0</v>
      </c>
      <c r="BJ664" s="3">
        <f ca="1">IFERROR(INDEX(INDIRECT("day_wise_sales_data!$B$2:$BZ$599"),MATCH(resource!$CC664,day_wise_sales_data!$A$2:$A$500,0),MATCH(resource!BJ$2,INDIRECT("day_wise_sales_data!$B$1:$BZ$1"),0)),0)</f>
        <v>0</v>
      </c>
      <c r="BK664" s="3">
        <f ca="1">IFERROR(INDEX(INDIRECT("day_wise_sales_data!$B$2:$BZ$599"),MATCH(resource!$CC664,day_wise_sales_data!$A$2:$A$500,0),MATCH(resource!BK$2,INDIRECT("day_wise_sales_data!$B$1:$BZ$1"),0)),0)</f>
        <v>0</v>
      </c>
      <c r="BL664" s="3">
        <f ca="1">IFERROR(INDEX(INDIRECT("day_wise_sales_data!$B$2:$BZ$599"),MATCH(resource!$CC664,day_wise_sales_data!$A$2:$A$500,0),MATCH(resource!BL$2,INDIRECT("day_wise_sales_data!$B$1:$BZ$1"),0)),0)</f>
        <v>0</v>
      </c>
      <c r="BM664" s="3">
        <f ca="1">IFERROR(INDEX(INDIRECT("day_wise_sales_data!$B$2:$BZ$599"),MATCH(resource!$CC664,day_wise_sales_data!$A$2:$A$500,0),MATCH(resource!BM$2,INDIRECT("day_wise_sales_data!$B$1:$BZ$1"),0)),0)</f>
        <v>0</v>
      </c>
      <c r="BN664" s="3">
        <f ca="1">IFERROR(INDEX(INDIRECT("day_wise_sales_data!$B$2:$BZ$599"),MATCH(resource!$CC664,day_wise_sales_data!$A$2:$A$500,0),MATCH(resource!BN$2,INDIRECT("day_wise_sales_data!$B$1:$BZ$1"),0)),0)</f>
        <v>0</v>
      </c>
      <c r="BO664" s="3">
        <f ca="1">IFERROR(INDEX(INDIRECT("day_wise_sales_data!$B$2:$BZ$599"),MATCH(resource!$CC664,day_wise_sales_data!$A$2:$A$500,0),MATCH(resource!BO$2,INDIRECT("day_wise_sales_data!$B$1:$BZ$1"),0)),0)</f>
        <v>0</v>
      </c>
      <c r="BP664" s="3">
        <f ca="1">IFERROR(INDEX(INDIRECT("day_wise_sales_data!$B$2:$BZ$599"),MATCH(resource!$CC664,day_wise_sales_data!$A$2:$A$500,0),MATCH(resource!BP$2,INDIRECT("day_wise_sales_data!$B$1:$BZ$1"),0)),0)</f>
        <v>0</v>
      </c>
      <c r="BQ664" s="3">
        <f ca="1">IFERROR(INDEX(INDIRECT("day_wise_sales_data!$B$2:$BZ$599"),MATCH(resource!$CC664,day_wise_sales_data!$A$2:$A$500,0),MATCH(resource!BQ$2,INDIRECT("day_wise_sales_data!$B$1:$BZ$1"),0)),0)</f>
        <v>0</v>
      </c>
      <c r="BR664" s="3">
        <f ca="1">IFERROR(INDEX(INDIRECT("day_wise_sales_data!$B$2:$BZ$599"),MATCH(resource!$CC664,day_wise_sales_data!$A$2:$A$500,0),MATCH(resource!BR$2,INDIRECT("day_wise_sales_data!$B$1:$BZ$1"),0)),0)</f>
        <v>0</v>
      </c>
      <c r="BS664" s="3">
        <f ca="1">IFERROR(INDEX(INDIRECT("day_wise_sales_data!$B$2:$BZ$599"),MATCH(resource!$CC664,day_wise_sales_data!$A$2:$A$500,0),MATCH(resource!BS$2,INDIRECT("day_wise_sales_data!$B$1:$BZ$1"),0)),0)</f>
        <v>0</v>
      </c>
      <c r="BT664" s="3">
        <f ca="1">IFERROR(INDEX(INDIRECT("day_wise_sales_data!$B$2:$BZ$599"),MATCH(resource!$CC664,day_wise_sales_data!$A$2:$A$500,0),MATCH(resource!BT$2,INDIRECT("day_wise_sales_data!$B$1:$BZ$1"),0)),0)</f>
        <v>0</v>
      </c>
      <c r="BU664" s="3">
        <f ca="1">IFERROR(INDEX(INDIRECT("day_wise_sales_data!$B$2:$BZ$599"),MATCH(resource!$CC664,day_wise_sales_data!$A$2:$A$500,0),MATCH(resource!BU$2,INDIRECT("day_wise_sales_data!$B$1:$BZ$1"),0)),0)</f>
        <v>0</v>
      </c>
      <c r="BV664" s="3">
        <f ca="1">IFERROR(INDEX(INDIRECT("day_wise_sales_data!$B$2:$BZ$599"),MATCH(resource!$CC664,day_wise_sales_data!$A$2:$A$500,0),MATCH(resource!BV$2,INDIRECT("day_wise_sales_data!$B$1:$BZ$1"),0)),0)</f>
        <v>0</v>
      </c>
      <c r="BW664" s="3">
        <f ca="1">IFERROR(INDEX(INDIRECT("day_wise_sales_data!$B$2:$BZ$599"),MATCH(resource!$CC664,day_wise_sales_data!$A$2:$A$500,0),MATCH(resource!BW$2,INDIRECT("day_wise_sales_data!$B$1:$BZ$1"),0)),0)</f>
        <v>0</v>
      </c>
      <c r="BX664" s="3">
        <f ca="1">IFERROR(INDEX(INDIRECT("day_wise_sales_data!$B$2:$BZ$599"),MATCH(resource!$CC664,day_wise_sales_data!$A$2:$A$500,0),MATCH(resource!BX$2,INDIRECT("day_wise_sales_data!$B$1:$BZ$1"),0)),0)</f>
        <v>0</v>
      </c>
      <c r="BY664" s="3">
        <f ca="1">IFERROR(INDEX(INDIRECT("day_wise_sales_data!$B$2:$BZ$599"),MATCH(resource!$CC664,day_wise_sales_data!$A$2:$A$500,0),MATCH(resource!BY$2,INDIRECT("day_wise_sales_data!$B$1:$BZ$1"),0)),0)</f>
        <v>0</v>
      </c>
      <c r="BZ664" s="3">
        <f ca="1">IFERROR(INDEX(INDIRECT("day_wise_sales_data!$B$2:$BZ$599"),MATCH(resource!$CC664,day_wise_sales_data!$A$2:$A$500,0),MATCH(resource!BZ$2,INDIRECT("day_wise_sales_data!$B$1:$BZ$1"),0)),0)</f>
        <v>0</v>
      </c>
      <c r="CA664" s="3">
        <f ca="1">IFERROR(INDEX(INDIRECT("day_wise_sales_data!$B$2:$BZ$599"),MATCH(resource!$CC664,day_wise_sales_data!$A$2:$A$500,0),MATCH(resource!CA$2,INDIRECT("day_wise_sales_data!$B$1:$BZ$1"),0)),0)</f>
        <v>0</v>
      </c>
      <c r="CC664" s="4">
        <f>sales_data!H663</f>
        <v>0</v>
      </c>
      <c r="CD664" s="1">
        <v>662</v>
      </c>
      <c r="CE664" s="1" t="str">
        <f>IF(AQ664=report!$AQ$3,resource!CD664,"")</f>
        <v/>
      </c>
      <c r="CF664" s="5" t="str">
        <f>IFERROR(SMALL($CE$3:$CE$1001,ROWS($CE$3:CE664)),"")</f>
        <v/>
      </c>
      <c r="CH664">
        <f>IFERROR(VLOOKUP($CC664,data_pull!$E$22:$G$700,2,0),0)</f>
        <v>0</v>
      </c>
      <c r="DK664" s="3" t="str">
        <f>IFERROR(INDEX(COD_SALES!$B$5:$Z$500,MATCH(resource!$CC664,COD_SALES!$A$5:$A$500,0),MATCH(resource!DK$2,COD_SALES!$B$4:$Z$4,0)),"")</f>
        <v/>
      </c>
      <c r="DL664" s="3" t="str">
        <f>IFERROR(INDEX(COD_SALES!$B$5:$Z$500,MATCH(resource!$CC664,COD_SALES!$A$5:$A$500,0),MATCH(resource!DL$2,COD_SALES!$B$4:$Z$4,0)),"")</f>
        <v/>
      </c>
      <c r="DM664" s="3" t="str">
        <f>IFERROR(INDEX(COD_SALES!$B$5:$Z$500,MATCH(resource!$CC664,COD_SALES!$A$5:$A$500,0),MATCH(resource!DM$2,COD_SALES!$B$4:$Z$4,0)),"")</f>
        <v/>
      </c>
      <c r="DN664" s="3" t="str">
        <f>IFERROR(INDEX(COD_SALES!$B$5:$Z$500,MATCH(resource!$CC664,COD_SALES!$A$5:$A$500,0),MATCH(resource!DN$2,COD_SALES!$B$4:$Z$4,0)),"")</f>
        <v/>
      </c>
      <c r="DO664" s="3" t="str">
        <f>IFERROR(INDEX(COD_SALES!$B$5:$Z$500,MATCH(resource!$CC664,COD_SALES!$A$5:$A$500,0),MATCH(resource!DO$2,COD_SALES!$B$4:$Z$4,0)),"")</f>
        <v/>
      </c>
      <c r="DP664" s="3" t="str">
        <f>IFERROR(INDEX(COD_SALES!$B$5:$Z$500,MATCH(resource!$CC664,COD_SALES!$A$5:$A$500,0),MATCH(resource!DP$2,COD_SALES!$B$4:$Z$4,0)),"")</f>
        <v/>
      </c>
      <c r="DQ664" s="3" t="str">
        <f>IFERROR(INDEX(COD_SALES!$B$5:$Z$500,MATCH(resource!$CC664,COD_SALES!$A$5:$A$500,0),MATCH(resource!DQ$2,COD_SALES!$B$4:$Z$4,0)),"")</f>
        <v/>
      </c>
      <c r="DR664" s="3" t="str">
        <f>IFERROR(INDEX(COD_SALES!$B$5:$Z$500,MATCH(resource!$CC664,COD_SALES!$A$5:$A$500,0),MATCH(resource!DR$2,COD_SALES!$B$4:$Z$4,0)),"")</f>
        <v/>
      </c>
      <c r="DS664" s="3" t="str">
        <f>IFERROR(INDEX(COD_SALES!$B$5:$Z$500,MATCH(resource!$CC664,COD_SALES!$A$5:$A$500,0),MATCH(resource!DS$2,COD_SALES!$B$4:$Z$4,0)),"")</f>
        <v/>
      </c>
      <c r="DT664" s="3" t="str">
        <f>IFERROR(INDEX(COD_SALES!$B$5:$Z$500,MATCH(resource!$CC664,COD_SALES!$A$5:$A$500,0),MATCH(resource!DT$2,COD_SALES!$B$4:$Z$4,0)),"")</f>
        <v/>
      </c>
      <c r="DU664" s="3" t="str">
        <f>IFERROR(INDEX(COD_SALES!$B$5:$Z$500,MATCH(resource!$CC664,COD_SALES!$A$5:$A$500,0),MATCH(resource!DU$2,COD_SALES!$B$4:$Z$4,0)),"")</f>
        <v/>
      </c>
      <c r="DV664" s="3" t="str">
        <f>IFERROR(INDEX(COD_SALES!$B$5:$Z$500,MATCH(resource!$CC664,COD_SALES!$A$5:$A$500,0),MATCH(resource!DV$2,COD_SALES!$B$4:$Z$4,0)),"")</f>
        <v/>
      </c>
      <c r="DW664" s="3" t="str">
        <f>IFERROR(INDEX(COD_SALES!$B$5:$Z$500,MATCH(resource!$CC664,COD_SALES!$A$5:$A$500,0),MATCH(resource!DW$2,COD_SALES!$B$4:$Z$4,0)),"")</f>
        <v/>
      </c>
      <c r="DX664" s="3" t="str">
        <f>IFERROR(INDEX(COD_SALES!$B$5:$Z$500,MATCH(resource!$CC664,COD_SALES!$A$5:$A$500,0),MATCH(resource!DX$2,COD_SALES!$B$4:$Z$4,0)),"")</f>
        <v/>
      </c>
      <c r="DY664" s="3" t="str">
        <f>IFERROR(INDEX(COD_SALES!$B$5:$Z$500,MATCH(resource!$CC664,COD_SALES!$A$5:$A$500,0),MATCH(resource!DY$2,COD_SALES!$B$4:$Z$4,0)),"")</f>
        <v/>
      </c>
      <c r="DZ664" s="3" t="str">
        <f>IFERROR(INDEX(COD_SALES!$B$5:$Z$500,MATCH(resource!$CC664,COD_SALES!$A$5:$A$500,0),MATCH(resource!DZ$2,COD_SALES!$B$4:$Z$4,0)),"")</f>
        <v/>
      </c>
      <c r="EA664" s="3" t="str">
        <f>IFERROR(INDEX(COD_SALES!$B$5:$Z$500,MATCH(resource!$CC664,COD_SALES!$A$5:$A$500,0),MATCH(resource!EA$2,COD_SALES!$B$4:$Z$4,0)),"")</f>
        <v/>
      </c>
      <c r="EB664" s="3">
        <f t="shared" si="136"/>
        <v>0</v>
      </c>
      <c r="EW664" s="3">
        <f>IFERROR(VLOOKUP(CC664,data_pull!$AO$25:$AR$546,2,0),0)</f>
        <v>0</v>
      </c>
      <c r="EX664" s="1">
        <f>IFERROR(VLOOKUP(CC664,data_pull!$AO$25:$AR$546,4,0),0)</f>
        <v>0</v>
      </c>
    </row>
    <row r="665" spans="13:154" x14ac:dyDescent="0.25"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4">
        <f>sales_data!B664</f>
        <v>0</v>
      </c>
      <c r="AR665" s="4">
        <f>sales_data!C664</f>
        <v>0</v>
      </c>
      <c r="AS665" s="5" t="str">
        <f t="shared" si="135"/>
        <v/>
      </c>
      <c r="AT665" s="4">
        <f>sales_data!I664</f>
        <v>0</v>
      </c>
      <c r="AU665" s="4">
        <f>sales_data!W664</f>
        <v>0</v>
      </c>
      <c r="AV665" s="1">
        <f>sales_data!N664</f>
        <v>0</v>
      </c>
      <c r="AW665" s="1">
        <f>sales_data!P664</f>
        <v>0</v>
      </c>
      <c r="AX665" s="3">
        <f ca="1">IFERROR(INDEX(INDIRECT("day_wise_sales_data!$B$2:$BZ$599"),MATCH(resource!$CC665,day_wise_sales_data!$A$2:$A$500,0),MATCH(resource!AX$2,INDIRECT("day_wise_sales_data!$B$1:$BZ$1"),0)),0)</f>
        <v>0</v>
      </c>
      <c r="AY665" s="3">
        <f ca="1">IFERROR(INDEX(INDIRECT("day_wise_sales_data!$B$2:$BZ$599"),MATCH(resource!$CC665,day_wise_sales_data!$A$2:$A$500,0),MATCH(resource!AY$2,INDIRECT("day_wise_sales_data!$B$1:$BZ$1"),0)),0)</f>
        <v>0</v>
      </c>
      <c r="AZ665" s="3">
        <f ca="1">IFERROR(INDEX(INDIRECT("day_wise_sales_data!$B$2:$BZ$599"),MATCH(resource!$CC665,day_wise_sales_data!$A$2:$A$500,0),MATCH(resource!AZ$2,INDIRECT("day_wise_sales_data!$B$1:$BZ$1"),0)),0)</f>
        <v>0</v>
      </c>
      <c r="BA665" s="3">
        <f ca="1">IFERROR(INDEX(INDIRECT("day_wise_sales_data!$B$2:$BZ$599"),MATCH(resource!$CC665,day_wise_sales_data!$A$2:$A$500,0),MATCH(resource!BA$2,INDIRECT("day_wise_sales_data!$B$1:$BZ$1"),0)),0)</f>
        <v>0</v>
      </c>
      <c r="BB665" s="3">
        <f ca="1">IFERROR(INDEX(INDIRECT("day_wise_sales_data!$B$2:$BZ$599"),MATCH(resource!$CC665,day_wise_sales_data!$A$2:$A$500,0),MATCH(resource!BB$2,INDIRECT("day_wise_sales_data!$B$1:$BZ$1"),0)),0)</f>
        <v>0</v>
      </c>
      <c r="BC665" s="3">
        <f ca="1">IFERROR(INDEX(INDIRECT("day_wise_sales_data!$B$2:$BZ$599"),MATCH(resource!$CC665,day_wise_sales_data!$A$2:$A$500,0),MATCH(resource!BC$2,INDIRECT("day_wise_sales_data!$B$1:$BZ$1"),0)),0)</f>
        <v>0</v>
      </c>
      <c r="BD665" s="3">
        <f ca="1">IFERROR(INDEX(INDIRECT("day_wise_sales_data!$B$2:$BZ$599"),MATCH(resource!$CC665,day_wise_sales_data!$A$2:$A$500,0),MATCH(resource!BD$2,INDIRECT("day_wise_sales_data!$B$1:$BZ$1"),0)),0)</f>
        <v>0</v>
      </c>
      <c r="BE665" s="3">
        <f ca="1">IFERROR(INDEX(INDIRECT("day_wise_sales_data!$B$2:$BZ$599"),MATCH(resource!$CC665,day_wise_sales_data!$A$2:$A$500,0),MATCH(resource!BE$2,INDIRECT("day_wise_sales_data!$B$1:$BZ$1"),0)),0)</f>
        <v>0</v>
      </c>
      <c r="BF665" s="3">
        <f ca="1">IFERROR(INDEX(INDIRECT("day_wise_sales_data!$B$2:$BZ$599"),MATCH(resource!$CC665,day_wise_sales_data!$A$2:$A$500,0),MATCH(resource!BF$2,INDIRECT("day_wise_sales_data!$B$1:$BZ$1"),0)),0)</f>
        <v>0</v>
      </c>
      <c r="BG665" s="3">
        <f ca="1">IFERROR(INDEX(INDIRECT("day_wise_sales_data!$B$2:$BZ$599"),MATCH(resource!$CC665,day_wise_sales_data!$A$2:$A$500,0),MATCH(resource!BG$2,INDIRECT("day_wise_sales_data!$B$1:$BZ$1"),0)),0)</f>
        <v>0</v>
      </c>
      <c r="BH665" s="3">
        <f ca="1">IFERROR(INDEX(INDIRECT("day_wise_sales_data!$B$2:$BZ$599"),MATCH(resource!$CC665,day_wise_sales_data!$A$2:$A$500,0),MATCH(resource!BH$2,INDIRECT("day_wise_sales_data!$B$1:$BZ$1"),0)),0)</f>
        <v>0</v>
      </c>
      <c r="BI665" s="3">
        <f ca="1">IFERROR(INDEX(INDIRECT("day_wise_sales_data!$B$2:$BZ$599"),MATCH(resource!$CC665,day_wise_sales_data!$A$2:$A$500,0),MATCH(resource!BI$2,INDIRECT("day_wise_sales_data!$B$1:$BZ$1"),0)),0)</f>
        <v>0</v>
      </c>
      <c r="BJ665" s="3">
        <f ca="1">IFERROR(INDEX(INDIRECT("day_wise_sales_data!$B$2:$BZ$599"),MATCH(resource!$CC665,day_wise_sales_data!$A$2:$A$500,0),MATCH(resource!BJ$2,INDIRECT("day_wise_sales_data!$B$1:$BZ$1"),0)),0)</f>
        <v>0</v>
      </c>
      <c r="BK665" s="3">
        <f ca="1">IFERROR(INDEX(INDIRECT("day_wise_sales_data!$B$2:$BZ$599"),MATCH(resource!$CC665,day_wise_sales_data!$A$2:$A$500,0),MATCH(resource!BK$2,INDIRECT("day_wise_sales_data!$B$1:$BZ$1"),0)),0)</f>
        <v>0</v>
      </c>
      <c r="BL665" s="3">
        <f ca="1">IFERROR(INDEX(INDIRECT("day_wise_sales_data!$B$2:$BZ$599"),MATCH(resource!$CC665,day_wise_sales_data!$A$2:$A$500,0),MATCH(resource!BL$2,INDIRECT("day_wise_sales_data!$B$1:$BZ$1"),0)),0)</f>
        <v>0</v>
      </c>
      <c r="BM665" s="3">
        <f ca="1">IFERROR(INDEX(INDIRECT("day_wise_sales_data!$B$2:$BZ$599"),MATCH(resource!$CC665,day_wise_sales_data!$A$2:$A$500,0),MATCH(resource!BM$2,INDIRECT("day_wise_sales_data!$B$1:$BZ$1"),0)),0)</f>
        <v>0</v>
      </c>
      <c r="BN665" s="3">
        <f ca="1">IFERROR(INDEX(INDIRECT("day_wise_sales_data!$B$2:$BZ$599"),MATCH(resource!$CC665,day_wise_sales_data!$A$2:$A$500,0),MATCH(resource!BN$2,INDIRECT("day_wise_sales_data!$B$1:$BZ$1"),0)),0)</f>
        <v>0</v>
      </c>
      <c r="BO665" s="3">
        <f ca="1">IFERROR(INDEX(INDIRECT("day_wise_sales_data!$B$2:$BZ$599"),MATCH(resource!$CC665,day_wise_sales_data!$A$2:$A$500,0),MATCH(resource!BO$2,INDIRECT("day_wise_sales_data!$B$1:$BZ$1"),0)),0)</f>
        <v>0</v>
      </c>
      <c r="BP665" s="3">
        <f ca="1">IFERROR(INDEX(INDIRECT("day_wise_sales_data!$B$2:$BZ$599"),MATCH(resource!$CC665,day_wise_sales_data!$A$2:$A$500,0),MATCH(resource!BP$2,INDIRECT("day_wise_sales_data!$B$1:$BZ$1"),0)),0)</f>
        <v>0</v>
      </c>
      <c r="BQ665" s="3">
        <f ca="1">IFERROR(INDEX(INDIRECT("day_wise_sales_data!$B$2:$BZ$599"),MATCH(resource!$CC665,day_wise_sales_data!$A$2:$A$500,0),MATCH(resource!BQ$2,INDIRECT("day_wise_sales_data!$B$1:$BZ$1"),0)),0)</f>
        <v>0</v>
      </c>
      <c r="BR665" s="3">
        <f ca="1">IFERROR(INDEX(INDIRECT("day_wise_sales_data!$B$2:$BZ$599"),MATCH(resource!$CC665,day_wise_sales_data!$A$2:$A$500,0),MATCH(resource!BR$2,INDIRECT("day_wise_sales_data!$B$1:$BZ$1"),0)),0)</f>
        <v>0</v>
      </c>
      <c r="BS665" s="3">
        <f ca="1">IFERROR(INDEX(INDIRECT("day_wise_sales_data!$B$2:$BZ$599"),MATCH(resource!$CC665,day_wise_sales_data!$A$2:$A$500,0),MATCH(resource!BS$2,INDIRECT("day_wise_sales_data!$B$1:$BZ$1"),0)),0)</f>
        <v>0</v>
      </c>
      <c r="BT665" s="3">
        <f ca="1">IFERROR(INDEX(INDIRECT("day_wise_sales_data!$B$2:$BZ$599"),MATCH(resource!$CC665,day_wise_sales_data!$A$2:$A$500,0),MATCH(resource!BT$2,INDIRECT("day_wise_sales_data!$B$1:$BZ$1"),0)),0)</f>
        <v>0</v>
      </c>
      <c r="BU665" s="3">
        <f ca="1">IFERROR(INDEX(INDIRECT("day_wise_sales_data!$B$2:$BZ$599"),MATCH(resource!$CC665,day_wise_sales_data!$A$2:$A$500,0),MATCH(resource!BU$2,INDIRECT("day_wise_sales_data!$B$1:$BZ$1"),0)),0)</f>
        <v>0</v>
      </c>
      <c r="BV665" s="3">
        <f ca="1">IFERROR(INDEX(INDIRECT("day_wise_sales_data!$B$2:$BZ$599"),MATCH(resource!$CC665,day_wise_sales_data!$A$2:$A$500,0),MATCH(resource!BV$2,INDIRECT("day_wise_sales_data!$B$1:$BZ$1"),0)),0)</f>
        <v>0</v>
      </c>
      <c r="BW665" s="3">
        <f ca="1">IFERROR(INDEX(INDIRECT("day_wise_sales_data!$B$2:$BZ$599"),MATCH(resource!$CC665,day_wise_sales_data!$A$2:$A$500,0),MATCH(resource!BW$2,INDIRECT("day_wise_sales_data!$B$1:$BZ$1"),0)),0)</f>
        <v>0</v>
      </c>
      <c r="BX665" s="3">
        <f ca="1">IFERROR(INDEX(INDIRECT("day_wise_sales_data!$B$2:$BZ$599"),MATCH(resource!$CC665,day_wise_sales_data!$A$2:$A$500,0),MATCH(resource!BX$2,INDIRECT("day_wise_sales_data!$B$1:$BZ$1"),0)),0)</f>
        <v>0</v>
      </c>
      <c r="BY665" s="3">
        <f ca="1">IFERROR(INDEX(INDIRECT("day_wise_sales_data!$B$2:$BZ$599"),MATCH(resource!$CC665,day_wise_sales_data!$A$2:$A$500,0),MATCH(resource!BY$2,INDIRECT("day_wise_sales_data!$B$1:$BZ$1"),0)),0)</f>
        <v>0</v>
      </c>
      <c r="BZ665" s="3">
        <f ca="1">IFERROR(INDEX(INDIRECT("day_wise_sales_data!$B$2:$BZ$599"),MATCH(resource!$CC665,day_wise_sales_data!$A$2:$A$500,0),MATCH(resource!BZ$2,INDIRECT("day_wise_sales_data!$B$1:$BZ$1"),0)),0)</f>
        <v>0</v>
      </c>
      <c r="CA665" s="3">
        <f ca="1">IFERROR(INDEX(INDIRECT("day_wise_sales_data!$B$2:$BZ$599"),MATCH(resource!$CC665,day_wise_sales_data!$A$2:$A$500,0),MATCH(resource!CA$2,INDIRECT("day_wise_sales_data!$B$1:$BZ$1"),0)),0)</f>
        <v>0</v>
      </c>
      <c r="CC665" s="4">
        <f>sales_data!H664</f>
        <v>0</v>
      </c>
      <c r="CD665" s="1">
        <v>663</v>
      </c>
      <c r="CE665" s="1" t="str">
        <f>IF(AQ665=report!$AQ$3,resource!CD665,"")</f>
        <v/>
      </c>
      <c r="CF665" s="5" t="str">
        <f>IFERROR(SMALL($CE$3:$CE$1001,ROWS($CE$3:CE665)),"")</f>
        <v/>
      </c>
      <c r="CH665">
        <f>IFERROR(VLOOKUP($CC665,data_pull!$E$22:$G$700,2,0),0)</f>
        <v>0</v>
      </c>
      <c r="DK665" s="3" t="str">
        <f>IFERROR(INDEX(COD_SALES!$B$5:$Z$500,MATCH(resource!$CC665,COD_SALES!$A$5:$A$500,0),MATCH(resource!DK$2,COD_SALES!$B$4:$Z$4,0)),"")</f>
        <v/>
      </c>
      <c r="DL665" s="3" t="str">
        <f>IFERROR(INDEX(COD_SALES!$B$5:$Z$500,MATCH(resource!$CC665,COD_SALES!$A$5:$A$500,0),MATCH(resource!DL$2,COD_SALES!$B$4:$Z$4,0)),"")</f>
        <v/>
      </c>
      <c r="DM665" s="3" t="str">
        <f>IFERROR(INDEX(COD_SALES!$B$5:$Z$500,MATCH(resource!$CC665,COD_SALES!$A$5:$A$500,0),MATCH(resource!DM$2,COD_SALES!$B$4:$Z$4,0)),"")</f>
        <v/>
      </c>
      <c r="DN665" s="3" t="str">
        <f>IFERROR(INDEX(COD_SALES!$B$5:$Z$500,MATCH(resource!$CC665,COD_SALES!$A$5:$A$500,0),MATCH(resource!DN$2,COD_SALES!$B$4:$Z$4,0)),"")</f>
        <v/>
      </c>
      <c r="DO665" s="3" t="str">
        <f>IFERROR(INDEX(COD_SALES!$B$5:$Z$500,MATCH(resource!$CC665,COD_SALES!$A$5:$A$500,0),MATCH(resource!DO$2,COD_SALES!$B$4:$Z$4,0)),"")</f>
        <v/>
      </c>
      <c r="DP665" s="3" t="str">
        <f>IFERROR(INDEX(COD_SALES!$B$5:$Z$500,MATCH(resource!$CC665,COD_SALES!$A$5:$A$500,0),MATCH(resource!DP$2,COD_SALES!$B$4:$Z$4,0)),"")</f>
        <v/>
      </c>
      <c r="DQ665" s="3" t="str">
        <f>IFERROR(INDEX(COD_SALES!$B$5:$Z$500,MATCH(resource!$CC665,COD_SALES!$A$5:$A$500,0),MATCH(resource!DQ$2,COD_SALES!$B$4:$Z$4,0)),"")</f>
        <v/>
      </c>
      <c r="DR665" s="3" t="str">
        <f>IFERROR(INDEX(COD_SALES!$B$5:$Z$500,MATCH(resource!$CC665,COD_SALES!$A$5:$A$500,0),MATCH(resource!DR$2,COD_SALES!$B$4:$Z$4,0)),"")</f>
        <v/>
      </c>
      <c r="DS665" s="3" t="str">
        <f>IFERROR(INDEX(COD_SALES!$B$5:$Z$500,MATCH(resource!$CC665,COD_SALES!$A$5:$A$500,0),MATCH(resource!DS$2,COD_SALES!$B$4:$Z$4,0)),"")</f>
        <v/>
      </c>
      <c r="DT665" s="3" t="str">
        <f>IFERROR(INDEX(COD_SALES!$B$5:$Z$500,MATCH(resource!$CC665,COD_SALES!$A$5:$A$500,0),MATCH(resource!DT$2,COD_SALES!$B$4:$Z$4,0)),"")</f>
        <v/>
      </c>
      <c r="DU665" s="3" t="str">
        <f>IFERROR(INDEX(COD_SALES!$B$5:$Z$500,MATCH(resource!$CC665,COD_SALES!$A$5:$A$500,0),MATCH(resource!DU$2,COD_SALES!$B$4:$Z$4,0)),"")</f>
        <v/>
      </c>
      <c r="DV665" s="3" t="str">
        <f>IFERROR(INDEX(COD_SALES!$B$5:$Z$500,MATCH(resource!$CC665,COD_SALES!$A$5:$A$500,0),MATCH(resource!DV$2,COD_SALES!$B$4:$Z$4,0)),"")</f>
        <v/>
      </c>
      <c r="DW665" s="3" t="str">
        <f>IFERROR(INDEX(COD_SALES!$B$5:$Z$500,MATCH(resource!$CC665,COD_SALES!$A$5:$A$500,0),MATCH(resource!DW$2,COD_SALES!$B$4:$Z$4,0)),"")</f>
        <v/>
      </c>
      <c r="DX665" s="3" t="str">
        <f>IFERROR(INDEX(COD_SALES!$B$5:$Z$500,MATCH(resource!$CC665,COD_SALES!$A$5:$A$500,0),MATCH(resource!DX$2,COD_SALES!$B$4:$Z$4,0)),"")</f>
        <v/>
      </c>
      <c r="DY665" s="3" t="str">
        <f>IFERROR(INDEX(COD_SALES!$B$5:$Z$500,MATCH(resource!$CC665,COD_SALES!$A$5:$A$500,0),MATCH(resource!DY$2,COD_SALES!$B$4:$Z$4,0)),"")</f>
        <v/>
      </c>
      <c r="DZ665" s="3" t="str">
        <f>IFERROR(INDEX(COD_SALES!$B$5:$Z$500,MATCH(resource!$CC665,COD_SALES!$A$5:$A$500,0),MATCH(resource!DZ$2,COD_SALES!$B$4:$Z$4,0)),"")</f>
        <v/>
      </c>
      <c r="EA665" s="3" t="str">
        <f>IFERROR(INDEX(COD_SALES!$B$5:$Z$500,MATCH(resource!$CC665,COD_SALES!$A$5:$A$500,0),MATCH(resource!EA$2,COD_SALES!$B$4:$Z$4,0)),"")</f>
        <v/>
      </c>
      <c r="EB665" s="3">
        <f t="shared" si="136"/>
        <v>0</v>
      </c>
      <c r="EW665" s="3">
        <f>IFERROR(VLOOKUP(CC665,data_pull!$AO$25:$AR$546,2,0),0)</f>
        <v>0</v>
      </c>
      <c r="EX665" s="1">
        <f>IFERROR(VLOOKUP(CC665,data_pull!$AO$25:$AR$546,4,0),0)</f>
        <v>0</v>
      </c>
    </row>
    <row r="666" spans="13:154" x14ac:dyDescent="0.25"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4">
        <f>sales_data!B665</f>
        <v>0</v>
      </c>
      <c r="AR666" s="4">
        <f>sales_data!C665</f>
        <v>0</v>
      </c>
      <c r="AS666" s="5" t="str">
        <f t="shared" si="135"/>
        <v/>
      </c>
      <c r="AT666" s="4">
        <f>sales_data!I665</f>
        <v>0</v>
      </c>
      <c r="AU666" s="4">
        <f>sales_data!W665</f>
        <v>0</v>
      </c>
      <c r="AV666" s="1">
        <f>sales_data!N665</f>
        <v>0</v>
      </c>
      <c r="AW666" s="1">
        <f>sales_data!P665</f>
        <v>0</v>
      </c>
      <c r="AX666" s="3">
        <f ca="1">IFERROR(INDEX(INDIRECT("day_wise_sales_data!$B$2:$BZ$599"),MATCH(resource!$CC666,day_wise_sales_data!$A$2:$A$500,0),MATCH(resource!AX$2,INDIRECT("day_wise_sales_data!$B$1:$BZ$1"),0)),0)</f>
        <v>0</v>
      </c>
      <c r="AY666" s="3">
        <f ca="1">IFERROR(INDEX(INDIRECT("day_wise_sales_data!$B$2:$BZ$599"),MATCH(resource!$CC666,day_wise_sales_data!$A$2:$A$500,0),MATCH(resource!AY$2,INDIRECT("day_wise_sales_data!$B$1:$BZ$1"),0)),0)</f>
        <v>0</v>
      </c>
      <c r="AZ666" s="3">
        <f ca="1">IFERROR(INDEX(INDIRECT("day_wise_sales_data!$B$2:$BZ$599"),MATCH(resource!$CC666,day_wise_sales_data!$A$2:$A$500,0),MATCH(resource!AZ$2,INDIRECT("day_wise_sales_data!$B$1:$BZ$1"),0)),0)</f>
        <v>0</v>
      </c>
      <c r="BA666" s="3">
        <f ca="1">IFERROR(INDEX(INDIRECT("day_wise_sales_data!$B$2:$BZ$599"),MATCH(resource!$CC666,day_wise_sales_data!$A$2:$A$500,0),MATCH(resource!BA$2,INDIRECT("day_wise_sales_data!$B$1:$BZ$1"),0)),0)</f>
        <v>0</v>
      </c>
      <c r="BB666" s="3">
        <f ca="1">IFERROR(INDEX(INDIRECT("day_wise_sales_data!$B$2:$BZ$599"),MATCH(resource!$CC666,day_wise_sales_data!$A$2:$A$500,0),MATCH(resource!BB$2,INDIRECT("day_wise_sales_data!$B$1:$BZ$1"),0)),0)</f>
        <v>0</v>
      </c>
      <c r="BC666" s="3">
        <f ca="1">IFERROR(INDEX(INDIRECT("day_wise_sales_data!$B$2:$BZ$599"),MATCH(resource!$CC666,day_wise_sales_data!$A$2:$A$500,0),MATCH(resource!BC$2,INDIRECT("day_wise_sales_data!$B$1:$BZ$1"),0)),0)</f>
        <v>0</v>
      </c>
      <c r="BD666" s="3">
        <f ca="1">IFERROR(INDEX(INDIRECT("day_wise_sales_data!$B$2:$BZ$599"),MATCH(resource!$CC666,day_wise_sales_data!$A$2:$A$500,0),MATCH(resource!BD$2,INDIRECT("day_wise_sales_data!$B$1:$BZ$1"),0)),0)</f>
        <v>0</v>
      </c>
      <c r="BE666" s="3">
        <f ca="1">IFERROR(INDEX(INDIRECT("day_wise_sales_data!$B$2:$BZ$599"),MATCH(resource!$CC666,day_wise_sales_data!$A$2:$A$500,0),MATCH(resource!BE$2,INDIRECT("day_wise_sales_data!$B$1:$BZ$1"),0)),0)</f>
        <v>0</v>
      </c>
      <c r="BF666" s="3">
        <f ca="1">IFERROR(INDEX(INDIRECT("day_wise_sales_data!$B$2:$BZ$599"),MATCH(resource!$CC666,day_wise_sales_data!$A$2:$A$500,0),MATCH(resource!BF$2,INDIRECT("day_wise_sales_data!$B$1:$BZ$1"),0)),0)</f>
        <v>0</v>
      </c>
      <c r="BG666" s="3">
        <f ca="1">IFERROR(INDEX(INDIRECT("day_wise_sales_data!$B$2:$BZ$599"),MATCH(resource!$CC666,day_wise_sales_data!$A$2:$A$500,0),MATCH(resource!BG$2,INDIRECT("day_wise_sales_data!$B$1:$BZ$1"),0)),0)</f>
        <v>0</v>
      </c>
      <c r="BH666" s="3">
        <f ca="1">IFERROR(INDEX(INDIRECT("day_wise_sales_data!$B$2:$BZ$599"),MATCH(resource!$CC666,day_wise_sales_data!$A$2:$A$500,0),MATCH(resource!BH$2,INDIRECT("day_wise_sales_data!$B$1:$BZ$1"),0)),0)</f>
        <v>0</v>
      </c>
      <c r="BI666" s="3">
        <f ca="1">IFERROR(INDEX(INDIRECT("day_wise_sales_data!$B$2:$BZ$599"),MATCH(resource!$CC666,day_wise_sales_data!$A$2:$A$500,0),MATCH(resource!BI$2,INDIRECT("day_wise_sales_data!$B$1:$BZ$1"),0)),0)</f>
        <v>0</v>
      </c>
      <c r="BJ666" s="3">
        <f ca="1">IFERROR(INDEX(INDIRECT("day_wise_sales_data!$B$2:$BZ$599"),MATCH(resource!$CC666,day_wise_sales_data!$A$2:$A$500,0),MATCH(resource!BJ$2,INDIRECT("day_wise_sales_data!$B$1:$BZ$1"),0)),0)</f>
        <v>0</v>
      </c>
      <c r="BK666" s="3">
        <f ca="1">IFERROR(INDEX(INDIRECT("day_wise_sales_data!$B$2:$BZ$599"),MATCH(resource!$CC666,day_wise_sales_data!$A$2:$A$500,0),MATCH(resource!BK$2,INDIRECT("day_wise_sales_data!$B$1:$BZ$1"),0)),0)</f>
        <v>0</v>
      </c>
      <c r="BL666" s="3">
        <f ca="1">IFERROR(INDEX(INDIRECT("day_wise_sales_data!$B$2:$BZ$599"),MATCH(resource!$CC666,day_wise_sales_data!$A$2:$A$500,0),MATCH(resource!BL$2,INDIRECT("day_wise_sales_data!$B$1:$BZ$1"),0)),0)</f>
        <v>0</v>
      </c>
      <c r="BM666" s="3">
        <f ca="1">IFERROR(INDEX(INDIRECT("day_wise_sales_data!$B$2:$BZ$599"),MATCH(resource!$CC666,day_wise_sales_data!$A$2:$A$500,0),MATCH(resource!BM$2,INDIRECT("day_wise_sales_data!$B$1:$BZ$1"),0)),0)</f>
        <v>0</v>
      </c>
      <c r="BN666" s="3">
        <f ca="1">IFERROR(INDEX(INDIRECT("day_wise_sales_data!$B$2:$BZ$599"),MATCH(resource!$CC666,day_wise_sales_data!$A$2:$A$500,0),MATCH(resource!BN$2,INDIRECT("day_wise_sales_data!$B$1:$BZ$1"),0)),0)</f>
        <v>0</v>
      </c>
      <c r="BO666" s="3">
        <f ca="1">IFERROR(INDEX(INDIRECT("day_wise_sales_data!$B$2:$BZ$599"),MATCH(resource!$CC666,day_wise_sales_data!$A$2:$A$500,0),MATCH(resource!BO$2,INDIRECT("day_wise_sales_data!$B$1:$BZ$1"),0)),0)</f>
        <v>0</v>
      </c>
      <c r="BP666" s="3">
        <f ca="1">IFERROR(INDEX(INDIRECT("day_wise_sales_data!$B$2:$BZ$599"),MATCH(resource!$CC666,day_wise_sales_data!$A$2:$A$500,0),MATCH(resource!BP$2,INDIRECT("day_wise_sales_data!$B$1:$BZ$1"),0)),0)</f>
        <v>0</v>
      </c>
      <c r="BQ666" s="3">
        <f ca="1">IFERROR(INDEX(INDIRECT("day_wise_sales_data!$B$2:$BZ$599"),MATCH(resource!$CC666,day_wise_sales_data!$A$2:$A$500,0),MATCH(resource!BQ$2,INDIRECT("day_wise_sales_data!$B$1:$BZ$1"),0)),0)</f>
        <v>0</v>
      </c>
      <c r="BR666" s="3">
        <f ca="1">IFERROR(INDEX(INDIRECT("day_wise_sales_data!$B$2:$BZ$599"),MATCH(resource!$CC666,day_wise_sales_data!$A$2:$A$500,0),MATCH(resource!BR$2,INDIRECT("day_wise_sales_data!$B$1:$BZ$1"),0)),0)</f>
        <v>0</v>
      </c>
      <c r="BS666" s="3">
        <f ca="1">IFERROR(INDEX(INDIRECT("day_wise_sales_data!$B$2:$BZ$599"),MATCH(resource!$CC666,day_wise_sales_data!$A$2:$A$500,0),MATCH(resource!BS$2,INDIRECT("day_wise_sales_data!$B$1:$BZ$1"),0)),0)</f>
        <v>0</v>
      </c>
      <c r="BT666" s="3">
        <f ca="1">IFERROR(INDEX(INDIRECT("day_wise_sales_data!$B$2:$BZ$599"),MATCH(resource!$CC666,day_wise_sales_data!$A$2:$A$500,0),MATCH(resource!BT$2,INDIRECT("day_wise_sales_data!$B$1:$BZ$1"),0)),0)</f>
        <v>0</v>
      </c>
      <c r="BU666" s="3">
        <f ca="1">IFERROR(INDEX(INDIRECT("day_wise_sales_data!$B$2:$BZ$599"),MATCH(resource!$CC666,day_wise_sales_data!$A$2:$A$500,0),MATCH(resource!BU$2,INDIRECT("day_wise_sales_data!$B$1:$BZ$1"),0)),0)</f>
        <v>0</v>
      </c>
      <c r="BV666" s="3">
        <f ca="1">IFERROR(INDEX(INDIRECT("day_wise_sales_data!$B$2:$BZ$599"),MATCH(resource!$CC666,day_wise_sales_data!$A$2:$A$500,0),MATCH(resource!BV$2,INDIRECT("day_wise_sales_data!$B$1:$BZ$1"),0)),0)</f>
        <v>0</v>
      </c>
      <c r="BW666" s="3">
        <f ca="1">IFERROR(INDEX(INDIRECT("day_wise_sales_data!$B$2:$BZ$599"),MATCH(resource!$CC666,day_wise_sales_data!$A$2:$A$500,0),MATCH(resource!BW$2,INDIRECT("day_wise_sales_data!$B$1:$BZ$1"),0)),0)</f>
        <v>0</v>
      </c>
      <c r="BX666" s="3">
        <f ca="1">IFERROR(INDEX(INDIRECT("day_wise_sales_data!$B$2:$BZ$599"),MATCH(resource!$CC666,day_wise_sales_data!$A$2:$A$500,0),MATCH(resource!BX$2,INDIRECT("day_wise_sales_data!$B$1:$BZ$1"),0)),0)</f>
        <v>0</v>
      </c>
      <c r="BY666" s="3">
        <f ca="1">IFERROR(INDEX(INDIRECT("day_wise_sales_data!$B$2:$BZ$599"),MATCH(resource!$CC666,day_wise_sales_data!$A$2:$A$500,0),MATCH(resource!BY$2,INDIRECT("day_wise_sales_data!$B$1:$BZ$1"),0)),0)</f>
        <v>0</v>
      </c>
      <c r="BZ666" s="3">
        <f ca="1">IFERROR(INDEX(INDIRECT("day_wise_sales_data!$B$2:$BZ$599"),MATCH(resource!$CC666,day_wise_sales_data!$A$2:$A$500,0),MATCH(resource!BZ$2,INDIRECT("day_wise_sales_data!$B$1:$BZ$1"),0)),0)</f>
        <v>0</v>
      </c>
      <c r="CA666" s="3">
        <f ca="1">IFERROR(INDEX(INDIRECT("day_wise_sales_data!$B$2:$BZ$599"),MATCH(resource!$CC666,day_wise_sales_data!$A$2:$A$500,0),MATCH(resource!CA$2,INDIRECT("day_wise_sales_data!$B$1:$BZ$1"),0)),0)</f>
        <v>0</v>
      </c>
      <c r="CC666" s="4">
        <f>sales_data!H665</f>
        <v>0</v>
      </c>
      <c r="CD666" s="1">
        <v>664</v>
      </c>
      <c r="CE666" s="1" t="str">
        <f>IF(AQ666=report!$AQ$3,resource!CD666,"")</f>
        <v/>
      </c>
      <c r="CF666" s="5" t="str">
        <f>IFERROR(SMALL($CE$3:$CE$1001,ROWS($CE$3:CE666)),"")</f>
        <v/>
      </c>
      <c r="CH666">
        <f>IFERROR(VLOOKUP($CC666,data_pull!$E$22:$G$700,2,0),0)</f>
        <v>0</v>
      </c>
      <c r="DK666" s="3" t="str">
        <f>IFERROR(INDEX(COD_SALES!$B$5:$Z$500,MATCH(resource!$CC666,COD_SALES!$A$5:$A$500,0),MATCH(resource!DK$2,COD_SALES!$B$4:$Z$4,0)),"")</f>
        <v/>
      </c>
      <c r="DL666" s="3" t="str">
        <f>IFERROR(INDEX(COD_SALES!$B$5:$Z$500,MATCH(resource!$CC666,COD_SALES!$A$5:$A$500,0),MATCH(resource!DL$2,COD_SALES!$B$4:$Z$4,0)),"")</f>
        <v/>
      </c>
      <c r="DM666" s="3" t="str">
        <f>IFERROR(INDEX(COD_SALES!$B$5:$Z$500,MATCH(resource!$CC666,COD_SALES!$A$5:$A$500,0),MATCH(resource!DM$2,COD_SALES!$B$4:$Z$4,0)),"")</f>
        <v/>
      </c>
      <c r="DN666" s="3" t="str">
        <f>IFERROR(INDEX(COD_SALES!$B$5:$Z$500,MATCH(resource!$CC666,COD_SALES!$A$5:$A$500,0),MATCH(resource!DN$2,COD_SALES!$B$4:$Z$4,0)),"")</f>
        <v/>
      </c>
      <c r="DO666" s="3" t="str">
        <f>IFERROR(INDEX(COD_SALES!$B$5:$Z$500,MATCH(resource!$CC666,COD_SALES!$A$5:$A$500,0),MATCH(resource!DO$2,COD_SALES!$B$4:$Z$4,0)),"")</f>
        <v/>
      </c>
      <c r="DP666" s="3" t="str">
        <f>IFERROR(INDEX(COD_SALES!$B$5:$Z$500,MATCH(resource!$CC666,COD_SALES!$A$5:$A$500,0),MATCH(resource!DP$2,COD_SALES!$B$4:$Z$4,0)),"")</f>
        <v/>
      </c>
      <c r="DQ666" s="3" t="str">
        <f>IFERROR(INDEX(COD_SALES!$B$5:$Z$500,MATCH(resource!$CC666,COD_SALES!$A$5:$A$500,0),MATCH(resource!DQ$2,COD_SALES!$B$4:$Z$4,0)),"")</f>
        <v/>
      </c>
      <c r="DR666" s="3" t="str">
        <f>IFERROR(INDEX(COD_SALES!$B$5:$Z$500,MATCH(resource!$CC666,COD_SALES!$A$5:$A$500,0),MATCH(resource!DR$2,COD_SALES!$B$4:$Z$4,0)),"")</f>
        <v/>
      </c>
      <c r="DS666" s="3" t="str">
        <f>IFERROR(INDEX(COD_SALES!$B$5:$Z$500,MATCH(resource!$CC666,COD_SALES!$A$5:$A$500,0),MATCH(resource!DS$2,COD_SALES!$B$4:$Z$4,0)),"")</f>
        <v/>
      </c>
      <c r="DT666" s="3" t="str">
        <f>IFERROR(INDEX(COD_SALES!$B$5:$Z$500,MATCH(resource!$CC666,COD_SALES!$A$5:$A$500,0),MATCH(resource!DT$2,COD_SALES!$B$4:$Z$4,0)),"")</f>
        <v/>
      </c>
      <c r="DU666" s="3" t="str">
        <f>IFERROR(INDEX(COD_SALES!$B$5:$Z$500,MATCH(resource!$CC666,COD_SALES!$A$5:$A$500,0),MATCH(resource!DU$2,COD_SALES!$B$4:$Z$4,0)),"")</f>
        <v/>
      </c>
      <c r="DV666" s="3" t="str">
        <f>IFERROR(INDEX(COD_SALES!$B$5:$Z$500,MATCH(resource!$CC666,COD_SALES!$A$5:$A$500,0),MATCH(resource!DV$2,COD_SALES!$B$4:$Z$4,0)),"")</f>
        <v/>
      </c>
      <c r="DW666" s="3" t="str">
        <f>IFERROR(INDEX(COD_SALES!$B$5:$Z$500,MATCH(resource!$CC666,COD_SALES!$A$5:$A$500,0),MATCH(resource!DW$2,COD_SALES!$B$4:$Z$4,0)),"")</f>
        <v/>
      </c>
      <c r="DX666" s="3" t="str">
        <f>IFERROR(INDEX(COD_SALES!$B$5:$Z$500,MATCH(resource!$CC666,COD_SALES!$A$5:$A$500,0),MATCH(resource!DX$2,COD_SALES!$B$4:$Z$4,0)),"")</f>
        <v/>
      </c>
      <c r="DY666" s="3" t="str">
        <f>IFERROR(INDEX(COD_SALES!$B$5:$Z$500,MATCH(resource!$CC666,COD_SALES!$A$5:$A$500,0),MATCH(resource!DY$2,COD_SALES!$B$4:$Z$4,0)),"")</f>
        <v/>
      </c>
      <c r="DZ666" s="3" t="str">
        <f>IFERROR(INDEX(COD_SALES!$B$5:$Z$500,MATCH(resource!$CC666,COD_SALES!$A$5:$A$500,0),MATCH(resource!DZ$2,COD_SALES!$B$4:$Z$4,0)),"")</f>
        <v/>
      </c>
      <c r="EA666" s="3" t="str">
        <f>IFERROR(INDEX(COD_SALES!$B$5:$Z$500,MATCH(resource!$CC666,COD_SALES!$A$5:$A$500,0),MATCH(resource!EA$2,COD_SALES!$B$4:$Z$4,0)),"")</f>
        <v/>
      </c>
      <c r="EB666" s="3">
        <f t="shared" si="136"/>
        <v>0</v>
      </c>
      <c r="EW666" s="3">
        <f>IFERROR(VLOOKUP(CC666,data_pull!$AO$25:$AR$546,2,0),0)</f>
        <v>0</v>
      </c>
      <c r="EX666" s="1">
        <f>IFERROR(VLOOKUP(CC666,data_pull!$AO$25:$AR$546,4,0),0)</f>
        <v>0</v>
      </c>
    </row>
    <row r="667" spans="13:154" x14ac:dyDescent="0.25"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4">
        <f>sales_data!B666</f>
        <v>0</v>
      </c>
      <c r="AR667" s="4">
        <f>sales_data!C666</f>
        <v>0</v>
      </c>
      <c r="AS667" s="5" t="str">
        <f t="shared" si="135"/>
        <v/>
      </c>
      <c r="AT667" s="4">
        <f>sales_data!I666</f>
        <v>0</v>
      </c>
      <c r="AU667" s="4">
        <f>sales_data!W666</f>
        <v>0</v>
      </c>
      <c r="AV667" s="1">
        <f>sales_data!N666</f>
        <v>0</v>
      </c>
      <c r="AW667" s="1">
        <f>sales_data!P666</f>
        <v>0</v>
      </c>
      <c r="AX667" s="3">
        <f ca="1">IFERROR(INDEX(INDIRECT("day_wise_sales_data!$B$2:$BZ$599"),MATCH(resource!$CC667,day_wise_sales_data!$A$2:$A$500,0),MATCH(resource!AX$2,INDIRECT("day_wise_sales_data!$B$1:$BZ$1"),0)),0)</f>
        <v>0</v>
      </c>
      <c r="AY667" s="3">
        <f ca="1">IFERROR(INDEX(INDIRECT("day_wise_sales_data!$B$2:$BZ$599"),MATCH(resource!$CC667,day_wise_sales_data!$A$2:$A$500,0),MATCH(resource!AY$2,INDIRECT("day_wise_sales_data!$B$1:$BZ$1"),0)),0)</f>
        <v>0</v>
      </c>
      <c r="AZ667" s="3">
        <f ca="1">IFERROR(INDEX(INDIRECT("day_wise_sales_data!$B$2:$BZ$599"),MATCH(resource!$CC667,day_wise_sales_data!$A$2:$A$500,0),MATCH(resource!AZ$2,INDIRECT("day_wise_sales_data!$B$1:$BZ$1"),0)),0)</f>
        <v>0</v>
      </c>
      <c r="BA667" s="3">
        <f ca="1">IFERROR(INDEX(INDIRECT("day_wise_sales_data!$B$2:$BZ$599"),MATCH(resource!$CC667,day_wise_sales_data!$A$2:$A$500,0),MATCH(resource!BA$2,INDIRECT("day_wise_sales_data!$B$1:$BZ$1"),0)),0)</f>
        <v>0</v>
      </c>
      <c r="BB667" s="3">
        <f ca="1">IFERROR(INDEX(INDIRECT("day_wise_sales_data!$B$2:$BZ$599"),MATCH(resource!$CC667,day_wise_sales_data!$A$2:$A$500,0),MATCH(resource!BB$2,INDIRECT("day_wise_sales_data!$B$1:$BZ$1"),0)),0)</f>
        <v>0</v>
      </c>
      <c r="BC667" s="3">
        <f ca="1">IFERROR(INDEX(INDIRECT("day_wise_sales_data!$B$2:$BZ$599"),MATCH(resource!$CC667,day_wise_sales_data!$A$2:$A$500,0),MATCH(resource!BC$2,INDIRECT("day_wise_sales_data!$B$1:$BZ$1"),0)),0)</f>
        <v>0</v>
      </c>
      <c r="BD667" s="3">
        <f ca="1">IFERROR(INDEX(INDIRECT("day_wise_sales_data!$B$2:$BZ$599"),MATCH(resource!$CC667,day_wise_sales_data!$A$2:$A$500,0),MATCH(resource!BD$2,INDIRECT("day_wise_sales_data!$B$1:$BZ$1"),0)),0)</f>
        <v>0</v>
      </c>
      <c r="BE667" s="3">
        <f ca="1">IFERROR(INDEX(INDIRECT("day_wise_sales_data!$B$2:$BZ$599"),MATCH(resource!$CC667,day_wise_sales_data!$A$2:$A$500,0),MATCH(resource!BE$2,INDIRECT("day_wise_sales_data!$B$1:$BZ$1"),0)),0)</f>
        <v>0</v>
      </c>
      <c r="BF667" s="3">
        <f ca="1">IFERROR(INDEX(INDIRECT("day_wise_sales_data!$B$2:$BZ$599"),MATCH(resource!$CC667,day_wise_sales_data!$A$2:$A$500,0),MATCH(resource!BF$2,INDIRECT("day_wise_sales_data!$B$1:$BZ$1"),0)),0)</f>
        <v>0</v>
      </c>
      <c r="BG667" s="3">
        <f ca="1">IFERROR(INDEX(INDIRECT("day_wise_sales_data!$B$2:$BZ$599"),MATCH(resource!$CC667,day_wise_sales_data!$A$2:$A$500,0),MATCH(resource!BG$2,INDIRECT("day_wise_sales_data!$B$1:$BZ$1"),0)),0)</f>
        <v>0</v>
      </c>
      <c r="BH667" s="3">
        <f ca="1">IFERROR(INDEX(INDIRECT("day_wise_sales_data!$B$2:$BZ$599"),MATCH(resource!$CC667,day_wise_sales_data!$A$2:$A$500,0),MATCH(resource!BH$2,INDIRECT("day_wise_sales_data!$B$1:$BZ$1"),0)),0)</f>
        <v>0</v>
      </c>
      <c r="BI667" s="3">
        <f ca="1">IFERROR(INDEX(INDIRECT("day_wise_sales_data!$B$2:$BZ$599"),MATCH(resource!$CC667,day_wise_sales_data!$A$2:$A$500,0),MATCH(resource!BI$2,INDIRECT("day_wise_sales_data!$B$1:$BZ$1"),0)),0)</f>
        <v>0</v>
      </c>
      <c r="BJ667" s="3">
        <f ca="1">IFERROR(INDEX(INDIRECT("day_wise_sales_data!$B$2:$BZ$599"),MATCH(resource!$CC667,day_wise_sales_data!$A$2:$A$500,0),MATCH(resource!BJ$2,INDIRECT("day_wise_sales_data!$B$1:$BZ$1"),0)),0)</f>
        <v>0</v>
      </c>
      <c r="BK667" s="3">
        <f ca="1">IFERROR(INDEX(INDIRECT("day_wise_sales_data!$B$2:$BZ$599"),MATCH(resource!$CC667,day_wise_sales_data!$A$2:$A$500,0),MATCH(resource!BK$2,INDIRECT("day_wise_sales_data!$B$1:$BZ$1"),0)),0)</f>
        <v>0</v>
      </c>
      <c r="BL667" s="3">
        <f ca="1">IFERROR(INDEX(INDIRECT("day_wise_sales_data!$B$2:$BZ$599"),MATCH(resource!$CC667,day_wise_sales_data!$A$2:$A$500,0),MATCH(resource!BL$2,INDIRECT("day_wise_sales_data!$B$1:$BZ$1"),0)),0)</f>
        <v>0</v>
      </c>
      <c r="BM667" s="3">
        <f ca="1">IFERROR(INDEX(INDIRECT("day_wise_sales_data!$B$2:$BZ$599"),MATCH(resource!$CC667,day_wise_sales_data!$A$2:$A$500,0),MATCH(resource!BM$2,INDIRECT("day_wise_sales_data!$B$1:$BZ$1"),0)),0)</f>
        <v>0</v>
      </c>
      <c r="BN667" s="3">
        <f ca="1">IFERROR(INDEX(INDIRECT("day_wise_sales_data!$B$2:$BZ$599"),MATCH(resource!$CC667,day_wise_sales_data!$A$2:$A$500,0),MATCH(resource!BN$2,INDIRECT("day_wise_sales_data!$B$1:$BZ$1"),0)),0)</f>
        <v>0</v>
      </c>
      <c r="BO667" s="3">
        <f ca="1">IFERROR(INDEX(INDIRECT("day_wise_sales_data!$B$2:$BZ$599"),MATCH(resource!$CC667,day_wise_sales_data!$A$2:$A$500,0),MATCH(resource!BO$2,INDIRECT("day_wise_sales_data!$B$1:$BZ$1"),0)),0)</f>
        <v>0</v>
      </c>
      <c r="BP667" s="3">
        <f ca="1">IFERROR(INDEX(INDIRECT("day_wise_sales_data!$B$2:$BZ$599"),MATCH(resource!$CC667,day_wise_sales_data!$A$2:$A$500,0),MATCH(resource!BP$2,INDIRECT("day_wise_sales_data!$B$1:$BZ$1"),0)),0)</f>
        <v>0</v>
      </c>
      <c r="BQ667" s="3">
        <f ca="1">IFERROR(INDEX(INDIRECT("day_wise_sales_data!$B$2:$BZ$599"),MATCH(resource!$CC667,day_wise_sales_data!$A$2:$A$500,0),MATCH(resource!BQ$2,INDIRECT("day_wise_sales_data!$B$1:$BZ$1"),0)),0)</f>
        <v>0</v>
      </c>
      <c r="BR667" s="3">
        <f ca="1">IFERROR(INDEX(INDIRECT("day_wise_sales_data!$B$2:$BZ$599"),MATCH(resource!$CC667,day_wise_sales_data!$A$2:$A$500,0),MATCH(resource!BR$2,INDIRECT("day_wise_sales_data!$B$1:$BZ$1"),0)),0)</f>
        <v>0</v>
      </c>
      <c r="BS667" s="3">
        <f ca="1">IFERROR(INDEX(INDIRECT("day_wise_sales_data!$B$2:$BZ$599"),MATCH(resource!$CC667,day_wise_sales_data!$A$2:$A$500,0),MATCH(resource!BS$2,INDIRECT("day_wise_sales_data!$B$1:$BZ$1"),0)),0)</f>
        <v>0</v>
      </c>
      <c r="BT667" s="3">
        <f ca="1">IFERROR(INDEX(INDIRECT("day_wise_sales_data!$B$2:$BZ$599"),MATCH(resource!$CC667,day_wise_sales_data!$A$2:$A$500,0),MATCH(resource!BT$2,INDIRECT("day_wise_sales_data!$B$1:$BZ$1"),0)),0)</f>
        <v>0</v>
      </c>
      <c r="BU667" s="3">
        <f ca="1">IFERROR(INDEX(INDIRECT("day_wise_sales_data!$B$2:$BZ$599"),MATCH(resource!$CC667,day_wise_sales_data!$A$2:$A$500,0),MATCH(resource!BU$2,INDIRECT("day_wise_sales_data!$B$1:$BZ$1"),0)),0)</f>
        <v>0</v>
      </c>
      <c r="BV667" s="3">
        <f ca="1">IFERROR(INDEX(INDIRECT("day_wise_sales_data!$B$2:$BZ$599"),MATCH(resource!$CC667,day_wise_sales_data!$A$2:$A$500,0),MATCH(resource!BV$2,INDIRECT("day_wise_sales_data!$B$1:$BZ$1"),0)),0)</f>
        <v>0</v>
      </c>
      <c r="BW667" s="3">
        <f ca="1">IFERROR(INDEX(INDIRECT("day_wise_sales_data!$B$2:$BZ$599"),MATCH(resource!$CC667,day_wise_sales_data!$A$2:$A$500,0),MATCH(resource!BW$2,INDIRECT("day_wise_sales_data!$B$1:$BZ$1"),0)),0)</f>
        <v>0</v>
      </c>
      <c r="BX667" s="3">
        <f ca="1">IFERROR(INDEX(INDIRECT("day_wise_sales_data!$B$2:$BZ$599"),MATCH(resource!$CC667,day_wise_sales_data!$A$2:$A$500,0),MATCH(resource!BX$2,INDIRECT("day_wise_sales_data!$B$1:$BZ$1"),0)),0)</f>
        <v>0</v>
      </c>
      <c r="BY667" s="3">
        <f ca="1">IFERROR(INDEX(INDIRECT("day_wise_sales_data!$B$2:$BZ$599"),MATCH(resource!$CC667,day_wise_sales_data!$A$2:$A$500,0),MATCH(resource!BY$2,INDIRECT("day_wise_sales_data!$B$1:$BZ$1"),0)),0)</f>
        <v>0</v>
      </c>
      <c r="BZ667" s="3">
        <f ca="1">IFERROR(INDEX(INDIRECT("day_wise_sales_data!$B$2:$BZ$599"),MATCH(resource!$CC667,day_wise_sales_data!$A$2:$A$500,0),MATCH(resource!BZ$2,INDIRECT("day_wise_sales_data!$B$1:$BZ$1"),0)),0)</f>
        <v>0</v>
      </c>
      <c r="CA667" s="3">
        <f ca="1">IFERROR(INDEX(INDIRECT("day_wise_sales_data!$B$2:$BZ$599"),MATCH(resource!$CC667,day_wise_sales_data!$A$2:$A$500,0),MATCH(resource!CA$2,INDIRECT("day_wise_sales_data!$B$1:$BZ$1"),0)),0)</f>
        <v>0</v>
      </c>
      <c r="CC667" s="4">
        <f>sales_data!H666</f>
        <v>0</v>
      </c>
      <c r="CD667" s="1">
        <v>665</v>
      </c>
      <c r="CE667" s="1" t="str">
        <f>IF(AQ667=report!$AQ$3,resource!CD667,"")</f>
        <v/>
      </c>
      <c r="CF667" s="5" t="str">
        <f>IFERROR(SMALL($CE$3:$CE$1001,ROWS($CE$3:CE667)),"")</f>
        <v/>
      </c>
      <c r="CH667">
        <f>IFERROR(VLOOKUP($CC667,data_pull!$E$22:$G$700,2,0),0)</f>
        <v>0</v>
      </c>
      <c r="DK667" s="3" t="str">
        <f>IFERROR(INDEX(COD_SALES!$B$5:$Z$500,MATCH(resource!$CC667,COD_SALES!$A$5:$A$500,0),MATCH(resource!DK$2,COD_SALES!$B$4:$Z$4,0)),"")</f>
        <v/>
      </c>
      <c r="DL667" s="3" t="str">
        <f>IFERROR(INDEX(COD_SALES!$B$5:$Z$500,MATCH(resource!$CC667,COD_SALES!$A$5:$A$500,0),MATCH(resource!DL$2,COD_SALES!$B$4:$Z$4,0)),"")</f>
        <v/>
      </c>
      <c r="DM667" s="3" t="str">
        <f>IFERROR(INDEX(COD_SALES!$B$5:$Z$500,MATCH(resource!$CC667,COD_SALES!$A$5:$A$500,0),MATCH(resource!DM$2,COD_SALES!$B$4:$Z$4,0)),"")</f>
        <v/>
      </c>
      <c r="DN667" s="3" t="str">
        <f>IFERROR(INDEX(COD_SALES!$B$5:$Z$500,MATCH(resource!$CC667,COD_SALES!$A$5:$A$500,0),MATCH(resource!DN$2,COD_SALES!$B$4:$Z$4,0)),"")</f>
        <v/>
      </c>
      <c r="DO667" s="3" t="str">
        <f>IFERROR(INDEX(COD_SALES!$B$5:$Z$500,MATCH(resource!$CC667,COD_SALES!$A$5:$A$500,0),MATCH(resource!DO$2,COD_SALES!$B$4:$Z$4,0)),"")</f>
        <v/>
      </c>
      <c r="DP667" s="3" t="str">
        <f>IFERROR(INDEX(COD_SALES!$B$5:$Z$500,MATCH(resource!$CC667,COD_SALES!$A$5:$A$500,0),MATCH(resource!DP$2,COD_SALES!$B$4:$Z$4,0)),"")</f>
        <v/>
      </c>
      <c r="DQ667" s="3" t="str">
        <f>IFERROR(INDEX(COD_SALES!$B$5:$Z$500,MATCH(resource!$CC667,COD_SALES!$A$5:$A$500,0),MATCH(resource!DQ$2,COD_SALES!$B$4:$Z$4,0)),"")</f>
        <v/>
      </c>
      <c r="DR667" s="3" t="str">
        <f>IFERROR(INDEX(COD_SALES!$B$5:$Z$500,MATCH(resource!$CC667,COD_SALES!$A$5:$A$500,0),MATCH(resource!DR$2,COD_SALES!$B$4:$Z$4,0)),"")</f>
        <v/>
      </c>
      <c r="DS667" s="3" t="str">
        <f>IFERROR(INDEX(COD_SALES!$B$5:$Z$500,MATCH(resource!$CC667,COD_SALES!$A$5:$A$500,0),MATCH(resource!DS$2,COD_SALES!$B$4:$Z$4,0)),"")</f>
        <v/>
      </c>
      <c r="DT667" s="3" t="str">
        <f>IFERROR(INDEX(COD_SALES!$B$5:$Z$500,MATCH(resource!$CC667,COD_SALES!$A$5:$A$500,0),MATCH(resource!DT$2,COD_SALES!$B$4:$Z$4,0)),"")</f>
        <v/>
      </c>
      <c r="DU667" s="3" t="str">
        <f>IFERROR(INDEX(COD_SALES!$B$5:$Z$500,MATCH(resource!$CC667,COD_SALES!$A$5:$A$500,0),MATCH(resource!DU$2,COD_SALES!$B$4:$Z$4,0)),"")</f>
        <v/>
      </c>
      <c r="DV667" s="3" t="str">
        <f>IFERROR(INDEX(COD_SALES!$B$5:$Z$500,MATCH(resource!$CC667,COD_SALES!$A$5:$A$500,0),MATCH(resource!DV$2,COD_SALES!$B$4:$Z$4,0)),"")</f>
        <v/>
      </c>
      <c r="DW667" s="3" t="str">
        <f>IFERROR(INDEX(COD_SALES!$B$5:$Z$500,MATCH(resource!$CC667,COD_SALES!$A$5:$A$500,0),MATCH(resource!DW$2,COD_SALES!$B$4:$Z$4,0)),"")</f>
        <v/>
      </c>
      <c r="DX667" s="3" t="str">
        <f>IFERROR(INDEX(COD_SALES!$B$5:$Z$500,MATCH(resource!$CC667,COD_SALES!$A$5:$A$500,0),MATCH(resource!DX$2,COD_SALES!$B$4:$Z$4,0)),"")</f>
        <v/>
      </c>
      <c r="DY667" s="3" t="str">
        <f>IFERROR(INDEX(COD_SALES!$B$5:$Z$500,MATCH(resource!$CC667,COD_SALES!$A$5:$A$500,0),MATCH(resource!DY$2,COD_SALES!$B$4:$Z$4,0)),"")</f>
        <v/>
      </c>
      <c r="DZ667" s="3" t="str">
        <f>IFERROR(INDEX(COD_SALES!$B$5:$Z$500,MATCH(resource!$CC667,COD_SALES!$A$5:$A$500,0),MATCH(resource!DZ$2,COD_SALES!$B$4:$Z$4,0)),"")</f>
        <v/>
      </c>
      <c r="EA667" s="3" t="str">
        <f>IFERROR(INDEX(COD_SALES!$B$5:$Z$500,MATCH(resource!$CC667,COD_SALES!$A$5:$A$500,0),MATCH(resource!EA$2,COD_SALES!$B$4:$Z$4,0)),"")</f>
        <v/>
      </c>
      <c r="EB667" s="3">
        <f t="shared" si="136"/>
        <v>0</v>
      </c>
      <c r="EW667" s="3">
        <f>IFERROR(VLOOKUP(CC667,data_pull!$AO$25:$AR$546,2,0),0)</f>
        <v>0</v>
      </c>
      <c r="EX667" s="1">
        <f>IFERROR(VLOOKUP(CC667,data_pull!$AO$25:$AR$546,4,0),0)</f>
        <v>0</v>
      </c>
    </row>
    <row r="668" spans="13:154" x14ac:dyDescent="0.25"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4">
        <f>sales_data!B667</f>
        <v>0</v>
      </c>
      <c r="AR668" s="4">
        <f>sales_data!C667</f>
        <v>0</v>
      </c>
      <c r="AS668" s="5" t="str">
        <f t="shared" si="135"/>
        <v/>
      </c>
      <c r="AT668" s="4">
        <f>sales_data!I667</f>
        <v>0</v>
      </c>
      <c r="AU668" s="4">
        <f>sales_data!W667</f>
        <v>0</v>
      </c>
      <c r="AV668" s="1">
        <f>sales_data!N667</f>
        <v>0</v>
      </c>
      <c r="AW668" s="1">
        <f>sales_data!P667</f>
        <v>0</v>
      </c>
      <c r="AX668" s="3">
        <f ca="1">IFERROR(INDEX(INDIRECT("day_wise_sales_data!$B$2:$BZ$599"),MATCH(resource!$CC668,day_wise_sales_data!$A$2:$A$500,0),MATCH(resource!AX$2,INDIRECT("day_wise_sales_data!$B$1:$BZ$1"),0)),0)</f>
        <v>0</v>
      </c>
      <c r="AY668" s="3">
        <f ca="1">IFERROR(INDEX(INDIRECT("day_wise_sales_data!$B$2:$BZ$599"),MATCH(resource!$CC668,day_wise_sales_data!$A$2:$A$500,0),MATCH(resource!AY$2,INDIRECT("day_wise_sales_data!$B$1:$BZ$1"),0)),0)</f>
        <v>0</v>
      </c>
      <c r="AZ668" s="3">
        <f ca="1">IFERROR(INDEX(INDIRECT("day_wise_sales_data!$B$2:$BZ$599"),MATCH(resource!$CC668,day_wise_sales_data!$A$2:$A$500,0),MATCH(resource!AZ$2,INDIRECT("day_wise_sales_data!$B$1:$BZ$1"),0)),0)</f>
        <v>0</v>
      </c>
      <c r="BA668" s="3">
        <f ca="1">IFERROR(INDEX(INDIRECT("day_wise_sales_data!$B$2:$BZ$599"),MATCH(resource!$CC668,day_wise_sales_data!$A$2:$A$500,0),MATCH(resource!BA$2,INDIRECT("day_wise_sales_data!$B$1:$BZ$1"),0)),0)</f>
        <v>0</v>
      </c>
      <c r="BB668" s="3">
        <f ca="1">IFERROR(INDEX(INDIRECT("day_wise_sales_data!$B$2:$BZ$599"),MATCH(resource!$CC668,day_wise_sales_data!$A$2:$A$500,0),MATCH(resource!BB$2,INDIRECT("day_wise_sales_data!$B$1:$BZ$1"),0)),0)</f>
        <v>0</v>
      </c>
      <c r="BC668" s="3">
        <f ca="1">IFERROR(INDEX(INDIRECT("day_wise_sales_data!$B$2:$BZ$599"),MATCH(resource!$CC668,day_wise_sales_data!$A$2:$A$500,0),MATCH(resource!BC$2,INDIRECT("day_wise_sales_data!$B$1:$BZ$1"),0)),0)</f>
        <v>0</v>
      </c>
      <c r="BD668" s="3">
        <f ca="1">IFERROR(INDEX(INDIRECT("day_wise_sales_data!$B$2:$BZ$599"),MATCH(resource!$CC668,day_wise_sales_data!$A$2:$A$500,0),MATCH(resource!BD$2,INDIRECT("day_wise_sales_data!$B$1:$BZ$1"),0)),0)</f>
        <v>0</v>
      </c>
      <c r="BE668" s="3">
        <f ca="1">IFERROR(INDEX(INDIRECT("day_wise_sales_data!$B$2:$BZ$599"),MATCH(resource!$CC668,day_wise_sales_data!$A$2:$A$500,0),MATCH(resource!BE$2,INDIRECT("day_wise_sales_data!$B$1:$BZ$1"),0)),0)</f>
        <v>0</v>
      </c>
      <c r="BF668" s="3">
        <f ca="1">IFERROR(INDEX(INDIRECT("day_wise_sales_data!$B$2:$BZ$599"),MATCH(resource!$CC668,day_wise_sales_data!$A$2:$A$500,0),MATCH(resource!BF$2,INDIRECT("day_wise_sales_data!$B$1:$BZ$1"),0)),0)</f>
        <v>0</v>
      </c>
      <c r="BG668" s="3">
        <f ca="1">IFERROR(INDEX(INDIRECT("day_wise_sales_data!$B$2:$BZ$599"),MATCH(resource!$CC668,day_wise_sales_data!$A$2:$A$500,0),MATCH(resource!BG$2,INDIRECT("day_wise_sales_data!$B$1:$BZ$1"),0)),0)</f>
        <v>0</v>
      </c>
      <c r="BH668" s="3">
        <f ca="1">IFERROR(INDEX(INDIRECT("day_wise_sales_data!$B$2:$BZ$599"),MATCH(resource!$CC668,day_wise_sales_data!$A$2:$A$500,0),MATCH(resource!BH$2,INDIRECT("day_wise_sales_data!$B$1:$BZ$1"),0)),0)</f>
        <v>0</v>
      </c>
      <c r="BI668" s="3">
        <f ca="1">IFERROR(INDEX(INDIRECT("day_wise_sales_data!$B$2:$BZ$599"),MATCH(resource!$CC668,day_wise_sales_data!$A$2:$A$500,0),MATCH(resource!BI$2,INDIRECT("day_wise_sales_data!$B$1:$BZ$1"),0)),0)</f>
        <v>0</v>
      </c>
      <c r="BJ668" s="3">
        <f ca="1">IFERROR(INDEX(INDIRECT("day_wise_sales_data!$B$2:$BZ$599"),MATCH(resource!$CC668,day_wise_sales_data!$A$2:$A$500,0),MATCH(resource!BJ$2,INDIRECT("day_wise_sales_data!$B$1:$BZ$1"),0)),0)</f>
        <v>0</v>
      </c>
      <c r="BK668" s="3">
        <f ca="1">IFERROR(INDEX(INDIRECT("day_wise_sales_data!$B$2:$BZ$599"),MATCH(resource!$CC668,day_wise_sales_data!$A$2:$A$500,0),MATCH(resource!BK$2,INDIRECT("day_wise_sales_data!$B$1:$BZ$1"),0)),0)</f>
        <v>0</v>
      </c>
      <c r="BL668" s="3">
        <f ca="1">IFERROR(INDEX(INDIRECT("day_wise_sales_data!$B$2:$BZ$599"),MATCH(resource!$CC668,day_wise_sales_data!$A$2:$A$500,0),MATCH(resource!BL$2,INDIRECT("day_wise_sales_data!$B$1:$BZ$1"),0)),0)</f>
        <v>0</v>
      </c>
      <c r="BM668" s="3">
        <f ca="1">IFERROR(INDEX(INDIRECT("day_wise_sales_data!$B$2:$BZ$599"),MATCH(resource!$CC668,day_wise_sales_data!$A$2:$A$500,0),MATCH(resource!BM$2,INDIRECT("day_wise_sales_data!$B$1:$BZ$1"),0)),0)</f>
        <v>0</v>
      </c>
      <c r="BN668" s="3">
        <f ca="1">IFERROR(INDEX(INDIRECT("day_wise_sales_data!$B$2:$BZ$599"),MATCH(resource!$CC668,day_wise_sales_data!$A$2:$A$500,0),MATCH(resource!BN$2,INDIRECT("day_wise_sales_data!$B$1:$BZ$1"),0)),0)</f>
        <v>0</v>
      </c>
      <c r="BO668" s="3">
        <f ca="1">IFERROR(INDEX(INDIRECT("day_wise_sales_data!$B$2:$BZ$599"),MATCH(resource!$CC668,day_wise_sales_data!$A$2:$A$500,0),MATCH(resource!BO$2,INDIRECT("day_wise_sales_data!$B$1:$BZ$1"),0)),0)</f>
        <v>0</v>
      </c>
      <c r="BP668" s="3">
        <f ca="1">IFERROR(INDEX(INDIRECT("day_wise_sales_data!$B$2:$BZ$599"),MATCH(resource!$CC668,day_wise_sales_data!$A$2:$A$500,0),MATCH(resource!BP$2,INDIRECT("day_wise_sales_data!$B$1:$BZ$1"),0)),0)</f>
        <v>0</v>
      </c>
      <c r="BQ668" s="3">
        <f ca="1">IFERROR(INDEX(INDIRECT("day_wise_sales_data!$B$2:$BZ$599"),MATCH(resource!$CC668,day_wise_sales_data!$A$2:$A$500,0),MATCH(resource!BQ$2,INDIRECT("day_wise_sales_data!$B$1:$BZ$1"),0)),0)</f>
        <v>0</v>
      </c>
      <c r="BR668" s="3">
        <f ca="1">IFERROR(INDEX(INDIRECT("day_wise_sales_data!$B$2:$BZ$599"),MATCH(resource!$CC668,day_wise_sales_data!$A$2:$A$500,0),MATCH(resource!BR$2,INDIRECT("day_wise_sales_data!$B$1:$BZ$1"),0)),0)</f>
        <v>0</v>
      </c>
      <c r="BS668" s="3">
        <f ca="1">IFERROR(INDEX(INDIRECT("day_wise_sales_data!$B$2:$BZ$599"),MATCH(resource!$CC668,day_wise_sales_data!$A$2:$A$500,0),MATCH(resource!BS$2,INDIRECT("day_wise_sales_data!$B$1:$BZ$1"),0)),0)</f>
        <v>0</v>
      </c>
      <c r="BT668" s="3">
        <f ca="1">IFERROR(INDEX(INDIRECT("day_wise_sales_data!$B$2:$BZ$599"),MATCH(resource!$CC668,day_wise_sales_data!$A$2:$A$500,0),MATCH(resource!BT$2,INDIRECT("day_wise_sales_data!$B$1:$BZ$1"),0)),0)</f>
        <v>0</v>
      </c>
      <c r="BU668" s="3">
        <f ca="1">IFERROR(INDEX(INDIRECT("day_wise_sales_data!$B$2:$BZ$599"),MATCH(resource!$CC668,day_wise_sales_data!$A$2:$A$500,0),MATCH(resource!BU$2,INDIRECT("day_wise_sales_data!$B$1:$BZ$1"),0)),0)</f>
        <v>0</v>
      </c>
      <c r="BV668" s="3">
        <f ca="1">IFERROR(INDEX(INDIRECT("day_wise_sales_data!$B$2:$BZ$599"),MATCH(resource!$CC668,day_wise_sales_data!$A$2:$A$500,0),MATCH(resource!BV$2,INDIRECT("day_wise_sales_data!$B$1:$BZ$1"),0)),0)</f>
        <v>0</v>
      </c>
      <c r="BW668" s="3">
        <f ca="1">IFERROR(INDEX(INDIRECT("day_wise_sales_data!$B$2:$BZ$599"),MATCH(resource!$CC668,day_wise_sales_data!$A$2:$A$500,0),MATCH(resource!BW$2,INDIRECT("day_wise_sales_data!$B$1:$BZ$1"),0)),0)</f>
        <v>0</v>
      </c>
      <c r="BX668" s="3">
        <f ca="1">IFERROR(INDEX(INDIRECT("day_wise_sales_data!$B$2:$BZ$599"),MATCH(resource!$CC668,day_wise_sales_data!$A$2:$A$500,0),MATCH(resource!BX$2,INDIRECT("day_wise_sales_data!$B$1:$BZ$1"),0)),0)</f>
        <v>0</v>
      </c>
      <c r="BY668" s="3">
        <f ca="1">IFERROR(INDEX(INDIRECT("day_wise_sales_data!$B$2:$BZ$599"),MATCH(resource!$CC668,day_wise_sales_data!$A$2:$A$500,0),MATCH(resource!BY$2,INDIRECT("day_wise_sales_data!$B$1:$BZ$1"),0)),0)</f>
        <v>0</v>
      </c>
      <c r="BZ668" s="3">
        <f ca="1">IFERROR(INDEX(INDIRECT("day_wise_sales_data!$B$2:$BZ$599"),MATCH(resource!$CC668,day_wise_sales_data!$A$2:$A$500,0),MATCH(resource!BZ$2,INDIRECT("day_wise_sales_data!$B$1:$BZ$1"),0)),0)</f>
        <v>0</v>
      </c>
      <c r="CA668" s="3">
        <f ca="1">IFERROR(INDEX(INDIRECT("day_wise_sales_data!$B$2:$BZ$599"),MATCH(resource!$CC668,day_wise_sales_data!$A$2:$A$500,0),MATCH(resource!CA$2,INDIRECT("day_wise_sales_data!$B$1:$BZ$1"),0)),0)</f>
        <v>0</v>
      </c>
      <c r="CC668" s="4">
        <f>sales_data!H667</f>
        <v>0</v>
      </c>
      <c r="CD668" s="1">
        <v>666</v>
      </c>
      <c r="CE668" s="1" t="str">
        <f>IF(AQ668=report!$AQ$3,resource!CD668,"")</f>
        <v/>
      </c>
      <c r="CF668" s="5" t="str">
        <f>IFERROR(SMALL($CE$3:$CE$1001,ROWS($CE$3:CE668)),"")</f>
        <v/>
      </c>
      <c r="CH668">
        <f>IFERROR(VLOOKUP($CC668,data_pull!$E$22:$G$700,2,0),0)</f>
        <v>0</v>
      </c>
      <c r="DK668" s="3" t="str">
        <f>IFERROR(INDEX(COD_SALES!$B$5:$Z$500,MATCH(resource!$CC668,COD_SALES!$A$5:$A$500,0),MATCH(resource!DK$2,COD_SALES!$B$4:$Z$4,0)),"")</f>
        <v/>
      </c>
      <c r="DL668" s="3" t="str">
        <f>IFERROR(INDEX(COD_SALES!$B$5:$Z$500,MATCH(resource!$CC668,COD_SALES!$A$5:$A$500,0),MATCH(resource!DL$2,COD_SALES!$B$4:$Z$4,0)),"")</f>
        <v/>
      </c>
      <c r="DM668" s="3" t="str">
        <f>IFERROR(INDEX(COD_SALES!$B$5:$Z$500,MATCH(resource!$CC668,COD_SALES!$A$5:$A$500,0),MATCH(resource!DM$2,COD_SALES!$B$4:$Z$4,0)),"")</f>
        <v/>
      </c>
      <c r="DN668" s="3" t="str">
        <f>IFERROR(INDEX(COD_SALES!$B$5:$Z$500,MATCH(resource!$CC668,COD_SALES!$A$5:$A$500,0),MATCH(resource!DN$2,COD_SALES!$B$4:$Z$4,0)),"")</f>
        <v/>
      </c>
      <c r="DO668" s="3" t="str">
        <f>IFERROR(INDEX(COD_SALES!$B$5:$Z$500,MATCH(resource!$CC668,COD_SALES!$A$5:$A$500,0),MATCH(resource!DO$2,COD_SALES!$B$4:$Z$4,0)),"")</f>
        <v/>
      </c>
      <c r="DP668" s="3" t="str">
        <f>IFERROR(INDEX(COD_SALES!$B$5:$Z$500,MATCH(resource!$CC668,COD_SALES!$A$5:$A$500,0),MATCH(resource!DP$2,COD_SALES!$B$4:$Z$4,0)),"")</f>
        <v/>
      </c>
      <c r="DQ668" s="3" t="str">
        <f>IFERROR(INDEX(COD_SALES!$B$5:$Z$500,MATCH(resource!$CC668,COD_SALES!$A$5:$A$500,0),MATCH(resource!DQ$2,COD_SALES!$B$4:$Z$4,0)),"")</f>
        <v/>
      </c>
      <c r="DR668" s="3" t="str">
        <f>IFERROR(INDEX(COD_SALES!$B$5:$Z$500,MATCH(resource!$CC668,COD_SALES!$A$5:$A$500,0),MATCH(resource!DR$2,COD_SALES!$B$4:$Z$4,0)),"")</f>
        <v/>
      </c>
      <c r="DS668" s="3" t="str">
        <f>IFERROR(INDEX(COD_SALES!$B$5:$Z$500,MATCH(resource!$CC668,COD_SALES!$A$5:$A$500,0),MATCH(resource!DS$2,COD_SALES!$B$4:$Z$4,0)),"")</f>
        <v/>
      </c>
      <c r="DT668" s="3" t="str">
        <f>IFERROR(INDEX(COD_SALES!$B$5:$Z$500,MATCH(resource!$CC668,COD_SALES!$A$5:$A$500,0),MATCH(resource!DT$2,COD_SALES!$B$4:$Z$4,0)),"")</f>
        <v/>
      </c>
      <c r="DU668" s="3" t="str">
        <f>IFERROR(INDEX(COD_SALES!$B$5:$Z$500,MATCH(resource!$CC668,COD_SALES!$A$5:$A$500,0),MATCH(resource!DU$2,COD_SALES!$B$4:$Z$4,0)),"")</f>
        <v/>
      </c>
      <c r="DV668" s="3" t="str">
        <f>IFERROR(INDEX(COD_SALES!$B$5:$Z$500,MATCH(resource!$CC668,COD_SALES!$A$5:$A$500,0),MATCH(resource!DV$2,COD_SALES!$B$4:$Z$4,0)),"")</f>
        <v/>
      </c>
      <c r="DW668" s="3" t="str">
        <f>IFERROR(INDEX(COD_SALES!$B$5:$Z$500,MATCH(resource!$CC668,COD_SALES!$A$5:$A$500,0),MATCH(resource!DW$2,COD_SALES!$B$4:$Z$4,0)),"")</f>
        <v/>
      </c>
      <c r="DX668" s="3" t="str">
        <f>IFERROR(INDEX(COD_SALES!$B$5:$Z$500,MATCH(resource!$CC668,COD_SALES!$A$5:$A$500,0),MATCH(resource!DX$2,COD_SALES!$B$4:$Z$4,0)),"")</f>
        <v/>
      </c>
      <c r="DY668" s="3" t="str">
        <f>IFERROR(INDEX(COD_SALES!$B$5:$Z$500,MATCH(resource!$CC668,COD_SALES!$A$5:$A$500,0),MATCH(resource!DY$2,COD_SALES!$B$4:$Z$4,0)),"")</f>
        <v/>
      </c>
      <c r="DZ668" s="3" t="str">
        <f>IFERROR(INDEX(COD_SALES!$B$5:$Z$500,MATCH(resource!$CC668,COD_SALES!$A$5:$A$500,0),MATCH(resource!DZ$2,COD_SALES!$B$4:$Z$4,0)),"")</f>
        <v/>
      </c>
      <c r="EA668" s="3" t="str">
        <f>IFERROR(INDEX(COD_SALES!$B$5:$Z$500,MATCH(resource!$CC668,COD_SALES!$A$5:$A$500,0),MATCH(resource!EA$2,COD_SALES!$B$4:$Z$4,0)),"")</f>
        <v/>
      </c>
      <c r="EB668" s="3">
        <f t="shared" si="136"/>
        <v>0</v>
      </c>
      <c r="EW668" s="3">
        <f>IFERROR(VLOOKUP(CC668,data_pull!$AO$25:$AR$546,2,0),0)</f>
        <v>0</v>
      </c>
      <c r="EX668" s="1">
        <f>IFERROR(VLOOKUP(CC668,data_pull!$AO$25:$AR$546,4,0),0)</f>
        <v>0</v>
      </c>
    </row>
    <row r="669" spans="13:154" x14ac:dyDescent="0.25"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4">
        <f>sales_data!B668</f>
        <v>0</v>
      </c>
      <c r="AR669" s="4">
        <f>sales_data!C668</f>
        <v>0</v>
      </c>
      <c r="AS669" s="5" t="str">
        <f t="shared" si="135"/>
        <v/>
      </c>
      <c r="AT669" s="4">
        <f>sales_data!I668</f>
        <v>0</v>
      </c>
      <c r="AU669" s="4">
        <f>sales_data!W668</f>
        <v>0</v>
      </c>
      <c r="AV669" s="1">
        <f>sales_data!N668</f>
        <v>0</v>
      </c>
      <c r="AW669" s="1">
        <f>sales_data!P668</f>
        <v>0</v>
      </c>
      <c r="AX669" s="3">
        <f ca="1">IFERROR(INDEX(INDIRECT("day_wise_sales_data!$B$2:$BZ$599"),MATCH(resource!$CC669,day_wise_sales_data!$A$2:$A$500,0),MATCH(resource!AX$2,INDIRECT("day_wise_sales_data!$B$1:$BZ$1"),0)),0)</f>
        <v>0</v>
      </c>
      <c r="AY669" s="3">
        <f ca="1">IFERROR(INDEX(INDIRECT("day_wise_sales_data!$B$2:$BZ$599"),MATCH(resource!$CC669,day_wise_sales_data!$A$2:$A$500,0),MATCH(resource!AY$2,INDIRECT("day_wise_sales_data!$B$1:$BZ$1"),0)),0)</f>
        <v>0</v>
      </c>
      <c r="AZ669" s="3">
        <f ca="1">IFERROR(INDEX(INDIRECT("day_wise_sales_data!$B$2:$BZ$599"),MATCH(resource!$CC669,day_wise_sales_data!$A$2:$A$500,0),MATCH(resource!AZ$2,INDIRECT("day_wise_sales_data!$B$1:$BZ$1"),0)),0)</f>
        <v>0</v>
      </c>
      <c r="BA669" s="3">
        <f ca="1">IFERROR(INDEX(INDIRECT("day_wise_sales_data!$B$2:$BZ$599"),MATCH(resource!$CC669,day_wise_sales_data!$A$2:$A$500,0),MATCH(resource!BA$2,INDIRECT("day_wise_sales_data!$B$1:$BZ$1"),0)),0)</f>
        <v>0</v>
      </c>
      <c r="BB669" s="3">
        <f ca="1">IFERROR(INDEX(INDIRECT("day_wise_sales_data!$B$2:$BZ$599"),MATCH(resource!$CC669,day_wise_sales_data!$A$2:$A$500,0),MATCH(resource!BB$2,INDIRECT("day_wise_sales_data!$B$1:$BZ$1"),0)),0)</f>
        <v>0</v>
      </c>
      <c r="BC669" s="3">
        <f ca="1">IFERROR(INDEX(INDIRECT("day_wise_sales_data!$B$2:$BZ$599"),MATCH(resource!$CC669,day_wise_sales_data!$A$2:$A$500,0),MATCH(resource!BC$2,INDIRECT("day_wise_sales_data!$B$1:$BZ$1"),0)),0)</f>
        <v>0</v>
      </c>
      <c r="BD669" s="3">
        <f ca="1">IFERROR(INDEX(INDIRECT("day_wise_sales_data!$B$2:$BZ$599"),MATCH(resource!$CC669,day_wise_sales_data!$A$2:$A$500,0),MATCH(resource!BD$2,INDIRECT("day_wise_sales_data!$B$1:$BZ$1"),0)),0)</f>
        <v>0</v>
      </c>
      <c r="BE669" s="3">
        <f ca="1">IFERROR(INDEX(INDIRECT("day_wise_sales_data!$B$2:$BZ$599"),MATCH(resource!$CC669,day_wise_sales_data!$A$2:$A$500,0),MATCH(resource!BE$2,INDIRECT("day_wise_sales_data!$B$1:$BZ$1"),0)),0)</f>
        <v>0</v>
      </c>
      <c r="BF669" s="3">
        <f ca="1">IFERROR(INDEX(INDIRECT("day_wise_sales_data!$B$2:$BZ$599"),MATCH(resource!$CC669,day_wise_sales_data!$A$2:$A$500,0),MATCH(resource!BF$2,INDIRECT("day_wise_sales_data!$B$1:$BZ$1"),0)),0)</f>
        <v>0</v>
      </c>
      <c r="BG669" s="3">
        <f ca="1">IFERROR(INDEX(INDIRECT("day_wise_sales_data!$B$2:$BZ$599"),MATCH(resource!$CC669,day_wise_sales_data!$A$2:$A$500,0),MATCH(resource!BG$2,INDIRECT("day_wise_sales_data!$B$1:$BZ$1"),0)),0)</f>
        <v>0</v>
      </c>
      <c r="BH669" s="3">
        <f ca="1">IFERROR(INDEX(INDIRECT("day_wise_sales_data!$B$2:$BZ$599"),MATCH(resource!$CC669,day_wise_sales_data!$A$2:$A$500,0),MATCH(resource!BH$2,INDIRECT("day_wise_sales_data!$B$1:$BZ$1"),0)),0)</f>
        <v>0</v>
      </c>
      <c r="BI669" s="3">
        <f ca="1">IFERROR(INDEX(INDIRECT("day_wise_sales_data!$B$2:$BZ$599"),MATCH(resource!$CC669,day_wise_sales_data!$A$2:$A$500,0),MATCH(resource!BI$2,INDIRECT("day_wise_sales_data!$B$1:$BZ$1"),0)),0)</f>
        <v>0</v>
      </c>
      <c r="BJ669" s="3">
        <f ca="1">IFERROR(INDEX(INDIRECT("day_wise_sales_data!$B$2:$BZ$599"),MATCH(resource!$CC669,day_wise_sales_data!$A$2:$A$500,0),MATCH(resource!BJ$2,INDIRECT("day_wise_sales_data!$B$1:$BZ$1"),0)),0)</f>
        <v>0</v>
      </c>
      <c r="BK669" s="3">
        <f ca="1">IFERROR(INDEX(INDIRECT("day_wise_sales_data!$B$2:$BZ$599"),MATCH(resource!$CC669,day_wise_sales_data!$A$2:$A$500,0),MATCH(resource!BK$2,INDIRECT("day_wise_sales_data!$B$1:$BZ$1"),0)),0)</f>
        <v>0</v>
      </c>
      <c r="BL669" s="3">
        <f ca="1">IFERROR(INDEX(INDIRECT("day_wise_sales_data!$B$2:$BZ$599"),MATCH(resource!$CC669,day_wise_sales_data!$A$2:$A$500,0),MATCH(resource!BL$2,INDIRECT("day_wise_sales_data!$B$1:$BZ$1"),0)),0)</f>
        <v>0</v>
      </c>
      <c r="BM669" s="3">
        <f ca="1">IFERROR(INDEX(INDIRECT("day_wise_sales_data!$B$2:$BZ$599"),MATCH(resource!$CC669,day_wise_sales_data!$A$2:$A$500,0),MATCH(resource!BM$2,INDIRECT("day_wise_sales_data!$B$1:$BZ$1"),0)),0)</f>
        <v>0</v>
      </c>
      <c r="BN669" s="3">
        <f ca="1">IFERROR(INDEX(INDIRECT("day_wise_sales_data!$B$2:$BZ$599"),MATCH(resource!$CC669,day_wise_sales_data!$A$2:$A$500,0),MATCH(resource!BN$2,INDIRECT("day_wise_sales_data!$B$1:$BZ$1"),0)),0)</f>
        <v>0</v>
      </c>
      <c r="BO669" s="3">
        <f ca="1">IFERROR(INDEX(INDIRECT("day_wise_sales_data!$B$2:$BZ$599"),MATCH(resource!$CC669,day_wise_sales_data!$A$2:$A$500,0),MATCH(resource!BO$2,INDIRECT("day_wise_sales_data!$B$1:$BZ$1"),0)),0)</f>
        <v>0</v>
      </c>
      <c r="BP669" s="3">
        <f ca="1">IFERROR(INDEX(INDIRECT("day_wise_sales_data!$B$2:$BZ$599"),MATCH(resource!$CC669,day_wise_sales_data!$A$2:$A$500,0),MATCH(resource!BP$2,INDIRECT("day_wise_sales_data!$B$1:$BZ$1"),0)),0)</f>
        <v>0</v>
      </c>
      <c r="BQ669" s="3">
        <f ca="1">IFERROR(INDEX(INDIRECT("day_wise_sales_data!$B$2:$BZ$599"),MATCH(resource!$CC669,day_wise_sales_data!$A$2:$A$500,0),MATCH(resource!BQ$2,INDIRECT("day_wise_sales_data!$B$1:$BZ$1"),0)),0)</f>
        <v>0</v>
      </c>
      <c r="BR669" s="3">
        <f ca="1">IFERROR(INDEX(INDIRECT("day_wise_sales_data!$B$2:$BZ$599"),MATCH(resource!$CC669,day_wise_sales_data!$A$2:$A$500,0),MATCH(resource!BR$2,INDIRECT("day_wise_sales_data!$B$1:$BZ$1"),0)),0)</f>
        <v>0</v>
      </c>
      <c r="BS669" s="3">
        <f ca="1">IFERROR(INDEX(INDIRECT("day_wise_sales_data!$B$2:$BZ$599"),MATCH(resource!$CC669,day_wise_sales_data!$A$2:$A$500,0),MATCH(resource!BS$2,INDIRECT("day_wise_sales_data!$B$1:$BZ$1"),0)),0)</f>
        <v>0</v>
      </c>
      <c r="BT669" s="3">
        <f ca="1">IFERROR(INDEX(INDIRECT("day_wise_sales_data!$B$2:$BZ$599"),MATCH(resource!$CC669,day_wise_sales_data!$A$2:$A$500,0),MATCH(resource!BT$2,INDIRECT("day_wise_sales_data!$B$1:$BZ$1"),0)),0)</f>
        <v>0</v>
      </c>
      <c r="BU669" s="3">
        <f ca="1">IFERROR(INDEX(INDIRECT("day_wise_sales_data!$B$2:$BZ$599"),MATCH(resource!$CC669,day_wise_sales_data!$A$2:$A$500,0),MATCH(resource!BU$2,INDIRECT("day_wise_sales_data!$B$1:$BZ$1"),0)),0)</f>
        <v>0</v>
      </c>
      <c r="BV669" s="3">
        <f ca="1">IFERROR(INDEX(INDIRECT("day_wise_sales_data!$B$2:$BZ$599"),MATCH(resource!$CC669,day_wise_sales_data!$A$2:$A$500,0),MATCH(resource!BV$2,INDIRECT("day_wise_sales_data!$B$1:$BZ$1"),0)),0)</f>
        <v>0</v>
      </c>
      <c r="BW669" s="3">
        <f ca="1">IFERROR(INDEX(INDIRECT("day_wise_sales_data!$B$2:$BZ$599"),MATCH(resource!$CC669,day_wise_sales_data!$A$2:$A$500,0),MATCH(resource!BW$2,INDIRECT("day_wise_sales_data!$B$1:$BZ$1"),0)),0)</f>
        <v>0</v>
      </c>
      <c r="BX669" s="3">
        <f ca="1">IFERROR(INDEX(INDIRECT("day_wise_sales_data!$B$2:$BZ$599"),MATCH(resource!$CC669,day_wise_sales_data!$A$2:$A$500,0),MATCH(resource!BX$2,INDIRECT("day_wise_sales_data!$B$1:$BZ$1"),0)),0)</f>
        <v>0</v>
      </c>
      <c r="BY669" s="3">
        <f ca="1">IFERROR(INDEX(INDIRECT("day_wise_sales_data!$B$2:$BZ$599"),MATCH(resource!$CC669,day_wise_sales_data!$A$2:$A$500,0),MATCH(resource!BY$2,INDIRECT("day_wise_sales_data!$B$1:$BZ$1"),0)),0)</f>
        <v>0</v>
      </c>
      <c r="BZ669" s="3">
        <f ca="1">IFERROR(INDEX(INDIRECT("day_wise_sales_data!$B$2:$BZ$599"),MATCH(resource!$CC669,day_wise_sales_data!$A$2:$A$500,0),MATCH(resource!BZ$2,INDIRECT("day_wise_sales_data!$B$1:$BZ$1"),0)),0)</f>
        <v>0</v>
      </c>
      <c r="CA669" s="3">
        <f ca="1">IFERROR(INDEX(INDIRECT("day_wise_sales_data!$B$2:$BZ$599"),MATCH(resource!$CC669,day_wise_sales_data!$A$2:$A$500,0),MATCH(resource!CA$2,INDIRECT("day_wise_sales_data!$B$1:$BZ$1"),0)),0)</f>
        <v>0</v>
      </c>
      <c r="CC669" s="4">
        <f>sales_data!H668</f>
        <v>0</v>
      </c>
      <c r="CD669" s="1">
        <v>667</v>
      </c>
      <c r="CE669" s="1" t="str">
        <f>IF(AQ669=report!$AQ$3,resource!CD669,"")</f>
        <v/>
      </c>
      <c r="CF669" s="5" t="str">
        <f>IFERROR(SMALL($CE$3:$CE$1001,ROWS($CE$3:CE669)),"")</f>
        <v/>
      </c>
      <c r="CH669">
        <f>IFERROR(VLOOKUP($CC669,data_pull!$E$22:$G$700,2,0),0)</f>
        <v>0</v>
      </c>
      <c r="DK669" s="3" t="str">
        <f>IFERROR(INDEX(COD_SALES!$B$5:$Z$500,MATCH(resource!$CC669,COD_SALES!$A$5:$A$500,0),MATCH(resource!DK$2,COD_SALES!$B$4:$Z$4,0)),"")</f>
        <v/>
      </c>
      <c r="DL669" s="3" t="str">
        <f>IFERROR(INDEX(COD_SALES!$B$5:$Z$500,MATCH(resource!$CC669,COD_SALES!$A$5:$A$500,0),MATCH(resource!DL$2,COD_SALES!$B$4:$Z$4,0)),"")</f>
        <v/>
      </c>
      <c r="DM669" s="3" t="str">
        <f>IFERROR(INDEX(COD_SALES!$B$5:$Z$500,MATCH(resource!$CC669,COD_SALES!$A$5:$A$500,0),MATCH(resource!DM$2,COD_SALES!$B$4:$Z$4,0)),"")</f>
        <v/>
      </c>
      <c r="DN669" s="3" t="str">
        <f>IFERROR(INDEX(COD_SALES!$B$5:$Z$500,MATCH(resource!$CC669,COD_SALES!$A$5:$A$500,0),MATCH(resource!DN$2,COD_SALES!$B$4:$Z$4,0)),"")</f>
        <v/>
      </c>
      <c r="DO669" s="3" t="str">
        <f>IFERROR(INDEX(COD_SALES!$B$5:$Z$500,MATCH(resource!$CC669,COD_SALES!$A$5:$A$500,0),MATCH(resource!DO$2,COD_SALES!$B$4:$Z$4,0)),"")</f>
        <v/>
      </c>
      <c r="DP669" s="3" t="str">
        <f>IFERROR(INDEX(COD_SALES!$B$5:$Z$500,MATCH(resource!$CC669,COD_SALES!$A$5:$A$500,0),MATCH(resource!DP$2,COD_SALES!$B$4:$Z$4,0)),"")</f>
        <v/>
      </c>
      <c r="DQ669" s="3" t="str">
        <f>IFERROR(INDEX(COD_SALES!$B$5:$Z$500,MATCH(resource!$CC669,COD_SALES!$A$5:$A$500,0),MATCH(resource!DQ$2,COD_SALES!$B$4:$Z$4,0)),"")</f>
        <v/>
      </c>
      <c r="DR669" s="3" t="str">
        <f>IFERROR(INDEX(COD_SALES!$B$5:$Z$500,MATCH(resource!$CC669,COD_SALES!$A$5:$A$500,0),MATCH(resource!DR$2,COD_SALES!$B$4:$Z$4,0)),"")</f>
        <v/>
      </c>
      <c r="DS669" s="3" t="str">
        <f>IFERROR(INDEX(COD_SALES!$B$5:$Z$500,MATCH(resource!$CC669,COD_SALES!$A$5:$A$500,0),MATCH(resource!DS$2,COD_SALES!$B$4:$Z$4,0)),"")</f>
        <v/>
      </c>
      <c r="DT669" s="3" t="str">
        <f>IFERROR(INDEX(COD_SALES!$B$5:$Z$500,MATCH(resource!$CC669,COD_SALES!$A$5:$A$500,0),MATCH(resource!DT$2,COD_SALES!$B$4:$Z$4,0)),"")</f>
        <v/>
      </c>
      <c r="DU669" s="3" t="str">
        <f>IFERROR(INDEX(COD_SALES!$B$5:$Z$500,MATCH(resource!$CC669,COD_SALES!$A$5:$A$500,0),MATCH(resource!DU$2,COD_SALES!$B$4:$Z$4,0)),"")</f>
        <v/>
      </c>
      <c r="DV669" s="3" t="str">
        <f>IFERROR(INDEX(COD_SALES!$B$5:$Z$500,MATCH(resource!$CC669,COD_SALES!$A$5:$A$500,0),MATCH(resource!DV$2,COD_SALES!$B$4:$Z$4,0)),"")</f>
        <v/>
      </c>
      <c r="DW669" s="3" t="str">
        <f>IFERROR(INDEX(COD_SALES!$B$5:$Z$500,MATCH(resource!$CC669,COD_SALES!$A$5:$A$500,0),MATCH(resource!DW$2,COD_SALES!$B$4:$Z$4,0)),"")</f>
        <v/>
      </c>
      <c r="DX669" s="3" t="str">
        <f>IFERROR(INDEX(COD_SALES!$B$5:$Z$500,MATCH(resource!$CC669,COD_SALES!$A$5:$A$500,0),MATCH(resource!DX$2,COD_SALES!$B$4:$Z$4,0)),"")</f>
        <v/>
      </c>
      <c r="DY669" s="3" t="str">
        <f>IFERROR(INDEX(COD_SALES!$B$5:$Z$500,MATCH(resource!$CC669,COD_SALES!$A$5:$A$500,0),MATCH(resource!DY$2,COD_SALES!$B$4:$Z$4,0)),"")</f>
        <v/>
      </c>
      <c r="DZ669" s="3" t="str">
        <f>IFERROR(INDEX(COD_SALES!$B$5:$Z$500,MATCH(resource!$CC669,COD_SALES!$A$5:$A$500,0),MATCH(resource!DZ$2,COD_SALES!$B$4:$Z$4,0)),"")</f>
        <v/>
      </c>
      <c r="EA669" s="3" t="str">
        <f>IFERROR(INDEX(COD_SALES!$B$5:$Z$500,MATCH(resource!$CC669,COD_SALES!$A$5:$A$500,0),MATCH(resource!EA$2,COD_SALES!$B$4:$Z$4,0)),"")</f>
        <v/>
      </c>
      <c r="EB669" s="3">
        <f t="shared" si="136"/>
        <v>0</v>
      </c>
      <c r="EW669" s="3">
        <f>IFERROR(VLOOKUP(CC669,data_pull!$AO$25:$AR$546,2,0),0)</f>
        <v>0</v>
      </c>
      <c r="EX669" s="1">
        <f>IFERROR(VLOOKUP(CC669,data_pull!$AO$25:$AR$546,4,0),0)</f>
        <v>0</v>
      </c>
    </row>
    <row r="670" spans="13:154" x14ac:dyDescent="0.25"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4">
        <f>sales_data!B669</f>
        <v>0</v>
      </c>
      <c r="AR670" s="4">
        <f>sales_data!C669</f>
        <v>0</v>
      </c>
      <c r="AS670" s="5" t="str">
        <f t="shared" si="135"/>
        <v/>
      </c>
      <c r="AT670" s="4">
        <f>sales_data!I669</f>
        <v>0</v>
      </c>
      <c r="AU670" s="4">
        <f>sales_data!W669</f>
        <v>0</v>
      </c>
      <c r="AV670" s="1">
        <f>sales_data!N669</f>
        <v>0</v>
      </c>
      <c r="AW670" s="1">
        <f>sales_data!P669</f>
        <v>0</v>
      </c>
      <c r="AX670" s="3">
        <f ca="1">IFERROR(INDEX(INDIRECT("day_wise_sales_data!$B$2:$BZ$599"),MATCH(resource!$CC670,day_wise_sales_data!$A$2:$A$500,0),MATCH(resource!AX$2,INDIRECT("day_wise_sales_data!$B$1:$BZ$1"),0)),0)</f>
        <v>0</v>
      </c>
      <c r="AY670" s="3">
        <f ca="1">IFERROR(INDEX(INDIRECT("day_wise_sales_data!$B$2:$BZ$599"),MATCH(resource!$CC670,day_wise_sales_data!$A$2:$A$500,0),MATCH(resource!AY$2,INDIRECT("day_wise_sales_data!$B$1:$BZ$1"),0)),0)</f>
        <v>0</v>
      </c>
      <c r="AZ670" s="3">
        <f ca="1">IFERROR(INDEX(INDIRECT("day_wise_sales_data!$B$2:$BZ$599"),MATCH(resource!$CC670,day_wise_sales_data!$A$2:$A$500,0),MATCH(resource!AZ$2,INDIRECT("day_wise_sales_data!$B$1:$BZ$1"),0)),0)</f>
        <v>0</v>
      </c>
      <c r="BA670" s="3">
        <f ca="1">IFERROR(INDEX(INDIRECT("day_wise_sales_data!$B$2:$BZ$599"),MATCH(resource!$CC670,day_wise_sales_data!$A$2:$A$500,0),MATCH(resource!BA$2,INDIRECT("day_wise_sales_data!$B$1:$BZ$1"),0)),0)</f>
        <v>0</v>
      </c>
      <c r="BB670" s="3">
        <f ca="1">IFERROR(INDEX(INDIRECT("day_wise_sales_data!$B$2:$BZ$599"),MATCH(resource!$CC670,day_wise_sales_data!$A$2:$A$500,0),MATCH(resource!BB$2,INDIRECT("day_wise_sales_data!$B$1:$BZ$1"),0)),0)</f>
        <v>0</v>
      </c>
      <c r="BC670" s="3">
        <f ca="1">IFERROR(INDEX(INDIRECT("day_wise_sales_data!$B$2:$BZ$599"),MATCH(resource!$CC670,day_wise_sales_data!$A$2:$A$500,0),MATCH(resource!BC$2,INDIRECT("day_wise_sales_data!$B$1:$BZ$1"),0)),0)</f>
        <v>0</v>
      </c>
      <c r="BD670" s="3">
        <f ca="1">IFERROR(INDEX(INDIRECT("day_wise_sales_data!$B$2:$BZ$599"),MATCH(resource!$CC670,day_wise_sales_data!$A$2:$A$500,0),MATCH(resource!BD$2,INDIRECT("day_wise_sales_data!$B$1:$BZ$1"),0)),0)</f>
        <v>0</v>
      </c>
      <c r="BE670" s="3">
        <f ca="1">IFERROR(INDEX(INDIRECT("day_wise_sales_data!$B$2:$BZ$599"),MATCH(resource!$CC670,day_wise_sales_data!$A$2:$A$500,0),MATCH(resource!BE$2,INDIRECT("day_wise_sales_data!$B$1:$BZ$1"),0)),0)</f>
        <v>0</v>
      </c>
      <c r="BF670" s="3">
        <f ca="1">IFERROR(INDEX(INDIRECT("day_wise_sales_data!$B$2:$BZ$599"),MATCH(resource!$CC670,day_wise_sales_data!$A$2:$A$500,0),MATCH(resource!BF$2,INDIRECT("day_wise_sales_data!$B$1:$BZ$1"),0)),0)</f>
        <v>0</v>
      </c>
      <c r="BG670" s="3">
        <f ca="1">IFERROR(INDEX(INDIRECT("day_wise_sales_data!$B$2:$BZ$599"),MATCH(resource!$CC670,day_wise_sales_data!$A$2:$A$500,0),MATCH(resource!BG$2,INDIRECT("day_wise_sales_data!$B$1:$BZ$1"),0)),0)</f>
        <v>0</v>
      </c>
      <c r="BH670" s="3">
        <f ca="1">IFERROR(INDEX(INDIRECT("day_wise_sales_data!$B$2:$BZ$599"),MATCH(resource!$CC670,day_wise_sales_data!$A$2:$A$500,0),MATCH(resource!BH$2,INDIRECT("day_wise_sales_data!$B$1:$BZ$1"),0)),0)</f>
        <v>0</v>
      </c>
      <c r="BI670" s="3">
        <f ca="1">IFERROR(INDEX(INDIRECT("day_wise_sales_data!$B$2:$BZ$599"),MATCH(resource!$CC670,day_wise_sales_data!$A$2:$A$500,0),MATCH(resource!BI$2,INDIRECT("day_wise_sales_data!$B$1:$BZ$1"),0)),0)</f>
        <v>0</v>
      </c>
      <c r="BJ670" s="3">
        <f ca="1">IFERROR(INDEX(INDIRECT("day_wise_sales_data!$B$2:$BZ$599"),MATCH(resource!$CC670,day_wise_sales_data!$A$2:$A$500,0),MATCH(resource!BJ$2,INDIRECT("day_wise_sales_data!$B$1:$BZ$1"),0)),0)</f>
        <v>0</v>
      </c>
      <c r="BK670" s="3">
        <f ca="1">IFERROR(INDEX(INDIRECT("day_wise_sales_data!$B$2:$BZ$599"),MATCH(resource!$CC670,day_wise_sales_data!$A$2:$A$500,0),MATCH(resource!BK$2,INDIRECT("day_wise_sales_data!$B$1:$BZ$1"),0)),0)</f>
        <v>0</v>
      </c>
      <c r="BL670" s="3">
        <f ca="1">IFERROR(INDEX(INDIRECT("day_wise_sales_data!$B$2:$BZ$599"),MATCH(resource!$CC670,day_wise_sales_data!$A$2:$A$500,0),MATCH(resource!BL$2,INDIRECT("day_wise_sales_data!$B$1:$BZ$1"),0)),0)</f>
        <v>0</v>
      </c>
      <c r="BM670" s="3">
        <f ca="1">IFERROR(INDEX(INDIRECT("day_wise_sales_data!$B$2:$BZ$599"),MATCH(resource!$CC670,day_wise_sales_data!$A$2:$A$500,0),MATCH(resource!BM$2,INDIRECT("day_wise_sales_data!$B$1:$BZ$1"),0)),0)</f>
        <v>0</v>
      </c>
      <c r="BN670" s="3">
        <f ca="1">IFERROR(INDEX(INDIRECT("day_wise_sales_data!$B$2:$BZ$599"),MATCH(resource!$CC670,day_wise_sales_data!$A$2:$A$500,0),MATCH(resource!BN$2,INDIRECT("day_wise_sales_data!$B$1:$BZ$1"),0)),0)</f>
        <v>0</v>
      </c>
      <c r="BO670" s="3">
        <f ca="1">IFERROR(INDEX(INDIRECT("day_wise_sales_data!$B$2:$BZ$599"),MATCH(resource!$CC670,day_wise_sales_data!$A$2:$A$500,0),MATCH(resource!BO$2,INDIRECT("day_wise_sales_data!$B$1:$BZ$1"),0)),0)</f>
        <v>0</v>
      </c>
      <c r="BP670" s="3">
        <f ca="1">IFERROR(INDEX(INDIRECT("day_wise_sales_data!$B$2:$BZ$599"),MATCH(resource!$CC670,day_wise_sales_data!$A$2:$A$500,0),MATCH(resource!BP$2,INDIRECT("day_wise_sales_data!$B$1:$BZ$1"),0)),0)</f>
        <v>0</v>
      </c>
      <c r="BQ670" s="3">
        <f ca="1">IFERROR(INDEX(INDIRECT("day_wise_sales_data!$B$2:$BZ$599"),MATCH(resource!$CC670,day_wise_sales_data!$A$2:$A$500,0),MATCH(resource!BQ$2,INDIRECT("day_wise_sales_data!$B$1:$BZ$1"),0)),0)</f>
        <v>0</v>
      </c>
      <c r="BR670" s="3">
        <f ca="1">IFERROR(INDEX(INDIRECT("day_wise_sales_data!$B$2:$BZ$599"),MATCH(resource!$CC670,day_wise_sales_data!$A$2:$A$500,0),MATCH(resource!BR$2,INDIRECT("day_wise_sales_data!$B$1:$BZ$1"),0)),0)</f>
        <v>0</v>
      </c>
      <c r="BS670" s="3">
        <f ca="1">IFERROR(INDEX(INDIRECT("day_wise_sales_data!$B$2:$BZ$599"),MATCH(resource!$CC670,day_wise_sales_data!$A$2:$A$500,0),MATCH(resource!BS$2,INDIRECT("day_wise_sales_data!$B$1:$BZ$1"),0)),0)</f>
        <v>0</v>
      </c>
      <c r="BT670" s="3">
        <f ca="1">IFERROR(INDEX(INDIRECT("day_wise_sales_data!$B$2:$BZ$599"),MATCH(resource!$CC670,day_wise_sales_data!$A$2:$A$500,0),MATCH(resource!BT$2,INDIRECT("day_wise_sales_data!$B$1:$BZ$1"),0)),0)</f>
        <v>0</v>
      </c>
      <c r="BU670" s="3">
        <f ca="1">IFERROR(INDEX(INDIRECT("day_wise_sales_data!$B$2:$BZ$599"),MATCH(resource!$CC670,day_wise_sales_data!$A$2:$A$500,0),MATCH(resource!BU$2,INDIRECT("day_wise_sales_data!$B$1:$BZ$1"),0)),0)</f>
        <v>0</v>
      </c>
      <c r="BV670" s="3">
        <f ca="1">IFERROR(INDEX(INDIRECT("day_wise_sales_data!$B$2:$BZ$599"),MATCH(resource!$CC670,day_wise_sales_data!$A$2:$A$500,0),MATCH(resource!BV$2,INDIRECT("day_wise_sales_data!$B$1:$BZ$1"),0)),0)</f>
        <v>0</v>
      </c>
      <c r="BW670" s="3">
        <f ca="1">IFERROR(INDEX(INDIRECT("day_wise_sales_data!$B$2:$BZ$599"),MATCH(resource!$CC670,day_wise_sales_data!$A$2:$A$500,0),MATCH(resource!BW$2,INDIRECT("day_wise_sales_data!$B$1:$BZ$1"),0)),0)</f>
        <v>0</v>
      </c>
      <c r="BX670" s="3">
        <f ca="1">IFERROR(INDEX(INDIRECT("day_wise_sales_data!$B$2:$BZ$599"),MATCH(resource!$CC670,day_wise_sales_data!$A$2:$A$500,0),MATCH(resource!BX$2,INDIRECT("day_wise_sales_data!$B$1:$BZ$1"),0)),0)</f>
        <v>0</v>
      </c>
      <c r="BY670" s="3">
        <f ca="1">IFERROR(INDEX(INDIRECT("day_wise_sales_data!$B$2:$BZ$599"),MATCH(resource!$CC670,day_wise_sales_data!$A$2:$A$500,0),MATCH(resource!BY$2,INDIRECT("day_wise_sales_data!$B$1:$BZ$1"),0)),0)</f>
        <v>0</v>
      </c>
      <c r="BZ670" s="3">
        <f ca="1">IFERROR(INDEX(INDIRECT("day_wise_sales_data!$B$2:$BZ$599"),MATCH(resource!$CC670,day_wise_sales_data!$A$2:$A$500,0),MATCH(resource!BZ$2,INDIRECT("day_wise_sales_data!$B$1:$BZ$1"),0)),0)</f>
        <v>0</v>
      </c>
      <c r="CA670" s="3">
        <f ca="1">IFERROR(INDEX(INDIRECT("day_wise_sales_data!$B$2:$BZ$599"),MATCH(resource!$CC670,day_wise_sales_data!$A$2:$A$500,0),MATCH(resource!CA$2,INDIRECT("day_wise_sales_data!$B$1:$BZ$1"),0)),0)</f>
        <v>0</v>
      </c>
      <c r="CC670" s="4">
        <f>sales_data!H669</f>
        <v>0</v>
      </c>
      <c r="CD670" s="1">
        <v>668</v>
      </c>
      <c r="CE670" s="1" t="str">
        <f>IF(AQ670=report!$AQ$3,resource!CD670,"")</f>
        <v/>
      </c>
      <c r="CF670" s="5" t="str">
        <f>IFERROR(SMALL($CE$3:$CE$1001,ROWS($CE$3:CE670)),"")</f>
        <v/>
      </c>
      <c r="CH670">
        <f>IFERROR(VLOOKUP($CC670,data_pull!$E$22:$G$700,2,0),0)</f>
        <v>0</v>
      </c>
      <c r="DK670" s="3" t="str">
        <f>IFERROR(INDEX(COD_SALES!$B$5:$Z$500,MATCH(resource!$CC670,COD_SALES!$A$5:$A$500,0),MATCH(resource!DK$2,COD_SALES!$B$4:$Z$4,0)),"")</f>
        <v/>
      </c>
      <c r="DL670" s="3" t="str">
        <f>IFERROR(INDEX(COD_SALES!$B$5:$Z$500,MATCH(resource!$CC670,COD_SALES!$A$5:$A$500,0),MATCH(resource!DL$2,COD_SALES!$B$4:$Z$4,0)),"")</f>
        <v/>
      </c>
      <c r="DM670" s="3" t="str">
        <f>IFERROR(INDEX(COD_SALES!$B$5:$Z$500,MATCH(resource!$CC670,COD_SALES!$A$5:$A$500,0),MATCH(resource!DM$2,COD_SALES!$B$4:$Z$4,0)),"")</f>
        <v/>
      </c>
      <c r="DN670" s="3" t="str">
        <f>IFERROR(INDEX(COD_SALES!$B$5:$Z$500,MATCH(resource!$CC670,COD_SALES!$A$5:$A$500,0),MATCH(resource!DN$2,COD_SALES!$B$4:$Z$4,0)),"")</f>
        <v/>
      </c>
      <c r="DO670" s="3" t="str">
        <f>IFERROR(INDEX(COD_SALES!$B$5:$Z$500,MATCH(resource!$CC670,COD_SALES!$A$5:$A$500,0),MATCH(resource!DO$2,COD_SALES!$B$4:$Z$4,0)),"")</f>
        <v/>
      </c>
      <c r="DP670" s="3" t="str">
        <f>IFERROR(INDEX(COD_SALES!$B$5:$Z$500,MATCH(resource!$CC670,COD_SALES!$A$5:$A$500,0),MATCH(resource!DP$2,COD_SALES!$B$4:$Z$4,0)),"")</f>
        <v/>
      </c>
      <c r="DQ670" s="3" t="str">
        <f>IFERROR(INDEX(COD_SALES!$B$5:$Z$500,MATCH(resource!$CC670,COD_SALES!$A$5:$A$500,0),MATCH(resource!DQ$2,COD_SALES!$B$4:$Z$4,0)),"")</f>
        <v/>
      </c>
      <c r="DR670" s="3" t="str">
        <f>IFERROR(INDEX(COD_SALES!$B$5:$Z$500,MATCH(resource!$CC670,COD_SALES!$A$5:$A$500,0),MATCH(resource!DR$2,COD_SALES!$B$4:$Z$4,0)),"")</f>
        <v/>
      </c>
      <c r="DS670" s="3" t="str">
        <f>IFERROR(INDEX(COD_SALES!$B$5:$Z$500,MATCH(resource!$CC670,COD_SALES!$A$5:$A$500,0),MATCH(resource!DS$2,COD_SALES!$B$4:$Z$4,0)),"")</f>
        <v/>
      </c>
      <c r="DT670" s="3" t="str">
        <f>IFERROR(INDEX(COD_SALES!$B$5:$Z$500,MATCH(resource!$CC670,COD_SALES!$A$5:$A$500,0),MATCH(resource!DT$2,COD_SALES!$B$4:$Z$4,0)),"")</f>
        <v/>
      </c>
      <c r="DU670" s="3" t="str">
        <f>IFERROR(INDEX(COD_SALES!$B$5:$Z$500,MATCH(resource!$CC670,COD_SALES!$A$5:$A$500,0),MATCH(resource!DU$2,COD_SALES!$B$4:$Z$4,0)),"")</f>
        <v/>
      </c>
      <c r="DV670" s="3" t="str">
        <f>IFERROR(INDEX(COD_SALES!$B$5:$Z$500,MATCH(resource!$CC670,COD_SALES!$A$5:$A$500,0),MATCH(resource!DV$2,COD_SALES!$B$4:$Z$4,0)),"")</f>
        <v/>
      </c>
      <c r="DW670" s="3" t="str">
        <f>IFERROR(INDEX(COD_SALES!$B$5:$Z$500,MATCH(resource!$CC670,COD_SALES!$A$5:$A$500,0),MATCH(resource!DW$2,COD_SALES!$B$4:$Z$4,0)),"")</f>
        <v/>
      </c>
      <c r="DX670" s="3" t="str">
        <f>IFERROR(INDEX(COD_SALES!$B$5:$Z$500,MATCH(resource!$CC670,COD_SALES!$A$5:$A$500,0),MATCH(resource!DX$2,COD_SALES!$B$4:$Z$4,0)),"")</f>
        <v/>
      </c>
      <c r="DY670" s="3" t="str">
        <f>IFERROR(INDEX(COD_SALES!$B$5:$Z$500,MATCH(resource!$CC670,COD_SALES!$A$5:$A$500,0),MATCH(resource!DY$2,COD_SALES!$B$4:$Z$4,0)),"")</f>
        <v/>
      </c>
      <c r="DZ670" s="3" t="str">
        <f>IFERROR(INDEX(COD_SALES!$B$5:$Z$500,MATCH(resource!$CC670,COD_SALES!$A$5:$A$500,0),MATCH(resource!DZ$2,COD_SALES!$B$4:$Z$4,0)),"")</f>
        <v/>
      </c>
      <c r="EA670" s="3" t="str">
        <f>IFERROR(INDEX(COD_SALES!$B$5:$Z$500,MATCH(resource!$CC670,COD_SALES!$A$5:$A$500,0),MATCH(resource!EA$2,COD_SALES!$B$4:$Z$4,0)),"")</f>
        <v/>
      </c>
      <c r="EB670" s="3">
        <f t="shared" si="136"/>
        <v>0</v>
      </c>
      <c r="EW670" s="3">
        <f>IFERROR(VLOOKUP(CC670,data_pull!$AO$25:$AR$546,2,0),0)</f>
        <v>0</v>
      </c>
      <c r="EX670" s="1">
        <f>IFERROR(VLOOKUP(CC670,data_pull!$AO$25:$AR$546,4,0),0)</f>
        <v>0</v>
      </c>
    </row>
    <row r="671" spans="13:154" x14ac:dyDescent="0.25"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4">
        <f>sales_data!B670</f>
        <v>0</v>
      </c>
      <c r="AR671" s="4">
        <f>sales_data!C670</f>
        <v>0</v>
      </c>
      <c r="AS671" s="5" t="str">
        <f t="shared" si="135"/>
        <v/>
      </c>
      <c r="AT671" s="4">
        <f>sales_data!I670</f>
        <v>0</v>
      </c>
      <c r="AU671" s="4">
        <f>sales_data!W670</f>
        <v>0</v>
      </c>
      <c r="AV671" s="1">
        <f>sales_data!N670</f>
        <v>0</v>
      </c>
      <c r="AW671" s="1">
        <f>sales_data!P670</f>
        <v>0</v>
      </c>
      <c r="AX671" s="3">
        <f ca="1">IFERROR(INDEX(INDIRECT("day_wise_sales_data!$B$2:$BZ$599"),MATCH(resource!$CC671,day_wise_sales_data!$A$2:$A$500,0),MATCH(resource!AX$2,INDIRECT("day_wise_sales_data!$B$1:$BZ$1"),0)),0)</f>
        <v>0</v>
      </c>
      <c r="AY671" s="3">
        <f ca="1">IFERROR(INDEX(INDIRECT("day_wise_sales_data!$B$2:$BZ$599"),MATCH(resource!$CC671,day_wise_sales_data!$A$2:$A$500,0),MATCH(resource!AY$2,INDIRECT("day_wise_sales_data!$B$1:$BZ$1"),0)),0)</f>
        <v>0</v>
      </c>
      <c r="AZ671" s="3">
        <f ca="1">IFERROR(INDEX(INDIRECT("day_wise_sales_data!$B$2:$BZ$599"),MATCH(resource!$CC671,day_wise_sales_data!$A$2:$A$500,0),MATCH(resource!AZ$2,INDIRECT("day_wise_sales_data!$B$1:$BZ$1"),0)),0)</f>
        <v>0</v>
      </c>
      <c r="BA671" s="3">
        <f ca="1">IFERROR(INDEX(INDIRECT("day_wise_sales_data!$B$2:$BZ$599"),MATCH(resource!$CC671,day_wise_sales_data!$A$2:$A$500,0),MATCH(resource!BA$2,INDIRECT("day_wise_sales_data!$B$1:$BZ$1"),0)),0)</f>
        <v>0</v>
      </c>
      <c r="BB671" s="3">
        <f ca="1">IFERROR(INDEX(INDIRECT("day_wise_sales_data!$B$2:$BZ$599"),MATCH(resource!$CC671,day_wise_sales_data!$A$2:$A$500,0),MATCH(resource!BB$2,INDIRECT("day_wise_sales_data!$B$1:$BZ$1"),0)),0)</f>
        <v>0</v>
      </c>
      <c r="BC671" s="3">
        <f ca="1">IFERROR(INDEX(INDIRECT("day_wise_sales_data!$B$2:$BZ$599"),MATCH(resource!$CC671,day_wise_sales_data!$A$2:$A$500,0),MATCH(resource!BC$2,INDIRECT("day_wise_sales_data!$B$1:$BZ$1"),0)),0)</f>
        <v>0</v>
      </c>
      <c r="BD671" s="3">
        <f ca="1">IFERROR(INDEX(INDIRECT("day_wise_sales_data!$B$2:$BZ$599"),MATCH(resource!$CC671,day_wise_sales_data!$A$2:$A$500,0),MATCH(resource!BD$2,INDIRECT("day_wise_sales_data!$B$1:$BZ$1"),0)),0)</f>
        <v>0</v>
      </c>
      <c r="BE671" s="3">
        <f ca="1">IFERROR(INDEX(INDIRECT("day_wise_sales_data!$B$2:$BZ$599"),MATCH(resource!$CC671,day_wise_sales_data!$A$2:$A$500,0),MATCH(resource!BE$2,INDIRECT("day_wise_sales_data!$B$1:$BZ$1"),0)),0)</f>
        <v>0</v>
      </c>
      <c r="BF671" s="3">
        <f ca="1">IFERROR(INDEX(INDIRECT("day_wise_sales_data!$B$2:$BZ$599"),MATCH(resource!$CC671,day_wise_sales_data!$A$2:$A$500,0),MATCH(resource!BF$2,INDIRECT("day_wise_sales_data!$B$1:$BZ$1"),0)),0)</f>
        <v>0</v>
      </c>
      <c r="BG671" s="3">
        <f ca="1">IFERROR(INDEX(INDIRECT("day_wise_sales_data!$B$2:$BZ$599"),MATCH(resource!$CC671,day_wise_sales_data!$A$2:$A$500,0),MATCH(resource!BG$2,INDIRECT("day_wise_sales_data!$B$1:$BZ$1"),0)),0)</f>
        <v>0</v>
      </c>
      <c r="BH671" s="3">
        <f ca="1">IFERROR(INDEX(INDIRECT("day_wise_sales_data!$B$2:$BZ$599"),MATCH(resource!$CC671,day_wise_sales_data!$A$2:$A$500,0),MATCH(resource!BH$2,INDIRECT("day_wise_sales_data!$B$1:$BZ$1"),0)),0)</f>
        <v>0</v>
      </c>
      <c r="BI671" s="3">
        <f ca="1">IFERROR(INDEX(INDIRECT("day_wise_sales_data!$B$2:$BZ$599"),MATCH(resource!$CC671,day_wise_sales_data!$A$2:$A$500,0),MATCH(resource!BI$2,INDIRECT("day_wise_sales_data!$B$1:$BZ$1"),0)),0)</f>
        <v>0</v>
      </c>
      <c r="BJ671" s="3">
        <f ca="1">IFERROR(INDEX(INDIRECT("day_wise_sales_data!$B$2:$BZ$599"),MATCH(resource!$CC671,day_wise_sales_data!$A$2:$A$500,0),MATCH(resource!BJ$2,INDIRECT("day_wise_sales_data!$B$1:$BZ$1"),0)),0)</f>
        <v>0</v>
      </c>
      <c r="BK671" s="3">
        <f ca="1">IFERROR(INDEX(INDIRECT("day_wise_sales_data!$B$2:$BZ$599"),MATCH(resource!$CC671,day_wise_sales_data!$A$2:$A$500,0),MATCH(resource!BK$2,INDIRECT("day_wise_sales_data!$B$1:$BZ$1"),0)),0)</f>
        <v>0</v>
      </c>
      <c r="BL671" s="3">
        <f ca="1">IFERROR(INDEX(INDIRECT("day_wise_sales_data!$B$2:$BZ$599"),MATCH(resource!$CC671,day_wise_sales_data!$A$2:$A$500,0),MATCH(resource!BL$2,INDIRECT("day_wise_sales_data!$B$1:$BZ$1"),0)),0)</f>
        <v>0</v>
      </c>
      <c r="BM671" s="3">
        <f ca="1">IFERROR(INDEX(INDIRECT("day_wise_sales_data!$B$2:$BZ$599"),MATCH(resource!$CC671,day_wise_sales_data!$A$2:$A$500,0),MATCH(resource!BM$2,INDIRECT("day_wise_sales_data!$B$1:$BZ$1"),0)),0)</f>
        <v>0</v>
      </c>
      <c r="BN671" s="3">
        <f ca="1">IFERROR(INDEX(INDIRECT("day_wise_sales_data!$B$2:$BZ$599"),MATCH(resource!$CC671,day_wise_sales_data!$A$2:$A$500,0),MATCH(resource!BN$2,INDIRECT("day_wise_sales_data!$B$1:$BZ$1"),0)),0)</f>
        <v>0</v>
      </c>
      <c r="BO671" s="3">
        <f ca="1">IFERROR(INDEX(INDIRECT("day_wise_sales_data!$B$2:$BZ$599"),MATCH(resource!$CC671,day_wise_sales_data!$A$2:$A$500,0),MATCH(resource!BO$2,INDIRECT("day_wise_sales_data!$B$1:$BZ$1"),0)),0)</f>
        <v>0</v>
      </c>
      <c r="BP671" s="3">
        <f ca="1">IFERROR(INDEX(INDIRECT("day_wise_sales_data!$B$2:$BZ$599"),MATCH(resource!$CC671,day_wise_sales_data!$A$2:$A$500,0),MATCH(resource!BP$2,INDIRECT("day_wise_sales_data!$B$1:$BZ$1"),0)),0)</f>
        <v>0</v>
      </c>
      <c r="BQ671" s="3">
        <f ca="1">IFERROR(INDEX(INDIRECT("day_wise_sales_data!$B$2:$BZ$599"),MATCH(resource!$CC671,day_wise_sales_data!$A$2:$A$500,0),MATCH(resource!BQ$2,INDIRECT("day_wise_sales_data!$B$1:$BZ$1"),0)),0)</f>
        <v>0</v>
      </c>
      <c r="BR671" s="3">
        <f ca="1">IFERROR(INDEX(INDIRECT("day_wise_sales_data!$B$2:$BZ$599"),MATCH(resource!$CC671,day_wise_sales_data!$A$2:$A$500,0),MATCH(resource!BR$2,INDIRECT("day_wise_sales_data!$B$1:$BZ$1"),0)),0)</f>
        <v>0</v>
      </c>
      <c r="BS671" s="3">
        <f ca="1">IFERROR(INDEX(INDIRECT("day_wise_sales_data!$B$2:$BZ$599"),MATCH(resource!$CC671,day_wise_sales_data!$A$2:$A$500,0),MATCH(resource!BS$2,INDIRECT("day_wise_sales_data!$B$1:$BZ$1"),0)),0)</f>
        <v>0</v>
      </c>
      <c r="BT671" s="3">
        <f ca="1">IFERROR(INDEX(INDIRECT("day_wise_sales_data!$B$2:$BZ$599"),MATCH(resource!$CC671,day_wise_sales_data!$A$2:$A$500,0),MATCH(resource!BT$2,INDIRECT("day_wise_sales_data!$B$1:$BZ$1"),0)),0)</f>
        <v>0</v>
      </c>
      <c r="BU671" s="3">
        <f ca="1">IFERROR(INDEX(INDIRECT("day_wise_sales_data!$B$2:$BZ$599"),MATCH(resource!$CC671,day_wise_sales_data!$A$2:$A$500,0),MATCH(resource!BU$2,INDIRECT("day_wise_sales_data!$B$1:$BZ$1"),0)),0)</f>
        <v>0</v>
      </c>
      <c r="BV671" s="3">
        <f ca="1">IFERROR(INDEX(INDIRECT("day_wise_sales_data!$B$2:$BZ$599"),MATCH(resource!$CC671,day_wise_sales_data!$A$2:$A$500,0),MATCH(resource!BV$2,INDIRECT("day_wise_sales_data!$B$1:$BZ$1"),0)),0)</f>
        <v>0</v>
      </c>
      <c r="BW671" s="3">
        <f ca="1">IFERROR(INDEX(INDIRECT("day_wise_sales_data!$B$2:$BZ$599"),MATCH(resource!$CC671,day_wise_sales_data!$A$2:$A$500,0),MATCH(resource!BW$2,INDIRECT("day_wise_sales_data!$B$1:$BZ$1"),0)),0)</f>
        <v>0</v>
      </c>
      <c r="BX671" s="3">
        <f ca="1">IFERROR(INDEX(INDIRECT("day_wise_sales_data!$B$2:$BZ$599"),MATCH(resource!$CC671,day_wise_sales_data!$A$2:$A$500,0),MATCH(resource!BX$2,INDIRECT("day_wise_sales_data!$B$1:$BZ$1"),0)),0)</f>
        <v>0</v>
      </c>
      <c r="BY671" s="3">
        <f ca="1">IFERROR(INDEX(INDIRECT("day_wise_sales_data!$B$2:$BZ$599"),MATCH(resource!$CC671,day_wise_sales_data!$A$2:$A$500,0),MATCH(resource!BY$2,INDIRECT("day_wise_sales_data!$B$1:$BZ$1"),0)),0)</f>
        <v>0</v>
      </c>
      <c r="BZ671" s="3">
        <f ca="1">IFERROR(INDEX(INDIRECT("day_wise_sales_data!$B$2:$BZ$599"),MATCH(resource!$CC671,day_wise_sales_data!$A$2:$A$500,0),MATCH(resource!BZ$2,INDIRECT("day_wise_sales_data!$B$1:$BZ$1"),0)),0)</f>
        <v>0</v>
      </c>
      <c r="CA671" s="3">
        <f ca="1">IFERROR(INDEX(INDIRECT("day_wise_sales_data!$B$2:$BZ$599"),MATCH(resource!$CC671,day_wise_sales_data!$A$2:$A$500,0),MATCH(resource!CA$2,INDIRECT("day_wise_sales_data!$B$1:$BZ$1"),0)),0)</f>
        <v>0</v>
      </c>
      <c r="CC671" s="4">
        <f>sales_data!H670</f>
        <v>0</v>
      </c>
      <c r="CD671" s="1">
        <v>669</v>
      </c>
      <c r="CE671" s="1" t="str">
        <f>IF(AQ671=report!$AQ$3,resource!CD671,"")</f>
        <v/>
      </c>
      <c r="CF671" s="5" t="str">
        <f>IFERROR(SMALL($CE$3:$CE$1001,ROWS($CE$3:CE671)),"")</f>
        <v/>
      </c>
      <c r="CH671">
        <f>IFERROR(VLOOKUP($CC671,data_pull!$E$22:$G$700,2,0),0)</f>
        <v>0</v>
      </c>
      <c r="DK671" s="3" t="str">
        <f>IFERROR(INDEX(COD_SALES!$B$5:$Z$500,MATCH(resource!$CC671,COD_SALES!$A$5:$A$500,0),MATCH(resource!DK$2,COD_SALES!$B$4:$Z$4,0)),"")</f>
        <v/>
      </c>
      <c r="DL671" s="3" t="str">
        <f>IFERROR(INDEX(COD_SALES!$B$5:$Z$500,MATCH(resource!$CC671,COD_SALES!$A$5:$A$500,0),MATCH(resource!DL$2,COD_SALES!$B$4:$Z$4,0)),"")</f>
        <v/>
      </c>
      <c r="DM671" s="3" t="str">
        <f>IFERROR(INDEX(COD_SALES!$B$5:$Z$500,MATCH(resource!$CC671,COD_SALES!$A$5:$A$500,0),MATCH(resource!DM$2,COD_SALES!$B$4:$Z$4,0)),"")</f>
        <v/>
      </c>
      <c r="DN671" s="3" t="str">
        <f>IFERROR(INDEX(COD_SALES!$B$5:$Z$500,MATCH(resource!$CC671,COD_SALES!$A$5:$A$500,0),MATCH(resource!DN$2,COD_SALES!$B$4:$Z$4,0)),"")</f>
        <v/>
      </c>
      <c r="DO671" s="3" t="str">
        <f>IFERROR(INDEX(COD_SALES!$B$5:$Z$500,MATCH(resource!$CC671,COD_SALES!$A$5:$A$500,0),MATCH(resource!DO$2,COD_SALES!$B$4:$Z$4,0)),"")</f>
        <v/>
      </c>
      <c r="DP671" s="3" t="str">
        <f>IFERROR(INDEX(COD_SALES!$B$5:$Z$500,MATCH(resource!$CC671,COD_SALES!$A$5:$A$500,0),MATCH(resource!DP$2,COD_SALES!$B$4:$Z$4,0)),"")</f>
        <v/>
      </c>
      <c r="DQ671" s="3" t="str">
        <f>IFERROR(INDEX(COD_SALES!$B$5:$Z$500,MATCH(resource!$CC671,COD_SALES!$A$5:$A$500,0),MATCH(resource!DQ$2,COD_SALES!$B$4:$Z$4,0)),"")</f>
        <v/>
      </c>
      <c r="DR671" s="3" t="str">
        <f>IFERROR(INDEX(COD_SALES!$B$5:$Z$500,MATCH(resource!$CC671,COD_SALES!$A$5:$A$500,0),MATCH(resource!DR$2,COD_SALES!$B$4:$Z$4,0)),"")</f>
        <v/>
      </c>
      <c r="DS671" s="3" t="str">
        <f>IFERROR(INDEX(COD_SALES!$B$5:$Z$500,MATCH(resource!$CC671,COD_SALES!$A$5:$A$500,0),MATCH(resource!DS$2,COD_SALES!$B$4:$Z$4,0)),"")</f>
        <v/>
      </c>
      <c r="DT671" s="3" t="str">
        <f>IFERROR(INDEX(COD_SALES!$B$5:$Z$500,MATCH(resource!$CC671,COD_SALES!$A$5:$A$500,0),MATCH(resource!DT$2,COD_SALES!$B$4:$Z$4,0)),"")</f>
        <v/>
      </c>
      <c r="DU671" s="3" t="str">
        <f>IFERROR(INDEX(COD_SALES!$B$5:$Z$500,MATCH(resource!$CC671,COD_SALES!$A$5:$A$500,0),MATCH(resource!DU$2,COD_SALES!$B$4:$Z$4,0)),"")</f>
        <v/>
      </c>
      <c r="DV671" s="3" t="str">
        <f>IFERROR(INDEX(COD_SALES!$B$5:$Z$500,MATCH(resource!$CC671,COD_SALES!$A$5:$A$500,0),MATCH(resource!DV$2,COD_SALES!$B$4:$Z$4,0)),"")</f>
        <v/>
      </c>
      <c r="DW671" s="3" t="str">
        <f>IFERROR(INDEX(COD_SALES!$B$5:$Z$500,MATCH(resource!$CC671,COD_SALES!$A$5:$A$500,0),MATCH(resource!DW$2,COD_SALES!$B$4:$Z$4,0)),"")</f>
        <v/>
      </c>
      <c r="DX671" s="3" t="str">
        <f>IFERROR(INDEX(COD_SALES!$B$5:$Z$500,MATCH(resource!$CC671,COD_SALES!$A$5:$A$500,0),MATCH(resource!DX$2,COD_SALES!$B$4:$Z$4,0)),"")</f>
        <v/>
      </c>
      <c r="DY671" s="3" t="str">
        <f>IFERROR(INDEX(COD_SALES!$B$5:$Z$500,MATCH(resource!$CC671,COD_SALES!$A$5:$A$500,0),MATCH(resource!DY$2,COD_SALES!$B$4:$Z$4,0)),"")</f>
        <v/>
      </c>
      <c r="DZ671" s="3" t="str">
        <f>IFERROR(INDEX(COD_SALES!$B$5:$Z$500,MATCH(resource!$CC671,COD_SALES!$A$5:$A$500,0),MATCH(resource!DZ$2,COD_SALES!$B$4:$Z$4,0)),"")</f>
        <v/>
      </c>
      <c r="EA671" s="3" t="str">
        <f>IFERROR(INDEX(COD_SALES!$B$5:$Z$500,MATCH(resource!$CC671,COD_SALES!$A$5:$A$500,0),MATCH(resource!EA$2,COD_SALES!$B$4:$Z$4,0)),"")</f>
        <v/>
      </c>
      <c r="EB671" s="3">
        <f t="shared" si="136"/>
        <v>0</v>
      </c>
      <c r="EW671" s="3">
        <f>IFERROR(VLOOKUP(CC671,data_pull!$AO$25:$AR$546,2,0),0)</f>
        <v>0</v>
      </c>
      <c r="EX671" s="1">
        <f>IFERROR(VLOOKUP(CC671,data_pull!$AO$25:$AR$546,4,0),0)</f>
        <v>0</v>
      </c>
    </row>
    <row r="672" spans="13:154" x14ac:dyDescent="0.25"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4">
        <f>sales_data!B671</f>
        <v>0</v>
      </c>
      <c r="AR672" s="4">
        <f>sales_data!C671</f>
        <v>0</v>
      </c>
      <c r="AS672" s="5" t="str">
        <f t="shared" si="135"/>
        <v/>
      </c>
      <c r="AT672" s="4">
        <f>sales_data!I671</f>
        <v>0</v>
      </c>
      <c r="AU672" s="4">
        <f>sales_data!W671</f>
        <v>0</v>
      </c>
      <c r="AV672" s="1">
        <f>sales_data!N671</f>
        <v>0</v>
      </c>
      <c r="AW672" s="1">
        <f>sales_data!P671</f>
        <v>0</v>
      </c>
      <c r="AX672" s="3">
        <f ca="1">IFERROR(INDEX(INDIRECT("day_wise_sales_data!$B$2:$BZ$599"),MATCH(resource!$CC672,day_wise_sales_data!$A$2:$A$500,0),MATCH(resource!AX$2,INDIRECT("day_wise_sales_data!$B$1:$BZ$1"),0)),0)</f>
        <v>0</v>
      </c>
      <c r="AY672" s="3">
        <f ca="1">IFERROR(INDEX(INDIRECT("day_wise_sales_data!$B$2:$BZ$599"),MATCH(resource!$CC672,day_wise_sales_data!$A$2:$A$500,0),MATCH(resource!AY$2,INDIRECT("day_wise_sales_data!$B$1:$BZ$1"),0)),0)</f>
        <v>0</v>
      </c>
      <c r="AZ672" s="3">
        <f ca="1">IFERROR(INDEX(INDIRECT("day_wise_sales_data!$B$2:$BZ$599"),MATCH(resource!$CC672,day_wise_sales_data!$A$2:$A$500,0),MATCH(resource!AZ$2,INDIRECT("day_wise_sales_data!$B$1:$BZ$1"),0)),0)</f>
        <v>0</v>
      </c>
      <c r="BA672" s="3">
        <f ca="1">IFERROR(INDEX(INDIRECT("day_wise_sales_data!$B$2:$BZ$599"),MATCH(resource!$CC672,day_wise_sales_data!$A$2:$A$500,0),MATCH(resource!BA$2,INDIRECT("day_wise_sales_data!$B$1:$BZ$1"),0)),0)</f>
        <v>0</v>
      </c>
      <c r="BB672" s="3">
        <f ca="1">IFERROR(INDEX(INDIRECT("day_wise_sales_data!$B$2:$BZ$599"),MATCH(resource!$CC672,day_wise_sales_data!$A$2:$A$500,0),MATCH(resource!BB$2,INDIRECT("day_wise_sales_data!$B$1:$BZ$1"),0)),0)</f>
        <v>0</v>
      </c>
      <c r="BC672" s="3">
        <f ca="1">IFERROR(INDEX(INDIRECT("day_wise_sales_data!$B$2:$BZ$599"),MATCH(resource!$CC672,day_wise_sales_data!$A$2:$A$500,0),MATCH(resource!BC$2,INDIRECT("day_wise_sales_data!$B$1:$BZ$1"),0)),0)</f>
        <v>0</v>
      </c>
      <c r="BD672" s="3">
        <f ca="1">IFERROR(INDEX(INDIRECT("day_wise_sales_data!$B$2:$BZ$599"),MATCH(resource!$CC672,day_wise_sales_data!$A$2:$A$500,0),MATCH(resource!BD$2,INDIRECT("day_wise_sales_data!$B$1:$BZ$1"),0)),0)</f>
        <v>0</v>
      </c>
      <c r="BE672" s="3">
        <f ca="1">IFERROR(INDEX(INDIRECT("day_wise_sales_data!$B$2:$BZ$599"),MATCH(resource!$CC672,day_wise_sales_data!$A$2:$A$500,0),MATCH(resource!BE$2,INDIRECT("day_wise_sales_data!$B$1:$BZ$1"),0)),0)</f>
        <v>0</v>
      </c>
      <c r="BF672" s="3">
        <f ca="1">IFERROR(INDEX(INDIRECT("day_wise_sales_data!$B$2:$BZ$599"),MATCH(resource!$CC672,day_wise_sales_data!$A$2:$A$500,0),MATCH(resource!BF$2,INDIRECT("day_wise_sales_data!$B$1:$BZ$1"),0)),0)</f>
        <v>0</v>
      </c>
      <c r="BG672" s="3">
        <f ca="1">IFERROR(INDEX(INDIRECT("day_wise_sales_data!$B$2:$BZ$599"),MATCH(resource!$CC672,day_wise_sales_data!$A$2:$A$500,0),MATCH(resource!BG$2,INDIRECT("day_wise_sales_data!$B$1:$BZ$1"),0)),0)</f>
        <v>0</v>
      </c>
      <c r="BH672" s="3">
        <f ca="1">IFERROR(INDEX(INDIRECT("day_wise_sales_data!$B$2:$BZ$599"),MATCH(resource!$CC672,day_wise_sales_data!$A$2:$A$500,0),MATCH(resource!BH$2,INDIRECT("day_wise_sales_data!$B$1:$BZ$1"),0)),0)</f>
        <v>0</v>
      </c>
      <c r="BI672" s="3">
        <f ca="1">IFERROR(INDEX(INDIRECT("day_wise_sales_data!$B$2:$BZ$599"),MATCH(resource!$CC672,day_wise_sales_data!$A$2:$A$500,0),MATCH(resource!BI$2,INDIRECT("day_wise_sales_data!$B$1:$BZ$1"),0)),0)</f>
        <v>0</v>
      </c>
      <c r="BJ672" s="3">
        <f ca="1">IFERROR(INDEX(INDIRECT("day_wise_sales_data!$B$2:$BZ$599"),MATCH(resource!$CC672,day_wise_sales_data!$A$2:$A$500,0),MATCH(resource!BJ$2,INDIRECT("day_wise_sales_data!$B$1:$BZ$1"),0)),0)</f>
        <v>0</v>
      </c>
      <c r="BK672" s="3">
        <f ca="1">IFERROR(INDEX(INDIRECT("day_wise_sales_data!$B$2:$BZ$599"),MATCH(resource!$CC672,day_wise_sales_data!$A$2:$A$500,0),MATCH(resource!BK$2,INDIRECT("day_wise_sales_data!$B$1:$BZ$1"),0)),0)</f>
        <v>0</v>
      </c>
      <c r="BL672" s="3">
        <f ca="1">IFERROR(INDEX(INDIRECT("day_wise_sales_data!$B$2:$BZ$599"),MATCH(resource!$CC672,day_wise_sales_data!$A$2:$A$500,0),MATCH(resource!BL$2,INDIRECT("day_wise_sales_data!$B$1:$BZ$1"),0)),0)</f>
        <v>0</v>
      </c>
      <c r="BM672" s="3">
        <f ca="1">IFERROR(INDEX(INDIRECT("day_wise_sales_data!$B$2:$BZ$599"),MATCH(resource!$CC672,day_wise_sales_data!$A$2:$A$500,0),MATCH(resource!BM$2,INDIRECT("day_wise_sales_data!$B$1:$BZ$1"),0)),0)</f>
        <v>0</v>
      </c>
      <c r="BN672" s="3">
        <f ca="1">IFERROR(INDEX(INDIRECT("day_wise_sales_data!$B$2:$BZ$599"),MATCH(resource!$CC672,day_wise_sales_data!$A$2:$A$500,0),MATCH(resource!BN$2,INDIRECT("day_wise_sales_data!$B$1:$BZ$1"),0)),0)</f>
        <v>0</v>
      </c>
      <c r="BO672" s="3">
        <f ca="1">IFERROR(INDEX(INDIRECT("day_wise_sales_data!$B$2:$BZ$599"),MATCH(resource!$CC672,day_wise_sales_data!$A$2:$A$500,0),MATCH(resource!BO$2,INDIRECT("day_wise_sales_data!$B$1:$BZ$1"),0)),0)</f>
        <v>0</v>
      </c>
      <c r="BP672" s="3">
        <f ca="1">IFERROR(INDEX(INDIRECT("day_wise_sales_data!$B$2:$BZ$599"),MATCH(resource!$CC672,day_wise_sales_data!$A$2:$A$500,0),MATCH(resource!BP$2,INDIRECT("day_wise_sales_data!$B$1:$BZ$1"),0)),0)</f>
        <v>0</v>
      </c>
      <c r="BQ672" s="3">
        <f ca="1">IFERROR(INDEX(INDIRECT("day_wise_sales_data!$B$2:$BZ$599"),MATCH(resource!$CC672,day_wise_sales_data!$A$2:$A$500,0),MATCH(resource!BQ$2,INDIRECT("day_wise_sales_data!$B$1:$BZ$1"),0)),0)</f>
        <v>0</v>
      </c>
      <c r="BR672" s="3">
        <f ca="1">IFERROR(INDEX(INDIRECT("day_wise_sales_data!$B$2:$BZ$599"),MATCH(resource!$CC672,day_wise_sales_data!$A$2:$A$500,0),MATCH(resource!BR$2,INDIRECT("day_wise_sales_data!$B$1:$BZ$1"),0)),0)</f>
        <v>0</v>
      </c>
      <c r="BS672" s="3">
        <f ca="1">IFERROR(INDEX(INDIRECT("day_wise_sales_data!$B$2:$BZ$599"),MATCH(resource!$CC672,day_wise_sales_data!$A$2:$A$500,0),MATCH(resource!BS$2,INDIRECT("day_wise_sales_data!$B$1:$BZ$1"),0)),0)</f>
        <v>0</v>
      </c>
      <c r="BT672" s="3">
        <f ca="1">IFERROR(INDEX(INDIRECT("day_wise_sales_data!$B$2:$BZ$599"),MATCH(resource!$CC672,day_wise_sales_data!$A$2:$A$500,0),MATCH(resource!BT$2,INDIRECT("day_wise_sales_data!$B$1:$BZ$1"),0)),0)</f>
        <v>0</v>
      </c>
      <c r="BU672" s="3">
        <f ca="1">IFERROR(INDEX(INDIRECT("day_wise_sales_data!$B$2:$BZ$599"),MATCH(resource!$CC672,day_wise_sales_data!$A$2:$A$500,0),MATCH(resource!BU$2,INDIRECT("day_wise_sales_data!$B$1:$BZ$1"),0)),0)</f>
        <v>0</v>
      </c>
      <c r="BV672" s="3">
        <f ca="1">IFERROR(INDEX(INDIRECT("day_wise_sales_data!$B$2:$BZ$599"),MATCH(resource!$CC672,day_wise_sales_data!$A$2:$A$500,0),MATCH(resource!BV$2,INDIRECT("day_wise_sales_data!$B$1:$BZ$1"),0)),0)</f>
        <v>0</v>
      </c>
      <c r="BW672" s="3">
        <f ca="1">IFERROR(INDEX(INDIRECT("day_wise_sales_data!$B$2:$BZ$599"),MATCH(resource!$CC672,day_wise_sales_data!$A$2:$A$500,0),MATCH(resource!BW$2,INDIRECT("day_wise_sales_data!$B$1:$BZ$1"),0)),0)</f>
        <v>0</v>
      </c>
      <c r="BX672" s="3">
        <f ca="1">IFERROR(INDEX(INDIRECT("day_wise_sales_data!$B$2:$BZ$599"),MATCH(resource!$CC672,day_wise_sales_data!$A$2:$A$500,0),MATCH(resource!BX$2,INDIRECT("day_wise_sales_data!$B$1:$BZ$1"),0)),0)</f>
        <v>0</v>
      </c>
      <c r="BY672" s="3">
        <f ca="1">IFERROR(INDEX(INDIRECT("day_wise_sales_data!$B$2:$BZ$599"),MATCH(resource!$CC672,day_wise_sales_data!$A$2:$A$500,0),MATCH(resource!BY$2,INDIRECT("day_wise_sales_data!$B$1:$BZ$1"),0)),0)</f>
        <v>0</v>
      </c>
      <c r="BZ672" s="3">
        <f ca="1">IFERROR(INDEX(INDIRECT("day_wise_sales_data!$B$2:$BZ$599"),MATCH(resource!$CC672,day_wise_sales_data!$A$2:$A$500,0),MATCH(resource!BZ$2,INDIRECT("day_wise_sales_data!$B$1:$BZ$1"),0)),0)</f>
        <v>0</v>
      </c>
      <c r="CA672" s="3">
        <f ca="1">IFERROR(INDEX(INDIRECT("day_wise_sales_data!$B$2:$BZ$599"),MATCH(resource!$CC672,day_wise_sales_data!$A$2:$A$500,0),MATCH(resource!CA$2,INDIRECT("day_wise_sales_data!$B$1:$BZ$1"),0)),0)</f>
        <v>0</v>
      </c>
      <c r="CC672" s="4">
        <f>sales_data!H671</f>
        <v>0</v>
      </c>
      <c r="CD672" s="1">
        <v>670</v>
      </c>
      <c r="CE672" s="1" t="str">
        <f>IF(AQ672=report!$AQ$3,resource!CD672,"")</f>
        <v/>
      </c>
      <c r="CF672" s="5" t="str">
        <f>IFERROR(SMALL($CE$3:$CE$1001,ROWS($CE$3:CE672)),"")</f>
        <v/>
      </c>
      <c r="CH672">
        <f>IFERROR(VLOOKUP($CC672,data_pull!$E$22:$G$700,2,0),0)</f>
        <v>0</v>
      </c>
      <c r="DK672" s="3" t="str">
        <f>IFERROR(INDEX(COD_SALES!$B$5:$Z$500,MATCH(resource!$CC672,COD_SALES!$A$5:$A$500,0),MATCH(resource!DK$2,COD_SALES!$B$4:$Z$4,0)),"")</f>
        <v/>
      </c>
      <c r="DL672" s="3" t="str">
        <f>IFERROR(INDEX(COD_SALES!$B$5:$Z$500,MATCH(resource!$CC672,COD_SALES!$A$5:$A$500,0),MATCH(resource!DL$2,COD_SALES!$B$4:$Z$4,0)),"")</f>
        <v/>
      </c>
      <c r="DM672" s="3" t="str">
        <f>IFERROR(INDEX(COD_SALES!$B$5:$Z$500,MATCH(resource!$CC672,COD_SALES!$A$5:$A$500,0),MATCH(resource!DM$2,COD_SALES!$B$4:$Z$4,0)),"")</f>
        <v/>
      </c>
      <c r="DN672" s="3" t="str">
        <f>IFERROR(INDEX(COD_SALES!$B$5:$Z$500,MATCH(resource!$CC672,COD_SALES!$A$5:$A$500,0),MATCH(resource!DN$2,COD_SALES!$B$4:$Z$4,0)),"")</f>
        <v/>
      </c>
      <c r="DO672" s="3" t="str">
        <f>IFERROR(INDEX(COD_SALES!$B$5:$Z$500,MATCH(resource!$CC672,COD_SALES!$A$5:$A$500,0),MATCH(resource!DO$2,COD_SALES!$B$4:$Z$4,0)),"")</f>
        <v/>
      </c>
      <c r="DP672" s="3" t="str">
        <f>IFERROR(INDEX(COD_SALES!$B$5:$Z$500,MATCH(resource!$CC672,COD_SALES!$A$5:$A$500,0),MATCH(resource!DP$2,COD_SALES!$B$4:$Z$4,0)),"")</f>
        <v/>
      </c>
      <c r="DQ672" s="3" t="str">
        <f>IFERROR(INDEX(COD_SALES!$B$5:$Z$500,MATCH(resource!$CC672,COD_SALES!$A$5:$A$500,0),MATCH(resource!DQ$2,COD_SALES!$B$4:$Z$4,0)),"")</f>
        <v/>
      </c>
      <c r="DR672" s="3" t="str">
        <f>IFERROR(INDEX(COD_SALES!$B$5:$Z$500,MATCH(resource!$CC672,COD_SALES!$A$5:$A$500,0),MATCH(resource!DR$2,COD_SALES!$B$4:$Z$4,0)),"")</f>
        <v/>
      </c>
      <c r="DS672" s="3" t="str">
        <f>IFERROR(INDEX(COD_SALES!$B$5:$Z$500,MATCH(resource!$CC672,COD_SALES!$A$5:$A$500,0),MATCH(resource!DS$2,COD_SALES!$B$4:$Z$4,0)),"")</f>
        <v/>
      </c>
      <c r="DT672" s="3" t="str">
        <f>IFERROR(INDEX(COD_SALES!$B$5:$Z$500,MATCH(resource!$CC672,COD_SALES!$A$5:$A$500,0),MATCH(resource!DT$2,COD_SALES!$B$4:$Z$4,0)),"")</f>
        <v/>
      </c>
      <c r="DU672" s="3" t="str">
        <f>IFERROR(INDEX(COD_SALES!$B$5:$Z$500,MATCH(resource!$CC672,COD_SALES!$A$5:$A$500,0),MATCH(resource!DU$2,COD_SALES!$B$4:$Z$4,0)),"")</f>
        <v/>
      </c>
      <c r="DV672" s="3" t="str">
        <f>IFERROR(INDEX(COD_SALES!$B$5:$Z$500,MATCH(resource!$CC672,COD_SALES!$A$5:$A$500,0),MATCH(resource!DV$2,COD_SALES!$B$4:$Z$4,0)),"")</f>
        <v/>
      </c>
      <c r="DW672" s="3" t="str">
        <f>IFERROR(INDEX(COD_SALES!$B$5:$Z$500,MATCH(resource!$CC672,COD_SALES!$A$5:$A$500,0),MATCH(resource!DW$2,COD_SALES!$B$4:$Z$4,0)),"")</f>
        <v/>
      </c>
      <c r="DX672" s="3" t="str">
        <f>IFERROR(INDEX(COD_SALES!$B$5:$Z$500,MATCH(resource!$CC672,COD_SALES!$A$5:$A$500,0),MATCH(resource!DX$2,COD_SALES!$B$4:$Z$4,0)),"")</f>
        <v/>
      </c>
      <c r="DY672" s="3" t="str">
        <f>IFERROR(INDEX(COD_SALES!$B$5:$Z$500,MATCH(resource!$CC672,COD_SALES!$A$5:$A$500,0),MATCH(resource!DY$2,COD_SALES!$B$4:$Z$4,0)),"")</f>
        <v/>
      </c>
      <c r="DZ672" s="3" t="str">
        <f>IFERROR(INDEX(COD_SALES!$B$5:$Z$500,MATCH(resource!$CC672,COD_SALES!$A$5:$A$500,0),MATCH(resource!DZ$2,COD_SALES!$B$4:$Z$4,0)),"")</f>
        <v/>
      </c>
      <c r="EA672" s="3" t="str">
        <f>IFERROR(INDEX(COD_SALES!$B$5:$Z$500,MATCH(resource!$CC672,COD_SALES!$A$5:$A$500,0),MATCH(resource!EA$2,COD_SALES!$B$4:$Z$4,0)),"")</f>
        <v/>
      </c>
      <c r="EB672" s="3">
        <f t="shared" si="136"/>
        <v>0</v>
      </c>
      <c r="EW672" s="3">
        <f>IFERROR(VLOOKUP(CC672,data_pull!$AO$25:$AR$546,2,0),0)</f>
        <v>0</v>
      </c>
      <c r="EX672" s="1">
        <f>IFERROR(VLOOKUP(CC672,data_pull!$AO$25:$AR$546,4,0),0)</f>
        <v>0</v>
      </c>
    </row>
    <row r="673" spans="13:154" x14ac:dyDescent="0.25"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4">
        <f>sales_data!B672</f>
        <v>0</v>
      </c>
      <c r="AR673" s="4">
        <f>sales_data!C672</f>
        <v>0</v>
      </c>
      <c r="AS673" s="5" t="str">
        <f t="shared" si="135"/>
        <v/>
      </c>
      <c r="AT673" s="4">
        <f>sales_data!I672</f>
        <v>0</v>
      </c>
      <c r="AU673" s="4">
        <f>sales_data!W672</f>
        <v>0</v>
      </c>
      <c r="AV673" s="1">
        <f>sales_data!N672</f>
        <v>0</v>
      </c>
      <c r="AW673" s="1">
        <f>sales_data!P672</f>
        <v>0</v>
      </c>
      <c r="AX673" s="3">
        <f ca="1">IFERROR(INDEX(INDIRECT("day_wise_sales_data!$B$2:$BZ$599"),MATCH(resource!$CC673,day_wise_sales_data!$A$2:$A$500,0),MATCH(resource!AX$2,INDIRECT("day_wise_sales_data!$B$1:$BZ$1"),0)),0)</f>
        <v>0</v>
      </c>
      <c r="AY673" s="3">
        <f ca="1">IFERROR(INDEX(INDIRECT("day_wise_sales_data!$B$2:$BZ$599"),MATCH(resource!$CC673,day_wise_sales_data!$A$2:$A$500,0),MATCH(resource!AY$2,INDIRECT("day_wise_sales_data!$B$1:$BZ$1"),0)),0)</f>
        <v>0</v>
      </c>
      <c r="AZ673" s="3">
        <f ca="1">IFERROR(INDEX(INDIRECT("day_wise_sales_data!$B$2:$BZ$599"),MATCH(resource!$CC673,day_wise_sales_data!$A$2:$A$500,0),MATCH(resource!AZ$2,INDIRECT("day_wise_sales_data!$B$1:$BZ$1"),0)),0)</f>
        <v>0</v>
      </c>
      <c r="BA673" s="3">
        <f ca="1">IFERROR(INDEX(INDIRECT("day_wise_sales_data!$B$2:$BZ$599"),MATCH(resource!$CC673,day_wise_sales_data!$A$2:$A$500,0),MATCH(resource!BA$2,INDIRECT("day_wise_sales_data!$B$1:$BZ$1"),0)),0)</f>
        <v>0</v>
      </c>
      <c r="BB673" s="3">
        <f ca="1">IFERROR(INDEX(INDIRECT("day_wise_sales_data!$B$2:$BZ$599"),MATCH(resource!$CC673,day_wise_sales_data!$A$2:$A$500,0),MATCH(resource!BB$2,INDIRECT("day_wise_sales_data!$B$1:$BZ$1"),0)),0)</f>
        <v>0</v>
      </c>
      <c r="BC673" s="3">
        <f ca="1">IFERROR(INDEX(INDIRECT("day_wise_sales_data!$B$2:$BZ$599"),MATCH(resource!$CC673,day_wise_sales_data!$A$2:$A$500,0),MATCH(resource!BC$2,INDIRECT("day_wise_sales_data!$B$1:$BZ$1"),0)),0)</f>
        <v>0</v>
      </c>
      <c r="BD673" s="3">
        <f ca="1">IFERROR(INDEX(INDIRECT("day_wise_sales_data!$B$2:$BZ$599"),MATCH(resource!$CC673,day_wise_sales_data!$A$2:$A$500,0),MATCH(resource!BD$2,INDIRECT("day_wise_sales_data!$B$1:$BZ$1"),0)),0)</f>
        <v>0</v>
      </c>
      <c r="BE673" s="3">
        <f ca="1">IFERROR(INDEX(INDIRECT("day_wise_sales_data!$B$2:$BZ$599"),MATCH(resource!$CC673,day_wise_sales_data!$A$2:$A$500,0),MATCH(resource!BE$2,INDIRECT("day_wise_sales_data!$B$1:$BZ$1"),0)),0)</f>
        <v>0</v>
      </c>
      <c r="BF673" s="3">
        <f ca="1">IFERROR(INDEX(INDIRECT("day_wise_sales_data!$B$2:$BZ$599"),MATCH(resource!$CC673,day_wise_sales_data!$A$2:$A$500,0),MATCH(resource!BF$2,INDIRECT("day_wise_sales_data!$B$1:$BZ$1"),0)),0)</f>
        <v>0</v>
      </c>
      <c r="BG673" s="3">
        <f ca="1">IFERROR(INDEX(INDIRECT("day_wise_sales_data!$B$2:$BZ$599"),MATCH(resource!$CC673,day_wise_sales_data!$A$2:$A$500,0),MATCH(resource!BG$2,INDIRECT("day_wise_sales_data!$B$1:$BZ$1"),0)),0)</f>
        <v>0</v>
      </c>
      <c r="BH673" s="3">
        <f ca="1">IFERROR(INDEX(INDIRECT("day_wise_sales_data!$B$2:$BZ$599"),MATCH(resource!$CC673,day_wise_sales_data!$A$2:$A$500,0),MATCH(resource!BH$2,INDIRECT("day_wise_sales_data!$B$1:$BZ$1"),0)),0)</f>
        <v>0</v>
      </c>
      <c r="BI673" s="3">
        <f ca="1">IFERROR(INDEX(INDIRECT("day_wise_sales_data!$B$2:$BZ$599"),MATCH(resource!$CC673,day_wise_sales_data!$A$2:$A$500,0),MATCH(resource!BI$2,INDIRECT("day_wise_sales_data!$B$1:$BZ$1"),0)),0)</f>
        <v>0</v>
      </c>
      <c r="BJ673" s="3">
        <f ca="1">IFERROR(INDEX(INDIRECT("day_wise_sales_data!$B$2:$BZ$599"),MATCH(resource!$CC673,day_wise_sales_data!$A$2:$A$500,0),MATCH(resource!BJ$2,INDIRECT("day_wise_sales_data!$B$1:$BZ$1"),0)),0)</f>
        <v>0</v>
      </c>
      <c r="BK673" s="3">
        <f ca="1">IFERROR(INDEX(INDIRECT("day_wise_sales_data!$B$2:$BZ$599"),MATCH(resource!$CC673,day_wise_sales_data!$A$2:$A$500,0),MATCH(resource!BK$2,INDIRECT("day_wise_sales_data!$B$1:$BZ$1"),0)),0)</f>
        <v>0</v>
      </c>
      <c r="BL673" s="3">
        <f ca="1">IFERROR(INDEX(INDIRECT("day_wise_sales_data!$B$2:$BZ$599"),MATCH(resource!$CC673,day_wise_sales_data!$A$2:$A$500,0),MATCH(resource!BL$2,INDIRECT("day_wise_sales_data!$B$1:$BZ$1"),0)),0)</f>
        <v>0</v>
      </c>
      <c r="BM673" s="3">
        <f ca="1">IFERROR(INDEX(INDIRECT("day_wise_sales_data!$B$2:$BZ$599"),MATCH(resource!$CC673,day_wise_sales_data!$A$2:$A$500,0),MATCH(resource!BM$2,INDIRECT("day_wise_sales_data!$B$1:$BZ$1"),0)),0)</f>
        <v>0</v>
      </c>
      <c r="BN673" s="3">
        <f ca="1">IFERROR(INDEX(INDIRECT("day_wise_sales_data!$B$2:$BZ$599"),MATCH(resource!$CC673,day_wise_sales_data!$A$2:$A$500,0),MATCH(resource!BN$2,INDIRECT("day_wise_sales_data!$B$1:$BZ$1"),0)),0)</f>
        <v>0</v>
      </c>
      <c r="BO673" s="3">
        <f ca="1">IFERROR(INDEX(INDIRECT("day_wise_sales_data!$B$2:$BZ$599"),MATCH(resource!$CC673,day_wise_sales_data!$A$2:$A$500,0),MATCH(resource!BO$2,INDIRECT("day_wise_sales_data!$B$1:$BZ$1"),0)),0)</f>
        <v>0</v>
      </c>
      <c r="BP673" s="3">
        <f ca="1">IFERROR(INDEX(INDIRECT("day_wise_sales_data!$B$2:$BZ$599"),MATCH(resource!$CC673,day_wise_sales_data!$A$2:$A$500,0),MATCH(resource!BP$2,INDIRECT("day_wise_sales_data!$B$1:$BZ$1"),0)),0)</f>
        <v>0</v>
      </c>
      <c r="BQ673" s="3">
        <f ca="1">IFERROR(INDEX(INDIRECT("day_wise_sales_data!$B$2:$BZ$599"),MATCH(resource!$CC673,day_wise_sales_data!$A$2:$A$500,0),MATCH(resource!BQ$2,INDIRECT("day_wise_sales_data!$B$1:$BZ$1"),0)),0)</f>
        <v>0</v>
      </c>
      <c r="BR673" s="3">
        <f ca="1">IFERROR(INDEX(INDIRECT("day_wise_sales_data!$B$2:$BZ$599"),MATCH(resource!$CC673,day_wise_sales_data!$A$2:$A$500,0),MATCH(resource!BR$2,INDIRECT("day_wise_sales_data!$B$1:$BZ$1"),0)),0)</f>
        <v>0</v>
      </c>
      <c r="BS673" s="3">
        <f ca="1">IFERROR(INDEX(INDIRECT("day_wise_sales_data!$B$2:$BZ$599"),MATCH(resource!$CC673,day_wise_sales_data!$A$2:$A$500,0),MATCH(resource!BS$2,INDIRECT("day_wise_sales_data!$B$1:$BZ$1"),0)),0)</f>
        <v>0</v>
      </c>
      <c r="BT673" s="3">
        <f ca="1">IFERROR(INDEX(INDIRECT("day_wise_sales_data!$B$2:$BZ$599"),MATCH(resource!$CC673,day_wise_sales_data!$A$2:$A$500,0),MATCH(resource!BT$2,INDIRECT("day_wise_sales_data!$B$1:$BZ$1"),0)),0)</f>
        <v>0</v>
      </c>
      <c r="BU673" s="3">
        <f ca="1">IFERROR(INDEX(INDIRECT("day_wise_sales_data!$B$2:$BZ$599"),MATCH(resource!$CC673,day_wise_sales_data!$A$2:$A$500,0),MATCH(resource!BU$2,INDIRECT("day_wise_sales_data!$B$1:$BZ$1"),0)),0)</f>
        <v>0</v>
      </c>
      <c r="BV673" s="3">
        <f ca="1">IFERROR(INDEX(INDIRECT("day_wise_sales_data!$B$2:$BZ$599"),MATCH(resource!$CC673,day_wise_sales_data!$A$2:$A$500,0),MATCH(resource!BV$2,INDIRECT("day_wise_sales_data!$B$1:$BZ$1"),0)),0)</f>
        <v>0</v>
      </c>
      <c r="BW673" s="3">
        <f ca="1">IFERROR(INDEX(INDIRECT("day_wise_sales_data!$B$2:$BZ$599"),MATCH(resource!$CC673,day_wise_sales_data!$A$2:$A$500,0),MATCH(resource!BW$2,INDIRECT("day_wise_sales_data!$B$1:$BZ$1"),0)),0)</f>
        <v>0</v>
      </c>
      <c r="BX673" s="3">
        <f ca="1">IFERROR(INDEX(INDIRECT("day_wise_sales_data!$B$2:$BZ$599"),MATCH(resource!$CC673,day_wise_sales_data!$A$2:$A$500,0),MATCH(resource!BX$2,INDIRECT("day_wise_sales_data!$B$1:$BZ$1"),0)),0)</f>
        <v>0</v>
      </c>
      <c r="BY673" s="3">
        <f ca="1">IFERROR(INDEX(INDIRECT("day_wise_sales_data!$B$2:$BZ$599"),MATCH(resource!$CC673,day_wise_sales_data!$A$2:$A$500,0),MATCH(resource!BY$2,INDIRECT("day_wise_sales_data!$B$1:$BZ$1"),0)),0)</f>
        <v>0</v>
      </c>
      <c r="BZ673" s="3">
        <f ca="1">IFERROR(INDEX(INDIRECT("day_wise_sales_data!$B$2:$BZ$599"),MATCH(resource!$CC673,day_wise_sales_data!$A$2:$A$500,0),MATCH(resource!BZ$2,INDIRECT("day_wise_sales_data!$B$1:$BZ$1"),0)),0)</f>
        <v>0</v>
      </c>
      <c r="CA673" s="3">
        <f ca="1">IFERROR(INDEX(INDIRECT("day_wise_sales_data!$B$2:$BZ$599"),MATCH(resource!$CC673,day_wise_sales_data!$A$2:$A$500,0),MATCH(resource!CA$2,INDIRECT("day_wise_sales_data!$B$1:$BZ$1"),0)),0)</f>
        <v>0</v>
      </c>
      <c r="CC673" s="4">
        <f>sales_data!H672</f>
        <v>0</v>
      </c>
      <c r="CD673" s="1">
        <v>671</v>
      </c>
      <c r="CE673" s="1" t="str">
        <f>IF(AQ673=report!$AQ$3,resource!CD673,"")</f>
        <v/>
      </c>
      <c r="CF673" s="5" t="str">
        <f>IFERROR(SMALL($CE$3:$CE$1001,ROWS($CE$3:CE673)),"")</f>
        <v/>
      </c>
      <c r="CH673">
        <f>IFERROR(VLOOKUP($CC673,data_pull!$E$22:$G$700,2,0),0)</f>
        <v>0</v>
      </c>
      <c r="DK673" s="3" t="str">
        <f>IFERROR(INDEX(COD_SALES!$B$5:$Z$500,MATCH(resource!$CC673,COD_SALES!$A$5:$A$500,0),MATCH(resource!DK$2,COD_SALES!$B$4:$Z$4,0)),"")</f>
        <v/>
      </c>
      <c r="DL673" s="3" t="str">
        <f>IFERROR(INDEX(COD_SALES!$B$5:$Z$500,MATCH(resource!$CC673,COD_SALES!$A$5:$A$500,0),MATCH(resource!DL$2,COD_SALES!$B$4:$Z$4,0)),"")</f>
        <v/>
      </c>
      <c r="DM673" s="3" t="str">
        <f>IFERROR(INDEX(COD_SALES!$B$5:$Z$500,MATCH(resource!$CC673,COD_SALES!$A$5:$A$500,0),MATCH(resource!DM$2,COD_SALES!$B$4:$Z$4,0)),"")</f>
        <v/>
      </c>
      <c r="DN673" s="3" t="str">
        <f>IFERROR(INDEX(COD_SALES!$B$5:$Z$500,MATCH(resource!$CC673,COD_SALES!$A$5:$A$500,0),MATCH(resource!DN$2,COD_SALES!$B$4:$Z$4,0)),"")</f>
        <v/>
      </c>
      <c r="DO673" s="3" t="str">
        <f>IFERROR(INDEX(COD_SALES!$B$5:$Z$500,MATCH(resource!$CC673,COD_SALES!$A$5:$A$500,0),MATCH(resource!DO$2,COD_SALES!$B$4:$Z$4,0)),"")</f>
        <v/>
      </c>
      <c r="DP673" s="3" t="str">
        <f>IFERROR(INDEX(COD_SALES!$B$5:$Z$500,MATCH(resource!$CC673,COD_SALES!$A$5:$A$500,0),MATCH(resource!DP$2,COD_SALES!$B$4:$Z$4,0)),"")</f>
        <v/>
      </c>
      <c r="DQ673" s="3" t="str">
        <f>IFERROR(INDEX(COD_SALES!$B$5:$Z$500,MATCH(resource!$CC673,COD_SALES!$A$5:$A$500,0),MATCH(resource!DQ$2,COD_SALES!$B$4:$Z$4,0)),"")</f>
        <v/>
      </c>
      <c r="DR673" s="3" t="str">
        <f>IFERROR(INDEX(COD_SALES!$B$5:$Z$500,MATCH(resource!$CC673,COD_SALES!$A$5:$A$500,0),MATCH(resource!DR$2,COD_SALES!$B$4:$Z$4,0)),"")</f>
        <v/>
      </c>
      <c r="DS673" s="3" t="str">
        <f>IFERROR(INDEX(COD_SALES!$B$5:$Z$500,MATCH(resource!$CC673,COD_SALES!$A$5:$A$500,0),MATCH(resource!DS$2,COD_SALES!$B$4:$Z$4,0)),"")</f>
        <v/>
      </c>
      <c r="DT673" s="3" t="str">
        <f>IFERROR(INDEX(COD_SALES!$B$5:$Z$500,MATCH(resource!$CC673,COD_SALES!$A$5:$A$500,0),MATCH(resource!DT$2,COD_SALES!$B$4:$Z$4,0)),"")</f>
        <v/>
      </c>
      <c r="DU673" s="3" t="str">
        <f>IFERROR(INDEX(COD_SALES!$B$5:$Z$500,MATCH(resource!$CC673,COD_SALES!$A$5:$A$500,0),MATCH(resource!DU$2,COD_SALES!$B$4:$Z$4,0)),"")</f>
        <v/>
      </c>
      <c r="DV673" s="3" t="str">
        <f>IFERROR(INDEX(COD_SALES!$B$5:$Z$500,MATCH(resource!$CC673,COD_SALES!$A$5:$A$500,0),MATCH(resource!DV$2,COD_SALES!$B$4:$Z$4,0)),"")</f>
        <v/>
      </c>
      <c r="DW673" s="3" t="str">
        <f>IFERROR(INDEX(COD_SALES!$B$5:$Z$500,MATCH(resource!$CC673,COD_SALES!$A$5:$A$500,0),MATCH(resource!DW$2,COD_SALES!$B$4:$Z$4,0)),"")</f>
        <v/>
      </c>
      <c r="DX673" s="3" t="str">
        <f>IFERROR(INDEX(COD_SALES!$B$5:$Z$500,MATCH(resource!$CC673,COD_SALES!$A$5:$A$500,0),MATCH(resource!DX$2,COD_SALES!$B$4:$Z$4,0)),"")</f>
        <v/>
      </c>
      <c r="DY673" s="3" t="str">
        <f>IFERROR(INDEX(COD_SALES!$B$5:$Z$500,MATCH(resource!$CC673,COD_SALES!$A$5:$A$500,0),MATCH(resource!DY$2,COD_SALES!$B$4:$Z$4,0)),"")</f>
        <v/>
      </c>
      <c r="DZ673" s="3" t="str">
        <f>IFERROR(INDEX(COD_SALES!$B$5:$Z$500,MATCH(resource!$CC673,COD_SALES!$A$5:$A$500,0),MATCH(resource!DZ$2,COD_SALES!$B$4:$Z$4,0)),"")</f>
        <v/>
      </c>
      <c r="EA673" s="3" t="str">
        <f>IFERROR(INDEX(COD_SALES!$B$5:$Z$500,MATCH(resource!$CC673,COD_SALES!$A$5:$A$500,0),MATCH(resource!EA$2,COD_SALES!$B$4:$Z$4,0)),"")</f>
        <v/>
      </c>
      <c r="EB673" s="3">
        <f t="shared" si="136"/>
        <v>0</v>
      </c>
      <c r="EW673" s="3">
        <f>IFERROR(VLOOKUP(CC673,data_pull!$AO$25:$AR$546,2,0),0)</f>
        <v>0</v>
      </c>
      <c r="EX673" s="1">
        <f>IFERROR(VLOOKUP(CC673,data_pull!$AO$25:$AR$546,4,0),0)</f>
        <v>0</v>
      </c>
    </row>
    <row r="674" spans="13:154" x14ac:dyDescent="0.25"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4">
        <f>sales_data!B673</f>
        <v>0</v>
      </c>
      <c r="AR674" s="4">
        <f>sales_data!C673</f>
        <v>0</v>
      </c>
      <c r="AS674" s="5" t="str">
        <f t="shared" si="135"/>
        <v/>
      </c>
      <c r="AT674" s="4">
        <f>sales_data!I673</f>
        <v>0</v>
      </c>
      <c r="AU674" s="4">
        <f>sales_data!W673</f>
        <v>0</v>
      </c>
      <c r="AV674" s="1">
        <f>sales_data!N673</f>
        <v>0</v>
      </c>
      <c r="AW674" s="1">
        <f>sales_data!P673</f>
        <v>0</v>
      </c>
      <c r="AX674" s="3">
        <f ca="1">IFERROR(INDEX(INDIRECT("day_wise_sales_data!$B$2:$BZ$599"),MATCH(resource!$CC674,day_wise_sales_data!$A$2:$A$500,0),MATCH(resource!AX$2,INDIRECT("day_wise_sales_data!$B$1:$BZ$1"),0)),0)</f>
        <v>0</v>
      </c>
      <c r="AY674" s="3">
        <f ca="1">IFERROR(INDEX(INDIRECT("day_wise_sales_data!$B$2:$BZ$599"),MATCH(resource!$CC674,day_wise_sales_data!$A$2:$A$500,0),MATCH(resource!AY$2,INDIRECT("day_wise_sales_data!$B$1:$BZ$1"),0)),0)</f>
        <v>0</v>
      </c>
      <c r="AZ674" s="3">
        <f ca="1">IFERROR(INDEX(INDIRECT("day_wise_sales_data!$B$2:$BZ$599"),MATCH(resource!$CC674,day_wise_sales_data!$A$2:$A$500,0),MATCH(resource!AZ$2,INDIRECT("day_wise_sales_data!$B$1:$BZ$1"),0)),0)</f>
        <v>0</v>
      </c>
      <c r="BA674" s="3">
        <f ca="1">IFERROR(INDEX(INDIRECT("day_wise_sales_data!$B$2:$BZ$599"),MATCH(resource!$CC674,day_wise_sales_data!$A$2:$A$500,0),MATCH(resource!BA$2,INDIRECT("day_wise_sales_data!$B$1:$BZ$1"),0)),0)</f>
        <v>0</v>
      </c>
      <c r="BB674" s="3">
        <f ca="1">IFERROR(INDEX(INDIRECT("day_wise_sales_data!$B$2:$BZ$599"),MATCH(resource!$CC674,day_wise_sales_data!$A$2:$A$500,0),MATCH(resource!BB$2,INDIRECT("day_wise_sales_data!$B$1:$BZ$1"),0)),0)</f>
        <v>0</v>
      </c>
      <c r="BC674" s="3">
        <f ca="1">IFERROR(INDEX(INDIRECT("day_wise_sales_data!$B$2:$BZ$599"),MATCH(resource!$CC674,day_wise_sales_data!$A$2:$A$500,0),MATCH(resource!BC$2,INDIRECT("day_wise_sales_data!$B$1:$BZ$1"),0)),0)</f>
        <v>0</v>
      </c>
      <c r="BD674" s="3">
        <f ca="1">IFERROR(INDEX(INDIRECT("day_wise_sales_data!$B$2:$BZ$599"),MATCH(resource!$CC674,day_wise_sales_data!$A$2:$A$500,0),MATCH(resource!BD$2,INDIRECT("day_wise_sales_data!$B$1:$BZ$1"),0)),0)</f>
        <v>0</v>
      </c>
      <c r="BE674" s="3">
        <f ca="1">IFERROR(INDEX(INDIRECT("day_wise_sales_data!$B$2:$BZ$599"),MATCH(resource!$CC674,day_wise_sales_data!$A$2:$A$500,0),MATCH(resource!BE$2,INDIRECT("day_wise_sales_data!$B$1:$BZ$1"),0)),0)</f>
        <v>0</v>
      </c>
      <c r="BF674" s="3">
        <f ca="1">IFERROR(INDEX(INDIRECT("day_wise_sales_data!$B$2:$BZ$599"),MATCH(resource!$CC674,day_wise_sales_data!$A$2:$A$500,0),MATCH(resource!BF$2,INDIRECT("day_wise_sales_data!$B$1:$BZ$1"),0)),0)</f>
        <v>0</v>
      </c>
      <c r="BG674" s="3">
        <f ca="1">IFERROR(INDEX(INDIRECT("day_wise_sales_data!$B$2:$BZ$599"),MATCH(resource!$CC674,day_wise_sales_data!$A$2:$A$500,0),MATCH(resource!BG$2,INDIRECT("day_wise_sales_data!$B$1:$BZ$1"),0)),0)</f>
        <v>0</v>
      </c>
      <c r="BH674" s="3">
        <f ca="1">IFERROR(INDEX(INDIRECT("day_wise_sales_data!$B$2:$BZ$599"),MATCH(resource!$CC674,day_wise_sales_data!$A$2:$A$500,0),MATCH(resource!BH$2,INDIRECT("day_wise_sales_data!$B$1:$BZ$1"),0)),0)</f>
        <v>0</v>
      </c>
      <c r="BI674" s="3">
        <f ca="1">IFERROR(INDEX(INDIRECT("day_wise_sales_data!$B$2:$BZ$599"),MATCH(resource!$CC674,day_wise_sales_data!$A$2:$A$500,0),MATCH(resource!BI$2,INDIRECT("day_wise_sales_data!$B$1:$BZ$1"),0)),0)</f>
        <v>0</v>
      </c>
      <c r="BJ674" s="3">
        <f ca="1">IFERROR(INDEX(INDIRECT("day_wise_sales_data!$B$2:$BZ$599"),MATCH(resource!$CC674,day_wise_sales_data!$A$2:$A$500,0),MATCH(resource!BJ$2,INDIRECT("day_wise_sales_data!$B$1:$BZ$1"),0)),0)</f>
        <v>0</v>
      </c>
      <c r="BK674" s="3">
        <f ca="1">IFERROR(INDEX(INDIRECT("day_wise_sales_data!$B$2:$BZ$599"),MATCH(resource!$CC674,day_wise_sales_data!$A$2:$A$500,0),MATCH(resource!BK$2,INDIRECT("day_wise_sales_data!$B$1:$BZ$1"),0)),0)</f>
        <v>0</v>
      </c>
      <c r="BL674" s="3">
        <f ca="1">IFERROR(INDEX(INDIRECT("day_wise_sales_data!$B$2:$BZ$599"),MATCH(resource!$CC674,day_wise_sales_data!$A$2:$A$500,0),MATCH(resource!BL$2,INDIRECT("day_wise_sales_data!$B$1:$BZ$1"),0)),0)</f>
        <v>0</v>
      </c>
      <c r="BM674" s="3">
        <f ca="1">IFERROR(INDEX(INDIRECT("day_wise_sales_data!$B$2:$BZ$599"),MATCH(resource!$CC674,day_wise_sales_data!$A$2:$A$500,0),MATCH(resource!BM$2,INDIRECT("day_wise_sales_data!$B$1:$BZ$1"),0)),0)</f>
        <v>0</v>
      </c>
      <c r="BN674" s="3">
        <f ca="1">IFERROR(INDEX(INDIRECT("day_wise_sales_data!$B$2:$BZ$599"),MATCH(resource!$CC674,day_wise_sales_data!$A$2:$A$500,0),MATCH(resource!BN$2,INDIRECT("day_wise_sales_data!$B$1:$BZ$1"),0)),0)</f>
        <v>0</v>
      </c>
      <c r="BO674" s="3">
        <f ca="1">IFERROR(INDEX(INDIRECT("day_wise_sales_data!$B$2:$BZ$599"),MATCH(resource!$CC674,day_wise_sales_data!$A$2:$A$500,0),MATCH(resource!BO$2,INDIRECT("day_wise_sales_data!$B$1:$BZ$1"),0)),0)</f>
        <v>0</v>
      </c>
      <c r="BP674" s="3">
        <f ca="1">IFERROR(INDEX(INDIRECT("day_wise_sales_data!$B$2:$BZ$599"),MATCH(resource!$CC674,day_wise_sales_data!$A$2:$A$500,0),MATCH(resource!BP$2,INDIRECT("day_wise_sales_data!$B$1:$BZ$1"),0)),0)</f>
        <v>0</v>
      </c>
      <c r="BQ674" s="3">
        <f ca="1">IFERROR(INDEX(INDIRECT("day_wise_sales_data!$B$2:$BZ$599"),MATCH(resource!$CC674,day_wise_sales_data!$A$2:$A$500,0),MATCH(resource!BQ$2,INDIRECT("day_wise_sales_data!$B$1:$BZ$1"),0)),0)</f>
        <v>0</v>
      </c>
      <c r="BR674" s="3">
        <f ca="1">IFERROR(INDEX(INDIRECT("day_wise_sales_data!$B$2:$BZ$599"),MATCH(resource!$CC674,day_wise_sales_data!$A$2:$A$500,0),MATCH(resource!BR$2,INDIRECT("day_wise_sales_data!$B$1:$BZ$1"),0)),0)</f>
        <v>0</v>
      </c>
      <c r="BS674" s="3">
        <f ca="1">IFERROR(INDEX(INDIRECT("day_wise_sales_data!$B$2:$BZ$599"),MATCH(resource!$CC674,day_wise_sales_data!$A$2:$A$500,0),MATCH(resource!BS$2,INDIRECT("day_wise_sales_data!$B$1:$BZ$1"),0)),0)</f>
        <v>0</v>
      </c>
      <c r="BT674" s="3">
        <f ca="1">IFERROR(INDEX(INDIRECT("day_wise_sales_data!$B$2:$BZ$599"),MATCH(resource!$CC674,day_wise_sales_data!$A$2:$A$500,0),MATCH(resource!BT$2,INDIRECT("day_wise_sales_data!$B$1:$BZ$1"),0)),0)</f>
        <v>0</v>
      </c>
      <c r="BU674" s="3">
        <f ca="1">IFERROR(INDEX(INDIRECT("day_wise_sales_data!$B$2:$BZ$599"),MATCH(resource!$CC674,day_wise_sales_data!$A$2:$A$500,0),MATCH(resource!BU$2,INDIRECT("day_wise_sales_data!$B$1:$BZ$1"),0)),0)</f>
        <v>0</v>
      </c>
      <c r="BV674" s="3">
        <f ca="1">IFERROR(INDEX(INDIRECT("day_wise_sales_data!$B$2:$BZ$599"),MATCH(resource!$CC674,day_wise_sales_data!$A$2:$A$500,0),MATCH(resource!BV$2,INDIRECT("day_wise_sales_data!$B$1:$BZ$1"),0)),0)</f>
        <v>0</v>
      </c>
      <c r="BW674" s="3">
        <f ca="1">IFERROR(INDEX(INDIRECT("day_wise_sales_data!$B$2:$BZ$599"),MATCH(resource!$CC674,day_wise_sales_data!$A$2:$A$500,0),MATCH(resource!BW$2,INDIRECT("day_wise_sales_data!$B$1:$BZ$1"),0)),0)</f>
        <v>0</v>
      </c>
      <c r="BX674" s="3">
        <f ca="1">IFERROR(INDEX(INDIRECT("day_wise_sales_data!$B$2:$BZ$599"),MATCH(resource!$CC674,day_wise_sales_data!$A$2:$A$500,0),MATCH(resource!BX$2,INDIRECT("day_wise_sales_data!$B$1:$BZ$1"),0)),0)</f>
        <v>0</v>
      </c>
      <c r="BY674" s="3">
        <f ca="1">IFERROR(INDEX(INDIRECT("day_wise_sales_data!$B$2:$BZ$599"),MATCH(resource!$CC674,day_wise_sales_data!$A$2:$A$500,0),MATCH(resource!BY$2,INDIRECT("day_wise_sales_data!$B$1:$BZ$1"),0)),0)</f>
        <v>0</v>
      </c>
      <c r="BZ674" s="3">
        <f ca="1">IFERROR(INDEX(INDIRECT("day_wise_sales_data!$B$2:$BZ$599"),MATCH(resource!$CC674,day_wise_sales_data!$A$2:$A$500,0),MATCH(resource!BZ$2,INDIRECT("day_wise_sales_data!$B$1:$BZ$1"),0)),0)</f>
        <v>0</v>
      </c>
      <c r="CA674" s="3">
        <f ca="1">IFERROR(INDEX(INDIRECT("day_wise_sales_data!$B$2:$BZ$599"),MATCH(resource!$CC674,day_wise_sales_data!$A$2:$A$500,0),MATCH(resource!CA$2,INDIRECT("day_wise_sales_data!$B$1:$BZ$1"),0)),0)</f>
        <v>0</v>
      </c>
      <c r="CC674" s="4">
        <f>sales_data!H673</f>
        <v>0</v>
      </c>
      <c r="CD674" s="1">
        <v>672</v>
      </c>
      <c r="CE674" s="1" t="str">
        <f>IF(AQ674=report!$AQ$3,resource!CD674,"")</f>
        <v/>
      </c>
      <c r="CF674" s="5" t="str">
        <f>IFERROR(SMALL($CE$3:$CE$1001,ROWS($CE$3:CE674)),"")</f>
        <v/>
      </c>
      <c r="CH674">
        <f>IFERROR(VLOOKUP($CC674,data_pull!$E$22:$G$700,2,0),0)</f>
        <v>0</v>
      </c>
      <c r="DK674" s="3" t="str">
        <f>IFERROR(INDEX(COD_SALES!$B$5:$Z$500,MATCH(resource!$CC674,COD_SALES!$A$5:$A$500,0),MATCH(resource!DK$2,COD_SALES!$B$4:$Z$4,0)),"")</f>
        <v/>
      </c>
      <c r="DL674" s="3" t="str">
        <f>IFERROR(INDEX(COD_SALES!$B$5:$Z$500,MATCH(resource!$CC674,COD_SALES!$A$5:$A$500,0),MATCH(resource!DL$2,COD_SALES!$B$4:$Z$4,0)),"")</f>
        <v/>
      </c>
      <c r="DM674" s="3" t="str">
        <f>IFERROR(INDEX(COD_SALES!$B$5:$Z$500,MATCH(resource!$CC674,COD_SALES!$A$5:$A$500,0),MATCH(resource!DM$2,COD_SALES!$B$4:$Z$4,0)),"")</f>
        <v/>
      </c>
      <c r="DN674" s="3" t="str">
        <f>IFERROR(INDEX(COD_SALES!$B$5:$Z$500,MATCH(resource!$CC674,COD_SALES!$A$5:$A$500,0),MATCH(resource!DN$2,COD_SALES!$B$4:$Z$4,0)),"")</f>
        <v/>
      </c>
      <c r="DO674" s="3" t="str">
        <f>IFERROR(INDEX(COD_SALES!$B$5:$Z$500,MATCH(resource!$CC674,COD_SALES!$A$5:$A$500,0),MATCH(resource!DO$2,COD_SALES!$B$4:$Z$4,0)),"")</f>
        <v/>
      </c>
      <c r="DP674" s="3" t="str">
        <f>IFERROR(INDEX(COD_SALES!$B$5:$Z$500,MATCH(resource!$CC674,COD_SALES!$A$5:$A$500,0),MATCH(resource!DP$2,COD_SALES!$B$4:$Z$4,0)),"")</f>
        <v/>
      </c>
      <c r="DQ674" s="3" t="str">
        <f>IFERROR(INDEX(COD_SALES!$B$5:$Z$500,MATCH(resource!$CC674,COD_SALES!$A$5:$A$500,0),MATCH(resource!DQ$2,COD_SALES!$B$4:$Z$4,0)),"")</f>
        <v/>
      </c>
      <c r="DR674" s="3" t="str">
        <f>IFERROR(INDEX(COD_SALES!$B$5:$Z$500,MATCH(resource!$CC674,COD_SALES!$A$5:$A$500,0),MATCH(resource!DR$2,COD_SALES!$B$4:$Z$4,0)),"")</f>
        <v/>
      </c>
      <c r="DS674" s="3" t="str">
        <f>IFERROR(INDEX(COD_SALES!$B$5:$Z$500,MATCH(resource!$CC674,COD_SALES!$A$5:$A$500,0),MATCH(resource!DS$2,COD_SALES!$B$4:$Z$4,0)),"")</f>
        <v/>
      </c>
      <c r="DT674" s="3" t="str">
        <f>IFERROR(INDEX(COD_SALES!$B$5:$Z$500,MATCH(resource!$CC674,COD_SALES!$A$5:$A$500,0),MATCH(resource!DT$2,COD_SALES!$B$4:$Z$4,0)),"")</f>
        <v/>
      </c>
      <c r="DU674" s="3" t="str">
        <f>IFERROR(INDEX(COD_SALES!$B$5:$Z$500,MATCH(resource!$CC674,COD_SALES!$A$5:$A$500,0),MATCH(resource!DU$2,COD_SALES!$B$4:$Z$4,0)),"")</f>
        <v/>
      </c>
      <c r="DV674" s="3" t="str">
        <f>IFERROR(INDEX(COD_SALES!$B$5:$Z$500,MATCH(resource!$CC674,COD_SALES!$A$5:$A$500,0),MATCH(resource!DV$2,COD_SALES!$B$4:$Z$4,0)),"")</f>
        <v/>
      </c>
      <c r="DW674" s="3" t="str">
        <f>IFERROR(INDEX(COD_SALES!$B$5:$Z$500,MATCH(resource!$CC674,COD_SALES!$A$5:$A$500,0),MATCH(resource!DW$2,COD_SALES!$B$4:$Z$4,0)),"")</f>
        <v/>
      </c>
      <c r="DX674" s="3" t="str">
        <f>IFERROR(INDEX(COD_SALES!$B$5:$Z$500,MATCH(resource!$CC674,COD_SALES!$A$5:$A$500,0),MATCH(resource!DX$2,COD_SALES!$B$4:$Z$4,0)),"")</f>
        <v/>
      </c>
      <c r="DY674" s="3" t="str">
        <f>IFERROR(INDEX(COD_SALES!$B$5:$Z$500,MATCH(resource!$CC674,COD_SALES!$A$5:$A$500,0),MATCH(resource!DY$2,COD_SALES!$B$4:$Z$4,0)),"")</f>
        <v/>
      </c>
      <c r="DZ674" s="3" t="str">
        <f>IFERROR(INDEX(COD_SALES!$B$5:$Z$500,MATCH(resource!$CC674,COD_SALES!$A$5:$A$500,0),MATCH(resource!DZ$2,COD_SALES!$B$4:$Z$4,0)),"")</f>
        <v/>
      </c>
      <c r="EA674" s="3" t="str">
        <f>IFERROR(INDEX(COD_SALES!$B$5:$Z$500,MATCH(resource!$CC674,COD_SALES!$A$5:$A$500,0),MATCH(resource!EA$2,COD_SALES!$B$4:$Z$4,0)),"")</f>
        <v/>
      </c>
      <c r="EB674" s="3">
        <f t="shared" si="136"/>
        <v>0</v>
      </c>
      <c r="EW674" s="3">
        <f>IFERROR(VLOOKUP(CC674,data_pull!$AO$25:$AR$546,2,0),0)</f>
        <v>0</v>
      </c>
      <c r="EX674" s="1">
        <f>IFERROR(VLOOKUP(CC674,data_pull!$AO$25:$AR$546,4,0),0)</f>
        <v>0</v>
      </c>
    </row>
    <row r="675" spans="13:154" x14ac:dyDescent="0.25"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4">
        <f>sales_data!B674</f>
        <v>0</v>
      </c>
      <c r="AR675" s="4">
        <f>sales_data!C674</f>
        <v>0</v>
      </c>
      <c r="AS675" s="5" t="str">
        <f t="shared" si="135"/>
        <v/>
      </c>
      <c r="AT675" s="4">
        <f>sales_data!I674</f>
        <v>0</v>
      </c>
      <c r="AU675" s="4">
        <f>sales_data!W674</f>
        <v>0</v>
      </c>
      <c r="AV675" s="1">
        <f>sales_data!N674</f>
        <v>0</v>
      </c>
      <c r="AW675" s="1">
        <f>sales_data!P674</f>
        <v>0</v>
      </c>
      <c r="AX675" s="3">
        <f ca="1">IFERROR(INDEX(INDIRECT("day_wise_sales_data!$B$2:$BZ$599"),MATCH(resource!$CC675,day_wise_sales_data!$A$2:$A$500,0),MATCH(resource!AX$2,INDIRECT("day_wise_sales_data!$B$1:$BZ$1"),0)),0)</f>
        <v>0</v>
      </c>
      <c r="AY675" s="3">
        <f ca="1">IFERROR(INDEX(INDIRECT("day_wise_sales_data!$B$2:$BZ$599"),MATCH(resource!$CC675,day_wise_sales_data!$A$2:$A$500,0),MATCH(resource!AY$2,INDIRECT("day_wise_sales_data!$B$1:$BZ$1"),0)),0)</f>
        <v>0</v>
      </c>
      <c r="AZ675" s="3">
        <f ca="1">IFERROR(INDEX(INDIRECT("day_wise_sales_data!$B$2:$BZ$599"),MATCH(resource!$CC675,day_wise_sales_data!$A$2:$A$500,0),MATCH(resource!AZ$2,INDIRECT("day_wise_sales_data!$B$1:$BZ$1"),0)),0)</f>
        <v>0</v>
      </c>
      <c r="BA675" s="3">
        <f ca="1">IFERROR(INDEX(INDIRECT("day_wise_sales_data!$B$2:$BZ$599"),MATCH(resource!$CC675,day_wise_sales_data!$A$2:$A$500,0),MATCH(resource!BA$2,INDIRECT("day_wise_sales_data!$B$1:$BZ$1"),0)),0)</f>
        <v>0</v>
      </c>
      <c r="BB675" s="3">
        <f ca="1">IFERROR(INDEX(INDIRECT("day_wise_sales_data!$B$2:$BZ$599"),MATCH(resource!$CC675,day_wise_sales_data!$A$2:$A$500,0),MATCH(resource!BB$2,INDIRECT("day_wise_sales_data!$B$1:$BZ$1"),0)),0)</f>
        <v>0</v>
      </c>
      <c r="BC675" s="3">
        <f ca="1">IFERROR(INDEX(INDIRECT("day_wise_sales_data!$B$2:$BZ$599"),MATCH(resource!$CC675,day_wise_sales_data!$A$2:$A$500,0),MATCH(resource!BC$2,INDIRECT("day_wise_sales_data!$B$1:$BZ$1"),0)),0)</f>
        <v>0</v>
      </c>
      <c r="BD675" s="3">
        <f ca="1">IFERROR(INDEX(INDIRECT("day_wise_sales_data!$B$2:$BZ$599"),MATCH(resource!$CC675,day_wise_sales_data!$A$2:$A$500,0),MATCH(resource!BD$2,INDIRECT("day_wise_sales_data!$B$1:$BZ$1"),0)),0)</f>
        <v>0</v>
      </c>
      <c r="BE675" s="3">
        <f ca="1">IFERROR(INDEX(INDIRECT("day_wise_sales_data!$B$2:$BZ$599"),MATCH(resource!$CC675,day_wise_sales_data!$A$2:$A$500,0),MATCH(resource!BE$2,INDIRECT("day_wise_sales_data!$B$1:$BZ$1"),0)),0)</f>
        <v>0</v>
      </c>
      <c r="BF675" s="3">
        <f ca="1">IFERROR(INDEX(INDIRECT("day_wise_sales_data!$B$2:$BZ$599"),MATCH(resource!$CC675,day_wise_sales_data!$A$2:$A$500,0),MATCH(resource!BF$2,INDIRECT("day_wise_sales_data!$B$1:$BZ$1"),0)),0)</f>
        <v>0</v>
      </c>
      <c r="BG675" s="3">
        <f ca="1">IFERROR(INDEX(INDIRECT("day_wise_sales_data!$B$2:$BZ$599"),MATCH(resource!$CC675,day_wise_sales_data!$A$2:$A$500,0),MATCH(resource!BG$2,INDIRECT("day_wise_sales_data!$B$1:$BZ$1"),0)),0)</f>
        <v>0</v>
      </c>
      <c r="BH675" s="3">
        <f ca="1">IFERROR(INDEX(INDIRECT("day_wise_sales_data!$B$2:$BZ$599"),MATCH(resource!$CC675,day_wise_sales_data!$A$2:$A$500,0),MATCH(resource!BH$2,INDIRECT("day_wise_sales_data!$B$1:$BZ$1"),0)),0)</f>
        <v>0</v>
      </c>
      <c r="BI675" s="3">
        <f ca="1">IFERROR(INDEX(INDIRECT("day_wise_sales_data!$B$2:$BZ$599"),MATCH(resource!$CC675,day_wise_sales_data!$A$2:$A$500,0),MATCH(resource!BI$2,INDIRECT("day_wise_sales_data!$B$1:$BZ$1"),0)),0)</f>
        <v>0</v>
      </c>
      <c r="BJ675" s="3">
        <f ca="1">IFERROR(INDEX(INDIRECT("day_wise_sales_data!$B$2:$BZ$599"),MATCH(resource!$CC675,day_wise_sales_data!$A$2:$A$500,0),MATCH(resource!BJ$2,INDIRECT("day_wise_sales_data!$B$1:$BZ$1"),0)),0)</f>
        <v>0</v>
      </c>
      <c r="BK675" s="3">
        <f ca="1">IFERROR(INDEX(INDIRECT("day_wise_sales_data!$B$2:$BZ$599"),MATCH(resource!$CC675,day_wise_sales_data!$A$2:$A$500,0),MATCH(resource!BK$2,INDIRECT("day_wise_sales_data!$B$1:$BZ$1"),0)),0)</f>
        <v>0</v>
      </c>
      <c r="BL675" s="3">
        <f ca="1">IFERROR(INDEX(INDIRECT("day_wise_sales_data!$B$2:$BZ$599"),MATCH(resource!$CC675,day_wise_sales_data!$A$2:$A$500,0),MATCH(resource!BL$2,INDIRECT("day_wise_sales_data!$B$1:$BZ$1"),0)),0)</f>
        <v>0</v>
      </c>
      <c r="BM675" s="3">
        <f ca="1">IFERROR(INDEX(INDIRECT("day_wise_sales_data!$B$2:$BZ$599"),MATCH(resource!$CC675,day_wise_sales_data!$A$2:$A$500,0),MATCH(resource!BM$2,INDIRECT("day_wise_sales_data!$B$1:$BZ$1"),0)),0)</f>
        <v>0</v>
      </c>
      <c r="BN675" s="3">
        <f ca="1">IFERROR(INDEX(INDIRECT("day_wise_sales_data!$B$2:$BZ$599"),MATCH(resource!$CC675,day_wise_sales_data!$A$2:$A$500,0),MATCH(resource!BN$2,INDIRECT("day_wise_sales_data!$B$1:$BZ$1"),0)),0)</f>
        <v>0</v>
      </c>
      <c r="BO675" s="3">
        <f ca="1">IFERROR(INDEX(INDIRECT("day_wise_sales_data!$B$2:$BZ$599"),MATCH(resource!$CC675,day_wise_sales_data!$A$2:$A$500,0),MATCH(resource!BO$2,INDIRECT("day_wise_sales_data!$B$1:$BZ$1"),0)),0)</f>
        <v>0</v>
      </c>
      <c r="BP675" s="3">
        <f ca="1">IFERROR(INDEX(INDIRECT("day_wise_sales_data!$B$2:$BZ$599"),MATCH(resource!$CC675,day_wise_sales_data!$A$2:$A$500,0),MATCH(resource!BP$2,INDIRECT("day_wise_sales_data!$B$1:$BZ$1"),0)),0)</f>
        <v>0</v>
      </c>
      <c r="BQ675" s="3">
        <f ca="1">IFERROR(INDEX(INDIRECT("day_wise_sales_data!$B$2:$BZ$599"),MATCH(resource!$CC675,day_wise_sales_data!$A$2:$A$500,0),MATCH(resource!BQ$2,INDIRECT("day_wise_sales_data!$B$1:$BZ$1"),0)),0)</f>
        <v>0</v>
      </c>
      <c r="BR675" s="3">
        <f ca="1">IFERROR(INDEX(INDIRECT("day_wise_sales_data!$B$2:$BZ$599"),MATCH(resource!$CC675,day_wise_sales_data!$A$2:$A$500,0),MATCH(resource!BR$2,INDIRECT("day_wise_sales_data!$B$1:$BZ$1"),0)),0)</f>
        <v>0</v>
      </c>
      <c r="BS675" s="3">
        <f ca="1">IFERROR(INDEX(INDIRECT("day_wise_sales_data!$B$2:$BZ$599"),MATCH(resource!$CC675,day_wise_sales_data!$A$2:$A$500,0),MATCH(resource!BS$2,INDIRECT("day_wise_sales_data!$B$1:$BZ$1"),0)),0)</f>
        <v>0</v>
      </c>
      <c r="BT675" s="3">
        <f ca="1">IFERROR(INDEX(INDIRECT("day_wise_sales_data!$B$2:$BZ$599"),MATCH(resource!$CC675,day_wise_sales_data!$A$2:$A$500,0),MATCH(resource!BT$2,INDIRECT("day_wise_sales_data!$B$1:$BZ$1"),0)),0)</f>
        <v>0</v>
      </c>
      <c r="BU675" s="3">
        <f ca="1">IFERROR(INDEX(INDIRECT("day_wise_sales_data!$B$2:$BZ$599"),MATCH(resource!$CC675,day_wise_sales_data!$A$2:$A$500,0),MATCH(resource!BU$2,INDIRECT("day_wise_sales_data!$B$1:$BZ$1"),0)),0)</f>
        <v>0</v>
      </c>
      <c r="BV675" s="3">
        <f ca="1">IFERROR(INDEX(INDIRECT("day_wise_sales_data!$B$2:$BZ$599"),MATCH(resource!$CC675,day_wise_sales_data!$A$2:$A$500,0),MATCH(resource!BV$2,INDIRECT("day_wise_sales_data!$B$1:$BZ$1"),0)),0)</f>
        <v>0</v>
      </c>
      <c r="BW675" s="3">
        <f ca="1">IFERROR(INDEX(INDIRECT("day_wise_sales_data!$B$2:$BZ$599"),MATCH(resource!$CC675,day_wise_sales_data!$A$2:$A$500,0),MATCH(resource!BW$2,INDIRECT("day_wise_sales_data!$B$1:$BZ$1"),0)),0)</f>
        <v>0</v>
      </c>
      <c r="BX675" s="3">
        <f ca="1">IFERROR(INDEX(INDIRECT("day_wise_sales_data!$B$2:$BZ$599"),MATCH(resource!$CC675,day_wise_sales_data!$A$2:$A$500,0),MATCH(resource!BX$2,INDIRECT("day_wise_sales_data!$B$1:$BZ$1"),0)),0)</f>
        <v>0</v>
      </c>
      <c r="BY675" s="3">
        <f ca="1">IFERROR(INDEX(INDIRECT("day_wise_sales_data!$B$2:$BZ$599"),MATCH(resource!$CC675,day_wise_sales_data!$A$2:$A$500,0),MATCH(resource!BY$2,INDIRECT("day_wise_sales_data!$B$1:$BZ$1"),0)),0)</f>
        <v>0</v>
      </c>
      <c r="BZ675" s="3">
        <f ca="1">IFERROR(INDEX(INDIRECT("day_wise_sales_data!$B$2:$BZ$599"),MATCH(resource!$CC675,day_wise_sales_data!$A$2:$A$500,0),MATCH(resource!BZ$2,INDIRECT("day_wise_sales_data!$B$1:$BZ$1"),0)),0)</f>
        <v>0</v>
      </c>
      <c r="CA675" s="3">
        <f ca="1">IFERROR(INDEX(INDIRECT("day_wise_sales_data!$B$2:$BZ$599"),MATCH(resource!$CC675,day_wise_sales_data!$A$2:$A$500,0),MATCH(resource!CA$2,INDIRECT("day_wise_sales_data!$B$1:$BZ$1"),0)),0)</f>
        <v>0</v>
      </c>
      <c r="CC675" s="4">
        <f>sales_data!H674</f>
        <v>0</v>
      </c>
      <c r="CD675" s="1">
        <v>673</v>
      </c>
      <c r="CE675" s="1" t="str">
        <f>IF(AQ675=report!$AQ$3,resource!CD675,"")</f>
        <v/>
      </c>
      <c r="CF675" s="5" t="str">
        <f>IFERROR(SMALL($CE$3:$CE$1001,ROWS($CE$3:CE675)),"")</f>
        <v/>
      </c>
      <c r="CH675">
        <f>IFERROR(VLOOKUP($CC675,data_pull!$E$22:$G$700,2,0),0)</f>
        <v>0</v>
      </c>
      <c r="DK675" s="3" t="str">
        <f>IFERROR(INDEX(COD_SALES!$B$5:$Z$500,MATCH(resource!$CC675,COD_SALES!$A$5:$A$500,0),MATCH(resource!DK$2,COD_SALES!$B$4:$Z$4,0)),"")</f>
        <v/>
      </c>
      <c r="DL675" s="3" t="str">
        <f>IFERROR(INDEX(COD_SALES!$B$5:$Z$500,MATCH(resource!$CC675,COD_SALES!$A$5:$A$500,0),MATCH(resource!DL$2,COD_SALES!$B$4:$Z$4,0)),"")</f>
        <v/>
      </c>
      <c r="DM675" s="3" t="str">
        <f>IFERROR(INDEX(COD_SALES!$B$5:$Z$500,MATCH(resource!$CC675,COD_SALES!$A$5:$A$500,0),MATCH(resource!DM$2,COD_SALES!$B$4:$Z$4,0)),"")</f>
        <v/>
      </c>
      <c r="DN675" s="3" t="str">
        <f>IFERROR(INDEX(COD_SALES!$B$5:$Z$500,MATCH(resource!$CC675,COD_SALES!$A$5:$A$500,0),MATCH(resource!DN$2,COD_SALES!$B$4:$Z$4,0)),"")</f>
        <v/>
      </c>
      <c r="DO675" s="3" t="str">
        <f>IFERROR(INDEX(COD_SALES!$B$5:$Z$500,MATCH(resource!$CC675,COD_SALES!$A$5:$A$500,0),MATCH(resource!DO$2,COD_SALES!$B$4:$Z$4,0)),"")</f>
        <v/>
      </c>
      <c r="DP675" s="3" t="str">
        <f>IFERROR(INDEX(COD_SALES!$B$5:$Z$500,MATCH(resource!$CC675,COD_SALES!$A$5:$A$500,0),MATCH(resource!DP$2,COD_SALES!$B$4:$Z$4,0)),"")</f>
        <v/>
      </c>
      <c r="DQ675" s="3" t="str">
        <f>IFERROR(INDEX(COD_SALES!$B$5:$Z$500,MATCH(resource!$CC675,COD_SALES!$A$5:$A$500,0),MATCH(resource!DQ$2,COD_SALES!$B$4:$Z$4,0)),"")</f>
        <v/>
      </c>
      <c r="DR675" s="3" t="str">
        <f>IFERROR(INDEX(COD_SALES!$B$5:$Z$500,MATCH(resource!$CC675,COD_SALES!$A$5:$A$500,0),MATCH(resource!DR$2,COD_SALES!$B$4:$Z$4,0)),"")</f>
        <v/>
      </c>
      <c r="DS675" s="3" t="str">
        <f>IFERROR(INDEX(COD_SALES!$B$5:$Z$500,MATCH(resource!$CC675,COD_SALES!$A$5:$A$500,0),MATCH(resource!DS$2,COD_SALES!$B$4:$Z$4,0)),"")</f>
        <v/>
      </c>
      <c r="DT675" s="3" t="str">
        <f>IFERROR(INDEX(COD_SALES!$B$5:$Z$500,MATCH(resource!$CC675,COD_SALES!$A$5:$A$500,0),MATCH(resource!DT$2,COD_SALES!$B$4:$Z$4,0)),"")</f>
        <v/>
      </c>
      <c r="DU675" s="3" t="str">
        <f>IFERROR(INDEX(COD_SALES!$B$5:$Z$500,MATCH(resource!$CC675,COD_SALES!$A$5:$A$500,0),MATCH(resource!DU$2,COD_SALES!$B$4:$Z$4,0)),"")</f>
        <v/>
      </c>
      <c r="DV675" s="3" t="str">
        <f>IFERROR(INDEX(COD_SALES!$B$5:$Z$500,MATCH(resource!$CC675,COD_SALES!$A$5:$A$500,0),MATCH(resource!DV$2,COD_SALES!$B$4:$Z$4,0)),"")</f>
        <v/>
      </c>
      <c r="DW675" s="3" t="str">
        <f>IFERROR(INDEX(COD_SALES!$B$5:$Z$500,MATCH(resource!$CC675,COD_SALES!$A$5:$A$500,0),MATCH(resource!DW$2,COD_SALES!$B$4:$Z$4,0)),"")</f>
        <v/>
      </c>
      <c r="DX675" s="3" t="str">
        <f>IFERROR(INDEX(COD_SALES!$B$5:$Z$500,MATCH(resource!$CC675,COD_SALES!$A$5:$A$500,0),MATCH(resource!DX$2,COD_SALES!$B$4:$Z$4,0)),"")</f>
        <v/>
      </c>
      <c r="DY675" s="3" t="str">
        <f>IFERROR(INDEX(COD_SALES!$B$5:$Z$500,MATCH(resource!$CC675,COD_SALES!$A$5:$A$500,0),MATCH(resource!DY$2,COD_SALES!$B$4:$Z$4,0)),"")</f>
        <v/>
      </c>
      <c r="DZ675" s="3" t="str">
        <f>IFERROR(INDEX(COD_SALES!$B$5:$Z$500,MATCH(resource!$CC675,COD_SALES!$A$5:$A$500,0),MATCH(resource!DZ$2,COD_SALES!$B$4:$Z$4,0)),"")</f>
        <v/>
      </c>
      <c r="EA675" s="3" t="str">
        <f>IFERROR(INDEX(COD_SALES!$B$5:$Z$500,MATCH(resource!$CC675,COD_SALES!$A$5:$A$500,0),MATCH(resource!EA$2,COD_SALES!$B$4:$Z$4,0)),"")</f>
        <v/>
      </c>
      <c r="EB675" s="3">
        <f t="shared" si="136"/>
        <v>0</v>
      </c>
      <c r="EW675" s="3">
        <f>IFERROR(VLOOKUP(CC675,data_pull!$AO$25:$AR$546,2,0),0)</f>
        <v>0</v>
      </c>
      <c r="EX675" s="1">
        <f>IFERROR(VLOOKUP(CC675,data_pull!$AO$25:$AR$546,4,0),0)</f>
        <v>0</v>
      </c>
    </row>
    <row r="676" spans="13:154" x14ac:dyDescent="0.25"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4">
        <f>sales_data!B675</f>
        <v>0</v>
      </c>
      <c r="AR676" s="4">
        <f>sales_data!C675</f>
        <v>0</v>
      </c>
      <c r="AS676" s="5" t="str">
        <f t="shared" si="135"/>
        <v/>
      </c>
      <c r="AT676" s="4">
        <f>sales_data!I675</f>
        <v>0</v>
      </c>
      <c r="AU676" s="4">
        <f>sales_data!W675</f>
        <v>0</v>
      </c>
      <c r="AV676" s="1">
        <f>sales_data!N675</f>
        <v>0</v>
      </c>
      <c r="AW676" s="1">
        <f>sales_data!P675</f>
        <v>0</v>
      </c>
      <c r="AX676" s="3">
        <f ca="1">IFERROR(INDEX(INDIRECT("day_wise_sales_data!$B$2:$BZ$599"),MATCH(resource!$CC676,day_wise_sales_data!$A$2:$A$500,0),MATCH(resource!AX$2,INDIRECT("day_wise_sales_data!$B$1:$BZ$1"),0)),0)</f>
        <v>0</v>
      </c>
      <c r="AY676" s="3">
        <f ca="1">IFERROR(INDEX(INDIRECT("day_wise_sales_data!$B$2:$BZ$599"),MATCH(resource!$CC676,day_wise_sales_data!$A$2:$A$500,0),MATCH(resource!AY$2,INDIRECT("day_wise_sales_data!$B$1:$BZ$1"),0)),0)</f>
        <v>0</v>
      </c>
      <c r="AZ676" s="3">
        <f ca="1">IFERROR(INDEX(INDIRECT("day_wise_sales_data!$B$2:$BZ$599"),MATCH(resource!$CC676,day_wise_sales_data!$A$2:$A$500,0),MATCH(resource!AZ$2,INDIRECT("day_wise_sales_data!$B$1:$BZ$1"),0)),0)</f>
        <v>0</v>
      </c>
      <c r="BA676" s="3">
        <f ca="1">IFERROR(INDEX(INDIRECT("day_wise_sales_data!$B$2:$BZ$599"),MATCH(resource!$CC676,day_wise_sales_data!$A$2:$A$500,0),MATCH(resource!BA$2,INDIRECT("day_wise_sales_data!$B$1:$BZ$1"),0)),0)</f>
        <v>0</v>
      </c>
      <c r="BB676" s="3">
        <f ca="1">IFERROR(INDEX(INDIRECT("day_wise_sales_data!$B$2:$BZ$599"),MATCH(resource!$CC676,day_wise_sales_data!$A$2:$A$500,0),MATCH(resource!BB$2,INDIRECT("day_wise_sales_data!$B$1:$BZ$1"),0)),0)</f>
        <v>0</v>
      </c>
      <c r="BC676" s="3">
        <f ca="1">IFERROR(INDEX(INDIRECT("day_wise_sales_data!$B$2:$BZ$599"),MATCH(resource!$CC676,day_wise_sales_data!$A$2:$A$500,0),MATCH(resource!BC$2,INDIRECT("day_wise_sales_data!$B$1:$BZ$1"),0)),0)</f>
        <v>0</v>
      </c>
      <c r="BD676" s="3">
        <f ca="1">IFERROR(INDEX(INDIRECT("day_wise_sales_data!$B$2:$BZ$599"),MATCH(resource!$CC676,day_wise_sales_data!$A$2:$A$500,0),MATCH(resource!BD$2,INDIRECT("day_wise_sales_data!$B$1:$BZ$1"),0)),0)</f>
        <v>0</v>
      </c>
      <c r="BE676" s="3">
        <f ca="1">IFERROR(INDEX(INDIRECT("day_wise_sales_data!$B$2:$BZ$599"),MATCH(resource!$CC676,day_wise_sales_data!$A$2:$A$500,0),MATCH(resource!BE$2,INDIRECT("day_wise_sales_data!$B$1:$BZ$1"),0)),0)</f>
        <v>0</v>
      </c>
      <c r="BF676" s="3">
        <f ca="1">IFERROR(INDEX(INDIRECT("day_wise_sales_data!$B$2:$BZ$599"),MATCH(resource!$CC676,day_wise_sales_data!$A$2:$A$500,0),MATCH(resource!BF$2,INDIRECT("day_wise_sales_data!$B$1:$BZ$1"),0)),0)</f>
        <v>0</v>
      </c>
      <c r="BG676" s="3">
        <f ca="1">IFERROR(INDEX(INDIRECT("day_wise_sales_data!$B$2:$BZ$599"),MATCH(resource!$CC676,day_wise_sales_data!$A$2:$A$500,0),MATCH(resource!BG$2,INDIRECT("day_wise_sales_data!$B$1:$BZ$1"),0)),0)</f>
        <v>0</v>
      </c>
      <c r="BH676" s="3">
        <f ca="1">IFERROR(INDEX(INDIRECT("day_wise_sales_data!$B$2:$BZ$599"),MATCH(resource!$CC676,day_wise_sales_data!$A$2:$A$500,0),MATCH(resource!BH$2,INDIRECT("day_wise_sales_data!$B$1:$BZ$1"),0)),0)</f>
        <v>0</v>
      </c>
      <c r="BI676" s="3">
        <f ca="1">IFERROR(INDEX(INDIRECT("day_wise_sales_data!$B$2:$BZ$599"),MATCH(resource!$CC676,day_wise_sales_data!$A$2:$A$500,0),MATCH(resource!BI$2,INDIRECT("day_wise_sales_data!$B$1:$BZ$1"),0)),0)</f>
        <v>0</v>
      </c>
      <c r="BJ676" s="3">
        <f ca="1">IFERROR(INDEX(INDIRECT("day_wise_sales_data!$B$2:$BZ$599"),MATCH(resource!$CC676,day_wise_sales_data!$A$2:$A$500,0),MATCH(resource!BJ$2,INDIRECT("day_wise_sales_data!$B$1:$BZ$1"),0)),0)</f>
        <v>0</v>
      </c>
      <c r="BK676" s="3">
        <f ca="1">IFERROR(INDEX(INDIRECT("day_wise_sales_data!$B$2:$BZ$599"),MATCH(resource!$CC676,day_wise_sales_data!$A$2:$A$500,0),MATCH(resource!BK$2,INDIRECT("day_wise_sales_data!$B$1:$BZ$1"),0)),0)</f>
        <v>0</v>
      </c>
      <c r="BL676" s="3">
        <f ca="1">IFERROR(INDEX(INDIRECT("day_wise_sales_data!$B$2:$BZ$599"),MATCH(resource!$CC676,day_wise_sales_data!$A$2:$A$500,0),MATCH(resource!BL$2,INDIRECT("day_wise_sales_data!$B$1:$BZ$1"),0)),0)</f>
        <v>0</v>
      </c>
      <c r="BM676" s="3">
        <f ca="1">IFERROR(INDEX(INDIRECT("day_wise_sales_data!$B$2:$BZ$599"),MATCH(resource!$CC676,day_wise_sales_data!$A$2:$A$500,0),MATCH(resource!BM$2,INDIRECT("day_wise_sales_data!$B$1:$BZ$1"),0)),0)</f>
        <v>0</v>
      </c>
      <c r="BN676" s="3">
        <f ca="1">IFERROR(INDEX(INDIRECT("day_wise_sales_data!$B$2:$BZ$599"),MATCH(resource!$CC676,day_wise_sales_data!$A$2:$A$500,0),MATCH(resource!BN$2,INDIRECT("day_wise_sales_data!$B$1:$BZ$1"),0)),0)</f>
        <v>0</v>
      </c>
      <c r="BO676" s="3">
        <f ca="1">IFERROR(INDEX(INDIRECT("day_wise_sales_data!$B$2:$BZ$599"),MATCH(resource!$CC676,day_wise_sales_data!$A$2:$A$500,0),MATCH(resource!BO$2,INDIRECT("day_wise_sales_data!$B$1:$BZ$1"),0)),0)</f>
        <v>0</v>
      </c>
      <c r="BP676" s="3">
        <f ca="1">IFERROR(INDEX(INDIRECT("day_wise_sales_data!$B$2:$BZ$599"),MATCH(resource!$CC676,day_wise_sales_data!$A$2:$A$500,0),MATCH(resource!BP$2,INDIRECT("day_wise_sales_data!$B$1:$BZ$1"),0)),0)</f>
        <v>0</v>
      </c>
      <c r="BQ676" s="3">
        <f ca="1">IFERROR(INDEX(INDIRECT("day_wise_sales_data!$B$2:$BZ$599"),MATCH(resource!$CC676,day_wise_sales_data!$A$2:$A$500,0),MATCH(resource!BQ$2,INDIRECT("day_wise_sales_data!$B$1:$BZ$1"),0)),0)</f>
        <v>0</v>
      </c>
      <c r="BR676" s="3">
        <f ca="1">IFERROR(INDEX(INDIRECT("day_wise_sales_data!$B$2:$BZ$599"),MATCH(resource!$CC676,day_wise_sales_data!$A$2:$A$500,0),MATCH(resource!BR$2,INDIRECT("day_wise_sales_data!$B$1:$BZ$1"),0)),0)</f>
        <v>0</v>
      </c>
      <c r="BS676" s="3">
        <f ca="1">IFERROR(INDEX(INDIRECT("day_wise_sales_data!$B$2:$BZ$599"),MATCH(resource!$CC676,day_wise_sales_data!$A$2:$A$500,0),MATCH(resource!BS$2,INDIRECT("day_wise_sales_data!$B$1:$BZ$1"),0)),0)</f>
        <v>0</v>
      </c>
      <c r="BT676" s="3">
        <f ca="1">IFERROR(INDEX(INDIRECT("day_wise_sales_data!$B$2:$BZ$599"),MATCH(resource!$CC676,day_wise_sales_data!$A$2:$A$500,0),MATCH(resource!BT$2,INDIRECT("day_wise_sales_data!$B$1:$BZ$1"),0)),0)</f>
        <v>0</v>
      </c>
      <c r="BU676" s="3">
        <f ca="1">IFERROR(INDEX(INDIRECT("day_wise_sales_data!$B$2:$BZ$599"),MATCH(resource!$CC676,day_wise_sales_data!$A$2:$A$500,0),MATCH(resource!BU$2,INDIRECT("day_wise_sales_data!$B$1:$BZ$1"),0)),0)</f>
        <v>0</v>
      </c>
      <c r="BV676" s="3">
        <f ca="1">IFERROR(INDEX(INDIRECT("day_wise_sales_data!$B$2:$BZ$599"),MATCH(resource!$CC676,day_wise_sales_data!$A$2:$A$500,0),MATCH(resource!BV$2,INDIRECT("day_wise_sales_data!$B$1:$BZ$1"),0)),0)</f>
        <v>0</v>
      </c>
      <c r="BW676" s="3">
        <f ca="1">IFERROR(INDEX(INDIRECT("day_wise_sales_data!$B$2:$BZ$599"),MATCH(resource!$CC676,day_wise_sales_data!$A$2:$A$500,0),MATCH(resource!BW$2,INDIRECT("day_wise_sales_data!$B$1:$BZ$1"),0)),0)</f>
        <v>0</v>
      </c>
      <c r="BX676" s="3">
        <f ca="1">IFERROR(INDEX(INDIRECT("day_wise_sales_data!$B$2:$BZ$599"),MATCH(resource!$CC676,day_wise_sales_data!$A$2:$A$500,0),MATCH(resource!BX$2,INDIRECT("day_wise_sales_data!$B$1:$BZ$1"),0)),0)</f>
        <v>0</v>
      </c>
      <c r="BY676" s="3">
        <f ca="1">IFERROR(INDEX(INDIRECT("day_wise_sales_data!$B$2:$BZ$599"),MATCH(resource!$CC676,day_wise_sales_data!$A$2:$A$500,0),MATCH(resource!BY$2,INDIRECT("day_wise_sales_data!$B$1:$BZ$1"),0)),0)</f>
        <v>0</v>
      </c>
      <c r="BZ676" s="3">
        <f ca="1">IFERROR(INDEX(INDIRECT("day_wise_sales_data!$B$2:$BZ$599"),MATCH(resource!$CC676,day_wise_sales_data!$A$2:$A$500,0),MATCH(resource!BZ$2,INDIRECT("day_wise_sales_data!$B$1:$BZ$1"),0)),0)</f>
        <v>0</v>
      </c>
      <c r="CA676" s="3">
        <f ca="1">IFERROR(INDEX(INDIRECT("day_wise_sales_data!$B$2:$BZ$599"),MATCH(resource!$CC676,day_wise_sales_data!$A$2:$A$500,0),MATCH(resource!CA$2,INDIRECT("day_wise_sales_data!$B$1:$BZ$1"),0)),0)</f>
        <v>0</v>
      </c>
      <c r="CC676" s="4">
        <f>sales_data!H675</f>
        <v>0</v>
      </c>
      <c r="CD676" s="1">
        <v>674</v>
      </c>
      <c r="CE676" s="1" t="str">
        <f>IF(AQ676=report!$AQ$3,resource!CD676,"")</f>
        <v/>
      </c>
      <c r="CF676" s="5" t="str">
        <f>IFERROR(SMALL($CE$3:$CE$1001,ROWS($CE$3:CE676)),"")</f>
        <v/>
      </c>
      <c r="CH676">
        <f>IFERROR(VLOOKUP($CC676,data_pull!$E$22:$G$700,2,0),0)</f>
        <v>0</v>
      </c>
      <c r="DK676" s="3" t="str">
        <f>IFERROR(INDEX(COD_SALES!$B$5:$Z$500,MATCH(resource!$CC676,COD_SALES!$A$5:$A$500,0),MATCH(resource!DK$2,COD_SALES!$B$4:$Z$4,0)),"")</f>
        <v/>
      </c>
      <c r="DL676" s="3" t="str">
        <f>IFERROR(INDEX(COD_SALES!$B$5:$Z$500,MATCH(resource!$CC676,COD_SALES!$A$5:$A$500,0),MATCH(resource!DL$2,COD_SALES!$B$4:$Z$4,0)),"")</f>
        <v/>
      </c>
      <c r="DM676" s="3" t="str">
        <f>IFERROR(INDEX(COD_SALES!$B$5:$Z$500,MATCH(resource!$CC676,COD_SALES!$A$5:$A$500,0),MATCH(resource!DM$2,COD_SALES!$B$4:$Z$4,0)),"")</f>
        <v/>
      </c>
      <c r="DN676" s="3" t="str">
        <f>IFERROR(INDEX(COD_SALES!$B$5:$Z$500,MATCH(resource!$CC676,COD_SALES!$A$5:$A$500,0),MATCH(resource!DN$2,COD_SALES!$B$4:$Z$4,0)),"")</f>
        <v/>
      </c>
      <c r="DO676" s="3" t="str">
        <f>IFERROR(INDEX(COD_SALES!$B$5:$Z$500,MATCH(resource!$CC676,COD_SALES!$A$5:$A$500,0),MATCH(resource!DO$2,COD_SALES!$B$4:$Z$4,0)),"")</f>
        <v/>
      </c>
      <c r="DP676" s="3" t="str">
        <f>IFERROR(INDEX(COD_SALES!$B$5:$Z$500,MATCH(resource!$CC676,COD_SALES!$A$5:$A$500,0),MATCH(resource!DP$2,COD_SALES!$B$4:$Z$4,0)),"")</f>
        <v/>
      </c>
      <c r="DQ676" s="3" t="str">
        <f>IFERROR(INDEX(COD_SALES!$B$5:$Z$500,MATCH(resource!$CC676,COD_SALES!$A$5:$A$500,0),MATCH(resource!DQ$2,COD_SALES!$B$4:$Z$4,0)),"")</f>
        <v/>
      </c>
      <c r="DR676" s="3" t="str">
        <f>IFERROR(INDEX(COD_SALES!$B$5:$Z$500,MATCH(resource!$CC676,COD_SALES!$A$5:$A$500,0),MATCH(resource!DR$2,COD_SALES!$B$4:$Z$4,0)),"")</f>
        <v/>
      </c>
      <c r="DS676" s="3" t="str">
        <f>IFERROR(INDEX(COD_SALES!$B$5:$Z$500,MATCH(resource!$CC676,COD_SALES!$A$5:$A$500,0),MATCH(resource!DS$2,COD_SALES!$B$4:$Z$4,0)),"")</f>
        <v/>
      </c>
      <c r="DT676" s="3" t="str">
        <f>IFERROR(INDEX(COD_SALES!$B$5:$Z$500,MATCH(resource!$CC676,COD_SALES!$A$5:$A$500,0),MATCH(resource!DT$2,COD_SALES!$B$4:$Z$4,0)),"")</f>
        <v/>
      </c>
      <c r="DU676" s="3" t="str">
        <f>IFERROR(INDEX(COD_SALES!$B$5:$Z$500,MATCH(resource!$CC676,COD_SALES!$A$5:$A$500,0),MATCH(resource!DU$2,COD_SALES!$B$4:$Z$4,0)),"")</f>
        <v/>
      </c>
      <c r="DV676" s="3" t="str">
        <f>IFERROR(INDEX(COD_SALES!$B$5:$Z$500,MATCH(resource!$CC676,COD_SALES!$A$5:$A$500,0),MATCH(resource!DV$2,COD_SALES!$B$4:$Z$4,0)),"")</f>
        <v/>
      </c>
      <c r="DW676" s="3" t="str">
        <f>IFERROR(INDEX(COD_SALES!$B$5:$Z$500,MATCH(resource!$CC676,COD_SALES!$A$5:$A$500,0),MATCH(resource!DW$2,COD_SALES!$B$4:$Z$4,0)),"")</f>
        <v/>
      </c>
      <c r="DX676" s="3" t="str">
        <f>IFERROR(INDEX(COD_SALES!$B$5:$Z$500,MATCH(resource!$CC676,COD_SALES!$A$5:$A$500,0),MATCH(resource!DX$2,COD_SALES!$B$4:$Z$4,0)),"")</f>
        <v/>
      </c>
      <c r="DY676" s="3" t="str">
        <f>IFERROR(INDEX(COD_SALES!$B$5:$Z$500,MATCH(resource!$CC676,COD_SALES!$A$5:$A$500,0),MATCH(resource!DY$2,COD_SALES!$B$4:$Z$4,0)),"")</f>
        <v/>
      </c>
      <c r="DZ676" s="3" t="str">
        <f>IFERROR(INDEX(COD_SALES!$B$5:$Z$500,MATCH(resource!$CC676,COD_SALES!$A$5:$A$500,0),MATCH(resource!DZ$2,COD_SALES!$B$4:$Z$4,0)),"")</f>
        <v/>
      </c>
      <c r="EA676" s="3" t="str">
        <f>IFERROR(INDEX(COD_SALES!$B$5:$Z$500,MATCH(resource!$CC676,COD_SALES!$A$5:$A$500,0),MATCH(resource!EA$2,COD_SALES!$B$4:$Z$4,0)),"")</f>
        <v/>
      </c>
      <c r="EB676" s="3">
        <f t="shared" si="136"/>
        <v>0</v>
      </c>
      <c r="EW676" s="3">
        <f>IFERROR(VLOOKUP(CC676,data_pull!$AO$25:$AR$546,2,0),0)</f>
        <v>0</v>
      </c>
      <c r="EX676" s="1">
        <f>IFERROR(VLOOKUP(CC676,data_pull!$AO$25:$AR$546,4,0),0)</f>
        <v>0</v>
      </c>
    </row>
    <row r="677" spans="13:154" x14ac:dyDescent="0.25"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4">
        <f>sales_data!B676</f>
        <v>0</v>
      </c>
      <c r="AR677" s="4">
        <f>sales_data!C676</f>
        <v>0</v>
      </c>
      <c r="AS677" s="5" t="str">
        <f t="shared" si="135"/>
        <v/>
      </c>
      <c r="AT677" s="4">
        <f>sales_data!I676</f>
        <v>0</v>
      </c>
      <c r="AU677" s="4">
        <f>sales_data!W676</f>
        <v>0</v>
      </c>
      <c r="AV677" s="1">
        <f>sales_data!N676</f>
        <v>0</v>
      </c>
      <c r="AW677" s="1">
        <f>sales_data!P676</f>
        <v>0</v>
      </c>
      <c r="AX677" s="3">
        <f ca="1">IFERROR(INDEX(INDIRECT("day_wise_sales_data!$B$2:$BZ$599"),MATCH(resource!$CC677,day_wise_sales_data!$A$2:$A$500,0),MATCH(resource!AX$2,INDIRECT("day_wise_sales_data!$B$1:$BZ$1"),0)),0)</f>
        <v>0</v>
      </c>
      <c r="AY677" s="3">
        <f ca="1">IFERROR(INDEX(INDIRECT("day_wise_sales_data!$B$2:$BZ$599"),MATCH(resource!$CC677,day_wise_sales_data!$A$2:$A$500,0),MATCH(resource!AY$2,INDIRECT("day_wise_sales_data!$B$1:$BZ$1"),0)),0)</f>
        <v>0</v>
      </c>
      <c r="AZ677" s="3">
        <f ca="1">IFERROR(INDEX(INDIRECT("day_wise_sales_data!$B$2:$BZ$599"),MATCH(resource!$CC677,day_wise_sales_data!$A$2:$A$500,0),MATCH(resource!AZ$2,INDIRECT("day_wise_sales_data!$B$1:$BZ$1"),0)),0)</f>
        <v>0</v>
      </c>
      <c r="BA677" s="3">
        <f ca="1">IFERROR(INDEX(INDIRECT("day_wise_sales_data!$B$2:$BZ$599"),MATCH(resource!$CC677,day_wise_sales_data!$A$2:$A$500,0),MATCH(resource!BA$2,INDIRECT("day_wise_sales_data!$B$1:$BZ$1"),0)),0)</f>
        <v>0</v>
      </c>
      <c r="BB677" s="3">
        <f ca="1">IFERROR(INDEX(INDIRECT("day_wise_sales_data!$B$2:$BZ$599"),MATCH(resource!$CC677,day_wise_sales_data!$A$2:$A$500,0),MATCH(resource!BB$2,INDIRECT("day_wise_sales_data!$B$1:$BZ$1"),0)),0)</f>
        <v>0</v>
      </c>
      <c r="BC677" s="3">
        <f ca="1">IFERROR(INDEX(INDIRECT("day_wise_sales_data!$B$2:$BZ$599"),MATCH(resource!$CC677,day_wise_sales_data!$A$2:$A$500,0),MATCH(resource!BC$2,INDIRECT("day_wise_sales_data!$B$1:$BZ$1"),0)),0)</f>
        <v>0</v>
      </c>
      <c r="BD677" s="3">
        <f ca="1">IFERROR(INDEX(INDIRECT("day_wise_sales_data!$B$2:$BZ$599"),MATCH(resource!$CC677,day_wise_sales_data!$A$2:$A$500,0),MATCH(resource!BD$2,INDIRECT("day_wise_sales_data!$B$1:$BZ$1"),0)),0)</f>
        <v>0</v>
      </c>
      <c r="BE677" s="3">
        <f ca="1">IFERROR(INDEX(INDIRECT("day_wise_sales_data!$B$2:$BZ$599"),MATCH(resource!$CC677,day_wise_sales_data!$A$2:$A$500,0),MATCH(resource!BE$2,INDIRECT("day_wise_sales_data!$B$1:$BZ$1"),0)),0)</f>
        <v>0</v>
      </c>
      <c r="BF677" s="3">
        <f ca="1">IFERROR(INDEX(INDIRECT("day_wise_sales_data!$B$2:$BZ$599"),MATCH(resource!$CC677,day_wise_sales_data!$A$2:$A$500,0),MATCH(resource!BF$2,INDIRECT("day_wise_sales_data!$B$1:$BZ$1"),0)),0)</f>
        <v>0</v>
      </c>
      <c r="BG677" s="3">
        <f ca="1">IFERROR(INDEX(INDIRECT("day_wise_sales_data!$B$2:$BZ$599"),MATCH(resource!$CC677,day_wise_sales_data!$A$2:$A$500,0),MATCH(resource!BG$2,INDIRECT("day_wise_sales_data!$B$1:$BZ$1"),0)),0)</f>
        <v>0</v>
      </c>
      <c r="BH677" s="3">
        <f ca="1">IFERROR(INDEX(INDIRECT("day_wise_sales_data!$B$2:$BZ$599"),MATCH(resource!$CC677,day_wise_sales_data!$A$2:$A$500,0),MATCH(resource!BH$2,INDIRECT("day_wise_sales_data!$B$1:$BZ$1"),0)),0)</f>
        <v>0</v>
      </c>
      <c r="BI677" s="3">
        <f ca="1">IFERROR(INDEX(INDIRECT("day_wise_sales_data!$B$2:$BZ$599"),MATCH(resource!$CC677,day_wise_sales_data!$A$2:$A$500,0),MATCH(resource!BI$2,INDIRECT("day_wise_sales_data!$B$1:$BZ$1"),0)),0)</f>
        <v>0</v>
      </c>
      <c r="BJ677" s="3">
        <f ca="1">IFERROR(INDEX(INDIRECT("day_wise_sales_data!$B$2:$BZ$599"),MATCH(resource!$CC677,day_wise_sales_data!$A$2:$A$500,0),MATCH(resource!BJ$2,INDIRECT("day_wise_sales_data!$B$1:$BZ$1"),0)),0)</f>
        <v>0</v>
      </c>
      <c r="BK677" s="3">
        <f ca="1">IFERROR(INDEX(INDIRECT("day_wise_sales_data!$B$2:$BZ$599"),MATCH(resource!$CC677,day_wise_sales_data!$A$2:$A$500,0),MATCH(resource!BK$2,INDIRECT("day_wise_sales_data!$B$1:$BZ$1"),0)),0)</f>
        <v>0</v>
      </c>
      <c r="BL677" s="3">
        <f ca="1">IFERROR(INDEX(INDIRECT("day_wise_sales_data!$B$2:$BZ$599"),MATCH(resource!$CC677,day_wise_sales_data!$A$2:$A$500,0),MATCH(resource!BL$2,INDIRECT("day_wise_sales_data!$B$1:$BZ$1"),0)),0)</f>
        <v>0</v>
      </c>
      <c r="BM677" s="3">
        <f ca="1">IFERROR(INDEX(INDIRECT("day_wise_sales_data!$B$2:$BZ$599"),MATCH(resource!$CC677,day_wise_sales_data!$A$2:$A$500,0),MATCH(resource!BM$2,INDIRECT("day_wise_sales_data!$B$1:$BZ$1"),0)),0)</f>
        <v>0</v>
      </c>
      <c r="BN677" s="3">
        <f ca="1">IFERROR(INDEX(INDIRECT("day_wise_sales_data!$B$2:$BZ$599"),MATCH(resource!$CC677,day_wise_sales_data!$A$2:$A$500,0),MATCH(resource!BN$2,INDIRECT("day_wise_sales_data!$B$1:$BZ$1"),0)),0)</f>
        <v>0</v>
      </c>
      <c r="BO677" s="3">
        <f ca="1">IFERROR(INDEX(INDIRECT("day_wise_sales_data!$B$2:$BZ$599"),MATCH(resource!$CC677,day_wise_sales_data!$A$2:$A$500,0),MATCH(resource!BO$2,INDIRECT("day_wise_sales_data!$B$1:$BZ$1"),0)),0)</f>
        <v>0</v>
      </c>
      <c r="BP677" s="3">
        <f ca="1">IFERROR(INDEX(INDIRECT("day_wise_sales_data!$B$2:$BZ$599"),MATCH(resource!$CC677,day_wise_sales_data!$A$2:$A$500,0),MATCH(resource!BP$2,INDIRECT("day_wise_sales_data!$B$1:$BZ$1"),0)),0)</f>
        <v>0</v>
      </c>
      <c r="BQ677" s="3">
        <f ca="1">IFERROR(INDEX(INDIRECT("day_wise_sales_data!$B$2:$BZ$599"),MATCH(resource!$CC677,day_wise_sales_data!$A$2:$A$500,0),MATCH(resource!BQ$2,INDIRECT("day_wise_sales_data!$B$1:$BZ$1"),0)),0)</f>
        <v>0</v>
      </c>
      <c r="BR677" s="3">
        <f ca="1">IFERROR(INDEX(INDIRECT("day_wise_sales_data!$B$2:$BZ$599"),MATCH(resource!$CC677,day_wise_sales_data!$A$2:$A$500,0),MATCH(resource!BR$2,INDIRECT("day_wise_sales_data!$B$1:$BZ$1"),0)),0)</f>
        <v>0</v>
      </c>
      <c r="BS677" s="3">
        <f ca="1">IFERROR(INDEX(INDIRECT("day_wise_sales_data!$B$2:$BZ$599"),MATCH(resource!$CC677,day_wise_sales_data!$A$2:$A$500,0),MATCH(resource!BS$2,INDIRECT("day_wise_sales_data!$B$1:$BZ$1"),0)),0)</f>
        <v>0</v>
      </c>
      <c r="BT677" s="3">
        <f ca="1">IFERROR(INDEX(INDIRECT("day_wise_sales_data!$B$2:$BZ$599"),MATCH(resource!$CC677,day_wise_sales_data!$A$2:$A$500,0),MATCH(resource!BT$2,INDIRECT("day_wise_sales_data!$B$1:$BZ$1"),0)),0)</f>
        <v>0</v>
      </c>
      <c r="BU677" s="3">
        <f ca="1">IFERROR(INDEX(INDIRECT("day_wise_sales_data!$B$2:$BZ$599"),MATCH(resource!$CC677,day_wise_sales_data!$A$2:$A$500,0),MATCH(resource!BU$2,INDIRECT("day_wise_sales_data!$B$1:$BZ$1"),0)),0)</f>
        <v>0</v>
      </c>
      <c r="BV677" s="3">
        <f ca="1">IFERROR(INDEX(INDIRECT("day_wise_sales_data!$B$2:$BZ$599"),MATCH(resource!$CC677,day_wise_sales_data!$A$2:$A$500,0),MATCH(resource!BV$2,INDIRECT("day_wise_sales_data!$B$1:$BZ$1"),0)),0)</f>
        <v>0</v>
      </c>
      <c r="BW677" s="3">
        <f ca="1">IFERROR(INDEX(INDIRECT("day_wise_sales_data!$B$2:$BZ$599"),MATCH(resource!$CC677,day_wise_sales_data!$A$2:$A$500,0),MATCH(resource!BW$2,INDIRECT("day_wise_sales_data!$B$1:$BZ$1"),0)),0)</f>
        <v>0</v>
      </c>
      <c r="BX677" s="3">
        <f ca="1">IFERROR(INDEX(INDIRECT("day_wise_sales_data!$B$2:$BZ$599"),MATCH(resource!$CC677,day_wise_sales_data!$A$2:$A$500,0),MATCH(resource!BX$2,INDIRECT("day_wise_sales_data!$B$1:$BZ$1"),0)),0)</f>
        <v>0</v>
      </c>
      <c r="BY677" s="3">
        <f ca="1">IFERROR(INDEX(INDIRECT("day_wise_sales_data!$B$2:$BZ$599"),MATCH(resource!$CC677,day_wise_sales_data!$A$2:$A$500,0),MATCH(resource!BY$2,INDIRECT("day_wise_sales_data!$B$1:$BZ$1"),0)),0)</f>
        <v>0</v>
      </c>
      <c r="BZ677" s="3">
        <f ca="1">IFERROR(INDEX(INDIRECT("day_wise_sales_data!$B$2:$BZ$599"),MATCH(resource!$CC677,day_wise_sales_data!$A$2:$A$500,0),MATCH(resource!BZ$2,INDIRECT("day_wise_sales_data!$B$1:$BZ$1"),0)),0)</f>
        <v>0</v>
      </c>
      <c r="CA677" s="3">
        <f ca="1">IFERROR(INDEX(INDIRECT("day_wise_sales_data!$B$2:$BZ$599"),MATCH(resource!$CC677,day_wise_sales_data!$A$2:$A$500,0),MATCH(resource!CA$2,INDIRECT("day_wise_sales_data!$B$1:$BZ$1"),0)),0)</f>
        <v>0</v>
      </c>
      <c r="CC677" s="4">
        <f>sales_data!H676</f>
        <v>0</v>
      </c>
      <c r="CD677" s="1">
        <v>675</v>
      </c>
      <c r="CE677" s="1" t="str">
        <f>IF(AQ677=report!$AQ$3,resource!CD677,"")</f>
        <v/>
      </c>
      <c r="CF677" s="5" t="str">
        <f>IFERROR(SMALL($CE$3:$CE$1001,ROWS($CE$3:CE677)),"")</f>
        <v/>
      </c>
      <c r="CH677">
        <f>IFERROR(VLOOKUP($CC677,data_pull!$E$22:$G$700,2,0),0)</f>
        <v>0</v>
      </c>
      <c r="DK677" s="3" t="str">
        <f>IFERROR(INDEX(COD_SALES!$B$5:$Z$500,MATCH(resource!$CC677,COD_SALES!$A$5:$A$500,0),MATCH(resource!DK$2,COD_SALES!$B$4:$Z$4,0)),"")</f>
        <v/>
      </c>
      <c r="DL677" s="3" t="str">
        <f>IFERROR(INDEX(COD_SALES!$B$5:$Z$500,MATCH(resource!$CC677,COD_SALES!$A$5:$A$500,0),MATCH(resource!DL$2,COD_SALES!$B$4:$Z$4,0)),"")</f>
        <v/>
      </c>
      <c r="DM677" s="3" t="str">
        <f>IFERROR(INDEX(COD_SALES!$B$5:$Z$500,MATCH(resource!$CC677,COD_SALES!$A$5:$A$500,0),MATCH(resource!DM$2,COD_SALES!$B$4:$Z$4,0)),"")</f>
        <v/>
      </c>
      <c r="DN677" s="3" t="str">
        <f>IFERROR(INDEX(COD_SALES!$B$5:$Z$500,MATCH(resource!$CC677,COD_SALES!$A$5:$A$500,0),MATCH(resource!DN$2,COD_SALES!$B$4:$Z$4,0)),"")</f>
        <v/>
      </c>
      <c r="DO677" s="3" t="str">
        <f>IFERROR(INDEX(COD_SALES!$B$5:$Z$500,MATCH(resource!$CC677,COD_SALES!$A$5:$A$500,0),MATCH(resource!DO$2,COD_SALES!$B$4:$Z$4,0)),"")</f>
        <v/>
      </c>
      <c r="DP677" s="3" t="str">
        <f>IFERROR(INDEX(COD_SALES!$B$5:$Z$500,MATCH(resource!$CC677,COD_SALES!$A$5:$A$500,0),MATCH(resource!DP$2,COD_SALES!$B$4:$Z$4,0)),"")</f>
        <v/>
      </c>
      <c r="DQ677" s="3" t="str">
        <f>IFERROR(INDEX(COD_SALES!$B$5:$Z$500,MATCH(resource!$CC677,COD_SALES!$A$5:$A$500,0),MATCH(resource!DQ$2,COD_SALES!$B$4:$Z$4,0)),"")</f>
        <v/>
      </c>
      <c r="DR677" s="3" t="str">
        <f>IFERROR(INDEX(COD_SALES!$B$5:$Z$500,MATCH(resource!$CC677,COD_SALES!$A$5:$A$500,0),MATCH(resource!DR$2,COD_SALES!$B$4:$Z$4,0)),"")</f>
        <v/>
      </c>
      <c r="DS677" s="3" t="str">
        <f>IFERROR(INDEX(COD_SALES!$B$5:$Z$500,MATCH(resource!$CC677,COD_SALES!$A$5:$A$500,0),MATCH(resource!DS$2,COD_SALES!$B$4:$Z$4,0)),"")</f>
        <v/>
      </c>
      <c r="DT677" s="3" t="str">
        <f>IFERROR(INDEX(COD_SALES!$B$5:$Z$500,MATCH(resource!$CC677,COD_SALES!$A$5:$A$500,0),MATCH(resource!DT$2,COD_SALES!$B$4:$Z$4,0)),"")</f>
        <v/>
      </c>
      <c r="DU677" s="3" t="str">
        <f>IFERROR(INDEX(COD_SALES!$B$5:$Z$500,MATCH(resource!$CC677,COD_SALES!$A$5:$A$500,0),MATCH(resource!DU$2,COD_SALES!$B$4:$Z$4,0)),"")</f>
        <v/>
      </c>
      <c r="DV677" s="3" t="str">
        <f>IFERROR(INDEX(COD_SALES!$B$5:$Z$500,MATCH(resource!$CC677,COD_SALES!$A$5:$A$500,0),MATCH(resource!DV$2,COD_SALES!$B$4:$Z$4,0)),"")</f>
        <v/>
      </c>
      <c r="DW677" s="3" t="str">
        <f>IFERROR(INDEX(COD_SALES!$B$5:$Z$500,MATCH(resource!$CC677,COD_SALES!$A$5:$A$500,0),MATCH(resource!DW$2,COD_SALES!$B$4:$Z$4,0)),"")</f>
        <v/>
      </c>
      <c r="DX677" s="3" t="str">
        <f>IFERROR(INDEX(COD_SALES!$B$5:$Z$500,MATCH(resource!$CC677,COD_SALES!$A$5:$A$500,0),MATCH(resource!DX$2,COD_SALES!$B$4:$Z$4,0)),"")</f>
        <v/>
      </c>
      <c r="DY677" s="3" t="str">
        <f>IFERROR(INDEX(COD_SALES!$B$5:$Z$500,MATCH(resource!$CC677,COD_SALES!$A$5:$A$500,0),MATCH(resource!DY$2,COD_SALES!$B$4:$Z$4,0)),"")</f>
        <v/>
      </c>
      <c r="DZ677" s="3" t="str">
        <f>IFERROR(INDEX(COD_SALES!$B$5:$Z$500,MATCH(resource!$CC677,COD_SALES!$A$5:$A$500,0),MATCH(resource!DZ$2,COD_SALES!$B$4:$Z$4,0)),"")</f>
        <v/>
      </c>
      <c r="EA677" s="3" t="str">
        <f>IFERROR(INDEX(COD_SALES!$B$5:$Z$500,MATCH(resource!$CC677,COD_SALES!$A$5:$A$500,0),MATCH(resource!EA$2,COD_SALES!$B$4:$Z$4,0)),"")</f>
        <v/>
      </c>
      <c r="EB677" s="3">
        <f t="shared" si="136"/>
        <v>0</v>
      </c>
      <c r="EW677" s="3">
        <f>IFERROR(VLOOKUP(CC677,data_pull!$AO$25:$AR$546,2,0),0)</f>
        <v>0</v>
      </c>
      <c r="EX677" s="1">
        <f>IFERROR(VLOOKUP(CC677,data_pull!$AO$25:$AR$546,4,0),0)</f>
        <v>0</v>
      </c>
    </row>
    <row r="678" spans="13:154" x14ac:dyDescent="0.25"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4">
        <f>sales_data!B677</f>
        <v>0</v>
      </c>
      <c r="AR678" s="4">
        <f>sales_data!C677</f>
        <v>0</v>
      </c>
      <c r="AS678" s="5" t="str">
        <f t="shared" si="135"/>
        <v/>
      </c>
      <c r="AT678" s="4">
        <f>sales_data!I677</f>
        <v>0</v>
      </c>
      <c r="AU678" s="4">
        <f>sales_data!W677</f>
        <v>0</v>
      </c>
      <c r="AV678" s="1">
        <f>sales_data!N677</f>
        <v>0</v>
      </c>
      <c r="AW678" s="1">
        <f>sales_data!P677</f>
        <v>0</v>
      </c>
      <c r="AX678" s="3">
        <f ca="1">IFERROR(INDEX(INDIRECT("day_wise_sales_data!$B$2:$BZ$599"),MATCH(resource!$CC678,day_wise_sales_data!$A$2:$A$500,0),MATCH(resource!AX$2,INDIRECT("day_wise_sales_data!$B$1:$BZ$1"),0)),0)</f>
        <v>0</v>
      </c>
      <c r="AY678" s="3">
        <f ca="1">IFERROR(INDEX(INDIRECT("day_wise_sales_data!$B$2:$BZ$599"),MATCH(resource!$CC678,day_wise_sales_data!$A$2:$A$500,0),MATCH(resource!AY$2,INDIRECT("day_wise_sales_data!$B$1:$BZ$1"),0)),0)</f>
        <v>0</v>
      </c>
      <c r="AZ678" s="3">
        <f ca="1">IFERROR(INDEX(INDIRECT("day_wise_sales_data!$B$2:$BZ$599"),MATCH(resource!$CC678,day_wise_sales_data!$A$2:$A$500,0),MATCH(resource!AZ$2,INDIRECT("day_wise_sales_data!$B$1:$BZ$1"),0)),0)</f>
        <v>0</v>
      </c>
      <c r="BA678" s="3">
        <f ca="1">IFERROR(INDEX(INDIRECT("day_wise_sales_data!$B$2:$BZ$599"),MATCH(resource!$CC678,day_wise_sales_data!$A$2:$A$500,0),MATCH(resource!BA$2,INDIRECT("day_wise_sales_data!$B$1:$BZ$1"),0)),0)</f>
        <v>0</v>
      </c>
      <c r="BB678" s="3">
        <f ca="1">IFERROR(INDEX(INDIRECT("day_wise_sales_data!$B$2:$BZ$599"),MATCH(resource!$CC678,day_wise_sales_data!$A$2:$A$500,0),MATCH(resource!BB$2,INDIRECT("day_wise_sales_data!$B$1:$BZ$1"),0)),0)</f>
        <v>0</v>
      </c>
      <c r="BC678" s="3">
        <f ca="1">IFERROR(INDEX(INDIRECT("day_wise_sales_data!$B$2:$BZ$599"),MATCH(resource!$CC678,day_wise_sales_data!$A$2:$A$500,0),MATCH(resource!BC$2,INDIRECT("day_wise_sales_data!$B$1:$BZ$1"),0)),0)</f>
        <v>0</v>
      </c>
      <c r="BD678" s="3">
        <f ca="1">IFERROR(INDEX(INDIRECT("day_wise_sales_data!$B$2:$BZ$599"),MATCH(resource!$CC678,day_wise_sales_data!$A$2:$A$500,0),MATCH(resource!BD$2,INDIRECT("day_wise_sales_data!$B$1:$BZ$1"),0)),0)</f>
        <v>0</v>
      </c>
      <c r="BE678" s="3">
        <f ca="1">IFERROR(INDEX(INDIRECT("day_wise_sales_data!$B$2:$BZ$599"),MATCH(resource!$CC678,day_wise_sales_data!$A$2:$A$500,0),MATCH(resource!BE$2,INDIRECT("day_wise_sales_data!$B$1:$BZ$1"),0)),0)</f>
        <v>0</v>
      </c>
      <c r="BF678" s="3">
        <f ca="1">IFERROR(INDEX(INDIRECT("day_wise_sales_data!$B$2:$BZ$599"),MATCH(resource!$CC678,day_wise_sales_data!$A$2:$A$500,0),MATCH(resource!BF$2,INDIRECT("day_wise_sales_data!$B$1:$BZ$1"),0)),0)</f>
        <v>0</v>
      </c>
      <c r="BG678" s="3">
        <f ca="1">IFERROR(INDEX(INDIRECT("day_wise_sales_data!$B$2:$BZ$599"),MATCH(resource!$CC678,day_wise_sales_data!$A$2:$A$500,0),MATCH(resource!BG$2,INDIRECT("day_wise_sales_data!$B$1:$BZ$1"),0)),0)</f>
        <v>0</v>
      </c>
      <c r="BH678" s="3">
        <f ca="1">IFERROR(INDEX(INDIRECT("day_wise_sales_data!$B$2:$BZ$599"),MATCH(resource!$CC678,day_wise_sales_data!$A$2:$A$500,0),MATCH(resource!BH$2,INDIRECT("day_wise_sales_data!$B$1:$BZ$1"),0)),0)</f>
        <v>0</v>
      </c>
      <c r="BI678" s="3">
        <f ca="1">IFERROR(INDEX(INDIRECT("day_wise_sales_data!$B$2:$BZ$599"),MATCH(resource!$CC678,day_wise_sales_data!$A$2:$A$500,0),MATCH(resource!BI$2,INDIRECT("day_wise_sales_data!$B$1:$BZ$1"),0)),0)</f>
        <v>0</v>
      </c>
      <c r="BJ678" s="3">
        <f ca="1">IFERROR(INDEX(INDIRECT("day_wise_sales_data!$B$2:$BZ$599"),MATCH(resource!$CC678,day_wise_sales_data!$A$2:$A$500,0),MATCH(resource!BJ$2,INDIRECT("day_wise_sales_data!$B$1:$BZ$1"),0)),0)</f>
        <v>0</v>
      </c>
      <c r="BK678" s="3">
        <f ca="1">IFERROR(INDEX(INDIRECT("day_wise_sales_data!$B$2:$BZ$599"),MATCH(resource!$CC678,day_wise_sales_data!$A$2:$A$500,0),MATCH(resource!BK$2,INDIRECT("day_wise_sales_data!$B$1:$BZ$1"),0)),0)</f>
        <v>0</v>
      </c>
      <c r="BL678" s="3">
        <f ca="1">IFERROR(INDEX(INDIRECT("day_wise_sales_data!$B$2:$BZ$599"),MATCH(resource!$CC678,day_wise_sales_data!$A$2:$A$500,0),MATCH(resource!BL$2,INDIRECT("day_wise_sales_data!$B$1:$BZ$1"),0)),0)</f>
        <v>0</v>
      </c>
      <c r="BM678" s="3">
        <f ca="1">IFERROR(INDEX(INDIRECT("day_wise_sales_data!$B$2:$BZ$599"),MATCH(resource!$CC678,day_wise_sales_data!$A$2:$A$500,0),MATCH(resource!BM$2,INDIRECT("day_wise_sales_data!$B$1:$BZ$1"),0)),0)</f>
        <v>0</v>
      </c>
      <c r="BN678" s="3">
        <f ca="1">IFERROR(INDEX(INDIRECT("day_wise_sales_data!$B$2:$BZ$599"),MATCH(resource!$CC678,day_wise_sales_data!$A$2:$A$500,0),MATCH(resource!BN$2,INDIRECT("day_wise_sales_data!$B$1:$BZ$1"),0)),0)</f>
        <v>0</v>
      </c>
      <c r="BO678" s="3">
        <f ca="1">IFERROR(INDEX(INDIRECT("day_wise_sales_data!$B$2:$BZ$599"),MATCH(resource!$CC678,day_wise_sales_data!$A$2:$A$500,0),MATCH(resource!BO$2,INDIRECT("day_wise_sales_data!$B$1:$BZ$1"),0)),0)</f>
        <v>0</v>
      </c>
      <c r="BP678" s="3">
        <f ca="1">IFERROR(INDEX(INDIRECT("day_wise_sales_data!$B$2:$BZ$599"),MATCH(resource!$CC678,day_wise_sales_data!$A$2:$A$500,0),MATCH(resource!BP$2,INDIRECT("day_wise_sales_data!$B$1:$BZ$1"),0)),0)</f>
        <v>0</v>
      </c>
      <c r="BQ678" s="3">
        <f ca="1">IFERROR(INDEX(INDIRECT("day_wise_sales_data!$B$2:$BZ$599"),MATCH(resource!$CC678,day_wise_sales_data!$A$2:$A$500,0),MATCH(resource!BQ$2,INDIRECT("day_wise_sales_data!$B$1:$BZ$1"),0)),0)</f>
        <v>0</v>
      </c>
      <c r="BR678" s="3">
        <f ca="1">IFERROR(INDEX(INDIRECT("day_wise_sales_data!$B$2:$BZ$599"),MATCH(resource!$CC678,day_wise_sales_data!$A$2:$A$500,0),MATCH(resource!BR$2,INDIRECT("day_wise_sales_data!$B$1:$BZ$1"),0)),0)</f>
        <v>0</v>
      </c>
      <c r="BS678" s="3">
        <f ca="1">IFERROR(INDEX(INDIRECT("day_wise_sales_data!$B$2:$BZ$599"),MATCH(resource!$CC678,day_wise_sales_data!$A$2:$A$500,0),MATCH(resource!BS$2,INDIRECT("day_wise_sales_data!$B$1:$BZ$1"),0)),0)</f>
        <v>0</v>
      </c>
      <c r="BT678" s="3">
        <f ca="1">IFERROR(INDEX(INDIRECT("day_wise_sales_data!$B$2:$BZ$599"),MATCH(resource!$CC678,day_wise_sales_data!$A$2:$A$500,0),MATCH(resource!BT$2,INDIRECT("day_wise_sales_data!$B$1:$BZ$1"),0)),0)</f>
        <v>0</v>
      </c>
      <c r="BU678" s="3">
        <f ca="1">IFERROR(INDEX(INDIRECT("day_wise_sales_data!$B$2:$BZ$599"),MATCH(resource!$CC678,day_wise_sales_data!$A$2:$A$500,0),MATCH(resource!BU$2,INDIRECT("day_wise_sales_data!$B$1:$BZ$1"),0)),0)</f>
        <v>0</v>
      </c>
      <c r="BV678" s="3">
        <f ca="1">IFERROR(INDEX(INDIRECT("day_wise_sales_data!$B$2:$BZ$599"),MATCH(resource!$CC678,day_wise_sales_data!$A$2:$A$500,0),MATCH(resource!BV$2,INDIRECT("day_wise_sales_data!$B$1:$BZ$1"),0)),0)</f>
        <v>0</v>
      </c>
      <c r="BW678" s="3">
        <f ca="1">IFERROR(INDEX(INDIRECT("day_wise_sales_data!$B$2:$BZ$599"),MATCH(resource!$CC678,day_wise_sales_data!$A$2:$A$500,0),MATCH(resource!BW$2,INDIRECT("day_wise_sales_data!$B$1:$BZ$1"),0)),0)</f>
        <v>0</v>
      </c>
      <c r="BX678" s="3">
        <f ca="1">IFERROR(INDEX(INDIRECT("day_wise_sales_data!$B$2:$BZ$599"),MATCH(resource!$CC678,day_wise_sales_data!$A$2:$A$500,0),MATCH(resource!BX$2,INDIRECT("day_wise_sales_data!$B$1:$BZ$1"),0)),0)</f>
        <v>0</v>
      </c>
      <c r="BY678" s="3">
        <f ca="1">IFERROR(INDEX(INDIRECT("day_wise_sales_data!$B$2:$BZ$599"),MATCH(resource!$CC678,day_wise_sales_data!$A$2:$A$500,0),MATCH(resource!BY$2,INDIRECT("day_wise_sales_data!$B$1:$BZ$1"),0)),0)</f>
        <v>0</v>
      </c>
      <c r="BZ678" s="3">
        <f ca="1">IFERROR(INDEX(INDIRECT("day_wise_sales_data!$B$2:$BZ$599"),MATCH(resource!$CC678,day_wise_sales_data!$A$2:$A$500,0),MATCH(resource!BZ$2,INDIRECT("day_wise_sales_data!$B$1:$BZ$1"),0)),0)</f>
        <v>0</v>
      </c>
      <c r="CA678" s="3">
        <f ca="1">IFERROR(INDEX(INDIRECT("day_wise_sales_data!$B$2:$BZ$599"),MATCH(resource!$CC678,day_wise_sales_data!$A$2:$A$500,0),MATCH(resource!CA$2,INDIRECT("day_wise_sales_data!$B$1:$BZ$1"),0)),0)</f>
        <v>0</v>
      </c>
      <c r="CC678" s="4">
        <f>sales_data!H677</f>
        <v>0</v>
      </c>
      <c r="CD678" s="1">
        <v>676</v>
      </c>
      <c r="CE678" s="1" t="str">
        <f>IF(AQ678=report!$AQ$3,resource!CD678,"")</f>
        <v/>
      </c>
      <c r="CF678" s="5" t="str">
        <f>IFERROR(SMALL($CE$3:$CE$1001,ROWS($CE$3:CE678)),"")</f>
        <v/>
      </c>
      <c r="CH678">
        <f>IFERROR(VLOOKUP($CC678,data_pull!$E$22:$G$700,2,0),0)</f>
        <v>0</v>
      </c>
      <c r="DK678" s="3" t="str">
        <f>IFERROR(INDEX(COD_SALES!$B$5:$Z$500,MATCH(resource!$CC678,COD_SALES!$A$5:$A$500,0),MATCH(resource!DK$2,COD_SALES!$B$4:$Z$4,0)),"")</f>
        <v/>
      </c>
      <c r="DL678" s="3" t="str">
        <f>IFERROR(INDEX(COD_SALES!$B$5:$Z$500,MATCH(resource!$CC678,COD_SALES!$A$5:$A$500,0),MATCH(resource!DL$2,COD_SALES!$B$4:$Z$4,0)),"")</f>
        <v/>
      </c>
      <c r="DM678" s="3" t="str">
        <f>IFERROR(INDEX(COD_SALES!$B$5:$Z$500,MATCH(resource!$CC678,COD_SALES!$A$5:$A$500,0),MATCH(resource!DM$2,COD_SALES!$B$4:$Z$4,0)),"")</f>
        <v/>
      </c>
      <c r="DN678" s="3" t="str">
        <f>IFERROR(INDEX(COD_SALES!$B$5:$Z$500,MATCH(resource!$CC678,COD_SALES!$A$5:$A$500,0),MATCH(resource!DN$2,COD_SALES!$B$4:$Z$4,0)),"")</f>
        <v/>
      </c>
      <c r="DO678" s="3" t="str">
        <f>IFERROR(INDEX(COD_SALES!$B$5:$Z$500,MATCH(resource!$CC678,COD_SALES!$A$5:$A$500,0),MATCH(resource!DO$2,COD_SALES!$B$4:$Z$4,0)),"")</f>
        <v/>
      </c>
      <c r="DP678" s="3" t="str">
        <f>IFERROR(INDEX(COD_SALES!$B$5:$Z$500,MATCH(resource!$CC678,COD_SALES!$A$5:$A$500,0),MATCH(resource!DP$2,COD_SALES!$B$4:$Z$4,0)),"")</f>
        <v/>
      </c>
      <c r="DQ678" s="3" t="str">
        <f>IFERROR(INDEX(COD_SALES!$B$5:$Z$500,MATCH(resource!$CC678,COD_SALES!$A$5:$A$500,0),MATCH(resource!DQ$2,COD_SALES!$B$4:$Z$4,0)),"")</f>
        <v/>
      </c>
      <c r="DR678" s="3" t="str">
        <f>IFERROR(INDEX(COD_SALES!$B$5:$Z$500,MATCH(resource!$CC678,COD_SALES!$A$5:$A$500,0),MATCH(resource!DR$2,COD_SALES!$B$4:$Z$4,0)),"")</f>
        <v/>
      </c>
      <c r="DS678" s="3" t="str">
        <f>IFERROR(INDEX(COD_SALES!$B$5:$Z$500,MATCH(resource!$CC678,COD_SALES!$A$5:$A$500,0),MATCH(resource!DS$2,COD_SALES!$B$4:$Z$4,0)),"")</f>
        <v/>
      </c>
      <c r="DT678" s="3" t="str">
        <f>IFERROR(INDEX(COD_SALES!$B$5:$Z$500,MATCH(resource!$CC678,COD_SALES!$A$5:$A$500,0),MATCH(resource!DT$2,COD_SALES!$B$4:$Z$4,0)),"")</f>
        <v/>
      </c>
      <c r="DU678" s="3" t="str">
        <f>IFERROR(INDEX(COD_SALES!$B$5:$Z$500,MATCH(resource!$CC678,COD_SALES!$A$5:$A$500,0),MATCH(resource!DU$2,COD_SALES!$B$4:$Z$4,0)),"")</f>
        <v/>
      </c>
      <c r="DV678" s="3" t="str">
        <f>IFERROR(INDEX(COD_SALES!$B$5:$Z$500,MATCH(resource!$CC678,COD_SALES!$A$5:$A$500,0),MATCH(resource!DV$2,COD_SALES!$B$4:$Z$4,0)),"")</f>
        <v/>
      </c>
      <c r="DW678" s="3" t="str">
        <f>IFERROR(INDEX(COD_SALES!$B$5:$Z$500,MATCH(resource!$CC678,COD_SALES!$A$5:$A$500,0),MATCH(resource!DW$2,COD_SALES!$B$4:$Z$4,0)),"")</f>
        <v/>
      </c>
      <c r="DX678" s="3" t="str">
        <f>IFERROR(INDEX(COD_SALES!$B$5:$Z$500,MATCH(resource!$CC678,COD_SALES!$A$5:$A$500,0),MATCH(resource!DX$2,COD_SALES!$B$4:$Z$4,0)),"")</f>
        <v/>
      </c>
      <c r="DY678" s="3" t="str">
        <f>IFERROR(INDEX(COD_SALES!$B$5:$Z$500,MATCH(resource!$CC678,COD_SALES!$A$5:$A$500,0),MATCH(resource!DY$2,COD_SALES!$B$4:$Z$4,0)),"")</f>
        <v/>
      </c>
      <c r="DZ678" s="3" t="str">
        <f>IFERROR(INDEX(COD_SALES!$B$5:$Z$500,MATCH(resource!$CC678,COD_SALES!$A$5:$A$500,0),MATCH(resource!DZ$2,COD_SALES!$B$4:$Z$4,0)),"")</f>
        <v/>
      </c>
      <c r="EA678" s="3" t="str">
        <f>IFERROR(INDEX(COD_SALES!$B$5:$Z$500,MATCH(resource!$CC678,COD_SALES!$A$5:$A$500,0),MATCH(resource!EA$2,COD_SALES!$B$4:$Z$4,0)),"")</f>
        <v/>
      </c>
      <c r="EB678" s="3">
        <f t="shared" si="136"/>
        <v>0</v>
      </c>
      <c r="EW678" s="3">
        <f>IFERROR(VLOOKUP(CC678,data_pull!$AO$25:$AR$546,2,0),0)</f>
        <v>0</v>
      </c>
      <c r="EX678" s="1">
        <f>IFERROR(VLOOKUP(CC678,data_pull!$AO$25:$AR$546,4,0),0)</f>
        <v>0</v>
      </c>
    </row>
    <row r="679" spans="13:154" x14ac:dyDescent="0.25"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4">
        <f>sales_data!B678</f>
        <v>0</v>
      </c>
      <c r="AR679" s="4">
        <f>sales_data!C678</f>
        <v>0</v>
      </c>
      <c r="AS679" s="5" t="str">
        <f t="shared" si="135"/>
        <v/>
      </c>
      <c r="AT679" s="4">
        <f>sales_data!I678</f>
        <v>0</v>
      </c>
      <c r="AU679" s="4">
        <f>sales_data!W678</f>
        <v>0</v>
      </c>
      <c r="AV679" s="1">
        <f>sales_data!N678</f>
        <v>0</v>
      </c>
      <c r="AW679" s="1">
        <f>sales_data!P678</f>
        <v>0</v>
      </c>
      <c r="AX679" s="3">
        <f ca="1">IFERROR(INDEX(INDIRECT("day_wise_sales_data!$B$2:$BZ$599"),MATCH(resource!$CC679,day_wise_sales_data!$A$2:$A$500,0),MATCH(resource!AX$2,INDIRECT("day_wise_sales_data!$B$1:$BZ$1"),0)),0)</f>
        <v>0</v>
      </c>
      <c r="AY679" s="3">
        <f ca="1">IFERROR(INDEX(INDIRECT("day_wise_sales_data!$B$2:$BZ$599"),MATCH(resource!$CC679,day_wise_sales_data!$A$2:$A$500,0),MATCH(resource!AY$2,INDIRECT("day_wise_sales_data!$B$1:$BZ$1"),0)),0)</f>
        <v>0</v>
      </c>
      <c r="AZ679" s="3">
        <f ca="1">IFERROR(INDEX(INDIRECT("day_wise_sales_data!$B$2:$BZ$599"),MATCH(resource!$CC679,day_wise_sales_data!$A$2:$A$500,0),MATCH(resource!AZ$2,INDIRECT("day_wise_sales_data!$B$1:$BZ$1"),0)),0)</f>
        <v>0</v>
      </c>
      <c r="BA679" s="3">
        <f ca="1">IFERROR(INDEX(INDIRECT("day_wise_sales_data!$B$2:$BZ$599"),MATCH(resource!$CC679,day_wise_sales_data!$A$2:$A$500,0),MATCH(resource!BA$2,INDIRECT("day_wise_sales_data!$B$1:$BZ$1"),0)),0)</f>
        <v>0</v>
      </c>
      <c r="BB679" s="3">
        <f ca="1">IFERROR(INDEX(INDIRECT("day_wise_sales_data!$B$2:$BZ$599"),MATCH(resource!$CC679,day_wise_sales_data!$A$2:$A$500,0),MATCH(resource!BB$2,INDIRECT("day_wise_sales_data!$B$1:$BZ$1"),0)),0)</f>
        <v>0</v>
      </c>
      <c r="BC679" s="3">
        <f ca="1">IFERROR(INDEX(INDIRECT("day_wise_sales_data!$B$2:$BZ$599"),MATCH(resource!$CC679,day_wise_sales_data!$A$2:$A$500,0),MATCH(resource!BC$2,INDIRECT("day_wise_sales_data!$B$1:$BZ$1"),0)),0)</f>
        <v>0</v>
      </c>
      <c r="BD679" s="3">
        <f ca="1">IFERROR(INDEX(INDIRECT("day_wise_sales_data!$B$2:$BZ$599"),MATCH(resource!$CC679,day_wise_sales_data!$A$2:$A$500,0),MATCH(resource!BD$2,INDIRECT("day_wise_sales_data!$B$1:$BZ$1"),0)),0)</f>
        <v>0</v>
      </c>
      <c r="BE679" s="3">
        <f ca="1">IFERROR(INDEX(INDIRECT("day_wise_sales_data!$B$2:$BZ$599"),MATCH(resource!$CC679,day_wise_sales_data!$A$2:$A$500,0),MATCH(resource!BE$2,INDIRECT("day_wise_sales_data!$B$1:$BZ$1"),0)),0)</f>
        <v>0</v>
      </c>
      <c r="BF679" s="3">
        <f ca="1">IFERROR(INDEX(INDIRECT("day_wise_sales_data!$B$2:$BZ$599"),MATCH(resource!$CC679,day_wise_sales_data!$A$2:$A$500,0),MATCH(resource!BF$2,INDIRECT("day_wise_sales_data!$B$1:$BZ$1"),0)),0)</f>
        <v>0</v>
      </c>
      <c r="BG679" s="3">
        <f ca="1">IFERROR(INDEX(INDIRECT("day_wise_sales_data!$B$2:$BZ$599"),MATCH(resource!$CC679,day_wise_sales_data!$A$2:$A$500,0),MATCH(resource!BG$2,INDIRECT("day_wise_sales_data!$B$1:$BZ$1"),0)),0)</f>
        <v>0</v>
      </c>
      <c r="BH679" s="3">
        <f ca="1">IFERROR(INDEX(INDIRECT("day_wise_sales_data!$B$2:$BZ$599"),MATCH(resource!$CC679,day_wise_sales_data!$A$2:$A$500,0),MATCH(resource!BH$2,INDIRECT("day_wise_sales_data!$B$1:$BZ$1"),0)),0)</f>
        <v>0</v>
      </c>
      <c r="BI679" s="3">
        <f ca="1">IFERROR(INDEX(INDIRECT("day_wise_sales_data!$B$2:$BZ$599"),MATCH(resource!$CC679,day_wise_sales_data!$A$2:$A$500,0),MATCH(resource!BI$2,INDIRECT("day_wise_sales_data!$B$1:$BZ$1"),0)),0)</f>
        <v>0</v>
      </c>
      <c r="BJ679" s="3">
        <f ca="1">IFERROR(INDEX(INDIRECT("day_wise_sales_data!$B$2:$BZ$599"),MATCH(resource!$CC679,day_wise_sales_data!$A$2:$A$500,0),MATCH(resource!BJ$2,INDIRECT("day_wise_sales_data!$B$1:$BZ$1"),0)),0)</f>
        <v>0</v>
      </c>
      <c r="BK679" s="3">
        <f ca="1">IFERROR(INDEX(INDIRECT("day_wise_sales_data!$B$2:$BZ$599"),MATCH(resource!$CC679,day_wise_sales_data!$A$2:$A$500,0),MATCH(resource!BK$2,INDIRECT("day_wise_sales_data!$B$1:$BZ$1"),0)),0)</f>
        <v>0</v>
      </c>
      <c r="BL679" s="3">
        <f ca="1">IFERROR(INDEX(INDIRECT("day_wise_sales_data!$B$2:$BZ$599"),MATCH(resource!$CC679,day_wise_sales_data!$A$2:$A$500,0),MATCH(resource!BL$2,INDIRECT("day_wise_sales_data!$B$1:$BZ$1"),0)),0)</f>
        <v>0</v>
      </c>
      <c r="BM679" s="3">
        <f ca="1">IFERROR(INDEX(INDIRECT("day_wise_sales_data!$B$2:$BZ$599"),MATCH(resource!$CC679,day_wise_sales_data!$A$2:$A$500,0),MATCH(resource!BM$2,INDIRECT("day_wise_sales_data!$B$1:$BZ$1"),0)),0)</f>
        <v>0</v>
      </c>
      <c r="BN679" s="3">
        <f ca="1">IFERROR(INDEX(INDIRECT("day_wise_sales_data!$B$2:$BZ$599"),MATCH(resource!$CC679,day_wise_sales_data!$A$2:$A$500,0),MATCH(resource!BN$2,INDIRECT("day_wise_sales_data!$B$1:$BZ$1"),0)),0)</f>
        <v>0</v>
      </c>
      <c r="BO679" s="3">
        <f ca="1">IFERROR(INDEX(INDIRECT("day_wise_sales_data!$B$2:$BZ$599"),MATCH(resource!$CC679,day_wise_sales_data!$A$2:$A$500,0),MATCH(resource!BO$2,INDIRECT("day_wise_sales_data!$B$1:$BZ$1"),0)),0)</f>
        <v>0</v>
      </c>
      <c r="BP679" s="3">
        <f ca="1">IFERROR(INDEX(INDIRECT("day_wise_sales_data!$B$2:$BZ$599"),MATCH(resource!$CC679,day_wise_sales_data!$A$2:$A$500,0),MATCH(resource!BP$2,INDIRECT("day_wise_sales_data!$B$1:$BZ$1"),0)),0)</f>
        <v>0</v>
      </c>
      <c r="BQ679" s="3">
        <f ca="1">IFERROR(INDEX(INDIRECT("day_wise_sales_data!$B$2:$BZ$599"),MATCH(resource!$CC679,day_wise_sales_data!$A$2:$A$500,0),MATCH(resource!BQ$2,INDIRECT("day_wise_sales_data!$B$1:$BZ$1"),0)),0)</f>
        <v>0</v>
      </c>
      <c r="BR679" s="3">
        <f ca="1">IFERROR(INDEX(INDIRECT("day_wise_sales_data!$B$2:$BZ$599"),MATCH(resource!$CC679,day_wise_sales_data!$A$2:$A$500,0),MATCH(resource!BR$2,INDIRECT("day_wise_sales_data!$B$1:$BZ$1"),0)),0)</f>
        <v>0</v>
      </c>
      <c r="BS679" s="3">
        <f ca="1">IFERROR(INDEX(INDIRECT("day_wise_sales_data!$B$2:$BZ$599"),MATCH(resource!$CC679,day_wise_sales_data!$A$2:$A$500,0),MATCH(resource!BS$2,INDIRECT("day_wise_sales_data!$B$1:$BZ$1"),0)),0)</f>
        <v>0</v>
      </c>
      <c r="BT679" s="3">
        <f ca="1">IFERROR(INDEX(INDIRECT("day_wise_sales_data!$B$2:$BZ$599"),MATCH(resource!$CC679,day_wise_sales_data!$A$2:$A$500,0),MATCH(resource!BT$2,INDIRECT("day_wise_sales_data!$B$1:$BZ$1"),0)),0)</f>
        <v>0</v>
      </c>
      <c r="BU679" s="3">
        <f ca="1">IFERROR(INDEX(INDIRECT("day_wise_sales_data!$B$2:$BZ$599"),MATCH(resource!$CC679,day_wise_sales_data!$A$2:$A$500,0),MATCH(resource!BU$2,INDIRECT("day_wise_sales_data!$B$1:$BZ$1"),0)),0)</f>
        <v>0</v>
      </c>
      <c r="BV679" s="3">
        <f ca="1">IFERROR(INDEX(INDIRECT("day_wise_sales_data!$B$2:$BZ$599"),MATCH(resource!$CC679,day_wise_sales_data!$A$2:$A$500,0),MATCH(resource!BV$2,INDIRECT("day_wise_sales_data!$B$1:$BZ$1"),0)),0)</f>
        <v>0</v>
      </c>
      <c r="BW679" s="3">
        <f ca="1">IFERROR(INDEX(INDIRECT("day_wise_sales_data!$B$2:$BZ$599"),MATCH(resource!$CC679,day_wise_sales_data!$A$2:$A$500,0),MATCH(resource!BW$2,INDIRECT("day_wise_sales_data!$B$1:$BZ$1"),0)),0)</f>
        <v>0</v>
      </c>
      <c r="BX679" s="3">
        <f ca="1">IFERROR(INDEX(INDIRECT("day_wise_sales_data!$B$2:$BZ$599"),MATCH(resource!$CC679,day_wise_sales_data!$A$2:$A$500,0),MATCH(resource!BX$2,INDIRECT("day_wise_sales_data!$B$1:$BZ$1"),0)),0)</f>
        <v>0</v>
      </c>
      <c r="BY679" s="3">
        <f ca="1">IFERROR(INDEX(INDIRECT("day_wise_sales_data!$B$2:$BZ$599"),MATCH(resource!$CC679,day_wise_sales_data!$A$2:$A$500,0),MATCH(resource!BY$2,INDIRECT("day_wise_sales_data!$B$1:$BZ$1"),0)),0)</f>
        <v>0</v>
      </c>
      <c r="BZ679" s="3">
        <f ca="1">IFERROR(INDEX(INDIRECT("day_wise_sales_data!$B$2:$BZ$599"),MATCH(resource!$CC679,day_wise_sales_data!$A$2:$A$500,0),MATCH(resource!BZ$2,INDIRECT("day_wise_sales_data!$B$1:$BZ$1"),0)),0)</f>
        <v>0</v>
      </c>
      <c r="CA679" s="3">
        <f ca="1">IFERROR(INDEX(INDIRECT("day_wise_sales_data!$B$2:$BZ$599"),MATCH(resource!$CC679,day_wise_sales_data!$A$2:$A$500,0),MATCH(resource!CA$2,INDIRECT("day_wise_sales_data!$B$1:$BZ$1"),0)),0)</f>
        <v>0</v>
      </c>
      <c r="CC679" s="4">
        <f>sales_data!H678</f>
        <v>0</v>
      </c>
      <c r="CD679" s="1">
        <v>677</v>
      </c>
      <c r="CE679" s="1" t="str">
        <f>IF(AQ679=report!$AQ$3,resource!CD679,"")</f>
        <v/>
      </c>
      <c r="CF679" s="5" t="str">
        <f>IFERROR(SMALL($CE$3:$CE$1001,ROWS($CE$3:CE679)),"")</f>
        <v/>
      </c>
      <c r="CH679">
        <f>IFERROR(VLOOKUP($CC679,data_pull!$E$22:$G$700,2,0),0)</f>
        <v>0</v>
      </c>
      <c r="DK679" s="3" t="str">
        <f>IFERROR(INDEX(COD_SALES!$B$5:$Z$500,MATCH(resource!$CC679,COD_SALES!$A$5:$A$500,0),MATCH(resource!DK$2,COD_SALES!$B$4:$Z$4,0)),"")</f>
        <v/>
      </c>
      <c r="DL679" s="3" t="str">
        <f>IFERROR(INDEX(COD_SALES!$B$5:$Z$500,MATCH(resource!$CC679,COD_SALES!$A$5:$A$500,0),MATCH(resource!DL$2,COD_SALES!$B$4:$Z$4,0)),"")</f>
        <v/>
      </c>
      <c r="DM679" s="3" t="str">
        <f>IFERROR(INDEX(COD_SALES!$B$5:$Z$500,MATCH(resource!$CC679,COD_SALES!$A$5:$A$500,0),MATCH(resource!DM$2,COD_SALES!$B$4:$Z$4,0)),"")</f>
        <v/>
      </c>
      <c r="DN679" s="3" t="str">
        <f>IFERROR(INDEX(COD_SALES!$B$5:$Z$500,MATCH(resource!$CC679,COD_SALES!$A$5:$A$500,0),MATCH(resource!DN$2,COD_SALES!$B$4:$Z$4,0)),"")</f>
        <v/>
      </c>
      <c r="DO679" s="3" t="str">
        <f>IFERROR(INDEX(COD_SALES!$B$5:$Z$500,MATCH(resource!$CC679,COD_SALES!$A$5:$A$500,0),MATCH(resource!DO$2,COD_SALES!$B$4:$Z$4,0)),"")</f>
        <v/>
      </c>
      <c r="DP679" s="3" t="str">
        <f>IFERROR(INDEX(COD_SALES!$B$5:$Z$500,MATCH(resource!$CC679,COD_SALES!$A$5:$A$500,0),MATCH(resource!DP$2,COD_SALES!$B$4:$Z$4,0)),"")</f>
        <v/>
      </c>
      <c r="DQ679" s="3" t="str">
        <f>IFERROR(INDEX(COD_SALES!$B$5:$Z$500,MATCH(resource!$CC679,COD_SALES!$A$5:$A$500,0),MATCH(resource!DQ$2,COD_SALES!$B$4:$Z$4,0)),"")</f>
        <v/>
      </c>
      <c r="DR679" s="3" t="str">
        <f>IFERROR(INDEX(COD_SALES!$B$5:$Z$500,MATCH(resource!$CC679,COD_SALES!$A$5:$A$500,0),MATCH(resource!DR$2,COD_SALES!$B$4:$Z$4,0)),"")</f>
        <v/>
      </c>
      <c r="DS679" s="3" t="str">
        <f>IFERROR(INDEX(COD_SALES!$B$5:$Z$500,MATCH(resource!$CC679,COD_SALES!$A$5:$A$500,0),MATCH(resource!DS$2,COD_SALES!$B$4:$Z$4,0)),"")</f>
        <v/>
      </c>
      <c r="DT679" s="3" t="str">
        <f>IFERROR(INDEX(COD_SALES!$B$5:$Z$500,MATCH(resource!$CC679,COD_SALES!$A$5:$A$500,0),MATCH(resource!DT$2,COD_SALES!$B$4:$Z$4,0)),"")</f>
        <v/>
      </c>
      <c r="DU679" s="3" t="str">
        <f>IFERROR(INDEX(COD_SALES!$B$5:$Z$500,MATCH(resource!$CC679,COD_SALES!$A$5:$A$500,0),MATCH(resource!DU$2,COD_SALES!$B$4:$Z$4,0)),"")</f>
        <v/>
      </c>
      <c r="DV679" s="3" t="str">
        <f>IFERROR(INDEX(COD_SALES!$B$5:$Z$500,MATCH(resource!$CC679,COD_SALES!$A$5:$A$500,0),MATCH(resource!DV$2,COD_SALES!$B$4:$Z$4,0)),"")</f>
        <v/>
      </c>
      <c r="DW679" s="3" t="str">
        <f>IFERROR(INDEX(COD_SALES!$B$5:$Z$500,MATCH(resource!$CC679,COD_SALES!$A$5:$A$500,0),MATCH(resource!DW$2,COD_SALES!$B$4:$Z$4,0)),"")</f>
        <v/>
      </c>
      <c r="DX679" s="3" t="str">
        <f>IFERROR(INDEX(COD_SALES!$B$5:$Z$500,MATCH(resource!$CC679,COD_SALES!$A$5:$A$500,0),MATCH(resource!DX$2,COD_SALES!$B$4:$Z$4,0)),"")</f>
        <v/>
      </c>
      <c r="DY679" s="3" t="str">
        <f>IFERROR(INDEX(COD_SALES!$B$5:$Z$500,MATCH(resource!$CC679,COD_SALES!$A$5:$A$500,0),MATCH(resource!DY$2,COD_SALES!$B$4:$Z$4,0)),"")</f>
        <v/>
      </c>
      <c r="DZ679" s="3" t="str">
        <f>IFERROR(INDEX(COD_SALES!$B$5:$Z$500,MATCH(resource!$CC679,COD_SALES!$A$5:$A$500,0),MATCH(resource!DZ$2,COD_SALES!$B$4:$Z$4,0)),"")</f>
        <v/>
      </c>
      <c r="EA679" s="3" t="str">
        <f>IFERROR(INDEX(COD_SALES!$B$5:$Z$500,MATCH(resource!$CC679,COD_SALES!$A$5:$A$500,0),MATCH(resource!EA$2,COD_SALES!$B$4:$Z$4,0)),"")</f>
        <v/>
      </c>
      <c r="EB679" s="3">
        <f t="shared" si="136"/>
        <v>0</v>
      </c>
      <c r="EW679" s="3">
        <f>IFERROR(VLOOKUP(CC679,data_pull!$AO$25:$AR$546,2,0),0)</f>
        <v>0</v>
      </c>
      <c r="EX679" s="1">
        <f>IFERROR(VLOOKUP(CC679,data_pull!$AO$25:$AR$546,4,0),0)</f>
        <v>0</v>
      </c>
    </row>
    <row r="680" spans="13:154" x14ac:dyDescent="0.25"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4">
        <f>sales_data!B679</f>
        <v>0</v>
      </c>
      <c r="AR680" s="4">
        <f>sales_data!C679</f>
        <v>0</v>
      </c>
      <c r="AS680" s="5" t="str">
        <f t="shared" si="135"/>
        <v/>
      </c>
      <c r="AT680" s="4">
        <f>sales_data!I679</f>
        <v>0</v>
      </c>
      <c r="AU680" s="4">
        <f>sales_data!W679</f>
        <v>0</v>
      </c>
      <c r="AV680" s="1">
        <f>sales_data!N679</f>
        <v>0</v>
      </c>
      <c r="AW680" s="1">
        <f>sales_data!P679</f>
        <v>0</v>
      </c>
      <c r="AX680" s="3">
        <f ca="1">IFERROR(INDEX(INDIRECT("day_wise_sales_data!$B$2:$BZ$599"),MATCH(resource!$CC680,day_wise_sales_data!$A$2:$A$500,0),MATCH(resource!AX$2,INDIRECT("day_wise_sales_data!$B$1:$BZ$1"),0)),0)</f>
        <v>0</v>
      </c>
      <c r="AY680" s="3">
        <f ca="1">IFERROR(INDEX(INDIRECT("day_wise_sales_data!$B$2:$BZ$599"),MATCH(resource!$CC680,day_wise_sales_data!$A$2:$A$500,0),MATCH(resource!AY$2,INDIRECT("day_wise_sales_data!$B$1:$BZ$1"),0)),0)</f>
        <v>0</v>
      </c>
      <c r="AZ680" s="3">
        <f ca="1">IFERROR(INDEX(INDIRECT("day_wise_sales_data!$B$2:$BZ$599"),MATCH(resource!$CC680,day_wise_sales_data!$A$2:$A$500,0),MATCH(resource!AZ$2,INDIRECT("day_wise_sales_data!$B$1:$BZ$1"),0)),0)</f>
        <v>0</v>
      </c>
      <c r="BA680" s="3">
        <f ca="1">IFERROR(INDEX(INDIRECT("day_wise_sales_data!$B$2:$BZ$599"),MATCH(resource!$CC680,day_wise_sales_data!$A$2:$A$500,0),MATCH(resource!BA$2,INDIRECT("day_wise_sales_data!$B$1:$BZ$1"),0)),0)</f>
        <v>0</v>
      </c>
      <c r="BB680" s="3">
        <f ca="1">IFERROR(INDEX(INDIRECT("day_wise_sales_data!$B$2:$BZ$599"),MATCH(resource!$CC680,day_wise_sales_data!$A$2:$A$500,0),MATCH(resource!BB$2,INDIRECT("day_wise_sales_data!$B$1:$BZ$1"),0)),0)</f>
        <v>0</v>
      </c>
      <c r="BC680" s="3">
        <f ca="1">IFERROR(INDEX(INDIRECT("day_wise_sales_data!$B$2:$BZ$599"),MATCH(resource!$CC680,day_wise_sales_data!$A$2:$A$500,0),MATCH(resource!BC$2,INDIRECT("day_wise_sales_data!$B$1:$BZ$1"),0)),0)</f>
        <v>0</v>
      </c>
      <c r="BD680" s="3">
        <f ca="1">IFERROR(INDEX(INDIRECT("day_wise_sales_data!$B$2:$BZ$599"),MATCH(resource!$CC680,day_wise_sales_data!$A$2:$A$500,0),MATCH(resource!BD$2,INDIRECT("day_wise_sales_data!$B$1:$BZ$1"),0)),0)</f>
        <v>0</v>
      </c>
      <c r="BE680" s="3">
        <f ca="1">IFERROR(INDEX(INDIRECT("day_wise_sales_data!$B$2:$BZ$599"),MATCH(resource!$CC680,day_wise_sales_data!$A$2:$A$500,0),MATCH(resource!BE$2,INDIRECT("day_wise_sales_data!$B$1:$BZ$1"),0)),0)</f>
        <v>0</v>
      </c>
      <c r="BF680" s="3">
        <f ca="1">IFERROR(INDEX(INDIRECT("day_wise_sales_data!$B$2:$BZ$599"),MATCH(resource!$CC680,day_wise_sales_data!$A$2:$A$500,0),MATCH(resource!BF$2,INDIRECT("day_wise_sales_data!$B$1:$BZ$1"),0)),0)</f>
        <v>0</v>
      </c>
      <c r="BG680" s="3">
        <f ca="1">IFERROR(INDEX(INDIRECT("day_wise_sales_data!$B$2:$BZ$599"),MATCH(resource!$CC680,day_wise_sales_data!$A$2:$A$500,0),MATCH(resource!BG$2,INDIRECT("day_wise_sales_data!$B$1:$BZ$1"),0)),0)</f>
        <v>0</v>
      </c>
      <c r="BH680" s="3">
        <f ca="1">IFERROR(INDEX(INDIRECT("day_wise_sales_data!$B$2:$BZ$599"),MATCH(resource!$CC680,day_wise_sales_data!$A$2:$A$500,0),MATCH(resource!BH$2,INDIRECT("day_wise_sales_data!$B$1:$BZ$1"),0)),0)</f>
        <v>0</v>
      </c>
      <c r="BI680" s="3">
        <f ca="1">IFERROR(INDEX(INDIRECT("day_wise_sales_data!$B$2:$BZ$599"),MATCH(resource!$CC680,day_wise_sales_data!$A$2:$A$500,0),MATCH(resource!BI$2,INDIRECT("day_wise_sales_data!$B$1:$BZ$1"),0)),0)</f>
        <v>0</v>
      </c>
      <c r="BJ680" s="3">
        <f ca="1">IFERROR(INDEX(INDIRECT("day_wise_sales_data!$B$2:$BZ$599"),MATCH(resource!$CC680,day_wise_sales_data!$A$2:$A$500,0),MATCH(resource!BJ$2,INDIRECT("day_wise_sales_data!$B$1:$BZ$1"),0)),0)</f>
        <v>0</v>
      </c>
      <c r="BK680" s="3">
        <f ca="1">IFERROR(INDEX(INDIRECT("day_wise_sales_data!$B$2:$BZ$599"),MATCH(resource!$CC680,day_wise_sales_data!$A$2:$A$500,0),MATCH(resource!BK$2,INDIRECT("day_wise_sales_data!$B$1:$BZ$1"),0)),0)</f>
        <v>0</v>
      </c>
      <c r="BL680" s="3">
        <f ca="1">IFERROR(INDEX(INDIRECT("day_wise_sales_data!$B$2:$BZ$599"),MATCH(resource!$CC680,day_wise_sales_data!$A$2:$A$500,0),MATCH(resource!BL$2,INDIRECT("day_wise_sales_data!$B$1:$BZ$1"),0)),0)</f>
        <v>0</v>
      </c>
      <c r="BM680" s="3">
        <f ca="1">IFERROR(INDEX(INDIRECT("day_wise_sales_data!$B$2:$BZ$599"),MATCH(resource!$CC680,day_wise_sales_data!$A$2:$A$500,0),MATCH(resource!BM$2,INDIRECT("day_wise_sales_data!$B$1:$BZ$1"),0)),0)</f>
        <v>0</v>
      </c>
      <c r="BN680" s="3">
        <f ca="1">IFERROR(INDEX(INDIRECT("day_wise_sales_data!$B$2:$BZ$599"),MATCH(resource!$CC680,day_wise_sales_data!$A$2:$A$500,0),MATCH(resource!BN$2,INDIRECT("day_wise_sales_data!$B$1:$BZ$1"),0)),0)</f>
        <v>0</v>
      </c>
      <c r="BO680" s="3">
        <f ca="1">IFERROR(INDEX(INDIRECT("day_wise_sales_data!$B$2:$BZ$599"),MATCH(resource!$CC680,day_wise_sales_data!$A$2:$A$500,0),MATCH(resource!BO$2,INDIRECT("day_wise_sales_data!$B$1:$BZ$1"),0)),0)</f>
        <v>0</v>
      </c>
      <c r="BP680" s="3">
        <f ca="1">IFERROR(INDEX(INDIRECT("day_wise_sales_data!$B$2:$BZ$599"),MATCH(resource!$CC680,day_wise_sales_data!$A$2:$A$500,0),MATCH(resource!BP$2,INDIRECT("day_wise_sales_data!$B$1:$BZ$1"),0)),0)</f>
        <v>0</v>
      </c>
      <c r="BQ680" s="3">
        <f ca="1">IFERROR(INDEX(INDIRECT("day_wise_sales_data!$B$2:$BZ$599"),MATCH(resource!$CC680,day_wise_sales_data!$A$2:$A$500,0),MATCH(resource!BQ$2,INDIRECT("day_wise_sales_data!$B$1:$BZ$1"),0)),0)</f>
        <v>0</v>
      </c>
      <c r="BR680" s="3">
        <f ca="1">IFERROR(INDEX(INDIRECT("day_wise_sales_data!$B$2:$BZ$599"),MATCH(resource!$CC680,day_wise_sales_data!$A$2:$A$500,0),MATCH(resource!BR$2,INDIRECT("day_wise_sales_data!$B$1:$BZ$1"),0)),0)</f>
        <v>0</v>
      </c>
      <c r="BS680" s="3">
        <f ca="1">IFERROR(INDEX(INDIRECT("day_wise_sales_data!$B$2:$BZ$599"),MATCH(resource!$CC680,day_wise_sales_data!$A$2:$A$500,0),MATCH(resource!BS$2,INDIRECT("day_wise_sales_data!$B$1:$BZ$1"),0)),0)</f>
        <v>0</v>
      </c>
      <c r="BT680" s="3">
        <f ca="1">IFERROR(INDEX(INDIRECT("day_wise_sales_data!$B$2:$BZ$599"),MATCH(resource!$CC680,day_wise_sales_data!$A$2:$A$500,0),MATCH(resource!BT$2,INDIRECT("day_wise_sales_data!$B$1:$BZ$1"),0)),0)</f>
        <v>0</v>
      </c>
      <c r="BU680" s="3">
        <f ca="1">IFERROR(INDEX(INDIRECT("day_wise_sales_data!$B$2:$BZ$599"),MATCH(resource!$CC680,day_wise_sales_data!$A$2:$A$500,0),MATCH(resource!BU$2,INDIRECT("day_wise_sales_data!$B$1:$BZ$1"),0)),0)</f>
        <v>0</v>
      </c>
      <c r="BV680" s="3">
        <f ca="1">IFERROR(INDEX(INDIRECT("day_wise_sales_data!$B$2:$BZ$599"),MATCH(resource!$CC680,day_wise_sales_data!$A$2:$A$500,0),MATCH(resource!BV$2,INDIRECT("day_wise_sales_data!$B$1:$BZ$1"),0)),0)</f>
        <v>0</v>
      </c>
      <c r="BW680" s="3">
        <f ca="1">IFERROR(INDEX(INDIRECT("day_wise_sales_data!$B$2:$BZ$599"),MATCH(resource!$CC680,day_wise_sales_data!$A$2:$A$500,0),MATCH(resource!BW$2,INDIRECT("day_wise_sales_data!$B$1:$BZ$1"),0)),0)</f>
        <v>0</v>
      </c>
      <c r="BX680" s="3">
        <f ca="1">IFERROR(INDEX(INDIRECT("day_wise_sales_data!$B$2:$BZ$599"),MATCH(resource!$CC680,day_wise_sales_data!$A$2:$A$500,0),MATCH(resource!BX$2,INDIRECT("day_wise_sales_data!$B$1:$BZ$1"),0)),0)</f>
        <v>0</v>
      </c>
      <c r="BY680" s="3">
        <f ca="1">IFERROR(INDEX(INDIRECT("day_wise_sales_data!$B$2:$BZ$599"),MATCH(resource!$CC680,day_wise_sales_data!$A$2:$A$500,0),MATCH(resource!BY$2,INDIRECT("day_wise_sales_data!$B$1:$BZ$1"),0)),0)</f>
        <v>0</v>
      </c>
      <c r="BZ680" s="3">
        <f ca="1">IFERROR(INDEX(INDIRECT("day_wise_sales_data!$B$2:$BZ$599"),MATCH(resource!$CC680,day_wise_sales_data!$A$2:$A$500,0),MATCH(resource!BZ$2,INDIRECT("day_wise_sales_data!$B$1:$BZ$1"),0)),0)</f>
        <v>0</v>
      </c>
      <c r="CA680" s="3">
        <f ca="1">IFERROR(INDEX(INDIRECT("day_wise_sales_data!$B$2:$BZ$599"),MATCH(resource!$CC680,day_wise_sales_data!$A$2:$A$500,0),MATCH(resource!CA$2,INDIRECT("day_wise_sales_data!$B$1:$BZ$1"),0)),0)</f>
        <v>0</v>
      </c>
      <c r="CC680" s="4">
        <f>sales_data!H679</f>
        <v>0</v>
      </c>
      <c r="CD680" s="1">
        <v>678</v>
      </c>
      <c r="CE680" s="1" t="str">
        <f>IF(AQ680=report!$AQ$3,resource!CD680,"")</f>
        <v/>
      </c>
      <c r="CF680" s="5" t="str">
        <f>IFERROR(SMALL($CE$3:$CE$1001,ROWS($CE$3:CE680)),"")</f>
        <v/>
      </c>
      <c r="CH680">
        <f>IFERROR(VLOOKUP($CC680,data_pull!$E$22:$G$700,2,0),0)</f>
        <v>0</v>
      </c>
      <c r="DK680" s="3" t="str">
        <f>IFERROR(INDEX(COD_SALES!$B$5:$Z$500,MATCH(resource!$CC680,COD_SALES!$A$5:$A$500,0),MATCH(resource!DK$2,COD_SALES!$B$4:$Z$4,0)),"")</f>
        <v/>
      </c>
      <c r="DL680" s="3" t="str">
        <f>IFERROR(INDEX(COD_SALES!$B$5:$Z$500,MATCH(resource!$CC680,COD_SALES!$A$5:$A$500,0),MATCH(resource!DL$2,COD_SALES!$B$4:$Z$4,0)),"")</f>
        <v/>
      </c>
      <c r="DM680" s="3" t="str">
        <f>IFERROR(INDEX(COD_SALES!$B$5:$Z$500,MATCH(resource!$CC680,COD_SALES!$A$5:$A$500,0),MATCH(resource!DM$2,COD_SALES!$B$4:$Z$4,0)),"")</f>
        <v/>
      </c>
      <c r="DN680" s="3" t="str">
        <f>IFERROR(INDEX(COD_SALES!$B$5:$Z$500,MATCH(resource!$CC680,COD_SALES!$A$5:$A$500,0),MATCH(resource!DN$2,COD_SALES!$B$4:$Z$4,0)),"")</f>
        <v/>
      </c>
      <c r="DO680" s="3" t="str">
        <f>IFERROR(INDEX(COD_SALES!$B$5:$Z$500,MATCH(resource!$CC680,COD_SALES!$A$5:$A$500,0),MATCH(resource!DO$2,COD_SALES!$B$4:$Z$4,0)),"")</f>
        <v/>
      </c>
      <c r="DP680" s="3" t="str">
        <f>IFERROR(INDEX(COD_SALES!$B$5:$Z$500,MATCH(resource!$CC680,COD_SALES!$A$5:$A$500,0),MATCH(resource!DP$2,COD_SALES!$B$4:$Z$4,0)),"")</f>
        <v/>
      </c>
      <c r="DQ680" s="3" t="str">
        <f>IFERROR(INDEX(COD_SALES!$B$5:$Z$500,MATCH(resource!$CC680,COD_SALES!$A$5:$A$500,0),MATCH(resource!DQ$2,COD_SALES!$B$4:$Z$4,0)),"")</f>
        <v/>
      </c>
      <c r="DR680" s="3" t="str">
        <f>IFERROR(INDEX(COD_SALES!$B$5:$Z$500,MATCH(resource!$CC680,COD_SALES!$A$5:$A$500,0),MATCH(resource!DR$2,COD_SALES!$B$4:$Z$4,0)),"")</f>
        <v/>
      </c>
      <c r="DS680" s="3" t="str">
        <f>IFERROR(INDEX(COD_SALES!$B$5:$Z$500,MATCH(resource!$CC680,COD_SALES!$A$5:$A$500,0),MATCH(resource!DS$2,COD_SALES!$B$4:$Z$4,0)),"")</f>
        <v/>
      </c>
      <c r="DT680" s="3" t="str">
        <f>IFERROR(INDEX(COD_SALES!$B$5:$Z$500,MATCH(resource!$CC680,COD_SALES!$A$5:$A$500,0),MATCH(resource!DT$2,COD_SALES!$B$4:$Z$4,0)),"")</f>
        <v/>
      </c>
      <c r="DU680" s="3" t="str">
        <f>IFERROR(INDEX(COD_SALES!$B$5:$Z$500,MATCH(resource!$CC680,COD_SALES!$A$5:$A$500,0),MATCH(resource!DU$2,COD_SALES!$B$4:$Z$4,0)),"")</f>
        <v/>
      </c>
      <c r="DV680" s="3" t="str">
        <f>IFERROR(INDEX(COD_SALES!$B$5:$Z$500,MATCH(resource!$CC680,COD_SALES!$A$5:$A$500,0),MATCH(resource!DV$2,COD_SALES!$B$4:$Z$4,0)),"")</f>
        <v/>
      </c>
      <c r="DW680" s="3" t="str">
        <f>IFERROR(INDEX(COD_SALES!$B$5:$Z$500,MATCH(resource!$CC680,COD_SALES!$A$5:$A$500,0),MATCH(resource!DW$2,COD_SALES!$B$4:$Z$4,0)),"")</f>
        <v/>
      </c>
      <c r="DX680" s="3" t="str">
        <f>IFERROR(INDEX(COD_SALES!$B$5:$Z$500,MATCH(resource!$CC680,COD_SALES!$A$5:$A$500,0),MATCH(resource!DX$2,COD_SALES!$B$4:$Z$4,0)),"")</f>
        <v/>
      </c>
      <c r="DY680" s="3" t="str">
        <f>IFERROR(INDEX(COD_SALES!$B$5:$Z$500,MATCH(resource!$CC680,COD_SALES!$A$5:$A$500,0),MATCH(resource!DY$2,COD_SALES!$B$4:$Z$4,0)),"")</f>
        <v/>
      </c>
      <c r="DZ680" s="3" t="str">
        <f>IFERROR(INDEX(COD_SALES!$B$5:$Z$500,MATCH(resource!$CC680,COD_SALES!$A$5:$A$500,0),MATCH(resource!DZ$2,COD_SALES!$B$4:$Z$4,0)),"")</f>
        <v/>
      </c>
      <c r="EA680" s="3" t="str">
        <f>IFERROR(INDEX(COD_SALES!$B$5:$Z$500,MATCH(resource!$CC680,COD_SALES!$A$5:$A$500,0),MATCH(resource!EA$2,COD_SALES!$B$4:$Z$4,0)),"")</f>
        <v/>
      </c>
      <c r="EB680" s="3">
        <f t="shared" si="136"/>
        <v>0</v>
      </c>
      <c r="EW680" s="3">
        <f>IFERROR(VLOOKUP(CC680,data_pull!$AO$25:$AR$546,2,0),0)</f>
        <v>0</v>
      </c>
      <c r="EX680" s="1">
        <f>IFERROR(VLOOKUP(CC680,data_pull!$AO$25:$AR$546,4,0),0)</f>
        <v>0</v>
      </c>
    </row>
    <row r="681" spans="13:154" x14ac:dyDescent="0.25"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4">
        <f>sales_data!B680</f>
        <v>0</v>
      </c>
      <c r="AR681" s="4">
        <f>sales_data!C680</f>
        <v>0</v>
      </c>
      <c r="AS681" s="5" t="str">
        <f t="shared" si="135"/>
        <v/>
      </c>
      <c r="AT681" s="4">
        <f>sales_data!I680</f>
        <v>0</v>
      </c>
      <c r="AU681" s="4">
        <f>sales_data!W680</f>
        <v>0</v>
      </c>
      <c r="AV681" s="1">
        <f>sales_data!N680</f>
        <v>0</v>
      </c>
      <c r="AW681" s="1">
        <f>sales_data!P680</f>
        <v>0</v>
      </c>
      <c r="AX681" s="3">
        <f ca="1">IFERROR(INDEX(INDIRECT("day_wise_sales_data!$B$2:$BZ$599"),MATCH(resource!$CC681,day_wise_sales_data!$A$2:$A$500,0),MATCH(resource!AX$2,INDIRECT("day_wise_sales_data!$B$1:$BZ$1"),0)),0)</f>
        <v>0</v>
      </c>
      <c r="AY681" s="3">
        <f ca="1">IFERROR(INDEX(INDIRECT("day_wise_sales_data!$B$2:$BZ$599"),MATCH(resource!$CC681,day_wise_sales_data!$A$2:$A$500,0),MATCH(resource!AY$2,INDIRECT("day_wise_sales_data!$B$1:$BZ$1"),0)),0)</f>
        <v>0</v>
      </c>
      <c r="AZ681" s="3">
        <f ca="1">IFERROR(INDEX(INDIRECT("day_wise_sales_data!$B$2:$BZ$599"),MATCH(resource!$CC681,day_wise_sales_data!$A$2:$A$500,0),MATCH(resource!AZ$2,INDIRECT("day_wise_sales_data!$B$1:$BZ$1"),0)),0)</f>
        <v>0</v>
      </c>
      <c r="BA681" s="3">
        <f ca="1">IFERROR(INDEX(INDIRECT("day_wise_sales_data!$B$2:$BZ$599"),MATCH(resource!$CC681,day_wise_sales_data!$A$2:$A$500,0),MATCH(resource!BA$2,INDIRECT("day_wise_sales_data!$B$1:$BZ$1"),0)),0)</f>
        <v>0</v>
      </c>
      <c r="BB681" s="3">
        <f ca="1">IFERROR(INDEX(INDIRECT("day_wise_sales_data!$B$2:$BZ$599"),MATCH(resource!$CC681,day_wise_sales_data!$A$2:$A$500,0),MATCH(resource!BB$2,INDIRECT("day_wise_sales_data!$B$1:$BZ$1"),0)),0)</f>
        <v>0</v>
      </c>
      <c r="BC681" s="3">
        <f ca="1">IFERROR(INDEX(INDIRECT("day_wise_sales_data!$B$2:$BZ$599"),MATCH(resource!$CC681,day_wise_sales_data!$A$2:$A$500,0),MATCH(resource!BC$2,INDIRECT("day_wise_sales_data!$B$1:$BZ$1"),0)),0)</f>
        <v>0</v>
      </c>
      <c r="BD681" s="3">
        <f ca="1">IFERROR(INDEX(INDIRECT("day_wise_sales_data!$B$2:$BZ$599"),MATCH(resource!$CC681,day_wise_sales_data!$A$2:$A$500,0),MATCH(resource!BD$2,INDIRECT("day_wise_sales_data!$B$1:$BZ$1"),0)),0)</f>
        <v>0</v>
      </c>
      <c r="BE681" s="3">
        <f ca="1">IFERROR(INDEX(INDIRECT("day_wise_sales_data!$B$2:$BZ$599"),MATCH(resource!$CC681,day_wise_sales_data!$A$2:$A$500,0),MATCH(resource!BE$2,INDIRECT("day_wise_sales_data!$B$1:$BZ$1"),0)),0)</f>
        <v>0</v>
      </c>
      <c r="BF681" s="3">
        <f ca="1">IFERROR(INDEX(INDIRECT("day_wise_sales_data!$B$2:$BZ$599"),MATCH(resource!$CC681,day_wise_sales_data!$A$2:$A$500,0),MATCH(resource!BF$2,INDIRECT("day_wise_sales_data!$B$1:$BZ$1"),0)),0)</f>
        <v>0</v>
      </c>
      <c r="BG681" s="3">
        <f ca="1">IFERROR(INDEX(INDIRECT("day_wise_sales_data!$B$2:$BZ$599"),MATCH(resource!$CC681,day_wise_sales_data!$A$2:$A$500,0),MATCH(resource!BG$2,INDIRECT("day_wise_sales_data!$B$1:$BZ$1"),0)),0)</f>
        <v>0</v>
      </c>
      <c r="BH681" s="3">
        <f ca="1">IFERROR(INDEX(INDIRECT("day_wise_sales_data!$B$2:$BZ$599"),MATCH(resource!$CC681,day_wise_sales_data!$A$2:$A$500,0),MATCH(resource!BH$2,INDIRECT("day_wise_sales_data!$B$1:$BZ$1"),0)),0)</f>
        <v>0</v>
      </c>
      <c r="BI681" s="3">
        <f ca="1">IFERROR(INDEX(INDIRECT("day_wise_sales_data!$B$2:$BZ$599"),MATCH(resource!$CC681,day_wise_sales_data!$A$2:$A$500,0),MATCH(resource!BI$2,INDIRECT("day_wise_sales_data!$B$1:$BZ$1"),0)),0)</f>
        <v>0</v>
      </c>
      <c r="BJ681" s="3">
        <f ca="1">IFERROR(INDEX(INDIRECT("day_wise_sales_data!$B$2:$BZ$599"),MATCH(resource!$CC681,day_wise_sales_data!$A$2:$A$500,0),MATCH(resource!BJ$2,INDIRECT("day_wise_sales_data!$B$1:$BZ$1"),0)),0)</f>
        <v>0</v>
      </c>
      <c r="BK681" s="3">
        <f ca="1">IFERROR(INDEX(INDIRECT("day_wise_sales_data!$B$2:$BZ$599"),MATCH(resource!$CC681,day_wise_sales_data!$A$2:$A$500,0),MATCH(resource!BK$2,INDIRECT("day_wise_sales_data!$B$1:$BZ$1"),0)),0)</f>
        <v>0</v>
      </c>
      <c r="BL681" s="3">
        <f ca="1">IFERROR(INDEX(INDIRECT("day_wise_sales_data!$B$2:$BZ$599"),MATCH(resource!$CC681,day_wise_sales_data!$A$2:$A$500,0),MATCH(resource!BL$2,INDIRECT("day_wise_sales_data!$B$1:$BZ$1"),0)),0)</f>
        <v>0</v>
      </c>
      <c r="BM681" s="3">
        <f ca="1">IFERROR(INDEX(INDIRECT("day_wise_sales_data!$B$2:$BZ$599"),MATCH(resource!$CC681,day_wise_sales_data!$A$2:$A$500,0),MATCH(resource!BM$2,INDIRECT("day_wise_sales_data!$B$1:$BZ$1"),0)),0)</f>
        <v>0</v>
      </c>
      <c r="BN681" s="3">
        <f ca="1">IFERROR(INDEX(INDIRECT("day_wise_sales_data!$B$2:$BZ$599"),MATCH(resource!$CC681,day_wise_sales_data!$A$2:$A$500,0),MATCH(resource!BN$2,INDIRECT("day_wise_sales_data!$B$1:$BZ$1"),0)),0)</f>
        <v>0</v>
      </c>
      <c r="BO681" s="3">
        <f ca="1">IFERROR(INDEX(INDIRECT("day_wise_sales_data!$B$2:$BZ$599"),MATCH(resource!$CC681,day_wise_sales_data!$A$2:$A$500,0),MATCH(resource!BO$2,INDIRECT("day_wise_sales_data!$B$1:$BZ$1"),0)),0)</f>
        <v>0</v>
      </c>
      <c r="BP681" s="3">
        <f ca="1">IFERROR(INDEX(INDIRECT("day_wise_sales_data!$B$2:$BZ$599"),MATCH(resource!$CC681,day_wise_sales_data!$A$2:$A$500,0),MATCH(resource!BP$2,INDIRECT("day_wise_sales_data!$B$1:$BZ$1"),0)),0)</f>
        <v>0</v>
      </c>
      <c r="BQ681" s="3">
        <f ca="1">IFERROR(INDEX(INDIRECT("day_wise_sales_data!$B$2:$BZ$599"),MATCH(resource!$CC681,day_wise_sales_data!$A$2:$A$500,0),MATCH(resource!BQ$2,INDIRECT("day_wise_sales_data!$B$1:$BZ$1"),0)),0)</f>
        <v>0</v>
      </c>
      <c r="BR681" s="3">
        <f ca="1">IFERROR(INDEX(INDIRECT("day_wise_sales_data!$B$2:$BZ$599"),MATCH(resource!$CC681,day_wise_sales_data!$A$2:$A$500,0),MATCH(resource!BR$2,INDIRECT("day_wise_sales_data!$B$1:$BZ$1"),0)),0)</f>
        <v>0</v>
      </c>
      <c r="BS681" s="3">
        <f ca="1">IFERROR(INDEX(INDIRECT("day_wise_sales_data!$B$2:$BZ$599"),MATCH(resource!$CC681,day_wise_sales_data!$A$2:$A$500,0),MATCH(resource!BS$2,INDIRECT("day_wise_sales_data!$B$1:$BZ$1"),0)),0)</f>
        <v>0</v>
      </c>
      <c r="BT681" s="3">
        <f ca="1">IFERROR(INDEX(INDIRECT("day_wise_sales_data!$B$2:$BZ$599"),MATCH(resource!$CC681,day_wise_sales_data!$A$2:$A$500,0),MATCH(resource!BT$2,INDIRECT("day_wise_sales_data!$B$1:$BZ$1"),0)),0)</f>
        <v>0</v>
      </c>
      <c r="BU681" s="3">
        <f ca="1">IFERROR(INDEX(INDIRECT("day_wise_sales_data!$B$2:$BZ$599"),MATCH(resource!$CC681,day_wise_sales_data!$A$2:$A$500,0),MATCH(resource!BU$2,INDIRECT("day_wise_sales_data!$B$1:$BZ$1"),0)),0)</f>
        <v>0</v>
      </c>
      <c r="BV681" s="3">
        <f ca="1">IFERROR(INDEX(INDIRECT("day_wise_sales_data!$B$2:$BZ$599"),MATCH(resource!$CC681,day_wise_sales_data!$A$2:$A$500,0),MATCH(resource!BV$2,INDIRECT("day_wise_sales_data!$B$1:$BZ$1"),0)),0)</f>
        <v>0</v>
      </c>
      <c r="BW681" s="3">
        <f ca="1">IFERROR(INDEX(INDIRECT("day_wise_sales_data!$B$2:$BZ$599"),MATCH(resource!$CC681,day_wise_sales_data!$A$2:$A$500,0),MATCH(resource!BW$2,INDIRECT("day_wise_sales_data!$B$1:$BZ$1"),0)),0)</f>
        <v>0</v>
      </c>
      <c r="BX681" s="3">
        <f ca="1">IFERROR(INDEX(INDIRECT("day_wise_sales_data!$B$2:$BZ$599"),MATCH(resource!$CC681,day_wise_sales_data!$A$2:$A$500,0),MATCH(resource!BX$2,INDIRECT("day_wise_sales_data!$B$1:$BZ$1"),0)),0)</f>
        <v>0</v>
      </c>
      <c r="BY681" s="3">
        <f ca="1">IFERROR(INDEX(INDIRECT("day_wise_sales_data!$B$2:$BZ$599"),MATCH(resource!$CC681,day_wise_sales_data!$A$2:$A$500,0),MATCH(resource!BY$2,INDIRECT("day_wise_sales_data!$B$1:$BZ$1"),0)),0)</f>
        <v>0</v>
      </c>
      <c r="BZ681" s="3">
        <f ca="1">IFERROR(INDEX(INDIRECT("day_wise_sales_data!$B$2:$BZ$599"),MATCH(resource!$CC681,day_wise_sales_data!$A$2:$A$500,0),MATCH(resource!BZ$2,INDIRECT("day_wise_sales_data!$B$1:$BZ$1"),0)),0)</f>
        <v>0</v>
      </c>
      <c r="CA681" s="3">
        <f ca="1">IFERROR(INDEX(INDIRECT("day_wise_sales_data!$B$2:$BZ$599"),MATCH(resource!$CC681,day_wise_sales_data!$A$2:$A$500,0),MATCH(resource!CA$2,INDIRECT("day_wise_sales_data!$B$1:$BZ$1"),0)),0)</f>
        <v>0</v>
      </c>
      <c r="CC681" s="4">
        <f>sales_data!H680</f>
        <v>0</v>
      </c>
      <c r="CD681" s="1">
        <v>679</v>
      </c>
      <c r="CE681" s="1" t="str">
        <f>IF(AQ681=report!$AQ$3,resource!CD681,"")</f>
        <v/>
      </c>
      <c r="CF681" s="5" t="str">
        <f>IFERROR(SMALL($CE$3:$CE$1001,ROWS($CE$3:CE681)),"")</f>
        <v/>
      </c>
      <c r="CH681">
        <f>IFERROR(VLOOKUP($CC681,data_pull!$E$22:$G$700,2,0),0)</f>
        <v>0</v>
      </c>
      <c r="DK681" s="3" t="str">
        <f>IFERROR(INDEX(COD_SALES!$B$5:$Z$500,MATCH(resource!$CC681,COD_SALES!$A$5:$A$500,0),MATCH(resource!DK$2,COD_SALES!$B$4:$Z$4,0)),"")</f>
        <v/>
      </c>
      <c r="DL681" s="3" t="str">
        <f>IFERROR(INDEX(COD_SALES!$B$5:$Z$500,MATCH(resource!$CC681,COD_SALES!$A$5:$A$500,0),MATCH(resource!DL$2,COD_SALES!$B$4:$Z$4,0)),"")</f>
        <v/>
      </c>
      <c r="DM681" s="3" t="str">
        <f>IFERROR(INDEX(COD_SALES!$B$5:$Z$500,MATCH(resource!$CC681,COD_SALES!$A$5:$A$500,0),MATCH(resource!DM$2,COD_SALES!$B$4:$Z$4,0)),"")</f>
        <v/>
      </c>
      <c r="DN681" s="3" t="str">
        <f>IFERROR(INDEX(COD_SALES!$B$5:$Z$500,MATCH(resource!$CC681,COD_SALES!$A$5:$A$500,0),MATCH(resource!DN$2,COD_SALES!$B$4:$Z$4,0)),"")</f>
        <v/>
      </c>
      <c r="DO681" s="3" t="str">
        <f>IFERROR(INDEX(COD_SALES!$B$5:$Z$500,MATCH(resource!$CC681,COD_SALES!$A$5:$A$500,0),MATCH(resource!DO$2,COD_SALES!$B$4:$Z$4,0)),"")</f>
        <v/>
      </c>
      <c r="DP681" s="3" t="str">
        <f>IFERROR(INDEX(COD_SALES!$B$5:$Z$500,MATCH(resource!$CC681,COD_SALES!$A$5:$A$500,0),MATCH(resource!DP$2,COD_SALES!$B$4:$Z$4,0)),"")</f>
        <v/>
      </c>
      <c r="DQ681" s="3" t="str">
        <f>IFERROR(INDEX(COD_SALES!$B$5:$Z$500,MATCH(resource!$CC681,COD_SALES!$A$5:$A$500,0),MATCH(resource!DQ$2,COD_SALES!$B$4:$Z$4,0)),"")</f>
        <v/>
      </c>
      <c r="DR681" s="3" t="str">
        <f>IFERROR(INDEX(COD_SALES!$B$5:$Z$500,MATCH(resource!$CC681,COD_SALES!$A$5:$A$500,0),MATCH(resource!DR$2,COD_SALES!$B$4:$Z$4,0)),"")</f>
        <v/>
      </c>
      <c r="DS681" s="3" t="str">
        <f>IFERROR(INDEX(COD_SALES!$B$5:$Z$500,MATCH(resource!$CC681,COD_SALES!$A$5:$A$500,0),MATCH(resource!DS$2,COD_SALES!$B$4:$Z$4,0)),"")</f>
        <v/>
      </c>
      <c r="DT681" s="3" t="str">
        <f>IFERROR(INDEX(COD_SALES!$B$5:$Z$500,MATCH(resource!$CC681,COD_SALES!$A$5:$A$500,0),MATCH(resource!DT$2,COD_SALES!$B$4:$Z$4,0)),"")</f>
        <v/>
      </c>
      <c r="DU681" s="3" t="str">
        <f>IFERROR(INDEX(COD_SALES!$B$5:$Z$500,MATCH(resource!$CC681,COD_SALES!$A$5:$A$500,0),MATCH(resource!DU$2,COD_SALES!$B$4:$Z$4,0)),"")</f>
        <v/>
      </c>
      <c r="DV681" s="3" t="str">
        <f>IFERROR(INDEX(COD_SALES!$B$5:$Z$500,MATCH(resource!$CC681,COD_SALES!$A$5:$A$500,0),MATCH(resource!DV$2,COD_SALES!$B$4:$Z$4,0)),"")</f>
        <v/>
      </c>
      <c r="DW681" s="3" t="str">
        <f>IFERROR(INDEX(COD_SALES!$B$5:$Z$500,MATCH(resource!$CC681,COD_SALES!$A$5:$A$500,0),MATCH(resource!DW$2,COD_SALES!$B$4:$Z$4,0)),"")</f>
        <v/>
      </c>
      <c r="DX681" s="3" t="str">
        <f>IFERROR(INDEX(COD_SALES!$B$5:$Z$500,MATCH(resource!$CC681,COD_SALES!$A$5:$A$500,0),MATCH(resource!DX$2,COD_SALES!$B$4:$Z$4,0)),"")</f>
        <v/>
      </c>
      <c r="DY681" s="3" t="str">
        <f>IFERROR(INDEX(COD_SALES!$B$5:$Z$500,MATCH(resource!$CC681,COD_SALES!$A$5:$A$500,0),MATCH(resource!DY$2,COD_SALES!$B$4:$Z$4,0)),"")</f>
        <v/>
      </c>
      <c r="DZ681" s="3" t="str">
        <f>IFERROR(INDEX(COD_SALES!$B$5:$Z$500,MATCH(resource!$CC681,COD_SALES!$A$5:$A$500,0),MATCH(resource!DZ$2,COD_SALES!$B$4:$Z$4,0)),"")</f>
        <v/>
      </c>
      <c r="EA681" s="3" t="str">
        <f>IFERROR(INDEX(COD_SALES!$B$5:$Z$500,MATCH(resource!$CC681,COD_SALES!$A$5:$A$500,0),MATCH(resource!EA$2,COD_SALES!$B$4:$Z$4,0)),"")</f>
        <v/>
      </c>
      <c r="EB681" s="3">
        <f t="shared" si="136"/>
        <v>0</v>
      </c>
      <c r="EW681" s="3">
        <f>IFERROR(VLOOKUP(CC681,data_pull!$AO$25:$AR$546,2,0),0)</f>
        <v>0</v>
      </c>
      <c r="EX681" s="1">
        <f>IFERROR(VLOOKUP(CC681,data_pull!$AO$25:$AR$546,4,0),0)</f>
        <v>0</v>
      </c>
    </row>
    <row r="682" spans="13:154" x14ac:dyDescent="0.25"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4">
        <f>sales_data!B681</f>
        <v>0</v>
      </c>
      <c r="AR682" s="4">
        <f>sales_data!C681</f>
        <v>0</v>
      </c>
      <c r="AS682" s="5" t="str">
        <f t="shared" si="135"/>
        <v/>
      </c>
      <c r="AT682" s="4">
        <f>sales_data!I681</f>
        <v>0</v>
      </c>
      <c r="AU682" s="4">
        <f>sales_data!W681</f>
        <v>0</v>
      </c>
      <c r="AV682" s="1">
        <f>sales_data!N681</f>
        <v>0</v>
      </c>
      <c r="AW682" s="1">
        <f>sales_data!P681</f>
        <v>0</v>
      </c>
      <c r="AX682" s="3">
        <f ca="1">IFERROR(INDEX(INDIRECT("day_wise_sales_data!$B$2:$BZ$599"),MATCH(resource!$CC682,day_wise_sales_data!$A$2:$A$500,0),MATCH(resource!AX$2,INDIRECT("day_wise_sales_data!$B$1:$BZ$1"),0)),0)</f>
        <v>0</v>
      </c>
      <c r="AY682" s="3">
        <f ca="1">IFERROR(INDEX(INDIRECT("day_wise_sales_data!$B$2:$BZ$599"),MATCH(resource!$CC682,day_wise_sales_data!$A$2:$A$500,0),MATCH(resource!AY$2,INDIRECT("day_wise_sales_data!$B$1:$BZ$1"),0)),0)</f>
        <v>0</v>
      </c>
      <c r="AZ682" s="3">
        <f ca="1">IFERROR(INDEX(INDIRECT("day_wise_sales_data!$B$2:$BZ$599"),MATCH(resource!$CC682,day_wise_sales_data!$A$2:$A$500,0),MATCH(resource!AZ$2,INDIRECT("day_wise_sales_data!$B$1:$BZ$1"),0)),0)</f>
        <v>0</v>
      </c>
      <c r="BA682" s="3">
        <f ca="1">IFERROR(INDEX(INDIRECT("day_wise_sales_data!$B$2:$BZ$599"),MATCH(resource!$CC682,day_wise_sales_data!$A$2:$A$500,0),MATCH(resource!BA$2,INDIRECT("day_wise_sales_data!$B$1:$BZ$1"),0)),0)</f>
        <v>0</v>
      </c>
      <c r="BB682" s="3">
        <f ca="1">IFERROR(INDEX(INDIRECT("day_wise_sales_data!$B$2:$BZ$599"),MATCH(resource!$CC682,day_wise_sales_data!$A$2:$A$500,0),MATCH(resource!BB$2,INDIRECT("day_wise_sales_data!$B$1:$BZ$1"),0)),0)</f>
        <v>0</v>
      </c>
      <c r="BC682" s="3">
        <f ca="1">IFERROR(INDEX(INDIRECT("day_wise_sales_data!$B$2:$BZ$599"),MATCH(resource!$CC682,day_wise_sales_data!$A$2:$A$500,0),MATCH(resource!BC$2,INDIRECT("day_wise_sales_data!$B$1:$BZ$1"),0)),0)</f>
        <v>0</v>
      </c>
      <c r="BD682" s="3">
        <f ca="1">IFERROR(INDEX(INDIRECT("day_wise_sales_data!$B$2:$BZ$599"),MATCH(resource!$CC682,day_wise_sales_data!$A$2:$A$500,0),MATCH(resource!BD$2,INDIRECT("day_wise_sales_data!$B$1:$BZ$1"),0)),0)</f>
        <v>0</v>
      </c>
      <c r="BE682" s="3">
        <f ca="1">IFERROR(INDEX(INDIRECT("day_wise_sales_data!$B$2:$BZ$599"),MATCH(resource!$CC682,day_wise_sales_data!$A$2:$A$500,0),MATCH(resource!BE$2,INDIRECT("day_wise_sales_data!$B$1:$BZ$1"),0)),0)</f>
        <v>0</v>
      </c>
      <c r="BF682" s="3">
        <f ca="1">IFERROR(INDEX(INDIRECT("day_wise_sales_data!$B$2:$BZ$599"),MATCH(resource!$CC682,day_wise_sales_data!$A$2:$A$500,0),MATCH(resource!BF$2,INDIRECT("day_wise_sales_data!$B$1:$BZ$1"),0)),0)</f>
        <v>0</v>
      </c>
      <c r="BG682" s="3">
        <f ca="1">IFERROR(INDEX(INDIRECT("day_wise_sales_data!$B$2:$BZ$599"),MATCH(resource!$CC682,day_wise_sales_data!$A$2:$A$500,0),MATCH(resource!BG$2,INDIRECT("day_wise_sales_data!$B$1:$BZ$1"),0)),0)</f>
        <v>0</v>
      </c>
      <c r="BH682" s="3">
        <f ca="1">IFERROR(INDEX(INDIRECT("day_wise_sales_data!$B$2:$BZ$599"),MATCH(resource!$CC682,day_wise_sales_data!$A$2:$A$500,0),MATCH(resource!BH$2,INDIRECT("day_wise_sales_data!$B$1:$BZ$1"),0)),0)</f>
        <v>0</v>
      </c>
      <c r="BI682" s="3">
        <f ca="1">IFERROR(INDEX(INDIRECT("day_wise_sales_data!$B$2:$BZ$599"),MATCH(resource!$CC682,day_wise_sales_data!$A$2:$A$500,0),MATCH(resource!BI$2,INDIRECT("day_wise_sales_data!$B$1:$BZ$1"),0)),0)</f>
        <v>0</v>
      </c>
      <c r="BJ682" s="3">
        <f ca="1">IFERROR(INDEX(INDIRECT("day_wise_sales_data!$B$2:$BZ$599"),MATCH(resource!$CC682,day_wise_sales_data!$A$2:$A$500,0),MATCH(resource!BJ$2,INDIRECT("day_wise_sales_data!$B$1:$BZ$1"),0)),0)</f>
        <v>0</v>
      </c>
      <c r="BK682" s="3">
        <f ca="1">IFERROR(INDEX(INDIRECT("day_wise_sales_data!$B$2:$BZ$599"),MATCH(resource!$CC682,day_wise_sales_data!$A$2:$A$500,0),MATCH(resource!BK$2,INDIRECT("day_wise_sales_data!$B$1:$BZ$1"),0)),0)</f>
        <v>0</v>
      </c>
      <c r="BL682" s="3">
        <f ca="1">IFERROR(INDEX(INDIRECT("day_wise_sales_data!$B$2:$BZ$599"),MATCH(resource!$CC682,day_wise_sales_data!$A$2:$A$500,0),MATCH(resource!BL$2,INDIRECT("day_wise_sales_data!$B$1:$BZ$1"),0)),0)</f>
        <v>0</v>
      </c>
      <c r="BM682" s="3">
        <f ca="1">IFERROR(INDEX(INDIRECT("day_wise_sales_data!$B$2:$BZ$599"),MATCH(resource!$CC682,day_wise_sales_data!$A$2:$A$500,0),MATCH(resource!BM$2,INDIRECT("day_wise_sales_data!$B$1:$BZ$1"),0)),0)</f>
        <v>0</v>
      </c>
      <c r="BN682" s="3">
        <f ca="1">IFERROR(INDEX(INDIRECT("day_wise_sales_data!$B$2:$BZ$599"),MATCH(resource!$CC682,day_wise_sales_data!$A$2:$A$500,0),MATCH(resource!BN$2,INDIRECT("day_wise_sales_data!$B$1:$BZ$1"),0)),0)</f>
        <v>0</v>
      </c>
      <c r="BO682" s="3">
        <f ca="1">IFERROR(INDEX(INDIRECT("day_wise_sales_data!$B$2:$BZ$599"),MATCH(resource!$CC682,day_wise_sales_data!$A$2:$A$500,0),MATCH(resource!BO$2,INDIRECT("day_wise_sales_data!$B$1:$BZ$1"),0)),0)</f>
        <v>0</v>
      </c>
      <c r="BP682" s="3">
        <f ca="1">IFERROR(INDEX(INDIRECT("day_wise_sales_data!$B$2:$BZ$599"),MATCH(resource!$CC682,day_wise_sales_data!$A$2:$A$500,0),MATCH(resource!BP$2,INDIRECT("day_wise_sales_data!$B$1:$BZ$1"),0)),0)</f>
        <v>0</v>
      </c>
      <c r="BQ682" s="3">
        <f ca="1">IFERROR(INDEX(INDIRECT("day_wise_sales_data!$B$2:$BZ$599"),MATCH(resource!$CC682,day_wise_sales_data!$A$2:$A$500,0),MATCH(resource!BQ$2,INDIRECT("day_wise_sales_data!$B$1:$BZ$1"),0)),0)</f>
        <v>0</v>
      </c>
      <c r="BR682" s="3">
        <f ca="1">IFERROR(INDEX(INDIRECT("day_wise_sales_data!$B$2:$BZ$599"),MATCH(resource!$CC682,day_wise_sales_data!$A$2:$A$500,0),MATCH(resource!BR$2,INDIRECT("day_wise_sales_data!$B$1:$BZ$1"),0)),0)</f>
        <v>0</v>
      </c>
      <c r="BS682" s="3">
        <f ca="1">IFERROR(INDEX(INDIRECT("day_wise_sales_data!$B$2:$BZ$599"),MATCH(resource!$CC682,day_wise_sales_data!$A$2:$A$500,0),MATCH(resource!BS$2,INDIRECT("day_wise_sales_data!$B$1:$BZ$1"),0)),0)</f>
        <v>0</v>
      </c>
      <c r="BT682" s="3">
        <f ca="1">IFERROR(INDEX(INDIRECT("day_wise_sales_data!$B$2:$BZ$599"),MATCH(resource!$CC682,day_wise_sales_data!$A$2:$A$500,0),MATCH(resource!BT$2,INDIRECT("day_wise_sales_data!$B$1:$BZ$1"),0)),0)</f>
        <v>0</v>
      </c>
      <c r="BU682" s="3">
        <f ca="1">IFERROR(INDEX(INDIRECT("day_wise_sales_data!$B$2:$BZ$599"),MATCH(resource!$CC682,day_wise_sales_data!$A$2:$A$500,0),MATCH(resource!BU$2,INDIRECT("day_wise_sales_data!$B$1:$BZ$1"),0)),0)</f>
        <v>0</v>
      </c>
      <c r="BV682" s="3">
        <f ca="1">IFERROR(INDEX(INDIRECT("day_wise_sales_data!$B$2:$BZ$599"),MATCH(resource!$CC682,day_wise_sales_data!$A$2:$A$500,0),MATCH(resource!BV$2,INDIRECT("day_wise_sales_data!$B$1:$BZ$1"),0)),0)</f>
        <v>0</v>
      </c>
      <c r="BW682" s="3">
        <f ca="1">IFERROR(INDEX(INDIRECT("day_wise_sales_data!$B$2:$BZ$599"),MATCH(resource!$CC682,day_wise_sales_data!$A$2:$A$500,0),MATCH(resource!BW$2,INDIRECT("day_wise_sales_data!$B$1:$BZ$1"),0)),0)</f>
        <v>0</v>
      </c>
      <c r="BX682" s="3">
        <f ca="1">IFERROR(INDEX(INDIRECT("day_wise_sales_data!$B$2:$BZ$599"),MATCH(resource!$CC682,day_wise_sales_data!$A$2:$A$500,0),MATCH(resource!BX$2,INDIRECT("day_wise_sales_data!$B$1:$BZ$1"),0)),0)</f>
        <v>0</v>
      </c>
      <c r="BY682" s="3">
        <f ca="1">IFERROR(INDEX(INDIRECT("day_wise_sales_data!$B$2:$BZ$599"),MATCH(resource!$CC682,day_wise_sales_data!$A$2:$A$500,0),MATCH(resource!BY$2,INDIRECT("day_wise_sales_data!$B$1:$BZ$1"),0)),0)</f>
        <v>0</v>
      </c>
      <c r="BZ682" s="3">
        <f ca="1">IFERROR(INDEX(INDIRECT("day_wise_sales_data!$B$2:$BZ$599"),MATCH(resource!$CC682,day_wise_sales_data!$A$2:$A$500,0),MATCH(resource!BZ$2,INDIRECT("day_wise_sales_data!$B$1:$BZ$1"),0)),0)</f>
        <v>0</v>
      </c>
      <c r="CA682" s="3">
        <f ca="1">IFERROR(INDEX(INDIRECT("day_wise_sales_data!$B$2:$BZ$599"),MATCH(resource!$CC682,day_wise_sales_data!$A$2:$A$500,0),MATCH(resource!CA$2,INDIRECT("day_wise_sales_data!$B$1:$BZ$1"),0)),0)</f>
        <v>0</v>
      </c>
      <c r="CC682" s="4">
        <f>sales_data!H681</f>
        <v>0</v>
      </c>
      <c r="CD682" s="1">
        <v>680</v>
      </c>
      <c r="CE682" s="1" t="str">
        <f>IF(AQ682=report!$AQ$3,resource!CD682,"")</f>
        <v/>
      </c>
      <c r="CF682" s="5" t="str">
        <f>IFERROR(SMALL($CE$3:$CE$1001,ROWS($CE$3:CE682)),"")</f>
        <v/>
      </c>
      <c r="CH682">
        <f>IFERROR(VLOOKUP($CC682,data_pull!$E$22:$G$700,2,0),0)</f>
        <v>0</v>
      </c>
      <c r="DK682" s="3" t="str">
        <f>IFERROR(INDEX(COD_SALES!$B$5:$Z$500,MATCH(resource!$CC682,COD_SALES!$A$5:$A$500,0),MATCH(resource!DK$2,COD_SALES!$B$4:$Z$4,0)),"")</f>
        <v/>
      </c>
      <c r="DL682" s="3" t="str">
        <f>IFERROR(INDEX(COD_SALES!$B$5:$Z$500,MATCH(resource!$CC682,COD_SALES!$A$5:$A$500,0),MATCH(resource!DL$2,COD_SALES!$B$4:$Z$4,0)),"")</f>
        <v/>
      </c>
      <c r="DM682" s="3" t="str">
        <f>IFERROR(INDEX(COD_SALES!$B$5:$Z$500,MATCH(resource!$CC682,COD_SALES!$A$5:$A$500,0),MATCH(resource!DM$2,COD_SALES!$B$4:$Z$4,0)),"")</f>
        <v/>
      </c>
      <c r="DN682" s="3" t="str">
        <f>IFERROR(INDEX(COD_SALES!$B$5:$Z$500,MATCH(resource!$CC682,COD_SALES!$A$5:$A$500,0),MATCH(resource!DN$2,COD_SALES!$B$4:$Z$4,0)),"")</f>
        <v/>
      </c>
      <c r="DO682" s="3" t="str">
        <f>IFERROR(INDEX(COD_SALES!$B$5:$Z$500,MATCH(resource!$CC682,COD_SALES!$A$5:$A$500,0),MATCH(resource!DO$2,COD_SALES!$B$4:$Z$4,0)),"")</f>
        <v/>
      </c>
      <c r="DP682" s="3" t="str">
        <f>IFERROR(INDEX(COD_SALES!$B$5:$Z$500,MATCH(resource!$CC682,COD_SALES!$A$5:$A$500,0),MATCH(resource!DP$2,COD_SALES!$B$4:$Z$4,0)),"")</f>
        <v/>
      </c>
      <c r="DQ682" s="3" t="str">
        <f>IFERROR(INDEX(COD_SALES!$B$5:$Z$500,MATCH(resource!$CC682,COD_SALES!$A$5:$A$500,0),MATCH(resource!DQ$2,COD_SALES!$B$4:$Z$4,0)),"")</f>
        <v/>
      </c>
      <c r="DR682" s="3" t="str">
        <f>IFERROR(INDEX(COD_SALES!$B$5:$Z$500,MATCH(resource!$CC682,COD_SALES!$A$5:$A$500,0),MATCH(resource!DR$2,COD_SALES!$B$4:$Z$4,0)),"")</f>
        <v/>
      </c>
      <c r="DS682" s="3" t="str">
        <f>IFERROR(INDEX(COD_SALES!$B$5:$Z$500,MATCH(resource!$CC682,COD_SALES!$A$5:$A$500,0),MATCH(resource!DS$2,COD_SALES!$B$4:$Z$4,0)),"")</f>
        <v/>
      </c>
      <c r="DT682" s="3" t="str">
        <f>IFERROR(INDEX(COD_SALES!$B$5:$Z$500,MATCH(resource!$CC682,COD_SALES!$A$5:$A$500,0),MATCH(resource!DT$2,COD_SALES!$B$4:$Z$4,0)),"")</f>
        <v/>
      </c>
      <c r="DU682" s="3" t="str">
        <f>IFERROR(INDEX(COD_SALES!$B$5:$Z$500,MATCH(resource!$CC682,COD_SALES!$A$5:$A$500,0),MATCH(resource!DU$2,COD_SALES!$B$4:$Z$4,0)),"")</f>
        <v/>
      </c>
      <c r="DV682" s="3" t="str">
        <f>IFERROR(INDEX(COD_SALES!$B$5:$Z$500,MATCH(resource!$CC682,COD_SALES!$A$5:$A$500,0),MATCH(resource!DV$2,COD_SALES!$B$4:$Z$4,0)),"")</f>
        <v/>
      </c>
      <c r="DW682" s="3" t="str">
        <f>IFERROR(INDEX(COD_SALES!$B$5:$Z$500,MATCH(resource!$CC682,COD_SALES!$A$5:$A$500,0),MATCH(resource!DW$2,COD_SALES!$B$4:$Z$4,0)),"")</f>
        <v/>
      </c>
      <c r="DX682" s="3" t="str">
        <f>IFERROR(INDEX(COD_SALES!$B$5:$Z$500,MATCH(resource!$CC682,COD_SALES!$A$5:$A$500,0),MATCH(resource!DX$2,COD_SALES!$B$4:$Z$4,0)),"")</f>
        <v/>
      </c>
      <c r="DY682" s="3" t="str">
        <f>IFERROR(INDEX(COD_SALES!$B$5:$Z$500,MATCH(resource!$CC682,COD_SALES!$A$5:$A$500,0),MATCH(resource!DY$2,COD_SALES!$B$4:$Z$4,0)),"")</f>
        <v/>
      </c>
      <c r="DZ682" s="3" t="str">
        <f>IFERROR(INDEX(COD_SALES!$B$5:$Z$500,MATCH(resource!$CC682,COD_SALES!$A$5:$A$500,0),MATCH(resource!DZ$2,COD_SALES!$B$4:$Z$4,0)),"")</f>
        <v/>
      </c>
      <c r="EA682" s="3" t="str">
        <f>IFERROR(INDEX(COD_SALES!$B$5:$Z$500,MATCH(resource!$CC682,COD_SALES!$A$5:$A$500,0),MATCH(resource!EA$2,COD_SALES!$B$4:$Z$4,0)),"")</f>
        <v/>
      </c>
      <c r="EB682" s="3">
        <f t="shared" si="136"/>
        <v>0</v>
      </c>
      <c r="EW682" s="3">
        <f>IFERROR(VLOOKUP(CC682,data_pull!$AO$25:$AR$546,2,0),0)</f>
        <v>0</v>
      </c>
      <c r="EX682" s="1">
        <f>IFERROR(VLOOKUP(CC682,data_pull!$AO$25:$AR$546,4,0),0)</f>
        <v>0</v>
      </c>
    </row>
    <row r="683" spans="13:154" x14ac:dyDescent="0.25"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4">
        <f>sales_data!B682</f>
        <v>0</v>
      </c>
      <c r="AR683" s="4">
        <f>sales_data!C682</f>
        <v>0</v>
      </c>
      <c r="AS683" s="5" t="str">
        <f t="shared" si="135"/>
        <v/>
      </c>
      <c r="AT683" s="4">
        <f>sales_data!I682</f>
        <v>0</v>
      </c>
      <c r="AU683" s="4">
        <f>sales_data!W682</f>
        <v>0</v>
      </c>
      <c r="AV683" s="1">
        <f>sales_data!N682</f>
        <v>0</v>
      </c>
      <c r="AW683" s="1">
        <f>sales_data!P682</f>
        <v>0</v>
      </c>
      <c r="AX683" s="3">
        <f ca="1">IFERROR(INDEX(INDIRECT("day_wise_sales_data!$B$2:$BZ$599"),MATCH(resource!$CC683,day_wise_sales_data!$A$2:$A$500,0),MATCH(resource!AX$2,INDIRECT("day_wise_sales_data!$B$1:$BZ$1"),0)),0)</f>
        <v>0</v>
      </c>
      <c r="AY683" s="3">
        <f ca="1">IFERROR(INDEX(INDIRECT("day_wise_sales_data!$B$2:$BZ$599"),MATCH(resource!$CC683,day_wise_sales_data!$A$2:$A$500,0),MATCH(resource!AY$2,INDIRECT("day_wise_sales_data!$B$1:$BZ$1"),0)),0)</f>
        <v>0</v>
      </c>
      <c r="AZ683" s="3">
        <f ca="1">IFERROR(INDEX(INDIRECT("day_wise_sales_data!$B$2:$BZ$599"),MATCH(resource!$CC683,day_wise_sales_data!$A$2:$A$500,0),MATCH(resource!AZ$2,INDIRECT("day_wise_sales_data!$B$1:$BZ$1"),0)),0)</f>
        <v>0</v>
      </c>
      <c r="BA683" s="3">
        <f ca="1">IFERROR(INDEX(INDIRECT("day_wise_sales_data!$B$2:$BZ$599"),MATCH(resource!$CC683,day_wise_sales_data!$A$2:$A$500,0),MATCH(resource!BA$2,INDIRECT("day_wise_sales_data!$B$1:$BZ$1"),0)),0)</f>
        <v>0</v>
      </c>
      <c r="BB683" s="3">
        <f ca="1">IFERROR(INDEX(INDIRECT("day_wise_sales_data!$B$2:$BZ$599"),MATCH(resource!$CC683,day_wise_sales_data!$A$2:$A$500,0),MATCH(resource!BB$2,INDIRECT("day_wise_sales_data!$B$1:$BZ$1"),0)),0)</f>
        <v>0</v>
      </c>
      <c r="BC683" s="3">
        <f ca="1">IFERROR(INDEX(INDIRECT("day_wise_sales_data!$B$2:$BZ$599"),MATCH(resource!$CC683,day_wise_sales_data!$A$2:$A$500,0),MATCH(resource!BC$2,INDIRECT("day_wise_sales_data!$B$1:$BZ$1"),0)),0)</f>
        <v>0</v>
      </c>
      <c r="BD683" s="3">
        <f ca="1">IFERROR(INDEX(INDIRECT("day_wise_sales_data!$B$2:$BZ$599"),MATCH(resource!$CC683,day_wise_sales_data!$A$2:$A$500,0),MATCH(resource!BD$2,INDIRECT("day_wise_sales_data!$B$1:$BZ$1"),0)),0)</f>
        <v>0</v>
      </c>
      <c r="BE683" s="3">
        <f ca="1">IFERROR(INDEX(INDIRECT("day_wise_sales_data!$B$2:$BZ$599"),MATCH(resource!$CC683,day_wise_sales_data!$A$2:$A$500,0),MATCH(resource!BE$2,INDIRECT("day_wise_sales_data!$B$1:$BZ$1"),0)),0)</f>
        <v>0</v>
      </c>
      <c r="BF683" s="3">
        <f ca="1">IFERROR(INDEX(INDIRECT("day_wise_sales_data!$B$2:$BZ$599"),MATCH(resource!$CC683,day_wise_sales_data!$A$2:$A$500,0),MATCH(resource!BF$2,INDIRECT("day_wise_sales_data!$B$1:$BZ$1"),0)),0)</f>
        <v>0</v>
      </c>
      <c r="BG683" s="3">
        <f ca="1">IFERROR(INDEX(INDIRECT("day_wise_sales_data!$B$2:$BZ$599"),MATCH(resource!$CC683,day_wise_sales_data!$A$2:$A$500,0),MATCH(resource!BG$2,INDIRECT("day_wise_sales_data!$B$1:$BZ$1"),0)),0)</f>
        <v>0</v>
      </c>
      <c r="BH683" s="3">
        <f ca="1">IFERROR(INDEX(INDIRECT("day_wise_sales_data!$B$2:$BZ$599"),MATCH(resource!$CC683,day_wise_sales_data!$A$2:$A$500,0),MATCH(resource!BH$2,INDIRECT("day_wise_sales_data!$B$1:$BZ$1"),0)),0)</f>
        <v>0</v>
      </c>
      <c r="BI683" s="3">
        <f ca="1">IFERROR(INDEX(INDIRECT("day_wise_sales_data!$B$2:$BZ$599"),MATCH(resource!$CC683,day_wise_sales_data!$A$2:$A$500,0),MATCH(resource!BI$2,INDIRECT("day_wise_sales_data!$B$1:$BZ$1"),0)),0)</f>
        <v>0</v>
      </c>
      <c r="BJ683" s="3">
        <f ca="1">IFERROR(INDEX(INDIRECT("day_wise_sales_data!$B$2:$BZ$599"),MATCH(resource!$CC683,day_wise_sales_data!$A$2:$A$500,0),MATCH(resource!BJ$2,INDIRECT("day_wise_sales_data!$B$1:$BZ$1"),0)),0)</f>
        <v>0</v>
      </c>
      <c r="BK683" s="3">
        <f ca="1">IFERROR(INDEX(INDIRECT("day_wise_sales_data!$B$2:$BZ$599"),MATCH(resource!$CC683,day_wise_sales_data!$A$2:$A$500,0),MATCH(resource!BK$2,INDIRECT("day_wise_sales_data!$B$1:$BZ$1"),0)),0)</f>
        <v>0</v>
      </c>
      <c r="BL683" s="3">
        <f ca="1">IFERROR(INDEX(INDIRECT("day_wise_sales_data!$B$2:$BZ$599"),MATCH(resource!$CC683,day_wise_sales_data!$A$2:$A$500,0),MATCH(resource!BL$2,INDIRECT("day_wise_sales_data!$B$1:$BZ$1"),0)),0)</f>
        <v>0</v>
      </c>
      <c r="BM683" s="3">
        <f ca="1">IFERROR(INDEX(INDIRECT("day_wise_sales_data!$B$2:$BZ$599"),MATCH(resource!$CC683,day_wise_sales_data!$A$2:$A$500,0),MATCH(resource!BM$2,INDIRECT("day_wise_sales_data!$B$1:$BZ$1"),0)),0)</f>
        <v>0</v>
      </c>
      <c r="BN683" s="3">
        <f ca="1">IFERROR(INDEX(INDIRECT("day_wise_sales_data!$B$2:$BZ$599"),MATCH(resource!$CC683,day_wise_sales_data!$A$2:$A$500,0),MATCH(resource!BN$2,INDIRECT("day_wise_sales_data!$B$1:$BZ$1"),0)),0)</f>
        <v>0</v>
      </c>
      <c r="BO683" s="3">
        <f ca="1">IFERROR(INDEX(INDIRECT("day_wise_sales_data!$B$2:$BZ$599"),MATCH(resource!$CC683,day_wise_sales_data!$A$2:$A$500,0),MATCH(resource!BO$2,INDIRECT("day_wise_sales_data!$B$1:$BZ$1"),0)),0)</f>
        <v>0</v>
      </c>
      <c r="BP683" s="3">
        <f ca="1">IFERROR(INDEX(INDIRECT("day_wise_sales_data!$B$2:$BZ$599"),MATCH(resource!$CC683,day_wise_sales_data!$A$2:$A$500,0),MATCH(resource!BP$2,INDIRECT("day_wise_sales_data!$B$1:$BZ$1"),0)),0)</f>
        <v>0</v>
      </c>
      <c r="BQ683" s="3">
        <f ca="1">IFERROR(INDEX(INDIRECT("day_wise_sales_data!$B$2:$BZ$599"),MATCH(resource!$CC683,day_wise_sales_data!$A$2:$A$500,0),MATCH(resource!BQ$2,INDIRECT("day_wise_sales_data!$B$1:$BZ$1"),0)),0)</f>
        <v>0</v>
      </c>
      <c r="BR683" s="3">
        <f ca="1">IFERROR(INDEX(INDIRECT("day_wise_sales_data!$B$2:$BZ$599"),MATCH(resource!$CC683,day_wise_sales_data!$A$2:$A$500,0),MATCH(resource!BR$2,INDIRECT("day_wise_sales_data!$B$1:$BZ$1"),0)),0)</f>
        <v>0</v>
      </c>
      <c r="BS683" s="3">
        <f ca="1">IFERROR(INDEX(INDIRECT("day_wise_sales_data!$B$2:$BZ$599"),MATCH(resource!$CC683,day_wise_sales_data!$A$2:$A$500,0),MATCH(resource!BS$2,INDIRECT("day_wise_sales_data!$B$1:$BZ$1"),0)),0)</f>
        <v>0</v>
      </c>
      <c r="BT683" s="3">
        <f ca="1">IFERROR(INDEX(INDIRECT("day_wise_sales_data!$B$2:$BZ$599"),MATCH(resource!$CC683,day_wise_sales_data!$A$2:$A$500,0),MATCH(resource!BT$2,INDIRECT("day_wise_sales_data!$B$1:$BZ$1"),0)),0)</f>
        <v>0</v>
      </c>
      <c r="BU683" s="3">
        <f ca="1">IFERROR(INDEX(INDIRECT("day_wise_sales_data!$B$2:$BZ$599"),MATCH(resource!$CC683,day_wise_sales_data!$A$2:$A$500,0),MATCH(resource!BU$2,INDIRECT("day_wise_sales_data!$B$1:$BZ$1"),0)),0)</f>
        <v>0</v>
      </c>
      <c r="BV683" s="3">
        <f ca="1">IFERROR(INDEX(INDIRECT("day_wise_sales_data!$B$2:$BZ$599"),MATCH(resource!$CC683,day_wise_sales_data!$A$2:$A$500,0),MATCH(resource!BV$2,INDIRECT("day_wise_sales_data!$B$1:$BZ$1"),0)),0)</f>
        <v>0</v>
      </c>
      <c r="BW683" s="3">
        <f ca="1">IFERROR(INDEX(INDIRECT("day_wise_sales_data!$B$2:$BZ$599"),MATCH(resource!$CC683,day_wise_sales_data!$A$2:$A$500,0),MATCH(resource!BW$2,INDIRECT("day_wise_sales_data!$B$1:$BZ$1"),0)),0)</f>
        <v>0</v>
      </c>
      <c r="BX683" s="3">
        <f ca="1">IFERROR(INDEX(INDIRECT("day_wise_sales_data!$B$2:$BZ$599"),MATCH(resource!$CC683,day_wise_sales_data!$A$2:$A$500,0),MATCH(resource!BX$2,INDIRECT("day_wise_sales_data!$B$1:$BZ$1"),0)),0)</f>
        <v>0</v>
      </c>
      <c r="BY683" s="3">
        <f ca="1">IFERROR(INDEX(INDIRECT("day_wise_sales_data!$B$2:$BZ$599"),MATCH(resource!$CC683,day_wise_sales_data!$A$2:$A$500,0),MATCH(resource!BY$2,INDIRECT("day_wise_sales_data!$B$1:$BZ$1"),0)),0)</f>
        <v>0</v>
      </c>
      <c r="BZ683" s="3">
        <f ca="1">IFERROR(INDEX(INDIRECT("day_wise_sales_data!$B$2:$BZ$599"),MATCH(resource!$CC683,day_wise_sales_data!$A$2:$A$500,0),MATCH(resource!BZ$2,INDIRECT("day_wise_sales_data!$B$1:$BZ$1"),0)),0)</f>
        <v>0</v>
      </c>
      <c r="CA683" s="3">
        <f ca="1">IFERROR(INDEX(INDIRECT("day_wise_sales_data!$B$2:$BZ$599"),MATCH(resource!$CC683,day_wise_sales_data!$A$2:$A$500,0),MATCH(resource!CA$2,INDIRECT("day_wise_sales_data!$B$1:$BZ$1"),0)),0)</f>
        <v>0</v>
      </c>
      <c r="CC683" s="4">
        <f>sales_data!H682</f>
        <v>0</v>
      </c>
      <c r="CD683" s="1">
        <v>681</v>
      </c>
      <c r="CE683" s="1" t="str">
        <f>IF(AQ683=report!$AQ$3,resource!CD683,"")</f>
        <v/>
      </c>
      <c r="CF683" s="5" t="str">
        <f>IFERROR(SMALL($CE$3:$CE$1001,ROWS($CE$3:CE683)),"")</f>
        <v/>
      </c>
      <c r="CH683">
        <f>IFERROR(VLOOKUP($CC683,data_pull!$E$22:$G$700,2,0),0)</f>
        <v>0</v>
      </c>
      <c r="DK683" s="3" t="str">
        <f>IFERROR(INDEX(COD_SALES!$B$5:$Z$500,MATCH(resource!$CC683,COD_SALES!$A$5:$A$500,0),MATCH(resource!DK$2,COD_SALES!$B$4:$Z$4,0)),"")</f>
        <v/>
      </c>
      <c r="DL683" s="3" t="str">
        <f>IFERROR(INDEX(COD_SALES!$B$5:$Z$500,MATCH(resource!$CC683,COD_SALES!$A$5:$A$500,0),MATCH(resource!DL$2,COD_SALES!$B$4:$Z$4,0)),"")</f>
        <v/>
      </c>
      <c r="DM683" s="3" t="str">
        <f>IFERROR(INDEX(COD_SALES!$B$5:$Z$500,MATCH(resource!$CC683,COD_SALES!$A$5:$A$500,0),MATCH(resource!DM$2,COD_SALES!$B$4:$Z$4,0)),"")</f>
        <v/>
      </c>
      <c r="DN683" s="3" t="str">
        <f>IFERROR(INDEX(COD_SALES!$B$5:$Z$500,MATCH(resource!$CC683,COD_SALES!$A$5:$A$500,0),MATCH(resource!DN$2,COD_SALES!$B$4:$Z$4,0)),"")</f>
        <v/>
      </c>
      <c r="DO683" s="3" t="str">
        <f>IFERROR(INDEX(COD_SALES!$B$5:$Z$500,MATCH(resource!$CC683,COD_SALES!$A$5:$A$500,0),MATCH(resource!DO$2,COD_SALES!$B$4:$Z$4,0)),"")</f>
        <v/>
      </c>
      <c r="DP683" s="3" t="str">
        <f>IFERROR(INDEX(COD_SALES!$B$5:$Z$500,MATCH(resource!$CC683,COD_SALES!$A$5:$A$500,0),MATCH(resource!DP$2,COD_SALES!$B$4:$Z$4,0)),"")</f>
        <v/>
      </c>
      <c r="DQ683" s="3" t="str">
        <f>IFERROR(INDEX(COD_SALES!$B$5:$Z$500,MATCH(resource!$CC683,COD_SALES!$A$5:$A$500,0),MATCH(resource!DQ$2,COD_SALES!$B$4:$Z$4,0)),"")</f>
        <v/>
      </c>
      <c r="DR683" s="3" t="str">
        <f>IFERROR(INDEX(COD_SALES!$B$5:$Z$500,MATCH(resource!$CC683,COD_SALES!$A$5:$A$500,0),MATCH(resource!DR$2,COD_SALES!$B$4:$Z$4,0)),"")</f>
        <v/>
      </c>
      <c r="DS683" s="3" t="str">
        <f>IFERROR(INDEX(COD_SALES!$B$5:$Z$500,MATCH(resource!$CC683,COD_SALES!$A$5:$A$500,0),MATCH(resource!DS$2,COD_SALES!$B$4:$Z$4,0)),"")</f>
        <v/>
      </c>
      <c r="DT683" s="3" t="str">
        <f>IFERROR(INDEX(COD_SALES!$B$5:$Z$500,MATCH(resource!$CC683,COD_SALES!$A$5:$A$500,0),MATCH(resource!DT$2,COD_SALES!$B$4:$Z$4,0)),"")</f>
        <v/>
      </c>
      <c r="DU683" s="3" t="str">
        <f>IFERROR(INDEX(COD_SALES!$B$5:$Z$500,MATCH(resource!$CC683,COD_SALES!$A$5:$A$500,0),MATCH(resource!DU$2,COD_SALES!$B$4:$Z$4,0)),"")</f>
        <v/>
      </c>
      <c r="DV683" s="3" t="str">
        <f>IFERROR(INDEX(COD_SALES!$B$5:$Z$500,MATCH(resource!$CC683,COD_SALES!$A$5:$A$500,0),MATCH(resource!DV$2,COD_SALES!$B$4:$Z$4,0)),"")</f>
        <v/>
      </c>
      <c r="DW683" s="3" t="str">
        <f>IFERROR(INDEX(COD_SALES!$B$5:$Z$500,MATCH(resource!$CC683,COD_SALES!$A$5:$A$500,0),MATCH(resource!DW$2,COD_SALES!$B$4:$Z$4,0)),"")</f>
        <v/>
      </c>
      <c r="DX683" s="3" t="str">
        <f>IFERROR(INDEX(COD_SALES!$B$5:$Z$500,MATCH(resource!$CC683,COD_SALES!$A$5:$A$500,0),MATCH(resource!DX$2,COD_SALES!$B$4:$Z$4,0)),"")</f>
        <v/>
      </c>
      <c r="DY683" s="3" t="str">
        <f>IFERROR(INDEX(COD_SALES!$B$5:$Z$500,MATCH(resource!$CC683,COD_SALES!$A$5:$A$500,0),MATCH(resource!DY$2,COD_SALES!$B$4:$Z$4,0)),"")</f>
        <v/>
      </c>
      <c r="DZ683" s="3" t="str">
        <f>IFERROR(INDEX(COD_SALES!$B$5:$Z$500,MATCH(resource!$CC683,COD_SALES!$A$5:$A$500,0),MATCH(resource!DZ$2,COD_SALES!$B$4:$Z$4,0)),"")</f>
        <v/>
      </c>
      <c r="EA683" s="3" t="str">
        <f>IFERROR(INDEX(COD_SALES!$B$5:$Z$500,MATCH(resource!$CC683,COD_SALES!$A$5:$A$500,0),MATCH(resource!EA$2,COD_SALES!$B$4:$Z$4,0)),"")</f>
        <v/>
      </c>
      <c r="EB683" s="3">
        <f t="shared" si="136"/>
        <v>0</v>
      </c>
      <c r="EW683" s="3">
        <f>IFERROR(VLOOKUP(CC683,data_pull!$AO$25:$AR$546,2,0),0)</f>
        <v>0</v>
      </c>
      <c r="EX683" s="1">
        <f>IFERROR(VLOOKUP(CC683,data_pull!$AO$25:$AR$546,4,0),0)</f>
        <v>0</v>
      </c>
    </row>
    <row r="684" spans="13:154" x14ac:dyDescent="0.25"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4">
        <f>sales_data!B683</f>
        <v>0</v>
      </c>
      <c r="AR684" s="4">
        <f>sales_data!C683</f>
        <v>0</v>
      </c>
      <c r="AS684" s="5" t="str">
        <f t="shared" si="135"/>
        <v/>
      </c>
      <c r="AT684" s="4">
        <f>sales_data!I683</f>
        <v>0</v>
      </c>
      <c r="AU684" s="4">
        <f>sales_data!W683</f>
        <v>0</v>
      </c>
      <c r="AV684" s="1">
        <f>sales_data!N683</f>
        <v>0</v>
      </c>
      <c r="AW684" s="1">
        <f>sales_data!P683</f>
        <v>0</v>
      </c>
      <c r="AX684" s="3">
        <f ca="1">IFERROR(INDEX(INDIRECT("day_wise_sales_data!$B$2:$BZ$599"),MATCH(resource!$CC684,day_wise_sales_data!$A$2:$A$500,0),MATCH(resource!AX$2,INDIRECT("day_wise_sales_data!$B$1:$BZ$1"),0)),0)</f>
        <v>0</v>
      </c>
      <c r="AY684" s="3">
        <f ca="1">IFERROR(INDEX(INDIRECT("day_wise_sales_data!$B$2:$BZ$599"),MATCH(resource!$CC684,day_wise_sales_data!$A$2:$A$500,0),MATCH(resource!AY$2,INDIRECT("day_wise_sales_data!$B$1:$BZ$1"),0)),0)</f>
        <v>0</v>
      </c>
      <c r="AZ684" s="3">
        <f ca="1">IFERROR(INDEX(INDIRECT("day_wise_sales_data!$B$2:$BZ$599"),MATCH(resource!$CC684,day_wise_sales_data!$A$2:$A$500,0),MATCH(resource!AZ$2,INDIRECT("day_wise_sales_data!$B$1:$BZ$1"),0)),0)</f>
        <v>0</v>
      </c>
      <c r="BA684" s="3">
        <f ca="1">IFERROR(INDEX(INDIRECT("day_wise_sales_data!$B$2:$BZ$599"),MATCH(resource!$CC684,day_wise_sales_data!$A$2:$A$500,0),MATCH(resource!BA$2,INDIRECT("day_wise_sales_data!$B$1:$BZ$1"),0)),0)</f>
        <v>0</v>
      </c>
      <c r="BB684" s="3">
        <f ca="1">IFERROR(INDEX(INDIRECT("day_wise_sales_data!$B$2:$BZ$599"),MATCH(resource!$CC684,day_wise_sales_data!$A$2:$A$500,0),MATCH(resource!BB$2,INDIRECT("day_wise_sales_data!$B$1:$BZ$1"),0)),0)</f>
        <v>0</v>
      </c>
      <c r="BC684" s="3">
        <f ca="1">IFERROR(INDEX(INDIRECT("day_wise_sales_data!$B$2:$BZ$599"),MATCH(resource!$CC684,day_wise_sales_data!$A$2:$A$500,0),MATCH(resource!BC$2,INDIRECT("day_wise_sales_data!$B$1:$BZ$1"),0)),0)</f>
        <v>0</v>
      </c>
      <c r="BD684" s="3">
        <f ca="1">IFERROR(INDEX(INDIRECT("day_wise_sales_data!$B$2:$BZ$599"),MATCH(resource!$CC684,day_wise_sales_data!$A$2:$A$500,0),MATCH(resource!BD$2,INDIRECT("day_wise_sales_data!$B$1:$BZ$1"),0)),0)</f>
        <v>0</v>
      </c>
      <c r="BE684" s="3">
        <f ca="1">IFERROR(INDEX(INDIRECT("day_wise_sales_data!$B$2:$BZ$599"),MATCH(resource!$CC684,day_wise_sales_data!$A$2:$A$500,0),MATCH(resource!BE$2,INDIRECT("day_wise_sales_data!$B$1:$BZ$1"),0)),0)</f>
        <v>0</v>
      </c>
      <c r="BF684" s="3">
        <f ca="1">IFERROR(INDEX(INDIRECT("day_wise_sales_data!$B$2:$BZ$599"),MATCH(resource!$CC684,day_wise_sales_data!$A$2:$A$500,0),MATCH(resource!BF$2,INDIRECT("day_wise_sales_data!$B$1:$BZ$1"),0)),0)</f>
        <v>0</v>
      </c>
      <c r="BG684" s="3">
        <f ca="1">IFERROR(INDEX(INDIRECT("day_wise_sales_data!$B$2:$BZ$599"),MATCH(resource!$CC684,day_wise_sales_data!$A$2:$A$500,0),MATCH(resource!BG$2,INDIRECT("day_wise_sales_data!$B$1:$BZ$1"),0)),0)</f>
        <v>0</v>
      </c>
      <c r="BH684" s="3">
        <f ca="1">IFERROR(INDEX(INDIRECT("day_wise_sales_data!$B$2:$BZ$599"),MATCH(resource!$CC684,day_wise_sales_data!$A$2:$A$500,0),MATCH(resource!BH$2,INDIRECT("day_wise_sales_data!$B$1:$BZ$1"),0)),0)</f>
        <v>0</v>
      </c>
      <c r="BI684" s="3">
        <f ca="1">IFERROR(INDEX(INDIRECT("day_wise_sales_data!$B$2:$BZ$599"),MATCH(resource!$CC684,day_wise_sales_data!$A$2:$A$500,0),MATCH(resource!BI$2,INDIRECT("day_wise_sales_data!$B$1:$BZ$1"),0)),0)</f>
        <v>0</v>
      </c>
      <c r="BJ684" s="3">
        <f ca="1">IFERROR(INDEX(INDIRECT("day_wise_sales_data!$B$2:$BZ$599"),MATCH(resource!$CC684,day_wise_sales_data!$A$2:$A$500,0),MATCH(resource!BJ$2,INDIRECT("day_wise_sales_data!$B$1:$BZ$1"),0)),0)</f>
        <v>0</v>
      </c>
      <c r="BK684" s="3">
        <f ca="1">IFERROR(INDEX(INDIRECT("day_wise_sales_data!$B$2:$BZ$599"),MATCH(resource!$CC684,day_wise_sales_data!$A$2:$A$500,0),MATCH(resource!BK$2,INDIRECT("day_wise_sales_data!$B$1:$BZ$1"),0)),0)</f>
        <v>0</v>
      </c>
      <c r="BL684" s="3">
        <f ca="1">IFERROR(INDEX(INDIRECT("day_wise_sales_data!$B$2:$BZ$599"),MATCH(resource!$CC684,day_wise_sales_data!$A$2:$A$500,0),MATCH(resource!BL$2,INDIRECT("day_wise_sales_data!$B$1:$BZ$1"),0)),0)</f>
        <v>0</v>
      </c>
      <c r="BM684" s="3">
        <f ca="1">IFERROR(INDEX(INDIRECT("day_wise_sales_data!$B$2:$BZ$599"),MATCH(resource!$CC684,day_wise_sales_data!$A$2:$A$500,0),MATCH(resource!BM$2,INDIRECT("day_wise_sales_data!$B$1:$BZ$1"),0)),0)</f>
        <v>0</v>
      </c>
      <c r="BN684" s="3">
        <f ca="1">IFERROR(INDEX(INDIRECT("day_wise_sales_data!$B$2:$BZ$599"),MATCH(resource!$CC684,day_wise_sales_data!$A$2:$A$500,0),MATCH(resource!BN$2,INDIRECT("day_wise_sales_data!$B$1:$BZ$1"),0)),0)</f>
        <v>0</v>
      </c>
      <c r="BO684" s="3">
        <f ca="1">IFERROR(INDEX(INDIRECT("day_wise_sales_data!$B$2:$BZ$599"),MATCH(resource!$CC684,day_wise_sales_data!$A$2:$A$500,0),MATCH(resource!BO$2,INDIRECT("day_wise_sales_data!$B$1:$BZ$1"),0)),0)</f>
        <v>0</v>
      </c>
      <c r="BP684" s="3">
        <f ca="1">IFERROR(INDEX(INDIRECT("day_wise_sales_data!$B$2:$BZ$599"),MATCH(resource!$CC684,day_wise_sales_data!$A$2:$A$500,0),MATCH(resource!BP$2,INDIRECT("day_wise_sales_data!$B$1:$BZ$1"),0)),0)</f>
        <v>0</v>
      </c>
      <c r="BQ684" s="3">
        <f ca="1">IFERROR(INDEX(INDIRECT("day_wise_sales_data!$B$2:$BZ$599"),MATCH(resource!$CC684,day_wise_sales_data!$A$2:$A$500,0),MATCH(resource!BQ$2,INDIRECT("day_wise_sales_data!$B$1:$BZ$1"),0)),0)</f>
        <v>0</v>
      </c>
      <c r="BR684" s="3">
        <f ca="1">IFERROR(INDEX(INDIRECT("day_wise_sales_data!$B$2:$BZ$599"),MATCH(resource!$CC684,day_wise_sales_data!$A$2:$A$500,0),MATCH(resource!BR$2,INDIRECT("day_wise_sales_data!$B$1:$BZ$1"),0)),0)</f>
        <v>0</v>
      </c>
      <c r="BS684" s="3">
        <f ca="1">IFERROR(INDEX(INDIRECT("day_wise_sales_data!$B$2:$BZ$599"),MATCH(resource!$CC684,day_wise_sales_data!$A$2:$A$500,0),MATCH(resource!BS$2,INDIRECT("day_wise_sales_data!$B$1:$BZ$1"),0)),0)</f>
        <v>0</v>
      </c>
      <c r="BT684" s="3">
        <f ca="1">IFERROR(INDEX(INDIRECT("day_wise_sales_data!$B$2:$BZ$599"),MATCH(resource!$CC684,day_wise_sales_data!$A$2:$A$500,0),MATCH(resource!BT$2,INDIRECT("day_wise_sales_data!$B$1:$BZ$1"),0)),0)</f>
        <v>0</v>
      </c>
      <c r="BU684" s="3">
        <f ca="1">IFERROR(INDEX(INDIRECT("day_wise_sales_data!$B$2:$BZ$599"),MATCH(resource!$CC684,day_wise_sales_data!$A$2:$A$500,0),MATCH(resource!BU$2,INDIRECT("day_wise_sales_data!$B$1:$BZ$1"),0)),0)</f>
        <v>0</v>
      </c>
      <c r="BV684" s="3">
        <f ca="1">IFERROR(INDEX(INDIRECT("day_wise_sales_data!$B$2:$BZ$599"),MATCH(resource!$CC684,day_wise_sales_data!$A$2:$A$500,0),MATCH(resource!BV$2,INDIRECT("day_wise_sales_data!$B$1:$BZ$1"),0)),0)</f>
        <v>0</v>
      </c>
      <c r="BW684" s="3">
        <f ca="1">IFERROR(INDEX(INDIRECT("day_wise_sales_data!$B$2:$BZ$599"),MATCH(resource!$CC684,day_wise_sales_data!$A$2:$A$500,0),MATCH(resource!BW$2,INDIRECT("day_wise_sales_data!$B$1:$BZ$1"),0)),0)</f>
        <v>0</v>
      </c>
      <c r="BX684" s="3">
        <f ca="1">IFERROR(INDEX(INDIRECT("day_wise_sales_data!$B$2:$BZ$599"),MATCH(resource!$CC684,day_wise_sales_data!$A$2:$A$500,0),MATCH(resource!BX$2,INDIRECT("day_wise_sales_data!$B$1:$BZ$1"),0)),0)</f>
        <v>0</v>
      </c>
      <c r="BY684" s="3">
        <f ca="1">IFERROR(INDEX(INDIRECT("day_wise_sales_data!$B$2:$BZ$599"),MATCH(resource!$CC684,day_wise_sales_data!$A$2:$A$500,0),MATCH(resource!BY$2,INDIRECT("day_wise_sales_data!$B$1:$BZ$1"),0)),0)</f>
        <v>0</v>
      </c>
      <c r="BZ684" s="3">
        <f ca="1">IFERROR(INDEX(INDIRECT("day_wise_sales_data!$B$2:$BZ$599"),MATCH(resource!$CC684,day_wise_sales_data!$A$2:$A$500,0),MATCH(resource!BZ$2,INDIRECT("day_wise_sales_data!$B$1:$BZ$1"),0)),0)</f>
        <v>0</v>
      </c>
      <c r="CA684" s="3">
        <f ca="1">IFERROR(INDEX(INDIRECT("day_wise_sales_data!$B$2:$BZ$599"),MATCH(resource!$CC684,day_wise_sales_data!$A$2:$A$500,0),MATCH(resource!CA$2,INDIRECT("day_wise_sales_data!$B$1:$BZ$1"),0)),0)</f>
        <v>0</v>
      </c>
      <c r="CC684" s="4">
        <f>sales_data!H683</f>
        <v>0</v>
      </c>
      <c r="CD684" s="1">
        <v>682</v>
      </c>
      <c r="CE684" s="1" t="str">
        <f>IF(AQ684=report!$AQ$3,resource!CD684,"")</f>
        <v/>
      </c>
      <c r="CF684" s="5" t="str">
        <f>IFERROR(SMALL($CE$3:$CE$1001,ROWS($CE$3:CE684)),"")</f>
        <v/>
      </c>
      <c r="CH684">
        <f>IFERROR(VLOOKUP($CC684,data_pull!$E$22:$G$700,2,0),0)</f>
        <v>0</v>
      </c>
      <c r="DK684" s="3" t="str">
        <f>IFERROR(INDEX(COD_SALES!$B$5:$Z$500,MATCH(resource!$CC684,COD_SALES!$A$5:$A$500,0),MATCH(resource!DK$2,COD_SALES!$B$4:$Z$4,0)),"")</f>
        <v/>
      </c>
      <c r="DL684" s="3" t="str">
        <f>IFERROR(INDEX(COD_SALES!$B$5:$Z$500,MATCH(resource!$CC684,COD_SALES!$A$5:$A$500,0),MATCH(resource!DL$2,COD_SALES!$B$4:$Z$4,0)),"")</f>
        <v/>
      </c>
      <c r="DM684" s="3" t="str">
        <f>IFERROR(INDEX(COD_SALES!$B$5:$Z$500,MATCH(resource!$CC684,COD_SALES!$A$5:$A$500,0),MATCH(resource!DM$2,COD_SALES!$B$4:$Z$4,0)),"")</f>
        <v/>
      </c>
      <c r="DN684" s="3" t="str">
        <f>IFERROR(INDEX(COD_SALES!$B$5:$Z$500,MATCH(resource!$CC684,COD_SALES!$A$5:$A$500,0),MATCH(resource!DN$2,COD_SALES!$B$4:$Z$4,0)),"")</f>
        <v/>
      </c>
      <c r="DO684" s="3" t="str">
        <f>IFERROR(INDEX(COD_SALES!$B$5:$Z$500,MATCH(resource!$CC684,COD_SALES!$A$5:$A$500,0),MATCH(resource!DO$2,COD_SALES!$B$4:$Z$4,0)),"")</f>
        <v/>
      </c>
      <c r="DP684" s="3" t="str">
        <f>IFERROR(INDEX(COD_SALES!$B$5:$Z$500,MATCH(resource!$CC684,COD_SALES!$A$5:$A$500,0),MATCH(resource!DP$2,COD_SALES!$B$4:$Z$4,0)),"")</f>
        <v/>
      </c>
      <c r="DQ684" s="3" t="str">
        <f>IFERROR(INDEX(COD_SALES!$B$5:$Z$500,MATCH(resource!$CC684,COD_SALES!$A$5:$A$500,0),MATCH(resource!DQ$2,COD_SALES!$B$4:$Z$4,0)),"")</f>
        <v/>
      </c>
      <c r="DR684" s="3" t="str">
        <f>IFERROR(INDEX(COD_SALES!$B$5:$Z$500,MATCH(resource!$CC684,COD_SALES!$A$5:$A$500,0),MATCH(resource!DR$2,COD_SALES!$B$4:$Z$4,0)),"")</f>
        <v/>
      </c>
      <c r="DS684" s="3" t="str">
        <f>IFERROR(INDEX(COD_SALES!$B$5:$Z$500,MATCH(resource!$CC684,COD_SALES!$A$5:$A$500,0),MATCH(resource!DS$2,COD_SALES!$B$4:$Z$4,0)),"")</f>
        <v/>
      </c>
      <c r="DT684" s="3" t="str">
        <f>IFERROR(INDEX(COD_SALES!$B$5:$Z$500,MATCH(resource!$CC684,COD_SALES!$A$5:$A$500,0),MATCH(resource!DT$2,COD_SALES!$B$4:$Z$4,0)),"")</f>
        <v/>
      </c>
      <c r="DU684" s="3" t="str">
        <f>IFERROR(INDEX(COD_SALES!$B$5:$Z$500,MATCH(resource!$CC684,COD_SALES!$A$5:$A$500,0),MATCH(resource!DU$2,COD_SALES!$B$4:$Z$4,0)),"")</f>
        <v/>
      </c>
      <c r="DV684" s="3" t="str">
        <f>IFERROR(INDEX(COD_SALES!$B$5:$Z$500,MATCH(resource!$CC684,COD_SALES!$A$5:$A$500,0),MATCH(resource!DV$2,COD_SALES!$B$4:$Z$4,0)),"")</f>
        <v/>
      </c>
      <c r="DW684" s="3" t="str">
        <f>IFERROR(INDEX(COD_SALES!$B$5:$Z$500,MATCH(resource!$CC684,COD_SALES!$A$5:$A$500,0),MATCH(resource!DW$2,COD_SALES!$B$4:$Z$4,0)),"")</f>
        <v/>
      </c>
      <c r="DX684" s="3" t="str">
        <f>IFERROR(INDEX(COD_SALES!$B$5:$Z$500,MATCH(resource!$CC684,COD_SALES!$A$5:$A$500,0),MATCH(resource!DX$2,COD_SALES!$B$4:$Z$4,0)),"")</f>
        <v/>
      </c>
      <c r="DY684" s="3" t="str">
        <f>IFERROR(INDEX(COD_SALES!$B$5:$Z$500,MATCH(resource!$CC684,COD_SALES!$A$5:$A$500,0),MATCH(resource!DY$2,COD_SALES!$B$4:$Z$4,0)),"")</f>
        <v/>
      </c>
      <c r="DZ684" s="3" t="str">
        <f>IFERROR(INDEX(COD_SALES!$B$5:$Z$500,MATCH(resource!$CC684,COD_SALES!$A$5:$A$500,0),MATCH(resource!DZ$2,COD_SALES!$B$4:$Z$4,0)),"")</f>
        <v/>
      </c>
      <c r="EA684" s="3" t="str">
        <f>IFERROR(INDEX(COD_SALES!$B$5:$Z$500,MATCH(resource!$CC684,COD_SALES!$A$5:$A$500,0),MATCH(resource!EA$2,COD_SALES!$B$4:$Z$4,0)),"")</f>
        <v/>
      </c>
      <c r="EB684" s="3">
        <f t="shared" si="136"/>
        <v>0</v>
      </c>
      <c r="EW684" s="3">
        <f>IFERROR(VLOOKUP(CC684,data_pull!$AO$25:$AR$546,2,0),0)</f>
        <v>0</v>
      </c>
      <c r="EX684" s="1">
        <f>IFERROR(VLOOKUP(CC684,data_pull!$AO$25:$AR$546,4,0),0)</f>
        <v>0</v>
      </c>
    </row>
    <row r="685" spans="13:154" x14ac:dyDescent="0.25"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4">
        <f>sales_data!B684</f>
        <v>0</v>
      </c>
      <c r="AR685" s="4">
        <f>sales_data!C684</f>
        <v>0</v>
      </c>
      <c r="AS685" s="5" t="str">
        <f t="shared" si="135"/>
        <v/>
      </c>
      <c r="AT685" s="4">
        <f>sales_data!I684</f>
        <v>0</v>
      </c>
      <c r="AU685" s="4">
        <f>sales_data!W684</f>
        <v>0</v>
      </c>
      <c r="AV685" s="1">
        <f>sales_data!N684</f>
        <v>0</v>
      </c>
      <c r="AW685" s="1">
        <f>sales_data!P684</f>
        <v>0</v>
      </c>
      <c r="AX685" s="3">
        <f ca="1">IFERROR(INDEX(INDIRECT("day_wise_sales_data!$B$2:$BZ$599"),MATCH(resource!$CC685,day_wise_sales_data!$A$2:$A$500,0),MATCH(resource!AX$2,INDIRECT("day_wise_sales_data!$B$1:$BZ$1"),0)),0)</f>
        <v>0</v>
      </c>
      <c r="AY685" s="3">
        <f ca="1">IFERROR(INDEX(INDIRECT("day_wise_sales_data!$B$2:$BZ$599"),MATCH(resource!$CC685,day_wise_sales_data!$A$2:$A$500,0),MATCH(resource!AY$2,INDIRECT("day_wise_sales_data!$B$1:$BZ$1"),0)),0)</f>
        <v>0</v>
      </c>
      <c r="AZ685" s="3">
        <f ca="1">IFERROR(INDEX(INDIRECT("day_wise_sales_data!$B$2:$BZ$599"),MATCH(resource!$CC685,day_wise_sales_data!$A$2:$A$500,0),MATCH(resource!AZ$2,INDIRECT("day_wise_sales_data!$B$1:$BZ$1"),0)),0)</f>
        <v>0</v>
      </c>
      <c r="BA685" s="3">
        <f ca="1">IFERROR(INDEX(INDIRECT("day_wise_sales_data!$B$2:$BZ$599"),MATCH(resource!$CC685,day_wise_sales_data!$A$2:$A$500,0),MATCH(resource!BA$2,INDIRECT("day_wise_sales_data!$B$1:$BZ$1"),0)),0)</f>
        <v>0</v>
      </c>
      <c r="BB685" s="3">
        <f ca="1">IFERROR(INDEX(INDIRECT("day_wise_sales_data!$B$2:$BZ$599"),MATCH(resource!$CC685,day_wise_sales_data!$A$2:$A$500,0),MATCH(resource!BB$2,INDIRECT("day_wise_sales_data!$B$1:$BZ$1"),0)),0)</f>
        <v>0</v>
      </c>
      <c r="BC685" s="3">
        <f ca="1">IFERROR(INDEX(INDIRECT("day_wise_sales_data!$B$2:$BZ$599"),MATCH(resource!$CC685,day_wise_sales_data!$A$2:$A$500,0),MATCH(resource!BC$2,INDIRECT("day_wise_sales_data!$B$1:$BZ$1"),0)),0)</f>
        <v>0</v>
      </c>
      <c r="BD685" s="3">
        <f ca="1">IFERROR(INDEX(INDIRECT("day_wise_sales_data!$B$2:$BZ$599"),MATCH(resource!$CC685,day_wise_sales_data!$A$2:$A$500,0),MATCH(resource!BD$2,INDIRECT("day_wise_sales_data!$B$1:$BZ$1"),0)),0)</f>
        <v>0</v>
      </c>
      <c r="BE685" s="3">
        <f ca="1">IFERROR(INDEX(INDIRECT("day_wise_sales_data!$B$2:$BZ$599"),MATCH(resource!$CC685,day_wise_sales_data!$A$2:$A$500,0),MATCH(resource!BE$2,INDIRECT("day_wise_sales_data!$B$1:$BZ$1"),0)),0)</f>
        <v>0</v>
      </c>
      <c r="BF685" s="3">
        <f ca="1">IFERROR(INDEX(INDIRECT("day_wise_sales_data!$B$2:$BZ$599"),MATCH(resource!$CC685,day_wise_sales_data!$A$2:$A$500,0),MATCH(resource!BF$2,INDIRECT("day_wise_sales_data!$B$1:$BZ$1"),0)),0)</f>
        <v>0</v>
      </c>
      <c r="BG685" s="3">
        <f ca="1">IFERROR(INDEX(INDIRECT("day_wise_sales_data!$B$2:$BZ$599"),MATCH(resource!$CC685,day_wise_sales_data!$A$2:$A$500,0),MATCH(resource!BG$2,INDIRECT("day_wise_sales_data!$B$1:$BZ$1"),0)),0)</f>
        <v>0</v>
      </c>
      <c r="BH685" s="3">
        <f ca="1">IFERROR(INDEX(INDIRECT("day_wise_sales_data!$B$2:$BZ$599"),MATCH(resource!$CC685,day_wise_sales_data!$A$2:$A$500,0),MATCH(resource!BH$2,INDIRECT("day_wise_sales_data!$B$1:$BZ$1"),0)),0)</f>
        <v>0</v>
      </c>
      <c r="BI685" s="3">
        <f ca="1">IFERROR(INDEX(INDIRECT("day_wise_sales_data!$B$2:$BZ$599"),MATCH(resource!$CC685,day_wise_sales_data!$A$2:$A$500,0),MATCH(resource!BI$2,INDIRECT("day_wise_sales_data!$B$1:$BZ$1"),0)),0)</f>
        <v>0</v>
      </c>
      <c r="BJ685" s="3">
        <f ca="1">IFERROR(INDEX(INDIRECT("day_wise_sales_data!$B$2:$BZ$599"),MATCH(resource!$CC685,day_wise_sales_data!$A$2:$A$500,0),MATCH(resource!BJ$2,INDIRECT("day_wise_sales_data!$B$1:$BZ$1"),0)),0)</f>
        <v>0</v>
      </c>
      <c r="BK685" s="3">
        <f ca="1">IFERROR(INDEX(INDIRECT("day_wise_sales_data!$B$2:$BZ$599"),MATCH(resource!$CC685,day_wise_sales_data!$A$2:$A$500,0),MATCH(resource!BK$2,INDIRECT("day_wise_sales_data!$B$1:$BZ$1"),0)),0)</f>
        <v>0</v>
      </c>
      <c r="BL685" s="3">
        <f ca="1">IFERROR(INDEX(INDIRECT("day_wise_sales_data!$B$2:$BZ$599"),MATCH(resource!$CC685,day_wise_sales_data!$A$2:$A$500,0),MATCH(resource!BL$2,INDIRECT("day_wise_sales_data!$B$1:$BZ$1"),0)),0)</f>
        <v>0</v>
      </c>
      <c r="BM685" s="3">
        <f ca="1">IFERROR(INDEX(INDIRECT("day_wise_sales_data!$B$2:$BZ$599"),MATCH(resource!$CC685,day_wise_sales_data!$A$2:$A$500,0),MATCH(resource!BM$2,INDIRECT("day_wise_sales_data!$B$1:$BZ$1"),0)),0)</f>
        <v>0</v>
      </c>
      <c r="BN685" s="3">
        <f ca="1">IFERROR(INDEX(INDIRECT("day_wise_sales_data!$B$2:$BZ$599"),MATCH(resource!$CC685,day_wise_sales_data!$A$2:$A$500,0),MATCH(resource!BN$2,INDIRECT("day_wise_sales_data!$B$1:$BZ$1"),0)),0)</f>
        <v>0</v>
      </c>
      <c r="BO685" s="3">
        <f ca="1">IFERROR(INDEX(INDIRECT("day_wise_sales_data!$B$2:$BZ$599"),MATCH(resource!$CC685,day_wise_sales_data!$A$2:$A$500,0),MATCH(resource!BO$2,INDIRECT("day_wise_sales_data!$B$1:$BZ$1"),0)),0)</f>
        <v>0</v>
      </c>
      <c r="BP685" s="3">
        <f ca="1">IFERROR(INDEX(INDIRECT("day_wise_sales_data!$B$2:$BZ$599"),MATCH(resource!$CC685,day_wise_sales_data!$A$2:$A$500,0),MATCH(resource!BP$2,INDIRECT("day_wise_sales_data!$B$1:$BZ$1"),0)),0)</f>
        <v>0</v>
      </c>
      <c r="BQ685" s="3">
        <f ca="1">IFERROR(INDEX(INDIRECT("day_wise_sales_data!$B$2:$BZ$599"),MATCH(resource!$CC685,day_wise_sales_data!$A$2:$A$500,0),MATCH(resource!BQ$2,INDIRECT("day_wise_sales_data!$B$1:$BZ$1"),0)),0)</f>
        <v>0</v>
      </c>
      <c r="BR685" s="3">
        <f ca="1">IFERROR(INDEX(INDIRECT("day_wise_sales_data!$B$2:$BZ$599"),MATCH(resource!$CC685,day_wise_sales_data!$A$2:$A$500,0),MATCH(resource!BR$2,INDIRECT("day_wise_sales_data!$B$1:$BZ$1"),0)),0)</f>
        <v>0</v>
      </c>
      <c r="BS685" s="3">
        <f ca="1">IFERROR(INDEX(INDIRECT("day_wise_sales_data!$B$2:$BZ$599"),MATCH(resource!$CC685,day_wise_sales_data!$A$2:$A$500,0),MATCH(resource!BS$2,INDIRECT("day_wise_sales_data!$B$1:$BZ$1"),0)),0)</f>
        <v>0</v>
      </c>
      <c r="BT685" s="3">
        <f ca="1">IFERROR(INDEX(INDIRECT("day_wise_sales_data!$B$2:$BZ$599"),MATCH(resource!$CC685,day_wise_sales_data!$A$2:$A$500,0),MATCH(resource!BT$2,INDIRECT("day_wise_sales_data!$B$1:$BZ$1"),0)),0)</f>
        <v>0</v>
      </c>
      <c r="BU685" s="3">
        <f ca="1">IFERROR(INDEX(INDIRECT("day_wise_sales_data!$B$2:$BZ$599"),MATCH(resource!$CC685,day_wise_sales_data!$A$2:$A$500,0),MATCH(resource!BU$2,INDIRECT("day_wise_sales_data!$B$1:$BZ$1"),0)),0)</f>
        <v>0</v>
      </c>
      <c r="BV685" s="3">
        <f ca="1">IFERROR(INDEX(INDIRECT("day_wise_sales_data!$B$2:$BZ$599"),MATCH(resource!$CC685,day_wise_sales_data!$A$2:$A$500,0),MATCH(resource!BV$2,INDIRECT("day_wise_sales_data!$B$1:$BZ$1"),0)),0)</f>
        <v>0</v>
      </c>
      <c r="BW685" s="3">
        <f ca="1">IFERROR(INDEX(INDIRECT("day_wise_sales_data!$B$2:$BZ$599"),MATCH(resource!$CC685,day_wise_sales_data!$A$2:$A$500,0),MATCH(resource!BW$2,INDIRECT("day_wise_sales_data!$B$1:$BZ$1"),0)),0)</f>
        <v>0</v>
      </c>
      <c r="BX685" s="3">
        <f ca="1">IFERROR(INDEX(INDIRECT("day_wise_sales_data!$B$2:$BZ$599"),MATCH(resource!$CC685,day_wise_sales_data!$A$2:$A$500,0),MATCH(resource!BX$2,INDIRECT("day_wise_sales_data!$B$1:$BZ$1"),0)),0)</f>
        <v>0</v>
      </c>
      <c r="BY685" s="3">
        <f ca="1">IFERROR(INDEX(INDIRECT("day_wise_sales_data!$B$2:$BZ$599"),MATCH(resource!$CC685,day_wise_sales_data!$A$2:$A$500,0),MATCH(resource!BY$2,INDIRECT("day_wise_sales_data!$B$1:$BZ$1"),0)),0)</f>
        <v>0</v>
      </c>
      <c r="BZ685" s="3">
        <f ca="1">IFERROR(INDEX(INDIRECT("day_wise_sales_data!$B$2:$BZ$599"),MATCH(resource!$CC685,day_wise_sales_data!$A$2:$A$500,0),MATCH(resource!BZ$2,INDIRECT("day_wise_sales_data!$B$1:$BZ$1"),0)),0)</f>
        <v>0</v>
      </c>
      <c r="CA685" s="3">
        <f ca="1">IFERROR(INDEX(INDIRECT("day_wise_sales_data!$B$2:$BZ$599"),MATCH(resource!$CC685,day_wise_sales_data!$A$2:$A$500,0),MATCH(resource!CA$2,INDIRECT("day_wise_sales_data!$B$1:$BZ$1"),0)),0)</f>
        <v>0</v>
      </c>
      <c r="CC685" s="4">
        <f>sales_data!H684</f>
        <v>0</v>
      </c>
      <c r="CD685" s="1">
        <v>683</v>
      </c>
      <c r="CE685" s="1" t="str">
        <f>IF(AQ685=report!$AQ$3,resource!CD685,"")</f>
        <v/>
      </c>
      <c r="CF685" s="5" t="str">
        <f>IFERROR(SMALL($CE$3:$CE$1001,ROWS($CE$3:CE685)),"")</f>
        <v/>
      </c>
      <c r="CH685">
        <f>IFERROR(VLOOKUP($CC685,data_pull!$E$22:$G$700,2,0),0)</f>
        <v>0</v>
      </c>
      <c r="DK685" s="3" t="str">
        <f>IFERROR(INDEX(COD_SALES!$B$5:$Z$500,MATCH(resource!$CC685,COD_SALES!$A$5:$A$500,0),MATCH(resource!DK$2,COD_SALES!$B$4:$Z$4,0)),"")</f>
        <v/>
      </c>
      <c r="DL685" s="3" t="str">
        <f>IFERROR(INDEX(COD_SALES!$B$5:$Z$500,MATCH(resource!$CC685,COD_SALES!$A$5:$A$500,0),MATCH(resource!DL$2,COD_SALES!$B$4:$Z$4,0)),"")</f>
        <v/>
      </c>
      <c r="DM685" s="3" t="str">
        <f>IFERROR(INDEX(COD_SALES!$B$5:$Z$500,MATCH(resource!$CC685,COD_SALES!$A$5:$A$500,0),MATCH(resource!DM$2,COD_SALES!$B$4:$Z$4,0)),"")</f>
        <v/>
      </c>
      <c r="DN685" s="3" t="str">
        <f>IFERROR(INDEX(COD_SALES!$B$5:$Z$500,MATCH(resource!$CC685,COD_SALES!$A$5:$A$500,0),MATCH(resource!DN$2,COD_SALES!$B$4:$Z$4,0)),"")</f>
        <v/>
      </c>
      <c r="DO685" s="3" t="str">
        <f>IFERROR(INDEX(COD_SALES!$B$5:$Z$500,MATCH(resource!$CC685,COD_SALES!$A$5:$A$500,0),MATCH(resource!DO$2,COD_SALES!$B$4:$Z$4,0)),"")</f>
        <v/>
      </c>
      <c r="DP685" s="3" t="str">
        <f>IFERROR(INDEX(COD_SALES!$B$5:$Z$500,MATCH(resource!$CC685,COD_SALES!$A$5:$A$500,0),MATCH(resource!DP$2,COD_SALES!$B$4:$Z$4,0)),"")</f>
        <v/>
      </c>
      <c r="DQ685" s="3" t="str">
        <f>IFERROR(INDEX(COD_SALES!$B$5:$Z$500,MATCH(resource!$CC685,COD_SALES!$A$5:$A$500,0),MATCH(resource!DQ$2,COD_SALES!$B$4:$Z$4,0)),"")</f>
        <v/>
      </c>
      <c r="DR685" s="3" t="str">
        <f>IFERROR(INDEX(COD_SALES!$B$5:$Z$500,MATCH(resource!$CC685,COD_SALES!$A$5:$A$500,0),MATCH(resource!DR$2,COD_SALES!$B$4:$Z$4,0)),"")</f>
        <v/>
      </c>
      <c r="DS685" s="3" t="str">
        <f>IFERROR(INDEX(COD_SALES!$B$5:$Z$500,MATCH(resource!$CC685,COD_SALES!$A$5:$A$500,0),MATCH(resource!DS$2,COD_SALES!$B$4:$Z$4,0)),"")</f>
        <v/>
      </c>
      <c r="DT685" s="3" t="str">
        <f>IFERROR(INDEX(COD_SALES!$B$5:$Z$500,MATCH(resource!$CC685,COD_SALES!$A$5:$A$500,0),MATCH(resource!DT$2,COD_SALES!$B$4:$Z$4,0)),"")</f>
        <v/>
      </c>
      <c r="DU685" s="3" t="str">
        <f>IFERROR(INDEX(COD_SALES!$B$5:$Z$500,MATCH(resource!$CC685,COD_SALES!$A$5:$A$500,0),MATCH(resource!DU$2,COD_SALES!$B$4:$Z$4,0)),"")</f>
        <v/>
      </c>
      <c r="DV685" s="3" t="str">
        <f>IFERROR(INDEX(COD_SALES!$B$5:$Z$500,MATCH(resource!$CC685,COD_SALES!$A$5:$A$500,0),MATCH(resource!DV$2,COD_SALES!$B$4:$Z$4,0)),"")</f>
        <v/>
      </c>
      <c r="DW685" s="3" t="str">
        <f>IFERROR(INDEX(COD_SALES!$B$5:$Z$500,MATCH(resource!$CC685,COD_SALES!$A$5:$A$500,0),MATCH(resource!DW$2,COD_SALES!$B$4:$Z$4,0)),"")</f>
        <v/>
      </c>
      <c r="DX685" s="3" t="str">
        <f>IFERROR(INDEX(COD_SALES!$B$5:$Z$500,MATCH(resource!$CC685,COD_SALES!$A$5:$A$500,0),MATCH(resource!DX$2,COD_SALES!$B$4:$Z$4,0)),"")</f>
        <v/>
      </c>
      <c r="DY685" s="3" t="str">
        <f>IFERROR(INDEX(COD_SALES!$B$5:$Z$500,MATCH(resource!$CC685,COD_SALES!$A$5:$A$500,0),MATCH(resource!DY$2,COD_SALES!$B$4:$Z$4,0)),"")</f>
        <v/>
      </c>
      <c r="DZ685" s="3" t="str">
        <f>IFERROR(INDEX(COD_SALES!$B$5:$Z$500,MATCH(resource!$CC685,COD_SALES!$A$5:$A$500,0),MATCH(resource!DZ$2,COD_SALES!$B$4:$Z$4,0)),"")</f>
        <v/>
      </c>
      <c r="EA685" s="3" t="str">
        <f>IFERROR(INDEX(COD_SALES!$B$5:$Z$500,MATCH(resource!$CC685,COD_SALES!$A$5:$A$500,0),MATCH(resource!EA$2,COD_SALES!$B$4:$Z$4,0)),"")</f>
        <v/>
      </c>
      <c r="EB685" s="3">
        <f t="shared" si="136"/>
        <v>0</v>
      </c>
      <c r="EW685" s="3">
        <f>IFERROR(VLOOKUP(CC685,data_pull!$AO$25:$AR$546,2,0),0)</f>
        <v>0</v>
      </c>
      <c r="EX685" s="1">
        <f>IFERROR(VLOOKUP(CC685,data_pull!$AO$25:$AR$546,4,0),0)</f>
        <v>0</v>
      </c>
    </row>
    <row r="686" spans="13:154" x14ac:dyDescent="0.25"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4">
        <f>sales_data!B685</f>
        <v>0</v>
      </c>
      <c r="AR686" s="4">
        <f>sales_data!C685</f>
        <v>0</v>
      </c>
      <c r="AS686" s="5" t="str">
        <f t="shared" si="135"/>
        <v/>
      </c>
      <c r="AT686" s="4">
        <f>sales_data!I685</f>
        <v>0</v>
      </c>
      <c r="AU686" s="4">
        <f>sales_data!W685</f>
        <v>0</v>
      </c>
      <c r="AV686" s="1">
        <f>sales_data!N685</f>
        <v>0</v>
      </c>
      <c r="AW686" s="1">
        <f>sales_data!P685</f>
        <v>0</v>
      </c>
      <c r="AX686" s="3">
        <f ca="1">IFERROR(INDEX(INDIRECT("day_wise_sales_data!$B$2:$BZ$599"),MATCH(resource!$CC686,day_wise_sales_data!$A$2:$A$500,0),MATCH(resource!AX$2,INDIRECT("day_wise_sales_data!$B$1:$BZ$1"),0)),0)</f>
        <v>0</v>
      </c>
      <c r="AY686" s="3">
        <f ca="1">IFERROR(INDEX(INDIRECT("day_wise_sales_data!$B$2:$BZ$599"),MATCH(resource!$CC686,day_wise_sales_data!$A$2:$A$500,0),MATCH(resource!AY$2,INDIRECT("day_wise_sales_data!$B$1:$BZ$1"),0)),0)</f>
        <v>0</v>
      </c>
      <c r="AZ686" s="3">
        <f ca="1">IFERROR(INDEX(INDIRECT("day_wise_sales_data!$B$2:$BZ$599"),MATCH(resource!$CC686,day_wise_sales_data!$A$2:$A$500,0),MATCH(resource!AZ$2,INDIRECT("day_wise_sales_data!$B$1:$BZ$1"),0)),0)</f>
        <v>0</v>
      </c>
      <c r="BA686" s="3">
        <f ca="1">IFERROR(INDEX(INDIRECT("day_wise_sales_data!$B$2:$BZ$599"),MATCH(resource!$CC686,day_wise_sales_data!$A$2:$A$500,0),MATCH(resource!BA$2,INDIRECT("day_wise_sales_data!$B$1:$BZ$1"),0)),0)</f>
        <v>0</v>
      </c>
      <c r="BB686" s="3">
        <f ca="1">IFERROR(INDEX(INDIRECT("day_wise_sales_data!$B$2:$BZ$599"),MATCH(resource!$CC686,day_wise_sales_data!$A$2:$A$500,0),MATCH(resource!BB$2,INDIRECT("day_wise_sales_data!$B$1:$BZ$1"),0)),0)</f>
        <v>0</v>
      </c>
      <c r="BC686" s="3">
        <f ca="1">IFERROR(INDEX(INDIRECT("day_wise_sales_data!$B$2:$BZ$599"),MATCH(resource!$CC686,day_wise_sales_data!$A$2:$A$500,0),MATCH(resource!BC$2,INDIRECT("day_wise_sales_data!$B$1:$BZ$1"),0)),0)</f>
        <v>0</v>
      </c>
      <c r="BD686" s="3">
        <f ca="1">IFERROR(INDEX(INDIRECT("day_wise_sales_data!$B$2:$BZ$599"),MATCH(resource!$CC686,day_wise_sales_data!$A$2:$A$500,0),MATCH(resource!BD$2,INDIRECT("day_wise_sales_data!$B$1:$BZ$1"),0)),0)</f>
        <v>0</v>
      </c>
      <c r="BE686" s="3">
        <f ca="1">IFERROR(INDEX(INDIRECT("day_wise_sales_data!$B$2:$BZ$599"),MATCH(resource!$CC686,day_wise_sales_data!$A$2:$A$500,0),MATCH(resource!BE$2,INDIRECT("day_wise_sales_data!$B$1:$BZ$1"),0)),0)</f>
        <v>0</v>
      </c>
      <c r="BF686" s="3">
        <f ca="1">IFERROR(INDEX(INDIRECT("day_wise_sales_data!$B$2:$BZ$599"),MATCH(resource!$CC686,day_wise_sales_data!$A$2:$A$500,0),MATCH(resource!BF$2,INDIRECT("day_wise_sales_data!$B$1:$BZ$1"),0)),0)</f>
        <v>0</v>
      </c>
      <c r="BG686" s="3">
        <f ca="1">IFERROR(INDEX(INDIRECT("day_wise_sales_data!$B$2:$BZ$599"),MATCH(resource!$CC686,day_wise_sales_data!$A$2:$A$500,0),MATCH(resource!BG$2,INDIRECT("day_wise_sales_data!$B$1:$BZ$1"),0)),0)</f>
        <v>0</v>
      </c>
      <c r="BH686" s="3">
        <f ca="1">IFERROR(INDEX(INDIRECT("day_wise_sales_data!$B$2:$BZ$599"),MATCH(resource!$CC686,day_wise_sales_data!$A$2:$A$500,0),MATCH(resource!BH$2,INDIRECT("day_wise_sales_data!$B$1:$BZ$1"),0)),0)</f>
        <v>0</v>
      </c>
      <c r="BI686" s="3">
        <f ca="1">IFERROR(INDEX(INDIRECT("day_wise_sales_data!$B$2:$BZ$599"),MATCH(resource!$CC686,day_wise_sales_data!$A$2:$A$500,0),MATCH(resource!BI$2,INDIRECT("day_wise_sales_data!$B$1:$BZ$1"),0)),0)</f>
        <v>0</v>
      </c>
      <c r="BJ686" s="3">
        <f ca="1">IFERROR(INDEX(INDIRECT("day_wise_sales_data!$B$2:$BZ$599"),MATCH(resource!$CC686,day_wise_sales_data!$A$2:$A$500,0),MATCH(resource!BJ$2,INDIRECT("day_wise_sales_data!$B$1:$BZ$1"),0)),0)</f>
        <v>0</v>
      </c>
      <c r="BK686" s="3">
        <f ca="1">IFERROR(INDEX(INDIRECT("day_wise_sales_data!$B$2:$BZ$599"),MATCH(resource!$CC686,day_wise_sales_data!$A$2:$A$500,0),MATCH(resource!BK$2,INDIRECT("day_wise_sales_data!$B$1:$BZ$1"),0)),0)</f>
        <v>0</v>
      </c>
      <c r="BL686" s="3">
        <f ca="1">IFERROR(INDEX(INDIRECT("day_wise_sales_data!$B$2:$BZ$599"),MATCH(resource!$CC686,day_wise_sales_data!$A$2:$A$500,0),MATCH(resource!BL$2,INDIRECT("day_wise_sales_data!$B$1:$BZ$1"),0)),0)</f>
        <v>0</v>
      </c>
      <c r="BM686" s="3">
        <f ca="1">IFERROR(INDEX(INDIRECT("day_wise_sales_data!$B$2:$BZ$599"),MATCH(resource!$CC686,day_wise_sales_data!$A$2:$A$500,0),MATCH(resource!BM$2,INDIRECT("day_wise_sales_data!$B$1:$BZ$1"),0)),0)</f>
        <v>0</v>
      </c>
      <c r="BN686" s="3">
        <f ca="1">IFERROR(INDEX(INDIRECT("day_wise_sales_data!$B$2:$BZ$599"),MATCH(resource!$CC686,day_wise_sales_data!$A$2:$A$500,0),MATCH(resource!BN$2,INDIRECT("day_wise_sales_data!$B$1:$BZ$1"),0)),0)</f>
        <v>0</v>
      </c>
      <c r="BO686" s="3">
        <f ca="1">IFERROR(INDEX(INDIRECT("day_wise_sales_data!$B$2:$BZ$599"),MATCH(resource!$CC686,day_wise_sales_data!$A$2:$A$500,0),MATCH(resource!BO$2,INDIRECT("day_wise_sales_data!$B$1:$BZ$1"),0)),0)</f>
        <v>0</v>
      </c>
      <c r="BP686" s="3">
        <f ca="1">IFERROR(INDEX(INDIRECT("day_wise_sales_data!$B$2:$BZ$599"),MATCH(resource!$CC686,day_wise_sales_data!$A$2:$A$500,0),MATCH(resource!BP$2,INDIRECT("day_wise_sales_data!$B$1:$BZ$1"),0)),0)</f>
        <v>0</v>
      </c>
      <c r="BQ686" s="3">
        <f ca="1">IFERROR(INDEX(INDIRECT("day_wise_sales_data!$B$2:$BZ$599"),MATCH(resource!$CC686,day_wise_sales_data!$A$2:$A$500,0),MATCH(resource!BQ$2,INDIRECT("day_wise_sales_data!$B$1:$BZ$1"),0)),0)</f>
        <v>0</v>
      </c>
      <c r="BR686" s="3">
        <f ca="1">IFERROR(INDEX(INDIRECT("day_wise_sales_data!$B$2:$BZ$599"),MATCH(resource!$CC686,day_wise_sales_data!$A$2:$A$500,0),MATCH(resource!BR$2,INDIRECT("day_wise_sales_data!$B$1:$BZ$1"),0)),0)</f>
        <v>0</v>
      </c>
      <c r="BS686" s="3">
        <f ca="1">IFERROR(INDEX(INDIRECT("day_wise_sales_data!$B$2:$BZ$599"),MATCH(resource!$CC686,day_wise_sales_data!$A$2:$A$500,0),MATCH(resource!BS$2,INDIRECT("day_wise_sales_data!$B$1:$BZ$1"),0)),0)</f>
        <v>0</v>
      </c>
      <c r="BT686" s="3">
        <f ca="1">IFERROR(INDEX(INDIRECT("day_wise_sales_data!$B$2:$BZ$599"),MATCH(resource!$CC686,day_wise_sales_data!$A$2:$A$500,0),MATCH(resource!BT$2,INDIRECT("day_wise_sales_data!$B$1:$BZ$1"),0)),0)</f>
        <v>0</v>
      </c>
      <c r="BU686" s="3">
        <f ca="1">IFERROR(INDEX(INDIRECT("day_wise_sales_data!$B$2:$BZ$599"),MATCH(resource!$CC686,day_wise_sales_data!$A$2:$A$500,0),MATCH(resource!BU$2,INDIRECT("day_wise_sales_data!$B$1:$BZ$1"),0)),0)</f>
        <v>0</v>
      </c>
      <c r="BV686" s="3">
        <f ca="1">IFERROR(INDEX(INDIRECT("day_wise_sales_data!$B$2:$BZ$599"),MATCH(resource!$CC686,day_wise_sales_data!$A$2:$A$500,0),MATCH(resource!BV$2,INDIRECT("day_wise_sales_data!$B$1:$BZ$1"),0)),0)</f>
        <v>0</v>
      </c>
      <c r="BW686" s="3">
        <f ca="1">IFERROR(INDEX(INDIRECT("day_wise_sales_data!$B$2:$BZ$599"),MATCH(resource!$CC686,day_wise_sales_data!$A$2:$A$500,0),MATCH(resource!BW$2,INDIRECT("day_wise_sales_data!$B$1:$BZ$1"),0)),0)</f>
        <v>0</v>
      </c>
      <c r="BX686" s="3">
        <f ca="1">IFERROR(INDEX(INDIRECT("day_wise_sales_data!$B$2:$BZ$599"),MATCH(resource!$CC686,day_wise_sales_data!$A$2:$A$500,0),MATCH(resource!BX$2,INDIRECT("day_wise_sales_data!$B$1:$BZ$1"),0)),0)</f>
        <v>0</v>
      </c>
      <c r="BY686" s="3">
        <f ca="1">IFERROR(INDEX(INDIRECT("day_wise_sales_data!$B$2:$BZ$599"),MATCH(resource!$CC686,day_wise_sales_data!$A$2:$A$500,0),MATCH(resource!BY$2,INDIRECT("day_wise_sales_data!$B$1:$BZ$1"),0)),0)</f>
        <v>0</v>
      </c>
      <c r="BZ686" s="3">
        <f ca="1">IFERROR(INDEX(INDIRECT("day_wise_sales_data!$B$2:$BZ$599"),MATCH(resource!$CC686,day_wise_sales_data!$A$2:$A$500,0),MATCH(resource!BZ$2,INDIRECT("day_wise_sales_data!$B$1:$BZ$1"),0)),0)</f>
        <v>0</v>
      </c>
      <c r="CA686" s="3">
        <f ca="1">IFERROR(INDEX(INDIRECT("day_wise_sales_data!$B$2:$BZ$599"),MATCH(resource!$CC686,day_wise_sales_data!$A$2:$A$500,0),MATCH(resource!CA$2,INDIRECT("day_wise_sales_data!$B$1:$BZ$1"),0)),0)</f>
        <v>0</v>
      </c>
      <c r="CC686" s="4">
        <f>sales_data!H685</f>
        <v>0</v>
      </c>
      <c r="CD686" s="1">
        <v>684</v>
      </c>
      <c r="CE686" s="1" t="str">
        <f>IF(AQ686=report!$AQ$3,resource!CD686,"")</f>
        <v/>
      </c>
      <c r="CF686" s="5" t="str">
        <f>IFERROR(SMALL($CE$3:$CE$1001,ROWS($CE$3:CE686)),"")</f>
        <v/>
      </c>
      <c r="CH686">
        <f>IFERROR(VLOOKUP($CC686,data_pull!$E$22:$G$700,2,0),0)</f>
        <v>0</v>
      </c>
      <c r="DK686" s="3" t="str">
        <f>IFERROR(INDEX(COD_SALES!$B$5:$Z$500,MATCH(resource!$CC686,COD_SALES!$A$5:$A$500,0),MATCH(resource!DK$2,COD_SALES!$B$4:$Z$4,0)),"")</f>
        <v/>
      </c>
      <c r="DL686" s="3" t="str">
        <f>IFERROR(INDEX(COD_SALES!$B$5:$Z$500,MATCH(resource!$CC686,COD_SALES!$A$5:$A$500,0),MATCH(resource!DL$2,COD_SALES!$B$4:$Z$4,0)),"")</f>
        <v/>
      </c>
      <c r="DM686" s="3" t="str">
        <f>IFERROR(INDEX(COD_SALES!$B$5:$Z$500,MATCH(resource!$CC686,COD_SALES!$A$5:$A$500,0),MATCH(resource!DM$2,COD_SALES!$B$4:$Z$4,0)),"")</f>
        <v/>
      </c>
      <c r="DN686" s="3" t="str">
        <f>IFERROR(INDEX(COD_SALES!$B$5:$Z$500,MATCH(resource!$CC686,COD_SALES!$A$5:$A$500,0),MATCH(resource!DN$2,COD_SALES!$B$4:$Z$4,0)),"")</f>
        <v/>
      </c>
      <c r="DO686" s="3" t="str">
        <f>IFERROR(INDEX(COD_SALES!$B$5:$Z$500,MATCH(resource!$CC686,COD_SALES!$A$5:$A$500,0),MATCH(resource!DO$2,COD_SALES!$B$4:$Z$4,0)),"")</f>
        <v/>
      </c>
      <c r="DP686" s="3" t="str">
        <f>IFERROR(INDEX(COD_SALES!$B$5:$Z$500,MATCH(resource!$CC686,COD_SALES!$A$5:$A$500,0),MATCH(resource!DP$2,COD_SALES!$B$4:$Z$4,0)),"")</f>
        <v/>
      </c>
      <c r="DQ686" s="3" t="str">
        <f>IFERROR(INDEX(COD_SALES!$B$5:$Z$500,MATCH(resource!$CC686,COD_SALES!$A$5:$A$500,0),MATCH(resource!DQ$2,COD_SALES!$B$4:$Z$4,0)),"")</f>
        <v/>
      </c>
      <c r="DR686" s="3" t="str">
        <f>IFERROR(INDEX(COD_SALES!$B$5:$Z$500,MATCH(resource!$CC686,COD_SALES!$A$5:$A$500,0),MATCH(resource!DR$2,COD_SALES!$B$4:$Z$4,0)),"")</f>
        <v/>
      </c>
      <c r="DS686" s="3" t="str">
        <f>IFERROR(INDEX(COD_SALES!$B$5:$Z$500,MATCH(resource!$CC686,COD_SALES!$A$5:$A$500,0),MATCH(resource!DS$2,COD_SALES!$B$4:$Z$4,0)),"")</f>
        <v/>
      </c>
      <c r="DT686" s="3" t="str">
        <f>IFERROR(INDEX(COD_SALES!$B$5:$Z$500,MATCH(resource!$CC686,COD_SALES!$A$5:$A$500,0),MATCH(resource!DT$2,COD_SALES!$B$4:$Z$4,0)),"")</f>
        <v/>
      </c>
      <c r="DU686" s="3" t="str">
        <f>IFERROR(INDEX(COD_SALES!$B$5:$Z$500,MATCH(resource!$CC686,COD_SALES!$A$5:$A$500,0),MATCH(resource!DU$2,COD_SALES!$B$4:$Z$4,0)),"")</f>
        <v/>
      </c>
      <c r="DV686" s="3" t="str">
        <f>IFERROR(INDEX(COD_SALES!$B$5:$Z$500,MATCH(resource!$CC686,COD_SALES!$A$5:$A$500,0),MATCH(resource!DV$2,COD_SALES!$B$4:$Z$4,0)),"")</f>
        <v/>
      </c>
      <c r="DW686" s="3" t="str">
        <f>IFERROR(INDEX(COD_SALES!$B$5:$Z$500,MATCH(resource!$CC686,COD_SALES!$A$5:$A$500,0),MATCH(resource!DW$2,COD_SALES!$B$4:$Z$4,0)),"")</f>
        <v/>
      </c>
      <c r="DX686" s="3" t="str">
        <f>IFERROR(INDEX(COD_SALES!$B$5:$Z$500,MATCH(resource!$CC686,COD_SALES!$A$5:$A$500,0),MATCH(resource!DX$2,COD_SALES!$B$4:$Z$4,0)),"")</f>
        <v/>
      </c>
      <c r="DY686" s="3" t="str">
        <f>IFERROR(INDEX(COD_SALES!$B$5:$Z$500,MATCH(resource!$CC686,COD_SALES!$A$5:$A$500,0),MATCH(resource!DY$2,COD_SALES!$B$4:$Z$4,0)),"")</f>
        <v/>
      </c>
      <c r="DZ686" s="3" t="str">
        <f>IFERROR(INDEX(COD_SALES!$B$5:$Z$500,MATCH(resource!$CC686,COD_SALES!$A$5:$A$500,0),MATCH(resource!DZ$2,COD_SALES!$B$4:$Z$4,0)),"")</f>
        <v/>
      </c>
      <c r="EA686" s="3" t="str">
        <f>IFERROR(INDEX(COD_SALES!$B$5:$Z$500,MATCH(resource!$CC686,COD_SALES!$A$5:$A$500,0),MATCH(resource!EA$2,COD_SALES!$B$4:$Z$4,0)),"")</f>
        <v/>
      </c>
      <c r="EB686" s="3">
        <f t="shared" si="136"/>
        <v>0</v>
      </c>
      <c r="EW686" s="3">
        <f>IFERROR(VLOOKUP(CC686,data_pull!$AO$25:$AR$546,2,0),0)</f>
        <v>0</v>
      </c>
      <c r="EX686" s="1">
        <f>IFERROR(VLOOKUP(CC686,data_pull!$AO$25:$AR$546,4,0),0)</f>
        <v>0</v>
      </c>
    </row>
    <row r="687" spans="13:154" x14ac:dyDescent="0.25"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4">
        <f>sales_data!B686</f>
        <v>0</v>
      </c>
      <c r="AR687" s="4">
        <f>sales_data!C686</f>
        <v>0</v>
      </c>
      <c r="AS687" s="5" t="str">
        <f t="shared" si="135"/>
        <v/>
      </c>
      <c r="AT687" s="4">
        <f>sales_data!I686</f>
        <v>0</v>
      </c>
      <c r="AU687" s="4">
        <f>sales_data!W686</f>
        <v>0</v>
      </c>
      <c r="AV687" s="1">
        <f>sales_data!N686</f>
        <v>0</v>
      </c>
      <c r="AW687" s="1">
        <f>sales_data!P686</f>
        <v>0</v>
      </c>
      <c r="AX687" s="3">
        <f ca="1">IFERROR(INDEX(INDIRECT("day_wise_sales_data!$B$2:$BZ$599"),MATCH(resource!$CC687,day_wise_sales_data!$A$2:$A$500,0),MATCH(resource!AX$2,INDIRECT("day_wise_sales_data!$B$1:$BZ$1"),0)),0)</f>
        <v>0</v>
      </c>
      <c r="AY687" s="3">
        <f ca="1">IFERROR(INDEX(INDIRECT("day_wise_sales_data!$B$2:$BZ$599"),MATCH(resource!$CC687,day_wise_sales_data!$A$2:$A$500,0),MATCH(resource!AY$2,INDIRECT("day_wise_sales_data!$B$1:$BZ$1"),0)),0)</f>
        <v>0</v>
      </c>
      <c r="AZ687" s="3">
        <f ca="1">IFERROR(INDEX(INDIRECT("day_wise_sales_data!$B$2:$BZ$599"),MATCH(resource!$CC687,day_wise_sales_data!$A$2:$A$500,0),MATCH(resource!AZ$2,INDIRECT("day_wise_sales_data!$B$1:$BZ$1"),0)),0)</f>
        <v>0</v>
      </c>
      <c r="BA687" s="3">
        <f ca="1">IFERROR(INDEX(INDIRECT("day_wise_sales_data!$B$2:$BZ$599"),MATCH(resource!$CC687,day_wise_sales_data!$A$2:$A$500,0),MATCH(resource!BA$2,INDIRECT("day_wise_sales_data!$B$1:$BZ$1"),0)),0)</f>
        <v>0</v>
      </c>
      <c r="BB687" s="3">
        <f ca="1">IFERROR(INDEX(INDIRECT("day_wise_sales_data!$B$2:$BZ$599"),MATCH(resource!$CC687,day_wise_sales_data!$A$2:$A$500,0),MATCH(resource!BB$2,INDIRECT("day_wise_sales_data!$B$1:$BZ$1"),0)),0)</f>
        <v>0</v>
      </c>
      <c r="BC687" s="3">
        <f ca="1">IFERROR(INDEX(INDIRECT("day_wise_sales_data!$B$2:$BZ$599"),MATCH(resource!$CC687,day_wise_sales_data!$A$2:$A$500,0),MATCH(resource!BC$2,INDIRECT("day_wise_sales_data!$B$1:$BZ$1"),0)),0)</f>
        <v>0</v>
      </c>
      <c r="BD687" s="3">
        <f ca="1">IFERROR(INDEX(INDIRECT("day_wise_sales_data!$B$2:$BZ$599"),MATCH(resource!$CC687,day_wise_sales_data!$A$2:$A$500,0),MATCH(resource!BD$2,INDIRECT("day_wise_sales_data!$B$1:$BZ$1"),0)),0)</f>
        <v>0</v>
      </c>
      <c r="BE687" s="3">
        <f ca="1">IFERROR(INDEX(INDIRECT("day_wise_sales_data!$B$2:$BZ$599"),MATCH(resource!$CC687,day_wise_sales_data!$A$2:$A$500,0),MATCH(resource!BE$2,INDIRECT("day_wise_sales_data!$B$1:$BZ$1"),0)),0)</f>
        <v>0</v>
      </c>
      <c r="BF687" s="3">
        <f ca="1">IFERROR(INDEX(INDIRECT("day_wise_sales_data!$B$2:$BZ$599"),MATCH(resource!$CC687,day_wise_sales_data!$A$2:$A$500,0),MATCH(resource!BF$2,INDIRECT("day_wise_sales_data!$B$1:$BZ$1"),0)),0)</f>
        <v>0</v>
      </c>
      <c r="BG687" s="3">
        <f ca="1">IFERROR(INDEX(INDIRECT("day_wise_sales_data!$B$2:$BZ$599"),MATCH(resource!$CC687,day_wise_sales_data!$A$2:$A$500,0),MATCH(resource!BG$2,INDIRECT("day_wise_sales_data!$B$1:$BZ$1"),0)),0)</f>
        <v>0</v>
      </c>
      <c r="BH687" s="3">
        <f ca="1">IFERROR(INDEX(INDIRECT("day_wise_sales_data!$B$2:$BZ$599"),MATCH(resource!$CC687,day_wise_sales_data!$A$2:$A$500,0),MATCH(resource!BH$2,INDIRECT("day_wise_sales_data!$B$1:$BZ$1"),0)),0)</f>
        <v>0</v>
      </c>
      <c r="BI687" s="3">
        <f ca="1">IFERROR(INDEX(INDIRECT("day_wise_sales_data!$B$2:$BZ$599"),MATCH(resource!$CC687,day_wise_sales_data!$A$2:$A$500,0),MATCH(resource!BI$2,INDIRECT("day_wise_sales_data!$B$1:$BZ$1"),0)),0)</f>
        <v>0</v>
      </c>
      <c r="BJ687" s="3">
        <f ca="1">IFERROR(INDEX(INDIRECT("day_wise_sales_data!$B$2:$BZ$599"),MATCH(resource!$CC687,day_wise_sales_data!$A$2:$A$500,0),MATCH(resource!BJ$2,INDIRECT("day_wise_sales_data!$B$1:$BZ$1"),0)),0)</f>
        <v>0</v>
      </c>
      <c r="BK687" s="3">
        <f ca="1">IFERROR(INDEX(INDIRECT("day_wise_sales_data!$B$2:$BZ$599"),MATCH(resource!$CC687,day_wise_sales_data!$A$2:$A$500,0),MATCH(resource!BK$2,INDIRECT("day_wise_sales_data!$B$1:$BZ$1"),0)),0)</f>
        <v>0</v>
      </c>
      <c r="BL687" s="3">
        <f ca="1">IFERROR(INDEX(INDIRECT("day_wise_sales_data!$B$2:$BZ$599"),MATCH(resource!$CC687,day_wise_sales_data!$A$2:$A$500,0),MATCH(resource!BL$2,INDIRECT("day_wise_sales_data!$B$1:$BZ$1"),0)),0)</f>
        <v>0</v>
      </c>
      <c r="BM687" s="3">
        <f ca="1">IFERROR(INDEX(INDIRECT("day_wise_sales_data!$B$2:$BZ$599"),MATCH(resource!$CC687,day_wise_sales_data!$A$2:$A$500,0),MATCH(resource!BM$2,INDIRECT("day_wise_sales_data!$B$1:$BZ$1"),0)),0)</f>
        <v>0</v>
      </c>
      <c r="BN687" s="3">
        <f ca="1">IFERROR(INDEX(INDIRECT("day_wise_sales_data!$B$2:$BZ$599"),MATCH(resource!$CC687,day_wise_sales_data!$A$2:$A$500,0),MATCH(resource!BN$2,INDIRECT("day_wise_sales_data!$B$1:$BZ$1"),0)),0)</f>
        <v>0</v>
      </c>
      <c r="BO687" s="3">
        <f ca="1">IFERROR(INDEX(INDIRECT("day_wise_sales_data!$B$2:$BZ$599"),MATCH(resource!$CC687,day_wise_sales_data!$A$2:$A$500,0),MATCH(resource!BO$2,INDIRECT("day_wise_sales_data!$B$1:$BZ$1"),0)),0)</f>
        <v>0</v>
      </c>
      <c r="BP687" s="3">
        <f ca="1">IFERROR(INDEX(INDIRECT("day_wise_sales_data!$B$2:$BZ$599"),MATCH(resource!$CC687,day_wise_sales_data!$A$2:$A$500,0),MATCH(resource!BP$2,INDIRECT("day_wise_sales_data!$B$1:$BZ$1"),0)),0)</f>
        <v>0</v>
      </c>
      <c r="BQ687" s="3">
        <f ca="1">IFERROR(INDEX(INDIRECT("day_wise_sales_data!$B$2:$BZ$599"),MATCH(resource!$CC687,day_wise_sales_data!$A$2:$A$500,0),MATCH(resource!BQ$2,INDIRECT("day_wise_sales_data!$B$1:$BZ$1"),0)),0)</f>
        <v>0</v>
      </c>
      <c r="BR687" s="3">
        <f ca="1">IFERROR(INDEX(INDIRECT("day_wise_sales_data!$B$2:$BZ$599"),MATCH(resource!$CC687,day_wise_sales_data!$A$2:$A$500,0),MATCH(resource!BR$2,INDIRECT("day_wise_sales_data!$B$1:$BZ$1"),0)),0)</f>
        <v>0</v>
      </c>
      <c r="BS687" s="3">
        <f ca="1">IFERROR(INDEX(INDIRECT("day_wise_sales_data!$B$2:$BZ$599"),MATCH(resource!$CC687,day_wise_sales_data!$A$2:$A$500,0),MATCH(resource!BS$2,INDIRECT("day_wise_sales_data!$B$1:$BZ$1"),0)),0)</f>
        <v>0</v>
      </c>
      <c r="BT687" s="3">
        <f ca="1">IFERROR(INDEX(INDIRECT("day_wise_sales_data!$B$2:$BZ$599"),MATCH(resource!$CC687,day_wise_sales_data!$A$2:$A$500,0),MATCH(resource!BT$2,INDIRECT("day_wise_sales_data!$B$1:$BZ$1"),0)),0)</f>
        <v>0</v>
      </c>
      <c r="BU687" s="3">
        <f ca="1">IFERROR(INDEX(INDIRECT("day_wise_sales_data!$B$2:$BZ$599"),MATCH(resource!$CC687,day_wise_sales_data!$A$2:$A$500,0),MATCH(resource!BU$2,INDIRECT("day_wise_sales_data!$B$1:$BZ$1"),0)),0)</f>
        <v>0</v>
      </c>
      <c r="BV687" s="3">
        <f ca="1">IFERROR(INDEX(INDIRECT("day_wise_sales_data!$B$2:$BZ$599"),MATCH(resource!$CC687,day_wise_sales_data!$A$2:$A$500,0),MATCH(resource!BV$2,INDIRECT("day_wise_sales_data!$B$1:$BZ$1"),0)),0)</f>
        <v>0</v>
      </c>
      <c r="BW687" s="3">
        <f ca="1">IFERROR(INDEX(INDIRECT("day_wise_sales_data!$B$2:$BZ$599"),MATCH(resource!$CC687,day_wise_sales_data!$A$2:$A$500,0),MATCH(resource!BW$2,INDIRECT("day_wise_sales_data!$B$1:$BZ$1"),0)),0)</f>
        <v>0</v>
      </c>
      <c r="BX687" s="3">
        <f ca="1">IFERROR(INDEX(INDIRECT("day_wise_sales_data!$B$2:$BZ$599"),MATCH(resource!$CC687,day_wise_sales_data!$A$2:$A$500,0),MATCH(resource!BX$2,INDIRECT("day_wise_sales_data!$B$1:$BZ$1"),0)),0)</f>
        <v>0</v>
      </c>
      <c r="BY687" s="3">
        <f ca="1">IFERROR(INDEX(INDIRECT("day_wise_sales_data!$B$2:$BZ$599"),MATCH(resource!$CC687,day_wise_sales_data!$A$2:$A$500,0),MATCH(resource!BY$2,INDIRECT("day_wise_sales_data!$B$1:$BZ$1"),0)),0)</f>
        <v>0</v>
      </c>
      <c r="BZ687" s="3">
        <f ca="1">IFERROR(INDEX(INDIRECT("day_wise_sales_data!$B$2:$BZ$599"),MATCH(resource!$CC687,day_wise_sales_data!$A$2:$A$500,0),MATCH(resource!BZ$2,INDIRECT("day_wise_sales_data!$B$1:$BZ$1"),0)),0)</f>
        <v>0</v>
      </c>
      <c r="CA687" s="3">
        <f ca="1">IFERROR(INDEX(INDIRECT("day_wise_sales_data!$B$2:$BZ$599"),MATCH(resource!$CC687,day_wise_sales_data!$A$2:$A$500,0),MATCH(resource!CA$2,INDIRECT("day_wise_sales_data!$B$1:$BZ$1"),0)),0)</f>
        <v>0</v>
      </c>
      <c r="CC687" s="4">
        <f>sales_data!H686</f>
        <v>0</v>
      </c>
      <c r="CD687" s="1">
        <v>685</v>
      </c>
      <c r="CE687" s="1" t="str">
        <f>IF(AQ687=report!$AQ$3,resource!CD687,"")</f>
        <v/>
      </c>
      <c r="CF687" s="5" t="str">
        <f>IFERROR(SMALL($CE$3:$CE$1001,ROWS($CE$3:CE687)),"")</f>
        <v/>
      </c>
      <c r="CH687">
        <f>IFERROR(VLOOKUP($CC687,data_pull!$E$22:$G$700,2,0),0)</f>
        <v>0</v>
      </c>
      <c r="DK687" s="3" t="str">
        <f>IFERROR(INDEX(COD_SALES!$B$5:$Z$500,MATCH(resource!$CC687,COD_SALES!$A$5:$A$500,0),MATCH(resource!DK$2,COD_SALES!$B$4:$Z$4,0)),"")</f>
        <v/>
      </c>
      <c r="DL687" s="3" t="str">
        <f>IFERROR(INDEX(COD_SALES!$B$5:$Z$500,MATCH(resource!$CC687,COD_SALES!$A$5:$A$500,0),MATCH(resource!DL$2,COD_SALES!$B$4:$Z$4,0)),"")</f>
        <v/>
      </c>
      <c r="DM687" s="3" t="str">
        <f>IFERROR(INDEX(COD_SALES!$B$5:$Z$500,MATCH(resource!$CC687,COD_SALES!$A$5:$A$500,0),MATCH(resource!DM$2,COD_SALES!$B$4:$Z$4,0)),"")</f>
        <v/>
      </c>
      <c r="DN687" s="3" t="str">
        <f>IFERROR(INDEX(COD_SALES!$B$5:$Z$500,MATCH(resource!$CC687,COD_SALES!$A$5:$A$500,0),MATCH(resource!DN$2,COD_SALES!$B$4:$Z$4,0)),"")</f>
        <v/>
      </c>
      <c r="DO687" s="3" t="str">
        <f>IFERROR(INDEX(COD_SALES!$B$5:$Z$500,MATCH(resource!$CC687,COD_SALES!$A$5:$A$500,0),MATCH(resource!DO$2,COD_SALES!$B$4:$Z$4,0)),"")</f>
        <v/>
      </c>
      <c r="DP687" s="3" t="str">
        <f>IFERROR(INDEX(COD_SALES!$B$5:$Z$500,MATCH(resource!$CC687,COD_SALES!$A$5:$A$500,0),MATCH(resource!DP$2,COD_SALES!$B$4:$Z$4,0)),"")</f>
        <v/>
      </c>
      <c r="DQ687" s="3" t="str">
        <f>IFERROR(INDEX(COD_SALES!$B$5:$Z$500,MATCH(resource!$CC687,COD_SALES!$A$5:$A$500,0),MATCH(resource!DQ$2,COD_SALES!$B$4:$Z$4,0)),"")</f>
        <v/>
      </c>
      <c r="DR687" s="3" t="str">
        <f>IFERROR(INDEX(COD_SALES!$B$5:$Z$500,MATCH(resource!$CC687,COD_SALES!$A$5:$A$500,0),MATCH(resource!DR$2,COD_SALES!$B$4:$Z$4,0)),"")</f>
        <v/>
      </c>
      <c r="DS687" s="3" t="str">
        <f>IFERROR(INDEX(COD_SALES!$B$5:$Z$500,MATCH(resource!$CC687,COD_SALES!$A$5:$A$500,0),MATCH(resource!DS$2,COD_SALES!$B$4:$Z$4,0)),"")</f>
        <v/>
      </c>
      <c r="DT687" s="3" t="str">
        <f>IFERROR(INDEX(COD_SALES!$B$5:$Z$500,MATCH(resource!$CC687,COD_SALES!$A$5:$A$500,0),MATCH(resource!DT$2,COD_SALES!$B$4:$Z$4,0)),"")</f>
        <v/>
      </c>
      <c r="DU687" s="3" t="str">
        <f>IFERROR(INDEX(COD_SALES!$B$5:$Z$500,MATCH(resource!$CC687,COD_SALES!$A$5:$A$500,0),MATCH(resource!DU$2,COD_SALES!$B$4:$Z$4,0)),"")</f>
        <v/>
      </c>
      <c r="DV687" s="3" t="str">
        <f>IFERROR(INDEX(COD_SALES!$B$5:$Z$500,MATCH(resource!$CC687,COD_SALES!$A$5:$A$500,0),MATCH(resource!DV$2,COD_SALES!$B$4:$Z$4,0)),"")</f>
        <v/>
      </c>
      <c r="DW687" s="3" t="str">
        <f>IFERROR(INDEX(COD_SALES!$B$5:$Z$500,MATCH(resource!$CC687,COD_SALES!$A$5:$A$500,0),MATCH(resource!DW$2,COD_SALES!$B$4:$Z$4,0)),"")</f>
        <v/>
      </c>
      <c r="DX687" s="3" t="str">
        <f>IFERROR(INDEX(COD_SALES!$B$5:$Z$500,MATCH(resource!$CC687,COD_SALES!$A$5:$A$500,0),MATCH(resource!DX$2,COD_SALES!$B$4:$Z$4,0)),"")</f>
        <v/>
      </c>
      <c r="DY687" s="3" t="str">
        <f>IFERROR(INDEX(COD_SALES!$B$5:$Z$500,MATCH(resource!$CC687,COD_SALES!$A$5:$A$500,0),MATCH(resource!DY$2,COD_SALES!$B$4:$Z$4,0)),"")</f>
        <v/>
      </c>
      <c r="DZ687" s="3" t="str">
        <f>IFERROR(INDEX(COD_SALES!$B$5:$Z$500,MATCH(resource!$CC687,COD_SALES!$A$5:$A$500,0),MATCH(resource!DZ$2,COD_SALES!$B$4:$Z$4,0)),"")</f>
        <v/>
      </c>
      <c r="EA687" s="3" t="str">
        <f>IFERROR(INDEX(COD_SALES!$B$5:$Z$500,MATCH(resource!$CC687,COD_SALES!$A$5:$A$500,0),MATCH(resource!EA$2,COD_SALES!$B$4:$Z$4,0)),"")</f>
        <v/>
      </c>
      <c r="EB687" s="3">
        <f t="shared" si="136"/>
        <v>0</v>
      </c>
      <c r="EW687" s="3">
        <f>IFERROR(VLOOKUP(CC687,data_pull!$AO$25:$AR$546,2,0),0)</f>
        <v>0</v>
      </c>
      <c r="EX687" s="1">
        <f>IFERROR(VLOOKUP(CC687,data_pull!$AO$25:$AR$546,4,0),0)</f>
        <v>0</v>
      </c>
    </row>
    <row r="688" spans="13:154" x14ac:dyDescent="0.25"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4">
        <f>sales_data!B687</f>
        <v>0</v>
      </c>
      <c r="AR688" s="4">
        <f>sales_data!C687</f>
        <v>0</v>
      </c>
      <c r="AS688" s="5" t="str">
        <f t="shared" si="135"/>
        <v/>
      </c>
      <c r="AT688" s="4">
        <f>sales_data!I687</f>
        <v>0</v>
      </c>
      <c r="AU688" s="4">
        <f>sales_data!W687</f>
        <v>0</v>
      </c>
      <c r="AV688" s="1">
        <f>sales_data!N687</f>
        <v>0</v>
      </c>
      <c r="AW688" s="1">
        <f>sales_data!P687</f>
        <v>0</v>
      </c>
      <c r="AX688" s="3">
        <f ca="1">IFERROR(INDEX(INDIRECT("day_wise_sales_data!$B$2:$BZ$599"),MATCH(resource!$CC688,day_wise_sales_data!$A$2:$A$500,0),MATCH(resource!AX$2,INDIRECT("day_wise_sales_data!$B$1:$BZ$1"),0)),0)</f>
        <v>0</v>
      </c>
      <c r="AY688" s="3">
        <f ca="1">IFERROR(INDEX(INDIRECT("day_wise_sales_data!$B$2:$BZ$599"),MATCH(resource!$CC688,day_wise_sales_data!$A$2:$A$500,0),MATCH(resource!AY$2,INDIRECT("day_wise_sales_data!$B$1:$BZ$1"),0)),0)</f>
        <v>0</v>
      </c>
      <c r="AZ688" s="3">
        <f ca="1">IFERROR(INDEX(INDIRECT("day_wise_sales_data!$B$2:$BZ$599"),MATCH(resource!$CC688,day_wise_sales_data!$A$2:$A$500,0),MATCH(resource!AZ$2,INDIRECT("day_wise_sales_data!$B$1:$BZ$1"),0)),0)</f>
        <v>0</v>
      </c>
      <c r="BA688" s="3">
        <f ca="1">IFERROR(INDEX(INDIRECT("day_wise_sales_data!$B$2:$BZ$599"),MATCH(resource!$CC688,day_wise_sales_data!$A$2:$A$500,0),MATCH(resource!BA$2,INDIRECT("day_wise_sales_data!$B$1:$BZ$1"),0)),0)</f>
        <v>0</v>
      </c>
      <c r="BB688" s="3">
        <f ca="1">IFERROR(INDEX(INDIRECT("day_wise_sales_data!$B$2:$BZ$599"),MATCH(resource!$CC688,day_wise_sales_data!$A$2:$A$500,0),MATCH(resource!BB$2,INDIRECT("day_wise_sales_data!$B$1:$BZ$1"),0)),0)</f>
        <v>0</v>
      </c>
      <c r="BC688" s="3">
        <f ca="1">IFERROR(INDEX(INDIRECT("day_wise_sales_data!$B$2:$BZ$599"),MATCH(resource!$CC688,day_wise_sales_data!$A$2:$A$500,0),MATCH(resource!BC$2,INDIRECT("day_wise_sales_data!$B$1:$BZ$1"),0)),0)</f>
        <v>0</v>
      </c>
      <c r="BD688" s="3">
        <f ca="1">IFERROR(INDEX(INDIRECT("day_wise_sales_data!$B$2:$BZ$599"),MATCH(resource!$CC688,day_wise_sales_data!$A$2:$A$500,0),MATCH(resource!BD$2,INDIRECT("day_wise_sales_data!$B$1:$BZ$1"),0)),0)</f>
        <v>0</v>
      </c>
      <c r="BE688" s="3">
        <f ca="1">IFERROR(INDEX(INDIRECT("day_wise_sales_data!$B$2:$BZ$599"),MATCH(resource!$CC688,day_wise_sales_data!$A$2:$A$500,0),MATCH(resource!BE$2,INDIRECT("day_wise_sales_data!$B$1:$BZ$1"),0)),0)</f>
        <v>0</v>
      </c>
      <c r="BF688" s="3">
        <f ca="1">IFERROR(INDEX(INDIRECT("day_wise_sales_data!$B$2:$BZ$599"),MATCH(resource!$CC688,day_wise_sales_data!$A$2:$A$500,0),MATCH(resource!BF$2,INDIRECT("day_wise_sales_data!$B$1:$BZ$1"),0)),0)</f>
        <v>0</v>
      </c>
      <c r="BG688" s="3">
        <f ca="1">IFERROR(INDEX(INDIRECT("day_wise_sales_data!$B$2:$BZ$599"),MATCH(resource!$CC688,day_wise_sales_data!$A$2:$A$500,0),MATCH(resource!BG$2,INDIRECT("day_wise_sales_data!$B$1:$BZ$1"),0)),0)</f>
        <v>0</v>
      </c>
      <c r="BH688" s="3">
        <f ca="1">IFERROR(INDEX(INDIRECT("day_wise_sales_data!$B$2:$BZ$599"),MATCH(resource!$CC688,day_wise_sales_data!$A$2:$A$500,0),MATCH(resource!BH$2,INDIRECT("day_wise_sales_data!$B$1:$BZ$1"),0)),0)</f>
        <v>0</v>
      </c>
      <c r="BI688" s="3">
        <f ca="1">IFERROR(INDEX(INDIRECT("day_wise_sales_data!$B$2:$BZ$599"),MATCH(resource!$CC688,day_wise_sales_data!$A$2:$A$500,0),MATCH(resource!BI$2,INDIRECT("day_wise_sales_data!$B$1:$BZ$1"),0)),0)</f>
        <v>0</v>
      </c>
      <c r="BJ688" s="3">
        <f ca="1">IFERROR(INDEX(INDIRECT("day_wise_sales_data!$B$2:$BZ$599"),MATCH(resource!$CC688,day_wise_sales_data!$A$2:$A$500,0),MATCH(resource!BJ$2,INDIRECT("day_wise_sales_data!$B$1:$BZ$1"),0)),0)</f>
        <v>0</v>
      </c>
      <c r="BK688" s="3">
        <f ca="1">IFERROR(INDEX(INDIRECT("day_wise_sales_data!$B$2:$BZ$599"),MATCH(resource!$CC688,day_wise_sales_data!$A$2:$A$500,0),MATCH(resource!BK$2,INDIRECT("day_wise_sales_data!$B$1:$BZ$1"),0)),0)</f>
        <v>0</v>
      </c>
      <c r="BL688" s="3">
        <f ca="1">IFERROR(INDEX(INDIRECT("day_wise_sales_data!$B$2:$BZ$599"),MATCH(resource!$CC688,day_wise_sales_data!$A$2:$A$500,0),MATCH(resource!BL$2,INDIRECT("day_wise_sales_data!$B$1:$BZ$1"),0)),0)</f>
        <v>0</v>
      </c>
      <c r="BM688" s="3">
        <f ca="1">IFERROR(INDEX(INDIRECT("day_wise_sales_data!$B$2:$BZ$599"),MATCH(resource!$CC688,day_wise_sales_data!$A$2:$A$500,0),MATCH(resource!BM$2,INDIRECT("day_wise_sales_data!$B$1:$BZ$1"),0)),0)</f>
        <v>0</v>
      </c>
      <c r="BN688" s="3">
        <f ca="1">IFERROR(INDEX(INDIRECT("day_wise_sales_data!$B$2:$BZ$599"),MATCH(resource!$CC688,day_wise_sales_data!$A$2:$A$500,0),MATCH(resource!BN$2,INDIRECT("day_wise_sales_data!$B$1:$BZ$1"),0)),0)</f>
        <v>0</v>
      </c>
      <c r="BO688" s="3">
        <f ca="1">IFERROR(INDEX(INDIRECT("day_wise_sales_data!$B$2:$BZ$599"),MATCH(resource!$CC688,day_wise_sales_data!$A$2:$A$500,0),MATCH(resource!BO$2,INDIRECT("day_wise_sales_data!$B$1:$BZ$1"),0)),0)</f>
        <v>0</v>
      </c>
      <c r="BP688" s="3">
        <f ca="1">IFERROR(INDEX(INDIRECT("day_wise_sales_data!$B$2:$BZ$599"),MATCH(resource!$CC688,day_wise_sales_data!$A$2:$A$500,0),MATCH(resource!BP$2,INDIRECT("day_wise_sales_data!$B$1:$BZ$1"),0)),0)</f>
        <v>0</v>
      </c>
      <c r="BQ688" s="3">
        <f ca="1">IFERROR(INDEX(INDIRECT("day_wise_sales_data!$B$2:$BZ$599"),MATCH(resource!$CC688,day_wise_sales_data!$A$2:$A$500,0),MATCH(resource!BQ$2,INDIRECT("day_wise_sales_data!$B$1:$BZ$1"),0)),0)</f>
        <v>0</v>
      </c>
      <c r="BR688" s="3">
        <f ca="1">IFERROR(INDEX(INDIRECT("day_wise_sales_data!$B$2:$BZ$599"),MATCH(resource!$CC688,day_wise_sales_data!$A$2:$A$500,0),MATCH(resource!BR$2,INDIRECT("day_wise_sales_data!$B$1:$BZ$1"),0)),0)</f>
        <v>0</v>
      </c>
      <c r="BS688" s="3">
        <f ca="1">IFERROR(INDEX(INDIRECT("day_wise_sales_data!$B$2:$BZ$599"),MATCH(resource!$CC688,day_wise_sales_data!$A$2:$A$500,0),MATCH(resource!BS$2,INDIRECT("day_wise_sales_data!$B$1:$BZ$1"),0)),0)</f>
        <v>0</v>
      </c>
      <c r="BT688" s="3">
        <f ca="1">IFERROR(INDEX(INDIRECT("day_wise_sales_data!$B$2:$BZ$599"),MATCH(resource!$CC688,day_wise_sales_data!$A$2:$A$500,0),MATCH(resource!BT$2,INDIRECT("day_wise_sales_data!$B$1:$BZ$1"),0)),0)</f>
        <v>0</v>
      </c>
      <c r="BU688" s="3">
        <f ca="1">IFERROR(INDEX(INDIRECT("day_wise_sales_data!$B$2:$BZ$599"),MATCH(resource!$CC688,day_wise_sales_data!$A$2:$A$500,0),MATCH(resource!BU$2,INDIRECT("day_wise_sales_data!$B$1:$BZ$1"),0)),0)</f>
        <v>0</v>
      </c>
      <c r="BV688" s="3">
        <f ca="1">IFERROR(INDEX(INDIRECT("day_wise_sales_data!$B$2:$BZ$599"),MATCH(resource!$CC688,day_wise_sales_data!$A$2:$A$500,0),MATCH(resource!BV$2,INDIRECT("day_wise_sales_data!$B$1:$BZ$1"),0)),0)</f>
        <v>0</v>
      </c>
      <c r="BW688" s="3">
        <f ca="1">IFERROR(INDEX(INDIRECT("day_wise_sales_data!$B$2:$BZ$599"),MATCH(resource!$CC688,day_wise_sales_data!$A$2:$A$500,0),MATCH(resource!BW$2,INDIRECT("day_wise_sales_data!$B$1:$BZ$1"),0)),0)</f>
        <v>0</v>
      </c>
      <c r="BX688" s="3">
        <f ca="1">IFERROR(INDEX(INDIRECT("day_wise_sales_data!$B$2:$BZ$599"),MATCH(resource!$CC688,day_wise_sales_data!$A$2:$A$500,0),MATCH(resource!BX$2,INDIRECT("day_wise_sales_data!$B$1:$BZ$1"),0)),0)</f>
        <v>0</v>
      </c>
      <c r="BY688" s="3">
        <f ca="1">IFERROR(INDEX(INDIRECT("day_wise_sales_data!$B$2:$BZ$599"),MATCH(resource!$CC688,day_wise_sales_data!$A$2:$A$500,0),MATCH(resource!BY$2,INDIRECT("day_wise_sales_data!$B$1:$BZ$1"),0)),0)</f>
        <v>0</v>
      </c>
      <c r="BZ688" s="3">
        <f ca="1">IFERROR(INDEX(INDIRECT("day_wise_sales_data!$B$2:$BZ$599"),MATCH(resource!$CC688,day_wise_sales_data!$A$2:$A$500,0),MATCH(resource!BZ$2,INDIRECT("day_wise_sales_data!$B$1:$BZ$1"),0)),0)</f>
        <v>0</v>
      </c>
      <c r="CA688" s="3">
        <f ca="1">IFERROR(INDEX(INDIRECT("day_wise_sales_data!$B$2:$BZ$599"),MATCH(resource!$CC688,day_wise_sales_data!$A$2:$A$500,0),MATCH(resource!CA$2,INDIRECT("day_wise_sales_data!$B$1:$BZ$1"),0)),0)</f>
        <v>0</v>
      </c>
      <c r="CC688" s="4">
        <f>sales_data!H687</f>
        <v>0</v>
      </c>
      <c r="CD688" s="1">
        <v>686</v>
      </c>
      <c r="CE688" s="1" t="str">
        <f>IF(AQ688=report!$AQ$3,resource!CD688,"")</f>
        <v/>
      </c>
      <c r="CF688" s="5" t="str">
        <f>IFERROR(SMALL($CE$3:$CE$1001,ROWS($CE$3:CE688)),"")</f>
        <v/>
      </c>
      <c r="CH688">
        <f>IFERROR(VLOOKUP($CC688,data_pull!$E$22:$G$700,2,0),0)</f>
        <v>0</v>
      </c>
      <c r="DK688" s="3" t="str">
        <f>IFERROR(INDEX(COD_SALES!$B$5:$Z$500,MATCH(resource!$CC688,COD_SALES!$A$5:$A$500,0),MATCH(resource!DK$2,COD_SALES!$B$4:$Z$4,0)),"")</f>
        <v/>
      </c>
      <c r="DL688" s="3" t="str">
        <f>IFERROR(INDEX(COD_SALES!$B$5:$Z$500,MATCH(resource!$CC688,COD_SALES!$A$5:$A$500,0),MATCH(resource!DL$2,COD_SALES!$B$4:$Z$4,0)),"")</f>
        <v/>
      </c>
      <c r="DM688" s="3" t="str">
        <f>IFERROR(INDEX(COD_SALES!$B$5:$Z$500,MATCH(resource!$CC688,COD_SALES!$A$5:$A$500,0),MATCH(resource!DM$2,COD_SALES!$B$4:$Z$4,0)),"")</f>
        <v/>
      </c>
      <c r="DN688" s="3" t="str">
        <f>IFERROR(INDEX(COD_SALES!$B$5:$Z$500,MATCH(resource!$CC688,COD_SALES!$A$5:$A$500,0),MATCH(resource!DN$2,COD_SALES!$B$4:$Z$4,0)),"")</f>
        <v/>
      </c>
      <c r="DO688" s="3" t="str">
        <f>IFERROR(INDEX(COD_SALES!$B$5:$Z$500,MATCH(resource!$CC688,COD_SALES!$A$5:$A$500,0),MATCH(resource!DO$2,COD_SALES!$B$4:$Z$4,0)),"")</f>
        <v/>
      </c>
      <c r="DP688" s="3" t="str">
        <f>IFERROR(INDEX(COD_SALES!$B$5:$Z$500,MATCH(resource!$CC688,COD_SALES!$A$5:$A$500,0),MATCH(resource!DP$2,COD_SALES!$B$4:$Z$4,0)),"")</f>
        <v/>
      </c>
      <c r="DQ688" s="3" t="str">
        <f>IFERROR(INDEX(COD_SALES!$B$5:$Z$500,MATCH(resource!$CC688,COD_SALES!$A$5:$A$500,0),MATCH(resource!DQ$2,COD_SALES!$B$4:$Z$4,0)),"")</f>
        <v/>
      </c>
      <c r="DR688" s="3" t="str">
        <f>IFERROR(INDEX(COD_SALES!$B$5:$Z$500,MATCH(resource!$CC688,COD_SALES!$A$5:$A$500,0),MATCH(resource!DR$2,COD_SALES!$B$4:$Z$4,0)),"")</f>
        <v/>
      </c>
      <c r="DS688" s="3" t="str">
        <f>IFERROR(INDEX(COD_SALES!$B$5:$Z$500,MATCH(resource!$CC688,COD_SALES!$A$5:$A$500,0),MATCH(resource!DS$2,COD_SALES!$B$4:$Z$4,0)),"")</f>
        <v/>
      </c>
      <c r="DT688" s="3" t="str">
        <f>IFERROR(INDEX(COD_SALES!$B$5:$Z$500,MATCH(resource!$CC688,COD_SALES!$A$5:$A$500,0),MATCH(resource!DT$2,COD_SALES!$B$4:$Z$4,0)),"")</f>
        <v/>
      </c>
      <c r="DU688" s="3" t="str">
        <f>IFERROR(INDEX(COD_SALES!$B$5:$Z$500,MATCH(resource!$CC688,COD_SALES!$A$5:$A$500,0),MATCH(resource!DU$2,COD_SALES!$B$4:$Z$4,0)),"")</f>
        <v/>
      </c>
      <c r="DV688" s="3" t="str">
        <f>IFERROR(INDEX(COD_SALES!$B$5:$Z$500,MATCH(resource!$CC688,COD_SALES!$A$5:$A$500,0),MATCH(resource!DV$2,COD_SALES!$B$4:$Z$4,0)),"")</f>
        <v/>
      </c>
      <c r="DW688" s="3" t="str">
        <f>IFERROR(INDEX(COD_SALES!$B$5:$Z$500,MATCH(resource!$CC688,COD_SALES!$A$5:$A$500,0),MATCH(resource!DW$2,COD_SALES!$B$4:$Z$4,0)),"")</f>
        <v/>
      </c>
      <c r="DX688" s="3" t="str">
        <f>IFERROR(INDEX(COD_SALES!$B$5:$Z$500,MATCH(resource!$CC688,COD_SALES!$A$5:$A$500,0),MATCH(resource!DX$2,COD_SALES!$B$4:$Z$4,0)),"")</f>
        <v/>
      </c>
      <c r="DY688" s="3" t="str">
        <f>IFERROR(INDEX(COD_SALES!$B$5:$Z$500,MATCH(resource!$CC688,COD_SALES!$A$5:$A$500,0),MATCH(resource!DY$2,COD_SALES!$B$4:$Z$4,0)),"")</f>
        <v/>
      </c>
      <c r="DZ688" s="3" t="str">
        <f>IFERROR(INDEX(COD_SALES!$B$5:$Z$500,MATCH(resource!$CC688,COD_SALES!$A$5:$A$500,0),MATCH(resource!DZ$2,COD_SALES!$B$4:$Z$4,0)),"")</f>
        <v/>
      </c>
      <c r="EA688" s="3" t="str">
        <f>IFERROR(INDEX(COD_SALES!$B$5:$Z$500,MATCH(resource!$CC688,COD_SALES!$A$5:$A$500,0),MATCH(resource!EA$2,COD_SALES!$B$4:$Z$4,0)),"")</f>
        <v/>
      </c>
      <c r="EB688" s="3">
        <f t="shared" si="136"/>
        <v>0</v>
      </c>
      <c r="EW688" s="3">
        <f>IFERROR(VLOOKUP(CC688,data_pull!$AO$25:$AR$546,2,0),0)</f>
        <v>0</v>
      </c>
      <c r="EX688" s="1">
        <f>IFERROR(VLOOKUP(CC688,data_pull!$AO$25:$AR$546,4,0),0)</f>
        <v>0</v>
      </c>
    </row>
    <row r="689" spans="13:154" x14ac:dyDescent="0.25"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4">
        <f>sales_data!B688</f>
        <v>0</v>
      </c>
      <c r="AR689" s="4">
        <f>sales_data!C688</f>
        <v>0</v>
      </c>
      <c r="AS689" s="5" t="str">
        <f t="shared" si="135"/>
        <v/>
      </c>
      <c r="AT689" s="4">
        <f>sales_data!I688</f>
        <v>0</v>
      </c>
      <c r="AU689" s="4">
        <f>sales_data!W688</f>
        <v>0</v>
      </c>
      <c r="AV689" s="1">
        <f>sales_data!N688</f>
        <v>0</v>
      </c>
      <c r="AW689" s="1">
        <f>sales_data!P688</f>
        <v>0</v>
      </c>
      <c r="AX689" s="3">
        <f ca="1">IFERROR(INDEX(INDIRECT("day_wise_sales_data!$B$2:$BZ$599"),MATCH(resource!$CC689,day_wise_sales_data!$A$2:$A$500,0),MATCH(resource!AX$2,INDIRECT("day_wise_sales_data!$B$1:$BZ$1"),0)),0)</f>
        <v>0</v>
      </c>
      <c r="AY689" s="3">
        <f ca="1">IFERROR(INDEX(INDIRECT("day_wise_sales_data!$B$2:$BZ$599"),MATCH(resource!$CC689,day_wise_sales_data!$A$2:$A$500,0),MATCH(resource!AY$2,INDIRECT("day_wise_sales_data!$B$1:$BZ$1"),0)),0)</f>
        <v>0</v>
      </c>
      <c r="AZ689" s="3">
        <f ca="1">IFERROR(INDEX(INDIRECT("day_wise_sales_data!$B$2:$BZ$599"),MATCH(resource!$CC689,day_wise_sales_data!$A$2:$A$500,0),MATCH(resource!AZ$2,INDIRECT("day_wise_sales_data!$B$1:$BZ$1"),0)),0)</f>
        <v>0</v>
      </c>
      <c r="BA689" s="3">
        <f ca="1">IFERROR(INDEX(INDIRECT("day_wise_sales_data!$B$2:$BZ$599"),MATCH(resource!$CC689,day_wise_sales_data!$A$2:$A$500,0),MATCH(resource!BA$2,INDIRECT("day_wise_sales_data!$B$1:$BZ$1"),0)),0)</f>
        <v>0</v>
      </c>
      <c r="BB689" s="3">
        <f ca="1">IFERROR(INDEX(INDIRECT("day_wise_sales_data!$B$2:$BZ$599"),MATCH(resource!$CC689,day_wise_sales_data!$A$2:$A$500,0),MATCH(resource!BB$2,INDIRECT("day_wise_sales_data!$B$1:$BZ$1"),0)),0)</f>
        <v>0</v>
      </c>
      <c r="BC689" s="3">
        <f ca="1">IFERROR(INDEX(INDIRECT("day_wise_sales_data!$B$2:$BZ$599"),MATCH(resource!$CC689,day_wise_sales_data!$A$2:$A$500,0),MATCH(resource!BC$2,INDIRECT("day_wise_sales_data!$B$1:$BZ$1"),0)),0)</f>
        <v>0</v>
      </c>
      <c r="BD689" s="3">
        <f ca="1">IFERROR(INDEX(INDIRECT("day_wise_sales_data!$B$2:$BZ$599"),MATCH(resource!$CC689,day_wise_sales_data!$A$2:$A$500,0),MATCH(resource!BD$2,INDIRECT("day_wise_sales_data!$B$1:$BZ$1"),0)),0)</f>
        <v>0</v>
      </c>
      <c r="BE689" s="3">
        <f ca="1">IFERROR(INDEX(INDIRECT("day_wise_sales_data!$B$2:$BZ$599"),MATCH(resource!$CC689,day_wise_sales_data!$A$2:$A$500,0),MATCH(resource!BE$2,INDIRECT("day_wise_sales_data!$B$1:$BZ$1"),0)),0)</f>
        <v>0</v>
      </c>
      <c r="BF689" s="3">
        <f ca="1">IFERROR(INDEX(INDIRECT("day_wise_sales_data!$B$2:$BZ$599"),MATCH(resource!$CC689,day_wise_sales_data!$A$2:$A$500,0),MATCH(resource!BF$2,INDIRECT("day_wise_sales_data!$B$1:$BZ$1"),0)),0)</f>
        <v>0</v>
      </c>
      <c r="BG689" s="3">
        <f ca="1">IFERROR(INDEX(INDIRECT("day_wise_sales_data!$B$2:$BZ$599"),MATCH(resource!$CC689,day_wise_sales_data!$A$2:$A$500,0),MATCH(resource!BG$2,INDIRECT("day_wise_sales_data!$B$1:$BZ$1"),0)),0)</f>
        <v>0</v>
      </c>
      <c r="BH689" s="3">
        <f ca="1">IFERROR(INDEX(INDIRECT("day_wise_sales_data!$B$2:$BZ$599"),MATCH(resource!$CC689,day_wise_sales_data!$A$2:$A$500,0),MATCH(resource!BH$2,INDIRECT("day_wise_sales_data!$B$1:$BZ$1"),0)),0)</f>
        <v>0</v>
      </c>
      <c r="BI689" s="3">
        <f ca="1">IFERROR(INDEX(INDIRECT("day_wise_sales_data!$B$2:$BZ$599"),MATCH(resource!$CC689,day_wise_sales_data!$A$2:$A$500,0),MATCH(resource!BI$2,INDIRECT("day_wise_sales_data!$B$1:$BZ$1"),0)),0)</f>
        <v>0</v>
      </c>
      <c r="BJ689" s="3">
        <f ca="1">IFERROR(INDEX(INDIRECT("day_wise_sales_data!$B$2:$BZ$599"),MATCH(resource!$CC689,day_wise_sales_data!$A$2:$A$500,0),MATCH(resource!BJ$2,INDIRECT("day_wise_sales_data!$B$1:$BZ$1"),0)),0)</f>
        <v>0</v>
      </c>
      <c r="BK689" s="3">
        <f ca="1">IFERROR(INDEX(INDIRECT("day_wise_sales_data!$B$2:$BZ$599"),MATCH(resource!$CC689,day_wise_sales_data!$A$2:$A$500,0),MATCH(resource!BK$2,INDIRECT("day_wise_sales_data!$B$1:$BZ$1"),0)),0)</f>
        <v>0</v>
      </c>
      <c r="BL689" s="3">
        <f ca="1">IFERROR(INDEX(INDIRECT("day_wise_sales_data!$B$2:$BZ$599"),MATCH(resource!$CC689,day_wise_sales_data!$A$2:$A$500,0),MATCH(resource!BL$2,INDIRECT("day_wise_sales_data!$B$1:$BZ$1"),0)),0)</f>
        <v>0</v>
      </c>
      <c r="BM689" s="3">
        <f ca="1">IFERROR(INDEX(INDIRECT("day_wise_sales_data!$B$2:$BZ$599"),MATCH(resource!$CC689,day_wise_sales_data!$A$2:$A$500,0),MATCH(resource!BM$2,INDIRECT("day_wise_sales_data!$B$1:$BZ$1"),0)),0)</f>
        <v>0</v>
      </c>
      <c r="BN689" s="3">
        <f ca="1">IFERROR(INDEX(INDIRECT("day_wise_sales_data!$B$2:$BZ$599"),MATCH(resource!$CC689,day_wise_sales_data!$A$2:$A$500,0),MATCH(resource!BN$2,INDIRECT("day_wise_sales_data!$B$1:$BZ$1"),0)),0)</f>
        <v>0</v>
      </c>
      <c r="BO689" s="3">
        <f ca="1">IFERROR(INDEX(INDIRECT("day_wise_sales_data!$B$2:$BZ$599"),MATCH(resource!$CC689,day_wise_sales_data!$A$2:$A$500,0),MATCH(resource!BO$2,INDIRECT("day_wise_sales_data!$B$1:$BZ$1"),0)),0)</f>
        <v>0</v>
      </c>
      <c r="BP689" s="3">
        <f ca="1">IFERROR(INDEX(INDIRECT("day_wise_sales_data!$B$2:$BZ$599"),MATCH(resource!$CC689,day_wise_sales_data!$A$2:$A$500,0),MATCH(resource!BP$2,INDIRECT("day_wise_sales_data!$B$1:$BZ$1"),0)),0)</f>
        <v>0</v>
      </c>
      <c r="BQ689" s="3">
        <f ca="1">IFERROR(INDEX(INDIRECT("day_wise_sales_data!$B$2:$BZ$599"),MATCH(resource!$CC689,day_wise_sales_data!$A$2:$A$500,0),MATCH(resource!BQ$2,INDIRECT("day_wise_sales_data!$B$1:$BZ$1"),0)),0)</f>
        <v>0</v>
      </c>
      <c r="BR689" s="3">
        <f ca="1">IFERROR(INDEX(INDIRECT("day_wise_sales_data!$B$2:$BZ$599"),MATCH(resource!$CC689,day_wise_sales_data!$A$2:$A$500,0),MATCH(resource!BR$2,INDIRECT("day_wise_sales_data!$B$1:$BZ$1"),0)),0)</f>
        <v>0</v>
      </c>
      <c r="BS689" s="3">
        <f ca="1">IFERROR(INDEX(INDIRECT("day_wise_sales_data!$B$2:$BZ$599"),MATCH(resource!$CC689,day_wise_sales_data!$A$2:$A$500,0),MATCH(resource!BS$2,INDIRECT("day_wise_sales_data!$B$1:$BZ$1"),0)),0)</f>
        <v>0</v>
      </c>
      <c r="BT689" s="3">
        <f ca="1">IFERROR(INDEX(INDIRECT("day_wise_sales_data!$B$2:$BZ$599"),MATCH(resource!$CC689,day_wise_sales_data!$A$2:$A$500,0),MATCH(resource!BT$2,INDIRECT("day_wise_sales_data!$B$1:$BZ$1"),0)),0)</f>
        <v>0</v>
      </c>
      <c r="BU689" s="3">
        <f ca="1">IFERROR(INDEX(INDIRECT("day_wise_sales_data!$B$2:$BZ$599"),MATCH(resource!$CC689,day_wise_sales_data!$A$2:$A$500,0),MATCH(resource!BU$2,INDIRECT("day_wise_sales_data!$B$1:$BZ$1"),0)),0)</f>
        <v>0</v>
      </c>
      <c r="BV689" s="3">
        <f ca="1">IFERROR(INDEX(INDIRECT("day_wise_sales_data!$B$2:$BZ$599"),MATCH(resource!$CC689,day_wise_sales_data!$A$2:$A$500,0),MATCH(resource!BV$2,INDIRECT("day_wise_sales_data!$B$1:$BZ$1"),0)),0)</f>
        <v>0</v>
      </c>
      <c r="BW689" s="3">
        <f ca="1">IFERROR(INDEX(INDIRECT("day_wise_sales_data!$B$2:$BZ$599"),MATCH(resource!$CC689,day_wise_sales_data!$A$2:$A$500,0),MATCH(resource!BW$2,INDIRECT("day_wise_sales_data!$B$1:$BZ$1"),0)),0)</f>
        <v>0</v>
      </c>
      <c r="BX689" s="3">
        <f ca="1">IFERROR(INDEX(INDIRECT("day_wise_sales_data!$B$2:$BZ$599"),MATCH(resource!$CC689,day_wise_sales_data!$A$2:$A$500,0),MATCH(resource!BX$2,INDIRECT("day_wise_sales_data!$B$1:$BZ$1"),0)),0)</f>
        <v>0</v>
      </c>
      <c r="BY689" s="3">
        <f ca="1">IFERROR(INDEX(INDIRECT("day_wise_sales_data!$B$2:$BZ$599"),MATCH(resource!$CC689,day_wise_sales_data!$A$2:$A$500,0),MATCH(resource!BY$2,INDIRECT("day_wise_sales_data!$B$1:$BZ$1"),0)),0)</f>
        <v>0</v>
      </c>
      <c r="BZ689" s="3">
        <f ca="1">IFERROR(INDEX(INDIRECT("day_wise_sales_data!$B$2:$BZ$599"),MATCH(resource!$CC689,day_wise_sales_data!$A$2:$A$500,0),MATCH(resource!BZ$2,INDIRECT("day_wise_sales_data!$B$1:$BZ$1"),0)),0)</f>
        <v>0</v>
      </c>
      <c r="CA689" s="3">
        <f ca="1">IFERROR(INDEX(INDIRECT("day_wise_sales_data!$B$2:$BZ$599"),MATCH(resource!$CC689,day_wise_sales_data!$A$2:$A$500,0),MATCH(resource!CA$2,INDIRECT("day_wise_sales_data!$B$1:$BZ$1"),0)),0)</f>
        <v>0</v>
      </c>
      <c r="CC689" s="4">
        <f>sales_data!H688</f>
        <v>0</v>
      </c>
      <c r="CD689" s="1">
        <v>687</v>
      </c>
      <c r="CE689" s="1" t="str">
        <f>IF(AQ689=report!$AQ$3,resource!CD689,"")</f>
        <v/>
      </c>
      <c r="CF689" s="5" t="str">
        <f>IFERROR(SMALL($CE$3:$CE$1001,ROWS($CE$3:CE689)),"")</f>
        <v/>
      </c>
      <c r="CH689">
        <f>IFERROR(VLOOKUP($CC689,data_pull!$E$22:$G$700,2,0),0)</f>
        <v>0</v>
      </c>
      <c r="DK689" s="3" t="str">
        <f>IFERROR(INDEX(COD_SALES!$B$5:$Z$500,MATCH(resource!$CC689,COD_SALES!$A$5:$A$500,0),MATCH(resource!DK$2,COD_SALES!$B$4:$Z$4,0)),"")</f>
        <v/>
      </c>
      <c r="DL689" s="3" t="str">
        <f>IFERROR(INDEX(COD_SALES!$B$5:$Z$500,MATCH(resource!$CC689,COD_SALES!$A$5:$A$500,0),MATCH(resource!DL$2,COD_SALES!$B$4:$Z$4,0)),"")</f>
        <v/>
      </c>
      <c r="DM689" s="3" t="str">
        <f>IFERROR(INDEX(COD_SALES!$B$5:$Z$500,MATCH(resource!$CC689,COD_SALES!$A$5:$A$500,0),MATCH(resource!DM$2,COD_SALES!$B$4:$Z$4,0)),"")</f>
        <v/>
      </c>
      <c r="DN689" s="3" t="str">
        <f>IFERROR(INDEX(COD_SALES!$B$5:$Z$500,MATCH(resource!$CC689,COD_SALES!$A$5:$A$500,0),MATCH(resource!DN$2,COD_SALES!$B$4:$Z$4,0)),"")</f>
        <v/>
      </c>
      <c r="DO689" s="3" t="str">
        <f>IFERROR(INDEX(COD_SALES!$B$5:$Z$500,MATCH(resource!$CC689,COD_SALES!$A$5:$A$500,0),MATCH(resource!DO$2,COD_SALES!$B$4:$Z$4,0)),"")</f>
        <v/>
      </c>
      <c r="DP689" s="3" t="str">
        <f>IFERROR(INDEX(COD_SALES!$B$5:$Z$500,MATCH(resource!$CC689,COD_SALES!$A$5:$A$500,0),MATCH(resource!DP$2,COD_SALES!$B$4:$Z$4,0)),"")</f>
        <v/>
      </c>
      <c r="DQ689" s="3" t="str">
        <f>IFERROR(INDEX(COD_SALES!$B$5:$Z$500,MATCH(resource!$CC689,COD_SALES!$A$5:$A$500,0),MATCH(resource!DQ$2,COD_SALES!$B$4:$Z$4,0)),"")</f>
        <v/>
      </c>
      <c r="DR689" s="3" t="str">
        <f>IFERROR(INDEX(COD_SALES!$B$5:$Z$500,MATCH(resource!$CC689,COD_SALES!$A$5:$A$500,0),MATCH(resource!DR$2,COD_SALES!$B$4:$Z$4,0)),"")</f>
        <v/>
      </c>
      <c r="DS689" s="3" t="str">
        <f>IFERROR(INDEX(COD_SALES!$B$5:$Z$500,MATCH(resource!$CC689,COD_SALES!$A$5:$A$500,0),MATCH(resource!DS$2,COD_SALES!$B$4:$Z$4,0)),"")</f>
        <v/>
      </c>
      <c r="DT689" s="3" t="str">
        <f>IFERROR(INDEX(COD_SALES!$B$5:$Z$500,MATCH(resource!$CC689,COD_SALES!$A$5:$A$500,0),MATCH(resource!DT$2,COD_SALES!$B$4:$Z$4,0)),"")</f>
        <v/>
      </c>
      <c r="DU689" s="3" t="str">
        <f>IFERROR(INDEX(COD_SALES!$B$5:$Z$500,MATCH(resource!$CC689,COD_SALES!$A$5:$A$500,0),MATCH(resource!DU$2,COD_SALES!$B$4:$Z$4,0)),"")</f>
        <v/>
      </c>
      <c r="DV689" s="3" t="str">
        <f>IFERROR(INDEX(COD_SALES!$B$5:$Z$500,MATCH(resource!$CC689,COD_SALES!$A$5:$A$500,0),MATCH(resource!DV$2,COD_SALES!$B$4:$Z$4,0)),"")</f>
        <v/>
      </c>
      <c r="DW689" s="3" t="str">
        <f>IFERROR(INDEX(COD_SALES!$B$5:$Z$500,MATCH(resource!$CC689,COD_SALES!$A$5:$A$500,0),MATCH(resource!DW$2,COD_SALES!$B$4:$Z$4,0)),"")</f>
        <v/>
      </c>
      <c r="DX689" s="3" t="str">
        <f>IFERROR(INDEX(COD_SALES!$B$5:$Z$500,MATCH(resource!$CC689,COD_SALES!$A$5:$A$500,0),MATCH(resource!DX$2,COD_SALES!$B$4:$Z$4,0)),"")</f>
        <v/>
      </c>
      <c r="DY689" s="3" t="str">
        <f>IFERROR(INDEX(COD_SALES!$B$5:$Z$500,MATCH(resource!$CC689,COD_SALES!$A$5:$A$500,0),MATCH(resource!DY$2,COD_SALES!$B$4:$Z$4,0)),"")</f>
        <v/>
      </c>
      <c r="DZ689" s="3" t="str">
        <f>IFERROR(INDEX(COD_SALES!$B$5:$Z$500,MATCH(resource!$CC689,COD_SALES!$A$5:$A$500,0),MATCH(resource!DZ$2,COD_SALES!$B$4:$Z$4,0)),"")</f>
        <v/>
      </c>
      <c r="EA689" s="3" t="str">
        <f>IFERROR(INDEX(COD_SALES!$B$5:$Z$500,MATCH(resource!$CC689,COD_SALES!$A$5:$A$500,0),MATCH(resource!EA$2,COD_SALES!$B$4:$Z$4,0)),"")</f>
        <v/>
      </c>
      <c r="EB689" s="3">
        <f t="shared" si="136"/>
        <v>0</v>
      </c>
      <c r="EW689" s="3">
        <f>IFERROR(VLOOKUP(CC689,data_pull!$AO$25:$AR$546,2,0),0)</f>
        <v>0</v>
      </c>
      <c r="EX689" s="1">
        <f>IFERROR(VLOOKUP(CC689,data_pull!$AO$25:$AR$546,4,0),0)</f>
        <v>0</v>
      </c>
    </row>
    <row r="690" spans="13:154" x14ac:dyDescent="0.25"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4">
        <f>sales_data!B689</f>
        <v>0</v>
      </c>
      <c r="AR690" s="4">
        <f>sales_data!C689</f>
        <v>0</v>
      </c>
      <c r="AS690" s="5" t="str">
        <f t="shared" si="135"/>
        <v/>
      </c>
      <c r="AT690" s="4">
        <f>sales_data!I689</f>
        <v>0</v>
      </c>
      <c r="AU690" s="4">
        <f>sales_data!W689</f>
        <v>0</v>
      </c>
      <c r="AV690" s="1">
        <f>sales_data!N689</f>
        <v>0</v>
      </c>
      <c r="AW690" s="1">
        <f>sales_data!P689</f>
        <v>0</v>
      </c>
      <c r="AX690" s="3">
        <f ca="1">IFERROR(INDEX(INDIRECT("day_wise_sales_data!$B$2:$BZ$599"),MATCH(resource!$CC690,day_wise_sales_data!$A$2:$A$500,0),MATCH(resource!AX$2,INDIRECT("day_wise_sales_data!$B$1:$BZ$1"),0)),0)</f>
        <v>0</v>
      </c>
      <c r="AY690" s="3">
        <f ca="1">IFERROR(INDEX(INDIRECT("day_wise_sales_data!$B$2:$BZ$599"),MATCH(resource!$CC690,day_wise_sales_data!$A$2:$A$500,0),MATCH(resource!AY$2,INDIRECT("day_wise_sales_data!$B$1:$BZ$1"),0)),0)</f>
        <v>0</v>
      </c>
      <c r="AZ690" s="3">
        <f ca="1">IFERROR(INDEX(INDIRECT("day_wise_sales_data!$B$2:$BZ$599"),MATCH(resource!$CC690,day_wise_sales_data!$A$2:$A$500,0),MATCH(resource!AZ$2,INDIRECT("day_wise_sales_data!$B$1:$BZ$1"),0)),0)</f>
        <v>0</v>
      </c>
      <c r="BA690" s="3">
        <f ca="1">IFERROR(INDEX(INDIRECT("day_wise_sales_data!$B$2:$BZ$599"),MATCH(resource!$CC690,day_wise_sales_data!$A$2:$A$500,0),MATCH(resource!BA$2,INDIRECT("day_wise_sales_data!$B$1:$BZ$1"),0)),0)</f>
        <v>0</v>
      </c>
      <c r="BB690" s="3">
        <f ca="1">IFERROR(INDEX(INDIRECT("day_wise_sales_data!$B$2:$BZ$599"),MATCH(resource!$CC690,day_wise_sales_data!$A$2:$A$500,0),MATCH(resource!BB$2,INDIRECT("day_wise_sales_data!$B$1:$BZ$1"),0)),0)</f>
        <v>0</v>
      </c>
      <c r="BC690" s="3">
        <f ca="1">IFERROR(INDEX(INDIRECT("day_wise_sales_data!$B$2:$BZ$599"),MATCH(resource!$CC690,day_wise_sales_data!$A$2:$A$500,0),MATCH(resource!BC$2,INDIRECT("day_wise_sales_data!$B$1:$BZ$1"),0)),0)</f>
        <v>0</v>
      </c>
      <c r="BD690" s="3">
        <f ca="1">IFERROR(INDEX(INDIRECT("day_wise_sales_data!$B$2:$BZ$599"),MATCH(resource!$CC690,day_wise_sales_data!$A$2:$A$500,0),MATCH(resource!BD$2,INDIRECT("day_wise_sales_data!$B$1:$BZ$1"),0)),0)</f>
        <v>0</v>
      </c>
      <c r="BE690" s="3">
        <f ca="1">IFERROR(INDEX(INDIRECT("day_wise_sales_data!$B$2:$BZ$599"),MATCH(resource!$CC690,day_wise_sales_data!$A$2:$A$500,0),MATCH(resource!BE$2,INDIRECT("day_wise_sales_data!$B$1:$BZ$1"),0)),0)</f>
        <v>0</v>
      </c>
      <c r="BF690" s="3">
        <f ca="1">IFERROR(INDEX(INDIRECT("day_wise_sales_data!$B$2:$BZ$599"),MATCH(resource!$CC690,day_wise_sales_data!$A$2:$A$500,0),MATCH(resource!BF$2,INDIRECT("day_wise_sales_data!$B$1:$BZ$1"),0)),0)</f>
        <v>0</v>
      </c>
      <c r="BG690" s="3">
        <f ca="1">IFERROR(INDEX(INDIRECT("day_wise_sales_data!$B$2:$BZ$599"),MATCH(resource!$CC690,day_wise_sales_data!$A$2:$A$500,0),MATCH(resource!BG$2,INDIRECT("day_wise_sales_data!$B$1:$BZ$1"),0)),0)</f>
        <v>0</v>
      </c>
      <c r="BH690" s="3">
        <f ca="1">IFERROR(INDEX(INDIRECT("day_wise_sales_data!$B$2:$BZ$599"),MATCH(resource!$CC690,day_wise_sales_data!$A$2:$A$500,0),MATCH(resource!BH$2,INDIRECT("day_wise_sales_data!$B$1:$BZ$1"),0)),0)</f>
        <v>0</v>
      </c>
      <c r="BI690" s="3">
        <f ca="1">IFERROR(INDEX(INDIRECT("day_wise_sales_data!$B$2:$BZ$599"),MATCH(resource!$CC690,day_wise_sales_data!$A$2:$A$500,0),MATCH(resource!BI$2,INDIRECT("day_wise_sales_data!$B$1:$BZ$1"),0)),0)</f>
        <v>0</v>
      </c>
      <c r="BJ690" s="3">
        <f ca="1">IFERROR(INDEX(INDIRECT("day_wise_sales_data!$B$2:$BZ$599"),MATCH(resource!$CC690,day_wise_sales_data!$A$2:$A$500,0),MATCH(resource!BJ$2,INDIRECT("day_wise_sales_data!$B$1:$BZ$1"),0)),0)</f>
        <v>0</v>
      </c>
      <c r="BK690" s="3">
        <f ca="1">IFERROR(INDEX(INDIRECT("day_wise_sales_data!$B$2:$BZ$599"),MATCH(resource!$CC690,day_wise_sales_data!$A$2:$A$500,0),MATCH(resource!BK$2,INDIRECT("day_wise_sales_data!$B$1:$BZ$1"),0)),0)</f>
        <v>0</v>
      </c>
      <c r="BL690" s="3">
        <f ca="1">IFERROR(INDEX(INDIRECT("day_wise_sales_data!$B$2:$BZ$599"),MATCH(resource!$CC690,day_wise_sales_data!$A$2:$A$500,0),MATCH(resource!BL$2,INDIRECT("day_wise_sales_data!$B$1:$BZ$1"),0)),0)</f>
        <v>0</v>
      </c>
      <c r="BM690" s="3">
        <f ca="1">IFERROR(INDEX(INDIRECT("day_wise_sales_data!$B$2:$BZ$599"),MATCH(resource!$CC690,day_wise_sales_data!$A$2:$A$500,0),MATCH(resource!BM$2,INDIRECT("day_wise_sales_data!$B$1:$BZ$1"),0)),0)</f>
        <v>0</v>
      </c>
      <c r="BN690" s="3">
        <f ca="1">IFERROR(INDEX(INDIRECT("day_wise_sales_data!$B$2:$BZ$599"),MATCH(resource!$CC690,day_wise_sales_data!$A$2:$A$500,0),MATCH(resource!BN$2,INDIRECT("day_wise_sales_data!$B$1:$BZ$1"),0)),0)</f>
        <v>0</v>
      </c>
      <c r="BO690" s="3">
        <f ca="1">IFERROR(INDEX(INDIRECT("day_wise_sales_data!$B$2:$BZ$599"),MATCH(resource!$CC690,day_wise_sales_data!$A$2:$A$500,0),MATCH(resource!BO$2,INDIRECT("day_wise_sales_data!$B$1:$BZ$1"),0)),0)</f>
        <v>0</v>
      </c>
      <c r="BP690" s="3">
        <f ca="1">IFERROR(INDEX(INDIRECT("day_wise_sales_data!$B$2:$BZ$599"),MATCH(resource!$CC690,day_wise_sales_data!$A$2:$A$500,0),MATCH(resource!BP$2,INDIRECT("day_wise_sales_data!$B$1:$BZ$1"),0)),0)</f>
        <v>0</v>
      </c>
      <c r="BQ690" s="3">
        <f ca="1">IFERROR(INDEX(INDIRECT("day_wise_sales_data!$B$2:$BZ$599"),MATCH(resource!$CC690,day_wise_sales_data!$A$2:$A$500,0),MATCH(resource!BQ$2,INDIRECT("day_wise_sales_data!$B$1:$BZ$1"),0)),0)</f>
        <v>0</v>
      </c>
      <c r="BR690" s="3">
        <f ca="1">IFERROR(INDEX(INDIRECT("day_wise_sales_data!$B$2:$BZ$599"),MATCH(resource!$CC690,day_wise_sales_data!$A$2:$A$500,0),MATCH(resource!BR$2,INDIRECT("day_wise_sales_data!$B$1:$BZ$1"),0)),0)</f>
        <v>0</v>
      </c>
      <c r="BS690" s="3">
        <f ca="1">IFERROR(INDEX(INDIRECT("day_wise_sales_data!$B$2:$BZ$599"),MATCH(resource!$CC690,day_wise_sales_data!$A$2:$A$500,0),MATCH(resource!BS$2,INDIRECT("day_wise_sales_data!$B$1:$BZ$1"),0)),0)</f>
        <v>0</v>
      </c>
      <c r="BT690" s="3">
        <f ca="1">IFERROR(INDEX(INDIRECT("day_wise_sales_data!$B$2:$BZ$599"),MATCH(resource!$CC690,day_wise_sales_data!$A$2:$A$500,0),MATCH(resource!BT$2,INDIRECT("day_wise_sales_data!$B$1:$BZ$1"),0)),0)</f>
        <v>0</v>
      </c>
      <c r="BU690" s="3">
        <f ca="1">IFERROR(INDEX(INDIRECT("day_wise_sales_data!$B$2:$BZ$599"),MATCH(resource!$CC690,day_wise_sales_data!$A$2:$A$500,0),MATCH(resource!BU$2,INDIRECT("day_wise_sales_data!$B$1:$BZ$1"),0)),0)</f>
        <v>0</v>
      </c>
      <c r="BV690" s="3">
        <f ca="1">IFERROR(INDEX(INDIRECT("day_wise_sales_data!$B$2:$BZ$599"),MATCH(resource!$CC690,day_wise_sales_data!$A$2:$A$500,0),MATCH(resource!BV$2,INDIRECT("day_wise_sales_data!$B$1:$BZ$1"),0)),0)</f>
        <v>0</v>
      </c>
      <c r="BW690" s="3">
        <f ca="1">IFERROR(INDEX(INDIRECT("day_wise_sales_data!$B$2:$BZ$599"),MATCH(resource!$CC690,day_wise_sales_data!$A$2:$A$500,0),MATCH(resource!BW$2,INDIRECT("day_wise_sales_data!$B$1:$BZ$1"),0)),0)</f>
        <v>0</v>
      </c>
      <c r="BX690" s="3">
        <f ca="1">IFERROR(INDEX(INDIRECT("day_wise_sales_data!$B$2:$BZ$599"),MATCH(resource!$CC690,day_wise_sales_data!$A$2:$A$500,0),MATCH(resource!BX$2,INDIRECT("day_wise_sales_data!$B$1:$BZ$1"),0)),0)</f>
        <v>0</v>
      </c>
      <c r="BY690" s="3">
        <f ca="1">IFERROR(INDEX(INDIRECT("day_wise_sales_data!$B$2:$BZ$599"),MATCH(resource!$CC690,day_wise_sales_data!$A$2:$A$500,0),MATCH(resource!BY$2,INDIRECT("day_wise_sales_data!$B$1:$BZ$1"),0)),0)</f>
        <v>0</v>
      </c>
      <c r="BZ690" s="3">
        <f ca="1">IFERROR(INDEX(INDIRECT("day_wise_sales_data!$B$2:$BZ$599"),MATCH(resource!$CC690,day_wise_sales_data!$A$2:$A$500,0),MATCH(resource!BZ$2,INDIRECT("day_wise_sales_data!$B$1:$BZ$1"),0)),0)</f>
        <v>0</v>
      </c>
      <c r="CA690" s="3">
        <f ca="1">IFERROR(INDEX(INDIRECT("day_wise_sales_data!$B$2:$BZ$599"),MATCH(resource!$CC690,day_wise_sales_data!$A$2:$A$500,0),MATCH(resource!CA$2,INDIRECT("day_wise_sales_data!$B$1:$BZ$1"),0)),0)</f>
        <v>0</v>
      </c>
      <c r="CC690" s="4">
        <f>sales_data!H689</f>
        <v>0</v>
      </c>
      <c r="CD690" s="1">
        <v>688</v>
      </c>
      <c r="CE690" s="1" t="str">
        <f>IF(AQ690=report!$AQ$3,resource!CD690,"")</f>
        <v/>
      </c>
      <c r="CF690" s="5" t="str">
        <f>IFERROR(SMALL($CE$3:$CE$1001,ROWS($CE$3:CE690)),"")</f>
        <v/>
      </c>
      <c r="CH690">
        <f>IFERROR(VLOOKUP($CC690,data_pull!$E$22:$G$700,2,0),0)</f>
        <v>0</v>
      </c>
      <c r="DK690" s="3" t="str">
        <f>IFERROR(INDEX(COD_SALES!$B$5:$Z$500,MATCH(resource!$CC690,COD_SALES!$A$5:$A$500,0),MATCH(resource!DK$2,COD_SALES!$B$4:$Z$4,0)),"")</f>
        <v/>
      </c>
      <c r="DL690" s="3" t="str">
        <f>IFERROR(INDEX(COD_SALES!$B$5:$Z$500,MATCH(resource!$CC690,COD_SALES!$A$5:$A$500,0),MATCH(resource!DL$2,COD_SALES!$B$4:$Z$4,0)),"")</f>
        <v/>
      </c>
      <c r="DM690" s="3" t="str">
        <f>IFERROR(INDEX(COD_SALES!$B$5:$Z$500,MATCH(resource!$CC690,COD_SALES!$A$5:$A$500,0),MATCH(resource!DM$2,COD_SALES!$B$4:$Z$4,0)),"")</f>
        <v/>
      </c>
      <c r="DN690" s="3" t="str">
        <f>IFERROR(INDEX(COD_SALES!$B$5:$Z$500,MATCH(resource!$CC690,COD_SALES!$A$5:$A$500,0),MATCH(resource!DN$2,COD_SALES!$B$4:$Z$4,0)),"")</f>
        <v/>
      </c>
      <c r="DO690" s="3" t="str">
        <f>IFERROR(INDEX(COD_SALES!$B$5:$Z$500,MATCH(resource!$CC690,COD_SALES!$A$5:$A$500,0),MATCH(resource!DO$2,COD_SALES!$B$4:$Z$4,0)),"")</f>
        <v/>
      </c>
      <c r="DP690" s="3" t="str">
        <f>IFERROR(INDEX(COD_SALES!$B$5:$Z$500,MATCH(resource!$CC690,COD_SALES!$A$5:$A$500,0),MATCH(resource!DP$2,COD_SALES!$B$4:$Z$4,0)),"")</f>
        <v/>
      </c>
      <c r="DQ690" s="3" t="str">
        <f>IFERROR(INDEX(COD_SALES!$B$5:$Z$500,MATCH(resource!$CC690,COD_SALES!$A$5:$A$500,0),MATCH(resource!DQ$2,COD_SALES!$B$4:$Z$4,0)),"")</f>
        <v/>
      </c>
      <c r="DR690" s="3" t="str">
        <f>IFERROR(INDEX(COD_SALES!$B$5:$Z$500,MATCH(resource!$CC690,COD_SALES!$A$5:$A$500,0),MATCH(resource!DR$2,COD_SALES!$B$4:$Z$4,0)),"")</f>
        <v/>
      </c>
      <c r="DS690" s="3" t="str">
        <f>IFERROR(INDEX(COD_SALES!$B$5:$Z$500,MATCH(resource!$CC690,COD_SALES!$A$5:$A$500,0),MATCH(resource!DS$2,COD_SALES!$B$4:$Z$4,0)),"")</f>
        <v/>
      </c>
      <c r="DT690" s="3" t="str">
        <f>IFERROR(INDEX(COD_SALES!$B$5:$Z$500,MATCH(resource!$CC690,COD_SALES!$A$5:$A$500,0),MATCH(resource!DT$2,COD_SALES!$B$4:$Z$4,0)),"")</f>
        <v/>
      </c>
      <c r="DU690" s="3" t="str">
        <f>IFERROR(INDEX(COD_SALES!$B$5:$Z$500,MATCH(resource!$CC690,COD_SALES!$A$5:$A$500,0),MATCH(resource!DU$2,COD_SALES!$B$4:$Z$4,0)),"")</f>
        <v/>
      </c>
      <c r="DV690" s="3" t="str">
        <f>IFERROR(INDEX(COD_SALES!$B$5:$Z$500,MATCH(resource!$CC690,COD_SALES!$A$5:$A$500,0),MATCH(resource!DV$2,COD_SALES!$B$4:$Z$4,0)),"")</f>
        <v/>
      </c>
      <c r="DW690" s="3" t="str">
        <f>IFERROR(INDEX(COD_SALES!$B$5:$Z$500,MATCH(resource!$CC690,COD_SALES!$A$5:$A$500,0),MATCH(resource!DW$2,COD_SALES!$B$4:$Z$4,0)),"")</f>
        <v/>
      </c>
      <c r="DX690" s="3" t="str">
        <f>IFERROR(INDEX(COD_SALES!$B$5:$Z$500,MATCH(resource!$CC690,COD_SALES!$A$5:$A$500,0),MATCH(resource!DX$2,COD_SALES!$B$4:$Z$4,0)),"")</f>
        <v/>
      </c>
      <c r="DY690" s="3" t="str">
        <f>IFERROR(INDEX(COD_SALES!$B$5:$Z$500,MATCH(resource!$CC690,COD_SALES!$A$5:$A$500,0),MATCH(resource!DY$2,COD_SALES!$B$4:$Z$4,0)),"")</f>
        <v/>
      </c>
      <c r="DZ690" s="3" t="str">
        <f>IFERROR(INDEX(COD_SALES!$B$5:$Z$500,MATCH(resource!$CC690,COD_SALES!$A$5:$A$500,0),MATCH(resource!DZ$2,COD_SALES!$B$4:$Z$4,0)),"")</f>
        <v/>
      </c>
      <c r="EA690" s="3" t="str">
        <f>IFERROR(INDEX(COD_SALES!$B$5:$Z$500,MATCH(resource!$CC690,COD_SALES!$A$5:$A$500,0),MATCH(resource!EA$2,COD_SALES!$B$4:$Z$4,0)),"")</f>
        <v/>
      </c>
      <c r="EB690" s="3">
        <f t="shared" si="136"/>
        <v>0</v>
      </c>
      <c r="EW690" s="3">
        <f>IFERROR(VLOOKUP(CC690,data_pull!$AO$25:$AR$546,2,0),0)</f>
        <v>0</v>
      </c>
      <c r="EX690" s="1">
        <f>IFERROR(VLOOKUP(CC690,data_pull!$AO$25:$AR$546,4,0),0)</f>
        <v>0</v>
      </c>
    </row>
    <row r="691" spans="13:154" x14ac:dyDescent="0.25"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4">
        <f>sales_data!B690</f>
        <v>0</v>
      </c>
      <c r="AR691" s="4">
        <f>sales_data!C690</f>
        <v>0</v>
      </c>
      <c r="AS691" s="5" t="str">
        <f t="shared" si="135"/>
        <v/>
      </c>
      <c r="AT691" s="4">
        <f>sales_data!I690</f>
        <v>0</v>
      </c>
      <c r="AU691" s="4">
        <f>sales_data!W690</f>
        <v>0</v>
      </c>
      <c r="AV691" s="1">
        <f>sales_data!N690</f>
        <v>0</v>
      </c>
      <c r="AW691" s="1">
        <f>sales_data!P690</f>
        <v>0</v>
      </c>
      <c r="AX691" s="3">
        <f ca="1">IFERROR(INDEX(INDIRECT("day_wise_sales_data!$B$2:$BZ$599"),MATCH(resource!$CC691,day_wise_sales_data!$A$2:$A$500,0),MATCH(resource!AX$2,INDIRECT("day_wise_sales_data!$B$1:$BZ$1"),0)),0)</f>
        <v>0</v>
      </c>
      <c r="AY691" s="3">
        <f ca="1">IFERROR(INDEX(INDIRECT("day_wise_sales_data!$B$2:$BZ$599"),MATCH(resource!$CC691,day_wise_sales_data!$A$2:$A$500,0),MATCH(resource!AY$2,INDIRECT("day_wise_sales_data!$B$1:$BZ$1"),0)),0)</f>
        <v>0</v>
      </c>
      <c r="AZ691" s="3">
        <f ca="1">IFERROR(INDEX(INDIRECT("day_wise_sales_data!$B$2:$BZ$599"),MATCH(resource!$CC691,day_wise_sales_data!$A$2:$A$500,0),MATCH(resource!AZ$2,INDIRECT("day_wise_sales_data!$B$1:$BZ$1"),0)),0)</f>
        <v>0</v>
      </c>
      <c r="BA691" s="3">
        <f ca="1">IFERROR(INDEX(INDIRECT("day_wise_sales_data!$B$2:$BZ$599"),MATCH(resource!$CC691,day_wise_sales_data!$A$2:$A$500,0),MATCH(resource!BA$2,INDIRECT("day_wise_sales_data!$B$1:$BZ$1"),0)),0)</f>
        <v>0</v>
      </c>
      <c r="BB691" s="3">
        <f ca="1">IFERROR(INDEX(INDIRECT("day_wise_sales_data!$B$2:$BZ$599"),MATCH(resource!$CC691,day_wise_sales_data!$A$2:$A$500,0),MATCH(resource!BB$2,INDIRECT("day_wise_sales_data!$B$1:$BZ$1"),0)),0)</f>
        <v>0</v>
      </c>
      <c r="BC691" s="3">
        <f ca="1">IFERROR(INDEX(INDIRECT("day_wise_sales_data!$B$2:$BZ$599"),MATCH(resource!$CC691,day_wise_sales_data!$A$2:$A$500,0),MATCH(resource!BC$2,INDIRECT("day_wise_sales_data!$B$1:$BZ$1"),0)),0)</f>
        <v>0</v>
      </c>
      <c r="BD691" s="3">
        <f ca="1">IFERROR(INDEX(INDIRECT("day_wise_sales_data!$B$2:$BZ$599"),MATCH(resource!$CC691,day_wise_sales_data!$A$2:$A$500,0),MATCH(resource!BD$2,INDIRECT("day_wise_sales_data!$B$1:$BZ$1"),0)),0)</f>
        <v>0</v>
      </c>
      <c r="BE691" s="3">
        <f ca="1">IFERROR(INDEX(INDIRECT("day_wise_sales_data!$B$2:$BZ$599"),MATCH(resource!$CC691,day_wise_sales_data!$A$2:$A$500,0),MATCH(resource!BE$2,INDIRECT("day_wise_sales_data!$B$1:$BZ$1"),0)),0)</f>
        <v>0</v>
      </c>
      <c r="BF691" s="3">
        <f ca="1">IFERROR(INDEX(INDIRECT("day_wise_sales_data!$B$2:$BZ$599"),MATCH(resource!$CC691,day_wise_sales_data!$A$2:$A$500,0),MATCH(resource!BF$2,INDIRECT("day_wise_sales_data!$B$1:$BZ$1"),0)),0)</f>
        <v>0</v>
      </c>
      <c r="BG691" s="3">
        <f ca="1">IFERROR(INDEX(INDIRECT("day_wise_sales_data!$B$2:$BZ$599"),MATCH(resource!$CC691,day_wise_sales_data!$A$2:$A$500,0),MATCH(resource!BG$2,INDIRECT("day_wise_sales_data!$B$1:$BZ$1"),0)),0)</f>
        <v>0</v>
      </c>
      <c r="BH691" s="3">
        <f ca="1">IFERROR(INDEX(INDIRECT("day_wise_sales_data!$B$2:$BZ$599"),MATCH(resource!$CC691,day_wise_sales_data!$A$2:$A$500,0),MATCH(resource!BH$2,INDIRECT("day_wise_sales_data!$B$1:$BZ$1"),0)),0)</f>
        <v>0</v>
      </c>
      <c r="BI691" s="3">
        <f ca="1">IFERROR(INDEX(INDIRECT("day_wise_sales_data!$B$2:$BZ$599"),MATCH(resource!$CC691,day_wise_sales_data!$A$2:$A$500,0),MATCH(resource!BI$2,INDIRECT("day_wise_sales_data!$B$1:$BZ$1"),0)),0)</f>
        <v>0</v>
      </c>
      <c r="BJ691" s="3">
        <f ca="1">IFERROR(INDEX(INDIRECT("day_wise_sales_data!$B$2:$BZ$599"),MATCH(resource!$CC691,day_wise_sales_data!$A$2:$A$500,0),MATCH(resource!BJ$2,INDIRECT("day_wise_sales_data!$B$1:$BZ$1"),0)),0)</f>
        <v>0</v>
      </c>
      <c r="BK691" s="3">
        <f ca="1">IFERROR(INDEX(INDIRECT("day_wise_sales_data!$B$2:$BZ$599"),MATCH(resource!$CC691,day_wise_sales_data!$A$2:$A$500,0),MATCH(resource!BK$2,INDIRECT("day_wise_sales_data!$B$1:$BZ$1"),0)),0)</f>
        <v>0</v>
      </c>
      <c r="BL691" s="3">
        <f ca="1">IFERROR(INDEX(INDIRECT("day_wise_sales_data!$B$2:$BZ$599"),MATCH(resource!$CC691,day_wise_sales_data!$A$2:$A$500,0),MATCH(resource!BL$2,INDIRECT("day_wise_sales_data!$B$1:$BZ$1"),0)),0)</f>
        <v>0</v>
      </c>
      <c r="BM691" s="3">
        <f ca="1">IFERROR(INDEX(INDIRECT("day_wise_sales_data!$B$2:$BZ$599"),MATCH(resource!$CC691,day_wise_sales_data!$A$2:$A$500,0),MATCH(resource!BM$2,INDIRECT("day_wise_sales_data!$B$1:$BZ$1"),0)),0)</f>
        <v>0</v>
      </c>
      <c r="BN691" s="3">
        <f ca="1">IFERROR(INDEX(INDIRECT("day_wise_sales_data!$B$2:$BZ$599"),MATCH(resource!$CC691,day_wise_sales_data!$A$2:$A$500,0),MATCH(resource!BN$2,INDIRECT("day_wise_sales_data!$B$1:$BZ$1"),0)),0)</f>
        <v>0</v>
      </c>
      <c r="BO691" s="3">
        <f ca="1">IFERROR(INDEX(INDIRECT("day_wise_sales_data!$B$2:$BZ$599"),MATCH(resource!$CC691,day_wise_sales_data!$A$2:$A$500,0),MATCH(resource!BO$2,INDIRECT("day_wise_sales_data!$B$1:$BZ$1"),0)),0)</f>
        <v>0</v>
      </c>
      <c r="BP691" s="3">
        <f ca="1">IFERROR(INDEX(INDIRECT("day_wise_sales_data!$B$2:$BZ$599"),MATCH(resource!$CC691,day_wise_sales_data!$A$2:$A$500,0),MATCH(resource!BP$2,INDIRECT("day_wise_sales_data!$B$1:$BZ$1"),0)),0)</f>
        <v>0</v>
      </c>
      <c r="BQ691" s="3">
        <f ca="1">IFERROR(INDEX(INDIRECT("day_wise_sales_data!$B$2:$BZ$599"),MATCH(resource!$CC691,day_wise_sales_data!$A$2:$A$500,0),MATCH(resource!BQ$2,INDIRECT("day_wise_sales_data!$B$1:$BZ$1"),0)),0)</f>
        <v>0</v>
      </c>
      <c r="BR691" s="3">
        <f ca="1">IFERROR(INDEX(INDIRECT("day_wise_sales_data!$B$2:$BZ$599"),MATCH(resource!$CC691,day_wise_sales_data!$A$2:$A$500,0),MATCH(resource!BR$2,INDIRECT("day_wise_sales_data!$B$1:$BZ$1"),0)),0)</f>
        <v>0</v>
      </c>
      <c r="BS691" s="3">
        <f ca="1">IFERROR(INDEX(INDIRECT("day_wise_sales_data!$B$2:$BZ$599"),MATCH(resource!$CC691,day_wise_sales_data!$A$2:$A$500,0),MATCH(resource!BS$2,INDIRECT("day_wise_sales_data!$B$1:$BZ$1"),0)),0)</f>
        <v>0</v>
      </c>
      <c r="BT691" s="3">
        <f ca="1">IFERROR(INDEX(INDIRECT("day_wise_sales_data!$B$2:$BZ$599"),MATCH(resource!$CC691,day_wise_sales_data!$A$2:$A$500,0),MATCH(resource!BT$2,INDIRECT("day_wise_sales_data!$B$1:$BZ$1"),0)),0)</f>
        <v>0</v>
      </c>
      <c r="BU691" s="3">
        <f ca="1">IFERROR(INDEX(INDIRECT("day_wise_sales_data!$B$2:$BZ$599"),MATCH(resource!$CC691,day_wise_sales_data!$A$2:$A$500,0),MATCH(resource!BU$2,INDIRECT("day_wise_sales_data!$B$1:$BZ$1"),0)),0)</f>
        <v>0</v>
      </c>
      <c r="BV691" s="3">
        <f ca="1">IFERROR(INDEX(INDIRECT("day_wise_sales_data!$B$2:$BZ$599"),MATCH(resource!$CC691,day_wise_sales_data!$A$2:$A$500,0),MATCH(resource!BV$2,INDIRECT("day_wise_sales_data!$B$1:$BZ$1"),0)),0)</f>
        <v>0</v>
      </c>
      <c r="BW691" s="3">
        <f ca="1">IFERROR(INDEX(INDIRECT("day_wise_sales_data!$B$2:$BZ$599"),MATCH(resource!$CC691,day_wise_sales_data!$A$2:$A$500,0),MATCH(resource!BW$2,INDIRECT("day_wise_sales_data!$B$1:$BZ$1"),0)),0)</f>
        <v>0</v>
      </c>
      <c r="BX691" s="3">
        <f ca="1">IFERROR(INDEX(INDIRECT("day_wise_sales_data!$B$2:$BZ$599"),MATCH(resource!$CC691,day_wise_sales_data!$A$2:$A$500,0),MATCH(resource!BX$2,INDIRECT("day_wise_sales_data!$B$1:$BZ$1"),0)),0)</f>
        <v>0</v>
      </c>
      <c r="BY691" s="3">
        <f ca="1">IFERROR(INDEX(INDIRECT("day_wise_sales_data!$B$2:$BZ$599"),MATCH(resource!$CC691,day_wise_sales_data!$A$2:$A$500,0),MATCH(resource!BY$2,INDIRECT("day_wise_sales_data!$B$1:$BZ$1"),0)),0)</f>
        <v>0</v>
      </c>
      <c r="BZ691" s="3">
        <f ca="1">IFERROR(INDEX(INDIRECT("day_wise_sales_data!$B$2:$BZ$599"),MATCH(resource!$CC691,day_wise_sales_data!$A$2:$A$500,0),MATCH(resource!BZ$2,INDIRECT("day_wise_sales_data!$B$1:$BZ$1"),0)),0)</f>
        <v>0</v>
      </c>
      <c r="CA691" s="3">
        <f ca="1">IFERROR(INDEX(INDIRECT("day_wise_sales_data!$B$2:$BZ$599"),MATCH(resource!$CC691,day_wise_sales_data!$A$2:$A$500,0),MATCH(resource!CA$2,INDIRECT("day_wise_sales_data!$B$1:$BZ$1"),0)),0)</f>
        <v>0</v>
      </c>
      <c r="CC691" s="4">
        <f>sales_data!H690</f>
        <v>0</v>
      </c>
      <c r="CD691" s="1">
        <v>689</v>
      </c>
      <c r="CE691" s="1" t="str">
        <f>IF(AQ691=report!$AQ$3,resource!CD691,"")</f>
        <v/>
      </c>
      <c r="CF691" s="5" t="str">
        <f>IFERROR(SMALL($CE$3:$CE$1001,ROWS($CE$3:CE691)),"")</f>
        <v/>
      </c>
      <c r="CH691">
        <f>IFERROR(VLOOKUP($CC691,data_pull!$E$22:$G$700,2,0),0)</f>
        <v>0</v>
      </c>
      <c r="DK691" s="3" t="str">
        <f>IFERROR(INDEX(COD_SALES!$B$5:$Z$500,MATCH(resource!$CC691,COD_SALES!$A$5:$A$500,0),MATCH(resource!DK$2,COD_SALES!$B$4:$Z$4,0)),"")</f>
        <v/>
      </c>
      <c r="DL691" s="3" t="str">
        <f>IFERROR(INDEX(COD_SALES!$B$5:$Z$500,MATCH(resource!$CC691,COD_SALES!$A$5:$A$500,0),MATCH(resource!DL$2,COD_SALES!$B$4:$Z$4,0)),"")</f>
        <v/>
      </c>
      <c r="DM691" s="3" t="str">
        <f>IFERROR(INDEX(COD_SALES!$B$5:$Z$500,MATCH(resource!$CC691,COD_SALES!$A$5:$A$500,0),MATCH(resource!DM$2,COD_SALES!$B$4:$Z$4,0)),"")</f>
        <v/>
      </c>
      <c r="DN691" s="3" t="str">
        <f>IFERROR(INDEX(COD_SALES!$B$5:$Z$500,MATCH(resource!$CC691,COD_SALES!$A$5:$A$500,0),MATCH(resource!DN$2,COD_SALES!$B$4:$Z$4,0)),"")</f>
        <v/>
      </c>
      <c r="DO691" s="3" t="str">
        <f>IFERROR(INDEX(COD_SALES!$B$5:$Z$500,MATCH(resource!$CC691,COD_SALES!$A$5:$A$500,0),MATCH(resource!DO$2,COD_SALES!$B$4:$Z$4,0)),"")</f>
        <v/>
      </c>
      <c r="DP691" s="3" t="str">
        <f>IFERROR(INDEX(COD_SALES!$B$5:$Z$500,MATCH(resource!$CC691,COD_SALES!$A$5:$A$500,0),MATCH(resource!DP$2,COD_SALES!$B$4:$Z$4,0)),"")</f>
        <v/>
      </c>
      <c r="DQ691" s="3" t="str">
        <f>IFERROR(INDEX(COD_SALES!$B$5:$Z$500,MATCH(resource!$CC691,COD_SALES!$A$5:$A$500,0),MATCH(resource!DQ$2,COD_SALES!$B$4:$Z$4,0)),"")</f>
        <v/>
      </c>
      <c r="DR691" s="3" t="str">
        <f>IFERROR(INDEX(COD_SALES!$B$5:$Z$500,MATCH(resource!$CC691,COD_SALES!$A$5:$A$500,0),MATCH(resource!DR$2,COD_SALES!$B$4:$Z$4,0)),"")</f>
        <v/>
      </c>
      <c r="DS691" s="3" t="str">
        <f>IFERROR(INDEX(COD_SALES!$B$5:$Z$500,MATCH(resource!$CC691,COD_SALES!$A$5:$A$500,0),MATCH(resource!DS$2,COD_SALES!$B$4:$Z$4,0)),"")</f>
        <v/>
      </c>
      <c r="DT691" s="3" t="str">
        <f>IFERROR(INDEX(COD_SALES!$B$5:$Z$500,MATCH(resource!$CC691,COD_SALES!$A$5:$A$500,0),MATCH(resource!DT$2,COD_SALES!$B$4:$Z$4,0)),"")</f>
        <v/>
      </c>
      <c r="DU691" s="3" t="str">
        <f>IFERROR(INDEX(COD_SALES!$B$5:$Z$500,MATCH(resource!$CC691,COD_SALES!$A$5:$A$500,0),MATCH(resource!DU$2,COD_SALES!$B$4:$Z$4,0)),"")</f>
        <v/>
      </c>
      <c r="DV691" s="3" t="str">
        <f>IFERROR(INDEX(COD_SALES!$B$5:$Z$500,MATCH(resource!$CC691,COD_SALES!$A$5:$A$500,0),MATCH(resource!DV$2,COD_SALES!$B$4:$Z$4,0)),"")</f>
        <v/>
      </c>
      <c r="DW691" s="3" t="str">
        <f>IFERROR(INDEX(COD_SALES!$B$5:$Z$500,MATCH(resource!$CC691,COD_SALES!$A$5:$A$500,0),MATCH(resource!DW$2,COD_SALES!$B$4:$Z$4,0)),"")</f>
        <v/>
      </c>
      <c r="DX691" s="3" t="str">
        <f>IFERROR(INDEX(COD_SALES!$B$5:$Z$500,MATCH(resource!$CC691,COD_SALES!$A$5:$A$500,0),MATCH(resource!DX$2,COD_SALES!$B$4:$Z$4,0)),"")</f>
        <v/>
      </c>
      <c r="DY691" s="3" t="str">
        <f>IFERROR(INDEX(COD_SALES!$B$5:$Z$500,MATCH(resource!$CC691,COD_SALES!$A$5:$A$500,0),MATCH(resource!DY$2,COD_SALES!$B$4:$Z$4,0)),"")</f>
        <v/>
      </c>
      <c r="DZ691" s="3" t="str">
        <f>IFERROR(INDEX(COD_SALES!$B$5:$Z$500,MATCH(resource!$CC691,COD_SALES!$A$5:$A$500,0),MATCH(resource!DZ$2,COD_SALES!$B$4:$Z$4,0)),"")</f>
        <v/>
      </c>
      <c r="EA691" s="3" t="str">
        <f>IFERROR(INDEX(COD_SALES!$B$5:$Z$500,MATCH(resource!$CC691,COD_SALES!$A$5:$A$500,0),MATCH(resource!EA$2,COD_SALES!$B$4:$Z$4,0)),"")</f>
        <v/>
      </c>
      <c r="EB691" s="3">
        <f t="shared" si="136"/>
        <v>0</v>
      </c>
      <c r="EW691" s="3">
        <f>IFERROR(VLOOKUP(CC691,data_pull!$AO$25:$AR$546,2,0),0)</f>
        <v>0</v>
      </c>
      <c r="EX691" s="1">
        <f>IFERROR(VLOOKUP(CC691,data_pull!$AO$25:$AR$546,4,0),0)</f>
        <v>0</v>
      </c>
    </row>
    <row r="692" spans="13:154" x14ac:dyDescent="0.25"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4">
        <f>sales_data!B691</f>
        <v>0</v>
      </c>
      <c r="AR692" s="4">
        <f>sales_data!C691</f>
        <v>0</v>
      </c>
      <c r="AS692" s="5" t="str">
        <f t="shared" si="135"/>
        <v/>
      </c>
      <c r="AT692" s="4">
        <f>sales_data!I691</f>
        <v>0</v>
      </c>
      <c r="AU692" s="4">
        <f>sales_data!W691</f>
        <v>0</v>
      </c>
      <c r="AV692" s="1">
        <f>sales_data!N691</f>
        <v>0</v>
      </c>
      <c r="AW692" s="1">
        <f>sales_data!P691</f>
        <v>0</v>
      </c>
      <c r="AX692" s="3">
        <f ca="1">IFERROR(INDEX(INDIRECT("day_wise_sales_data!$B$2:$BZ$599"),MATCH(resource!$CC692,day_wise_sales_data!$A$2:$A$500,0),MATCH(resource!AX$2,INDIRECT("day_wise_sales_data!$B$1:$BZ$1"),0)),0)</f>
        <v>0</v>
      </c>
      <c r="AY692" s="3">
        <f ca="1">IFERROR(INDEX(INDIRECT("day_wise_sales_data!$B$2:$BZ$599"),MATCH(resource!$CC692,day_wise_sales_data!$A$2:$A$500,0),MATCH(resource!AY$2,INDIRECT("day_wise_sales_data!$B$1:$BZ$1"),0)),0)</f>
        <v>0</v>
      </c>
      <c r="AZ692" s="3">
        <f ca="1">IFERROR(INDEX(INDIRECT("day_wise_sales_data!$B$2:$BZ$599"),MATCH(resource!$CC692,day_wise_sales_data!$A$2:$A$500,0),MATCH(resource!AZ$2,INDIRECT("day_wise_sales_data!$B$1:$BZ$1"),0)),0)</f>
        <v>0</v>
      </c>
      <c r="BA692" s="3">
        <f ca="1">IFERROR(INDEX(INDIRECT("day_wise_sales_data!$B$2:$BZ$599"),MATCH(resource!$CC692,day_wise_sales_data!$A$2:$A$500,0),MATCH(resource!BA$2,INDIRECT("day_wise_sales_data!$B$1:$BZ$1"),0)),0)</f>
        <v>0</v>
      </c>
      <c r="BB692" s="3">
        <f ca="1">IFERROR(INDEX(INDIRECT("day_wise_sales_data!$B$2:$BZ$599"),MATCH(resource!$CC692,day_wise_sales_data!$A$2:$A$500,0),MATCH(resource!BB$2,INDIRECT("day_wise_sales_data!$B$1:$BZ$1"),0)),0)</f>
        <v>0</v>
      </c>
      <c r="BC692" s="3">
        <f ca="1">IFERROR(INDEX(INDIRECT("day_wise_sales_data!$B$2:$BZ$599"),MATCH(resource!$CC692,day_wise_sales_data!$A$2:$A$500,0),MATCH(resource!BC$2,INDIRECT("day_wise_sales_data!$B$1:$BZ$1"),0)),0)</f>
        <v>0</v>
      </c>
      <c r="BD692" s="3">
        <f ca="1">IFERROR(INDEX(INDIRECT("day_wise_sales_data!$B$2:$BZ$599"),MATCH(resource!$CC692,day_wise_sales_data!$A$2:$A$500,0),MATCH(resource!BD$2,INDIRECT("day_wise_sales_data!$B$1:$BZ$1"),0)),0)</f>
        <v>0</v>
      </c>
      <c r="BE692" s="3">
        <f ca="1">IFERROR(INDEX(INDIRECT("day_wise_sales_data!$B$2:$BZ$599"),MATCH(resource!$CC692,day_wise_sales_data!$A$2:$A$500,0),MATCH(resource!BE$2,INDIRECT("day_wise_sales_data!$B$1:$BZ$1"),0)),0)</f>
        <v>0</v>
      </c>
      <c r="BF692" s="3">
        <f ca="1">IFERROR(INDEX(INDIRECT("day_wise_sales_data!$B$2:$BZ$599"),MATCH(resource!$CC692,day_wise_sales_data!$A$2:$A$500,0),MATCH(resource!BF$2,INDIRECT("day_wise_sales_data!$B$1:$BZ$1"),0)),0)</f>
        <v>0</v>
      </c>
      <c r="BG692" s="3">
        <f ca="1">IFERROR(INDEX(INDIRECT("day_wise_sales_data!$B$2:$BZ$599"),MATCH(resource!$CC692,day_wise_sales_data!$A$2:$A$500,0),MATCH(resource!BG$2,INDIRECT("day_wise_sales_data!$B$1:$BZ$1"),0)),0)</f>
        <v>0</v>
      </c>
      <c r="BH692" s="3">
        <f ca="1">IFERROR(INDEX(INDIRECT("day_wise_sales_data!$B$2:$BZ$599"),MATCH(resource!$CC692,day_wise_sales_data!$A$2:$A$500,0),MATCH(resource!BH$2,INDIRECT("day_wise_sales_data!$B$1:$BZ$1"),0)),0)</f>
        <v>0</v>
      </c>
      <c r="BI692" s="3">
        <f ca="1">IFERROR(INDEX(INDIRECT("day_wise_sales_data!$B$2:$BZ$599"),MATCH(resource!$CC692,day_wise_sales_data!$A$2:$A$500,0),MATCH(resource!BI$2,INDIRECT("day_wise_sales_data!$B$1:$BZ$1"),0)),0)</f>
        <v>0</v>
      </c>
      <c r="BJ692" s="3">
        <f ca="1">IFERROR(INDEX(INDIRECT("day_wise_sales_data!$B$2:$BZ$599"),MATCH(resource!$CC692,day_wise_sales_data!$A$2:$A$500,0),MATCH(resource!BJ$2,INDIRECT("day_wise_sales_data!$B$1:$BZ$1"),0)),0)</f>
        <v>0</v>
      </c>
      <c r="BK692" s="3">
        <f ca="1">IFERROR(INDEX(INDIRECT("day_wise_sales_data!$B$2:$BZ$599"),MATCH(resource!$CC692,day_wise_sales_data!$A$2:$A$500,0),MATCH(resource!BK$2,INDIRECT("day_wise_sales_data!$B$1:$BZ$1"),0)),0)</f>
        <v>0</v>
      </c>
      <c r="BL692" s="3">
        <f ca="1">IFERROR(INDEX(INDIRECT("day_wise_sales_data!$B$2:$BZ$599"),MATCH(resource!$CC692,day_wise_sales_data!$A$2:$A$500,0),MATCH(resource!BL$2,INDIRECT("day_wise_sales_data!$B$1:$BZ$1"),0)),0)</f>
        <v>0</v>
      </c>
      <c r="BM692" s="3">
        <f ca="1">IFERROR(INDEX(INDIRECT("day_wise_sales_data!$B$2:$BZ$599"),MATCH(resource!$CC692,day_wise_sales_data!$A$2:$A$500,0),MATCH(resource!BM$2,INDIRECT("day_wise_sales_data!$B$1:$BZ$1"),0)),0)</f>
        <v>0</v>
      </c>
      <c r="BN692" s="3">
        <f ca="1">IFERROR(INDEX(INDIRECT("day_wise_sales_data!$B$2:$BZ$599"),MATCH(resource!$CC692,day_wise_sales_data!$A$2:$A$500,0),MATCH(resource!BN$2,INDIRECT("day_wise_sales_data!$B$1:$BZ$1"),0)),0)</f>
        <v>0</v>
      </c>
      <c r="BO692" s="3">
        <f ca="1">IFERROR(INDEX(INDIRECT("day_wise_sales_data!$B$2:$BZ$599"),MATCH(resource!$CC692,day_wise_sales_data!$A$2:$A$500,0),MATCH(resource!BO$2,INDIRECT("day_wise_sales_data!$B$1:$BZ$1"),0)),0)</f>
        <v>0</v>
      </c>
      <c r="BP692" s="3">
        <f ca="1">IFERROR(INDEX(INDIRECT("day_wise_sales_data!$B$2:$BZ$599"),MATCH(resource!$CC692,day_wise_sales_data!$A$2:$A$500,0),MATCH(resource!BP$2,INDIRECT("day_wise_sales_data!$B$1:$BZ$1"),0)),0)</f>
        <v>0</v>
      </c>
      <c r="BQ692" s="3">
        <f ca="1">IFERROR(INDEX(INDIRECT("day_wise_sales_data!$B$2:$BZ$599"),MATCH(resource!$CC692,day_wise_sales_data!$A$2:$A$500,0),MATCH(resource!BQ$2,INDIRECT("day_wise_sales_data!$B$1:$BZ$1"),0)),0)</f>
        <v>0</v>
      </c>
      <c r="BR692" s="3">
        <f ca="1">IFERROR(INDEX(INDIRECT("day_wise_sales_data!$B$2:$BZ$599"),MATCH(resource!$CC692,day_wise_sales_data!$A$2:$A$500,0),MATCH(resource!BR$2,INDIRECT("day_wise_sales_data!$B$1:$BZ$1"),0)),0)</f>
        <v>0</v>
      </c>
      <c r="BS692" s="3">
        <f ca="1">IFERROR(INDEX(INDIRECT("day_wise_sales_data!$B$2:$BZ$599"),MATCH(resource!$CC692,day_wise_sales_data!$A$2:$A$500,0),MATCH(resource!BS$2,INDIRECT("day_wise_sales_data!$B$1:$BZ$1"),0)),0)</f>
        <v>0</v>
      </c>
      <c r="BT692" s="3">
        <f ca="1">IFERROR(INDEX(INDIRECT("day_wise_sales_data!$B$2:$BZ$599"),MATCH(resource!$CC692,day_wise_sales_data!$A$2:$A$500,0),MATCH(resource!BT$2,INDIRECT("day_wise_sales_data!$B$1:$BZ$1"),0)),0)</f>
        <v>0</v>
      </c>
      <c r="BU692" s="3">
        <f ca="1">IFERROR(INDEX(INDIRECT("day_wise_sales_data!$B$2:$BZ$599"),MATCH(resource!$CC692,day_wise_sales_data!$A$2:$A$500,0),MATCH(resource!BU$2,INDIRECT("day_wise_sales_data!$B$1:$BZ$1"),0)),0)</f>
        <v>0</v>
      </c>
      <c r="BV692" s="3">
        <f ca="1">IFERROR(INDEX(INDIRECT("day_wise_sales_data!$B$2:$BZ$599"),MATCH(resource!$CC692,day_wise_sales_data!$A$2:$A$500,0),MATCH(resource!BV$2,INDIRECT("day_wise_sales_data!$B$1:$BZ$1"),0)),0)</f>
        <v>0</v>
      </c>
      <c r="BW692" s="3">
        <f ca="1">IFERROR(INDEX(INDIRECT("day_wise_sales_data!$B$2:$BZ$599"),MATCH(resource!$CC692,day_wise_sales_data!$A$2:$A$500,0),MATCH(resource!BW$2,INDIRECT("day_wise_sales_data!$B$1:$BZ$1"),0)),0)</f>
        <v>0</v>
      </c>
      <c r="BX692" s="3">
        <f ca="1">IFERROR(INDEX(INDIRECT("day_wise_sales_data!$B$2:$BZ$599"),MATCH(resource!$CC692,day_wise_sales_data!$A$2:$A$500,0),MATCH(resource!BX$2,INDIRECT("day_wise_sales_data!$B$1:$BZ$1"),0)),0)</f>
        <v>0</v>
      </c>
      <c r="BY692" s="3">
        <f ca="1">IFERROR(INDEX(INDIRECT("day_wise_sales_data!$B$2:$BZ$599"),MATCH(resource!$CC692,day_wise_sales_data!$A$2:$A$500,0),MATCH(resource!BY$2,INDIRECT("day_wise_sales_data!$B$1:$BZ$1"),0)),0)</f>
        <v>0</v>
      </c>
      <c r="BZ692" s="3">
        <f ca="1">IFERROR(INDEX(INDIRECT("day_wise_sales_data!$B$2:$BZ$599"),MATCH(resource!$CC692,day_wise_sales_data!$A$2:$A$500,0),MATCH(resource!BZ$2,INDIRECT("day_wise_sales_data!$B$1:$BZ$1"),0)),0)</f>
        <v>0</v>
      </c>
      <c r="CA692" s="3">
        <f ca="1">IFERROR(INDEX(INDIRECT("day_wise_sales_data!$B$2:$BZ$599"),MATCH(resource!$CC692,day_wise_sales_data!$A$2:$A$500,0),MATCH(resource!CA$2,INDIRECT("day_wise_sales_data!$B$1:$BZ$1"),0)),0)</f>
        <v>0</v>
      </c>
      <c r="CC692" s="4">
        <f>sales_data!H691</f>
        <v>0</v>
      </c>
      <c r="CD692" s="1">
        <v>690</v>
      </c>
      <c r="CE692" s="1" t="str">
        <f>IF(AQ692=report!$AQ$3,resource!CD692,"")</f>
        <v/>
      </c>
      <c r="CF692" s="5" t="str">
        <f>IFERROR(SMALL($CE$3:$CE$1001,ROWS($CE$3:CE692)),"")</f>
        <v/>
      </c>
      <c r="CH692">
        <f>IFERROR(VLOOKUP($CC692,data_pull!$E$22:$G$700,2,0),0)</f>
        <v>0</v>
      </c>
      <c r="DK692" s="3" t="str">
        <f>IFERROR(INDEX(COD_SALES!$B$5:$Z$500,MATCH(resource!$CC692,COD_SALES!$A$5:$A$500,0),MATCH(resource!DK$2,COD_SALES!$B$4:$Z$4,0)),"")</f>
        <v/>
      </c>
      <c r="DL692" s="3" t="str">
        <f>IFERROR(INDEX(COD_SALES!$B$5:$Z$500,MATCH(resource!$CC692,COD_SALES!$A$5:$A$500,0),MATCH(resource!DL$2,COD_SALES!$B$4:$Z$4,0)),"")</f>
        <v/>
      </c>
      <c r="DM692" s="3" t="str">
        <f>IFERROR(INDEX(COD_SALES!$B$5:$Z$500,MATCH(resource!$CC692,COD_SALES!$A$5:$A$500,0),MATCH(resource!DM$2,COD_SALES!$B$4:$Z$4,0)),"")</f>
        <v/>
      </c>
      <c r="DN692" s="3" t="str">
        <f>IFERROR(INDEX(COD_SALES!$B$5:$Z$500,MATCH(resource!$CC692,COD_SALES!$A$5:$A$500,0),MATCH(resource!DN$2,COD_SALES!$B$4:$Z$4,0)),"")</f>
        <v/>
      </c>
      <c r="DO692" s="3" t="str">
        <f>IFERROR(INDEX(COD_SALES!$B$5:$Z$500,MATCH(resource!$CC692,COD_SALES!$A$5:$A$500,0),MATCH(resource!DO$2,COD_SALES!$B$4:$Z$4,0)),"")</f>
        <v/>
      </c>
      <c r="DP692" s="3" t="str">
        <f>IFERROR(INDEX(COD_SALES!$B$5:$Z$500,MATCH(resource!$CC692,COD_SALES!$A$5:$A$500,0),MATCH(resource!DP$2,COD_SALES!$B$4:$Z$4,0)),"")</f>
        <v/>
      </c>
      <c r="DQ692" s="3" t="str">
        <f>IFERROR(INDEX(COD_SALES!$B$5:$Z$500,MATCH(resource!$CC692,COD_SALES!$A$5:$A$500,0),MATCH(resource!DQ$2,COD_SALES!$B$4:$Z$4,0)),"")</f>
        <v/>
      </c>
      <c r="DR692" s="3" t="str">
        <f>IFERROR(INDEX(COD_SALES!$B$5:$Z$500,MATCH(resource!$CC692,COD_SALES!$A$5:$A$500,0),MATCH(resource!DR$2,COD_SALES!$B$4:$Z$4,0)),"")</f>
        <v/>
      </c>
      <c r="DS692" s="3" t="str">
        <f>IFERROR(INDEX(COD_SALES!$B$5:$Z$500,MATCH(resource!$CC692,COD_SALES!$A$5:$A$500,0),MATCH(resource!DS$2,COD_SALES!$B$4:$Z$4,0)),"")</f>
        <v/>
      </c>
      <c r="DT692" s="3" t="str">
        <f>IFERROR(INDEX(COD_SALES!$B$5:$Z$500,MATCH(resource!$CC692,COD_SALES!$A$5:$A$500,0),MATCH(resource!DT$2,COD_SALES!$B$4:$Z$4,0)),"")</f>
        <v/>
      </c>
      <c r="DU692" s="3" t="str">
        <f>IFERROR(INDEX(COD_SALES!$B$5:$Z$500,MATCH(resource!$CC692,COD_SALES!$A$5:$A$500,0),MATCH(resource!DU$2,COD_SALES!$B$4:$Z$4,0)),"")</f>
        <v/>
      </c>
      <c r="DV692" s="3" t="str">
        <f>IFERROR(INDEX(COD_SALES!$B$5:$Z$500,MATCH(resource!$CC692,COD_SALES!$A$5:$A$500,0),MATCH(resource!DV$2,COD_SALES!$B$4:$Z$4,0)),"")</f>
        <v/>
      </c>
      <c r="DW692" s="3" t="str">
        <f>IFERROR(INDEX(COD_SALES!$B$5:$Z$500,MATCH(resource!$CC692,COD_SALES!$A$5:$A$500,0),MATCH(resource!DW$2,COD_SALES!$B$4:$Z$4,0)),"")</f>
        <v/>
      </c>
      <c r="DX692" s="3" t="str">
        <f>IFERROR(INDEX(COD_SALES!$B$5:$Z$500,MATCH(resource!$CC692,COD_SALES!$A$5:$A$500,0),MATCH(resource!DX$2,COD_SALES!$B$4:$Z$4,0)),"")</f>
        <v/>
      </c>
      <c r="DY692" s="3" t="str">
        <f>IFERROR(INDEX(COD_SALES!$B$5:$Z$500,MATCH(resource!$CC692,COD_SALES!$A$5:$A$500,0),MATCH(resource!DY$2,COD_SALES!$B$4:$Z$4,0)),"")</f>
        <v/>
      </c>
      <c r="DZ692" s="3" t="str">
        <f>IFERROR(INDEX(COD_SALES!$B$5:$Z$500,MATCH(resource!$CC692,COD_SALES!$A$5:$A$500,0),MATCH(resource!DZ$2,COD_SALES!$B$4:$Z$4,0)),"")</f>
        <v/>
      </c>
      <c r="EA692" s="3" t="str">
        <f>IFERROR(INDEX(COD_SALES!$B$5:$Z$500,MATCH(resource!$CC692,COD_SALES!$A$5:$A$500,0),MATCH(resource!EA$2,COD_SALES!$B$4:$Z$4,0)),"")</f>
        <v/>
      </c>
      <c r="EB692" s="3">
        <f t="shared" si="136"/>
        <v>0</v>
      </c>
      <c r="EW692" s="3">
        <f>IFERROR(VLOOKUP(CC692,data_pull!$AO$25:$AR$546,2,0),0)</f>
        <v>0</v>
      </c>
      <c r="EX692" s="1">
        <f>IFERROR(VLOOKUP(CC692,data_pull!$AO$25:$AR$546,4,0),0)</f>
        <v>0</v>
      </c>
    </row>
    <row r="693" spans="13:154" x14ac:dyDescent="0.25"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4">
        <f>sales_data!B692</f>
        <v>0</v>
      </c>
      <c r="AR693" s="4">
        <f>sales_data!C692</f>
        <v>0</v>
      </c>
      <c r="AS693" s="5" t="str">
        <f t="shared" si="135"/>
        <v/>
      </c>
      <c r="AT693" s="4">
        <f>sales_data!I692</f>
        <v>0</v>
      </c>
      <c r="AU693" s="4">
        <f>sales_data!W692</f>
        <v>0</v>
      </c>
      <c r="AV693" s="1">
        <f>sales_data!N692</f>
        <v>0</v>
      </c>
      <c r="AW693" s="1">
        <f>sales_data!P692</f>
        <v>0</v>
      </c>
      <c r="AX693" s="3">
        <f ca="1">IFERROR(INDEX(INDIRECT("day_wise_sales_data!$B$2:$BZ$599"),MATCH(resource!$CC693,day_wise_sales_data!$A$2:$A$500,0),MATCH(resource!AX$2,INDIRECT("day_wise_sales_data!$B$1:$BZ$1"),0)),0)</f>
        <v>0</v>
      </c>
      <c r="AY693" s="3">
        <f ca="1">IFERROR(INDEX(INDIRECT("day_wise_sales_data!$B$2:$BZ$599"),MATCH(resource!$CC693,day_wise_sales_data!$A$2:$A$500,0),MATCH(resource!AY$2,INDIRECT("day_wise_sales_data!$B$1:$BZ$1"),0)),0)</f>
        <v>0</v>
      </c>
      <c r="AZ693" s="3">
        <f ca="1">IFERROR(INDEX(INDIRECT("day_wise_sales_data!$B$2:$BZ$599"),MATCH(resource!$CC693,day_wise_sales_data!$A$2:$A$500,0),MATCH(resource!AZ$2,INDIRECT("day_wise_sales_data!$B$1:$BZ$1"),0)),0)</f>
        <v>0</v>
      </c>
      <c r="BA693" s="3">
        <f ca="1">IFERROR(INDEX(INDIRECT("day_wise_sales_data!$B$2:$BZ$599"),MATCH(resource!$CC693,day_wise_sales_data!$A$2:$A$500,0),MATCH(resource!BA$2,INDIRECT("day_wise_sales_data!$B$1:$BZ$1"),0)),0)</f>
        <v>0</v>
      </c>
      <c r="BB693" s="3">
        <f ca="1">IFERROR(INDEX(INDIRECT("day_wise_sales_data!$B$2:$BZ$599"),MATCH(resource!$CC693,day_wise_sales_data!$A$2:$A$500,0),MATCH(resource!BB$2,INDIRECT("day_wise_sales_data!$B$1:$BZ$1"),0)),0)</f>
        <v>0</v>
      </c>
      <c r="BC693" s="3">
        <f ca="1">IFERROR(INDEX(INDIRECT("day_wise_sales_data!$B$2:$BZ$599"),MATCH(resource!$CC693,day_wise_sales_data!$A$2:$A$500,0),MATCH(resource!BC$2,INDIRECT("day_wise_sales_data!$B$1:$BZ$1"),0)),0)</f>
        <v>0</v>
      </c>
      <c r="BD693" s="3">
        <f ca="1">IFERROR(INDEX(INDIRECT("day_wise_sales_data!$B$2:$BZ$599"),MATCH(resource!$CC693,day_wise_sales_data!$A$2:$A$500,0),MATCH(resource!BD$2,INDIRECT("day_wise_sales_data!$B$1:$BZ$1"),0)),0)</f>
        <v>0</v>
      </c>
      <c r="BE693" s="3">
        <f ca="1">IFERROR(INDEX(INDIRECT("day_wise_sales_data!$B$2:$BZ$599"),MATCH(resource!$CC693,day_wise_sales_data!$A$2:$A$500,0),MATCH(resource!BE$2,INDIRECT("day_wise_sales_data!$B$1:$BZ$1"),0)),0)</f>
        <v>0</v>
      </c>
      <c r="BF693" s="3">
        <f ca="1">IFERROR(INDEX(INDIRECT("day_wise_sales_data!$B$2:$BZ$599"),MATCH(resource!$CC693,day_wise_sales_data!$A$2:$A$500,0),MATCH(resource!BF$2,INDIRECT("day_wise_sales_data!$B$1:$BZ$1"),0)),0)</f>
        <v>0</v>
      </c>
      <c r="BG693" s="3">
        <f ca="1">IFERROR(INDEX(INDIRECT("day_wise_sales_data!$B$2:$BZ$599"),MATCH(resource!$CC693,day_wise_sales_data!$A$2:$A$500,0),MATCH(resource!BG$2,INDIRECT("day_wise_sales_data!$B$1:$BZ$1"),0)),0)</f>
        <v>0</v>
      </c>
      <c r="BH693" s="3">
        <f ca="1">IFERROR(INDEX(INDIRECT("day_wise_sales_data!$B$2:$BZ$599"),MATCH(resource!$CC693,day_wise_sales_data!$A$2:$A$500,0),MATCH(resource!BH$2,INDIRECT("day_wise_sales_data!$B$1:$BZ$1"),0)),0)</f>
        <v>0</v>
      </c>
      <c r="BI693" s="3">
        <f ca="1">IFERROR(INDEX(INDIRECT("day_wise_sales_data!$B$2:$BZ$599"),MATCH(resource!$CC693,day_wise_sales_data!$A$2:$A$500,0),MATCH(resource!BI$2,INDIRECT("day_wise_sales_data!$B$1:$BZ$1"),0)),0)</f>
        <v>0</v>
      </c>
      <c r="BJ693" s="3">
        <f ca="1">IFERROR(INDEX(INDIRECT("day_wise_sales_data!$B$2:$BZ$599"),MATCH(resource!$CC693,day_wise_sales_data!$A$2:$A$500,0),MATCH(resource!BJ$2,INDIRECT("day_wise_sales_data!$B$1:$BZ$1"),0)),0)</f>
        <v>0</v>
      </c>
      <c r="BK693" s="3">
        <f ca="1">IFERROR(INDEX(INDIRECT("day_wise_sales_data!$B$2:$BZ$599"),MATCH(resource!$CC693,day_wise_sales_data!$A$2:$A$500,0),MATCH(resource!BK$2,INDIRECT("day_wise_sales_data!$B$1:$BZ$1"),0)),0)</f>
        <v>0</v>
      </c>
      <c r="BL693" s="3">
        <f ca="1">IFERROR(INDEX(INDIRECT("day_wise_sales_data!$B$2:$BZ$599"),MATCH(resource!$CC693,day_wise_sales_data!$A$2:$A$500,0),MATCH(resource!BL$2,INDIRECT("day_wise_sales_data!$B$1:$BZ$1"),0)),0)</f>
        <v>0</v>
      </c>
      <c r="BM693" s="3">
        <f ca="1">IFERROR(INDEX(INDIRECT("day_wise_sales_data!$B$2:$BZ$599"),MATCH(resource!$CC693,day_wise_sales_data!$A$2:$A$500,0),MATCH(resource!BM$2,INDIRECT("day_wise_sales_data!$B$1:$BZ$1"),0)),0)</f>
        <v>0</v>
      </c>
      <c r="BN693" s="3">
        <f ca="1">IFERROR(INDEX(INDIRECT("day_wise_sales_data!$B$2:$BZ$599"),MATCH(resource!$CC693,day_wise_sales_data!$A$2:$A$500,0),MATCH(resource!BN$2,INDIRECT("day_wise_sales_data!$B$1:$BZ$1"),0)),0)</f>
        <v>0</v>
      </c>
      <c r="BO693" s="3">
        <f ca="1">IFERROR(INDEX(INDIRECT("day_wise_sales_data!$B$2:$BZ$599"),MATCH(resource!$CC693,day_wise_sales_data!$A$2:$A$500,0),MATCH(resource!BO$2,INDIRECT("day_wise_sales_data!$B$1:$BZ$1"),0)),0)</f>
        <v>0</v>
      </c>
      <c r="BP693" s="3">
        <f ca="1">IFERROR(INDEX(INDIRECT("day_wise_sales_data!$B$2:$BZ$599"),MATCH(resource!$CC693,day_wise_sales_data!$A$2:$A$500,0),MATCH(resource!BP$2,INDIRECT("day_wise_sales_data!$B$1:$BZ$1"),0)),0)</f>
        <v>0</v>
      </c>
      <c r="BQ693" s="3">
        <f ca="1">IFERROR(INDEX(INDIRECT("day_wise_sales_data!$B$2:$BZ$599"),MATCH(resource!$CC693,day_wise_sales_data!$A$2:$A$500,0),MATCH(resource!BQ$2,INDIRECT("day_wise_sales_data!$B$1:$BZ$1"),0)),0)</f>
        <v>0</v>
      </c>
      <c r="BR693" s="3">
        <f ca="1">IFERROR(INDEX(INDIRECT("day_wise_sales_data!$B$2:$BZ$599"),MATCH(resource!$CC693,day_wise_sales_data!$A$2:$A$500,0),MATCH(resource!BR$2,INDIRECT("day_wise_sales_data!$B$1:$BZ$1"),0)),0)</f>
        <v>0</v>
      </c>
      <c r="BS693" s="3">
        <f ca="1">IFERROR(INDEX(INDIRECT("day_wise_sales_data!$B$2:$BZ$599"),MATCH(resource!$CC693,day_wise_sales_data!$A$2:$A$500,0),MATCH(resource!BS$2,INDIRECT("day_wise_sales_data!$B$1:$BZ$1"),0)),0)</f>
        <v>0</v>
      </c>
      <c r="BT693" s="3">
        <f ca="1">IFERROR(INDEX(INDIRECT("day_wise_sales_data!$B$2:$BZ$599"),MATCH(resource!$CC693,day_wise_sales_data!$A$2:$A$500,0),MATCH(resource!BT$2,INDIRECT("day_wise_sales_data!$B$1:$BZ$1"),0)),0)</f>
        <v>0</v>
      </c>
      <c r="BU693" s="3">
        <f ca="1">IFERROR(INDEX(INDIRECT("day_wise_sales_data!$B$2:$BZ$599"),MATCH(resource!$CC693,day_wise_sales_data!$A$2:$A$500,0),MATCH(resource!BU$2,INDIRECT("day_wise_sales_data!$B$1:$BZ$1"),0)),0)</f>
        <v>0</v>
      </c>
      <c r="BV693" s="3">
        <f ca="1">IFERROR(INDEX(INDIRECT("day_wise_sales_data!$B$2:$BZ$599"),MATCH(resource!$CC693,day_wise_sales_data!$A$2:$A$500,0),MATCH(resource!BV$2,INDIRECT("day_wise_sales_data!$B$1:$BZ$1"),0)),0)</f>
        <v>0</v>
      </c>
      <c r="BW693" s="3">
        <f ca="1">IFERROR(INDEX(INDIRECT("day_wise_sales_data!$B$2:$BZ$599"),MATCH(resource!$CC693,day_wise_sales_data!$A$2:$A$500,0),MATCH(resource!BW$2,INDIRECT("day_wise_sales_data!$B$1:$BZ$1"),0)),0)</f>
        <v>0</v>
      </c>
      <c r="BX693" s="3">
        <f ca="1">IFERROR(INDEX(INDIRECT("day_wise_sales_data!$B$2:$BZ$599"),MATCH(resource!$CC693,day_wise_sales_data!$A$2:$A$500,0),MATCH(resource!BX$2,INDIRECT("day_wise_sales_data!$B$1:$BZ$1"),0)),0)</f>
        <v>0</v>
      </c>
      <c r="BY693" s="3">
        <f ca="1">IFERROR(INDEX(INDIRECT("day_wise_sales_data!$B$2:$BZ$599"),MATCH(resource!$CC693,day_wise_sales_data!$A$2:$A$500,0),MATCH(resource!BY$2,INDIRECT("day_wise_sales_data!$B$1:$BZ$1"),0)),0)</f>
        <v>0</v>
      </c>
      <c r="BZ693" s="3">
        <f ca="1">IFERROR(INDEX(INDIRECT("day_wise_sales_data!$B$2:$BZ$599"),MATCH(resource!$CC693,day_wise_sales_data!$A$2:$A$500,0),MATCH(resource!BZ$2,INDIRECT("day_wise_sales_data!$B$1:$BZ$1"),0)),0)</f>
        <v>0</v>
      </c>
      <c r="CA693" s="3">
        <f ca="1">IFERROR(INDEX(INDIRECT("day_wise_sales_data!$B$2:$BZ$599"),MATCH(resource!$CC693,day_wise_sales_data!$A$2:$A$500,0),MATCH(resource!CA$2,INDIRECT("day_wise_sales_data!$B$1:$BZ$1"),0)),0)</f>
        <v>0</v>
      </c>
      <c r="CC693" s="4">
        <f>sales_data!H692</f>
        <v>0</v>
      </c>
      <c r="CD693" s="1">
        <v>691</v>
      </c>
      <c r="CE693" s="1" t="str">
        <f>IF(AQ693=report!$AQ$3,resource!CD693,"")</f>
        <v/>
      </c>
      <c r="CF693" s="5" t="str">
        <f>IFERROR(SMALL($CE$3:$CE$1001,ROWS($CE$3:CE693)),"")</f>
        <v/>
      </c>
      <c r="CH693">
        <f>IFERROR(VLOOKUP($CC693,data_pull!$E$22:$G$700,2,0),0)</f>
        <v>0</v>
      </c>
      <c r="DK693" s="3" t="str">
        <f>IFERROR(INDEX(COD_SALES!$B$5:$Z$500,MATCH(resource!$CC693,COD_SALES!$A$5:$A$500,0),MATCH(resource!DK$2,COD_SALES!$B$4:$Z$4,0)),"")</f>
        <v/>
      </c>
      <c r="DL693" s="3" t="str">
        <f>IFERROR(INDEX(COD_SALES!$B$5:$Z$500,MATCH(resource!$CC693,COD_SALES!$A$5:$A$500,0),MATCH(resource!DL$2,COD_SALES!$B$4:$Z$4,0)),"")</f>
        <v/>
      </c>
      <c r="DM693" s="3" t="str">
        <f>IFERROR(INDEX(COD_SALES!$B$5:$Z$500,MATCH(resource!$CC693,COD_SALES!$A$5:$A$500,0),MATCH(resource!DM$2,COD_SALES!$B$4:$Z$4,0)),"")</f>
        <v/>
      </c>
      <c r="DN693" s="3" t="str">
        <f>IFERROR(INDEX(COD_SALES!$B$5:$Z$500,MATCH(resource!$CC693,COD_SALES!$A$5:$A$500,0),MATCH(resource!DN$2,COD_SALES!$B$4:$Z$4,0)),"")</f>
        <v/>
      </c>
      <c r="DO693" s="3" t="str">
        <f>IFERROR(INDEX(COD_SALES!$B$5:$Z$500,MATCH(resource!$CC693,COD_SALES!$A$5:$A$500,0),MATCH(resource!DO$2,COD_SALES!$B$4:$Z$4,0)),"")</f>
        <v/>
      </c>
      <c r="DP693" s="3" t="str">
        <f>IFERROR(INDEX(COD_SALES!$B$5:$Z$500,MATCH(resource!$CC693,COD_SALES!$A$5:$A$500,0),MATCH(resource!DP$2,COD_SALES!$B$4:$Z$4,0)),"")</f>
        <v/>
      </c>
      <c r="DQ693" s="3" t="str">
        <f>IFERROR(INDEX(COD_SALES!$B$5:$Z$500,MATCH(resource!$CC693,COD_SALES!$A$5:$A$500,0),MATCH(resource!DQ$2,COD_SALES!$B$4:$Z$4,0)),"")</f>
        <v/>
      </c>
      <c r="DR693" s="3" t="str">
        <f>IFERROR(INDEX(COD_SALES!$B$5:$Z$500,MATCH(resource!$CC693,COD_SALES!$A$5:$A$500,0),MATCH(resource!DR$2,COD_SALES!$B$4:$Z$4,0)),"")</f>
        <v/>
      </c>
      <c r="DS693" s="3" t="str">
        <f>IFERROR(INDEX(COD_SALES!$B$5:$Z$500,MATCH(resource!$CC693,COD_SALES!$A$5:$A$500,0),MATCH(resource!DS$2,COD_SALES!$B$4:$Z$4,0)),"")</f>
        <v/>
      </c>
      <c r="DT693" s="3" t="str">
        <f>IFERROR(INDEX(COD_SALES!$B$5:$Z$500,MATCH(resource!$CC693,COD_SALES!$A$5:$A$500,0),MATCH(resource!DT$2,COD_SALES!$B$4:$Z$4,0)),"")</f>
        <v/>
      </c>
      <c r="DU693" s="3" t="str">
        <f>IFERROR(INDEX(COD_SALES!$B$5:$Z$500,MATCH(resource!$CC693,COD_SALES!$A$5:$A$500,0),MATCH(resource!DU$2,COD_SALES!$B$4:$Z$4,0)),"")</f>
        <v/>
      </c>
      <c r="DV693" s="3" t="str">
        <f>IFERROR(INDEX(COD_SALES!$B$5:$Z$500,MATCH(resource!$CC693,COD_SALES!$A$5:$A$500,0),MATCH(resource!DV$2,COD_SALES!$B$4:$Z$4,0)),"")</f>
        <v/>
      </c>
      <c r="DW693" s="3" t="str">
        <f>IFERROR(INDEX(COD_SALES!$B$5:$Z$500,MATCH(resource!$CC693,COD_SALES!$A$5:$A$500,0),MATCH(resource!DW$2,COD_SALES!$B$4:$Z$4,0)),"")</f>
        <v/>
      </c>
      <c r="DX693" s="3" t="str">
        <f>IFERROR(INDEX(COD_SALES!$B$5:$Z$500,MATCH(resource!$CC693,COD_SALES!$A$5:$A$500,0),MATCH(resource!DX$2,COD_SALES!$B$4:$Z$4,0)),"")</f>
        <v/>
      </c>
      <c r="DY693" s="3" t="str">
        <f>IFERROR(INDEX(COD_SALES!$B$5:$Z$500,MATCH(resource!$CC693,COD_SALES!$A$5:$A$500,0),MATCH(resource!DY$2,COD_SALES!$B$4:$Z$4,0)),"")</f>
        <v/>
      </c>
      <c r="DZ693" s="3" t="str">
        <f>IFERROR(INDEX(COD_SALES!$B$5:$Z$500,MATCH(resource!$CC693,COD_SALES!$A$5:$A$500,0),MATCH(resource!DZ$2,COD_SALES!$B$4:$Z$4,0)),"")</f>
        <v/>
      </c>
      <c r="EA693" s="3" t="str">
        <f>IFERROR(INDEX(COD_SALES!$B$5:$Z$500,MATCH(resource!$CC693,COD_SALES!$A$5:$A$500,0),MATCH(resource!EA$2,COD_SALES!$B$4:$Z$4,0)),"")</f>
        <v/>
      </c>
      <c r="EB693" s="3">
        <f t="shared" si="136"/>
        <v>0</v>
      </c>
      <c r="EW693" s="3">
        <f>IFERROR(VLOOKUP(CC693,data_pull!$AO$25:$AR$546,2,0),0)</f>
        <v>0</v>
      </c>
      <c r="EX693" s="1">
        <f>IFERROR(VLOOKUP(CC693,data_pull!$AO$25:$AR$546,4,0),0)</f>
        <v>0</v>
      </c>
    </row>
    <row r="694" spans="13:154" x14ac:dyDescent="0.25"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4">
        <f>sales_data!B693</f>
        <v>0</v>
      </c>
      <c r="AR694" s="4">
        <f>sales_data!C693</f>
        <v>0</v>
      </c>
      <c r="AS694" s="5" t="str">
        <f t="shared" si="135"/>
        <v/>
      </c>
      <c r="AT694" s="4">
        <f>sales_data!I693</f>
        <v>0</v>
      </c>
      <c r="AU694" s="4">
        <f>sales_data!W693</f>
        <v>0</v>
      </c>
      <c r="AV694" s="1">
        <f>sales_data!N693</f>
        <v>0</v>
      </c>
      <c r="AW694" s="1">
        <f>sales_data!P693</f>
        <v>0</v>
      </c>
      <c r="AX694" s="3">
        <f ca="1">IFERROR(INDEX(INDIRECT("day_wise_sales_data!$B$2:$BZ$599"),MATCH(resource!$CC694,day_wise_sales_data!$A$2:$A$500,0),MATCH(resource!AX$2,INDIRECT("day_wise_sales_data!$B$1:$BZ$1"),0)),0)</f>
        <v>0</v>
      </c>
      <c r="AY694" s="3">
        <f ca="1">IFERROR(INDEX(INDIRECT("day_wise_sales_data!$B$2:$BZ$599"),MATCH(resource!$CC694,day_wise_sales_data!$A$2:$A$500,0),MATCH(resource!AY$2,INDIRECT("day_wise_sales_data!$B$1:$BZ$1"),0)),0)</f>
        <v>0</v>
      </c>
      <c r="AZ694" s="3">
        <f ca="1">IFERROR(INDEX(INDIRECT("day_wise_sales_data!$B$2:$BZ$599"),MATCH(resource!$CC694,day_wise_sales_data!$A$2:$A$500,0),MATCH(resource!AZ$2,INDIRECT("day_wise_sales_data!$B$1:$BZ$1"),0)),0)</f>
        <v>0</v>
      </c>
      <c r="BA694" s="3">
        <f ca="1">IFERROR(INDEX(INDIRECT("day_wise_sales_data!$B$2:$BZ$599"),MATCH(resource!$CC694,day_wise_sales_data!$A$2:$A$500,0),MATCH(resource!BA$2,INDIRECT("day_wise_sales_data!$B$1:$BZ$1"),0)),0)</f>
        <v>0</v>
      </c>
      <c r="BB694" s="3">
        <f ca="1">IFERROR(INDEX(INDIRECT("day_wise_sales_data!$B$2:$BZ$599"),MATCH(resource!$CC694,day_wise_sales_data!$A$2:$A$500,0),MATCH(resource!BB$2,INDIRECT("day_wise_sales_data!$B$1:$BZ$1"),0)),0)</f>
        <v>0</v>
      </c>
      <c r="BC694" s="3">
        <f ca="1">IFERROR(INDEX(INDIRECT("day_wise_sales_data!$B$2:$BZ$599"),MATCH(resource!$CC694,day_wise_sales_data!$A$2:$A$500,0),MATCH(resource!BC$2,INDIRECT("day_wise_sales_data!$B$1:$BZ$1"),0)),0)</f>
        <v>0</v>
      </c>
      <c r="BD694" s="3">
        <f ca="1">IFERROR(INDEX(INDIRECT("day_wise_sales_data!$B$2:$BZ$599"),MATCH(resource!$CC694,day_wise_sales_data!$A$2:$A$500,0),MATCH(resource!BD$2,INDIRECT("day_wise_sales_data!$B$1:$BZ$1"),0)),0)</f>
        <v>0</v>
      </c>
      <c r="BE694" s="3">
        <f ca="1">IFERROR(INDEX(INDIRECT("day_wise_sales_data!$B$2:$BZ$599"),MATCH(resource!$CC694,day_wise_sales_data!$A$2:$A$500,0),MATCH(resource!BE$2,INDIRECT("day_wise_sales_data!$B$1:$BZ$1"),0)),0)</f>
        <v>0</v>
      </c>
      <c r="BF694" s="3">
        <f ca="1">IFERROR(INDEX(INDIRECT("day_wise_sales_data!$B$2:$BZ$599"),MATCH(resource!$CC694,day_wise_sales_data!$A$2:$A$500,0),MATCH(resource!BF$2,INDIRECT("day_wise_sales_data!$B$1:$BZ$1"),0)),0)</f>
        <v>0</v>
      </c>
      <c r="BG694" s="3">
        <f ca="1">IFERROR(INDEX(INDIRECT("day_wise_sales_data!$B$2:$BZ$599"),MATCH(resource!$CC694,day_wise_sales_data!$A$2:$A$500,0),MATCH(resource!BG$2,INDIRECT("day_wise_sales_data!$B$1:$BZ$1"),0)),0)</f>
        <v>0</v>
      </c>
      <c r="BH694" s="3">
        <f ca="1">IFERROR(INDEX(INDIRECT("day_wise_sales_data!$B$2:$BZ$599"),MATCH(resource!$CC694,day_wise_sales_data!$A$2:$A$500,0),MATCH(resource!BH$2,INDIRECT("day_wise_sales_data!$B$1:$BZ$1"),0)),0)</f>
        <v>0</v>
      </c>
      <c r="BI694" s="3">
        <f ca="1">IFERROR(INDEX(INDIRECT("day_wise_sales_data!$B$2:$BZ$599"),MATCH(resource!$CC694,day_wise_sales_data!$A$2:$A$500,0),MATCH(resource!BI$2,INDIRECT("day_wise_sales_data!$B$1:$BZ$1"),0)),0)</f>
        <v>0</v>
      </c>
      <c r="BJ694" s="3">
        <f ca="1">IFERROR(INDEX(INDIRECT("day_wise_sales_data!$B$2:$BZ$599"),MATCH(resource!$CC694,day_wise_sales_data!$A$2:$A$500,0),MATCH(resource!BJ$2,INDIRECT("day_wise_sales_data!$B$1:$BZ$1"),0)),0)</f>
        <v>0</v>
      </c>
      <c r="BK694" s="3">
        <f ca="1">IFERROR(INDEX(INDIRECT("day_wise_sales_data!$B$2:$BZ$599"),MATCH(resource!$CC694,day_wise_sales_data!$A$2:$A$500,0),MATCH(resource!BK$2,INDIRECT("day_wise_sales_data!$B$1:$BZ$1"),0)),0)</f>
        <v>0</v>
      </c>
      <c r="BL694" s="3">
        <f ca="1">IFERROR(INDEX(INDIRECT("day_wise_sales_data!$B$2:$BZ$599"),MATCH(resource!$CC694,day_wise_sales_data!$A$2:$A$500,0),MATCH(resource!BL$2,INDIRECT("day_wise_sales_data!$B$1:$BZ$1"),0)),0)</f>
        <v>0</v>
      </c>
      <c r="BM694" s="3">
        <f ca="1">IFERROR(INDEX(INDIRECT("day_wise_sales_data!$B$2:$BZ$599"),MATCH(resource!$CC694,day_wise_sales_data!$A$2:$A$500,0),MATCH(resource!BM$2,INDIRECT("day_wise_sales_data!$B$1:$BZ$1"),0)),0)</f>
        <v>0</v>
      </c>
      <c r="BN694" s="3">
        <f ca="1">IFERROR(INDEX(INDIRECT("day_wise_sales_data!$B$2:$BZ$599"),MATCH(resource!$CC694,day_wise_sales_data!$A$2:$A$500,0),MATCH(resource!BN$2,INDIRECT("day_wise_sales_data!$B$1:$BZ$1"),0)),0)</f>
        <v>0</v>
      </c>
      <c r="BO694" s="3">
        <f ca="1">IFERROR(INDEX(INDIRECT("day_wise_sales_data!$B$2:$BZ$599"),MATCH(resource!$CC694,day_wise_sales_data!$A$2:$A$500,0),MATCH(resource!BO$2,INDIRECT("day_wise_sales_data!$B$1:$BZ$1"),0)),0)</f>
        <v>0</v>
      </c>
      <c r="BP694" s="3">
        <f ca="1">IFERROR(INDEX(INDIRECT("day_wise_sales_data!$B$2:$BZ$599"),MATCH(resource!$CC694,day_wise_sales_data!$A$2:$A$500,0),MATCH(resource!BP$2,INDIRECT("day_wise_sales_data!$B$1:$BZ$1"),0)),0)</f>
        <v>0</v>
      </c>
      <c r="BQ694" s="3">
        <f ca="1">IFERROR(INDEX(INDIRECT("day_wise_sales_data!$B$2:$BZ$599"),MATCH(resource!$CC694,day_wise_sales_data!$A$2:$A$500,0),MATCH(resource!BQ$2,INDIRECT("day_wise_sales_data!$B$1:$BZ$1"),0)),0)</f>
        <v>0</v>
      </c>
      <c r="BR694" s="3">
        <f ca="1">IFERROR(INDEX(INDIRECT("day_wise_sales_data!$B$2:$BZ$599"),MATCH(resource!$CC694,day_wise_sales_data!$A$2:$A$500,0),MATCH(resource!BR$2,INDIRECT("day_wise_sales_data!$B$1:$BZ$1"),0)),0)</f>
        <v>0</v>
      </c>
      <c r="BS694" s="3">
        <f ca="1">IFERROR(INDEX(INDIRECT("day_wise_sales_data!$B$2:$BZ$599"),MATCH(resource!$CC694,day_wise_sales_data!$A$2:$A$500,0),MATCH(resource!BS$2,INDIRECT("day_wise_sales_data!$B$1:$BZ$1"),0)),0)</f>
        <v>0</v>
      </c>
      <c r="BT694" s="3">
        <f ca="1">IFERROR(INDEX(INDIRECT("day_wise_sales_data!$B$2:$BZ$599"),MATCH(resource!$CC694,day_wise_sales_data!$A$2:$A$500,0),MATCH(resource!BT$2,INDIRECT("day_wise_sales_data!$B$1:$BZ$1"),0)),0)</f>
        <v>0</v>
      </c>
      <c r="BU694" s="3">
        <f ca="1">IFERROR(INDEX(INDIRECT("day_wise_sales_data!$B$2:$BZ$599"),MATCH(resource!$CC694,day_wise_sales_data!$A$2:$A$500,0),MATCH(resource!BU$2,INDIRECT("day_wise_sales_data!$B$1:$BZ$1"),0)),0)</f>
        <v>0</v>
      </c>
      <c r="BV694" s="3">
        <f ca="1">IFERROR(INDEX(INDIRECT("day_wise_sales_data!$B$2:$BZ$599"),MATCH(resource!$CC694,day_wise_sales_data!$A$2:$A$500,0),MATCH(resource!BV$2,INDIRECT("day_wise_sales_data!$B$1:$BZ$1"),0)),0)</f>
        <v>0</v>
      </c>
      <c r="BW694" s="3">
        <f ca="1">IFERROR(INDEX(INDIRECT("day_wise_sales_data!$B$2:$BZ$599"),MATCH(resource!$CC694,day_wise_sales_data!$A$2:$A$500,0),MATCH(resource!BW$2,INDIRECT("day_wise_sales_data!$B$1:$BZ$1"),0)),0)</f>
        <v>0</v>
      </c>
      <c r="BX694" s="3">
        <f ca="1">IFERROR(INDEX(INDIRECT("day_wise_sales_data!$B$2:$BZ$599"),MATCH(resource!$CC694,day_wise_sales_data!$A$2:$A$500,0),MATCH(resource!BX$2,INDIRECT("day_wise_sales_data!$B$1:$BZ$1"),0)),0)</f>
        <v>0</v>
      </c>
      <c r="BY694" s="3">
        <f ca="1">IFERROR(INDEX(INDIRECT("day_wise_sales_data!$B$2:$BZ$599"),MATCH(resource!$CC694,day_wise_sales_data!$A$2:$A$500,0),MATCH(resource!BY$2,INDIRECT("day_wise_sales_data!$B$1:$BZ$1"),0)),0)</f>
        <v>0</v>
      </c>
      <c r="BZ694" s="3">
        <f ca="1">IFERROR(INDEX(INDIRECT("day_wise_sales_data!$B$2:$BZ$599"),MATCH(resource!$CC694,day_wise_sales_data!$A$2:$A$500,0),MATCH(resource!BZ$2,INDIRECT("day_wise_sales_data!$B$1:$BZ$1"),0)),0)</f>
        <v>0</v>
      </c>
      <c r="CA694" s="3">
        <f ca="1">IFERROR(INDEX(INDIRECT("day_wise_sales_data!$B$2:$BZ$599"),MATCH(resource!$CC694,day_wise_sales_data!$A$2:$A$500,0),MATCH(resource!CA$2,INDIRECT("day_wise_sales_data!$B$1:$BZ$1"),0)),0)</f>
        <v>0</v>
      </c>
      <c r="CC694" s="4">
        <f>sales_data!H693</f>
        <v>0</v>
      </c>
      <c r="CD694" s="1">
        <v>692</v>
      </c>
      <c r="CE694" s="1" t="str">
        <f>IF(AQ694=report!$AQ$3,resource!CD694,"")</f>
        <v/>
      </c>
      <c r="CF694" s="5" t="str">
        <f>IFERROR(SMALL($CE$3:$CE$1001,ROWS($CE$3:CE694)),"")</f>
        <v/>
      </c>
      <c r="CH694">
        <f>IFERROR(VLOOKUP($CC694,data_pull!$E$22:$G$700,2,0),0)</f>
        <v>0</v>
      </c>
      <c r="DK694" s="3" t="str">
        <f>IFERROR(INDEX(COD_SALES!$B$5:$Z$500,MATCH(resource!$CC694,COD_SALES!$A$5:$A$500,0),MATCH(resource!DK$2,COD_SALES!$B$4:$Z$4,0)),"")</f>
        <v/>
      </c>
      <c r="DL694" s="3" t="str">
        <f>IFERROR(INDEX(COD_SALES!$B$5:$Z$500,MATCH(resource!$CC694,COD_SALES!$A$5:$A$500,0),MATCH(resource!DL$2,COD_SALES!$B$4:$Z$4,0)),"")</f>
        <v/>
      </c>
      <c r="DM694" s="3" t="str">
        <f>IFERROR(INDEX(COD_SALES!$B$5:$Z$500,MATCH(resource!$CC694,COD_SALES!$A$5:$A$500,0),MATCH(resource!DM$2,COD_SALES!$B$4:$Z$4,0)),"")</f>
        <v/>
      </c>
      <c r="DN694" s="3" t="str">
        <f>IFERROR(INDEX(COD_SALES!$B$5:$Z$500,MATCH(resource!$CC694,COD_SALES!$A$5:$A$500,0),MATCH(resource!DN$2,COD_SALES!$B$4:$Z$4,0)),"")</f>
        <v/>
      </c>
      <c r="DO694" s="3" t="str">
        <f>IFERROR(INDEX(COD_SALES!$B$5:$Z$500,MATCH(resource!$CC694,COD_SALES!$A$5:$A$500,0),MATCH(resource!DO$2,COD_SALES!$B$4:$Z$4,0)),"")</f>
        <v/>
      </c>
      <c r="DP694" s="3" t="str">
        <f>IFERROR(INDEX(COD_SALES!$B$5:$Z$500,MATCH(resource!$CC694,COD_SALES!$A$5:$A$500,0),MATCH(resource!DP$2,COD_SALES!$B$4:$Z$4,0)),"")</f>
        <v/>
      </c>
      <c r="DQ694" s="3" t="str">
        <f>IFERROR(INDEX(COD_SALES!$B$5:$Z$500,MATCH(resource!$CC694,COD_SALES!$A$5:$A$500,0),MATCH(resource!DQ$2,COD_SALES!$B$4:$Z$4,0)),"")</f>
        <v/>
      </c>
      <c r="DR694" s="3" t="str">
        <f>IFERROR(INDEX(COD_SALES!$B$5:$Z$500,MATCH(resource!$CC694,COD_SALES!$A$5:$A$500,0),MATCH(resource!DR$2,COD_SALES!$B$4:$Z$4,0)),"")</f>
        <v/>
      </c>
      <c r="DS694" s="3" t="str">
        <f>IFERROR(INDEX(COD_SALES!$B$5:$Z$500,MATCH(resource!$CC694,COD_SALES!$A$5:$A$500,0),MATCH(resource!DS$2,COD_SALES!$B$4:$Z$4,0)),"")</f>
        <v/>
      </c>
      <c r="DT694" s="3" t="str">
        <f>IFERROR(INDEX(COD_SALES!$B$5:$Z$500,MATCH(resource!$CC694,COD_SALES!$A$5:$A$500,0),MATCH(resource!DT$2,COD_SALES!$B$4:$Z$4,0)),"")</f>
        <v/>
      </c>
      <c r="DU694" s="3" t="str">
        <f>IFERROR(INDEX(COD_SALES!$B$5:$Z$500,MATCH(resource!$CC694,COD_SALES!$A$5:$A$500,0),MATCH(resource!DU$2,COD_SALES!$B$4:$Z$4,0)),"")</f>
        <v/>
      </c>
      <c r="DV694" s="3" t="str">
        <f>IFERROR(INDEX(COD_SALES!$B$5:$Z$500,MATCH(resource!$CC694,COD_SALES!$A$5:$A$500,0),MATCH(resource!DV$2,COD_SALES!$B$4:$Z$4,0)),"")</f>
        <v/>
      </c>
      <c r="DW694" s="3" t="str">
        <f>IFERROR(INDEX(COD_SALES!$B$5:$Z$500,MATCH(resource!$CC694,COD_SALES!$A$5:$A$500,0),MATCH(resource!DW$2,COD_SALES!$B$4:$Z$4,0)),"")</f>
        <v/>
      </c>
      <c r="DX694" s="3" t="str">
        <f>IFERROR(INDEX(COD_SALES!$B$5:$Z$500,MATCH(resource!$CC694,COD_SALES!$A$5:$A$500,0),MATCH(resource!DX$2,COD_SALES!$B$4:$Z$4,0)),"")</f>
        <v/>
      </c>
      <c r="DY694" s="3" t="str">
        <f>IFERROR(INDEX(COD_SALES!$B$5:$Z$500,MATCH(resource!$CC694,COD_SALES!$A$5:$A$500,0),MATCH(resource!DY$2,COD_SALES!$B$4:$Z$4,0)),"")</f>
        <v/>
      </c>
      <c r="DZ694" s="3" t="str">
        <f>IFERROR(INDEX(COD_SALES!$B$5:$Z$500,MATCH(resource!$CC694,COD_SALES!$A$5:$A$500,0),MATCH(resource!DZ$2,COD_SALES!$B$4:$Z$4,0)),"")</f>
        <v/>
      </c>
      <c r="EA694" s="3" t="str">
        <f>IFERROR(INDEX(COD_SALES!$B$5:$Z$500,MATCH(resource!$CC694,COD_SALES!$A$5:$A$500,0),MATCH(resource!EA$2,COD_SALES!$B$4:$Z$4,0)),"")</f>
        <v/>
      </c>
      <c r="EB694" s="3">
        <f t="shared" si="136"/>
        <v>0</v>
      </c>
      <c r="EW694" s="3">
        <f>IFERROR(VLOOKUP(CC694,data_pull!$AO$25:$AR$546,2,0),0)</f>
        <v>0</v>
      </c>
      <c r="EX694" s="1">
        <f>IFERROR(VLOOKUP(CC694,data_pull!$AO$25:$AR$546,4,0),0)</f>
        <v>0</v>
      </c>
    </row>
    <row r="695" spans="13:154" x14ac:dyDescent="0.25"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4">
        <f>sales_data!B694</f>
        <v>0</v>
      </c>
      <c r="AR695" s="4">
        <f>sales_data!C694</f>
        <v>0</v>
      </c>
      <c r="AS695" s="5" t="str">
        <f t="shared" si="135"/>
        <v/>
      </c>
      <c r="AT695" s="4">
        <f>sales_data!I694</f>
        <v>0</v>
      </c>
      <c r="AU695" s="4">
        <f>sales_data!W694</f>
        <v>0</v>
      </c>
      <c r="AV695" s="1">
        <f>sales_data!N694</f>
        <v>0</v>
      </c>
      <c r="AW695" s="1">
        <f>sales_data!P694</f>
        <v>0</v>
      </c>
      <c r="AX695" s="3">
        <f ca="1">IFERROR(INDEX(INDIRECT("day_wise_sales_data!$B$2:$BZ$599"),MATCH(resource!$CC695,day_wise_sales_data!$A$2:$A$500,0),MATCH(resource!AX$2,INDIRECT("day_wise_sales_data!$B$1:$BZ$1"),0)),0)</f>
        <v>0</v>
      </c>
      <c r="AY695" s="3">
        <f ca="1">IFERROR(INDEX(INDIRECT("day_wise_sales_data!$B$2:$BZ$599"),MATCH(resource!$CC695,day_wise_sales_data!$A$2:$A$500,0),MATCH(resource!AY$2,INDIRECT("day_wise_sales_data!$B$1:$BZ$1"),0)),0)</f>
        <v>0</v>
      </c>
      <c r="AZ695" s="3">
        <f ca="1">IFERROR(INDEX(INDIRECT("day_wise_sales_data!$B$2:$BZ$599"),MATCH(resource!$CC695,day_wise_sales_data!$A$2:$A$500,0),MATCH(resource!AZ$2,INDIRECT("day_wise_sales_data!$B$1:$BZ$1"),0)),0)</f>
        <v>0</v>
      </c>
      <c r="BA695" s="3">
        <f ca="1">IFERROR(INDEX(INDIRECT("day_wise_sales_data!$B$2:$BZ$599"),MATCH(resource!$CC695,day_wise_sales_data!$A$2:$A$500,0),MATCH(resource!BA$2,INDIRECT("day_wise_sales_data!$B$1:$BZ$1"),0)),0)</f>
        <v>0</v>
      </c>
      <c r="BB695" s="3">
        <f ca="1">IFERROR(INDEX(INDIRECT("day_wise_sales_data!$B$2:$BZ$599"),MATCH(resource!$CC695,day_wise_sales_data!$A$2:$A$500,0),MATCH(resource!BB$2,INDIRECT("day_wise_sales_data!$B$1:$BZ$1"),0)),0)</f>
        <v>0</v>
      </c>
      <c r="BC695" s="3">
        <f ca="1">IFERROR(INDEX(INDIRECT("day_wise_sales_data!$B$2:$BZ$599"),MATCH(resource!$CC695,day_wise_sales_data!$A$2:$A$500,0),MATCH(resource!BC$2,INDIRECT("day_wise_sales_data!$B$1:$BZ$1"),0)),0)</f>
        <v>0</v>
      </c>
      <c r="BD695" s="3">
        <f ca="1">IFERROR(INDEX(INDIRECT("day_wise_sales_data!$B$2:$BZ$599"),MATCH(resource!$CC695,day_wise_sales_data!$A$2:$A$500,0),MATCH(resource!BD$2,INDIRECT("day_wise_sales_data!$B$1:$BZ$1"),0)),0)</f>
        <v>0</v>
      </c>
      <c r="BE695" s="3">
        <f ca="1">IFERROR(INDEX(INDIRECT("day_wise_sales_data!$B$2:$BZ$599"),MATCH(resource!$CC695,day_wise_sales_data!$A$2:$A$500,0),MATCH(resource!BE$2,INDIRECT("day_wise_sales_data!$B$1:$BZ$1"),0)),0)</f>
        <v>0</v>
      </c>
      <c r="BF695" s="3">
        <f ca="1">IFERROR(INDEX(INDIRECT("day_wise_sales_data!$B$2:$BZ$599"),MATCH(resource!$CC695,day_wise_sales_data!$A$2:$A$500,0),MATCH(resource!BF$2,INDIRECT("day_wise_sales_data!$B$1:$BZ$1"),0)),0)</f>
        <v>0</v>
      </c>
      <c r="BG695" s="3">
        <f ca="1">IFERROR(INDEX(INDIRECT("day_wise_sales_data!$B$2:$BZ$599"),MATCH(resource!$CC695,day_wise_sales_data!$A$2:$A$500,0),MATCH(resource!BG$2,INDIRECT("day_wise_sales_data!$B$1:$BZ$1"),0)),0)</f>
        <v>0</v>
      </c>
      <c r="BH695" s="3">
        <f ca="1">IFERROR(INDEX(INDIRECT("day_wise_sales_data!$B$2:$BZ$599"),MATCH(resource!$CC695,day_wise_sales_data!$A$2:$A$500,0),MATCH(resource!BH$2,INDIRECT("day_wise_sales_data!$B$1:$BZ$1"),0)),0)</f>
        <v>0</v>
      </c>
      <c r="BI695" s="3">
        <f ca="1">IFERROR(INDEX(INDIRECT("day_wise_sales_data!$B$2:$BZ$599"),MATCH(resource!$CC695,day_wise_sales_data!$A$2:$A$500,0),MATCH(resource!BI$2,INDIRECT("day_wise_sales_data!$B$1:$BZ$1"),0)),0)</f>
        <v>0</v>
      </c>
      <c r="BJ695" s="3">
        <f ca="1">IFERROR(INDEX(INDIRECT("day_wise_sales_data!$B$2:$BZ$599"),MATCH(resource!$CC695,day_wise_sales_data!$A$2:$A$500,0),MATCH(resource!BJ$2,INDIRECT("day_wise_sales_data!$B$1:$BZ$1"),0)),0)</f>
        <v>0</v>
      </c>
      <c r="BK695" s="3">
        <f ca="1">IFERROR(INDEX(INDIRECT("day_wise_sales_data!$B$2:$BZ$599"),MATCH(resource!$CC695,day_wise_sales_data!$A$2:$A$500,0),MATCH(resource!BK$2,INDIRECT("day_wise_sales_data!$B$1:$BZ$1"),0)),0)</f>
        <v>0</v>
      </c>
      <c r="BL695" s="3">
        <f ca="1">IFERROR(INDEX(INDIRECT("day_wise_sales_data!$B$2:$BZ$599"),MATCH(resource!$CC695,day_wise_sales_data!$A$2:$A$500,0),MATCH(resource!BL$2,INDIRECT("day_wise_sales_data!$B$1:$BZ$1"),0)),0)</f>
        <v>0</v>
      </c>
      <c r="BM695" s="3">
        <f ca="1">IFERROR(INDEX(INDIRECT("day_wise_sales_data!$B$2:$BZ$599"),MATCH(resource!$CC695,day_wise_sales_data!$A$2:$A$500,0),MATCH(resource!BM$2,INDIRECT("day_wise_sales_data!$B$1:$BZ$1"),0)),0)</f>
        <v>0</v>
      </c>
      <c r="BN695" s="3">
        <f ca="1">IFERROR(INDEX(INDIRECT("day_wise_sales_data!$B$2:$BZ$599"),MATCH(resource!$CC695,day_wise_sales_data!$A$2:$A$500,0),MATCH(resource!BN$2,INDIRECT("day_wise_sales_data!$B$1:$BZ$1"),0)),0)</f>
        <v>0</v>
      </c>
      <c r="BO695" s="3">
        <f ca="1">IFERROR(INDEX(INDIRECT("day_wise_sales_data!$B$2:$BZ$599"),MATCH(resource!$CC695,day_wise_sales_data!$A$2:$A$500,0),MATCH(resource!BO$2,INDIRECT("day_wise_sales_data!$B$1:$BZ$1"),0)),0)</f>
        <v>0</v>
      </c>
      <c r="BP695" s="3">
        <f ca="1">IFERROR(INDEX(INDIRECT("day_wise_sales_data!$B$2:$BZ$599"),MATCH(resource!$CC695,day_wise_sales_data!$A$2:$A$500,0),MATCH(resource!BP$2,INDIRECT("day_wise_sales_data!$B$1:$BZ$1"),0)),0)</f>
        <v>0</v>
      </c>
      <c r="BQ695" s="3">
        <f ca="1">IFERROR(INDEX(INDIRECT("day_wise_sales_data!$B$2:$BZ$599"),MATCH(resource!$CC695,day_wise_sales_data!$A$2:$A$500,0),MATCH(resource!BQ$2,INDIRECT("day_wise_sales_data!$B$1:$BZ$1"),0)),0)</f>
        <v>0</v>
      </c>
      <c r="BR695" s="3">
        <f ca="1">IFERROR(INDEX(INDIRECT("day_wise_sales_data!$B$2:$BZ$599"),MATCH(resource!$CC695,day_wise_sales_data!$A$2:$A$500,0),MATCH(resource!BR$2,INDIRECT("day_wise_sales_data!$B$1:$BZ$1"),0)),0)</f>
        <v>0</v>
      </c>
      <c r="BS695" s="3">
        <f ca="1">IFERROR(INDEX(INDIRECT("day_wise_sales_data!$B$2:$BZ$599"),MATCH(resource!$CC695,day_wise_sales_data!$A$2:$A$500,0),MATCH(resource!BS$2,INDIRECT("day_wise_sales_data!$B$1:$BZ$1"),0)),0)</f>
        <v>0</v>
      </c>
      <c r="BT695" s="3">
        <f ca="1">IFERROR(INDEX(INDIRECT("day_wise_sales_data!$B$2:$BZ$599"),MATCH(resource!$CC695,day_wise_sales_data!$A$2:$A$500,0),MATCH(resource!BT$2,INDIRECT("day_wise_sales_data!$B$1:$BZ$1"),0)),0)</f>
        <v>0</v>
      </c>
      <c r="BU695" s="3">
        <f ca="1">IFERROR(INDEX(INDIRECT("day_wise_sales_data!$B$2:$BZ$599"),MATCH(resource!$CC695,day_wise_sales_data!$A$2:$A$500,0),MATCH(resource!BU$2,INDIRECT("day_wise_sales_data!$B$1:$BZ$1"),0)),0)</f>
        <v>0</v>
      </c>
      <c r="BV695" s="3">
        <f ca="1">IFERROR(INDEX(INDIRECT("day_wise_sales_data!$B$2:$BZ$599"),MATCH(resource!$CC695,day_wise_sales_data!$A$2:$A$500,0),MATCH(resource!BV$2,INDIRECT("day_wise_sales_data!$B$1:$BZ$1"),0)),0)</f>
        <v>0</v>
      </c>
      <c r="BW695" s="3">
        <f ca="1">IFERROR(INDEX(INDIRECT("day_wise_sales_data!$B$2:$BZ$599"),MATCH(resource!$CC695,day_wise_sales_data!$A$2:$A$500,0),MATCH(resource!BW$2,INDIRECT("day_wise_sales_data!$B$1:$BZ$1"),0)),0)</f>
        <v>0</v>
      </c>
      <c r="BX695" s="3">
        <f ca="1">IFERROR(INDEX(INDIRECT("day_wise_sales_data!$B$2:$BZ$599"),MATCH(resource!$CC695,day_wise_sales_data!$A$2:$A$500,0),MATCH(resource!BX$2,INDIRECT("day_wise_sales_data!$B$1:$BZ$1"),0)),0)</f>
        <v>0</v>
      </c>
      <c r="BY695" s="3">
        <f ca="1">IFERROR(INDEX(INDIRECT("day_wise_sales_data!$B$2:$BZ$599"),MATCH(resource!$CC695,day_wise_sales_data!$A$2:$A$500,0),MATCH(resource!BY$2,INDIRECT("day_wise_sales_data!$B$1:$BZ$1"),0)),0)</f>
        <v>0</v>
      </c>
      <c r="BZ695" s="3">
        <f ca="1">IFERROR(INDEX(INDIRECT("day_wise_sales_data!$B$2:$BZ$599"),MATCH(resource!$CC695,day_wise_sales_data!$A$2:$A$500,0),MATCH(resource!BZ$2,INDIRECT("day_wise_sales_data!$B$1:$BZ$1"),0)),0)</f>
        <v>0</v>
      </c>
      <c r="CA695" s="3">
        <f ca="1">IFERROR(INDEX(INDIRECT("day_wise_sales_data!$B$2:$BZ$599"),MATCH(resource!$CC695,day_wise_sales_data!$A$2:$A$500,0),MATCH(resource!CA$2,INDIRECT("day_wise_sales_data!$B$1:$BZ$1"),0)),0)</f>
        <v>0</v>
      </c>
      <c r="CC695" s="4">
        <f>sales_data!H694</f>
        <v>0</v>
      </c>
      <c r="CD695" s="1">
        <v>693</v>
      </c>
      <c r="CE695" s="1" t="str">
        <f>IF(AQ695=report!$AQ$3,resource!CD695,"")</f>
        <v/>
      </c>
      <c r="CF695" s="5" t="str">
        <f>IFERROR(SMALL($CE$3:$CE$1001,ROWS($CE$3:CE695)),"")</f>
        <v/>
      </c>
      <c r="CH695">
        <f>IFERROR(VLOOKUP($CC695,data_pull!$E$22:$G$700,2,0),0)</f>
        <v>0</v>
      </c>
      <c r="DK695" s="3" t="str">
        <f>IFERROR(INDEX(COD_SALES!$B$5:$Z$500,MATCH(resource!$CC695,COD_SALES!$A$5:$A$500,0),MATCH(resource!DK$2,COD_SALES!$B$4:$Z$4,0)),"")</f>
        <v/>
      </c>
      <c r="DL695" s="3" t="str">
        <f>IFERROR(INDEX(COD_SALES!$B$5:$Z$500,MATCH(resource!$CC695,COD_SALES!$A$5:$A$500,0),MATCH(resource!DL$2,COD_SALES!$B$4:$Z$4,0)),"")</f>
        <v/>
      </c>
      <c r="DM695" s="3" t="str">
        <f>IFERROR(INDEX(COD_SALES!$B$5:$Z$500,MATCH(resource!$CC695,COD_SALES!$A$5:$A$500,0),MATCH(resource!DM$2,COD_SALES!$B$4:$Z$4,0)),"")</f>
        <v/>
      </c>
      <c r="DN695" s="3" t="str">
        <f>IFERROR(INDEX(COD_SALES!$B$5:$Z$500,MATCH(resource!$CC695,COD_SALES!$A$5:$A$500,0),MATCH(resource!DN$2,COD_SALES!$B$4:$Z$4,0)),"")</f>
        <v/>
      </c>
      <c r="DO695" s="3" t="str">
        <f>IFERROR(INDEX(COD_SALES!$B$5:$Z$500,MATCH(resource!$CC695,COD_SALES!$A$5:$A$500,0),MATCH(resource!DO$2,COD_SALES!$B$4:$Z$4,0)),"")</f>
        <v/>
      </c>
      <c r="DP695" s="3" t="str">
        <f>IFERROR(INDEX(COD_SALES!$B$5:$Z$500,MATCH(resource!$CC695,COD_SALES!$A$5:$A$500,0),MATCH(resource!DP$2,COD_SALES!$B$4:$Z$4,0)),"")</f>
        <v/>
      </c>
      <c r="DQ695" s="3" t="str">
        <f>IFERROR(INDEX(COD_SALES!$B$5:$Z$500,MATCH(resource!$CC695,COD_SALES!$A$5:$A$500,0),MATCH(resource!DQ$2,COD_SALES!$B$4:$Z$4,0)),"")</f>
        <v/>
      </c>
      <c r="DR695" s="3" t="str">
        <f>IFERROR(INDEX(COD_SALES!$B$5:$Z$500,MATCH(resource!$CC695,COD_SALES!$A$5:$A$500,0),MATCH(resource!DR$2,COD_SALES!$B$4:$Z$4,0)),"")</f>
        <v/>
      </c>
      <c r="DS695" s="3" t="str">
        <f>IFERROR(INDEX(COD_SALES!$B$5:$Z$500,MATCH(resource!$CC695,COD_SALES!$A$5:$A$500,0),MATCH(resource!DS$2,COD_SALES!$B$4:$Z$4,0)),"")</f>
        <v/>
      </c>
      <c r="DT695" s="3" t="str">
        <f>IFERROR(INDEX(COD_SALES!$B$5:$Z$500,MATCH(resource!$CC695,COD_SALES!$A$5:$A$500,0),MATCH(resource!DT$2,COD_SALES!$B$4:$Z$4,0)),"")</f>
        <v/>
      </c>
      <c r="DU695" s="3" t="str">
        <f>IFERROR(INDEX(COD_SALES!$B$5:$Z$500,MATCH(resource!$CC695,COD_SALES!$A$5:$A$500,0),MATCH(resource!DU$2,COD_SALES!$B$4:$Z$4,0)),"")</f>
        <v/>
      </c>
      <c r="DV695" s="3" t="str">
        <f>IFERROR(INDEX(COD_SALES!$B$5:$Z$500,MATCH(resource!$CC695,COD_SALES!$A$5:$A$500,0),MATCH(resource!DV$2,COD_SALES!$B$4:$Z$4,0)),"")</f>
        <v/>
      </c>
      <c r="DW695" s="3" t="str">
        <f>IFERROR(INDEX(COD_SALES!$B$5:$Z$500,MATCH(resource!$CC695,COD_SALES!$A$5:$A$500,0),MATCH(resource!DW$2,COD_SALES!$B$4:$Z$4,0)),"")</f>
        <v/>
      </c>
      <c r="DX695" s="3" t="str">
        <f>IFERROR(INDEX(COD_SALES!$B$5:$Z$500,MATCH(resource!$CC695,COD_SALES!$A$5:$A$500,0),MATCH(resource!DX$2,COD_SALES!$B$4:$Z$4,0)),"")</f>
        <v/>
      </c>
      <c r="DY695" s="3" t="str">
        <f>IFERROR(INDEX(COD_SALES!$B$5:$Z$500,MATCH(resource!$CC695,COD_SALES!$A$5:$A$500,0),MATCH(resource!DY$2,COD_SALES!$B$4:$Z$4,0)),"")</f>
        <v/>
      </c>
      <c r="DZ695" s="3" t="str">
        <f>IFERROR(INDEX(COD_SALES!$B$5:$Z$500,MATCH(resource!$CC695,COD_SALES!$A$5:$A$500,0),MATCH(resource!DZ$2,COD_SALES!$B$4:$Z$4,0)),"")</f>
        <v/>
      </c>
      <c r="EA695" s="3" t="str">
        <f>IFERROR(INDEX(COD_SALES!$B$5:$Z$500,MATCH(resource!$CC695,COD_SALES!$A$5:$A$500,0),MATCH(resource!EA$2,COD_SALES!$B$4:$Z$4,0)),"")</f>
        <v/>
      </c>
      <c r="EB695" s="3">
        <f t="shared" si="136"/>
        <v>0</v>
      </c>
      <c r="EW695" s="3">
        <f>IFERROR(VLOOKUP(CC695,data_pull!$AO$25:$AR$546,2,0),0)</f>
        <v>0</v>
      </c>
      <c r="EX695" s="1">
        <f>IFERROR(VLOOKUP(CC695,data_pull!$AO$25:$AR$546,4,0),0)</f>
        <v>0</v>
      </c>
    </row>
    <row r="696" spans="13:154" x14ac:dyDescent="0.25"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4">
        <f>sales_data!B695</f>
        <v>0</v>
      </c>
      <c r="AR696" s="4">
        <f>sales_data!C695</f>
        <v>0</v>
      </c>
      <c r="AS696" s="5" t="str">
        <f t="shared" si="135"/>
        <v/>
      </c>
      <c r="AT696" s="4">
        <f>sales_data!I695</f>
        <v>0</v>
      </c>
      <c r="AU696" s="4">
        <f>sales_data!W695</f>
        <v>0</v>
      </c>
      <c r="AV696" s="1">
        <f>sales_data!N695</f>
        <v>0</v>
      </c>
      <c r="AW696" s="1">
        <f>sales_data!P695</f>
        <v>0</v>
      </c>
      <c r="AX696" s="3">
        <f ca="1">IFERROR(INDEX(INDIRECT("day_wise_sales_data!$B$2:$BZ$599"),MATCH(resource!$CC696,day_wise_sales_data!$A$2:$A$500,0),MATCH(resource!AX$2,INDIRECT("day_wise_sales_data!$B$1:$BZ$1"),0)),0)</f>
        <v>0</v>
      </c>
      <c r="AY696" s="3">
        <f ca="1">IFERROR(INDEX(INDIRECT("day_wise_sales_data!$B$2:$BZ$599"),MATCH(resource!$CC696,day_wise_sales_data!$A$2:$A$500,0),MATCH(resource!AY$2,INDIRECT("day_wise_sales_data!$B$1:$BZ$1"),0)),0)</f>
        <v>0</v>
      </c>
      <c r="AZ696" s="3">
        <f ca="1">IFERROR(INDEX(INDIRECT("day_wise_sales_data!$B$2:$BZ$599"),MATCH(resource!$CC696,day_wise_sales_data!$A$2:$A$500,0),MATCH(resource!AZ$2,INDIRECT("day_wise_sales_data!$B$1:$BZ$1"),0)),0)</f>
        <v>0</v>
      </c>
      <c r="BA696" s="3">
        <f ca="1">IFERROR(INDEX(INDIRECT("day_wise_sales_data!$B$2:$BZ$599"),MATCH(resource!$CC696,day_wise_sales_data!$A$2:$A$500,0),MATCH(resource!BA$2,INDIRECT("day_wise_sales_data!$B$1:$BZ$1"),0)),0)</f>
        <v>0</v>
      </c>
      <c r="BB696" s="3">
        <f ca="1">IFERROR(INDEX(INDIRECT("day_wise_sales_data!$B$2:$BZ$599"),MATCH(resource!$CC696,day_wise_sales_data!$A$2:$A$500,0),MATCH(resource!BB$2,INDIRECT("day_wise_sales_data!$B$1:$BZ$1"),0)),0)</f>
        <v>0</v>
      </c>
      <c r="BC696" s="3">
        <f ca="1">IFERROR(INDEX(INDIRECT("day_wise_sales_data!$B$2:$BZ$599"),MATCH(resource!$CC696,day_wise_sales_data!$A$2:$A$500,0),MATCH(resource!BC$2,INDIRECT("day_wise_sales_data!$B$1:$BZ$1"),0)),0)</f>
        <v>0</v>
      </c>
      <c r="BD696" s="3">
        <f ca="1">IFERROR(INDEX(INDIRECT("day_wise_sales_data!$B$2:$BZ$599"),MATCH(resource!$CC696,day_wise_sales_data!$A$2:$A$500,0),MATCH(resource!BD$2,INDIRECT("day_wise_sales_data!$B$1:$BZ$1"),0)),0)</f>
        <v>0</v>
      </c>
      <c r="BE696" s="3">
        <f ca="1">IFERROR(INDEX(INDIRECT("day_wise_sales_data!$B$2:$BZ$599"),MATCH(resource!$CC696,day_wise_sales_data!$A$2:$A$500,0),MATCH(resource!BE$2,INDIRECT("day_wise_sales_data!$B$1:$BZ$1"),0)),0)</f>
        <v>0</v>
      </c>
      <c r="BF696" s="3">
        <f ca="1">IFERROR(INDEX(INDIRECT("day_wise_sales_data!$B$2:$BZ$599"),MATCH(resource!$CC696,day_wise_sales_data!$A$2:$A$500,0),MATCH(resource!BF$2,INDIRECT("day_wise_sales_data!$B$1:$BZ$1"),0)),0)</f>
        <v>0</v>
      </c>
      <c r="BG696" s="3">
        <f ca="1">IFERROR(INDEX(INDIRECT("day_wise_sales_data!$B$2:$BZ$599"),MATCH(resource!$CC696,day_wise_sales_data!$A$2:$A$500,0),MATCH(resource!BG$2,INDIRECT("day_wise_sales_data!$B$1:$BZ$1"),0)),0)</f>
        <v>0</v>
      </c>
      <c r="BH696" s="3">
        <f ca="1">IFERROR(INDEX(INDIRECT("day_wise_sales_data!$B$2:$BZ$599"),MATCH(resource!$CC696,day_wise_sales_data!$A$2:$A$500,0),MATCH(resource!BH$2,INDIRECT("day_wise_sales_data!$B$1:$BZ$1"),0)),0)</f>
        <v>0</v>
      </c>
      <c r="BI696" s="3">
        <f ca="1">IFERROR(INDEX(INDIRECT("day_wise_sales_data!$B$2:$BZ$599"),MATCH(resource!$CC696,day_wise_sales_data!$A$2:$A$500,0),MATCH(resource!BI$2,INDIRECT("day_wise_sales_data!$B$1:$BZ$1"),0)),0)</f>
        <v>0</v>
      </c>
      <c r="BJ696" s="3">
        <f ca="1">IFERROR(INDEX(INDIRECT("day_wise_sales_data!$B$2:$BZ$599"),MATCH(resource!$CC696,day_wise_sales_data!$A$2:$A$500,0),MATCH(resource!BJ$2,INDIRECT("day_wise_sales_data!$B$1:$BZ$1"),0)),0)</f>
        <v>0</v>
      </c>
      <c r="BK696" s="3">
        <f ca="1">IFERROR(INDEX(INDIRECT("day_wise_sales_data!$B$2:$BZ$599"),MATCH(resource!$CC696,day_wise_sales_data!$A$2:$A$500,0),MATCH(resource!BK$2,INDIRECT("day_wise_sales_data!$B$1:$BZ$1"),0)),0)</f>
        <v>0</v>
      </c>
      <c r="BL696" s="3">
        <f ca="1">IFERROR(INDEX(INDIRECT("day_wise_sales_data!$B$2:$BZ$599"),MATCH(resource!$CC696,day_wise_sales_data!$A$2:$A$500,0),MATCH(resource!BL$2,INDIRECT("day_wise_sales_data!$B$1:$BZ$1"),0)),0)</f>
        <v>0</v>
      </c>
      <c r="BM696" s="3">
        <f ca="1">IFERROR(INDEX(INDIRECT("day_wise_sales_data!$B$2:$BZ$599"),MATCH(resource!$CC696,day_wise_sales_data!$A$2:$A$500,0),MATCH(resource!BM$2,INDIRECT("day_wise_sales_data!$B$1:$BZ$1"),0)),0)</f>
        <v>0</v>
      </c>
      <c r="BN696" s="3">
        <f ca="1">IFERROR(INDEX(INDIRECT("day_wise_sales_data!$B$2:$BZ$599"),MATCH(resource!$CC696,day_wise_sales_data!$A$2:$A$500,0),MATCH(resource!BN$2,INDIRECT("day_wise_sales_data!$B$1:$BZ$1"),0)),0)</f>
        <v>0</v>
      </c>
      <c r="BO696" s="3">
        <f ca="1">IFERROR(INDEX(INDIRECT("day_wise_sales_data!$B$2:$BZ$599"),MATCH(resource!$CC696,day_wise_sales_data!$A$2:$A$500,0),MATCH(resource!BO$2,INDIRECT("day_wise_sales_data!$B$1:$BZ$1"),0)),0)</f>
        <v>0</v>
      </c>
      <c r="BP696" s="3">
        <f ca="1">IFERROR(INDEX(INDIRECT("day_wise_sales_data!$B$2:$BZ$599"),MATCH(resource!$CC696,day_wise_sales_data!$A$2:$A$500,0),MATCH(resource!BP$2,INDIRECT("day_wise_sales_data!$B$1:$BZ$1"),0)),0)</f>
        <v>0</v>
      </c>
      <c r="BQ696" s="3">
        <f ca="1">IFERROR(INDEX(INDIRECT("day_wise_sales_data!$B$2:$BZ$599"),MATCH(resource!$CC696,day_wise_sales_data!$A$2:$A$500,0),MATCH(resource!BQ$2,INDIRECT("day_wise_sales_data!$B$1:$BZ$1"),0)),0)</f>
        <v>0</v>
      </c>
      <c r="BR696" s="3">
        <f ca="1">IFERROR(INDEX(INDIRECT("day_wise_sales_data!$B$2:$BZ$599"),MATCH(resource!$CC696,day_wise_sales_data!$A$2:$A$500,0),MATCH(resource!BR$2,INDIRECT("day_wise_sales_data!$B$1:$BZ$1"),0)),0)</f>
        <v>0</v>
      </c>
      <c r="BS696" s="3">
        <f ca="1">IFERROR(INDEX(INDIRECT("day_wise_sales_data!$B$2:$BZ$599"),MATCH(resource!$CC696,day_wise_sales_data!$A$2:$A$500,0),MATCH(resource!BS$2,INDIRECT("day_wise_sales_data!$B$1:$BZ$1"),0)),0)</f>
        <v>0</v>
      </c>
      <c r="BT696" s="3">
        <f ca="1">IFERROR(INDEX(INDIRECT("day_wise_sales_data!$B$2:$BZ$599"),MATCH(resource!$CC696,day_wise_sales_data!$A$2:$A$500,0),MATCH(resource!BT$2,INDIRECT("day_wise_sales_data!$B$1:$BZ$1"),0)),0)</f>
        <v>0</v>
      </c>
      <c r="BU696" s="3">
        <f ca="1">IFERROR(INDEX(INDIRECT("day_wise_sales_data!$B$2:$BZ$599"),MATCH(resource!$CC696,day_wise_sales_data!$A$2:$A$500,0),MATCH(resource!BU$2,INDIRECT("day_wise_sales_data!$B$1:$BZ$1"),0)),0)</f>
        <v>0</v>
      </c>
      <c r="BV696" s="3">
        <f ca="1">IFERROR(INDEX(INDIRECT("day_wise_sales_data!$B$2:$BZ$599"),MATCH(resource!$CC696,day_wise_sales_data!$A$2:$A$500,0),MATCH(resource!BV$2,INDIRECT("day_wise_sales_data!$B$1:$BZ$1"),0)),0)</f>
        <v>0</v>
      </c>
      <c r="BW696" s="3">
        <f ca="1">IFERROR(INDEX(INDIRECT("day_wise_sales_data!$B$2:$BZ$599"),MATCH(resource!$CC696,day_wise_sales_data!$A$2:$A$500,0),MATCH(resource!BW$2,INDIRECT("day_wise_sales_data!$B$1:$BZ$1"),0)),0)</f>
        <v>0</v>
      </c>
      <c r="BX696" s="3">
        <f ca="1">IFERROR(INDEX(INDIRECT("day_wise_sales_data!$B$2:$BZ$599"),MATCH(resource!$CC696,day_wise_sales_data!$A$2:$A$500,0),MATCH(resource!BX$2,INDIRECT("day_wise_sales_data!$B$1:$BZ$1"),0)),0)</f>
        <v>0</v>
      </c>
      <c r="BY696" s="3">
        <f ca="1">IFERROR(INDEX(INDIRECT("day_wise_sales_data!$B$2:$BZ$599"),MATCH(resource!$CC696,day_wise_sales_data!$A$2:$A$500,0),MATCH(resource!BY$2,INDIRECT("day_wise_sales_data!$B$1:$BZ$1"),0)),0)</f>
        <v>0</v>
      </c>
      <c r="BZ696" s="3">
        <f ca="1">IFERROR(INDEX(INDIRECT("day_wise_sales_data!$B$2:$BZ$599"),MATCH(resource!$CC696,day_wise_sales_data!$A$2:$A$500,0),MATCH(resource!BZ$2,INDIRECT("day_wise_sales_data!$B$1:$BZ$1"),0)),0)</f>
        <v>0</v>
      </c>
      <c r="CA696" s="3">
        <f ca="1">IFERROR(INDEX(INDIRECT("day_wise_sales_data!$B$2:$BZ$599"),MATCH(resource!$CC696,day_wise_sales_data!$A$2:$A$500,0),MATCH(resource!CA$2,INDIRECT("day_wise_sales_data!$B$1:$BZ$1"),0)),0)</f>
        <v>0</v>
      </c>
      <c r="CC696" s="4">
        <f>sales_data!H695</f>
        <v>0</v>
      </c>
      <c r="CD696" s="1">
        <v>694</v>
      </c>
      <c r="CE696" s="1" t="str">
        <f>IF(AQ696=report!$AQ$3,resource!CD696,"")</f>
        <v/>
      </c>
      <c r="CF696" s="5" t="str">
        <f>IFERROR(SMALL($CE$3:$CE$1001,ROWS($CE$3:CE696)),"")</f>
        <v/>
      </c>
      <c r="CH696">
        <f>IFERROR(VLOOKUP($CC696,data_pull!$E$22:$G$700,2,0),0)</f>
        <v>0</v>
      </c>
      <c r="DK696" s="3" t="str">
        <f>IFERROR(INDEX(COD_SALES!$B$5:$Z$500,MATCH(resource!$CC696,COD_SALES!$A$5:$A$500,0),MATCH(resource!DK$2,COD_SALES!$B$4:$Z$4,0)),"")</f>
        <v/>
      </c>
      <c r="DL696" s="3" t="str">
        <f>IFERROR(INDEX(COD_SALES!$B$5:$Z$500,MATCH(resource!$CC696,COD_SALES!$A$5:$A$500,0),MATCH(resource!DL$2,COD_SALES!$B$4:$Z$4,0)),"")</f>
        <v/>
      </c>
      <c r="DM696" s="3" t="str">
        <f>IFERROR(INDEX(COD_SALES!$B$5:$Z$500,MATCH(resource!$CC696,COD_SALES!$A$5:$A$500,0),MATCH(resource!DM$2,COD_SALES!$B$4:$Z$4,0)),"")</f>
        <v/>
      </c>
      <c r="DN696" s="3" t="str">
        <f>IFERROR(INDEX(COD_SALES!$B$5:$Z$500,MATCH(resource!$CC696,COD_SALES!$A$5:$A$500,0),MATCH(resource!DN$2,COD_SALES!$B$4:$Z$4,0)),"")</f>
        <v/>
      </c>
      <c r="DO696" s="3" t="str">
        <f>IFERROR(INDEX(COD_SALES!$B$5:$Z$500,MATCH(resource!$CC696,COD_SALES!$A$5:$A$500,0),MATCH(resource!DO$2,COD_SALES!$B$4:$Z$4,0)),"")</f>
        <v/>
      </c>
      <c r="DP696" s="3" t="str">
        <f>IFERROR(INDEX(COD_SALES!$B$5:$Z$500,MATCH(resource!$CC696,COD_SALES!$A$5:$A$500,0),MATCH(resource!DP$2,COD_SALES!$B$4:$Z$4,0)),"")</f>
        <v/>
      </c>
      <c r="DQ696" s="3" t="str">
        <f>IFERROR(INDEX(COD_SALES!$B$5:$Z$500,MATCH(resource!$CC696,COD_SALES!$A$5:$A$500,0),MATCH(resource!DQ$2,COD_SALES!$B$4:$Z$4,0)),"")</f>
        <v/>
      </c>
      <c r="DR696" s="3" t="str">
        <f>IFERROR(INDEX(COD_SALES!$B$5:$Z$500,MATCH(resource!$CC696,COD_SALES!$A$5:$A$500,0),MATCH(resource!DR$2,COD_SALES!$B$4:$Z$4,0)),"")</f>
        <v/>
      </c>
      <c r="DS696" s="3" t="str">
        <f>IFERROR(INDEX(COD_SALES!$B$5:$Z$500,MATCH(resource!$CC696,COD_SALES!$A$5:$A$500,0),MATCH(resource!DS$2,COD_SALES!$B$4:$Z$4,0)),"")</f>
        <v/>
      </c>
      <c r="DT696" s="3" t="str">
        <f>IFERROR(INDEX(COD_SALES!$B$5:$Z$500,MATCH(resource!$CC696,COD_SALES!$A$5:$A$500,0),MATCH(resource!DT$2,COD_SALES!$B$4:$Z$4,0)),"")</f>
        <v/>
      </c>
      <c r="DU696" s="3" t="str">
        <f>IFERROR(INDEX(COD_SALES!$B$5:$Z$500,MATCH(resource!$CC696,COD_SALES!$A$5:$A$500,0),MATCH(resource!DU$2,COD_SALES!$B$4:$Z$4,0)),"")</f>
        <v/>
      </c>
      <c r="DV696" s="3" t="str">
        <f>IFERROR(INDEX(COD_SALES!$B$5:$Z$500,MATCH(resource!$CC696,COD_SALES!$A$5:$A$500,0),MATCH(resource!DV$2,COD_SALES!$B$4:$Z$4,0)),"")</f>
        <v/>
      </c>
      <c r="DW696" s="3" t="str">
        <f>IFERROR(INDEX(COD_SALES!$B$5:$Z$500,MATCH(resource!$CC696,COD_SALES!$A$5:$A$500,0),MATCH(resource!DW$2,COD_SALES!$B$4:$Z$4,0)),"")</f>
        <v/>
      </c>
      <c r="DX696" s="3" t="str">
        <f>IFERROR(INDEX(COD_SALES!$B$5:$Z$500,MATCH(resource!$CC696,COD_SALES!$A$5:$A$500,0),MATCH(resource!DX$2,COD_SALES!$B$4:$Z$4,0)),"")</f>
        <v/>
      </c>
      <c r="DY696" s="3" t="str">
        <f>IFERROR(INDEX(COD_SALES!$B$5:$Z$500,MATCH(resource!$CC696,COD_SALES!$A$5:$A$500,0),MATCH(resource!DY$2,COD_SALES!$B$4:$Z$4,0)),"")</f>
        <v/>
      </c>
      <c r="DZ696" s="3" t="str">
        <f>IFERROR(INDEX(COD_SALES!$B$5:$Z$500,MATCH(resource!$CC696,COD_SALES!$A$5:$A$500,0),MATCH(resource!DZ$2,COD_SALES!$B$4:$Z$4,0)),"")</f>
        <v/>
      </c>
      <c r="EA696" s="3" t="str">
        <f>IFERROR(INDEX(COD_SALES!$B$5:$Z$500,MATCH(resource!$CC696,COD_SALES!$A$5:$A$500,0),MATCH(resource!EA$2,COD_SALES!$B$4:$Z$4,0)),"")</f>
        <v/>
      </c>
      <c r="EB696" s="3">
        <f t="shared" si="136"/>
        <v>0</v>
      </c>
      <c r="EW696" s="3">
        <f>IFERROR(VLOOKUP(CC696,data_pull!$AO$25:$AR$546,2,0),0)</f>
        <v>0</v>
      </c>
      <c r="EX696" s="1">
        <f>IFERROR(VLOOKUP(CC696,data_pull!$AO$25:$AR$546,4,0),0)</f>
        <v>0</v>
      </c>
    </row>
    <row r="697" spans="13:154" x14ac:dyDescent="0.25"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4">
        <f>sales_data!B696</f>
        <v>0</v>
      </c>
      <c r="AR697" s="4">
        <f>sales_data!C696</f>
        <v>0</v>
      </c>
      <c r="AS697" s="5" t="str">
        <f t="shared" si="135"/>
        <v/>
      </c>
      <c r="AT697" s="4">
        <f>sales_data!I696</f>
        <v>0</v>
      </c>
      <c r="AU697" s="4">
        <f>sales_data!W696</f>
        <v>0</v>
      </c>
      <c r="AV697" s="1">
        <f>sales_data!N696</f>
        <v>0</v>
      </c>
      <c r="AW697" s="1">
        <f>sales_data!P696</f>
        <v>0</v>
      </c>
      <c r="AX697" s="3">
        <f ca="1">IFERROR(INDEX(INDIRECT("day_wise_sales_data!$B$2:$BZ$599"),MATCH(resource!$CC697,day_wise_sales_data!$A$2:$A$500,0),MATCH(resource!AX$2,INDIRECT("day_wise_sales_data!$B$1:$BZ$1"),0)),0)</f>
        <v>0</v>
      </c>
      <c r="AY697" s="3">
        <f ca="1">IFERROR(INDEX(INDIRECT("day_wise_sales_data!$B$2:$BZ$599"),MATCH(resource!$CC697,day_wise_sales_data!$A$2:$A$500,0),MATCH(resource!AY$2,INDIRECT("day_wise_sales_data!$B$1:$BZ$1"),0)),0)</f>
        <v>0</v>
      </c>
      <c r="AZ697" s="3">
        <f ca="1">IFERROR(INDEX(INDIRECT("day_wise_sales_data!$B$2:$BZ$599"),MATCH(resource!$CC697,day_wise_sales_data!$A$2:$A$500,0),MATCH(resource!AZ$2,INDIRECT("day_wise_sales_data!$B$1:$BZ$1"),0)),0)</f>
        <v>0</v>
      </c>
      <c r="BA697" s="3">
        <f ca="1">IFERROR(INDEX(INDIRECT("day_wise_sales_data!$B$2:$BZ$599"),MATCH(resource!$CC697,day_wise_sales_data!$A$2:$A$500,0),MATCH(resource!BA$2,INDIRECT("day_wise_sales_data!$B$1:$BZ$1"),0)),0)</f>
        <v>0</v>
      </c>
      <c r="BB697" s="3">
        <f ca="1">IFERROR(INDEX(INDIRECT("day_wise_sales_data!$B$2:$BZ$599"),MATCH(resource!$CC697,day_wise_sales_data!$A$2:$A$500,0),MATCH(resource!BB$2,INDIRECT("day_wise_sales_data!$B$1:$BZ$1"),0)),0)</f>
        <v>0</v>
      </c>
      <c r="BC697" s="3">
        <f ca="1">IFERROR(INDEX(INDIRECT("day_wise_sales_data!$B$2:$BZ$599"),MATCH(resource!$CC697,day_wise_sales_data!$A$2:$A$500,0),MATCH(resource!BC$2,INDIRECT("day_wise_sales_data!$B$1:$BZ$1"),0)),0)</f>
        <v>0</v>
      </c>
      <c r="BD697" s="3">
        <f ca="1">IFERROR(INDEX(INDIRECT("day_wise_sales_data!$B$2:$BZ$599"),MATCH(resource!$CC697,day_wise_sales_data!$A$2:$A$500,0),MATCH(resource!BD$2,INDIRECT("day_wise_sales_data!$B$1:$BZ$1"),0)),0)</f>
        <v>0</v>
      </c>
      <c r="BE697" s="3">
        <f ca="1">IFERROR(INDEX(INDIRECT("day_wise_sales_data!$B$2:$BZ$599"),MATCH(resource!$CC697,day_wise_sales_data!$A$2:$A$500,0),MATCH(resource!BE$2,INDIRECT("day_wise_sales_data!$B$1:$BZ$1"),0)),0)</f>
        <v>0</v>
      </c>
      <c r="BF697" s="3">
        <f ca="1">IFERROR(INDEX(INDIRECT("day_wise_sales_data!$B$2:$BZ$599"),MATCH(resource!$CC697,day_wise_sales_data!$A$2:$A$500,0),MATCH(resource!BF$2,INDIRECT("day_wise_sales_data!$B$1:$BZ$1"),0)),0)</f>
        <v>0</v>
      </c>
      <c r="BG697" s="3">
        <f ca="1">IFERROR(INDEX(INDIRECT("day_wise_sales_data!$B$2:$BZ$599"),MATCH(resource!$CC697,day_wise_sales_data!$A$2:$A$500,0),MATCH(resource!BG$2,INDIRECT("day_wise_sales_data!$B$1:$BZ$1"),0)),0)</f>
        <v>0</v>
      </c>
      <c r="BH697" s="3">
        <f ca="1">IFERROR(INDEX(INDIRECT("day_wise_sales_data!$B$2:$BZ$599"),MATCH(resource!$CC697,day_wise_sales_data!$A$2:$A$500,0),MATCH(resource!BH$2,INDIRECT("day_wise_sales_data!$B$1:$BZ$1"),0)),0)</f>
        <v>0</v>
      </c>
      <c r="BI697" s="3">
        <f ca="1">IFERROR(INDEX(INDIRECT("day_wise_sales_data!$B$2:$BZ$599"),MATCH(resource!$CC697,day_wise_sales_data!$A$2:$A$500,0),MATCH(resource!BI$2,INDIRECT("day_wise_sales_data!$B$1:$BZ$1"),0)),0)</f>
        <v>0</v>
      </c>
      <c r="BJ697" s="3">
        <f ca="1">IFERROR(INDEX(INDIRECT("day_wise_sales_data!$B$2:$BZ$599"),MATCH(resource!$CC697,day_wise_sales_data!$A$2:$A$500,0),MATCH(resource!BJ$2,INDIRECT("day_wise_sales_data!$B$1:$BZ$1"),0)),0)</f>
        <v>0</v>
      </c>
      <c r="BK697" s="3">
        <f ca="1">IFERROR(INDEX(INDIRECT("day_wise_sales_data!$B$2:$BZ$599"),MATCH(resource!$CC697,day_wise_sales_data!$A$2:$A$500,0),MATCH(resource!BK$2,INDIRECT("day_wise_sales_data!$B$1:$BZ$1"),0)),0)</f>
        <v>0</v>
      </c>
      <c r="BL697" s="3">
        <f ca="1">IFERROR(INDEX(INDIRECT("day_wise_sales_data!$B$2:$BZ$599"),MATCH(resource!$CC697,day_wise_sales_data!$A$2:$A$500,0),MATCH(resource!BL$2,INDIRECT("day_wise_sales_data!$B$1:$BZ$1"),0)),0)</f>
        <v>0</v>
      </c>
      <c r="BM697" s="3">
        <f ca="1">IFERROR(INDEX(INDIRECT("day_wise_sales_data!$B$2:$BZ$599"),MATCH(resource!$CC697,day_wise_sales_data!$A$2:$A$500,0),MATCH(resource!BM$2,INDIRECT("day_wise_sales_data!$B$1:$BZ$1"),0)),0)</f>
        <v>0</v>
      </c>
      <c r="BN697" s="3">
        <f ca="1">IFERROR(INDEX(INDIRECT("day_wise_sales_data!$B$2:$BZ$599"),MATCH(resource!$CC697,day_wise_sales_data!$A$2:$A$500,0),MATCH(resource!BN$2,INDIRECT("day_wise_sales_data!$B$1:$BZ$1"),0)),0)</f>
        <v>0</v>
      </c>
      <c r="BO697" s="3">
        <f ca="1">IFERROR(INDEX(INDIRECT("day_wise_sales_data!$B$2:$BZ$599"),MATCH(resource!$CC697,day_wise_sales_data!$A$2:$A$500,0),MATCH(resource!BO$2,INDIRECT("day_wise_sales_data!$B$1:$BZ$1"),0)),0)</f>
        <v>0</v>
      </c>
      <c r="BP697" s="3">
        <f ca="1">IFERROR(INDEX(INDIRECT("day_wise_sales_data!$B$2:$BZ$599"),MATCH(resource!$CC697,day_wise_sales_data!$A$2:$A$500,0),MATCH(resource!BP$2,INDIRECT("day_wise_sales_data!$B$1:$BZ$1"),0)),0)</f>
        <v>0</v>
      </c>
      <c r="BQ697" s="3">
        <f ca="1">IFERROR(INDEX(INDIRECT("day_wise_sales_data!$B$2:$BZ$599"),MATCH(resource!$CC697,day_wise_sales_data!$A$2:$A$500,0),MATCH(resource!BQ$2,INDIRECT("day_wise_sales_data!$B$1:$BZ$1"),0)),0)</f>
        <v>0</v>
      </c>
      <c r="BR697" s="3">
        <f ca="1">IFERROR(INDEX(INDIRECT("day_wise_sales_data!$B$2:$BZ$599"),MATCH(resource!$CC697,day_wise_sales_data!$A$2:$A$500,0),MATCH(resource!BR$2,INDIRECT("day_wise_sales_data!$B$1:$BZ$1"),0)),0)</f>
        <v>0</v>
      </c>
      <c r="BS697" s="3">
        <f ca="1">IFERROR(INDEX(INDIRECT("day_wise_sales_data!$B$2:$BZ$599"),MATCH(resource!$CC697,day_wise_sales_data!$A$2:$A$500,0),MATCH(resource!BS$2,INDIRECT("day_wise_sales_data!$B$1:$BZ$1"),0)),0)</f>
        <v>0</v>
      </c>
      <c r="BT697" s="3">
        <f ca="1">IFERROR(INDEX(INDIRECT("day_wise_sales_data!$B$2:$BZ$599"),MATCH(resource!$CC697,day_wise_sales_data!$A$2:$A$500,0),MATCH(resource!BT$2,INDIRECT("day_wise_sales_data!$B$1:$BZ$1"),0)),0)</f>
        <v>0</v>
      </c>
      <c r="BU697" s="3">
        <f ca="1">IFERROR(INDEX(INDIRECT("day_wise_sales_data!$B$2:$BZ$599"),MATCH(resource!$CC697,day_wise_sales_data!$A$2:$A$500,0),MATCH(resource!BU$2,INDIRECT("day_wise_sales_data!$B$1:$BZ$1"),0)),0)</f>
        <v>0</v>
      </c>
      <c r="BV697" s="3">
        <f ca="1">IFERROR(INDEX(INDIRECT("day_wise_sales_data!$B$2:$BZ$599"),MATCH(resource!$CC697,day_wise_sales_data!$A$2:$A$500,0),MATCH(resource!BV$2,INDIRECT("day_wise_sales_data!$B$1:$BZ$1"),0)),0)</f>
        <v>0</v>
      </c>
      <c r="BW697" s="3">
        <f ca="1">IFERROR(INDEX(INDIRECT("day_wise_sales_data!$B$2:$BZ$599"),MATCH(resource!$CC697,day_wise_sales_data!$A$2:$A$500,0),MATCH(resource!BW$2,INDIRECT("day_wise_sales_data!$B$1:$BZ$1"),0)),0)</f>
        <v>0</v>
      </c>
      <c r="BX697" s="3">
        <f ca="1">IFERROR(INDEX(INDIRECT("day_wise_sales_data!$B$2:$BZ$599"),MATCH(resource!$CC697,day_wise_sales_data!$A$2:$A$500,0),MATCH(resource!BX$2,INDIRECT("day_wise_sales_data!$B$1:$BZ$1"),0)),0)</f>
        <v>0</v>
      </c>
      <c r="BY697" s="3">
        <f ca="1">IFERROR(INDEX(INDIRECT("day_wise_sales_data!$B$2:$BZ$599"),MATCH(resource!$CC697,day_wise_sales_data!$A$2:$A$500,0),MATCH(resource!BY$2,INDIRECT("day_wise_sales_data!$B$1:$BZ$1"),0)),0)</f>
        <v>0</v>
      </c>
      <c r="BZ697" s="3">
        <f ca="1">IFERROR(INDEX(INDIRECT("day_wise_sales_data!$B$2:$BZ$599"),MATCH(resource!$CC697,day_wise_sales_data!$A$2:$A$500,0),MATCH(resource!BZ$2,INDIRECT("day_wise_sales_data!$B$1:$BZ$1"),0)),0)</f>
        <v>0</v>
      </c>
      <c r="CA697" s="3">
        <f ca="1">IFERROR(INDEX(INDIRECT("day_wise_sales_data!$B$2:$BZ$599"),MATCH(resource!$CC697,day_wise_sales_data!$A$2:$A$500,0),MATCH(resource!CA$2,INDIRECT("day_wise_sales_data!$B$1:$BZ$1"),0)),0)</f>
        <v>0</v>
      </c>
      <c r="CC697" s="4">
        <f>sales_data!H696</f>
        <v>0</v>
      </c>
      <c r="CD697" s="1">
        <v>695</v>
      </c>
      <c r="CE697" s="1" t="str">
        <f>IF(AQ697=report!$AQ$3,resource!CD697,"")</f>
        <v/>
      </c>
      <c r="CF697" s="5" t="str">
        <f>IFERROR(SMALL($CE$3:$CE$1001,ROWS($CE$3:CE697)),"")</f>
        <v/>
      </c>
      <c r="CH697">
        <f>IFERROR(VLOOKUP($CC697,data_pull!$E$22:$G$700,2,0),0)</f>
        <v>0</v>
      </c>
      <c r="DK697" s="3" t="str">
        <f>IFERROR(INDEX(COD_SALES!$B$5:$Z$500,MATCH(resource!$CC697,COD_SALES!$A$5:$A$500,0),MATCH(resource!DK$2,COD_SALES!$B$4:$Z$4,0)),"")</f>
        <v/>
      </c>
      <c r="DL697" s="3" t="str">
        <f>IFERROR(INDEX(COD_SALES!$B$5:$Z$500,MATCH(resource!$CC697,COD_SALES!$A$5:$A$500,0),MATCH(resource!DL$2,COD_SALES!$B$4:$Z$4,0)),"")</f>
        <v/>
      </c>
      <c r="DM697" s="3" t="str">
        <f>IFERROR(INDEX(COD_SALES!$B$5:$Z$500,MATCH(resource!$CC697,COD_SALES!$A$5:$A$500,0),MATCH(resource!DM$2,COD_SALES!$B$4:$Z$4,0)),"")</f>
        <v/>
      </c>
      <c r="DN697" s="3" t="str">
        <f>IFERROR(INDEX(COD_SALES!$B$5:$Z$500,MATCH(resource!$CC697,COD_SALES!$A$5:$A$500,0),MATCH(resource!DN$2,COD_SALES!$B$4:$Z$4,0)),"")</f>
        <v/>
      </c>
      <c r="DO697" s="3" t="str">
        <f>IFERROR(INDEX(COD_SALES!$B$5:$Z$500,MATCH(resource!$CC697,COD_SALES!$A$5:$A$500,0),MATCH(resource!DO$2,COD_SALES!$B$4:$Z$4,0)),"")</f>
        <v/>
      </c>
      <c r="DP697" s="3" t="str">
        <f>IFERROR(INDEX(COD_SALES!$B$5:$Z$500,MATCH(resource!$CC697,COD_SALES!$A$5:$A$500,0),MATCH(resource!DP$2,COD_SALES!$B$4:$Z$4,0)),"")</f>
        <v/>
      </c>
      <c r="DQ697" s="3" t="str">
        <f>IFERROR(INDEX(COD_SALES!$B$5:$Z$500,MATCH(resource!$CC697,COD_SALES!$A$5:$A$500,0),MATCH(resource!DQ$2,COD_SALES!$B$4:$Z$4,0)),"")</f>
        <v/>
      </c>
      <c r="DR697" s="3" t="str">
        <f>IFERROR(INDEX(COD_SALES!$B$5:$Z$500,MATCH(resource!$CC697,COD_SALES!$A$5:$A$500,0),MATCH(resource!DR$2,COD_SALES!$B$4:$Z$4,0)),"")</f>
        <v/>
      </c>
      <c r="DS697" s="3" t="str">
        <f>IFERROR(INDEX(COD_SALES!$B$5:$Z$500,MATCH(resource!$CC697,COD_SALES!$A$5:$A$500,0),MATCH(resource!DS$2,COD_SALES!$B$4:$Z$4,0)),"")</f>
        <v/>
      </c>
      <c r="DT697" s="3" t="str">
        <f>IFERROR(INDEX(COD_SALES!$B$5:$Z$500,MATCH(resource!$CC697,COD_SALES!$A$5:$A$500,0),MATCH(resource!DT$2,COD_SALES!$B$4:$Z$4,0)),"")</f>
        <v/>
      </c>
      <c r="DU697" s="3" t="str">
        <f>IFERROR(INDEX(COD_SALES!$B$5:$Z$500,MATCH(resource!$CC697,COD_SALES!$A$5:$A$500,0),MATCH(resource!DU$2,COD_SALES!$B$4:$Z$4,0)),"")</f>
        <v/>
      </c>
      <c r="DV697" s="3" t="str">
        <f>IFERROR(INDEX(COD_SALES!$B$5:$Z$500,MATCH(resource!$CC697,COD_SALES!$A$5:$A$500,0),MATCH(resource!DV$2,COD_SALES!$B$4:$Z$4,0)),"")</f>
        <v/>
      </c>
      <c r="DW697" s="3" t="str">
        <f>IFERROR(INDEX(COD_SALES!$B$5:$Z$500,MATCH(resource!$CC697,COD_SALES!$A$5:$A$500,0),MATCH(resource!DW$2,COD_SALES!$B$4:$Z$4,0)),"")</f>
        <v/>
      </c>
      <c r="DX697" s="3" t="str">
        <f>IFERROR(INDEX(COD_SALES!$B$5:$Z$500,MATCH(resource!$CC697,COD_SALES!$A$5:$A$500,0),MATCH(resource!DX$2,COD_SALES!$B$4:$Z$4,0)),"")</f>
        <v/>
      </c>
      <c r="DY697" s="3" t="str">
        <f>IFERROR(INDEX(COD_SALES!$B$5:$Z$500,MATCH(resource!$CC697,COD_SALES!$A$5:$A$500,0),MATCH(resource!DY$2,COD_SALES!$B$4:$Z$4,0)),"")</f>
        <v/>
      </c>
      <c r="DZ697" s="3" t="str">
        <f>IFERROR(INDEX(COD_SALES!$B$5:$Z$500,MATCH(resource!$CC697,COD_SALES!$A$5:$A$500,0),MATCH(resource!DZ$2,COD_SALES!$B$4:$Z$4,0)),"")</f>
        <v/>
      </c>
      <c r="EA697" s="3" t="str">
        <f>IFERROR(INDEX(COD_SALES!$B$5:$Z$500,MATCH(resource!$CC697,COD_SALES!$A$5:$A$500,0),MATCH(resource!EA$2,COD_SALES!$B$4:$Z$4,0)),"")</f>
        <v/>
      </c>
      <c r="EB697" s="3">
        <f t="shared" si="136"/>
        <v>0</v>
      </c>
      <c r="EW697" s="3">
        <f>IFERROR(VLOOKUP(CC697,data_pull!$AO$25:$AR$546,2,0),0)</f>
        <v>0</v>
      </c>
      <c r="EX697" s="1">
        <f>IFERROR(VLOOKUP(CC697,data_pull!$AO$25:$AR$546,4,0),0)</f>
        <v>0</v>
      </c>
    </row>
    <row r="698" spans="13:154" x14ac:dyDescent="0.25"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4">
        <f>sales_data!B697</f>
        <v>0</v>
      </c>
      <c r="AR698" s="4">
        <f>sales_data!C697</f>
        <v>0</v>
      </c>
      <c r="AS698" s="5" t="str">
        <f t="shared" si="135"/>
        <v/>
      </c>
      <c r="AT698" s="4">
        <f>sales_data!I697</f>
        <v>0</v>
      </c>
      <c r="AU698" s="4">
        <f>sales_data!W697</f>
        <v>0</v>
      </c>
      <c r="AV698" s="1">
        <f>sales_data!N697</f>
        <v>0</v>
      </c>
      <c r="AW698" s="1">
        <f>sales_data!P697</f>
        <v>0</v>
      </c>
      <c r="AX698" s="3">
        <f ca="1">IFERROR(INDEX(INDIRECT("day_wise_sales_data!$B$2:$BZ$599"),MATCH(resource!$CC698,day_wise_sales_data!$A$2:$A$500,0),MATCH(resource!AX$2,INDIRECT("day_wise_sales_data!$B$1:$BZ$1"),0)),0)</f>
        <v>0</v>
      </c>
      <c r="AY698" s="3">
        <f ca="1">IFERROR(INDEX(INDIRECT("day_wise_sales_data!$B$2:$BZ$599"),MATCH(resource!$CC698,day_wise_sales_data!$A$2:$A$500,0),MATCH(resource!AY$2,INDIRECT("day_wise_sales_data!$B$1:$BZ$1"),0)),0)</f>
        <v>0</v>
      </c>
      <c r="AZ698" s="3">
        <f ca="1">IFERROR(INDEX(INDIRECT("day_wise_sales_data!$B$2:$BZ$599"),MATCH(resource!$CC698,day_wise_sales_data!$A$2:$A$500,0),MATCH(resource!AZ$2,INDIRECT("day_wise_sales_data!$B$1:$BZ$1"),0)),0)</f>
        <v>0</v>
      </c>
      <c r="BA698" s="3">
        <f ca="1">IFERROR(INDEX(INDIRECT("day_wise_sales_data!$B$2:$BZ$599"),MATCH(resource!$CC698,day_wise_sales_data!$A$2:$A$500,0),MATCH(resource!BA$2,INDIRECT("day_wise_sales_data!$B$1:$BZ$1"),0)),0)</f>
        <v>0</v>
      </c>
      <c r="BB698" s="3">
        <f ca="1">IFERROR(INDEX(INDIRECT("day_wise_sales_data!$B$2:$BZ$599"),MATCH(resource!$CC698,day_wise_sales_data!$A$2:$A$500,0),MATCH(resource!BB$2,INDIRECT("day_wise_sales_data!$B$1:$BZ$1"),0)),0)</f>
        <v>0</v>
      </c>
      <c r="BC698" s="3">
        <f ca="1">IFERROR(INDEX(INDIRECT("day_wise_sales_data!$B$2:$BZ$599"),MATCH(resource!$CC698,day_wise_sales_data!$A$2:$A$500,0),MATCH(resource!BC$2,INDIRECT("day_wise_sales_data!$B$1:$BZ$1"),0)),0)</f>
        <v>0</v>
      </c>
      <c r="BD698" s="3">
        <f ca="1">IFERROR(INDEX(INDIRECT("day_wise_sales_data!$B$2:$BZ$599"),MATCH(resource!$CC698,day_wise_sales_data!$A$2:$A$500,0),MATCH(resource!BD$2,INDIRECT("day_wise_sales_data!$B$1:$BZ$1"),0)),0)</f>
        <v>0</v>
      </c>
      <c r="BE698" s="3">
        <f ca="1">IFERROR(INDEX(INDIRECT("day_wise_sales_data!$B$2:$BZ$599"),MATCH(resource!$CC698,day_wise_sales_data!$A$2:$A$500,0),MATCH(resource!BE$2,INDIRECT("day_wise_sales_data!$B$1:$BZ$1"),0)),0)</f>
        <v>0</v>
      </c>
      <c r="BF698" s="3">
        <f ca="1">IFERROR(INDEX(INDIRECT("day_wise_sales_data!$B$2:$BZ$599"),MATCH(resource!$CC698,day_wise_sales_data!$A$2:$A$500,0),MATCH(resource!BF$2,INDIRECT("day_wise_sales_data!$B$1:$BZ$1"),0)),0)</f>
        <v>0</v>
      </c>
      <c r="BG698" s="3">
        <f ca="1">IFERROR(INDEX(INDIRECT("day_wise_sales_data!$B$2:$BZ$599"),MATCH(resource!$CC698,day_wise_sales_data!$A$2:$A$500,0),MATCH(resource!BG$2,INDIRECT("day_wise_sales_data!$B$1:$BZ$1"),0)),0)</f>
        <v>0</v>
      </c>
      <c r="BH698" s="3">
        <f ca="1">IFERROR(INDEX(INDIRECT("day_wise_sales_data!$B$2:$BZ$599"),MATCH(resource!$CC698,day_wise_sales_data!$A$2:$A$500,0),MATCH(resource!BH$2,INDIRECT("day_wise_sales_data!$B$1:$BZ$1"),0)),0)</f>
        <v>0</v>
      </c>
      <c r="BI698" s="3">
        <f ca="1">IFERROR(INDEX(INDIRECT("day_wise_sales_data!$B$2:$BZ$599"),MATCH(resource!$CC698,day_wise_sales_data!$A$2:$A$500,0),MATCH(resource!BI$2,INDIRECT("day_wise_sales_data!$B$1:$BZ$1"),0)),0)</f>
        <v>0</v>
      </c>
      <c r="BJ698" s="3">
        <f ca="1">IFERROR(INDEX(INDIRECT("day_wise_sales_data!$B$2:$BZ$599"),MATCH(resource!$CC698,day_wise_sales_data!$A$2:$A$500,0),MATCH(resource!BJ$2,INDIRECT("day_wise_sales_data!$B$1:$BZ$1"),0)),0)</f>
        <v>0</v>
      </c>
      <c r="BK698" s="3">
        <f ca="1">IFERROR(INDEX(INDIRECT("day_wise_sales_data!$B$2:$BZ$599"),MATCH(resource!$CC698,day_wise_sales_data!$A$2:$A$500,0),MATCH(resource!BK$2,INDIRECT("day_wise_sales_data!$B$1:$BZ$1"),0)),0)</f>
        <v>0</v>
      </c>
      <c r="BL698" s="3">
        <f ca="1">IFERROR(INDEX(INDIRECT("day_wise_sales_data!$B$2:$BZ$599"),MATCH(resource!$CC698,day_wise_sales_data!$A$2:$A$500,0),MATCH(resource!BL$2,INDIRECT("day_wise_sales_data!$B$1:$BZ$1"),0)),0)</f>
        <v>0</v>
      </c>
      <c r="BM698" s="3">
        <f ca="1">IFERROR(INDEX(INDIRECT("day_wise_sales_data!$B$2:$BZ$599"),MATCH(resource!$CC698,day_wise_sales_data!$A$2:$A$500,0),MATCH(resource!BM$2,INDIRECT("day_wise_sales_data!$B$1:$BZ$1"),0)),0)</f>
        <v>0</v>
      </c>
      <c r="BN698" s="3">
        <f ca="1">IFERROR(INDEX(INDIRECT("day_wise_sales_data!$B$2:$BZ$599"),MATCH(resource!$CC698,day_wise_sales_data!$A$2:$A$500,0),MATCH(resource!BN$2,INDIRECT("day_wise_sales_data!$B$1:$BZ$1"),0)),0)</f>
        <v>0</v>
      </c>
      <c r="BO698" s="3">
        <f ca="1">IFERROR(INDEX(INDIRECT("day_wise_sales_data!$B$2:$BZ$599"),MATCH(resource!$CC698,day_wise_sales_data!$A$2:$A$500,0),MATCH(resource!BO$2,INDIRECT("day_wise_sales_data!$B$1:$BZ$1"),0)),0)</f>
        <v>0</v>
      </c>
      <c r="BP698" s="3">
        <f ca="1">IFERROR(INDEX(INDIRECT("day_wise_sales_data!$B$2:$BZ$599"),MATCH(resource!$CC698,day_wise_sales_data!$A$2:$A$500,0),MATCH(resource!BP$2,INDIRECT("day_wise_sales_data!$B$1:$BZ$1"),0)),0)</f>
        <v>0</v>
      </c>
      <c r="BQ698" s="3">
        <f ca="1">IFERROR(INDEX(INDIRECT("day_wise_sales_data!$B$2:$BZ$599"),MATCH(resource!$CC698,day_wise_sales_data!$A$2:$A$500,0),MATCH(resource!BQ$2,INDIRECT("day_wise_sales_data!$B$1:$BZ$1"),0)),0)</f>
        <v>0</v>
      </c>
      <c r="BR698" s="3">
        <f ca="1">IFERROR(INDEX(INDIRECT("day_wise_sales_data!$B$2:$BZ$599"),MATCH(resource!$CC698,day_wise_sales_data!$A$2:$A$500,0),MATCH(resource!BR$2,INDIRECT("day_wise_sales_data!$B$1:$BZ$1"),0)),0)</f>
        <v>0</v>
      </c>
      <c r="BS698" s="3">
        <f ca="1">IFERROR(INDEX(INDIRECT("day_wise_sales_data!$B$2:$BZ$599"),MATCH(resource!$CC698,day_wise_sales_data!$A$2:$A$500,0),MATCH(resource!BS$2,INDIRECT("day_wise_sales_data!$B$1:$BZ$1"),0)),0)</f>
        <v>0</v>
      </c>
      <c r="BT698" s="3">
        <f ca="1">IFERROR(INDEX(INDIRECT("day_wise_sales_data!$B$2:$BZ$599"),MATCH(resource!$CC698,day_wise_sales_data!$A$2:$A$500,0),MATCH(resource!BT$2,INDIRECT("day_wise_sales_data!$B$1:$BZ$1"),0)),0)</f>
        <v>0</v>
      </c>
      <c r="BU698" s="3">
        <f ca="1">IFERROR(INDEX(INDIRECT("day_wise_sales_data!$B$2:$BZ$599"),MATCH(resource!$CC698,day_wise_sales_data!$A$2:$A$500,0),MATCH(resource!BU$2,INDIRECT("day_wise_sales_data!$B$1:$BZ$1"),0)),0)</f>
        <v>0</v>
      </c>
      <c r="BV698" s="3">
        <f ca="1">IFERROR(INDEX(INDIRECT("day_wise_sales_data!$B$2:$BZ$599"),MATCH(resource!$CC698,day_wise_sales_data!$A$2:$A$500,0),MATCH(resource!BV$2,INDIRECT("day_wise_sales_data!$B$1:$BZ$1"),0)),0)</f>
        <v>0</v>
      </c>
      <c r="BW698" s="3">
        <f ca="1">IFERROR(INDEX(INDIRECT("day_wise_sales_data!$B$2:$BZ$599"),MATCH(resource!$CC698,day_wise_sales_data!$A$2:$A$500,0),MATCH(resource!BW$2,INDIRECT("day_wise_sales_data!$B$1:$BZ$1"),0)),0)</f>
        <v>0</v>
      </c>
      <c r="BX698" s="3">
        <f ca="1">IFERROR(INDEX(INDIRECT("day_wise_sales_data!$B$2:$BZ$599"),MATCH(resource!$CC698,day_wise_sales_data!$A$2:$A$500,0),MATCH(resource!BX$2,INDIRECT("day_wise_sales_data!$B$1:$BZ$1"),0)),0)</f>
        <v>0</v>
      </c>
      <c r="BY698" s="3">
        <f ca="1">IFERROR(INDEX(INDIRECT("day_wise_sales_data!$B$2:$BZ$599"),MATCH(resource!$CC698,day_wise_sales_data!$A$2:$A$500,0),MATCH(resource!BY$2,INDIRECT("day_wise_sales_data!$B$1:$BZ$1"),0)),0)</f>
        <v>0</v>
      </c>
      <c r="BZ698" s="3">
        <f ca="1">IFERROR(INDEX(INDIRECT("day_wise_sales_data!$B$2:$BZ$599"),MATCH(resource!$CC698,day_wise_sales_data!$A$2:$A$500,0),MATCH(resource!BZ$2,INDIRECT("day_wise_sales_data!$B$1:$BZ$1"),0)),0)</f>
        <v>0</v>
      </c>
      <c r="CA698" s="3">
        <f ca="1">IFERROR(INDEX(INDIRECT("day_wise_sales_data!$B$2:$BZ$599"),MATCH(resource!$CC698,day_wise_sales_data!$A$2:$A$500,0),MATCH(resource!CA$2,INDIRECT("day_wise_sales_data!$B$1:$BZ$1"),0)),0)</f>
        <v>0</v>
      </c>
      <c r="CC698" s="4">
        <f>sales_data!H697</f>
        <v>0</v>
      </c>
      <c r="CD698" s="1">
        <v>696</v>
      </c>
      <c r="CE698" s="1" t="str">
        <f>IF(AQ698=report!$AQ$3,resource!CD698,"")</f>
        <v/>
      </c>
      <c r="CF698" s="5" t="str">
        <f>IFERROR(SMALL($CE$3:$CE$1001,ROWS($CE$3:CE698)),"")</f>
        <v/>
      </c>
      <c r="CH698">
        <f>IFERROR(VLOOKUP($CC698,data_pull!$E$22:$G$700,2,0),0)</f>
        <v>0</v>
      </c>
      <c r="DK698" s="3" t="str">
        <f>IFERROR(INDEX(COD_SALES!$B$5:$Z$500,MATCH(resource!$CC698,COD_SALES!$A$5:$A$500,0),MATCH(resource!DK$2,COD_SALES!$B$4:$Z$4,0)),"")</f>
        <v/>
      </c>
      <c r="DL698" s="3" t="str">
        <f>IFERROR(INDEX(COD_SALES!$B$5:$Z$500,MATCH(resource!$CC698,COD_SALES!$A$5:$A$500,0),MATCH(resource!DL$2,COD_SALES!$B$4:$Z$4,0)),"")</f>
        <v/>
      </c>
      <c r="DM698" s="3" t="str">
        <f>IFERROR(INDEX(COD_SALES!$B$5:$Z$500,MATCH(resource!$CC698,COD_SALES!$A$5:$A$500,0),MATCH(resource!DM$2,COD_SALES!$B$4:$Z$4,0)),"")</f>
        <v/>
      </c>
      <c r="DN698" s="3" t="str">
        <f>IFERROR(INDEX(COD_SALES!$B$5:$Z$500,MATCH(resource!$CC698,COD_SALES!$A$5:$A$500,0),MATCH(resource!DN$2,COD_SALES!$B$4:$Z$4,0)),"")</f>
        <v/>
      </c>
      <c r="DO698" s="3" t="str">
        <f>IFERROR(INDEX(COD_SALES!$B$5:$Z$500,MATCH(resource!$CC698,COD_SALES!$A$5:$A$500,0),MATCH(resource!DO$2,COD_SALES!$B$4:$Z$4,0)),"")</f>
        <v/>
      </c>
      <c r="DP698" s="3" t="str">
        <f>IFERROR(INDEX(COD_SALES!$B$5:$Z$500,MATCH(resource!$CC698,COD_SALES!$A$5:$A$500,0),MATCH(resource!DP$2,COD_SALES!$B$4:$Z$4,0)),"")</f>
        <v/>
      </c>
      <c r="DQ698" s="3" t="str">
        <f>IFERROR(INDEX(COD_SALES!$B$5:$Z$500,MATCH(resource!$CC698,COD_SALES!$A$5:$A$500,0),MATCH(resource!DQ$2,COD_SALES!$B$4:$Z$4,0)),"")</f>
        <v/>
      </c>
      <c r="DR698" s="3" t="str">
        <f>IFERROR(INDEX(COD_SALES!$B$5:$Z$500,MATCH(resource!$CC698,COD_SALES!$A$5:$A$500,0),MATCH(resource!DR$2,COD_SALES!$B$4:$Z$4,0)),"")</f>
        <v/>
      </c>
      <c r="DS698" s="3" t="str">
        <f>IFERROR(INDEX(COD_SALES!$B$5:$Z$500,MATCH(resource!$CC698,COD_SALES!$A$5:$A$500,0),MATCH(resource!DS$2,COD_SALES!$B$4:$Z$4,0)),"")</f>
        <v/>
      </c>
      <c r="DT698" s="3" t="str">
        <f>IFERROR(INDEX(COD_SALES!$B$5:$Z$500,MATCH(resource!$CC698,COD_SALES!$A$5:$A$500,0),MATCH(resource!DT$2,COD_SALES!$B$4:$Z$4,0)),"")</f>
        <v/>
      </c>
      <c r="DU698" s="3" t="str">
        <f>IFERROR(INDEX(COD_SALES!$B$5:$Z$500,MATCH(resource!$CC698,COD_SALES!$A$5:$A$500,0),MATCH(resource!DU$2,COD_SALES!$B$4:$Z$4,0)),"")</f>
        <v/>
      </c>
      <c r="DV698" s="3" t="str">
        <f>IFERROR(INDEX(COD_SALES!$B$5:$Z$500,MATCH(resource!$CC698,COD_SALES!$A$5:$A$500,0),MATCH(resource!DV$2,COD_SALES!$B$4:$Z$4,0)),"")</f>
        <v/>
      </c>
      <c r="DW698" s="3" t="str">
        <f>IFERROR(INDEX(COD_SALES!$B$5:$Z$500,MATCH(resource!$CC698,COD_SALES!$A$5:$A$500,0),MATCH(resource!DW$2,COD_SALES!$B$4:$Z$4,0)),"")</f>
        <v/>
      </c>
      <c r="DX698" s="3" t="str">
        <f>IFERROR(INDEX(COD_SALES!$B$5:$Z$500,MATCH(resource!$CC698,COD_SALES!$A$5:$A$500,0),MATCH(resource!DX$2,COD_SALES!$B$4:$Z$4,0)),"")</f>
        <v/>
      </c>
      <c r="DY698" s="3" t="str">
        <f>IFERROR(INDEX(COD_SALES!$B$5:$Z$500,MATCH(resource!$CC698,COD_SALES!$A$5:$A$500,0),MATCH(resource!DY$2,COD_SALES!$B$4:$Z$4,0)),"")</f>
        <v/>
      </c>
      <c r="DZ698" s="3" t="str">
        <f>IFERROR(INDEX(COD_SALES!$B$5:$Z$500,MATCH(resource!$CC698,COD_SALES!$A$5:$A$500,0),MATCH(resource!DZ$2,COD_SALES!$B$4:$Z$4,0)),"")</f>
        <v/>
      </c>
      <c r="EA698" s="3" t="str">
        <f>IFERROR(INDEX(COD_SALES!$B$5:$Z$500,MATCH(resource!$CC698,COD_SALES!$A$5:$A$500,0),MATCH(resource!EA$2,COD_SALES!$B$4:$Z$4,0)),"")</f>
        <v/>
      </c>
      <c r="EB698" s="3">
        <f t="shared" si="136"/>
        <v>0</v>
      </c>
      <c r="EW698" s="3">
        <f>IFERROR(VLOOKUP(CC698,data_pull!$AO$25:$AR$546,2,0),0)</f>
        <v>0</v>
      </c>
      <c r="EX698" s="1">
        <f>IFERROR(VLOOKUP(CC698,data_pull!$AO$25:$AR$546,4,0),0)</f>
        <v>0</v>
      </c>
    </row>
    <row r="699" spans="13:154" x14ac:dyDescent="0.25"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4">
        <f>sales_data!B698</f>
        <v>0</v>
      </c>
      <c r="AR699" s="4">
        <f>sales_data!C698</f>
        <v>0</v>
      </c>
      <c r="AS699" s="5" t="str">
        <f t="shared" si="135"/>
        <v/>
      </c>
      <c r="AT699" s="4">
        <f>sales_data!I698</f>
        <v>0</v>
      </c>
      <c r="AU699" s="4">
        <f>sales_data!W698</f>
        <v>0</v>
      </c>
      <c r="AV699" s="1">
        <f>sales_data!N698</f>
        <v>0</v>
      </c>
      <c r="AW699" s="1">
        <f>sales_data!P698</f>
        <v>0</v>
      </c>
      <c r="AX699" s="3">
        <f ca="1">IFERROR(INDEX(INDIRECT("day_wise_sales_data!$B$2:$BZ$599"),MATCH(resource!$CC699,day_wise_sales_data!$A$2:$A$500,0),MATCH(resource!AX$2,INDIRECT("day_wise_sales_data!$B$1:$BZ$1"),0)),0)</f>
        <v>0</v>
      </c>
      <c r="AY699" s="3">
        <f ca="1">IFERROR(INDEX(INDIRECT("day_wise_sales_data!$B$2:$BZ$599"),MATCH(resource!$CC699,day_wise_sales_data!$A$2:$A$500,0),MATCH(resource!AY$2,INDIRECT("day_wise_sales_data!$B$1:$BZ$1"),0)),0)</f>
        <v>0</v>
      </c>
      <c r="AZ699" s="3">
        <f ca="1">IFERROR(INDEX(INDIRECT("day_wise_sales_data!$B$2:$BZ$599"),MATCH(resource!$CC699,day_wise_sales_data!$A$2:$A$500,0),MATCH(resource!AZ$2,INDIRECT("day_wise_sales_data!$B$1:$BZ$1"),0)),0)</f>
        <v>0</v>
      </c>
      <c r="BA699" s="3">
        <f ca="1">IFERROR(INDEX(INDIRECT("day_wise_sales_data!$B$2:$BZ$599"),MATCH(resource!$CC699,day_wise_sales_data!$A$2:$A$500,0),MATCH(resource!BA$2,INDIRECT("day_wise_sales_data!$B$1:$BZ$1"),0)),0)</f>
        <v>0</v>
      </c>
      <c r="BB699" s="3">
        <f ca="1">IFERROR(INDEX(INDIRECT("day_wise_sales_data!$B$2:$BZ$599"),MATCH(resource!$CC699,day_wise_sales_data!$A$2:$A$500,0),MATCH(resource!BB$2,INDIRECT("day_wise_sales_data!$B$1:$BZ$1"),0)),0)</f>
        <v>0</v>
      </c>
      <c r="BC699" s="3">
        <f ca="1">IFERROR(INDEX(INDIRECT("day_wise_sales_data!$B$2:$BZ$599"),MATCH(resource!$CC699,day_wise_sales_data!$A$2:$A$500,0),MATCH(resource!BC$2,INDIRECT("day_wise_sales_data!$B$1:$BZ$1"),0)),0)</f>
        <v>0</v>
      </c>
      <c r="BD699" s="3">
        <f ca="1">IFERROR(INDEX(INDIRECT("day_wise_sales_data!$B$2:$BZ$599"),MATCH(resource!$CC699,day_wise_sales_data!$A$2:$A$500,0),MATCH(resource!BD$2,INDIRECT("day_wise_sales_data!$B$1:$BZ$1"),0)),0)</f>
        <v>0</v>
      </c>
      <c r="BE699" s="3">
        <f ca="1">IFERROR(INDEX(INDIRECT("day_wise_sales_data!$B$2:$BZ$599"),MATCH(resource!$CC699,day_wise_sales_data!$A$2:$A$500,0),MATCH(resource!BE$2,INDIRECT("day_wise_sales_data!$B$1:$BZ$1"),0)),0)</f>
        <v>0</v>
      </c>
      <c r="BF699" s="3">
        <f ca="1">IFERROR(INDEX(INDIRECT("day_wise_sales_data!$B$2:$BZ$599"),MATCH(resource!$CC699,day_wise_sales_data!$A$2:$A$500,0),MATCH(resource!BF$2,INDIRECT("day_wise_sales_data!$B$1:$BZ$1"),0)),0)</f>
        <v>0</v>
      </c>
      <c r="BG699" s="3">
        <f ca="1">IFERROR(INDEX(INDIRECT("day_wise_sales_data!$B$2:$BZ$599"),MATCH(resource!$CC699,day_wise_sales_data!$A$2:$A$500,0),MATCH(resource!BG$2,INDIRECT("day_wise_sales_data!$B$1:$BZ$1"),0)),0)</f>
        <v>0</v>
      </c>
      <c r="BH699" s="3">
        <f ca="1">IFERROR(INDEX(INDIRECT("day_wise_sales_data!$B$2:$BZ$599"),MATCH(resource!$CC699,day_wise_sales_data!$A$2:$A$500,0),MATCH(resource!BH$2,INDIRECT("day_wise_sales_data!$B$1:$BZ$1"),0)),0)</f>
        <v>0</v>
      </c>
      <c r="BI699" s="3">
        <f ca="1">IFERROR(INDEX(INDIRECT("day_wise_sales_data!$B$2:$BZ$599"),MATCH(resource!$CC699,day_wise_sales_data!$A$2:$A$500,0),MATCH(resource!BI$2,INDIRECT("day_wise_sales_data!$B$1:$BZ$1"),0)),0)</f>
        <v>0</v>
      </c>
      <c r="BJ699" s="3">
        <f ca="1">IFERROR(INDEX(INDIRECT("day_wise_sales_data!$B$2:$BZ$599"),MATCH(resource!$CC699,day_wise_sales_data!$A$2:$A$500,0),MATCH(resource!BJ$2,INDIRECT("day_wise_sales_data!$B$1:$BZ$1"),0)),0)</f>
        <v>0</v>
      </c>
      <c r="BK699" s="3">
        <f ca="1">IFERROR(INDEX(INDIRECT("day_wise_sales_data!$B$2:$BZ$599"),MATCH(resource!$CC699,day_wise_sales_data!$A$2:$A$500,0),MATCH(resource!BK$2,INDIRECT("day_wise_sales_data!$B$1:$BZ$1"),0)),0)</f>
        <v>0</v>
      </c>
      <c r="BL699" s="3">
        <f ca="1">IFERROR(INDEX(INDIRECT("day_wise_sales_data!$B$2:$BZ$599"),MATCH(resource!$CC699,day_wise_sales_data!$A$2:$A$500,0),MATCH(resource!BL$2,INDIRECT("day_wise_sales_data!$B$1:$BZ$1"),0)),0)</f>
        <v>0</v>
      </c>
      <c r="BM699" s="3">
        <f ca="1">IFERROR(INDEX(INDIRECT("day_wise_sales_data!$B$2:$BZ$599"),MATCH(resource!$CC699,day_wise_sales_data!$A$2:$A$500,0),MATCH(resource!BM$2,INDIRECT("day_wise_sales_data!$B$1:$BZ$1"),0)),0)</f>
        <v>0</v>
      </c>
      <c r="BN699" s="3">
        <f ca="1">IFERROR(INDEX(INDIRECT("day_wise_sales_data!$B$2:$BZ$599"),MATCH(resource!$CC699,day_wise_sales_data!$A$2:$A$500,0),MATCH(resource!BN$2,INDIRECT("day_wise_sales_data!$B$1:$BZ$1"),0)),0)</f>
        <v>0</v>
      </c>
      <c r="BO699" s="3">
        <f ca="1">IFERROR(INDEX(INDIRECT("day_wise_sales_data!$B$2:$BZ$599"),MATCH(resource!$CC699,day_wise_sales_data!$A$2:$A$500,0),MATCH(resource!BO$2,INDIRECT("day_wise_sales_data!$B$1:$BZ$1"),0)),0)</f>
        <v>0</v>
      </c>
      <c r="BP699" s="3">
        <f ca="1">IFERROR(INDEX(INDIRECT("day_wise_sales_data!$B$2:$BZ$599"),MATCH(resource!$CC699,day_wise_sales_data!$A$2:$A$500,0),MATCH(resource!BP$2,INDIRECT("day_wise_sales_data!$B$1:$BZ$1"),0)),0)</f>
        <v>0</v>
      </c>
      <c r="BQ699" s="3">
        <f ca="1">IFERROR(INDEX(INDIRECT("day_wise_sales_data!$B$2:$BZ$599"),MATCH(resource!$CC699,day_wise_sales_data!$A$2:$A$500,0),MATCH(resource!BQ$2,INDIRECT("day_wise_sales_data!$B$1:$BZ$1"),0)),0)</f>
        <v>0</v>
      </c>
      <c r="BR699" s="3">
        <f ca="1">IFERROR(INDEX(INDIRECT("day_wise_sales_data!$B$2:$BZ$599"),MATCH(resource!$CC699,day_wise_sales_data!$A$2:$A$500,0),MATCH(resource!BR$2,INDIRECT("day_wise_sales_data!$B$1:$BZ$1"),0)),0)</f>
        <v>0</v>
      </c>
      <c r="BS699" s="3">
        <f ca="1">IFERROR(INDEX(INDIRECT("day_wise_sales_data!$B$2:$BZ$599"),MATCH(resource!$CC699,day_wise_sales_data!$A$2:$A$500,0),MATCH(resource!BS$2,INDIRECT("day_wise_sales_data!$B$1:$BZ$1"),0)),0)</f>
        <v>0</v>
      </c>
      <c r="BT699" s="3">
        <f ca="1">IFERROR(INDEX(INDIRECT("day_wise_sales_data!$B$2:$BZ$599"),MATCH(resource!$CC699,day_wise_sales_data!$A$2:$A$500,0),MATCH(resource!BT$2,INDIRECT("day_wise_sales_data!$B$1:$BZ$1"),0)),0)</f>
        <v>0</v>
      </c>
      <c r="BU699" s="3">
        <f ca="1">IFERROR(INDEX(INDIRECT("day_wise_sales_data!$B$2:$BZ$599"),MATCH(resource!$CC699,day_wise_sales_data!$A$2:$A$500,0),MATCH(resource!BU$2,INDIRECT("day_wise_sales_data!$B$1:$BZ$1"),0)),0)</f>
        <v>0</v>
      </c>
      <c r="BV699" s="3">
        <f ca="1">IFERROR(INDEX(INDIRECT("day_wise_sales_data!$B$2:$BZ$599"),MATCH(resource!$CC699,day_wise_sales_data!$A$2:$A$500,0),MATCH(resource!BV$2,INDIRECT("day_wise_sales_data!$B$1:$BZ$1"),0)),0)</f>
        <v>0</v>
      </c>
      <c r="BW699" s="3">
        <f ca="1">IFERROR(INDEX(INDIRECT("day_wise_sales_data!$B$2:$BZ$599"),MATCH(resource!$CC699,day_wise_sales_data!$A$2:$A$500,0),MATCH(resource!BW$2,INDIRECT("day_wise_sales_data!$B$1:$BZ$1"),0)),0)</f>
        <v>0</v>
      </c>
      <c r="BX699" s="3">
        <f ca="1">IFERROR(INDEX(INDIRECT("day_wise_sales_data!$B$2:$BZ$599"),MATCH(resource!$CC699,day_wise_sales_data!$A$2:$A$500,0),MATCH(resource!BX$2,INDIRECT("day_wise_sales_data!$B$1:$BZ$1"),0)),0)</f>
        <v>0</v>
      </c>
      <c r="BY699" s="3">
        <f ca="1">IFERROR(INDEX(INDIRECT("day_wise_sales_data!$B$2:$BZ$599"),MATCH(resource!$CC699,day_wise_sales_data!$A$2:$A$500,0),MATCH(resource!BY$2,INDIRECT("day_wise_sales_data!$B$1:$BZ$1"),0)),0)</f>
        <v>0</v>
      </c>
      <c r="BZ699" s="3">
        <f ca="1">IFERROR(INDEX(INDIRECT("day_wise_sales_data!$B$2:$BZ$599"),MATCH(resource!$CC699,day_wise_sales_data!$A$2:$A$500,0),MATCH(resource!BZ$2,INDIRECT("day_wise_sales_data!$B$1:$BZ$1"),0)),0)</f>
        <v>0</v>
      </c>
      <c r="CA699" s="3">
        <f ca="1">IFERROR(INDEX(INDIRECT("day_wise_sales_data!$B$2:$BZ$599"),MATCH(resource!$CC699,day_wise_sales_data!$A$2:$A$500,0),MATCH(resource!CA$2,INDIRECT("day_wise_sales_data!$B$1:$BZ$1"),0)),0)</f>
        <v>0</v>
      </c>
      <c r="CC699" s="4">
        <f>sales_data!H698</f>
        <v>0</v>
      </c>
      <c r="CD699" s="1">
        <v>697</v>
      </c>
      <c r="CE699" s="1" t="str">
        <f>IF(AQ699=report!$AQ$3,resource!CD699,"")</f>
        <v/>
      </c>
      <c r="CF699" s="5" t="str">
        <f>IFERROR(SMALL($CE$3:$CE$1001,ROWS($CE$3:CE699)),"")</f>
        <v/>
      </c>
      <c r="CH699">
        <f>IFERROR(VLOOKUP($CC699,data_pull!$E$22:$G$700,2,0),0)</f>
        <v>0</v>
      </c>
      <c r="DK699" s="3" t="str">
        <f>IFERROR(INDEX(COD_SALES!$B$5:$Z$500,MATCH(resource!$CC699,COD_SALES!$A$5:$A$500,0),MATCH(resource!DK$2,COD_SALES!$B$4:$Z$4,0)),"")</f>
        <v/>
      </c>
      <c r="DL699" s="3" t="str">
        <f>IFERROR(INDEX(COD_SALES!$B$5:$Z$500,MATCH(resource!$CC699,COD_SALES!$A$5:$A$500,0),MATCH(resource!DL$2,COD_SALES!$B$4:$Z$4,0)),"")</f>
        <v/>
      </c>
      <c r="DM699" s="3" t="str">
        <f>IFERROR(INDEX(COD_SALES!$B$5:$Z$500,MATCH(resource!$CC699,COD_SALES!$A$5:$A$500,0),MATCH(resource!DM$2,COD_SALES!$B$4:$Z$4,0)),"")</f>
        <v/>
      </c>
      <c r="DN699" s="3" t="str">
        <f>IFERROR(INDEX(COD_SALES!$B$5:$Z$500,MATCH(resource!$CC699,COD_SALES!$A$5:$A$500,0),MATCH(resource!DN$2,COD_SALES!$B$4:$Z$4,0)),"")</f>
        <v/>
      </c>
      <c r="DO699" s="3" t="str">
        <f>IFERROR(INDEX(COD_SALES!$B$5:$Z$500,MATCH(resource!$CC699,COD_SALES!$A$5:$A$500,0),MATCH(resource!DO$2,COD_SALES!$B$4:$Z$4,0)),"")</f>
        <v/>
      </c>
      <c r="DP699" s="3" t="str">
        <f>IFERROR(INDEX(COD_SALES!$B$5:$Z$500,MATCH(resource!$CC699,COD_SALES!$A$5:$A$500,0),MATCH(resource!DP$2,COD_SALES!$B$4:$Z$4,0)),"")</f>
        <v/>
      </c>
      <c r="DQ699" s="3" t="str">
        <f>IFERROR(INDEX(COD_SALES!$B$5:$Z$500,MATCH(resource!$CC699,COD_SALES!$A$5:$A$500,0),MATCH(resource!DQ$2,COD_SALES!$B$4:$Z$4,0)),"")</f>
        <v/>
      </c>
      <c r="DR699" s="3" t="str">
        <f>IFERROR(INDEX(COD_SALES!$B$5:$Z$500,MATCH(resource!$CC699,COD_SALES!$A$5:$A$500,0),MATCH(resource!DR$2,COD_SALES!$B$4:$Z$4,0)),"")</f>
        <v/>
      </c>
      <c r="DS699" s="3" t="str">
        <f>IFERROR(INDEX(COD_SALES!$B$5:$Z$500,MATCH(resource!$CC699,COD_SALES!$A$5:$A$500,0),MATCH(resource!DS$2,COD_SALES!$B$4:$Z$4,0)),"")</f>
        <v/>
      </c>
      <c r="DT699" s="3" t="str">
        <f>IFERROR(INDEX(COD_SALES!$B$5:$Z$500,MATCH(resource!$CC699,COD_SALES!$A$5:$A$500,0),MATCH(resource!DT$2,COD_SALES!$B$4:$Z$4,0)),"")</f>
        <v/>
      </c>
      <c r="DU699" s="3" t="str">
        <f>IFERROR(INDEX(COD_SALES!$B$5:$Z$500,MATCH(resource!$CC699,COD_SALES!$A$5:$A$500,0),MATCH(resource!DU$2,COD_SALES!$B$4:$Z$4,0)),"")</f>
        <v/>
      </c>
      <c r="DV699" s="3" t="str">
        <f>IFERROR(INDEX(COD_SALES!$B$5:$Z$500,MATCH(resource!$CC699,COD_SALES!$A$5:$A$500,0),MATCH(resource!DV$2,COD_SALES!$B$4:$Z$4,0)),"")</f>
        <v/>
      </c>
      <c r="DW699" s="3" t="str">
        <f>IFERROR(INDEX(COD_SALES!$B$5:$Z$500,MATCH(resource!$CC699,COD_SALES!$A$5:$A$500,0),MATCH(resource!DW$2,COD_SALES!$B$4:$Z$4,0)),"")</f>
        <v/>
      </c>
      <c r="DX699" s="3" t="str">
        <f>IFERROR(INDEX(COD_SALES!$B$5:$Z$500,MATCH(resource!$CC699,COD_SALES!$A$5:$A$500,0),MATCH(resource!DX$2,COD_SALES!$B$4:$Z$4,0)),"")</f>
        <v/>
      </c>
      <c r="DY699" s="3" t="str">
        <f>IFERROR(INDEX(COD_SALES!$B$5:$Z$500,MATCH(resource!$CC699,COD_SALES!$A$5:$A$500,0),MATCH(resource!DY$2,COD_SALES!$B$4:$Z$4,0)),"")</f>
        <v/>
      </c>
      <c r="DZ699" s="3" t="str">
        <f>IFERROR(INDEX(COD_SALES!$B$5:$Z$500,MATCH(resource!$CC699,COD_SALES!$A$5:$A$500,0),MATCH(resource!DZ$2,COD_SALES!$B$4:$Z$4,0)),"")</f>
        <v/>
      </c>
      <c r="EA699" s="3" t="str">
        <f>IFERROR(INDEX(COD_SALES!$B$5:$Z$500,MATCH(resource!$CC699,COD_SALES!$A$5:$A$500,0),MATCH(resource!EA$2,COD_SALES!$B$4:$Z$4,0)),"")</f>
        <v/>
      </c>
      <c r="EB699" s="3">
        <f t="shared" si="136"/>
        <v>0</v>
      </c>
      <c r="EW699" s="3">
        <f>IFERROR(VLOOKUP(CC699,data_pull!$AO$25:$AR$546,2,0),0)</f>
        <v>0</v>
      </c>
      <c r="EX699" s="1">
        <f>IFERROR(VLOOKUP(CC699,data_pull!$AO$25:$AR$546,4,0),0)</f>
        <v>0</v>
      </c>
    </row>
    <row r="700" spans="13:154" x14ac:dyDescent="0.25"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4">
        <f>sales_data!B699</f>
        <v>0</v>
      </c>
      <c r="AR700" s="4">
        <f>sales_data!C699</f>
        <v>0</v>
      </c>
      <c r="AS700" s="5" t="str">
        <f t="shared" si="135"/>
        <v/>
      </c>
      <c r="AT700" s="4">
        <f>sales_data!I699</f>
        <v>0</v>
      </c>
      <c r="AU700" s="4">
        <f>sales_data!W699</f>
        <v>0</v>
      </c>
      <c r="AV700" s="1">
        <f>sales_data!N699</f>
        <v>0</v>
      </c>
      <c r="AW700" s="1">
        <f>sales_data!P699</f>
        <v>0</v>
      </c>
      <c r="AX700" s="3">
        <f ca="1">IFERROR(INDEX(INDIRECT("day_wise_sales_data!$B$2:$BZ$599"),MATCH(resource!$CC700,day_wise_sales_data!$A$2:$A$500,0),MATCH(resource!AX$2,INDIRECT("day_wise_sales_data!$B$1:$BZ$1"),0)),0)</f>
        <v>0</v>
      </c>
      <c r="AY700" s="3">
        <f ca="1">IFERROR(INDEX(INDIRECT("day_wise_sales_data!$B$2:$BZ$599"),MATCH(resource!$CC700,day_wise_sales_data!$A$2:$A$500,0),MATCH(resource!AY$2,INDIRECT("day_wise_sales_data!$B$1:$BZ$1"),0)),0)</f>
        <v>0</v>
      </c>
      <c r="AZ700" s="3">
        <f ca="1">IFERROR(INDEX(INDIRECT("day_wise_sales_data!$B$2:$BZ$599"),MATCH(resource!$CC700,day_wise_sales_data!$A$2:$A$500,0),MATCH(resource!AZ$2,INDIRECT("day_wise_sales_data!$B$1:$BZ$1"),0)),0)</f>
        <v>0</v>
      </c>
      <c r="BA700" s="3">
        <f ca="1">IFERROR(INDEX(INDIRECT("day_wise_sales_data!$B$2:$BZ$599"),MATCH(resource!$CC700,day_wise_sales_data!$A$2:$A$500,0),MATCH(resource!BA$2,INDIRECT("day_wise_sales_data!$B$1:$BZ$1"),0)),0)</f>
        <v>0</v>
      </c>
      <c r="BB700" s="3">
        <f ca="1">IFERROR(INDEX(INDIRECT("day_wise_sales_data!$B$2:$BZ$599"),MATCH(resource!$CC700,day_wise_sales_data!$A$2:$A$500,0),MATCH(resource!BB$2,INDIRECT("day_wise_sales_data!$B$1:$BZ$1"),0)),0)</f>
        <v>0</v>
      </c>
      <c r="BC700" s="3">
        <f ca="1">IFERROR(INDEX(INDIRECT("day_wise_sales_data!$B$2:$BZ$599"),MATCH(resource!$CC700,day_wise_sales_data!$A$2:$A$500,0),MATCH(resource!BC$2,INDIRECT("day_wise_sales_data!$B$1:$BZ$1"),0)),0)</f>
        <v>0</v>
      </c>
      <c r="BD700" s="3">
        <f ca="1">IFERROR(INDEX(INDIRECT("day_wise_sales_data!$B$2:$BZ$599"),MATCH(resource!$CC700,day_wise_sales_data!$A$2:$A$500,0),MATCH(resource!BD$2,INDIRECT("day_wise_sales_data!$B$1:$BZ$1"),0)),0)</f>
        <v>0</v>
      </c>
      <c r="BE700" s="3">
        <f ca="1">IFERROR(INDEX(INDIRECT("day_wise_sales_data!$B$2:$BZ$599"),MATCH(resource!$CC700,day_wise_sales_data!$A$2:$A$500,0),MATCH(resource!BE$2,INDIRECT("day_wise_sales_data!$B$1:$BZ$1"),0)),0)</f>
        <v>0</v>
      </c>
      <c r="BF700" s="3">
        <f ca="1">IFERROR(INDEX(INDIRECT("day_wise_sales_data!$B$2:$BZ$599"),MATCH(resource!$CC700,day_wise_sales_data!$A$2:$A$500,0),MATCH(resource!BF$2,INDIRECT("day_wise_sales_data!$B$1:$BZ$1"),0)),0)</f>
        <v>0</v>
      </c>
      <c r="BG700" s="3">
        <f ca="1">IFERROR(INDEX(INDIRECT("day_wise_sales_data!$B$2:$BZ$599"),MATCH(resource!$CC700,day_wise_sales_data!$A$2:$A$500,0),MATCH(resource!BG$2,INDIRECT("day_wise_sales_data!$B$1:$BZ$1"),0)),0)</f>
        <v>0</v>
      </c>
      <c r="BH700" s="3">
        <f ca="1">IFERROR(INDEX(INDIRECT("day_wise_sales_data!$B$2:$BZ$599"),MATCH(resource!$CC700,day_wise_sales_data!$A$2:$A$500,0),MATCH(resource!BH$2,INDIRECT("day_wise_sales_data!$B$1:$BZ$1"),0)),0)</f>
        <v>0</v>
      </c>
      <c r="BI700" s="3">
        <f ca="1">IFERROR(INDEX(INDIRECT("day_wise_sales_data!$B$2:$BZ$599"),MATCH(resource!$CC700,day_wise_sales_data!$A$2:$A$500,0),MATCH(resource!BI$2,INDIRECT("day_wise_sales_data!$B$1:$BZ$1"),0)),0)</f>
        <v>0</v>
      </c>
      <c r="BJ700" s="3">
        <f ca="1">IFERROR(INDEX(INDIRECT("day_wise_sales_data!$B$2:$BZ$599"),MATCH(resource!$CC700,day_wise_sales_data!$A$2:$A$500,0),MATCH(resource!BJ$2,INDIRECT("day_wise_sales_data!$B$1:$BZ$1"),0)),0)</f>
        <v>0</v>
      </c>
      <c r="BK700" s="3">
        <f ca="1">IFERROR(INDEX(INDIRECT("day_wise_sales_data!$B$2:$BZ$599"),MATCH(resource!$CC700,day_wise_sales_data!$A$2:$A$500,0),MATCH(resource!BK$2,INDIRECT("day_wise_sales_data!$B$1:$BZ$1"),0)),0)</f>
        <v>0</v>
      </c>
      <c r="BL700" s="3">
        <f ca="1">IFERROR(INDEX(INDIRECT("day_wise_sales_data!$B$2:$BZ$599"),MATCH(resource!$CC700,day_wise_sales_data!$A$2:$A$500,0),MATCH(resource!BL$2,INDIRECT("day_wise_sales_data!$B$1:$BZ$1"),0)),0)</f>
        <v>0</v>
      </c>
      <c r="BM700" s="3">
        <f ca="1">IFERROR(INDEX(INDIRECT("day_wise_sales_data!$B$2:$BZ$599"),MATCH(resource!$CC700,day_wise_sales_data!$A$2:$A$500,0),MATCH(resource!BM$2,INDIRECT("day_wise_sales_data!$B$1:$BZ$1"),0)),0)</f>
        <v>0</v>
      </c>
      <c r="BN700" s="3">
        <f ca="1">IFERROR(INDEX(INDIRECT("day_wise_sales_data!$B$2:$BZ$599"),MATCH(resource!$CC700,day_wise_sales_data!$A$2:$A$500,0),MATCH(resource!BN$2,INDIRECT("day_wise_sales_data!$B$1:$BZ$1"),0)),0)</f>
        <v>0</v>
      </c>
      <c r="BO700" s="3">
        <f ca="1">IFERROR(INDEX(INDIRECT("day_wise_sales_data!$B$2:$BZ$599"),MATCH(resource!$CC700,day_wise_sales_data!$A$2:$A$500,0),MATCH(resource!BO$2,INDIRECT("day_wise_sales_data!$B$1:$BZ$1"),0)),0)</f>
        <v>0</v>
      </c>
      <c r="BP700" s="3">
        <f ca="1">IFERROR(INDEX(INDIRECT("day_wise_sales_data!$B$2:$BZ$599"),MATCH(resource!$CC700,day_wise_sales_data!$A$2:$A$500,0),MATCH(resource!BP$2,INDIRECT("day_wise_sales_data!$B$1:$BZ$1"),0)),0)</f>
        <v>0</v>
      </c>
      <c r="BQ700" s="3">
        <f ca="1">IFERROR(INDEX(INDIRECT("day_wise_sales_data!$B$2:$BZ$599"),MATCH(resource!$CC700,day_wise_sales_data!$A$2:$A$500,0),MATCH(resource!BQ$2,INDIRECT("day_wise_sales_data!$B$1:$BZ$1"),0)),0)</f>
        <v>0</v>
      </c>
      <c r="BR700" s="3">
        <f ca="1">IFERROR(INDEX(INDIRECT("day_wise_sales_data!$B$2:$BZ$599"),MATCH(resource!$CC700,day_wise_sales_data!$A$2:$A$500,0),MATCH(resource!BR$2,INDIRECT("day_wise_sales_data!$B$1:$BZ$1"),0)),0)</f>
        <v>0</v>
      </c>
      <c r="BS700" s="3">
        <f ca="1">IFERROR(INDEX(INDIRECT("day_wise_sales_data!$B$2:$BZ$599"),MATCH(resource!$CC700,day_wise_sales_data!$A$2:$A$500,0),MATCH(resource!BS$2,INDIRECT("day_wise_sales_data!$B$1:$BZ$1"),0)),0)</f>
        <v>0</v>
      </c>
      <c r="BT700" s="3">
        <f ca="1">IFERROR(INDEX(INDIRECT("day_wise_sales_data!$B$2:$BZ$599"),MATCH(resource!$CC700,day_wise_sales_data!$A$2:$A$500,0),MATCH(resource!BT$2,INDIRECT("day_wise_sales_data!$B$1:$BZ$1"),0)),0)</f>
        <v>0</v>
      </c>
      <c r="BU700" s="3">
        <f ca="1">IFERROR(INDEX(INDIRECT("day_wise_sales_data!$B$2:$BZ$599"),MATCH(resource!$CC700,day_wise_sales_data!$A$2:$A$500,0),MATCH(resource!BU$2,INDIRECT("day_wise_sales_data!$B$1:$BZ$1"),0)),0)</f>
        <v>0</v>
      </c>
      <c r="BV700" s="3">
        <f ca="1">IFERROR(INDEX(INDIRECT("day_wise_sales_data!$B$2:$BZ$599"),MATCH(resource!$CC700,day_wise_sales_data!$A$2:$A$500,0),MATCH(resource!BV$2,INDIRECT("day_wise_sales_data!$B$1:$BZ$1"),0)),0)</f>
        <v>0</v>
      </c>
      <c r="BW700" s="3">
        <f ca="1">IFERROR(INDEX(INDIRECT("day_wise_sales_data!$B$2:$BZ$599"),MATCH(resource!$CC700,day_wise_sales_data!$A$2:$A$500,0),MATCH(resource!BW$2,INDIRECT("day_wise_sales_data!$B$1:$BZ$1"),0)),0)</f>
        <v>0</v>
      </c>
      <c r="BX700" s="3">
        <f ca="1">IFERROR(INDEX(INDIRECT("day_wise_sales_data!$B$2:$BZ$599"),MATCH(resource!$CC700,day_wise_sales_data!$A$2:$A$500,0),MATCH(resource!BX$2,INDIRECT("day_wise_sales_data!$B$1:$BZ$1"),0)),0)</f>
        <v>0</v>
      </c>
      <c r="BY700" s="3">
        <f ca="1">IFERROR(INDEX(INDIRECT("day_wise_sales_data!$B$2:$BZ$599"),MATCH(resource!$CC700,day_wise_sales_data!$A$2:$A$500,0),MATCH(resource!BY$2,INDIRECT("day_wise_sales_data!$B$1:$BZ$1"),0)),0)</f>
        <v>0</v>
      </c>
      <c r="BZ700" s="3">
        <f ca="1">IFERROR(INDEX(INDIRECT("day_wise_sales_data!$B$2:$BZ$599"),MATCH(resource!$CC700,day_wise_sales_data!$A$2:$A$500,0),MATCH(resource!BZ$2,INDIRECT("day_wise_sales_data!$B$1:$BZ$1"),0)),0)</f>
        <v>0</v>
      </c>
      <c r="CA700" s="3">
        <f ca="1">IFERROR(INDEX(INDIRECT("day_wise_sales_data!$B$2:$BZ$599"),MATCH(resource!$CC700,day_wise_sales_data!$A$2:$A$500,0),MATCH(resource!CA$2,INDIRECT("day_wise_sales_data!$B$1:$BZ$1"),0)),0)</f>
        <v>0</v>
      </c>
      <c r="CC700" s="4">
        <f>sales_data!H699</f>
        <v>0</v>
      </c>
      <c r="CD700" s="1">
        <v>698</v>
      </c>
      <c r="CE700" s="1" t="str">
        <f>IF(AQ700=report!$AQ$3,resource!CD700,"")</f>
        <v/>
      </c>
      <c r="CF700" s="5" t="str">
        <f>IFERROR(SMALL($CE$3:$CE$1001,ROWS($CE$3:CE700)),"")</f>
        <v/>
      </c>
      <c r="CH700">
        <f>IFERROR(VLOOKUP($CC700,data_pull!$E$22:$G$700,2,0),0)</f>
        <v>0</v>
      </c>
      <c r="DK700" s="3" t="str">
        <f>IFERROR(INDEX(COD_SALES!$B$5:$Z$500,MATCH(resource!$CC700,COD_SALES!$A$5:$A$500,0),MATCH(resource!DK$2,COD_SALES!$B$4:$Z$4,0)),"")</f>
        <v/>
      </c>
      <c r="DL700" s="3" t="str">
        <f>IFERROR(INDEX(COD_SALES!$B$5:$Z$500,MATCH(resource!$CC700,COD_SALES!$A$5:$A$500,0),MATCH(resource!DL$2,COD_SALES!$B$4:$Z$4,0)),"")</f>
        <v/>
      </c>
      <c r="DM700" s="3" t="str">
        <f>IFERROR(INDEX(COD_SALES!$B$5:$Z$500,MATCH(resource!$CC700,COD_SALES!$A$5:$A$500,0),MATCH(resource!DM$2,COD_SALES!$B$4:$Z$4,0)),"")</f>
        <v/>
      </c>
      <c r="DN700" s="3" t="str">
        <f>IFERROR(INDEX(COD_SALES!$B$5:$Z$500,MATCH(resource!$CC700,COD_SALES!$A$5:$A$500,0),MATCH(resource!DN$2,COD_SALES!$B$4:$Z$4,0)),"")</f>
        <v/>
      </c>
      <c r="DO700" s="3" t="str">
        <f>IFERROR(INDEX(COD_SALES!$B$5:$Z$500,MATCH(resource!$CC700,COD_SALES!$A$5:$A$500,0),MATCH(resource!DO$2,COD_SALES!$B$4:$Z$4,0)),"")</f>
        <v/>
      </c>
      <c r="DP700" s="3" t="str">
        <f>IFERROR(INDEX(COD_SALES!$B$5:$Z$500,MATCH(resource!$CC700,COD_SALES!$A$5:$A$500,0),MATCH(resource!DP$2,COD_SALES!$B$4:$Z$4,0)),"")</f>
        <v/>
      </c>
      <c r="DQ700" s="3" t="str">
        <f>IFERROR(INDEX(COD_SALES!$B$5:$Z$500,MATCH(resource!$CC700,COD_SALES!$A$5:$A$500,0),MATCH(resource!DQ$2,COD_SALES!$B$4:$Z$4,0)),"")</f>
        <v/>
      </c>
      <c r="DR700" s="3" t="str">
        <f>IFERROR(INDEX(COD_SALES!$B$5:$Z$500,MATCH(resource!$CC700,COD_SALES!$A$5:$A$500,0),MATCH(resource!DR$2,COD_SALES!$B$4:$Z$4,0)),"")</f>
        <v/>
      </c>
      <c r="DS700" s="3" t="str">
        <f>IFERROR(INDEX(COD_SALES!$B$5:$Z$500,MATCH(resource!$CC700,COD_SALES!$A$5:$A$500,0),MATCH(resource!DS$2,COD_SALES!$B$4:$Z$4,0)),"")</f>
        <v/>
      </c>
      <c r="DT700" s="3" t="str">
        <f>IFERROR(INDEX(COD_SALES!$B$5:$Z$500,MATCH(resource!$CC700,COD_SALES!$A$5:$A$500,0),MATCH(resource!DT$2,COD_SALES!$B$4:$Z$4,0)),"")</f>
        <v/>
      </c>
      <c r="DU700" s="3" t="str">
        <f>IFERROR(INDEX(COD_SALES!$B$5:$Z$500,MATCH(resource!$CC700,COD_SALES!$A$5:$A$500,0),MATCH(resource!DU$2,COD_SALES!$B$4:$Z$4,0)),"")</f>
        <v/>
      </c>
      <c r="DV700" s="3" t="str">
        <f>IFERROR(INDEX(COD_SALES!$B$5:$Z$500,MATCH(resource!$CC700,COD_SALES!$A$5:$A$500,0),MATCH(resource!DV$2,COD_SALES!$B$4:$Z$4,0)),"")</f>
        <v/>
      </c>
      <c r="DW700" s="3" t="str">
        <f>IFERROR(INDEX(COD_SALES!$B$5:$Z$500,MATCH(resource!$CC700,COD_SALES!$A$5:$A$500,0),MATCH(resource!DW$2,COD_SALES!$B$4:$Z$4,0)),"")</f>
        <v/>
      </c>
      <c r="DX700" s="3" t="str">
        <f>IFERROR(INDEX(COD_SALES!$B$5:$Z$500,MATCH(resource!$CC700,COD_SALES!$A$5:$A$500,0),MATCH(resource!DX$2,COD_SALES!$B$4:$Z$4,0)),"")</f>
        <v/>
      </c>
      <c r="DY700" s="3" t="str">
        <f>IFERROR(INDEX(COD_SALES!$B$5:$Z$500,MATCH(resource!$CC700,COD_SALES!$A$5:$A$500,0),MATCH(resource!DY$2,COD_SALES!$B$4:$Z$4,0)),"")</f>
        <v/>
      </c>
      <c r="DZ700" s="3" t="str">
        <f>IFERROR(INDEX(COD_SALES!$B$5:$Z$500,MATCH(resource!$CC700,COD_SALES!$A$5:$A$500,0),MATCH(resource!DZ$2,COD_SALES!$B$4:$Z$4,0)),"")</f>
        <v/>
      </c>
      <c r="EA700" s="3" t="str">
        <f>IFERROR(INDEX(COD_SALES!$B$5:$Z$500,MATCH(resource!$CC700,COD_SALES!$A$5:$A$500,0),MATCH(resource!EA$2,COD_SALES!$B$4:$Z$4,0)),"")</f>
        <v/>
      </c>
      <c r="EB700" s="3">
        <f t="shared" si="136"/>
        <v>0</v>
      </c>
      <c r="EW700" s="3">
        <f>IFERROR(VLOOKUP(CC700,data_pull!$AO$25:$AR$546,2,0),0)</f>
        <v>0</v>
      </c>
      <c r="EX700" s="1">
        <f>IFERROR(VLOOKUP(CC700,data_pull!$AO$25:$AR$546,4,0),0)</f>
        <v>0</v>
      </c>
    </row>
    <row r="701" spans="13:154" x14ac:dyDescent="0.25"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4">
        <f>sales_data!B700</f>
        <v>0</v>
      </c>
      <c r="AR701" s="4">
        <f>sales_data!C700</f>
        <v>0</v>
      </c>
      <c r="AS701" s="5" t="str">
        <f t="shared" si="135"/>
        <v/>
      </c>
      <c r="AT701" s="4">
        <f>sales_data!I700</f>
        <v>0</v>
      </c>
      <c r="AU701" s="4">
        <f>sales_data!W700</f>
        <v>0</v>
      </c>
      <c r="AV701" s="1">
        <f>sales_data!N700</f>
        <v>0</v>
      </c>
      <c r="AW701" s="1">
        <f>sales_data!P700</f>
        <v>0</v>
      </c>
      <c r="AX701" s="3">
        <f ca="1">IFERROR(INDEX(INDIRECT("day_wise_sales_data!$B$2:$BZ$599"),MATCH(resource!$CC701,day_wise_sales_data!$A$2:$A$500,0),MATCH(resource!AX$2,INDIRECT("day_wise_sales_data!$B$1:$BZ$1"),0)),0)</f>
        <v>0</v>
      </c>
      <c r="AY701" s="3">
        <f ca="1">IFERROR(INDEX(INDIRECT("day_wise_sales_data!$B$2:$BZ$599"),MATCH(resource!$CC701,day_wise_sales_data!$A$2:$A$500,0),MATCH(resource!AY$2,INDIRECT("day_wise_sales_data!$B$1:$BZ$1"),0)),0)</f>
        <v>0</v>
      </c>
      <c r="AZ701" s="3">
        <f ca="1">IFERROR(INDEX(INDIRECT("day_wise_sales_data!$B$2:$BZ$599"),MATCH(resource!$CC701,day_wise_sales_data!$A$2:$A$500,0),MATCH(resource!AZ$2,INDIRECT("day_wise_sales_data!$B$1:$BZ$1"),0)),0)</f>
        <v>0</v>
      </c>
      <c r="BA701" s="3">
        <f ca="1">IFERROR(INDEX(INDIRECT("day_wise_sales_data!$B$2:$BZ$599"),MATCH(resource!$CC701,day_wise_sales_data!$A$2:$A$500,0),MATCH(resource!BA$2,INDIRECT("day_wise_sales_data!$B$1:$BZ$1"),0)),0)</f>
        <v>0</v>
      </c>
      <c r="BB701" s="3">
        <f ca="1">IFERROR(INDEX(INDIRECT("day_wise_sales_data!$B$2:$BZ$599"),MATCH(resource!$CC701,day_wise_sales_data!$A$2:$A$500,0),MATCH(resource!BB$2,INDIRECT("day_wise_sales_data!$B$1:$BZ$1"),0)),0)</f>
        <v>0</v>
      </c>
      <c r="BC701" s="3">
        <f ca="1">IFERROR(INDEX(INDIRECT("day_wise_sales_data!$B$2:$BZ$599"),MATCH(resource!$CC701,day_wise_sales_data!$A$2:$A$500,0),MATCH(resource!BC$2,INDIRECT("day_wise_sales_data!$B$1:$BZ$1"),0)),0)</f>
        <v>0</v>
      </c>
      <c r="BD701" s="3">
        <f ca="1">IFERROR(INDEX(INDIRECT("day_wise_sales_data!$B$2:$BZ$599"),MATCH(resource!$CC701,day_wise_sales_data!$A$2:$A$500,0),MATCH(resource!BD$2,INDIRECT("day_wise_sales_data!$B$1:$BZ$1"),0)),0)</f>
        <v>0</v>
      </c>
      <c r="BE701" s="3">
        <f ca="1">IFERROR(INDEX(INDIRECT("day_wise_sales_data!$B$2:$BZ$599"),MATCH(resource!$CC701,day_wise_sales_data!$A$2:$A$500,0),MATCH(resource!BE$2,INDIRECT("day_wise_sales_data!$B$1:$BZ$1"),0)),0)</f>
        <v>0</v>
      </c>
      <c r="BF701" s="3">
        <f ca="1">IFERROR(INDEX(INDIRECT("day_wise_sales_data!$B$2:$BZ$599"),MATCH(resource!$CC701,day_wise_sales_data!$A$2:$A$500,0),MATCH(resource!BF$2,INDIRECT("day_wise_sales_data!$B$1:$BZ$1"),0)),0)</f>
        <v>0</v>
      </c>
      <c r="BG701" s="3">
        <f ca="1">IFERROR(INDEX(INDIRECT("day_wise_sales_data!$B$2:$BZ$599"),MATCH(resource!$CC701,day_wise_sales_data!$A$2:$A$500,0),MATCH(resource!BG$2,INDIRECT("day_wise_sales_data!$B$1:$BZ$1"),0)),0)</f>
        <v>0</v>
      </c>
      <c r="BH701" s="3">
        <f ca="1">IFERROR(INDEX(INDIRECT("day_wise_sales_data!$B$2:$BZ$599"),MATCH(resource!$CC701,day_wise_sales_data!$A$2:$A$500,0),MATCH(resource!BH$2,INDIRECT("day_wise_sales_data!$B$1:$BZ$1"),0)),0)</f>
        <v>0</v>
      </c>
      <c r="BI701" s="3">
        <f ca="1">IFERROR(INDEX(INDIRECT("day_wise_sales_data!$B$2:$BZ$599"),MATCH(resource!$CC701,day_wise_sales_data!$A$2:$A$500,0),MATCH(resource!BI$2,INDIRECT("day_wise_sales_data!$B$1:$BZ$1"),0)),0)</f>
        <v>0</v>
      </c>
      <c r="BJ701" s="3">
        <f ca="1">IFERROR(INDEX(INDIRECT("day_wise_sales_data!$B$2:$BZ$599"),MATCH(resource!$CC701,day_wise_sales_data!$A$2:$A$500,0),MATCH(resource!BJ$2,INDIRECT("day_wise_sales_data!$B$1:$BZ$1"),0)),0)</f>
        <v>0</v>
      </c>
      <c r="BK701" s="3">
        <f ca="1">IFERROR(INDEX(INDIRECT("day_wise_sales_data!$B$2:$BZ$599"),MATCH(resource!$CC701,day_wise_sales_data!$A$2:$A$500,0),MATCH(resource!BK$2,INDIRECT("day_wise_sales_data!$B$1:$BZ$1"),0)),0)</f>
        <v>0</v>
      </c>
      <c r="BL701" s="3">
        <f ca="1">IFERROR(INDEX(INDIRECT("day_wise_sales_data!$B$2:$BZ$599"),MATCH(resource!$CC701,day_wise_sales_data!$A$2:$A$500,0),MATCH(resource!BL$2,INDIRECT("day_wise_sales_data!$B$1:$BZ$1"),0)),0)</f>
        <v>0</v>
      </c>
      <c r="BM701" s="3">
        <f ca="1">IFERROR(INDEX(INDIRECT("day_wise_sales_data!$B$2:$BZ$599"),MATCH(resource!$CC701,day_wise_sales_data!$A$2:$A$500,0),MATCH(resource!BM$2,INDIRECT("day_wise_sales_data!$B$1:$BZ$1"),0)),0)</f>
        <v>0</v>
      </c>
      <c r="BN701" s="3">
        <f ca="1">IFERROR(INDEX(INDIRECT("day_wise_sales_data!$B$2:$BZ$599"),MATCH(resource!$CC701,day_wise_sales_data!$A$2:$A$500,0),MATCH(resource!BN$2,INDIRECT("day_wise_sales_data!$B$1:$BZ$1"),0)),0)</f>
        <v>0</v>
      </c>
      <c r="BO701" s="3">
        <f ca="1">IFERROR(INDEX(INDIRECT("day_wise_sales_data!$B$2:$BZ$599"),MATCH(resource!$CC701,day_wise_sales_data!$A$2:$A$500,0),MATCH(resource!BO$2,INDIRECT("day_wise_sales_data!$B$1:$BZ$1"),0)),0)</f>
        <v>0</v>
      </c>
      <c r="BP701" s="3">
        <f ca="1">IFERROR(INDEX(INDIRECT("day_wise_sales_data!$B$2:$BZ$599"),MATCH(resource!$CC701,day_wise_sales_data!$A$2:$A$500,0),MATCH(resource!BP$2,INDIRECT("day_wise_sales_data!$B$1:$BZ$1"),0)),0)</f>
        <v>0</v>
      </c>
      <c r="BQ701" s="3">
        <f ca="1">IFERROR(INDEX(INDIRECT("day_wise_sales_data!$B$2:$BZ$599"),MATCH(resource!$CC701,day_wise_sales_data!$A$2:$A$500,0),MATCH(resource!BQ$2,INDIRECT("day_wise_sales_data!$B$1:$BZ$1"),0)),0)</f>
        <v>0</v>
      </c>
      <c r="BR701" s="3">
        <f ca="1">IFERROR(INDEX(INDIRECT("day_wise_sales_data!$B$2:$BZ$599"),MATCH(resource!$CC701,day_wise_sales_data!$A$2:$A$500,0),MATCH(resource!BR$2,INDIRECT("day_wise_sales_data!$B$1:$BZ$1"),0)),0)</f>
        <v>0</v>
      </c>
      <c r="BS701" s="3">
        <f ca="1">IFERROR(INDEX(INDIRECT("day_wise_sales_data!$B$2:$BZ$599"),MATCH(resource!$CC701,day_wise_sales_data!$A$2:$A$500,0),MATCH(resource!BS$2,INDIRECT("day_wise_sales_data!$B$1:$BZ$1"),0)),0)</f>
        <v>0</v>
      </c>
      <c r="BT701" s="3">
        <f ca="1">IFERROR(INDEX(INDIRECT("day_wise_sales_data!$B$2:$BZ$599"),MATCH(resource!$CC701,day_wise_sales_data!$A$2:$A$500,0),MATCH(resource!BT$2,INDIRECT("day_wise_sales_data!$B$1:$BZ$1"),0)),0)</f>
        <v>0</v>
      </c>
      <c r="BU701" s="3">
        <f ca="1">IFERROR(INDEX(INDIRECT("day_wise_sales_data!$B$2:$BZ$599"),MATCH(resource!$CC701,day_wise_sales_data!$A$2:$A$500,0),MATCH(resource!BU$2,INDIRECT("day_wise_sales_data!$B$1:$BZ$1"),0)),0)</f>
        <v>0</v>
      </c>
      <c r="BV701" s="3">
        <f ca="1">IFERROR(INDEX(INDIRECT("day_wise_sales_data!$B$2:$BZ$599"),MATCH(resource!$CC701,day_wise_sales_data!$A$2:$A$500,0),MATCH(resource!BV$2,INDIRECT("day_wise_sales_data!$B$1:$BZ$1"),0)),0)</f>
        <v>0</v>
      </c>
      <c r="BW701" s="3">
        <f ca="1">IFERROR(INDEX(INDIRECT("day_wise_sales_data!$B$2:$BZ$599"),MATCH(resource!$CC701,day_wise_sales_data!$A$2:$A$500,0),MATCH(resource!BW$2,INDIRECT("day_wise_sales_data!$B$1:$BZ$1"),0)),0)</f>
        <v>0</v>
      </c>
      <c r="BX701" s="3">
        <f ca="1">IFERROR(INDEX(INDIRECT("day_wise_sales_data!$B$2:$BZ$599"),MATCH(resource!$CC701,day_wise_sales_data!$A$2:$A$500,0),MATCH(resource!BX$2,INDIRECT("day_wise_sales_data!$B$1:$BZ$1"),0)),0)</f>
        <v>0</v>
      </c>
      <c r="BY701" s="3">
        <f ca="1">IFERROR(INDEX(INDIRECT("day_wise_sales_data!$B$2:$BZ$599"),MATCH(resource!$CC701,day_wise_sales_data!$A$2:$A$500,0),MATCH(resource!BY$2,INDIRECT("day_wise_sales_data!$B$1:$BZ$1"),0)),0)</f>
        <v>0</v>
      </c>
      <c r="BZ701" s="3">
        <f ca="1">IFERROR(INDEX(INDIRECT("day_wise_sales_data!$B$2:$BZ$599"),MATCH(resource!$CC701,day_wise_sales_data!$A$2:$A$500,0),MATCH(resource!BZ$2,INDIRECT("day_wise_sales_data!$B$1:$BZ$1"),0)),0)</f>
        <v>0</v>
      </c>
      <c r="CA701" s="3">
        <f ca="1">IFERROR(INDEX(INDIRECT("day_wise_sales_data!$B$2:$BZ$599"),MATCH(resource!$CC701,day_wise_sales_data!$A$2:$A$500,0),MATCH(resource!CA$2,INDIRECT("day_wise_sales_data!$B$1:$BZ$1"),0)),0)</f>
        <v>0</v>
      </c>
      <c r="CC701" s="4">
        <f>sales_data!H700</f>
        <v>0</v>
      </c>
      <c r="CD701" s="1">
        <v>699</v>
      </c>
      <c r="CE701" s="1" t="str">
        <f>IF(AQ701=report!$AQ$3,resource!CD701,"")</f>
        <v/>
      </c>
      <c r="CF701" s="5" t="str">
        <f>IFERROR(SMALL($CE$3:$CE$1001,ROWS($CE$3:CE701)),"")</f>
        <v/>
      </c>
      <c r="CH701">
        <f>IFERROR(VLOOKUP($CC701,data_pull!$E$22:$G$700,2,0),0)</f>
        <v>0</v>
      </c>
      <c r="DK701" s="3" t="str">
        <f>IFERROR(INDEX(COD_SALES!$B$5:$Z$500,MATCH(resource!$CC701,COD_SALES!$A$5:$A$500,0),MATCH(resource!DK$2,COD_SALES!$B$4:$Z$4,0)),"")</f>
        <v/>
      </c>
      <c r="DL701" s="3" t="str">
        <f>IFERROR(INDEX(COD_SALES!$B$5:$Z$500,MATCH(resource!$CC701,COD_SALES!$A$5:$A$500,0),MATCH(resource!DL$2,COD_SALES!$B$4:$Z$4,0)),"")</f>
        <v/>
      </c>
      <c r="DM701" s="3" t="str">
        <f>IFERROR(INDEX(COD_SALES!$B$5:$Z$500,MATCH(resource!$CC701,COD_SALES!$A$5:$A$500,0),MATCH(resource!DM$2,COD_SALES!$B$4:$Z$4,0)),"")</f>
        <v/>
      </c>
      <c r="DN701" s="3" t="str">
        <f>IFERROR(INDEX(COD_SALES!$B$5:$Z$500,MATCH(resource!$CC701,COD_SALES!$A$5:$A$500,0),MATCH(resource!DN$2,COD_SALES!$B$4:$Z$4,0)),"")</f>
        <v/>
      </c>
      <c r="DO701" s="3" t="str">
        <f>IFERROR(INDEX(COD_SALES!$B$5:$Z$500,MATCH(resource!$CC701,COD_SALES!$A$5:$A$500,0),MATCH(resource!DO$2,COD_SALES!$B$4:$Z$4,0)),"")</f>
        <v/>
      </c>
      <c r="DP701" s="3" t="str">
        <f>IFERROR(INDEX(COD_SALES!$B$5:$Z$500,MATCH(resource!$CC701,COD_SALES!$A$5:$A$500,0),MATCH(resource!DP$2,COD_SALES!$B$4:$Z$4,0)),"")</f>
        <v/>
      </c>
      <c r="DQ701" s="3" t="str">
        <f>IFERROR(INDEX(COD_SALES!$B$5:$Z$500,MATCH(resource!$CC701,COD_SALES!$A$5:$A$500,0),MATCH(resource!DQ$2,COD_SALES!$B$4:$Z$4,0)),"")</f>
        <v/>
      </c>
      <c r="DR701" s="3" t="str">
        <f>IFERROR(INDEX(COD_SALES!$B$5:$Z$500,MATCH(resource!$CC701,COD_SALES!$A$5:$A$500,0),MATCH(resource!DR$2,COD_SALES!$B$4:$Z$4,0)),"")</f>
        <v/>
      </c>
      <c r="DS701" s="3" t="str">
        <f>IFERROR(INDEX(COD_SALES!$B$5:$Z$500,MATCH(resource!$CC701,COD_SALES!$A$5:$A$500,0),MATCH(resource!DS$2,COD_SALES!$B$4:$Z$4,0)),"")</f>
        <v/>
      </c>
      <c r="DT701" s="3" t="str">
        <f>IFERROR(INDEX(COD_SALES!$B$5:$Z$500,MATCH(resource!$CC701,COD_SALES!$A$5:$A$500,0),MATCH(resource!DT$2,COD_SALES!$B$4:$Z$4,0)),"")</f>
        <v/>
      </c>
      <c r="DU701" s="3" t="str">
        <f>IFERROR(INDEX(COD_SALES!$B$5:$Z$500,MATCH(resource!$CC701,COD_SALES!$A$5:$A$500,0),MATCH(resource!DU$2,COD_SALES!$B$4:$Z$4,0)),"")</f>
        <v/>
      </c>
      <c r="DV701" s="3" t="str">
        <f>IFERROR(INDEX(COD_SALES!$B$5:$Z$500,MATCH(resource!$CC701,COD_SALES!$A$5:$A$500,0),MATCH(resource!DV$2,COD_SALES!$B$4:$Z$4,0)),"")</f>
        <v/>
      </c>
      <c r="DW701" s="3" t="str">
        <f>IFERROR(INDEX(COD_SALES!$B$5:$Z$500,MATCH(resource!$CC701,COD_SALES!$A$5:$A$500,0),MATCH(resource!DW$2,COD_SALES!$B$4:$Z$4,0)),"")</f>
        <v/>
      </c>
      <c r="DX701" s="3" t="str">
        <f>IFERROR(INDEX(COD_SALES!$B$5:$Z$500,MATCH(resource!$CC701,COD_SALES!$A$5:$A$500,0),MATCH(resource!DX$2,COD_SALES!$B$4:$Z$4,0)),"")</f>
        <v/>
      </c>
      <c r="DY701" s="3" t="str">
        <f>IFERROR(INDEX(COD_SALES!$B$5:$Z$500,MATCH(resource!$CC701,COD_SALES!$A$5:$A$500,0),MATCH(resource!DY$2,COD_SALES!$B$4:$Z$4,0)),"")</f>
        <v/>
      </c>
      <c r="DZ701" s="3" t="str">
        <f>IFERROR(INDEX(COD_SALES!$B$5:$Z$500,MATCH(resource!$CC701,COD_SALES!$A$5:$A$500,0),MATCH(resource!DZ$2,COD_SALES!$B$4:$Z$4,0)),"")</f>
        <v/>
      </c>
      <c r="EA701" s="3" t="str">
        <f>IFERROR(INDEX(COD_SALES!$B$5:$Z$500,MATCH(resource!$CC701,COD_SALES!$A$5:$A$500,0),MATCH(resource!EA$2,COD_SALES!$B$4:$Z$4,0)),"")</f>
        <v/>
      </c>
      <c r="EB701" s="3">
        <f t="shared" si="136"/>
        <v>0</v>
      </c>
      <c r="EW701" s="3">
        <f>IFERROR(VLOOKUP(CC701,data_pull!$AO$25:$AR$546,2,0),0)</f>
        <v>0</v>
      </c>
      <c r="EX701" s="1">
        <f>IFERROR(VLOOKUP(CC701,data_pull!$AO$25:$AR$546,4,0),0)</f>
        <v>0</v>
      </c>
    </row>
    <row r="702" spans="13:154" x14ac:dyDescent="0.25"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4">
        <f>sales_data!B701</f>
        <v>0</v>
      </c>
      <c r="AR702" s="4">
        <f>sales_data!C701</f>
        <v>0</v>
      </c>
      <c r="AS702" s="5" t="str">
        <f t="shared" si="135"/>
        <v/>
      </c>
      <c r="AT702" s="4">
        <f>sales_data!I701</f>
        <v>0</v>
      </c>
      <c r="AU702" s="4">
        <f>sales_data!W701</f>
        <v>0</v>
      </c>
      <c r="AV702" s="1">
        <f>sales_data!N701</f>
        <v>0</v>
      </c>
      <c r="AW702" s="1">
        <f>sales_data!P701</f>
        <v>0</v>
      </c>
      <c r="AX702" s="3">
        <f ca="1">IFERROR(INDEX(INDIRECT("day_wise_sales_data!$B$2:$BZ$599"),MATCH(resource!$CC702,day_wise_sales_data!$A$2:$A$500,0),MATCH(resource!AX$2,INDIRECT("day_wise_sales_data!$B$1:$BZ$1"),0)),0)</f>
        <v>0</v>
      </c>
      <c r="AY702" s="3">
        <f ca="1">IFERROR(INDEX(INDIRECT("day_wise_sales_data!$B$2:$BZ$599"),MATCH(resource!$CC702,day_wise_sales_data!$A$2:$A$500,0),MATCH(resource!AY$2,INDIRECT("day_wise_sales_data!$B$1:$BZ$1"),0)),0)</f>
        <v>0</v>
      </c>
      <c r="AZ702" s="3">
        <f ca="1">IFERROR(INDEX(INDIRECT("day_wise_sales_data!$B$2:$BZ$599"),MATCH(resource!$CC702,day_wise_sales_data!$A$2:$A$500,0),MATCH(resource!AZ$2,INDIRECT("day_wise_sales_data!$B$1:$BZ$1"),0)),0)</f>
        <v>0</v>
      </c>
      <c r="BA702" s="3">
        <f ca="1">IFERROR(INDEX(INDIRECT("day_wise_sales_data!$B$2:$BZ$599"),MATCH(resource!$CC702,day_wise_sales_data!$A$2:$A$500,0),MATCH(resource!BA$2,INDIRECT("day_wise_sales_data!$B$1:$BZ$1"),0)),0)</f>
        <v>0</v>
      </c>
      <c r="BB702" s="3">
        <f ca="1">IFERROR(INDEX(INDIRECT("day_wise_sales_data!$B$2:$BZ$599"),MATCH(resource!$CC702,day_wise_sales_data!$A$2:$A$500,0),MATCH(resource!BB$2,INDIRECT("day_wise_sales_data!$B$1:$BZ$1"),0)),0)</f>
        <v>0</v>
      </c>
      <c r="BC702" s="3">
        <f ca="1">IFERROR(INDEX(INDIRECT("day_wise_sales_data!$B$2:$BZ$599"),MATCH(resource!$CC702,day_wise_sales_data!$A$2:$A$500,0),MATCH(resource!BC$2,INDIRECT("day_wise_sales_data!$B$1:$BZ$1"),0)),0)</f>
        <v>0</v>
      </c>
      <c r="BD702" s="3">
        <f ca="1">IFERROR(INDEX(INDIRECT("day_wise_sales_data!$B$2:$BZ$599"),MATCH(resource!$CC702,day_wise_sales_data!$A$2:$A$500,0),MATCH(resource!BD$2,INDIRECT("day_wise_sales_data!$B$1:$BZ$1"),0)),0)</f>
        <v>0</v>
      </c>
      <c r="BE702" s="3">
        <f ca="1">IFERROR(INDEX(INDIRECT("day_wise_sales_data!$B$2:$BZ$599"),MATCH(resource!$CC702,day_wise_sales_data!$A$2:$A$500,0),MATCH(resource!BE$2,INDIRECT("day_wise_sales_data!$B$1:$BZ$1"),0)),0)</f>
        <v>0</v>
      </c>
      <c r="BF702" s="3">
        <f ca="1">IFERROR(INDEX(INDIRECT("day_wise_sales_data!$B$2:$BZ$599"),MATCH(resource!$CC702,day_wise_sales_data!$A$2:$A$500,0),MATCH(resource!BF$2,INDIRECT("day_wise_sales_data!$B$1:$BZ$1"),0)),0)</f>
        <v>0</v>
      </c>
      <c r="BG702" s="3">
        <f ca="1">IFERROR(INDEX(INDIRECT("day_wise_sales_data!$B$2:$BZ$599"),MATCH(resource!$CC702,day_wise_sales_data!$A$2:$A$500,0),MATCH(resource!BG$2,INDIRECT("day_wise_sales_data!$B$1:$BZ$1"),0)),0)</f>
        <v>0</v>
      </c>
      <c r="BH702" s="3">
        <f ca="1">IFERROR(INDEX(INDIRECT("day_wise_sales_data!$B$2:$BZ$599"),MATCH(resource!$CC702,day_wise_sales_data!$A$2:$A$500,0),MATCH(resource!BH$2,INDIRECT("day_wise_sales_data!$B$1:$BZ$1"),0)),0)</f>
        <v>0</v>
      </c>
      <c r="BI702" s="3">
        <f ca="1">IFERROR(INDEX(INDIRECT("day_wise_sales_data!$B$2:$BZ$599"),MATCH(resource!$CC702,day_wise_sales_data!$A$2:$A$500,0),MATCH(resource!BI$2,INDIRECT("day_wise_sales_data!$B$1:$BZ$1"),0)),0)</f>
        <v>0</v>
      </c>
      <c r="BJ702" s="3">
        <f ca="1">IFERROR(INDEX(INDIRECT("day_wise_sales_data!$B$2:$BZ$599"),MATCH(resource!$CC702,day_wise_sales_data!$A$2:$A$500,0),MATCH(resource!BJ$2,INDIRECT("day_wise_sales_data!$B$1:$BZ$1"),0)),0)</f>
        <v>0</v>
      </c>
      <c r="BK702" s="3">
        <f ca="1">IFERROR(INDEX(INDIRECT("day_wise_sales_data!$B$2:$BZ$599"),MATCH(resource!$CC702,day_wise_sales_data!$A$2:$A$500,0),MATCH(resource!BK$2,INDIRECT("day_wise_sales_data!$B$1:$BZ$1"),0)),0)</f>
        <v>0</v>
      </c>
      <c r="BL702" s="3">
        <f ca="1">IFERROR(INDEX(INDIRECT("day_wise_sales_data!$B$2:$BZ$599"),MATCH(resource!$CC702,day_wise_sales_data!$A$2:$A$500,0),MATCH(resource!BL$2,INDIRECT("day_wise_sales_data!$B$1:$BZ$1"),0)),0)</f>
        <v>0</v>
      </c>
      <c r="BM702" s="3">
        <f ca="1">IFERROR(INDEX(INDIRECT("day_wise_sales_data!$B$2:$BZ$599"),MATCH(resource!$CC702,day_wise_sales_data!$A$2:$A$500,0),MATCH(resource!BM$2,INDIRECT("day_wise_sales_data!$B$1:$BZ$1"),0)),0)</f>
        <v>0</v>
      </c>
      <c r="BN702" s="3">
        <f ca="1">IFERROR(INDEX(INDIRECT("day_wise_sales_data!$B$2:$BZ$599"),MATCH(resource!$CC702,day_wise_sales_data!$A$2:$A$500,0),MATCH(resource!BN$2,INDIRECT("day_wise_sales_data!$B$1:$BZ$1"),0)),0)</f>
        <v>0</v>
      </c>
      <c r="BO702" s="3">
        <f ca="1">IFERROR(INDEX(INDIRECT("day_wise_sales_data!$B$2:$BZ$599"),MATCH(resource!$CC702,day_wise_sales_data!$A$2:$A$500,0),MATCH(resource!BO$2,INDIRECT("day_wise_sales_data!$B$1:$BZ$1"),0)),0)</f>
        <v>0</v>
      </c>
      <c r="BP702" s="3">
        <f ca="1">IFERROR(INDEX(INDIRECT("day_wise_sales_data!$B$2:$BZ$599"),MATCH(resource!$CC702,day_wise_sales_data!$A$2:$A$500,0),MATCH(resource!BP$2,INDIRECT("day_wise_sales_data!$B$1:$BZ$1"),0)),0)</f>
        <v>0</v>
      </c>
      <c r="BQ702" s="3">
        <f ca="1">IFERROR(INDEX(INDIRECT("day_wise_sales_data!$B$2:$BZ$599"),MATCH(resource!$CC702,day_wise_sales_data!$A$2:$A$500,0),MATCH(resource!BQ$2,INDIRECT("day_wise_sales_data!$B$1:$BZ$1"),0)),0)</f>
        <v>0</v>
      </c>
      <c r="BR702" s="3">
        <f ca="1">IFERROR(INDEX(INDIRECT("day_wise_sales_data!$B$2:$BZ$599"),MATCH(resource!$CC702,day_wise_sales_data!$A$2:$A$500,0),MATCH(resource!BR$2,INDIRECT("day_wise_sales_data!$B$1:$BZ$1"),0)),0)</f>
        <v>0</v>
      </c>
      <c r="BS702" s="3">
        <f ca="1">IFERROR(INDEX(INDIRECT("day_wise_sales_data!$B$2:$BZ$599"),MATCH(resource!$CC702,day_wise_sales_data!$A$2:$A$500,0),MATCH(resource!BS$2,INDIRECT("day_wise_sales_data!$B$1:$BZ$1"),0)),0)</f>
        <v>0</v>
      </c>
      <c r="BT702" s="3">
        <f ca="1">IFERROR(INDEX(INDIRECT("day_wise_sales_data!$B$2:$BZ$599"),MATCH(resource!$CC702,day_wise_sales_data!$A$2:$A$500,0),MATCH(resource!BT$2,INDIRECT("day_wise_sales_data!$B$1:$BZ$1"),0)),0)</f>
        <v>0</v>
      </c>
      <c r="BU702" s="3">
        <f ca="1">IFERROR(INDEX(INDIRECT("day_wise_sales_data!$B$2:$BZ$599"),MATCH(resource!$CC702,day_wise_sales_data!$A$2:$A$500,0),MATCH(resource!BU$2,INDIRECT("day_wise_sales_data!$B$1:$BZ$1"),0)),0)</f>
        <v>0</v>
      </c>
      <c r="BV702" s="3">
        <f ca="1">IFERROR(INDEX(INDIRECT("day_wise_sales_data!$B$2:$BZ$599"),MATCH(resource!$CC702,day_wise_sales_data!$A$2:$A$500,0),MATCH(resource!BV$2,INDIRECT("day_wise_sales_data!$B$1:$BZ$1"),0)),0)</f>
        <v>0</v>
      </c>
      <c r="BW702" s="3">
        <f ca="1">IFERROR(INDEX(INDIRECT("day_wise_sales_data!$B$2:$BZ$599"),MATCH(resource!$CC702,day_wise_sales_data!$A$2:$A$500,0),MATCH(resource!BW$2,INDIRECT("day_wise_sales_data!$B$1:$BZ$1"),0)),0)</f>
        <v>0</v>
      </c>
      <c r="BX702" s="3">
        <f ca="1">IFERROR(INDEX(INDIRECT("day_wise_sales_data!$B$2:$BZ$599"),MATCH(resource!$CC702,day_wise_sales_data!$A$2:$A$500,0),MATCH(resource!BX$2,INDIRECT("day_wise_sales_data!$B$1:$BZ$1"),0)),0)</f>
        <v>0</v>
      </c>
      <c r="BY702" s="3">
        <f ca="1">IFERROR(INDEX(INDIRECT("day_wise_sales_data!$B$2:$BZ$599"),MATCH(resource!$CC702,day_wise_sales_data!$A$2:$A$500,0),MATCH(resource!BY$2,INDIRECT("day_wise_sales_data!$B$1:$BZ$1"),0)),0)</f>
        <v>0</v>
      </c>
      <c r="BZ702" s="3">
        <f ca="1">IFERROR(INDEX(INDIRECT("day_wise_sales_data!$B$2:$BZ$599"),MATCH(resource!$CC702,day_wise_sales_data!$A$2:$A$500,0),MATCH(resource!BZ$2,INDIRECT("day_wise_sales_data!$B$1:$BZ$1"),0)),0)</f>
        <v>0</v>
      </c>
      <c r="CA702" s="3">
        <f ca="1">IFERROR(INDEX(INDIRECT("day_wise_sales_data!$B$2:$BZ$599"),MATCH(resource!$CC702,day_wise_sales_data!$A$2:$A$500,0),MATCH(resource!CA$2,INDIRECT("day_wise_sales_data!$B$1:$BZ$1"),0)),0)</f>
        <v>0</v>
      </c>
      <c r="CC702" s="4">
        <f>sales_data!H701</f>
        <v>0</v>
      </c>
      <c r="CD702" s="1">
        <v>700</v>
      </c>
      <c r="CE702" s="1" t="str">
        <f>IF(AQ702=report!$AQ$3,resource!CD702,"")</f>
        <v/>
      </c>
      <c r="CF702" s="5" t="str">
        <f>IFERROR(SMALL($CE$3:$CE$1001,ROWS($CE$3:CE702)),"")</f>
        <v/>
      </c>
      <c r="CH702">
        <f>IFERROR(VLOOKUP($CC702,data_pull!$E$22:$G$700,2,0),0)</f>
        <v>0</v>
      </c>
      <c r="DK702" s="3" t="str">
        <f>IFERROR(INDEX(COD_SALES!$B$5:$Z$500,MATCH(resource!$CC702,COD_SALES!$A$5:$A$500,0),MATCH(resource!DK$2,COD_SALES!$B$4:$Z$4,0)),"")</f>
        <v/>
      </c>
      <c r="DL702" s="3" t="str">
        <f>IFERROR(INDEX(COD_SALES!$B$5:$Z$500,MATCH(resource!$CC702,COD_SALES!$A$5:$A$500,0),MATCH(resource!DL$2,COD_SALES!$B$4:$Z$4,0)),"")</f>
        <v/>
      </c>
      <c r="DM702" s="3" t="str">
        <f>IFERROR(INDEX(COD_SALES!$B$5:$Z$500,MATCH(resource!$CC702,COD_SALES!$A$5:$A$500,0),MATCH(resource!DM$2,COD_SALES!$B$4:$Z$4,0)),"")</f>
        <v/>
      </c>
      <c r="DN702" s="3" t="str">
        <f>IFERROR(INDEX(COD_SALES!$B$5:$Z$500,MATCH(resource!$CC702,COD_SALES!$A$5:$A$500,0),MATCH(resource!DN$2,COD_SALES!$B$4:$Z$4,0)),"")</f>
        <v/>
      </c>
      <c r="DO702" s="3" t="str">
        <f>IFERROR(INDEX(COD_SALES!$B$5:$Z$500,MATCH(resource!$CC702,COD_SALES!$A$5:$A$500,0),MATCH(resource!DO$2,COD_SALES!$B$4:$Z$4,0)),"")</f>
        <v/>
      </c>
      <c r="DP702" s="3" t="str">
        <f>IFERROR(INDEX(COD_SALES!$B$5:$Z$500,MATCH(resource!$CC702,COD_SALES!$A$5:$A$500,0),MATCH(resource!DP$2,COD_SALES!$B$4:$Z$4,0)),"")</f>
        <v/>
      </c>
      <c r="DQ702" s="3" t="str">
        <f>IFERROR(INDEX(COD_SALES!$B$5:$Z$500,MATCH(resource!$CC702,COD_SALES!$A$5:$A$500,0),MATCH(resource!DQ$2,COD_SALES!$B$4:$Z$4,0)),"")</f>
        <v/>
      </c>
      <c r="DR702" s="3" t="str">
        <f>IFERROR(INDEX(COD_SALES!$B$5:$Z$500,MATCH(resource!$CC702,COD_SALES!$A$5:$A$500,0),MATCH(resource!DR$2,COD_SALES!$B$4:$Z$4,0)),"")</f>
        <v/>
      </c>
      <c r="DS702" s="3" t="str">
        <f>IFERROR(INDEX(COD_SALES!$B$5:$Z$500,MATCH(resource!$CC702,COD_SALES!$A$5:$A$500,0),MATCH(resource!DS$2,COD_SALES!$B$4:$Z$4,0)),"")</f>
        <v/>
      </c>
      <c r="DT702" s="3" t="str">
        <f>IFERROR(INDEX(COD_SALES!$B$5:$Z$500,MATCH(resource!$CC702,COD_SALES!$A$5:$A$500,0),MATCH(resource!DT$2,COD_SALES!$B$4:$Z$4,0)),"")</f>
        <v/>
      </c>
      <c r="DU702" s="3" t="str">
        <f>IFERROR(INDEX(COD_SALES!$B$5:$Z$500,MATCH(resource!$CC702,COD_SALES!$A$5:$A$500,0),MATCH(resource!DU$2,COD_SALES!$B$4:$Z$4,0)),"")</f>
        <v/>
      </c>
      <c r="DV702" s="3" t="str">
        <f>IFERROR(INDEX(COD_SALES!$B$5:$Z$500,MATCH(resource!$CC702,COD_SALES!$A$5:$A$500,0),MATCH(resource!DV$2,COD_SALES!$B$4:$Z$4,0)),"")</f>
        <v/>
      </c>
      <c r="DW702" s="3" t="str">
        <f>IFERROR(INDEX(COD_SALES!$B$5:$Z$500,MATCH(resource!$CC702,COD_SALES!$A$5:$A$500,0),MATCH(resource!DW$2,COD_SALES!$B$4:$Z$4,0)),"")</f>
        <v/>
      </c>
      <c r="DX702" s="3" t="str">
        <f>IFERROR(INDEX(COD_SALES!$B$5:$Z$500,MATCH(resource!$CC702,COD_SALES!$A$5:$A$500,0),MATCH(resource!DX$2,COD_SALES!$B$4:$Z$4,0)),"")</f>
        <v/>
      </c>
      <c r="DY702" s="3" t="str">
        <f>IFERROR(INDEX(COD_SALES!$B$5:$Z$500,MATCH(resource!$CC702,COD_SALES!$A$5:$A$500,0),MATCH(resource!DY$2,COD_SALES!$B$4:$Z$4,0)),"")</f>
        <v/>
      </c>
      <c r="DZ702" s="3" t="str">
        <f>IFERROR(INDEX(COD_SALES!$B$5:$Z$500,MATCH(resource!$CC702,COD_SALES!$A$5:$A$500,0),MATCH(resource!DZ$2,COD_SALES!$B$4:$Z$4,0)),"")</f>
        <v/>
      </c>
      <c r="EA702" s="3" t="str">
        <f>IFERROR(INDEX(COD_SALES!$B$5:$Z$500,MATCH(resource!$CC702,COD_SALES!$A$5:$A$500,0),MATCH(resource!EA$2,COD_SALES!$B$4:$Z$4,0)),"")</f>
        <v/>
      </c>
      <c r="EB702" s="3">
        <f t="shared" si="136"/>
        <v>0</v>
      </c>
      <c r="EW702" s="3">
        <f>IFERROR(VLOOKUP(CC702,data_pull!$AO$25:$AR$546,2,0),0)</f>
        <v>0</v>
      </c>
      <c r="EX702" s="1">
        <f>IFERROR(VLOOKUP(CC702,data_pull!$AO$25:$AR$546,4,0),0)</f>
        <v>0</v>
      </c>
    </row>
    <row r="703" spans="13:154" x14ac:dyDescent="0.25"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4">
        <f>sales_data!B702</f>
        <v>0</v>
      </c>
      <c r="AR703" s="4">
        <f>sales_data!C702</f>
        <v>0</v>
      </c>
      <c r="AS703" s="5" t="str">
        <f t="shared" si="135"/>
        <v/>
      </c>
      <c r="AT703" s="4">
        <f>sales_data!I702</f>
        <v>0</v>
      </c>
      <c r="AU703" s="4">
        <f>sales_data!W702</f>
        <v>0</v>
      </c>
      <c r="AV703" s="1">
        <f>sales_data!N702</f>
        <v>0</v>
      </c>
      <c r="AW703" s="1">
        <f>sales_data!P702</f>
        <v>0</v>
      </c>
      <c r="AX703" s="3">
        <f ca="1">IFERROR(INDEX(INDIRECT("day_wise_sales_data!$B$2:$BZ$599"),MATCH(resource!$CC703,day_wise_sales_data!$A$2:$A$500,0),MATCH(resource!AX$2,INDIRECT("day_wise_sales_data!$B$1:$BZ$1"),0)),0)</f>
        <v>0</v>
      </c>
      <c r="AY703" s="3">
        <f ca="1">IFERROR(INDEX(INDIRECT("day_wise_sales_data!$B$2:$BZ$599"),MATCH(resource!$CC703,day_wise_sales_data!$A$2:$A$500,0),MATCH(resource!AY$2,INDIRECT("day_wise_sales_data!$B$1:$BZ$1"),0)),0)</f>
        <v>0</v>
      </c>
      <c r="AZ703" s="3">
        <f ca="1">IFERROR(INDEX(INDIRECT("day_wise_sales_data!$B$2:$BZ$599"),MATCH(resource!$CC703,day_wise_sales_data!$A$2:$A$500,0),MATCH(resource!AZ$2,INDIRECT("day_wise_sales_data!$B$1:$BZ$1"),0)),0)</f>
        <v>0</v>
      </c>
      <c r="BA703" s="3">
        <f ca="1">IFERROR(INDEX(INDIRECT("day_wise_sales_data!$B$2:$BZ$599"),MATCH(resource!$CC703,day_wise_sales_data!$A$2:$A$500,0),MATCH(resource!BA$2,INDIRECT("day_wise_sales_data!$B$1:$BZ$1"),0)),0)</f>
        <v>0</v>
      </c>
      <c r="BB703" s="3">
        <f ca="1">IFERROR(INDEX(INDIRECT("day_wise_sales_data!$B$2:$BZ$599"),MATCH(resource!$CC703,day_wise_sales_data!$A$2:$A$500,0),MATCH(resource!BB$2,INDIRECT("day_wise_sales_data!$B$1:$BZ$1"),0)),0)</f>
        <v>0</v>
      </c>
      <c r="BC703" s="3">
        <f ca="1">IFERROR(INDEX(INDIRECT("day_wise_sales_data!$B$2:$BZ$599"),MATCH(resource!$CC703,day_wise_sales_data!$A$2:$A$500,0),MATCH(resource!BC$2,INDIRECT("day_wise_sales_data!$B$1:$BZ$1"),0)),0)</f>
        <v>0</v>
      </c>
      <c r="BD703" s="3">
        <f ca="1">IFERROR(INDEX(INDIRECT("day_wise_sales_data!$B$2:$BZ$599"),MATCH(resource!$CC703,day_wise_sales_data!$A$2:$A$500,0),MATCH(resource!BD$2,INDIRECT("day_wise_sales_data!$B$1:$BZ$1"),0)),0)</f>
        <v>0</v>
      </c>
      <c r="BE703" s="3">
        <f ca="1">IFERROR(INDEX(INDIRECT("day_wise_sales_data!$B$2:$BZ$599"),MATCH(resource!$CC703,day_wise_sales_data!$A$2:$A$500,0),MATCH(resource!BE$2,INDIRECT("day_wise_sales_data!$B$1:$BZ$1"),0)),0)</f>
        <v>0</v>
      </c>
      <c r="BF703" s="3">
        <f ca="1">IFERROR(INDEX(INDIRECT("day_wise_sales_data!$B$2:$BZ$599"),MATCH(resource!$CC703,day_wise_sales_data!$A$2:$A$500,0),MATCH(resource!BF$2,INDIRECT("day_wise_sales_data!$B$1:$BZ$1"),0)),0)</f>
        <v>0</v>
      </c>
      <c r="BG703" s="3">
        <f ca="1">IFERROR(INDEX(INDIRECT("day_wise_sales_data!$B$2:$BZ$599"),MATCH(resource!$CC703,day_wise_sales_data!$A$2:$A$500,0),MATCH(resource!BG$2,INDIRECT("day_wise_sales_data!$B$1:$BZ$1"),0)),0)</f>
        <v>0</v>
      </c>
      <c r="BH703" s="3">
        <f ca="1">IFERROR(INDEX(INDIRECT("day_wise_sales_data!$B$2:$BZ$599"),MATCH(resource!$CC703,day_wise_sales_data!$A$2:$A$500,0),MATCH(resource!BH$2,INDIRECT("day_wise_sales_data!$B$1:$BZ$1"),0)),0)</f>
        <v>0</v>
      </c>
      <c r="BI703" s="3">
        <f ca="1">IFERROR(INDEX(INDIRECT("day_wise_sales_data!$B$2:$BZ$599"),MATCH(resource!$CC703,day_wise_sales_data!$A$2:$A$500,0),MATCH(resource!BI$2,INDIRECT("day_wise_sales_data!$B$1:$BZ$1"),0)),0)</f>
        <v>0</v>
      </c>
      <c r="BJ703" s="3">
        <f ca="1">IFERROR(INDEX(INDIRECT("day_wise_sales_data!$B$2:$BZ$599"),MATCH(resource!$CC703,day_wise_sales_data!$A$2:$A$500,0),MATCH(resource!BJ$2,INDIRECT("day_wise_sales_data!$B$1:$BZ$1"),0)),0)</f>
        <v>0</v>
      </c>
      <c r="BK703" s="3">
        <f ca="1">IFERROR(INDEX(INDIRECT("day_wise_sales_data!$B$2:$BZ$599"),MATCH(resource!$CC703,day_wise_sales_data!$A$2:$A$500,0),MATCH(resource!BK$2,INDIRECT("day_wise_sales_data!$B$1:$BZ$1"),0)),0)</f>
        <v>0</v>
      </c>
      <c r="BL703" s="3">
        <f ca="1">IFERROR(INDEX(INDIRECT("day_wise_sales_data!$B$2:$BZ$599"),MATCH(resource!$CC703,day_wise_sales_data!$A$2:$A$500,0),MATCH(resource!BL$2,INDIRECT("day_wise_sales_data!$B$1:$BZ$1"),0)),0)</f>
        <v>0</v>
      </c>
      <c r="BM703" s="3">
        <f ca="1">IFERROR(INDEX(INDIRECT("day_wise_sales_data!$B$2:$BZ$599"),MATCH(resource!$CC703,day_wise_sales_data!$A$2:$A$500,0),MATCH(resource!BM$2,INDIRECT("day_wise_sales_data!$B$1:$BZ$1"),0)),0)</f>
        <v>0</v>
      </c>
      <c r="BN703" s="3">
        <f ca="1">IFERROR(INDEX(INDIRECT("day_wise_sales_data!$B$2:$BZ$599"),MATCH(resource!$CC703,day_wise_sales_data!$A$2:$A$500,0),MATCH(resource!BN$2,INDIRECT("day_wise_sales_data!$B$1:$BZ$1"),0)),0)</f>
        <v>0</v>
      </c>
      <c r="BO703" s="3">
        <f ca="1">IFERROR(INDEX(INDIRECT("day_wise_sales_data!$B$2:$BZ$599"),MATCH(resource!$CC703,day_wise_sales_data!$A$2:$A$500,0),MATCH(resource!BO$2,INDIRECT("day_wise_sales_data!$B$1:$BZ$1"),0)),0)</f>
        <v>0</v>
      </c>
      <c r="BP703" s="3">
        <f ca="1">IFERROR(INDEX(INDIRECT("day_wise_sales_data!$B$2:$BZ$599"),MATCH(resource!$CC703,day_wise_sales_data!$A$2:$A$500,0),MATCH(resource!BP$2,INDIRECT("day_wise_sales_data!$B$1:$BZ$1"),0)),0)</f>
        <v>0</v>
      </c>
      <c r="BQ703" s="3">
        <f ca="1">IFERROR(INDEX(INDIRECT("day_wise_sales_data!$B$2:$BZ$599"),MATCH(resource!$CC703,day_wise_sales_data!$A$2:$A$500,0),MATCH(resource!BQ$2,INDIRECT("day_wise_sales_data!$B$1:$BZ$1"),0)),0)</f>
        <v>0</v>
      </c>
      <c r="BR703" s="3">
        <f ca="1">IFERROR(INDEX(INDIRECT("day_wise_sales_data!$B$2:$BZ$599"),MATCH(resource!$CC703,day_wise_sales_data!$A$2:$A$500,0),MATCH(resource!BR$2,INDIRECT("day_wise_sales_data!$B$1:$BZ$1"),0)),0)</f>
        <v>0</v>
      </c>
      <c r="BS703" s="3">
        <f ca="1">IFERROR(INDEX(INDIRECT("day_wise_sales_data!$B$2:$BZ$599"),MATCH(resource!$CC703,day_wise_sales_data!$A$2:$A$500,0),MATCH(resource!BS$2,INDIRECT("day_wise_sales_data!$B$1:$BZ$1"),0)),0)</f>
        <v>0</v>
      </c>
      <c r="BT703" s="3">
        <f ca="1">IFERROR(INDEX(INDIRECT("day_wise_sales_data!$B$2:$BZ$599"),MATCH(resource!$CC703,day_wise_sales_data!$A$2:$A$500,0),MATCH(resource!BT$2,INDIRECT("day_wise_sales_data!$B$1:$BZ$1"),0)),0)</f>
        <v>0</v>
      </c>
      <c r="BU703" s="3">
        <f ca="1">IFERROR(INDEX(INDIRECT("day_wise_sales_data!$B$2:$BZ$599"),MATCH(resource!$CC703,day_wise_sales_data!$A$2:$A$500,0),MATCH(resource!BU$2,INDIRECT("day_wise_sales_data!$B$1:$BZ$1"),0)),0)</f>
        <v>0</v>
      </c>
      <c r="BV703" s="3">
        <f ca="1">IFERROR(INDEX(INDIRECT("day_wise_sales_data!$B$2:$BZ$599"),MATCH(resource!$CC703,day_wise_sales_data!$A$2:$A$500,0),MATCH(resource!BV$2,INDIRECT("day_wise_sales_data!$B$1:$BZ$1"),0)),0)</f>
        <v>0</v>
      </c>
      <c r="BW703" s="3">
        <f ca="1">IFERROR(INDEX(INDIRECT("day_wise_sales_data!$B$2:$BZ$599"),MATCH(resource!$CC703,day_wise_sales_data!$A$2:$A$500,0),MATCH(resource!BW$2,INDIRECT("day_wise_sales_data!$B$1:$BZ$1"),0)),0)</f>
        <v>0</v>
      </c>
      <c r="BX703" s="3">
        <f ca="1">IFERROR(INDEX(INDIRECT("day_wise_sales_data!$B$2:$BZ$599"),MATCH(resource!$CC703,day_wise_sales_data!$A$2:$A$500,0),MATCH(resource!BX$2,INDIRECT("day_wise_sales_data!$B$1:$BZ$1"),0)),0)</f>
        <v>0</v>
      </c>
      <c r="BY703" s="3">
        <f ca="1">IFERROR(INDEX(INDIRECT("day_wise_sales_data!$B$2:$BZ$599"),MATCH(resource!$CC703,day_wise_sales_data!$A$2:$A$500,0),MATCH(resource!BY$2,INDIRECT("day_wise_sales_data!$B$1:$BZ$1"),0)),0)</f>
        <v>0</v>
      </c>
      <c r="BZ703" s="3">
        <f ca="1">IFERROR(INDEX(INDIRECT("day_wise_sales_data!$B$2:$BZ$599"),MATCH(resource!$CC703,day_wise_sales_data!$A$2:$A$500,0),MATCH(resource!BZ$2,INDIRECT("day_wise_sales_data!$B$1:$BZ$1"),0)),0)</f>
        <v>0</v>
      </c>
      <c r="CA703" s="3">
        <f ca="1">IFERROR(INDEX(INDIRECT("day_wise_sales_data!$B$2:$BZ$599"),MATCH(resource!$CC703,day_wise_sales_data!$A$2:$A$500,0),MATCH(resource!CA$2,INDIRECT("day_wise_sales_data!$B$1:$BZ$1"),0)),0)</f>
        <v>0</v>
      </c>
      <c r="CC703" s="4">
        <f>sales_data!H702</f>
        <v>0</v>
      </c>
      <c r="CD703" s="1">
        <v>701</v>
      </c>
      <c r="CE703" s="1" t="str">
        <f>IF(AQ703=report!$AQ$3,resource!CD703,"")</f>
        <v/>
      </c>
      <c r="CF703" s="5" t="str">
        <f>IFERROR(SMALL($CE$3:$CE$1001,ROWS($CE$3:CE703)),"")</f>
        <v/>
      </c>
      <c r="CH703">
        <f>IFERROR(VLOOKUP($CC703,data_pull!$E$22:$G$700,2,0),0)</f>
        <v>0</v>
      </c>
      <c r="DK703" s="3" t="str">
        <f>IFERROR(INDEX(COD_SALES!$B$5:$Z$500,MATCH(resource!$CC703,COD_SALES!$A$5:$A$500,0),MATCH(resource!DK$2,COD_SALES!$B$4:$Z$4,0)),"")</f>
        <v/>
      </c>
      <c r="DL703" s="3" t="str">
        <f>IFERROR(INDEX(COD_SALES!$B$5:$Z$500,MATCH(resource!$CC703,COD_SALES!$A$5:$A$500,0),MATCH(resource!DL$2,COD_SALES!$B$4:$Z$4,0)),"")</f>
        <v/>
      </c>
      <c r="DM703" s="3" t="str">
        <f>IFERROR(INDEX(COD_SALES!$B$5:$Z$500,MATCH(resource!$CC703,COD_SALES!$A$5:$A$500,0),MATCH(resource!DM$2,COD_SALES!$B$4:$Z$4,0)),"")</f>
        <v/>
      </c>
      <c r="DN703" s="3" t="str">
        <f>IFERROR(INDEX(COD_SALES!$B$5:$Z$500,MATCH(resource!$CC703,COD_SALES!$A$5:$A$500,0),MATCH(resource!DN$2,COD_SALES!$B$4:$Z$4,0)),"")</f>
        <v/>
      </c>
      <c r="DO703" s="3" t="str">
        <f>IFERROR(INDEX(COD_SALES!$B$5:$Z$500,MATCH(resource!$CC703,COD_SALES!$A$5:$A$500,0),MATCH(resource!DO$2,COD_SALES!$B$4:$Z$4,0)),"")</f>
        <v/>
      </c>
      <c r="DP703" s="3" t="str">
        <f>IFERROR(INDEX(COD_SALES!$B$5:$Z$500,MATCH(resource!$CC703,COD_SALES!$A$5:$A$500,0),MATCH(resource!DP$2,COD_SALES!$B$4:$Z$4,0)),"")</f>
        <v/>
      </c>
      <c r="DQ703" s="3" t="str">
        <f>IFERROR(INDEX(COD_SALES!$B$5:$Z$500,MATCH(resource!$CC703,COD_SALES!$A$5:$A$500,0),MATCH(resource!DQ$2,COD_SALES!$B$4:$Z$4,0)),"")</f>
        <v/>
      </c>
      <c r="DR703" s="3" t="str">
        <f>IFERROR(INDEX(COD_SALES!$B$5:$Z$500,MATCH(resource!$CC703,COD_SALES!$A$5:$A$500,0),MATCH(resource!DR$2,COD_SALES!$B$4:$Z$4,0)),"")</f>
        <v/>
      </c>
      <c r="DS703" s="3" t="str">
        <f>IFERROR(INDEX(COD_SALES!$B$5:$Z$500,MATCH(resource!$CC703,COD_SALES!$A$5:$A$500,0),MATCH(resource!DS$2,COD_SALES!$B$4:$Z$4,0)),"")</f>
        <v/>
      </c>
      <c r="DT703" s="3" t="str">
        <f>IFERROR(INDEX(COD_SALES!$B$5:$Z$500,MATCH(resource!$CC703,COD_SALES!$A$5:$A$500,0),MATCH(resource!DT$2,COD_SALES!$B$4:$Z$4,0)),"")</f>
        <v/>
      </c>
      <c r="DU703" s="3" t="str">
        <f>IFERROR(INDEX(COD_SALES!$B$5:$Z$500,MATCH(resource!$CC703,COD_SALES!$A$5:$A$500,0),MATCH(resource!DU$2,COD_SALES!$B$4:$Z$4,0)),"")</f>
        <v/>
      </c>
      <c r="DV703" s="3" t="str">
        <f>IFERROR(INDEX(COD_SALES!$B$5:$Z$500,MATCH(resource!$CC703,COD_SALES!$A$5:$A$500,0),MATCH(resource!DV$2,COD_SALES!$B$4:$Z$4,0)),"")</f>
        <v/>
      </c>
      <c r="DW703" s="3" t="str">
        <f>IFERROR(INDEX(COD_SALES!$B$5:$Z$500,MATCH(resource!$CC703,COD_SALES!$A$5:$A$500,0),MATCH(resource!DW$2,COD_SALES!$B$4:$Z$4,0)),"")</f>
        <v/>
      </c>
      <c r="DX703" s="3" t="str">
        <f>IFERROR(INDEX(COD_SALES!$B$5:$Z$500,MATCH(resource!$CC703,COD_SALES!$A$5:$A$500,0),MATCH(resource!DX$2,COD_SALES!$B$4:$Z$4,0)),"")</f>
        <v/>
      </c>
      <c r="DY703" s="3" t="str">
        <f>IFERROR(INDEX(COD_SALES!$B$5:$Z$500,MATCH(resource!$CC703,COD_SALES!$A$5:$A$500,0),MATCH(resource!DY$2,COD_SALES!$B$4:$Z$4,0)),"")</f>
        <v/>
      </c>
      <c r="DZ703" s="3" t="str">
        <f>IFERROR(INDEX(COD_SALES!$B$5:$Z$500,MATCH(resource!$CC703,COD_SALES!$A$5:$A$500,0),MATCH(resource!DZ$2,COD_SALES!$B$4:$Z$4,0)),"")</f>
        <v/>
      </c>
      <c r="EA703" s="3" t="str">
        <f>IFERROR(INDEX(COD_SALES!$B$5:$Z$500,MATCH(resource!$CC703,COD_SALES!$A$5:$A$500,0),MATCH(resource!EA$2,COD_SALES!$B$4:$Z$4,0)),"")</f>
        <v/>
      </c>
      <c r="EB703" s="3">
        <f t="shared" si="136"/>
        <v>0</v>
      </c>
      <c r="EW703" s="3">
        <f>IFERROR(VLOOKUP(CC703,data_pull!$AO$25:$AR$546,2,0),0)</f>
        <v>0</v>
      </c>
      <c r="EX703" s="1">
        <f>IFERROR(VLOOKUP(CC703,data_pull!$AO$25:$AR$546,4,0),0)</f>
        <v>0</v>
      </c>
    </row>
    <row r="704" spans="13:154" x14ac:dyDescent="0.25"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4">
        <f>sales_data!B703</f>
        <v>0</v>
      </c>
      <c r="AR704" s="4">
        <f>sales_data!C703</f>
        <v>0</v>
      </c>
      <c r="AS704" s="5" t="str">
        <f t="shared" si="135"/>
        <v/>
      </c>
      <c r="AT704" s="4">
        <f>sales_data!I703</f>
        <v>0</v>
      </c>
      <c r="AU704" s="4">
        <f>sales_data!W703</f>
        <v>0</v>
      </c>
      <c r="AV704" s="1">
        <f>sales_data!N703</f>
        <v>0</v>
      </c>
      <c r="AW704" s="1">
        <f>sales_data!P703</f>
        <v>0</v>
      </c>
      <c r="AX704" s="3">
        <f ca="1">IFERROR(INDEX(INDIRECT("day_wise_sales_data!$B$2:$BZ$599"),MATCH(resource!$CC704,day_wise_sales_data!$A$2:$A$500,0),MATCH(resource!AX$2,INDIRECT("day_wise_sales_data!$B$1:$BZ$1"),0)),0)</f>
        <v>0</v>
      </c>
      <c r="AY704" s="3">
        <f ca="1">IFERROR(INDEX(INDIRECT("day_wise_sales_data!$B$2:$BZ$599"),MATCH(resource!$CC704,day_wise_sales_data!$A$2:$A$500,0),MATCH(resource!AY$2,INDIRECT("day_wise_sales_data!$B$1:$BZ$1"),0)),0)</f>
        <v>0</v>
      </c>
      <c r="AZ704" s="3">
        <f ca="1">IFERROR(INDEX(INDIRECT("day_wise_sales_data!$B$2:$BZ$599"),MATCH(resource!$CC704,day_wise_sales_data!$A$2:$A$500,0),MATCH(resource!AZ$2,INDIRECT("day_wise_sales_data!$B$1:$BZ$1"),0)),0)</f>
        <v>0</v>
      </c>
      <c r="BA704" s="3">
        <f ca="1">IFERROR(INDEX(INDIRECT("day_wise_sales_data!$B$2:$BZ$599"),MATCH(resource!$CC704,day_wise_sales_data!$A$2:$A$500,0),MATCH(resource!BA$2,INDIRECT("day_wise_sales_data!$B$1:$BZ$1"),0)),0)</f>
        <v>0</v>
      </c>
      <c r="BB704" s="3">
        <f ca="1">IFERROR(INDEX(INDIRECT("day_wise_sales_data!$B$2:$BZ$599"),MATCH(resource!$CC704,day_wise_sales_data!$A$2:$A$500,0),MATCH(resource!BB$2,INDIRECT("day_wise_sales_data!$B$1:$BZ$1"),0)),0)</f>
        <v>0</v>
      </c>
      <c r="BC704" s="3">
        <f ca="1">IFERROR(INDEX(INDIRECT("day_wise_sales_data!$B$2:$BZ$599"),MATCH(resource!$CC704,day_wise_sales_data!$A$2:$A$500,0),MATCH(resource!BC$2,INDIRECT("day_wise_sales_data!$B$1:$BZ$1"),0)),0)</f>
        <v>0</v>
      </c>
      <c r="BD704" s="3">
        <f ca="1">IFERROR(INDEX(INDIRECT("day_wise_sales_data!$B$2:$BZ$599"),MATCH(resource!$CC704,day_wise_sales_data!$A$2:$A$500,0),MATCH(resource!BD$2,INDIRECT("day_wise_sales_data!$B$1:$BZ$1"),0)),0)</f>
        <v>0</v>
      </c>
      <c r="BE704" s="3">
        <f ca="1">IFERROR(INDEX(INDIRECT("day_wise_sales_data!$B$2:$BZ$599"),MATCH(resource!$CC704,day_wise_sales_data!$A$2:$A$500,0),MATCH(resource!BE$2,INDIRECT("day_wise_sales_data!$B$1:$BZ$1"),0)),0)</f>
        <v>0</v>
      </c>
      <c r="BF704" s="3">
        <f ca="1">IFERROR(INDEX(INDIRECT("day_wise_sales_data!$B$2:$BZ$599"),MATCH(resource!$CC704,day_wise_sales_data!$A$2:$A$500,0),MATCH(resource!BF$2,INDIRECT("day_wise_sales_data!$B$1:$BZ$1"),0)),0)</f>
        <v>0</v>
      </c>
      <c r="BG704" s="3">
        <f ca="1">IFERROR(INDEX(INDIRECT("day_wise_sales_data!$B$2:$BZ$599"),MATCH(resource!$CC704,day_wise_sales_data!$A$2:$A$500,0),MATCH(resource!BG$2,INDIRECT("day_wise_sales_data!$B$1:$BZ$1"),0)),0)</f>
        <v>0</v>
      </c>
      <c r="BH704" s="3">
        <f ca="1">IFERROR(INDEX(INDIRECT("day_wise_sales_data!$B$2:$BZ$599"),MATCH(resource!$CC704,day_wise_sales_data!$A$2:$A$500,0),MATCH(resource!BH$2,INDIRECT("day_wise_sales_data!$B$1:$BZ$1"),0)),0)</f>
        <v>0</v>
      </c>
      <c r="BI704" s="3">
        <f ca="1">IFERROR(INDEX(INDIRECT("day_wise_sales_data!$B$2:$BZ$599"),MATCH(resource!$CC704,day_wise_sales_data!$A$2:$A$500,0),MATCH(resource!BI$2,INDIRECT("day_wise_sales_data!$B$1:$BZ$1"),0)),0)</f>
        <v>0</v>
      </c>
      <c r="BJ704" s="3">
        <f ca="1">IFERROR(INDEX(INDIRECT("day_wise_sales_data!$B$2:$BZ$599"),MATCH(resource!$CC704,day_wise_sales_data!$A$2:$A$500,0),MATCH(resource!BJ$2,INDIRECT("day_wise_sales_data!$B$1:$BZ$1"),0)),0)</f>
        <v>0</v>
      </c>
      <c r="BK704" s="3">
        <f ca="1">IFERROR(INDEX(INDIRECT("day_wise_sales_data!$B$2:$BZ$599"),MATCH(resource!$CC704,day_wise_sales_data!$A$2:$A$500,0),MATCH(resource!BK$2,INDIRECT("day_wise_sales_data!$B$1:$BZ$1"),0)),0)</f>
        <v>0</v>
      </c>
      <c r="BL704" s="3">
        <f ca="1">IFERROR(INDEX(INDIRECT("day_wise_sales_data!$B$2:$BZ$599"),MATCH(resource!$CC704,day_wise_sales_data!$A$2:$A$500,0),MATCH(resource!BL$2,INDIRECT("day_wise_sales_data!$B$1:$BZ$1"),0)),0)</f>
        <v>0</v>
      </c>
      <c r="BM704" s="3">
        <f ca="1">IFERROR(INDEX(INDIRECT("day_wise_sales_data!$B$2:$BZ$599"),MATCH(resource!$CC704,day_wise_sales_data!$A$2:$A$500,0),MATCH(resource!BM$2,INDIRECT("day_wise_sales_data!$B$1:$BZ$1"),0)),0)</f>
        <v>0</v>
      </c>
      <c r="BN704" s="3">
        <f ca="1">IFERROR(INDEX(INDIRECT("day_wise_sales_data!$B$2:$BZ$599"),MATCH(resource!$CC704,day_wise_sales_data!$A$2:$A$500,0),MATCH(resource!BN$2,INDIRECT("day_wise_sales_data!$B$1:$BZ$1"),0)),0)</f>
        <v>0</v>
      </c>
      <c r="BO704" s="3">
        <f ca="1">IFERROR(INDEX(INDIRECT("day_wise_sales_data!$B$2:$BZ$599"),MATCH(resource!$CC704,day_wise_sales_data!$A$2:$A$500,0),MATCH(resource!BO$2,INDIRECT("day_wise_sales_data!$B$1:$BZ$1"),0)),0)</f>
        <v>0</v>
      </c>
      <c r="BP704" s="3">
        <f ca="1">IFERROR(INDEX(INDIRECT("day_wise_sales_data!$B$2:$BZ$599"),MATCH(resource!$CC704,day_wise_sales_data!$A$2:$A$500,0),MATCH(resource!BP$2,INDIRECT("day_wise_sales_data!$B$1:$BZ$1"),0)),0)</f>
        <v>0</v>
      </c>
      <c r="BQ704" s="3">
        <f ca="1">IFERROR(INDEX(INDIRECT("day_wise_sales_data!$B$2:$BZ$599"),MATCH(resource!$CC704,day_wise_sales_data!$A$2:$A$500,0),MATCH(resource!BQ$2,INDIRECT("day_wise_sales_data!$B$1:$BZ$1"),0)),0)</f>
        <v>0</v>
      </c>
      <c r="BR704" s="3">
        <f ca="1">IFERROR(INDEX(INDIRECT("day_wise_sales_data!$B$2:$BZ$599"),MATCH(resource!$CC704,day_wise_sales_data!$A$2:$A$500,0),MATCH(resource!BR$2,INDIRECT("day_wise_sales_data!$B$1:$BZ$1"),0)),0)</f>
        <v>0</v>
      </c>
      <c r="BS704" s="3">
        <f ca="1">IFERROR(INDEX(INDIRECT("day_wise_sales_data!$B$2:$BZ$599"),MATCH(resource!$CC704,day_wise_sales_data!$A$2:$A$500,0),MATCH(resource!BS$2,INDIRECT("day_wise_sales_data!$B$1:$BZ$1"),0)),0)</f>
        <v>0</v>
      </c>
      <c r="BT704" s="3">
        <f ca="1">IFERROR(INDEX(INDIRECT("day_wise_sales_data!$B$2:$BZ$599"),MATCH(resource!$CC704,day_wise_sales_data!$A$2:$A$500,0),MATCH(resource!BT$2,INDIRECT("day_wise_sales_data!$B$1:$BZ$1"),0)),0)</f>
        <v>0</v>
      </c>
      <c r="BU704" s="3">
        <f ca="1">IFERROR(INDEX(INDIRECT("day_wise_sales_data!$B$2:$BZ$599"),MATCH(resource!$CC704,day_wise_sales_data!$A$2:$A$500,0),MATCH(resource!BU$2,INDIRECT("day_wise_sales_data!$B$1:$BZ$1"),0)),0)</f>
        <v>0</v>
      </c>
      <c r="BV704" s="3">
        <f ca="1">IFERROR(INDEX(INDIRECT("day_wise_sales_data!$B$2:$BZ$599"),MATCH(resource!$CC704,day_wise_sales_data!$A$2:$A$500,0),MATCH(resource!BV$2,INDIRECT("day_wise_sales_data!$B$1:$BZ$1"),0)),0)</f>
        <v>0</v>
      </c>
      <c r="BW704" s="3">
        <f ca="1">IFERROR(INDEX(INDIRECT("day_wise_sales_data!$B$2:$BZ$599"),MATCH(resource!$CC704,day_wise_sales_data!$A$2:$A$500,0),MATCH(resource!BW$2,INDIRECT("day_wise_sales_data!$B$1:$BZ$1"),0)),0)</f>
        <v>0</v>
      </c>
      <c r="BX704" s="3">
        <f ca="1">IFERROR(INDEX(INDIRECT("day_wise_sales_data!$B$2:$BZ$599"),MATCH(resource!$CC704,day_wise_sales_data!$A$2:$A$500,0),MATCH(resource!BX$2,INDIRECT("day_wise_sales_data!$B$1:$BZ$1"),0)),0)</f>
        <v>0</v>
      </c>
      <c r="BY704" s="3">
        <f ca="1">IFERROR(INDEX(INDIRECT("day_wise_sales_data!$B$2:$BZ$599"),MATCH(resource!$CC704,day_wise_sales_data!$A$2:$A$500,0),MATCH(resource!BY$2,INDIRECT("day_wise_sales_data!$B$1:$BZ$1"),0)),0)</f>
        <v>0</v>
      </c>
      <c r="BZ704" s="3">
        <f ca="1">IFERROR(INDEX(INDIRECT("day_wise_sales_data!$B$2:$BZ$599"),MATCH(resource!$CC704,day_wise_sales_data!$A$2:$A$500,0),MATCH(resource!BZ$2,INDIRECT("day_wise_sales_data!$B$1:$BZ$1"),0)),0)</f>
        <v>0</v>
      </c>
      <c r="CA704" s="3">
        <f ca="1">IFERROR(INDEX(INDIRECT("day_wise_sales_data!$B$2:$BZ$599"),MATCH(resource!$CC704,day_wise_sales_data!$A$2:$A$500,0),MATCH(resource!CA$2,INDIRECT("day_wise_sales_data!$B$1:$BZ$1"),0)),0)</f>
        <v>0</v>
      </c>
      <c r="CC704" s="4">
        <f>sales_data!H703</f>
        <v>0</v>
      </c>
      <c r="CD704" s="1">
        <v>702</v>
      </c>
      <c r="CE704" s="1" t="str">
        <f>IF(AQ704=report!$AQ$3,resource!CD704,"")</f>
        <v/>
      </c>
      <c r="CF704" s="5" t="str">
        <f>IFERROR(SMALL($CE$3:$CE$1001,ROWS($CE$3:CE704)),"")</f>
        <v/>
      </c>
      <c r="CH704">
        <f>IFERROR(VLOOKUP($CC704,data_pull!$E$22:$G$700,2,0),0)</f>
        <v>0</v>
      </c>
      <c r="DK704" s="3" t="str">
        <f>IFERROR(INDEX(COD_SALES!$B$5:$Z$500,MATCH(resource!$CC704,COD_SALES!$A$5:$A$500,0),MATCH(resource!DK$2,COD_SALES!$B$4:$Z$4,0)),"")</f>
        <v/>
      </c>
      <c r="DL704" s="3" t="str">
        <f>IFERROR(INDEX(COD_SALES!$B$5:$Z$500,MATCH(resource!$CC704,COD_SALES!$A$5:$A$500,0),MATCH(resource!DL$2,COD_SALES!$B$4:$Z$4,0)),"")</f>
        <v/>
      </c>
      <c r="DM704" s="3" t="str">
        <f>IFERROR(INDEX(COD_SALES!$B$5:$Z$500,MATCH(resource!$CC704,COD_SALES!$A$5:$A$500,0),MATCH(resource!DM$2,COD_SALES!$B$4:$Z$4,0)),"")</f>
        <v/>
      </c>
      <c r="DN704" s="3" t="str">
        <f>IFERROR(INDEX(COD_SALES!$B$5:$Z$500,MATCH(resource!$CC704,COD_SALES!$A$5:$A$500,0),MATCH(resource!DN$2,COD_SALES!$B$4:$Z$4,0)),"")</f>
        <v/>
      </c>
      <c r="DO704" s="3" t="str">
        <f>IFERROR(INDEX(COD_SALES!$B$5:$Z$500,MATCH(resource!$CC704,COD_SALES!$A$5:$A$500,0),MATCH(resource!DO$2,COD_SALES!$B$4:$Z$4,0)),"")</f>
        <v/>
      </c>
      <c r="DP704" s="3" t="str">
        <f>IFERROR(INDEX(COD_SALES!$B$5:$Z$500,MATCH(resource!$CC704,COD_SALES!$A$5:$A$500,0),MATCH(resource!DP$2,COD_SALES!$B$4:$Z$4,0)),"")</f>
        <v/>
      </c>
      <c r="DQ704" s="3" t="str">
        <f>IFERROR(INDEX(COD_SALES!$B$5:$Z$500,MATCH(resource!$CC704,COD_SALES!$A$5:$A$500,0),MATCH(resource!DQ$2,COD_SALES!$B$4:$Z$4,0)),"")</f>
        <v/>
      </c>
      <c r="DR704" s="3" t="str">
        <f>IFERROR(INDEX(COD_SALES!$B$5:$Z$500,MATCH(resource!$CC704,COD_SALES!$A$5:$A$500,0),MATCH(resource!DR$2,COD_SALES!$B$4:$Z$4,0)),"")</f>
        <v/>
      </c>
      <c r="DS704" s="3" t="str">
        <f>IFERROR(INDEX(COD_SALES!$B$5:$Z$500,MATCH(resource!$CC704,COD_SALES!$A$5:$A$500,0),MATCH(resource!DS$2,COD_SALES!$B$4:$Z$4,0)),"")</f>
        <v/>
      </c>
      <c r="DT704" s="3" t="str">
        <f>IFERROR(INDEX(COD_SALES!$B$5:$Z$500,MATCH(resource!$CC704,COD_SALES!$A$5:$A$500,0),MATCH(resource!DT$2,COD_SALES!$B$4:$Z$4,0)),"")</f>
        <v/>
      </c>
      <c r="DU704" s="3" t="str">
        <f>IFERROR(INDEX(COD_SALES!$B$5:$Z$500,MATCH(resource!$CC704,COD_SALES!$A$5:$A$500,0),MATCH(resource!DU$2,COD_SALES!$B$4:$Z$4,0)),"")</f>
        <v/>
      </c>
      <c r="DV704" s="3" t="str">
        <f>IFERROR(INDEX(COD_SALES!$B$5:$Z$500,MATCH(resource!$CC704,COD_SALES!$A$5:$A$500,0),MATCH(resource!DV$2,COD_SALES!$B$4:$Z$4,0)),"")</f>
        <v/>
      </c>
      <c r="DW704" s="3" t="str">
        <f>IFERROR(INDEX(COD_SALES!$B$5:$Z$500,MATCH(resource!$CC704,COD_SALES!$A$5:$A$500,0),MATCH(resource!DW$2,COD_SALES!$B$4:$Z$4,0)),"")</f>
        <v/>
      </c>
      <c r="DX704" s="3" t="str">
        <f>IFERROR(INDEX(COD_SALES!$B$5:$Z$500,MATCH(resource!$CC704,COD_SALES!$A$5:$A$500,0),MATCH(resource!DX$2,COD_SALES!$B$4:$Z$4,0)),"")</f>
        <v/>
      </c>
      <c r="DY704" s="3" t="str">
        <f>IFERROR(INDEX(COD_SALES!$B$5:$Z$500,MATCH(resource!$CC704,COD_SALES!$A$5:$A$500,0),MATCH(resource!DY$2,COD_SALES!$B$4:$Z$4,0)),"")</f>
        <v/>
      </c>
      <c r="DZ704" s="3" t="str">
        <f>IFERROR(INDEX(COD_SALES!$B$5:$Z$500,MATCH(resource!$CC704,COD_SALES!$A$5:$A$500,0),MATCH(resource!DZ$2,COD_SALES!$B$4:$Z$4,0)),"")</f>
        <v/>
      </c>
      <c r="EA704" s="3" t="str">
        <f>IFERROR(INDEX(COD_SALES!$B$5:$Z$500,MATCH(resource!$CC704,COD_SALES!$A$5:$A$500,0),MATCH(resource!EA$2,COD_SALES!$B$4:$Z$4,0)),"")</f>
        <v/>
      </c>
      <c r="EB704" s="3">
        <f t="shared" si="136"/>
        <v>0</v>
      </c>
      <c r="EW704" s="3">
        <f>IFERROR(VLOOKUP(CC704,data_pull!$AO$25:$AR$546,2,0),0)</f>
        <v>0</v>
      </c>
      <c r="EX704" s="1">
        <f>IFERROR(VLOOKUP(CC704,data_pull!$AO$25:$AR$546,4,0),0)</f>
        <v>0</v>
      </c>
    </row>
    <row r="705" spans="13:154" x14ac:dyDescent="0.25"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4">
        <f>sales_data!B704</f>
        <v>0</v>
      </c>
      <c r="AR705" s="4">
        <f>sales_data!C704</f>
        <v>0</v>
      </c>
      <c r="AS705" s="5" t="str">
        <f t="shared" si="135"/>
        <v/>
      </c>
      <c r="AT705" s="4">
        <f>sales_data!I704</f>
        <v>0</v>
      </c>
      <c r="AU705" s="4">
        <f>sales_data!W704</f>
        <v>0</v>
      </c>
      <c r="AV705" s="1">
        <f>sales_data!N704</f>
        <v>0</v>
      </c>
      <c r="AW705" s="1">
        <f>sales_data!P704</f>
        <v>0</v>
      </c>
      <c r="AX705" s="3">
        <f ca="1">IFERROR(INDEX(INDIRECT("day_wise_sales_data!$B$2:$BZ$599"),MATCH(resource!$CC705,day_wise_sales_data!$A$2:$A$500,0),MATCH(resource!AX$2,INDIRECT("day_wise_sales_data!$B$1:$BZ$1"),0)),0)</f>
        <v>0</v>
      </c>
      <c r="AY705" s="3">
        <f ca="1">IFERROR(INDEX(INDIRECT("day_wise_sales_data!$B$2:$BZ$599"),MATCH(resource!$CC705,day_wise_sales_data!$A$2:$A$500,0),MATCH(resource!AY$2,INDIRECT("day_wise_sales_data!$B$1:$BZ$1"),0)),0)</f>
        <v>0</v>
      </c>
      <c r="AZ705" s="3">
        <f ca="1">IFERROR(INDEX(INDIRECT("day_wise_sales_data!$B$2:$BZ$599"),MATCH(resource!$CC705,day_wise_sales_data!$A$2:$A$500,0),MATCH(resource!AZ$2,INDIRECT("day_wise_sales_data!$B$1:$BZ$1"),0)),0)</f>
        <v>0</v>
      </c>
      <c r="BA705" s="3">
        <f ca="1">IFERROR(INDEX(INDIRECT("day_wise_sales_data!$B$2:$BZ$599"),MATCH(resource!$CC705,day_wise_sales_data!$A$2:$A$500,0),MATCH(resource!BA$2,INDIRECT("day_wise_sales_data!$B$1:$BZ$1"),0)),0)</f>
        <v>0</v>
      </c>
      <c r="BB705" s="3">
        <f ca="1">IFERROR(INDEX(INDIRECT("day_wise_sales_data!$B$2:$BZ$599"),MATCH(resource!$CC705,day_wise_sales_data!$A$2:$A$500,0),MATCH(resource!BB$2,INDIRECT("day_wise_sales_data!$B$1:$BZ$1"),0)),0)</f>
        <v>0</v>
      </c>
      <c r="BC705" s="3">
        <f ca="1">IFERROR(INDEX(INDIRECT("day_wise_sales_data!$B$2:$BZ$599"),MATCH(resource!$CC705,day_wise_sales_data!$A$2:$A$500,0),MATCH(resource!BC$2,INDIRECT("day_wise_sales_data!$B$1:$BZ$1"),0)),0)</f>
        <v>0</v>
      </c>
      <c r="BD705" s="3">
        <f ca="1">IFERROR(INDEX(INDIRECT("day_wise_sales_data!$B$2:$BZ$599"),MATCH(resource!$CC705,day_wise_sales_data!$A$2:$A$500,0),MATCH(resource!BD$2,INDIRECT("day_wise_sales_data!$B$1:$BZ$1"),0)),0)</f>
        <v>0</v>
      </c>
      <c r="BE705" s="3">
        <f ca="1">IFERROR(INDEX(INDIRECT("day_wise_sales_data!$B$2:$BZ$599"),MATCH(resource!$CC705,day_wise_sales_data!$A$2:$A$500,0),MATCH(resource!BE$2,INDIRECT("day_wise_sales_data!$B$1:$BZ$1"),0)),0)</f>
        <v>0</v>
      </c>
      <c r="BF705" s="3">
        <f ca="1">IFERROR(INDEX(INDIRECT("day_wise_sales_data!$B$2:$BZ$599"),MATCH(resource!$CC705,day_wise_sales_data!$A$2:$A$500,0),MATCH(resource!BF$2,INDIRECT("day_wise_sales_data!$B$1:$BZ$1"),0)),0)</f>
        <v>0</v>
      </c>
      <c r="BG705" s="3">
        <f ca="1">IFERROR(INDEX(INDIRECT("day_wise_sales_data!$B$2:$BZ$599"),MATCH(resource!$CC705,day_wise_sales_data!$A$2:$A$500,0),MATCH(resource!BG$2,INDIRECT("day_wise_sales_data!$B$1:$BZ$1"),0)),0)</f>
        <v>0</v>
      </c>
      <c r="BH705" s="3">
        <f ca="1">IFERROR(INDEX(INDIRECT("day_wise_sales_data!$B$2:$BZ$599"),MATCH(resource!$CC705,day_wise_sales_data!$A$2:$A$500,0),MATCH(resource!BH$2,INDIRECT("day_wise_sales_data!$B$1:$BZ$1"),0)),0)</f>
        <v>0</v>
      </c>
      <c r="BI705" s="3">
        <f ca="1">IFERROR(INDEX(INDIRECT("day_wise_sales_data!$B$2:$BZ$599"),MATCH(resource!$CC705,day_wise_sales_data!$A$2:$A$500,0),MATCH(resource!BI$2,INDIRECT("day_wise_sales_data!$B$1:$BZ$1"),0)),0)</f>
        <v>0</v>
      </c>
      <c r="BJ705" s="3">
        <f ca="1">IFERROR(INDEX(INDIRECT("day_wise_sales_data!$B$2:$BZ$599"),MATCH(resource!$CC705,day_wise_sales_data!$A$2:$A$500,0),MATCH(resource!BJ$2,INDIRECT("day_wise_sales_data!$B$1:$BZ$1"),0)),0)</f>
        <v>0</v>
      </c>
      <c r="BK705" s="3">
        <f ca="1">IFERROR(INDEX(INDIRECT("day_wise_sales_data!$B$2:$BZ$599"),MATCH(resource!$CC705,day_wise_sales_data!$A$2:$A$500,0),MATCH(resource!BK$2,INDIRECT("day_wise_sales_data!$B$1:$BZ$1"),0)),0)</f>
        <v>0</v>
      </c>
      <c r="BL705" s="3">
        <f ca="1">IFERROR(INDEX(INDIRECT("day_wise_sales_data!$B$2:$BZ$599"),MATCH(resource!$CC705,day_wise_sales_data!$A$2:$A$500,0),MATCH(resource!BL$2,INDIRECT("day_wise_sales_data!$B$1:$BZ$1"),0)),0)</f>
        <v>0</v>
      </c>
      <c r="BM705" s="3">
        <f ca="1">IFERROR(INDEX(INDIRECT("day_wise_sales_data!$B$2:$BZ$599"),MATCH(resource!$CC705,day_wise_sales_data!$A$2:$A$500,0),MATCH(resource!BM$2,INDIRECT("day_wise_sales_data!$B$1:$BZ$1"),0)),0)</f>
        <v>0</v>
      </c>
      <c r="BN705" s="3">
        <f ca="1">IFERROR(INDEX(INDIRECT("day_wise_sales_data!$B$2:$BZ$599"),MATCH(resource!$CC705,day_wise_sales_data!$A$2:$A$500,0),MATCH(resource!BN$2,INDIRECT("day_wise_sales_data!$B$1:$BZ$1"),0)),0)</f>
        <v>0</v>
      </c>
      <c r="BO705" s="3">
        <f ca="1">IFERROR(INDEX(INDIRECT("day_wise_sales_data!$B$2:$BZ$599"),MATCH(resource!$CC705,day_wise_sales_data!$A$2:$A$500,0),MATCH(resource!BO$2,INDIRECT("day_wise_sales_data!$B$1:$BZ$1"),0)),0)</f>
        <v>0</v>
      </c>
      <c r="BP705" s="3">
        <f ca="1">IFERROR(INDEX(INDIRECT("day_wise_sales_data!$B$2:$BZ$599"),MATCH(resource!$CC705,day_wise_sales_data!$A$2:$A$500,0),MATCH(resource!BP$2,INDIRECT("day_wise_sales_data!$B$1:$BZ$1"),0)),0)</f>
        <v>0</v>
      </c>
      <c r="BQ705" s="3">
        <f ca="1">IFERROR(INDEX(INDIRECT("day_wise_sales_data!$B$2:$BZ$599"),MATCH(resource!$CC705,day_wise_sales_data!$A$2:$A$500,0),MATCH(resource!BQ$2,INDIRECT("day_wise_sales_data!$B$1:$BZ$1"),0)),0)</f>
        <v>0</v>
      </c>
      <c r="BR705" s="3">
        <f ca="1">IFERROR(INDEX(INDIRECT("day_wise_sales_data!$B$2:$BZ$599"),MATCH(resource!$CC705,day_wise_sales_data!$A$2:$A$500,0),MATCH(resource!BR$2,INDIRECT("day_wise_sales_data!$B$1:$BZ$1"),0)),0)</f>
        <v>0</v>
      </c>
      <c r="BS705" s="3">
        <f ca="1">IFERROR(INDEX(INDIRECT("day_wise_sales_data!$B$2:$BZ$599"),MATCH(resource!$CC705,day_wise_sales_data!$A$2:$A$500,0),MATCH(resource!BS$2,INDIRECT("day_wise_sales_data!$B$1:$BZ$1"),0)),0)</f>
        <v>0</v>
      </c>
      <c r="BT705" s="3">
        <f ca="1">IFERROR(INDEX(INDIRECT("day_wise_sales_data!$B$2:$BZ$599"),MATCH(resource!$CC705,day_wise_sales_data!$A$2:$A$500,0),MATCH(resource!BT$2,INDIRECT("day_wise_sales_data!$B$1:$BZ$1"),0)),0)</f>
        <v>0</v>
      </c>
      <c r="BU705" s="3">
        <f ca="1">IFERROR(INDEX(INDIRECT("day_wise_sales_data!$B$2:$BZ$599"),MATCH(resource!$CC705,day_wise_sales_data!$A$2:$A$500,0),MATCH(resource!BU$2,INDIRECT("day_wise_sales_data!$B$1:$BZ$1"),0)),0)</f>
        <v>0</v>
      </c>
      <c r="BV705" s="3">
        <f ca="1">IFERROR(INDEX(INDIRECT("day_wise_sales_data!$B$2:$BZ$599"),MATCH(resource!$CC705,day_wise_sales_data!$A$2:$A$500,0),MATCH(resource!BV$2,INDIRECT("day_wise_sales_data!$B$1:$BZ$1"),0)),0)</f>
        <v>0</v>
      </c>
      <c r="BW705" s="3">
        <f ca="1">IFERROR(INDEX(INDIRECT("day_wise_sales_data!$B$2:$BZ$599"),MATCH(resource!$CC705,day_wise_sales_data!$A$2:$A$500,0),MATCH(resource!BW$2,INDIRECT("day_wise_sales_data!$B$1:$BZ$1"),0)),0)</f>
        <v>0</v>
      </c>
      <c r="BX705" s="3">
        <f ca="1">IFERROR(INDEX(INDIRECT("day_wise_sales_data!$B$2:$BZ$599"),MATCH(resource!$CC705,day_wise_sales_data!$A$2:$A$500,0),MATCH(resource!BX$2,INDIRECT("day_wise_sales_data!$B$1:$BZ$1"),0)),0)</f>
        <v>0</v>
      </c>
      <c r="BY705" s="3">
        <f ca="1">IFERROR(INDEX(INDIRECT("day_wise_sales_data!$B$2:$BZ$599"),MATCH(resource!$CC705,day_wise_sales_data!$A$2:$A$500,0),MATCH(resource!BY$2,INDIRECT("day_wise_sales_data!$B$1:$BZ$1"),0)),0)</f>
        <v>0</v>
      </c>
      <c r="BZ705" s="3">
        <f ca="1">IFERROR(INDEX(INDIRECT("day_wise_sales_data!$B$2:$BZ$599"),MATCH(resource!$CC705,day_wise_sales_data!$A$2:$A$500,0),MATCH(resource!BZ$2,INDIRECT("day_wise_sales_data!$B$1:$BZ$1"),0)),0)</f>
        <v>0</v>
      </c>
      <c r="CA705" s="3">
        <f ca="1">IFERROR(INDEX(INDIRECT("day_wise_sales_data!$B$2:$BZ$599"),MATCH(resource!$CC705,day_wise_sales_data!$A$2:$A$500,0),MATCH(resource!CA$2,INDIRECT("day_wise_sales_data!$B$1:$BZ$1"),0)),0)</f>
        <v>0</v>
      </c>
      <c r="CC705" s="4">
        <f>sales_data!H704</f>
        <v>0</v>
      </c>
      <c r="CD705" s="1">
        <v>703</v>
      </c>
      <c r="CE705" s="1" t="str">
        <f>IF(AQ705=report!$AQ$3,resource!CD705,"")</f>
        <v/>
      </c>
      <c r="CF705" s="5" t="str">
        <f>IFERROR(SMALL($CE$3:$CE$1001,ROWS($CE$3:CE705)),"")</f>
        <v/>
      </c>
      <c r="CH705">
        <f>IFERROR(VLOOKUP($CC705,data_pull!$E$22:$G$700,2,0),0)</f>
        <v>0</v>
      </c>
      <c r="DK705" s="3" t="str">
        <f>IFERROR(INDEX(COD_SALES!$B$5:$Z$500,MATCH(resource!$CC705,COD_SALES!$A$5:$A$500,0),MATCH(resource!DK$2,COD_SALES!$B$4:$Z$4,0)),"")</f>
        <v/>
      </c>
      <c r="DL705" s="3" t="str">
        <f>IFERROR(INDEX(COD_SALES!$B$5:$Z$500,MATCH(resource!$CC705,COD_SALES!$A$5:$A$500,0),MATCH(resource!DL$2,COD_SALES!$B$4:$Z$4,0)),"")</f>
        <v/>
      </c>
      <c r="DM705" s="3" t="str">
        <f>IFERROR(INDEX(COD_SALES!$B$5:$Z$500,MATCH(resource!$CC705,COD_SALES!$A$5:$A$500,0),MATCH(resource!DM$2,COD_SALES!$B$4:$Z$4,0)),"")</f>
        <v/>
      </c>
      <c r="DN705" s="3" t="str">
        <f>IFERROR(INDEX(COD_SALES!$B$5:$Z$500,MATCH(resource!$CC705,COD_SALES!$A$5:$A$500,0),MATCH(resource!DN$2,COD_SALES!$B$4:$Z$4,0)),"")</f>
        <v/>
      </c>
      <c r="DO705" s="3" t="str">
        <f>IFERROR(INDEX(COD_SALES!$B$5:$Z$500,MATCH(resource!$CC705,COD_SALES!$A$5:$A$500,0),MATCH(resource!DO$2,COD_SALES!$B$4:$Z$4,0)),"")</f>
        <v/>
      </c>
      <c r="DP705" s="3" t="str">
        <f>IFERROR(INDEX(COD_SALES!$B$5:$Z$500,MATCH(resource!$CC705,COD_SALES!$A$5:$A$500,0),MATCH(resource!DP$2,COD_SALES!$B$4:$Z$4,0)),"")</f>
        <v/>
      </c>
      <c r="DQ705" s="3" t="str">
        <f>IFERROR(INDEX(COD_SALES!$B$5:$Z$500,MATCH(resource!$CC705,COD_SALES!$A$5:$A$500,0),MATCH(resource!DQ$2,COD_SALES!$B$4:$Z$4,0)),"")</f>
        <v/>
      </c>
      <c r="DR705" s="3" t="str">
        <f>IFERROR(INDEX(COD_SALES!$B$5:$Z$500,MATCH(resource!$CC705,COD_SALES!$A$5:$A$500,0),MATCH(resource!DR$2,COD_SALES!$B$4:$Z$4,0)),"")</f>
        <v/>
      </c>
      <c r="DS705" s="3" t="str">
        <f>IFERROR(INDEX(COD_SALES!$B$5:$Z$500,MATCH(resource!$CC705,COD_SALES!$A$5:$A$500,0),MATCH(resource!DS$2,COD_SALES!$B$4:$Z$4,0)),"")</f>
        <v/>
      </c>
      <c r="DT705" s="3" t="str">
        <f>IFERROR(INDEX(COD_SALES!$B$5:$Z$500,MATCH(resource!$CC705,COD_SALES!$A$5:$A$500,0),MATCH(resource!DT$2,COD_SALES!$B$4:$Z$4,0)),"")</f>
        <v/>
      </c>
      <c r="DU705" s="3" t="str">
        <f>IFERROR(INDEX(COD_SALES!$B$5:$Z$500,MATCH(resource!$CC705,COD_SALES!$A$5:$A$500,0),MATCH(resource!DU$2,COD_SALES!$B$4:$Z$4,0)),"")</f>
        <v/>
      </c>
      <c r="DV705" s="3" t="str">
        <f>IFERROR(INDEX(COD_SALES!$B$5:$Z$500,MATCH(resource!$CC705,COD_SALES!$A$5:$A$500,0),MATCH(resource!DV$2,COD_SALES!$B$4:$Z$4,0)),"")</f>
        <v/>
      </c>
      <c r="DW705" s="3" t="str">
        <f>IFERROR(INDEX(COD_SALES!$B$5:$Z$500,MATCH(resource!$CC705,COD_SALES!$A$5:$A$500,0),MATCH(resource!DW$2,COD_SALES!$B$4:$Z$4,0)),"")</f>
        <v/>
      </c>
      <c r="DX705" s="3" t="str">
        <f>IFERROR(INDEX(COD_SALES!$B$5:$Z$500,MATCH(resource!$CC705,COD_SALES!$A$5:$A$500,0),MATCH(resource!DX$2,COD_SALES!$B$4:$Z$4,0)),"")</f>
        <v/>
      </c>
      <c r="DY705" s="3" t="str">
        <f>IFERROR(INDEX(COD_SALES!$B$5:$Z$500,MATCH(resource!$CC705,COD_SALES!$A$5:$A$500,0),MATCH(resource!DY$2,COD_SALES!$B$4:$Z$4,0)),"")</f>
        <v/>
      </c>
      <c r="DZ705" s="3" t="str">
        <f>IFERROR(INDEX(COD_SALES!$B$5:$Z$500,MATCH(resource!$CC705,COD_SALES!$A$5:$A$500,0),MATCH(resource!DZ$2,COD_SALES!$B$4:$Z$4,0)),"")</f>
        <v/>
      </c>
      <c r="EA705" s="3" t="str">
        <f>IFERROR(INDEX(COD_SALES!$B$5:$Z$500,MATCH(resource!$CC705,COD_SALES!$A$5:$A$500,0),MATCH(resource!EA$2,COD_SALES!$B$4:$Z$4,0)),"")</f>
        <v/>
      </c>
      <c r="EB705" s="3">
        <f t="shared" si="136"/>
        <v>0</v>
      </c>
      <c r="EW705" s="3">
        <f>IFERROR(VLOOKUP(CC705,data_pull!$AO$25:$AR$546,2,0),0)</f>
        <v>0</v>
      </c>
      <c r="EX705" s="1">
        <f>IFERROR(VLOOKUP(CC705,data_pull!$AO$25:$AR$546,4,0),0)</f>
        <v>0</v>
      </c>
    </row>
    <row r="706" spans="13:154" x14ac:dyDescent="0.25"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4">
        <f>sales_data!B705</f>
        <v>0</v>
      </c>
      <c r="AR706" s="4">
        <f>sales_data!C705</f>
        <v>0</v>
      </c>
      <c r="AS706" s="5" t="str">
        <f t="shared" si="135"/>
        <v/>
      </c>
      <c r="AT706" s="4">
        <f>sales_data!I705</f>
        <v>0</v>
      </c>
      <c r="AU706" s="4">
        <f>sales_data!W705</f>
        <v>0</v>
      </c>
      <c r="AV706" s="1">
        <f>sales_data!N705</f>
        <v>0</v>
      </c>
      <c r="AW706" s="1">
        <f>sales_data!P705</f>
        <v>0</v>
      </c>
      <c r="AX706" s="3">
        <f ca="1">IFERROR(INDEX(INDIRECT("day_wise_sales_data!$B$2:$BZ$599"),MATCH(resource!$CC706,day_wise_sales_data!$A$2:$A$500,0),MATCH(resource!AX$2,INDIRECT("day_wise_sales_data!$B$1:$BZ$1"),0)),0)</f>
        <v>0</v>
      </c>
      <c r="AY706" s="3">
        <f ca="1">IFERROR(INDEX(INDIRECT("day_wise_sales_data!$B$2:$BZ$599"),MATCH(resource!$CC706,day_wise_sales_data!$A$2:$A$500,0),MATCH(resource!AY$2,INDIRECT("day_wise_sales_data!$B$1:$BZ$1"),0)),0)</f>
        <v>0</v>
      </c>
      <c r="AZ706" s="3">
        <f ca="1">IFERROR(INDEX(INDIRECT("day_wise_sales_data!$B$2:$BZ$599"),MATCH(resource!$CC706,day_wise_sales_data!$A$2:$A$500,0),MATCH(resource!AZ$2,INDIRECT("day_wise_sales_data!$B$1:$BZ$1"),0)),0)</f>
        <v>0</v>
      </c>
      <c r="BA706" s="3">
        <f ca="1">IFERROR(INDEX(INDIRECT("day_wise_sales_data!$B$2:$BZ$599"),MATCH(resource!$CC706,day_wise_sales_data!$A$2:$A$500,0),MATCH(resource!BA$2,INDIRECT("day_wise_sales_data!$B$1:$BZ$1"),0)),0)</f>
        <v>0</v>
      </c>
      <c r="BB706" s="3">
        <f ca="1">IFERROR(INDEX(INDIRECT("day_wise_sales_data!$B$2:$BZ$599"),MATCH(resource!$CC706,day_wise_sales_data!$A$2:$A$500,0),MATCH(resource!BB$2,INDIRECT("day_wise_sales_data!$B$1:$BZ$1"),0)),0)</f>
        <v>0</v>
      </c>
      <c r="BC706" s="3">
        <f ca="1">IFERROR(INDEX(INDIRECT("day_wise_sales_data!$B$2:$BZ$599"),MATCH(resource!$CC706,day_wise_sales_data!$A$2:$A$500,0),MATCH(resource!BC$2,INDIRECT("day_wise_sales_data!$B$1:$BZ$1"),0)),0)</f>
        <v>0</v>
      </c>
      <c r="BD706" s="3">
        <f ca="1">IFERROR(INDEX(INDIRECT("day_wise_sales_data!$B$2:$BZ$599"),MATCH(resource!$CC706,day_wise_sales_data!$A$2:$A$500,0),MATCH(resource!BD$2,INDIRECT("day_wise_sales_data!$B$1:$BZ$1"),0)),0)</f>
        <v>0</v>
      </c>
      <c r="BE706" s="3">
        <f ca="1">IFERROR(INDEX(INDIRECT("day_wise_sales_data!$B$2:$BZ$599"),MATCH(resource!$CC706,day_wise_sales_data!$A$2:$A$500,0),MATCH(resource!BE$2,INDIRECT("day_wise_sales_data!$B$1:$BZ$1"),0)),0)</f>
        <v>0</v>
      </c>
      <c r="BF706" s="3">
        <f ca="1">IFERROR(INDEX(INDIRECT("day_wise_sales_data!$B$2:$BZ$599"),MATCH(resource!$CC706,day_wise_sales_data!$A$2:$A$500,0),MATCH(resource!BF$2,INDIRECT("day_wise_sales_data!$B$1:$BZ$1"),0)),0)</f>
        <v>0</v>
      </c>
      <c r="BG706" s="3">
        <f ca="1">IFERROR(INDEX(INDIRECT("day_wise_sales_data!$B$2:$BZ$599"),MATCH(resource!$CC706,day_wise_sales_data!$A$2:$A$500,0),MATCH(resource!BG$2,INDIRECT("day_wise_sales_data!$B$1:$BZ$1"),0)),0)</f>
        <v>0</v>
      </c>
      <c r="BH706" s="3">
        <f ca="1">IFERROR(INDEX(INDIRECT("day_wise_sales_data!$B$2:$BZ$599"),MATCH(resource!$CC706,day_wise_sales_data!$A$2:$A$500,0),MATCH(resource!BH$2,INDIRECT("day_wise_sales_data!$B$1:$BZ$1"),0)),0)</f>
        <v>0</v>
      </c>
      <c r="BI706" s="3">
        <f ca="1">IFERROR(INDEX(INDIRECT("day_wise_sales_data!$B$2:$BZ$599"),MATCH(resource!$CC706,day_wise_sales_data!$A$2:$A$500,0),MATCH(resource!BI$2,INDIRECT("day_wise_sales_data!$B$1:$BZ$1"),0)),0)</f>
        <v>0</v>
      </c>
      <c r="BJ706" s="3">
        <f ca="1">IFERROR(INDEX(INDIRECT("day_wise_sales_data!$B$2:$BZ$599"),MATCH(resource!$CC706,day_wise_sales_data!$A$2:$A$500,0),MATCH(resource!BJ$2,INDIRECT("day_wise_sales_data!$B$1:$BZ$1"),0)),0)</f>
        <v>0</v>
      </c>
      <c r="BK706" s="3">
        <f ca="1">IFERROR(INDEX(INDIRECT("day_wise_sales_data!$B$2:$BZ$599"),MATCH(resource!$CC706,day_wise_sales_data!$A$2:$A$500,0),MATCH(resource!BK$2,INDIRECT("day_wise_sales_data!$B$1:$BZ$1"),0)),0)</f>
        <v>0</v>
      </c>
      <c r="BL706" s="3">
        <f ca="1">IFERROR(INDEX(INDIRECT("day_wise_sales_data!$B$2:$BZ$599"),MATCH(resource!$CC706,day_wise_sales_data!$A$2:$A$500,0),MATCH(resource!BL$2,INDIRECT("day_wise_sales_data!$B$1:$BZ$1"),0)),0)</f>
        <v>0</v>
      </c>
      <c r="BM706" s="3">
        <f ca="1">IFERROR(INDEX(INDIRECT("day_wise_sales_data!$B$2:$BZ$599"),MATCH(resource!$CC706,day_wise_sales_data!$A$2:$A$500,0),MATCH(resource!BM$2,INDIRECT("day_wise_sales_data!$B$1:$BZ$1"),0)),0)</f>
        <v>0</v>
      </c>
      <c r="BN706" s="3">
        <f ca="1">IFERROR(INDEX(INDIRECT("day_wise_sales_data!$B$2:$BZ$599"),MATCH(resource!$CC706,day_wise_sales_data!$A$2:$A$500,0),MATCH(resource!BN$2,INDIRECT("day_wise_sales_data!$B$1:$BZ$1"),0)),0)</f>
        <v>0</v>
      </c>
      <c r="BO706" s="3">
        <f ca="1">IFERROR(INDEX(INDIRECT("day_wise_sales_data!$B$2:$BZ$599"),MATCH(resource!$CC706,day_wise_sales_data!$A$2:$A$500,0),MATCH(resource!BO$2,INDIRECT("day_wise_sales_data!$B$1:$BZ$1"),0)),0)</f>
        <v>0</v>
      </c>
      <c r="BP706" s="3">
        <f ca="1">IFERROR(INDEX(INDIRECT("day_wise_sales_data!$B$2:$BZ$599"),MATCH(resource!$CC706,day_wise_sales_data!$A$2:$A$500,0),MATCH(resource!BP$2,INDIRECT("day_wise_sales_data!$B$1:$BZ$1"),0)),0)</f>
        <v>0</v>
      </c>
      <c r="BQ706" s="3">
        <f ca="1">IFERROR(INDEX(INDIRECT("day_wise_sales_data!$B$2:$BZ$599"),MATCH(resource!$CC706,day_wise_sales_data!$A$2:$A$500,0),MATCH(resource!BQ$2,INDIRECT("day_wise_sales_data!$B$1:$BZ$1"),0)),0)</f>
        <v>0</v>
      </c>
      <c r="BR706" s="3">
        <f ca="1">IFERROR(INDEX(INDIRECT("day_wise_sales_data!$B$2:$BZ$599"),MATCH(resource!$CC706,day_wise_sales_data!$A$2:$A$500,0),MATCH(resource!BR$2,INDIRECT("day_wise_sales_data!$B$1:$BZ$1"),0)),0)</f>
        <v>0</v>
      </c>
      <c r="BS706" s="3">
        <f ca="1">IFERROR(INDEX(INDIRECT("day_wise_sales_data!$B$2:$BZ$599"),MATCH(resource!$CC706,day_wise_sales_data!$A$2:$A$500,0),MATCH(resource!BS$2,INDIRECT("day_wise_sales_data!$B$1:$BZ$1"),0)),0)</f>
        <v>0</v>
      </c>
      <c r="BT706" s="3">
        <f ca="1">IFERROR(INDEX(INDIRECT("day_wise_sales_data!$B$2:$BZ$599"),MATCH(resource!$CC706,day_wise_sales_data!$A$2:$A$500,0),MATCH(resource!BT$2,INDIRECT("day_wise_sales_data!$B$1:$BZ$1"),0)),0)</f>
        <v>0</v>
      </c>
      <c r="BU706" s="3">
        <f ca="1">IFERROR(INDEX(INDIRECT("day_wise_sales_data!$B$2:$BZ$599"),MATCH(resource!$CC706,day_wise_sales_data!$A$2:$A$500,0),MATCH(resource!BU$2,INDIRECT("day_wise_sales_data!$B$1:$BZ$1"),0)),0)</f>
        <v>0</v>
      </c>
      <c r="BV706" s="3">
        <f ca="1">IFERROR(INDEX(INDIRECT("day_wise_sales_data!$B$2:$BZ$599"),MATCH(resource!$CC706,day_wise_sales_data!$A$2:$A$500,0),MATCH(resource!BV$2,INDIRECT("day_wise_sales_data!$B$1:$BZ$1"),0)),0)</f>
        <v>0</v>
      </c>
      <c r="BW706" s="3">
        <f ca="1">IFERROR(INDEX(INDIRECT("day_wise_sales_data!$B$2:$BZ$599"),MATCH(resource!$CC706,day_wise_sales_data!$A$2:$A$500,0),MATCH(resource!BW$2,INDIRECT("day_wise_sales_data!$B$1:$BZ$1"),0)),0)</f>
        <v>0</v>
      </c>
      <c r="BX706" s="3">
        <f ca="1">IFERROR(INDEX(INDIRECT("day_wise_sales_data!$B$2:$BZ$599"),MATCH(resource!$CC706,day_wise_sales_data!$A$2:$A$500,0),MATCH(resource!BX$2,INDIRECT("day_wise_sales_data!$B$1:$BZ$1"),0)),0)</f>
        <v>0</v>
      </c>
      <c r="BY706" s="3">
        <f ca="1">IFERROR(INDEX(INDIRECT("day_wise_sales_data!$B$2:$BZ$599"),MATCH(resource!$CC706,day_wise_sales_data!$A$2:$A$500,0),MATCH(resource!BY$2,INDIRECT("day_wise_sales_data!$B$1:$BZ$1"),0)),0)</f>
        <v>0</v>
      </c>
      <c r="BZ706" s="3">
        <f ca="1">IFERROR(INDEX(INDIRECT("day_wise_sales_data!$B$2:$BZ$599"),MATCH(resource!$CC706,day_wise_sales_data!$A$2:$A$500,0),MATCH(resource!BZ$2,INDIRECT("day_wise_sales_data!$B$1:$BZ$1"),0)),0)</f>
        <v>0</v>
      </c>
      <c r="CA706" s="3">
        <f ca="1">IFERROR(INDEX(INDIRECT("day_wise_sales_data!$B$2:$BZ$599"),MATCH(resource!$CC706,day_wise_sales_data!$A$2:$A$500,0),MATCH(resource!CA$2,INDIRECT("day_wise_sales_data!$B$1:$BZ$1"),0)),0)</f>
        <v>0</v>
      </c>
      <c r="CC706" s="4">
        <f>sales_data!H705</f>
        <v>0</v>
      </c>
      <c r="CD706" s="1">
        <v>704</v>
      </c>
      <c r="CE706" s="1" t="str">
        <f>IF(AQ706=report!$AQ$3,resource!CD706,"")</f>
        <v/>
      </c>
      <c r="CF706" s="5" t="str">
        <f>IFERROR(SMALL($CE$3:$CE$1001,ROWS($CE$3:CE706)),"")</f>
        <v/>
      </c>
      <c r="CH706">
        <f>IFERROR(VLOOKUP($CC706,data_pull!$E$22:$G$700,2,0),0)</f>
        <v>0</v>
      </c>
      <c r="DK706" s="3" t="str">
        <f>IFERROR(INDEX(COD_SALES!$B$5:$Z$500,MATCH(resource!$CC706,COD_SALES!$A$5:$A$500,0),MATCH(resource!DK$2,COD_SALES!$B$4:$Z$4,0)),"")</f>
        <v/>
      </c>
      <c r="DL706" s="3" t="str">
        <f>IFERROR(INDEX(COD_SALES!$B$5:$Z$500,MATCH(resource!$CC706,COD_SALES!$A$5:$A$500,0),MATCH(resource!DL$2,COD_SALES!$B$4:$Z$4,0)),"")</f>
        <v/>
      </c>
      <c r="DM706" s="3" t="str">
        <f>IFERROR(INDEX(COD_SALES!$B$5:$Z$500,MATCH(resource!$CC706,COD_SALES!$A$5:$A$500,0),MATCH(resource!DM$2,COD_SALES!$B$4:$Z$4,0)),"")</f>
        <v/>
      </c>
      <c r="DN706" s="3" t="str">
        <f>IFERROR(INDEX(COD_SALES!$B$5:$Z$500,MATCH(resource!$CC706,COD_SALES!$A$5:$A$500,0),MATCH(resource!DN$2,COD_SALES!$B$4:$Z$4,0)),"")</f>
        <v/>
      </c>
      <c r="DO706" s="3" t="str">
        <f>IFERROR(INDEX(COD_SALES!$B$5:$Z$500,MATCH(resource!$CC706,COD_SALES!$A$5:$A$500,0),MATCH(resource!DO$2,COD_SALES!$B$4:$Z$4,0)),"")</f>
        <v/>
      </c>
      <c r="DP706" s="3" t="str">
        <f>IFERROR(INDEX(COD_SALES!$B$5:$Z$500,MATCH(resource!$CC706,COD_SALES!$A$5:$A$500,0),MATCH(resource!DP$2,COD_SALES!$B$4:$Z$4,0)),"")</f>
        <v/>
      </c>
      <c r="DQ706" s="3" t="str">
        <f>IFERROR(INDEX(COD_SALES!$B$5:$Z$500,MATCH(resource!$CC706,COD_SALES!$A$5:$A$500,0),MATCH(resource!DQ$2,COD_SALES!$B$4:$Z$4,0)),"")</f>
        <v/>
      </c>
      <c r="DR706" s="3" t="str">
        <f>IFERROR(INDEX(COD_SALES!$B$5:$Z$500,MATCH(resource!$CC706,COD_SALES!$A$5:$A$500,0),MATCH(resource!DR$2,COD_SALES!$B$4:$Z$4,0)),"")</f>
        <v/>
      </c>
      <c r="DS706" s="3" t="str">
        <f>IFERROR(INDEX(COD_SALES!$B$5:$Z$500,MATCH(resource!$CC706,COD_SALES!$A$5:$A$500,0),MATCH(resource!DS$2,COD_SALES!$B$4:$Z$4,0)),"")</f>
        <v/>
      </c>
      <c r="DT706" s="3" t="str">
        <f>IFERROR(INDEX(COD_SALES!$B$5:$Z$500,MATCH(resource!$CC706,COD_SALES!$A$5:$A$500,0),MATCH(resource!DT$2,COD_SALES!$B$4:$Z$4,0)),"")</f>
        <v/>
      </c>
      <c r="DU706" s="3" t="str">
        <f>IFERROR(INDEX(COD_SALES!$B$5:$Z$500,MATCH(resource!$CC706,COD_SALES!$A$5:$A$500,0),MATCH(resource!DU$2,COD_SALES!$B$4:$Z$4,0)),"")</f>
        <v/>
      </c>
      <c r="DV706" s="3" t="str">
        <f>IFERROR(INDEX(COD_SALES!$B$5:$Z$500,MATCH(resource!$CC706,COD_SALES!$A$5:$A$500,0),MATCH(resource!DV$2,COD_SALES!$B$4:$Z$4,0)),"")</f>
        <v/>
      </c>
      <c r="DW706" s="3" t="str">
        <f>IFERROR(INDEX(COD_SALES!$B$5:$Z$500,MATCH(resource!$CC706,COD_SALES!$A$5:$A$500,0),MATCH(resource!DW$2,COD_SALES!$B$4:$Z$4,0)),"")</f>
        <v/>
      </c>
      <c r="DX706" s="3" t="str">
        <f>IFERROR(INDEX(COD_SALES!$B$5:$Z$500,MATCH(resource!$CC706,COD_SALES!$A$5:$A$500,0),MATCH(resource!DX$2,COD_SALES!$B$4:$Z$4,0)),"")</f>
        <v/>
      </c>
      <c r="DY706" s="3" t="str">
        <f>IFERROR(INDEX(COD_SALES!$B$5:$Z$500,MATCH(resource!$CC706,COD_SALES!$A$5:$A$500,0),MATCH(resource!DY$2,COD_SALES!$B$4:$Z$4,0)),"")</f>
        <v/>
      </c>
      <c r="DZ706" s="3" t="str">
        <f>IFERROR(INDEX(COD_SALES!$B$5:$Z$500,MATCH(resource!$CC706,COD_SALES!$A$5:$A$500,0),MATCH(resource!DZ$2,COD_SALES!$B$4:$Z$4,0)),"")</f>
        <v/>
      </c>
      <c r="EA706" s="3" t="str">
        <f>IFERROR(INDEX(COD_SALES!$B$5:$Z$500,MATCH(resource!$CC706,COD_SALES!$A$5:$A$500,0),MATCH(resource!EA$2,COD_SALES!$B$4:$Z$4,0)),"")</f>
        <v/>
      </c>
      <c r="EB706" s="3">
        <f t="shared" si="136"/>
        <v>0</v>
      </c>
      <c r="EW706" s="3">
        <f>IFERROR(VLOOKUP(CC706,data_pull!$AO$25:$AR$546,2,0),0)</f>
        <v>0</v>
      </c>
      <c r="EX706" s="1">
        <f>IFERROR(VLOOKUP(CC706,data_pull!$AO$25:$AR$546,4,0),0)</f>
        <v>0</v>
      </c>
    </row>
    <row r="707" spans="13:154" x14ac:dyDescent="0.25"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4">
        <f>sales_data!B706</f>
        <v>0</v>
      </c>
      <c r="AR707" s="4">
        <f>sales_data!C706</f>
        <v>0</v>
      </c>
      <c r="AS707" s="5" t="str">
        <f t="shared" si="135"/>
        <v/>
      </c>
      <c r="AT707" s="4">
        <f>sales_data!I706</f>
        <v>0</v>
      </c>
      <c r="AU707" s="4">
        <f>sales_data!W706</f>
        <v>0</v>
      </c>
      <c r="AV707" s="1">
        <f>sales_data!N706</f>
        <v>0</v>
      </c>
      <c r="AW707" s="1">
        <f>sales_data!P706</f>
        <v>0</v>
      </c>
      <c r="AX707" s="3">
        <f ca="1">IFERROR(INDEX(INDIRECT("day_wise_sales_data!$B$2:$BZ$599"),MATCH(resource!$CC707,day_wise_sales_data!$A$2:$A$500,0),MATCH(resource!AX$2,INDIRECT("day_wise_sales_data!$B$1:$BZ$1"),0)),0)</f>
        <v>0</v>
      </c>
      <c r="AY707" s="3">
        <f ca="1">IFERROR(INDEX(INDIRECT("day_wise_sales_data!$B$2:$BZ$599"),MATCH(resource!$CC707,day_wise_sales_data!$A$2:$A$500,0),MATCH(resource!AY$2,INDIRECT("day_wise_sales_data!$B$1:$BZ$1"),0)),0)</f>
        <v>0</v>
      </c>
      <c r="AZ707" s="3">
        <f ca="1">IFERROR(INDEX(INDIRECT("day_wise_sales_data!$B$2:$BZ$599"),MATCH(resource!$CC707,day_wise_sales_data!$A$2:$A$500,0),MATCH(resource!AZ$2,INDIRECT("day_wise_sales_data!$B$1:$BZ$1"),0)),0)</f>
        <v>0</v>
      </c>
      <c r="BA707" s="3">
        <f ca="1">IFERROR(INDEX(INDIRECT("day_wise_sales_data!$B$2:$BZ$599"),MATCH(resource!$CC707,day_wise_sales_data!$A$2:$A$500,0),MATCH(resource!BA$2,INDIRECT("day_wise_sales_data!$B$1:$BZ$1"),0)),0)</f>
        <v>0</v>
      </c>
      <c r="BB707" s="3">
        <f ca="1">IFERROR(INDEX(INDIRECT("day_wise_sales_data!$B$2:$BZ$599"),MATCH(resource!$CC707,day_wise_sales_data!$A$2:$A$500,0),MATCH(resource!BB$2,INDIRECT("day_wise_sales_data!$B$1:$BZ$1"),0)),0)</f>
        <v>0</v>
      </c>
      <c r="BC707" s="3">
        <f ca="1">IFERROR(INDEX(INDIRECT("day_wise_sales_data!$B$2:$BZ$599"),MATCH(resource!$CC707,day_wise_sales_data!$A$2:$A$500,0),MATCH(resource!BC$2,INDIRECT("day_wise_sales_data!$B$1:$BZ$1"),0)),0)</f>
        <v>0</v>
      </c>
      <c r="BD707" s="3">
        <f ca="1">IFERROR(INDEX(INDIRECT("day_wise_sales_data!$B$2:$BZ$599"),MATCH(resource!$CC707,day_wise_sales_data!$A$2:$A$500,0),MATCH(resource!BD$2,INDIRECT("day_wise_sales_data!$B$1:$BZ$1"),0)),0)</f>
        <v>0</v>
      </c>
      <c r="BE707" s="3">
        <f ca="1">IFERROR(INDEX(INDIRECT("day_wise_sales_data!$B$2:$BZ$599"),MATCH(resource!$CC707,day_wise_sales_data!$A$2:$A$500,0),MATCH(resource!BE$2,INDIRECT("day_wise_sales_data!$B$1:$BZ$1"),0)),0)</f>
        <v>0</v>
      </c>
      <c r="BF707" s="3">
        <f ca="1">IFERROR(INDEX(INDIRECT("day_wise_sales_data!$B$2:$BZ$599"),MATCH(resource!$CC707,day_wise_sales_data!$A$2:$A$500,0),MATCH(resource!BF$2,INDIRECT("day_wise_sales_data!$B$1:$BZ$1"),0)),0)</f>
        <v>0</v>
      </c>
      <c r="BG707" s="3">
        <f ca="1">IFERROR(INDEX(INDIRECT("day_wise_sales_data!$B$2:$BZ$599"),MATCH(resource!$CC707,day_wise_sales_data!$A$2:$A$500,0),MATCH(resource!BG$2,INDIRECT("day_wise_sales_data!$B$1:$BZ$1"),0)),0)</f>
        <v>0</v>
      </c>
      <c r="BH707" s="3">
        <f ca="1">IFERROR(INDEX(INDIRECT("day_wise_sales_data!$B$2:$BZ$599"),MATCH(resource!$CC707,day_wise_sales_data!$A$2:$A$500,0),MATCH(resource!BH$2,INDIRECT("day_wise_sales_data!$B$1:$BZ$1"),0)),0)</f>
        <v>0</v>
      </c>
      <c r="BI707" s="3">
        <f ca="1">IFERROR(INDEX(INDIRECT("day_wise_sales_data!$B$2:$BZ$599"),MATCH(resource!$CC707,day_wise_sales_data!$A$2:$A$500,0),MATCH(resource!BI$2,INDIRECT("day_wise_sales_data!$B$1:$BZ$1"),0)),0)</f>
        <v>0</v>
      </c>
      <c r="BJ707" s="3">
        <f ca="1">IFERROR(INDEX(INDIRECT("day_wise_sales_data!$B$2:$BZ$599"),MATCH(resource!$CC707,day_wise_sales_data!$A$2:$A$500,0),MATCH(resource!BJ$2,INDIRECT("day_wise_sales_data!$B$1:$BZ$1"),0)),0)</f>
        <v>0</v>
      </c>
      <c r="BK707" s="3">
        <f ca="1">IFERROR(INDEX(INDIRECT("day_wise_sales_data!$B$2:$BZ$599"),MATCH(resource!$CC707,day_wise_sales_data!$A$2:$A$500,0),MATCH(resource!BK$2,INDIRECT("day_wise_sales_data!$B$1:$BZ$1"),0)),0)</f>
        <v>0</v>
      </c>
      <c r="BL707" s="3">
        <f ca="1">IFERROR(INDEX(INDIRECT("day_wise_sales_data!$B$2:$BZ$599"),MATCH(resource!$CC707,day_wise_sales_data!$A$2:$A$500,0),MATCH(resource!BL$2,INDIRECT("day_wise_sales_data!$B$1:$BZ$1"),0)),0)</f>
        <v>0</v>
      </c>
      <c r="BM707" s="3">
        <f ca="1">IFERROR(INDEX(INDIRECT("day_wise_sales_data!$B$2:$BZ$599"),MATCH(resource!$CC707,day_wise_sales_data!$A$2:$A$500,0),MATCH(resource!BM$2,INDIRECT("day_wise_sales_data!$B$1:$BZ$1"),0)),0)</f>
        <v>0</v>
      </c>
      <c r="BN707" s="3">
        <f ca="1">IFERROR(INDEX(INDIRECT("day_wise_sales_data!$B$2:$BZ$599"),MATCH(resource!$CC707,day_wise_sales_data!$A$2:$A$500,0),MATCH(resource!BN$2,INDIRECT("day_wise_sales_data!$B$1:$BZ$1"),0)),0)</f>
        <v>0</v>
      </c>
      <c r="BO707" s="3">
        <f ca="1">IFERROR(INDEX(INDIRECT("day_wise_sales_data!$B$2:$BZ$599"),MATCH(resource!$CC707,day_wise_sales_data!$A$2:$A$500,0),MATCH(resource!BO$2,INDIRECT("day_wise_sales_data!$B$1:$BZ$1"),0)),0)</f>
        <v>0</v>
      </c>
      <c r="BP707" s="3">
        <f ca="1">IFERROR(INDEX(INDIRECT("day_wise_sales_data!$B$2:$BZ$599"),MATCH(resource!$CC707,day_wise_sales_data!$A$2:$A$500,0),MATCH(resource!BP$2,INDIRECT("day_wise_sales_data!$B$1:$BZ$1"),0)),0)</f>
        <v>0</v>
      </c>
      <c r="BQ707" s="3">
        <f ca="1">IFERROR(INDEX(INDIRECT("day_wise_sales_data!$B$2:$BZ$599"),MATCH(resource!$CC707,day_wise_sales_data!$A$2:$A$500,0),MATCH(resource!BQ$2,INDIRECT("day_wise_sales_data!$B$1:$BZ$1"),0)),0)</f>
        <v>0</v>
      </c>
      <c r="BR707" s="3">
        <f ca="1">IFERROR(INDEX(INDIRECT("day_wise_sales_data!$B$2:$BZ$599"),MATCH(resource!$CC707,day_wise_sales_data!$A$2:$A$500,0),MATCH(resource!BR$2,INDIRECT("day_wise_sales_data!$B$1:$BZ$1"),0)),0)</f>
        <v>0</v>
      </c>
      <c r="BS707" s="3">
        <f ca="1">IFERROR(INDEX(INDIRECT("day_wise_sales_data!$B$2:$BZ$599"),MATCH(resource!$CC707,day_wise_sales_data!$A$2:$A$500,0),MATCH(resource!BS$2,INDIRECT("day_wise_sales_data!$B$1:$BZ$1"),0)),0)</f>
        <v>0</v>
      </c>
      <c r="BT707" s="3">
        <f ca="1">IFERROR(INDEX(INDIRECT("day_wise_sales_data!$B$2:$BZ$599"),MATCH(resource!$CC707,day_wise_sales_data!$A$2:$A$500,0),MATCH(resource!BT$2,INDIRECT("day_wise_sales_data!$B$1:$BZ$1"),0)),0)</f>
        <v>0</v>
      </c>
      <c r="BU707" s="3">
        <f ca="1">IFERROR(INDEX(INDIRECT("day_wise_sales_data!$B$2:$BZ$599"),MATCH(resource!$CC707,day_wise_sales_data!$A$2:$A$500,0),MATCH(resource!BU$2,INDIRECT("day_wise_sales_data!$B$1:$BZ$1"),0)),0)</f>
        <v>0</v>
      </c>
      <c r="BV707" s="3">
        <f ca="1">IFERROR(INDEX(INDIRECT("day_wise_sales_data!$B$2:$BZ$599"),MATCH(resource!$CC707,day_wise_sales_data!$A$2:$A$500,0),MATCH(resource!BV$2,INDIRECT("day_wise_sales_data!$B$1:$BZ$1"),0)),0)</f>
        <v>0</v>
      </c>
      <c r="BW707" s="3">
        <f ca="1">IFERROR(INDEX(INDIRECT("day_wise_sales_data!$B$2:$BZ$599"),MATCH(resource!$CC707,day_wise_sales_data!$A$2:$A$500,0),MATCH(resource!BW$2,INDIRECT("day_wise_sales_data!$B$1:$BZ$1"),0)),0)</f>
        <v>0</v>
      </c>
      <c r="BX707" s="3">
        <f ca="1">IFERROR(INDEX(INDIRECT("day_wise_sales_data!$B$2:$BZ$599"),MATCH(resource!$CC707,day_wise_sales_data!$A$2:$A$500,0),MATCH(resource!BX$2,INDIRECT("day_wise_sales_data!$B$1:$BZ$1"),0)),0)</f>
        <v>0</v>
      </c>
      <c r="BY707" s="3">
        <f ca="1">IFERROR(INDEX(INDIRECT("day_wise_sales_data!$B$2:$BZ$599"),MATCH(resource!$CC707,day_wise_sales_data!$A$2:$A$500,0),MATCH(resource!BY$2,INDIRECT("day_wise_sales_data!$B$1:$BZ$1"),0)),0)</f>
        <v>0</v>
      </c>
      <c r="BZ707" s="3">
        <f ca="1">IFERROR(INDEX(INDIRECT("day_wise_sales_data!$B$2:$BZ$599"),MATCH(resource!$CC707,day_wise_sales_data!$A$2:$A$500,0),MATCH(resource!BZ$2,INDIRECT("day_wise_sales_data!$B$1:$BZ$1"),0)),0)</f>
        <v>0</v>
      </c>
      <c r="CA707" s="3">
        <f ca="1">IFERROR(INDEX(INDIRECT("day_wise_sales_data!$B$2:$BZ$599"),MATCH(resource!$CC707,day_wise_sales_data!$A$2:$A$500,0),MATCH(resource!CA$2,INDIRECT("day_wise_sales_data!$B$1:$BZ$1"),0)),0)</f>
        <v>0</v>
      </c>
      <c r="CC707" s="4">
        <f>sales_data!H706</f>
        <v>0</v>
      </c>
      <c r="CD707" s="1">
        <v>705</v>
      </c>
      <c r="CE707" s="1" t="str">
        <f>IF(AQ707=report!$AQ$3,resource!CD707,"")</f>
        <v/>
      </c>
      <c r="CF707" s="5" t="str">
        <f>IFERROR(SMALL($CE$3:$CE$1001,ROWS($CE$3:CE707)),"")</f>
        <v/>
      </c>
      <c r="CH707">
        <f>IFERROR(VLOOKUP($CC707,data_pull!$E$22:$G$700,2,0),0)</f>
        <v>0</v>
      </c>
      <c r="DK707" s="3" t="str">
        <f>IFERROR(INDEX(COD_SALES!$B$5:$Z$500,MATCH(resource!$CC707,COD_SALES!$A$5:$A$500,0),MATCH(resource!DK$2,COD_SALES!$B$4:$Z$4,0)),"")</f>
        <v/>
      </c>
      <c r="DL707" s="3" t="str">
        <f>IFERROR(INDEX(COD_SALES!$B$5:$Z$500,MATCH(resource!$CC707,COD_SALES!$A$5:$A$500,0),MATCH(resource!DL$2,COD_SALES!$B$4:$Z$4,0)),"")</f>
        <v/>
      </c>
      <c r="DM707" s="3" t="str">
        <f>IFERROR(INDEX(COD_SALES!$B$5:$Z$500,MATCH(resource!$CC707,COD_SALES!$A$5:$A$500,0),MATCH(resource!DM$2,COD_SALES!$B$4:$Z$4,0)),"")</f>
        <v/>
      </c>
      <c r="DN707" s="3" t="str">
        <f>IFERROR(INDEX(COD_SALES!$B$5:$Z$500,MATCH(resource!$CC707,COD_SALES!$A$5:$A$500,0),MATCH(resource!DN$2,COD_SALES!$B$4:$Z$4,0)),"")</f>
        <v/>
      </c>
      <c r="DO707" s="3" t="str">
        <f>IFERROR(INDEX(COD_SALES!$B$5:$Z$500,MATCH(resource!$CC707,COD_SALES!$A$5:$A$500,0),MATCH(resource!DO$2,COD_SALES!$B$4:$Z$4,0)),"")</f>
        <v/>
      </c>
      <c r="DP707" s="3" t="str">
        <f>IFERROR(INDEX(COD_SALES!$B$5:$Z$500,MATCH(resource!$CC707,COD_SALES!$A$5:$A$500,0),MATCH(resource!DP$2,COD_SALES!$B$4:$Z$4,0)),"")</f>
        <v/>
      </c>
      <c r="DQ707" s="3" t="str">
        <f>IFERROR(INDEX(COD_SALES!$B$5:$Z$500,MATCH(resource!$CC707,COD_SALES!$A$5:$A$500,0),MATCH(resource!DQ$2,COD_SALES!$B$4:$Z$4,0)),"")</f>
        <v/>
      </c>
      <c r="DR707" s="3" t="str">
        <f>IFERROR(INDEX(COD_SALES!$B$5:$Z$500,MATCH(resource!$CC707,COD_SALES!$A$5:$A$500,0),MATCH(resource!DR$2,COD_SALES!$B$4:$Z$4,0)),"")</f>
        <v/>
      </c>
      <c r="DS707" s="3" t="str">
        <f>IFERROR(INDEX(COD_SALES!$B$5:$Z$500,MATCH(resource!$CC707,COD_SALES!$A$5:$A$500,0),MATCH(resource!DS$2,COD_SALES!$B$4:$Z$4,0)),"")</f>
        <v/>
      </c>
      <c r="DT707" s="3" t="str">
        <f>IFERROR(INDEX(COD_SALES!$B$5:$Z$500,MATCH(resource!$CC707,COD_SALES!$A$5:$A$500,0),MATCH(resource!DT$2,COD_SALES!$B$4:$Z$4,0)),"")</f>
        <v/>
      </c>
      <c r="DU707" s="3" t="str">
        <f>IFERROR(INDEX(COD_SALES!$B$5:$Z$500,MATCH(resource!$CC707,COD_SALES!$A$5:$A$500,0),MATCH(resource!DU$2,COD_SALES!$B$4:$Z$4,0)),"")</f>
        <v/>
      </c>
      <c r="DV707" s="3" t="str">
        <f>IFERROR(INDEX(COD_SALES!$B$5:$Z$500,MATCH(resource!$CC707,COD_SALES!$A$5:$A$500,0),MATCH(resource!DV$2,COD_SALES!$B$4:$Z$4,0)),"")</f>
        <v/>
      </c>
      <c r="DW707" s="3" t="str">
        <f>IFERROR(INDEX(COD_SALES!$B$5:$Z$500,MATCH(resource!$CC707,COD_SALES!$A$5:$A$500,0),MATCH(resource!DW$2,COD_SALES!$B$4:$Z$4,0)),"")</f>
        <v/>
      </c>
      <c r="DX707" s="3" t="str">
        <f>IFERROR(INDEX(COD_SALES!$B$5:$Z$500,MATCH(resource!$CC707,COD_SALES!$A$5:$A$500,0),MATCH(resource!DX$2,COD_SALES!$B$4:$Z$4,0)),"")</f>
        <v/>
      </c>
      <c r="DY707" s="3" t="str">
        <f>IFERROR(INDEX(COD_SALES!$B$5:$Z$500,MATCH(resource!$CC707,COD_SALES!$A$5:$A$500,0),MATCH(resource!DY$2,COD_SALES!$B$4:$Z$4,0)),"")</f>
        <v/>
      </c>
      <c r="DZ707" s="3" t="str">
        <f>IFERROR(INDEX(COD_SALES!$B$5:$Z$500,MATCH(resource!$CC707,COD_SALES!$A$5:$A$500,0),MATCH(resource!DZ$2,COD_SALES!$B$4:$Z$4,0)),"")</f>
        <v/>
      </c>
      <c r="EA707" s="3" t="str">
        <f>IFERROR(INDEX(COD_SALES!$B$5:$Z$500,MATCH(resource!$CC707,COD_SALES!$A$5:$A$500,0),MATCH(resource!EA$2,COD_SALES!$B$4:$Z$4,0)),"")</f>
        <v/>
      </c>
      <c r="EB707" s="3">
        <f t="shared" si="136"/>
        <v>0</v>
      </c>
      <c r="EW707" s="3">
        <f>IFERROR(VLOOKUP(CC707,data_pull!$AO$25:$AR$546,2,0),0)</f>
        <v>0</v>
      </c>
      <c r="EX707" s="1">
        <f>IFERROR(VLOOKUP(CC707,data_pull!$AO$25:$AR$546,4,0),0)</f>
        <v>0</v>
      </c>
    </row>
    <row r="708" spans="13:154" x14ac:dyDescent="0.25"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4">
        <f>sales_data!B707</f>
        <v>0</v>
      </c>
      <c r="AR708" s="4">
        <f>sales_data!C707</f>
        <v>0</v>
      </c>
      <c r="AS708" s="5" t="str">
        <f t="shared" ref="AS708:AS771" si="137">IF(AR708=AR707,"",AR708)</f>
        <v/>
      </c>
      <c r="AT708" s="4">
        <f>sales_data!I707</f>
        <v>0</v>
      </c>
      <c r="AU708" s="4">
        <f>sales_data!W707</f>
        <v>0</v>
      </c>
      <c r="AV708" s="1">
        <f>sales_data!N707</f>
        <v>0</v>
      </c>
      <c r="AW708" s="1">
        <f>sales_data!P707</f>
        <v>0</v>
      </c>
      <c r="AX708" s="3">
        <f ca="1">IFERROR(INDEX(INDIRECT("day_wise_sales_data!$B$2:$BZ$599"),MATCH(resource!$CC708,day_wise_sales_data!$A$2:$A$500,0),MATCH(resource!AX$2,INDIRECT("day_wise_sales_data!$B$1:$BZ$1"),0)),0)</f>
        <v>0</v>
      </c>
      <c r="AY708" s="3">
        <f ca="1">IFERROR(INDEX(INDIRECT("day_wise_sales_data!$B$2:$BZ$599"),MATCH(resource!$CC708,day_wise_sales_data!$A$2:$A$500,0),MATCH(resource!AY$2,INDIRECT("day_wise_sales_data!$B$1:$BZ$1"),0)),0)</f>
        <v>0</v>
      </c>
      <c r="AZ708" s="3">
        <f ca="1">IFERROR(INDEX(INDIRECT("day_wise_sales_data!$B$2:$BZ$599"),MATCH(resource!$CC708,day_wise_sales_data!$A$2:$A$500,0),MATCH(resource!AZ$2,INDIRECT("day_wise_sales_data!$B$1:$BZ$1"),0)),0)</f>
        <v>0</v>
      </c>
      <c r="BA708" s="3">
        <f ca="1">IFERROR(INDEX(INDIRECT("day_wise_sales_data!$B$2:$BZ$599"),MATCH(resource!$CC708,day_wise_sales_data!$A$2:$A$500,0),MATCH(resource!BA$2,INDIRECT("day_wise_sales_data!$B$1:$BZ$1"),0)),0)</f>
        <v>0</v>
      </c>
      <c r="BB708" s="3">
        <f ca="1">IFERROR(INDEX(INDIRECT("day_wise_sales_data!$B$2:$BZ$599"),MATCH(resource!$CC708,day_wise_sales_data!$A$2:$A$500,0),MATCH(resource!BB$2,INDIRECT("day_wise_sales_data!$B$1:$BZ$1"),0)),0)</f>
        <v>0</v>
      </c>
      <c r="BC708" s="3">
        <f ca="1">IFERROR(INDEX(INDIRECT("day_wise_sales_data!$B$2:$BZ$599"),MATCH(resource!$CC708,day_wise_sales_data!$A$2:$A$500,0),MATCH(resource!BC$2,INDIRECT("day_wise_sales_data!$B$1:$BZ$1"),0)),0)</f>
        <v>0</v>
      </c>
      <c r="BD708" s="3">
        <f ca="1">IFERROR(INDEX(INDIRECT("day_wise_sales_data!$B$2:$BZ$599"),MATCH(resource!$CC708,day_wise_sales_data!$A$2:$A$500,0),MATCH(resource!BD$2,INDIRECT("day_wise_sales_data!$B$1:$BZ$1"),0)),0)</f>
        <v>0</v>
      </c>
      <c r="BE708" s="3">
        <f ca="1">IFERROR(INDEX(INDIRECT("day_wise_sales_data!$B$2:$BZ$599"),MATCH(resource!$CC708,day_wise_sales_data!$A$2:$A$500,0),MATCH(resource!BE$2,INDIRECT("day_wise_sales_data!$B$1:$BZ$1"),0)),0)</f>
        <v>0</v>
      </c>
      <c r="BF708" s="3">
        <f ca="1">IFERROR(INDEX(INDIRECT("day_wise_sales_data!$B$2:$BZ$599"),MATCH(resource!$CC708,day_wise_sales_data!$A$2:$A$500,0),MATCH(resource!BF$2,INDIRECT("day_wise_sales_data!$B$1:$BZ$1"),0)),0)</f>
        <v>0</v>
      </c>
      <c r="BG708" s="3">
        <f ca="1">IFERROR(INDEX(INDIRECT("day_wise_sales_data!$B$2:$BZ$599"),MATCH(resource!$CC708,day_wise_sales_data!$A$2:$A$500,0),MATCH(resource!BG$2,INDIRECT("day_wise_sales_data!$B$1:$BZ$1"),0)),0)</f>
        <v>0</v>
      </c>
      <c r="BH708" s="3">
        <f ca="1">IFERROR(INDEX(INDIRECT("day_wise_sales_data!$B$2:$BZ$599"),MATCH(resource!$CC708,day_wise_sales_data!$A$2:$A$500,0),MATCH(resource!BH$2,INDIRECT("day_wise_sales_data!$B$1:$BZ$1"),0)),0)</f>
        <v>0</v>
      </c>
      <c r="BI708" s="3">
        <f ca="1">IFERROR(INDEX(INDIRECT("day_wise_sales_data!$B$2:$BZ$599"),MATCH(resource!$CC708,day_wise_sales_data!$A$2:$A$500,0),MATCH(resource!BI$2,INDIRECT("day_wise_sales_data!$B$1:$BZ$1"),0)),0)</f>
        <v>0</v>
      </c>
      <c r="BJ708" s="3">
        <f ca="1">IFERROR(INDEX(INDIRECT("day_wise_sales_data!$B$2:$BZ$599"),MATCH(resource!$CC708,day_wise_sales_data!$A$2:$A$500,0),MATCH(resource!BJ$2,INDIRECT("day_wise_sales_data!$B$1:$BZ$1"),0)),0)</f>
        <v>0</v>
      </c>
      <c r="BK708" s="3">
        <f ca="1">IFERROR(INDEX(INDIRECT("day_wise_sales_data!$B$2:$BZ$599"),MATCH(resource!$CC708,day_wise_sales_data!$A$2:$A$500,0),MATCH(resource!BK$2,INDIRECT("day_wise_sales_data!$B$1:$BZ$1"),0)),0)</f>
        <v>0</v>
      </c>
      <c r="BL708" s="3">
        <f ca="1">IFERROR(INDEX(INDIRECT("day_wise_sales_data!$B$2:$BZ$599"),MATCH(resource!$CC708,day_wise_sales_data!$A$2:$A$500,0),MATCH(resource!BL$2,INDIRECT("day_wise_sales_data!$B$1:$BZ$1"),0)),0)</f>
        <v>0</v>
      </c>
      <c r="BM708" s="3">
        <f ca="1">IFERROR(INDEX(INDIRECT("day_wise_sales_data!$B$2:$BZ$599"),MATCH(resource!$CC708,day_wise_sales_data!$A$2:$A$500,0),MATCH(resource!BM$2,INDIRECT("day_wise_sales_data!$B$1:$BZ$1"),0)),0)</f>
        <v>0</v>
      </c>
      <c r="BN708" s="3">
        <f ca="1">IFERROR(INDEX(INDIRECT("day_wise_sales_data!$B$2:$BZ$599"),MATCH(resource!$CC708,day_wise_sales_data!$A$2:$A$500,0),MATCH(resource!BN$2,INDIRECT("day_wise_sales_data!$B$1:$BZ$1"),0)),0)</f>
        <v>0</v>
      </c>
      <c r="BO708" s="3">
        <f ca="1">IFERROR(INDEX(INDIRECT("day_wise_sales_data!$B$2:$BZ$599"),MATCH(resource!$CC708,day_wise_sales_data!$A$2:$A$500,0),MATCH(resource!BO$2,INDIRECT("day_wise_sales_data!$B$1:$BZ$1"),0)),0)</f>
        <v>0</v>
      </c>
      <c r="BP708" s="3">
        <f ca="1">IFERROR(INDEX(INDIRECT("day_wise_sales_data!$B$2:$BZ$599"),MATCH(resource!$CC708,day_wise_sales_data!$A$2:$A$500,0),MATCH(resource!BP$2,INDIRECT("day_wise_sales_data!$B$1:$BZ$1"),0)),0)</f>
        <v>0</v>
      </c>
      <c r="BQ708" s="3">
        <f ca="1">IFERROR(INDEX(INDIRECT("day_wise_sales_data!$B$2:$BZ$599"),MATCH(resource!$CC708,day_wise_sales_data!$A$2:$A$500,0),MATCH(resource!BQ$2,INDIRECT("day_wise_sales_data!$B$1:$BZ$1"),0)),0)</f>
        <v>0</v>
      </c>
      <c r="BR708" s="3">
        <f ca="1">IFERROR(INDEX(INDIRECT("day_wise_sales_data!$B$2:$BZ$599"),MATCH(resource!$CC708,day_wise_sales_data!$A$2:$A$500,0),MATCH(resource!BR$2,INDIRECT("day_wise_sales_data!$B$1:$BZ$1"),0)),0)</f>
        <v>0</v>
      </c>
      <c r="BS708" s="3">
        <f ca="1">IFERROR(INDEX(INDIRECT("day_wise_sales_data!$B$2:$BZ$599"),MATCH(resource!$CC708,day_wise_sales_data!$A$2:$A$500,0),MATCH(resource!BS$2,INDIRECT("day_wise_sales_data!$B$1:$BZ$1"),0)),0)</f>
        <v>0</v>
      </c>
      <c r="BT708" s="3">
        <f ca="1">IFERROR(INDEX(INDIRECT("day_wise_sales_data!$B$2:$BZ$599"),MATCH(resource!$CC708,day_wise_sales_data!$A$2:$A$500,0),MATCH(resource!BT$2,INDIRECT("day_wise_sales_data!$B$1:$BZ$1"),0)),0)</f>
        <v>0</v>
      </c>
      <c r="BU708" s="3">
        <f ca="1">IFERROR(INDEX(INDIRECT("day_wise_sales_data!$B$2:$BZ$599"),MATCH(resource!$CC708,day_wise_sales_data!$A$2:$A$500,0),MATCH(resource!BU$2,INDIRECT("day_wise_sales_data!$B$1:$BZ$1"),0)),0)</f>
        <v>0</v>
      </c>
      <c r="BV708" s="3">
        <f ca="1">IFERROR(INDEX(INDIRECT("day_wise_sales_data!$B$2:$BZ$599"),MATCH(resource!$CC708,day_wise_sales_data!$A$2:$A$500,0),MATCH(resource!BV$2,INDIRECT("day_wise_sales_data!$B$1:$BZ$1"),0)),0)</f>
        <v>0</v>
      </c>
      <c r="BW708" s="3">
        <f ca="1">IFERROR(INDEX(INDIRECT("day_wise_sales_data!$B$2:$BZ$599"),MATCH(resource!$CC708,day_wise_sales_data!$A$2:$A$500,0),MATCH(resource!BW$2,INDIRECT("day_wise_sales_data!$B$1:$BZ$1"),0)),0)</f>
        <v>0</v>
      </c>
      <c r="BX708" s="3">
        <f ca="1">IFERROR(INDEX(INDIRECT("day_wise_sales_data!$B$2:$BZ$599"),MATCH(resource!$CC708,day_wise_sales_data!$A$2:$A$500,0),MATCH(resource!BX$2,INDIRECT("day_wise_sales_data!$B$1:$BZ$1"),0)),0)</f>
        <v>0</v>
      </c>
      <c r="BY708" s="3">
        <f ca="1">IFERROR(INDEX(INDIRECT("day_wise_sales_data!$B$2:$BZ$599"),MATCH(resource!$CC708,day_wise_sales_data!$A$2:$A$500,0),MATCH(resource!BY$2,INDIRECT("day_wise_sales_data!$B$1:$BZ$1"),0)),0)</f>
        <v>0</v>
      </c>
      <c r="BZ708" s="3">
        <f ca="1">IFERROR(INDEX(INDIRECT("day_wise_sales_data!$B$2:$BZ$599"),MATCH(resource!$CC708,day_wise_sales_data!$A$2:$A$500,0),MATCH(resource!BZ$2,INDIRECT("day_wise_sales_data!$B$1:$BZ$1"),0)),0)</f>
        <v>0</v>
      </c>
      <c r="CA708" s="3">
        <f ca="1">IFERROR(INDEX(INDIRECT("day_wise_sales_data!$B$2:$BZ$599"),MATCH(resource!$CC708,day_wise_sales_data!$A$2:$A$500,0),MATCH(resource!CA$2,INDIRECT("day_wise_sales_data!$B$1:$BZ$1"),0)),0)</f>
        <v>0</v>
      </c>
      <c r="CC708" s="4">
        <f>sales_data!H707</f>
        <v>0</v>
      </c>
      <c r="CD708" s="1">
        <v>706</v>
      </c>
      <c r="CE708" s="1" t="str">
        <f>IF(AQ708=report!$AQ$3,resource!CD708,"")</f>
        <v/>
      </c>
      <c r="CF708" s="5" t="str">
        <f>IFERROR(SMALL($CE$3:$CE$1001,ROWS($CE$3:CE708)),"")</f>
        <v/>
      </c>
      <c r="CH708">
        <f>IFERROR(VLOOKUP($CC708,data_pull!$E$22:$G$700,2,0),0)</f>
        <v>0</v>
      </c>
      <c r="DK708" s="3" t="str">
        <f>IFERROR(INDEX(COD_SALES!$B$5:$Z$500,MATCH(resource!$CC708,COD_SALES!$A$5:$A$500,0),MATCH(resource!DK$2,COD_SALES!$B$4:$Z$4,0)),"")</f>
        <v/>
      </c>
      <c r="DL708" s="3" t="str">
        <f>IFERROR(INDEX(COD_SALES!$B$5:$Z$500,MATCH(resource!$CC708,COD_SALES!$A$5:$A$500,0),MATCH(resource!DL$2,COD_SALES!$B$4:$Z$4,0)),"")</f>
        <v/>
      </c>
      <c r="DM708" s="3" t="str">
        <f>IFERROR(INDEX(COD_SALES!$B$5:$Z$500,MATCH(resource!$CC708,COD_SALES!$A$5:$A$500,0),MATCH(resource!DM$2,COD_SALES!$B$4:$Z$4,0)),"")</f>
        <v/>
      </c>
      <c r="DN708" s="3" t="str">
        <f>IFERROR(INDEX(COD_SALES!$B$5:$Z$500,MATCH(resource!$CC708,COD_SALES!$A$5:$A$500,0),MATCH(resource!DN$2,COD_SALES!$B$4:$Z$4,0)),"")</f>
        <v/>
      </c>
      <c r="DO708" s="3" t="str">
        <f>IFERROR(INDEX(COD_SALES!$B$5:$Z$500,MATCH(resource!$CC708,COD_SALES!$A$5:$A$500,0),MATCH(resource!DO$2,COD_SALES!$B$4:$Z$4,0)),"")</f>
        <v/>
      </c>
      <c r="DP708" s="3" t="str">
        <f>IFERROR(INDEX(COD_SALES!$B$5:$Z$500,MATCH(resource!$CC708,COD_SALES!$A$5:$A$500,0),MATCH(resource!DP$2,COD_SALES!$B$4:$Z$4,0)),"")</f>
        <v/>
      </c>
      <c r="DQ708" s="3" t="str">
        <f>IFERROR(INDEX(COD_SALES!$B$5:$Z$500,MATCH(resource!$CC708,COD_SALES!$A$5:$A$500,0),MATCH(resource!DQ$2,COD_SALES!$B$4:$Z$4,0)),"")</f>
        <v/>
      </c>
      <c r="DR708" s="3" t="str">
        <f>IFERROR(INDEX(COD_SALES!$B$5:$Z$500,MATCH(resource!$CC708,COD_SALES!$A$5:$A$500,0),MATCH(resource!DR$2,COD_SALES!$B$4:$Z$4,0)),"")</f>
        <v/>
      </c>
      <c r="DS708" s="3" t="str">
        <f>IFERROR(INDEX(COD_SALES!$B$5:$Z$500,MATCH(resource!$CC708,COD_SALES!$A$5:$A$500,0),MATCH(resource!DS$2,COD_SALES!$B$4:$Z$4,0)),"")</f>
        <v/>
      </c>
      <c r="DT708" s="3" t="str">
        <f>IFERROR(INDEX(COD_SALES!$B$5:$Z$500,MATCH(resource!$CC708,COD_SALES!$A$5:$A$500,0),MATCH(resource!DT$2,COD_SALES!$B$4:$Z$4,0)),"")</f>
        <v/>
      </c>
      <c r="DU708" s="3" t="str">
        <f>IFERROR(INDEX(COD_SALES!$B$5:$Z$500,MATCH(resource!$CC708,COD_SALES!$A$5:$A$500,0),MATCH(resource!DU$2,COD_SALES!$B$4:$Z$4,0)),"")</f>
        <v/>
      </c>
      <c r="DV708" s="3" t="str">
        <f>IFERROR(INDEX(COD_SALES!$B$5:$Z$500,MATCH(resource!$CC708,COD_SALES!$A$5:$A$500,0),MATCH(resource!DV$2,COD_SALES!$B$4:$Z$4,0)),"")</f>
        <v/>
      </c>
      <c r="DW708" s="3" t="str">
        <f>IFERROR(INDEX(COD_SALES!$B$5:$Z$500,MATCH(resource!$CC708,COD_SALES!$A$5:$A$500,0),MATCH(resource!DW$2,COD_SALES!$B$4:$Z$4,0)),"")</f>
        <v/>
      </c>
      <c r="DX708" s="3" t="str">
        <f>IFERROR(INDEX(COD_SALES!$B$5:$Z$500,MATCH(resource!$CC708,COD_SALES!$A$5:$A$500,0),MATCH(resource!DX$2,COD_SALES!$B$4:$Z$4,0)),"")</f>
        <v/>
      </c>
      <c r="DY708" s="3" t="str">
        <f>IFERROR(INDEX(COD_SALES!$B$5:$Z$500,MATCH(resource!$CC708,COD_SALES!$A$5:$A$500,0),MATCH(resource!DY$2,COD_SALES!$B$4:$Z$4,0)),"")</f>
        <v/>
      </c>
      <c r="DZ708" s="3" t="str">
        <f>IFERROR(INDEX(COD_SALES!$B$5:$Z$500,MATCH(resource!$CC708,COD_SALES!$A$5:$A$500,0),MATCH(resource!DZ$2,COD_SALES!$B$4:$Z$4,0)),"")</f>
        <v/>
      </c>
      <c r="EA708" s="3" t="str">
        <f>IFERROR(INDEX(COD_SALES!$B$5:$Z$500,MATCH(resource!$CC708,COD_SALES!$A$5:$A$500,0),MATCH(resource!EA$2,COD_SALES!$B$4:$Z$4,0)),"")</f>
        <v/>
      </c>
      <c r="EB708" s="3">
        <f t="shared" ref="EB708:EB771" si="138">SUMPRODUCT($DK$1:$EA$1,DK708:EA708)</f>
        <v>0</v>
      </c>
      <c r="EW708" s="3">
        <f>IFERROR(VLOOKUP(CC708,data_pull!$AO$25:$AR$546,2,0),0)</f>
        <v>0</v>
      </c>
      <c r="EX708" s="1">
        <f>IFERROR(VLOOKUP(CC708,data_pull!$AO$25:$AR$546,4,0),0)</f>
        <v>0</v>
      </c>
    </row>
    <row r="709" spans="13:154" x14ac:dyDescent="0.25"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4">
        <f>sales_data!B708</f>
        <v>0</v>
      </c>
      <c r="AR709" s="4">
        <f>sales_data!C708</f>
        <v>0</v>
      </c>
      <c r="AS709" s="5" t="str">
        <f t="shared" si="137"/>
        <v/>
      </c>
      <c r="AT709" s="4">
        <f>sales_data!I708</f>
        <v>0</v>
      </c>
      <c r="AU709" s="4">
        <f>sales_data!W708</f>
        <v>0</v>
      </c>
      <c r="AV709" s="1">
        <f>sales_data!N708</f>
        <v>0</v>
      </c>
      <c r="AW709" s="1">
        <f>sales_data!P708</f>
        <v>0</v>
      </c>
      <c r="AX709" s="3">
        <f ca="1">IFERROR(INDEX(INDIRECT("day_wise_sales_data!$B$2:$BZ$599"),MATCH(resource!$CC709,day_wise_sales_data!$A$2:$A$500,0),MATCH(resource!AX$2,INDIRECT("day_wise_sales_data!$B$1:$BZ$1"),0)),0)</f>
        <v>0</v>
      </c>
      <c r="AY709" s="3">
        <f ca="1">IFERROR(INDEX(INDIRECT("day_wise_sales_data!$B$2:$BZ$599"),MATCH(resource!$CC709,day_wise_sales_data!$A$2:$A$500,0),MATCH(resource!AY$2,INDIRECT("day_wise_sales_data!$B$1:$BZ$1"),0)),0)</f>
        <v>0</v>
      </c>
      <c r="AZ709" s="3">
        <f ca="1">IFERROR(INDEX(INDIRECT("day_wise_sales_data!$B$2:$BZ$599"),MATCH(resource!$CC709,day_wise_sales_data!$A$2:$A$500,0),MATCH(resource!AZ$2,INDIRECT("day_wise_sales_data!$B$1:$BZ$1"),0)),0)</f>
        <v>0</v>
      </c>
      <c r="BA709" s="3">
        <f ca="1">IFERROR(INDEX(INDIRECT("day_wise_sales_data!$B$2:$BZ$599"),MATCH(resource!$CC709,day_wise_sales_data!$A$2:$A$500,0),MATCH(resource!BA$2,INDIRECT("day_wise_sales_data!$B$1:$BZ$1"),0)),0)</f>
        <v>0</v>
      </c>
      <c r="BB709" s="3">
        <f ca="1">IFERROR(INDEX(INDIRECT("day_wise_sales_data!$B$2:$BZ$599"),MATCH(resource!$CC709,day_wise_sales_data!$A$2:$A$500,0),MATCH(resource!BB$2,INDIRECT("day_wise_sales_data!$B$1:$BZ$1"),0)),0)</f>
        <v>0</v>
      </c>
      <c r="BC709" s="3">
        <f ca="1">IFERROR(INDEX(INDIRECT("day_wise_sales_data!$B$2:$BZ$599"),MATCH(resource!$CC709,day_wise_sales_data!$A$2:$A$500,0),MATCH(resource!BC$2,INDIRECT("day_wise_sales_data!$B$1:$BZ$1"),0)),0)</f>
        <v>0</v>
      </c>
      <c r="BD709" s="3">
        <f ca="1">IFERROR(INDEX(INDIRECT("day_wise_sales_data!$B$2:$BZ$599"),MATCH(resource!$CC709,day_wise_sales_data!$A$2:$A$500,0),MATCH(resource!BD$2,INDIRECT("day_wise_sales_data!$B$1:$BZ$1"),0)),0)</f>
        <v>0</v>
      </c>
      <c r="BE709" s="3">
        <f ca="1">IFERROR(INDEX(INDIRECT("day_wise_sales_data!$B$2:$BZ$599"),MATCH(resource!$CC709,day_wise_sales_data!$A$2:$A$500,0),MATCH(resource!BE$2,INDIRECT("day_wise_sales_data!$B$1:$BZ$1"),0)),0)</f>
        <v>0</v>
      </c>
      <c r="BF709" s="3">
        <f ca="1">IFERROR(INDEX(INDIRECT("day_wise_sales_data!$B$2:$BZ$599"),MATCH(resource!$CC709,day_wise_sales_data!$A$2:$A$500,0),MATCH(resource!BF$2,INDIRECT("day_wise_sales_data!$B$1:$BZ$1"),0)),0)</f>
        <v>0</v>
      </c>
      <c r="BG709" s="3">
        <f ca="1">IFERROR(INDEX(INDIRECT("day_wise_sales_data!$B$2:$BZ$599"),MATCH(resource!$CC709,day_wise_sales_data!$A$2:$A$500,0),MATCH(resource!BG$2,INDIRECT("day_wise_sales_data!$B$1:$BZ$1"),0)),0)</f>
        <v>0</v>
      </c>
      <c r="BH709" s="3">
        <f ca="1">IFERROR(INDEX(INDIRECT("day_wise_sales_data!$B$2:$BZ$599"),MATCH(resource!$CC709,day_wise_sales_data!$A$2:$A$500,0),MATCH(resource!BH$2,INDIRECT("day_wise_sales_data!$B$1:$BZ$1"),0)),0)</f>
        <v>0</v>
      </c>
      <c r="BI709" s="3">
        <f ca="1">IFERROR(INDEX(INDIRECT("day_wise_sales_data!$B$2:$BZ$599"),MATCH(resource!$CC709,day_wise_sales_data!$A$2:$A$500,0),MATCH(resource!BI$2,INDIRECT("day_wise_sales_data!$B$1:$BZ$1"),0)),0)</f>
        <v>0</v>
      </c>
      <c r="BJ709" s="3">
        <f ca="1">IFERROR(INDEX(INDIRECT("day_wise_sales_data!$B$2:$BZ$599"),MATCH(resource!$CC709,day_wise_sales_data!$A$2:$A$500,0),MATCH(resource!BJ$2,INDIRECT("day_wise_sales_data!$B$1:$BZ$1"),0)),0)</f>
        <v>0</v>
      </c>
      <c r="BK709" s="3">
        <f ca="1">IFERROR(INDEX(INDIRECT("day_wise_sales_data!$B$2:$BZ$599"),MATCH(resource!$CC709,day_wise_sales_data!$A$2:$A$500,0),MATCH(resource!BK$2,INDIRECT("day_wise_sales_data!$B$1:$BZ$1"),0)),0)</f>
        <v>0</v>
      </c>
      <c r="BL709" s="3">
        <f ca="1">IFERROR(INDEX(INDIRECT("day_wise_sales_data!$B$2:$BZ$599"),MATCH(resource!$CC709,day_wise_sales_data!$A$2:$A$500,0),MATCH(resource!BL$2,INDIRECT("day_wise_sales_data!$B$1:$BZ$1"),0)),0)</f>
        <v>0</v>
      </c>
      <c r="BM709" s="3">
        <f ca="1">IFERROR(INDEX(INDIRECT("day_wise_sales_data!$B$2:$BZ$599"),MATCH(resource!$CC709,day_wise_sales_data!$A$2:$A$500,0),MATCH(resource!BM$2,INDIRECT("day_wise_sales_data!$B$1:$BZ$1"),0)),0)</f>
        <v>0</v>
      </c>
      <c r="BN709" s="3">
        <f ca="1">IFERROR(INDEX(INDIRECT("day_wise_sales_data!$B$2:$BZ$599"),MATCH(resource!$CC709,day_wise_sales_data!$A$2:$A$500,0),MATCH(resource!BN$2,INDIRECT("day_wise_sales_data!$B$1:$BZ$1"),0)),0)</f>
        <v>0</v>
      </c>
      <c r="BO709" s="3">
        <f ca="1">IFERROR(INDEX(INDIRECT("day_wise_sales_data!$B$2:$BZ$599"),MATCH(resource!$CC709,day_wise_sales_data!$A$2:$A$500,0),MATCH(resource!BO$2,INDIRECT("day_wise_sales_data!$B$1:$BZ$1"),0)),0)</f>
        <v>0</v>
      </c>
      <c r="BP709" s="3">
        <f ca="1">IFERROR(INDEX(INDIRECT("day_wise_sales_data!$B$2:$BZ$599"),MATCH(resource!$CC709,day_wise_sales_data!$A$2:$A$500,0),MATCH(resource!BP$2,INDIRECT("day_wise_sales_data!$B$1:$BZ$1"),0)),0)</f>
        <v>0</v>
      </c>
      <c r="BQ709" s="3">
        <f ca="1">IFERROR(INDEX(INDIRECT("day_wise_sales_data!$B$2:$BZ$599"),MATCH(resource!$CC709,day_wise_sales_data!$A$2:$A$500,0),MATCH(resource!BQ$2,INDIRECT("day_wise_sales_data!$B$1:$BZ$1"),0)),0)</f>
        <v>0</v>
      </c>
      <c r="BR709" s="3">
        <f ca="1">IFERROR(INDEX(INDIRECT("day_wise_sales_data!$B$2:$BZ$599"),MATCH(resource!$CC709,day_wise_sales_data!$A$2:$A$500,0),MATCH(resource!BR$2,INDIRECT("day_wise_sales_data!$B$1:$BZ$1"),0)),0)</f>
        <v>0</v>
      </c>
      <c r="BS709" s="3">
        <f ca="1">IFERROR(INDEX(INDIRECT("day_wise_sales_data!$B$2:$BZ$599"),MATCH(resource!$CC709,day_wise_sales_data!$A$2:$A$500,0),MATCH(resource!BS$2,INDIRECT("day_wise_sales_data!$B$1:$BZ$1"),0)),0)</f>
        <v>0</v>
      </c>
      <c r="BT709" s="3">
        <f ca="1">IFERROR(INDEX(INDIRECT("day_wise_sales_data!$B$2:$BZ$599"),MATCH(resource!$CC709,day_wise_sales_data!$A$2:$A$500,0),MATCH(resource!BT$2,INDIRECT("day_wise_sales_data!$B$1:$BZ$1"),0)),0)</f>
        <v>0</v>
      </c>
      <c r="BU709" s="3">
        <f ca="1">IFERROR(INDEX(INDIRECT("day_wise_sales_data!$B$2:$BZ$599"),MATCH(resource!$CC709,day_wise_sales_data!$A$2:$A$500,0),MATCH(resource!BU$2,INDIRECT("day_wise_sales_data!$B$1:$BZ$1"),0)),0)</f>
        <v>0</v>
      </c>
      <c r="BV709" s="3">
        <f ca="1">IFERROR(INDEX(INDIRECT("day_wise_sales_data!$B$2:$BZ$599"),MATCH(resource!$CC709,day_wise_sales_data!$A$2:$A$500,0),MATCH(resource!BV$2,INDIRECT("day_wise_sales_data!$B$1:$BZ$1"),0)),0)</f>
        <v>0</v>
      </c>
      <c r="BW709" s="3">
        <f ca="1">IFERROR(INDEX(INDIRECT("day_wise_sales_data!$B$2:$BZ$599"),MATCH(resource!$CC709,day_wise_sales_data!$A$2:$A$500,0),MATCH(resource!BW$2,INDIRECT("day_wise_sales_data!$B$1:$BZ$1"),0)),0)</f>
        <v>0</v>
      </c>
      <c r="BX709" s="3">
        <f ca="1">IFERROR(INDEX(INDIRECT("day_wise_sales_data!$B$2:$BZ$599"),MATCH(resource!$CC709,day_wise_sales_data!$A$2:$A$500,0),MATCH(resource!BX$2,INDIRECT("day_wise_sales_data!$B$1:$BZ$1"),0)),0)</f>
        <v>0</v>
      </c>
      <c r="BY709" s="3">
        <f ca="1">IFERROR(INDEX(INDIRECT("day_wise_sales_data!$B$2:$BZ$599"),MATCH(resource!$CC709,day_wise_sales_data!$A$2:$A$500,0),MATCH(resource!BY$2,INDIRECT("day_wise_sales_data!$B$1:$BZ$1"),0)),0)</f>
        <v>0</v>
      </c>
      <c r="BZ709" s="3">
        <f ca="1">IFERROR(INDEX(INDIRECT("day_wise_sales_data!$B$2:$BZ$599"),MATCH(resource!$CC709,day_wise_sales_data!$A$2:$A$500,0),MATCH(resource!BZ$2,INDIRECT("day_wise_sales_data!$B$1:$BZ$1"),0)),0)</f>
        <v>0</v>
      </c>
      <c r="CA709" s="3">
        <f ca="1">IFERROR(INDEX(INDIRECT("day_wise_sales_data!$B$2:$BZ$599"),MATCH(resource!$CC709,day_wise_sales_data!$A$2:$A$500,0),MATCH(resource!CA$2,INDIRECT("day_wise_sales_data!$B$1:$BZ$1"),0)),0)</f>
        <v>0</v>
      </c>
      <c r="CC709" s="4">
        <f>sales_data!H708</f>
        <v>0</v>
      </c>
      <c r="CD709" s="1">
        <v>707</v>
      </c>
      <c r="CE709" s="1" t="str">
        <f>IF(AQ709=report!$AQ$3,resource!CD709,"")</f>
        <v/>
      </c>
      <c r="CF709" s="5" t="str">
        <f>IFERROR(SMALL($CE$3:$CE$1001,ROWS($CE$3:CE709)),"")</f>
        <v/>
      </c>
      <c r="CH709">
        <f>IFERROR(VLOOKUP($CC709,data_pull!$E$22:$G$700,2,0),0)</f>
        <v>0</v>
      </c>
      <c r="DK709" s="3" t="str">
        <f>IFERROR(INDEX(COD_SALES!$B$5:$Z$500,MATCH(resource!$CC709,COD_SALES!$A$5:$A$500,0),MATCH(resource!DK$2,COD_SALES!$B$4:$Z$4,0)),"")</f>
        <v/>
      </c>
      <c r="DL709" s="3" t="str">
        <f>IFERROR(INDEX(COD_SALES!$B$5:$Z$500,MATCH(resource!$CC709,COD_SALES!$A$5:$A$500,0),MATCH(resource!DL$2,COD_SALES!$B$4:$Z$4,0)),"")</f>
        <v/>
      </c>
      <c r="DM709" s="3" t="str">
        <f>IFERROR(INDEX(COD_SALES!$B$5:$Z$500,MATCH(resource!$CC709,COD_SALES!$A$5:$A$500,0),MATCH(resource!DM$2,COD_SALES!$B$4:$Z$4,0)),"")</f>
        <v/>
      </c>
      <c r="DN709" s="3" t="str">
        <f>IFERROR(INDEX(COD_SALES!$B$5:$Z$500,MATCH(resource!$CC709,COD_SALES!$A$5:$A$500,0),MATCH(resource!DN$2,COD_SALES!$B$4:$Z$4,0)),"")</f>
        <v/>
      </c>
      <c r="DO709" s="3" t="str">
        <f>IFERROR(INDEX(COD_SALES!$B$5:$Z$500,MATCH(resource!$CC709,COD_SALES!$A$5:$A$500,0),MATCH(resource!DO$2,COD_SALES!$B$4:$Z$4,0)),"")</f>
        <v/>
      </c>
      <c r="DP709" s="3" t="str">
        <f>IFERROR(INDEX(COD_SALES!$B$5:$Z$500,MATCH(resource!$CC709,COD_SALES!$A$5:$A$500,0),MATCH(resource!DP$2,COD_SALES!$B$4:$Z$4,0)),"")</f>
        <v/>
      </c>
      <c r="DQ709" s="3" t="str">
        <f>IFERROR(INDEX(COD_SALES!$B$5:$Z$500,MATCH(resource!$CC709,COD_SALES!$A$5:$A$500,0),MATCH(resource!DQ$2,COD_SALES!$B$4:$Z$4,0)),"")</f>
        <v/>
      </c>
      <c r="DR709" s="3" t="str">
        <f>IFERROR(INDEX(COD_SALES!$B$5:$Z$500,MATCH(resource!$CC709,COD_SALES!$A$5:$A$500,0),MATCH(resource!DR$2,COD_SALES!$B$4:$Z$4,0)),"")</f>
        <v/>
      </c>
      <c r="DS709" s="3" t="str">
        <f>IFERROR(INDEX(COD_SALES!$B$5:$Z$500,MATCH(resource!$CC709,COD_SALES!$A$5:$A$500,0),MATCH(resource!DS$2,COD_SALES!$B$4:$Z$4,0)),"")</f>
        <v/>
      </c>
      <c r="DT709" s="3" t="str">
        <f>IFERROR(INDEX(COD_SALES!$B$5:$Z$500,MATCH(resource!$CC709,COD_SALES!$A$5:$A$500,0),MATCH(resource!DT$2,COD_SALES!$B$4:$Z$4,0)),"")</f>
        <v/>
      </c>
      <c r="DU709" s="3" t="str">
        <f>IFERROR(INDEX(COD_SALES!$B$5:$Z$500,MATCH(resource!$CC709,COD_SALES!$A$5:$A$500,0),MATCH(resource!DU$2,COD_SALES!$B$4:$Z$4,0)),"")</f>
        <v/>
      </c>
      <c r="DV709" s="3" t="str">
        <f>IFERROR(INDEX(COD_SALES!$B$5:$Z$500,MATCH(resource!$CC709,COD_SALES!$A$5:$A$500,0),MATCH(resource!DV$2,COD_SALES!$B$4:$Z$4,0)),"")</f>
        <v/>
      </c>
      <c r="DW709" s="3" t="str">
        <f>IFERROR(INDEX(COD_SALES!$B$5:$Z$500,MATCH(resource!$CC709,COD_SALES!$A$5:$A$500,0),MATCH(resource!DW$2,COD_SALES!$B$4:$Z$4,0)),"")</f>
        <v/>
      </c>
      <c r="DX709" s="3" t="str">
        <f>IFERROR(INDEX(COD_SALES!$B$5:$Z$500,MATCH(resource!$CC709,COD_SALES!$A$5:$A$500,0),MATCH(resource!DX$2,COD_SALES!$B$4:$Z$4,0)),"")</f>
        <v/>
      </c>
      <c r="DY709" s="3" t="str">
        <f>IFERROR(INDEX(COD_SALES!$B$5:$Z$500,MATCH(resource!$CC709,COD_SALES!$A$5:$A$500,0),MATCH(resource!DY$2,COD_SALES!$B$4:$Z$4,0)),"")</f>
        <v/>
      </c>
      <c r="DZ709" s="3" t="str">
        <f>IFERROR(INDEX(COD_SALES!$B$5:$Z$500,MATCH(resource!$CC709,COD_SALES!$A$5:$A$500,0),MATCH(resource!DZ$2,COD_SALES!$B$4:$Z$4,0)),"")</f>
        <v/>
      </c>
      <c r="EA709" s="3" t="str">
        <f>IFERROR(INDEX(COD_SALES!$B$5:$Z$500,MATCH(resource!$CC709,COD_SALES!$A$5:$A$500,0),MATCH(resource!EA$2,COD_SALES!$B$4:$Z$4,0)),"")</f>
        <v/>
      </c>
      <c r="EB709" s="3">
        <f t="shared" si="138"/>
        <v>0</v>
      </c>
      <c r="EW709" s="3">
        <f>IFERROR(VLOOKUP(CC709,data_pull!$AO$25:$AR$546,2,0),0)</f>
        <v>0</v>
      </c>
      <c r="EX709" s="1">
        <f>IFERROR(VLOOKUP(CC709,data_pull!$AO$25:$AR$546,4,0),0)</f>
        <v>0</v>
      </c>
    </row>
    <row r="710" spans="13:154" x14ac:dyDescent="0.25"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4">
        <f>sales_data!B709</f>
        <v>0</v>
      </c>
      <c r="AR710" s="4">
        <f>sales_data!C709</f>
        <v>0</v>
      </c>
      <c r="AS710" s="5" t="str">
        <f t="shared" si="137"/>
        <v/>
      </c>
      <c r="AT710" s="4">
        <f>sales_data!I709</f>
        <v>0</v>
      </c>
      <c r="AU710" s="4">
        <f>sales_data!W709</f>
        <v>0</v>
      </c>
      <c r="AV710" s="1">
        <f>sales_data!N709</f>
        <v>0</v>
      </c>
      <c r="AW710" s="1">
        <f>sales_data!P709</f>
        <v>0</v>
      </c>
      <c r="AX710" s="3">
        <f ca="1">IFERROR(INDEX(INDIRECT("day_wise_sales_data!$B$2:$BZ$599"),MATCH(resource!$CC710,day_wise_sales_data!$A$2:$A$500,0),MATCH(resource!AX$2,INDIRECT("day_wise_sales_data!$B$1:$BZ$1"),0)),0)</f>
        <v>0</v>
      </c>
      <c r="AY710" s="3">
        <f ca="1">IFERROR(INDEX(INDIRECT("day_wise_sales_data!$B$2:$BZ$599"),MATCH(resource!$CC710,day_wise_sales_data!$A$2:$A$500,0),MATCH(resource!AY$2,INDIRECT("day_wise_sales_data!$B$1:$BZ$1"),0)),0)</f>
        <v>0</v>
      </c>
      <c r="AZ710" s="3">
        <f ca="1">IFERROR(INDEX(INDIRECT("day_wise_sales_data!$B$2:$BZ$599"),MATCH(resource!$CC710,day_wise_sales_data!$A$2:$A$500,0),MATCH(resource!AZ$2,INDIRECT("day_wise_sales_data!$B$1:$BZ$1"),0)),0)</f>
        <v>0</v>
      </c>
      <c r="BA710" s="3">
        <f ca="1">IFERROR(INDEX(INDIRECT("day_wise_sales_data!$B$2:$BZ$599"),MATCH(resource!$CC710,day_wise_sales_data!$A$2:$A$500,0),MATCH(resource!BA$2,INDIRECT("day_wise_sales_data!$B$1:$BZ$1"),0)),0)</f>
        <v>0</v>
      </c>
      <c r="BB710" s="3">
        <f ca="1">IFERROR(INDEX(INDIRECT("day_wise_sales_data!$B$2:$BZ$599"),MATCH(resource!$CC710,day_wise_sales_data!$A$2:$A$500,0),MATCH(resource!BB$2,INDIRECT("day_wise_sales_data!$B$1:$BZ$1"),0)),0)</f>
        <v>0</v>
      </c>
      <c r="BC710" s="3">
        <f ca="1">IFERROR(INDEX(INDIRECT("day_wise_sales_data!$B$2:$BZ$599"),MATCH(resource!$CC710,day_wise_sales_data!$A$2:$A$500,0),MATCH(resource!BC$2,INDIRECT("day_wise_sales_data!$B$1:$BZ$1"),0)),0)</f>
        <v>0</v>
      </c>
      <c r="BD710" s="3">
        <f ca="1">IFERROR(INDEX(INDIRECT("day_wise_sales_data!$B$2:$BZ$599"),MATCH(resource!$CC710,day_wise_sales_data!$A$2:$A$500,0),MATCH(resource!BD$2,INDIRECT("day_wise_sales_data!$B$1:$BZ$1"),0)),0)</f>
        <v>0</v>
      </c>
      <c r="BE710" s="3">
        <f ca="1">IFERROR(INDEX(INDIRECT("day_wise_sales_data!$B$2:$BZ$599"),MATCH(resource!$CC710,day_wise_sales_data!$A$2:$A$500,0),MATCH(resource!BE$2,INDIRECT("day_wise_sales_data!$B$1:$BZ$1"),0)),0)</f>
        <v>0</v>
      </c>
      <c r="BF710" s="3">
        <f ca="1">IFERROR(INDEX(INDIRECT("day_wise_sales_data!$B$2:$BZ$599"),MATCH(resource!$CC710,day_wise_sales_data!$A$2:$A$500,0),MATCH(resource!BF$2,INDIRECT("day_wise_sales_data!$B$1:$BZ$1"),0)),0)</f>
        <v>0</v>
      </c>
      <c r="BG710" s="3">
        <f ca="1">IFERROR(INDEX(INDIRECT("day_wise_sales_data!$B$2:$BZ$599"),MATCH(resource!$CC710,day_wise_sales_data!$A$2:$A$500,0),MATCH(resource!BG$2,INDIRECT("day_wise_sales_data!$B$1:$BZ$1"),0)),0)</f>
        <v>0</v>
      </c>
      <c r="BH710" s="3">
        <f ca="1">IFERROR(INDEX(INDIRECT("day_wise_sales_data!$B$2:$BZ$599"),MATCH(resource!$CC710,day_wise_sales_data!$A$2:$A$500,0),MATCH(resource!BH$2,INDIRECT("day_wise_sales_data!$B$1:$BZ$1"),0)),0)</f>
        <v>0</v>
      </c>
      <c r="BI710" s="3">
        <f ca="1">IFERROR(INDEX(INDIRECT("day_wise_sales_data!$B$2:$BZ$599"),MATCH(resource!$CC710,day_wise_sales_data!$A$2:$A$500,0),MATCH(resource!BI$2,INDIRECT("day_wise_sales_data!$B$1:$BZ$1"),0)),0)</f>
        <v>0</v>
      </c>
      <c r="BJ710" s="3">
        <f ca="1">IFERROR(INDEX(INDIRECT("day_wise_sales_data!$B$2:$BZ$599"),MATCH(resource!$CC710,day_wise_sales_data!$A$2:$A$500,0),MATCH(resource!BJ$2,INDIRECT("day_wise_sales_data!$B$1:$BZ$1"),0)),0)</f>
        <v>0</v>
      </c>
      <c r="BK710" s="3">
        <f ca="1">IFERROR(INDEX(INDIRECT("day_wise_sales_data!$B$2:$BZ$599"),MATCH(resource!$CC710,day_wise_sales_data!$A$2:$A$500,0),MATCH(resource!BK$2,INDIRECT("day_wise_sales_data!$B$1:$BZ$1"),0)),0)</f>
        <v>0</v>
      </c>
      <c r="BL710" s="3">
        <f ca="1">IFERROR(INDEX(INDIRECT("day_wise_sales_data!$B$2:$BZ$599"),MATCH(resource!$CC710,day_wise_sales_data!$A$2:$A$500,0),MATCH(resource!BL$2,INDIRECT("day_wise_sales_data!$B$1:$BZ$1"),0)),0)</f>
        <v>0</v>
      </c>
      <c r="BM710" s="3">
        <f ca="1">IFERROR(INDEX(INDIRECT("day_wise_sales_data!$B$2:$BZ$599"),MATCH(resource!$CC710,day_wise_sales_data!$A$2:$A$500,0),MATCH(resource!BM$2,INDIRECT("day_wise_sales_data!$B$1:$BZ$1"),0)),0)</f>
        <v>0</v>
      </c>
      <c r="BN710" s="3">
        <f ca="1">IFERROR(INDEX(INDIRECT("day_wise_sales_data!$B$2:$BZ$599"),MATCH(resource!$CC710,day_wise_sales_data!$A$2:$A$500,0),MATCH(resource!BN$2,INDIRECT("day_wise_sales_data!$B$1:$BZ$1"),0)),0)</f>
        <v>0</v>
      </c>
      <c r="BO710" s="3">
        <f ca="1">IFERROR(INDEX(INDIRECT("day_wise_sales_data!$B$2:$BZ$599"),MATCH(resource!$CC710,day_wise_sales_data!$A$2:$A$500,0),MATCH(resource!BO$2,INDIRECT("day_wise_sales_data!$B$1:$BZ$1"),0)),0)</f>
        <v>0</v>
      </c>
      <c r="BP710" s="3">
        <f ca="1">IFERROR(INDEX(INDIRECT("day_wise_sales_data!$B$2:$BZ$599"),MATCH(resource!$CC710,day_wise_sales_data!$A$2:$A$500,0),MATCH(resource!BP$2,INDIRECT("day_wise_sales_data!$B$1:$BZ$1"),0)),0)</f>
        <v>0</v>
      </c>
      <c r="BQ710" s="3">
        <f ca="1">IFERROR(INDEX(INDIRECT("day_wise_sales_data!$B$2:$BZ$599"),MATCH(resource!$CC710,day_wise_sales_data!$A$2:$A$500,0),MATCH(resource!BQ$2,INDIRECT("day_wise_sales_data!$B$1:$BZ$1"),0)),0)</f>
        <v>0</v>
      </c>
      <c r="BR710" s="3">
        <f ca="1">IFERROR(INDEX(INDIRECT("day_wise_sales_data!$B$2:$BZ$599"),MATCH(resource!$CC710,day_wise_sales_data!$A$2:$A$500,0),MATCH(resource!BR$2,INDIRECT("day_wise_sales_data!$B$1:$BZ$1"),0)),0)</f>
        <v>0</v>
      </c>
      <c r="BS710" s="3">
        <f ca="1">IFERROR(INDEX(INDIRECT("day_wise_sales_data!$B$2:$BZ$599"),MATCH(resource!$CC710,day_wise_sales_data!$A$2:$A$500,0),MATCH(resource!BS$2,INDIRECT("day_wise_sales_data!$B$1:$BZ$1"),0)),0)</f>
        <v>0</v>
      </c>
      <c r="BT710" s="3">
        <f ca="1">IFERROR(INDEX(INDIRECT("day_wise_sales_data!$B$2:$BZ$599"),MATCH(resource!$CC710,day_wise_sales_data!$A$2:$A$500,0),MATCH(resource!BT$2,INDIRECT("day_wise_sales_data!$B$1:$BZ$1"),0)),0)</f>
        <v>0</v>
      </c>
      <c r="BU710" s="3">
        <f ca="1">IFERROR(INDEX(INDIRECT("day_wise_sales_data!$B$2:$BZ$599"),MATCH(resource!$CC710,day_wise_sales_data!$A$2:$A$500,0),MATCH(resource!BU$2,INDIRECT("day_wise_sales_data!$B$1:$BZ$1"),0)),0)</f>
        <v>0</v>
      </c>
      <c r="BV710" s="3">
        <f ca="1">IFERROR(INDEX(INDIRECT("day_wise_sales_data!$B$2:$BZ$599"),MATCH(resource!$CC710,day_wise_sales_data!$A$2:$A$500,0),MATCH(resource!BV$2,INDIRECT("day_wise_sales_data!$B$1:$BZ$1"),0)),0)</f>
        <v>0</v>
      </c>
      <c r="BW710" s="3">
        <f ca="1">IFERROR(INDEX(INDIRECT("day_wise_sales_data!$B$2:$BZ$599"),MATCH(resource!$CC710,day_wise_sales_data!$A$2:$A$500,0),MATCH(resource!BW$2,INDIRECT("day_wise_sales_data!$B$1:$BZ$1"),0)),0)</f>
        <v>0</v>
      </c>
      <c r="BX710" s="3">
        <f ca="1">IFERROR(INDEX(INDIRECT("day_wise_sales_data!$B$2:$BZ$599"),MATCH(resource!$CC710,day_wise_sales_data!$A$2:$A$500,0),MATCH(resource!BX$2,INDIRECT("day_wise_sales_data!$B$1:$BZ$1"),0)),0)</f>
        <v>0</v>
      </c>
      <c r="BY710" s="3">
        <f ca="1">IFERROR(INDEX(INDIRECT("day_wise_sales_data!$B$2:$BZ$599"),MATCH(resource!$CC710,day_wise_sales_data!$A$2:$A$500,0),MATCH(resource!BY$2,INDIRECT("day_wise_sales_data!$B$1:$BZ$1"),0)),0)</f>
        <v>0</v>
      </c>
      <c r="BZ710" s="3">
        <f ca="1">IFERROR(INDEX(INDIRECT("day_wise_sales_data!$B$2:$BZ$599"),MATCH(resource!$CC710,day_wise_sales_data!$A$2:$A$500,0),MATCH(resource!BZ$2,INDIRECT("day_wise_sales_data!$B$1:$BZ$1"),0)),0)</f>
        <v>0</v>
      </c>
      <c r="CA710" s="3">
        <f ca="1">IFERROR(INDEX(INDIRECT("day_wise_sales_data!$B$2:$BZ$599"),MATCH(resource!$CC710,day_wise_sales_data!$A$2:$A$500,0),MATCH(resource!CA$2,INDIRECT("day_wise_sales_data!$B$1:$BZ$1"),0)),0)</f>
        <v>0</v>
      </c>
      <c r="CC710" s="4">
        <f>sales_data!H709</f>
        <v>0</v>
      </c>
      <c r="CD710" s="1">
        <v>708</v>
      </c>
      <c r="CE710" s="1" t="str">
        <f>IF(AQ710=report!$AQ$3,resource!CD710,"")</f>
        <v/>
      </c>
      <c r="CF710" s="5" t="str">
        <f>IFERROR(SMALL($CE$3:$CE$1001,ROWS($CE$3:CE710)),"")</f>
        <v/>
      </c>
      <c r="CH710">
        <f>IFERROR(VLOOKUP($CC710,data_pull!$E$22:$G$700,2,0),0)</f>
        <v>0</v>
      </c>
      <c r="DK710" s="3" t="str">
        <f>IFERROR(INDEX(COD_SALES!$B$5:$Z$500,MATCH(resource!$CC710,COD_SALES!$A$5:$A$500,0),MATCH(resource!DK$2,COD_SALES!$B$4:$Z$4,0)),"")</f>
        <v/>
      </c>
      <c r="DL710" s="3" t="str">
        <f>IFERROR(INDEX(COD_SALES!$B$5:$Z$500,MATCH(resource!$CC710,COD_SALES!$A$5:$A$500,0),MATCH(resource!DL$2,COD_SALES!$B$4:$Z$4,0)),"")</f>
        <v/>
      </c>
      <c r="DM710" s="3" t="str">
        <f>IFERROR(INDEX(COD_SALES!$B$5:$Z$500,MATCH(resource!$CC710,COD_SALES!$A$5:$A$500,0),MATCH(resource!DM$2,COD_SALES!$B$4:$Z$4,0)),"")</f>
        <v/>
      </c>
      <c r="DN710" s="3" t="str">
        <f>IFERROR(INDEX(COD_SALES!$B$5:$Z$500,MATCH(resource!$CC710,COD_SALES!$A$5:$A$500,0),MATCH(resource!DN$2,COD_SALES!$B$4:$Z$4,0)),"")</f>
        <v/>
      </c>
      <c r="DO710" s="3" t="str">
        <f>IFERROR(INDEX(COD_SALES!$B$5:$Z$500,MATCH(resource!$CC710,COD_SALES!$A$5:$A$500,0),MATCH(resource!DO$2,COD_SALES!$B$4:$Z$4,0)),"")</f>
        <v/>
      </c>
      <c r="DP710" s="3" t="str">
        <f>IFERROR(INDEX(COD_SALES!$B$5:$Z$500,MATCH(resource!$CC710,COD_SALES!$A$5:$A$500,0),MATCH(resource!DP$2,COD_SALES!$B$4:$Z$4,0)),"")</f>
        <v/>
      </c>
      <c r="DQ710" s="3" t="str">
        <f>IFERROR(INDEX(COD_SALES!$B$5:$Z$500,MATCH(resource!$CC710,COD_SALES!$A$5:$A$500,0),MATCH(resource!DQ$2,COD_SALES!$B$4:$Z$4,0)),"")</f>
        <v/>
      </c>
      <c r="DR710" s="3" t="str">
        <f>IFERROR(INDEX(COD_SALES!$B$5:$Z$500,MATCH(resource!$CC710,COD_SALES!$A$5:$A$500,0),MATCH(resource!DR$2,COD_SALES!$B$4:$Z$4,0)),"")</f>
        <v/>
      </c>
      <c r="DS710" s="3" t="str">
        <f>IFERROR(INDEX(COD_SALES!$B$5:$Z$500,MATCH(resource!$CC710,COD_SALES!$A$5:$A$500,0),MATCH(resource!DS$2,COD_SALES!$B$4:$Z$4,0)),"")</f>
        <v/>
      </c>
      <c r="DT710" s="3" t="str">
        <f>IFERROR(INDEX(COD_SALES!$B$5:$Z$500,MATCH(resource!$CC710,COD_SALES!$A$5:$A$500,0),MATCH(resource!DT$2,COD_SALES!$B$4:$Z$4,0)),"")</f>
        <v/>
      </c>
      <c r="DU710" s="3" t="str">
        <f>IFERROR(INDEX(COD_SALES!$B$5:$Z$500,MATCH(resource!$CC710,COD_SALES!$A$5:$A$500,0),MATCH(resource!DU$2,COD_SALES!$B$4:$Z$4,0)),"")</f>
        <v/>
      </c>
      <c r="DV710" s="3" t="str">
        <f>IFERROR(INDEX(COD_SALES!$B$5:$Z$500,MATCH(resource!$CC710,COD_SALES!$A$5:$A$500,0),MATCH(resource!DV$2,COD_SALES!$B$4:$Z$4,0)),"")</f>
        <v/>
      </c>
      <c r="DW710" s="3" t="str">
        <f>IFERROR(INDEX(COD_SALES!$B$5:$Z$500,MATCH(resource!$CC710,COD_SALES!$A$5:$A$500,0),MATCH(resource!DW$2,COD_SALES!$B$4:$Z$4,0)),"")</f>
        <v/>
      </c>
      <c r="DX710" s="3" t="str">
        <f>IFERROR(INDEX(COD_SALES!$B$5:$Z$500,MATCH(resource!$CC710,COD_SALES!$A$5:$A$500,0),MATCH(resource!DX$2,COD_SALES!$B$4:$Z$4,0)),"")</f>
        <v/>
      </c>
      <c r="DY710" s="3" t="str">
        <f>IFERROR(INDEX(COD_SALES!$B$5:$Z$500,MATCH(resource!$CC710,COD_SALES!$A$5:$A$500,0),MATCH(resource!DY$2,COD_SALES!$B$4:$Z$4,0)),"")</f>
        <v/>
      </c>
      <c r="DZ710" s="3" t="str">
        <f>IFERROR(INDEX(COD_SALES!$B$5:$Z$500,MATCH(resource!$CC710,COD_SALES!$A$5:$A$500,0),MATCH(resource!DZ$2,COD_SALES!$B$4:$Z$4,0)),"")</f>
        <v/>
      </c>
      <c r="EA710" s="3" t="str">
        <f>IFERROR(INDEX(COD_SALES!$B$5:$Z$500,MATCH(resource!$CC710,COD_SALES!$A$5:$A$500,0),MATCH(resource!EA$2,COD_SALES!$B$4:$Z$4,0)),"")</f>
        <v/>
      </c>
      <c r="EB710" s="3">
        <f t="shared" si="138"/>
        <v>0</v>
      </c>
      <c r="EW710" s="3">
        <f>IFERROR(VLOOKUP(CC710,data_pull!$AO$25:$AR$546,2,0),0)</f>
        <v>0</v>
      </c>
      <c r="EX710" s="1">
        <f>IFERROR(VLOOKUP(CC710,data_pull!$AO$25:$AR$546,4,0),0)</f>
        <v>0</v>
      </c>
    </row>
    <row r="711" spans="13:154" x14ac:dyDescent="0.25"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4">
        <f>sales_data!B710</f>
        <v>0</v>
      </c>
      <c r="AR711" s="4">
        <f>sales_data!C710</f>
        <v>0</v>
      </c>
      <c r="AS711" s="5" t="str">
        <f t="shared" si="137"/>
        <v/>
      </c>
      <c r="AT711" s="4">
        <f>sales_data!I710</f>
        <v>0</v>
      </c>
      <c r="AU711" s="4">
        <f>sales_data!W710</f>
        <v>0</v>
      </c>
      <c r="AV711" s="1">
        <f>sales_data!N710</f>
        <v>0</v>
      </c>
      <c r="AW711" s="1">
        <f>sales_data!P710</f>
        <v>0</v>
      </c>
      <c r="AX711" s="3">
        <f ca="1">IFERROR(INDEX(INDIRECT("day_wise_sales_data!$B$2:$BZ$599"),MATCH(resource!$CC711,day_wise_sales_data!$A$2:$A$500,0),MATCH(resource!AX$2,INDIRECT("day_wise_sales_data!$B$1:$BZ$1"),0)),0)</f>
        <v>0</v>
      </c>
      <c r="AY711" s="3">
        <f ca="1">IFERROR(INDEX(INDIRECT("day_wise_sales_data!$B$2:$BZ$599"),MATCH(resource!$CC711,day_wise_sales_data!$A$2:$A$500,0),MATCH(resource!AY$2,INDIRECT("day_wise_sales_data!$B$1:$BZ$1"),0)),0)</f>
        <v>0</v>
      </c>
      <c r="AZ711" s="3">
        <f ca="1">IFERROR(INDEX(INDIRECT("day_wise_sales_data!$B$2:$BZ$599"),MATCH(resource!$CC711,day_wise_sales_data!$A$2:$A$500,0),MATCH(resource!AZ$2,INDIRECT("day_wise_sales_data!$B$1:$BZ$1"),0)),0)</f>
        <v>0</v>
      </c>
      <c r="BA711" s="3">
        <f ca="1">IFERROR(INDEX(INDIRECT("day_wise_sales_data!$B$2:$BZ$599"),MATCH(resource!$CC711,day_wise_sales_data!$A$2:$A$500,0),MATCH(resource!BA$2,INDIRECT("day_wise_sales_data!$B$1:$BZ$1"),0)),0)</f>
        <v>0</v>
      </c>
      <c r="BB711" s="3">
        <f ca="1">IFERROR(INDEX(INDIRECT("day_wise_sales_data!$B$2:$BZ$599"),MATCH(resource!$CC711,day_wise_sales_data!$A$2:$A$500,0),MATCH(resource!BB$2,INDIRECT("day_wise_sales_data!$B$1:$BZ$1"),0)),0)</f>
        <v>0</v>
      </c>
      <c r="BC711" s="3">
        <f ca="1">IFERROR(INDEX(INDIRECT("day_wise_sales_data!$B$2:$BZ$599"),MATCH(resource!$CC711,day_wise_sales_data!$A$2:$A$500,0),MATCH(resource!BC$2,INDIRECT("day_wise_sales_data!$B$1:$BZ$1"),0)),0)</f>
        <v>0</v>
      </c>
      <c r="BD711" s="3">
        <f ca="1">IFERROR(INDEX(INDIRECT("day_wise_sales_data!$B$2:$BZ$599"),MATCH(resource!$CC711,day_wise_sales_data!$A$2:$A$500,0),MATCH(resource!BD$2,INDIRECT("day_wise_sales_data!$B$1:$BZ$1"),0)),0)</f>
        <v>0</v>
      </c>
      <c r="BE711" s="3">
        <f ca="1">IFERROR(INDEX(INDIRECT("day_wise_sales_data!$B$2:$BZ$599"),MATCH(resource!$CC711,day_wise_sales_data!$A$2:$A$500,0),MATCH(resource!BE$2,INDIRECT("day_wise_sales_data!$B$1:$BZ$1"),0)),0)</f>
        <v>0</v>
      </c>
      <c r="BF711" s="3">
        <f ca="1">IFERROR(INDEX(INDIRECT("day_wise_sales_data!$B$2:$BZ$599"),MATCH(resource!$CC711,day_wise_sales_data!$A$2:$A$500,0),MATCH(resource!BF$2,INDIRECT("day_wise_sales_data!$B$1:$BZ$1"),0)),0)</f>
        <v>0</v>
      </c>
      <c r="BG711" s="3">
        <f ca="1">IFERROR(INDEX(INDIRECT("day_wise_sales_data!$B$2:$BZ$599"),MATCH(resource!$CC711,day_wise_sales_data!$A$2:$A$500,0),MATCH(resource!BG$2,INDIRECT("day_wise_sales_data!$B$1:$BZ$1"),0)),0)</f>
        <v>0</v>
      </c>
      <c r="BH711" s="3">
        <f ca="1">IFERROR(INDEX(INDIRECT("day_wise_sales_data!$B$2:$BZ$599"),MATCH(resource!$CC711,day_wise_sales_data!$A$2:$A$500,0),MATCH(resource!BH$2,INDIRECT("day_wise_sales_data!$B$1:$BZ$1"),0)),0)</f>
        <v>0</v>
      </c>
      <c r="BI711" s="3">
        <f ca="1">IFERROR(INDEX(INDIRECT("day_wise_sales_data!$B$2:$BZ$599"),MATCH(resource!$CC711,day_wise_sales_data!$A$2:$A$500,0),MATCH(resource!BI$2,INDIRECT("day_wise_sales_data!$B$1:$BZ$1"),0)),0)</f>
        <v>0</v>
      </c>
      <c r="BJ711" s="3">
        <f ca="1">IFERROR(INDEX(INDIRECT("day_wise_sales_data!$B$2:$BZ$599"),MATCH(resource!$CC711,day_wise_sales_data!$A$2:$A$500,0),MATCH(resource!BJ$2,INDIRECT("day_wise_sales_data!$B$1:$BZ$1"),0)),0)</f>
        <v>0</v>
      </c>
      <c r="BK711" s="3">
        <f ca="1">IFERROR(INDEX(INDIRECT("day_wise_sales_data!$B$2:$BZ$599"),MATCH(resource!$CC711,day_wise_sales_data!$A$2:$A$500,0),MATCH(resource!BK$2,INDIRECT("day_wise_sales_data!$B$1:$BZ$1"),0)),0)</f>
        <v>0</v>
      </c>
      <c r="BL711" s="3">
        <f ca="1">IFERROR(INDEX(INDIRECT("day_wise_sales_data!$B$2:$BZ$599"),MATCH(resource!$CC711,day_wise_sales_data!$A$2:$A$500,0),MATCH(resource!BL$2,INDIRECT("day_wise_sales_data!$B$1:$BZ$1"),0)),0)</f>
        <v>0</v>
      </c>
      <c r="BM711" s="3">
        <f ca="1">IFERROR(INDEX(INDIRECT("day_wise_sales_data!$B$2:$BZ$599"),MATCH(resource!$CC711,day_wise_sales_data!$A$2:$A$500,0),MATCH(resource!BM$2,INDIRECT("day_wise_sales_data!$B$1:$BZ$1"),0)),0)</f>
        <v>0</v>
      </c>
      <c r="BN711" s="3">
        <f ca="1">IFERROR(INDEX(INDIRECT("day_wise_sales_data!$B$2:$BZ$599"),MATCH(resource!$CC711,day_wise_sales_data!$A$2:$A$500,0),MATCH(resource!BN$2,INDIRECT("day_wise_sales_data!$B$1:$BZ$1"),0)),0)</f>
        <v>0</v>
      </c>
      <c r="BO711" s="3">
        <f ca="1">IFERROR(INDEX(INDIRECT("day_wise_sales_data!$B$2:$BZ$599"),MATCH(resource!$CC711,day_wise_sales_data!$A$2:$A$500,0),MATCH(resource!BO$2,INDIRECT("day_wise_sales_data!$B$1:$BZ$1"),0)),0)</f>
        <v>0</v>
      </c>
      <c r="BP711" s="3">
        <f ca="1">IFERROR(INDEX(INDIRECT("day_wise_sales_data!$B$2:$BZ$599"),MATCH(resource!$CC711,day_wise_sales_data!$A$2:$A$500,0),MATCH(resource!BP$2,INDIRECT("day_wise_sales_data!$B$1:$BZ$1"),0)),0)</f>
        <v>0</v>
      </c>
      <c r="BQ711" s="3">
        <f ca="1">IFERROR(INDEX(INDIRECT("day_wise_sales_data!$B$2:$BZ$599"),MATCH(resource!$CC711,day_wise_sales_data!$A$2:$A$500,0),MATCH(resource!BQ$2,INDIRECT("day_wise_sales_data!$B$1:$BZ$1"),0)),0)</f>
        <v>0</v>
      </c>
      <c r="BR711" s="3">
        <f ca="1">IFERROR(INDEX(INDIRECT("day_wise_sales_data!$B$2:$BZ$599"),MATCH(resource!$CC711,day_wise_sales_data!$A$2:$A$500,0),MATCH(resource!BR$2,INDIRECT("day_wise_sales_data!$B$1:$BZ$1"),0)),0)</f>
        <v>0</v>
      </c>
      <c r="BS711" s="3">
        <f ca="1">IFERROR(INDEX(INDIRECT("day_wise_sales_data!$B$2:$BZ$599"),MATCH(resource!$CC711,day_wise_sales_data!$A$2:$A$500,0),MATCH(resource!BS$2,INDIRECT("day_wise_sales_data!$B$1:$BZ$1"),0)),0)</f>
        <v>0</v>
      </c>
      <c r="BT711" s="3">
        <f ca="1">IFERROR(INDEX(INDIRECT("day_wise_sales_data!$B$2:$BZ$599"),MATCH(resource!$CC711,day_wise_sales_data!$A$2:$A$500,0),MATCH(resource!BT$2,INDIRECT("day_wise_sales_data!$B$1:$BZ$1"),0)),0)</f>
        <v>0</v>
      </c>
      <c r="BU711" s="3">
        <f ca="1">IFERROR(INDEX(INDIRECT("day_wise_sales_data!$B$2:$BZ$599"),MATCH(resource!$CC711,day_wise_sales_data!$A$2:$A$500,0),MATCH(resource!BU$2,INDIRECT("day_wise_sales_data!$B$1:$BZ$1"),0)),0)</f>
        <v>0</v>
      </c>
      <c r="BV711" s="3">
        <f ca="1">IFERROR(INDEX(INDIRECT("day_wise_sales_data!$B$2:$BZ$599"),MATCH(resource!$CC711,day_wise_sales_data!$A$2:$A$500,0),MATCH(resource!BV$2,INDIRECT("day_wise_sales_data!$B$1:$BZ$1"),0)),0)</f>
        <v>0</v>
      </c>
      <c r="BW711" s="3">
        <f ca="1">IFERROR(INDEX(INDIRECT("day_wise_sales_data!$B$2:$BZ$599"),MATCH(resource!$CC711,day_wise_sales_data!$A$2:$A$500,0),MATCH(resource!BW$2,INDIRECT("day_wise_sales_data!$B$1:$BZ$1"),0)),0)</f>
        <v>0</v>
      </c>
      <c r="BX711" s="3">
        <f ca="1">IFERROR(INDEX(INDIRECT("day_wise_sales_data!$B$2:$BZ$599"),MATCH(resource!$CC711,day_wise_sales_data!$A$2:$A$500,0),MATCH(resource!BX$2,INDIRECT("day_wise_sales_data!$B$1:$BZ$1"),0)),0)</f>
        <v>0</v>
      </c>
      <c r="BY711" s="3">
        <f ca="1">IFERROR(INDEX(INDIRECT("day_wise_sales_data!$B$2:$BZ$599"),MATCH(resource!$CC711,day_wise_sales_data!$A$2:$A$500,0),MATCH(resource!BY$2,INDIRECT("day_wise_sales_data!$B$1:$BZ$1"),0)),0)</f>
        <v>0</v>
      </c>
      <c r="BZ711" s="3">
        <f ca="1">IFERROR(INDEX(INDIRECT("day_wise_sales_data!$B$2:$BZ$599"),MATCH(resource!$CC711,day_wise_sales_data!$A$2:$A$500,0),MATCH(resource!BZ$2,INDIRECT("day_wise_sales_data!$B$1:$BZ$1"),0)),0)</f>
        <v>0</v>
      </c>
      <c r="CA711" s="3">
        <f ca="1">IFERROR(INDEX(INDIRECT("day_wise_sales_data!$B$2:$BZ$599"),MATCH(resource!$CC711,day_wise_sales_data!$A$2:$A$500,0),MATCH(resource!CA$2,INDIRECT("day_wise_sales_data!$B$1:$BZ$1"),0)),0)</f>
        <v>0</v>
      </c>
      <c r="CC711" s="4">
        <f>sales_data!H710</f>
        <v>0</v>
      </c>
      <c r="CD711" s="1">
        <v>709</v>
      </c>
      <c r="CE711" s="1" t="str">
        <f>IF(AQ711=report!$AQ$3,resource!CD711,"")</f>
        <v/>
      </c>
      <c r="CF711" s="5" t="str">
        <f>IFERROR(SMALL($CE$3:$CE$1001,ROWS($CE$3:CE711)),"")</f>
        <v/>
      </c>
      <c r="CH711">
        <f>IFERROR(VLOOKUP($CC711,data_pull!$E$22:$G$700,2,0),0)</f>
        <v>0</v>
      </c>
      <c r="DK711" s="3" t="str">
        <f>IFERROR(INDEX(COD_SALES!$B$5:$Z$500,MATCH(resource!$CC711,COD_SALES!$A$5:$A$500,0),MATCH(resource!DK$2,COD_SALES!$B$4:$Z$4,0)),"")</f>
        <v/>
      </c>
      <c r="DL711" s="3" t="str">
        <f>IFERROR(INDEX(COD_SALES!$B$5:$Z$500,MATCH(resource!$CC711,COD_SALES!$A$5:$A$500,0),MATCH(resource!DL$2,COD_SALES!$B$4:$Z$4,0)),"")</f>
        <v/>
      </c>
      <c r="DM711" s="3" t="str">
        <f>IFERROR(INDEX(COD_SALES!$B$5:$Z$500,MATCH(resource!$CC711,COD_SALES!$A$5:$A$500,0),MATCH(resource!DM$2,COD_SALES!$B$4:$Z$4,0)),"")</f>
        <v/>
      </c>
      <c r="DN711" s="3" t="str">
        <f>IFERROR(INDEX(COD_SALES!$B$5:$Z$500,MATCH(resource!$CC711,COD_SALES!$A$5:$A$500,0),MATCH(resource!DN$2,COD_SALES!$B$4:$Z$4,0)),"")</f>
        <v/>
      </c>
      <c r="DO711" s="3" t="str">
        <f>IFERROR(INDEX(COD_SALES!$B$5:$Z$500,MATCH(resource!$CC711,COD_SALES!$A$5:$A$500,0),MATCH(resource!DO$2,COD_SALES!$B$4:$Z$4,0)),"")</f>
        <v/>
      </c>
      <c r="DP711" s="3" t="str">
        <f>IFERROR(INDEX(COD_SALES!$B$5:$Z$500,MATCH(resource!$CC711,COD_SALES!$A$5:$A$500,0),MATCH(resource!DP$2,COD_SALES!$B$4:$Z$4,0)),"")</f>
        <v/>
      </c>
      <c r="DQ711" s="3" t="str">
        <f>IFERROR(INDEX(COD_SALES!$B$5:$Z$500,MATCH(resource!$CC711,COD_SALES!$A$5:$A$500,0),MATCH(resource!DQ$2,COD_SALES!$B$4:$Z$4,0)),"")</f>
        <v/>
      </c>
      <c r="DR711" s="3" t="str">
        <f>IFERROR(INDEX(COD_SALES!$B$5:$Z$500,MATCH(resource!$CC711,COD_SALES!$A$5:$A$500,0),MATCH(resource!DR$2,COD_SALES!$B$4:$Z$4,0)),"")</f>
        <v/>
      </c>
      <c r="DS711" s="3" t="str">
        <f>IFERROR(INDEX(COD_SALES!$B$5:$Z$500,MATCH(resource!$CC711,COD_SALES!$A$5:$A$500,0),MATCH(resource!DS$2,COD_SALES!$B$4:$Z$4,0)),"")</f>
        <v/>
      </c>
      <c r="DT711" s="3" t="str">
        <f>IFERROR(INDEX(COD_SALES!$B$5:$Z$500,MATCH(resource!$CC711,COD_SALES!$A$5:$A$500,0),MATCH(resource!DT$2,COD_SALES!$B$4:$Z$4,0)),"")</f>
        <v/>
      </c>
      <c r="DU711" s="3" t="str">
        <f>IFERROR(INDEX(COD_SALES!$B$5:$Z$500,MATCH(resource!$CC711,COD_SALES!$A$5:$A$500,0),MATCH(resource!DU$2,COD_SALES!$B$4:$Z$4,0)),"")</f>
        <v/>
      </c>
      <c r="DV711" s="3" t="str">
        <f>IFERROR(INDEX(COD_SALES!$B$5:$Z$500,MATCH(resource!$CC711,COD_SALES!$A$5:$A$500,0),MATCH(resource!DV$2,COD_SALES!$B$4:$Z$4,0)),"")</f>
        <v/>
      </c>
      <c r="DW711" s="3" t="str">
        <f>IFERROR(INDEX(COD_SALES!$B$5:$Z$500,MATCH(resource!$CC711,COD_SALES!$A$5:$A$500,0),MATCH(resource!DW$2,COD_SALES!$B$4:$Z$4,0)),"")</f>
        <v/>
      </c>
      <c r="DX711" s="3" t="str">
        <f>IFERROR(INDEX(COD_SALES!$B$5:$Z$500,MATCH(resource!$CC711,COD_SALES!$A$5:$A$500,0),MATCH(resource!DX$2,COD_SALES!$B$4:$Z$4,0)),"")</f>
        <v/>
      </c>
      <c r="DY711" s="3" t="str">
        <f>IFERROR(INDEX(COD_SALES!$B$5:$Z$500,MATCH(resource!$CC711,COD_SALES!$A$5:$A$500,0),MATCH(resource!DY$2,COD_SALES!$B$4:$Z$4,0)),"")</f>
        <v/>
      </c>
      <c r="DZ711" s="3" t="str">
        <f>IFERROR(INDEX(COD_SALES!$B$5:$Z$500,MATCH(resource!$CC711,COD_SALES!$A$5:$A$500,0),MATCH(resource!DZ$2,COD_SALES!$B$4:$Z$4,0)),"")</f>
        <v/>
      </c>
      <c r="EA711" s="3" t="str">
        <f>IFERROR(INDEX(COD_SALES!$B$5:$Z$500,MATCH(resource!$CC711,COD_SALES!$A$5:$A$500,0),MATCH(resource!EA$2,COD_SALES!$B$4:$Z$4,0)),"")</f>
        <v/>
      </c>
      <c r="EB711" s="3">
        <f t="shared" si="138"/>
        <v>0</v>
      </c>
      <c r="EW711" s="3">
        <f>IFERROR(VLOOKUP(CC711,data_pull!$AO$25:$AR$546,2,0),0)</f>
        <v>0</v>
      </c>
      <c r="EX711" s="1">
        <f>IFERROR(VLOOKUP(CC711,data_pull!$AO$25:$AR$546,4,0),0)</f>
        <v>0</v>
      </c>
    </row>
    <row r="712" spans="13:154" x14ac:dyDescent="0.25"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4">
        <f>sales_data!B711</f>
        <v>0</v>
      </c>
      <c r="AR712" s="4">
        <f>sales_data!C711</f>
        <v>0</v>
      </c>
      <c r="AS712" s="5" t="str">
        <f t="shared" si="137"/>
        <v/>
      </c>
      <c r="AT712" s="4">
        <f>sales_data!I711</f>
        <v>0</v>
      </c>
      <c r="AU712" s="4">
        <f>sales_data!W711</f>
        <v>0</v>
      </c>
      <c r="AV712" s="1">
        <f>sales_data!N711</f>
        <v>0</v>
      </c>
      <c r="AW712" s="1">
        <f>sales_data!P711</f>
        <v>0</v>
      </c>
      <c r="AX712" s="3">
        <f ca="1">IFERROR(INDEX(INDIRECT("day_wise_sales_data!$B$2:$BZ$599"),MATCH(resource!$CC712,day_wise_sales_data!$A$2:$A$500,0),MATCH(resource!AX$2,INDIRECT("day_wise_sales_data!$B$1:$BZ$1"),0)),0)</f>
        <v>0</v>
      </c>
      <c r="AY712" s="3">
        <f ca="1">IFERROR(INDEX(INDIRECT("day_wise_sales_data!$B$2:$BZ$599"),MATCH(resource!$CC712,day_wise_sales_data!$A$2:$A$500,0),MATCH(resource!AY$2,INDIRECT("day_wise_sales_data!$B$1:$BZ$1"),0)),0)</f>
        <v>0</v>
      </c>
      <c r="AZ712" s="3">
        <f ca="1">IFERROR(INDEX(INDIRECT("day_wise_sales_data!$B$2:$BZ$599"),MATCH(resource!$CC712,day_wise_sales_data!$A$2:$A$500,0),MATCH(resource!AZ$2,INDIRECT("day_wise_sales_data!$B$1:$BZ$1"),0)),0)</f>
        <v>0</v>
      </c>
      <c r="BA712" s="3">
        <f ca="1">IFERROR(INDEX(INDIRECT("day_wise_sales_data!$B$2:$BZ$599"),MATCH(resource!$CC712,day_wise_sales_data!$A$2:$A$500,0),MATCH(resource!BA$2,INDIRECT("day_wise_sales_data!$B$1:$BZ$1"),0)),0)</f>
        <v>0</v>
      </c>
      <c r="BB712" s="3">
        <f ca="1">IFERROR(INDEX(INDIRECT("day_wise_sales_data!$B$2:$BZ$599"),MATCH(resource!$CC712,day_wise_sales_data!$A$2:$A$500,0),MATCH(resource!BB$2,INDIRECT("day_wise_sales_data!$B$1:$BZ$1"),0)),0)</f>
        <v>0</v>
      </c>
      <c r="BC712" s="3">
        <f ca="1">IFERROR(INDEX(INDIRECT("day_wise_sales_data!$B$2:$BZ$599"),MATCH(resource!$CC712,day_wise_sales_data!$A$2:$A$500,0),MATCH(resource!BC$2,INDIRECT("day_wise_sales_data!$B$1:$BZ$1"),0)),0)</f>
        <v>0</v>
      </c>
      <c r="BD712" s="3">
        <f ca="1">IFERROR(INDEX(INDIRECT("day_wise_sales_data!$B$2:$BZ$599"),MATCH(resource!$CC712,day_wise_sales_data!$A$2:$A$500,0),MATCH(resource!BD$2,INDIRECT("day_wise_sales_data!$B$1:$BZ$1"),0)),0)</f>
        <v>0</v>
      </c>
      <c r="BE712" s="3">
        <f ca="1">IFERROR(INDEX(INDIRECT("day_wise_sales_data!$B$2:$BZ$599"),MATCH(resource!$CC712,day_wise_sales_data!$A$2:$A$500,0),MATCH(resource!BE$2,INDIRECT("day_wise_sales_data!$B$1:$BZ$1"),0)),0)</f>
        <v>0</v>
      </c>
      <c r="BF712" s="3">
        <f ca="1">IFERROR(INDEX(INDIRECT("day_wise_sales_data!$B$2:$BZ$599"),MATCH(resource!$CC712,day_wise_sales_data!$A$2:$A$500,0),MATCH(resource!BF$2,INDIRECT("day_wise_sales_data!$B$1:$BZ$1"),0)),0)</f>
        <v>0</v>
      </c>
      <c r="BG712" s="3">
        <f ca="1">IFERROR(INDEX(INDIRECT("day_wise_sales_data!$B$2:$BZ$599"),MATCH(resource!$CC712,day_wise_sales_data!$A$2:$A$500,0),MATCH(resource!BG$2,INDIRECT("day_wise_sales_data!$B$1:$BZ$1"),0)),0)</f>
        <v>0</v>
      </c>
      <c r="BH712" s="3">
        <f ca="1">IFERROR(INDEX(INDIRECT("day_wise_sales_data!$B$2:$BZ$599"),MATCH(resource!$CC712,day_wise_sales_data!$A$2:$A$500,0),MATCH(resource!BH$2,INDIRECT("day_wise_sales_data!$B$1:$BZ$1"),0)),0)</f>
        <v>0</v>
      </c>
      <c r="BI712" s="3">
        <f ca="1">IFERROR(INDEX(INDIRECT("day_wise_sales_data!$B$2:$BZ$599"),MATCH(resource!$CC712,day_wise_sales_data!$A$2:$A$500,0),MATCH(resource!BI$2,INDIRECT("day_wise_sales_data!$B$1:$BZ$1"),0)),0)</f>
        <v>0</v>
      </c>
      <c r="BJ712" s="3">
        <f ca="1">IFERROR(INDEX(INDIRECT("day_wise_sales_data!$B$2:$BZ$599"),MATCH(resource!$CC712,day_wise_sales_data!$A$2:$A$500,0),MATCH(resource!BJ$2,INDIRECT("day_wise_sales_data!$B$1:$BZ$1"),0)),0)</f>
        <v>0</v>
      </c>
      <c r="BK712" s="3">
        <f ca="1">IFERROR(INDEX(INDIRECT("day_wise_sales_data!$B$2:$BZ$599"),MATCH(resource!$CC712,day_wise_sales_data!$A$2:$A$500,0),MATCH(resource!BK$2,INDIRECT("day_wise_sales_data!$B$1:$BZ$1"),0)),0)</f>
        <v>0</v>
      </c>
      <c r="BL712" s="3">
        <f ca="1">IFERROR(INDEX(INDIRECT("day_wise_sales_data!$B$2:$BZ$599"),MATCH(resource!$CC712,day_wise_sales_data!$A$2:$A$500,0),MATCH(resource!BL$2,INDIRECT("day_wise_sales_data!$B$1:$BZ$1"),0)),0)</f>
        <v>0</v>
      </c>
      <c r="BM712" s="3">
        <f ca="1">IFERROR(INDEX(INDIRECT("day_wise_sales_data!$B$2:$BZ$599"),MATCH(resource!$CC712,day_wise_sales_data!$A$2:$A$500,0),MATCH(resource!BM$2,INDIRECT("day_wise_sales_data!$B$1:$BZ$1"),0)),0)</f>
        <v>0</v>
      </c>
      <c r="BN712" s="3">
        <f ca="1">IFERROR(INDEX(INDIRECT("day_wise_sales_data!$B$2:$BZ$599"),MATCH(resource!$CC712,day_wise_sales_data!$A$2:$A$500,0),MATCH(resource!BN$2,INDIRECT("day_wise_sales_data!$B$1:$BZ$1"),0)),0)</f>
        <v>0</v>
      </c>
      <c r="BO712" s="3">
        <f ca="1">IFERROR(INDEX(INDIRECT("day_wise_sales_data!$B$2:$BZ$599"),MATCH(resource!$CC712,day_wise_sales_data!$A$2:$A$500,0),MATCH(resource!BO$2,INDIRECT("day_wise_sales_data!$B$1:$BZ$1"),0)),0)</f>
        <v>0</v>
      </c>
      <c r="BP712" s="3">
        <f ca="1">IFERROR(INDEX(INDIRECT("day_wise_sales_data!$B$2:$BZ$599"),MATCH(resource!$CC712,day_wise_sales_data!$A$2:$A$500,0),MATCH(resource!BP$2,INDIRECT("day_wise_sales_data!$B$1:$BZ$1"),0)),0)</f>
        <v>0</v>
      </c>
      <c r="BQ712" s="3">
        <f ca="1">IFERROR(INDEX(INDIRECT("day_wise_sales_data!$B$2:$BZ$599"),MATCH(resource!$CC712,day_wise_sales_data!$A$2:$A$500,0),MATCH(resource!BQ$2,INDIRECT("day_wise_sales_data!$B$1:$BZ$1"),0)),0)</f>
        <v>0</v>
      </c>
      <c r="BR712" s="3">
        <f ca="1">IFERROR(INDEX(INDIRECT("day_wise_sales_data!$B$2:$BZ$599"),MATCH(resource!$CC712,day_wise_sales_data!$A$2:$A$500,0),MATCH(resource!BR$2,INDIRECT("day_wise_sales_data!$B$1:$BZ$1"),0)),0)</f>
        <v>0</v>
      </c>
      <c r="BS712" s="3">
        <f ca="1">IFERROR(INDEX(INDIRECT("day_wise_sales_data!$B$2:$BZ$599"),MATCH(resource!$CC712,day_wise_sales_data!$A$2:$A$500,0),MATCH(resource!BS$2,INDIRECT("day_wise_sales_data!$B$1:$BZ$1"),0)),0)</f>
        <v>0</v>
      </c>
      <c r="BT712" s="3">
        <f ca="1">IFERROR(INDEX(INDIRECT("day_wise_sales_data!$B$2:$BZ$599"),MATCH(resource!$CC712,day_wise_sales_data!$A$2:$A$500,0),MATCH(resource!BT$2,INDIRECT("day_wise_sales_data!$B$1:$BZ$1"),0)),0)</f>
        <v>0</v>
      </c>
      <c r="BU712" s="3">
        <f ca="1">IFERROR(INDEX(INDIRECT("day_wise_sales_data!$B$2:$BZ$599"),MATCH(resource!$CC712,day_wise_sales_data!$A$2:$A$500,0),MATCH(resource!BU$2,INDIRECT("day_wise_sales_data!$B$1:$BZ$1"),0)),0)</f>
        <v>0</v>
      </c>
      <c r="BV712" s="3">
        <f ca="1">IFERROR(INDEX(INDIRECT("day_wise_sales_data!$B$2:$BZ$599"),MATCH(resource!$CC712,day_wise_sales_data!$A$2:$A$500,0),MATCH(resource!BV$2,INDIRECT("day_wise_sales_data!$B$1:$BZ$1"),0)),0)</f>
        <v>0</v>
      </c>
      <c r="BW712" s="3">
        <f ca="1">IFERROR(INDEX(INDIRECT("day_wise_sales_data!$B$2:$BZ$599"),MATCH(resource!$CC712,day_wise_sales_data!$A$2:$A$500,0),MATCH(resource!BW$2,INDIRECT("day_wise_sales_data!$B$1:$BZ$1"),0)),0)</f>
        <v>0</v>
      </c>
      <c r="BX712" s="3">
        <f ca="1">IFERROR(INDEX(INDIRECT("day_wise_sales_data!$B$2:$BZ$599"),MATCH(resource!$CC712,day_wise_sales_data!$A$2:$A$500,0),MATCH(resource!BX$2,INDIRECT("day_wise_sales_data!$B$1:$BZ$1"),0)),0)</f>
        <v>0</v>
      </c>
      <c r="BY712" s="3">
        <f ca="1">IFERROR(INDEX(INDIRECT("day_wise_sales_data!$B$2:$BZ$599"),MATCH(resource!$CC712,day_wise_sales_data!$A$2:$A$500,0),MATCH(resource!BY$2,INDIRECT("day_wise_sales_data!$B$1:$BZ$1"),0)),0)</f>
        <v>0</v>
      </c>
      <c r="BZ712" s="3">
        <f ca="1">IFERROR(INDEX(INDIRECT("day_wise_sales_data!$B$2:$BZ$599"),MATCH(resource!$CC712,day_wise_sales_data!$A$2:$A$500,0),MATCH(resource!BZ$2,INDIRECT("day_wise_sales_data!$B$1:$BZ$1"),0)),0)</f>
        <v>0</v>
      </c>
      <c r="CA712" s="3">
        <f ca="1">IFERROR(INDEX(INDIRECT("day_wise_sales_data!$B$2:$BZ$599"),MATCH(resource!$CC712,day_wise_sales_data!$A$2:$A$500,0),MATCH(resource!CA$2,INDIRECT("day_wise_sales_data!$B$1:$BZ$1"),0)),0)</f>
        <v>0</v>
      </c>
      <c r="CC712" s="4">
        <f>sales_data!H711</f>
        <v>0</v>
      </c>
      <c r="CD712" s="1">
        <v>710</v>
      </c>
      <c r="CE712" s="1" t="str">
        <f>IF(AQ712=report!$AQ$3,resource!CD712,"")</f>
        <v/>
      </c>
      <c r="CF712" s="5" t="str">
        <f>IFERROR(SMALL($CE$3:$CE$1001,ROWS($CE$3:CE712)),"")</f>
        <v/>
      </c>
      <c r="CH712">
        <f>IFERROR(VLOOKUP($CC712,data_pull!$E$22:$G$700,2,0),0)</f>
        <v>0</v>
      </c>
      <c r="DK712" s="3" t="str">
        <f>IFERROR(INDEX(COD_SALES!$B$5:$Z$500,MATCH(resource!$CC712,COD_SALES!$A$5:$A$500,0),MATCH(resource!DK$2,COD_SALES!$B$4:$Z$4,0)),"")</f>
        <v/>
      </c>
      <c r="DL712" s="3" t="str">
        <f>IFERROR(INDEX(COD_SALES!$B$5:$Z$500,MATCH(resource!$CC712,COD_SALES!$A$5:$A$500,0),MATCH(resource!DL$2,COD_SALES!$B$4:$Z$4,0)),"")</f>
        <v/>
      </c>
      <c r="DM712" s="3" t="str">
        <f>IFERROR(INDEX(COD_SALES!$B$5:$Z$500,MATCH(resource!$CC712,COD_SALES!$A$5:$A$500,0),MATCH(resource!DM$2,COD_SALES!$B$4:$Z$4,0)),"")</f>
        <v/>
      </c>
      <c r="DN712" s="3" t="str">
        <f>IFERROR(INDEX(COD_SALES!$B$5:$Z$500,MATCH(resource!$CC712,COD_SALES!$A$5:$A$500,0),MATCH(resource!DN$2,COD_SALES!$B$4:$Z$4,0)),"")</f>
        <v/>
      </c>
      <c r="DO712" s="3" t="str">
        <f>IFERROR(INDEX(COD_SALES!$B$5:$Z$500,MATCH(resource!$CC712,COD_SALES!$A$5:$A$500,0),MATCH(resource!DO$2,COD_SALES!$B$4:$Z$4,0)),"")</f>
        <v/>
      </c>
      <c r="DP712" s="3" t="str">
        <f>IFERROR(INDEX(COD_SALES!$B$5:$Z$500,MATCH(resource!$CC712,COD_SALES!$A$5:$A$500,0),MATCH(resource!DP$2,COD_SALES!$B$4:$Z$4,0)),"")</f>
        <v/>
      </c>
      <c r="DQ712" s="3" t="str">
        <f>IFERROR(INDEX(COD_SALES!$B$5:$Z$500,MATCH(resource!$CC712,COD_SALES!$A$5:$A$500,0),MATCH(resource!DQ$2,COD_SALES!$B$4:$Z$4,0)),"")</f>
        <v/>
      </c>
      <c r="DR712" s="3" t="str">
        <f>IFERROR(INDEX(COD_SALES!$B$5:$Z$500,MATCH(resource!$CC712,COD_SALES!$A$5:$A$500,0),MATCH(resource!DR$2,COD_SALES!$B$4:$Z$4,0)),"")</f>
        <v/>
      </c>
      <c r="DS712" s="3" t="str">
        <f>IFERROR(INDEX(COD_SALES!$B$5:$Z$500,MATCH(resource!$CC712,COD_SALES!$A$5:$A$500,0),MATCH(resource!DS$2,COD_SALES!$B$4:$Z$4,0)),"")</f>
        <v/>
      </c>
      <c r="DT712" s="3" t="str">
        <f>IFERROR(INDEX(COD_SALES!$B$5:$Z$500,MATCH(resource!$CC712,COD_SALES!$A$5:$A$500,0),MATCH(resource!DT$2,COD_SALES!$B$4:$Z$4,0)),"")</f>
        <v/>
      </c>
      <c r="DU712" s="3" t="str">
        <f>IFERROR(INDEX(COD_SALES!$B$5:$Z$500,MATCH(resource!$CC712,COD_SALES!$A$5:$A$500,0),MATCH(resource!DU$2,COD_SALES!$B$4:$Z$4,0)),"")</f>
        <v/>
      </c>
      <c r="DV712" s="3" t="str">
        <f>IFERROR(INDEX(COD_SALES!$B$5:$Z$500,MATCH(resource!$CC712,COD_SALES!$A$5:$A$500,0),MATCH(resource!DV$2,COD_SALES!$B$4:$Z$4,0)),"")</f>
        <v/>
      </c>
      <c r="DW712" s="3" t="str">
        <f>IFERROR(INDEX(COD_SALES!$B$5:$Z$500,MATCH(resource!$CC712,COD_SALES!$A$5:$A$500,0),MATCH(resource!DW$2,COD_SALES!$B$4:$Z$4,0)),"")</f>
        <v/>
      </c>
      <c r="DX712" s="3" t="str">
        <f>IFERROR(INDEX(COD_SALES!$B$5:$Z$500,MATCH(resource!$CC712,COD_SALES!$A$5:$A$500,0),MATCH(resource!DX$2,COD_SALES!$B$4:$Z$4,0)),"")</f>
        <v/>
      </c>
      <c r="DY712" s="3" t="str">
        <f>IFERROR(INDEX(COD_SALES!$B$5:$Z$500,MATCH(resource!$CC712,COD_SALES!$A$5:$A$500,0),MATCH(resource!DY$2,COD_SALES!$B$4:$Z$4,0)),"")</f>
        <v/>
      </c>
      <c r="DZ712" s="3" t="str">
        <f>IFERROR(INDEX(COD_SALES!$B$5:$Z$500,MATCH(resource!$CC712,COD_SALES!$A$5:$A$500,0),MATCH(resource!DZ$2,COD_SALES!$B$4:$Z$4,0)),"")</f>
        <v/>
      </c>
      <c r="EA712" s="3" t="str">
        <f>IFERROR(INDEX(COD_SALES!$B$5:$Z$500,MATCH(resource!$CC712,COD_SALES!$A$5:$A$500,0),MATCH(resource!EA$2,COD_SALES!$B$4:$Z$4,0)),"")</f>
        <v/>
      </c>
      <c r="EB712" s="3">
        <f t="shared" si="138"/>
        <v>0</v>
      </c>
      <c r="EW712" s="3">
        <f>IFERROR(VLOOKUP(CC712,data_pull!$AO$25:$AR$546,2,0),0)</f>
        <v>0</v>
      </c>
      <c r="EX712" s="1">
        <f>IFERROR(VLOOKUP(CC712,data_pull!$AO$25:$AR$546,4,0),0)</f>
        <v>0</v>
      </c>
    </row>
    <row r="713" spans="13:154" x14ac:dyDescent="0.25"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4">
        <f>sales_data!B712</f>
        <v>0</v>
      </c>
      <c r="AR713" s="4">
        <f>sales_data!C712</f>
        <v>0</v>
      </c>
      <c r="AS713" s="5" t="str">
        <f t="shared" si="137"/>
        <v/>
      </c>
      <c r="AT713" s="4">
        <f>sales_data!I712</f>
        <v>0</v>
      </c>
      <c r="AU713" s="4">
        <f>sales_data!W712</f>
        <v>0</v>
      </c>
      <c r="AV713" s="1">
        <f>sales_data!N712</f>
        <v>0</v>
      </c>
      <c r="AW713" s="1">
        <f>sales_data!P712</f>
        <v>0</v>
      </c>
      <c r="AX713" s="3">
        <f ca="1">IFERROR(INDEX(INDIRECT("day_wise_sales_data!$B$2:$BZ$599"),MATCH(resource!$CC713,day_wise_sales_data!$A$2:$A$500,0),MATCH(resource!AX$2,INDIRECT("day_wise_sales_data!$B$1:$BZ$1"),0)),0)</f>
        <v>0</v>
      </c>
      <c r="AY713" s="3">
        <f ca="1">IFERROR(INDEX(INDIRECT("day_wise_sales_data!$B$2:$BZ$599"),MATCH(resource!$CC713,day_wise_sales_data!$A$2:$A$500,0),MATCH(resource!AY$2,INDIRECT("day_wise_sales_data!$B$1:$BZ$1"),0)),0)</f>
        <v>0</v>
      </c>
      <c r="AZ713" s="3">
        <f ca="1">IFERROR(INDEX(INDIRECT("day_wise_sales_data!$B$2:$BZ$599"),MATCH(resource!$CC713,day_wise_sales_data!$A$2:$A$500,0),MATCH(resource!AZ$2,INDIRECT("day_wise_sales_data!$B$1:$BZ$1"),0)),0)</f>
        <v>0</v>
      </c>
      <c r="BA713" s="3">
        <f ca="1">IFERROR(INDEX(INDIRECT("day_wise_sales_data!$B$2:$BZ$599"),MATCH(resource!$CC713,day_wise_sales_data!$A$2:$A$500,0),MATCH(resource!BA$2,INDIRECT("day_wise_sales_data!$B$1:$BZ$1"),0)),0)</f>
        <v>0</v>
      </c>
      <c r="BB713" s="3">
        <f ca="1">IFERROR(INDEX(INDIRECT("day_wise_sales_data!$B$2:$BZ$599"),MATCH(resource!$CC713,day_wise_sales_data!$A$2:$A$500,0),MATCH(resource!BB$2,INDIRECT("day_wise_sales_data!$B$1:$BZ$1"),0)),0)</f>
        <v>0</v>
      </c>
      <c r="BC713" s="3">
        <f ca="1">IFERROR(INDEX(INDIRECT("day_wise_sales_data!$B$2:$BZ$599"),MATCH(resource!$CC713,day_wise_sales_data!$A$2:$A$500,0),MATCH(resource!BC$2,INDIRECT("day_wise_sales_data!$B$1:$BZ$1"),0)),0)</f>
        <v>0</v>
      </c>
      <c r="BD713" s="3">
        <f ca="1">IFERROR(INDEX(INDIRECT("day_wise_sales_data!$B$2:$BZ$599"),MATCH(resource!$CC713,day_wise_sales_data!$A$2:$A$500,0),MATCH(resource!BD$2,INDIRECT("day_wise_sales_data!$B$1:$BZ$1"),0)),0)</f>
        <v>0</v>
      </c>
      <c r="BE713" s="3">
        <f ca="1">IFERROR(INDEX(INDIRECT("day_wise_sales_data!$B$2:$BZ$599"),MATCH(resource!$CC713,day_wise_sales_data!$A$2:$A$500,0),MATCH(resource!BE$2,INDIRECT("day_wise_sales_data!$B$1:$BZ$1"),0)),0)</f>
        <v>0</v>
      </c>
      <c r="BF713" s="3">
        <f ca="1">IFERROR(INDEX(INDIRECT("day_wise_sales_data!$B$2:$BZ$599"),MATCH(resource!$CC713,day_wise_sales_data!$A$2:$A$500,0),MATCH(resource!BF$2,INDIRECT("day_wise_sales_data!$B$1:$BZ$1"),0)),0)</f>
        <v>0</v>
      </c>
      <c r="BG713" s="3">
        <f ca="1">IFERROR(INDEX(INDIRECT("day_wise_sales_data!$B$2:$BZ$599"),MATCH(resource!$CC713,day_wise_sales_data!$A$2:$A$500,0),MATCH(resource!BG$2,INDIRECT("day_wise_sales_data!$B$1:$BZ$1"),0)),0)</f>
        <v>0</v>
      </c>
      <c r="BH713" s="3">
        <f ca="1">IFERROR(INDEX(INDIRECT("day_wise_sales_data!$B$2:$BZ$599"),MATCH(resource!$CC713,day_wise_sales_data!$A$2:$A$500,0),MATCH(resource!BH$2,INDIRECT("day_wise_sales_data!$B$1:$BZ$1"),0)),0)</f>
        <v>0</v>
      </c>
      <c r="BI713" s="3">
        <f ca="1">IFERROR(INDEX(INDIRECT("day_wise_sales_data!$B$2:$BZ$599"),MATCH(resource!$CC713,day_wise_sales_data!$A$2:$A$500,0),MATCH(resource!BI$2,INDIRECT("day_wise_sales_data!$B$1:$BZ$1"),0)),0)</f>
        <v>0</v>
      </c>
      <c r="BJ713" s="3">
        <f ca="1">IFERROR(INDEX(INDIRECT("day_wise_sales_data!$B$2:$BZ$599"),MATCH(resource!$CC713,day_wise_sales_data!$A$2:$A$500,0),MATCH(resource!BJ$2,INDIRECT("day_wise_sales_data!$B$1:$BZ$1"),0)),0)</f>
        <v>0</v>
      </c>
      <c r="BK713" s="3">
        <f ca="1">IFERROR(INDEX(INDIRECT("day_wise_sales_data!$B$2:$BZ$599"),MATCH(resource!$CC713,day_wise_sales_data!$A$2:$A$500,0),MATCH(resource!BK$2,INDIRECT("day_wise_sales_data!$B$1:$BZ$1"),0)),0)</f>
        <v>0</v>
      </c>
      <c r="BL713" s="3">
        <f ca="1">IFERROR(INDEX(INDIRECT("day_wise_sales_data!$B$2:$BZ$599"),MATCH(resource!$CC713,day_wise_sales_data!$A$2:$A$500,0),MATCH(resource!BL$2,INDIRECT("day_wise_sales_data!$B$1:$BZ$1"),0)),0)</f>
        <v>0</v>
      </c>
      <c r="BM713" s="3">
        <f ca="1">IFERROR(INDEX(INDIRECT("day_wise_sales_data!$B$2:$BZ$599"),MATCH(resource!$CC713,day_wise_sales_data!$A$2:$A$500,0),MATCH(resource!BM$2,INDIRECT("day_wise_sales_data!$B$1:$BZ$1"),0)),0)</f>
        <v>0</v>
      </c>
      <c r="BN713" s="3">
        <f ca="1">IFERROR(INDEX(INDIRECT("day_wise_sales_data!$B$2:$BZ$599"),MATCH(resource!$CC713,day_wise_sales_data!$A$2:$A$500,0),MATCH(resource!BN$2,INDIRECT("day_wise_sales_data!$B$1:$BZ$1"),0)),0)</f>
        <v>0</v>
      </c>
      <c r="BO713" s="3">
        <f ca="1">IFERROR(INDEX(INDIRECT("day_wise_sales_data!$B$2:$BZ$599"),MATCH(resource!$CC713,day_wise_sales_data!$A$2:$A$500,0),MATCH(resource!BO$2,INDIRECT("day_wise_sales_data!$B$1:$BZ$1"),0)),0)</f>
        <v>0</v>
      </c>
      <c r="BP713" s="3">
        <f ca="1">IFERROR(INDEX(INDIRECT("day_wise_sales_data!$B$2:$BZ$599"),MATCH(resource!$CC713,day_wise_sales_data!$A$2:$A$500,0),MATCH(resource!BP$2,INDIRECT("day_wise_sales_data!$B$1:$BZ$1"),0)),0)</f>
        <v>0</v>
      </c>
      <c r="BQ713" s="3">
        <f ca="1">IFERROR(INDEX(INDIRECT("day_wise_sales_data!$B$2:$BZ$599"),MATCH(resource!$CC713,day_wise_sales_data!$A$2:$A$500,0),MATCH(resource!BQ$2,INDIRECT("day_wise_sales_data!$B$1:$BZ$1"),0)),0)</f>
        <v>0</v>
      </c>
      <c r="BR713" s="3">
        <f ca="1">IFERROR(INDEX(INDIRECT("day_wise_sales_data!$B$2:$BZ$599"),MATCH(resource!$CC713,day_wise_sales_data!$A$2:$A$500,0),MATCH(resource!BR$2,INDIRECT("day_wise_sales_data!$B$1:$BZ$1"),0)),0)</f>
        <v>0</v>
      </c>
      <c r="BS713" s="3">
        <f ca="1">IFERROR(INDEX(INDIRECT("day_wise_sales_data!$B$2:$BZ$599"),MATCH(resource!$CC713,day_wise_sales_data!$A$2:$A$500,0),MATCH(resource!BS$2,INDIRECT("day_wise_sales_data!$B$1:$BZ$1"),0)),0)</f>
        <v>0</v>
      </c>
      <c r="BT713" s="3">
        <f ca="1">IFERROR(INDEX(INDIRECT("day_wise_sales_data!$B$2:$BZ$599"),MATCH(resource!$CC713,day_wise_sales_data!$A$2:$A$500,0),MATCH(resource!BT$2,INDIRECT("day_wise_sales_data!$B$1:$BZ$1"),0)),0)</f>
        <v>0</v>
      </c>
      <c r="BU713" s="3">
        <f ca="1">IFERROR(INDEX(INDIRECT("day_wise_sales_data!$B$2:$BZ$599"),MATCH(resource!$CC713,day_wise_sales_data!$A$2:$A$500,0),MATCH(resource!BU$2,INDIRECT("day_wise_sales_data!$B$1:$BZ$1"),0)),0)</f>
        <v>0</v>
      </c>
      <c r="BV713" s="3">
        <f ca="1">IFERROR(INDEX(INDIRECT("day_wise_sales_data!$B$2:$BZ$599"),MATCH(resource!$CC713,day_wise_sales_data!$A$2:$A$500,0),MATCH(resource!BV$2,INDIRECT("day_wise_sales_data!$B$1:$BZ$1"),0)),0)</f>
        <v>0</v>
      </c>
      <c r="BW713" s="3">
        <f ca="1">IFERROR(INDEX(INDIRECT("day_wise_sales_data!$B$2:$BZ$599"),MATCH(resource!$CC713,day_wise_sales_data!$A$2:$A$500,0),MATCH(resource!BW$2,INDIRECT("day_wise_sales_data!$B$1:$BZ$1"),0)),0)</f>
        <v>0</v>
      </c>
      <c r="BX713" s="3">
        <f ca="1">IFERROR(INDEX(INDIRECT("day_wise_sales_data!$B$2:$BZ$599"),MATCH(resource!$CC713,day_wise_sales_data!$A$2:$A$500,0),MATCH(resource!BX$2,INDIRECT("day_wise_sales_data!$B$1:$BZ$1"),0)),0)</f>
        <v>0</v>
      </c>
      <c r="BY713" s="3">
        <f ca="1">IFERROR(INDEX(INDIRECT("day_wise_sales_data!$B$2:$BZ$599"),MATCH(resource!$CC713,day_wise_sales_data!$A$2:$A$500,0),MATCH(resource!BY$2,INDIRECT("day_wise_sales_data!$B$1:$BZ$1"),0)),0)</f>
        <v>0</v>
      </c>
      <c r="BZ713" s="3">
        <f ca="1">IFERROR(INDEX(INDIRECT("day_wise_sales_data!$B$2:$BZ$599"),MATCH(resource!$CC713,day_wise_sales_data!$A$2:$A$500,0),MATCH(resource!BZ$2,INDIRECT("day_wise_sales_data!$B$1:$BZ$1"),0)),0)</f>
        <v>0</v>
      </c>
      <c r="CA713" s="3">
        <f ca="1">IFERROR(INDEX(INDIRECT("day_wise_sales_data!$B$2:$BZ$599"),MATCH(resource!$CC713,day_wise_sales_data!$A$2:$A$500,0),MATCH(resource!CA$2,INDIRECT("day_wise_sales_data!$B$1:$BZ$1"),0)),0)</f>
        <v>0</v>
      </c>
      <c r="CC713" s="4">
        <f>sales_data!H712</f>
        <v>0</v>
      </c>
      <c r="CD713" s="1">
        <v>711</v>
      </c>
      <c r="CE713" s="1" t="str">
        <f>IF(AQ713=report!$AQ$3,resource!CD713,"")</f>
        <v/>
      </c>
      <c r="CF713" s="5" t="str">
        <f>IFERROR(SMALL($CE$3:$CE$1001,ROWS($CE$3:CE713)),"")</f>
        <v/>
      </c>
      <c r="CH713">
        <f>IFERROR(VLOOKUP($CC713,data_pull!$E$22:$G$700,2,0),0)</f>
        <v>0</v>
      </c>
      <c r="DK713" s="3" t="str">
        <f>IFERROR(INDEX(COD_SALES!$B$5:$Z$500,MATCH(resource!$CC713,COD_SALES!$A$5:$A$500,0),MATCH(resource!DK$2,COD_SALES!$B$4:$Z$4,0)),"")</f>
        <v/>
      </c>
      <c r="DL713" s="3" t="str">
        <f>IFERROR(INDEX(COD_SALES!$B$5:$Z$500,MATCH(resource!$CC713,COD_SALES!$A$5:$A$500,0),MATCH(resource!DL$2,COD_SALES!$B$4:$Z$4,0)),"")</f>
        <v/>
      </c>
      <c r="DM713" s="3" t="str">
        <f>IFERROR(INDEX(COD_SALES!$B$5:$Z$500,MATCH(resource!$CC713,COD_SALES!$A$5:$A$500,0),MATCH(resource!DM$2,COD_SALES!$B$4:$Z$4,0)),"")</f>
        <v/>
      </c>
      <c r="DN713" s="3" t="str">
        <f>IFERROR(INDEX(COD_SALES!$B$5:$Z$500,MATCH(resource!$CC713,COD_SALES!$A$5:$A$500,0),MATCH(resource!DN$2,COD_SALES!$B$4:$Z$4,0)),"")</f>
        <v/>
      </c>
      <c r="DO713" s="3" t="str">
        <f>IFERROR(INDEX(COD_SALES!$B$5:$Z$500,MATCH(resource!$CC713,COD_SALES!$A$5:$A$500,0),MATCH(resource!DO$2,COD_SALES!$B$4:$Z$4,0)),"")</f>
        <v/>
      </c>
      <c r="DP713" s="3" t="str">
        <f>IFERROR(INDEX(COD_SALES!$B$5:$Z$500,MATCH(resource!$CC713,COD_SALES!$A$5:$A$500,0),MATCH(resource!DP$2,COD_SALES!$B$4:$Z$4,0)),"")</f>
        <v/>
      </c>
      <c r="DQ713" s="3" t="str">
        <f>IFERROR(INDEX(COD_SALES!$B$5:$Z$500,MATCH(resource!$CC713,COD_SALES!$A$5:$A$500,0),MATCH(resource!DQ$2,COD_SALES!$B$4:$Z$4,0)),"")</f>
        <v/>
      </c>
      <c r="DR713" s="3" t="str">
        <f>IFERROR(INDEX(COD_SALES!$B$5:$Z$500,MATCH(resource!$CC713,COD_SALES!$A$5:$A$500,0),MATCH(resource!DR$2,COD_SALES!$B$4:$Z$4,0)),"")</f>
        <v/>
      </c>
      <c r="DS713" s="3" t="str">
        <f>IFERROR(INDEX(COD_SALES!$B$5:$Z$500,MATCH(resource!$CC713,COD_SALES!$A$5:$A$500,0),MATCH(resource!DS$2,COD_SALES!$B$4:$Z$4,0)),"")</f>
        <v/>
      </c>
      <c r="DT713" s="3" t="str">
        <f>IFERROR(INDEX(COD_SALES!$B$5:$Z$500,MATCH(resource!$CC713,COD_SALES!$A$5:$A$500,0),MATCH(resource!DT$2,COD_SALES!$B$4:$Z$4,0)),"")</f>
        <v/>
      </c>
      <c r="DU713" s="3" t="str">
        <f>IFERROR(INDEX(COD_SALES!$B$5:$Z$500,MATCH(resource!$CC713,COD_SALES!$A$5:$A$500,0),MATCH(resource!DU$2,COD_SALES!$B$4:$Z$4,0)),"")</f>
        <v/>
      </c>
      <c r="DV713" s="3" t="str">
        <f>IFERROR(INDEX(COD_SALES!$B$5:$Z$500,MATCH(resource!$CC713,COD_SALES!$A$5:$A$500,0),MATCH(resource!DV$2,COD_SALES!$B$4:$Z$4,0)),"")</f>
        <v/>
      </c>
      <c r="DW713" s="3" t="str">
        <f>IFERROR(INDEX(COD_SALES!$B$5:$Z$500,MATCH(resource!$CC713,COD_SALES!$A$5:$A$500,0),MATCH(resource!DW$2,COD_SALES!$B$4:$Z$4,0)),"")</f>
        <v/>
      </c>
      <c r="DX713" s="3" t="str">
        <f>IFERROR(INDEX(COD_SALES!$B$5:$Z$500,MATCH(resource!$CC713,COD_SALES!$A$5:$A$500,0),MATCH(resource!DX$2,COD_SALES!$B$4:$Z$4,0)),"")</f>
        <v/>
      </c>
      <c r="DY713" s="3" t="str">
        <f>IFERROR(INDEX(COD_SALES!$B$5:$Z$500,MATCH(resource!$CC713,COD_SALES!$A$5:$A$500,0),MATCH(resource!DY$2,COD_SALES!$B$4:$Z$4,0)),"")</f>
        <v/>
      </c>
      <c r="DZ713" s="3" t="str">
        <f>IFERROR(INDEX(COD_SALES!$B$5:$Z$500,MATCH(resource!$CC713,COD_SALES!$A$5:$A$500,0),MATCH(resource!DZ$2,COD_SALES!$B$4:$Z$4,0)),"")</f>
        <v/>
      </c>
      <c r="EA713" s="3" t="str">
        <f>IFERROR(INDEX(COD_SALES!$B$5:$Z$500,MATCH(resource!$CC713,COD_SALES!$A$5:$A$500,0),MATCH(resource!EA$2,COD_SALES!$B$4:$Z$4,0)),"")</f>
        <v/>
      </c>
      <c r="EB713" s="3">
        <f t="shared" si="138"/>
        <v>0</v>
      </c>
      <c r="EW713" s="3">
        <f>IFERROR(VLOOKUP(CC713,data_pull!$AO$25:$AR$546,2,0),0)</f>
        <v>0</v>
      </c>
      <c r="EX713" s="1">
        <f>IFERROR(VLOOKUP(CC713,data_pull!$AO$25:$AR$546,4,0),0)</f>
        <v>0</v>
      </c>
    </row>
    <row r="714" spans="13:154" x14ac:dyDescent="0.25"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4">
        <f>sales_data!B713</f>
        <v>0</v>
      </c>
      <c r="AR714" s="4">
        <f>sales_data!C713</f>
        <v>0</v>
      </c>
      <c r="AS714" s="5" t="str">
        <f t="shared" si="137"/>
        <v/>
      </c>
      <c r="AT714" s="4">
        <f>sales_data!I713</f>
        <v>0</v>
      </c>
      <c r="AU714" s="4">
        <f>sales_data!W713</f>
        <v>0</v>
      </c>
      <c r="AV714" s="1">
        <f>sales_data!N713</f>
        <v>0</v>
      </c>
      <c r="AW714" s="1">
        <f>sales_data!P713</f>
        <v>0</v>
      </c>
      <c r="AX714" s="3">
        <f ca="1">IFERROR(INDEX(INDIRECT("day_wise_sales_data!$B$2:$BZ$599"),MATCH(resource!$CC714,day_wise_sales_data!$A$2:$A$500,0),MATCH(resource!AX$2,INDIRECT("day_wise_sales_data!$B$1:$BZ$1"),0)),0)</f>
        <v>0</v>
      </c>
      <c r="AY714" s="3">
        <f ca="1">IFERROR(INDEX(INDIRECT("day_wise_sales_data!$B$2:$BZ$599"),MATCH(resource!$CC714,day_wise_sales_data!$A$2:$A$500,0),MATCH(resource!AY$2,INDIRECT("day_wise_sales_data!$B$1:$BZ$1"),0)),0)</f>
        <v>0</v>
      </c>
      <c r="AZ714" s="3">
        <f ca="1">IFERROR(INDEX(INDIRECT("day_wise_sales_data!$B$2:$BZ$599"),MATCH(resource!$CC714,day_wise_sales_data!$A$2:$A$500,0),MATCH(resource!AZ$2,INDIRECT("day_wise_sales_data!$B$1:$BZ$1"),0)),0)</f>
        <v>0</v>
      </c>
      <c r="BA714" s="3">
        <f ca="1">IFERROR(INDEX(INDIRECT("day_wise_sales_data!$B$2:$BZ$599"),MATCH(resource!$CC714,day_wise_sales_data!$A$2:$A$500,0),MATCH(resource!BA$2,INDIRECT("day_wise_sales_data!$B$1:$BZ$1"),0)),0)</f>
        <v>0</v>
      </c>
      <c r="BB714" s="3">
        <f ca="1">IFERROR(INDEX(INDIRECT("day_wise_sales_data!$B$2:$BZ$599"),MATCH(resource!$CC714,day_wise_sales_data!$A$2:$A$500,0),MATCH(resource!BB$2,INDIRECT("day_wise_sales_data!$B$1:$BZ$1"),0)),0)</f>
        <v>0</v>
      </c>
      <c r="BC714" s="3">
        <f ca="1">IFERROR(INDEX(INDIRECT("day_wise_sales_data!$B$2:$BZ$599"),MATCH(resource!$CC714,day_wise_sales_data!$A$2:$A$500,0),MATCH(resource!BC$2,INDIRECT("day_wise_sales_data!$B$1:$BZ$1"),0)),0)</f>
        <v>0</v>
      </c>
      <c r="BD714" s="3">
        <f ca="1">IFERROR(INDEX(INDIRECT("day_wise_sales_data!$B$2:$BZ$599"),MATCH(resource!$CC714,day_wise_sales_data!$A$2:$A$500,0),MATCH(resource!BD$2,INDIRECT("day_wise_sales_data!$B$1:$BZ$1"),0)),0)</f>
        <v>0</v>
      </c>
      <c r="BE714" s="3">
        <f ca="1">IFERROR(INDEX(INDIRECT("day_wise_sales_data!$B$2:$BZ$599"),MATCH(resource!$CC714,day_wise_sales_data!$A$2:$A$500,0),MATCH(resource!BE$2,INDIRECT("day_wise_sales_data!$B$1:$BZ$1"),0)),0)</f>
        <v>0</v>
      </c>
      <c r="BF714" s="3">
        <f ca="1">IFERROR(INDEX(INDIRECT("day_wise_sales_data!$B$2:$BZ$599"),MATCH(resource!$CC714,day_wise_sales_data!$A$2:$A$500,0),MATCH(resource!BF$2,INDIRECT("day_wise_sales_data!$B$1:$BZ$1"),0)),0)</f>
        <v>0</v>
      </c>
      <c r="BG714" s="3">
        <f ca="1">IFERROR(INDEX(INDIRECT("day_wise_sales_data!$B$2:$BZ$599"),MATCH(resource!$CC714,day_wise_sales_data!$A$2:$A$500,0),MATCH(resource!BG$2,INDIRECT("day_wise_sales_data!$B$1:$BZ$1"),0)),0)</f>
        <v>0</v>
      </c>
      <c r="BH714" s="3">
        <f ca="1">IFERROR(INDEX(INDIRECT("day_wise_sales_data!$B$2:$BZ$599"),MATCH(resource!$CC714,day_wise_sales_data!$A$2:$A$500,0),MATCH(resource!BH$2,INDIRECT("day_wise_sales_data!$B$1:$BZ$1"),0)),0)</f>
        <v>0</v>
      </c>
      <c r="BI714" s="3">
        <f ca="1">IFERROR(INDEX(INDIRECT("day_wise_sales_data!$B$2:$BZ$599"),MATCH(resource!$CC714,day_wise_sales_data!$A$2:$A$500,0),MATCH(resource!BI$2,INDIRECT("day_wise_sales_data!$B$1:$BZ$1"),0)),0)</f>
        <v>0</v>
      </c>
      <c r="BJ714" s="3">
        <f ca="1">IFERROR(INDEX(INDIRECT("day_wise_sales_data!$B$2:$BZ$599"),MATCH(resource!$CC714,day_wise_sales_data!$A$2:$A$500,0),MATCH(resource!BJ$2,INDIRECT("day_wise_sales_data!$B$1:$BZ$1"),0)),0)</f>
        <v>0</v>
      </c>
      <c r="BK714" s="3">
        <f ca="1">IFERROR(INDEX(INDIRECT("day_wise_sales_data!$B$2:$BZ$599"),MATCH(resource!$CC714,day_wise_sales_data!$A$2:$A$500,0),MATCH(resource!BK$2,INDIRECT("day_wise_sales_data!$B$1:$BZ$1"),0)),0)</f>
        <v>0</v>
      </c>
      <c r="BL714" s="3">
        <f ca="1">IFERROR(INDEX(INDIRECT("day_wise_sales_data!$B$2:$BZ$599"),MATCH(resource!$CC714,day_wise_sales_data!$A$2:$A$500,0),MATCH(resource!BL$2,INDIRECT("day_wise_sales_data!$B$1:$BZ$1"),0)),0)</f>
        <v>0</v>
      </c>
      <c r="BM714" s="3">
        <f ca="1">IFERROR(INDEX(INDIRECT("day_wise_sales_data!$B$2:$BZ$599"),MATCH(resource!$CC714,day_wise_sales_data!$A$2:$A$500,0),MATCH(resource!BM$2,INDIRECT("day_wise_sales_data!$B$1:$BZ$1"),0)),0)</f>
        <v>0</v>
      </c>
      <c r="BN714" s="3">
        <f ca="1">IFERROR(INDEX(INDIRECT("day_wise_sales_data!$B$2:$BZ$599"),MATCH(resource!$CC714,day_wise_sales_data!$A$2:$A$500,0),MATCH(resource!BN$2,INDIRECT("day_wise_sales_data!$B$1:$BZ$1"),0)),0)</f>
        <v>0</v>
      </c>
      <c r="BO714" s="3">
        <f ca="1">IFERROR(INDEX(INDIRECT("day_wise_sales_data!$B$2:$BZ$599"),MATCH(resource!$CC714,day_wise_sales_data!$A$2:$A$500,0),MATCH(resource!BO$2,INDIRECT("day_wise_sales_data!$B$1:$BZ$1"),0)),0)</f>
        <v>0</v>
      </c>
      <c r="BP714" s="3">
        <f ca="1">IFERROR(INDEX(INDIRECT("day_wise_sales_data!$B$2:$BZ$599"),MATCH(resource!$CC714,day_wise_sales_data!$A$2:$A$500,0),MATCH(resource!BP$2,INDIRECT("day_wise_sales_data!$B$1:$BZ$1"),0)),0)</f>
        <v>0</v>
      </c>
      <c r="BQ714" s="3">
        <f ca="1">IFERROR(INDEX(INDIRECT("day_wise_sales_data!$B$2:$BZ$599"),MATCH(resource!$CC714,day_wise_sales_data!$A$2:$A$500,0),MATCH(resource!BQ$2,INDIRECT("day_wise_sales_data!$B$1:$BZ$1"),0)),0)</f>
        <v>0</v>
      </c>
      <c r="BR714" s="3">
        <f ca="1">IFERROR(INDEX(INDIRECT("day_wise_sales_data!$B$2:$BZ$599"),MATCH(resource!$CC714,day_wise_sales_data!$A$2:$A$500,0),MATCH(resource!BR$2,INDIRECT("day_wise_sales_data!$B$1:$BZ$1"),0)),0)</f>
        <v>0</v>
      </c>
      <c r="BS714" s="3">
        <f ca="1">IFERROR(INDEX(INDIRECT("day_wise_sales_data!$B$2:$BZ$599"),MATCH(resource!$CC714,day_wise_sales_data!$A$2:$A$500,0),MATCH(resource!BS$2,INDIRECT("day_wise_sales_data!$B$1:$BZ$1"),0)),0)</f>
        <v>0</v>
      </c>
      <c r="BT714" s="3">
        <f ca="1">IFERROR(INDEX(INDIRECT("day_wise_sales_data!$B$2:$BZ$599"),MATCH(resource!$CC714,day_wise_sales_data!$A$2:$A$500,0),MATCH(resource!BT$2,INDIRECT("day_wise_sales_data!$B$1:$BZ$1"),0)),0)</f>
        <v>0</v>
      </c>
      <c r="BU714" s="3">
        <f ca="1">IFERROR(INDEX(INDIRECT("day_wise_sales_data!$B$2:$BZ$599"),MATCH(resource!$CC714,day_wise_sales_data!$A$2:$A$500,0),MATCH(resource!BU$2,INDIRECT("day_wise_sales_data!$B$1:$BZ$1"),0)),0)</f>
        <v>0</v>
      </c>
      <c r="BV714" s="3">
        <f ca="1">IFERROR(INDEX(INDIRECT("day_wise_sales_data!$B$2:$BZ$599"),MATCH(resource!$CC714,day_wise_sales_data!$A$2:$A$500,0),MATCH(resource!BV$2,INDIRECT("day_wise_sales_data!$B$1:$BZ$1"),0)),0)</f>
        <v>0</v>
      </c>
      <c r="BW714" s="3">
        <f ca="1">IFERROR(INDEX(INDIRECT("day_wise_sales_data!$B$2:$BZ$599"),MATCH(resource!$CC714,day_wise_sales_data!$A$2:$A$500,0),MATCH(resource!BW$2,INDIRECT("day_wise_sales_data!$B$1:$BZ$1"),0)),0)</f>
        <v>0</v>
      </c>
      <c r="BX714" s="3">
        <f ca="1">IFERROR(INDEX(INDIRECT("day_wise_sales_data!$B$2:$BZ$599"),MATCH(resource!$CC714,day_wise_sales_data!$A$2:$A$500,0),MATCH(resource!BX$2,INDIRECT("day_wise_sales_data!$B$1:$BZ$1"),0)),0)</f>
        <v>0</v>
      </c>
      <c r="BY714" s="3">
        <f ca="1">IFERROR(INDEX(INDIRECT("day_wise_sales_data!$B$2:$BZ$599"),MATCH(resource!$CC714,day_wise_sales_data!$A$2:$A$500,0),MATCH(resource!BY$2,INDIRECT("day_wise_sales_data!$B$1:$BZ$1"),0)),0)</f>
        <v>0</v>
      </c>
      <c r="BZ714" s="3">
        <f ca="1">IFERROR(INDEX(INDIRECT("day_wise_sales_data!$B$2:$BZ$599"),MATCH(resource!$CC714,day_wise_sales_data!$A$2:$A$500,0),MATCH(resource!BZ$2,INDIRECT("day_wise_sales_data!$B$1:$BZ$1"),0)),0)</f>
        <v>0</v>
      </c>
      <c r="CA714" s="3">
        <f ca="1">IFERROR(INDEX(INDIRECT("day_wise_sales_data!$B$2:$BZ$599"),MATCH(resource!$CC714,day_wise_sales_data!$A$2:$A$500,0),MATCH(resource!CA$2,INDIRECT("day_wise_sales_data!$B$1:$BZ$1"),0)),0)</f>
        <v>0</v>
      </c>
      <c r="CC714" s="4">
        <f>sales_data!H713</f>
        <v>0</v>
      </c>
      <c r="CD714" s="1">
        <v>712</v>
      </c>
      <c r="CE714" s="1" t="str">
        <f>IF(AQ714=report!$AQ$3,resource!CD714,"")</f>
        <v/>
      </c>
      <c r="CF714" s="5" t="str">
        <f>IFERROR(SMALL($CE$3:$CE$1001,ROWS($CE$3:CE714)),"")</f>
        <v/>
      </c>
      <c r="CH714">
        <f>IFERROR(VLOOKUP($CC714,data_pull!$E$22:$G$700,2,0),0)</f>
        <v>0</v>
      </c>
      <c r="DK714" s="3" t="str">
        <f>IFERROR(INDEX(COD_SALES!$B$5:$Z$500,MATCH(resource!$CC714,COD_SALES!$A$5:$A$500,0),MATCH(resource!DK$2,COD_SALES!$B$4:$Z$4,0)),"")</f>
        <v/>
      </c>
      <c r="DL714" s="3" t="str">
        <f>IFERROR(INDEX(COD_SALES!$B$5:$Z$500,MATCH(resource!$CC714,COD_SALES!$A$5:$A$500,0),MATCH(resource!DL$2,COD_SALES!$B$4:$Z$4,0)),"")</f>
        <v/>
      </c>
      <c r="DM714" s="3" t="str">
        <f>IFERROR(INDEX(COD_SALES!$B$5:$Z$500,MATCH(resource!$CC714,COD_SALES!$A$5:$A$500,0),MATCH(resource!DM$2,COD_SALES!$B$4:$Z$4,0)),"")</f>
        <v/>
      </c>
      <c r="DN714" s="3" t="str">
        <f>IFERROR(INDEX(COD_SALES!$B$5:$Z$500,MATCH(resource!$CC714,COD_SALES!$A$5:$A$500,0),MATCH(resource!DN$2,COD_SALES!$B$4:$Z$4,0)),"")</f>
        <v/>
      </c>
      <c r="DO714" s="3" t="str">
        <f>IFERROR(INDEX(COD_SALES!$B$5:$Z$500,MATCH(resource!$CC714,COD_SALES!$A$5:$A$500,0),MATCH(resource!DO$2,COD_SALES!$B$4:$Z$4,0)),"")</f>
        <v/>
      </c>
      <c r="DP714" s="3" t="str">
        <f>IFERROR(INDEX(COD_SALES!$B$5:$Z$500,MATCH(resource!$CC714,COD_SALES!$A$5:$A$500,0),MATCH(resource!DP$2,COD_SALES!$B$4:$Z$4,0)),"")</f>
        <v/>
      </c>
      <c r="DQ714" s="3" t="str">
        <f>IFERROR(INDEX(COD_SALES!$B$5:$Z$500,MATCH(resource!$CC714,COD_SALES!$A$5:$A$500,0),MATCH(resource!DQ$2,COD_SALES!$B$4:$Z$4,0)),"")</f>
        <v/>
      </c>
      <c r="DR714" s="3" t="str">
        <f>IFERROR(INDEX(COD_SALES!$B$5:$Z$500,MATCH(resource!$CC714,COD_SALES!$A$5:$A$500,0),MATCH(resource!DR$2,COD_SALES!$B$4:$Z$4,0)),"")</f>
        <v/>
      </c>
      <c r="DS714" s="3" t="str">
        <f>IFERROR(INDEX(COD_SALES!$B$5:$Z$500,MATCH(resource!$CC714,COD_SALES!$A$5:$A$500,0),MATCH(resource!DS$2,COD_SALES!$B$4:$Z$4,0)),"")</f>
        <v/>
      </c>
      <c r="DT714" s="3" t="str">
        <f>IFERROR(INDEX(COD_SALES!$B$5:$Z$500,MATCH(resource!$CC714,COD_SALES!$A$5:$A$500,0),MATCH(resource!DT$2,COD_SALES!$B$4:$Z$4,0)),"")</f>
        <v/>
      </c>
      <c r="DU714" s="3" t="str">
        <f>IFERROR(INDEX(COD_SALES!$B$5:$Z$500,MATCH(resource!$CC714,COD_SALES!$A$5:$A$500,0),MATCH(resource!DU$2,COD_SALES!$B$4:$Z$4,0)),"")</f>
        <v/>
      </c>
      <c r="DV714" s="3" t="str">
        <f>IFERROR(INDEX(COD_SALES!$B$5:$Z$500,MATCH(resource!$CC714,COD_SALES!$A$5:$A$500,0),MATCH(resource!DV$2,COD_SALES!$B$4:$Z$4,0)),"")</f>
        <v/>
      </c>
      <c r="DW714" s="3" t="str">
        <f>IFERROR(INDEX(COD_SALES!$B$5:$Z$500,MATCH(resource!$CC714,COD_SALES!$A$5:$A$500,0),MATCH(resource!DW$2,COD_SALES!$B$4:$Z$4,0)),"")</f>
        <v/>
      </c>
      <c r="DX714" s="3" t="str">
        <f>IFERROR(INDEX(COD_SALES!$B$5:$Z$500,MATCH(resource!$CC714,COD_SALES!$A$5:$A$500,0),MATCH(resource!DX$2,COD_SALES!$B$4:$Z$4,0)),"")</f>
        <v/>
      </c>
      <c r="DY714" s="3" t="str">
        <f>IFERROR(INDEX(COD_SALES!$B$5:$Z$500,MATCH(resource!$CC714,COD_SALES!$A$5:$A$500,0),MATCH(resource!DY$2,COD_SALES!$B$4:$Z$4,0)),"")</f>
        <v/>
      </c>
      <c r="DZ714" s="3" t="str">
        <f>IFERROR(INDEX(COD_SALES!$B$5:$Z$500,MATCH(resource!$CC714,COD_SALES!$A$5:$A$500,0),MATCH(resource!DZ$2,COD_SALES!$B$4:$Z$4,0)),"")</f>
        <v/>
      </c>
      <c r="EA714" s="3" t="str">
        <f>IFERROR(INDEX(COD_SALES!$B$5:$Z$500,MATCH(resource!$CC714,COD_SALES!$A$5:$A$500,0),MATCH(resource!EA$2,COD_SALES!$B$4:$Z$4,0)),"")</f>
        <v/>
      </c>
      <c r="EB714" s="3">
        <f t="shared" si="138"/>
        <v>0</v>
      </c>
      <c r="EW714" s="3">
        <f>IFERROR(VLOOKUP(CC714,data_pull!$AO$25:$AR$546,2,0),0)</f>
        <v>0</v>
      </c>
      <c r="EX714" s="1">
        <f>IFERROR(VLOOKUP(CC714,data_pull!$AO$25:$AR$546,4,0),0)</f>
        <v>0</v>
      </c>
    </row>
    <row r="715" spans="13:154" x14ac:dyDescent="0.25"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4">
        <f>sales_data!B714</f>
        <v>0</v>
      </c>
      <c r="AR715" s="4">
        <f>sales_data!C714</f>
        <v>0</v>
      </c>
      <c r="AS715" s="5" t="str">
        <f t="shared" si="137"/>
        <v/>
      </c>
      <c r="AT715" s="4">
        <f>sales_data!I714</f>
        <v>0</v>
      </c>
      <c r="AU715" s="4">
        <f>sales_data!W714</f>
        <v>0</v>
      </c>
      <c r="AV715" s="1">
        <f>sales_data!N714</f>
        <v>0</v>
      </c>
      <c r="AW715" s="1">
        <f>sales_data!P714</f>
        <v>0</v>
      </c>
      <c r="AX715" s="3">
        <f ca="1">IFERROR(INDEX(INDIRECT("day_wise_sales_data!$B$2:$BZ$599"),MATCH(resource!$CC715,day_wise_sales_data!$A$2:$A$500,0),MATCH(resource!AX$2,INDIRECT("day_wise_sales_data!$B$1:$BZ$1"),0)),0)</f>
        <v>0</v>
      </c>
      <c r="AY715" s="3">
        <f ca="1">IFERROR(INDEX(INDIRECT("day_wise_sales_data!$B$2:$BZ$599"),MATCH(resource!$CC715,day_wise_sales_data!$A$2:$A$500,0),MATCH(resource!AY$2,INDIRECT("day_wise_sales_data!$B$1:$BZ$1"),0)),0)</f>
        <v>0</v>
      </c>
      <c r="AZ715" s="3">
        <f ca="1">IFERROR(INDEX(INDIRECT("day_wise_sales_data!$B$2:$BZ$599"),MATCH(resource!$CC715,day_wise_sales_data!$A$2:$A$500,0),MATCH(resource!AZ$2,INDIRECT("day_wise_sales_data!$B$1:$BZ$1"),0)),0)</f>
        <v>0</v>
      </c>
      <c r="BA715" s="3">
        <f ca="1">IFERROR(INDEX(INDIRECT("day_wise_sales_data!$B$2:$BZ$599"),MATCH(resource!$CC715,day_wise_sales_data!$A$2:$A$500,0),MATCH(resource!BA$2,INDIRECT("day_wise_sales_data!$B$1:$BZ$1"),0)),0)</f>
        <v>0</v>
      </c>
      <c r="BB715" s="3">
        <f ca="1">IFERROR(INDEX(INDIRECT("day_wise_sales_data!$B$2:$BZ$599"),MATCH(resource!$CC715,day_wise_sales_data!$A$2:$A$500,0),MATCH(resource!BB$2,INDIRECT("day_wise_sales_data!$B$1:$BZ$1"),0)),0)</f>
        <v>0</v>
      </c>
      <c r="BC715" s="3">
        <f ca="1">IFERROR(INDEX(INDIRECT("day_wise_sales_data!$B$2:$BZ$599"),MATCH(resource!$CC715,day_wise_sales_data!$A$2:$A$500,0),MATCH(resource!BC$2,INDIRECT("day_wise_sales_data!$B$1:$BZ$1"),0)),0)</f>
        <v>0</v>
      </c>
      <c r="BD715" s="3">
        <f ca="1">IFERROR(INDEX(INDIRECT("day_wise_sales_data!$B$2:$BZ$599"),MATCH(resource!$CC715,day_wise_sales_data!$A$2:$A$500,0),MATCH(resource!BD$2,INDIRECT("day_wise_sales_data!$B$1:$BZ$1"),0)),0)</f>
        <v>0</v>
      </c>
      <c r="BE715" s="3">
        <f ca="1">IFERROR(INDEX(INDIRECT("day_wise_sales_data!$B$2:$BZ$599"),MATCH(resource!$CC715,day_wise_sales_data!$A$2:$A$500,0),MATCH(resource!BE$2,INDIRECT("day_wise_sales_data!$B$1:$BZ$1"),0)),0)</f>
        <v>0</v>
      </c>
      <c r="BF715" s="3">
        <f ca="1">IFERROR(INDEX(INDIRECT("day_wise_sales_data!$B$2:$BZ$599"),MATCH(resource!$CC715,day_wise_sales_data!$A$2:$A$500,0),MATCH(resource!BF$2,INDIRECT("day_wise_sales_data!$B$1:$BZ$1"),0)),0)</f>
        <v>0</v>
      </c>
      <c r="BG715" s="3">
        <f ca="1">IFERROR(INDEX(INDIRECT("day_wise_sales_data!$B$2:$BZ$599"),MATCH(resource!$CC715,day_wise_sales_data!$A$2:$A$500,0),MATCH(resource!BG$2,INDIRECT("day_wise_sales_data!$B$1:$BZ$1"),0)),0)</f>
        <v>0</v>
      </c>
      <c r="BH715" s="3">
        <f ca="1">IFERROR(INDEX(INDIRECT("day_wise_sales_data!$B$2:$BZ$599"),MATCH(resource!$CC715,day_wise_sales_data!$A$2:$A$500,0),MATCH(resource!BH$2,INDIRECT("day_wise_sales_data!$B$1:$BZ$1"),0)),0)</f>
        <v>0</v>
      </c>
      <c r="BI715" s="3">
        <f ca="1">IFERROR(INDEX(INDIRECT("day_wise_sales_data!$B$2:$BZ$599"),MATCH(resource!$CC715,day_wise_sales_data!$A$2:$A$500,0),MATCH(resource!BI$2,INDIRECT("day_wise_sales_data!$B$1:$BZ$1"),0)),0)</f>
        <v>0</v>
      </c>
      <c r="BJ715" s="3">
        <f ca="1">IFERROR(INDEX(INDIRECT("day_wise_sales_data!$B$2:$BZ$599"),MATCH(resource!$CC715,day_wise_sales_data!$A$2:$A$500,0),MATCH(resource!BJ$2,INDIRECT("day_wise_sales_data!$B$1:$BZ$1"),0)),0)</f>
        <v>0</v>
      </c>
      <c r="BK715" s="3">
        <f ca="1">IFERROR(INDEX(INDIRECT("day_wise_sales_data!$B$2:$BZ$599"),MATCH(resource!$CC715,day_wise_sales_data!$A$2:$A$500,0),MATCH(resource!BK$2,INDIRECT("day_wise_sales_data!$B$1:$BZ$1"),0)),0)</f>
        <v>0</v>
      </c>
      <c r="BL715" s="3">
        <f ca="1">IFERROR(INDEX(INDIRECT("day_wise_sales_data!$B$2:$BZ$599"),MATCH(resource!$CC715,day_wise_sales_data!$A$2:$A$500,0),MATCH(resource!BL$2,INDIRECT("day_wise_sales_data!$B$1:$BZ$1"),0)),0)</f>
        <v>0</v>
      </c>
      <c r="BM715" s="3">
        <f ca="1">IFERROR(INDEX(INDIRECT("day_wise_sales_data!$B$2:$BZ$599"),MATCH(resource!$CC715,day_wise_sales_data!$A$2:$A$500,0),MATCH(resource!BM$2,INDIRECT("day_wise_sales_data!$B$1:$BZ$1"),0)),0)</f>
        <v>0</v>
      </c>
      <c r="BN715" s="3">
        <f ca="1">IFERROR(INDEX(INDIRECT("day_wise_sales_data!$B$2:$BZ$599"),MATCH(resource!$CC715,day_wise_sales_data!$A$2:$A$500,0),MATCH(resource!BN$2,INDIRECT("day_wise_sales_data!$B$1:$BZ$1"),0)),0)</f>
        <v>0</v>
      </c>
      <c r="BO715" s="3">
        <f ca="1">IFERROR(INDEX(INDIRECT("day_wise_sales_data!$B$2:$BZ$599"),MATCH(resource!$CC715,day_wise_sales_data!$A$2:$A$500,0),MATCH(resource!BO$2,INDIRECT("day_wise_sales_data!$B$1:$BZ$1"),0)),0)</f>
        <v>0</v>
      </c>
      <c r="BP715" s="3">
        <f ca="1">IFERROR(INDEX(INDIRECT("day_wise_sales_data!$B$2:$BZ$599"),MATCH(resource!$CC715,day_wise_sales_data!$A$2:$A$500,0),MATCH(resource!BP$2,INDIRECT("day_wise_sales_data!$B$1:$BZ$1"),0)),0)</f>
        <v>0</v>
      </c>
      <c r="BQ715" s="3">
        <f ca="1">IFERROR(INDEX(INDIRECT("day_wise_sales_data!$B$2:$BZ$599"),MATCH(resource!$CC715,day_wise_sales_data!$A$2:$A$500,0),MATCH(resource!BQ$2,INDIRECT("day_wise_sales_data!$B$1:$BZ$1"),0)),0)</f>
        <v>0</v>
      </c>
      <c r="BR715" s="3">
        <f ca="1">IFERROR(INDEX(INDIRECT("day_wise_sales_data!$B$2:$BZ$599"),MATCH(resource!$CC715,day_wise_sales_data!$A$2:$A$500,0),MATCH(resource!BR$2,INDIRECT("day_wise_sales_data!$B$1:$BZ$1"),0)),0)</f>
        <v>0</v>
      </c>
      <c r="BS715" s="3">
        <f ca="1">IFERROR(INDEX(INDIRECT("day_wise_sales_data!$B$2:$BZ$599"),MATCH(resource!$CC715,day_wise_sales_data!$A$2:$A$500,0),MATCH(resource!BS$2,INDIRECT("day_wise_sales_data!$B$1:$BZ$1"),0)),0)</f>
        <v>0</v>
      </c>
      <c r="BT715" s="3">
        <f ca="1">IFERROR(INDEX(INDIRECT("day_wise_sales_data!$B$2:$BZ$599"),MATCH(resource!$CC715,day_wise_sales_data!$A$2:$A$500,0),MATCH(resource!BT$2,INDIRECT("day_wise_sales_data!$B$1:$BZ$1"),0)),0)</f>
        <v>0</v>
      </c>
      <c r="BU715" s="3">
        <f ca="1">IFERROR(INDEX(INDIRECT("day_wise_sales_data!$B$2:$BZ$599"),MATCH(resource!$CC715,day_wise_sales_data!$A$2:$A$500,0),MATCH(resource!BU$2,INDIRECT("day_wise_sales_data!$B$1:$BZ$1"),0)),0)</f>
        <v>0</v>
      </c>
      <c r="BV715" s="3">
        <f ca="1">IFERROR(INDEX(INDIRECT("day_wise_sales_data!$B$2:$BZ$599"),MATCH(resource!$CC715,day_wise_sales_data!$A$2:$A$500,0),MATCH(resource!BV$2,INDIRECT("day_wise_sales_data!$B$1:$BZ$1"),0)),0)</f>
        <v>0</v>
      </c>
      <c r="BW715" s="3">
        <f ca="1">IFERROR(INDEX(INDIRECT("day_wise_sales_data!$B$2:$BZ$599"),MATCH(resource!$CC715,day_wise_sales_data!$A$2:$A$500,0),MATCH(resource!BW$2,INDIRECT("day_wise_sales_data!$B$1:$BZ$1"),0)),0)</f>
        <v>0</v>
      </c>
      <c r="BX715" s="3">
        <f ca="1">IFERROR(INDEX(INDIRECT("day_wise_sales_data!$B$2:$BZ$599"),MATCH(resource!$CC715,day_wise_sales_data!$A$2:$A$500,0),MATCH(resource!BX$2,INDIRECT("day_wise_sales_data!$B$1:$BZ$1"),0)),0)</f>
        <v>0</v>
      </c>
      <c r="BY715" s="3">
        <f ca="1">IFERROR(INDEX(INDIRECT("day_wise_sales_data!$B$2:$BZ$599"),MATCH(resource!$CC715,day_wise_sales_data!$A$2:$A$500,0),MATCH(resource!BY$2,INDIRECT("day_wise_sales_data!$B$1:$BZ$1"),0)),0)</f>
        <v>0</v>
      </c>
      <c r="BZ715" s="3">
        <f ca="1">IFERROR(INDEX(INDIRECT("day_wise_sales_data!$B$2:$BZ$599"),MATCH(resource!$CC715,day_wise_sales_data!$A$2:$A$500,0),MATCH(resource!BZ$2,INDIRECT("day_wise_sales_data!$B$1:$BZ$1"),0)),0)</f>
        <v>0</v>
      </c>
      <c r="CA715" s="3">
        <f ca="1">IFERROR(INDEX(INDIRECT("day_wise_sales_data!$B$2:$BZ$599"),MATCH(resource!$CC715,day_wise_sales_data!$A$2:$A$500,0),MATCH(resource!CA$2,INDIRECT("day_wise_sales_data!$B$1:$BZ$1"),0)),0)</f>
        <v>0</v>
      </c>
      <c r="CC715" s="4">
        <f>sales_data!H714</f>
        <v>0</v>
      </c>
      <c r="CD715" s="1">
        <v>713</v>
      </c>
      <c r="CE715" s="1" t="str">
        <f>IF(AQ715=report!$AQ$3,resource!CD715,"")</f>
        <v/>
      </c>
      <c r="CF715" s="5" t="str">
        <f>IFERROR(SMALL($CE$3:$CE$1001,ROWS($CE$3:CE715)),"")</f>
        <v/>
      </c>
      <c r="CH715">
        <f>IFERROR(VLOOKUP($CC715,data_pull!$E$22:$G$700,2,0),0)</f>
        <v>0</v>
      </c>
      <c r="DK715" s="3" t="str">
        <f>IFERROR(INDEX(COD_SALES!$B$5:$Z$500,MATCH(resource!$CC715,COD_SALES!$A$5:$A$500,0),MATCH(resource!DK$2,COD_SALES!$B$4:$Z$4,0)),"")</f>
        <v/>
      </c>
      <c r="DL715" s="3" t="str">
        <f>IFERROR(INDEX(COD_SALES!$B$5:$Z$500,MATCH(resource!$CC715,COD_SALES!$A$5:$A$500,0),MATCH(resource!DL$2,COD_SALES!$B$4:$Z$4,0)),"")</f>
        <v/>
      </c>
      <c r="DM715" s="3" t="str">
        <f>IFERROR(INDEX(COD_SALES!$B$5:$Z$500,MATCH(resource!$CC715,COD_SALES!$A$5:$A$500,0),MATCH(resource!DM$2,COD_SALES!$B$4:$Z$4,0)),"")</f>
        <v/>
      </c>
      <c r="DN715" s="3" t="str">
        <f>IFERROR(INDEX(COD_SALES!$B$5:$Z$500,MATCH(resource!$CC715,COD_SALES!$A$5:$A$500,0),MATCH(resource!DN$2,COD_SALES!$B$4:$Z$4,0)),"")</f>
        <v/>
      </c>
      <c r="DO715" s="3" t="str">
        <f>IFERROR(INDEX(COD_SALES!$B$5:$Z$500,MATCH(resource!$CC715,COD_SALES!$A$5:$A$500,0),MATCH(resource!DO$2,COD_SALES!$B$4:$Z$4,0)),"")</f>
        <v/>
      </c>
      <c r="DP715" s="3" t="str">
        <f>IFERROR(INDEX(COD_SALES!$B$5:$Z$500,MATCH(resource!$CC715,COD_SALES!$A$5:$A$500,0),MATCH(resource!DP$2,COD_SALES!$B$4:$Z$4,0)),"")</f>
        <v/>
      </c>
      <c r="DQ715" s="3" t="str">
        <f>IFERROR(INDEX(COD_SALES!$B$5:$Z$500,MATCH(resource!$CC715,COD_SALES!$A$5:$A$500,0),MATCH(resource!DQ$2,COD_SALES!$B$4:$Z$4,0)),"")</f>
        <v/>
      </c>
      <c r="DR715" s="3" t="str">
        <f>IFERROR(INDEX(COD_SALES!$B$5:$Z$500,MATCH(resource!$CC715,COD_SALES!$A$5:$A$500,0),MATCH(resource!DR$2,COD_SALES!$B$4:$Z$4,0)),"")</f>
        <v/>
      </c>
      <c r="DS715" s="3" t="str">
        <f>IFERROR(INDEX(COD_SALES!$B$5:$Z$500,MATCH(resource!$CC715,COD_SALES!$A$5:$A$500,0),MATCH(resource!DS$2,COD_SALES!$B$4:$Z$4,0)),"")</f>
        <v/>
      </c>
      <c r="DT715" s="3" t="str">
        <f>IFERROR(INDEX(COD_SALES!$B$5:$Z$500,MATCH(resource!$CC715,COD_SALES!$A$5:$A$500,0),MATCH(resource!DT$2,COD_SALES!$B$4:$Z$4,0)),"")</f>
        <v/>
      </c>
      <c r="DU715" s="3" t="str">
        <f>IFERROR(INDEX(COD_SALES!$B$5:$Z$500,MATCH(resource!$CC715,COD_SALES!$A$5:$A$500,0),MATCH(resource!DU$2,COD_SALES!$B$4:$Z$4,0)),"")</f>
        <v/>
      </c>
      <c r="DV715" s="3" t="str">
        <f>IFERROR(INDEX(COD_SALES!$B$5:$Z$500,MATCH(resource!$CC715,COD_SALES!$A$5:$A$500,0),MATCH(resource!DV$2,COD_SALES!$B$4:$Z$4,0)),"")</f>
        <v/>
      </c>
      <c r="DW715" s="3" t="str">
        <f>IFERROR(INDEX(COD_SALES!$B$5:$Z$500,MATCH(resource!$CC715,COD_SALES!$A$5:$A$500,0),MATCH(resource!DW$2,COD_SALES!$B$4:$Z$4,0)),"")</f>
        <v/>
      </c>
      <c r="DX715" s="3" t="str">
        <f>IFERROR(INDEX(COD_SALES!$B$5:$Z$500,MATCH(resource!$CC715,COD_SALES!$A$5:$A$500,0),MATCH(resource!DX$2,COD_SALES!$B$4:$Z$4,0)),"")</f>
        <v/>
      </c>
      <c r="DY715" s="3" t="str">
        <f>IFERROR(INDEX(COD_SALES!$B$5:$Z$500,MATCH(resource!$CC715,COD_SALES!$A$5:$A$500,0),MATCH(resource!DY$2,COD_SALES!$B$4:$Z$4,0)),"")</f>
        <v/>
      </c>
      <c r="DZ715" s="3" t="str">
        <f>IFERROR(INDEX(COD_SALES!$B$5:$Z$500,MATCH(resource!$CC715,COD_SALES!$A$5:$A$500,0),MATCH(resource!DZ$2,COD_SALES!$B$4:$Z$4,0)),"")</f>
        <v/>
      </c>
      <c r="EA715" s="3" t="str">
        <f>IFERROR(INDEX(COD_SALES!$B$5:$Z$500,MATCH(resource!$CC715,COD_SALES!$A$5:$A$500,0),MATCH(resource!EA$2,COD_SALES!$B$4:$Z$4,0)),"")</f>
        <v/>
      </c>
      <c r="EB715" s="3">
        <f t="shared" si="138"/>
        <v>0</v>
      </c>
      <c r="EW715" s="3">
        <f>IFERROR(VLOOKUP(CC715,data_pull!$AO$25:$AR$546,2,0),0)</f>
        <v>0</v>
      </c>
      <c r="EX715" s="1">
        <f>IFERROR(VLOOKUP(CC715,data_pull!$AO$25:$AR$546,4,0),0)</f>
        <v>0</v>
      </c>
    </row>
    <row r="716" spans="13:154" x14ac:dyDescent="0.25"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4">
        <f>sales_data!B715</f>
        <v>0</v>
      </c>
      <c r="AR716" s="4">
        <f>sales_data!C715</f>
        <v>0</v>
      </c>
      <c r="AS716" s="5" t="str">
        <f t="shared" si="137"/>
        <v/>
      </c>
      <c r="AT716" s="4">
        <f>sales_data!I715</f>
        <v>0</v>
      </c>
      <c r="AU716" s="4">
        <f>sales_data!W715</f>
        <v>0</v>
      </c>
      <c r="AV716" s="1">
        <f>sales_data!N715</f>
        <v>0</v>
      </c>
      <c r="AW716" s="1">
        <f>sales_data!P715</f>
        <v>0</v>
      </c>
      <c r="AX716" s="3">
        <f ca="1">IFERROR(INDEX(INDIRECT("day_wise_sales_data!$B$2:$BZ$599"),MATCH(resource!$CC716,day_wise_sales_data!$A$2:$A$500,0),MATCH(resource!AX$2,INDIRECT("day_wise_sales_data!$B$1:$BZ$1"),0)),0)</f>
        <v>0</v>
      </c>
      <c r="AY716" s="3">
        <f ca="1">IFERROR(INDEX(INDIRECT("day_wise_sales_data!$B$2:$BZ$599"),MATCH(resource!$CC716,day_wise_sales_data!$A$2:$A$500,0),MATCH(resource!AY$2,INDIRECT("day_wise_sales_data!$B$1:$BZ$1"),0)),0)</f>
        <v>0</v>
      </c>
      <c r="AZ716" s="3">
        <f ca="1">IFERROR(INDEX(INDIRECT("day_wise_sales_data!$B$2:$BZ$599"),MATCH(resource!$CC716,day_wise_sales_data!$A$2:$A$500,0),MATCH(resource!AZ$2,INDIRECT("day_wise_sales_data!$B$1:$BZ$1"),0)),0)</f>
        <v>0</v>
      </c>
      <c r="BA716" s="3">
        <f ca="1">IFERROR(INDEX(INDIRECT("day_wise_sales_data!$B$2:$BZ$599"),MATCH(resource!$CC716,day_wise_sales_data!$A$2:$A$500,0),MATCH(resource!BA$2,INDIRECT("day_wise_sales_data!$B$1:$BZ$1"),0)),0)</f>
        <v>0</v>
      </c>
      <c r="BB716" s="3">
        <f ca="1">IFERROR(INDEX(INDIRECT("day_wise_sales_data!$B$2:$BZ$599"),MATCH(resource!$CC716,day_wise_sales_data!$A$2:$A$500,0),MATCH(resource!BB$2,INDIRECT("day_wise_sales_data!$B$1:$BZ$1"),0)),0)</f>
        <v>0</v>
      </c>
      <c r="BC716" s="3">
        <f ca="1">IFERROR(INDEX(INDIRECT("day_wise_sales_data!$B$2:$BZ$599"),MATCH(resource!$CC716,day_wise_sales_data!$A$2:$A$500,0),MATCH(resource!BC$2,INDIRECT("day_wise_sales_data!$B$1:$BZ$1"),0)),0)</f>
        <v>0</v>
      </c>
      <c r="BD716" s="3">
        <f ca="1">IFERROR(INDEX(INDIRECT("day_wise_sales_data!$B$2:$BZ$599"),MATCH(resource!$CC716,day_wise_sales_data!$A$2:$A$500,0),MATCH(resource!BD$2,INDIRECT("day_wise_sales_data!$B$1:$BZ$1"),0)),0)</f>
        <v>0</v>
      </c>
      <c r="BE716" s="3">
        <f ca="1">IFERROR(INDEX(INDIRECT("day_wise_sales_data!$B$2:$BZ$599"),MATCH(resource!$CC716,day_wise_sales_data!$A$2:$A$500,0),MATCH(resource!BE$2,INDIRECT("day_wise_sales_data!$B$1:$BZ$1"),0)),0)</f>
        <v>0</v>
      </c>
      <c r="BF716" s="3">
        <f ca="1">IFERROR(INDEX(INDIRECT("day_wise_sales_data!$B$2:$BZ$599"),MATCH(resource!$CC716,day_wise_sales_data!$A$2:$A$500,0),MATCH(resource!BF$2,INDIRECT("day_wise_sales_data!$B$1:$BZ$1"),0)),0)</f>
        <v>0</v>
      </c>
      <c r="BG716" s="3">
        <f ca="1">IFERROR(INDEX(INDIRECT("day_wise_sales_data!$B$2:$BZ$599"),MATCH(resource!$CC716,day_wise_sales_data!$A$2:$A$500,0),MATCH(resource!BG$2,INDIRECT("day_wise_sales_data!$B$1:$BZ$1"),0)),0)</f>
        <v>0</v>
      </c>
      <c r="BH716" s="3">
        <f ca="1">IFERROR(INDEX(INDIRECT("day_wise_sales_data!$B$2:$BZ$599"),MATCH(resource!$CC716,day_wise_sales_data!$A$2:$A$500,0),MATCH(resource!BH$2,INDIRECT("day_wise_sales_data!$B$1:$BZ$1"),0)),0)</f>
        <v>0</v>
      </c>
      <c r="BI716" s="3">
        <f ca="1">IFERROR(INDEX(INDIRECT("day_wise_sales_data!$B$2:$BZ$599"),MATCH(resource!$CC716,day_wise_sales_data!$A$2:$A$500,0),MATCH(resource!BI$2,INDIRECT("day_wise_sales_data!$B$1:$BZ$1"),0)),0)</f>
        <v>0</v>
      </c>
      <c r="BJ716" s="3">
        <f ca="1">IFERROR(INDEX(INDIRECT("day_wise_sales_data!$B$2:$BZ$599"),MATCH(resource!$CC716,day_wise_sales_data!$A$2:$A$500,0),MATCH(resource!BJ$2,INDIRECT("day_wise_sales_data!$B$1:$BZ$1"),0)),0)</f>
        <v>0</v>
      </c>
      <c r="BK716" s="3">
        <f ca="1">IFERROR(INDEX(INDIRECT("day_wise_sales_data!$B$2:$BZ$599"),MATCH(resource!$CC716,day_wise_sales_data!$A$2:$A$500,0),MATCH(resource!BK$2,INDIRECT("day_wise_sales_data!$B$1:$BZ$1"),0)),0)</f>
        <v>0</v>
      </c>
      <c r="BL716" s="3">
        <f ca="1">IFERROR(INDEX(INDIRECT("day_wise_sales_data!$B$2:$BZ$599"),MATCH(resource!$CC716,day_wise_sales_data!$A$2:$A$500,0),MATCH(resource!BL$2,INDIRECT("day_wise_sales_data!$B$1:$BZ$1"),0)),0)</f>
        <v>0</v>
      </c>
      <c r="BM716" s="3">
        <f ca="1">IFERROR(INDEX(INDIRECT("day_wise_sales_data!$B$2:$BZ$599"),MATCH(resource!$CC716,day_wise_sales_data!$A$2:$A$500,0),MATCH(resource!BM$2,INDIRECT("day_wise_sales_data!$B$1:$BZ$1"),0)),0)</f>
        <v>0</v>
      </c>
      <c r="BN716" s="3">
        <f ca="1">IFERROR(INDEX(INDIRECT("day_wise_sales_data!$B$2:$BZ$599"),MATCH(resource!$CC716,day_wise_sales_data!$A$2:$A$500,0),MATCH(resource!BN$2,INDIRECT("day_wise_sales_data!$B$1:$BZ$1"),0)),0)</f>
        <v>0</v>
      </c>
      <c r="BO716" s="3">
        <f ca="1">IFERROR(INDEX(INDIRECT("day_wise_sales_data!$B$2:$BZ$599"),MATCH(resource!$CC716,day_wise_sales_data!$A$2:$A$500,0),MATCH(resource!BO$2,INDIRECT("day_wise_sales_data!$B$1:$BZ$1"),0)),0)</f>
        <v>0</v>
      </c>
      <c r="BP716" s="3">
        <f ca="1">IFERROR(INDEX(INDIRECT("day_wise_sales_data!$B$2:$BZ$599"),MATCH(resource!$CC716,day_wise_sales_data!$A$2:$A$500,0),MATCH(resource!BP$2,INDIRECT("day_wise_sales_data!$B$1:$BZ$1"),0)),0)</f>
        <v>0</v>
      </c>
      <c r="BQ716" s="3">
        <f ca="1">IFERROR(INDEX(INDIRECT("day_wise_sales_data!$B$2:$BZ$599"),MATCH(resource!$CC716,day_wise_sales_data!$A$2:$A$500,0),MATCH(resource!BQ$2,INDIRECT("day_wise_sales_data!$B$1:$BZ$1"),0)),0)</f>
        <v>0</v>
      </c>
      <c r="BR716" s="3">
        <f ca="1">IFERROR(INDEX(INDIRECT("day_wise_sales_data!$B$2:$BZ$599"),MATCH(resource!$CC716,day_wise_sales_data!$A$2:$A$500,0),MATCH(resource!BR$2,INDIRECT("day_wise_sales_data!$B$1:$BZ$1"),0)),0)</f>
        <v>0</v>
      </c>
      <c r="BS716" s="3">
        <f ca="1">IFERROR(INDEX(INDIRECT("day_wise_sales_data!$B$2:$BZ$599"),MATCH(resource!$CC716,day_wise_sales_data!$A$2:$A$500,0),MATCH(resource!BS$2,INDIRECT("day_wise_sales_data!$B$1:$BZ$1"),0)),0)</f>
        <v>0</v>
      </c>
      <c r="BT716" s="3">
        <f ca="1">IFERROR(INDEX(INDIRECT("day_wise_sales_data!$B$2:$BZ$599"),MATCH(resource!$CC716,day_wise_sales_data!$A$2:$A$500,0),MATCH(resource!BT$2,INDIRECT("day_wise_sales_data!$B$1:$BZ$1"),0)),0)</f>
        <v>0</v>
      </c>
      <c r="BU716" s="3">
        <f ca="1">IFERROR(INDEX(INDIRECT("day_wise_sales_data!$B$2:$BZ$599"),MATCH(resource!$CC716,day_wise_sales_data!$A$2:$A$500,0),MATCH(resource!BU$2,INDIRECT("day_wise_sales_data!$B$1:$BZ$1"),0)),0)</f>
        <v>0</v>
      </c>
      <c r="BV716" s="3">
        <f ca="1">IFERROR(INDEX(INDIRECT("day_wise_sales_data!$B$2:$BZ$599"),MATCH(resource!$CC716,day_wise_sales_data!$A$2:$A$500,0),MATCH(resource!BV$2,INDIRECT("day_wise_sales_data!$B$1:$BZ$1"),0)),0)</f>
        <v>0</v>
      </c>
      <c r="BW716" s="3">
        <f ca="1">IFERROR(INDEX(INDIRECT("day_wise_sales_data!$B$2:$BZ$599"),MATCH(resource!$CC716,day_wise_sales_data!$A$2:$A$500,0),MATCH(resource!BW$2,INDIRECT("day_wise_sales_data!$B$1:$BZ$1"),0)),0)</f>
        <v>0</v>
      </c>
      <c r="BX716" s="3">
        <f ca="1">IFERROR(INDEX(INDIRECT("day_wise_sales_data!$B$2:$BZ$599"),MATCH(resource!$CC716,day_wise_sales_data!$A$2:$A$500,0),MATCH(resource!BX$2,INDIRECT("day_wise_sales_data!$B$1:$BZ$1"),0)),0)</f>
        <v>0</v>
      </c>
      <c r="BY716" s="3">
        <f ca="1">IFERROR(INDEX(INDIRECT("day_wise_sales_data!$B$2:$BZ$599"),MATCH(resource!$CC716,day_wise_sales_data!$A$2:$A$500,0),MATCH(resource!BY$2,INDIRECT("day_wise_sales_data!$B$1:$BZ$1"),0)),0)</f>
        <v>0</v>
      </c>
      <c r="BZ716" s="3">
        <f ca="1">IFERROR(INDEX(INDIRECT("day_wise_sales_data!$B$2:$BZ$599"),MATCH(resource!$CC716,day_wise_sales_data!$A$2:$A$500,0),MATCH(resource!BZ$2,INDIRECT("day_wise_sales_data!$B$1:$BZ$1"),0)),0)</f>
        <v>0</v>
      </c>
      <c r="CA716" s="3">
        <f ca="1">IFERROR(INDEX(INDIRECT("day_wise_sales_data!$B$2:$BZ$599"),MATCH(resource!$CC716,day_wise_sales_data!$A$2:$A$500,0),MATCH(resource!CA$2,INDIRECT("day_wise_sales_data!$B$1:$BZ$1"),0)),0)</f>
        <v>0</v>
      </c>
      <c r="CC716" s="4">
        <f>sales_data!H715</f>
        <v>0</v>
      </c>
      <c r="CD716" s="1">
        <v>714</v>
      </c>
      <c r="CE716" s="1" t="str">
        <f>IF(AQ716=report!$AQ$3,resource!CD716,"")</f>
        <v/>
      </c>
      <c r="CF716" s="5" t="str">
        <f>IFERROR(SMALL($CE$3:$CE$1001,ROWS($CE$3:CE716)),"")</f>
        <v/>
      </c>
      <c r="CH716">
        <f>IFERROR(VLOOKUP($CC716,data_pull!$E$22:$G$700,2,0),0)</f>
        <v>0</v>
      </c>
      <c r="DK716" s="3" t="str">
        <f>IFERROR(INDEX(COD_SALES!$B$5:$Z$500,MATCH(resource!$CC716,COD_SALES!$A$5:$A$500,0),MATCH(resource!DK$2,COD_SALES!$B$4:$Z$4,0)),"")</f>
        <v/>
      </c>
      <c r="DL716" s="3" t="str">
        <f>IFERROR(INDEX(COD_SALES!$B$5:$Z$500,MATCH(resource!$CC716,COD_SALES!$A$5:$A$500,0),MATCH(resource!DL$2,COD_SALES!$B$4:$Z$4,0)),"")</f>
        <v/>
      </c>
      <c r="DM716" s="3" t="str">
        <f>IFERROR(INDEX(COD_SALES!$B$5:$Z$500,MATCH(resource!$CC716,COD_SALES!$A$5:$A$500,0),MATCH(resource!DM$2,COD_SALES!$B$4:$Z$4,0)),"")</f>
        <v/>
      </c>
      <c r="DN716" s="3" t="str">
        <f>IFERROR(INDEX(COD_SALES!$B$5:$Z$500,MATCH(resource!$CC716,COD_SALES!$A$5:$A$500,0),MATCH(resource!DN$2,COD_SALES!$B$4:$Z$4,0)),"")</f>
        <v/>
      </c>
      <c r="DO716" s="3" t="str">
        <f>IFERROR(INDEX(COD_SALES!$B$5:$Z$500,MATCH(resource!$CC716,COD_SALES!$A$5:$A$500,0),MATCH(resource!DO$2,COD_SALES!$B$4:$Z$4,0)),"")</f>
        <v/>
      </c>
      <c r="DP716" s="3" t="str">
        <f>IFERROR(INDEX(COD_SALES!$B$5:$Z$500,MATCH(resource!$CC716,COD_SALES!$A$5:$A$500,0),MATCH(resource!DP$2,COD_SALES!$B$4:$Z$4,0)),"")</f>
        <v/>
      </c>
      <c r="DQ716" s="3" t="str">
        <f>IFERROR(INDEX(COD_SALES!$B$5:$Z$500,MATCH(resource!$CC716,COD_SALES!$A$5:$A$500,0),MATCH(resource!DQ$2,COD_SALES!$B$4:$Z$4,0)),"")</f>
        <v/>
      </c>
      <c r="DR716" s="3" t="str">
        <f>IFERROR(INDEX(COD_SALES!$B$5:$Z$500,MATCH(resource!$CC716,COD_SALES!$A$5:$A$500,0),MATCH(resource!DR$2,COD_SALES!$B$4:$Z$4,0)),"")</f>
        <v/>
      </c>
      <c r="DS716" s="3" t="str">
        <f>IFERROR(INDEX(COD_SALES!$B$5:$Z$500,MATCH(resource!$CC716,COD_SALES!$A$5:$A$500,0),MATCH(resource!DS$2,COD_SALES!$B$4:$Z$4,0)),"")</f>
        <v/>
      </c>
      <c r="DT716" s="3" t="str">
        <f>IFERROR(INDEX(COD_SALES!$B$5:$Z$500,MATCH(resource!$CC716,COD_SALES!$A$5:$A$500,0),MATCH(resource!DT$2,COD_SALES!$B$4:$Z$4,0)),"")</f>
        <v/>
      </c>
      <c r="DU716" s="3" t="str">
        <f>IFERROR(INDEX(COD_SALES!$B$5:$Z$500,MATCH(resource!$CC716,COD_SALES!$A$5:$A$500,0),MATCH(resource!DU$2,COD_SALES!$B$4:$Z$4,0)),"")</f>
        <v/>
      </c>
      <c r="DV716" s="3" t="str">
        <f>IFERROR(INDEX(COD_SALES!$B$5:$Z$500,MATCH(resource!$CC716,COD_SALES!$A$5:$A$500,0),MATCH(resource!DV$2,COD_SALES!$B$4:$Z$4,0)),"")</f>
        <v/>
      </c>
      <c r="DW716" s="3" t="str">
        <f>IFERROR(INDEX(COD_SALES!$B$5:$Z$500,MATCH(resource!$CC716,COD_SALES!$A$5:$A$500,0),MATCH(resource!DW$2,COD_SALES!$B$4:$Z$4,0)),"")</f>
        <v/>
      </c>
      <c r="DX716" s="3" t="str">
        <f>IFERROR(INDEX(COD_SALES!$B$5:$Z$500,MATCH(resource!$CC716,COD_SALES!$A$5:$A$500,0),MATCH(resource!DX$2,COD_SALES!$B$4:$Z$4,0)),"")</f>
        <v/>
      </c>
      <c r="DY716" s="3" t="str">
        <f>IFERROR(INDEX(COD_SALES!$B$5:$Z$500,MATCH(resource!$CC716,COD_SALES!$A$5:$A$500,0),MATCH(resource!DY$2,COD_SALES!$B$4:$Z$4,0)),"")</f>
        <v/>
      </c>
      <c r="DZ716" s="3" t="str">
        <f>IFERROR(INDEX(COD_SALES!$B$5:$Z$500,MATCH(resource!$CC716,COD_SALES!$A$5:$A$500,0),MATCH(resource!DZ$2,COD_SALES!$B$4:$Z$4,0)),"")</f>
        <v/>
      </c>
      <c r="EA716" s="3" t="str">
        <f>IFERROR(INDEX(COD_SALES!$B$5:$Z$500,MATCH(resource!$CC716,COD_SALES!$A$5:$A$500,0),MATCH(resource!EA$2,COD_SALES!$B$4:$Z$4,0)),"")</f>
        <v/>
      </c>
      <c r="EB716" s="3">
        <f t="shared" si="138"/>
        <v>0</v>
      </c>
      <c r="EW716" s="3">
        <f>IFERROR(VLOOKUP(CC716,data_pull!$AO$25:$AR$546,2,0),0)</f>
        <v>0</v>
      </c>
      <c r="EX716" s="1">
        <f>IFERROR(VLOOKUP(CC716,data_pull!$AO$25:$AR$546,4,0),0)</f>
        <v>0</v>
      </c>
    </row>
    <row r="717" spans="13:154" x14ac:dyDescent="0.25"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4">
        <f>sales_data!B716</f>
        <v>0</v>
      </c>
      <c r="AR717" s="4">
        <f>sales_data!C716</f>
        <v>0</v>
      </c>
      <c r="AS717" s="5" t="str">
        <f t="shared" si="137"/>
        <v/>
      </c>
      <c r="AT717" s="4">
        <f>sales_data!I716</f>
        <v>0</v>
      </c>
      <c r="AU717" s="4">
        <f>sales_data!W716</f>
        <v>0</v>
      </c>
      <c r="AV717" s="1">
        <f>sales_data!N716</f>
        <v>0</v>
      </c>
      <c r="AW717" s="1">
        <f>sales_data!P716</f>
        <v>0</v>
      </c>
      <c r="AX717" s="3">
        <f ca="1">IFERROR(INDEX(INDIRECT("day_wise_sales_data!$B$2:$BZ$599"),MATCH(resource!$CC717,day_wise_sales_data!$A$2:$A$500,0),MATCH(resource!AX$2,INDIRECT("day_wise_sales_data!$B$1:$BZ$1"),0)),0)</f>
        <v>0</v>
      </c>
      <c r="AY717" s="3">
        <f ca="1">IFERROR(INDEX(INDIRECT("day_wise_sales_data!$B$2:$BZ$599"),MATCH(resource!$CC717,day_wise_sales_data!$A$2:$A$500,0),MATCH(resource!AY$2,INDIRECT("day_wise_sales_data!$B$1:$BZ$1"),0)),0)</f>
        <v>0</v>
      </c>
      <c r="AZ717" s="3">
        <f ca="1">IFERROR(INDEX(INDIRECT("day_wise_sales_data!$B$2:$BZ$599"),MATCH(resource!$CC717,day_wise_sales_data!$A$2:$A$500,0),MATCH(resource!AZ$2,INDIRECT("day_wise_sales_data!$B$1:$BZ$1"),0)),0)</f>
        <v>0</v>
      </c>
      <c r="BA717" s="3">
        <f ca="1">IFERROR(INDEX(INDIRECT("day_wise_sales_data!$B$2:$BZ$599"),MATCH(resource!$CC717,day_wise_sales_data!$A$2:$A$500,0),MATCH(resource!BA$2,INDIRECT("day_wise_sales_data!$B$1:$BZ$1"),0)),0)</f>
        <v>0</v>
      </c>
      <c r="BB717" s="3">
        <f ca="1">IFERROR(INDEX(INDIRECT("day_wise_sales_data!$B$2:$BZ$599"),MATCH(resource!$CC717,day_wise_sales_data!$A$2:$A$500,0),MATCH(resource!BB$2,INDIRECT("day_wise_sales_data!$B$1:$BZ$1"),0)),0)</f>
        <v>0</v>
      </c>
      <c r="BC717" s="3">
        <f ca="1">IFERROR(INDEX(INDIRECT("day_wise_sales_data!$B$2:$BZ$599"),MATCH(resource!$CC717,day_wise_sales_data!$A$2:$A$500,0),MATCH(resource!BC$2,INDIRECT("day_wise_sales_data!$B$1:$BZ$1"),0)),0)</f>
        <v>0</v>
      </c>
      <c r="BD717" s="3">
        <f ca="1">IFERROR(INDEX(INDIRECT("day_wise_sales_data!$B$2:$BZ$599"),MATCH(resource!$CC717,day_wise_sales_data!$A$2:$A$500,0),MATCH(resource!BD$2,INDIRECT("day_wise_sales_data!$B$1:$BZ$1"),0)),0)</f>
        <v>0</v>
      </c>
      <c r="BE717" s="3">
        <f ca="1">IFERROR(INDEX(INDIRECT("day_wise_sales_data!$B$2:$BZ$599"),MATCH(resource!$CC717,day_wise_sales_data!$A$2:$A$500,0),MATCH(resource!BE$2,INDIRECT("day_wise_sales_data!$B$1:$BZ$1"),0)),0)</f>
        <v>0</v>
      </c>
      <c r="BF717" s="3">
        <f ca="1">IFERROR(INDEX(INDIRECT("day_wise_sales_data!$B$2:$BZ$599"),MATCH(resource!$CC717,day_wise_sales_data!$A$2:$A$500,0),MATCH(resource!BF$2,INDIRECT("day_wise_sales_data!$B$1:$BZ$1"),0)),0)</f>
        <v>0</v>
      </c>
      <c r="BG717" s="3">
        <f ca="1">IFERROR(INDEX(INDIRECT("day_wise_sales_data!$B$2:$BZ$599"),MATCH(resource!$CC717,day_wise_sales_data!$A$2:$A$500,0),MATCH(resource!BG$2,INDIRECT("day_wise_sales_data!$B$1:$BZ$1"),0)),0)</f>
        <v>0</v>
      </c>
      <c r="BH717" s="3">
        <f ca="1">IFERROR(INDEX(INDIRECT("day_wise_sales_data!$B$2:$BZ$599"),MATCH(resource!$CC717,day_wise_sales_data!$A$2:$A$500,0),MATCH(resource!BH$2,INDIRECT("day_wise_sales_data!$B$1:$BZ$1"),0)),0)</f>
        <v>0</v>
      </c>
      <c r="BI717" s="3">
        <f ca="1">IFERROR(INDEX(INDIRECT("day_wise_sales_data!$B$2:$BZ$599"),MATCH(resource!$CC717,day_wise_sales_data!$A$2:$A$500,0),MATCH(resource!BI$2,INDIRECT("day_wise_sales_data!$B$1:$BZ$1"),0)),0)</f>
        <v>0</v>
      </c>
      <c r="BJ717" s="3">
        <f ca="1">IFERROR(INDEX(INDIRECT("day_wise_sales_data!$B$2:$BZ$599"),MATCH(resource!$CC717,day_wise_sales_data!$A$2:$A$500,0),MATCH(resource!BJ$2,INDIRECT("day_wise_sales_data!$B$1:$BZ$1"),0)),0)</f>
        <v>0</v>
      </c>
      <c r="BK717" s="3">
        <f ca="1">IFERROR(INDEX(INDIRECT("day_wise_sales_data!$B$2:$BZ$599"),MATCH(resource!$CC717,day_wise_sales_data!$A$2:$A$500,0),MATCH(resource!BK$2,INDIRECT("day_wise_sales_data!$B$1:$BZ$1"),0)),0)</f>
        <v>0</v>
      </c>
      <c r="BL717" s="3">
        <f ca="1">IFERROR(INDEX(INDIRECT("day_wise_sales_data!$B$2:$BZ$599"),MATCH(resource!$CC717,day_wise_sales_data!$A$2:$A$500,0),MATCH(resource!BL$2,INDIRECT("day_wise_sales_data!$B$1:$BZ$1"),0)),0)</f>
        <v>0</v>
      </c>
      <c r="BM717" s="3">
        <f ca="1">IFERROR(INDEX(INDIRECT("day_wise_sales_data!$B$2:$BZ$599"),MATCH(resource!$CC717,day_wise_sales_data!$A$2:$A$500,0),MATCH(resource!BM$2,INDIRECT("day_wise_sales_data!$B$1:$BZ$1"),0)),0)</f>
        <v>0</v>
      </c>
      <c r="BN717" s="3">
        <f ca="1">IFERROR(INDEX(INDIRECT("day_wise_sales_data!$B$2:$BZ$599"),MATCH(resource!$CC717,day_wise_sales_data!$A$2:$A$500,0),MATCH(resource!BN$2,INDIRECT("day_wise_sales_data!$B$1:$BZ$1"),0)),0)</f>
        <v>0</v>
      </c>
      <c r="BO717" s="3">
        <f ca="1">IFERROR(INDEX(INDIRECT("day_wise_sales_data!$B$2:$BZ$599"),MATCH(resource!$CC717,day_wise_sales_data!$A$2:$A$500,0),MATCH(resource!BO$2,INDIRECT("day_wise_sales_data!$B$1:$BZ$1"),0)),0)</f>
        <v>0</v>
      </c>
      <c r="BP717" s="3">
        <f ca="1">IFERROR(INDEX(INDIRECT("day_wise_sales_data!$B$2:$BZ$599"),MATCH(resource!$CC717,day_wise_sales_data!$A$2:$A$500,0),MATCH(resource!BP$2,INDIRECT("day_wise_sales_data!$B$1:$BZ$1"),0)),0)</f>
        <v>0</v>
      </c>
      <c r="BQ717" s="3">
        <f ca="1">IFERROR(INDEX(INDIRECT("day_wise_sales_data!$B$2:$BZ$599"),MATCH(resource!$CC717,day_wise_sales_data!$A$2:$A$500,0),MATCH(resource!BQ$2,INDIRECT("day_wise_sales_data!$B$1:$BZ$1"),0)),0)</f>
        <v>0</v>
      </c>
      <c r="BR717" s="3">
        <f ca="1">IFERROR(INDEX(INDIRECT("day_wise_sales_data!$B$2:$BZ$599"),MATCH(resource!$CC717,day_wise_sales_data!$A$2:$A$500,0),MATCH(resource!BR$2,INDIRECT("day_wise_sales_data!$B$1:$BZ$1"),0)),0)</f>
        <v>0</v>
      </c>
      <c r="BS717" s="3">
        <f ca="1">IFERROR(INDEX(INDIRECT("day_wise_sales_data!$B$2:$BZ$599"),MATCH(resource!$CC717,day_wise_sales_data!$A$2:$A$500,0),MATCH(resource!BS$2,INDIRECT("day_wise_sales_data!$B$1:$BZ$1"),0)),0)</f>
        <v>0</v>
      </c>
      <c r="BT717" s="3">
        <f ca="1">IFERROR(INDEX(INDIRECT("day_wise_sales_data!$B$2:$BZ$599"),MATCH(resource!$CC717,day_wise_sales_data!$A$2:$A$500,0),MATCH(resource!BT$2,INDIRECT("day_wise_sales_data!$B$1:$BZ$1"),0)),0)</f>
        <v>0</v>
      </c>
      <c r="BU717" s="3">
        <f ca="1">IFERROR(INDEX(INDIRECT("day_wise_sales_data!$B$2:$BZ$599"),MATCH(resource!$CC717,day_wise_sales_data!$A$2:$A$500,0),MATCH(resource!BU$2,INDIRECT("day_wise_sales_data!$B$1:$BZ$1"),0)),0)</f>
        <v>0</v>
      </c>
      <c r="BV717" s="3">
        <f ca="1">IFERROR(INDEX(INDIRECT("day_wise_sales_data!$B$2:$BZ$599"),MATCH(resource!$CC717,day_wise_sales_data!$A$2:$A$500,0),MATCH(resource!BV$2,INDIRECT("day_wise_sales_data!$B$1:$BZ$1"),0)),0)</f>
        <v>0</v>
      </c>
      <c r="BW717" s="3">
        <f ca="1">IFERROR(INDEX(INDIRECT("day_wise_sales_data!$B$2:$BZ$599"),MATCH(resource!$CC717,day_wise_sales_data!$A$2:$A$500,0),MATCH(resource!BW$2,INDIRECT("day_wise_sales_data!$B$1:$BZ$1"),0)),0)</f>
        <v>0</v>
      </c>
      <c r="BX717" s="3">
        <f ca="1">IFERROR(INDEX(INDIRECT("day_wise_sales_data!$B$2:$BZ$599"),MATCH(resource!$CC717,day_wise_sales_data!$A$2:$A$500,0),MATCH(resource!BX$2,INDIRECT("day_wise_sales_data!$B$1:$BZ$1"),0)),0)</f>
        <v>0</v>
      </c>
      <c r="BY717" s="3">
        <f ca="1">IFERROR(INDEX(INDIRECT("day_wise_sales_data!$B$2:$BZ$599"),MATCH(resource!$CC717,day_wise_sales_data!$A$2:$A$500,0),MATCH(resource!BY$2,INDIRECT("day_wise_sales_data!$B$1:$BZ$1"),0)),0)</f>
        <v>0</v>
      </c>
      <c r="BZ717" s="3">
        <f ca="1">IFERROR(INDEX(INDIRECT("day_wise_sales_data!$B$2:$BZ$599"),MATCH(resource!$CC717,day_wise_sales_data!$A$2:$A$500,0),MATCH(resource!BZ$2,INDIRECT("day_wise_sales_data!$B$1:$BZ$1"),0)),0)</f>
        <v>0</v>
      </c>
      <c r="CA717" s="3">
        <f ca="1">IFERROR(INDEX(INDIRECT("day_wise_sales_data!$B$2:$BZ$599"),MATCH(resource!$CC717,day_wise_sales_data!$A$2:$A$500,0),MATCH(resource!CA$2,INDIRECT("day_wise_sales_data!$B$1:$BZ$1"),0)),0)</f>
        <v>0</v>
      </c>
      <c r="CC717" s="4">
        <f>sales_data!H716</f>
        <v>0</v>
      </c>
      <c r="CD717" s="1">
        <v>715</v>
      </c>
      <c r="CE717" s="1" t="str">
        <f>IF(AQ717=report!$AQ$3,resource!CD717,"")</f>
        <v/>
      </c>
      <c r="CF717" s="5" t="str">
        <f>IFERROR(SMALL($CE$3:$CE$1001,ROWS($CE$3:CE717)),"")</f>
        <v/>
      </c>
      <c r="CH717">
        <f>IFERROR(VLOOKUP($CC717,data_pull!$E$22:$G$700,2,0),0)</f>
        <v>0</v>
      </c>
      <c r="DK717" s="3" t="str">
        <f>IFERROR(INDEX(COD_SALES!$B$5:$Z$500,MATCH(resource!$CC717,COD_SALES!$A$5:$A$500,0),MATCH(resource!DK$2,COD_SALES!$B$4:$Z$4,0)),"")</f>
        <v/>
      </c>
      <c r="DL717" s="3" t="str">
        <f>IFERROR(INDEX(COD_SALES!$B$5:$Z$500,MATCH(resource!$CC717,COD_SALES!$A$5:$A$500,0),MATCH(resource!DL$2,COD_SALES!$B$4:$Z$4,0)),"")</f>
        <v/>
      </c>
      <c r="DM717" s="3" t="str">
        <f>IFERROR(INDEX(COD_SALES!$B$5:$Z$500,MATCH(resource!$CC717,COD_SALES!$A$5:$A$500,0),MATCH(resource!DM$2,COD_SALES!$B$4:$Z$4,0)),"")</f>
        <v/>
      </c>
      <c r="DN717" s="3" t="str">
        <f>IFERROR(INDEX(COD_SALES!$B$5:$Z$500,MATCH(resource!$CC717,COD_SALES!$A$5:$A$500,0),MATCH(resource!DN$2,COD_SALES!$B$4:$Z$4,0)),"")</f>
        <v/>
      </c>
      <c r="DO717" s="3" t="str">
        <f>IFERROR(INDEX(COD_SALES!$B$5:$Z$500,MATCH(resource!$CC717,COD_SALES!$A$5:$A$500,0),MATCH(resource!DO$2,COD_SALES!$B$4:$Z$4,0)),"")</f>
        <v/>
      </c>
      <c r="DP717" s="3" t="str">
        <f>IFERROR(INDEX(COD_SALES!$B$5:$Z$500,MATCH(resource!$CC717,COD_SALES!$A$5:$A$500,0),MATCH(resource!DP$2,COD_SALES!$B$4:$Z$4,0)),"")</f>
        <v/>
      </c>
      <c r="DQ717" s="3" t="str">
        <f>IFERROR(INDEX(COD_SALES!$B$5:$Z$500,MATCH(resource!$CC717,COD_SALES!$A$5:$A$500,0),MATCH(resource!DQ$2,COD_SALES!$B$4:$Z$4,0)),"")</f>
        <v/>
      </c>
      <c r="DR717" s="3" t="str">
        <f>IFERROR(INDEX(COD_SALES!$B$5:$Z$500,MATCH(resource!$CC717,COD_SALES!$A$5:$A$500,0),MATCH(resource!DR$2,COD_SALES!$B$4:$Z$4,0)),"")</f>
        <v/>
      </c>
      <c r="DS717" s="3" t="str">
        <f>IFERROR(INDEX(COD_SALES!$B$5:$Z$500,MATCH(resource!$CC717,COD_SALES!$A$5:$A$500,0),MATCH(resource!DS$2,COD_SALES!$B$4:$Z$4,0)),"")</f>
        <v/>
      </c>
      <c r="DT717" s="3" t="str">
        <f>IFERROR(INDEX(COD_SALES!$B$5:$Z$500,MATCH(resource!$CC717,COD_SALES!$A$5:$A$500,0),MATCH(resource!DT$2,COD_SALES!$B$4:$Z$4,0)),"")</f>
        <v/>
      </c>
      <c r="DU717" s="3" t="str">
        <f>IFERROR(INDEX(COD_SALES!$B$5:$Z$500,MATCH(resource!$CC717,COD_SALES!$A$5:$A$500,0),MATCH(resource!DU$2,COD_SALES!$B$4:$Z$4,0)),"")</f>
        <v/>
      </c>
      <c r="DV717" s="3" t="str">
        <f>IFERROR(INDEX(COD_SALES!$B$5:$Z$500,MATCH(resource!$CC717,COD_SALES!$A$5:$A$500,0),MATCH(resource!DV$2,COD_SALES!$B$4:$Z$4,0)),"")</f>
        <v/>
      </c>
      <c r="DW717" s="3" t="str">
        <f>IFERROR(INDEX(COD_SALES!$B$5:$Z$500,MATCH(resource!$CC717,COD_SALES!$A$5:$A$500,0),MATCH(resource!DW$2,COD_SALES!$B$4:$Z$4,0)),"")</f>
        <v/>
      </c>
      <c r="DX717" s="3" t="str">
        <f>IFERROR(INDEX(COD_SALES!$B$5:$Z$500,MATCH(resource!$CC717,COD_SALES!$A$5:$A$500,0),MATCH(resource!DX$2,COD_SALES!$B$4:$Z$4,0)),"")</f>
        <v/>
      </c>
      <c r="DY717" s="3" t="str">
        <f>IFERROR(INDEX(COD_SALES!$B$5:$Z$500,MATCH(resource!$CC717,COD_SALES!$A$5:$A$500,0),MATCH(resource!DY$2,COD_SALES!$B$4:$Z$4,0)),"")</f>
        <v/>
      </c>
      <c r="DZ717" s="3" t="str">
        <f>IFERROR(INDEX(COD_SALES!$B$5:$Z$500,MATCH(resource!$CC717,COD_SALES!$A$5:$A$500,0),MATCH(resource!DZ$2,COD_SALES!$B$4:$Z$4,0)),"")</f>
        <v/>
      </c>
      <c r="EA717" s="3" t="str">
        <f>IFERROR(INDEX(COD_SALES!$B$5:$Z$500,MATCH(resource!$CC717,COD_SALES!$A$5:$A$500,0),MATCH(resource!EA$2,COD_SALES!$B$4:$Z$4,0)),"")</f>
        <v/>
      </c>
      <c r="EB717" s="3">
        <f t="shared" si="138"/>
        <v>0</v>
      </c>
      <c r="EW717" s="3">
        <f>IFERROR(VLOOKUP(CC717,data_pull!$AO$25:$AR$546,2,0),0)</f>
        <v>0</v>
      </c>
      <c r="EX717" s="1">
        <f>IFERROR(VLOOKUP(CC717,data_pull!$AO$25:$AR$546,4,0),0)</f>
        <v>0</v>
      </c>
    </row>
    <row r="718" spans="13:154" x14ac:dyDescent="0.25"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4">
        <f>sales_data!B717</f>
        <v>0</v>
      </c>
      <c r="AR718" s="4">
        <f>sales_data!C717</f>
        <v>0</v>
      </c>
      <c r="AS718" s="5" t="str">
        <f t="shared" si="137"/>
        <v/>
      </c>
      <c r="AT718" s="4">
        <f>sales_data!I717</f>
        <v>0</v>
      </c>
      <c r="AU718" s="4">
        <f>sales_data!W717</f>
        <v>0</v>
      </c>
      <c r="AV718" s="1">
        <f>sales_data!N717</f>
        <v>0</v>
      </c>
      <c r="AW718" s="1">
        <f>sales_data!P717</f>
        <v>0</v>
      </c>
      <c r="AX718" s="3">
        <f ca="1">IFERROR(INDEX(INDIRECT("day_wise_sales_data!$B$2:$BZ$599"),MATCH(resource!$CC718,day_wise_sales_data!$A$2:$A$500,0),MATCH(resource!AX$2,INDIRECT("day_wise_sales_data!$B$1:$BZ$1"),0)),0)</f>
        <v>0</v>
      </c>
      <c r="AY718" s="3">
        <f ca="1">IFERROR(INDEX(INDIRECT("day_wise_sales_data!$B$2:$BZ$599"),MATCH(resource!$CC718,day_wise_sales_data!$A$2:$A$500,0),MATCH(resource!AY$2,INDIRECT("day_wise_sales_data!$B$1:$BZ$1"),0)),0)</f>
        <v>0</v>
      </c>
      <c r="AZ718" s="3">
        <f ca="1">IFERROR(INDEX(INDIRECT("day_wise_sales_data!$B$2:$BZ$599"),MATCH(resource!$CC718,day_wise_sales_data!$A$2:$A$500,0),MATCH(resource!AZ$2,INDIRECT("day_wise_sales_data!$B$1:$BZ$1"),0)),0)</f>
        <v>0</v>
      </c>
      <c r="BA718" s="3">
        <f ca="1">IFERROR(INDEX(INDIRECT("day_wise_sales_data!$B$2:$BZ$599"),MATCH(resource!$CC718,day_wise_sales_data!$A$2:$A$500,0),MATCH(resource!BA$2,INDIRECT("day_wise_sales_data!$B$1:$BZ$1"),0)),0)</f>
        <v>0</v>
      </c>
      <c r="BB718" s="3">
        <f ca="1">IFERROR(INDEX(INDIRECT("day_wise_sales_data!$B$2:$BZ$599"),MATCH(resource!$CC718,day_wise_sales_data!$A$2:$A$500,0),MATCH(resource!BB$2,INDIRECT("day_wise_sales_data!$B$1:$BZ$1"),0)),0)</f>
        <v>0</v>
      </c>
      <c r="BC718" s="3">
        <f ca="1">IFERROR(INDEX(INDIRECT("day_wise_sales_data!$B$2:$BZ$599"),MATCH(resource!$CC718,day_wise_sales_data!$A$2:$A$500,0),MATCH(resource!BC$2,INDIRECT("day_wise_sales_data!$B$1:$BZ$1"),0)),0)</f>
        <v>0</v>
      </c>
      <c r="BD718" s="3">
        <f ca="1">IFERROR(INDEX(INDIRECT("day_wise_sales_data!$B$2:$BZ$599"),MATCH(resource!$CC718,day_wise_sales_data!$A$2:$A$500,0),MATCH(resource!BD$2,INDIRECT("day_wise_sales_data!$B$1:$BZ$1"),0)),0)</f>
        <v>0</v>
      </c>
      <c r="BE718" s="3">
        <f ca="1">IFERROR(INDEX(INDIRECT("day_wise_sales_data!$B$2:$BZ$599"),MATCH(resource!$CC718,day_wise_sales_data!$A$2:$A$500,0),MATCH(resource!BE$2,INDIRECT("day_wise_sales_data!$B$1:$BZ$1"),0)),0)</f>
        <v>0</v>
      </c>
      <c r="BF718" s="3">
        <f ca="1">IFERROR(INDEX(INDIRECT("day_wise_sales_data!$B$2:$BZ$599"),MATCH(resource!$CC718,day_wise_sales_data!$A$2:$A$500,0),MATCH(resource!BF$2,INDIRECT("day_wise_sales_data!$B$1:$BZ$1"),0)),0)</f>
        <v>0</v>
      </c>
      <c r="BG718" s="3">
        <f ca="1">IFERROR(INDEX(INDIRECT("day_wise_sales_data!$B$2:$BZ$599"),MATCH(resource!$CC718,day_wise_sales_data!$A$2:$A$500,0),MATCH(resource!BG$2,INDIRECT("day_wise_sales_data!$B$1:$BZ$1"),0)),0)</f>
        <v>0</v>
      </c>
      <c r="BH718" s="3">
        <f ca="1">IFERROR(INDEX(INDIRECT("day_wise_sales_data!$B$2:$BZ$599"),MATCH(resource!$CC718,day_wise_sales_data!$A$2:$A$500,0),MATCH(resource!BH$2,INDIRECT("day_wise_sales_data!$B$1:$BZ$1"),0)),0)</f>
        <v>0</v>
      </c>
      <c r="BI718" s="3">
        <f ca="1">IFERROR(INDEX(INDIRECT("day_wise_sales_data!$B$2:$BZ$599"),MATCH(resource!$CC718,day_wise_sales_data!$A$2:$A$500,0),MATCH(resource!BI$2,INDIRECT("day_wise_sales_data!$B$1:$BZ$1"),0)),0)</f>
        <v>0</v>
      </c>
      <c r="BJ718" s="3">
        <f ca="1">IFERROR(INDEX(INDIRECT("day_wise_sales_data!$B$2:$BZ$599"),MATCH(resource!$CC718,day_wise_sales_data!$A$2:$A$500,0),MATCH(resource!BJ$2,INDIRECT("day_wise_sales_data!$B$1:$BZ$1"),0)),0)</f>
        <v>0</v>
      </c>
      <c r="BK718" s="3">
        <f ca="1">IFERROR(INDEX(INDIRECT("day_wise_sales_data!$B$2:$BZ$599"),MATCH(resource!$CC718,day_wise_sales_data!$A$2:$A$500,0),MATCH(resource!BK$2,INDIRECT("day_wise_sales_data!$B$1:$BZ$1"),0)),0)</f>
        <v>0</v>
      </c>
      <c r="BL718" s="3">
        <f ca="1">IFERROR(INDEX(INDIRECT("day_wise_sales_data!$B$2:$BZ$599"),MATCH(resource!$CC718,day_wise_sales_data!$A$2:$A$500,0),MATCH(resource!BL$2,INDIRECT("day_wise_sales_data!$B$1:$BZ$1"),0)),0)</f>
        <v>0</v>
      </c>
      <c r="BM718" s="3">
        <f ca="1">IFERROR(INDEX(INDIRECT("day_wise_sales_data!$B$2:$BZ$599"),MATCH(resource!$CC718,day_wise_sales_data!$A$2:$A$500,0),MATCH(resource!BM$2,INDIRECT("day_wise_sales_data!$B$1:$BZ$1"),0)),0)</f>
        <v>0</v>
      </c>
      <c r="BN718" s="3">
        <f ca="1">IFERROR(INDEX(INDIRECT("day_wise_sales_data!$B$2:$BZ$599"),MATCH(resource!$CC718,day_wise_sales_data!$A$2:$A$500,0),MATCH(resource!BN$2,INDIRECT("day_wise_sales_data!$B$1:$BZ$1"),0)),0)</f>
        <v>0</v>
      </c>
      <c r="BO718" s="3">
        <f ca="1">IFERROR(INDEX(INDIRECT("day_wise_sales_data!$B$2:$BZ$599"),MATCH(resource!$CC718,day_wise_sales_data!$A$2:$A$500,0),MATCH(resource!BO$2,INDIRECT("day_wise_sales_data!$B$1:$BZ$1"),0)),0)</f>
        <v>0</v>
      </c>
      <c r="BP718" s="3">
        <f ca="1">IFERROR(INDEX(INDIRECT("day_wise_sales_data!$B$2:$BZ$599"),MATCH(resource!$CC718,day_wise_sales_data!$A$2:$A$500,0),MATCH(resource!BP$2,INDIRECT("day_wise_sales_data!$B$1:$BZ$1"),0)),0)</f>
        <v>0</v>
      </c>
      <c r="BQ718" s="3">
        <f ca="1">IFERROR(INDEX(INDIRECT("day_wise_sales_data!$B$2:$BZ$599"),MATCH(resource!$CC718,day_wise_sales_data!$A$2:$A$500,0),MATCH(resource!BQ$2,INDIRECT("day_wise_sales_data!$B$1:$BZ$1"),0)),0)</f>
        <v>0</v>
      </c>
      <c r="BR718" s="3">
        <f ca="1">IFERROR(INDEX(INDIRECT("day_wise_sales_data!$B$2:$BZ$599"),MATCH(resource!$CC718,day_wise_sales_data!$A$2:$A$500,0),MATCH(resource!BR$2,INDIRECT("day_wise_sales_data!$B$1:$BZ$1"),0)),0)</f>
        <v>0</v>
      </c>
      <c r="BS718" s="3">
        <f ca="1">IFERROR(INDEX(INDIRECT("day_wise_sales_data!$B$2:$BZ$599"),MATCH(resource!$CC718,day_wise_sales_data!$A$2:$A$500,0),MATCH(resource!BS$2,INDIRECT("day_wise_sales_data!$B$1:$BZ$1"),0)),0)</f>
        <v>0</v>
      </c>
      <c r="BT718" s="3">
        <f ca="1">IFERROR(INDEX(INDIRECT("day_wise_sales_data!$B$2:$BZ$599"),MATCH(resource!$CC718,day_wise_sales_data!$A$2:$A$500,0),MATCH(resource!BT$2,INDIRECT("day_wise_sales_data!$B$1:$BZ$1"),0)),0)</f>
        <v>0</v>
      </c>
      <c r="BU718" s="3">
        <f ca="1">IFERROR(INDEX(INDIRECT("day_wise_sales_data!$B$2:$BZ$599"),MATCH(resource!$CC718,day_wise_sales_data!$A$2:$A$500,0),MATCH(resource!BU$2,INDIRECT("day_wise_sales_data!$B$1:$BZ$1"),0)),0)</f>
        <v>0</v>
      </c>
      <c r="BV718" s="3">
        <f ca="1">IFERROR(INDEX(INDIRECT("day_wise_sales_data!$B$2:$BZ$599"),MATCH(resource!$CC718,day_wise_sales_data!$A$2:$A$500,0),MATCH(resource!BV$2,INDIRECT("day_wise_sales_data!$B$1:$BZ$1"),0)),0)</f>
        <v>0</v>
      </c>
      <c r="BW718" s="3">
        <f ca="1">IFERROR(INDEX(INDIRECT("day_wise_sales_data!$B$2:$BZ$599"),MATCH(resource!$CC718,day_wise_sales_data!$A$2:$A$500,0),MATCH(resource!BW$2,INDIRECT("day_wise_sales_data!$B$1:$BZ$1"),0)),0)</f>
        <v>0</v>
      </c>
      <c r="BX718" s="3">
        <f ca="1">IFERROR(INDEX(INDIRECT("day_wise_sales_data!$B$2:$BZ$599"),MATCH(resource!$CC718,day_wise_sales_data!$A$2:$A$500,0),MATCH(resource!BX$2,INDIRECT("day_wise_sales_data!$B$1:$BZ$1"),0)),0)</f>
        <v>0</v>
      </c>
      <c r="BY718" s="3">
        <f ca="1">IFERROR(INDEX(INDIRECT("day_wise_sales_data!$B$2:$BZ$599"),MATCH(resource!$CC718,day_wise_sales_data!$A$2:$A$500,0),MATCH(resource!BY$2,INDIRECT("day_wise_sales_data!$B$1:$BZ$1"),0)),0)</f>
        <v>0</v>
      </c>
      <c r="BZ718" s="3">
        <f ca="1">IFERROR(INDEX(INDIRECT("day_wise_sales_data!$B$2:$BZ$599"),MATCH(resource!$CC718,day_wise_sales_data!$A$2:$A$500,0),MATCH(resource!BZ$2,INDIRECT("day_wise_sales_data!$B$1:$BZ$1"),0)),0)</f>
        <v>0</v>
      </c>
      <c r="CA718" s="3">
        <f ca="1">IFERROR(INDEX(INDIRECT("day_wise_sales_data!$B$2:$BZ$599"),MATCH(resource!$CC718,day_wise_sales_data!$A$2:$A$500,0),MATCH(resource!CA$2,INDIRECT("day_wise_sales_data!$B$1:$BZ$1"),0)),0)</f>
        <v>0</v>
      </c>
      <c r="CC718" s="4">
        <f>sales_data!H717</f>
        <v>0</v>
      </c>
      <c r="CD718" s="1">
        <v>716</v>
      </c>
      <c r="CE718" s="1" t="str">
        <f>IF(AQ718=report!$AQ$3,resource!CD718,"")</f>
        <v/>
      </c>
      <c r="CF718" s="5" t="str">
        <f>IFERROR(SMALL($CE$3:$CE$1001,ROWS($CE$3:CE718)),"")</f>
        <v/>
      </c>
      <c r="CH718">
        <f>IFERROR(VLOOKUP($CC718,data_pull!$E$22:$G$700,2,0),0)</f>
        <v>0</v>
      </c>
      <c r="DK718" s="3" t="str">
        <f>IFERROR(INDEX(COD_SALES!$B$5:$Z$500,MATCH(resource!$CC718,COD_SALES!$A$5:$A$500,0),MATCH(resource!DK$2,COD_SALES!$B$4:$Z$4,0)),"")</f>
        <v/>
      </c>
      <c r="DL718" s="3" t="str">
        <f>IFERROR(INDEX(COD_SALES!$B$5:$Z$500,MATCH(resource!$CC718,COD_SALES!$A$5:$A$500,0),MATCH(resource!DL$2,COD_SALES!$B$4:$Z$4,0)),"")</f>
        <v/>
      </c>
      <c r="DM718" s="3" t="str">
        <f>IFERROR(INDEX(COD_SALES!$B$5:$Z$500,MATCH(resource!$CC718,COD_SALES!$A$5:$A$500,0),MATCH(resource!DM$2,COD_SALES!$B$4:$Z$4,0)),"")</f>
        <v/>
      </c>
      <c r="DN718" s="3" t="str">
        <f>IFERROR(INDEX(COD_SALES!$B$5:$Z$500,MATCH(resource!$CC718,COD_SALES!$A$5:$A$500,0),MATCH(resource!DN$2,COD_SALES!$B$4:$Z$4,0)),"")</f>
        <v/>
      </c>
      <c r="DO718" s="3" t="str">
        <f>IFERROR(INDEX(COD_SALES!$B$5:$Z$500,MATCH(resource!$CC718,COD_SALES!$A$5:$A$500,0),MATCH(resource!DO$2,COD_SALES!$B$4:$Z$4,0)),"")</f>
        <v/>
      </c>
      <c r="DP718" s="3" t="str">
        <f>IFERROR(INDEX(COD_SALES!$B$5:$Z$500,MATCH(resource!$CC718,COD_SALES!$A$5:$A$500,0),MATCH(resource!DP$2,COD_SALES!$B$4:$Z$4,0)),"")</f>
        <v/>
      </c>
      <c r="DQ718" s="3" t="str">
        <f>IFERROR(INDEX(COD_SALES!$B$5:$Z$500,MATCH(resource!$CC718,COD_SALES!$A$5:$A$500,0),MATCH(resource!DQ$2,COD_SALES!$B$4:$Z$4,0)),"")</f>
        <v/>
      </c>
      <c r="DR718" s="3" t="str">
        <f>IFERROR(INDEX(COD_SALES!$B$5:$Z$500,MATCH(resource!$CC718,COD_SALES!$A$5:$A$500,0),MATCH(resource!DR$2,COD_SALES!$B$4:$Z$4,0)),"")</f>
        <v/>
      </c>
      <c r="DS718" s="3" t="str">
        <f>IFERROR(INDEX(COD_SALES!$B$5:$Z$500,MATCH(resource!$CC718,COD_SALES!$A$5:$A$500,0),MATCH(resource!DS$2,COD_SALES!$B$4:$Z$4,0)),"")</f>
        <v/>
      </c>
      <c r="DT718" s="3" t="str">
        <f>IFERROR(INDEX(COD_SALES!$B$5:$Z$500,MATCH(resource!$CC718,COD_SALES!$A$5:$A$500,0),MATCH(resource!DT$2,COD_SALES!$B$4:$Z$4,0)),"")</f>
        <v/>
      </c>
      <c r="DU718" s="3" t="str">
        <f>IFERROR(INDEX(COD_SALES!$B$5:$Z$500,MATCH(resource!$CC718,COD_SALES!$A$5:$A$500,0),MATCH(resource!DU$2,COD_SALES!$B$4:$Z$4,0)),"")</f>
        <v/>
      </c>
      <c r="DV718" s="3" t="str">
        <f>IFERROR(INDEX(COD_SALES!$B$5:$Z$500,MATCH(resource!$CC718,COD_SALES!$A$5:$A$500,0),MATCH(resource!DV$2,COD_SALES!$B$4:$Z$4,0)),"")</f>
        <v/>
      </c>
      <c r="DW718" s="3" t="str">
        <f>IFERROR(INDEX(COD_SALES!$B$5:$Z$500,MATCH(resource!$CC718,COD_SALES!$A$5:$A$500,0),MATCH(resource!DW$2,COD_SALES!$B$4:$Z$4,0)),"")</f>
        <v/>
      </c>
      <c r="DX718" s="3" t="str">
        <f>IFERROR(INDEX(COD_SALES!$B$5:$Z$500,MATCH(resource!$CC718,COD_SALES!$A$5:$A$500,0),MATCH(resource!DX$2,COD_SALES!$B$4:$Z$4,0)),"")</f>
        <v/>
      </c>
      <c r="DY718" s="3" t="str">
        <f>IFERROR(INDEX(COD_SALES!$B$5:$Z$500,MATCH(resource!$CC718,COD_SALES!$A$5:$A$500,0),MATCH(resource!DY$2,COD_SALES!$B$4:$Z$4,0)),"")</f>
        <v/>
      </c>
      <c r="DZ718" s="3" t="str">
        <f>IFERROR(INDEX(COD_SALES!$B$5:$Z$500,MATCH(resource!$CC718,COD_SALES!$A$5:$A$500,0),MATCH(resource!DZ$2,COD_SALES!$B$4:$Z$4,0)),"")</f>
        <v/>
      </c>
      <c r="EA718" s="3" t="str">
        <f>IFERROR(INDEX(COD_SALES!$B$5:$Z$500,MATCH(resource!$CC718,COD_SALES!$A$5:$A$500,0),MATCH(resource!EA$2,COD_SALES!$B$4:$Z$4,0)),"")</f>
        <v/>
      </c>
      <c r="EB718" s="3">
        <f t="shared" si="138"/>
        <v>0</v>
      </c>
      <c r="EW718" s="3">
        <f>IFERROR(VLOOKUP(CC718,data_pull!$AO$25:$AR$546,2,0),0)</f>
        <v>0</v>
      </c>
      <c r="EX718" s="1">
        <f>IFERROR(VLOOKUP(CC718,data_pull!$AO$25:$AR$546,4,0),0)</f>
        <v>0</v>
      </c>
    </row>
    <row r="719" spans="13:154" x14ac:dyDescent="0.25"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4">
        <f>sales_data!B718</f>
        <v>0</v>
      </c>
      <c r="AR719" s="4">
        <f>sales_data!C718</f>
        <v>0</v>
      </c>
      <c r="AS719" s="5" t="str">
        <f t="shared" si="137"/>
        <v/>
      </c>
      <c r="AT719" s="4">
        <f>sales_data!I718</f>
        <v>0</v>
      </c>
      <c r="AU719" s="4">
        <f>sales_data!W718</f>
        <v>0</v>
      </c>
      <c r="AV719" s="1">
        <f>sales_data!N718</f>
        <v>0</v>
      </c>
      <c r="AW719" s="1">
        <f>sales_data!P718</f>
        <v>0</v>
      </c>
      <c r="AX719" s="3">
        <f ca="1">IFERROR(INDEX(INDIRECT("day_wise_sales_data!$B$2:$BZ$599"),MATCH(resource!$CC719,day_wise_sales_data!$A$2:$A$500,0),MATCH(resource!AX$2,INDIRECT("day_wise_sales_data!$B$1:$BZ$1"),0)),0)</f>
        <v>0</v>
      </c>
      <c r="AY719" s="3">
        <f ca="1">IFERROR(INDEX(INDIRECT("day_wise_sales_data!$B$2:$BZ$599"),MATCH(resource!$CC719,day_wise_sales_data!$A$2:$A$500,0),MATCH(resource!AY$2,INDIRECT("day_wise_sales_data!$B$1:$BZ$1"),0)),0)</f>
        <v>0</v>
      </c>
      <c r="AZ719" s="3">
        <f ca="1">IFERROR(INDEX(INDIRECT("day_wise_sales_data!$B$2:$BZ$599"),MATCH(resource!$CC719,day_wise_sales_data!$A$2:$A$500,0),MATCH(resource!AZ$2,INDIRECT("day_wise_sales_data!$B$1:$BZ$1"),0)),0)</f>
        <v>0</v>
      </c>
      <c r="BA719" s="3">
        <f ca="1">IFERROR(INDEX(INDIRECT("day_wise_sales_data!$B$2:$BZ$599"),MATCH(resource!$CC719,day_wise_sales_data!$A$2:$A$500,0),MATCH(resource!BA$2,INDIRECT("day_wise_sales_data!$B$1:$BZ$1"),0)),0)</f>
        <v>0</v>
      </c>
      <c r="BB719" s="3">
        <f ca="1">IFERROR(INDEX(INDIRECT("day_wise_sales_data!$B$2:$BZ$599"),MATCH(resource!$CC719,day_wise_sales_data!$A$2:$A$500,0),MATCH(resource!BB$2,INDIRECT("day_wise_sales_data!$B$1:$BZ$1"),0)),0)</f>
        <v>0</v>
      </c>
      <c r="BC719" s="3">
        <f ca="1">IFERROR(INDEX(INDIRECT("day_wise_sales_data!$B$2:$BZ$599"),MATCH(resource!$CC719,day_wise_sales_data!$A$2:$A$500,0),MATCH(resource!BC$2,INDIRECT("day_wise_sales_data!$B$1:$BZ$1"),0)),0)</f>
        <v>0</v>
      </c>
      <c r="BD719" s="3">
        <f ca="1">IFERROR(INDEX(INDIRECT("day_wise_sales_data!$B$2:$BZ$599"),MATCH(resource!$CC719,day_wise_sales_data!$A$2:$A$500,0),MATCH(resource!BD$2,INDIRECT("day_wise_sales_data!$B$1:$BZ$1"),0)),0)</f>
        <v>0</v>
      </c>
      <c r="BE719" s="3">
        <f ca="1">IFERROR(INDEX(INDIRECT("day_wise_sales_data!$B$2:$BZ$599"),MATCH(resource!$CC719,day_wise_sales_data!$A$2:$A$500,0),MATCH(resource!BE$2,INDIRECT("day_wise_sales_data!$B$1:$BZ$1"),0)),0)</f>
        <v>0</v>
      </c>
      <c r="BF719" s="3">
        <f ca="1">IFERROR(INDEX(INDIRECT("day_wise_sales_data!$B$2:$BZ$599"),MATCH(resource!$CC719,day_wise_sales_data!$A$2:$A$500,0),MATCH(resource!BF$2,INDIRECT("day_wise_sales_data!$B$1:$BZ$1"),0)),0)</f>
        <v>0</v>
      </c>
      <c r="BG719" s="3">
        <f ca="1">IFERROR(INDEX(INDIRECT("day_wise_sales_data!$B$2:$BZ$599"),MATCH(resource!$CC719,day_wise_sales_data!$A$2:$A$500,0),MATCH(resource!BG$2,INDIRECT("day_wise_sales_data!$B$1:$BZ$1"),0)),0)</f>
        <v>0</v>
      </c>
      <c r="BH719" s="3">
        <f ca="1">IFERROR(INDEX(INDIRECT("day_wise_sales_data!$B$2:$BZ$599"),MATCH(resource!$CC719,day_wise_sales_data!$A$2:$A$500,0),MATCH(resource!BH$2,INDIRECT("day_wise_sales_data!$B$1:$BZ$1"),0)),0)</f>
        <v>0</v>
      </c>
      <c r="BI719" s="3">
        <f ca="1">IFERROR(INDEX(INDIRECT("day_wise_sales_data!$B$2:$BZ$599"),MATCH(resource!$CC719,day_wise_sales_data!$A$2:$A$500,0),MATCH(resource!BI$2,INDIRECT("day_wise_sales_data!$B$1:$BZ$1"),0)),0)</f>
        <v>0</v>
      </c>
      <c r="BJ719" s="3">
        <f ca="1">IFERROR(INDEX(INDIRECT("day_wise_sales_data!$B$2:$BZ$599"),MATCH(resource!$CC719,day_wise_sales_data!$A$2:$A$500,0),MATCH(resource!BJ$2,INDIRECT("day_wise_sales_data!$B$1:$BZ$1"),0)),0)</f>
        <v>0</v>
      </c>
      <c r="BK719" s="3">
        <f ca="1">IFERROR(INDEX(INDIRECT("day_wise_sales_data!$B$2:$BZ$599"),MATCH(resource!$CC719,day_wise_sales_data!$A$2:$A$500,0),MATCH(resource!BK$2,INDIRECT("day_wise_sales_data!$B$1:$BZ$1"),0)),0)</f>
        <v>0</v>
      </c>
      <c r="BL719" s="3">
        <f ca="1">IFERROR(INDEX(INDIRECT("day_wise_sales_data!$B$2:$BZ$599"),MATCH(resource!$CC719,day_wise_sales_data!$A$2:$A$500,0),MATCH(resource!BL$2,INDIRECT("day_wise_sales_data!$B$1:$BZ$1"),0)),0)</f>
        <v>0</v>
      </c>
      <c r="BM719" s="3">
        <f ca="1">IFERROR(INDEX(INDIRECT("day_wise_sales_data!$B$2:$BZ$599"),MATCH(resource!$CC719,day_wise_sales_data!$A$2:$A$500,0),MATCH(resource!BM$2,INDIRECT("day_wise_sales_data!$B$1:$BZ$1"),0)),0)</f>
        <v>0</v>
      </c>
      <c r="BN719" s="3">
        <f ca="1">IFERROR(INDEX(INDIRECT("day_wise_sales_data!$B$2:$BZ$599"),MATCH(resource!$CC719,day_wise_sales_data!$A$2:$A$500,0),MATCH(resource!BN$2,INDIRECT("day_wise_sales_data!$B$1:$BZ$1"),0)),0)</f>
        <v>0</v>
      </c>
      <c r="BO719" s="3">
        <f ca="1">IFERROR(INDEX(INDIRECT("day_wise_sales_data!$B$2:$BZ$599"),MATCH(resource!$CC719,day_wise_sales_data!$A$2:$A$500,0),MATCH(resource!BO$2,INDIRECT("day_wise_sales_data!$B$1:$BZ$1"),0)),0)</f>
        <v>0</v>
      </c>
      <c r="BP719" s="3">
        <f ca="1">IFERROR(INDEX(INDIRECT("day_wise_sales_data!$B$2:$BZ$599"),MATCH(resource!$CC719,day_wise_sales_data!$A$2:$A$500,0),MATCH(resource!BP$2,INDIRECT("day_wise_sales_data!$B$1:$BZ$1"),0)),0)</f>
        <v>0</v>
      </c>
      <c r="BQ719" s="3">
        <f ca="1">IFERROR(INDEX(INDIRECT("day_wise_sales_data!$B$2:$BZ$599"),MATCH(resource!$CC719,day_wise_sales_data!$A$2:$A$500,0),MATCH(resource!BQ$2,INDIRECT("day_wise_sales_data!$B$1:$BZ$1"),0)),0)</f>
        <v>0</v>
      </c>
      <c r="BR719" s="3">
        <f ca="1">IFERROR(INDEX(INDIRECT("day_wise_sales_data!$B$2:$BZ$599"),MATCH(resource!$CC719,day_wise_sales_data!$A$2:$A$500,0),MATCH(resource!BR$2,INDIRECT("day_wise_sales_data!$B$1:$BZ$1"),0)),0)</f>
        <v>0</v>
      </c>
      <c r="BS719" s="3">
        <f ca="1">IFERROR(INDEX(INDIRECT("day_wise_sales_data!$B$2:$BZ$599"),MATCH(resource!$CC719,day_wise_sales_data!$A$2:$A$500,0),MATCH(resource!BS$2,INDIRECT("day_wise_sales_data!$B$1:$BZ$1"),0)),0)</f>
        <v>0</v>
      </c>
      <c r="BT719" s="3">
        <f ca="1">IFERROR(INDEX(INDIRECT("day_wise_sales_data!$B$2:$BZ$599"),MATCH(resource!$CC719,day_wise_sales_data!$A$2:$A$500,0),MATCH(resource!BT$2,INDIRECT("day_wise_sales_data!$B$1:$BZ$1"),0)),0)</f>
        <v>0</v>
      </c>
      <c r="BU719" s="3">
        <f ca="1">IFERROR(INDEX(INDIRECT("day_wise_sales_data!$B$2:$BZ$599"),MATCH(resource!$CC719,day_wise_sales_data!$A$2:$A$500,0),MATCH(resource!BU$2,INDIRECT("day_wise_sales_data!$B$1:$BZ$1"),0)),0)</f>
        <v>0</v>
      </c>
      <c r="BV719" s="3">
        <f ca="1">IFERROR(INDEX(INDIRECT("day_wise_sales_data!$B$2:$BZ$599"),MATCH(resource!$CC719,day_wise_sales_data!$A$2:$A$500,0),MATCH(resource!BV$2,INDIRECT("day_wise_sales_data!$B$1:$BZ$1"),0)),0)</f>
        <v>0</v>
      </c>
      <c r="BW719" s="3">
        <f ca="1">IFERROR(INDEX(INDIRECT("day_wise_sales_data!$B$2:$BZ$599"),MATCH(resource!$CC719,day_wise_sales_data!$A$2:$A$500,0),MATCH(resource!BW$2,INDIRECT("day_wise_sales_data!$B$1:$BZ$1"),0)),0)</f>
        <v>0</v>
      </c>
      <c r="BX719" s="3">
        <f ca="1">IFERROR(INDEX(INDIRECT("day_wise_sales_data!$B$2:$BZ$599"),MATCH(resource!$CC719,day_wise_sales_data!$A$2:$A$500,0),MATCH(resource!BX$2,INDIRECT("day_wise_sales_data!$B$1:$BZ$1"),0)),0)</f>
        <v>0</v>
      </c>
      <c r="BY719" s="3">
        <f ca="1">IFERROR(INDEX(INDIRECT("day_wise_sales_data!$B$2:$BZ$599"),MATCH(resource!$CC719,day_wise_sales_data!$A$2:$A$500,0),MATCH(resource!BY$2,INDIRECT("day_wise_sales_data!$B$1:$BZ$1"),0)),0)</f>
        <v>0</v>
      </c>
      <c r="BZ719" s="3">
        <f ca="1">IFERROR(INDEX(INDIRECT("day_wise_sales_data!$B$2:$BZ$599"),MATCH(resource!$CC719,day_wise_sales_data!$A$2:$A$500,0),MATCH(resource!BZ$2,INDIRECT("day_wise_sales_data!$B$1:$BZ$1"),0)),0)</f>
        <v>0</v>
      </c>
      <c r="CA719" s="3">
        <f ca="1">IFERROR(INDEX(INDIRECT("day_wise_sales_data!$B$2:$BZ$599"),MATCH(resource!$CC719,day_wise_sales_data!$A$2:$A$500,0),MATCH(resource!CA$2,INDIRECT("day_wise_sales_data!$B$1:$BZ$1"),0)),0)</f>
        <v>0</v>
      </c>
      <c r="CC719" s="4">
        <f>sales_data!H718</f>
        <v>0</v>
      </c>
      <c r="CD719" s="1">
        <v>717</v>
      </c>
      <c r="CE719" s="1" t="str">
        <f>IF(AQ719=report!$AQ$3,resource!CD719,"")</f>
        <v/>
      </c>
      <c r="CF719" s="5" t="str">
        <f>IFERROR(SMALL($CE$3:$CE$1001,ROWS($CE$3:CE719)),"")</f>
        <v/>
      </c>
      <c r="CH719">
        <f>IFERROR(VLOOKUP($CC719,data_pull!$E$22:$G$700,2,0),0)</f>
        <v>0</v>
      </c>
      <c r="DK719" s="3" t="str">
        <f>IFERROR(INDEX(COD_SALES!$B$5:$Z$500,MATCH(resource!$CC719,COD_SALES!$A$5:$A$500,0),MATCH(resource!DK$2,COD_SALES!$B$4:$Z$4,0)),"")</f>
        <v/>
      </c>
      <c r="DL719" s="3" t="str">
        <f>IFERROR(INDEX(COD_SALES!$B$5:$Z$500,MATCH(resource!$CC719,COD_SALES!$A$5:$A$500,0),MATCH(resource!DL$2,COD_SALES!$B$4:$Z$4,0)),"")</f>
        <v/>
      </c>
      <c r="DM719" s="3" t="str">
        <f>IFERROR(INDEX(COD_SALES!$B$5:$Z$500,MATCH(resource!$CC719,COD_SALES!$A$5:$A$500,0),MATCH(resource!DM$2,COD_SALES!$B$4:$Z$4,0)),"")</f>
        <v/>
      </c>
      <c r="DN719" s="3" t="str">
        <f>IFERROR(INDEX(COD_SALES!$B$5:$Z$500,MATCH(resource!$CC719,COD_SALES!$A$5:$A$500,0),MATCH(resource!DN$2,COD_SALES!$B$4:$Z$4,0)),"")</f>
        <v/>
      </c>
      <c r="DO719" s="3" t="str">
        <f>IFERROR(INDEX(COD_SALES!$B$5:$Z$500,MATCH(resource!$CC719,COD_SALES!$A$5:$A$500,0),MATCH(resource!DO$2,COD_SALES!$B$4:$Z$4,0)),"")</f>
        <v/>
      </c>
      <c r="DP719" s="3" t="str">
        <f>IFERROR(INDEX(COD_SALES!$B$5:$Z$500,MATCH(resource!$CC719,COD_SALES!$A$5:$A$500,0),MATCH(resource!DP$2,COD_SALES!$B$4:$Z$4,0)),"")</f>
        <v/>
      </c>
      <c r="DQ719" s="3" t="str">
        <f>IFERROR(INDEX(COD_SALES!$B$5:$Z$500,MATCH(resource!$CC719,COD_SALES!$A$5:$A$500,0),MATCH(resource!DQ$2,COD_SALES!$B$4:$Z$4,0)),"")</f>
        <v/>
      </c>
      <c r="DR719" s="3" t="str">
        <f>IFERROR(INDEX(COD_SALES!$B$5:$Z$500,MATCH(resource!$CC719,COD_SALES!$A$5:$A$500,0),MATCH(resource!DR$2,COD_SALES!$B$4:$Z$4,0)),"")</f>
        <v/>
      </c>
      <c r="DS719" s="3" t="str">
        <f>IFERROR(INDEX(COD_SALES!$B$5:$Z$500,MATCH(resource!$CC719,COD_SALES!$A$5:$A$500,0),MATCH(resource!DS$2,COD_SALES!$B$4:$Z$4,0)),"")</f>
        <v/>
      </c>
      <c r="DT719" s="3" t="str">
        <f>IFERROR(INDEX(COD_SALES!$B$5:$Z$500,MATCH(resource!$CC719,COD_SALES!$A$5:$A$500,0),MATCH(resource!DT$2,COD_SALES!$B$4:$Z$4,0)),"")</f>
        <v/>
      </c>
      <c r="DU719" s="3" t="str">
        <f>IFERROR(INDEX(COD_SALES!$B$5:$Z$500,MATCH(resource!$CC719,COD_SALES!$A$5:$A$500,0),MATCH(resource!DU$2,COD_SALES!$B$4:$Z$4,0)),"")</f>
        <v/>
      </c>
      <c r="DV719" s="3" t="str">
        <f>IFERROR(INDEX(COD_SALES!$B$5:$Z$500,MATCH(resource!$CC719,COD_SALES!$A$5:$A$500,0),MATCH(resource!DV$2,COD_SALES!$B$4:$Z$4,0)),"")</f>
        <v/>
      </c>
      <c r="DW719" s="3" t="str">
        <f>IFERROR(INDEX(COD_SALES!$B$5:$Z$500,MATCH(resource!$CC719,COD_SALES!$A$5:$A$500,0),MATCH(resource!DW$2,COD_SALES!$B$4:$Z$4,0)),"")</f>
        <v/>
      </c>
      <c r="DX719" s="3" t="str">
        <f>IFERROR(INDEX(COD_SALES!$B$5:$Z$500,MATCH(resource!$CC719,COD_SALES!$A$5:$A$500,0),MATCH(resource!DX$2,COD_SALES!$B$4:$Z$4,0)),"")</f>
        <v/>
      </c>
      <c r="DY719" s="3" t="str">
        <f>IFERROR(INDEX(COD_SALES!$B$5:$Z$500,MATCH(resource!$CC719,COD_SALES!$A$5:$A$500,0),MATCH(resource!DY$2,COD_SALES!$B$4:$Z$4,0)),"")</f>
        <v/>
      </c>
      <c r="DZ719" s="3" t="str">
        <f>IFERROR(INDEX(COD_SALES!$B$5:$Z$500,MATCH(resource!$CC719,COD_SALES!$A$5:$A$500,0),MATCH(resource!DZ$2,COD_SALES!$B$4:$Z$4,0)),"")</f>
        <v/>
      </c>
      <c r="EA719" s="3" t="str">
        <f>IFERROR(INDEX(COD_SALES!$B$5:$Z$500,MATCH(resource!$CC719,COD_SALES!$A$5:$A$500,0),MATCH(resource!EA$2,COD_SALES!$B$4:$Z$4,0)),"")</f>
        <v/>
      </c>
      <c r="EB719" s="3">
        <f t="shared" si="138"/>
        <v>0</v>
      </c>
      <c r="EW719" s="3">
        <f>IFERROR(VLOOKUP(CC719,data_pull!$AO$25:$AR$546,2,0),0)</f>
        <v>0</v>
      </c>
      <c r="EX719" s="1">
        <f>IFERROR(VLOOKUP(CC719,data_pull!$AO$25:$AR$546,4,0),0)</f>
        <v>0</v>
      </c>
    </row>
    <row r="720" spans="13:154" x14ac:dyDescent="0.25"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4">
        <f>sales_data!B719</f>
        <v>0</v>
      </c>
      <c r="AR720" s="4">
        <f>sales_data!C719</f>
        <v>0</v>
      </c>
      <c r="AS720" s="5" t="str">
        <f t="shared" si="137"/>
        <v/>
      </c>
      <c r="AT720" s="4">
        <f>sales_data!I719</f>
        <v>0</v>
      </c>
      <c r="AU720" s="4">
        <f>sales_data!W719</f>
        <v>0</v>
      </c>
      <c r="AV720" s="1">
        <f>sales_data!N719</f>
        <v>0</v>
      </c>
      <c r="AW720" s="1">
        <f>sales_data!P719</f>
        <v>0</v>
      </c>
      <c r="AX720" s="3">
        <f ca="1">IFERROR(INDEX(INDIRECT("day_wise_sales_data!$B$2:$BZ$599"),MATCH(resource!$CC720,day_wise_sales_data!$A$2:$A$500,0),MATCH(resource!AX$2,INDIRECT("day_wise_sales_data!$B$1:$BZ$1"),0)),0)</f>
        <v>0</v>
      </c>
      <c r="AY720" s="3">
        <f ca="1">IFERROR(INDEX(INDIRECT("day_wise_sales_data!$B$2:$BZ$599"),MATCH(resource!$CC720,day_wise_sales_data!$A$2:$A$500,0),MATCH(resource!AY$2,INDIRECT("day_wise_sales_data!$B$1:$BZ$1"),0)),0)</f>
        <v>0</v>
      </c>
      <c r="AZ720" s="3">
        <f ca="1">IFERROR(INDEX(INDIRECT("day_wise_sales_data!$B$2:$BZ$599"),MATCH(resource!$CC720,day_wise_sales_data!$A$2:$A$500,0),MATCH(resource!AZ$2,INDIRECT("day_wise_sales_data!$B$1:$BZ$1"),0)),0)</f>
        <v>0</v>
      </c>
      <c r="BA720" s="3">
        <f ca="1">IFERROR(INDEX(INDIRECT("day_wise_sales_data!$B$2:$BZ$599"),MATCH(resource!$CC720,day_wise_sales_data!$A$2:$A$500,0),MATCH(resource!BA$2,INDIRECT("day_wise_sales_data!$B$1:$BZ$1"),0)),0)</f>
        <v>0</v>
      </c>
      <c r="BB720" s="3">
        <f ca="1">IFERROR(INDEX(INDIRECT("day_wise_sales_data!$B$2:$BZ$599"),MATCH(resource!$CC720,day_wise_sales_data!$A$2:$A$500,0),MATCH(resource!BB$2,INDIRECT("day_wise_sales_data!$B$1:$BZ$1"),0)),0)</f>
        <v>0</v>
      </c>
      <c r="BC720" s="3">
        <f ca="1">IFERROR(INDEX(INDIRECT("day_wise_sales_data!$B$2:$BZ$599"),MATCH(resource!$CC720,day_wise_sales_data!$A$2:$A$500,0),MATCH(resource!BC$2,INDIRECT("day_wise_sales_data!$B$1:$BZ$1"),0)),0)</f>
        <v>0</v>
      </c>
      <c r="BD720" s="3">
        <f ca="1">IFERROR(INDEX(INDIRECT("day_wise_sales_data!$B$2:$BZ$599"),MATCH(resource!$CC720,day_wise_sales_data!$A$2:$A$500,0),MATCH(resource!BD$2,INDIRECT("day_wise_sales_data!$B$1:$BZ$1"),0)),0)</f>
        <v>0</v>
      </c>
      <c r="BE720" s="3">
        <f ca="1">IFERROR(INDEX(INDIRECT("day_wise_sales_data!$B$2:$BZ$599"),MATCH(resource!$CC720,day_wise_sales_data!$A$2:$A$500,0),MATCH(resource!BE$2,INDIRECT("day_wise_sales_data!$B$1:$BZ$1"),0)),0)</f>
        <v>0</v>
      </c>
      <c r="BF720" s="3">
        <f ca="1">IFERROR(INDEX(INDIRECT("day_wise_sales_data!$B$2:$BZ$599"),MATCH(resource!$CC720,day_wise_sales_data!$A$2:$A$500,0),MATCH(resource!BF$2,INDIRECT("day_wise_sales_data!$B$1:$BZ$1"),0)),0)</f>
        <v>0</v>
      </c>
      <c r="BG720" s="3">
        <f ca="1">IFERROR(INDEX(INDIRECT("day_wise_sales_data!$B$2:$BZ$599"),MATCH(resource!$CC720,day_wise_sales_data!$A$2:$A$500,0),MATCH(resource!BG$2,INDIRECT("day_wise_sales_data!$B$1:$BZ$1"),0)),0)</f>
        <v>0</v>
      </c>
      <c r="BH720" s="3">
        <f ca="1">IFERROR(INDEX(INDIRECT("day_wise_sales_data!$B$2:$BZ$599"),MATCH(resource!$CC720,day_wise_sales_data!$A$2:$A$500,0),MATCH(resource!BH$2,INDIRECT("day_wise_sales_data!$B$1:$BZ$1"),0)),0)</f>
        <v>0</v>
      </c>
      <c r="BI720" s="3">
        <f ca="1">IFERROR(INDEX(INDIRECT("day_wise_sales_data!$B$2:$BZ$599"),MATCH(resource!$CC720,day_wise_sales_data!$A$2:$A$500,0),MATCH(resource!BI$2,INDIRECT("day_wise_sales_data!$B$1:$BZ$1"),0)),0)</f>
        <v>0</v>
      </c>
      <c r="BJ720" s="3">
        <f ca="1">IFERROR(INDEX(INDIRECT("day_wise_sales_data!$B$2:$BZ$599"),MATCH(resource!$CC720,day_wise_sales_data!$A$2:$A$500,0),MATCH(resource!BJ$2,INDIRECT("day_wise_sales_data!$B$1:$BZ$1"),0)),0)</f>
        <v>0</v>
      </c>
      <c r="BK720" s="3">
        <f ca="1">IFERROR(INDEX(INDIRECT("day_wise_sales_data!$B$2:$BZ$599"),MATCH(resource!$CC720,day_wise_sales_data!$A$2:$A$500,0),MATCH(resource!BK$2,INDIRECT("day_wise_sales_data!$B$1:$BZ$1"),0)),0)</f>
        <v>0</v>
      </c>
      <c r="BL720" s="3">
        <f ca="1">IFERROR(INDEX(INDIRECT("day_wise_sales_data!$B$2:$BZ$599"),MATCH(resource!$CC720,day_wise_sales_data!$A$2:$A$500,0),MATCH(resource!BL$2,INDIRECT("day_wise_sales_data!$B$1:$BZ$1"),0)),0)</f>
        <v>0</v>
      </c>
      <c r="BM720" s="3">
        <f ca="1">IFERROR(INDEX(INDIRECT("day_wise_sales_data!$B$2:$BZ$599"),MATCH(resource!$CC720,day_wise_sales_data!$A$2:$A$500,0),MATCH(resource!BM$2,INDIRECT("day_wise_sales_data!$B$1:$BZ$1"),0)),0)</f>
        <v>0</v>
      </c>
      <c r="BN720" s="3">
        <f ca="1">IFERROR(INDEX(INDIRECT("day_wise_sales_data!$B$2:$BZ$599"),MATCH(resource!$CC720,day_wise_sales_data!$A$2:$A$500,0),MATCH(resource!BN$2,INDIRECT("day_wise_sales_data!$B$1:$BZ$1"),0)),0)</f>
        <v>0</v>
      </c>
      <c r="BO720" s="3">
        <f ca="1">IFERROR(INDEX(INDIRECT("day_wise_sales_data!$B$2:$BZ$599"),MATCH(resource!$CC720,day_wise_sales_data!$A$2:$A$500,0),MATCH(resource!BO$2,INDIRECT("day_wise_sales_data!$B$1:$BZ$1"),0)),0)</f>
        <v>0</v>
      </c>
      <c r="BP720" s="3">
        <f ca="1">IFERROR(INDEX(INDIRECT("day_wise_sales_data!$B$2:$BZ$599"),MATCH(resource!$CC720,day_wise_sales_data!$A$2:$A$500,0),MATCH(resource!BP$2,INDIRECT("day_wise_sales_data!$B$1:$BZ$1"),0)),0)</f>
        <v>0</v>
      </c>
      <c r="BQ720" s="3">
        <f ca="1">IFERROR(INDEX(INDIRECT("day_wise_sales_data!$B$2:$BZ$599"),MATCH(resource!$CC720,day_wise_sales_data!$A$2:$A$500,0),MATCH(resource!BQ$2,INDIRECT("day_wise_sales_data!$B$1:$BZ$1"),0)),0)</f>
        <v>0</v>
      </c>
      <c r="BR720" s="3">
        <f ca="1">IFERROR(INDEX(INDIRECT("day_wise_sales_data!$B$2:$BZ$599"),MATCH(resource!$CC720,day_wise_sales_data!$A$2:$A$500,0),MATCH(resource!BR$2,INDIRECT("day_wise_sales_data!$B$1:$BZ$1"),0)),0)</f>
        <v>0</v>
      </c>
      <c r="BS720" s="3">
        <f ca="1">IFERROR(INDEX(INDIRECT("day_wise_sales_data!$B$2:$BZ$599"),MATCH(resource!$CC720,day_wise_sales_data!$A$2:$A$500,0),MATCH(resource!BS$2,INDIRECT("day_wise_sales_data!$B$1:$BZ$1"),0)),0)</f>
        <v>0</v>
      </c>
      <c r="BT720" s="3">
        <f ca="1">IFERROR(INDEX(INDIRECT("day_wise_sales_data!$B$2:$BZ$599"),MATCH(resource!$CC720,day_wise_sales_data!$A$2:$A$500,0),MATCH(resource!BT$2,INDIRECT("day_wise_sales_data!$B$1:$BZ$1"),0)),0)</f>
        <v>0</v>
      </c>
      <c r="BU720" s="3">
        <f ca="1">IFERROR(INDEX(INDIRECT("day_wise_sales_data!$B$2:$BZ$599"),MATCH(resource!$CC720,day_wise_sales_data!$A$2:$A$500,0),MATCH(resource!BU$2,INDIRECT("day_wise_sales_data!$B$1:$BZ$1"),0)),0)</f>
        <v>0</v>
      </c>
      <c r="BV720" s="3">
        <f ca="1">IFERROR(INDEX(INDIRECT("day_wise_sales_data!$B$2:$BZ$599"),MATCH(resource!$CC720,day_wise_sales_data!$A$2:$A$500,0),MATCH(resource!BV$2,INDIRECT("day_wise_sales_data!$B$1:$BZ$1"),0)),0)</f>
        <v>0</v>
      </c>
      <c r="BW720" s="3">
        <f ca="1">IFERROR(INDEX(INDIRECT("day_wise_sales_data!$B$2:$BZ$599"),MATCH(resource!$CC720,day_wise_sales_data!$A$2:$A$500,0),MATCH(resource!BW$2,INDIRECT("day_wise_sales_data!$B$1:$BZ$1"),0)),0)</f>
        <v>0</v>
      </c>
      <c r="BX720" s="3">
        <f ca="1">IFERROR(INDEX(INDIRECT("day_wise_sales_data!$B$2:$BZ$599"),MATCH(resource!$CC720,day_wise_sales_data!$A$2:$A$500,0),MATCH(resource!BX$2,INDIRECT("day_wise_sales_data!$B$1:$BZ$1"),0)),0)</f>
        <v>0</v>
      </c>
      <c r="BY720" s="3">
        <f ca="1">IFERROR(INDEX(INDIRECT("day_wise_sales_data!$B$2:$BZ$599"),MATCH(resource!$CC720,day_wise_sales_data!$A$2:$A$500,0),MATCH(resource!BY$2,INDIRECT("day_wise_sales_data!$B$1:$BZ$1"),0)),0)</f>
        <v>0</v>
      </c>
      <c r="BZ720" s="3">
        <f ca="1">IFERROR(INDEX(INDIRECT("day_wise_sales_data!$B$2:$BZ$599"),MATCH(resource!$CC720,day_wise_sales_data!$A$2:$A$500,0),MATCH(resource!BZ$2,INDIRECT("day_wise_sales_data!$B$1:$BZ$1"),0)),0)</f>
        <v>0</v>
      </c>
      <c r="CA720" s="3">
        <f ca="1">IFERROR(INDEX(INDIRECT("day_wise_sales_data!$B$2:$BZ$599"),MATCH(resource!$CC720,day_wise_sales_data!$A$2:$A$500,0),MATCH(resource!CA$2,INDIRECT("day_wise_sales_data!$B$1:$BZ$1"),0)),0)</f>
        <v>0</v>
      </c>
      <c r="CC720" s="4">
        <f>sales_data!H719</f>
        <v>0</v>
      </c>
      <c r="CD720" s="1">
        <v>718</v>
      </c>
      <c r="CE720" s="1" t="str">
        <f>IF(AQ720=report!$AQ$3,resource!CD720,"")</f>
        <v/>
      </c>
      <c r="CF720" s="5" t="str">
        <f>IFERROR(SMALL($CE$3:$CE$1001,ROWS($CE$3:CE720)),"")</f>
        <v/>
      </c>
      <c r="CH720">
        <f>IFERROR(VLOOKUP($CC720,data_pull!$E$22:$G$700,2,0),0)</f>
        <v>0</v>
      </c>
      <c r="DK720" s="3" t="str">
        <f>IFERROR(INDEX(COD_SALES!$B$5:$Z$500,MATCH(resource!$CC720,COD_SALES!$A$5:$A$500,0),MATCH(resource!DK$2,COD_SALES!$B$4:$Z$4,0)),"")</f>
        <v/>
      </c>
      <c r="DL720" s="3" t="str">
        <f>IFERROR(INDEX(COD_SALES!$B$5:$Z$500,MATCH(resource!$CC720,COD_SALES!$A$5:$A$500,0),MATCH(resource!DL$2,COD_SALES!$B$4:$Z$4,0)),"")</f>
        <v/>
      </c>
      <c r="DM720" s="3" t="str">
        <f>IFERROR(INDEX(COD_SALES!$B$5:$Z$500,MATCH(resource!$CC720,COD_SALES!$A$5:$A$500,0),MATCH(resource!DM$2,COD_SALES!$B$4:$Z$4,0)),"")</f>
        <v/>
      </c>
      <c r="DN720" s="3" t="str">
        <f>IFERROR(INDEX(COD_SALES!$B$5:$Z$500,MATCH(resource!$CC720,COD_SALES!$A$5:$A$500,0),MATCH(resource!DN$2,COD_SALES!$B$4:$Z$4,0)),"")</f>
        <v/>
      </c>
      <c r="DO720" s="3" t="str">
        <f>IFERROR(INDEX(COD_SALES!$B$5:$Z$500,MATCH(resource!$CC720,COD_SALES!$A$5:$A$500,0),MATCH(resource!DO$2,COD_SALES!$B$4:$Z$4,0)),"")</f>
        <v/>
      </c>
      <c r="DP720" s="3" t="str">
        <f>IFERROR(INDEX(COD_SALES!$B$5:$Z$500,MATCH(resource!$CC720,COD_SALES!$A$5:$A$500,0),MATCH(resource!DP$2,COD_SALES!$B$4:$Z$4,0)),"")</f>
        <v/>
      </c>
      <c r="DQ720" s="3" t="str">
        <f>IFERROR(INDEX(COD_SALES!$B$5:$Z$500,MATCH(resource!$CC720,COD_SALES!$A$5:$A$500,0),MATCH(resource!DQ$2,COD_SALES!$B$4:$Z$4,0)),"")</f>
        <v/>
      </c>
      <c r="DR720" s="3" t="str">
        <f>IFERROR(INDEX(COD_SALES!$B$5:$Z$500,MATCH(resource!$CC720,COD_SALES!$A$5:$A$500,0),MATCH(resource!DR$2,COD_SALES!$B$4:$Z$4,0)),"")</f>
        <v/>
      </c>
      <c r="DS720" s="3" t="str">
        <f>IFERROR(INDEX(COD_SALES!$B$5:$Z$500,MATCH(resource!$CC720,COD_SALES!$A$5:$A$500,0),MATCH(resource!DS$2,COD_SALES!$B$4:$Z$4,0)),"")</f>
        <v/>
      </c>
      <c r="DT720" s="3" t="str">
        <f>IFERROR(INDEX(COD_SALES!$B$5:$Z$500,MATCH(resource!$CC720,COD_SALES!$A$5:$A$500,0),MATCH(resource!DT$2,COD_SALES!$B$4:$Z$4,0)),"")</f>
        <v/>
      </c>
      <c r="DU720" s="3" t="str">
        <f>IFERROR(INDEX(COD_SALES!$B$5:$Z$500,MATCH(resource!$CC720,COD_SALES!$A$5:$A$500,0),MATCH(resource!DU$2,COD_SALES!$B$4:$Z$4,0)),"")</f>
        <v/>
      </c>
      <c r="DV720" s="3" t="str">
        <f>IFERROR(INDEX(COD_SALES!$B$5:$Z$500,MATCH(resource!$CC720,COD_SALES!$A$5:$A$500,0),MATCH(resource!DV$2,COD_SALES!$B$4:$Z$4,0)),"")</f>
        <v/>
      </c>
      <c r="DW720" s="3" t="str">
        <f>IFERROR(INDEX(COD_SALES!$B$5:$Z$500,MATCH(resource!$CC720,COD_SALES!$A$5:$A$500,0),MATCH(resource!DW$2,COD_SALES!$B$4:$Z$4,0)),"")</f>
        <v/>
      </c>
      <c r="DX720" s="3" t="str">
        <f>IFERROR(INDEX(COD_SALES!$B$5:$Z$500,MATCH(resource!$CC720,COD_SALES!$A$5:$A$500,0),MATCH(resource!DX$2,COD_SALES!$B$4:$Z$4,0)),"")</f>
        <v/>
      </c>
      <c r="DY720" s="3" t="str">
        <f>IFERROR(INDEX(COD_SALES!$B$5:$Z$500,MATCH(resource!$CC720,COD_SALES!$A$5:$A$500,0),MATCH(resource!DY$2,COD_SALES!$B$4:$Z$4,0)),"")</f>
        <v/>
      </c>
      <c r="DZ720" s="3" t="str">
        <f>IFERROR(INDEX(COD_SALES!$B$5:$Z$500,MATCH(resource!$CC720,COD_SALES!$A$5:$A$500,0),MATCH(resource!DZ$2,COD_SALES!$B$4:$Z$4,0)),"")</f>
        <v/>
      </c>
      <c r="EA720" s="3" t="str">
        <f>IFERROR(INDEX(COD_SALES!$B$5:$Z$500,MATCH(resource!$CC720,COD_SALES!$A$5:$A$500,0),MATCH(resource!EA$2,COD_SALES!$B$4:$Z$4,0)),"")</f>
        <v/>
      </c>
      <c r="EB720" s="3">
        <f t="shared" si="138"/>
        <v>0</v>
      </c>
      <c r="EW720" s="3">
        <f>IFERROR(VLOOKUP(CC720,data_pull!$AO$25:$AR$546,2,0),0)</f>
        <v>0</v>
      </c>
      <c r="EX720" s="1">
        <f>IFERROR(VLOOKUP(CC720,data_pull!$AO$25:$AR$546,4,0),0)</f>
        <v>0</v>
      </c>
    </row>
    <row r="721" spans="13:154" x14ac:dyDescent="0.25"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4">
        <f>sales_data!B720</f>
        <v>0</v>
      </c>
      <c r="AR721" s="4">
        <f>sales_data!C720</f>
        <v>0</v>
      </c>
      <c r="AS721" s="5" t="str">
        <f t="shared" si="137"/>
        <v/>
      </c>
      <c r="AT721" s="4">
        <f>sales_data!I720</f>
        <v>0</v>
      </c>
      <c r="AU721" s="4">
        <f>sales_data!W720</f>
        <v>0</v>
      </c>
      <c r="AV721" s="1">
        <f>sales_data!N720</f>
        <v>0</v>
      </c>
      <c r="AW721" s="1">
        <f>sales_data!P720</f>
        <v>0</v>
      </c>
      <c r="AX721" s="3">
        <f ca="1">IFERROR(INDEX(INDIRECT("day_wise_sales_data!$B$2:$BZ$599"),MATCH(resource!$CC721,day_wise_sales_data!$A$2:$A$500,0),MATCH(resource!AX$2,INDIRECT("day_wise_sales_data!$B$1:$BZ$1"),0)),0)</f>
        <v>0</v>
      </c>
      <c r="AY721" s="3">
        <f ca="1">IFERROR(INDEX(INDIRECT("day_wise_sales_data!$B$2:$BZ$599"),MATCH(resource!$CC721,day_wise_sales_data!$A$2:$A$500,0),MATCH(resource!AY$2,INDIRECT("day_wise_sales_data!$B$1:$BZ$1"),0)),0)</f>
        <v>0</v>
      </c>
      <c r="AZ721" s="3">
        <f ca="1">IFERROR(INDEX(INDIRECT("day_wise_sales_data!$B$2:$BZ$599"),MATCH(resource!$CC721,day_wise_sales_data!$A$2:$A$500,0),MATCH(resource!AZ$2,INDIRECT("day_wise_sales_data!$B$1:$BZ$1"),0)),0)</f>
        <v>0</v>
      </c>
      <c r="BA721" s="3">
        <f ca="1">IFERROR(INDEX(INDIRECT("day_wise_sales_data!$B$2:$BZ$599"),MATCH(resource!$CC721,day_wise_sales_data!$A$2:$A$500,0),MATCH(resource!BA$2,INDIRECT("day_wise_sales_data!$B$1:$BZ$1"),0)),0)</f>
        <v>0</v>
      </c>
      <c r="BB721" s="3">
        <f ca="1">IFERROR(INDEX(INDIRECT("day_wise_sales_data!$B$2:$BZ$599"),MATCH(resource!$CC721,day_wise_sales_data!$A$2:$A$500,0),MATCH(resource!BB$2,INDIRECT("day_wise_sales_data!$B$1:$BZ$1"),0)),0)</f>
        <v>0</v>
      </c>
      <c r="BC721" s="3">
        <f ca="1">IFERROR(INDEX(INDIRECT("day_wise_sales_data!$B$2:$BZ$599"),MATCH(resource!$CC721,day_wise_sales_data!$A$2:$A$500,0),MATCH(resource!BC$2,INDIRECT("day_wise_sales_data!$B$1:$BZ$1"),0)),0)</f>
        <v>0</v>
      </c>
      <c r="BD721" s="3">
        <f ca="1">IFERROR(INDEX(INDIRECT("day_wise_sales_data!$B$2:$BZ$599"),MATCH(resource!$CC721,day_wise_sales_data!$A$2:$A$500,0),MATCH(resource!BD$2,INDIRECT("day_wise_sales_data!$B$1:$BZ$1"),0)),0)</f>
        <v>0</v>
      </c>
      <c r="BE721" s="3">
        <f ca="1">IFERROR(INDEX(INDIRECT("day_wise_sales_data!$B$2:$BZ$599"),MATCH(resource!$CC721,day_wise_sales_data!$A$2:$A$500,0),MATCH(resource!BE$2,INDIRECT("day_wise_sales_data!$B$1:$BZ$1"),0)),0)</f>
        <v>0</v>
      </c>
      <c r="BF721" s="3">
        <f ca="1">IFERROR(INDEX(INDIRECT("day_wise_sales_data!$B$2:$BZ$599"),MATCH(resource!$CC721,day_wise_sales_data!$A$2:$A$500,0),MATCH(resource!BF$2,INDIRECT("day_wise_sales_data!$B$1:$BZ$1"),0)),0)</f>
        <v>0</v>
      </c>
      <c r="BG721" s="3">
        <f ca="1">IFERROR(INDEX(INDIRECT("day_wise_sales_data!$B$2:$BZ$599"),MATCH(resource!$CC721,day_wise_sales_data!$A$2:$A$500,0),MATCH(resource!BG$2,INDIRECT("day_wise_sales_data!$B$1:$BZ$1"),0)),0)</f>
        <v>0</v>
      </c>
      <c r="BH721" s="3">
        <f ca="1">IFERROR(INDEX(INDIRECT("day_wise_sales_data!$B$2:$BZ$599"),MATCH(resource!$CC721,day_wise_sales_data!$A$2:$A$500,0),MATCH(resource!BH$2,INDIRECT("day_wise_sales_data!$B$1:$BZ$1"),0)),0)</f>
        <v>0</v>
      </c>
      <c r="BI721" s="3">
        <f ca="1">IFERROR(INDEX(INDIRECT("day_wise_sales_data!$B$2:$BZ$599"),MATCH(resource!$CC721,day_wise_sales_data!$A$2:$A$500,0),MATCH(resource!BI$2,INDIRECT("day_wise_sales_data!$B$1:$BZ$1"),0)),0)</f>
        <v>0</v>
      </c>
      <c r="BJ721" s="3">
        <f ca="1">IFERROR(INDEX(INDIRECT("day_wise_sales_data!$B$2:$BZ$599"),MATCH(resource!$CC721,day_wise_sales_data!$A$2:$A$500,0),MATCH(resource!BJ$2,INDIRECT("day_wise_sales_data!$B$1:$BZ$1"),0)),0)</f>
        <v>0</v>
      </c>
      <c r="BK721" s="3">
        <f ca="1">IFERROR(INDEX(INDIRECT("day_wise_sales_data!$B$2:$BZ$599"),MATCH(resource!$CC721,day_wise_sales_data!$A$2:$A$500,0),MATCH(resource!BK$2,INDIRECT("day_wise_sales_data!$B$1:$BZ$1"),0)),0)</f>
        <v>0</v>
      </c>
      <c r="BL721" s="3">
        <f ca="1">IFERROR(INDEX(INDIRECT("day_wise_sales_data!$B$2:$BZ$599"),MATCH(resource!$CC721,day_wise_sales_data!$A$2:$A$500,0),MATCH(resource!BL$2,INDIRECT("day_wise_sales_data!$B$1:$BZ$1"),0)),0)</f>
        <v>0</v>
      </c>
      <c r="BM721" s="3">
        <f ca="1">IFERROR(INDEX(INDIRECT("day_wise_sales_data!$B$2:$BZ$599"),MATCH(resource!$CC721,day_wise_sales_data!$A$2:$A$500,0),MATCH(resource!BM$2,INDIRECT("day_wise_sales_data!$B$1:$BZ$1"),0)),0)</f>
        <v>0</v>
      </c>
      <c r="BN721" s="3">
        <f ca="1">IFERROR(INDEX(INDIRECT("day_wise_sales_data!$B$2:$BZ$599"),MATCH(resource!$CC721,day_wise_sales_data!$A$2:$A$500,0),MATCH(resource!BN$2,INDIRECT("day_wise_sales_data!$B$1:$BZ$1"),0)),0)</f>
        <v>0</v>
      </c>
      <c r="BO721" s="3">
        <f ca="1">IFERROR(INDEX(INDIRECT("day_wise_sales_data!$B$2:$BZ$599"),MATCH(resource!$CC721,day_wise_sales_data!$A$2:$A$500,0),MATCH(resource!BO$2,INDIRECT("day_wise_sales_data!$B$1:$BZ$1"),0)),0)</f>
        <v>0</v>
      </c>
      <c r="BP721" s="3">
        <f ca="1">IFERROR(INDEX(INDIRECT("day_wise_sales_data!$B$2:$BZ$599"),MATCH(resource!$CC721,day_wise_sales_data!$A$2:$A$500,0),MATCH(resource!BP$2,INDIRECT("day_wise_sales_data!$B$1:$BZ$1"),0)),0)</f>
        <v>0</v>
      </c>
      <c r="BQ721" s="3">
        <f ca="1">IFERROR(INDEX(INDIRECT("day_wise_sales_data!$B$2:$BZ$599"),MATCH(resource!$CC721,day_wise_sales_data!$A$2:$A$500,0),MATCH(resource!BQ$2,INDIRECT("day_wise_sales_data!$B$1:$BZ$1"),0)),0)</f>
        <v>0</v>
      </c>
      <c r="BR721" s="3">
        <f ca="1">IFERROR(INDEX(INDIRECT("day_wise_sales_data!$B$2:$BZ$599"),MATCH(resource!$CC721,day_wise_sales_data!$A$2:$A$500,0),MATCH(resource!BR$2,INDIRECT("day_wise_sales_data!$B$1:$BZ$1"),0)),0)</f>
        <v>0</v>
      </c>
      <c r="BS721" s="3">
        <f ca="1">IFERROR(INDEX(INDIRECT("day_wise_sales_data!$B$2:$BZ$599"),MATCH(resource!$CC721,day_wise_sales_data!$A$2:$A$500,0),MATCH(resource!BS$2,INDIRECT("day_wise_sales_data!$B$1:$BZ$1"),0)),0)</f>
        <v>0</v>
      </c>
      <c r="BT721" s="3">
        <f ca="1">IFERROR(INDEX(INDIRECT("day_wise_sales_data!$B$2:$BZ$599"),MATCH(resource!$CC721,day_wise_sales_data!$A$2:$A$500,0),MATCH(resource!BT$2,INDIRECT("day_wise_sales_data!$B$1:$BZ$1"),0)),0)</f>
        <v>0</v>
      </c>
      <c r="BU721" s="3">
        <f ca="1">IFERROR(INDEX(INDIRECT("day_wise_sales_data!$B$2:$BZ$599"),MATCH(resource!$CC721,day_wise_sales_data!$A$2:$A$500,0),MATCH(resource!BU$2,INDIRECT("day_wise_sales_data!$B$1:$BZ$1"),0)),0)</f>
        <v>0</v>
      </c>
      <c r="BV721" s="3">
        <f ca="1">IFERROR(INDEX(INDIRECT("day_wise_sales_data!$B$2:$BZ$599"),MATCH(resource!$CC721,day_wise_sales_data!$A$2:$A$500,0),MATCH(resource!BV$2,INDIRECT("day_wise_sales_data!$B$1:$BZ$1"),0)),0)</f>
        <v>0</v>
      </c>
      <c r="BW721" s="3">
        <f ca="1">IFERROR(INDEX(INDIRECT("day_wise_sales_data!$B$2:$BZ$599"),MATCH(resource!$CC721,day_wise_sales_data!$A$2:$A$500,0),MATCH(resource!BW$2,INDIRECT("day_wise_sales_data!$B$1:$BZ$1"),0)),0)</f>
        <v>0</v>
      </c>
      <c r="BX721" s="3">
        <f ca="1">IFERROR(INDEX(INDIRECT("day_wise_sales_data!$B$2:$BZ$599"),MATCH(resource!$CC721,day_wise_sales_data!$A$2:$A$500,0),MATCH(resource!BX$2,INDIRECT("day_wise_sales_data!$B$1:$BZ$1"),0)),0)</f>
        <v>0</v>
      </c>
      <c r="BY721" s="3">
        <f ca="1">IFERROR(INDEX(INDIRECT("day_wise_sales_data!$B$2:$BZ$599"),MATCH(resource!$CC721,day_wise_sales_data!$A$2:$A$500,0),MATCH(resource!BY$2,INDIRECT("day_wise_sales_data!$B$1:$BZ$1"),0)),0)</f>
        <v>0</v>
      </c>
      <c r="BZ721" s="3">
        <f ca="1">IFERROR(INDEX(INDIRECT("day_wise_sales_data!$B$2:$BZ$599"),MATCH(resource!$CC721,day_wise_sales_data!$A$2:$A$500,0),MATCH(resource!BZ$2,INDIRECT("day_wise_sales_data!$B$1:$BZ$1"),0)),0)</f>
        <v>0</v>
      </c>
      <c r="CA721" s="3">
        <f ca="1">IFERROR(INDEX(INDIRECT("day_wise_sales_data!$B$2:$BZ$599"),MATCH(resource!$CC721,day_wise_sales_data!$A$2:$A$500,0),MATCH(resource!CA$2,INDIRECT("day_wise_sales_data!$B$1:$BZ$1"),0)),0)</f>
        <v>0</v>
      </c>
      <c r="CC721" s="4">
        <f>sales_data!H720</f>
        <v>0</v>
      </c>
      <c r="CD721" s="1">
        <v>719</v>
      </c>
      <c r="CE721" s="1" t="str">
        <f>IF(AQ721=report!$AQ$3,resource!CD721,"")</f>
        <v/>
      </c>
      <c r="CF721" s="5" t="str">
        <f>IFERROR(SMALL($CE$3:$CE$1001,ROWS($CE$3:CE721)),"")</f>
        <v/>
      </c>
      <c r="CH721">
        <f>IFERROR(VLOOKUP($CC721,data_pull!$E$22:$G$700,2,0),0)</f>
        <v>0</v>
      </c>
      <c r="DK721" s="3" t="str">
        <f>IFERROR(INDEX(COD_SALES!$B$5:$Z$500,MATCH(resource!$CC721,COD_SALES!$A$5:$A$500,0),MATCH(resource!DK$2,COD_SALES!$B$4:$Z$4,0)),"")</f>
        <v/>
      </c>
      <c r="DL721" s="3" t="str">
        <f>IFERROR(INDEX(COD_SALES!$B$5:$Z$500,MATCH(resource!$CC721,COD_SALES!$A$5:$A$500,0),MATCH(resource!DL$2,COD_SALES!$B$4:$Z$4,0)),"")</f>
        <v/>
      </c>
      <c r="DM721" s="3" t="str">
        <f>IFERROR(INDEX(COD_SALES!$B$5:$Z$500,MATCH(resource!$CC721,COD_SALES!$A$5:$A$500,0),MATCH(resource!DM$2,COD_SALES!$B$4:$Z$4,0)),"")</f>
        <v/>
      </c>
      <c r="DN721" s="3" t="str">
        <f>IFERROR(INDEX(COD_SALES!$B$5:$Z$500,MATCH(resource!$CC721,COD_SALES!$A$5:$A$500,0),MATCH(resource!DN$2,COD_SALES!$B$4:$Z$4,0)),"")</f>
        <v/>
      </c>
      <c r="DO721" s="3" t="str">
        <f>IFERROR(INDEX(COD_SALES!$B$5:$Z$500,MATCH(resource!$CC721,COD_SALES!$A$5:$A$500,0),MATCH(resource!DO$2,COD_SALES!$B$4:$Z$4,0)),"")</f>
        <v/>
      </c>
      <c r="DP721" s="3" t="str">
        <f>IFERROR(INDEX(COD_SALES!$B$5:$Z$500,MATCH(resource!$CC721,COD_SALES!$A$5:$A$500,0),MATCH(resource!DP$2,COD_SALES!$B$4:$Z$4,0)),"")</f>
        <v/>
      </c>
      <c r="DQ721" s="3" t="str">
        <f>IFERROR(INDEX(COD_SALES!$B$5:$Z$500,MATCH(resource!$CC721,COD_SALES!$A$5:$A$500,0),MATCH(resource!DQ$2,COD_SALES!$B$4:$Z$4,0)),"")</f>
        <v/>
      </c>
      <c r="DR721" s="3" t="str">
        <f>IFERROR(INDEX(COD_SALES!$B$5:$Z$500,MATCH(resource!$CC721,COD_SALES!$A$5:$A$500,0),MATCH(resource!DR$2,COD_SALES!$B$4:$Z$4,0)),"")</f>
        <v/>
      </c>
      <c r="DS721" s="3" t="str">
        <f>IFERROR(INDEX(COD_SALES!$B$5:$Z$500,MATCH(resource!$CC721,COD_SALES!$A$5:$A$500,0),MATCH(resource!DS$2,COD_SALES!$B$4:$Z$4,0)),"")</f>
        <v/>
      </c>
      <c r="DT721" s="3" t="str">
        <f>IFERROR(INDEX(COD_SALES!$B$5:$Z$500,MATCH(resource!$CC721,COD_SALES!$A$5:$A$500,0),MATCH(resource!DT$2,COD_SALES!$B$4:$Z$4,0)),"")</f>
        <v/>
      </c>
      <c r="DU721" s="3" t="str">
        <f>IFERROR(INDEX(COD_SALES!$B$5:$Z$500,MATCH(resource!$CC721,COD_SALES!$A$5:$A$500,0),MATCH(resource!DU$2,COD_SALES!$B$4:$Z$4,0)),"")</f>
        <v/>
      </c>
      <c r="DV721" s="3" t="str">
        <f>IFERROR(INDEX(COD_SALES!$B$5:$Z$500,MATCH(resource!$CC721,COD_SALES!$A$5:$A$500,0),MATCH(resource!DV$2,COD_SALES!$B$4:$Z$4,0)),"")</f>
        <v/>
      </c>
      <c r="DW721" s="3" t="str">
        <f>IFERROR(INDEX(COD_SALES!$B$5:$Z$500,MATCH(resource!$CC721,COD_SALES!$A$5:$A$500,0),MATCH(resource!DW$2,COD_SALES!$B$4:$Z$4,0)),"")</f>
        <v/>
      </c>
      <c r="DX721" s="3" t="str">
        <f>IFERROR(INDEX(COD_SALES!$B$5:$Z$500,MATCH(resource!$CC721,COD_SALES!$A$5:$A$500,0),MATCH(resource!DX$2,COD_SALES!$B$4:$Z$4,0)),"")</f>
        <v/>
      </c>
      <c r="DY721" s="3" t="str">
        <f>IFERROR(INDEX(COD_SALES!$B$5:$Z$500,MATCH(resource!$CC721,COD_SALES!$A$5:$A$500,0),MATCH(resource!DY$2,COD_SALES!$B$4:$Z$4,0)),"")</f>
        <v/>
      </c>
      <c r="DZ721" s="3" t="str">
        <f>IFERROR(INDEX(COD_SALES!$B$5:$Z$500,MATCH(resource!$CC721,COD_SALES!$A$5:$A$500,0),MATCH(resource!DZ$2,COD_SALES!$B$4:$Z$4,0)),"")</f>
        <v/>
      </c>
      <c r="EA721" s="3" t="str">
        <f>IFERROR(INDEX(COD_SALES!$B$5:$Z$500,MATCH(resource!$CC721,COD_SALES!$A$5:$A$500,0),MATCH(resource!EA$2,COD_SALES!$B$4:$Z$4,0)),"")</f>
        <v/>
      </c>
      <c r="EB721" s="3">
        <f t="shared" si="138"/>
        <v>0</v>
      </c>
      <c r="EW721" s="3">
        <f>IFERROR(VLOOKUP(CC721,data_pull!$AO$25:$AR$546,2,0),0)</f>
        <v>0</v>
      </c>
      <c r="EX721" s="1">
        <f>IFERROR(VLOOKUP(CC721,data_pull!$AO$25:$AR$546,4,0),0)</f>
        <v>0</v>
      </c>
    </row>
    <row r="722" spans="13:154" x14ac:dyDescent="0.25"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4">
        <f>sales_data!B721</f>
        <v>0</v>
      </c>
      <c r="AR722" s="4">
        <f>sales_data!C721</f>
        <v>0</v>
      </c>
      <c r="AS722" s="5" t="str">
        <f t="shared" si="137"/>
        <v/>
      </c>
      <c r="AT722" s="4">
        <f>sales_data!I721</f>
        <v>0</v>
      </c>
      <c r="AU722" s="4">
        <f>sales_data!W721</f>
        <v>0</v>
      </c>
      <c r="AV722" s="1">
        <f>sales_data!N721</f>
        <v>0</v>
      </c>
      <c r="AW722" s="1">
        <f>sales_data!P721</f>
        <v>0</v>
      </c>
      <c r="AX722" s="3">
        <f ca="1">IFERROR(INDEX(INDIRECT("day_wise_sales_data!$B$2:$BZ$599"),MATCH(resource!$CC722,day_wise_sales_data!$A$2:$A$500,0),MATCH(resource!AX$2,INDIRECT("day_wise_sales_data!$B$1:$BZ$1"),0)),0)</f>
        <v>0</v>
      </c>
      <c r="AY722" s="3">
        <f ca="1">IFERROR(INDEX(INDIRECT("day_wise_sales_data!$B$2:$BZ$599"),MATCH(resource!$CC722,day_wise_sales_data!$A$2:$A$500,0),MATCH(resource!AY$2,INDIRECT("day_wise_sales_data!$B$1:$BZ$1"),0)),0)</f>
        <v>0</v>
      </c>
      <c r="AZ722" s="3">
        <f ca="1">IFERROR(INDEX(INDIRECT("day_wise_sales_data!$B$2:$BZ$599"),MATCH(resource!$CC722,day_wise_sales_data!$A$2:$A$500,0),MATCH(resource!AZ$2,INDIRECT("day_wise_sales_data!$B$1:$BZ$1"),0)),0)</f>
        <v>0</v>
      </c>
      <c r="BA722" s="3">
        <f ca="1">IFERROR(INDEX(INDIRECT("day_wise_sales_data!$B$2:$BZ$599"),MATCH(resource!$CC722,day_wise_sales_data!$A$2:$A$500,0),MATCH(resource!BA$2,INDIRECT("day_wise_sales_data!$B$1:$BZ$1"),0)),0)</f>
        <v>0</v>
      </c>
      <c r="BB722" s="3">
        <f ca="1">IFERROR(INDEX(INDIRECT("day_wise_sales_data!$B$2:$BZ$599"),MATCH(resource!$CC722,day_wise_sales_data!$A$2:$A$500,0),MATCH(resource!BB$2,INDIRECT("day_wise_sales_data!$B$1:$BZ$1"),0)),0)</f>
        <v>0</v>
      </c>
      <c r="BC722" s="3">
        <f ca="1">IFERROR(INDEX(INDIRECT("day_wise_sales_data!$B$2:$BZ$599"),MATCH(resource!$CC722,day_wise_sales_data!$A$2:$A$500,0),MATCH(resource!BC$2,INDIRECT("day_wise_sales_data!$B$1:$BZ$1"),0)),0)</f>
        <v>0</v>
      </c>
      <c r="BD722" s="3">
        <f ca="1">IFERROR(INDEX(INDIRECT("day_wise_sales_data!$B$2:$BZ$599"),MATCH(resource!$CC722,day_wise_sales_data!$A$2:$A$500,0),MATCH(resource!BD$2,INDIRECT("day_wise_sales_data!$B$1:$BZ$1"),0)),0)</f>
        <v>0</v>
      </c>
      <c r="BE722" s="3">
        <f ca="1">IFERROR(INDEX(INDIRECT("day_wise_sales_data!$B$2:$BZ$599"),MATCH(resource!$CC722,day_wise_sales_data!$A$2:$A$500,0),MATCH(resource!BE$2,INDIRECT("day_wise_sales_data!$B$1:$BZ$1"),0)),0)</f>
        <v>0</v>
      </c>
      <c r="BF722" s="3">
        <f ca="1">IFERROR(INDEX(INDIRECT("day_wise_sales_data!$B$2:$BZ$599"),MATCH(resource!$CC722,day_wise_sales_data!$A$2:$A$500,0),MATCH(resource!BF$2,INDIRECT("day_wise_sales_data!$B$1:$BZ$1"),0)),0)</f>
        <v>0</v>
      </c>
      <c r="BG722" s="3">
        <f ca="1">IFERROR(INDEX(INDIRECT("day_wise_sales_data!$B$2:$BZ$599"),MATCH(resource!$CC722,day_wise_sales_data!$A$2:$A$500,0),MATCH(resource!BG$2,INDIRECT("day_wise_sales_data!$B$1:$BZ$1"),0)),0)</f>
        <v>0</v>
      </c>
      <c r="BH722" s="3">
        <f ca="1">IFERROR(INDEX(INDIRECT("day_wise_sales_data!$B$2:$BZ$599"),MATCH(resource!$CC722,day_wise_sales_data!$A$2:$A$500,0),MATCH(resource!BH$2,INDIRECT("day_wise_sales_data!$B$1:$BZ$1"),0)),0)</f>
        <v>0</v>
      </c>
      <c r="BI722" s="3">
        <f ca="1">IFERROR(INDEX(INDIRECT("day_wise_sales_data!$B$2:$BZ$599"),MATCH(resource!$CC722,day_wise_sales_data!$A$2:$A$500,0),MATCH(resource!BI$2,INDIRECT("day_wise_sales_data!$B$1:$BZ$1"),0)),0)</f>
        <v>0</v>
      </c>
      <c r="BJ722" s="3">
        <f ca="1">IFERROR(INDEX(INDIRECT("day_wise_sales_data!$B$2:$BZ$599"),MATCH(resource!$CC722,day_wise_sales_data!$A$2:$A$500,0),MATCH(resource!BJ$2,INDIRECT("day_wise_sales_data!$B$1:$BZ$1"),0)),0)</f>
        <v>0</v>
      </c>
      <c r="BK722" s="3">
        <f ca="1">IFERROR(INDEX(INDIRECT("day_wise_sales_data!$B$2:$BZ$599"),MATCH(resource!$CC722,day_wise_sales_data!$A$2:$A$500,0),MATCH(resource!BK$2,INDIRECT("day_wise_sales_data!$B$1:$BZ$1"),0)),0)</f>
        <v>0</v>
      </c>
      <c r="BL722" s="3">
        <f ca="1">IFERROR(INDEX(INDIRECT("day_wise_sales_data!$B$2:$BZ$599"),MATCH(resource!$CC722,day_wise_sales_data!$A$2:$A$500,0),MATCH(resource!BL$2,INDIRECT("day_wise_sales_data!$B$1:$BZ$1"),0)),0)</f>
        <v>0</v>
      </c>
      <c r="BM722" s="3">
        <f ca="1">IFERROR(INDEX(INDIRECT("day_wise_sales_data!$B$2:$BZ$599"),MATCH(resource!$CC722,day_wise_sales_data!$A$2:$A$500,0),MATCH(resource!BM$2,INDIRECT("day_wise_sales_data!$B$1:$BZ$1"),0)),0)</f>
        <v>0</v>
      </c>
      <c r="BN722" s="3">
        <f ca="1">IFERROR(INDEX(INDIRECT("day_wise_sales_data!$B$2:$BZ$599"),MATCH(resource!$CC722,day_wise_sales_data!$A$2:$A$500,0),MATCH(resource!BN$2,INDIRECT("day_wise_sales_data!$B$1:$BZ$1"),0)),0)</f>
        <v>0</v>
      </c>
      <c r="BO722" s="3">
        <f ca="1">IFERROR(INDEX(INDIRECT("day_wise_sales_data!$B$2:$BZ$599"),MATCH(resource!$CC722,day_wise_sales_data!$A$2:$A$500,0),MATCH(resource!BO$2,INDIRECT("day_wise_sales_data!$B$1:$BZ$1"),0)),0)</f>
        <v>0</v>
      </c>
      <c r="BP722" s="3">
        <f ca="1">IFERROR(INDEX(INDIRECT("day_wise_sales_data!$B$2:$BZ$599"),MATCH(resource!$CC722,day_wise_sales_data!$A$2:$A$500,0),MATCH(resource!BP$2,INDIRECT("day_wise_sales_data!$B$1:$BZ$1"),0)),0)</f>
        <v>0</v>
      </c>
      <c r="BQ722" s="3">
        <f ca="1">IFERROR(INDEX(INDIRECT("day_wise_sales_data!$B$2:$BZ$599"),MATCH(resource!$CC722,day_wise_sales_data!$A$2:$A$500,0),MATCH(resource!BQ$2,INDIRECT("day_wise_sales_data!$B$1:$BZ$1"),0)),0)</f>
        <v>0</v>
      </c>
      <c r="BR722" s="3">
        <f ca="1">IFERROR(INDEX(INDIRECT("day_wise_sales_data!$B$2:$BZ$599"),MATCH(resource!$CC722,day_wise_sales_data!$A$2:$A$500,0),MATCH(resource!BR$2,INDIRECT("day_wise_sales_data!$B$1:$BZ$1"),0)),0)</f>
        <v>0</v>
      </c>
      <c r="BS722" s="3">
        <f ca="1">IFERROR(INDEX(INDIRECT("day_wise_sales_data!$B$2:$BZ$599"),MATCH(resource!$CC722,day_wise_sales_data!$A$2:$A$500,0),MATCH(resource!BS$2,INDIRECT("day_wise_sales_data!$B$1:$BZ$1"),0)),0)</f>
        <v>0</v>
      </c>
      <c r="BT722" s="3">
        <f ca="1">IFERROR(INDEX(INDIRECT("day_wise_sales_data!$B$2:$BZ$599"),MATCH(resource!$CC722,day_wise_sales_data!$A$2:$A$500,0),MATCH(resource!BT$2,INDIRECT("day_wise_sales_data!$B$1:$BZ$1"),0)),0)</f>
        <v>0</v>
      </c>
      <c r="BU722" s="3">
        <f ca="1">IFERROR(INDEX(INDIRECT("day_wise_sales_data!$B$2:$BZ$599"),MATCH(resource!$CC722,day_wise_sales_data!$A$2:$A$500,0),MATCH(resource!BU$2,INDIRECT("day_wise_sales_data!$B$1:$BZ$1"),0)),0)</f>
        <v>0</v>
      </c>
      <c r="BV722" s="3">
        <f ca="1">IFERROR(INDEX(INDIRECT("day_wise_sales_data!$B$2:$BZ$599"),MATCH(resource!$CC722,day_wise_sales_data!$A$2:$A$500,0),MATCH(resource!BV$2,INDIRECT("day_wise_sales_data!$B$1:$BZ$1"),0)),0)</f>
        <v>0</v>
      </c>
      <c r="BW722" s="3">
        <f ca="1">IFERROR(INDEX(INDIRECT("day_wise_sales_data!$B$2:$BZ$599"),MATCH(resource!$CC722,day_wise_sales_data!$A$2:$A$500,0),MATCH(resource!BW$2,INDIRECT("day_wise_sales_data!$B$1:$BZ$1"),0)),0)</f>
        <v>0</v>
      </c>
      <c r="BX722" s="3">
        <f ca="1">IFERROR(INDEX(INDIRECT("day_wise_sales_data!$B$2:$BZ$599"),MATCH(resource!$CC722,day_wise_sales_data!$A$2:$A$500,0),MATCH(resource!BX$2,INDIRECT("day_wise_sales_data!$B$1:$BZ$1"),0)),0)</f>
        <v>0</v>
      </c>
      <c r="BY722" s="3">
        <f ca="1">IFERROR(INDEX(INDIRECT("day_wise_sales_data!$B$2:$BZ$599"),MATCH(resource!$CC722,day_wise_sales_data!$A$2:$A$500,0),MATCH(resource!BY$2,INDIRECT("day_wise_sales_data!$B$1:$BZ$1"),0)),0)</f>
        <v>0</v>
      </c>
      <c r="BZ722" s="3">
        <f ca="1">IFERROR(INDEX(INDIRECT("day_wise_sales_data!$B$2:$BZ$599"),MATCH(resource!$CC722,day_wise_sales_data!$A$2:$A$500,0),MATCH(resource!BZ$2,INDIRECT("day_wise_sales_data!$B$1:$BZ$1"),0)),0)</f>
        <v>0</v>
      </c>
      <c r="CA722" s="3">
        <f ca="1">IFERROR(INDEX(INDIRECT("day_wise_sales_data!$B$2:$BZ$599"),MATCH(resource!$CC722,day_wise_sales_data!$A$2:$A$500,0),MATCH(resource!CA$2,INDIRECT("day_wise_sales_data!$B$1:$BZ$1"),0)),0)</f>
        <v>0</v>
      </c>
      <c r="CC722" s="4">
        <f>sales_data!H721</f>
        <v>0</v>
      </c>
      <c r="CD722" s="1">
        <v>720</v>
      </c>
      <c r="CE722" s="1" t="str">
        <f>IF(AQ722=report!$AQ$3,resource!CD722,"")</f>
        <v/>
      </c>
      <c r="CF722" s="5" t="str">
        <f>IFERROR(SMALL($CE$3:$CE$1001,ROWS($CE$3:CE722)),"")</f>
        <v/>
      </c>
      <c r="CH722">
        <f>IFERROR(VLOOKUP($CC722,data_pull!$E$22:$G$700,2,0),0)</f>
        <v>0</v>
      </c>
      <c r="DK722" s="3" t="str">
        <f>IFERROR(INDEX(COD_SALES!$B$5:$Z$500,MATCH(resource!$CC722,COD_SALES!$A$5:$A$500,0),MATCH(resource!DK$2,COD_SALES!$B$4:$Z$4,0)),"")</f>
        <v/>
      </c>
      <c r="DL722" s="3" t="str">
        <f>IFERROR(INDEX(COD_SALES!$B$5:$Z$500,MATCH(resource!$CC722,COD_SALES!$A$5:$A$500,0),MATCH(resource!DL$2,COD_SALES!$B$4:$Z$4,0)),"")</f>
        <v/>
      </c>
      <c r="DM722" s="3" t="str">
        <f>IFERROR(INDEX(COD_SALES!$B$5:$Z$500,MATCH(resource!$CC722,COD_SALES!$A$5:$A$500,0),MATCH(resource!DM$2,COD_SALES!$B$4:$Z$4,0)),"")</f>
        <v/>
      </c>
      <c r="DN722" s="3" t="str">
        <f>IFERROR(INDEX(COD_SALES!$B$5:$Z$500,MATCH(resource!$CC722,COD_SALES!$A$5:$A$500,0),MATCH(resource!DN$2,COD_SALES!$B$4:$Z$4,0)),"")</f>
        <v/>
      </c>
      <c r="DO722" s="3" t="str">
        <f>IFERROR(INDEX(COD_SALES!$B$5:$Z$500,MATCH(resource!$CC722,COD_SALES!$A$5:$A$500,0),MATCH(resource!DO$2,COD_SALES!$B$4:$Z$4,0)),"")</f>
        <v/>
      </c>
      <c r="DP722" s="3" t="str">
        <f>IFERROR(INDEX(COD_SALES!$B$5:$Z$500,MATCH(resource!$CC722,COD_SALES!$A$5:$A$500,0),MATCH(resource!DP$2,COD_SALES!$B$4:$Z$4,0)),"")</f>
        <v/>
      </c>
      <c r="DQ722" s="3" t="str">
        <f>IFERROR(INDEX(COD_SALES!$B$5:$Z$500,MATCH(resource!$CC722,COD_SALES!$A$5:$A$500,0),MATCH(resource!DQ$2,COD_SALES!$B$4:$Z$4,0)),"")</f>
        <v/>
      </c>
      <c r="DR722" s="3" t="str">
        <f>IFERROR(INDEX(COD_SALES!$B$5:$Z$500,MATCH(resource!$CC722,COD_SALES!$A$5:$A$500,0),MATCH(resource!DR$2,COD_SALES!$B$4:$Z$4,0)),"")</f>
        <v/>
      </c>
      <c r="DS722" s="3" t="str">
        <f>IFERROR(INDEX(COD_SALES!$B$5:$Z$500,MATCH(resource!$CC722,COD_SALES!$A$5:$A$500,0),MATCH(resource!DS$2,COD_SALES!$B$4:$Z$4,0)),"")</f>
        <v/>
      </c>
      <c r="DT722" s="3" t="str">
        <f>IFERROR(INDEX(COD_SALES!$B$5:$Z$500,MATCH(resource!$CC722,COD_SALES!$A$5:$A$500,0),MATCH(resource!DT$2,COD_SALES!$B$4:$Z$4,0)),"")</f>
        <v/>
      </c>
      <c r="DU722" s="3" t="str">
        <f>IFERROR(INDEX(COD_SALES!$B$5:$Z$500,MATCH(resource!$CC722,COD_SALES!$A$5:$A$500,0),MATCH(resource!DU$2,COD_SALES!$B$4:$Z$4,0)),"")</f>
        <v/>
      </c>
      <c r="DV722" s="3" t="str">
        <f>IFERROR(INDEX(COD_SALES!$B$5:$Z$500,MATCH(resource!$CC722,COD_SALES!$A$5:$A$500,0),MATCH(resource!DV$2,COD_SALES!$B$4:$Z$4,0)),"")</f>
        <v/>
      </c>
      <c r="DW722" s="3" t="str">
        <f>IFERROR(INDEX(COD_SALES!$B$5:$Z$500,MATCH(resource!$CC722,COD_SALES!$A$5:$A$500,0),MATCH(resource!DW$2,COD_SALES!$B$4:$Z$4,0)),"")</f>
        <v/>
      </c>
      <c r="DX722" s="3" t="str">
        <f>IFERROR(INDEX(COD_SALES!$B$5:$Z$500,MATCH(resource!$CC722,COD_SALES!$A$5:$A$500,0),MATCH(resource!DX$2,COD_SALES!$B$4:$Z$4,0)),"")</f>
        <v/>
      </c>
      <c r="DY722" s="3" t="str">
        <f>IFERROR(INDEX(COD_SALES!$B$5:$Z$500,MATCH(resource!$CC722,COD_SALES!$A$5:$A$500,0),MATCH(resource!DY$2,COD_SALES!$B$4:$Z$4,0)),"")</f>
        <v/>
      </c>
      <c r="DZ722" s="3" t="str">
        <f>IFERROR(INDEX(COD_SALES!$B$5:$Z$500,MATCH(resource!$CC722,COD_SALES!$A$5:$A$500,0),MATCH(resource!DZ$2,COD_SALES!$B$4:$Z$4,0)),"")</f>
        <v/>
      </c>
      <c r="EA722" s="3" t="str">
        <f>IFERROR(INDEX(COD_SALES!$B$5:$Z$500,MATCH(resource!$CC722,COD_SALES!$A$5:$A$500,0),MATCH(resource!EA$2,COD_SALES!$B$4:$Z$4,0)),"")</f>
        <v/>
      </c>
      <c r="EB722" s="3">
        <f t="shared" si="138"/>
        <v>0</v>
      </c>
      <c r="EW722" s="3">
        <f>IFERROR(VLOOKUP(CC722,data_pull!$AO$25:$AR$546,2,0),0)</f>
        <v>0</v>
      </c>
      <c r="EX722" s="1">
        <f>IFERROR(VLOOKUP(CC722,data_pull!$AO$25:$AR$546,4,0),0)</f>
        <v>0</v>
      </c>
    </row>
    <row r="723" spans="13:154" x14ac:dyDescent="0.25"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4">
        <f>sales_data!B722</f>
        <v>0</v>
      </c>
      <c r="AR723" s="4">
        <f>sales_data!C722</f>
        <v>0</v>
      </c>
      <c r="AS723" s="5" t="str">
        <f t="shared" si="137"/>
        <v/>
      </c>
      <c r="AT723" s="4">
        <f>sales_data!I722</f>
        <v>0</v>
      </c>
      <c r="AU723" s="4">
        <f>sales_data!W722</f>
        <v>0</v>
      </c>
      <c r="AV723" s="1">
        <f>sales_data!N722</f>
        <v>0</v>
      </c>
      <c r="AW723" s="1">
        <f>sales_data!P722</f>
        <v>0</v>
      </c>
      <c r="AX723" s="3">
        <f ca="1">IFERROR(INDEX(INDIRECT("day_wise_sales_data!$B$2:$BZ$599"),MATCH(resource!$CC723,day_wise_sales_data!$A$2:$A$500,0),MATCH(resource!AX$2,INDIRECT("day_wise_sales_data!$B$1:$BZ$1"),0)),0)</f>
        <v>0</v>
      </c>
      <c r="AY723" s="3">
        <f ca="1">IFERROR(INDEX(INDIRECT("day_wise_sales_data!$B$2:$BZ$599"),MATCH(resource!$CC723,day_wise_sales_data!$A$2:$A$500,0),MATCH(resource!AY$2,INDIRECT("day_wise_sales_data!$B$1:$BZ$1"),0)),0)</f>
        <v>0</v>
      </c>
      <c r="AZ723" s="3">
        <f ca="1">IFERROR(INDEX(INDIRECT("day_wise_sales_data!$B$2:$BZ$599"),MATCH(resource!$CC723,day_wise_sales_data!$A$2:$A$500,0),MATCH(resource!AZ$2,INDIRECT("day_wise_sales_data!$B$1:$BZ$1"),0)),0)</f>
        <v>0</v>
      </c>
      <c r="BA723" s="3">
        <f ca="1">IFERROR(INDEX(INDIRECT("day_wise_sales_data!$B$2:$BZ$599"),MATCH(resource!$CC723,day_wise_sales_data!$A$2:$A$500,0),MATCH(resource!BA$2,INDIRECT("day_wise_sales_data!$B$1:$BZ$1"),0)),0)</f>
        <v>0</v>
      </c>
      <c r="BB723" s="3">
        <f ca="1">IFERROR(INDEX(INDIRECT("day_wise_sales_data!$B$2:$BZ$599"),MATCH(resource!$CC723,day_wise_sales_data!$A$2:$A$500,0),MATCH(resource!BB$2,INDIRECT("day_wise_sales_data!$B$1:$BZ$1"),0)),0)</f>
        <v>0</v>
      </c>
      <c r="BC723" s="3">
        <f ca="1">IFERROR(INDEX(INDIRECT("day_wise_sales_data!$B$2:$BZ$599"),MATCH(resource!$CC723,day_wise_sales_data!$A$2:$A$500,0),MATCH(resource!BC$2,INDIRECT("day_wise_sales_data!$B$1:$BZ$1"),0)),0)</f>
        <v>0</v>
      </c>
      <c r="BD723" s="3">
        <f ca="1">IFERROR(INDEX(INDIRECT("day_wise_sales_data!$B$2:$BZ$599"),MATCH(resource!$CC723,day_wise_sales_data!$A$2:$A$500,0),MATCH(resource!BD$2,INDIRECT("day_wise_sales_data!$B$1:$BZ$1"),0)),0)</f>
        <v>0</v>
      </c>
      <c r="BE723" s="3">
        <f ca="1">IFERROR(INDEX(INDIRECT("day_wise_sales_data!$B$2:$BZ$599"),MATCH(resource!$CC723,day_wise_sales_data!$A$2:$A$500,0),MATCH(resource!BE$2,INDIRECT("day_wise_sales_data!$B$1:$BZ$1"),0)),0)</f>
        <v>0</v>
      </c>
      <c r="BF723" s="3">
        <f ca="1">IFERROR(INDEX(INDIRECT("day_wise_sales_data!$B$2:$BZ$599"),MATCH(resource!$CC723,day_wise_sales_data!$A$2:$A$500,0),MATCH(resource!BF$2,INDIRECT("day_wise_sales_data!$B$1:$BZ$1"),0)),0)</f>
        <v>0</v>
      </c>
      <c r="BG723" s="3">
        <f ca="1">IFERROR(INDEX(INDIRECT("day_wise_sales_data!$B$2:$BZ$599"),MATCH(resource!$CC723,day_wise_sales_data!$A$2:$A$500,0),MATCH(resource!BG$2,INDIRECT("day_wise_sales_data!$B$1:$BZ$1"),0)),0)</f>
        <v>0</v>
      </c>
      <c r="BH723" s="3">
        <f ca="1">IFERROR(INDEX(INDIRECT("day_wise_sales_data!$B$2:$BZ$599"),MATCH(resource!$CC723,day_wise_sales_data!$A$2:$A$500,0),MATCH(resource!BH$2,INDIRECT("day_wise_sales_data!$B$1:$BZ$1"),0)),0)</f>
        <v>0</v>
      </c>
      <c r="BI723" s="3">
        <f ca="1">IFERROR(INDEX(INDIRECT("day_wise_sales_data!$B$2:$BZ$599"),MATCH(resource!$CC723,day_wise_sales_data!$A$2:$A$500,0),MATCH(resource!BI$2,INDIRECT("day_wise_sales_data!$B$1:$BZ$1"),0)),0)</f>
        <v>0</v>
      </c>
      <c r="BJ723" s="3">
        <f ca="1">IFERROR(INDEX(INDIRECT("day_wise_sales_data!$B$2:$BZ$599"),MATCH(resource!$CC723,day_wise_sales_data!$A$2:$A$500,0),MATCH(resource!BJ$2,INDIRECT("day_wise_sales_data!$B$1:$BZ$1"),0)),0)</f>
        <v>0</v>
      </c>
      <c r="BK723" s="3">
        <f ca="1">IFERROR(INDEX(INDIRECT("day_wise_sales_data!$B$2:$BZ$599"),MATCH(resource!$CC723,day_wise_sales_data!$A$2:$A$500,0),MATCH(resource!BK$2,INDIRECT("day_wise_sales_data!$B$1:$BZ$1"),0)),0)</f>
        <v>0</v>
      </c>
      <c r="BL723" s="3">
        <f ca="1">IFERROR(INDEX(INDIRECT("day_wise_sales_data!$B$2:$BZ$599"),MATCH(resource!$CC723,day_wise_sales_data!$A$2:$A$500,0),MATCH(resource!BL$2,INDIRECT("day_wise_sales_data!$B$1:$BZ$1"),0)),0)</f>
        <v>0</v>
      </c>
      <c r="BM723" s="3">
        <f ca="1">IFERROR(INDEX(INDIRECT("day_wise_sales_data!$B$2:$BZ$599"),MATCH(resource!$CC723,day_wise_sales_data!$A$2:$A$500,0),MATCH(resource!BM$2,INDIRECT("day_wise_sales_data!$B$1:$BZ$1"),0)),0)</f>
        <v>0</v>
      </c>
      <c r="BN723" s="3">
        <f ca="1">IFERROR(INDEX(INDIRECT("day_wise_sales_data!$B$2:$BZ$599"),MATCH(resource!$CC723,day_wise_sales_data!$A$2:$A$500,0),MATCH(resource!BN$2,INDIRECT("day_wise_sales_data!$B$1:$BZ$1"),0)),0)</f>
        <v>0</v>
      </c>
      <c r="BO723" s="3">
        <f ca="1">IFERROR(INDEX(INDIRECT("day_wise_sales_data!$B$2:$BZ$599"),MATCH(resource!$CC723,day_wise_sales_data!$A$2:$A$500,0),MATCH(resource!BO$2,INDIRECT("day_wise_sales_data!$B$1:$BZ$1"),0)),0)</f>
        <v>0</v>
      </c>
      <c r="BP723" s="3">
        <f ca="1">IFERROR(INDEX(INDIRECT("day_wise_sales_data!$B$2:$BZ$599"),MATCH(resource!$CC723,day_wise_sales_data!$A$2:$A$500,0),MATCH(resource!BP$2,INDIRECT("day_wise_sales_data!$B$1:$BZ$1"),0)),0)</f>
        <v>0</v>
      </c>
      <c r="BQ723" s="3">
        <f ca="1">IFERROR(INDEX(INDIRECT("day_wise_sales_data!$B$2:$BZ$599"),MATCH(resource!$CC723,day_wise_sales_data!$A$2:$A$500,0),MATCH(resource!BQ$2,INDIRECT("day_wise_sales_data!$B$1:$BZ$1"),0)),0)</f>
        <v>0</v>
      </c>
      <c r="BR723" s="3">
        <f ca="1">IFERROR(INDEX(INDIRECT("day_wise_sales_data!$B$2:$BZ$599"),MATCH(resource!$CC723,day_wise_sales_data!$A$2:$A$500,0),MATCH(resource!BR$2,INDIRECT("day_wise_sales_data!$B$1:$BZ$1"),0)),0)</f>
        <v>0</v>
      </c>
      <c r="BS723" s="3">
        <f ca="1">IFERROR(INDEX(INDIRECT("day_wise_sales_data!$B$2:$BZ$599"),MATCH(resource!$CC723,day_wise_sales_data!$A$2:$A$500,0),MATCH(resource!BS$2,INDIRECT("day_wise_sales_data!$B$1:$BZ$1"),0)),0)</f>
        <v>0</v>
      </c>
      <c r="BT723" s="3">
        <f ca="1">IFERROR(INDEX(INDIRECT("day_wise_sales_data!$B$2:$BZ$599"),MATCH(resource!$CC723,day_wise_sales_data!$A$2:$A$500,0),MATCH(resource!BT$2,INDIRECT("day_wise_sales_data!$B$1:$BZ$1"),0)),0)</f>
        <v>0</v>
      </c>
      <c r="BU723" s="3">
        <f ca="1">IFERROR(INDEX(INDIRECT("day_wise_sales_data!$B$2:$BZ$599"),MATCH(resource!$CC723,day_wise_sales_data!$A$2:$A$500,0),MATCH(resource!BU$2,INDIRECT("day_wise_sales_data!$B$1:$BZ$1"),0)),0)</f>
        <v>0</v>
      </c>
      <c r="BV723" s="3">
        <f ca="1">IFERROR(INDEX(INDIRECT("day_wise_sales_data!$B$2:$BZ$599"),MATCH(resource!$CC723,day_wise_sales_data!$A$2:$A$500,0),MATCH(resource!BV$2,INDIRECT("day_wise_sales_data!$B$1:$BZ$1"),0)),0)</f>
        <v>0</v>
      </c>
      <c r="BW723" s="3">
        <f ca="1">IFERROR(INDEX(INDIRECT("day_wise_sales_data!$B$2:$BZ$599"),MATCH(resource!$CC723,day_wise_sales_data!$A$2:$A$500,0),MATCH(resource!BW$2,INDIRECT("day_wise_sales_data!$B$1:$BZ$1"),0)),0)</f>
        <v>0</v>
      </c>
      <c r="BX723" s="3">
        <f ca="1">IFERROR(INDEX(INDIRECT("day_wise_sales_data!$B$2:$BZ$599"),MATCH(resource!$CC723,day_wise_sales_data!$A$2:$A$500,0),MATCH(resource!BX$2,INDIRECT("day_wise_sales_data!$B$1:$BZ$1"),0)),0)</f>
        <v>0</v>
      </c>
      <c r="BY723" s="3">
        <f ca="1">IFERROR(INDEX(INDIRECT("day_wise_sales_data!$B$2:$BZ$599"),MATCH(resource!$CC723,day_wise_sales_data!$A$2:$A$500,0),MATCH(resource!BY$2,INDIRECT("day_wise_sales_data!$B$1:$BZ$1"),0)),0)</f>
        <v>0</v>
      </c>
      <c r="BZ723" s="3">
        <f ca="1">IFERROR(INDEX(INDIRECT("day_wise_sales_data!$B$2:$BZ$599"),MATCH(resource!$CC723,day_wise_sales_data!$A$2:$A$500,0),MATCH(resource!BZ$2,INDIRECT("day_wise_sales_data!$B$1:$BZ$1"),0)),0)</f>
        <v>0</v>
      </c>
      <c r="CA723" s="3">
        <f ca="1">IFERROR(INDEX(INDIRECT("day_wise_sales_data!$B$2:$BZ$599"),MATCH(resource!$CC723,day_wise_sales_data!$A$2:$A$500,0),MATCH(resource!CA$2,INDIRECT("day_wise_sales_data!$B$1:$BZ$1"),0)),0)</f>
        <v>0</v>
      </c>
      <c r="CC723" s="4">
        <f>sales_data!H722</f>
        <v>0</v>
      </c>
      <c r="CD723" s="1">
        <v>721</v>
      </c>
      <c r="CE723" s="1" t="str">
        <f>IF(AQ723=report!$AQ$3,resource!CD723,"")</f>
        <v/>
      </c>
      <c r="CF723" s="5" t="str">
        <f>IFERROR(SMALL($CE$3:$CE$1001,ROWS($CE$3:CE723)),"")</f>
        <v/>
      </c>
      <c r="CH723">
        <f>IFERROR(VLOOKUP($CC723,data_pull!$E$22:$G$700,2,0),0)</f>
        <v>0</v>
      </c>
      <c r="DK723" s="3" t="str">
        <f>IFERROR(INDEX(COD_SALES!$B$5:$Z$500,MATCH(resource!$CC723,COD_SALES!$A$5:$A$500,0),MATCH(resource!DK$2,COD_SALES!$B$4:$Z$4,0)),"")</f>
        <v/>
      </c>
      <c r="DL723" s="3" t="str">
        <f>IFERROR(INDEX(COD_SALES!$B$5:$Z$500,MATCH(resource!$CC723,COD_SALES!$A$5:$A$500,0),MATCH(resource!DL$2,COD_SALES!$B$4:$Z$4,0)),"")</f>
        <v/>
      </c>
      <c r="DM723" s="3" t="str">
        <f>IFERROR(INDEX(COD_SALES!$B$5:$Z$500,MATCH(resource!$CC723,COD_SALES!$A$5:$A$500,0),MATCH(resource!DM$2,COD_SALES!$B$4:$Z$4,0)),"")</f>
        <v/>
      </c>
      <c r="DN723" s="3" t="str">
        <f>IFERROR(INDEX(COD_SALES!$B$5:$Z$500,MATCH(resource!$CC723,COD_SALES!$A$5:$A$500,0),MATCH(resource!DN$2,COD_SALES!$B$4:$Z$4,0)),"")</f>
        <v/>
      </c>
      <c r="DO723" s="3" t="str">
        <f>IFERROR(INDEX(COD_SALES!$B$5:$Z$500,MATCH(resource!$CC723,COD_SALES!$A$5:$A$500,0),MATCH(resource!DO$2,COD_SALES!$B$4:$Z$4,0)),"")</f>
        <v/>
      </c>
      <c r="DP723" s="3" t="str">
        <f>IFERROR(INDEX(COD_SALES!$B$5:$Z$500,MATCH(resource!$CC723,COD_SALES!$A$5:$A$500,0),MATCH(resource!DP$2,COD_SALES!$B$4:$Z$4,0)),"")</f>
        <v/>
      </c>
      <c r="DQ723" s="3" t="str">
        <f>IFERROR(INDEX(COD_SALES!$B$5:$Z$500,MATCH(resource!$CC723,COD_SALES!$A$5:$A$500,0),MATCH(resource!DQ$2,COD_SALES!$B$4:$Z$4,0)),"")</f>
        <v/>
      </c>
      <c r="DR723" s="3" t="str">
        <f>IFERROR(INDEX(COD_SALES!$B$5:$Z$500,MATCH(resource!$CC723,COD_SALES!$A$5:$A$500,0),MATCH(resource!DR$2,COD_SALES!$B$4:$Z$4,0)),"")</f>
        <v/>
      </c>
      <c r="DS723" s="3" t="str">
        <f>IFERROR(INDEX(COD_SALES!$B$5:$Z$500,MATCH(resource!$CC723,COD_SALES!$A$5:$A$500,0),MATCH(resource!DS$2,COD_SALES!$B$4:$Z$4,0)),"")</f>
        <v/>
      </c>
      <c r="DT723" s="3" t="str">
        <f>IFERROR(INDEX(COD_SALES!$B$5:$Z$500,MATCH(resource!$CC723,COD_SALES!$A$5:$A$500,0),MATCH(resource!DT$2,COD_SALES!$B$4:$Z$4,0)),"")</f>
        <v/>
      </c>
      <c r="DU723" s="3" t="str">
        <f>IFERROR(INDEX(COD_SALES!$B$5:$Z$500,MATCH(resource!$CC723,COD_SALES!$A$5:$A$500,0),MATCH(resource!DU$2,COD_SALES!$B$4:$Z$4,0)),"")</f>
        <v/>
      </c>
      <c r="DV723" s="3" t="str">
        <f>IFERROR(INDEX(COD_SALES!$B$5:$Z$500,MATCH(resource!$CC723,COD_SALES!$A$5:$A$500,0),MATCH(resource!DV$2,COD_SALES!$B$4:$Z$4,0)),"")</f>
        <v/>
      </c>
      <c r="DW723" s="3" t="str">
        <f>IFERROR(INDEX(COD_SALES!$B$5:$Z$500,MATCH(resource!$CC723,COD_SALES!$A$5:$A$500,0),MATCH(resource!DW$2,COD_SALES!$B$4:$Z$4,0)),"")</f>
        <v/>
      </c>
      <c r="DX723" s="3" t="str">
        <f>IFERROR(INDEX(COD_SALES!$B$5:$Z$500,MATCH(resource!$CC723,COD_SALES!$A$5:$A$500,0),MATCH(resource!DX$2,COD_SALES!$B$4:$Z$4,0)),"")</f>
        <v/>
      </c>
      <c r="DY723" s="3" t="str">
        <f>IFERROR(INDEX(COD_SALES!$B$5:$Z$500,MATCH(resource!$CC723,COD_SALES!$A$5:$A$500,0),MATCH(resource!DY$2,COD_SALES!$B$4:$Z$4,0)),"")</f>
        <v/>
      </c>
      <c r="DZ723" s="3" t="str">
        <f>IFERROR(INDEX(COD_SALES!$B$5:$Z$500,MATCH(resource!$CC723,COD_SALES!$A$5:$A$500,0),MATCH(resource!DZ$2,COD_SALES!$B$4:$Z$4,0)),"")</f>
        <v/>
      </c>
      <c r="EA723" s="3" t="str">
        <f>IFERROR(INDEX(COD_SALES!$B$5:$Z$500,MATCH(resource!$CC723,COD_SALES!$A$5:$A$500,0),MATCH(resource!EA$2,COD_SALES!$B$4:$Z$4,0)),"")</f>
        <v/>
      </c>
      <c r="EB723" s="3">
        <f t="shared" si="138"/>
        <v>0</v>
      </c>
      <c r="EW723" s="3">
        <f>IFERROR(VLOOKUP(CC723,data_pull!$AO$25:$AR$546,2,0),0)</f>
        <v>0</v>
      </c>
      <c r="EX723" s="1">
        <f>IFERROR(VLOOKUP(CC723,data_pull!$AO$25:$AR$546,4,0),0)</f>
        <v>0</v>
      </c>
    </row>
    <row r="724" spans="13:154" x14ac:dyDescent="0.25"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4">
        <f>sales_data!B723</f>
        <v>0</v>
      </c>
      <c r="AR724" s="4">
        <f>sales_data!C723</f>
        <v>0</v>
      </c>
      <c r="AS724" s="5" t="str">
        <f t="shared" si="137"/>
        <v/>
      </c>
      <c r="AT724" s="4">
        <f>sales_data!I723</f>
        <v>0</v>
      </c>
      <c r="AU724" s="4">
        <f>sales_data!W723</f>
        <v>0</v>
      </c>
      <c r="AV724" s="1">
        <f>sales_data!N723</f>
        <v>0</v>
      </c>
      <c r="AW724" s="1">
        <f>sales_data!P723</f>
        <v>0</v>
      </c>
      <c r="AX724" s="3">
        <f ca="1">IFERROR(INDEX(INDIRECT("day_wise_sales_data!$B$2:$BZ$599"),MATCH(resource!$CC724,day_wise_sales_data!$A$2:$A$500,0),MATCH(resource!AX$2,INDIRECT("day_wise_sales_data!$B$1:$BZ$1"),0)),0)</f>
        <v>0</v>
      </c>
      <c r="AY724" s="3">
        <f ca="1">IFERROR(INDEX(INDIRECT("day_wise_sales_data!$B$2:$BZ$599"),MATCH(resource!$CC724,day_wise_sales_data!$A$2:$A$500,0),MATCH(resource!AY$2,INDIRECT("day_wise_sales_data!$B$1:$BZ$1"),0)),0)</f>
        <v>0</v>
      </c>
      <c r="AZ724" s="3">
        <f ca="1">IFERROR(INDEX(INDIRECT("day_wise_sales_data!$B$2:$BZ$599"),MATCH(resource!$CC724,day_wise_sales_data!$A$2:$A$500,0),MATCH(resource!AZ$2,INDIRECT("day_wise_sales_data!$B$1:$BZ$1"),0)),0)</f>
        <v>0</v>
      </c>
      <c r="BA724" s="3">
        <f ca="1">IFERROR(INDEX(INDIRECT("day_wise_sales_data!$B$2:$BZ$599"),MATCH(resource!$CC724,day_wise_sales_data!$A$2:$A$500,0),MATCH(resource!BA$2,INDIRECT("day_wise_sales_data!$B$1:$BZ$1"),0)),0)</f>
        <v>0</v>
      </c>
      <c r="BB724" s="3">
        <f ca="1">IFERROR(INDEX(INDIRECT("day_wise_sales_data!$B$2:$BZ$599"),MATCH(resource!$CC724,day_wise_sales_data!$A$2:$A$500,0),MATCH(resource!BB$2,INDIRECT("day_wise_sales_data!$B$1:$BZ$1"),0)),0)</f>
        <v>0</v>
      </c>
      <c r="BC724" s="3">
        <f ca="1">IFERROR(INDEX(INDIRECT("day_wise_sales_data!$B$2:$BZ$599"),MATCH(resource!$CC724,day_wise_sales_data!$A$2:$A$500,0),MATCH(resource!BC$2,INDIRECT("day_wise_sales_data!$B$1:$BZ$1"),0)),0)</f>
        <v>0</v>
      </c>
      <c r="BD724" s="3">
        <f ca="1">IFERROR(INDEX(INDIRECT("day_wise_sales_data!$B$2:$BZ$599"),MATCH(resource!$CC724,day_wise_sales_data!$A$2:$A$500,0),MATCH(resource!BD$2,INDIRECT("day_wise_sales_data!$B$1:$BZ$1"),0)),0)</f>
        <v>0</v>
      </c>
      <c r="BE724" s="3">
        <f ca="1">IFERROR(INDEX(INDIRECT("day_wise_sales_data!$B$2:$BZ$599"),MATCH(resource!$CC724,day_wise_sales_data!$A$2:$A$500,0),MATCH(resource!BE$2,INDIRECT("day_wise_sales_data!$B$1:$BZ$1"),0)),0)</f>
        <v>0</v>
      </c>
      <c r="BF724" s="3">
        <f ca="1">IFERROR(INDEX(INDIRECT("day_wise_sales_data!$B$2:$BZ$599"),MATCH(resource!$CC724,day_wise_sales_data!$A$2:$A$500,0),MATCH(resource!BF$2,INDIRECT("day_wise_sales_data!$B$1:$BZ$1"),0)),0)</f>
        <v>0</v>
      </c>
      <c r="BG724" s="3">
        <f ca="1">IFERROR(INDEX(INDIRECT("day_wise_sales_data!$B$2:$BZ$599"),MATCH(resource!$CC724,day_wise_sales_data!$A$2:$A$500,0),MATCH(resource!BG$2,INDIRECT("day_wise_sales_data!$B$1:$BZ$1"),0)),0)</f>
        <v>0</v>
      </c>
      <c r="BH724" s="3">
        <f ca="1">IFERROR(INDEX(INDIRECT("day_wise_sales_data!$B$2:$BZ$599"),MATCH(resource!$CC724,day_wise_sales_data!$A$2:$A$500,0),MATCH(resource!BH$2,INDIRECT("day_wise_sales_data!$B$1:$BZ$1"),0)),0)</f>
        <v>0</v>
      </c>
      <c r="BI724" s="3">
        <f ca="1">IFERROR(INDEX(INDIRECT("day_wise_sales_data!$B$2:$BZ$599"),MATCH(resource!$CC724,day_wise_sales_data!$A$2:$A$500,0),MATCH(resource!BI$2,INDIRECT("day_wise_sales_data!$B$1:$BZ$1"),0)),0)</f>
        <v>0</v>
      </c>
      <c r="BJ724" s="3">
        <f ca="1">IFERROR(INDEX(INDIRECT("day_wise_sales_data!$B$2:$BZ$599"),MATCH(resource!$CC724,day_wise_sales_data!$A$2:$A$500,0),MATCH(resource!BJ$2,INDIRECT("day_wise_sales_data!$B$1:$BZ$1"),0)),0)</f>
        <v>0</v>
      </c>
      <c r="BK724" s="3">
        <f ca="1">IFERROR(INDEX(INDIRECT("day_wise_sales_data!$B$2:$BZ$599"),MATCH(resource!$CC724,day_wise_sales_data!$A$2:$A$500,0),MATCH(resource!BK$2,INDIRECT("day_wise_sales_data!$B$1:$BZ$1"),0)),0)</f>
        <v>0</v>
      </c>
      <c r="BL724" s="3">
        <f ca="1">IFERROR(INDEX(INDIRECT("day_wise_sales_data!$B$2:$BZ$599"),MATCH(resource!$CC724,day_wise_sales_data!$A$2:$A$500,0),MATCH(resource!BL$2,INDIRECT("day_wise_sales_data!$B$1:$BZ$1"),0)),0)</f>
        <v>0</v>
      </c>
      <c r="BM724" s="3">
        <f ca="1">IFERROR(INDEX(INDIRECT("day_wise_sales_data!$B$2:$BZ$599"),MATCH(resource!$CC724,day_wise_sales_data!$A$2:$A$500,0),MATCH(resource!BM$2,INDIRECT("day_wise_sales_data!$B$1:$BZ$1"),0)),0)</f>
        <v>0</v>
      </c>
      <c r="BN724" s="3">
        <f ca="1">IFERROR(INDEX(INDIRECT("day_wise_sales_data!$B$2:$BZ$599"),MATCH(resource!$CC724,day_wise_sales_data!$A$2:$A$500,0),MATCH(resource!BN$2,INDIRECT("day_wise_sales_data!$B$1:$BZ$1"),0)),0)</f>
        <v>0</v>
      </c>
      <c r="BO724" s="3">
        <f ca="1">IFERROR(INDEX(INDIRECT("day_wise_sales_data!$B$2:$BZ$599"),MATCH(resource!$CC724,day_wise_sales_data!$A$2:$A$500,0),MATCH(resource!BO$2,INDIRECT("day_wise_sales_data!$B$1:$BZ$1"),0)),0)</f>
        <v>0</v>
      </c>
      <c r="BP724" s="3">
        <f ca="1">IFERROR(INDEX(INDIRECT("day_wise_sales_data!$B$2:$BZ$599"),MATCH(resource!$CC724,day_wise_sales_data!$A$2:$A$500,0),MATCH(resource!BP$2,INDIRECT("day_wise_sales_data!$B$1:$BZ$1"),0)),0)</f>
        <v>0</v>
      </c>
      <c r="BQ724" s="3">
        <f ca="1">IFERROR(INDEX(INDIRECT("day_wise_sales_data!$B$2:$BZ$599"),MATCH(resource!$CC724,day_wise_sales_data!$A$2:$A$500,0),MATCH(resource!BQ$2,INDIRECT("day_wise_sales_data!$B$1:$BZ$1"),0)),0)</f>
        <v>0</v>
      </c>
      <c r="BR724" s="3">
        <f ca="1">IFERROR(INDEX(INDIRECT("day_wise_sales_data!$B$2:$BZ$599"),MATCH(resource!$CC724,day_wise_sales_data!$A$2:$A$500,0),MATCH(resource!BR$2,INDIRECT("day_wise_sales_data!$B$1:$BZ$1"),0)),0)</f>
        <v>0</v>
      </c>
      <c r="BS724" s="3">
        <f ca="1">IFERROR(INDEX(INDIRECT("day_wise_sales_data!$B$2:$BZ$599"),MATCH(resource!$CC724,day_wise_sales_data!$A$2:$A$500,0),MATCH(resource!BS$2,INDIRECT("day_wise_sales_data!$B$1:$BZ$1"),0)),0)</f>
        <v>0</v>
      </c>
      <c r="BT724" s="3">
        <f ca="1">IFERROR(INDEX(INDIRECT("day_wise_sales_data!$B$2:$BZ$599"),MATCH(resource!$CC724,day_wise_sales_data!$A$2:$A$500,0),MATCH(resource!BT$2,INDIRECT("day_wise_sales_data!$B$1:$BZ$1"),0)),0)</f>
        <v>0</v>
      </c>
      <c r="BU724" s="3">
        <f ca="1">IFERROR(INDEX(INDIRECT("day_wise_sales_data!$B$2:$BZ$599"),MATCH(resource!$CC724,day_wise_sales_data!$A$2:$A$500,0),MATCH(resource!BU$2,INDIRECT("day_wise_sales_data!$B$1:$BZ$1"),0)),0)</f>
        <v>0</v>
      </c>
      <c r="BV724" s="3">
        <f ca="1">IFERROR(INDEX(INDIRECT("day_wise_sales_data!$B$2:$BZ$599"),MATCH(resource!$CC724,day_wise_sales_data!$A$2:$A$500,0),MATCH(resource!BV$2,INDIRECT("day_wise_sales_data!$B$1:$BZ$1"),0)),0)</f>
        <v>0</v>
      </c>
      <c r="BW724" s="3">
        <f ca="1">IFERROR(INDEX(INDIRECT("day_wise_sales_data!$B$2:$BZ$599"),MATCH(resource!$CC724,day_wise_sales_data!$A$2:$A$500,0),MATCH(resource!BW$2,INDIRECT("day_wise_sales_data!$B$1:$BZ$1"),0)),0)</f>
        <v>0</v>
      </c>
      <c r="BX724" s="3">
        <f ca="1">IFERROR(INDEX(INDIRECT("day_wise_sales_data!$B$2:$BZ$599"),MATCH(resource!$CC724,day_wise_sales_data!$A$2:$A$500,0),MATCH(resource!BX$2,INDIRECT("day_wise_sales_data!$B$1:$BZ$1"),0)),0)</f>
        <v>0</v>
      </c>
      <c r="BY724" s="3">
        <f ca="1">IFERROR(INDEX(INDIRECT("day_wise_sales_data!$B$2:$BZ$599"),MATCH(resource!$CC724,day_wise_sales_data!$A$2:$A$500,0),MATCH(resource!BY$2,INDIRECT("day_wise_sales_data!$B$1:$BZ$1"),0)),0)</f>
        <v>0</v>
      </c>
      <c r="BZ724" s="3">
        <f ca="1">IFERROR(INDEX(INDIRECT("day_wise_sales_data!$B$2:$BZ$599"),MATCH(resource!$CC724,day_wise_sales_data!$A$2:$A$500,0),MATCH(resource!BZ$2,INDIRECT("day_wise_sales_data!$B$1:$BZ$1"),0)),0)</f>
        <v>0</v>
      </c>
      <c r="CA724" s="3">
        <f ca="1">IFERROR(INDEX(INDIRECT("day_wise_sales_data!$B$2:$BZ$599"),MATCH(resource!$CC724,day_wise_sales_data!$A$2:$A$500,0),MATCH(resource!CA$2,INDIRECT("day_wise_sales_data!$B$1:$BZ$1"),0)),0)</f>
        <v>0</v>
      </c>
      <c r="CC724" s="4">
        <f>sales_data!H723</f>
        <v>0</v>
      </c>
      <c r="CD724" s="1">
        <v>722</v>
      </c>
      <c r="CE724" s="1" t="str">
        <f>IF(AQ724=report!$AQ$3,resource!CD724,"")</f>
        <v/>
      </c>
      <c r="CF724" s="5" t="str">
        <f>IFERROR(SMALL($CE$3:$CE$1001,ROWS($CE$3:CE724)),"")</f>
        <v/>
      </c>
      <c r="CH724">
        <f>IFERROR(VLOOKUP($CC724,data_pull!$E$22:$G$700,2,0),0)</f>
        <v>0</v>
      </c>
      <c r="DK724" s="3" t="str">
        <f>IFERROR(INDEX(COD_SALES!$B$5:$Z$500,MATCH(resource!$CC724,COD_SALES!$A$5:$A$500,0),MATCH(resource!DK$2,COD_SALES!$B$4:$Z$4,0)),"")</f>
        <v/>
      </c>
      <c r="DL724" s="3" t="str">
        <f>IFERROR(INDEX(COD_SALES!$B$5:$Z$500,MATCH(resource!$CC724,COD_SALES!$A$5:$A$500,0),MATCH(resource!DL$2,COD_SALES!$B$4:$Z$4,0)),"")</f>
        <v/>
      </c>
      <c r="DM724" s="3" t="str">
        <f>IFERROR(INDEX(COD_SALES!$B$5:$Z$500,MATCH(resource!$CC724,COD_SALES!$A$5:$A$500,0),MATCH(resource!DM$2,COD_SALES!$B$4:$Z$4,0)),"")</f>
        <v/>
      </c>
      <c r="DN724" s="3" t="str">
        <f>IFERROR(INDEX(COD_SALES!$B$5:$Z$500,MATCH(resource!$CC724,COD_SALES!$A$5:$A$500,0),MATCH(resource!DN$2,COD_SALES!$B$4:$Z$4,0)),"")</f>
        <v/>
      </c>
      <c r="DO724" s="3" t="str">
        <f>IFERROR(INDEX(COD_SALES!$B$5:$Z$500,MATCH(resource!$CC724,COD_SALES!$A$5:$A$500,0),MATCH(resource!DO$2,COD_SALES!$B$4:$Z$4,0)),"")</f>
        <v/>
      </c>
      <c r="DP724" s="3" t="str">
        <f>IFERROR(INDEX(COD_SALES!$B$5:$Z$500,MATCH(resource!$CC724,COD_SALES!$A$5:$A$500,0),MATCH(resource!DP$2,COD_SALES!$B$4:$Z$4,0)),"")</f>
        <v/>
      </c>
      <c r="DQ724" s="3" t="str">
        <f>IFERROR(INDEX(COD_SALES!$B$5:$Z$500,MATCH(resource!$CC724,COD_SALES!$A$5:$A$500,0),MATCH(resource!DQ$2,COD_SALES!$B$4:$Z$4,0)),"")</f>
        <v/>
      </c>
      <c r="DR724" s="3" t="str">
        <f>IFERROR(INDEX(COD_SALES!$B$5:$Z$500,MATCH(resource!$CC724,COD_SALES!$A$5:$A$500,0),MATCH(resource!DR$2,COD_SALES!$B$4:$Z$4,0)),"")</f>
        <v/>
      </c>
      <c r="DS724" s="3" t="str">
        <f>IFERROR(INDEX(COD_SALES!$B$5:$Z$500,MATCH(resource!$CC724,COD_SALES!$A$5:$A$500,0),MATCH(resource!DS$2,COD_SALES!$B$4:$Z$4,0)),"")</f>
        <v/>
      </c>
      <c r="DT724" s="3" t="str">
        <f>IFERROR(INDEX(COD_SALES!$B$5:$Z$500,MATCH(resource!$CC724,COD_SALES!$A$5:$A$500,0),MATCH(resource!DT$2,COD_SALES!$B$4:$Z$4,0)),"")</f>
        <v/>
      </c>
      <c r="DU724" s="3" t="str">
        <f>IFERROR(INDEX(COD_SALES!$B$5:$Z$500,MATCH(resource!$CC724,COD_SALES!$A$5:$A$500,0),MATCH(resource!DU$2,COD_SALES!$B$4:$Z$4,0)),"")</f>
        <v/>
      </c>
      <c r="DV724" s="3" t="str">
        <f>IFERROR(INDEX(COD_SALES!$B$5:$Z$500,MATCH(resource!$CC724,COD_SALES!$A$5:$A$500,0),MATCH(resource!DV$2,COD_SALES!$B$4:$Z$4,0)),"")</f>
        <v/>
      </c>
      <c r="DW724" s="3" t="str">
        <f>IFERROR(INDEX(COD_SALES!$B$5:$Z$500,MATCH(resource!$CC724,COD_SALES!$A$5:$A$500,0),MATCH(resource!DW$2,COD_SALES!$B$4:$Z$4,0)),"")</f>
        <v/>
      </c>
      <c r="DX724" s="3" t="str">
        <f>IFERROR(INDEX(COD_SALES!$B$5:$Z$500,MATCH(resource!$CC724,COD_SALES!$A$5:$A$500,0),MATCH(resource!DX$2,COD_SALES!$B$4:$Z$4,0)),"")</f>
        <v/>
      </c>
      <c r="DY724" s="3" t="str">
        <f>IFERROR(INDEX(COD_SALES!$B$5:$Z$500,MATCH(resource!$CC724,COD_SALES!$A$5:$A$500,0),MATCH(resource!DY$2,COD_SALES!$B$4:$Z$4,0)),"")</f>
        <v/>
      </c>
      <c r="DZ724" s="3" t="str">
        <f>IFERROR(INDEX(COD_SALES!$B$5:$Z$500,MATCH(resource!$CC724,COD_SALES!$A$5:$A$500,0),MATCH(resource!DZ$2,COD_SALES!$B$4:$Z$4,0)),"")</f>
        <v/>
      </c>
      <c r="EA724" s="3" t="str">
        <f>IFERROR(INDEX(COD_SALES!$B$5:$Z$500,MATCH(resource!$CC724,COD_SALES!$A$5:$A$500,0),MATCH(resource!EA$2,COD_SALES!$B$4:$Z$4,0)),"")</f>
        <v/>
      </c>
      <c r="EB724" s="3">
        <f t="shared" si="138"/>
        <v>0</v>
      </c>
      <c r="EW724" s="3">
        <f>IFERROR(VLOOKUP(CC724,data_pull!$AO$25:$AR$546,2,0),0)</f>
        <v>0</v>
      </c>
      <c r="EX724" s="1">
        <f>IFERROR(VLOOKUP(CC724,data_pull!$AO$25:$AR$546,4,0),0)</f>
        <v>0</v>
      </c>
    </row>
    <row r="725" spans="13:154" x14ac:dyDescent="0.25"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4">
        <f>sales_data!B724</f>
        <v>0</v>
      </c>
      <c r="AR725" s="4">
        <f>sales_data!C724</f>
        <v>0</v>
      </c>
      <c r="AS725" s="5" t="str">
        <f t="shared" si="137"/>
        <v/>
      </c>
      <c r="AT725" s="4">
        <f>sales_data!I724</f>
        <v>0</v>
      </c>
      <c r="AU725" s="4">
        <f>sales_data!W724</f>
        <v>0</v>
      </c>
      <c r="AV725" s="1">
        <f>sales_data!N724</f>
        <v>0</v>
      </c>
      <c r="AW725" s="1">
        <f>sales_data!P724</f>
        <v>0</v>
      </c>
      <c r="AX725" s="3">
        <f ca="1">IFERROR(INDEX(INDIRECT("day_wise_sales_data!$B$2:$BZ$599"),MATCH(resource!$CC725,day_wise_sales_data!$A$2:$A$500,0),MATCH(resource!AX$2,INDIRECT("day_wise_sales_data!$B$1:$BZ$1"),0)),0)</f>
        <v>0</v>
      </c>
      <c r="AY725" s="3">
        <f ca="1">IFERROR(INDEX(INDIRECT("day_wise_sales_data!$B$2:$BZ$599"),MATCH(resource!$CC725,day_wise_sales_data!$A$2:$A$500,0),MATCH(resource!AY$2,INDIRECT("day_wise_sales_data!$B$1:$BZ$1"),0)),0)</f>
        <v>0</v>
      </c>
      <c r="AZ725" s="3">
        <f ca="1">IFERROR(INDEX(INDIRECT("day_wise_sales_data!$B$2:$BZ$599"),MATCH(resource!$CC725,day_wise_sales_data!$A$2:$A$500,0),MATCH(resource!AZ$2,INDIRECT("day_wise_sales_data!$B$1:$BZ$1"),0)),0)</f>
        <v>0</v>
      </c>
      <c r="BA725" s="3">
        <f ca="1">IFERROR(INDEX(INDIRECT("day_wise_sales_data!$B$2:$BZ$599"),MATCH(resource!$CC725,day_wise_sales_data!$A$2:$A$500,0),MATCH(resource!BA$2,INDIRECT("day_wise_sales_data!$B$1:$BZ$1"),0)),0)</f>
        <v>0</v>
      </c>
      <c r="BB725" s="3">
        <f ca="1">IFERROR(INDEX(INDIRECT("day_wise_sales_data!$B$2:$BZ$599"),MATCH(resource!$CC725,day_wise_sales_data!$A$2:$A$500,0),MATCH(resource!BB$2,INDIRECT("day_wise_sales_data!$B$1:$BZ$1"),0)),0)</f>
        <v>0</v>
      </c>
      <c r="BC725" s="3">
        <f ca="1">IFERROR(INDEX(INDIRECT("day_wise_sales_data!$B$2:$BZ$599"),MATCH(resource!$CC725,day_wise_sales_data!$A$2:$A$500,0),MATCH(resource!BC$2,INDIRECT("day_wise_sales_data!$B$1:$BZ$1"),0)),0)</f>
        <v>0</v>
      </c>
      <c r="BD725" s="3">
        <f ca="1">IFERROR(INDEX(INDIRECT("day_wise_sales_data!$B$2:$BZ$599"),MATCH(resource!$CC725,day_wise_sales_data!$A$2:$A$500,0),MATCH(resource!BD$2,INDIRECT("day_wise_sales_data!$B$1:$BZ$1"),0)),0)</f>
        <v>0</v>
      </c>
      <c r="BE725" s="3">
        <f ca="1">IFERROR(INDEX(INDIRECT("day_wise_sales_data!$B$2:$BZ$599"),MATCH(resource!$CC725,day_wise_sales_data!$A$2:$A$500,0),MATCH(resource!BE$2,INDIRECT("day_wise_sales_data!$B$1:$BZ$1"),0)),0)</f>
        <v>0</v>
      </c>
      <c r="BF725" s="3">
        <f ca="1">IFERROR(INDEX(INDIRECT("day_wise_sales_data!$B$2:$BZ$599"),MATCH(resource!$CC725,day_wise_sales_data!$A$2:$A$500,0),MATCH(resource!BF$2,INDIRECT("day_wise_sales_data!$B$1:$BZ$1"),0)),0)</f>
        <v>0</v>
      </c>
      <c r="BG725" s="3">
        <f ca="1">IFERROR(INDEX(INDIRECT("day_wise_sales_data!$B$2:$BZ$599"),MATCH(resource!$CC725,day_wise_sales_data!$A$2:$A$500,0),MATCH(resource!BG$2,INDIRECT("day_wise_sales_data!$B$1:$BZ$1"),0)),0)</f>
        <v>0</v>
      </c>
      <c r="BH725" s="3">
        <f ca="1">IFERROR(INDEX(INDIRECT("day_wise_sales_data!$B$2:$BZ$599"),MATCH(resource!$CC725,day_wise_sales_data!$A$2:$A$500,0),MATCH(resource!BH$2,INDIRECT("day_wise_sales_data!$B$1:$BZ$1"),0)),0)</f>
        <v>0</v>
      </c>
      <c r="BI725" s="3">
        <f ca="1">IFERROR(INDEX(INDIRECT("day_wise_sales_data!$B$2:$BZ$599"),MATCH(resource!$CC725,day_wise_sales_data!$A$2:$A$500,0),MATCH(resource!BI$2,INDIRECT("day_wise_sales_data!$B$1:$BZ$1"),0)),0)</f>
        <v>0</v>
      </c>
      <c r="BJ725" s="3">
        <f ca="1">IFERROR(INDEX(INDIRECT("day_wise_sales_data!$B$2:$BZ$599"),MATCH(resource!$CC725,day_wise_sales_data!$A$2:$A$500,0),MATCH(resource!BJ$2,INDIRECT("day_wise_sales_data!$B$1:$BZ$1"),0)),0)</f>
        <v>0</v>
      </c>
      <c r="BK725" s="3">
        <f ca="1">IFERROR(INDEX(INDIRECT("day_wise_sales_data!$B$2:$BZ$599"),MATCH(resource!$CC725,day_wise_sales_data!$A$2:$A$500,0),MATCH(resource!BK$2,INDIRECT("day_wise_sales_data!$B$1:$BZ$1"),0)),0)</f>
        <v>0</v>
      </c>
      <c r="BL725" s="3">
        <f ca="1">IFERROR(INDEX(INDIRECT("day_wise_sales_data!$B$2:$BZ$599"),MATCH(resource!$CC725,day_wise_sales_data!$A$2:$A$500,0),MATCH(resource!BL$2,INDIRECT("day_wise_sales_data!$B$1:$BZ$1"),0)),0)</f>
        <v>0</v>
      </c>
      <c r="BM725" s="3">
        <f ca="1">IFERROR(INDEX(INDIRECT("day_wise_sales_data!$B$2:$BZ$599"),MATCH(resource!$CC725,day_wise_sales_data!$A$2:$A$500,0),MATCH(resource!BM$2,INDIRECT("day_wise_sales_data!$B$1:$BZ$1"),0)),0)</f>
        <v>0</v>
      </c>
      <c r="BN725" s="3">
        <f ca="1">IFERROR(INDEX(INDIRECT("day_wise_sales_data!$B$2:$BZ$599"),MATCH(resource!$CC725,day_wise_sales_data!$A$2:$A$500,0),MATCH(resource!BN$2,INDIRECT("day_wise_sales_data!$B$1:$BZ$1"),0)),0)</f>
        <v>0</v>
      </c>
      <c r="BO725" s="3">
        <f ca="1">IFERROR(INDEX(INDIRECT("day_wise_sales_data!$B$2:$BZ$599"),MATCH(resource!$CC725,day_wise_sales_data!$A$2:$A$500,0),MATCH(resource!BO$2,INDIRECT("day_wise_sales_data!$B$1:$BZ$1"),0)),0)</f>
        <v>0</v>
      </c>
      <c r="BP725" s="3">
        <f ca="1">IFERROR(INDEX(INDIRECT("day_wise_sales_data!$B$2:$BZ$599"),MATCH(resource!$CC725,day_wise_sales_data!$A$2:$A$500,0),MATCH(resource!BP$2,INDIRECT("day_wise_sales_data!$B$1:$BZ$1"),0)),0)</f>
        <v>0</v>
      </c>
      <c r="BQ725" s="3">
        <f ca="1">IFERROR(INDEX(INDIRECT("day_wise_sales_data!$B$2:$BZ$599"),MATCH(resource!$CC725,day_wise_sales_data!$A$2:$A$500,0),MATCH(resource!BQ$2,INDIRECT("day_wise_sales_data!$B$1:$BZ$1"),0)),0)</f>
        <v>0</v>
      </c>
      <c r="BR725" s="3">
        <f ca="1">IFERROR(INDEX(INDIRECT("day_wise_sales_data!$B$2:$BZ$599"),MATCH(resource!$CC725,day_wise_sales_data!$A$2:$A$500,0),MATCH(resource!BR$2,INDIRECT("day_wise_sales_data!$B$1:$BZ$1"),0)),0)</f>
        <v>0</v>
      </c>
      <c r="BS725" s="3">
        <f ca="1">IFERROR(INDEX(INDIRECT("day_wise_sales_data!$B$2:$BZ$599"),MATCH(resource!$CC725,day_wise_sales_data!$A$2:$A$500,0),MATCH(resource!BS$2,INDIRECT("day_wise_sales_data!$B$1:$BZ$1"),0)),0)</f>
        <v>0</v>
      </c>
      <c r="BT725" s="3">
        <f ca="1">IFERROR(INDEX(INDIRECT("day_wise_sales_data!$B$2:$BZ$599"),MATCH(resource!$CC725,day_wise_sales_data!$A$2:$A$500,0),MATCH(resource!BT$2,INDIRECT("day_wise_sales_data!$B$1:$BZ$1"),0)),0)</f>
        <v>0</v>
      </c>
      <c r="BU725" s="3">
        <f ca="1">IFERROR(INDEX(INDIRECT("day_wise_sales_data!$B$2:$BZ$599"),MATCH(resource!$CC725,day_wise_sales_data!$A$2:$A$500,0),MATCH(resource!BU$2,INDIRECT("day_wise_sales_data!$B$1:$BZ$1"),0)),0)</f>
        <v>0</v>
      </c>
      <c r="BV725" s="3">
        <f ca="1">IFERROR(INDEX(INDIRECT("day_wise_sales_data!$B$2:$BZ$599"),MATCH(resource!$CC725,day_wise_sales_data!$A$2:$A$500,0),MATCH(resource!BV$2,INDIRECT("day_wise_sales_data!$B$1:$BZ$1"),0)),0)</f>
        <v>0</v>
      </c>
      <c r="BW725" s="3">
        <f ca="1">IFERROR(INDEX(INDIRECT("day_wise_sales_data!$B$2:$BZ$599"),MATCH(resource!$CC725,day_wise_sales_data!$A$2:$A$500,0),MATCH(resource!BW$2,INDIRECT("day_wise_sales_data!$B$1:$BZ$1"),0)),0)</f>
        <v>0</v>
      </c>
      <c r="BX725" s="3">
        <f ca="1">IFERROR(INDEX(INDIRECT("day_wise_sales_data!$B$2:$BZ$599"),MATCH(resource!$CC725,day_wise_sales_data!$A$2:$A$500,0),MATCH(resource!BX$2,INDIRECT("day_wise_sales_data!$B$1:$BZ$1"),0)),0)</f>
        <v>0</v>
      </c>
      <c r="BY725" s="3">
        <f ca="1">IFERROR(INDEX(INDIRECT("day_wise_sales_data!$B$2:$BZ$599"),MATCH(resource!$CC725,day_wise_sales_data!$A$2:$A$500,0),MATCH(resource!BY$2,INDIRECT("day_wise_sales_data!$B$1:$BZ$1"),0)),0)</f>
        <v>0</v>
      </c>
      <c r="BZ725" s="3">
        <f ca="1">IFERROR(INDEX(INDIRECT("day_wise_sales_data!$B$2:$BZ$599"),MATCH(resource!$CC725,day_wise_sales_data!$A$2:$A$500,0),MATCH(resource!BZ$2,INDIRECT("day_wise_sales_data!$B$1:$BZ$1"),0)),0)</f>
        <v>0</v>
      </c>
      <c r="CA725" s="3">
        <f ca="1">IFERROR(INDEX(INDIRECT("day_wise_sales_data!$B$2:$BZ$599"),MATCH(resource!$CC725,day_wise_sales_data!$A$2:$A$500,0),MATCH(resource!CA$2,INDIRECT("day_wise_sales_data!$B$1:$BZ$1"),0)),0)</f>
        <v>0</v>
      </c>
      <c r="CC725" s="4">
        <f>sales_data!H724</f>
        <v>0</v>
      </c>
      <c r="CD725" s="1">
        <v>723</v>
      </c>
      <c r="CE725" s="1" t="str">
        <f>IF(AQ725=report!$AQ$3,resource!CD725,"")</f>
        <v/>
      </c>
      <c r="CF725" s="5" t="str">
        <f>IFERROR(SMALL($CE$3:$CE$1001,ROWS($CE$3:CE725)),"")</f>
        <v/>
      </c>
      <c r="CH725">
        <f>IFERROR(VLOOKUP($CC725,data_pull!$E$22:$G$700,2,0),0)</f>
        <v>0</v>
      </c>
      <c r="DK725" s="3" t="str">
        <f>IFERROR(INDEX(COD_SALES!$B$5:$Z$500,MATCH(resource!$CC725,COD_SALES!$A$5:$A$500,0),MATCH(resource!DK$2,COD_SALES!$B$4:$Z$4,0)),"")</f>
        <v/>
      </c>
      <c r="DL725" s="3" t="str">
        <f>IFERROR(INDEX(COD_SALES!$B$5:$Z$500,MATCH(resource!$CC725,COD_SALES!$A$5:$A$500,0),MATCH(resource!DL$2,COD_SALES!$B$4:$Z$4,0)),"")</f>
        <v/>
      </c>
      <c r="DM725" s="3" t="str">
        <f>IFERROR(INDEX(COD_SALES!$B$5:$Z$500,MATCH(resource!$CC725,COD_SALES!$A$5:$A$500,0),MATCH(resource!DM$2,COD_SALES!$B$4:$Z$4,0)),"")</f>
        <v/>
      </c>
      <c r="DN725" s="3" t="str">
        <f>IFERROR(INDEX(COD_SALES!$B$5:$Z$500,MATCH(resource!$CC725,COD_SALES!$A$5:$A$500,0),MATCH(resource!DN$2,COD_SALES!$B$4:$Z$4,0)),"")</f>
        <v/>
      </c>
      <c r="DO725" s="3" t="str">
        <f>IFERROR(INDEX(COD_SALES!$B$5:$Z$500,MATCH(resource!$CC725,COD_SALES!$A$5:$A$500,0),MATCH(resource!DO$2,COD_SALES!$B$4:$Z$4,0)),"")</f>
        <v/>
      </c>
      <c r="DP725" s="3" t="str">
        <f>IFERROR(INDEX(COD_SALES!$B$5:$Z$500,MATCH(resource!$CC725,COD_SALES!$A$5:$A$500,0),MATCH(resource!DP$2,COD_SALES!$B$4:$Z$4,0)),"")</f>
        <v/>
      </c>
      <c r="DQ725" s="3" t="str">
        <f>IFERROR(INDEX(COD_SALES!$B$5:$Z$500,MATCH(resource!$CC725,COD_SALES!$A$5:$A$500,0),MATCH(resource!DQ$2,COD_SALES!$B$4:$Z$4,0)),"")</f>
        <v/>
      </c>
      <c r="DR725" s="3" t="str">
        <f>IFERROR(INDEX(COD_SALES!$B$5:$Z$500,MATCH(resource!$CC725,COD_SALES!$A$5:$A$500,0),MATCH(resource!DR$2,COD_SALES!$B$4:$Z$4,0)),"")</f>
        <v/>
      </c>
      <c r="DS725" s="3" t="str">
        <f>IFERROR(INDEX(COD_SALES!$B$5:$Z$500,MATCH(resource!$CC725,COD_SALES!$A$5:$A$500,0),MATCH(resource!DS$2,COD_SALES!$B$4:$Z$4,0)),"")</f>
        <v/>
      </c>
      <c r="DT725" s="3" t="str">
        <f>IFERROR(INDEX(COD_SALES!$B$5:$Z$500,MATCH(resource!$CC725,COD_SALES!$A$5:$A$500,0),MATCH(resource!DT$2,COD_SALES!$B$4:$Z$4,0)),"")</f>
        <v/>
      </c>
      <c r="DU725" s="3" t="str">
        <f>IFERROR(INDEX(COD_SALES!$B$5:$Z$500,MATCH(resource!$CC725,COD_SALES!$A$5:$A$500,0),MATCH(resource!DU$2,COD_SALES!$B$4:$Z$4,0)),"")</f>
        <v/>
      </c>
      <c r="DV725" s="3" t="str">
        <f>IFERROR(INDEX(COD_SALES!$B$5:$Z$500,MATCH(resource!$CC725,COD_SALES!$A$5:$A$500,0),MATCH(resource!DV$2,COD_SALES!$B$4:$Z$4,0)),"")</f>
        <v/>
      </c>
      <c r="DW725" s="3" t="str">
        <f>IFERROR(INDEX(COD_SALES!$B$5:$Z$500,MATCH(resource!$CC725,COD_SALES!$A$5:$A$500,0),MATCH(resource!DW$2,COD_SALES!$B$4:$Z$4,0)),"")</f>
        <v/>
      </c>
      <c r="DX725" s="3" t="str">
        <f>IFERROR(INDEX(COD_SALES!$B$5:$Z$500,MATCH(resource!$CC725,COD_SALES!$A$5:$A$500,0),MATCH(resource!DX$2,COD_SALES!$B$4:$Z$4,0)),"")</f>
        <v/>
      </c>
      <c r="DY725" s="3" t="str">
        <f>IFERROR(INDEX(COD_SALES!$B$5:$Z$500,MATCH(resource!$CC725,COD_SALES!$A$5:$A$500,0),MATCH(resource!DY$2,COD_SALES!$B$4:$Z$4,0)),"")</f>
        <v/>
      </c>
      <c r="DZ725" s="3" t="str">
        <f>IFERROR(INDEX(COD_SALES!$B$5:$Z$500,MATCH(resource!$CC725,COD_SALES!$A$5:$A$500,0),MATCH(resource!DZ$2,COD_SALES!$B$4:$Z$4,0)),"")</f>
        <v/>
      </c>
      <c r="EA725" s="3" t="str">
        <f>IFERROR(INDEX(COD_SALES!$B$5:$Z$500,MATCH(resource!$CC725,COD_SALES!$A$5:$A$500,0),MATCH(resource!EA$2,COD_SALES!$B$4:$Z$4,0)),"")</f>
        <v/>
      </c>
      <c r="EB725" s="3">
        <f t="shared" si="138"/>
        <v>0</v>
      </c>
      <c r="EW725" s="3">
        <f>IFERROR(VLOOKUP(CC725,data_pull!$AO$25:$AR$546,2,0),0)</f>
        <v>0</v>
      </c>
      <c r="EX725" s="1">
        <f>IFERROR(VLOOKUP(CC725,data_pull!$AO$25:$AR$546,4,0),0)</f>
        <v>0</v>
      </c>
    </row>
    <row r="726" spans="13:154" x14ac:dyDescent="0.25"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4">
        <f>sales_data!B725</f>
        <v>0</v>
      </c>
      <c r="AR726" s="4">
        <f>sales_data!C725</f>
        <v>0</v>
      </c>
      <c r="AS726" s="5" t="str">
        <f t="shared" si="137"/>
        <v/>
      </c>
      <c r="AT726" s="4">
        <f>sales_data!I725</f>
        <v>0</v>
      </c>
      <c r="AU726" s="4">
        <f>sales_data!W725</f>
        <v>0</v>
      </c>
      <c r="AV726" s="1">
        <f>sales_data!N725</f>
        <v>0</v>
      </c>
      <c r="AW726" s="1">
        <f>sales_data!P725</f>
        <v>0</v>
      </c>
      <c r="AX726" s="3">
        <f ca="1">IFERROR(INDEX(INDIRECT("day_wise_sales_data!$B$2:$BZ$599"),MATCH(resource!$CC726,day_wise_sales_data!$A$2:$A$500,0),MATCH(resource!AX$2,INDIRECT("day_wise_sales_data!$B$1:$BZ$1"),0)),0)</f>
        <v>0</v>
      </c>
      <c r="AY726" s="3">
        <f ca="1">IFERROR(INDEX(INDIRECT("day_wise_sales_data!$B$2:$BZ$599"),MATCH(resource!$CC726,day_wise_sales_data!$A$2:$A$500,0),MATCH(resource!AY$2,INDIRECT("day_wise_sales_data!$B$1:$BZ$1"),0)),0)</f>
        <v>0</v>
      </c>
      <c r="AZ726" s="3">
        <f ca="1">IFERROR(INDEX(INDIRECT("day_wise_sales_data!$B$2:$BZ$599"),MATCH(resource!$CC726,day_wise_sales_data!$A$2:$A$500,0),MATCH(resource!AZ$2,INDIRECT("day_wise_sales_data!$B$1:$BZ$1"),0)),0)</f>
        <v>0</v>
      </c>
      <c r="BA726" s="3">
        <f ca="1">IFERROR(INDEX(INDIRECT("day_wise_sales_data!$B$2:$BZ$599"),MATCH(resource!$CC726,day_wise_sales_data!$A$2:$A$500,0),MATCH(resource!BA$2,INDIRECT("day_wise_sales_data!$B$1:$BZ$1"),0)),0)</f>
        <v>0</v>
      </c>
      <c r="BB726" s="3">
        <f ca="1">IFERROR(INDEX(INDIRECT("day_wise_sales_data!$B$2:$BZ$599"),MATCH(resource!$CC726,day_wise_sales_data!$A$2:$A$500,0),MATCH(resource!BB$2,INDIRECT("day_wise_sales_data!$B$1:$BZ$1"),0)),0)</f>
        <v>0</v>
      </c>
      <c r="BC726" s="3">
        <f ca="1">IFERROR(INDEX(INDIRECT("day_wise_sales_data!$B$2:$BZ$599"),MATCH(resource!$CC726,day_wise_sales_data!$A$2:$A$500,0),MATCH(resource!BC$2,INDIRECT("day_wise_sales_data!$B$1:$BZ$1"),0)),0)</f>
        <v>0</v>
      </c>
      <c r="BD726" s="3">
        <f ca="1">IFERROR(INDEX(INDIRECT("day_wise_sales_data!$B$2:$BZ$599"),MATCH(resource!$CC726,day_wise_sales_data!$A$2:$A$500,0),MATCH(resource!BD$2,INDIRECT("day_wise_sales_data!$B$1:$BZ$1"),0)),0)</f>
        <v>0</v>
      </c>
      <c r="BE726" s="3">
        <f ca="1">IFERROR(INDEX(INDIRECT("day_wise_sales_data!$B$2:$BZ$599"),MATCH(resource!$CC726,day_wise_sales_data!$A$2:$A$500,0),MATCH(resource!BE$2,INDIRECT("day_wise_sales_data!$B$1:$BZ$1"),0)),0)</f>
        <v>0</v>
      </c>
      <c r="BF726" s="3">
        <f ca="1">IFERROR(INDEX(INDIRECT("day_wise_sales_data!$B$2:$BZ$599"),MATCH(resource!$CC726,day_wise_sales_data!$A$2:$A$500,0),MATCH(resource!BF$2,INDIRECT("day_wise_sales_data!$B$1:$BZ$1"),0)),0)</f>
        <v>0</v>
      </c>
      <c r="BG726" s="3">
        <f ca="1">IFERROR(INDEX(INDIRECT("day_wise_sales_data!$B$2:$BZ$599"),MATCH(resource!$CC726,day_wise_sales_data!$A$2:$A$500,0),MATCH(resource!BG$2,INDIRECT("day_wise_sales_data!$B$1:$BZ$1"),0)),0)</f>
        <v>0</v>
      </c>
      <c r="BH726" s="3">
        <f ca="1">IFERROR(INDEX(INDIRECT("day_wise_sales_data!$B$2:$BZ$599"),MATCH(resource!$CC726,day_wise_sales_data!$A$2:$A$500,0),MATCH(resource!BH$2,INDIRECT("day_wise_sales_data!$B$1:$BZ$1"),0)),0)</f>
        <v>0</v>
      </c>
      <c r="BI726" s="3">
        <f ca="1">IFERROR(INDEX(INDIRECT("day_wise_sales_data!$B$2:$BZ$599"),MATCH(resource!$CC726,day_wise_sales_data!$A$2:$A$500,0),MATCH(resource!BI$2,INDIRECT("day_wise_sales_data!$B$1:$BZ$1"),0)),0)</f>
        <v>0</v>
      </c>
      <c r="BJ726" s="3">
        <f ca="1">IFERROR(INDEX(INDIRECT("day_wise_sales_data!$B$2:$BZ$599"),MATCH(resource!$CC726,day_wise_sales_data!$A$2:$A$500,0),MATCH(resource!BJ$2,INDIRECT("day_wise_sales_data!$B$1:$BZ$1"),0)),0)</f>
        <v>0</v>
      </c>
      <c r="BK726" s="3">
        <f ca="1">IFERROR(INDEX(INDIRECT("day_wise_sales_data!$B$2:$BZ$599"),MATCH(resource!$CC726,day_wise_sales_data!$A$2:$A$500,0),MATCH(resource!BK$2,INDIRECT("day_wise_sales_data!$B$1:$BZ$1"),0)),0)</f>
        <v>0</v>
      </c>
      <c r="BL726" s="3">
        <f ca="1">IFERROR(INDEX(INDIRECT("day_wise_sales_data!$B$2:$BZ$599"),MATCH(resource!$CC726,day_wise_sales_data!$A$2:$A$500,0),MATCH(resource!BL$2,INDIRECT("day_wise_sales_data!$B$1:$BZ$1"),0)),0)</f>
        <v>0</v>
      </c>
      <c r="BM726" s="3">
        <f ca="1">IFERROR(INDEX(INDIRECT("day_wise_sales_data!$B$2:$BZ$599"),MATCH(resource!$CC726,day_wise_sales_data!$A$2:$A$500,0),MATCH(resource!BM$2,INDIRECT("day_wise_sales_data!$B$1:$BZ$1"),0)),0)</f>
        <v>0</v>
      </c>
      <c r="BN726" s="3">
        <f ca="1">IFERROR(INDEX(INDIRECT("day_wise_sales_data!$B$2:$BZ$599"),MATCH(resource!$CC726,day_wise_sales_data!$A$2:$A$500,0),MATCH(resource!BN$2,INDIRECT("day_wise_sales_data!$B$1:$BZ$1"),0)),0)</f>
        <v>0</v>
      </c>
      <c r="BO726" s="3">
        <f ca="1">IFERROR(INDEX(INDIRECT("day_wise_sales_data!$B$2:$BZ$599"),MATCH(resource!$CC726,day_wise_sales_data!$A$2:$A$500,0),MATCH(resource!BO$2,INDIRECT("day_wise_sales_data!$B$1:$BZ$1"),0)),0)</f>
        <v>0</v>
      </c>
      <c r="BP726" s="3">
        <f ca="1">IFERROR(INDEX(INDIRECT("day_wise_sales_data!$B$2:$BZ$599"),MATCH(resource!$CC726,day_wise_sales_data!$A$2:$A$500,0),MATCH(resource!BP$2,INDIRECT("day_wise_sales_data!$B$1:$BZ$1"),0)),0)</f>
        <v>0</v>
      </c>
      <c r="BQ726" s="3">
        <f ca="1">IFERROR(INDEX(INDIRECT("day_wise_sales_data!$B$2:$BZ$599"),MATCH(resource!$CC726,day_wise_sales_data!$A$2:$A$500,0),MATCH(resource!BQ$2,INDIRECT("day_wise_sales_data!$B$1:$BZ$1"),0)),0)</f>
        <v>0</v>
      </c>
      <c r="BR726" s="3">
        <f ca="1">IFERROR(INDEX(INDIRECT("day_wise_sales_data!$B$2:$BZ$599"),MATCH(resource!$CC726,day_wise_sales_data!$A$2:$A$500,0),MATCH(resource!BR$2,INDIRECT("day_wise_sales_data!$B$1:$BZ$1"),0)),0)</f>
        <v>0</v>
      </c>
      <c r="BS726" s="3">
        <f ca="1">IFERROR(INDEX(INDIRECT("day_wise_sales_data!$B$2:$BZ$599"),MATCH(resource!$CC726,day_wise_sales_data!$A$2:$A$500,0),MATCH(resource!BS$2,INDIRECT("day_wise_sales_data!$B$1:$BZ$1"),0)),0)</f>
        <v>0</v>
      </c>
      <c r="BT726" s="3">
        <f ca="1">IFERROR(INDEX(INDIRECT("day_wise_sales_data!$B$2:$BZ$599"),MATCH(resource!$CC726,day_wise_sales_data!$A$2:$A$500,0),MATCH(resource!BT$2,INDIRECT("day_wise_sales_data!$B$1:$BZ$1"),0)),0)</f>
        <v>0</v>
      </c>
      <c r="BU726" s="3">
        <f ca="1">IFERROR(INDEX(INDIRECT("day_wise_sales_data!$B$2:$BZ$599"),MATCH(resource!$CC726,day_wise_sales_data!$A$2:$A$500,0),MATCH(resource!BU$2,INDIRECT("day_wise_sales_data!$B$1:$BZ$1"),0)),0)</f>
        <v>0</v>
      </c>
      <c r="BV726" s="3">
        <f ca="1">IFERROR(INDEX(INDIRECT("day_wise_sales_data!$B$2:$BZ$599"),MATCH(resource!$CC726,day_wise_sales_data!$A$2:$A$500,0),MATCH(resource!BV$2,INDIRECT("day_wise_sales_data!$B$1:$BZ$1"),0)),0)</f>
        <v>0</v>
      </c>
      <c r="BW726" s="3">
        <f ca="1">IFERROR(INDEX(INDIRECT("day_wise_sales_data!$B$2:$BZ$599"),MATCH(resource!$CC726,day_wise_sales_data!$A$2:$A$500,0),MATCH(resource!BW$2,INDIRECT("day_wise_sales_data!$B$1:$BZ$1"),0)),0)</f>
        <v>0</v>
      </c>
      <c r="BX726" s="3">
        <f ca="1">IFERROR(INDEX(INDIRECT("day_wise_sales_data!$B$2:$BZ$599"),MATCH(resource!$CC726,day_wise_sales_data!$A$2:$A$500,0),MATCH(resource!BX$2,INDIRECT("day_wise_sales_data!$B$1:$BZ$1"),0)),0)</f>
        <v>0</v>
      </c>
      <c r="BY726" s="3">
        <f ca="1">IFERROR(INDEX(INDIRECT("day_wise_sales_data!$B$2:$BZ$599"),MATCH(resource!$CC726,day_wise_sales_data!$A$2:$A$500,0),MATCH(resource!BY$2,INDIRECT("day_wise_sales_data!$B$1:$BZ$1"),0)),0)</f>
        <v>0</v>
      </c>
      <c r="BZ726" s="3">
        <f ca="1">IFERROR(INDEX(INDIRECT("day_wise_sales_data!$B$2:$BZ$599"),MATCH(resource!$CC726,day_wise_sales_data!$A$2:$A$500,0),MATCH(resource!BZ$2,INDIRECT("day_wise_sales_data!$B$1:$BZ$1"),0)),0)</f>
        <v>0</v>
      </c>
      <c r="CA726" s="3">
        <f ca="1">IFERROR(INDEX(INDIRECT("day_wise_sales_data!$B$2:$BZ$599"),MATCH(resource!$CC726,day_wise_sales_data!$A$2:$A$500,0),MATCH(resource!CA$2,INDIRECT("day_wise_sales_data!$B$1:$BZ$1"),0)),0)</f>
        <v>0</v>
      </c>
      <c r="CC726" s="4">
        <f>sales_data!H725</f>
        <v>0</v>
      </c>
      <c r="CD726" s="1">
        <v>724</v>
      </c>
      <c r="CE726" s="1" t="str">
        <f>IF(AQ726=report!$AQ$3,resource!CD726,"")</f>
        <v/>
      </c>
      <c r="CF726" s="5" t="str">
        <f>IFERROR(SMALL($CE$3:$CE$1001,ROWS($CE$3:CE726)),"")</f>
        <v/>
      </c>
      <c r="CH726">
        <f>IFERROR(VLOOKUP($CC726,data_pull!$E$22:$G$700,2,0),0)</f>
        <v>0</v>
      </c>
      <c r="DK726" s="3" t="str">
        <f>IFERROR(INDEX(COD_SALES!$B$5:$Z$500,MATCH(resource!$CC726,COD_SALES!$A$5:$A$500,0),MATCH(resource!DK$2,COD_SALES!$B$4:$Z$4,0)),"")</f>
        <v/>
      </c>
      <c r="DL726" s="3" t="str">
        <f>IFERROR(INDEX(COD_SALES!$B$5:$Z$500,MATCH(resource!$CC726,COD_SALES!$A$5:$A$500,0),MATCH(resource!DL$2,COD_SALES!$B$4:$Z$4,0)),"")</f>
        <v/>
      </c>
      <c r="DM726" s="3" t="str">
        <f>IFERROR(INDEX(COD_SALES!$B$5:$Z$500,MATCH(resource!$CC726,COD_SALES!$A$5:$A$500,0),MATCH(resource!DM$2,COD_SALES!$B$4:$Z$4,0)),"")</f>
        <v/>
      </c>
      <c r="DN726" s="3" t="str">
        <f>IFERROR(INDEX(COD_SALES!$B$5:$Z$500,MATCH(resource!$CC726,COD_SALES!$A$5:$A$500,0),MATCH(resource!DN$2,COD_SALES!$B$4:$Z$4,0)),"")</f>
        <v/>
      </c>
      <c r="DO726" s="3" t="str">
        <f>IFERROR(INDEX(COD_SALES!$B$5:$Z$500,MATCH(resource!$CC726,COD_SALES!$A$5:$A$500,0),MATCH(resource!DO$2,COD_SALES!$B$4:$Z$4,0)),"")</f>
        <v/>
      </c>
      <c r="DP726" s="3" t="str">
        <f>IFERROR(INDEX(COD_SALES!$B$5:$Z$500,MATCH(resource!$CC726,COD_SALES!$A$5:$A$500,0),MATCH(resource!DP$2,COD_SALES!$B$4:$Z$4,0)),"")</f>
        <v/>
      </c>
      <c r="DQ726" s="3" t="str">
        <f>IFERROR(INDEX(COD_SALES!$B$5:$Z$500,MATCH(resource!$CC726,COD_SALES!$A$5:$A$500,0),MATCH(resource!DQ$2,COD_SALES!$B$4:$Z$4,0)),"")</f>
        <v/>
      </c>
      <c r="DR726" s="3" t="str">
        <f>IFERROR(INDEX(COD_SALES!$B$5:$Z$500,MATCH(resource!$CC726,COD_SALES!$A$5:$A$500,0),MATCH(resource!DR$2,COD_SALES!$B$4:$Z$4,0)),"")</f>
        <v/>
      </c>
      <c r="DS726" s="3" t="str">
        <f>IFERROR(INDEX(COD_SALES!$B$5:$Z$500,MATCH(resource!$CC726,COD_SALES!$A$5:$A$500,0),MATCH(resource!DS$2,COD_SALES!$B$4:$Z$4,0)),"")</f>
        <v/>
      </c>
      <c r="DT726" s="3" t="str">
        <f>IFERROR(INDEX(COD_SALES!$B$5:$Z$500,MATCH(resource!$CC726,COD_SALES!$A$5:$A$500,0),MATCH(resource!DT$2,COD_SALES!$B$4:$Z$4,0)),"")</f>
        <v/>
      </c>
      <c r="DU726" s="3" t="str">
        <f>IFERROR(INDEX(COD_SALES!$B$5:$Z$500,MATCH(resource!$CC726,COD_SALES!$A$5:$A$500,0),MATCH(resource!DU$2,COD_SALES!$B$4:$Z$4,0)),"")</f>
        <v/>
      </c>
      <c r="DV726" s="3" t="str">
        <f>IFERROR(INDEX(COD_SALES!$B$5:$Z$500,MATCH(resource!$CC726,COD_SALES!$A$5:$A$500,0),MATCH(resource!DV$2,COD_SALES!$B$4:$Z$4,0)),"")</f>
        <v/>
      </c>
      <c r="DW726" s="3" t="str">
        <f>IFERROR(INDEX(COD_SALES!$B$5:$Z$500,MATCH(resource!$CC726,COD_SALES!$A$5:$A$500,0),MATCH(resource!DW$2,COD_SALES!$B$4:$Z$4,0)),"")</f>
        <v/>
      </c>
      <c r="DX726" s="3" t="str">
        <f>IFERROR(INDEX(COD_SALES!$B$5:$Z$500,MATCH(resource!$CC726,COD_SALES!$A$5:$A$500,0),MATCH(resource!DX$2,COD_SALES!$B$4:$Z$4,0)),"")</f>
        <v/>
      </c>
      <c r="DY726" s="3" t="str">
        <f>IFERROR(INDEX(COD_SALES!$B$5:$Z$500,MATCH(resource!$CC726,COD_SALES!$A$5:$A$500,0),MATCH(resource!DY$2,COD_SALES!$B$4:$Z$4,0)),"")</f>
        <v/>
      </c>
      <c r="DZ726" s="3" t="str">
        <f>IFERROR(INDEX(COD_SALES!$B$5:$Z$500,MATCH(resource!$CC726,COD_SALES!$A$5:$A$500,0),MATCH(resource!DZ$2,COD_SALES!$B$4:$Z$4,0)),"")</f>
        <v/>
      </c>
      <c r="EA726" s="3" t="str">
        <f>IFERROR(INDEX(COD_SALES!$B$5:$Z$500,MATCH(resource!$CC726,COD_SALES!$A$5:$A$500,0),MATCH(resource!EA$2,COD_SALES!$B$4:$Z$4,0)),"")</f>
        <v/>
      </c>
      <c r="EB726" s="3">
        <f t="shared" si="138"/>
        <v>0</v>
      </c>
      <c r="EW726" s="3">
        <f>IFERROR(VLOOKUP(CC726,data_pull!$AO$25:$AR$546,2,0),0)</f>
        <v>0</v>
      </c>
      <c r="EX726" s="1">
        <f>IFERROR(VLOOKUP(CC726,data_pull!$AO$25:$AR$546,4,0),0)</f>
        <v>0</v>
      </c>
    </row>
    <row r="727" spans="13:154" x14ac:dyDescent="0.25"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4">
        <f>sales_data!B726</f>
        <v>0</v>
      </c>
      <c r="AR727" s="4">
        <f>sales_data!C726</f>
        <v>0</v>
      </c>
      <c r="AS727" s="5" t="str">
        <f t="shared" si="137"/>
        <v/>
      </c>
      <c r="AT727" s="4">
        <f>sales_data!I726</f>
        <v>0</v>
      </c>
      <c r="AU727" s="4">
        <f>sales_data!W726</f>
        <v>0</v>
      </c>
      <c r="AV727" s="1">
        <f>sales_data!N726</f>
        <v>0</v>
      </c>
      <c r="AW727" s="1">
        <f>sales_data!P726</f>
        <v>0</v>
      </c>
      <c r="AX727" s="3">
        <f ca="1">IFERROR(INDEX(INDIRECT("day_wise_sales_data!$B$2:$BZ$599"),MATCH(resource!$CC727,day_wise_sales_data!$A$2:$A$500,0),MATCH(resource!AX$2,INDIRECT("day_wise_sales_data!$B$1:$BZ$1"),0)),0)</f>
        <v>0</v>
      </c>
      <c r="AY727" s="3">
        <f ca="1">IFERROR(INDEX(INDIRECT("day_wise_sales_data!$B$2:$BZ$599"),MATCH(resource!$CC727,day_wise_sales_data!$A$2:$A$500,0),MATCH(resource!AY$2,INDIRECT("day_wise_sales_data!$B$1:$BZ$1"),0)),0)</f>
        <v>0</v>
      </c>
      <c r="AZ727" s="3">
        <f ca="1">IFERROR(INDEX(INDIRECT("day_wise_sales_data!$B$2:$BZ$599"),MATCH(resource!$CC727,day_wise_sales_data!$A$2:$A$500,0),MATCH(resource!AZ$2,INDIRECT("day_wise_sales_data!$B$1:$BZ$1"),0)),0)</f>
        <v>0</v>
      </c>
      <c r="BA727" s="3">
        <f ca="1">IFERROR(INDEX(INDIRECT("day_wise_sales_data!$B$2:$BZ$599"),MATCH(resource!$CC727,day_wise_sales_data!$A$2:$A$500,0),MATCH(resource!BA$2,INDIRECT("day_wise_sales_data!$B$1:$BZ$1"),0)),0)</f>
        <v>0</v>
      </c>
      <c r="BB727" s="3">
        <f ca="1">IFERROR(INDEX(INDIRECT("day_wise_sales_data!$B$2:$BZ$599"),MATCH(resource!$CC727,day_wise_sales_data!$A$2:$A$500,0),MATCH(resource!BB$2,INDIRECT("day_wise_sales_data!$B$1:$BZ$1"),0)),0)</f>
        <v>0</v>
      </c>
      <c r="BC727" s="3">
        <f ca="1">IFERROR(INDEX(INDIRECT("day_wise_sales_data!$B$2:$BZ$599"),MATCH(resource!$CC727,day_wise_sales_data!$A$2:$A$500,0),MATCH(resource!BC$2,INDIRECT("day_wise_sales_data!$B$1:$BZ$1"),0)),0)</f>
        <v>0</v>
      </c>
      <c r="BD727" s="3">
        <f ca="1">IFERROR(INDEX(INDIRECT("day_wise_sales_data!$B$2:$BZ$599"),MATCH(resource!$CC727,day_wise_sales_data!$A$2:$A$500,0),MATCH(resource!BD$2,INDIRECT("day_wise_sales_data!$B$1:$BZ$1"),0)),0)</f>
        <v>0</v>
      </c>
      <c r="BE727" s="3">
        <f ca="1">IFERROR(INDEX(INDIRECT("day_wise_sales_data!$B$2:$BZ$599"),MATCH(resource!$CC727,day_wise_sales_data!$A$2:$A$500,0),MATCH(resource!BE$2,INDIRECT("day_wise_sales_data!$B$1:$BZ$1"),0)),0)</f>
        <v>0</v>
      </c>
      <c r="BF727" s="3">
        <f ca="1">IFERROR(INDEX(INDIRECT("day_wise_sales_data!$B$2:$BZ$599"),MATCH(resource!$CC727,day_wise_sales_data!$A$2:$A$500,0),MATCH(resource!BF$2,INDIRECT("day_wise_sales_data!$B$1:$BZ$1"),0)),0)</f>
        <v>0</v>
      </c>
      <c r="BG727" s="3">
        <f ca="1">IFERROR(INDEX(INDIRECT("day_wise_sales_data!$B$2:$BZ$599"),MATCH(resource!$CC727,day_wise_sales_data!$A$2:$A$500,0),MATCH(resource!BG$2,INDIRECT("day_wise_sales_data!$B$1:$BZ$1"),0)),0)</f>
        <v>0</v>
      </c>
      <c r="BH727" s="3">
        <f ca="1">IFERROR(INDEX(INDIRECT("day_wise_sales_data!$B$2:$BZ$599"),MATCH(resource!$CC727,day_wise_sales_data!$A$2:$A$500,0),MATCH(resource!BH$2,INDIRECT("day_wise_sales_data!$B$1:$BZ$1"),0)),0)</f>
        <v>0</v>
      </c>
      <c r="BI727" s="3">
        <f ca="1">IFERROR(INDEX(INDIRECT("day_wise_sales_data!$B$2:$BZ$599"),MATCH(resource!$CC727,day_wise_sales_data!$A$2:$A$500,0),MATCH(resource!BI$2,INDIRECT("day_wise_sales_data!$B$1:$BZ$1"),0)),0)</f>
        <v>0</v>
      </c>
      <c r="BJ727" s="3">
        <f ca="1">IFERROR(INDEX(INDIRECT("day_wise_sales_data!$B$2:$BZ$599"),MATCH(resource!$CC727,day_wise_sales_data!$A$2:$A$500,0),MATCH(resource!BJ$2,INDIRECT("day_wise_sales_data!$B$1:$BZ$1"),0)),0)</f>
        <v>0</v>
      </c>
      <c r="BK727" s="3">
        <f ca="1">IFERROR(INDEX(INDIRECT("day_wise_sales_data!$B$2:$BZ$599"),MATCH(resource!$CC727,day_wise_sales_data!$A$2:$A$500,0),MATCH(resource!BK$2,INDIRECT("day_wise_sales_data!$B$1:$BZ$1"),0)),0)</f>
        <v>0</v>
      </c>
      <c r="BL727" s="3">
        <f ca="1">IFERROR(INDEX(INDIRECT("day_wise_sales_data!$B$2:$BZ$599"),MATCH(resource!$CC727,day_wise_sales_data!$A$2:$A$500,0),MATCH(resource!BL$2,INDIRECT("day_wise_sales_data!$B$1:$BZ$1"),0)),0)</f>
        <v>0</v>
      </c>
      <c r="BM727" s="3">
        <f ca="1">IFERROR(INDEX(INDIRECT("day_wise_sales_data!$B$2:$BZ$599"),MATCH(resource!$CC727,day_wise_sales_data!$A$2:$A$500,0),MATCH(resource!BM$2,INDIRECT("day_wise_sales_data!$B$1:$BZ$1"),0)),0)</f>
        <v>0</v>
      </c>
      <c r="BN727" s="3">
        <f ca="1">IFERROR(INDEX(INDIRECT("day_wise_sales_data!$B$2:$BZ$599"),MATCH(resource!$CC727,day_wise_sales_data!$A$2:$A$500,0),MATCH(resource!BN$2,INDIRECT("day_wise_sales_data!$B$1:$BZ$1"),0)),0)</f>
        <v>0</v>
      </c>
      <c r="BO727" s="3">
        <f ca="1">IFERROR(INDEX(INDIRECT("day_wise_sales_data!$B$2:$BZ$599"),MATCH(resource!$CC727,day_wise_sales_data!$A$2:$A$500,0),MATCH(resource!BO$2,INDIRECT("day_wise_sales_data!$B$1:$BZ$1"),0)),0)</f>
        <v>0</v>
      </c>
      <c r="BP727" s="3">
        <f ca="1">IFERROR(INDEX(INDIRECT("day_wise_sales_data!$B$2:$BZ$599"),MATCH(resource!$CC727,day_wise_sales_data!$A$2:$A$500,0),MATCH(resource!BP$2,INDIRECT("day_wise_sales_data!$B$1:$BZ$1"),0)),0)</f>
        <v>0</v>
      </c>
      <c r="BQ727" s="3">
        <f ca="1">IFERROR(INDEX(INDIRECT("day_wise_sales_data!$B$2:$BZ$599"),MATCH(resource!$CC727,day_wise_sales_data!$A$2:$A$500,0),MATCH(resource!BQ$2,INDIRECT("day_wise_sales_data!$B$1:$BZ$1"),0)),0)</f>
        <v>0</v>
      </c>
      <c r="BR727" s="3">
        <f ca="1">IFERROR(INDEX(INDIRECT("day_wise_sales_data!$B$2:$BZ$599"),MATCH(resource!$CC727,day_wise_sales_data!$A$2:$A$500,0),MATCH(resource!BR$2,INDIRECT("day_wise_sales_data!$B$1:$BZ$1"),0)),0)</f>
        <v>0</v>
      </c>
      <c r="BS727" s="3">
        <f ca="1">IFERROR(INDEX(INDIRECT("day_wise_sales_data!$B$2:$BZ$599"),MATCH(resource!$CC727,day_wise_sales_data!$A$2:$A$500,0),MATCH(resource!BS$2,INDIRECT("day_wise_sales_data!$B$1:$BZ$1"),0)),0)</f>
        <v>0</v>
      </c>
      <c r="BT727" s="3">
        <f ca="1">IFERROR(INDEX(INDIRECT("day_wise_sales_data!$B$2:$BZ$599"),MATCH(resource!$CC727,day_wise_sales_data!$A$2:$A$500,0),MATCH(resource!BT$2,INDIRECT("day_wise_sales_data!$B$1:$BZ$1"),0)),0)</f>
        <v>0</v>
      </c>
      <c r="BU727" s="3">
        <f ca="1">IFERROR(INDEX(INDIRECT("day_wise_sales_data!$B$2:$BZ$599"),MATCH(resource!$CC727,day_wise_sales_data!$A$2:$A$500,0),MATCH(resource!BU$2,INDIRECT("day_wise_sales_data!$B$1:$BZ$1"),0)),0)</f>
        <v>0</v>
      </c>
      <c r="BV727" s="3">
        <f ca="1">IFERROR(INDEX(INDIRECT("day_wise_sales_data!$B$2:$BZ$599"),MATCH(resource!$CC727,day_wise_sales_data!$A$2:$A$500,0),MATCH(resource!BV$2,INDIRECT("day_wise_sales_data!$B$1:$BZ$1"),0)),0)</f>
        <v>0</v>
      </c>
      <c r="BW727" s="3">
        <f ca="1">IFERROR(INDEX(INDIRECT("day_wise_sales_data!$B$2:$BZ$599"),MATCH(resource!$CC727,day_wise_sales_data!$A$2:$A$500,0),MATCH(resource!BW$2,INDIRECT("day_wise_sales_data!$B$1:$BZ$1"),0)),0)</f>
        <v>0</v>
      </c>
      <c r="BX727" s="3">
        <f ca="1">IFERROR(INDEX(INDIRECT("day_wise_sales_data!$B$2:$BZ$599"),MATCH(resource!$CC727,day_wise_sales_data!$A$2:$A$500,0),MATCH(resource!BX$2,INDIRECT("day_wise_sales_data!$B$1:$BZ$1"),0)),0)</f>
        <v>0</v>
      </c>
      <c r="BY727" s="3">
        <f ca="1">IFERROR(INDEX(INDIRECT("day_wise_sales_data!$B$2:$BZ$599"),MATCH(resource!$CC727,day_wise_sales_data!$A$2:$A$500,0),MATCH(resource!BY$2,INDIRECT("day_wise_sales_data!$B$1:$BZ$1"),0)),0)</f>
        <v>0</v>
      </c>
      <c r="BZ727" s="3">
        <f ca="1">IFERROR(INDEX(INDIRECT("day_wise_sales_data!$B$2:$BZ$599"),MATCH(resource!$CC727,day_wise_sales_data!$A$2:$A$500,0),MATCH(resource!BZ$2,INDIRECT("day_wise_sales_data!$B$1:$BZ$1"),0)),0)</f>
        <v>0</v>
      </c>
      <c r="CA727" s="3">
        <f ca="1">IFERROR(INDEX(INDIRECT("day_wise_sales_data!$B$2:$BZ$599"),MATCH(resource!$CC727,day_wise_sales_data!$A$2:$A$500,0),MATCH(resource!CA$2,INDIRECT("day_wise_sales_data!$B$1:$BZ$1"),0)),0)</f>
        <v>0</v>
      </c>
      <c r="CC727" s="4">
        <f>sales_data!H726</f>
        <v>0</v>
      </c>
      <c r="CD727" s="1">
        <v>725</v>
      </c>
      <c r="CE727" s="1" t="str">
        <f>IF(AQ727=report!$AQ$3,resource!CD727,"")</f>
        <v/>
      </c>
      <c r="CF727" s="5" t="str">
        <f>IFERROR(SMALL($CE$3:$CE$1001,ROWS($CE$3:CE727)),"")</f>
        <v/>
      </c>
      <c r="CH727">
        <f>IFERROR(VLOOKUP($CC727,data_pull!$E$22:$G$700,2,0),0)</f>
        <v>0</v>
      </c>
      <c r="DK727" s="3" t="str">
        <f>IFERROR(INDEX(COD_SALES!$B$5:$Z$500,MATCH(resource!$CC727,COD_SALES!$A$5:$A$500,0),MATCH(resource!DK$2,COD_SALES!$B$4:$Z$4,0)),"")</f>
        <v/>
      </c>
      <c r="DL727" s="3" t="str">
        <f>IFERROR(INDEX(COD_SALES!$B$5:$Z$500,MATCH(resource!$CC727,COD_SALES!$A$5:$A$500,0),MATCH(resource!DL$2,COD_SALES!$B$4:$Z$4,0)),"")</f>
        <v/>
      </c>
      <c r="DM727" s="3" t="str">
        <f>IFERROR(INDEX(COD_SALES!$B$5:$Z$500,MATCH(resource!$CC727,COD_SALES!$A$5:$A$500,0),MATCH(resource!DM$2,COD_SALES!$B$4:$Z$4,0)),"")</f>
        <v/>
      </c>
      <c r="DN727" s="3" t="str">
        <f>IFERROR(INDEX(COD_SALES!$B$5:$Z$500,MATCH(resource!$CC727,COD_SALES!$A$5:$A$500,0),MATCH(resource!DN$2,COD_SALES!$B$4:$Z$4,0)),"")</f>
        <v/>
      </c>
      <c r="DO727" s="3" t="str">
        <f>IFERROR(INDEX(COD_SALES!$B$5:$Z$500,MATCH(resource!$CC727,COD_SALES!$A$5:$A$500,0),MATCH(resource!DO$2,COD_SALES!$B$4:$Z$4,0)),"")</f>
        <v/>
      </c>
      <c r="DP727" s="3" t="str">
        <f>IFERROR(INDEX(COD_SALES!$B$5:$Z$500,MATCH(resource!$CC727,COD_SALES!$A$5:$A$500,0),MATCH(resource!DP$2,COD_SALES!$B$4:$Z$4,0)),"")</f>
        <v/>
      </c>
      <c r="DQ727" s="3" t="str">
        <f>IFERROR(INDEX(COD_SALES!$B$5:$Z$500,MATCH(resource!$CC727,COD_SALES!$A$5:$A$500,0),MATCH(resource!DQ$2,COD_SALES!$B$4:$Z$4,0)),"")</f>
        <v/>
      </c>
      <c r="DR727" s="3" t="str">
        <f>IFERROR(INDEX(COD_SALES!$B$5:$Z$500,MATCH(resource!$CC727,COD_SALES!$A$5:$A$500,0),MATCH(resource!DR$2,COD_SALES!$B$4:$Z$4,0)),"")</f>
        <v/>
      </c>
      <c r="DS727" s="3" t="str">
        <f>IFERROR(INDEX(COD_SALES!$B$5:$Z$500,MATCH(resource!$CC727,COD_SALES!$A$5:$A$500,0),MATCH(resource!DS$2,COD_SALES!$B$4:$Z$4,0)),"")</f>
        <v/>
      </c>
      <c r="DT727" s="3" t="str">
        <f>IFERROR(INDEX(COD_SALES!$B$5:$Z$500,MATCH(resource!$CC727,COD_SALES!$A$5:$A$500,0),MATCH(resource!DT$2,COD_SALES!$B$4:$Z$4,0)),"")</f>
        <v/>
      </c>
      <c r="DU727" s="3" t="str">
        <f>IFERROR(INDEX(COD_SALES!$B$5:$Z$500,MATCH(resource!$CC727,COD_SALES!$A$5:$A$500,0),MATCH(resource!DU$2,COD_SALES!$B$4:$Z$4,0)),"")</f>
        <v/>
      </c>
      <c r="DV727" s="3" t="str">
        <f>IFERROR(INDEX(COD_SALES!$B$5:$Z$500,MATCH(resource!$CC727,COD_SALES!$A$5:$A$500,0),MATCH(resource!DV$2,COD_SALES!$B$4:$Z$4,0)),"")</f>
        <v/>
      </c>
      <c r="DW727" s="3" t="str">
        <f>IFERROR(INDEX(COD_SALES!$B$5:$Z$500,MATCH(resource!$CC727,COD_SALES!$A$5:$A$500,0),MATCH(resource!DW$2,COD_SALES!$B$4:$Z$4,0)),"")</f>
        <v/>
      </c>
      <c r="DX727" s="3" t="str">
        <f>IFERROR(INDEX(COD_SALES!$B$5:$Z$500,MATCH(resource!$CC727,COD_SALES!$A$5:$A$500,0),MATCH(resource!DX$2,COD_SALES!$B$4:$Z$4,0)),"")</f>
        <v/>
      </c>
      <c r="DY727" s="3" t="str">
        <f>IFERROR(INDEX(COD_SALES!$B$5:$Z$500,MATCH(resource!$CC727,COD_SALES!$A$5:$A$500,0),MATCH(resource!DY$2,COD_SALES!$B$4:$Z$4,0)),"")</f>
        <v/>
      </c>
      <c r="DZ727" s="3" t="str">
        <f>IFERROR(INDEX(COD_SALES!$B$5:$Z$500,MATCH(resource!$CC727,COD_SALES!$A$5:$A$500,0),MATCH(resource!DZ$2,COD_SALES!$B$4:$Z$4,0)),"")</f>
        <v/>
      </c>
      <c r="EA727" s="3" t="str">
        <f>IFERROR(INDEX(COD_SALES!$B$5:$Z$500,MATCH(resource!$CC727,COD_SALES!$A$5:$A$500,0),MATCH(resource!EA$2,COD_SALES!$B$4:$Z$4,0)),"")</f>
        <v/>
      </c>
      <c r="EB727" s="3">
        <f t="shared" si="138"/>
        <v>0</v>
      </c>
      <c r="EW727" s="3">
        <f>IFERROR(VLOOKUP(CC727,data_pull!$AO$25:$AR$546,2,0),0)</f>
        <v>0</v>
      </c>
      <c r="EX727" s="1">
        <f>IFERROR(VLOOKUP(CC727,data_pull!$AO$25:$AR$546,4,0),0)</f>
        <v>0</v>
      </c>
    </row>
    <row r="728" spans="13:154" x14ac:dyDescent="0.25"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4">
        <f>sales_data!B727</f>
        <v>0</v>
      </c>
      <c r="AR728" s="4">
        <f>sales_data!C727</f>
        <v>0</v>
      </c>
      <c r="AS728" s="5" t="str">
        <f t="shared" si="137"/>
        <v/>
      </c>
      <c r="AT728" s="4">
        <f>sales_data!I727</f>
        <v>0</v>
      </c>
      <c r="AU728" s="4">
        <f>sales_data!W727</f>
        <v>0</v>
      </c>
      <c r="AV728" s="1">
        <f>sales_data!N727</f>
        <v>0</v>
      </c>
      <c r="AW728" s="1">
        <f>sales_data!P727</f>
        <v>0</v>
      </c>
      <c r="AX728" s="3">
        <f ca="1">IFERROR(INDEX(INDIRECT("day_wise_sales_data!$B$2:$BZ$599"),MATCH(resource!$CC728,day_wise_sales_data!$A$2:$A$500,0),MATCH(resource!AX$2,INDIRECT("day_wise_sales_data!$B$1:$BZ$1"),0)),0)</f>
        <v>0</v>
      </c>
      <c r="AY728" s="3">
        <f ca="1">IFERROR(INDEX(INDIRECT("day_wise_sales_data!$B$2:$BZ$599"),MATCH(resource!$CC728,day_wise_sales_data!$A$2:$A$500,0),MATCH(resource!AY$2,INDIRECT("day_wise_sales_data!$B$1:$BZ$1"),0)),0)</f>
        <v>0</v>
      </c>
      <c r="AZ728" s="3">
        <f ca="1">IFERROR(INDEX(INDIRECT("day_wise_sales_data!$B$2:$BZ$599"),MATCH(resource!$CC728,day_wise_sales_data!$A$2:$A$500,0),MATCH(resource!AZ$2,INDIRECT("day_wise_sales_data!$B$1:$BZ$1"),0)),0)</f>
        <v>0</v>
      </c>
      <c r="BA728" s="3">
        <f ca="1">IFERROR(INDEX(INDIRECT("day_wise_sales_data!$B$2:$BZ$599"),MATCH(resource!$CC728,day_wise_sales_data!$A$2:$A$500,0),MATCH(resource!BA$2,INDIRECT("day_wise_sales_data!$B$1:$BZ$1"),0)),0)</f>
        <v>0</v>
      </c>
      <c r="BB728" s="3">
        <f ca="1">IFERROR(INDEX(INDIRECT("day_wise_sales_data!$B$2:$BZ$599"),MATCH(resource!$CC728,day_wise_sales_data!$A$2:$A$500,0),MATCH(resource!BB$2,INDIRECT("day_wise_sales_data!$B$1:$BZ$1"),0)),0)</f>
        <v>0</v>
      </c>
      <c r="BC728" s="3">
        <f ca="1">IFERROR(INDEX(INDIRECT("day_wise_sales_data!$B$2:$BZ$599"),MATCH(resource!$CC728,day_wise_sales_data!$A$2:$A$500,0),MATCH(resource!BC$2,INDIRECT("day_wise_sales_data!$B$1:$BZ$1"),0)),0)</f>
        <v>0</v>
      </c>
      <c r="BD728" s="3">
        <f ca="1">IFERROR(INDEX(INDIRECT("day_wise_sales_data!$B$2:$BZ$599"),MATCH(resource!$CC728,day_wise_sales_data!$A$2:$A$500,0),MATCH(resource!BD$2,INDIRECT("day_wise_sales_data!$B$1:$BZ$1"),0)),0)</f>
        <v>0</v>
      </c>
      <c r="BE728" s="3">
        <f ca="1">IFERROR(INDEX(INDIRECT("day_wise_sales_data!$B$2:$BZ$599"),MATCH(resource!$CC728,day_wise_sales_data!$A$2:$A$500,0),MATCH(resource!BE$2,INDIRECT("day_wise_sales_data!$B$1:$BZ$1"),0)),0)</f>
        <v>0</v>
      </c>
      <c r="BF728" s="3">
        <f ca="1">IFERROR(INDEX(INDIRECT("day_wise_sales_data!$B$2:$BZ$599"),MATCH(resource!$CC728,day_wise_sales_data!$A$2:$A$500,0),MATCH(resource!BF$2,INDIRECT("day_wise_sales_data!$B$1:$BZ$1"),0)),0)</f>
        <v>0</v>
      </c>
      <c r="BG728" s="3">
        <f ca="1">IFERROR(INDEX(INDIRECT("day_wise_sales_data!$B$2:$BZ$599"),MATCH(resource!$CC728,day_wise_sales_data!$A$2:$A$500,0),MATCH(resource!BG$2,INDIRECT("day_wise_sales_data!$B$1:$BZ$1"),0)),0)</f>
        <v>0</v>
      </c>
      <c r="BH728" s="3">
        <f ca="1">IFERROR(INDEX(INDIRECT("day_wise_sales_data!$B$2:$BZ$599"),MATCH(resource!$CC728,day_wise_sales_data!$A$2:$A$500,0),MATCH(resource!BH$2,INDIRECT("day_wise_sales_data!$B$1:$BZ$1"),0)),0)</f>
        <v>0</v>
      </c>
      <c r="BI728" s="3">
        <f ca="1">IFERROR(INDEX(INDIRECT("day_wise_sales_data!$B$2:$BZ$599"),MATCH(resource!$CC728,day_wise_sales_data!$A$2:$A$500,0),MATCH(resource!BI$2,INDIRECT("day_wise_sales_data!$B$1:$BZ$1"),0)),0)</f>
        <v>0</v>
      </c>
      <c r="BJ728" s="3">
        <f ca="1">IFERROR(INDEX(INDIRECT("day_wise_sales_data!$B$2:$BZ$599"),MATCH(resource!$CC728,day_wise_sales_data!$A$2:$A$500,0),MATCH(resource!BJ$2,INDIRECT("day_wise_sales_data!$B$1:$BZ$1"),0)),0)</f>
        <v>0</v>
      </c>
      <c r="BK728" s="3">
        <f ca="1">IFERROR(INDEX(INDIRECT("day_wise_sales_data!$B$2:$BZ$599"),MATCH(resource!$CC728,day_wise_sales_data!$A$2:$A$500,0),MATCH(resource!BK$2,INDIRECT("day_wise_sales_data!$B$1:$BZ$1"),0)),0)</f>
        <v>0</v>
      </c>
      <c r="BL728" s="3">
        <f ca="1">IFERROR(INDEX(INDIRECT("day_wise_sales_data!$B$2:$BZ$599"),MATCH(resource!$CC728,day_wise_sales_data!$A$2:$A$500,0),MATCH(resource!BL$2,INDIRECT("day_wise_sales_data!$B$1:$BZ$1"),0)),0)</f>
        <v>0</v>
      </c>
      <c r="BM728" s="3">
        <f ca="1">IFERROR(INDEX(INDIRECT("day_wise_sales_data!$B$2:$BZ$599"),MATCH(resource!$CC728,day_wise_sales_data!$A$2:$A$500,0),MATCH(resource!BM$2,INDIRECT("day_wise_sales_data!$B$1:$BZ$1"),0)),0)</f>
        <v>0</v>
      </c>
      <c r="BN728" s="3">
        <f ca="1">IFERROR(INDEX(INDIRECT("day_wise_sales_data!$B$2:$BZ$599"),MATCH(resource!$CC728,day_wise_sales_data!$A$2:$A$500,0),MATCH(resource!BN$2,INDIRECT("day_wise_sales_data!$B$1:$BZ$1"),0)),0)</f>
        <v>0</v>
      </c>
      <c r="BO728" s="3">
        <f ca="1">IFERROR(INDEX(INDIRECT("day_wise_sales_data!$B$2:$BZ$599"),MATCH(resource!$CC728,day_wise_sales_data!$A$2:$A$500,0),MATCH(resource!BO$2,INDIRECT("day_wise_sales_data!$B$1:$BZ$1"),0)),0)</f>
        <v>0</v>
      </c>
      <c r="BP728" s="3">
        <f ca="1">IFERROR(INDEX(INDIRECT("day_wise_sales_data!$B$2:$BZ$599"),MATCH(resource!$CC728,day_wise_sales_data!$A$2:$A$500,0),MATCH(resource!BP$2,INDIRECT("day_wise_sales_data!$B$1:$BZ$1"),0)),0)</f>
        <v>0</v>
      </c>
      <c r="BQ728" s="3">
        <f ca="1">IFERROR(INDEX(INDIRECT("day_wise_sales_data!$B$2:$BZ$599"),MATCH(resource!$CC728,day_wise_sales_data!$A$2:$A$500,0),MATCH(resource!BQ$2,INDIRECT("day_wise_sales_data!$B$1:$BZ$1"),0)),0)</f>
        <v>0</v>
      </c>
      <c r="BR728" s="3">
        <f ca="1">IFERROR(INDEX(INDIRECT("day_wise_sales_data!$B$2:$BZ$599"),MATCH(resource!$CC728,day_wise_sales_data!$A$2:$A$500,0),MATCH(resource!BR$2,INDIRECT("day_wise_sales_data!$B$1:$BZ$1"),0)),0)</f>
        <v>0</v>
      </c>
      <c r="BS728" s="3">
        <f ca="1">IFERROR(INDEX(INDIRECT("day_wise_sales_data!$B$2:$BZ$599"),MATCH(resource!$CC728,day_wise_sales_data!$A$2:$A$500,0),MATCH(resource!BS$2,INDIRECT("day_wise_sales_data!$B$1:$BZ$1"),0)),0)</f>
        <v>0</v>
      </c>
      <c r="BT728" s="3">
        <f ca="1">IFERROR(INDEX(INDIRECT("day_wise_sales_data!$B$2:$BZ$599"),MATCH(resource!$CC728,day_wise_sales_data!$A$2:$A$500,0),MATCH(resource!BT$2,INDIRECT("day_wise_sales_data!$B$1:$BZ$1"),0)),0)</f>
        <v>0</v>
      </c>
      <c r="BU728" s="3">
        <f ca="1">IFERROR(INDEX(INDIRECT("day_wise_sales_data!$B$2:$BZ$599"),MATCH(resource!$CC728,day_wise_sales_data!$A$2:$A$500,0),MATCH(resource!BU$2,INDIRECT("day_wise_sales_data!$B$1:$BZ$1"),0)),0)</f>
        <v>0</v>
      </c>
      <c r="BV728" s="3">
        <f ca="1">IFERROR(INDEX(INDIRECT("day_wise_sales_data!$B$2:$BZ$599"),MATCH(resource!$CC728,day_wise_sales_data!$A$2:$A$500,0),MATCH(resource!BV$2,INDIRECT("day_wise_sales_data!$B$1:$BZ$1"),0)),0)</f>
        <v>0</v>
      </c>
      <c r="BW728" s="3">
        <f ca="1">IFERROR(INDEX(INDIRECT("day_wise_sales_data!$B$2:$BZ$599"),MATCH(resource!$CC728,day_wise_sales_data!$A$2:$A$500,0),MATCH(resource!BW$2,INDIRECT("day_wise_sales_data!$B$1:$BZ$1"),0)),0)</f>
        <v>0</v>
      </c>
      <c r="BX728" s="3">
        <f ca="1">IFERROR(INDEX(INDIRECT("day_wise_sales_data!$B$2:$BZ$599"),MATCH(resource!$CC728,day_wise_sales_data!$A$2:$A$500,0),MATCH(resource!BX$2,INDIRECT("day_wise_sales_data!$B$1:$BZ$1"),0)),0)</f>
        <v>0</v>
      </c>
      <c r="BY728" s="3">
        <f ca="1">IFERROR(INDEX(INDIRECT("day_wise_sales_data!$B$2:$BZ$599"),MATCH(resource!$CC728,day_wise_sales_data!$A$2:$A$500,0),MATCH(resource!BY$2,INDIRECT("day_wise_sales_data!$B$1:$BZ$1"),0)),0)</f>
        <v>0</v>
      </c>
      <c r="BZ728" s="3">
        <f ca="1">IFERROR(INDEX(INDIRECT("day_wise_sales_data!$B$2:$BZ$599"),MATCH(resource!$CC728,day_wise_sales_data!$A$2:$A$500,0),MATCH(resource!BZ$2,INDIRECT("day_wise_sales_data!$B$1:$BZ$1"),0)),0)</f>
        <v>0</v>
      </c>
      <c r="CA728" s="3">
        <f ca="1">IFERROR(INDEX(INDIRECT("day_wise_sales_data!$B$2:$BZ$599"),MATCH(resource!$CC728,day_wise_sales_data!$A$2:$A$500,0),MATCH(resource!CA$2,INDIRECT("day_wise_sales_data!$B$1:$BZ$1"),0)),0)</f>
        <v>0</v>
      </c>
      <c r="CC728" s="4">
        <f>sales_data!H727</f>
        <v>0</v>
      </c>
      <c r="CD728" s="1">
        <v>726</v>
      </c>
      <c r="CE728" s="1" t="str">
        <f>IF(AQ728=report!$AQ$3,resource!CD728,"")</f>
        <v/>
      </c>
      <c r="CF728" s="5" t="str">
        <f>IFERROR(SMALL($CE$3:$CE$1001,ROWS($CE$3:CE728)),"")</f>
        <v/>
      </c>
      <c r="CH728">
        <f>IFERROR(VLOOKUP($CC728,data_pull!$E$22:$G$700,2,0),0)</f>
        <v>0</v>
      </c>
      <c r="DK728" s="3" t="str">
        <f>IFERROR(INDEX(COD_SALES!$B$5:$Z$500,MATCH(resource!$CC728,COD_SALES!$A$5:$A$500,0),MATCH(resource!DK$2,COD_SALES!$B$4:$Z$4,0)),"")</f>
        <v/>
      </c>
      <c r="DL728" s="3" t="str">
        <f>IFERROR(INDEX(COD_SALES!$B$5:$Z$500,MATCH(resource!$CC728,COD_SALES!$A$5:$A$500,0),MATCH(resource!DL$2,COD_SALES!$B$4:$Z$4,0)),"")</f>
        <v/>
      </c>
      <c r="DM728" s="3" t="str">
        <f>IFERROR(INDEX(COD_SALES!$B$5:$Z$500,MATCH(resource!$CC728,COD_SALES!$A$5:$A$500,0),MATCH(resource!DM$2,COD_SALES!$B$4:$Z$4,0)),"")</f>
        <v/>
      </c>
      <c r="DN728" s="3" t="str">
        <f>IFERROR(INDEX(COD_SALES!$B$5:$Z$500,MATCH(resource!$CC728,COD_SALES!$A$5:$A$500,0),MATCH(resource!DN$2,COD_SALES!$B$4:$Z$4,0)),"")</f>
        <v/>
      </c>
      <c r="DO728" s="3" t="str">
        <f>IFERROR(INDEX(COD_SALES!$B$5:$Z$500,MATCH(resource!$CC728,COD_SALES!$A$5:$A$500,0),MATCH(resource!DO$2,COD_SALES!$B$4:$Z$4,0)),"")</f>
        <v/>
      </c>
      <c r="DP728" s="3" t="str">
        <f>IFERROR(INDEX(COD_SALES!$B$5:$Z$500,MATCH(resource!$CC728,COD_SALES!$A$5:$A$500,0),MATCH(resource!DP$2,COD_SALES!$B$4:$Z$4,0)),"")</f>
        <v/>
      </c>
      <c r="DQ728" s="3" t="str">
        <f>IFERROR(INDEX(COD_SALES!$B$5:$Z$500,MATCH(resource!$CC728,COD_SALES!$A$5:$A$500,0),MATCH(resource!DQ$2,COD_SALES!$B$4:$Z$4,0)),"")</f>
        <v/>
      </c>
      <c r="DR728" s="3" t="str">
        <f>IFERROR(INDEX(COD_SALES!$B$5:$Z$500,MATCH(resource!$CC728,COD_SALES!$A$5:$A$500,0),MATCH(resource!DR$2,COD_SALES!$B$4:$Z$4,0)),"")</f>
        <v/>
      </c>
      <c r="DS728" s="3" t="str">
        <f>IFERROR(INDEX(COD_SALES!$B$5:$Z$500,MATCH(resource!$CC728,COD_SALES!$A$5:$A$500,0),MATCH(resource!DS$2,COD_SALES!$B$4:$Z$4,0)),"")</f>
        <v/>
      </c>
      <c r="DT728" s="3" t="str">
        <f>IFERROR(INDEX(COD_SALES!$B$5:$Z$500,MATCH(resource!$CC728,COD_SALES!$A$5:$A$500,0),MATCH(resource!DT$2,COD_SALES!$B$4:$Z$4,0)),"")</f>
        <v/>
      </c>
      <c r="DU728" s="3" t="str">
        <f>IFERROR(INDEX(COD_SALES!$B$5:$Z$500,MATCH(resource!$CC728,COD_SALES!$A$5:$A$500,0),MATCH(resource!DU$2,COD_SALES!$B$4:$Z$4,0)),"")</f>
        <v/>
      </c>
      <c r="DV728" s="3" t="str">
        <f>IFERROR(INDEX(COD_SALES!$B$5:$Z$500,MATCH(resource!$CC728,COD_SALES!$A$5:$A$500,0),MATCH(resource!DV$2,COD_SALES!$B$4:$Z$4,0)),"")</f>
        <v/>
      </c>
      <c r="DW728" s="3" t="str">
        <f>IFERROR(INDEX(COD_SALES!$B$5:$Z$500,MATCH(resource!$CC728,COD_SALES!$A$5:$A$500,0),MATCH(resource!DW$2,COD_SALES!$B$4:$Z$4,0)),"")</f>
        <v/>
      </c>
      <c r="DX728" s="3" t="str">
        <f>IFERROR(INDEX(COD_SALES!$B$5:$Z$500,MATCH(resource!$CC728,COD_SALES!$A$5:$A$500,0),MATCH(resource!DX$2,COD_SALES!$B$4:$Z$4,0)),"")</f>
        <v/>
      </c>
      <c r="DY728" s="3" t="str">
        <f>IFERROR(INDEX(COD_SALES!$B$5:$Z$500,MATCH(resource!$CC728,COD_SALES!$A$5:$A$500,0),MATCH(resource!DY$2,COD_SALES!$B$4:$Z$4,0)),"")</f>
        <v/>
      </c>
      <c r="DZ728" s="3" t="str">
        <f>IFERROR(INDEX(COD_SALES!$B$5:$Z$500,MATCH(resource!$CC728,COD_SALES!$A$5:$A$500,0),MATCH(resource!DZ$2,COD_SALES!$B$4:$Z$4,0)),"")</f>
        <v/>
      </c>
      <c r="EA728" s="3" t="str">
        <f>IFERROR(INDEX(COD_SALES!$B$5:$Z$500,MATCH(resource!$CC728,COD_SALES!$A$5:$A$500,0),MATCH(resource!EA$2,COD_SALES!$B$4:$Z$4,0)),"")</f>
        <v/>
      </c>
      <c r="EB728" s="3">
        <f t="shared" si="138"/>
        <v>0</v>
      </c>
      <c r="EW728" s="3">
        <f>IFERROR(VLOOKUP(CC728,data_pull!$AO$25:$AR$546,2,0),0)</f>
        <v>0</v>
      </c>
      <c r="EX728" s="1">
        <f>IFERROR(VLOOKUP(CC728,data_pull!$AO$25:$AR$546,4,0),0)</f>
        <v>0</v>
      </c>
    </row>
    <row r="729" spans="13:154" x14ac:dyDescent="0.25"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4">
        <f>sales_data!B728</f>
        <v>0</v>
      </c>
      <c r="AR729" s="4">
        <f>sales_data!C728</f>
        <v>0</v>
      </c>
      <c r="AS729" s="5" t="str">
        <f t="shared" si="137"/>
        <v/>
      </c>
      <c r="AT729" s="4">
        <f>sales_data!I728</f>
        <v>0</v>
      </c>
      <c r="AU729" s="4">
        <f>sales_data!W728</f>
        <v>0</v>
      </c>
      <c r="AV729" s="1">
        <f>sales_data!N728</f>
        <v>0</v>
      </c>
      <c r="AW729" s="1">
        <f>sales_data!P728</f>
        <v>0</v>
      </c>
      <c r="AX729" s="3">
        <f ca="1">IFERROR(INDEX(INDIRECT("day_wise_sales_data!$B$2:$BZ$599"),MATCH(resource!$CC729,day_wise_sales_data!$A$2:$A$500,0),MATCH(resource!AX$2,INDIRECT("day_wise_sales_data!$B$1:$BZ$1"),0)),0)</f>
        <v>0</v>
      </c>
      <c r="AY729" s="3">
        <f ca="1">IFERROR(INDEX(INDIRECT("day_wise_sales_data!$B$2:$BZ$599"),MATCH(resource!$CC729,day_wise_sales_data!$A$2:$A$500,0),MATCH(resource!AY$2,INDIRECT("day_wise_sales_data!$B$1:$BZ$1"),0)),0)</f>
        <v>0</v>
      </c>
      <c r="AZ729" s="3">
        <f ca="1">IFERROR(INDEX(INDIRECT("day_wise_sales_data!$B$2:$BZ$599"),MATCH(resource!$CC729,day_wise_sales_data!$A$2:$A$500,0),MATCH(resource!AZ$2,INDIRECT("day_wise_sales_data!$B$1:$BZ$1"),0)),0)</f>
        <v>0</v>
      </c>
      <c r="BA729" s="3">
        <f ca="1">IFERROR(INDEX(INDIRECT("day_wise_sales_data!$B$2:$BZ$599"),MATCH(resource!$CC729,day_wise_sales_data!$A$2:$A$500,0),MATCH(resource!BA$2,INDIRECT("day_wise_sales_data!$B$1:$BZ$1"),0)),0)</f>
        <v>0</v>
      </c>
      <c r="BB729" s="3">
        <f ca="1">IFERROR(INDEX(INDIRECT("day_wise_sales_data!$B$2:$BZ$599"),MATCH(resource!$CC729,day_wise_sales_data!$A$2:$A$500,0),MATCH(resource!BB$2,INDIRECT("day_wise_sales_data!$B$1:$BZ$1"),0)),0)</f>
        <v>0</v>
      </c>
      <c r="BC729" s="3">
        <f ca="1">IFERROR(INDEX(INDIRECT("day_wise_sales_data!$B$2:$BZ$599"),MATCH(resource!$CC729,day_wise_sales_data!$A$2:$A$500,0),MATCH(resource!BC$2,INDIRECT("day_wise_sales_data!$B$1:$BZ$1"),0)),0)</f>
        <v>0</v>
      </c>
      <c r="BD729" s="3">
        <f ca="1">IFERROR(INDEX(INDIRECT("day_wise_sales_data!$B$2:$BZ$599"),MATCH(resource!$CC729,day_wise_sales_data!$A$2:$A$500,0),MATCH(resource!BD$2,INDIRECT("day_wise_sales_data!$B$1:$BZ$1"),0)),0)</f>
        <v>0</v>
      </c>
      <c r="BE729" s="3">
        <f ca="1">IFERROR(INDEX(INDIRECT("day_wise_sales_data!$B$2:$BZ$599"),MATCH(resource!$CC729,day_wise_sales_data!$A$2:$A$500,0),MATCH(resource!BE$2,INDIRECT("day_wise_sales_data!$B$1:$BZ$1"),0)),0)</f>
        <v>0</v>
      </c>
      <c r="BF729" s="3">
        <f ca="1">IFERROR(INDEX(INDIRECT("day_wise_sales_data!$B$2:$BZ$599"),MATCH(resource!$CC729,day_wise_sales_data!$A$2:$A$500,0),MATCH(resource!BF$2,INDIRECT("day_wise_sales_data!$B$1:$BZ$1"),0)),0)</f>
        <v>0</v>
      </c>
      <c r="BG729" s="3">
        <f ca="1">IFERROR(INDEX(INDIRECT("day_wise_sales_data!$B$2:$BZ$599"),MATCH(resource!$CC729,day_wise_sales_data!$A$2:$A$500,0),MATCH(resource!BG$2,INDIRECT("day_wise_sales_data!$B$1:$BZ$1"),0)),0)</f>
        <v>0</v>
      </c>
      <c r="BH729" s="3">
        <f ca="1">IFERROR(INDEX(INDIRECT("day_wise_sales_data!$B$2:$BZ$599"),MATCH(resource!$CC729,day_wise_sales_data!$A$2:$A$500,0),MATCH(resource!BH$2,INDIRECT("day_wise_sales_data!$B$1:$BZ$1"),0)),0)</f>
        <v>0</v>
      </c>
      <c r="BI729" s="3">
        <f ca="1">IFERROR(INDEX(INDIRECT("day_wise_sales_data!$B$2:$BZ$599"),MATCH(resource!$CC729,day_wise_sales_data!$A$2:$A$500,0),MATCH(resource!BI$2,INDIRECT("day_wise_sales_data!$B$1:$BZ$1"),0)),0)</f>
        <v>0</v>
      </c>
      <c r="BJ729" s="3">
        <f ca="1">IFERROR(INDEX(INDIRECT("day_wise_sales_data!$B$2:$BZ$599"),MATCH(resource!$CC729,day_wise_sales_data!$A$2:$A$500,0),MATCH(resource!BJ$2,INDIRECT("day_wise_sales_data!$B$1:$BZ$1"),0)),0)</f>
        <v>0</v>
      </c>
      <c r="BK729" s="3">
        <f ca="1">IFERROR(INDEX(INDIRECT("day_wise_sales_data!$B$2:$BZ$599"),MATCH(resource!$CC729,day_wise_sales_data!$A$2:$A$500,0),MATCH(resource!BK$2,INDIRECT("day_wise_sales_data!$B$1:$BZ$1"),0)),0)</f>
        <v>0</v>
      </c>
      <c r="BL729" s="3">
        <f ca="1">IFERROR(INDEX(INDIRECT("day_wise_sales_data!$B$2:$BZ$599"),MATCH(resource!$CC729,day_wise_sales_data!$A$2:$A$500,0),MATCH(resource!BL$2,INDIRECT("day_wise_sales_data!$B$1:$BZ$1"),0)),0)</f>
        <v>0</v>
      </c>
      <c r="BM729" s="3">
        <f ca="1">IFERROR(INDEX(INDIRECT("day_wise_sales_data!$B$2:$BZ$599"),MATCH(resource!$CC729,day_wise_sales_data!$A$2:$A$500,0),MATCH(resource!BM$2,INDIRECT("day_wise_sales_data!$B$1:$BZ$1"),0)),0)</f>
        <v>0</v>
      </c>
      <c r="BN729" s="3">
        <f ca="1">IFERROR(INDEX(INDIRECT("day_wise_sales_data!$B$2:$BZ$599"),MATCH(resource!$CC729,day_wise_sales_data!$A$2:$A$500,0),MATCH(resource!BN$2,INDIRECT("day_wise_sales_data!$B$1:$BZ$1"),0)),0)</f>
        <v>0</v>
      </c>
      <c r="BO729" s="3">
        <f ca="1">IFERROR(INDEX(INDIRECT("day_wise_sales_data!$B$2:$BZ$599"),MATCH(resource!$CC729,day_wise_sales_data!$A$2:$A$500,0),MATCH(resource!BO$2,INDIRECT("day_wise_sales_data!$B$1:$BZ$1"),0)),0)</f>
        <v>0</v>
      </c>
      <c r="BP729" s="3">
        <f ca="1">IFERROR(INDEX(INDIRECT("day_wise_sales_data!$B$2:$BZ$599"),MATCH(resource!$CC729,day_wise_sales_data!$A$2:$A$500,0),MATCH(resource!BP$2,INDIRECT("day_wise_sales_data!$B$1:$BZ$1"),0)),0)</f>
        <v>0</v>
      </c>
      <c r="BQ729" s="3">
        <f ca="1">IFERROR(INDEX(INDIRECT("day_wise_sales_data!$B$2:$BZ$599"),MATCH(resource!$CC729,day_wise_sales_data!$A$2:$A$500,0),MATCH(resource!BQ$2,INDIRECT("day_wise_sales_data!$B$1:$BZ$1"),0)),0)</f>
        <v>0</v>
      </c>
      <c r="BR729" s="3">
        <f ca="1">IFERROR(INDEX(INDIRECT("day_wise_sales_data!$B$2:$BZ$599"),MATCH(resource!$CC729,day_wise_sales_data!$A$2:$A$500,0),MATCH(resource!BR$2,INDIRECT("day_wise_sales_data!$B$1:$BZ$1"),0)),0)</f>
        <v>0</v>
      </c>
      <c r="BS729" s="3">
        <f ca="1">IFERROR(INDEX(INDIRECT("day_wise_sales_data!$B$2:$BZ$599"),MATCH(resource!$CC729,day_wise_sales_data!$A$2:$A$500,0),MATCH(resource!BS$2,INDIRECT("day_wise_sales_data!$B$1:$BZ$1"),0)),0)</f>
        <v>0</v>
      </c>
      <c r="BT729" s="3">
        <f ca="1">IFERROR(INDEX(INDIRECT("day_wise_sales_data!$B$2:$BZ$599"),MATCH(resource!$CC729,day_wise_sales_data!$A$2:$A$500,0),MATCH(resource!BT$2,INDIRECT("day_wise_sales_data!$B$1:$BZ$1"),0)),0)</f>
        <v>0</v>
      </c>
      <c r="BU729" s="3">
        <f ca="1">IFERROR(INDEX(INDIRECT("day_wise_sales_data!$B$2:$BZ$599"),MATCH(resource!$CC729,day_wise_sales_data!$A$2:$A$500,0),MATCH(resource!BU$2,INDIRECT("day_wise_sales_data!$B$1:$BZ$1"),0)),0)</f>
        <v>0</v>
      </c>
      <c r="BV729" s="3">
        <f ca="1">IFERROR(INDEX(INDIRECT("day_wise_sales_data!$B$2:$BZ$599"),MATCH(resource!$CC729,day_wise_sales_data!$A$2:$A$500,0),MATCH(resource!BV$2,INDIRECT("day_wise_sales_data!$B$1:$BZ$1"),0)),0)</f>
        <v>0</v>
      </c>
      <c r="BW729" s="3">
        <f ca="1">IFERROR(INDEX(INDIRECT("day_wise_sales_data!$B$2:$BZ$599"),MATCH(resource!$CC729,day_wise_sales_data!$A$2:$A$500,0),MATCH(resource!BW$2,INDIRECT("day_wise_sales_data!$B$1:$BZ$1"),0)),0)</f>
        <v>0</v>
      </c>
      <c r="BX729" s="3">
        <f ca="1">IFERROR(INDEX(INDIRECT("day_wise_sales_data!$B$2:$BZ$599"),MATCH(resource!$CC729,day_wise_sales_data!$A$2:$A$500,0),MATCH(resource!BX$2,INDIRECT("day_wise_sales_data!$B$1:$BZ$1"),0)),0)</f>
        <v>0</v>
      </c>
      <c r="BY729" s="3">
        <f ca="1">IFERROR(INDEX(INDIRECT("day_wise_sales_data!$B$2:$BZ$599"),MATCH(resource!$CC729,day_wise_sales_data!$A$2:$A$500,0),MATCH(resource!BY$2,INDIRECT("day_wise_sales_data!$B$1:$BZ$1"),0)),0)</f>
        <v>0</v>
      </c>
      <c r="BZ729" s="3">
        <f ca="1">IFERROR(INDEX(INDIRECT("day_wise_sales_data!$B$2:$BZ$599"),MATCH(resource!$CC729,day_wise_sales_data!$A$2:$A$500,0),MATCH(resource!BZ$2,INDIRECT("day_wise_sales_data!$B$1:$BZ$1"),0)),0)</f>
        <v>0</v>
      </c>
      <c r="CA729" s="3">
        <f ca="1">IFERROR(INDEX(INDIRECT("day_wise_sales_data!$B$2:$BZ$599"),MATCH(resource!$CC729,day_wise_sales_data!$A$2:$A$500,0),MATCH(resource!CA$2,INDIRECT("day_wise_sales_data!$B$1:$BZ$1"),0)),0)</f>
        <v>0</v>
      </c>
      <c r="CC729" s="4">
        <f>sales_data!H728</f>
        <v>0</v>
      </c>
      <c r="CD729" s="1">
        <v>727</v>
      </c>
      <c r="CE729" s="1" t="str">
        <f>IF(AQ729=report!$AQ$3,resource!CD729,"")</f>
        <v/>
      </c>
      <c r="CF729" s="5" t="str">
        <f>IFERROR(SMALL($CE$3:$CE$1001,ROWS($CE$3:CE729)),"")</f>
        <v/>
      </c>
      <c r="CH729">
        <f>IFERROR(VLOOKUP($CC729,data_pull!$E$22:$G$700,2,0),0)</f>
        <v>0</v>
      </c>
      <c r="DK729" s="3" t="str">
        <f>IFERROR(INDEX(COD_SALES!$B$5:$Z$500,MATCH(resource!$CC729,COD_SALES!$A$5:$A$500,0),MATCH(resource!DK$2,COD_SALES!$B$4:$Z$4,0)),"")</f>
        <v/>
      </c>
      <c r="DL729" s="3" t="str">
        <f>IFERROR(INDEX(COD_SALES!$B$5:$Z$500,MATCH(resource!$CC729,COD_SALES!$A$5:$A$500,0),MATCH(resource!DL$2,COD_SALES!$B$4:$Z$4,0)),"")</f>
        <v/>
      </c>
      <c r="DM729" s="3" t="str">
        <f>IFERROR(INDEX(COD_SALES!$B$5:$Z$500,MATCH(resource!$CC729,COD_SALES!$A$5:$A$500,0),MATCH(resource!DM$2,COD_SALES!$B$4:$Z$4,0)),"")</f>
        <v/>
      </c>
      <c r="DN729" s="3" t="str">
        <f>IFERROR(INDEX(COD_SALES!$B$5:$Z$500,MATCH(resource!$CC729,COD_SALES!$A$5:$A$500,0),MATCH(resource!DN$2,COD_SALES!$B$4:$Z$4,0)),"")</f>
        <v/>
      </c>
      <c r="DO729" s="3" t="str">
        <f>IFERROR(INDEX(COD_SALES!$B$5:$Z$500,MATCH(resource!$CC729,COD_SALES!$A$5:$A$500,0),MATCH(resource!DO$2,COD_SALES!$B$4:$Z$4,0)),"")</f>
        <v/>
      </c>
      <c r="DP729" s="3" t="str">
        <f>IFERROR(INDEX(COD_SALES!$B$5:$Z$500,MATCH(resource!$CC729,COD_SALES!$A$5:$A$500,0),MATCH(resource!DP$2,COD_SALES!$B$4:$Z$4,0)),"")</f>
        <v/>
      </c>
      <c r="DQ729" s="3" t="str">
        <f>IFERROR(INDEX(COD_SALES!$B$5:$Z$500,MATCH(resource!$CC729,COD_SALES!$A$5:$A$500,0),MATCH(resource!DQ$2,COD_SALES!$B$4:$Z$4,0)),"")</f>
        <v/>
      </c>
      <c r="DR729" s="3" t="str">
        <f>IFERROR(INDEX(COD_SALES!$B$5:$Z$500,MATCH(resource!$CC729,COD_SALES!$A$5:$A$500,0),MATCH(resource!DR$2,COD_SALES!$B$4:$Z$4,0)),"")</f>
        <v/>
      </c>
      <c r="DS729" s="3" t="str">
        <f>IFERROR(INDEX(COD_SALES!$B$5:$Z$500,MATCH(resource!$CC729,COD_SALES!$A$5:$A$500,0),MATCH(resource!DS$2,COD_SALES!$B$4:$Z$4,0)),"")</f>
        <v/>
      </c>
      <c r="DT729" s="3" t="str">
        <f>IFERROR(INDEX(COD_SALES!$B$5:$Z$500,MATCH(resource!$CC729,COD_SALES!$A$5:$A$500,0),MATCH(resource!DT$2,COD_SALES!$B$4:$Z$4,0)),"")</f>
        <v/>
      </c>
      <c r="DU729" s="3" t="str">
        <f>IFERROR(INDEX(COD_SALES!$B$5:$Z$500,MATCH(resource!$CC729,COD_SALES!$A$5:$A$500,0),MATCH(resource!DU$2,COD_SALES!$B$4:$Z$4,0)),"")</f>
        <v/>
      </c>
      <c r="DV729" s="3" t="str">
        <f>IFERROR(INDEX(COD_SALES!$B$5:$Z$500,MATCH(resource!$CC729,COD_SALES!$A$5:$A$500,0),MATCH(resource!DV$2,COD_SALES!$B$4:$Z$4,0)),"")</f>
        <v/>
      </c>
      <c r="DW729" s="3" t="str">
        <f>IFERROR(INDEX(COD_SALES!$B$5:$Z$500,MATCH(resource!$CC729,COD_SALES!$A$5:$A$500,0),MATCH(resource!DW$2,COD_SALES!$B$4:$Z$4,0)),"")</f>
        <v/>
      </c>
      <c r="DX729" s="3" t="str">
        <f>IFERROR(INDEX(COD_SALES!$B$5:$Z$500,MATCH(resource!$CC729,COD_SALES!$A$5:$A$500,0),MATCH(resource!DX$2,COD_SALES!$B$4:$Z$4,0)),"")</f>
        <v/>
      </c>
      <c r="DY729" s="3" t="str">
        <f>IFERROR(INDEX(COD_SALES!$B$5:$Z$500,MATCH(resource!$CC729,COD_SALES!$A$5:$A$500,0),MATCH(resource!DY$2,COD_SALES!$B$4:$Z$4,0)),"")</f>
        <v/>
      </c>
      <c r="DZ729" s="3" t="str">
        <f>IFERROR(INDEX(COD_SALES!$B$5:$Z$500,MATCH(resource!$CC729,COD_SALES!$A$5:$A$500,0),MATCH(resource!DZ$2,COD_SALES!$B$4:$Z$4,0)),"")</f>
        <v/>
      </c>
      <c r="EA729" s="3" t="str">
        <f>IFERROR(INDEX(COD_SALES!$B$5:$Z$500,MATCH(resource!$CC729,COD_SALES!$A$5:$A$500,0),MATCH(resource!EA$2,COD_SALES!$B$4:$Z$4,0)),"")</f>
        <v/>
      </c>
      <c r="EB729" s="3">
        <f t="shared" si="138"/>
        <v>0</v>
      </c>
      <c r="EW729" s="3">
        <f>IFERROR(VLOOKUP(CC729,data_pull!$AO$25:$AR$546,2,0),0)</f>
        <v>0</v>
      </c>
      <c r="EX729" s="1">
        <f>IFERROR(VLOOKUP(CC729,data_pull!$AO$25:$AR$546,4,0),0)</f>
        <v>0</v>
      </c>
    </row>
    <row r="730" spans="13:154" x14ac:dyDescent="0.25"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4">
        <f>sales_data!B729</f>
        <v>0</v>
      </c>
      <c r="AR730" s="4">
        <f>sales_data!C729</f>
        <v>0</v>
      </c>
      <c r="AS730" s="5" t="str">
        <f t="shared" si="137"/>
        <v/>
      </c>
      <c r="AT730" s="4">
        <f>sales_data!I729</f>
        <v>0</v>
      </c>
      <c r="AU730" s="4">
        <f>sales_data!W729</f>
        <v>0</v>
      </c>
      <c r="AV730" s="1">
        <f>sales_data!N729</f>
        <v>0</v>
      </c>
      <c r="AW730" s="1">
        <f>sales_data!P729</f>
        <v>0</v>
      </c>
      <c r="AX730" s="3">
        <f ca="1">IFERROR(INDEX(INDIRECT("day_wise_sales_data!$B$2:$BZ$599"),MATCH(resource!$CC730,day_wise_sales_data!$A$2:$A$500,0),MATCH(resource!AX$2,INDIRECT("day_wise_sales_data!$B$1:$BZ$1"),0)),0)</f>
        <v>0</v>
      </c>
      <c r="AY730" s="3">
        <f ca="1">IFERROR(INDEX(INDIRECT("day_wise_sales_data!$B$2:$BZ$599"),MATCH(resource!$CC730,day_wise_sales_data!$A$2:$A$500,0),MATCH(resource!AY$2,INDIRECT("day_wise_sales_data!$B$1:$BZ$1"),0)),0)</f>
        <v>0</v>
      </c>
      <c r="AZ730" s="3">
        <f ca="1">IFERROR(INDEX(INDIRECT("day_wise_sales_data!$B$2:$BZ$599"),MATCH(resource!$CC730,day_wise_sales_data!$A$2:$A$500,0),MATCH(resource!AZ$2,INDIRECT("day_wise_sales_data!$B$1:$BZ$1"),0)),0)</f>
        <v>0</v>
      </c>
      <c r="BA730" s="3">
        <f ca="1">IFERROR(INDEX(INDIRECT("day_wise_sales_data!$B$2:$BZ$599"),MATCH(resource!$CC730,day_wise_sales_data!$A$2:$A$500,0),MATCH(resource!BA$2,INDIRECT("day_wise_sales_data!$B$1:$BZ$1"),0)),0)</f>
        <v>0</v>
      </c>
      <c r="BB730" s="3">
        <f ca="1">IFERROR(INDEX(INDIRECT("day_wise_sales_data!$B$2:$BZ$599"),MATCH(resource!$CC730,day_wise_sales_data!$A$2:$A$500,0),MATCH(resource!BB$2,INDIRECT("day_wise_sales_data!$B$1:$BZ$1"),0)),0)</f>
        <v>0</v>
      </c>
      <c r="BC730" s="3">
        <f ca="1">IFERROR(INDEX(INDIRECT("day_wise_sales_data!$B$2:$BZ$599"),MATCH(resource!$CC730,day_wise_sales_data!$A$2:$A$500,0),MATCH(resource!BC$2,INDIRECT("day_wise_sales_data!$B$1:$BZ$1"),0)),0)</f>
        <v>0</v>
      </c>
      <c r="BD730" s="3">
        <f ca="1">IFERROR(INDEX(INDIRECT("day_wise_sales_data!$B$2:$BZ$599"),MATCH(resource!$CC730,day_wise_sales_data!$A$2:$A$500,0),MATCH(resource!BD$2,INDIRECT("day_wise_sales_data!$B$1:$BZ$1"),0)),0)</f>
        <v>0</v>
      </c>
      <c r="BE730" s="3">
        <f ca="1">IFERROR(INDEX(INDIRECT("day_wise_sales_data!$B$2:$BZ$599"),MATCH(resource!$CC730,day_wise_sales_data!$A$2:$A$500,0),MATCH(resource!BE$2,INDIRECT("day_wise_sales_data!$B$1:$BZ$1"),0)),0)</f>
        <v>0</v>
      </c>
      <c r="BF730" s="3">
        <f ca="1">IFERROR(INDEX(INDIRECT("day_wise_sales_data!$B$2:$BZ$599"),MATCH(resource!$CC730,day_wise_sales_data!$A$2:$A$500,0),MATCH(resource!BF$2,INDIRECT("day_wise_sales_data!$B$1:$BZ$1"),0)),0)</f>
        <v>0</v>
      </c>
      <c r="BG730" s="3">
        <f ca="1">IFERROR(INDEX(INDIRECT("day_wise_sales_data!$B$2:$BZ$599"),MATCH(resource!$CC730,day_wise_sales_data!$A$2:$A$500,0),MATCH(resource!BG$2,INDIRECT("day_wise_sales_data!$B$1:$BZ$1"),0)),0)</f>
        <v>0</v>
      </c>
      <c r="BH730" s="3">
        <f ca="1">IFERROR(INDEX(INDIRECT("day_wise_sales_data!$B$2:$BZ$599"),MATCH(resource!$CC730,day_wise_sales_data!$A$2:$A$500,0),MATCH(resource!BH$2,INDIRECT("day_wise_sales_data!$B$1:$BZ$1"),0)),0)</f>
        <v>0</v>
      </c>
      <c r="BI730" s="3">
        <f ca="1">IFERROR(INDEX(INDIRECT("day_wise_sales_data!$B$2:$BZ$599"),MATCH(resource!$CC730,day_wise_sales_data!$A$2:$A$500,0),MATCH(resource!BI$2,INDIRECT("day_wise_sales_data!$B$1:$BZ$1"),0)),0)</f>
        <v>0</v>
      </c>
      <c r="BJ730" s="3">
        <f ca="1">IFERROR(INDEX(INDIRECT("day_wise_sales_data!$B$2:$BZ$599"),MATCH(resource!$CC730,day_wise_sales_data!$A$2:$A$500,0),MATCH(resource!BJ$2,INDIRECT("day_wise_sales_data!$B$1:$BZ$1"),0)),0)</f>
        <v>0</v>
      </c>
      <c r="BK730" s="3">
        <f ca="1">IFERROR(INDEX(INDIRECT("day_wise_sales_data!$B$2:$BZ$599"),MATCH(resource!$CC730,day_wise_sales_data!$A$2:$A$500,0),MATCH(resource!BK$2,INDIRECT("day_wise_sales_data!$B$1:$BZ$1"),0)),0)</f>
        <v>0</v>
      </c>
      <c r="BL730" s="3">
        <f ca="1">IFERROR(INDEX(INDIRECT("day_wise_sales_data!$B$2:$BZ$599"),MATCH(resource!$CC730,day_wise_sales_data!$A$2:$A$500,0),MATCH(resource!BL$2,INDIRECT("day_wise_sales_data!$B$1:$BZ$1"),0)),0)</f>
        <v>0</v>
      </c>
      <c r="BM730" s="3">
        <f ca="1">IFERROR(INDEX(INDIRECT("day_wise_sales_data!$B$2:$BZ$599"),MATCH(resource!$CC730,day_wise_sales_data!$A$2:$A$500,0),MATCH(resource!BM$2,INDIRECT("day_wise_sales_data!$B$1:$BZ$1"),0)),0)</f>
        <v>0</v>
      </c>
      <c r="BN730" s="3">
        <f ca="1">IFERROR(INDEX(INDIRECT("day_wise_sales_data!$B$2:$BZ$599"),MATCH(resource!$CC730,day_wise_sales_data!$A$2:$A$500,0),MATCH(resource!BN$2,INDIRECT("day_wise_sales_data!$B$1:$BZ$1"),0)),0)</f>
        <v>0</v>
      </c>
      <c r="BO730" s="3">
        <f ca="1">IFERROR(INDEX(INDIRECT("day_wise_sales_data!$B$2:$BZ$599"),MATCH(resource!$CC730,day_wise_sales_data!$A$2:$A$500,0),MATCH(resource!BO$2,INDIRECT("day_wise_sales_data!$B$1:$BZ$1"),0)),0)</f>
        <v>0</v>
      </c>
      <c r="BP730" s="3">
        <f ca="1">IFERROR(INDEX(INDIRECT("day_wise_sales_data!$B$2:$BZ$599"),MATCH(resource!$CC730,day_wise_sales_data!$A$2:$A$500,0),MATCH(resource!BP$2,INDIRECT("day_wise_sales_data!$B$1:$BZ$1"),0)),0)</f>
        <v>0</v>
      </c>
      <c r="BQ730" s="3">
        <f ca="1">IFERROR(INDEX(INDIRECT("day_wise_sales_data!$B$2:$BZ$599"),MATCH(resource!$CC730,day_wise_sales_data!$A$2:$A$500,0),MATCH(resource!BQ$2,INDIRECT("day_wise_sales_data!$B$1:$BZ$1"),0)),0)</f>
        <v>0</v>
      </c>
      <c r="BR730" s="3">
        <f ca="1">IFERROR(INDEX(INDIRECT("day_wise_sales_data!$B$2:$BZ$599"),MATCH(resource!$CC730,day_wise_sales_data!$A$2:$A$500,0),MATCH(resource!BR$2,INDIRECT("day_wise_sales_data!$B$1:$BZ$1"),0)),0)</f>
        <v>0</v>
      </c>
      <c r="BS730" s="3">
        <f ca="1">IFERROR(INDEX(INDIRECT("day_wise_sales_data!$B$2:$BZ$599"),MATCH(resource!$CC730,day_wise_sales_data!$A$2:$A$500,0),MATCH(resource!BS$2,INDIRECT("day_wise_sales_data!$B$1:$BZ$1"),0)),0)</f>
        <v>0</v>
      </c>
      <c r="BT730" s="3">
        <f ca="1">IFERROR(INDEX(INDIRECT("day_wise_sales_data!$B$2:$BZ$599"),MATCH(resource!$CC730,day_wise_sales_data!$A$2:$A$500,0),MATCH(resource!BT$2,INDIRECT("day_wise_sales_data!$B$1:$BZ$1"),0)),0)</f>
        <v>0</v>
      </c>
      <c r="BU730" s="3">
        <f ca="1">IFERROR(INDEX(INDIRECT("day_wise_sales_data!$B$2:$BZ$599"),MATCH(resource!$CC730,day_wise_sales_data!$A$2:$A$500,0),MATCH(resource!BU$2,INDIRECT("day_wise_sales_data!$B$1:$BZ$1"),0)),0)</f>
        <v>0</v>
      </c>
      <c r="BV730" s="3">
        <f ca="1">IFERROR(INDEX(INDIRECT("day_wise_sales_data!$B$2:$BZ$599"),MATCH(resource!$CC730,day_wise_sales_data!$A$2:$A$500,0),MATCH(resource!BV$2,INDIRECT("day_wise_sales_data!$B$1:$BZ$1"),0)),0)</f>
        <v>0</v>
      </c>
      <c r="BW730" s="3">
        <f ca="1">IFERROR(INDEX(INDIRECT("day_wise_sales_data!$B$2:$BZ$599"),MATCH(resource!$CC730,day_wise_sales_data!$A$2:$A$500,0),MATCH(resource!BW$2,INDIRECT("day_wise_sales_data!$B$1:$BZ$1"),0)),0)</f>
        <v>0</v>
      </c>
      <c r="BX730" s="3">
        <f ca="1">IFERROR(INDEX(INDIRECT("day_wise_sales_data!$B$2:$BZ$599"),MATCH(resource!$CC730,day_wise_sales_data!$A$2:$A$500,0),MATCH(resource!BX$2,INDIRECT("day_wise_sales_data!$B$1:$BZ$1"),0)),0)</f>
        <v>0</v>
      </c>
      <c r="BY730" s="3">
        <f ca="1">IFERROR(INDEX(INDIRECT("day_wise_sales_data!$B$2:$BZ$599"),MATCH(resource!$CC730,day_wise_sales_data!$A$2:$A$500,0),MATCH(resource!BY$2,INDIRECT("day_wise_sales_data!$B$1:$BZ$1"),0)),0)</f>
        <v>0</v>
      </c>
      <c r="BZ730" s="3">
        <f ca="1">IFERROR(INDEX(INDIRECT("day_wise_sales_data!$B$2:$BZ$599"),MATCH(resource!$CC730,day_wise_sales_data!$A$2:$A$500,0),MATCH(resource!BZ$2,INDIRECT("day_wise_sales_data!$B$1:$BZ$1"),0)),0)</f>
        <v>0</v>
      </c>
      <c r="CA730" s="3">
        <f ca="1">IFERROR(INDEX(INDIRECT("day_wise_sales_data!$B$2:$BZ$599"),MATCH(resource!$CC730,day_wise_sales_data!$A$2:$A$500,0),MATCH(resource!CA$2,INDIRECT("day_wise_sales_data!$B$1:$BZ$1"),0)),0)</f>
        <v>0</v>
      </c>
      <c r="CC730" s="4">
        <f>sales_data!H729</f>
        <v>0</v>
      </c>
      <c r="CD730" s="1">
        <v>728</v>
      </c>
      <c r="CE730" s="1" t="str">
        <f>IF(AQ730=report!$AQ$3,resource!CD730,"")</f>
        <v/>
      </c>
      <c r="CF730" s="5" t="str">
        <f>IFERROR(SMALL($CE$3:$CE$1001,ROWS($CE$3:CE730)),"")</f>
        <v/>
      </c>
      <c r="CH730">
        <f>IFERROR(VLOOKUP($CC730,data_pull!$E$22:$G$700,2,0),0)</f>
        <v>0</v>
      </c>
      <c r="DK730" s="3" t="str">
        <f>IFERROR(INDEX(COD_SALES!$B$5:$Z$500,MATCH(resource!$CC730,COD_SALES!$A$5:$A$500,0),MATCH(resource!DK$2,COD_SALES!$B$4:$Z$4,0)),"")</f>
        <v/>
      </c>
      <c r="DL730" s="3" t="str">
        <f>IFERROR(INDEX(COD_SALES!$B$5:$Z$500,MATCH(resource!$CC730,COD_SALES!$A$5:$A$500,0),MATCH(resource!DL$2,COD_SALES!$B$4:$Z$4,0)),"")</f>
        <v/>
      </c>
      <c r="DM730" s="3" t="str">
        <f>IFERROR(INDEX(COD_SALES!$B$5:$Z$500,MATCH(resource!$CC730,COD_SALES!$A$5:$A$500,0),MATCH(resource!DM$2,COD_SALES!$B$4:$Z$4,0)),"")</f>
        <v/>
      </c>
      <c r="DN730" s="3" t="str">
        <f>IFERROR(INDEX(COD_SALES!$B$5:$Z$500,MATCH(resource!$CC730,COD_SALES!$A$5:$A$500,0),MATCH(resource!DN$2,COD_SALES!$B$4:$Z$4,0)),"")</f>
        <v/>
      </c>
      <c r="DO730" s="3" t="str">
        <f>IFERROR(INDEX(COD_SALES!$B$5:$Z$500,MATCH(resource!$CC730,COD_SALES!$A$5:$A$500,0),MATCH(resource!DO$2,COD_SALES!$B$4:$Z$4,0)),"")</f>
        <v/>
      </c>
      <c r="DP730" s="3" t="str">
        <f>IFERROR(INDEX(COD_SALES!$B$5:$Z$500,MATCH(resource!$CC730,COD_SALES!$A$5:$A$500,0),MATCH(resource!DP$2,COD_SALES!$B$4:$Z$4,0)),"")</f>
        <v/>
      </c>
      <c r="DQ730" s="3" t="str">
        <f>IFERROR(INDEX(COD_SALES!$B$5:$Z$500,MATCH(resource!$CC730,COD_SALES!$A$5:$A$500,0),MATCH(resource!DQ$2,COD_SALES!$B$4:$Z$4,0)),"")</f>
        <v/>
      </c>
      <c r="DR730" s="3" t="str">
        <f>IFERROR(INDEX(COD_SALES!$B$5:$Z$500,MATCH(resource!$CC730,COD_SALES!$A$5:$A$500,0),MATCH(resource!DR$2,COD_SALES!$B$4:$Z$4,0)),"")</f>
        <v/>
      </c>
      <c r="DS730" s="3" t="str">
        <f>IFERROR(INDEX(COD_SALES!$B$5:$Z$500,MATCH(resource!$CC730,COD_SALES!$A$5:$A$500,0),MATCH(resource!DS$2,COD_SALES!$B$4:$Z$4,0)),"")</f>
        <v/>
      </c>
      <c r="DT730" s="3" t="str">
        <f>IFERROR(INDEX(COD_SALES!$B$5:$Z$500,MATCH(resource!$CC730,COD_SALES!$A$5:$A$500,0),MATCH(resource!DT$2,COD_SALES!$B$4:$Z$4,0)),"")</f>
        <v/>
      </c>
      <c r="DU730" s="3" t="str">
        <f>IFERROR(INDEX(COD_SALES!$B$5:$Z$500,MATCH(resource!$CC730,COD_SALES!$A$5:$A$500,0),MATCH(resource!DU$2,COD_SALES!$B$4:$Z$4,0)),"")</f>
        <v/>
      </c>
      <c r="DV730" s="3" t="str">
        <f>IFERROR(INDEX(COD_SALES!$B$5:$Z$500,MATCH(resource!$CC730,COD_SALES!$A$5:$A$500,0),MATCH(resource!DV$2,COD_SALES!$B$4:$Z$4,0)),"")</f>
        <v/>
      </c>
      <c r="DW730" s="3" t="str">
        <f>IFERROR(INDEX(COD_SALES!$B$5:$Z$500,MATCH(resource!$CC730,COD_SALES!$A$5:$A$500,0),MATCH(resource!DW$2,COD_SALES!$B$4:$Z$4,0)),"")</f>
        <v/>
      </c>
      <c r="DX730" s="3" t="str">
        <f>IFERROR(INDEX(COD_SALES!$B$5:$Z$500,MATCH(resource!$CC730,COD_SALES!$A$5:$A$500,0),MATCH(resource!DX$2,COD_SALES!$B$4:$Z$4,0)),"")</f>
        <v/>
      </c>
      <c r="DY730" s="3" t="str">
        <f>IFERROR(INDEX(COD_SALES!$B$5:$Z$500,MATCH(resource!$CC730,COD_SALES!$A$5:$A$500,0),MATCH(resource!DY$2,COD_SALES!$B$4:$Z$4,0)),"")</f>
        <v/>
      </c>
      <c r="DZ730" s="3" t="str">
        <f>IFERROR(INDEX(COD_SALES!$B$5:$Z$500,MATCH(resource!$CC730,COD_SALES!$A$5:$A$500,0),MATCH(resource!DZ$2,COD_SALES!$B$4:$Z$4,0)),"")</f>
        <v/>
      </c>
      <c r="EA730" s="3" t="str">
        <f>IFERROR(INDEX(COD_SALES!$B$5:$Z$500,MATCH(resource!$CC730,COD_SALES!$A$5:$A$500,0),MATCH(resource!EA$2,COD_SALES!$B$4:$Z$4,0)),"")</f>
        <v/>
      </c>
      <c r="EB730" s="3">
        <f t="shared" si="138"/>
        <v>0</v>
      </c>
      <c r="EW730" s="3">
        <f>IFERROR(VLOOKUP(CC730,data_pull!$AO$25:$AR$546,2,0),0)</f>
        <v>0</v>
      </c>
      <c r="EX730" s="1">
        <f>IFERROR(VLOOKUP(CC730,data_pull!$AO$25:$AR$546,4,0),0)</f>
        <v>0</v>
      </c>
    </row>
    <row r="731" spans="13:154" x14ac:dyDescent="0.25"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4">
        <f>sales_data!B730</f>
        <v>0</v>
      </c>
      <c r="AR731" s="4">
        <f>sales_data!C730</f>
        <v>0</v>
      </c>
      <c r="AS731" s="5" t="str">
        <f t="shared" si="137"/>
        <v/>
      </c>
      <c r="AT731" s="4">
        <f>sales_data!I730</f>
        <v>0</v>
      </c>
      <c r="AU731" s="4">
        <f>sales_data!W730</f>
        <v>0</v>
      </c>
      <c r="AV731" s="1">
        <f>sales_data!N730</f>
        <v>0</v>
      </c>
      <c r="AW731" s="1">
        <f>sales_data!P730</f>
        <v>0</v>
      </c>
      <c r="AX731" s="3">
        <f ca="1">IFERROR(INDEX(INDIRECT("day_wise_sales_data!$B$2:$BZ$599"),MATCH(resource!$CC731,day_wise_sales_data!$A$2:$A$500,0),MATCH(resource!AX$2,INDIRECT("day_wise_sales_data!$B$1:$BZ$1"),0)),0)</f>
        <v>0</v>
      </c>
      <c r="AY731" s="3">
        <f ca="1">IFERROR(INDEX(INDIRECT("day_wise_sales_data!$B$2:$BZ$599"),MATCH(resource!$CC731,day_wise_sales_data!$A$2:$A$500,0),MATCH(resource!AY$2,INDIRECT("day_wise_sales_data!$B$1:$BZ$1"),0)),0)</f>
        <v>0</v>
      </c>
      <c r="AZ731" s="3">
        <f ca="1">IFERROR(INDEX(INDIRECT("day_wise_sales_data!$B$2:$BZ$599"),MATCH(resource!$CC731,day_wise_sales_data!$A$2:$A$500,0),MATCH(resource!AZ$2,INDIRECT("day_wise_sales_data!$B$1:$BZ$1"),0)),0)</f>
        <v>0</v>
      </c>
      <c r="BA731" s="3">
        <f ca="1">IFERROR(INDEX(INDIRECT("day_wise_sales_data!$B$2:$BZ$599"),MATCH(resource!$CC731,day_wise_sales_data!$A$2:$A$500,0),MATCH(resource!BA$2,INDIRECT("day_wise_sales_data!$B$1:$BZ$1"),0)),0)</f>
        <v>0</v>
      </c>
      <c r="BB731" s="3">
        <f ca="1">IFERROR(INDEX(INDIRECT("day_wise_sales_data!$B$2:$BZ$599"),MATCH(resource!$CC731,day_wise_sales_data!$A$2:$A$500,0),MATCH(resource!BB$2,INDIRECT("day_wise_sales_data!$B$1:$BZ$1"),0)),0)</f>
        <v>0</v>
      </c>
      <c r="BC731" s="3">
        <f ca="1">IFERROR(INDEX(INDIRECT("day_wise_sales_data!$B$2:$BZ$599"),MATCH(resource!$CC731,day_wise_sales_data!$A$2:$A$500,0),MATCH(resource!BC$2,INDIRECT("day_wise_sales_data!$B$1:$BZ$1"),0)),0)</f>
        <v>0</v>
      </c>
      <c r="BD731" s="3">
        <f ca="1">IFERROR(INDEX(INDIRECT("day_wise_sales_data!$B$2:$BZ$599"),MATCH(resource!$CC731,day_wise_sales_data!$A$2:$A$500,0),MATCH(resource!BD$2,INDIRECT("day_wise_sales_data!$B$1:$BZ$1"),0)),0)</f>
        <v>0</v>
      </c>
      <c r="BE731" s="3">
        <f ca="1">IFERROR(INDEX(INDIRECT("day_wise_sales_data!$B$2:$BZ$599"),MATCH(resource!$CC731,day_wise_sales_data!$A$2:$A$500,0),MATCH(resource!BE$2,INDIRECT("day_wise_sales_data!$B$1:$BZ$1"),0)),0)</f>
        <v>0</v>
      </c>
      <c r="BF731" s="3">
        <f ca="1">IFERROR(INDEX(INDIRECT("day_wise_sales_data!$B$2:$BZ$599"),MATCH(resource!$CC731,day_wise_sales_data!$A$2:$A$500,0),MATCH(resource!BF$2,INDIRECT("day_wise_sales_data!$B$1:$BZ$1"),0)),0)</f>
        <v>0</v>
      </c>
      <c r="BG731" s="3">
        <f ca="1">IFERROR(INDEX(INDIRECT("day_wise_sales_data!$B$2:$BZ$599"),MATCH(resource!$CC731,day_wise_sales_data!$A$2:$A$500,0),MATCH(resource!BG$2,INDIRECT("day_wise_sales_data!$B$1:$BZ$1"),0)),0)</f>
        <v>0</v>
      </c>
      <c r="BH731" s="3">
        <f ca="1">IFERROR(INDEX(INDIRECT("day_wise_sales_data!$B$2:$BZ$599"),MATCH(resource!$CC731,day_wise_sales_data!$A$2:$A$500,0),MATCH(resource!BH$2,INDIRECT("day_wise_sales_data!$B$1:$BZ$1"),0)),0)</f>
        <v>0</v>
      </c>
      <c r="BI731" s="3">
        <f ca="1">IFERROR(INDEX(INDIRECT("day_wise_sales_data!$B$2:$BZ$599"),MATCH(resource!$CC731,day_wise_sales_data!$A$2:$A$500,0),MATCH(resource!BI$2,INDIRECT("day_wise_sales_data!$B$1:$BZ$1"),0)),0)</f>
        <v>0</v>
      </c>
      <c r="BJ731" s="3">
        <f ca="1">IFERROR(INDEX(INDIRECT("day_wise_sales_data!$B$2:$BZ$599"),MATCH(resource!$CC731,day_wise_sales_data!$A$2:$A$500,0),MATCH(resource!BJ$2,INDIRECT("day_wise_sales_data!$B$1:$BZ$1"),0)),0)</f>
        <v>0</v>
      </c>
      <c r="BK731" s="3">
        <f ca="1">IFERROR(INDEX(INDIRECT("day_wise_sales_data!$B$2:$BZ$599"),MATCH(resource!$CC731,day_wise_sales_data!$A$2:$A$500,0),MATCH(resource!BK$2,INDIRECT("day_wise_sales_data!$B$1:$BZ$1"),0)),0)</f>
        <v>0</v>
      </c>
      <c r="BL731" s="3">
        <f ca="1">IFERROR(INDEX(INDIRECT("day_wise_sales_data!$B$2:$BZ$599"),MATCH(resource!$CC731,day_wise_sales_data!$A$2:$A$500,0),MATCH(resource!BL$2,INDIRECT("day_wise_sales_data!$B$1:$BZ$1"),0)),0)</f>
        <v>0</v>
      </c>
      <c r="BM731" s="3">
        <f ca="1">IFERROR(INDEX(INDIRECT("day_wise_sales_data!$B$2:$BZ$599"),MATCH(resource!$CC731,day_wise_sales_data!$A$2:$A$500,0),MATCH(resource!BM$2,INDIRECT("day_wise_sales_data!$B$1:$BZ$1"),0)),0)</f>
        <v>0</v>
      </c>
      <c r="BN731" s="3">
        <f ca="1">IFERROR(INDEX(INDIRECT("day_wise_sales_data!$B$2:$BZ$599"),MATCH(resource!$CC731,day_wise_sales_data!$A$2:$A$500,0),MATCH(resource!BN$2,INDIRECT("day_wise_sales_data!$B$1:$BZ$1"),0)),0)</f>
        <v>0</v>
      </c>
      <c r="BO731" s="3">
        <f ca="1">IFERROR(INDEX(INDIRECT("day_wise_sales_data!$B$2:$BZ$599"),MATCH(resource!$CC731,day_wise_sales_data!$A$2:$A$500,0),MATCH(resource!BO$2,INDIRECT("day_wise_sales_data!$B$1:$BZ$1"),0)),0)</f>
        <v>0</v>
      </c>
      <c r="BP731" s="3">
        <f ca="1">IFERROR(INDEX(INDIRECT("day_wise_sales_data!$B$2:$BZ$599"),MATCH(resource!$CC731,day_wise_sales_data!$A$2:$A$500,0),MATCH(resource!BP$2,INDIRECT("day_wise_sales_data!$B$1:$BZ$1"),0)),0)</f>
        <v>0</v>
      </c>
      <c r="BQ731" s="3">
        <f ca="1">IFERROR(INDEX(INDIRECT("day_wise_sales_data!$B$2:$BZ$599"),MATCH(resource!$CC731,day_wise_sales_data!$A$2:$A$500,0),MATCH(resource!BQ$2,INDIRECT("day_wise_sales_data!$B$1:$BZ$1"),0)),0)</f>
        <v>0</v>
      </c>
      <c r="BR731" s="3">
        <f ca="1">IFERROR(INDEX(INDIRECT("day_wise_sales_data!$B$2:$BZ$599"),MATCH(resource!$CC731,day_wise_sales_data!$A$2:$A$500,0),MATCH(resource!BR$2,INDIRECT("day_wise_sales_data!$B$1:$BZ$1"),0)),0)</f>
        <v>0</v>
      </c>
      <c r="BS731" s="3">
        <f ca="1">IFERROR(INDEX(INDIRECT("day_wise_sales_data!$B$2:$BZ$599"),MATCH(resource!$CC731,day_wise_sales_data!$A$2:$A$500,0),MATCH(resource!BS$2,INDIRECT("day_wise_sales_data!$B$1:$BZ$1"),0)),0)</f>
        <v>0</v>
      </c>
      <c r="BT731" s="3">
        <f ca="1">IFERROR(INDEX(INDIRECT("day_wise_sales_data!$B$2:$BZ$599"),MATCH(resource!$CC731,day_wise_sales_data!$A$2:$A$500,0),MATCH(resource!BT$2,INDIRECT("day_wise_sales_data!$B$1:$BZ$1"),0)),0)</f>
        <v>0</v>
      </c>
      <c r="BU731" s="3">
        <f ca="1">IFERROR(INDEX(INDIRECT("day_wise_sales_data!$B$2:$BZ$599"),MATCH(resource!$CC731,day_wise_sales_data!$A$2:$A$500,0),MATCH(resource!BU$2,INDIRECT("day_wise_sales_data!$B$1:$BZ$1"),0)),0)</f>
        <v>0</v>
      </c>
      <c r="BV731" s="3">
        <f ca="1">IFERROR(INDEX(INDIRECT("day_wise_sales_data!$B$2:$BZ$599"),MATCH(resource!$CC731,day_wise_sales_data!$A$2:$A$500,0),MATCH(resource!BV$2,INDIRECT("day_wise_sales_data!$B$1:$BZ$1"),0)),0)</f>
        <v>0</v>
      </c>
      <c r="BW731" s="3">
        <f ca="1">IFERROR(INDEX(INDIRECT("day_wise_sales_data!$B$2:$BZ$599"),MATCH(resource!$CC731,day_wise_sales_data!$A$2:$A$500,0),MATCH(resource!BW$2,INDIRECT("day_wise_sales_data!$B$1:$BZ$1"),0)),0)</f>
        <v>0</v>
      </c>
      <c r="BX731" s="3">
        <f ca="1">IFERROR(INDEX(INDIRECT("day_wise_sales_data!$B$2:$BZ$599"),MATCH(resource!$CC731,day_wise_sales_data!$A$2:$A$500,0),MATCH(resource!BX$2,INDIRECT("day_wise_sales_data!$B$1:$BZ$1"),0)),0)</f>
        <v>0</v>
      </c>
      <c r="BY731" s="3">
        <f ca="1">IFERROR(INDEX(INDIRECT("day_wise_sales_data!$B$2:$BZ$599"),MATCH(resource!$CC731,day_wise_sales_data!$A$2:$A$500,0),MATCH(resource!BY$2,INDIRECT("day_wise_sales_data!$B$1:$BZ$1"),0)),0)</f>
        <v>0</v>
      </c>
      <c r="BZ731" s="3">
        <f ca="1">IFERROR(INDEX(INDIRECT("day_wise_sales_data!$B$2:$BZ$599"),MATCH(resource!$CC731,day_wise_sales_data!$A$2:$A$500,0),MATCH(resource!BZ$2,INDIRECT("day_wise_sales_data!$B$1:$BZ$1"),0)),0)</f>
        <v>0</v>
      </c>
      <c r="CA731" s="3">
        <f ca="1">IFERROR(INDEX(INDIRECT("day_wise_sales_data!$B$2:$BZ$599"),MATCH(resource!$CC731,day_wise_sales_data!$A$2:$A$500,0),MATCH(resource!CA$2,INDIRECT("day_wise_sales_data!$B$1:$BZ$1"),0)),0)</f>
        <v>0</v>
      </c>
      <c r="CC731" s="4">
        <f>sales_data!H730</f>
        <v>0</v>
      </c>
      <c r="CD731" s="1">
        <v>729</v>
      </c>
      <c r="CE731" s="1" t="str">
        <f>IF(AQ731=report!$AQ$3,resource!CD731,"")</f>
        <v/>
      </c>
      <c r="CF731" s="5" t="str">
        <f>IFERROR(SMALL($CE$3:$CE$1001,ROWS($CE$3:CE731)),"")</f>
        <v/>
      </c>
      <c r="CH731">
        <f>IFERROR(VLOOKUP($CC731,data_pull!$E$22:$G$700,2,0),0)</f>
        <v>0</v>
      </c>
      <c r="DK731" s="3" t="str">
        <f>IFERROR(INDEX(COD_SALES!$B$5:$Z$500,MATCH(resource!$CC731,COD_SALES!$A$5:$A$500,0),MATCH(resource!DK$2,COD_SALES!$B$4:$Z$4,0)),"")</f>
        <v/>
      </c>
      <c r="DL731" s="3" t="str">
        <f>IFERROR(INDEX(COD_SALES!$B$5:$Z$500,MATCH(resource!$CC731,COD_SALES!$A$5:$A$500,0),MATCH(resource!DL$2,COD_SALES!$B$4:$Z$4,0)),"")</f>
        <v/>
      </c>
      <c r="DM731" s="3" t="str">
        <f>IFERROR(INDEX(COD_SALES!$B$5:$Z$500,MATCH(resource!$CC731,COD_SALES!$A$5:$A$500,0),MATCH(resource!DM$2,COD_SALES!$B$4:$Z$4,0)),"")</f>
        <v/>
      </c>
      <c r="DN731" s="3" t="str">
        <f>IFERROR(INDEX(COD_SALES!$B$5:$Z$500,MATCH(resource!$CC731,COD_SALES!$A$5:$A$500,0),MATCH(resource!DN$2,COD_SALES!$B$4:$Z$4,0)),"")</f>
        <v/>
      </c>
      <c r="DO731" s="3" t="str">
        <f>IFERROR(INDEX(COD_SALES!$B$5:$Z$500,MATCH(resource!$CC731,COD_SALES!$A$5:$A$500,0),MATCH(resource!DO$2,COD_SALES!$B$4:$Z$4,0)),"")</f>
        <v/>
      </c>
      <c r="DP731" s="3" t="str">
        <f>IFERROR(INDEX(COD_SALES!$B$5:$Z$500,MATCH(resource!$CC731,COD_SALES!$A$5:$A$500,0),MATCH(resource!DP$2,COD_SALES!$B$4:$Z$4,0)),"")</f>
        <v/>
      </c>
      <c r="DQ731" s="3" t="str">
        <f>IFERROR(INDEX(COD_SALES!$B$5:$Z$500,MATCH(resource!$CC731,COD_SALES!$A$5:$A$500,0),MATCH(resource!DQ$2,COD_SALES!$B$4:$Z$4,0)),"")</f>
        <v/>
      </c>
      <c r="DR731" s="3" t="str">
        <f>IFERROR(INDEX(COD_SALES!$B$5:$Z$500,MATCH(resource!$CC731,COD_SALES!$A$5:$A$500,0),MATCH(resource!DR$2,COD_SALES!$B$4:$Z$4,0)),"")</f>
        <v/>
      </c>
      <c r="DS731" s="3" t="str">
        <f>IFERROR(INDEX(COD_SALES!$B$5:$Z$500,MATCH(resource!$CC731,COD_SALES!$A$5:$A$500,0),MATCH(resource!DS$2,COD_SALES!$B$4:$Z$4,0)),"")</f>
        <v/>
      </c>
      <c r="DT731" s="3" t="str">
        <f>IFERROR(INDEX(COD_SALES!$B$5:$Z$500,MATCH(resource!$CC731,COD_SALES!$A$5:$A$500,0),MATCH(resource!DT$2,COD_SALES!$B$4:$Z$4,0)),"")</f>
        <v/>
      </c>
      <c r="DU731" s="3" t="str">
        <f>IFERROR(INDEX(COD_SALES!$B$5:$Z$500,MATCH(resource!$CC731,COD_SALES!$A$5:$A$500,0),MATCH(resource!DU$2,COD_SALES!$B$4:$Z$4,0)),"")</f>
        <v/>
      </c>
      <c r="DV731" s="3" t="str">
        <f>IFERROR(INDEX(COD_SALES!$B$5:$Z$500,MATCH(resource!$CC731,COD_SALES!$A$5:$A$500,0),MATCH(resource!DV$2,COD_SALES!$B$4:$Z$4,0)),"")</f>
        <v/>
      </c>
      <c r="DW731" s="3" t="str">
        <f>IFERROR(INDEX(COD_SALES!$B$5:$Z$500,MATCH(resource!$CC731,COD_SALES!$A$5:$A$500,0),MATCH(resource!DW$2,COD_SALES!$B$4:$Z$4,0)),"")</f>
        <v/>
      </c>
      <c r="DX731" s="3" t="str">
        <f>IFERROR(INDEX(COD_SALES!$B$5:$Z$500,MATCH(resource!$CC731,COD_SALES!$A$5:$A$500,0),MATCH(resource!DX$2,COD_SALES!$B$4:$Z$4,0)),"")</f>
        <v/>
      </c>
      <c r="DY731" s="3" t="str">
        <f>IFERROR(INDEX(COD_SALES!$B$5:$Z$500,MATCH(resource!$CC731,COD_SALES!$A$5:$A$500,0),MATCH(resource!DY$2,COD_SALES!$B$4:$Z$4,0)),"")</f>
        <v/>
      </c>
      <c r="DZ731" s="3" t="str">
        <f>IFERROR(INDEX(COD_SALES!$B$5:$Z$500,MATCH(resource!$CC731,COD_SALES!$A$5:$A$500,0),MATCH(resource!DZ$2,COD_SALES!$B$4:$Z$4,0)),"")</f>
        <v/>
      </c>
      <c r="EA731" s="3" t="str">
        <f>IFERROR(INDEX(COD_SALES!$B$5:$Z$500,MATCH(resource!$CC731,COD_SALES!$A$5:$A$500,0),MATCH(resource!EA$2,COD_SALES!$B$4:$Z$4,0)),"")</f>
        <v/>
      </c>
      <c r="EB731" s="3">
        <f t="shared" si="138"/>
        <v>0</v>
      </c>
      <c r="EW731" s="3">
        <f>IFERROR(VLOOKUP(CC731,data_pull!$AO$25:$AR$546,2,0),0)</f>
        <v>0</v>
      </c>
      <c r="EX731" s="1">
        <f>IFERROR(VLOOKUP(CC731,data_pull!$AO$25:$AR$546,4,0),0)</f>
        <v>0</v>
      </c>
    </row>
    <row r="732" spans="13:154" x14ac:dyDescent="0.25"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4">
        <f>sales_data!B731</f>
        <v>0</v>
      </c>
      <c r="AR732" s="4">
        <f>sales_data!C731</f>
        <v>0</v>
      </c>
      <c r="AS732" s="5" t="str">
        <f t="shared" si="137"/>
        <v/>
      </c>
      <c r="AT732" s="4">
        <f>sales_data!I731</f>
        <v>0</v>
      </c>
      <c r="AU732" s="4">
        <f>sales_data!W731</f>
        <v>0</v>
      </c>
      <c r="AV732" s="1">
        <f>sales_data!N731</f>
        <v>0</v>
      </c>
      <c r="AW732" s="1">
        <f>sales_data!P731</f>
        <v>0</v>
      </c>
      <c r="AX732" s="3">
        <f ca="1">IFERROR(INDEX(INDIRECT("day_wise_sales_data!$B$2:$BZ$599"),MATCH(resource!$CC732,day_wise_sales_data!$A$2:$A$500,0),MATCH(resource!AX$2,INDIRECT("day_wise_sales_data!$B$1:$BZ$1"),0)),0)</f>
        <v>0</v>
      </c>
      <c r="AY732" s="3">
        <f ca="1">IFERROR(INDEX(INDIRECT("day_wise_sales_data!$B$2:$BZ$599"),MATCH(resource!$CC732,day_wise_sales_data!$A$2:$A$500,0),MATCH(resource!AY$2,INDIRECT("day_wise_sales_data!$B$1:$BZ$1"),0)),0)</f>
        <v>0</v>
      </c>
      <c r="AZ732" s="3">
        <f ca="1">IFERROR(INDEX(INDIRECT("day_wise_sales_data!$B$2:$BZ$599"),MATCH(resource!$CC732,day_wise_sales_data!$A$2:$A$500,0),MATCH(resource!AZ$2,INDIRECT("day_wise_sales_data!$B$1:$BZ$1"),0)),0)</f>
        <v>0</v>
      </c>
      <c r="BA732" s="3">
        <f ca="1">IFERROR(INDEX(INDIRECT("day_wise_sales_data!$B$2:$BZ$599"),MATCH(resource!$CC732,day_wise_sales_data!$A$2:$A$500,0),MATCH(resource!BA$2,INDIRECT("day_wise_sales_data!$B$1:$BZ$1"),0)),0)</f>
        <v>0</v>
      </c>
      <c r="BB732" s="3">
        <f ca="1">IFERROR(INDEX(INDIRECT("day_wise_sales_data!$B$2:$BZ$599"),MATCH(resource!$CC732,day_wise_sales_data!$A$2:$A$500,0),MATCH(resource!BB$2,INDIRECT("day_wise_sales_data!$B$1:$BZ$1"),0)),0)</f>
        <v>0</v>
      </c>
      <c r="BC732" s="3">
        <f ca="1">IFERROR(INDEX(INDIRECT("day_wise_sales_data!$B$2:$BZ$599"),MATCH(resource!$CC732,day_wise_sales_data!$A$2:$A$500,0),MATCH(resource!BC$2,INDIRECT("day_wise_sales_data!$B$1:$BZ$1"),0)),0)</f>
        <v>0</v>
      </c>
      <c r="BD732" s="3">
        <f ca="1">IFERROR(INDEX(INDIRECT("day_wise_sales_data!$B$2:$BZ$599"),MATCH(resource!$CC732,day_wise_sales_data!$A$2:$A$500,0),MATCH(resource!BD$2,INDIRECT("day_wise_sales_data!$B$1:$BZ$1"),0)),0)</f>
        <v>0</v>
      </c>
      <c r="BE732" s="3">
        <f ca="1">IFERROR(INDEX(INDIRECT("day_wise_sales_data!$B$2:$BZ$599"),MATCH(resource!$CC732,day_wise_sales_data!$A$2:$A$500,0),MATCH(resource!BE$2,INDIRECT("day_wise_sales_data!$B$1:$BZ$1"),0)),0)</f>
        <v>0</v>
      </c>
      <c r="BF732" s="3">
        <f ca="1">IFERROR(INDEX(INDIRECT("day_wise_sales_data!$B$2:$BZ$599"),MATCH(resource!$CC732,day_wise_sales_data!$A$2:$A$500,0),MATCH(resource!BF$2,INDIRECT("day_wise_sales_data!$B$1:$BZ$1"),0)),0)</f>
        <v>0</v>
      </c>
      <c r="BG732" s="3">
        <f ca="1">IFERROR(INDEX(INDIRECT("day_wise_sales_data!$B$2:$BZ$599"),MATCH(resource!$CC732,day_wise_sales_data!$A$2:$A$500,0),MATCH(resource!BG$2,INDIRECT("day_wise_sales_data!$B$1:$BZ$1"),0)),0)</f>
        <v>0</v>
      </c>
      <c r="BH732" s="3">
        <f ca="1">IFERROR(INDEX(INDIRECT("day_wise_sales_data!$B$2:$BZ$599"),MATCH(resource!$CC732,day_wise_sales_data!$A$2:$A$500,0),MATCH(resource!BH$2,INDIRECT("day_wise_sales_data!$B$1:$BZ$1"),0)),0)</f>
        <v>0</v>
      </c>
      <c r="BI732" s="3">
        <f ca="1">IFERROR(INDEX(INDIRECT("day_wise_sales_data!$B$2:$BZ$599"),MATCH(resource!$CC732,day_wise_sales_data!$A$2:$A$500,0),MATCH(resource!BI$2,INDIRECT("day_wise_sales_data!$B$1:$BZ$1"),0)),0)</f>
        <v>0</v>
      </c>
      <c r="BJ732" s="3">
        <f ca="1">IFERROR(INDEX(INDIRECT("day_wise_sales_data!$B$2:$BZ$599"),MATCH(resource!$CC732,day_wise_sales_data!$A$2:$A$500,0),MATCH(resource!BJ$2,INDIRECT("day_wise_sales_data!$B$1:$BZ$1"),0)),0)</f>
        <v>0</v>
      </c>
      <c r="BK732" s="3">
        <f ca="1">IFERROR(INDEX(INDIRECT("day_wise_sales_data!$B$2:$BZ$599"),MATCH(resource!$CC732,day_wise_sales_data!$A$2:$A$500,0),MATCH(resource!BK$2,INDIRECT("day_wise_sales_data!$B$1:$BZ$1"),0)),0)</f>
        <v>0</v>
      </c>
      <c r="BL732" s="3">
        <f ca="1">IFERROR(INDEX(INDIRECT("day_wise_sales_data!$B$2:$BZ$599"),MATCH(resource!$CC732,day_wise_sales_data!$A$2:$A$500,0),MATCH(resource!BL$2,INDIRECT("day_wise_sales_data!$B$1:$BZ$1"),0)),0)</f>
        <v>0</v>
      </c>
      <c r="BM732" s="3">
        <f ca="1">IFERROR(INDEX(INDIRECT("day_wise_sales_data!$B$2:$BZ$599"),MATCH(resource!$CC732,day_wise_sales_data!$A$2:$A$500,0),MATCH(resource!BM$2,INDIRECT("day_wise_sales_data!$B$1:$BZ$1"),0)),0)</f>
        <v>0</v>
      </c>
      <c r="BN732" s="3">
        <f ca="1">IFERROR(INDEX(INDIRECT("day_wise_sales_data!$B$2:$BZ$599"),MATCH(resource!$CC732,day_wise_sales_data!$A$2:$A$500,0),MATCH(resource!BN$2,INDIRECT("day_wise_sales_data!$B$1:$BZ$1"),0)),0)</f>
        <v>0</v>
      </c>
      <c r="BO732" s="3">
        <f ca="1">IFERROR(INDEX(INDIRECT("day_wise_sales_data!$B$2:$BZ$599"),MATCH(resource!$CC732,day_wise_sales_data!$A$2:$A$500,0),MATCH(resource!BO$2,INDIRECT("day_wise_sales_data!$B$1:$BZ$1"),0)),0)</f>
        <v>0</v>
      </c>
      <c r="BP732" s="3">
        <f ca="1">IFERROR(INDEX(INDIRECT("day_wise_sales_data!$B$2:$BZ$599"),MATCH(resource!$CC732,day_wise_sales_data!$A$2:$A$500,0),MATCH(resource!BP$2,INDIRECT("day_wise_sales_data!$B$1:$BZ$1"),0)),0)</f>
        <v>0</v>
      </c>
      <c r="BQ732" s="3">
        <f ca="1">IFERROR(INDEX(INDIRECT("day_wise_sales_data!$B$2:$BZ$599"),MATCH(resource!$CC732,day_wise_sales_data!$A$2:$A$500,0),MATCH(resource!BQ$2,INDIRECT("day_wise_sales_data!$B$1:$BZ$1"),0)),0)</f>
        <v>0</v>
      </c>
      <c r="BR732" s="3">
        <f ca="1">IFERROR(INDEX(INDIRECT("day_wise_sales_data!$B$2:$BZ$599"),MATCH(resource!$CC732,day_wise_sales_data!$A$2:$A$500,0),MATCH(resource!BR$2,INDIRECT("day_wise_sales_data!$B$1:$BZ$1"),0)),0)</f>
        <v>0</v>
      </c>
      <c r="BS732" s="3">
        <f ca="1">IFERROR(INDEX(INDIRECT("day_wise_sales_data!$B$2:$BZ$599"),MATCH(resource!$CC732,day_wise_sales_data!$A$2:$A$500,0),MATCH(resource!BS$2,INDIRECT("day_wise_sales_data!$B$1:$BZ$1"),0)),0)</f>
        <v>0</v>
      </c>
      <c r="BT732" s="3">
        <f ca="1">IFERROR(INDEX(INDIRECT("day_wise_sales_data!$B$2:$BZ$599"),MATCH(resource!$CC732,day_wise_sales_data!$A$2:$A$500,0),MATCH(resource!BT$2,INDIRECT("day_wise_sales_data!$B$1:$BZ$1"),0)),0)</f>
        <v>0</v>
      </c>
      <c r="BU732" s="3">
        <f ca="1">IFERROR(INDEX(INDIRECT("day_wise_sales_data!$B$2:$BZ$599"),MATCH(resource!$CC732,day_wise_sales_data!$A$2:$A$500,0),MATCH(resource!BU$2,INDIRECT("day_wise_sales_data!$B$1:$BZ$1"),0)),0)</f>
        <v>0</v>
      </c>
      <c r="BV732" s="3">
        <f ca="1">IFERROR(INDEX(INDIRECT("day_wise_sales_data!$B$2:$BZ$599"),MATCH(resource!$CC732,day_wise_sales_data!$A$2:$A$500,0),MATCH(resource!BV$2,INDIRECT("day_wise_sales_data!$B$1:$BZ$1"),0)),0)</f>
        <v>0</v>
      </c>
      <c r="BW732" s="3">
        <f ca="1">IFERROR(INDEX(INDIRECT("day_wise_sales_data!$B$2:$BZ$599"),MATCH(resource!$CC732,day_wise_sales_data!$A$2:$A$500,0),MATCH(resource!BW$2,INDIRECT("day_wise_sales_data!$B$1:$BZ$1"),0)),0)</f>
        <v>0</v>
      </c>
      <c r="BX732" s="3">
        <f ca="1">IFERROR(INDEX(INDIRECT("day_wise_sales_data!$B$2:$BZ$599"),MATCH(resource!$CC732,day_wise_sales_data!$A$2:$A$500,0),MATCH(resource!BX$2,INDIRECT("day_wise_sales_data!$B$1:$BZ$1"),0)),0)</f>
        <v>0</v>
      </c>
      <c r="BY732" s="3">
        <f ca="1">IFERROR(INDEX(INDIRECT("day_wise_sales_data!$B$2:$BZ$599"),MATCH(resource!$CC732,day_wise_sales_data!$A$2:$A$500,0),MATCH(resource!BY$2,INDIRECT("day_wise_sales_data!$B$1:$BZ$1"),0)),0)</f>
        <v>0</v>
      </c>
      <c r="BZ732" s="3">
        <f ca="1">IFERROR(INDEX(INDIRECT("day_wise_sales_data!$B$2:$BZ$599"),MATCH(resource!$CC732,day_wise_sales_data!$A$2:$A$500,0),MATCH(resource!BZ$2,INDIRECT("day_wise_sales_data!$B$1:$BZ$1"),0)),0)</f>
        <v>0</v>
      </c>
      <c r="CA732" s="3">
        <f ca="1">IFERROR(INDEX(INDIRECT("day_wise_sales_data!$B$2:$BZ$599"),MATCH(resource!$CC732,day_wise_sales_data!$A$2:$A$500,0),MATCH(resource!CA$2,INDIRECT("day_wise_sales_data!$B$1:$BZ$1"),0)),0)</f>
        <v>0</v>
      </c>
      <c r="CC732" s="4">
        <f>sales_data!H731</f>
        <v>0</v>
      </c>
      <c r="CD732" s="1">
        <v>730</v>
      </c>
      <c r="CE732" s="1" t="str">
        <f>IF(AQ732=report!$AQ$3,resource!CD732,"")</f>
        <v/>
      </c>
      <c r="CF732" s="5" t="str">
        <f>IFERROR(SMALL($CE$3:$CE$1001,ROWS($CE$3:CE732)),"")</f>
        <v/>
      </c>
      <c r="CH732">
        <f>IFERROR(VLOOKUP($CC732,data_pull!$E$22:$G$700,2,0),0)</f>
        <v>0</v>
      </c>
      <c r="DK732" s="3" t="str">
        <f>IFERROR(INDEX(COD_SALES!$B$5:$Z$500,MATCH(resource!$CC732,COD_SALES!$A$5:$A$500,0),MATCH(resource!DK$2,COD_SALES!$B$4:$Z$4,0)),"")</f>
        <v/>
      </c>
      <c r="DL732" s="3" t="str">
        <f>IFERROR(INDEX(COD_SALES!$B$5:$Z$500,MATCH(resource!$CC732,COD_SALES!$A$5:$A$500,0),MATCH(resource!DL$2,COD_SALES!$B$4:$Z$4,0)),"")</f>
        <v/>
      </c>
      <c r="DM732" s="3" t="str">
        <f>IFERROR(INDEX(COD_SALES!$B$5:$Z$500,MATCH(resource!$CC732,COD_SALES!$A$5:$A$500,0),MATCH(resource!DM$2,COD_SALES!$B$4:$Z$4,0)),"")</f>
        <v/>
      </c>
      <c r="DN732" s="3" t="str">
        <f>IFERROR(INDEX(COD_SALES!$B$5:$Z$500,MATCH(resource!$CC732,COD_SALES!$A$5:$A$500,0),MATCH(resource!DN$2,COD_SALES!$B$4:$Z$4,0)),"")</f>
        <v/>
      </c>
      <c r="DO732" s="3" t="str">
        <f>IFERROR(INDEX(COD_SALES!$B$5:$Z$500,MATCH(resource!$CC732,COD_SALES!$A$5:$A$500,0),MATCH(resource!DO$2,COD_SALES!$B$4:$Z$4,0)),"")</f>
        <v/>
      </c>
      <c r="DP732" s="3" t="str">
        <f>IFERROR(INDEX(COD_SALES!$B$5:$Z$500,MATCH(resource!$CC732,COD_SALES!$A$5:$A$500,0),MATCH(resource!DP$2,COD_SALES!$B$4:$Z$4,0)),"")</f>
        <v/>
      </c>
      <c r="DQ732" s="3" t="str">
        <f>IFERROR(INDEX(COD_SALES!$B$5:$Z$500,MATCH(resource!$CC732,COD_SALES!$A$5:$A$500,0),MATCH(resource!DQ$2,COD_SALES!$B$4:$Z$4,0)),"")</f>
        <v/>
      </c>
      <c r="DR732" s="3" t="str">
        <f>IFERROR(INDEX(COD_SALES!$B$5:$Z$500,MATCH(resource!$CC732,COD_SALES!$A$5:$A$500,0),MATCH(resource!DR$2,COD_SALES!$B$4:$Z$4,0)),"")</f>
        <v/>
      </c>
      <c r="DS732" s="3" t="str">
        <f>IFERROR(INDEX(COD_SALES!$B$5:$Z$500,MATCH(resource!$CC732,COD_SALES!$A$5:$A$500,0),MATCH(resource!DS$2,COD_SALES!$B$4:$Z$4,0)),"")</f>
        <v/>
      </c>
      <c r="DT732" s="3" t="str">
        <f>IFERROR(INDEX(COD_SALES!$B$5:$Z$500,MATCH(resource!$CC732,COD_SALES!$A$5:$A$500,0),MATCH(resource!DT$2,COD_SALES!$B$4:$Z$4,0)),"")</f>
        <v/>
      </c>
      <c r="DU732" s="3" t="str">
        <f>IFERROR(INDEX(COD_SALES!$B$5:$Z$500,MATCH(resource!$CC732,COD_SALES!$A$5:$A$500,0),MATCH(resource!DU$2,COD_SALES!$B$4:$Z$4,0)),"")</f>
        <v/>
      </c>
      <c r="DV732" s="3" t="str">
        <f>IFERROR(INDEX(COD_SALES!$B$5:$Z$500,MATCH(resource!$CC732,COD_SALES!$A$5:$A$500,0),MATCH(resource!DV$2,COD_SALES!$B$4:$Z$4,0)),"")</f>
        <v/>
      </c>
      <c r="DW732" s="3" t="str">
        <f>IFERROR(INDEX(COD_SALES!$B$5:$Z$500,MATCH(resource!$CC732,COD_SALES!$A$5:$A$500,0),MATCH(resource!DW$2,COD_SALES!$B$4:$Z$4,0)),"")</f>
        <v/>
      </c>
      <c r="DX732" s="3" t="str">
        <f>IFERROR(INDEX(COD_SALES!$B$5:$Z$500,MATCH(resource!$CC732,COD_SALES!$A$5:$A$500,0),MATCH(resource!DX$2,COD_SALES!$B$4:$Z$4,0)),"")</f>
        <v/>
      </c>
      <c r="DY732" s="3" t="str">
        <f>IFERROR(INDEX(COD_SALES!$B$5:$Z$500,MATCH(resource!$CC732,COD_SALES!$A$5:$A$500,0),MATCH(resource!DY$2,COD_SALES!$B$4:$Z$4,0)),"")</f>
        <v/>
      </c>
      <c r="DZ732" s="3" t="str">
        <f>IFERROR(INDEX(COD_SALES!$B$5:$Z$500,MATCH(resource!$CC732,COD_SALES!$A$5:$A$500,0),MATCH(resource!DZ$2,COD_SALES!$B$4:$Z$4,0)),"")</f>
        <v/>
      </c>
      <c r="EA732" s="3" t="str">
        <f>IFERROR(INDEX(COD_SALES!$B$5:$Z$500,MATCH(resource!$CC732,COD_SALES!$A$5:$A$500,0),MATCH(resource!EA$2,COD_SALES!$B$4:$Z$4,0)),"")</f>
        <v/>
      </c>
      <c r="EB732" s="3">
        <f t="shared" si="138"/>
        <v>0</v>
      </c>
      <c r="EW732" s="3">
        <f>IFERROR(VLOOKUP(CC732,data_pull!$AO$25:$AR$546,2,0),0)</f>
        <v>0</v>
      </c>
      <c r="EX732" s="1">
        <f>IFERROR(VLOOKUP(CC732,data_pull!$AO$25:$AR$546,4,0),0)</f>
        <v>0</v>
      </c>
    </row>
    <row r="733" spans="13:154" x14ac:dyDescent="0.25"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4">
        <f>sales_data!B732</f>
        <v>0</v>
      </c>
      <c r="AR733" s="4">
        <f>sales_data!C732</f>
        <v>0</v>
      </c>
      <c r="AS733" s="5" t="str">
        <f t="shared" si="137"/>
        <v/>
      </c>
      <c r="AT733" s="4">
        <f>sales_data!I732</f>
        <v>0</v>
      </c>
      <c r="AU733" s="4">
        <f>sales_data!W732</f>
        <v>0</v>
      </c>
      <c r="AV733" s="1">
        <f>sales_data!N732</f>
        <v>0</v>
      </c>
      <c r="AW733" s="1">
        <f>sales_data!P732</f>
        <v>0</v>
      </c>
      <c r="AX733" s="3">
        <f ca="1">IFERROR(INDEX(INDIRECT("day_wise_sales_data!$B$2:$BZ$599"),MATCH(resource!$CC733,day_wise_sales_data!$A$2:$A$500,0),MATCH(resource!AX$2,INDIRECT("day_wise_sales_data!$B$1:$BZ$1"),0)),0)</f>
        <v>0</v>
      </c>
      <c r="AY733" s="3">
        <f ca="1">IFERROR(INDEX(INDIRECT("day_wise_sales_data!$B$2:$BZ$599"),MATCH(resource!$CC733,day_wise_sales_data!$A$2:$A$500,0),MATCH(resource!AY$2,INDIRECT("day_wise_sales_data!$B$1:$BZ$1"),0)),0)</f>
        <v>0</v>
      </c>
      <c r="AZ733" s="3">
        <f ca="1">IFERROR(INDEX(INDIRECT("day_wise_sales_data!$B$2:$BZ$599"),MATCH(resource!$CC733,day_wise_sales_data!$A$2:$A$500,0),MATCH(resource!AZ$2,INDIRECT("day_wise_sales_data!$B$1:$BZ$1"),0)),0)</f>
        <v>0</v>
      </c>
      <c r="BA733" s="3">
        <f ca="1">IFERROR(INDEX(INDIRECT("day_wise_sales_data!$B$2:$BZ$599"),MATCH(resource!$CC733,day_wise_sales_data!$A$2:$A$500,0),MATCH(resource!BA$2,INDIRECT("day_wise_sales_data!$B$1:$BZ$1"),0)),0)</f>
        <v>0</v>
      </c>
      <c r="BB733" s="3">
        <f ca="1">IFERROR(INDEX(INDIRECT("day_wise_sales_data!$B$2:$BZ$599"),MATCH(resource!$CC733,day_wise_sales_data!$A$2:$A$500,0),MATCH(resource!BB$2,INDIRECT("day_wise_sales_data!$B$1:$BZ$1"),0)),0)</f>
        <v>0</v>
      </c>
      <c r="BC733" s="3">
        <f ca="1">IFERROR(INDEX(INDIRECT("day_wise_sales_data!$B$2:$BZ$599"),MATCH(resource!$CC733,day_wise_sales_data!$A$2:$A$500,0),MATCH(resource!BC$2,INDIRECT("day_wise_sales_data!$B$1:$BZ$1"),0)),0)</f>
        <v>0</v>
      </c>
      <c r="BD733" s="3">
        <f ca="1">IFERROR(INDEX(INDIRECT("day_wise_sales_data!$B$2:$BZ$599"),MATCH(resource!$CC733,day_wise_sales_data!$A$2:$A$500,0),MATCH(resource!BD$2,INDIRECT("day_wise_sales_data!$B$1:$BZ$1"),0)),0)</f>
        <v>0</v>
      </c>
      <c r="BE733" s="3">
        <f ca="1">IFERROR(INDEX(INDIRECT("day_wise_sales_data!$B$2:$BZ$599"),MATCH(resource!$CC733,day_wise_sales_data!$A$2:$A$500,0),MATCH(resource!BE$2,INDIRECT("day_wise_sales_data!$B$1:$BZ$1"),0)),0)</f>
        <v>0</v>
      </c>
      <c r="BF733" s="3">
        <f ca="1">IFERROR(INDEX(INDIRECT("day_wise_sales_data!$B$2:$BZ$599"),MATCH(resource!$CC733,day_wise_sales_data!$A$2:$A$500,0),MATCH(resource!BF$2,INDIRECT("day_wise_sales_data!$B$1:$BZ$1"),0)),0)</f>
        <v>0</v>
      </c>
      <c r="BG733" s="3">
        <f ca="1">IFERROR(INDEX(INDIRECT("day_wise_sales_data!$B$2:$BZ$599"),MATCH(resource!$CC733,day_wise_sales_data!$A$2:$A$500,0),MATCH(resource!BG$2,INDIRECT("day_wise_sales_data!$B$1:$BZ$1"),0)),0)</f>
        <v>0</v>
      </c>
      <c r="BH733" s="3">
        <f ca="1">IFERROR(INDEX(INDIRECT("day_wise_sales_data!$B$2:$BZ$599"),MATCH(resource!$CC733,day_wise_sales_data!$A$2:$A$500,0),MATCH(resource!BH$2,INDIRECT("day_wise_sales_data!$B$1:$BZ$1"),0)),0)</f>
        <v>0</v>
      </c>
      <c r="BI733" s="3">
        <f ca="1">IFERROR(INDEX(INDIRECT("day_wise_sales_data!$B$2:$BZ$599"),MATCH(resource!$CC733,day_wise_sales_data!$A$2:$A$500,0),MATCH(resource!BI$2,INDIRECT("day_wise_sales_data!$B$1:$BZ$1"),0)),0)</f>
        <v>0</v>
      </c>
      <c r="BJ733" s="3">
        <f ca="1">IFERROR(INDEX(INDIRECT("day_wise_sales_data!$B$2:$BZ$599"),MATCH(resource!$CC733,day_wise_sales_data!$A$2:$A$500,0),MATCH(resource!BJ$2,INDIRECT("day_wise_sales_data!$B$1:$BZ$1"),0)),0)</f>
        <v>0</v>
      </c>
      <c r="BK733" s="3">
        <f ca="1">IFERROR(INDEX(INDIRECT("day_wise_sales_data!$B$2:$BZ$599"),MATCH(resource!$CC733,day_wise_sales_data!$A$2:$A$500,0),MATCH(resource!BK$2,INDIRECT("day_wise_sales_data!$B$1:$BZ$1"),0)),0)</f>
        <v>0</v>
      </c>
      <c r="BL733" s="3">
        <f ca="1">IFERROR(INDEX(INDIRECT("day_wise_sales_data!$B$2:$BZ$599"),MATCH(resource!$CC733,day_wise_sales_data!$A$2:$A$500,0),MATCH(resource!BL$2,INDIRECT("day_wise_sales_data!$B$1:$BZ$1"),0)),0)</f>
        <v>0</v>
      </c>
      <c r="BM733" s="3">
        <f ca="1">IFERROR(INDEX(INDIRECT("day_wise_sales_data!$B$2:$BZ$599"),MATCH(resource!$CC733,day_wise_sales_data!$A$2:$A$500,0),MATCH(resource!BM$2,INDIRECT("day_wise_sales_data!$B$1:$BZ$1"),0)),0)</f>
        <v>0</v>
      </c>
      <c r="BN733" s="3">
        <f ca="1">IFERROR(INDEX(INDIRECT("day_wise_sales_data!$B$2:$BZ$599"),MATCH(resource!$CC733,day_wise_sales_data!$A$2:$A$500,0),MATCH(resource!BN$2,INDIRECT("day_wise_sales_data!$B$1:$BZ$1"),0)),0)</f>
        <v>0</v>
      </c>
      <c r="BO733" s="3">
        <f ca="1">IFERROR(INDEX(INDIRECT("day_wise_sales_data!$B$2:$BZ$599"),MATCH(resource!$CC733,day_wise_sales_data!$A$2:$A$500,0),MATCH(resource!BO$2,INDIRECT("day_wise_sales_data!$B$1:$BZ$1"),0)),0)</f>
        <v>0</v>
      </c>
      <c r="BP733" s="3">
        <f ca="1">IFERROR(INDEX(INDIRECT("day_wise_sales_data!$B$2:$BZ$599"),MATCH(resource!$CC733,day_wise_sales_data!$A$2:$A$500,0),MATCH(resource!BP$2,INDIRECT("day_wise_sales_data!$B$1:$BZ$1"),0)),0)</f>
        <v>0</v>
      </c>
      <c r="BQ733" s="3">
        <f ca="1">IFERROR(INDEX(INDIRECT("day_wise_sales_data!$B$2:$BZ$599"),MATCH(resource!$CC733,day_wise_sales_data!$A$2:$A$500,0),MATCH(resource!BQ$2,INDIRECT("day_wise_sales_data!$B$1:$BZ$1"),0)),0)</f>
        <v>0</v>
      </c>
      <c r="BR733" s="3">
        <f ca="1">IFERROR(INDEX(INDIRECT("day_wise_sales_data!$B$2:$BZ$599"),MATCH(resource!$CC733,day_wise_sales_data!$A$2:$A$500,0),MATCH(resource!BR$2,INDIRECT("day_wise_sales_data!$B$1:$BZ$1"),0)),0)</f>
        <v>0</v>
      </c>
      <c r="BS733" s="3">
        <f ca="1">IFERROR(INDEX(INDIRECT("day_wise_sales_data!$B$2:$BZ$599"),MATCH(resource!$CC733,day_wise_sales_data!$A$2:$A$500,0),MATCH(resource!BS$2,INDIRECT("day_wise_sales_data!$B$1:$BZ$1"),0)),0)</f>
        <v>0</v>
      </c>
      <c r="BT733" s="3">
        <f ca="1">IFERROR(INDEX(INDIRECT("day_wise_sales_data!$B$2:$BZ$599"),MATCH(resource!$CC733,day_wise_sales_data!$A$2:$A$500,0),MATCH(resource!BT$2,INDIRECT("day_wise_sales_data!$B$1:$BZ$1"),0)),0)</f>
        <v>0</v>
      </c>
      <c r="BU733" s="3">
        <f ca="1">IFERROR(INDEX(INDIRECT("day_wise_sales_data!$B$2:$BZ$599"),MATCH(resource!$CC733,day_wise_sales_data!$A$2:$A$500,0),MATCH(resource!BU$2,INDIRECT("day_wise_sales_data!$B$1:$BZ$1"),0)),0)</f>
        <v>0</v>
      </c>
      <c r="BV733" s="3">
        <f ca="1">IFERROR(INDEX(INDIRECT("day_wise_sales_data!$B$2:$BZ$599"),MATCH(resource!$CC733,day_wise_sales_data!$A$2:$A$500,0),MATCH(resource!BV$2,INDIRECT("day_wise_sales_data!$B$1:$BZ$1"),0)),0)</f>
        <v>0</v>
      </c>
      <c r="BW733" s="3">
        <f ca="1">IFERROR(INDEX(INDIRECT("day_wise_sales_data!$B$2:$BZ$599"),MATCH(resource!$CC733,day_wise_sales_data!$A$2:$A$500,0),MATCH(resource!BW$2,INDIRECT("day_wise_sales_data!$B$1:$BZ$1"),0)),0)</f>
        <v>0</v>
      </c>
      <c r="BX733" s="3">
        <f ca="1">IFERROR(INDEX(INDIRECT("day_wise_sales_data!$B$2:$BZ$599"),MATCH(resource!$CC733,day_wise_sales_data!$A$2:$A$500,0),MATCH(resource!BX$2,INDIRECT("day_wise_sales_data!$B$1:$BZ$1"),0)),0)</f>
        <v>0</v>
      </c>
      <c r="BY733" s="3">
        <f ca="1">IFERROR(INDEX(INDIRECT("day_wise_sales_data!$B$2:$BZ$599"),MATCH(resource!$CC733,day_wise_sales_data!$A$2:$A$500,0),MATCH(resource!BY$2,INDIRECT("day_wise_sales_data!$B$1:$BZ$1"),0)),0)</f>
        <v>0</v>
      </c>
      <c r="BZ733" s="3">
        <f ca="1">IFERROR(INDEX(INDIRECT("day_wise_sales_data!$B$2:$BZ$599"),MATCH(resource!$CC733,day_wise_sales_data!$A$2:$A$500,0),MATCH(resource!BZ$2,INDIRECT("day_wise_sales_data!$B$1:$BZ$1"),0)),0)</f>
        <v>0</v>
      </c>
      <c r="CA733" s="3">
        <f ca="1">IFERROR(INDEX(INDIRECT("day_wise_sales_data!$B$2:$BZ$599"),MATCH(resource!$CC733,day_wise_sales_data!$A$2:$A$500,0),MATCH(resource!CA$2,INDIRECT("day_wise_sales_data!$B$1:$BZ$1"),0)),0)</f>
        <v>0</v>
      </c>
      <c r="CC733" s="4">
        <f>sales_data!H732</f>
        <v>0</v>
      </c>
      <c r="CD733" s="1">
        <v>731</v>
      </c>
      <c r="CE733" s="1" t="str">
        <f>IF(AQ733=report!$AQ$3,resource!CD733,"")</f>
        <v/>
      </c>
      <c r="CF733" s="5" t="str">
        <f>IFERROR(SMALL($CE$3:$CE$1001,ROWS($CE$3:CE733)),"")</f>
        <v/>
      </c>
      <c r="CH733">
        <f>IFERROR(VLOOKUP($CC733,data_pull!$E$22:$G$700,2,0),0)</f>
        <v>0</v>
      </c>
      <c r="DK733" s="3" t="str">
        <f>IFERROR(INDEX(COD_SALES!$B$5:$Z$500,MATCH(resource!$CC733,COD_SALES!$A$5:$A$500,0),MATCH(resource!DK$2,COD_SALES!$B$4:$Z$4,0)),"")</f>
        <v/>
      </c>
      <c r="DL733" s="3" t="str">
        <f>IFERROR(INDEX(COD_SALES!$B$5:$Z$500,MATCH(resource!$CC733,COD_SALES!$A$5:$A$500,0),MATCH(resource!DL$2,COD_SALES!$B$4:$Z$4,0)),"")</f>
        <v/>
      </c>
      <c r="DM733" s="3" t="str">
        <f>IFERROR(INDEX(COD_SALES!$B$5:$Z$500,MATCH(resource!$CC733,COD_SALES!$A$5:$A$500,0),MATCH(resource!DM$2,COD_SALES!$B$4:$Z$4,0)),"")</f>
        <v/>
      </c>
      <c r="DN733" s="3" t="str">
        <f>IFERROR(INDEX(COD_SALES!$B$5:$Z$500,MATCH(resource!$CC733,COD_SALES!$A$5:$A$500,0),MATCH(resource!DN$2,COD_SALES!$B$4:$Z$4,0)),"")</f>
        <v/>
      </c>
      <c r="DO733" s="3" t="str">
        <f>IFERROR(INDEX(COD_SALES!$B$5:$Z$500,MATCH(resource!$CC733,COD_SALES!$A$5:$A$500,0),MATCH(resource!DO$2,COD_SALES!$B$4:$Z$4,0)),"")</f>
        <v/>
      </c>
      <c r="DP733" s="3" t="str">
        <f>IFERROR(INDEX(COD_SALES!$B$5:$Z$500,MATCH(resource!$CC733,COD_SALES!$A$5:$A$500,0),MATCH(resource!DP$2,COD_SALES!$B$4:$Z$4,0)),"")</f>
        <v/>
      </c>
      <c r="DQ733" s="3" t="str">
        <f>IFERROR(INDEX(COD_SALES!$B$5:$Z$500,MATCH(resource!$CC733,COD_SALES!$A$5:$A$500,0),MATCH(resource!DQ$2,COD_SALES!$B$4:$Z$4,0)),"")</f>
        <v/>
      </c>
      <c r="DR733" s="3" t="str">
        <f>IFERROR(INDEX(COD_SALES!$B$5:$Z$500,MATCH(resource!$CC733,COD_SALES!$A$5:$A$500,0),MATCH(resource!DR$2,COD_SALES!$B$4:$Z$4,0)),"")</f>
        <v/>
      </c>
      <c r="DS733" s="3" t="str">
        <f>IFERROR(INDEX(COD_SALES!$B$5:$Z$500,MATCH(resource!$CC733,COD_SALES!$A$5:$A$500,0),MATCH(resource!DS$2,COD_SALES!$B$4:$Z$4,0)),"")</f>
        <v/>
      </c>
      <c r="DT733" s="3" t="str">
        <f>IFERROR(INDEX(COD_SALES!$B$5:$Z$500,MATCH(resource!$CC733,COD_SALES!$A$5:$A$500,0),MATCH(resource!DT$2,COD_SALES!$B$4:$Z$4,0)),"")</f>
        <v/>
      </c>
      <c r="DU733" s="3" t="str">
        <f>IFERROR(INDEX(COD_SALES!$B$5:$Z$500,MATCH(resource!$CC733,COD_SALES!$A$5:$A$500,0),MATCH(resource!DU$2,COD_SALES!$B$4:$Z$4,0)),"")</f>
        <v/>
      </c>
      <c r="DV733" s="3" t="str">
        <f>IFERROR(INDEX(COD_SALES!$B$5:$Z$500,MATCH(resource!$CC733,COD_SALES!$A$5:$A$500,0),MATCH(resource!DV$2,COD_SALES!$B$4:$Z$4,0)),"")</f>
        <v/>
      </c>
      <c r="DW733" s="3" t="str">
        <f>IFERROR(INDEX(COD_SALES!$B$5:$Z$500,MATCH(resource!$CC733,COD_SALES!$A$5:$A$500,0),MATCH(resource!DW$2,COD_SALES!$B$4:$Z$4,0)),"")</f>
        <v/>
      </c>
      <c r="DX733" s="3" t="str">
        <f>IFERROR(INDEX(COD_SALES!$B$5:$Z$500,MATCH(resource!$CC733,COD_SALES!$A$5:$A$500,0),MATCH(resource!DX$2,COD_SALES!$B$4:$Z$4,0)),"")</f>
        <v/>
      </c>
      <c r="DY733" s="3" t="str">
        <f>IFERROR(INDEX(COD_SALES!$B$5:$Z$500,MATCH(resource!$CC733,COD_SALES!$A$5:$A$500,0),MATCH(resource!DY$2,COD_SALES!$B$4:$Z$4,0)),"")</f>
        <v/>
      </c>
      <c r="DZ733" s="3" t="str">
        <f>IFERROR(INDEX(COD_SALES!$B$5:$Z$500,MATCH(resource!$CC733,COD_SALES!$A$5:$A$500,0),MATCH(resource!DZ$2,COD_SALES!$B$4:$Z$4,0)),"")</f>
        <v/>
      </c>
      <c r="EA733" s="3" t="str">
        <f>IFERROR(INDEX(COD_SALES!$B$5:$Z$500,MATCH(resource!$CC733,COD_SALES!$A$5:$A$500,0),MATCH(resource!EA$2,COD_SALES!$B$4:$Z$4,0)),"")</f>
        <v/>
      </c>
      <c r="EB733" s="3">
        <f t="shared" si="138"/>
        <v>0</v>
      </c>
      <c r="EW733" s="3">
        <f>IFERROR(VLOOKUP(CC733,data_pull!$AO$25:$AR$546,2,0),0)</f>
        <v>0</v>
      </c>
      <c r="EX733" s="1">
        <f>IFERROR(VLOOKUP(CC733,data_pull!$AO$25:$AR$546,4,0),0)</f>
        <v>0</v>
      </c>
    </row>
    <row r="734" spans="13:154" x14ac:dyDescent="0.25"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4">
        <f>sales_data!B733</f>
        <v>0</v>
      </c>
      <c r="AR734" s="4">
        <f>sales_data!C733</f>
        <v>0</v>
      </c>
      <c r="AS734" s="5" t="str">
        <f t="shared" si="137"/>
        <v/>
      </c>
      <c r="AT734" s="4">
        <f>sales_data!I733</f>
        <v>0</v>
      </c>
      <c r="AU734" s="4">
        <f>sales_data!W733</f>
        <v>0</v>
      </c>
      <c r="AV734" s="1">
        <f>sales_data!N733</f>
        <v>0</v>
      </c>
      <c r="AW734" s="1">
        <f>sales_data!P733</f>
        <v>0</v>
      </c>
      <c r="AX734" s="3">
        <f ca="1">IFERROR(INDEX(INDIRECT("day_wise_sales_data!$B$2:$BZ$599"),MATCH(resource!$CC734,day_wise_sales_data!$A$2:$A$500,0),MATCH(resource!AX$2,INDIRECT("day_wise_sales_data!$B$1:$BZ$1"),0)),0)</f>
        <v>0</v>
      </c>
      <c r="AY734" s="3">
        <f ca="1">IFERROR(INDEX(INDIRECT("day_wise_sales_data!$B$2:$BZ$599"),MATCH(resource!$CC734,day_wise_sales_data!$A$2:$A$500,0),MATCH(resource!AY$2,INDIRECT("day_wise_sales_data!$B$1:$BZ$1"),0)),0)</f>
        <v>0</v>
      </c>
      <c r="AZ734" s="3">
        <f ca="1">IFERROR(INDEX(INDIRECT("day_wise_sales_data!$B$2:$BZ$599"),MATCH(resource!$CC734,day_wise_sales_data!$A$2:$A$500,0),MATCH(resource!AZ$2,INDIRECT("day_wise_sales_data!$B$1:$BZ$1"),0)),0)</f>
        <v>0</v>
      </c>
      <c r="BA734" s="3">
        <f ca="1">IFERROR(INDEX(INDIRECT("day_wise_sales_data!$B$2:$BZ$599"),MATCH(resource!$CC734,day_wise_sales_data!$A$2:$A$500,0),MATCH(resource!BA$2,INDIRECT("day_wise_sales_data!$B$1:$BZ$1"),0)),0)</f>
        <v>0</v>
      </c>
      <c r="BB734" s="3">
        <f ca="1">IFERROR(INDEX(INDIRECT("day_wise_sales_data!$B$2:$BZ$599"),MATCH(resource!$CC734,day_wise_sales_data!$A$2:$A$500,0),MATCH(resource!BB$2,INDIRECT("day_wise_sales_data!$B$1:$BZ$1"),0)),0)</f>
        <v>0</v>
      </c>
      <c r="BC734" s="3">
        <f ca="1">IFERROR(INDEX(INDIRECT("day_wise_sales_data!$B$2:$BZ$599"),MATCH(resource!$CC734,day_wise_sales_data!$A$2:$A$500,0),MATCH(resource!BC$2,INDIRECT("day_wise_sales_data!$B$1:$BZ$1"),0)),0)</f>
        <v>0</v>
      </c>
      <c r="BD734" s="3">
        <f ca="1">IFERROR(INDEX(INDIRECT("day_wise_sales_data!$B$2:$BZ$599"),MATCH(resource!$CC734,day_wise_sales_data!$A$2:$A$500,0),MATCH(resource!BD$2,INDIRECT("day_wise_sales_data!$B$1:$BZ$1"),0)),0)</f>
        <v>0</v>
      </c>
      <c r="BE734" s="3">
        <f ca="1">IFERROR(INDEX(INDIRECT("day_wise_sales_data!$B$2:$BZ$599"),MATCH(resource!$CC734,day_wise_sales_data!$A$2:$A$500,0),MATCH(resource!BE$2,INDIRECT("day_wise_sales_data!$B$1:$BZ$1"),0)),0)</f>
        <v>0</v>
      </c>
      <c r="BF734" s="3">
        <f ca="1">IFERROR(INDEX(INDIRECT("day_wise_sales_data!$B$2:$BZ$599"),MATCH(resource!$CC734,day_wise_sales_data!$A$2:$A$500,0),MATCH(resource!BF$2,INDIRECT("day_wise_sales_data!$B$1:$BZ$1"),0)),0)</f>
        <v>0</v>
      </c>
      <c r="BG734" s="3">
        <f ca="1">IFERROR(INDEX(INDIRECT("day_wise_sales_data!$B$2:$BZ$599"),MATCH(resource!$CC734,day_wise_sales_data!$A$2:$A$500,0),MATCH(resource!BG$2,INDIRECT("day_wise_sales_data!$B$1:$BZ$1"),0)),0)</f>
        <v>0</v>
      </c>
      <c r="BH734" s="3">
        <f ca="1">IFERROR(INDEX(INDIRECT("day_wise_sales_data!$B$2:$BZ$599"),MATCH(resource!$CC734,day_wise_sales_data!$A$2:$A$500,0),MATCH(resource!BH$2,INDIRECT("day_wise_sales_data!$B$1:$BZ$1"),0)),0)</f>
        <v>0</v>
      </c>
      <c r="BI734" s="3">
        <f ca="1">IFERROR(INDEX(INDIRECT("day_wise_sales_data!$B$2:$BZ$599"),MATCH(resource!$CC734,day_wise_sales_data!$A$2:$A$500,0),MATCH(resource!BI$2,INDIRECT("day_wise_sales_data!$B$1:$BZ$1"),0)),0)</f>
        <v>0</v>
      </c>
      <c r="BJ734" s="3">
        <f ca="1">IFERROR(INDEX(INDIRECT("day_wise_sales_data!$B$2:$BZ$599"),MATCH(resource!$CC734,day_wise_sales_data!$A$2:$A$500,0),MATCH(resource!BJ$2,INDIRECT("day_wise_sales_data!$B$1:$BZ$1"),0)),0)</f>
        <v>0</v>
      </c>
      <c r="BK734" s="3">
        <f ca="1">IFERROR(INDEX(INDIRECT("day_wise_sales_data!$B$2:$BZ$599"),MATCH(resource!$CC734,day_wise_sales_data!$A$2:$A$500,0),MATCH(resource!BK$2,INDIRECT("day_wise_sales_data!$B$1:$BZ$1"),0)),0)</f>
        <v>0</v>
      </c>
      <c r="BL734" s="3">
        <f ca="1">IFERROR(INDEX(INDIRECT("day_wise_sales_data!$B$2:$BZ$599"),MATCH(resource!$CC734,day_wise_sales_data!$A$2:$A$500,0),MATCH(resource!BL$2,INDIRECT("day_wise_sales_data!$B$1:$BZ$1"),0)),0)</f>
        <v>0</v>
      </c>
      <c r="BM734" s="3">
        <f ca="1">IFERROR(INDEX(INDIRECT("day_wise_sales_data!$B$2:$BZ$599"),MATCH(resource!$CC734,day_wise_sales_data!$A$2:$A$500,0),MATCH(resource!BM$2,INDIRECT("day_wise_sales_data!$B$1:$BZ$1"),0)),0)</f>
        <v>0</v>
      </c>
      <c r="BN734" s="3">
        <f ca="1">IFERROR(INDEX(INDIRECT("day_wise_sales_data!$B$2:$BZ$599"),MATCH(resource!$CC734,day_wise_sales_data!$A$2:$A$500,0),MATCH(resource!BN$2,INDIRECT("day_wise_sales_data!$B$1:$BZ$1"),0)),0)</f>
        <v>0</v>
      </c>
      <c r="BO734" s="3">
        <f ca="1">IFERROR(INDEX(INDIRECT("day_wise_sales_data!$B$2:$BZ$599"),MATCH(resource!$CC734,day_wise_sales_data!$A$2:$A$500,0),MATCH(resource!BO$2,INDIRECT("day_wise_sales_data!$B$1:$BZ$1"),0)),0)</f>
        <v>0</v>
      </c>
      <c r="BP734" s="3">
        <f ca="1">IFERROR(INDEX(INDIRECT("day_wise_sales_data!$B$2:$BZ$599"),MATCH(resource!$CC734,day_wise_sales_data!$A$2:$A$500,0),MATCH(resource!BP$2,INDIRECT("day_wise_sales_data!$B$1:$BZ$1"),0)),0)</f>
        <v>0</v>
      </c>
      <c r="BQ734" s="3">
        <f ca="1">IFERROR(INDEX(INDIRECT("day_wise_sales_data!$B$2:$BZ$599"),MATCH(resource!$CC734,day_wise_sales_data!$A$2:$A$500,0),MATCH(resource!BQ$2,INDIRECT("day_wise_sales_data!$B$1:$BZ$1"),0)),0)</f>
        <v>0</v>
      </c>
      <c r="BR734" s="3">
        <f ca="1">IFERROR(INDEX(INDIRECT("day_wise_sales_data!$B$2:$BZ$599"),MATCH(resource!$CC734,day_wise_sales_data!$A$2:$A$500,0),MATCH(resource!BR$2,INDIRECT("day_wise_sales_data!$B$1:$BZ$1"),0)),0)</f>
        <v>0</v>
      </c>
      <c r="BS734" s="3">
        <f ca="1">IFERROR(INDEX(INDIRECT("day_wise_sales_data!$B$2:$BZ$599"),MATCH(resource!$CC734,day_wise_sales_data!$A$2:$A$500,0),MATCH(resource!BS$2,INDIRECT("day_wise_sales_data!$B$1:$BZ$1"),0)),0)</f>
        <v>0</v>
      </c>
      <c r="BT734" s="3">
        <f ca="1">IFERROR(INDEX(INDIRECT("day_wise_sales_data!$B$2:$BZ$599"),MATCH(resource!$CC734,day_wise_sales_data!$A$2:$A$500,0),MATCH(resource!BT$2,INDIRECT("day_wise_sales_data!$B$1:$BZ$1"),0)),0)</f>
        <v>0</v>
      </c>
      <c r="BU734" s="3">
        <f ca="1">IFERROR(INDEX(INDIRECT("day_wise_sales_data!$B$2:$BZ$599"),MATCH(resource!$CC734,day_wise_sales_data!$A$2:$A$500,0),MATCH(resource!BU$2,INDIRECT("day_wise_sales_data!$B$1:$BZ$1"),0)),0)</f>
        <v>0</v>
      </c>
      <c r="BV734" s="3">
        <f ca="1">IFERROR(INDEX(INDIRECT("day_wise_sales_data!$B$2:$BZ$599"),MATCH(resource!$CC734,day_wise_sales_data!$A$2:$A$500,0),MATCH(resource!BV$2,INDIRECT("day_wise_sales_data!$B$1:$BZ$1"),0)),0)</f>
        <v>0</v>
      </c>
      <c r="BW734" s="3">
        <f ca="1">IFERROR(INDEX(INDIRECT("day_wise_sales_data!$B$2:$BZ$599"),MATCH(resource!$CC734,day_wise_sales_data!$A$2:$A$500,0),MATCH(resource!BW$2,INDIRECT("day_wise_sales_data!$B$1:$BZ$1"),0)),0)</f>
        <v>0</v>
      </c>
      <c r="BX734" s="3">
        <f ca="1">IFERROR(INDEX(INDIRECT("day_wise_sales_data!$B$2:$BZ$599"),MATCH(resource!$CC734,day_wise_sales_data!$A$2:$A$500,0),MATCH(resource!BX$2,INDIRECT("day_wise_sales_data!$B$1:$BZ$1"),0)),0)</f>
        <v>0</v>
      </c>
      <c r="BY734" s="3">
        <f ca="1">IFERROR(INDEX(INDIRECT("day_wise_sales_data!$B$2:$BZ$599"),MATCH(resource!$CC734,day_wise_sales_data!$A$2:$A$500,0),MATCH(resource!BY$2,INDIRECT("day_wise_sales_data!$B$1:$BZ$1"),0)),0)</f>
        <v>0</v>
      </c>
      <c r="BZ734" s="3">
        <f ca="1">IFERROR(INDEX(INDIRECT("day_wise_sales_data!$B$2:$BZ$599"),MATCH(resource!$CC734,day_wise_sales_data!$A$2:$A$500,0),MATCH(resource!BZ$2,INDIRECT("day_wise_sales_data!$B$1:$BZ$1"),0)),0)</f>
        <v>0</v>
      </c>
      <c r="CA734" s="3">
        <f ca="1">IFERROR(INDEX(INDIRECT("day_wise_sales_data!$B$2:$BZ$599"),MATCH(resource!$CC734,day_wise_sales_data!$A$2:$A$500,0),MATCH(resource!CA$2,INDIRECT("day_wise_sales_data!$B$1:$BZ$1"),0)),0)</f>
        <v>0</v>
      </c>
      <c r="CC734" s="4">
        <f>sales_data!H733</f>
        <v>0</v>
      </c>
      <c r="CD734" s="1">
        <v>732</v>
      </c>
      <c r="CE734" s="1" t="str">
        <f>IF(AQ734=report!$AQ$3,resource!CD734,"")</f>
        <v/>
      </c>
      <c r="CF734" s="5" t="str">
        <f>IFERROR(SMALL($CE$3:$CE$1001,ROWS($CE$3:CE734)),"")</f>
        <v/>
      </c>
      <c r="CH734">
        <f>IFERROR(VLOOKUP($CC734,data_pull!$E$22:$G$700,2,0),0)</f>
        <v>0</v>
      </c>
      <c r="DK734" s="3" t="str">
        <f>IFERROR(INDEX(COD_SALES!$B$5:$Z$500,MATCH(resource!$CC734,COD_SALES!$A$5:$A$500,0),MATCH(resource!DK$2,COD_SALES!$B$4:$Z$4,0)),"")</f>
        <v/>
      </c>
      <c r="DL734" s="3" t="str">
        <f>IFERROR(INDEX(COD_SALES!$B$5:$Z$500,MATCH(resource!$CC734,COD_SALES!$A$5:$A$500,0),MATCH(resource!DL$2,COD_SALES!$B$4:$Z$4,0)),"")</f>
        <v/>
      </c>
      <c r="DM734" s="3" t="str">
        <f>IFERROR(INDEX(COD_SALES!$B$5:$Z$500,MATCH(resource!$CC734,COD_SALES!$A$5:$A$500,0),MATCH(resource!DM$2,COD_SALES!$B$4:$Z$4,0)),"")</f>
        <v/>
      </c>
      <c r="DN734" s="3" t="str">
        <f>IFERROR(INDEX(COD_SALES!$B$5:$Z$500,MATCH(resource!$CC734,COD_SALES!$A$5:$A$500,0),MATCH(resource!DN$2,COD_SALES!$B$4:$Z$4,0)),"")</f>
        <v/>
      </c>
      <c r="DO734" s="3" t="str">
        <f>IFERROR(INDEX(COD_SALES!$B$5:$Z$500,MATCH(resource!$CC734,COD_SALES!$A$5:$A$500,0),MATCH(resource!DO$2,COD_SALES!$B$4:$Z$4,0)),"")</f>
        <v/>
      </c>
      <c r="DP734" s="3" t="str">
        <f>IFERROR(INDEX(COD_SALES!$B$5:$Z$500,MATCH(resource!$CC734,COD_SALES!$A$5:$A$500,0),MATCH(resource!DP$2,COD_SALES!$B$4:$Z$4,0)),"")</f>
        <v/>
      </c>
      <c r="DQ734" s="3" t="str">
        <f>IFERROR(INDEX(COD_SALES!$B$5:$Z$500,MATCH(resource!$CC734,COD_SALES!$A$5:$A$500,0),MATCH(resource!DQ$2,COD_SALES!$B$4:$Z$4,0)),"")</f>
        <v/>
      </c>
      <c r="DR734" s="3" t="str">
        <f>IFERROR(INDEX(COD_SALES!$B$5:$Z$500,MATCH(resource!$CC734,COD_SALES!$A$5:$A$500,0),MATCH(resource!DR$2,COD_SALES!$B$4:$Z$4,0)),"")</f>
        <v/>
      </c>
      <c r="DS734" s="3" t="str">
        <f>IFERROR(INDEX(COD_SALES!$B$5:$Z$500,MATCH(resource!$CC734,COD_SALES!$A$5:$A$500,0),MATCH(resource!DS$2,COD_SALES!$B$4:$Z$4,0)),"")</f>
        <v/>
      </c>
      <c r="DT734" s="3" t="str">
        <f>IFERROR(INDEX(COD_SALES!$B$5:$Z$500,MATCH(resource!$CC734,COD_SALES!$A$5:$A$500,0),MATCH(resource!DT$2,COD_SALES!$B$4:$Z$4,0)),"")</f>
        <v/>
      </c>
      <c r="DU734" s="3" t="str">
        <f>IFERROR(INDEX(COD_SALES!$B$5:$Z$500,MATCH(resource!$CC734,COD_SALES!$A$5:$A$500,0),MATCH(resource!DU$2,COD_SALES!$B$4:$Z$4,0)),"")</f>
        <v/>
      </c>
      <c r="DV734" s="3" t="str">
        <f>IFERROR(INDEX(COD_SALES!$B$5:$Z$500,MATCH(resource!$CC734,COD_SALES!$A$5:$A$500,0),MATCH(resource!DV$2,COD_SALES!$B$4:$Z$4,0)),"")</f>
        <v/>
      </c>
      <c r="DW734" s="3" t="str">
        <f>IFERROR(INDEX(COD_SALES!$B$5:$Z$500,MATCH(resource!$CC734,COD_SALES!$A$5:$A$500,0),MATCH(resource!DW$2,COD_SALES!$B$4:$Z$4,0)),"")</f>
        <v/>
      </c>
      <c r="DX734" s="3" t="str">
        <f>IFERROR(INDEX(COD_SALES!$B$5:$Z$500,MATCH(resource!$CC734,COD_SALES!$A$5:$A$500,0),MATCH(resource!DX$2,COD_SALES!$B$4:$Z$4,0)),"")</f>
        <v/>
      </c>
      <c r="DY734" s="3" t="str">
        <f>IFERROR(INDEX(COD_SALES!$B$5:$Z$500,MATCH(resource!$CC734,COD_SALES!$A$5:$A$500,0),MATCH(resource!DY$2,COD_SALES!$B$4:$Z$4,0)),"")</f>
        <v/>
      </c>
      <c r="DZ734" s="3" t="str">
        <f>IFERROR(INDEX(COD_SALES!$B$5:$Z$500,MATCH(resource!$CC734,COD_SALES!$A$5:$A$500,0),MATCH(resource!DZ$2,COD_SALES!$B$4:$Z$4,0)),"")</f>
        <v/>
      </c>
      <c r="EA734" s="3" t="str">
        <f>IFERROR(INDEX(COD_SALES!$B$5:$Z$500,MATCH(resource!$CC734,COD_SALES!$A$5:$A$500,0),MATCH(resource!EA$2,COD_SALES!$B$4:$Z$4,0)),"")</f>
        <v/>
      </c>
      <c r="EB734" s="3">
        <f t="shared" si="138"/>
        <v>0</v>
      </c>
      <c r="EW734" s="3">
        <f>IFERROR(VLOOKUP(CC734,data_pull!$AO$25:$AR$546,2,0),0)</f>
        <v>0</v>
      </c>
      <c r="EX734" s="1">
        <f>IFERROR(VLOOKUP(CC734,data_pull!$AO$25:$AR$546,4,0),0)</f>
        <v>0</v>
      </c>
    </row>
    <row r="735" spans="13:154" x14ac:dyDescent="0.25"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4">
        <f>sales_data!B734</f>
        <v>0</v>
      </c>
      <c r="AR735" s="4">
        <f>sales_data!C734</f>
        <v>0</v>
      </c>
      <c r="AS735" s="5" t="str">
        <f t="shared" si="137"/>
        <v/>
      </c>
      <c r="AT735" s="4">
        <f>sales_data!I734</f>
        <v>0</v>
      </c>
      <c r="AU735" s="4">
        <f>sales_data!W734</f>
        <v>0</v>
      </c>
      <c r="AV735" s="1">
        <f>sales_data!N734</f>
        <v>0</v>
      </c>
      <c r="AW735" s="1">
        <f>sales_data!P734</f>
        <v>0</v>
      </c>
      <c r="AX735" s="3">
        <f ca="1">IFERROR(INDEX(INDIRECT("day_wise_sales_data!$B$2:$BZ$599"),MATCH(resource!$CC735,day_wise_sales_data!$A$2:$A$500,0),MATCH(resource!AX$2,INDIRECT("day_wise_sales_data!$B$1:$BZ$1"),0)),0)</f>
        <v>0</v>
      </c>
      <c r="AY735" s="3">
        <f ca="1">IFERROR(INDEX(INDIRECT("day_wise_sales_data!$B$2:$BZ$599"),MATCH(resource!$CC735,day_wise_sales_data!$A$2:$A$500,0),MATCH(resource!AY$2,INDIRECT("day_wise_sales_data!$B$1:$BZ$1"),0)),0)</f>
        <v>0</v>
      </c>
      <c r="AZ735" s="3">
        <f ca="1">IFERROR(INDEX(INDIRECT("day_wise_sales_data!$B$2:$BZ$599"),MATCH(resource!$CC735,day_wise_sales_data!$A$2:$A$500,0),MATCH(resource!AZ$2,INDIRECT("day_wise_sales_data!$B$1:$BZ$1"),0)),0)</f>
        <v>0</v>
      </c>
      <c r="BA735" s="3">
        <f ca="1">IFERROR(INDEX(INDIRECT("day_wise_sales_data!$B$2:$BZ$599"),MATCH(resource!$CC735,day_wise_sales_data!$A$2:$A$500,0),MATCH(resource!BA$2,INDIRECT("day_wise_sales_data!$B$1:$BZ$1"),0)),0)</f>
        <v>0</v>
      </c>
      <c r="BB735" s="3">
        <f ca="1">IFERROR(INDEX(INDIRECT("day_wise_sales_data!$B$2:$BZ$599"),MATCH(resource!$CC735,day_wise_sales_data!$A$2:$A$500,0),MATCH(resource!BB$2,INDIRECT("day_wise_sales_data!$B$1:$BZ$1"),0)),0)</f>
        <v>0</v>
      </c>
      <c r="BC735" s="3">
        <f ca="1">IFERROR(INDEX(INDIRECT("day_wise_sales_data!$B$2:$BZ$599"),MATCH(resource!$CC735,day_wise_sales_data!$A$2:$A$500,0),MATCH(resource!BC$2,INDIRECT("day_wise_sales_data!$B$1:$BZ$1"),0)),0)</f>
        <v>0</v>
      </c>
      <c r="BD735" s="3">
        <f ca="1">IFERROR(INDEX(INDIRECT("day_wise_sales_data!$B$2:$BZ$599"),MATCH(resource!$CC735,day_wise_sales_data!$A$2:$A$500,0),MATCH(resource!BD$2,INDIRECT("day_wise_sales_data!$B$1:$BZ$1"),0)),0)</f>
        <v>0</v>
      </c>
      <c r="BE735" s="3">
        <f ca="1">IFERROR(INDEX(INDIRECT("day_wise_sales_data!$B$2:$BZ$599"),MATCH(resource!$CC735,day_wise_sales_data!$A$2:$A$500,0),MATCH(resource!BE$2,INDIRECT("day_wise_sales_data!$B$1:$BZ$1"),0)),0)</f>
        <v>0</v>
      </c>
      <c r="BF735" s="3">
        <f ca="1">IFERROR(INDEX(INDIRECT("day_wise_sales_data!$B$2:$BZ$599"),MATCH(resource!$CC735,day_wise_sales_data!$A$2:$A$500,0),MATCH(resource!BF$2,INDIRECT("day_wise_sales_data!$B$1:$BZ$1"),0)),0)</f>
        <v>0</v>
      </c>
      <c r="BG735" s="3">
        <f ca="1">IFERROR(INDEX(INDIRECT("day_wise_sales_data!$B$2:$BZ$599"),MATCH(resource!$CC735,day_wise_sales_data!$A$2:$A$500,0),MATCH(resource!BG$2,INDIRECT("day_wise_sales_data!$B$1:$BZ$1"),0)),0)</f>
        <v>0</v>
      </c>
      <c r="BH735" s="3">
        <f ca="1">IFERROR(INDEX(INDIRECT("day_wise_sales_data!$B$2:$BZ$599"),MATCH(resource!$CC735,day_wise_sales_data!$A$2:$A$500,0),MATCH(resource!BH$2,INDIRECT("day_wise_sales_data!$B$1:$BZ$1"),0)),0)</f>
        <v>0</v>
      </c>
      <c r="BI735" s="3">
        <f ca="1">IFERROR(INDEX(INDIRECT("day_wise_sales_data!$B$2:$BZ$599"),MATCH(resource!$CC735,day_wise_sales_data!$A$2:$A$500,0),MATCH(resource!BI$2,INDIRECT("day_wise_sales_data!$B$1:$BZ$1"),0)),0)</f>
        <v>0</v>
      </c>
      <c r="BJ735" s="3">
        <f ca="1">IFERROR(INDEX(INDIRECT("day_wise_sales_data!$B$2:$BZ$599"),MATCH(resource!$CC735,day_wise_sales_data!$A$2:$A$500,0),MATCH(resource!BJ$2,INDIRECT("day_wise_sales_data!$B$1:$BZ$1"),0)),0)</f>
        <v>0</v>
      </c>
      <c r="BK735" s="3">
        <f ca="1">IFERROR(INDEX(INDIRECT("day_wise_sales_data!$B$2:$BZ$599"),MATCH(resource!$CC735,day_wise_sales_data!$A$2:$A$500,0),MATCH(resource!BK$2,INDIRECT("day_wise_sales_data!$B$1:$BZ$1"),0)),0)</f>
        <v>0</v>
      </c>
      <c r="BL735" s="3">
        <f ca="1">IFERROR(INDEX(INDIRECT("day_wise_sales_data!$B$2:$BZ$599"),MATCH(resource!$CC735,day_wise_sales_data!$A$2:$A$500,0),MATCH(resource!BL$2,INDIRECT("day_wise_sales_data!$B$1:$BZ$1"),0)),0)</f>
        <v>0</v>
      </c>
      <c r="BM735" s="3">
        <f ca="1">IFERROR(INDEX(INDIRECT("day_wise_sales_data!$B$2:$BZ$599"),MATCH(resource!$CC735,day_wise_sales_data!$A$2:$A$500,0),MATCH(resource!BM$2,INDIRECT("day_wise_sales_data!$B$1:$BZ$1"),0)),0)</f>
        <v>0</v>
      </c>
      <c r="BN735" s="3">
        <f ca="1">IFERROR(INDEX(INDIRECT("day_wise_sales_data!$B$2:$BZ$599"),MATCH(resource!$CC735,day_wise_sales_data!$A$2:$A$500,0),MATCH(resource!BN$2,INDIRECT("day_wise_sales_data!$B$1:$BZ$1"),0)),0)</f>
        <v>0</v>
      </c>
      <c r="BO735" s="3">
        <f ca="1">IFERROR(INDEX(INDIRECT("day_wise_sales_data!$B$2:$BZ$599"),MATCH(resource!$CC735,day_wise_sales_data!$A$2:$A$500,0),MATCH(resource!BO$2,INDIRECT("day_wise_sales_data!$B$1:$BZ$1"),0)),0)</f>
        <v>0</v>
      </c>
      <c r="BP735" s="3">
        <f ca="1">IFERROR(INDEX(INDIRECT("day_wise_sales_data!$B$2:$BZ$599"),MATCH(resource!$CC735,day_wise_sales_data!$A$2:$A$500,0),MATCH(resource!BP$2,INDIRECT("day_wise_sales_data!$B$1:$BZ$1"),0)),0)</f>
        <v>0</v>
      </c>
      <c r="BQ735" s="3">
        <f ca="1">IFERROR(INDEX(INDIRECT("day_wise_sales_data!$B$2:$BZ$599"),MATCH(resource!$CC735,day_wise_sales_data!$A$2:$A$500,0),MATCH(resource!BQ$2,INDIRECT("day_wise_sales_data!$B$1:$BZ$1"),0)),0)</f>
        <v>0</v>
      </c>
      <c r="BR735" s="3">
        <f ca="1">IFERROR(INDEX(INDIRECT("day_wise_sales_data!$B$2:$BZ$599"),MATCH(resource!$CC735,day_wise_sales_data!$A$2:$A$500,0),MATCH(resource!BR$2,INDIRECT("day_wise_sales_data!$B$1:$BZ$1"),0)),0)</f>
        <v>0</v>
      </c>
      <c r="BS735" s="3">
        <f ca="1">IFERROR(INDEX(INDIRECT("day_wise_sales_data!$B$2:$BZ$599"),MATCH(resource!$CC735,day_wise_sales_data!$A$2:$A$500,0),MATCH(resource!BS$2,INDIRECT("day_wise_sales_data!$B$1:$BZ$1"),0)),0)</f>
        <v>0</v>
      </c>
      <c r="BT735" s="3">
        <f ca="1">IFERROR(INDEX(INDIRECT("day_wise_sales_data!$B$2:$BZ$599"),MATCH(resource!$CC735,day_wise_sales_data!$A$2:$A$500,0),MATCH(resource!BT$2,INDIRECT("day_wise_sales_data!$B$1:$BZ$1"),0)),0)</f>
        <v>0</v>
      </c>
      <c r="BU735" s="3">
        <f ca="1">IFERROR(INDEX(INDIRECT("day_wise_sales_data!$B$2:$BZ$599"),MATCH(resource!$CC735,day_wise_sales_data!$A$2:$A$500,0),MATCH(resource!BU$2,INDIRECT("day_wise_sales_data!$B$1:$BZ$1"),0)),0)</f>
        <v>0</v>
      </c>
      <c r="BV735" s="3">
        <f ca="1">IFERROR(INDEX(INDIRECT("day_wise_sales_data!$B$2:$BZ$599"),MATCH(resource!$CC735,day_wise_sales_data!$A$2:$A$500,0),MATCH(resource!BV$2,INDIRECT("day_wise_sales_data!$B$1:$BZ$1"),0)),0)</f>
        <v>0</v>
      </c>
      <c r="BW735" s="3">
        <f ca="1">IFERROR(INDEX(INDIRECT("day_wise_sales_data!$B$2:$BZ$599"),MATCH(resource!$CC735,day_wise_sales_data!$A$2:$A$500,0),MATCH(resource!BW$2,INDIRECT("day_wise_sales_data!$B$1:$BZ$1"),0)),0)</f>
        <v>0</v>
      </c>
      <c r="BX735" s="3">
        <f ca="1">IFERROR(INDEX(INDIRECT("day_wise_sales_data!$B$2:$BZ$599"),MATCH(resource!$CC735,day_wise_sales_data!$A$2:$A$500,0),MATCH(resource!BX$2,INDIRECT("day_wise_sales_data!$B$1:$BZ$1"),0)),0)</f>
        <v>0</v>
      </c>
      <c r="BY735" s="3">
        <f ca="1">IFERROR(INDEX(INDIRECT("day_wise_sales_data!$B$2:$BZ$599"),MATCH(resource!$CC735,day_wise_sales_data!$A$2:$A$500,0),MATCH(resource!BY$2,INDIRECT("day_wise_sales_data!$B$1:$BZ$1"),0)),0)</f>
        <v>0</v>
      </c>
      <c r="BZ735" s="3">
        <f ca="1">IFERROR(INDEX(INDIRECT("day_wise_sales_data!$B$2:$BZ$599"),MATCH(resource!$CC735,day_wise_sales_data!$A$2:$A$500,0),MATCH(resource!BZ$2,INDIRECT("day_wise_sales_data!$B$1:$BZ$1"),0)),0)</f>
        <v>0</v>
      </c>
      <c r="CA735" s="3">
        <f ca="1">IFERROR(INDEX(INDIRECT("day_wise_sales_data!$B$2:$BZ$599"),MATCH(resource!$CC735,day_wise_sales_data!$A$2:$A$500,0),MATCH(resource!CA$2,INDIRECT("day_wise_sales_data!$B$1:$BZ$1"),0)),0)</f>
        <v>0</v>
      </c>
      <c r="CC735" s="4">
        <f>sales_data!H734</f>
        <v>0</v>
      </c>
      <c r="CD735" s="1">
        <v>733</v>
      </c>
      <c r="CE735" s="1" t="str">
        <f>IF(AQ735=report!$AQ$3,resource!CD735,"")</f>
        <v/>
      </c>
      <c r="CF735" s="5" t="str">
        <f>IFERROR(SMALL($CE$3:$CE$1001,ROWS($CE$3:CE735)),"")</f>
        <v/>
      </c>
      <c r="CH735">
        <f>IFERROR(VLOOKUP($CC735,data_pull!$E$22:$G$700,2,0),0)</f>
        <v>0</v>
      </c>
      <c r="DK735" s="3" t="str">
        <f>IFERROR(INDEX(COD_SALES!$B$5:$Z$500,MATCH(resource!$CC735,COD_SALES!$A$5:$A$500,0),MATCH(resource!DK$2,COD_SALES!$B$4:$Z$4,0)),"")</f>
        <v/>
      </c>
      <c r="DL735" s="3" t="str">
        <f>IFERROR(INDEX(COD_SALES!$B$5:$Z$500,MATCH(resource!$CC735,COD_SALES!$A$5:$A$500,0),MATCH(resource!DL$2,COD_SALES!$B$4:$Z$4,0)),"")</f>
        <v/>
      </c>
      <c r="DM735" s="3" t="str">
        <f>IFERROR(INDEX(COD_SALES!$B$5:$Z$500,MATCH(resource!$CC735,COD_SALES!$A$5:$A$500,0),MATCH(resource!DM$2,COD_SALES!$B$4:$Z$4,0)),"")</f>
        <v/>
      </c>
      <c r="DN735" s="3" t="str">
        <f>IFERROR(INDEX(COD_SALES!$B$5:$Z$500,MATCH(resource!$CC735,COD_SALES!$A$5:$A$500,0),MATCH(resource!DN$2,COD_SALES!$B$4:$Z$4,0)),"")</f>
        <v/>
      </c>
      <c r="DO735" s="3" t="str">
        <f>IFERROR(INDEX(COD_SALES!$B$5:$Z$500,MATCH(resource!$CC735,COD_SALES!$A$5:$A$500,0),MATCH(resource!DO$2,COD_SALES!$B$4:$Z$4,0)),"")</f>
        <v/>
      </c>
      <c r="DP735" s="3" t="str">
        <f>IFERROR(INDEX(COD_SALES!$B$5:$Z$500,MATCH(resource!$CC735,COD_SALES!$A$5:$A$500,0),MATCH(resource!DP$2,COD_SALES!$B$4:$Z$4,0)),"")</f>
        <v/>
      </c>
      <c r="DQ735" s="3" t="str">
        <f>IFERROR(INDEX(COD_SALES!$B$5:$Z$500,MATCH(resource!$CC735,COD_SALES!$A$5:$A$500,0),MATCH(resource!DQ$2,COD_SALES!$B$4:$Z$4,0)),"")</f>
        <v/>
      </c>
      <c r="DR735" s="3" t="str">
        <f>IFERROR(INDEX(COD_SALES!$B$5:$Z$500,MATCH(resource!$CC735,COD_SALES!$A$5:$A$500,0),MATCH(resource!DR$2,COD_SALES!$B$4:$Z$4,0)),"")</f>
        <v/>
      </c>
      <c r="DS735" s="3" t="str">
        <f>IFERROR(INDEX(COD_SALES!$B$5:$Z$500,MATCH(resource!$CC735,COD_SALES!$A$5:$A$500,0),MATCH(resource!DS$2,COD_SALES!$B$4:$Z$4,0)),"")</f>
        <v/>
      </c>
      <c r="DT735" s="3" t="str">
        <f>IFERROR(INDEX(COD_SALES!$B$5:$Z$500,MATCH(resource!$CC735,COD_SALES!$A$5:$A$500,0),MATCH(resource!DT$2,COD_SALES!$B$4:$Z$4,0)),"")</f>
        <v/>
      </c>
      <c r="DU735" s="3" t="str">
        <f>IFERROR(INDEX(COD_SALES!$B$5:$Z$500,MATCH(resource!$CC735,COD_SALES!$A$5:$A$500,0),MATCH(resource!DU$2,COD_SALES!$B$4:$Z$4,0)),"")</f>
        <v/>
      </c>
      <c r="DV735" s="3" t="str">
        <f>IFERROR(INDEX(COD_SALES!$B$5:$Z$500,MATCH(resource!$CC735,COD_SALES!$A$5:$A$500,0),MATCH(resource!DV$2,COD_SALES!$B$4:$Z$4,0)),"")</f>
        <v/>
      </c>
      <c r="DW735" s="3" t="str">
        <f>IFERROR(INDEX(COD_SALES!$B$5:$Z$500,MATCH(resource!$CC735,COD_SALES!$A$5:$A$500,0),MATCH(resource!DW$2,COD_SALES!$B$4:$Z$4,0)),"")</f>
        <v/>
      </c>
      <c r="DX735" s="3" t="str">
        <f>IFERROR(INDEX(COD_SALES!$B$5:$Z$500,MATCH(resource!$CC735,COD_SALES!$A$5:$A$500,0),MATCH(resource!DX$2,COD_SALES!$B$4:$Z$4,0)),"")</f>
        <v/>
      </c>
      <c r="DY735" s="3" t="str">
        <f>IFERROR(INDEX(COD_SALES!$B$5:$Z$500,MATCH(resource!$CC735,COD_SALES!$A$5:$A$500,0),MATCH(resource!DY$2,COD_SALES!$B$4:$Z$4,0)),"")</f>
        <v/>
      </c>
      <c r="DZ735" s="3" t="str">
        <f>IFERROR(INDEX(COD_SALES!$B$5:$Z$500,MATCH(resource!$CC735,COD_SALES!$A$5:$A$500,0),MATCH(resource!DZ$2,COD_SALES!$B$4:$Z$4,0)),"")</f>
        <v/>
      </c>
      <c r="EA735" s="3" t="str">
        <f>IFERROR(INDEX(COD_SALES!$B$5:$Z$500,MATCH(resource!$CC735,COD_SALES!$A$5:$A$500,0),MATCH(resource!EA$2,COD_SALES!$B$4:$Z$4,0)),"")</f>
        <v/>
      </c>
      <c r="EB735" s="3">
        <f t="shared" si="138"/>
        <v>0</v>
      </c>
      <c r="EW735" s="3">
        <f>IFERROR(VLOOKUP(CC735,data_pull!$AO$25:$AR$546,2,0),0)</f>
        <v>0</v>
      </c>
      <c r="EX735" s="1">
        <f>IFERROR(VLOOKUP(CC735,data_pull!$AO$25:$AR$546,4,0),0)</f>
        <v>0</v>
      </c>
    </row>
    <row r="736" spans="13:154" x14ac:dyDescent="0.25"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4">
        <f>sales_data!B735</f>
        <v>0</v>
      </c>
      <c r="AR736" s="4">
        <f>sales_data!C735</f>
        <v>0</v>
      </c>
      <c r="AS736" s="5" t="str">
        <f t="shared" si="137"/>
        <v/>
      </c>
      <c r="AT736" s="4">
        <f>sales_data!I735</f>
        <v>0</v>
      </c>
      <c r="AU736" s="4">
        <f>sales_data!W735</f>
        <v>0</v>
      </c>
      <c r="AV736" s="1">
        <f>sales_data!N735</f>
        <v>0</v>
      </c>
      <c r="AW736" s="1">
        <f>sales_data!P735</f>
        <v>0</v>
      </c>
      <c r="AX736" s="3">
        <f ca="1">IFERROR(INDEX(INDIRECT("day_wise_sales_data!$B$2:$BZ$599"),MATCH(resource!$CC736,day_wise_sales_data!$A$2:$A$500,0),MATCH(resource!AX$2,INDIRECT("day_wise_sales_data!$B$1:$BZ$1"),0)),0)</f>
        <v>0</v>
      </c>
      <c r="AY736" s="3">
        <f ca="1">IFERROR(INDEX(INDIRECT("day_wise_sales_data!$B$2:$BZ$599"),MATCH(resource!$CC736,day_wise_sales_data!$A$2:$A$500,0),MATCH(resource!AY$2,INDIRECT("day_wise_sales_data!$B$1:$BZ$1"),0)),0)</f>
        <v>0</v>
      </c>
      <c r="AZ736" s="3">
        <f ca="1">IFERROR(INDEX(INDIRECT("day_wise_sales_data!$B$2:$BZ$599"),MATCH(resource!$CC736,day_wise_sales_data!$A$2:$A$500,0),MATCH(resource!AZ$2,INDIRECT("day_wise_sales_data!$B$1:$BZ$1"),0)),0)</f>
        <v>0</v>
      </c>
      <c r="BA736" s="3">
        <f ca="1">IFERROR(INDEX(INDIRECT("day_wise_sales_data!$B$2:$BZ$599"),MATCH(resource!$CC736,day_wise_sales_data!$A$2:$A$500,0),MATCH(resource!BA$2,INDIRECT("day_wise_sales_data!$B$1:$BZ$1"),0)),0)</f>
        <v>0</v>
      </c>
      <c r="BB736" s="3">
        <f ca="1">IFERROR(INDEX(INDIRECT("day_wise_sales_data!$B$2:$BZ$599"),MATCH(resource!$CC736,day_wise_sales_data!$A$2:$A$500,0),MATCH(resource!BB$2,INDIRECT("day_wise_sales_data!$B$1:$BZ$1"),0)),0)</f>
        <v>0</v>
      </c>
      <c r="BC736" s="3">
        <f ca="1">IFERROR(INDEX(INDIRECT("day_wise_sales_data!$B$2:$BZ$599"),MATCH(resource!$CC736,day_wise_sales_data!$A$2:$A$500,0),MATCH(resource!BC$2,INDIRECT("day_wise_sales_data!$B$1:$BZ$1"),0)),0)</f>
        <v>0</v>
      </c>
      <c r="BD736" s="3">
        <f ca="1">IFERROR(INDEX(INDIRECT("day_wise_sales_data!$B$2:$BZ$599"),MATCH(resource!$CC736,day_wise_sales_data!$A$2:$A$500,0),MATCH(resource!BD$2,INDIRECT("day_wise_sales_data!$B$1:$BZ$1"),0)),0)</f>
        <v>0</v>
      </c>
      <c r="BE736" s="3">
        <f ca="1">IFERROR(INDEX(INDIRECT("day_wise_sales_data!$B$2:$BZ$599"),MATCH(resource!$CC736,day_wise_sales_data!$A$2:$A$500,0),MATCH(resource!BE$2,INDIRECT("day_wise_sales_data!$B$1:$BZ$1"),0)),0)</f>
        <v>0</v>
      </c>
      <c r="BF736" s="3">
        <f ca="1">IFERROR(INDEX(INDIRECT("day_wise_sales_data!$B$2:$BZ$599"),MATCH(resource!$CC736,day_wise_sales_data!$A$2:$A$500,0),MATCH(resource!BF$2,INDIRECT("day_wise_sales_data!$B$1:$BZ$1"),0)),0)</f>
        <v>0</v>
      </c>
      <c r="BG736" s="3">
        <f ca="1">IFERROR(INDEX(INDIRECT("day_wise_sales_data!$B$2:$BZ$599"),MATCH(resource!$CC736,day_wise_sales_data!$A$2:$A$500,0),MATCH(resource!BG$2,INDIRECT("day_wise_sales_data!$B$1:$BZ$1"),0)),0)</f>
        <v>0</v>
      </c>
      <c r="BH736" s="3">
        <f ca="1">IFERROR(INDEX(INDIRECT("day_wise_sales_data!$B$2:$BZ$599"),MATCH(resource!$CC736,day_wise_sales_data!$A$2:$A$500,0),MATCH(resource!BH$2,INDIRECT("day_wise_sales_data!$B$1:$BZ$1"),0)),0)</f>
        <v>0</v>
      </c>
      <c r="BI736" s="3">
        <f ca="1">IFERROR(INDEX(INDIRECT("day_wise_sales_data!$B$2:$BZ$599"),MATCH(resource!$CC736,day_wise_sales_data!$A$2:$A$500,0),MATCH(resource!BI$2,INDIRECT("day_wise_sales_data!$B$1:$BZ$1"),0)),0)</f>
        <v>0</v>
      </c>
      <c r="BJ736" s="3">
        <f ca="1">IFERROR(INDEX(INDIRECT("day_wise_sales_data!$B$2:$BZ$599"),MATCH(resource!$CC736,day_wise_sales_data!$A$2:$A$500,0),MATCH(resource!BJ$2,INDIRECT("day_wise_sales_data!$B$1:$BZ$1"),0)),0)</f>
        <v>0</v>
      </c>
      <c r="BK736" s="3">
        <f ca="1">IFERROR(INDEX(INDIRECT("day_wise_sales_data!$B$2:$BZ$599"),MATCH(resource!$CC736,day_wise_sales_data!$A$2:$A$500,0),MATCH(resource!BK$2,INDIRECT("day_wise_sales_data!$B$1:$BZ$1"),0)),0)</f>
        <v>0</v>
      </c>
      <c r="BL736" s="3">
        <f ca="1">IFERROR(INDEX(INDIRECT("day_wise_sales_data!$B$2:$BZ$599"),MATCH(resource!$CC736,day_wise_sales_data!$A$2:$A$500,0),MATCH(resource!BL$2,INDIRECT("day_wise_sales_data!$B$1:$BZ$1"),0)),0)</f>
        <v>0</v>
      </c>
      <c r="BM736" s="3">
        <f ca="1">IFERROR(INDEX(INDIRECT("day_wise_sales_data!$B$2:$BZ$599"),MATCH(resource!$CC736,day_wise_sales_data!$A$2:$A$500,0),MATCH(resource!BM$2,INDIRECT("day_wise_sales_data!$B$1:$BZ$1"),0)),0)</f>
        <v>0</v>
      </c>
      <c r="BN736" s="3">
        <f ca="1">IFERROR(INDEX(INDIRECT("day_wise_sales_data!$B$2:$BZ$599"),MATCH(resource!$CC736,day_wise_sales_data!$A$2:$A$500,0),MATCH(resource!BN$2,INDIRECT("day_wise_sales_data!$B$1:$BZ$1"),0)),0)</f>
        <v>0</v>
      </c>
      <c r="BO736" s="3">
        <f ca="1">IFERROR(INDEX(INDIRECT("day_wise_sales_data!$B$2:$BZ$599"),MATCH(resource!$CC736,day_wise_sales_data!$A$2:$A$500,0),MATCH(resource!BO$2,INDIRECT("day_wise_sales_data!$B$1:$BZ$1"),0)),0)</f>
        <v>0</v>
      </c>
      <c r="BP736" s="3">
        <f ca="1">IFERROR(INDEX(INDIRECT("day_wise_sales_data!$B$2:$BZ$599"),MATCH(resource!$CC736,day_wise_sales_data!$A$2:$A$500,0),MATCH(resource!BP$2,INDIRECT("day_wise_sales_data!$B$1:$BZ$1"),0)),0)</f>
        <v>0</v>
      </c>
      <c r="BQ736" s="3">
        <f ca="1">IFERROR(INDEX(INDIRECT("day_wise_sales_data!$B$2:$BZ$599"),MATCH(resource!$CC736,day_wise_sales_data!$A$2:$A$500,0),MATCH(resource!BQ$2,INDIRECT("day_wise_sales_data!$B$1:$BZ$1"),0)),0)</f>
        <v>0</v>
      </c>
      <c r="BR736" s="3">
        <f ca="1">IFERROR(INDEX(INDIRECT("day_wise_sales_data!$B$2:$BZ$599"),MATCH(resource!$CC736,day_wise_sales_data!$A$2:$A$500,0),MATCH(resource!BR$2,INDIRECT("day_wise_sales_data!$B$1:$BZ$1"),0)),0)</f>
        <v>0</v>
      </c>
      <c r="BS736" s="3">
        <f ca="1">IFERROR(INDEX(INDIRECT("day_wise_sales_data!$B$2:$BZ$599"),MATCH(resource!$CC736,day_wise_sales_data!$A$2:$A$500,0),MATCH(resource!BS$2,INDIRECT("day_wise_sales_data!$B$1:$BZ$1"),0)),0)</f>
        <v>0</v>
      </c>
      <c r="BT736" s="3">
        <f ca="1">IFERROR(INDEX(INDIRECT("day_wise_sales_data!$B$2:$BZ$599"),MATCH(resource!$CC736,day_wise_sales_data!$A$2:$A$500,0),MATCH(resource!BT$2,INDIRECT("day_wise_sales_data!$B$1:$BZ$1"),0)),0)</f>
        <v>0</v>
      </c>
      <c r="BU736" s="3">
        <f ca="1">IFERROR(INDEX(INDIRECT("day_wise_sales_data!$B$2:$BZ$599"),MATCH(resource!$CC736,day_wise_sales_data!$A$2:$A$500,0),MATCH(resource!BU$2,INDIRECT("day_wise_sales_data!$B$1:$BZ$1"),0)),0)</f>
        <v>0</v>
      </c>
      <c r="BV736" s="3">
        <f ca="1">IFERROR(INDEX(INDIRECT("day_wise_sales_data!$B$2:$BZ$599"),MATCH(resource!$CC736,day_wise_sales_data!$A$2:$A$500,0),MATCH(resource!BV$2,INDIRECT("day_wise_sales_data!$B$1:$BZ$1"),0)),0)</f>
        <v>0</v>
      </c>
      <c r="BW736" s="3">
        <f ca="1">IFERROR(INDEX(INDIRECT("day_wise_sales_data!$B$2:$BZ$599"),MATCH(resource!$CC736,day_wise_sales_data!$A$2:$A$500,0),MATCH(resource!BW$2,INDIRECT("day_wise_sales_data!$B$1:$BZ$1"),0)),0)</f>
        <v>0</v>
      </c>
      <c r="BX736" s="3">
        <f ca="1">IFERROR(INDEX(INDIRECT("day_wise_sales_data!$B$2:$BZ$599"),MATCH(resource!$CC736,day_wise_sales_data!$A$2:$A$500,0),MATCH(resource!BX$2,INDIRECT("day_wise_sales_data!$B$1:$BZ$1"),0)),0)</f>
        <v>0</v>
      </c>
      <c r="BY736" s="3">
        <f ca="1">IFERROR(INDEX(INDIRECT("day_wise_sales_data!$B$2:$BZ$599"),MATCH(resource!$CC736,day_wise_sales_data!$A$2:$A$500,0),MATCH(resource!BY$2,INDIRECT("day_wise_sales_data!$B$1:$BZ$1"),0)),0)</f>
        <v>0</v>
      </c>
      <c r="BZ736" s="3">
        <f ca="1">IFERROR(INDEX(INDIRECT("day_wise_sales_data!$B$2:$BZ$599"),MATCH(resource!$CC736,day_wise_sales_data!$A$2:$A$500,0),MATCH(resource!BZ$2,INDIRECT("day_wise_sales_data!$B$1:$BZ$1"),0)),0)</f>
        <v>0</v>
      </c>
      <c r="CA736" s="3">
        <f ca="1">IFERROR(INDEX(INDIRECT("day_wise_sales_data!$B$2:$BZ$599"),MATCH(resource!$CC736,day_wise_sales_data!$A$2:$A$500,0),MATCH(resource!CA$2,INDIRECT("day_wise_sales_data!$B$1:$BZ$1"),0)),0)</f>
        <v>0</v>
      </c>
      <c r="CC736" s="4">
        <f>sales_data!H735</f>
        <v>0</v>
      </c>
      <c r="CD736" s="1">
        <v>734</v>
      </c>
      <c r="CE736" s="1" t="str">
        <f>IF(AQ736=report!$AQ$3,resource!CD736,"")</f>
        <v/>
      </c>
      <c r="CF736" s="5" t="str">
        <f>IFERROR(SMALL($CE$3:$CE$1001,ROWS($CE$3:CE736)),"")</f>
        <v/>
      </c>
      <c r="CH736">
        <f>IFERROR(VLOOKUP($CC736,data_pull!$E$22:$G$700,2,0),0)</f>
        <v>0</v>
      </c>
      <c r="DK736" s="3" t="str">
        <f>IFERROR(INDEX(COD_SALES!$B$5:$Z$500,MATCH(resource!$CC736,COD_SALES!$A$5:$A$500,0),MATCH(resource!DK$2,COD_SALES!$B$4:$Z$4,0)),"")</f>
        <v/>
      </c>
      <c r="DL736" s="3" t="str">
        <f>IFERROR(INDEX(COD_SALES!$B$5:$Z$500,MATCH(resource!$CC736,COD_SALES!$A$5:$A$500,0),MATCH(resource!DL$2,COD_SALES!$B$4:$Z$4,0)),"")</f>
        <v/>
      </c>
      <c r="DM736" s="3" t="str">
        <f>IFERROR(INDEX(COD_SALES!$B$5:$Z$500,MATCH(resource!$CC736,COD_SALES!$A$5:$A$500,0),MATCH(resource!DM$2,COD_SALES!$B$4:$Z$4,0)),"")</f>
        <v/>
      </c>
      <c r="DN736" s="3" t="str">
        <f>IFERROR(INDEX(COD_SALES!$B$5:$Z$500,MATCH(resource!$CC736,COD_SALES!$A$5:$A$500,0),MATCH(resource!DN$2,COD_SALES!$B$4:$Z$4,0)),"")</f>
        <v/>
      </c>
      <c r="DO736" s="3" t="str">
        <f>IFERROR(INDEX(COD_SALES!$B$5:$Z$500,MATCH(resource!$CC736,COD_SALES!$A$5:$A$500,0),MATCH(resource!DO$2,COD_SALES!$B$4:$Z$4,0)),"")</f>
        <v/>
      </c>
      <c r="DP736" s="3" t="str">
        <f>IFERROR(INDEX(COD_SALES!$B$5:$Z$500,MATCH(resource!$CC736,COD_SALES!$A$5:$A$500,0),MATCH(resource!DP$2,COD_SALES!$B$4:$Z$4,0)),"")</f>
        <v/>
      </c>
      <c r="DQ736" s="3" t="str">
        <f>IFERROR(INDEX(COD_SALES!$B$5:$Z$500,MATCH(resource!$CC736,COD_SALES!$A$5:$A$500,0),MATCH(resource!DQ$2,COD_SALES!$B$4:$Z$4,0)),"")</f>
        <v/>
      </c>
      <c r="DR736" s="3" t="str">
        <f>IFERROR(INDEX(COD_SALES!$B$5:$Z$500,MATCH(resource!$CC736,COD_SALES!$A$5:$A$500,0),MATCH(resource!DR$2,COD_SALES!$B$4:$Z$4,0)),"")</f>
        <v/>
      </c>
      <c r="DS736" s="3" t="str">
        <f>IFERROR(INDEX(COD_SALES!$B$5:$Z$500,MATCH(resource!$CC736,COD_SALES!$A$5:$A$500,0),MATCH(resource!DS$2,COD_SALES!$B$4:$Z$4,0)),"")</f>
        <v/>
      </c>
      <c r="DT736" s="3" t="str">
        <f>IFERROR(INDEX(COD_SALES!$B$5:$Z$500,MATCH(resource!$CC736,COD_SALES!$A$5:$A$500,0),MATCH(resource!DT$2,COD_SALES!$B$4:$Z$4,0)),"")</f>
        <v/>
      </c>
      <c r="DU736" s="3" t="str">
        <f>IFERROR(INDEX(COD_SALES!$B$5:$Z$500,MATCH(resource!$CC736,COD_SALES!$A$5:$A$500,0),MATCH(resource!DU$2,COD_SALES!$B$4:$Z$4,0)),"")</f>
        <v/>
      </c>
      <c r="DV736" s="3" t="str">
        <f>IFERROR(INDEX(COD_SALES!$B$5:$Z$500,MATCH(resource!$CC736,COD_SALES!$A$5:$A$500,0),MATCH(resource!DV$2,COD_SALES!$B$4:$Z$4,0)),"")</f>
        <v/>
      </c>
      <c r="DW736" s="3" t="str">
        <f>IFERROR(INDEX(COD_SALES!$B$5:$Z$500,MATCH(resource!$CC736,COD_SALES!$A$5:$A$500,0),MATCH(resource!DW$2,COD_SALES!$B$4:$Z$4,0)),"")</f>
        <v/>
      </c>
      <c r="DX736" s="3" t="str">
        <f>IFERROR(INDEX(COD_SALES!$B$5:$Z$500,MATCH(resource!$CC736,COD_SALES!$A$5:$A$500,0),MATCH(resource!DX$2,COD_SALES!$B$4:$Z$4,0)),"")</f>
        <v/>
      </c>
      <c r="DY736" s="3" t="str">
        <f>IFERROR(INDEX(COD_SALES!$B$5:$Z$500,MATCH(resource!$CC736,COD_SALES!$A$5:$A$500,0),MATCH(resource!DY$2,COD_SALES!$B$4:$Z$4,0)),"")</f>
        <v/>
      </c>
      <c r="DZ736" s="3" t="str">
        <f>IFERROR(INDEX(COD_SALES!$B$5:$Z$500,MATCH(resource!$CC736,COD_SALES!$A$5:$A$500,0),MATCH(resource!DZ$2,COD_SALES!$B$4:$Z$4,0)),"")</f>
        <v/>
      </c>
      <c r="EA736" s="3" t="str">
        <f>IFERROR(INDEX(COD_SALES!$B$5:$Z$500,MATCH(resource!$CC736,COD_SALES!$A$5:$A$500,0),MATCH(resource!EA$2,COD_SALES!$B$4:$Z$4,0)),"")</f>
        <v/>
      </c>
      <c r="EB736" s="3">
        <f t="shared" si="138"/>
        <v>0</v>
      </c>
      <c r="EW736" s="3">
        <f>IFERROR(VLOOKUP(CC736,data_pull!$AO$25:$AR$546,2,0),0)</f>
        <v>0</v>
      </c>
      <c r="EX736" s="1">
        <f>IFERROR(VLOOKUP(CC736,data_pull!$AO$25:$AR$546,4,0),0)</f>
        <v>0</v>
      </c>
    </row>
    <row r="737" spans="13:154" x14ac:dyDescent="0.25"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4">
        <f>sales_data!B736</f>
        <v>0</v>
      </c>
      <c r="AR737" s="4">
        <f>sales_data!C736</f>
        <v>0</v>
      </c>
      <c r="AS737" s="5" t="str">
        <f t="shared" si="137"/>
        <v/>
      </c>
      <c r="AT737" s="4">
        <f>sales_data!I736</f>
        <v>0</v>
      </c>
      <c r="AU737" s="4">
        <f>sales_data!W736</f>
        <v>0</v>
      </c>
      <c r="AV737" s="1">
        <f>sales_data!N736</f>
        <v>0</v>
      </c>
      <c r="AW737" s="1">
        <f>sales_data!P736</f>
        <v>0</v>
      </c>
      <c r="AX737" s="3">
        <f ca="1">IFERROR(INDEX(INDIRECT("day_wise_sales_data!$B$2:$BZ$599"),MATCH(resource!$CC737,day_wise_sales_data!$A$2:$A$500,0),MATCH(resource!AX$2,INDIRECT("day_wise_sales_data!$B$1:$BZ$1"),0)),0)</f>
        <v>0</v>
      </c>
      <c r="AY737" s="3">
        <f ca="1">IFERROR(INDEX(INDIRECT("day_wise_sales_data!$B$2:$BZ$599"),MATCH(resource!$CC737,day_wise_sales_data!$A$2:$A$500,0),MATCH(resource!AY$2,INDIRECT("day_wise_sales_data!$B$1:$BZ$1"),0)),0)</f>
        <v>0</v>
      </c>
      <c r="AZ737" s="3">
        <f ca="1">IFERROR(INDEX(INDIRECT("day_wise_sales_data!$B$2:$BZ$599"),MATCH(resource!$CC737,day_wise_sales_data!$A$2:$A$500,0),MATCH(resource!AZ$2,INDIRECT("day_wise_sales_data!$B$1:$BZ$1"),0)),0)</f>
        <v>0</v>
      </c>
      <c r="BA737" s="3">
        <f ca="1">IFERROR(INDEX(INDIRECT("day_wise_sales_data!$B$2:$BZ$599"),MATCH(resource!$CC737,day_wise_sales_data!$A$2:$A$500,0),MATCH(resource!BA$2,INDIRECT("day_wise_sales_data!$B$1:$BZ$1"),0)),0)</f>
        <v>0</v>
      </c>
      <c r="BB737" s="3">
        <f ca="1">IFERROR(INDEX(INDIRECT("day_wise_sales_data!$B$2:$BZ$599"),MATCH(resource!$CC737,day_wise_sales_data!$A$2:$A$500,0),MATCH(resource!BB$2,INDIRECT("day_wise_sales_data!$B$1:$BZ$1"),0)),0)</f>
        <v>0</v>
      </c>
      <c r="BC737" s="3">
        <f ca="1">IFERROR(INDEX(INDIRECT("day_wise_sales_data!$B$2:$BZ$599"),MATCH(resource!$CC737,day_wise_sales_data!$A$2:$A$500,0),MATCH(resource!BC$2,INDIRECT("day_wise_sales_data!$B$1:$BZ$1"),0)),0)</f>
        <v>0</v>
      </c>
      <c r="BD737" s="3">
        <f ca="1">IFERROR(INDEX(INDIRECT("day_wise_sales_data!$B$2:$BZ$599"),MATCH(resource!$CC737,day_wise_sales_data!$A$2:$A$500,0),MATCH(resource!BD$2,INDIRECT("day_wise_sales_data!$B$1:$BZ$1"),0)),0)</f>
        <v>0</v>
      </c>
      <c r="BE737" s="3">
        <f ca="1">IFERROR(INDEX(INDIRECT("day_wise_sales_data!$B$2:$BZ$599"),MATCH(resource!$CC737,day_wise_sales_data!$A$2:$A$500,0),MATCH(resource!BE$2,INDIRECT("day_wise_sales_data!$B$1:$BZ$1"),0)),0)</f>
        <v>0</v>
      </c>
      <c r="BF737" s="3">
        <f ca="1">IFERROR(INDEX(INDIRECT("day_wise_sales_data!$B$2:$BZ$599"),MATCH(resource!$CC737,day_wise_sales_data!$A$2:$A$500,0),MATCH(resource!BF$2,INDIRECT("day_wise_sales_data!$B$1:$BZ$1"),0)),0)</f>
        <v>0</v>
      </c>
      <c r="BG737" s="3">
        <f ca="1">IFERROR(INDEX(INDIRECT("day_wise_sales_data!$B$2:$BZ$599"),MATCH(resource!$CC737,day_wise_sales_data!$A$2:$A$500,0),MATCH(resource!BG$2,INDIRECT("day_wise_sales_data!$B$1:$BZ$1"),0)),0)</f>
        <v>0</v>
      </c>
      <c r="BH737" s="3">
        <f ca="1">IFERROR(INDEX(INDIRECT("day_wise_sales_data!$B$2:$BZ$599"),MATCH(resource!$CC737,day_wise_sales_data!$A$2:$A$500,0),MATCH(resource!BH$2,INDIRECT("day_wise_sales_data!$B$1:$BZ$1"),0)),0)</f>
        <v>0</v>
      </c>
      <c r="BI737" s="3">
        <f ca="1">IFERROR(INDEX(INDIRECT("day_wise_sales_data!$B$2:$BZ$599"),MATCH(resource!$CC737,day_wise_sales_data!$A$2:$A$500,0),MATCH(resource!BI$2,INDIRECT("day_wise_sales_data!$B$1:$BZ$1"),0)),0)</f>
        <v>0</v>
      </c>
      <c r="BJ737" s="3">
        <f ca="1">IFERROR(INDEX(INDIRECT("day_wise_sales_data!$B$2:$BZ$599"),MATCH(resource!$CC737,day_wise_sales_data!$A$2:$A$500,0),MATCH(resource!BJ$2,INDIRECT("day_wise_sales_data!$B$1:$BZ$1"),0)),0)</f>
        <v>0</v>
      </c>
      <c r="BK737" s="3">
        <f ca="1">IFERROR(INDEX(INDIRECT("day_wise_sales_data!$B$2:$BZ$599"),MATCH(resource!$CC737,day_wise_sales_data!$A$2:$A$500,0),MATCH(resource!BK$2,INDIRECT("day_wise_sales_data!$B$1:$BZ$1"),0)),0)</f>
        <v>0</v>
      </c>
      <c r="BL737" s="3">
        <f ca="1">IFERROR(INDEX(INDIRECT("day_wise_sales_data!$B$2:$BZ$599"),MATCH(resource!$CC737,day_wise_sales_data!$A$2:$A$500,0),MATCH(resource!BL$2,INDIRECT("day_wise_sales_data!$B$1:$BZ$1"),0)),0)</f>
        <v>0</v>
      </c>
      <c r="BM737" s="3">
        <f ca="1">IFERROR(INDEX(INDIRECT("day_wise_sales_data!$B$2:$BZ$599"),MATCH(resource!$CC737,day_wise_sales_data!$A$2:$A$500,0),MATCH(resource!BM$2,INDIRECT("day_wise_sales_data!$B$1:$BZ$1"),0)),0)</f>
        <v>0</v>
      </c>
      <c r="BN737" s="3">
        <f ca="1">IFERROR(INDEX(INDIRECT("day_wise_sales_data!$B$2:$BZ$599"),MATCH(resource!$CC737,day_wise_sales_data!$A$2:$A$500,0),MATCH(resource!BN$2,INDIRECT("day_wise_sales_data!$B$1:$BZ$1"),0)),0)</f>
        <v>0</v>
      </c>
      <c r="BO737" s="3">
        <f ca="1">IFERROR(INDEX(INDIRECT("day_wise_sales_data!$B$2:$BZ$599"),MATCH(resource!$CC737,day_wise_sales_data!$A$2:$A$500,0),MATCH(resource!BO$2,INDIRECT("day_wise_sales_data!$B$1:$BZ$1"),0)),0)</f>
        <v>0</v>
      </c>
      <c r="BP737" s="3">
        <f ca="1">IFERROR(INDEX(INDIRECT("day_wise_sales_data!$B$2:$BZ$599"),MATCH(resource!$CC737,day_wise_sales_data!$A$2:$A$500,0),MATCH(resource!BP$2,INDIRECT("day_wise_sales_data!$B$1:$BZ$1"),0)),0)</f>
        <v>0</v>
      </c>
      <c r="BQ737" s="3">
        <f ca="1">IFERROR(INDEX(INDIRECT("day_wise_sales_data!$B$2:$BZ$599"),MATCH(resource!$CC737,day_wise_sales_data!$A$2:$A$500,0),MATCH(resource!BQ$2,INDIRECT("day_wise_sales_data!$B$1:$BZ$1"),0)),0)</f>
        <v>0</v>
      </c>
      <c r="BR737" s="3">
        <f ca="1">IFERROR(INDEX(INDIRECT("day_wise_sales_data!$B$2:$BZ$599"),MATCH(resource!$CC737,day_wise_sales_data!$A$2:$A$500,0),MATCH(resource!BR$2,INDIRECT("day_wise_sales_data!$B$1:$BZ$1"),0)),0)</f>
        <v>0</v>
      </c>
      <c r="BS737" s="3">
        <f ca="1">IFERROR(INDEX(INDIRECT("day_wise_sales_data!$B$2:$BZ$599"),MATCH(resource!$CC737,day_wise_sales_data!$A$2:$A$500,0),MATCH(resource!BS$2,INDIRECT("day_wise_sales_data!$B$1:$BZ$1"),0)),0)</f>
        <v>0</v>
      </c>
      <c r="BT737" s="3">
        <f ca="1">IFERROR(INDEX(INDIRECT("day_wise_sales_data!$B$2:$BZ$599"),MATCH(resource!$CC737,day_wise_sales_data!$A$2:$A$500,0),MATCH(resource!BT$2,INDIRECT("day_wise_sales_data!$B$1:$BZ$1"),0)),0)</f>
        <v>0</v>
      </c>
      <c r="BU737" s="3">
        <f ca="1">IFERROR(INDEX(INDIRECT("day_wise_sales_data!$B$2:$BZ$599"),MATCH(resource!$CC737,day_wise_sales_data!$A$2:$A$500,0),MATCH(resource!BU$2,INDIRECT("day_wise_sales_data!$B$1:$BZ$1"),0)),0)</f>
        <v>0</v>
      </c>
      <c r="BV737" s="3">
        <f ca="1">IFERROR(INDEX(INDIRECT("day_wise_sales_data!$B$2:$BZ$599"),MATCH(resource!$CC737,day_wise_sales_data!$A$2:$A$500,0),MATCH(resource!BV$2,INDIRECT("day_wise_sales_data!$B$1:$BZ$1"),0)),0)</f>
        <v>0</v>
      </c>
      <c r="BW737" s="3">
        <f ca="1">IFERROR(INDEX(INDIRECT("day_wise_sales_data!$B$2:$BZ$599"),MATCH(resource!$CC737,day_wise_sales_data!$A$2:$A$500,0),MATCH(resource!BW$2,INDIRECT("day_wise_sales_data!$B$1:$BZ$1"),0)),0)</f>
        <v>0</v>
      </c>
      <c r="BX737" s="3">
        <f ca="1">IFERROR(INDEX(INDIRECT("day_wise_sales_data!$B$2:$BZ$599"),MATCH(resource!$CC737,day_wise_sales_data!$A$2:$A$500,0),MATCH(resource!BX$2,INDIRECT("day_wise_sales_data!$B$1:$BZ$1"),0)),0)</f>
        <v>0</v>
      </c>
      <c r="BY737" s="3">
        <f ca="1">IFERROR(INDEX(INDIRECT("day_wise_sales_data!$B$2:$BZ$599"),MATCH(resource!$CC737,day_wise_sales_data!$A$2:$A$500,0),MATCH(resource!BY$2,INDIRECT("day_wise_sales_data!$B$1:$BZ$1"),0)),0)</f>
        <v>0</v>
      </c>
      <c r="BZ737" s="3">
        <f ca="1">IFERROR(INDEX(INDIRECT("day_wise_sales_data!$B$2:$BZ$599"),MATCH(resource!$CC737,day_wise_sales_data!$A$2:$A$500,0),MATCH(resource!BZ$2,INDIRECT("day_wise_sales_data!$B$1:$BZ$1"),0)),0)</f>
        <v>0</v>
      </c>
      <c r="CA737" s="3">
        <f ca="1">IFERROR(INDEX(INDIRECT("day_wise_sales_data!$B$2:$BZ$599"),MATCH(resource!$CC737,day_wise_sales_data!$A$2:$A$500,0),MATCH(resource!CA$2,INDIRECT("day_wise_sales_data!$B$1:$BZ$1"),0)),0)</f>
        <v>0</v>
      </c>
      <c r="CC737" s="4">
        <f>sales_data!H736</f>
        <v>0</v>
      </c>
      <c r="CD737" s="1">
        <v>735</v>
      </c>
      <c r="CE737" s="1" t="str">
        <f>IF(AQ737=report!$AQ$3,resource!CD737,"")</f>
        <v/>
      </c>
      <c r="CF737" s="5" t="str">
        <f>IFERROR(SMALL($CE$3:$CE$1001,ROWS($CE$3:CE737)),"")</f>
        <v/>
      </c>
      <c r="CH737">
        <f>IFERROR(VLOOKUP($CC737,data_pull!$E$22:$G$700,2,0),0)</f>
        <v>0</v>
      </c>
      <c r="DK737" s="3" t="str">
        <f>IFERROR(INDEX(COD_SALES!$B$5:$Z$500,MATCH(resource!$CC737,COD_SALES!$A$5:$A$500,0),MATCH(resource!DK$2,COD_SALES!$B$4:$Z$4,0)),"")</f>
        <v/>
      </c>
      <c r="DL737" s="3" t="str">
        <f>IFERROR(INDEX(COD_SALES!$B$5:$Z$500,MATCH(resource!$CC737,COD_SALES!$A$5:$A$500,0),MATCH(resource!DL$2,COD_SALES!$B$4:$Z$4,0)),"")</f>
        <v/>
      </c>
      <c r="DM737" s="3" t="str">
        <f>IFERROR(INDEX(COD_SALES!$B$5:$Z$500,MATCH(resource!$CC737,COD_SALES!$A$5:$A$500,0),MATCH(resource!DM$2,COD_SALES!$B$4:$Z$4,0)),"")</f>
        <v/>
      </c>
      <c r="DN737" s="3" t="str">
        <f>IFERROR(INDEX(COD_SALES!$B$5:$Z$500,MATCH(resource!$CC737,COD_SALES!$A$5:$A$500,0),MATCH(resource!DN$2,COD_SALES!$B$4:$Z$4,0)),"")</f>
        <v/>
      </c>
      <c r="DO737" s="3" t="str">
        <f>IFERROR(INDEX(COD_SALES!$B$5:$Z$500,MATCH(resource!$CC737,COD_SALES!$A$5:$A$500,0),MATCH(resource!DO$2,COD_SALES!$B$4:$Z$4,0)),"")</f>
        <v/>
      </c>
      <c r="DP737" s="3" t="str">
        <f>IFERROR(INDEX(COD_SALES!$B$5:$Z$500,MATCH(resource!$CC737,COD_SALES!$A$5:$A$500,0),MATCH(resource!DP$2,COD_SALES!$B$4:$Z$4,0)),"")</f>
        <v/>
      </c>
      <c r="DQ737" s="3" t="str">
        <f>IFERROR(INDEX(COD_SALES!$B$5:$Z$500,MATCH(resource!$CC737,COD_SALES!$A$5:$A$500,0),MATCH(resource!DQ$2,COD_SALES!$B$4:$Z$4,0)),"")</f>
        <v/>
      </c>
      <c r="DR737" s="3" t="str">
        <f>IFERROR(INDEX(COD_SALES!$B$5:$Z$500,MATCH(resource!$CC737,COD_SALES!$A$5:$A$500,0),MATCH(resource!DR$2,COD_SALES!$B$4:$Z$4,0)),"")</f>
        <v/>
      </c>
      <c r="DS737" s="3" t="str">
        <f>IFERROR(INDEX(COD_SALES!$B$5:$Z$500,MATCH(resource!$CC737,COD_SALES!$A$5:$A$500,0),MATCH(resource!DS$2,COD_SALES!$B$4:$Z$4,0)),"")</f>
        <v/>
      </c>
      <c r="DT737" s="3" t="str">
        <f>IFERROR(INDEX(COD_SALES!$B$5:$Z$500,MATCH(resource!$CC737,COD_SALES!$A$5:$A$500,0),MATCH(resource!DT$2,COD_SALES!$B$4:$Z$4,0)),"")</f>
        <v/>
      </c>
      <c r="DU737" s="3" t="str">
        <f>IFERROR(INDEX(COD_SALES!$B$5:$Z$500,MATCH(resource!$CC737,COD_SALES!$A$5:$A$500,0),MATCH(resource!DU$2,COD_SALES!$B$4:$Z$4,0)),"")</f>
        <v/>
      </c>
      <c r="DV737" s="3" t="str">
        <f>IFERROR(INDEX(COD_SALES!$B$5:$Z$500,MATCH(resource!$CC737,COD_SALES!$A$5:$A$500,0),MATCH(resource!DV$2,COD_SALES!$B$4:$Z$4,0)),"")</f>
        <v/>
      </c>
      <c r="DW737" s="3" t="str">
        <f>IFERROR(INDEX(COD_SALES!$B$5:$Z$500,MATCH(resource!$CC737,COD_SALES!$A$5:$A$500,0),MATCH(resource!DW$2,COD_SALES!$B$4:$Z$4,0)),"")</f>
        <v/>
      </c>
      <c r="DX737" s="3" t="str">
        <f>IFERROR(INDEX(COD_SALES!$B$5:$Z$500,MATCH(resource!$CC737,COD_SALES!$A$5:$A$500,0),MATCH(resource!DX$2,COD_SALES!$B$4:$Z$4,0)),"")</f>
        <v/>
      </c>
      <c r="DY737" s="3" t="str">
        <f>IFERROR(INDEX(COD_SALES!$B$5:$Z$500,MATCH(resource!$CC737,COD_SALES!$A$5:$A$500,0),MATCH(resource!DY$2,COD_SALES!$B$4:$Z$4,0)),"")</f>
        <v/>
      </c>
      <c r="DZ737" s="3" t="str">
        <f>IFERROR(INDEX(COD_SALES!$B$5:$Z$500,MATCH(resource!$CC737,COD_SALES!$A$5:$A$500,0),MATCH(resource!DZ$2,COD_SALES!$B$4:$Z$4,0)),"")</f>
        <v/>
      </c>
      <c r="EA737" s="3" t="str">
        <f>IFERROR(INDEX(COD_SALES!$B$5:$Z$500,MATCH(resource!$CC737,COD_SALES!$A$5:$A$500,0),MATCH(resource!EA$2,COD_SALES!$B$4:$Z$4,0)),"")</f>
        <v/>
      </c>
      <c r="EB737" s="3">
        <f t="shared" si="138"/>
        <v>0</v>
      </c>
      <c r="EW737" s="3">
        <f>IFERROR(VLOOKUP(CC737,data_pull!$AO$25:$AR$546,2,0),0)</f>
        <v>0</v>
      </c>
      <c r="EX737" s="1">
        <f>IFERROR(VLOOKUP(CC737,data_pull!$AO$25:$AR$546,4,0),0)</f>
        <v>0</v>
      </c>
    </row>
    <row r="738" spans="13:154" x14ac:dyDescent="0.25"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4">
        <f>sales_data!B737</f>
        <v>0</v>
      </c>
      <c r="AR738" s="4">
        <f>sales_data!C737</f>
        <v>0</v>
      </c>
      <c r="AS738" s="5" t="str">
        <f t="shared" si="137"/>
        <v/>
      </c>
      <c r="AT738" s="4">
        <f>sales_data!I737</f>
        <v>0</v>
      </c>
      <c r="AU738" s="4">
        <f>sales_data!W737</f>
        <v>0</v>
      </c>
      <c r="AV738" s="1">
        <f>sales_data!N737</f>
        <v>0</v>
      </c>
      <c r="AW738" s="1">
        <f>sales_data!P737</f>
        <v>0</v>
      </c>
      <c r="AX738" s="3">
        <f ca="1">IFERROR(INDEX(INDIRECT("day_wise_sales_data!$B$2:$BZ$599"),MATCH(resource!$CC738,day_wise_sales_data!$A$2:$A$500,0),MATCH(resource!AX$2,INDIRECT("day_wise_sales_data!$B$1:$BZ$1"),0)),0)</f>
        <v>0</v>
      </c>
      <c r="AY738" s="3">
        <f ca="1">IFERROR(INDEX(INDIRECT("day_wise_sales_data!$B$2:$BZ$599"),MATCH(resource!$CC738,day_wise_sales_data!$A$2:$A$500,0),MATCH(resource!AY$2,INDIRECT("day_wise_sales_data!$B$1:$BZ$1"),0)),0)</f>
        <v>0</v>
      </c>
      <c r="AZ738" s="3">
        <f ca="1">IFERROR(INDEX(INDIRECT("day_wise_sales_data!$B$2:$BZ$599"),MATCH(resource!$CC738,day_wise_sales_data!$A$2:$A$500,0),MATCH(resource!AZ$2,INDIRECT("day_wise_sales_data!$B$1:$BZ$1"),0)),0)</f>
        <v>0</v>
      </c>
      <c r="BA738" s="3">
        <f ca="1">IFERROR(INDEX(INDIRECT("day_wise_sales_data!$B$2:$BZ$599"),MATCH(resource!$CC738,day_wise_sales_data!$A$2:$A$500,0),MATCH(resource!BA$2,INDIRECT("day_wise_sales_data!$B$1:$BZ$1"),0)),0)</f>
        <v>0</v>
      </c>
      <c r="BB738" s="3">
        <f ca="1">IFERROR(INDEX(INDIRECT("day_wise_sales_data!$B$2:$BZ$599"),MATCH(resource!$CC738,day_wise_sales_data!$A$2:$A$500,0),MATCH(resource!BB$2,INDIRECT("day_wise_sales_data!$B$1:$BZ$1"),0)),0)</f>
        <v>0</v>
      </c>
      <c r="BC738" s="3">
        <f ca="1">IFERROR(INDEX(INDIRECT("day_wise_sales_data!$B$2:$BZ$599"),MATCH(resource!$CC738,day_wise_sales_data!$A$2:$A$500,0),MATCH(resource!BC$2,INDIRECT("day_wise_sales_data!$B$1:$BZ$1"),0)),0)</f>
        <v>0</v>
      </c>
      <c r="BD738" s="3">
        <f ca="1">IFERROR(INDEX(INDIRECT("day_wise_sales_data!$B$2:$BZ$599"),MATCH(resource!$CC738,day_wise_sales_data!$A$2:$A$500,0),MATCH(resource!BD$2,INDIRECT("day_wise_sales_data!$B$1:$BZ$1"),0)),0)</f>
        <v>0</v>
      </c>
      <c r="BE738" s="3">
        <f ca="1">IFERROR(INDEX(INDIRECT("day_wise_sales_data!$B$2:$BZ$599"),MATCH(resource!$CC738,day_wise_sales_data!$A$2:$A$500,0),MATCH(resource!BE$2,INDIRECT("day_wise_sales_data!$B$1:$BZ$1"),0)),0)</f>
        <v>0</v>
      </c>
      <c r="BF738" s="3">
        <f ca="1">IFERROR(INDEX(INDIRECT("day_wise_sales_data!$B$2:$BZ$599"),MATCH(resource!$CC738,day_wise_sales_data!$A$2:$A$500,0),MATCH(resource!BF$2,INDIRECT("day_wise_sales_data!$B$1:$BZ$1"),0)),0)</f>
        <v>0</v>
      </c>
      <c r="BG738" s="3">
        <f ca="1">IFERROR(INDEX(INDIRECT("day_wise_sales_data!$B$2:$BZ$599"),MATCH(resource!$CC738,day_wise_sales_data!$A$2:$A$500,0),MATCH(resource!BG$2,INDIRECT("day_wise_sales_data!$B$1:$BZ$1"),0)),0)</f>
        <v>0</v>
      </c>
      <c r="BH738" s="3">
        <f ca="1">IFERROR(INDEX(INDIRECT("day_wise_sales_data!$B$2:$BZ$599"),MATCH(resource!$CC738,day_wise_sales_data!$A$2:$A$500,0),MATCH(resource!BH$2,INDIRECT("day_wise_sales_data!$B$1:$BZ$1"),0)),0)</f>
        <v>0</v>
      </c>
      <c r="BI738" s="3">
        <f ca="1">IFERROR(INDEX(INDIRECT("day_wise_sales_data!$B$2:$BZ$599"),MATCH(resource!$CC738,day_wise_sales_data!$A$2:$A$500,0),MATCH(resource!BI$2,INDIRECT("day_wise_sales_data!$B$1:$BZ$1"),0)),0)</f>
        <v>0</v>
      </c>
      <c r="BJ738" s="3">
        <f ca="1">IFERROR(INDEX(INDIRECT("day_wise_sales_data!$B$2:$BZ$599"),MATCH(resource!$CC738,day_wise_sales_data!$A$2:$A$500,0),MATCH(resource!BJ$2,INDIRECT("day_wise_sales_data!$B$1:$BZ$1"),0)),0)</f>
        <v>0</v>
      </c>
      <c r="BK738" s="3">
        <f ca="1">IFERROR(INDEX(INDIRECT("day_wise_sales_data!$B$2:$BZ$599"),MATCH(resource!$CC738,day_wise_sales_data!$A$2:$A$500,0),MATCH(resource!BK$2,INDIRECT("day_wise_sales_data!$B$1:$BZ$1"),0)),0)</f>
        <v>0</v>
      </c>
      <c r="BL738" s="3">
        <f ca="1">IFERROR(INDEX(INDIRECT("day_wise_sales_data!$B$2:$BZ$599"),MATCH(resource!$CC738,day_wise_sales_data!$A$2:$A$500,0),MATCH(resource!BL$2,INDIRECT("day_wise_sales_data!$B$1:$BZ$1"),0)),0)</f>
        <v>0</v>
      </c>
      <c r="BM738" s="3">
        <f ca="1">IFERROR(INDEX(INDIRECT("day_wise_sales_data!$B$2:$BZ$599"),MATCH(resource!$CC738,day_wise_sales_data!$A$2:$A$500,0),MATCH(resource!BM$2,INDIRECT("day_wise_sales_data!$B$1:$BZ$1"),0)),0)</f>
        <v>0</v>
      </c>
      <c r="BN738" s="3">
        <f ca="1">IFERROR(INDEX(INDIRECT("day_wise_sales_data!$B$2:$BZ$599"),MATCH(resource!$CC738,day_wise_sales_data!$A$2:$A$500,0),MATCH(resource!BN$2,INDIRECT("day_wise_sales_data!$B$1:$BZ$1"),0)),0)</f>
        <v>0</v>
      </c>
      <c r="BO738" s="3">
        <f ca="1">IFERROR(INDEX(INDIRECT("day_wise_sales_data!$B$2:$BZ$599"),MATCH(resource!$CC738,day_wise_sales_data!$A$2:$A$500,0),MATCH(resource!BO$2,INDIRECT("day_wise_sales_data!$B$1:$BZ$1"),0)),0)</f>
        <v>0</v>
      </c>
      <c r="BP738" s="3">
        <f ca="1">IFERROR(INDEX(INDIRECT("day_wise_sales_data!$B$2:$BZ$599"),MATCH(resource!$CC738,day_wise_sales_data!$A$2:$A$500,0),MATCH(resource!BP$2,INDIRECT("day_wise_sales_data!$B$1:$BZ$1"),0)),0)</f>
        <v>0</v>
      </c>
      <c r="BQ738" s="3">
        <f ca="1">IFERROR(INDEX(INDIRECT("day_wise_sales_data!$B$2:$BZ$599"),MATCH(resource!$CC738,day_wise_sales_data!$A$2:$A$500,0),MATCH(resource!BQ$2,INDIRECT("day_wise_sales_data!$B$1:$BZ$1"),0)),0)</f>
        <v>0</v>
      </c>
      <c r="BR738" s="3">
        <f ca="1">IFERROR(INDEX(INDIRECT("day_wise_sales_data!$B$2:$BZ$599"),MATCH(resource!$CC738,day_wise_sales_data!$A$2:$A$500,0),MATCH(resource!BR$2,INDIRECT("day_wise_sales_data!$B$1:$BZ$1"),0)),0)</f>
        <v>0</v>
      </c>
      <c r="BS738" s="3">
        <f ca="1">IFERROR(INDEX(INDIRECT("day_wise_sales_data!$B$2:$BZ$599"),MATCH(resource!$CC738,day_wise_sales_data!$A$2:$A$500,0),MATCH(resource!BS$2,INDIRECT("day_wise_sales_data!$B$1:$BZ$1"),0)),0)</f>
        <v>0</v>
      </c>
      <c r="BT738" s="3">
        <f ca="1">IFERROR(INDEX(INDIRECT("day_wise_sales_data!$B$2:$BZ$599"),MATCH(resource!$CC738,day_wise_sales_data!$A$2:$A$500,0),MATCH(resource!BT$2,INDIRECT("day_wise_sales_data!$B$1:$BZ$1"),0)),0)</f>
        <v>0</v>
      </c>
      <c r="BU738" s="3">
        <f ca="1">IFERROR(INDEX(INDIRECT("day_wise_sales_data!$B$2:$BZ$599"),MATCH(resource!$CC738,day_wise_sales_data!$A$2:$A$500,0),MATCH(resource!BU$2,INDIRECT("day_wise_sales_data!$B$1:$BZ$1"),0)),0)</f>
        <v>0</v>
      </c>
      <c r="BV738" s="3">
        <f ca="1">IFERROR(INDEX(INDIRECT("day_wise_sales_data!$B$2:$BZ$599"),MATCH(resource!$CC738,day_wise_sales_data!$A$2:$A$500,0),MATCH(resource!BV$2,INDIRECT("day_wise_sales_data!$B$1:$BZ$1"),0)),0)</f>
        <v>0</v>
      </c>
      <c r="BW738" s="3">
        <f ca="1">IFERROR(INDEX(INDIRECT("day_wise_sales_data!$B$2:$BZ$599"),MATCH(resource!$CC738,day_wise_sales_data!$A$2:$A$500,0),MATCH(resource!BW$2,INDIRECT("day_wise_sales_data!$B$1:$BZ$1"),0)),0)</f>
        <v>0</v>
      </c>
      <c r="BX738" s="3">
        <f ca="1">IFERROR(INDEX(INDIRECT("day_wise_sales_data!$B$2:$BZ$599"),MATCH(resource!$CC738,day_wise_sales_data!$A$2:$A$500,0),MATCH(resource!BX$2,INDIRECT("day_wise_sales_data!$B$1:$BZ$1"),0)),0)</f>
        <v>0</v>
      </c>
      <c r="BY738" s="3">
        <f ca="1">IFERROR(INDEX(INDIRECT("day_wise_sales_data!$B$2:$BZ$599"),MATCH(resource!$CC738,day_wise_sales_data!$A$2:$A$500,0),MATCH(resource!BY$2,INDIRECT("day_wise_sales_data!$B$1:$BZ$1"),0)),0)</f>
        <v>0</v>
      </c>
      <c r="BZ738" s="3">
        <f ca="1">IFERROR(INDEX(INDIRECT("day_wise_sales_data!$B$2:$BZ$599"),MATCH(resource!$CC738,day_wise_sales_data!$A$2:$A$500,0),MATCH(resource!BZ$2,INDIRECT("day_wise_sales_data!$B$1:$BZ$1"),0)),0)</f>
        <v>0</v>
      </c>
      <c r="CA738" s="3">
        <f ca="1">IFERROR(INDEX(INDIRECT("day_wise_sales_data!$B$2:$BZ$599"),MATCH(resource!$CC738,day_wise_sales_data!$A$2:$A$500,0),MATCH(resource!CA$2,INDIRECT("day_wise_sales_data!$B$1:$BZ$1"),0)),0)</f>
        <v>0</v>
      </c>
      <c r="CC738" s="4">
        <f>sales_data!H737</f>
        <v>0</v>
      </c>
      <c r="CD738" s="1">
        <v>736</v>
      </c>
      <c r="CE738" s="1" t="str">
        <f>IF(AQ738=report!$AQ$3,resource!CD738,"")</f>
        <v/>
      </c>
      <c r="CF738" s="5" t="str">
        <f>IFERROR(SMALL($CE$3:$CE$1001,ROWS($CE$3:CE738)),"")</f>
        <v/>
      </c>
      <c r="CH738">
        <f>IFERROR(VLOOKUP($CC738,data_pull!$E$22:$G$700,2,0),0)</f>
        <v>0</v>
      </c>
      <c r="DK738" s="3" t="str">
        <f>IFERROR(INDEX(COD_SALES!$B$5:$Z$500,MATCH(resource!$CC738,COD_SALES!$A$5:$A$500,0),MATCH(resource!DK$2,COD_SALES!$B$4:$Z$4,0)),"")</f>
        <v/>
      </c>
      <c r="DL738" s="3" t="str">
        <f>IFERROR(INDEX(COD_SALES!$B$5:$Z$500,MATCH(resource!$CC738,COD_SALES!$A$5:$A$500,0),MATCH(resource!DL$2,COD_SALES!$B$4:$Z$4,0)),"")</f>
        <v/>
      </c>
      <c r="DM738" s="3" t="str">
        <f>IFERROR(INDEX(COD_SALES!$B$5:$Z$500,MATCH(resource!$CC738,COD_SALES!$A$5:$A$500,0),MATCH(resource!DM$2,COD_SALES!$B$4:$Z$4,0)),"")</f>
        <v/>
      </c>
      <c r="DN738" s="3" t="str">
        <f>IFERROR(INDEX(COD_SALES!$B$5:$Z$500,MATCH(resource!$CC738,COD_SALES!$A$5:$A$500,0),MATCH(resource!DN$2,COD_SALES!$B$4:$Z$4,0)),"")</f>
        <v/>
      </c>
      <c r="DO738" s="3" t="str">
        <f>IFERROR(INDEX(COD_SALES!$B$5:$Z$500,MATCH(resource!$CC738,COD_SALES!$A$5:$A$500,0),MATCH(resource!DO$2,COD_SALES!$B$4:$Z$4,0)),"")</f>
        <v/>
      </c>
      <c r="DP738" s="3" t="str">
        <f>IFERROR(INDEX(COD_SALES!$B$5:$Z$500,MATCH(resource!$CC738,COD_SALES!$A$5:$A$500,0),MATCH(resource!DP$2,COD_SALES!$B$4:$Z$4,0)),"")</f>
        <v/>
      </c>
      <c r="DQ738" s="3" t="str">
        <f>IFERROR(INDEX(COD_SALES!$B$5:$Z$500,MATCH(resource!$CC738,COD_SALES!$A$5:$A$500,0),MATCH(resource!DQ$2,COD_SALES!$B$4:$Z$4,0)),"")</f>
        <v/>
      </c>
      <c r="DR738" s="3" t="str">
        <f>IFERROR(INDEX(COD_SALES!$B$5:$Z$500,MATCH(resource!$CC738,COD_SALES!$A$5:$A$500,0),MATCH(resource!DR$2,COD_SALES!$B$4:$Z$4,0)),"")</f>
        <v/>
      </c>
      <c r="DS738" s="3" t="str">
        <f>IFERROR(INDEX(COD_SALES!$B$5:$Z$500,MATCH(resource!$CC738,COD_SALES!$A$5:$A$500,0),MATCH(resource!DS$2,COD_SALES!$B$4:$Z$4,0)),"")</f>
        <v/>
      </c>
      <c r="DT738" s="3" t="str">
        <f>IFERROR(INDEX(COD_SALES!$B$5:$Z$500,MATCH(resource!$CC738,COD_SALES!$A$5:$A$500,0),MATCH(resource!DT$2,COD_SALES!$B$4:$Z$4,0)),"")</f>
        <v/>
      </c>
      <c r="DU738" s="3" t="str">
        <f>IFERROR(INDEX(COD_SALES!$B$5:$Z$500,MATCH(resource!$CC738,COD_SALES!$A$5:$A$500,0),MATCH(resource!DU$2,COD_SALES!$B$4:$Z$4,0)),"")</f>
        <v/>
      </c>
      <c r="DV738" s="3" t="str">
        <f>IFERROR(INDEX(COD_SALES!$B$5:$Z$500,MATCH(resource!$CC738,COD_SALES!$A$5:$A$500,0),MATCH(resource!DV$2,COD_SALES!$B$4:$Z$4,0)),"")</f>
        <v/>
      </c>
      <c r="DW738" s="3" t="str">
        <f>IFERROR(INDEX(COD_SALES!$B$5:$Z$500,MATCH(resource!$CC738,COD_SALES!$A$5:$A$500,0),MATCH(resource!DW$2,COD_SALES!$B$4:$Z$4,0)),"")</f>
        <v/>
      </c>
      <c r="DX738" s="3" t="str">
        <f>IFERROR(INDEX(COD_SALES!$B$5:$Z$500,MATCH(resource!$CC738,COD_SALES!$A$5:$A$500,0),MATCH(resource!DX$2,COD_SALES!$B$4:$Z$4,0)),"")</f>
        <v/>
      </c>
      <c r="DY738" s="3" t="str">
        <f>IFERROR(INDEX(COD_SALES!$B$5:$Z$500,MATCH(resource!$CC738,COD_SALES!$A$5:$A$500,0),MATCH(resource!DY$2,COD_SALES!$B$4:$Z$4,0)),"")</f>
        <v/>
      </c>
      <c r="DZ738" s="3" t="str">
        <f>IFERROR(INDEX(COD_SALES!$B$5:$Z$500,MATCH(resource!$CC738,COD_SALES!$A$5:$A$500,0),MATCH(resource!DZ$2,COD_SALES!$B$4:$Z$4,0)),"")</f>
        <v/>
      </c>
      <c r="EA738" s="3" t="str">
        <f>IFERROR(INDEX(COD_SALES!$B$5:$Z$500,MATCH(resource!$CC738,COD_SALES!$A$5:$A$500,0),MATCH(resource!EA$2,COD_SALES!$B$4:$Z$4,0)),"")</f>
        <v/>
      </c>
      <c r="EB738" s="3">
        <f t="shared" si="138"/>
        <v>0</v>
      </c>
      <c r="EW738" s="3">
        <f>IFERROR(VLOOKUP(CC738,data_pull!$AO$25:$AR$546,2,0),0)</f>
        <v>0</v>
      </c>
      <c r="EX738" s="1">
        <f>IFERROR(VLOOKUP(CC738,data_pull!$AO$25:$AR$546,4,0),0)</f>
        <v>0</v>
      </c>
    </row>
    <row r="739" spans="13:154" x14ac:dyDescent="0.25"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4">
        <f>sales_data!B738</f>
        <v>0</v>
      </c>
      <c r="AR739" s="4">
        <f>sales_data!C738</f>
        <v>0</v>
      </c>
      <c r="AS739" s="5" t="str">
        <f t="shared" si="137"/>
        <v/>
      </c>
      <c r="AT739" s="4">
        <f>sales_data!I738</f>
        <v>0</v>
      </c>
      <c r="AU739" s="4">
        <f>sales_data!W738</f>
        <v>0</v>
      </c>
      <c r="AV739" s="1">
        <f>sales_data!N738</f>
        <v>0</v>
      </c>
      <c r="AW739" s="1">
        <f>sales_data!P738</f>
        <v>0</v>
      </c>
      <c r="AX739" s="3">
        <f ca="1">IFERROR(INDEX(INDIRECT("day_wise_sales_data!$B$2:$BZ$599"),MATCH(resource!$CC739,day_wise_sales_data!$A$2:$A$500,0),MATCH(resource!AX$2,INDIRECT("day_wise_sales_data!$B$1:$BZ$1"),0)),0)</f>
        <v>0</v>
      </c>
      <c r="AY739" s="3">
        <f ca="1">IFERROR(INDEX(INDIRECT("day_wise_sales_data!$B$2:$BZ$599"),MATCH(resource!$CC739,day_wise_sales_data!$A$2:$A$500,0),MATCH(resource!AY$2,INDIRECT("day_wise_sales_data!$B$1:$BZ$1"),0)),0)</f>
        <v>0</v>
      </c>
      <c r="AZ739" s="3">
        <f ca="1">IFERROR(INDEX(INDIRECT("day_wise_sales_data!$B$2:$BZ$599"),MATCH(resource!$CC739,day_wise_sales_data!$A$2:$A$500,0),MATCH(resource!AZ$2,INDIRECT("day_wise_sales_data!$B$1:$BZ$1"),0)),0)</f>
        <v>0</v>
      </c>
      <c r="BA739" s="3">
        <f ca="1">IFERROR(INDEX(INDIRECT("day_wise_sales_data!$B$2:$BZ$599"),MATCH(resource!$CC739,day_wise_sales_data!$A$2:$A$500,0),MATCH(resource!BA$2,INDIRECT("day_wise_sales_data!$B$1:$BZ$1"),0)),0)</f>
        <v>0</v>
      </c>
      <c r="BB739" s="3">
        <f ca="1">IFERROR(INDEX(INDIRECT("day_wise_sales_data!$B$2:$BZ$599"),MATCH(resource!$CC739,day_wise_sales_data!$A$2:$A$500,0),MATCH(resource!BB$2,INDIRECT("day_wise_sales_data!$B$1:$BZ$1"),0)),0)</f>
        <v>0</v>
      </c>
      <c r="BC739" s="3">
        <f ca="1">IFERROR(INDEX(INDIRECT("day_wise_sales_data!$B$2:$BZ$599"),MATCH(resource!$CC739,day_wise_sales_data!$A$2:$A$500,0),MATCH(resource!BC$2,INDIRECT("day_wise_sales_data!$B$1:$BZ$1"),0)),0)</f>
        <v>0</v>
      </c>
      <c r="BD739" s="3">
        <f ca="1">IFERROR(INDEX(INDIRECT("day_wise_sales_data!$B$2:$BZ$599"),MATCH(resource!$CC739,day_wise_sales_data!$A$2:$A$500,0),MATCH(resource!BD$2,INDIRECT("day_wise_sales_data!$B$1:$BZ$1"),0)),0)</f>
        <v>0</v>
      </c>
      <c r="BE739" s="3">
        <f ca="1">IFERROR(INDEX(INDIRECT("day_wise_sales_data!$B$2:$BZ$599"),MATCH(resource!$CC739,day_wise_sales_data!$A$2:$A$500,0),MATCH(resource!BE$2,INDIRECT("day_wise_sales_data!$B$1:$BZ$1"),0)),0)</f>
        <v>0</v>
      </c>
      <c r="BF739" s="3">
        <f ca="1">IFERROR(INDEX(INDIRECT("day_wise_sales_data!$B$2:$BZ$599"),MATCH(resource!$CC739,day_wise_sales_data!$A$2:$A$500,0),MATCH(resource!BF$2,INDIRECT("day_wise_sales_data!$B$1:$BZ$1"),0)),0)</f>
        <v>0</v>
      </c>
      <c r="BG739" s="3">
        <f ca="1">IFERROR(INDEX(INDIRECT("day_wise_sales_data!$B$2:$BZ$599"),MATCH(resource!$CC739,day_wise_sales_data!$A$2:$A$500,0),MATCH(resource!BG$2,INDIRECT("day_wise_sales_data!$B$1:$BZ$1"),0)),0)</f>
        <v>0</v>
      </c>
      <c r="BH739" s="3">
        <f ca="1">IFERROR(INDEX(INDIRECT("day_wise_sales_data!$B$2:$BZ$599"),MATCH(resource!$CC739,day_wise_sales_data!$A$2:$A$500,0),MATCH(resource!BH$2,INDIRECT("day_wise_sales_data!$B$1:$BZ$1"),0)),0)</f>
        <v>0</v>
      </c>
      <c r="BI739" s="3">
        <f ca="1">IFERROR(INDEX(INDIRECT("day_wise_sales_data!$B$2:$BZ$599"),MATCH(resource!$CC739,day_wise_sales_data!$A$2:$A$500,0),MATCH(resource!BI$2,INDIRECT("day_wise_sales_data!$B$1:$BZ$1"),0)),0)</f>
        <v>0</v>
      </c>
      <c r="BJ739" s="3">
        <f ca="1">IFERROR(INDEX(INDIRECT("day_wise_sales_data!$B$2:$BZ$599"),MATCH(resource!$CC739,day_wise_sales_data!$A$2:$A$500,0),MATCH(resource!BJ$2,INDIRECT("day_wise_sales_data!$B$1:$BZ$1"),0)),0)</f>
        <v>0</v>
      </c>
      <c r="BK739" s="3">
        <f ca="1">IFERROR(INDEX(INDIRECT("day_wise_sales_data!$B$2:$BZ$599"),MATCH(resource!$CC739,day_wise_sales_data!$A$2:$A$500,0),MATCH(resource!BK$2,INDIRECT("day_wise_sales_data!$B$1:$BZ$1"),0)),0)</f>
        <v>0</v>
      </c>
      <c r="BL739" s="3">
        <f ca="1">IFERROR(INDEX(INDIRECT("day_wise_sales_data!$B$2:$BZ$599"),MATCH(resource!$CC739,day_wise_sales_data!$A$2:$A$500,0),MATCH(resource!BL$2,INDIRECT("day_wise_sales_data!$B$1:$BZ$1"),0)),0)</f>
        <v>0</v>
      </c>
      <c r="BM739" s="3">
        <f ca="1">IFERROR(INDEX(INDIRECT("day_wise_sales_data!$B$2:$BZ$599"),MATCH(resource!$CC739,day_wise_sales_data!$A$2:$A$500,0),MATCH(resource!BM$2,INDIRECT("day_wise_sales_data!$B$1:$BZ$1"),0)),0)</f>
        <v>0</v>
      </c>
      <c r="BN739" s="3">
        <f ca="1">IFERROR(INDEX(INDIRECT("day_wise_sales_data!$B$2:$BZ$599"),MATCH(resource!$CC739,day_wise_sales_data!$A$2:$A$500,0),MATCH(resource!BN$2,INDIRECT("day_wise_sales_data!$B$1:$BZ$1"),0)),0)</f>
        <v>0</v>
      </c>
      <c r="BO739" s="3">
        <f ca="1">IFERROR(INDEX(INDIRECT("day_wise_sales_data!$B$2:$BZ$599"),MATCH(resource!$CC739,day_wise_sales_data!$A$2:$A$500,0),MATCH(resource!BO$2,INDIRECT("day_wise_sales_data!$B$1:$BZ$1"),0)),0)</f>
        <v>0</v>
      </c>
      <c r="BP739" s="3">
        <f ca="1">IFERROR(INDEX(INDIRECT("day_wise_sales_data!$B$2:$BZ$599"),MATCH(resource!$CC739,day_wise_sales_data!$A$2:$A$500,0),MATCH(resource!BP$2,INDIRECT("day_wise_sales_data!$B$1:$BZ$1"),0)),0)</f>
        <v>0</v>
      </c>
      <c r="BQ739" s="3">
        <f ca="1">IFERROR(INDEX(INDIRECT("day_wise_sales_data!$B$2:$BZ$599"),MATCH(resource!$CC739,day_wise_sales_data!$A$2:$A$500,0),MATCH(resource!BQ$2,INDIRECT("day_wise_sales_data!$B$1:$BZ$1"),0)),0)</f>
        <v>0</v>
      </c>
      <c r="BR739" s="3">
        <f ca="1">IFERROR(INDEX(INDIRECT("day_wise_sales_data!$B$2:$BZ$599"),MATCH(resource!$CC739,day_wise_sales_data!$A$2:$A$500,0),MATCH(resource!BR$2,INDIRECT("day_wise_sales_data!$B$1:$BZ$1"),0)),0)</f>
        <v>0</v>
      </c>
      <c r="BS739" s="3">
        <f ca="1">IFERROR(INDEX(INDIRECT("day_wise_sales_data!$B$2:$BZ$599"),MATCH(resource!$CC739,day_wise_sales_data!$A$2:$A$500,0),MATCH(resource!BS$2,INDIRECT("day_wise_sales_data!$B$1:$BZ$1"),0)),0)</f>
        <v>0</v>
      </c>
      <c r="BT739" s="3">
        <f ca="1">IFERROR(INDEX(INDIRECT("day_wise_sales_data!$B$2:$BZ$599"),MATCH(resource!$CC739,day_wise_sales_data!$A$2:$A$500,0),MATCH(resource!BT$2,INDIRECT("day_wise_sales_data!$B$1:$BZ$1"),0)),0)</f>
        <v>0</v>
      </c>
      <c r="BU739" s="3">
        <f ca="1">IFERROR(INDEX(INDIRECT("day_wise_sales_data!$B$2:$BZ$599"),MATCH(resource!$CC739,day_wise_sales_data!$A$2:$A$500,0),MATCH(resource!BU$2,INDIRECT("day_wise_sales_data!$B$1:$BZ$1"),0)),0)</f>
        <v>0</v>
      </c>
      <c r="BV739" s="3">
        <f ca="1">IFERROR(INDEX(INDIRECT("day_wise_sales_data!$B$2:$BZ$599"),MATCH(resource!$CC739,day_wise_sales_data!$A$2:$A$500,0),MATCH(resource!BV$2,INDIRECT("day_wise_sales_data!$B$1:$BZ$1"),0)),0)</f>
        <v>0</v>
      </c>
      <c r="BW739" s="3">
        <f ca="1">IFERROR(INDEX(INDIRECT("day_wise_sales_data!$B$2:$BZ$599"),MATCH(resource!$CC739,day_wise_sales_data!$A$2:$A$500,0),MATCH(resource!BW$2,INDIRECT("day_wise_sales_data!$B$1:$BZ$1"),0)),0)</f>
        <v>0</v>
      </c>
      <c r="BX739" s="3">
        <f ca="1">IFERROR(INDEX(INDIRECT("day_wise_sales_data!$B$2:$BZ$599"),MATCH(resource!$CC739,day_wise_sales_data!$A$2:$A$500,0),MATCH(resource!BX$2,INDIRECT("day_wise_sales_data!$B$1:$BZ$1"),0)),0)</f>
        <v>0</v>
      </c>
      <c r="BY739" s="3">
        <f ca="1">IFERROR(INDEX(INDIRECT("day_wise_sales_data!$B$2:$BZ$599"),MATCH(resource!$CC739,day_wise_sales_data!$A$2:$A$500,0),MATCH(resource!BY$2,INDIRECT("day_wise_sales_data!$B$1:$BZ$1"),0)),0)</f>
        <v>0</v>
      </c>
      <c r="BZ739" s="3">
        <f ca="1">IFERROR(INDEX(INDIRECT("day_wise_sales_data!$B$2:$BZ$599"),MATCH(resource!$CC739,day_wise_sales_data!$A$2:$A$500,0),MATCH(resource!BZ$2,INDIRECT("day_wise_sales_data!$B$1:$BZ$1"),0)),0)</f>
        <v>0</v>
      </c>
      <c r="CA739" s="3">
        <f ca="1">IFERROR(INDEX(INDIRECT("day_wise_sales_data!$B$2:$BZ$599"),MATCH(resource!$CC739,day_wise_sales_data!$A$2:$A$500,0),MATCH(resource!CA$2,INDIRECT("day_wise_sales_data!$B$1:$BZ$1"),0)),0)</f>
        <v>0</v>
      </c>
      <c r="CC739" s="4">
        <f>sales_data!H738</f>
        <v>0</v>
      </c>
      <c r="CD739" s="1">
        <v>737</v>
      </c>
      <c r="CE739" s="1" t="str">
        <f>IF(AQ739=report!$AQ$3,resource!CD739,"")</f>
        <v/>
      </c>
      <c r="CF739" s="5" t="str">
        <f>IFERROR(SMALL($CE$3:$CE$1001,ROWS($CE$3:CE739)),"")</f>
        <v/>
      </c>
      <c r="CH739">
        <f>IFERROR(VLOOKUP($CC739,data_pull!$E$22:$G$700,2,0),0)</f>
        <v>0</v>
      </c>
      <c r="DK739" s="3" t="str">
        <f>IFERROR(INDEX(COD_SALES!$B$5:$Z$500,MATCH(resource!$CC739,COD_SALES!$A$5:$A$500,0),MATCH(resource!DK$2,COD_SALES!$B$4:$Z$4,0)),"")</f>
        <v/>
      </c>
      <c r="DL739" s="3" t="str">
        <f>IFERROR(INDEX(COD_SALES!$B$5:$Z$500,MATCH(resource!$CC739,COD_SALES!$A$5:$A$500,0),MATCH(resource!DL$2,COD_SALES!$B$4:$Z$4,0)),"")</f>
        <v/>
      </c>
      <c r="DM739" s="3" t="str">
        <f>IFERROR(INDEX(COD_SALES!$B$5:$Z$500,MATCH(resource!$CC739,COD_SALES!$A$5:$A$500,0),MATCH(resource!DM$2,COD_SALES!$B$4:$Z$4,0)),"")</f>
        <v/>
      </c>
      <c r="DN739" s="3" t="str">
        <f>IFERROR(INDEX(COD_SALES!$B$5:$Z$500,MATCH(resource!$CC739,COD_SALES!$A$5:$A$500,0),MATCH(resource!DN$2,COD_SALES!$B$4:$Z$4,0)),"")</f>
        <v/>
      </c>
      <c r="DO739" s="3" t="str">
        <f>IFERROR(INDEX(COD_SALES!$B$5:$Z$500,MATCH(resource!$CC739,COD_SALES!$A$5:$A$500,0),MATCH(resource!DO$2,COD_SALES!$B$4:$Z$4,0)),"")</f>
        <v/>
      </c>
      <c r="DP739" s="3" t="str">
        <f>IFERROR(INDEX(COD_SALES!$B$5:$Z$500,MATCH(resource!$CC739,COD_SALES!$A$5:$A$500,0),MATCH(resource!DP$2,COD_SALES!$B$4:$Z$4,0)),"")</f>
        <v/>
      </c>
      <c r="DQ739" s="3" t="str">
        <f>IFERROR(INDEX(COD_SALES!$B$5:$Z$500,MATCH(resource!$CC739,COD_SALES!$A$5:$A$500,0),MATCH(resource!DQ$2,COD_SALES!$B$4:$Z$4,0)),"")</f>
        <v/>
      </c>
      <c r="DR739" s="3" t="str">
        <f>IFERROR(INDEX(COD_SALES!$B$5:$Z$500,MATCH(resource!$CC739,COD_SALES!$A$5:$A$500,0),MATCH(resource!DR$2,COD_SALES!$B$4:$Z$4,0)),"")</f>
        <v/>
      </c>
      <c r="DS739" s="3" t="str">
        <f>IFERROR(INDEX(COD_SALES!$B$5:$Z$500,MATCH(resource!$CC739,COD_SALES!$A$5:$A$500,0),MATCH(resource!DS$2,COD_SALES!$B$4:$Z$4,0)),"")</f>
        <v/>
      </c>
      <c r="DT739" s="3" t="str">
        <f>IFERROR(INDEX(COD_SALES!$B$5:$Z$500,MATCH(resource!$CC739,COD_SALES!$A$5:$A$500,0),MATCH(resource!DT$2,COD_SALES!$B$4:$Z$4,0)),"")</f>
        <v/>
      </c>
      <c r="DU739" s="3" t="str">
        <f>IFERROR(INDEX(COD_SALES!$B$5:$Z$500,MATCH(resource!$CC739,COD_SALES!$A$5:$A$500,0),MATCH(resource!DU$2,COD_SALES!$B$4:$Z$4,0)),"")</f>
        <v/>
      </c>
      <c r="DV739" s="3" t="str">
        <f>IFERROR(INDEX(COD_SALES!$B$5:$Z$500,MATCH(resource!$CC739,COD_SALES!$A$5:$A$500,0),MATCH(resource!DV$2,COD_SALES!$B$4:$Z$4,0)),"")</f>
        <v/>
      </c>
      <c r="DW739" s="3" t="str">
        <f>IFERROR(INDEX(COD_SALES!$B$5:$Z$500,MATCH(resource!$CC739,COD_SALES!$A$5:$A$500,0),MATCH(resource!DW$2,COD_SALES!$B$4:$Z$4,0)),"")</f>
        <v/>
      </c>
      <c r="DX739" s="3" t="str">
        <f>IFERROR(INDEX(COD_SALES!$B$5:$Z$500,MATCH(resource!$CC739,COD_SALES!$A$5:$A$500,0),MATCH(resource!DX$2,COD_SALES!$B$4:$Z$4,0)),"")</f>
        <v/>
      </c>
      <c r="DY739" s="3" t="str">
        <f>IFERROR(INDEX(COD_SALES!$B$5:$Z$500,MATCH(resource!$CC739,COD_SALES!$A$5:$A$500,0),MATCH(resource!DY$2,COD_SALES!$B$4:$Z$4,0)),"")</f>
        <v/>
      </c>
      <c r="DZ739" s="3" t="str">
        <f>IFERROR(INDEX(COD_SALES!$B$5:$Z$500,MATCH(resource!$CC739,COD_SALES!$A$5:$A$500,0),MATCH(resource!DZ$2,COD_SALES!$B$4:$Z$4,0)),"")</f>
        <v/>
      </c>
      <c r="EA739" s="3" t="str">
        <f>IFERROR(INDEX(COD_SALES!$B$5:$Z$500,MATCH(resource!$CC739,COD_SALES!$A$5:$A$500,0),MATCH(resource!EA$2,COD_SALES!$B$4:$Z$4,0)),"")</f>
        <v/>
      </c>
      <c r="EB739" s="3">
        <f t="shared" si="138"/>
        <v>0</v>
      </c>
      <c r="EW739" s="3">
        <f>IFERROR(VLOOKUP(CC739,data_pull!$AO$25:$AR$546,2,0),0)</f>
        <v>0</v>
      </c>
      <c r="EX739" s="1">
        <f>IFERROR(VLOOKUP(CC739,data_pull!$AO$25:$AR$546,4,0),0)</f>
        <v>0</v>
      </c>
    </row>
    <row r="740" spans="13:154" x14ac:dyDescent="0.25"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4">
        <f>sales_data!B739</f>
        <v>0</v>
      </c>
      <c r="AR740" s="4">
        <f>sales_data!C739</f>
        <v>0</v>
      </c>
      <c r="AS740" s="5" t="str">
        <f t="shared" si="137"/>
        <v/>
      </c>
      <c r="AT740" s="4">
        <f>sales_data!I739</f>
        <v>0</v>
      </c>
      <c r="AU740" s="4">
        <f>sales_data!W739</f>
        <v>0</v>
      </c>
      <c r="AV740" s="1">
        <f>sales_data!N739</f>
        <v>0</v>
      </c>
      <c r="AW740" s="1">
        <f>sales_data!P739</f>
        <v>0</v>
      </c>
      <c r="AX740" s="3">
        <f ca="1">IFERROR(INDEX(INDIRECT("day_wise_sales_data!$B$2:$BZ$599"),MATCH(resource!$CC740,day_wise_sales_data!$A$2:$A$500,0),MATCH(resource!AX$2,INDIRECT("day_wise_sales_data!$B$1:$BZ$1"),0)),0)</f>
        <v>0</v>
      </c>
      <c r="AY740" s="3">
        <f ca="1">IFERROR(INDEX(INDIRECT("day_wise_sales_data!$B$2:$BZ$599"),MATCH(resource!$CC740,day_wise_sales_data!$A$2:$A$500,0),MATCH(resource!AY$2,INDIRECT("day_wise_sales_data!$B$1:$BZ$1"),0)),0)</f>
        <v>0</v>
      </c>
      <c r="AZ740" s="3">
        <f ca="1">IFERROR(INDEX(INDIRECT("day_wise_sales_data!$B$2:$BZ$599"),MATCH(resource!$CC740,day_wise_sales_data!$A$2:$A$500,0),MATCH(resource!AZ$2,INDIRECT("day_wise_sales_data!$B$1:$BZ$1"),0)),0)</f>
        <v>0</v>
      </c>
      <c r="BA740" s="3">
        <f ca="1">IFERROR(INDEX(INDIRECT("day_wise_sales_data!$B$2:$BZ$599"),MATCH(resource!$CC740,day_wise_sales_data!$A$2:$A$500,0),MATCH(resource!BA$2,INDIRECT("day_wise_sales_data!$B$1:$BZ$1"),0)),0)</f>
        <v>0</v>
      </c>
      <c r="BB740" s="3">
        <f ca="1">IFERROR(INDEX(INDIRECT("day_wise_sales_data!$B$2:$BZ$599"),MATCH(resource!$CC740,day_wise_sales_data!$A$2:$A$500,0),MATCH(resource!BB$2,INDIRECT("day_wise_sales_data!$B$1:$BZ$1"),0)),0)</f>
        <v>0</v>
      </c>
      <c r="BC740" s="3">
        <f ca="1">IFERROR(INDEX(INDIRECT("day_wise_sales_data!$B$2:$BZ$599"),MATCH(resource!$CC740,day_wise_sales_data!$A$2:$A$500,0),MATCH(resource!BC$2,INDIRECT("day_wise_sales_data!$B$1:$BZ$1"),0)),0)</f>
        <v>0</v>
      </c>
      <c r="BD740" s="3">
        <f ca="1">IFERROR(INDEX(INDIRECT("day_wise_sales_data!$B$2:$BZ$599"),MATCH(resource!$CC740,day_wise_sales_data!$A$2:$A$500,0),MATCH(resource!BD$2,INDIRECT("day_wise_sales_data!$B$1:$BZ$1"),0)),0)</f>
        <v>0</v>
      </c>
      <c r="BE740" s="3">
        <f ca="1">IFERROR(INDEX(INDIRECT("day_wise_sales_data!$B$2:$BZ$599"),MATCH(resource!$CC740,day_wise_sales_data!$A$2:$A$500,0),MATCH(resource!BE$2,INDIRECT("day_wise_sales_data!$B$1:$BZ$1"),0)),0)</f>
        <v>0</v>
      </c>
      <c r="BF740" s="3">
        <f ca="1">IFERROR(INDEX(INDIRECT("day_wise_sales_data!$B$2:$BZ$599"),MATCH(resource!$CC740,day_wise_sales_data!$A$2:$A$500,0),MATCH(resource!BF$2,INDIRECT("day_wise_sales_data!$B$1:$BZ$1"),0)),0)</f>
        <v>0</v>
      </c>
      <c r="BG740" s="3">
        <f ca="1">IFERROR(INDEX(INDIRECT("day_wise_sales_data!$B$2:$BZ$599"),MATCH(resource!$CC740,day_wise_sales_data!$A$2:$A$500,0),MATCH(resource!BG$2,INDIRECT("day_wise_sales_data!$B$1:$BZ$1"),0)),0)</f>
        <v>0</v>
      </c>
      <c r="BH740" s="3">
        <f ca="1">IFERROR(INDEX(INDIRECT("day_wise_sales_data!$B$2:$BZ$599"),MATCH(resource!$CC740,day_wise_sales_data!$A$2:$A$500,0),MATCH(resource!BH$2,INDIRECT("day_wise_sales_data!$B$1:$BZ$1"),0)),0)</f>
        <v>0</v>
      </c>
      <c r="BI740" s="3">
        <f ca="1">IFERROR(INDEX(INDIRECT("day_wise_sales_data!$B$2:$BZ$599"),MATCH(resource!$CC740,day_wise_sales_data!$A$2:$A$500,0),MATCH(resource!BI$2,INDIRECT("day_wise_sales_data!$B$1:$BZ$1"),0)),0)</f>
        <v>0</v>
      </c>
      <c r="BJ740" s="3">
        <f ca="1">IFERROR(INDEX(INDIRECT("day_wise_sales_data!$B$2:$BZ$599"),MATCH(resource!$CC740,day_wise_sales_data!$A$2:$A$500,0),MATCH(resource!BJ$2,INDIRECT("day_wise_sales_data!$B$1:$BZ$1"),0)),0)</f>
        <v>0</v>
      </c>
      <c r="BK740" s="3">
        <f ca="1">IFERROR(INDEX(INDIRECT("day_wise_sales_data!$B$2:$BZ$599"),MATCH(resource!$CC740,day_wise_sales_data!$A$2:$A$500,0),MATCH(resource!BK$2,INDIRECT("day_wise_sales_data!$B$1:$BZ$1"),0)),0)</f>
        <v>0</v>
      </c>
      <c r="BL740" s="3">
        <f ca="1">IFERROR(INDEX(INDIRECT("day_wise_sales_data!$B$2:$BZ$599"),MATCH(resource!$CC740,day_wise_sales_data!$A$2:$A$500,0),MATCH(resource!BL$2,INDIRECT("day_wise_sales_data!$B$1:$BZ$1"),0)),0)</f>
        <v>0</v>
      </c>
      <c r="BM740" s="3">
        <f ca="1">IFERROR(INDEX(INDIRECT("day_wise_sales_data!$B$2:$BZ$599"),MATCH(resource!$CC740,day_wise_sales_data!$A$2:$A$500,0),MATCH(resource!BM$2,INDIRECT("day_wise_sales_data!$B$1:$BZ$1"),0)),0)</f>
        <v>0</v>
      </c>
      <c r="BN740" s="3">
        <f ca="1">IFERROR(INDEX(INDIRECT("day_wise_sales_data!$B$2:$BZ$599"),MATCH(resource!$CC740,day_wise_sales_data!$A$2:$A$500,0),MATCH(resource!BN$2,INDIRECT("day_wise_sales_data!$B$1:$BZ$1"),0)),0)</f>
        <v>0</v>
      </c>
      <c r="BO740" s="3">
        <f ca="1">IFERROR(INDEX(INDIRECT("day_wise_sales_data!$B$2:$BZ$599"),MATCH(resource!$CC740,day_wise_sales_data!$A$2:$A$500,0),MATCH(resource!BO$2,INDIRECT("day_wise_sales_data!$B$1:$BZ$1"),0)),0)</f>
        <v>0</v>
      </c>
      <c r="BP740" s="3">
        <f ca="1">IFERROR(INDEX(INDIRECT("day_wise_sales_data!$B$2:$BZ$599"),MATCH(resource!$CC740,day_wise_sales_data!$A$2:$A$500,0),MATCH(resource!BP$2,INDIRECT("day_wise_sales_data!$B$1:$BZ$1"),0)),0)</f>
        <v>0</v>
      </c>
      <c r="BQ740" s="3">
        <f ca="1">IFERROR(INDEX(INDIRECT("day_wise_sales_data!$B$2:$BZ$599"),MATCH(resource!$CC740,day_wise_sales_data!$A$2:$A$500,0),MATCH(resource!BQ$2,INDIRECT("day_wise_sales_data!$B$1:$BZ$1"),0)),0)</f>
        <v>0</v>
      </c>
      <c r="BR740" s="3">
        <f ca="1">IFERROR(INDEX(INDIRECT("day_wise_sales_data!$B$2:$BZ$599"),MATCH(resource!$CC740,day_wise_sales_data!$A$2:$A$500,0),MATCH(resource!BR$2,INDIRECT("day_wise_sales_data!$B$1:$BZ$1"),0)),0)</f>
        <v>0</v>
      </c>
      <c r="BS740" s="3">
        <f ca="1">IFERROR(INDEX(INDIRECT("day_wise_sales_data!$B$2:$BZ$599"),MATCH(resource!$CC740,day_wise_sales_data!$A$2:$A$500,0),MATCH(resource!BS$2,INDIRECT("day_wise_sales_data!$B$1:$BZ$1"),0)),0)</f>
        <v>0</v>
      </c>
      <c r="BT740" s="3">
        <f ca="1">IFERROR(INDEX(INDIRECT("day_wise_sales_data!$B$2:$BZ$599"),MATCH(resource!$CC740,day_wise_sales_data!$A$2:$A$500,0),MATCH(resource!BT$2,INDIRECT("day_wise_sales_data!$B$1:$BZ$1"),0)),0)</f>
        <v>0</v>
      </c>
      <c r="BU740" s="3">
        <f ca="1">IFERROR(INDEX(INDIRECT("day_wise_sales_data!$B$2:$BZ$599"),MATCH(resource!$CC740,day_wise_sales_data!$A$2:$A$500,0),MATCH(resource!BU$2,INDIRECT("day_wise_sales_data!$B$1:$BZ$1"),0)),0)</f>
        <v>0</v>
      </c>
      <c r="BV740" s="3">
        <f ca="1">IFERROR(INDEX(INDIRECT("day_wise_sales_data!$B$2:$BZ$599"),MATCH(resource!$CC740,day_wise_sales_data!$A$2:$A$500,0),MATCH(resource!BV$2,INDIRECT("day_wise_sales_data!$B$1:$BZ$1"),0)),0)</f>
        <v>0</v>
      </c>
      <c r="BW740" s="3">
        <f ca="1">IFERROR(INDEX(INDIRECT("day_wise_sales_data!$B$2:$BZ$599"),MATCH(resource!$CC740,day_wise_sales_data!$A$2:$A$500,0),MATCH(resource!BW$2,INDIRECT("day_wise_sales_data!$B$1:$BZ$1"),0)),0)</f>
        <v>0</v>
      </c>
      <c r="BX740" s="3">
        <f ca="1">IFERROR(INDEX(INDIRECT("day_wise_sales_data!$B$2:$BZ$599"),MATCH(resource!$CC740,day_wise_sales_data!$A$2:$A$500,0),MATCH(resource!BX$2,INDIRECT("day_wise_sales_data!$B$1:$BZ$1"),0)),0)</f>
        <v>0</v>
      </c>
      <c r="BY740" s="3">
        <f ca="1">IFERROR(INDEX(INDIRECT("day_wise_sales_data!$B$2:$BZ$599"),MATCH(resource!$CC740,day_wise_sales_data!$A$2:$A$500,0),MATCH(resource!BY$2,INDIRECT("day_wise_sales_data!$B$1:$BZ$1"),0)),0)</f>
        <v>0</v>
      </c>
      <c r="BZ740" s="3">
        <f ca="1">IFERROR(INDEX(INDIRECT("day_wise_sales_data!$B$2:$BZ$599"),MATCH(resource!$CC740,day_wise_sales_data!$A$2:$A$500,0),MATCH(resource!BZ$2,INDIRECT("day_wise_sales_data!$B$1:$BZ$1"),0)),0)</f>
        <v>0</v>
      </c>
      <c r="CA740" s="3">
        <f ca="1">IFERROR(INDEX(INDIRECT("day_wise_sales_data!$B$2:$BZ$599"),MATCH(resource!$CC740,day_wise_sales_data!$A$2:$A$500,0),MATCH(resource!CA$2,INDIRECT("day_wise_sales_data!$B$1:$BZ$1"),0)),0)</f>
        <v>0</v>
      </c>
      <c r="CC740" s="4">
        <f>sales_data!H739</f>
        <v>0</v>
      </c>
      <c r="CD740" s="1">
        <v>738</v>
      </c>
      <c r="CE740" s="1" t="str">
        <f>IF(AQ740=report!$AQ$3,resource!CD740,"")</f>
        <v/>
      </c>
      <c r="CF740" s="5" t="str">
        <f>IFERROR(SMALL($CE$3:$CE$1001,ROWS($CE$3:CE740)),"")</f>
        <v/>
      </c>
      <c r="CH740">
        <f>IFERROR(VLOOKUP($CC740,data_pull!$E$22:$G$700,2,0),0)</f>
        <v>0</v>
      </c>
      <c r="DK740" s="3" t="str">
        <f>IFERROR(INDEX(COD_SALES!$B$5:$Z$500,MATCH(resource!$CC740,COD_SALES!$A$5:$A$500,0),MATCH(resource!DK$2,COD_SALES!$B$4:$Z$4,0)),"")</f>
        <v/>
      </c>
      <c r="DL740" s="3" t="str">
        <f>IFERROR(INDEX(COD_SALES!$B$5:$Z$500,MATCH(resource!$CC740,COD_SALES!$A$5:$A$500,0),MATCH(resource!DL$2,COD_SALES!$B$4:$Z$4,0)),"")</f>
        <v/>
      </c>
      <c r="DM740" s="3" t="str">
        <f>IFERROR(INDEX(COD_SALES!$B$5:$Z$500,MATCH(resource!$CC740,COD_SALES!$A$5:$A$500,0),MATCH(resource!DM$2,COD_SALES!$B$4:$Z$4,0)),"")</f>
        <v/>
      </c>
      <c r="DN740" s="3" t="str">
        <f>IFERROR(INDEX(COD_SALES!$B$5:$Z$500,MATCH(resource!$CC740,COD_SALES!$A$5:$A$500,0),MATCH(resource!DN$2,COD_SALES!$B$4:$Z$4,0)),"")</f>
        <v/>
      </c>
      <c r="DO740" s="3" t="str">
        <f>IFERROR(INDEX(COD_SALES!$B$5:$Z$500,MATCH(resource!$CC740,COD_SALES!$A$5:$A$500,0),MATCH(resource!DO$2,COD_SALES!$B$4:$Z$4,0)),"")</f>
        <v/>
      </c>
      <c r="DP740" s="3" t="str">
        <f>IFERROR(INDEX(COD_SALES!$B$5:$Z$500,MATCH(resource!$CC740,COD_SALES!$A$5:$A$500,0),MATCH(resource!DP$2,COD_SALES!$B$4:$Z$4,0)),"")</f>
        <v/>
      </c>
      <c r="DQ740" s="3" t="str">
        <f>IFERROR(INDEX(COD_SALES!$B$5:$Z$500,MATCH(resource!$CC740,COD_SALES!$A$5:$A$500,0),MATCH(resource!DQ$2,COD_SALES!$B$4:$Z$4,0)),"")</f>
        <v/>
      </c>
      <c r="DR740" s="3" t="str">
        <f>IFERROR(INDEX(COD_SALES!$B$5:$Z$500,MATCH(resource!$CC740,COD_SALES!$A$5:$A$500,0),MATCH(resource!DR$2,COD_SALES!$B$4:$Z$4,0)),"")</f>
        <v/>
      </c>
      <c r="DS740" s="3" t="str">
        <f>IFERROR(INDEX(COD_SALES!$B$5:$Z$500,MATCH(resource!$CC740,COD_SALES!$A$5:$A$500,0),MATCH(resource!DS$2,COD_SALES!$B$4:$Z$4,0)),"")</f>
        <v/>
      </c>
      <c r="DT740" s="3" t="str">
        <f>IFERROR(INDEX(COD_SALES!$B$5:$Z$500,MATCH(resource!$CC740,COD_SALES!$A$5:$A$500,0),MATCH(resource!DT$2,COD_SALES!$B$4:$Z$4,0)),"")</f>
        <v/>
      </c>
      <c r="DU740" s="3" t="str">
        <f>IFERROR(INDEX(COD_SALES!$B$5:$Z$500,MATCH(resource!$CC740,COD_SALES!$A$5:$A$500,0),MATCH(resource!DU$2,COD_SALES!$B$4:$Z$4,0)),"")</f>
        <v/>
      </c>
      <c r="DV740" s="3" t="str">
        <f>IFERROR(INDEX(COD_SALES!$B$5:$Z$500,MATCH(resource!$CC740,COD_SALES!$A$5:$A$500,0),MATCH(resource!DV$2,COD_SALES!$B$4:$Z$4,0)),"")</f>
        <v/>
      </c>
      <c r="DW740" s="3" t="str">
        <f>IFERROR(INDEX(COD_SALES!$B$5:$Z$500,MATCH(resource!$CC740,COD_SALES!$A$5:$A$500,0),MATCH(resource!DW$2,COD_SALES!$B$4:$Z$4,0)),"")</f>
        <v/>
      </c>
      <c r="DX740" s="3" t="str">
        <f>IFERROR(INDEX(COD_SALES!$B$5:$Z$500,MATCH(resource!$CC740,COD_SALES!$A$5:$A$500,0),MATCH(resource!DX$2,COD_SALES!$B$4:$Z$4,0)),"")</f>
        <v/>
      </c>
      <c r="DY740" s="3" t="str">
        <f>IFERROR(INDEX(COD_SALES!$B$5:$Z$500,MATCH(resource!$CC740,COD_SALES!$A$5:$A$500,0),MATCH(resource!DY$2,COD_SALES!$B$4:$Z$4,0)),"")</f>
        <v/>
      </c>
      <c r="DZ740" s="3" t="str">
        <f>IFERROR(INDEX(COD_SALES!$B$5:$Z$500,MATCH(resource!$CC740,COD_SALES!$A$5:$A$500,0),MATCH(resource!DZ$2,COD_SALES!$B$4:$Z$4,0)),"")</f>
        <v/>
      </c>
      <c r="EA740" s="3" t="str">
        <f>IFERROR(INDEX(COD_SALES!$B$5:$Z$500,MATCH(resource!$CC740,COD_SALES!$A$5:$A$500,0),MATCH(resource!EA$2,COD_SALES!$B$4:$Z$4,0)),"")</f>
        <v/>
      </c>
      <c r="EB740" s="3">
        <f t="shared" si="138"/>
        <v>0</v>
      </c>
      <c r="EW740" s="3">
        <f>IFERROR(VLOOKUP(CC740,data_pull!$AO$25:$AR$546,2,0),0)</f>
        <v>0</v>
      </c>
      <c r="EX740" s="1">
        <f>IFERROR(VLOOKUP(CC740,data_pull!$AO$25:$AR$546,4,0),0)</f>
        <v>0</v>
      </c>
    </row>
    <row r="741" spans="13:154" x14ac:dyDescent="0.25"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4">
        <f>sales_data!B740</f>
        <v>0</v>
      </c>
      <c r="AR741" s="4">
        <f>sales_data!C740</f>
        <v>0</v>
      </c>
      <c r="AS741" s="5" t="str">
        <f t="shared" si="137"/>
        <v/>
      </c>
      <c r="AT741" s="4">
        <f>sales_data!I740</f>
        <v>0</v>
      </c>
      <c r="AU741" s="4">
        <f>sales_data!W740</f>
        <v>0</v>
      </c>
      <c r="AV741" s="1">
        <f>sales_data!N740</f>
        <v>0</v>
      </c>
      <c r="AW741" s="1">
        <f>sales_data!P740</f>
        <v>0</v>
      </c>
      <c r="AX741" s="3">
        <f ca="1">IFERROR(INDEX(INDIRECT("day_wise_sales_data!$B$2:$BZ$599"),MATCH(resource!$CC741,day_wise_sales_data!$A$2:$A$500,0),MATCH(resource!AX$2,INDIRECT("day_wise_sales_data!$B$1:$BZ$1"),0)),0)</f>
        <v>0</v>
      </c>
      <c r="AY741" s="3">
        <f ca="1">IFERROR(INDEX(INDIRECT("day_wise_sales_data!$B$2:$BZ$599"),MATCH(resource!$CC741,day_wise_sales_data!$A$2:$A$500,0),MATCH(resource!AY$2,INDIRECT("day_wise_sales_data!$B$1:$BZ$1"),0)),0)</f>
        <v>0</v>
      </c>
      <c r="AZ741" s="3">
        <f ca="1">IFERROR(INDEX(INDIRECT("day_wise_sales_data!$B$2:$BZ$599"),MATCH(resource!$CC741,day_wise_sales_data!$A$2:$A$500,0),MATCH(resource!AZ$2,INDIRECT("day_wise_sales_data!$B$1:$BZ$1"),0)),0)</f>
        <v>0</v>
      </c>
      <c r="BA741" s="3">
        <f ca="1">IFERROR(INDEX(INDIRECT("day_wise_sales_data!$B$2:$BZ$599"),MATCH(resource!$CC741,day_wise_sales_data!$A$2:$A$500,0),MATCH(resource!BA$2,INDIRECT("day_wise_sales_data!$B$1:$BZ$1"),0)),0)</f>
        <v>0</v>
      </c>
      <c r="BB741" s="3">
        <f ca="1">IFERROR(INDEX(INDIRECT("day_wise_sales_data!$B$2:$BZ$599"),MATCH(resource!$CC741,day_wise_sales_data!$A$2:$A$500,0),MATCH(resource!BB$2,INDIRECT("day_wise_sales_data!$B$1:$BZ$1"),0)),0)</f>
        <v>0</v>
      </c>
      <c r="BC741" s="3">
        <f ca="1">IFERROR(INDEX(INDIRECT("day_wise_sales_data!$B$2:$BZ$599"),MATCH(resource!$CC741,day_wise_sales_data!$A$2:$A$500,0),MATCH(resource!BC$2,INDIRECT("day_wise_sales_data!$B$1:$BZ$1"),0)),0)</f>
        <v>0</v>
      </c>
      <c r="BD741" s="3">
        <f ca="1">IFERROR(INDEX(INDIRECT("day_wise_sales_data!$B$2:$BZ$599"),MATCH(resource!$CC741,day_wise_sales_data!$A$2:$A$500,0),MATCH(resource!BD$2,INDIRECT("day_wise_sales_data!$B$1:$BZ$1"),0)),0)</f>
        <v>0</v>
      </c>
      <c r="BE741" s="3">
        <f ca="1">IFERROR(INDEX(INDIRECT("day_wise_sales_data!$B$2:$BZ$599"),MATCH(resource!$CC741,day_wise_sales_data!$A$2:$A$500,0),MATCH(resource!BE$2,INDIRECT("day_wise_sales_data!$B$1:$BZ$1"),0)),0)</f>
        <v>0</v>
      </c>
      <c r="BF741" s="3">
        <f ca="1">IFERROR(INDEX(INDIRECT("day_wise_sales_data!$B$2:$BZ$599"),MATCH(resource!$CC741,day_wise_sales_data!$A$2:$A$500,0),MATCH(resource!BF$2,INDIRECT("day_wise_sales_data!$B$1:$BZ$1"),0)),0)</f>
        <v>0</v>
      </c>
      <c r="BG741" s="3">
        <f ca="1">IFERROR(INDEX(INDIRECT("day_wise_sales_data!$B$2:$BZ$599"),MATCH(resource!$CC741,day_wise_sales_data!$A$2:$A$500,0),MATCH(resource!BG$2,INDIRECT("day_wise_sales_data!$B$1:$BZ$1"),0)),0)</f>
        <v>0</v>
      </c>
      <c r="BH741" s="3">
        <f ca="1">IFERROR(INDEX(INDIRECT("day_wise_sales_data!$B$2:$BZ$599"),MATCH(resource!$CC741,day_wise_sales_data!$A$2:$A$500,0),MATCH(resource!BH$2,INDIRECT("day_wise_sales_data!$B$1:$BZ$1"),0)),0)</f>
        <v>0</v>
      </c>
      <c r="BI741" s="3">
        <f ca="1">IFERROR(INDEX(INDIRECT("day_wise_sales_data!$B$2:$BZ$599"),MATCH(resource!$CC741,day_wise_sales_data!$A$2:$A$500,0),MATCH(resource!BI$2,INDIRECT("day_wise_sales_data!$B$1:$BZ$1"),0)),0)</f>
        <v>0</v>
      </c>
      <c r="BJ741" s="3">
        <f ca="1">IFERROR(INDEX(INDIRECT("day_wise_sales_data!$B$2:$BZ$599"),MATCH(resource!$CC741,day_wise_sales_data!$A$2:$A$500,0),MATCH(resource!BJ$2,INDIRECT("day_wise_sales_data!$B$1:$BZ$1"),0)),0)</f>
        <v>0</v>
      </c>
      <c r="BK741" s="3">
        <f ca="1">IFERROR(INDEX(INDIRECT("day_wise_sales_data!$B$2:$BZ$599"),MATCH(resource!$CC741,day_wise_sales_data!$A$2:$A$500,0),MATCH(resource!BK$2,INDIRECT("day_wise_sales_data!$B$1:$BZ$1"),0)),0)</f>
        <v>0</v>
      </c>
      <c r="BL741" s="3">
        <f ca="1">IFERROR(INDEX(INDIRECT("day_wise_sales_data!$B$2:$BZ$599"),MATCH(resource!$CC741,day_wise_sales_data!$A$2:$A$500,0),MATCH(resource!BL$2,INDIRECT("day_wise_sales_data!$B$1:$BZ$1"),0)),0)</f>
        <v>0</v>
      </c>
      <c r="BM741" s="3">
        <f ca="1">IFERROR(INDEX(INDIRECT("day_wise_sales_data!$B$2:$BZ$599"),MATCH(resource!$CC741,day_wise_sales_data!$A$2:$A$500,0),MATCH(resource!BM$2,INDIRECT("day_wise_sales_data!$B$1:$BZ$1"),0)),0)</f>
        <v>0</v>
      </c>
      <c r="BN741" s="3">
        <f ca="1">IFERROR(INDEX(INDIRECT("day_wise_sales_data!$B$2:$BZ$599"),MATCH(resource!$CC741,day_wise_sales_data!$A$2:$A$500,0),MATCH(resource!BN$2,INDIRECT("day_wise_sales_data!$B$1:$BZ$1"),0)),0)</f>
        <v>0</v>
      </c>
      <c r="BO741" s="3">
        <f ca="1">IFERROR(INDEX(INDIRECT("day_wise_sales_data!$B$2:$BZ$599"),MATCH(resource!$CC741,day_wise_sales_data!$A$2:$A$500,0),MATCH(resource!BO$2,INDIRECT("day_wise_sales_data!$B$1:$BZ$1"),0)),0)</f>
        <v>0</v>
      </c>
      <c r="BP741" s="3">
        <f ca="1">IFERROR(INDEX(INDIRECT("day_wise_sales_data!$B$2:$BZ$599"),MATCH(resource!$CC741,day_wise_sales_data!$A$2:$A$500,0),MATCH(resource!BP$2,INDIRECT("day_wise_sales_data!$B$1:$BZ$1"),0)),0)</f>
        <v>0</v>
      </c>
      <c r="BQ741" s="3">
        <f ca="1">IFERROR(INDEX(INDIRECT("day_wise_sales_data!$B$2:$BZ$599"),MATCH(resource!$CC741,day_wise_sales_data!$A$2:$A$500,0),MATCH(resource!BQ$2,INDIRECT("day_wise_sales_data!$B$1:$BZ$1"),0)),0)</f>
        <v>0</v>
      </c>
      <c r="BR741" s="3">
        <f ca="1">IFERROR(INDEX(INDIRECT("day_wise_sales_data!$B$2:$BZ$599"),MATCH(resource!$CC741,day_wise_sales_data!$A$2:$A$500,0),MATCH(resource!BR$2,INDIRECT("day_wise_sales_data!$B$1:$BZ$1"),0)),0)</f>
        <v>0</v>
      </c>
      <c r="BS741" s="3">
        <f ca="1">IFERROR(INDEX(INDIRECT("day_wise_sales_data!$B$2:$BZ$599"),MATCH(resource!$CC741,day_wise_sales_data!$A$2:$A$500,0),MATCH(resource!BS$2,INDIRECT("day_wise_sales_data!$B$1:$BZ$1"),0)),0)</f>
        <v>0</v>
      </c>
      <c r="BT741" s="3">
        <f ca="1">IFERROR(INDEX(INDIRECT("day_wise_sales_data!$B$2:$BZ$599"),MATCH(resource!$CC741,day_wise_sales_data!$A$2:$A$500,0),MATCH(resource!BT$2,INDIRECT("day_wise_sales_data!$B$1:$BZ$1"),0)),0)</f>
        <v>0</v>
      </c>
      <c r="BU741" s="3">
        <f ca="1">IFERROR(INDEX(INDIRECT("day_wise_sales_data!$B$2:$BZ$599"),MATCH(resource!$CC741,day_wise_sales_data!$A$2:$A$500,0),MATCH(resource!BU$2,INDIRECT("day_wise_sales_data!$B$1:$BZ$1"),0)),0)</f>
        <v>0</v>
      </c>
      <c r="BV741" s="3">
        <f ca="1">IFERROR(INDEX(INDIRECT("day_wise_sales_data!$B$2:$BZ$599"),MATCH(resource!$CC741,day_wise_sales_data!$A$2:$A$500,0),MATCH(resource!BV$2,INDIRECT("day_wise_sales_data!$B$1:$BZ$1"),0)),0)</f>
        <v>0</v>
      </c>
      <c r="BW741" s="3">
        <f ca="1">IFERROR(INDEX(INDIRECT("day_wise_sales_data!$B$2:$BZ$599"),MATCH(resource!$CC741,day_wise_sales_data!$A$2:$A$500,0),MATCH(resource!BW$2,INDIRECT("day_wise_sales_data!$B$1:$BZ$1"),0)),0)</f>
        <v>0</v>
      </c>
      <c r="BX741" s="3">
        <f ca="1">IFERROR(INDEX(INDIRECT("day_wise_sales_data!$B$2:$BZ$599"),MATCH(resource!$CC741,day_wise_sales_data!$A$2:$A$500,0),MATCH(resource!BX$2,INDIRECT("day_wise_sales_data!$B$1:$BZ$1"),0)),0)</f>
        <v>0</v>
      </c>
      <c r="BY741" s="3">
        <f ca="1">IFERROR(INDEX(INDIRECT("day_wise_sales_data!$B$2:$BZ$599"),MATCH(resource!$CC741,day_wise_sales_data!$A$2:$A$500,0),MATCH(resource!BY$2,INDIRECT("day_wise_sales_data!$B$1:$BZ$1"),0)),0)</f>
        <v>0</v>
      </c>
      <c r="BZ741" s="3">
        <f ca="1">IFERROR(INDEX(INDIRECT("day_wise_sales_data!$B$2:$BZ$599"),MATCH(resource!$CC741,day_wise_sales_data!$A$2:$A$500,0),MATCH(resource!BZ$2,INDIRECT("day_wise_sales_data!$B$1:$BZ$1"),0)),0)</f>
        <v>0</v>
      </c>
      <c r="CA741" s="3">
        <f ca="1">IFERROR(INDEX(INDIRECT("day_wise_sales_data!$B$2:$BZ$599"),MATCH(resource!$CC741,day_wise_sales_data!$A$2:$A$500,0),MATCH(resource!CA$2,INDIRECT("day_wise_sales_data!$B$1:$BZ$1"),0)),0)</f>
        <v>0</v>
      </c>
      <c r="CC741" s="4">
        <f>sales_data!H740</f>
        <v>0</v>
      </c>
      <c r="CD741" s="1">
        <v>739</v>
      </c>
      <c r="CE741" s="1" t="str">
        <f>IF(AQ741=report!$AQ$3,resource!CD741,"")</f>
        <v/>
      </c>
      <c r="CF741" s="5" t="str">
        <f>IFERROR(SMALL($CE$3:$CE$1001,ROWS($CE$3:CE741)),"")</f>
        <v/>
      </c>
      <c r="CH741">
        <f>IFERROR(VLOOKUP($CC741,data_pull!$E$22:$G$700,2,0),0)</f>
        <v>0</v>
      </c>
      <c r="DK741" s="3" t="str">
        <f>IFERROR(INDEX(COD_SALES!$B$5:$Z$500,MATCH(resource!$CC741,COD_SALES!$A$5:$A$500,0),MATCH(resource!DK$2,COD_SALES!$B$4:$Z$4,0)),"")</f>
        <v/>
      </c>
      <c r="DL741" s="3" t="str">
        <f>IFERROR(INDEX(COD_SALES!$B$5:$Z$500,MATCH(resource!$CC741,COD_SALES!$A$5:$A$500,0),MATCH(resource!DL$2,COD_SALES!$B$4:$Z$4,0)),"")</f>
        <v/>
      </c>
      <c r="DM741" s="3" t="str">
        <f>IFERROR(INDEX(COD_SALES!$B$5:$Z$500,MATCH(resource!$CC741,COD_SALES!$A$5:$A$500,0),MATCH(resource!DM$2,COD_SALES!$B$4:$Z$4,0)),"")</f>
        <v/>
      </c>
      <c r="DN741" s="3" t="str">
        <f>IFERROR(INDEX(COD_SALES!$B$5:$Z$500,MATCH(resource!$CC741,COD_SALES!$A$5:$A$500,0),MATCH(resource!DN$2,COD_SALES!$B$4:$Z$4,0)),"")</f>
        <v/>
      </c>
      <c r="DO741" s="3" t="str">
        <f>IFERROR(INDEX(COD_SALES!$B$5:$Z$500,MATCH(resource!$CC741,COD_SALES!$A$5:$A$500,0),MATCH(resource!DO$2,COD_SALES!$B$4:$Z$4,0)),"")</f>
        <v/>
      </c>
      <c r="DP741" s="3" t="str">
        <f>IFERROR(INDEX(COD_SALES!$B$5:$Z$500,MATCH(resource!$CC741,COD_SALES!$A$5:$A$500,0),MATCH(resource!DP$2,COD_SALES!$B$4:$Z$4,0)),"")</f>
        <v/>
      </c>
      <c r="DQ741" s="3" t="str">
        <f>IFERROR(INDEX(COD_SALES!$B$5:$Z$500,MATCH(resource!$CC741,COD_SALES!$A$5:$A$500,0),MATCH(resource!DQ$2,COD_SALES!$B$4:$Z$4,0)),"")</f>
        <v/>
      </c>
      <c r="DR741" s="3" t="str">
        <f>IFERROR(INDEX(COD_SALES!$B$5:$Z$500,MATCH(resource!$CC741,COD_SALES!$A$5:$A$500,0),MATCH(resource!DR$2,COD_SALES!$B$4:$Z$4,0)),"")</f>
        <v/>
      </c>
      <c r="DS741" s="3" t="str">
        <f>IFERROR(INDEX(COD_SALES!$B$5:$Z$500,MATCH(resource!$CC741,COD_SALES!$A$5:$A$500,0),MATCH(resource!DS$2,COD_SALES!$B$4:$Z$4,0)),"")</f>
        <v/>
      </c>
      <c r="DT741" s="3" t="str">
        <f>IFERROR(INDEX(COD_SALES!$B$5:$Z$500,MATCH(resource!$CC741,COD_SALES!$A$5:$A$500,0),MATCH(resource!DT$2,COD_SALES!$B$4:$Z$4,0)),"")</f>
        <v/>
      </c>
      <c r="DU741" s="3" t="str">
        <f>IFERROR(INDEX(COD_SALES!$B$5:$Z$500,MATCH(resource!$CC741,COD_SALES!$A$5:$A$500,0),MATCH(resource!DU$2,COD_SALES!$B$4:$Z$4,0)),"")</f>
        <v/>
      </c>
      <c r="DV741" s="3" t="str">
        <f>IFERROR(INDEX(COD_SALES!$B$5:$Z$500,MATCH(resource!$CC741,COD_SALES!$A$5:$A$500,0),MATCH(resource!DV$2,COD_SALES!$B$4:$Z$4,0)),"")</f>
        <v/>
      </c>
      <c r="DW741" s="3" t="str">
        <f>IFERROR(INDEX(COD_SALES!$B$5:$Z$500,MATCH(resource!$CC741,COD_SALES!$A$5:$A$500,0),MATCH(resource!DW$2,COD_SALES!$B$4:$Z$4,0)),"")</f>
        <v/>
      </c>
      <c r="DX741" s="3" t="str">
        <f>IFERROR(INDEX(COD_SALES!$B$5:$Z$500,MATCH(resource!$CC741,COD_SALES!$A$5:$A$500,0),MATCH(resource!DX$2,COD_SALES!$B$4:$Z$4,0)),"")</f>
        <v/>
      </c>
      <c r="DY741" s="3" t="str">
        <f>IFERROR(INDEX(COD_SALES!$B$5:$Z$500,MATCH(resource!$CC741,COD_SALES!$A$5:$A$500,0),MATCH(resource!DY$2,COD_SALES!$B$4:$Z$4,0)),"")</f>
        <v/>
      </c>
      <c r="DZ741" s="3" t="str">
        <f>IFERROR(INDEX(COD_SALES!$B$5:$Z$500,MATCH(resource!$CC741,COD_SALES!$A$5:$A$500,0),MATCH(resource!DZ$2,COD_SALES!$B$4:$Z$4,0)),"")</f>
        <v/>
      </c>
      <c r="EA741" s="3" t="str">
        <f>IFERROR(INDEX(COD_SALES!$B$5:$Z$500,MATCH(resource!$CC741,COD_SALES!$A$5:$A$500,0),MATCH(resource!EA$2,COD_SALES!$B$4:$Z$4,0)),"")</f>
        <v/>
      </c>
      <c r="EB741" s="3">
        <f t="shared" si="138"/>
        <v>0</v>
      </c>
      <c r="EW741" s="3">
        <f>IFERROR(VLOOKUP(CC741,data_pull!$AO$25:$AR$546,2,0),0)</f>
        <v>0</v>
      </c>
      <c r="EX741" s="1">
        <f>IFERROR(VLOOKUP(CC741,data_pull!$AO$25:$AR$546,4,0),0)</f>
        <v>0</v>
      </c>
    </row>
    <row r="742" spans="13:154" x14ac:dyDescent="0.25"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4">
        <f>sales_data!B741</f>
        <v>0</v>
      </c>
      <c r="AR742" s="4">
        <f>sales_data!C741</f>
        <v>0</v>
      </c>
      <c r="AS742" s="5" t="str">
        <f t="shared" si="137"/>
        <v/>
      </c>
      <c r="AT742" s="4">
        <f>sales_data!I741</f>
        <v>0</v>
      </c>
      <c r="AU742" s="4">
        <f>sales_data!W741</f>
        <v>0</v>
      </c>
      <c r="AV742" s="1">
        <f>sales_data!N741</f>
        <v>0</v>
      </c>
      <c r="AW742" s="1">
        <f>sales_data!P741</f>
        <v>0</v>
      </c>
      <c r="AX742" s="3">
        <f ca="1">IFERROR(INDEX(INDIRECT("day_wise_sales_data!$B$2:$BZ$599"),MATCH(resource!$CC742,day_wise_sales_data!$A$2:$A$500,0),MATCH(resource!AX$2,INDIRECT("day_wise_sales_data!$B$1:$BZ$1"),0)),0)</f>
        <v>0</v>
      </c>
      <c r="AY742" s="3">
        <f ca="1">IFERROR(INDEX(INDIRECT("day_wise_sales_data!$B$2:$BZ$599"),MATCH(resource!$CC742,day_wise_sales_data!$A$2:$A$500,0),MATCH(resource!AY$2,INDIRECT("day_wise_sales_data!$B$1:$BZ$1"),0)),0)</f>
        <v>0</v>
      </c>
      <c r="AZ742" s="3">
        <f ca="1">IFERROR(INDEX(INDIRECT("day_wise_sales_data!$B$2:$BZ$599"),MATCH(resource!$CC742,day_wise_sales_data!$A$2:$A$500,0),MATCH(resource!AZ$2,INDIRECT("day_wise_sales_data!$B$1:$BZ$1"),0)),0)</f>
        <v>0</v>
      </c>
      <c r="BA742" s="3">
        <f ca="1">IFERROR(INDEX(INDIRECT("day_wise_sales_data!$B$2:$BZ$599"),MATCH(resource!$CC742,day_wise_sales_data!$A$2:$A$500,0),MATCH(resource!BA$2,INDIRECT("day_wise_sales_data!$B$1:$BZ$1"),0)),0)</f>
        <v>0</v>
      </c>
      <c r="BB742" s="3">
        <f ca="1">IFERROR(INDEX(INDIRECT("day_wise_sales_data!$B$2:$BZ$599"),MATCH(resource!$CC742,day_wise_sales_data!$A$2:$A$500,0),MATCH(resource!BB$2,INDIRECT("day_wise_sales_data!$B$1:$BZ$1"),0)),0)</f>
        <v>0</v>
      </c>
      <c r="BC742" s="3">
        <f ca="1">IFERROR(INDEX(INDIRECT("day_wise_sales_data!$B$2:$BZ$599"),MATCH(resource!$CC742,day_wise_sales_data!$A$2:$A$500,0),MATCH(resource!BC$2,INDIRECT("day_wise_sales_data!$B$1:$BZ$1"),0)),0)</f>
        <v>0</v>
      </c>
      <c r="BD742" s="3">
        <f ca="1">IFERROR(INDEX(INDIRECT("day_wise_sales_data!$B$2:$BZ$599"),MATCH(resource!$CC742,day_wise_sales_data!$A$2:$A$500,0),MATCH(resource!BD$2,INDIRECT("day_wise_sales_data!$B$1:$BZ$1"),0)),0)</f>
        <v>0</v>
      </c>
      <c r="BE742" s="3">
        <f ca="1">IFERROR(INDEX(INDIRECT("day_wise_sales_data!$B$2:$BZ$599"),MATCH(resource!$CC742,day_wise_sales_data!$A$2:$A$500,0),MATCH(resource!BE$2,INDIRECT("day_wise_sales_data!$B$1:$BZ$1"),0)),0)</f>
        <v>0</v>
      </c>
      <c r="BF742" s="3">
        <f ca="1">IFERROR(INDEX(INDIRECT("day_wise_sales_data!$B$2:$BZ$599"),MATCH(resource!$CC742,day_wise_sales_data!$A$2:$A$500,0),MATCH(resource!BF$2,INDIRECT("day_wise_sales_data!$B$1:$BZ$1"),0)),0)</f>
        <v>0</v>
      </c>
      <c r="BG742" s="3">
        <f ca="1">IFERROR(INDEX(INDIRECT("day_wise_sales_data!$B$2:$BZ$599"),MATCH(resource!$CC742,day_wise_sales_data!$A$2:$A$500,0),MATCH(resource!BG$2,INDIRECT("day_wise_sales_data!$B$1:$BZ$1"),0)),0)</f>
        <v>0</v>
      </c>
      <c r="BH742" s="3">
        <f ca="1">IFERROR(INDEX(INDIRECT("day_wise_sales_data!$B$2:$BZ$599"),MATCH(resource!$CC742,day_wise_sales_data!$A$2:$A$500,0),MATCH(resource!BH$2,INDIRECT("day_wise_sales_data!$B$1:$BZ$1"),0)),0)</f>
        <v>0</v>
      </c>
      <c r="BI742" s="3">
        <f ca="1">IFERROR(INDEX(INDIRECT("day_wise_sales_data!$B$2:$BZ$599"),MATCH(resource!$CC742,day_wise_sales_data!$A$2:$A$500,0),MATCH(resource!BI$2,INDIRECT("day_wise_sales_data!$B$1:$BZ$1"),0)),0)</f>
        <v>0</v>
      </c>
      <c r="BJ742" s="3">
        <f ca="1">IFERROR(INDEX(INDIRECT("day_wise_sales_data!$B$2:$BZ$599"),MATCH(resource!$CC742,day_wise_sales_data!$A$2:$A$500,0),MATCH(resource!BJ$2,INDIRECT("day_wise_sales_data!$B$1:$BZ$1"),0)),0)</f>
        <v>0</v>
      </c>
      <c r="BK742" s="3">
        <f ca="1">IFERROR(INDEX(INDIRECT("day_wise_sales_data!$B$2:$BZ$599"),MATCH(resource!$CC742,day_wise_sales_data!$A$2:$A$500,0),MATCH(resource!BK$2,INDIRECT("day_wise_sales_data!$B$1:$BZ$1"),0)),0)</f>
        <v>0</v>
      </c>
      <c r="BL742" s="3">
        <f ca="1">IFERROR(INDEX(INDIRECT("day_wise_sales_data!$B$2:$BZ$599"),MATCH(resource!$CC742,day_wise_sales_data!$A$2:$A$500,0),MATCH(resource!BL$2,INDIRECT("day_wise_sales_data!$B$1:$BZ$1"),0)),0)</f>
        <v>0</v>
      </c>
      <c r="BM742" s="3">
        <f ca="1">IFERROR(INDEX(INDIRECT("day_wise_sales_data!$B$2:$BZ$599"),MATCH(resource!$CC742,day_wise_sales_data!$A$2:$A$500,0),MATCH(resource!BM$2,INDIRECT("day_wise_sales_data!$B$1:$BZ$1"),0)),0)</f>
        <v>0</v>
      </c>
      <c r="BN742" s="3">
        <f ca="1">IFERROR(INDEX(INDIRECT("day_wise_sales_data!$B$2:$BZ$599"),MATCH(resource!$CC742,day_wise_sales_data!$A$2:$A$500,0),MATCH(resource!BN$2,INDIRECT("day_wise_sales_data!$B$1:$BZ$1"),0)),0)</f>
        <v>0</v>
      </c>
      <c r="BO742" s="3">
        <f ca="1">IFERROR(INDEX(INDIRECT("day_wise_sales_data!$B$2:$BZ$599"),MATCH(resource!$CC742,day_wise_sales_data!$A$2:$A$500,0),MATCH(resource!BO$2,INDIRECT("day_wise_sales_data!$B$1:$BZ$1"),0)),0)</f>
        <v>0</v>
      </c>
      <c r="BP742" s="3">
        <f ca="1">IFERROR(INDEX(INDIRECT("day_wise_sales_data!$B$2:$BZ$599"),MATCH(resource!$CC742,day_wise_sales_data!$A$2:$A$500,0),MATCH(resource!BP$2,INDIRECT("day_wise_sales_data!$B$1:$BZ$1"),0)),0)</f>
        <v>0</v>
      </c>
      <c r="BQ742" s="3">
        <f ca="1">IFERROR(INDEX(INDIRECT("day_wise_sales_data!$B$2:$BZ$599"),MATCH(resource!$CC742,day_wise_sales_data!$A$2:$A$500,0),MATCH(resource!BQ$2,INDIRECT("day_wise_sales_data!$B$1:$BZ$1"),0)),0)</f>
        <v>0</v>
      </c>
      <c r="BR742" s="3">
        <f ca="1">IFERROR(INDEX(INDIRECT("day_wise_sales_data!$B$2:$BZ$599"),MATCH(resource!$CC742,day_wise_sales_data!$A$2:$A$500,0),MATCH(resource!BR$2,INDIRECT("day_wise_sales_data!$B$1:$BZ$1"),0)),0)</f>
        <v>0</v>
      </c>
      <c r="BS742" s="3">
        <f ca="1">IFERROR(INDEX(INDIRECT("day_wise_sales_data!$B$2:$BZ$599"),MATCH(resource!$CC742,day_wise_sales_data!$A$2:$A$500,0),MATCH(resource!BS$2,INDIRECT("day_wise_sales_data!$B$1:$BZ$1"),0)),0)</f>
        <v>0</v>
      </c>
      <c r="BT742" s="3">
        <f ca="1">IFERROR(INDEX(INDIRECT("day_wise_sales_data!$B$2:$BZ$599"),MATCH(resource!$CC742,day_wise_sales_data!$A$2:$A$500,0),MATCH(resource!BT$2,INDIRECT("day_wise_sales_data!$B$1:$BZ$1"),0)),0)</f>
        <v>0</v>
      </c>
      <c r="BU742" s="3">
        <f ca="1">IFERROR(INDEX(INDIRECT("day_wise_sales_data!$B$2:$BZ$599"),MATCH(resource!$CC742,day_wise_sales_data!$A$2:$A$500,0),MATCH(resource!BU$2,INDIRECT("day_wise_sales_data!$B$1:$BZ$1"),0)),0)</f>
        <v>0</v>
      </c>
      <c r="BV742" s="3">
        <f ca="1">IFERROR(INDEX(INDIRECT("day_wise_sales_data!$B$2:$BZ$599"),MATCH(resource!$CC742,day_wise_sales_data!$A$2:$A$500,0),MATCH(resource!BV$2,INDIRECT("day_wise_sales_data!$B$1:$BZ$1"),0)),0)</f>
        <v>0</v>
      </c>
      <c r="BW742" s="3">
        <f ca="1">IFERROR(INDEX(INDIRECT("day_wise_sales_data!$B$2:$BZ$599"),MATCH(resource!$CC742,day_wise_sales_data!$A$2:$A$500,0),MATCH(resource!BW$2,INDIRECT("day_wise_sales_data!$B$1:$BZ$1"),0)),0)</f>
        <v>0</v>
      </c>
      <c r="BX742" s="3">
        <f ca="1">IFERROR(INDEX(INDIRECT("day_wise_sales_data!$B$2:$BZ$599"),MATCH(resource!$CC742,day_wise_sales_data!$A$2:$A$500,0),MATCH(resource!BX$2,INDIRECT("day_wise_sales_data!$B$1:$BZ$1"),0)),0)</f>
        <v>0</v>
      </c>
      <c r="BY742" s="3">
        <f ca="1">IFERROR(INDEX(INDIRECT("day_wise_sales_data!$B$2:$BZ$599"),MATCH(resource!$CC742,day_wise_sales_data!$A$2:$A$500,0),MATCH(resource!BY$2,INDIRECT("day_wise_sales_data!$B$1:$BZ$1"),0)),0)</f>
        <v>0</v>
      </c>
      <c r="BZ742" s="3">
        <f ca="1">IFERROR(INDEX(INDIRECT("day_wise_sales_data!$B$2:$BZ$599"),MATCH(resource!$CC742,day_wise_sales_data!$A$2:$A$500,0),MATCH(resource!BZ$2,INDIRECT("day_wise_sales_data!$B$1:$BZ$1"),0)),0)</f>
        <v>0</v>
      </c>
      <c r="CA742" s="3">
        <f ca="1">IFERROR(INDEX(INDIRECT("day_wise_sales_data!$B$2:$BZ$599"),MATCH(resource!$CC742,day_wise_sales_data!$A$2:$A$500,0),MATCH(resource!CA$2,INDIRECT("day_wise_sales_data!$B$1:$BZ$1"),0)),0)</f>
        <v>0</v>
      </c>
      <c r="CC742" s="4">
        <f>sales_data!H741</f>
        <v>0</v>
      </c>
      <c r="CD742" s="1">
        <v>740</v>
      </c>
      <c r="CE742" s="1" t="str">
        <f>IF(AQ742=report!$AQ$3,resource!CD742,"")</f>
        <v/>
      </c>
      <c r="CF742" s="5" t="str">
        <f>IFERROR(SMALL($CE$3:$CE$1001,ROWS($CE$3:CE742)),"")</f>
        <v/>
      </c>
      <c r="CH742">
        <f>IFERROR(VLOOKUP($CC742,data_pull!$E$22:$G$700,2,0),0)</f>
        <v>0</v>
      </c>
      <c r="DK742" s="3" t="str">
        <f>IFERROR(INDEX(COD_SALES!$B$5:$Z$500,MATCH(resource!$CC742,COD_SALES!$A$5:$A$500,0),MATCH(resource!DK$2,COD_SALES!$B$4:$Z$4,0)),"")</f>
        <v/>
      </c>
      <c r="DL742" s="3" t="str">
        <f>IFERROR(INDEX(COD_SALES!$B$5:$Z$500,MATCH(resource!$CC742,COD_SALES!$A$5:$A$500,0),MATCH(resource!DL$2,COD_SALES!$B$4:$Z$4,0)),"")</f>
        <v/>
      </c>
      <c r="DM742" s="3" t="str">
        <f>IFERROR(INDEX(COD_SALES!$B$5:$Z$500,MATCH(resource!$CC742,COD_SALES!$A$5:$A$500,0),MATCH(resource!DM$2,COD_SALES!$B$4:$Z$4,0)),"")</f>
        <v/>
      </c>
      <c r="DN742" s="3" t="str">
        <f>IFERROR(INDEX(COD_SALES!$B$5:$Z$500,MATCH(resource!$CC742,COD_SALES!$A$5:$A$500,0),MATCH(resource!DN$2,COD_SALES!$B$4:$Z$4,0)),"")</f>
        <v/>
      </c>
      <c r="DO742" s="3" t="str">
        <f>IFERROR(INDEX(COD_SALES!$B$5:$Z$500,MATCH(resource!$CC742,COD_SALES!$A$5:$A$500,0),MATCH(resource!DO$2,COD_SALES!$B$4:$Z$4,0)),"")</f>
        <v/>
      </c>
      <c r="DP742" s="3" t="str">
        <f>IFERROR(INDEX(COD_SALES!$B$5:$Z$500,MATCH(resource!$CC742,COD_SALES!$A$5:$A$500,0),MATCH(resource!DP$2,COD_SALES!$B$4:$Z$4,0)),"")</f>
        <v/>
      </c>
      <c r="DQ742" s="3" t="str">
        <f>IFERROR(INDEX(COD_SALES!$B$5:$Z$500,MATCH(resource!$CC742,COD_SALES!$A$5:$A$500,0),MATCH(resource!DQ$2,COD_SALES!$B$4:$Z$4,0)),"")</f>
        <v/>
      </c>
      <c r="DR742" s="3" t="str">
        <f>IFERROR(INDEX(COD_SALES!$B$5:$Z$500,MATCH(resource!$CC742,COD_SALES!$A$5:$A$500,0),MATCH(resource!DR$2,COD_SALES!$B$4:$Z$4,0)),"")</f>
        <v/>
      </c>
      <c r="DS742" s="3" t="str">
        <f>IFERROR(INDEX(COD_SALES!$B$5:$Z$500,MATCH(resource!$CC742,COD_SALES!$A$5:$A$500,0),MATCH(resource!DS$2,COD_SALES!$B$4:$Z$4,0)),"")</f>
        <v/>
      </c>
      <c r="DT742" s="3" t="str">
        <f>IFERROR(INDEX(COD_SALES!$B$5:$Z$500,MATCH(resource!$CC742,COD_SALES!$A$5:$A$500,0),MATCH(resource!DT$2,COD_SALES!$B$4:$Z$4,0)),"")</f>
        <v/>
      </c>
      <c r="DU742" s="3" t="str">
        <f>IFERROR(INDEX(COD_SALES!$B$5:$Z$500,MATCH(resource!$CC742,COD_SALES!$A$5:$A$500,0),MATCH(resource!DU$2,COD_SALES!$B$4:$Z$4,0)),"")</f>
        <v/>
      </c>
      <c r="DV742" s="3" t="str">
        <f>IFERROR(INDEX(COD_SALES!$B$5:$Z$500,MATCH(resource!$CC742,COD_SALES!$A$5:$A$500,0),MATCH(resource!DV$2,COD_SALES!$B$4:$Z$4,0)),"")</f>
        <v/>
      </c>
      <c r="DW742" s="3" t="str">
        <f>IFERROR(INDEX(COD_SALES!$B$5:$Z$500,MATCH(resource!$CC742,COD_SALES!$A$5:$A$500,0),MATCH(resource!DW$2,COD_SALES!$B$4:$Z$4,0)),"")</f>
        <v/>
      </c>
      <c r="DX742" s="3" t="str">
        <f>IFERROR(INDEX(COD_SALES!$B$5:$Z$500,MATCH(resource!$CC742,COD_SALES!$A$5:$A$500,0),MATCH(resource!DX$2,COD_SALES!$B$4:$Z$4,0)),"")</f>
        <v/>
      </c>
      <c r="DY742" s="3" t="str">
        <f>IFERROR(INDEX(COD_SALES!$B$5:$Z$500,MATCH(resource!$CC742,COD_SALES!$A$5:$A$500,0),MATCH(resource!DY$2,COD_SALES!$B$4:$Z$4,0)),"")</f>
        <v/>
      </c>
      <c r="DZ742" s="3" t="str">
        <f>IFERROR(INDEX(COD_SALES!$B$5:$Z$500,MATCH(resource!$CC742,COD_SALES!$A$5:$A$500,0),MATCH(resource!DZ$2,COD_SALES!$B$4:$Z$4,0)),"")</f>
        <v/>
      </c>
      <c r="EA742" s="3" t="str">
        <f>IFERROR(INDEX(COD_SALES!$B$5:$Z$500,MATCH(resource!$CC742,COD_SALES!$A$5:$A$500,0),MATCH(resource!EA$2,COD_SALES!$B$4:$Z$4,0)),"")</f>
        <v/>
      </c>
      <c r="EB742" s="3">
        <f t="shared" si="138"/>
        <v>0</v>
      </c>
      <c r="EW742" s="3">
        <f>IFERROR(VLOOKUP(CC742,data_pull!$AO$25:$AR$546,2,0),0)</f>
        <v>0</v>
      </c>
      <c r="EX742" s="1">
        <f>IFERROR(VLOOKUP(CC742,data_pull!$AO$25:$AR$546,4,0),0)</f>
        <v>0</v>
      </c>
    </row>
    <row r="743" spans="13:154" x14ac:dyDescent="0.25"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4">
        <f>sales_data!B742</f>
        <v>0</v>
      </c>
      <c r="AR743" s="4">
        <f>sales_data!C742</f>
        <v>0</v>
      </c>
      <c r="AS743" s="5" t="str">
        <f t="shared" si="137"/>
        <v/>
      </c>
      <c r="AT743" s="4">
        <f>sales_data!I742</f>
        <v>0</v>
      </c>
      <c r="AU743" s="4">
        <f>sales_data!W742</f>
        <v>0</v>
      </c>
      <c r="AV743" s="1">
        <f>sales_data!N742</f>
        <v>0</v>
      </c>
      <c r="AW743" s="1">
        <f>sales_data!P742</f>
        <v>0</v>
      </c>
      <c r="AX743" s="3">
        <f ca="1">IFERROR(INDEX(INDIRECT("day_wise_sales_data!$B$2:$BZ$599"),MATCH(resource!$CC743,day_wise_sales_data!$A$2:$A$500,0),MATCH(resource!AX$2,INDIRECT("day_wise_sales_data!$B$1:$BZ$1"),0)),0)</f>
        <v>0</v>
      </c>
      <c r="AY743" s="3">
        <f ca="1">IFERROR(INDEX(INDIRECT("day_wise_sales_data!$B$2:$BZ$599"),MATCH(resource!$CC743,day_wise_sales_data!$A$2:$A$500,0),MATCH(resource!AY$2,INDIRECT("day_wise_sales_data!$B$1:$BZ$1"),0)),0)</f>
        <v>0</v>
      </c>
      <c r="AZ743" s="3">
        <f ca="1">IFERROR(INDEX(INDIRECT("day_wise_sales_data!$B$2:$BZ$599"),MATCH(resource!$CC743,day_wise_sales_data!$A$2:$A$500,0),MATCH(resource!AZ$2,INDIRECT("day_wise_sales_data!$B$1:$BZ$1"),0)),0)</f>
        <v>0</v>
      </c>
      <c r="BA743" s="3">
        <f ca="1">IFERROR(INDEX(INDIRECT("day_wise_sales_data!$B$2:$BZ$599"),MATCH(resource!$CC743,day_wise_sales_data!$A$2:$A$500,0),MATCH(resource!BA$2,INDIRECT("day_wise_sales_data!$B$1:$BZ$1"),0)),0)</f>
        <v>0</v>
      </c>
      <c r="BB743" s="3">
        <f ca="1">IFERROR(INDEX(INDIRECT("day_wise_sales_data!$B$2:$BZ$599"),MATCH(resource!$CC743,day_wise_sales_data!$A$2:$A$500,0),MATCH(resource!BB$2,INDIRECT("day_wise_sales_data!$B$1:$BZ$1"),0)),0)</f>
        <v>0</v>
      </c>
      <c r="BC743" s="3">
        <f ca="1">IFERROR(INDEX(INDIRECT("day_wise_sales_data!$B$2:$BZ$599"),MATCH(resource!$CC743,day_wise_sales_data!$A$2:$A$500,0),MATCH(resource!BC$2,INDIRECT("day_wise_sales_data!$B$1:$BZ$1"),0)),0)</f>
        <v>0</v>
      </c>
      <c r="BD743" s="3">
        <f ca="1">IFERROR(INDEX(INDIRECT("day_wise_sales_data!$B$2:$BZ$599"),MATCH(resource!$CC743,day_wise_sales_data!$A$2:$A$500,0),MATCH(resource!BD$2,INDIRECT("day_wise_sales_data!$B$1:$BZ$1"),0)),0)</f>
        <v>0</v>
      </c>
      <c r="BE743" s="3">
        <f ca="1">IFERROR(INDEX(INDIRECT("day_wise_sales_data!$B$2:$BZ$599"),MATCH(resource!$CC743,day_wise_sales_data!$A$2:$A$500,0),MATCH(resource!BE$2,INDIRECT("day_wise_sales_data!$B$1:$BZ$1"),0)),0)</f>
        <v>0</v>
      </c>
      <c r="BF743" s="3">
        <f ca="1">IFERROR(INDEX(INDIRECT("day_wise_sales_data!$B$2:$BZ$599"),MATCH(resource!$CC743,day_wise_sales_data!$A$2:$A$500,0),MATCH(resource!BF$2,INDIRECT("day_wise_sales_data!$B$1:$BZ$1"),0)),0)</f>
        <v>0</v>
      </c>
      <c r="BG743" s="3">
        <f ca="1">IFERROR(INDEX(INDIRECT("day_wise_sales_data!$B$2:$BZ$599"),MATCH(resource!$CC743,day_wise_sales_data!$A$2:$A$500,0),MATCH(resource!BG$2,INDIRECT("day_wise_sales_data!$B$1:$BZ$1"),0)),0)</f>
        <v>0</v>
      </c>
      <c r="BH743" s="3">
        <f ca="1">IFERROR(INDEX(INDIRECT("day_wise_sales_data!$B$2:$BZ$599"),MATCH(resource!$CC743,day_wise_sales_data!$A$2:$A$500,0),MATCH(resource!BH$2,INDIRECT("day_wise_sales_data!$B$1:$BZ$1"),0)),0)</f>
        <v>0</v>
      </c>
      <c r="BI743" s="3">
        <f ca="1">IFERROR(INDEX(INDIRECT("day_wise_sales_data!$B$2:$BZ$599"),MATCH(resource!$CC743,day_wise_sales_data!$A$2:$A$500,0),MATCH(resource!BI$2,INDIRECT("day_wise_sales_data!$B$1:$BZ$1"),0)),0)</f>
        <v>0</v>
      </c>
      <c r="BJ743" s="3">
        <f ca="1">IFERROR(INDEX(INDIRECT("day_wise_sales_data!$B$2:$BZ$599"),MATCH(resource!$CC743,day_wise_sales_data!$A$2:$A$500,0),MATCH(resource!BJ$2,INDIRECT("day_wise_sales_data!$B$1:$BZ$1"),0)),0)</f>
        <v>0</v>
      </c>
      <c r="BK743" s="3">
        <f ca="1">IFERROR(INDEX(INDIRECT("day_wise_sales_data!$B$2:$BZ$599"),MATCH(resource!$CC743,day_wise_sales_data!$A$2:$A$500,0),MATCH(resource!BK$2,INDIRECT("day_wise_sales_data!$B$1:$BZ$1"),0)),0)</f>
        <v>0</v>
      </c>
      <c r="BL743" s="3">
        <f ca="1">IFERROR(INDEX(INDIRECT("day_wise_sales_data!$B$2:$BZ$599"),MATCH(resource!$CC743,day_wise_sales_data!$A$2:$A$500,0),MATCH(resource!BL$2,INDIRECT("day_wise_sales_data!$B$1:$BZ$1"),0)),0)</f>
        <v>0</v>
      </c>
      <c r="BM743" s="3">
        <f ca="1">IFERROR(INDEX(INDIRECT("day_wise_sales_data!$B$2:$BZ$599"),MATCH(resource!$CC743,day_wise_sales_data!$A$2:$A$500,0),MATCH(resource!BM$2,INDIRECT("day_wise_sales_data!$B$1:$BZ$1"),0)),0)</f>
        <v>0</v>
      </c>
      <c r="BN743" s="3">
        <f ca="1">IFERROR(INDEX(INDIRECT("day_wise_sales_data!$B$2:$BZ$599"),MATCH(resource!$CC743,day_wise_sales_data!$A$2:$A$500,0),MATCH(resource!BN$2,INDIRECT("day_wise_sales_data!$B$1:$BZ$1"),0)),0)</f>
        <v>0</v>
      </c>
      <c r="BO743" s="3">
        <f ca="1">IFERROR(INDEX(INDIRECT("day_wise_sales_data!$B$2:$BZ$599"),MATCH(resource!$CC743,day_wise_sales_data!$A$2:$A$500,0),MATCH(resource!BO$2,INDIRECT("day_wise_sales_data!$B$1:$BZ$1"),0)),0)</f>
        <v>0</v>
      </c>
      <c r="BP743" s="3">
        <f ca="1">IFERROR(INDEX(INDIRECT("day_wise_sales_data!$B$2:$BZ$599"),MATCH(resource!$CC743,day_wise_sales_data!$A$2:$A$500,0),MATCH(resource!BP$2,INDIRECT("day_wise_sales_data!$B$1:$BZ$1"),0)),0)</f>
        <v>0</v>
      </c>
      <c r="BQ743" s="3">
        <f ca="1">IFERROR(INDEX(INDIRECT("day_wise_sales_data!$B$2:$BZ$599"),MATCH(resource!$CC743,day_wise_sales_data!$A$2:$A$500,0),MATCH(resource!BQ$2,INDIRECT("day_wise_sales_data!$B$1:$BZ$1"),0)),0)</f>
        <v>0</v>
      </c>
      <c r="BR743" s="3">
        <f ca="1">IFERROR(INDEX(INDIRECT("day_wise_sales_data!$B$2:$BZ$599"),MATCH(resource!$CC743,day_wise_sales_data!$A$2:$A$500,0),MATCH(resource!BR$2,INDIRECT("day_wise_sales_data!$B$1:$BZ$1"),0)),0)</f>
        <v>0</v>
      </c>
      <c r="BS743" s="3">
        <f ca="1">IFERROR(INDEX(INDIRECT("day_wise_sales_data!$B$2:$BZ$599"),MATCH(resource!$CC743,day_wise_sales_data!$A$2:$A$500,0),MATCH(resource!BS$2,INDIRECT("day_wise_sales_data!$B$1:$BZ$1"),0)),0)</f>
        <v>0</v>
      </c>
      <c r="BT743" s="3">
        <f ca="1">IFERROR(INDEX(INDIRECT("day_wise_sales_data!$B$2:$BZ$599"),MATCH(resource!$CC743,day_wise_sales_data!$A$2:$A$500,0),MATCH(resource!BT$2,INDIRECT("day_wise_sales_data!$B$1:$BZ$1"),0)),0)</f>
        <v>0</v>
      </c>
      <c r="BU743" s="3">
        <f ca="1">IFERROR(INDEX(INDIRECT("day_wise_sales_data!$B$2:$BZ$599"),MATCH(resource!$CC743,day_wise_sales_data!$A$2:$A$500,0),MATCH(resource!BU$2,INDIRECT("day_wise_sales_data!$B$1:$BZ$1"),0)),0)</f>
        <v>0</v>
      </c>
      <c r="BV743" s="3">
        <f ca="1">IFERROR(INDEX(INDIRECT("day_wise_sales_data!$B$2:$BZ$599"),MATCH(resource!$CC743,day_wise_sales_data!$A$2:$A$500,0),MATCH(resource!BV$2,INDIRECT("day_wise_sales_data!$B$1:$BZ$1"),0)),0)</f>
        <v>0</v>
      </c>
      <c r="BW743" s="3">
        <f ca="1">IFERROR(INDEX(INDIRECT("day_wise_sales_data!$B$2:$BZ$599"),MATCH(resource!$CC743,day_wise_sales_data!$A$2:$A$500,0),MATCH(resource!BW$2,INDIRECT("day_wise_sales_data!$B$1:$BZ$1"),0)),0)</f>
        <v>0</v>
      </c>
      <c r="BX743" s="3">
        <f ca="1">IFERROR(INDEX(INDIRECT("day_wise_sales_data!$B$2:$BZ$599"),MATCH(resource!$CC743,day_wise_sales_data!$A$2:$A$500,0),MATCH(resource!BX$2,INDIRECT("day_wise_sales_data!$B$1:$BZ$1"),0)),0)</f>
        <v>0</v>
      </c>
      <c r="BY743" s="3">
        <f ca="1">IFERROR(INDEX(INDIRECT("day_wise_sales_data!$B$2:$BZ$599"),MATCH(resource!$CC743,day_wise_sales_data!$A$2:$A$500,0),MATCH(resource!BY$2,INDIRECT("day_wise_sales_data!$B$1:$BZ$1"),0)),0)</f>
        <v>0</v>
      </c>
      <c r="BZ743" s="3">
        <f ca="1">IFERROR(INDEX(INDIRECT("day_wise_sales_data!$B$2:$BZ$599"),MATCH(resource!$CC743,day_wise_sales_data!$A$2:$A$500,0),MATCH(resource!BZ$2,INDIRECT("day_wise_sales_data!$B$1:$BZ$1"),0)),0)</f>
        <v>0</v>
      </c>
      <c r="CA743" s="3">
        <f ca="1">IFERROR(INDEX(INDIRECT("day_wise_sales_data!$B$2:$BZ$599"),MATCH(resource!$CC743,day_wise_sales_data!$A$2:$A$500,0),MATCH(resource!CA$2,INDIRECT("day_wise_sales_data!$B$1:$BZ$1"),0)),0)</f>
        <v>0</v>
      </c>
      <c r="CC743" s="4">
        <f>sales_data!H742</f>
        <v>0</v>
      </c>
      <c r="CD743" s="1">
        <v>741</v>
      </c>
      <c r="CE743" s="1" t="str">
        <f>IF(AQ743=report!$AQ$3,resource!CD743,"")</f>
        <v/>
      </c>
      <c r="CF743" s="5" t="str">
        <f>IFERROR(SMALL($CE$3:$CE$1001,ROWS($CE$3:CE743)),"")</f>
        <v/>
      </c>
      <c r="CH743">
        <f>IFERROR(VLOOKUP($CC743,data_pull!$E$22:$G$700,2,0),0)</f>
        <v>0</v>
      </c>
      <c r="DK743" s="3" t="str">
        <f>IFERROR(INDEX(COD_SALES!$B$5:$Z$500,MATCH(resource!$CC743,COD_SALES!$A$5:$A$500,0),MATCH(resource!DK$2,COD_SALES!$B$4:$Z$4,0)),"")</f>
        <v/>
      </c>
      <c r="DL743" s="3" t="str">
        <f>IFERROR(INDEX(COD_SALES!$B$5:$Z$500,MATCH(resource!$CC743,COD_SALES!$A$5:$A$500,0),MATCH(resource!DL$2,COD_SALES!$B$4:$Z$4,0)),"")</f>
        <v/>
      </c>
      <c r="DM743" s="3" t="str">
        <f>IFERROR(INDEX(COD_SALES!$B$5:$Z$500,MATCH(resource!$CC743,COD_SALES!$A$5:$A$500,0),MATCH(resource!DM$2,COD_SALES!$B$4:$Z$4,0)),"")</f>
        <v/>
      </c>
      <c r="DN743" s="3" t="str">
        <f>IFERROR(INDEX(COD_SALES!$B$5:$Z$500,MATCH(resource!$CC743,COD_SALES!$A$5:$A$500,0),MATCH(resource!DN$2,COD_SALES!$B$4:$Z$4,0)),"")</f>
        <v/>
      </c>
      <c r="DO743" s="3" t="str">
        <f>IFERROR(INDEX(COD_SALES!$B$5:$Z$500,MATCH(resource!$CC743,COD_SALES!$A$5:$A$500,0),MATCH(resource!DO$2,COD_SALES!$B$4:$Z$4,0)),"")</f>
        <v/>
      </c>
      <c r="DP743" s="3" t="str">
        <f>IFERROR(INDEX(COD_SALES!$B$5:$Z$500,MATCH(resource!$CC743,COD_SALES!$A$5:$A$500,0),MATCH(resource!DP$2,COD_SALES!$B$4:$Z$4,0)),"")</f>
        <v/>
      </c>
      <c r="DQ743" s="3" t="str">
        <f>IFERROR(INDEX(COD_SALES!$B$5:$Z$500,MATCH(resource!$CC743,COD_SALES!$A$5:$A$500,0),MATCH(resource!DQ$2,COD_SALES!$B$4:$Z$4,0)),"")</f>
        <v/>
      </c>
      <c r="DR743" s="3" t="str">
        <f>IFERROR(INDEX(COD_SALES!$B$5:$Z$500,MATCH(resource!$CC743,COD_SALES!$A$5:$A$500,0),MATCH(resource!DR$2,COD_SALES!$B$4:$Z$4,0)),"")</f>
        <v/>
      </c>
      <c r="DS743" s="3" t="str">
        <f>IFERROR(INDEX(COD_SALES!$B$5:$Z$500,MATCH(resource!$CC743,COD_SALES!$A$5:$A$500,0),MATCH(resource!DS$2,COD_SALES!$B$4:$Z$4,0)),"")</f>
        <v/>
      </c>
      <c r="DT743" s="3" t="str">
        <f>IFERROR(INDEX(COD_SALES!$B$5:$Z$500,MATCH(resource!$CC743,COD_SALES!$A$5:$A$500,0),MATCH(resource!DT$2,COD_SALES!$B$4:$Z$4,0)),"")</f>
        <v/>
      </c>
      <c r="DU743" s="3" t="str">
        <f>IFERROR(INDEX(COD_SALES!$B$5:$Z$500,MATCH(resource!$CC743,COD_SALES!$A$5:$A$500,0),MATCH(resource!DU$2,COD_SALES!$B$4:$Z$4,0)),"")</f>
        <v/>
      </c>
      <c r="DV743" s="3" t="str">
        <f>IFERROR(INDEX(COD_SALES!$B$5:$Z$500,MATCH(resource!$CC743,COD_SALES!$A$5:$A$500,0),MATCH(resource!DV$2,COD_SALES!$B$4:$Z$4,0)),"")</f>
        <v/>
      </c>
      <c r="DW743" s="3" t="str">
        <f>IFERROR(INDEX(COD_SALES!$B$5:$Z$500,MATCH(resource!$CC743,COD_SALES!$A$5:$A$500,0),MATCH(resource!DW$2,COD_SALES!$B$4:$Z$4,0)),"")</f>
        <v/>
      </c>
      <c r="DX743" s="3" t="str">
        <f>IFERROR(INDEX(COD_SALES!$B$5:$Z$500,MATCH(resource!$CC743,COD_SALES!$A$5:$A$500,0),MATCH(resource!DX$2,COD_SALES!$B$4:$Z$4,0)),"")</f>
        <v/>
      </c>
      <c r="DY743" s="3" t="str">
        <f>IFERROR(INDEX(COD_SALES!$B$5:$Z$500,MATCH(resource!$CC743,COD_SALES!$A$5:$A$500,0),MATCH(resource!DY$2,COD_SALES!$B$4:$Z$4,0)),"")</f>
        <v/>
      </c>
      <c r="DZ743" s="3" t="str">
        <f>IFERROR(INDEX(COD_SALES!$B$5:$Z$500,MATCH(resource!$CC743,COD_SALES!$A$5:$A$500,0),MATCH(resource!DZ$2,COD_SALES!$B$4:$Z$4,0)),"")</f>
        <v/>
      </c>
      <c r="EA743" s="3" t="str">
        <f>IFERROR(INDEX(COD_SALES!$B$5:$Z$500,MATCH(resource!$CC743,COD_SALES!$A$5:$A$500,0),MATCH(resource!EA$2,COD_SALES!$B$4:$Z$4,0)),"")</f>
        <v/>
      </c>
      <c r="EB743" s="3">
        <f t="shared" si="138"/>
        <v>0</v>
      </c>
      <c r="EW743" s="3">
        <f>IFERROR(VLOOKUP(CC743,data_pull!$AO$25:$AR$546,2,0),0)</f>
        <v>0</v>
      </c>
      <c r="EX743" s="1">
        <f>IFERROR(VLOOKUP(CC743,data_pull!$AO$25:$AR$546,4,0),0)</f>
        <v>0</v>
      </c>
    </row>
    <row r="744" spans="13:154" x14ac:dyDescent="0.25"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4">
        <f>sales_data!B743</f>
        <v>0</v>
      </c>
      <c r="AR744" s="4">
        <f>sales_data!C743</f>
        <v>0</v>
      </c>
      <c r="AS744" s="5" t="str">
        <f t="shared" si="137"/>
        <v/>
      </c>
      <c r="AT744" s="4">
        <f>sales_data!I743</f>
        <v>0</v>
      </c>
      <c r="AU744" s="4">
        <f>sales_data!W743</f>
        <v>0</v>
      </c>
      <c r="AV744" s="1">
        <f>sales_data!N743</f>
        <v>0</v>
      </c>
      <c r="AW744" s="1">
        <f>sales_data!P743</f>
        <v>0</v>
      </c>
      <c r="AX744" s="3">
        <f ca="1">IFERROR(INDEX(INDIRECT("day_wise_sales_data!$B$2:$BZ$599"),MATCH(resource!$CC744,day_wise_sales_data!$A$2:$A$500,0),MATCH(resource!AX$2,INDIRECT("day_wise_sales_data!$B$1:$BZ$1"),0)),0)</f>
        <v>0</v>
      </c>
      <c r="AY744" s="3">
        <f ca="1">IFERROR(INDEX(INDIRECT("day_wise_sales_data!$B$2:$BZ$599"),MATCH(resource!$CC744,day_wise_sales_data!$A$2:$A$500,0),MATCH(resource!AY$2,INDIRECT("day_wise_sales_data!$B$1:$BZ$1"),0)),0)</f>
        <v>0</v>
      </c>
      <c r="AZ744" s="3">
        <f ca="1">IFERROR(INDEX(INDIRECT("day_wise_sales_data!$B$2:$BZ$599"),MATCH(resource!$CC744,day_wise_sales_data!$A$2:$A$500,0),MATCH(resource!AZ$2,INDIRECT("day_wise_sales_data!$B$1:$BZ$1"),0)),0)</f>
        <v>0</v>
      </c>
      <c r="BA744" s="3">
        <f ca="1">IFERROR(INDEX(INDIRECT("day_wise_sales_data!$B$2:$BZ$599"),MATCH(resource!$CC744,day_wise_sales_data!$A$2:$A$500,0),MATCH(resource!BA$2,INDIRECT("day_wise_sales_data!$B$1:$BZ$1"),0)),0)</f>
        <v>0</v>
      </c>
      <c r="BB744" s="3">
        <f ca="1">IFERROR(INDEX(INDIRECT("day_wise_sales_data!$B$2:$BZ$599"),MATCH(resource!$CC744,day_wise_sales_data!$A$2:$A$500,0),MATCH(resource!BB$2,INDIRECT("day_wise_sales_data!$B$1:$BZ$1"),0)),0)</f>
        <v>0</v>
      </c>
      <c r="BC744" s="3">
        <f ca="1">IFERROR(INDEX(INDIRECT("day_wise_sales_data!$B$2:$BZ$599"),MATCH(resource!$CC744,day_wise_sales_data!$A$2:$A$500,0),MATCH(resource!BC$2,INDIRECT("day_wise_sales_data!$B$1:$BZ$1"),0)),0)</f>
        <v>0</v>
      </c>
      <c r="BD744" s="3">
        <f ca="1">IFERROR(INDEX(INDIRECT("day_wise_sales_data!$B$2:$BZ$599"),MATCH(resource!$CC744,day_wise_sales_data!$A$2:$A$500,0),MATCH(resource!BD$2,INDIRECT("day_wise_sales_data!$B$1:$BZ$1"),0)),0)</f>
        <v>0</v>
      </c>
      <c r="BE744" s="3">
        <f ca="1">IFERROR(INDEX(INDIRECT("day_wise_sales_data!$B$2:$BZ$599"),MATCH(resource!$CC744,day_wise_sales_data!$A$2:$A$500,0),MATCH(resource!BE$2,INDIRECT("day_wise_sales_data!$B$1:$BZ$1"),0)),0)</f>
        <v>0</v>
      </c>
      <c r="BF744" s="3">
        <f ca="1">IFERROR(INDEX(INDIRECT("day_wise_sales_data!$B$2:$BZ$599"),MATCH(resource!$CC744,day_wise_sales_data!$A$2:$A$500,0),MATCH(resource!BF$2,INDIRECT("day_wise_sales_data!$B$1:$BZ$1"),0)),0)</f>
        <v>0</v>
      </c>
      <c r="BG744" s="3">
        <f ca="1">IFERROR(INDEX(INDIRECT("day_wise_sales_data!$B$2:$BZ$599"),MATCH(resource!$CC744,day_wise_sales_data!$A$2:$A$500,0),MATCH(resource!BG$2,INDIRECT("day_wise_sales_data!$B$1:$BZ$1"),0)),0)</f>
        <v>0</v>
      </c>
      <c r="BH744" s="3">
        <f ca="1">IFERROR(INDEX(INDIRECT("day_wise_sales_data!$B$2:$BZ$599"),MATCH(resource!$CC744,day_wise_sales_data!$A$2:$A$500,0),MATCH(resource!BH$2,INDIRECT("day_wise_sales_data!$B$1:$BZ$1"),0)),0)</f>
        <v>0</v>
      </c>
      <c r="BI744" s="3">
        <f ca="1">IFERROR(INDEX(INDIRECT("day_wise_sales_data!$B$2:$BZ$599"),MATCH(resource!$CC744,day_wise_sales_data!$A$2:$A$500,0),MATCH(resource!BI$2,INDIRECT("day_wise_sales_data!$B$1:$BZ$1"),0)),0)</f>
        <v>0</v>
      </c>
      <c r="BJ744" s="3">
        <f ca="1">IFERROR(INDEX(INDIRECT("day_wise_sales_data!$B$2:$BZ$599"),MATCH(resource!$CC744,day_wise_sales_data!$A$2:$A$500,0),MATCH(resource!BJ$2,INDIRECT("day_wise_sales_data!$B$1:$BZ$1"),0)),0)</f>
        <v>0</v>
      </c>
      <c r="BK744" s="3">
        <f ca="1">IFERROR(INDEX(INDIRECT("day_wise_sales_data!$B$2:$BZ$599"),MATCH(resource!$CC744,day_wise_sales_data!$A$2:$A$500,0),MATCH(resource!BK$2,INDIRECT("day_wise_sales_data!$B$1:$BZ$1"),0)),0)</f>
        <v>0</v>
      </c>
      <c r="BL744" s="3">
        <f ca="1">IFERROR(INDEX(INDIRECT("day_wise_sales_data!$B$2:$BZ$599"),MATCH(resource!$CC744,day_wise_sales_data!$A$2:$A$500,0),MATCH(resource!BL$2,INDIRECT("day_wise_sales_data!$B$1:$BZ$1"),0)),0)</f>
        <v>0</v>
      </c>
      <c r="BM744" s="3">
        <f ca="1">IFERROR(INDEX(INDIRECT("day_wise_sales_data!$B$2:$BZ$599"),MATCH(resource!$CC744,day_wise_sales_data!$A$2:$A$500,0),MATCH(resource!BM$2,INDIRECT("day_wise_sales_data!$B$1:$BZ$1"),0)),0)</f>
        <v>0</v>
      </c>
      <c r="BN744" s="3">
        <f ca="1">IFERROR(INDEX(INDIRECT("day_wise_sales_data!$B$2:$BZ$599"),MATCH(resource!$CC744,day_wise_sales_data!$A$2:$A$500,0),MATCH(resource!BN$2,INDIRECT("day_wise_sales_data!$B$1:$BZ$1"),0)),0)</f>
        <v>0</v>
      </c>
      <c r="BO744" s="3">
        <f ca="1">IFERROR(INDEX(INDIRECT("day_wise_sales_data!$B$2:$BZ$599"),MATCH(resource!$CC744,day_wise_sales_data!$A$2:$A$500,0),MATCH(resource!BO$2,INDIRECT("day_wise_sales_data!$B$1:$BZ$1"),0)),0)</f>
        <v>0</v>
      </c>
      <c r="BP744" s="3">
        <f ca="1">IFERROR(INDEX(INDIRECT("day_wise_sales_data!$B$2:$BZ$599"),MATCH(resource!$CC744,day_wise_sales_data!$A$2:$A$500,0),MATCH(resource!BP$2,INDIRECT("day_wise_sales_data!$B$1:$BZ$1"),0)),0)</f>
        <v>0</v>
      </c>
      <c r="BQ744" s="3">
        <f ca="1">IFERROR(INDEX(INDIRECT("day_wise_sales_data!$B$2:$BZ$599"),MATCH(resource!$CC744,day_wise_sales_data!$A$2:$A$500,0),MATCH(resource!BQ$2,INDIRECT("day_wise_sales_data!$B$1:$BZ$1"),0)),0)</f>
        <v>0</v>
      </c>
      <c r="BR744" s="3">
        <f ca="1">IFERROR(INDEX(INDIRECT("day_wise_sales_data!$B$2:$BZ$599"),MATCH(resource!$CC744,day_wise_sales_data!$A$2:$A$500,0),MATCH(resource!BR$2,INDIRECT("day_wise_sales_data!$B$1:$BZ$1"),0)),0)</f>
        <v>0</v>
      </c>
      <c r="BS744" s="3">
        <f ca="1">IFERROR(INDEX(INDIRECT("day_wise_sales_data!$B$2:$BZ$599"),MATCH(resource!$CC744,day_wise_sales_data!$A$2:$A$500,0),MATCH(resource!BS$2,INDIRECT("day_wise_sales_data!$B$1:$BZ$1"),0)),0)</f>
        <v>0</v>
      </c>
      <c r="BT744" s="3">
        <f ca="1">IFERROR(INDEX(INDIRECT("day_wise_sales_data!$B$2:$BZ$599"),MATCH(resource!$CC744,day_wise_sales_data!$A$2:$A$500,0),MATCH(resource!BT$2,INDIRECT("day_wise_sales_data!$B$1:$BZ$1"),0)),0)</f>
        <v>0</v>
      </c>
      <c r="BU744" s="3">
        <f ca="1">IFERROR(INDEX(INDIRECT("day_wise_sales_data!$B$2:$BZ$599"),MATCH(resource!$CC744,day_wise_sales_data!$A$2:$A$500,0),MATCH(resource!BU$2,INDIRECT("day_wise_sales_data!$B$1:$BZ$1"),0)),0)</f>
        <v>0</v>
      </c>
      <c r="BV744" s="3">
        <f ca="1">IFERROR(INDEX(INDIRECT("day_wise_sales_data!$B$2:$BZ$599"),MATCH(resource!$CC744,day_wise_sales_data!$A$2:$A$500,0),MATCH(resource!BV$2,INDIRECT("day_wise_sales_data!$B$1:$BZ$1"),0)),0)</f>
        <v>0</v>
      </c>
      <c r="BW744" s="3">
        <f ca="1">IFERROR(INDEX(INDIRECT("day_wise_sales_data!$B$2:$BZ$599"),MATCH(resource!$CC744,day_wise_sales_data!$A$2:$A$500,0),MATCH(resource!BW$2,INDIRECT("day_wise_sales_data!$B$1:$BZ$1"),0)),0)</f>
        <v>0</v>
      </c>
      <c r="BX744" s="3">
        <f ca="1">IFERROR(INDEX(INDIRECT("day_wise_sales_data!$B$2:$BZ$599"),MATCH(resource!$CC744,day_wise_sales_data!$A$2:$A$500,0),MATCH(resource!BX$2,INDIRECT("day_wise_sales_data!$B$1:$BZ$1"),0)),0)</f>
        <v>0</v>
      </c>
      <c r="BY744" s="3">
        <f ca="1">IFERROR(INDEX(INDIRECT("day_wise_sales_data!$B$2:$BZ$599"),MATCH(resource!$CC744,day_wise_sales_data!$A$2:$A$500,0),MATCH(resource!BY$2,INDIRECT("day_wise_sales_data!$B$1:$BZ$1"),0)),0)</f>
        <v>0</v>
      </c>
      <c r="BZ744" s="3">
        <f ca="1">IFERROR(INDEX(INDIRECT("day_wise_sales_data!$B$2:$BZ$599"),MATCH(resource!$CC744,day_wise_sales_data!$A$2:$A$500,0),MATCH(resource!BZ$2,INDIRECT("day_wise_sales_data!$B$1:$BZ$1"),0)),0)</f>
        <v>0</v>
      </c>
      <c r="CA744" s="3">
        <f ca="1">IFERROR(INDEX(INDIRECT("day_wise_sales_data!$B$2:$BZ$599"),MATCH(resource!$CC744,day_wise_sales_data!$A$2:$A$500,0),MATCH(resource!CA$2,INDIRECT("day_wise_sales_data!$B$1:$BZ$1"),0)),0)</f>
        <v>0</v>
      </c>
      <c r="CC744" s="4">
        <f>sales_data!H743</f>
        <v>0</v>
      </c>
      <c r="CD744" s="1">
        <v>742</v>
      </c>
      <c r="CE744" s="1" t="str">
        <f>IF(AQ744=report!$AQ$3,resource!CD744,"")</f>
        <v/>
      </c>
      <c r="CF744" s="5" t="str">
        <f>IFERROR(SMALL($CE$3:$CE$1001,ROWS($CE$3:CE744)),"")</f>
        <v/>
      </c>
      <c r="CH744">
        <f>IFERROR(VLOOKUP($CC744,data_pull!$E$22:$G$700,2,0),0)</f>
        <v>0</v>
      </c>
      <c r="DK744" s="3" t="str">
        <f>IFERROR(INDEX(COD_SALES!$B$5:$Z$500,MATCH(resource!$CC744,COD_SALES!$A$5:$A$500,0),MATCH(resource!DK$2,COD_SALES!$B$4:$Z$4,0)),"")</f>
        <v/>
      </c>
      <c r="DL744" s="3" t="str">
        <f>IFERROR(INDEX(COD_SALES!$B$5:$Z$500,MATCH(resource!$CC744,COD_SALES!$A$5:$A$500,0),MATCH(resource!DL$2,COD_SALES!$B$4:$Z$4,0)),"")</f>
        <v/>
      </c>
      <c r="DM744" s="3" t="str">
        <f>IFERROR(INDEX(COD_SALES!$B$5:$Z$500,MATCH(resource!$CC744,COD_SALES!$A$5:$A$500,0),MATCH(resource!DM$2,COD_SALES!$B$4:$Z$4,0)),"")</f>
        <v/>
      </c>
      <c r="DN744" s="3" t="str">
        <f>IFERROR(INDEX(COD_SALES!$B$5:$Z$500,MATCH(resource!$CC744,COD_SALES!$A$5:$A$500,0),MATCH(resource!DN$2,COD_SALES!$B$4:$Z$4,0)),"")</f>
        <v/>
      </c>
      <c r="DO744" s="3" t="str">
        <f>IFERROR(INDEX(COD_SALES!$B$5:$Z$500,MATCH(resource!$CC744,COD_SALES!$A$5:$A$500,0),MATCH(resource!DO$2,COD_SALES!$B$4:$Z$4,0)),"")</f>
        <v/>
      </c>
      <c r="DP744" s="3" t="str">
        <f>IFERROR(INDEX(COD_SALES!$B$5:$Z$500,MATCH(resource!$CC744,COD_SALES!$A$5:$A$500,0),MATCH(resource!DP$2,COD_SALES!$B$4:$Z$4,0)),"")</f>
        <v/>
      </c>
      <c r="DQ744" s="3" t="str">
        <f>IFERROR(INDEX(COD_SALES!$B$5:$Z$500,MATCH(resource!$CC744,COD_SALES!$A$5:$A$500,0),MATCH(resource!DQ$2,COD_SALES!$B$4:$Z$4,0)),"")</f>
        <v/>
      </c>
      <c r="DR744" s="3" t="str">
        <f>IFERROR(INDEX(COD_SALES!$B$5:$Z$500,MATCH(resource!$CC744,COD_SALES!$A$5:$A$500,0),MATCH(resource!DR$2,COD_SALES!$B$4:$Z$4,0)),"")</f>
        <v/>
      </c>
      <c r="DS744" s="3" t="str">
        <f>IFERROR(INDEX(COD_SALES!$B$5:$Z$500,MATCH(resource!$CC744,COD_SALES!$A$5:$A$500,0),MATCH(resource!DS$2,COD_SALES!$B$4:$Z$4,0)),"")</f>
        <v/>
      </c>
      <c r="DT744" s="3" t="str">
        <f>IFERROR(INDEX(COD_SALES!$B$5:$Z$500,MATCH(resource!$CC744,COD_SALES!$A$5:$A$500,0),MATCH(resource!DT$2,COD_SALES!$B$4:$Z$4,0)),"")</f>
        <v/>
      </c>
      <c r="DU744" s="3" t="str">
        <f>IFERROR(INDEX(COD_SALES!$B$5:$Z$500,MATCH(resource!$CC744,COD_SALES!$A$5:$A$500,0),MATCH(resource!DU$2,COD_SALES!$B$4:$Z$4,0)),"")</f>
        <v/>
      </c>
      <c r="DV744" s="3" t="str">
        <f>IFERROR(INDEX(COD_SALES!$B$5:$Z$500,MATCH(resource!$CC744,COD_SALES!$A$5:$A$500,0),MATCH(resource!DV$2,COD_SALES!$B$4:$Z$4,0)),"")</f>
        <v/>
      </c>
      <c r="DW744" s="3" t="str">
        <f>IFERROR(INDEX(COD_SALES!$B$5:$Z$500,MATCH(resource!$CC744,COD_SALES!$A$5:$A$500,0),MATCH(resource!DW$2,COD_SALES!$B$4:$Z$4,0)),"")</f>
        <v/>
      </c>
      <c r="DX744" s="3" t="str">
        <f>IFERROR(INDEX(COD_SALES!$B$5:$Z$500,MATCH(resource!$CC744,COD_SALES!$A$5:$A$500,0),MATCH(resource!DX$2,COD_SALES!$B$4:$Z$4,0)),"")</f>
        <v/>
      </c>
      <c r="DY744" s="3" t="str">
        <f>IFERROR(INDEX(COD_SALES!$B$5:$Z$500,MATCH(resource!$CC744,COD_SALES!$A$5:$A$500,0),MATCH(resource!DY$2,COD_SALES!$B$4:$Z$4,0)),"")</f>
        <v/>
      </c>
      <c r="DZ744" s="3" t="str">
        <f>IFERROR(INDEX(COD_SALES!$B$5:$Z$500,MATCH(resource!$CC744,COD_SALES!$A$5:$A$500,0),MATCH(resource!DZ$2,COD_SALES!$B$4:$Z$4,0)),"")</f>
        <v/>
      </c>
      <c r="EA744" s="3" t="str">
        <f>IFERROR(INDEX(COD_SALES!$B$5:$Z$500,MATCH(resource!$CC744,COD_SALES!$A$5:$A$500,0),MATCH(resource!EA$2,COD_SALES!$B$4:$Z$4,0)),"")</f>
        <v/>
      </c>
      <c r="EB744" s="3">
        <f t="shared" si="138"/>
        <v>0</v>
      </c>
      <c r="EW744" s="3">
        <f>IFERROR(VLOOKUP(CC744,data_pull!$AO$25:$AR$546,2,0),0)</f>
        <v>0</v>
      </c>
      <c r="EX744" s="1">
        <f>IFERROR(VLOOKUP(CC744,data_pull!$AO$25:$AR$546,4,0),0)</f>
        <v>0</v>
      </c>
    </row>
    <row r="745" spans="13:154" x14ac:dyDescent="0.25"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4">
        <f>sales_data!B744</f>
        <v>0</v>
      </c>
      <c r="AR745" s="4">
        <f>sales_data!C744</f>
        <v>0</v>
      </c>
      <c r="AS745" s="5" t="str">
        <f t="shared" si="137"/>
        <v/>
      </c>
      <c r="AT745" s="4">
        <f>sales_data!I744</f>
        <v>0</v>
      </c>
      <c r="AU745" s="4">
        <f>sales_data!W744</f>
        <v>0</v>
      </c>
      <c r="AV745" s="1">
        <f>sales_data!N744</f>
        <v>0</v>
      </c>
      <c r="AW745" s="1">
        <f>sales_data!P744</f>
        <v>0</v>
      </c>
      <c r="AX745" s="3">
        <f ca="1">IFERROR(INDEX(INDIRECT("day_wise_sales_data!$B$2:$BZ$599"),MATCH(resource!$CC745,day_wise_sales_data!$A$2:$A$500,0),MATCH(resource!AX$2,INDIRECT("day_wise_sales_data!$B$1:$BZ$1"),0)),0)</f>
        <v>0</v>
      </c>
      <c r="AY745" s="3">
        <f ca="1">IFERROR(INDEX(INDIRECT("day_wise_sales_data!$B$2:$BZ$599"),MATCH(resource!$CC745,day_wise_sales_data!$A$2:$A$500,0),MATCH(resource!AY$2,INDIRECT("day_wise_sales_data!$B$1:$BZ$1"),0)),0)</f>
        <v>0</v>
      </c>
      <c r="AZ745" s="3">
        <f ca="1">IFERROR(INDEX(INDIRECT("day_wise_sales_data!$B$2:$BZ$599"),MATCH(resource!$CC745,day_wise_sales_data!$A$2:$A$500,0),MATCH(resource!AZ$2,INDIRECT("day_wise_sales_data!$B$1:$BZ$1"),0)),0)</f>
        <v>0</v>
      </c>
      <c r="BA745" s="3">
        <f ca="1">IFERROR(INDEX(INDIRECT("day_wise_sales_data!$B$2:$BZ$599"),MATCH(resource!$CC745,day_wise_sales_data!$A$2:$A$500,0),MATCH(resource!BA$2,INDIRECT("day_wise_sales_data!$B$1:$BZ$1"),0)),0)</f>
        <v>0</v>
      </c>
      <c r="BB745" s="3">
        <f ca="1">IFERROR(INDEX(INDIRECT("day_wise_sales_data!$B$2:$BZ$599"),MATCH(resource!$CC745,day_wise_sales_data!$A$2:$A$500,0),MATCH(resource!BB$2,INDIRECT("day_wise_sales_data!$B$1:$BZ$1"),0)),0)</f>
        <v>0</v>
      </c>
      <c r="BC745" s="3">
        <f ca="1">IFERROR(INDEX(INDIRECT("day_wise_sales_data!$B$2:$BZ$599"),MATCH(resource!$CC745,day_wise_sales_data!$A$2:$A$500,0),MATCH(resource!BC$2,INDIRECT("day_wise_sales_data!$B$1:$BZ$1"),0)),0)</f>
        <v>0</v>
      </c>
      <c r="BD745" s="3">
        <f ca="1">IFERROR(INDEX(INDIRECT("day_wise_sales_data!$B$2:$BZ$599"),MATCH(resource!$CC745,day_wise_sales_data!$A$2:$A$500,0),MATCH(resource!BD$2,INDIRECT("day_wise_sales_data!$B$1:$BZ$1"),0)),0)</f>
        <v>0</v>
      </c>
      <c r="BE745" s="3">
        <f ca="1">IFERROR(INDEX(INDIRECT("day_wise_sales_data!$B$2:$BZ$599"),MATCH(resource!$CC745,day_wise_sales_data!$A$2:$A$500,0),MATCH(resource!BE$2,INDIRECT("day_wise_sales_data!$B$1:$BZ$1"),0)),0)</f>
        <v>0</v>
      </c>
      <c r="BF745" s="3">
        <f ca="1">IFERROR(INDEX(INDIRECT("day_wise_sales_data!$B$2:$BZ$599"),MATCH(resource!$CC745,day_wise_sales_data!$A$2:$A$500,0),MATCH(resource!BF$2,INDIRECT("day_wise_sales_data!$B$1:$BZ$1"),0)),0)</f>
        <v>0</v>
      </c>
      <c r="BG745" s="3">
        <f ca="1">IFERROR(INDEX(INDIRECT("day_wise_sales_data!$B$2:$BZ$599"),MATCH(resource!$CC745,day_wise_sales_data!$A$2:$A$500,0),MATCH(resource!BG$2,INDIRECT("day_wise_sales_data!$B$1:$BZ$1"),0)),0)</f>
        <v>0</v>
      </c>
      <c r="BH745" s="3">
        <f ca="1">IFERROR(INDEX(INDIRECT("day_wise_sales_data!$B$2:$BZ$599"),MATCH(resource!$CC745,day_wise_sales_data!$A$2:$A$500,0),MATCH(resource!BH$2,INDIRECT("day_wise_sales_data!$B$1:$BZ$1"),0)),0)</f>
        <v>0</v>
      </c>
      <c r="BI745" s="3">
        <f ca="1">IFERROR(INDEX(INDIRECT("day_wise_sales_data!$B$2:$BZ$599"),MATCH(resource!$CC745,day_wise_sales_data!$A$2:$A$500,0),MATCH(resource!BI$2,INDIRECT("day_wise_sales_data!$B$1:$BZ$1"),0)),0)</f>
        <v>0</v>
      </c>
      <c r="BJ745" s="3">
        <f ca="1">IFERROR(INDEX(INDIRECT("day_wise_sales_data!$B$2:$BZ$599"),MATCH(resource!$CC745,day_wise_sales_data!$A$2:$A$500,0),MATCH(resource!BJ$2,INDIRECT("day_wise_sales_data!$B$1:$BZ$1"),0)),0)</f>
        <v>0</v>
      </c>
      <c r="BK745" s="3">
        <f ca="1">IFERROR(INDEX(INDIRECT("day_wise_sales_data!$B$2:$BZ$599"),MATCH(resource!$CC745,day_wise_sales_data!$A$2:$A$500,0),MATCH(resource!BK$2,INDIRECT("day_wise_sales_data!$B$1:$BZ$1"),0)),0)</f>
        <v>0</v>
      </c>
      <c r="BL745" s="3">
        <f ca="1">IFERROR(INDEX(INDIRECT("day_wise_sales_data!$B$2:$BZ$599"),MATCH(resource!$CC745,day_wise_sales_data!$A$2:$A$500,0),MATCH(resource!BL$2,INDIRECT("day_wise_sales_data!$B$1:$BZ$1"),0)),0)</f>
        <v>0</v>
      </c>
      <c r="BM745" s="3">
        <f ca="1">IFERROR(INDEX(INDIRECT("day_wise_sales_data!$B$2:$BZ$599"),MATCH(resource!$CC745,day_wise_sales_data!$A$2:$A$500,0),MATCH(resource!BM$2,INDIRECT("day_wise_sales_data!$B$1:$BZ$1"),0)),0)</f>
        <v>0</v>
      </c>
      <c r="BN745" s="3">
        <f ca="1">IFERROR(INDEX(INDIRECT("day_wise_sales_data!$B$2:$BZ$599"),MATCH(resource!$CC745,day_wise_sales_data!$A$2:$A$500,0),MATCH(resource!BN$2,INDIRECT("day_wise_sales_data!$B$1:$BZ$1"),0)),0)</f>
        <v>0</v>
      </c>
      <c r="BO745" s="3">
        <f ca="1">IFERROR(INDEX(INDIRECT("day_wise_sales_data!$B$2:$BZ$599"),MATCH(resource!$CC745,day_wise_sales_data!$A$2:$A$500,0),MATCH(resource!BO$2,INDIRECT("day_wise_sales_data!$B$1:$BZ$1"),0)),0)</f>
        <v>0</v>
      </c>
      <c r="BP745" s="3">
        <f ca="1">IFERROR(INDEX(INDIRECT("day_wise_sales_data!$B$2:$BZ$599"),MATCH(resource!$CC745,day_wise_sales_data!$A$2:$A$500,0),MATCH(resource!BP$2,INDIRECT("day_wise_sales_data!$B$1:$BZ$1"),0)),0)</f>
        <v>0</v>
      </c>
      <c r="BQ745" s="3">
        <f ca="1">IFERROR(INDEX(INDIRECT("day_wise_sales_data!$B$2:$BZ$599"),MATCH(resource!$CC745,day_wise_sales_data!$A$2:$A$500,0),MATCH(resource!BQ$2,INDIRECT("day_wise_sales_data!$B$1:$BZ$1"),0)),0)</f>
        <v>0</v>
      </c>
      <c r="BR745" s="3">
        <f ca="1">IFERROR(INDEX(INDIRECT("day_wise_sales_data!$B$2:$BZ$599"),MATCH(resource!$CC745,day_wise_sales_data!$A$2:$A$500,0),MATCH(resource!BR$2,INDIRECT("day_wise_sales_data!$B$1:$BZ$1"),0)),0)</f>
        <v>0</v>
      </c>
      <c r="BS745" s="3">
        <f ca="1">IFERROR(INDEX(INDIRECT("day_wise_sales_data!$B$2:$BZ$599"),MATCH(resource!$CC745,day_wise_sales_data!$A$2:$A$500,0),MATCH(resource!BS$2,INDIRECT("day_wise_sales_data!$B$1:$BZ$1"),0)),0)</f>
        <v>0</v>
      </c>
      <c r="BT745" s="3">
        <f ca="1">IFERROR(INDEX(INDIRECT("day_wise_sales_data!$B$2:$BZ$599"),MATCH(resource!$CC745,day_wise_sales_data!$A$2:$A$500,0),MATCH(resource!BT$2,INDIRECT("day_wise_sales_data!$B$1:$BZ$1"),0)),0)</f>
        <v>0</v>
      </c>
      <c r="BU745" s="3">
        <f ca="1">IFERROR(INDEX(INDIRECT("day_wise_sales_data!$B$2:$BZ$599"),MATCH(resource!$CC745,day_wise_sales_data!$A$2:$A$500,0),MATCH(resource!BU$2,INDIRECT("day_wise_sales_data!$B$1:$BZ$1"),0)),0)</f>
        <v>0</v>
      </c>
      <c r="BV745" s="3">
        <f ca="1">IFERROR(INDEX(INDIRECT("day_wise_sales_data!$B$2:$BZ$599"),MATCH(resource!$CC745,day_wise_sales_data!$A$2:$A$500,0),MATCH(resource!BV$2,INDIRECT("day_wise_sales_data!$B$1:$BZ$1"),0)),0)</f>
        <v>0</v>
      </c>
      <c r="BW745" s="3">
        <f ca="1">IFERROR(INDEX(INDIRECT("day_wise_sales_data!$B$2:$BZ$599"),MATCH(resource!$CC745,day_wise_sales_data!$A$2:$A$500,0),MATCH(resource!BW$2,INDIRECT("day_wise_sales_data!$B$1:$BZ$1"),0)),0)</f>
        <v>0</v>
      </c>
      <c r="BX745" s="3">
        <f ca="1">IFERROR(INDEX(INDIRECT("day_wise_sales_data!$B$2:$BZ$599"),MATCH(resource!$CC745,day_wise_sales_data!$A$2:$A$500,0),MATCH(resource!BX$2,INDIRECT("day_wise_sales_data!$B$1:$BZ$1"),0)),0)</f>
        <v>0</v>
      </c>
      <c r="BY745" s="3">
        <f ca="1">IFERROR(INDEX(INDIRECT("day_wise_sales_data!$B$2:$BZ$599"),MATCH(resource!$CC745,day_wise_sales_data!$A$2:$A$500,0),MATCH(resource!BY$2,INDIRECT("day_wise_sales_data!$B$1:$BZ$1"),0)),0)</f>
        <v>0</v>
      </c>
      <c r="BZ745" s="3">
        <f ca="1">IFERROR(INDEX(INDIRECT("day_wise_sales_data!$B$2:$BZ$599"),MATCH(resource!$CC745,day_wise_sales_data!$A$2:$A$500,0),MATCH(resource!BZ$2,INDIRECT("day_wise_sales_data!$B$1:$BZ$1"),0)),0)</f>
        <v>0</v>
      </c>
      <c r="CA745" s="3">
        <f ca="1">IFERROR(INDEX(INDIRECT("day_wise_sales_data!$B$2:$BZ$599"),MATCH(resource!$CC745,day_wise_sales_data!$A$2:$A$500,0),MATCH(resource!CA$2,INDIRECT("day_wise_sales_data!$B$1:$BZ$1"),0)),0)</f>
        <v>0</v>
      </c>
      <c r="CC745" s="4">
        <f>sales_data!H744</f>
        <v>0</v>
      </c>
      <c r="CD745" s="1">
        <v>743</v>
      </c>
      <c r="CE745" s="1" t="str">
        <f>IF(AQ745=report!$AQ$3,resource!CD745,"")</f>
        <v/>
      </c>
      <c r="CF745" s="5" t="str">
        <f>IFERROR(SMALL($CE$3:$CE$1001,ROWS($CE$3:CE745)),"")</f>
        <v/>
      </c>
      <c r="CH745">
        <f>IFERROR(VLOOKUP($CC745,data_pull!$E$22:$G$700,2,0),0)</f>
        <v>0</v>
      </c>
      <c r="DK745" s="3" t="str">
        <f>IFERROR(INDEX(COD_SALES!$B$5:$Z$500,MATCH(resource!$CC745,COD_SALES!$A$5:$A$500,0),MATCH(resource!DK$2,COD_SALES!$B$4:$Z$4,0)),"")</f>
        <v/>
      </c>
      <c r="DL745" s="3" t="str">
        <f>IFERROR(INDEX(COD_SALES!$B$5:$Z$500,MATCH(resource!$CC745,COD_SALES!$A$5:$A$500,0),MATCH(resource!DL$2,COD_SALES!$B$4:$Z$4,0)),"")</f>
        <v/>
      </c>
      <c r="DM745" s="3" t="str">
        <f>IFERROR(INDEX(COD_SALES!$B$5:$Z$500,MATCH(resource!$CC745,COD_SALES!$A$5:$A$500,0),MATCH(resource!DM$2,COD_SALES!$B$4:$Z$4,0)),"")</f>
        <v/>
      </c>
      <c r="DN745" s="3" t="str">
        <f>IFERROR(INDEX(COD_SALES!$B$5:$Z$500,MATCH(resource!$CC745,COD_SALES!$A$5:$A$500,0),MATCH(resource!DN$2,COD_SALES!$B$4:$Z$4,0)),"")</f>
        <v/>
      </c>
      <c r="DO745" s="3" t="str">
        <f>IFERROR(INDEX(COD_SALES!$B$5:$Z$500,MATCH(resource!$CC745,COD_SALES!$A$5:$A$500,0),MATCH(resource!DO$2,COD_SALES!$B$4:$Z$4,0)),"")</f>
        <v/>
      </c>
      <c r="DP745" s="3" t="str">
        <f>IFERROR(INDEX(COD_SALES!$B$5:$Z$500,MATCH(resource!$CC745,COD_SALES!$A$5:$A$500,0),MATCH(resource!DP$2,COD_SALES!$B$4:$Z$4,0)),"")</f>
        <v/>
      </c>
      <c r="DQ745" s="3" t="str">
        <f>IFERROR(INDEX(COD_SALES!$B$5:$Z$500,MATCH(resource!$CC745,COD_SALES!$A$5:$A$500,0),MATCH(resource!DQ$2,COD_SALES!$B$4:$Z$4,0)),"")</f>
        <v/>
      </c>
      <c r="DR745" s="3" t="str">
        <f>IFERROR(INDEX(COD_SALES!$B$5:$Z$500,MATCH(resource!$CC745,COD_SALES!$A$5:$A$500,0),MATCH(resource!DR$2,COD_SALES!$B$4:$Z$4,0)),"")</f>
        <v/>
      </c>
      <c r="DS745" s="3" t="str">
        <f>IFERROR(INDEX(COD_SALES!$B$5:$Z$500,MATCH(resource!$CC745,COD_SALES!$A$5:$A$500,0),MATCH(resource!DS$2,COD_SALES!$B$4:$Z$4,0)),"")</f>
        <v/>
      </c>
      <c r="DT745" s="3" t="str">
        <f>IFERROR(INDEX(COD_SALES!$B$5:$Z$500,MATCH(resource!$CC745,COD_SALES!$A$5:$A$500,0),MATCH(resource!DT$2,COD_SALES!$B$4:$Z$4,0)),"")</f>
        <v/>
      </c>
      <c r="DU745" s="3" t="str">
        <f>IFERROR(INDEX(COD_SALES!$B$5:$Z$500,MATCH(resource!$CC745,COD_SALES!$A$5:$A$500,0),MATCH(resource!DU$2,COD_SALES!$B$4:$Z$4,0)),"")</f>
        <v/>
      </c>
      <c r="DV745" s="3" t="str">
        <f>IFERROR(INDEX(COD_SALES!$B$5:$Z$500,MATCH(resource!$CC745,COD_SALES!$A$5:$A$500,0),MATCH(resource!DV$2,COD_SALES!$B$4:$Z$4,0)),"")</f>
        <v/>
      </c>
      <c r="DW745" s="3" t="str">
        <f>IFERROR(INDEX(COD_SALES!$B$5:$Z$500,MATCH(resource!$CC745,COD_SALES!$A$5:$A$500,0),MATCH(resource!DW$2,COD_SALES!$B$4:$Z$4,0)),"")</f>
        <v/>
      </c>
      <c r="DX745" s="3" t="str">
        <f>IFERROR(INDEX(COD_SALES!$B$5:$Z$500,MATCH(resource!$CC745,COD_SALES!$A$5:$A$500,0),MATCH(resource!DX$2,COD_SALES!$B$4:$Z$4,0)),"")</f>
        <v/>
      </c>
      <c r="DY745" s="3" t="str">
        <f>IFERROR(INDEX(COD_SALES!$B$5:$Z$500,MATCH(resource!$CC745,COD_SALES!$A$5:$A$500,0),MATCH(resource!DY$2,COD_SALES!$B$4:$Z$4,0)),"")</f>
        <v/>
      </c>
      <c r="DZ745" s="3" t="str">
        <f>IFERROR(INDEX(COD_SALES!$B$5:$Z$500,MATCH(resource!$CC745,COD_SALES!$A$5:$A$500,0),MATCH(resource!DZ$2,COD_SALES!$B$4:$Z$4,0)),"")</f>
        <v/>
      </c>
      <c r="EA745" s="3" t="str">
        <f>IFERROR(INDEX(COD_SALES!$B$5:$Z$500,MATCH(resource!$CC745,COD_SALES!$A$5:$A$500,0),MATCH(resource!EA$2,COD_SALES!$B$4:$Z$4,0)),"")</f>
        <v/>
      </c>
      <c r="EB745" s="3">
        <f t="shared" si="138"/>
        <v>0</v>
      </c>
      <c r="EW745" s="3">
        <f>IFERROR(VLOOKUP(CC745,data_pull!$AO$25:$AR$546,2,0),0)</f>
        <v>0</v>
      </c>
      <c r="EX745" s="1">
        <f>IFERROR(VLOOKUP(CC745,data_pull!$AO$25:$AR$546,4,0),0)</f>
        <v>0</v>
      </c>
    </row>
    <row r="746" spans="13:154" x14ac:dyDescent="0.25"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4">
        <f>sales_data!B745</f>
        <v>0</v>
      </c>
      <c r="AR746" s="4">
        <f>sales_data!C745</f>
        <v>0</v>
      </c>
      <c r="AS746" s="5" t="str">
        <f t="shared" si="137"/>
        <v/>
      </c>
      <c r="AT746" s="4">
        <f>sales_data!I745</f>
        <v>0</v>
      </c>
      <c r="AU746" s="4">
        <f>sales_data!W745</f>
        <v>0</v>
      </c>
      <c r="AV746" s="1">
        <f>sales_data!N745</f>
        <v>0</v>
      </c>
      <c r="AW746" s="1">
        <f>sales_data!P745</f>
        <v>0</v>
      </c>
      <c r="AX746" s="3">
        <f ca="1">IFERROR(INDEX(INDIRECT("day_wise_sales_data!$B$2:$BZ$599"),MATCH(resource!$CC746,day_wise_sales_data!$A$2:$A$500,0),MATCH(resource!AX$2,INDIRECT("day_wise_sales_data!$B$1:$BZ$1"),0)),0)</f>
        <v>0</v>
      </c>
      <c r="AY746" s="3">
        <f ca="1">IFERROR(INDEX(INDIRECT("day_wise_sales_data!$B$2:$BZ$599"),MATCH(resource!$CC746,day_wise_sales_data!$A$2:$A$500,0),MATCH(resource!AY$2,INDIRECT("day_wise_sales_data!$B$1:$BZ$1"),0)),0)</f>
        <v>0</v>
      </c>
      <c r="AZ746" s="3">
        <f ca="1">IFERROR(INDEX(INDIRECT("day_wise_sales_data!$B$2:$BZ$599"),MATCH(resource!$CC746,day_wise_sales_data!$A$2:$A$500,0),MATCH(resource!AZ$2,INDIRECT("day_wise_sales_data!$B$1:$BZ$1"),0)),0)</f>
        <v>0</v>
      </c>
      <c r="BA746" s="3">
        <f ca="1">IFERROR(INDEX(INDIRECT("day_wise_sales_data!$B$2:$BZ$599"),MATCH(resource!$CC746,day_wise_sales_data!$A$2:$A$500,0),MATCH(resource!BA$2,INDIRECT("day_wise_sales_data!$B$1:$BZ$1"),0)),0)</f>
        <v>0</v>
      </c>
      <c r="BB746" s="3">
        <f ca="1">IFERROR(INDEX(INDIRECT("day_wise_sales_data!$B$2:$BZ$599"),MATCH(resource!$CC746,day_wise_sales_data!$A$2:$A$500,0),MATCH(resource!BB$2,INDIRECT("day_wise_sales_data!$B$1:$BZ$1"),0)),0)</f>
        <v>0</v>
      </c>
      <c r="BC746" s="3">
        <f ca="1">IFERROR(INDEX(INDIRECT("day_wise_sales_data!$B$2:$BZ$599"),MATCH(resource!$CC746,day_wise_sales_data!$A$2:$A$500,0),MATCH(resource!BC$2,INDIRECT("day_wise_sales_data!$B$1:$BZ$1"),0)),0)</f>
        <v>0</v>
      </c>
      <c r="BD746" s="3">
        <f ca="1">IFERROR(INDEX(INDIRECT("day_wise_sales_data!$B$2:$BZ$599"),MATCH(resource!$CC746,day_wise_sales_data!$A$2:$A$500,0),MATCH(resource!BD$2,INDIRECT("day_wise_sales_data!$B$1:$BZ$1"),0)),0)</f>
        <v>0</v>
      </c>
      <c r="BE746" s="3">
        <f ca="1">IFERROR(INDEX(INDIRECT("day_wise_sales_data!$B$2:$BZ$599"),MATCH(resource!$CC746,day_wise_sales_data!$A$2:$A$500,0),MATCH(resource!BE$2,INDIRECT("day_wise_sales_data!$B$1:$BZ$1"),0)),0)</f>
        <v>0</v>
      </c>
      <c r="BF746" s="3">
        <f ca="1">IFERROR(INDEX(INDIRECT("day_wise_sales_data!$B$2:$BZ$599"),MATCH(resource!$CC746,day_wise_sales_data!$A$2:$A$500,0),MATCH(resource!BF$2,INDIRECT("day_wise_sales_data!$B$1:$BZ$1"),0)),0)</f>
        <v>0</v>
      </c>
      <c r="BG746" s="3">
        <f ca="1">IFERROR(INDEX(INDIRECT("day_wise_sales_data!$B$2:$BZ$599"),MATCH(resource!$CC746,day_wise_sales_data!$A$2:$A$500,0),MATCH(resource!BG$2,INDIRECT("day_wise_sales_data!$B$1:$BZ$1"),0)),0)</f>
        <v>0</v>
      </c>
      <c r="BH746" s="3">
        <f ca="1">IFERROR(INDEX(INDIRECT("day_wise_sales_data!$B$2:$BZ$599"),MATCH(resource!$CC746,day_wise_sales_data!$A$2:$A$500,0),MATCH(resource!BH$2,INDIRECT("day_wise_sales_data!$B$1:$BZ$1"),0)),0)</f>
        <v>0</v>
      </c>
      <c r="BI746" s="3">
        <f ca="1">IFERROR(INDEX(INDIRECT("day_wise_sales_data!$B$2:$BZ$599"),MATCH(resource!$CC746,day_wise_sales_data!$A$2:$A$500,0),MATCH(resource!BI$2,INDIRECT("day_wise_sales_data!$B$1:$BZ$1"),0)),0)</f>
        <v>0</v>
      </c>
      <c r="BJ746" s="3">
        <f ca="1">IFERROR(INDEX(INDIRECT("day_wise_sales_data!$B$2:$BZ$599"),MATCH(resource!$CC746,day_wise_sales_data!$A$2:$A$500,0),MATCH(resource!BJ$2,INDIRECT("day_wise_sales_data!$B$1:$BZ$1"),0)),0)</f>
        <v>0</v>
      </c>
      <c r="BK746" s="3">
        <f ca="1">IFERROR(INDEX(INDIRECT("day_wise_sales_data!$B$2:$BZ$599"),MATCH(resource!$CC746,day_wise_sales_data!$A$2:$A$500,0),MATCH(resource!BK$2,INDIRECT("day_wise_sales_data!$B$1:$BZ$1"),0)),0)</f>
        <v>0</v>
      </c>
      <c r="BL746" s="3">
        <f ca="1">IFERROR(INDEX(INDIRECT("day_wise_sales_data!$B$2:$BZ$599"),MATCH(resource!$CC746,day_wise_sales_data!$A$2:$A$500,0),MATCH(resource!BL$2,INDIRECT("day_wise_sales_data!$B$1:$BZ$1"),0)),0)</f>
        <v>0</v>
      </c>
      <c r="BM746" s="3">
        <f ca="1">IFERROR(INDEX(INDIRECT("day_wise_sales_data!$B$2:$BZ$599"),MATCH(resource!$CC746,day_wise_sales_data!$A$2:$A$500,0),MATCH(resource!BM$2,INDIRECT("day_wise_sales_data!$B$1:$BZ$1"),0)),0)</f>
        <v>0</v>
      </c>
      <c r="BN746" s="3">
        <f ca="1">IFERROR(INDEX(INDIRECT("day_wise_sales_data!$B$2:$BZ$599"),MATCH(resource!$CC746,day_wise_sales_data!$A$2:$A$500,0),MATCH(resource!BN$2,INDIRECT("day_wise_sales_data!$B$1:$BZ$1"),0)),0)</f>
        <v>0</v>
      </c>
      <c r="BO746" s="3">
        <f ca="1">IFERROR(INDEX(INDIRECT("day_wise_sales_data!$B$2:$BZ$599"),MATCH(resource!$CC746,day_wise_sales_data!$A$2:$A$500,0),MATCH(resource!BO$2,INDIRECT("day_wise_sales_data!$B$1:$BZ$1"),0)),0)</f>
        <v>0</v>
      </c>
      <c r="BP746" s="3">
        <f ca="1">IFERROR(INDEX(INDIRECT("day_wise_sales_data!$B$2:$BZ$599"),MATCH(resource!$CC746,day_wise_sales_data!$A$2:$A$500,0),MATCH(resource!BP$2,INDIRECT("day_wise_sales_data!$B$1:$BZ$1"),0)),0)</f>
        <v>0</v>
      </c>
      <c r="BQ746" s="3">
        <f ca="1">IFERROR(INDEX(INDIRECT("day_wise_sales_data!$B$2:$BZ$599"),MATCH(resource!$CC746,day_wise_sales_data!$A$2:$A$500,0),MATCH(resource!BQ$2,INDIRECT("day_wise_sales_data!$B$1:$BZ$1"),0)),0)</f>
        <v>0</v>
      </c>
      <c r="BR746" s="3">
        <f ca="1">IFERROR(INDEX(INDIRECT("day_wise_sales_data!$B$2:$BZ$599"),MATCH(resource!$CC746,day_wise_sales_data!$A$2:$A$500,0),MATCH(resource!BR$2,INDIRECT("day_wise_sales_data!$B$1:$BZ$1"),0)),0)</f>
        <v>0</v>
      </c>
      <c r="BS746" s="3">
        <f ca="1">IFERROR(INDEX(INDIRECT("day_wise_sales_data!$B$2:$BZ$599"),MATCH(resource!$CC746,day_wise_sales_data!$A$2:$A$500,0),MATCH(resource!BS$2,INDIRECT("day_wise_sales_data!$B$1:$BZ$1"),0)),0)</f>
        <v>0</v>
      </c>
      <c r="BT746" s="3">
        <f ca="1">IFERROR(INDEX(INDIRECT("day_wise_sales_data!$B$2:$BZ$599"),MATCH(resource!$CC746,day_wise_sales_data!$A$2:$A$500,0),MATCH(resource!BT$2,INDIRECT("day_wise_sales_data!$B$1:$BZ$1"),0)),0)</f>
        <v>0</v>
      </c>
      <c r="BU746" s="3">
        <f ca="1">IFERROR(INDEX(INDIRECT("day_wise_sales_data!$B$2:$BZ$599"),MATCH(resource!$CC746,day_wise_sales_data!$A$2:$A$500,0),MATCH(resource!BU$2,INDIRECT("day_wise_sales_data!$B$1:$BZ$1"),0)),0)</f>
        <v>0</v>
      </c>
      <c r="BV746" s="3">
        <f ca="1">IFERROR(INDEX(INDIRECT("day_wise_sales_data!$B$2:$BZ$599"),MATCH(resource!$CC746,day_wise_sales_data!$A$2:$A$500,0),MATCH(resource!BV$2,INDIRECT("day_wise_sales_data!$B$1:$BZ$1"),0)),0)</f>
        <v>0</v>
      </c>
      <c r="BW746" s="3">
        <f ca="1">IFERROR(INDEX(INDIRECT("day_wise_sales_data!$B$2:$BZ$599"),MATCH(resource!$CC746,day_wise_sales_data!$A$2:$A$500,0),MATCH(resource!BW$2,INDIRECT("day_wise_sales_data!$B$1:$BZ$1"),0)),0)</f>
        <v>0</v>
      </c>
      <c r="BX746" s="3">
        <f ca="1">IFERROR(INDEX(INDIRECT("day_wise_sales_data!$B$2:$BZ$599"),MATCH(resource!$CC746,day_wise_sales_data!$A$2:$A$500,0),MATCH(resource!BX$2,INDIRECT("day_wise_sales_data!$B$1:$BZ$1"),0)),0)</f>
        <v>0</v>
      </c>
      <c r="BY746" s="3">
        <f ca="1">IFERROR(INDEX(INDIRECT("day_wise_sales_data!$B$2:$BZ$599"),MATCH(resource!$CC746,day_wise_sales_data!$A$2:$A$500,0),MATCH(resource!BY$2,INDIRECT("day_wise_sales_data!$B$1:$BZ$1"),0)),0)</f>
        <v>0</v>
      </c>
      <c r="BZ746" s="3">
        <f ca="1">IFERROR(INDEX(INDIRECT("day_wise_sales_data!$B$2:$BZ$599"),MATCH(resource!$CC746,day_wise_sales_data!$A$2:$A$500,0),MATCH(resource!BZ$2,INDIRECT("day_wise_sales_data!$B$1:$BZ$1"),0)),0)</f>
        <v>0</v>
      </c>
      <c r="CA746" s="3">
        <f ca="1">IFERROR(INDEX(INDIRECT("day_wise_sales_data!$B$2:$BZ$599"),MATCH(resource!$CC746,day_wise_sales_data!$A$2:$A$500,0),MATCH(resource!CA$2,INDIRECT("day_wise_sales_data!$B$1:$BZ$1"),0)),0)</f>
        <v>0</v>
      </c>
      <c r="CC746" s="4">
        <f>sales_data!H745</f>
        <v>0</v>
      </c>
      <c r="CD746" s="1">
        <v>744</v>
      </c>
      <c r="CE746" s="1" t="str">
        <f>IF(AQ746=report!$AQ$3,resource!CD746,"")</f>
        <v/>
      </c>
      <c r="CF746" s="5" t="str">
        <f>IFERROR(SMALL($CE$3:$CE$1001,ROWS($CE$3:CE746)),"")</f>
        <v/>
      </c>
      <c r="CH746">
        <f>IFERROR(VLOOKUP($CC746,data_pull!$E$22:$G$700,2,0),0)</f>
        <v>0</v>
      </c>
      <c r="DK746" s="3" t="str">
        <f>IFERROR(INDEX(COD_SALES!$B$5:$Z$500,MATCH(resource!$CC746,COD_SALES!$A$5:$A$500,0),MATCH(resource!DK$2,COD_SALES!$B$4:$Z$4,0)),"")</f>
        <v/>
      </c>
      <c r="DL746" s="3" t="str">
        <f>IFERROR(INDEX(COD_SALES!$B$5:$Z$500,MATCH(resource!$CC746,COD_SALES!$A$5:$A$500,0),MATCH(resource!DL$2,COD_SALES!$B$4:$Z$4,0)),"")</f>
        <v/>
      </c>
      <c r="DM746" s="3" t="str">
        <f>IFERROR(INDEX(COD_SALES!$B$5:$Z$500,MATCH(resource!$CC746,COD_SALES!$A$5:$A$500,0),MATCH(resource!DM$2,COD_SALES!$B$4:$Z$4,0)),"")</f>
        <v/>
      </c>
      <c r="DN746" s="3" t="str">
        <f>IFERROR(INDEX(COD_SALES!$B$5:$Z$500,MATCH(resource!$CC746,COD_SALES!$A$5:$A$500,0),MATCH(resource!DN$2,COD_SALES!$B$4:$Z$4,0)),"")</f>
        <v/>
      </c>
      <c r="DO746" s="3" t="str">
        <f>IFERROR(INDEX(COD_SALES!$B$5:$Z$500,MATCH(resource!$CC746,COD_SALES!$A$5:$A$500,0),MATCH(resource!DO$2,COD_SALES!$B$4:$Z$4,0)),"")</f>
        <v/>
      </c>
      <c r="DP746" s="3" t="str">
        <f>IFERROR(INDEX(COD_SALES!$B$5:$Z$500,MATCH(resource!$CC746,COD_SALES!$A$5:$A$500,0),MATCH(resource!DP$2,COD_SALES!$B$4:$Z$4,0)),"")</f>
        <v/>
      </c>
      <c r="DQ746" s="3" t="str">
        <f>IFERROR(INDEX(COD_SALES!$B$5:$Z$500,MATCH(resource!$CC746,COD_SALES!$A$5:$A$500,0),MATCH(resource!DQ$2,COD_SALES!$B$4:$Z$4,0)),"")</f>
        <v/>
      </c>
      <c r="DR746" s="3" t="str">
        <f>IFERROR(INDEX(COD_SALES!$B$5:$Z$500,MATCH(resource!$CC746,COD_SALES!$A$5:$A$500,0),MATCH(resource!DR$2,COD_SALES!$B$4:$Z$4,0)),"")</f>
        <v/>
      </c>
      <c r="DS746" s="3" t="str">
        <f>IFERROR(INDEX(COD_SALES!$B$5:$Z$500,MATCH(resource!$CC746,COD_SALES!$A$5:$A$500,0),MATCH(resource!DS$2,COD_SALES!$B$4:$Z$4,0)),"")</f>
        <v/>
      </c>
      <c r="DT746" s="3" t="str">
        <f>IFERROR(INDEX(COD_SALES!$B$5:$Z$500,MATCH(resource!$CC746,COD_SALES!$A$5:$A$500,0),MATCH(resource!DT$2,COD_SALES!$B$4:$Z$4,0)),"")</f>
        <v/>
      </c>
      <c r="DU746" s="3" t="str">
        <f>IFERROR(INDEX(COD_SALES!$B$5:$Z$500,MATCH(resource!$CC746,COD_SALES!$A$5:$A$500,0),MATCH(resource!DU$2,COD_SALES!$B$4:$Z$4,0)),"")</f>
        <v/>
      </c>
      <c r="DV746" s="3" t="str">
        <f>IFERROR(INDEX(COD_SALES!$B$5:$Z$500,MATCH(resource!$CC746,COD_SALES!$A$5:$A$500,0),MATCH(resource!DV$2,COD_SALES!$B$4:$Z$4,0)),"")</f>
        <v/>
      </c>
      <c r="DW746" s="3" t="str">
        <f>IFERROR(INDEX(COD_SALES!$B$5:$Z$500,MATCH(resource!$CC746,COD_SALES!$A$5:$A$500,0),MATCH(resource!DW$2,COD_SALES!$B$4:$Z$4,0)),"")</f>
        <v/>
      </c>
      <c r="DX746" s="3" t="str">
        <f>IFERROR(INDEX(COD_SALES!$B$5:$Z$500,MATCH(resource!$CC746,COD_SALES!$A$5:$A$500,0),MATCH(resource!DX$2,COD_SALES!$B$4:$Z$4,0)),"")</f>
        <v/>
      </c>
      <c r="DY746" s="3" t="str">
        <f>IFERROR(INDEX(COD_SALES!$B$5:$Z$500,MATCH(resource!$CC746,COD_SALES!$A$5:$A$500,0),MATCH(resource!DY$2,COD_SALES!$B$4:$Z$4,0)),"")</f>
        <v/>
      </c>
      <c r="DZ746" s="3" t="str">
        <f>IFERROR(INDEX(COD_SALES!$B$5:$Z$500,MATCH(resource!$CC746,COD_SALES!$A$5:$A$500,0),MATCH(resource!DZ$2,COD_SALES!$B$4:$Z$4,0)),"")</f>
        <v/>
      </c>
      <c r="EA746" s="3" t="str">
        <f>IFERROR(INDEX(COD_SALES!$B$5:$Z$500,MATCH(resource!$CC746,COD_SALES!$A$5:$A$500,0),MATCH(resource!EA$2,COD_SALES!$B$4:$Z$4,0)),"")</f>
        <v/>
      </c>
      <c r="EB746" s="3">
        <f t="shared" si="138"/>
        <v>0</v>
      </c>
      <c r="EW746" s="3">
        <f>IFERROR(VLOOKUP(CC746,data_pull!$AO$25:$AR$546,2,0),0)</f>
        <v>0</v>
      </c>
      <c r="EX746" s="1">
        <f>IFERROR(VLOOKUP(CC746,data_pull!$AO$25:$AR$546,4,0),0)</f>
        <v>0</v>
      </c>
    </row>
    <row r="747" spans="13:154" x14ac:dyDescent="0.25"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4">
        <f>sales_data!B746</f>
        <v>0</v>
      </c>
      <c r="AR747" s="4">
        <f>sales_data!C746</f>
        <v>0</v>
      </c>
      <c r="AS747" s="5" t="str">
        <f t="shared" si="137"/>
        <v/>
      </c>
      <c r="AT747" s="4">
        <f>sales_data!I746</f>
        <v>0</v>
      </c>
      <c r="AU747" s="4">
        <f>sales_data!W746</f>
        <v>0</v>
      </c>
      <c r="AV747" s="1">
        <f>sales_data!N746</f>
        <v>0</v>
      </c>
      <c r="AW747" s="1">
        <f>sales_data!P746</f>
        <v>0</v>
      </c>
      <c r="AX747" s="3">
        <f ca="1">IFERROR(INDEX(INDIRECT("day_wise_sales_data!$B$2:$BZ$599"),MATCH(resource!$CC747,day_wise_sales_data!$A$2:$A$500,0),MATCH(resource!AX$2,INDIRECT("day_wise_sales_data!$B$1:$BZ$1"),0)),0)</f>
        <v>0</v>
      </c>
      <c r="AY747" s="3">
        <f ca="1">IFERROR(INDEX(INDIRECT("day_wise_sales_data!$B$2:$BZ$599"),MATCH(resource!$CC747,day_wise_sales_data!$A$2:$A$500,0),MATCH(resource!AY$2,INDIRECT("day_wise_sales_data!$B$1:$BZ$1"),0)),0)</f>
        <v>0</v>
      </c>
      <c r="AZ747" s="3">
        <f ca="1">IFERROR(INDEX(INDIRECT("day_wise_sales_data!$B$2:$BZ$599"),MATCH(resource!$CC747,day_wise_sales_data!$A$2:$A$500,0),MATCH(resource!AZ$2,INDIRECT("day_wise_sales_data!$B$1:$BZ$1"),0)),0)</f>
        <v>0</v>
      </c>
      <c r="BA747" s="3">
        <f ca="1">IFERROR(INDEX(INDIRECT("day_wise_sales_data!$B$2:$BZ$599"),MATCH(resource!$CC747,day_wise_sales_data!$A$2:$A$500,0),MATCH(resource!BA$2,INDIRECT("day_wise_sales_data!$B$1:$BZ$1"),0)),0)</f>
        <v>0</v>
      </c>
      <c r="BB747" s="3">
        <f ca="1">IFERROR(INDEX(INDIRECT("day_wise_sales_data!$B$2:$BZ$599"),MATCH(resource!$CC747,day_wise_sales_data!$A$2:$A$500,0),MATCH(resource!BB$2,INDIRECT("day_wise_sales_data!$B$1:$BZ$1"),0)),0)</f>
        <v>0</v>
      </c>
      <c r="BC747" s="3">
        <f ca="1">IFERROR(INDEX(INDIRECT("day_wise_sales_data!$B$2:$BZ$599"),MATCH(resource!$CC747,day_wise_sales_data!$A$2:$A$500,0),MATCH(resource!BC$2,INDIRECT("day_wise_sales_data!$B$1:$BZ$1"),0)),0)</f>
        <v>0</v>
      </c>
      <c r="BD747" s="3">
        <f ca="1">IFERROR(INDEX(INDIRECT("day_wise_sales_data!$B$2:$BZ$599"),MATCH(resource!$CC747,day_wise_sales_data!$A$2:$A$500,0),MATCH(resource!BD$2,INDIRECT("day_wise_sales_data!$B$1:$BZ$1"),0)),0)</f>
        <v>0</v>
      </c>
      <c r="BE747" s="3">
        <f ca="1">IFERROR(INDEX(INDIRECT("day_wise_sales_data!$B$2:$BZ$599"),MATCH(resource!$CC747,day_wise_sales_data!$A$2:$A$500,0),MATCH(resource!BE$2,INDIRECT("day_wise_sales_data!$B$1:$BZ$1"),0)),0)</f>
        <v>0</v>
      </c>
      <c r="BF747" s="3">
        <f ca="1">IFERROR(INDEX(INDIRECT("day_wise_sales_data!$B$2:$BZ$599"),MATCH(resource!$CC747,day_wise_sales_data!$A$2:$A$500,0),MATCH(resource!BF$2,INDIRECT("day_wise_sales_data!$B$1:$BZ$1"),0)),0)</f>
        <v>0</v>
      </c>
      <c r="BG747" s="3">
        <f ca="1">IFERROR(INDEX(INDIRECT("day_wise_sales_data!$B$2:$BZ$599"),MATCH(resource!$CC747,day_wise_sales_data!$A$2:$A$500,0),MATCH(resource!BG$2,INDIRECT("day_wise_sales_data!$B$1:$BZ$1"),0)),0)</f>
        <v>0</v>
      </c>
      <c r="BH747" s="3">
        <f ca="1">IFERROR(INDEX(INDIRECT("day_wise_sales_data!$B$2:$BZ$599"),MATCH(resource!$CC747,day_wise_sales_data!$A$2:$A$500,0),MATCH(resource!BH$2,INDIRECT("day_wise_sales_data!$B$1:$BZ$1"),0)),0)</f>
        <v>0</v>
      </c>
      <c r="BI747" s="3">
        <f ca="1">IFERROR(INDEX(INDIRECT("day_wise_sales_data!$B$2:$BZ$599"),MATCH(resource!$CC747,day_wise_sales_data!$A$2:$A$500,0),MATCH(resource!BI$2,INDIRECT("day_wise_sales_data!$B$1:$BZ$1"),0)),0)</f>
        <v>0</v>
      </c>
      <c r="BJ747" s="3">
        <f ca="1">IFERROR(INDEX(INDIRECT("day_wise_sales_data!$B$2:$BZ$599"),MATCH(resource!$CC747,day_wise_sales_data!$A$2:$A$500,0),MATCH(resource!BJ$2,INDIRECT("day_wise_sales_data!$B$1:$BZ$1"),0)),0)</f>
        <v>0</v>
      </c>
      <c r="BK747" s="3">
        <f ca="1">IFERROR(INDEX(INDIRECT("day_wise_sales_data!$B$2:$BZ$599"),MATCH(resource!$CC747,day_wise_sales_data!$A$2:$A$500,0),MATCH(resource!BK$2,INDIRECT("day_wise_sales_data!$B$1:$BZ$1"),0)),0)</f>
        <v>0</v>
      </c>
      <c r="BL747" s="3">
        <f ca="1">IFERROR(INDEX(INDIRECT("day_wise_sales_data!$B$2:$BZ$599"),MATCH(resource!$CC747,day_wise_sales_data!$A$2:$A$500,0),MATCH(resource!BL$2,INDIRECT("day_wise_sales_data!$B$1:$BZ$1"),0)),0)</f>
        <v>0</v>
      </c>
      <c r="BM747" s="3">
        <f ca="1">IFERROR(INDEX(INDIRECT("day_wise_sales_data!$B$2:$BZ$599"),MATCH(resource!$CC747,day_wise_sales_data!$A$2:$A$500,0),MATCH(resource!BM$2,INDIRECT("day_wise_sales_data!$B$1:$BZ$1"),0)),0)</f>
        <v>0</v>
      </c>
      <c r="BN747" s="3">
        <f ca="1">IFERROR(INDEX(INDIRECT("day_wise_sales_data!$B$2:$BZ$599"),MATCH(resource!$CC747,day_wise_sales_data!$A$2:$A$500,0),MATCH(resource!BN$2,INDIRECT("day_wise_sales_data!$B$1:$BZ$1"),0)),0)</f>
        <v>0</v>
      </c>
      <c r="BO747" s="3">
        <f ca="1">IFERROR(INDEX(INDIRECT("day_wise_sales_data!$B$2:$BZ$599"),MATCH(resource!$CC747,day_wise_sales_data!$A$2:$A$500,0),MATCH(resource!BO$2,INDIRECT("day_wise_sales_data!$B$1:$BZ$1"),0)),0)</f>
        <v>0</v>
      </c>
      <c r="BP747" s="3">
        <f ca="1">IFERROR(INDEX(INDIRECT("day_wise_sales_data!$B$2:$BZ$599"),MATCH(resource!$CC747,day_wise_sales_data!$A$2:$A$500,0),MATCH(resource!BP$2,INDIRECT("day_wise_sales_data!$B$1:$BZ$1"),0)),0)</f>
        <v>0</v>
      </c>
      <c r="BQ747" s="3">
        <f ca="1">IFERROR(INDEX(INDIRECT("day_wise_sales_data!$B$2:$BZ$599"),MATCH(resource!$CC747,day_wise_sales_data!$A$2:$A$500,0),MATCH(resource!BQ$2,INDIRECT("day_wise_sales_data!$B$1:$BZ$1"),0)),0)</f>
        <v>0</v>
      </c>
      <c r="BR747" s="3">
        <f ca="1">IFERROR(INDEX(INDIRECT("day_wise_sales_data!$B$2:$BZ$599"),MATCH(resource!$CC747,day_wise_sales_data!$A$2:$A$500,0),MATCH(resource!BR$2,INDIRECT("day_wise_sales_data!$B$1:$BZ$1"),0)),0)</f>
        <v>0</v>
      </c>
      <c r="BS747" s="3">
        <f ca="1">IFERROR(INDEX(INDIRECT("day_wise_sales_data!$B$2:$BZ$599"),MATCH(resource!$CC747,day_wise_sales_data!$A$2:$A$500,0),MATCH(resource!BS$2,INDIRECT("day_wise_sales_data!$B$1:$BZ$1"),0)),0)</f>
        <v>0</v>
      </c>
      <c r="BT747" s="3">
        <f ca="1">IFERROR(INDEX(INDIRECT("day_wise_sales_data!$B$2:$BZ$599"),MATCH(resource!$CC747,day_wise_sales_data!$A$2:$A$500,0),MATCH(resource!BT$2,INDIRECT("day_wise_sales_data!$B$1:$BZ$1"),0)),0)</f>
        <v>0</v>
      </c>
      <c r="BU747" s="3">
        <f ca="1">IFERROR(INDEX(INDIRECT("day_wise_sales_data!$B$2:$BZ$599"),MATCH(resource!$CC747,day_wise_sales_data!$A$2:$A$500,0),MATCH(resource!BU$2,INDIRECT("day_wise_sales_data!$B$1:$BZ$1"),0)),0)</f>
        <v>0</v>
      </c>
      <c r="BV747" s="3">
        <f ca="1">IFERROR(INDEX(INDIRECT("day_wise_sales_data!$B$2:$BZ$599"),MATCH(resource!$CC747,day_wise_sales_data!$A$2:$A$500,0),MATCH(resource!BV$2,INDIRECT("day_wise_sales_data!$B$1:$BZ$1"),0)),0)</f>
        <v>0</v>
      </c>
      <c r="BW747" s="3">
        <f ca="1">IFERROR(INDEX(INDIRECT("day_wise_sales_data!$B$2:$BZ$599"),MATCH(resource!$CC747,day_wise_sales_data!$A$2:$A$500,0),MATCH(resource!BW$2,INDIRECT("day_wise_sales_data!$B$1:$BZ$1"),0)),0)</f>
        <v>0</v>
      </c>
      <c r="BX747" s="3">
        <f ca="1">IFERROR(INDEX(INDIRECT("day_wise_sales_data!$B$2:$BZ$599"),MATCH(resource!$CC747,day_wise_sales_data!$A$2:$A$500,0),MATCH(resource!BX$2,INDIRECT("day_wise_sales_data!$B$1:$BZ$1"),0)),0)</f>
        <v>0</v>
      </c>
      <c r="BY747" s="3">
        <f ca="1">IFERROR(INDEX(INDIRECT("day_wise_sales_data!$B$2:$BZ$599"),MATCH(resource!$CC747,day_wise_sales_data!$A$2:$A$500,0),MATCH(resource!BY$2,INDIRECT("day_wise_sales_data!$B$1:$BZ$1"),0)),0)</f>
        <v>0</v>
      </c>
      <c r="BZ747" s="3">
        <f ca="1">IFERROR(INDEX(INDIRECT("day_wise_sales_data!$B$2:$BZ$599"),MATCH(resource!$CC747,day_wise_sales_data!$A$2:$A$500,0),MATCH(resource!BZ$2,INDIRECT("day_wise_sales_data!$B$1:$BZ$1"),0)),0)</f>
        <v>0</v>
      </c>
      <c r="CA747" s="3">
        <f ca="1">IFERROR(INDEX(INDIRECT("day_wise_sales_data!$B$2:$BZ$599"),MATCH(resource!$CC747,day_wise_sales_data!$A$2:$A$500,0),MATCH(resource!CA$2,INDIRECT("day_wise_sales_data!$B$1:$BZ$1"),0)),0)</f>
        <v>0</v>
      </c>
      <c r="CC747" s="4">
        <f>sales_data!H746</f>
        <v>0</v>
      </c>
      <c r="CD747" s="1">
        <v>745</v>
      </c>
      <c r="CE747" s="1" t="str">
        <f>IF(AQ747=report!$AQ$3,resource!CD747,"")</f>
        <v/>
      </c>
      <c r="CF747" s="5" t="str">
        <f>IFERROR(SMALL($CE$3:$CE$1001,ROWS($CE$3:CE747)),"")</f>
        <v/>
      </c>
      <c r="CH747">
        <f>IFERROR(VLOOKUP($CC747,data_pull!$E$22:$G$700,2,0),0)</f>
        <v>0</v>
      </c>
      <c r="DK747" s="3" t="str">
        <f>IFERROR(INDEX(COD_SALES!$B$5:$Z$500,MATCH(resource!$CC747,COD_SALES!$A$5:$A$500,0),MATCH(resource!DK$2,COD_SALES!$B$4:$Z$4,0)),"")</f>
        <v/>
      </c>
      <c r="DL747" s="3" t="str">
        <f>IFERROR(INDEX(COD_SALES!$B$5:$Z$500,MATCH(resource!$CC747,COD_SALES!$A$5:$A$500,0),MATCH(resource!DL$2,COD_SALES!$B$4:$Z$4,0)),"")</f>
        <v/>
      </c>
      <c r="DM747" s="3" t="str">
        <f>IFERROR(INDEX(COD_SALES!$B$5:$Z$500,MATCH(resource!$CC747,COD_SALES!$A$5:$A$500,0),MATCH(resource!DM$2,COD_SALES!$B$4:$Z$4,0)),"")</f>
        <v/>
      </c>
      <c r="DN747" s="3" t="str">
        <f>IFERROR(INDEX(COD_SALES!$B$5:$Z$500,MATCH(resource!$CC747,COD_SALES!$A$5:$A$500,0),MATCH(resource!DN$2,COD_SALES!$B$4:$Z$4,0)),"")</f>
        <v/>
      </c>
      <c r="DO747" s="3" t="str">
        <f>IFERROR(INDEX(COD_SALES!$B$5:$Z$500,MATCH(resource!$CC747,COD_SALES!$A$5:$A$500,0),MATCH(resource!DO$2,COD_SALES!$B$4:$Z$4,0)),"")</f>
        <v/>
      </c>
      <c r="DP747" s="3" t="str">
        <f>IFERROR(INDEX(COD_SALES!$B$5:$Z$500,MATCH(resource!$CC747,COD_SALES!$A$5:$A$500,0),MATCH(resource!DP$2,COD_SALES!$B$4:$Z$4,0)),"")</f>
        <v/>
      </c>
      <c r="DQ747" s="3" t="str">
        <f>IFERROR(INDEX(COD_SALES!$B$5:$Z$500,MATCH(resource!$CC747,COD_SALES!$A$5:$A$500,0),MATCH(resource!DQ$2,COD_SALES!$B$4:$Z$4,0)),"")</f>
        <v/>
      </c>
      <c r="DR747" s="3" t="str">
        <f>IFERROR(INDEX(COD_SALES!$B$5:$Z$500,MATCH(resource!$CC747,COD_SALES!$A$5:$A$500,0),MATCH(resource!DR$2,COD_SALES!$B$4:$Z$4,0)),"")</f>
        <v/>
      </c>
      <c r="DS747" s="3" t="str">
        <f>IFERROR(INDEX(COD_SALES!$B$5:$Z$500,MATCH(resource!$CC747,COD_SALES!$A$5:$A$500,0),MATCH(resource!DS$2,COD_SALES!$B$4:$Z$4,0)),"")</f>
        <v/>
      </c>
      <c r="DT747" s="3" t="str">
        <f>IFERROR(INDEX(COD_SALES!$B$5:$Z$500,MATCH(resource!$CC747,COD_SALES!$A$5:$A$500,0),MATCH(resource!DT$2,COD_SALES!$B$4:$Z$4,0)),"")</f>
        <v/>
      </c>
      <c r="DU747" s="3" t="str">
        <f>IFERROR(INDEX(COD_SALES!$B$5:$Z$500,MATCH(resource!$CC747,COD_SALES!$A$5:$A$500,0),MATCH(resource!DU$2,COD_SALES!$B$4:$Z$4,0)),"")</f>
        <v/>
      </c>
      <c r="DV747" s="3" t="str">
        <f>IFERROR(INDEX(COD_SALES!$B$5:$Z$500,MATCH(resource!$CC747,COD_SALES!$A$5:$A$500,0),MATCH(resource!DV$2,COD_SALES!$B$4:$Z$4,0)),"")</f>
        <v/>
      </c>
      <c r="DW747" s="3" t="str">
        <f>IFERROR(INDEX(COD_SALES!$B$5:$Z$500,MATCH(resource!$CC747,COD_SALES!$A$5:$A$500,0),MATCH(resource!DW$2,COD_SALES!$B$4:$Z$4,0)),"")</f>
        <v/>
      </c>
      <c r="DX747" s="3" t="str">
        <f>IFERROR(INDEX(COD_SALES!$B$5:$Z$500,MATCH(resource!$CC747,COD_SALES!$A$5:$A$500,0),MATCH(resource!DX$2,COD_SALES!$B$4:$Z$4,0)),"")</f>
        <v/>
      </c>
      <c r="DY747" s="3" t="str">
        <f>IFERROR(INDEX(COD_SALES!$B$5:$Z$500,MATCH(resource!$CC747,COD_SALES!$A$5:$A$500,0),MATCH(resource!DY$2,COD_SALES!$B$4:$Z$4,0)),"")</f>
        <v/>
      </c>
      <c r="DZ747" s="3" t="str">
        <f>IFERROR(INDEX(COD_SALES!$B$5:$Z$500,MATCH(resource!$CC747,COD_SALES!$A$5:$A$500,0),MATCH(resource!DZ$2,COD_SALES!$B$4:$Z$4,0)),"")</f>
        <v/>
      </c>
      <c r="EA747" s="3" t="str">
        <f>IFERROR(INDEX(COD_SALES!$B$5:$Z$500,MATCH(resource!$CC747,COD_SALES!$A$5:$A$500,0),MATCH(resource!EA$2,COD_SALES!$B$4:$Z$4,0)),"")</f>
        <v/>
      </c>
      <c r="EB747" s="3">
        <f t="shared" si="138"/>
        <v>0</v>
      </c>
      <c r="EW747" s="3">
        <f>IFERROR(VLOOKUP(CC747,data_pull!$AO$25:$AR$546,2,0),0)</f>
        <v>0</v>
      </c>
      <c r="EX747" s="1">
        <f>IFERROR(VLOOKUP(CC747,data_pull!$AO$25:$AR$546,4,0),0)</f>
        <v>0</v>
      </c>
    </row>
    <row r="748" spans="13:154" x14ac:dyDescent="0.25"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4">
        <f>sales_data!B747</f>
        <v>0</v>
      </c>
      <c r="AR748" s="4">
        <f>sales_data!C747</f>
        <v>0</v>
      </c>
      <c r="AS748" s="5" t="str">
        <f t="shared" si="137"/>
        <v/>
      </c>
      <c r="AT748" s="4">
        <f>sales_data!I747</f>
        <v>0</v>
      </c>
      <c r="AU748" s="4">
        <f>sales_data!W747</f>
        <v>0</v>
      </c>
      <c r="AV748" s="1">
        <f>sales_data!N747</f>
        <v>0</v>
      </c>
      <c r="AW748" s="1">
        <f>sales_data!P747</f>
        <v>0</v>
      </c>
      <c r="AX748" s="3">
        <f ca="1">IFERROR(INDEX(INDIRECT("day_wise_sales_data!$B$2:$BZ$599"),MATCH(resource!$CC748,day_wise_sales_data!$A$2:$A$500,0),MATCH(resource!AX$2,INDIRECT("day_wise_sales_data!$B$1:$BZ$1"),0)),0)</f>
        <v>0</v>
      </c>
      <c r="AY748" s="3">
        <f ca="1">IFERROR(INDEX(INDIRECT("day_wise_sales_data!$B$2:$BZ$599"),MATCH(resource!$CC748,day_wise_sales_data!$A$2:$A$500,0),MATCH(resource!AY$2,INDIRECT("day_wise_sales_data!$B$1:$BZ$1"),0)),0)</f>
        <v>0</v>
      </c>
      <c r="AZ748" s="3">
        <f ca="1">IFERROR(INDEX(INDIRECT("day_wise_sales_data!$B$2:$BZ$599"),MATCH(resource!$CC748,day_wise_sales_data!$A$2:$A$500,0),MATCH(resource!AZ$2,INDIRECT("day_wise_sales_data!$B$1:$BZ$1"),0)),0)</f>
        <v>0</v>
      </c>
      <c r="BA748" s="3">
        <f ca="1">IFERROR(INDEX(INDIRECT("day_wise_sales_data!$B$2:$BZ$599"),MATCH(resource!$CC748,day_wise_sales_data!$A$2:$A$500,0),MATCH(resource!BA$2,INDIRECT("day_wise_sales_data!$B$1:$BZ$1"),0)),0)</f>
        <v>0</v>
      </c>
      <c r="BB748" s="3">
        <f ca="1">IFERROR(INDEX(INDIRECT("day_wise_sales_data!$B$2:$BZ$599"),MATCH(resource!$CC748,day_wise_sales_data!$A$2:$A$500,0),MATCH(resource!BB$2,INDIRECT("day_wise_sales_data!$B$1:$BZ$1"),0)),0)</f>
        <v>0</v>
      </c>
      <c r="BC748" s="3">
        <f ca="1">IFERROR(INDEX(INDIRECT("day_wise_sales_data!$B$2:$BZ$599"),MATCH(resource!$CC748,day_wise_sales_data!$A$2:$A$500,0),MATCH(resource!BC$2,INDIRECT("day_wise_sales_data!$B$1:$BZ$1"),0)),0)</f>
        <v>0</v>
      </c>
      <c r="BD748" s="3">
        <f ca="1">IFERROR(INDEX(INDIRECT("day_wise_sales_data!$B$2:$BZ$599"),MATCH(resource!$CC748,day_wise_sales_data!$A$2:$A$500,0),MATCH(resource!BD$2,INDIRECT("day_wise_sales_data!$B$1:$BZ$1"),0)),0)</f>
        <v>0</v>
      </c>
      <c r="BE748" s="3">
        <f ca="1">IFERROR(INDEX(INDIRECT("day_wise_sales_data!$B$2:$BZ$599"),MATCH(resource!$CC748,day_wise_sales_data!$A$2:$A$500,0),MATCH(resource!BE$2,INDIRECT("day_wise_sales_data!$B$1:$BZ$1"),0)),0)</f>
        <v>0</v>
      </c>
      <c r="BF748" s="3">
        <f ca="1">IFERROR(INDEX(INDIRECT("day_wise_sales_data!$B$2:$BZ$599"),MATCH(resource!$CC748,day_wise_sales_data!$A$2:$A$500,0),MATCH(resource!BF$2,INDIRECT("day_wise_sales_data!$B$1:$BZ$1"),0)),0)</f>
        <v>0</v>
      </c>
      <c r="BG748" s="3">
        <f ca="1">IFERROR(INDEX(INDIRECT("day_wise_sales_data!$B$2:$BZ$599"),MATCH(resource!$CC748,day_wise_sales_data!$A$2:$A$500,0),MATCH(resource!BG$2,INDIRECT("day_wise_sales_data!$B$1:$BZ$1"),0)),0)</f>
        <v>0</v>
      </c>
      <c r="BH748" s="3">
        <f ca="1">IFERROR(INDEX(INDIRECT("day_wise_sales_data!$B$2:$BZ$599"),MATCH(resource!$CC748,day_wise_sales_data!$A$2:$A$500,0),MATCH(resource!BH$2,INDIRECT("day_wise_sales_data!$B$1:$BZ$1"),0)),0)</f>
        <v>0</v>
      </c>
      <c r="BI748" s="3">
        <f ca="1">IFERROR(INDEX(INDIRECT("day_wise_sales_data!$B$2:$BZ$599"),MATCH(resource!$CC748,day_wise_sales_data!$A$2:$A$500,0),MATCH(resource!BI$2,INDIRECT("day_wise_sales_data!$B$1:$BZ$1"),0)),0)</f>
        <v>0</v>
      </c>
      <c r="BJ748" s="3">
        <f ca="1">IFERROR(INDEX(INDIRECT("day_wise_sales_data!$B$2:$BZ$599"),MATCH(resource!$CC748,day_wise_sales_data!$A$2:$A$500,0),MATCH(resource!BJ$2,INDIRECT("day_wise_sales_data!$B$1:$BZ$1"),0)),0)</f>
        <v>0</v>
      </c>
      <c r="BK748" s="3">
        <f ca="1">IFERROR(INDEX(INDIRECT("day_wise_sales_data!$B$2:$BZ$599"),MATCH(resource!$CC748,day_wise_sales_data!$A$2:$A$500,0),MATCH(resource!BK$2,INDIRECT("day_wise_sales_data!$B$1:$BZ$1"),0)),0)</f>
        <v>0</v>
      </c>
      <c r="BL748" s="3">
        <f ca="1">IFERROR(INDEX(INDIRECT("day_wise_sales_data!$B$2:$BZ$599"),MATCH(resource!$CC748,day_wise_sales_data!$A$2:$A$500,0),MATCH(resource!BL$2,INDIRECT("day_wise_sales_data!$B$1:$BZ$1"),0)),0)</f>
        <v>0</v>
      </c>
      <c r="BM748" s="3">
        <f ca="1">IFERROR(INDEX(INDIRECT("day_wise_sales_data!$B$2:$BZ$599"),MATCH(resource!$CC748,day_wise_sales_data!$A$2:$A$500,0),MATCH(resource!BM$2,INDIRECT("day_wise_sales_data!$B$1:$BZ$1"),0)),0)</f>
        <v>0</v>
      </c>
      <c r="BN748" s="3">
        <f ca="1">IFERROR(INDEX(INDIRECT("day_wise_sales_data!$B$2:$BZ$599"),MATCH(resource!$CC748,day_wise_sales_data!$A$2:$A$500,0),MATCH(resource!BN$2,INDIRECT("day_wise_sales_data!$B$1:$BZ$1"),0)),0)</f>
        <v>0</v>
      </c>
      <c r="BO748" s="3">
        <f ca="1">IFERROR(INDEX(INDIRECT("day_wise_sales_data!$B$2:$BZ$599"),MATCH(resource!$CC748,day_wise_sales_data!$A$2:$A$500,0),MATCH(resource!BO$2,INDIRECT("day_wise_sales_data!$B$1:$BZ$1"),0)),0)</f>
        <v>0</v>
      </c>
      <c r="BP748" s="3">
        <f ca="1">IFERROR(INDEX(INDIRECT("day_wise_sales_data!$B$2:$BZ$599"),MATCH(resource!$CC748,day_wise_sales_data!$A$2:$A$500,0),MATCH(resource!BP$2,INDIRECT("day_wise_sales_data!$B$1:$BZ$1"),0)),0)</f>
        <v>0</v>
      </c>
      <c r="BQ748" s="3">
        <f ca="1">IFERROR(INDEX(INDIRECT("day_wise_sales_data!$B$2:$BZ$599"),MATCH(resource!$CC748,day_wise_sales_data!$A$2:$A$500,0),MATCH(resource!BQ$2,INDIRECT("day_wise_sales_data!$B$1:$BZ$1"),0)),0)</f>
        <v>0</v>
      </c>
      <c r="BR748" s="3">
        <f ca="1">IFERROR(INDEX(INDIRECT("day_wise_sales_data!$B$2:$BZ$599"),MATCH(resource!$CC748,day_wise_sales_data!$A$2:$A$500,0),MATCH(resource!BR$2,INDIRECT("day_wise_sales_data!$B$1:$BZ$1"),0)),0)</f>
        <v>0</v>
      </c>
      <c r="BS748" s="3">
        <f ca="1">IFERROR(INDEX(INDIRECT("day_wise_sales_data!$B$2:$BZ$599"),MATCH(resource!$CC748,day_wise_sales_data!$A$2:$A$500,0),MATCH(resource!BS$2,INDIRECT("day_wise_sales_data!$B$1:$BZ$1"),0)),0)</f>
        <v>0</v>
      </c>
      <c r="BT748" s="3">
        <f ca="1">IFERROR(INDEX(INDIRECT("day_wise_sales_data!$B$2:$BZ$599"),MATCH(resource!$CC748,day_wise_sales_data!$A$2:$A$500,0),MATCH(resource!BT$2,INDIRECT("day_wise_sales_data!$B$1:$BZ$1"),0)),0)</f>
        <v>0</v>
      </c>
      <c r="BU748" s="3">
        <f ca="1">IFERROR(INDEX(INDIRECT("day_wise_sales_data!$B$2:$BZ$599"),MATCH(resource!$CC748,day_wise_sales_data!$A$2:$A$500,0),MATCH(resource!BU$2,INDIRECT("day_wise_sales_data!$B$1:$BZ$1"),0)),0)</f>
        <v>0</v>
      </c>
      <c r="BV748" s="3">
        <f ca="1">IFERROR(INDEX(INDIRECT("day_wise_sales_data!$B$2:$BZ$599"),MATCH(resource!$CC748,day_wise_sales_data!$A$2:$A$500,0),MATCH(resource!BV$2,INDIRECT("day_wise_sales_data!$B$1:$BZ$1"),0)),0)</f>
        <v>0</v>
      </c>
      <c r="BW748" s="3">
        <f ca="1">IFERROR(INDEX(INDIRECT("day_wise_sales_data!$B$2:$BZ$599"),MATCH(resource!$CC748,day_wise_sales_data!$A$2:$A$500,0),MATCH(resource!BW$2,INDIRECT("day_wise_sales_data!$B$1:$BZ$1"),0)),0)</f>
        <v>0</v>
      </c>
      <c r="BX748" s="3">
        <f ca="1">IFERROR(INDEX(INDIRECT("day_wise_sales_data!$B$2:$BZ$599"),MATCH(resource!$CC748,day_wise_sales_data!$A$2:$A$500,0),MATCH(resource!BX$2,INDIRECT("day_wise_sales_data!$B$1:$BZ$1"),0)),0)</f>
        <v>0</v>
      </c>
      <c r="BY748" s="3">
        <f ca="1">IFERROR(INDEX(INDIRECT("day_wise_sales_data!$B$2:$BZ$599"),MATCH(resource!$CC748,day_wise_sales_data!$A$2:$A$500,0),MATCH(resource!BY$2,INDIRECT("day_wise_sales_data!$B$1:$BZ$1"),0)),0)</f>
        <v>0</v>
      </c>
      <c r="BZ748" s="3">
        <f ca="1">IFERROR(INDEX(INDIRECT("day_wise_sales_data!$B$2:$BZ$599"),MATCH(resource!$CC748,day_wise_sales_data!$A$2:$A$500,0),MATCH(resource!BZ$2,INDIRECT("day_wise_sales_data!$B$1:$BZ$1"),0)),0)</f>
        <v>0</v>
      </c>
      <c r="CA748" s="3">
        <f ca="1">IFERROR(INDEX(INDIRECT("day_wise_sales_data!$B$2:$BZ$599"),MATCH(resource!$CC748,day_wise_sales_data!$A$2:$A$500,0),MATCH(resource!CA$2,INDIRECT("day_wise_sales_data!$B$1:$BZ$1"),0)),0)</f>
        <v>0</v>
      </c>
      <c r="CC748" s="4">
        <f>sales_data!H747</f>
        <v>0</v>
      </c>
      <c r="CD748" s="1">
        <v>746</v>
      </c>
      <c r="CE748" s="1" t="str">
        <f>IF(AQ748=report!$AQ$3,resource!CD748,"")</f>
        <v/>
      </c>
      <c r="CF748" s="5" t="str">
        <f>IFERROR(SMALL($CE$3:$CE$1001,ROWS($CE$3:CE748)),"")</f>
        <v/>
      </c>
      <c r="CH748">
        <f>IFERROR(VLOOKUP($CC748,data_pull!$E$22:$G$700,2,0),0)</f>
        <v>0</v>
      </c>
      <c r="DK748" s="3" t="str">
        <f>IFERROR(INDEX(COD_SALES!$B$5:$Z$500,MATCH(resource!$CC748,COD_SALES!$A$5:$A$500,0),MATCH(resource!DK$2,COD_SALES!$B$4:$Z$4,0)),"")</f>
        <v/>
      </c>
      <c r="DL748" s="3" t="str">
        <f>IFERROR(INDEX(COD_SALES!$B$5:$Z$500,MATCH(resource!$CC748,COD_SALES!$A$5:$A$500,0),MATCH(resource!DL$2,COD_SALES!$B$4:$Z$4,0)),"")</f>
        <v/>
      </c>
      <c r="DM748" s="3" t="str">
        <f>IFERROR(INDEX(COD_SALES!$B$5:$Z$500,MATCH(resource!$CC748,COD_SALES!$A$5:$A$500,0),MATCH(resource!DM$2,COD_SALES!$B$4:$Z$4,0)),"")</f>
        <v/>
      </c>
      <c r="DN748" s="3" t="str">
        <f>IFERROR(INDEX(COD_SALES!$B$5:$Z$500,MATCH(resource!$CC748,COD_SALES!$A$5:$A$500,0),MATCH(resource!DN$2,COD_SALES!$B$4:$Z$4,0)),"")</f>
        <v/>
      </c>
      <c r="DO748" s="3" t="str">
        <f>IFERROR(INDEX(COD_SALES!$B$5:$Z$500,MATCH(resource!$CC748,COD_SALES!$A$5:$A$500,0),MATCH(resource!DO$2,COD_SALES!$B$4:$Z$4,0)),"")</f>
        <v/>
      </c>
      <c r="DP748" s="3" t="str">
        <f>IFERROR(INDEX(COD_SALES!$B$5:$Z$500,MATCH(resource!$CC748,COD_SALES!$A$5:$A$500,0),MATCH(resource!DP$2,COD_SALES!$B$4:$Z$4,0)),"")</f>
        <v/>
      </c>
      <c r="DQ748" s="3" t="str">
        <f>IFERROR(INDEX(COD_SALES!$B$5:$Z$500,MATCH(resource!$CC748,COD_SALES!$A$5:$A$500,0),MATCH(resource!DQ$2,COD_SALES!$B$4:$Z$4,0)),"")</f>
        <v/>
      </c>
      <c r="DR748" s="3" t="str">
        <f>IFERROR(INDEX(COD_SALES!$B$5:$Z$500,MATCH(resource!$CC748,COD_SALES!$A$5:$A$500,0),MATCH(resource!DR$2,COD_SALES!$B$4:$Z$4,0)),"")</f>
        <v/>
      </c>
      <c r="DS748" s="3" t="str">
        <f>IFERROR(INDEX(COD_SALES!$B$5:$Z$500,MATCH(resource!$CC748,COD_SALES!$A$5:$A$500,0),MATCH(resource!DS$2,COD_SALES!$B$4:$Z$4,0)),"")</f>
        <v/>
      </c>
      <c r="DT748" s="3" t="str">
        <f>IFERROR(INDEX(COD_SALES!$B$5:$Z$500,MATCH(resource!$CC748,COD_SALES!$A$5:$A$500,0),MATCH(resource!DT$2,COD_SALES!$B$4:$Z$4,0)),"")</f>
        <v/>
      </c>
      <c r="DU748" s="3" t="str">
        <f>IFERROR(INDEX(COD_SALES!$B$5:$Z$500,MATCH(resource!$CC748,COD_SALES!$A$5:$A$500,0),MATCH(resource!DU$2,COD_SALES!$B$4:$Z$4,0)),"")</f>
        <v/>
      </c>
      <c r="DV748" s="3" t="str">
        <f>IFERROR(INDEX(COD_SALES!$B$5:$Z$500,MATCH(resource!$CC748,COD_SALES!$A$5:$A$500,0),MATCH(resource!DV$2,COD_SALES!$B$4:$Z$4,0)),"")</f>
        <v/>
      </c>
      <c r="DW748" s="3" t="str">
        <f>IFERROR(INDEX(COD_SALES!$B$5:$Z$500,MATCH(resource!$CC748,COD_SALES!$A$5:$A$500,0),MATCH(resource!DW$2,COD_SALES!$B$4:$Z$4,0)),"")</f>
        <v/>
      </c>
      <c r="DX748" s="3" t="str">
        <f>IFERROR(INDEX(COD_SALES!$B$5:$Z$500,MATCH(resource!$CC748,COD_SALES!$A$5:$A$500,0),MATCH(resource!DX$2,COD_SALES!$B$4:$Z$4,0)),"")</f>
        <v/>
      </c>
      <c r="DY748" s="3" t="str">
        <f>IFERROR(INDEX(COD_SALES!$B$5:$Z$500,MATCH(resource!$CC748,COD_SALES!$A$5:$A$500,0),MATCH(resource!DY$2,COD_SALES!$B$4:$Z$4,0)),"")</f>
        <v/>
      </c>
      <c r="DZ748" s="3" t="str">
        <f>IFERROR(INDEX(COD_SALES!$B$5:$Z$500,MATCH(resource!$CC748,COD_SALES!$A$5:$A$500,0),MATCH(resource!DZ$2,COD_SALES!$B$4:$Z$4,0)),"")</f>
        <v/>
      </c>
      <c r="EA748" s="3" t="str">
        <f>IFERROR(INDEX(COD_SALES!$B$5:$Z$500,MATCH(resource!$CC748,COD_SALES!$A$5:$A$500,0),MATCH(resource!EA$2,COD_SALES!$B$4:$Z$4,0)),"")</f>
        <v/>
      </c>
      <c r="EB748" s="3">
        <f t="shared" si="138"/>
        <v>0</v>
      </c>
      <c r="EW748" s="3">
        <f>IFERROR(VLOOKUP(CC748,data_pull!$AO$25:$AR$546,2,0),0)</f>
        <v>0</v>
      </c>
      <c r="EX748" s="1">
        <f>IFERROR(VLOOKUP(CC748,data_pull!$AO$25:$AR$546,4,0),0)</f>
        <v>0</v>
      </c>
    </row>
    <row r="749" spans="13:154" x14ac:dyDescent="0.25"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4">
        <f>sales_data!B748</f>
        <v>0</v>
      </c>
      <c r="AR749" s="4">
        <f>sales_data!C748</f>
        <v>0</v>
      </c>
      <c r="AS749" s="5" t="str">
        <f t="shared" si="137"/>
        <v/>
      </c>
      <c r="AT749" s="4">
        <f>sales_data!I748</f>
        <v>0</v>
      </c>
      <c r="AU749" s="4">
        <f>sales_data!W748</f>
        <v>0</v>
      </c>
      <c r="AV749" s="1">
        <f>sales_data!N748</f>
        <v>0</v>
      </c>
      <c r="AW749" s="1">
        <f>sales_data!P748</f>
        <v>0</v>
      </c>
      <c r="AX749" s="3">
        <f ca="1">IFERROR(INDEX(INDIRECT("day_wise_sales_data!$B$2:$BZ$599"),MATCH(resource!$CC749,day_wise_sales_data!$A$2:$A$500,0),MATCH(resource!AX$2,INDIRECT("day_wise_sales_data!$B$1:$BZ$1"),0)),0)</f>
        <v>0</v>
      </c>
      <c r="AY749" s="3">
        <f ca="1">IFERROR(INDEX(INDIRECT("day_wise_sales_data!$B$2:$BZ$599"),MATCH(resource!$CC749,day_wise_sales_data!$A$2:$A$500,0),MATCH(resource!AY$2,INDIRECT("day_wise_sales_data!$B$1:$BZ$1"),0)),0)</f>
        <v>0</v>
      </c>
      <c r="AZ749" s="3">
        <f ca="1">IFERROR(INDEX(INDIRECT("day_wise_sales_data!$B$2:$BZ$599"),MATCH(resource!$CC749,day_wise_sales_data!$A$2:$A$500,0),MATCH(resource!AZ$2,INDIRECT("day_wise_sales_data!$B$1:$BZ$1"),0)),0)</f>
        <v>0</v>
      </c>
      <c r="BA749" s="3">
        <f ca="1">IFERROR(INDEX(INDIRECT("day_wise_sales_data!$B$2:$BZ$599"),MATCH(resource!$CC749,day_wise_sales_data!$A$2:$A$500,0),MATCH(resource!BA$2,INDIRECT("day_wise_sales_data!$B$1:$BZ$1"),0)),0)</f>
        <v>0</v>
      </c>
      <c r="BB749" s="3">
        <f ca="1">IFERROR(INDEX(INDIRECT("day_wise_sales_data!$B$2:$BZ$599"),MATCH(resource!$CC749,day_wise_sales_data!$A$2:$A$500,0),MATCH(resource!BB$2,INDIRECT("day_wise_sales_data!$B$1:$BZ$1"),0)),0)</f>
        <v>0</v>
      </c>
      <c r="BC749" s="3">
        <f ca="1">IFERROR(INDEX(INDIRECT("day_wise_sales_data!$B$2:$BZ$599"),MATCH(resource!$CC749,day_wise_sales_data!$A$2:$A$500,0),MATCH(resource!BC$2,INDIRECT("day_wise_sales_data!$B$1:$BZ$1"),0)),0)</f>
        <v>0</v>
      </c>
      <c r="BD749" s="3">
        <f ca="1">IFERROR(INDEX(INDIRECT("day_wise_sales_data!$B$2:$BZ$599"),MATCH(resource!$CC749,day_wise_sales_data!$A$2:$A$500,0),MATCH(resource!BD$2,INDIRECT("day_wise_sales_data!$B$1:$BZ$1"),0)),0)</f>
        <v>0</v>
      </c>
      <c r="BE749" s="3">
        <f ca="1">IFERROR(INDEX(INDIRECT("day_wise_sales_data!$B$2:$BZ$599"),MATCH(resource!$CC749,day_wise_sales_data!$A$2:$A$500,0),MATCH(resource!BE$2,INDIRECT("day_wise_sales_data!$B$1:$BZ$1"),0)),0)</f>
        <v>0</v>
      </c>
      <c r="BF749" s="3">
        <f ca="1">IFERROR(INDEX(INDIRECT("day_wise_sales_data!$B$2:$BZ$599"),MATCH(resource!$CC749,day_wise_sales_data!$A$2:$A$500,0),MATCH(resource!BF$2,INDIRECT("day_wise_sales_data!$B$1:$BZ$1"),0)),0)</f>
        <v>0</v>
      </c>
      <c r="BG749" s="3">
        <f ca="1">IFERROR(INDEX(INDIRECT("day_wise_sales_data!$B$2:$BZ$599"),MATCH(resource!$CC749,day_wise_sales_data!$A$2:$A$500,0),MATCH(resource!BG$2,INDIRECT("day_wise_sales_data!$B$1:$BZ$1"),0)),0)</f>
        <v>0</v>
      </c>
      <c r="BH749" s="3">
        <f ca="1">IFERROR(INDEX(INDIRECT("day_wise_sales_data!$B$2:$BZ$599"),MATCH(resource!$CC749,day_wise_sales_data!$A$2:$A$500,0),MATCH(resource!BH$2,INDIRECT("day_wise_sales_data!$B$1:$BZ$1"),0)),0)</f>
        <v>0</v>
      </c>
      <c r="BI749" s="3">
        <f ca="1">IFERROR(INDEX(INDIRECT("day_wise_sales_data!$B$2:$BZ$599"),MATCH(resource!$CC749,day_wise_sales_data!$A$2:$A$500,0),MATCH(resource!BI$2,INDIRECT("day_wise_sales_data!$B$1:$BZ$1"),0)),0)</f>
        <v>0</v>
      </c>
      <c r="BJ749" s="3">
        <f ca="1">IFERROR(INDEX(INDIRECT("day_wise_sales_data!$B$2:$BZ$599"),MATCH(resource!$CC749,day_wise_sales_data!$A$2:$A$500,0),MATCH(resource!BJ$2,INDIRECT("day_wise_sales_data!$B$1:$BZ$1"),0)),0)</f>
        <v>0</v>
      </c>
      <c r="BK749" s="3">
        <f ca="1">IFERROR(INDEX(INDIRECT("day_wise_sales_data!$B$2:$BZ$599"),MATCH(resource!$CC749,day_wise_sales_data!$A$2:$A$500,0),MATCH(resource!BK$2,INDIRECT("day_wise_sales_data!$B$1:$BZ$1"),0)),0)</f>
        <v>0</v>
      </c>
      <c r="BL749" s="3">
        <f ca="1">IFERROR(INDEX(INDIRECT("day_wise_sales_data!$B$2:$BZ$599"),MATCH(resource!$CC749,day_wise_sales_data!$A$2:$A$500,0),MATCH(resource!BL$2,INDIRECT("day_wise_sales_data!$B$1:$BZ$1"),0)),0)</f>
        <v>0</v>
      </c>
      <c r="BM749" s="3">
        <f ca="1">IFERROR(INDEX(INDIRECT("day_wise_sales_data!$B$2:$BZ$599"),MATCH(resource!$CC749,day_wise_sales_data!$A$2:$A$500,0),MATCH(resource!BM$2,INDIRECT("day_wise_sales_data!$B$1:$BZ$1"),0)),0)</f>
        <v>0</v>
      </c>
      <c r="BN749" s="3">
        <f ca="1">IFERROR(INDEX(INDIRECT("day_wise_sales_data!$B$2:$BZ$599"),MATCH(resource!$CC749,day_wise_sales_data!$A$2:$A$500,0),MATCH(resource!BN$2,INDIRECT("day_wise_sales_data!$B$1:$BZ$1"),0)),0)</f>
        <v>0</v>
      </c>
      <c r="BO749" s="3">
        <f ca="1">IFERROR(INDEX(INDIRECT("day_wise_sales_data!$B$2:$BZ$599"),MATCH(resource!$CC749,day_wise_sales_data!$A$2:$A$500,0),MATCH(resource!BO$2,INDIRECT("day_wise_sales_data!$B$1:$BZ$1"),0)),0)</f>
        <v>0</v>
      </c>
      <c r="BP749" s="3">
        <f ca="1">IFERROR(INDEX(INDIRECT("day_wise_sales_data!$B$2:$BZ$599"),MATCH(resource!$CC749,day_wise_sales_data!$A$2:$A$500,0),MATCH(resource!BP$2,INDIRECT("day_wise_sales_data!$B$1:$BZ$1"),0)),0)</f>
        <v>0</v>
      </c>
      <c r="BQ749" s="3">
        <f ca="1">IFERROR(INDEX(INDIRECT("day_wise_sales_data!$B$2:$BZ$599"),MATCH(resource!$CC749,day_wise_sales_data!$A$2:$A$500,0),MATCH(resource!BQ$2,INDIRECT("day_wise_sales_data!$B$1:$BZ$1"),0)),0)</f>
        <v>0</v>
      </c>
      <c r="BR749" s="3">
        <f ca="1">IFERROR(INDEX(INDIRECT("day_wise_sales_data!$B$2:$BZ$599"),MATCH(resource!$CC749,day_wise_sales_data!$A$2:$A$500,0),MATCH(resource!BR$2,INDIRECT("day_wise_sales_data!$B$1:$BZ$1"),0)),0)</f>
        <v>0</v>
      </c>
      <c r="BS749" s="3">
        <f ca="1">IFERROR(INDEX(INDIRECT("day_wise_sales_data!$B$2:$BZ$599"),MATCH(resource!$CC749,day_wise_sales_data!$A$2:$A$500,0),MATCH(resource!BS$2,INDIRECT("day_wise_sales_data!$B$1:$BZ$1"),0)),0)</f>
        <v>0</v>
      </c>
      <c r="BT749" s="3">
        <f ca="1">IFERROR(INDEX(INDIRECT("day_wise_sales_data!$B$2:$BZ$599"),MATCH(resource!$CC749,day_wise_sales_data!$A$2:$A$500,0),MATCH(resource!BT$2,INDIRECT("day_wise_sales_data!$B$1:$BZ$1"),0)),0)</f>
        <v>0</v>
      </c>
      <c r="BU749" s="3">
        <f ca="1">IFERROR(INDEX(INDIRECT("day_wise_sales_data!$B$2:$BZ$599"),MATCH(resource!$CC749,day_wise_sales_data!$A$2:$A$500,0),MATCH(resource!BU$2,INDIRECT("day_wise_sales_data!$B$1:$BZ$1"),0)),0)</f>
        <v>0</v>
      </c>
      <c r="BV749" s="3">
        <f ca="1">IFERROR(INDEX(INDIRECT("day_wise_sales_data!$B$2:$BZ$599"),MATCH(resource!$CC749,day_wise_sales_data!$A$2:$A$500,0),MATCH(resource!BV$2,INDIRECT("day_wise_sales_data!$B$1:$BZ$1"),0)),0)</f>
        <v>0</v>
      </c>
      <c r="BW749" s="3">
        <f ca="1">IFERROR(INDEX(INDIRECT("day_wise_sales_data!$B$2:$BZ$599"),MATCH(resource!$CC749,day_wise_sales_data!$A$2:$A$500,0),MATCH(resource!BW$2,INDIRECT("day_wise_sales_data!$B$1:$BZ$1"),0)),0)</f>
        <v>0</v>
      </c>
      <c r="BX749" s="3">
        <f ca="1">IFERROR(INDEX(INDIRECT("day_wise_sales_data!$B$2:$BZ$599"),MATCH(resource!$CC749,day_wise_sales_data!$A$2:$A$500,0),MATCH(resource!BX$2,INDIRECT("day_wise_sales_data!$B$1:$BZ$1"),0)),0)</f>
        <v>0</v>
      </c>
      <c r="BY749" s="3">
        <f ca="1">IFERROR(INDEX(INDIRECT("day_wise_sales_data!$B$2:$BZ$599"),MATCH(resource!$CC749,day_wise_sales_data!$A$2:$A$500,0),MATCH(resource!BY$2,INDIRECT("day_wise_sales_data!$B$1:$BZ$1"),0)),0)</f>
        <v>0</v>
      </c>
      <c r="BZ749" s="3">
        <f ca="1">IFERROR(INDEX(INDIRECT("day_wise_sales_data!$B$2:$BZ$599"),MATCH(resource!$CC749,day_wise_sales_data!$A$2:$A$500,0),MATCH(resource!BZ$2,INDIRECT("day_wise_sales_data!$B$1:$BZ$1"),0)),0)</f>
        <v>0</v>
      </c>
      <c r="CA749" s="3">
        <f ca="1">IFERROR(INDEX(INDIRECT("day_wise_sales_data!$B$2:$BZ$599"),MATCH(resource!$CC749,day_wise_sales_data!$A$2:$A$500,0),MATCH(resource!CA$2,INDIRECT("day_wise_sales_data!$B$1:$BZ$1"),0)),0)</f>
        <v>0</v>
      </c>
      <c r="CC749" s="4">
        <f>sales_data!H748</f>
        <v>0</v>
      </c>
      <c r="CD749" s="1">
        <v>747</v>
      </c>
      <c r="CE749" s="1" t="str">
        <f>IF(AQ749=report!$AQ$3,resource!CD749,"")</f>
        <v/>
      </c>
      <c r="CF749" s="5" t="str">
        <f>IFERROR(SMALL($CE$3:$CE$1001,ROWS($CE$3:CE749)),"")</f>
        <v/>
      </c>
      <c r="CH749">
        <f>IFERROR(VLOOKUP($CC749,data_pull!$E$22:$G$700,2,0),0)</f>
        <v>0</v>
      </c>
      <c r="DK749" s="3" t="str">
        <f>IFERROR(INDEX(COD_SALES!$B$5:$Z$500,MATCH(resource!$CC749,COD_SALES!$A$5:$A$500,0),MATCH(resource!DK$2,COD_SALES!$B$4:$Z$4,0)),"")</f>
        <v/>
      </c>
      <c r="DL749" s="3" t="str">
        <f>IFERROR(INDEX(COD_SALES!$B$5:$Z$500,MATCH(resource!$CC749,COD_SALES!$A$5:$A$500,0),MATCH(resource!DL$2,COD_SALES!$B$4:$Z$4,0)),"")</f>
        <v/>
      </c>
      <c r="DM749" s="3" t="str">
        <f>IFERROR(INDEX(COD_SALES!$B$5:$Z$500,MATCH(resource!$CC749,COD_SALES!$A$5:$A$500,0),MATCH(resource!DM$2,COD_SALES!$B$4:$Z$4,0)),"")</f>
        <v/>
      </c>
      <c r="DN749" s="3" t="str">
        <f>IFERROR(INDEX(COD_SALES!$B$5:$Z$500,MATCH(resource!$CC749,COD_SALES!$A$5:$A$500,0),MATCH(resource!DN$2,COD_SALES!$B$4:$Z$4,0)),"")</f>
        <v/>
      </c>
      <c r="DO749" s="3" t="str">
        <f>IFERROR(INDEX(COD_SALES!$B$5:$Z$500,MATCH(resource!$CC749,COD_SALES!$A$5:$A$500,0),MATCH(resource!DO$2,COD_SALES!$B$4:$Z$4,0)),"")</f>
        <v/>
      </c>
      <c r="DP749" s="3" t="str">
        <f>IFERROR(INDEX(COD_SALES!$B$5:$Z$500,MATCH(resource!$CC749,COD_SALES!$A$5:$A$500,0),MATCH(resource!DP$2,COD_SALES!$B$4:$Z$4,0)),"")</f>
        <v/>
      </c>
      <c r="DQ749" s="3" t="str">
        <f>IFERROR(INDEX(COD_SALES!$B$5:$Z$500,MATCH(resource!$CC749,COD_SALES!$A$5:$A$500,0),MATCH(resource!DQ$2,COD_SALES!$B$4:$Z$4,0)),"")</f>
        <v/>
      </c>
      <c r="DR749" s="3" t="str">
        <f>IFERROR(INDEX(COD_SALES!$B$5:$Z$500,MATCH(resource!$CC749,COD_SALES!$A$5:$A$500,0),MATCH(resource!DR$2,COD_SALES!$B$4:$Z$4,0)),"")</f>
        <v/>
      </c>
      <c r="DS749" s="3" t="str">
        <f>IFERROR(INDEX(COD_SALES!$B$5:$Z$500,MATCH(resource!$CC749,COD_SALES!$A$5:$A$500,0),MATCH(resource!DS$2,COD_SALES!$B$4:$Z$4,0)),"")</f>
        <v/>
      </c>
      <c r="DT749" s="3" t="str">
        <f>IFERROR(INDEX(COD_SALES!$B$5:$Z$500,MATCH(resource!$CC749,COD_SALES!$A$5:$A$500,0),MATCH(resource!DT$2,COD_SALES!$B$4:$Z$4,0)),"")</f>
        <v/>
      </c>
      <c r="DU749" s="3" t="str">
        <f>IFERROR(INDEX(COD_SALES!$B$5:$Z$500,MATCH(resource!$CC749,COD_SALES!$A$5:$A$500,0),MATCH(resource!DU$2,COD_SALES!$B$4:$Z$4,0)),"")</f>
        <v/>
      </c>
      <c r="DV749" s="3" t="str">
        <f>IFERROR(INDEX(COD_SALES!$B$5:$Z$500,MATCH(resource!$CC749,COD_SALES!$A$5:$A$500,0),MATCH(resource!DV$2,COD_SALES!$B$4:$Z$4,0)),"")</f>
        <v/>
      </c>
      <c r="DW749" s="3" t="str">
        <f>IFERROR(INDEX(COD_SALES!$B$5:$Z$500,MATCH(resource!$CC749,COD_SALES!$A$5:$A$500,0),MATCH(resource!DW$2,COD_SALES!$B$4:$Z$4,0)),"")</f>
        <v/>
      </c>
      <c r="DX749" s="3" t="str">
        <f>IFERROR(INDEX(COD_SALES!$B$5:$Z$500,MATCH(resource!$CC749,COD_SALES!$A$5:$A$500,0),MATCH(resource!DX$2,COD_SALES!$B$4:$Z$4,0)),"")</f>
        <v/>
      </c>
      <c r="DY749" s="3" t="str">
        <f>IFERROR(INDEX(COD_SALES!$B$5:$Z$500,MATCH(resource!$CC749,COD_SALES!$A$5:$A$500,0),MATCH(resource!DY$2,COD_SALES!$B$4:$Z$4,0)),"")</f>
        <v/>
      </c>
      <c r="DZ749" s="3" t="str">
        <f>IFERROR(INDEX(COD_SALES!$B$5:$Z$500,MATCH(resource!$CC749,COD_SALES!$A$5:$A$500,0),MATCH(resource!DZ$2,COD_SALES!$B$4:$Z$4,0)),"")</f>
        <v/>
      </c>
      <c r="EA749" s="3" t="str">
        <f>IFERROR(INDEX(COD_SALES!$B$5:$Z$500,MATCH(resource!$CC749,COD_SALES!$A$5:$A$500,0),MATCH(resource!EA$2,COD_SALES!$B$4:$Z$4,0)),"")</f>
        <v/>
      </c>
      <c r="EB749" s="3">
        <f t="shared" si="138"/>
        <v>0</v>
      </c>
      <c r="EW749" s="3">
        <f>IFERROR(VLOOKUP(CC749,data_pull!$AO$25:$AR$546,2,0),0)</f>
        <v>0</v>
      </c>
      <c r="EX749" s="1">
        <f>IFERROR(VLOOKUP(CC749,data_pull!$AO$25:$AR$546,4,0),0)</f>
        <v>0</v>
      </c>
    </row>
    <row r="750" spans="13:154" x14ac:dyDescent="0.25"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4">
        <f>sales_data!B749</f>
        <v>0</v>
      </c>
      <c r="AR750" s="4">
        <f>sales_data!C749</f>
        <v>0</v>
      </c>
      <c r="AS750" s="5" t="str">
        <f t="shared" si="137"/>
        <v/>
      </c>
      <c r="AT750" s="4">
        <f>sales_data!I749</f>
        <v>0</v>
      </c>
      <c r="AU750" s="4">
        <f>sales_data!W749</f>
        <v>0</v>
      </c>
      <c r="AV750" s="1">
        <f>sales_data!N749</f>
        <v>0</v>
      </c>
      <c r="AW750" s="1">
        <f>sales_data!P749</f>
        <v>0</v>
      </c>
      <c r="AX750" s="3">
        <f ca="1">IFERROR(INDEX(INDIRECT("day_wise_sales_data!$B$2:$BZ$599"),MATCH(resource!$CC750,day_wise_sales_data!$A$2:$A$500,0),MATCH(resource!AX$2,INDIRECT("day_wise_sales_data!$B$1:$BZ$1"),0)),0)</f>
        <v>0</v>
      </c>
      <c r="AY750" s="3">
        <f ca="1">IFERROR(INDEX(INDIRECT("day_wise_sales_data!$B$2:$BZ$599"),MATCH(resource!$CC750,day_wise_sales_data!$A$2:$A$500,0),MATCH(resource!AY$2,INDIRECT("day_wise_sales_data!$B$1:$BZ$1"),0)),0)</f>
        <v>0</v>
      </c>
      <c r="AZ750" s="3">
        <f ca="1">IFERROR(INDEX(INDIRECT("day_wise_sales_data!$B$2:$BZ$599"),MATCH(resource!$CC750,day_wise_sales_data!$A$2:$A$500,0),MATCH(resource!AZ$2,INDIRECT("day_wise_sales_data!$B$1:$BZ$1"),0)),0)</f>
        <v>0</v>
      </c>
      <c r="BA750" s="3">
        <f ca="1">IFERROR(INDEX(INDIRECT("day_wise_sales_data!$B$2:$BZ$599"),MATCH(resource!$CC750,day_wise_sales_data!$A$2:$A$500,0),MATCH(resource!BA$2,INDIRECT("day_wise_sales_data!$B$1:$BZ$1"),0)),0)</f>
        <v>0</v>
      </c>
      <c r="BB750" s="3">
        <f ca="1">IFERROR(INDEX(INDIRECT("day_wise_sales_data!$B$2:$BZ$599"),MATCH(resource!$CC750,day_wise_sales_data!$A$2:$A$500,0),MATCH(resource!BB$2,INDIRECT("day_wise_sales_data!$B$1:$BZ$1"),0)),0)</f>
        <v>0</v>
      </c>
      <c r="BC750" s="3">
        <f ca="1">IFERROR(INDEX(INDIRECT("day_wise_sales_data!$B$2:$BZ$599"),MATCH(resource!$CC750,day_wise_sales_data!$A$2:$A$500,0),MATCH(resource!BC$2,INDIRECT("day_wise_sales_data!$B$1:$BZ$1"),0)),0)</f>
        <v>0</v>
      </c>
      <c r="BD750" s="3">
        <f ca="1">IFERROR(INDEX(INDIRECT("day_wise_sales_data!$B$2:$BZ$599"),MATCH(resource!$CC750,day_wise_sales_data!$A$2:$A$500,0),MATCH(resource!BD$2,INDIRECT("day_wise_sales_data!$B$1:$BZ$1"),0)),0)</f>
        <v>0</v>
      </c>
      <c r="BE750" s="3">
        <f ca="1">IFERROR(INDEX(INDIRECT("day_wise_sales_data!$B$2:$BZ$599"),MATCH(resource!$CC750,day_wise_sales_data!$A$2:$A$500,0),MATCH(resource!BE$2,INDIRECT("day_wise_sales_data!$B$1:$BZ$1"),0)),0)</f>
        <v>0</v>
      </c>
      <c r="BF750" s="3">
        <f ca="1">IFERROR(INDEX(INDIRECT("day_wise_sales_data!$B$2:$BZ$599"),MATCH(resource!$CC750,day_wise_sales_data!$A$2:$A$500,0),MATCH(resource!BF$2,INDIRECT("day_wise_sales_data!$B$1:$BZ$1"),0)),0)</f>
        <v>0</v>
      </c>
      <c r="BG750" s="3">
        <f ca="1">IFERROR(INDEX(INDIRECT("day_wise_sales_data!$B$2:$BZ$599"),MATCH(resource!$CC750,day_wise_sales_data!$A$2:$A$500,0),MATCH(resource!BG$2,INDIRECT("day_wise_sales_data!$B$1:$BZ$1"),0)),0)</f>
        <v>0</v>
      </c>
      <c r="BH750" s="3">
        <f ca="1">IFERROR(INDEX(INDIRECT("day_wise_sales_data!$B$2:$BZ$599"),MATCH(resource!$CC750,day_wise_sales_data!$A$2:$A$500,0),MATCH(resource!BH$2,INDIRECT("day_wise_sales_data!$B$1:$BZ$1"),0)),0)</f>
        <v>0</v>
      </c>
      <c r="BI750" s="3">
        <f ca="1">IFERROR(INDEX(INDIRECT("day_wise_sales_data!$B$2:$BZ$599"),MATCH(resource!$CC750,day_wise_sales_data!$A$2:$A$500,0),MATCH(resource!BI$2,INDIRECT("day_wise_sales_data!$B$1:$BZ$1"),0)),0)</f>
        <v>0</v>
      </c>
      <c r="BJ750" s="3">
        <f ca="1">IFERROR(INDEX(INDIRECT("day_wise_sales_data!$B$2:$BZ$599"),MATCH(resource!$CC750,day_wise_sales_data!$A$2:$A$500,0),MATCH(resource!BJ$2,INDIRECT("day_wise_sales_data!$B$1:$BZ$1"),0)),0)</f>
        <v>0</v>
      </c>
      <c r="BK750" s="3">
        <f ca="1">IFERROR(INDEX(INDIRECT("day_wise_sales_data!$B$2:$BZ$599"),MATCH(resource!$CC750,day_wise_sales_data!$A$2:$A$500,0),MATCH(resource!BK$2,INDIRECT("day_wise_sales_data!$B$1:$BZ$1"),0)),0)</f>
        <v>0</v>
      </c>
      <c r="BL750" s="3">
        <f ca="1">IFERROR(INDEX(INDIRECT("day_wise_sales_data!$B$2:$BZ$599"),MATCH(resource!$CC750,day_wise_sales_data!$A$2:$A$500,0),MATCH(resource!BL$2,INDIRECT("day_wise_sales_data!$B$1:$BZ$1"),0)),0)</f>
        <v>0</v>
      </c>
      <c r="BM750" s="3">
        <f ca="1">IFERROR(INDEX(INDIRECT("day_wise_sales_data!$B$2:$BZ$599"),MATCH(resource!$CC750,day_wise_sales_data!$A$2:$A$500,0),MATCH(resource!BM$2,INDIRECT("day_wise_sales_data!$B$1:$BZ$1"),0)),0)</f>
        <v>0</v>
      </c>
      <c r="BN750" s="3">
        <f ca="1">IFERROR(INDEX(INDIRECT("day_wise_sales_data!$B$2:$BZ$599"),MATCH(resource!$CC750,day_wise_sales_data!$A$2:$A$500,0),MATCH(resource!BN$2,INDIRECT("day_wise_sales_data!$B$1:$BZ$1"),0)),0)</f>
        <v>0</v>
      </c>
      <c r="BO750" s="3">
        <f ca="1">IFERROR(INDEX(INDIRECT("day_wise_sales_data!$B$2:$BZ$599"),MATCH(resource!$CC750,day_wise_sales_data!$A$2:$A$500,0),MATCH(resource!BO$2,INDIRECT("day_wise_sales_data!$B$1:$BZ$1"),0)),0)</f>
        <v>0</v>
      </c>
      <c r="BP750" s="3">
        <f ca="1">IFERROR(INDEX(INDIRECT("day_wise_sales_data!$B$2:$BZ$599"),MATCH(resource!$CC750,day_wise_sales_data!$A$2:$A$500,0),MATCH(resource!BP$2,INDIRECT("day_wise_sales_data!$B$1:$BZ$1"),0)),0)</f>
        <v>0</v>
      </c>
      <c r="BQ750" s="3">
        <f ca="1">IFERROR(INDEX(INDIRECT("day_wise_sales_data!$B$2:$BZ$599"),MATCH(resource!$CC750,day_wise_sales_data!$A$2:$A$500,0),MATCH(resource!BQ$2,INDIRECT("day_wise_sales_data!$B$1:$BZ$1"),0)),0)</f>
        <v>0</v>
      </c>
      <c r="BR750" s="3">
        <f ca="1">IFERROR(INDEX(INDIRECT("day_wise_sales_data!$B$2:$BZ$599"),MATCH(resource!$CC750,day_wise_sales_data!$A$2:$A$500,0),MATCH(resource!BR$2,INDIRECT("day_wise_sales_data!$B$1:$BZ$1"),0)),0)</f>
        <v>0</v>
      </c>
      <c r="BS750" s="3">
        <f ca="1">IFERROR(INDEX(INDIRECT("day_wise_sales_data!$B$2:$BZ$599"),MATCH(resource!$CC750,day_wise_sales_data!$A$2:$A$500,0),MATCH(resource!BS$2,INDIRECT("day_wise_sales_data!$B$1:$BZ$1"),0)),0)</f>
        <v>0</v>
      </c>
      <c r="BT750" s="3">
        <f ca="1">IFERROR(INDEX(INDIRECT("day_wise_sales_data!$B$2:$BZ$599"),MATCH(resource!$CC750,day_wise_sales_data!$A$2:$A$500,0),MATCH(resource!BT$2,INDIRECT("day_wise_sales_data!$B$1:$BZ$1"),0)),0)</f>
        <v>0</v>
      </c>
      <c r="BU750" s="3">
        <f ca="1">IFERROR(INDEX(INDIRECT("day_wise_sales_data!$B$2:$BZ$599"),MATCH(resource!$CC750,day_wise_sales_data!$A$2:$A$500,0),MATCH(resource!BU$2,INDIRECT("day_wise_sales_data!$B$1:$BZ$1"),0)),0)</f>
        <v>0</v>
      </c>
      <c r="BV750" s="3">
        <f ca="1">IFERROR(INDEX(INDIRECT("day_wise_sales_data!$B$2:$BZ$599"),MATCH(resource!$CC750,day_wise_sales_data!$A$2:$A$500,0),MATCH(resource!BV$2,INDIRECT("day_wise_sales_data!$B$1:$BZ$1"),0)),0)</f>
        <v>0</v>
      </c>
      <c r="BW750" s="3">
        <f ca="1">IFERROR(INDEX(INDIRECT("day_wise_sales_data!$B$2:$BZ$599"),MATCH(resource!$CC750,day_wise_sales_data!$A$2:$A$500,0),MATCH(resource!BW$2,INDIRECT("day_wise_sales_data!$B$1:$BZ$1"),0)),0)</f>
        <v>0</v>
      </c>
      <c r="BX750" s="3">
        <f ca="1">IFERROR(INDEX(INDIRECT("day_wise_sales_data!$B$2:$BZ$599"),MATCH(resource!$CC750,day_wise_sales_data!$A$2:$A$500,0),MATCH(resource!BX$2,INDIRECT("day_wise_sales_data!$B$1:$BZ$1"),0)),0)</f>
        <v>0</v>
      </c>
      <c r="BY750" s="3">
        <f ca="1">IFERROR(INDEX(INDIRECT("day_wise_sales_data!$B$2:$BZ$599"),MATCH(resource!$CC750,day_wise_sales_data!$A$2:$A$500,0),MATCH(resource!BY$2,INDIRECT("day_wise_sales_data!$B$1:$BZ$1"),0)),0)</f>
        <v>0</v>
      </c>
      <c r="BZ750" s="3">
        <f ca="1">IFERROR(INDEX(INDIRECT("day_wise_sales_data!$B$2:$BZ$599"),MATCH(resource!$CC750,day_wise_sales_data!$A$2:$A$500,0),MATCH(resource!BZ$2,INDIRECT("day_wise_sales_data!$B$1:$BZ$1"),0)),0)</f>
        <v>0</v>
      </c>
      <c r="CA750" s="3">
        <f ca="1">IFERROR(INDEX(INDIRECT("day_wise_sales_data!$B$2:$BZ$599"),MATCH(resource!$CC750,day_wise_sales_data!$A$2:$A$500,0),MATCH(resource!CA$2,INDIRECT("day_wise_sales_data!$B$1:$BZ$1"),0)),0)</f>
        <v>0</v>
      </c>
      <c r="CC750" s="4">
        <f>sales_data!H749</f>
        <v>0</v>
      </c>
      <c r="CD750" s="1">
        <v>748</v>
      </c>
      <c r="CE750" s="1" t="str">
        <f>IF(AQ750=report!$AQ$3,resource!CD750,"")</f>
        <v/>
      </c>
      <c r="CF750" s="5" t="str">
        <f>IFERROR(SMALL($CE$3:$CE$1001,ROWS($CE$3:CE750)),"")</f>
        <v/>
      </c>
      <c r="CH750">
        <f>IFERROR(VLOOKUP($CC750,data_pull!$E$22:$G$700,2,0),0)</f>
        <v>0</v>
      </c>
      <c r="DK750" s="3" t="str">
        <f>IFERROR(INDEX(COD_SALES!$B$5:$Z$500,MATCH(resource!$CC750,COD_SALES!$A$5:$A$500,0),MATCH(resource!DK$2,COD_SALES!$B$4:$Z$4,0)),"")</f>
        <v/>
      </c>
      <c r="DL750" s="3" t="str">
        <f>IFERROR(INDEX(COD_SALES!$B$5:$Z$500,MATCH(resource!$CC750,COD_SALES!$A$5:$A$500,0),MATCH(resource!DL$2,COD_SALES!$B$4:$Z$4,0)),"")</f>
        <v/>
      </c>
      <c r="DM750" s="3" t="str">
        <f>IFERROR(INDEX(COD_SALES!$B$5:$Z$500,MATCH(resource!$CC750,COD_SALES!$A$5:$A$500,0),MATCH(resource!DM$2,COD_SALES!$B$4:$Z$4,0)),"")</f>
        <v/>
      </c>
      <c r="DN750" s="3" t="str">
        <f>IFERROR(INDEX(COD_SALES!$B$5:$Z$500,MATCH(resource!$CC750,COD_SALES!$A$5:$A$500,0),MATCH(resource!DN$2,COD_SALES!$B$4:$Z$4,0)),"")</f>
        <v/>
      </c>
      <c r="DO750" s="3" t="str">
        <f>IFERROR(INDEX(COD_SALES!$B$5:$Z$500,MATCH(resource!$CC750,COD_SALES!$A$5:$A$500,0),MATCH(resource!DO$2,COD_SALES!$B$4:$Z$4,0)),"")</f>
        <v/>
      </c>
      <c r="DP750" s="3" t="str">
        <f>IFERROR(INDEX(COD_SALES!$B$5:$Z$500,MATCH(resource!$CC750,COD_SALES!$A$5:$A$500,0),MATCH(resource!DP$2,COD_SALES!$B$4:$Z$4,0)),"")</f>
        <v/>
      </c>
      <c r="DQ750" s="3" t="str">
        <f>IFERROR(INDEX(COD_SALES!$B$5:$Z$500,MATCH(resource!$CC750,COD_SALES!$A$5:$A$500,0),MATCH(resource!DQ$2,COD_SALES!$B$4:$Z$4,0)),"")</f>
        <v/>
      </c>
      <c r="DR750" s="3" t="str">
        <f>IFERROR(INDEX(COD_SALES!$B$5:$Z$500,MATCH(resource!$CC750,COD_SALES!$A$5:$A$500,0),MATCH(resource!DR$2,COD_SALES!$B$4:$Z$4,0)),"")</f>
        <v/>
      </c>
      <c r="DS750" s="3" t="str">
        <f>IFERROR(INDEX(COD_SALES!$B$5:$Z$500,MATCH(resource!$CC750,COD_SALES!$A$5:$A$500,0),MATCH(resource!DS$2,COD_SALES!$B$4:$Z$4,0)),"")</f>
        <v/>
      </c>
      <c r="DT750" s="3" t="str">
        <f>IFERROR(INDEX(COD_SALES!$B$5:$Z$500,MATCH(resource!$CC750,COD_SALES!$A$5:$A$500,0),MATCH(resource!DT$2,COD_SALES!$B$4:$Z$4,0)),"")</f>
        <v/>
      </c>
      <c r="DU750" s="3" t="str">
        <f>IFERROR(INDEX(COD_SALES!$B$5:$Z$500,MATCH(resource!$CC750,COD_SALES!$A$5:$A$500,0),MATCH(resource!DU$2,COD_SALES!$B$4:$Z$4,0)),"")</f>
        <v/>
      </c>
      <c r="DV750" s="3" t="str">
        <f>IFERROR(INDEX(COD_SALES!$B$5:$Z$500,MATCH(resource!$CC750,COD_SALES!$A$5:$A$500,0),MATCH(resource!DV$2,COD_SALES!$B$4:$Z$4,0)),"")</f>
        <v/>
      </c>
      <c r="DW750" s="3" t="str">
        <f>IFERROR(INDEX(COD_SALES!$B$5:$Z$500,MATCH(resource!$CC750,COD_SALES!$A$5:$A$500,0),MATCH(resource!DW$2,COD_SALES!$B$4:$Z$4,0)),"")</f>
        <v/>
      </c>
      <c r="DX750" s="3" t="str">
        <f>IFERROR(INDEX(COD_SALES!$B$5:$Z$500,MATCH(resource!$CC750,COD_SALES!$A$5:$A$500,0),MATCH(resource!DX$2,COD_SALES!$B$4:$Z$4,0)),"")</f>
        <v/>
      </c>
      <c r="DY750" s="3" t="str">
        <f>IFERROR(INDEX(COD_SALES!$B$5:$Z$500,MATCH(resource!$CC750,COD_SALES!$A$5:$A$500,0),MATCH(resource!DY$2,COD_SALES!$B$4:$Z$4,0)),"")</f>
        <v/>
      </c>
      <c r="DZ750" s="3" t="str">
        <f>IFERROR(INDEX(COD_SALES!$B$5:$Z$500,MATCH(resource!$CC750,COD_SALES!$A$5:$A$500,0),MATCH(resource!DZ$2,COD_SALES!$B$4:$Z$4,0)),"")</f>
        <v/>
      </c>
      <c r="EA750" s="3" t="str">
        <f>IFERROR(INDEX(COD_SALES!$B$5:$Z$500,MATCH(resource!$CC750,COD_SALES!$A$5:$A$500,0),MATCH(resource!EA$2,COD_SALES!$B$4:$Z$4,0)),"")</f>
        <v/>
      </c>
      <c r="EB750" s="3">
        <f t="shared" si="138"/>
        <v>0</v>
      </c>
      <c r="EW750" s="3">
        <f>IFERROR(VLOOKUP(CC750,data_pull!$AO$25:$AR$546,2,0),0)</f>
        <v>0</v>
      </c>
      <c r="EX750" s="1">
        <f>IFERROR(VLOOKUP(CC750,data_pull!$AO$25:$AR$546,4,0),0)</f>
        <v>0</v>
      </c>
    </row>
    <row r="751" spans="13:154" x14ac:dyDescent="0.25"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4">
        <f>sales_data!B750</f>
        <v>0</v>
      </c>
      <c r="AR751" s="4">
        <f>sales_data!C750</f>
        <v>0</v>
      </c>
      <c r="AS751" s="5" t="str">
        <f t="shared" si="137"/>
        <v/>
      </c>
      <c r="AT751" s="4">
        <f>sales_data!I750</f>
        <v>0</v>
      </c>
      <c r="AU751" s="4">
        <f>sales_data!W750</f>
        <v>0</v>
      </c>
      <c r="AV751" s="1">
        <f>sales_data!N750</f>
        <v>0</v>
      </c>
      <c r="AW751" s="1">
        <f>sales_data!P750</f>
        <v>0</v>
      </c>
      <c r="AX751" s="3">
        <f ca="1">IFERROR(INDEX(INDIRECT("day_wise_sales_data!$B$2:$BZ$599"),MATCH(resource!$CC751,day_wise_sales_data!$A$2:$A$500,0),MATCH(resource!AX$2,INDIRECT("day_wise_sales_data!$B$1:$BZ$1"),0)),0)</f>
        <v>0</v>
      </c>
      <c r="AY751" s="3">
        <f ca="1">IFERROR(INDEX(INDIRECT("day_wise_sales_data!$B$2:$BZ$599"),MATCH(resource!$CC751,day_wise_sales_data!$A$2:$A$500,0),MATCH(resource!AY$2,INDIRECT("day_wise_sales_data!$B$1:$BZ$1"),0)),0)</f>
        <v>0</v>
      </c>
      <c r="AZ751" s="3">
        <f ca="1">IFERROR(INDEX(INDIRECT("day_wise_sales_data!$B$2:$BZ$599"),MATCH(resource!$CC751,day_wise_sales_data!$A$2:$A$500,0),MATCH(resource!AZ$2,INDIRECT("day_wise_sales_data!$B$1:$BZ$1"),0)),0)</f>
        <v>0</v>
      </c>
      <c r="BA751" s="3">
        <f ca="1">IFERROR(INDEX(INDIRECT("day_wise_sales_data!$B$2:$BZ$599"),MATCH(resource!$CC751,day_wise_sales_data!$A$2:$A$500,0),MATCH(resource!BA$2,INDIRECT("day_wise_sales_data!$B$1:$BZ$1"),0)),0)</f>
        <v>0</v>
      </c>
      <c r="BB751" s="3">
        <f ca="1">IFERROR(INDEX(INDIRECT("day_wise_sales_data!$B$2:$BZ$599"),MATCH(resource!$CC751,day_wise_sales_data!$A$2:$A$500,0),MATCH(resource!BB$2,INDIRECT("day_wise_sales_data!$B$1:$BZ$1"),0)),0)</f>
        <v>0</v>
      </c>
      <c r="BC751" s="3">
        <f ca="1">IFERROR(INDEX(INDIRECT("day_wise_sales_data!$B$2:$BZ$599"),MATCH(resource!$CC751,day_wise_sales_data!$A$2:$A$500,0),MATCH(resource!BC$2,INDIRECT("day_wise_sales_data!$B$1:$BZ$1"),0)),0)</f>
        <v>0</v>
      </c>
      <c r="BD751" s="3">
        <f ca="1">IFERROR(INDEX(INDIRECT("day_wise_sales_data!$B$2:$BZ$599"),MATCH(resource!$CC751,day_wise_sales_data!$A$2:$A$500,0),MATCH(resource!BD$2,INDIRECT("day_wise_sales_data!$B$1:$BZ$1"),0)),0)</f>
        <v>0</v>
      </c>
      <c r="BE751" s="3">
        <f ca="1">IFERROR(INDEX(INDIRECT("day_wise_sales_data!$B$2:$BZ$599"),MATCH(resource!$CC751,day_wise_sales_data!$A$2:$A$500,0),MATCH(resource!BE$2,INDIRECT("day_wise_sales_data!$B$1:$BZ$1"),0)),0)</f>
        <v>0</v>
      </c>
      <c r="BF751" s="3">
        <f ca="1">IFERROR(INDEX(INDIRECT("day_wise_sales_data!$B$2:$BZ$599"),MATCH(resource!$CC751,day_wise_sales_data!$A$2:$A$500,0),MATCH(resource!BF$2,INDIRECT("day_wise_sales_data!$B$1:$BZ$1"),0)),0)</f>
        <v>0</v>
      </c>
      <c r="BG751" s="3">
        <f ca="1">IFERROR(INDEX(INDIRECT("day_wise_sales_data!$B$2:$BZ$599"),MATCH(resource!$CC751,day_wise_sales_data!$A$2:$A$500,0),MATCH(resource!BG$2,INDIRECT("day_wise_sales_data!$B$1:$BZ$1"),0)),0)</f>
        <v>0</v>
      </c>
      <c r="BH751" s="3">
        <f ca="1">IFERROR(INDEX(INDIRECT("day_wise_sales_data!$B$2:$BZ$599"),MATCH(resource!$CC751,day_wise_sales_data!$A$2:$A$500,0),MATCH(resource!BH$2,INDIRECT("day_wise_sales_data!$B$1:$BZ$1"),0)),0)</f>
        <v>0</v>
      </c>
      <c r="BI751" s="3">
        <f ca="1">IFERROR(INDEX(INDIRECT("day_wise_sales_data!$B$2:$BZ$599"),MATCH(resource!$CC751,day_wise_sales_data!$A$2:$A$500,0),MATCH(resource!BI$2,INDIRECT("day_wise_sales_data!$B$1:$BZ$1"),0)),0)</f>
        <v>0</v>
      </c>
      <c r="BJ751" s="3">
        <f ca="1">IFERROR(INDEX(INDIRECT("day_wise_sales_data!$B$2:$BZ$599"),MATCH(resource!$CC751,day_wise_sales_data!$A$2:$A$500,0),MATCH(resource!BJ$2,INDIRECT("day_wise_sales_data!$B$1:$BZ$1"),0)),0)</f>
        <v>0</v>
      </c>
      <c r="BK751" s="3">
        <f ca="1">IFERROR(INDEX(INDIRECT("day_wise_sales_data!$B$2:$BZ$599"),MATCH(resource!$CC751,day_wise_sales_data!$A$2:$A$500,0),MATCH(resource!BK$2,INDIRECT("day_wise_sales_data!$B$1:$BZ$1"),0)),0)</f>
        <v>0</v>
      </c>
      <c r="BL751" s="3">
        <f ca="1">IFERROR(INDEX(INDIRECT("day_wise_sales_data!$B$2:$BZ$599"),MATCH(resource!$CC751,day_wise_sales_data!$A$2:$A$500,0),MATCH(resource!BL$2,INDIRECT("day_wise_sales_data!$B$1:$BZ$1"),0)),0)</f>
        <v>0</v>
      </c>
      <c r="BM751" s="3">
        <f ca="1">IFERROR(INDEX(INDIRECT("day_wise_sales_data!$B$2:$BZ$599"),MATCH(resource!$CC751,day_wise_sales_data!$A$2:$A$500,0),MATCH(resource!BM$2,INDIRECT("day_wise_sales_data!$B$1:$BZ$1"),0)),0)</f>
        <v>0</v>
      </c>
      <c r="BN751" s="3">
        <f ca="1">IFERROR(INDEX(INDIRECT("day_wise_sales_data!$B$2:$BZ$599"),MATCH(resource!$CC751,day_wise_sales_data!$A$2:$A$500,0),MATCH(resource!BN$2,INDIRECT("day_wise_sales_data!$B$1:$BZ$1"),0)),0)</f>
        <v>0</v>
      </c>
      <c r="BO751" s="3">
        <f ca="1">IFERROR(INDEX(INDIRECT("day_wise_sales_data!$B$2:$BZ$599"),MATCH(resource!$CC751,day_wise_sales_data!$A$2:$A$500,0),MATCH(resource!BO$2,INDIRECT("day_wise_sales_data!$B$1:$BZ$1"),0)),0)</f>
        <v>0</v>
      </c>
      <c r="BP751" s="3">
        <f ca="1">IFERROR(INDEX(INDIRECT("day_wise_sales_data!$B$2:$BZ$599"),MATCH(resource!$CC751,day_wise_sales_data!$A$2:$A$500,0),MATCH(resource!BP$2,INDIRECT("day_wise_sales_data!$B$1:$BZ$1"),0)),0)</f>
        <v>0</v>
      </c>
      <c r="BQ751" s="3">
        <f ca="1">IFERROR(INDEX(INDIRECT("day_wise_sales_data!$B$2:$BZ$599"),MATCH(resource!$CC751,day_wise_sales_data!$A$2:$A$500,0),MATCH(resource!BQ$2,INDIRECT("day_wise_sales_data!$B$1:$BZ$1"),0)),0)</f>
        <v>0</v>
      </c>
      <c r="BR751" s="3">
        <f ca="1">IFERROR(INDEX(INDIRECT("day_wise_sales_data!$B$2:$BZ$599"),MATCH(resource!$CC751,day_wise_sales_data!$A$2:$A$500,0),MATCH(resource!BR$2,INDIRECT("day_wise_sales_data!$B$1:$BZ$1"),0)),0)</f>
        <v>0</v>
      </c>
      <c r="BS751" s="3">
        <f ca="1">IFERROR(INDEX(INDIRECT("day_wise_sales_data!$B$2:$BZ$599"),MATCH(resource!$CC751,day_wise_sales_data!$A$2:$A$500,0),MATCH(resource!BS$2,INDIRECT("day_wise_sales_data!$B$1:$BZ$1"),0)),0)</f>
        <v>0</v>
      </c>
      <c r="BT751" s="3">
        <f ca="1">IFERROR(INDEX(INDIRECT("day_wise_sales_data!$B$2:$BZ$599"),MATCH(resource!$CC751,day_wise_sales_data!$A$2:$A$500,0),MATCH(resource!BT$2,INDIRECT("day_wise_sales_data!$B$1:$BZ$1"),0)),0)</f>
        <v>0</v>
      </c>
      <c r="BU751" s="3">
        <f ca="1">IFERROR(INDEX(INDIRECT("day_wise_sales_data!$B$2:$BZ$599"),MATCH(resource!$CC751,day_wise_sales_data!$A$2:$A$500,0),MATCH(resource!BU$2,INDIRECT("day_wise_sales_data!$B$1:$BZ$1"),0)),0)</f>
        <v>0</v>
      </c>
      <c r="BV751" s="3">
        <f ca="1">IFERROR(INDEX(INDIRECT("day_wise_sales_data!$B$2:$BZ$599"),MATCH(resource!$CC751,day_wise_sales_data!$A$2:$A$500,0),MATCH(resource!BV$2,INDIRECT("day_wise_sales_data!$B$1:$BZ$1"),0)),0)</f>
        <v>0</v>
      </c>
      <c r="BW751" s="3">
        <f ca="1">IFERROR(INDEX(INDIRECT("day_wise_sales_data!$B$2:$BZ$599"),MATCH(resource!$CC751,day_wise_sales_data!$A$2:$A$500,0),MATCH(resource!BW$2,INDIRECT("day_wise_sales_data!$B$1:$BZ$1"),0)),0)</f>
        <v>0</v>
      </c>
      <c r="BX751" s="3">
        <f ca="1">IFERROR(INDEX(INDIRECT("day_wise_sales_data!$B$2:$BZ$599"),MATCH(resource!$CC751,day_wise_sales_data!$A$2:$A$500,0),MATCH(resource!BX$2,INDIRECT("day_wise_sales_data!$B$1:$BZ$1"),0)),0)</f>
        <v>0</v>
      </c>
      <c r="BY751" s="3">
        <f ca="1">IFERROR(INDEX(INDIRECT("day_wise_sales_data!$B$2:$BZ$599"),MATCH(resource!$CC751,day_wise_sales_data!$A$2:$A$500,0),MATCH(resource!BY$2,INDIRECT("day_wise_sales_data!$B$1:$BZ$1"),0)),0)</f>
        <v>0</v>
      </c>
      <c r="BZ751" s="3">
        <f ca="1">IFERROR(INDEX(INDIRECT("day_wise_sales_data!$B$2:$BZ$599"),MATCH(resource!$CC751,day_wise_sales_data!$A$2:$A$500,0),MATCH(resource!BZ$2,INDIRECT("day_wise_sales_data!$B$1:$BZ$1"),0)),0)</f>
        <v>0</v>
      </c>
      <c r="CA751" s="3">
        <f ca="1">IFERROR(INDEX(INDIRECT("day_wise_sales_data!$B$2:$BZ$599"),MATCH(resource!$CC751,day_wise_sales_data!$A$2:$A$500,0),MATCH(resource!CA$2,INDIRECT("day_wise_sales_data!$B$1:$BZ$1"),0)),0)</f>
        <v>0</v>
      </c>
      <c r="CC751" s="4">
        <f>sales_data!H750</f>
        <v>0</v>
      </c>
      <c r="CD751" s="1">
        <v>749</v>
      </c>
      <c r="CE751" s="1" t="str">
        <f>IF(AQ751=report!$AQ$3,resource!CD751,"")</f>
        <v/>
      </c>
      <c r="CF751" s="5" t="str">
        <f>IFERROR(SMALL($CE$3:$CE$1001,ROWS($CE$3:CE751)),"")</f>
        <v/>
      </c>
      <c r="CH751">
        <f>IFERROR(VLOOKUP($CC751,data_pull!$E$22:$G$700,2,0),0)</f>
        <v>0</v>
      </c>
      <c r="DK751" s="3" t="str">
        <f>IFERROR(INDEX(COD_SALES!$B$5:$Z$500,MATCH(resource!$CC751,COD_SALES!$A$5:$A$500,0),MATCH(resource!DK$2,COD_SALES!$B$4:$Z$4,0)),"")</f>
        <v/>
      </c>
      <c r="DL751" s="3" t="str">
        <f>IFERROR(INDEX(COD_SALES!$B$5:$Z$500,MATCH(resource!$CC751,COD_SALES!$A$5:$A$500,0),MATCH(resource!DL$2,COD_SALES!$B$4:$Z$4,0)),"")</f>
        <v/>
      </c>
      <c r="DM751" s="3" t="str">
        <f>IFERROR(INDEX(COD_SALES!$B$5:$Z$500,MATCH(resource!$CC751,COD_SALES!$A$5:$A$500,0),MATCH(resource!DM$2,COD_SALES!$B$4:$Z$4,0)),"")</f>
        <v/>
      </c>
      <c r="DN751" s="3" t="str">
        <f>IFERROR(INDEX(COD_SALES!$B$5:$Z$500,MATCH(resource!$CC751,COD_SALES!$A$5:$A$500,0),MATCH(resource!DN$2,COD_SALES!$B$4:$Z$4,0)),"")</f>
        <v/>
      </c>
      <c r="DO751" s="3" t="str">
        <f>IFERROR(INDEX(COD_SALES!$B$5:$Z$500,MATCH(resource!$CC751,COD_SALES!$A$5:$A$500,0),MATCH(resource!DO$2,COD_SALES!$B$4:$Z$4,0)),"")</f>
        <v/>
      </c>
      <c r="DP751" s="3" t="str">
        <f>IFERROR(INDEX(COD_SALES!$B$5:$Z$500,MATCH(resource!$CC751,COD_SALES!$A$5:$A$500,0),MATCH(resource!DP$2,COD_SALES!$B$4:$Z$4,0)),"")</f>
        <v/>
      </c>
      <c r="DQ751" s="3" t="str">
        <f>IFERROR(INDEX(COD_SALES!$B$5:$Z$500,MATCH(resource!$CC751,COD_SALES!$A$5:$A$500,0),MATCH(resource!DQ$2,COD_SALES!$B$4:$Z$4,0)),"")</f>
        <v/>
      </c>
      <c r="DR751" s="3" t="str">
        <f>IFERROR(INDEX(COD_SALES!$B$5:$Z$500,MATCH(resource!$CC751,COD_SALES!$A$5:$A$500,0),MATCH(resource!DR$2,COD_SALES!$B$4:$Z$4,0)),"")</f>
        <v/>
      </c>
      <c r="DS751" s="3" t="str">
        <f>IFERROR(INDEX(COD_SALES!$B$5:$Z$500,MATCH(resource!$CC751,COD_SALES!$A$5:$A$500,0),MATCH(resource!DS$2,COD_SALES!$B$4:$Z$4,0)),"")</f>
        <v/>
      </c>
      <c r="DT751" s="3" t="str">
        <f>IFERROR(INDEX(COD_SALES!$B$5:$Z$500,MATCH(resource!$CC751,COD_SALES!$A$5:$A$500,0),MATCH(resource!DT$2,COD_SALES!$B$4:$Z$4,0)),"")</f>
        <v/>
      </c>
      <c r="DU751" s="3" t="str">
        <f>IFERROR(INDEX(COD_SALES!$B$5:$Z$500,MATCH(resource!$CC751,COD_SALES!$A$5:$A$500,0),MATCH(resource!DU$2,COD_SALES!$B$4:$Z$4,0)),"")</f>
        <v/>
      </c>
      <c r="DV751" s="3" t="str">
        <f>IFERROR(INDEX(COD_SALES!$B$5:$Z$500,MATCH(resource!$CC751,COD_SALES!$A$5:$A$500,0),MATCH(resource!DV$2,COD_SALES!$B$4:$Z$4,0)),"")</f>
        <v/>
      </c>
      <c r="DW751" s="3" t="str">
        <f>IFERROR(INDEX(COD_SALES!$B$5:$Z$500,MATCH(resource!$CC751,COD_SALES!$A$5:$A$500,0),MATCH(resource!DW$2,COD_SALES!$B$4:$Z$4,0)),"")</f>
        <v/>
      </c>
      <c r="DX751" s="3" t="str">
        <f>IFERROR(INDEX(COD_SALES!$B$5:$Z$500,MATCH(resource!$CC751,COD_SALES!$A$5:$A$500,0),MATCH(resource!DX$2,COD_SALES!$B$4:$Z$4,0)),"")</f>
        <v/>
      </c>
      <c r="DY751" s="3" t="str">
        <f>IFERROR(INDEX(COD_SALES!$B$5:$Z$500,MATCH(resource!$CC751,COD_SALES!$A$5:$A$500,0),MATCH(resource!DY$2,COD_SALES!$B$4:$Z$4,0)),"")</f>
        <v/>
      </c>
      <c r="DZ751" s="3" t="str">
        <f>IFERROR(INDEX(COD_SALES!$B$5:$Z$500,MATCH(resource!$CC751,COD_SALES!$A$5:$A$500,0),MATCH(resource!DZ$2,COD_SALES!$B$4:$Z$4,0)),"")</f>
        <v/>
      </c>
      <c r="EA751" s="3" t="str">
        <f>IFERROR(INDEX(COD_SALES!$B$5:$Z$500,MATCH(resource!$CC751,COD_SALES!$A$5:$A$500,0),MATCH(resource!EA$2,COD_SALES!$B$4:$Z$4,0)),"")</f>
        <v/>
      </c>
      <c r="EB751" s="3">
        <f t="shared" si="138"/>
        <v>0</v>
      </c>
      <c r="EW751" s="3">
        <f>IFERROR(VLOOKUP(CC751,data_pull!$AO$25:$AR$546,2,0),0)</f>
        <v>0</v>
      </c>
      <c r="EX751" s="1">
        <f>IFERROR(VLOOKUP(CC751,data_pull!$AO$25:$AR$546,4,0),0)</f>
        <v>0</v>
      </c>
    </row>
    <row r="752" spans="13:154" x14ac:dyDescent="0.25"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4">
        <f>sales_data!B751</f>
        <v>0</v>
      </c>
      <c r="AR752" s="4">
        <f>sales_data!C751</f>
        <v>0</v>
      </c>
      <c r="AS752" s="5" t="str">
        <f t="shared" si="137"/>
        <v/>
      </c>
      <c r="AT752" s="4">
        <f>sales_data!I751</f>
        <v>0</v>
      </c>
      <c r="AU752" s="4">
        <f>sales_data!W751</f>
        <v>0</v>
      </c>
      <c r="AV752" s="1">
        <f>sales_data!N751</f>
        <v>0</v>
      </c>
      <c r="AW752" s="1">
        <f>sales_data!P751</f>
        <v>0</v>
      </c>
      <c r="AX752" s="3">
        <f ca="1">IFERROR(INDEX(INDIRECT("day_wise_sales_data!$B$2:$BZ$599"),MATCH(resource!$CC752,day_wise_sales_data!$A$2:$A$500,0),MATCH(resource!AX$2,INDIRECT("day_wise_sales_data!$B$1:$BZ$1"),0)),0)</f>
        <v>0</v>
      </c>
      <c r="AY752" s="3">
        <f ca="1">IFERROR(INDEX(INDIRECT("day_wise_sales_data!$B$2:$BZ$599"),MATCH(resource!$CC752,day_wise_sales_data!$A$2:$A$500,0),MATCH(resource!AY$2,INDIRECT("day_wise_sales_data!$B$1:$BZ$1"),0)),0)</f>
        <v>0</v>
      </c>
      <c r="AZ752" s="3">
        <f ca="1">IFERROR(INDEX(INDIRECT("day_wise_sales_data!$B$2:$BZ$599"),MATCH(resource!$CC752,day_wise_sales_data!$A$2:$A$500,0),MATCH(resource!AZ$2,INDIRECT("day_wise_sales_data!$B$1:$BZ$1"),0)),0)</f>
        <v>0</v>
      </c>
      <c r="BA752" s="3">
        <f ca="1">IFERROR(INDEX(INDIRECT("day_wise_sales_data!$B$2:$BZ$599"),MATCH(resource!$CC752,day_wise_sales_data!$A$2:$A$500,0),MATCH(resource!BA$2,INDIRECT("day_wise_sales_data!$B$1:$BZ$1"),0)),0)</f>
        <v>0</v>
      </c>
      <c r="BB752" s="3">
        <f ca="1">IFERROR(INDEX(INDIRECT("day_wise_sales_data!$B$2:$BZ$599"),MATCH(resource!$CC752,day_wise_sales_data!$A$2:$A$500,0),MATCH(resource!BB$2,INDIRECT("day_wise_sales_data!$B$1:$BZ$1"),0)),0)</f>
        <v>0</v>
      </c>
      <c r="BC752" s="3">
        <f ca="1">IFERROR(INDEX(INDIRECT("day_wise_sales_data!$B$2:$BZ$599"),MATCH(resource!$CC752,day_wise_sales_data!$A$2:$A$500,0),MATCH(resource!BC$2,INDIRECT("day_wise_sales_data!$B$1:$BZ$1"),0)),0)</f>
        <v>0</v>
      </c>
      <c r="BD752" s="3">
        <f ca="1">IFERROR(INDEX(INDIRECT("day_wise_sales_data!$B$2:$BZ$599"),MATCH(resource!$CC752,day_wise_sales_data!$A$2:$A$500,0),MATCH(resource!BD$2,INDIRECT("day_wise_sales_data!$B$1:$BZ$1"),0)),0)</f>
        <v>0</v>
      </c>
      <c r="BE752" s="3">
        <f ca="1">IFERROR(INDEX(INDIRECT("day_wise_sales_data!$B$2:$BZ$599"),MATCH(resource!$CC752,day_wise_sales_data!$A$2:$A$500,0),MATCH(resource!BE$2,INDIRECT("day_wise_sales_data!$B$1:$BZ$1"),0)),0)</f>
        <v>0</v>
      </c>
      <c r="BF752" s="3">
        <f ca="1">IFERROR(INDEX(INDIRECT("day_wise_sales_data!$B$2:$BZ$599"),MATCH(resource!$CC752,day_wise_sales_data!$A$2:$A$500,0),MATCH(resource!BF$2,INDIRECT("day_wise_sales_data!$B$1:$BZ$1"),0)),0)</f>
        <v>0</v>
      </c>
      <c r="BG752" s="3">
        <f ca="1">IFERROR(INDEX(INDIRECT("day_wise_sales_data!$B$2:$BZ$599"),MATCH(resource!$CC752,day_wise_sales_data!$A$2:$A$500,0),MATCH(resource!BG$2,INDIRECT("day_wise_sales_data!$B$1:$BZ$1"),0)),0)</f>
        <v>0</v>
      </c>
      <c r="BH752" s="3">
        <f ca="1">IFERROR(INDEX(INDIRECT("day_wise_sales_data!$B$2:$BZ$599"),MATCH(resource!$CC752,day_wise_sales_data!$A$2:$A$500,0),MATCH(resource!BH$2,INDIRECT("day_wise_sales_data!$B$1:$BZ$1"),0)),0)</f>
        <v>0</v>
      </c>
      <c r="BI752" s="3">
        <f ca="1">IFERROR(INDEX(INDIRECT("day_wise_sales_data!$B$2:$BZ$599"),MATCH(resource!$CC752,day_wise_sales_data!$A$2:$A$500,0),MATCH(resource!BI$2,INDIRECT("day_wise_sales_data!$B$1:$BZ$1"),0)),0)</f>
        <v>0</v>
      </c>
      <c r="BJ752" s="3">
        <f ca="1">IFERROR(INDEX(INDIRECT("day_wise_sales_data!$B$2:$BZ$599"),MATCH(resource!$CC752,day_wise_sales_data!$A$2:$A$500,0),MATCH(resource!BJ$2,INDIRECT("day_wise_sales_data!$B$1:$BZ$1"),0)),0)</f>
        <v>0</v>
      </c>
      <c r="BK752" s="3">
        <f ca="1">IFERROR(INDEX(INDIRECT("day_wise_sales_data!$B$2:$BZ$599"),MATCH(resource!$CC752,day_wise_sales_data!$A$2:$A$500,0),MATCH(resource!BK$2,INDIRECT("day_wise_sales_data!$B$1:$BZ$1"),0)),0)</f>
        <v>0</v>
      </c>
      <c r="BL752" s="3">
        <f ca="1">IFERROR(INDEX(INDIRECT("day_wise_sales_data!$B$2:$BZ$599"),MATCH(resource!$CC752,day_wise_sales_data!$A$2:$A$500,0),MATCH(resource!BL$2,INDIRECT("day_wise_sales_data!$B$1:$BZ$1"),0)),0)</f>
        <v>0</v>
      </c>
      <c r="BM752" s="3">
        <f ca="1">IFERROR(INDEX(INDIRECT("day_wise_sales_data!$B$2:$BZ$599"),MATCH(resource!$CC752,day_wise_sales_data!$A$2:$A$500,0),MATCH(resource!BM$2,INDIRECT("day_wise_sales_data!$B$1:$BZ$1"),0)),0)</f>
        <v>0</v>
      </c>
      <c r="BN752" s="3">
        <f ca="1">IFERROR(INDEX(INDIRECT("day_wise_sales_data!$B$2:$BZ$599"),MATCH(resource!$CC752,day_wise_sales_data!$A$2:$A$500,0),MATCH(resource!BN$2,INDIRECT("day_wise_sales_data!$B$1:$BZ$1"),0)),0)</f>
        <v>0</v>
      </c>
      <c r="BO752" s="3">
        <f ca="1">IFERROR(INDEX(INDIRECT("day_wise_sales_data!$B$2:$BZ$599"),MATCH(resource!$CC752,day_wise_sales_data!$A$2:$A$500,0),MATCH(resource!BO$2,INDIRECT("day_wise_sales_data!$B$1:$BZ$1"),0)),0)</f>
        <v>0</v>
      </c>
      <c r="BP752" s="3">
        <f ca="1">IFERROR(INDEX(INDIRECT("day_wise_sales_data!$B$2:$BZ$599"),MATCH(resource!$CC752,day_wise_sales_data!$A$2:$A$500,0),MATCH(resource!BP$2,INDIRECT("day_wise_sales_data!$B$1:$BZ$1"),0)),0)</f>
        <v>0</v>
      </c>
      <c r="BQ752" s="3">
        <f ca="1">IFERROR(INDEX(INDIRECT("day_wise_sales_data!$B$2:$BZ$599"),MATCH(resource!$CC752,day_wise_sales_data!$A$2:$A$500,0),MATCH(resource!BQ$2,INDIRECT("day_wise_sales_data!$B$1:$BZ$1"),0)),0)</f>
        <v>0</v>
      </c>
      <c r="BR752" s="3">
        <f ca="1">IFERROR(INDEX(INDIRECT("day_wise_sales_data!$B$2:$BZ$599"),MATCH(resource!$CC752,day_wise_sales_data!$A$2:$A$500,0),MATCH(resource!BR$2,INDIRECT("day_wise_sales_data!$B$1:$BZ$1"),0)),0)</f>
        <v>0</v>
      </c>
      <c r="BS752" s="3">
        <f ca="1">IFERROR(INDEX(INDIRECT("day_wise_sales_data!$B$2:$BZ$599"),MATCH(resource!$CC752,day_wise_sales_data!$A$2:$A$500,0),MATCH(resource!BS$2,INDIRECT("day_wise_sales_data!$B$1:$BZ$1"),0)),0)</f>
        <v>0</v>
      </c>
      <c r="BT752" s="3">
        <f ca="1">IFERROR(INDEX(INDIRECT("day_wise_sales_data!$B$2:$BZ$599"),MATCH(resource!$CC752,day_wise_sales_data!$A$2:$A$500,0),MATCH(resource!BT$2,INDIRECT("day_wise_sales_data!$B$1:$BZ$1"),0)),0)</f>
        <v>0</v>
      </c>
      <c r="BU752" s="3">
        <f ca="1">IFERROR(INDEX(INDIRECT("day_wise_sales_data!$B$2:$BZ$599"),MATCH(resource!$CC752,day_wise_sales_data!$A$2:$A$500,0),MATCH(resource!BU$2,INDIRECT("day_wise_sales_data!$B$1:$BZ$1"),0)),0)</f>
        <v>0</v>
      </c>
      <c r="BV752" s="3">
        <f ca="1">IFERROR(INDEX(INDIRECT("day_wise_sales_data!$B$2:$BZ$599"),MATCH(resource!$CC752,day_wise_sales_data!$A$2:$A$500,0),MATCH(resource!BV$2,INDIRECT("day_wise_sales_data!$B$1:$BZ$1"),0)),0)</f>
        <v>0</v>
      </c>
      <c r="BW752" s="3">
        <f ca="1">IFERROR(INDEX(INDIRECT("day_wise_sales_data!$B$2:$BZ$599"),MATCH(resource!$CC752,day_wise_sales_data!$A$2:$A$500,0),MATCH(resource!BW$2,INDIRECT("day_wise_sales_data!$B$1:$BZ$1"),0)),0)</f>
        <v>0</v>
      </c>
      <c r="BX752" s="3">
        <f ca="1">IFERROR(INDEX(INDIRECT("day_wise_sales_data!$B$2:$BZ$599"),MATCH(resource!$CC752,day_wise_sales_data!$A$2:$A$500,0),MATCH(resource!BX$2,INDIRECT("day_wise_sales_data!$B$1:$BZ$1"),0)),0)</f>
        <v>0</v>
      </c>
      <c r="BY752" s="3">
        <f ca="1">IFERROR(INDEX(INDIRECT("day_wise_sales_data!$B$2:$BZ$599"),MATCH(resource!$CC752,day_wise_sales_data!$A$2:$A$500,0),MATCH(resource!BY$2,INDIRECT("day_wise_sales_data!$B$1:$BZ$1"),0)),0)</f>
        <v>0</v>
      </c>
      <c r="BZ752" s="3">
        <f ca="1">IFERROR(INDEX(INDIRECT("day_wise_sales_data!$B$2:$BZ$599"),MATCH(resource!$CC752,day_wise_sales_data!$A$2:$A$500,0),MATCH(resource!BZ$2,INDIRECT("day_wise_sales_data!$B$1:$BZ$1"),0)),0)</f>
        <v>0</v>
      </c>
      <c r="CA752" s="3">
        <f ca="1">IFERROR(INDEX(INDIRECT("day_wise_sales_data!$B$2:$BZ$599"),MATCH(resource!$CC752,day_wise_sales_data!$A$2:$A$500,0),MATCH(resource!CA$2,INDIRECT("day_wise_sales_data!$B$1:$BZ$1"),0)),0)</f>
        <v>0</v>
      </c>
      <c r="CC752" s="4">
        <f>sales_data!H751</f>
        <v>0</v>
      </c>
      <c r="CD752" s="1">
        <v>750</v>
      </c>
      <c r="CE752" s="1" t="str">
        <f>IF(AQ752=report!$AQ$3,resource!CD752,"")</f>
        <v/>
      </c>
      <c r="CF752" s="5" t="str">
        <f>IFERROR(SMALL($CE$3:$CE$1001,ROWS($CE$3:CE752)),"")</f>
        <v/>
      </c>
      <c r="CH752">
        <f>IFERROR(VLOOKUP($CC752,data_pull!$E$22:$G$700,2,0),0)</f>
        <v>0</v>
      </c>
      <c r="DK752" s="3" t="str">
        <f>IFERROR(INDEX(COD_SALES!$B$5:$Z$500,MATCH(resource!$CC752,COD_SALES!$A$5:$A$500,0),MATCH(resource!DK$2,COD_SALES!$B$4:$Z$4,0)),"")</f>
        <v/>
      </c>
      <c r="DL752" s="3" t="str">
        <f>IFERROR(INDEX(COD_SALES!$B$5:$Z$500,MATCH(resource!$CC752,COD_SALES!$A$5:$A$500,0),MATCH(resource!DL$2,COD_SALES!$B$4:$Z$4,0)),"")</f>
        <v/>
      </c>
      <c r="DM752" s="3" t="str">
        <f>IFERROR(INDEX(COD_SALES!$B$5:$Z$500,MATCH(resource!$CC752,COD_SALES!$A$5:$A$500,0),MATCH(resource!DM$2,COD_SALES!$B$4:$Z$4,0)),"")</f>
        <v/>
      </c>
      <c r="DN752" s="3" t="str">
        <f>IFERROR(INDEX(COD_SALES!$B$5:$Z$500,MATCH(resource!$CC752,COD_SALES!$A$5:$A$500,0),MATCH(resource!DN$2,COD_SALES!$B$4:$Z$4,0)),"")</f>
        <v/>
      </c>
      <c r="DO752" s="3" t="str">
        <f>IFERROR(INDEX(COD_SALES!$B$5:$Z$500,MATCH(resource!$CC752,COD_SALES!$A$5:$A$500,0),MATCH(resource!DO$2,COD_SALES!$B$4:$Z$4,0)),"")</f>
        <v/>
      </c>
      <c r="DP752" s="3" t="str">
        <f>IFERROR(INDEX(COD_SALES!$B$5:$Z$500,MATCH(resource!$CC752,COD_SALES!$A$5:$A$500,0),MATCH(resource!DP$2,COD_SALES!$B$4:$Z$4,0)),"")</f>
        <v/>
      </c>
      <c r="DQ752" s="3" t="str">
        <f>IFERROR(INDEX(COD_SALES!$B$5:$Z$500,MATCH(resource!$CC752,COD_SALES!$A$5:$A$500,0),MATCH(resource!DQ$2,COD_SALES!$B$4:$Z$4,0)),"")</f>
        <v/>
      </c>
      <c r="DR752" s="3" t="str">
        <f>IFERROR(INDEX(COD_SALES!$B$5:$Z$500,MATCH(resource!$CC752,COD_SALES!$A$5:$A$500,0),MATCH(resource!DR$2,COD_SALES!$B$4:$Z$4,0)),"")</f>
        <v/>
      </c>
      <c r="DS752" s="3" t="str">
        <f>IFERROR(INDEX(COD_SALES!$B$5:$Z$500,MATCH(resource!$CC752,COD_SALES!$A$5:$A$500,0),MATCH(resource!DS$2,COD_SALES!$B$4:$Z$4,0)),"")</f>
        <v/>
      </c>
      <c r="DT752" s="3" t="str">
        <f>IFERROR(INDEX(COD_SALES!$B$5:$Z$500,MATCH(resource!$CC752,COD_SALES!$A$5:$A$500,0),MATCH(resource!DT$2,COD_SALES!$B$4:$Z$4,0)),"")</f>
        <v/>
      </c>
      <c r="DU752" s="3" t="str">
        <f>IFERROR(INDEX(COD_SALES!$B$5:$Z$500,MATCH(resource!$CC752,COD_SALES!$A$5:$A$500,0),MATCH(resource!DU$2,COD_SALES!$B$4:$Z$4,0)),"")</f>
        <v/>
      </c>
      <c r="DV752" s="3" t="str">
        <f>IFERROR(INDEX(COD_SALES!$B$5:$Z$500,MATCH(resource!$CC752,COD_SALES!$A$5:$A$500,0),MATCH(resource!DV$2,COD_SALES!$B$4:$Z$4,0)),"")</f>
        <v/>
      </c>
      <c r="DW752" s="3" t="str">
        <f>IFERROR(INDEX(COD_SALES!$B$5:$Z$500,MATCH(resource!$CC752,COD_SALES!$A$5:$A$500,0),MATCH(resource!DW$2,COD_SALES!$B$4:$Z$4,0)),"")</f>
        <v/>
      </c>
      <c r="DX752" s="3" t="str">
        <f>IFERROR(INDEX(COD_SALES!$B$5:$Z$500,MATCH(resource!$CC752,COD_SALES!$A$5:$A$500,0),MATCH(resource!DX$2,COD_SALES!$B$4:$Z$4,0)),"")</f>
        <v/>
      </c>
      <c r="DY752" s="3" t="str">
        <f>IFERROR(INDEX(COD_SALES!$B$5:$Z$500,MATCH(resource!$CC752,COD_SALES!$A$5:$A$500,0),MATCH(resource!DY$2,COD_SALES!$B$4:$Z$4,0)),"")</f>
        <v/>
      </c>
      <c r="DZ752" s="3" t="str">
        <f>IFERROR(INDEX(COD_SALES!$B$5:$Z$500,MATCH(resource!$CC752,COD_SALES!$A$5:$A$500,0),MATCH(resource!DZ$2,COD_SALES!$B$4:$Z$4,0)),"")</f>
        <v/>
      </c>
      <c r="EA752" s="3" t="str">
        <f>IFERROR(INDEX(COD_SALES!$B$5:$Z$500,MATCH(resource!$CC752,COD_SALES!$A$5:$A$500,0),MATCH(resource!EA$2,COD_SALES!$B$4:$Z$4,0)),"")</f>
        <v/>
      </c>
      <c r="EB752" s="3">
        <f t="shared" si="138"/>
        <v>0</v>
      </c>
      <c r="EW752" s="3">
        <f>IFERROR(VLOOKUP(CC752,data_pull!$AO$25:$AR$546,2,0),0)</f>
        <v>0</v>
      </c>
      <c r="EX752" s="1">
        <f>IFERROR(VLOOKUP(CC752,data_pull!$AO$25:$AR$546,4,0),0)</f>
        <v>0</v>
      </c>
    </row>
    <row r="753" spans="13:154" x14ac:dyDescent="0.25"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4">
        <f>sales_data!B752</f>
        <v>0</v>
      </c>
      <c r="AR753" s="4">
        <f>sales_data!C752</f>
        <v>0</v>
      </c>
      <c r="AS753" s="5" t="str">
        <f t="shared" si="137"/>
        <v/>
      </c>
      <c r="AT753" s="4">
        <f>sales_data!I752</f>
        <v>0</v>
      </c>
      <c r="AU753" s="4">
        <f>sales_data!W752</f>
        <v>0</v>
      </c>
      <c r="AV753" s="1">
        <f>sales_data!N752</f>
        <v>0</v>
      </c>
      <c r="AW753" s="1">
        <f>sales_data!P752</f>
        <v>0</v>
      </c>
      <c r="AX753" s="3">
        <f ca="1">IFERROR(INDEX(INDIRECT("day_wise_sales_data!$B$2:$BZ$599"),MATCH(resource!$CC753,day_wise_sales_data!$A$2:$A$500,0),MATCH(resource!AX$2,INDIRECT("day_wise_sales_data!$B$1:$BZ$1"),0)),0)</f>
        <v>0</v>
      </c>
      <c r="AY753" s="3">
        <f ca="1">IFERROR(INDEX(INDIRECT("day_wise_sales_data!$B$2:$BZ$599"),MATCH(resource!$CC753,day_wise_sales_data!$A$2:$A$500,0),MATCH(resource!AY$2,INDIRECT("day_wise_sales_data!$B$1:$BZ$1"),0)),0)</f>
        <v>0</v>
      </c>
      <c r="AZ753" s="3">
        <f ca="1">IFERROR(INDEX(INDIRECT("day_wise_sales_data!$B$2:$BZ$599"),MATCH(resource!$CC753,day_wise_sales_data!$A$2:$A$500,0),MATCH(resource!AZ$2,INDIRECT("day_wise_sales_data!$B$1:$BZ$1"),0)),0)</f>
        <v>0</v>
      </c>
      <c r="BA753" s="3">
        <f ca="1">IFERROR(INDEX(INDIRECT("day_wise_sales_data!$B$2:$BZ$599"),MATCH(resource!$CC753,day_wise_sales_data!$A$2:$A$500,0),MATCH(resource!BA$2,INDIRECT("day_wise_sales_data!$B$1:$BZ$1"),0)),0)</f>
        <v>0</v>
      </c>
      <c r="BB753" s="3">
        <f ca="1">IFERROR(INDEX(INDIRECT("day_wise_sales_data!$B$2:$BZ$599"),MATCH(resource!$CC753,day_wise_sales_data!$A$2:$A$500,0),MATCH(resource!BB$2,INDIRECT("day_wise_sales_data!$B$1:$BZ$1"),0)),0)</f>
        <v>0</v>
      </c>
      <c r="BC753" s="3">
        <f ca="1">IFERROR(INDEX(INDIRECT("day_wise_sales_data!$B$2:$BZ$599"),MATCH(resource!$CC753,day_wise_sales_data!$A$2:$A$500,0),MATCH(resource!BC$2,INDIRECT("day_wise_sales_data!$B$1:$BZ$1"),0)),0)</f>
        <v>0</v>
      </c>
      <c r="BD753" s="3">
        <f ca="1">IFERROR(INDEX(INDIRECT("day_wise_sales_data!$B$2:$BZ$599"),MATCH(resource!$CC753,day_wise_sales_data!$A$2:$A$500,0),MATCH(resource!BD$2,INDIRECT("day_wise_sales_data!$B$1:$BZ$1"),0)),0)</f>
        <v>0</v>
      </c>
      <c r="BE753" s="3">
        <f ca="1">IFERROR(INDEX(INDIRECT("day_wise_sales_data!$B$2:$BZ$599"),MATCH(resource!$CC753,day_wise_sales_data!$A$2:$A$500,0),MATCH(resource!BE$2,INDIRECT("day_wise_sales_data!$B$1:$BZ$1"),0)),0)</f>
        <v>0</v>
      </c>
      <c r="BF753" s="3">
        <f ca="1">IFERROR(INDEX(INDIRECT("day_wise_sales_data!$B$2:$BZ$599"),MATCH(resource!$CC753,day_wise_sales_data!$A$2:$A$500,0),MATCH(resource!BF$2,INDIRECT("day_wise_sales_data!$B$1:$BZ$1"),0)),0)</f>
        <v>0</v>
      </c>
      <c r="BG753" s="3">
        <f ca="1">IFERROR(INDEX(INDIRECT("day_wise_sales_data!$B$2:$BZ$599"),MATCH(resource!$CC753,day_wise_sales_data!$A$2:$A$500,0),MATCH(resource!BG$2,INDIRECT("day_wise_sales_data!$B$1:$BZ$1"),0)),0)</f>
        <v>0</v>
      </c>
      <c r="BH753" s="3">
        <f ca="1">IFERROR(INDEX(INDIRECT("day_wise_sales_data!$B$2:$BZ$599"),MATCH(resource!$CC753,day_wise_sales_data!$A$2:$A$500,0),MATCH(resource!BH$2,INDIRECT("day_wise_sales_data!$B$1:$BZ$1"),0)),0)</f>
        <v>0</v>
      </c>
      <c r="BI753" s="3">
        <f ca="1">IFERROR(INDEX(INDIRECT("day_wise_sales_data!$B$2:$BZ$599"),MATCH(resource!$CC753,day_wise_sales_data!$A$2:$A$500,0),MATCH(resource!BI$2,INDIRECT("day_wise_sales_data!$B$1:$BZ$1"),0)),0)</f>
        <v>0</v>
      </c>
      <c r="BJ753" s="3">
        <f ca="1">IFERROR(INDEX(INDIRECT("day_wise_sales_data!$B$2:$BZ$599"),MATCH(resource!$CC753,day_wise_sales_data!$A$2:$A$500,0),MATCH(resource!BJ$2,INDIRECT("day_wise_sales_data!$B$1:$BZ$1"),0)),0)</f>
        <v>0</v>
      </c>
      <c r="BK753" s="3">
        <f ca="1">IFERROR(INDEX(INDIRECT("day_wise_sales_data!$B$2:$BZ$599"),MATCH(resource!$CC753,day_wise_sales_data!$A$2:$A$500,0),MATCH(resource!BK$2,INDIRECT("day_wise_sales_data!$B$1:$BZ$1"),0)),0)</f>
        <v>0</v>
      </c>
      <c r="BL753" s="3">
        <f ca="1">IFERROR(INDEX(INDIRECT("day_wise_sales_data!$B$2:$BZ$599"),MATCH(resource!$CC753,day_wise_sales_data!$A$2:$A$500,0),MATCH(resource!BL$2,INDIRECT("day_wise_sales_data!$B$1:$BZ$1"),0)),0)</f>
        <v>0</v>
      </c>
      <c r="BM753" s="3">
        <f ca="1">IFERROR(INDEX(INDIRECT("day_wise_sales_data!$B$2:$BZ$599"),MATCH(resource!$CC753,day_wise_sales_data!$A$2:$A$500,0),MATCH(resource!BM$2,INDIRECT("day_wise_sales_data!$B$1:$BZ$1"),0)),0)</f>
        <v>0</v>
      </c>
      <c r="BN753" s="3">
        <f ca="1">IFERROR(INDEX(INDIRECT("day_wise_sales_data!$B$2:$BZ$599"),MATCH(resource!$CC753,day_wise_sales_data!$A$2:$A$500,0),MATCH(resource!BN$2,INDIRECT("day_wise_sales_data!$B$1:$BZ$1"),0)),0)</f>
        <v>0</v>
      </c>
      <c r="BO753" s="3">
        <f ca="1">IFERROR(INDEX(INDIRECT("day_wise_sales_data!$B$2:$BZ$599"),MATCH(resource!$CC753,day_wise_sales_data!$A$2:$A$500,0),MATCH(resource!BO$2,INDIRECT("day_wise_sales_data!$B$1:$BZ$1"),0)),0)</f>
        <v>0</v>
      </c>
      <c r="BP753" s="3">
        <f ca="1">IFERROR(INDEX(INDIRECT("day_wise_sales_data!$B$2:$BZ$599"),MATCH(resource!$CC753,day_wise_sales_data!$A$2:$A$500,0),MATCH(resource!BP$2,INDIRECT("day_wise_sales_data!$B$1:$BZ$1"),0)),0)</f>
        <v>0</v>
      </c>
      <c r="BQ753" s="3">
        <f ca="1">IFERROR(INDEX(INDIRECT("day_wise_sales_data!$B$2:$BZ$599"),MATCH(resource!$CC753,day_wise_sales_data!$A$2:$A$500,0),MATCH(resource!BQ$2,INDIRECT("day_wise_sales_data!$B$1:$BZ$1"),0)),0)</f>
        <v>0</v>
      </c>
      <c r="BR753" s="3">
        <f ca="1">IFERROR(INDEX(INDIRECT("day_wise_sales_data!$B$2:$BZ$599"),MATCH(resource!$CC753,day_wise_sales_data!$A$2:$A$500,0),MATCH(resource!BR$2,INDIRECT("day_wise_sales_data!$B$1:$BZ$1"),0)),0)</f>
        <v>0</v>
      </c>
      <c r="BS753" s="3">
        <f ca="1">IFERROR(INDEX(INDIRECT("day_wise_sales_data!$B$2:$BZ$599"),MATCH(resource!$CC753,day_wise_sales_data!$A$2:$A$500,0),MATCH(resource!BS$2,INDIRECT("day_wise_sales_data!$B$1:$BZ$1"),0)),0)</f>
        <v>0</v>
      </c>
      <c r="BT753" s="3">
        <f ca="1">IFERROR(INDEX(INDIRECT("day_wise_sales_data!$B$2:$BZ$599"),MATCH(resource!$CC753,day_wise_sales_data!$A$2:$A$500,0),MATCH(resource!BT$2,INDIRECT("day_wise_sales_data!$B$1:$BZ$1"),0)),0)</f>
        <v>0</v>
      </c>
      <c r="BU753" s="3">
        <f ca="1">IFERROR(INDEX(INDIRECT("day_wise_sales_data!$B$2:$BZ$599"),MATCH(resource!$CC753,day_wise_sales_data!$A$2:$A$500,0),MATCH(resource!BU$2,INDIRECT("day_wise_sales_data!$B$1:$BZ$1"),0)),0)</f>
        <v>0</v>
      </c>
      <c r="BV753" s="3">
        <f ca="1">IFERROR(INDEX(INDIRECT("day_wise_sales_data!$B$2:$BZ$599"),MATCH(resource!$CC753,day_wise_sales_data!$A$2:$A$500,0),MATCH(resource!BV$2,INDIRECT("day_wise_sales_data!$B$1:$BZ$1"),0)),0)</f>
        <v>0</v>
      </c>
      <c r="BW753" s="3">
        <f ca="1">IFERROR(INDEX(INDIRECT("day_wise_sales_data!$B$2:$BZ$599"),MATCH(resource!$CC753,day_wise_sales_data!$A$2:$A$500,0),MATCH(resource!BW$2,INDIRECT("day_wise_sales_data!$B$1:$BZ$1"),0)),0)</f>
        <v>0</v>
      </c>
      <c r="BX753" s="3">
        <f ca="1">IFERROR(INDEX(INDIRECT("day_wise_sales_data!$B$2:$BZ$599"),MATCH(resource!$CC753,day_wise_sales_data!$A$2:$A$500,0),MATCH(resource!BX$2,INDIRECT("day_wise_sales_data!$B$1:$BZ$1"),0)),0)</f>
        <v>0</v>
      </c>
      <c r="BY753" s="3">
        <f ca="1">IFERROR(INDEX(INDIRECT("day_wise_sales_data!$B$2:$BZ$599"),MATCH(resource!$CC753,day_wise_sales_data!$A$2:$A$500,0),MATCH(resource!BY$2,INDIRECT("day_wise_sales_data!$B$1:$BZ$1"),0)),0)</f>
        <v>0</v>
      </c>
      <c r="BZ753" s="3">
        <f ca="1">IFERROR(INDEX(INDIRECT("day_wise_sales_data!$B$2:$BZ$599"),MATCH(resource!$CC753,day_wise_sales_data!$A$2:$A$500,0),MATCH(resource!BZ$2,INDIRECT("day_wise_sales_data!$B$1:$BZ$1"),0)),0)</f>
        <v>0</v>
      </c>
      <c r="CA753" s="3">
        <f ca="1">IFERROR(INDEX(INDIRECT("day_wise_sales_data!$B$2:$BZ$599"),MATCH(resource!$CC753,day_wise_sales_data!$A$2:$A$500,0),MATCH(resource!CA$2,INDIRECT("day_wise_sales_data!$B$1:$BZ$1"),0)),0)</f>
        <v>0</v>
      </c>
      <c r="CC753" s="4">
        <f>sales_data!H752</f>
        <v>0</v>
      </c>
      <c r="CD753" s="1">
        <v>751</v>
      </c>
      <c r="CE753" s="1" t="str">
        <f>IF(AQ753=report!$AQ$3,resource!CD753,"")</f>
        <v/>
      </c>
      <c r="CF753" s="5" t="str">
        <f>IFERROR(SMALL($CE$3:$CE$1001,ROWS($CE$3:CE753)),"")</f>
        <v/>
      </c>
      <c r="CH753">
        <f>IFERROR(VLOOKUP($CC753,data_pull!$E$22:$G$700,2,0),0)</f>
        <v>0</v>
      </c>
      <c r="DK753" s="3" t="str">
        <f>IFERROR(INDEX(COD_SALES!$B$5:$Z$500,MATCH(resource!$CC753,COD_SALES!$A$5:$A$500,0),MATCH(resource!DK$2,COD_SALES!$B$4:$Z$4,0)),"")</f>
        <v/>
      </c>
      <c r="DL753" s="3" t="str">
        <f>IFERROR(INDEX(COD_SALES!$B$5:$Z$500,MATCH(resource!$CC753,COD_SALES!$A$5:$A$500,0),MATCH(resource!DL$2,COD_SALES!$B$4:$Z$4,0)),"")</f>
        <v/>
      </c>
      <c r="DM753" s="3" t="str">
        <f>IFERROR(INDEX(COD_SALES!$B$5:$Z$500,MATCH(resource!$CC753,COD_SALES!$A$5:$A$500,0),MATCH(resource!DM$2,COD_SALES!$B$4:$Z$4,0)),"")</f>
        <v/>
      </c>
      <c r="DN753" s="3" t="str">
        <f>IFERROR(INDEX(COD_SALES!$B$5:$Z$500,MATCH(resource!$CC753,COD_SALES!$A$5:$A$500,0),MATCH(resource!DN$2,COD_SALES!$B$4:$Z$4,0)),"")</f>
        <v/>
      </c>
      <c r="DO753" s="3" t="str">
        <f>IFERROR(INDEX(COD_SALES!$B$5:$Z$500,MATCH(resource!$CC753,COD_SALES!$A$5:$A$500,0),MATCH(resource!DO$2,COD_SALES!$B$4:$Z$4,0)),"")</f>
        <v/>
      </c>
      <c r="DP753" s="3" t="str">
        <f>IFERROR(INDEX(COD_SALES!$B$5:$Z$500,MATCH(resource!$CC753,COD_SALES!$A$5:$A$500,0),MATCH(resource!DP$2,COD_SALES!$B$4:$Z$4,0)),"")</f>
        <v/>
      </c>
      <c r="DQ753" s="3" t="str">
        <f>IFERROR(INDEX(COD_SALES!$B$5:$Z$500,MATCH(resource!$CC753,COD_SALES!$A$5:$A$500,0),MATCH(resource!DQ$2,COD_SALES!$B$4:$Z$4,0)),"")</f>
        <v/>
      </c>
      <c r="DR753" s="3" t="str">
        <f>IFERROR(INDEX(COD_SALES!$B$5:$Z$500,MATCH(resource!$CC753,COD_SALES!$A$5:$A$500,0),MATCH(resource!DR$2,COD_SALES!$B$4:$Z$4,0)),"")</f>
        <v/>
      </c>
      <c r="DS753" s="3" t="str">
        <f>IFERROR(INDEX(COD_SALES!$B$5:$Z$500,MATCH(resource!$CC753,COD_SALES!$A$5:$A$500,0),MATCH(resource!DS$2,COD_SALES!$B$4:$Z$4,0)),"")</f>
        <v/>
      </c>
      <c r="DT753" s="3" t="str">
        <f>IFERROR(INDEX(COD_SALES!$B$5:$Z$500,MATCH(resource!$CC753,COD_SALES!$A$5:$A$500,0),MATCH(resource!DT$2,COD_SALES!$B$4:$Z$4,0)),"")</f>
        <v/>
      </c>
      <c r="DU753" s="3" t="str">
        <f>IFERROR(INDEX(COD_SALES!$B$5:$Z$500,MATCH(resource!$CC753,COD_SALES!$A$5:$A$500,0),MATCH(resource!DU$2,COD_SALES!$B$4:$Z$4,0)),"")</f>
        <v/>
      </c>
      <c r="DV753" s="3" t="str">
        <f>IFERROR(INDEX(COD_SALES!$B$5:$Z$500,MATCH(resource!$CC753,COD_SALES!$A$5:$A$500,0),MATCH(resource!DV$2,COD_SALES!$B$4:$Z$4,0)),"")</f>
        <v/>
      </c>
      <c r="DW753" s="3" t="str">
        <f>IFERROR(INDEX(COD_SALES!$B$5:$Z$500,MATCH(resource!$CC753,COD_SALES!$A$5:$A$500,0),MATCH(resource!DW$2,COD_SALES!$B$4:$Z$4,0)),"")</f>
        <v/>
      </c>
      <c r="DX753" s="3" t="str">
        <f>IFERROR(INDEX(COD_SALES!$B$5:$Z$500,MATCH(resource!$CC753,COD_SALES!$A$5:$A$500,0),MATCH(resource!DX$2,COD_SALES!$B$4:$Z$4,0)),"")</f>
        <v/>
      </c>
      <c r="DY753" s="3" t="str">
        <f>IFERROR(INDEX(COD_SALES!$B$5:$Z$500,MATCH(resource!$CC753,COD_SALES!$A$5:$A$500,0),MATCH(resource!DY$2,COD_SALES!$B$4:$Z$4,0)),"")</f>
        <v/>
      </c>
      <c r="DZ753" s="3" t="str">
        <f>IFERROR(INDEX(COD_SALES!$B$5:$Z$500,MATCH(resource!$CC753,COD_SALES!$A$5:$A$500,0),MATCH(resource!DZ$2,COD_SALES!$B$4:$Z$4,0)),"")</f>
        <v/>
      </c>
      <c r="EA753" s="3" t="str">
        <f>IFERROR(INDEX(COD_SALES!$B$5:$Z$500,MATCH(resource!$CC753,COD_SALES!$A$5:$A$500,0),MATCH(resource!EA$2,COD_SALES!$B$4:$Z$4,0)),"")</f>
        <v/>
      </c>
      <c r="EB753" s="3">
        <f t="shared" si="138"/>
        <v>0</v>
      </c>
      <c r="EW753" s="3">
        <f>IFERROR(VLOOKUP(CC753,data_pull!$AO$25:$AR$546,2,0),0)</f>
        <v>0</v>
      </c>
      <c r="EX753" s="1">
        <f>IFERROR(VLOOKUP(CC753,data_pull!$AO$25:$AR$546,4,0),0)</f>
        <v>0</v>
      </c>
    </row>
    <row r="754" spans="13:154" x14ac:dyDescent="0.25"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4">
        <f>sales_data!B753</f>
        <v>0</v>
      </c>
      <c r="AR754" s="4">
        <f>sales_data!C753</f>
        <v>0</v>
      </c>
      <c r="AS754" s="5" t="str">
        <f t="shared" si="137"/>
        <v/>
      </c>
      <c r="AT754" s="4">
        <f>sales_data!I753</f>
        <v>0</v>
      </c>
      <c r="AU754" s="4">
        <f>sales_data!W753</f>
        <v>0</v>
      </c>
      <c r="AV754" s="1">
        <f>sales_data!N753</f>
        <v>0</v>
      </c>
      <c r="AW754" s="1">
        <f>sales_data!P753</f>
        <v>0</v>
      </c>
      <c r="AX754" s="3">
        <f ca="1">IFERROR(INDEX(INDIRECT("day_wise_sales_data!$B$2:$BZ$599"),MATCH(resource!$CC754,day_wise_sales_data!$A$2:$A$500,0),MATCH(resource!AX$2,INDIRECT("day_wise_sales_data!$B$1:$BZ$1"),0)),0)</f>
        <v>0</v>
      </c>
      <c r="AY754" s="3">
        <f ca="1">IFERROR(INDEX(INDIRECT("day_wise_sales_data!$B$2:$BZ$599"),MATCH(resource!$CC754,day_wise_sales_data!$A$2:$A$500,0),MATCH(resource!AY$2,INDIRECT("day_wise_sales_data!$B$1:$BZ$1"),0)),0)</f>
        <v>0</v>
      </c>
      <c r="AZ754" s="3">
        <f ca="1">IFERROR(INDEX(INDIRECT("day_wise_sales_data!$B$2:$BZ$599"),MATCH(resource!$CC754,day_wise_sales_data!$A$2:$A$500,0),MATCH(resource!AZ$2,INDIRECT("day_wise_sales_data!$B$1:$BZ$1"),0)),0)</f>
        <v>0</v>
      </c>
      <c r="BA754" s="3">
        <f ca="1">IFERROR(INDEX(INDIRECT("day_wise_sales_data!$B$2:$BZ$599"),MATCH(resource!$CC754,day_wise_sales_data!$A$2:$A$500,0),MATCH(resource!BA$2,INDIRECT("day_wise_sales_data!$B$1:$BZ$1"),0)),0)</f>
        <v>0</v>
      </c>
      <c r="BB754" s="3">
        <f ca="1">IFERROR(INDEX(INDIRECT("day_wise_sales_data!$B$2:$BZ$599"),MATCH(resource!$CC754,day_wise_sales_data!$A$2:$A$500,0),MATCH(resource!BB$2,INDIRECT("day_wise_sales_data!$B$1:$BZ$1"),0)),0)</f>
        <v>0</v>
      </c>
      <c r="BC754" s="3">
        <f ca="1">IFERROR(INDEX(INDIRECT("day_wise_sales_data!$B$2:$BZ$599"),MATCH(resource!$CC754,day_wise_sales_data!$A$2:$A$500,0),MATCH(resource!BC$2,INDIRECT("day_wise_sales_data!$B$1:$BZ$1"),0)),0)</f>
        <v>0</v>
      </c>
      <c r="BD754" s="3">
        <f ca="1">IFERROR(INDEX(INDIRECT("day_wise_sales_data!$B$2:$BZ$599"),MATCH(resource!$CC754,day_wise_sales_data!$A$2:$A$500,0),MATCH(resource!BD$2,INDIRECT("day_wise_sales_data!$B$1:$BZ$1"),0)),0)</f>
        <v>0</v>
      </c>
      <c r="BE754" s="3">
        <f ca="1">IFERROR(INDEX(INDIRECT("day_wise_sales_data!$B$2:$BZ$599"),MATCH(resource!$CC754,day_wise_sales_data!$A$2:$A$500,0),MATCH(resource!BE$2,INDIRECT("day_wise_sales_data!$B$1:$BZ$1"),0)),0)</f>
        <v>0</v>
      </c>
      <c r="BF754" s="3">
        <f ca="1">IFERROR(INDEX(INDIRECT("day_wise_sales_data!$B$2:$BZ$599"),MATCH(resource!$CC754,day_wise_sales_data!$A$2:$A$500,0),MATCH(resource!BF$2,INDIRECT("day_wise_sales_data!$B$1:$BZ$1"),0)),0)</f>
        <v>0</v>
      </c>
      <c r="BG754" s="3">
        <f ca="1">IFERROR(INDEX(INDIRECT("day_wise_sales_data!$B$2:$BZ$599"),MATCH(resource!$CC754,day_wise_sales_data!$A$2:$A$500,0),MATCH(resource!BG$2,INDIRECT("day_wise_sales_data!$B$1:$BZ$1"),0)),0)</f>
        <v>0</v>
      </c>
      <c r="BH754" s="3">
        <f ca="1">IFERROR(INDEX(INDIRECT("day_wise_sales_data!$B$2:$BZ$599"),MATCH(resource!$CC754,day_wise_sales_data!$A$2:$A$500,0),MATCH(resource!BH$2,INDIRECT("day_wise_sales_data!$B$1:$BZ$1"),0)),0)</f>
        <v>0</v>
      </c>
      <c r="BI754" s="3">
        <f ca="1">IFERROR(INDEX(INDIRECT("day_wise_sales_data!$B$2:$BZ$599"),MATCH(resource!$CC754,day_wise_sales_data!$A$2:$A$500,0),MATCH(resource!BI$2,INDIRECT("day_wise_sales_data!$B$1:$BZ$1"),0)),0)</f>
        <v>0</v>
      </c>
      <c r="BJ754" s="3">
        <f ca="1">IFERROR(INDEX(INDIRECT("day_wise_sales_data!$B$2:$BZ$599"),MATCH(resource!$CC754,day_wise_sales_data!$A$2:$A$500,0),MATCH(resource!BJ$2,INDIRECT("day_wise_sales_data!$B$1:$BZ$1"),0)),0)</f>
        <v>0</v>
      </c>
      <c r="BK754" s="3">
        <f ca="1">IFERROR(INDEX(INDIRECT("day_wise_sales_data!$B$2:$BZ$599"),MATCH(resource!$CC754,day_wise_sales_data!$A$2:$A$500,0),MATCH(resource!BK$2,INDIRECT("day_wise_sales_data!$B$1:$BZ$1"),0)),0)</f>
        <v>0</v>
      </c>
      <c r="BL754" s="3">
        <f ca="1">IFERROR(INDEX(INDIRECT("day_wise_sales_data!$B$2:$BZ$599"),MATCH(resource!$CC754,day_wise_sales_data!$A$2:$A$500,0),MATCH(resource!BL$2,INDIRECT("day_wise_sales_data!$B$1:$BZ$1"),0)),0)</f>
        <v>0</v>
      </c>
      <c r="BM754" s="3">
        <f ca="1">IFERROR(INDEX(INDIRECT("day_wise_sales_data!$B$2:$BZ$599"),MATCH(resource!$CC754,day_wise_sales_data!$A$2:$A$500,0),MATCH(resource!BM$2,INDIRECT("day_wise_sales_data!$B$1:$BZ$1"),0)),0)</f>
        <v>0</v>
      </c>
      <c r="BN754" s="3">
        <f ca="1">IFERROR(INDEX(INDIRECT("day_wise_sales_data!$B$2:$BZ$599"),MATCH(resource!$CC754,day_wise_sales_data!$A$2:$A$500,0),MATCH(resource!BN$2,INDIRECT("day_wise_sales_data!$B$1:$BZ$1"),0)),0)</f>
        <v>0</v>
      </c>
      <c r="BO754" s="3">
        <f ca="1">IFERROR(INDEX(INDIRECT("day_wise_sales_data!$B$2:$BZ$599"),MATCH(resource!$CC754,day_wise_sales_data!$A$2:$A$500,0),MATCH(resource!BO$2,INDIRECT("day_wise_sales_data!$B$1:$BZ$1"),0)),0)</f>
        <v>0</v>
      </c>
      <c r="BP754" s="3">
        <f ca="1">IFERROR(INDEX(INDIRECT("day_wise_sales_data!$B$2:$BZ$599"),MATCH(resource!$CC754,day_wise_sales_data!$A$2:$A$500,0),MATCH(resource!BP$2,INDIRECT("day_wise_sales_data!$B$1:$BZ$1"),0)),0)</f>
        <v>0</v>
      </c>
      <c r="BQ754" s="3">
        <f ca="1">IFERROR(INDEX(INDIRECT("day_wise_sales_data!$B$2:$BZ$599"),MATCH(resource!$CC754,day_wise_sales_data!$A$2:$A$500,0),MATCH(resource!BQ$2,INDIRECT("day_wise_sales_data!$B$1:$BZ$1"),0)),0)</f>
        <v>0</v>
      </c>
      <c r="BR754" s="3">
        <f ca="1">IFERROR(INDEX(INDIRECT("day_wise_sales_data!$B$2:$BZ$599"),MATCH(resource!$CC754,day_wise_sales_data!$A$2:$A$500,0),MATCH(resource!BR$2,INDIRECT("day_wise_sales_data!$B$1:$BZ$1"),0)),0)</f>
        <v>0</v>
      </c>
      <c r="BS754" s="3">
        <f ca="1">IFERROR(INDEX(INDIRECT("day_wise_sales_data!$B$2:$BZ$599"),MATCH(resource!$CC754,day_wise_sales_data!$A$2:$A$500,0),MATCH(resource!BS$2,INDIRECT("day_wise_sales_data!$B$1:$BZ$1"),0)),0)</f>
        <v>0</v>
      </c>
      <c r="BT754" s="3">
        <f ca="1">IFERROR(INDEX(INDIRECT("day_wise_sales_data!$B$2:$BZ$599"),MATCH(resource!$CC754,day_wise_sales_data!$A$2:$A$500,0),MATCH(resource!BT$2,INDIRECT("day_wise_sales_data!$B$1:$BZ$1"),0)),0)</f>
        <v>0</v>
      </c>
      <c r="BU754" s="3">
        <f ca="1">IFERROR(INDEX(INDIRECT("day_wise_sales_data!$B$2:$BZ$599"),MATCH(resource!$CC754,day_wise_sales_data!$A$2:$A$500,0),MATCH(resource!BU$2,INDIRECT("day_wise_sales_data!$B$1:$BZ$1"),0)),0)</f>
        <v>0</v>
      </c>
      <c r="BV754" s="3">
        <f ca="1">IFERROR(INDEX(INDIRECT("day_wise_sales_data!$B$2:$BZ$599"),MATCH(resource!$CC754,day_wise_sales_data!$A$2:$A$500,0),MATCH(resource!BV$2,INDIRECT("day_wise_sales_data!$B$1:$BZ$1"),0)),0)</f>
        <v>0</v>
      </c>
      <c r="BW754" s="3">
        <f ca="1">IFERROR(INDEX(INDIRECT("day_wise_sales_data!$B$2:$BZ$599"),MATCH(resource!$CC754,day_wise_sales_data!$A$2:$A$500,0),MATCH(resource!BW$2,INDIRECT("day_wise_sales_data!$B$1:$BZ$1"),0)),0)</f>
        <v>0</v>
      </c>
      <c r="BX754" s="3">
        <f ca="1">IFERROR(INDEX(INDIRECT("day_wise_sales_data!$B$2:$BZ$599"),MATCH(resource!$CC754,day_wise_sales_data!$A$2:$A$500,0),MATCH(resource!BX$2,INDIRECT("day_wise_sales_data!$B$1:$BZ$1"),0)),0)</f>
        <v>0</v>
      </c>
      <c r="BY754" s="3">
        <f ca="1">IFERROR(INDEX(INDIRECT("day_wise_sales_data!$B$2:$BZ$599"),MATCH(resource!$CC754,day_wise_sales_data!$A$2:$A$500,0),MATCH(resource!BY$2,INDIRECT("day_wise_sales_data!$B$1:$BZ$1"),0)),0)</f>
        <v>0</v>
      </c>
      <c r="BZ754" s="3">
        <f ca="1">IFERROR(INDEX(INDIRECT("day_wise_sales_data!$B$2:$BZ$599"),MATCH(resource!$CC754,day_wise_sales_data!$A$2:$A$500,0),MATCH(resource!BZ$2,INDIRECT("day_wise_sales_data!$B$1:$BZ$1"),0)),0)</f>
        <v>0</v>
      </c>
      <c r="CA754" s="3">
        <f ca="1">IFERROR(INDEX(INDIRECT("day_wise_sales_data!$B$2:$BZ$599"),MATCH(resource!$CC754,day_wise_sales_data!$A$2:$A$500,0),MATCH(resource!CA$2,INDIRECT("day_wise_sales_data!$B$1:$BZ$1"),0)),0)</f>
        <v>0</v>
      </c>
      <c r="CC754" s="4">
        <f>sales_data!H753</f>
        <v>0</v>
      </c>
      <c r="CD754" s="1">
        <v>752</v>
      </c>
      <c r="CE754" s="1" t="str">
        <f>IF(AQ754=report!$AQ$3,resource!CD754,"")</f>
        <v/>
      </c>
      <c r="CF754" s="5" t="str">
        <f>IFERROR(SMALL($CE$3:$CE$1001,ROWS($CE$3:CE754)),"")</f>
        <v/>
      </c>
      <c r="CH754">
        <f>IFERROR(VLOOKUP($CC754,data_pull!$E$22:$G$700,2,0),0)</f>
        <v>0</v>
      </c>
      <c r="DK754" s="3" t="str">
        <f>IFERROR(INDEX(COD_SALES!$B$5:$Z$500,MATCH(resource!$CC754,COD_SALES!$A$5:$A$500,0),MATCH(resource!DK$2,COD_SALES!$B$4:$Z$4,0)),"")</f>
        <v/>
      </c>
      <c r="DL754" s="3" t="str">
        <f>IFERROR(INDEX(COD_SALES!$B$5:$Z$500,MATCH(resource!$CC754,COD_SALES!$A$5:$A$500,0),MATCH(resource!DL$2,COD_SALES!$B$4:$Z$4,0)),"")</f>
        <v/>
      </c>
      <c r="DM754" s="3" t="str">
        <f>IFERROR(INDEX(COD_SALES!$B$5:$Z$500,MATCH(resource!$CC754,COD_SALES!$A$5:$A$500,0),MATCH(resource!DM$2,COD_SALES!$B$4:$Z$4,0)),"")</f>
        <v/>
      </c>
      <c r="DN754" s="3" t="str">
        <f>IFERROR(INDEX(COD_SALES!$B$5:$Z$500,MATCH(resource!$CC754,COD_SALES!$A$5:$A$500,0),MATCH(resource!DN$2,COD_SALES!$B$4:$Z$4,0)),"")</f>
        <v/>
      </c>
      <c r="DO754" s="3" t="str">
        <f>IFERROR(INDEX(COD_SALES!$B$5:$Z$500,MATCH(resource!$CC754,COD_SALES!$A$5:$A$500,0),MATCH(resource!DO$2,COD_SALES!$B$4:$Z$4,0)),"")</f>
        <v/>
      </c>
      <c r="DP754" s="3" t="str">
        <f>IFERROR(INDEX(COD_SALES!$B$5:$Z$500,MATCH(resource!$CC754,COD_SALES!$A$5:$A$500,0),MATCH(resource!DP$2,COD_SALES!$B$4:$Z$4,0)),"")</f>
        <v/>
      </c>
      <c r="DQ754" s="3" t="str">
        <f>IFERROR(INDEX(COD_SALES!$B$5:$Z$500,MATCH(resource!$CC754,COD_SALES!$A$5:$A$500,0),MATCH(resource!DQ$2,COD_SALES!$B$4:$Z$4,0)),"")</f>
        <v/>
      </c>
      <c r="DR754" s="3" t="str">
        <f>IFERROR(INDEX(COD_SALES!$B$5:$Z$500,MATCH(resource!$CC754,COD_SALES!$A$5:$A$500,0),MATCH(resource!DR$2,COD_SALES!$B$4:$Z$4,0)),"")</f>
        <v/>
      </c>
      <c r="DS754" s="3" t="str">
        <f>IFERROR(INDEX(COD_SALES!$B$5:$Z$500,MATCH(resource!$CC754,COD_SALES!$A$5:$A$500,0),MATCH(resource!DS$2,COD_SALES!$B$4:$Z$4,0)),"")</f>
        <v/>
      </c>
      <c r="DT754" s="3" t="str">
        <f>IFERROR(INDEX(COD_SALES!$B$5:$Z$500,MATCH(resource!$CC754,COD_SALES!$A$5:$A$500,0),MATCH(resource!DT$2,COD_SALES!$B$4:$Z$4,0)),"")</f>
        <v/>
      </c>
      <c r="DU754" s="3" t="str">
        <f>IFERROR(INDEX(COD_SALES!$B$5:$Z$500,MATCH(resource!$CC754,COD_SALES!$A$5:$A$500,0),MATCH(resource!DU$2,COD_SALES!$B$4:$Z$4,0)),"")</f>
        <v/>
      </c>
      <c r="DV754" s="3" t="str">
        <f>IFERROR(INDEX(COD_SALES!$B$5:$Z$500,MATCH(resource!$CC754,COD_SALES!$A$5:$A$500,0),MATCH(resource!DV$2,COD_SALES!$B$4:$Z$4,0)),"")</f>
        <v/>
      </c>
      <c r="DW754" s="3" t="str">
        <f>IFERROR(INDEX(COD_SALES!$B$5:$Z$500,MATCH(resource!$CC754,COD_SALES!$A$5:$A$500,0),MATCH(resource!DW$2,COD_SALES!$B$4:$Z$4,0)),"")</f>
        <v/>
      </c>
      <c r="DX754" s="3" t="str">
        <f>IFERROR(INDEX(COD_SALES!$B$5:$Z$500,MATCH(resource!$CC754,COD_SALES!$A$5:$A$500,0),MATCH(resource!DX$2,COD_SALES!$B$4:$Z$4,0)),"")</f>
        <v/>
      </c>
      <c r="DY754" s="3" t="str">
        <f>IFERROR(INDEX(COD_SALES!$B$5:$Z$500,MATCH(resource!$CC754,COD_SALES!$A$5:$A$500,0),MATCH(resource!DY$2,COD_SALES!$B$4:$Z$4,0)),"")</f>
        <v/>
      </c>
      <c r="DZ754" s="3" t="str">
        <f>IFERROR(INDEX(COD_SALES!$B$5:$Z$500,MATCH(resource!$CC754,COD_SALES!$A$5:$A$500,0),MATCH(resource!DZ$2,COD_SALES!$B$4:$Z$4,0)),"")</f>
        <v/>
      </c>
      <c r="EA754" s="3" t="str">
        <f>IFERROR(INDEX(COD_SALES!$B$5:$Z$500,MATCH(resource!$CC754,COD_SALES!$A$5:$A$500,0),MATCH(resource!EA$2,COD_SALES!$B$4:$Z$4,0)),"")</f>
        <v/>
      </c>
      <c r="EB754" s="3">
        <f t="shared" si="138"/>
        <v>0</v>
      </c>
      <c r="EW754" s="3">
        <f>IFERROR(VLOOKUP(CC754,data_pull!$AO$25:$AR$546,2,0),0)</f>
        <v>0</v>
      </c>
      <c r="EX754" s="1">
        <f>IFERROR(VLOOKUP(CC754,data_pull!$AO$25:$AR$546,4,0),0)</f>
        <v>0</v>
      </c>
    </row>
    <row r="755" spans="13:154" x14ac:dyDescent="0.25"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4">
        <f>sales_data!B754</f>
        <v>0</v>
      </c>
      <c r="AR755" s="4">
        <f>sales_data!C754</f>
        <v>0</v>
      </c>
      <c r="AS755" s="5" t="str">
        <f t="shared" si="137"/>
        <v/>
      </c>
      <c r="AT755" s="4">
        <f>sales_data!I754</f>
        <v>0</v>
      </c>
      <c r="AU755" s="4">
        <f>sales_data!W754</f>
        <v>0</v>
      </c>
      <c r="AV755" s="1">
        <f>sales_data!N754</f>
        <v>0</v>
      </c>
      <c r="AW755" s="1">
        <f>sales_data!P754</f>
        <v>0</v>
      </c>
      <c r="AX755" s="3">
        <f ca="1">IFERROR(INDEX(INDIRECT("day_wise_sales_data!$B$2:$BZ$599"),MATCH(resource!$CC755,day_wise_sales_data!$A$2:$A$500,0),MATCH(resource!AX$2,INDIRECT("day_wise_sales_data!$B$1:$BZ$1"),0)),0)</f>
        <v>0</v>
      </c>
      <c r="AY755" s="3">
        <f ca="1">IFERROR(INDEX(INDIRECT("day_wise_sales_data!$B$2:$BZ$599"),MATCH(resource!$CC755,day_wise_sales_data!$A$2:$A$500,0),MATCH(resource!AY$2,INDIRECT("day_wise_sales_data!$B$1:$BZ$1"),0)),0)</f>
        <v>0</v>
      </c>
      <c r="AZ755" s="3">
        <f ca="1">IFERROR(INDEX(INDIRECT("day_wise_sales_data!$B$2:$BZ$599"),MATCH(resource!$CC755,day_wise_sales_data!$A$2:$A$500,0),MATCH(resource!AZ$2,INDIRECT("day_wise_sales_data!$B$1:$BZ$1"),0)),0)</f>
        <v>0</v>
      </c>
      <c r="BA755" s="3">
        <f ca="1">IFERROR(INDEX(INDIRECT("day_wise_sales_data!$B$2:$BZ$599"),MATCH(resource!$CC755,day_wise_sales_data!$A$2:$A$500,0),MATCH(resource!BA$2,INDIRECT("day_wise_sales_data!$B$1:$BZ$1"),0)),0)</f>
        <v>0</v>
      </c>
      <c r="BB755" s="3">
        <f ca="1">IFERROR(INDEX(INDIRECT("day_wise_sales_data!$B$2:$BZ$599"),MATCH(resource!$CC755,day_wise_sales_data!$A$2:$A$500,0),MATCH(resource!BB$2,INDIRECT("day_wise_sales_data!$B$1:$BZ$1"),0)),0)</f>
        <v>0</v>
      </c>
      <c r="BC755" s="3">
        <f ca="1">IFERROR(INDEX(INDIRECT("day_wise_sales_data!$B$2:$BZ$599"),MATCH(resource!$CC755,day_wise_sales_data!$A$2:$A$500,0),MATCH(resource!BC$2,INDIRECT("day_wise_sales_data!$B$1:$BZ$1"),0)),0)</f>
        <v>0</v>
      </c>
      <c r="BD755" s="3">
        <f ca="1">IFERROR(INDEX(INDIRECT("day_wise_sales_data!$B$2:$BZ$599"),MATCH(resource!$CC755,day_wise_sales_data!$A$2:$A$500,0),MATCH(resource!BD$2,INDIRECT("day_wise_sales_data!$B$1:$BZ$1"),0)),0)</f>
        <v>0</v>
      </c>
      <c r="BE755" s="3">
        <f ca="1">IFERROR(INDEX(INDIRECT("day_wise_sales_data!$B$2:$BZ$599"),MATCH(resource!$CC755,day_wise_sales_data!$A$2:$A$500,0),MATCH(resource!BE$2,INDIRECT("day_wise_sales_data!$B$1:$BZ$1"),0)),0)</f>
        <v>0</v>
      </c>
      <c r="BF755" s="3">
        <f ca="1">IFERROR(INDEX(INDIRECT("day_wise_sales_data!$B$2:$BZ$599"),MATCH(resource!$CC755,day_wise_sales_data!$A$2:$A$500,0),MATCH(resource!BF$2,INDIRECT("day_wise_sales_data!$B$1:$BZ$1"),0)),0)</f>
        <v>0</v>
      </c>
      <c r="BG755" s="3">
        <f ca="1">IFERROR(INDEX(INDIRECT("day_wise_sales_data!$B$2:$BZ$599"),MATCH(resource!$CC755,day_wise_sales_data!$A$2:$A$500,0),MATCH(resource!BG$2,INDIRECT("day_wise_sales_data!$B$1:$BZ$1"),0)),0)</f>
        <v>0</v>
      </c>
      <c r="BH755" s="3">
        <f ca="1">IFERROR(INDEX(INDIRECT("day_wise_sales_data!$B$2:$BZ$599"),MATCH(resource!$CC755,day_wise_sales_data!$A$2:$A$500,0),MATCH(resource!BH$2,INDIRECT("day_wise_sales_data!$B$1:$BZ$1"),0)),0)</f>
        <v>0</v>
      </c>
      <c r="BI755" s="3">
        <f ca="1">IFERROR(INDEX(INDIRECT("day_wise_sales_data!$B$2:$BZ$599"),MATCH(resource!$CC755,day_wise_sales_data!$A$2:$A$500,0),MATCH(resource!BI$2,INDIRECT("day_wise_sales_data!$B$1:$BZ$1"),0)),0)</f>
        <v>0</v>
      </c>
      <c r="BJ755" s="3">
        <f ca="1">IFERROR(INDEX(INDIRECT("day_wise_sales_data!$B$2:$BZ$599"),MATCH(resource!$CC755,day_wise_sales_data!$A$2:$A$500,0),MATCH(resource!BJ$2,INDIRECT("day_wise_sales_data!$B$1:$BZ$1"),0)),0)</f>
        <v>0</v>
      </c>
      <c r="BK755" s="3">
        <f ca="1">IFERROR(INDEX(INDIRECT("day_wise_sales_data!$B$2:$BZ$599"),MATCH(resource!$CC755,day_wise_sales_data!$A$2:$A$500,0),MATCH(resource!BK$2,INDIRECT("day_wise_sales_data!$B$1:$BZ$1"),0)),0)</f>
        <v>0</v>
      </c>
      <c r="BL755" s="3">
        <f ca="1">IFERROR(INDEX(INDIRECT("day_wise_sales_data!$B$2:$BZ$599"),MATCH(resource!$CC755,day_wise_sales_data!$A$2:$A$500,0),MATCH(resource!BL$2,INDIRECT("day_wise_sales_data!$B$1:$BZ$1"),0)),0)</f>
        <v>0</v>
      </c>
      <c r="BM755" s="3">
        <f ca="1">IFERROR(INDEX(INDIRECT("day_wise_sales_data!$B$2:$BZ$599"),MATCH(resource!$CC755,day_wise_sales_data!$A$2:$A$500,0),MATCH(resource!BM$2,INDIRECT("day_wise_sales_data!$B$1:$BZ$1"),0)),0)</f>
        <v>0</v>
      </c>
      <c r="BN755" s="3">
        <f ca="1">IFERROR(INDEX(INDIRECT("day_wise_sales_data!$B$2:$BZ$599"),MATCH(resource!$CC755,day_wise_sales_data!$A$2:$A$500,0),MATCH(resource!BN$2,INDIRECT("day_wise_sales_data!$B$1:$BZ$1"),0)),0)</f>
        <v>0</v>
      </c>
      <c r="BO755" s="3">
        <f ca="1">IFERROR(INDEX(INDIRECT("day_wise_sales_data!$B$2:$BZ$599"),MATCH(resource!$CC755,day_wise_sales_data!$A$2:$A$500,0),MATCH(resource!BO$2,INDIRECT("day_wise_sales_data!$B$1:$BZ$1"),0)),0)</f>
        <v>0</v>
      </c>
      <c r="BP755" s="3">
        <f ca="1">IFERROR(INDEX(INDIRECT("day_wise_sales_data!$B$2:$BZ$599"),MATCH(resource!$CC755,day_wise_sales_data!$A$2:$A$500,0),MATCH(resource!BP$2,INDIRECT("day_wise_sales_data!$B$1:$BZ$1"),0)),0)</f>
        <v>0</v>
      </c>
      <c r="BQ755" s="3">
        <f ca="1">IFERROR(INDEX(INDIRECT("day_wise_sales_data!$B$2:$BZ$599"),MATCH(resource!$CC755,day_wise_sales_data!$A$2:$A$500,0),MATCH(resource!BQ$2,INDIRECT("day_wise_sales_data!$B$1:$BZ$1"),0)),0)</f>
        <v>0</v>
      </c>
      <c r="BR755" s="3">
        <f ca="1">IFERROR(INDEX(INDIRECT("day_wise_sales_data!$B$2:$BZ$599"),MATCH(resource!$CC755,day_wise_sales_data!$A$2:$A$500,0),MATCH(resource!BR$2,INDIRECT("day_wise_sales_data!$B$1:$BZ$1"),0)),0)</f>
        <v>0</v>
      </c>
      <c r="BS755" s="3">
        <f ca="1">IFERROR(INDEX(INDIRECT("day_wise_sales_data!$B$2:$BZ$599"),MATCH(resource!$CC755,day_wise_sales_data!$A$2:$A$500,0),MATCH(resource!BS$2,INDIRECT("day_wise_sales_data!$B$1:$BZ$1"),0)),0)</f>
        <v>0</v>
      </c>
      <c r="BT755" s="3">
        <f ca="1">IFERROR(INDEX(INDIRECT("day_wise_sales_data!$B$2:$BZ$599"),MATCH(resource!$CC755,day_wise_sales_data!$A$2:$A$500,0),MATCH(resource!BT$2,INDIRECT("day_wise_sales_data!$B$1:$BZ$1"),0)),0)</f>
        <v>0</v>
      </c>
      <c r="BU755" s="3">
        <f ca="1">IFERROR(INDEX(INDIRECT("day_wise_sales_data!$B$2:$BZ$599"),MATCH(resource!$CC755,day_wise_sales_data!$A$2:$A$500,0),MATCH(resource!BU$2,INDIRECT("day_wise_sales_data!$B$1:$BZ$1"),0)),0)</f>
        <v>0</v>
      </c>
      <c r="BV755" s="3">
        <f ca="1">IFERROR(INDEX(INDIRECT("day_wise_sales_data!$B$2:$BZ$599"),MATCH(resource!$CC755,day_wise_sales_data!$A$2:$A$500,0),MATCH(resource!BV$2,INDIRECT("day_wise_sales_data!$B$1:$BZ$1"),0)),0)</f>
        <v>0</v>
      </c>
      <c r="BW755" s="3">
        <f ca="1">IFERROR(INDEX(INDIRECT("day_wise_sales_data!$B$2:$BZ$599"),MATCH(resource!$CC755,day_wise_sales_data!$A$2:$A$500,0),MATCH(resource!BW$2,INDIRECT("day_wise_sales_data!$B$1:$BZ$1"),0)),0)</f>
        <v>0</v>
      </c>
      <c r="BX755" s="3">
        <f ca="1">IFERROR(INDEX(INDIRECT("day_wise_sales_data!$B$2:$BZ$599"),MATCH(resource!$CC755,day_wise_sales_data!$A$2:$A$500,0),MATCH(resource!BX$2,INDIRECT("day_wise_sales_data!$B$1:$BZ$1"),0)),0)</f>
        <v>0</v>
      </c>
      <c r="BY755" s="3">
        <f ca="1">IFERROR(INDEX(INDIRECT("day_wise_sales_data!$B$2:$BZ$599"),MATCH(resource!$CC755,day_wise_sales_data!$A$2:$A$500,0),MATCH(resource!BY$2,INDIRECT("day_wise_sales_data!$B$1:$BZ$1"),0)),0)</f>
        <v>0</v>
      </c>
      <c r="BZ755" s="3">
        <f ca="1">IFERROR(INDEX(INDIRECT("day_wise_sales_data!$B$2:$BZ$599"),MATCH(resource!$CC755,day_wise_sales_data!$A$2:$A$500,0),MATCH(resource!BZ$2,INDIRECT("day_wise_sales_data!$B$1:$BZ$1"),0)),0)</f>
        <v>0</v>
      </c>
      <c r="CA755" s="3">
        <f ca="1">IFERROR(INDEX(INDIRECT("day_wise_sales_data!$B$2:$BZ$599"),MATCH(resource!$CC755,day_wise_sales_data!$A$2:$A$500,0),MATCH(resource!CA$2,INDIRECT("day_wise_sales_data!$B$1:$BZ$1"),0)),0)</f>
        <v>0</v>
      </c>
      <c r="CC755" s="4">
        <f>sales_data!H754</f>
        <v>0</v>
      </c>
      <c r="CD755" s="1">
        <v>753</v>
      </c>
      <c r="CE755" s="1" t="str">
        <f>IF(AQ755=report!$AQ$3,resource!CD755,"")</f>
        <v/>
      </c>
      <c r="CF755" s="5" t="str">
        <f>IFERROR(SMALL($CE$3:$CE$1001,ROWS($CE$3:CE755)),"")</f>
        <v/>
      </c>
      <c r="CH755">
        <f>IFERROR(VLOOKUP($CC755,data_pull!$E$22:$G$700,2,0),0)</f>
        <v>0</v>
      </c>
      <c r="DK755" s="3" t="str">
        <f>IFERROR(INDEX(COD_SALES!$B$5:$Z$500,MATCH(resource!$CC755,COD_SALES!$A$5:$A$500,0),MATCH(resource!DK$2,COD_SALES!$B$4:$Z$4,0)),"")</f>
        <v/>
      </c>
      <c r="DL755" s="3" t="str">
        <f>IFERROR(INDEX(COD_SALES!$B$5:$Z$500,MATCH(resource!$CC755,COD_SALES!$A$5:$A$500,0),MATCH(resource!DL$2,COD_SALES!$B$4:$Z$4,0)),"")</f>
        <v/>
      </c>
      <c r="DM755" s="3" t="str">
        <f>IFERROR(INDEX(COD_SALES!$B$5:$Z$500,MATCH(resource!$CC755,COD_SALES!$A$5:$A$500,0),MATCH(resource!DM$2,COD_SALES!$B$4:$Z$4,0)),"")</f>
        <v/>
      </c>
      <c r="DN755" s="3" t="str">
        <f>IFERROR(INDEX(COD_SALES!$B$5:$Z$500,MATCH(resource!$CC755,COD_SALES!$A$5:$A$500,0),MATCH(resource!DN$2,COD_SALES!$B$4:$Z$4,0)),"")</f>
        <v/>
      </c>
      <c r="DO755" s="3" t="str">
        <f>IFERROR(INDEX(COD_SALES!$B$5:$Z$500,MATCH(resource!$CC755,COD_SALES!$A$5:$A$500,0),MATCH(resource!DO$2,COD_SALES!$B$4:$Z$4,0)),"")</f>
        <v/>
      </c>
      <c r="DP755" s="3" t="str">
        <f>IFERROR(INDEX(COD_SALES!$B$5:$Z$500,MATCH(resource!$CC755,COD_SALES!$A$5:$A$500,0),MATCH(resource!DP$2,COD_SALES!$B$4:$Z$4,0)),"")</f>
        <v/>
      </c>
      <c r="DQ755" s="3" t="str">
        <f>IFERROR(INDEX(COD_SALES!$B$5:$Z$500,MATCH(resource!$CC755,COD_SALES!$A$5:$A$500,0),MATCH(resource!DQ$2,COD_SALES!$B$4:$Z$4,0)),"")</f>
        <v/>
      </c>
      <c r="DR755" s="3" t="str">
        <f>IFERROR(INDEX(COD_SALES!$B$5:$Z$500,MATCH(resource!$CC755,COD_SALES!$A$5:$A$500,0),MATCH(resource!DR$2,COD_SALES!$B$4:$Z$4,0)),"")</f>
        <v/>
      </c>
      <c r="DS755" s="3" t="str">
        <f>IFERROR(INDEX(COD_SALES!$B$5:$Z$500,MATCH(resource!$CC755,COD_SALES!$A$5:$A$500,0),MATCH(resource!DS$2,COD_SALES!$B$4:$Z$4,0)),"")</f>
        <v/>
      </c>
      <c r="DT755" s="3" t="str">
        <f>IFERROR(INDEX(COD_SALES!$B$5:$Z$500,MATCH(resource!$CC755,COD_SALES!$A$5:$A$500,0),MATCH(resource!DT$2,COD_SALES!$B$4:$Z$4,0)),"")</f>
        <v/>
      </c>
      <c r="DU755" s="3" t="str">
        <f>IFERROR(INDEX(COD_SALES!$B$5:$Z$500,MATCH(resource!$CC755,COD_SALES!$A$5:$A$500,0),MATCH(resource!DU$2,COD_SALES!$B$4:$Z$4,0)),"")</f>
        <v/>
      </c>
      <c r="DV755" s="3" t="str">
        <f>IFERROR(INDEX(COD_SALES!$B$5:$Z$500,MATCH(resource!$CC755,COD_SALES!$A$5:$A$500,0),MATCH(resource!DV$2,COD_SALES!$B$4:$Z$4,0)),"")</f>
        <v/>
      </c>
      <c r="DW755" s="3" t="str">
        <f>IFERROR(INDEX(COD_SALES!$B$5:$Z$500,MATCH(resource!$CC755,COD_SALES!$A$5:$A$500,0),MATCH(resource!DW$2,COD_SALES!$B$4:$Z$4,0)),"")</f>
        <v/>
      </c>
      <c r="DX755" s="3" t="str">
        <f>IFERROR(INDEX(COD_SALES!$B$5:$Z$500,MATCH(resource!$CC755,COD_SALES!$A$5:$A$500,0),MATCH(resource!DX$2,COD_SALES!$B$4:$Z$4,0)),"")</f>
        <v/>
      </c>
      <c r="DY755" s="3" t="str">
        <f>IFERROR(INDEX(COD_SALES!$B$5:$Z$500,MATCH(resource!$CC755,COD_SALES!$A$5:$A$500,0),MATCH(resource!DY$2,COD_SALES!$B$4:$Z$4,0)),"")</f>
        <v/>
      </c>
      <c r="DZ755" s="3" t="str">
        <f>IFERROR(INDEX(COD_SALES!$B$5:$Z$500,MATCH(resource!$CC755,COD_SALES!$A$5:$A$500,0),MATCH(resource!DZ$2,COD_SALES!$B$4:$Z$4,0)),"")</f>
        <v/>
      </c>
      <c r="EA755" s="3" t="str">
        <f>IFERROR(INDEX(COD_SALES!$B$5:$Z$500,MATCH(resource!$CC755,COD_SALES!$A$5:$A$500,0),MATCH(resource!EA$2,COD_SALES!$B$4:$Z$4,0)),"")</f>
        <v/>
      </c>
      <c r="EB755" s="3">
        <f t="shared" si="138"/>
        <v>0</v>
      </c>
      <c r="EW755" s="3">
        <f>IFERROR(VLOOKUP(CC755,data_pull!$AO$25:$AR$546,2,0),0)</f>
        <v>0</v>
      </c>
      <c r="EX755" s="1">
        <f>IFERROR(VLOOKUP(CC755,data_pull!$AO$25:$AR$546,4,0),0)</f>
        <v>0</v>
      </c>
    </row>
    <row r="756" spans="13:154" x14ac:dyDescent="0.25"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4">
        <f>sales_data!B755</f>
        <v>0</v>
      </c>
      <c r="AR756" s="4">
        <f>sales_data!C755</f>
        <v>0</v>
      </c>
      <c r="AS756" s="5" t="str">
        <f t="shared" si="137"/>
        <v/>
      </c>
      <c r="AT756" s="4">
        <f>sales_data!I755</f>
        <v>0</v>
      </c>
      <c r="AU756" s="4">
        <f>sales_data!W755</f>
        <v>0</v>
      </c>
      <c r="AV756" s="1">
        <f>sales_data!N755</f>
        <v>0</v>
      </c>
      <c r="AW756" s="1">
        <f>sales_data!P755</f>
        <v>0</v>
      </c>
      <c r="AX756" s="3">
        <f ca="1">IFERROR(INDEX(INDIRECT("day_wise_sales_data!$B$2:$BZ$599"),MATCH(resource!$CC756,day_wise_sales_data!$A$2:$A$500,0),MATCH(resource!AX$2,INDIRECT("day_wise_sales_data!$B$1:$BZ$1"),0)),0)</f>
        <v>0</v>
      </c>
      <c r="AY756" s="3">
        <f ca="1">IFERROR(INDEX(INDIRECT("day_wise_sales_data!$B$2:$BZ$599"),MATCH(resource!$CC756,day_wise_sales_data!$A$2:$A$500,0),MATCH(resource!AY$2,INDIRECT("day_wise_sales_data!$B$1:$BZ$1"),0)),0)</f>
        <v>0</v>
      </c>
      <c r="AZ756" s="3">
        <f ca="1">IFERROR(INDEX(INDIRECT("day_wise_sales_data!$B$2:$BZ$599"),MATCH(resource!$CC756,day_wise_sales_data!$A$2:$A$500,0),MATCH(resource!AZ$2,INDIRECT("day_wise_sales_data!$B$1:$BZ$1"),0)),0)</f>
        <v>0</v>
      </c>
      <c r="BA756" s="3">
        <f ca="1">IFERROR(INDEX(INDIRECT("day_wise_sales_data!$B$2:$BZ$599"),MATCH(resource!$CC756,day_wise_sales_data!$A$2:$A$500,0),MATCH(resource!BA$2,INDIRECT("day_wise_sales_data!$B$1:$BZ$1"),0)),0)</f>
        <v>0</v>
      </c>
      <c r="BB756" s="3">
        <f ca="1">IFERROR(INDEX(INDIRECT("day_wise_sales_data!$B$2:$BZ$599"),MATCH(resource!$CC756,day_wise_sales_data!$A$2:$A$500,0),MATCH(resource!BB$2,INDIRECT("day_wise_sales_data!$B$1:$BZ$1"),0)),0)</f>
        <v>0</v>
      </c>
      <c r="BC756" s="3">
        <f ca="1">IFERROR(INDEX(INDIRECT("day_wise_sales_data!$B$2:$BZ$599"),MATCH(resource!$CC756,day_wise_sales_data!$A$2:$A$500,0),MATCH(resource!BC$2,INDIRECT("day_wise_sales_data!$B$1:$BZ$1"),0)),0)</f>
        <v>0</v>
      </c>
      <c r="BD756" s="3">
        <f ca="1">IFERROR(INDEX(INDIRECT("day_wise_sales_data!$B$2:$BZ$599"),MATCH(resource!$CC756,day_wise_sales_data!$A$2:$A$500,0),MATCH(resource!BD$2,INDIRECT("day_wise_sales_data!$B$1:$BZ$1"),0)),0)</f>
        <v>0</v>
      </c>
      <c r="BE756" s="3">
        <f ca="1">IFERROR(INDEX(INDIRECT("day_wise_sales_data!$B$2:$BZ$599"),MATCH(resource!$CC756,day_wise_sales_data!$A$2:$A$500,0),MATCH(resource!BE$2,INDIRECT("day_wise_sales_data!$B$1:$BZ$1"),0)),0)</f>
        <v>0</v>
      </c>
      <c r="BF756" s="3">
        <f ca="1">IFERROR(INDEX(INDIRECT("day_wise_sales_data!$B$2:$BZ$599"),MATCH(resource!$CC756,day_wise_sales_data!$A$2:$A$500,0),MATCH(resource!BF$2,INDIRECT("day_wise_sales_data!$B$1:$BZ$1"),0)),0)</f>
        <v>0</v>
      </c>
      <c r="BG756" s="3">
        <f ca="1">IFERROR(INDEX(INDIRECT("day_wise_sales_data!$B$2:$BZ$599"),MATCH(resource!$CC756,day_wise_sales_data!$A$2:$A$500,0),MATCH(resource!BG$2,INDIRECT("day_wise_sales_data!$B$1:$BZ$1"),0)),0)</f>
        <v>0</v>
      </c>
      <c r="BH756" s="3">
        <f ca="1">IFERROR(INDEX(INDIRECT("day_wise_sales_data!$B$2:$BZ$599"),MATCH(resource!$CC756,day_wise_sales_data!$A$2:$A$500,0),MATCH(resource!BH$2,INDIRECT("day_wise_sales_data!$B$1:$BZ$1"),0)),0)</f>
        <v>0</v>
      </c>
      <c r="BI756" s="3">
        <f ca="1">IFERROR(INDEX(INDIRECT("day_wise_sales_data!$B$2:$BZ$599"),MATCH(resource!$CC756,day_wise_sales_data!$A$2:$A$500,0),MATCH(resource!BI$2,INDIRECT("day_wise_sales_data!$B$1:$BZ$1"),0)),0)</f>
        <v>0</v>
      </c>
      <c r="BJ756" s="3">
        <f ca="1">IFERROR(INDEX(INDIRECT("day_wise_sales_data!$B$2:$BZ$599"),MATCH(resource!$CC756,day_wise_sales_data!$A$2:$A$500,0),MATCH(resource!BJ$2,INDIRECT("day_wise_sales_data!$B$1:$BZ$1"),0)),0)</f>
        <v>0</v>
      </c>
      <c r="BK756" s="3">
        <f ca="1">IFERROR(INDEX(INDIRECT("day_wise_sales_data!$B$2:$BZ$599"),MATCH(resource!$CC756,day_wise_sales_data!$A$2:$A$500,0),MATCH(resource!BK$2,INDIRECT("day_wise_sales_data!$B$1:$BZ$1"),0)),0)</f>
        <v>0</v>
      </c>
      <c r="BL756" s="3">
        <f ca="1">IFERROR(INDEX(INDIRECT("day_wise_sales_data!$B$2:$BZ$599"),MATCH(resource!$CC756,day_wise_sales_data!$A$2:$A$500,0),MATCH(resource!BL$2,INDIRECT("day_wise_sales_data!$B$1:$BZ$1"),0)),0)</f>
        <v>0</v>
      </c>
      <c r="BM756" s="3">
        <f ca="1">IFERROR(INDEX(INDIRECT("day_wise_sales_data!$B$2:$BZ$599"),MATCH(resource!$CC756,day_wise_sales_data!$A$2:$A$500,0),MATCH(resource!BM$2,INDIRECT("day_wise_sales_data!$B$1:$BZ$1"),0)),0)</f>
        <v>0</v>
      </c>
      <c r="BN756" s="3">
        <f ca="1">IFERROR(INDEX(INDIRECT("day_wise_sales_data!$B$2:$BZ$599"),MATCH(resource!$CC756,day_wise_sales_data!$A$2:$A$500,0),MATCH(resource!BN$2,INDIRECT("day_wise_sales_data!$B$1:$BZ$1"),0)),0)</f>
        <v>0</v>
      </c>
      <c r="BO756" s="3">
        <f ca="1">IFERROR(INDEX(INDIRECT("day_wise_sales_data!$B$2:$BZ$599"),MATCH(resource!$CC756,day_wise_sales_data!$A$2:$A$500,0),MATCH(resource!BO$2,INDIRECT("day_wise_sales_data!$B$1:$BZ$1"),0)),0)</f>
        <v>0</v>
      </c>
      <c r="BP756" s="3">
        <f ca="1">IFERROR(INDEX(INDIRECT("day_wise_sales_data!$B$2:$BZ$599"),MATCH(resource!$CC756,day_wise_sales_data!$A$2:$A$500,0),MATCH(resource!BP$2,INDIRECT("day_wise_sales_data!$B$1:$BZ$1"),0)),0)</f>
        <v>0</v>
      </c>
      <c r="BQ756" s="3">
        <f ca="1">IFERROR(INDEX(INDIRECT("day_wise_sales_data!$B$2:$BZ$599"),MATCH(resource!$CC756,day_wise_sales_data!$A$2:$A$500,0),MATCH(resource!BQ$2,INDIRECT("day_wise_sales_data!$B$1:$BZ$1"),0)),0)</f>
        <v>0</v>
      </c>
      <c r="BR756" s="3">
        <f ca="1">IFERROR(INDEX(INDIRECT("day_wise_sales_data!$B$2:$BZ$599"),MATCH(resource!$CC756,day_wise_sales_data!$A$2:$A$500,0),MATCH(resource!BR$2,INDIRECT("day_wise_sales_data!$B$1:$BZ$1"),0)),0)</f>
        <v>0</v>
      </c>
      <c r="BS756" s="3">
        <f ca="1">IFERROR(INDEX(INDIRECT("day_wise_sales_data!$B$2:$BZ$599"),MATCH(resource!$CC756,day_wise_sales_data!$A$2:$A$500,0),MATCH(resource!BS$2,INDIRECT("day_wise_sales_data!$B$1:$BZ$1"),0)),0)</f>
        <v>0</v>
      </c>
      <c r="BT756" s="3">
        <f ca="1">IFERROR(INDEX(INDIRECT("day_wise_sales_data!$B$2:$BZ$599"),MATCH(resource!$CC756,day_wise_sales_data!$A$2:$A$500,0),MATCH(resource!BT$2,INDIRECT("day_wise_sales_data!$B$1:$BZ$1"),0)),0)</f>
        <v>0</v>
      </c>
      <c r="BU756" s="3">
        <f ca="1">IFERROR(INDEX(INDIRECT("day_wise_sales_data!$B$2:$BZ$599"),MATCH(resource!$CC756,day_wise_sales_data!$A$2:$A$500,0),MATCH(resource!BU$2,INDIRECT("day_wise_sales_data!$B$1:$BZ$1"),0)),0)</f>
        <v>0</v>
      </c>
      <c r="BV756" s="3">
        <f ca="1">IFERROR(INDEX(INDIRECT("day_wise_sales_data!$B$2:$BZ$599"),MATCH(resource!$CC756,day_wise_sales_data!$A$2:$A$500,0),MATCH(resource!BV$2,INDIRECT("day_wise_sales_data!$B$1:$BZ$1"),0)),0)</f>
        <v>0</v>
      </c>
      <c r="BW756" s="3">
        <f ca="1">IFERROR(INDEX(INDIRECT("day_wise_sales_data!$B$2:$BZ$599"),MATCH(resource!$CC756,day_wise_sales_data!$A$2:$A$500,0),MATCH(resource!BW$2,INDIRECT("day_wise_sales_data!$B$1:$BZ$1"),0)),0)</f>
        <v>0</v>
      </c>
      <c r="BX756" s="3">
        <f ca="1">IFERROR(INDEX(INDIRECT("day_wise_sales_data!$B$2:$BZ$599"),MATCH(resource!$CC756,day_wise_sales_data!$A$2:$A$500,0),MATCH(resource!BX$2,INDIRECT("day_wise_sales_data!$B$1:$BZ$1"),0)),0)</f>
        <v>0</v>
      </c>
      <c r="BY756" s="3">
        <f ca="1">IFERROR(INDEX(INDIRECT("day_wise_sales_data!$B$2:$BZ$599"),MATCH(resource!$CC756,day_wise_sales_data!$A$2:$A$500,0),MATCH(resource!BY$2,INDIRECT("day_wise_sales_data!$B$1:$BZ$1"),0)),0)</f>
        <v>0</v>
      </c>
      <c r="BZ756" s="3">
        <f ca="1">IFERROR(INDEX(INDIRECT("day_wise_sales_data!$B$2:$BZ$599"),MATCH(resource!$CC756,day_wise_sales_data!$A$2:$A$500,0),MATCH(resource!BZ$2,INDIRECT("day_wise_sales_data!$B$1:$BZ$1"),0)),0)</f>
        <v>0</v>
      </c>
      <c r="CA756" s="3">
        <f ca="1">IFERROR(INDEX(INDIRECT("day_wise_sales_data!$B$2:$BZ$599"),MATCH(resource!$CC756,day_wise_sales_data!$A$2:$A$500,0),MATCH(resource!CA$2,INDIRECT("day_wise_sales_data!$B$1:$BZ$1"),0)),0)</f>
        <v>0</v>
      </c>
      <c r="CC756" s="4">
        <f>sales_data!H755</f>
        <v>0</v>
      </c>
      <c r="CD756" s="1">
        <v>754</v>
      </c>
      <c r="CE756" s="1" t="str">
        <f>IF(AQ756=report!$AQ$3,resource!CD756,"")</f>
        <v/>
      </c>
      <c r="CF756" s="5" t="str">
        <f>IFERROR(SMALL($CE$3:$CE$1001,ROWS($CE$3:CE756)),"")</f>
        <v/>
      </c>
      <c r="CH756">
        <f>IFERROR(VLOOKUP($CC756,data_pull!$E$22:$G$700,2,0),0)</f>
        <v>0</v>
      </c>
      <c r="DK756" s="3" t="str">
        <f>IFERROR(INDEX(COD_SALES!$B$5:$Z$500,MATCH(resource!$CC756,COD_SALES!$A$5:$A$500,0),MATCH(resource!DK$2,COD_SALES!$B$4:$Z$4,0)),"")</f>
        <v/>
      </c>
      <c r="DL756" s="3" t="str">
        <f>IFERROR(INDEX(COD_SALES!$B$5:$Z$500,MATCH(resource!$CC756,COD_SALES!$A$5:$A$500,0),MATCH(resource!DL$2,COD_SALES!$B$4:$Z$4,0)),"")</f>
        <v/>
      </c>
      <c r="DM756" s="3" t="str">
        <f>IFERROR(INDEX(COD_SALES!$B$5:$Z$500,MATCH(resource!$CC756,COD_SALES!$A$5:$A$500,0),MATCH(resource!DM$2,COD_SALES!$B$4:$Z$4,0)),"")</f>
        <v/>
      </c>
      <c r="DN756" s="3" t="str">
        <f>IFERROR(INDEX(COD_SALES!$B$5:$Z$500,MATCH(resource!$CC756,COD_SALES!$A$5:$A$500,0),MATCH(resource!DN$2,COD_SALES!$B$4:$Z$4,0)),"")</f>
        <v/>
      </c>
      <c r="DO756" s="3" t="str">
        <f>IFERROR(INDEX(COD_SALES!$B$5:$Z$500,MATCH(resource!$CC756,COD_SALES!$A$5:$A$500,0),MATCH(resource!DO$2,COD_SALES!$B$4:$Z$4,0)),"")</f>
        <v/>
      </c>
      <c r="DP756" s="3" t="str">
        <f>IFERROR(INDEX(COD_SALES!$B$5:$Z$500,MATCH(resource!$CC756,COD_SALES!$A$5:$A$500,0),MATCH(resource!DP$2,COD_SALES!$B$4:$Z$4,0)),"")</f>
        <v/>
      </c>
      <c r="DQ756" s="3" t="str">
        <f>IFERROR(INDEX(COD_SALES!$B$5:$Z$500,MATCH(resource!$CC756,COD_SALES!$A$5:$A$500,0),MATCH(resource!DQ$2,COD_SALES!$B$4:$Z$4,0)),"")</f>
        <v/>
      </c>
      <c r="DR756" s="3" t="str">
        <f>IFERROR(INDEX(COD_SALES!$B$5:$Z$500,MATCH(resource!$CC756,COD_SALES!$A$5:$A$500,0),MATCH(resource!DR$2,COD_SALES!$B$4:$Z$4,0)),"")</f>
        <v/>
      </c>
      <c r="DS756" s="3" t="str">
        <f>IFERROR(INDEX(COD_SALES!$B$5:$Z$500,MATCH(resource!$CC756,COD_SALES!$A$5:$A$500,0),MATCH(resource!DS$2,COD_SALES!$B$4:$Z$4,0)),"")</f>
        <v/>
      </c>
      <c r="DT756" s="3" t="str">
        <f>IFERROR(INDEX(COD_SALES!$B$5:$Z$500,MATCH(resource!$CC756,COD_SALES!$A$5:$A$500,0),MATCH(resource!DT$2,COD_SALES!$B$4:$Z$4,0)),"")</f>
        <v/>
      </c>
      <c r="DU756" s="3" t="str">
        <f>IFERROR(INDEX(COD_SALES!$B$5:$Z$500,MATCH(resource!$CC756,COD_SALES!$A$5:$A$500,0),MATCH(resource!DU$2,COD_SALES!$B$4:$Z$4,0)),"")</f>
        <v/>
      </c>
      <c r="DV756" s="3" t="str">
        <f>IFERROR(INDEX(COD_SALES!$B$5:$Z$500,MATCH(resource!$CC756,COD_SALES!$A$5:$A$500,0),MATCH(resource!DV$2,COD_SALES!$B$4:$Z$4,0)),"")</f>
        <v/>
      </c>
      <c r="DW756" s="3" t="str">
        <f>IFERROR(INDEX(COD_SALES!$B$5:$Z$500,MATCH(resource!$CC756,COD_SALES!$A$5:$A$500,0),MATCH(resource!DW$2,COD_SALES!$B$4:$Z$4,0)),"")</f>
        <v/>
      </c>
      <c r="DX756" s="3" t="str">
        <f>IFERROR(INDEX(COD_SALES!$B$5:$Z$500,MATCH(resource!$CC756,COD_SALES!$A$5:$A$500,0),MATCH(resource!DX$2,COD_SALES!$B$4:$Z$4,0)),"")</f>
        <v/>
      </c>
      <c r="DY756" s="3" t="str">
        <f>IFERROR(INDEX(COD_SALES!$B$5:$Z$500,MATCH(resource!$CC756,COD_SALES!$A$5:$A$500,0),MATCH(resource!DY$2,COD_SALES!$B$4:$Z$4,0)),"")</f>
        <v/>
      </c>
      <c r="DZ756" s="3" t="str">
        <f>IFERROR(INDEX(COD_SALES!$B$5:$Z$500,MATCH(resource!$CC756,COD_SALES!$A$5:$A$500,0),MATCH(resource!DZ$2,COD_SALES!$B$4:$Z$4,0)),"")</f>
        <v/>
      </c>
      <c r="EA756" s="3" t="str">
        <f>IFERROR(INDEX(COD_SALES!$B$5:$Z$500,MATCH(resource!$CC756,COD_SALES!$A$5:$A$500,0),MATCH(resource!EA$2,COD_SALES!$B$4:$Z$4,0)),"")</f>
        <v/>
      </c>
      <c r="EB756" s="3">
        <f t="shared" si="138"/>
        <v>0</v>
      </c>
      <c r="EW756" s="3">
        <f>IFERROR(VLOOKUP(CC756,data_pull!$AO$25:$AR$546,2,0),0)</f>
        <v>0</v>
      </c>
      <c r="EX756" s="1">
        <f>IFERROR(VLOOKUP(CC756,data_pull!$AO$25:$AR$546,4,0),0)</f>
        <v>0</v>
      </c>
    </row>
    <row r="757" spans="13:154" x14ac:dyDescent="0.25"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4">
        <f>sales_data!B756</f>
        <v>0</v>
      </c>
      <c r="AR757" s="4">
        <f>sales_data!C756</f>
        <v>0</v>
      </c>
      <c r="AS757" s="5" t="str">
        <f t="shared" si="137"/>
        <v/>
      </c>
      <c r="AT757" s="4">
        <f>sales_data!I756</f>
        <v>0</v>
      </c>
      <c r="AU757" s="4">
        <f>sales_data!W756</f>
        <v>0</v>
      </c>
      <c r="AV757" s="1">
        <f>sales_data!N756</f>
        <v>0</v>
      </c>
      <c r="AW757" s="1">
        <f>sales_data!P756</f>
        <v>0</v>
      </c>
      <c r="AX757" s="3">
        <f ca="1">IFERROR(INDEX(INDIRECT("day_wise_sales_data!$B$2:$BZ$599"),MATCH(resource!$CC757,day_wise_sales_data!$A$2:$A$500,0),MATCH(resource!AX$2,INDIRECT("day_wise_sales_data!$B$1:$BZ$1"),0)),0)</f>
        <v>0</v>
      </c>
      <c r="AY757" s="3">
        <f ca="1">IFERROR(INDEX(INDIRECT("day_wise_sales_data!$B$2:$BZ$599"),MATCH(resource!$CC757,day_wise_sales_data!$A$2:$A$500,0),MATCH(resource!AY$2,INDIRECT("day_wise_sales_data!$B$1:$BZ$1"),0)),0)</f>
        <v>0</v>
      </c>
      <c r="AZ757" s="3">
        <f ca="1">IFERROR(INDEX(INDIRECT("day_wise_sales_data!$B$2:$BZ$599"),MATCH(resource!$CC757,day_wise_sales_data!$A$2:$A$500,0),MATCH(resource!AZ$2,INDIRECT("day_wise_sales_data!$B$1:$BZ$1"),0)),0)</f>
        <v>0</v>
      </c>
      <c r="BA757" s="3">
        <f ca="1">IFERROR(INDEX(INDIRECT("day_wise_sales_data!$B$2:$BZ$599"),MATCH(resource!$CC757,day_wise_sales_data!$A$2:$A$500,0),MATCH(resource!BA$2,INDIRECT("day_wise_sales_data!$B$1:$BZ$1"),0)),0)</f>
        <v>0</v>
      </c>
      <c r="BB757" s="3">
        <f ca="1">IFERROR(INDEX(INDIRECT("day_wise_sales_data!$B$2:$BZ$599"),MATCH(resource!$CC757,day_wise_sales_data!$A$2:$A$500,0),MATCH(resource!BB$2,INDIRECT("day_wise_sales_data!$B$1:$BZ$1"),0)),0)</f>
        <v>0</v>
      </c>
      <c r="BC757" s="3">
        <f ca="1">IFERROR(INDEX(INDIRECT("day_wise_sales_data!$B$2:$BZ$599"),MATCH(resource!$CC757,day_wise_sales_data!$A$2:$A$500,0),MATCH(resource!BC$2,INDIRECT("day_wise_sales_data!$B$1:$BZ$1"),0)),0)</f>
        <v>0</v>
      </c>
      <c r="BD757" s="3">
        <f ca="1">IFERROR(INDEX(INDIRECT("day_wise_sales_data!$B$2:$BZ$599"),MATCH(resource!$CC757,day_wise_sales_data!$A$2:$A$500,0),MATCH(resource!BD$2,INDIRECT("day_wise_sales_data!$B$1:$BZ$1"),0)),0)</f>
        <v>0</v>
      </c>
      <c r="BE757" s="3">
        <f ca="1">IFERROR(INDEX(INDIRECT("day_wise_sales_data!$B$2:$BZ$599"),MATCH(resource!$CC757,day_wise_sales_data!$A$2:$A$500,0),MATCH(resource!BE$2,INDIRECT("day_wise_sales_data!$B$1:$BZ$1"),0)),0)</f>
        <v>0</v>
      </c>
      <c r="BF757" s="3">
        <f ca="1">IFERROR(INDEX(INDIRECT("day_wise_sales_data!$B$2:$BZ$599"),MATCH(resource!$CC757,day_wise_sales_data!$A$2:$A$500,0),MATCH(resource!BF$2,INDIRECT("day_wise_sales_data!$B$1:$BZ$1"),0)),0)</f>
        <v>0</v>
      </c>
      <c r="BG757" s="3">
        <f ca="1">IFERROR(INDEX(INDIRECT("day_wise_sales_data!$B$2:$BZ$599"),MATCH(resource!$CC757,day_wise_sales_data!$A$2:$A$500,0),MATCH(resource!BG$2,INDIRECT("day_wise_sales_data!$B$1:$BZ$1"),0)),0)</f>
        <v>0</v>
      </c>
      <c r="BH757" s="3">
        <f ca="1">IFERROR(INDEX(INDIRECT("day_wise_sales_data!$B$2:$BZ$599"),MATCH(resource!$CC757,day_wise_sales_data!$A$2:$A$500,0),MATCH(resource!BH$2,INDIRECT("day_wise_sales_data!$B$1:$BZ$1"),0)),0)</f>
        <v>0</v>
      </c>
      <c r="BI757" s="3">
        <f ca="1">IFERROR(INDEX(INDIRECT("day_wise_sales_data!$B$2:$BZ$599"),MATCH(resource!$CC757,day_wise_sales_data!$A$2:$A$500,0),MATCH(resource!BI$2,INDIRECT("day_wise_sales_data!$B$1:$BZ$1"),0)),0)</f>
        <v>0</v>
      </c>
      <c r="BJ757" s="3">
        <f ca="1">IFERROR(INDEX(INDIRECT("day_wise_sales_data!$B$2:$BZ$599"),MATCH(resource!$CC757,day_wise_sales_data!$A$2:$A$500,0),MATCH(resource!BJ$2,INDIRECT("day_wise_sales_data!$B$1:$BZ$1"),0)),0)</f>
        <v>0</v>
      </c>
      <c r="BK757" s="3">
        <f ca="1">IFERROR(INDEX(INDIRECT("day_wise_sales_data!$B$2:$BZ$599"),MATCH(resource!$CC757,day_wise_sales_data!$A$2:$A$500,0),MATCH(resource!BK$2,INDIRECT("day_wise_sales_data!$B$1:$BZ$1"),0)),0)</f>
        <v>0</v>
      </c>
      <c r="BL757" s="3">
        <f ca="1">IFERROR(INDEX(INDIRECT("day_wise_sales_data!$B$2:$BZ$599"),MATCH(resource!$CC757,day_wise_sales_data!$A$2:$A$500,0),MATCH(resource!BL$2,INDIRECT("day_wise_sales_data!$B$1:$BZ$1"),0)),0)</f>
        <v>0</v>
      </c>
      <c r="BM757" s="3">
        <f ca="1">IFERROR(INDEX(INDIRECT("day_wise_sales_data!$B$2:$BZ$599"),MATCH(resource!$CC757,day_wise_sales_data!$A$2:$A$500,0),MATCH(resource!BM$2,INDIRECT("day_wise_sales_data!$B$1:$BZ$1"),0)),0)</f>
        <v>0</v>
      </c>
      <c r="BN757" s="3">
        <f ca="1">IFERROR(INDEX(INDIRECT("day_wise_sales_data!$B$2:$BZ$599"),MATCH(resource!$CC757,day_wise_sales_data!$A$2:$A$500,0),MATCH(resource!BN$2,INDIRECT("day_wise_sales_data!$B$1:$BZ$1"),0)),0)</f>
        <v>0</v>
      </c>
      <c r="BO757" s="3">
        <f ca="1">IFERROR(INDEX(INDIRECT("day_wise_sales_data!$B$2:$BZ$599"),MATCH(resource!$CC757,day_wise_sales_data!$A$2:$A$500,0),MATCH(resource!BO$2,INDIRECT("day_wise_sales_data!$B$1:$BZ$1"),0)),0)</f>
        <v>0</v>
      </c>
      <c r="BP757" s="3">
        <f ca="1">IFERROR(INDEX(INDIRECT("day_wise_sales_data!$B$2:$BZ$599"),MATCH(resource!$CC757,day_wise_sales_data!$A$2:$A$500,0),MATCH(resource!BP$2,INDIRECT("day_wise_sales_data!$B$1:$BZ$1"),0)),0)</f>
        <v>0</v>
      </c>
      <c r="BQ757" s="3">
        <f ca="1">IFERROR(INDEX(INDIRECT("day_wise_sales_data!$B$2:$BZ$599"),MATCH(resource!$CC757,day_wise_sales_data!$A$2:$A$500,0),MATCH(resource!BQ$2,INDIRECT("day_wise_sales_data!$B$1:$BZ$1"),0)),0)</f>
        <v>0</v>
      </c>
      <c r="BR757" s="3">
        <f ca="1">IFERROR(INDEX(INDIRECT("day_wise_sales_data!$B$2:$BZ$599"),MATCH(resource!$CC757,day_wise_sales_data!$A$2:$A$500,0),MATCH(resource!BR$2,INDIRECT("day_wise_sales_data!$B$1:$BZ$1"),0)),0)</f>
        <v>0</v>
      </c>
      <c r="BS757" s="3">
        <f ca="1">IFERROR(INDEX(INDIRECT("day_wise_sales_data!$B$2:$BZ$599"),MATCH(resource!$CC757,day_wise_sales_data!$A$2:$A$500,0),MATCH(resource!BS$2,INDIRECT("day_wise_sales_data!$B$1:$BZ$1"),0)),0)</f>
        <v>0</v>
      </c>
      <c r="BT757" s="3">
        <f ca="1">IFERROR(INDEX(INDIRECT("day_wise_sales_data!$B$2:$BZ$599"),MATCH(resource!$CC757,day_wise_sales_data!$A$2:$A$500,0),MATCH(resource!BT$2,INDIRECT("day_wise_sales_data!$B$1:$BZ$1"),0)),0)</f>
        <v>0</v>
      </c>
      <c r="BU757" s="3">
        <f ca="1">IFERROR(INDEX(INDIRECT("day_wise_sales_data!$B$2:$BZ$599"),MATCH(resource!$CC757,day_wise_sales_data!$A$2:$A$500,0),MATCH(resource!BU$2,INDIRECT("day_wise_sales_data!$B$1:$BZ$1"),0)),0)</f>
        <v>0</v>
      </c>
      <c r="BV757" s="3">
        <f ca="1">IFERROR(INDEX(INDIRECT("day_wise_sales_data!$B$2:$BZ$599"),MATCH(resource!$CC757,day_wise_sales_data!$A$2:$A$500,0),MATCH(resource!BV$2,INDIRECT("day_wise_sales_data!$B$1:$BZ$1"),0)),0)</f>
        <v>0</v>
      </c>
      <c r="BW757" s="3">
        <f ca="1">IFERROR(INDEX(INDIRECT("day_wise_sales_data!$B$2:$BZ$599"),MATCH(resource!$CC757,day_wise_sales_data!$A$2:$A$500,0),MATCH(resource!BW$2,INDIRECT("day_wise_sales_data!$B$1:$BZ$1"),0)),0)</f>
        <v>0</v>
      </c>
      <c r="BX757" s="3">
        <f ca="1">IFERROR(INDEX(INDIRECT("day_wise_sales_data!$B$2:$BZ$599"),MATCH(resource!$CC757,day_wise_sales_data!$A$2:$A$500,0),MATCH(resource!BX$2,INDIRECT("day_wise_sales_data!$B$1:$BZ$1"),0)),0)</f>
        <v>0</v>
      </c>
      <c r="BY757" s="3">
        <f ca="1">IFERROR(INDEX(INDIRECT("day_wise_sales_data!$B$2:$BZ$599"),MATCH(resource!$CC757,day_wise_sales_data!$A$2:$A$500,0),MATCH(resource!BY$2,INDIRECT("day_wise_sales_data!$B$1:$BZ$1"),0)),0)</f>
        <v>0</v>
      </c>
      <c r="BZ757" s="3">
        <f ca="1">IFERROR(INDEX(INDIRECT("day_wise_sales_data!$B$2:$BZ$599"),MATCH(resource!$CC757,day_wise_sales_data!$A$2:$A$500,0),MATCH(resource!BZ$2,INDIRECT("day_wise_sales_data!$B$1:$BZ$1"),0)),0)</f>
        <v>0</v>
      </c>
      <c r="CA757" s="3">
        <f ca="1">IFERROR(INDEX(INDIRECT("day_wise_sales_data!$B$2:$BZ$599"),MATCH(resource!$CC757,day_wise_sales_data!$A$2:$A$500,0),MATCH(resource!CA$2,INDIRECT("day_wise_sales_data!$B$1:$BZ$1"),0)),0)</f>
        <v>0</v>
      </c>
      <c r="CC757" s="4">
        <f>sales_data!H756</f>
        <v>0</v>
      </c>
      <c r="CD757" s="1">
        <v>755</v>
      </c>
      <c r="CE757" s="1" t="str">
        <f>IF(AQ757=report!$AQ$3,resource!CD757,"")</f>
        <v/>
      </c>
      <c r="CF757" s="5" t="str">
        <f>IFERROR(SMALL($CE$3:$CE$1001,ROWS($CE$3:CE757)),"")</f>
        <v/>
      </c>
      <c r="CH757">
        <f>IFERROR(VLOOKUP($CC757,data_pull!$E$22:$G$700,2,0),0)</f>
        <v>0</v>
      </c>
      <c r="DK757" s="3" t="str">
        <f>IFERROR(INDEX(COD_SALES!$B$5:$Z$500,MATCH(resource!$CC757,COD_SALES!$A$5:$A$500,0),MATCH(resource!DK$2,COD_SALES!$B$4:$Z$4,0)),"")</f>
        <v/>
      </c>
      <c r="DL757" s="3" t="str">
        <f>IFERROR(INDEX(COD_SALES!$B$5:$Z$500,MATCH(resource!$CC757,COD_SALES!$A$5:$A$500,0),MATCH(resource!DL$2,COD_SALES!$B$4:$Z$4,0)),"")</f>
        <v/>
      </c>
      <c r="DM757" s="3" t="str">
        <f>IFERROR(INDEX(COD_SALES!$B$5:$Z$500,MATCH(resource!$CC757,COD_SALES!$A$5:$A$500,0),MATCH(resource!DM$2,COD_SALES!$B$4:$Z$4,0)),"")</f>
        <v/>
      </c>
      <c r="DN757" s="3" t="str">
        <f>IFERROR(INDEX(COD_SALES!$B$5:$Z$500,MATCH(resource!$CC757,COD_SALES!$A$5:$A$500,0),MATCH(resource!DN$2,COD_SALES!$B$4:$Z$4,0)),"")</f>
        <v/>
      </c>
      <c r="DO757" s="3" t="str">
        <f>IFERROR(INDEX(COD_SALES!$B$5:$Z$500,MATCH(resource!$CC757,COD_SALES!$A$5:$A$500,0),MATCH(resource!DO$2,COD_SALES!$B$4:$Z$4,0)),"")</f>
        <v/>
      </c>
      <c r="DP757" s="3" t="str">
        <f>IFERROR(INDEX(COD_SALES!$B$5:$Z$500,MATCH(resource!$CC757,COD_SALES!$A$5:$A$500,0),MATCH(resource!DP$2,COD_SALES!$B$4:$Z$4,0)),"")</f>
        <v/>
      </c>
      <c r="DQ757" s="3" t="str">
        <f>IFERROR(INDEX(COD_SALES!$B$5:$Z$500,MATCH(resource!$CC757,COD_SALES!$A$5:$A$500,0),MATCH(resource!DQ$2,COD_SALES!$B$4:$Z$4,0)),"")</f>
        <v/>
      </c>
      <c r="DR757" s="3" t="str">
        <f>IFERROR(INDEX(COD_SALES!$B$5:$Z$500,MATCH(resource!$CC757,COD_SALES!$A$5:$A$500,0),MATCH(resource!DR$2,COD_SALES!$B$4:$Z$4,0)),"")</f>
        <v/>
      </c>
      <c r="DS757" s="3" t="str">
        <f>IFERROR(INDEX(COD_SALES!$B$5:$Z$500,MATCH(resource!$CC757,COD_SALES!$A$5:$A$500,0),MATCH(resource!DS$2,COD_SALES!$B$4:$Z$4,0)),"")</f>
        <v/>
      </c>
      <c r="DT757" s="3" t="str">
        <f>IFERROR(INDEX(COD_SALES!$B$5:$Z$500,MATCH(resource!$CC757,COD_SALES!$A$5:$A$500,0),MATCH(resource!DT$2,COD_SALES!$B$4:$Z$4,0)),"")</f>
        <v/>
      </c>
      <c r="DU757" s="3" t="str">
        <f>IFERROR(INDEX(COD_SALES!$B$5:$Z$500,MATCH(resource!$CC757,COD_SALES!$A$5:$A$500,0),MATCH(resource!DU$2,COD_SALES!$B$4:$Z$4,0)),"")</f>
        <v/>
      </c>
      <c r="DV757" s="3" t="str">
        <f>IFERROR(INDEX(COD_SALES!$B$5:$Z$500,MATCH(resource!$CC757,COD_SALES!$A$5:$A$500,0),MATCH(resource!DV$2,COD_SALES!$B$4:$Z$4,0)),"")</f>
        <v/>
      </c>
      <c r="DW757" s="3" t="str">
        <f>IFERROR(INDEX(COD_SALES!$B$5:$Z$500,MATCH(resource!$CC757,COD_SALES!$A$5:$A$500,0),MATCH(resource!DW$2,COD_SALES!$B$4:$Z$4,0)),"")</f>
        <v/>
      </c>
      <c r="DX757" s="3" t="str">
        <f>IFERROR(INDEX(COD_SALES!$B$5:$Z$500,MATCH(resource!$CC757,COD_SALES!$A$5:$A$500,0),MATCH(resource!DX$2,COD_SALES!$B$4:$Z$4,0)),"")</f>
        <v/>
      </c>
      <c r="DY757" s="3" t="str">
        <f>IFERROR(INDEX(COD_SALES!$B$5:$Z$500,MATCH(resource!$CC757,COD_SALES!$A$5:$A$500,0),MATCH(resource!DY$2,COD_SALES!$B$4:$Z$4,0)),"")</f>
        <v/>
      </c>
      <c r="DZ757" s="3" t="str">
        <f>IFERROR(INDEX(COD_SALES!$B$5:$Z$500,MATCH(resource!$CC757,COD_SALES!$A$5:$A$500,0),MATCH(resource!DZ$2,COD_SALES!$B$4:$Z$4,0)),"")</f>
        <v/>
      </c>
      <c r="EA757" s="3" t="str">
        <f>IFERROR(INDEX(COD_SALES!$B$5:$Z$500,MATCH(resource!$CC757,COD_SALES!$A$5:$A$500,0),MATCH(resource!EA$2,COD_SALES!$B$4:$Z$4,0)),"")</f>
        <v/>
      </c>
      <c r="EB757" s="3">
        <f t="shared" si="138"/>
        <v>0</v>
      </c>
      <c r="EW757" s="3">
        <f>IFERROR(VLOOKUP(CC757,data_pull!$AO$25:$AR$546,2,0),0)</f>
        <v>0</v>
      </c>
      <c r="EX757" s="1">
        <f>IFERROR(VLOOKUP(CC757,data_pull!$AO$25:$AR$546,4,0),0)</f>
        <v>0</v>
      </c>
    </row>
    <row r="758" spans="13:154" x14ac:dyDescent="0.25"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4">
        <f>sales_data!B757</f>
        <v>0</v>
      </c>
      <c r="AR758" s="4">
        <f>sales_data!C757</f>
        <v>0</v>
      </c>
      <c r="AS758" s="5" t="str">
        <f t="shared" si="137"/>
        <v/>
      </c>
      <c r="AT758" s="4">
        <f>sales_data!I757</f>
        <v>0</v>
      </c>
      <c r="AU758" s="4">
        <f>sales_data!W757</f>
        <v>0</v>
      </c>
      <c r="AV758" s="1">
        <f>sales_data!N757</f>
        <v>0</v>
      </c>
      <c r="AW758" s="1">
        <f>sales_data!P757</f>
        <v>0</v>
      </c>
      <c r="AX758" s="3">
        <f ca="1">IFERROR(INDEX(INDIRECT("day_wise_sales_data!$B$2:$BZ$599"),MATCH(resource!$CC758,day_wise_sales_data!$A$2:$A$500,0),MATCH(resource!AX$2,INDIRECT("day_wise_sales_data!$B$1:$BZ$1"),0)),0)</f>
        <v>0</v>
      </c>
      <c r="AY758" s="3">
        <f ca="1">IFERROR(INDEX(INDIRECT("day_wise_sales_data!$B$2:$BZ$599"),MATCH(resource!$CC758,day_wise_sales_data!$A$2:$A$500,0),MATCH(resource!AY$2,INDIRECT("day_wise_sales_data!$B$1:$BZ$1"),0)),0)</f>
        <v>0</v>
      </c>
      <c r="AZ758" s="3">
        <f ca="1">IFERROR(INDEX(INDIRECT("day_wise_sales_data!$B$2:$BZ$599"),MATCH(resource!$CC758,day_wise_sales_data!$A$2:$A$500,0),MATCH(resource!AZ$2,INDIRECT("day_wise_sales_data!$B$1:$BZ$1"),0)),0)</f>
        <v>0</v>
      </c>
      <c r="BA758" s="3">
        <f ca="1">IFERROR(INDEX(INDIRECT("day_wise_sales_data!$B$2:$BZ$599"),MATCH(resource!$CC758,day_wise_sales_data!$A$2:$A$500,0),MATCH(resource!BA$2,INDIRECT("day_wise_sales_data!$B$1:$BZ$1"),0)),0)</f>
        <v>0</v>
      </c>
      <c r="BB758" s="3">
        <f ca="1">IFERROR(INDEX(INDIRECT("day_wise_sales_data!$B$2:$BZ$599"),MATCH(resource!$CC758,day_wise_sales_data!$A$2:$A$500,0),MATCH(resource!BB$2,INDIRECT("day_wise_sales_data!$B$1:$BZ$1"),0)),0)</f>
        <v>0</v>
      </c>
      <c r="BC758" s="3">
        <f ca="1">IFERROR(INDEX(INDIRECT("day_wise_sales_data!$B$2:$BZ$599"),MATCH(resource!$CC758,day_wise_sales_data!$A$2:$A$500,0),MATCH(resource!BC$2,INDIRECT("day_wise_sales_data!$B$1:$BZ$1"),0)),0)</f>
        <v>0</v>
      </c>
      <c r="BD758" s="3">
        <f ca="1">IFERROR(INDEX(INDIRECT("day_wise_sales_data!$B$2:$BZ$599"),MATCH(resource!$CC758,day_wise_sales_data!$A$2:$A$500,0),MATCH(resource!BD$2,INDIRECT("day_wise_sales_data!$B$1:$BZ$1"),0)),0)</f>
        <v>0</v>
      </c>
      <c r="BE758" s="3">
        <f ca="1">IFERROR(INDEX(INDIRECT("day_wise_sales_data!$B$2:$BZ$599"),MATCH(resource!$CC758,day_wise_sales_data!$A$2:$A$500,0),MATCH(resource!BE$2,INDIRECT("day_wise_sales_data!$B$1:$BZ$1"),0)),0)</f>
        <v>0</v>
      </c>
      <c r="BF758" s="3">
        <f ca="1">IFERROR(INDEX(INDIRECT("day_wise_sales_data!$B$2:$BZ$599"),MATCH(resource!$CC758,day_wise_sales_data!$A$2:$A$500,0),MATCH(resource!BF$2,INDIRECT("day_wise_sales_data!$B$1:$BZ$1"),0)),0)</f>
        <v>0</v>
      </c>
      <c r="BG758" s="3">
        <f ca="1">IFERROR(INDEX(INDIRECT("day_wise_sales_data!$B$2:$BZ$599"),MATCH(resource!$CC758,day_wise_sales_data!$A$2:$A$500,0),MATCH(resource!BG$2,INDIRECT("day_wise_sales_data!$B$1:$BZ$1"),0)),0)</f>
        <v>0</v>
      </c>
      <c r="BH758" s="3">
        <f ca="1">IFERROR(INDEX(INDIRECT("day_wise_sales_data!$B$2:$BZ$599"),MATCH(resource!$CC758,day_wise_sales_data!$A$2:$A$500,0),MATCH(resource!BH$2,INDIRECT("day_wise_sales_data!$B$1:$BZ$1"),0)),0)</f>
        <v>0</v>
      </c>
      <c r="BI758" s="3">
        <f ca="1">IFERROR(INDEX(INDIRECT("day_wise_sales_data!$B$2:$BZ$599"),MATCH(resource!$CC758,day_wise_sales_data!$A$2:$A$500,0),MATCH(resource!BI$2,INDIRECT("day_wise_sales_data!$B$1:$BZ$1"),0)),0)</f>
        <v>0</v>
      </c>
      <c r="BJ758" s="3">
        <f ca="1">IFERROR(INDEX(INDIRECT("day_wise_sales_data!$B$2:$BZ$599"),MATCH(resource!$CC758,day_wise_sales_data!$A$2:$A$500,0),MATCH(resource!BJ$2,INDIRECT("day_wise_sales_data!$B$1:$BZ$1"),0)),0)</f>
        <v>0</v>
      </c>
      <c r="BK758" s="3">
        <f ca="1">IFERROR(INDEX(INDIRECT("day_wise_sales_data!$B$2:$BZ$599"),MATCH(resource!$CC758,day_wise_sales_data!$A$2:$A$500,0),MATCH(resource!BK$2,INDIRECT("day_wise_sales_data!$B$1:$BZ$1"),0)),0)</f>
        <v>0</v>
      </c>
      <c r="BL758" s="3">
        <f ca="1">IFERROR(INDEX(INDIRECT("day_wise_sales_data!$B$2:$BZ$599"),MATCH(resource!$CC758,day_wise_sales_data!$A$2:$A$500,0),MATCH(resource!BL$2,INDIRECT("day_wise_sales_data!$B$1:$BZ$1"),0)),0)</f>
        <v>0</v>
      </c>
      <c r="BM758" s="3">
        <f ca="1">IFERROR(INDEX(INDIRECT("day_wise_sales_data!$B$2:$BZ$599"),MATCH(resource!$CC758,day_wise_sales_data!$A$2:$A$500,0),MATCH(resource!BM$2,INDIRECT("day_wise_sales_data!$B$1:$BZ$1"),0)),0)</f>
        <v>0</v>
      </c>
      <c r="BN758" s="3">
        <f ca="1">IFERROR(INDEX(INDIRECT("day_wise_sales_data!$B$2:$BZ$599"),MATCH(resource!$CC758,day_wise_sales_data!$A$2:$A$500,0),MATCH(resource!BN$2,INDIRECT("day_wise_sales_data!$B$1:$BZ$1"),0)),0)</f>
        <v>0</v>
      </c>
      <c r="BO758" s="3">
        <f ca="1">IFERROR(INDEX(INDIRECT("day_wise_sales_data!$B$2:$BZ$599"),MATCH(resource!$CC758,day_wise_sales_data!$A$2:$A$500,0),MATCH(resource!BO$2,INDIRECT("day_wise_sales_data!$B$1:$BZ$1"),0)),0)</f>
        <v>0</v>
      </c>
      <c r="BP758" s="3">
        <f ca="1">IFERROR(INDEX(INDIRECT("day_wise_sales_data!$B$2:$BZ$599"),MATCH(resource!$CC758,day_wise_sales_data!$A$2:$A$500,0),MATCH(resource!BP$2,INDIRECT("day_wise_sales_data!$B$1:$BZ$1"),0)),0)</f>
        <v>0</v>
      </c>
      <c r="BQ758" s="3">
        <f ca="1">IFERROR(INDEX(INDIRECT("day_wise_sales_data!$B$2:$BZ$599"),MATCH(resource!$CC758,day_wise_sales_data!$A$2:$A$500,0),MATCH(resource!BQ$2,INDIRECT("day_wise_sales_data!$B$1:$BZ$1"),0)),0)</f>
        <v>0</v>
      </c>
      <c r="BR758" s="3">
        <f ca="1">IFERROR(INDEX(INDIRECT("day_wise_sales_data!$B$2:$BZ$599"),MATCH(resource!$CC758,day_wise_sales_data!$A$2:$A$500,0),MATCH(resource!BR$2,INDIRECT("day_wise_sales_data!$B$1:$BZ$1"),0)),0)</f>
        <v>0</v>
      </c>
      <c r="BS758" s="3">
        <f ca="1">IFERROR(INDEX(INDIRECT("day_wise_sales_data!$B$2:$BZ$599"),MATCH(resource!$CC758,day_wise_sales_data!$A$2:$A$500,0),MATCH(resource!BS$2,INDIRECT("day_wise_sales_data!$B$1:$BZ$1"),0)),0)</f>
        <v>0</v>
      </c>
      <c r="BT758" s="3">
        <f ca="1">IFERROR(INDEX(INDIRECT("day_wise_sales_data!$B$2:$BZ$599"),MATCH(resource!$CC758,day_wise_sales_data!$A$2:$A$500,0),MATCH(resource!BT$2,INDIRECT("day_wise_sales_data!$B$1:$BZ$1"),0)),0)</f>
        <v>0</v>
      </c>
      <c r="BU758" s="3">
        <f ca="1">IFERROR(INDEX(INDIRECT("day_wise_sales_data!$B$2:$BZ$599"),MATCH(resource!$CC758,day_wise_sales_data!$A$2:$A$500,0),MATCH(resource!BU$2,INDIRECT("day_wise_sales_data!$B$1:$BZ$1"),0)),0)</f>
        <v>0</v>
      </c>
      <c r="BV758" s="3">
        <f ca="1">IFERROR(INDEX(INDIRECT("day_wise_sales_data!$B$2:$BZ$599"),MATCH(resource!$CC758,day_wise_sales_data!$A$2:$A$500,0),MATCH(resource!BV$2,INDIRECT("day_wise_sales_data!$B$1:$BZ$1"),0)),0)</f>
        <v>0</v>
      </c>
      <c r="BW758" s="3">
        <f ca="1">IFERROR(INDEX(INDIRECT("day_wise_sales_data!$B$2:$BZ$599"),MATCH(resource!$CC758,day_wise_sales_data!$A$2:$A$500,0),MATCH(resource!BW$2,INDIRECT("day_wise_sales_data!$B$1:$BZ$1"),0)),0)</f>
        <v>0</v>
      </c>
      <c r="BX758" s="3">
        <f ca="1">IFERROR(INDEX(INDIRECT("day_wise_sales_data!$B$2:$BZ$599"),MATCH(resource!$CC758,day_wise_sales_data!$A$2:$A$500,0),MATCH(resource!BX$2,INDIRECT("day_wise_sales_data!$B$1:$BZ$1"),0)),0)</f>
        <v>0</v>
      </c>
      <c r="BY758" s="3">
        <f ca="1">IFERROR(INDEX(INDIRECT("day_wise_sales_data!$B$2:$BZ$599"),MATCH(resource!$CC758,day_wise_sales_data!$A$2:$A$500,0),MATCH(resource!BY$2,INDIRECT("day_wise_sales_data!$B$1:$BZ$1"),0)),0)</f>
        <v>0</v>
      </c>
      <c r="BZ758" s="3">
        <f ca="1">IFERROR(INDEX(INDIRECT("day_wise_sales_data!$B$2:$BZ$599"),MATCH(resource!$CC758,day_wise_sales_data!$A$2:$A$500,0),MATCH(resource!BZ$2,INDIRECT("day_wise_sales_data!$B$1:$BZ$1"),0)),0)</f>
        <v>0</v>
      </c>
      <c r="CA758" s="3">
        <f ca="1">IFERROR(INDEX(INDIRECT("day_wise_sales_data!$B$2:$BZ$599"),MATCH(resource!$CC758,day_wise_sales_data!$A$2:$A$500,0),MATCH(resource!CA$2,INDIRECT("day_wise_sales_data!$B$1:$BZ$1"),0)),0)</f>
        <v>0</v>
      </c>
      <c r="CC758" s="4">
        <f>sales_data!H757</f>
        <v>0</v>
      </c>
      <c r="CD758" s="1">
        <v>756</v>
      </c>
      <c r="CE758" s="1" t="str">
        <f>IF(AQ758=report!$AQ$3,resource!CD758,"")</f>
        <v/>
      </c>
      <c r="CF758" s="5" t="str">
        <f>IFERROR(SMALL($CE$3:$CE$1001,ROWS($CE$3:CE758)),"")</f>
        <v/>
      </c>
      <c r="CH758">
        <f>IFERROR(VLOOKUP($CC758,data_pull!$E$22:$G$700,2,0),0)</f>
        <v>0</v>
      </c>
      <c r="DK758" s="3" t="str">
        <f>IFERROR(INDEX(COD_SALES!$B$5:$Z$500,MATCH(resource!$CC758,COD_SALES!$A$5:$A$500,0),MATCH(resource!DK$2,COD_SALES!$B$4:$Z$4,0)),"")</f>
        <v/>
      </c>
      <c r="DL758" s="3" t="str">
        <f>IFERROR(INDEX(COD_SALES!$B$5:$Z$500,MATCH(resource!$CC758,COD_SALES!$A$5:$A$500,0),MATCH(resource!DL$2,COD_SALES!$B$4:$Z$4,0)),"")</f>
        <v/>
      </c>
      <c r="DM758" s="3" t="str">
        <f>IFERROR(INDEX(COD_SALES!$B$5:$Z$500,MATCH(resource!$CC758,COD_SALES!$A$5:$A$500,0),MATCH(resource!DM$2,COD_SALES!$B$4:$Z$4,0)),"")</f>
        <v/>
      </c>
      <c r="DN758" s="3" t="str">
        <f>IFERROR(INDEX(COD_SALES!$B$5:$Z$500,MATCH(resource!$CC758,COD_SALES!$A$5:$A$500,0),MATCH(resource!DN$2,COD_SALES!$B$4:$Z$4,0)),"")</f>
        <v/>
      </c>
      <c r="DO758" s="3" t="str">
        <f>IFERROR(INDEX(COD_SALES!$B$5:$Z$500,MATCH(resource!$CC758,COD_SALES!$A$5:$A$500,0),MATCH(resource!DO$2,COD_SALES!$B$4:$Z$4,0)),"")</f>
        <v/>
      </c>
      <c r="DP758" s="3" t="str">
        <f>IFERROR(INDEX(COD_SALES!$B$5:$Z$500,MATCH(resource!$CC758,COD_SALES!$A$5:$A$500,0),MATCH(resource!DP$2,COD_SALES!$B$4:$Z$4,0)),"")</f>
        <v/>
      </c>
      <c r="DQ758" s="3" t="str">
        <f>IFERROR(INDEX(COD_SALES!$B$5:$Z$500,MATCH(resource!$CC758,COD_SALES!$A$5:$A$500,0),MATCH(resource!DQ$2,COD_SALES!$B$4:$Z$4,0)),"")</f>
        <v/>
      </c>
      <c r="DR758" s="3" t="str">
        <f>IFERROR(INDEX(COD_SALES!$B$5:$Z$500,MATCH(resource!$CC758,COD_SALES!$A$5:$A$500,0),MATCH(resource!DR$2,COD_SALES!$B$4:$Z$4,0)),"")</f>
        <v/>
      </c>
      <c r="DS758" s="3" t="str">
        <f>IFERROR(INDEX(COD_SALES!$B$5:$Z$500,MATCH(resource!$CC758,COD_SALES!$A$5:$A$500,0),MATCH(resource!DS$2,COD_SALES!$B$4:$Z$4,0)),"")</f>
        <v/>
      </c>
      <c r="DT758" s="3" t="str">
        <f>IFERROR(INDEX(COD_SALES!$B$5:$Z$500,MATCH(resource!$CC758,COD_SALES!$A$5:$A$500,0),MATCH(resource!DT$2,COD_SALES!$B$4:$Z$4,0)),"")</f>
        <v/>
      </c>
      <c r="DU758" s="3" t="str">
        <f>IFERROR(INDEX(COD_SALES!$B$5:$Z$500,MATCH(resource!$CC758,COD_SALES!$A$5:$A$500,0),MATCH(resource!DU$2,COD_SALES!$B$4:$Z$4,0)),"")</f>
        <v/>
      </c>
      <c r="DV758" s="3" t="str">
        <f>IFERROR(INDEX(COD_SALES!$B$5:$Z$500,MATCH(resource!$CC758,COD_SALES!$A$5:$A$500,0),MATCH(resource!DV$2,COD_SALES!$B$4:$Z$4,0)),"")</f>
        <v/>
      </c>
      <c r="DW758" s="3" t="str">
        <f>IFERROR(INDEX(COD_SALES!$B$5:$Z$500,MATCH(resource!$CC758,COD_SALES!$A$5:$A$500,0),MATCH(resource!DW$2,COD_SALES!$B$4:$Z$4,0)),"")</f>
        <v/>
      </c>
      <c r="DX758" s="3" t="str">
        <f>IFERROR(INDEX(COD_SALES!$B$5:$Z$500,MATCH(resource!$CC758,COD_SALES!$A$5:$A$500,0),MATCH(resource!DX$2,COD_SALES!$B$4:$Z$4,0)),"")</f>
        <v/>
      </c>
      <c r="DY758" s="3" t="str">
        <f>IFERROR(INDEX(COD_SALES!$B$5:$Z$500,MATCH(resource!$CC758,COD_SALES!$A$5:$A$500,0),MATCH(resource!DY$2,COD_SALES!$B$4:$Z$4,0)),"")</f>
        <v/>
      </c>
      <c r="DZ758" s="3" t="str">
        <f>IFERROR(INDEX(COD_SALES!$B$5:$Z$500,MATCH(resource!$CC758,COD_SALES!$A$5:$A$500,0),MATCH(resource!DZ$2,COD_SALES!$B$4:$Z$4,0)),"")</f>
        <v/>
      </c>
      <c r="EA758" s="3" t="str">
        <f>IFERROR(INDEX(COD_SALES!$B$5:$Z$500,MATCH(resource!$CC758,COD_SALES!$A$5:$A$500,0),MATCH(resource!EA$2,COD_SALES!$B$4:$Z$4,0)),"")</f>
        <v/>
      </c>
      <c r="EB758" s="3">
        <f t="shared" si="138"/>
        <v>0</v>
      </c>
      <c r="EW758" s="3">
        <f>IFERROR(VLOOKUP(CC758,data_pull!$AO$25:$AR$546,2,0),0)</f>
        <v>0</v>
      </c>
      <c r="EX758" s="1">
        <f>IFERROR(VLOOKUP(CC758,data_pull!$AO$25:$AR$546,4,0),0)</f>
        <v>0</v>
      </c>
    </row>
    <row r="759" spans="13:154" x14ac:dyDescent="0.25"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4">
        <f>sales_data!B758</f>
        <v>0</v>
      </c>
      <c r="AR759" s="4">
        <f>sales_data!C758</f>
        <v>0</v>
      </c>
      <c r="AS759" s="5" t="str">
        <f t="shared" si="137"/>
        <v/>
      </c>
      <c r="AT759" s="4">
        <f>sales_data!I758</f>
        <v>0</v>
      </c>
      <c r="AU759" s="4">
        <f>sales_data!W758</f>
        <v>0</v>
      </c>
      <c r="AV759" s="1">
        <f>sales_data!N758</f>
        <v>0</v>
      </c>
      <c r="AW759" s="1">
        <f>sales_data!P758</f>
        <v>0</v>
      </c>
      <c r="AX759" s="3">
        <f ca="1">IFERROR(INDEX(INDIRECT("day_wise_sales_data!$B$2:$BZ$599"),MATCH(resource!$CC759,day_wise_sales_data!$A$2:$A$500,0),MATCH(resource!AX$2,INDIRECT("day_wise_sales_data!$B$1:$BZ$1"),0)),0)</f>
        <v>0</v>
      </c>
      <c r="AY759" s="3">
        <f ca="1">IFERROR(INDEX(INDIRECT("day_wise_sales_data!$B$2:$BZ$599"),MATCH(resource!$CC759,day_wise_sales_data!$A$2:$A$500,0),MATCH(resource!AY$2,INDIRECT("day_wise_sales_data!$B$1:$BZ$1"),0)),0)</f>
        <v>0</v>
      </c>
      <c r="AZ759" s="3">
        <f ca="1">IFERROR(INDEX(INDIRECT("day_wise_sales_data!$B$2:$BZ$599"),MATCH(resource!$CC759,day_wise_sales_data!$A$2:$A$500,0),MATCH(resource!AZ$2,INDIRECT("day_wise_sales_data!$B$1:$BZ$1"),0)),0)</f>
        <v>0</v>
      </c>
      <c r="BA759" s="3">
        <f ca="1">IFERROR(INDEX(INDIRECT("day_wise_sales_data!$B$2:$BZ$599"),MATCH(resource!$CC759,day_wise_sales_data!$A$2:$A$500,0),MATCH(resource!BA$2,INDIRECT("day_wise_sales_data!$B$1:$BZ$1"),0)),0)</f>
        <v>0</v>
      </c>
      <c r="BB759" s="3">
        <f ca="1">IFERROR(INDEX(INDIRECT("day_wise_sales_data!$B$2:$BZ$599"),MATCH(resource!$CC759,day_wise_sales_data!$A$2:$A$500,0),MATCH(resource!BB$2,INDIRECT("day_wise_sales_data!$B$1:$BZ$1"),0)),0)</f>
        <v>0</v>
      </c>
      <c r="BC759" s="3">
        <f ca="1">IFERROR(INDEX(INDIRECT("day_wise_sales_data!$B$2:$BZ$599"),MATCH(resource!$CC759,day_wise_sales_data!$A$2:$A$500,0),MATCH(resource!BC$2,INDIRECT("day_wise_sales_data!$B$1:$BZ$1"),0)),0)</f>
        <v>0</v>
      </c>
      <c r="BD759" s="3">
        <f ca="1">IFERROR(INDEX(INDIRECT("day_wise_sales_data!$B$2:$BZ$599"),MATCH(resource!$CC759,day_wise_sales_data!$A$2:$A$500,0),MATCH(resource!BD$2,INDIRECT("day_wise_sales_data!$B$1:$BZ$1"),0)),0)</f>
        <v>0</v>
      </c>
      <c r="BE759" s="3">
        <f ca="1">IFERROR(INDEX(INDIRECT("day_wise_sales_data!$B$2:$BZ$599"),MATCH(resource!$CC759,day_wise_sales_data!$A$2:$A$500,0),MATCH(resource!BE$2,INDIRECT("day_wise_sales_data!$B$1:$BZ$1"),0)),0)</f>
        <v>0</v>
      </c>
      <c r="BF759" s="3">
        <f ca="1">IFERROR(INDEX(INDIRECT("day_wise_sales_data!$B$2:$BZ$599"),MATCH(resource!$CC759,day_wise_sales_data!$A$2:$A$500,0),MATCH(resource!BF$2,INDIRECT("day_wise_sales_data!$B$1:$BZ$1"),0)),0)</f>
        <v>0</v>
      </c>
      <c r="BG759" s="3">
        <f ca="1">IFERROR(INDEX(INDIRECT("day_wise_sales_data!$B$2:$BZ$599"),MATCH(resource!$CC759,day_wise_sales_data!$A$2:$A$500,0),MATCH(resource!BG$2,INDIRECT("day_wise_sales_data!$B$1:$BZ$1"),0)),0)</f>
        <v>0</v>
      </c>
      <c r="BH759" s="3">
        <f ca="1">IFERROR(INDEX(INDIRECT("day_wise_sales_data!$B$2:$BZ$599"),MATCH(resource!$CC759,day_wise_sales_data!$A$2:$A$500,0),MATCH(resource!BH$2,INDIRECT("day_wise_sales_data!$B$1:$BZ$1"),0)),0)</f>
        <v>0</v>
      </c>
      <c r="BI759" s="3">
        <f ca="1">IFERROR(INDEX(INDIRECT("day_wise_sales_data!$B$2:$BZ$599"),MATCH(resource!$CC759,day_wise_sales_data!$A$2:$A$500,0),MATCH(resource!BI$2,INDIRECT("day_wise_sales_data!$B$1:$BZ$1"),0)),0)</f>
        <v>0</v>
      </c>
      <c r="BJ759" s="3">
        <f ca="1">IFERROR(INDEX(INDIRECT("day_wise_sales_data!$B$2:$BZ$599"),MATCH(resource!$CC759,day_wise_sales_data!$A$2:$A$500,0),MATCH(resource!BJ$2,INDIRECT("day_wise_sales_data!$B$1:$BZ$1"),0)),0)</f>
        <v>0</v>
      </c>
      <c r="BK759" s="3">
        <f ca="1">IFERROR(INDEX(INDIRECT("day_wise_sales_data!$B$2:$BZ$599"),MATCH(resource!$CC759,day_wise_sales_data!$A$2:$A$500,0),MATCH(resource!BK$2,INDIRECT("day_wise_sales_data!$B$1:$BZ$1"),0)),0)</f>
        <v>0</v>
      </c>
      <c r="BL759" s="3">
        <f ca="1">IFERROR(INDEX(INDIRECT("day_wise_sales_data!$B$2:$BZ$599"),MATCH(resource!$CC759,day_wise_sales_data!$A$2:$A$500,0),MATCH(resource!BL$2,INDIRECT("day_wise_sales_data!$B$1:$BZ$1"),0)),0)</f>
        <v>0</v>
      </c>
      <c r="BM759" s="3">
        <f ca="1">IFERROR(INDEX(INDIRECT("day_wise_sales_data!$B$2:$BZ$599"),MATCH(resource!$CC759,day_wise_sales_data!$A$2:$A$500,0),MATCH(resource!BM$2,INDIRECT("day_wise_sales_data!$B$1:$BZ$1"),0)),0)</f>
        <v>0</v>
      </c>
      <c r="BN759" s="3">
        <f ca="1">IFERROR(INDEX(INDIRECT("day_wise_sales_data!$B$2:$BZ$599"),MATCH(resource!$CC759,day_wise_sales_data!$A$2:$A$500,0),MATCH(resource!BN$2,INDIRECT("day_wise_sales_data!$B$1:$BZ$1"),0)),0)</f>
        <v>0</v>
      </c>
      <c r="BO759" s="3">
        <f ca="1">IFERROR(INDEX(INDIRECT("day_wise_sales_data!$B$2:$BZ$599"),MATCH(resource!$CC759,day_wise_sales_data!$A$2:$A$500,0),MATCH(resource!BO$2,INDIRECT("day_wise_sales_data!$B$1:$BZ$1"),0)),0)</f>
        <v>0</v>
      </c>
      <c r="BP759" s="3">
        <f ca="1">IFERROR(INDEX(INDIRECT("day_wise_sales_data!$B$2:$BZ$599"),MATCH(resource!$CC759,day_wise_sales_data!$A$2:$A$500,0),MATCH(resource!BP$2,INDIRECT("day_wise_sales_data!$B$1:$BZ$1"),0)),0)</f>
        <v>0</v>
      </c>
      <c r="BQ759" s="3">
        <f ca="1">IFERROR(INDEX(INDIRECT("day_wise_sales_data!$B$2:$BZ$599"),MATCH(resource!$CC759,day_wise_sales_data!$A$2:$A$500,0),MATCH(resource!BQ$2,INDIRECT("day_wise_sales_data!$B$1:$BZ$1"),0)),0)</f>
        <v>0</v>
      </c>
      <c r="BR759" s="3">
        <f ca="1">IFERROR(INDEX(INDIRECT("day_wise_sales_data!$B$2:$BZ$599"),MATCH(resource!$CC759,day_wise_sales_data!$A$2:$A$500,0),MATCH(resource!BR$2,INDIRECT("day_wise_sales_data!$B$1:$BZ$1"),0)),0)</f>
        <v>0</v>
      </c>
      <c r="BS759" s="3">
        <f ca="1">IFERROR(INDEX(INDIRECT("day_wise_sales_data!$B$2:$BZ$599"),MATCH(resource!$CC759,day_wise_sales_data!$A$2:$A$500,0),MATCH(resource!BS$2,INDIRECT("day_wise_sales_data!$B$1:$BZ$1"),0)),0)</f>
        <v>0</v>
      </c>
      <c r="BT759" s="3">
        <f ca="1">IFERROR(INDEX(INDIRECT("day_wise_sales_data!$B$2:$BZ$599"),MATCH(resource!$CC759,day_wise_sales_data!$A$2:$A$500,0),MATCH(resource!BT$2,INDIRECT("day_wise_sales_data!$B$1:$BZ$1"),0)),0)</f>
        <v>0</v>
      </c>
      <c r="BU759" s="3">
        <f ca="1">IFERROR(INDEX(INDIRECT("day_wise_sales_data!$B$2:$BZ$599"),MATCH(resource!$CC759,day_wise_sales_data!$A$2:$A$500,0),MATCH(resource!BU$2,INDIRECT("day_wise_sales_data!$B$1:$BZ$1"),0)),0)</f>
        <v>0</v>
      </c>
      <c r="BV759" s="3">
        <f ca="1">IFERROR(INDEX(INDIRECT("day_wise_sales_data!$B$2:$BZ$599"),MATCH(resource!$CC759,day_wise_sales_data!$A$2:$A$500,0),MATCH(resource!BV$2,INDIRECT("day_wise_sales_data!$B$1:$BZ$1"),0)),0)</f>
        <v>0</v>
      </c>
      <c r="BW759" s="3">
        <f ca="1">IFERROR(INDEX(INDIRECT("day_wise_sales_data!$B$2:$BZ$599"),MATCH(resource!$CC759,day_wise_sales_data!$A$2:$A$500,0),MATCH(resource!BW$2,INDIRECT("day_wise_sales_data!$B$1:$BZ$1"),0)),0)</f>
        <v>0</v>
      </c>
      <c r="BX759" s="3">
        <f ca="1">IFERROR(INDEX(INDIRECT("day_wise_sales_data!$B$2:$BZ$599"),MATCH(resource!$CC759,day_wise_sales_data!$A$2:$A$500,0),MATCH(resource!BX$2,INDIRECT("day_wise_sales_data!$B$1:$BZ$1"),0)),0)</f>
        <v>0</v>
      </c>
      <c r="BY759" s="3">
        <f ca="1">IFERROR(INDEX(INDIRECT("day_wise_sales_data!$B$2:$BZ$599"),MATCH(resource!$CC759,day_wise_sales_data!$A$2:$A$500,0),MATCH(resource!BY$2,INDIRECT("day_wise_sales_data!$B$1:$BZ$1"),0)),0)</f>
        <v>0</v>
      </c>
      <c r="BZ759" s="3">
        <f ca="1">IFERROR(INDEX(INDIRECT("day_wise_sales_data!$B$2:$BZ$599"),MATCH(resource!$CC759,day_wise_sales_data!$A$2:$A$500,0),MATCH(resource!BZ$2,INDIRECT("day_wise_sales_data!$B$1:$BZ$1"),0)),0)</f>
        <v>0</v>
      </c>
      <c r="CA759" s="3">
        <f ca="1">IFERROR(INDEX(INDIRECT("day_wise_sales_data!$B$2:$BZ$599"),MATCH(resource!$CC759,day_wise_sales_data!$A$2:$A$500,0),MATCH(resource!CA$2,INDIRECT("day_wise_sales_data!$B$1:$BZ$1"),0)),0)</f>
        <v>0</v>
      </c>
      <c r="CC759" s="4">
        <f>sales_data!H758</f>
        <v>0</v>
      </c>
      <c r="CD759" s="1">
        <v>757</v>
      </c>
      <c r="CE759" s="1" t="str">
        <f>IF(AQ759=report!$AQ$3,resource!CD759,"")</f>
        <v/>
      </c>
      <c r="CF759" s="5" t="str">
        <f>IFERROR(SMALL($CE$3:$CE$1001,ROWS($CE$3:CE759)),"")</f>
        <v/>
      </c>
      <c r="CH759">
        <f>IFERROR(VLOOKUP($CC759,data_pull!$E$22:$G$700,2,0),0)</f>
        <v>0</v>
      </c>
      <c r="DK759" s="3" t="str">
        <f>IFERROR(INDEX(COD_SALES!$B$5:$Z$500,MATCH(resource!$CC759,COD_SALES!$A$5:$A$500,0),MATCH(resource!DK$2,COD_SALES!$B$4:$Z$4,0)),"")</f>
        <v/>
      </c>
      <c r="DL759" s="3" t="str">
        <f>IFERROR(INDEX(COD_SALES!$B$5:$Z$500,MATCH(resource!$CC759,COD_SALES!$A$5:$A$500,0),MATCH(resource!DL$2,COD_SALES!$B$4:$Z$4,0)),"")</f>
        <v/>
      </c>
      <c r="DM759" s="3" t="str">
        <f>IFERROR(INDEX(COD_SALES!$B$5:$Z$500,MATCH(resource!$CC759,COD_SALES!$A$5:$A$500,0),MATCH(resource!DM$2,COD_SALES!$B$4:$Z$4,0)),"")</f>
        <v/>
      </c>
      <c r="DN759" s="3" t="str">
        <f>IFERROR(INDEX(COD_SALES!$B$5:$Z$500,MATCH(resource!$CC759,COD_SALES!$A$5:$A$500,0),MATCH(resource!DN$2,COD_SALES!$B$4:$Z$4,0)),"")</f>
        <v/>
      </c>
      <c r="DO759" s="3" t="str">
        <f>IFERROR(INDEX(COD_SALES!$B$5:$Z$500,MATCH(resource!$CC759,COD_SALES!$A$5:$A$500,0),MATCH(resource!DO$2,COD_SALES!$B$4:$Z$4,0)),"")</f>
        <v/>
      </c>
      <c r="DP759" s="3" t="str">
        <f>IFERROR(INDEX(COD_SALES!$B$5:$Z$500,MATCH(resource!$CC759,COD_SALES!$A$5:$A$500,0),MATCH(resource!DP$2,COD_SALES!$B$4:$Z$4,0)),"")</f>
        <v/>
      </c>
      <c r="DQ759" s="3" t="str">
        <f>IFERROR(INDEX(COD_SALES!$B$5:$Z$500,MATCH(resource!$CC759,COD_SALES!$A$5:$A$500,0),MATCH(resource!DQ$2,COD_SALES!$B$4:$Z$4,0)),"")</f>
        <v/>
      </c>
      <c r="DR759" s="3" t="str">
        <f>IFERROR(INDEX(COD_SALES!$B$5:$Z$500,MATCH(resource!$CC759,COD_SALES!$A$5:$A$500,0),MATCH(resource!DR$2,COD_SALES!$B$4:$Z$4,0)),"")</f>
        <v/>
      </c>
      <c r="DS759" s="3" t="str">
        <f>IFERROR(INDEX(COD_SALES!$B$5:$Z$500,MATCH(resource!$CC759,COD_SALES!$A$5:$A$500,0),MATCH(resource!DS$2,COD_SALES!$B$4:$Z$4,0)),"")</f>
        <v/>
      </c>
      <c r="DT759" s="3" t="str">
        <f>IFERROR(INDEX(COD_SALES!$B$5:$Z$500,MATCH(resource!$CC759,COD_SALES!$A$5:$A$500,0),MATCH(resource!DT$2,COD_SALES!$B$4:$Z$4,0)),"")</f>
        <v/>
      </c>
      <c r="DU759" s="3" t="str">
        <f>IFERROR(INDEX(COD_SALES!$B$5:$Z$500,MATCH(resource!$CC759,COD_SALES!$A$5:$A$500,0),MATCH(resource!DU$2,COD_SALES!$B$4:$Z$4,0)),"")</f>
        <v/>
      </c>
      <c r="DV759" s="3" t="str">
        <f>IFERROR(INDEX(COD_SALES!$B$5:$Z$500,MATCH(resource!$CC759,COD_SALES!$A$5:$A$500,0),MATCH(resource!DV$2,COD_SALES!$B$4:$Z$4,0)),"")</f>
        <v/>
      </c>
      <c r="DW759" s="3" t="str">
        <f>IFERROR(INDEX(COD_SALES!$B$5:$Z$500,MATCH(resource!$CC759,COD_SALES!$A$5:$A$500,0),MATCH(resource!DW$2,COD_SALES!$B$4:$Z$4,0)),"")</f>
        <v/>
      </c>
      <c r="DX759" s="3" t="str">
        <f>IFERROR(INDEX(COD_SALES!$B$5:$Z$500,MATCH(resource!$CC759,COD_SALES!$A$5:$A$500,0),MATCH(resource!DX$2,COD_SALES!$B$4:$Z$4,0)),"")</f>
        <v/>
      </c>
      <c r="DY759" s="3" t="str">
        <f>IFERROR(INDEX(COD_SALES!$B$5:$Z$500,MATCH(resource!$CC759,COD_SALES!$A$5:$A$500,0),MATCH(resource!DY$2,COD_SALES!$B$4:$Z$4,0)),"")</f>
        <v/>
      </c>
      <c r="DZ759" s="3" t="str">
        <f>IFERROR(INDEX(COD_SALES!$B$5:$Z$500,MATCH(resource!$CC759,COD_SALES!$A$5:$A$500,0),MATCH(resource!DZ$2,COD_SALES!$B$4:$Z$4,0)),"")</f>
        <v/>
      </c>
      <c r="EA759" s="3" t="str">
        <f>IFERROR(INDEX(COD_SALES!$B$5:$Z$500,MATCH(resource!$CC759,COD_SALES!$A$5:$A$500,0),MATCH(resource!EA$2,COD_SALES!$B$4:$Z$4,0)),"")</f>
        <v/>
      </c>
      <c r="EB759" s="3">
        <f t="shared" si="138"/>
        <v>0</v>
      </c>
      <c r="EW759" s="3">
        <f>IFERROR(VLOOKUP(CC759,data_pull!$AO$25:$AR$546,2,0),0)</f>
        <v>0</v>
      </c>
      <c r="EX759" s="1">
        <f>IFERROR(VLOOKUP(CC759,data_pull!$AO$25:$AR$546,4,0),0)</f>
        <v>0</v>
      </c>
    </row>
    <row r="760" spans="13:154" x14ac:dyDescent="0.25"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4">
        <f>sales_data!B759</f>
        <v>0</v>
      </c>
      <c r="AR760" s="4">
        <f>sales_data!C759</f>
        <v>0</v>
      </c>
      <c r="AS760" s="5" t="str">
        <f t="shared" si="137"/>
        <v/>
      </c>
      <c r="AT760" s="4">
        <f>sales_data!I759</f>
        <v>0</v>
      </c>
      <c r="AU760" s="4">
        <f>sales_data!W759</f>
        <v>0</v>
      </c>
      <c r="AV760" s="1">
        <f>sales_data!N759</f>
        <v>0</v>
      </c>
      <c r="AW760" s="1">
        <f>sales_data!P759</f>
        <v>0</v>
      </c>
      <c r="AX760" s="3">
        <f ca="1">IFERROR(INDEX(INDIRECT("day_wise_sales_data!$B$2:$BZ$599"),MATCH(resource!$CC760,day_wise_sales_data!$A$2:$A$500,0),MATCH(resource!AX$2,INDIRECT("day_wise_sales_data!$B$1:$BZ$1"),0)),0)</f>
        <v>0</v>
      </c>
      <c r="AY760" s="3">
        <f ca="1">IFERROR(INDEX(INDIRECT("day_wise_sales_data!$B$2:$BZ$599"),MATCH(resource!$CC760,day_wise_sales_data!$A$2:$A$500,0),MATCH(resource!AY$2,INDIRECT("day_wise_sales_data!$B$1:$BZ$1"),0)),0)</f>
        <v>0</v>
      </c>
      <c r="AZ760" s="3">
        <f ca="1">IFERROR(INDEX(INDIRECT("day_wise_sales_data!$B$2:$BZ$599"),MATCH(resource!$CC760,day_wise_sales_data!$A$2:$A$500,0),MATCH(resource!AZ$2,INDIRECT("day_wise_sales_data!$B$1:$BZ$1"),0)),0)</f>
        <v>0</v>
      </c>
      <c r="BA760" s="3">
        <f ca="1">IFERROR(INDEX(INDIRECT("day_wise_sales_data!$B$2:$BZ$599"),MATCH(resource!$CC760,day_wise_sales_data!$A$2:$A$500,0),MATCH(resource!BA$2,INDIRECT("day_wise_sales_data!$B$1:$BZ$1"),0)),0)</f>
        <v>0</v>
      </c>
      <c r="BB760" s="3">
        <f ca="1">IFERROR(INDEX(INDIRECT("day_wise_sales_data!$B$2:$BZ$599"),MATCH(resource!$CC760,day_wise_sales_data!$A$2:$A$500,0),MATCH(resource!BB$2,INDIRECT("day_wise_sales_data!$B$1:$BZ$1"),0)),0)</f>
        <v>0</v>
      </c>
      <c r="BC760" s="3">
        <f ca="1">IFERROR(INDEX(INDIRECT("day_wise_sales_data!$B$2:$BZ$599"),MATCH(resource!$CC760,day_wise_sales_data!$A$2:$A$500,0),MATCH(resource!BC$2,INDIRECT("day_wise_sales_data!$B$1:$BZ$1"),0)),0)</f>
        <v>0</v>
      </c>
      <c r="BD760" s="3">
        <f ca="1">IFERROR(INDEX(INDIRECT("day_wise_sales_data!$B$2:$BZ$599"),MATCH(resource!$CC760,day_wise_sales_data!$A$2:$A$500,0),MATCH(resource!BD$2,INDIRECT("day_wise_sales_data!$B$1:$BZ$1"),0)),0)</f>
        <v>0</v>
      </c>
      <c r="BE760" s="3">
        <f ca="1">IFERROR(INDEX(INDIRECT("day_wise_sales_data!$B$2:$BZ$599"),MATCH(resource!$CC760,day_wise_sales_data!$A$2:$A$500,0),MATCH(resource!BE$2,INDIRECT("day_wise_sales_data!$B$1:$BZ$1"),0)),0)</f>
        <v>0</v>
      </c>
      <c r="BF760" s="3">
        <f ca="1">IFERROR(INDEX(INDIRECT("day_wise_sales_data!$B$2:$BZ$599"),MATCH(resource!$CC760,day_wise_sales_data!$A$2:$A$500,0),MATCH(resource!BF$2,INDIRECT("day_wise_sales_data!$B$1:$BZ$1"),0)),0)</f>
        <v>0</v>
      </c>
      <c r="BG760" s="3">
        <f ca="1">IFERROR(INDEX(INDIRECT("day_wise_sales_data!$B$2:$BZ$599"),MATCH(resource!$CC760,day_wise_sales_data!$A$2:$A$500,0),MATCH(resource!BG$2,INDIRECT("day_wise_sales_data!$B$1:$BZ$1"),0)),0)</f>
        <v>0</v>
      </c>
      <c r="BH760" s="3">
        <f ca="1">IFERROR(INDEX(INDIRECT("day_wise_sales_data!$B$2:$BZ$599"),MATCH(resource!$CC760,day_wise_sales_data!$A$2:$A$500,0),MATCH(resource!BH$2,INDIRECT("day_wise_sales_data!$B$1:$BZ$1"),0)),0)</f>
        <v>0</v>
      </c>
      <c r="BI760" s="3">
        <f ca="1">IFERROR(INDEX(INDIRECT("day_wise_sales_data!$B$2:$BZ$599"),MATCH(resource!$CC760,day_wise_sales_data!$A$2:$A$500,0),MATCH(resource!BI$2,INDIRECT("day_wise_sales_data!$B$1:$BZ$1"),0)),0)</f>
        <v>0</v>
      </c>
      <c r="BJ760" s="3">
        <f ca="1">IFERROR(INDEX(INDIRECT("day_wise_sales_data!$B$2:$BZ$599"),MATCH(resource!$CC760,day_wise_sales_data!$A$2:$A$500,0),MATCH(resource!BJ$2,INDIRECT("day_wise_sales_data!$B$1:$BZ$1"),0)),0)</f>
        <v>0</v>
      </c>
      <c r="BK760" s="3">
        <f ca="1">IFERROR(INDEX(INDIRECT("day_wise_sales_data!$B$2:$BZ$599"),MATCH(resource!$CC760,day_wise_sales_data!$A$2:$A$500,0),MATCH(resource!BK$2,INDIRECT("day_wise_sales_data!$B$1:$BZ$1"),0)),0)</f>
        <v>0</v>
      </c>
      <c r="BL760" s="3">
        <f ca="1">IFERROR(INDEX(INDIRECT("day_wise_sales_data!$B$2:$BZ$599"),MATCH(resource!$CC760,day_wise_sales_data!$A$2:$A$500,0),MATCH(resource!BL$2,INDIRECT("day_wise_sales_data!$B$1:$BZ$1"),0)),0)</f>
        <v>0</v>
      </c>
      <c r="BM760" s="3">
        <f ca="1">IFERROR(INDEX(INDIRECT("day_wise_sales_data!$B$2:$BZ$599"),MATCH(resource!$CC760,day_wise_sales_data!$A$2:$A$500,0),MATCH(resource!BM$2,INDIRECT("day_wise_sales_data!$B$1:$BZ$1"),0)),0)</f>
        <v>0</v>
      </c>
      <c r="BN760" s="3">
        <f ca="1">IFERROR(INDEX(INDIRECT("day_wise_sales_data!$B$2:$BZ$599"),MATCH(resource!$CC760,day_wise_sales_data!$A$2:$A$500,0),MATCH(resource!BN$2,INDIRECT("day_wise_sales_data!$B$1:$BZ$1"),0)),0)</f>
        <v>0</v>
      </c>
      <c r="BO760" s="3">
        <f ca="1">IFERROR(INDEX(INDIRECT("day_wise_sales_data!$B$2:$BZ$599"),MATCH(resource!$CC760,day_wise_sales_data!$A$2:$A$500,0),MATCH(resource!BO$2,INDIRECT("day_wise_sales_data!$B$1:$BZ$1"),0)),0)</f>
        <v>0</v>
      </c>
      <c r="BP760" s="3">
        <f ca="1">IFERROR(INDEX(INDIRECT("day_wise_sales_data!$B$2:$BZ$599"),MATCH(resource!$CC760,day_wise_sales_data!$A$2:$A$500,0),MATCH(resource!BP$2,INDIRECT("day_wise_sales_data!$B$1:$BZ$1"),0)),0)</f>
        <v>0</v>
      </c>
      <c r="BQ760" s="3">
        <f ca="1">IFERROR(INDEX(INDIRECT("day_wise_sales_data!$B$2:$BZ$599"),MATCH(resource!$CC760,day_wise_sales_data!$A$2:$A$500,0),MATCH(resource!BQ$2,INDIRECT("day_wise_sales_data!$B$1:$BZ$1"),0)),0)</f>
        <v>0</v>
      </c>
      <c r="BR760" s="3">
        <f ca="1">IFERROR(INDEX(INDIRECT("day_wise_sales_data!$B$2:$BZ$599"),MATCH(resource!$CC760,day_wise_sales_data!$A$2:$A$500,0),MATCH(resource!BR$2,INDIRECT("day_wise_sales_data!$B$1:$BZ$1"),0)),0)</f>
        <v>0</v>
      </c>
      <c r="BS760" s="3">
        <f ca="1">IFERROR(INDEX(INDIRECT("day_wise_sales_data!$B$2:$BZ$599"),MATCH(resource!$CC760,day_wise_sales_data!$A$2:$A$500,0),MATCH(resource!BS$2,INDIRECT("day_wise_sales_data!$B$1:$BZ$1"),0)),0)</f>
        <v>0</v>
      </c>
      <c r="BT760" s="3">
        <f ca="1">IFERROR(INDEX(INDIRECT("day_wise_sales_data!$B$2:$BZ$599"),MATCH(resource!$CC760,day_wise_sales_data!$A$2:$A$500,0),MATCH(resource!BT$2,INDIRECT("day_wise_sales_data!$B$1:$BZ$1"),0)),0)</f>
        <v>0</v>
      </c>
      <c r="BU760" s="3">
        <f ca="1">IFERROR(INDEX(INDIRECT("day_wise_sales_data!$B$2:$BZ$599"),MATCH(resource!$CC760,day_wise_sales_data!$A$2:$A$500,0),MATCH(resource!BU$2,INDIRECT("day_wise_sales_data!$B$1:$BZ$1"),0)),0)</f>
        <v>0</v>
      </c>
      <c r="BV760" s="3">
        <f ca="1">IFERROR(INDEX(INDIRECT("day_wise_sales_data!$B$2:$BZ$599"),MATCH(resource!$CC760,day_wise_sales_data!$A$2:$A$500,0),MATCH(resource!BV$2,INDIRECT("day_wise_sales_data!$B$1:$BZ$1"),0)),0)</f>
        <v>0</v>
      </c>
      <c r="BW760" s="3">
        <f ca="1">IFERROR(INDEX(INDIRECT("day_wise_sales_data!$B$2:$BZ$599"),MATCH(resource!$CC760,day_wise_sales_data!$A$2:$A$500,0),MATCH(resource!BW$2,INDIRECT("day_wise_sales_data!$B$1:$BZ$1"),0)),0)</f>
        <v>0</v>
      </c>
      <c r="BX760" s="3">
        <f ca="1">IFERROR(INDEX(INDIRECT("day_wise_sales_data!$B$2:$BZ$599"),MATCH(resource!$CC760,day_wise_sales_data!$A$2:$A$500,0),MATCH(resource!BX$2,INDIRECT("day_wise_sales_data!$B$1:$BZ$1"),0)),0)</f>
        <v>0</v>
      </c>
      <c r="BY760" s="3">
        <f ca="1">IFERROR(INDEX(INDIRECT("day_wise_sales_data!$B$2:$BZ$599"),MATCH(resource!$CC760,day_wise_sales_data!$A$2:$A$500,0),MATCH(resource!BY$2,INDIRECT("day_wise_sales_data!$B$1:$BZ$1"),0)),0)</f>
        <v>0</v>
      </c>
      <c r="BZ760" s="3">
        <f ca="1">IFERROR(INDEX(INDIRECT("day_wise_sales_data!$B$2:$BZ$599"),MATCH(resource!$CC760,day_wise_sales_data!$A$2:$A$500,0),MATCH(resource!BZ$2,INDIRECT("day_wise_sales_data!$B$1:$BZ$1"),0)),0)</f>
        <v>0</v>
      </c>
      <c r="CA760" s="3">
        <f ca="1">IFERROR(INDEX(INDIRECT("day_wise_sales_data!$B$2:$BZ$599"),MATCH(resource!$CC760,day_wise_sales_data!$A$2:$A$500,0),MATCH(resource!CA$2,INDIRECT("day_wise_sales_data!$B$1:$BZ$1"),0)),0)</f>
        <v>0</v>
      </c>
      <c r="CC760" s="4">
        <f>sales_data!H759</f>
        <v>0</v>
      </c>
      <c r="CD760" s="1">
        <v>758</v>
      </c>
      <c r="CE760" s="1" t="str">
        <f>IF(AQ760=report!$AQ$3,resource!CD760,"")</f>
        <v/>
      </c>
      <c r="CF760" s="5" t="str">
        <f>IFERROR(SMALL($CE$3:$CE$1001,ROWS($CE$3:CE760)),"")</f>
        <v/>
      </c>
      <c r="CH760">
        <f>IFERROR(VLOOKUP($CC760,data_pull!$E$22:$G$700,2,0),0)</f>
        <v>0</v>
      </c>
      <c r="DK760" s="3" t="str">
        <f>IFERROR(INDEX(COD_SALES!$B$5:$Z$500,MATCH(resource!$CC760,COD_SALES!$A$5:$A$500,0),MATCH(resource!DK$2,COD_SALES!$B$4:$Z$4,0)),"")</f>
        <v/>
      </c>
      <c r="DL760" s="3" t="str">
        <f>IFERROR(INDEX(COD_SALES!$B$5:$Z$500,MATCH(resource!$CC760,COD_SALES!$A$5:$A$500,0),MATCH(resource!DL$2,COD_SALES!$B$4:$Z$4,0)),"")</f>
        <v/>
      </c>
      <c r="DM760" s="3" t="str">
        <f>IFERROR(INDEX(COD_SALES!$B$5:$Z$500,MATCH(resource!$CC760,COD_SALES!$A$5:$A$500,0),MATCH(resource!DM$2,COD_SALES!$B$4:$Z$4,0)),"")</f>
        <v/>
      </c>
      <c r="DN760" s="3" t="str">
        <f>IFERROR(INDEX(COD_SALES!$B$5:$Z$500,MATCH(resource!$CC760,COD_SALES!$A$5:$A$500,0),MATCH(resource!DN$2,COD_SALES!$B$4:$Z$4,0)),"")</f>
        <v/>
      </c>
      <c r="DO760" s="3" t="str">
        <f>IFERROR(INDEX(COD_SALES!$B$5:$Z$500,MATCH(resource!$CC760,COD_SALES!$A$5:$A$500,0),MATCH(resource!DO$2,COD_SALES!$B$4:$Z$4,0)),"")</f>
        <v/>
      </c>
      <c r="DP760" s="3" t="str">
        <f>IFERROR(INDEX(COD_SALES!$B$5:$Z$500,MATCH(resource!$CC760,COD_SALES!$A$5:$A$500,0),MATCH(resource!DP$2,COD_SALES!$B$4:$Z$4,0)),"")</f>
        <v/>
      </c>
      <c r="DQ760" s="3" t="str">
        <f>IFERROR(INDEX(COD_SALES!$B$5:$Z$500,MATCH(resource!$CC760,COD_SALES!$A$5:$A$500,0),MATCH(resource!DQ$2,COD_SALES!$B$4:$Z$4,0)),"")</f>
        <v/>
      </c>
      <c r="DR760" s="3" t="str">
        <f>IFERROR(INDEX(COD_SALES!$B$5:$Z$500,MATCH(resource!$CC760,COD_SALES!$A$5:$A$500,0),MATCH(resource!DR$2,COD_SALES!$B$4:$Z$4,0)),"")</f>
        <v/>
      </c>
      <c r="DS760" s="3" t="str">
        <f>IFERROR(INDEX(COD_SALES!$B$5:$Z$500,MATCH(resource!$CC760,COD_SALES!$A$5:$A$500,0),MATCH(resource!DS$2,COD_SALES!$B$4:$Z$4,0)),"")</f>
        <v/>
      </c>
      <c r="DT760" s="3" t="str">
        <f>IFERROR(INDEX(COD_SALES!$B$5:$Z$500,MATCH(resource!$CC760,COD_SALES!$A$5:$A$500,0),MATCH(resource!DT$2,COD_SALES!$B$4:$Z$4,0)),"")</f>
        <v/>
      </c>
      <c r="DU760" s="3" t="str">
        <f>IFERROR(INDEX(COD_SALES!$B$5:$Z$500,MATCH(resource!$CC760,COD_SALES!$A$5:$A$500,0),MATCH(resource!DU$2,COD_SALES!$B$4:$Z$4,0)),"")</f>
        <v/>
      </c>
      <c r="DV760" s="3" t="str">
        <f>IFERROR(INDEX(COD_SALES!$B$5:$Z$500,MATCH(resource!$CC760,COD_SALES!$A$5:$A$500,0),MATCH(resource!DV$2,COD_SALES!$B$4:$Z$4,0)),"")</f>
        <v/>
      </c>
      <c r="DW760" s="3" t="str">
        <f>IFERROR(INDEX(COD_SALES!$B$5:$Z$500,MATCH(resource!$CC760,COD_SALES!$A$5:$A$500,0),MATCH(resource!DW$2,COD_SALES!$B$4:$Z$4,0)),"")</f>
        <v/>
      </c>
      <c r="DX760" s="3" t="str">
        <f>IFERROR(INDEX(COD_SALES!$B$5:$Z$500,MATCH(resource!$CC760,COD_SALES!$A$5:$A$500,0),MATCH(resource!DX$2,COD_SALES!$B$4:$Z$4,0)),"")</f>
        <v/>
      </c>
      <c r="DY760" s="3" t="str">
        <f>IFERROR(INDEX(COD_SALES!$B$5:$Z$500,MATCH(resource!$CC760,COD_SALES!$A$5:$A$500,0),MATCH(resource!DY$2,COD_SALES!$B$4:$Z$4,0)),"")</f>
        <v/>
      </c>
      <c r="DZ760" s="3" t="str">
        <f>IFERROR(INDEX(COD_SALES!$B$5:$Z$500,MATCH(resource!$CC760,COD_SALES!$A$5:$A$500,0),MATCH(resource!DZ$2,COD_SALES!$B$4:$Z$4,0)),"")</f>
        <v/>
      </c>
      <c r="EA760" s="3" t="str">
        <f>IFERROR(INDEX(COD_SALES!$B$5:$Z$500,MATCH(resource!$CC760,COD_SALES!$A$5:$A$500,0),MATCH(resource!EA$2,COD_SALES!$B$4:$Z$4,0)),"")</f>
        <v/>
      </c>
      <c r="EB760" s="3">
        <f t="shared" si="138"/>
        <v>0</v>
      </c>
      <c r="EW760" s="3">
        <f>IFERROR(VLOOKUP(CC760,data_pull!$AO$25:$AR$546,2,0),0)</f>
        <v>0</v>
      </c>
      <c r="EX760" s="1">
        <f>IFERROR(VLOOKUP(CC760,data_pull!$AO$25:$AR$546,4,0),0)</f>
        <v>0</v>
      </c>
    </row>
    <row r="761" spans="13:154" x14ac:dyDescent="0.25"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4">
        <f>sales_data!B760</f>
        <v>0</v>
      </c>
      <c r="AR761" s="4">
        <f>sales_data!C760</f>
        <v>0</v>
      </c>
      <c r="AS761" s="5" t="str">
        <f t="shared" si="137"/>
        <v/>
      </c>
      <c r="AT761" s="4">
        <f>sales_data!I760</f>
        <v>0</v>
      </c>
      <c r="AU761" s="4">
        <f>sales_data!W760</f>
        <v>0</v>
      </c>
      <c r="AV761" s="1">
        <f>sales_data!N760</f>
        <v>0</v>
      </c>
      <c r="AW761" s="1">
        <f>sales_data!P760</f>
        <v>0</v>
      </c>
      <c r="AX761" s="3">
        <f ca="1">IFERROR(INDEX(INDIRECT("day_wise_sales_data!$B$2:$BZ$599"),MATCH(resource!$CC761,day_wise_sales_data!$A$2:$A$500,0),MATCH(resource!AX$2,INDIRECT("day_wise_sales_data!$B$1:$BZ$1"),0)),0)</f>
        <v>0</v>
      </c>
      <c r="AY761" s="3">
        <f ca="1">IFERROR(INDEX(INDIRECT("day_wise_sales_data!$B$2:$BZ$599"),MATCH(resource!$CC761,day_wise_sales_data!$A$2:$A$500,0),MATCH(resource!AY$2,INDIRECT("day_wise_sales_data!$B$1:$BZ$1"),0)),0)</f>
        <v>0</v>
      </c>
      <c r="AZ761" s="3">
        <f ca="1">IFERROR(INDEX(INDIRECT("day_wise_sales_data!$B$2:$BZ$599"),MATCH(resource!$CC761,day_wise_sales_data!$A$2:$A$500,0),MATCH(resource!AZ$2,INDIRECT("day_wise_sales_data!$B$1:$BZ$1"),0)),0)</f>
        <v>0</v>
      </c>
      <c r="BA761" s="3">
        <f ca="1">IFERROR(INDEX(INDIRECT("day_wise_sales_data!$B$2:$BZ$599"),MATCH(resource!$CC761,day_wise_sales_data!$A$2:$A$500,0),MATCH(resource!BA$2,INDIRECT("day_wise_sales_data!$B$1:$BZ$1"),0)),0)</f>
        <v>0</v>
      </c>
      <c r="BB761" s="3">
        <f ca="1">IFERROR(INDEX(INDIRECT("day_wise_sales_data!$B$2:$BZ$599"),MATCH(resource!$CC761,day_wise_sales_data!$A$2:$A$500,0),MATCH(resource!BB$2,INDIRECT("day_wise_sales_data!$B$1:$BZ$1"),0)),0)</f>
        <v>0</v>
      </c>
      <c r="BC761" s="3">
        <f ca="1">IFERROR(INDEX(INDIRECT("day_wise_sales_data!$B$2:$BZ$599"),MATCH(resource!$CC761,day_wise_sales_data!$A$2:$A$500,0),MATCH(resource!BC$2,INDIRECT("day_wise_sales_data!$B$1:$BZ$1"),0)),0)</f>
        <v>0</v>
      </c>
      <c r="BD761" s="3">
        <f ca="1">IFERROR(INDEX(INDIRECT("day_wise_sales_data!$B$2:$BZ$599"),MATCH(resource!$CC761,day_wise_sales_data!$A$2:$A$500,0),MATCH(resource!BD$2,INDIRECT("day_wise_sales_data!$B$1:$BZ$1"),0)),0)</f>
        <v>0</v>
      </c>
      <c r="BE761" s="3">
        <f ca="1">IFERROR(INDEX(INDIRECT("day_wise_sales_data!$B$2:$BZ$599"),MATCH(resource!$CC761,day_wise_sales_data!$A$2:$A$500,0),MATCH(resource!BE$2,INDIRECT("day_wise_sales_data!$B$1:$BZ$1"),0)),0)</f>
        <v>0</v>
      </c>
      <c r="BF761" s="3">
        <f ca="1">IFERROR(INDEX(INDIRECT("day_wise_sales_data!$B$2:$BZ$599"),MATCH(resource!$CC761,day_wise_sales_data!$A$2:$A$500,0),MATCH(resource!BF$2,INDIRECT("day_wise_sales_data!$B$1:$BZ$1"),0)),0)</f>
        <v>0</v>
      </c>
      <c r="BG761" s="3">
        <f ca="1">IFERROR(INDEX(INDIRECT("day_wise_sales_data!$B$2:$BZ$599"),MATCH(resource!$CC761,day_wise_sales_data!$A$2:$A$500,0),MATCH(resource!BG$2,INDIRECT("day_wise_sales_data!$B$1:$BZ$1"),0)),0)</f>
        <v>0</v>
      </c>
      <c r="BH761" s="3">
        <f ca="1">IFERROR(INDEX(INDIRECT("day_wise_sales_data!$B$2:$BZ$599"),MATCH(resource!$CC761,day_wise_sales_data!$A$2:$A$500,0),MATCH(resource!BH$2,INDIRECT("day_wise_sales_data!$B$1:$BZ$1"),0)),0)</f>
        <v>0</v>
      </c>
      <c r="BI761" s="3">
        <f ca="1">IFERROR(INDEX(INDIRECT("day_wise_sales_data!$B$2:$BZ$599"),MATCH(resource!$CC761,day_wise_sales_data!$A$2:$A$500,0),MATCH(resource!BI$2,INDIRECT("day_wise_sales_data!$B$1:$BZ$1"),0)),0)</f>
        <v>0</v>
      </c>
      <c r="BJ761" s="3">
        <f ca="1">IFERROR(INDEX(INDIRECT("day_wise_sales_data!$B$2:$BZ$599"),MATCH(resource!$CC761,day_wise_sales_data!$A$2:$A$500,0),MATCH(resource!BJ$2,INDIRECT("day_wise_sales_data!$B$1:$BZ$1"),0)),0)</f>
        <v>0</v>
      </c>
      <c r="BK761" s="3">
        <f ca="1">IFERROR(INDEX(INDIRECT("day_wise_sales_data!$B$2:$BZ$599"),MATCH(resource!$CC761,day_wise_sales_data!$A$2:$A$500,0),MATCH(resource!BK$2,INDIRECT("day_wise_sales_data!$B$1:$BZ$1"),0)),0)</f>
        <v>0</v>
      </c>
      <c r="BL761" s="3">
        <f ca="1">IFERROR(INDEX(INDIRECT("day_wise_sales_data!$B$2:$BZ$599"),MATCH(resource!$CC761,day_wise_sales_data!$A$2:$A$500,0),MATCH(resource!BL$2,INDIRECT("day_wise_sales_data!$B$1:$BZ$1"),0)),0)</f>
        <v>0</v>
      </c>
      <c r="BM761" s="3">
        <f ca="1">IFERROR(INDEX(INDIRECT("day_wise_sales_data!$B$2:$BZ$599"),MATCH(resource!$CC761,day_wise_sales_data!$A$2:$A$500,0),MATCH(resource!BM$2,INDIRECT("day_wise_sales_data!$B$1:$BZ$1"),0)),0)</f>
        <v>0</v>
      </c>
      <c r="BN761" s="3">
        <f ca="1">IFERROR(INDEX(INDIRECT("day_wise_sales_data!$B$2:$BZ$599"),MATCH(resource!$CC761,day_wise_sales_data!$A$2:$A$500,0),MATCH(resource!BN$2,INDIRECT("day_wise_sales_data!$B$1:$BZ$1"),0)),0)</f>
        <v>0</v>
      </c>
      <c r="BO761" s="3">
        <f ca="1">IFERROR(INDEX(INDIRECT("day_wise_sales_data!$B$2:$BZ$599"),MATCH(resource!$CC761,day_wise_sales_data!$A$2:$A$500,0),MATCH(resource!BO$2,INDIRECT("day_wise_sales_data!$B$1:$BZ$1"),0)),0)</f>
        <v>0</v>
      </c>
      <c r="BP761" s="3">
        <f ca="1">IFERROR(INDEX(INDIRECT("day_wise_sales_data!$B$2:$BZ$599"),MATCH(resource!$CC761,day_wise_sales_data!$A$2:$A$500,0),MATCH(resource!BP$2,INDIRECT("day_wise_sales_data!$B$1:$BZ$1"),0)),0)</f>
        <v>0</v>
      </c>
      <c r="BQ761" s="3">
        <f ca="1">IFERROR(INDEX(INDIRECT("day_wise_sales_data!$B$2:$BZ$599"),MATCH(resource!$CC761,day_wise_sales_data!$A$2:$A$500,0),MATCH(resource!BQ$2,INDIRECT("day_wise_sales_data!$B$1:$BZ$1"),0)),0)</f>
        <v>0</v>
      </c>
      <c r="BR761" s="3">
        <f ca="1">IFERROR(INDEX(INDIRECT("day_wise_sales_data!$B$2:$BZ$599"),MATCH(resource!$CC761,day_wise_sales_data!$A$2:$A$500,0),MATCH(resource!BR$2,INDIRECT("day_wise_sales_data!$B$1:$BZ$1"),0)),0)</f>
        <v>0</v>
      </c>
      <c r="BS761" s="3">
        <f ca="1">IFERROR(INDEX(INDIRECT("day_wise_sales_data!$B$2:$BZ$599"),MATCH(resource!$CC761,day_wise_sales_data!$A$2:$A$500,0),MATCH(resource!BS$2,INDIRECT("day_wise_sales_data!$B$1:$BZ$1"),0)),0)</f>
        <v>0</v>
      </c>
      <c r="BT761" s="3">
        <f ca="1">IFERROR(INDEX(INDIRECT("day_wise_sales_data!$B$2:$BZ$599"),MATCH(resource!$CC761,day_wise_sales_data!$A$2:$A$500,0),MATCH(resource!BT$2,INDIRECT("day_wise_sales_data!$B$1:$BZ$1"),0)),0)</f>
        <v>0</v>
      </c>
      <c r="BU761" s="3">
        <f ca="1">IFERROR(INDEX(INDIRECT("day_wise_sales_data!$B$2:$BZ$599"),MATCH(resource!$CC761,day_wise_sales_data!$A$2:$A$500,0),MATCH(resource!BU$2,INDIRECT("day_wise_sales_data!$B$1:$BZ$1"),0)),0)</f>
        <v>0</v>
      </c>
      <c r="BV761" s="3">
        <f ca="1">IFERROR(INDEX(INDIRECT("day_wise_sales_data!$B$2:$BZ$599"),MATCH(resource!$CC761,day_wise_sales_data!$A$2:$A$500,0),MATCH(resource!BV$2,INDIRECT("day_wise_sales_data!$B$1:$BZ$1"),0)),0)</f>
        <v>0</v>
      </c>
      <c r="BW761" s="3">
        <f ca="1">IFERROR(INDEX(INDIRECT("day_wise_sales_data!$B$2:$BZ$599"),MATCH(resource!$CC761,day_wise_sales_data!$A$2:$A$500,0),MATCH(resource!BW$2,INDIRECT("day_wise_sales_data!$B$1:$BZ$1"),0)),0)</f>
        <v>0</v>
      </c>
      <c r="BX761" s="3">
        <f ca="1">IFERROR(INDEX(INDIRECT("day_wise_sales_data!$B$2:$BZ$599"),MATCH(resource!$CC761,day_wise_sales_data!$A$2:$A$500,0),MATCH(resource!BX$2,INDIRECT("day_wise_sales_data!$B$1:$BZ$1"),0)),0)</f>
        <v>0</v>
      </c>
      <c r="BY761" s="3">
        <f ca="1">IFERROR(INDEX(INDIRECT("day_wise_sales_data!$B$2:$BZ$599"),MATCH(resource!$CC761,day_wise_sales_data!$A$2:$A$500,0),MATCH(resource!BY$2,INDIRECT("day_wise_sales_data!$B$1:$BZ$1"),0)),0)</f>
        <v>0</v>
      </c>
      <c r="BZ761" s="3">
        <f ca="1">IFERROR(INDEX(INDIRECT("day_wise_sales_data!$B$2:$BZ$599"),MATCH(resource!$CC761,day_wise_sales_data!$A$2:$A$500,0),MATCH(resource!BZ$2,INDIRECT("day_wise_sales_data!$B$1:$BZ$1"),0)),0)</f>
        <v>0</v>
      </c>
      <c r="CA761" s="3">
        <f ca="1">IFERROR(INDEX(INDIRECT("day_wise_sales_data!$B$2:$BZ$599"),MATCH(resource!$CC761,day_wise_sales_data!$A$2:$A$500,0),MATCH(resource!CA$2,INDIRECT("day_wise_sales_data!$B$1:$BZ$1"),0)),0)</f>
        <v>0</v>
      </c>
      <c r="CC761" s="4">
        <f>sales_data!H760</f>
        <v>0</v>
      </c>
      <c r="CD761" s="1">
        <v>759</v>
      </c>
      <c r="CE761" s="1" t="str">
        <f>IF(AQ761=report!$AQ$3,resource!CD761,"")</f>
        <v/>
      </c>
      <c r="CF761" s="5" t="str">
        <f>IFERROR(SMALL($CE$3:$CE$1001,ROWS($CE$3:CE761)),"")</f>
        <v/>
      </c>
      <c r="CH761">
        <f>IFERROR(VLOOKUP($CC761,data_pull!$E$22:$G$700,2,0),0)</f>
        <v>0</v>
      </c>
      <c r="DK761" s="3" t="str">
        <f>IFERROR(INDEX(COD_SALES!$B$5:$Z$500,MATCH(resource!$CC761,COD_SALES!$A$5:$A$500,0),MATCH(resource!DK$2,COD_SALES!$B$4:$Z$4,0)),"")</f>
        <v/>
      </c>
      <c r="DL761" s="3" t="str">
        <f>IFERROR(INDEX(COD_SALES!$B$5:$Z$500,MATCH(resource!$CC761,COD_SALES!$A$5:$A$500,0),MATCH(resource!DL$2,COD_SALES!$B$4:$Z$4,0)),"")</f>
        <v/>
      </c>
      <c r="DM761" s="3" t="str">
        <f>IFERROR(INDEX(COD_SALES!$B$5:$Z$500,MATCH(resource!$CC761,COD_SALES!$A$5:$A$500,0),MATCH(resource!DM$2,COD_SALES!$B$4:$Z$4,0)),"")</f>
        <v/>
      </c>
      <c r="DN761" s="3" t="str">
        <f>IFERROR(INDEX(COD_SALES!$B$5:$Z$500,MATCH(resource!$CC761,COD_SALES!$A$5:$A$500,0),MATCH(resource!DN$2,COD_SALES!$B$4:$Z$4,0)),"")</f>
        <v/>
      </c>
      <c r="DO761" s="3" t="str">
        <f>IFERROR(INDEX(COD_SALES!$B$5:$Z$500,MATCH(resource!$CC761,COD_SALES!$A$5:$A$500,0),MATCH(resource!DO$2,COD_SALES!$B$4:$Z$4,0)),"")</f>
        <v/>
      </c>
      <c r="DP761" s="3" t="str">
        <f>IFERROR(INDEX(COD_SALES!$B$5:$Z$500,MATCH(resource!$CC761,COD_SALES!$A$5:$A$500,0),MATCH(resource!DP$2,COD_SALES!$B$4:$Z$4,0)),"")</f>
        <v/>
      </c>
      <c r="DQ761" s="3" t="str">
        <f>IFERROR(INDEX(COD_SALES!$B$5:$Z$500,MATCH(resource!$CC761,COD_SALES!$A$5:$A$500,0),MATCH(resource!DQ$2,COD_SALES!$B$4:$Z$4,0)),"")</f>
        <v/>
      </c>
      <c r="DR761" s="3" t="str">
        <f>IFERROR(INDEX(COD_SALES!$B$5:$Z$500,MATCH(resource!$CC761,COD_SALES!$A$5:$A$500,0),MATCH(resource!DR$2,COD_SALES!$B$4:$Z$4,0)),"")</f>
        <v/>
      </c>
      <c r="DS761" s="3" t="str">
        <f>IFERROR(INDEX(COD_SALES!$B$5:$Z$500,MATCH(resource!$CC761,COD_SALES!$A$5:$A$500,0),MATCH(resource!DS$2,COD_SALES!$B$4:$Z$4,0)),"")</f>
        <v/>
      </c>
      <c r="DT761" s="3" t="str">
        <f>IFERROR(INDEX(COD_SALES!$B$5:$Z$500,MATCH(resource!$CC761,COD_SALES!$A$5:$A$500,0),MATCH(resource!DT$2,COD_SALES!$B$4:$Z$4,0)),"")</f>
        <v/>
      </c>
      <c r="DU761" s="3" t="str">
        <f>IFERROR(INDEX(COD_SALES!$B$5:$Z$500,MATCH(resource!$CC761,COD_SALES!$A$5:$A$500,0),MATCH(resource!DU$2,COD_SALES!$B$4:$Z$4,0)),"")</f>
        <v/>
      </c>
      <c r="DV761" s="3" t="str">
        <f>IFERROR(INDEX(COD_SALES!$B$5:$Z$500,MATCH(resource!$CC761,COD_SALES!$A$5:$A$500,0),MATCH(resource!DV$2,COD_SALES!$B$4:$Z$4,0)),"")</f>
        <v/>
      </c>
      <c r="DW761" s="3" t="str">
        <f>IFERROR(INDEX(COD_SALES!$B$5:$Z$500,MATCH(resource!$CC761,COD_SALES!$A$5:$A$500,0),MATCH(resource!DW$2,COD_SALES!$B$4:$Z$4,0)),"")</f>
        <v/>
      </c>
      <c r="DX761" s="3" t="str">
        <f>IFERROR(INDEX(COD_SALES!$B$5:$Z$500,MATCH(resource!$CC761,COD_SALES!$A$5:$A$500,0),MATCH(resource!DX$2,COD_SALES!$B$4:$Z$4,0)),"")</f>
        <v/>
      </c>
      <c r="DY761" s="3" t="str">
        <f>IFERROR(INDEX(COD_SALES!$B$5:$Z$500,MATCH(resource!$CC761,COD_SALES!$A$5:$A$500,0),MATCH(resource!DY$2,COD_SALES!$B$4:$Z$4,0)),"")</f>
        <v/>
      </c>
      <c r="DZ761" s="3" t="str">
        <f>IFERROR(INDEX(COD_SALES!$B$5:$Z$500,MATCH(resource!$CC761,COD_SALES!$A$5:$A$500,0),MATCH(resource!DZ$2,COD_SALES!$B$4:$Z$4,0)),"")</f>
        <v/>
      </c>
      <c r="EA761" s="3" t="str">
        <f>IFERROR(INDEX(COD_SALES!$B$5:$Z$500,MATCH(resource!$CC761,COD_SALES!$A$5:$A$500,0),MATCH(resource!EA$2,COD_SALES!$B$4:$Z$4,0)),"")</f>
        <v/>
      </c>
      <c r="EB761" s="3">
        <f t="shared" si="138"/>
        <v>0</v>
      </c>
      <c r="EW761" s="3">
        <f>IFERROR(VLOOKUP(CC761,data_pull!$AO$25:$AR$546,2,0),0)</f>
        <v>0</v>
      </c>
      <c r="EX761" s="1">
        <f>IFERROR(VLOOKUP(CC761,data_pull!$AO$25:$AR$546,4,0),0)</f>
        <v>0</v>
      </c>
    </row>
    <row r="762" spans="13:154" x14ac:dyDescent="0.25"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4">
        <f>sales_data!B761</f>
        <v>0</v>
      </c>
      <c r="AR762" s="4">
        <f>sales_data!C761</f>
        <v>0</v>
      </c>
      <c r="AS762" s="5" t="str">
        <f t="shared" si="137"/>
        <v/>
      </c>
      <c r="AT762" s="4">
        <f>sales_data!I761</f>
        <v>0</v>
      </c>
      <c r="AU762" s="4">
        <f>sales_data!W761</f>
        <v>0</v>
      </c>
      <c r="AV762" s="1">
        <f>sales_data!N761</f>
        <v>0</v>
      </c>
      <c r="AW762" s="1">
        <f>sales_data!P761</f>
        <v>0</v>
      </c>
      <c r="AX762" s="3">
        <f ca="1">IFERROR(INDEX(INDIRECT("day_wise_sales_data!$B$2:$BZ$599"),MATCH(resource!$CC762,day_wise_sales_data!$A$2:$A$500,0),MATCH(resource!AX$2,INDIRECT("day_wise_sales_data!$B$1:$BZ$1"),0)),0)</f>
        <v>0</v>
      </c>
      <c r="AY762" s="3">
        <f ca="1">IFERROR(INDEX(INDIRECT("day_wise_sales_data!$B$2:$BZ$599"),MATCH(resource!$CC762,day_wise_sales_data!$A$2:$A$500,0),MATCH(resource!AY$2,INDIRECT("day_wise_sales_data!$B$1:$BZ$1"),0)),0)</f>
        <v>0</v>
      </c>
      <c r="AZ762" s="3">
        <f ca="1">IFERROR(INDEX(INDIRECT("day_wise_sales_data!$B$2:$BZ$599"),MATCH(resource!$CC762,day_wise_sales_data!$A$2:$A$500,0),MATCH(resource!AZ$2,INDIRECT("day_wise_sales_data!$B$1:$BZ$1"),0)),0)</f>
        <v>0</v>
      </c>
      <c r="BA762" s="3">
        <f ca="1">IFERROR(INDEX(INDIRECT("day_wise_sales_data!$B$2:$BZ$599"),MATCH(resource!$CC762,day_wise_sales_data!$A$2:$A$500,0),MATCH(resource!BA$2,INDIRECT("day_wise_sales_data!$B$1:$BZ$1"),0)),0)</f>
        <v>0</v>
      </c>
      <c r="BB762" s="3">
        <f ca="1">IFERROR(INDEX(INDIRECT("day_wise_sales_data!$B$2:$BZ$599"),MATCH(resource!$CC762,day_wise_sales_data!$A$2:$A$500,0),MATCH(resource!BB$2,INDIRECT("day_wise_sales_data!$B$1:$BZ$1"),0)),0)</f>
        <v>0</v>
      </c>
      <c r="BC762" s="3">
        <f ca="1">IFERROR(INDEX(INDIRECT("day_wise_sales_data!$B$2:$BZ$599"),MATCH(resource!$CC762,day_wise_sales_data!$A$2:$A$500,0),MATCH(resource!BC$2,INDIRECT("day_wise_sales_data!$B$1:$BZ$1"),0)),0)</f>
        <v>0</v>
      </c>
      <c r="BD762" s="3">
        <f ca="1">IFERROR(INDEX(INDIRECT("day_wise_sales_data!$B$2:$BZ$599"),MATCH(resource!$CC762,day_wise_sales_data!$A$2:$A$500,0),MATCH(resource!BD$2,INDIRECT("day_wise_sales_data!$B$1:$BZ$1"),0)),0)</f>
        <v>0</v>
      </c>
      <c r="BE762" s="3">
        <f ca="1">IFERROR(INDEX(INDIRECT("day_wise_sales_data!$B$2:$BZ$599"),MATCH(resource!$CC762,day_wise_sales_data!$A$2:$A$500,0),MATCH(resource!BE$2,INDIRECT("day_wise_sales_data!$B$1:$BZ$1"),0)),0)</f>
        <v>0</v>
      </c>
      <c r="BF762" s="3">
        <f ca="1">IFERROR(INDEX(INDIRECT("day_wise_sales_data!$B$2:$BZ$599"),MATCH(resource!$CC762,day_wise_sales_data!$A$2:$A$500,0),MATCH(resource!BF$2,INDIRECT("day_wise_sales_data!$B$1:$BZ$1"),0)),0)</f>
        <v>0</v>
      </c>
      <c r="BG762" s="3">
        <f ca="1">IFERROR(INDEX(INDIRECT("day_wise_sales_data!$B$2:$BZ$599"),MATCH(resource!$CC762,day_wise_sales_data!$A$2:$A$500,0),MATCH(resource!BG$2,INDIRECT("day_wise_sales_data!$B$1:$BZ$1"),0)),0)</f>
        <v>0</v>
      </c>
      <c r="BH762" s="3">
        <f ca="1">IFERROR(INDEX(INDIRECT("day_wise_sales_data!$B$2:$BZ$599"),MATCH(resource!$CC762,day_wise_sales_data!$A$2:$A$500,0),MATCH(resource!BH$2,INDIRECT("day_wise_sales_data!$B$1:$BZ$1"),0)),0)</f>
        <v>0</v>
      </c>
      <c r="BI762" s="3">
        <f ca="1">IFERROR(INDEX(INDIRECT("day_wise_sales_data!$B$2:$BZ$599"),MATCH(resource!$CC762,day_wise_sales_data!$A$2:$A$500,0),MATCH(resource!BI$2,INDIRECT("day_wise_sales_data!$B$1:$BZ$1"),0)),0)</f>
        <v>0</v>
      </c>
      <c r="BJ762" s="3">
        <f ca="1">IFERROR(INDEX(INDIRECT("day_wise_sales_data!$B$2:$BZ$599"),MATCH(resource!$CC762,day_wise_sales_data!$A$2:$A$500,0),MATCH(resource!BJ$2,INDIRECT("day_wise_sales_data!$B$1:$BZ$1"),0)),0)</f>
        <v>0</v>
      </c>
      <c r="BK762" s="3">
        <f ca="1">IFERROR(INDEX(INDIRECT("day_wise_sales_data!$B$2:$BZ$599"),MATCH(resource!$CC762,day_wise_sales_data!$A$2:$A$500,0),MATCH(resource!BK$2,INDIRECT("day_wise_sales_data!$B$1:$BZ$1"),0)),0)</f>
        <v>0</v>
      </c>
      <c r="BL762" s="3">
        <f ca="1">IFERROR(INDEX(INDIRECT("day_wise_sales_data!$B$2:$BZ$599"),MATCH(resource!$CC762,day_wise_sales_data!$A$2:$A$500,0),MATCH(resource!BL$2,INDIRECT("day_wise_sales_data!$B$1:$BZ$1"),0)),0)</f>
        <v>0</v>
      </c>
      <c r="BM762" s="3">
        <f ca="1">IFERROR(INDEX(INDIRECT("day_wise_sales_data!$B$2:$BZ$599"),MATCH(resource!$CC762,day_wise_sales_data!$A$2:$A$500,0),MATCH(resource!BM$2,INDIRECT("day_wise_sales_data!$B$1:$BZ$1"),0)),0)</f>
        <v>0</v>
      </c>
      <c r="BN762" s="3">
        <f ca="1">IFERROR(INDEX(INDIRECT("day_wise_sales_data!$B$2:$BZ$599"),MATCH(resource!$CC762,day_wise_sales_data!$A$2:$A$500,0),MATCH(resource!BN$2,INDIRECT("day_wise_sales_data!$B$1:$BZ$1"),0)),0)</f>
        <v>0</v>
      </c>
      <c r="BO762" s="3">
        <f ca="1">IFERROR(INDEX(INDIRECT("day_wise_sales_data!$B$2:$BZ$599"),MATCH(resource!$CC762,day_wise_sales_data!$A$2:$A$500,0),MATCH(resource!BO$2,INDIRECT("day_wise_sales_data!$B$1:$BZ$1"),0)),0)</f>
        <v>0</v>
      </c>
      <c r="BP762" s="3">
        <f ca="1">IFERROR(INDEX(INDIRECT("day_wise_sales_data!$B$2:$BZ$599"),MATCH(resource!$CC762,day_wise_sales_data!$A$2:$A$500,0),MATCH(resource!BP$2,INDIRECT("day_wise_sales_data!$B$1:$BZ$1"),0)),0)</f>
        <v>0</v>
      </c>
      <c r="BQ762" s="3">
        <f ca="1">IFERROR(INDEX(INDIRECT("day_wise_sales_data!$B$2:$BZ$599"),MATCH(resource!$CC762,day_wise_sales_data!$A$2:$A$500,0),MATCH(resource!BQ$2,INDIRECT("day_wise_sales_data!$B$1:$BZ$1"),0)),0)</f>
        <v>0</v>
      </c>
      <c r="BR762" s="3">
        <f ca="1">IFERROR(INDEX(INDIRECT("day_wise_sales_data!$B$2:$BZ$599"),MATCH(resource!$CC762,day_wise_sales_data!$A$2:$A$500,0),MATCH(resource!BR$2,INDIRECT("day_wise_sales_data!$B$1:$BZ$1"),0)),0)</f>
        <v>0</v>
      </c>
      <c r="BS762" s="3">
        <f ca="1">IFERROR(INDEX(INDIRECT("day_wise_sales_data!$B$2:$BZ$599"),MATCH(resource!$CC762,day_wise_sales_data!$A$2:$A$500,0),MATCH(resource!BS$2,INDIRECT("day_wise_sales_data!$B$1:$BZ$1"),0)),0)</f>
        <v>0</v>
      </c>
      <c r="BT762" s="3">
        <f ca="1">IFERROR(INDEX(INDIRECT("day_wise_sales_data!$B$2:$BZ$599"),MATCH(resource!$CC762,day_wise_sales_data!$A$2:$A$500,0),MATCH(resource!BT$2,INDIRECT("day_wise_sales_data!$B$1:$BZ$1"),0)),0)</f>
        <v>0</v>
      </c>
      <c r="BU762" s="3">
        <f ca="1">IFERROR(INDEX(INDIRECT("day_wise_sales_data!$B$2:$BZ$599"),MATCH(resource!$CC762,day_wise_sales_data!$A$2:$A$500,0),MATCH(resource!BU$2,INDIRECT("day_wise_sales_data!$B$1:$BZ$1"),0)),0)</f>
        <v>0</v>
      </c>
      <c r="BV762" s="3">
        <f ca="1">IFERROR(INDEX(INDIRECT("day_wise_sales_data!$B$2:$BZ$599"),MATCH(resource!$CC762,day_wise_sales_data!$A$2:$A$500,0),MATCH(resource!BV$2,INDIRECT("day_wise_sales_data!$B$1:$BZ$1"),0)),0)</f>
        <v>0</v>
      </c>
      <c r="BW762" s="3">
        <f ca="1">IFERROR(INDEX(INDIRECT("day_wise_sales_data!$B$2:$BZ$599"),MATCH(resource!$CC762,day_wise_sales_data!$A$2:$A$500,0),MATCH(resource!BW$2,INDIRECT("day_wise_sales_data!$B$1:$BZ$1"),0)),0)</f>
        <v>0</v>
      </c>
      <c r="BX762" s="3">
        <f ca="1">IFERROR(INDEX(INDIRECT("day_wise_sales_data!$B$2:$BZ$599"),MATCH(resource!$CC762,day_wise_sales_data!$A$2:$A$500,0),MATCH(resource!BX$2,INDIRECT("day_wise_sales_data!$B$1:$BZ$1"),0)),0)</f>
        <v>0</v>
      </c>
      <c r="BY762" s="3">
        <f ca="1">IFERROR(INDEX(INDIRECT("day_wise_sales_data!$B$2:$BZ$599"),MATCH(resource!$CC762,day_wise_sales_data!$A$2:$A$500,0),MATCH(resource!BY$2,INDIRECT("day_wise_sales_data!$B$1:$BZ$1"),0)),0)</f>
        <v>0</v>
      </c>
      <c r="BZ762" s="3">
        <f ca="1">IFERROR(INDEX(INDIRECT("day_wise_sales_data!$B$2:$BZ$599"),MATCH(resource!$CC762,day_wise_sales_data!$A$2:$A$500,0),MATCH(resource!BZ$2,INDIRECT("day_wise_sales_data!$B$1:$BZ$1"),0)),0)</f>
        <v>0</v>
      </c>
      <c r="CA762" s="3">
        <f ca="1">IFERROR(INDEX(INDIRECT("day_wise_sales_data!$B$2:$BZ$599"),MATCH(resource!$CC762,day_wise_sales_data!$A$2:$A$500,0),MATCH(resource!CA$2,INDIRECT("day_wise_sales_data!$B$1:$BZ$1"),0)),0)</f>
        <v>0</v>
      </c>
      <c r="CC762" s="4">
        <f>sales_data!H761</f>
        <v>0</v>
      </c>
      <c r="CD762" s="1">
        <v>760</v>
      </c>
      <c r="CE762" s="1" t="str">
        <f>IF(AQ762=report!$AQ$3,resource!CD762,"")</f>
        <v/>
      </c>
      <c r="CF762" s="5" t="str">
        <f>IFERROR(SMALL($CE$3:$CE$1001,ROWS($CE$3:CE762)),"")</f>
        <v/>
      </c>
      <c r="CH762">
        <f>IFERROR(VLOOKUP($CC762,data_pull!$E$22:$G$700,2,0),0)</f>
        <v>0</v>
      </c>
      <c r="DK762" s="3" t="str">
        <f>IFERROR(INDEX(COD_SALES!$B$5:$Z$500,MATCH(resource!$CC762,COD_SALES!$A$5:$A$500,0),MATCH(resource!DK$2,COD_SALES!$B$4:$Z$4,0)),"")</f>
        <v/>
      </c>
      <c r="DL762" s="3" t="str">
        <f>IFERROR(INDEX(COD_SALES!$B$5:$Z$500,MATCH(resource!$CC762,COD_SALES!$A$5:$A$500,0),MATCH(resource!DL$2,COD_SALES!$B$4:$Z$4,0)),"")</f>
        <v/>
      </c>
      <c r="DM762" s="3" t="str">
        <f>IFERROR(INDEX(COD_SALES!$B$5:$Z$500,MATCH(resource!$CC762,COD_SALES!$A$5:$A$500,0),MATCH(resource!DM$2,COD_SALES!$B$4:$Z$4,0)),"")</f>
        <v/>
      </c>
      <c r="DN762" s="3" t="str">
        <f>IFERROR(INDEX(COD_SALES!$B$5:$Z$500,MATCH(resource!$CC762,COD_SALES!$A$5:$A$500,0),MATCH(resource!DN$2,COD_SALES!$B$4:$Z$4,0)),"")</f>
        <v/>
      </c>
      <c r="DO762" s="3" t="str">
        <f>IFERROR(INDEX(COD_SALES!$B$5:$Z$500,MATCH(resource!$CC762,COD_SALES!$A$5:$A$500,0),MATCH(resource!DO$2,COD_SALES!$B$4:$Z$4,0)),"")</f>
        <v/>
      </c>
      <c r="DP762" s="3" t="str">
        <f>IFERROR(INDEX(COD_SALES!$B$5:$Z$500,MATCH(resource!$CC762,COD_SALES!$A$5:$A$500,0),MATCH(resource!DP$2,COD_SALES!$B$4:$Z$4,0)),"")</f>
        <v/>
      </c>
      <c r="DQ762" s="3" t="str">
        <f>IFERROR(INDEX(COD_SALES!$B$5:$Z$500,MATCH(resource!$CC762,COD_SALES!$A$5:$A$500,0),MATCH(resource!DQ$2,COD_SALES!$B$4:$Z$4,0)),"")</f>
        <v/>
      </c>
      <c r="DR762" s="3" t="str">
        <f>IFERROR(INDEX(COD_SALES!$B$5:$Z$500,MATCH(resource!$CC762,COD_SALES!$A$5:$A$500,0),MATCH(resource!DR$2,COD_SALES!$B$4:$Z$4,0)),"")</f>
        <v/>
      </c>
      <c r="DS762" s="3" t="str">
        <f>IFERROR(INDEX(COD_SALES!$B$5:$Z$500,MATCH(resource!$CC762,COD_SALES!$A$5:$A$500,0),MATCH(resource!DS$2,COD_SALES!$B$4:$Z$4,0)),"")</f>
        <v/>
      </c>
      <c r="DT762" s="3" t="str">
        <f>IFERROR(INDEX(COD_SALES!$B$5:$Z$500,MATCH(resource!$CC762,COD_SALES!$A$5:$A$500,0),MATCH(resource!DT$2,COD_SALES!$B$4:$Z$4,0)),"")</f>
        <v/>
      </c>
      <c r="DU762" s="3" t="str">
        <f>IFERROR(INDEX(COD_SALES!$B$5:$Z$500,MATCH(resource!$CC762,COD_SALES!$A$5:$A$500,0),MATCH(resource!DU$2,COD_SALES!$B$4:$Z$4,0)),"")</f>
        <v/>
      </c>
      <c r="DV762" s="3" t="str">
        <f>IFERROR(INDEX(COD_SALES!$B$5:$Z$500,MATCH(resource!$CC762,COD_SALES!$A$5:$A$500,0),MATCH(resource!DV$2,COD_SALES!$B$4:$Z$4,0)),"")</f>
        <v/>
      </c>
      <c r="DW762" s="3" t="str">
        <f>IFERROR(INDEX(COD_SALES!$B$5:$Z$500,MATCH(resource!$CC762,COD_SALES!$A$5:$A$500,0),MATCH(resource!DW$2,COD_SALES!$B$4:$Z$4,0)),"")</f>
        <v/>
      </c>
      <c r="DX762" s="3" t="str">
        <f>IFERROR(INDEX(COD_SALES!$B$5:$Z$500,MATCH(resource!$CC762,COD_SALES!$A$5:$A$500,0),MATCH(resource!DX$2,COD_SALES!$B$4:$Z$4,0)),"")</f>
        <v/>
      </c>
      <c r="DY762" s="3" t="str">
        <f>IFERROR(INDEX(COD_SALES!$B$5:$Z$500,MATCH(resource!$CC762,COD_SALES!$A$5:$A$500,0),MATCH(resource!DY$2,COD_SALES!$B$4:$Z$4,0)),"")</f>
        <v/>
      </c>
      <c r="DZ762" s="3" t="str">
        <f>IFERROR(INDEX(COD_SALES!$B$5:$Z$500,MATCH(resource!$CC762,COD_SALES!$A$5:$A$500,0),MATCH(resource!DZ$2,COD_SALES!$B$4:$Z$4,0)),"")</f>
        <v/>
      </c>
      <c r="EA762" s="3" t="str">
        <f>IFERROR(INDEX(COD_SALES!$B$5:$Z$500,MATCH(resource!$CC762,COD_SALES!$A$5:$A$500,0),MATCH(resource!EA$2,COD_SALES!$B$4:$Z$4,0)),"")</f>
        <v/>
      </c>
      <c r="EB762" s="3">
        <f t="shared" si="138"/>
        <v>0</v>
      </c>
      <c r="EW762" s="3">
        <f>IFERROR(VLOOKUP(CC762,data_pull!$AO$25:$AR$546,2,0),0)</f>
        <v>0</v>
      </c>
      <c r="EX762" s="1">
        <f>IFERROR(VLOOKUP(CC762,data_pull!$AO$25:$AR$546,4,0),0)</f>
        <v>0</v>
      </c>
    </row>
    <row r="763" spans="13:154" x14ac:dyDescent="0.25"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4">
        <f>sales_data!B762</f>
        <v>0</v>
      </c>
      <c r="AR763" s="4">
        <f>sales_data!C762</f>
        <v>0</v>
      </c>
      <c r="AS763" s="5" t="str">
        <f t="shared" si="137"/>
        <v/>
      </c>
      <c r="AT763" s="4">
        <f>sales_data!I762</f>
        <v>0</v>
      </c>
      <c r="AU763" s="4">
        <f>sales_data!W762</f>
        <v>0</v>
      </c>
      <c r="AV763" s="1">
        <f>sales_data!N762</f>
        <v>0</v>
      </c>
      <c r="AW763" s="1">
        <f>sales_data!P762</f>
        <v>0</v>
      </c>
      <c r="AX763" s="3">
        <f ca="1">IFERROR(INDEX(INDIRECT("day_wise_sales_data!$B$2:$BZ$599"),MATCH(resource!$CC763,day_wise_sales_data!$A$2:$A$500,0),MATCH(resource!AX$2,INDIRECT("day_wise_sales_data!$B$1:$BZ$1"),0)),0)</f>
        <v>0</v>
      </c>
      <c r="AY763" s="3">
        <f ca="1">IFERROR(INDEX(INDIRECT("day_wise_sales_data!$B$2:$BZ$599"),MATCH(resource!$CC763,day_wise_sales_data!$A$2:$A$500,0),MATCH(resource!AY$2,INDIRECT("day_wise_sales_data!$B$1:$BZ$1"),0)),0)</f>
        <v>0</v>
      </c>
      <c r="AZ763" s="3">
        <f ca="1">IFERROR(INDEX(INDIRECT("day_wise_sales_data!$B$2:$BZ$599"),MATCH(resource!$CC763,day_wise_sales_data!$A$2:$A$500,0),MATCH(resource!AZ$2,INDIRECT("day_wise_sales_data!$B$1:$BZ$1"),0)),0)</f>
        <v>0</v>
      </c>
      <c r="BA763" s="3">
        <f ca="1">IFERROR(INDEX(INDIRECT("day_wise_sales_data!$B$2:$BZ$599"),MATCH(resource!$CC763,day_wise_sales_data!$A$2:$A$500,0),MATCH(resource!BA$2,INDIRECT("day_wise_sales_data!$B$1:$BZ$1"),0)),0)</f>
        <v>0</v>
      </c>
      <c r="BB763" s="3">
        <f ca="1">IFERROR(INDEX(INDIRECT("day_wise_sales_data!$B$2:$BZ$599"),MATCH(resource!$CC763,day_wise_sales_data!$A$2:$A$500,0),MATCH(resource!BB$2,INDIRECT("day_wise_sales_data!$B$1:$BZ$1"),0)),0)</f>
        <v>0</v>
      </c>
      <c r="BC763" s="3">
        <f ca="1">IFERROR(INDEX(INDIRECT("day_wise_sales_data!$B$2:$BZ$599"),MATCH(resource!$CC763,day_wise_sales_data!$A$2:$A$500,0),MATCH(resource!BC$2,INDIRECT("day_wise_sales_data!$B$1:$BZ$1"),0)),0)</f>
        <v>0</v>
      </c>
      <c r="BD763" s="3">
        <f ca="1">IFERROR(INDEX(INDIRECT("day_wise_sales_data!$B$2:$BZ$599"),MATCH(resource!$CC763,day_wise_sales_data!$A$2:$A$500,0),MATCH(resource!BD$2,INDIRECT("day_wise_sales_data!$B$1:$BZ$1"),0)),0)</f>
        <v>0</v>
      </c>
      <c r="BE763" s="3">
        <f ca="1">IFERROR(INDEX(INDIRECT("day_wise_sales_data!$B$2:$BZ$599"),MATCH(resource!$CC763,day_wise_sales_data!$A$2:$A$500,0),MATCH(resource!BE$2,INDIRECT("day_wise_sales_data!$B$1:$BZ$1"),0)),0)</f>
        <v>0</v>
      </c>
      <c r="BF763" s="3">
        <f ca="1">IFERROR(INDEX(INDIRECT("day_wise_sales_data!$B$2:$BZ$599"),MATCH(resource!$CC763,day_wise_sales_data!$A$2:$A$500,0),MATCH(resource!BF$2,INDIRECT("day_wise_sales_data!$B$1:$BZ$1"),0)),0)</f>
        <v>0</v>
      </c>
      <c r="BG763" s="3">
        <f ca="1">IFERROR(INDEX(INDIRECT("day_wise_sales_data!$B$2:$BZ$599"),MATCH(resource!$CC763,day_wise_sales_data!$A$2:$A$500,0),MATCH(resource!BG$2,INDIRECT("day_wise_sales_data!$B$1:$BZ$1"),0)),0)</f>
        <v>0</v>
      </c>
      <c r="BH763" s="3">
        <f ca="1">IFERROR(INDEX(INDIRECT("day_wise_sales_data!$B$2:$BZ$599"),MATCH(resource!$CC763,day_wise_sales_data!$A$2:$A$500,0),MATCH(resource!BH$2,INDIRECT("day_wise_sales_data!$B$1:$BZ$1"),0)),0)</f>
        <v>0</v>
      </c>
      <c r="BI763" s="3">
        <f ca="1">IFERROR(INDEX(INDIRECT("day_wise_sales_data!$B$2:$BZ$599"),MATCH(resource!$CC763,day_wise_sales_data!$A$2:$A$500,0),MATCH(resource!BI$2,INDIRECT("day_wise_sales_data!$B$1:$BZ$1"),0)),0)</f>
        <v>0</v>
      </c>
      <c r="BJ763" s="3">
        <f ca="1">IFERROR(INDEX(INDIRECT("day_wise_sales_data!$B$2:$BZ$599"),MATCH(resource!$CC763,day_wise_sales_data!$A$2:$A$500,0),MATCH(resource!BJ$2,INDIRECT("day_wise_sales_data!$B$1:$BZ$1"),0)),0)</f>
        <v>0</v>
      </c>
      <c r="BK763" s="3">
        <f ca="1">IFERROR(INDEX(INDIRECT("day_wise_sales_data!$B$2:$BZ$599"),MATCH(resource!$CC763,day_wise_sales_data!$A$2:$A$500,0),MATCH(resource!BK$2,INDIRECT("day_wise_sales_data!$B$1:$BZ$1"),0)),0)</f>
        <v>0</v>
      </c>
      <c r="BL763" s="3">
        <f ca="1">IFERROR(INDEX(INDIRECT("day_wise_sales_data!$B$2:$BZ$599"),MATCH(resource!$CC763,day_wise_sales_data!$A$2:$A$500,0),MATCH(resource!BL$2,INDIRECT("day_wise_sales_data!$B$1:$BZ$1"),0)),0)</f>
        <v>0</v>
      </c>
      <c r="BM763" s="3">
        <f ca="1">IFERROR(INDEX(INDIRECT("day_wise_sales_data!$B$2:$BZ$599"),MATCH(resource!$CC763,day_wise_sales_data!$A$2:$A$500,0),MATCH(resource!BM$2,INDIRECT("day_wise_sales_data!$B$1:$BZ$1"),0)),0)</f>
        <v>0</v>
      </c>
      <c r="BN763" s="3">
        <f ca="1">IFERROR(INDEX(INDIRECT("day_wise_sales_data!$B$2:$BZ$599"),MATCH(resource!$CC763,day_wise_sales_data!$A$2:$A$500,0),MATCH(resource!BN$2,INDIRECT("day_wise_sales_data!$B$1:$BZ$1"),0)),0)</f>
        <v>0</v>
      </c>
      <c r="BO763" s="3">
        <f ca="1">IFERROR(INDEX(INDIRECT("day_wise_sales_data!$B$2:$BZ$599"),MATCH(resource!$CC763,day_wise_sales_data!$A$2:$A$500,0),MATCH(resource!BO$2,INDIRECT("day_wise_sales_data!$B$1:$BZ$1"),0)),0)</f>
        <v>0</v>
      </c>
      <c r="BP763" s="3">
        <f ca="1">IFERROR(INDEX(INDIRECT("day_wise_sales_data!$B$2:$BZ$599"),MATCH(resource!$CC763,day_wise_sales_data!$A$2:$A$500,0),MATCH(resource!BP$2,INDIRECT("day_wise_sales_data!$B$1:$BZ$1"),0)),0)</f>
        <v>0</v>
      </c>
      <c r="BQ763" s="3">
        <f ca="1">IFERROR(INDEX(INDIRECT("day_wise_sales_data!$B$2:$BZ$599"),MATCH(resource!$CC763,day_wise_sales_data!$A$2:$A$500,0),MATCH(resource!BQ$2,INDIRECT("day_wise_sales_data!$B$1:$BZ$1"),0)),0)</f>
        <v>0</v>
      </c>
      <c r="BR763" s="3">
        <f ca="1">IFERROR(INDEX(INDIRECT("day_wise_sales_data!$B$2:$BZ$599"),MATCH(resource!$CC763,day_wise_sales_data!$A$2:$A$500,0),MATCH(resource!BR$2,INDIRECT("day_wise_sales_data!$B$1:$BZ$1"),0)),0)</f>
        <v>0</v>
      </c>
      <c r="BS763" s="3">
        <f ca="1">IFERROR(INDEX(INDIRECT("day_wise_sales_data!$B$2:$BZ$599"),MATCH(resource!$CC763,day_wise_sales_data!$A$2:$A$500,0),MATCH(resource!BS$2,INDIRECT("day_wise_sales_data!$B$1:$BZ$1"),0)),0)</f>
        <v>0</v>
      </c>
      <c r="BT763" s="3">
        <f ca="1">IFERROR(INDEX(INDIRECT("day_wise_sales_data!$B$2:$BZ$599"),MATCH(resource!$CC763,day_wise_sales_data!$A$2:$A$500,0),MATCH(resource!BT$2,INDIRECT("day_wise_sales_data!$B$1:$BZ$1"),0)),0)</f>
        <v>0</v>
      </c>
      <c r="BU763" s="3">
        <f ca="1">IFERROR(INDEX(INDIRECT("day_wise_sales_data!$B$2:$BZ$599"),MATCH(resource!$CC763,day_wise_sales_data!$A$2:$A$500,0),MATCH(resource!BU$2,INDIRECT("day_wise_sales_data!$B$1:$BZ$1"),0)),0)</f>
        <v>0</v>
      </c>
      <c r="BV763" s="3">
        <f ca="1">IFERROR(INDEX(INDIRECT("day_wise_sales_data!$B$2:$BZ$599"),MATCH(resource!$CC763,day_wise_sales_data!$A$2:$A$500,0),MATCH(resource!BV$2,INDIRECT("day_wise_sales_data!$B$1:$BZ$1"),0)),0)</f>
        <v>0</v>
      </c>
      <c r="BW763" s="3">
        <f ca="1">IFERROR(INDEX(INDIRECT("day_wise_sales_data!$B$2:$BZ$599"),MATCH(resource!$CC763,day_wise_sales_data!$A$2:$A$500,0),MATCH(resource!BW$2,INDIRECT("day_wise_sales_data!$B$1:$BZ$1"),0)),0)</f>
        <v>0</v>
      </c>
      <c r="BX763" s="3">
        <f ca="1">IFERROR(INDEX(INDIRECT("day_wise_sales_data!$B$2:$BZ$599"),MATCH(resource!$CC763,day_wise_sales_data!$A$2:$A$500,0),MATCH(resource!BX$2,INDIRECT("day_wise_sales_data!$B$1:$BZ$1"),0)),0)</f>
        <v>0</v>
      </c>
      <c r="BY763" s="3">
        <f ca="1">IFERROR(INDEX(INDIRECT("day_wise_sales_data!$B$2:$BZ$599"),MATCH(resource!$CC763,day_wise_sales_data!$A$2:$A$500,0),MATCH(resource!BY$2,INDIRECT("day_wise_sales_data!$B$1:$BZ$1"),0)),0)</f>
        <v>0</v>
      </c>
      <c r="BZ763" s="3">
        <f ca="1">IFERROR(INDEX(INDIRECT("day_wise_sales_data!$B$2:$BZ$599"),MATCH(resource!$CC763,day_wise_sales_data!$A$2:$A$500,0),MATCH(resource!BZ$2,INDIRECT("day_wise_sales_data!$B$1:$BZ$1"),0)),0)</f>
        <v>0</v>
      </c>
      <c r="CA763" s="3">
        <f ca="1">IFERROR(INDEX(INDIRECT("day_wise_sales_data!$B$2:$BZ$599"),MATCH(resource!$CC763,day_wise_sales_data!$A$2:$A$500,0),MATCH(resource!CA$2,INDIRECT("day_wise_sales_data!$B$1:$BZ$1"),0)),0)</f>
        <v>0</v>
      </c>
      <c r="CC763" s="4">
        <f>sales_data!H762</f>
        <v>0</v>
      </c>
      <c r="CD763" s="1">
        <v>761</v>
      </c>
      <c r="CE763" s="1" t="str">
        <f>IF(AQ763=report!$AQ$3,resource!CD763,"")</f>
        <v/>
      </c>
      <c r="CF763" s="5" t="str">
        <f>IFERROR(SMALL($CE$3:$CE$1001,ROWS($CE$3:CE763)),"")</f>
        <v/>
      </c>
      <c r="CH763">
        <f>IFERROR(VLOOKUP($CC763,data_pull!$E$22:$G$700,2,0),0)</f>
        <v>0</v>
      </c>
      <c r="DK763" s="3" t="str">
        <f>IFERROR(INDEX(COD_SALES!$B$5:$Z$500,MATCH(resource!$CC763,COD_SALES!$A$5:$A$500,0),MATCH(resource!DK$2,COD_SALES!$B$4:$Z$4,0)),"")</f>
        <v/>
      </c>
      <c r="DL763" s="3" t="str">
        <f>IFERROR(INDEX(COD_SALES!$B$5:$Z$500,MATCH(resource!$CC763,COD_SALES!$A$5:$A$500,0),MATCH(resource!DL$2,COD_SALES!$B$4:$Z$4,0)),"")</f>
        <v/>
      </c>
      <c r="DM763" s="3" t="str">
        <f>IFERROR(INDEX(COD_SALES!$B$5:$Z$500,MATCH(resource!$CC763,COD_SALES!$A$5:$A$500,0),MATCH(resource!DM$2,COD_SALES!$B$4:$Z$4,0)),"")</f>
        <v/>
      </c>
      <c r="DN763" s="3" t="str">
        <f>IFERROR(INDEX(COD_SALES!$B$5:$Z$500,MATCH(resource!$CC763,COD_SALES!$A$5:$A$500,0),MATCH(resource!DN$2,COD_SALES!$B$4:$Z$4,0)),"")</f>
        <v/>
      </c>
      <c r="DO763" s="3" t="str">
        <f>IFERROR(INDEX(COD_SALES!$B$5:$Z$500,MATCH(resource!$CC763,COD_SALES!$A$5:$A$500,0),MATCH(resource!DO$2,COD_SALES!$B$4:$Z$4,0)),"")</f>
        <v/>
      </c>
      <c r="DP763" s="3" t="str">
        <f>IFERROR(INDEX(COD_SALES!$B$5:$Z$500,MATCH(resource!$CC763,COD_SALES!$A$5:$A$500,0),MATCH(resource!DP$2,COD_SALES!$B$4:$Z$4,0)),"")</f>
        <v/>
      </c>
      <c r="DQ763" s="3" t="str">
        <f>IFERROR(INDEX(COD_SALES!$B$5:$Z$500,MATCH(resource!$CC763,COD_SALES!$A$5:$A$500,0),MATCH(resource!DQ$2,COD_SALES!$B$4:$Z$4,0)),"")</f>
        <v/>
      </c>
      <c r="DR763" s="3" t="str">
        <f>IFERROR(INDEX(COD_SALES!$B$5:$Z$500,MATCH(resource!$CC763,COD_SALES!$A$5:$A$500,0),MATCH(resource!DR$2,COD_SALES!$B$4:$Z$4,0)),"")</f>
        <v/>
      </c>
      <c r="DS763" s="3" t="str">
        <f>IFERROR(INDEX(COD_SALES!$B$5:$Z$500,MATCH(resource!$CC763,COD_SALES!$A$5:$A$500,0),MATCH(resource!DS$2,COD_SALES!$B$4:$Z$4,0)),"")</f>
        <v/>
      </c>
      <c r="DT763" s="3" t="str">
        <f>IFERROR(INDEX(COD_SALES!$B$5:$Z$500,MATCH(resource!$CC763,COD_SALES!$A$5:$A$500,0),MATCH(resource!DT$2,COD_SALES!$B$4:$Z$4,0)),"")</f>
        <v/>
      </c>
      <c r="DU763" s="3" t="str">
        <f>IFERROR(INDEX(COD_SALES!$B$5:$Z$500,MATCH(resource!$CC763,COD_SALES!$A$5:$A$500,0),MATCH(resource!DU$2,COD_SALES!$B$4:$Z$4,0)),"")</f>
        <v/>
      </c>
      <c r="DV763" s="3" t="str">
        <f>IFERROR(INDEX(COD_SALES!$B$5:$Z$500,MATCH(resource!$CC763,COD_SALES!$A$5:$A$500,0),MATCH(resource!DV$2,COD_SALES!$B$4:$Z$4,0)),"")</f>
        <v/>
      </c>
      <c r="DW763" s="3" t="str">
        <f>IFERROR(INDEX(COD_SALES!$B$5:$Z$500,MATCH(resource!$CC763,COD_SALES!$A$5:$A$500,0),MATCH(resource!DW$2,COD_SALES!$B$4:$Z$4,0)),"")</f>
        <v/>
      </c>
      <c r="DX763" s="3" t="str">
        <f>IFERROR(INDEX(COD_SALES!$B$5:$Z$500,MATCH(resource!$CC763,COD_SALES!$A$5:$A$500,0),MATCH(resource!DX$2,COD_SALES!$B$4:$Z$4,0)),"")</f>
        <v/>
      </c>
      <c r="DY763" s="3" t="str">
        <f>IFERROR(INDEX(COD_SALES!$B$5:$Z$500,MATCH(resource!$CC763,COD_SALES!$A$5:$A$500,0),MATCH(resource!DY$2,COD_SALES!$B$4:$Z$4,0)),"")</f>
        <v/>
      </c>
      <c r="DZ763" s="3" t="str">
        <f>IFERROR(INDEX(COD_SALES!$B$5:$Z$500,MATCH(resource!$CC763,COD_SALES!$A$5:$A$500,0),MATCH(resource!DZ$2,COD_SALES!$B$4:$Z$4,0)),"")</f>
        <v/>
      </c>
      <c r="EA763" s="3" t="str">
        <f>IFERROR(INDEX(COD_SALES!$B$5:$Z$500,MATCH(resource!$CC763,COD_SALES!$A$5:$A$500,0),MATCH(resource!EA$2,COD_SALES!$B$4:$Z$4,0)),"")</f>
        <v/>
      </c>
      <c r="EB763" s="3">
        <f t="shared" si="138"/>
        <v>0</v>
      </c>
      <c r="EW763" s="3">
        <f>IFERROR(VLOOKUP(CC763,data_pull!$AO$25:$AR$546,2,0),0)</f>
        <v>0</v>
      </c>
      <c r="EX763" s="1">
        <f>IFERROR(VLOOKUP(CC763,data_pull!$AO$25:$AR$546,4,0),0)</f>
        <v>0</v>
      </c>
    </row>
    <row r="764" spans="13:154" x14ac:dyDescent="0.25"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4">
        <f>sales_data!B763</f>
        <v>0</v>
      </c>
      <c r="AR764" s="4">
        <f>sales_data!C763</f>
        <v>0</v>
      </c>
      <c r="AS764" s="5" t="str">
        <f t="shared" si="137"/>
        <v/>
      </c>
      <c r="AT764" s="4">
        <f>sales_data!I763</f>
        <v>0</v>
      </c>
      <c r="AU764" s="4">
        <f>sales_data!W763</f>
        <v>0</v>
      </c>
      <c r="AV764" s="1">
        <f>sales_data!N763</f>
        <v>0</v>
      </c>
      <c r="AW764" s="1">
        <f>sales_data!P763</f>
        <v>0</v>
      </c>
      <c r="AX764" s="3">
        <f ca="1">IFERROR(INDEX(INDIRECT("day_wise_sales_data!$B$2:$BZ$599"),MATCH(resource!$CC764,day_wise_sales_data!$A$2:$A$500,0),MATCH(resource!AX$2,INDIRECT("day_wise_sales_data!$B$1:$BZ$1"),0)),0)</f>
        <v>0</v>
      </c>
      <c r="AY764" s="3">
        <f ca="1">IFERROR(INDEX(INDIRECT("day_wise_sales_data!$B$2:$BZ$599"),MATCH(resource!$CC764,day_wise_sales_data!$A$2:$A$500,0),MATCH(resource!AY$2,INDIRECT("day_wise_sales_data!$B$1:$BZ$1"),0)),0)</f>
        <v>0</v>
      </c>
      <c r="AZ764" s="3">
        <f ca="1">IFERROR(INDEX(INDIRECT("day_wise_sales_data!$B$2:$BZ$599"),MATCH(resource!$CC764,day_wise_sales_data!$A$2:$A$500,0),MATCH(resource!AZ$2,INDIRECT("day_wise_sales_data!$B$1:$BZ$1"),0)),0)</f>
        <v>0</v>
      </c>
      <c r="BA764" s="3">
        <f ca="1">IFERROR(INDEX(INDIRECT("day_wise_sales_data!$B$2:$BZ$599"),MATCH(resource!$CC764,day_wise_sales_data!$A$2:$A$500,0),MATCH(resource!BA$2,INDIRECT("day_wise_sales_data!$B$1:$BZ$1"),0)),0)</f>
        <v>0</v>
      </c>
      <c r="BB764" s="3">
        <f ca="1">IFERROR(INDEX(INDIRECT("day_wise_sales_data!$B$2:$BZ$599"),MATCH(resource!$CC764,day_wise_sales_data!$A$2:$A$500,0),MATCH(resource!BB$2,INDIRECT("day_wise_sales_data!$B$1:$BZ$1"),0)),0)</f>
        <v>0</v>
      </c>
      <c r="BC764" s="3">
        <f ca="1">IFERROR(INDEX(INDIRECT("day_wise_sales_data!$B$2:$BZ$599"),MATCH(resource!$CC764,day_wise_sales_data!$A$2:$A$500,0),MATCH(resource!BC$2,INDIRECT("day_wise_sales_data!$B$1:$BZ$1"),0)),0)</f>
        <v>0</v>
      </c>
      <c r="BD764" s="3">
        <f ca="1">IFERROR(INDEX(INDIRECT("day_wise_sales_data!$B$2:$BZ$599"),MATCH(resource!$CC764,day_wise_sales_data!$A$2:$A$500,0),MATCH(resource!BD$2,INDIRECT("day_wise_sales_data!$B$1:$BZ$1"),0)),0)</f>
        <v>0</v>
      </c>
      <c r="BE764" s="3">
        <f ca="1">IFERROR(INDEX(INDIRECT("day_wise_sales_data!$B$2:$BZ$599"),MATCH(resource!$CC764,day_wise_sales_data!$A$2:$A$500,0),MATCH(resource!BE$2,INDIRECT("day_wise_sales_data!$B$1:$BZ$1"),0)),0)</f>
        <v>0</v>
      </c>
      <c r="BF764" s="3">
        <f ca="1">IFERROR(INDEX(INDIRECT("day_wise_sales_data!$B$2:$BZ$599"),MATCH(resource!$CC764,day_wise_sales_data!$A$2:$A$500,0),MATCH(resource!BF$2,INDIRECT("day_wise_sales_data!$B$1:$BZ$1"),0)),0)</f>
        <v>0</v>
      </c>
      <c r="BG764" s="3">
        <f ca="1">IFERROR(INDEX(INDIRECT("day_wise_sales_data!$B$2:$BZ$599"),MATCH(resource!$CC764,day_wise_sales_data!$A$2:$A$500,0),MATCH(resource!BG$2,INDIRECT("day_wise_sales_data!$B$1:$BZ$1"),0)),0)</f>
        <v>0</v>
      </c>
      <c r="BH764" s="3">
        <f ca="1">IFERROR(INDEX(INDIRECT("day_wise_sales_data!$B$2:$BZ$599"),MATCH(resource!$CC764,day_wise_sales_data!$A$2:$A$500,0),MATCH(resource!BH$2,INDIRECT("day_wise_sales_data!$B$1:$BZ$1"),0)),0)</f>
        <v>0</v>
      </c>
      <c r="BI764" s="3">
        <f ca="1">IFERROR(INDEX(INDIRECT("day_wise_sales_data!$B$2:$BZ$599"),MATCH(resource!$CC764,day_wise_sales_data!$A$2:$A$500,0),MATCH(resource!BI$2,INDIRECT("day_wise_sales_data!$B$1:$BZ$1"),0)),0)</f>
        <v>0</v>
      </c>
      <c r="BJ764" s="3">
        <f ca="1">IFERROR(INDEX(INDIRECT("day_wise_sales_data!$B$2:$BZ$599"),MATCH(resource!$CC764,day_wise_sales_data!$A$2:$A$500,0),MATCH(resource!BJ$2,INDIRECT("day_wise_sales_data!$B$1:$BZ$1"),0)),0)</f>
        <v>0</v>
      </c>
      <c r="BK764" s="3">
        <f ca="1">IFERROR(INDEX(INDIRECT("day_wise_sales_data!$B$2:$BZ$599"),MATCH(resource!$CC764,day_wise_sales_data!$A$2:$A$500,0),MATCH(resource!BK$2,INDIRECT("day_wise_sales_data!$B$1:$BZ$1"),0)),0)</f>
        <v>0</v>
      </c>
      <c r="BL764" s="3">
        <f ca="1">IFERROR(INDEX(INDIRECT("day_wise_sales_data!$B$2:$BZ$599"),MATCH(resource!$CC764,day_wise_sales_data!$A$2:$A$500,0),MATCH(resource!BL$2,INDIRECT("day_wise_sales_data!$B$1:$BZ$1"),0)),0)</f>
        <v>0</v>
      </c>
      <c r="BM764" s="3">
        <f ca="1">IFERROR(INDEX(INDIRECT("day_wise_sales_data!$B$2:$BZ$599"),MATCH(resource!$CC764,day_wise_sales_data!$A$2:$A$500,0),MATCH(resource!BM$2,INDIRECT("day_wise_sales_data!$B$1:$BZ$1"),0)),0)</f>
        <v>0</v>
      </c>
      <c r="BN764" s="3">
        <f ca="1">IFERROR(INDEX(INDIRECT("day_wise_sales_data!$B$2:$BZ$599"),MATCH(resource!$CC764,day_wise_sales_data!$A$2:$A$500,0),MATCH(resource!BN$2,INDIRECT("day_wise_sales_data!$B$1:$BZ$1"),0)),0)</f>
        <v>0</v>
      </c>
      <c r="BO764" s="3">
        <f ca="1">IFERROR(INDEX(INDIRECT("day_wise_sales_data!$B$2:$BZ$599"),MATCH(resource!$CC764,day_wise_sales_data!$A$2:$A$500,0),MATCH(resource!BO$2,INDIRECT("day_wise_sales_data!$B$1:$BZ$1"),0)),0)</f>
        <v>0</v>
      </c>
      <c r="BP764" s="3">
        <f ca="1">IFERROR(INDEX(INDIRECT("day_wise_sales_data!$B$2:$BZ$599"),MATCH(resource!$CC764,day_wise_sales_data!$A$2:$A$500,0),MATCH(resource!BP$2,INDIRECT("day_wise_sales_data!$B$1:$BZ$1"),0)),0)</f>
        <v>0</v>
      </c>
      <c r="BQ764" s="3">
        <f ca="1">IFERROR(INDEX(INDIRECT("day_wise_sales_data!$B$2:$BZ$599"),MATCH(resource!$CC764,day_wise_sales_data!$A$2:$A$500,0),MATCH(resource!BQ$2,INDIRECT("day_wise_sales_data!$B$1:$BZ$1"),0)),0)</f>
        <v>0</v>
      </c>
      <c r="BR764" s="3">
        <f ca="1">IFERROR(INDEX(INDIRECT("day_wise_sales_data!$B$2:$BZ$599"),MATCH(resource!$CC764,day_wise_sales_data!$A$2:$A$500,0),MATCH(resource!BR$2,INDIRECT("day_wise_sales_data!$B$1:$BZ$1"),0)),0)</f>
        <v>0</v>
      </c>
      <c r="BS764" s="3">
        <f ca="1">IFERROR(INDEX(INDIRECT("day_wise_sales_data!$B$2:$BZ$599"),MATCH(resource!$CC764,day_wise_sales_data!$A$2:$A$500,0),MATCH(resource!BS$2,INDIRECT("day_wise_sales_data!$B$1:$BZ$1"),0)),0)</f>
        <v>0</v>
      </c>
      <c r="BT764" s="3">
        <f ca="1">IFERROR(INDEX(INDIRECT("day_wise_sales_data!$B$2:$BZ$599"),MATCH(resource!$CC764,day_wise_sales_data!$A$2:$A$500,0),MATCH(resource!BT$2,INDIRECT("day_wise_sales_data!$B$1:$BZ$1"),0)),0)</f>
        <v>0</v>
      </c>
      <c r="BU764" s="3">
        <f ca="1">IFERROR(INDEX(INDIRECT("day_wise_sales_data!$B$2:$BZ$599"),MATCH(resource!$CC764,day_wise_sales_data!$A$2:$A$500,0),MATCH(resource!BU$2,INDIRECT("day_wise_sales_data!$B$1:$BZ$1"),0)),0)</f>
        <v>0</v>
      </c>
      <c r="BV764" s="3">
        <f ca="1">IFERROR(INDEX(INDIRECT("day_wise_sales_data!$B$2:$BZ$599"),MATCH(resource!$CC764,day_wise_sales_data!$A$2:$A$500,0),MATCH(resource!BV$2,INDIRECT("day_wise_sales_data!$B$1:$BZ$1"),0)),0)</f>
        <v>0</v>
      </c>
      <c r="BW764" s="3">
        <f ca="1">IFERROR(INDEX(INDIRECT("day_wise_sales_data!$B$2:$BZ$599"),MATCH(resource!$CC764,day_wise_sales_data!$A$2:$A$500,0),MATCH(resource!BW$2,INDIRECT("day_wise_sales_data!$B$1:$BZ$1"),0)),0)</f>
        <v>0</v>
      </c>
      <c r="BX764" s="3">
        <f ca="1">IFERROR(INDEX(INDIRECT("day_wise_sales_data!$B$2:$BZ$599"),MATCH(resource!$CC764,day_wise_sales_data!$A$2:$A$500,0),MATCH(resource!BX$2,INDIRECT("day_wise_sales_data!$B$1:$BZ$1"),0)),0)</f>
        <v>0</v>
      </c>
      <c r="BY764" s="3">
        <f ca="1">IFERROR(INDEX(INDIRECT("day_wise_sales_data!$B$2:$BZ$599"),MATCH(resource!$CC764,day_wise_sales_data!$A$2:$A$500,0),MATCH(resource!BY$2,INDIRECT("day_wise_sales_data!$B$1:$BZ$1"),0)),0)</f>
        <v>0</v>
      </c>
      <c r="BZ764" s="3">
        <f ca="1">IFERROR(INDEX(INDIRECT("day_wise_sales_data!$B$2:$BZ$599"),MATCH(resource!$CC764,day_wise_sales_data!$A$2:$A$500,0),MATCH(resource!BZ$2,INDIRECT("day_wise_sales_data!$B$1:$BZ$1"),0)),0)</f>
        <v>0</v>
      </c>
      <c r="CA764" s="3">
        <f ca="1">IFERROR(INDEX(INDIRECT("day_wise_sales_data!$B$2:$BZ$599"),MATCH(resource!$CC764,day_wise_sales_data!$A$2:$A$500,0),MATCH(resource!CA$2,INDIRECT("day_wise_sales_data!$B$1:$BZ$1"),0)),0)</f>
        <v>0</v>
      </c>
      <c r="CC764" s="4">
        <f>sales_data!H763</f>
        <v>0</v>
      </c>
      <c r="CD764" s="1">
        <v>762</v>
      </c>
      <c r="CE764" s="1" t="str">
        <f>IF(AQ764=report!$AQ$3,resource!CD764,"")</f>
        <v/>
      </c>
      <c r="CF764" s="5" t="str">
        <f>IFERROR(SMALL($CE$3:$CE$1001,ROWS($CE$3:CE764)),"")</f>
        <v/>
      </c>
      <c r="CH764">
        <f>IFERROR(VLOOKUP($CC764,data_pull!$E$22:$G$700,2,0),0)</f>
        <v>0</v>
      </c>
      <c r="DK764" s="3" t="str">
        <f>IFERROR(INDEX(COD_SALES!$B$5:$Z$500,MATCH(resource!$CC764,COD_SALES!$A$5:$A$500,0),MATCH(resource!DK$2,COD_SALES!$B$4:$Z$4,0)),"")</f>
        <v/>
      </c>
      <c r="DL764" s="3" t="str">
        <f>IFERROR(INDEX(COD_SALES!$B$5:$Z$500,MATCH(resource!$CC764,COD_SALES!$A$5:$A$500,0),MATCH(resource!DL$2,COD_SALES!$B$4:$Z$4,0)),"")</f>
        <v/>
      </c>
      <c r="DM764" s="3" t="str">
        <f>IFERROR(INDEX(COD_SALES!$B$5:$Z$500,MATCH(resource!$CC764,COD_SALES!$A$5:$A$500,0),MATCH(resource!DM$2,COD_SALES!$B$4:$Z$4,0)),"")</f>
        <v/>
      </c>
      <c r="DN764" s="3" t="str">
        <f>IFERROR(INDEX(COD_SALES!$B$5:$Z$500,MATCH(resource!$CC764,COD_SALES!$A$5:$A$500,0),MATCH(resource!DN$2,COD_SALES!$B$4:$Z$4,0)),"")</f>
        <v/>
      </c>
      <c r="DO764" s="3" t="str">
        <f>IFERROR(INDEX(COD_SALES!$B$5:$Z$500,MATCH(resource!$CC764,COD_SALES!$A$5:$A$500,0),MATCH(resource!DO$2,COD_SALES!$B$4:$Z$4,0)),"")</f>
        <v/>
      </c>
      <c r="DP764" s="3" t="str">
        <f>IFERROR(INDEX(COD_SALES!$B$5:$Z$500,MATCH(resource!$CC764,COD_SALES!$A$5:$A$500,0),MATCH(resource!DP$2,COD_SALES!$B$4:$Z$4,0)),"")</f>
        <v/>
      </c>
      <c r="DQ764" s="3" t="str">
        <f>IFERROR(INDEX(COD_SALES!$B$5:$Z$500,MATCH(resource!$CC764,COD_SALES!$A$5:$A$500,0),MATCH(resource!DQ$2,COD_SALES!$B$4:$Z$4,0)),"")</f>
        <v/>
      </c>
      <c r="DR764" s="3" t="str">
        <f>IFERROR(INDEX(COD_SALES!$B$5:$Z$500,MATCH(resource!$CC764,COD_SALES!$A$5:$A$500,0),MATCH(resource!DR$2,COD_SALES!$B$4:$Z$4,0)),"")</f>
        <v/>
      </c>
      <c r="DS764" s="3" t="str">
        <f>IFERROR(INDEX(COD_SALES!$B$5:$Z$500,MATCH(resource!$CC764,COD_SALES!$A$5:$A$500,0),MATCH(resource!DS$2,COD_SALES!$B$4:$Z$4,0)),"")</f>
        <v/>
      </c>
      <c r="DT764" s="3" t="str">
        <f>IFERROR(INDEX(COD_SALES!$B$5:$Z$500,MATCH(resource!$CC764,COD_SALES!$A$5:$A$500,0),MATCH(resource!DT$2,COD_SALES!$B$4:$Z$4,0)),"")</f>
        <v/>
      </c>
      <c r="DU764" s="3" t="str">
        <f>IFERROR(INDEX(COD_SALES!$B$5:$Z$500,MATCH(resource!$CC764,COD_SALES!$A$5:$A$500,0),MATCH(resource!DU$2,COD_SALES!$B$4:$Z$4,0)),"")</f>
        <v/>
      </c>
      <c r="DV764" s="3" t="str">
        <f>IFERROR(INDEX(COD_SALES!$B$5:$Z$500,MATCH(resource!$CC764,COD_SALES!$A$5:$A$500,0),MATCH(resource!DV$2,COD_SALES!$B$4:$Z$4,0)),"")</f>
        <v/>
      </c>
      <c r="DW764" s="3" t="str">
        <f>IFERROR(INDEX(COD_SALES!$B$5:$Z$500,MATCH(resource!$CC764,COD_SALES!$A$5:$A$500,0),MATCH(resource!DW$2,COD_SALES!$B$4:$Z$4,0)),"")</f>
        <v/>
      </c>
      <c r="DX764" s="3" t="str">
        <f>IFERROR(INDEX(COD_SALES!$B$5:$Z$500,MATCH(resource!$CC764,COD_SALES!$A$5:$A$500,0),MATCH(resource!DX$2,COD_SALES!$B$4:$Z$4,0)),"")</f>
        <v/>
      </c>
      <c r="DY764" s="3" t="str">
        <f>IFERROR(INDEX(COD_SALES!$B$5:$Z$500,MATCH(resource!$CC764,COD_SALES!$A$5:$A$500,0),MATCH(resource!DY$2,COD_SALES!$B$4:$Z$4,0)),"")</f>
        <v/>
      </c>
      <c r="DZ764" s="3" t="str">
        <f>IFERROR(INDEX(COD_SALES!$B$5:$Z$500,MATCH(resource!$CC764,COD_SALES!$A$5:$A$500,0),MATCH(resource!DZ$2,COD_SALES!$B$4:$Z$4,0)),"")</f>
        <v/>
      </c>
      <c r="EA764" s="3" t="str">
        <f>IFERROR(INDEX(COD_SALES!$B$5:$Z$500,MATCH(resource!$CC764,COD_SALES!$A$5:$A$500,0),MATCH(resource!EA$2,COD_SALES!$B$4:$Z$4,0)),"")</f>
        <v/>
      </c>
      <c r="EB764" s="3">
        <f t="shared" si="138"/>
        <v>0</v>
      </c>
      <c r="EW764" s="3">
        <f>IFERROR(VLOOKUP(CC764,data_pull!$AO$25:$AR$546,2,0),0)</f>
        <v>0</v>
      </c>
      <c r="EX764" s="1">
        <f>IFERROR(VLOOKUP(CC764,data_pull!$AO$25:$AR$546,4,0),0)</f>
        <v>0</v>
      </c>
    </row>
    <row r="765" spans="13:154" x14ac:dyDescent="0.25"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4">
        <f>sales_data!B764</f>
        <v>0</v>
      </c>
      <c r="AR765" s="4">
        <f>sales_data!C764</f>
        <v>0</v>
      </c>
      <c r="AS765" s="5" t="str">
        <f t="shared" si="137"/>
        <v/>
      </c>
      <c r="AT765" s="4">
        <f>sales_data!I764</f>
        <v>0</v>
      </c>
      <c r="AU765" s="4">
        <f>sales_data!W764</f>
        <v>0</v>
      </c>
      <c r="AV765" s="1">
        <f>sales_data!N764</f>
        <v>0</v>
      </c>
      <c r="AW765" s="1">
        <f>sales_data!P764</f>
        <v>0</v>
      </c>
      <c r="AX765" s="3">
        <f ca="1">IFERROR(INDEX(INDIRECT("day_wise_sales_data!$B$2:$BZ$599"),MATCH(resource!$CC765,day_wise_sales_data!$A$2:$A$500,0),MATCH(resource!AX$2,INDIRECT("day_wise_sales_data!$B$1:$BZ$1"),0)),0)</f>
        <v>0</v>
      </c>
      <c r="AY765" s="3">
        <f ca="1">IFERROR(INDEX(INDIRECT("day_wise_sales_data!$B$2:$BZ$599"),MATCH(resource!$CC765,day_wise_sales_data!$A$2:$A$500,0),MATCH(resource!AY$2,INDIRECT("day_wise_sales_data!$B$1:$BZ$1"),0)),0)</f>
        <v>0</v>
      </c>
      <c r="AZ765" s="3">
        <f ca="1">IFERROR(INDEX(INDIRECT("day_wise_sales_data!$B$2:$BZ$599"),MATCH(resource!$CC765,day_wise_sales_data!$A$2:$A$500,0),MATCH(resource!AZ$2,INDIRECT("day_wise_sales_data!$B$1:$BZ$1"),0)),0)</f>
        <v>0</v>
      </c>
      <c r="BA765" s="3">
        <f ca="1">IFERROR(INDEX(INDIRECT("day_wise_sales_data!$B$2:$BZ$599"),MATCH(resource!$CC765,day_wise_sales_data!$A$2:$A$500,0),MATCH(resource!BA$2,INDIRECT("day_wise_sales_data!$B$1:$BZ$1"),0)),0)</f>
        <v>0</v>
      </c>
      <c r="BB765" s="3">
        <f ca="1">IFERROR(INDEX(INDIRECT("day_wise_sales_data!$B$2:$BZ$599"),MATCH(resource!$CC765,day_wise_sales_data!$A$2:$A$500,0),MATCH(resource!BB$2,INDIRECT("day_wise_sales_data!$B$1:$BZ$1"),0)),0)</f>
        <v>0</v>
      </c>
      <c r="BC765" s="3">
        <f ca="1">IFERROR(INDEX(INDIRECT("day_wise_sales_data!$B$2:$BZ$599"),MATCH(resource!$CC765,day_wise_sales_data!$A$2:$A$500,0),MATCH(resource!BC$2,INDIRECT("day_wise_sales_data!$B$1:$BZ$1"),0)),0)</f>
        <v>0</v>
      </c>
      <c r="BD765" s="3">
        <f ca="1">IFERROR(INDEX(INDIRECT("day_wise_sales_data!$B$2:$BZ$599"),MATCH(resource!$CC765,day_wise_sales_data!$A$2:$A$500,0),MATCH(resource!BD$2,INDIRECT("day_wise_sales_data!$B$1:$BZ$1"),0)),0)</f>
        <v>0</v>
      </c>
      <c r="BE765" s="3">
        <f ca="1">IFERROR(INDEX(INDIRECT("day_wise_sales_data!$B$2:$BZ$599"),MATCH(resource!$CC765,day_wise_sales_data!$A$2:$A$500,0),MATCH(resource!BE$2,INDIRECT("day_wise_sales_data!$B$1:$BZ$1"),0)),0)</f>
        <v>0</v>
      </c>
      <c r="BF765" s="3">
        <f ca="1">IFERROR(INDEX(INDIRECT("day_wise_sales_data!$B$2:$BZ$599"),MATCH(resource!$CC765,day_wise_sales_data!$A$2:$A$500,0),MATCH(resource!BF$2,INDIRECT("day_wise_sales_data!$B$1:$BZ$1"),0)),0)</f>
        <v>0</v>
      </c>
      <c r="BG765" s="3">
        <f ca="1">IFERROR(INDEX(INDIRECT("day_wise_sales_data!$B$2:$BZ$599"),MATCH(resource!$CC765,day_wise_sales_data!$A$2:$A$500,0),MATCH(resource!BG$2,INDIRECT("day_wise_sales_data!$B$1:$BZ$1"),0)),0)</f>
        <v>0</v>
      </c>
      <c r="BH765" s="3">
        <f ca="1">IFERROR(INDEX(INDIRECT("day_wise_sales_data!$B$2:$BZ$599"),MATCH(resource!$CC765,day_wise_sales_data!$A$2:$A$500,0),MATCH(resource!BH$2,INDIRECT("day_wise_sales_data!$B$1:$BZ$1"),0)),0)</f>
        <v>0</v>
      </c>
      <c r="BI765" s="3">
        <f ca="1">IFERROR(INDEX(INDIRECT("day_wise_sales_data!$B$2:$BZ$599"),MATCH(resource!$CC765,day_wise_sales_data!$A$2:$A$500,0),MATCH(resource!BI$2,INDIRECT("day_wise_sales_data!$B$1:$BZ$1"),0)),0)</f>
        <v>0</v>
      </c>
      <c r="BJ765" s="3">
        <f ca="1">IFERROR(INDEX(INDIRECT("day_wise_sales_data!$B$2:$BZ$599"),MATCH(resource!$CC765,day_wise_sales_data!$A$2:$A$500,0),MATCH(resource!BJ$2,INDIRECT("day_wise_sales_data!$B$1:$BZ$1"),0)),0)</f>
        <v>0</v>
      </c>
      <c r="BK765" s="3">
        <f ca="1">IFERROR(INDEX(INDIRECT("day_wise_sales_data!$B$2:$BZ$599"),MATCH(resource!$CC765,day_wise_sales_data!$A$2:$A$500,0),MATCH(resource!BK$2,INDIRECT("day_wise_sales_data!$B$1:$BZ$1"),0)),0)</f>
        <v>0</v>
      </c>
      <c r="BL765" s="3">
        <f ca="1">IFERROR(INDEX(INDIRECT("day_wise_sales_data!$B$2:$BZ$599"),MATCH(resource!$CC765,day_wise_sales_data!$A$2:$A$500,0),MATCH(resource!BL$2,INDIRECT("day_wise_sales_data!$B$1:$BZ$1"),0)),0)</f>
        <v>0</v>
      </c>
      <c r="BM765" s="3">
        <f ca="1">IFERROR(INDEX(INDIRECT("day_wise_sales_data!$B$2:$BZ$599"),MATCH(resource!$CC765,day_wise_sales_data!$A$2:$A$500,0),MATCH(resource!BM$2,INDIRECT("day_wise_sales_data!$B$1:$BZ$1"),0)),0)</f>
        <v>0</v>
      </c>
      <c r="BN765" s="3">
        <f ca="1">IFERROR(INDEX(INDIRECT("day_wise_sales_data!$B$2:$BZ$599"),MATCH(resource!$CC765,day_wise_sales_data!$A$2:$A$500,0),MATCH(resource!BN$2,INDIRECT("day_wise_sales_data!$B$1:$BZ$1"),0)),0)</f>
        <v>0</v>
      </c>
      <c r="BO765" s="3">
        <f ca="1">IFERROR(INDEX(INDIRECT("day_wise_sales_data!$B$2:$BZ$599"),MATCH(resource!$CC765,day_wise_sales_data!$A$2:$A$500,0),MATCH(resource!BO$2,INDIRECT("day_wise_sales_data!$B$1:$BZ$1"),0)),0)</f>
        <v>0</v>
      </c>
      <c r="BP765" s="3">
        <f ca="1">IFERROR(INDEX(INDIRECT("day_wise_sales_data!$B$2:$BZ$599"),MATCH(resource!$CC765,day_wise_sales_data!$A$2:$A$500,0),MATCH(resource!BP$2,INDIRECT("day_wise_sales_data!$B$1:$BZ$1"),0)),0)</f>
        <v>0</v>
      </c>
      <c r="BQ765" s="3">
        <f ca="1">IFERROR(INDEX(INDIRECT("day_wise_sales_data!$B$2:$BZ$599"),MATCH(resource!$CC765,day_wise_sales_data!$A$2:$A$500,0),MATCH(resource!BQ$2,INDIRECT("day_wise_sales_data!$B$1:$BZ$1"),0)),0)</f>
        <v>0</v>
      </c>
      <c r="BR765" s="3">
        <f ca="1">IFERROR(INDEX(INDIRECT("day_wise_sales_data!$B$2:$BZ$599"),MATCH(resource!$CC765,day_wise_sales_data!$A$2:$A$500,0),MATCH(resource!BR$2,INDIRECT("day_wise_sales_data!$B$1:$BZ$1"),0)),0)</f>
        <v>0</v>
      </c>
      <c r="BS765" s="3">
        <f ca="1">IFERROR(INDEX(INDIRECT("day_wise_sales_data!$B$2:$BZ$599"),MATCH(resource!$CC765,day_wise_sales_data!$A$2:$A$500,0),MATCH(resource!BS$2,INDIRECT("day_wise_sales_data!$B$1:$BZ$1"),0)),0)</f>
        <v>0</v>
      </c>
      <c r="BT765" s="3">
        <f ca="1">IFERROR(INDEX(INDIRECT("day_wise_sales_data!$B$2:$BZ$599"),MATCH(resource!$CC765,day_wise_sales_data!$A$2:$A$500,0),MATCH(resource!BT$2,INDIRECT("day_wise_sales_data!$B$1:$BZ$1"),0)),0)</f>
        <v>0</v>
      </c>
      <c r="BU765" s="3">
        <f ca="1">IFERROR(INDEX(INDIRECT("day_wise_sales_data!$B$2:$BZ$599"),MATCH(resource!$CC765,day_wise_sales_data!$A$2:$A$500,0),MATCH(resource!BU$2,INDIRECT("day_wise_sales_data!$B$1:$BZ$1"),0)),0)</f>
        <v>0</v>
      </c>
      <c r="BV765" s="3">
        <f ca="1">IFERROR(INDEX(INDIRECT("day_wise_sales_data!$B$2:$BZ$599"),MATCH(resource!$CC765,day_wise_sales_data!$A$2:$A$500,0),MATCH(resource!BV$2,INDIRECT("day_wise_sales_data!$B$1:$BZ$1"),0)),0)</f>
        <v>0</v>
      </c>
      <c r="BW765" s="3">
        <f ca="1">IFERROR(INDEX(INDIRECT("day_wise_sales_data!$B$2:$BZ$599"),MATCH(resource!$CC765,day_wise_sales_data!$A$2:$A$500,0),MATCH(resource!BW$2,INDIRECT("day_wise_sales_data!$B$1:$BZ$1"),0)),0)</f>
        <v>0</v>
      </c>
      <c r="BX765" s="3">
        <f ca="1">IFERROR(INDEX(INDIRECT("day_wise_sales_data!$B$2:$BZ$599"),MATCH(resource!$CC765,day_wise_sales_data!$A$2:$A$500,0),MATCH(resource!BX$2,INDIRECT("day_wise_sales_data!$B$1:$BZ$1"),0)),0)</f>
        <v>0</v>
      </c>
      <c r="BY765" s="3">
        <f ca="1">IFERROR(INDEX(INDIRECT("day_wise_sales_data!$B$2:$BZ$599"),MATCH(resource!$CC765,day_wise_sales_data!$A$2:$A$500,0),MATCH(resource!BY$2,INDIRECT("day_wise_sales_data!$B$1:$BZ$1"),0)),0)</f>
        <v>0</v>
      </c>
      <c r="BZ765" s="3">
        <f ca="1">IFERROR(INDEX(INDIRECT("day_wise_sales_data!$B$2:$BZ$599"),MATCH(resource!$CC765,day_wise_sales_data!$A$2:$A$500,0),MATCH(resource!BZ$2,INDIRECT("day_wise_sales_data!$B$1:$BZ$1"),0)),0)</f>
        <v>0</v>
      </c>
      <c r="CA765" s="3">
        <f ca="1">IFERROR(INDEX(INDIRECT("day_wise_sales_data!$B$2:$BZ$599"),MATCH(resource!$CC765,day_wise_sales_data!$A$2:$A$500,0),MATCH(resource!CA$2,INDIRECT("day_wise_sales_data!$B$1:$BZ$1"),0)),0)</f>
        <v>0</v>
      </c>
      <c r="CC765" s="4">
        <f>sales_data!H764</f>
        <v>0</v>
      </c>
      <c r="CD765" s="1">
        <v>763</v>
      </c>
      <c r="CE765" s="1" t="str">
        <f>IF(AQ765=report!$AQ$3,resource!CD765,"")</f>
        <v/>
      </c>
      <c r="CF765" s="5" t="str">
        <f>IFERROR(SMALL($CE$3:$CE$1001,ROWS($CE$3:CE765)),"")</f>
        <v/>
      </c>
      <c r="CH765">
        <f>IFERROR(VLOOKUP($CC765,data_pull!$E$22:$G$700,2,0),0)</f>
        <v>0</v>
      </c>
      <c r="DK765" s="3" t="str">
        <f>IFERROR(INDEX(COD_SALES!$B$5:$Z$500,MATCH(resource!$CC765,COD_SALES!$A$5:$A$500,0),MATCH(resource!DK$2,COD_SALES!$B$4:$Z$4,0)),"")</f>
        <v/>
      </c>
      <c r="DL765" s="3" t="str">
        <f>IFERROR(INDEX(COD_SALES!$B$5:$Z$500,MATCH(resource!$CC765,COD_SALES!$A$5:$A$500,0),MATCH(resource!DL$2,COD_SALES!$B$4:$Z$4,0)),"")</f>
        <v/>
      </c>
      <c r="DM765" s="3" t="str">
        <f>IFERROR(INDEX(COD_SALES!$B$5:$Z$500,MATCH(resource!$CC765,COD_SALES!$A$5:$A$500,0),MATCH(resource!DM$2,COD_SALES!$B$4:$Z$4,0)),"")</f>
        <v/>
      </c>
      <c r="DN765" s="3" t="str">
        <f>IFERROR(INDEX(COD_SALES!$B$5:$Z$500,MATCH(resource!$CC765,COD_SALES!$A$5:$A$500,0),MATCH(resource!DN$2,COD_SALES!$B$4:$Z$4,0)),"")</f>
        <v/>
      </c>
      <c r="DO765" s="3" t="str">
        <f>IFERROR(INDEX(COD_SALES!$B$5:$Z$500,MATCH(resource!$CC765,COD_SALES!$A$5:$A$500,0),MATCH(resource!DO$2,COD_SALES!$B$4:$Z$4,0)),"")</f>
        <v/>
      </c>
      <c r="DP765" s="3" t="str">
        <f>IFERROR(INDEX(COD_SALES!$B$5:$Z$500,MATCH(resource!$CC765,COD_SALES!$A$5:$A$500,0),MATCH(resource!DP$2,COD_SALES!$B$4:$Z$4,0)),"")</f>
        <v/>
      </c>
      <c r="DQ765" s="3" t="str">
        <f>IFERROR(INDEX(COD_SALES!$B$5:$Z$500,MATCH(resource!$CC765,COD_SALES!$A$5:$A$500,0),MATCH(resource!DQ$2,COD_SALES!$B$4:$Z$4,0)),"")</f>
        <v/>
      </c>
      <c r="DR765" s="3" t="str">
        <f>IFERROR(INDEX(COD_SALES!$B$5:$Z$500,MATCH(resource!$CC765,COD_SALES!$A$5:$A$500,0),MATCH(resource!DR$2,COD_SALES!$B$4:$Z$4,0)),"")</f>
        <v/>
      </c>
      <c r="DS765" s="3" t="str">
        <f>IFERROR(INDEX(COD_SALES!$B$5:$Z$500,MATCH(resource!$CC765,COD_SALES!$A$5:$A$500,0),MATCH(resource!DS$2,COD_SALES!$B$4:$Z$4,0)),"")</f>
        <v/>
      </c>
      <c r="DT765" s="3" t="str">
        <f>IFERROR(INDEX(COD_SALES!$B$5:$Z$500,MATCH(resource!$CC765,COD_SALES!$A$5:$A$500,0),MATCH(resource!DT$2,COD_SALES!$B$4:$Z$4,0)),"")</f>
        <v/>
      </c>
      <c r="DU765" s="3" t="str">
        <f>IFERROR(INDEX(COD_SALES!$B$5:$Z$500,MATCH(resource!$CC765,COD_SALES!$A$5:$A$500,0),MATCH(resource!DU$2,COD_SALES!$B$4:$Z$4,0)),"")</f>
        <v/>
      </c>
      <c r="DV765" s="3" t="str">
        <f>IFERROR(INDEX(COD_SALES!$B$5:$Z$500,MATCH(resource!$CC765,COD_SALES!$A$5:$A$500,0),MATCH(resource!DV$2,COD_SALES!$B$4:$Z$4,0)),"")</f>
        <v/>
      </c>
      <c r="DW765" s="3" t="str">
        <f>IFERROR(INDEX(COD_SALES!$B$5:$Z$500,MATCH(resource!$CC765,COD_SALES!$A$5:$A$500,0),MATCH(resource!DW$2,COD_SALES!$B$4:$Z$4,0)),"")</f>
        <v/>
      </c>
      <c r="DX765" s="3" t="str">
        <f>IFERROR(INDEX(COD_SALES!$B$5:$Z$500,MATCH(resource!$CC765,COD_SALES!$A$5:$A$500,0),MATCH(resource!DX$2,COD_SALES!$B$4:$Z$4,0)),"")</f>
        <v/>
      </c>
      <c r="DY765" s="3" t="str">
        <f>IFERROR(INDEX(COD_SALES!$B$5:$Z$500,MATCH(resource!$CC765,COD_SALES!$A$5:$A$500,0),MATCH(resource!DY$2,COD_SALES!$B$4:$Z$4,0)),"")</f>
        <v/>
      </c>
      <c r="DZ765" s="3" t="str">
        <f>IFERROR(INDEX(COD_SALES!$B$5:$Z$500,MATCH(resource!$CC765,COD_SALES!$A$5:$A$500,0),MATCH(resource!DZ$2,COD_SALES!$B$4:$Z$4,0)),"")</f>
        <v/>
      </c>
      <c r="EA765" s="3" t="str">
        <f>IFERROR(INDEX(COD_SALES!$B$5:$Z$500,MATCH(resource!$CC765,COD_SALES!$A$5:$A$500,0),MATCH(resource!EA$2,COD_SALES!$B$4:$Z$4,0)),"")</f>
        <v/>
      </c>
      <c r="EB765" s="3">
        <f t="shared" si="138"/>
        <v>0</v>
      </c>
      <c r="EW765" s="3">
        <f>IFERROR(VLOOKUP(CC765,data_pull!$AO$25:$AR$546,2,0),0)</f>
        <v>0</v>
      </c>
      <c r="EX765" s="1">
        <f>IFERROR(VLOOKUP(CC765,data_pull!$AO$25:$AR$546,4,0),0)</f>
        <v>0</v>
      </c>
    </row>
    <row r="766" spans="13:154" x14ac:dyDescent="0.25"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4">
        <f>sales_data!B765</f>
        <v>0</v>
      </c>
      <c r="AR766" s="4">
        <f>sales_data!C765</f>
        <v>0</v>
      </c>
      <c r="AS766" s="5" t="str">
        <f t="shared" si="137"/>
        <v/>
      </c>
      <c r="AT766" s="4">
        <f>sales_data!I765</f>
        <v>0</v>
      </c>
      <c r="AU766" s="4">
        <f>sales_data!W765</f>
        <v>0</v>
      </c>
      <c r="AV766" s="1">
        <f>sales_data!N765</f>
        <v>0</v>
      </c>
      <c r="AW766" s="1">
        <f>sales_data!P765</f>
        <v>0</v>
      </c>
      <c r="AX766" s="3">
        <f ca="1">IFERROR(INDEX(INDIRECT("day_wise_sales_data!$B$2:$BZ$599"),MATCH(resource!$CC766,day_wise_sales_data!$A$2:$A$500,0),MATCH(resource!AX$2,INDIRECT("day_wise_sales_data!$B$1:$BZ$1"),0)),0)</f>
        <v>0</v>
      </c>
      <c r="AY766" s="3">
        <f ca="1">IFERROR(INDEX(INDIRECT("day_wise_sales_data!$B$2:$BZ$599"),MATCH(resource!$CC766,day_wise_sales_data!$A$2:$A$500,0),MATCH(resource!AY$2,INDIRECT("day_wise_sales_data!$B$1:$BZ$1"),0)),0)</f>
        <v>0</v>
      </c>
      <c r="AZ766" s="3">
        <f ca="1">IFERROR(INDEX(INDIRECT("day_wise_sales_data!$B$2:$BZ$599"),MATCH(resource!$CC766,day_wise_sales_data!$A$2:$A$500,0),MATCH(resource!AZ$2,INDIRECT("day_wise_sales_data!$B$1:$BZ$1"),0)),0)</f>
        <v>0</v>
      </c>
      <c r="BA766" s="3">
        <f ca="1">IFERROR(INDEX(INDIRECT("day_wise_sales_data!$B$2:$BZ$599"),MATCH(resource!$CC766,day_wise_sales_data!$A$2:$A$500,0),MATCH(resource!BA$2,INDIRECT("day_wise_sales_data!$B$1:$BZ$1"),0)),0)</f>
        <v>0</v>
      </c>
      <c r="BB766" s="3">
        <f ca="1">IFERROR(INDEX(INDIRECT("day_wise_sales_data!$B$2:$BZ$599"),MATCH(resource!$CC766,day_wise_sales_data!$A$2:$A$500,0),MATCH(resource!BB$2,INDIRECT("day_wise_sales_data!$B$1:$BZ$1"),0)),0)</f>
        <v>0</v>
      </c>
      <c r="BC766" s="3">
        <f ca="1">IFERROR(INDEX(INDIRECT("day_wise_sales_data!$B$2:$BZ$599"),MATCH(resource!$CC766,day_wise_sales_data!$A$2:$A$500,0),MATCH(resource!BC$2,INDIRECT("day_wise_sales_data!$B$1:$BZ$1"),0)),0)</f>
        <v>0</v>
      </c>
      <c r="BD766" s="3">
        <f ca="1">IFERROR(INDEX(INDIRECT("day_wise_sales_data!$B$2:$BZ$599"),MATCH(resource!$CC766,day_wise_sales_data!$A$2:$A$500,0),MATCH(resource!BD$2,INDIRECT("day_wise_sales_data!$B$1:$BZ$1"),0)),0)</f>
        <v>0</v>
      </c>
      <c r="BE766" s="3">
        <f ca="1">IFERROR(INDEX(INDIRECT("day_wise_sales_data!$B$2:$BZ$599"),MATCH(resource!$CC766,day_wise_sales_data!$A$2:$A$500,0),MATCH(resource!BE$2,INDIRECT("day_wise_sales_data!$B$1:$BZ$1"),0)),0)</f>
        <v>0</v>
      </c>
      <c r="BF766" s="3">
        <f ca="1">IFERROR(INDEX(INDIRECT("day_wise_sales_data!$B$2:$BZ$599"),MATCH(resource!$CC766,day_wise_sales_data!$A$2:$A$500,0),MATCH(resource!BF$2,INDIRECT("day_wise_sales_data!$B$1:$BZ$1"),0)),0)</f>
        <v>0</v>
      </c>
      <c r="BG766" s="3">
        <f ca="1">IFERROR(INDEX(INDIRECT("day_wise_sales_data!$B$2:$BZ$599"),MATCH(resource!$CC766,day_wise_sales_data!$A$2:$A$500,0),MATCH(resource!BG$2,INDIRECT("day_wise_sales_data!$B$1:$BZ$1"),0)),0)</f>
        <v>0</v>
      </c>
      <c r="BH766" s="3">
        <f ca="1">IFERROR(INDEX(INDIRECT("day_wise_sales_data!$B$2:$BZ$599"),MATCH(resource!$CC766,day_wise_sales_data!$A$2:$A$500,0),MATCH(resource!BH$2,INDIRECT("day_wise_sales_data!$B$1:$BZ$1"),0)),0)</f>
        <v>0</v>
      </c>
      <c r="BI766" s="3">
        <f ca="1">IFERROR(INDEX(INDIRECT("day_wise_sales_data!$B$2:$BZ$599"),MATCH(resource!$CC766,day_wise_sales_data!$A$2:$A$500,0),MATCH(resource!BI$2,INDIRECT("day_wise_sales_data!$B$1:$BZ$1"),0)),0)</f>
        <v>0</v>
      </c>
      <c r="BJ766" s="3">
        <f ca="1">IFERROR(INDEX(INDIRECT("day_wise_sales_data!$B$2:$BZ$599"),MATCH(resource!$CC766,day_wise_sales_data!$A$2:$A$500,0),MATCH(resource!BJ$2,INDIRECT("day_wise_sales_data!$B$1:$BZ$1"),0)),0)</f>
        <v>0</v>
      </c>
      <c r="BK766" s="3">
        <f ca="1">IFERROR(INDEX(INDIRECT("day_wise_sales_data!$B$2:$BZ$599"),MATCH(resource!$CC766,day_wise_sales_data!$A$2:$A$500,0),MATCH(resource!BK$2,INDIRECT("day_wise_sales_data!$B$1:$BZ$1"),0)),0)</f>
        <v>0</v>
      </c>
      <c r="BL766" s="3">
        <f ca="1">IFERROR(INDEX(INDIRECT("day_wise_sales_data!$B$2:$BZ$599"),MATCH(resource!$CC766,day_wise_sales_data!$A$2:$A$500,0),MATCH(resource!BL$2,INDIRECT("day_wise_sales_data!$B$1:$BZ$1"),0)),0)</f>
        <v>0</v>
      </c>
      <c r="BM766" s="3">
        <f ca="1">IFERROR(INDEX(INDIRECT("day_wise_sales_data!$B$2:$BZ$599"),MATCH(resource!$CC766,day_wise_sales_data!$A$2:$A$500,0),MATCH(resource!BM$2,INDIRECT("day_wise_sales_data!$B$1:$BZ$1"),0)),0)</f>
        <v>0</v>
      </c>
      <c r="BN766" s="3">
        <f ca="1">IFERROR(INDEX(INDIRECT("day_wise_sales_data!$B$2:$BZ$599"),MATCH(resource!$CC766,day_wise_sales_data!$A$2:$A$500,0),MATCH(resource!BN$2,INDIRECT("day_wise_sales_data!$B$1:$BZ$1"),0)),0)</f>
        <v>0</v>
      </c>
      <c r="BO766" s="3">
        <f ca="1">IFERROR(INDEX(INDIRECT("day_wise_sales_data!$B$2:$BZ$599"),MATCH(resource!$CC766,day_wise_sales_data!$A$2:$A$500,0),MATCH(resource!BO$2,INDIRECT("day_wise_sales_data!$B$1:$BZ$1"),0)),0)</f>
        <v>0</v>
      </c>
      <c r="BP766" s="3">
        <f ca="1">IFERROR(INDEX(INDIRECT("day_wise_sales_data!$B$2:$BZ$599"),MATCH(resource!$CC766,day_wise_sales_data!$A$2:$A$500,0),MATCH(resource!BP$2,INDIRECT("day_wise_sales_data!$B$1:$BZ$1"),0)),0)</f>
        <v>0</v>
      </c>
      <c r="BQ766" s="3">
        <f ca="1">IFERROR(INDEX(INDIRECT("day_wise_sales_data!$B$2:$BZ$599"),MATCH(resource!$CC766,day_wise_sales_data!$A$2:$A$500,0),MATCH(resource!BQ$2,INDIRECT("day_wise_sales_data!$B$1:$BZ$1"),0)),0)</f>
        <v>0</v>
      </c>
      <c r="BR766" s="3">
        <f ca="1">IFERROR(INDEX(INDIRECT("day_wise_sales_data!$B$2:$BZ$599"),MATCH(resource!$CC766,day_wise_sales_data!$A$2:$A$500,0),MATCH(resource!BR$2,INDIRECT("day_wise_sales_data!$B$1:$BZ$1"),0)),0)</f>
        <v>0</v>
      </c>
      <c r="BS766" s="3">
        <f ca="1">IFERROR(INDEX(INDIRECT("day_wise_sales_data!$B$2:$BZ$599"),MATCH(resource!$CC766,day_wise_sales_data!$A$2:$A$500,0),MATCH(resource!BS$2,INDIRECT("day_wise_sales_data!$B$1:$BZ$1"),0)),0)</f>
        <v>0</v>
      </c>
      <c r="BT766" s="3">
        <f ca="1">IFERROR(INDEX(INDIRECT("day_wise_sales_data!$B$2:$BZ$599"),MATCH(resource!$CC766,day_wise_sales_data!$A$2:$A$500,0),MATCH(resource!BT$2,INDIRECT("day_wise_sales_data!$B$1:$BZ$1"),0)),0)</f>
        <v>0</v>
      </c>
      <c r="BU766" s="3">
        <f ca="1">IFERROR(INDEX(INDIRECT("day_wise_sales_data!$B$2:$BZ$599"),MATCH(resource!$CC766,day_wise_sales_data!$A$2:$A$500,0),MATCH(resource!BU$2,INDIRECT("day_wise_sales_data!$B$1:$BZ$1"),0)),0)</f>
        <v>0</v>
      </c>
      <c r="BV766" s="3">
        <f ca="1">IFERROR(INDEX(INDIRECT("day_wise_sales_data!$B$2:$BZ$599"),MATCH(resource!$CC766,day_wise_sales_data!$A$2:$A$500,0),MATCH(resource!BV$2,INDIRECT("day_wise_sales_data!$B$1:$BZ$1"),0)),0)</f>
        <v>0</v>
      </c>
      <c r="BW766" s="3">
        <f ca="1">IFERROR(INDEX(INDIRECT("day_wise_sales_data!$B$2:$BZ$599"),MATCH(resource!$CC766,day_wise_sales_data!$A$2:$A$500,0),MATCH(resource!BW$2,INDIRECT("day_wise_sales_data!$B$1:$BZ$1"),0)),0)</f>
        <v>0</v>
      </c>
      <c r="BX766" s="3">
        <f ca="1">IFERROR(INDEX(INDIRECT("day_wise_sales_data!$B$2:$BZ$599"),MATCH(resource!$CC766,day_wise_sales_data!$A$2:$A$500,0),MATCH(resource!BX$2,INDIRECT("day_wise_sales_data!$B$1:$BZ$1"),0)),0)</f>
        <v>0</v>
      </c>
      <c r="BY766" s="3">
        <f ca="1">IFERROR(INDEX(INDIRECT("day_wise_sales_data!$B$2:$BZ$599"),MATCH(resource!$CC766,day_wise_sales_data!$A$2:$A$500,0),MATCH(resource!BY$2,INDIRECT("day_wise_sales_data!$B$1:$BZ$1"),0)),0)</f>
        <v>0</v>
      </c>
      <c r="BZ766" s="3">
        <f ca="1">IFERROR(INDEX(INDIRECT("day_wise_sales_data!$B$2:$BZ$599"),MATCH(resource!$CC766,day_wise_sales_data!$A$2:$A$500,0),MATCH(resource!BZ$2,INDIRECT("day_wise_sales_data!$B$1:$BZ$1"),0)),0)</f>
        <v>0</v>
      </c>
      <c r="CA766" s="3">
        <f ca="1">IFERROR(INDEX(INDIRECT("day_wise_sales_data!$B$2:$BZ$599"),MATCH(resource!$CC766,day_wise_sales_data!$A$2:$A$500,0),MATCH(resource!CA$2,INDIRECT("day_wise_sales_data!$B$1:$BZ$1"),0)),0)</f>
        <v>0</v>
      </c>
      <c r="CC766" s="4">
        <f>sales_data!H765</f>
        <v>0</v>
      </c>
      <c r="CD766" s="1">
        <v>764</v>
      </c>
      <c r="CE766" s="1" t="str">
        <f>IF(AQ766=report!$AQ$3,resource!CD766,"")</f>
        <v/>
      </c>
      <c r="CF766" s="5" t="str">
        <f>IFERROR(SMALL($CE$3:$CE$1001,ROWS($CE$3:CE766)),"")</f>
        <v/>
      </c>
      <c r="CH766">
        <f>IFERROR(VLOOKUP($CC766,data_pull!$E$22:$G$700,2,0),0)</f>
        <v>0</v>
      </c>
      <c r="DK766" s="3" t="str">
        <f>IFERROR(INDEX(COD_SALES!$B$5:$Z$500,MATCH(resource!$CC766,COD_SALES!$A$5:$A$500,0),MATCH(resource!DK$2,COD_SALES!$B$4:$Z$4,0)),"")</f>
        <v/>
      </c>
      <c r="DL766" s="3" t="str">
        <f>IFERROR(INDEX(COD_SALES!$B$5:$Z$500,MATCH(resource!$CC766,COD_SALES!$A$5:$A$500,0),MATCH(resource!DL$2,COD_SALES!$B$4:$Z$4,0)),"")</f>
        <v/>
      </c>
      <c r="DM766" s="3" t="str">
        <f>IFERROR(INDEX(COD_SALES!$B$5:$Z$500,MATCH(resource!$CC766,COD_SALES!$A$5:$A$500,0),MATCH(resource!DM$2,COD_SALES!$B$4:$Z$4,0)),"")</f>
        <v/>
      </c>
      <c r="DN766" s="3" t="str">
        <f>IFERROR(INDEX(COD_SALES!$B$5:$Z$500,MATCH(resource!$CC766,COD_SALES!$A$5:$A$500,0),MATCH(resource!DN$2,COD_SALES!$B$4:$Z$4,0)),"")</f>
        <v/>
      </c>
      <c r="DO766" s="3" t="str">
        <f>IFERROR(INDEX(COD_SALES!$B$5:$Z$500,MATCH(resource!$CC766,COD_SALES!$A$5:$A$500,0),MATCH(resource!DO$2,COD_SALES!$B$4:$Z$4,0)),"")</f>
        <v/>
      </c>
      <c r="DP766" s="3" t="str">
        <f>IFERROR(INDEX(COD_SALES!$B$5:$Z$500,MATCH(resource!$CC766,COD_SALES!$A$5:$A$500,0),MATCH(resource!DP$2,COD_SALES!$B$4:$Z$4,0)),"")</f>
        <v/>
      </c>
      <c r="DQ766" s="3" t="str">
        <f>IFERROR(INDEX(COD_SALES!$B$5:$Z$500,MATCH(resource!$CC766,COD_SALES!$A$5:$A$500,0),MATCH(resource!DQ$2,COD_SALES!$B$4:$Z$4,0)),"")</f>
        <v/>
      </c>
      <c r="DR766" s="3" t="str">
        <f>IFERROR(INDEX(COD_SALES!$B$5:$Z$500,MATCH(resource!$CC766,COD_SALES!$A$5:$A$500,0),MATCH(resource!DR$2,COD_SALES!$B$4:$Z$4,0)),"")</f>
        <v/>
      </c>
      <c r="DS766" s="3" t="str">
        <f>IFERROR(INDEX(COD_SALES!$B$5:$Z$500,MATCH(resource!$CC766,COD_SALES!$A$5:$A$500,0),MATCH(resource!DS$2,COD_SALES!$B$4:$Z$4,0)),"")</f>
        <v/>
      </c>
      <c r="DT766" s="3" t="str">
        <f>IFERROR(INDEX(COD_SALES!$B$5:$Z$500,MATCH(resource!$CC766,COD_SALES!$A$5:$A$500,0),MATCH(resource!DT$2,COD_SALES!$B$4:$Z$4,0)),"")</f>
        <v/>
      </c>
      <c r="DU766" s="3" t="str">
        <f>IFERROR(INDEX(COD_SALES!$B$5:$Z$500,MATCH(resource!$CC766,COD_SALES!$A$5:$A$500,0),MATCH(resource!DU$2,COD_SALES!$B$4:$Z$4,0)),"")</f>
        <v/>
      </c>
      <c r="DV766" s="3" t="str">
        <f>IFERROR(INDEX(COD_SALES!$B$5:$Z$500,MATCH(resource!$CC766,COD_SALES!$A$5:$A$500,0),MATCH(resource!DV$2,COD_SALES!$B$4:$Z$4,0)),"")</f>
        <v/>
      </c>
      <c r="DW766" s="3" t="str">
        <f>IFERROR(INDEX(COD_SALES!$B$5:$Z$500,MATCH(resource!$CC766,COD_SALES!$A$5:$A$500,0),MATCH(resource!DW$2,COD_SALES!$B$4:$Z$4,0)),"")</f>
        <v/>
      </c>
      <c r="DX766" s="3" t="str">
        <f>IFERROR(INDEX(COD_SALES!$B$5:$Z$500,MATCH(resource!$CC766,COD_SALES!$A$5:$A$500,0),MATCH(resource!DX$2,COD_SALES!$B$4:$Z$4,0)),"")</f>
        <v/>
      </c>
      <c r="DY766" s="3" t="str">
        <f>IFERROR(INDEX(COD_SALES!$B$5:$Z$500,MATCH(resource!$CC766,COD_SALES!$A$5:$A$500,0),MATCH(resource!DY$2,COD_SALES!$B$4:$Z$4,0)),"")</f>
        <v/>
      </c>
      <c r="DZ766" s="3" t="str">
        <f>IFERROR(INDEX(COD_SALES!$B$5:$Z$500,MATCH(resource!$CC766,COD_SALES!$A$5:$A$500,0),MATCH(resource!DZ$2,COD_SALES!$B$4:$Z$4,0)),"")</f>
        <v/>
      </c>
      <c r="EA766" s="3" t="str">
        <f>IFERROR(INDEX(COD_SALES!$B$5:$Z$500,MATCH(resource!$CC766,COD_SALES!$A$5:$A$500,0),MATCH(resource!EA$2,COD_SALES!$B$4:$Z$4,0)),"")</f>
        <v/>
      </c>
      <c r="EB766" s="3">
        <f t="shared" si="138"/>
        <v>0</v>
      </c>
      <c r="EW766" s="3">
        <f>IFERROR(VLOOKUP(CC766,data_pull!$AO$25:$AR$546,2,0),0)</f>
        <v>0</v>
      </c>
      <c r="EX766" s="1">
        <f>IFERROR(VLOOKUP(CC766,data_pull!$AO$25:$AR$546,4,0),0)</f>
        <v>0</v>
      </c>
    </row>
    <row r="767" spans="13:154" x14ac:dyDescent="0.25"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4">
        <f>sales_data!B766</f>
        <v>0</v>
      </c>
      <c r="AR767" s="4">
        <f>sales_data!C766</f>
        <v>0</v>
      </c>
      <c r="AS767" s="5" t="str">
        <f t="shared" si="137"/>
        <v/>
      </c>
      <c r="AT767" s="4">
        <f>sales_data!I766</f>
        <v>0</v>
      </c>
      <c r="AU767" s="4">
        <f>sales_data!W766</f>
        <v>0</v>
      </c>
      <c r="AV767" s="1">
        <f>sales_data!N766</f>
        <v>0</v>
      </c>
      <c r="AW767" s="1">
        <f>sales_data!P766</f>
        <v>0</v>
      </c>
      <c r="AX767" s="3">
        <f ca="1">IFERROR(INDEX(INDIRECT("day_wise_sales_data!$B$2:$BZ$599"),MATCH(resource!$CC767,day_wise_sales_data!$A$2:$A$500,0),MATCH(resource!AX$2,INDIRECT("day_wise_sales_data!$B$1:$BZ$1"),0)),0)</f>
        <v>0</v>
      </c>
      <c r="AY767" s="3">
        <f ca="1">IFERROR(INDEX(INDIRECT("day_wise_sales_data!$B$2:$BZ$599"),MATCH(resource!$CC767,day_wise_sales_data!$A$2:$A$500,0),MATCH(resource!AY$2,INDIRECT("day_wise_sales_data!$B$1:$BZ$1"),0)),0)</f>
        <v>0</v>
      </c>
      <c r="AZ767" s="3">
        <f ca="1">IFERROR(INDEX(INDIRECT("day_wise_sales_data!$B$2:$BZ$599"),MATCH(resource!$CC767,day_wise_sales_data!$A$2:$A$500,0),MATCH(resource!AZ$2,INDIRECT("day_wise_sales_data!$B$1:$BZ$1"),0)),0)</f>
        <v>0</v>
      </c>
      <c r="BA767" s="3">
        <f ca="1">IFERROR(INDEX(INDIRECT("day_wise_sales_data!$B$2:$BZ$599"),MATCH(resource!$CC767,day_wise_sales_data!$A$2:$A$500,0),MATCH(resource!BA$2,INDIRECT("day_wise_sales_data!$B$1:$BZ$1"),0)),0)</f>
        <v>0</v>
      </c>
      <c r="BB767" s="3">
        <f ca="1">IFERROR(INDEX(INDIRECT("day_wise_sales_data!$B$2:$BZ$599"),MATCH(resource!$CC767,day_wise_sales_data!$A$2:$A$500,0),MATCH(resource!BB$2,INDIRECT("day_wise_sales_data!$B$1:$BZ$1"),0)),0)</f>
        <v>0</v>
      </c>
      <c r="BC767" s="3">
        <f ca="1">IFERROR(INDEX(INDIRECT("day_wise_sales_data!$B$2:$BZ$599"),MATCH(resource!$CC767,day_wise_sales_data!$A$2:$A$500,0),MATCH(resource!BC$2,INDIRECT("day_wise_sales_data!$B$1:$BZ$1"),0)),0)</f>
        <v>0</v>
      </c>
      <c r="BD767" s="3">
        <f ca="1">IFERROR(INDEX(INDIRECT("day_wise_sales_data!$B$2:$BZ$599"),MATCH(resource!$CC767,day_wise_sales_data!$A$2:$A$500,0),MATCH(resource!BD$2,INDIRECT("day_wise_sales_data!$B$1:$BZ$1"),0)),0)</f>
        <v>0</v>
      </c>
      <c r="BE767" s="3">
        <f ca="1">IFERROR(INDEX(INDIRECT("day_wise_sales_data!$B$2:$BZ$599"),MATCH(resource!$CC767,day_wise_sales_data!$A$2:$A$500,0),MATCH(resource!BE$2,INDIRECT("day_wise_sales_data!$B$1:$BZ$1"),0)),0)</f>
        <v>0</v>
      </c>
      <c r="BF767" s="3">
        <f ca="1">IFERROR(INDEX(INDIRECT("day_wise_sales_data!$B$2:$BZ$599"),MATCH(resource!$CC767,day_wise_sales_data!$A$2:$A$500,0),MATCH(resource!BF$2,INDIRECT("day_wise_sales_data!$B$1:$BZ$1"),0)),0)</f>
        <v>0</v>
      </c>
      <c r="BG767" s="3">
        <f ca="1">IFERROR(INDEX(INDIRECT("day_wise_sales_data!$B$2:$BZ$599"),MATCH(resource!$CC767,day_wise_sales_data!$A$2:$A$500,0),MATCH(resource!BG$2,INDIRECT("day_wise_sales_data!$B$1:$BZ$1"),0)),0)</f>
        <v>0</v>
      </c>
      <c r="BH767" s="3">
        <f ca="1">IFERROR(INDEX(INDIRECT("day_wise_sales_data!$B$2:$BZ$599"),MATCH(resource!$CC767,day_wise_sales_data!$A$2:$A$500,0),MATCH(resource!BH$2,INDIRECT("day_wise_sales_data!$B$1:$BZ$1"),0)),0)</f>
        <v>0</v>
      </c>
      <c r="BI767" s="3">
        <f ca="1">IFERROR(INDEX(INDIRECT("day_wise_sales_data!$B$2:$BZ$599"),MATCH(resource!$CC767,day_wise_sales_data!$A$2:$A$500,0),MATCH(resource!BI$2,INDIRECT("day_wise_sales_data!$B$1:$BZ$1"),0)),0)</f>
        <v>0</v>
      </c>
      <c r="BJ767" s="3">
        <f ca="1">IFERROR(INDEX(INDIRECT("day_wise_sales_data!$B$2:$BZ$599"),MATCH(resource!$CC767,day_wise_sales_data!$A$2:$A$500,0),MATCH(resource!BJ$2,INDIRECT("day_wise_sales_data!$B$1:$BZ$1"),0)),0)</f>
        <v>0</v>
      </c>
      <c r="BK767" s="3">
        <f ca="1">IFERROR(INDEX(INDIRECT("day_wise_sales_data!$B$2:$BZ$599"),MATCH(resource!$CC767,day_wise_sales_data!$A$2:$A$500,0),MATCH(resource!BK$2,INDIRECT("day_wise_sales_data!$B$1:$BZ$1"),0)),0)</f>
        <v>0</v>
      </c>
      <c r="BL767" s="3">
        <f ca="1">IFERROR(INDEX(INDIRECT("day_wise_sales_data!$B$2:$BZ$599"),MATCH(resource!$CC767,day_wise_sales_data!$A$2:$A$500,0),MATCH(resource!BL$2,INDIRECT("day_wise_sales_data!$B$1:$BZ$1"),0)),0)</f>
        <v>0</v>
      </c>
      <c r="BM767" s="3">
        <f ca="1">IFERROR(INDEX(INDIRECT("day_wise_sales_data!$B$2:$BZ$599"),MATCH(resource!$CC767,day_wise_sales_data!$A$2:$A$500,0),MATCH(resource!BM$2,INDIRECT("day_wise_sales_data!$B$1:$BZ$1"),0)),0)</f>
        <v>0</v>
      </c>
      <c r="BN767" s="3">
        <f ca="1">IFERROR(INDEX(INDIRECT("day_wise_sales_data!$B$2:$BZ$599"),MATCH(resource!$CC767,day_wise_sales_data!$A$2:$A$500,0),MATCH(resource!BN$2,INDIRECT("day_wise_sales_data!$B$1:$BZ$1"),0)),0)</f>
        <v>0</v>
      </c>
      <c r="BO767" s="3">
        <f ca="1">IFERROR(INDEX(INDIRECT("day_wise_sales_data!$B$2:$BZ$599"),MATCH(resource!$CC767,day_wise_sales_data!$A$2:$A$500,0),MATCH(resource!BO$2,INDIRECT("day_wise_sales_data!$B$1:$BZ$1"),0)),0)</f>
        <v>0</v>
      </c>
      <c r="BP767" s="3">
        <f ca="1">IFERROR(INDEX(INDIRECT("day_wise_sales_data!$B$2:$BZ$599"),MATCH(resource!$CC767,day_wise_sales_data!$A$2:$A$500,0),MATCH(resource!BP$2,INDIRECT("day_wise_sales_data!$B$1:$BZ$1"),0)),0)</f>
        <v>0</v>
      </c>
      <c r="BQ767" s="3">
        <f ca="1">IFERROR(INDEX(INDIRECT("day_wise_sales_data!$B$2:$BZ$599"),MATCH(resource!$CC767,day_wise_sales_data!$A$2:$A$500,0),MATCH(resource!BQ$2,INDIRECT("day_wise_sales_data!$B$1:$BZ$1"),0)),0)</f>
        <v>0</v>
      </c>
      <c r="BR767" s="3">
        <f ca="1">IFERROR(INDEX(INDIRECT("day_wise_sales_data!$B$2:$BZ$599"),MATCH(resource!$CC767,day_wise_sales_data!$A$2:$A$500,0),MATCH(resource!BR$2,INDIRECT("day_wise_sales_data!$B$1:$BZ$1"),0)),0)</f>
        <v>0</v>
      </c>
      <c r="BS767" s="3">
        <f ca="1">IFERROR(INDEX(INDIRECT("day_wise_sales_data!$B$2:$BZ$599"),MATCH(resource!$CC767,day_wise_sales_data!$A$2:$A$500,0),MATCH(resource!BS$2,INDIRECT("day_wise_sales_data!$B$1:$BZ$1"),0)),0)</f>
        <v>0</v>
      </c>
      <c r="BT767" s="3">
        <f ca="1">IFERROR(INDEX(INDIRECT("day_wise_sales_data!$B$2:$BZ$599"),MATCH(resource!$CC767,day_wise_sales_data!$A$2:$A$500,0),MATCH(resource!BT$2,INDIRECT("day_wise_sales_data!$B$1:$BZ$1"),0)),0)</f>
        <v>0</v>
      </c>
      <c r="BU767" s="3">
        <f ca="1">IFERROR(INDEX(INDIRECT("day_wise_sales_data!$B$2:$BZ$599"),MATCH(resource!$CC767,day_wise_sales_data!$A$2:$A$500,0),MATCH(resource!BU$2,INDIRECT("day_wise_sales_data!$B$1:$BZ$1"),0)),0)</f>
        <v>0</v>
      </c>
      <c r="BV767" s="3">
        <f ca="1">IFERROR(INDEX(INDIRECT("day_wise_sales_data!$B$2:$BZ$599"),MATCH(resource!$CC767,day_wise_sales_data!$A$2:$A$500,0),MATCH(resource!BV$2,INDIRECT("day_wise_sales_data!$B$1:$BZ$1"),0)),0)</f>
        <v>0</v>
      </c>
      <c r="BW767" s="3">
        <f ca="1">IFERROR(INDEX(INDIRECT("day_wise_sales_data!$B$2:$BZ$599"),MATCH(resource!$CC767,day_wise_sales_data!$A$2:$A$500,0),MATCH(resource!BW$2,INDIRECT("day_wise_sales_data!$B$1:$BZ$1"),0)),0)</f>
        <v>0</v>
      </c>
      <c r="BX767" s="3">
        <f ca="1">IFERROR(INDEX(INDIRECT("day_wise_sales_data!$B$2:$BZ$599"),MATCH(resource!$CC767,day_wise_sales_data!$A$2:$A$500,0),MATCH(resource!BX$2,INDIRECT("day_wise_sales_data!$B$1:$BZ$1"),0)),0)</f>
        <v>0</v>
      </c>
      <c r="BY767" s="3">
        <f ca="1">IFERROR(INDEX(INDIRECT("day_wise_sales_data!$B$2:$BZ$599"),MATCH(resource!$CC767,day_wise_sales_data!$A$2:$A$500,0),MATCH(resource!BY$2,INDIRECT("day_wise_sales_data!$B$1:$BZ$1"),0)),0)</f>
        <v>0</v>
      </c>
      <c r="BZ767" s="3">
        <f ca="1">IFERROR(INDEX(INDIRECT("day_wise_sales_data!$B$2:$BZ$599"),MATCH(resource!$CC767,day_wise_sales_data!$A$2:$A$500,0),MATCH(resource!BZ$2,INDIRECT("day_wise_sales_data!$B$1:$BZ$1"),0)),0)</f>
        <v>0</v>
      </c>
      <c r="CA767" s="3">
        <f ca="1">IFERROR(INDEX(INDIRECT("day_wise_sales_data!$B$2:$BZ$599"),MATCH(resource!$CC767,day_wise_sales_data!$A$2:$A$500,0),MATCH(resource!CA$2,INDIRECT("day_wise_sales_data!$B$1:$BZ$1"),0)),0)</f>
        <v>0</v>
      </c>
      <c r="CC767" s="4">
        <f>sales_data!H766</f>
        <v>0</v>
      </c>
      <c r="CD767" s="1">
        <v>765</v>
      </c>
      <c r="CE767" s="1" t="str">
        <f>IF(AQ767=report!$AQ$3,resource!CD767,"")</f>
        <v/>
      </c>
      <c r="CF767" s="5" t="str">
        <f>IFERROR(SMALL($CE$3:$CE$1001,ROWS($CE$3:CE767)),"")</f>
        <v/>
      </c>
      <c r="CH767">
        <f>IFERROR(VLOOKUP($CC767,data_pull!$E$22:$G$700,2,0),0)</f>
        <v>0</v>
      </c>
      <c r="DK767" s="3" t="str">
        <f>IFERROR(INDEX(COD_SALES!$B$5:$Z$500,MATCH(resource!$CC767,COD_SALES!$A$5:$A$500,0),MATCH(resource!DK$2,COD_SALES!$B$4:$Z$4,0)),"")</f>
        <v/>
      </c>
      <c r="DL767" s="3" t="str">
        <f>IFERROR(INDEX(COD_SALES!$B$5:$Z$500,MATCH(resource!$CC767,COD_SALES!$A$5:$A$500,0),MATCH(resource!DL$2,COD_SALES!$B$4:$Z$4,0)),"")</f>
        <v/>
      </c>
      <c r="DM767" s="3" t="str">
        <f>IFERROR(INDEX(COD_SALES!$B$5:$Z$500,MATCH(resource!$CC767,COD_SALES!$A$5:$A$500,0),MATCH(resource!DM$2,COD_SALES!$B$4:$Z$4,0)),"")</f>
        <v/>
      </c>
      <c r="DN767" s="3" t="str">
        <f>IFERROR(INDEX(COD_SALES!$B$5:$Z$500,MATCH(resource!$CC767,COD_SALES!$A$5:$A$500,0),MATCH(resource!DN$2,COD_SALES!$B$4:$Z$4,0)),"")</f>
        <v/>
      </c>
      <c r="DO767" s="3" t="str">
        <f>IFERROR(INDEX(COD_SALES!$B$5:$Z$500,MATCH(resource!$CC767,COD_SALES!$A$5:$A$500,0),MATCH(resource!DO$2,COD_SALES!$B$4:$Z$4,0)),"")</f>
        <v/>
      </c>
      <c r="DP767" s="3" t="str">
        <f>IFERROR(INDEX(COD_SALES!$B$5:$Z$500,MATCH(resource!$CC767,COD_SALES!$A$5:$A$500,0),MATCH(resource!DP$2,COD_SALES!$B$4:$Z$4,0)),"")</f>
        <v/>
      </c>
      <c r="DQ767" s="3" t="str">
        <f>IFERROR(INDEX(COD_SALES!$B$5:$Z$500,MATCH(resource!$CC767,COD_SALES!$A$5:$A$500,0),MATCH(resource!DQ$2,COD_SALES!$B$4:$Z$4,0)),"")</f>
        <v/>
      </c>
      <c r="DR767" s="3" t="str">
        <f>IFERROR(INDEX(COD_SALES!$B$5:$Z$500,MATCH(resource!$CC767,COD_SALES!$A$5:$A$500,0),MATCH(resource!DR$2,COD_SALES!$B$4:$Z$4,0)),"")</f>
        <v/>
      </c>
      <c r="DS767" s="3" t="str">
        <f>IFERROR(INDEX(COD_SALES!$B$5:$Z$500,MATCH(resource!$CC767,COD_SALES!$A$5:$A$500,0),MATCH(resource!DS$2,COD_SALES!$B$4:$Z$4,0)),"")</f>
        <v/>
      </c>
      <c r="DT767" s="3" t="str">
        <f>IFERROR(INDEX(COD_SALES!$B$5:$Z$500,MATCH(resource!$CC767,COD_SALES!$A$5:$A$500,0),MATCH(resource!DT$2,COD_SALES!$B$4:$Z$4,0)),"")</f>
        <v/>
      </c>
      <c r="DU767" s="3" t="str">
        <f>IFERROR(INDEX(COD_SALES!$B$5:$Z$500,MATCH(resource!$CC767,COD_SALES!$A$5:$A$500,0),MATCH(resource!DU$2,COD_SALES!$B$4:$Z$4,0)),"")</f>
        <v/>
      </c>
      <c r="DV767" s="3" t="str">
        <f>IFERROR(INDEX(COD_SALES!$B$5:$Z$500,MATCH(resource!$CC767,COD_SALES!$A$5:$A$500,0),MATCH(resource!DV$2,COD_SALES!$B$4:$Z$4,0)),"")</f>
        <v/>
      </c>
      <c r="DW767" s="3" t="str">
        <f>IFERROR(INDEX(COD_SALES!$B$5:$Z$500,MATCH(resource!$CC767,COD_SALES!$A$5:$A$500,0),MATCH(resource!DW$2,COD_SALES!$B$4:$Z$4,0)),"")</f>
        <v/>
      </c>
      <c r="DX767" s="3" t="str">
        <f>IFERROR(INDEX(COD_SALES!$B$5:$Z$500,MATCH(resource!$CC767,COD_SALES!$A$5:$A$500,0),MATCH(resource!DX$2,COD_SALES!$B$4:$Z$4,0)),"")</f>
        <v/>
      </c>
      <c r="DY767" s="3" t="str">
        <f>IFERROR(INDEX(COD_SALES!$B$5:$Z$500,MATCH(resource!$CC767,COD_SALES!$A$5:$A$500,0),MATCH(resource!DY$2,COD_SALES!$B$4:$Z$4,0)),"")</f>
        <v/>
      </c>
      <c r="DZ767" s="3" t="str">
        <f>IFERROR(INDEX(COD_SALES!$B$5:$Z$500,MATCH(resource!$CC767,COD_SALES!$A$5:$A$500,0),MATCH(resource!DZ$2,COD_SALES!$B$4:$Z$4,0)),"")</f>
        <v/>
      </c>
      <c r="EA767" s="3" t="str">
        <f>IFERROR(INDEX(COD_SALES!$B$5:$Z$500,MATCH(resource!$CC767,COD_SALES!$A$5:$A$500,0),MATCH(resource!EA$2,COD_SALES!$B$4:$Z$4,0)),"")</f>
        <v/>
      </c>
      <c r="EB767" s="3">
        <f t="shared" si="138"/>
        <v>0</v>
      </c>
      <c r="EW767" s="3">
        <f>IFERROR(VLOOKUP(CC767,data_pull!$AO$25:$AR$546,2,0),0)</f>
        <v>0</v>
      </c>
      <c r="EX767" s="1">
        <f>IFERROR(VLOOKUP(CC767,data_pull!$AO$25:$AR$546,4,0),0)</f>
        <v>0</v>
      </c>
    </row>
    <row r="768" spans="13:154" x14ac:dyDescent="0.25"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4">
        <f>sales_data!B767</f>
        <v>0</v>
      </c>
      <c r="AR768" s="4">
        <f>sales_data!C767</f>
        <v>0</v>
      </c>
      <c r="AS768" s="5" t="str">
        <f t="shared" si="137"/>
        <v/>
      </c>
      <c r="AT768" s="4">
        <f>sales_data!I767</f>
        <v>0</v>
      </c>
      <c r="AU768" s="4">
        <f>sales_data!W767</f>
        <v>0</v>
      </c>
      <c r="AV768" s="1">
        <f>sales_data!N767</f>
        <v>0</v>
      </c>
      <c r="AW768" s="1">
        <f>sales_data!P767</f>
        <v>0</v>
      </c>
      <c r="AX768" s="3">
        <f ca="1">IFERROR(INDEX(INDIRECT("day_wise_sales_data!$B$2:$BZ$599"),MATCH(resource!$CC768,day_wise_sales_data!$A$2:$A$500,0),MATCH(resource!AX$2,INDIRECT("day_wise_sales_data!$B$1:$BZ$1"),0)),0)</f>
        <v>0</v>
      </c>
      <c r="AY768" s="3">
        <f ca="1">IFERROR(INDEX(INDIRECT("day_wise_sales_data!$B$2:$BZ$599"),MATCH(resource!$CC768,day_wise_sales_data!$A$2:$A$500,0),MATCH(resource!AY$2,INDIRECT("day_wise_sales_data!$B$1:$BZ$1"),0)),0)</f>
        <v>0</v>
      </c>
      <c r="AZ768" s="3">
        <f ca="1">IFERROR(INDEX(INDIRECT("day_wise_sales_data!$B$2:$BZ$599"),MATCH(resource!$CC768,day_wise_sales_data!$A$2:$A$500,0),MATCH(resource!AZ$2,INDIRECT("day_wise_sales_data!$B$1:$BZ$1"),0)),0)</f>
        <v>0</v>
      </c>
      <c r="BA768" s="3">
        <f ca="1">IFERROR(INDEX(INDIRECT("day_wise_sales_data!$B$2:$BZ$599"),MATCH(resource!$CC768,day_wise_sales_data!$A$2:$A$500,0),MATCH(resource!BA$2,INDIRECT("day_wise_sales_data!$B$1:$BZ$1"),0)),0)</f>
        <v>0</v>
      </c>
      <c r="BB768" s="3">
        <f ca="1">IFERROR(INDEX(INDIRECT("day_wise_sales_data!$B$2:$BZ$599"),MATCH(resource!$CC768,day_wise_sales_data!$A$2:$A$500,0),MATCH(resource!BB$2,INDIRECT("day_wise_sales_data!$B$1:$BZ$1"),0)),0)</f>
        <v>0</v>
      </c>
      <c r="BC768" s="3">
        <f ca="1">IFERROR(INDEX(INDIRECT("day_wise_sales_data!$B$2:$BZ$599"),MATCH(resource!$CC768,day_wise_sales_data!$A$2:$A$500,0),MATCH(resource!BC$2,INDIRECT("day_wise_sales_data!$B$1:$BZ$1"),0)),0)</f>
        <v>0</v>
      </c>
      <c r="BD768" s="3">
        <f ca="1">IFERROR(INDEX(INDIRECT("day_wise_sales_data!$B$2:$BZ$599"),MATCH(resource!$CC768,day_wise_sales_data!$A$2:$A$500,0),MATCH(resource!BD$2,INDIRECT("day_wise_sales_data!$B$1:$BZ$1"),0)),0)</f>
        <v>0</v>
      </c>
      <c r="BE768" s="3">
        <f ca="1">IFERROR(INDEX(INDIRECT("day_wise_sales_data!$B$2:$BZ$599"),MATCH(resource!$CC768,day_wise_sales_data!$A$2:$A$500,0),MATCH(resource!BE$2,INDIRECT("day_wise_sales_data!$B$1:$BZ$1"),0)),0)</f>
        <v>0</v>
      </c>
      <c r="BF768" s="3">
        <f ca="1">IFERROR(INDEX(INDIRECT("day_wise_sales_data!$B$2:$BZ$599"),MATCH(resource!$CC768,day_wise_sales_data!$A$2:$A$500,0),MATCH(resource!BF$2,INDIRECT("day_wise_sales_data!$B$1:$BZ$1"),0)),0)</f>
        <v>0</v>
      </c>
      <c r="BG768" s="3">
        <f ca="1">IFERROR(INDEX(INDIRECT("day_wise_sales_data!$B$2:$BZ$599"),MATCH(resource!$CC768,day_wise_sales_data!$A$2:$A$500,0),MATCH(resource!BG$2,INDIRECT("day_wise_sales_data!$B$1:$BZ$1"),0)),0)</f>
        <v>0</v>
      </c>
      <c r="BH768" s="3">
        <f ca="1">IFERROR(INDEX(INDIRECT("day_wise_sales_data!$B$2:$BZ$599"),MATCH(resource!$CC768,day_wise_sales_data!$A$2:$A$500,0),MATCH(resource!BH$2,INDIRECT("day_wise_sales_data!$B$1:$BZ$1"),0)),0)</f>
        <v>0</v>
      </c>
      <c r="BI768" s="3">
        <f ca="1">IFERROR(INDEX(INDIRECT("day_wise_sales_data!$B$2:$BZ$599"),MATCH(resource!$CC768,day_wise_sales_data!$A$2:$A$500,0),MATCH(resource!BI$2,INDIRECT("day_wise_sales_data!$B$1:$BZ$1"),0)),0)</f>
        <v>0</v>
      </c>
      <c r="BJ768" s="3">
        <f ca="1">IFERROR(INDEX(INDIRECT("day_wise_sales_data!$B$2:$BZ$599"),MATCH(resource!$CC768,day_wise_sales_data!$A$2:$A$500,0),MATCH(resource!BJ$2,INDIRECT("day_wise_sales_data!$B$1:$BZ$1"),0)),0)</f>
        <v>0</v>
      </c>
      <c r="BK768" s="3">
        <f ca="1">IFERROR(INDEX(INDIRECT("day_wise_sales_data!$B$2:$BZ$599"),MATCH(resource!$CC768,day_wise_sales_data!$A$2:$A$500,0),MATCH(resource!BK$2,INDIRECT("day_wise_sales_data!$B$1:$BZ$1"),0)),0)</f>
        <v>0</v>
      </c>
      <c r="BL768" s="3">
        <f ca="1">IFERROR(INDEX(INDIRECT("day_wise_sales_data!$B$2:$BZ$599"),MATCH(resource!$CC768,day_wise_sales_data!$A$2:$A$500,0),MATCH(resource!BL$2,INDIRECT("day_wise_sales_data!$B$1:$BZ$1"),0)),0)</f>
        <v>0</v>
      </c>
      <c r="BM768" s="3">
        <f ca="1">IFERROR(INDEX(INDIRECT("day_wise_sales_data!$B$2:$BZ$599"),MATCH(resource!$CC768,day_wise_sales_data!$A$2:$A$500,0),MATCH(resource!BM$2,INDIRECT("day_wise_sales_data!$B$1:$BZ$1"),0)),0)</f>
        <v>0</v>
      </c>
      <c r="BN768" s="3">
        <f ca="1">IFERROR(INDEX(INDIRECT("day_wise_sales_data!$B$2:$BZ$599"),MATCH(resource!$CC768,day_wise_sales_data!$A$2:$A$500,0),MATCH(resource!BN$2,INDIRECT("day_wise_sales_data!$B$1:$BZ$1"),0)),0)</f>
        <v>0</v>
      </c>
      <c r="BO768" s="3">
        <f ca="1">IFERROR(INDEX(INDIRECT("day_wise_sales_data!$B$2:$BZ$599"),MATCH(resource!$CC768,day_wise_sales_data!$A$2:$A$500,0),MATCH(resource!BO$2,INDIRECT("day_wise_sales_data!$B$1:$BZ$1"),0)),0)</f>
        <v>0</v>
      </c>
      <c r="BP768" s="3">
        <f ca="1">IFERROR(INDEX(INDIRECT("day_wise_sales_data!$B$2:$BZ$599"),MATCH(resource!$CC768,day_wise_sales_data!$A$2:$A$500,0),MATCH(resource!BP$2,INDIRECT("day_wise_sales_data!$B$1:$BZ$1"),0)),0)</f>
        <v>0</v>
      </c>
      <c r="BQ768" s="3">
        <f ca="1">IFERROR(INDEX(INDIRECT("day_wise_sales_data!$B$2:$BZ$599"),MATCH(resource!$CC768,day_wise_sales_data!$A$2:$A$500,0),MATCH(resource!BQ$2,INDIRECT("day_wise_sales_data!$B$1:$BZ$1"),0)),0)</f>
        <v>0</v>
      </c>
      <c r="BR768" s="3">
        <f ca="1">IFERROR(INDEX(INDIRECT("day_wise_sales_data!$B$2:$BZ$599"),MATCH(resource!$CC768,day_wise_sales_data!$A$2:$A$500,0),MATCH(resource!BR$2,INDIRECT("day_wise_sales_data!$B$1:$BZ$1"),0)),0)</f>
        <v>0</v>
      </c>
      <c r="BS768" s="3">
        <f ca="1">IFERROR(INDEX(INDIRECT("day_wise_sales_data!$B$2:$BZ$599"),MATCH(resource!$CC768,day_wise_sales_data!$A$2:$A$500,0),MATCH(resource!BS$2,INDIRECT("day_wise_sales_data!$B$1:$BZ$1"),0)),0)</f>
        <v>0</v>
      </c>
      <c r="BT768" s="3">
        <f ca="1">IFERROR(INDEX(INDIRECT("day_wise_sales_data!$B$2:$BZ$599"),MATCH(resource!$CC768,day_wise_sales_data!$A$2:$A$500,0),MATCH(resource!BT$2,INDIRECT("day_wise_sales_data!$B$1:$BZ$1"),0)),0)</f>
        <v>0</v>
      </c>
      <c r="BU768" s="3">
        <f ca="1">IFERROR(INDEX(INDIRECT("day_wise_sales_data!$B$2:$BZ$599"),MATCH(resource!$CC768,day_wise_sales_data!$A$2:$A$500,0),MATCH(resource!BU$2,INDIRECT("day_wise_sales_data!$B$1:$BZ$1"),0)),0)</f>
        <v>0</v>
      </c>
      <c r="BV768" s="3">
        <f ca="1">IFERROR(INDEX(INDIRECT("day_wise_sales_data!$B$2:$BZ$599"),MATCH(resource!$CC768,day_wise_sales_data!$A$2:$A$500,0),MATCH(resource!BV$2,INDIRECT("day_wise_sales_data!$B$1:$BZ$1"),0)),0)</f>
        <v>0</v>
      </c>
      <c r="BW768" s="3">
        <f ca="1">IFERROR(INDEX(INDIRECT("day_wise_sales_data!$B$2:$BZ$599"),MATCH(resource!$CC768,day_wise_sales_data!$A$2:$A$500,0),MATCH(resource!BW$2,INDIRECT("day_wise_sales_data!$B$1:$BZ$1"),0)),0)</f>
        <v>0</v>
      </c>
      <c r="BX768" s="3">
        <f ca="1">IFERROR(INDEX(INDIRECT("day_wise_sales_data!$B$2:$BZ$599"),MATCH(resource!$CC768,day_wise_sales_data!$A$2:$A$500,0),MATCH(resource!BX$2,INDIRECT("day_wise_sales_data!$B$1:$BZ$1"),0)),0)</f>
        <v>0</v>
      </c>
      <c r="BY768" s="3">
        <f ca="1">IFERROR(INDEX(INDIRECT("day_wise_sales_data!$B$2:$BZ$599"),MATCH(resource!$CC768,day_wise_sales_data!$A$2:$A$500,0),MATCH(resource!BY$2,INDIRECT("day_wise_sales_data!$B$1:$BZ$1"),0)),0)</f>
        <v>0</v>
      </c>
      <c r="BZ768" s="3">
        <f ca="1">IFERROR(INDEX(INDIRECT("day_wise_sales_data!$B$2:$BZ$599"),MATCH(resource!$CC768,day_wise_sales_data!$A$2:$A$500,0),MATCH(resource!BZ$2,INDIRECT("day_wise_sales_data!$B$1:$BZ$1"),0)),0)</f>
        <v>0</v>
      </c>
      <c r="CA768" s="3">
        <f ca="1">IFERROR(INDEX(INDIRECT("day_wise_sales_data!$B$2:$BZ$599"),MATCH(resource!$CC768,day_wise_sales_data!$A$2:$A$500,0),MATCH(resource!CA$2,INDIRECT("day_wise_sales_data!$B$1:$BZ$1"),0)),0)</f>
        <v>0</v>
      </c>
      <c r="CC768" s="4">
        <f>sales_data!H767</f>
        <v>0</v>
      </c>
      <c r="CD768" s="1">
        <v>766</v>
      </c>
      <c r="CE768" s="1" t="str">
        <f>IF(AQ768=report!$AQ$3,resource!CD768,"")</f>
        <v/>
      </c>
      <c r="CF768" s="5" t="str">
        <f>IFERROR(SMALL($CE$3:$CE$1001,ROWS($CE$3:CE768)),"")</f>
        <v/>
      </c>
      <c r="CH768">
        <f>IFERROR(VLOOKUP($CC768,data_pull!$E$22:$G$700,2,0),0)</f>
        <v>0</v>
      </c>
      <c r="DK768" s="3" t="str">
        <f>IFERROR(INDEX(COD_SALES!$B$5:$Z$500,MATCH(resource!$CC768,COD_SALES!$A$5:$A$500,0),MATCH(resource!DK$2,COD_SALES!$B$4:$Z$4,0)),"")</f>
        <v/>
      </c>
      <c r="DL768" s="3" t="str">
        <f>IFERROR(INDEX(COD_SALES!$B$5:$Z$500,MATCH(resource!$CC768,COD_SALES!$A$5:$A$500,0),MATCH(resource!DL$2,COD_SALES!$B$4:$Z$4,0)),"")</f>
        <v/>
      </c>
      <c r="DM768" s="3" t="str">
        <f>IFERROR(INDEX(COD_SALES!$B$5:$Z$500,MATCH(resource!$CC768,COD_SALES!$A$5:$A$500,0),MATCH(resource!DM$2,COD_SALES!$B$4:$Z$4,0)),"")</f>
        <v/>
      </c>
      <c r="DN768" s="3" t="str">
        <f>IFERROR(INDEX(COD_SALES!$B$5:$Z$500,MATCH(resource!$CC768,COD_SALES!$A$5:$A$500,0),MATCH(resource!DN$2,COD_SALES!$B$4:$Z$4,0)),"")</f>
        <v/>
      </c>
      <c r="DO768" s="3" t="str">
        <f>IFERROR(INDEX(COD_SALES!$B$5:$Z$500,MATCH(resource!$CC768,COD_SALES!$A$5:$A$500,0),MATCH(resource!DO$2,COD_SALES!$B$4:$Z$4,0)),"")</f>
        <v/>
      </c>
      <c r="DP768" s="3" t="str">
        <f>IFERROR(INDEX(COD_SALES!$B$5:$Z$500,MATCH(resource!$CC768,COD_SALES!$A$5:$A$500,0),MATCH(resource!DP$2,COD_SALES!$B$4:$Z$4,0)),"")</f>
        <v/>
      </c>
      <c r="DQ768" s="3" t="str">
        <f>IFERROR(INDEX(COD_SALES!$B$5:$Z$500,MATCH(resource!$CC768,COD_SALES!$A$5:$A$500,0),MATCH(resource!DQ$2,COD_SALES!$B$4:$Z$4,0)),"")</f>
        <v/>
      </c>
      <c r="DR768" s="3" t="str">
        <f>IFERROR(INDEX(COD_SALES!$B$5:$Z$500,MATCH(resource!$CC768,COD_SALES!$A$5:$A$500,0),MATCH(resource!DR$2,COD_SALES!$B$4:$Z$4,0)),"")</f>
        <v/>
      </c>
      <c r="DS768" s="3" t="str">
        <f>IFERROR(INDEX(COD_SALES!$B$5:$Z$500,MATCH(resource!$CC768,COD_SALES!$A$5:$A$500,0),MATCH(resource!DS$2,COD_SALES!$B$4:$Z$4,0)),"")</f>
        <v/>
      </c>
      <c r="DT768" s="3" t="str">
        <f>IFERROR(INDEX(COD_SALES!$B$5:$Z$500,MATCH(resource!$CC768,COD_SALES!$A$5:$A$500,0),MATCH(resource!DT$2,COD_SALES!$B$4:$Z$4,0)),"")</f>
        <v/>
      </c>
      <c r="DU768" s="3" t="str">
        <f>IFERROR(INDEX(COD_SALES!$B$5:$Z$500,MATCH(resource!$CC768,COD_SALES!$A$5:$A$500,0),MATCH(resource!DU$2,COD_SALES!$B$4:$Z$4,0)),"")</f>
        <v/>
      </c>
      <c r="DV768" s="3" t="str">
        <f>IFERROR(INDEX(COD_SALES!$B$5:$Z$500,MATCH(resource!$CC768,COD_SALES!$A$5:$A$500,0),MATCH(resource!DV$2,COD_SALES!$B$4:$Z$4,0)),"")</f>
        <v/>
      </c>
      <c r="DW768" s="3" t="str">
        <f>IFERROR(INDEX(COD_SALES!$B$5:$Z$500,MATCH(resource!$CC768,COD_SALES!$A$5:$A$500,0),MATCH(resource!DW$2,COD_SALES!$B$4:$Z$4,0)),"")</f>
        <v/>
      </c>
      <c r="DX768" s="3" t="str">
        <f>IFERROR(INDEX(COD_SALES!$B$5:$Z$500,MATCH(resource!$CC768,COD_SALES!$A$5:$A$500,0),MATCH(resource!DX$2,COD_SALES!$B$4:$Z$4,0)),"")</f>
        <v/>
      </c>
      <c r="DY768" s="3" t="str">
        <f>IFERROR(INDEX(COD_SALES!$B$5:$Z$500,MATCH(resource!$CC768,COD_SALES!$A$5:$A$500,0),MATCH(resource!DY$2,COD_SALES!$B$4:$Z$4,0)),"")</f>
        <v/>
      </c>
      <c r="DZ768" s="3" t="str">
        <f>IFERROR(INDEX(COD_SALES!$B$5:$Z$500,MATCH(resource!$CC768,COD_SALES!$A$5:$A$500,0),MATCH(resource!DZ$2,COD_SALES!$B$4:$Z$4,0)),"")</f>
        <v/>
      </c>
      <c r="EA768" s="3" t="str">
        <f>IFERROR(INDEX(COD_SALES!$B$5:$Z$500,MATCH(resource!$CC768,COD_SALES!$A$5:$A$500,0),MATCH(resource!EA$2,COD_SALES!$B$4:$Z$4,0)),"")</f>
        <v/>
      </c>
      <c r="EB768" s="3">
        <f t="shared" si="138"/>
        <v>0</v>
      </c>
      <c r="EW768" s="3">
        <f>IFERROR(VLOOKUP(CC768,data_pull!$AO$25:$AR$546,2,0),0)</f>
        <v>0</v>
      </c>
      <c r="EX768" s="1">
        <f>IFERROR(VLOOKUP(CC768,data_pull!$AO$25:$AR$546,4,0),0)</f>
        <v>0</v>
      </c>
    </row>
    <row r="769" spans="13:154" x14ac:dyDescent="0.25"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4">
        <f>sales_data!B768</f>
        <v>0</v>
      </c>
      <c r="AR769" s="4">
        <f>sales_data!C768</f>
        <v>0</v>
      </c>
      <c r="AS769" s="5" t="str">
        <f t="shared" si="137"/>
        <v/>
      </c>
      <c r="AT769" s="4">
        <f>sales_data!I768</f>
        <v>0</v>
      </c>
      <c r="AU769" s="4">
        <f>sales_data!W768</f>
        <v>0</v>
      </c>
      <c r="AV769" s="1">
        <f>sales_data!N768</f>
        <v>0</v>
      </c>
      <c r="AW769" s="1">
        <f>sales_data!P768</f>
        <v>0</v>
      </c>
      <c r="AX769" s="3">
        <f ca="1">IFERROR(INDEX(INDIRECT("day_wise_sales_data!$B$2:$BZ$599"),MATCH(resource!$CC769,day_wise_sales_data!$A$2:$A$500,0),MATCH(resource!AX$2,INDIRECT("day_wise_sales_data!$B$1:$BZ$1"),0)),0)</f>
        <v>0</v>
      </c>
      <c r="AY769" s="3">
        <f ca="1">IFERROR(INDEX(INDIRECT("day_wise_sales_data!$B$2:$BZ$599"),MATCH(resource!$CC769,day_wise_sales_data!$A$2:$A$500,0),MATCH(resource!AY$2,INDIRECT("day_wise_sales_data!$B$1:$BZ$1"),0)),0)</f>
        <v>0</v>
      </c>
      <c r="AZ769" s="3">
        <f ca="1">IFERROR(INDEX(INDIRECT("day_wise_sales_data!$B$2:$BZ$599"),MATCH(resource!$CC769,day_wise_sales_data!$A$2:$A$500,0),MATCH(resource!AZ$2,INDIRECT("day_wise_sales_data!$B$1:$BZ$1"),0)),0)</f>
        <v>0</v>
      </c>
      <c r="BA769" s="3">
        <f ca="1">IFERROR(INDEX(INDIRECT("day_wise_sales_data!$B$2:$BZ$599"),MATCH(resource!$CC769,day_wise_sales_data!$A$2:$A$500,0),MATCH(resource!BA$2,INDIRECT("day_wise_sales_data!$B$1:$BZ$1"),0)),0)</f>
        <v>0</v>
      </c>
      <c r="BB769" s="3">
        <f ca="1">IFERROR(INDEX(INDIRECT("day_wise_sales_data!$B$2:$BZ$599"),MATCH(resource!$CC769,day_wise_sales_data!$A$2:$A$500,0),MATCH(resource!BB$2,INDIRECT("day_wise_sales_data!$B$1:$BZ$1"),0)),0)</f>
        <v>0</v>
      </c>
      <c r="BC769" s="3">
        <f ca="1">IFERROR(INDEX(INDIRECT("day_wise_sales_data!$B$2:$BZ$599"),MATCH(resource!$CC769,day_wise_sales_data!$A$2:$A$500,0),MATCH(resource!BC$2,INDIRECT("day_wise_sales_data!$B$1:$BZ$1"),0)),0)</f>
        <v>0</v>
      </c>
      <c r="BD769" s="3">
        <f ca="1">IFERROR(INDEX(INDIRECT("day_wise_sales_data!$B$2:$BZ$599"),MATCH(resource!$CC769,day_wise_sales_data!$A$2:$A$500,0),MATCH(resource!BD$2,INDIRECT("day_wise_sales_data!$B$1:$BZ$1"),0)),0)</f>
        <v>0</v>
      </c>
      <c r="BE769" s="3">
        <f ca="1">IFERROR(INDEX(INDIRECT("day_wise_sales_data!$B$2:$BZ$599"),MATCH(resource!$CC769,day_wise_sales_data!$A$2:$A$500,0),MATCH(resource!BE$2,INDIRECT("day_wise_sales_data!$B$1:$BZ$1"),0)),0)</f>
        <v>0</v>
      </c>
      <c r="BF769" s="3">
        <f ca="1">IFERROR(INDEX(INDIRECT("day_wise_sales_data!$B$2:$BZ$599"),MATCH(resource!$CC769,day_wise_sales_data!$A$2:$A$500,0),MATCH(resource!BF$2,INDIRECT("day_wise_sales_data!$B$1:$BZ$1"),0)),0)</f>
        <v>0</v>
      </c>
      <c r="BG769" s="3">
        <f ca="1">IFERROR(INDEX(INDIRECT("day_wise_sales_data!$B$2:$BZ$599"),MATCH(resource!$CC769,day_wise_sales_data!$A$2:$A$500,0),MATCH(resource!BG$2,INDIRECT("day_wise_sales_data!$B$1:$BZ$1"),0)),0)</f>
        <v>0</v>
      </c>
      <c r="BH769" s="3">
        <f ca="1">IFERROR(INDEX(INDIRECT("day_wise_sales_data!$B$2:$BZ$599"),MATCH(resource!$CC769,day_wise_sales_data!$A$2:$A$500,0),MATCH(resource!BH$2,INDIRECT("day_wise_sales_data!$B$1:$BZ$1"),0)),0)</f>
        <v>0</v>
      </c>
      <c r="BI769" s="3">
        <f ca="1">IFERROR(INDEX(INDIRECT("day_wise_sales_data!$B$2:$BZ$599"),MATCH(resource!$CC769,day_wise_sales_data!$A$2:$A$500,0),MATCH(resource!BI$2,INDIRECT("day_wise_sales_data!$B$1:$BZ$1"),0)),0)</f>
        <v>0</v>
      </c>
      <c r="BJ769" s="3">
        <f ca="1">IFERROR(INDEX(INDIRECT("day_wise_sales_data!$B$2:$BZ$599"),MATCH(resource!$CC769,day_wise_sales_data!$A$2:$A$500,0),MATCH(resource!BJ$2,INDIRECT("day_wise_sales_data!$B$1:$BZ$1"),0)),0)</f>
        <v>0</v>
      </c>
      <c r="BK769" s="3">
        <f ca="1">IFERROR(INDEX(INDIRECT("day_wise_sales_data!$B$2:$BZ$599"),MATCH(resource!$CC769,day_wise_sales_data!$A$2:$A$500,0),MATCH(resource!BK$2,INDIRECT("day_wise_sales_data!$B$1:$BZ$1"),0)),0)</f>
        <v>0</v>
      </c>
      <c r="BL769" s="3">
        <f ca="1">IFERROR(INDEX(INDIRECT("day_wise_sales_data!$B$2:$BZ$599"),MATCH(resource!$CC769,day_wise_sales_data!$A$2:$A$500,0),MATCH(resource!BL$2,INDIRECT("day_wise_sales_data!$B$1:$BZ$1"),0)),0)</f>
        <v>0</v>
      </c>
      <c r="BM769" s="3">
        <f ca="1">IFERROR(INDEX(INDIRECT("day_wise_sales_data!$B$2:$BZ$599"),MATCH(resource!$CC769,day_wise_sales_data!$A$2:$A$500,0),MATCH(resource!BM$2,INDIRECT("day_wise_sales_data!$B$1:$BZ$1"),0)),0)</f>
        <v>0</v>
      </c>
      <c r="BN769" s="3">
        <f ca="1">IFERROR(INDEX(INDIRECT("day_wise_sales_data!$B$2:$BZ$599"),MATCH(resource!$CC769,day_wise_sales_data!$A$2:$A$500,0),MATCH(resource!BN$2,INDIRECT("day_wise_sales_data!$B$1:$BZ$1"),0)),0)</f>
        <v>0</v>
      </c>
      <c r="BO769" s="3">
        <f ca="1">IFERROR(INDEX(INDIRECT("day_wise_sales_data!$B$2:$BZ$599"),MATCH(resource!$CC769,day_wise_sales_data!$A$2:$A$500,0),MATCH(resource!BO$2,INDIRECT("day_wise_sales_data!$B$1:$BZ$1"),0)),0)</f>
        <v>0</v>
      </c>
      <c r="BP769" s="3">
        <f ca="1">IFERROR(INDEX(INDIRECT("day_wise_sales_data!$B$2:$BZ$599"),MATCH(resource!$CC769,day_wise_sales_data!$A$2:$A$500,0),MATCH(resource!BP$2,INDIRECT("day_wise_sales_data!$B$1:$BZ$1"),0)),0)</f>
        <v>0</v>
      </c>
      <c r="BQ769" s="3">
        <f ca="1">IFERROR(INDEX(INDIRECT("day_wise_sales_data!$B$2:$BZ$599"),MATCH(resource!$CC769,day_wise_sales_data!$A$2:$A$500,0),MATCH(resource!BQ$2,INDIRECT("day_wise_sales_data!$B$1:$BZ$1"),0)),0)</f>
        <v>0</v>
      </c>
      <c r="BR769" s="3">
        <f ca="1">IFERROR(INDEX(INDIRECT("day_wise_sales_data!$B$2:$BZ$599"),MATCH(resource!$CC769,day_wise_sales_data!$A$2:$A$500,0),MATCH(resource!BR$2,INDIRECT("day_wise_sales_data!$B$1:$BZ$1"),0)),0)</f>
        <v>0</v>
      </c>
      <c r="BS769" s="3">
        <f ca="1">IFERROR(INDEX(INDIRECT("day_wise_sales_data!$B$2:$BZ$599"),MATCH(resource!$CC769,day_wise_sales_data!$A$2:$A$500,0),MATCH(resource!BS$2,INDIRECT("day_wise_sales_data!$B$1:$BZ$1"),0)),0)</f>
        <v>0</v>
      </c>
      <c r="BT769" s="3">
        <f ca="1">IFERROR(INDEX(INDIRECT("day_wise_sales_data!$B$2:$BZ$599"),MATCH(resource!$CC769,day_wise_sales_data!$A$2:$A$500,0),MATCH(resource!BT$2,INDIRECT("day_wise_sales_data!$B$1:$BZ$1"),0)),0)</f>
        <v>0</v>
      </c>
      <c r="BU769" s="3">
        <f ca="1">IFERROR(INDEX(INDIRECT("day_wise_sales_data!$B$2:$BZ$599"),MATCH(resource!$CC769,day_wise_sales_data!$A$2:$A$500,0),MATCH(resource!BU$2,INDIRECT("day_wise_sales_data!$B$1:$BZ$1"),0)),0)</f>
        <v>0</v>
      </c>
      <c r="BV769" s="3">
        <f ca="1">IFERROR(INDEX(INDIRECT("day_wise_sales_data!$B$2:$BZ$599"),MATCH(resource!$CC769,day_wise_sales_data!$A$2:$A$500,0),MATCH(resource!BV$2,INDIRECT("day_wise_sales_data!$B$1:$BZ$1"),0)),0)</f>
        <v>0</v>
      </c>
      <c r="BW769" s="3">
        <f ca="1">IFERROR(INDEX(INDIRECT("day_wise_sales_data!$B$2:$BZ$599"),MATCH(resource!$CC769,day_wise_sales_data!$A$2:$A$500,0),MATCH(resource!BW$2,INDIRECT("day_wise_sales_data!$B$1:$BZ$1"),0)),0)</f>
        <v>0</v>
      </c>
      <c r="BX769" s="3">
        <f ca="1">IFERROR(INDEX(INDIRECT("day_wise_sales_data!$B$2:$BZ$599"),MATCH(resource!$CC769,day_wise_sales_data!$A$2:$A$500,0),MATCH(resource!BX$2,INDIRECT("day_wise_sales_data!$B$1:$BZ$1"),0)),0)</f>
        <v>0</v>
      </c>
      <c r="BY769" s="3">
        <f ca="1">IFERROR(INDEX(INDIRECT("day_wise_sales_data!$B$2:$BZ$599"),MATCH(resource!$CC769,day_wise_sales_data!$A$2:$A$500,0),MATCH(resource!BY$2,INDIRECT("day_wise_sales_data!$B$1:$BZ$1"),0)),0)</f>
        <v>0</v>
      </c>
      <c r="BZ769" s="3">
        <f ca="1">IFERROR(INDEX(INDIRECT("day_wise_sales_data!$B$2:$BZ$599"),MATCH(resource!$CC769,day_wise_sales_data!$A$2:$A$500,0),MATCH(resource!BZ$2,INDIRECT("day_wise_sales_data!$B$1:$BZ$1"),0)),0)</f>
        <v>0</v>
      </c>
      <c r="CA769" s="3">
        <f ca="1">IFERROR(INDEX(INDIRECT("day_wise_sales_data!$B$2:$BZ$599"),MATCH(resource!$CC769,day_wise_sales_data!$A$2:$A$500,0),MATCH(resource!CA$2,INDIRECT("day_wise_sales_data!$B$1:$BZ$1"),0)),0)</f>
        <v>0</v>
      </c>
      <c r="CC769" s="4">
        <f>sales_data!H768</f>
        <v>0</v>
      </c>
      <c r="CD769" s="1">
        <v>767</v>
      </c>
      <c r="CE769" s="1" t="str">
        <f>IF(AQ769=report!$AQ$3,resource!CD769,"")</f>
        <v/>
      </c>
      <c r="CF769" s="5" t="str">
        <f>IFERROR(SMALL($CE$3:$CE$1001,ROWS($CE$3:CE769)),"")</f>
        <v/>
      </c>
      <c r="CH769">
        <f>IFERROR(VLOOKUP($CC769,data_pull!$E$22:$G$700,2,0),0)</f>
        <v>0</v>
      </c>
      <c r="DK769" s="3" t="str">
        <f>IFERROR(INDEX(COD_SALES!$B$5:$Z$500,MATCH(resource!$CC769,COD_SALES!$A$5:$A$500,0),MATCH(resource!DK$2,COD_SALES!$B$4:$Z$4,0)),"")</f>
        <v/>
      </c>
      <c r="DL769" s="3" t="str">
        <f>IFERROR(INDEX(COD_SALES!$B$5:$Z$500,MATCH(resource!$CC769,COD_SALES!$A$5:$A$500,0),MATCH(resource!DL$2,COD_SALES!$B$4:$Z$4,0)),"")</f>
        <v/>
      </c>
      <c r="DM769" s="3" t="str">
        <f>IFERROR(INDEX(COD_SALES!$B$5:$Z$500,MATCH(resource!$CC769,COD_SALES!$A$5:$A$500,0),MATCH(resource!DM$2,COD_SALES!$B$4:$Z$4,0)),"")</f>
        <v/>
      </c>
      <c r="DN769" s="3" t="str">
        <f>IFERROR(INDEX(COD_SALES!$B$5:$Z$500,MATCH(resource!$CC769,COD_SALES!$A$5:$A$500,0),MATCH(resource!DN$2,COD_SALES!$B$4:$Z$4,0)),"")</f>
        <v/>
      </c>
      <c r="DO769" s="3" t="str">
        <f>IFERROR(INDEX(COD_SALES!$B$5:$Z$500,MATCH(resource!$CC769,COD_SALES!$A$5:$A$500,0),MATCH(resource!DO$2,COD_SALES!$B$4:$Z$4,0)),"")</f>
        <v/>
      </c>
      <c r="DP769" s="3" t="str">
        <f>IFERROR(INDEX(COD_SALES!$B$5:$Z$500,MATCH(resource!$CC769,COD_SALES!$A$5:$A$500,0),MATCH(resource!DP$2,COD_SALES!$B$4:$Z$4,0)),"")</f>
        <v/>
      </c>
      <c r="DQ769" s="3" t="str">
        <f>IFERROR(INDEX(COD_SALES!$B$5:$Z$500,MATCH(resource!$CC769,COD_SALES!$A$5:$A$500,0),MATCH(resource!DQ$2,COD_SALES!$B$4:$Z$4,0)),"")</f>
        <v/>
      </c>
      <c r="DR769" s="3" t="str">
        <f>IFERROR(INDEX(COD_SALES!$B$5:$Z$500,MATCH(resource!$CC769,COD_SALES!$A$5:$A$500,0),MATCH(resource!DR$2,COD_SALES!$B$4:$Z$4,0)),"")</f>
        <v/>
      </c>
      <c r="DS769" s="3" t="str">
        <f>IFERROR(INDEX(COD_SALES!$B$5:$Z$500,MATCH(resource!$CC769,COD_SALES!$A$5:$A$500,0),MATCH(resource!DS$2,COD_SALES!$B$4:$Z$4,0)),"")</f>
        <v/>
      </c>
      <c r="DT769" s="3" t="str">
        <f>IFERROR(INDEX(COD_SALES!$B$5:$Z$500,MATCH(resource!$CC769,COD_SALES!$A$5:$A$500,0),MATCH(resource!DT$2,COD_SALES!$B$4:$Z$4,0)),"")</f>
        <v/>
      </c>
      <c r="DU769" s="3" t="str">
        <f>IFERROR(INDEX(COD_SALES!$B$5:$Z$500,MATCH(resource!$CC769,COD_SALES!$A$5:$A$500,0),MATCH(resource!DU$2,COD_SALES!$B$4:$Z$4,0)),"")</f>
        <v/>
      </c>
      <c r="DV769" s="3" t="str">
        <f>IFERROR(INDEX(COD_SALES!$B$5:$Z$500,MATCH(resource!$CC769,COD_SALES!$A$5:$A$500,0),MATCH(resource!DV$2,COD_SALES!$B$4:$Z$4,0)),"")</f>
        <v/>
      </c>
      <c r="DW769" s="3" t="str">
        <f>IFERROR(INDEX(COD_SALES!$B$5:$Z$500,MATCH(resource!$CC769,COD_SALES!$A$5:$A$500,0),MATCH(resource!DW$2,COD_SALES!$B$4:$Z$4,0)),"")</f>
        <v/>
      </c>
      <c r="DX769" s="3" t="str">
        <f>IFERROR(INDEX(COD_SALES!$B$5:$Z$500,MATCH(resource!$CC769,COD_SALES!$A$5:$A$500,0),MATCH(resource!DX$2,COD_SALES!$B$4:$Z$4,0)),"")</f>
        <v/>
      </c>
      <c r="DY769" s="3" t="str">
        <f>IFERROR(INDEX(COD_SALES!$B$5:$Z$500,MATCH(resource!$CC769,COD_SALES!$A$5:$A$500,0),MATCH(resource!DY$2,COD_SALES!$B$4:$Z$4,0)),"")</f>
        <v/>
      </c>
      <c r="DZ769" s="3" t="str">
        <f>IFERROR(INDEX(COD_SALES!$B$5:$Z$500,MATCH(resource!$CC769,COD_SALES!$A$5:$A$500,0),MATCH(resource!DZ$2,COD_SALES!$B$4:$Z$4,0)),"")</f>
        <v/>
      </c>
      <c r="EA769" s="3" t="str">
        <f>IFERROR(INDEX(COD_SALES!$B$5:$Z$500,MATCH(resource!$CC769,COD_SALES!$A$5:$A$500,0),MATCH(resource!EA$2,COD_SALES!$B$4:$Z$4,0)),"")</f>
        <v/>
      </c>
      <c r="EB769" s="3">
        <f t="shared" si="138"/>
        <v>0</v>
      </c>
      <c r="EW769" s="3">
        <f>IFERROR(VLOOKUP(CC769,data_pull!$AO$25:$AR$546,2,0),0)</f>
        <v>0</v>
      </c>
      <c r="EX769" s="1">
        <f>IFERROR(VLOOKUP(CC769,data_pull!$AO$25:$AR$546,4,0),0)</f>
        <v>0</v>
      </c>
    </row>
    <row r="770" spans="13:154" x14ac:dyDescent="0.25"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4">
        <f>sales_data!B769</f>
        <v>0</v>
      </c>
      <c r="AR770" s="4">
        <f>sales_data!C769</f>
        <v>0</v>
      </c>
      <c r="AS770" s="5" t="str">
        <f t="shared" si="137"/>
        <v/>
      </c>
      <c r="AT770" s="4">
        <f>sales_data!I769</f>
        <v>0</v>
      </c>
      <c r="AU770" s="4">
        <f>sales_data!W769</f>
        <v>0</v>
      </c>
      <c r="AV770" s="1">
        <f>sales_data!N769</f>
        <v>0</v>
      </c>
      <c r="AW770" s="1">
        <f>sales_data!P769</f>
        <v>0</v>
      </c>
      <c r="AX770" s="3">
        <f ca="1">IFERROR(INDEX(INDIRECT("day_wise_sales_data!$B$2:$BZ$599"),MATCH(resource!$CC770,day_wise_sales_data!$A$2:$A$500,0),MATCH(resource!AX$2,INDIRECT("day_wise_sales_data!$B$1:$BZ$1"),0)),0)</f>
        <v>0</v>
      </c>
      <c r="AY770" s="3">
        <f ca="1">IFERROR(INDEX(INDIRECT("day_wise_sales_data!$B$2:$BZ$599"),MATCH(resource!$CC770,day_wise_sales_data!$A$2:$A$500,0),MATCH(resource!AY$2,INDIRECT("day_wise_sales_data!$B$1:$BZ$1"),0)),0)</f>
        <v>0</v>
      </c>
      <c r="AZ770" s="3">
        <f ca="1">IFERROR(INDEX(INDIRECT("day_wise_sales_data!$B$2:$BZ$599"),MATCH(resource!$CC770,day_wise_sales_data!$A$2:$A$500,0),MATCH(resource!AZ$2,INDIRECT("day_wise_sales_data!$B$1:$BZ$1"),0)),0)</f>
        <v>0</v>
      </c>
      <c r="BA770" s="3">
        <f ca="1">IFERROR(INDEX(INDIRECT("day_wise_sales_data!$B$2:$BZ$599"),MATCH(resource!$CC770,day_wise_sales_data!$A$2:$A$500,0),MATCH(resource!BA$2,INDIRECT("day_wise_sales_data!$B$1:$BZ$1"),0)),0)</f>
        <v>0</v>
      </c>
      <c r="BB770" s="3">
        <f ca="1">IFERROR(INDEX(INDIRECT("day_wise_sales_data!$B$2:$BZ$599"),MATCH(resource!$CC770,day_wise_sales_data!$A$2:$A$500,0),MATCH(resource!BB$2,INDIRECT("day_wise_sales_data!$B$1:$BZ$1"),0)),0)</f>
        <v>0</v>
      </c>
      <c r="BC770" s="3">
        <f ca="1">IFERROR(INDEX(INDIRECT("day_wise_sales_data!$B$2:$BZ$599"),MATCH(resource!$CC770,day_wise_sales_data!$A$2:$A$500,0),MATCH(resource!BC$2,INDIRECT("day_wise_sales_data!$B$1:$BZ$1"),0)),0)</f>
        <v>0</v>
      </c>
      <c r="BD770" s="3">
        <f ca="1">IFERROR(INDEX(INDIRECT("day_wise_sales_data!$B$2:$BZ$599"),MATCH(resource!$CC770,day_wise_sales_data!$A$2:$A$500,0),MATCH(resource!BD$2,INDIRECT("day_wise_sales_data!$B$1:$BZ$1"),0)),0)</f>
        <v>0</v>
      </c>
      <c r="BE770" s="3">
        <f ca="1">IFERROR(INDEX(INDIRECT("day_wise_sales_data!$B$2:$BZ$599"),MATCH(resource!$CC770,day_wise_sales_data!$A$2:$A$500,0),MATCH(resource!BE$2,INDIRECT("day_wise_sales_data!$B$1:$BZ$1"),0)),0)</f>
        <v>0</v>
      </c>
      <c r="BF770" s="3">
        <f ca="1">IFERROR(INDEX(INDIRECT("day_wise_sales_data!$B$2:$BZ$599"),MATCH(resource!$CC770,day_wise_sales_data!$A$2:$A$500,0),MATCH(resource!BF$2,INDIRECT("day_wise_sales_data!$B$1:$BZ$1"),0)),0)</f>
        <v>0</v>
      </c>
      <c r="BG770" s="3">
        <f ca="1">IFERROR(INDEX(INDIRECT("day_wise_sales_data!$B$2:$BZ$599"),MATCH(resource!$CC770,day_wise_sales_data!$A$2:$A$500,0),MATCH(resource!BG$2,INDIRECT("day_wise_sales_data!$B$1:$BZ$1"),0)),0)</f>
        <v>0</v>
      </c>
      <c r="BH770" s="3">
        <f ca="1">IFERROR(INDEX(INDIRECT("day_wise_sales_data!$B$2:$BZ$599"),MATCH(resource!$CC770,day_wise_sales_data!$A$2:$A$500,0),MATCH(resource!BH$2,INDIRECT("day_wise_sales_data!$B$1:$BZ$1"),0)),0)</f>
        <v>0</v>
      </c>
      <c r="BI770" s="3">
        <f ca="1">IFERROR(INDEX(INDIRECT("day_wise_sales_data!$B$2:$BZ$599"),MATCH(resource!$CC770,day_wise_sales_data!$A$2:$A$500,0),MATCH(resource!BI$2,INDIRECT("day_wise_sales_data!$B$1:$BZ$1"),0)),0)</f>
        <v>0</v>
      </c>
      <c r="BJ770" s="3">
        <f ca="1">IFERROR(INDEX(INDIRECT("day_wise_sales_data!$B$2:$BZ$599"),MATCH(resource!$CC770,day_wise_sales_data!$A$2:$A$500,0),MATCH(resource!BJ$2,INDIRECT("day_wise_sales_data!$B$1:$BZ$1"),0)),0)</f>
        <v>0</v>
      </c>
      <c r="BK770" s="3">
        <f ca="1">IFERROR(INDEX(INDIRECT("day_wise_sales_data!$B$2:$BZ$599"),MATCH(resource!$CC770,day_wise_sales_data!$A$2:$A$500,0),MATCH(resource!BK$2,INDIRECT("day_wise_sales_data!$B$1:$BZ$1"),0)),0)</f>
        <v>0</v>
      </c>
      <c r="BL770" s="3">
        <f ca="1">IFERROR(INDEX(INDIRECT("day_wise_sales_data!$B$2:$BZ$599"),MATCH(resource!$CC770,day_wise_sales_data!$A$2:$A$500,0),MATCH(resource!BL$2,INDIRECT("day_wise_sales_data!$B$1:$BZ$1"),0)),0)</f>
        <v>0</v>
      </c>
      <c r="BM770" s="3">
        <f ca="1">IFERROR(INDEX(INDIRECT("day_wise_sales_data!$B$2:$BZ$599"),MATCH(resource!$CC770,day_wise_sales_data!$A$2:$A$500,0),MATCH(resource!BM$2,INDIRECT("day_wise_sales_data!$B$1:$BZ$1"),0)),0)</f>
        <v>0</v>
      </c>
      <c r="BN770" s="3">
        <f ca="1">IFERROR(INDEX(INDIRECT("day_wise_sales_data!$B$2:$BZ$599"),MATCH(resource!$CC770,day_wise_sales_data!$A$2:$A$500,0),MATCH(resource!BN$2,INDIRECT("day_wise_sales_data!$B$1:$BZ$1"),0)),0)</f>
        <v>0</v>
      </c>
      <c r="BO770" s="3">
        <f ca="1">IFERROR(INDEX(INDIRECT("day_wise_sales_data!$B$2:$BZ$599"),MATCH(resource!$CC770,day_wise_sales_data!$A$2:$A$500,0),MATCH(resource!BO$2,INDIRECT("day_wise_sales_data!$B$1:$BZ$1"),0)),0)</f>
        <v>0</v>
      </c>
      <c r="BP770" s="3">
        <f ca="1">IFERROR(INDEX(INDIRECT("day_wise_sales_data!$B$2:$BZ$599"),MATCH(resource!$CC770,day_wise_sales_data!$A$2:$A$500,0),MATCH(resource!BP$2,INDIRECT("day_wise_sales_data!$B$1:$BZ$1"),0)),0)</f>
        <v>0</v>
      </c>
      <c r="BQ770" s="3">
        <f ca="1">IFERROR(INDEX(INDIRECT("day_wise_sales_data!$B$2:$BZ$599"),MATCH(resource!$CC770,day_wise_sales_data!$A$2:$A$500,0),MATCH(resource!BQ$2,INDIRECT("day_wise_sales_data!$B$1:$BZ$1"),0)),0)</f>
        <v>0</v>
      </c>
      <c r="BR770" s="3">
        <f ca="1">IFERROR(INDEX(INDIRECT("day_wise_sales_data!$B$2:$BZ$599"),MATCH(resource!$CC770,day_wise_sales_data!$A$2:$A$500,0),MATCH(resource!BR$2,INDIRECT("day_wise_sales_data!$B$1:$BZ$1"),0)),0)</f>
        <v>0</v>
      </c>
      <c r="BS770" s="3">
        <f ca="1">IFERROR(INDEX(INDIRECT("day_wise_sales_data!$B$2:$BZ$599"),MATCH(resource!$CC770,day_wise_sales_data!$A$2:$A$500,0),MATCH(resource!BS$2,INDIRECT("day_wise_sales_data!$B$1:$BZ$1"),0)),0)</f>
        <v>0</v>
      </c>
      <c r="BT770" s="3">
        <f ca="1">IFERROR(INDEX(INDIRECT("day_wise_sales_data!$B$2:$BZ$599"),MATCH(resource!$CC770,day_wise_sales_data!$A$2:$A$500,0),MATCH(resource!BT$2,INDIRECT("day_wise_sales_data!$B$1:$BZ$1"),0)),0)</f>
        <v>0</v>
      </c>
      <c r="BU770" s="3">
        <f ca="1">IFERROR(INDEX(INDIRECT("day_wise_sales_data!$B$2:$BZ$599"),MATCH(resource!$CC770,day_wise_sales_data!$A$2:$A$500,0),MATCH(resource!BU$2,INDIRECT("day_wise_sales_data!$B$1:$BZ$1"),0)),0)</f>
        <v>0</v>
      </c>
      <c r="BV770" s="3">
        <f ca="1">IFERROR(INDEX(INDIRECT("day_wise_sales_data!$B$2:$BZ$599"),MATCH(resource!$CC770,day_wise_sales_data!$A$2:$A$500,0),MATCH(resource!BV$2,INDIRECT("day_wise_sales_data!$B$1:$BZ$1"),0)),0)</f>
        <v>0</v>
      </c>
      <c r="BW770" s="3">
        <f ca="1">IFERROR(INDEX(INDIRECT("day_wise_sales_data!$B$2:$BZ$599"),MATCH(resource!$CC770,day_wise_sales_data!$A$2:$A$500,0),MATCH(resource!BW$2,INDIRECT("day_wise_sales_data!$B$1:$BZ$1"),0)),0)</f>
        <v>0</v>
      </c>
      <c r="BX770" s="3">
        <f ca="1">IFERROR(INDEX(INDIRECT("day_wise_sales_data!$B$2:$BZ$599"),MATCH(resource!$CC770,day_wise_sales_data!$A$2:$A$500,0),MATCH(resource!BX$2,INDIRECT("day_wise_sales_data!$B$1:$BZ$1"),0)),0)</f>
        <v>0</v>
      </c>
      <c r="BY770" s="3">
        <f ca="1">IFERROR(INDEX(INDIRECT("day_wise_sales_data!$B$2:$BZ$599"),MATCH(resource!$CC770,day_wise_sales_data!$A$2:$A$500,0),MATCH(resource!BY$2,INDIRECT("day_wise_sales_data!$B$1:$BZ$1"),0)),0)</f>
        <v>0</v>
      </c>
      <c r="BZ770" s="3">
        <f ca="1">IFERROR(INDEX(INDIRECT("day_wise_sales_data!$B$2:$BZ$599"),MATCH(resource!$CC770,day_wise_sales_data!$A$2:$A$500,0),MATCH(resource!BZ$2,INDIRECT("day_wise_sales_data!$B$1:$BZ$1"),0)),0)</f>
        <v>0</v>
      </c>
      <c r="CA770" s="3">
        <f ca="1">IFERROR(INDEX(INDIRECT("day_wise_sales_data!$B$2:$BZ$599"),MATCH(resource!$CC770,day_wise_sales_data!$A$2:$A$500,0),MATCH(resource!CA$2,INDIRECT("day_wise_sales_data!$B$1:$BZ$1"),0)),0)</f>
        <v>0</v>
      </c>
      <c r="CC770" s="4">
        <f>sales_data!H769</f>
        <v>0</v>
      </c>
      <c r="CD770" s="1">
        <v>768</v>
      </c>
      <c r="CE770" s="1" t="str">
        <f>IF(AQ770=report!$AQ$3,resource!CD770,"")</f>
        <v/>
      </c>
      <c r="CF770" s="5" t="str">
        <f>IFERROR(SMALL($CE$3:$CE$1001,ROWS($CE$3:CE770)),"")</f>
        <v/>
      </c>
      <c r="CH770">
        <f>IFERROR(VLOOKUP($CC770,data_pull!$E$22:$G$700,2,0),0)</f>
        <v>0</v>
      </c>
      <c r="DK770" s="3" t="str">
        <f>IFERROR(INDEX(COD_SALES!$B$5:$Z$500,MATCH(resource!$CC770,COD_SALES!$A$5:$A$500,0),MATCH(resource!DK$2,COD_SALES!$B$4:$Z$4,0)),"")</f>
        <v/>
      </c>
      <c r="DL770" s="3" t="str">
        <f>IFERROR(INDEX(COD_SALES!$B$5:$Z$500,MATCH(resource!$CC770,COD_SALES!$A$5:$A$500,0),MATCH(resource!DL$2,COD_SALES!$B$4:$Z$4,0)),"")</f>
        <v/>
      </c>
      <c r="DM770" s="3" t="str">
        <f>IFERROR(INDEX(COD_SALES!$B$5:$Z$500,MATCH(resource!$CC770,COD_SALES!$A$5:$A$500,0),MATCH(resource!DM$2,COD_SALES!$B$4:$Z$4,0)),"")</f>
        <v/>
      </c>
      <c r="DN770" s="3" t="str">
        <f>IFERROR(INDEX(COD_SALES!$B$5:$Z$500,MATCH(resource!$CC770,COD_SALES!$A$5:$A$500,0),MATCH(resource!DN$2,COD_SALES!$B$4:$Z$4,0)),"")</f>
        <v/>
      </c>
      <c r="DO770" s="3" t="str">
        <f>IFERROR(INDEX(COD_SALES!$B$5:$Z$500,MATCH(resource!$CC770,COD_SALES!$A$5:$A$500,0),MATCH(resource!DO$2,COD_SALES!$B$4:$Z$4,0)),"")</f>
        <v/>
      </c>
      <c r="DP770" s="3" t="str">
        <f>IFERROR(INDEX(COD_SALES!$B$5:$Z$500,MATCH(resource!$CC770,COD_SALES!$A$5:$A$500,0),MATCH(resource!DP$2,COD_SALES!$B$4:$Z$4,0)),"")</f>
        <v/>
      </c>
      <c r="DQ770" s="3" t="str">
        <f>IFERROR(INDEX(COD_SALES!$B$5:$Z$500,MATCH(resource!$CC770,COD_SALES!$A$5:$A$500,0),MATCH(resource!DQ$2,COD_SALES!$B$4:$Z$4,0)),"")</f>
        <v/>
      </c>
      <c r="DR770" s="3" t="str">
        <f>IFERROR(INDEX(COD_SALES!$B$5:$Z$500,MATCH(resource!$CC770,COD_SALES!$A$5:$A$500,0),MATCH(resource!DR$2,COD_SALES!$B$4:$Z$4,0)),"")</f>
        <v/>
      </c>
      <c r="DS770" s="3" t="str">
        <f>IFERROR(INDEX(COD_SALES!$B$5:$Z$500,MATCH(resource!$CC770,COD_SALES!$A$5:$A$500,0),MATCH(resource!DS$2,COD_SALES!$B$4:$Z$4,0)),"")</f>
        <v/>
      </c>
      <c r="DT770" s="3" t="str">
        <f>IFERROR(INDEX(COD_SALES!$B$5:$Z$500,MATCH(resource!$CC770,COD_SALES!$A$5:$A$500,0),MATCH(resource!DT$2,COD_SALES!$B$4:$Z$4,0)),"")</f>
        <v/>
      </c>
      <c r="DU770" s="3" t="str">
        <f>IFERROR(INDEX(COD_SALES!$B$5:$Z$500,MATCH(resource!$CC770,COD_SALES!$A$5:$A$500,0),MATCH(resource!DU$2,COD_SALES!$B$4:$Z$4,0)),"")</f>
        <v/>
      </c>
      <c r="DV770" s="3" t="str">
        <f>IFERROR(INDEX(COD_SALES!$B$5:$Z$500,MATCH(resource!$CC770,COD_SALES!$A$5:$A$500,0),MATCH(resource!DV$2,COD_SALES!$B$4:$Z$4,0)),"")</f>
        <v/>
      </c>
      <c r="DW770" s="3" t="str">
        <f>IFERROR(INDEX(COD_SALES!$B$5:$Z$500,MATCH(resource!$CC770,COD_SALES!$A$5:$A$500,0),MATCH(resource!DW$2,COD_SALES!$B$4:$Z$4,0)),"")</f>
        <v/>
      </c>
      <c r="DX770" s="3" t="str">
        <f>IFERROR(INDEX(COD_SALES!$B$5:$Z$500,MATCH(resource!$CC770,COD_SALES!$A$5:$A$500,0),MATCH(resource!DX$2,COD_SALES!$B$4:$Z$4,0)),"")</f>
        <v/>
      </c>
      <c r="DY770" s="3" t="str">
        <f>IFERROR(INDEX(COD_SALES!$B$5:$Z$500,MATCH(resource!$CC770,COD_SALES!$A$5:$A$500,0),MATCH(resource!DY$2,COD_SALES!$B$4:$Z$4,0)),"")</f>
        <v/>
      </c>
      <c r="DZ770" s="3" t="str">
        <f>IFERROR(INDEX(COD_SALES!$B$5:$Z$500,MATCH(resource!$CC770,COD_SALES!$A$5:$A$500,0),MATCH(resource!DZ$2,COD_SALES!$B$4:$Z$4,0)),"")</f>
        <v/>
      </c>
      <c r="EA770" s="3" t="str">
        <f>IFERROR(INDEX(COD_SALES!$B$5:$Z$500,MATCH(resource!$CC770,COD_SALES!$A$5:$A$500,0),MATCH(resource!EA$2,COD_SALES!$B$4:$Z$4,0)),"")</f>
        <v/>
      </c>
      <c r="EB770" s="3">
        <f t="shared" si="138"/>
        <v>0</v>
      </c>
      <c r="EW770" s="3">
        <f>IFERROR(VLOOKUP(CC770,data_pull!$AO$25:$AR$546,2,0),0)</f>
        <v>0</v>
      </c>
      <c r="EX770" s="1">
        <f>IFERROR(VLOOKUP(CC770,data_pull!$AO$25:$AR$546,4,0),0)</f>
        <v>0</v>
      </c>
    </row>
    <row r="771" spans="13:154" x14ac:dyDescent="0.25"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4">
        <f>sales_data!B770</f>
        <v>0</v>
      </c>
      <c r="AR771" s="4">
        <f>sales_data!C770</f>
        <v>0</v>
      </c>
      <c r="AS771" s="5" t="str">
        <f t="shared" si="137"/>
        <v/>
      </c>
      <c r="AT771" s="4">
        <f>sales_data!I770</f>
        <v>0</v>
      </c>
      <c r="AU771" s="4">
        <f>sales_data!W770</f>
        <v>0</v>
      </c>
      <c r="AV771" s="1">
        <f>sales_data!N770</f>
        <v>0</v>
      </c>
      <c r="AW771" s="1">
        <f>sales_data!P770</f>
        <v>0</v>
      </c>
      <c r="AX771" s="3">
        <f ca="1">IFERROR(INDEX(INDIRECT("day_wise_sales_data!$B$2:$BZ$599"),MATCH(resource!$CC771,day_wise_sales_data!$A$2:$A$500,0),MATCH(resource!AX$2,INDIRECT("day_wise_sales_data!$B$1:$BZ$1"),0)),0)</f>
        <v>0</v>
      </c>
      <c r="AY771" s="3">
        <f ca="1">IFERROR(INDEX(INDIRECT("day_wise_sales_data!$B$2:$BZ$599"),MATCH(resource!$CC771,day_wise_sales_data!$A$2:$A$500,0),MATCH(resource!AY$2,INDIRECT("day_wise_sales_data!$B$1:$BZ$1"),0)),0)</f>
        <v>0</v>
      </c>
      <c r="AZ771" s="3">
        <f ca="1">IFERROR(INDEX(INDIRECT("day_wise_sales_data!$B$2:$BZ$599"),MATCH(resource!$CC771,day_wise_sales_data!$A$2:$A$500,0),MATCH(resource!AZ$2,INDIRECT("day_wise_sales_data!$B$1:$BZ$1"),0)),0)</f>
        <v>0</v>
      </c>
      <c r="BA771" s="3">
        <f ca="1">IFERROR(INDEX(INDIRECT("day_wise_sales_data!$B$2:$BZ$599"),MATCH(resource!$CC771,day_wise_sales_data!$A$2:$A$500,0),MATCH(resource!BA$2,INDIRECT("day_wise_sales_data!$B$1:$BZ$1"),0)),0)</f>
        <v>0</v>
      </c>
      <c r="BB771" s="3">
        <f ca="1">IFERROR(INDEX(INDIRECT("day_wise_sales_data!$B$2:$BZ$599"),MATCH(resource!$CC771,day_wise_sales_data!$A$2:$A$500,0),MATCH(resource!BB$2,INDIRECT("day_wise_sales_data!$B$1:$BZ$1"),0)),0)</f>
        <v>0</v>
      </c>
      <c r="BC771" s="3">
        <f ca="1">IFERROR(INDEX(INDIRECT("day_wise_sales_data!$B$2:$BZ$599"),MATCH(resource!$CC771,day_wise_sales_data!$A$2:$A$500,0),MATCH(resource!BC$2,INDIRECT("day_wise_sales_data!$B$1:$BZ$1"),0)),0)</f>
        <v>0</v>
      </c>
      <c r="BD771" s="3">
        <f ca="1">IFERROR(INDEX(INDIRECT("day_wise_sales_data!$B$2:$BZ$599"),MATCH(resource!$CC771,day_wise_sales_data!$A$2:$A$500,0),MATCH(resource!BD$2,INDIRECT("day_wise_sales_data!$B$1:$BZ$1"),0)),0)</f>
        <v>0</v>
      </c>
      <c r="BE771" s="3">
        <f ca="1">IFERROR(INDEX(INDIRECT("day_wise_sales_data!$B$2:$BZ$599"),MATCH(resource!$CC771,day_wise_sales_data!$A$2:$A$500,0),MATCH(resource!BE$2,INDIRECT("day_wise_sales_data!$B$1:$BZ$1"),0)),0)</f>
        <v>0</v>
      </c>
      <c r="BF771" s="3">
        <f ca="1">IFERROR(INDEX(INDIRECT("day_wise_sales_data!$B$2:$BZ$599"),MATCH(resource!$CC771,day_wise_sales_data!$A$2:$A$500,0),MATCH(resource!BF$2,INDIRECT("day_wise_sales_data!$B$1:$BZ$1"),0)),0)</f>
        <v>0</v>
      </c>
      <c r="BG771" s="3">
        <f ca="1">IFERROR(INDEX(INDIRECT("day_wise_sales_data!$B$2:$BZ$599"),MATCH(resource!$CC771,day_wise_sales_data!$A$2:$A$500,0),MATCH(resource!BG$2,INDIRECT("day_wise_sales_data!$B$1:$BZ$1"),0)),0)</f>
        <v>0</v>
      </c>
      <c r="BH771" s="3">
        <f ca="1">IFERROR(INDEX(INDIRECT("day_wise_sales_data!$B$2:$BZ$599"),MATCH(resource!$CC771,day_wise_sales_data!$A$2:$A$500,0),MATCH(resource!BH$2,INDIRECT("day_wise_sales_data!$B$1:$BZ$1"),0)),0)</f>
        <v>0</v>
      </c>
      <c r="BI771" s="3">
        <f ca="1">IFERROR(INDEX(INDIRECT("day_wise_sales_data!$B$2:$BZ$599"),MATCH(resource!$CC771,day_wise_sales_data!$A$2:$A$500,0),MATCH(resource!BI$2,INDIRECT("day_wise_sales_data!$B$1:$BZ$1"),0)),0)</f>
        <v>0</v>
      </c>
      <c r="BJ771" s="3">
        <f ca="1">IFERROR(INDEX(INDIRECT("day_wise_sales_data!$B$2:$BZ$599"),MATCH(resource!$CC771,day_wise_sales_data!$A$2:$A$500,0),MATCH(resource!BJ$2,INDIRECT("day_wise_sales_data!$B$1:$BZ$1"),0)),0)</f>
        <v>0</v>
      </c>
      <c r="BK771" s="3">
        <f ca="1">IFERROR(INDEX(INDIRECT("day_wise_sales_data!$B$2:$BZ$599"),MATCH(resource!$CC771,day_wise_sales_data!$A$2:$A$500,0),MATCH(resource!BK$2,INDIRECT("day_wise_sales_data!$B$1:$BZ$1"),0)),0)</f>
        <v>0</v>
      </c>
      <c r="BL771" s="3">
        <f ca="1">IFERROR(INDEX(INDIRECT("day_wise_sales_data!$B$2:$BZ$599"),MATCH(resource!$CC771,day_wise_sales_data!$A$2:$A$500,0),MATCH(resource!BL$2,INDIRECT("day_wise_sales_data!$B$1:$BZ$1"),0)),0)</f>
        <v>0</v>
      </c>
      <c r="BM771" s="3">
        <f ca="1">IFERROR(INDEX(INDIRECT("day_wise_sales_data!$B$2:$BZ$599"),MATCH(resource!$CC771,day_wise_sales_data!$A$2:$A$500,0),MATCH(resource!BM$2,INDIRECT("day_wise_sales_data!$B$1:$BZ$1"),0)),0)</f>
        <v>0</v>
      </c>
      <c r="BN771" s="3">
        <f ca="1">IFERROR(INDEX(INDIRECT("day_wise_sales_data!$B$2:$BZ$599"),MATCH(resource!$CC771,day_wise_sales_data!$A$2:$A$500,0),MATCH(resource!BN$2,INDIRECT("day_wise_sales_data!$B$1:$BZ$1"),0)),0)</f>
        <v>0</v>
      </c>
      <c r="BO771" s="3">
        <f ca="1">IFERROR(INDEX(INDIRECT("day_wise_sales_data!$B$2:$BZ$599"),MATCH(resource!$CC771,day_wise_sales_data!$A$2:$A$500,0),MATCH(resource!BO$2,INDIRECT("day_wise_sales_data!$B$1:$BZ$1"),0)),0)</f>
        <v>0</v>
      </c>
      <c r="BP771" s="3">
        <f ca="1">IFERROR(INDEX(INDIRECT("day_wise_sales_data!$B$2:$BZ$599"),MATCH(resource!$CC771,day_wise_sales_data!$A$2:$A$500,0),MATCH(resource!BP$2,INDIRECT("day_wise_sales_data!$B$1:$BZ$1"),0)),0)</f>
        <v>0</v>
      </c>
      <c r="BQ771" s="3">
        <f ca="1">IFERROR(INDEX(INDIRECT("day_wise_sales_data!$B$2:$BZ$599"),MATCH(resource!$CC771,day_wise_sales_data!$A$2:$A$500,0),MATCH(resource!BQ$2,INDIRECT("day_wise_sales_data!$B$1:$BZ$1"),0)),0)</f>
        <v>0</v>
      </c>
      <c r="BR771" s="3">
        <f ca="1">IFERROR(INDEX(INDIRECT("day_wise_sales_data!$B$2:$BZ$599"),MATCH(resource!$CC771,day_wise_sales_data!$A$2:$A$500,0),MATCH(resource!BR$2,INDIRECT("day_wise_sales_data!$B$1:$BZ$1"),0)),0)</f>
        <v>0</v>
      </c>
      <c r="BS771" s="3">
        <f ca="1">IFERROR(INDEX(INDIRECT("day_wise_sales_data!$B$2:$BZ$599"),MATCH(resource!$CC771,day_wise_sales_data!$A$2:$A$500,0),MATCH(resource!BS$2,INDIRECT("day_wise_sales_data!$B$1:$BZ$1"),0)),0)</f>
        <v>0</v>
      </c>
      <c r="BT771" s="3">
        <f ca="1">IFERROR(INDEX(INDIRECT("day_wise_sales_data!$B$2:$BZ$599"),MATCH(resource!$CC771,day_wise_sales_data!$A$2:$A$500,0),MATCH(resource!BT$2,INDIRECT("day_wise_sales_data!$B$1:$BZ$1"),0)),0)</f>
        <v>0</v>
      </c>
      <c r="BU771" s="3">
        <f ca="1">IFERROR(INDEX(INDIRECT("day_wise_sales_data!$B$2:$BZ$599"),MATCH(resource!$CC771,day_wise_sales_data!$A$2:$A$500,0),MATCH(resource!BU$2,INDIRECT("day_wise_sales_data!$B$1:$BZ$1"),0)),0)</f>
        <v>0</v>
      </c>
      <c r="BV771" s="3">
        <f ca="1">IFERROR(INDEX(INDIRECT("day_wise_sales_data!$B$2:$BZ$599"),MATCH(resource!$CC771,day_wise_sales_data!$A$2:$A$500,0),MATCH(resource!BV$2,INDIRECT("day_wise_sales_data!$B$1:$BZ$1"),0)),0)</f>
        <v>0</v>
      </c>
      <c r="BW771" s="3">
        <f ca="1">IFERROR(INDEX(INDIRECT("day_wise_sales_data!$B$2:$BZ$599"),MATCH(resource!$CC771,day_wise_sales_data!$A$2:$A$500,0),MATCH(resource!BW$2,INDIRECT("day_wise_sales_data!$B$1:$BZ$1"),0)),0)</f>
        <v>0</v>
      </c>
      <c r="BX771" s="3">
        <f ca="1">IFERROR(INDEX(INDIRECT("day_wise_sales_data!$B$2:$BZ$599"),MATCH(resource!$CC771,day_wise_sales_data!$A$2:$A$500,0),MATCH(resource!BX$2,INDIRECT("day_wise_sales_data!$B$1:$BZ$1"),0)),0)</f>
        <v>0</v>
      </c>
      <c r="BY771" s="3">
        <f ca="1">IFERROR(INDEX(INDIRECT("day_wise_sales_data!$B$2:$BZ$599"),MATCH(resource!$CC771,day_wise_sales_data!$A$2:$A$500,0),MATCH(resource!BY$2,INDIRECT("day_wise_sales_data!$B$1:$BZ$1"),0)),0)</f>
        <v>0</v>
      </c>
      <c r="BZ771" s="3">
        <f ca="1">IFERROR(INDEX(INDIRECT("day_wise_sales_data!$B$2:$BZ$599"),MATCH(resource!$CC771,day_wise_sales_data!$A$2:$A$500,0),MATCH(resource!BZ$2,INDIRECT("day_wise_sales_data!$B$1:$BZ$1"),0)),0)</f>
        <v>0</v>
      </c>
      <c r="CA771" s="3">
        <f ca="1">IFERROR(INDEX(INDIRECT("day_wise_sales_data!$B$2:$BZ$599"),MATCH(resource!$CC771,day_wise_sales_data!$A$2:$A$500,0),MATCH(resource!CA$2,INDIRECT("day_wise_sales_data!$B$1:$BZ$1"),0)),0)</f>
        <v>0</v>
      </c>
      <c r="CC771" s="4">
        <f>sales_data!H770</f>
        <v>0</v>
      </c>
      <c r="CD771" s="1">
        <v>769</v>
      </c>
      <c r="CE771" s="1" t="str">
        <f>IF(AQ771=report!$AQ$3,resource!CD771,"")</f>
        <v/>
      </c>
      <c r="CF771" s="5" t="str">
        <f>IFERROR(SMALL($CE$3:$CE$1001,ROWS($CE$3:CE771)),"")</f>
        <v/>
      </c>
      <c r="CH771">
        <f>IFERROR(VLOOKUP($CC771,data_pull!$E$22:$G$700,2,0),0)</f>
        <v>0</v>
      </c>
      <c r="DK771" s="3" t="str">
        <f>IFERROR(INDEX(COD_SALES!$B$5:$Z$500,MATCH(resource!$CC771,COD_SALES!$A$5:$A$500,0),MATCH(resource!DK$2,COD_SALES!$B$4:$Z$4,0)),"")</f>
        <v/>
      </c>
      <c r="DL771" s="3" t="str">
        <f>IFERROR(INDEX(COD_SALES!$B$5:$Z$500,MATCH(resource!$CC771,COD_SALES!$A$5:$A$500,0),MATCH(resource!DL$2,COD_SALES!$B$4:$Z$4,0)),"")</f>
        <v/>
      </c>
      <c r="DM771" s="3" t="str">
        <f>IFERROR(INDEX(COD_SALES!$B$5:$Z$500,MATCH(resource!$CC771,COD_SALES!$A$5:$A$500,0),MATCH(resource!DM$2,COD_SALES!$B$4:$Z$4,0)),"")</f>
        <v/>
      </c>
      <c r="DN771" s="3" t="str">
        <f>IFERROR(INDEX(COD_SALES!$B$5:$Z$500,MATCH(resource!$CC771,COD_SALES!$A$5:$A$500,0),MATCH(resource!DN$2,COD_SALES!$B$4:$Z$4,0)),"")</f>
        <v/>
      </c>
      <c r="DO771" s="3" t="str">
        <f>IFERROR(INDEX(COD_SALES!$B$5:$Z$500,MATCH(resource!$CC771,COD_SALES!$A$5:$A$500,0),MATCH(resource!DO$2,COD_SALES!$B$4:$Z$4,0)),"")</f>
        <v/>
      </c>
      <c r="DP771" s="3" t="str">
        <f>IFERROR(INDEX(COD_SALES!$B$5:$Z$500,MATCH(resource!$CC771,COD_SALES!$A$5:$A$500,0),MATCH(resource!DP$2,COD_SALES!$B$4:$Z$4,0)),"")</f>
        <v/>
      </c>
      <c r="DQ771" s="3" t="str">
        <f>IFERROR(INDEX(COD_SALES!$B$5:$Z$500,MATCH(resource!$CC771,COD_SALES!$A$5:$A$500,0),MATCH(resource!DQ$2,COD_SALES!$B$4:$Z$4,0)),"")</f>
        <v/>
      </c>
      <c r="DR771" s="3" t="str">
        <f>IFERROR(INDEX(COD_SALES!$B$5:$Z$500,MATCH(resource!$CC771,COD_SALES!$A$5:$A$500,0),MATCH(resource!DR$2,COD_SALES!$B$4:$Z$4,0)),"")</f>
        <v/>
      </c>
      <c r="DS771" s="3" t="str">
        <f>IFERROR(INDEX(COD_SALES!$B$5:$Z$500,MATCH(resource!$CC771,COD_SALES!$A$5:$A$500,0),MATCH(resource!DS$2,COD_SALES!$B$4:$Z$4,0)),"")</f>
        <v/>
      </c>
      <c r="DT771" s="3" t="str">
        <f>IFERROR(INDEX(COD_SALES!$B$5:$Z$500,MATCH(resource!$CC771,COD_SALES!$A$5:$A$500,0),MATCH(resource!DT$2,COD_SALES!$B$4:$Z$4,0)),"")</f>
        <v/>
      </c>
      <c r="DU771" s="3" t="str">
        <f>IFERROR(INDEX(COD_SALES!$B$5:$Z$500,MATCH(resource!$CC771,COD_SALES!$A$5:$A$500,0),MATCH(resource!DU$2,COD_SALES!$B$4:$Z$4,0)),"")</f>
        <v/>
      </c>
      <c r="DV771" s="3" t="str">
        <f>IFERROR(INDEX(COD_SALES!$B$5:$Z$500,MATCH(resource!$CC771,COD_SALES!$A$5:$A$500,0),MATCH(resource!DV$2,COD_SALES!$B$4:$Z$4,0)),"")</f>
        <v/>
      </c>
      <c r="DW771" s="3" t="str">
        <f>IFERROR(INDEX(COD_SALES!$B$5:$Z$500,MATCH(resource!$CC771,COD_SALES!$A$5:$A$500,0),MATCH(resource!DW$2,COD_SALES!$B$4:$Z$4,0)),"")</f>
        <v/>
      </c>
      <c r="DX771" s="3" t="str">
        <f>IFERROR(INDEX(COD_SALES!$B$5:$Z$500,MATCH(resource!$CC771,COD_SALES!$A$5:$A$500,0),MATCH(resource!DX$2,COD_SALES!$B$4:$Z$4,0)),"")</f>
        <v/>
      </c>
      <c r="DY771" s="3" t="str">
        <f>IFERROR(INDEX(COD_SALES!$B$5:$Z$500,MATCH(resource!$CC771,COD_SALES!$A$5:$A$500,0),MATCH(resource!DY$2,COD_SALES!$B$4:$Z$4,0)),"")</f>
        <v/>
      </c>
      <c r="DZ771" s="3" t="str">
        <f>IFERROR(INDEX(COD_SALES!$B$5:$Z$500,MATCH(resource!$CC771,COD_SALES!$A$5:$A$500,0),MATCH(resource!DZ$2,COD_SALES!$B$4:$Z$4,0)),"")</f>
        <v/>
      </c>
      <c r="EA771" s="3" t="str">
        <f>IFERROR(INDEX(COD_SALES!$B$5:$Z$500,MATCH(resource!$CC771,COD_SALES!$A$5:$A$500,0),MATCH(resource!EA$2,COD_SALES!$B$4:$Z$4,0)),"")</f>
        <v/>
      </c>
      <c r="EB771" s="3">
        <f t="shared" si="138"/>
        <v>0</v>
      </c>
      <c r="EW771" s="3">
        <f>IFERROR(VLOOKUP(CC771,data_pull!$AO$25:$AR$546,2,0),0)</f>
        <v>0</v>
      </c>
      <c r="EX771" s="1">
        <f>IFERROR(VLOOKUP(CC771,data_pull!$AO$25:$AR$546,4,0),0)</f>
        <v>0</v>
      </c>
    </row>
    <row r="772" spans="13:154" x14ac:dyDescent="0.25"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4">
        <f>sales_data!B771</f>
        <v>0</v>
      </c>
      <c r="AR772" s="4">
        <f>sales_data!C771</f>
        <v>0</v>
      </c>
      <c r="AS772" s="5" t="str">
        <f t="shared" ref="AS772:AS835" si="139">IF(AR772=AR771,"",AR772)</f>
        <v/>
      </c>
      <c r="AT772" s="4">
        <f>sales_data!I771</f>
        <v>0</v>
      </c>
      <c r="AU772" s="4">
        <f>sales_data!W771</f>
        <v>0</v>
      </c>
      <c r="AV772" s="1">
        <f>sales_data!N771</f>
        <v>0</v>
      </c>
      <c r="AW772" s="1">
        <f>sales_data!P771</f>
        <v>0</v>
      </c>
      <c r="AX772" s="3">
        <f ca="1">IFERROR(INDEX(INDIRECT("day_wise_sales_data!$B$2:$BZ$599"),MATCH(resource!$CC772,day_wise_sales_data!$A$2:$A$500,0),MATCH(resource!AX$2,INDIRECT("day_wise_sales_data!$B$1:$BZ$1"),0)),0)</f>
        <v>0</v>
      </c>
      <c r="AY772" s="3">
        <f ca="1">IFERROR(INDEX(INDIRECT("day_wise_sales_data!$B$2:$BZ$599"),MATCH(resource!$CC772,day_wise_sales_data!$A$2:$A$500,0),MATCH(resource!AY$2,INDIRECT("day_wise_sales_data!$B$1:$BZ$1"),0)),0)</f>
        <v>0</v>
      </c>
      <c r="AZ772" s="3">
        <f ca="1">IFERROR(INDEX(INDIRECT("day_wise_sales_data!$B$2:$BZ$599"),MATCH(resource!$CC772,day_wise_sales_data!$A$2:$A$500,0),MATCH(resource!AZ$2,INDIRECT("day_wise_sales_data!$B$1:$BZ$1"),0)),0)</f>
        <v>0</v>
      </c>
      <c r="BA772" s="3">
        <f ca="1">IFERROR(INDEX(INDIRECT("day_wise_sales_data!$B$2:$BZ$599"),MATCH(resource!$CC772,day_wise_sales_data!$A$2:$A$500,0),MATCH(resource!BA$2,INDIRECT("day_wise_sales_data!$B$1:$BZ$1"),0)),0)</f>
        <v>0</v>
      </c>
      <c r="BB772" s="3">
        <f ca="1">IFERROR(INDEX(INDIRECT("day_wise_sales_data!$B$2:$BZ$599"),MATCH(resource!$CC772,day_wise_sales_data!$A$2:$A$500,0),MATCH(resource!BB$2,INDIRECT("day_wise_sales_data!$B$1:$BZ$1"),0)),0)</f>
        <v>0</v>
      </c>
      <c r="BC772" s="3">
        <f ca="1">IFERROR(INDEX(INDIRECT("day_wise_sales_data!$B$2:$BZ$599"),MATCH(resource!$CC772,day_wise_sales_data!$A$2:$A$500,0),MATCH(resource!BC$2,INDIRECT("day_wise_sales_data!$B$1:$BZ$1"),0)),0)</f>
        <v>0</v>
      </c>
      <c r="BD772" s="3">
        <f ca="1">IFERROR(INDEX(INDIRECT("day_wise_sales_data!$B$2:$BZ$599"),MATCH(resource!$CC772,day_wise_sales_data!$A$2:$A$500,0),MATCH(resource!BD$2,INDIRECT("day_wise_sales_data!$B$1:$BZ$1"),0)),0)</f>
        <v>0</v>
      </c>
      <c r="BE772" s="3">
        <f ca="1">IFERROR(INDEX(INDIRECT("day_wise_sales_data!$B$2:$BZ$599"),MATCH(resource!$CC772,day_wise_sales_data!$A$2:$A$500,0),MATCH(resource!BE$2,INDIRECT("day_wise_sales_data!$B$1:$BZ$1"),0)),0)</f>
        <v>0</v>
      </c>
      <c r="BF772" s="3">
        <f ca="1">IFERROR(INDEX(INDIRECT("day_wise_sales_data!$B$2:$BZ$599"),MATCH(resource!$CC772,day_wise_sales_data!$A$2:$A$500,0),MATCH(resource!BF$2,INDIRECT("day_wise_sales_data!$B$1:$BZ$1"),0)),0)</f>
        <v>0</v>
      </c>
      <c r="BG772" s="3">
        <f ca="1">IFERROR(INDEX(INDIRECT("day_wise_sales_data!$B$2:$BZ$599"),MATCH(resource!$CC772,day_wise_sales_data!$A$2:$A$500,0),MATCH(resource!BG$2,INDIRECT("day_wise_sales_data!$B$1:$BZ$1"),0)),0)</f>
        <v>0</v>
      </c>
      <c r="BH772" s="3">
        <f ca="1">IFERROR(INDEX(INDIRECT("day_wise_sales_data!$B$2:$BZ$599"),MATCH(resource!$CC772,day_wise_sales_data!$A$2:$A$500,0),MATCH(resource!BH$2,INDIRECT("day_wise_sales_data!$B$1:$BZ$1"),0)),0)</f>
        <v>0</v>
      </c>
      <c r="BI772" s="3">
        <f ca="1">IFERROR(INDEX(INDIRECT("day_wise_sales_data!$B$2:$BZ$599"),MATCH(resource!$CC772,day_wise_sales_data!$A$2:$A$500,0),MATCH(resource!BI$2,INDIRECT("day_wise_sales_data!$B$1:$BZ$1"),0)),0)</f>
        <v>0</v>
      </c>
      <c r="BJ772" s="3">
        <f ca="1">IFERROR(INDEX(INDIRECT("day_wise_sales_data!$B$2:$BZ$599"),MATCH(resource!$CC772,day_wise_sales_data!$A$2:$A$500,0),MATCH(resource!BJ$2,INDIRECT("day_wise_sales_data!$B$1:$BZ$1"),0)),0)</f>
        <v>0</v>
      </c>
      <c r="BK772" s="3">
        <f ca="1">IFERROR(INDEX(INDIRECT("day_wise_sales_data!$B$2:$BZ$599"),MATCH(resource!$CC772,day_wise_sales_data!$A$2:$A$500,0),MATCH(resource!BK$2,INDIRECT("day_wise_sales_data!$B$1:$BZ$1"),0)),0)</f>
        <v>0</v>
      </c>
      <c r="BL772" s="3">
        <f ca="1">IFERROR(INDEX(INDIRECT("day_wise_sales_data!$B$2:$BZ$599"),MATCH(resource!$CC772,day_wise_sales_data!$A$2:$A$500,0),MATCH(resource!BL$2,INDIRECT("day_wise_sales_data!$B$1:$BZ$1"),0)),0)</f>
        <v>0</v>
      </c>
      <c r="BM772" s="3">
        <f ca="1">IFERROR(INDEX(INDIRECT("day_wise_sales_data!$B$2:$BZ$599"),MATCH(resource!$CC772,day_wise_sales_data!$A$2:$A$500,0),MATCH(resource!BM$2,INDIRECT("day_wise_sales_data!$B$1:$BZ$1"),0)),0)</f>
        <v>0</v>
      </c>
      <c r="BN772" s="3">
        <f ca="1">IFERROR(INDEX(INDIRECT("day_wise_sales_data!$B$2:$BZ$599"),MATCH(resource!$CC772,day_wise_sales_data!$A$2:$A$500,0),MATCH(resource!BN$2,INDIRECT("day_wise_sales_data!$B$1:$BZ$1"),0)),0)</f>
        <v>0</v>
      </c>
      <c r="BO772" s="3">
        <f ca="1">IFERROR(INDEX(INDIRECT("day_wise_sales_data!$B$2:$BZ$599"),MATCH(resource!$CC772,day_wise_sales_data!$A$2:$A$500,0),MATCH(resource!BO$2,INDIRECT("day_wise_sales_data!$B$1:$BZ$1"),0)),0)</f>
        <v>0</v>
      </c>
      <c r="BP772" s="3">
        <f ca="1">IFERROR(INDEX(INDIRECT("day_wise_sales_data!$B$2:$BZ$599"),MATCH(resource!$CC772,day_wise_sales_data!$A$2:$A$500,0),MATCH(resource!BP$2,INDIRECT("day_wise_sales_data!$B$1:$BZ$1"),0)),0)</f>
        <v>0</v>
      </c>
      <c r="BQ772" s="3">
        <f ca="1">IFERROR(INDEX(INDIRECT("day_wise_sales_data!$B$2:$BZ$599"),MATCH(resource!$CC772,day_wise_sales_data!$A$2:$A$500,0),MATCH(resource!BQ$2,INDIRECT("day_wise_sales_data!$B$1:$BZ$1"),0)),0)</f>
        <v>0</v>
      </c>
      <c r="BR772" s="3">
        <f ca="1">IFERROR(INDEX(INDIRECT("day_wise_sales_data!$B$2:$BZ$599"),MATCH(resource!$CC772,day_wise_sales_data!$A$2:$A$500,0),MATCH(resource!BR$2,INDIRECT("day_wise_sales_data!$B$1:$BZ$1"),0)),0)</f>
        <v>0</v>
      </c>
      <c r="BS772" s="3">
        <f ca="1">IFERROR(INDEX(INDIRECT("day_wise_sales_data!$B$2:$BZ$599"),MATCH(resource!$CC772,day_wise_sales_data!$A$2:$A$500,0),MATCH(resource!BS$2,INDIRECT("day_wise_sales_data!$B$1:$BZ$1"),0)),0)</f>
        <v>0</v>
      </c>
      <c r="BT772" s="3">
        <f ca="1">IFERROR(INDEX(INDIRECT("day_wise_sales_data!$B$2:$BZ$599"),MATCH(resource!$CC772,day_wise_sales_data!$A$2:$A$500,0),MATCH(resource!BT$2,INDIRECT("day_wise_sales_data!$B$1:$BZ$1"),0)),0)</f>
        <v>0</v>
      </c>
      <c r="BU772" s="3">
        <f ca="1">IFERROR(INDEX(INDIRECT("day_wise_sales_data!$B$2:$BZ$599"),MATCH(resource!$CC772,day_wise_sales_data!$A$2:$A$500,0),MATCH(resource!BU$2,INDIRECT("day_wise_sales_data!$B$1:$BZ$1"),0)),0)</f>
        <v>0</v>
      </c>
      <c r="BV772" s="3">
        <f ca="1">IFERROR(INDEX(INDIRECT("day_wise_sales_data!$B$2:$BZ$599"),MATCH(resource!$CC772,day_wise_sales_data!$A$2:$A$500,0),MATCH(resource!BV$2,INDIRECT("day_wise_sales_data!$B$1:$BZ$1"),0)),0)</f>
        <v>0</v>
      </c>
      <c r="BW772" s="3">
        <f ca="1">IFERROR(INDEX(INDIRECT("day_wise_sales_data!$B$2:$BZ$599"),MATCH(resource!$CC772,day_wise_sales_data!$A$2:$A$500,0),MATCH(resource!BW$2,INDIRECT("day_wise_sales_data!$B$1:$BZ$1"),0)),0)</f>
        <v>0</v>
      </c>
      <c r="BX772" s="3">
        <f ca="1">IFERROR(INDEX(INDIRECT("day_wise_sales_data!$B$2:$BZ$599"),MATCH(resource!$CC772,day_wise_sales_data!$A$2:$A$500,0),MATCH(resource!BX$2,INDIRECT("day_wise_sales_data!$B$1:$BZ$1"),0)),0)</f>
        <v>0</v>
      </c>
      <c r="BY772" s="3">
        <f ca="1">IFERROR(INDEX(INDIRECT("day_wise_sales_data!$B$2:$BZ$599"),MATCH(resource!$CC772,day_wise_sales_data!$A$2:$A$500,0),MATCH(resource!BY$2,INDIRECT("day_wise_sales_data!$B$1:$BZ$1"),0)),0)</f>
        <v>0</v>
      </c>
      <c r="BZ772" s="3">
        <f ca="1">IFERROR(INDEX(INDIRECT("day_wise_sales_data!$B$2:$BZ$599"),MATCH(resource!$CC772,day_wise_sales_data!$A$2:$A$500,0),MATCH(resource!BZ$2,INDIRECT("day_wise_sales_data!$B$1:$BZ$1"),0)),0)</f>
        <v>0</v>
      </c>
      <c r="CA772" s="3">
        <f ca="1">IFERROR(INDEX(INDIRECT("day_wise_sales_data!$B$2:$BZ$599"),MATCH(resource!$CC772,day_wise_sales_data!$A$2:$A$500,0),MATCH(resource!CA$2,INDIRECT("day_wise_sales_data!$B$1:$BZ$1"),0)),0)</f>
        <v>0</v>
      </c>
      <c r="CC772" s="4">
        <f>sales_data!H771</f>
        <v>0</v>
      </c>
      <c r="CD772" s="1">
        <v>770</v>
      </c>
      <c r="CE772" s="1" t="str">
        <f>IF(AQ772=report!$AQ$3,resource!CD772,"")</f>
        <v/>
      </c>
      <c r="CF772" s="5" t="str">
        <f>IFERROR(SMALL($CE$3:$CE$1001,ROWS($CE$3:CE772)),"")</f>
        <v/>
      </c>
      <c r="CH772">
        <f>IFERROR(VLOOKUP($CC772,data_pull!$E$22:$G$700,2,0),0)</f>
        <v>0</v>
      </c>
      <c r="DK772" s="3" t="str">
        <f>IFERROR(INDEX(COD_SALES!$B$5:$Z$500,MATCH(resource!$CC772,COD_SALES!$A$5:$A$500,0),MATCH(resource!DK$2,COD_SALES!$B$4:$Z$4,0)),"")</f>
        <v/>
      </c>
      <c r="DL772" s="3" t="str">
        <f>IFERROR(INDEX(COD_SALES!$B$5:$Z$500,MATCH(resource!$CC772,COD_SALES!$A$5:$A$500,0),MATCH(resource!DL$2,COD_SALES!$B$4:$Z$4,0)),"")</f>
        <v/>
      </c>
      <c r="DM772" s="3" t="str">
        <f>IFERROR(INDEX(COD_SALES!$B$5:$Z$500,MATCH(resource!$CC772,COD_SALES!$A$5:$A$500,0),MATCH(resource!DM$2,COD_SALES!$B$4:$Z$4,0)),"")</f>
        <v/>
      </c>
      <c r="DN772" s="3" t="str">
        <f>IFERROR(INDEX(COD_SALES!$B$5:$Z$500,MATCH(resource!$CC772,COD_SALES!$A$5:$A$500,0),MATCH(resource!DN$2,COD_SALES!$B$4:$Z$4,0)),"")</f>
        <v/>
      </c>
      <c r="DO772" s="3" t="str">
        <f>IFERROR(INDEX(COD_SALES!$B$5:$Z$500,MATCH(resource!$CC772,COD_SALES!$A$5:$A$500,0),MATCH(resource!DO$2,COD_SALES!$B$4:$Z$4,0)),"")</f>
        <v/>
      </c>
      <c r="DP772" s="3" t="str">
        <f>IFERROR(INDEX(COD_SALES!$B$5:$Z$500,MATCH(resource!$CC772,COD_SALES!$A$5:$A$500,0),MATCH(resource!DP$2,COD_SALES!$B$4:$Z$4,0)),"")</f>
        <v/>
      </c>
      <c r="DQ772" s="3" t="str">
        <f>IFERROR(INDEX(COD_SALES!$B$5:$Z$500,MATCH(resource!$CC772,COD_SALES!$A$5:$A$500,0),MATCH(resource!DQ$2,COD_SALES!$B$4:$Z$4,0)),"")</f>
        <v/>
      </c>
      <c r="DR772" s="3" t="str">
        <f>IFERROR(INDEX(COD_SALES!$B$5:$Z$500,MATCH(resource!$CC772,COD_SALES!$A$5:$A$500,0),MATCH(resource!DR$2,COD_SALES!$B$4:$Z$4,0)),"")</f>
        <v/>
      </c>
      <c r="DS772" s="3" t="str">
        <f>IFERROR(INDEX(COD_SALES!$B$5:$Z$500,MATCH(resource!$CC772,COD_SALES!$A$5:$A$500,0),MATCH(resource!DS$2,COD_SALES!$B$4:$Z$4,0)),"")</f>
        <v/>
      </c>
      <c r="DT772" s="3" t="str">
        <f>IFERROR(INDEX(COD_SALES!$B$5:$Z$500,MATCH(resource!$CC772,COD_SALES!$A$5:$A$500,0),MATCH(resource!DT$2,COD_SALES!$B$4:$Z$4,0)),"")</f>
        <v/>
      </c>
      <c r="DU772" s="3" t="str">
        <f>IFERROR(INDEX(COD_SALES!$B$5:$Z$500,MATCH(resource!$CC772,COD_SALES!$A$5:$A$500,0),MATCH(resource!DU$2,COD_SALES!$B$4:$Z$4,0)),"")</f>
        <v/>
      </c>
      <c r="DV772" s="3" t="str">
        <f>IFERROR(INDEX(COD_SALES!$B$5:$Z$500,MATCH(resource!$CC772,COD_SALES!$A$5:$A$500,0),MATCH(resource!DV$2,COD_SALES!$B$4:$Z$4,0)),"")</f>
        <v/>
      </c>
      <c r="DW772" s="3" t="str">
        <f>IFERROR(INDEX(COD_SALES!$B$5:$Z$500,MATCH(resource!$CC772,COD_SALES!$A$5:$A$500,0),MATCH(resource!DW$2,COD_SALES!$B$4:$Z$4,0)),"")</f>
        <v/>
      </c>
      <c r="DX772" s="3" t="str">
        <f>IFERROR(INDEX(COD_SALES!$B$5:$Z$500,MATCH(resource!$CC772,COD_SALES!$A$5:$A$500,0),MATCH(resource!DX$2,COD_SALES!$B$4:$Z$4,0)),"")</f>
        <v/>
      </c>
      <c r="DY772" s="3" t="str">
        <f>IFERROR(INDEX(COD_SALES!$B$5:$Z$500,MATCH(resource!$CC772,COD_SALES!$A$5:$A$500,0),MATCH(resource!DY$2,COD_SALES!$B$4:$Z$4,0)),"")</f>
        <v/>
      </c>
      <c r="DZ772" s="3" t="str">
        <f>IFERROR(INDEX(COD_SALES!$B$5:$Z$500,MATCH(resource!$CC772,COD_SALES!$A$5:$A$500,0),MATCH(resource!DZ$2,COD_SALES!$B$4:$Z$4,0)),"")</f>
        <v/>
      </c>
      <c r="EA772" s="3" t="str">
        <f>IFERROR(INDEX(COD_SALES!$B$5:$Z$500,MATCH(resource!$CC772,COD_SALES!$A$5:$A$500,0),MATCH(resource!EA$2,COD_SALES!$B$4:$Z$4,0)),"")</f>
        <v/>
      </c>
      <c r="EB772" s="3">
        <f t="shared" ref="EB772:EB835" si="140">SUMPRODUCT($DK$1:$EA$1,DK772:EA772)</f>
        <v>0</v>
      </c>
      <c r="EW772" s="3">
        <f>IFERROR(VLOOKUP(CC772,data_pull!$AO$25:$AR$546,2,0),0)</f>
        <v>0</v>
      </c>
      <c r="EX772" s="1">
        <f>IFERROR(VLOOKUP(CC772,data_pull!$AO$25:$AR$546,4,0),0)</f>
        <v>0</v>
      </c>
    </row>
    <row r="773" spans="13:154" x14ac:dyDescent="0.25"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4">
        <f>sales_data!B772</f>
        <v>0</v>
      </c>
      <c r="AR773" s="4">
        <f>sales_data!C772</f>
        <v>0</v>
      </c>
      <c r="AS773" s="5" t="str">
        <f t="shared" si="139"/>
        <v/>
      </c>
      <c r="AT773" s="4">
        <f>sales_data!I772</f>
        <v>0</v>
      </c>
      <c r="AU773" s="4">
        <f>sales_data!W772</f>
        <v>0</v>
      </c>
      <c r="AV773" s="1">
        <f>sales_data!N772</f>
        <v>0</v>
      </c>
      <c r="AW773" s="1">
        <f>sales_data!P772</f>
        <v>0</v>
      </c>
      <c r="AX773" s="3">
        <f ca="1">IFERROR(INDEX(INDIRECT("day_wise_sales_data!$B$2:$BZ$599"),MATCH(resource!$CC773,day_wise_sales_data!$A$2:$A$500,0),MATCH(resource!AX$2,INDIRECT("day_wise_sales_data!$B$1:$BZ$1"),0)),0)</f>
        <v>0</v>
      </c>
      <c r="AY773" s="3">
        <f ca="1">IFERROR(INDEX(INDIRECT("day_wise_sales_data!$B$2:$BZ$599"),MATCH(resource!$CC773,day_wise_sales_data!$A$2:$A$500,0),MATCH(resource!AY$2,INDIRECT("day_wise_sales_data!$B$1:$BZ$1"),0)),0)</f>
        <v>0</v>
      </c>
      <c r="AZ773" s="3">
        <f ca="1">IFERROR(INDEX(INDIRECT("day_wise_sales_data!$B$2:$BZ$599"),MATCH(resource!$CC773,day_wise_sales_data!$A$2:$A$500,0),MATCH(resource!AZ$2,INDIRECT("day_wise_sales_data!$B$1:$BZ$1"),0)),0)</f>
        <v>0</v>
      </c>
      <c r="BA773" s="3">
        <f ca="1">IFERROR(INDEX(INDIRECT("day_wise_sales_data!$B$2:$BZ$599"),MATCH(resource!$CC773,day_wise_sales_data!$A$2:$A$500,0),MATCH(resource!BA$2,INDIRECT("day_wise_sales_data!$B$1:$BZ$1"),0)),0)</f>
        <v>0</v>
      </c>
      <c r="BB773" s="3">
        <f ca="1">IFERROR(INDEX(INDIRECT("day_wise_sales_data!$B$2:$BZ$599"),MATCH(resource!$CC773,day_wise_sales_data!$A$2:$A$500,0),MATCH(resource!BB$2,INDIRECT("day_wise_sales_data!$B$1:$BZ$1"),0)),0)</f>
        <v>0</v>
      </c>
      <c r="BC773" s="3">
        <f ca="1">IFERROR(INDEX(INDIRECT("day_wise_sales_data!$B$2:$BZ$599"),MATCH(resource!$CC773,day_wise_sales_data!$A$2:$A$500,0),MATCH(resource!BC$2,INDIRECT("day_wise_sales_data!$B$1:$BZ$1"),0)),0)</f>
        <v>0</v>
      </c>
      <c r="BD773" s="3">
        <f ca="1">IFERROR(INDEX(INDIRECT("day_wise_sales_data!$B$2:$BZ$599"),MATCH(resource!$CC773,day_wise_sales_data!$A$2:$A$500,0),MATCH(resource!BD$2,INDIRECT("day_wise_sales_data!$B$1:$BZ$1"),0)),0)</f>
        <v>0</v>
      </c>
      <c r="BE773" s="3">
        <f ca="1">IFERROR(INDEX(INDIRECT("day_wise_sales_data!$B$2:$BZ$599"),MATCH(resource!$CC773,day_wise_sales_data!$A$2:$A$500,0),MATCH(resource!BE$2,INDIRECT("day_wise_sales_data!$B$1:$BZ$1"),0)),0)</f>
        <v>0</v>
      </c>
      <c r="BF773" s="3">
        <f ca="1">IFERROR(INDEX(INDIRECT("day_wise_sales_data!$B$2:$BZ$599"),MATCH(resource!$CC773,day_wise_sales_data!$A$2:$A$500,0),MATCH(resource!BF$2,INDIRECT("day_wise_sales_data!$B$1:$BZ$1"),0)),0)</f>
        <v>0</v>
      </c>
      <c r="BG773" s="3">
        <f ca="1">IFERROR(INDEX(INDIRECT("day_wise_sales_data!$B$2:$BZ$599"),MATCH(resource!$CC773,day_wise_sales_data!$A$2:$A$500,0),MATCH(resource!BG$2,INDIRECT("day_wise_sales_data!$B$1:$BZ$1"),0)),0)</f>
        <v>0</v>
      </c>
      <c r="BH773" s="3">
        <f ca="1">IFERROR(INDEX(INDIRECT("day_wise_sales_data!$B$2:$BZ$599"),MATCH(resource!$CC773,day_wise_sales_data!$A$2:$A$500,0),MATCH(resource!BH$2,INDIRECT("day_wise_sales_data!$B$1:$BZ$1"),0)),0)</f>
        <v>0</v>
      </c>
      <c r="BI773" s="3">
        <f ca="1">IFERROR(INDEX(INDIRECT("day_wise_sales_data!$B$2:$BZ$599"),MATCH(resource!$CC773,day_wise_sales_data!$A$2:$A$500,0),MATCH(resource!BI$2,INDIRECT("day_wise_sales_data!$B$1:$BZ$1"),0)),0)</f>
        <v>0</v>
      </c>
      <c r="BJ773" s="3">
        <f ca="1">IFERROR(INDEX(INDIRECT("day_wise_sales_data!$B$2:$BZ$599"),MATCH(resource!$CC773,day_wise_sales_data!$A$2:$A$500,0),MATCH(resource!BJ$2,INDIRECT("day_wise_sales_data!$B$1:$BZ$1"),0)),0)</f>
        <v>0</v>
      </c>
      <c r="BK773" s="3">
        <f ca="1">IFERROR(INDEX(INDIRECT("day_wise_sales_data!$B$2:$BZ$599"),MATCH(resource!$CC773,day_wise_sales_data!$A$2:$A$500,0),MATCH(resource!BK$2,INDIRECT("day_wise_sales_data!$B$1:$BZ$1"),0)),0)</f>
        <v>0</v>
      </c>
      <c r="BL773" s="3">
        <f ca="1">IFERROR(INDEX(INDIRECT("day_wise_sales_data!$B$2:$BZ$599"),MATCH(resource!$CC773,day_wise_sales_data!$A$2:$A$500,0),MATCH(resource!BL$2,INDIRECT("day_wise_sales_data!$B$1:$BZ$1"),0)),0)</f>
        <v>0</v>
      </c>
      <c r="BM773" s="3">
        <f ca="1">IFERROR(INDEX(INDIRECT("day_wise_sales_data!$B$2:$BZ$599"),MATCH(resource!$CC773,day_wise_sales_data!$A$2:$A$500,0),MATCH(resource!BM$2,INDIRECT("day_wise_sales_data!$B$1:$BZ$1"),0)),0)</f>
        <v>0</v>
      </c>
      <c r="BN773" s="3">
        <f ca="1">IFERROR(INDEX(INDIRECT("day_wise_sales_data!$B$2:$BZ$599"),MATCH(resource!$CC773,day_wise_sales_data!$A$2:$A$500,0),MATCH(resource!BN$2,INDIRECT("day_wise_sales_data!$B$1:$BZ$1"),0)),0)</f>
        <v>0</v>
      </c>
      <c r="BO773" s="3">
        <f ca="1">IFERROR(INDEX(INDIRECT("day_wise_sales_data!$B$2:$BZ$599"),MATCH(resource!$CC773,day_wise_sales_data!$A$2:$A$500,0),MATCH(resource!BO$2,INDIRECT("day_wise_sales_data!$B$1:$BZ$1"),0)),0)</f>
        <v>0</v>
      </c>
      <c r="BP773" s="3">
        <f ca="1">IFERROR(INDEX(INDIRECT("day_wise_sales_data!$B$2:$BZ$599"),MATCH(resource!$CC773,day_wise_sales_data!$A$2:$A$500,0),MATCH(resource!BP$2,INDIRECT("day_wise_sales_data!$B$1:$BZ$1"),0)),0)</f>
        <v>0</v>
      </c>
      <c r="BQ773" s="3">
        <f ca="1">IFERROR(INDEX(INDIRECT("day_wise_sales_data!$B$2:$BZ$599"),MATCH(resource!$CC773,day_wise_sales_data!$A$2:$A$500,0),MATCH(resource!BQ$2,INDIRECT("day_wise_sales_data!$B$1:$BZ$1"),0)),0)</f>
        <v>0</v>
      </c>
      <c r="BR773" s="3">
        <f ca="1">IFERROR(INDEX(INDIRECT("day_wise_sales_data!$B$2:$BZ$599"),MATCH(resource!$CC773,day_wise_sales_data!$A$2:$A$500,0),MATCH(resource!BR$2,INDIRECT("day_wise_sales_data!$B$1:$BZ$1"),0)),0)</f>
        <v>0</v>
      </c>
      <c r="BS773" s="3">
        <f ca="1">IFERROR(INDEX(INDIRECT("day_wise_sales_data!$B$2:$BZ$599"),MATCH(resource!$CC773,day_wise_sales_data!$A$2:$A$500,0),MATCH(resource!BS$2,INDIRECT("day_wise_sales_data!$B$1:$BZ$1"),0)),0)</f>
        <v>0</v>
      </c>
      <c r="BT773" s="3">
        <f ca="1">IFERROR(INDEX(INDIRECT("day_wise_sales_data!$B$2:$BZ$599"),MATCH(resource!$CC773,day_wise_sales_data!$A$2:$A$500,0),MATCH(resource!BT$2,INDIRECT("day_wise_sales_data!$B$1:$BZ$1"),0)),0)</f>
        <v>0</v>
      </c>
      <c r="BU773" s="3">
        <f ca="1">IFERROR(INDEX(INDIRECT("day_wise_sales_data!$B$2:$BZ$599"),MATCH(resource!$CC773,day_wise_sales_data!$A$2:$A$500,0),MATCH(resource!BU$2,INDIRECT("day_wise_sales_data!$B$1:$BZ$1"),0)),0)</f>
        <v>0</v>
      </c>
      <c r="BV773" s="3">
        <f ca="1">IFERROR(INDEX(INDIRECT("day_wise_sales_data!$B$2:$BZ$599"),MATCH(resource!$CC773,day_wise_sales_data!$A$2:$A$500,0),MATCH(resource!BV$2,INDIRECT("day_wise_sales_data!$B$1:$BZ$1"),0)),0)</f>
        <v>0</v>
      </c>
      <c r="BW773" s="3">
        <f ca="1">IFERROR(INDEX(INDIRECT("day_wise_sales_data!$B$2:$BZ$599"),MATCH(resource!$CC773,day_wise_sales_data!$A$2:$A$500,0),MATCH(resource!BW$2,INDIRECT("day_wise_sales_data!$B$1:$BZ$1"),0)),0)</f>
        <v>0</v>
      </c>
      <c r="BX773" s="3">
        <f ca="1">IFERROR(INDEX(INDIRECT("day_wise_sales_data!$B$2:$BZ$599"),MATCH(resource!$CC773,day_wise_sales_data!$A$2:$A$500,0),MATCH(resource!BX$2,INDIRECT("day_wise_sales_data!$B$1:$BZ$1"),0)),0)</f>
        <v>0</v>
      </c>
      <c r="BY773" s="3">
        <f ca="1">IFERROR(INDEX(INDIRECT("day_wise_sales_data!$B$2:$BZ$599"),MATCH(resource!$CC773,day_wise_sales_data!$A$2:$A$500,0),MATCH(resource!BY$2,INDIRECT("day_wise_sales_data!$B$1:$BZ$1"),0)),0)</f>
        <v>0</v>
      </c>
      <c r="BZ773" s="3">
        <f ca="1">IFERROR(INDEX(INDIRECT("day_wise_sales_data!$B$2:$BZ$599"),MATCH(resource!$CC773,day_wise_sales_data!$A$2:$A$500,0),MATCH(resource!BZ$2,INDIRECT("day_wise_sales_data!$B$1:$BZ$1"),0)),0)</f>
        <v>0</v>
      </c>
      <c r="CA773" s="3">
        <f ca="1">IFERROR(INDEX(INDIRECT("day_wise_sales_data!$B$2:$BZ$599"),MATCH(resource!$CC773,day_wise_sales_data!$A$2:$A$500,0),MATCH(resource!CA$2,INDIRECT("day_wise_sales_data!$B$1:$BZ$1"),0)),0)</f>
        <v>0</v>
      </c>
      <c r="CC773" s="4">
        <f>sales_data!H772</f>
        <v>0</v>
      </c>
      <c r="CD773" s="1">
        <v>771</v>
      </c>
      <c r="CE773" s="1" t="str">
        <f>IF(AQ773=report!$AQ$3,resource!CD773,"")</f>
        <v/>
      </c>
      <c r="CF773" s="5" t="str">
        <f>IFERROR(SMALL($CE$3:$CE$1001,ROWS($CE$3:CE773)),"")</f>
        <v/>
      </c>
      <c r="CH773">
        <f>IFERROR(VLOOKUP($CC773,data_pull!$E$22:$G$700,2,0),0)</f>
        <v>0</v>
      </c>
      <c r="DK773" s="3" t="str">
        <f>IFERROR(INDEX(COD_SALES!$B$5:$Z$500,MATCH(resource!$CC773,COD_SALES!$A$5:$A$500,0),MATCH(resource!DK$2,COD_SALES!$B$4:$Z$4,0)),"")</f>
        <v/>
      </c>
      <c r="DL773" s="3" t="str">
        <f>IFERROR(INDEX(COD_SALES!$B$5:$Z$500,MATCH(resource!$CC773,COD_SALES!$A$5:$A$500,0),MATCH(resource!DL$2,COD_SALES!$B$4:$Z$4,0)),"")</f>
        <v/>
      </c>
      <c r="DM773" s="3" t="str">
        <f>IFERROR(INDEX(COD_SALES!$B$5:$Z$500,MATCH(resource!$CC773,COD_SALES!$A$5:$A$500,0),MATCH(resource!DM$2,COD_SALES!$B$4:$Z$4,0)),"")</f>
        <v/>
      </c>
      <c r="DN773" s="3" t="str">
        <f>IFERROR(INDEX(COD_SALES!$B$5:$Z$500,MATCH(resource!$CC773,COD_SALES!$A$5:$A$500,0),MATCH(resource!DN$2,COD_SALES!$B$4:$Z$4,0)),"")</f>
        <v/>
      </c>
      <c r="DO773" s="3" t="str">
        <f>IFERROR(INDEX(COD_SALES!$B$5:$Z$500,MATCH(resource!$CC773,COD_SALES!$A$5:$A$500,0),MATCH(resource!DO$2,COD_SALES!$B$4:$Z$4,0)),"")</f>
        <v/>
      </c>
      <c r="DP773" s="3" t="str">
        <f>IFERROR(INDEX(COD_SALES!$B$5:$Z$500,MATCH(resource!$CC773,COD_SALES!$A$5:$A$500,0),MATCH(resource!DP$2,COD_SALES!$B$4:$Z$4,0)),"")</f>
        <v/>
      </c>
      <c r="DQ773" s="3" t="str">
        <f>IFERROR(INDEX(COD_SALES!$B$5:$Z$500,MATCH(resource!$CC773,COD_SALES!$A$5:$A$500,0),MATCH(resource!DQ$2,COD_SALES!$B$4:$Z$4,0)),"")</f>
        <v/>
      </c>
      <c r="DR773" s="3" t="str">
        <f>IFERROR(INDEX(COD_SALES!$B$5:$Z$500,MATCH(resource!$CC773,COD_SALES!$A$5:$A$500,0),MATCH(resource!DR$2,COD_SALES!$B$4:$Z$4,0)),"")</f>
        <v/>
      </c>
      <c r="DS773" s="3" t="str">
        <f>IFERROR(INDEX(COD_SALES!$B$5:$Z$500,MATCH(resource!$CC773,COD_SALES!$A$5:$A$500,0),MATCH(resource!DS$2,COD_SALES!$B$4:$Z$4,0)),"")</f>
        <v/>
      </c>
      <c r="DT773" s="3" t="str">
        <f>IFERROR(INDEX(COD_SALES!$B$5:$Z$500,MATCH(resource!$CC773,COD_SALES!$A$5:$A$500,0),MATCH(resource!DT$2,COD_SALES!$B$4:$Z$4,0)),"")</f>
        <v/>
      </c>
      <c r="DU773" s="3" t="str">
        <f>IFERROR(INDEX(COD_SALES!$B$5:$Z$500,MATCH(resource!$CC773,COD_SALES!$A$5:$A$500,0),MATCH(resource!DU$2,COD_SALES!$B$4:$Z$4,0)),"")</f>
        <v/>
      </c>
      <c r="DV773" s="3" t="str">
        <f>IFERROR(INDEX(COD_SALES!$B$5:$Z$500,MATCH(resource!$CC773,COD_SALES!$A$5:$A$500,0),MATCH(resource!DV$2,COD_SALES!$B$4:$Z$4,0)),"")</f>
        <v/>
      </c>
      <c r="DW773" s="3" t="str">
        <f>IFERROR(INDEX(COD_SALES!$B$5:$Z$500,MATCH(resource!$CC773,COD_SALES!$A$5:$A$500,0),MATCH(resource!DW$2,COD_SALES!$B$4:$Z$4,0)),"")</f>
        <v/>
      </c>
      <c r="DX773" s="3" t="str">
        <f>IFERROR(INDEX(COD_SALES!$B$5:$Z$500,MATCH(resource!$CC773,COD_SALES!$A$5:$A$500,0),MATCH(resource!DX$2,COD_SALES!$B$4:$Z$4,0)),"")</f>
        <v/>
      </c>
      <c r="DY773" s="3" t="str">
        <f>IFERROR(INDEX(COD_SALES!$B$5:$Z$500,MATCH(resource!$CC773,COD_SALES!$A$5:$A$500,0),MATCH(resource!DY$2,COD_SALES!$B$4:$Z$4,0)),"")</f>
        <v/>
      </c>
      <c r="DZ773" s="3" t="str">
        <f>IFERROR(INDEX(COD_SALES!$B$5:$Z$500,MATCH(resource!$CC773,COD_SALES!$A$5:$A$500,0),MATCH(resource!DZ$2,COD_SALES!$B$4:$Z$4,0)),"")</f>
        <v/>
      </c>
      <c r="EA773" s="3" t="str">
        <f>IFERROR(INDEX(COD_SALES!$B$5:$Z$500,MATCH(resource!$CC773,COD_SALES!$A$5:$A$500,0),MATCH(resource!EA$2,COD_SALES!$B$4:$Z$4,0)),"")</f>
        <v/>
      </c>
      <c r="EB773" s="3">
        <f t="shared" si="140"/>
        <v>0</v>
      </c>
      <c r="EW773" s="3">
        <f>IFERROR(VLOOKUP(CC773,data_pull!$AO$25:$AR$546,2,0),0)</f>
        <v>0</v>
      </c>
      <c r="EX773" s="1">
        <f>IFERROR(VLOOKUP(CC773,data_pull!$AO$25:$AR$546,4,0),0)</f>
        <v>0</v>
      </c>
    </row>
    <row r="774" spans="13:154" x14ac:dyDescent="0.25"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4">
        <f>sales_data!B773</f>
        <v>0</v>
      </c>
      <c r="AR774" s="4">
        <f>sales_data!C773</f>
        <v>0</v>
      </c>
      <c r="AS774" s="5" t="str">
        <f t="shared" si="139"/>
        <v/>
      </c>
      <c r="AT774" s="4">
        <f>sales_data!I773</f>
        <v>0</v>
      </c>
      <c r="AU774" s="4">
        <f>sales_data!W773</f>
        <v>0</v>
      </c>
      <c r="AV774" s="1">
        <f>sales_data!N773</f>
        <v>0</v>
      </c>
      <c r="AW774" s="1">
        <f>sales_data!P773</f>
        <v>0</v>
      </c>
      <c r="AX774" s="3">
        <f ca="1">IFERROR(INDEX(INDIRECT("day_wise_sales_data!$B$2:$BZ$599"),MATCH(resource!$CC774,day_wise_sales_data!$A$2:$A$500,0),MATCH(resource!AX$2,INDIRECT("day_wise_sales_data!$B$1:$BZ$1"),0)),0)</f>
        <v>0</v>
      </c>
      <c r="AY774" s="3">
        <f ca="1">IFERROR(INDEX(INDIRECT("day_wise_sales_data!$B$2:$BZ$599"),MATCH(resource!$CC774,day_wise_sales_data!$A$2:$A$500,0),MATCH(resource!AY$2,INDIRECT("day_wise_sales_data!$B$1:$BZ$1"),0)),0)</f>
        <v>0</v>
      </c>
      <c r="AZ774" s="3">
        <f ca="1">IFERROR(INDEX(INDIRECT("day_wise_sales_data!$B$2:$BZ$599"),MATCH(resource!$CC774,day_wise_sales_data!$A$2:$A$500,0),MATCH(resource!AZ$2,INDIRECT("day_wise_sales_data!$B$1:$BZ$1"),0)),0)</f>
        <v>0</v>
      </c>
      <c r="BA774" s="3">
        <f ca="1">IFERROR(INDEX(INDIRECT("day_wise_sales_data!$B$2:$BZ$599"),MATCH(resource!$CC774,day_wise_sales_data!$A$2:$A$500,0),MATCH(resource!BA$2,INDIRECT("day_wise_sales_data!$B$1:$BZ$1"),0)),0)</f>
        <v>0</v>
      </c>
      <c r="BB774" s="3">
        <f ca="1">IFERROR(INDEX(INDIRECT("day_wise_sales_data!$B$2:$BZ$599"),MATCH(resource!$CC774,day_wise_sales_data!$A$2:$A$500,0),MATCH(resource!BB$2,INDIRECT("day_wise_sales_data!$B$1:$BZ$1"),0)),0)</f>
        <v>0</v>
      </c>
      <c r="BC774" s="3">
        <f ca="1">IFERROR(INDEX(INDIRECT("day_wise_sales_data!$B$2:$BZ$599"),MATCH(resource!$CC774,day_wise_sales_data!$A$2:$A$500,0),MATCH(resource!BC$2,INDIRECT("day_wise_sales_data!$B$1:$BZ$1"),0)),0)</f>
        <v>0</v>
      </c>
      <c r="BD774" s="3">
        <f ca="1">IFERROR(INDEX(INDIRECT("day_wise_sales_data!$B$2:$BZ$599"),MATCH(resource!$CC774,day_wise_sales_data!$A$2:$A$500,0),MATCH(resource!BD$2,INDIRECT("day_wise_sales_data!$B$1:$BZ$1"),0)),0)</f>
        <v>0</v>
      </c>
      <c r="BE774" s="3">
        <f ca="1">IFERROR(INDEX(INDIRECT("day_wise_sales_data!$B$2:$BZ$599"),MATCH(resource!$CC774,day_wise_sales_data!$A$2:$A$500,0),MATCH(resource!BE$2,INDIRECT("day_wise_sales_data!$B$1:$BZ$1"),0)),0)</f>
        <v>0</v>
      </c>
      <c r="BF774" s="3">
        <f ca="1">IFERROR(INDEX(INDIRECT("day_wise_sales_data!$B$2:$BZ$599"),MATCH(resource!$CC774,day_wise_sales_data!$A$2:$A$500,0),MATCH(resource!BF$2,INDIRECT("day_wise_sales_data!$B$1:$BZ$1"),0)),0)</f>
        <v>0</v>
      </c>
      <c r="BG774" s="3">
        <f ca="1">IFERROR(INDEX(INDIRECT("day_wise_sales_data!$B$2:$BZ$599"),MATCH(resource!$CC774,day_wise_sales_data!$A$2:$A$500,0),MATCH(resource!BG$2,INDIRECT("day_wise_sales_data!$B$1:$BZ$1"),0)),0)</f>
        <v>0</v>
      </c>
      <c r="BH774" s="3">
        <f ca="1">IFERROR(INDEX(INDIRECT("day_wise_sales_data!$B$2:$BZ$599"),MATCH(resource!$CC774,day_wise_sales_data!$A$2:$A$500,0),MATCH(resource!BH$2,INDIRECT("day_wise_sales_data!$B$1:$BZ$1"),0)),0)</f>
        <v>0</v>
      </c>
      <c r="BI774" s="3">
        <f ca="1">IFERROR(INDEX(INDIRECT("day_wise_sales_data!$B$2:$BZ$599"),MATCH(resource!$CC774,day_wise_sales_data!$A$2:$A$500,0),MATCH(resource!BI$2,INDIRECT("day_wise_sales_data!$B$1:$BZ$1"),0)),0)</f>
        <v>0</v>
      </c>
      <c r="BJ774" s="3">
        <f ca="1">IFERROR(INDEX(INDIRECT("day_wise_sales_data!$B$2:$BZ$599"),MATCH(resource!$CC774,day_wise_sales_data!$A$2:$A$500,0),MATCH(resource!BJ$2,INDIRECT("day_wise_sales_data!$B$1:$BZ$1"),0)),0)</f>
        <v>0</v>
      </c>
      <c r="BK774" s="3">
        <f ca="1">IFERROR(INDEX(INDIRECT("day_wise_sales_data!$B$2:$BZ$599"),MATCH(resource!$CC774,day_wise_sales_data!$A$2:$A$500,0),MATCH(resource!BK$2,INDIRECT("day_wise_sales_data!$B$1:$BZ$1"),0)),0)</f>
        <v>0</v>
      </c>
      <c r="BL774" s="3">
        <f ca="1">IFERROR(INDEX(INDIRECT("day_wise_sales_data!$B$2:$BZ$599"),MATCH(resource!$CC774,day_wise_sales_data!$A$2:$A$500,0),MATCH(resource!BL$2,INDIRECT("day_wise_sales_data!$B$1:$BZ$1"),0)),0)</f>
        <v>0</v>
      </c>
      <c r="BM774" s="3">
        <f ca="1">IFERROR(INDEX(INDIRECT("day_wise_sales_data!$B$2:$BZ$599"),MATCH(resource!$CC774,day_wise_sales_data!$A$2:$A$500,0),MATCH(resource!BM$2,INDIRECT("day_wise_sales_data!$B$1:$BZ$1"),0)),0)</f>
        <v>0</v>
      </c>
      <c r="BN774" s="3">
        <f ca="1">IFERROR(INDEX(INDIRECT("day_wise_sales_data!$B$2:$BZ$599"),MATCH(resource!$CC774,day_wise_sales_data!$A$2:$A$500,0),MATCH(resource!BN$2,INDIRECT("day_wise_sales_data!$B$1:$BZ$1"),0)),0)</f>
        <v>0</v>
      </c>
      <c r="BO774" s="3">
        <f ca="1">IFERROR(INDEX(INDIRECT("day_wise_sales_data!$B$2:$BZ$599"),MATCH(resource!$CC774,day_wise_sales_data!$A$2:$A$500,0),MATCH(resource!BO$2,INDIRECT("day_wise_sales_data!$B$1:$BZ$1"),0)),0)</f>
        <v>0</v>
      </c>
      <c r="BP774" s="3">
        <f ca="1">IFERROR(INDEX(INDIRECT("day_wise_sales_data!$B$2:$BZ$599"),MATCH(resource!$CC774,day_wise_sales_data!$A$2:$A$500,0),MATCH(resource!BP$2,INDIRECT("day_wise_sales_data!$B$1:$BZ$1"),0)),0)</f>
        <v>0</v>
      </c>
      <c r="BQ774" s="3">
        <f ca="1">IFERROR(INDEX(INDIRECT("day_wise_sales_data!$B$2:$BZ$599"),MATCH(resource!$CC774,day_wise_sales_data!$A$2:$A$500,0),MATCH(resource!BQ$2,INDIRECT("day_wise_sales_data!$B$1:$BZ$1"),0)),0)</f>
        <v>0</v>
      </c>
      <c r="BR774" s="3">
        <f ca="1">IFERROR(INDEX(INDIRECT("day_wise_sales_data!$B$2:$BZ$599"),MATCH(resource!$CC774,day_wise_sales_data!$A$2:$A$500,0),MATCH(resource!BR$2,INDIRECT("day_wise_sales_data!$B$1:$BZ$1"),0)),0)</f>
        <v>0</v>
      </c>
      <c r="BS774" s="3">
        <f ca="1">IFERROR(INDEX(INDIRECT("day_wise_sales_data!$B$2:$BZ$599"),MATCH(resource!$CC774,day_wise_sales_data!$A$2:$A$500,0),MATCH(resource!BS$2,INDIRECT("day_wise_sales_data!$B$1:$BZ$1"),0)),0)</f>
        <v>0</v>
      </c>
      <c r="BT774" s="3">
        <f ca="1">IFERROR(INDEX(INDIRECT("day_wise_sales_data!$B$2:$BZ$599"),MATCH(resource!$CC774,day_wise_sales_data!$A$2:$A$500,0),MATCH(resource!BT$2,INDIRECT("day_wise_sales_data!$B$1:$BZ$1"),0)),0)</f>
        <v>0</v>
      </c>
      <c r="BU774" s="3">
        <f ca="1">IFERROR(INDEX(INDIRECT("day_wise_sales_data!$B$2:$BZ$599"),MATCH(resource!$CC774,day_wise_sales_data!$A$2:$A$500,0),MATCH(resource!BU$2,INDIRECT("day_wise_sales_data!$B$1:$BZ$1"),0)),0)</f>
        <v>0</v>
      </c>
      <c r="BV774" s="3">
        <f ca="1">IFERROR(INDEX(INDIRECT("day_wise_sales_data!$B$2:$BZ$599"),MATCH(resource!$CC774,day_wise_sales_data!$A$2:$A$500,0),MATCH(resource!BV$2,INDIRECT("day_wise_sales_data!$B$1:$BZ$1"),0)),0)</f>
        <v>0</v>
      </c>
      <c r="BW774" s="3">
        <f ca="1">IFERROR(INDEX(INDIRECT("day_wise_sales_data!$B$2:$BZ$599"),MATCH(resource!$CC774,day_wise_sales_data!$A$2:$A$500,0),MATCH(resource!BW$2,INDIRECT("day_wise_sales_data!$B$1:$BZ$1"),0)),0)</f>
        <v>0</v>
      </c>
      <c r="BX774" s="3">
        <f ca="1">IFERROR(INDEX(INDIRECT("day_wise_sales_data!$B$2:$BZ$599"),MATCH(resource!$CC774,day_wise_sales_data!$A$2:$A$500,0),MATCH(resource!BX$2,INDIRECT("day_wise_sales_data!$B$1:$BZ$1"),0)),0)</f>
        <v>0</v>
      </c>
      <c r="BY774" s="3">
        <f ca="1">IFERROR(INDEX(INDIRECT("day_wise_sales_data!$B$2:$BZ$599"),MATCH(resource!$CC774,day_wise_sales_data!$A$2:$A$500,0),MATCH(resource!BY$2,INDIRECT("day_wise_sales_data!$B$1:$BZ$1"),0)),0)</f>
        <v>0</v>
      </c>
      <c r="BZ774" s="3">
        <f ca="1">IFERROR(INDEX(INDIRECT("day_wise_sales_data!$B$2:$BZ$599"),MATCH(resource!$CC774,day_wise_sales_data!$A$2:$A$500,0),MATCH(resource!BZ$2,INDIRECT("day_wise_sales_data!$B$1:$BZ$1"),0)),0)</f>
        <v>0</v>
      </c>
      <c r="CA774" s="3">
        <f ca="1">IFERROR(INDEX(INDIRECT("day_wise_sales_data!$B$2:$BZ$599"),MATCH(resource!$CC774,day_wise_sales_data!$A$2:$A$500,0),MATCH(resource!CA$2,INDIRECT("day_wise_sales_data!$B$1:$BZ$1"),0)),0)</f>
        <v>0</v>
      </c>
      <c r="CC774" s="4">
        <f>sales_data!H773</f>
        <v>0</v>
      </c>
      <c r="CD774" s="1">
        <v>772</v>
      </c>
      <c r="CE774" s="1" t="str">
        <f>IF(AQ774=report!$AQ$3,resource!CD774,"")</f>
        <v/>
      </c>
      <c r="CF774" s="5" t="str">
        <f>IFERROR(SMALL($CE$3:$CE$1001,ROWS($CE$3:CE774)),"")</f>
        <v/>
      </c>
      <c r="CH774">
        <f>IFERROR(VLOOKUP($CC774,data_pull!$E$22:$G$700,2,0),0)</f>
        <v>0</v>
      </c>
      <c r="DK774" s="3" t="str">
        <f>IFERROR(INDEX(COD_SALES!$B$5:$Z$500,MATCH(resource!$CC774,COD_SALES!$A$5:$A$500,0),MATCH(resource!DK$2,COD_SALES!$B$4:$Z$4,0)),"")</f>
        <v/>
      </c>
      <c r="DL774" s="3" t="str">
        <f>IFERROR(INDEX(COD_SALES!$B$5:$Z$500,MATCH(resource!$CC774,COD_SALES!$A$5:$A$500,0),MATCH(resource!DL$2,COD_SALES!$B$4:$Z$4,0)),"")</f>
        <v/>
      </c>
      <c r="DM774" s="3" t="str">
        <f>IFERROR(INDEX(COD_SALES!$B$5:$Z$500,MATCH(resource!$CC774,COD_SALES!$A$5:$A$500,0),MATCH(resource!DM$2,COD_SALES!$B$4:$Z$4,0)),"")</f>
        <v/>
      </c>
      <c r="DN774" s="3" t="str">
        <f>IFERROR(INDEX(COD_SALES!$B$5:$Z$500,MATCH(resource!$CC774,COD_SALES!$A$5:$A$500,0),MATCH(resource!DN$2,COD_SALES!$B$4:$Z$4,0)),"")</f>
        <v/>
      </c>
      <c r="DO774" s="3" t="str">
        <f>IFERROR(INDEX(COD_SALES!$B$5:$Z$500,MATCH(resource!$CC774,COD_SALES!$A$5:$A$500,0),MATCH(resource!DO$2,COD_SALES!$B$4:$Z$4,0)),"")</f>
        <v/>
      </c>
      <c r="DP774" s="3" t="str">
        <f>IFERROR(INDEX(COD_SALES!$B$5:$Z$500,MATCH(resource!$CC774,COD_SALES!$A$5:$A$500,0),MATCH(resource!DP$2,COD_SALES!$B$4:$Z$4,0)),"")</f>
        <v/>
      </c>
      <c r="DQ774" s="3" t="str">
        <f>IFERROR(INDEX(COD_SALES!$B$5:$Z$500,MATCH(resource!$CC774,COD_SALES!$A$5:$A$500,0),MATCH(resource!DQ$2,COD_SALES!$B$4:$Z$4,0)),"")</f>
        <v/>
      </c>
      <c r="DR774" s="3" t="str">
        <f>IFERROR(INDEX(COD_SALES!$B$5:$Z$500,MATCH(resource!$CC774,COD_SALES!$A$5:$A$500,0),MATCH(resource!DR$2,COD_SALES!$B$4:$Z$4,0)),"")</f>
        <v/>
      </c>
      <c r="DS774" s="3" t="str">
        <f>IFERROR(INDEX(COD_SALES!$B$5:$Z$500,MATCH(resource!$CC774,COD_SALES!$A$5:$A$500,0),MATCH(resource!DS$2,COD_SALES!$B$4:$Z$4,0)),"")</f>
        <v/>
      </c>
      <c r="DT774" s="3" t="str">
        <f>IFERROR(INDEX(COD_SALES!$B$5:$Z$500,MATCH(resource!$CC774,COD_SALES!$A$5:$A$500,0),MATCH(resource!DT$2,COD_SALES!$B$4:$Z$4,0)),"")</f>
        <v/>
      </c>
      <c r="DU774" s="3" t="str">
        <f>IFERROR(INDEX(COD_SALES!$B$5:$Z$500,MATCH(resource!$CC774,COD_SALES!$A$5:$A$500,0),MATCH(resource!DU$2,COD_SALES!$B$4:$Z$4,0)),"")</f>
        <v/>
      </c>
      <c r="DV774" s="3" t="str">
        <f>IFERROR(INDEX(COD_SALES!$B$5:$Z$500,MATCH(resource!$CC774,COD_SALES!$A$5:$A$500,0),MATCH(resource!DV$2,COD_SALES!$B$4:$Z$4,0)),"")</f>
        <v/>
      </c>
      <c r="DW774" s="3" t="str">
        <f>IFERROR(INDEX(COD_SALES!$B$5:$Z$500,MATCH(resource!$CC774,COD_SALES!$A$5:$A$500,0),MATCH(resource!DW$2,COD_SALES!$B$4:$Z$4,0)),"")</f>
        <v/>
      </c>
      <c r="DX774" s="3" t="str">
        <f>IFERROR(INDEX(COD_SALES!$B$5:$Z$500,MATCH(resource!$CC774,COD_SALES!$A$5:$A$500,0),MATCH(resource!DX$2,COD_SALES!$B$4:$Z$4,0)),"")</f>
        <v/>
      </c>
      <c r="DY774" s="3" t="str">
        <f>IFERROR(INDEX(COD_SALES!$B$5:$Z$500,MATCH(resource!$CC774,COD_SALES!$A$5:$A$500,0),MATCH(resource!DY$2,COD_SALES!$B$4:$Z$4,0)),"")</f>
        <v/>
      </c>
      <c r="DZ774" s="3" t="str">
        <f>IFERROR(INDEX(COD_SALES!$B$5:$Z$500,MATCH(resource!$CC774,COD_SALES!$A$5:$A$500,0),MATCH(resource!DZ$2,COD_SALES!$B$4:$Z$4,0)),"")</f>
        <v/>
      </c>
      <c r="EA774" s="3" t="str">
        <f>IFERROR(INDEX(COD_SALES!$B$5:$Z$500,MATCH(resource!$CC774,COD_SALES!$A$5:$A$500,0),MATCH(resource!EA$2,COD_SALES!$B$4:$Z$4,0)),"")</f>
        <v/>
      </c>
      <c r="EB774" s="3">
        <f t="shared" si="140"/>
        <v>0</v>
      </c>
      <c r="EW774" s="3">
        <f>IFERROR(VLOOKUP(CC774,data_pull!$AO$25:$AR$546,2,0),0)</f>
        <v>0</v>
      </c>
      <c r="EX774" s="1">
        <f>IFERROR(VLOOKUP(CC774,data_pull!$AO$25:$AR$546,4,0),0)</f>
        <v>0</v>
      </c>
    </row>
    <row r="775" spans="13:154" x14ac:dyDescent="0.25"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4">
        <f>sales_data!B774</f>
        <v>0</v>
      </c>
      <c r="AR775" s="4">
        <f>sales_data!C774</f>
        <v>0</v>
      </c>
      <c r="AS775" s="5" t="str">
        <f t="shared" si="139"/>
        <v/>
      </c>
      <c r="AT775" s="4">
        <f>sales_data!I774</f>
        <v>0</v>
      </c>
      <c r="AU775" s="4">
        <f>sales_data!W774</f>
        <v>0</v>
      </c>
      <c r="AV775" s="1">
        <f>sales_data!N774</f>
        <v>0</v>
      </c>
      <c r="AW775" s="1">
        <f>sales_data!P774</f>
        <v>0</v>
      </c>
      <c r="AX775" s="3">
        <f ca="1">IFERROR(INDEX(INDIRECT("day_wise_sales_data!$B$2:$BZ$599"),MATCH(resource!$CC775,day_wise_sales_data!$A$2:$A$500,0),MATCH(resource!AX$2,INDIRECT("day_wise_sales_data!$B$1:$BZ$1"),0)),0)</f>
        <v>0</v>
      </c>
      <c r="AY775" s="3">
        <f ca="1">IFERROR(INDEX(INDIRECT("day_wise_sales_data!$B$2:$BZ$599"),MATCH(resource!$CC775,day_wise_sales_data!$A$2:$A$500,0),MATCH(resource!AY$2,INDIRECT("day_wise_sales_data!$B$1:$BZ$1"),0)),0)</f>
        <v>0</v>
      </c>
      <c r="AZ775" s="3">
        <f ca="1">IFERROR(INDEX(INDIRECT("day_wise_sales_data!$B$2:$BZ$599"),MATCH(resource!$CC775,day_wise_sales_data!$A$2:$A$500,0),MATCH(resource!AZ$2,INDIRECT("day_wise_sales_data!$B$1:$BZ$1"),0)),0)</f>
        <v>0</v>
      </c>
      <c r="BA775" s="3">
        <f ca="1">IFERROR(INDEX(INDIRECT("day_wise_sales_data!$B$2:$BZ$599"),MATCH(resource!$CC775,day_wise_sales_data!$A$2:$A$500,0),MATCH(resource!BA$2,INDIRECT("day_wise_sales_data!$B$1:$BZ$1"),0)),0)</f>
        <v>0</v>
      </c>
      <c r="BB775" s="3">
        <f ca="1">IFERROR(INDEX(INDIRECT("day_wise_sales_data!$B$2:$BZ$599"),MATCH(resource!$CC775,day_wise_sales_data!$A$2:$A$500,0),MATCH(resource!BB$2,INDIRECT("day_wise_sales_data!$B$1:$BZ$1"),0)),0)</f>
        <v>0</v>
      </c>
      <c r="BC775" s="3">
        <f ca="1">IFERROR(INDEX(INDIRECT("day_wise_sales_data!$B$2:$BZ$599"),MATCH(resource!$CC775,day_wise_sales_data!$A$2:$A$500,0),MATCH(resource!BC$2,INDIRECT("day_wise_sales_data!$B$1:$BZ$1"),0)),0)</f>
        <v>0</v>
      </c>
      <c r="BD775" s="3">
        <f ca="1">IFERROR(INDEX(INDIRECT("day_wise_sales_data!$B$2:$BZ$599"),MATCH(resource!$CC775,day_wise_sales_data!$A$2:$A$500,0),MATCH(resource!BD$2,INDIRECT("day_wise_sales_data!$B$1:$BZ$1"),0)),0)</f>
        <v>0</v>
      </c>
      <c r="BE775" s="3">
        <f ca="1">IFERROR(INDEX(INDIRECT("day_wise_sales_data!$B$2:$BZ$599"),MATCH(resource!$CC775,day_wise_sales_data!$A$2:$A$500,0),MATCH(resource!BE$2,INDIRECT("day_wise_sales_data!$B$1:$BZ$1"),0)),0)</f>
        <v>0</v>
      </c>
      <c r="BF775" s="3">
        <f ca="1">IFERROR(INDEX(INDIRECT("day_wise_sales_data!$B$2:$BZ$599"),MATCH(resource!$CC775,day_wise_sales_data!$A$2:$A$500,0),MATCH(resource!BF$2,INDIRECT("day_wise_sales_data!$B$1:$BZ$1"),0)),0)</f>
        <v>0</v>
      </c>
      <c r="BG775" s="3">
        <f ca="1">IFERROR(INDEX(INDIRECT("day_wise_sales_data!$B$2:$BZ$599"),MATCH(resource!$CC775,day_wise_sales_data!$A$2:$A$500,0),MATCH(resource!BG$2,INDIRECT("day_wise_sales_data!$B$1:$BZ$1"),0)),0)</f>
        <v>0</v>
      </c>
      <c r="BH775" s="3">
        <f ca="1">IFERROR(INDEX(INDIRECT("day_wise_sales_data!$B$2:$BZ$599"),MATCH(resource!$CC775,day_wise_sales_data!$A$2:$A$500,0),MATCH(resource!BH$2,INDIRECT("day_wise_sales_data!$B$1:$BZ$1"),0)),0)</f>
        <v>0</v>
      </c>
      <c r="BI775" s="3">
        <f ca="1">IFERROR(INDEX(INDIRECT("day_wise_sales_data!$B$2:$BZ$599"),MATCH(resource!$CC775,day_wise_sales_data!$A$2:$A$500,0),MATCH(resource!BI$2,INDIRECT("day_wise_sales_data!$B$1:$BZ$1"),0)),0)</f>
        <v>0</v>
      </c>
      <c r="BJ775" s="3">
        <f ca="1">IFERROR(INDEX(INDIRECT("day_wise_sales_data!$B$2:$BZ$599"),MATCH(resource!$CC775,day_wise_sales_data!$A$2:$A$500,0),MATCH(resource!BJ$2,INDIRECT("day_wise_sales_data!$B$1:$BZ$1"),0)),0)</f>
        <v>0</v>
      </c>
      <c r="BK775" s="3">
        <f ca="1">IFERROR(INDEX(INDIRECT("day_wise_sales_data!$B$2:$BZ$599"),MATCH(resource!$CC775,day_wise_sales_data!$A$2:$A$500,0),MATCH(resource!BK$2,INDIRECT("day_wise_sales_data!$B$1:$BZ$1"),0)),0)</f>
        <v>0</v>
      </c>
      <c r="BL775" s="3">
        <f ca="1">IFERROR(INDEX(INDIRECT("day_wise_sales_data!$B$2:$BZ$599"),MATCH(resource!$CC775,day_wise_sales_data!$A$2:$A$500,0),MATCH(resource!BL$2,INDIRECT("day_wise_sales_data!$B$1:$BZ$1"),0)),0)</f>
        <v>0</v>
      </c>
      <c r="BM775" s="3">
        <f ca="1">IFERROR(INDEX(INDIRECT("day_wise_sales_data!$B$2:$BZ$599"),MATCH(resource!$CC775,day_wise_sales_data!$A$2:$A$500,0),MATCH(resource!BM$2,INDIRECT("day_wise_sales_data!$B$1:$BZ$1"),0)),0)</f>
        <v>0</v>
      </c>
      <c r="BN775" s="3">
        <f ca="1">IFERROR(INDEX(INDIRECT("day_wise_sales_data!$B$2:$BZ$599"),MATCH(resource!$CC775,day_wise_sales_data!$A$2:$A$500,0),MATCH(resource!BN$2,INDIRECT("day_wise_sales_data!$B$1:$BZ$1"),0)),0)</f>
        <v>0</v>
      </c>
      <c r="BO775" s="3">
        <f ca="1">IFERROR(INDEX(INDIRECT("day_wise_sales_data!$B$2:$BZ$599"),MATCH(resource!$CC775,day_wise_sales_data!$A$2:$A$500,0),MATCH(resource!BO$2,INDIRECT("day_wise_sales_data!$B$1:$BZ$1"),0)),0)</f>
        <v>0</v>
      </c>
      <c r="BP775" s="3">
        <f ca="1">IFERROR(INDEX(INDIRECT("day_wise_sales_data!$B$2:$BZ$599"),MATCH(resource!$CC775,day_wise_sales_data!$A$2:$A$500,0),MATCH(resource!BP$2,INDIRECT("day_wise_sales_data!$B$1:$BZ$1"),0)),0)</f>
        <v>0</v>
      </c>
      <c r="BQ775" s="3">
        <f ca="1">IFERROR(INDEX(INDIRECT("day_wise_sales_data!$B$2:$BZ$599"),MATCH(resource!$CC775,day_wise_sales_data!$A$2:$A$500,0),MATCH(resource!BQ$2,INDIRECT("day_wise_sales_data!$B$1:$BZ$1"),0)),0)</f>
        <v>0</v>
      </c>
      <c r="BR775" s="3">
        <f ca="1">IFERROR(INDEX(INDIRECT("day_wise_sales_data!$B$2:$BZ$599"),MATCH(resource!$CC775,day_wise_sales_data!$A$2:$A$500,0),MATCH(resource!BR$2,INDIRECT("day_wise_sales_data!$B$1:$BZ$1"),0)),0)</f>
        <v>0</v>
      </c>
      <c r="BS775" s="3">
        <f ca="1">IFERROR(INDEX(INDIRECT("day_wise_sales_data!$B$2:$BZ$599"),MATCH(resource!$CC775,day_wise_sales_data!$A$2:$A$500,0),MATCH(resource!BS$2,INDIRECT("day_wise_sales_data!$B$1:$BZ$1"),0)),0)</f>
        <v>0</v>
      </c>
      <c r="BT775" s="3">
        <f ca="1">IFERROR(INDEX(INDIRECT("day_wise_sales_data!$B$2:$BZ$599"),MATCH(resource!$CC775,day_wise_sales_data!$A$2:$A$500,0),MATCH(resource!BT$2,INDIRECT("day_wise_sales_data!$B$1:$BZ$1"),0)),0)</f>
        <v>0</v>
      </c>
      <c r="BU775" s="3">
        <f ca="1">IFERROR(INDEX(INDIRECT("day_wise_sales_data!$B$2:$BZ$599"),MATCH(resource!$CC775,day_wise_sales_data!$A$2:$A$500,0),MATCH(resource!BU$2,INDIRECT("day_wise_sales_data!$B$1:$BZ$1"),0)),0)</f>
        <v>0</v>
      </c>
      <c r="BV775" s="3">
        <f ca="1">IFERROR(INDEX(INDIRECT("day_wise_sales_data!$B$2:$BZ$599"),MATCH(resource!$CC775,day_wise_sales_data!$A$2:$A$500,0),MATCH(resource!BV$2,INDIRECT("day_wise_sales_data!$B$1:$BZ$1"),0)),0)</f>
        <v>0</v>
      </c>
      <c r="BW775" s="3">
        <f ca="1">IFERROR(INDEX(INDIRECT("day_wise_sales_data!$B$2:$BZ$599"),MATCH(resource!$CC775,day_wise_sales_data!$A$2:$A$500,0),MATCH(resource!BW$2,INDIRECT("day_wise_sales_data!$B$1:$BZ$1"),0)),0)</f>
        <v>0</v>
      </c>
      <c r="BX775" s="3">
        <f ca="1">IFERROR(INDEX(INDIRECT("day_wise_sales_data!$B$2:$BZ$599"),MATCH(resource!$CC775,day_wise_sales_data!$A$2:$A$500,0),MATCH(resource!BX$2,INDIRECT("day_wise_sales_data!$B$1:$BZ$1"),0)),0)</f>
        <v>0</v>
      </c>
      <c r="BY775" s="3">
        <f ca="1">IFERROR(INDEX(INDIRECT("day_wise_sales_data!$B$2:$BZ$599"),MATCH(resource!$CC775,day_wise_sales_data!$A$2:$A$500,0),MATCH(resource!BY$2,INDIRECT("day_wise_sales_data!$B$1:$BZ$1"),0)),0)</f>
        <v>0</v>
      </c>
      <c r="BZ775" s="3">
        <f ca="1">IFERROR(INDEX(INDIRECT("day_wise_sales_data!$B$2:$BZ$599"),MATCH(resource!$CC775,day_wise_sales_data!$A$2:$A$500,0),MATCH(resource!BZ$2,INDIRECT("day_wise_sales_data!$B$1:$BZ$1"),0)),0)</f>
        <v>0</v>
      </c>
      <c r="CA775" s="3">
        <f ca="1">IFERROR(INDEX(INDIRECT("day_wise_sales_data!$B$2:$BZ$599"),MATCH(resource!$CC775,day_wise_sales_data!$A$2:$A$500,0),MATCH(resource!CA$2,INDIRECT("day_wise_sales_data!$B$1:$BZ$1"),0)),0)</f>
        <v>0</v>
      </c>
      <c r="CC775" s="4">
        <f>sales_data!H774</f>
        <v>0</v>
      </c>
      <c r="CD775" s="1">
        <v>773</v>
      </c>
      <c r="CE775" s="1" t="str">
        <f>IF(AQ775=report!$AQ$3,resource!CD775,"")</f>
        <v/>
      </c>
      <c r="CF775" s="5" t="str">
        <f>IFERROR(SMALL($CE$3:$CE$1001,ROWS($CE$3:CE775)),"")</f>
        <v/>
      </c>
      <c r="CH775">
        <f>IFERROR(VLOOKUP($CC775,data_pull!$E$22:$G$700,2,0),0)</f>
        <v>0</v>
      </c>
      <c r="DK775" s="3" t="str">
        <f>IFERROR(INDEX(COD_SALES!$B$5:$Z$500,MATCH(resource!$CC775,COD_SALES!$A$5:$A$500,0),MATCH(resource!DK$2,COD_SALES!$B$4:$Z$4,0)),"")</f>
        <v/>
      </c>
      <c r="DL775" s="3" t="str">
        <f>IFERROR(INDEX(COD_SALES!$B$5:$Z$500,MATCH(resource!$CC775,COD_SALES!$A$5:$A$500,0),MATCH(resource!DL$2,COD_SALES!$B$4:$Z$4,0)),"")</f>
        <v/>
      </c>
      <c r="DM775" s="3" t="str">
        <f>IFERROR(INDEX(COD_SALES!$B$5:$Z$500,MATCH(resource!$CC775,COD_SALES!$A$5:$A$500,0),MATCH(resource!DM$2,COD_SALES!$B$4:$Z$4,0)),"")</f>
        <v/>
      </c>
      <c r="DN775" s="3" t="str">
        <f>IFERROR(INDEX(COD_SALES!$B$5:$Z$500,MATCH(resource!$CC775,COD_SALES!$A$5:$A$500,0),MATCH(resource!DN$2,COD_SALES!$B$4:$Z$4,0)),"")</f>
        <v/>
      </c>
      <c r="DO775" s="3" t="str">
        <f>IFERROR(INDEX(COD_SALES!$B$5:$Z$500,MATCH(resource!$CC775,COD_SALES!$A$5:$A$500,0),MATCH(resource!DO$2,COD_SALES!$B$4:$Z$4,0)),"")</f>
        <v/>
      </c>
      <c r="DP775" s="3" t="str">
        <f>IFERROR(INDEX(COD_SALES!$B$5:$Z$500,MATCH(resource!$CC775,COD_SALES!$A$5:$A$500,0),MATCH(resource!DP$2,COD_SALES!$B$4:$Z$4,0)),"")</f>
        <v/>
      </c>
      <c r="DQ775" s="3" t="str">
        <f>IFERROR(INDEX(COD_SALES!$B$5:$Z$500,MATCH(resource!$CC775,COD_SALES!$A$5:$A$500,0),MATCH(resource!DQ$2,COD_SALES!$B$4:$Z$4,0)),"")</f>
        <v/>
      </c>
      <c r="DR775" s="3" t="str">
        <f>IFERROR(INDEX(COD_SALES!$B$5:$Z$500,MATCH(resource!$CC775,COD_SALES!$A$5:$A$500,0),MATCH(resource!DR$2,COD_SALES!$B$4:$Z$4,0)),"")</f>
        <v/>
      </c>
      <c r="DS775" s="3" t="str">
        <f>IFERROR(INDEX(COD_SALES!$B$5:$Z$500,MATCH(resource!$CC775,COD_SALES!$A$5:$A$500,0),MATCH(resource!DS$2,COD_SALES!$B$4:$Z$4,0)),"")</f>
        <v/>
      </c>
      <c r="DT775" s="3" t="str">
        <f>IFERROR(INDEX(COD_SALES!$B$5:$Z$500,MATCH(resource!$CC775,COD_SALES!$A$5:$A$500,0),MATCH(resource!DT$2,COD_SALES!$B$4:$Z$4,0)),"")</f>
        <v/>
      </c>
      <c r="DU775" s="3" t="str">
        <f>IFERROR(INDEX(COD_SALES!$B$5:$Z$500,MATCH(resource!$CC775,COD_SALES!$A$5:$A$500,0),MATCH(resource!DU$2,COD_SALES!$B$4:$Z$4,0)),"")</f>
        <v/>
      </c>
      <c r="DV775" s="3" t="str">
        <f>IFERROR(INDEX(COD_SALES!$B$5:$Z$500,MATCH(resource!$CC775,COD_SALES!$A$5:$A$500,0),MATCH(resource!DV$2,COD_SALES!$B$4:$Z$4,0)),"")</f>
        <v/>
      </c>
      <c r="DW775" s="3" t="str">
        <f>IFERROR(INDEX(COD_SALES!$B$5:$Z$500,MATCH(resource!$CC775,COD_SALES!$A$5:$A$500,0),MATCH(resource!DW$2,COD_SALES!$B$4:$Z$4,0)),"")</f>
        <v/>
      </c>
      <c r="DX775" s="3" t="str">
        <f>IFERROR(INDEX(COD_SALES!$B$5:$Z$500,MATCH(resource!$CC775,COD_SALES!$A$5:$A$500,0),MATCH(resource!DX$2,COD_SALES!$B$4:$Z$4,0)),"")</f>
        <v/>
      </c>
      <c r="DY775" s="3" t="str">
        <f>IFERROR(INDEX(COD_SALES!$B$5:$Z$500,MATCH(resource!$CC775,COD_SALES!$A$5:$A$500,0),MATCH(resource!DY$2,COD_SALES!$B$4:$Z$4,0)),"")</f>
        <v/>
      </c>
      <c r="DZ775" s="3" t="str">
        <f>IFERROR(INDEX(COD_SALES!$B$5:$Z$500,MATCH(resource!$CC775,COD_SALES!$A$5:$A$500,0),MATCH(resource!DZ$2,COD_SALES!$B$4:$Z$4,0)),"")</f>
        <v/>
      </c>
      <c r="EA775" s="3" t="str">
        <f>IFERROR(INDEX(COD_SALES!$B$5:$Z$500,MATCH(resource!$CC775,COD_SALES!$A$5:$A$500,0),MATCH(resource!EA$2,COD_SALES!$B$4:$Z$4,0)),"")</f>
        <v/>
      </c>
      <c r="EB775" s="3">
        <f t="shared" si="140"/>
        <v>0</v>
      </c>
      <c r="EW775" s="3">
        <f>IFERROR(VLOOKUP(CC775,data_pull!$AO$25:$AR$546,2,0),0)</f>
        <v>0</v>
      </c>
      <c r="EX775" s="1">
        <f>IFERROR(VLOOKUP(CC775,data_pull!$AO$25:$AR$546,4,0),0)</f>
        <v>0</v>
      </c>
    </row>
    <row r="776" spans="13:154" x14ac:dyDescent="0.25"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4">
        <f>sales_data!B775</f>
        <v>0</v>
      </c>
      <c r="AR776" s="4">
        <f>sales_data!C775</f>
        <v>0</v>
      </c>
      <c r="AS776" s="5" t="str">
        <f t="shared" si="139"/>
        <v/>
      </c>
      <c r="AT776" s="4">
        <f>sales_data!I775</f>
        <v>0</v>
      </c>
      <c r="AU776" s="4">
        <f>sales_data!W775</f>
        <v>0</v>
      </c>
      <c r="AV776" s="1">
        <f>sales_data!N775</f>
        <v>0</v>
      </c>
      <c r="AW776" s="1">
        <f>sales_data!P775</f>
        <v>0</v>
      </c>
      <c r="AX776" s="3">
        <f ca="1">IFERROR(INDEX(INDIRECT("day_wise_sales_data!$B$2:$BZ$599"),MATCH(resource!$CC776,day_wise_sales_data!$A$2:$A$500,0),MATCH(resource!AX$2,INDIRECT("day_wise_sales_data!$B$1:$BZ$1"),0)),0)</f>
        <v>0</v>
      </c>
      <c r="AY776" s="3">
        <f ca="1">IFERROR(INDEX(INDIRECT("day_wise_sales_data!$B$2:$BZ$599"),MATCH(resource!$CC776,day_wise_sales_data!$A$2:$A$500,0),MATCH(resource!AY$2,INDIRECT("day_wise_sales_data!$B$1:$BZ$1"),0)),0)</f>
        <v>0</v>
      </c>
      <c r="AZ776" s="3">
        <f ca="1">IFERROR(INDEX(INDIRECT("day_wise_sales_data!$B$2:$BZ$599"),MATCH(resource!$CC776,day_wise_sales_data!$A$2:$A$500,0),MATCH(resource!AZ$2,INDIRECT("day_wise_sales_data!$B$1:$BZ$1"),0)),0)</f>
        <v>0</v>
      </c>
      <c r="BA776" s="3">
        <f ca="1">IFERROR(INDEX(INDIRECT("day_wise_sales_data!$B$2:$BZ$599"),MATCH(resource!$CC776,day_wise_sales_data!$A$2:$A$500,0),MATCH(resource!BA$2,INDIRECT("day_wise_sales_data!$B$1:$BZ$1"),0)),0)</f>
        <v>0</v>
      </c>
      <c r="BB776" s="3">
        <f ca="1">IFERROR(INDEX(INDIRECT("day_wise_sales_data!$B$2:$BZ$599"),MATCH(resource!$CC776,day_wise_sales_data!$A$2:$A$500,0),MATCH(resource!BB$2,INDIRECT("day_wise_sales_data!$B$1:$BZ$1"),0)),0)</f>
        <v>0</v>
      </c>
      <c r="BC776" s="3">
        <f ca="1">IFERROR(INDEX(INDIRECT("day_wise_sales_data!$B$2:$BZ$599"),MATCH(resource!$CC776,day_wise_sales_data!$A$2:$A$500,0),MATCH(resource!BC$2,INDIRECT("day_wise_sales_data!$B$1:$BZ$1"),0)),0)</f>
        <v>0</v>
      </c>
      <c r="BD776" s="3">
        <f ca="1">IFERROR(INDEX(INDIRECT("day_wise_sales_data!$B$2:$BZ$599"),MATCH(resource!$CC776,day_wise_sales_data!$A$2:$A$500,0),MATCH(resource!BD$2,INDIRECT("day_wise_sales_data!$B$1:$BZ$1"),0)),0)</f>
        <v>0</v>
      </c>
      <c r="BE776" s="3">
        <f ca="1">IFERROR(INDEX(INDIRECT("day_wise_sales_data!$B$2:$BZ$599"),MATCH(resource!$CC776,day_wise_sales_data!$A$2:$A$500,0),MATCH(resource!BE$2,INDIRECT("day_wise_sales_data!$B$1:$BZ$1"),0)),0)</f>
        <v>0</v>
      </c>
      <c r="BF776" s="3">
        <f ca="1">IFERROR(INDEX(INDIRECT("day_wise_sales_data!$B$2:$BZ$599"),MATCH(resource!$CC776,day_wise_sales_data!$A$2:$A$500,0),MATCH(resource!BF$2,INDIRECT("day_wise_sales_data!$B$1:$BZ$1"),0)),0)</f>
        <v>0</v>
      </c>
      <c r="BG776" s="3">
        <f ca="1">IFERROR(INDEX(INDIRECT("day_wise_sales_data!$B$2:$BZ$599"),MATCH(resource!$CC776,day_wise_sales_data!$A$2:$A$500,0),MATCH(resource!BG$2,INDIRECT("day_wise_sales_data!$B$1:$BZ$1"),0)),0)</f>
        <v>0</v>
      </c>
      <c r="BH776" s="3">
        <f ca="1">IFERROR(INDEX(INDIRECT("day_wise_sales_data!$B$2:$BZ$599"),MATCH(resource!$CC776,day_wise_sales_data!$A$2:$A$500,0),MATCH(resource!BH$2,INDIRECT("day_wise_sales_data!$B$1:$BZ$1"),0)),0)</f>
        <v>0</v>
      </c>
      <c r="BI776" s="3">
        <f ca="1">IFERROR(INDEX(INDIRECT("day_wise_sales_data!$B$2:$BZ$599"),MATCH(resource!$CC776,day_wise_sales_data!$A$2:$A$500,0),MATCH(resource!BI$2,INDIRECT("day_wise_sales_data!$B$1:$BZ$1"),0)),0)</f>
        <v>0</v>
      </c>
      <c r="BJ776" s="3">
        <f ca="1">IFERROR(INDEX(INDIRECT("day_wise_sales_data!$B$2:$BZ$599"),MATCH(resource!$CC776,day_wise_sales_data!$A$2:$A$500,0),MATCH(resource!BJ$2,INDIRECT("day_wise_sales_data!$B$1:$BZ$1"),0)),0)</f>
        <v>0</v>
      </c>
      <c r="BK776" s="3">
        <f ca="1">IFERROR(INDEX(INDIRECT("day_wise_sales_data!$B$2:$BZ$599"),MATCH(resource!$CC776,day_wise_sales_data!$A$2:$A$500,0),MATCH(resource!BK$2,INDIRECT("day_wise_sales_data!$B$1:$BZ$1"),0)),0)</f>
        <v>0</v>
      </c>
      <c r="BL776" s="3">
        <f ca="1">IFERROR(INDEX(INDIRECT("day_wise_sales_data!$B$2:$BZ$599"),MATCH(resource!$CC776,day_wise_sales_data!$A$2:$A$500,0),MATCH(resource!BL$2,INDIRECT("day_wise_sales_data!$B$1:$BZ$1"),0)),0)</f>
        <v>0</v>
      </c>
      <c r="BM776" s="3">
        <f ca="1">IFERROR(INDEX(INDIRECT("day_wise_sales_data!$B$2:$BZ$599"),MATCH(resource!$CC776,day_wise_sales_data!$A$2:$A$500,0),MATCH(resource!BM$2,INDIRECT("day_wise_sales_data!$B$1:$BZ$1"),0)),0)</f>
        <v>0</v>
      </c>
      <c r="BN776" s="3">
        <f ca="1">IFERROR(INDEX(INDIRECT("day_wise_sales_data!$B$2:$BZ$599"),MATCH(resource!$CC776,day_wise_sales_data!$A$2:$A$500,0),MATCH(resource!BN$2,INDIRECT("day_wise_sales_data!$B$1:$BZ$1"),0)),0)</f>
        <v>0</v>
      </c>
      <c r="BO776" s="3">
        <f ca="1">IFERROR(INDEX(INDIRECT("day_wise_sales_data!$B$2:$BZ$599"),MATCH(resource!$CC776,day_wise_sales_data!$A$2:$A$500,0),MATCH(resource!BO$2,INDIRECT("day_wise_sales_data!$B$1:$BZ$1"),0)),0)</f>
        <v>0</v>
      </c>
      <c r="BP776" s="3">
        <f ca="1">IFERROR(INDEX(INDIRECT("day_wise_sales_data!$B$2:$BZ$599"),MATCH(resource!$CC776,day_wise_sales_data!$A$2:$A$500,0),MATCH(resource!BP$2,INDIRECT("day_wise_sales_data!$B$1:$BZ$1"),0)),0)</f>
        <v>0</v>
      </c>
      <c r="BQ776" s="3">
        <f ca="1">IFERROR(INDEX(INDIRECT("day_wise_sales_data!$B$2:$BZ$599"),MATCH(resource!$CC776,day_wise_sales_data!$A$2:$A$500,0),MATCH(resource!BQ$2,INDIRECT("day_wise_sales_data!$B$1:$BZ$1"),0)),0)</f>
        <v>0</v>
      </c>
      <c r="BR776" s="3">
        <f ca="1">IFERROR(INDEX(INDIRECT("day_wise_sales_data!$B$2:$BZ$599"),MATCH(resource!$CC776,day_wise_sales_data!$A$2:$A$500,0),MATCH(resource!BR$2,INDIRECT("day_wise_sales_data!$B$1:$BZ$1"),0)),0)</f>
        <v>0</v>
      </c>
      <c r="BS776" s="3">
        <f ca="1">IFERROR(INDEX(INDIRECT("day_wise_sales_data!$B$2:$BZ$599"),MATCH(resource!$CC776,day_wise_sales_data!$A$2:$A$500,0),MATCH(resource!BS$2,INDIRECT("day_wise_sales_data!$B$1:$BZ$1"),0)),0)</f>
        <v>0</v>
      </c>
      <c r="BT776" s="3">
        <f ca="1">IFERROR(INDEX(INDIRECT("day_wise_sales_data!$B$2:$BZ$599"),MATCH(resource!$CC776,day_wise_sales_data!$A$2:$A$500,0),MATCH(resource!BT$2,INDIRECT("day_wise_sales_data!$B$1:$BZ$1"),0)),0)</f>
        <v>0</v>
      </c>
      <c r="BU776" s="3">
        <f ca="1">IFERROR(INDEX(INDIRECT("day_wise_sales_data!$B$2:$BZ$599"),MATCH(resource!$CC776,day_wise_sales_data!$A$2:$A$500,0),MATCH(resource!BU$2,INDIRECT("day_wise_sales_data!$B$1:$BZ$1"),0)),0)</f>
        <v>0</v>
      </c>
      <c r="BV776" s="3">
        <f ca="1">IFERROR(INDEX(INDIRECT("day_wise_sales_data!$B$2:$BZ$599"),MATCH(resource!$CC776,day_wise_sales_data!$A$2:$A$500,0),MATCH(resource!BV$2,INDIRECT("day_wise_sales_data!$B$1:$BZ$1"),0)),0)</f>
        <v>0</v>
      </c>
      <c r="BW776" s="3">
        <f ca="1">IFERROR(INDEX(INDIRECT("day_wise_sales_data!$B$2:$BZ$599"),MATCH(resource!$CC776,day_wise_sales_data!$A$2:$A$500,0),MATCH(resource!BW$2,INDIRECT("day_wise_sales_data!$B$1:$BZ$1"),0)),0)</f>
        <v>0</v>
      </c>
      <c r="BX776" s="3">
        <f ca="1">IFERROR(INDEX(INDIRECT("day_wise_sales_data!$B$2:$BZ$599"),MATCH(resource!$CC776,day_wise_sales_data!$A$2:$A$500,0),MATCH(resource!BX$2,INDIRECT("day_wise_sales_data!$B$1:$BZ$1"),0)),0)</f>
        <v>0</v>
      </c>
      <c r="BY776" s="3">
        <f ca="1">IFERROR(INDEX(INDIRECT("day_wise_sales_data!$B$2:$BZ$599"),MATCH(resource!$CC776,day_wise_sales_data!$A$2:$A$500,0),MATCH(resource!BY$2,INDIRECT("day_wise_sales_data!$B$1:$BZ$1"),0)),0)</f>
        <v>0</v>
      </c>
      <c r="BZ776" s="3">
        <f ca="1">IFERROR(INDEX(INDIRECT("day_wise_sales_data!$B$2:$BZ$599"),MATCH(resource!$CC776,day_wise_sales_data!$A$2:$A$500,0),MATCH(resource!BZ$2,INDIRECT("day_wise_sales_data!$B$1:$BZ$1"),0)),0)</f>
        <v>0</v>
      </c>
      <c r="CA776" s="3">
        <f ca="1">IFERROR(INDEX(INDIRECT("day_wise_sales_data!$B$2:$BZ$599"),MATCH(resource!$CC776,day_wise_sales_data!$A$2:$A$500,0),MATCH(resource!CA$2,INDIRECT("day_wise_sales_data!$B$1:$BZ$1"),0)),0)</f>
        <v>0</v>
      </c>
      <c r="CC776" s="4">
        <f>sales_data!H775</f>
        <v>0</v>
      </c>
      <c r="CD776" s="1">
        <v>774</v>
      </c>
      <c r="CE776" s="1" t="str">
        <f>IF(AQ776=report!$AQ$3,resource!CD776,"")</f>
        <v/>
      </c>
      <c r="CF776" s="5" t="str">
        <f>IFERROR(SMALL($CE$3:$CE$1001,ROWS($CE$3:CE776)),"")</f>
        <v/>
      </c>
      <c r="CH776">
        <f>IFERROR(VLOOKUP($CC776,data_pull!$E$22:$G$700,2,0),0)</f>
        <v>0</v>
      </c>
      <c r="DK776" s="3" t="str">
        <f>IFERROR(INDEX(COD_SALES!$B$5:$Z$500,MATCH(resource!$CC776,COD_SALES!$A$5:$A$500,0),MATCH(resource!DK$2,COD_SALES!$B$4:$Z$4,0)),"")</f>
        <v/>
      </c>
      <c r="DL776" s="3" t="str">
        <f>IFERROR(INDEX(COD_SALES!$B$5:$Z$500,MATCH(resource!$CC776,COD_SALES!$A$5:$A$500,0),MATCH(resource!DL$2,COD_SALES!$B$4:$Z$4,0)),"")</f>
        <v/>
      </c>
      <c r="DM776" s="3" t="str">
        <f>IFERROR(INDEX(COD_SALES!$B$5:$Z$500,MATCH(resource!$CC776,COD_SALES!$A$5:$A$500,0),MATCH(resource!DM$2,COD_SALES!$B$4:$Z$4,0)),"")</f>
        <v/>
      </c>
      <c r="DN776" s="3" t="str">
        <f>IFERROR(INDEX(COD_SALES!$B$5:$Z$500,MATCH(resource!$CC776,COD_SALES!$A$5:$A$500,0),MATCH(resource!DN$2,COD_SALES!$B$4:$Z$4,0)),"")</f>
        <v/>
      </c>
      <c r="DO776" s="3" t="str">
        <f>IFERROR(INDEX(COD_SALES!$B$5:$Z$500,MATCH(resource!$CC776,COD_SALES!$A$5:$A$500,0),MATCH(resource!DO$2,COD_SALES!$B$4:$Z$4,0)),"")</f>
        <v/>
      </c>
      <c r="DP776" s="3" t="str">
        <f>IFERROR(INDEX(COD_SALES!$B$5:$Z$500,MATCH(resource!$CC776,COD_SALES!$A$5:$A$500,0),MATCH(resource!DP$2,COD_SALES!$B$4:$Z$4,0)),"")</f>
        <v/>
      </c>
      <c r="DQ776" s="3" t="str">
        <f>IFERROR(INDEX(COD_SALES!$B$5:$Z$500,MATCH(resource!$CC776,COD_SALES!$A$5:$A$500,0),MATCH(resource!DQ$2,COD_SALES!$B$4:$Z$4,0)),"")</f>
        <v/>
      </c>
      <c r="DR776" s="3" t="str">
        <f>IFERROR(INDEX(COD_SALES!$B$5:$Z$500,MATCH(resource!$CC776,COD_SALES!$A$5:$A$500,0),MATCH(resource!DR$2,COD_SALES!$B$4:$Z$4,0)),"")</f>
        <v/>
      </c>
      <c r="DS776" s="3" t="str">
        <f>IFERROR(INDEX(COD_SALES!$B$5:$Z$500,MATCH(resource!$CC776,COD_SALES!$A$5:$A$500,0),MATCH(resource!DS$2,COD_SALES!$B$4:$Z$4,0)),"")</f>
        <v/>
      </c>
      <c r="DT776" s="3" t="str">
        <f>IFERROR(INDEX(COD_SALES!$B$5:$Z$500,MATCH(resource!$CC776,COD_SALES!$A$5:$A$500,0),MATCH(resource!DT$2,COD_SALES!$B$4:$Z$4,0)),"")</f>
        <v/>
      </c>
      <c r="DU776" s="3" t="str">
        <f>IFERROR(INDEX(COD_SALES!$B$5:$Z$500,MATCH(resource!$CC776,COD_SALES!$A$5:$A$500,0),MATCH(resource!DU$2,COD_SALES!$B$4:$Z$4,0)),"")</f>
        <v/>
      </c>
      <c r="DV776" s="3" t="str">
        <f>IFERROR(INDEX(COD_SALES!$B$5:$Z$500,MATCH(resource!$CC776,COD_SALES!$A$5:$A$500,0),MATCH(resource!DV$2,COD_SALES!$B$4:$Z$4,0)),"")</f>
        <v/>
      </c>
      <c r="DW776" s="3" t="str">
        <f>IFERROR(INDEX(COD_SALES!$B$5:$Z$500,MATCH(resource!$CC776,COD_SALES!$A$5:$A$500,0),MATCH(resource!DW$2,COD_SALES!$B$4:$Z$4,0)),"")</f>
        <v/>
      </c>
      <c r="DX776" s="3" t="str">
        <f>IFERROR(INDEX(COD_SALES!$B$5:$Z$500,MATCH(resource!$CC776,COD_SALES!$A$5:$A$500,0),MATCH(resource!DX$2,COD_SALES!$B$4:$Z$4,0)),"")</f>
        <v/>
      </c>
      <c r="DY776" s="3" t="str">
        <f>IFERROR(INDEX(COD_SALES!$B$5:$Z$500,MATCH(resource!$CC776,COD_SALES!$A$5:$A$500,0),MATCH(resource!DY$2,COD_SALES!$B$4:$Z$4,0)),"")</f>
        <v/>
      </c>
      <c r="DZ776" s="3" t="str">
        <f>IFERROR(INDEX(COD_SALES!$B$5:$Z$500,MATCH(resource!$CC776,COD_SALES!$A$5:$A$500,0),MATCH(resource!DZ$2,COD_SALES!$B$4:$Z$4,0)),"")</f>
        <v/>
      </c>
      <c r="EA776" s="3" t="str">
        <f>IFERROR(INDEX(COD_SALES!$B$5:$Z$500,MATCH(resource!$CC776,COD_SALES!$A$5:$A$500,0),MATCH(resource!EA$2,COD_SALES!$B$4:$Z$4,0)),"")</f>
        <v/>
      </c>
      <c r="EB776" s="3">
        <f t="shared" si="140"/>
        <v>0</v>
      </c>
      <c r="EW776" s="3">
        <f>IFERROR(VLOOKUP(CC776,data_pull!$AO$25:$AR$546,2,0),0)</f>
        <v>0</v>
      </c>
      <c r="EX776" s="1">
        <f>IFERROR(VLOOKUP(CC776,data_pull!$AO$25:$AR$546,4,0),0)</f>
        <v>0</v>
      </c>
    </row>
    <row r="777" spans="13:154" x14ac:dyDescent="0.25"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4">
        <f>sales_data!B776</f>
        <v>0</v>
      </c>
      <c r="AR777" s="4">
        <f>sales_data!C776</f>
        <v>0</v>
      </c>
      <c r="AS777" s="5" t="str">
        <f t="shared" si="139"/>
        <v/>
      </c>
      <c r="AT777" s="4">
        <f>sales_data!I776</f>
        <v>0</v>
      </c>
      <c r="AU777" s="4">
        <f>sales_data!W776</f>
        <v>0</v>
      </c>
      <c r="AV777" s="1">
        <f>sales_data!N776</f>
        <v>0</v>
      </c>
      <c r="AW777" s="1">
        <f>sales_data!P776</f>
        <v>0</v>
      </c>
      <c r="AX777" s="3">
        <f ca="1">IFERROR(INDEX(INDIRECT("day_wise_sales_data!$B$2:$BZ$599"),MATCH(resource!$CC777,day_wise_sales_data!$A$2:$A$500,0),MATCH(resource!AX$2,INDIRECT("day_wise_sales_data!$B$1:$BZ$1"),0)),0)</f>
        <v>0</v>
      </c>
      <c r="AY777" s="3">
        <f ca="1">IFERROR(INDEX(INDIRECT("day_wise_sales_data!$B$2:$BZ$599"),MATCH(resource!$CC777,day_wise_sales_data!$A$2:$A$500,0),MATCH(resource!AY$2,INDIRECT("day_wise_sales_data!$B$1:$BZ$1"),0)),0)</f>
        <v>0</v>
      </c>
      <c r="AZ777" s="3">
        <f ca="1">IFERROR(INDEX(INDIRECT("day_wise_sales_data!$B$2:$BZ$599"),MATCH(resource!$CC777,day_wise_sales_data!$A$2:$A$500,0),MATCH(resource!AZ$2,INDIRECT("day_wise_sales_data!$B$1:$BZ$1"),0)),0)</f>
        <v>0</v>
      </c>
      <c r="BA777" s="3">
        <f ca="1">IFERROR(INDEX(INDIRECT("day_wise_sales_data!$B$2:$BZ$599"),MATCH(resource!$CC777,day_wise_sales_data!$A$2:$A$500,0),MATCH(resource!BA$2,INDIRECT("day_wise_sales_data!$B$1:$BZ$1"),0)),0)</f>
        <v>0</v>
      </c>
      <c r="BB777" s="3">
        <f ca="1">IFERROR(INDEX(INDIRECT("day_wise_sales_data!$B$2:$BZ$599"),MATCH(resource!$CC777,day_wise_sales_data!$A$2:$A$500,0),MATCH(resource!BB$2,INDIRECT("day_wise_sales_data!$B$1:$BZ$1"),0)),0)</f>
        <v>0</v>
      </c>
      <c r="BC777" s="3">
        <f ca="1">IFERROR(INDEX(INDIRECT("day_wise_sales_data!$B$2:$BZ$599"),MATCH(resource!$CC777,day_wise_sales_data!$A$2:$A$500,0),MATCH(resource!BC$2,INDIRECT("day_wise_sales_data!$B$1:$BZ$1"),0)),0)</f>
        <v>0</v>
      </c>
      <c r="BD777" s="3">
        <f ca="1">IFERROR(INDEX(INDIRECT("day_wise_sales_data!$B$2:$BZ$599"),MATCH(resource!$CC777,day_wise_sales_data!$A$2:$A$500,0),MATCH(resource!BD$2,INDIRECT("day_wise_sales_data!$B$1:$BZ$1"),0)),0)</f>
        <v>0</v>
      </c>
      <c r="BE777" s="3">
        <f ca="1">IFERROR(INDEX(INDIRECT("day_wise_sales_data!$B$2:$BZ$599"),MATCH(resource!$CC777,day_wise_sales_data!$A$2:$A$500,0),MATCH(resource!BE$2,INDIRECT("day_wise_sales_data!$B$1:$BZ$1"),0)),0)</f>
        <v>0</v>
      </c>
      <c r="BF777" s="3">
        <f ca="1">IFERROR(INDEX(INDIRECT("day_wise_sales_data!$B$2:$BZ$599"),MATCH(resource!$CC777,day_wise_sales_data!$A$2:$A$500,0),MATCH(resource!BF$2,INDIRECT("day_wise_sales_data!$B$1:$BZ$1"),0)),0)</f>
        <v>0</v>
      </c>
      <c r="BG777" s="3">
        <f ca="1">IFERROR(INDEX(INDIRECT("day_wise_sales_data!$B$2:$BZ$599"),MATCH(resource!$CC777,day_wise_sales_data!$A$2:$A$500,0),MATCH(resource!BG$2,INDIRECT("day_wise_sales_data!$B$1:$BZ$1"),0)),0)</f>
        <v>0</v>
      </c>
      <c r="BH777" s="3">
        <f ca="1">IFERROR(INDEX(INDIRECT("day_wise_sales_data!$B$2:$BZ$599"),MATCH(resource!$CC777,day_wise_sales_data!$A$2:$A$500,0),MATCH(resource!BH$2,INDIRECT("day_wise_sales_data!$B$1:$BZ$1"),0)),0)</f>
        <v>0</v>
      </c>
      <c r="BI777" s="3">
        <f ca="1">IFERROR(INDEX(INDIRECT("day_wise_sales_data!$B$2:$BZ$599"),MATCH(resource!$CC777,day_wise_sales_data!$A$2:$A$500,0),MATCH(resource!BI$2,INDIRECT("day_wise_sales_data!$B$1:$BZ$1"),0)),0)</f>
        <v>0</v>
      </c>
      <c r="BJ777" s="3">
        <f ca="1">IFERROR(INDEX(INDIRECT("day_wise_sales_data!$B$2:$BZ$599"),MATCH(resource!$CC777,day_wise_sales_data!$A$2:$A$500,0),MATCH(resource!BJ$2,INDIRECT("day_wise_sales_data!$B$1:$BZ$1"),0)),0)</f>
        <v>0</v>
      </c>
      <c r="BK777" s="3">
        <f ca="1">IFERROR(INDEX(INDIRECT("day_wise_sales_data!$B$2:$BZ$599"),MATCH(resource!$CC777,day_wise_sales_data!$A$2:$A$500,0),MATCH(resource!BK$2,INDIRECT("day_wise_sales_data!$B$1:$BZ$1"),0)),0)</f>
        <v>0</v>
      </c>
      <c r="BL777" s="3">
        <f ca="1">IFERROR(INDEX(INDIRECT("day_wise_sales_data!$B$2:$BZ$599"),MATCH(resource!$CC777,day_wise_sales_data!$A$2:$A$500,0),MATCH(resource!BL$2,INDIRECT("day_wise_sales_data!$B$1:$BZ$1"),0)),0)</f>
        <v>0</v>
      </c>
      <c r="BM777" s="3">
        <f ca="1">IFERROR(INDEX(INDIRECT("day_wise_sales_data!$B$2:$BZ$599"),MATCH(resource!$CC777,day_wise_sales_data!$A$2:$A$500,0),MATCH(resource!BM$2,INDIRECT("day_wise_sales_data!$B$1:$BZ$1"),0)),0)</f>
        <v>0</v>
      </c>
      <c r="BN777" s="3">
        <f ca="1">IFERROR(INDEX(INDIRECT("day_wise_sales_data!$B$2:$BZ$599"),MATCH(resource!$CC777,day_wise_sales_data!$A$2:$A$500,0),MATCH(resource!BN$2,INDIRECT("day_wise_sales_data!$B$1:$BZ$1"),0)),0)</f>
        <v>0</v>
      </c>
      <c r="BO777" s="3">
        <f ca="1">IFERROR(INDEX(INDIRECT("day_wise_sales_data!$B$2:$BZ$599"),MATCH(resource!$CC777,day_wise_sales_data!$A$2:$A$500,0),MATCH(resource!BO$2,INDIRECT("day_wise_sales_data!$B$1:$BZ$1"),0)),0)</f>
        <v>0</v>
      </c>
      <c r="BP777" s="3">
        <f ca="1">IFERROR(INDEX(INDIRECT("day_wise_sales_data!$B$2:$BZ$599"),MATCH(resource!$CC777,day_wise_sales_data!$A$2:$A$500,0),MATCH(resource!BP$2,INDIRECT("day_wise_sales_data!$B$1:$BZ$1"),0)),0)</f>
        <v>0</v>
      </c>
      <c r="BQ777" s="3">
        <f ca="1">IFERROR(INDEX(INDIRECT("day_wise_sales_data!$B$2:$BZ$599"),MATCH(resource!$CC777,day_wise_sales_data!$A$2:$A$500,0),MATCH(resource!BQ$2,INDIRECT("day_wise_sales_data!$B$1:$BZ$1"),0)),0)</f>
        <v>0</v>
      </c>
      <c r="BR777" s="3">
        <f ca="1">IFERROR(INDEX(INDIRECT("day_wise_sales_data!$B$2:$BZ$599"),MATCH(resource!$CC777,day_wise_sales_data!$A$2:$A$500,0),MATCH(resource!BR$2,INDIRECT("day_wise_sales_data!$B$1:$BZ$1"),0)),0)</f>
        <v>0</v>
      </c>
      <c r="BS777" s="3">
        <f ca="1">IFERROR(INDEX(INDIRECT("day_wise_sales_data!$B$2:$BZ$599"),MATCH(resource!$CC777,day_wise_sales_data!$A$2:$A$500,0),MATCH(resource!BS$2,INDIRECT("day_wise_sales_data!$B$1:$BZ$1"),0)),0)</f>
        <v>0</v>
      </c>
      <c r="BT777" s="3">
        <f ca="1">IFERROR(INDEX(INDIRECT("day_wise_sales_data!$B$2:$BZ$599"),MATCH(resource!$CC777,day_wise_sales_data!$A$2:$A$500,0),MATCH(resource!BT$2,INDIRECT("day_wise_sales_data!$B$1:$BZ$1"),0)),0)</f>
        <v>0</v>
      </c>
      <c r="BU777" s="3">
        <f ca="1">IFERROR(INDEX(INDIRECT("day_wise_sales_data!$B$2:$BZ$599"),MATCH(resource!$CC777,day_wise_sales_data!$A$2:$A$500,0),MATCH(resource!BU$2,INDIRECT("day_wise_sales_data!$B$1:$BZ$1"),0)),0)</f>
        <v>0</v>
      </c>
      <c r="BV777" s="3">
        <f ca="1">IFERROR(INDEX(INDIRECT("day_wise_sales_data!$B$2:$BZ$599"),MATCH(resource!$CC777,day_wise_sales_data!$A$2:$A$500,0),MATCH(resource!BV$2,INDIRECT("day_wise_sales_data!$B$1:$BZ$1"),0)),0)</f>
        <v>0</v>
      </c>
      <c r="BW777" s="3">
        <f ca="1">IFERROR(INDEX(INDIRECT("day_wise_sales_data!$B$2:$BZ$599"),MATCH(resource!$CC777,day_wise_sales_data!$A$2:$A$500,0),MATCH(resource!BW$2,INDIRECT("day_wise_sales_data!$B$1:$BZ$1"),0)),0)</f>
        <v>0</v>
      </c>
      <c r="BX777" s="3">
        <f ca="1">IFERROR(INDEX(INDIRECT("day_wise_sales_data!$B$2:$BZ$599"),MATCH(resource!$CC777,day_wise_sales_data!$A$2:$A$500,0),MATCH(resource!BX$2,INDIRECT("day_wise_sales_data!$B$1:$BZ$1"),0)),0)</f>
        <v>0</v>
      </c>
      <c r="BY777" s="3">
        <f ca="1">IFERROR(INDEX(INDIRECT("day_wise_sales_data!$B$2:$BZ$599"),MATCH(resource!$CC777,day_wise_sales_data!$A$2:$A$500,0),MATCH(resource!BY$2,INDIRECT("day_wise_sales_data!$B$1:$BZ$1"),0)),0)</f>
        <v>0</v>
      </c>
      <c r="BZ777" s="3">
        <f ca="1">IFERROR(INDEX(INDIRECT("day_wise_sales_data!$B$2:$BZ$599"),MATCH(resource!$CC777,day_wise_sales_data!$A$2:$A$500,0),MATCH(resource!BZ$2,INDIRECT("day_wise_sales_data!$B$1:$BZ$1"),0)),0)</f>
        <v>0</v>
      </c>
      <c r="CA777" s="3">
        <f ca="1">IFERROR(INDEX(INDIRECT("day_wise_sales_data!$B$2:$BZ$599"),MATCH(resource!$CC777,day_wise_sales_data!$A$2:$A$500,0),MATCH(resource!CA$2,INDIRECT("day_wise_sales_data!$B$1:$BZ$1"),0)),0)</f>
        <v>0</v>
      </c>
      <c r="CC777" s="4">
        <f>sales_data!H776</f>
        <v>0</v>
      </c>
      <c r="CD777" s="1">
        <v>775</v>
      </c>
      <c r="CE777" s="1" t="str">
        <f>IF(AQ777=report!$AQ$3,resource!CD777,"")</f>
        <v/>
      </c>
      <c r="CF777" s="5" t="str">
        <f>IFERROR(SMALL($CE$3:$CE$1001,ROWS($CE$3:CE777)),"")</f>
        <v/>
      </c>
      <c r="CH777">
        <f>IFERROR(VLOOKUP($CC777,data_pull!$E$22:$G$700,2,0),0)</f>
        <v>0</v>
      </c>
      <c r="DK777" s="3" t="str">
        <f>IFERROR(INDEX(COD_SALES!$B$5:$Z$500,MATCH(resource!$CC777,COD_SALES!$A$5:$A$500,0),MATCH(resource!DK$2,COD_SALES!$B$4:$Z$4,0)),"")</f>
        <v/>
      </c>
      <c r="DL777" s="3" t="str">
        <f>IFERROR(INDEX(COD_SALES!$B$5:$Z$500,MATCH(resource!$CC777,COD_SALES!$A$5:$A$500,0),MATCH(resource!DL$2,COD_SALES!$B$4:$Z$4,0)),"")</f>
        <v/>
      </c>
      <c r="DM777" s="3" t="str">
        <f>IFERROR(INDEX(COD_SALES!$B$5:$Z$500,MATCH(resource!$CC777,COD_SALES!$A$5:$A$500,0),MATCH(resource!DM$2,COD_SALES!$B$4:$Z$4,0)),"")</f>
        <v/>
      </c>
      <c r="DN777" s="3" t="str">
        <f>IFERROR(INDEX(COD_SALES!$B$5:$Z$500,MATCH(resource!$CC777,COD_SALES!$A$5:$A$500,0),MATCH(resource!DN$2,COD_SALES!$B$4:$Z$4,0)),"")</f>
        <v/>
      </c>
      <c r="DO777" s="3" t="str">
        <f>IFERROR(INDEX(COD_SALES!$B$5:$Z$500,MATCH(resource!$CC777,COD_SALES!$A$5:$A$500,0),MATCH(resource!DO$2,COD_SALES!$B$4:$Z$4,0)),"")</f>
        <v/>
      </c>
      <c r="DP777" s="3" t="str">
        <f>IFERROR(INDEX(COD_SALES!$B$5:$Z$500,MATCH(resource!$CC777,COD_SALES!$A$5:$A$500,0),MATCH(resource!DP$2,COD_SALES!$B$4:$Z$4,0)),"")</f>
        <v/>
      </c>
      <c r="DQ777" s="3" t="str">
        <f>IFERROR(INDEX(COD_SALES!$B$5:$Z$500,MATCH(resource!$CC777,COD_SALES!$A$5:$A$500,0),MATCH(resource!DQ$2,COD_SALES!$B$4:$Z$4,0)),"")</f>
        <v/>
      </c>
      <c r="DR777" s="3" t="str">
        <f>IFERROR(INDEX(COD_SALES!$B$5:$Z$500,MATCH(resource!$CC777,COD_SALES!$A$5:$A$500,0),MATCH(resource!DR$2,COD_SALES!$B$4:$Z$4,0)),"")</f>
        <v/>
      </c>
      <c r="DS777" s="3" t="str">
        <f>IFERROR(INDEX(COD_SALES!$B$5:$Z$500,MATCH(resource!$CC777,COD_SALES!$A$5:$A$500,0),MATCH(resource!DS$2,COD_SALES!$B$4:$Z$4,0)),"")</f>
        <v/>
      </c>
      <c r="DT777" s="3" t="str">
        <f>IFERROR(INDEX(COD_SALES!$B$5:$Z$500,MATCH(resource!$CC777,COD_SALES!$A$5:$A$500,0),MATCH(resource!DT$2,COD_SALES!$B$4:$Z$4,0)),"")</f>
        <v/>
      </c>
      <c r="DU777" s="3" t="str">
        <f>IFERROR(INDEX(COD_SALES!$B$5:$Z$500,MATCH(resource!$CC777,COD_SALES!$A$5:$A$500,0),MATCH(resource!DU$2,COD_SALES!$B$4:$Z$4,0)),"")</f>
        <v/>
      </c>
      <c r="DV777" s="3" t="str">
        <f>IFERROR(INDEX(COD_SALES!$B$5:$Z$500,MATCH(resource!$CC777,COD_SALES!$A$5:$A$500,0),MATCH(resource!DV$2,COD_SALES!$B$4:$Z$4,0)),"")</f>
        <v/>
      </c>
      <c r="DW777" s="3" t="str">
        <f>IFERROR(INDEX(COD_SALES!$B$5:$Z$500,MATCH(resource!$CC777,COD_SALES!$A$5:$A$500,0),MATCH(resource!DW$2,COD_SALES!$B$4:$Z$4,0)),"")</f>
        <v/>
      </c>
      <c r="DX777" s="3" t="str">
        <f>IFERROR(INDEX(COD_SALES!$B$5:$Z$500,MATCH(resource!$CC777,COD_SALES!$A$5:$A$500,0),MATCH(resource!DX$2,COD_SALES!$B$4:$Z$4,0)),"")</f>
        <v/>
      </c>
      <c r="DY777" s="3" t="str">
        <f>IFERROR(INDEX(COD_SALES!$B$5:$Z$500,MATCH(resource!$CC777,COD_SALES!$A$5:$A$500,0),MATCH(resource!DY$2,COD_SALES!$B$4:$Z$4,0)),"")</f>
        <v/>
      </c>
      <c r="DZ777" s="3" t="str">
        <f>IFERROR(INDEX(COD_SALES!$B$5:$Z$500,MATCH(resource!$CC777,COD_SALES!$A$5:$A$500,0),MATCH(resource!DZ$2,COD_SALES!$B$4:$Z$4,0)),"")</f>
        <v/>
      </c>
      <c r="EA777" s="3" t="str">
        <f>IFERROR(INDEX(COD_SALES!$B$5:$Z$500,MATCH(resource!$CC777,COD_SALES!$A$5:$A$500,0),MATCH(resource!EA$2,COD_SALES!$B$4:$Z$4,0)),"")</f>
        <v/>
      </c>
      <c r="EB777" s="3">
        <f t="shared" si="140"/>
        <v>0</v>
      </c>
      <c r="EW777" s="3">
        <f>IFERROR(VLOOKUP(CC777,data_pull!$AO$25:$AR$546,2,0),0)</f>
        <v>0</v>
      </c>
      <c r="EX777" s="1">
        <f>IFERROR(VLOOKUP(CC777,data_pull!$AO$25:$AR$546,4,0),0)</f>
        <v>0</v>
      </c>
    </row>
    <row r="778" spans="13:154" x14ac:dyDescent="0.25"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4">
        <f>sales_data!B777</f>
        <v>0</v>
      </c>
      <c r="AR778" s="4">
        <f>sales_data!C777</f>
        <v>0</v>
      </c>
      <c r="AS778" s="5" t="str">
        <f t="shared" si="139"/>
        <v/>
      </c>
      <c r="AT778" s="4">
        <f>sales_data!I777</f>
        <v>0</v>
      </c>
      <c r="AU778" s="4">
        <f>sales_data!W777</f>
        <v>0</v>
      </c>
      <c r="AV778" s="1">
        <f>sales_data!N777</f>
        <v>0</v>
      </c>
      <c r="AW778" s="1">
        <f>sales_data!P777</f>
        <v>0</v>
      </c>
      <c r="AX778" s="3">
        <f ca="1">IFERROR(INDEX(INDIRECT("day_wise_sales_data!$B$2:$BZ$599"),MATCH(resource!$CC778,day_wise_sales_data!$A$2:$A$500,0),MATCH(resource!AX$2,INDIRECT("day_wise_sales_data!$B$1:$BZ$1"),0)),0)</f>
        <v>0</v>
      </c>
      <c r="AY778" s="3">
        <f ca="1">IFERROR(INDEX(INDIRECT("day_wise_sales_data!$B$2:$BZ$599"),MATCH(resource!$CC778,day_wise_sales_data!$A$2:$A$500,0),MATCH(resource!AY$2,INDIRECT("day_wise_sales_data!$B$1:$BZ$1"),0)),0)</f>
        <v>0</v>
      </c>
      <c r="AZ778" s="3">
        <f ca="1">IFERROR(INDEX(INDIRECT("day_wise_sales_data!$B$2:$BZ$599"),MATCH(resource!$CC778,day_wise_sales_data!$A$2:$A$500,0),MATCH(resource!AZ$2,INDIRECT("day_wise_sales_data!$B$1:$BZ$1"),0)),0)</f>
        <v>0</v>
      </c>
      <c r="BA778" s="3">
        <f ca="1">IFERROR(INDEX(INDIRECT("day_wise_sales_data!$B$2:$BZ$599"),MATCH(resource!$CC778,day_wise_sales_data!$A$2:$A$500,0),MATCH(resource!BA$2,INDIRECT("day_wise_sales_data!$B$1:$BZ$1"),0)),0)</f>
        <v>0</v>
      </c>
      <c r="BB778" s="3">
        <f ca="1">IFERROR(INDEX(INDIRECT("day_wise_sales_data!$B$2:$BZ$599"),MATCH(resource!$CC778,day_wise_sales_data!$A$2:$A$500,0),MATCH(resource!BB$2,INDIRECT("day_wise_sales_data!$B$1:$BZ$1"),0)),0)</f>
        <v>0</v>
      </c>
      <c r="BC778" s="3">
        <f ca="1">IFERROR(INDEX(INDIRECT("day_wise_sales_data!$B$2:$BZ$599"),MATCH(resource!$CC778,day_wise_sales_data!$A$2:$A$500,0),MATCH(resource!BC$2,INDIRECT("day_wise_sales_data!$B$1:$BZ$1"),0)),0)</f>
        <v>0</v>
      </c>
      <c r="BD778" s="3">
        <f ca="1">IFERROR(INDEX(INDIRECT("day_wise_sales_data!$B$2:$BZ$599"),MATCH(resource!$CC778,day_wise_sales_data!$A$2:$A$500,0),MATCH(resource!BD$2,INDIRECT("day_wise_sales_data!$B$1:$BZ$1"),0)),0)</f>
        <v>0</v>
      </c>
      <c r="BE778" s="3">
        <f ca="1">IFERROR(INDEX(INDIRECT("day_wise_sales_data!$B$2:$BZ$599"),MATCH(resource!$CC778,day_wise_sales_data!$A$2:$A$500,0),MATCH(resource!BE$2,INDIRECT("day_wise_sales_data!$B$1:$BZ$1"),0)),0)</f>
        <v>0</v>
      </c>
      <c r="BF778" s="3">
        <f ca="1">IFERROR(INDEX(INDIRECT("day_wise_sales_data!$B$2:$BZ$599"),MATCH(resource!$CC778,day_wise_sales_data!$A$2:$A$500,0),MATCH(resource!BF$2,INDIRECT("day_wise_sales_data!$B$1:$BZ$1"),0)),0)</f>
        <v>0</v>
      </c>
      <c r="BG778" s="3">
        <f ca="1">IFERROR(INDEX(INDIRECT("day_wise_sales_data!$B$2:$BZ$599"),MATCH(resource!$CC778,day_wise_sales_data!$A$2:$A$500,0),MATCH(resource!BG$2,INDIRECT("day_wise_sales_data!$B$1:$BZ$1"),0)),0)</f>
        <v>0</v>
      </c>
      <c r="BH778" s="3">
        <f ca="1">IFERROR(INDEX(INDIRECT("day_wise_sales_data!$B$2:$BZ$599"),MATCH(resource!$CC778,day_wise_sales_data!$A$2:$A$500,0),MATCH(resource!BH$2,INDIRECT("day_wise_sales_data!$B$1:$BZ$1"),0)),0)</f>
        <v>0</v>
      </c>
      <c r="BI778" s="3">
        <f ca="1">IFERROR(INDEX(INDIRECT("day_wise_sales_data!$B$2:$BZ$599"),MATCH(resource!$CC778,day_wise_sales_data!$A$2:$A$500,0),MATCH(resource!BI$2,INDIRECT("day_wise_sales_data!$B$1:$BZ$1"),0)),0)</f>
        <v>0</v>
      </c>
      <c r="BJ778" s="3">
        <f ca="1">IFERROR(INDEX(INDIRECT("day_wise_sales_data!$B$2:$BZ$599"),MATCH(resource!$CC778,day_wise_sales_data!$A$2:$A$500,0),MATCH(resource!BJ$2,INDIRECT("day_wise_sales_data!$B$1:$BZ$1"),0)),0)</f>
        <v>0</v>
      </c>
      <c r="BK778" s="3">
        <f ca="1">IFERROR(INDEX(INDIRECT("day_wise_sales_data!$B$2:$BZ$599"),MATCH(resource!$CC778,day_wise_sales_data!$A$2:$A$500,0),MATCH(resource!BK$2,INDIRECT("day_wise_sales_data!$B$1:$BZ$1"),0)),0)</f>
        <v>0</v>
      </c>
      <c r="BL778" s="3">
        <f ca="1">IFERROR(INDEX(INDIRECT("day_wise_sales_data!$B$2:$BZ$599"),MATCH(resource!$CC778,day_wise_sales_data!$A$2:$A$500,0),MATCH(resource!BL$2,INDIRECT("day_wise_sales_data!$B$1:$BZ$1"),0)),0)</f>
        <v>0</v>
      </c>
      <c r="BM778" s="3">
        <f ca="1">IFERROR(INDEX(INDIRECT("day_wise_sales_data!$B$2:$BZ$599"),MATCH(resource!$CC778,day_wise_sales_data!$A$2:$A$500,0),MATCH(resource!BM$2,INDIRECT("day_wise_sales_data!$B$1:$BZ$1"),0)),0)</f>
        <v>0</v>
      </c>
      <c r="BN778" s="3">
        <f ca="1">IFERROR(INDEX(INDIRECT("day_wise_sales_data!$B$2:$BZ$599"),MATCH(resource!$CC778,day_wise_sales_data!$A$2:$A$500,0),MATCH(resource!BN$2,INDIRECT("day_wise_sales_data!$B$1:$BZ$1"),0)),0)</f>
        <v>0</v>
      </c>
      <c r="BO778" s="3">
        <f ca="1">IFERROR(INDEX(INDIRECT("day_wise_sales_data!$B$2:$BZ$599"),MATCH(resource!$CC778,day_wise_sales_data!$A$2:$A$500,0),MATCH(resource!BO$2,INDIRECT("day_wise_sales_data!$B$1:$BZ$1"),0)),0)</f>
        <v>0</v>
      </c>
      <c r="BP778" s="3">
        <f ca="1">IFERROR(INDEX(INDIRECT("day_wise_sales_data!$B$2:$BZ$599"),MATCH(resource!$CC778,day_wise_sales_data!$A$2:$A$500,0),MATCH(resource!BP$2,INDIRECT("day_wise_sales_data!$B$1:$BZ$1"),0)),0)</f>
        <v>0</v>
      </c>
      <c r="BQ778" s="3">
        <f ca="1">IFERROR(INDEX(INDIRECT("day_wise_sales_data!$B$2:$BZ$599"),MATCH(resource!$CC778,day_wise_sales_data!$A$2:$A$500,0),MATCH(resource!BQ$2,INDIRECT("day_wise_sales_data!$B$1:$BZ$1"),0)),0)</f>
        <v>0</v>
      </c>
      <c r="BR778" s="3">
        <f ca="1">IFERROR(INDEX(INDIRECT("day_wise_sales_data!$B$2:$BZ$599"),MATCH(resource!$CC778,day_wise_sales_data!$A$2:$A$500,0),MATCH(resource!BR$2,INDIRECT("day_wise_sales_data!$B$1:$BZ$1"),0)),0)</f>
        <v>0</v>
      </c>
      <c r="BS778" s="3">
        <f ca="1">IFERROR(INDEX(INDIRECT("day_wise_sales_data!$B$2:$BZ$599"),MATCH(resource!$CC778,day_wise_sales_data!$A$2:$A$500,0),MATCH(resource!BS$2,INDIRECT("day_wise_sales_data!$B$1:$BZ$1"),0)),0)</f>
        <v>0</v>
      </c>
      <c r="BT778" s="3">
        <f ca="1">IFERROR(INDEX(INDIRECT("day_wise_sales_data!$B$2:$BZ$599"),MATCH(resource!$CC778,day_wise_sales_data!$A$2:$A$500,0),MATCH(resource!BT$2,INDIRECT("day_wise_sales_data!$B$1:$BZ$1"),0)),0)</f>
        <v>0</v>
      </c>
      <c r="BU778" s="3">
        <f ca="1">IFERROR(INDEX(INDIRECT("day_wise_sales_data!$B$2:$BZ$599"),MATCH(resource!$CC778,day_wise_sales_data!$A$2:$A$500,0),MATCH(resource!BU$2,INDIRECT("day_wise_sales_data!$B$1:$BZ$1"),0)),0)</f>
        <v>0</v>
      </c>
      <c r="BV778" s="3">
        <f ca="1">IFERROR(INDEX(INDIRECT("day_wise_sales_data!$B$2:$BZ$599"),MATCH(resource!$CC778,day_wise_sales_data!$A$2:$A$500,0),MATCH(resource!BV$2,INDIRECT("day_wise_sales_data!$B$1:$BZ$1"),0)),0)</f>
        <v>0</v>
      </c>
      <c r="BW778" s="3">
        <f ca="1">IFERROR(INDEX(INDIRECT("day_wise_sales_data!$B$2:$BZ$599"),MATCH(resource!$CC778,day_wise_sales_data!$A$2:$A$500,0),MATCH(resource!BW$2,INDIRECT("day_wise_sales_data!$B$1:$BZ$1"),0)),0)</f>
        <v>0</v>
      </c>
      <c r="BX778" s="3">
        <f ca="1">IFERROR(INDEX(INDIRECT("day_wise_sales_data!$B$2:$BZ$599"),MATCH(resource!$CC778,day_wise_sales_data!$A$2:$A$500,0),MATCH(resource!BX$2,INDIRECT("day_wise_sales_data!$B$1:$BZ$1"),0)),0)</f>
        <v>0</v>
      </c>
      <c r="BY778" s="3">
        <f ca="1">IFERROR(INDEX(INDIRECT("day_wise_sales_data!$B$2:$BZ$599"),MATCH(resource!$CC778,day_wise_sales_data!$A$2:$A$500,0),MATCH(resource!BY$2,INDIRECT("day_wise_sales_data!$B$1:$BZ$1"),0)),0)</f>
        <v>0</v>
      </c>
      <c r="BZ778" s="3">
        <f ca="1">IFERROR(INDEX(INDIRECT("day_wise_sales_data!$B$2:$BZ$599"),MATCH(resource!$CC778,day_wise_sales_data!$A$2:$A$500,0),MATCH(resource!BZ$2,INDIRECT("day_wise_sales_data!$B$1:$BZ$1"),0)),0)</f>
        <v>0</v>
      </c>
      <c r="CA778" s="3">
        <f ca="1">IFERROR(INDEX(INDIRECT("day_wise_sales_data!$B$2:$BZ$599"),MATCH(resource!$CC778,day_wise_sales_data!$A$2:$A$500,0),MATCH(resource!CA$2,INDIRECT("day_wise_sales_data!$B$1:$BZ$1"),0)),0)</f>
        <v>0</v>
      </c>
      <c r="CC778" s="4">
        <f>sales_data!H777</f>
        <v>0</v>
      </c>
      <c r="CD778" s="1">
        <v>776</v>
      </c>
      <c r="CE778" s="1" t="str">
        <f>IF(AQ778=report!$AQ$3,resource!CD778,"")</f>
        <v/>
      </c>
      <c r="CF778" s="5" t="str">
        <f>IFERROR(SMALL($CE$3:$CE$1001,ROWS($CE$3:CE778)),"")</f>
        <v/>
      </c>
      <c r="CH778">
        <f>IFERROR(VLOOKUP($CC778,data_pull!$E$22:$G$700,2,0),0)</f>
        <v>0</v>
      </c>
      <c r="DK778" s="3" t="str">
        <f>IFERROR(INDEX(COD_SALES!$B$5:$Z$500,MATCH(resource!$CC778,COD_SALES!$A$5:$A$500,0),MATCH(resource!DK$2,COD_SALES!$B$4:$Z$4,0)),"")</f>
        <v/>
      </c>
      <c r="DL778" s="3" t="str">
        <f>IFERROR(INDEX(COD_SALES!$B$5:$Z$500,MATCH(resource!$CC778,COD_SALES!$A$5:$A$500,0),MATCH(resource!DL$2,COD_SALES!$B$4:$Z$4,0)),"")</f>
        <v/>
      </c>
      <c r="DM778" s="3" t="str">
        <f>IFERROR(INDEX(COD_SALES!$B$5:$Z$500,MATCH(resource!$CC778,COD_SALES!$A$5:$A$500,0),MATCH(resource!DM$2,COD_SALES!$B$4:$Z$4,0)),"")</f>
        <v/>
      </c>
      <c r="DN778" s="3" t="str">
        <f>IFERROR(INDEX(COD_SALES!$B$5:$Z$500,MATCH(resource!$CC778,COD_SALES!$A$5:$A$500,0),MATCH(resource!DN$2,COD_SALES!$B$4:$Z$4,0)),"")</f>
        <v/>
      </c>
      <c r="DO778" s="3" t="str">
        <f>IFERROR(INDEX(COD_SALES!$B$5:$Z$500,MATCH(resource!$CC778,COD_SALES!$A$5:$A$500,0),MATCH(resource!DO$2,COD_SALES!$B$4:$Z$4,0)),"")</f>
        <v/>
      </c>
      <c r="DP778" s="3" t="str">
        <f>IFERROR(INDEX(COD_SALES!$B$5:$Z$500,MATCH(resource!$CC778,COD_SALES!$A$5:$A$500,0),MATCH(resource!DP$2,COD_SALES!$B$4:$Z$4,0)),"")</f>
        <v/>
      </c>
      <c r="DQ778" s="3" t="str">
        <f>IFERROR(INDEX(COD_SALES!$B$5:$Z$500,MATCH(resource!$CC778,COD_SALES!$A$5:$A$500,0),MATCH(resource!DQ$2,COD_SALES!$B$4:$Z$4,0)),"")</f>
        <v/>
      </c>
      <c r="DR778" s="3" t="str">
        <f>IFERROR(INDEX(COD_SALES!$B$5:$Z$500,MATCH(resource!$CC778,COD_SALES!$A$5:$A$500,0),MATCH(resource!DR$2,COD_SALES!$B$4:$Z$4,0)),"")</f>
        <v/>
      </c>
      <c r="DS778" s="3" t="str">
        <f>IFERROR(INDEX(COD_SALES!$B$5:$Z$500,MATCH(resource!$CC778,COD_SALES!$A$5:$A$500,0),MATCH(resource!DS$2,COD_SALES!$B$4:$Z$4,0)),"")</f>
        <v/>
      </c>
      <c r="DT778" s="3" t="str">
        <f>IFERROR(INDEX(COD_SALES!$B$5:$Z$500,MATCH(resource!$CC778,COD_SALES!$A$5:$A$500,0),MATCH(resource!DT$2,COD_SALES!$B$4:$Z$4,0)),"")</f>
        <v/>
      </c>
      <c r="DU778" s="3" t="str">
        <f>IFERROR(INDEX(COD_SALES!$B$5:$Z$500,MATCH(resource!$CC778,COD_SALES!$A$5:$A$500,0),MATCH(resource!DU$2,COD_SALES!$B$4:$Z$4,0)),"")</f>
        <v/>
      </c>
      <c r="DV778" s="3" t="str">
        <f>IFERROR(INDEX(COD_SALES!$B$5:$Z$500,MATCH(resource!$CC778,COD_SALES!$A$5:$A$500,0),MATCH(resource!DV$2,COD_SALES!$B$4:$Z$4,0)),"")</f>
        <v/>
      </c>
      <c r="DW778" s="3" t="str">
        <f>IFERROR(INDEX(COD_SALES!$B$5:$Z$500,MATCH(resource!$CC778,COD_SALES!$A$5:$A$500,0),MATCH(resource!DW$2,COD_SALES!$B$4:$Z$4,0)),"")</f>
        <v/>
      </c>
      <c r="DX778" s="3" t="str">
        <f>IFERROR(INDEX(COD_SALES!$B$5:$Z$500,MATCH(resource!$CC778,COD_SALES!$A$5:$A$500,0),MATCH(resource!DX$2,COD_SALES!$B$4:$Z$4,0)),"")</f>
        <v/>
      </c>
      <c r="DY778" s="3" t="str">
        <f>IFERROR(INDEX(COD_SALES!$B$5:$Z$500,MATCH(resource!$CC778,COD_SALES!$A$5:$A$500,0),MATCH(resource!DY$2,COD_SALES!$B$4:$Z$4,0)),"")</f>
        <v/>
      </c>
      <c r="DZ778" s="3" t="str">
        <f>IFERROR(INDEX(COD_SALES!$B$5:$Z$500,MATCH(resource!$CC778,COD_SALES!$A$5:$A$500,0),MATCH(resource!DZ$2,COD_SALES!$B$4:$Z$4,0)),"")</f>
        <v/>
      </c>
      <c r="EA778" s="3" t="str">
        <f>IFERROR(INDEX(COD_SALES!$B$5:$Z$500,MATCH(resource!$CC778,COD_SALES!$A$5:$A$500,0),MATCH(resource!EA$2,COD_SALES!$B$4:$Z$4,0)),"")</f>
        <v/>
      </c>
      <c r="EB778" s="3">
        <f t="shared" si="140"/>
        <v>0</v>
      </c>
      <c r="EW778" s="3">
        <f>IFERROR(VLOOKUP(CC778,data_pull!$AO$25:$AR$546,2,0),0)</f>
        <v>0</v>
      </c>
      <c r="EX778" s="1">
        <f>IFERROR(VLOOKUP(CC778,data_pull!$AO$25:$AR$546,4,0),0)</f>
        <v>0</v>
      </c>
    </row>
    <row r="779" spans="13:154" x14ac:dyDescent="0.25"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4">
        <f>sales_data!B778</f>
        <v>0</v>
      </c>
      <c r="AR779" s="4">
        <f>sales_data!C778</f>
        <v>0</v>
      </c>
      <c r="AS779" s="5" t="str">
        <f t="shared" si="139"/>
        <v/>
      </c>
      <c r="AT779" s="4">
        <f>sales_data!I778</f>
        <v>0</v>
      </c>
      <c r="AU779" s="4">
        <f>sales_data!W778</f>
        <v>0</v>
      </c>
      <c r="AV779" s="1">
        <f>sales_data!N778</f>
        <v>0</v>
      </c>
      <c r="AW779" s="1">
        <f>sales_data!P778</f>
        <v>0</v>
      </c>
      <c r="AX779" s="3">
        <f ca="1">IFERROR(INDEX(INDIRECT("day_wise_sales_data!$B$2:$BZ$599"),MATCH(resource!$CC779,day_wise_sales_data!$A$2:$A$500,0),MATCH(resource!AX$2,INDIRECT("day_wise_sales_data!$B$1:$BZ$1"),0)),0)</f>
        <v>0</v>
      </c>
      <c r="AY779" s="3">
        <f ca="1">IFERROR(INDEX(INDIRECT("day_wise_sales_data!$B$2:$BZ$599"),MATCH(resource!$CC779,day_wise_sales_data!$A$2:$A$500,0),MATCH(resource!AY$2,INDIRECT("day_wise_sales_data!$B$1:$BZ$1"),0)),0)</f>
        <v>0</v>
      </c>
      <c r="AZ779" s="3">
        <f ca="1">IFERROR(INDEX(INDIRECT("day_wise_sales_data!$B$2:$BZ$599"),MATCH(resource!$CC779,day_wise_sales_data!$A$2:$A$500,0),MATCH(resource!AZ$2,INDIRECT("day_wise_sales_data!$B$1:$BZ$1"),0)),0)</f>
        <v>0</v>
      </c>
      <c r="BA779" s="3">
        <f ca="1">IFERROR(INDEX(INDIRECT("day_wise_sales_data!$B$2:$BZ$599"),MATCH(resource!$CC779,day_wise_sales_data!$A$2:$A$500,0),MATCH(resource!BA$2,INDIRECT("day_wise_sales_data!$B$1:$BZ$1"),0)),0)</f>
        <v>0</v>
      </c>
      <c r="BB779" s="3">
        <f ca="1">IFERROR(INDEX(INDIRECT("day_wise_sales_data!$B$2:$BZ$599"),MATCH(resource!$CC779,day_wise_sales_data!$A$2:$A$500,0),MATCH(resource!BB$2,INDIRECT("day_wise_sales_data!$B$1:$BZ$1"),0)),0)</f>
        <v>0</v>
      </c>
      <c r="BC779" s="3">
        <f ca="1">IFERROR(INDEX(INDIRECT("day_wise_sales_data!$B$2:$BZ$599"),MATCH(resource!$CC779,day_wise_sales_data!$A$2:$A$500,0),MATCH(resource!BC$2,INDIRECT("day_wise_sales_data!$B$1:$BZ$1"),0)),0)</f>
        <v>0</v>
      </c>
      <c r="BD779" s="3">
        <f ca="1">IFERROR(INDEX(INDIRECT("day_wise_sales_data!$B$2:$BZ$599"),MATCH(resource!$CC779,day_wise_sales_data!$A$2:$A$500,0),MATCH(resource!BD$2,INDIRECT("day_wise_sales_data!$B$1:$BZ$1"),0)),0)</f>
        <v>0</v>
      </c>
      <c r="BE779" s="3">
        <f ca="1">IFERROR(INDEX(INDIRECT("day_wise_sales_data!$B$2:$BZ$599"),MATCH(resource!$CC779,day_wise_sales_data!$A$2:$A$500,0),MATCH(resource!BE$2,INDIRECT("day_wise_sales_data!$B$1:$BZ$1"),0)),0)</f>
        <v>0</v>
      </c>
      <c r="BF779" s="3">
        <f ca="1">IFERROR(INDEX(INDIRECT("day_wise_sales_data!$B$2:$BZ$599"),MATCH(resource!$CC779,day_wise_sales_data!$A$2:$A$500,0),MATCH(resource!BF$2,INDIRECT("day_wise_sales_data!$B$1:$BZ$1"),0)),0)</f>
        <v>0</v>
      </c>
      <c r="BG779" s="3">
        <f ca="1">IFERROR(INDEX(INDIRECT("day_wise_sales_data!$B$2:$BZ$599"),MATCH(resource!$CC779,day_wise_sales_data!$A$2:$A$500,0),MATCH(resource!BG$2,INDIRECT("day_wise_sales_data!$B$1:$BZ$1"),0)),0)</f>
        <v>0</v>
      </c>
      <c r="BH779" s="3">
        <f ca="1">IFERROR(INDEX(INDIRECT("day_wise_sales_data!$B$2:$BZ$599"),MATCH(resource!$CC779,day_wise_sales_data!$A$2:$A$500,0),MATCH(resource!BH$2,INDIRECT("day_wise_sales_data!$B$1:$BZ$1"),0)),0)</f>
        <v>0</v>
      </c>
      <c r="BI779" s="3">
        <f ca="1">IFERROR(INDEX(INDIRECT("day_wise_sales_data!$B$2:$BZ$599"),MATCH(resource!$CC779,day_wise_sales_data!$A$2:$A$500,0),MATCH(resource!BI$2,INDIRECT("day_wise_sales_data!$B$1:$BZ$1"),0)),0)</f>
        <v>0</v>
      </c>
      <c r="BJ779" s="3">
        <f ca="1">IFERROR(INDEX(INDIRECT("day_wise_sales_data!$B$2:$BZ$599"),MATCH(resource!$CC779,day_wise_sales_data!$A$2:$A$500,0),MATCH(resource!BJ$2,INDIRECT("day_wise_sales_data!$B$1:$BZ$1"),0)),0)</f>
        <v>0</v>
      </c>
      <c r="BK779" s="3">
        <f ca="1">IFERROR(INDEX(INDIRECT("day_wise_sales_data!$B$2:$BZ$599"),MATCH(resource!$CC779,day_wise_sales_data!$A$2:$A$500,0),MATCH(resource!BK$2,INDIRECT("day_wise_sales_data!$B$1:$BZ$1"),0)),0)</f>
        <v>0</v>
      </c>
      <c r="BL779" s="3">
        <f ca="1">IFERROR(INDEX(INDIRECT("day_wise_sales_data!$B$2:$BZ$599"),MATCH(resource!$CC779,day_wise_sales_data!$A$2:$A$500,0),MATCH(resource!BL$2,INDIRECT("day_wise_sales_data!$B$1:$BZ$1"),0)),0)</f>
        <v>0</v>
      </c>
      <c r="BM779" s="3">
        <f ca="1">IFERROR(INDEX(INDIRECT("day_wise_sales_data!$B$2:$BZ$599"),MATCH(resource!$CC779,day_wise_sales_data!$A$2:$A$500,0),MATCH(resource!BM$2,INDIRECT("day_wise_sales_data!$B$1:$BZ$1"),0)),0)</f>
        <v>0</v>
      </c>
      <c r="BN779" s="3">
        <f ca="1">IFERROR(INDEX(INDIRECT("day_wise_sales_data!$B$2:$BZ$599"),MATCH(resource!$CC779,day_wise_sales_data!$A$2:$A$500,0),MATCH(resource!BN$2,INDIRECT("day_wise_sales_data!$B$1:$BZ$1"),0)),0)</f>
        <v>0</v>
      </c>
      <c r="BO779" s="3">
        <f ca="1">IFERROR(INDEX(INDIRECT("day_wise_sales_data!$B$2:$BZ$599"),MATCH(resource!$CC779,day_wise_sales_data!$A$2:$A$500,0),MATCH(resource!BO$2,INDIRECT("day_wise_sales_data!$B$1:$BZ$1"),0)),0)</f>
        <v>0</v>
      </c>
      <c r="BP779" s="3">
        <f ca="1">IFERROR(INDEX(INDIRECT("day_wise_sales_data!$B$2:$BZ$599"),MATCH(resource!$CC779,day_wise_sales_data!$A$2:$A$500,0),MATCH(resource!BP$2,INDIRECT("day_wise_sales_data!$B$1:$BZ$1"),0)),0)</f>
        <v>0</v>
      </c>
      <c r="BQ779" s="3">
        <f ca="1">IFERROR(INDEX(INDIRECT("day_wise_sales_data!$B$2:$BZ$599"),MATCH(resource!$CC779,day_wise_sales_data!$A$2:$A$500,0),MATCH(resource!BQ$2,INDIRECT("day_wise_sales_data!$B$1:$BZ$1"),0)),0)</f>
        <v>0</v>
      </c>
      <c r="BR779" s="3">
        <f ca="1">IFERROR(INDEX(INDIRECT("day_wise_sales_data!$B$2:$BZ$599"),MATCH(resource!$CC779,day_wise_sales_data!$A$2:$A$500,0),MATCH(resource!BR$2,INDIRECT("day_wise_sales_data!$B$1:$BZ$1"),0)),0)</f>
        <v>0</v>
      </c>
      <c r="BS779" s="3">
        <f ca="1">IFERROR(INDEX(INDIRECT("day_wise_sales_data!$B$2:$BZ$599"),MATCH(resource!$CC779,day_wise_sales_data!$A$2:$A$500,0),MATCH(resource!BS$2,INDIRECT("day_wise_sales_data!$B$1:$BZ$1"),0)),0)</f>
        <v>0</v>
      </c>
      <c r="BT779" s="3">
        <f ca="1">IFERROR(INDEX(INDIRECT("day_wise_sales_data!$B$2:$BZ$599"),MATCH(resource!$CC779,day_wise_sales_data!$A$2:$A$500,0),MATCH(resource!BT$2,INDIRECT("day_wise_sales_data!$B$1:$BZ$1"),0)),0)</f>
        <v>0</v>
      </c>
      <c r="BU779" s="3">
        <f ca="1">IFERROR(INDEX(INDIRECT("day_wise_sales_data!$B$2:$BZ$599"),MATCH(resource!$CC779,day_wise_sales_data!$A$2:$A$500,0),MATCH(resource!BU$2,INDIRECT("day_wise_sales_data!$B$1:$BZ$1"),0)),0)</f>
        <v>0</v>
      </c>
      <c r="BV779" s="3">
        <f ca="1">IFERROR(INDEX(INDIRECT("day_wise_sales_data!$B$2:$BZ$599"),MATCH(resource!$CC779,day_wise_sales_data!$A$2:$A$500,0),MATCH(resource!BV$2,INDIRECT("day_wise_sales_data!$B$1:$BZ$1"),0)),0)</f>
        <v>0</v>
      </c>
      <c r="BW779" s="3">
        <f ca="1">IFERROR(INDEX(INDIRECT("day_wise_sales_data!$B$2:$BZ$599"),MATCH(resource!$CC779,day_wise_sales_data!$A$2:$A$500,0),MATCH(resource!BW$2,INDIRECT("day_wise_sales_data!$B$1:$BZ$1"),0)),0)</f>
        <v>0</v>
      </c>
      <c r="BX779" s="3">
        <f ca="1">IFERROR(INDEX(INDIRECT("day_wise_sales_data!$B$2:$BZ$599"),MATCH(resource!$CC779,day_wise_sales_data!$A$2:$A$500,0),MATCH(resource!BX$2,INDIRECT("day_wise_sales_data!$B$1:$BZ$1"),0)),0)</f>
        <v>0</v>
      </c>
      <c r="BY779" s="3">
        <f ca="1">IFERROR(INDEX(INDIRECT("day_wise_sales_data!$B$2:$BZ$599"),MATCH(resource!$CC779,day_wise_sales_data!$A$2:$A$500,0),MATCH(resource!BY$2,INDIRECT("day_wise_sales_data!$B$1:$BZ$1"),0)),0)</f>
        <v>0</v>
      </c>
      <c r="BZ779" s="3">
        <f ca="1">IFERROR(INDEX(INDIRECT("day_wise_sales_data!$B$2:$BZ$599"),MATCH(resource!$CC779,day_wise_sales_data!$A$2:$A$500,0),MATCH(resource!BZ$2,INDIRECT("day_wise_sales_data!$B$1:$BZ$1"),0)),0)</f>
        <v>0</v>
      </c>
      <c r="CA779" s="3">
        <f ca="1">IFERROR(INDEX(INDIRECT("day_wise_sales_data!$B$2:$BZ$599"),MATCH(resource!$CC779,day_wise_sales_data!$A$2:$A$500,0),MATCH(resource!CA$2,INDIRECT("day_wise_sales_data!$B$1:$BZ$1"),0)),0)</f>
        <v>0</v>
      </c>
      <c r="CC779" s="4">
        <f>sales_data!H778</f>
        <v>0</v>
      </c>
      <c r="CD779" s="1">
        <v>777</v>
      </c>
      <c r="CE779" s="1" t="str">
        <f>IF(AQ779=report!$AQ$3,resource!CD779,"")</f>
        <v/>
      </c>
      <c r="CF779" s="5" t="str">
        <f>IFERROR(SMALL($CE$3:$CE$1001,ROWS($CE$3:CE779)),"")</f>
        <v/>
      </c>
      <c r="CH779">
        <f>IFERROR(VLOOKUP($CC779,data_pull!$E$22:$G$700,2,0),0)</f>
        <v>0</v>
      </c>
      <c r="DK779" s="3" t="str">
        <f>IFERROR(INDEX(COD_SALES!$B$5:$Z$500,MATCH(resource!$CC779,COD_SALES!$A$5:$A$500,0),MATCH(resource!DK$2,COD_SALES!$B$4:$Z$4,0)),"")</f>
        <v/>
      </c>
      <c r="DL779" s="3" t="str">
        <f>IFERROR(INDEX(COD_SALES!$B$5:$Z$500,MATCH(resource!$CC779,COD_SALES!$A$5:$A$500,0),MATCH(resource!DL$2,COD_SALES!$B$4:$Z$4,0)),"")</f>
        <v/>
      </c>
      <c r="DM779" s="3" t="str">
        <f>IFERROR(INDEX(COD_SALES!$B$5:$Z$500,MATCH(resource!$CC779,COD_SALES!$A$5:$A$500,0),MATCH(resource!DM$2,COD_SALES!$B$4:$Z$4,0)),"")</f>
        <v/>
      </c>
      <c r="DN779" s="3" t="str">
        <f>IFERROR(INDEX(COD_SALES!$B$5:$Z$500,MATCH(resource!$CC779,COD_SALES!$A$5:$A$500,0),MATCH(resource!DN$2,COD_SALES!$B$4:$Z$4,0)),"")</f>
        <v/>
      </c>
      <c r="DO779" s="3" t="str">
        <f>IFERROR(INDEX(COD_SALES!$B$5:$Z$500,MATCH(resource!$CC779,COD_SALES!$A$5:$A$500,0),MATCH(resource!DO$2,COD_SALES!$B$4:$Z$4,0)),"")</f>
        <v/>
      </c>
      <c r="DP779" s="3" t="str">
        <f>IFERROR(INDEX(COD_SALES!$B$5:$Z$500,MATCH(resource!$CC779,COD_SALES!$A$5:$A$500,0),MATCH(resource!DP$2,COD_SALES!$B$4:$Z$4,0)),"")</f>
        <v/>
      </c>
      <c r="DQ779" s="3" t="str">
        <f>IFERROR(INDEX(COD_SALES!$B$5:$Z$500,MATCH(resource!$CC779,COD_SALES!$A$5:$A$500,0),MATCH(resource!DQ$2,COD_SALES!$B$4:$Z$4,0)),"")</f>
        <v/>
      </c>
      <c r="DR779" s="3" t="str">
        <f>IFERROR(INDEX(COD_SALES!$B$5:$Z$500,MATCH(resource!$CC779,COD_SALES!$A$5:$A$500,0),MATCH(resource!DR$2,COD_SALES!$B$4:$Z$4,0)),"")</f>
        <v/>
      </c>
      <c r="DS779" s="3" t="str">
        <f>IFERROR(INDEX(COD_SALES!$B$5:$Z$500,MATCH(resource!$CC779,COD_SALES!$A$5:$A$500,0),MATCH(resource!DS$2,COD_SALES!$B$4:$Z$4,0)),"")</f>
        <v/>
      </c>
      <c r="DT779" s="3" t="str">
        <f>IFERROR(INDEX(COD_SALES!$B$5:$Z$500,MATCH(resource!$CC779,COD_SALES!$A$5:$A$500,0),MATCH(resource!DT$2,COD_SALES!$B$4:$Z$4,0)),"")</f>
        <v/>
      </c>
      <c r="DU779" s="3" t="str">
        <f>IFERROR(INDEX(COD_SALES!$B$5:$Z$500,MATCH(resource!$CC779,COD_SALES!$A$5:$A$500,0),MATCH(resource!DU$2,COD_SALES!$B$4:$Z$4,0)),"")</f>
        <v/>
      </c>
      <c r="DV779" s="3" t="str">
        <f>IFERROR(INDEX(COD_SALES!$B$5:$Z$500,MATCH(resource!$CC779,COD_SALES!$A$5:$A$500,0),MATCH(resource!DV$2,COD_SALES!$B$4:$Z$4,0)),"")</f>
        <v/>
      </c>
      <c r="DW779" s="3" t="str">
        <f>IFERROR(INDEX(COD_SALES!$B$5:$Z$500,MATCH(resource!$CC779,COD_SALES!$A$5:$A$500,0),MATCH(resource!DW$2,COD_SALES!$B$4:$Z$4,0)),"")</f>
        <v/>
      </c>
      <c r="DX779" s="3" t="str">
        <f>IFERROR(INDEX(COD_SALES!$B$5:$Z$500,MATCH(resource!$CC779,COD_SALES!$A$5:$A$500,0),MATCH(resource!DX$2,COD_SALES!$B$4:$Z$4,0)),"")</f>
        <v/>
      </c>
      <c r="DY779" s="3" t="str">
        <f>IFERROR(INDEX(COD_SALES!$B$5:$Z$500,MATCH(resource!$CC779,COD_SALES!$A$5:$A$500,0),MATCH(resource!DY$2,COD_SALES!$B$4:$Z$4,0)),"")</f>
        <v/>
      </c>
      <c r="DZ779" s="3" t="str">
        <f>IFERROR(INDEX(COD_SALES!$B$5:$Z$500,MATCH(resource!$CC779,COD_SALES!$A$5:$A$500,0),MATCH(resource!DZ$2,COD_SALES!$B$4:$Z$4,0)),"")</f>
        <v/>
      </c>
      <c r="EA779" s="3" t="str">
        <f>IFERROR(INDEX(COD_SALES!$B$5:$Z$500,MATCH(resource!$CC779,COD_SALES!$A$5:$A$500,0),MATCH(resource!EA$2,COD_SALES!$B$4:$Z$4,0)),"")</f>
        <v/>
      </c>
      <c r="EB779" s="3">
        <f t="shared" si="140"/>
        <v>0</v>
      </c>
      <c r="EW779" s="3">
        <f>IFERROR(VLOOKUP(CC779,data_pull!$AO$25:$AR$546,2,0),0)</f>
        <v>0</v>
      </c>
      <c r="EX779" s="1">
        <f>IFERROR(VLOOKUP(CC779,data_pull!$AO$25:$AR$546,4,0),0)</f>
        <v>0</v>
      </c>
    </row>
    <row r="780" spans="13:154" x14ac:dyDescent="0.25"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4">
        <f>sales_data!B779</f>
        <v>0</v>
      </c>
      <c r="AR780" s="4">
        <f>sales_data!C779</f>
        <v>0</v>
      </c>
      <c r="AS780" s="5" t="str">
        <f t="shared" si="139"/>
        <v/>
      </c>
      <c r="AT780" s="4">
        <f>sales_data!I779</f>
        <v>0</v>
      </c>
      <c r="AU780" s="4">
        <f>sales_data!W779</f>
        <v>0</v>
      </c>
      <c r="AV780" s="1">
        <f>sales_data!N779</f>
        <v>0</v>
      </c>
      <c r="AW780" s="1">
        <f>sales_data!P779</f>
        <v>0</v>
      </c>
      <c r="AX780" s="3">
        <f ca="1">IFERROR(INDEX(INDIRECT("day_wise_sales_data!$B$2:$BZ$599"),MATCH(resource!$CC780,day_wise_sales_data!$A$2:$A$500,0),MATCH(resource!AX$2,INDIRECT("day_wise_sales_data!$B$1:$BZ$1"),0)),0)</f>
        <v>0</v>
      </c>
      <c r="AY780" s="3">
        <f ca="1">IFERROR(INDEX(INDIRECT("day_wise_sales_data!$B$2:$BZ$599"),MATCH(resource!$CC780,day_wise_sales_data!$A$2:$A$500,0),MATCH(resource!AY$2,INDIRECT("day_wise_sales_data!$B$1:$BZ$1"),0)),0)</f>
        <v>0</v>
      </c>
      <c r="AZ780" s="3">
        <f ca="1">IFERROR(INDEX(INDIRECT("day_wise_sales_data!$B$2:$BZ$599"),MATCH(resource!$CC780,day_wise_sales_data!$A$2:$A$500,0),MATCH(resource!AZ$2,INDIRECT("day_wise_sales_data!$B$1:$BZ$1"),0)),0)</f>
        <v>0</v>
      </c>
      <c r="BA780" s="3">
        <f ca="1">IFERROR(INDEX(INDIRECT("day_wise_sales_data!$B$2:$BZ$599"),MATCH(resource!$CC780,day_wise_sales_data!$A$2:$A$500,0),MATCH(resource!BA$2,INDIRECT("day_wise_sales_data!$B$1:$BZ$1"),0)),0)</f>
        <v>0</v>
      </c>
      <c r="BB780" s="3">
        <f ca="1">IFERROR(INDEX(INDIRECT("day_wise_sales_data!$B$2:$BZ$599"),MATCH(resource!$CC780,day_wise_sales_data!$A$2:$A$500,0),MATCH(resource!BB$2,INDIRECT("day_wise_sales_data!$B$1:$BZ$1"),0)),0)</f>
        <v>0</v>
      </c>
      <c r="BC780" s="3">
        <f ca="1">IFERROR(INDEX(INDIRECT("day_wise_sales_data!$B$2:$BZ$599"),MATCH(resource!$CC780,day_wise_sales_data!$A$2:$A$500,0),MATCH(resource!BC$2,INDIRECT("day_wise_sales_data!$B$1:$BZ$1"),0)),0)</f>
        <v>0</v>
      </c>
      <c r="BD780" s="3">
        <f ca="1">IFERROR(INDEX(INDIRECT("day_wise_sales_data!$B$2:$BZ$599"),MATCH(resource!$CC780,day_wise_sales_data!$A$2:$A$500,0),MATCH(resource!BD$2,INDIRECT("day_wise_sales_data!$B$1:$BZ$1"),0)),0)</f>
        <v>0</v>
      </c>
      <c r="BE780" s="3">
        <f ca="1">IFERROR(INDEX(INDIRECT("day_wise_sales_data!$B$2:$BZ$599"),MATCH(resource!$CC780,day_wise_sales_data!$A$2:$A$500,0),MATCH(resource!BE$2,INDIRECT("day_wise_sales_data!$B$1:$BZ$1"),0)),0)</f>
        <v>0</v>
      </c>
      <c r="BF780" s="3">
        <f ca="1">IFERROR(INDEX(INDIRECT("day_wise_sales_data!$B$2:$BZ$599"),MATCH(resource!$CC780,day_wise_sales_data!$A$2:$A$500,0),MATCH(resource!BF$2,INDIRECT("day_wise_sales_data!$B$1:$BZ$1"),0)),0)</f>
        <v>0</v>
      </c>
      <c r="BG780" s="3">
        <f ca="1">IFERROR(INDEX(INDIRECT("day_wise_sales_data!$B$2:$BZ$599"),MATCH(resource!$CC780,day_wise_sales_data!$A$2:$A$500,0),MATCH(resource!BG$2,INDIRECT("day_wise_sales_data!$B$1:$BZ$1"),0)),0)</f>
        <v>0</v>
      </c>
      <c r="BH780" s="3">
        <f ca="1">IFERROR(INDEX(INDIRECT("day_wise_sales_data!$B$2:$BZ$599"),MATCH(resource!$CC780,day_wise_sales_data!$A$2:$A$500,0),MATCH(resource!BH$2,INDIRECT("day_wise_sales_data!$B$1:$BZ$1"),0)),0)</f>
        <v>0</v>
      </c>
      <c r="BI780" s="3">
        <f ca="1">IFERROR(INDEX(INDIRECT("day_wise_sales_data!$B$2:$BZ$599"),MATCH(resource!$CC780,day_wise_sales_data!$A$2:$A$500,0),MATCH(resource!BI$2,INDIRECT("day_wise_sales_data!$B$1:$BZ$1"),0)),0)</f>
        <v>0</v>
      </c>
      <c r="BJ780" s="3">
        <f ca="1">IFERROR(INDEX(INDIRECT("day_wise_sales_data!$B$2:$BZ$599"),MATCH(resource!$CC780,day_wise_sales_data!$A$2:$A$500,0),MATCH(resource!BJ$2,INDIRECT("day_wise_sales_data!$B$1:$BZ$1"),0)),0)</f>
        <v>0</v>
      </c>
      <c r="BK780" s="3">
        <f ca="1">IFERROR(INDEX(INDIRECT("day_wise_sales_data!$B$2:$BZ$599"),MATCH(resource!$CC780,day_wise_sales_data!$A$2:$A$500,0),MATCH(resource!BK$2,INDIRECT("day_wise_sales_data!$B$1:$BZ$1"),0)),0)</f>
        <v>0</v>
      </c>
      <c r="BL780" s="3">
        <f ca="1">IFERROR(INDEX(INDIRECT("day_wise_sales_data!$B$2:$BZ$599"),MATCH(resource!$CC780,day_wise_sales_data!$A$2:$A$500,0),MATCH(resource!BL$2,INDIRECT("day_wise_sales_data!$B$1:$BZ$1"),0)),0)</f>
        <v>0</v>
      </c>
      <c r="BM780" s="3">
        <f ca="1">IFERROR(INDEX(INDIRECT("day_wise_sales_data!$B$2:$BZ$599"),MATCH(resource!$CC780,day_wise_sales_data!$A$2:$A$500,0),MATCH(resource!BM$2,INDIRECT("day_wise_sales_data!$B$1:$BZ$1"),0)),0)</f>
        <v>0</v>
      </c>
      <c r="BN780" s="3">
        <f ca="1">IFERROR(INDEX(INDIRECT("day_wise_sales_data!$B$2:$BZ$599"),MATCH(resource!$CC780,day_wise_sales_data!$A$2:$A$500,0),MATCH(resource!BN$2,INDIRECT("day_wise_sales_data!$B$1:$BZ$1"),0)),0)</f>
        <v>0</v>
      </c>
      <c r="BO780" s="3">
        <f ca="1">IFERROR(INDEX(INDIRECT("day_wise_sales_data!$B$2:$BZ$599"),MATCH(resource!$CC780,day_wise_sales_data!$A$2:$A$500,0),MATCH(resource!BO$2,INDIRECT("day_wise_sales_data!$B$1:$BZ$1"),0)),0)</f>
        <v>0</v>
      </c>
      <c r="BP780" s="3">
        <f ca="1">IFERROR(INDEX(INDIRECT("day_wise_sales_data!$B$2:$BZ$599"),MATCH(resource!$CC780,day_wise_sales_data!$A$2:$A$500,0),MATCH(resource!BP$2,INDIRECT("day_wise_sales_data!$B$1:$BZ$1"),0)),0)</f>
        <v>0</v>
      </c>
      <c r="BQ780" s="3">
        <f ca="1">IFERROR(INDEX(INDIRECT("day_wise_sales_data!$B$2:$BZ$599"),MATCH(resource!$CC780,day_wise_sales_data!$A$2:$A$500,0),MATCH(resource!BQ$2,INDIRECT("day_wise_sales_data!$B$1:$BZ$1"),0)),0)</f>
        <v>0</v>
      </c>
      <c r="BR780" s="3">
        <f ca="1">IFERROR(INDEX(INDIRECT("day_wise_sales_data!$B$2:$BZ$599"),MATCH(resource!$CC780,day_wise_sales_data!$A$2:$A$500,0),MATCH(resource!BR$2,INDIRECT("day_wise_sales_data!$B$1:$BZ$1"),0)),0)</f>
        <v>0</v>
      </c>
      <c r="BS780" s="3">
        <f ca="1">IFERROR(INDEX(INDIRECT("day_wise_sales_data!$B$2:$BZ$599"),MATCH(resource!$CC780,day_wise_sales_data!$A$2:$A$500,0),MATCH(resource!BS$2,INDIRECT("day_wise_sales_data!$B$1:$BZ$1"),0)),0)</f>
        <v>0</v>
      </c>
      <c r="BT780" s="3">
        <f ca="1">IFERROR(INDEX(INDIRECT("day_wise_sales_data!$B$2:$BZ$599"),MATCH(resource!$CC780,day_wise_sales_data!$A$2:$A$500,0),MATCH(resource!BT$2,INDIRECT("day_wise_sales_data!$B$1:$BZ$1"),0)),0)</f>
        <v>0</v>
      </c>
      <c r="BU780" s="3">
        <f ca="1">IFERROR(INDEX(INDIRECT("day_wise_sales_data!$B$2:$BZ$599"),MATCH(resource!$CC780,day_wise_sales_data!$A$2:$A$500,0),MATCH(resource!BU$2,INDIRECT("day_wise_sales_data!$B$1:$BZ$1"),0)),0)</f>
        <v>0</v>
      </c>
      <c r="BV780" s="3">
        <f ca="1">IFERROR(INDEX(INDIRECT("day_wise_sales_data!$B$2:$BZ$599"),MATCH(resource!$CC780,day_wise_sales_data!$A$2:$A$500,0),MATCH(resource!BV$2,INDIRECT("day_wise_sales_data!$B$1:$BZ$1"),0)),0)</f>
        <v>0</v>
      </c>
      <c r="BW780" s="3">
        <f ca="1">IFERROR(INDEX(INDIRECT("day_wise_sales_data!$B$2:$BZ$599"),MATCH(resource!$CC780,day_wise_sales_data!$A$2:$A$500,0),MATCH(resource!BW$2,INDIRECT("day_wise_sales_data!$B$1:$BZ$1"),0)),0)</f>
        <v>0</v>
      </c>
      <c r="BX780" s="3">
        <f ca="1">IFERROR(INDEX(INDIRECT("day_wise_sales_data!$B$2:$BZ$599"),MATCH(resource!$CC780,day_wise_sales_data!$A$2:$A$500,0),MATCH(resource!BX$2,INDIRECT("day_wise_sales_data!$B$1:$BZ$1"),0)),0)</f>
        <v>0</v>
      </c>
      <c r="BY780" s="3">
        <f ca="1">IFERROR(INDEX(INDIRECT("day_wise_sales_data!$B$2:$BZ$599"),MATCH(resource!$CC780,day_wise_sales_data!$A$2:$A$500,0),MATCH(resource!BY$2,INDIRECT("day_wise_sales_data!$B$1:$BZ$1"),0)),0)</f>
        <v>0</v>
      </c>
      <c r="BZ780" s="3">
        <f ca="1">IFERROR(INDEX(INDIRECT("day_wise_sales_data!$B$2:$BZ$599"),MATCH(resource!$CC780,day_wise_sales_data!$A$2:$A$500,0),MATCH(resource!BZ$2,INDIRECT("day_wise_sales_data!$B$1:$BZ$1"),0)),0)</f>
        <v>0</v>
      </c>
      <c r="CA780" s="3">
        <f ca="1">IFERROR(INDEX(INDIRECT("day_wise_sales_data!$B$2:$BZ$599"),MATCH(resource!$CC780,day_wise_sales_data!$A$2:$A$500,0),MATCH(resource!CA$2,INDIRECT("day_wise_sales_data!$B$1:$BZ$1"),0)),0)</f>
        <v>0</v>
      </c>
      <c r="CC780" s="4">
        <f>sales_data!H779</f>
        <v>0</v>
      </c>
      <c r="CD780" s="1">
        <v>778</v>
      </c>
      <c r="CE780" s="1" t="str">
        <f>IF(AQ780=report!$AQ$3,resource!CD780,"")</f>
        <v/>
      </c>
      <c r="CF780" s="5" t="str">
        <f>IFERROR(SMALL($CE$3:$CE$1001,ROWS($CE$3:CE780)),"")</f>
        <v/>
      </c>
      <c r="CH780">
        <f>IFERROR(VLOOKUP($CC780,data_pull!$E$22:$G$700,2,0),0)</f>
        <v>0</v>
      </c>
      <c r="DK780" s="3" t="str">
        <f>IFERROR(INDEX(COD_SALES!$B$5:$Z$500,MATCH(resource!$CC780,COD_SALES!$A$5:$A$500,0),MATCH(resource!DK$2,COD_SALES!$B$4:$Z$4,0)),"")</f>
        <v/>
      </c>
      <c r="DL780" s="3" t="str">
        <f>IFERROR(INDEX(COD_SALES!$B$5:$Z$500,MATCH(resource!$CC780,COD_SALES!$A$5:$A$500,0),MATCH(resource!DL$2,COD_SALES!$B$4:$Z$4,0)),"")</f>
        <v/>
      </c>
      <c r="DM780" s="3" t="str">
        <f>IFERROR(INDEX(COD_SALES!$B$5:$Z$500,MATCH(resource!$CC780,COD_SALES!$A$5:$A$500,0),MATCH(resource!DM$2,COD_SALES!$B$4:$Z$4,0)),"")</f>
        <v/>
      </c>
      <c r="DN780" s="3" t="str">
        <f>IFERROR(INDEX(COD_SALES!$B$5:$Z$500,MATCH(resource!$CC780,COD_SALES!$A$5:$A$500,0),MATCH(resource!DN$2,COD_SALES!$B$4:$Z$4,0)),"")</f>
        <v/>
      </c>
      <c r="DO780" s="3" t="str">
        <f>IFERROR(INDEX(COD_SALES!$B$5:$Z$500,MATCH(resource!$CC780,COD_SALES!$A$5:$A$500,0),MATCH(resource!DO$2,COD_SALES!$B$4:$Z$4,0)),"")</f>
        <v/>
      </c>
      <c r="DP780" s="3" t="str">
        <f>IFERROR(INDEX(COD_SALES!$B$5:$Z$500,MATCH(resource!$CC780,COD_SALES!$A$5:$A$500,0),MATCH(resource!DP$2,COD_SALES!$B$4:$Z$4,0)),"")</f>
        <v/>
      </c>
      <c r="DQ780" s="3" t="str">
        <f>IFERROR(INDEX(COD_SALES!$B$5:$Z$500,MATCH(resource!$CC780,COD_SALES!$A$5:$A$500,0),MATCH(resource!DQ$2,COD_SALES!$B$4:$Z$4,0)),"")</f>
        <v/>
      </c>
      <c r="DR780" s="3" t="str">
        <f>IFERROR(INDEX(COD_SALES!$B$5:$Z$500,MATCH(resource!$CC780,COD_SALES!$A$5:$A$500,0),MATCH(resource!DR$2,COD_SALES!$B$4:$Z$4,0)),"")</f>
        <v/>
      </c>
      <c r="DS780" s="3" t="str">
        <f>IFERROR(INDEX(COD_SALES!$B$5:$Z$500,MATCH(resource!$CC780,COD_SALES!$A$5:$A$500,0),MATCH(resource!DS$2,COD_SALES!$B$4:$Z$4,0)),"")</f>
        <v/>
      </c>
      <c r="DT780" s="3" t="str">
        <f>IFERROR(INDEX(COD_SALES!$B$5:$Z$500,MATCH(resource!$CC780,COD_SALES!$A$5:$A$500,0),MATCH(resource!DT$2,COD_SALES!$B$4:$Z$4,0)),"")</f>
        <v/>
      </c>
      <c r="DU780" s="3" t="str">
        <f>IFERROR(INDEX(COD_SALES!$B$5:$Z$500,MATCH(resource!$CC780,COD_SALES!$A$5:$A$500,0),MATCH(resource!DU$2,COD_SALES!$B$4:$Z$4,0)),"")</f>
        <v/>
      </c>
      <c r="DV780" s="3" t="str">
        <f>IFERROR(INDEX(COD_SALES!$B$5:$Z$500,MATCH(resource!$CC780,COD_SALES!$A$5:$A$500,0),MATCH(resource!DV$2,COD_SALES!$B$4:$Z$4,0)),"")</f>
        <v/>
      </c>
      <c r="DW780" s="3" t="str">
        <f>IFERROR(INDEX(COD_SALES!$B$5:$Z$500,MATCH(resource!$CC780,COD_SALES!$A$5:$A$500,0),MATCH(resource!DW$2,COD_SALES!$B$4:$Z$4,0)),"")</f>
        <v/>
      </c>
      <c r="DX780" s="3" t="str">
        <f>IFERROR(INDEX(COD_SALES!$B$5:$Z$500,MATCH(resource!$CC780,COD_SALES!$A$5:$A$500,0),MATCH(resource!DX$2,COD_SALES!$B$4:$Z$4,0)),"")</f>
        <v/>
      </c>
      <c r="DY780" s="3" t="str">
        <f>IFERROR(INDEX(COD_SALES!$B$5:$Z$500,MATCH(resource!$CC780,COD_SALES!$A$5:$A$500,0),MATCH(resource!DY$2,COD_SALES!$B$4:$Z$4,0)),"")</f>
        <v/>
      </c>
      <c r="DZ780" s="3" t="str">
        <f>IFERROR(INDEX(COD_SALES!$B$5:$Z$500,MATCH(resource!$CC780,COD_SALES!$A$5:$A$500,0),MATCH(resource!DZ$2,COD_SALES!$B$4:$Z$4,0)),"")</f>
        <v/>
      </c>
      <c r="EA780" s="3" t="str">
        <f>IFERROR(INDEX(COD_SALES!$B$5:$Z$500,MATCH(resource!$CC780,COD_SALES!$A$5:$A$500,0),MATCH(resource!EA$2,COD_SALES!$B$4:$Z$4,0)),"")</f>
        <v/>
      </c>
      <c r="EB780" s="3">
        <f t="shared" si="140"/>
        <v>0</v>
      </c>
      <c r="EW780" s="3">
        <f>IFERROR(VLOOKUP(CC780,data_pull!$AO$25:$AR$546,2,0),0)</f>
        <v>0</v>
      </c>
      <c r="EX780" s="1">
        <f>IFERROR(VLOOKUP(CC780,data_pull!$AO$25:$AR$546,4,0),0)</f>
        <v>0</v>
      </c>
    </row>
    <row r="781" spans="13:154" x14ac:dyDescent="0.25"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4">
        <f>sales_data!B780</f>
        <v>0</v>
      </c>
      <c r="AR781" s="4">
        <f>sales_data!C780</f>
        <v>0</v>
      </c>
      <c r="AS781" s="5" t="str">
        <f t="shared" si="139"/>
        <v/>
      </c>
      <c r="AT781" s="4">
        <f>sales_data!I780</f>
        <v>0</v>
      </c>
      <c r="AU781" s="4">
        <f>sales_data!W780</f>
        <v>0</v>
      </c>
      <c r="AV781" s="1">
        <f>sales_data!N780</f>
        <v>0</v>
      </c>
      <c r="AW781" s="1">
        <f>sales_data!P780</f>
        <v>0</v>
      </c>
      <c r="AX781" s="3">
        <f ca="1">IFERROR(INDEX(INDIRECT("day_wise_sales_data!$B$2:$BZ$599"),MATCH(resource!$CC781,day_wise_sales_data!$A$2:$A$500,0),MATCH(resource!AX$2,INDIRECT("day_wise_sales_data!$B$1:$BZ$1"),0)),0)</f>
        <v>0</v>
      </c>
      <c r="AY781" s="3">
        <f ca="1">IFERROR(INDEX(INDIRECT("day_wise_sales_data!$B$2:$BZ$599"),MATCH(resource!$CC781,day_wise_sales_data!$A$2:$A$500,0),MATCH(resource!AY$2,INDIRECT("day_wise_sales_data!$B$1:$BZ$1"),0)),0)</f>
        <v>0</v>
      </c>
      <c r="AZ781" s="3">
        <f ca="1">IFERROR(INDEX(INDIRECT("day_wise_sales_data!$B$2:$BZ$599"),MATCH(resource!$CC781,day_wise_sales_data!$A$2:$A$500,0),MATCH(resource!AZ$2,INDIRECT("day_wise_sales_data!$B$1:$BZ$1"),0)),0)</f>
        <v>0</v>
      </c>
      <c r="BA781" s="3">
        <f ca="1">IFERROR(INDEX(INDIRECT("day_wise_sales_data!$B$2:$BZ$599"),MATCH(resource!$CC781,day_wise_sales_data!$A$2:$A$500,0),MATCH(resource!BA$2,INDIRECT("day_wise_sales_data!$B$1:$BZ$1"),0)),0)</f>
        <v>0</v>
      </c>
      <c r="BB781" s="3">
        <f ca="1">IFERROR(INDEX(INDIRECT("day_wise_sales_data!$B$2:$BZ$599"),MATCH(resource!$CC781,day_wise_sales_data!$A$2:$A$500,0),MATCH(resource!BB$2,INDIRECT("day_wise_sales_data!$B$1:$BZ$1"),0)),0)</f>
        <v>0</v>
      </c>
      <c r="BC781" s="3">
        <f ca="1">IFERROR(INDEX(INDIRECT("day_wise_sales_data!$B$2:$BZ$599"),MATCH(resource!$CC781,day_wise_sales_data!$A$2:$A$500,0),MATCH(resource!BC$2,INDIRECT("day_wise_sales_data!$B$1:$BZ$1"),0)),0)</f>
        <v>0</v>
      </c>
      <c r="BD781" s="3">
        <f ca="1">IFERROR(INDEX(INDIRECT("day_wise_sales_data!$B$2:$BZ$599"),MATCH(resource!$CC781,day_wise_sales_data!$A$2:$A$500,0),MATCH(resource!BD$2,INDIRECT("day_wise_sales_data!$B$1:$BZ$1"),0)),0)</f>
        <v>0</v>
      </c>
      <c r="BE781" s="3">
        <f ca="1">IFERROR(INDEX(INDIRECT("day_wise_sales_data!$B$2:$BZ$599"),MATCH(resource!$CC781,day_wise_sales_data!$A$2:$A$500,0),MATCH(resource!BE$2,INDIRECT("day_wise_sales_data!$B$1:$BZ$1"),0)),0)</f>
        <v>0</v>
      </c>
      <c r="BF781" s="3">
        <f ca="1">IFERROR(INDEX(INDIRECT("day_wise_sales_data!$B$2:$BZ$599"),MATCH(resource!$CC781,day_wise_sales_data!$A$2:$A$500,0),MATCH(resource!BF$2,INDIRECT("day_wise_sales_data!$B$1:$BZ$1"),0)),0)</f>
        <v>0</v>
      </c>
      <c r="BG781" s="3">
        <f ca="1">IFERROR(INDEX(INDIRECT("day_wise_sales_data!$B$2:$BZ$599"),MATCH(resource!$CC781,day_wise_sales_data!$A$2:$A$500,0),MATCH(resource!BG$2,INDIRECT("day_wise_sales_data!$B$1:$BZ$1"),0)),0)</f>
        <v>0</v>
      </c>
      <c r="BH781" s="3">
        <f ca="1">IFERROR(INDEX(INDIRECT("day_wise_sales_data!$B$2:$BZ$599"),MATCH(resource!$CC781,day_wise_sales_data!$A$2:$A$500,0),MATCH(resource!BH$2,INDIRECT("day_wise_sales_data!$B$1:$BZ$1"),0)),0)</f>
        <v>0</v>
      </c>
      <c r="BI781" s="3">
        <f ca="1">IFERROR(INDEX(INDIRECT("day_wise_sales_data!$B$2:$BZ$599"),MATCH(resource!$CC781,day_wise_sales_data!$A$2:$A$500,0),MATCH(resource!BI$2,INDIRECT("day_wise_sales_data!$B$1:$BZ$1"),0)),0)</f>
        <v>0</v>
      </c>
      <c r="BJ781" s="3">
        <f ca="1">IFERROR(INDEX(INDIRECT("day_wise_sales_data!$B$2:$BZ$599"),MATCH(resource!$CC781,day_wise_sales_data!$A$2:$A$500,0),MATCH(resource!BJ$2,INDIRECT("day_wise_sales_data!$B$1:$BZ$1"),0)),0)</f>
        <v>0</v>
      </c>
      <c r="BK781" s="3">
        <f ca="1">IFERROR(INDEX(INDIRECT("day_wise_sales_data!$B$2:$BZ$599"),MATCH(resource!$CC781,day_wise_sales_data!$A$2:$A$500,0),MATCH(resource!BK$2,INDIRECT("day_wise_sales_data!$B$1:$BZ$1"),0)),0)</f>
        <v>0</v>
      </c>
      <c r="BL781" s="3">
        <f ca="1">IFERROR(INDEX(INDIRECT("day_wise_sales_data!$B$2:$BZ$599"),MATCH(resource!$CC781,day_wise_sales_data!$A$2:$A$500,0),MATCH(resource!BL$2,INDIRECT("day_wise_sales_data!$B$1:$BZ$1"),0)),0)</f>
        <v>0</v>
      </c>
      <c r="BM781" s="3">
        <f ca="1">IFERROR(INDEX(INDIRECT("day_wise_sales_data!$B$2:$BZ$599"),MATCH(resource!$CC781,day_wise_sales_data!$A$2:$A$500,0),MATCH(resource!BM$2,INDIRECT("day_wise_sales_data!$B$1:$BZ$1"),0)),0)</f>
        <v>0</v>
      </c>
      <c r="BN781" s="3">
        <f ca="1">IFERROR(INDEX(INDIRECT("day_wise_sales_data!$B$2:$BZ$599"),MATCH(resource!$CC781,day_wise_sales_data!$A$2:$A$500,0),MATCH(resource!BN$2,INDIRECT("day_wise_sales_data!$B$1:$BZ$1"),0)),0)</f>
        <v>0</v>
      </c>
      <c r="BO781" s="3">
        <f ca="1">IFERROR(INDEX(INDIRECT("day_wise_sales_data!$B$2:$BZ$599"),MATCH(resource!$CC781,day_wise_sales_data!$A$2:$A$500,0),MATCH(resource!BO$2,INDIRECT("day_wise_sales_data!$B$1:$BZ$1"),0)),0)</f>
        <v>0</v>
      </c>
      <c r="BP781" s="3">
        <f ca="1">IFERROR(INDEX(INDIRECT("day_wise_sales_data!$B$2:$BZ$599"),MATCH(resource!$CC781,day_wise_sales_data!$A$2:$A$500,0),MATCH(resource!BP$2,INDIRECT("day_wise_sales_data!$B$1:$BZ$1"),0)),0)</f>
        <v>0</v>
      </c>
      <c r="BQ781" s="3">
        <f ca="1">IFERROR(INDEX(INDIRECT("day_wise_sales_data!$B$2:$BZ$599"),MATCH(resource!$CC781,day_wise_sales_data!$A$2:$A$500,0),MATCH(resource!BQ$2,INDIRECT("day_wise_sales_data!$B$1:$BZ$1"),0)),0)</f>
        <v>0</v>
      </c>
      <c r="BR781" s="3">
        <f ca="1">IFERROR(INDEX(INDIRECT("day_wise_sales_data!$B$2:$BZ$599"),MATCH(resource!$CC781,day_wise_sales_data!$A$2:$A$500,0),MATCH(resource!BR$2,INDIRECT("day_wise_sales_data!$B$1:$BZ$1"),0)),0)</f>
        <v>0</v>
      </c>
      <c r="BS781" s="3">
        <f ca="1">IFERROR(INDEX(INDIRECT("day_wise_sales_data!$B$2:$BZ$599"),MATCH(resource!$CC781,day_wise_sales_data!$A$2:$A$500,0),MATCH(resource!BS$2,INDIRECT("day_wise_sales_data!$B$1:$BZ$1"),0)),0)</f>
        <v>0</v>
      </c>
      <c r="BT781" s="3">
        <f ca="1">IFERROR(INDEX(INDIRECT("day_wise_sales_data!$B$2:$BZ$599"),MATCH(resource!$CC781,day_wise_sales_data!$A$2:$A$500,0),MATCH(resource!BT$2,INDIRECT("day_wise_sales_data!$B$1:$BZ$1"),0)),0)</f>
        <v>0</v>
      </c>
      <c r="BU781" s="3">
        <f ca="1">IFERROR(INDEX(INDIRECT("day_wise_sales_data!$B$2:$BZ$599"),MATCH(resource!$CC781,day_wise_sales_data!$A$2:$A$500,0),MATCH(resource!BU$2,INDIRECT("day_wise_sales_data!$B$1:$BZ$1"),0)),0)</f>
        <v>0</v>
      </c>
      <c r="BV781" s="3">
        <f ca="1">IFERROR(INDEX(INDIRECT("day_wise_sales_data!$B$2:$BZ$599"),MATCH(resource!$CC781,day_wise_sales_data!$A$2:$A$500,0),MATCH(resource!BV$2,INDIRECT("day_wise_sales_data!$B$1:$BZ$1"),0)),0)</f>
        <v>0</v>
      </c>
      <c r="BW781" s="3">
        <f ca="1">IFERROR(INDEX(INDIRECT("day_wise_sales_data!$B$2:$BZ$599"),MATCH(resource!$CC781,day_wise_sales_data!$A$2:$A$500,0),MATCH(resource!BW$2,INDIRECT("day_wise_sales_data!$B$1:$BZ$1"),0)),0)</f>
        <v>0</v>
      </c>
      <c r="BX781" s="3">
        <f ca="1">IFERROR(INDEX(INDIRECT("day_wise_sales_data!$B$2:$BZ$599"),MATCH(resource!$CC781,day_wise_sales_data!$A$2:$A$500,0),MATCH(resource!BX$2,INDIRECT("day_wise_sales_data!$B$1:$BZ$1"),0)),0)</f>
        <v>0</v>
      </c>
      <c r="BY781" s="3">
        <f ca="1">IFERROR(INDEX(INDIRECT("day_wise_sales_data!$B$2:$BZ$599"),MATCH(resource!$CC781,day_wise_sales_data!$A$2:$A$500,0),MATCH(resource!BY$2,INDIRECT("day_wise_sales_data!$B$1:$BZ$1"),0)),0)</f>
        <v>0</v>
      </c>
      <c r="BZ781" s="3">
        <f ca="1">IFERROR(INDEX(INDIRECT("day_wise_sales_data!$B$2:$BZ$599"),MATCH(resource!$CC781,day_wise_sales_data!$A$2:$A$500,0),MATCH(resource!BZ$2,INDIRECT("day_wise_sales_data!$B$1:$BZ$1"),0)),0)</f>
        <v>0</v>
      </c>
      <c r="CA781" s="3">
        <f ca="1">IFERROR(INDEX(INDIRECT("day_wise_sales_data!$B$2:$BZ$599"),MATCH(resource!$CC781,day_wise_sales_data!$A$2:$A$500,0),MATCH(resource!CA$2,INDIRECT("day_wise_sales_data!$B$1:$BZ$1"),0)),0)</f>
        <v>0</v>
      </c>
      <c r="CC781" s="4">
        <f>sales_data!H780</f>
        <v>0</v>
      </c>
      <c r="CD781" s="1">
        <v>779</v>
      </c>
      <c r="CE781" s="1" t="str">
        <f>IF(AQ781=report!$AQ$3,resource!CD781,"")</f>
        <v/>
      </c>
      <c r="CF781" s="5" t="str">
        <f>IFERROR(SMALL($CE$3:$CE$1001,ROWS($CE$3:CE781)),"")</f>
        <v/>
      </c>
      <c r="CH781">
        <f>IFERROR(VLOOKUP($CC781,data_pull!$E$22:$G$700,2,0),0)</f>
        <v>0</v>
      </c>
      <c r="DK781" s="3" t="str">
        <f>IFERROR(INDEX(COD_SALES!$B$5:$Z$500,MATCH(resource!$CC781,COD_SALES!$A$5:$A$500,0),MATCH(resource!DK$2,COD_SALES!$B$4:$Z$4,0)),"")</f>
        <v/>
      </c>
      <c r="DL781" s="3" t="str">
        <f>IFERROR(INDEX(COD_SALES!$B$5:$Z$500,MATCH(resource!$CC781,COD_SALES!$A$5:$A$500,0),MATCH(resource!DL$2,COD_SALES!$B$4:$Z$4,0)),"")</f>
        <v/>
      </c>
      <c r="DM781" s="3" t="str">
        <f>IFERROR(INDEX(COD_SALES!$B$5:$Z$500,MATCH(resource!$CC781,COD_SALES!$A$5:$A$500,0),MATCH(resource!DM$2,COD_SALES!$B$4:$Z$4,0)),"")</f>
        <v/>
      </c>
      <c r="DN781" s="3" t="str">
        <f>IFERROR(INDEX(COD_SALES!$B$5:$Z$500,MATCH(resource!$CC781,COD_SALES!$A$5:$A$500,0),MATCH(resource!DN$2,COD_SALES!$B$4:$Z$4,0)),"")</f>
        <v/>
      </c>
      <c r="DO781" s="3" t="str">
        <f>IFERROR(INDEX(COD_SALES!$B$5:$Z$500,MATCH(resource!$CC781,COD_SALES!$A$5:$A$500,0),MATCH(resource!DO$2,COD_SALES!$B$4:$Z$4,0)),"")</f>
        <v/>
      </c>
      <c r="DP781" s="3" t="str">
        <f>IFERROR(INDEX(COD_SALES!$B$5:$Z$500,MATCH(resource!$CC781,COD_SALES!$A$5:$A$500,0),MATCH(resource!DP$2,COD_SALES!$B$4:$Z$4,0)),"")</f>
        <v/>
      </c>
      <c r="DQ781" s="3" t="str">
        <f>IFERROR(INDEX(COD_SALES!$B$5:$Z$500,MATCH(resource!$CC781,COD_SALES!$A$5:$A$500,0),MATCH(resource!DQ$2,COD_SALES!$B$4:$Z$4,0)),"")</f>
        <v/>
      </c>
      <c r="DR781" s="3" t="str">
        <f>IFERROR(INDEX(COD_SALES!$B$5:$Z$500,MATCH(resource!$CC781,COD_SALES!$A$5:$A$500,0),MATCH(resource!DR$2,COD_SALES!$B$4:$Z$4,0)),"")</f>
        <v/>
      </c>
      <c r="DS781" s="3" t="str">
        <f>IFERROR(INDEX(COD_SALES!$B$5:$Z$500,MATCH(resource!$CC781,COD_SALES!$A$5:$A$500,0),MATCH(resource!DS$2,COD_SALES!$B$4:$Z$4,0)),"")</f>
        <v/>
      </c>
      <c r="DT781" s="3" t="str">
        <f>IFERROR(INDEX(COD_SALES!$B$5:$Z$500,MATCH(resource!$CC781,COD_SALES!$A$5:$A$500,0),MATCH(resource!DT$2,COD_SALES!$B$4:$Z$4,0)),"")</f>
        <v/>
      </c>
      <c r="DU781" s="3" t="str">
        <f>IFERROR(INDEX(COD_SALES!$B$5:$Z$500,MATCH(resource!$CC781,COD_SALES!$A$5:$A$500,0),MATCH(resource!DU$2,COD_SALES!$B$4:$Z$4,0)),"")</f>
        <v/>
      </c>
      <c r="DV781" s="3" t="str">
        <f>IFERROR(INDEX(COD_SALES!$B$5:$Z$500,MATCH(resource!$CC781,COD_SALES!$A$5:$A$500,0),MATCH(resource!DV$2,COD_SALES!$B$4:$Z$4,0)),"")</f>
        <v/>
      </c>
      <c r="DW781" s="3" t="str">
        <f>IFERROR(INDEX(COD_SALES!$B$5:$Z$500,MATCH(resource!$CC781,COD_SALES!$A$5:$A$500,0),MATCH(resource!DW$2,COD_SALES!$B$4:$Z$4,0)),"")</f>
        <v/>
      </c>
      <c r="DX781" s="3" t="str">
        <f>IFERROR(INDEX(COD_SALES!$B$5:$Z$500,MATCH(resource!$CC781,COD_SALES!$A$5:$A$500,0),MATCH(resource!DX$2,COD_SALES!$B$4:$Z$4,0)),"")</f>
        <v/>
      </c>
      <c r="DY781" s="3" t="str">
        <f>IFERROR(INDEX(COD_SALES!$B$5:$Z$500,MATCH(resource!$CC781,COD_SALES!$A$5:$A$500,0),MATCH(resource!DY$2,COD_SALES!$B$4:$Z$4,0)),"")</f>
        <v/>
      </c>
      <c r="DZ781" s="3" t="str">
        <f>IFERROR(INDEX(COD_SALES!$B$5:$Z$500,MATCH(resource!$CC781,COD_SALES!$A$5:$A$500,0),MATCH(resource!DZ$2,COD_SALES!$B$4:$Z$4,0)),"")</f>
        <v/>
      </c>
      <c r="EA781" s="3" t="str">
        <f>IFERROR(INDEX(COD_SALES!$B$5:$Z$500,MATCH(resource!$CC781,COD_SALES!$A$5:$A$500,0),MATCH(resource!EA$2,COD_SALES!$B$4:$Z$4,0)),"")</f>
        <v/>
      </c>
      <c r="EB781" s="3">
        <f t="shared" si="140"/>
        <v>0</v>
      </c>
      <c r="EW781" s="3">
        <f>IFERROR(VLOOKUP(CC781,data_pull!$AO$25:$AR$546,2,0),0)</f>
        <v>0</v>
      </c>
      <c r="EX781" s="1">
        <f>IFERROR(VLOOKUP(CC781,data_pull!$AO$25:$AR$546,4,0),0)</f>
        <v>0</v>
      </c>
    </row>
    <row r="782" spans="13:154" x14ac:dyDescent="0.25"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4">
        <f>sales_data!B781</f>
        <v>0</v>
      </c>
      <c r="AR782" s="4">
        <f>sales_data!C781</f>
        <v>0</v>
      </c>
      <c r="AS782" s="5" t="str">
        <f t="shared" si="139"/>
        <v/>
      </c>
      <c r="AT782" s="4">
        <f>sales_data!I781</f>
        <v>0</v>
      </c>
      <c r="AU782" s="4">
        <f>sales_data!W781</f>
        <v>0</v>
      </c>
      <c r="AV782" s="1">
        <f>sales_data!N781</f>
        <v>0</v>
      </c>
      <c r="AW782" s="1">
        <f>sales_data!P781</f>
        <v>0</v>
      </c>
      <c r="AX782" s="3">
        <f ca="1">IFERROR(INDEX(INDIRECT("day_wise_sales_data!$B$2:$BZ$599"),MATCH(resource!$CC782,day_wise_sales_data!$A$2:$A$500,0),MATCH(resource!AX$2,INDIRECT("day_wise_sales_data!$B$1:$BZ$1"),0)),0)</f>
        <v>0</v>
      </c>
      <c r="AY782" s="3">
        <f ca="1">IFERROR(INDEX(INDIRECT("day_wise_sales_data!$B$2:$BZ$599"),MATCH(resource!$CC782,day_wise_sales_data!$A$2:$A$500,0),MATCH(resource!AY$2,INDIRECT("day_wise_sales_data!$B$1:$BZ$1"),0)),0)</f>
        <v>0</v>
      </c>
      <c r="AZ782" s="3">
        <f ca="1">IFERROR(INDEX(INDIRECT("day_wise_sales_data!$B$2:$BZ$599"),MATCH(resource!$CC782,day_wise_sales_data!$A$2:$A$500,0),MATCH(resource!AZ$2,INDIRECT("day_wise_sales_data!$B$1:$BZ$1"),0)),0)</f>
        <v>0</v>
      </c>
      <c r="BA782" s="3">
        <f ca="1">IFERROR(INDEX(INDIRECT("day_wise_sales_data!$B$2:$BZ$599"),MATCH(resource!$CC782,day_wise_sales_data!$A$2:$A$500,0),MATCH(resource!BA$2,INDIRECT("day_wise_sales_data!$B$1:$BZ$1"),0)),0)</f>
        <v>0</v>
      </c>
      <c r="BB782" s="3">
        <f ca="1">IFERROR(INDEX(INDIRECT("day_wise_sales_data!$B$2:$BZ$599"),MATCH(resource!$CC782,day_wise_sales_data!$A$2:$A$500,0),MATCH(resource!BB$2,INDIRECT("day_wise_sales_data!$B$1:$BZ$1"),0)),0)</f>
        <v>0</v>
      </c>
      <c r="BC782" s="3">
        <f ca="1">IFERROR(INDEX(INDIRECT("day_wise_sales_data!$B$2:$BZ$599"),MATCH(resource!$CC782,day_wise_sales_data!$A$2:$A$500,0),MATCH(resource!BC$2,INDIRECT("day_wise_sales_data!$B$1:$BZ$1"),0)),0)</f>
        <v>0</v>
      </c>
      <c r="BD782" s="3">
        <f ca="1">IFERROR(INDEX(INDIRECT("day_wise_sales_data!$B$2:$BZ$599"),MATCH(resource!$CC782,day_wise_sales_data!$A$2:$A$500,0),MATCH(resource!BD$2,INDIRECT("day_wise_sales_data!$B$1:$BZ$1"),0)),0)</f>
        <v>0</v>
      </c>
      <c r="BE782" s="3">
        <f ca="1">IFERROR(INDEX(INDIRECT("day_wise_sales_data!$B$2:$BZ$599"),MATCH(resource!$CC782,day_wise_sales_data!$A$2:$A$500,0),MATCH(resource!BE$2,INDIRECT("day_wise_sales_data!$B$1:$BZ$1"),0)),0)</f>
        <v>0</v>
      </c>
      <c r="BF782" s="3">
        <f ca="1">IFERROR(INDEX(INDIRECT("day_wise_sales_data!$B$2:$BZ$599"),MATCH(resource!$CC782,day_wise_sales_data!$A$2:$A$500,0),MATCH(resource!BF$2,INDIRECT("day_wise_sales_data!$B$1:$BZ$1"),0)),0)</f>
        <v>0</v>
      </c>
      <c r="BG782" s="3">
        <f ca="1">IFERROR(INDEX(INDIRECT("day_wise_sales_data!$B$2:$BZ$599"),MATCH(resource!$CC782,day_wise_sales_data!$A$2:$A$500,0),MATCH(resource!BG$2,INDIRECT("day_wise_sales_data!$B$1:$BZ$1"),0)),0)</f>
        <v>0</v>
      </c>
      <c r="BH782" s="3">
        <f ca="1">IFERROR(INDEX(INDIRECT("day_wise_sales_data!$B$2:$BZ$599"),MATCH(resource!$CC782,day_wise_sales_data!$A$2:$A$500,0),MATCH(resource!BH$2,INDIRECT("day_wise_sales_data!$B$1:$BZ$1"),0)),0)</f>
        <v>0</v>
      </c>
      <c r="BI782" s="3">
        <f ca="1">IFERROR(INDEX(INDIRECT("day_wise_sales_data!$B$2:$BZ$599"),MATCH(resource!$CC782,day_wise_sales_data!$A$2:$A$500,0),MATCH(resource!BI$2,INDIRECT("day_wise_sales_data!$B$1:$BZ$1"),0)),0)</f>
        <v>0</v>
      </c>
      <c r="BJ782" s="3">
        <f ca="1">IFERROR(INDEX(INDIRECT("day_wise_sales_data!$B$2:$BZ$599"),MATCH(resource!$CC782,day_wise_sales_data!$A$2:$A$500,0),MATCH(resource!BJ$2,INDIRECT("day_wise_sales_data!$B$1:$BZ$1"),0)),0)</f>
        <v>0</v>
      </c>
      <c r="BK782" s="3">
        <f ca="1">IFERROR(INDEX(INDIRECT("day_wise_sales_data!$B$2:$BZ$599"),MATCH(resource!$CC782,day_wise_sales_data!$A$2:$A$500,0),MATCH(resource!BK$2,INDIRECT("day_wise_sales_data!$B$1:$BZ$1"),0)),0)</f>
        <v>0</v>
      </c>
      <c r="BL782" s="3">
        <f ca="1">IFERROR(INDEX(INDIRECT("day_wise_sales_data!$B$2:$BZ$599"),MATCH(resource!$CC782,day_wise_sales_data!$A$2:$A$500,0),MATCH(resource!BL$2,INDIRECT("day_wise_sales_data!$B$1:$BZ$1"),0)),0)</f>
        <v>0</v>
      </c>
      <c r="BM782" s="3">
        <f ca="1">IFERROR(INDEX(INDIRECT("day_wise_sales_data!$B$2:$BZ$599"),MATCH(resource!$CC782,day_wise_sales_data!$A$2:$A$500,0),MATCH(resource!BM$2,INDIRECT("day_wise_sales_data!$B$1:$BZ$1"),0)),0)</f>
        <v>0</v>
      </c>
      <c r="BN782" s="3">
        <f ca="1">IFERROR(INDEX(INDIRECT("day_wise_sales_data!$B$2:$BZ$599"),MATCH(resource!$CC782,day_wise_sales_data!$A$2:$A$500,0),MATCH(resource!BN$2,INDIRECT("day_wise_sales_data!$B$1:$BZ$1"),0)),0)</f>
        <v>0</v>
      </c>
      <c r="BO782" s="3">
        <f ca="1">IFERROR(INDEX(INDIRECT("day_wise_sales_data!$B$2:$BZ$599"),MATCH(resource!$CC782,day_wise_sales_data!$A$2:$A$500,0),MATCH(resource!BO$2,INDIRECT("day_wise_sales_data!$B$1:$BZ$1"),0)),0)</f>
        <v>0</v>
      </c>
      <c r="BP782" s="3">
        <f ca="1">IFERROR(INDEX(INDIRECT("day_wise_sales_data!$B$2:$BZ$599"),MATCH(resource!$CC782,day_wise_sales_data!$A$2:$A$500,0),MATCH(resource!BP$2,INDIRECT("day_wise_sales_data!$B$1:$BZ$1"),0)),0)</f>
        <v>0</v>
      </c>
      <c r="BQ782" s="3">
        <f ca="1">IFERROR(INDEX(INDIRECT("day_wise_sales_data!$B$2:$BZ$599"),MATCH(resource!$CC782,day_wise_sales_data!$A$2:$A$500,0),MATCH(resource!BQ$2,INDIRECT("day_wise_sales_data!$B$1:$BZ$1"),0)),0)</f>
        <v>0</v>
      </c>
      <c r="BR782" s="3">
        <f ca="1">IFERROR(INDEX(INDIRECT("day_wise_sales_data!$B$2:$BZ$599"),MATCH(resource!$CC782,day_wise_sales_data!$A$2:$A$500,0),MATCH(resource!BR$2,INDIRECT("day_wise_sales_data!$B$1:$BZ$1"),0)),0)</f>
        <v>0</v>
      </c>
      <c r="BS782" s="3">
        <f ca="1">IFERROR(INDEX(INDIRECT("day_wise_sales_data!$B$2:$BZ$599"),MATCH(resource!$CC782,day_wise_sales_data!$A$2:$A$500,0),MATCH(resource!BS$2,INDIRECT("day_wise_sales_data!$B$1:$BZ$1"),0)),0)</f>
        <v>0</v>
      </c>
      <c r="BT782" s="3">
        <f ca="1">IFERROR(INDEX(INDIRECT("day_wise_sales_data!$B$2:$BZ$599"),MATCH(resource!$CC782,day_wise_sales_data!$A$2:$A$500,0),MATCH(resource!BT$2,INDIRECT("day_wise_sales_data!$B$1:$BZ$1"),0)),0)</f>
        <v>0</v>
      </c>
      <c r="BU782" s="3">
        <f ca="1">IFERROR(INDEX(INDIRECT("day_wise_sales_data!$B$2:$BZ$599"),MATCH(resource!$CC782,day_wise_sales_data!$A$2:$A$500,0),MATCH(resource!BU$2,INDIRECT("day_wise_sales_data!$B$1:$BZ$1"),0)),0)</f>
        <v>0</v>
      </c>
      <c r="BV782" s="3">
        <f ca="1">IFERROR(INDEX(INDIRECT("day_wise_sales_data!$B$2:$BZ$599"),MATCH(resource!$CC782,day_wise_sales_data!$A$2:$A$500,0),MATCH(resource!BV$2,INDIRECT("day_wise_sales_data!$B$1:$BZ$1"),0)),0)</f>
        <v>0</v>
      </c>
      <c r="BW782" s="3">
        <f ca="1">IFERROR(INDEX(INDIRECT("day_wise_sales_data!$B$2:$BZ$599"),MATCH(resource!$CC782,day_wise_sales_data!$A$2:$A$500,0),MATCH(resource!BW$2,INDIRECT("day_wise_sales_data!$B$1:$BZ$1"),0)),0)</f>
        <v>0</v>
      </c>
      <c r="BX782" s="3">
        <f ca="1">IFERROR(INDEX(INDIRECT("day_wise_sales_data!$B$2:$BZ$599"),MATCH(resource!$CC782,day_wise_sales_data!$A$2:$A$500,0),MATCH(resource!BX$2,INDIRECT("day_wise_sales_data!$B$1:$BZ$1"),0)),0)</f>
        <v>0</v>
      </c>
      <c r="BY782" s="3">
        <f ca="1">IFERROR(INDEX(INDIRECT("day_wise_sales_data!$B$2:$BZ$599"),MATCH(resource!$CC782,day_wise_sales_data!$A$2:$A$500,0),MATCH(resource!BY$2,INDIRECT("day_wise_sales_data!$B$1:$BZ$1"),0)),0)</f>
        <v>0</v>
      </c>
      <c r="BZ782" s="3">
        <f ca="1">IFERROR(INDEX(INDIRECT("day_wise_sales_data!$B$2:$BZ$599"),MATCH(resource!$CC782,day_wise_sales_data!$A$2:$A$500,0),MATCH(resource!BZ$2,INDIRECT("day_wise_sales_data!$B$1:$BZ$1"),0)),0)</f>
        <v>0</v>
      </c>
      <c r="CA782" s="3">
        <f ca="1">IFERROR(INDEX(INDIRECT("day_wise_sales_data!$B$2:$BZ$599"),MATCH(resource!$CC782,day_wise_sales_data!$A$2:$A$500,0),MATCH(resource!CA$2,INDIRECT("day_wise_sales_data!$B$1:$BZ$1"),0)),0)</f>
        <v>0</v>
      </c>
      <c r="CC782" s="4">
        <f>sales_data!H781</f>
        <v>0</v>
      </c>
      <c r="CD782" s="1">
        <v>780</v>
      </c>
      <c r="CE782" s="1" t="str">
        <f>IF(AQ782=report!$AQ$3,resource!CD782,"")</f>
        <v/>
      </c>
      <c r="CF782" s="5" t="str">
        <f>IFERROR(SMALL($CE$3:$CE$1001,ROWS($CE$3:CE782)),"")</f>
        <v/>
      </c>
      <c r="CH782">
        <f>IFERROR(VLOOKUP($CC782,data_pull!$E$22:$G$700,2,0),0)</f>
        <v>0</v>
      </c>
      <c r="DK782" s="3" t="str">
        <f>IFERROR(INDEX(COD_SALES!$B$5:$Z$500,MATCH(resource!$CC782,COD_SALES!$A$5:$A$500,0),MATCH(resource!DK$2,COD_SALES!$B$4:$Z$4,0)),"")</f>
        <v/>
      </c>
      <c r="DL782" s="3" t="str">
        <f>IFERROR(INDEX(COD_SALES!$B$5:$Z$500,MATCH(resource!$CC782,COD_SALES!$A$5:$A$500,0),MATCH(resource!DL$2,COD_SALES!$B$4:$Z$4,0)),"")</f>
        <v/>
      </c>
      <c r="DM782" s="3" t="str">
        <f>IFERROR(INDEX(COD_SALES!$B$5:$Z$500,MATCH(resource!$CC782,COD_SALES!$A$5:$A$500,0),MATCH(resource!DM$2,COD_SALES!$B$4:$Z$4,0)),"")</f>
        <v/>
      </c>
      <c r="DN782" s="3" t="str">
        <f>IFERROR(INDEX(COD_SALES!$B$5:$Z$500,MATCH(resource!$CC782,COD_SALES!$A$5:$A$500,0),MATCH(resource!DN$2,COD_SALES!$B$4:$Z$4,0)),"")</f>
        <v/>
      </c>
      <c r="DO782" s="3" t="str">
        <f>IFERROR(INDEX(COD_SALES!$B$5:$Z$500,MATCH(resource!$CC782,COD_SALES!$A$5:$A$500,0),MATCH(resource!DO$2,COD_SALES!$B$4:$Z$4,0)),"")</f>
        <v/>
      </c>
      <c r="DP782" s="3" t="str">
        <f>IFERROR(INDEX(COD_SALES!$B$5:$Z$500,MATCH(resource!$CC782,COD_SALES!$A$5:$A$500,0),MATCH(resource!DP$2,COD_SALES!$B$4:$Z$4,0)),"")</f>
        <v/>
      </c>
      <c r="DQ782" s="3" t="str">
        <f>IFERROR(INDEX(COD_SALES!$B$5:$Z$500,MATCH(resource!$CC782,COD_SALES!$A$5:$A$500,0),MATCH(resource!DQ$2,COD_SALES!$B$4:$Z$4,0)),"")</f>
        <v/>
      </c>
      <c r="DR782" s="3" t="str">
        <f>IFERROR(INDEX(COD_SALES!$B$5:$Z$500,MATCH(resource!$CC782,COD_SALES!$A$5:$A$500,0),MATCH(resource!DR$2,COD_SALES!$B$4:$Z$4,0)),"")</f>
        <v/>
      </c>
      <c r="DS782" s="3" t="str">
        <f>IFERROR(INDEX(COD_SALES!$B$5:$Z$500,MATCH(resource!$CC782,COD_SALES!$A$5:$A$500,0),MATCH(resource!DS$2,COD_SALES!$B$4:$Z$4,0)),"")</f>
        <v/>
      </c>
      <c r="DT782" s="3" t="str">
        <f>IFERROR(INDEX(COD_SALES!$B$5:$Z$500,MATCH(resource!$CC782,COD_SALES!$A$5:$A$500,0),MATCH(resource!DT$2,COD_SALES!$B$4:$Z$4,0)),"")</f>
        <v/>
      </c>
      <c r="DU782" s="3" t="str">
        <f>IFERROR(INDEX(COD_SALES!$B$5:$Z$500,MATCH(resource!$CC782,COD_SALES!$A$5:$A$500,0),MATCH(resource!DU$2,COD_SALES!$B$4:$Z$4,0)),"")</f>
        <v/>
      </c>
      <c r="DV782" s="3" t="str">
        <f>IFERROR(INDEX(COD_SALES!$B$5:$Z$500,MATCH(resource!$CC782,COD_SALES!$A$5:$A$500,0),MATCH(resource!DV$2,COD_SALES!$B$4:$Z$4,0)),"")</f>
        <v/>
      </c>
      <c r="DW782" s="3" t="str">
        <f>IFERROR(INDEX(COD_SALES!$B$5:$Z$500,MATCH(resource!$CC782,COD_SALES!$A$5:$A$500,0),MATCH(resource!DW$2,COD_SALES!$B$4:$Z$4,0)),"")</f>
        <v/>
      </c>
      <c r="DX782" s="3" t="str">
        <f>IFERROR(INDEX(COD_SALES!$B$5:$Z$500,MATCH(resource!$CC782,COD_SALES!$A$5:$A$500,0),MATCH(resource!DX$2,COD_SALES!$B$4:$Z$4,0)),"")</f>
        <v/>
      </c>
      <c r="DY782" s="3" t="str">
        <f>IFERROR(INDEX(COD_SALES!$B$5:$Z$500,MATCH(resource!$CC782,COD_SALES!$A$5:$A$500,0),MATCH(resource!DY$2,COD_SALES!$B$4:$Z$4,0)),"")</f>
        <v/>
      </c>
      <c r="DZ782" s="3" t="str">
        <f>IFERROR(INDEX(COD_SALES!$B$5:$Z$500,MATCH(resource!$CC782,COD_SALES!$A$5:$A$500,0),MATCH(resource!DZ$2,COD_SALES!$B$4:$Z$4,0)),"")</f>
        <v/>
      </c>
      <c r="EA782" s="3" t="str">
        <f>IFERROR(INDEX(COD_SALES!$B$5:$Z$500,MATCH(resource!$CC782,COD_SALES!$A$5:$A$500,0),MATCH(resource!EA$2,COD_SALES!$B$4:$Z$4,0)),"")</f>
        <v/>
      </c>
      <c r="EB782" s="3">
        <f t="shared" si="140"/>
        <v>0</v>
      </c>
      <c r="EW782" s="3">
        <f>IFERROR(VLOOKUP(CC782,data_pull!$AO$25:$AR$546,2,0),0)</f>
        <v>0</v>
      </c>
      <c r="EX782" s="1">
        <f>IFERROR(VLOOKUP(CC782,data_pull!$AO$25:$AR$546,4,0),0)</f>
        <v>0</v>
      </c>
    </row>
    <row r="783" spans="13:154" x14ac:dyDescent="0.25"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4">
        <f>sales_data!B782</f>
        <v>0</v>
      </c>
      <c r="AR783" s="4">
        <f>sales_data!C782</f>
        <v>0</v>
      </c>
      <c r="AS783" s="5" t="str">
        <f t="shared" si="139"/>
        <v/>
      </c>
      <c r="AT783" s="4">
        <f>sales_data!I782</f>
        <v>0</v>
      </c>
      <c r="AU783" s="4">
        <f>sales_data!W782</f>
        <v>0</v>
      </c>
      <c r="AV783" s="1">
        <f>sales_data!N782</f>
        <v>0</v>
      </c>
      <c r="AW783" s="1">
        <f>sales_data!P782</f>
        <v>0</v>
      </c>
      <c r="AX783" s="3">
        <f ca="1">IFERROR(INDEX(INDIRECT("day_wise_sales_data!$B$2:$BZ$599"),MATCH(resource!$CC783,day_wise_sales_data!$A$2:$A$500,0),MATCH(resource!AX$2,INDIRECT("day_wise_sales_data!$B$1:$BZ$1"),0)),0)</f>
        <v>0</v>
      </c>
      <c r="AY783" s="3">
        <f ca="1">IFERROR(INDEX(INDIRECT("day_wise_sales_data!$B$2:$BZ$599"),MATCH(resource!$CC783,day_wise_sales_data!$A$2:$A$500,0),MATCH(resource!AY$2,INDIRECT("day_wise_sales_data!$B$1:$BZ$1"),0)),0)</f>
        <v>0</v>
      </c>
      <c r="AZ783" s="3">
        <f ca="1">IFERROR(INDEX(INDIRECT("day_wise_sales_data!$B$2:$BZ$599"),MATCH(resource!$CC783,day_wise_sales_data!$A$2:$A$500,0),MATCH(resource!AZ$2,INDIRECT("day_wise_sales_data!$B$1:$BZ$1"),0)),0)</f>
        <v>0</v>
      </c>
      <c r="BA783" s="3">
        <f ca="1">IFERROR(INDEX(INDIRECT("day_wise_sales_data!$B$2:$BZ$599"),MATCH(resource!$CC783,day_wise_sales_data!$A$2:$A$500,0),MATCH(resource!BA$2,INDIRECT("day_wise_sales_data!$B$1:$BZ$1"),0)),0)</f>
        <v>0</v>
      </c>
      <c r="BB783" s="3">
        <f ca="1">IFERROR(INDEX(INDIRECT("day_wise_sales_data!$B$2:$BZ$599"),MATCH(resource!$CC783,day_wise_sales_data!$A$2:$A$500,0),MATCH(resource!BB$2,INDIRECT("day_wise_sales_data!$B$1:$BZ$1"),0)),0)</f>
        <v>0</v>
      </c>
      <c r="BC783" s="3">
        <f ca="1">IFERROR(INDEX(INDIRECT("day_wise_sales_data!$B$2:$BZ$599"),MATCH(resource!$CC783,day_wise_sales_data!$A$2:$A$500,0),MATCH(resource!BC$2,INDIRECT("day_wise_sales_data!$B$1:$BZ$1"),0)),0)</f>
        <v>0</v>
      </c>
      <c r="BD783" s="3">
        <f ca="1">IFERROR(INDEX(INDIRECT("day_wise_sales_data!$B$2:$BZ$599"),MATCH(resource!$CC783,day_wise_sales_data!$A$2:$A$500,0),MATCH(resource!BD$2,INDIRECT("day_wise_sales_data!$B$1:$BZ$1"),0)),0)</f>
        <v>0</v>
      </c>
      <c r="BE783" s="3">
        <f ca="1">IFERROR(INDEX(INDIRECT("day_wise_sales_data!$B$2:$BZ$599"),MATCH(resource!$CC783,day_wise_sales_data!$A$2:$A$500,0),MATCH(resource!BE$2,INDIRECT("day_wise_sales_data!$B$1:$BZ$1"),0)),0)</f>
        <v>0</v>
      </c>
      <c r="BF783" s="3">
        <f ca="1">IFERROR(INDEX(INDIRECT("day_wise_sales_data!$B$2:$BZ$599"),MATCH(resource!$CC783,day_wise_sales_data!$A$2:$A$500,0),MATCH(resource!BF$2,INDIRECT("day_wise_sales_data!$B$1:$BZ$1"),0)),0)</f>
        <v>0</v>
      </c>
      <c r="BG783" s="3">
        <f ca="1">IFERROR(INDEX(INDIRECT("day_wise_sales_data!$B$2:$BZ$599"),MATCH(resource!$CC783,day_wise_sales_data!$A$2:$A$500,0),MATCH(resource!BG$2,INDIRECT("day_wise_sales_data!$B$1:$BZ$1"),0)),0)</f>
        <v>0</v>
      </c>
      <c r="BH783" s="3">
        <f ca="1">IFERROR(INDEX(INDIRECT("day_wise_sales_data!$B$2:$BZ$599"),MATCH(resource!$CC783,day_wise_sales_data!$A$2:$A$500,0),MATCH(resource!BH$2,INDIRECT("day_wise_sales_data!$B$1:$BZ$1"),0)),0)</f>
        <v>0</v>
      </c>
      <c r="BI783" s="3">
        <f ca="1">IFERROR(INDEX(INDIRECT("day_wise_sales_data!$B$2:$BZ$599"),MATCH(resource!$CC783,day_wise_sales_data!$A$2:$A$500,0),MATCH(resource!BI$2,INDIRECT("day_wise_sales_data!$B$1:$BZ$1"),0)),0)</f>
        <v>0</v>
      </c>
      <c r="BJ783" s="3">
        <f ca="1">IFERROR(INDEX(INDIRECT("day_wise_sales_data!$B$2:$BZ$599"),MATCH(resource!$CC783,day_wise_sales_data!$A$2:$A$500,0),MATCH(resource!BJ$2,INDIRECT("day_wise_sales_data!$B$1:$BZ$1"),0)),0)</f>
        <v>0</v>
      </c>
      <c r="BK783" s="3">
        <f ca="1">IFERROR(INDEX(INDIRECT("day_wise_sales_data!$B$2:$BZ$599"),MATCH(resource!$CC783,day_wise_sales_data!$A$2:$A$500,0),MATCH(resource!BK$2,INDIRECT("day_wise_sales_data!$B$1:$BZ$1"),0)),0)</f>
        <v>0</v>
      </c>
      <c r="BL783" s="3">
        <f ca="1">IFERROR(INDEX(INDIRECT("day_wise_sales_data!$B$2:$BZ$599"),MATCH(resource!$CC783,day_wise_sales_data!$A$2:$A$500,0),MATCH(resource!BL$2,INDIRECT("day_wise_sales_data!$B$1:$BZ$1"),0)),0)</f>
        <v>0</v>
      </c>
      <c r="BM783" s="3">
        <f ca="1">IFERROR(INDEX(INDIRECT("day_wise_sales_data!$B$2:$BZ$599"),MATCH(resource!$CC783,day_wise_sales_data!$A$2:$A$500,0),MATCH(resource!BM$2,INDIRECT("day_wise_sales_data!$B$1:$BZ$1"),0)),0)</f>
        <v>0</v>
      </c>
      <c r="BN783" s="3">
        <f ca="1">IFERROR(INDEX(INDIRECT("day_wise_sales_data!$B$2:$BZ$599"),MATCH(resource!$CC783,day_wise_sales_data!$A$2:$A$500,0),MATCH(resource!BN$2,INDIRECT("day_wise_sales_data!$B$1:$BZ$1"),0)),0)</f>
        <v>0</v>
      </c>
      <c r="BO783" s="3">
        <f ca="1">IFERROR(INDEX(INDIRECT("day_wise_sales_data!$B$2:$BZ$599"),MATCH(resource!$CC783,day_wise_sales_data!$A$2:$A$500,0),MATCH(resource!BO$2,INDIRECT("day_wise_sales_data!$B$1:$BZ$1"),0)),0)</f>
        <v>0</v>
      </c>
      <c r="BP783" s="3">
        <f ca="1">IFERROR(INDEX(INDIRECT("day_wise_sales_data!$B$2:$BZ$599"),MATCH(resource!$CC783,day_wise_sales_data!$A$2:$A$500,0),MATCH(resource!BP$2,INDIRECT("day_wise_sales_data!$B$1:$BZ$1"),0)),0)</f>
        <v>0</v>
      </c>
      <c r="BQ783" s="3">
        <f ca="1">IFERROR(INDEX(INDIRECT("day_wise_sales_data!$B$2:$BZ$599"),MATCH(resource!$CC783,day_wise_sales_data!$A$2:$A$500,0),MATCH(resource!BQ$2,INDIRECT("day_wise_sales_data!$B$1:$BZ$1"),0)),0)</f>
        <v>0</v>
      </c>
      <c r="BR783" s="3">
        <f ca="1">IFERROR(INDEX(INDIRECT("day_wise_sales_data!$B$2:$BZ$599"),MATCH(resource!$CC783,day_wise_sales_data!$A$2:$A$500,0),MATCH(resource!BR$2,INDIRECT("day_wise_sales_data!$B$1:$BZ$1"),0)),0)</f>
        <v>0</v>
      </c>
      <c r="BS783" s="3">
        <f ca="1">IFERROR(INDEX(INDIRECT("day_wise_sales_data!$B$2:$BZ$599"),MATCH(resource!$CC783,day_wise_sales_data!$A$2:$A$500,0),MATCH(resource!BS$2,INDIRECT("day_wise_sales_data!$B$1:$BZ$1"),0)),0)</f>
        <v>0</v>
      </c>
      <c r="BT783" s="3">
        <f ca="1">IFERROR(INDEX(INDIRECT("day_wise_sales_data!$B$2:$BZ$599"),MATCH(resource!$CC783,day_wise_sales_data!$A$2:$A$500,0),MATCH(resource!BT$2,INDIRECT("day_wise_sales_data!$B$1:$BZ$1"),0)),0)</f>
        <v>0</v>
      </c>
      <c r="BU783" s="3">
        <f ca="1">IFERROR(INDEX(INDIRECT("day_wise_sales_data!$B$2:$BZ$599"),MATCH(resource!$CC783,day_wise_sales_data!$A$2:$A$500,0),MATCH(resource!BU$2,INDIRECT("day_wise_sales_data!$B$1:$BZ$1"),0)),0)</f>
        <v>0</v>
      </c>
      <c r="BV783" s="3">
        <f ca="1">IFERROR(INDEX(INDIRECT("day_wise_sales_data!$B$2:$BZ$599"),MATCH(resource!$CC783,day_wise_sales_data!$A$2:$A$500,0),MATCH(resource!BV$2,INDIRECT("day_wise_sales_data!$B$1:$BZ$1"),0)),0)</f>
        <v>0</v>
      </c>
      <c r="BW783" s="3">
        <f ca="1">IFERROR(INDEX(INDIRECT("day_wise_sales_data!$B$2:$BZ$599"),MATCH(resource!$CC783,day_wise_sales_data!$A$2:$A$500,0),MATCH(resource!BW$2,INDIRECT("day_wise_sales_data!$B$1:$BZ$1"),0)),0)</f>
        <v>0</v>
      </c>
      <c r="BX783" s="3">
        <f ca="1">IFERROR(INDEX(INDIRECT("day_wise_sales_data!$B$2:$BZ$599"),MATCH(resource!$CC783,day_wise_sales_data!$A$2:$A$500,0),MATCH(resource!BX$2,INDIRECT("day_wise_sales_data!$B$1:$BZ$1"),0)),0)</f>
        <v>0</v>
      </c>
      <c r="BY783" s="3">
        <f ca="1">IFERROR(INDEX(INDIRECT("day_wise_sales_data!$B$2:$BZ$599"),MATCH(resource!$CC783,day_wise_sales_data!$A$2:$A$500,0),MATCH(resource!BY$2,INDIRECT("day_wise_sales_data!$B$1:$BZ$1"),0)),0)</f>
        <v>0</v>
      </c>
      <c r="BZ783" s="3">
        <f ca="1">IFERROR(INDEX(INDIRECT("day_wise_sales_data!$B$2:$BZ$599"),MATCH(resource!$CC783,day_wise_sales_data!$A$2:$A$500,0),MATCH(resource!BZ$2,INDIRECT("day_wise_sales_data!$B$1:$BZ$1"),0)),0)</f>
        <v>0</v>
      </c>
      <c r="CA783" s="3">
        <f ca="1">IFERROR(INDEX(INDIRECT("day_wise_sales_data!$B$2:$BZ$599"),MATCH(resource!$CC783,day_wise_sales_data!$A$2:$A$500,0),MATCH(resource!CA$2,INDIRECT("day_wise_sales_data!$B$1:$BZ$1"),0)),0)</f>
        <v>0</v>
      </c>
      <c r="CC783" s="4">
        <f>sales_data!H782</f>
        <v>0</v>
      </c>
      <c r="CD783" s="1">
        <v>781</v>
      </c>
      <c r="CE783" s="1" t="str">
        <f>IF(AQ783=report!$AQ$3,resource!CD783,"")</f>
        <v/>
      </c>
      <c r="CF783" s="5" t="str">
        <f>IFERROR(SMALL($CE$3:$CE$1001,ROWS($CE$3:CE783)),"")</f>
        <v/>
      </c>
      <c r="CH783">
        <f>IFERROR(VLOOKUP($CC783,data_pull!$E$22:$G$700,2,0),0)</f>
        <v>0</v>
      </c>
      <c r="DK783" s="3" t="str">
        <f>IFERROR(INDEX(COD_SALES!$B$5:$Z$500,MATCH(resource!$CC783,COD_SALES!$A$5:$A$500,0),MATCH(resource!DK$2,COD_SALES!$B$4:$Z$4,0)),"")</f>
        <v/>
      </c>
      <c r="DL783" s="3" t="str">
        <f>IFERROR(INDEX(COD_SALES!$B$5:$Z$500,MATCH(resource!$CC783,COD_SALES!$A$5:$A$500,0),MATCH(resource!DL$2,COD_SALES!$B$4:$Z$4,0)),"")</f>
        <v/>
      </c>
      <c r="DM783" s="3" t="str">
        <f>IFERROR(INDEX(COD_SALES!$B$5:$Z$500,MATCH(resource!$CC783,COD_SALES!$A$5:$A$500,0),MATCH(resource!DM$2,COD_SALES!$B$4:$Z$4,0)),"")</f>
        <v/>
      </c>
      <c r="DN783" s="3" t="str">
        <f>IFERROR(INDEX(COD_SALES!$B$5:$Z$500,MATCH(resource!$CC783,COD_SALES!$A$5:$A$500,0),MATCH(resource!DN$2,COD_SALES!$B$4:$Z$4,0)),"")</f>
        <v/>
      </c>
      <c r="DO783" s="3" t="str">
        <f>IFERROR(INDEX(COD_SALES!$B$5:$Z$500,MATCH(resource!$CC783,COD_SALES!$A$5:$A$500,0),MATCH(resource!DO$2,COD_SALES!$B$4:$Z$4,0)),"")</f>
        <v/>
      </c>
      <c r="DP783" s="3" t="str">
        <f>IFERROR(INDEX(COD_SALES!$B$5:$Z$500,MATCH(resource!$CC783,COD_SALES!$A$5:$A$500,0),MATCH(resource!DP$2,COD_SALES!$B$4:$Z$4,0)),"")</f>
        <v/>
      </c>
      <c r="DQ783" s="3" t="str">
        <f>IFERROR(INDEX(COD_SALES!$B$5:$Z$500,MATCH(resource!$CC783,COD_SALES!$A$5:$A$500,0),MATCH(resource!DQ$2,COD_SALES!$B$4:$Z$4,0)),"")</f>
        <v/>
      </c>
      <c r="DR783" s="3" t="str">
        <f>IFERROR(INDEX(COD_SALES!$B$5:$Z$500,MATCH(resource!$CC783,COD_SALES!$A$5:$A$500,0),MATCH(resource!DR$2,COD_SALES!$B$4:$Z$4,0)),"")</f>
        <v/>
      </c>
      <c r="DS783" s="3" t="str">
        <f>IFERROR(INDEX(COD_SALES!$B$5:$Z$500,MATCH(resource!$CC783,COD_SALES!$A$5:$A$500,0),MATCH(resource!DS$2,COD_SALES!$B$4:$Z$4,0)),"")</f>
        <v/>
      </c>
      <c r="DT783" s="3" t="str">
        <f>IFERROR(INDEX(COD_SALES!$B$5:$Z$500,MATCH(resource!$CC783,COD_SALES!$A$5:$A$500,0),MATCH(resource!DT$2,COD_SALES!$B$4:$Z$4,0)),"")</f>
        <v/>
      </c>
      <c r="DU783" s="3" t="str">
        <f>IFERROR(INDEX(COD_SALES!$B$5:$Z$500,MATCH(resource!$CC783,COD_SALES!$A$5:$A$500,0),MATCH(resource!DU$2,COD_SALES!$B$4:$Z$4,0)),"")</f>
        <v/>
      </c>
      <c r="DV783" s="3" t="str">
        <f>IFERROR(INDEX(COD_SALES!$B$5:$Z$500,MATCH(resource!$CC783,COD_SALES!$A$5:$A$500,0),MATCH(resource!DV$2,COD_SALES!$B$4:$Z$4,0)),"")</f>
        <v/>
      </c>
      <c r="DW783" s="3" t="str">
        <f>IFERROR(INDEX(COD_SALES!$B$5:$Z$500,MATCH(resource!$CC783,COD_SALES!$A$5:$A$500,0),MATCH(resource!DW$2,COD_SALES!$B$4:$Z$4,0)),"")</f>
        <v/>
      </c>
      <c r="DX783" s="3" t="str">
        <f>IFERROR(INDEX(COD_SALES!$B$5:$Z$500,MATCH(resource!$CC783,COD_SALES!$A$5:$A$500,0),MATCH(resource!DX$2,COD_SALES!$B$4:$Z$4,0)),"")</f>
        <v/>
      </c>
      <c r="DY783" s="3" t="str">
        <f>IFERROR(INDEX(COD_SALES!$B$5:$Z$500,MATCH(resource!$CC783,COD_SALES!$A$5:$A$500,0),MATCH(resource!DY$2,COD_SALES!$B$4:$Z$4,0)),"")</f>
        <v/>
      </c>
      <c r="DZ783" s="3" t="str">
        <f>IFERROR(INDEX(COD_SALES!$B$5:$Z$500,MATCH(resource!$CC783,COD_SALES!$A$5:$A$500,0),MATCH(resource!DZ$2,COD_SALES!$B$4:$Z$4,0)),"")</f>
        <v/>
      </c>
      <c r="EA783" s="3" t="str">
        <f>IFERROR(INDEX(COD_SALES!$B$5:$Z$500,MATCH(resource!$CC783,COD_SALES!$A$5:$A$500,0),MATCH(resource!EA$2,COD_SALES!$B$4:$Z$4,0)),"")</f>
        <v/>
      </c>
      <c r="EB783" s="3">
        <f t="shared" si="140"/>
        <v>0</v>
      </c>
      <c r="EW783" s="3">
        <f>IFERROR(VLOOKUP(CC783,data_pull!$AO$25:$AR$546,2,0),0)</f>
        <v>0</v>
      </c>
      <c r="EX783" s="1">
        <f>IFERROR(VLOOKUP(CC783,data_pull!$AO$25:$AR$546,4,0),0)</f>
        <v>0</v>
      </c>
    </row>
    <row r="784" spans="13:154" x14ac:dyDescent="0.25"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4">
        <f>sales_data!B783</f>
        <v>0</v>
      </c>
      <c r="AR784" s="4">
        <f>sales_data!C783</f>
        <v>0</v>
      </c>
      <c r="AS784" s="5" t="str">
        <f t="shared" si="139"/>
        <v/>
      </c>
      <c r="AT784" s="4">
        <f>sales_data!I783</f>
        <v>0</v>
      </c>
      <c r="AU784" s="4">
        <f>sales_data!W783</f>
        <v>0</v>
      </c>
      <c r="AV784" s="1">
        <f>sales_data!N783</f>
        <v>0</v>
      </c>
      <c r="AW784" s="1">
        <f>sales_data!P783</f>
        <v>0</v>
      </c>
      <c r="AX784" s="3">
        <f ca="1">IFERROR(INDEX(INDIRECT("day_wise_sales_data!$B$2:$BZ$599"),MATCH(resource!$CC784,day_wise_sales_data!$A$2:$A$500,0),MATCH(resource!AX$2,INDIRECT("day_wise_sales_data!$B$1:$BZ$1"),0)),0)</f>
        <v>0</v>
      </c>
      <c r="AY784" s="3">
        <f ca="1">IFERROR(INDEX(INDIRECT("day_wise_sales_data!$B$2:$BZ$599"),MATCH(resource!$CC784,day_wise_sales_data!$A$2:$A$500,0),MATCH(resource!AY$2,INDIRECT("day_wise_sales_data!$B$1:$BZ$1"),0)),0)</f>
        <v>0</v>
      </c>
      <c r="AZ784" s="3">
        <f ca="1">IFERROR(INDEX(INDIRECT("day_wise_sales_data!$B$2:$BZ$599"),MATCH(resource!$CC784,day_wise_sales_data!$A$2:$A$500,0),MATCH(resource!AZ$2,INDIRECT("day_wise_sales_data!$B$1:$BZ$1"),0)),0)</f>
        <v>0</v>
      </c>
      <c r="BA784" s="3">
        <f ca="1">IFERROR(INDEX(INDIRECT("day_wise_sales_data!$B$2:$BZ$599"),MATCH(resource!$CC784,day_wise_sales_data!$A$2:$A$500,0),MATCH(resource!BA$2,INDIRECT("day_wise_sales_data!$B$1:$BZ$1"),0)),0)</f>
        <v>0</v>
      </c>
      <c r="BB784" s="3">
        <f ca="1">IFERROR(INDEX(INDIRECT("day_wise_sales_data!$B$2:$BZ$599"),MATCH(resource!$CC784,day_wise_sales_data!$A$2:$A$500,0),MATCH(resource!BB$2,INDIRECT("day_wise_sales_data!$B$1:$BZ$1"),0)),0)</f>
        <v>0</v>
      </c>
      <c r="BC784" s="3">
        <f ca="1">IFERROR(INDEX(INDIRECT("day_wise_sales_data!$B$2:$BZ$599"),MATCH(resource!$CC784,day_wise_sales_data!$A$2:$A$500,0),MATCH(resource!BC$2,INDIRECT("day_wise_sales_data!$B$1:$BZ$1"),0)),0)</f>
        <v>0</v>
      </c>
      <c r="BD784" s="3">
        <f ca="1">IFERROR(INDEX(INDIRECT("day_wise_sales_data!$B$2:$BZ$599"),MATCH(resource!$CC784,day_wise_sales_data!$A$2:$A$500,0),MATCH(resource!BD$2,INDIRECT("day_wise_sales_data!$B$1:$BZ$1"),0)),0)</f>
        <v>0</v>
      </c>
      <c r="BE784" s="3">
        <f ca="1">IFERROR(INDEX(INDIRECT("day_wise_sales_data!$B$2:$BZ$599"),MATCH(resource!$CC784,day_wise_sales_data!$A$2:$A$500,0),MATCH(resource!BE$2,INDIRECT("day_wise_sales_data!$B$1:$BZ$1"),0)),0)</f>
        <v>0</v>
      </c>
      <c r="BF784" s="3">
        <f ca="1">IFERROR(INDEX(INDIRECT("day_wise_sales_data!$B$2:$BZ$599"),MATCH(resource!$CC784,day_wise_sales_data!$A$2:$A$500,0),MATCH(resource!BF$2,INDIRECT("day_wise_sales_data!$B$1:$BZ$1"),0)),0)</f>
        <v>0</v>
      </c>
      <c r="BG784" s="3">
        <f ca="1">IFERROR(INDEX(INDIRECT("day_wise_sales_data!$B$2:$BZ$599"),MATCH(resource!$CC784,day_wise_sales_data!$A$2:$A$500,0),MATCH(resource!BG$2,INDIRECT("day_wise_sales_data!$B$1:$BZ$1"),0)),0)</f>
        <v>0</v>
      </c>
      <c r="BH784" s="3">
        <f ca="1">IFERROR(INDEX(INDIRECT("day_wise_sales_data!$B$2:$BZ$599"),MATCH(resource!$CC784,day_wise_sales_data!$A$2:$A$500,0),MATCH(resource!BH$2,INDIRECT("day_wise_sales_data!$B$1:$BZ$1"),0)),0)</f>
        <v>0</v>
      </c>
      <c r="BI784" s="3">
        <f ca="1">IFERROR(INDEX(INDIRECT("day_wise_sales_data!$B$2:$BZ$599"),MATCH(resource!$CC784,day_wise_sales_data!$A$2:$A$500,0),MATCH(resource!BI$2,INDIRECT("day_wise_sales_data!$B$1:$BZ$1"),0)),0)</f>
        <v>0</v>
      </c>
      <c r="BJ784" s="3">
        <f ca="1">IFERROR(INDEX(INDIRECT("day_wise_sales_data!$B$2:$BZ$599"),MATCH(resource!$CC784,day_wise_sales_data!$A$2:$A$500,0),MATCH(resource!BJ$2,INDIRECT("day_wise_sales_data!$B$1:$BZ$1"),0)),0)</f>
        <v>0</v>
      </c>
      <c r="BK784" s="3">
        <f ca="1">IFERROR(INDEX(INDIRECT("day_wise_sales_data!$B$2:$BZ$599"),MATCH(resource!$CC784,day_wise_sales_data!$A$2:$A$500,0),MATCH(resource!BK$2,INDIRECT("day_wise_sales_data!$B$1:$BZ$1"),0)),0)</f>
        <v>0</v>
      </c>
      <c r="BL784" s="3">
        <f ca="1">IFERROR(INDEX(INDIRECT("day_wise_sales_data!$B$2:$BZ$599"),MATCH(resource!$CC784,day_wise_sales_data!$A$2:$A$500,0),MATCH(resource!BL$2,INDIRECT("day_wise_sales_data!$B$1:$BZ$1"),0)),0)</f>
        <v>0</v>
      </c>
      <c r="BM784" s="3">
        <f ca="1">IFERROR(INDEX(INDIRECT("day_wise_sales_data!$B$2:$BZ$599"),MATCH(resource!$CC784,day_wise_sales_data!$A$2:$A$500,0),MATCH(resource!BM$2,INDIRECT("day_wise_sales_data!$B$1:$BZ$1"),0)),0)</f>
        <v>0</v>
      </c>
      <c r="BN784" s="3">
        <f ca="1">IFERROR(INDEX(INDIRECT("day_wise_sales_data!$B$2:$BZ$599"),MATCH(resource!$CC784,day_wise_sales_data!$A$2:$A$500,0),MATCH(resource!BN$2,INDIRECT("day_wise_sales_data!$B$1:$BZ$1"),0)),0)</f>
        <v>0</v>
      </c>
      <c r="BO784" s="3">
        <f ca="1">IFERROR(INDEX(INDIRECT("day_wise_sales_data!$B$2:$BZ$599"),MATCH(resource!$CC784,day_wise_sales_data!$A$2:$A$500,0),MATCH(resource!BO$2,INDIRECT("day_wise_sales_data!$B$1:$BZ$1"),0)),0)</f>
        <v>0</v>
      </c>
      <c r="BP784" s="3">
        <f ca="1">IFERROR(INDEX(INDIRECT("day_wise_sales_data!$B$2:$BZ$599"),MATCH(resource!$CC784,day_wise_sales_data!$A$2:$A$500,0),MATCH(resource!BP$2,INDIRECT("day_wise_sales_data!$B$1:$BZ$1"),0)),0)</f>
        <v>0</v>
      </c>
      <c r="BQ784" s="3">
        <f ca="1">IFERROR(INDEX(INDIRECT("day_wise_sales_data!$B$2:$BZ$599"),MATCH(resource!$CC784,day_wise_sales_data!$A$2:$A$500,0),MATCH(resource!BQ$2,INDIRECT("day_wise_sales_data!$B$1:$BZ$1"),0)),0)</f>
        <v>0</v>
      </c>
      <c r="BR784" s="3">
        <f ca="1">IFERROR(INDEX(INDIRECT("day_wise_sales_data!$B$2:$BZ$599"),MATCH(resource!$CC784,day_wise_sales_data!$A$2:$A$500,0),MATCH(resource!BR$2,INDIRECT("day_wise_sales_data!$B$1:$BZ$1"),0)),0)</f>
        <v>0</v>
      </c>
      <c r="BS784" s="3">
        <f ca="1">IFERROR(INDEX(INDIRECT("day_wise_sales_data!$B$2:$BZ$599"),MATCH(resource!$CC784,day_wise_sales_data!$A$2:$A$500,0),MATCH(resource!BS$2,INDIRECT("day_wise_sales_data!$B$1:$BZ$1"),0)),0)</f>
        <v>0</v>
      </c>
      <c r="BT784" s="3">
        <f ca="1">IFERROR(INDEX(INDIRECT("day_wise_sales_data!$B$2:$BZ$599"),MATCH(resource!$CC784,day_wise_sales_data!$A$2:$A$500,0),MATCH(resource!BT$2,INDIRECT("day_wise_sales_data!$B$1:$BZ$1"),0)),0)</f>
        <v>0</v>
      </c>
      <c r="BU784" s="3">
        <f ca="1">IFERROR(INDEX(INDIRECT("day_wise_sales_data!$B$2:$BZ$599"),MATCH(resource!$CC784,day_wise_sales_data!$A$2:$A$500,0),MATCH(resource!BU$2,INDIRECT("day_wise_sales_data!$B$1:$BZ$1"),0)),0)</f>
        <v>0</v>
      </c>
      <c r="BV784" s="3">
        <f ca="1">IFERROR(INDEX(INDIRECT("day_wise_sales_data!$B$2:$BZ$599"),MATCH(resource!$CC784,day_wise_sales_data!$A$2:$A$500,0),MATCH(resource!BV$2,INDIRECT("day_wise_sales_data!$B$1:$BZ$1"),0)),0)</f>
        <v>0</v>
      </c>
      <c r="BW784" s="3">
        <f ca="1">IFERROR(INDEX(INDIRECT("day_wise_sales_data!$B$2:$BZ$599"),MATCH(resource!$CC784,day_wise_sales_data!$A$2:$A$500,0),MATCH(resource!BW$2,INDIRECT("day_wise_sales_data!$B$1:$BZ$1"),0)),0)</f>
        <v>0</v>
      </c>
      <c r="BX784" s="3">
        <f ca="1">IFERROR(INDEX(INDIRECT("day_wise_sales_data!$B$2:$BZ$599"),MATCH(resource!$CC784,day_wise_sales_data!$A$2:$A$500,0),MATCH(resource!BX$2,INDIRECT("day_wise_sales_data!$B$1:$BZ$1"),0)),0)</f>
        <v>0</v>
      </c>
      <c r="BY784" s="3">
        <f ca="1">IFERROR(INDEX(INDIRECT("day_wise_sales_data!$B$2:$BZ$599"),MATCH(resource!$CC784,day_wise_sales_data!$A$2:$A$500,0),MATCH(resource!BY$2,INDIRECT("day_wise_sales_data!$B$1:$BZ$1"),0)),0)</f>
        <v>0</v>
      </c>
      <c r="BZ784" s="3">
        <f ca="1">IFERROR(INDEX(INDIRECT("day_wise_sales_data!$B$2:$BZ$599"),MATCH(resource!$CC784,day_wise_sales_data!$A$2:$A$500,0),MATCH(resource!BZ$2,INDIRECT("day_wise_sales_data!$B$1:$BZ$1"),0)),0)</f>
        <v>0</v>
      </c>
      <c r="CA784" s="3">
        <f ca="1">IFERROR(INDEX(INDIRECT("day_wise_sales_data!$B$2:$BZ$599"),MATCH(resource!$CC784,day_wise_sales_data!$A$2:$A$500,0),MATCH(resource!CA$2,INDIRECT("day_wise_sales_data!$B$1:$BZ$1"),0)),0)</f>
        <v>0</v>
      </c>
      <c r="CC784" s="4">
        <f>sales_data!H783</f>
        <v>0</v>
      </c>
      <c r="CD784" s="1">
        <v>782</v>
      </c>
      <c r="CE784" s="1" t="str">
        <f>IF(AQ784=report!$AQ$3,resource!CD784,"")</f>
        <v/>
      </c>
      <c r="CF784" s="5" t="str">
        <f>IFERROR(SMALL($CE$3:$CE$1001,ROWS($CE$3:CE784)),"")</f>
        <v/>
      </c>
      <c r="CH784">
        <f>IFERROR(VLOOKUP($CC784,data_pull!$E$22:$G$700,2,0),0)</f>
        <v>0</v>
      </c>
      <c r="DK784" s="3" t="str">
        <f>IFERROR(INDEX(COD_SALES!$B$5:$Z$500,MATCH(resource!$CC784,COD_SALES!$A$5:$A$500,0),MATCH(resource!DK$2,COD_SALES!$B$4:$Z$4,0)),"")</f>
        <v/>
      </c>
      <c r="DL784" s="3" t="str">
        <f>IFERROR(INDEX(COD_SALES!$B$5:$Z$500,MATCH(resource!$CC784,COD_SALES!$A$5:$A$500,0),MATCH(resource!DL$2,COD_SALES!$B$4:$Z$4,0)),"")</f>
        <v/>
      </c>
      <c r="DM784" s="3" t="str">
        <f>IFERROR(INDEX(COD_SALES!$B$5:$Z$500,MATCH(resource!$CC784,COD_SALES!$A$5:$A$500,0),MATCH(resource!DM$2,COD_SALES!$B$4:$Z$4,0)),"")</f>
        <v/>
      </c>
      <c r="DN784" s="3" t="str">
        <f>IFERROR(INDEX(COD_SALES!$B$5:$Z$500,MATCH(resource!$CC784,COD_SALES!$A$5:$A$500,0),MATCH(resource!DN$2,COD_SALES!$B$4:$Z$4,0)),"")</f>
        <v/>
      </c>
      <c r="DO784" s="3" t="str">
        <f>IFERROR(INDEX(COD_SALES!$B$5:$Z$500,MATCH(resource!$CC784,COD_SALES!$A$5:$A$500,0),MATCH(resource!DO$2,COD_SALES!$B$4:$Z$4,0)),"")</f>
        <v/>
      </c>
      <c r="DP784" s="3" t="str">
        <f>IFERROR(INDEX(COD_SALES!$B$5:$Z$500,MATCH(resource!$CC784,COD_SALES!$A$5:$A$500,0),MATCH(resource!DP$2,COD_SALES!$B$4:$Z$4,0)),"")</f>
        <v/>
      </c>
      <c r="DQ784" s="3" t="str">
        <f>IFERROR(INDEX(COD_SALES!$B$5:$Z$500,MATCH(resource!$CC784,COD_SALES!$A$5:$A$500,0),MATCH(resource!DQ$2,COD_SALES!$B$4:$Z$4,0)),"")</f>
        <v/>
      </c>
      <c r="DR784" s="3" t="str">
        <f>IFERROR(INDEX(COD_SALES!$B$5:$Z$500,MATCH(resource!$CC784,COD_SALES!$A$5:$A$500,0),MATCH(resource!DR$2,COD_SALES!$B$4:$Z$4,0)),"")</f>
        <v/>
      </c>
      <c r="DS784" s="3" t="str">
        <f>IFERROR(INDEX(COD_SALES!$B$5:$Z$500,MATCH(resource!$CC784,COD_SALES!$A$5:$A$500,0),MATCH(resource!DS$2,COD_SALES!$B$4:$Z$4,0)),"")</f>
        <v/>
      </c>
      <c r="DT784" s="3" t="str">
        <f>IFERROR(INDEX(COD_SALES!$B$5:$Z$500,MATCH(resource!$CC784,COD_SALES!$A$5:$A$500,0),MATCH(resource!DT$2,COD_SALES!$B$4:$Z$4,0)),"")</f>
        <v/>
      </c>
      <c r="DU784" s="3" t="str">
        <f>IFERROR(INDEX(COD_SALES!$B$5:$Z$500,MATCH(resource!$CC784,COD_SALES!$A$5:$A$500,0),MATCH(resource!DU$2,COD_SALES!$B$4:$Z$4,0)),"")</f>
        <v/>
      </c>
      <c r="DV784" s="3" t="str">
        <f>IFERROR(INDEX(COD_SALES!$B$5:$Z$500,MATCH(resource!$CC784,COD_SALES!$A$5:$A$500,0),MATCH(resource!DV$2,COD_SALES!$B$4:$Z$4,0)),"")</f>
        <v/>
      </c>
      <c r="DW784" s="3" t="str">
        <f>IFERROR(INDEX(COD_SALES!$B$5:$Z$500,MATCH(resource!$CC784,COD_SALES!$A$5:$A$500,0),MATCH(resource!DW$2,COD_SALES!$B$4:$Z$4,0)),"")</f>
        <v/>
      </c>
      <c r="DX784" s="3" t="str">
        <f>IFERROR(INDEX(COD_SALES!$B$5:$Z$500,MATCH(resource!$CC784,COD_SALES!$A$5:$A$500,0),MATCH(resource!DX$2,COD_SALES!$B$4:$Z$4,0)),"")</f>
        <v/>
      </c>
      <c r="DY784" s="3" t="str">
        <f>IFERROR(INDEX(COD_SALES!$B$5:$Z$500,MATCH(resource!$CC784,COD_SALES!$A$5:$A$500,0),MATCH(resource!DY$2,COD_SALES!$B$4:$Z$4,0)),"")</f>
        <v/>
      </c>
      <c r="DZ784" s="3" t="str">
        <f>IFERROR(INDEX(COD_SALES!$B$5:$Z$500,MATCH(resource!$CC784,COD_SALES!$A$5:$A$500,0),MATCH(resource!DZ$2,COD_SALES!$B$4:$Z$4,0)),"")</f>
        <v/>
      </c>
      <c r="EA784" s="3" t="str">
        <f>IFERROR(INDEX(COD_SALES!$B$5:$Z$500,MATCH(resource!$CC784,COD_SALES!$A$5:$A$500,0),MATCH(resource!EA$2,COD_SALES!$B$4:$Z$4,0)),"")</f>
        <v/>
      </c>
      <c r="EB784" s="3">
        <f t="shared" si="140"/>
        <v>0</v>
      </c>
      <c r="EW784" s="3">
        <f>IFERROR(VLOOKUP(CC784,data_pull!$AO$25:$AR$546,2,0),0)</f>
        <v>0</v>
      </c>
      <c r="EX784" s="1">
        <f>IFERROR(VLOOKUP(CC784,data_pull!$AO$25:$AR$546,4,0),0)</f>
        <v>0</v>
      </c>
    </row>
    <row r="785" spans="13:154" x14ac:dyDescent="0.25"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4">
        <f>sales_data!B784</f>
        <v>0</v>
      </c>
      <c r="AR785" s="4">
        <f>sales_data!C784</f>
        <v>0</v>
      </c>
      <c r="AS785" s="5" t="str">
        <f t="shared" si="139"/>
        <v/>
      </c>
      <c r="AT785" s="4">
        <f>sales_data!I784</f>
        <v>0</v>
      </c>
      <c r="AU785" s="4">
        <f>sales_data!W784</f>
        <v>0</v>
      </c>
      <c r="AV785" s="1">
        <f>sales_data!N784</f>
        <v>0</v>
      </c>
      <c r="AW785" s="1">
        <f>sales_data!P784</f>
        <v>0</v>
      </c>
      <c r="AX785" s="3">
        <f ca="1">IFERROR(INDEX(INDIRECT("day_wise_sales_data!$B$2:$BZ$599"),MATCH(resource!$CC785,day_wise_sales_data!$A$2:$A$500,0),MATCH(resource!AX$2,INDIRECT("day_wise_sales_data!$B$1:$BZ$1"),0)),0)</f>
        <v>0</v>
      </c>
      <c r="AY785" s="3">
        <f ca="1">IFERROR(INDEX(INDIRECT("day_wise_sales_data!$B$2:$BZ$599"),MATCH(resource!$CC785,day_wise_sales_data!$A$2:$A$500,0),MATCH(resource!AY$2,INDIRECT("day_wise_sales_data!$B$1:$BZ$1"),0)),0)</f>
        <v>0</v>
      </c>
      <c r="AZ785" s="3">
        <f ca="1">IFERROR(INDEX(INDIRECT("day_wise_sales_data!$B$2:$BZ$599"),MATCH(resource!$CC785,day_wise_sales_data!$A$2:$A$500,0),MATCH(resource!AZ$2,INDIRECT("day_wise_sales_data!$B$1:$BZ$1"),0)),0)</f>
        <v>0</v>
      </c>
      <c r="BA785" s="3">
        <f ca="1">IFERROR(INDEX(INDIRECT("day_wise_sales_data!$B$2:$BZ$599"),MATCH(resource!$CC785,day_wise_sales_data!$A$2:$A$500,0),MATCH(resource!BA$2,INDIRECT("day_wise_sales_data!$B$1:$BZ$1"),0)),0)</f>
        <v>0</v>
      </c>
      <c r="BB785" s="3">
        <f ca="1">IFERROR(INDEX(INDIRECT("day_wise_sales_data!$B$2:$BZ$599"),MATCH(resource!$CC785,day_wise_sales_data!$A$2:$A$500,0),MATCH(resource!BB$2,INDIRECT("day_wise_sales_data!$B$1:$BZ$1"),0)),0)</f>
        <v>0</v>
      </c>
      <c r="BC785" s="3">
        <f ca="1">IFERROR(INDEX(INDIRECT("day_wise_sales_data!$B$2:$BZ$599"),MATCH(resource!$CC785,day_wise_sales_data!$A$2:$A$500,0),MATCH(resource!BC$2,INDIRECT("day_wise_sales_data!$B$1:$BZ$1"),0)),0)</f>
        <v>0</v>
      </c>
      <c r="BD785" s="3">
        <f ca="1">IFERROR(INDEX(INDIRECT("day_wise_sales_data!$B$2:$BZ$599"),MATCH(resource!$CC785,day_wise_sales_data!$A$2:$A$500,0),MATCH(resource!BD$2,INDIRECT("day_wise_sales_data!$B$1:$BZ$1"),0)),0)</f>
        <v>0</v>
      </c>
      <c r="BE785" s="3">
        <f ca="1">IFERROR(INDEX(INDIRECT("day_wise_sales_data!$B$2:$BZ$599"),MATCH(resource!$CC785,day_wise_sales_data!$A$2:$A$500,0),MATCH(resource!BE$2,INDIRECT("day_wise_sales_data!$B$1:$BZ$1"),0)),0)</f>
        <v>0</v>
      </c>
      <c r="BF785" s="3">
        <f ca="1">IFERROR(INDEX(INDIRECT("day_wise_sales_data!$B$2:$BZ$599"),MATCH(resource!$CC785,day_wise_sales_data!$A$2:$A$500,0),MATCH(resource!BF$2,INDIRECT("day_wise_sales_data!$B$1:$BZ$1"),0)),0)</f>
        <v>0</v>
      </c>
      <c r="BG785" s="3">
        <f ca="1">IFERROR(INDEX(INDIRECT("day_wise_sales_data!$B$2:$BZ$599"),MATCH(resource!$CC785,day_wise_sales_data!$A$2:$A$500,0),MATCH(resource!BG$2,INDIRECT("day_wise_sales_data!$B$1:$BZ$1"),0)),0)</f>
        <v>0</v>
      </c>
      <c r="BH785" s="3">
        <f ca="1">IFERROR(INDEX(INDIRECT("day_wise_sales_data!$B$2:$BZ$599"),MATCH(resource!$CC785,day_wise_sales_data!$A$2:$A$500,0),MATCH(resource!BH$2,INDIRECT("day_wise_sales_data!$B$1:$BZ$1"),0)),0)</f>
        <v>0</v>
      </c>
      <c r="BI785" s="3">
        <f ca="1">IFERROR(INDEX(INDIRECT("day_wise_sales_data!$B$2:$BZ$599"),MATCH(resource!$CC785,day_wise_sales_data!$A$2:$A$500,0),MATCH(resource!BI$2,INDIRECT("day_wise_sales_data!$B$1:$BZ$1"),0)),0)</f>
        <v>0</v>
      </c>
      <c r="BJ785" s="3">
        <f ca="1">IFERROR(INDEX(INDIRECT("day_wise_sales_data!$B$2:$BZ$599"),MATCH(resource!$CC785,day_wise_sales_data!$A$2:$A$500,0),MATCH(resource!BJ$2,INDIRECT("day_wise_sales_data!$B$1:$BZ$1"),0)),0)</f>
        <v>0</v>
      </c>
      <c r="BK785" s="3">
        <f ca="1">IFERROR(INDEX(INDIRECT("day_wise_sales_data!$B$2:$BZ$599"),MATCH(resource!$CC785,day_wise_sales_data!$A$2:$A$500,0),MATCH(resource!BK$2,INDIRECT("day_wise_sales_data!$B$1:$BZ$1"),0)),0)</f>
        <v>0</v>
      </c>
      <c r="BL785" s="3">
        <f ca="1">IFERROR(INDEX(INDIRECT("day_wise_sales_data!$B$2:$BZ$599"),MATCH(resource!$CC785,day_wise_sales_data!$A$2:$A$500,0),MATCH(resource!BL$2,INDIRECT("day_wise_sales_data!$B$1:$BZ$1"),0)),0)</f>
        <v>0</v>
      </c>
      <c r="BM785" s="3">
        <f ca="1">IFERROR(INDEX(INDIRECT("day_wise_sales_data!$B$2:$BZ$599"),MATCH(resource!$CC785,day_wise_sales_data!$A$2:$A$500,0),MATCH(resource!BM$2,INDIRECT("day_wise_sales_data!$B$1:$BZ$1"),0)),0)</f>
        <v>0</v>
      </c>
      <c r="BN785" s="3">
        <f ca="1">IFERROR(INDEX(INDIRECT("day_wise_sales_data!$B$2:$BZ$599"),MATCH(resource!$CC785,day_wise_sales_data!$A$2:$A$500,0),MATCH(resource!BN$2,INDIRECT("day_wise_sales_data!$B$1:$BZ$1"),0)),0)</f>
        <v>0</v>
      </c>
      <c r="BO785" s="3">
        <f ca="1">IFERROR(INDEX(INDIRECT("day_wise_sales_data!$B$2:$BZ$599"),MATCH(resource!$CC785,day_wise_sales_data!$A$2:$A$500,0),MATCH(resource!BO$2,INDIRECT("day_wise_sales_data!$B$1:$BZ$1"),0)),0)</f>
        <v>0</v>
      </c>
      <c r="BP785" s="3">
        <f ca="1">IFERROR(INDEX(INDIRECT("day_wise_sales_data!$B$2:$BZ$599"),MATCH(resource!$CC785,day_wise_sales_data!$A$2:$A$500,0),MATCH(resource!BP$2,INDIRECT("day_wise_sales_data!$B$1:$BZ$1"),0)),0)</f>
        <v>0</v>
      </c>
      <c r="BQ785" s="3">
        <f ca="1">IFERROR(INDEX(INDIRECT("day_wise_sales_data!$B$2:$BZ$599"),MATCH(resource!$CC785,day_wise_sales_data!$A$2:$A$500,0),MATCH(resource!BQ$2,INDIRECT("day_wise_sales_data!$B$1:$BZ$1"),0)),0)</f>
        <v>0</v>
      </c>
      <c r="BR785" s="3">
        <f ca="1">IFERROR(INDEX(INDIRECT("day_wise_sales_data!$B$2:$BZ$599"),MATCH(resource!$CC785,day_wise_sales_data!$A$2:$A$500,0),MATCH(resource!BR$2,INDIRECT("day_wise_sales_data!$B$1:$BZ$1"),0)),0)</f>
        <v>0</v>
      </c>
      <c r="BS785" s="3">
        <f ca="1">IFERROR(INDEX(INDIRECT("day_wise_sales_data!$B$2:$BZ$599"),MATCH(resource!$CC785,day_wise_sales_data!$A$2:$A$500,0),MATCH(resource!BS$2,INDIRECT("day_wise_sales_data!$B$1:$BZ$1"),0)),0)</f>
        <v>0</v>
      </c>
      <c r="BT785" s="3">
        <f ca="1">IFERROR(INDEX(INDIRECT("day_wise_sales_data!$B$2:$BZ$599"),MATCH(resource!$CC785,day_wise_sales_data!$A$2:$A$500,0),MATCH(resource!BT$2,INDIRECT("day_wise_sales_data!$B$1:$BZ$1"),0)),0)</f>
        <v>0</v>
      </c>
      <c r="BU785" s="3">
        <f ca="1">IFERROR(INDEX(INDIRECT("day_wise_sales_data!$B$2:$BZ$599"),MATCH(resource!$CC785,day_wise_sales_data!$A$2:$A$500,0),MATCH(resource!BU$2,INDIRECT("day_wise_sales_data!$B$1:$BZ$1"),0)),0)</f>
        <v>0</v>
      </c>
      <c r="BV785" s="3">
        <f ca="1">IFERROR(INDEX(INDIRECT("day_wise_sales_data!$B$2:$BZ$599"),MATCH(resource!$CC785,day_wise_sales_data!$A$2:$A$500,0),MATCH(resource!BV$2,INDIRECT("day_wise_sales_data!$B$1:$BZ$1"),0)),0)</f>
        <v>0</v>
      </c>
      <c r="BW785" s="3">
        <f ca="1">IFERROR(INDEX(INDIRECT("day_wise_sales_data!$B$2:$BZ$599"),MATCH(resource!$CC785,day_wise_sales_data!$A$2:$A$500,0),MATCH(resource!BW$2,INDIRECT("day_wise_sales_data!$B$1:$BZ$1"),0)),0)</f>
        <v>0</v>
      </c>
      <c r="BX785" s="3">
        <f ca="1">IFERROR(INDEX(INDIRECT("day_wise_sales_data!$B$2:$BZ$599"),MATCH(resource!$CC785,day_wise_sales_data!$A$2:$A$500,0),MATCH(resource!BX$2,INDIRECT("day_wise_sales_data!$B$1:$BZ$1"),0)),0)</f>
        <v>0</v>
      </c>
      <c r="BY785" s="3">
        <f ca="1">IFERROR(INDEX(INDIRECT("day_wise_sales_data!$B$2:$BZ$599"),MATCH(resource!$CC785,day_wise_sales_data!$A$2:$A$500,0),MATCH(resource!BY$2,INDIRECT("day_wise_sales_data!$B$1:$BZ$1"),0)),0)</f>
        <v>0</v>
      </c>
      <c r="BZ785" s="3">
        <f ca="1">IFERROR(INDEX(INDIRECT("day_wise_sales_data!$B$2:$BZ$599"),MATCH(resource!$CC785,day_wise_sales_data!$A$2:$A$500,0),MATCH(resource!BZ$2,INDIRECT("day_wise_sales_data!$B$1:$BZ$1"),0)),0)</f>
        <v>0</v>
      </c>
      <c r="CA785" s="3">
        <f ca="1">IFERROR(INDEX(INDIRECT("day_wise_sales_data!$B$2:$BZ$599"),MATCH(resource!$CC785,day_wise_sales_data!$A$2:$A$500,0),MATCH(resource!CA$2,INDIRECT("day_wise_sales_data!$B$1:$BZ$1"),0)),0)</f>
        <v>0</v>
      </c>
      <c r="CC785" s="4">
        <f>sales_data!H784</f>
        <v>0</v>
      </c>
      <c r="CD785" s="1">
        <v>783</v>
      </c>
      <c r="CE785" s="1" t="str">
        <f>IF(AQ785=report!$AQ$3,resource!CD785,"")</f>
        <v/>
      </c>
      <c r="CF785" s="5" t="str">
        <f>IFERROR(SMALL($CE$3:$CE$1001,ROWS($CE$3:CE785)),"")</f>
        <v/>
      </c>
      <c r="CH785">
        <f>IFERROR(VLOOKUP($CC785,data_pull!$E$22:$G$700,2,0),0)</f>
        <v>0</v>
      </c>
      <c r="DK785" s="3" t="str">
        <f>IFERROR(INDEX(COD_SALES!$B$5:$Z$500,MATCH(resource!$CC785,COD_SALES!$A$5:$A$500,0),MATCH(resource!DK$2,COD_SALES!$B$4:$Z$4,0)),"")</f>
        <v/>
      </c>
      <c r="DL785" s="3" t="str">
        <f>IFERROR(INDEX(COD_SALES!$B$5:$Z$500,MATCH(resource!$CC785,COD_SALES!$A$5:$A$500,0),MATCH(resource!DL$2,COD_SALES!$B$4:$Z$4,0)),"")</f>
        <v/>
      </c>
      <c r="DM785" s="3" t="str">
        <f>IFERROR(INDEX(COD_SALES!$B$5:$Z$500,MATCH(resource!$CC785,COD_SALES!$A$5:$A$500,0),MATCH(resource!DM$2,COD_SALES!$B$4:$Z$4,0)),"")</f>
        <v/>
      </c>
      <c r="DN785" s="3" t="str">
        <f>IFERROR(INDEX(COD_SALES!$B$5:$Z$500,MATCH(resource!$CC785,COD_SALES!$A$5:$A$500,0),MATCH(resource!DN$2,COD_SALES!$B$4:$Z$4,0)),"")</f>
        <v/>
      </c>
      <c r="DO785" s="3" t="str">
        <f>IFERROR(INDEX(COD_SALES!$B$5:$Z$500,MATCH(resource!$CC785,COD_SALES!$A$5:$A$500,0),MATCH(resource!DO$2,COD_SALES!$B$4:$Z$4,0)),"")</f>
        <v/>
      </c>
      <c r="DP785" s="3" t="str">
        <f>IFERROR(INDEX(COD_SALES!$B$5:$Z$500,MATCH(resource!$CC785,COD_SALES!$A$5:$A$500,0),MATCH(resource!DP$2,COD_SALES!$B$4:$Z$4,0)),"")</f>
        <v/>
      </c>
      <c r="DQ785" s="3" t="str">
        <f>IFERROR(INDEX(COD_SALES!$B$5:$Z$500,MATCH(resource!$CC785,COD_SALES!$A$5:$A$500,0),MATCH(resource!DQ$2,COD_SALES!$B$4:$Z$4,0)),"")</f>
        <v/>
      </c>
      <c r="DR785" s="3" t="str">
        <f>IFERROR(INDEX(COD_SALES!$B$5:$Z$500,MATCH(resource!$CC785,COD_SALES!$A$5:$A$500,0),MATCH(resource!DR$2,COD_SALES!$B$4:$Z$4,0)),"")</f>
        <v/>
      </c>
      <c r="DS785" s="3" t="str">
        <f>IFERROR(INDEX(COD_SALES!$B$5:$Z$500,MATCH(resource!$CC785,COD_SALES!$A$5:$A$500,0),MATCH(resource!DS$2,COD_SALES!$B$4:$Z$4,0)),"")</f>
        <v/>
      </c>
      <c r="DT785" s="3" t="str">
        <f>IFERROR(INDEX(COD_SALES!$B$5:$Z$500,MATCH(resource!$CC785,COD_SALES!$A$5:$A$500,0),MATCH(resource!DT$2,COD_SALES!$B$4:$Z$4,0)),"")</f>
        <v/>
      </c>
      <c r="DU785" s="3" t="str">
        <f>IFERROR(INDEX(COD_SALES!$B$5:$Z$500,MATCH(resource!$CC785,COD_SALES!$A$5:$A$500,0),MATCH(resource!DU$2,COD_SALES!$B$4:$Z$4,0)),"")</f>
        <v/>
      </c>
      <c r="DV785" s="3" t="str">
        <f>IFERROR(INDEX(COD_SALES!$B$5:$Z$500,MATCH(resource!$CC785,COD_SALES!$A$5:$A$500,0),MATCH(resource!DV$2,COD_SALES!$B$4:$Z$4,0)),"")</f>
        <v/>
      </c>
      <c r="DW785" s="3" t="str">
        <f>IFERROR(INDEX(COD_SALES!$B$5:$Z$500,MATCH(resource!$CC785,COD_SALES!$A$5:$A$500,0),MATCH(resource!DW$2,COD_SALES!$B$4:$Z$4,0)),"")</f>
        <v/>
      </c>
      <c r="DX785" s="3" t="str">
        <f>IFERROR(INDEX(COD_SALES!$B$5:$Z$500,MATCH(resource!$CC785,COD_SALES!$A$5:$A$500,0),MATCH(resource!DX$2,COD_SALES!$B$4:$Z$4,0)),"")</f>
        <v/>
      </c>
      <c r="DY785" s="3" t="str">
        <f>IFERROR(INDEX(COD_SALES!$B$5:$Z$500,MATCH(resource!$CC785,COD_SALES!$A$5:$A$500,0),MATCH(resource!DY$2,COD_SALES!$B$4:$Z$4,0)),"")</f>
        <v/>
      </c>
      <c r="DZ785" s="3" t="str">
        <f>IFERROR(INDEX(COD_SALES!$B$5:$Z$500,MATCH(resource!$CC785,COD_SALES!$A$5:$A$500,0),MATCH(resource!DZ$2,COD_SALES!$B$4:$Z$4,0)),"")</f>
        <v/>
      </c>
      <c r="EA785" s="3" t="str">
        <f>IFERROR(INDEX(COD_SALES!$B$5:$Z$500,MATCH(resource!$CC785,COD_SALES!$A$5:$A$500,0),MATCH(resource!EA$2,COD_SALES!$B$4:$Z$4,0)),"")</f>
        <v/>
      </c>
      <c r="EB785" s="3">
        <f t="shared" si="140"/>
        <v>0</v>
      </c>
      <c r="EW785" s="3">
        <f>IFERROR(VLOOKUP(CC785,data_pull!$AO$25:$AR$546,2,0),0)</f>
        <v>0</v>
      </c>
      <c r="EX785" s="1">
        <f>IFERROR(VLOOKUP(CC785,data_pull!$AO$25:$AR$546,4,0),0)</f>
        <v>0</v>
      </c>
    </row>
    <row r="786" spans="13:154" x14ac:dyDescent="0.25"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4">
        <f>sales_data!B785</f>
        <v>0</v>
      </c>
      <c r="AR786" s="4">
        <f>sales_data!C785</f>
        <v>0</v>
      </c>
      <c r="AS786" s="5" t="str">
        <f t="shared" si="139"/>
        <v/>
      </c>
      <c r="AT786" s="4">
        <f>sales_data!I785</f>
        <v>0</v>
      </c>
      <c r="AU786" s="4">
        <f>sales_data!W785</f>
        <v>0</v>
      </c>
      <c r="AV786" s="1">
        <f>sales_data!N785</f>
        <v>0</v>
      </c>
      <c r="AW786" s="1">
        <f>sales_data!P785</f>
        <v>0</v>
      </c>
      <c r="AX786" s="3">
        <f ca="1">IFERROR(INDEX(INDIRECT("day_wise_sales_data!$B$2:$BZ$599"),MATCH(resource!$CC786,day_wise_sales_data!$A$2:$A$500,0),MATCH(resource!AX$2,INDIRECT("day_wise_sales_data!$B$1:$BZ$1"),0)),0)</f>
        <v>0</v>
      </c>
      <c r="AY786" s="3">
        <f ca="1">IFERROR(INDEX(INDIRECT("day_wise_sales_data!$B$2:$BZ$599"),MATCH(resource!$CC786,day_wise_sales_data!$A$2:$A$500,0),MATCH(resource!AY$2,INDIRECT("day_wise_sales_data!$B$1:$BZ$1"),0)),0)</f>
        <v>0</v>
      </c>
      <c r="AZ786" s="3">
        <f ca="1">IFERROR(INDEX(INDIRECT("day_wise_sales_data!$B$2:$BZ$599"),MATCH(resource!$CC786,day_wise_sales_data!$A$2:$A$500,0),MATCH(resource!AZ$2,INDIRECT("day_wise_sales_data!$B$1:$BZ$1"),0)),0)</f>
        <v>0</v>
      </c>
      <c r="BA786" s="3">
        <f ca="1">IFERROR(INDEX(INDIRECT("day_wise_sales_data!$B$2:$BZ$599"),MATCH(resource!$CC786,day_wise_sales_data!$A$2:$A$500,0),MATCH(resource!BA$2,INDIRECT("day_wise_sales_data!$B$1:$BZ$1"),0)),0)</f>
        <v>0</v>
      </c>
      <c r="BB786" s="3">
        <f ca="1">IFERROR(INDEX(INDIRECT("day_wise_sales_data!$B$2:$BZ$599"),MATCH(resource!$CC786,day_wise_sales_data!$A$2:$A$500,0),MATCH(resource!BB$2,INDIRECT("day_wise_sales_data!$B$1:$BZ$1"),0)),0)</f>
        <v>0</v>
      </c>
      <c r="BC786" s="3">
        <f ca="1">IFERROR(INDEX(INDIRECT("day_wise_sales_data!$B$2:$BZ$599"),MATCH(resource!$CC786,day_wise_sales_data!$A$2:$A$500,0),MATCH(resource!BC$2,INDIRECT("day_wise_sales_data!$B$1:$BZ$1"),0)),0)</f>
        <v>0</v>
      </c>
      <c r="BD786" s="3">
        <f ca="1">IFERROR(INDEX(INDIRECT("day_wise_sales_data!$B$2:$BZ$599"),MATCH(resource!$CC786,day_wise_sales_data!$A$2:$A$500,0),MATCH(resource!BD$2,INDIRECT("day_wise_sales_data!$B$1:$BZ$1"),0)),0)</f>
        <v>0</v>
      </c>
      <c r="BE786" s="3">
        <f ca="1">IFERROR(INDEX(INDIRECT("day_wise_sales_data!$B$2:$BZ$599"),MATCH(resource!$CC786,day_wise_sales_data!$A$2:$A$500,0),MATCH(resource!BE$2,INDIRECT("day_wise_sales_data!$B$1:$BZ$1"),0)),0)</f>
        <v>0</v>
      </c>
      <c r="BF786" s="3">
        <f ca="1">IFERROR(INDEX(INDIRECT("day_wise_sales_data!$B$2:$BZ$599"),MATCH(resource!$CC786,day_wise_sales_data!$A$2:$A$500,0),MATCH(resource!BF$2,INDIRECT("day_wise_sales_data!$B$1:$BZ$1"),0)),0)</f>
        <v>0</v>
      </c>
      <c r="BG786" s="3">
        <f ca="1">IFERROR(INDEX(INDIRECT("day_wise_sales_data!$B$2:$BZ$599"),MATCH(resource!$CC786,day_wise_sales_data!$A$2:$A$500,0),MATCH(resource!BG$2,INDIRECT("day_wise_sales_data!$B$1:$BZ$1"),0)),0)</f>
        <v>0</v>
      </c>
      <c r="BH786" s="3">
        <f ca="1">IFERROR(INDEX(INDIRECT("day_wise_sales_data!$B$2:$BZ$599"),MATCH(resource!$CC786,day_wise_sales_data!$A$2:$A$500,0),MATCH(resource!BH$2,INDIRECT("day_wise_sales_data!$B$1:$BZ$1"),0)),0)</f>
        <v>0</v>
      </c>
      <c r="BI786" s="3">
        <f ca="1">IFERROR(INDEX(INDIRECT("day_wise_sales_data!$B$2:$BZ$599"),MATCH(resource!$CC786,day_wise_sales_data!$A$2:$A$500,0),MATCH(resource!BI$2,INDIRECT("day_wise_sales_data!$B$1:$BZ$1"),0)),0)</f>
        <v>0</v>
      </c>
      <c r="BJ786" s="3">
        <f ca="1">IFERROR(INDEX(INDIRECT("day_wise_sales_data!$B$2:$BZ$599"),MATCH(resource!$CC786,day_wise_sales_data!$A$2:$A$500,0),MATCH(resource!BJ$2,INDIRECT("day_wise_sales_data!$B$1:$BZ$1"),0)),0)</f>
        <v>0</v>
      </c>
      <c r="BK786" s="3">
        <f ca="1">IFERROR(INDEX(INDIRECT("day_wise_sales_data!$B$2:$BZ$599"),MATCH(resource!$CC786,day_wise_sales_data!$A$2:$A$500,0),MATCH(resource!BK$2,INDIRECT("day_wise_sales_data!$B$1:$BZ$1"),0)),0)</f>
        <v>0</v>
      </c>
      <c r="BL786" s="3">
        <f ca="1">IFERROR(INDEX(INDIRECT("day_wise_sales_data!$B$2:$BZ$599"),MATCH(resource!$CC786,day_wise_sales_data!$A$2:$A$500,0),MATCH(resource!BL$2,INDIRECT("day_wise_sales_data!$B$1:$BZ$1"),0)),0)</f>
        <v>0</v>
      </c>
      <c r="BM786" s="3">
        <f ca="1">IFERROR(INDEX(INDIRECT("day_wise_sales_data!$B$2:$BZ$599"),MATCH(resource!$CC786,day_wise_sales_data!$A$2:$A$500,0),MATCH(resource!BM$2,INDIRECT("day_wise_sales_data!$B$1:$BZ$1"),0)),0)</f>
        <v>0</v>
      </c>
      <c r="BN786" s="3">
        <f ca="1">IFERROR(INDEX(INDIRECT("day_wise_sales_data!$B$2:$BZ$599"),MATCH(resource!$CC786,day_wise_sales_data!$A$2:$A$500,0),MATCH(resource!BN$2,INDIRECT("day_wise_sales_data!$B$1:$BZ$1"),0)),0)</f>
        <v>0</v>
      </c>
      <c r="BO786" s="3">
        <f ca="1">IFERROR(INDEX(INDIRECT("day_wise_sales_data!$B$2:$BZ$599"),MATCH(resource!$CC786,day_wise_sales_data!$A$2:$A$500,0),MATCH(resource!BO$2,INDIRECT("day_wise_sales_data!$B$1:$BZ$1"),0)),0)</f>
        <v>0</v>
      </c>
      <c r="BP786" s="3">
        <f ca="1">IFERROR(INDEX(INDIRECT("day_wise_sales_data!$B$2:$BZ$599"),MATCH(resource!$CC786,day_wise_sales_data!$A$2:$A$500,0),MATCH(resource!BP$2,INDIRECT("day_wise_sales_data!$B$1:$BZ$1"),0)),0)</f>
        <v>0</v>
      </c>
      <c r="BQ786" s="3">
        <f ca="1">IFERROR(INDEX(INDIRECT("day_wise_sales_data!$B$2:$BZ$599"),MATCH(resource!$CC786,day_wise_sales_data!$A$2:$A$500,0),MATCH(resource!BQ$2,INDIRECT("day_wise_sales_data!$B$1:$BZ$1"),0)),0)</f>
        <v>0</v>
      </c>
      <c r="BR786" s="3">
        <f ca="1">IFERROR(INDEX(INDIRECT("day_wise_sales_data!$B$2:$BZ$599"),MATCH(resource!$CC786,day_wise_sales_data!$A$2:$A$500,0),MATCH(resource!BR$2,INDIRECT("day_wise_sales_data!$B$1:$BZ$1"),0)),0)</f>
        <v>0</v>
      </c>
      <c r="BS786" s="3">
        <f ca="1">IFERROR(INDEX(INDIRECT("day_wise_sales_data!$B$2:$BZ$599"),MATCH(resource!$CC786,day_wise_sales_data!$A$2:$A$500,0),MATCH(resource!BS$2,INDIRECT("day_wise_sales_data!$B$1:$BZ$1"),0)),0)</f>
        <v>0</v>
      </c>
      <c r="BT786" s="3">
        <f ca="1">IFERROR(INDEX(INDIRECT("day_wise_sales_data!$B$2:$BZ$599"),MATCH(resource!$CC786,day_wise_sales_data!$A$2:$A$500,0),MATCH(resource!BT$2,INDIRECT("day_wise_sales_data!$B$1:$BZ$1"),0)),0)</f>
        <v>0</v>
      </c>
      <c r="BU786" s="3">
        <f ca="1">IFERROR(INDEX(INDIRECT("day_wise_sales_data!$B$2:$BZ$599"),MATCH(resource!$CC786,day_wise_sales_data!$A$2:$A$500,0),MATCH(resource!BU$2,INDIRECT("day_wise_sales_data!$B$1:$BZ$1"),0)),0)</f>
        <v>0</v>
      </c>
      <c r="BV786" s="3">
        <f ca="1">IFERROR(INDEX(INDIRECT("day_wise_sales_data!$B$2:$BZ$599"),MATCH(resource!$CC786,day_wise_sales_data!$A$2:$A$500,0),MATCH(resource!BV$2,INDIRECT("day_wise_sales_data!$B$1:$BZ$1"),0)),0)</f>
        <v>0</v>
      </c>
      <c r="BW786" s="3">
        <f ca="1">IFERROR(INDEX(INDIRECT("day_wise_sales_data!$B$2:$BZ$599"),MATCH(resource!$CC786,day_wise_sales_data!$A$2:$A$500,0),MATCH(resource!BW$2,INDIRECT("day_wise_sales_data!$B$1:$BZ$1"),0)),0)</f>
        <v>0</v>
      </c>
      <c r="BX786" s="3">
        <f ca="1">IFERROR(INDEX(INDIRECT("day_wise_sales_data!$B$2:$BZ$599"),MATCH(resource!$CC786,day_wise_sales_data!$A$2:$A$500,0),MATCH(resource!BX$2,INDIRECT("day_wise_sales_data!$B$1:$BZ$1"),0)),0)</f>
        <v>0</v>
      </c>
      <c r="BY786" s="3">
        <f ca="1">IFERROR(INDEX(INDIRECT("day_wise_sales_data!$B$2:$BZ$599"),MATCH(resource!$CC786,day_wise_sales_data!$A$2:$A$500,0),MATCH(resource!BY$2,INDIRECT("day_wise_sales_data!$B$1:$BZ$1"),0)),0)</f>
        <v>0</v>
      </c>
      <c r="BZ786" s="3">
        <f ca="1">IFERROR(INDEX(INDIRECT("day_wise_sales_data!$B$2:$BZ$599"),MATCH(resource!$CC786,day_wise_sales_data!$A$2:$A$500,0),MATCH(resource!BZ$2,INDIRECT("day_wise_sales_data!$B$1:$BZ$1"),0)),0)</f>
        <v>0</v>
      </c>
      <c r="CA786" s="3">
        <f ca="1">IFERROR(INDEX(INDIRECT("day_wise_sales_data!$B$2:$BZ$599"),MATCH(resource!$CC786,day_wise_sales_data!$A$2:$A$500,0),MATCH(resource!CA$2,INDIRECT("day_wise_sales_data!$B$1:$BZ$1"),0)),0)</f>
        <v>0</v>
      </c>
      <c r="CC786" s="4">
        <f>sales_data!H785</f>
        <v>0</v>
      </c>
      <c r="CD786" s="1">
        <v>784</v>
      </c>
      <c r="CE786" s="1" t="str">
        <f>IF(AQ786=report!$AQ$3,resource!CD786,"")</f>
        <v/>
      </c>
      <c r="CF786" s="5" t="str">
        <f>IFERROR(SMALL($CE$3:$CE$1001,ROWS($CE$3:CE786)),"")</f>
        <v/>
      </c>
      <c r="CH786">
        <f>IFERROR(VLOOKUP($CC786,data_pull!$E$22:$G$700,2,0),0)</f>
        <v>0</v>
      </c>
      <c r="DK786" s="3" t="str">
        <f>IFERROR(INDEX(COD_SALES!$B$5:$Z$500,MATCH(resource!$CC786,COD_SALES!$A$5:$A$500,0),MATCH(resource!DK$2,COD_SALES!$B$4:$Z$4,0)),"")</f>
        <v/>
      </c>
      <c r="DL786" s="3" t="str">
        <f>IFERROR(INDEX(COD_SALES!$B$5:$Z$500,MATCH(resource!$CC786,COD_SALES!$A$5:$A$500,0),MATCH(resource!DL$2,COD_SALES!$B$4:$Z$4,0)),"")</f>
        <v/>
      </c>
      <c r="DM786" s="3" t="str">
        <f>IFERROR(INDEX(COD_SALES!$B$5:$Z$500,MATCH(resource!$CC786,COD_SALES!$A$5:$A$500,0),MATCH(resource!DM$2,COD_SALES!$B$4:$Z$4,0)),"")</f>
        <v/>
      </c>
      <c r="DN786" s="3" t="str">
        <f>IFERROR(INDEX(COD_SALES!$B$5:$Z$500,MATCH(resource!$CC786,COD_SALES!$A$5:$A$500,0),MATCH(resource!DN$2,COD_SALES!$B$4:$Z$4,0)),"")</f>
        <v/>
      </c>
      <c r="DO786" s="3" t="str">
        <f>IFERROR(INDEX(COD_SALES!$B$5:$Z$500,MATCH(resource!$CC786,COD_SALES!$A$5:$A$500,0),MATCH(resource!DO$2,COD_SALES!$B$4:$Z$4,0)),"")</f>
        <v/>
      </c>
      <c r="DP786" s="3" t="str">
        <f>IFERROR(INDEX(COD_SALES!$B$5:$Z$500,MATCH(resource!$CC786,COD_SALES!$A$5:$A$500,0),MATCH(resource!DP$2,COD_SALES!$B$4:$Z$4,0)),"")</f>
        <v/>
      </c>
      <c r="DQ786" s="3" t="str">
        <f>IFERROR(INDEX(COD_SALES!$B$5:$Z$500,MATCH(resource!$CC786,COD_SALES!$A$5:$A$500,0),MATCH(resource!DQ$2,COD_SALES!$B$4:$Z$4,0)),"")</f>
        <v/>
      </c>
      <c r="DR786" s="3" t="str">
        <f>IFERROR(INDEX(COD_SALES!$B$5:$Z$500,MATCH(resource!$CC786,COD_SALES!$A$5:$A$500,0),MATCH(resource!DR$2,COD_SALES!$B$4:$Z$4,0)),"")</f>
        <v/>
      </c>
      <c r="DS786" s="3" t="str">
        <f>IFERROR(INDEX(COD_SALES!$B$5:$Z$500,MATCH(resource!$CC786,COD_SALES!$A$5:$A$500,0),MATCH(resource!DS$2,COD_SALES!$B$4:$Z$4,0)),"")</f>
        <v/>
      </c>
      <c r="DT786" s="3" t="str">
        <f>IFERROR(INDEX(COD_SALES!$B$5:$Z$500,MATCH(resource!$CC786,COD_SALES!$A$5:$A$500,0),MATCH(resource!DT$2,COD_SALES!$B$4:$Z$4,0)),"")</f>
        <v/>
      </c>
      <c r="DU786" s="3" t="str">
        <f>IFERROR(INDEX(COD_SALES!$B$5:$Z$500,MATCH(resource!$CC786,COD_SALES!$A$5:$A$500,0),MATCH(resource!DU$2,COD_SALES!$B$4:$Z$4,0)),"")</f>
        <v/>
      </c>
      <c r="DV786" s="3" t="str">
        <f>IFERROR(INDEX(COD_SALES!$B$5:$Z$500,MATCH(resource!$CC786,COD_SALES!$A$5:$A$500,0),MATCH(resource!DV$2,COD_SALES!$B$4:$Z$4,0)),"")</f>
        <v/>
      </c>
      <c r="DW786" s="3" t="str">
        <f>IFERROR(INDEX(COD_SALES!$B$5:$Z$500,MATCH(resource!$CC786,COD_SALES!$A$5:$A$500,0),MATCH(resource!DW$2,COD_SALES!$B$4:$Z$4,0)),"")</f>
        <v/>
      </c>
      <c r="DX786" s="3" t="str">
        <f>IFERROR(INDEX(COD_SALES!$B$5:$Z$500,MATCH(resource!$CC786,COD_SALES!$A$5:$A$500,0),MATCH(resource!DX$2,COD_SALES!$B$4:$Z$4,0)),"")</f>
        <v/>
      </c>
      <c r="DY786" s="3" t="str">
        <f>IFERROR(INDEX(COD_SALES!$B$5:$Z$500,MATCH(resource!$CC786,COD_SALES!$A$5:$A$500,0),MATCH(resource!DY$2,COD_SALES!$B$4:$Z$4,0)),"")</f>
        <v/>
      </c>
      <c r="DZ786" s="3" t="str">
        <f>IFERROR(INDEX(COD_SALES!$B$5:$Z$500,MATCH(resource!$CC786,COD_SALES!$A$5:$A$500,0),MATCH(resource!DZ$2,COD_SALES!$B$4:$Z$4,0)),"")</f>
        <v/>
      </c>
      <c r="EA786" s="3" t="str">
        <f>IFERROR(INDEX(COD_SALES!$B$5:$Z$500,MATCH(resource!$CC786,COD_SALES!$A$5:$A$500,0),MATCH(resource!EA$2,COD_SALES!$B$4:$Z$4,0)),"")</f>
        <v/>
      </c>
      <c r="EB786" s="3">
        <f t="shared" si="140"/>
        <v>0</v>
      </c>
      <c r="EW786" s="3">
        <f>IFERROR(VLOOKUP(CC786,data_pull!$AO$25:$AR$546,2,0),0)</f>
        <v>0</v>
      </c>
      <c r="EX786" s="1">
        <f>IFERROR(VLOOKUP(CC786,data_pull!$AO$25:$AR$546,4,0),0)</f>
        <v>0</v>
      </c>
    </row>
    <row r="787" spans="13:154" x14ac:dyDescent="0.25"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4">
        <f>sales_data!B786</f>
        <v>0</v>
      </c>
      <c r="AR787" s="4">
        <f>sales_data!C786</f>
        <v>0</v>
      </c>
      <c r="AS787" s="5" t="str">
        <f t="shared" si="139"/>
        <v/>
      </c>
      <c r="AT787" s="4">
        <f>sales_data!I786</f>
        <v>0</v>
      </c>
      <c r="AU787" s="4">
        <f>sales_data!W786</f>
        <v>0</v>
      </c>
      <c r="AV787" s="1">
        <f>sales_data!N786</f>
        <v>0</v>
      </c>
      <c r="AW787" s="1">
        <f>sales_data!P786</f>
        <v>0</v>
      </c>
      <c r="AX787" s="3">
        <f ca="1">IFERROR(INDEX(INDIRECT("day_wise_sales_data!$B$2:$BZ$599"),MATCH(resource!$CC787,day_wise_sales_data!$A$2:$A$500,0),MATCH(resource!AX$2,INDIRECT("day_wise_sales_data!$B$1:$BZ$1"),0)),0)</f>
        <v>0</v>
      </c>
      <c r="AY787" s="3">
        <f ca="1">IFERROR(INDEX(INDIRECT("day_wise_sales_data!$B$2:$BZ$599"),MATCH(resource!$CC787,day_wise_sales_data!$A$2:$A$500,0),MATCH(resource!AY$2,INDIRECT("day_wise_sales_data!$B$1:$BZ$1"),0)),0)</f>
        <v>0</v>
      </c>
      <c r="AZ787" s="3">
        <f ca="1">IFERROR(INDEX(INDIRECT("day_wise_sales_data!$B$2:$BZ$599"),MATCH(resource!$CC787,day_wise_sales_data!$A$2:$A$500,0),MATCH(resource!AZ$2,INDIRECT("day_wise_sales_data!$B$1:$BZ$1"),0)),0)</f>
        <v>0</v>
      </c>
      <c r="BA787" s="3">
        <f ca="1">IFERROR(INDEX(INDIRECT("day_wise_sales_data!$B$2:$BZ$599"),MATCH(resource!$CC787,day_wise_sales_data!$A$2:$A$500,0),MATCH(resource!BA$2,INDIRECT("day_wise_sales_data!$B$1:$BZ$1"),0)),0)</f>
        <v>0</v>
      </c>
      <c r="BB787" s="3">
        <f ca="1">IFERROR(INDEX(INDIRECT("day_wise_sales_data!$B$2:$BZ$599"),MATCH(resource!$CC787,day_wise_sales_data!$A$2:$A$500,0),MATCH(resource!BB$2,INDIRECT("day_wise_sales_data!$B$1:$BZ$1"),0)),0)</f>
        <v>0</v>
      </c>
      <c r="BC787" s="3">
        <f ca="1">IFERROR(INDEX(INDIRECT("day_wise_sales_data!$B$2:$BZ$599"),MATCH(resource!$CC787,day_wise_sales_data!$A$2:$A$500,0),MATCH(resource!BC$2,INDIRECT("day_wise_sales_data!$B$1:$BZ$1"),0)),0)</f>
        <v>0</v>
      </c>
      <c r="BD787" s="3">
        <f ca="1">IFERROR(INDEX(INDIRECT("day_wise_sales_data!$B$2:$BZ$599"),MATCH(resource!$CC787,day_wise_sales_data!$A$2:$A$500,0),MATCH(resource!BD$2,INDIRECT("day_wise_sales_data!$B$1:$BZ$1"),0)),0)</f>
        <v>0</v>
      </c>
      <c r="BE787" s="3">
        <f ca="1">IFERROR(INDEX(INDIRECT("day_wise_sales_data!$B$2:$BZ$599"),MATCH(resource!$CC787,day_wise_sales_data!$A$2:$A$500,0),MATCH(resource!BE$2,INDIRECT("day_wise_sales_data!$B$1:$BZ$1"),0)),0)</f>
        <v>0</v>
      </c>
      <c r="BF787" s="3">
        <f ca="1">IFERROR(INDEX(INDIRECT("day_wise_sales_data!$B$2:$BZ$599"),MATCH(resource!$CC787,day_wise_sales_data!$A$2:$A$500,0),MATCH(resource!BF$2,INDIRECT("day_wise_sales_data!$B$1:$BZ$1"),0)),0)</f>
        <v>0</v>
      </c>
      <c r="BG787" s="3">
        <f ca="1">IFERROR(INDEX(INDIRECT("day_wise_sales_data!$B$2:$BZ$599"),MATCH(resource!$CC787,day_wise_sales_data!$A$2:$A$500,0),MATCH(resource!BG$2,INDIRECT("day_wise_sales_data!$B$1:$BZ$1"),0)),0)</f>
        <v>0</v>
      </c>
      <c r="BH787" s="3">
        <f ca="1">IFERROR(INDEX(INDIRECT("day_wise_sales_data!$B$2:$BZ$599"),MATCH(resource!$CC787,day_wise_sales_data!$A$2:$A$500,0),MATCH(resource!BH$2,INDIRECT("day_wise_sales_data!$B$1:$BZ$1"),0)),0)</f>
        <v>0</v>
      </c>
      <c r="BI787" s="3">
        <f ca="1">IFERROR(INDEX(INDIRECT("day_wise_sales_data!$B$2:$BZ$599"),MATCH(resource!$CC787,day_wise_sales_data!$A$2:$A$500,0),MATCH(resource!BI$2,INDIRECT("day_wise_sales_data!$B$1:$BZ$1"),0)),0)</f>
        <v>0</v>
      </c>
      <c r="BJ787" s="3">
        <f ca="1">IFERROR(INDEX(INDIRECT("day_wise_sales_data!$B$2:$BZ$599"),MATCH(resource!$CC787,day_wise_sales_data!$A$2:$A$500,0),MATCH(resource!BJ$2,INDIRECT("day_wise_sales_data!$B$1:$BZ$1"),0)),0)</f>
        <v>0</v>
      </c>
      <c r="BK787" s="3">
        <f ca="1">IFERROR(INDEX(INDIRECT("day_wise_sales_data!$B$2:$BZ$599"),MATCH(resource!$CC787,day_wise_sales_data!$A$2:$A$500,0),MATCH(resource!BK$2,INDIRECT("day_wise_sales_data!$B$1:$BZ$1"),0)),0)</f>
        <v>0</v>
      </c>
      <c r="BL787" s="3">
        <f ca="1">IFERROR(INDEX(INDIRECT("day_wise_sales_data!$B$2:$BZ$599"),MATCH(resource!$CC787,day_wise_sales_data!$A$2:$A$500,0),MATCH(resource!BL$2,INDIRECT("day_wise_sales_data!$B$1:$BZ$1"),0)),0)</f>
        <v>0</v>
      </c>
      <c r="BM787" s="3">
        <f ca="1">IFERROR(INDEX(INDIRECT("day_wise_sales_data!$B$2:$BZ$599"),MATCH(resource!$CC787,day_wise_sales_data!$A$2:$A$500,0),MATCH(resource!BM$2,INDIRECT("day_wise_sales_data!$B$1:$BZ$1"),0)),0)</f>
        <v>0</v>
      </c>
      <c r="BN787" s="3">
        <f ca="1">IFERROR(INDEX(INDIRECT("day_wise_sales_data!$B$2:$BZ$599"),MATCH(resource!$CC787,day_wise_sales_data!$A$2:$A$500,0),MATCH(resource!BN$2,INDIRECT("day_wise_sales_data!$B$1:$BZ$1"),0)),0)</f>
        <v>0</v>
      </c>
      <c r="BO787" s="3">
        <f ca="1">IFERROR(INDEX(INDIRECT("day_wise_sales_data!$B$2:$BZ$599"),MATCH(resource!$CC787,day_wise_sales_data!$A$2:$A$500,0),MATCH(resource!BO$2,INDIRECT("day_wise_sales_data!$B$1:$BZ$1"),0)),0)</f>
        <v>0</v>
      </c>
      <c r="BP787" s="3">
        <f ca="1">IFERROR(INDEX(INDIRECT("day_wise_sales_data!$B$2:$BZ$599"),MATCH(resource!$CC787,day_wise_sales_data!$A$2:$A$500,0),MATCH(resource!BP$2,INDIRECT("day_wise_sales_data!$B$1:$BZ$1"),0)),0)</f>
        <v>0</v>
      </c>
      <c r="BQ787" s="3">
        <f ca="1">IFERROR(INDEX(INDIRECT("day_wise_sales_data!$B$2:$BZ$599"),MATCH(resource!$CC787,day_wise_sales_data!$A$2:$A$500,0),MATCH(resource!BQ$2,INDIRECT("day_wise_sales_data!$B$1:$BZ$1"),0)),0)</f>
        <v>0</v>
      </c>
      <c r="BR787" s="3">
        <f ca="1">IFERROR(INDEX(INDIRECT("day_wise_sales_data!$B$2:$BZ$599"),MATCH(resource!$CC787,day_wise_sales_data!$A$2:$A$500,0),MATCH(resource!BR$2,INDIRECT("day_wise_sales_data!$B$1:$BZ$1"),0)),0)</f>
        <v>0</v>
      </c>
      <c r="BS787" s="3">
        <f ca="1">IFERROR(INDEX(INDIRECT("day_wise_sales_data!$B$2:$BZ$599"),MATCH(resource!$CC787,day_wise_sales_data!$A$2:$A$500,0),MATCH(resource!BS$2,INDIRECT("day_wise_sales_data!$B$1:$BZ$1"),0)),0)</f>
        <v>0</v>
      </c>
      <c r="BT787" s="3">
        <f ca="1">IFERROR(INDEX(INDIRECT("day_wise_sales_data!$B$2:$BZ$599"),MATCH(resource!$CC787,day_wise_sales_data!$A$2:$A$500,0),MATCH(resource!BT$2,INDIRECT("day_wise_sales_data!$B$1:$BZ$1"),0)),0)</f>
        <v>0</v>
      </c>
      <c r="BU787" s="3">
        <f ca="1">IFERROR(INDEX(INDIRECT("day_wise_sales_data!$B$2:$BZ$599"),MATCH(resource!$CC787,day_wise_sales_data!$A$2:$A$500,0),MATCH(resource!BU$2,INDIRECT("day_wise_sales_data!$B$1:$BZ$1"),0)),0)</f>
        <v>0</v>
      </c>
      <c r="BV787" s="3">
        <f ca="1">IFERROR(INDEX(INDIRECT("day_wise_sales_data!$B$2:$BZ$599"),MATCH(resource!$CC787,day_wise_sales_data!$A$2:$A$500,0),MATCH(resource!BV$2,INDIRECT("day_wise_sales_data!$B$1:$BZ$1"),0)),0)</f>
        <v>0</v>
      </c>
      <c r="BW787" s="3">
        <f ca="1">IFERROR(INDEX(INDIRECT("day_wise_sales_data!$B$2:$BZ$599"),MATCH(resource!$CC787,day_wise_sales_data!$A$2:$A$500,0),MATCH(resource!BW$2,INDIRECT("day_wise_sales_data!$B$1:$BZ$1"),0)),0)</f>
        <v>0</v>
      </c>
      <c r="BX787" s="3">
        <f ca="1">IFERROR(INDEX(INDIRECT("day_wise_sales_data!$B$2:$BZ$599"),MATCH(resource!$CC787,day_wise_sales_data!$A$2:$A$500,0),MATCH(resource!BX$2,INDIRECT("day_wise_sales_data!$B$1:$BZ$1"),0)),0)</f>
        <v>0</v>
      </c>
      <c r="BY787" s="3">
        <f ca="1">IFERROR(INDEX(INDIRECT("day_wise_sales_data!$B$2:$BZ$599"),MATCH(resource!$CC787,day_wise_sales_data!$A$2:$A$500,0),MATCH(resource!BY$2,INDIRECT("day_wise_sales_data!$B$1:$BZ$1"),0)),0)</f>
        <v>0</v>
      </c>
      <c r="BZ787" s="3">
        <f ca="1">IFERROR(INDEX(INDIRECT("day_wise_sales_data!$B$2:$BZ$599"),MATCH(resource!$CC787,day_wise_sales_data!$A$2:$A$500,0),MATCH(resource!BZ$2,INDIRECT("day_wise_sales_data!$B$1:$BZ$1"),0)),0)</f>
        <v>0</v>
      </c>
      <c r="CA787" s="3">
        <f ca="1">IFERROR(INDEX(INDIRECT("day_wise_sales_data!$B$2:$BZ$599"),MATCH(resource!$CC787,day_wise_sales_data!$A$2:$A$500,0),MATCH(resource!CA$2,INDIRECT("day_wise_sales_data!$B$1:$BZ$1"),0)),0)</f>
        <v>0</v>
      </c>
      <c r="CC787" s="4">
        <f>sales_data!H786</f>
        <v>0</v>
      </c>
      <c r="CD787" s="1">
        <v>785</v>
      </c>
      <c r="CE787" s="1" t="str">
        <f>IF(AQ787=report!$AQ$3,resource!CD787,"")</f>
        <v/>
      </c>
      <c r="CF787" s="5" t="str">
        <f>IFERROR(SMALL($CE$3:$CE$1001,ROWS($CE$3:CE787)),"")</f>
        <v/>
      </c>
      <c r="CH787">
        <f>IFERROR(VLOOKUP($CC787,data_pull!$E$22:$G$700,2,0),0)</f>
        <v>0</v>
      </c>
      <c r="DK787" s="3" t="str">
        <f>IFERROR(INDEX(COD_SALES!$B$5:$Z$500,MATCH(resource!$CC787,COD_SALES!$A$5:$A$500,0),MATCH(resource!DK$2,COD_SALES!$B$4:$Z$4,0)),"")</f>
        <v/>
      </c>
      <c r="DL787" s="3" t="str">
        <f>IFERROR(INDEX(COD_SALES!$B$5:$Z$500,MATCH(resource!$CC787,COD_SALES!$A$5:$A$500,0),MATCH(resource!DL$2,COD_SALES!$B$4:$Z$4,0)),"")</f>
        <v/>
      </c>
      <c r="DM787" s="3" t="str">
        <f>IFERROR(INDEX(COD_SALES!$B$5:$Z$500,MATCH(resource!$CC787,COD_SALES!$A$5:$A$500,0),MATCH(resource!DM$2,COD_SALES!$B$4:$Z$4,0)),"")</f>
        <v/>
      </c>
      <c r="DN787" s="3" t="str">
        <f>IFERROR(INDEX(COD_SALES!$B$5:$Z$500,MATCH(resource!$CC787,COD_SALES!$A$5:$A$500,0),MATCH(resource!DN$2,COD_SALES!$B$4:$Z$4,0)),"")</f>
        <v/>
      </c>
      <c r="DO787" s="3" t="str">
        <f>IFERROR(INDEX(COD_SALES!$B$5:$Z$500,MATCH(resource!$CC787,COD_SALES!$A$5:$A$500,0),MATCH(resource!DO$2,COD_SALES!$B$4:$Z$4,0)),"")</f>
        <v/>
      </c>
      <c r="DP787" s="3" t="str">
        <f>IFERROR(INDEX(COD_SALES!$B$5:$Z$500,MATCH(resource!$CC787,COD_SALES!$A$5:$A$500,0),MATCH(resource!DP$2,COD_SALES!$B$4:$Z$4,0)),"")</f>
        <v/>
      </c>
      <c r="DQ787" s="3" t="str">
        <f>IFERROR(INDEX(COD_SALES!$B$5:$Z$500,MATCH(resource!$CC787,COD_SALES!$A$5:$A$500,0),MATCH(resource!DQ$2,COD_SALES!$B$4:$Z$4,0)),"")</f>
        <v/>
      </c>
      <c r="DR787" s="3" t="str">
        <f>IFERROR(INDEX(COD_SALES!$B$5:$Z$500,MATCH(resource!$CC787,COD_SALES!$A$5:$A$500,0),MATCH(resource!DR$2,COD_SALES!$B$4:$Z$4,0)),"")</f>
        <v/>
      </c>
      <c r="DS787" s="3" t="str">
        <f>IFERROR(INDEX(COD_SALES!$B$5:$Z$500,MATCH(resource!$CC787,COD_SALES!$A$5:$A$500,0),MATCH(resource!DS$2,COD_SALES!$B$4:$Z$4,0)),"")</f>
        <v/>
      </c>
      <c r="DT787" s="3" t="str">
        <f>IFERROR(INDEX(COD_SALES!$B$5:$Z$500,MATCH(resource!$CC787,COD_SALES!$A$5:$A$500,0),MATCH(resource!DT$2,COD_SALES!$B$4:$Z$4,0)),"")</f>
        <v/>
      </c>
      <c r="DU787" s="3" t="str">
        <f>IFERROR(INDEX(COD_SALES!$B$5:$Z$500,MATCH(resource!$CC787,COD_SALES!$A$5:$A$500,0),MATCH(resource!DU$2,COD_SALES!$B$4:$Z$4,0)),"")</f>
        <v/>
      </c>
      <c r="DV787" s="3" t="str">
        <f>IFERROR(INDEX(COD_SALES!$B$5:$Z$500,MATCH(resource!$CC787,COD_SALES!$A$5:$A$500,0),MATCH(resource!DV$2,COD_SALES!$B$4:$Z$4,0)),"")</f>
        <v/>
      </c>
      <c r="DW787" s="3" t="str">
        <f>IFERROR(INDEX(COD_SALES!$B$5:$Z$500,MATCH(resource!$CC787,COD_SALES!$A$5:$A$500,0),MATCH(resource!DW$2,COD_SALES!$B$4:$Z$4,0)),"")</f>
        <v/>
      </c>
      <c r="DX787" s="3" t="str">
        <f>IFERROR(INDEX(COD_SALES!$B$5:$Z$500,MATCH(resource!$CC787,COD_SALES!$A$5:$A$500,0),MATCH(resource!DX$2,COD_SALES!$B$4:$Z$4,0)),"")</f>
        <v/>
      </c>
      <c r="DY787" s="3" t="str">
        <f>IFERROR(INDEX(COD_SALES!$B$5:$Z$500,MATCH(resource!$CC787,COD_SALES!$A$5:$A$500,0),MATCH(resource!DY$2,COD_SALES!$B$4:$Z$4,0)),"")</f>
        <v/>
      </c>
      <c r="DZ787" s="3" t="str">
        <f>IFERROR(INDEX(COD_SALES!$B$5:$Z$500,MATCH(resource!$CC787,COD_SALES!$A$5:$A$500,0),MATCH(resource!DZ$2,COD_SALES!$B$4:$Z$4,0)),"")</f>
        <v/>
      </c>
      <c r="EA787" s="3" t="str">
        <f>IFERROR(INDEX(COD_SALES!$B$5:$Z$500,MATCH(resource!$CC787,COD_SALES!$A$5:$A$500,0),MATCH(resource!EA$2,COD_SALES!$B$4:$Z$4,0)),"")</f>
        <v/>
      </c>
      <c r="EB787" s="3">
        <f t="shared" si="140"/>
        <v>0</v>
      </c>
      <c r="EW787" s="3">
        <f>IFERROR(VLOOKUP(CC787,data_pull!$AO$25:$AR$546,2,0),0)</f>
        <v>0</v>
      </c>
      <c r="EX787" s="1">
        <f>IFERROR(VLOOKUP(CC787,data_pull!$AO$25:$AR$546,4,0),0)</f>
        <v>0</v>
      </c>
    </row>
    <row r="788" spans="13:154" x14ac:dyDescent="0.25"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4">
        <f>sales_data!B787</f>
        <v>0</v>
      </c>
      <c r="AR788" s="4">
        <f>sales_data!C787</f>
        <v>0</v>
      </c>
      <c r="AS788" s="5" t="str">
        <f t="shared" si="139"/>
        <v/>
      </c>
      <c r="AT788" s="4">
        <f>sales_data!I787</f>
        <v>0</v>
      </c>
      <c r="AU788" s="4">
        <f>sales_data!W787</f>
        <v>0</v>
      </c>
      <c r="AV788" s="1">
        <f>sales_data!N787</f>
        <v>0</v>
      </c>
      <c r="AW788" s="1">
        <f>sales_data!P787</f>
        <v>0</v>
      </c>
      <c r="AX788" s="3">
        <f ca="1">IFERROR(INDEX(INDIRECT("day_wise_sales_data!$B$2:$BZ$599"),MATCH(resource!$CC788,day_wise_sales_data!$A$2:$A$500,0),MATCH(resource!AX$2,INDIRECT("day_wise_sales_data!$B$1:$BZ$1"),0)),0)</f>
        <v>0</v>
      </c>
      <c r="AY788" s="3">
        <f ca="1">IFERROR(INDEX(INDIRECT("day_wise_sales_data!$B$2:$BZ$599"),MATCH(resource!$CC788,day_wise_sales_data!$A$2:$A$500,0),MATCH(resource!AY$2,INDIRECT("day_wise_sales_data!$B$1:$BZ$1"),0)),0)</f>
        <v>0</v>
      </c>
      <c r="AZ788" s="3">
        <f ca="1">IFERROR(INDEX(INDIRECT("day_wise_sales_data!$B$2:$BZ$599"),MATCH(resource!$CC788,day_wise_sales_data!$A$2:$A$500,0),MATCH(resource!AZ$2,INDIRECT("day_wise_sales_data!$B$1:$BZ$1"),0)),0)</f>
        <v>0</v>
      </c>
      <c r="BA788" s="3">
        <f ca="1">IFERROR(INDEX(INDIRECT("day_wise_sales_data!$B$2:$BZ$599"),MATCH(resource!$CC788,day_wise_sales_data!$A$2:$A$500,0),MATCH(resource!BA$2,INDIRECT("day_wise_sales_data!$B$1:$BZ$1"),0)),0)</f>
        <v>0</v>
      </c>
      <c r="BB788" s="3">
        <f ca="1">IFERROR(INDEX(INDIRECT("day_wise_sales_data!$B$2:$BZ$599"),MATCH(resource!$CC788,day_wise_sales_data!$A$2:$A$500,0),MATCH(resource!BB$2,INDIRECT("day_wise_sales_data!$B$1:$BZ$1"),0)),0)</f>
        <v>0</v>
      </c>
      <c r="BC788" s="3">
        <f ca="1">IFERROR(INDEX(INDIRECT("day_wise_sales_data!$B$2:$BZ$599"),MATCH(resource!$CC788,day_wise_sales_data!$A$2:$A$500,0),MATCH(resource!BC$2,INDIRECT("day_wise_sales_data!$B$1:$BZ$1"),0)),0)</f>
        <v>0</v>
      </c>
      <c r="BD788" s="3">
        <f ca="1">IFERROR(INDEX(INDIRECT("day_wise_sales_data!$B$2:$BZ$599"),MATCH(resource!$CC788,day_wise_sales_data!$A$2:$A$500,0),MATCH(resource!BD$2,INDIRECT("day_wise_sales_data!$B$1:$BZ$1"),0)),0)</f>
        <v>0</v>
      </c>
      <c r="BE788" s="3">
        <f ca="1">IFERROR(INDEX(INDIRECT("day_wise_sales_data!$B$2:$BZ$599"),MATCH(resource!$CC788,day_wise_sales_data!$A$2:$A$500,0),MATCH(resource!BE$2,INDIRECT("day_wise_sales_data!$B$1:$BZ$1"),0)),0)</f>
        <v>0</v>
      </c>
      <c r="BF788" s="3">
        <f ca="1">IFERROR(INDEX(INDIRECT("day_wise_sales_data!$B$2:$BZ$599"),MATCH(resource!$CC788,day_wise_sales_data!$A$2:$A$500,0),MATCH(resource!BF$2,INDIRECT("day_wise_sales_data!$B$1:$BZ$1"),0)),0)</f>
        <v>0</v>
      </c>
      <c r="BG788" s="3">
        <f ca="1">IFERROR(INDEX(INDIRECT("day_wise_sales_data!$B$2:$BZ$599"),MATCH(resource!$CC788,day_wise_sales_data!$A$2:$A$500,0),MATCH(resource!BG$2,INDIRECT("day_wise_sales_data!$B$1:$BZ$1"),0)),0)</f>
        <v>0</v>
      </c>
      <c r="BH788" s="3">
        <f ca="1">IFERROR(INDEX(INDIRECT("day_wise_sales_data!$B$2:$BZ$599"),MATCH(resource!$CC788,day_wise_sales_data!$A$2:$A$500,0),MATCH(resource!BH$2,INDIRECT("day_wise_sales_data!$B$1:$BZ$1"),0)),0)</f>
        <v>0</v>
      </c>
      <c r="BI788" s="3">
        <f ca="1">IFERROR(INDEX(INDIRECT("day_wise_sales_data!$B$2:$BZ$599"),MATCH(resource!$CC788,day_wise_sales_data!$A$2:$A$500,0),MATCH(resource!BI$2,INDIRECT("day_wise_sales_data!$B$1:$BZ$1"),0)),0)</f>
        <v>0</v>
      </c>
      <c r="BJ788" s="3">
        <f ca="1">IFERROR(INDEX(INDIRECT("day_wise_sales_data!$B$2:$BZ$599"),MATCH(resource!$CC788,day_wise_sales_data!$A$2:$A$500,0),MATCH(resource!BJ$2,INDIRECT("day_wise_sales_data!$B$1:$BZ$1"),0)),0)</f>
        <v>0</v>
      </c>
      <c r="BK788" s="3">
        <f ca="1">IFERROR(INDEX(INDIRECT("day_wise_sales_data!$B$2:$BZ$599"),MATCH(resource!$CC788,day_wise_sales_data!$A$2:$A$500,0),MATCH(resource!BK$2,INDIRECT("day_wise_sales_data!$B$1:$BZ$1"),0)),0)</f>
        <v>0</v>
      </c>
      <c r="BL788" s="3">
        <f ca="1">IFERROR(INDEX(INDIRECT("day_wise_sales_data!$B$2:$BZ$599"),MATCH(resource!$CC788,day_wise_sales_data!$A$2:$A$500,0),MATCH(resource!BL$2,INDIRECT("day_wise_sales_data!$B$1:$BZ$1"),0)),0)</f>
        <v>0</v>
      </c>
      <c r="BM788" s="3">
        <f ca="1">IFERROR(INDEX(INDIRECT("day_wise_sales_data!$B$2:$BZ$599"),MATCH(resource!$CC788,day_wise_sales_data!$A$2:$A$500,0),MATCH(resource!BM$2,INDIRECT("day_wise_sales_data!$B$1:$BZ$1"),0)),0)</f>
        <v>0</v>
      </c>
      <c r="BN788" s="3">
        <f ca="1">IFERROR(INDEX(INDIRECT("day_wise_sales_data!$B$2:$BZ$599"),MATCH(resource!$CC788,day_wise_sales_data!$A$2:$A$500,0),MATCH(resource!BN$2,INDIRECT("day_wise_sales_data!$B$1:$BZ$1"),0)),0)</f>
        <v>0</v>
      </c>
      <c r="BO788" s="3">
        <f ca="1">IFERROR(INDEX(INDIRECT("day_wise_sales_data!$B$2:$BZ$599"),MATCH(resource!$CC788,day_wise_sales_data!$A$2:$A$500,0),MATCH(resource!BO$2,INDIRECT("day_wise_sales_data!$B$1:$BZ$1"),0)),0)</f>
        <v>0</v>
      </c>
      <c r="BP788" s="3">
        <f ca="1">IFERROR(INDEX(INDIRECT("day_wise_sales_data!$B$2:$BZ$599"),MATCH(resource!$CC788,day_wise_sales_data!$A$2:$A$500,0),MATCH(resource!BP$2,INDIRECT("day_wise_sales_data!$B$1:$BZ$1"),0)),0)</f>
        <v>0</v>
      </c>
      <c r="BQ788" s="3">
        <f ca="1">IFERROR(INDEX(INDIRECT("day_wise_sales_data!$B$2:$BZ$599"),MATCH(resource!$CC788,day_wise_sales_data!$A$2:$A$500,0),MATCH(resource!BQ$2,INDIRECT("day_wise_sales_data!$B$1:$BZ$1"),0)),0)</f>
        <v>0</v>
      </c>
      <c r="BR788" s="3">
        <f ca="1">IFERROR(INDEX(INDIRECT("day_wise_sales_data!$B$2:$BZ$599"),MATCH(resource!$CC788,day_wise_sales_data!$A$2:$A$500,0),MATCH(resource!BR$2,INDIRECT("day_wise_sales_data!$B$1:$BZ$1"),0)),0)</f>
        <v>0</v>
      </c>
      <c r="BS788" s="3">
        <f ca="1">IFERROR(INDEX(INDIRECT("day_wise_sales_data!$B$2:$BZ$599"),MATCH(resource!$CC788,day_wise_sales_data!$A$2:$A$500,0),MATCH(resource!BS$2,INDIRECT("day_wise_sales_data!$B$1:$BZ$1"),0)),0)</f>
        <v>0</v>
      </c>
      <c r="BT788" s="3">
        <f ca="1">IFERROR(INDEX(INDIRECT("day_wise_sales_data!$B$2:$BZ$599"),MATCH(resource!$CC788,day_wise_sales_data!$A$2:$A$500,0),MATCH(resource!BT$2,INDIRECT("day_wise_sales_data!$B$1:$BZ$1"),0)),0)</f>
        <v>0</v>
      </c>
      <c r="BU788" s="3">
        <f ca="1">IFERROR(INDEX(INDIRECT("day_wise_sales_data!$B$2:$BZ$599"),MATCH(resource!$CC788,day_wise_sales_data!$A$2:$A$500,0),MATCH(resource!BU$2,INDIRECT("day_wise_sales_data!$B$1:$BZ$1"),0)),0)</f>
        <v>0</v>
      </c>
      <c r="BV788" s="3">
        <f ca="1">IFERROR(INDEX(INDIRECT("day_wise_sales_data!$B$2:$BZ$599"),MATCH(resource!$CC788,day_wise_sales_data!$A$2:$A$500,0),MATCH(resource!BV$2,INDIRECT("day_wise_sales_data!$B$1:$BZ$1"),0)),0)</f>
        <v>0</v>
      </c>
      <c r="BW788" s="3">
        <f ca="1">IFERROR(INDEX(INDIRECT("day_wise_sales_data!$B$2:$BZ$599"),MATCH(resource!$CC788,day_wise_sales_data!$A$2:$A$500,0),MATCH(resource!BW$2,INDIRECT("day_wise_sales_data!$B$1:$BZ$1"),0)),0)</f>
        <v>0</v>
      </c>
      <c r="BX788" s="3">
        <f ca="1">IFERROR(INDEX(INDIRECT("day_wise_sales_data!$B$2:$BZ$599"),MATCH(resource!$CC788,day_wise_sales_data!$A$2:$A$500,0),MATCH(resource!BX$2,INDIRECT("day_wise_sales_data!$B$1:$BZ$1"),0)),0)</f>
        <v>0</v>
      </c>
      <c r="BY788" s="3">
        <f ca="1">IFERROR(INDEX(INDIRECT("day_wise_sales_data!$B$2:$BZ$599"),MATCH(resource!$CC788,day_wise_sales_data!$A$2:$A$500,0),MATCH(resource!BY$2,INDIRECT("day_wise_sales_data!$B$1:$BZ$1"),0)),0)</f>
        <v>0</v>
      </c>
      <c r="BZ788" s="3">
        <f ca="1">IFERROR(INDEX(INDIRECT("day_wise_sales_data!$B$2:$BZ$599"),MATCH(resource!$CC788,day_wise_sales_data!$A$2:$A$500,0),MATCH(resource!BZ$2,INDIRECT("day_wise_sales_data!$B$1:$BZ$1"),0)),0)</f>
        <v>0</v>
      </c>
      <c r="CA788" s="3">
        <f ca="1">IFERROR(INDEX(INDIRECT("day_wise_sales_data!$B$2:$BZ$599"),MATCH(resource!$CC788,day_wise_sales_data!$A$2:$A$500,0),MATCH(resource!CA$2,INDIRECT("day_wise_sales_data!$B$1:$BZ$1"),0)),0)</f>
        <v>0</v>
      </c>
      <c r="CC788" s="4">
        <f>sales_data!H787</f>
        <v>0</v>
      </c>
      <c r="CD788" s="1">
        <v>786</v>
      </c>
      <c r="CE788" s="1" t="str">
        <f>IF(AQ788=report!$AQ$3,resource!CD788,"")</f>
        <v/>
      </c>
      <c r="CF788" s="5" t="str">
        <f>IFERROR(SMALL($CE$3:$CE$1001,ROWS($CE$3:CE788)),"")</f>
        <v/>
      </c>
      <c r="CH788">
        <f>IFERROR(VLOOKUP($CC788,data_pull!$E$22:$G$700,2,0),0)</f>
        <v>0</v>
      </c>
      <c r="DK788" s="3" t="str">
        <f>IFERROR(INDEX(COD_SALES!$B$5:$Z$500,MATCH(resource!$CC788,COD_SALES!$A$5:$A$500,0),MATCH(resource!DK$2,COD_SALES!$B$4:$Z$4,0)),"")</f>
        <v/>
      </c>
      <c r="DL788" s="3" t="str">
        <f>IFERROR(INDEX(COD_SALES!$B$5:$Z$500,MATCH(resource!$CC788,COD_SALES!$A$5:$A$500,0),MATCH(resource!DL$2,COD_SALES!$B$4:$Z$4,0)),"")</f>
        <v/>
      </c>
      <c r="DM788" s="3" t="str">
        <f>IFERROR(INDEX(COD_SALES!$B$5:$Z$500,MATCH(resource!$CC788,COD_SALES!$A$5:$A$500,0),MATCH(resource!DM$2,COD_SALES!$B$4:$Z$4,0)),"")</f>
        <v/>
      </c>
      <c r="DN788" s="3" t="str">
        <f>IFERROR(INDEX(COD_SALES!$B$5:$Z$500,MATCH(resource!$CC788,COD_SALES!$A$5:$A$500,0),MATCH(resource!DN$2,COD_SALES!$B$4:$Z$4,0)),"")</f>
        <v/>
      </c>
      <c r="DO788" s="3" t="str">
        <f>IFERROR(INDEX(COD_SALES!$B$5:$Z$500,MATCH(resource!$CC788,COD_SALES!$A$5:$A$500,0),MATCH(resource!DO$2,COD_SALES!$B$4:$Z$4,0)),"")</f>
        <v/>
      </c>
      <c r="DP788" s="3" t="str">
        <f>IFERROR(INDEX(COD_SALES!$B$5:$Z$500,MATCH(resource!$CC788,COD_SALES!$A$5:$A$500,0),MATCH(resource!DP$2,COD_SALES!$B$4:$Z$4,0)),"")</f>
        <v/>
      </c>
      <c r="DQ788" s="3" t="str">
        <f>IFERROR(INDEX(COD_SALES!$B$5:$Z$500,MATCH(resource!$CC788,COD_SALES!$A$5:$A$500,0),MATCH(resource!DQ$2,COD_SALES!$B$4:$Z$4,0)),"")</f>
        <v/>
      </c>
      <c r="DR788" s="3" t="str">
        <f>IFERROR(INDEX(COD_SALES!$B$5:$Z$500,MATCH(resource!$CC788,COD_SALES!$A$5:$A$500,0),MATCH(resource!DR$2,COD_SALES!$B$4:$Z$4,0)),"")</f>
        <v/>
      </c>
      <c r="DS788" s="3" t="str">
        <f>IFERROR(INDEX(COD_SALES!$B$5:$Z$500,MATCH(resource!$CC788,COD_SALES!$A$5:$A$500,0),MATCH(resource!DS$2,COD_SALES!$B$4:$Z$4,0)),"")</f>
        <v/>
      </c>
      <c r="DT788" s="3" t="str">
        <f>IFERROR(INDEX(COD_SALES!$B$5:$Z$500,MATCH(resource!$CC788,COD_SALES!$A$5:$A$500,0),MATCH(resource!DT$2,COD_SALES!$B$4:$Z$4,0)),"")</f>
        <v/>
      </c>
      <c r="DU788" s="3" t="str">
        <f>IFERROR(INDEX(COD_SALES!$B$5:$Z$500,MATCH(resource!$CC788,COD_SALES!$A$5:$A$500,0),MATCH(resource!DU$2,COD_SALES!$B$4:$Z$4,0)),"")</f>
        <v/>
      </c>
      <c r="DV788" s="3" t="str">
        <f>IFERROR(INDEX(COD_SALES!$B$5:$Z$500,MATCH(resource!$CC788,COD_SALES!$A$5:$A$500,0),MATCH(resource!DV$2,COD_SALES!$B$4:$Z$4,0)),"")</f>
        <v/>
      </c>
      <c r="DW788" s="3" t="str">
        <f>IFERROR(INDEX(COD_SALES!$B$5:$Z$500,MATCH(resource!$CC788,COD_SALES!$A$5:$A$500,0),MATCH(resource!DW$2,COD_SALES!$B$4:$Z$4,0)),"")</f>
        <v/>
      </c>
      <c r="DX788" s="3" t="str">
        <f>IFERROR(INDEX(COD_SALES!$B$5:$Z$500,MATCH(resource!$CC788,COD_SALES!$A$5:$A$500,0),MATCH(resource!DX$2,COD_SALES!$B$4:$Z$4,0)),"")</f>
        <v/>
      </c>
      <c r="DY788" s="3" t="str">
        <f>IFERROR(INDEX(COD_SALES!$B$5:$Z$500,MATCH(resource!$CC788,COD_SALES!$A$5:$A$500,0),MATCH(resource!DY$2,COD_SALES!$B$4:$Z$4,0)),"")</f>
        <v/>
      </c>
      <c r="DZ788" s="3" t="str">
        <f>IFERROR(INDEX(COD_SALES!$B$5:$Z$500,MATCH(resource!$CC788,COD_SALES!$A$5:$A$500,0),MATCH(resource!DZ$2,COD_SALES!$B$4:$Z$4,0)),"")</f>
        <v/>
      </c>
      <c r="EA788" s="3" t="str">
        <f>IFERROR(INDEX(COD_SALES!$B$5:$Z$500,MATCH(resource!$CC788,COD_SALES!$A$5:$A$500,0),MATCH(resource!EA$2,COD_SALES!$B$4:$Z$4,0)),"")</f>
        <v/>
      </c>
      <c r="EB788" s="3">
        <f t="shared" si="140"/>
        <v>0</v>
      </c>
      <c r="EW788" s="3">
        <f>IFERROR(VLOOKUP(CC788,data_pull!$AO$25:$AR$546,2,0),0)</f>
        <v>0</v>
      </c>
      <c r="EX788" s="1">
        <f>IFERROR(VLOOKUP(CC788,data_pull!$AO$25:$AR$546,4,0),0)</f>
        <v>0</v>
      </c>
    </row>
    <row r="789" spans="13:154" x14ac:dyDescent="0.25"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4">
        <f>sales_data!B788</f>
        <v>0</v>
      </c>
      <c r="AR789" s="4">
        <f>sales_data!C788</f>
        <v>0</v>
      </c>
      <c r="AS789" s="5" t="str">
        <f t="shared" si="139"/>
        <v/>
      </c>
      <c r="AT789" s="4">
        <f>sales_data!I788</f>
        <v>0</v>
      </c>
      <c r="AU789" s="4">
        <f>sales_data!W788</f>
        <v>0</v>
      </c>
      <c r="AV789" s="1">
        <f>sales_data!N788</f>
        <v>0</v>
      </c>
      <c r="AW789" s="1">
        <f>sales_data!P788</f>
        <v>0</v>
      </c>
      <c r="AX789" s="3">
        <f ca="1">IFERROR(INDEX(INDIRECT("day_wise_sales_data!$B$2:$BZ$599"),MATCH(resource!$CC789,day_wise_sales_data!$A$2:$A$500,0),MATCH(resource!AX$2,INDIRECT("day_wise_sales_data!$B$1:$BZ$1"),0)),0)</f>
        <v>0</v>
      </c>
      <c r="AY789" s="3">
        <f ca="1">IFERROR(INDEX(INDIRECT("day_wise_sales_data!$B$2:$BZ$599"),MATCH(resource!$CC789,day_wise_sales_data!$A$2:$A$500,0),MATCH(resource!AY$2,INDIRECT("day_wise_sales_data!$B$1:$BZ$1"),0)),0)</f>
        <v>0</v>
      </c>
      <c r="AZ789" s="3">
        <f ca="1">IFERROR(INDEX(INDIRECT("day_wise_sales_data!$B$2:$BZ$599"),MATCH(resource!$CC789,day_wise_sales_data!$A$2:$A$500,0),MATCH(resource!AZ$2,INDIRECT("day_wise_sales_data!$B$1:$BZ$1"),0)),0)</f>
        <v>0</v>
      </c>
      <c r="BA789" s="3">
        <f ca="1">IFERROR(INDEX(INDIRECT("day_wise_sales_data!$B$2:$BZ$599"),MATCH(resource!$CC789,day_wise_sales_data!$A$2:$A$500,0),MATCH(resource!BA$2,INDIRECT("day_wise_sales_data!$B$1:$BZ$1"),0)),0)</f>
        <v>0</v>
      </c>
      <c r="BB789" s="3">
        <f ca="1">IFERROR(INDEX(INDIRECT("day_wise_sales_data!$B$2:$BZ$599"),MATCH(resource!$CC789,day_wise_sales_data!$A$2:$A$500,0),MATCH(resource!BB$2,INDIRECT("day_wise_sales_data!$B$1:$BZ$1"),0)),0)</f>
        <v>0</v>
      </c>
      <c r="BC789" s="3">
        <f ca="1">IFERROR(INDEX(INDIRECT("day_wise_sales_data!$B$2:$BZ$599"),MATCH(resource!$CC789,day_wise_sales_data!$A$2:$A$500,0),MATCH(resource!BC$2,INDIRECT("day_wise_sales_data!$B$1:$BZ$1"),0)),0)</f>
        <v>0</v>
      </c>
      <c r="BD789" s="3">
        <f ca="1">IFERROR(INDEX(INDIRECT("day_wise_sales_data!$B$2:$BZ$599"),MATCH(resource!$CC789,day_wise_sales_data!$A$2:$A$500,0),MATCH(resource!BD$2,INDIRECT("day_wise_sales_data!$B$1:$BZ$1"),0)),0)</f>
        <v>0</v>
      </c>
      <c r="BE789" s="3">
        <f ca="1">IFERROR(INDEX(INDIRECT("day_wise_sales_data!$B$2:$BZ$599"),MATCH(resource!$CC789,day_wise_sales_data!$A$2:$A$500,0),MATCH(resource!BE$2,INDIRECT("day_wise_sales_data!$B$1:$BZ$1"),0)),0)</f>
        <v>0</v>
      </c>
      <c r="BF789" s="3">
        <f ca="1">IFERROR(INDEX(INDIRECT("day_wise_sales_data!$B$2:$BZ$599"),MATCH(resource!$CC789,day_wise_sales_data!$A$2:$A$500,0),MATCH(resource!BF$2,INDIRECT("day_wise_sales_data!$B$1:$BZ$1"),0)),0)</f>
        <v>0</v>
      </c>
      <c r="BG789" s="3">
        <f ca="1">IFERROR(INDEX(INDIRECT("day_wise_sales_data!$B$2:$BZ$599"),MATCH(resource!$CC789,day_wise_sales_data!$A$2:$A$500,0),MATCH(resource!BG$2,INDIRECT("day_wise_sales_data!$B$1:$BZ$1"),0)),0)</f>
        <v>0</v>
      </c>
      <c r="BH789" s="3">
        <f ca="1">IFERROR(INDEX(INDIRECT("day_wise_sales_data!$B$2:$BZ$599"),MATCH(resource!$CC789,day_wise_sales_data!$A$2:$A$500,0),MATCH(resource!BH$2,INDIRECT("day_wise_sales_data!$B$1:$BZ$1"),0)),0)</f>
        <v>0</v>
      </c>
      <c r="BI789" s="3">
        <f ca="1">IFERROR(INDEX(INDIRECT("day_wise_sales_data!$B$2:$BZ$599"),MATCH(resource!$CC789,day_wise_sales_data!$A$2:$A$500,0),MATCH(resource!BI$2,INDIRECT("day_wise_sales_data!$B$1:$BZ$1"),0)),0)</f>
        <v>0</v>
      </c>
      <c r="BJ789" s="3">
        <f ca="1">IFERROR(INDEX(INDIRECT("day_wise_sales_data!$B$2:$BZ$599"),MATCH(resource!$CC789,day_wise_sales_data!$A$2:$A$500,0),MATCH(resource!BJ$2,INDIRECT("day_wise_sales_data!$B$1:$BZ$1"),0)),0)</f>
        <v>0</v>
      </c>
      <c r="BK789" s="3">
        <f ca="1">IFERROR(INDEX(INDIRECT("day_wise_sales_data!$B$2:$BZ$599"),MATCH(resource!$CC789,day_wise_sales_data!$A$2:$A$500,0),MATCH(resource!BK$2,INDIRECT("day_wise_sales_data!$B$1:$BZ$1"),0)),0)</f>
        <v>0</v>
      </c>
      <c r="BL789" s="3">
        <f ca="1">IFERROR(INDEX(INDIRECT("day_wise_sales_data!$B$2:$BZ$599"),MATCH(resource!$CC789,day_wise_sales_data!$A$2:$A$500,0),MATCH(resource!BL$2,INDIRECT("day_wise_sales_data!$B$1:$BZ$1"),0)),0)</f>
        <v>0</v>
      </c>
      <c r="BM789" s="3">
        <f ca="1">IFERROR(INDEX(INDIRECT("day_wise_sales_data!$B$2:$BZ$599"),MATCH(resource!$CC789,day_wise_sales_data!$A$2:$A$500,0),MATCH(resource!BM$2,INDIRECT("day_wise_sales_data!$B$1:$BZ$1"),0)),0)</f>
        <v>0</v>
      </c>
      <c r="BN789" s="3">
        <f ca="1">IFERROR(INDEX(INDIRECT("day_wise_sales_data!$B$2:$BZ$599"),MATCH(resource!$CC789,day_wise_sales_data!$A$2:$A$500,0),MATCH(resource!BN$2,INDIRECT("day_wise_sales_data!$B$1:$BZ$1"),0)),0)</f>
        <v>0</v>
      </c>
      <c r="BO789" s="3">
        <f ca="1">IFERROR(INDEX(INDIRECT("day_wise_sales_data!$B$2:$BZ$599"),MATCH(resource!$CC789,day_wise_sales_data!$A$2:$A$500,0),MATCH(resource!BO$2,INDIRECT("day_wise_sales_data!$B$1:$BZ$1"),0)),0)</f>
        <v>0</v>
      </c>
      <c r="BP789" s="3">
        <f ca="1">IFERROR(INDEX(INDIRECT("day_wise_sales_data!$B$2:$BZ$599"),MATCH(resource!$CC789,day_wise_sales_data!$A$2:$A$500,0),MATCH(resource!BP$2,INDIRECT("day_wise_sales_data!$B$1:$BZ$1"),0)),0)</f>
        <v>0</v>
      </c>
      <c r="BQ789" s="3">
        <f ca="1">IFERROR(INDEX(INDIRECT("day_wise_sales_data!$B$2:$BZ$599"),MATCH(resource!$CC789,day_wise_sales_data!$A$2:$A$500,0),MATCH(resource!BQ$2,INDIRECT("day_wise_sales_data!$B$1:$BZ$1"),0)),0)</f>
        <v>0</v>
      </c>
      <c r="BR789" s="3">
        <f ca="1">IFERROR(INDEX(INDIRECT("day_wise_sales_data!$B$2:$BZ$599"),MATCH(resource!$CC789,day_wise_sales_data!$A$2:$A$500,0),MATCH(resource!BR$2,INDIRECT("day_wise_sales_data!$B$1:$BZ$1"),0)),0)</f>
        <v>0</v>
      </c>
      <c r="BS789" s="3">
        <f ca="1">IFERROR(INDEX(INDIRECT("day_wise_sales_data!$B$2:$BZ$599"),MATCH(resource!$CC789,day_wise_sales_data!$A$2:$A$500,0),MATCH(resource!BS$2,INDIRECT("day_wise_sales_data!$B$1:$BZ$1"),0)),0)</f>
        <v>0</v>
      </c>
      <c r="BT789" s="3">
        <f ca="1">IFERROR(INDEX(INDIRECT("day_wise_sales_data!$B$2:$BZ$599"),MATCH(resource!$CC789,day_wise_sales_data!$A$2:$A$500,0),MATCH(resource!BT$2,INDIRECT("day_wise_sales_data!$B$1:$BZ$1"),0)),0)</f>
        <v>0</v>
      </c>
      <c r="BU789" s="3">
        <f ca="1">IFERROR(INDEX(INDIRECT("day_wise_sales_data!$B$2:$BZ$599"),MATCH(resource!$CC789,day_wise_sales_data!$A$2:$A$500,0),MATCH(resource!BU$2,INDIRECT("day_wise_sales_data!$B$1:$BZ$1"),0)),0)</f>
        <v>0</v>
      </c>
      <c r="BV789" s="3">
        <f ca="1">IFERROR(INDEX(INDIRECT("day_wise_sales_data!$B$2:$BZ$599"),MATCH(resource!$CC789,day_wise_sales_data!$A$2:$A$500,0),MATCH(resource!BV$2,INDIRECT("day_wise_sales_data!$B$1:$BZ$1"),0)),0)</f>
        <v>0</v>
      </c>
      <c r="BW789" s="3">
        <f ca="1">IFERROR(INDEX(INDIRECT("day_wise_sales_data!$B$2:$BZ$599"),MATCH(resource!$CC789,day_wise_sales_data!$A$2:$A$500,0),MATCH(resource!BW$2,INDIRECT("day_wise_sales_data!$B$1:$BZ$1"),0)),0)</f>
        <v>0</v>
      </c>
      <c r="BX789" s="3">
        <f ca="1">IFERROR(INDEX(INDIRECT("day_wise_sales_data!$B$2:$BZ$599"),MATCH(resource!$CC789,day_wise_sales_data!$A$2:$A$500,0),MATCH(resource!BX$2,INDIRECT("day_wise_sales_data!$B$1:$BZ$1"),0)),0)</f>
        <v>0</v>
      </c>
      <c r="BY789" s="3">
        <f ca="1">IFERROR(INDEX(INDIRECT("day_wise_sales_data!$B$2:$BZ$599"),MATCH(resource!$CC789,day_wise_sales_data!$A$2:$A$500,0),MATCH(resource!BY$2,INDIRECT("day_wise_sales_data!$B$1:$BZ$1"),0)),0)</f>
        <v>0</v>
      </c>
      <c r="BZ789" s="3">
        <f ca="1">IFERROR(INDEX(INDIRECT("day_wise_sales_data!$B$2:$BZ$599"),MATCH(resource!$CC789,day_wise_sales_data!$A$2:$A$500,0),MATCH(resource!BZ$2,INDIRECT("day_wise_sales_data!$B$1:$BZ$1"),0)),0)</f>
        <v>0</v>
      </c>
      <c r="CA789" s="3">
        <f ca="1">IFERROR(INDEX(INDIRECT("day_wise_sales_data!$B$2:$BZ$599"),MATCH(resource!$CC789,day_wise_sales_data!$A$2:$A$500,0),MATCH(resource!CA$2,INDIRECT("day_wise_sales_data!$B$1:$BZ$1"),0)),0)</f>
        <v>0</v>
      </c>
      <c r="CC789" s="4">
        <f>sales_data!H788</f>
        <v>0</v>
      </c>
      <c r="CD789" s="1">
        <v>787</v>
      </c>
      <c r="CE789" s="1" t="str">
        <f>IF(AQ789=report!$AQ$3,resource!CD789,"")</f>
        <v/>
      </c>
      <c r="CF789" s="5" t="str">
        <f>IFERROR(SMALL($CE$3:$CE$1001,ROWS($CE$3:CE789)),"")</f>
        <v/>
      </c>
      <c r="CH789">
        <f>IFERROR(VLOOKUP($CC789,data_pull!$E$22:$G$700,2,0),0)</f>
        <v>0</v>
      </c>
      <c r="DK789" s="3" t="str">
        <f>IFERROR(INDEX(COD_SALES!$B$5:$Z$500,MATCH(resource!$CC789,COD_SALES!$A$5:$A$500,0),MATCH(resource!DK$2,COD_SALES!$B$4:$Z$4,0)),"")</f>
        <v/>
      </c>
      <c r="DL789" s="3" t="str">
        <f>IFERROR(INDEX(COD_SALES!$B$5:$Z$500,MATCH(resource!$CC789,COD_SALES!$A$5:$A$500,0),MATCH(resource!DL$2,COD_SALES!$B$4:$Z$4,0)),"")</f>
        <v/>
      </c>
      <c r="DM789" s="3" t="str">
        <f>IFERROR(INDEX(COD_SALES!$B$5:$Z$500,MATCH(resource!$CC789,COD_SALES!$A$5:$A$500,0),MATCH(resource!DM$2,COD_SALES!$B$4:$Z$4,0)),"")</f>
        <v/>
      </c>
      <c r="DN789" s="3" t="str">
        <f>IFERROR(INDEX(COD_SALES!$B$5:$Z$500,MATCH(resource!$CC789,COD_SALES!$A$5:$A$500,0),MATCH(resource!DN$2,COD_SALES!$B$4:$Z$4,0)),"")</f>
        <v/>
      </c>
      <c r="DO789" s="3" t="str">
        <f>IFERROR(INDEX(COD_SALES!$B$5:$Z$500,MATCH(resource!$CC789,COD_SALES!$A$5:$A$500,0),MATCH(resource!DO$2,COD_SALES!$B$4:$Z$4,0)),"")</f>
        <v/>
      </c>
      <c r="DP789" s="3" t="str">
        <f>IFERROR(INDEX(COD_SALES!$B$5:$Z$500,MATCH(resource!$CC789,COD_SALES!$A$5:$A$500,0),MATCH(resource!DP$2,COD_SALES!$B$4:$Z$4,0)),"")</f>
        <v/>
      </c>
      <c r="DQ789" s="3" t="str">
        <f>IFERROR(INDEX(COD_SALES!$B$5:$Z$500,MATCH(resource!$CC789,COD_SALES!$A$5:$A$500,0),MATCH(resource!DQ$2,COD_SALES!$B$4:$Z$4,0)),"")</f>
        <v/>
      </c>
      <c r="DR789" s="3" t="str">
        <f>IFERROR(INDEX(COD_SALES!$B$5:$Z$500,MATCH(resource!$CC789,COD_SALES!$A$5:$A$500,0),MATCH(resource!DR$2,COD_SALES!$B$4:$Z$4,0)),"")</f>
        <v/>
      </c>
      <c r="DS789" s="3" t="str">
        <f>IFERROR(INDEX(COD_SALES!$B$5:$Z$500,MATCH(resource!$CC789,COD_SALES!$A$5:$A$500,0),MATCH(resource!DS$2,COD_SALES!$B$4:$Z$4,0)),"")</f>
        <v/>
      </c>
      <c r="DT789" s="3" t="str">
        <f>IFERROR(INDEX(COD_SALES!$B$5:$Z$500,MATCH(resource!$CC789,COD_SALES!$A$5:$A$500,0),MATCH(resource!DT$2,COD_SALES!$B$4:$Z$4,0)),"")</f>
        <v/>
      </c>
      <c r="DU789" s="3" t="str">
        <f>IFERROR(INDEX(COD_SALES!$B$5:$Z$500,MATCH(resource!$CC789,COD_SALES!$A$5:$A$500,0),MATCH(resource!DU$2,COD_SALES!$B$4:$Z$4,0)),"")</f>
        <v/>
      </c>
      <c r="DV789" s="3" t="str">
        <f>IFERROR(INDEX(COD_SALES!$B$5:$Z$500,MATCH(resource!$CC789,COD_SALES!$A$5:$A$500,0),MATCH(resource!DV$2,COD_SALES!$B$4:$Z$4,0)),"")</f>
        <v/>
      </c>
      <c r="DW789" s="3" t="str">
        <f>IFERROR(INDEX(COD_SALES!$B$5:$Z$500,MATCH(resource!$CC789,COD_SALES!$A$5:$A$500,0),MATCH(resource!DW$2,COD_SALES!$B$4:$Z$4,0)),"")</f>
        <v/>
      </c>
      <c r="DX789" s="3" t="str">
        <f>IFERROR(INDEX(COD_SALES!$B$5:$Z$500,MATCH(resource!$CC789,COD_SALES!$A$5:$A$500,0),MATCH(resource!DX$2,COD_SALES!$B$4:$Z$4,0)),"")</f>
        <v/>
      </c>
      <c r="DY789" s="3" t="str">
        <f>IFERROR(INDEX(COD_SALES!$B$5:$Z$500,MATCH(resource!$CC789,COD_SALES!$A$5:$A$500,0),MATCH(resource!DY$2,COD_SALES!$B$4:$Z$4,0)),"")</f>
        <v/>
      </c>
      <c r="DZ789" s="3" t="str">
        <f>IFERROR(INDEX(COD_SALES!$B$5:$Z$500,MATCH(resource!$CC789,COD_SALES!$A$5:$A$500,0),MATCH(resource!DZ$2,COD_SALES!$B$4:$Z$4,0)),"")</f>
        <v/>
      </c>
      <c r="EA789" s="3" t="str">
        <f>IFERROR(INDEX(COD_SALES!$B$5:$Z$500,MATCH(resource!$CC789,COD_SALES!$A$5:$A$500,0),MATCH(resource!EA$2,COD_SALES!$B$4:$Z$4,0)),"")</f>
        <v/>
      </c>
      <c r="EB789" s="3">
        <f t="shared" si="140"/>
        <v>0</v>
      </c>
      <c r="EW789" s="3">
        <f>IFERROR(VLOOKUP(CC789,data_pull!$AO$25:$AR$546,2,0),0)</f>
        <v>0</v>
      </c>
      <c r="EX789" s="1">
        <f>IFERROR(VLOOKUP(CC789,data_pull!$AO$25:$AR$546,4,0),0)</f>
        <v>0</v>
      </c>
    </row>
    <row r="790" spans="13:154" x14ac:dyDescent="0.25"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4">
        <f>sales_data!B789</f>
        <v>0</v>
      </c>
      <c r="AR790" s="4">
        <f>sales_data!C789</f>
        <v>0</v>
      </c>
      <c r="AS790" s="5" t="str">
        <f t="shared" si="139"/>
        <v/>
      </c>
      <c r="AT790" s="4">
        <f>sales_data!I789</f>
        <v>0</v>
      </c>
      <c r="AU790" s="4">
        <f>sales_data!W789</f>
        <v>0</v>
      </c>
      <c r="AV790" s="1">
        <f>sales_data!N789</f>
        <v>0</v>
      </c>
      <c r="AW790" s="1">
        <f>sales_data!P789</f>
        <v>0</v>
      </c>
      <c r="AX790" s="3">
        <f ca="1">IFERROR(INDEX(INDIRECT("day_wise_sales_data!$B$2:$BZ$599"),MATCH(resource!$CC790,day_wise_sales_data!$A$2:$A$500,0),MATCH(resource!AX$2,INDIRECT("day_wise_sales_data!$B$1:$BZ$1"),0)),0)</f>
        <v>0</v>
      </c>
      <c r="AY790" s="3">
        <f ca="1">IFERROR(INDEX(INDIRECT("day_wise_sales_data!$B$2:$BZ$599"),MATCH(resource!$CC790,day_wise_sales_data!$A$2:$A$500,0),MATCH(resource!AY$2,INDIRECT("day_wise_sales_data!$B$1:$BZ$1"),0)),0)</f>
        <v>0</v>
      </c>
      <c r="AZ790" s="3">
        <f ca="1">IFERROR(INDEX(INDIRECT("day_wise_sales_data!$B$2:$BZ$599"),MATCH(resource!$CC790,day_wise_sales_data!$A$2:$A$500,0),MATCH(resource!AZ$2,INDIRECT("day_wise_sales_data!$B$1:$BZ$1"),0)),0)</f>
        <v>0</v>
      </c>
      <c r="BA790" s="3">
        <f ca="1">IFERROR(INDEX(INDIRECT("day_wise_sales_data!$B$2:$BZ$599"),MATCH(resource!$CC790,day_wise_sales_data!$A$2:$A$500,0),MATCH(resource!BA$2,INDIRECT("day_wise_sales_data!$B$1:$BZ$1"),0)),0)</f>
        <v>0</v>
      </c>
      <c r="BB790" s="3">
        <f ca="1">IFERROR(INDEX(INDIRECT("day_wise_sales_data!$B$2:$BZ$599"),MATCH(resource!$CC790,day_wise_sales_data!$A$2:$A$500,0),MATCH(resource!BB$2,INDIRECT("day_wise_sales_data!$B$1:$BZ$1"),0)),0)</f>
        <v>0</v>
      </c>
      <c r="BC790" s="3">
        <f ca="1">IFERROR(INDEX(INDIRECT("day_wise_sales_data!$B$2:$BZ$599"),MATCH(resource!$CC790,day_wise_sales_data!$A$2:$A$500,0),MATCH(resource!BC$2,INDIRECT("day_wise_sales_data!$B$1:$BZ$1"),0)),0)</f>
        <v>0</v>
      </c>
      <c r="BD790" s="3">
        <f ca="1">IFERROR(INDEX(INDIRECT("day_wise_sales_data!$B$2:$BZ$599"),MATCH(resource!$CC790,day_wise_sales_data!$A$2:$A$500,0),MATCH(resource!BD$2,INDIRECT("day_wise_sales_data!$B$1:$BZ$1"),0)),0)</f>
        <v>0</v>
      </c>
      <c r="BE790" s="3">
        <f ca="1">IFERROR(INDEX(INDIRECT("day_wise_sales_data!$B$2:$BZ$599"),MATCH(resource!$CC790,day_wise_sales_data!$A$2:$A$500,0),MATCH(resource!BE$2,INDIRECT("day_wise_sales_data!$B$1:$BZ$1"),0)),0)</f>
        <v>0</v>
      </c>
      <c r="BF790" s="3">
        <f ca="1">IFERROR(INDEX(INDIRECT("day_wise_sales_data!$B$2:$BZ$599"),MATCH(resource!$CC790,day_wise_sales_data!$A$2:$A$500,0),MATCH(resource!BF$2,INDIRECT("day_wise_sales_data!$B$1:$BZ$1"),0)),0)</f>
        <v>0</v>
      </c>
      <c r="BG790" s="3">
        <f ca="1">IFERROR(INDEX(INDIRECT("day_wise_sales_data!$B$2:$BZ$599"),MATCH(resource!$CC790,day_wise_sales_data!$A$2:$A$500,0),MATCH(resource!BG$2,INDIRECT("day_wise_sales_data!$B$1:$BZ$1"),0)),0)</f>
        <v>0</v>
      </c>
      <c r="BH790" s="3">
        <f ca="1">IFERROR(INDEX(INDIRECT("day_wise_sales_data!$B$2:$BZ$599"),MATCH(resource!$CC790,day_wise_sales_data!$A$2:$A$500,0),MATCH(resource!BH$2,INDIRECT("day_wise_sales_data!$B$1:$BZ$1"),0)),0)</f>
        <v>0</v>
      </c>
      <c r="BI790" s="3">
        <f ca="1">IFERROR(INDEX(INDIRECT("day_wise_sales_data!$B$2:$BZ$599"),MATCH(resource!$CC790,day_wise_sales_data!$A$2:$A$500,0),MATCH(resource!BI$2,INDIRECT("day_wise_sales_data!$B$1:$BZ$1"),0)),0)</f>
        <v>0</v>
      </c>
      <c r="BJ790" s="3">
        <f ca="1">IFERROR(INDEX(INDIRECT("day_wise_sales_data!$B$2:$BZ$599"),MATCH(resource!$CC790,day_wise_sales_data!$A$2:$A$500,0),MATCH(resource!BJ$2,INDIRECT("day_wise_sales_data!$B$1:$BZ$1"),0)),0)</f>
        <v>0</v>
      </c>
      <c r="BK790" s="3">
        <f ca="1">IFERROR(INDEX(INDIRECT("day_wise_sales_data!$B$2:$BZ$599"),MATCH(resource!$CC790,day_wise_sales_data!$A$2:$A$500,0),MATCH(resource!BK$2,INDIRECT("day_wise_sales_data!$B$1:$BZ$1"),0)),0)</f>
        <v>0</v>
      </c>
      <c r="BL790" s="3">
        <f ca="1">IFERROR(INDEX(INDIRECT("day_wise_sales_data!$B$2:$BZ$599"),MATCH(resource!$CC790,day_wise_sales_data!$A$2:$A$500,0),MATCH(resource!BL$2,INDIRECT("day_wise_sales_data!$B$1:$BZ$1"),0)),0)</f>
        <v>0</v>
      </c>
      <c r="BM790" s="3">
        <f ca="1">IFERROR(INDEX(INDIRECT("day_wise_sales_data!$B$2:$BZ$599"),MATCH(resource!$CC790,day_wise_sales_data!$A$2:$A$500,0),MATCH(resource!BM$2,INDIRECT("day_wise_sales_data!$B$1:$BZ$1"),0)),0)</f>
        <v>0</v>
      </c>
      <c r="BN790" s="3">
        <f ca="1">IFERROR(INDEX(INDIRECT("day_wise_sales_data!$B$2:$BZ$599"),MATCH(resource!$CC790,day_wise_sales_data!$A$2:$A$500,0),MATCH(resource!BN$2,INDIRECT("day_wise_sales_data!$B$1:$BZ$1"),0)),0)</f>
        <v>0</v>
      </c>
      <c r="BO790" s="3">
        <f ca="1">IFERROR(INDEX(INDIRECT("day_wise_sales_data!$B$2:$BZ$599"),MATCH(resource!$CC790,day_wise_sales_data!$A$2:$A$500,0),MATCH(resource!BO$2,INDIRECT("day_wise_sales_data!$B$1:$BZ$1"),0)),0)</f>
        <v>0</v>
      </c>
      <c r="BP790" s="3">
        <f ca="1">IFERROR(INDEX(INDIRECT("day_wise_sales_data!$B$2:$BZ$599"),MATCH(resource!$CC790,day_wise_sales_data!$A$2:$A$500,0),MATCH(resource!BP$2,INDIRECT("day_wise_sales_data!$B$1:$BZ$1"),0)),0)</f>
        <v>0</v>
      </c>
      <c r="BQ790" s="3">
        <f ca="1">IFERROR(INDEX(INDIRECT("day_wise_sales_data!$B$2:$BZ$599"),MATCH(resource!$CC790,day_wise_sales_data!$A$2:$A$500,0),MATCH(resource!BQ$2,INDIRECT("day_wise_sales_data!$B$1:$BZ$1"),0)),0)</f>
        <v>0</v>
      </c>
      <c r="BR790" s="3">
        <f ca="1">IFERROR(INDEX(INDIRECT("day_wise_sales_data!$B$2:$BZ$599"),MATCH(resource!$CC790,day_wise_sales_data!$A$2:$A$500,0),MATCH(resource!BR$2,INDIRECT("day_wise_sales_data!$B$1:$BZ$1"),0)),0)</f>
        <v>0</v>
      </c>
      <c r="BS790" s="3">
        <f ca="1">IFERROR(INDEX(INDIRECT("day_wise_sales_data!$B$2:$BZ$599"),MATCH(resource!$CC790,day_wise_sales_data!$A$2:$A$500,0),MATCH(resource!BS$2,INDIRECT("day_wise_sales_data!$B$1:$BZ$1"),0)),0)</f>
        <v>0</v>
      </c>
      <c r="BT790" s="3">
        <f ca="1">IFERROR(INDEX(INDIRECT("day_wise_sales_data!$B$2:$BZ$599"),MATCH(resource!$CC790,day_wise_sales_data!$A$2:$A$500,0),MATCH(resource!BT$2,INDIRECT("day_wise_sales_data!$B$1:$BZ$1"),0)),0)</f>
        <v>0</v>
      </c>
      <c r="BU790" s="3">
        <f ca="1">IFERROR(INDEX(INDIRECT("day_wise_sales_data!$B$2:$BZ$599"),MATCH(resource!$CC790,day_wise_sales_data!$A$2:$A$500,0),MATCH(resource!BU$2,INDIRECT("day_wise_sales_data!$B$1:$BZ$1"),0)),0)</f>
        <v>0</v>
      </c>
      <c r="BV790" s="3">
        <f ca="1">IFERROR(INDEX(INDIRECT("day_wise_sales_data!$B$2:$BZ$599"),MATCH(resource!$CC790,day_wise_sales_data!$A$2:$A$500,0),MATCH(resource!BV$2,INDIRECT("day_wise_sales_data!$B$1:$BZ$1"),0)),0)</f>
        <v>0</v>
      </c>
      <c r="BW790" s="3">
        <f ca="1">IFERROR(INDEX(INDIRECT("day_wise_sales_data!$B$2:$BZ$599"),MATCH(resource!$CC790,day_wise_sales_data!$A$2:$A$500,0),MATCH(resource!BW$2,INDIRECT("day_wise_sales_data!$B$1:$BZ$1"),0)),0)</f>
        <v>0</v>
      </c>
      <c r="BX790" s="3">
        <f ca="1">IFERROR(INDEX(INDIRECT("day_wise_sales_data!$B$2:$BZ$599"),MATCH(resource!$CC790,day_wise_sales_data!$A$2:$A$500,0),MATCH(resource!BX$2,INDIRECT("day_wise_sales_data!$B$1:$BZ$1"),0)),0)</f>
        <v>0</v>
      </c>
      <c r="BY790" s="3">
        <f ca="1">IFERROR(INDEX(INDIRECT("day_wise_sales_data!$B$2:$BZ$599"),MATCH(resource!$CC790,day_wise_sales_data!$A$2:$A$500,0),MATCH(resource!BY$2,INDIRECT("day_wise_sales_data!$B$1:$BZ$1"),0)),0)</f>
        <v>0</v>
      </c>
      <c r="BZ790" s="3">
        <f ca="1">IFERROR(INDEX(INDIRECT("day_wise_sales_data!$B$2:$BZ$599"),MATCH(resource!$CC790,day_wise_sales_data!$A$2:$A$500,0),MATCH(resource!BZ$2,INDIRECT("day_wise_sales_data!$B$1:$BZ$1"),0)),0)</f>
        <v>0</v>
      </c>
      <c r="CA790" s="3">
        <f ca="1">IFERROR(INDEX(INDIRECT("day_wise_sales_data!$B$2:$BZ$599"),MATCH(resource!$CC790,day_wise_sales_data!$A$2:$A$500,0),MATCH(resource!CA$2,INDIRECT("day_wise_sales_data!$B$1:$BZ$1"),0)),0)</f>
        <v>0</v>
      </c>
      <c r="CC790" s="4">
        <f>sales_data!H789</f>
        <v>0</v>
      </c>
      <c r="CD790" s="1">
        <v>788</v>
      </c>
      <c r="CE790" s="1" t="str">
        <f>IF(AQ790=report!$AQ$3,resource!CD790,"")</f>
        <v/>
      </c>
      <c r="CF790" s="5" t="str">
        <f>IFERROR(SMALL($CE$3:$CE$1001,ROWS($CE$3:CE790)),"")</f>
        <v/>
      </c>
      <c r="CH790">
        <f>IFERROR(VLOOKUP($CC790,data_pull!$E$22:$G$700,2,0),0)</f>
        <v>0</v>
      </c>
      <c r="DK790" s="3" t="str">
        <f>IFERROR(INDEX(COD_SALES!$B$5:$Z$500,MATCH(resource!$CC790,COD_SALES!$A$5:$A$500,0),MATCH(resource!DK$2,COD_SALES!$B$4:$Z$4,0)),"")</f>
        <v/>
      </c>
      <c r="DL790" s="3" t="str">
        <f>IFERROR(INDEX(COD_SALES!$B$5:$Z$500,MATCH(resource!$CC790,COD_SALES!$A$5:$A$500,0),MATCH(resource!DL$2,COD_SALES!$B$4:$Z$4,0)),"")</f>
        <v/>
      </c>
      <c r="DM790" s="3" t="str">
        <f>IFERROR(INDEX(COD_SALES!$B$5:$Z$500,MATCH(resource!$CC790,COD_SALES!$A$5:$A$500,0),MATCH(resource!DM$2,COD_SALES!$B$4:$Z$4,0)),"")</f>
        <v/>
      </c>
      <c r="DN790" s="3" t="str">
        <f>IFERROR(INDEX(COD_SALES!$B$5:$Z$500,MATCH(resource!$CC790,COD_SALES!$A$5:$A$500,0),MATCH(resource!DN$2,COD_SALES!$B$4:$Z$4,0)),"")</f>
        <v/>
      </c>
      <c r="DO790" s="3" t="str">
        <f>IFERROR(INDEX(COD_SALES!$B$5:$Z$500,MATCH(resource!$CC790,COD_SALES!$A$5:$A$500,0),MATCH(resource!DO$2,COD_SALES!$B$4:$Z$4,0)),"")</f>
        <v/>
      </c>
      <c r="DP790" s="3" t="str">
        <f>IFERROR(INDEX(COD_SALES!$B$5:$Z$500,MATCH(resource!$CC790,COD_SALES!$A$5:$A$500,0),MATCH(resource!DP$2,COD_SALES!$B$4:$Z$4,0)),"")</f>
        <v/>
      </c>
      <c r="DQ790" s="3" t="str">
        <f>IFERROR(INDEX(COD_SALES!$B$5:$Z$500,MATCH(resource!$CC790,COD_SALES!$A$5:$A$500,0),MATCH(resource!DQ$2,COD_SALES!$B$4:$Z$4,0)),"")</f>
        <v/>
      </c>
      <c r="DR790" s="3" t="str">
        <f>IFERROR(INDEX(COD_SALES!$B$5:$Z$500,MATCH(resource!$CC790,COD_SALES!$A$5:$A$500,0),MATCH(resource!DR$2,COD_SALES!$B$4:$Z$4,0)),"")</f>
        <v/>
      </c>
      <c r="DS790" s="3" t="str">
        <f>IFERROR(INDEX(COD_SALES!$B$5:$Z$500,MATCH(resource!$CC790,COD_SALES!$A$5:$A$500,0),MATCH(resource!DS$2,COD_SALES!$B$4:$Z$4,0)),"")</f>
        <v/>
      </c>
      <c r="DT790" s="3" t="str">
        <f>IFERROR(INDEX(COD_SALES!$B$5:$Z$500,MATCH(resource!$CC790,COD_SALES!$A$5:$A$500,0),MATCH(resource!DT$2,COD_SALES!$B$4:$Z$4,0)),"")</f>
        <v/>
      </c>
      <c r="DU790" s="3" t="str">
        <f>IFERROR(INDEX(COD_SALES!$B$5:$Z$500,MATCH(resource!$CC790,COD_SALES!$A$5:$A$500,0),MATCH(resource!DU$2,COD_SALES!$B$4:$Z$4,0)),"")</f>
        <v/>
      </c>
      <c r="DV790" s="3" t="str">
        <f>IFERROR(INDEX(COD_SALES!$B$5:$Z$500,MATCH(resource!$CC790,COD_SALES!$A$5:$A$500,0),MATCH(resource!DV$2,COD_SALES!$B$4:$Z$4,0)),"")</f>
        <v/>
      </c>
      <c r="DW790" s="3" t="str">
        <f>IFERROR(INDEX(COD_SALES!$B$5:$Z$500,MATCH(resource!$CC790,COD_SALES!$A$5:$A$500,0),MATCH(resource!DW$2,COD_SALES!$B$4:$Z$4,0)),"")</f>
        <v/>
      </c>
      <c r="DX790" s="3" t="str">
        <f>IFERROR(INDEX(COD_SALES!$B$5:$Z$500,MATCH(resource!$CC790,COD_SALES!$A$5:$A$500,0),MATCH(resource!DX$2,COD_SALES!$B$4:$Z$4,0)),"")</f>
        <v/>
      </c>
      <c r="DY790" s="3" t="str">
        <f>IFERROR(INDEX(COD_SALES!$B$5:$Z$500,MATCH(resource!$CC790,COD_SALES!$A$5:$A$500,0),MATCH(resource!DY$2,COD_SALES!$B$4:$Z$4,0)),"")</f>
        <v/>
      </c>
      <c r="DZ790" s="3" t="str">
        <f>IFERROR(INDEX(COD_SALES!$B$5:$Z$500,MATCH(resource!$CC790,COD_SALES!$A$5:$A$500,0),MATCH(resource!DZ$2,COD_SALES!$B$4:$Z$4,0)),"")</f>
        <v/>
      </c>
      <c r="EA790" s="3" t="str">
        <f>IFERROR(INDEX(COD_SALES!$B$5:$Z$500,MATCH(resource!$CC790,COD_SALES!$A$5:$A$500,0),MATCH(resource!EA$2,COD_SALES!$B$4:$Z$4,0)),"")</f>
        <v/>
      </c>
      <c r="EB790" s="3">
        <f t="shared" si="140"/>
        <v>0</v>
      </c>
      <c r="EW790" s="3">
        <f>IFERROR(VLOOKUP(CC790,data_pull!$AO$25:$AR$546,2,0),0)</f>
        <v>0</v>
      </c>
      <c r="EX790" s="1">
        <f>IFERROR(VLOOKUP(CC790,data_pull!$AO$25:$AR$546,4,0),0)</f>
        <v>0</v>
      </c>
    </row>
    <row r="791" spans="13:154" x14ac:dyDescent="0.25"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4">
        <f>sales_data!B790</f>
        <v>0</v>
      </c>
      <c r="AR791" s="4">
        <f>sales_data!C790</f>
        <v>0</v>
      </c>
      <c r="AS791" s="5" t="str">
        <f t="shared" si="139"/>
        <v/>
      </c>
      <c r="AT791" s="4">
        <f>sales_data!I790</f>
        <v>0</v>
      </c>
      <c r="AU791" s="4">
        <f>sales_data!W790</f>
        <v>0</v>
      </c>
      <c r="AV791" s="1">
        <f>sales_data!N790</f>
        <v>0</v>
      </c>
      <c r="AW791" s="1">
        <f>sales_data!P790</f>
        <v>0</v>
      </c>
      <c r="AX791" s="3">
        <f ca="1">IFERROR(INDEX(INDIRECT("day_wise_sales_data!$B$2:$BZ$599"),MATCH(resource!$CC791,day_wise_sales_data!$A$2:$A$500,0),MATCH(resource!AX$2,INDIRECT("day_wise_sales_data!$B$1:$BZ$1"),0)),0)</f>
        <v>0</v>
      </c>
      <c r="AY791" s="3">
        <f ca="1">IFERROR(INDEX(INDIRECT("day_wise_sales_data!$B$2:$BZ$599"),MATCH(resource!$CC791,day_wise_sales_data!$A$2:$A$500,0),MATCH(resource!AY$2,INDIRECT("day_wise_sales_data!$B$1:$BZ$1"),0)),0)</f>
        <v>0</v>
      </c>
      <c r="AZ791" s="3">
        <f ca="1">IFERROR(INDEX(INDIRECT("day_wise_sales_data!$B$2:$BZ$599"),MATCH(resource!$CC791,day_wise_sales_data!$A$2:$A$500,0),MATCH(resource!AZ$2,INDIRECT("day_wise_sales_data!$B$1:$BZ$1"),0)),0)</f>
        <v>0</v>
      </c>
      <c r="BA791" s="3">
        <f ca="1">IFERROR(INDEX(INDIRECT("day_wise_sales_data!$B$2:$BZ$599"),MATCH(resource!$CC791,day_wise_sales_data!$A$2:$A$500,0),MATCH(resource!BA$2,INDIRECT("day_wise_sales_data!$B$1:$BZ$1"),0)),0)</f>
        <v>0</v>
      </c>
      <c r="BB791" s="3">
        <f ca="1">IFERROR(INDEX(INDIRECT("day_wise_sales_data!$B$2:$BZ$599"),MATCH(resource!$CC791,day_wise_sales_data!$A$2:$A$500,0),MATCH(resource!BB$2,INDIRECT("day_wise_sales_data!$B$1:$BZ$1"),0)),0)</f>
        <v>0</v>
      </c>
      <c r="BC791" s="3">
        <f ca="1">IFERROR(INDEX(INDIRECT("day_wise_sales_data!$B$2:$BZ$599"),MATCH(resource!$CC791,day_wise_sales_data!$A$2:$A$500,0),MATCH(resource!BC$2,INDIRECT("day_wise_sales_data!$B$1:$BZ$1"),0)),0)</f>
        <v>0</v>
      </c>
      <c r="BD791" s="3">
        <f ca="1">IFERROR(INDEX(INDIRECT("day_wise_sales_data!$B$2:$BZ$599"),MATCH(resource!$CC791,day_wise_sales_data!$A$2:$A$500,0),MATCH(resource!BD$2,INDIRECT("day_wise_sales_data!$B$1:$BZ$1"),0)),0)</f>
        <v>0</v>
      </c>
      <c r="BE791" s="3">
        <f ca="1">IFERROR(INDEX(INDIRECT("day_wise_sales_data!$B$2:$BZ$599"),MATCH(resource!$CC791,day_wise_sales_data!$A$2:$A$500,0),MATCH(resource!BE$2,INDIRECT("day_wise_sales_data!$B$1:$BZ$1"),0)),0)</f>
        <v>0</v>
      </c>
      <c r="BF791" s="3">
        <f ca="1">IFERROR(INDEX(INDIRECT("day_wise_sales_data!$B$2:$BZ$599"),MATCH(resource!$CC791,day_wise_sales_data!$A$2:$A$500,0),MATCH(resource!BF$2,INDIRECT("day_wise_sales_data!$B$1:$BZ$1"),0)),0)</f>
        <v>0</v>
      </c>
      <c r="BG791" s="3">
        <f ca="1">IFERROR(INDEX(INDIRECT("day_wise_sales_data!$B$2:$BZ$599"),MATCH(resource!$CC791,day_wise_sales_data!$A$2:$A$500,0),MATCH(resource!BG$2,INDIRECT("day_wise_sales_data!$B$1:$BZ$1"),0)),0)</f>
        <v>0</v>
      </c>
      <c r="BH791" s="3">
        <f ca="1">IFERROR(INDEX(INDIRECT("day_wise_sales_data!$B$2:$BZ$599"),MATCH(resource!$CC791,day_wise_sales_data!$A$2:$A$500,0),MATCH(resource!BH$2,INDIRECT("day_wise_sales_data!$B$1:$BZ$1"),0)),0)</f>
        <v>0</v>
      </c>
      <c r="BI791" s="3">
        <f ca="1">IFERROR(INDEX(INDIRECT("day_wise_sales_data!$B$2:$BZ$599"),MATCH(resource!$CC791,day_wise_sales_data!$A$2:$A$500,0),MATCH(resource!BI$2,INDIRECT("day_wise_sales_data!$B$1:$BZ$1"),0)),0)</f>
        <v>0</v>
      </c>
      <c r="BJ791" s="3">
        <f ca="1">IFERROR(INDEX(INDIRECT("day_wise_sales_data!$B$2:$BZ$599"),MATCH(resource!$CC791,day_wise_sales_data!$A$2:$A$500,0),MATCH(resource!BJ$2,INDIRECT("day_wise_sales_data!$B$1:$BZ$1"),0)),0)</f>
        <v>0</v>
      </c>
      <c r="BK791" s="3">
        <f ca="1">IFERROR(INDEX(INDIRECT("day_wise_sales_data!$B$2:$BZ$599"),MATCH(resource!$CC791,day_wise_sales_data!$A$2:$A$500,0),MATCH(resource!BK$2,INDIRECT("day_wise_sales_data!$B$1:$BZ$1"),0)),0)</f>
        <v>0</v>
      </c>
      <c r="BL791" s="3">
        <f ca="1">IFERROR(INDEX(INDIRECT("day_wise_sales_data!$B$2:$BZ$599"),MATCH(resource!$CC791,day_wise_sales_data!$A$2:$A$500,0),MATCH(resource!BL$2,INDIRECT("day_wise_sales_data!$B$1:$BZ$1"),0)),0)</f>
        <v>0</v>
      </c>
      <c r="BM791" s="3">
        <f ca="1">IFERROR(INDEX(INDIRECT("day_wise_sales_data!$B$2:$BZ$599"),MATCH(resource!$CC791,day_wise_sales_data!$A$2:$A$500,0),MATCH(resource!BM$2,INDIRECT("day_wise_sales_data!$B$1:$BZ$1"),0)),0)</f>
        <v>0</v>
      </c>
      <c r="BN791" s="3">
        <f ca="1">IFERROR(INDEX(INDIRECT("day_wise_sales_data!$B$2:$BZ$599"),MATCH(resource!$CC791,day_wise_sales_data!$A$2:$A$500,0),MATCH(resource!BN$2,INDIRECT("day_wise_sales_data!$B$1:$BZ$1"),0)),0)</f>
        <v>0</v>
      </c>
      <c r="BO791" s="3">
        <f ca="1">IFERROR(INDEX(INDIRECT("day_wise_sales_data!$B$2:$BZ$599"),MATCH(resource!$CC791,day_wise_sales_data!$A$2:$A$500,0),MATCH(resource!BO$2,INDIRECT("day_wise_sales_data!$B$1:$BZ$1"),0)),0)</f>
        <v>0</v>
      </c>
      <c r="BP791" s="3">
        <f ca="1">IFERROR(INDEX(INDIRECT("day_wise_sales_data!$B$2:$BZ$599"),MATCH(resource!$CC791,day_wise_sales_data!$A$2:$A$500,0),MATCH(resource!BP$2,INDIRECT("day_wise_sales_data!$B$1:$BZ$1"),0)),0)</f>
        <v>0</v>
      </c>
      <c r="BQ791" s="3">
        <f ca="1">IFERROR(INDEX(INDIRECT("day_wise_sales_data!$B$2:$BZ$599"),MATCH(resource!$CC791,day_wise_sales_data!$A$2:$A$500,0),MATCH(resource!BQ$2,INDIRECT("day_wise_sales_data!$B$1:$BZ$1"),0)),0)</f>
        <v>0</v>
      </c>
      <c r="BR791" s="3">
        <f ca="1">IFERROR(INDEX(INDIRECT("day_wise_sales_data!$B$2:$BZ$599"),MATCH(resource!$CC791,day_wise_sales_data!$A$2:$A$500,0),MATCH(resource!BR$2,INDIRECT("day_wise_sales_data!$B$1:$BZ$1"),0)),0)</f>
        <v>0</v>
      </c>
      <c r="BS791" s="3">
        <f ca="1">IFERROR(INDEX(INDIRECT("day_wise_sales_data!$B$2:$BZ$599"),MATCH(resource!$CC791,day_wise_sales_data!$A$2:$A$500,0),MATCH(resource!BS$2,INDIRECT("day_wise_sales_data!$B$1:$BZ$1"),0)),0)</f>
        <v>0</v>
      </c>
      <c r="BT791" s="3">
        <f ca="1">IFERROR(INDEX(INDIRECT("day_wise_sales_data!$B$2:$BZ$599"),MATCH(resource!$CC791,day_wise_sales_data!$A$2:$A$500,0),MATCH(resource!BT$2,INDIRECT("day_wise_sales_data!$B$1:$BZ$1"),0)),0)</f>
        <v>0</v>
      </c>
      <c r="BU791" s="3">
        <f ca="1">IFERROR(INDEX(INDIRECT("day_wise_sales_data!$B$2:$BZ$599"),MATCH(resource!$CC791,day_wise_sales_data!$A$2:$A$500,0),MATCH(resource!BU$2,INDIRECT("day_wise_sales_data!$B$1:$BZ$1"),0)),0)</f>
        <v>0</v>
      </c>
      <c r="BV791" s="3">
        <f ca="1">IFERROR(INDEX(INDIRECT("day_wise_sales_data!$B$2:$BZ$599"),MATCH(resource!$CC791,day_wise_sales_data!$A$2:$A$500,0),MATCH(resource!BV$2,INDIRECT("day_wise_sales_data!$B$1:$BZ$1"),0)),0)</f>
        <v>0</v>
      </c>
      <c r="BW791" s="3">
        <f ca="1">IFERROR(INDEX(INDIRECT("day_wise_sales_data!$B$2:$BZ$599"),MATCH(resource!$CC791,day_wise_sales_data!$A$2:$A$500,0),MATCH(resource!BW$2,INDIRECT("day_wise_sales_data!$B$1:$BZ$1"),0)),0)</f>
        <v>0</v>
      </c>
      <c r="BX791" s="3">
        <f ca="1">IFERROR(INDEX(INDIRECT("day_wise_sales_data!$B$2:$BZ$599"),MATCH(resource!$CC791,day_wise_sales_data!$A$2:$A$500,0),MATCH(resource!BX$2,INDIRECT("day_wise_sales_data!$B$1:$BZ$1"),0)),0)</f>
        <v>0</v>
      </c>
      <c r="BY791" s="3">
        <f ca="1">IFERROR(INDEX(INDIRECT("day_wise_sales_data!$B$2:$BZ$599"),MATCH(resource!$CC791,day_wise_sales_data!$A$2:$A$500,0),MATCH(resource!BY$2,INDIRECT("day_wise_sales_data!$B$1:$BZ$1"),0)),0)</f>
        <v>0</v>
      </c>
      <c r="BZ791" s="3">
        <f ca="1">IFERROR(INDEX(INDIRECT("day_wise_sales_data!$B$2:$BZ$599"),MATCH(resource!$CC791,day_wise_sales_data!$A$2:$A$500,0),MATCH(resource!BZ$2,INDIRECT("day_wise_sales_data!$B$1:$BZ$1"),0)),0)</f>
        <v>0</v>
      </c>
      <c r="CA791" s="3">
        <f ca="1">IFERROR(INDEX(INDIRECT("day_wise_sales_data!$B$2:$BZ$599"),MATCH(resource!$CC791,day_wise_sales_data!$A$2:$A$500,0),MATCH(resource!CA$2,INDIRECT("day_wise_sales_data!$B$1:$BZ$1"),0)),0)</f>
        <v>0</v>
      </c>
      <c r="CC791" s="4">
        <f>sales_data!H790</f>
        <v>0</v>
      </c>
      <c r="CD791" s="1">
        <v>789</v>
      </c>
      <c r="CE791" s="1" t="str">
        <f>IF(AQ791=report!$AQ$3,resource!CD791,"")</f>
        <v/>
      </c>
      <c r="CF791" s="5" t="str">
        <f>IFERROR(SMALL($CE$3:$CE$1001,ROWS($CE$3:CE791)),"")</f>
        <v/>
      </c>
      <c r="CH791">
        <f>IFERROR(VLOOKUP($CC791,data_pull!$E$22:$G$700,2,0),0)</f>
        <v>0</v>
      </c>
      <c r="DK791" s="3" t="str">
        <f>IFERROR(INDEX(COD_SALES!$B$5:$Z$500,MATCH(resource!$CC791,COD_SALES!$A$5:$A$500,0),MATCH(resource!DK$2,COD_SALES!$B$4:$Z$4,0)),"")</f>
        <v/>
      </c>
      <c r="DL791" s="3" t="str">
        <f>IFERROR(INDEX(COD_SALES!$B$5:$Z$500,MATCH(resource!$CC791,COD_SALES!$A$5:$A$500,0),MATCH(resource!DL$2,COD_SALES!$B$4:$Z$4,0)),"")</f>
        <v/>
      </c>
      <c r="DM791" s="3" t="str">
        <f>IFERROR(INDEX(COD_SALES!$B$5:$Z$500,MATCH(resource!$CC791,COD_SALES!$A$5:$A$500,0),MATCH(resource!DM$2,COD_SALES!$B$4:$Z$4,0)),"")</f>
        <v/>
      </c>
      <c r="DN791" s="3" t="str">
        <f>IFERROR(INDEX(COD_SALES!$B$5:$Z$500,MATCH(resource!$CC791,COD_SALES!$A$5:$A$500,0),MATCH(resource!DN$2,COD_SALES!$B$4:$Z$4,0)),"")</f>
        <v/>
      </c>
      <c r="DO791" s="3" t="str">
        <f>IFERROR(INDEX(COD_SALES!$B$5:$Z$500,MATCH(resource!$CC791,COD_SALES!$A$5:$A$500,0),MATCH(resource!DO$2,COD_SALES!$B$4:$Z$4,0)),"")</f>
        <v/>
      </c>
      <c r="DP791" s="3" t="str">
        <f>IFERROR(INDEX(COD_SALES!$B$5:$Z$500,MATCH(resource!$CC791,COD_SALES!$A$5:$A$500,0),MATCH(resource!DP$2,COD_SALES!$B$4:$Z$4,0)),"")</f>
        <v/>
      </c>
      <c r="DQ791" s="3" t="str">
        <f>IFERROR(INDEX(COD_SALES!$B$5:$Z$500,MATCH(resource!$CC791,COD_SALES!$A$5:$A$500,0),MATCH(resource!DQ$2,COD_SALES!$B$4:$Z$4,0)),"")</f>
        <v/>
      </c>
      <c r="DR791" s="3" t="str">
        <f>IFERROR(INDEX(COD_SALES!$B$5:$Z$500,MATCH(resource!$CC791,COD_SALES!$A$5:$A$500,0),MATCH(resource!DR$2,COD_SALES!$B$4:$Z$4,0)),"")</f>
        <v/>
      </c>
      <c r="DS791" s="3" t="str">
        <f>IFERROR(INDEX(COD_SALES!$B$5:$Z$500,MATCH(resource!$CC791,COD_SALES!$A$5:$A$500,0),MATCH(resource!DS$2,COD_SALES!$B$4:$Z$4,0)),"")</f>
        <v/>
      </c>
      <c r="DT791" s="3" t="str">
        <f>IFERROR(INDEX(COD_SALES!$B$5:$Z$500,MATCH(resource!$CC791,COD_SALES!$A$5:$A$500,0),MATCH(resource!DT$2,COD_SALES!$B$4:$Z$4,0)),"")</f>
        <v/>
      </c>
      <c r="DU791" s="3" t="str">
        <f>IFERROR(INDEX(COD_SALES!$B$5:$Z$500,MATCH(resource!$CC791,COD_SALES!$A$5:$A$500,0),MATCH(resource!DU$2,COD_SALES!$B$4:$Z$4,0)),"")</f>
        <v/>
      </c>
      <c r="DV791" s="3" t="str">
        <f>IFERROR(INDEX(COD_SALES!$B$5:$Z$500,MATCH(resource!$CC791,COD_SALES!$A$5:$A$500,0),MATCH(resource!DV$2,COD_SALES!$B$4:$Z$4,0)),"")</f>
        <v/>
      </c>
      <c r="DW791" s="3" t="str">
        <f>IFERROR(INDEX(COD_SALES!$B$5:$Z$500,MATCH(resource!$CC791,COD_SALES!$A$5:$A$500,0),MATCH(resource!DW$2,COD_SALES!$B$4:$Z$4,0)),"")</f>
        <v/>
      </c>
      <c r="DX791" s="3" t="str">
        <f>IFERROR(INDEX(COD_SALES!$B$5:$Z$500,MATCH(resource!$CC791,COD_SALES!$A$5:$A$500,0),MATCH(resource!DX$2,COD_SALES!$B$4:$Z$4,0)),"")</f>
        <v/>
      </c>
      <c r="DY791" s="3" t="str">
        <f>IFERROR(INDEX(COD_SALES!$B$5:$Z$500,MATCH(resource!$CC791,COD_SALES!$A$5:$A$500,0),MATCH(resource!DY$2,COD_SALES!$B$4:$Z$4,0)),"")</f>
        <v/>
      </c>
      <c r="DZ791" s="3" t="str">
        <f>IFERROR(INDEX(COD_SALES!$B$5:$Z$500,MATCH(resource!$CC791,COD_SALES!$A$5:$A$500,0),MATCH(resource!DZ$2,COD_SALES!$B$4:$Z$4,0)),"")</f>
        <v/>
      </c>
      <c r="EA791" s="3" t="str">
        <f>IFERROR(INDEX(COD_SALES!$B$5:$Z$500,MATCH(resource!$CC791,COD_SALES!$A$5:$A$500,0),MATCH(resource!EA$2,COD_SALES!$B$4:$Z$4,0)),"")</f>
        <v/>
      </c>
      <c r="EB791" s="3">
        <f t="shared" si="140"/>
        <v>0</v>
      </c>
      <c r="EW791" s="3">
        <f>IFERROR(VLOOKUP(CC791,data_pull!$AO$25:$AR$546,2,0),0)</f>
        <v>0</v>
      </c>
      <c r="EX791" s="1">
        <f>IFERROR(VLOOKUP(CC791,data_pull!$AO$25:$AR$546,4,0),0)</f>
        <v>0</v>
      </c>
    </row>
    <row r="792" spans="13:154" x14ac:dyDescent="0.25"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4">
        <f>sales_data!B791</f>
        <v>0</v>
      </c>
      <c r="AR792" s="4">
        <f>sales_data!C791</f>
        <v>0</v>
      </c>
      <c r="AS792" s="5" t="str">
        <f t="shared" si="139"/>
        <v/>
      </c>
      <c r="AT792" s="4">
        <f>sales_data!I791</f>
        <v>0</v>
      </c>
      <c r="AU792" s="4">
        <f>sales_data!W791</f>
        <v>0</v>
      </c>
      <c r="AV792" s="1">
        <f>sales_data!N791</f>
        <v>0</v>
      </c>
      <c r="AW792" s="1">
        <f>sales_data!P791</f>
        <v>0</v>
      </c>
      <c r="AX792" s="3">
        <f ca="1">IFERROR(INDEX(INDIRECT("day_wise_sales_data!$B$2:$BZ$599"),MATCH(resource!$CC792,day_wise_sales_data!$A$2:$A$500,0),MATCH(resource!AX$2,INDIRECT("day_wise_sales_data!$B$1:$BZ$1"),0)),0)</f>
        <v>0</v>
      </c>
      <c r="AY792" s="3">
        <f ca="1">IFERROR(INDEX(INDIRECT("day_wise_sales_data!$B$2:$BZ$599"),MATCH(resource!$CC792,day_wise_sales_data!$A$2:$A$500,0),MATCH(resource!AY$2,INDIRECT("day_wise_sales_data!$B$1:$BZ$1"),0)),0)</f>
        <v>0</v>
      </c>
      <c r="AZ792" s="3">
        <f ca="1">IFERROR(INDEX(INDIRECT("day_wise_sales_data!$B$2:$BZ$599"),MATCH(resource!$CC792,day_wise_sales_data!$A$2:$A$500,0),MATCH(resource!AZ$2,INDIRECT("day_wise_sales_data!$B$1:$BZ$1"),0)),0)</f>
        <v>0</v>
      </c>
      <c r="BA792" s="3">
        <f ca="1">IFERROR(INDEX(INDIRECT("day_wise_sales_data!$B$2:$BZ$599"),MATCH(resource!$CC792,day_wise_sales_data!$A$2:$A$500,0),MATCH(resource!BA$2,INDIRECT("day_wise_sales_data!$B$1:$BZ$1"),0)),0)</f>
        <v>0</v>
      </c>
      <c r="BB792" s="3">
        <f ca="1">IFERROR(INDEX(INDIRECT("day_wise_sales_data!$B$2:$BZ$599"),MATCH(resource!$CC792,day_wise_sales_data!$A$2:$A$500,0),MATCH(resource!BB$2,INDIRECT("day_wise_sales_data!$B$1:$BZ$1"),0)),0)</f>
        <v>0</v>
      </c>
      <c r="BC792" s="3">
        <f ca="1">IFERROR(INDEX(INDIRECT("day_wise_sales_data!$B$2:$BZ$599"),MATCH(resource!$CC792,day_wise_sales_data!$A$2:$A$500,0),MATCH(resource!BC$2,INDIRECT("day_wise_sales_data!$B$1:$BZ$1"),0)),0)</f>
        <v>0</v>
      </c>
      <c r="BD792" s="3">
        <f ca="1">IFERROR(INDEX(INDIRECT("day_wise_sales_data!$B$2:$BZ$599"),MATCH(resource!$CC792,day_wise_sales_data!$A$2:$A$500,0),MATCH(resource!BD$2,INDIRECT("day_wise_sales_data!$B$1:$BZ$1"),0)),0)</f>
        <v>0</v>
      </c>
      <c r="BE792" s="3">
        <f ca="1">IFERROR(INDEX(INDIRECT("day_wise_sales_data!$B$2:$BZ$599"),MATCH(resource!$CC792,day_wise_sales_data!$A$2:$A$500,0),MATCH(resource!BE$2,INDIRECT("day_wise_sales_data!$B$1:$BZ$1"),0)),0)</f>
        <v>0</v>
      </c>
      <c r="BF792" s="3">
        <f ca="1">IFERROR(INDEX(INDIRECT("day_wise_sales_data!$B$2:$BZ$599"),MATCH(resource!$CC792,day_wise_sales_data!$A$2:$A$500,0),MATCH(resource!BF$2,INDIRECT("day_wise_sales_data!$B$1:$BZ$1"),0)),0)</f>
        <v>0</v>
      </c>
      <c r="BG792" s="3">
        <f ca="1">IFERROR(INDEX(INDIRECT("day_wise_sales_data!$B$2:$BZ$599"),MATCH(resource!$CC792,day_wise_sales_data!$A$2:$A$500,0),MATCH(resource!BG$2,INDIRECT("day_wise_sales_data!$B$1:$BZ$1"),0)),0)</f>
        <v>0</v>
      </c>
      <c r="BH792" s="3">
        <f ca="1">IFERROR(INDEX(INDIRECT("day_wise_sales_data!$B$2:$BZ$599"),MATCH(resource!$CC792,day_wise_sales_data!$A$2:$A$500,0),MATCH(resource!BH$2,INDIRECT("day_wise_sales_data!$B$1:$BZ$1"),0)),0)</f>
        <v>0</v>
      </c>
      <c r="BI792" s="3">
        <f ca="1">IFERROR(INDEX(INDIRECT("day_wise_sales_data!$B$2:$BZ$599"),MATCH(resource!$CC792,day_wise_sales_data!$A$2:$A$500,0),MATCH(resource!BI$2,INDIRECT("day_wise_sales_data!$B$1:$BZ$1"),0)),0)</f>
        <v>0</v>
      </c>
      <c r="BJ792" s="3">
        <f ca="1">IFERROR(INDEX(INDIRECT("day_wise_sales_data!$B$2:$BZ$599"),MATCH(resource!$CC792,day_wise_sales_data!$A$2:$A$500,0),MATCH(resource!BJ$2,INDIRECT("day_wise_sales_data!$B$1:$BZ$1"),0)),0)</f>
        <v>0</v>
      </c>
      <c r="BK792" s="3">
        <f ca="1">IFERROR(INDEX(INDIRECT("day_wise_sales_data!$B$2:$BZ$599"),MATCH(resource!$CC792,day_wise_sales_data!$A$2:$A$500,0),MATCH(resource!BK$2,INDIRECT("day_wise_sales_data!$B$1:$BZ$1"),0)),0)</f>
        <v>0</v>
      </c>
      <c r="BL792" s="3">
        <f ca="1">IFERROR(INDEX(INDIRECT("day_wise_sales_data!$B$2:$BZ$599"),MATCH(resource!$CC792,day_wise_sales_data!$A$2:$A$500,0),MATCH(resource!BL$2,INDIRECT("day_wise_sales_data!$B$1:$BZ$1"),0)),0)</f>
        <v>0</v>
      </c>
      <c r="BM792" s="3">
        <f ca="1">IFERROR(INDEX(INDIRECT("day_wise_sales_data!$B$2:$BZ$599"),MATCH(resource!$CC792,day_wise_sales_data!$A$2:$A$500,0),MATCH(resource!BM$2,INDIRECT("day_wise_sales_data!$B$1:$BZ$1"),0)),0)</f>
        <v>0</v>
      </c>
      <c r="BN792" s="3">
        <f ca="1">IFERROR(INDEX(INDIRECT("day_wise_sales_data!$B$2:$BZ$599"),MATCH(resource!$CC792,day_wise_sales_data!$A$2:$A$500,0),MATCH(resource!BN$2,INDIRECT("day_wise_sales_data!$B$1:$BZ$1"),0)),0)</f>
        <v>0</v>
      </c>
      <c r="BO792" s="3">
        <f ca="1">IFERROR(INDEX(INDIRECT("day_wise_sales_data!$B$2:$BZ$599"),MATCH(resource!$CC792,day_wise_sales_data!$A$2:$A$500,0),MATCH(resource!BO$2,INDIRECT("day_wise_sales_data!$B$1:$BZ$1"),0)),0)</f>
        <v>0</v>
      </c>
      <c r="BP792" s="3">
        <f ca="1">IFERROR(INDEX(INDIRECT("day_wise_sales_data!$B$2:$BZ$599"),MATCH(resource!$CC792,day_wise_sales_data!$A$2:$A$500,0),MATCH(resource!BP$2,INDIRECT("day_wise_sales_data!$B$1:$BZ$1"),0)),0)</f>
        <v>0</v>
      </c>
      <c r="BQ792" s="3">
        <f ca="1">IFERROR(INDEX(INDIRECT("day_wise_sales_data!$B$2:$BZ$599"),MATCH(resource!$CC792,day_wise_sales_data!$A$2:$A$500,0),MATCH(resource!BQ$2,INDIRECT("day_wise_sales_data!$B$1:$BZ$1"),0)),0)</f>
        <v>0</v>
      </c>
      <c r="BR792" s="3">
        <f ca="1">IFERROR(INDEX(INDIRECT("day_wise_sales_data!$B$2:$BZ$599"),MATCH(resource!$CC792,day_wise_sales_data!$A$2:$A$500,0),MATCH(resource!BR$2,INDIRECT("day_wise_sales_data!$B$1:$BZ$1"),0)),0)</f>
        <v>0</v>
      </c>
      <c r="BS792" s="3">
        <f ca="1">IFERROR(INDEX(INDIRECT("day_wise_sales_data!$B$2:$BZ$599"),MATCH(resource!$CC792,day_wise_sales_data!$A$2:$A$500,0),MATCH(resource!BS$2,INDIRECT("day_wise_sales_data!$B$1:$BZ$1"),0)),0)</f>
        <v>0</v>
      </c>
      <c r="BT792" s="3">
        <f ca="1">IFERROR(INDEX(INDIRECT("day_wise_sales_data!$B$2:$BZ$599"),MATCH(resource!$CC792,day_wise_sales_data!$A$2:$A$500,0),MATCH(resource!BT$2,INDIRECT("day_wise_sales_data!$B$1:$BZ$1"),0)),0)</f>
        <v>0</v>
      </c>
      <c r="BU792" s="3">
        <f ca="1">IFERROR(INDEX(INDIRECT("day_wise_sales_data!$B$2:$BZ$599"),MATCH(resource!$CC792,day_wise_sales_data!$A$2:$A$500,0),MATCH(resource!BU$2,INDIRECT("day_wise_sales_data!$B$1:$BZ$1"),0)),0)</f>
        <v>0</v>
      </c>
      <c r="BV792" s="3">
        <f ca="1">IFERROR(INDEX(INDIRECT("day_wise_sales_data!$B$2:$BZ$599"),MATCH(resource!$CC792,day_wise_sales_data!$A$2:$A$500,0),MATCH(resource!BV$2,INDIRECT("day_wise_sales_data!$B$1:$BZ$1"),0)),0)</f>
        <v>0</v>
      </c>
      <c r="BW792" s="3">
        <f ca="1">IFERROR(INDEX(INDIRECT("day_wise_sales_data!$B$2:$BZ$599"),MATCH(resource!$CC792,day_wise_sales_data!$A$2:$A$500,0),MATCH(resource!BW$2,INDIRECT("day_wise_sales_data!$B$1:$BZ$1"),0)),0)</f>
        <v>0</v>
      </c>
      <c r="BX792" s="3">
        <f ca="1">IFERROR(INDEX(INDIRECT("day_wise_sales_data!$B$2:$BZ$599"),MATCH(resource!$CC792,day_wise_sales_data!$A$2:$A$500,0),MATCH(resource!BX$2,INDIRECT("day_wise_sales_data!$B$1:$BZ$1"),0)),0)</f>
        <v>0</v>
      </c>
      <c r="BY792" s="3">
        <f ca="1">IFERROR(INDEX(INDIRECT("day_wise_sales_data!$B$2:$BZ$599"),MATCH(resource!$CC792,day_wise_sales_data!$A$2:$A$500,0),MATCH(resource!BY$2,INDIRECT("day_wise_sales_data!$B$1:$BZ$1"),0)),0)</f>
        <v>0</v>
      </c>
      <c r="BZ792" s="3">
        <f ca="1">IFERROR(INDEX(INDIRECT("day_wise_sales_data!$B$2:$BZ$599"),MATCH(resource!$CC792,day_wise_sales_data!$A$2:$A$500,0),MATCH(resource!BZ$2,INDIRECT("day_wise_sales_data!$B$1:$BZ$1"),0)),0)</f>
        <v>0</v>
      </c>
      <c r="CA792" s="3">
        <f ca="1">IFERROR(INDEX(INDIRECT("day_wise_sales_data!$B$2:$BZ$599"),MATCH(resource!$CC792,day_wise_sales_data!$A$2:$A$500,0),MATCH(resource!CA$2,INDIRECT("day_wise_sales_data!$B$1:$BZ$1"),0)),0)</f>
        <v>0</v>
      </c>
      <c r="CC792" s="4">
        <f>sales_data!H791</f>
        <v>0</v>
      </c>
      <c r="CD792" s="1">
        <v>790</v>
      </c>
      <c r="CE792" s="1" t="str">
        <f>IF(AQ792=report!$AQ$3,resource!CD792,"")</f>
        <v/>
      </c>
      <c r="CF792" s="5" t="str">
        <f>IFERROR(SMALL($CE$3:$CE$1001,ROWS($CE$3:CE792)),"")</f>
        <v/>
      </c>
      <c r="CH792">
        <f>IFERROR(VLOOKUP($CC792,data_pull!$E$22:$G$700,2,0),0)</f>
        <v>0</v>
      </c>
      <c r="DK792" s="3" t="str">
        <f>IFERROR(INDEX(COD_SALES!$B$5:$Z$500,MATCH(resource!$CC792,COD_SALES!$A$5:$A$500,0),MATCH(resource!DK$2,COD_SALES!$B$4:$Z$4,0)),"")</f>
        <v/>
      </c>
      <c r="DL792" s="3" t="str">
        <f>IFERROR(INDEX(COD_SALES!$B$5:$Z$500,MATCH(resource!$CC792,COD_SALES!$A$5:$A$500,0),MATCH(resource!DL$2,COD_SALES!$B$4:$Z$4,0)),"")</f>
        <v/>
      </c>
      <c r="DM792" s="3" t="str">
        <f>IFERROR(INDEX(COD_SALES!$B$5:$Z$500,MATCH(resource!$CC792,COD_SALES!$A$5:$A$500,0),MATCH(resource!DM$2,COD_SALES!$B$4:$Z$4,0)),"")</f>
        <v/>
      </c>
      <c r="DN792" s="3" t="str">
        <f>IFERROR(INDEX(COD_SALES!$B$5:$Z$500,MATCH(resource!$CC792,COD_SALES!$A$5:$A$500,0),MATCH(resource!DN$2,COD_SALES!$B$4:$Z$4,0)),"")</f>
        <v/>
      </c>
      <c r="DO792" s="3" t="str">
        <f>IFERROR(INDEX(COD_SALES!$B$5:$Z$500,MATCH(resource!$CC792,COD_SALES!$A$5:$A$500,0),MATCH(resource!DO$2,COD_SALES!$B$4:$Z$4,0)),"")</f>
        <v/>
      </c>
      <c r="DP792" s="3" t="str">
        <f>IFERROR(INDEX(COD_SALES!$B$5:$Z$500,MATCH(resource!$CC792,COD_SALES!$A$5:$A$500,0),MATCH(resource!DP$2,COD_SALES!$B$4:$Z$4,0)),"")</f>
        <v/>
      </c>
      <c r="DQ792" s="3" t="str">
        <f>IFERROR(INDEX(COD_SALES!$B$5:$Z$500,MATCH(resource!$CC792,COD_SALES!$A$5:$A$500,0),MATCH(resource!DQ$2,COD_SALES!$B$4:$Z$4,0)),"")</f>
        <v/>
      </c>
      <c r="DR792" s="3" t="str">
        <f>IFERROR(INDEX(COD_SALES!$B$5:$Z$500,MATCH(resource!$CC792,COD_SALES!$A$5:$A$500,0),MATCH(resource!DR$2,COD_SALES!$B$4:$Z$4,0)),"")</f>
        <v/>
      </c>
      <c r="DS792" s="3" t="str">
        <f>IFERROR(INDEX(COD_SALES!$B$5:$Z$500,MATCH(resource!$CC792,COD_SALES!$A$5:$A$500,0),MATCH(resource!DS$2,COD_SALES!$B$4:$Z$4,0)),"")</f>
        <v/>
      </c>
      <c r="DT792" s="3" t="str">
        <f>IFERROR(INDEX(COD_SALES!$B$5:$Z$500,MATCH(resource!$CC792,COD_SALES!$A$5:$A$500,0),MATCH(resource!DT$2,COD_SALES!$B$4:$Z$4,0)),"")</f>
        <v/>
      </c>
      <c r="DU792" s="3" t="str">
        <f>IFERROR(INDEX(COD_SALES!$B$5:$Z$500,MATCH(resource!$CC792,COD_SALES!$A$5:$A$500,0),MATCH(resource!DU$2,COD_SALES!$B$4:$Z$4,0)),"")</f>
        <v/>
      </c>
      <c r="DV792" s="3" t="str">
        <f>IFERROR(INDEX(COD_SALES!$B$5:$Z$500,MATCH(resource!$CC792,COD_SALES!$A$5:$A$500,0),MATCH(resource!DV$2,COD_SALES!$B$4:$Z$4,0)),"")</f>
        <v/>
      </c>
      <c r="DW792" s="3" t="str">
        <f>IFERROR(INDEX(COD_SALES!$B$5:$Z$500,MATCH(resource!$CC792,COD_SALES!$A$5:$A$500,0),MATCH(resource!DW$2,COD_SALES!$B$4:$Z$4,0)),"")</f>
        <v/>
      </c>
      <c r="DX792" s="3" t="str">
        <f>IFERROR(INDEX(COD_SALES!$B$5:$Z$500,MATCH(resource!$CC792,COD_SALES!$A$5:$A$500,0),MATCH(resource!DX$2,COD_SALES!$B$4:$Z$4,0)),"")</f>
        <v/>
      </c>
      <c r="DY792" s="3" t="str">
        <f>IFERROR(INDEX(COD_SALES!$B$5:$Z$500,MATCH(resource!$CC792,COD_SALES!$A$5:$A$500,0),MATCH(resource!DY$2,COD_SALES!$B$4:$Z$4,0)),"")</f>
        <v/>
      </c>
      <c r="DZ792" s="3" t="str">
        <f>IFERROR(INDEX(COD_SALES!$B$5:$Z$500,MATCH(resource!$CC792,COD_SALES!$A$5:$A$500,0),MATCH(resource!DZ$2,COD_SALES!$B$4:$Z$4,0)),"")</f>
        <v/>
      </c>
      <c r="EA792" s="3" t="str">
        <f>IFERROR(INDEX(COD_SALES!$B$5:$Z$500,MATCH(resource!$CC792,COD_SALES!$A$5:$A$500,0),MATCH(resource!EA$2,COD_SALES!$B$4:$Z$4,0)),"")</f>
        <v/>
      </c>
      <c r="EB792" s="3">
        <f t="shared" si="140"/>
        <v>0</v>
      </c>
      <c r="EW792" s="3">
        <f>IFERROR(VLOOKUP(CC792,data_pull!$AO$25:$AR$546,2,0),0)</f>
        <v>0</v>
      </c>
      <c r="EX792" s="1">
        <f>IFERROR(VLOOKUP(CC792,data_pull!$AO$25:$AR$546,4,0),0)</f>
        <v>0</v>
      </c>
    </row>
    <row r="793" spans="13:154" x14ac:dyDescent="0.25"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4">
        <f>sales_data!B792</f>
        <v>0</v>
      </c>
      <c r="AR793" s="4">
        <f>sales_data!C792</f>
        <v>0</v>
      </c>
      <c r="AS793" s="5" t="str">
        <f t="shared" si="139"/>
        <v/>
      </c>
      <c r="AT793" s="4">
        <f>sales_data!I792</f>
        <v>0</v>
      </c>
      <c r="AU793" s="4">
        <f>sales_data!W792</f>
        <v>0</v>
      </c>
      <c r="AV793" s="1">
        <f>sales_data!N792</f>
        <v>0</v>
      </c>
      <c r="AW793" s="1">
        <f>sales_data!P792</f>
        <v>0</v>
      </c>
      <c r="AX793" s="3">
        <f ca="1">IFERROR(INDEX(INDIRECT("day_wise_sales_data!$B$2:$BZ$599"),MATCH(resource!$CC793,day_wise_sales_data!$A$2:$A$500,0),MATCH(resource!AX$2,INDIRECT("day_wise_sales_data!$B$1:$BZ$1"),0)),0)</f>
        <v>0</v>
      </c>
      <c r="AY793" s="3">
        <f ca="1">IFERROR(INDEX(INDIRECT("day_wise_sales_data!$B$2:$BZ$599"),MATCH(resource!$CC793,day_wise_sales_data!$A$2:$A$500,0),MATCH(resource!AY$2,INDIRECT("day_wise_sales_data!$B$1:$BZ$1"),0)),0)</f>
        <v>0</v>
      </c>
      <c r="AZ793" s="3">
        <f ca="1">IFERROR(INDEX(INDIRECT("day_wise_sales_data!$B$2:$BZ$599"),MATCH(resource!$CC793,day_wise_sales_data!$A$2:$A$500,0),MATCH(resource!AZ$2,INDIRECT("day_wise_sales_data!$B$1:$BZ$1"),0)),0)</f>
        <v>0</v>
      </c>
      <c r="BA793" s="3">
        <f ca="1">IFERROR(INDEX(INDIRECT("day_wise_sales_data!$B$2:$BZ$599"),MATCH(resource!$CC793,day_wise_sales_data!$A$2:$A$500,0),MATCH(resource!BA$2,INDIRECT("day_wise_sales_data!$B$1:$BZ$1"),0)),0)</f>
        <v>0</v>
      </c>
      <c r="BB793" s="3">
        <f ca="1">IFERROR(INDEX(INDIRECT("day_wise_sales_data!$B$2:$BZ$599"),MATCH(resource!$CC793,day_wise_sales_data!$A$2:$A$500,0),MATCH(resource!BB$2,INDIRECT("day_wise_sales_data!$B$1:$BZ$1"),0)),0)</f>
        <v>0</v>
      </c>
      <c r="BC793" s="3">
        <f ca="1">IFERROR(INDEX(INDIRECT("day_wise_sales_data!$B$2:$BZ$599"),MATCH(resource!$CC793,day_wise_sales_data!$A$2:$A$500,0),MATCH(resource!BC$2,INDIRECT("day_wise_sales_data!$B$1:$BZ$1"),0)),0)</f>
        <v>0</v>
      </c>
      <c r="BD793" s="3">
        <f ca="1">IFERROR(INDEX(INDIRECT("day_wise_sales_data!$B$2:$BZ$599"),MATCH(resource!$CC793,day_wise_sales_data!$A$2:$A$500,0),MATCH(resource!BD$2,INDIRECT("day_wise_sales_data!$B$1:$BZ$1"),0)),0)</f>
        <v>0</v>
      </c>
      <c r="BE793" s="3">
        <f ca="1">IFERROR(INDEX(INDIRECT("day_wise_sales_data!$B$2:$BZ$599"),MATCH(resource!$CC793,day_wise_sales_data!$A$2:$A$500,0),MATCH(resource!BE$2,INDIRECT("day_wise_sales_data!$B$1:$BZ$1"),0)),0)</f>
        <v>0</v>
      </c>
      <c r="BF793" s="3">
        <f ca="1">IFERROR(INDEX(INDIRECT("day_wise_sales_data!$B$2:$BZ$599"),MATCH(resource!$CC793,day_wise_sales_data!$A$2:$A$500,0),MATCH(resource!BF$2,INDIRECT("day_wise_sales_data!$B$1:$BZ$1"),0)),0)</f>
        <v>0</v>
      </c>
      <c r="BG793" s="3">
        <f ca="1">IFERROR(INDEX(INDIRECT("day_wise_sales_data!$B$2:$BZ$599"),MATCH(resource!$CC793,day_wise_sales_data!$A$2:$A$500,0),MATCH(resource!BG$2,INDIRECT("day_wise_sales_data!$B$1:$BZ$1"),0)),0)</f>
        <v>0</v>
      </c>
      <c r="BH793" s="3">
        <f ca="1">IFERROR(INDEX(INDIRECT("day_wise_sales_data!$B$2:$BZ$599"),MATCH(resource!$CC793,day_wise_sales_data!$A$2:$A$500,0),MATCH(resource!BH$2,INDIRECT("day_wise_sales_data!$B$1:$BZ$1"),0)),0)</f>
        <v>0</v>
      </c>
      <c r="BI793" s="3">
        <f ca="1">IFERROR(INDEX(INDIRECT("day_wise_sales_data!$B$2:$BZ$599"),MATCH(resource!$CC793,day_wise_sales_data!$A$2:$A$500,0),MATCH(resource!BI$2,INDIRECT("day_wise_sales_data!$B$1:$BZ$1"),0)),0)</f>
        <v>0</v>
      </c>
      <c r="BJ793" s="3">
        <f ca="1">IFERROR(INDEX(INDIRECT("day_wise_sales_data!$B$2:$BZ$599"),MATCH(resource!$CC793,day_wise_sales_data!$A$2:$A$500,0),MATCH(resource!BJ$2,INDIRECT("day_wise_sales_data!$B$1:$BZ$1"),0)),0)</f>
        <v>0</v>
      </c>
      <c r="BK793" s="3">
        <f ca="1">IFERROR(INDEX(INDIRECT("day_wise_sales_data!$B$2:$BZ$599"),MATCH(resource!$CC793,day_wise_sales_data!$A$2:$A$500,0),MATCH(resource!BK$2,INDIRECT("day_wise_sales_data!$B$1:$BZ$1"),0)),0)</f>
        <v>0</v>
      </c>
      <c r="BL793" s="3">
        <f ca="1">IFERROR(INDEX(INDIRECT("day_wise_sales_data!$B$2:$BZ$599"),MATCH(resource!$CC793,day_wise_sales_data!$A$2:$A$500,0),MATCH(resource!BL$2,INDIRECT("day_wise_sales_data!$B$1:$BZ$1"),0)),0)</f>
        <v>0</v>
      </c>
      <c r="BM793" s="3">
        <f ca="1">IFERROR(INDEX(INDIRECT("day_wise_sales_data!$B$2:$BZ$599"),MATCH(resource!$CC793,day_wise_sales_data!$A$2:$A$500,0),MATCH(resource!BM$2,INDIRECT("day_wise_sales_data!$B$1:$BZ$1"),0)),0)</f>
        <v>0</v>
      </c>
      <c r="BN793" s="3">
        <f ca="1">IFERROR(INDEX(INDIRECT("day_wise_sales_data!$B$2:$BZ$599"),MATCH(resource!$CC793,day_wise_sales_data!$A$2:$A$500,0),MATCH(resource!BN$2,INDIRECT("day_wise_sales_data!$B$1:$BZ$1"),0)),0)</f>
        <v>0</v>
      </c>
      <c r="BO793" s="3">
        <f ca="1">IFERROR(INDEX(INDIRECT("day_wise_sales_data!$B$2:$BZ$599"),MATCH(resource!$CC793,day_wise_sales_data!$A$2:$A$500,0),MATCH(resource!BO$2,INDIRECT("day_wise_sales_data!$B$1:$BZ$1"),0)),0)</f>
        <v>0</v>
      </c>
      <c r="BP793" s="3">
        <f ca="1">IFERROR(INDEX(INDIRECT("day_wise_sales_data!$B$2:$BZ$599"),MATCH(resource!$CC793,day_wise_sales_data!$A$2:$A$500,0),MATCH(resource!BP$2,INDIRECT("day_wise_sales_data!$B$1:$BZ$1"),0)),0)</f>
        <v>0</v>
      </c>
      <c r="BQ793" s="3">
        <f ca="1">IFERROR(INDEX(INDIRECT("day_wise_sales_data!$B$2:$BZ$599"),MATCH(resource!$CC793,day_wise_sales_data!$A$2:$A$500,0),MATCH(resource!BQ$2,INDIRECT("day_wise_sales_data!$B$1:$BZ$1"),0)),0)</f>
        <v>0</v>
      </c>
      <c r="BR793" s="3">
        <f ca="1">IFERROR(INDEX(INDIRECT("day_wise_sales_data!$B$2:$BZ$599"),MATCH(resource!$CC793,day_wise_sales_data!$A$2:$A$500,0),MATCH(resource!BR$2,INDIRECT("day_wise_sales_data!$B$1:$BZ$1"),0)),0)</f>
        <v>0</v>
      </c>
      <c r="BS793" s="3">
        <f ca="1">IFERROR(INDEX(INDIRECT("day_wise_sales_data!$B$2:$BZ$599"),MATCH(resource!$CC793,day_wise_sales_data!$A$2:$A$500,0),MATCH(resource!BS$2,INDIRECT("day_wise_sales_data!$B$1:$BZ$1"),0)),0)</f>
        <v>0</v>
      </c>
      <c r="BT793" s="3">
        <f ca="1">IFERROR(INDEX(INDIRECT("day_wise_sales_data!$B$2:$BZ$599"),MATCH(resource!$CC793,day_wise_sales_data!$A$2:$A$500,0),MATCH(resource!BT$2,INDIRECT("day_wise_sales_data!$B$1:$BZ$1"),0)),0)</f>
        <v>0</v>
      </c>
      <c r="BU793" s="3">
        <f ca="1">IFERROR(INDEX(INDIRECT("day_wise_sales_data!$B$2:$BZ$599"),MATCH(resource!$CC793,day_wise_sales_data!$A$2:$A$500,0),MATCH(resource!BU$2,INDIRECT("day_wise_sales_data!$B$1:$BZ$1"),0)),0)</f>
        <v>0</v>
      </c>
      <c r="BV793" s="3">
        <f ca="1">IFERROR(INDEX(INDIRECT("day_wise_sales_data!$B$2:$BZ$599"),MATCH(resource!$CC793,day_wise_sales_data!$A$2:$A$500,0),MATCH(resource!BV$2,INDIRECT("day_wise_sales_data!$B$1:$BZ$1"),0)),0)</f>
        <v>0</v>
      </c>
      <c r="BW793" s="3">
        <f ca="1">IFERROR(INDEX(INDIRECT("day_wise_sales_data!$B$2:$BZ$599"),MATCH(resource!$CC793,day_wise_sales_data!$A$2:$A$500,0),MATCH(resource!BW$2,INDIRECT("day_wise_sales_data!$B$1:$BZ$1"),0)),0)</f>
        <v>0</v>
      </c>
      <c r="BX793" s="3">
        <f ca="1">IFERROR(INDEX(INDIRECT("day_wise_sales_data!$B$2:$BZ$599"),MATCH(resource!$CC793,day_wise_sales_data!$A$2:$A$500,0),MATCH(resource!BX$2,INDIRECT("day_wise_sales_data!$B$1:$BZ$1"),0)),0)</f>
        <v>0</v>
      </c>
      <c r="BY793" s="3">
        <f ca="1">IFERROR(INDEX(INDIRECT("day_wise_sales_data!$B$2:$BZ$599"),MATCH(resource!$CC793,day_wise_sales_data!$A$2:$A$500,0),MATCH(resource!BY$2,INDIRECT("day_wise_sales_data!$B$1:$BZ$1"),0)),0)</f>
        <v>0</v>
      </c>
      <c r="BZ793" s="3">
        <f ca="1">IFERROR(INDEX(INDIRECT("day_wise_sales_data!$B$2:$BZ$599"),MATCH(resource!$CC793,day_wise_sales_data!$A$2:$A$500,0),MATCH(resource!BZ$2,INDIRECT("day_wise_sales_data!$B$1:$BZ$1"),0)),0)</f>
        <v>0</v>
      </c>
      <c r="CA793" s="3">
        <f ca="1">IFERROR(INDEX(INDIRECT("day_wise_sales_data!$B$2:$BZ$599"),MATCH(resource!$CC793,day_wise_sales_data!$A$2:$A$500,0),MATCH(resource!CA$2,INDIRECT("day_wise_sales_data!$B$1:$BZ$1"),0)),0)</f>
        <v>0</v>
      </c>
      <c r="CC793" s="4">
        <f>sales_data!H792</f>
        <v>0</v>
      </c>
      <c r="CD793" s="1">
        <v>791</v>
      </c>
      <c r="CE793" s="1" t="str">
        <f>IF(AQ793=report!$AQ$3,resource!CD793,"")</f>
        <v/>
      </c>
      <c r="CF793" s="5" t="str">
        <f>IFERROR(SMALL($CE$3:$CE$1001,ROWS($CE$3:CE793)),"")</f>
        <v/>
      </c>
      <c r="CH793">
        <f>IFERROR(VLOOKUP($CC793,data_pull!$E$22:$G$700,2,0),0)</f>
        <v>0</v>
      </c>
      <c r="DK793" s="3" t="str">
        <f>IFERROR(INDEX(COD_SALES!$B$5:$Z$500,MATCH(resource!$CC793,COD_SALES!$A$5:$A$500,0),MATCH(resource!DK$2,COD_SALES!$B$4:$Z$4,0)),"")</f>
        <v/>
      </c>
      <c r="DL793" s="3" t="str">
        <f>IFERROR(INDEX(COD_SALES!$B$5:$Z$500,MATCH(resource!$CC793,COD_SALES!$A$5:$A$500,0),MATCH(resource!DL$2,COD_SALES!$B$4:$Z$4,0)),"")</f>
        <v/>
      </c>
      <c r="DM793" s="3" t="str">
        <f>IFERROR(INDEX(COD_SALES!$B$5:$Z$500,MATCH(resource!$CC793,COD_SALES!$A$5:$A$500,0),MATCH(resource!DM$2,COD_SALES!$B$4:$Z$4,0)),"")</f>
        <v/>
      </c>
      <c r="DN793" s="3" t="str">
        <f>IFERROR(INDEX(COD_SALES!$B$5:$Z$500,MATCH(resource!$CC793,COD_SALES!$A$5:$A$500,0),MATCH(resource!DN$2,COD_SALES!$B$4:$Z$4,0)),"")</f>
        <v/>
      </c>
      <c r="DO793" s="3" t="str">
        <f>IFERROR(INDEX(COD_SALES!$B$5:$Z$500,MATCH(resource!$CC793,COD_SALES!$A$5:$A$500,0),MATCH(resource!DO$2,COD_SALES!$B$4:$Z$4,0)),"")</f>
        <v/>
      </c>
      <c r="DP793" s="3" t="str">
        <f>IFERROR(INDEX(COD_SALES!$B$5:$Z$500,MATCH(resource!$CC793,COD_SALES!$A$5:$A$500,0),MATCH(resource!DP$2,COD_SALES!$B$4:$Z$4,0)),"")</f>
        <v/>
      </c>
      <c r="DQ793" s="3" t="str">
        <f>IFERROR(INDEX(COD_SALES!$B$5:$Z$500,MATCH(resource!$CC793,COD_SALES!$A$5:$A$500,0),MATCH(resource!DQ$2,COD_SALES!$B$4:$Z$4,0)),"")</f>
        <v/>
      </c>
      <c r="DR793" s="3" t="str">
        <f>IFERROR(INDEX(COD_SALES!$B$5:$Z$500,MATCH(resource!$CC793,COD_SALES!$A$5:$A$500,0),MATCH(resource!DR$2,COD_SALES!$B$4:$Z$4,0)),"")</f>
        <v/>
      </c>
      <c r="DS793" s="3" t="str">
        <f>IFERROR(INDEX(COD_SALES!$B$5:$Z$500,MATCH(resource!$CC793,COD_SALES!$A$5:$A$500,0),MATCH(resource!DS$2,COD_SALES!$B$4:$Z$4,0)),"")</f>
        <v/>
      </c>
      <c r="DT793" s="3" t="str">
        <f>IFERROR(INDEX(COD_SALES!$B$5:$Z$500,MATCH(resource!$CC793,COD_SALES!$A$5:$A$500,0),MATCH(resource!DT$2,COD_SALES!$B$4:$Z$4,0)),"")</f>
        <v/>
      </c>
      <c r="DU793" s="3" t="str">
        <f>IFERROR(INDEX(COD_SALES!$B$5:$Z$500,MATCH(resource!$CC793,COD_SALES!$A$5:$A$500,0),MATCH(resource!DU$2,COD_SALES!$B$4:$Z$4,0)),"")</f>
        <v/>
      </c>
      <c r="DV793" s="3" t="str">
        <f>IFERROR(INDEX(COD_SALES!$B$5:$Z$500,MATCH(resource!$CC793,COD_SALES!$A$5:$A$500,0),MATCH(resource!DV$2,COD_SALES!$B$4:$Z$4,0)),"")</f>
        <v/>
      </c>
      <c r="DW793" s="3" t="str">
        <f>IFERROR(INDEX(COD_SALES!$B$5:$Z$500,MATCH(resource!$CC793,COD_SALES!$A$5:$A$500,0),MATCH(resource!DW$2,COD_SALES!$B$4:$Z$4,0)),"")</f>
        <v/>
      </c>
      <c r="DX793" s="3" t="str">
        <f>IFERROR(INDEX(COD_SALES!$B$5:$Z$500,MATCH(resource!$CC793,COD_SALES!$A$5:$A$500,0),MATCH(resource!DX$2,COD_SALES!$B$4:$Z$4,0)),"")</f>
        <v/>
      </c>
      <c r="DY793" s="3" t="str">
        <f>IFERROR(INDEX(COD_SALES!$B$5:$Z$500,MATCH(resource!$CC793,COD_SALES!$A$5:$A$500,0),MATCH(resource!DY$2,COD_SALES!$B$4:$Z$4,0)),"")</f>
        <v/>
      </c>
      <c r="DZ793" s="3" t="str">
        <f>IFERROR(INDEX(COD_SALES!$B$5:$Z$500,MATCH(resource!$CC793,COD_SALES!$A$5:$A$500,0),MATCH(resource!DZ$2,COD_SALES!$B$4:$Z$4,0)),"")</f>
        <v/>
      </c>
      <c r="EA793" s="3" t="str">
        <f>IFERROR(INDEX(COD_SALES!$B$5:$Z$500,MATCH(resource!$CC793,COD_SALES!$A$5:$A$500,0),MATCH(resource!EA$2,COD_SALES!$B$4:$Z$4,0)),"")</f>
        <v/>
      </c>
      <c r="EB793" s="3">
        <f t="shared" si="140"/>
        <v>0</v>
      </c>
      <c r="EW793" s="3">
        <f>IFERROR(VLOOKUP(CC793,data_pull!$AO$25:$AR$546,2,0),0)</f>
        <v>0</v>
      </c>
      <c r="EX793" s="1">
        <f>IFERROR(VLOOKUP(CC793,data_pull!$AO$25:$AR$546,4,0),0)</f>
        <v>0</v>
      </c>
    </row>
    <row r="794" spans="13:154" x14ac:dyDescent="0.25"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4">
        <f>sales_data!B793</f>
        <v>0</v>
      </c>
      <c r="AR794" s="4">
        <f>sales_data!C793</f>
        <v>0</v>
      </c>
      <c r="AS794" s="5" t="str">
        <f t="shared" si="139"/>
        <v/>
      </c>
      <c r="AT794" s="4">
        <f>sales_data!I793</f>
        <v>0</v>
      </c>
      <c r="AU794" s="4">
        <f>sales_data!W793</f>
        <v>0</v>
      </c>
      <c r="AV794" s="1">
        <f>sales_data!N793</f>
        <v>0</v>
      </c>
      <c r="AW794" s="1">
        <f>sales_data!P793</f>
        <v>0</v>
      </c>
      <c r="AX794" s="3">
        <f ca="1">IFERROR(INDEX(INDIRECT("day_wise_sales_data!$B$2:$BZ$599"),MATCH(resource!$CC794,day_wise_sales_data!$A$2:$A$500,0),MATCH(resource!AX$2,INDIRECT("day_wise_sales_data!$B$1:$BZ$1"),0)),0)</f>
        <v>0</v>
      </c>
      <c r="AY794" s="3">
        <f ca="1">IFERROR(INDEX(INDIRECT("day_wise_sales_data!$B$2:$BZ$599"),MATCH(resource!$CC794,day_wise_sales_data!$A$2:$A$500,0),MATCH(resource!AY$2,INDIRECT("day_wise_sales_data!$B$1:$BZ$1"),0)),0)</f>
        <v>0</v>
      </c>
      <c r="AZ794" s="3">
        <f ca="1">IFERROR(INDEX(INDIRECT("day_wise_sales_data!$B$2:$BZ$599"),MATCH(resource!$CC794,day_wise_sales_data!$A$2:$A$500,0),MATCH(resource!AZ$2,INDIRECT("day_wise_sales_data!$B$1:$BZ$1"),0)),0)</f>
        <v>0</v>
      </c>
      <c r="BA794" s="3">
        <f ca="1">IFERROR(INDEX(INDIRECT("day_wise_sales_data!$B$2:$BZ$599"),MATCH(resource!$CC794,day_wise_sales_data!$A$2:$A$500,0),MATCH(resource!BA$2,INDIRECT("day_wise_sales_data!$B$1:$BZ$1"),0)),0)</f>
        <v>0</v>
      </c>
      <c r="BB794" s="3">
        <f ca="1">IFERROR(INDEX(INDIRECT("day_wise_sales_data!$B$2:$BZ$599"),MATCH(resource!$CC794,day_wise_sales_data!$A$2:$A$500,0),MATCH(resource!BB$2,INDIRECT("day_wise_sales_data!$B$1:$BZ$1"),0)),0)</f>
        <v>0</v>
      </c>
      <c r="BC794" s="3">
        <f ca="1">IFERROR(INDEX(INDIRECT("day_wise_sales_data!$B$2:$BZ$599"),MATCH(resource!$CC794,day_wise_sales_data!$A$2:$A$500,0),MATCH(resource!BC$2,INDIRECT("day_wise_sales_data!$B$1:$BZ$1"),0)),0)</f>
        <v>0</v>
      </c>
      <c r="BD794" s="3">
        <f ca="1">IFERROR(INDEX(INDIRECT("day_wise_sales_data!$B$2:$BZ$599"),MATCH(resource!$CC794,day_wise_sales_data!$A$2:$A$500,0),MATCH(resource!BD$2,INDIRECT("day_wise_sales_data!$B$1:$BZ$1"),0)),0)</f>
        <v>0</v>
      </c>
      <c r="BE794" s="3">
        <f ca="1">IFERROR(INDEX(INDIRECT("day_wise_sales_data!$B$2:$BZ$599"),MATCH(resource!$CC794,day_wise_sales_data!$A$2:$A$500,0),MATCH(resource!BE$2,INDIRECT("day_wise_sales_data!$B$1:$BZ$1"),0)),0)</f>
        <v>0</v>
      </c>
      <c r="BF794" s="3">
        <f ca="1">IFERROR(INDEX(INDIRECT("day_wise_sales_data!$B$2:$BZ$599"),MATCH(resource!$CC794,day_wise_sales_data!$A$2:$A$500,0),MATCH(resource!BF$2,INDIRECT("day_wise_sales_data!$B$1:$BZ$1"),0)),0)</f>
        <v>0</v>
      </c>
      <c r="BG794" s="3">
        <f ca="1">IFERROR(INDEX(INDIRECT("day_wise_sales_data!$B$2:$BZ$599"),MATCH(resource!$CC794,day_wise_sales_data!$A$2:$A$500,0),MATCH(resource!BG$2,INDIRECT("day_wise_sales_data!$B$1:$BZ$1"),0)),0)</f>
        <v>0</v>
      </c>
      <c r="BH794" s="3">
        <f ca="1">IFERROR(INDEX(INDIRECT("day_wise_sales_data!$B$2:$BZ$599"),MATCH(resource!$CC794,day_wise_sales_data!$A$2:$A$500,0),MATCH(resource!BH$2,INDIRECT("day_wise_sales_data!$B$1:$BZ$1"),0)),0)</f>
        <v>0</v>
      </c>
      <c r="BI794" s="3">
        <f ca="1">IFERROR(INDEX(INDIRECT("day_wise_sales_data!$B$2:$BZ$599"),MATCH(resource!$CC794,day_wise_sales_data!$A$2:$A$500,0),MATCH(resource!BI$2,INDIRECT("day_wise_sales_data!$B$1:$BZ$1"),0)),0)</f>
        <v>0</v>
      </c>
      <c r="BJ794" s="3">
        <f ca="1">IFERROR(INDEX(INDIRECT("day_wise_sales_data!$B$2:$BZ$599"),MATCH(resource!$CC794,day_wise_sales_data!$A$2:$A$500,0),MATCH(resource!BJ$2,INDIRECT("day_wise_sales_data!$B$1:$BZ$1"),0)),0)</f>
        <v>0</v>
      </c>
      <c r="BK794" s="3">
        <f ca="1">IFERROR(INDEX(INDIRECT("day_wise_sales_data!$B$2:$BZ$599"),MATCH(resource!$CC794,day_wise_sales_data!$A$2:$A$500,0),MATCH(resource!BK$2,INDIRECT("day_wise_sales_data!$B$1:$BZ$1"),0)),0)</f>
        <v>0</v>
      </c>
      <c r="BL794" s="3">
        <f ca="1">IFERROR(INDEX(INDIRECT("day_wise_sales_data!$B$2:$BZ$599"),MATCH(resource!$CC794,day_wise_sales_data!$A$2:$A$500,0),MATCH(resource!BL$2,INDIRECT("day_wise_sales_data!$B$1:$BZ$1"),0)),0)</f>
        <v>0</v>
      </c>
      <c r="BM794" s="3">
        <f ca="1">IFERROR(INDEX(INDIRECT("day_wise_sales_data!$B$2:$BZ$599"),MATCH(resource!$CC794,day_wise_sales_data!$A$2:$A$500,0),MATCH(resource!BM$2,INDIRECT("day_wise_sales_data!$B$1:$BZ$1"),0)),0)</f>
        <v>0</v>
      </c>
      <c r="BN794" s="3">
        <f ca="1">IFERROR(INDEX(INDIRECT("day_wise_sales_data!$B$2:$BZ$599"),MATCH(resource!$CC794,day_wise_sales_data!$A$2:$A$500,0),MATCH(resource!BN$2,INDIRECT("day_wise_sales_data!$B$1:$BZ$1"),0)),0)</f>
        <v>0</v>
      </c>
      <c r="BO794" s="3">
        <f ca="1">IFERROR(INDEX(INDIRECT("day_wise_sales_data!$B$2:$BZ$599"),MATCH(resource!$CC794,day_wise_sales_data!$A$2:$A$500,0),MATCH(resource!BO$2,INDIRECT("day_wise_sales_data!$B$1:$BZ$1"),0)),0)</f>
        <v>0</v>
      </c>
      <c r="BP794" s="3">
        <f ca="1">IFERROR(INDEX(INDIRECT("day_wise_sales_data!$B$2:$BZ$599"),MATCH(resource!$CC794,day_wise_sales_data!$A$2:$A$500,0),MATCH(resource!BP$2,INDIRECT("day_wise_sales_data!$B$1:$BZ$1"),0)),0)</f>
        <v>0</v>
      </c>
      <c r="BQ794" s="3">
        <f ca="1">IFERROR(INDEX(INDIRECT("day_wise_sales_data!$B$2:$BZ$599"),MATCH(resource!$CC794,day_wise_sales_data!$A$2:$A$500,0),MATCH(resource!BQ$2,INDIRECT("day_wise_sales_data!$B$1:$BZ$1"),0)),0)</f>
        <v>0</v>
      </c>
      <c r="BR794" s="3">
        <f ca="1">IFERROR(INDEX(INDIRECT("day_wise_sales_data!$B$2:$BZ$599"),MATCH(resource!$CC794,day_wise_sales_data!$A$2:$A$500,0),MATCH(resource!BR$2,INDIRECT("day_wise_sales_data!$B$1:$BZ$1"),0)),0)</f>
        <v>0</v>
      </c>
      <c r="BS794" s="3">
        <f ca="1">IFERROR(INDEX(INDIRECT("day_wise_sales_data!$B$2:$BZ$599"),MATCH(resource!$CC794,day_wise_sales_data!$A$2:$A$500,0),MATCH(resource!BS$2,INDIRECT("day_wise_sales_data!$B$1:$BZ$1"),0)),0)</f>
        <v>0</v>
      </c>
      <c r="BT794" s="3">
        <f ca="1">IFERROR(INDEX(INDIRECT("day_wise_sales_data!$B$2:$BZ$599"),MATCH(resource!$CC794,day_wise_sales_data!$A$2:$A$500,0),MATCH(resource!BT$2,INDIRECT("day_wise_sales_data!$B$1:$BZ$1"),0)),0)</f>
        <v>0</v>
      </c>
      <c r="BU794" s="3">
        <f ca="1">IFERROR(INDEX(INDIRECT("day_wise_sales_data!$B$2:$BZ$599"),MATCH(resource!$CC794,day_wise_sales_data!$A$2:$A$500,0),MATCH(resource!BU$2,INDIRECT("day_wise_sales_data!$B$1:$BZ$1"),0)),0)</f>
        <v>0</v>
      </c>
      <c r="BV794" s="3">
        <f ca="1">IFERROR(INDEX(INDIRECT("day_wise_sales_data!$B$2:$BZ$599"),MATCH(resource!$CC794,day_wise_sales_data!$A$2:$A$500,0),MATCH(resource!BV$2,INDIRECT("day_wise_sales_data!$B$1:$BZ$1"),0)),0)</f>
        <v>0</v>
      </c>
      <c r="BW794" s="3">
        <f ca="1">IFERROR(INDEX(INDIRECT("day_wise_sales_data!$B$2:$BZ$599"),MATCH(resource!$CC794,day_wise_sales_data!$A$2:$A$500,0),MATCH(resource!BW$2,INDIRECT("day_wise_sales_data!$B$1:$BZ$1"),0)),0)</f>
        <v>0</v>
      </c>
      <c r="BX794" s="3">
        <f ca="1">IFERROR(INDEX(INDIRECT("day_wise_sales_data!$B$2:$BZ$599"),MATCH(resource!$CC794,day_wise_sales_data!$A$2:$A$500,0),MATCH(resource!BX$2,INDIRECT("day_wise_sales_data!$B$1:$BZ$1"),0)),0)</f>
        <v>0</v>
      </c>
      <c r="BY794" s="3">
        <f ca="1">IFERROR(INDEX(INDIRECT("day_wise_sales_data!$B$2:$BZ$599"),MATCH(resource!$CC794,day_wise_sales_data!$A$2:$A$500,0),MATCH(resource!BY$2,INDIRECT("day_wise_sales_data!$B$1:$BZ$1"),0)),0)</f>
        <v>0</v>
      </c>
      <c r="BZ794" s="3">
        <f ca="1">IFERROR(INDEX(INDIRECT("day_wise_sales_data!$B$2:$BZ$599"),MATCH(resource!$CC794,day_wise_sales_data!$A$2:$A$500,0),MATCH(resource!BZ$2,INDIRECT("day_wise_sales_data!$B$1:$BZ$1"),0)),0)</f>
        <v>0</v>
      </c>
      <c r="CA794" s="3">
        <f ca="1">IFERROR(INDEX(INDIRECT("day_wise_sales_data!$B$2:$BZ$599"),MATCH(resource!$CC794,day_wise_sales_data!$A$2:$A$500,0),MATCH(resource!CA$2,INDIRECT("day_wise_sales_data!$B$1:$BZ$1"),0)),0)</f>
        <v>0</v>
      </c>
      <c r="CC794" s="4">
        <f>sales_data!H793</f>
        <v>0</v>
      </c>
      <c r="CD794" s="1">
        <v>792</v>
      </c>
      <c r="CE794" s="1" t="str">
        <f>IF(AQ794=report!$AQ$3,resource!CD794,"")</f>
        <v/>
      </c>
      <c r="CF794" s="5" t="str">
        <f>IFERROR(SMALL($CE$3:$CE$1001,ROWS($CE$3:CE794)),"")</f>
        <v/>
      </c>
      <c r="CH794">
        <f>IFERROR(VLOOKUP($CC794,data_pull!$E$22:$G$700,2,0),0)</f>
        <v>0</v>
      </c>
      <c r="DK794" s="3" t="str">
        <f>IFERROR(INDEX(COD_SALES!$B$5:$Z$500,MATCH(resource!$CC794,COD_SALES!$A$5:$A$500,0),MATCH(resource!DK$2,COD_SALES!$B$4:$Z$4,0)),"")</f>
        <v/>
      </c>
      <c r="DL794" s="3" t="str">
        <f>IFERROR(INDEX(COD_SALES!$B$5:$Z$500,MATCH(resource!$CC794,COD_SALES!$A$5:$A$500,0),MATCH(resource!DL$2,COD_SALES!$B$4:$Z$4,0)),"")</f>
        <v/>
      </c>
      <c r="DM794" s="3" t="str">
        <f>IFERROR(INDEX(COD_SALES!$B$5:$Z$500,MATCH(resource!$CC794,COD_SALES!$A$5:$A$500,0),MATCH(resource!DM$2,COD_SALES!$B$4:$Z$4,0)),"")</f>
        <v/>
      </c>
      <c r="DN794" s="3" t="str">
        <f>IFERROR(INDEX(COD_SALES!$B$5:$Z$500,MATCH(resource!$CC794,COD_SALES!$A$5:$A$500,0),MATCH(resource!DN$2,COD_SALES!$B$4:$Z$4,0)),"")</f>
        <v/>
      </c>
      <c r="DO794" s="3" t="str">
        <f>IFERROR(INDEX(COD_SALES!$B$5:$Z$500,MATCH(resource!$CC794,COD_SALES!$A$5:$A$500,0),MATCH(resource!DO$2,COD_SALES!$B$4:$Z$4,0)),"")</f>
        <v/>
      </c>
      <c r="DP794" s="3" t="str">
        <f>IFERROR(INDEX(COD_SALES!$B$5:$Z$500,MATCH(resource!$CC794,COD_SALES!$A$5:$A$500,0),MATCH(resource!DP$2,COD_SALES!$B$4:$Z$4,0)),"")</f>
        <v/>
      </c>
      <c r="DQ794" s="3" t="str">
        <f>IFERROR(INDEX(COD_SALES!$B$5:$Z$500,MATCH(resource!$CC794,COD_SALES!$A$5:$A$500,0),MATCH(resource!DQ$2,COD_SALES!$B$4:$Z$4,0)),"")</f>
        <v/>
      </c>
      <c r="DR794" s="3" t="str">
        <f>IFERROR(INDEX(COD_SALES!$B$5:$Z$500,MATCH(resource!$CC794,COD_SALES!$A$5:$A$500,0),MATCH(resource!DR$2,COD_SALES!$B$4:$Z$4,0)),"")</f>
        <v/>
      </c>
      <c r="DS794" s="3" t="str">
        <f>IFERROR(INDEX(COD_SALES!$B$5:$Z$500,MATCH(resource!$CC794,COD_SALES!$A$5:$A$500,0),MATCH(resource!DS$2,COD_SALES!$B$4:$Z$4,0)),"")</f>
        <v/>
      </c>
      <c r="DT794" s="3" t="str">
        <f>IFERROR(INDEX(COD_SALES!$B$5:$Z$500,MATCH(resource!$CC794,COD_SALES!$A$5:$A$500,0),MATCH(resource!DT$2,COD_SALES!$B$4:$Z$4,0)),"")</f>
        <v/>
      </c>
      <c r="DU794" s="3" t="str">
        <f>IFERROR(INDEX(COD_SALES!$B$5:$Z$500,MATCH(resource!$CC794,COD_SALES!$A$5:$A$500,0),MATCH(resource!DU$2,COD_SALES!$B$4:$Z$4,0)),"")</f>
        <v/>
      </c>
      <c r="DV794" s="3" t="str">
        <f>IFERROR(INDEX(COD_SALES!$B$5:$Z$500,MATCH(resource!$CC794,COD_SALES!$A$5:$A$500,0),MATCH(resource!DV$2,COD_SALES!$B$4:$Z$4,0)),"")</f>
        <v/>
      </c>
      <c r="DW794" s="3" t="str">
        <f>IFERROR(INDEX(COD_SALES!$B$5:$Z$500,MATCH(resource!$CC794,COD_SALES!$A$5:$A$500,0),MATCH(resource!DW$2,COD_SALES!$B$4:$Z$4,0)),"")</f>
        <v/>
      </c>
      <c r="DX794" s="3" t="str">
        <f>IFERROR(INDEX(COD_SALES!$B$5:$Z$500,MATCH(resource!$CC794,COD_SALES!$A$5:$A$500,0),MATCH(resource!DX$2,COD_SALES!$B$4:$Z$4,0)),"")</f>
        <v/>
      </c>
      <c r="DY794" s="3" t="str">
        <f>IFERROR(INDEX(COD_SALES!$B$5:$Z$500,MATCH(resource!$CC794,COD_SALES!$A$5:$A$500,0),MATCH(resource!DY$2,COD_SALES!$B$4:$Z$4,0)),"")</f>
        <v/>
      </c>
      <c r="DZ794" s="3" t="str">
        <f>IFERROR(INDEX(COD_SALES!$B$5:$Z$500,MATCH(resource!$CC794,COD_SALES!$A$5:$A$500,0),MATCH(resource!DZ$2,COD_SALES!$B$4:$Z$4,0)),"")</f>
        <v/>
      </c>
      <c r="EA794" s="3" t="str">
        <f>IFERROR(INDEX(COD_SALES!$B$5:$Z$500,MATCH(resource!$CC794,COD_SALES!$A$5:$A$500,0),MATCH(resource!EA$2,COD_SALES!$B$4:$Z$4,0)),"")</f>
        <v/>
      </c>
      <c r="EB794" s="3">
        <f t="shared" si="140"/>
        <v>0</v>
      </c>
      <c r="EW794" s="3">
        <f>IFERROR(VLOOKUP(CC794,data_pull!$AO$25:$AR$546,2,0),0)</f>
        <v>0</v>
      </c>
      <c r="EX794" s="1">
        <f>IFERROR(VLOOKUP(CC794,data_pull!$AO$25:$AR$546,4,0),0)</f>
        <v>0</v>
      </c>
    </row>
    <row r="795" spans="13:154" x14ac:dyDescent="0.25"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4">
        <f>sales_data!B794</f>
        <v>0</v>
      </c>
      <c r="AR795" s="4">
        <f>sales_data!C794</f>
        <v>0</v>
      </c>
      <c r="AS795" s="5" t="str">
        <f t="shared" si="139"/>
        <v/>
      </c>
      <c r="AT795" s="4">
        <f>sales_data!I794</f>
        <v>0</v>
      </c>
      <c r="AU795" s="4">
        <f>sales_data!W794</f>
        <v>0</v>
      </c>
      <c r="AV795" s="1">
        <f>sales_data!N794</f>
        <v>0</v>
      </c>
      <c r="AW795" s="1">
        <f>sales_data!P794</f>
        <v>0</v>
      </c>
      <c r="AX795" s="3">
        <f ca="1">IFERROR(INDEX(INDIRECT("day_wise_sales_data!$B$2:$BZ$599"),MATCH(resource!$CC795,day_wise_sales_data!$A$2:$A$500,0),MATCH(resource!AX$2,INDIRECT("day_wise_sales_data!$B$1:$BZ$1"),0)),0)</f>
        <v>0</v>
      </c>
      <c r="AY795" s="3">
        <f ca="1">IFERROR(INDEX(INDIRECT("day_wise_sales_data!$B$2:$BZ$599"),MATCH(resource!$CC795,day_wise_sales_data!$A$2:$A$500,0),MATCH(resource!AY$2,INDIRECT("day_wise_sales_data!$B$1:$BZ$1"),0)),0)</f>
        <v>0</v>
      </c>
      <c r="AZ795" s="3">
        <f ca="1">IFERROR(INDEX(INDIRECT("day_wise_sales_data!$B$2:$BZ$599"),MATCH(resource!$CC795,day_wise_sales_data!$A$2:$A$500,0),MATCH(resource!AZ$2,INDIRECT("day_wise_sales_data!$B$1:$BZ$1"),0)),0)</f>
        <v>0</v>
      </c>
      <c r="BA795" s="3">
        <f ca="1">IFERROR(INDEX(INDIRECT("day_wise_sales_data!$B$2:$BZ$599"),MATCH(resource!$CC795,day_wise_sales_data!$A$2:$A$500,0),MATCH(resource!BA$2,INDIRECT("day_wise_sales_data!$B$1:$BZ$1"),0)),0)</f>
        <v>0</v>
      </c>
      <c r="BB795" s="3">
        <f ca="1">IFERROR(INDEX(INDIRECT("day_wise_sales_data!$B$2:$BZ$599"),MATCH(resource!$CC795,day_wise_sales_data!$A$2:$A$500,0),MATCH(resource!BB$2,INDIRECT("day_wise_sales_data!$B$1:$BZ$1"),0)),0)</f>
        <v>0</v>
      </c>
      <c r="BC795" s="3">
        <f ca="1">IFERROR(INDEX(INDIRECT("day_wise_sales_data!$B$2:$BZ$599"),MATCH(resource!$CC795,day_wise_sales_data!$A$2:$A$500,0),MATCH(resource!BC$2,INDIRECT("day_wise_sales_data!$B$1:$BZ$1"),0)),0)</f>
        <v>0</v>
      </c>
      <c r="BD795" s="3">
        <f ca="1">IFERROR(INDEX(INDIRECT("day_wise_sales_data!$B$2:$BZ$599"),MATCH(resource!$CC795,day_wise_sales_data!$A$2:$A$500,0),MATCH(resource!BD$2,INDIRECT("day_wise_sales_data!$B$1:$BZ$1"),0)),0)</f>
        <v>0</v>
      </c>
      <c r="BE795" s="3">
        <f ca="1">IFERROR(INDEX(INDIRECT("day_wise_sales_data!$B$2:$BZ$599"),MATCH(resource!$CC795,day_wise_sales_data!$A$2:$A$500,0),MATCH(resource!BE$2,INDIRECT("day_wise_sales_data!$B$1:$BZ$1"),0)),0)</f>
        <v>0</v>
      </c>
      <c r="BF795" s="3">
        <f ca="1">IFERROR(INDEX(INDIRECT("day_wise_sales_data!$B$2:$BZ$599"),MATCH(resource!$CC795,day_wise_sales_data!$A$2:$A$500,0),MATCH(resource!BF$2,INDIRECT("day_wise_sales_data!$B$1:$BZ$1"),0)),0)</f>
        <v>0</v>
      </c>
      <c r="BG795" s="3">
        <f ca="1">IFERROR(INDEX(INDIRECT("day_wise_sales_data!$B$2:$BZ$599"),MATCH(resource!$CC795,day_wise_sales_data!$A$2:$A$500,0),MATCH(resource!BG$2,INDIRECT("day_wise_sales_data!$B$1:$BZ$1"),0)),0)</f>
        <v>0</v>
      </c>
      <c r="BH795" s="3">
        <f ca="1">IFERROR(INDEX(INDIRECT("day_wise_sales_data!$B$2:$BZ$599"),MATCH(resource!$CC795,day_wise_sales_data!$A$2:$A$500,0),MATCH(resource!BH$2,INDIRECT("day_wise_sales_data!$B$1:$BZ$1"),0)),0)</f>
        <v>0</v>
      </c>
      <c r="BI795" s="3">
        <f ca="1">IFERROR(INDEX(INDIRECT("day_wise_sales_data!$B$2:$BZ$599"),MATCH(resource!$CC795,day_wise_sales_data!$A$2:$A$500,0),MATCH(resource!BI$2,INDIRECT("day_wise_sales_data!$B$1:$BZ$1"),0)),0)</f>
        <v>0</v>
      </c>
      <c r="BJ795" s="3">
        <f ca="1">IFERROR(INDEX(INDIRECT("day_wise_sales_data!$B$2:$BZ$599"),MATCH(resource!$CC795,day_wise_sales_data!$A$2:$A$500,0),MATCH(resource!BJ$2,INDIRECT("day_wise_sales_data!$B$1:$BZ$1"),0)),0)</f>
        <v>0</v>
      </c>
      <c r="BK795" s="3">
        <f ca="1">IFERROR(INDEX(INDIRECT("day_wise_sales_data!$B$2:$BZ$599"),MATCH(resource!$CC795,day_wise_sales_data!$A$2:$A$500,0),MATCH(resource!BK$2,INDIRECT("day_wise_sales_data!$B$1:$BZ$1"),0)),0)</f>
        <v>0</v>
      </c>
      <c r="BL795" s="3">
        <f ca="1">IFERROR(INDEX(INDIRECT("day_wise_sales_data!$B$2:$BZ$599"),MATCH(resource!$CC795,day_wise_sales_data!$A$2:$A$500,0),MATCH(resource!BL$2,INDIRECT("day_wise_sales_data!$B$1:$BZ$1"),0)),0)</f>
        <v>0</v>
      </c>
      <c r="BM795" s="3">
        <f ca="1">IFERROR(INDEX(INDIRECT("day_wise_sales_data!$B$2:$BZ$599"),MATCH(resource!$CC795,day_wise_sales_data!$A$2:$A$500,0),MATCH(resource!BM$2,INDIRECT("day_wise_sales_data!$B$1:$BZ$1"),0)),0)</f>
        <v>0</v>
      </c>
      <c r="BN795" s="3">
        <f ca="1">IFERROR(INDEX(INDIRECT("day_wise_sales_data!$B$2:$BZ$599"),MATCH(resource!$CC795,day_wise_sales_data!$A$2:$A$500,0),MATCH(resource!BN$2,INDIRECT("day_wise_sales_data!$B$1:$BZ$1"),0)),0)</f>
        <v>0</v>
      </c>
      <c r="BO795" s="3">
        <f ca="1">IFERROR(INDEX(INDIRECT("day_wise_sales_data!$B$2:$BZ$599"),MATCH(resource!$CC795,day_wise_sales_data!$A$2:$A$500,0),MATCH(resource!BO$2,INDIRECT("day_wise_sales_data!$B$1:$BZ$1"),0)),0)</f>
        <v>0</v>
      </c>
      <c r="BP795" s="3">
        <f ca="1">IFERROR(INDEX(INDIRECT("day_wise_sales_data!$B$2:$BZ$599"),MATCH(resource!$CC795,day_wise_sales_data!$A$2:$A$500,0),MATCH(resource!BP$2,INDIRECT("day_wise_sales_data!$B$1:$BZ$1"),0)),0)</f>
        <v>0</v>
      </c>
      <c r="BQ795" s="3">
        <f ca="1">IFERROR(INDEX(INDIRECT("day_wise_sales_data!$B$2:$BZ$599"),MATCH(resource!$CC795,day_wise_sales_data!$A$2:$A$500,0),MATCH(resource!BQ$2,INDIRECT("day_wise_sales_data!$B$1:$BZ$1"),0)),0)</f>
        <v>0</v>
      </c>
      <c r="BR795" s="3">
        <f ca="1">IFERROR(INDEX(INDIRECT("day_wise_sales_data!$B$2:$BZ$599"),MATCH(resource!$CC795,day_wise_sales_data!$A$2:$A$500,0),MATCH(resource!BR$2,INDIRECT("day_wise_sales_data!$B$1:$BZ$1"),0)),0)</f>
        <v>0</v>
      </c>
      <c r="BS795" s="3">
        <f ca="1">IFERROR(INDEX(INDIRECT("day_wise_sales_data!$B$2:$BZ$599"),MATCH(resource!$CC795,day_wise_sales_data!$A$2:$A$500,0),MATCH(resource!BS$2,INDIRECT("day_wise_sales_data!$B$1:$BZ$1"),0)),0)</f>
        <v>0</v>
      </c>
      <c r="BT795" s="3">
        <f ca="1">IFERROR(INDEX(INDIRECT("day_wise_sales_data!$B$2:$BZ$599"),MATCH(resource!$CC795,day_wise_sales_data!$A$2:$A$500,0),MATCH(resource!BT$2,INDIRECT("day_wise_sales_data!$B$1:$BZ$1"),0)),0)</f>
        <v>0</v>
      </c>
      <c r="BU795" s="3">
        <f ca="1">IFERROR(INDEX(INDIRECT("day_wise_sales_data!$B$2:$BZ$599"),MATCH(resource!$CC795,day_wise_sales_data!$A$2:$A$500,0),MATCH(resource!BU$2,INDIRECT("day_wise_sales_data!$B$1:$BZ$1"),0)),0)</f>
        <v>0</v>
      </c>
      <c r="BV795" s="3">
        <f ca="1">IFERROR(INDEX(INDIRECT("day_wise_sales_data!$B$2:$BZ$599"),MATCH(resource!$CC795,day_wise_sales_data!$A$2:$A$500,0),MATCH(resource!BV$2,INDIRECT("day_wise_sales_data!$B$1:$BZ$1"),0)),0)</f>
        <v>0</v>
      </c>
      <c r="BW795" s="3">
        <f ca="1">IFERROR(INDEX(INDIRECT("day_wise_sales_data!$B$2:$BZ$599"),MATCH(resource!$CC795,day_wise_sales_data!$A$2:$A$500,0),MATCH(resource!BW$2,INDIRECT("day_wise_sales_data!$B$1:$BZ$1"),0)),0)</f>
        <v>0</v>
      </c>
      <c r="BX795" s="3">
        <f ca="1">IFERROR(INDEX(INDIRECT("day_wise_sales_data!$B$2:$BZ$599"),MATCH(resource!$CC795,day_wise_sales_data!$A$2:$A$500,0),MATCH(resource!BX$2,INDIRECT("day_wise_sales_data!$B$1:$BZ$1"),0)),0)</f>
        <v>0</v>
      </c>
      <c r="BY795" s="3">
        <f ca="1">IFERROR(INDEX(INDIRECT("day_wise_sales_data!$B$2:$BZ$599"),MATCH(resource!$CC795,day_wise_sales_data!$A$2:$A$500,0),MATCH(resource!BY$2,INDIRECT("day_wise_sales_data!$B$1:$BZ$1"),0)),0)</f>
        <v>0</v>
      </c>
      <c r="BZ795" s="3">
        <f ca="1">IFERROR(INDEX(INDIRECT("day_wise_sales_data!$B$2:$BZ$599"),MATCH(resource!$CC795,day_wise_sales_data!$A$2:$A$500,0),MATCH(resource!BZ$2,INDIRECT("day_wise_sales_data!$B$1:$BZ$1"),0)),0)</f>
        <v>0</v>
      </c>
      <c r="CA795" s="3">
        <f ca="1">IFERROR(INDEX(INDIRECT("day_wise_sales_data!$B$2:$BZ$599"),MATCH(resource!$CC795,day_wise_sales_data!$A$2:$A$500,0),MATCH(resource!CA$2,INDIRECT("day_wise_sales_data!$B$1:$BZ$1"),0)),0)</f>
        <v>0</v>
      </c>
      <c r="CC795" s="4">
        <f>sales_data!H794</f>
        <v>0</v>
      </c>
      <c r="CD795" s="1">
        <v>793</v>
      </c>
      <c r="CE795" s="1" t="str">
        <f>IF(AQ795=report!$AQ$3,resource!CD795,"")</f>
        <v/>
      </c>
      <c r="CF795" s="5" t="str">
        <f>IFERROR(SMALL($CE$3:$CE$1001,ROWS($CE$3:CE795)),"")</f>
        <v/>
      </c>
      <c r="CH795">
        <f>IFERROR(VLOOKUP($CC795,data_pull!$E$22:$G$700,2,0),0)</f>
        <v>0</v>
      </c>
      <c r="DK795" s="3" t="str">
        <f>IFERROR(INDEX(COD_SALES!$B$5:$Z$500,MATCH(resource!$CC795,COD_SALES!$A$5:$A$500,0),MATCH(resource!DK$2,COD_SALES!$B$4:$Z$4,0)),"")</f>
        <v/>
      </c>
      <c r="DL795" s="3" t="str">
        <f>IFERROR(INDEX(COD_SALES!$B$5:$Z$500,MATCH(resource!$CC795,COD_SALES!$A$5:$A$500,0),MATCH(resource!DL$2,COD_SALES!$B$4:$Z$4,0)),"")</f>
        <v/>
      </c>
      <c r="DM795" s="3" t="str">
        <f>IFERROR(INDEX(COD_SALES!$B$5:$Z$500,MATCH(resource!$CC795,COD_SALES!$A$5:$A$500,0),MATCH(resource!DM$2,COD_SALES!$B$4:$Z$4,0)),"")</f>
        <v/>
      </c>
      <c r="DN795" s="3" t="str">
        <f>IFERROR(INDEX(COD_SALES!$B$5:$Z$500,MATCH(resource!$CC795,COD_SALES!$A$5:$A$500,0),MATCH(resource!DN$2,COD_SALES!$B$4:$Z$4,0)),"")</f>
        <v/>
      </c>
      <c r="DO795" s="3" t="str">
        <f>IFERROR(INDEX(COD_SALES!$B$5:$Z$500,MATCH(resource!$CC795,COD_SALES!$A$5:$A$500,0),MATCH(resource!DO$2,COD_SALES!$B$4:$Z$4,0)),"")</f>
        <v/>
      </c>
      <c r="DP795" s="3" t="str">
        <f>IFERROR(INDEX(COD_SALES!$B$5:$Z$500,MATCH(resource!$CC795,COD_SALES!$A$5:$A$500,0),MATCH(resource!DP$2,COD_SALES!$B$4:$Z$4,0)),"")</f>
        <v/>
      </c>
      <c r="DQ795" s="3" t="str">
        <f>IFERROR(INDEX(COD_SALES!$B$5:$Z$500,MATCH(resource!$CC795,COD_SALES!$A$5:$A$500,0),MATCH(resource!DQ$2,COD_SALES!$B$4:$Z$4,0)),"")</f>
        <v/>
      </c>
      <c r="DR795" s="3" t="str">
        <f>IFERROR(INDEX(COD_SALES!$B$5:$Z$500,MATCH(resource!$CC795,COD_SALES!$A$5:$A$500,0),MATCH(resource!DR$2,COD_SALES!$B$4:$Z$4,0)),"")</f>
        <v/>
      </c>
      <c r="DS795" s="3" t="str">
        <f>IFERROR(INDEX(COD_SALES!$B$5:$Z$500,MATCH(resource!$CC795,COD_SALES!$A$5:$A$500,0),MATCH(resource!DS$2,COD_SALES!$B$4:$Z$4,0)),"")</f>
        <v/>
      </c>
      <c r="DT795" s="3" t="str">
        <f>IFERROR(INDEX(COD_SALES!$B$5:$Z$500,MATCH(resource!$CC795,COD_SALES!$A$5:$A$500,0),MATCH(resource!DT$2,COD_SALES!$B$4:$Z$4,0)),"")</f>
        <v/>
      </c>
      <c r="DU795" s="3" t="str">
        <f>IFERROR(INDEX(COD_SALES!$B$5:$Z$500,MATCH(resource!$CC795,COD_SALES!$A$5:$A$500,0),MATCH(resource!DU$2,COD_SALES!$B$4:$Z$4,0)),"")</f>
        <v/>
      </c>
      <c r="DV795" s="3" t="str">
        <f>IFERROR(INDEX(COD_SALES!$B$5:$Z$500,MATCH(resource!$CC795,COD_SALES!$A$5:$A$500,0),MATCH(resource!DV$2,COD_SALES!$B$4:$Z$4,0)),"")</f>
        <v/>
      </c>
      <c r="DW795" s="3" t="str">
        <f>IFERROR(INDEX(COD_SALES!$B$5:$Z$500,MATCH(resource!$CC795,COD_SALES!$A$5:$A$500,0),MATCH(resource!DW$2,COD_SALES!$B$4:$Z$4,0)),"")</f>
        <v/>
      </c>
      <c r="DX795" s="3" t="str">
        <f>IFERROR(INDEX(COD_SALES!$B$5:$Z$500,MATCH(resource!$CC795,COD_SALES!$A$5:$A$500,0),MATCH(resource!DX$2,COD_SALES!$B$4:$Z$4,0)),"")</f>
        <v/>
      </c>
      <c r="DY795" s="3" t="str">
        <f>IFERROR(INDEX(COD_SALES!$B$5:$Z$500,MATCH(resource!$CC795,COD_SALES!$A$5:$A$500,0),MATCH(resource!DY$2,COD_SALES!$B$4:$Z$4,0)),"")</f>
        <v/>
      </c>
      <c r="DZ795" s="3" t="str">
        <f>IFERROR(INDEX(COD_SALES!$B$5:$Z$500,MATCH(resource!$CC795,COD_SALES!$A$5:$A$500,0),MATCH(resource!DZ$2,COD_SALES!$B$4:$Z$4,0)),"")</f>
        <v/>
      </c>
      <c r="EA795" s="3" t="str">
        <f>IFERROR(INDEX(COD_SALES!$B$5:$Z$500,MATCH(resource!$CC795,COD_SALES!$A$5:$A$500,0),MATCH(resource!EA$2,COD_SALES!$B$4:$Z$4,0)),"")</f>
        <v/>
      </c>
      <c r="EB795" s="3">
        <f t="shared" si="140"/>
        <v>0</v>
      </c>
      <c r="EW795" s="3">
        <f>IFERROR(VLOOKUP(CC795,data_pull!$AO$25:$AR$546,2,0),0)</f>
        <v>0</v>
      </c>
      <c r="EX795" s="1">
        <f>IFERROR(VLOOKUP(CC795,data_pull!$AO$25:$AR$546,4,0),0)</f>
        <v>0</v>
      </c>
    </row>
    <row r="796" spans="13:154" x14ac:dyDescent="0.25"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4">
        <f>sales_data!B795</f>
        <v>0</v>
      </c>
      <c r="AR796" s="4">
        <f>sales_data!C795</f>
        <v>0</v>
      </c>
      <c r="AS796" s="5" t="str">
        <f t="shared" si="139"/>
        <v/>
      </c>
      <c r="AT796" s="4">
        <f>sales_data!I795</f>
        <v>0</v>
      </c>
      <c r="AU796" s="4">
        <f>sales_data!W795</f>
        <v>0</v>
      </c>
      <c r="AV796" s="1">
        <f>sales_data!N795</f>
        <v>0</v>
      </c>
      <c r="AW796" s="1">
        <f>sales_data!P795</f>
        <v>0</v>
      </c>
      <c r="AX796" s="3">
        <f ca="1">IFERROR(INDEX(INDIRECT("day_wise_sales_data!$B$2:$BZ$599"),MATCH(resource!$CC796,day_wise_sales_data!$A$2:$A$500,0),MATCH(resource!AX$2,INDIRECT("day_wise_sales_data!$B$1:$BZ$1"),0)),0)</f>
        <v>0</v>
      </c>
      <c r="AY796" s="3">
        <f ca="1">IFERROR(INDEX(INDIRECT("day_wise_sales_data!$B$2:$BZ$599"),MATCH(resource!$CC796,day_wise_sales_data!$A$2:$A$500,0),MATCH(resource!AY$2,INDIRECT("day_wise_sales_data!$B$1:$BZ$1"),0)),0)</f>
        <v>0</v>
      </c>
      <c r="AZ796" s="3">
        <f ca="1">IFERROR(INDEX(INDIRECT("day_wise_sales_data!$B$2:$BZ$599"),MATCH(resource!$CC796,day_wise_sales_data!$A$2:$A$500,0),MATCH(resource!AZ$2,INDIRECT("day_wise_sales_data!$B$1:$BZ$1"),0)),0)</f>
        <v>0</v>
      </c>
      <c r="BA796" s="3">
        <f ca="1">IFERROR(INDEX(INDIRECT("day_wise_sales_data!$B$2:$BZ$599"),MATCH(resource!$CC796,day_wise_sales_data!$A$2:$A$500,0),MATCH(resource!BA$2,INDIRECT("day_wise_sales_data!$B$1:$BZ$1"),0)),0)</f>
        <v>0</v>
      </c>
      <c r="BB796" s="3">
        <f ca="1">IFERROR(INDEX(INDIRECT("day_wise_sales_data!$B$2:$BZ$599"),MATCH(resource!$CC796,day_wise_sales_data!$A$2:$A$500,0),MATCH(resource!BB$2,INDIRECT("day_wise_sales_data!$B$1:$BZ$1"),0)),0)</f>
        <v>0</v>
      </c>
      <c r="BC796" s="3">
        <f ca="1">IFERROR(INDEX(INDIRECT("day_wise_sales_data!$B$2:$BZ$599"),MATCH(resource!$CC796,day_wise_sales_data!$A$2:$A$500,0),MATCH(resource!BC$2,INDIRECT("day_wise_sales_data!$B$1:$BZ$1"),0)),0)</f>
        <v>0</v>
      </c>
      <c r="BD796" s="3">
        <f ca="1">IFERROR(INDEX(INDIRECT("day_wise_sales_data!$B$2:$BZ$599"),MATCH(resource!$CC796,day_wise_sales_data!$A$2:$A$500,0),MATCH(resource!BD$2,INDIRECT("day_wise_sales_data!$B$1:$BZ$1"),0)),0)</f>
        <v>0</v>
      </c>
      <c r="BE796" s="3">
        <f ca="1">IFERROR(INDEX(INDIRECT("day_wise_sales_data!$B$2:$BZ$599"),MATCH(resource!$CC796,day_wise_sales_data!$A$2:$A$500,0),MATCH(resource!BE$2,INDIRECT("day_wise_sales_data!$B$1:$BZ$1"),0)),0)</f>
        <v>0</v>
      </c>
      <c r="BF796" s="3">
        <f ca="1">IFERROR(INDEX(INDIRECT("day_wise_sales_data!$B$2:$BZ$599"),MATCH(resource!$CC796,day_wise_sales_data!$A$2:$A$500,0),MATCH(resource!BF$2,INDIRECT("day_wise_sales_data!$B$1:$BZ$1"),0)),0)</f>
        <v>0</v>
      </c>
      <c r="BG796" s="3">
        <f ca="1">IFERROR(INDEX(INDIRECT("day_wise_sales_data!$B$2:$BZ$599"),MATCH(resource!$CC796,day_wise_sales_data!$A$2:$A$500,0),MATCH(resource!BG$2,INDIRECT("day_wise_sales_data!$B$1:$BZ$1"),0)),0)</f>
        <v>0</v>
      </c>
      <c r="BH796" s="3">
        <f ca="1">IFERROR(INDEX(INDIRECT("day_wise_sales_data!$B$2:$BZ$599"),MATCH(resource!$CC796,day_wise_sales_data!$A$2:$A$500,0),MATCH(resource!BH$2,INDIRECT("day_wise_sales_data!$B$1:$BZ$1"),0)),0)</f>
        <v>0</v>
      </c>
      <c r="BI796" s="3">
        <f ca="1">IFERROR(INDEX(INDIRECT("day_wise_sales_data!$B$2:$BZ$599"),MATCH(resource!$CC796,day_wise_sales_data!$A$2:$A$500,0),MATCH(resource!BI$2,INDIRECT("day_wise_sales_data!$B$1:$BZ$1"),0)),0)</f>
        <v>0</v>
      </c>
      <c r="BJ796" s="3">
        <f ca="1">IFERROR(INDEX(INDIRECT("day_wise_sales_data!$B$2:$BZ$599"),MATCH(resource!$CC796,day_wise_sales_data!$A$2:$A$500,0),MATCH(resource!BJ$2,INDIRECT("day_wise_sales_data!$B$1:$BZ$1"),0)),0)</f>
        <v>0</v>
      </c>
      <c r="BK796" s="3">
        <f ca="1">IFERROR(INDEX(INDIRECT("day_wise_sales_data!$B$2:$BZ$599"),MATCH(resource!$CC796,day_wise_sales_data!$A$2:$A$500,0),MATCH(resource!BK$2,INDIRECT("day_wise_sales_data!$B$1:$BZ$1"),0)),0)</f>
        <v>0</v>
      </c>
      <c r="BL796" s="3">
        <f ca="1">IFERROR(INDEX(INDIRECT("day_wise_sales_data!$B$2:$BZ$599"),MATCH(resource!$CC796,day_wise_sales_data!$A$2:$A$500,0),MATCH(resource!BL$2,INDIRECT("day_wise_sales_data!$B$1:$BZ$1"),0)),0)</f>
        <v>0</v>
      </c>
      <c r="BM796" s="3">
        <f ca="1">IFERROR(INDEX(INDIRECT("day_wise_sales_data!$B$2:$BZ$599"),MATCH(resource!$CC796,day_wise_sales_data!$A$2:$A$500,0),MATCH(resource!BM$2,INDIRECT("day_wise_sales_data!$B$1:$BZ$1"),0)),0)</f>
        <v>0</v>
      </c>
      <c r="BN796" s="3">
        <f ca="1">IFERROR(INDEX(INDIRECT("day_wise_sales_data!$B$2:$BZ$599"),MATCH(resource!$CC796,day_wise_sales_data!$A$2:$A$500,0),MATCH(resource!BN$2,INDIRECT("day_wise_sales_data!$B$1:$BZ$1"),0)),0)</f>
        <v>0</v>
      </c>
      <c r="BO796" s="3">
        <f ca="1">IFERROR(INDEX(INDIRECT("day_wise_sales_data!$B$2:$BZ$599"),MATCH(resource!$CC796,day_wise_sales_data!$A$2:$A$500,0),MATCH(resource!BO$2,INDIRECT("day_wise_sales_data!$B$1:$BZ$1"),0)),0)</f>
        <v>0</v>
      </c>
      <c r="BP796" s="3">
        <f ca="1">IFERROR(INDEX(INDIRECT("day_wise_sales_data!$B$2:$BZ$599"),MATCH(resource!$CC796,day_wise_sales_data!$A$2:$A$500,0),MATCH(resource!BP$2,INDIRECT("day_wise_sales_data!$B$1:$BZ$1"),0)),0)</f>
        <v>0</v>
      </c>
      <c r="BQ796" s="3">
        <f ca="1">IFERROR(INDEX(INDIRECT("day_wise_sales_data!$B$2:$BZ$599"),MATCH(resource!$CC796,day_wise_sales_data!$A$2:$A$500,0),MATCH(resource!BQ$2,INDIRECT("day_wise_sales_data!$B$1:$BZ$1"),0)),0)</f>
        <v>0</v>
      </c>
      <c r="BR796" s="3">
        <f ca="1">IFERROR(INDEX(INDIRECT("day_wise_sales_data!$B$2:$BZ$599"),MATCH(resource!$CC796,day_wise_sales_data!$A$2:$A$500,0),MATCH(resource!BR$2,INDIRECT("day_wise_sales_data!$B$1:$BZ$1"),0)),0)</f>
        <v>0</v>
      </c>
      <c r="BS796" s="3">
        <f ca="1">IFERROR(INDEX(INDIRECT("day_wise_sales_data!$B$2:$BZ$599"),MATCH(resource!$CC796,day_wise_sales_data!$A$2:$A$500,0),MATCH(resource!BS$2,INDIRECT("day_wise_sales_data!$B$1:$BZ$1"),0)),0)</f>
        <v>0</v>
      </c>
      <c r="BT796" s="3">
        <f ca="1">IFERROR(INDEX(INDIRECT("day_wise_sales_data!$B$2:$BZ$599"),MATCH(resource!$CC796,day_wise_sales_data!$A$2:$A$500,0),MATCH(resource!BT$2,INDIRECT("day_wise_sales_data!$B$1:$BZ$1"),0)),0)</f>
        <v>0</v>
      </c>
      <c r="BU796" s="3">
        <f ca="1">IFERROR(INDEX(INDIRECT("day_wise_sales_data!$B$2:$BZ$599"),MATCH(resource!$CC796,day_wise_sales_data!$A$2:$A$500,0),MATCH(resource!BU$2,INDIRECT("day_wise_sales_data!$B$1:$BZ$1"),0)),0)</f>
        <v>0</v>
      </c>
      <c r="BV796" s="3">
        <f ca="1">IFERROR(INDEX(INDIRECT("day_wise_sales_data!$B$2:$BZ$599"),MATCH(resource!$CC796,day_wise_sales_data!$A$2:$A$500,0),MATCH(resource!BV$2,INDIRECT("day_wise_sales_data!$B$1:$BZ$1"),0)),0)</f>
        <v>0</v>
      </c>
      <c r="BW796" s="3">
        <f ca="1">IFERROR(INDEX(INDIRECT("day_wise_sales_data!$B$2:$BZ$599"),MATCH(resource!$CC796,day_wise_sales_data!$A$2:$A$500,0),MATCH(resource!BW$2,INDIRECT("day_wise_sales_data!$B$1:$BZ$1"),0)),0)</f>
        <v>0</v>
      </c>
      <c r="BX796" s="3">
        <f ca="1">IFERROR(INDEX(INDIRECT("day_wise_sales_data!$B$2:$BZ$599"),MATCH(resource!$CC796,day_wise_sales_data!$A$2:$A$500,0),MATCH(resource!BX$2,INDIRECT("day_wise_sales_data!$B$1:$BZ$1"),0)),0)</f>
        <v>0</v>
      </c>
      <c r="BY796" s="3">
        <f ca="1">IFERROR(INDEX(INDIRECT("day_wise_sales_data!$B$2:$BZ$599"),MATCH(resource!$CC796,day_wise_sales_data!$A$2:$A$500,0),MATCH(resource!BY$2,INDIRECT("day_wise_sales_data!$B$1:$BZ$1"),0)),0)</f>
        <v>0</v>
      </c>
      <c r="BZ796" s="3">
        <f ca="1">IFERROR(INDEX(INDIRECT("day_wise_sales_data!$B$2:$BZ$599"),MATCH(resource!$CC796,day_wise_sales_data!$A$2:$A$500,0),MATCH(resource!BZ$2,INDIRECT("day_wise_sales_data!$B$1:$BZ$1"),0)),0)</f>
        <v>0</v>
      </c>
      <c r="CA796" s="3">
        <f ca="1">IFERROR(INDEX(INDIRECT("day_wise_sales_data!$B$2:$BZ$599"),MATCH(resource!$CC796,day_wise_sales_data!$A$2:$A$500,0),MATCH(resource!CA$2,INDIRECT("day_wise_sales_data!$B$1:$BZ$1"),0)),0)</f>
        <v>0</v>
      </c>
      <c r="CC796" s="4">
        <f>sales_data!H795</f>
        <v>0</v>
      </c>
      <c r="CD796" s="1">
        <v>794</v>
      </c>
      <c r="CE796" s="1" t="str">
        <f>IF(AQ796=report!$AQ$3,resource!CD796,"")</f>
        <v/>
      </c>
      <c r="CF796" s="5" t="str">
        <f>IFERROR(SMALL($CE$3:$CE$1001,ROWS($CE$3:CE796)),"")</f>
        <v/>
      </c>
      <c r="CH796">
        <f>IFERROR(VLOOKUP($CC796,data_pull!$E$22:$G$700,2,0),0)</f>
        <v>0</v>
      </c>
      <c r="DK796" s="3" t="str">
        <f>IFERROR(INDEX(COD_SALES!$B$5:$Z$500,MATCH(resource!$CC796,COD_SALES!$A$5:$A$500,0),MATCH(resource!DK$2,COD_SALES!$B$4:$Z$4,0)),"")</f>
        <v/>
      </c>
      <c r="DL796" s="3" t="str">
        <f>IFERROR(INDEX(COD_SALES!$B$5:$Z$500,MATCH(resource!$CC796,COD_SALES!$A$5:$A$500,0),MATCH(resource!DL$2,COD_SALES!$B$4:$Z$4,0)),"")</f>
        <v/>
      </c>
      <c r="DM796" s="3" t="str">
        <f>IFERROR(INDEX(COD_SALES!$B$5:$Z$500,MATCH(resource!$CC796,COD_SALES!$A$5:$A$500,0),MATCH(resource!DM$2,COD_SALES!$B$4:$Z$4,0)),"")</f>
        <v/>
      </c>
      <c r="DN796" s="3" t="str">
        <f>IFERROR(INDEX(COD_SALES!$B$5:$Z$500,MATCH(resource!$CC796,COD_SALES!$A$5:$A$500,0),MATCH(resource!DN$2,COD_SALES!$B$4:$Z$4,0)),"")</f>
        <v/>
      </c>
      <c r="DO796" s="3" t="str">
        <f>IFERROR(INDEX(COD_SALES!$B$5:$Z$500,MATCH(resource!$CC796,COD_SALES!$A$5:$A$500,0),MATCH(resource!DO$2,COD_SALES!$B$4:$Z$4,0)),"")</f>
        <v/>
      </c>
      <c r="DP796" s="3" t="str">
        <f>IFERROR(INDEX(COD_SALES!$B$5:$Z$500,MATCH(resource!$CC796,COD_SALES!$A$5:$A$500,0),MATCH(resource!DP$2,COD_SALES!$B$4:$Z$4,0)),"")</f>
        <v/>
      </c>
      <c r="DQ796" s="3" t="str">
        <f>IFERROR(INDEX(COD_SALES!$B$5:$Z$500,MATCH(resource!$CC796,COD_SALES!$A$5:$A$500,0),MATCH(resource!DQ$2,COD_SALES!$B$4:$Z$4,0)),"")</f>
        <v/>
      </c>
      <c r="DR796" s="3" t="str">
        <f>IFERROR(INDEX(COD_SALES!$B$5:$Z$500,MATCH(resource!$CC796,COD_SALES!$A$5:$A$500,0),MATCH(resource!DR$2,COD_SALES!$B$4:$Z$4,0)),"")</f>
        <v/>
      </c>
      <c r="DS796" s="3" t="str">
        <f>IFERROR(INDEX(COD_SALES!$B$5:$Z$500,MATCH(resource!$CC796,COD_SALES!$A$5:$A$500,0),MATCH(resource!DS$2,COD_SALES!$B$4:$Z$4,0)),"")</f>
        <v/>
      </c>
      <c r="DT796" s="3" t="str">
        <f>IFERROR(INDEX(COD_SALES!$B$5:$Z$500,MATCH(resource!$CC796,COD_SALES!$A$5:$A$500,0),MATCH(resource!DT$2,COD_SALES!$B$4:$Z$4,0)),"")</f>
        <v/>
      </c>
      <c r="DU796" s="3" t="str">
        <f>IFERROR(INDEX(COD_SALES!$B$5:$Z$500,MATCH(resource!$CC796,COD_SALES!$A$5:$A$500,0),MATCH(resource!DU$2,COD_SALES!$B$4:$Z$4,0)),"")</f>
        <v/>
      </c>
      <c r="DV796" s="3" t="str">
        <f>IFERROR(INDEX(COD_SALES!$B$5:$Z$500,MATCH(resource!$CC796,COD_SALES!$A$5:$A$500,0),MATCH(resource!DV$2,COD_SALES!$B$4:$Z$4,0)),"")</f>
        <v/>
      </c>
      <c r="DW796" s="3" t="str">
        <f>IFERROR(INDEX(COD_SALES!$B$5:$Z$500,MATCH(resource!$CC796,COD_SALES!$A$5:$A$500,0),MATCH(resource!DW$2,COD_SALES!$B$4:$Z$4,0)),"")</f>
        <v/>
      </c>
      <c r="DX796" s="3" t="str">
        <f>IFERROR(INDEX(COD_SALES!$B$5:$Z$500,MATCH(resource!$CC796,COD_SALES!$A$5:$A$500,0),MATCH(resource!DX$2,COD_SALES!$B$4:$Z$4,0)),"")</f>
        <v/>
      </c>
      <c r="DY796" s="3" t="str">
        <f>IFERROR(INDEX(COD_SALES!$B$5:$Z$500,MATCH(resource!$CC796,COD_SALES!$A$5:$A$500,0),MATCH(resource!DY$2,COD_SALES!$B$4:$Z$4,0)),"")</f>
        <v/>
      </c>
      <c r="DZ796" s="3" t="str">
        <f>IFERROR(INDEX(COD_SALES!$B$5:$Z$500,MATCH(resource!$CC796,COD_SALES!$A$5:$A$500,0),MATCH(resource!DZ$2,COD_SALES!$B$4:$Z$4,0)),"")</f>
        <v/>
      </c>
      <c r="EA796" s="3" t="str">
        <f>IFERROR(INDEX(COD_SALES!$B$5:$Z$500,MATCH(resource!$CC796,COD_SALES!$A$5:$A$500,0),MATCH(resource!EA$2,COD_SALES!$B$4:$Z$4,0)),"")</f>
        <v/>
      </c>
      <c r="EB796" s="3">
        <f t="shared" si="140"/>
        <v>0</v>
      </c>
      <c r="EW796" s="3">
        <f>IFERROR(VLOOKUP(CC796,data_pull!$AO$25:$AR$546,2,0),0)</f>
        <v>0</v>
      </c>
      <c r="EX796" s="1">
        <f>IFERROR(VLOOKUP(CC796,data_pull!$AO$25:$AR$546,4,0),0)</f>
        <v>0</v>
      </c>
    </row>
    <row r="797" spans="13:154" x14ac:dyDescent="0.25"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4">
        <f>sales_data!B796</f>
        <v>0</v>
      </c>
      <c r="AR797" s="4">
        <f>sales_data!C796</f>
        <v>0</v>
      </c>
      <c r="AS797" s="5" t="str">
        <f t="shared" si="139"/>
        <v/>
      </c>
      <c r="AT797" s="4">
        <f>sales_data!I796</f>
        <v>0</v>
      </c>
      <c r="AU797" s="4">
        <f>sales_data!W796</f>
        <v>0</v>
      </c>
      <c r="AV797" s="1">
        <f>sales_data!N796</f>
        <v>0</v>
      </c>
      <c r="AW797" s="1">
        <f>sales_data!P796</f>
        <v>0</v>
      </c>
      <c r="AX797" s="3">
        <f ca="1">IFERROR(INDEX(INDIRECT("day_wise_sales_data!$B$2:$BZ$599"),MATCH(resource!$CC797,day_wise_sales_data!$A$2:$A$500,0),MATCH(resource!AX$2,INDIRECT("day_wise_sales_data!$B$1:$BZ$1"),0)),0)</f>
        <v>0</v>
      </c>
      <c r="AY797" s="3">
        <f ca="1">IFERROR(INDEX(INDIRECT("day_wise_sales_data!$B$2:$BZ$599"),MATCH(resource!$CC797,day_wise_sales_data!$A$2:$A$500,0),MATCH(resource!AY$2,INDIRECT("day_wise_sales_data!$B$1:$BZ$1"),0)),0)</f>
        <v>0</v>
      </c>
      <c r="AZ797" s="3">
        <f ca="1">IFERROR(INDEX(INDIRECT("day_wise_sales_data!$B$2:$BZ$599"),MATCH(resource!$CC797,day_wise_sales_data!$A$2:$A$500,0),MATCH(resource!AZ$2,INDIRECT("day_wise_sales_data!$B$1:$BZ$1"),0)),0)</f>
        <v>0</v>
      </c>
      <c r="BA797" s="3">
        <f ca="1">IFERROR(INDEX(INDIRECT("day_wise_sales_data!$B$2:$BZ$599"),MATCH(resource!$CC797,day_wise_sales_data!$A$2:$A$500,0),MATCH(resource!BA$2,INDIRECT("day_wise_sales_data!$B$1:$BZ$1"),0)),0)</f>
        <v>0</v>
      </c>
      <c r="BB797" s="3">
        <f ca="1">IFERROR(INDEX(INDIRECT("day_wise_sales_data!$B$2:$BZ$599"),MATCH(resource!$CC797,day_wise_sales_data!$A$2:$A$500,0),MATCH(resource!BB$2,INDIRECT("day_wise_sales_data!$B$1:$BZ$1"),0)),0)</f>
        <v>0</v>
      </c>
      <c r="BC797" s="3">
        <f ca="1">IFERROR(INDEX(INDIRECT("day_wise_sales_data!$B$2:$BZ$599"),MATCH(resource!$CC797,day_wise_sales_data!$A$2:$A$500,0),MATCH(resource!BC$2,INDIRECT("day_wise_sales_data!$B$1:$BZ$1"),0)),0)</f>
        <v>0</v>
      </c>
      <c r="BD797" s="3">
        <f ca="1">IFERROR(INDEX(INDIRECT("day_wise_sales_data!$B$2:$BZ$599"),MATCH(resource!$CC797,day_wise_sales_data!$A$2:$A$500,0),MATCH(resource!BD$2,INDIRECT("day_wise_sales_data!$B$1:$BZ$1"),0)),0)</f>
        <v>0</v>
      </c>
      <c r="BE797" s="3">
        <f ca="1">IFERROR(INDEX(INDIRECT("day_wise_sales_data!$B$2:$BZ$599"),MATCH(resource!$CC797,day_wise_sales_data!$A$2:$A$500,0),MATCH(resource!BE$2,INDIRECT("day_wise_sales_data!$B$1:$BZ$1"),0)),0)</f>
        <v>0</v>
      </c>
      <c r="BF797" s="3">
        <f ca="1">IFERROR(INDEX(INDIRECT("day_wise_sales_data!$B$2:$BZ$599"),MATCH(resource!$CC797,day_wise_sales_data!$A$2:$A$500,0),MATCH(resource!BF$2,INDIRECT("day_wise_sales_data!$B$1:$BZ$1"),0)),0)</f>
        <v>0</v>
      </c>
      <c r="BG797" s="3">
        <f ca="1">IFERROR(INDEX(INDIRECT("day_wise_sales_data!$B$2:$BZ$599"),MATCH(resource!$CC797,day_wise_sales_data!$A$2:$A$500,0),MATCH(resource!BG$2,INDIRECT("day_wise_sales_data!$B$1:$BZ$1"),0)),0)</f>
        <v>0</v>
      </c>
      <c r="BH797" s="3">
        <f ca="1">IFERROR(INDEX(INDIRECT("day_wise_sales_data!$B$2:$BZ$599"),MATCH(resource!$CC797,day_wise_sales_data!$A$2:$A$500,0),MATCH(resource!BH$2,INDIRECT("day_wise_sales_data!$B$1:$BZ$1"),0)),0)</f>
        <v>0</v>
      </c>
      <c r="BI797" s="3">
        <f ca="1">IFERROR(INDEX(INDIRECT("day_wise_sales_data!$B$2:$BZ$599"),MATCH(resource!$CC797,day_wise_sales_data!$A$2:$A$500,0),MATCH(resource!BI$2,INDIRECT("day_wise_sales_data!$B$1:$BZ$1"),0)),0)</f>
        <v>0</v>
      </c>
      <c r="BJ797" s="3">
        <f ca="1">IFERROR(INDEX(INDIRECT("day_wise_sales_data!$B$2:$BZ$599"),MATCH(resource!$CC797,day_wise_sales_data!$A$2:$A$500,0),MATCH(resource!BJ$2,INDIRECT("day_wise_sales_data!$B$1:$BZ$1"),0)),0)</f>
        <v>0</v>
      </c>
      <c r="BK797" s="3">
        <f ca="1">IFERROR(INDEX(INDIRECT("day_wise_sales_data!$B$2:$BZ$599"),MATCH(resource!$CC797,day_wise_sales_data!$A$2:$A$500,0),MATCH(resource!BK$2,INDIRECT("day_wise_sales_data!$B$1:$BZ$1"),0)),0)</f>
        <v>0</v>
      </c>
      <c r="BL797" s="3">
        <f ca="1">IFERROR(INDEX(INDIRECT("day_wise_sales_data!$B$2:$BZ$599"),MATCH(resource!$CC797,day_wise_sales_data!$A$2:$A$500,0),MATCH(resource!BL$2,INDIRECT("day_wise_sales_data!$B$1:$BZ$1"),0)),0)</f>
        <v>0</v>
      </c>
      <c r="BM797" s="3">
        <f ca="1">IFERROR(INDEX(INDIRECT("day_wise_sales_data!$B$2:$BZ$599"),MATCH(resource!$CC797,day_wise_sales_data!$A$2:$A$500,0),MATCH(resource!BM$2,INDIRECT("day_wise_sales_data!$B$1:$BZ$1"),0)),0)</f>
        <v>0</v>
      </c>
      <c r="BN797" s="3">
        <f ca="1">IFERROR(INDEX(INDIRECT("day_wise_sales_data!$B$2:$BZ$599"),MATCH(resource!$CC797,day_wise_sales_data!$A$2:$A$500,0),MATCH(resource!BN$2,INDIRECT("day_wise_sales_data!$B$1:$BZ$1"),0)),0)</f>
        <v>0</v>
      </c>
      <c r="BO797" s="3">
        <f ca="1">IFERROR(INDEX(INDIRECT("day_wise_sales_data!$B$2:$BZ$599"),MATCH(resource!$CC797,day_wise_sales_data!$A$2:$A$500,0),MATCH(resource!BO$2,INDIRECT("day_wise_sales_data!$B$1:$BZ$1"),0)),0)</f>
        <v>0</v>
      </c>
      <c r="BP797" s="3">
        <f ca="1">IFERROR(INDEX(INDIRECT("day_wise_sales_data!$B$2:$BZ$599"),MATCH(resource!$CC797,day_wise_sales_data!$A$2:$A$500,0),MATCH(resource!BP$2,INDIRECT("day_wise_sales_data!$B$1:$BZ$1"),0)),0)</f>
        <v>0</v>
      </c>
      <c r="BQ797" s="3">
        <f ca="1">IFERROR(INDEX(INDIRECT("day_wise_sales_data!$B$2:$BZ$599"),MATCH(resource!$CC797,day_wise_sales_data!$A$2:$A$500,0),MATCH(resource!BQ$2,INDIRECT("day_wise_sales_data!$B$1:$BZ$1"),0)),0)</f>
        <v>0</v>
      </c>
      <c r="BR797" s="3">
        <f ca="1">IFERROR(INDEX(INDIRECT("day_wise_sales_data!$B$2:$BZ$599"),MATCH(resource!$CC797,day_wise_sales_data!$A$2:$A$500,0),MATCH(resource!BR$2,INDIRECT("day_wise_sales_data!$B$1:$BZ$1"),0)),0)</f>
        <v>0</v>
      </c>
      <c r="BS797" s="3">
        <f ca="1">IFERROR(INDEX(INDIRECT("day_wise_sales_data!$B$2:$BZ$599"),MATCH(resource!$CC797,day_wise_sales_data!$A$2:$A$500,0),MATCH(resource!BS$2,INDIRECT("day_wise_sales_data!$B$1:$BZ$1"),0)),0)</f>
        <v>0</v>
      </c>
      <c r="BT797" s="3">
        <f ca="1">IFERROR(INDEX(INDIRECT("day_wise_sales_data!$B$2:$BZ$599"),MATCH(resource!$CC797,day_wise_sales_data!$A$2:$A$500,0),MATCH(resource!BT$2,INDIRECT("day_wise_sales_data!$B$1:$BZ$1"),0)),0)</f>
        <v>0</v>
      </c>
      <c r="BU797" s="3">
        <f ca="1">IFERROR(INDEX(INDIRECT("day_wise_sales_data!$B$2:$BZ$599"),MATCH(resource!$CC797,day_wise_sales_data!$A$2:$A$500,0),MATCH(resource!BU$2,INDIRECT("day_wise_sales_data!$B$1:$BZ$1"),0)),0)</f>
        <v>0</v>
      </c>
      <c r="BV797" s="3">
        <f ca="1">IFERROR(INDEX(INDIRECT("day_wise_sales_data!$B$2:$BZ$599"),MATCH(resource!$CC797,day_wise_sales_data!$A$2:$A$500,0),MATCH(resource!BV$2,INDIRECT("day_wise_sales_data!$B$1:$BZ$1"),0)),0)</f>
        <v>0</v>
      </c>
      <c r="BW797" s="3">
        <f ca="1">IFERROR(INDEX(INDIRECT("day_wise_sales_data!$B$2:$BZ$599"),MATCH(resource!$CC797,day_wise_sales_data!$A$2:$A$500,0),MATCH(resource!BW$2,INDIRECT("day_wise_sales_data!$B$1:$BZ$1"),0)),0)</f>
        <v>0</v>
      </c>
      <c r="BX797" s="3">
        <f ca="1">IFERROR(INDEX(INDIRECT("day_wise_sales_data!$B$2:$BZ$599"),MATCH(resource!$CC797,day_wise_sales_data!$A$2:$A$500,0),MATCH(resource!BX$2,INDIRECT("day_wise_sales_data!$B$1:$BZ$1"),0)),0)</f>
        <v>0</v>
      </c>
      <c r="BY797" s="3">
        <f ca="1">IFERROR(INDEX(INDIRECT("day_wise_sales_data!$B$2:$BZ$599"),MATCH(resource!$CC797,day_wise_sales_data!$A$2:$A$500,0),MATCH(resource!BY$2,INDIRECT("day_wise_sales_data!$B$1:$BZ$1"),0)),0)</f>
        <v>0</v>
      </c>
      <c r="BZ797" s="3">
        <f ca="1">IFERROR(INDEX(INDIRECT("day_wise_sales_data!$B$2:$BZ$599"),MATCH(resource!$CC797,day_wise_sales_data!$A$2:$A$500,0),MATCH(resource!BZ$2,INDIRECT("day_wise_sales_data!$B$1:$BZ$1"),0)),0)</f>
        <v>0</v>
      </c>
      <c r="CA797" s="3">
        <f ca="1">IFERROR(INDEX(INDIRECT("day_wise_sales_data!$B$2:$BZ$599"),MATCH(resource!$CC797,day_wise_sales_data!$A$2:$A$500,0),MATCH(resource!CA$2,INDIRECT("day_wise_sales_data!$B$1:$BZ$1"),0)),0)</f>
        <v>0</v>
      </c>
      <c r="CC797" s="4">
        <f>sales_data!H796</f>
        <v>0</v>
      </c>
      <c r="CD797" s="1">
        <v>795</v>
      </c>
      <c r="CE797" s="1" t="str">
        <f>IF(AQ797=report!$AQ$3,resource!CD797,"")</f>
        <v/>
      </c>
      <c r="CF797" s="5" t="str">
        <f>IFERROR(SMALL($CE$3:$CE$1001,ROWS($CE$3:CE797)),"")</f>
        <v/>
      </c>
      <c r="CH797">
        <f>IFERROR(VLOOKUP($CC797,data_pull!$E$22:$G$700,2,0),0)</f>
        <v>0</v>
      </c>
      <c r="DK797" s="3" t="str">
        <f>IFERROR(INDEX(COD_SALES!$B$5:$Z$500,MATCH(resource!$CC797,COD_SALES!$A$5:$A$500,0),MATCH(resource!DK$2,COD_SALES!$B$4:$Z$4,0)),"")</f>
        <v/>
      </c>
      <c r="DL797" s="3" t="str">
        <f>IFERROR(INDEX(COD_SALES!$B$5:$Z$500,MATCH(resource!$CC797,COD_SALES!$A$5:$A$500,0),MATCH(resource!DL$2,COD_SALES!$B$4:$Z$4,0)),"")</f>
        <v/>
      </c>
      <c r="DM797" s="3" t="str">
        <f>IFERROR(INDEX(COD_SALES!$B$5:$Z$500,MATCH(resource!$CC797,COD_SALES!$A$5:$A$500,0),MATCH(resource!DM$2,COD_SALES!$B$4:$Z$4,0)),"")</f>
        <v/>
      </c>
      <c r="DN797" s="3" t="str">
        <f>IFERROR(INDEX(COD_SALES!$B$5:$Z$500,MATCH(resource!$CC797,COD_SALES!$A$5:$A$500,0),MATCH(resource!DN$2,COD_SALES!$B$4:$Z$4,0)),"")</f>
        <v/>
      </c>
      <c r="DO797" s="3" t="str">
        <f>IFERROR(INDEX(COD_SALES!$B$5:$Z$500,MATCH(resource!$CC797,COD_SALES!$A$5:$A$500,0),MATCH(resource!DO$2,COD_SALES!$B$4:$Z$4,0)),"")</f>
        <v/>
      </c>
      <c r="DP797" s="3" t="str">
        <f>IFERROR(INDEX(COD_SALES!$B$5:$Z$500,MATCH(resource!$CC797,COD_SALES!$A$5:$A$500,0),MATCH(resource!DP$2,COD_SALES!$B$4:$Z$4,0)),"")</f>
        <v/>
      </c>
      <c r="DQ797" s="3" t="str">
        <f>IFERROR(INDEX(COD_SALES!$B$5:$Z$500,MATCH(resource!$CC797,COD_SALES!$A$5:$A$500,0),MATCH(resource!DQ$2,COD_SALES!$B$4:$Z$4,0)),"")</f>
        <v/>
      </c>
      <c r="DR797" s="3" t="str">
        <f>IFERROR(INDEX(COD_SALES!$B$5:$Z$500,MATCH(resource!$CC797,COD_SALES!$A$5:$A$500,0),MATCH(resource!DR$2,COD_SALES!$B$4:$Z$4,0)),"")</f>
        <v/>
      </c>
      <c r="DS797" s="3" t="str">
        <f>IFERROR(INDEX(COD_SALES!$B$5:$Z$500,MATCH(resource!$CC797,COD_SALES!$A$5:$A$500,0),MATCH(resource!DS$2,COD_SALES!$B$4:$Z$4,0)),"")</f>
        <v/>
      </c>
      <c r="DT797" s="3" t="str">
        <f>IFERROR(INDEX(COD_SALES!$B$5:$Z$500,MATCH(resource!$CC797,COD_SALES!$A$5:$A$500,0),MATCH(resource!DT$2,COD_SALES!$B$4:$Z$4,0)),"")</f>
        <v/>
      </c>
      <c r="DU797" s="3" t="str">
        <f>IFERROR(INDEX(COD_SALES!$B$5:$Z$500,MATCH(resource!$CC797,COD_SALES!$A$5:$A$500,0),MATCH(resource!DU$2,COD_SALES!$B$4:$Z$4,0)),"")</f>
        <v/>
      </c>
      <c r="DV797" s="3" t="str">
        <f>IFERROR(INDEX(COD_SALES!$B$5:$Z$500,MATCH(resource!$CC797,COD_SALES!$A$5:$A$500,0),MATCH(resource!DV$2,COD_SALES!$B$4:$Z$4,0)),"")</f>
        <v/>
      </c>
      <c r="DW797" s="3" t="str">
        <f>IFERROR(INDEX(COD_SALES!$B$5:$Z$500,MATCH(resource!$CC797,COD_SALES!$A$5:$A$500,0),MATCH(resource!DW$2,COD_SALES!$B$4:$Z$4,0)),"")</f>
        <v/>
      </c>
      <c r="DX797" s="3" t="str">
        <f>IFERROR(INDEX(COD_SALES!$B$5:$Z$500,MATCH(resource!$CC797,COD_SALES!$A$5:$A$500,0),MATCH(resource!DX$2,COD_SALES!$B$4:$Z$4,0)),"")</f>
        <v/>
      </c>
      <c r="DY797" s="3" t="str">
        <f>IFERROR(INDEX(COD_SALES!$B$5:$Z$500,MATCH(resource!$CC797,COD_SALES!$A$5:$A$500,0),MATCH(resource!DY$2,COD_SALES!$B$4:$Z$4,0)),"")</f>
        <v/>
      </c>
      <c r="DZ797" s="3" t="str">
        <f>IFERROR(INDEX(COD_SALES!$B$5:$Z$500,MATCH(resource!$CC797,COD_SALES!$A$5:$A$500,0),MATCH(resource!DZ$2,COD_SALES!$B$4:$Z$4,0)),"")</f>
        <v/>
      </c>
      <c r="EA797" s="3" t="str">
        <f>IFERROR(INDEX(COD_SALES!$B$5:$Z$500,MATCH(resource!$CC797,COD_SALES!$A$5:$A$500,0),MATCH(resource!EA$2,COD_SALES!$B$4:$Z$4,0)),"")</f>
        <v/>
      </c>
      <c r="EB797" s="3">
        <f t="shared" si="140"/>
        <v>0</v>
      </c>
      <c r="EW797" s="3">
        <f>IFERROR(VLOOKUP(CC797,data_pull!$AO$25:$AR$546,2,0),0)</f>
        <v>0</v>
      </c>
      <c r="EX797" s="1">
        <f>IFERROR(VLOOKUP(CC797,data_pull!$AO$25:$AR$546,4,0),0)</f>
        <v>0</v>
      </c>
    </row>
    <row r="798" spans="13:154" x14ac:dyDescent="0.25"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4">
        <f>sales_data!B797</f>
        <v>0</v>
      </c>
      <c r="AR798" s="4">
        <f>sales_data!C797</f>
        <v>0</v>
      </c>
      <c r="AS798" s="5" t="str">
        <f t="shared" si="139"/>
        <v/>
      </c>
      <c r="AT798" s="4">
        <f>sales_data!I797</f>
        <v>0</v>
      </c>
      <c r="AU798" s="4">
        <f>sales_data!W797</f>
        <v>0</v>
      </c>
      <c r="AV798" s="1">
        <f>sales_data!N797</f>
        <v>0</v>
      </c>
      <c r="AW798" s="1">
        <f>sales_data!P797</f>
        <v>0</v>
      </c>
      <c r="AX798" s="3">
        <f ca="1">IFERROR(INDEX(INDIRECT("day_wise_sales_data!$B$2:$BZ$599"),MATCH(resource!$CC798,day_wise_sales_data!$A$2:$A$500,0),MATCH(resource!AX$2,INDIRECT("day_wise_sales_data!$B$1:$BZ$1"),0)),0)</f>
        <v>0</v>
      </c>
      <c r="AY798" s="3">
        <f ca="1">IFERROR(INDEX(INDIRECT("day_wise_sales_data!$B$2:$BZ$599"),MATCH(resource!$CC798,day_wise_sales_data!$A$2:$A$500,0),MATCH(resource!AY$2,INDIRECT("day_wise_sales_data!$B$1:$BZ$1"),0)),0)</f>
        <v>0</v>
      </c>
      <c r="AZ798" s="3">
        <f ca="1">IFERROR(INDEX(INDIRECT("day_wise_sales_data!$B$2:$BZ$599"),MATCH(resource!$CC798,day_wise_sales_data!$A$2:$A$500,0),MATCH(resource!AZ$2,INDIRECT("day_wise_sales_data!$B$1:$BZ$1"),0)),0)</f>
        <v>0</v>
      </c>
      <c r="BA798" s="3">
        <f ca="1">IFERROR(INDEX(INDIRECT("day_wise_sales_data!$B$2:$BZ$599"),MATCH(resource!$CC798,day_wise_sales_data!$A$2:$A$500,0),MATCH(resource!BA$2,INDIRECT("day_wise_sales_data!$B$1:$BZ$1"),0)),0)</f>
        <v>0</v>
      </c>
      <c r="BB798" s="3">
        <f ca="1">IFERROR(INDEX(INDIRECT("day_wise_sales_data!$B$2:$BZ$599"),MATCH(resource!$CC798,day_wise_sales_data!$A$2:$A$500,0),MATCH(resource!BB$2,INDIRECT("day_wise_sales_data!$B$1:$BZ$1"),0)),0)</f>
        <v>0</v>
      </c>
      <c r="BC798" s="3">
        <f ca="1">IFERROR(INDEX(INDIRECT("day_wise_sales_data!$B$2:$BZ$599"),MATCH(resource!$CC798,day_wise_sales_data!$A$2:$A$500,0),MATCH(resource!BC$2,INDIRECT("day_wise_sales_data!$B$1:$BZ$1"),0)),0)</f>
        <v>0</v>
      </c>
      <c r="BD798" s="3">
        <f ca="1">IFERROR(INDEX(INDIRECT("day_wise_sales_data!$B$2:$BZ$599"),MATCH(resource!$CC798,day_wise_sales_data!$A$2:$A$500,0),MATCH(resource!BD$2,INDIRECT("day_wise_sales_data!$B$1:$BZ$1"),0)),0)</f>
        <v>0</v>
      </c>
      <c r="BE798" s="3">
        <f ca="1">IFERROR(INDEX(INDIRECT("day_wise_sales_data!$B$2:$BZ$599"),MATCH(resource!$CC798,day_wise_sales_data!$A$2:$A$500,0),MATCH(resource!BE$2,INDIRECT("day_wise_sales_data!$B$1:$BZ$1"),0)),0)</f>
        <v>0</v>
      </c>
      <c r="BF798" s="3">
        <f ca="1">IFERROR(INDEX(INDIRECT("day_wise_sales_data!$B$2:$BZ$599"),MATCH(resource!$CC798,day_wise_sales_data!$A$2:$A$500,0),MATCH(resource!BF$2,INDIRECT("day_wise_sales_data!$B$1:$BZ$1"),0)),0)</f>
        <v>0</v>
      </c>
      <c r="BG798" s="3">
        <f ca="1">IFERROR(INDEX(INDIRECT("day_wise_sales_data!$B$2:$BZ$599"),MATCH(resource!$CC798,day_wise_sales_data!$A$2:$A$500,0),MATCH(resource!BG$2,INDIRECT("day_wise_sales_data!$B$1:$BZ$1"),0)),0)</f>
        <v>0</v>
      </c>
      <c r="BH798" s="3">
        <f ca="1">IFERROR(INDEX(INDIRECT("day_wise_sales_data!$B$2:$BZ$599"),MATCH(resource!$CC798,day_wise_sales_data!$A$2:$A$500,0),MATCH(resource!BH$2,INDIRECT("day_wise_sales_data!$B$1:$BZ$1"),0)),0)</f>
        <v>0</v>
      </c>
      <c r="BI798" s="3">
        <f ca="1">IFERROR(INDEX(INDIRECT("day_wise_sales_data!$B$2:$BZ$599"),MATCH(resource!$CC798,day_wise_sales_data!$A$2:$A$500,0),MATCH(resource!BI$2,INDIRECT("day_wise_sales_data!$B$1:$BZ$1"),0)),0)</f>
        <v>0</v>
      </c>
      <c r="BJ798" s="3">
        <f ca="1">IFERROR(INDEX(INDIRECT("day_wise_sales_data!$B$2:$BZ$599"),MATCH(resource!$CC798,day_wise_sales_data!$A$2:$A$500,0),MATCH(resource!BJ$2,INDIRECT("day_wise_sales_data!$B$1:$BZ$1"),0)),0)</f>
        <v>0</v>
      </c>
      <c r="BK798" s="3">
        <f ca="1">IFERROR(INDEX(INDIRECT("day_wise_sales_data!$B$2:$BZ$599"),MATCH(resource!$CC798,day_wise_sales_data!$A$2:$A$500,0),MATCH(resource!BK$2,INDIRECT("day_wise_sales_data!$B$1:$BZ$1"),0)),0)</f>
        <v>0</v>
      </c>
      <c r="BL798" s="3">
        <f ca="1">IFERROR(INDEX(INDIRECT("day_wise_sales_data!$B$2:$BZ$599"),MATCH(resource!$CC798,day_wise_sales_data!$A$2:$A$500,0),MATCH(resource!BL$2,INDIRECT("day_wise_sales_data!$B$1:$BZ$1"),0)),0)</f>
        <v>0</v>
      </c>
      <c r="BM798" s="3">
        <f ca="1">IFERROR(INDEX(INDIRECT("day_wise_sales_data!$B$2:$BZ$599"),MATCH(resource!$CC798,day_wise_sales_data!$A$2:$A$500,0),MATCH(resource!BM$2,INDIRECT("day_wise_sales_data!$B$1:$BZ$1"),0)),0)</f>
        <v>0</v>
      </c>
      <c r="BN798" s="3">
        <f ca="1">IFERROR(INDEX(INDIRECT("day_wise_sales_data!$B$2:$BZ$599"),MATCH(resource!$CC798,day_wise_sales_data!$A$2:$A$500,0),MATCH(resource!BN$2,INDIRECT("day_wise_sales_data!$B$1:$BZ$1"),0)),0)</f>
        <v>0</v>
      </c>
      <c r="BO798" s="3">
        <f ca="1">IFERROR(INDEX(INDIRECT("day_wise_sales_data!$B$2:$BZ$599"),MATCH(resource!$CC798,day_wise_sales_data!$A$2:$A$500,0),MATCH(resource!BO$2,INDIRECT("day_wise_sales_data!$B$1:$BZ$1"),0)),0)</f>
        <v>0</v>
      </c>
      <c r="BP798" s="3">
        <f ca="1">IFERROR(INDEX(INDIRECT("day_wise_sales_data!$B$2:$BZ$599"),MATCH(resource!$CC798,day_wise_sales_data!$A$2:$A$500,0),MATCH(resource!BP$2,INDIRECT("day_wise_sales_data!$B$1:$BZ$1"),0)),0)</f>
        <v>0</v>
      </c>
      <c r="BQ798" s="3">
        <f ca="1">IFERROR(INDEX(INDIRECT("day_wise_sales_data!$B$2:$BZ$599"),MATCH(resource!$CC798,day_wise_sales_data!$A$2:$A$500,0),MATCH(resource!BQ$2,INDIRECT("day_wise_sales_data!$B$1:$BZ$1"),0)),0)</f>
        <v>0</v>
      </c>
      <c r="BR798" s="3">
        <f ca="1">IFERROR(INDEX(INDIRECT("day_wise_sales_data!$B$2:$BZ$599"),MATCH(resource!$CC798,day_wise_sales_data!$A$2:$A$500,0),MATCH(resource!BR$2,INDIRECT("day_wise_sales_data!$B$1:$BZ$1"),0)),0)</f>
        <v>0</v>
      </c>
      <c r="BS798" s="3">
        <f ca="1">IFERROR(INDEX(INDIRECT("day_wise_sales_data!$B$2:$BZ$599"),MATCH(resource!$CC798,day_wise_sales_data!$A$2:$A$500,0),MATCH(resource!BS$2,INDIRECT("day_wise_sales_data!$B$1:$BZ$1"),0)),0)</f>
        <v>0</v>
      </c>
      <c r="BT798" s="3">
        <f ca="1">IFERROR(INDEX(INDIRECT("day_wise_sales_data!$B$2:$BZ$599"),MATCH(resource!$CC798,day_wise_sales_data!$A$2:$A$500,0),MATCH(resource!BT$2,INDIRECT("day_wise_sales_data!$B$1:$BZ$1"),0)),0)</f>
        <v>0</v>
      </c>
      <c r="BU798" s="3">
        <f ca="1">IFERROR(INDEX(INDIRECT("day_wise_sales_data!$B$2:$BZ$599"),MATCH(resource!$CC798,day_wise_sales_data!$A$2:$A$500,0),MATCH(resource!BU$2,INDIRECT("day_wise_sales_data!$B$1:$BZ$1"),0)),0)</f>
        <v>0</v>
      </c>
      <c r="BV798" s="3">
        <f ca="1">IFERROR(INDEX(INDIRECT("day_wise_sales_data!$B$2:$BZ$599"),MATCH(resource!$CC798,day_wise_sales_data!$A$2:$A$500,0),MATCH(resource!BV$2,INDIRECT("day_wise_sales_data!$B$1:$BZ$1"),0)),0)</f>
        <v>0</v>
      </c>
      <c r="BW798" s="3">
        <f ca="1">IFERROR(INDEX(INDIRECT("day_wise_sales_data!$B$2:$BZ$599"),MATCH(resource!$CC798,day_wise_sales_data!$A$2:$A$500,0),MATCH(resource!BW$2,INDIRECT("day_wise_sales_data!$B$1:$BZ$1"),0)),0)</f>
        <v>0</v>
      </c>
      <c r="BX798" s="3">
        <f ca="1">IFERROR(INDEX(INDIRECT("day_wise_sales_data!$B$2:$BZ$599"),MATCH(resource!$CC798,day_wise_sales_data!$A$2:$A$500,0),MATCH(resource!BX$2,INDIRECT("day_wise_sales_data!$B$1:$BZ$1"),0)),0)</f>
        <v>0</v>
      </c>
      <c r="BY798" s="3">
        <f ca="1">IFERROR(INDEX(INDIRECT("day_wise_sales_data!$B$2:$BZ$599"),MATCH(resource!$CC798,day_wise_sales_data!$A$2:$A$500,0),MATCH(resource!BY$2,INDIRECT("day_wise_sales_data!$B$1:$BZ$1"),0)),0)</f>
        <v>0</v>
      </c>
      <c r="BZ798" s="3">
        <f ca="1">IFERROR(INDEX(INDIRECT("day_wise_sales_data!$B$2:$BZ$599"),MATCH(resource!$CC798,day_wise_sales_data!$A$2:$A$500,0),MATCH(resource!BZ$2,INDIRECT("day_wise_sales_data!$B$1:$BZ$1"),0)),0)</f>
        <v>0</v>
      </c>
      <c r="CA798" s="3">
        <f ca="1">IFERROR(INDEX(INDIRECT("day_wise_sales_data!$B$2:$BZ$599"),MATCH(resource!$CC798,day_wise_sales_data!$A$2:$A$500,0),MATCH(resource!CA$2,INDIRECT("day_wise_sales_data!$B$1:$BZ$1"),0)),0)</f>
        <v>0</v>
      </c>
      <c r="CC798" s="4">
        <f>sales_data!H797</f>
        <v>0</v>
      </c>
      <c r="CD798" s="1">
        <v>796</v>
      </c>
      <c r="CE798" s="1" t="str">
        <f>IF(AQ798=report!$AQ$3,resource!CD798,"")</f>
        <v/>
      </c>
      <c r="CF798" s="5" t="str">
        <f>IFERROR(SMALL($CE$3:$CE$1001,ROWS($CE$3:CE798)),"")</f>
        <v/>
      </c>
      <c r="CH798">
        <f>IFERROR(VLOOKUP($CC798,data_pull!$E$22:$G$700,2,0),0)</f>
        <v>0</v>
      </c>
      <c r="DK798" s="3" t="str">
        <f>IFERROR(INDEX(COD_SALES!$B$5:$Z$500,MATCH(resource!$CC798,COD_SALES!$A$5:$A$500,0),MATCH(resource!DK$2,COD_SALES!$B$4:$Z$4,0)),"")</f>
        <v/>
      </c>
      <c r="DL798" s="3" t="str">
        <f>IFERROR(INDEX(COD_SALES!$B$5:$Z$500,MATCH(resource!$CC798,COD_SALES!$A$5:$A$500,0),MATCH(resource!DL$2,COD_SALES!$B$4:$Z$4,0)),"")</f>
        <v/>
      </c>
      <c r="DM798" s="3" t="str">
        <f>IFERROR(INDEX(COD_SALES!$B$5:$Z$500,MATCH(resource!$CC798,COD_SALES!$A$5:$A$500,0),MATCH(resource!DM$2,COD_SALES!$B$4:$Z$4,0)),"")</f>
        <v/>
      </c>
      <c r="DN798" s="3" t="str">
        <f>IFERROR(INDEX(COD_SALES!$B$5:$Z$500,MATCH(resource!$CC798,COD_SALES!$A$5:$A$500,0),MATCH(resource!DN$2,COD_SALES!$B$4:$Z$4,0)),"")</f>
        <v/>
      </c>
      <c r="DO798" s="3" t="str">
        <f>IFERROR(INDEX(COD_SALES!$B$5:$Z$500,MATCH(resource!$CC798,COD_SALES!$A$5:$A$500,0),MATCH(resource!DO$2,COD_SALES!$B$4:$Z$4,0)),"")</f>
        <v/>
      </c>
      <c r="DP798" s="3" t="str">
        <f>IFERROR(INDEX(COD_SALES!$B$5:$Z$500,MATCH(resource!$CC798,COD_SALES!$A$5:$A$500,0),MATCH(resource!DP$2,COD_SALES!$B$4:$Z$4,0)),"")</f>
        <v/>
      </c>
      <c r="DQ798" s="3" t="str">
        <f>IFERROR(INDEX(COD_SALES!$B$5:$Z$500,MATCH(resource!$CC798,COD_SALES!$A$5:$A$500,0),MATCH(resource!DQ$2,COD_SALES!$B$4:$Z$4,0)),"")</f>
        <v/>
      </c>
      <c r="DR798" s="3" t="str">
        <f>IFERROR(INDEX(COD_SALES!$B$5:$Z$500,MATCH(resource!$CC798,COD_SALES!$A$5:$A$500,0),MATCH(resource!DR$2,COD_SALES!$B$4:$Z$4,0)),"")</f>
        <v/>
      </c>
      <c r="DS798" s="3" t="str">
        <f>IFERROR(INDEX(COD_SALES!$B$5:$Z$500,MATCH(resource!$CC798,COD_SALES!$A$5:$A$500,0),MATCH(resource!DS$2,COD_SALES!$B$4:$Z$4,0)),"")</f>
        <v/>
      </c>
      <c r="DT798" s="3" t="str">
        <f>IFERROR(INDEX(COD_SALES!$B$5:$Z$500,MATCH(resource!$CC798,COD_SALES!$A$5:$A$500,0),MATCH(resource!DT$2,COD_SALES!$B$4:$Z$4,0)),"")</f>
        <v/>
      </c>
      <c r="DU798" s="3" t="str">
        <f>IFERROR(INDEX(COD_SALES!$B$5:$Z$500,MATCH(resource!$CC798,COD_SALES!$A$5:$A$500,0),MATCH(resource!DU$2,COD_SALES!$B$4:$Z$4,0)),"")</f>
        <v/>
      </c>
      <c r="DV798" s="3" t="str">
        <f>IFERROR(INDEX(COD_SALES!$B$5:$Z$500,MATCH(resource!$CC798,COD_SALES!$A$5:$A$500,0),MATCH(resource!DV$2,COD_SALES!$B$4:$Z$4,0)),"")</f>
        <v/>
      </c>
      <c r="DW798" s="3" t="str">
        <f>IFERROR(INDEX(COD_SALES!$B$5:$Z$500,MATCH(resource!$CC798,COD_SALES!$A$5:$A$500,0),MATCH(resource!DW$2,COD_SALES!$B$4:$Z$4,0)),"")</f>
        <v/>
      </c>
      <c r="DX798" s="3" t="str">
        <f>IFERROR(INDEX(COD_SALES!$B$5:$Z$500,MATCH(resource!$CC798,COD_SALES!$A$5:$A$500,0),MATCH(resource!DX$2,COD_SALES!$B$4:$Z$4,0)),"")</f>
        <v/>
      </c>
      <c r="DY798" s="3" t="str">
        <f>IFERROR(INDEX(COD_SALES!$B$5:$Z$500,MATCH(resource!$CC798,COD_SALES!$A$5:$A$500,0),MATCH(resource!DY$2,COD_SALES!$B$4:$Z$4,0)),"")</f>
        <v/>
      </c>
      <c r="DZ798" s="3" t="str">
        <f>IFERROR(INDEX(COD_SALES!$B$5:$Z$500,MATCH(resource!$CC798,COD_SALES!$A$5:$A$500,0),MATCH(resource!DZ$2,COD_SALES!$B$4:$Z$4,0)),"")</f>
        <v/>
      </c>
      <c r="EA798" s="3" t="str">
        <f>IFERROR(INDEX(COD_SALES!$B$5:$Z$500,MATCH(resource!$CC798,COD_SALES!$A$5:$A$500,0),MATCH(resource!EA$2,COD_SALES!$B$4:$Z$4,0)),"")</f>
        <v/>
      </c>
      <c r="EB798" s="3">
        <f t="shared" si="140"/>
        <v>0</v>
      </c>
      <c r="EW798" s="3">
        <f>IFERROR(VLOOKUP(CC798,data_pull!$AO$25:$AR$546,2,0),0)</f>
        <v>0</v>
      </c>
      <c r="EX798" s="1">
        <f>IFERROR(VLOOKUP(CC798,data_pull!$AO$25:$AR$546,4,0),0)</f>
        <v>0</v>
      </c>
    </row>
    <row r="799" spans="13:154" x14ac:dyDescent="0.25"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4">
        <f>sales_data!B798</f>
        <v>0</v>
      </c>
      <c r="AR799" s="4">
        <f>sales_data!C798</f>
        <v>0</v>
      </c>
      <c r="AS799" s="5" t="str">
        <f t="shared" si="139"/>
        <v/>
      </c>
      <c r="AT799" s="4">
        <f>sales_data!I798</f>
        <v>0</v>
      </c>
      <c r="AU799" s="4">
        <f>sales_data!W798</f>
        <v>0</v>
      </c>
      <c r="AV799" s="1">
        <f>sales_data!N798</f>
        <v>0</v>
      </c>
      <c r="AW799" s="1">
        <f>sales_data!P798</f>
        <v>0</v>
      </c>
      <c r="AX799" s="3">
        <f ca="1">IFERROR(INDEX(INDIRECT("day_wise_sales_data!$B$2:$BZ$599"),MATCH(resource!$CC799,day_wise_sales_data!$A$2:$A$500,0),MATCH(resource!AX$2,INDIRECT("day_wise_sales_data!$B$1:$BZ$1"),0)),0)</f>
        <v>0</v>
      </c>
      <c r="AY799" s="3">
        <f ca="1">IFERROR(INDEX(INDIRECT("day_wise_sales_data!$B$2:$BZ$599"),MATCH(resource!$CC799,day_wise_sales_data!$A$2:$A$500,0),MATCH(resource!AY$2,INDIRECT("day_wise_sales_data!$B$1:$BZ$1"),0)),0)</f>
        <v>0</v>
      </c>
      <c r="AZ799" s="3">
        <f ca="1">IFERROR(INDEX(INDIRECT("day_wise_sales_data!$B$2:$BZ$599"),MATCH(resource!$CC799,day_wise_sales_data!$A$2:$A$500,0),MATCH(resource!AZ$2,INDIRECT("day_wise_sales_data!$B$1:$BZ$1"),0)),0)</f>
        <v>0</v>
      </c>
      <c r="BA799" s="3">
        <f ca="1">IFERROR(INDEX(INDIRECT("day_wise_sales_data!$B$2:$BZ$599"),MATCH(resource!$CC799,day_wise_sales_data!$A$2:$A$500,0),MATCH(resource!BA$2,INDIRECT("day_wise_sales_data!$B$1:$BZ$1"),0)),0)</f>
        <v>0</v>
      </c>
      <c r="BB799" s="3">
        <f ca="1">IFERROR(INDEX(INDIRECT("day_wise_sales_data!$B$2:$BZ$599"),MATCH(resource!$CC799,day_wise_sales_data!$A$2:$A$500,0),MATCH(resource!BB$2,INDIRECT("day_wise_sales_data!$B$1:$BZ$1"),0)),0)</f>
        <v>0</v>
      </c>
      <c r="BC799" s="3">
        <f ca="1">IFERROR(INDEX(INDIRECT("day_wise_sales_data!$B$2:$BZ$599"),MATCH(resource!$CC799,day_wise_sales_data!$A$2:$A$500,0),MATCH(resource!BC$2,INDIRECT("day_wise_sales_data!$B$1:$BZ$1"),0)),0)</f>
        <v>0</v>
      </c>
      <c r="BD799" s="3">
        <f ca="1">IFERROR(INDEX(INDIRECT("day_wise_sales_data!$B$2:$BZ$599"),MATCH(resource!$CC799,day_wise_sales_data!$A$2:$A$500,0),MATCH(resource!BD$2,INDIRECT("day_wise_sales_data!$B$1:$BZ$1"),0)),0)</f>
        <v>0</v>
      </c>
      <c r="BE799" s="3">
        <f ca="1">IFERROR(INDEX(INDIRECT("day_wise_sales_data!$B$2:$BZ$599"),MATCH(resource!$CC799,day_wise_sales_data!$A$2:$A$500,0),MATCH(resource!BE$2,INDIRECT("day_wise_sales_data!$B$1:$BZ$1"),0)),0)</f>
        <v>0</v>
      </c>
      <c r="BF799" s="3">
        <f ca="1">IFERROR(INDEX(INDIRECT("day_wise_sales_data!$B$2:$BZ$599"),MATCH(resource!$CC799,day_wise_sales_data!$A$2:$A$500,0),MATCH(resource!BF$2,INDIRECT("day_wise_sales_data!$B$1:$BZ$1"),0)),0)</f>
        <v>0</v>
      </c>
      <c r="BG799" s="3">
        <f ca="1">IFERROR(INDEX(INDIRECT("day_wise_sales_data!$B$2:$BZ$599"),MATCH(resource!$CC799,day_wise_sales_data!$A$2:$A$500,0),MATCH(resource!BG$2,INDIRECT("day_wise_sales_data!$B$1:$BZ$1"),0)),0)</f>
        <v>0</v>
      </c>
      <c r="BH799" s="3">
        <f ca="1">IFERROR(INDEX(INDIRECT("day_wise_sales_data!$B$2:$BZ$599"),MATCH(resource!$CC799,day_wise_sales_data!$A$2:$A$500,0),MATCH(resource!BH$2,INDIRECT("day_wise_sales_data!$B$1:$BZ$1"),0)),0)</f>
        <v>0</v>
      </c>
      <c r="BI799" s="3">
        <f ca="1">IFERROR(INDEX(INDIRECT("day_wise_sales_data!$B$2:$BZ$599"),MATCH(resource!$CC799,day_wise_sales_data!$A$2:$A$500,0),MATCH(resource!BI$2,INDIRECT("day_wise_sales_data!$B$1:$BZ$1"),0)),0)</f>
        <v>0</v>
      </c>
      <c r="BJ799" s="3">
        <f ca="1">IFERROR(INDEX(INDIRECT("day_wise_sales_data!$B$2:$BZ$599"),MATCH(resource!$CC799,day_wise_sales_data!$A$2:$A$500,0),MATCH(resource!BJ$2,INDIRECT("day_wise_sales_data!$B$1:$BZ$1"),0)),0)</f>
        <v>0</v>
      </c>
      <c r="BK799" s="3">
        <f ca="1">IFERROR(INDEX(INDIRECT("day_wise_sales_data!$B$2:$BZ$599"),MATCH(resource!$CC799,day_wise_sales_data!$A$2:$A$500,0),MATCH(resource!BK$2,INDIRECT("day_wise_sales_data!$B$1:$BZ$1"),0)),0)</f>
        <v>0</v>
      </c>
      <c r="BL799" s="3">
        <f ca="1">IFERROR(INDEX(INDIRECT("day_wise_sales_data!$B$2:$BZ$599"),MATCH(resource!$CC799,day_wise_sales_data!$A$2:$A$500,0),MATCH(resource!BL$2,INDIRECT("day_wise_sales_data!$B$1:$BZ$1"),0)),0)</f>
        <v>0</v>
      </c>
      <c r="BM799" s="3">
        <f ca="1">IFERROR(INDEX(INDIRECT("day_wise_sales_data!$B$2:$BZ$599"),MATCH(resource!$CC799,day_wise_sales_data!$A$2:$A$500,0),MATCH(resource!BM$2,INDIRECT("day_wise_sales_data!$B$1:$BZ$1"),0)),0)</f>
        <v>0</v>
      </c>
      <c r="BN799" s="3">
        <f ca="1">IFERROR(INDEX(INDIRECT("day_wise_sales_data!$B$2:$BZ$599"),MATCH(resource!$CC799,day_wise_sales_data!$A$2:$A$500,0),MATCH(resource!BN$2,INDIRECT("day_wise_sales_data!$B$1:$BZ$1"),0)),0)</f>
        <v>0</v>
      </c>
      <c r="BO799" s="3">
        <f ca="1">IFERROR(INDEX(INDIRECT("day_wise_sales_data!$B$2:$BZ$599"),MATCH(resource!$CC799,day_wise_sales_data!$A$2:$A$500,0),MATCH(resource!BO$2,INDIRECT("day_wise_sales_data!$B$1:$BZ$1"),0)),0)</f>
        <v>0</v>
      </c>
      <c r="BP799" s="3">
        <f ca="1">IFERROR(INDEX(INDIRECT("day_wise_sales_data!$B$2:$BZ$599"),MATCH(resource!$CC799,day_wise_sales_data!$A$2:$A$500,0),MATCH(resource!BP$2,INDIRECT("day_wise_sales_data!$B$1:$BZ$1"),0)),0)</f>
        <v>0</v>
      </c>
      <c r="BQ799" s="3">
        <f ca="1">IFERROR(INDEX(INDIRECT("day_wise_sales_data!$B$2:$BZ$599"),MATCH(resource!$CC799,day_wise_sales_data!$A$2:$A$500,0),MATCH(resource!BQ$2,INDIRECT("day_wise_sales_data!$B$1:$BZ$1"),0)),0)</f>
        <v>0</v>
      </c>
      <c r="BR799" s="3">
        <f ca="1">IFERROR(INDEX(INDIRECT("day_wise_sales_data!$B$2:$BZ$599"),MATCH(resource!$CC799,day_wise_sales_data!$A$2:$A$500,0),MATCH(resource!BR$2,INDIRECT("day_wise_sales_data!$B$1:$BZ$1"),0)),0)</f>
        <v>0</v>
      </c>
      <c r="BS799" s="3">
        <f ca="1">IFERROR(INDEX(INDIRECT("day_wise_sales_data!$B$2:$BZ$599"),MATCH(resource!$CC799,day_wise_sales_data!$A$2:$A$500,0),MATCH(resource!BS$2,INDIRECT("day_wise_sales_data!$B$1:$BZ$1"),0)),0)</f>
        <v>0</v>
      </c>
      <c r="BT799" s="3">
        <f ca="1">IFERROR(INDEX(INDIRECT("day_wise_sales_data!$B$2:$BZ$599"),MATCH(resource!$CC799,day_wise_sales_data!$A$2:$A$500,0),MATCH(resource!BT$2,INDIRECT("day_wise_sales_data!$B$1:$BZ$1"),0)),0)</f>
        <v>0</v>
      </c>
      <c r="BU799" s="3">
        <f ca="1">IFERROR(INDEX(INDIRECT("day_wise_sales_data!$B$2:$BZ$599"),MATCH(resource!$CC799,day_wise_sales_data!$A$2:$A$500,0),MATCH(resource!BU$2,INDIRECT("day_wise_sales_data!$B$1:$BZ$1"),0)),0)</f>
        <v>0</v>
      </c>
      <c r="BV799" s="3">
        <f ca="1">IFERROR(INDEX(INDIRECT("day_wise_sales_data!$B$2:$BZ$599"),MATCH(resource!$CC799,day_wise_sales_data!$A$2:$A$500,0),MATCH(resource!BV$2,INDIRECT("day_wise_sales_data!$B$1:$BZ$1"),0)),0)</f>
        <v>0</v>
      </c>
      <c r="BW799" s="3">
        <f ca="1">IFERROR(INDEX(INDIRECT("day_wise_sales_data!$B$2:$BZ$599"),MATCH(resource!$CC799,day_wise_sales_data!$A$2:$A$500,0),MATCH(resource!BW$2,INDIRECT("day_wise_sales_data!$B$1:$BZ$1"),0)),0)</f>
        <v>0</v>
      </c>
      <c r="BX799" s="3">
        <f ca="1">IFERROR(INDEX(INDIRECT("day_wise_sales_data!$B$2:$BZ$599"),MATCH(resource!$CC799,day_wise_sales_data!$A$2:$A$500,0),MATCH(resource!BX$2,INDIRECT("day_wise_sales_data!$B$1:$BZ$1"),0)),0)</f>
        <v>0</v>
      </c>
      <c r="BY799" s="3">
        <f ca="1">IFERROR(INDEX(INDIRECT("day_wise_sales_data!$B$2:$BZ$599"),MATCH(resource!$CC799,day_wise_sales_data!$A$2:$A$500,0),MATCH(resource!BY$2,INDIRECT("day_wise_sales_data!$B$1:$BZ$1"),0)),0)</f>
        <v>0</v>
      </c>
      <c r="BZ799" s="3">
        <f ca="1">IFERROR(INDEX(INDIRECT("day_wise_sales_data!$B$2:$BZ$599"),MATCH(resource!$CC799,day_wise_sales_data!$A$2:$A$500,0),MATCH(resource!BZ$2,INDIRECT("day_wise_sales_data!$B$1:$BZ$1"),0)),0)</f>
        <v>0</v>
      </c>
      <c r="CA799" s="3">
        <f ca="1">IFERROR(INDEX(INDIRECT("day_wise_sales_data!$B$2:$BZ$599"),MATCH(resource!$CC799,day_wise_sales_data!$A$2:$A$500,0),MATCH(resource!CA$2,INDIRECT("day_wise_sales_data!$B$1:$BZ$1"),0)),0)</f>
        <v>0</v>
      </c>
      <c r="CC799" s="4">
        <f>sales_data!H798</f>
        <v>0</v>
      </c>
      <c r="CD799" s="1">
        <v>797</v>
      </c>
      <c r="CE799" s="1" t="str">
        <f>IF(AQ799=report!$AQ$3,resource!CD799,"")</f>
        <v/>
      </c>
      <c r="CF799" s="5" t="str">
        <f>IFERROR(SMALL($CE$3:$CE$1001,ROWS($CE$3:CE799)),"")</f>
        <v/>
      </c>
      <c r="CH799">
        <f>IFERROR(VLOOKUP($CC799,data_pull!$E$22:$G$700,2,0),0)</f>
        <v>0</v>
      </c>
      <c r="DK799" s="3" t="str">
        <f>IFERROR(INDEX(COD_SALES!$B$5:$Z$500,MATCH(resource!$CC799,COD_SALES!$A$5:$A$500,0),MATCH(resource!DK$2,COD_SALES!$B$4:$Z$4,0)),"")</f>
        <v/>
      </c>
      <c r="DL799" s="3" t="str">
        <f>IFERROR(INDEX(COD_SALES!$B$5:$Z$500,MATCH(resource!$CC799,COD_SALES!$A$5:$A$500,0),MATCH(resource!DL$2,COD_SALES!$B$4:$Z$4,0)),"")</f>
        <v/>
      </c>
      <c r="DM799" s="3" t="str">
        <f>IFERROR(INDEX(COD_SALES!$B$5:$Z$500,MATCH(resource!$CC799,COD_SALES!$A$5:$A$500,0),MATCH(resource!DM$2,COD_SALES!$B$4:$Z$4,0)),"")</f>
        <v/>
      </c>
      <c r="DN799" s="3" t="str">
        <f>IFERROR(INDEX(COD_SALES!$B$5:$Z$500,MATCH(resource!$CC799,COD_SALES!$A$5:$A$500,0),MATCH(resource!DN$2,COD_SALES!$B$4:$Z$4,0)),"")</f>
        <v/>
      </c>
      <c r="DO799" s="3" t="str">
        <f>IFERROR(INDEX(COD_SALES!$B$5:$Z$500,MATCH(resource!$CC799,COD_SALES!$A$5:$A$500,0),MATCH(resource!DO$2,COD_SALES!$B$4:$Z$4,0)),"")</f>
        <v/>
      </c>
      <c r="DP799" s="3" t="str">
        <f>IFERROR(INDEX(COD_SALES!$B$5:$Z$500,MATCH(resource!$CC799,COD_SALES!$A$5:$A$500,0),MATCH(resource!DP$2,COD_SALES!$B$4:$Z$4,0)),"")</f>
        <v/>
      </c>
      <c r="DQ799" s="3" t="str">
        <f>IFERROR(INDEX(COD_SALES!$B$5:$Z$500,MATCH(resource!$CC799,COD_SALES!$A$5:$A$500,0),MATCH(resource!DQ$2,COD_SALES!$B$4:$Z$4,0)),"")</f>
        <v/>
      </c>
      <c r="DR799" s="3" t="str">
        <f>IFERROR(INDEX(COD_SALES!$B$5:$Z$500,MATCH(resource!$CC799,COD_SALES!$A$5:$A$500,0),MATCH(resource!DR$2,COD_SALES!$B$4:$Z$4,0)),"")</f>
        <v/>
      </c>
      <c r="DS799" s="3" t="str">
        <f>IFERROR(INDEX(COD_SALES!$B$5:$Z$500,MATCH(resource!$CC799,COD_SALES!$A$5:$A$500,0),MATCH(resource!DS$2,COD_SALES!$B$4:$Z$4,0)),"")</f>
        <v/>
      </c>
      <c r="DT799" s="3" t="str">
        <f>IFERROR(INDEX(COD_SALES!$B$5:$Z$500,MATCH(resource!$CC799,COD_SALES!$A$5:$A$500,0),MATCH(resource!DT$2,COD_SALES!$B$4:$Z$4,0)),"")</f>
        <v/>
      </c>
      <c r="DU799" s="3" t="str">
        <f>IFERROR(INDEX(COD_SALES!$B$5:$Z$500,MATCH(resource!$CC799,COD_SALES!$A$5:$A$500,0),MATCH(resource!DU$2,COD_SALES!$B$4:$Z$4,0)),"")</f>
        <v/>
      </c>
      <c r="DV799" s="3" t="str">
        <f>IFERROR(INDEX(COD_SALES!$B$5:$Z$500,MATCH(resource!$CC799,COD_SALES!$A$5:$A$500,0),MATCH(resource!DV$2,COD_SALES!$B$4:$Z$4,0)),"")</f>
        <v/>
      </c>
      <c r="DW799" s="3" t="str">
        <f>IFERROR(INDEX(COD_SALES!$B$5:$Z$500,MATCH(resource!$CC799,COD_SALES!$A$5:$A$500,0),MATCH(resource!DW$2,COD_SALES!$B$4:$Z$4,0)),"")</f>
        <v/>
      </c>
      <c r="DX799" s="3" t="str">
        <f>IFERROR(INDEX(COD_SALES!$B$5:$Z$500,MATCH(resource!$CC799,COD_SALES!$A$5:$A$500,0),MATCH(resource!DX$2,COD_SALES!$B$4:$Z$4,0)),"")</f>
        <v/>
      </c>
      <c r="DY799" s="3" t="str">
        <f>IFERROR(INDEX(COD_SALES!$B$5:$Z$500,MATCH(resource!$CC799,COD_SALES!$A$5:$A$500,0),MATCH(resource!DY$2,COD_SALES!$B$4:$Z$4,0)),"")</f>
        <v/>
      </c>
      <c r="DZ799" s="3" t="str">
        <f>IFERROR(INDEX(COD_SALES!$B$5:$Z$500,MATCH(resource!$CC799,COD_SALES!$A$5:$A$500,0),MATCH(resource!DZ$2,COD_SALES!$B$4:$Z$4,0)),"")</f>
        <v/>
      </c>
      <c r="EA799" s="3" t="str">
        <f>IFERROR(INDEX(COD_SALES!$B$5:$Z$500,MATCH(resource!$CC799,COD_SALES!$A$5:$A$500,0),MATCH(resource!EA$2,COD_SALES!$B$4:$Z$4,0)),"")</f>
        <v/>
      </c>
      <c r="EB799" s="3">
        <f t="shared" si="140"/>
        <v>0</v>
      </c>
      <c r="EW799" s="3">
        <f>IFERROR(VLOOKUP(CC799,data_pull!$AO$25:$AR$546,2,0),0)</f>
        <v>0</v>
      </c>
      <c r="EX799" s="1">
        <f>IFERROR(VLOOKUP(CC799,data_pull!$AO$25:$AR$546,4,0),0)</f>
        <v>0</v>
      </c>
    </row>
    <row r="800" spans="13:154" x14ac:dyDescent="0.25"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4">
        <f>sales_data!B799</f>
        <v>0</v>
      </c>
      <c r="AR800" s="4">
        <f>sales_data!C799</f>
        <v>0</v>
      </c>
      <c r="AS800" s="5" t="str">
        <f t="shared" si="139"/>
        <v/>
      </c>
      <c r="AT800" s="4">
        <f>sales_data!I799</f>
        <v>0</v>
      </c>
      <c r="AU800" s="4">
        <f>sales_data!W799</f>
        <v>0</v>
      </c>
      <c r="AV800" s="1">
        <f>sales_data!N799</f>
        <v>0</v>
      </c>
      <c r="AW800" s="1">
        <f>sales_data!P799</f>
        <v>0</v>
      </c>
      <c r="AX800" s="3">
        <f ca="1">IFERROR(INDEX(INDIRECT("day_wise_sales_data!$B$2:$BZ$599"),MATCH(resource!$CC800,day_wise_sales_data!$A$2:$A$500,0),MATCH(resource!AX$2,INDIRECT("day_wise_sales_data!$B$1:$BZ$1"),0)),0)</f>
        <v>0</v>
      </c>
      <c r="AY800" s="3">
        <f ca="1">IFERROR(INDEX(INDIRECT("day_wise_sales_data!$B$2:$BZ$599"),MATCH(resource!$CC800,day_wise_sales_data!$A$2:$A$500,0),MATCH(resource!AY$2,INDIRECT("day_wise_sales_data!$B$1:$BZ$1"),0)),0)</f>
        <v>0</v>
      </c>
      <c r="AZ800" s="3">
        <f ca="1">IFERROR(INDEX(INDIRECT("day_wise_sales_data!$B$2:$BZ$599"),MATCH(resource!$CC800,day_wise_sales_data!$A$2:$A$500,0),MATCH(resource!AZ$2,INDIRECT("day_wise_sales_data!$B$1:$BZ$1"),0)),0)</f>
        <v>0</v>
      </c>
      <c r="BA800" s="3">
        <f ca="1">IFERROR(INDEX(INDIRECT("day_wise_sales_data!$B$2:$BZ$599"),MATCH(resource!$CC800,day_wise_sales_data!$A$2:$A$500,0),MATCH(resource!BA$2,INDIRECT("day_wise_sales_data!$B$1:$BZ$1"),0)),0)</f>
        <v>0</v>
      </c>
      <c r="BB800" s="3">
        <f ca="1">IFERROR(INDEX(INDIRECT("day_wise_sales_data!$B$2:$BZ$599"),MATCH(resource!$CC800,day_wise_sales_data!$A$2:$A$500,0),MATCH(resource!BB$2,INDIRECT("day_wise_sales_data!$B$1:$BZ$1"),0)),0)</f>
        <v>0</v>
      </c>
      <c r="BC800" s="3">
        <f ca="1">IFERROR(INDEX(INDIRECT("day_wise_sales_data!$B$2:$BZ$599"),MATCH(resource!$CC800,day_wise_sales_data!$A$2:$A$500,0),MATCH(resource!BC$2,INDIRECT("day_wise_sales_data!$B$1:$BZ$1"),0)),0)</f>
        <v>0</v>
      </c>
      <c r="BD800" s="3">
        <f ca="1">IFERROR(INDEX(INDIRECT("day_wise_sales_data!$B$2:$BZ$599"),MATCH(resource!$CC800,day_wise_sales_data!$A$2:$A$500,0),MATCH(resource!BD$2,INDIRECT("day_wise_sales_data!$B$1:$BZ$1"),0)),0)</f>
        <v>0</v>
      </c>
      <c r="BE800" s="3">
        <f ca="1">IFERROR(INDEX(INDIRECT("day_wise_sales_data!$B$2:$BZ$599"),MATCH(resource!$CC800,day_wise_sales_data!$A$2:$A$500,0),MATCH(resource!BE$2,INDIRECT("day_wise_sales_data!$B$1:$BZ$1"),0)),0)</f>
        <v>0</v>
      </c>
      <c r="BF800" s="3">
        <f ca="1">IFERROR(INDEX(INDIRECT("day_wise_sales_data!$B$2:$BZ$599"),MATCH(resource!$CC800,day_wise_sales_data!$A$2:$A$500,0),MATCH(resource!BF$2,INDIRECT("day_wise_sales_data!$B$1:$BZ$1"),0)),0)</f>
        <v>0</v>
      </c>
      <c r="BG800" s="3">
        <f ca="1">IFERROR(INDEX(INDIRECT("day_wise_sales_data!$B$2:$BZ$599"),MATCH(resource!$CC800,day_wise_sales_data!$A$2:$A$500,0),MATCH(resource!BG$2,INDIRECT("day_wise_sales_data!$B$1:$BZ$1"),0)),0)</f>
        <v>0</v>
      </c>
      <c r="BH800" s="3">
        <f ca="1">IFERROR(INDEX(INDIRECT("day_wise_sales_data!$B$2:$BZ$599"),MATCH(resource!$CC800,day_wise_sales_data!$A$2:$A$500,0),MATCH(resource!BH$2,INDIRECT("day_wise_sales_data!$B$1:$BZ$1"),0)),0)</f>
        <v>0</v>
      </c>
      <c r="BI800" s="3">
        <f ca="1">IFERROR(INDEX(INDIRECT("day_wise_sales_data!$B$2:$BZ$599"),MATCH(resource!$CC800,day_wise_sales_data!$A$2:$A$500,0),MATCH(resource!BI$2,INDIRECT("day_wise_sales_data!$B$1:$BZ$1"),0)),0)</f>
        <v>0</v>
      </c>
      <c r="BJ800" s="3">
        <f ca="1">IFERROR(INDEX(INDIRECT("day_wise_sales_data!$B$2:$BZ$599"),MATCH(resource!$CC800,day_wise_sales_data!$A$2:$A$500,0),MATCH(resource!BJ$2,INDIRECT("day_wise_sales_data!$B$1:$BZ$1"),0)),0)</f>
        <v>0</v>
      </c>
      <c r="BK800" s="3">
        <f ca="1">IFERROR(INDEX(INDIRECT("day_wise_sales_data!$B$2:$BZ$599"),MATCH(resource!$CC800,day_wise_sales_data!$A$2:$A$500,0),MATCH(resource!BK$2,INDIRECT("day_wise_sales_data!$B$1:$BZ$1"),0)),0)</f>
        <v>0</v>
      </c>
      <c r="BL800" s="3">
        <f ca="1">IFERROR(INDEX(INDIRECT("day_wise_sales_data!$B$2:$BZ$599"),MATCH(resource!$CC800,day_wise_sales_data!$A$2:$A$500,0),MATCH(resource!BL$2,INDIRECT("day_wise_sales_data!$B$1:$BZ$1"),0)),0)</f>
        <v>0</v>
      </c>
      <c r="BM800" s="3">
        <f ca="1">IFERROR(INDEX(INDIRECT("day_wise_sales_data!$B$2:$BZ$599"),MATCH(resource!$CC800,day_wise_sales_data!$A$2:$A$500,0),MATCH(resource!BM$2,INDIRECT("day_wise_sales_data!$B$1:$BZ$1"),0)),0)</f>
        <v>0</v>
      </c>
      <c r="BN800" s="3">
        <f ca="1">IFERROR(INDEX(INDIRECT("day_wise_sales_data!$B$2:$BZ$599"),MATCH(resource!$CC800,day_wise_sales_data!$A$2:$A$500,0),MATCH(resource!BN$2,INDIRECT("day_wise_sales_data!$B$1:$BZ$1"),0)),0)</f>
        <v>0</v>
      </c>
      <c r="BO800" s="3">
        <f ca="1">IFERROR(INDEX(INDIRECT("day_wise_sales_data!$B$2:$BZ$599"),MATCH(resource!$CC800,day_wise_sales_data!$A$2:$A$500,0),MATCH(resource!BO$2,INDIRECT("day_wise_sales_data!$B$1:$BZ$1"),0)),0)</f>
        <v>0</v>
      </c>
      <c r="BP800" s="3">
        <f ca="1">IFERROR(INDEX(INDIRECT("day_wise_sales_data!$B$2:$BZ$599"),MATCH(resource!$CC800,day_wise_sales_data!$A$2:$A$500,0),MATCH(resource!BP$2,INDIRECT("day_wise_sales_data!$B$1:$BZ$1"),0)),0)</f>
        <v>0</v>
      </c>
      <c r="BQ800" s="3">
        <f ca="1">IFERROR(INDEX(INDIRECT("day_wise_sales_data!$B$2:$BZ$599"),MATCH(resource!$CC800,day_wise_sales_data!$A$2:$A$500,0),MATCH(resource!BQ$2,INDIRECT("day_wise_sales_data!$B$1:$BZ$1"),0)),0)</f>
        <v>0</v>
      </c>
      <c r="BR800" s="3">
        <f ca="1">IFERROR(INDEX(INDIRECT("day_wise_sales_data!$B$2:$BZ$599"),MATCH(resource!$CC800,day_wise_sales_data!$A$2:$A$500,0),MATCH(resource!BR$2,INDIRECT("day_wise_sales_data!$B$1:$BZ$1"),0)),0)</f>
        <v>0</v>
      </c>
      <c r="BS800" s="3">
        <f ca="1">IFERROR(INDEX(INDIRECT("day_wise_sales_data!$B$2:$BZ$599"),MATCH(resource!$CC800,day_wise_sales_data!$A$2:$A$500,0),MATCH(resource!BS$2,INDIRECT("day_wise_sales_data!$B$1:$BZ$1"),0)),0)</f>
        <v>0</v>
      </c>
      <c r="BT800" s="3">
        <f ca="1">IFERROR(INDEX(INDIRECT("day_wise_sales_data!$B$2:$BZ$599"),MATCH(resource!$CC800,day_wise_sales_data!$A$2:$A$500,0),MATCH(resource!BT$2,INDIRECT("day_wise_sales_data!$B$1:$BZ$1"),0)),0)</f>
        <v>0</v>
      </c>
      <c r="BU800" s="3">
        <f ca="1">IFERROR(INDEX(INDIRECT("day_wise_sales_data!$B$2:$BZ$599"),MATCH(resource!$CC800,day_wise_sales_data!$A$2:$A$500,0),MATCH(resource!BU$2,INDIRECT("day_wise_sales_data!$B$1:$BZ$1"),0)),0)</f>
        <v>0</v>
      </c>
      <c r="BV800" s="3">
        <f ca="1">IFERROR(INDEX(INDIRECT("day_wise_sales_data!$B$2:$BZ$599"),MATCH(resource!$CC800,day_wise_sales_data!$A$2:$A$500,0),MATCH(resource!BV$2,INDIRECT("day_wise_sales_data!$B$1:$BZ$1"),0)),0)</f>
        <v>0</v>
      </c>
      <c r="BW800" s="3">
        <f ca="1">IFERROR(INDEX(INDIRECT("day_wise_sales_data!$B$2:$BZ$599"),MATCH(resource!$CC800,day_wise_sales_data!$A$2:$A$500,0),MATCH(resource!BW$2,INDIRECT("day_wise_sales_data!$B$1:$BZ$1"),0)),0)</f>
        <v>0</v>
      </c>
      <c r="BX800" s="3">
        <f ca="1">IFERROR(INDEX(INDIRECT("day_wise_sales_data!$B$2:$BZ$599"),MATCH(resource!$CC800,day_wise_sales_data!$A$2:$A$500,0),MATCH(resource!BX$2,INDIRECT("day_wise_sales_data!$B$1:$BZ$1"),0)),0)</f>
        <v>0</v>
      </c>
      <c r="BY800" s="3">
        <f ca="1">IFERROR(INDEX(INDIRECT("day_wise_sales_data!$B$2:$BZ$599"),MATCH(resource!$CC800,day_wise_sales_data!$A$2:$A$500,0),MATCH(resource!BY$2,INDIRECT("day_wise_sales_data!$B$1:$BZ$1"),0)),0)</f>
        <v>0</v>
      </c>
      <c r="BZ800" s="3">
        <f ca="1">IFERROR(INDEX(INDIRECT("day_wise_sales_data!$B$2:$BZ$599"),MATCH(resource!$CC800,day_wise_sales_data!$A$2:$A$500,0),MATCH(resource!BZ$2,INDIRECT("day_wise_sales_data!$B$1:$BZ$1"),0)),0)</f>
        <v>0</v>
      </c>
      <c r="CA800" s="3">
        <f ca="1">IFERROR(INDEX(INDIRECT("day_wise_sales_data!$B$2:$BZ$599"),MATCH(resource!$CC800,day_wise_sales_data!$A$2:$A$500,0),MATCH(resource!CA$2,INDIRECT("day_wise_sales_data!$B$1:$BZ$1"),0)),0)</f>
        <v>0</v>
      </c>
      <c r="CC800" s="4">
        <f>sales_data!H799</f>
        <v>0</v>
      </c>
      <c r="CD800" s="1">
        <v>798</v>
      </c>
      <c r="CE800" s="1" t="str">
        <f>IF(AQ800=report!$AQ$3,resource!CD800,"")</f>
        <v/>
      </c>
      <c r="CF800" s="5" t="str">
        <f>IFERROR(SMALL($CE$3:$CE$1001,ROWS($CE$3:CE800)),"")</f>
        <v/>
      </c>
      <c r="CH800">
        <f>IFERROR(VLOOKUP($CC800,data_pull!$E$22:$G$700,2,0),0)</f>
        <v>0</v>
      </c>
      <c r="DK800" s="3" t="str">
        <f>IFERROR(INDEX(COD_SALES!$B$5:$Z$500,MATCH(resource!$CC800,COD_SALES!$A$5:$A$500,0),MATCH(resource!DK$2,COD_SALES!$B$4:$Z$4,0)),"")</f>
        <v/>
      </c>
      <c r="DL800" s="3" t="str">
        <f>IFERROR(INDEX(COD_SALES!$B$5:$Z$500,MATCH(resource!$CC800,COD_SALES!$A$5:$A$500,0),MATCH(resource!DL$2,COD_SALES!$B$4:$Z$4,0)),"")</f>
        <v/>
      </c>
      <c r="DM800" s="3" t="str">
        <f>IFERROR(INDEX(COD_SALES!$B$5:$Z$500,MATCH(resource!$CC800,COD_SALES!$A$5:$A$500,0),MATCH(resource!DM$2,COD_SALES!$B$4:$Z$4,0)),"")</f>
        <v/>
      </c>
      <c r="DN800" s="3" t="str">
        <f>IFERROR(INDEX(COD_SALES!$B$5:$Z$500,MATCH(resource!$CC800,COD_SALES!$A$5:$A$500,0),MATCH(resource!DN$2,COD_SALES!$B$4:$Z$4,0)),"")</f>
        <v/>
      </c>
      <c r="DO800" s="3" t="str">
        <f>IFERROR(INDEX(COD_SALES!$B$5:$Z$500,MATCH(resource!$CC800,COD_SALES!$A$5:$A$500,0),MATCH(resource!DO$2,COD_SALES!$B$4:$Z$4,0)),"")</f>
        <v/>
      </c>
      <c r="DP800" s="3" t="str">
        <f>IFERROR(INDEX(COD_SALES!$B$5:$Z$500,MATCH(resource!$CC800,COD_SALES!$A$5:$A$500,0),MATCH(resource!DP$2,COD_SALES!$B$4:$Z$4,0)),"")</f>
        <v/>
      </c>
      <c r="DQ800" s="3" t="str">
        <f>IFERROR(INDEX(COD_SALES!$B$5:$Z$500,MATCH(resource!$CC800,COD_SALES!$A$5:$A$500,0),MATCH(resource!DQ$2,COD_SALES!$B$4:$Z$4,0)),"")</f>
        <v/>
      </c>
      <c r="DR800" s="3" t="str">
        <f>IFERROR(INDEX(COD_SALES!$B$5:$Z$500,MATCH(resource!$CC800,COD_SALES!$A$5:$A$500,0),MATCH(resource!DR$2,COD_SALES!$B$4:$Z$4,0)),"")</f>
        <v/>
      </c>
      <c r="DS800" s="3" t="str">
        <f>IFERROR(INDEX(COD_SALES!$B$5:$Z$500,MATCH(resource!$CC800,COD_SALES!$A$5:$A$500,0),MATCH(resource!DS$2,COD_SALES!$B$4:$Z$4,0)),"")</f>
        <v/>
      </c>
      <c r="DT800" s="3" t="str">
        <f>IFERROR(INDEX(COD_SALES!$B$5:$Z$500,MATCH(resource!$CC800,COD_SALES!$A$5:$A$500,0),MATCH(resource!DT$2,COD_SALES!$B$4:$Z$4,0)),"")</f>
        <v/>
      </c>
      <c r="DU800" s="3" t="str">
        <f>IFERROR(INDEX(COD_SALES!$B$5:$Z$500,MATCH(resource!$CC800,COD_SALES!$A$5:$A$500,0),MATCH(resource!DU$2,COD_SALES!$B$4:$Z$4,0)),"")</f>
        <v/>
      </c>
      <c r="DV800" s="3" t="str">
        <f>IFERROR(INDEX(COD_SALES!$B$5:$Z$500,MATCH(resource!$CC800,COD_SALES!$A$5:$A$500,0),MATCH(resource!DV$2,COD_SALES!$B$4:$Z$4,0)),"")</f>
        <v/>
      </c>
      <c r="DW800" s="3" t="str">
        <f>IFERROR(INDEX(COD_SALES!$B$5:$Z$500,MATCH(resource!$CC800,COD_SALES!$A$5:$A$500,0),MATCH(resource!DW$2,COD_SALES!$B$4:$Z$4,0)),"")</f>
        <v/>
      </c>
      <c r="DX800" s="3" t="str">
        <f>IFERROR(INDEX(COD_SALES!$B$5:$Z$500,MATCH(resource!$CC800,COD_SALES!$A$5:$A$500,0),MATCH(resource!DX$2,COD_SALES!$B$4:$Z$4,0)),"")</f>
        <v/>
      </c>
      <c r="DY800" s="3" t="str">
        <f>IFERROR(INDEX(COD_SALES!$B$5:$Z$500,MATCH(resource!$CC800,COD_SALES!$A$5:$A$500,0),MATCH(resource!DY$2,COD_SALES!$B$4:$Z$4,0)),"")</f>
        <v/>
      </c>
      <c r="DZ800" s="3" t="str">
        <f>IFERROR(INDEX(COD_SALES!$B$5:$Z$500,MATCH(resource!$CC800,COD_SALES!$A$5:$A$500,0),MATCH(resource!DZ$2,COD_SALES!$B$4:$Z$4,0)),"")</f>
        <v/>
      </c>
      <c r="EA800" s="3" t="str">
        <f>IFERROR(INDEX(COD_SALES!$B$5:$Z$500,MATCH(resource!$CC800,COD_SALES!$A$5:$A$500,0),MATCH(resource!EA$2,COD_SALES!$B$4:$Z$4,0)),"")</f>
        <v/>
      </c>
      <c r="EB800" s="3">
        <f t="shared" si="140"/>
        <v>0</v>
      </c>
      <c r="EW800" s="3">
        <f>IFERROR(VLOOKUP(CC800,data_pull!$AO$25:$AR$546,2,0),0)</f>
        <v>0</v>
      </c>
      <c r="EX800" s="1">
        <f>IFERROR(VLOOKUP(CC800,data_pull!$AO$25:$AR$546,4,0),0)</f>
        <v>0</v>
      </c>
    </row>
    <row r="801" spans="13:154" x14ac:dyDescent="0.25"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4">
        <f>sales_data!B800</f>
        <v>0</v>
      </c>
      <c r="AR801" s="4">
        <f>sales_data!C800</f>
        <v>0</v>
      </c>
      <c r="AS801" s="5" t="str">
        <f t="shared" si="139"/>
        <v/>
      </c>
      <c r="AT801" s="4">
        <f>sales_data!I800</f>
        <v>0</v>
      </c>
      <c r="AU801" s="4">
        <f>sales_data!W800</f>
        <v>0</v>
      </c>
      <c r="AV801" s="1">
        <f>sales_data!N800</f>
        <v>0</v>
      </c>
      <c r="AW801" s="1">
        <f>sales_data!P800</f>
        <v>0</v>
      </c>
      <c r="AX801" s="3">
        <f ca="1">IFERROR(INDEX(INDIRECT("day_wise_sales_data!$B$2:$BZ$599"),MATCH(resource!$CC801,day_wise_sales_data!$A$2:$A$500,0),MATCH(resource!AX$2,INDIRECT("day_wise_sales_data!$B$1:$BZ$1"),0)),0)</f>
        <v>0</v>
      </c>
      <c r="AY801" s="3">
        <f ca="1">IFERROR(INDEX(INDIRECT("day_wise_sales_data!$B$2:$BZ$599"),MATCH(resource!$CC801,day_wise_sales_data!$A$2:$A$500,0),MATCH(resource!AY$2,INDIRECT("day_wise_sales_data!$B$1:$BZ$1"),0)),0)</f>
        <v>0</v>
      </c>
      <c r="AZ801" s="3">
        <f ca="1">IFERROR(INDEX(INDIRECT("day_wise_sales_data!$B$2:$BZ$599"),MATCH(resource!$CC801,day_wise_sales_data!$A$2:$A$500,0),MATCH(resource!AZ$2,INDIRECT("day_wise_sales_data!$B$1:$BZ$1"),0)),0)</f>
        <v>0</v>
      </c>
      <c r="BA801" s="3">
        <f ca="1">IFERROR(INDEX(INDIRECT("day_wise_sales_data!$B$2:$BZ$599"),MATCH(resource!$CC801,day_wise_sales_data!$A$2:$A$500,0),MATCH(resource!BA$2,INDIRECT("day_wise_sales_data!$B$1:$BZ$1"),0)),0)</f>
        <v>0</v>
      </c>
      <c r="BB801" s="3">
        <f ca="1">IFERROR(INDEX(INDIRECT("day_wise_sales_data!$B$2:$BZ$599"),MATCH(resource!$CC801,day_wise_sales_data!$A$2:$A$500,0),MATCH(resource!BB$2,INDIRECT("day_wise_sales_data!$B$1:$BZ$1"),0)),0)</f>
        <v>0</v>
      </c>
      <c r="BC801" s="3">
        <f ca="1">IFERROR(INDEX(INDIRECT("day_wise_sales_data!$B$2:$BZ$599"),MATCH(resource!$CC801,day_wise_sales_data!$A$2:$A$500,0),MATCH(resource!BC$2,INDIRECT("day_wise_sales_data!$B$1:$BZ$1"),0)),0)</f>
        <v>0</v>
      </c>
      <c r="BD801" s="3">
        <f ca="1">IFERROR(INDEX(INDIRECT("day_wise_sales_data!$B$2:$BZ$599"),MATCH(resource!$CC801,day_wise_sales_data!$A$2:$A$500,0),MATCH(resource!BD$2,INDIRECT("day_wise_sales_data!$B$1:$BZ$1"),0)),0)</f>
        <v>0</v>
      </c>
      <c r="BE801" s="3">
        <f ca="1">IFERROR(INDEX(INDIRECT("day_wise_sales_data!$B$2:$BZ$599"),MATCH(resource!$CC801,day_wise_sales_data!$A$2:$A$500,0),MATCH(resource!BE$2,INDIRECT("day_wise_sales_data!$B$1:$BZ$1"),0)),0)</f>
        <v>0</v>
      </c>
      <c r="BF801" s="3">
        <f ca="1">IFERROR(INDEX(INDIRECT("day_wise_sales_data!$B$2:$BZ$599"),MATCH(resource!$CC801,day_wise_sales_data!$A$2:$A$500,0),MATCH(resource!BF$2,INDIRECT("day_wise_sales_data!$B$1:$BZ$1"),0)),0)</f>
        <v>0</v>
      </c>
      <c r="BG801" s="3">
        <f ca="1">IFERROR(INDEX(INDIRECT("day_wise_sales_data!$B$2:$BZ$599"),MATCH(resource!$CC801,day_wise_sales_data!$A$2:$A$500,0),MATCH(resource!BG$2,INDIRECT("day_wise_sales_data!$B$1:$BZ$1"),0)),0)</f>
        <v>0</v>
      </c>
      <c r="BH801" s="3">
        <f ca="1">IFERROR(INDEX(INDIRECT("day_wise_sales_data!$B$2:$BZ$599"),MATCH(resource!$CC801,day_wise_sales_data!$A$2:$A$500,0),MATCH(resource!BH$2,INDIRECT("day_wise_sales_data!$B$1:$BZ$1"),0)),0)</f>
        <v>0</v>
      </c>
      <c r="BI801" s="3">
        <f ca="1">IFERROR(INDEX(INDIRECT("day_wise_sales_data!$B$2:$BZ$599"),MATCH(resource!$CC801,day_wise_sales_data!$A$2:$A$500,0),MATCH(resource!BI$2,INDIRECT("day_wise_sales_data!$B$1:$BZ$1"),0)),0)</f>
        <v>0</v>
      </c>
      <c r="BJ801" s="3">
        <f ca="1">IFERROR(INDEX(INDIRECT("day_wise_sales_data!$B$2:$BZ$599"),MATCH(resource!$CC801,day_wise_sales_data!$A$2:$A$500,0),MATCH(resource!BJ$2,INDIRECT("day_wise_sales_data!$B$1:$BZ$1"),0)),0)</f>
        <v>0</v>
      </c>
      <c r="BK801" s="3">
        <f ca="1">IFERROR(INDEX(INDIRECT("day_wise_sales_data!$B$2:$BZ$599"),MATCH(resource!$CC801,day_wise_sales_data!$A$2:$A$500,0),MATCH(resource!BK$2,INDIRECT("day_wise_sales_data!$B$1:$BZ$1"),0)),0)</f>
        <v>0</v>
      </c>
      <c r="BL801" s="3">
        <f ca="1">IFERROR(INDEX(INDIRECT("day_wise_sales_data!$B$2:$BZ$599"),MATCH(resource!$CC801,day_wise_sales_data!$A$2:$A$500,0),MATCH(resource!BL$2,INDIRECT("day_wise_sales_data!$B$1:$BZ$1"),0)),0)</f>
        <v>0</v>
      </c>
      <c r="BM801" s="3">
        <f ca="1">IFERROR(INDEX(INDIRECT("day_wise_sales_data!$B$2:$BZ$599"),MATCH(resource!$CC801,day_wise_sales_data!$A$2:$A$500,0),MATCH(resource!BM$2,INDIRECT("day_wise_sales_data!$B$1:$BZ$1"),0)),0)</f>
        <v>0</v>
      </c>
      <c r="BN801" s="3">
        <f ca="1">IFERROR(INDEX(INDIRECT("day_wise_sales_data!$B$2:$BZ$599"),MATCH(resource!$CC801,day_wise_sales_data!$A$2:$A$500,0),MATCH(resource!BN$2,INDIRECT("day_wise_sales_data!$B$1:$BZ$1"),0)),0)</f>
        <v>0</v>
      </c>
      <c r="BO801" s="3">
        <f ca="1">IFERROR(INDEX(INDIRECT("day_wise_sales_data!$B$2:$BZ$599"),MATCH(resource!$CC801,day_wise_sales_data!$A$2:$A$500,0),MATCH(resource!BO$2,INDIRECT("day_wise_sales_data!$B$1:$BZ$1"),0)),0)</f>
        <v>0</v>
      </c>
      <c r="BP801" s="3">
        <f ca="1">IFERROR(INDEX(INDIRECT("day_wise_sales_data!$B$2:$BZ$599"),MATCH(resource!$CC801,day_wise_sales_data!$A$2:$A$500,0),MATCH(resource!BP$2,INDIRECT("day_wise_sales_data!$B$1:$BZ$1"),0)),0)</f>
        <v>0</v>
      </c>
      <c r="BQ801" s="3">
        <f ca="1">IFERROR(INDEX(INDIRECT("day_wise_sales_data!$B$2:$BZ$599"),MATCH(resource!$CC801,day_wise_sales_data!$A$2:$A$500,0),MATCH(resource!BQ$2,INDIRECT("day_wise_sales_data!$B$1:$BZ$1"),0)),0)</f>
        <v>0</v>
      </c>
      <c r="BR801" s="3">
        <f ca="1">IFERROR(INDEX(INDIRECT("day_wise_sales_data!$B$2:$BZ$599"),MATCH(resource!$CC801,day_wise_sales_data!$A$2:$A$500,0),MATCH(resource!BR$2,INDIRECT("day_wise_sales_data!$B$1:$BZ$1"),0)),0)</f>
        <v>0</v>
      </c>
      <c r="BS801" s="3">
        <f ca="1">IFERROR(INDEX(INDIRECT("day_wise_sales_data!$B$2:$BZ$599"),MATCH(resource!$CC801,day_wise_sales_data!$A$2:$A$500,0),MATCH(resource!BS$2,INDIRECT("day_wise_sales_data!$B$1:$BZ$1"),0)),0)</f>
        <v>0</v>
      </c>
      <c r="BT801" s="3">
        <f ca="1">IFERROR(INDEX(INDIRECT("day_wise_sales_data!$B$2:$BZ$599"),MATCH(resource!$CC801,day_wise_sales_data!$A$2:$A$500,0),MATCH(resource!BT$2,INDIRECT("day_wise_sales_data!$B$1:$BZ$1"),0)),0)</f>
        <v>0</v>
      </c>
      <c r="BU801" s="3">
        <f ca="1">IFERROR(INDEX(INDIRECT("day_wise_sales_data!$B$2:$BZ$599"),MATCH(resource!$CC801,day_wise_sales_data!$A$2:$A$500,0),MATCH(resource!BU$2,INDIRECT("day_wise_sales_data!$B$1:$BZ$1"),0)),0)</f>
        <v>0</v>
      </c>
      <c r="BV801" s="3">
        <f ca="1">IFERROR(INDEX(INDIRECT("day_wise_sales_data!$B$2:$BZ$599"),MATCH(resource!$CC801,day_wise_sales_data!$A$2:$A$500,0),MATCH(resource!BV$2,INDIRECT("day_wise_sales_data!$B$1:$BZ$1"),0)),0)</f>
        <v>0</v>
      </c>
      <c r="BW801" s="3">
        <f ca="1">IFERROR(INDEX(INDIRECT("day_wise_sales_data!$B$2:$BZ$599"),MATCH(resource!$CC801,day_wise_sales_data!$A$2:$A$500,0),MATCH(resource!BW$2,INDIRECT("day_wise_sales_data!$B$1:$BZ$1"),0)),0)</f>
        <v>0</v>
      </c>
      <c r="BX801" s="3">
        <f ca="1">IFERROR(INDEX(INDIRECT("day_wise_sales_data!$B$2:$BZ$599"),MATCH(resource!$CC801,day_wise_sales_data!$A$2:$A$500,0),MATCH(resource!BX$2,INDIRECT("day_wise_sales_data!$B$1:$BZ$1"),0)),0)</f>
        <v>0</v>
      </c>
      <c r="BY801" s="3">
        <f ca="1">IFERROR(INDEX(INDIRECT("day_wise_sales_data!$B$2:$BZ$599"),MATCH(resource!$CC801,day_wise_sales_data!$A$2:$A$500,0),MATCH(resource!BY$2,INDIRECT("day_wise_sales_data!$B$1:$BZ$1"),0)),0)</f>
        <v>0</v>
      </c>
      <c r="BZ801" s="3">
        <f ca="1">IFERROR(INDEX(INDIRECT("day_wise_sales_data!$B$2:$BZ$599"),MATCH(resource!$CC801,day_wise_sales_data!$A$2:$A$500,0),MATCH(resource!BZ$2,INDIRECT("day_wise_sales_data!$B$1:$BZ$1"),0)),0)</f>
        <v>0</v>
      </c>
      <c r="CA801" s="3">
        <f ca="1">IFERROR(INDEX(INDIRECT("day_wise_sales_data!$B$2:$BZ$599"),MATCH(resource!$CC801,day_wise_sales_data!$A$2:$A$500,0),MATCH(resource!CA$2,INDIRECT("day_wise_sales_data!$B$1:$BZ$1"),0)),0)</f>
        <v>0</v>
      </c>
      <c r="CC801" s="4">
        <f>sales_data!H800</f>
        <v>0</v>
      </c>
      <c r="CD801" s="1">
        <v>799</v>
      </c>
      <c r="CE801" s="1" t="str">
        <f>IF(AQ801=report!$AQ$3,resource!CD801,"")</f>
        <v/>
      </c>
      <c r="CF801" s="5" t="str">
        <f>IFERROR(SMALL($CE$3:$CE$1001,ROWS($CE$3:CE801)),"")</f>
        <v/>
      </c>
      <c r="CH801">
        <f>IFERROR(VLOOKUP($CC801,data_pull!$E$22:$G$700,2,0),0)</f>
        <v>0</v>
      </c>
      <c r="DK801" s="3" t="str">
        <f>IFERROR(INDEX(COD_SALES!$B$5:$Z$500,MATCH(resource!$CC801,COD_SALES!$A$5:$A$500,0),MATCH(resource!DK$2,COD_SALES!$B$4:$Z$4,0)),"")</f>
        <v/>
      </c>
      <c r="DL801" s="3" t="str">
        <f>IFERROR(INDEX(COD_SALES!$B$5:$Z$500,MATCH(resource!$CC801,COD_SALES!$A$5:$A$500,0),MATCH(resource!DL$2,COD_SALES!$B$4:$Z$4,0)),"")</f>
        <v/>
      </c>
      <c r="DM801" s="3" t="str">
        <f>IFERROR(INDEX(COD_SALES!$B$5:$Z$500,MATCH(resource!$CC801,COD_SALES!$A$5:$A$500,0),MATCH(resource!DM$2,COD_SALES!$B$4:$Z$4,0)),"")</f>
        <v/>
      </c>
      <c r="DN801" s="3" t="str">
        <f>IFERROR(INDEX(COD_SALES!$B$5:$Z$500,MATCH(resource!$CC801,COD_SALES!$A$5:$A$500,0),MATCH(resource!DN$2,COD_SALES!$B$4:$Z$4,0)),"")</f>
        <v/>
      </c>
      <c r="DO801" s="3" t="str">
        <f>IFERROR(INDEX(COD_SALES!$B$5:$Z$500,MATCH(resource!$CC801,COD_SALES!$A$5:$A$500,0),MATCH(resource!DO$2,COD_SALES!$B$4:$Z$4,0)),"")</f>
        <v/>
      </c>
      <c r="DP801" s="3" t="str">
        <f>IFERROR(INDEX(COD_SALES!$B$5:$Z$500,MATCH(resource!$CC801,COD_SALES!$A$5:$A$500,0),MATCH(resource!DP$2,COD_SALES!$B$4:$Z$4,0)),"")</f>
        <v/>
      </c>
      <c r="DQ801" s="3" t="str">
        <f>IFERROR(INDEX(COD_SALES!$B$5:$Z$500,MATCH(resource!$CC801,COD_SALES!$A$5:$A$500,0),MATCH(resource!DQ$2,COD_SALES!$B$4:$Z$4,0)),"")</f>
        <v/>
      </c>
      <c r="DR801" s="3" t="str">
        <f>IFERROR(INDEX(COD_SALES!$B$5:$Z$500,MATCH(resource!$CC801,COD_SALES!$A$5:$A$500,0),MATCH(resource!DR$2,COD_SALES!$B$4:$Z$4,0)),"")</f>
        <v/>
      </c>
      <c r="DS801" s="3" t="str">
        <f>IFERROR(INDEX(COD_SALES!$B$5:$Z$500,MATCH(resource!$CC801,COD_SALES!$A$5:$A$500,0),MATCH(resource!DS$2,COD_SALES!$B$4:$Z$4,0)),"")</f>
        <v/>
      </c>
      <c r="DT801" s="3" t="str">
        <f>IFERROR(INDEX(COD_SALES!$B$5:$Z$500,MATCH(resource!$CC801,COD_SALES!$A$5:$A$500,0),MATCH(resource!DT$2,COD_SALES!$B$4:$Z$4,0)),"")</f>
        <v/>
      </c>
      <c r="DU801" s="3" t="str">
        <f>IFERROR(INDEX(COD_SALES!$B$5:$Z$500,MATCH(resource!$CC801,COD_SALES!$A$5:$A$500,0),MATCH(resource!DU$2,COD_SALES!$B$4:$Z$4,0)),"")</f>
        <v/>
      </c>
      <c r="DV801" s="3" t="str">
        <f>IFERROR(INDEX(COD_SALES!$B$5:$Z$500,MATCH(resource!$CC801,COD_SALES!$A$5:$A$500,0),MATCH(resource!DV$2,COD_SALES!$B$4:$Z$4,0)),"")</f>
        <v/>
      </c>
      <c r="DW801" s="3" t="str">
        <f>IFERROR(INDEX(COD_SALES!$B$5:$Z$500,MATCH(resource!$CC801,COD_SALES!$A$5:$A$500,0),MATCH(resource!DW$2,COD_SALES!$B$4:$Z$4,0)),"")</f>
        <v/>
      </c>
      <c r="DX801" s="3" t="str">
        <f>IFERROR(INDEX(COD_SALES!$B$5:$Z$500,MATCH(resource!$CC801,COD_SALES!$A$5:$A$500,0),MATCH(resource!DX$2,COD_SALES!$B$4:$Z$4,0)),"")</f>
        <v/>
      </c>
      <c r="DY801" s="3" t="str">
        <f>IFERROR(INDEX(COD_SALES!$B$5:$Z$500,MATCH(resource!$CC801,COD_SALES!$A$5:$A$500,0),MATCH(resource!DY$2,COD_SALES!$B$4:$Z$4,0)),"")</f>
        <v/>
      </c>
      <c r="DZ801" s="3" t="str">
        <f>IFERROR(INDEX(COD_SALES!$B$5:$Z$500,MATCH(resource!$CC801,COD_SALES!$A$5:$A$500,0),MATCH(resource!DZ$2,COD_SALES!$B$4:$Z$4,0)),"")</f>
        <v/>
      </c>
      <c r="EA801" s="3" t="str">
        <f>IFERROR(INDEX(COD_SALES!$B$5:$Z$500,MATCH(resource!$CC801,COD_SALES!$A$5:$A$500,0),MATCH(resource!EA$2,COD_SALES!$B$4:$Z$4,0)),"")</f>
        <v/>
      </c>
      <c r="EB801" s="3">
        <f t="shared" si="140"/>
        <v>0</v>
      </c>
      <c r="EW801" s="3">
        <f>IFERROR(VLOOKUP(CC801,data_pull!$AO$25:$AR$546,2,0),0)</f>
        <v>0</v>
      </c>
      <c r="EX801" s="1">
        <f>IFERROR(VLOOKUP(CC801,data_pull!$AO$25:$AR$546,4,0),0)</f>
        <v>0</v>
      </c>
    </row>
    <row r="802" spans="13:154" x14ac:dyDescent="0.25"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4">
        <f>sales_data!B801</f>
        <v>0</v>
      </c>
      <c r="AR802" s="4">
        <f>sales_data!C801</f>
        <v>0</v>
      </c>
      <c r="AS802" s="5" t="str">
        <f t="shared" si="139"/>
        <v/>
      </c>
      <c r="AT802" s="4">
        <f>sales_data!I801</f>
        <v>0</v>
      </c>
      <c r="AU802" s="4">
        <f>sales_data!W801</f>
        <v>0</v>
      </c>
      <c r="AV802" s="1">
        <f>sales_data!N801</f>
        <v>0</v>
      </c>
      <c r="AW802" s="1">
        <f>sales_data!P801</f>
        <v>0</v>
      </c>
      <c r="AX802" s="3">
        <f ca="1">IFERROR(INDEX(INDIRECT("day_wise_sales_data!$B$2:$BZ$599"),MATCH(resource!$CC802,day_wise_sales_data!$A$2:$A$500,0),MATCH(resource!AX$2,INDIRECT("day_wise_sales_data!$B$1:$BZ$1"),0)),0)</f>
        <v>0</v>
      </c>
      <c r="AY802" s="3">
        <f ca="1">IFERROR(INDEX(INDIRECT("day_wise_sales_data!$B$2:$BZ$599"),MATCH(resource!$CC802,day_wise_sales_data!$A$2:$A$500,0),MATCH(resource!AY$2,INDIRECT("day_wise_sales_data!$B$1:$BZ$1"),0)),0)</f>
        <v>0</v>
      </c>
      <c r="AZ802" s="3">
        <f ca="1">IFERROR(INDEX(INDIRECT("day_wise_sales_data!$B$2:$BZ$599"),MATCH(resource!$CC802,day_wise_sales_data!$A$2:$A$500,0),MATCH(resource!AZ$2,INDIRECT("day_wise_sales_data!$B$1:$BZ$1"),0)),0)</f>
        <v>0</v>
      </c>
      <c r="BA802" s="3">
        <f ca="1">IFERROR(INDEX(INDIRECT("day_wise_sales_data!$B$2:$BZ$599"),MATCH(resource!$CC802,day_wise_sales_data!$A$2:$A$500,0),MATCH(resource!BA$2,INDIRECT("day_wise_sales_data!$B$1:$BZ$1"),0)),0)</f>
        <v>0</v>
      </c>
      <c r="BB802" s="3">
        <f ca="1">IFERROR(INDEX(INDIRECT("day_wise_sales_data!$B$2:$BZ$599"),MATCH(resource!$CC802,day_wise_sales_data!$A$2:$A$500,0),MATCH(resource!BB$2,INDIRECT("day_wise_sales_data!$B$1:$BZ$1"),0)),0)</f>
        <v>0</v>
      </c>
      <c r="BC802" s="3">
        <f ca="1">IFERROR(INDEX(INDIRECT("day_wise_sales_data!$B$2:$BZ$599"),MATCH(resource!$CC802,day_wise_sales_data!$A$2:$A$500,0),MATCH(resource!BC$2,INDIRECT("day_wise_sales_data!$B$1:$BZ$1"),0)),0)</f>
        <v>0</v>
      </c>
      <c r="BD802" s="3">
        <f ca="1">IFERROR(INDEX(INDIRECT("day_wise_sales_data!$B$2:$BZ$599"),MATCH(resource!$CC802,day_wise_sales_data!$A$2:$A$500,0),MATCH(resource!BD$2,INDIRECT("day_wise_sales_data!$B$1:$BZ$1"),0)),0)</f>
        <v>0</v>
      </c>
      <c r="BE802" s="3">
        <f ca="1">IFERROR(INDEX(INDIRECT("day_wise_sales_data!$B$2:$BZ$599"),MATCH(resource!$CC802,day_wise_sales_data!$A$2:$A$500,0),MATCH(resource!BE$2,INDIRECT("day_wise_sales_data!$B$1:$BZ$1"),0)),0)</f>
        <v>0</v>
      </c>
      <c r="BF802" s="3">
        <f ca="1">IFERROR(INDEX(INDIRECT("day_wise_sales_data!$B$2:$BZ$599"),MATCH(resource!$CC802,day_wise_sales_data!$A$2:$A$500,0),MATCH(resource!BF$2,INDIRECT("day_wise_sales_data!$B$1:$BZ$1"),0)),0)</f>
        <v>0</v>
      </c>
      <c r="BG802" s="3">
        <f ca="1">IFERROR(INDEX(INDIRECT("day_wise_sales_data!$B$2:$BZ$599"),MATCH(resource!$CC802,day_wise_sales_data!$A$2:$A$500,0),MATCH(resource!BG$2,INDIRECT("day_wise_sales_data!$B$1:$BZ$1"),0)),0)</f>
        <v>0</v>
      </c>
      <c r="BH802" s="3">
        <f ca="1">IFERROR(INDEX(INDIRECT("day_wise_sales_data!$B$2:$BZ$599"),MATCH(resource!$CC802,day_wise_sales_data!$A$2:$A$500,0),MATCH(resource!BH$2,INDIRECT("day_wise_sales_data!$B$1:$BZ$1"),0)),0)</f>
        <v>0</v>
      </c>
      <c r="BI802" s="3">
        <f ca="1">IFERROR(INDEX(INDIRECT("day_wise_sales_data!$B$2:$BZ$599"),MATCH(resource!$CC802,day_wise_sales_data!$A$2:$A$500,0),MATCH(resource!BI$2,INDIRECT("day_wise_sales_data!$B$1:$BZ$1"),0)),0)</f>
        <v>0</v>
      </c>
      <c r="BJ802" s="3">
        <f ca="1">IFERROR(INDEX(INDIRECT("day_wise_sales_data!$B$2:$BZ$599"),MATCH(resource!$CC802,day_wise_sales_data!$A$2:$A$500,0),MATCH(resource!BJ$2,INDIRECT("day_wise_sales_data!$B$1:$BZ$1"),0)),0)</f>
        <v>0</v>
      </c>
      <c r="BK802" s="3">
        <f ca="1">IFERROR(INDEX(INDIRECT("day_wise_sales_data!$B$2:$BZ$599"),MATCH(resource!$CC802,day_wise_sales_data!$A$2:$A$500,0),MATCH(resource!BK$2,INDIRECT("day_wise_sales_data!$B$1:$BZ$1"),0)),0)</f>
        <v>0</v>
      </c>
      <c r="BL802" s="3">
        <f ca="1">IFERROR(INDEX(INDIRECT("day_wise_sales_data!$B$2:$BZ$599"),MATCH(resource!$CC802,day_wise_sales_data!$A$2:$A$500,0),MATCH(resource!BL$2,INDIRECT("day_wise_sales_data!$B$1:$BZ$1"),0)),0)</f>
        <v>0</v>
      </c>
      <c r="BM802" s="3">
        <f ca="1">IFERROR(INDEX(INDIRECT("day_wise_sales_data!$B$2:$BZ$599"),MATCH(resource!$CC802,day_wise_sales_data!$A$2:$A$500,0),MATCH(resource!BM$2,INDIRECT("day_wise_sales_data!$B$1:$BZ$1"),0)),0)</f>
        <v>0</v>
      </c>
      <c r="BN802" s="3">
        <f ca="1">IFERROR(INDEX(INDIRECT("day_wise_sales_data!$B$2:$BZ$599"),MATCH(resource!$CC802,day_wise_sales_data!$A$2:$A$500,0),MATCH(resource!BN$2,INDIRECT("day_wise_sales_data!$B$1:$BZ$1"),0)),0)</f>
        <v>0</v>
      </c>
      <c r="BO802" s="3">
        <f ca="1">IFERROR(INDEX(INDIRECT("day_wise_sales_data!$B$2:$BZ$599"),MATCH(resource!$CC802,day_wise_sales_data!$A$2:$A$500,0),MATCH(resource!BO$2,INDIRECT("day_wise_sales_data!$B$1:$BZ$1"),0)),0)</f>
        <v>0</v>
      </c>
      <c r="BP802" s="3">
        <f ca="1">IFERROR(INDEX(INDIRECT("day_wise_sales_data!$B$2:$BZ$599"),MATCH(resource!$CC802,day_wise_sales_data!$A$2:$A$500,0),MATCH(resource!BP$2,INDIRECT("day_wise_sales_data!$B$1:$BZ$1"),0)),0)</f>
        <v>0</v>
      </c>
      <c r="BQ802" s="3">
        <f ca="1">IFERROR(INDEX(INDIRECT("day_wise_sales_data!$B$2:$BZ$599"),MATCH(resource!$CC802,day_wise_sales_data!$A$2:$A$500,0),MATCH(resource!BQ$2,INDIRECT("day_wise_sales_data!$B$1:$BZ$1"),0)),0)</f>
        <v>0</v>
      </c>
      <c r="BR802" s="3">
        <f ca="1">IFERROR(INDEX(INDIRECT("day_wise_sales_data!$B$2:$BZ$599"),MATCH(resource!$CC802,day_wise_sales_data!$A$2:$A$500,0),MATCH(resource!BR$2,INDIRECT("day_wise_sales_data!$B$1:$BZ$1"),0)),0)</f>
        <v>0</v>
      </c>
      <c r="BS802" s="3">
        <f ca="1">IFERROR(INDEX(INDIRECT("day_wise_sales_data!$B$2:$BZ$599"),MATCH(resource!$CC802,day_wise_sales_data!$A$2:$A$500,0),MATCH(resource!BS$2,INDIRECT("day_wise_sales_data!$B$1:$BZ$1"),0)),0)</f>
        <v>0</v>
      </c>
      <c r="BT802" s="3">
        <f ca="1">IFERROR(INDEX(INDIRECT("day_wise_sales_data!$B$2:$BZ$599"),MATCH(resource!$CC802,day_wise_sales_data!$A$2:$A$500,0),MATCH(resource!BT$2,INDIRECT("day_wise_sales_data!$B$1:$BZ$1"),0)),0)</f>
        <v>0</v>
      </c>
      <c r="BU802" s="3">
        <f ca="1">IFERROR(INDEX(INDIRECT("day_wise_sales_data!$B$2:$BZ$599"),MATCH(resource!$CC802,day_wise_sales_data!$A$2:$A$500,0),MATCH(resource!BU$2,INDIRECT("day_wise_sales_data!$B$1:$BZ$1"),0)),0)</f>
        <v>0</v>
      </c>
      <c r="BV802" s="3">
        <f ca="1">IFERROR(INDEX(INDIRECT("day_wise_sales_data!$B$2:$BZ$599"),MATCH(resource!$CC802,day_wise_sales_data!$A$2:$A$500,0),MATCH(resource!BV$2,INDIRECT("day_wise_sales_data!$B$1:$BZ$1"),0)),0)</f>
        <v>0</v>
      </c>
      <c r="BW802" s="3">
        <f ca="1">IFERROR(INDEX(INDIRECT("day_wise_sales_data!$B$2:$BZ$599"),MATCH(resource!$CC802,day_wise_sales_data!$A$2:$A$500,0),MATCH(resource!BW$2,INDIRECT("day_wise_sales_data!$B$1:$BZ$1"),0)),0)</f>
        <v>0</v>
      </c>
      <c r="BX802" s="3">
        <f ca="1">IFERROR(INDEX(INDIRECT("day_wise_sales_data!$B$2:$BZ$599"),MATCH(resource!$CC802,day_wise_sales_data!$A$2:$A$500,0),MATCH(resource!BX$2,INDIRECT("day_wise_sales_data!$B$1:$BZ$1"),0)),0)</f>
        <v>0</v>
      </c>
      <c r="BY802" s="3">
        <f ca="1">IFERROR(INDEX(INDIRECT("day_wise_sales_data!$B$2:$BZ$599"),MATCH(resource!$CC802,day_wise_sales_data!$A$2:$A$500,0),MATCH(resource!BY$2,INDIRECT("day_wise_sales_data!$B$1:$BZ$1"),0)),0)</f>
        <v>0</v>
      </c>
      <c r="BZ802" s="3">
        <f ca="1">IFERROR(INDEX(INDIRECT("day_wise_sales_data!$B$2:$BZ$599"),MATCH(resource!$CC802,day_wise_sales_data!$A$2:$A$500,0),MATCH(resource!BZ$2,INDIRECT("day_wise_sales_data!$B$1:$BZ$1"),0)),0)</f>
        <v>0</v>
      </c>
      <c r="CA802" s="3">
        <f ca="1">IFERROR(INDEX(INDIRECT("day_wise_sales_data!$B$2:$BZ$599"),MATCH(resource!$CC802,day_wise_sales_data!$A$2:$A$500,0),MATCH(resource!CA$2,INDIRECT("day_wise_sales_data!$B$1:$BZ$1"),0)),0)</f>
        <v>0</v>
      </c>
      <c r="CC802" s="4">
        <f>sales_data!H801</f>
        <v>0</v>
      </c>
      <c r="CD802" s="1">
        <v>800</v>
      </c>
      <c r="CE802" s="1" t="str">
        <f>IF(AQ802=report!$AQ$3,resource!CD802,"")</f>
        <v/>
      </c>
      <c r="CF802" s="5" t="str">
        <f>IFERROR(SMALL($CE$3:$CE$1001,ROWS($CE$3:CE802)),"")</f>
        <v/>
      </c>
      <c r="CH802">
        <f>IFERROR(VLOOKUP($CC802,data_pull!$E$22:$G$700,2,0),0)</f>
        <v>0</v>
      </c>
      <c r="DK802" s="3" t="str">
        <f>IFERROR(INDEX(COD_SALES!$B$5:$Z$500,MATCH(resource!$CC802,COD_SALES!$A$5:$A$500,0),MATCH(resource!DK$2,COD_SALES!$B$4:$Z$4,0)),"")</f>
        <v/>
      </c>
      <c r="DL802" s="3" t="str">
        <f>IFERROR(INDEX(COD_SALES!$B$5:$Z$500,MATCH(resource!$CC802,COD_SALES!$A$5:$A$500,0),MATCH(resource!DL$2,COD_SALES!$B$4:$Z$4,0)),"")</f>
        <v/>
      </c>
      <c r="DM802" s="3" t="str">
        <f>IFERROR(INDEX(COD_SALES!$B$5:$Z$500,MATCH(resource!$CC802,COD_SALES!$A$5:$A$500,0),MATCH(resource!DM$2,COD_SALES!$B$4:$Z$4,0)),"")</f>
        <v/>
      </c>
      <c r="DN802" s="3" t="str">
        <f>IFERROR(INDEX(COD_SALES!$B$5:$Z$500,MATCH(resource!$CC802,COD_SALES!$A$5:$A$500,0),MATCH(resource!DN$2,COD_SALES!$B$4:$Z$4,0)),"")</f>
        <v/>
      </c>
      <c r="DO802" s="3" t="str">
        <f>IFERROR(INDEX(COD_SALES!$B$5:$Z$500,MATCH(resource!$CC802,COD_SALES!$A$5:$A$500,0),MATCH(resource!DO$2,COD_SALES!$B$4:$Z$4,0)),"")</f>
        <v/>
      </c>
      <c r="DP802" s="3" t="str">
        <f>IFERROR(INDEX(COD_SALES!$B$5:$Z$500,MATCH(resource!$CC802,COD_SALES!$A$5:$A$500,0),MATCH(resource!DP$2,COD_SALES!$B$4:$Z$4,0)),"")</f>
        <v/>
      </c>
      <c r="DQ802" s="3" t="str">
        <f>IFERROR(INDEX(COD_SALES!$B$5:$Z$500,MATCH(resource!$CC802,COD_SALES!$A$5:$A$500,0),MATCH(resource!DQ$2,COD_SALES!$B$4:$Z$4,0)),"")</f>
        <v/>
      </c>
      <c r="DR802" s="3" t="str">
        <f>IFERROR(INDEX(COD_SALES!$B$5:$Z$500,MATCH(resource!$CC802,COD_SALES!$A$5:$A$500,0),MATCH(resource!DR$2,COD_SALES!$B$4:$Z$4,0)),"")</f>
        <v/>
      </c>
      <c r="DS802" s="3" t="str">
        <f>IFERROR(INDEX(COD_SALES!$B$5:$Z$500,MATCH(resource!$CC802,COD_SALES!$A$5:$A$500,0),MATCH(resource!DS$2,COD_SALES!$B$4:$Z$4,0)),"")</f>
        <v/>
      </c>
      <c r="DT802" s="3" t="str">
        <f>IFERROR(INDEX(COD_SALES!$B$5:$Z$500,MATCH(resource!$CC802,COD_SALES!$A$5:$A$500,0),MATCH(resource!DT$2,COD_SALES!$B$4:$Z$4,0)),"")</f>
        <v/>
      </c>
      <c r="DU802" s="3" t="str">
        <f>IFERROR(INDEX(COD_SALES!$B$5:$Z$500,MATCH(resource!$CC802,COD_SALES!$A$5:$A$500,0),MATCH(resource!DU$2,COD_SALES!$B$4:$Z$4,0)),"")</f>
        <v/>
      </c>
      <c r="DV802" s="3" t="str">
        <f>IFERROR(INDEX(COD_SALES!$B$5:$Z$500,MATCH(resource!$CC802,COD_SALES!$A$5:$A$500,0),MATCH(resource!DV$2,COD_SALES!$B$4:$Z$4,0)),"")</f>
        <v/>
      </c>
      <c r="DW802" s="3" t="str">
        <f>IFERROR(INDEX(COD_SALES!$B$5:$Z$500,MATCH(resource!$CC802,COD_SALES!$A$5:$A$500,0),MATCH(resource!DW$2,COD_SALES!$B$4:$Z$4,0)),"")</f>
        <v/>
      </c>
      <c r="DX802" s="3" t="str">
        <f>IFERROR(INDEX(COD_SALES!$B$5:$Z$500,MATCH(resource!$CC802,COD_SALES!$A$5:$A$500,0),MATCH(resource!DX$2,COD_SALES!$B$4:$Z$4,0)),"")</f>
        <v/>
      </c>
      <c r="DY802" s="3" t="str">
        <f>IFERROR(INDEX(COD_SALES!$B$5:$Z$500,MATCH(resource!$CC802,COD_SALES!$A$5:$A$500,0),MATCH(resource!DY$2,COD_SALES!$B$4:$Z$4,0)),"")</f>
        <v/>
      </c>
      <c r="DZ802" s="3" t="str">
        <f>IFERROR(INDEX(COD_SALES!$B$5:$Z$500,MATCH(resource!$CC802,COD_SALES!$A$5:$A$500,0),MATCH(resource!DZ$2,COD_SALES!$B$4:$Z$4,0)),"")</f>
        <v/>
      </c>
      <c r="EA802" s="3" t="str">
        <f>IFERROR(INDEX(COD_SALES!$B$5:$Z$500,MATCH(resource!$CC802,COD_SALES!$A$5:$A$500,0),MATCH(resource!EA$2,COD_SALES!$B$4:$Z$4,0)),"")</f>
        <v/>
      </c>
      <c r="EB802" s="3">
        <f t="shared" si="140"/>
        <v>0</v>
      </c>
      <c r="EW802" s="3">
        <f>IFERROR(VLOOKUP(CC802,data_pull!$AO$25:$AR$546,2,0),0)</f>
        <v>0</v>
      </c>
      <c r="EX802" s="1">
        <f>IFERROR(VLOOKUP(CC802,data_pull!$AO$25:$AR$546,4,0),0)</f>
        <v>0</v>
      </c>
    </row>
    <row r="803" spans="13:154" x14ac:dyDescent="0.25"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4">
        <f>sales_data!B802</f>
        <v>0</v>
      </c>
      <c r="AR803" s="4">
        <f>sales_data!C802</f>
        <v>0</v>
      </c>
      <c r="AS803" s="5" t="str">
        <f t="shared" si="139"/>
        <v/>
      </c>
      <c r="AT803" s="4">
        <f>sales_data!I802</f>
        <v>0</v>
      </c>
      <c r="AU803" s="4">
        <f>sales_data!W802</f>
        <v>0</v>
      </c>
      <c r="AV803" s="1">
        <f>sales_data!N802</f>
        <v>0</v>
      </c>
      <c r="AW803" s="1">
        <f>sales_data!P802</f>
        <v>0</v>
      </c>
      <c r="AX803" s="3">
        <f ca="1">IFERROR(INDEX(INDIRECT("day_wise_sales_data!$B$2:$BZ$599"),MATCH(resource!$CC803,day_wise_sales_data!$A$2:$A$500,0),MATCH(resource!AX$2,INDIRECT("day_wise_sales_data!$B$1:$BZ$1"),0)),0)</f>
        <v>0</v>
      </c>
      <c r="AY803" s="3">
        <f ca="1">IFERROR(INDEX(INDIRECT("day_wise_sales_data!$B$2:$BZ$599"),MATCH(resource!$CC803,day_wise_sales_data!$A$2:$A$500,0),MATCH(resource!AY$2,INDIRECT("day_wise_sales_data!$B$1:$BZ$1"),0)),0)</f>
        <v>0</v>
      </c>
      <c r="AZ803" s="3">
        <f ca="1">IFERROR(INDEX(INDIRECT("day_wise_sales_data!$B$2:$BZ$599"),MATCH(resource!$CC803,day_wise_sales_data!$A$2:$A$500,0),MATCH(resource!AZ$2,INDIRECT("day_wise_sales_data!$B$1:$BZ$1"),0)),0)</f>
        <v>0</v>
      </c>
      <c r="BA803" s="3">
        <f ca="1">IFERROR(INDEX(INDIRECT("day_wise_sales_data!$B$2:$BZ$599"),MATCH(resource!$CC803,day_wise_sales_data!$A$2:$A$500,0),MATCH(resource!BA$2,INDIRECT("day_wise_sales_data!$B$1:$BZ$1"),0)),0)</f>
        <v>0</v>
      </c>
      <c r="BB803" s="3">
        <f ca="1">IFERROR(INDEX(INDIRECT("day_wise_sales_data!$B$2:$BZ$599"),MATCH(resource!$CC803,day_wise_sales_data!$A$2:$A$500,0),MATCH(resource!BB$2,INDIRECT("day_wise_sales_data!$B$1:$BZ$1"),0)),0)</f>
        <v>0</v>
      </c>
      <c r="BC803" s="3">
        <f ca="1">IFERROR(INDEX(INDIRECT("day_wise_sales_data!$B$2:$BZ$599"),MATCH(resource!$CC803,day_wise_sales_data!$A$2:$A$500,0),MATCH(resource!BC$2,INDIRECT("day_wise_sales_data!$B$1:$BZ$1"),0)),0)</f>
        <v>0</v>
      </c>
      <c r="BD803" s="3">
        <f ca="1">IFERROR(INDEX(INDIRECT("day_wise_sales_data!$B$2:$BZ$599"),MATCH(resource!$CC803,day_wise_sales_data!$A$2:$A$500,0),MATCH(resource!BD$2,INDIRECT("day_wise_sales_data!$B$1:$BZ$1"),0)),0)</f>
        <v>0</v>
      </c>
      <c r="BE803" s="3">
        <f ca="1">IFERROR(INDEX(INDIRECT("day_wise_sales_data!$B$2:$BZ$599"),MATCH(resource!$CC803,day_wise_sales_data!$A$2:$A$500,0),MATCH(resource!BE$2,INDIRECT("day_wise_sales_data!$B$1:$BZ$1"),0)),0)</f>
        <v>0</v>
      </c>
      <c r="BF803" s="3">
        <f ca="1">IFERROR(INDEX(INDIRECT("day_wise_sales_data!$B$2:$BZ$599"),MATCH(resource!$CC803,day_wise_sales_data!$A$2:$A$500,0),MATCH(resource!BF$2,INDIRECT("day_wise_sales_data!$B$1:$BZ$1"),0)),0)</f>
        <v>0</v>
      </c>
      <c r="BG803" s="3">
        <f ca="1">IFERROR(INDEX(INDIRECT("day_wise_sales_data!$B$2:$BZ$599"),MATCH(resource!$CC803,day_wise_sales_data!$A$2:$A$500,0),MATCH(resource!BG$2,INDIRECT("day_wise_sales_data!$B$1:$BZ$1"),0)),0)</f>
        <v>0</v>
      </c>
      <c r="BH803" s="3">
        <f ca="1">IFERROR(INDEX(INDIRECT("day_wise_sales_data!$B$2:$BZ$599"),MATCH(resource!$CC803,day_wise_sales_data!$A$2:$A$500,0),MATCH(resource!BH$2,INDIRECT("day_wise_sales_data!$B$1:$BZ$1"),0)),0)</f>
        <v>0</v>
      </c>
      <c r="BI803" s="3">
        <f ca="1">IFERROR(INDEX(INDIRECT("day_wise_sales_data!$B$2:$BZ$599"),MATCH(resource!$CC803,day_wise_sales_data!$A$2:$A$500,0),MATCH(resource!BI$2,INDIRECT("day_wise_sales_data!$B$1:$BZ$1"),0)),0)</f>
        <v>0</v>
      </c>
      <c r="BJ803" s="3">
        <f ca="1">IFERROR(INDEX(INDIRECT("day_wise_sales_data!$B$2:$BZ$599"),MATCH(resource!$CC803,day_wise_sales_data!$A$2:$A$500,0),MATCH(resource!BJ$2,INDIRECT("day_wise_sales_data!$B$1:$BZ$1"),0)),0)</f>
        <v>0</v>
      </c>
      <c r="BK803" s="3">
        <f ca="1">IFERROR(INDEX(INDIRECT("day_wise_sales_data!$B$2:$BZ$599"),MATCH(resource!$CC803,day_wise_sales_data!$A$2:$A$500,0),MATCH(resource!BK$2,INDIRECT("day_wise_sales_data!$B$1:$BZ$1"),0)),0)</f>
        <v>0</v>
      </c>
      <c r="BL803" s="3">
        <f ca="1">IFERROR(INDEX(INDIRECT("day_wise_sales_data!$B$2:$BZ$599"),MATCH(resource!$CC803,day_wise_sales_data!$A$2:$A$500,0),MATCH(resource!BL$2,INDIRECT("day_wise_sales_data!$B$1:$BZ$1"),0)),0)</f>
        <v>0</v>
      </c>
      <c r="BM803" s="3">
        <f ca="1">IFERROR(INDEX(INDIRECT("day_wise_sales_data!$B$2:$BZ$599"),MATCH(resource!$CC803,day_wise_sales_data!$A$2:$A$500,0),MATCH(resource!BM$2,INDIRECT("day_wise_sales_data!$B$1:$BZ$1"),0)),0)</f>
        <v>0</v>
      </c>
      <c r="BN803" s="3">
        <f ca="1">IFERROR(INDEX(INDIRECT("day_wise_sales_data!$B$2:$BZ$599"),MATCH(resource!$CC803,day_wise_sales_data!$A$2:$A$500,0),MATCH(resource!BN$2,INDIRECT("day_wise_sales_data!$B$1:$BZ$1"),0)),0)</f>
        <v>0</v>
      </c>
      <c r="BO803" s="3">
        <f ca="1">IFERROR(INDEX(INDIRECT("day_wise_sales_data!$B$2:$BZ$599"),MATCH(resource!$CC803,day_wise_sales_data!$A$2:$A$500,0),MATCH(resource!BO$2,INDIRECT("day_wise_sales_data!$B$1:$BZ$1"),0)),0)</f>
        <v>0</v>
      </c>
      <c r="BP803" s="3">
        <f ca="1">IFERROR(INDEX(INDIRECT("day_wise_sales_data!$B$2:$BZ$599"),MATCH(resource!$CC803,day_wise_sales_data!$A$2:$A$500,0),MATCH(resource!BP$2,INDIRECT("day_wise_sales_data!$B$1:$BZ$1"),0)),0)</f>
        <v>0</v>
      </c>
      <c r="BQ803" s="3">
        <f ca="1">IFERROR(INDEX(INDIRECT("day_wise_sales_data!$B$2:$BZ$599"),MATCH(resource!$CC803,day_wise_sales_data!$A$2:$A$500,0),MATCH(resource!BQ$2,INDIRECT("day_wise_sales_data!$B$1:$BZ$1"),0)),0)</f>
        <v>0</v>
      </c>
      <c r="BR803" s="3">
        <f ca="1">IFERROR(INDEX(INDIRECT("day_wise_sales_data!$B$2:$BZ$599"),MATCH(resource!$CC803,day_wise_sales_data!$A$2:$A$500,0),MATCH(resource!BR$2,INDIRECT("day_wise_sales_data!$B$1:$BZ$1"),0)),0)</f>
        <v>0</v>
      </c>
      <c r="BS803" s="3">
        <f ca="1">IFERROR(INDEX(INDIRECT("day_wise_sales_data!$B$2:$BZ$599"),MATCH(resource!$CC803,day_wise_sales_data!$A$2:$A$500,0),MATCH(resource!BS$2,INDIRECT("day_wise_sales_data!$B$1:$BZ$1"),0)),0)</f>
        <v>0</v>
      </c>
      <c r="BT803" s="3">
        <f ca="1">IFERROR(INDEX(INDIRECT("day_wise_sales_data!$B$2:$BZ$599"),MATCH(resource!$CC803,day_wise_sales_data!$A$2:$A$500,0),MATCH(resource!BT$2,INDIRECT("day_wise_sales_data!$B$1:$BZ$1"),0)),0)</f>
        <v>0</v>
      </c>
      <c r="BU803" s="3">
        <f ca="1">IFERROR(INDEX(INDIRECT("day_wise_sales_data!$B$2:$BZ$599"),MATCH(resource!$CC803,day_wise_sales_data!$A$2:$A$500,0),MATCH(resource!BU$2,INDIRECT("day_wise_sales_data!$B$1:$BZ$1"),0)),0)</f>
        <v>0</v>
      </c>
      <c r="BV803" s="3">
        <f ca="1">IFERROR(INDEX(INDIRECT("day_wise_sales_data!$B$2:$BZ$599"),MATCH(resource!$CC803,day_wise_sales_data!$A$2:$A$500,0),MATCH(resource!BV$2,INDIRECT("day_wise_sales_data!$B$1:$BZ$1"),0)),0)</f>
        <v>0</v>
      </c>
      <c r="BW803" s="3">
        <f ca="1">IFERROR(INDEX(INDIRECT("day_wise_sales_data!$B$2:$BZ$599"),MATCH(resource!$CC803,day_wise_sales_data!$A$2:$A$500,0),MATCH(resource!BW$2,INDIRECT("day_wise_sales_data!$B$1:$BZ$1"),0)),0)</f>
        <v>0</v>
      </c>
      <c r="BX803" s="3">
        <f ca="1">IFERROR(INDEX(INDIRECT("day_wise_sales_data!$B$2:$BZ$599"),MATCH(resource!$CC803,day_wise_sales_data!$A$2:$A$500,0),MATCH(resource!BX$2,INDIRECT("day_wise_sales_data!$B$1:$BZ$1"),0)),0)</f>
        <v>0</v>
      </c>
      <c r="BY803" s="3">
        <f ca="1">IFERROR(INDEX(INDIRECT("day_wise_sales_data!$B$2:$BZ$599"),MATCH(resource!$CC803,day_wise_sales_data!$A$2:$A$500,0),MATCH(resource!BY$2,INDIRECT("day_wise_sales_data!$B$1:$BZ$1"),0)),0)</f>
        <v>0</v>
      </c>
      <c r="BZ803" s="3">
        <f ca="1">IFERROR(INDEX(INDIRECT("day_wise_sales_data!$B$2:$BZ$599"),MATCH(resource!$CC803,day_wise_sales_data!$A$2:$A$500,0),MATCH(resource!BZ$2,INDIRECT("day_wise_sales_data!$B$1:$BZ$1"),0)),0)</f>
        <v>0</v>
      </c>
      <c r="CA803" s="3">
        <f ca="1">IFERROR(INDEX(INDIRECT("day_wise_sales_data!$B$2:$BZ$599"),MATCH(resource!$CC803,day_wise_sales_data!$A$2:$A$500,0),MATCH(resource!CA$2,INDIRECT("day_wise_sales_data!$B$1:$BZ$1"),0)),0)</f>
        <v>0</v>
      </c>
      <c r="CC803" s="4">
        <f>sales_data!H802</f>
        <v>0</v>
      </c>
      <c r="CD803" s="1">
        <v>801</v>
      </c>
      <c r="CE803" s="1" t="str">
        <f>IF(AQ803=report!$AQ$3,resource!CD803,"")</f>
        <v/>
      </c>
      <c r="CF803" s="5" t="str">
        <f>IFERROR(SMALL($CE$3:$CE$1001,ROWS($CE$3:CE803)),"")</f>
        <v/>
      </c>
      <c r="CH803">
        <f>IFERROR(VLOOKUP($CC803,data_pull!$E$22:$G$700,2,0),0)</f>
        <v>0</v>
      </c>
      <c r="DK803" s="3" t="str">
        <f>IFERROR(INDEX(COD_SALES!$B$5:$Z$500,MATCH(resource!$CC803,COD_SALES!$A$5:$A$500,0),MATCH(resource!DK$2,COD_SALES!$B$4:$Z$4,0)),"")</f>
        <v/>
      </c>
      <c r="DL803" s="3" t="str">
        <f>IFERROR(INDEX(COD_SALES!$B$5:$Z$500,MATCH(resource!$CC803,COD_SALES!$A$5:$A$500,0),MATCH(resource!DL$2,COD_SALES!$B$4:$Z$4,0)),"")</f>
        <v/>
      </c>
      <c r="DM803" s="3" t="str">
        <f>IFERROR(INDEX(COD_SALES!$B$5:$Z$500,MATCH(resource!$CC803,COD_SALES!$A$5:$A$500,0),MATCH(resource!DM$2,COD_SALES!$B$4:$Z$4,0)),"")</f>
        <v/>
      </c>
      <c r="DN803" s="3" t="str">
        <f>IFERROR(INDEX(COD_SALES!$B$5:$Z$500,MATCH(resource!$CC803,COD_SALES!$A$5:$A$500,0),MATCH(resource!DN$2,COD_SALES!$B$4:$Z$4,0)),"")</f>
        <v/>
      </c>
      <c r="DO803" s="3" t="str">
        <f>IFERROR(INDEX(COD_SALES!$B$5:$Z$500,MATCH(resource!$CC803,COD_SALES!$A$5:$A$500,0),MATCH(resource!DO$2,COD_SALES!$B$4:$Z$4,0)),"")</f>
        <v/>
      </c>
      <c r="DP803" s="3" t="str">
        <f>IFERROR(INDEX(COD_SALES!$B$5:$Z$500,MATCH(resource!$CC803,COD_SALES!$A$5:$A$500,0),MATCH(resource!DP$2,COD_SALES!$B$4:$Z$4,0)),"")</f>
        <v/>
      </c>
      <c r="DQ803" s="3" t="str">
        <f>IFERROR(INDEX(COD_SALES!$B$5:$Z$500,MATCH(resource!$CC803,COD_SALES!$A$5:$A$500,0),MATCH(resource!DQ$2,COD_SALES!$B$4:$Z$4,0)),"")</f>
        <v/>
      </c>
      <c r="DR803" s="3" t="str">
        <f>IFERROR(INDEX(COD_SALES!$B$5:$Z$500,MATCH(resource!$CC803,COD_SALES!$A$5:$A$500,0),MATCH(resource!DR$2,COD_SALES!$B$4:$Z$4,0)),"")</f>
        <v/>
      </c>
      <c r="DS803" s="3" t="str">
        <f>IFERROR(INDEX(COD_SALES!$B$5:$Z$500,MATCH(resource!$CC803,COD_SALES!$A$5:$A$500,0),MATCH(resource!DS$2,COD_SALES!$B$4:$Z$4,0)),"")</f>
        <v/>
      </c>
      <c r="DT803" s="3" t="str">
        <f>IFERROR(INDEX(COD_SALES!$B$5:$Z$500,MATCH(resource!$CC803,COD_SALES!$A$5:$A$500,0),MATCH(resource!DT$2,COD_SALES!$B$4:$Z$4,0)),"")</f>
        <v/>
      </c>
      <c r="DU803" s="3" t="str">
        <f>IFERROR(INDEX(COD_SALES!$B$5:$Z$500,MATCH(resource!$CC803,COD_SALES!$A$5:$A$500,0),MATCH(resource!DU$2,COD_SALES!$B$4:$Z$4,0)),"")</f>
        <v/>
      </c>
      <c r="DV803" s="3" t="str">
        <f>IFERROR(INDEX(COD_SALES!$B$5:$Z$500,MATCH(resource!$CC803,COD_SALES!$A$5:$A$500,0),MATCH(resource!DV$2,COD_SALES!$B$4:$Z$4,0)),"")</f>
        <v/>
      </c>
      <c r="DW803" s="3" t="str">
        <f>IFERROR(INDEX(COD_SALES!$B$5:$Z$500,MATCH(resource!$CC803,COD_SALES!$A$5:$A$500,0),MATCH(resource!DW$2,COD_SALES!$B$4:$Z$4,0)),"")</f>
        <v/>
      </c>
      <c r="DX803" s="3" t="str">
        <f>IFERROR(INDEX(COD_SALES!$B$5:$Z$500,MATCH(resource!$CC803,COD_SALES!$A$5:$A$500,0),MATCH(resource!DX$2,COD_SALES!$B$4:$Z$4,0)),"")</f>
        <v/>
      </c>
      <c r="DY803" s="3" t="str">
        <f>IFERROR(INDEX(COD_SALES!$B$5:$Z$500,MATCH(resource!$CC803,COD_SALES!$A$5:$A$500,0),MATCH(resource!DY$2,COD_SALES!$B$4:$Z$4,0)),"")</f>
        <v/>
      </c>
      <c r="DZ803" s="3" t="str">
        <f>IFERROR(INDEX(COD_SALES!$B$5:$Z$500,MATCH(resource!$CC803,COD_SALES!$A$5:$A$500,0),MATCH(resource!DZ$2,COD_SALES!$B$4:$Z$4,0)),"")</f>
        <v/>
      </c>
      <c r="EA803" s="3" t="str">
        <f>IFERROR(INDEX(COD_SALES!$B$5:$Z$500,MATCH(resource!$CC803,COD_SALES!$A$5:$A$500,0),MATCH(resource!EA$2,COD_SALES!$B$4:$Z$4,0)),"")</f>
        <v/>
      </c>
      <c r="EB803" s="3">
        <f t="shared" si="140"/>
        <v>0</v>
      </c>
      <c r="EW803" s="3">
        <f>IFERROR(VLOOKUP(CC803,data_pull!$AO$25:$AR$546,2,0),0)</f>
        <v>0</v>
      </c>
      <c r="EX803" s="1">
        <f>IFERROR(VLOOKUP(CC803,data_pull!$AO$25:$AR$546,4,0),0)</f>
        <v>0</v>
      </c>
    </row>
    <row r="804" spans="13:154" x14ac:dyDescent="0.25"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4">
        <f>sales_data!B803</f>
        <v>0</v>
      </c>
      <c r="AR804" s="4">
        <f>sales_data!C803</f>
        <v>0</v>
      </c>
      <c r="AS804" s="5" t="str">
        <f t="shared" si="139"/>
        <v/>
      </c>
      <c r="AT804" s="4">
        <f>sales_data!I803</f>
        <v>0</v>
      </c>
      <c r="AU804" s="4">
        <f>sales_data!W803</f>
        <v>0</v>
      </c>
      <c r="AV804" s="1">
        <f>sales_data!N803</f>
        <v>0</v>
      </c>
      <c r="AW804" s="1">
        <f>sales_data!P803</f>
        <v>0</v>
      </c>
      <c r="AX804" s="3">
        <f ca="1">IFERROR(INDEX(INDIRECT("day_wise_sales_data!$B$2:$BZ$599"),MATCH(resource!$CC804,day_wise_sales_data!$A$2:$A$500,0),MATCH(resource!AX$2,INDIRECT("day_wise_sales_data!$B$1:$BZ$1"),0)),0)</f>
        <v>0</v>
      </c>
      <c r="AY804" s="3">
        <f ca="1">IFERROR(INDEX(INDIRECT("day_wise_sales_data!$B$2:$BZ$599"),MATCH(resource!$CC804,day_wise_sales_data!$A$2:$A$500,0),MATCH(resource!AY$2,INDIRECT("day_wise_sales_data!$B$1:$BZ$1"),0)),0)</f>
        <v>0</v>
      </c>
      <c r="AZ804" s="3">
        <f ca="1">IFERROR(INDEX(INDIRECT("day_wise_sales_data!$B$2:$BZ$599"),MATCH(resource!$CC804,day_wise_sales_data!$A$2:$A$500,0),MATCH(resource!AZ$2,INDIRECT("day_wise_sales_data!$B$1:$BZ$1"),0)),0)</f>
        <v>0</v>
      </c>
      <c r="BA804" s="3">
        <f ca="1">IFERROR(INDEX(INDIRECT("day_wise_sales_data!$B$2:$BZ$599"),MATCH(resource!$CC804,day_wise_sales_data!$A$2:$A$500,0),MATCH(resource!BA$2,INDIRECT("day_wise_sales_data!$B$1:$BZ$1"),0)),0)</f>
        <v>0</v>
      </c>
      <c r="BB804" s="3">
        <f ca="1">IFERROR(INDEX(INDIRECT("day_wise_sales_data!$B$2:$BZ$599"),MATCH(resource!$CC804,day_wise_sales_data!$A$2:$A$500,0),MATCH(resource!BB$2,INDIRECT("day_wise_sales_data!$B$1:$BZ$1"),0)),0)</f>
        <v>0</v>
      </c>
      <c r="BC804" s="3">
        <f ca="1">IFERROR(INDEX(INDIRECT("day_wise_sales_data!$B$2:$BZ$599"),MATCH(resource!$CC804,day_wise_sales_data!$A$2:$A$500,0),MATCH(resource!BC$2,INDIRECT("day_wise_sales_data!$B$1:$BZ$1"),0)),0)</f>
        <v>0</v>
      </c>
      <c r="BD804" s="3">
        <f ca="1">IFERROR(INDEX(INDIRECT("day_wise_sales_data!$B$2:$BZ$599"),MATCH(resource!$CC804,day_wise_sales_data!$A$2:$A$500,0),MATCH(resource!BD$2,INDIRECT("day_wise_sales_data!$B$1:$BZ$1"),0)),0)</f>
        <v>0</v>
      </c>
      <c r="BE804" s="3">
        <f ca="1">IFERROR(INDEX(INDIRECT("day_wise_sales_data!$B$2:$BZ$599"),MATCH(resource!$CC804,day_wise_sales_data!$A$2:$A$500,0),MATCH(resource!BE$2,INDIRECT("day_wise_sales_data!$B$1:$BZ$1"),0)),0)</f>
        <v>0</v>
      </c>
      <c r="BF804" s="3">
        <f ca="1">IFERROR(INDEX(INDIRECT("day_wise_sales_data!$B$2:$BZ$599"),MATCH(resource!$CC804,day_wise_sales_data!$A$2:$A$500,0),MATCH(resource!BF$2,INDIRECT("day_wise_sales_data!$B$1:$BZ$1"),0)),0)</f>
        <v>0</v>
      </c>
      <c r="BG804" s="3">
        <f ca="1">IFERROR(INDEX(INDIRECT("day_wise_sales_data!$B$2:$BZ$599"),MATCH(resource!$CC804,day_wise_sales_data!$A$2:$A$500,0),MATCH(resource!BG$2,INDIRECT("day_wise_sales_data!$B$1:$BZ$1"),0)),0)</f>
        <v>0</v>
      </c>
      <c r="BH804" s="3">
        <f ca="1">IFERROR(INDEX(INDIRECT("day_wise_sales_data!$B$2:$BZ$599"),MATCH(resource!$CC804,day_wise_sales_data!$A$2:$A$500,0),MATCH(resource!BH$2,INDIRECT("day_wise_sales_data!$B$1:$BZ$1"),0)),0)</f>
        <v>0</v>
      </c>
      <c r="BI804" s="3">
        <f ca="1">IFERROR(INDEX(INDIRECT("day_wise_sales_data!$B$2:$BZ$599"),MATCH(resource!$CC804,day_wise_sales_data!$A$2:$A$500,0),MATCH(resource!BI$2,INDIRECT("day_wise_sales_data!$B$1:$BZ$1"),0)),0)</f>
        <v>0</v>
      </c>
      <c r="BJ804" s="3">
        <f ca="1">IFERROR(INDEX(INDIRECT("day_wise_sales_data!$B$2:$BZ$599"),MATCH(resource!$CC804,day_wise_sales_data!$A$2:$A$500,0),MATCH(resource!BJ$2,INDIRECT("day_wise_sales_data!$B$1:$BZ$1"),0)),0)</f>
        <v>0</v>
      </c>
      <c r="BK804" s="3">
        <f ca="1">IFERROR(INDEX(INDIRECT("day_wise_sales_data!$B$2:$BZ$599"),MATCH(resource!$CC804,day_wise_sales_data!$A$2:$A$500,0),MATCH(resource!BK$2,INDIRECT("day_wise_sales_data!$B$1:$BZ$1"),0)),0)</f>
        <v>0</v>
      </c>
      <c r="BL804" s="3">
        <f ca="1">IFERROR(INDEX(INDIRECT("day_wise_sales_data!$B$2:$BZ$599"),MATCH(resource!$CC804,day_wise_sales_data!$A$2:$A$500,0),MATCH(resource!BL$2,INDIRECT("day_wise_sales_data!$B$1:$BZ$1"),0)),0)</f>
        <v>0</v>
      </c>
      <c r="BM804" s="3">
        <f ca="1">IFERROR(INDEX(INDIRECT("day_wise_sales_data!$B$2:$BZ$599"),MATCH(resource!$CC804,day_wise_sales_data!$A$2:$A$500,0),MATCH(resource!BM$2,INDIRECT("day_wise_sales_data!$B$1:$BZ$1"),0)),0)</f>
        <v>0</v>
      </c>
      <c r="BN804" s="3">
        <f ca="1">IFERROR(INDEX(INDIRECT("day_wise_sales_data!$B$2:$BZ$599"),MATCH(resource!$CC804,day_wise_sales_data!$A$2:$A$500,0),MATCH(resource!BN$2,INDIRECT("day_wise_sales_data!$B$1:$BZ$1"),0)),0)</f>
        <v>0</v>
      </c>
      <c r="BO804" s="3">
        <f ca="1">IFERROR(INDEX(INDIRECT("day_wise_sales_data!$B$2:$BZ$599"),MATCH(resource!$CC804,day_wise_sales_data!$A$2:$A$500,0),MATCH(resource!BO$2,INDIRECT("day_wise_sales_data!$B$1:$BZ$1"),0)),0)</f>
        <v>0</v>
      </c>
      <c r="BP804" s="3">
        <f ca="1">IFERROR(INDEX(INDIRECT("day_wise_sales_data!$B$2:$BZ$599"),MATCH(resource!$CC804,day_wise_sales_data!$A$2:$A$500,0),MATCH(resource!BP$2,INDIRECT("day_wise_sales_data!$B$1:$BZ$1"),0)),0)</f>
        <v>0</v>
      </c>
      <c r="BQ804" s="3">
        <f ca="1">IFERROR(INDEX(INDIRECT("day_wise_sales_data!$B$2:$BZ$599"),MATCH(resource!$CC804,day_wise_sales_data!$A$2:$A$500,0),MATCH(resource!BQ$2,INDIRECT("day_wise_sales_data!$B$1:$BZ$1"),0)),0)</f>
        <v>0</v>
      </c>
      <c r="BR804" s="3">
        <f ca="1">IFERROR(INDEX(INDIRECT("day_wise_sales_data!$B$2:$BZ$599"),MATCH(resource!$CC804,day_wise_sales_data!$A$2:$A$500,0),MATCH(resource!BR$2,INDIRECT("day_wise_sales_data!$B$1:$BZ$1"),0)),0)</f>
        <v>0</v>
      </c>
      <c r="BS804" s="3">
        <f ca="1">IFERROR(INDEX(INDIRECT("day_wise_sales_data!$B$2:$BZ$599"),MATCH(resource!$CC804,day_wise_sales_data!$A$2:$A$500,0),MATCH(resource!BS$2,INDIRECT("day_wise_sales_data!$B$1:$BZ$1"),0)),0)</f>
        <v>0</v>
      </c>
      <c r="BT804" s="3">
        <f ca="1">IFERROR(INDEX(INDIRECT("day_wise_sales_data!$B$2:$BZ$599"),MATCH(resource!$CC804,day_wise_sales_data!$A$2:$A$500,0),MATCH(resource!BT$2,INDIRECT("day_wise_sales_data!$B$1:$BZ$1"),0)),0)</f>
        <v>0</v>
      </c>
      <c r="BU804" s="3">
        <f ca="1">IFERROR(INDEX(INDIRECT("day_wise_sales_data!$B$2:$BZ$599"),MATCH(resource!$CC804,day_wise_sales_data!$A$2:$A$500,0),MATCH(resource!BU$2,INDIRECT("day_wise_sales_data!$B$1:$BZ$1"),0)),0)</f>
        <v>0</v>
      </c>
      <c r="BV804" s="3">
        <f ca="1">IFERROR(INDEX(INDIRECT("day_wise_sales_data!$B$2:$BZ$599"),MATCH(resource!$CC804,day_wise_sales_data!$A$2:$A$500,0),MATCH(resource!BV$2,INDIRECT("day_wise_sales_data!$B$1:$BZ$1"),0)),0)</f>
        <v>0</v>
      </c>
      <c r="BW804" s="3">
        <f ca="1">IFERROR(INDEX(INDIRECT("day_wise_sales_data!$B$2:$BZ$599"),MATCH(resource!$CC804,day_wise_sales_data!$A$2:$A$500,0),MATCH(resource!BW$2,INDIRECT("day_wise_sales_data!$B$1:$BZ$1"),0)),0)</f>
        <v>0</v>
      </c>
      <c r="BX804" s="3">
        <f ca="1">IFERROR(INDEX(INDIRECT("day_wise_sales_data!$B$2:$BZ$599"),MATCH(resource!$CC804,day_wise_sales_data!$A$2:$A$500,0),MATCH(resource!BX$2,INDIRECT("day_wise_sales_data!$B$1:$BZ$1"),0)),0)</f>
        <v>0</v>
      </c>
      <c r="BY804" s="3">
        <f ca="1">IFERROR(INDEX(INDIRECT("day_wise_sales_data!$B$2:$BZ$599"),MATCH(resource!$CC804,day_wise_sales_data!$A$2:$A$500,0),MATCH(resource!BY$2,INDIRECT("day_wise_sales_data!$B$1:$BZ$1"),0)),0)</f>
        <v>0</v>
      </c>
      <c r="BZ804" s="3">
        <f ca="1">IFERROR(INDEX(INDIRECT("day_wise_sales_data!$B$2:$BZ$599"),MATCH(resource!$CC804,day_wise_sales_data!$A$2:$A$500,0),MATCH(resource!BZ$2,INDIRECT("day_wise_sales_data!$B$1:$BZ$1"),0)),0)</f>
        <v>0</v>
      </c>
      <c r="CA804" s="3">
        <f ca="1">IFERROR(INDEX(INDIRECT("day_wise_sales_data!$B$2:$BZ$599"),MATCH(resource!$CC804,day_wise_sales_data!$A$2:$A$500,0),MATCH(resource!CA$2,INDIRECT("day_wise_sales_data!$B$1:$BZ$1"),0)),0)</f>
        <v>0</v>
      </c>
      <c r="CC804" s="4">
        <f>sales_data!H803</f>
        <v>0</v>
      </c>
      <c r="CD804" s="1">
        <v>802</v>
      </c>
      <c r="CE804" s="1" t="str">
        <f>IF(AQ804=report!$AQ$3,resource!CD804,"")</f>
        <v/>
      </c>
      <c r="CF804" s="5" t="str">
        <f>IFERROR(SMALL($CE$3:$CE$1001,ROWS($CE$3:CE804)),"")</f>
        <v/>
      </c>
      <c r="CH804">
        <f>IFERROR(VLOOKUP($CC804,data_pull!$E$22:$G$700,2,0),0)</f>
        <v>0</v>
      </c>
      <c r="DK804" s="3" t="str">
        <f>IFERROR(INDEX(COD_SALES!$B$5:$Z$500,MATCH(resource!$CC804,COD_SALES!$A$5:$A$500,0),MATCH(resource!DK$2,COD_SALES!$B$4:$Z$4,0)),"")</f>
        <v/>
      </c>
      <c r="DL804" s="3" t="str">
        <f>IFERROR(INDEX(COD_SALES!$B$5:$Z$500,MATCH(resource!$CC804,COD_SALES!$A$5:$A$500,0),MATCH(resource!DL$2,COD_SALES!$B$4:$Z$4,0)),"")</f>
        <v/>
      </c>
      <c r="DM804" s="3" t="str">
        <f>IFERROR(INDEX(COD_SALES!$B$5:$Z$500,MATCH(resource!$CC804,COD_SALES!$A$5:$A$500,0),MATCH(resource!DM$2,COD_SALES!$B$4:$Z$4,0)),"")</f>
        <v/>
      </c>
      <c r="DN804" s="3" t="str">
        <f>IFERROR(INDEX(COD_SALES!$B$5:$Z$500,MATCH(resource!$CC804,COD_SALES!$A$5:$A$500,0),MATCH(resource!DN$2,COD_SALES!$B$4:$Z$4,0)),"")</f>
        <v/>
      </c>
      <c r="DO804" s="3" t="str">
        <f>IFERROR(INDEX(COD_SALES!$B$5:$Z$500,MATCH(resource!$CC804,COD_SALES!$A$5:$A$500,0),MATCH(resource!DO$2,COD_SALES!$B$4:$Z$4,0)),"")</f>
        <v/>
      </c>
      <c r="DP804" s="3" t="str">
        <f>IFERROR(INDEX(COD_SALES!$B$5:$Z$500,MATCH(resource!$CC804,COD_SALES!$A$5:$A$500,0),MATCH(resource!DP$2,COD_SALES!$B$4:$Z$4,0)),"")</f>
        <v/>
      </c>
      <c r="DQ804" s="3" t="str">
        <f>IFERROR(INDEX(COD_SALES!$B$5:$Z$500,MATCH(resource!$CC804,COD_SALES!$A$5:$A$500,0),MATCH(resource!DQ$2,COD_SALES!$B$4:$Z$4,0)),"")</f>
        <v/>
      </c>
      <c r="DR804" s="3" t="str">
        <f>IFERROR(INDEX(COD_SALES!$B$5:$Z$500,MATCH(resource!$CC804,COD_SALES!$A$5:$A$500,0),MATCH(resource!DR$2,COD_SALES!$B$4:$Z$4,0)),"")</f>
        <v/>
      </c>
      <c r="DS804" s="3" t="str">
        <f>IFERROR(INDEX(COD_SALES!$B$5:$Z$500,MATCH(resource!$CC804,COD_SALES!$A$5:$A$500,0),MATCH(resource!DS$2,COD_SALES!$B$4:$Z$4,0)),"")</f>
        <v/>
      </c>
      <c r="DT804" s="3" t="str">
        <f>IFERROR(INDEX(COD_SALES!$B$5:$Z$500,MATCH(resource!$CC804,COD_SALES!$A$5:$A$500,0),MATCH(resource!DT$2,COD_SALES!$B$4:$Z$4,0)),"")</f>
        <v/>
      </c>
      <c r="DU804" s="3" t="str">
        <f>IFERROR(INDEX(COD_SALES!$B$5:$Z$500,MATCH(resource!$CC804,COD_SALES!$A$5:$A$500,0),MATCH(resource!DU$2,COD_SALES!$B$4:$Z$4,0)),"")</f>
        <v/>
      </c>
      <c r="DV804" s="3" t="str">
        <f>IFERROR(INDEX(COD_SALES!$B$5:$Z$500,MATCH(resource!$CC804,COD_SALES!$A$5:$A$500,0),MATCH(resource!DV$2,COD_SALES!$B$4:$Z$4,0)),"")</f>
        <v/>
      </c>
      <c r="DW804" s="3" t="str">
        <f>IFERROR(INDEX(COD_SALES!$B$5:$Z$500,MATCH(resource!$CC804,COD_SALES!$A$5:$A$500,0),MATCH(resource!DW$2,COD_SALES!$B$4:$Z$4,0)),"")</f>
        <v/>
      </c>
      <c r="DX804" s="3" t="str">
        <f>IFERROR(INDEX(COD_SALES!$B$5:$Z$500,MATCH(resource!$CC804,COD_SALES!$A$5:$A$500,0),MATCH(resource!DX$2,COD_SALES!$B$4:$Z$4,0)),"")</f>
        <v/>
      </c>
      <c r="DY804" s="3" t="str">
        <f>IFERROR(INDEX(COD_SALES!$B$5:$Z$500,MATCH(resource!$CC804,COD_SALES!$A$5:$A$500,0),MATCH(resource!DY$2,COD_SALES!$B$4:$Z$4,0)),"")</f>
        <v/>
      </c>
      <c r="DZ804" s="3" t="str">
        <f>IFERROR(INDEX(COD_SALES!$B$5:$Z$500,MATCH(resource!$CC804,COD_SALES!$A$5:$A$500,0),MATCH(resource!DZ$2,COD_SALES!$B$4:$Z$4,0)),"")</f>
        <v/>
      </c>
      <c r="EA804" s="3" t="str">
        <f>IFERROR(INDEX(COD_SALES!$B$5:$Z$500,MATCH(resource!$CC804,COD_SALES!$A$5:$A$500,0),MATCH(resource!EA$2,COD_SALES!$B$4:$Z$4,0)),"")</f>
        <v/>
      </c>
      <c r="EB804" s="3">
        <f t="shared" si="140"/>
        <v>0</v>
      </c>
      <c r="EW804" s="3">
        <f>IFERROR(VLOOKUP(CC804,data_pull!$AO$25:$AR$546,2,0),0)</f>
        <v>0</v>
      </c>
      <c r="EX804" s="1">
        <f>IFERROR(VLOOKUP(CC804,data_pull!$AO$25:$AR$546,4,0),0)</f>
        <v>0</v>
      </c>
    </row>
    <row r="805" spans="13:154" x14ac:dyDescent="0.25"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4">
        <f>sales_data!B804</f>
        <v>0</v>
      </c>
      <c r="AR805" s="4">
        <f>sales_data!C804</f>
        <v>0</v>
      </c>
      <c r="AS805" s="5" t="str">
        <f t="shared" si="139"/>
        <v/>
      </c>
      <c r="AT805" s="4">
        <f>sales_data!I804</f>
        <v>0</v>
      </c>
      <c r="AU805" s="4">
        <f>sales_data!W804</f>
        <v>0</v>
      </c>
      <c r="AV805" s="1">
        <f>sales_data!N804</f>
        <v>0</v>
      </c>
      <c r="AW805" s="1">
        <f>sales_data!P804</f>
        <v>0</v>
      </c>
      <c r="AX805" s="3">
        <f ca="1">IFERROR(INDEX(INDIRECT("day_wise_sales_data!$B$2:$BZ$599"),MATCH(resource!$CC805,day_wise_sales_data!$A$2:$A$500,0),MATCH(resource!AX$2,INDIRECT("day_wise_sales_data!$B$1:$BZ$1"),0)),0)</f>
        <v>0</v>
      </c>
      <c r="AY805" s="3">
        <f ca="1">IFERROR(INDEX(INDIRECT("day_wise_sales_data!$B$2:$BZ$599"),MATCH(resource!$CC805,day_wise_sales_data!$A$2:$A$500,0),MATCH(resource!AY$2,INDIRECT("day_wise_sales_data!$B$1:$BZ$1"),0)),0)</f>
        <v>0</v>
      </c>
      <c r="AZ805" s="3">
        <f ca="1">IFERROR(INDEX(INDIRECT("day_wise_sales_data!$B$2:$BZ$599"),MATCH(resource!$CC805,day_wise_sales_data!$A$2:$A$500,0),MATCH(resource!AZ$2,INDIRECT("day_wise_sales_data!$B$1:$BZ$1"),0)),0)</f>
        <v>0</v>
      </c>
      <c r="BA805" s="3">
        <f ca="1">IFERROR(INDEX(INDIRECT("day_wise_sales_data!$B$2:$BZ$599"),MATCH(resource!$CC805,day_wise_sales_data!$A$2:$A$500,0),MATCH(resource!BA$2,INDIRECT("day_wise_sales_data!$B$1:$BZ$1"),0)),0)</f>
        <v>0</v>
      </c>
      <c r="BB805" s="3">
        <f ca="1">IFERROR(INDEX(INDIRECT("day_wise_sales_data!$B$2:$BZ$599"),MATCH(resource!$CC805,day_wise_sales_data!$A$2:$A$500,0),MATCH(resource!BB$2,INDIRECT("day_wise_sales_data!$B$1:$BZ$1"),0)),0)</f>
        <v>0</v>
      </c>
      <c r="BC805" s="3">
        <f ca="1">IFERROR(INDEX(INDIRECT("day_wise_sales_data!$B$2:$BZ$599"),MATCH(resource!$CC805,day_wise_sales_data!$A$2:$A$500,0),MATCH(resource!BC$2,INDIRECT("day_wise_sales_data!$B$1:$BZ$1"),0)),0)</f>
        <v>0</v>
      </c>
      <c r="BD805" s="3">
        <f ca="1">IFERROR(INDEX(INDIRECT("day_wise_sales_data!$B$2:$BZ$599"),MATCH(resource!$CC805,day_wise_sales_data!$A$2:$A$500,0),MATCH(resource!BD$2,INDIRECT("day_wise_sales_data!$B$1:$BZ$1"),0)),0)</f>
        <v>0</v>
      </c>
      <c r="BE805" s="3">
        <f ca="1">IFERROR(INDEX(INDIRECT("day_wise_sales_data!$B$2:$BZ$599"),MATCH(resource!$CC805,day_wise_sales_data!$A$2:$A$500,0),MATCH(resource!BE$2,INDIRECT("day_wise_sales_data!$B$1:$BZ$1"),0)),0)</f>
        <v>0</v>
      </c>
      <c r="BF805" s="3">
        <f ca="1">IFERROR(INDEX(INDIRECT("day_wise_sales_data!$B$2:$BZ$599"),MATCH(resource!$CC805,day_wise_sales_data!$A$2:$A$500,0),MATCH(resource!BF$2,INDIRECT("day_wise_sales_data!$B$1:$BZ$1"),0)),0)</f>
        <v>0</v>
      </c>
      <c r="BG805" s="3">
        <f ca="1">IFERROR(INDEX(INDIRECT("day_wise_sales_data!$B$2:$BZ$599"),MATCH(resource!$CC805,day_wise_sales_data!$A$2:$A$500,0),MATCH(resource!BG$2,INDIRECT("day_wise_sales_data!$B$1:$BZ$1"),0)),0)</f>
        <v>0</v>
      </c>
      <c r="BH805" s="3">
        <f ca="1">IFERROR(INDEX(INDIRECT("day_wise_sales_data!$B$2:$BZ$599"),MATCH(resource!$CC805,day_wise_sales_data!$A$2:$A$500,0),MATCH(resource!BH$2,INDIRECT("day_wise_sales_data!$B$1:$BZ$1"),0)),0)</f>
        <v>0</v>
      </c>
      <c r="BI805" s="3">
        <f ca="1">IFERROR(INDEX(INDIRECT("day_wise_sales_data!$B$2:$BZ$599"),MATCH(resource!$CC805,day_wise_sales_data!$A$2:$A$500,0),MATCH(resource!BI$2,INDIRECT("day_wise_sales_data!$B$1:$BZ$1"),0)),0)</f>
        <v>0</v>
      </c>
      <c r="BJ805" s="3">
        <f ca="1">IFERROR(INDEX(INDIRECT("day_wise_sales_data!$B$2:$BZ$599"),MATCH(resource!$CC805,day_wise_sales_data!$A$2:$A$500,0),MATCH(resource!BJ$2,INDIRECT("day_wise_sales_data!$B$1:$BZ$1"),0)),0)</f>
        <v>0</v>
      </c>
      <c r="BK805" s="3">
        <f ca="1">IFERROR(INDEX(INDIRECT("day_wise_sales_data!$B$2:$BZ$599"),MATCH(resource!$CC805,day_wise_sales_data!$A$2:$A$500,0),MATCH(resource!BK$2,INDIRECT("day_wise_sales_data!$B$1:$BZ$1"),0)),0)</f>
        <v>0</v>
      </c>
      <c r="BL805" s="3">
        <f ca="1">IFERROR(INDEX(INDIRECT("day_wise_sales_data!$B$2:$BZ$599"),MATCH(resource!$CC805,day_wise_sales_data!$A$2:$A$500,0),MATCH(resource!BL$2,INDIRECT("day_wise_sales_data!$B$1:$BZ$1"),0)),0)</f>
        <v>0</v>
      </c>
      <c r="BM805" s="3">
        <f ca="1">IFERROR(INDEX(INDIRECT("day_wise_sales_data!$B$2:$BZ$599"),MATCH(resource!$CC805,day_wise_sales_data!$A$2:$A$500,0),MATCH(resource!BM$2,INDIRECT("day_wise_sales_data!$B$1:$BZ$1"),0)),0)</f>
        <v>0</v>
      </c>
      <c r="BN805" s="3">
        <f ca="1">IFERROR(INDEX(INDIRECT("day_wise_sales_data!$B$2:$BZ$599"),MATCH(resource!$CC805,day_wise_sales_data!$A$2:$A$500,0),MATCH(resource!BN$2,INDIRECT("day_wise_sales_data!$B$1:$BZ$1"),0)),0)</f>
        <v>0</v>
      </c>
      <c r="BO805" s="3">
        <f ca="1">IFERROR(INDEX(INDIRECT("day_wise_sales_data!$B$2:$BZ$599"),MATCH(resource!$CC805,day_wise_sales_data!$A$2:$A$500,0),MATCH(resource!BO$2,INDIRECT("day_wise_sales_data!$B$1:$BZ$1"),0)),0)</f>
        <v>0</v>
      </c>
      <c r="BP805" s="3">
        <f ca="1">IFERROR(INDEX(INDIRECT("day_wise_sales_data!$B$2:$BZ$599"),MATCH(resource!$CC805,day_wise_sales_data!$A$2:$A$500,0),MATCH(resource!BP$2,INDIRECT("day_wise_sales_data!$B$1:$BZ$1"),0)),0)</f>
        <v>0</v>
      </c>
      <c r="BQ805" s="3">
        <f ca="1">IFERROR(INDEX(INDIRECT("day_wise_sales_data!$B$2:$BZ$599"),MATCH(resource!$CC805,day_wise_sales_data!$A$2:$A$500,0),MATCH(resource!BQ$2,INDIRECT("day_wise_sales_data!$B$1:$BZ$1"),0)),0)</f>
        <v>0</v>
      </c>
      <c r="BR805" s="3">
        <f ca="1">IFERROR(INDEX(INDIRECT("day_wise_sales_data!$B$2:$BZ$599"),MATCH(resource!$CC805,day_wise_sales_data!$A$2:$A$500,0),MATCH(resource!BR$2,INDIRECT("day_wise_sales_data!$B$1:$BZ$1"),0)),0)</f>
        <v>0</v>
      </c>
      <c r="BS805" s="3">
        <f ca="1">IFERROR(INDEX(INDIRECT("day_wise_sales_data!$B$2:$BZ$599"),MATCH(resource!$CC805,day_wise_sales_data!$A$2:$A$500,0),MATCH(resource!BS$2,INDIRECT("day_wise_sales_data!$B$1:$BZ$1"),0)),0)</f>
        <v>0</v>
      </c>
      <c r="BT805" s="3">
        <f ca="1">IFERROR(INDEX(INDIRECT("day_wise_sales_data!$B$2:$BZ$599"),MATCH(resource!$CC805,day_wise_sales_data!$A$2:$A$500,0),MATCH(resource!BT$2,INDIRECT("day_wise_sales_data!$B$1:$BZ$1"),0)),0)</f>
        <v>0</v>
      </c>
      <c r="BU805" s="3">
        <f ca="1">IFERROR(INDEX(INDIRECT("day_wise_sales_data!$B$2:$BZ$599"),MATCH(resource!$CC805,day_wise_sales_data!$A$2:$A$500,0),MATCH(resource!BU$2,INDIRECT("day_wise_sales_data!$B$1:$BZ$1"),0)),0)</f>
        <v>0</v>
      </c>
      <c r="BV805" s="3">
        <f ca="1">IFERROR(INDEX(INDIRECT("day_wise_sales_data!$B$2:$BZ$599"),MATCH(resource!$CC805,day_wise_sales_data!$A$2:$A$500,0),MATCH(resource!BV$2,INDIRECT("day_wise_sales_data!$B$1:$BZ$1"),0)),0)</f>
        <v>0</v>
      </c>
      <c r="BW805" s="3">
        <f ca="1">IFERROR(INDEX(INDIRECT("day_wise_sales_data!$B$2:$BZ$599"),MATCH(resource!$CC805,day_wise_sales_data!$A$2:$A$500,0),MATCH(resource!BW$2,INDIRECT("day_wise_sales_data!$B$1:$BZ$1"),0)),0)</f>
        <v>0</v>
      </c>
      <c r="BX805" s="3">
        <f ca="1">IFERROR(INDEX(INDIRECT("day_wise_sales_data!$B$2:$BZ$599"),MATCH(resource!$CC805,day_wise_sales_data!$A$2:$A$500,0),MATCH(resource!BX$2,INDIRECT("day_wise_sales_data!$B$1:$BZ$1"),0)),0)</f>
        <v>0</v>
      </c>
      <c r="BY805" s="3">
        <f ca="1">IFERROR(INDEX(INDIRECT("day_wise_sales_data!$B$2:$BZ$599"),MATCH(resource!$CC805,day_wise_sales_data!$A$2:$A$500,0),MATCH(resource!BY$2,INDIRECT("day_wise_sales_data!$B$1:$BZ$1"),0)),0)</f>
        <v>0</v>
      </c>
      <c r="BZ805" s="3">
        <f ca="1">IFERROR(INDEX(INDIRECT("day_wise_sales_data!$B$2:$BZ$599"),MATCH(resource!$CC805,day_wise_sales_data!$A$2:$A$500,0),MATCH(resource!BZ$2,INDIRECT("day_wise_sales_data!$B$1:$BZ$1"),0)),0)</f>
        <v>0</v>
      </c>
      <c r="CA805" s="3">
        <f ca="1">IFERROR(INDEX(INDIRECT("day_wise_sales_data!$B$2:$BZ$599"),MATCH(resource!$CC805,day_wise_sales_data!$A$2:$A$500,0),MATCH(resource!CA$2,INDIRECT("day_wise_sales_data!$B$1:$BZ$1"),0)),0)</f>
        <v>0</v>
      </c>
      <c r="CC805" s="4">
        <f>sales_data!H804</f>
        <v>0</v>
      </c>
      <c r="CD805" s="1">
        <v>803</v>
      </c>
      <c r="CE805" s="1" t="str">
        <f>IF(AQ805=report!$AQ$3,resource!CD805,"")</f>
        <v/>
      </c>
      <c r="CF805" s="5" t="str">
        <f>IFERROR(SMALL($CE$3:$CE$1001,ROWS($CE$3:CE805)),"")</f>
        <v/>
      </c>
      <c r="CH805">
        <f>IFERROR(VLOOKUP($CC805,data_pull!$E$22:$G$700,2,0),0)</f>
        <v>0</v>
      </c>
      <c r="DK805" s="3" t="str">
        <f>IFERROR(INDEX(COD_SALES!$B$5:$Z$500,MATCH(resource!$CC805,COD_SALES!$A$5:$A$500,0),MATCH(resource!DK$2,COD_SALES!$B$4:$Z$4,0)),"")</f>
        <v/>
      </c>
      <c r="DL805" s="3" t="str">
        <f>IFERROR(INDEX(COD_SALES!$B$5:$Z$500,MATCH(resource!$CC805,COD_SALES!$A$5:$A$500,0),MATCH(resource!DL$2,COD_SALES!$B$4:$Z$4,0)),"")</f>
        <v/>
      </c>
      <c r="DM805" s="3" t="str">
        <f>IFERROR(INDEX(COD_SALES!$B$5:$Z$500,MATCH(resource!$CC805,COD_SALES!$A$5:$A$500,0),MATCH(resource!DM$2,COD_SALES!$B$4:$Z$4,0)),"")</f>
        <v/>
      </c>
      <c r="DN805" s="3" t="str">
        <f>IFERROR(INDEX(COD_SALES!$B$5:$Z$500,MATCH(resource!$CC805,COD_SALES!$A$5:$A$500,0),MATCH(resource!DN$2,COD_SALES!$B$4:$Z$4,0)),"")</f>
        <v/>
      </c>
      <c r="DO805" s="3" t="str">
        <f>IFERROR(INDEX(COD_SALES!$B$5:$Z$500,MATCH(resource!$CC805,COD_SALES!$A$5:$A$500,0),MATCH(resource!DO$2,COD_SALES!$B$4:$Z$4,0)),"")</f>
        <v/>
      </c>
      <c r="DP805" s="3" t="str">
        <f>IFERROR(INDEX(COD_SALES!$B$5:$Z$500,MATCH(resource!$CC805,COD_SALES!$A$5:$A$500,0),MATCH(resource!DP$2,COD_SALES!$B$4:$Z$4,0)),"")</f>
        <v/>
      </c>
      <c r="DQ805" s="3" t="str">
        <f>IFERROR(INDEX(COD_SALES!$B$5:$Z$500,MATCH(resource!$CC805,COD_SALES!$A$5:$A$500,0),MATCH(resource!DQ$2,COD_SALES!$B$4:$Z$4,0)),"")</f>
        <v/>
      </c>
      <c r="DR805" s="3" t="str">
        <f>IFERROR(INDEX(COD_SALES!$B$5:$Z$500,MATCH(resource!$CC805,COD_SALES!$A$5:$A$500,0),MATCH(resource!DR$2,COD_SALES!$B$4:$Z$4,0)),"")</f>
        <v/>
      </c>
      <c r="DS805" s="3" t="str">
        <f>IFERROR(INDEX(COD_SALES!$B$5:$Z$500,MATCH(resource!$CC805,COD_SALES!$A$5:$A$500,0),MATCH(resource!DS$2,COD_SALES!$B$4:$Z$4,0)),"")</f>
        <v/>
      </c>
      <c r="DT805" s="3" t="str">
        <f>IFERROR(INDEX(COD_SALES!$B$5:$Z$500,MATCH(resource!$CC805,COD_SALES!$A$5:$A$500,0),MATCH(resource!DT$2,COD_SALES!$B$4:$Z$4,0)),"")</f>
        <v/>
      </c>
      <c r="DU805" s="3" t="str">
        <f>IFERROR(INDEX(COD_SALES!$B$5:$Z$500,MATCH(resource!$CC805,COD_SALES!$A$5:$A$500,0),MATCH(resource!DU$2,COD_SALES!$B$4:$Z$4,0)),"")</f>
        <v/>
      </c>
      <c r="DV805" s="3" t="str">
        <f>IFERROR(INDEX(COD_SALES!$B$5:$Z$500,MATCH(resource!$CC805,COD_SALES!$A$5:$A$500,0),MATCH(resource!DV$2,COD_SALES!$B$4:$Z$4,0)),"")</f>
        <v/>
      </c>
      <c r="DW805" s="3" t="str">
        <f>IFERROR(INDEX(COD_SALES!$B$5:$Z$500,MATCH(resource!$CC805,COD_SALES!$A$5:$A$500,0),MATCH(resource!DW$2,COD_SALES!$B$4:$Z$4,0)),"")</f>
        <v/>
      </c>
      <c r="DX805" s="3" t="str">
        <f>IFERROR(INDEX(COD_SALES!$B$5:$Z$500,MATCH(resource!$CC805,COD_SALES!$A$5:$A$500,0),MATCH(resource!DX$2,COD_SALES!$B$4:$Z$4,0)),"")</f>
        <v/>
      </c>
      <c r="DY805" s="3" t="str">
        <f>IFERROR(INDEX(COD_SALES!$B$5:$Z$500,MATCH(resource!$CC805,COD_SALES!$A$5:$A$500,0),MATCH(resource!DY$2,COD_SALES!$B$4:$Z$4,0)),"")</f>
        <v/>
      </c>
      <c r="DZ805" s="3" t="str">
        <f>IFERROR(INDEX(COD_SALES!$B$5:$Z$500,MATCH(resource!$CC805,COD_SALES!$A$5:$A$500,0),MATCH(resource!DZ$2,COD_SALES!$B$4:$Z$4,0)),"")</f>
        <v/>
      </c>
      <c r="EA805" s="3" t="str">
        <f>IFERROR(INDEX(COD_SALES!$B$5:$Z$500,MATCH(resource!$CC805,COD_SALES!$A$5:$A$500,0),MATCH(resource!EA$2,COD_SALES!$B$4:$Z$4,0)),"")</f>
        <v/>
      </c>
      <c r="EB805" s="3">
        <f t="shared" si="140"/>
        <v>0</v>
      </c>
      <c r="EW805" s="3">
        <f>IFERROR(VLOOKUP(CC805,data_pull!$AO$25:$AR$546,2,0),0)</f>
        <v>0</v>
      </c>
      <c r="EX805" s="1">
        <f>IFERROR(VLOOKUP(CC805,data_pull!$AO$25:$AR$546,4,0),0)</f>
        <v>0</v>
      </c>
    </row>
    <row r="806" spans="13:154" x14ac:dyDescent="0.25"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4">
        <f>sales_data!B805</f>
        <v>0</v>
      </c>
      <c r="AR806" s="4">
        <f>sales_data!C805</f>
        <v>0</v>
      </c>
      <c r="AS806" s="5" t="str">
        <f t="shared" si="139"/>
        <v/>
      </c>
      <c r="AT806" s="4">
        <f>sales_data!I805</f>
        <v>0</v>
      </c>
      <c r="AU806" s="4">
        <f>sales_data!W805</f>
        <v>0</v>
      </c>
      <c r="AV806" s="1">
        <f>sales_data!N805</f>
        <v>0</v>
      </c>
      <c r="AW806" s="1">
        <f>sales_data!P805</f>
        <v>0</v>
      </c>
      <c r="AX806" s="3">
        <f ca="1">IFERROR(INDEX(INDIRECT("day_wise_sales_data!$B$2:$BZ$599"),MATCH(resource!$CC806,day_wise_sales_data!$A$2:$A$500,0),MATCH(resource!AX$2,INDIRECT("day_wise_sales_data!$B$1:$BZ$1"),0)),0)</f>
        <v>0</v>
      </c>
      <c r="AY806" s="3">
        <f ca="1">IFERROR(INDEX(INDIRECT("day_wise_sales_data!$B$2:$BZ$599"),MATCH(resource!$CC806,day_wise_sales_data!$A$2:$A$500,0),MATCH(resource!AY$2,INDIRECT("day_wise_sales_data!$B$1:$BZ$1"),0)),0)</f>
        <v>0</v>
      </c>
      <c r="AZ806" s="3">
        <f ca="1">IFERROR(INDEX(INDIRECT("day_wise_sales_data!$B$2:$BZ$599"),MATCH(resource!$CC806,day_wise_sales_data!$A$2:$A$500,0),MATCH(resource!AZ$2,INDIRECT("day_wise_sales_data!$B$1:$BZ$1"),0)),0)</f>
        <v>0</v>
      </c>
      <c r="BA806" s="3">
        <f ca="1">IFERROR(INDEX(INDIRECT("day_wise_sales_data!$B$2:$BZ$599"),MATCH(resource!$CC806,day_wise_sales_data!$A$2:$A$500,0),MATCH(resource!BA$2,INDIRECT("day_wise_sales_data!$B$1:$BZ$1"),0)),0)</f>
        <v>0</v>
      </c>
      <c r="BB806" s="3">
        <f ca="1">IFERROR(INDEX(INDIRECT("day_wise_sales_data!$B$2:$BZ$599"),MATCH(resource!$CC806,day_wise_sales_data!$A$2:$A$500,0),MATCH(resource!BB$2,INDIRECT("day_wise_sales_data!$B$1:$BZ$1"),0)),0)</f>
        <v>0</v>
      </c>
      <c r="BC806" s="3">
        <f ca="1">IFERROR(INDEX(INDIRECT("day_wise_sales_data!$B$2:$BZ$599"),MATCH(resource!$CC806,day_wise_sales_data!$A$2:$A$500,0),MATCH(resource!BC$2,INDIRECT("day_wise_sales_data!$B$1:$BZ$1"),0)),0)</f>
        <v>0</v>
      </c>
      <c r="BD806" s="3">
        <f ca="1">IFERROR(INDEX(INDIRECT("day_wise_sales_data!$B$2:$BZ$599"),MATCH(resource!$CC806,day_wise_sales_data!$A$2:$A$500,0),MATCH(resource!BD$2,INDIRECT("day_wise_sales_data!$B$1:$BZ$1"),0)),0)</f>
        <v>0</v>
      </c>
      <c r="BE806" s="3">
        <f ca="1">IFERROR(INDEX(INDIRECT("day_wise_sales_data!$B$2:$BZ$599"),MATCH(resource!$CC806,day_wise_sales_data!$A$2:$A$500,0),MATCH(resource!BE$2,INDIRECT("day_wise_sales_data!$B$1:$BZ$1"),0)),0)</f>
        <v>0</v>
      </c>
      <c r="BF806" s="3">
        <f ca="1">IFERROR(INDEX(INDIRECT("day_wise_sales_data!$B$2:$BZ$599"),MATCH(resource!$CC806,day_wise_sales_data!$A$2:$A$500,0),MATCH(resource!BF$2,INDIRECT("day_wise_sales_data!$B$1:$BZ$1"),0)),0)</f>
        <v>0</v>
      </c>
      <c r="BG806" s="3">
        <f ca="1">IFERROR(INDEX(INDIRECT("day_wise_sales_data!$B$2:$BZ$599"),MATCH(resource!$CC806,day_wise_sales_data!$A$2:$A$500,0),MATCH(resource!BG$2,INDIRECT("day_wise_sales_data!$B$1:$BZ$1"),0)),0)</f>
        <v>0</v>
      </c>
      <c r="BH806" s="3">
        <f ca="1">IFERROR(INDEX(INDIRECT("day_wise_sales_data!$B$2:$BZ$599"),MATCH(resource!$CC806,day_wise_sales_data!$A$2:$A$500,0),MATCH(resource!BH$2,INDIRECT("day_wise_sales_data!$B$1:$BZ$1"),0)),0)</f>
        <v>0</v>
      </c>
      <c r="BI806" s="3">
        <f ca="1">IFERROR(INDEX(INDIRECT("day_wise_sales_data!$B$2:$BZ$599"),MATCH(resource!$CC806,day_wise_sales_data!$A$2:$A$500,0),MATCH(resource!BI$2,INDIRECT("day_wise_sales_data!$B$1:$BZ$1"),0)),0)</f>
        <v>0</v>
      </c>
      <c r="BJ806" s="3">
        <f ca="1">IFERROR(INDEX(INDIRECT("day_wise_sales_data!$B$2:$BZ$599"),MATCH(resource!$CC806,day_wise_sales_data!$A$2:$A$500,0),MATCH(resource!BJ$2,INDIRECT("day_wise_sales_data!$B$1:$BZ$1"),0)),0)</f>
        <v>0</v>
      </c>
      <c r="BK806" s="3">
        <f ca="1">IFERROR(INDEX(INDIRECT("day_wise_sales_data!$B$2:$BZ$599"),MATCH(resource!$CC806,day_wise_sales_data!$A$2:$A$500,0),MATCH(resource!BK$2,INDIRECT("day_wise_sales_data!$B$1:$BZ$1"),0)),0)</f>
        <v>0</v>
      </c>
      <c r="BL806" s="3">
        <f ca="1">IFERROR(INDEX(INDIRECT("day_wise_sales_data!$B$2:$BZ$599"),MATCH(resource!$CC806,day_wise_sales_data!$A$2:$A$500,0),MATCH(resource!BL$2,INDIRECT("day_wise_sales_data!$B$1:$BZ$1"),0)),0)</f>
        <v>0</v>
      </c>
      <c r="BM806" s="3">
        <f ca="1">IFERROR(INDEX(INDIRECT("day_wise_sales_data!$B$2:$BZ$599"),MATCH(resource!$CC806,day_wise_sales_data!$A$2:$A$500,0),MATCH(resource!BM$2,INDIRECT("day_wise_sales_data!$B$1:$BZ$1"),0)),0)</f>
        <v>0</v>
      </c>
      <c r="BN806" s="3">
        <f ca="1">IFERROR(INDEX(INDIRECT("day_wise_sales_data!$B$2:$BZ$599"),MATCH(resource!$CC806,day_wise_sales_data!$A$2:$A$500,0),MATCH(resource!BN$2,INDIRECT("day_wise_sales_data!$B$1:$BZ$1"),0)),0)</f>
        <v>0</v>
      </c>
      <c r="BO806" s="3">
        <f ca="1">IFERROR(INDEX(INDIRECT("day_wise_sales_data!$B$2:$BZ$599"),MATCH(resource!$CC806,day_wise_sales_data!$A$2:$A$500,0),MATCH(resource!BO$2,INDIRECT("day_wise_sales_data!$B$1:$BZ$1"),0)),0)</f>
        <v>0</v>
      </c>
      <c r="BP806" s="3">
        <f ca="1">IFERROR(INDEX(INDIRECT("day_wise_sales_data!$B$2:$BZ$599"),MATCH(resource!$CC806,day_wise_sales_data!$A$2:$A$500,0),MATCH(resource!BP$2,INDIRECT("day_wise_sales_data!$B$1:$BZ$1"),0)),0)</f>
        <v>0</v>
      </c>
      <c r="BQ806" s="3">
        <f ca="1">IFERROR(INDEX(INDIRECT("day_wise_sales_data!$B$2:$BZ$599"),MATCH(resource!$CC806,day_wise_sales_data!$A$2:$A$500,0),MATCH(resource!BQ$2,INDIRECT("day_wise_sales_data!$B$1:$BZ$1"),0)),0)</f>
        <v>0</v>
      </c>
      <c r="BR806" s="3">
        <f ca="1">IFERROR(INDEX(INDIRECT("day_wise_sales_data!$B$2:$BZ$599"),MATCH(resource!$CC806,day_wise_sales_data!$A$2:$A$500,0),MATCH(resource!BR$2,INDIRECT("day_wise_sales_data!$B$1:$BZ$1"),0)),0)</f>
        <v>0</v>
      </c>
      <c r="BS806" s="3">
        <f ca="1">IFERROR(INDEX(INDIRECT("day_wise_sales_data!$B$2:$BZ$599"),MATCH(resource!$CC806,day_wise_sales_data!$A$2:$A$500,0),MATCH(resource!BS$2,INDIRECT("day_wise_sales_data!$B$1:$BZ$1"),0)),0)</f>
        <v>0</v>
      </c>
      <c r="BT806" s="3">
        <f ca="1">IFERROR(INDEX(INDIRECT("day_wise_sales_data!$B$2:$BZ$599"),MATCH(resource!$CC806,day_wise_sales_data!$A$2:$A$500,0),MATCH(resource!BT$2,INDIRECT("day_wise_sales_data!$B$1:$BZ$1"),0)),0)</f>
        <v>0</v>
      </c>
      <c r="BU806" s="3">
        <f ca="1">IFERROR(INDEX(INDIRECT("day_wise_sales_data!$B$2:$BZ$599"),MATCH(resource!$CC806,day_wise_sales_data!$A$2:$A$500,0),MATCH(resource!BU$2,INDIRECT("day_wise_sales_data!$B$1:$BZ$1"),0)),0)</f>
        <v>0</v>
      </c>
      <c r="BV806" s="3">
        <f ca="1">IFERROR(INDEX(INDIRECT("day_wise_sales_data!$B$2:$BZ$599"),MATCH(resource!$CC806,day_wise_sales_data!$A$2:$A$500,0),MATCH(resource!BV$2,INDIRECT("day_wise_sales_data!$B$1:$BZ$1"),0)),0)</f>
        <v>0</v>
      </c>
      <c r="BW806" s="3">
        <f ca="1">IFERROR(INDEX(INDIRECT("day_wise_sales_data!$B$2:$BZ$599"),MATCH(resource!$CC806,day_wise_sales_data!$A$2:$A$500,0),MATCH(resource!BW$2,INDIRECT("day_wise_sales_data!$B$1:$BZ$1"),0)),0)</f>
        <v>0</v>
      </c>
      <c r="BX806" s="3">
        <f ca="1">IFERROR(INDEX(INDIRECT("day_wise_sales_data!$B$2:$BZ$599"),MATCH(resource!$CC806,day_wise_sales_data!$A$2:$A$500,0),MATCH(resource!BX$2,INDIRECT("day_wise_sales_data!$B$1:$BZ$1"),0)),0)</f>
        <v>0</v>
      </c>
      <c r="BY806" s="3">
        <f ca="1">IFERROR(INDEX(INDIRECT("day_wise_sales_data!$B$2:$BZ$599"),MATCH(resource!$CC806,day_wise_sales_data!$A$2:$A$500,0),MATCH(resource!BY$2,INDIRECT("day_wise_sales_data!$B$1:$BZ$1"),0)),0)</f>
        <v>0</v>
      </c>
      <c r="BZ806" s="3">
        <f ca="1">IFERROR(INDEX(INDIRECT("day_wise_sales_data!$B$2:$BZ$599"),MATCH(resource!$CC806,day_wise_sales_data!$A$2:$A$500,0),MATCH(resource!BZ$2,INDIRECT("day_wise_sales_data!$B$1:$BZ$1"),0)),0)</f>
        <v>0</v>
      </c>
      <c r="CA806" s="3">
        <f ca="1">IFERROR(INDEX(INDIRECT("day_wise_sales_data!$B$2:$BZ$599"),MATCH(resource!$CC806,day_wise_sales_data!$A$2:$A$500,0),MATCH(resource!CA$2,INDIRECT("day_wise_sales_data!$B$1:$BZ$1"),0)),0)</f>
        <v>0</v>
      </c>
      <c r="CC806" s="4">
        <f>sales_data!H805</f>
        <v>0</v>
      </c>
      <c r="CD806" s="1">
        <v>804</v>
      </c>
      <c r="CE806" s="1" t="str">
        <f>IF(AQ806=report!$AQ$3,resource!CD806,"")</f>
        <v/>
      </c>
      <c r="CF806" s="5" t="str">
        <f>IFERROR(SMALL($CE$3:$CE$1001,ROWS($CE$3:CE806)),"")</f>
        <v/>
      </c>
      <c r="CH806">
        <f>IFERROR(VLOOKUP($CC806,data_pull!$E$22:$G$700,2,0),0)</f>
        <v>0</v>
      </c>
      <c r="DK806" s="3" t="str">
        <f>IFERROR(INDEX(COD_SALES!$B$5:$Z$500,MATCH(resource!$CC806,COD_SALES!$A$5:$A$500,0),MATCH(resource!DK$2,COD_SALES!$B$4:$Z$4,0)),"")</f>
        <v/>
      </c>
      <c r="DL806" s="3" t="str">
        <f>IFERROR(INDEX(COD_SALES!$B$5:$Z$500,MATCH(resource!$CC806,COD_SALES!$A$5:$A$500,0),MATCH(resource!DL$2,COD_SALES!$B$4:$Z$4,0)),"")</f>
        <v/>
      </c>
      <c r="DM806" s="3" t="str">
        <f>IFERROR(INDEX(COD_SALES!$B$5:$Z$500,MATCH(resource!$CC806,COD_SALES!$A$5:$A$500,0),MATCH(resource!DM$2,COD_SALES!$B$4:$Z$4,0)),"")</f>
        <v/>
      </c>
      <c r="DN806" s="3" t="str">
        <f>IFERROR(INDEX(COD_SALES!$B$5:$Z$500,MATCH(resource!$CC806,COD_SALES!$A$5:$A$500,0),MATCH(resource!DN$2,COD_SALES!$B$4:$Z$4,0)),"")</f>
        <v/>
      </c>
      <c r="DO806" s="3" t="str">
        <f>IFERROR(INDEX(COD_SALES!$B$5:$Z$500,MATCH(resource!$CC806,COD_SALES!$A$5:$A$500,0),MATCH(resource!DO$2,COD_SALES!$B$4:$Z$4,0)),"")</f>
        <v/>
      </c>
      <c r="DP806" s="3" t="str">
        <f>IFERROR(INDEX(COD_SALES!$B$5:$Z$500,MATCH(resource!$CC806,COD_SALES!$A$5:$A$500,0),MATCH(resource!DP$2,COD_SALES!$B$4:$Z$4,0)),"")</f>
        <v/>
      </c>
      <c r="DQ806" s="3" t="str">
        <f>IFERROR(INDEX(COD_SALES!$B$5:$Z$500,MATCH(resource!$CC806,COD_SALES!$A$5:$A$500,0),MATCH(resource!DQ$2,COD_SALES!$B$4:$Z$4,0)),"")</f>
        <v/>
      </c>
      <c r="DR806" s="3" t="str">
        <f>IFERROR(INDEX(COD_SALES!$B$5:$Z$500,MATCH(resource!$CC806,COD_SALES!$A$5:$A$500,0),MATCH(resource!DR$2,COD_SALES!$B$4:$Z$4,0)),"")</f>
        <v/>
      </c>
      <c r="DS806" s="3" t="str">
        <f>IFERROR(INDEX(COD_SALES!$B$5:$Z$500,MATCH(resource!$CC806,COD_SALES!$A$5:$A$500,0),MATCH(resource!DS$2,COD_SALES!$B$4:$Z$4,0)),"")</f>
        <v/>
      </c>
      <c r="DT806" s="3" t="str">
        <f>IFERROR(INDEX(COD_SALES!$B$5:$Z$500,MATCH(resource!$CC806,COD_SALES!$A$5:$A$500,0),MATCH(resource!DT$2,COD_SALES!$B$4:$Z$4,0)),"")</f>
        <v/>
      </c>
      <c r="DU806" s="3" t="str">
        <f>IFERROR(INDEX(COD_SALES!$B$5:$Z$500,MATCH(resource!$CC806,COD_SALES!$A$5:$A$500,0),MATCH(resource!DU$2,COD_SALES!$B$4:$Z$4,0)),"")</f>
        <v/>
      </c>
      <c r="DV806" s="3" t="str">
        <f>IFERROR(INDEX(COD_SALES!$B$5:$Z$500,MATCH(resource!$CC806,COD_SALES!$A$5:$A$500,0),MATCH(resource!DV$2,COD_SALES!$B$4:$Z$4,0)),"")</f>
        <v/>
      </c>
      <c r="DW806" s="3" t="str">
        <f>IFERROR(INDEX(COD_SALES!$B$5:$Z$500,MATCH(resource!$CC806,COD_SALES!$A$5:$A$500,0),MATCH(resource!DW$2,COD_SALES!$B$4:$Z$4,0)),"")</f>
        <v/>
      </c>
      <c r="DX806" s="3" t="str">
        <f>IFERROR(INDEX(COD_SALES!$B$5:$Z$500,MATCH(resource!$CC806,COD_SALES!$A$5:$A$500,0),MATCH(resource!DX$2,COD_SALES!$B$4:$Z$4,0)),"")</f>
        <v/>
      </c>
      <c r="DY806" s="3" t="str">
        <f>IFERROR(INDEX(COD_SALES!$B$5:$Z$500,MATCH(resource!$CC806,COD_SALES!$A$5:$A$500,0),MATCH(resource!DY$2,COD_SALES!$B$4:$Z$4,0)),"")</f>
        <v/>
      </c>
      <c r="DZ806" s="3" t="str">
        <f>IFERROR(INDEX(COD_SALES!$B$5:$Z$500,MATCH(resource!$CC806,COD_SALES!$A$5:$A$500,0),MATCH(resource!DZ$2,COD_SALES!$B$4:$Z$4,0)),"")</f>
        <v/>
      </c>
      <c r="EA806" s="3" t="str">
        <f>IFERROR(INDEX(COD_SALES!$B$5:$Z$500,MATCH(resource!$CC806,COD_SALES!$A$5:$A$500,0),MATCH(resource!EA$2,COD_SALES!$B$4:$Z$4,0)),"")</f>
        <v/>
      </c>
      <c r="EB806" s="3">
        <f t="shared" si="140"/>
        <v>0</v>
      </c>
      <c r="EW806" s="3">
        <f>IFERROR(VLOOKUP(CC806,data_pull!$AO$25:$AR$546,2,0),0)</f>
        <v>0</v>
      </c>
      <c r="EX806" s="1">
        <f>IFERROR(VLOOKUP(CC806,data_pull!$AO$25:$AR$546,4,0),0)</f>
        <v>0</v>
      </c>
    </row>
    <row r="807" spans="13:154" x14ac:dyDescent="0.25"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4">
        <f>sales_data!B806</f>
        <v>0</v>
      </c>
      <c r="AR807" s="4">
        <f>sales_data!C806</f>
        <v>0</v>
      </c>
      <c r="AS807" s="5" t="str">
        <f t="shared" si="139"/>
        <v/>
      </c>
      <c r="AT807" s="4">
        <f>sales_data!I806</f>
        <v>0</v>
      </c>
      <c r="AU807" s="4">
        <f>sales_data!W806</f>
        <v>0</v>
      </c>
      <c r="AV807" s="1">
        <f>sales_data!N806</f>
        <v>0</v>
      </c>
      <c r="AW807" s="1">
        <f>sales_data!P806</f>
        <v>0</v>
      </c>
      <c r="AX807" s="3">
        <f ca="1">IFERROR(INDEX(INDIRECT("day_wise_sales_data!$B$2:$BZ$599"),MATCH(resource!$CC807,day_wise_sales_data!$A$2:$A$500,0),MATCH(resource!AX$2,INDIRECT("day_wise_sales_data!$B$1:$BZ$1"),0)),0)</f>
        <v>0</v>
      </c>
      <c r="AY807" s="3">
        <f ca="1">IFERROR(INDEX(INDIRECT("day_wise_sales_data!$B$2:$BZ$599"),MATCH(resource!$CC807,day_wise_sales_data!$A$2:$A$500,0),MATCH(resource!AY$2,INDIRECT("day_wise_sales_data!$B$1:$BZ$1"),0)),0)</f>
        <v>0</v>
      </c>
      <c r="AZ807" s="3">
        <f ca="1">IFERROR(INDEX(INDIRECT("day_wise_sales_data!$B$2:$BZ$599"),MATCH(resource!$CC807,day_wise_sales_data!$A$2:$A$500,0),MATCH(resource!AZ$2,INDIRECT("day_wise_sales_data!$B$1:$BZ$1"),0)),0)</f>
        <v>0</v>
      </c>
      <c r="BA807" s="3">
        <f ca="1">IFERROR(INDEX(INDIRECT("day_wise_sales_data!$B$2:$BZ$599"),MATCH(resource!$CC807,day_wise_sales_data!$A$2:$A$500,0),MATCH(resource!BA$2,INDIRECT("day_wise_sales_data!$B$1:$BZ$1"),0)),0)</f>
        <v>0</v>
      </c>
      <c r="BB807" s="3">
        <f ca="1">IFERROR(INDEX(INDIRECT("day_wise_sales_data!$B$2:$BZ$599"),MATCH(resource!$CC807,day_wise_sales_data!$A$2:$A$500,0),MATCH(resource!BB$2,INDIRECT("day_wise_sales_data!$B$1:$BZ$1"),0)),0)</f>
        <v>0</v>
      </c>
      <c r="BC807" s="3">
        <f ca="1">IFERROR(INDEX(INDIRECT("day_wise_sales_data!$B$2:$BZ$599"),MATCH(resource!$CC807,day_wise_sales_data!$A$2:$A$500,0),MATCH(resource!BC$2,INDIRECT("day_wise_sales_data!$B$1:$BZ$1"),0)),0)</f>
        <v>0</v>
      </c>
      <c r="BD807" s="3">
        <f ca="1">IFERROR(INDEX(INDIRECT("day_wise_sales_data!$B$2:$BZ$599"),MATCH(resource!$CC807,day_wise_sales_data!$A$2:$A$500,0),MATCH(resource!BD$2,INDIRECT("day_wise_sales_data!$B$1:$BZ$1"),0)),0)</f>
        <v>0</v>
      </c>
      <c r="BE807" s="3">
        <f ca="1">IFERROR(INDEX(INDIRECT("day_wise_sales_data!$B$2:$BZ$599"),MATCH(resource!$CC807,day_wise_sales_data!$A$2:$A$500,0),MATCH(resource!BE$2,INDIRECT("day_wise_sales_data!$B$1:$BZ$1"),0)),0)</f>
        <v>0</v>
      </c>
      <c r="BF807" s="3">
        <f ca="1">IFERROR(INDEX(INDIRECT("day_wise_sales_data!$B$2:$BZ$599"),MATCH(resource!$CC807,day_wise_sales_data!$A$2:$A$500,0),MATCH(resource!BF$2,INDIRECT("day_wise_sales_data!$B$1:$BZ$1"),0)),0)</f>
        <v>0</v>
      </c>
      <c r="BG807" s="3">
        <f ca="1">IFERROR(INDEX(INDIRECT("day_wise_sales_data!$B$2:$BZ$599"),MATCH(resource!$CC807,day_wise_sales_data!$A$2:$A$500,0),MATCH(resource!BG$2,INDIRECT("day_wise_sales_data!$B$1:$BZ$1"),0)),0)</f>
        <v>0</v>
      </c>
      <c r="BH807" s="3">
        <f ca="1">IFERROR(INDEX(INDIRECT("day_wise_sales_data!$B$2:$BZ$599"),MATCH(resource!$CC807,day_wise_sales_data!$A$2:$A$500,0),MATCH(resource!BH$2,INDIRECT("day_wise_sales_data!$B$1:$BZ$1"),0)),0)</f>
        <v>0</v>
      </c>
      <c r="BI807" s="3">
        <f ca="1">IFERROR(INDEX(INDIRECT("day_wise_sales_data!$B$2:$BZ$599"),MATCH(resource!$CC807,day_wise_sales_data!$A$2:$A$500,0),MATCH(resource!BI$2,INDIRECT("day_wise_sales_data!$B$1:$BZ$1"),0)),0)</f>
        <v>0</v>
      </c>
      <c r="BJ807" s="3">
        <f ca="1">IFERROR(INDEX(INDIRECT("day_wise_sales_data!$B$2:$BZ$599"),MATCH(resource!$CC807,day_wise_sales_data!$A$2:$A$500,0),MATCH(resource!BJ$2,INDIRECT("day_wise_sales_data!$B$1:$BZ$1"),0)),0)</f>
        <v>0</v>
      </c>
      <c r="BK807" s="3">
        <f ca="1">IFERROR(INDEX(INDIRECT("day_wise_sales_data!$B$2:$BZ$599"),MATCH(resource!$CC807,day_wise_sales_data!$A$2:$A$500,0),MATCH(resource!BK$2,INDIRECT("day_wise_sales_data!$B$1:$BZ$1"),0)),0)</f>
        <v>0</v>
      </c>
      <c r="BL807" s="3">
        <f ca="1">IFERROR(INDEX(INDIRECT("day_wise_sales_data!$B$2:$BZ$599"),MATCH(resource!$CC807,day_wise_sales_data!$A$2:$A$500,0),MATCH(resource!BL$2,INDIRECT("day_wise_sales_data!$B$1:$BZ$1"),0)),0)</f>
        <v>0</v>
      </c>
      <c r="BM807" s="3">
        <f ca="1">IFERROR(INDEX(INDIRECT("day_wise_sales_data!$B$2:$BZ$599"),MATCH(resource!$CC807,day_wise_sales_data!$A$2:$A$500,0),MATCH(resource!BM$2,INDIRECT("day_wise_sales_data!$B$1:$BZ$1"),0)),0)</f>
        <v>0</v>
      </c>
      <c r="BN807" s="3">
        <f ca="1">IFERROR(INDEX(INDIRECT("day_wise_sales_data!$B$2:$BZ$599"),MATCH(resource!$CC807,day_wise_sales_data!$A$2:$A$500,0),MATCH(resource!BN$2,INDIRECT("day_wise_sales_data!$B$1:$BZ$1"),0)),0)</f>
        <v>0</v>
      </c>
      <c r="BO807" s="3">
        <f ca="1">IFERROR(INDEX(INDIRECT("day_wise_sales_data!$B$2:$BZ$599"),MATCH(resource!$CC807,day_wise_sales_data!$A$2:$A$500,0),MATCH(resource!BO$2,INDIRECT("day_wise_sales_data!$B$1:$BZ$1"),0)),0)</f>
        <v>0</v>
      </c>
      <c r="BP807" s="3">
        <f ca="1">IFERROR(INDEX(INDIRECT("day_wise_sales_data!$B$2:$BZ$599"),MATCH(resource!$CC807,day_wise_sales_data!$A$2:$A$500,0),MATCH(resource!BP$2,INDIRECT("day_wise_sales_data!$B$1:$BZ$1"),0)),0)</f>
        <v>0</v>
      </c>
      <c r="BQ807" s="3">
        <f ca="1">IFERROR(INDEX(INDIRECT("day_wise_sales_data!$B$2:$BZ$599"),MATCH(resource!$CC807,day_wise_sales_data!$A$2:$A$500,0),MATCH(resource!BQ$2,INDIRECT("day_wise_sales_data!$B$1:$BZ$1"),0)),0)</f>
        <v>0</v>
      </c>
      <c r="BR807" s="3">
        <f ca="1">IFERROR(INDEX(INDIRECT("day_wise_sales_data!$B$2:$BZ$599"),MATCH(resource!$CC807,day_wise_sales_data!$A$2:$A$500,0),MATCH(resource!BR$2,INDIRECT("day_wise_sales_data!$B$1:$BZ$1"),0)),0)</f>
        <v>0</v>
      </c>
      <c r="BS807" s="3">
        <f ca="1">IFERROR(INDEX(INDIRECT("day_wise_sales_data!$B$2:$BZ$599"),MATCH(resource!$CC807,day_wise_sales_data!$A$2:$A$500,0),MATCH(resource!BS$2,INDIRECT("day_wise_sales_data!$B$1:$BZ$1"),0)),0)</f>
        <v>0</v>
      </c>
      <c r="BT807" s="3">
        <f ca="1">IFERROR(INDEX(INDIRECT("day_wise_sales_data!$B$2:$BZ$599"),MATCH(resource!$CC807,day_wise_sales_data!$A$2:$A$500,0),MATCH(resource!BT$2,INDIRECT("day_wise_sales_data!$B$1:$BZ$1"),0)),0)</f>
        <v>0</v>
      </c>
      <c r="BU807" s="3">
        <f ca="1">IFERROR(INDEX(INDIRECT("day_wise_sales_data!$B$2:$BZ$599"),MATCH(resource!$CC807,day_wise_sales_data!$A$2:$A$500,0),MATCH(resource!BU$2,INDIRECT("day_wise_sales_data!$B$1:$BZ$1"),0)),0)</f>
        <v>0</v>
      </c>
      <c r="BV807" s="3">
        <f ca="1">IFERROR(INDEX(INDIRECT("day_wise_sales_data!$B$2:$BZ$599"),MATCH(resource!$CC807,day_wise_sales_data!$A$2:$A$500,0),MATCH(resource!BV$2,INDIRECT("day_wise_sales_data!$B$1:$BZ$1"),0)),0)</f>
        <v>0</v>
      </c>
      <c r="BW807" s="3">
        <f ca="1">IFERROR(INDEX(INDIRECT("day_wise_sales_data!$B$2:$BZ$599"),MATCH(resource!$CC807,day_wise_sales_data!$A$2:$A$500,0),MATCH(resource!BW$2,INDIRECT("day_wise_sales_data!$B$1:$BZ$1"),0)),0)</f>
        <v>0</v>
      </c>
      <c r="BX807" s="3">
        <f ca="1">IFERROR(INDEX(INDIRECT("day_wise_sales_data!$B$2:$BZ$599"),MATCH(resource!$CC807,day_wise_sales_data!$A$2:$A$500,0),MATCH(resource!BX$2,INDIRECT("day_wise_sales_data!$B$1:$BZ$1"),0)),0)</f>
        <v>0</v>
      </c>
      <c r="BY807" s="3">
        <f ca="1">IFERROR(INDEX(INDIRECT("day_wise_sales_data!$B$2:$BZ$599"),MATCH(resource!$CC807,day_wise_sales_data!$A$2:$A$500,0),MATCH(resource!BY$2,INDIRECT("day_wise_sales_data!$B$1:$BZ$1"),0)),0)</f>
        <v>0</v>
      </c>
      <c r="BZ807" s="3">
        <f ca="1">IFERROR(INDEX(INDIRECT("day_wise_sales_data!$B$2:$BZ$599"),MATCH(resource!$CC807,day_wise_sales_data!$A$2:$A$500,0),MATCH(resource!BZ$2,INDIRECT("day_wise_sales_data!$B$1:$BZ$1"),0)),0)</f>
        <v>0</v>
      </c>
      <c r="CA807" s="3">
        <f ca="1">IFERROR(INDEX(INDIRECT("day_wise_sales_data!$B$2:$BZ$599"),MATCH(resource!$CC807,day_wise_sales_data!$A$2:$A$500,0),MATCH(resource!CA$2,INDIRECT("day_wise_sales_data!$B$1:$BZ$1"),0)),0)</f>
        <v>0</v>
      </c>
      <c r="CC807" s="4">
        <f>sales_data!H806</f>
        <v>0</v>
      </c>
      <c r="CD807" s="1">
        <v>805</v>
      </c>
      <c r="CE807" s="1" t="str">
        <f>IF(AQ807=report!$AQ$3,resource!CD807,"")</f>
        <v/>
      </c>
      <c r="CF807" s="5" t="str">
        <f>IFERROR(SMALL($CE$3:$CE$1001,ROWS($CE$3:CE807)),"")</f>
        <v/>
      </c>
      <c r="CH807">
        <f>IFERROR(VLOOKUP($CC807,data_pull!$E$22:$G$700,2,0),0)</f>
        <v>0</v>
      </c>
      <c r="DK807" s="3" t="str">
        <f>IFERROR(INDEX(COD_SALES!$B$5:$Z$500,MATCH(resource!$CC807,COD_SALES!$A$5:$A$500,0),MATCH(resource!DK$2,COD_SALES!$B$4:$Z$4,0)),"")</f>
        <v/>
      </c>
      <c r="DL807" s="3" t="str">
        <f>IFERROR(INDEX(COD_SALES!$B$5:$Z$500,MATCH(resource!$CC807,COD_SALES!$A$5:$A$500,0),MATCH(resource!DL$2,COD_SALES!$B$4:$Z$4,0)),"")</f>
        <v/>
      </c>
      <c r="DM807" s="3" t="str">
        <f>IFERROR(INDEX(COD_SALES!$B$5:$Z$500,MATCH(resource!$CC807,COD_SALES!$A$5:$A$500,0),MATCH(resource!DM$2,COD_SALES!$B$4:$Z$4,0)),"")</f>
        <v/>
      </c>
      <c r="DN807" s="3" t="str">
        <f>IFERROR(INDEX(COD_SALES!$B$5:$Z$500,MATCH(resource!$CC807,COD_SALES!$A$5:$A$500,0),MATCH(resource!DN$2,COD_SALES!$B$4:$Z$4,0)),"")</f>
        <v/>
      </c>
      <c r="DO807" s="3" t="str">
        <f>IFERROR(INDEX(COD_SALES!$B$5:$Z$500,MATCH(resource!$CC807,COD_SALES!$A$5:$A$500,0),MATCH(resource!DO$2,COD_SALES!$B$4:$Z$4,0)),"")</f>
        <v/>
      </c>
      <c r="DP807" s="3" t="str">
        <f>IFERROR(INDEX(COD_SALES!$B$5:$Z$500,MATCH(resource!$CC807,COD_SALES!$A$5:$A$500,0),MATCH(resource!DP$2,COD_SALES!$B$4:$Z$4,0)),"")</f>
        <v/>
      </c>
      <c r="DQ807" s="3" t="str">
        <f>IFERROR(INDEX(COD_SALES!$B$5:$Z$500,MATCH(resource!$CC807,COD_SALES!$A$5:$A$500,0),MATCH(resource!DQ$2,COD_SALES!$B$4:$Z$4,0)),"")</f>
        <v/>
      </c>
      <c r="DR807" s="3" t="str">
        <f>IFERROR(INDEX(COD_SALES!$B$5:$Z$500,MATCH(resource!$CC807,COD_SALES!$A$5:$A$500,0),MATCH(resource!DR$2,COD_SALES!$B$4:$Z$4,0)),"")</f>
        <v/>
      </c>
      <c r="DS807" s="3" t="str">
        <f>IFERROR(INDEX(COD_SALES!$B$5:$Z$500,MATCH(resource!$CC807,COD_SALES!$A$5:$A$500,0),MATCH(resource!DS$2,COD_SALES!$B$4:$Z$4,0)),"")</f>
        <v/>
      </c>
      <c r="DT807" s="3" t="str">
        <f>IFERROR(INDEX(COD_SALES!$B$5:$Z$500,MATCH(resource!$CC807,COD_SALES!$A$5:$A$500,0),MATCH(resource!DT$2,COD_SALES!$B$4:$Z$4,0)),"")</f>
        <v/>
      </c>
      <c r="DU807" s="3" t="str">
        <f>IFERROR(INDEX(COD_SALES!$B$5:$Z$500,MATCH(resource!$CC807,COD_SALES!$A$5:$A$500,0),MATCH(resource!DU$2,COD_SALES!$B$4:$Z$4,0)),"")</f>
        <v/>
      </c>
      <c r="DV807" s="3" t="str">
        <f>IFERROR(INDEX(COD_SALES!$B$5:$Z$500,MATCH(resource!$CC807,COD_SALES!$A$5:$A$500,0),MATCH(resource!DV$2,COD_SALES!$B$4:$Z$4,0)),"")</f>
        <v/>
      </c>
      <c r="DW807" s="3" t="str">
        <f>IFERROR(INDEX(COD_SALES!$B$5:$Z$500,MATCH(resource!$CC807,COD_SALES!$A$5:$A$500,0),MATCH(resource!DW$2,COD_SALES!$B$4:$Z$4,0)),"")</f>
        <v/>
      </c>
      <c r="DX807" s="3" t="str">
        <f>IFERROR(INDEX(COD_SALES!$B$5:$Z$500,MATCH(resource!$CC807,COD_SALES!$A$5:$A$500,0),MATCH(resource!DX$2,COD_SALES!$B$4:$Z$4,0)),"")</f>
        <v/>
      </c>
      <c r="DY807" s="3" t="str">
        <f>IFERROR(INDEX(COD_SALES!$B$5:$Z$500,MATCH(resource!$CC807,COD_SALES!$A$5:$A$500,0),MATCH(resource!DY$2,COD_SALES!$B$4:$Z$4,0)),"")</f>
        <v/>
      </c>
      <c r="DZ807" s="3" t="str">
        <f>IFERROR(INDEX(COD_SALES!$B$5:$Z$500,MATCH(resource!$CC807,COD_SALES!$A$5:$A$500,0),MATCH(resource!DZ$2,COD_SALES!$B$4:$Z$4,0)),"")</f>
        <v/>
      </c>
      <c r="EA807" s="3" t="str">
        <f>IFERROR(INDEX(COD_SALES!$B$5:$Z$500,MATCH(resource!$CC807,COD_SALES!$A$5:$A$500,0),MATCH(resource!EA$2,COD_SALES!$B$4:$Z$4,0)),"")</f>
        <v/>
      </c>
      <c r="EB807" s="3">
        <f t="shared" si="140"/>
        <v>0</v>
      </c>
      <c r="EW807" s="3">
        <f>IFERROR(VLOOKUP(CC807,data_pull!$AO$25:$AR$546,2,0),0)</f>
        <v>0</v>
      </c>
      <c r="EX807" s="1">
        <f>IFERROR(VLOOKUP(CC807,data_pull!$AO$25:$AR$546,4,0),0)</f>
        <v>0</v>
      </c>
    </row>
    <row r="808" spans="13:154" x14ac:dyDescent="0.25"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4">
        <f>sales_data!B807</f>
        <v>0</v>
      </c>
      <c r="AR808" s="4">
        <f>sales_data!C807</f>
        <v>0</v>
      </c>
      <c r="AS808" s="5" t="str">
        <f t="shared" si="139"/>
        <v/>
      </c>
      <c r="AT808" s="4">
        <f>sales_data!I807</f>
        <v>0</v>
      </c>
      <c r="AU808" s="4">
        <f>sales_data!W807</f>
        <v>0</v>
      </c>
      <c r="AV808" s="1">
        <f>sales_data!N807</f>
        <v>0</v>
      </c>
      <c r="AW808" s="1">
        <f>sales_data!P807</f>
        <v>0</v>
      </c>
      <c r="AX808" s="3">
        <f ca="1">IFERROR(INDEX(INDIRECT("day_wise_sales_data!$B$2:$BZ$599"),MATCH(resource!$CC808,day_wise_sales_data!$A$2:$A$500,0),MATCH(resource!AX$2,INDIRECT("day_wise_sales_data!$B$1:$BZ$1"),0)),0)</f>
        <v>0</v>
      </c>
      <c r="AY808" s="3">
        <f ca="1">IFERROR(INDEX(INDIRECT("day_wise_sales_data!$B$2:$BZ$599"),MATCH(resource!$CC808,day_wise_sales_data!$A$2:$A$500,0),MATCH(resource!AY$2,INDIRECT("day_wise_sales_data!$B$1:$BZ$1"),0)),0)</f>
        <v>0</v>
      </c>
      <c r="AZ808" s="3">
        <f ca="1">IFERROR(INDEX(INDIRECT("day_wise_sales_data!$B$2:$BZ$599"),MATCH(resource!$CC808,day_wise_sales_data!$A$2:$A$500,0),MATCH(resource!AZ$2,INDIRECT("day_wise_sales_data!$B$1:$BZ$1"),0)),0)</f>
        <v>0</v>
      </c>
      <c r="BA808" s="3">
        <f ca="1">IFERROR(INDEX(INDIRECT("day_wise_sales_data!$B$2:$BZ$599"),MATCH(resource!$CC808,day_wise_sales_data!$A$2:$A$500,0),MATCH(resource!BA$2,INDIRECT("day_wise_sales_data!$B$1:$BZ$1"),0)),0)</f>
        <v>0</v>
      </c>
      <c r="BB808" s="3">
        <f ca="1">IFERROR(INDEX(INDIRECT("day_wise_sales_data!$B$2:$BZ$599"),MATCH(resource!$CC808,day_wise_sales_data!$A$2:$A$500,0),MATCH(resource!BB$2,INDIRECT("day_wise_sales_data!$B$1:$BZ$1"),0)),0)</f>
        <v>0</v>
      </c>
      <c r="BC808" s="3">
        <f ca="1">IFERROR(INDEX(INDIRECT("day_wise_sales_data!$B$2:$BZ$599"),MATCH(resource!$CC808,day_wise_sales_data!$A$2:$A$500,0),MATCH(resource!BC$2,INDIRECT("day_wise_sales_data!$B$1:$BZ$1"),0)),0)</f>
        <v>0</v>
      </c>
      <c r="BD808" s="3">
        <f ca="1">IFERROR(INDEX(INDIRECT("day_wise_sales_data!$B$2:$BZ$599"),MATCH(resource!$CC808,day_wise_sales_data!$A$2:$A$500,0),MATCH(resource!BD$2,INDIRECT("day_wise_sales_data!$B$1:$BZ$1"),0)),0)</f>
        <v>0</v>
      </c>
      <c r="BE808" s="3">
        <f ca="1">IFERROR(INDEX(INDIRECT("day_wise_sales_data!$B$2:$BZ$599"),MATCH(resource!$CC808,day_wise_sales_data!$A$2:$A$500,0),MATCH(resource!BE$2,INDIRECT("day_wise_sales_data!$B$1:$BZ$1"),0)),0)</f>
        <v>0</v>
      </c>
      <c r="BF808" s="3">
        <f ca="1">IFERROR(INDEX(INDIRECT("day_wise_sales_data!$B$2:$BZ$599"),MATCH(resource!$CC808,day_wise_sales_data!$A$2:$A$500,0),MATCH(resource!BF$2,INDIRECT("day_wise_sales_data!$B$1:$BZ$1"),0)),0)</f>
        <v>0</v>
      </c>
      <c r="BG808" s="3">
        <f ca="1">IFERROR(INDEX(INDIRECT("day_wise_sales_data!$B$2:$BZ$599"),MATCH(resource!$CC808,day_wise_sales_data!$A$2:$A$500,0),MATCH(resource!BG$2,INDIRECT("day_wise_sales_data!$B$1:$BZ$1"),0)),0)</f>
        <v>0</v>
      </c>
      <c r="BH808" s="3">
        <f ca="1">IFERROR(INDEX(INDIRECT("day_wise_sales_data!$B$2:$BZ$599"),MATCH(resource!$CC808,day_wise_sales_data!$A$2:$A$500,0),MATCH(resource!BH$2,INDIRECT("day_wise_sales_data!$B$1:$BZ$1"),0)),0)</f>
        <v>0</v>
      </c>
      <c r="BI808" s="3">
        <f ca="1">IFERROR(INDEX(INDIRECT("day_wise_sales_data!$B$2:$BZ$599"),MATCH(resource!$CC808,day_wise_sales_data!$A$2:$A$500,0),MATCH(resource!BI$2,INDIRECT("day_wise_sales_data!$B$1:$BZ$1"),0)),0)</f>
        <v>0</v>
      </c>
      <c r="BJ808" s="3">
        <f ca="1">IFERROR(INDEX(INDIRECT("day_wise_sales_data!$B$2:$BZ$599"),MATCH(resource!$CC808,day_wise_sales_data!$A$2:$A$500,0),MATCH(resource!BJ$2,INDIRECT("day_wise_sales_data!$B$1:$BZ$1"),0)),0)</f>
        <v>0</v>
      </c>
      <c r="BK808" s="3">
        <f ca="1">IFERROR(INDEX(INDIRECT("day_wise_sales_data!$B$2:$BZ$599"),MATCH(resource!$CC808,day_wise_sales_data!$A$2:$A$500,0),MATCH(resource!BK$2,INDIRECT("day_wise_sales_data!$B$1:$BZ$1"),0)),0)</f>
        <v>0</v>
      </c>
      <c r="BL808" s="3">
        <f ca="1">IFERROR(INDEX(INDIRECT("day_wise_sales_data!$B$2:$BZ$599"),MATCH(resource!$CC808,day_wise_sales_data!$A$2:$A$500,0),MATCH(resource!BL$2,INDIRECT("day_wise_sales_data!$B$1:$BZ$1"),0)),0)</f>
        <v>0</v>
      </c>
      <c r="BM808" s="3">
        <f ca="1">IFERROR(INDEX(INDIRECT("day_wise_sales_data!$B$2:$BZ$599"),MATCH(resource!$CC808,day_wise_sales_data!$A$2:$A$500,0),MATCH(resource!BM$2,INDIRECT("day_wise_sales_data!$B$1:$BZ$1"),0)),0)</f>
        <v>0</v>
      </c>
      <c r="BN808" s="3">
        <f ca="1">IFERROR(INDEX(INDIRECT("day_wise_sales_data!$B$2:$BZ$599"),MATCH(resource!$CC808,day_wise_sales_data!$A$2:$A$500,0),MATCH(resource!BN$2,INDIRECT("day_wise_sales_data!$B$1:$BZ$1"),0)),0)</f>
        <v>0</v>
      </c>
      <c r="BO808" s="3">
        <f ca="1">IFERROR(INDEX(INDIRECT("day_wise_sales_data!$B$2:$BZ$599"),MATCH(resource!$CC808,day_wise_sales_data!$A$2:$A$500,0),MATCH(resource!BO$2,INDIRECT("day_wise_sales_data!$B$1:$BZ$1"),0)),0)</f>
        <v>0</v>
      </c>
      <c r="BP808" s="3">
        <f ca="1">IFERROR(INDEX(INDIRECT("day_wise_sales_data!$B$2:$BZ$599"),MATCH(resource!$CC808,day_wise_sales_data!$A$2:$A$500,0),MATCH(resource!BP$2,INDIRECT("day_wise_sales_data!$B$1:$BZ$1"),0)),0)</f>
        <v>0</v>
      </c>
      <c r="BQ808" s="3">
        <f ca="1">IFERROR(INDEX(INDIRECT("day_wise_sales_data!$B$2:$BZ$599"),MATCH(resource!$CC808,day_wise_sales_data!$A$2:$A$500,0),MATCH(resource!BQ$2,INDIRECT("day_wise_sales_data!$B$1:$BZ$1"),0)),0)</f>
        <v>0</v>
      </c>
      <c r="BR808" s="3">
        <f ca="1">IFERROR(INDEX(INDIRECT("day_wise_sales_data!$B$2:$BZ$599"),MATCH(resource!$CC808,day_wise_sales_data!$A$2:$A$500,0),MATCH(resource!BR$2,INDIRECT("day_wise_sales_data!$B$1:$BZ$1"),0)),0)</f>
        <v>0</v>
      </c>
      <c r="BS808" s="3">
        <f ca="1">IFERROR(INDEX(INDIRECT("day_wise_sales_data!$B$2:$BZ$599"),MATCH(resource!$CC808,day_wise_sales_data!$A$2:$A$500,0),MATCH(resource!BS$2,INDIRECT("day_wise_sales_data!$B$1:$BZ$1"),0)),0)</f>
        <v>0</v>
      </c>
      <c r="BT808" s="3">
        <f ca="1">IFERROR(INDEX(INDIRECT("day_wise_sales_data!$B$2:$BZ$599"),MATCH(resource!$CC808,day_wise_sales_data!$A$2:$A$500,0),MATCH(resource!BT$2,INDIRECT("day_wise_sales_data!$B$1:$BZ$1"),0)),0)</f>
        <v>0</v>
      </c>
      <c r="BU808" s="3">
        <f ca="1">IFERROR(INDEX(INDIRECT("day_wise_sales_data!$B$2:$BZ$599"),MATCH(resource!$CC808,day_wise_sales_data!$A$2:$A$500,0),MATCH(resource!BU$2,INDIRECT("day_wise_sales_data!$B$1:$BZ$1"),0)),0)</f>
        <v>0</v>
      </c>
      <c r="BV808" s="3">
        <f ca="1">IFERROR(INDEX(INDIRECT("day_wise_sales_data!$B$2:$BZ$599"),MATCH(resource!$CC808,day_wise_sales_data!$A$2:$A$500,0),MATCH(resource!BV$2,INDIRECT("day_wise_sales_data!$B$1:$BZ$1"),0)),0)</f>
        <v>0</v>
      </c>
      <c r="BW808" s="3">
        <f ca="1">IFERROR(INDEX(INDIRECT("day_wise_sales_data!$B$2:$BZ$599"),MATCH(resource!$CC808,day_wise_sales_data!$A$2:$A$500,0),MATCH(resource!BW$2,INDIRECT("day_wise_sales_data!$B$1:$BZ$1"),0)),0)</f>
        <v>0</v>
      </c>
      <c r="BX808" s="3">
        <f ca="1">IFERROR(INDEX(INDIRECT("day_wise_sales_data!$B$2:$BZ$599"),MATCH(resource!$CC808,day_wise_sales_data!$A$2:$A$500,0),MATCH(resource!BX$2,INDIRECT("day_wise_sales_data!$B$1:$BZ$1"),0)),0)</f>
        <v>0</v>
      </c>
      <c r="BY808" s="3">
        <f ca="1">IFERROR(INDEX(INDIRECT("day_wise_sales_data!$B$2:$BZ$599"),MATCH(resource!$CC808,day_wise_sales_data!$A$2:$A$500,0),MATCH(resource!BY$2,INDIRECT("day_wise_sales_data!$B$1:$BZ$1"),0)),0)</f>
        <v>0</v>
      </c>
      <c r="BZ808" s="3">
        <f ca="1">IFERROR(INDEX(INDIRECT("day_wise_sales_data!$B$2:$BZ$599"),MATCH(resource!$CC808,day_wise_sales_data!$A$2:$A$500,0),MATCH(resource!BZ$2,INDIRECT("day_wise_sales_data!$B$1:$BZ$1"),0)),0)</f>
        <v>0</v>
      </c>
      <c r="CA808" s="3">
        <f ca="1">IFERROR(INDEX(INDIRECT("day_wise_sales_data!$B$2:$BZ$599"),MATCH(resource!$CC808,day_wise_sales_data!$A$2:$A$500,0),MATCH(resource!CA$2,INDIRECT("day_wise_sales_data!$B$1:$BZ$1"),0)),0)</f>
        <v>0</v>
      </c>
      <c r="CC808" s="4">
        <f>sales_data!H807</f>
        <v>0</v>
      </c>
      <c r="CD808" s="1">
        <v>806</v>
      </c>
      <c r="CE808" s="1" t="str">
        <f>IF(AQ808=report!$AQ$3,resource!CD808,"")</f>
        <v/>
      </c>
      <c r="CF808" s="5" t="str">
        <f>IFERROR(SMALL($CE$3:$CE$1001,ROWS($CE$3:CE808)),"")</f>
        <v/>
      </c>
      <c r="CH808">
        <f>IFERROR(VLOOKUP($CC808,data_pull!$E$22:$G$700,2,0),0)</f>
        <v>0</v>
      </c>
      <c r="DK808" s="3" t="str">
        <f>IFERROR(INDEX(COD_SALES!$B$5:$Z$500,MATCH(resource!$CC808,COD_SALES!$A$5:$A$500,0),MATCH(resource!DK$2,COD_SALES!$B$4:$Z$4,0)),"")</f>
        <v/>
      </c>
      <c r="DL808" s="3" t="str">
        <f>IFERROR(INDEX(COD_SALES!$B$5:$Z$500,MATCH(resource!$CC808,COD_SALES!$A$5:$A$500,0),MATCH(resource!DL$2,COD_SALES!$B$4:$Z$4,0)),"")</f>
        <v/>
      </c>
      <c r="DM808" s="3" t="str">
        <f>IFERROR(INDEX(COD_SALES!$B$5:$Z$500,MATCH(resource!$CC808,COD_SALES!$A$5:$A$500,0),MATCH(resource!DM$2,COD_SALES!$B$4:$Z$4,0)),"")</f>
        <v/>
      </c>
      <c r="DN808" s="3" t="str">
        <f>IFERROR(INDEX(COD_SALES!$B$5:$Z$500,MATCH(resource!$CC808,COD_SALES!$A$5:$A$500,0),MATCH(resource!DN$2,COD_SALES!$B$4:$Z$4,0)),"")</f>
        <v/>
      </c>
      <c r="DO808" s="3" t="str">
        <f>IFERROR(INDEX(COD_SALES!$B$5:$Z$500,MATCH(resource!$CC808,COD_SALES!$A$5:$A$500,0),MATCH(resource!DO$2,COD_SALES!$B$4:$Z$4,0)),"")</f>
        <v/>
      </c>
      <c r="DP808" s="3" t="str">
        <f>IFERROR(INDEX(COD_SALES!$B$5:$Z$500,MATCH(resource!$CC808,COD_SALES!$A$5:$A$500,0),MATCH(resource!DP$2,COD_SALES!$B$4:$Z$4,0)),"")</f>
        <v/>
      </c>
      <c r="DQ808" s="3" t="str">
        <f>IFERROR(INDEX(COD_SALES!$B$5:$Z$500,MATCH(resource!$CC808,COD_SALES!$A$5:$A$500,0),MATCH(resource!DQ$2,COD_SALES!$B$4:$Z$4,0)),"")</f>
        <v/>
      </c>
      <c r="DR808" s="3" t="str">
        <f>IFERROR(INDEX(COD_SALES!$B$5:$Z$500,MATCH(resource!$CC808,COD_SALES!$A$5:$A$500,0),MATCH(resource!DR$2,COD_SALES!$B$4:$Z$4,0)),"")</f>
        <v/>
      </c>
      <c r="DS808" s="3" t="str">
        <f>IFERROR(INDEX(COD_SALES!$B$5:$Z$500,MATCH(resource!$CC808,COD_SALES!$A$5:$A$500,0),MATCH(resource!DS$2,COD_SALES!$B$4:$Z$4,0)),"")</f>
        <v/>
      </c>
      <c r="DT808" s="3" t="str">
        <f>IFERROR(INDEX(COD_SALES!$B$5:$Z$500,MATCH(resource!$CC808,COD_SALES!$A$5:$A$500,0),MATCH(resource!DT$2,COD_SALES!$B$4:$Z$4,0)),"")</f>
        <v/>
      </c>
      <c r="DU808" s="3" t="str">
        <f>IFERROR(INDEX(COD_SALES!$B$5:$Z$500,MATCH(resource!$CC808,COD_SALES!$A$5:$A$500,0),MATCH(resource!DU$2,COD_SALES!$B$4:$Z$4,0)),"")</f>
        <v/>
      </c>
      <c r="DV808" s="3" t="str">
        <f>IFERROR(INDEX(COD_SALES!$B$5:$Z$500,MATCH(resource!$CC808,COD_SALES!$A$5:$A$500,0),MATCH(resource!DV$2,COD_SALES!$B$4:$Z$4,0)),"")</f>
        <v/>
      </c>
      <c r="DW808" s="3" t="str">
        <f>IFERROR(INDEX(COD_SALES!$B$5:$Z$500,MATCH(resource!$CC808,COD_SALES!$A$5:$A$500,0),MATCH(resource!DW$2,COD_SALES!$B$4:$Z$4,0)),"")</f>
        <v/>
      </c>
      <c r="DX808" s="3" t="str">
        <f>IFERROR(INDEX(COD_SALES!$B$5:$Z$500,MATCH(resource!$CC808,COD_SALES!$A$5:$A$500,0),MATCH(resource!DX$2,COD_SALES!$B$4:$Z$4,0)),"")</f>
        <v/>
      </c>
      <c r="DY808" s="3" t="str">
        <f>IFERROR(INDEX(COD_SALES!$B$5:$Z$500,MATCH(resource!$CC808,COD_SALES!$A$5:$A$500,0),MATCH(resource!DY$2,COD_SALES!$B$4:$Z$4,0)),"")</f>
        <v/>
      </c>
      <c r="DZ808" s="3" t="str">
        <f>IFERROR(INDEX(COD_SALES!$B$5:$Z$500,MATCH(resource!$CC808,COD_SALES!$A$5:$A$500,0),MATCH(resource!DZ$2,COD_SALES!$B$4:$Z$4,0)),"")</f>
        <v/>
      </c>
      <c r="EA808" s="3" t="str">
        <f>IFERROR(INDEX(COD_SALES!$B$5:$Z$500,MATCH(resource!$CC808,COD_SALES!$A$5:$A$500,0),MATCH(resource!EA$2,COD_SALES!$B$4:$Z$4,0)),"")</f>
        <v/>
      </c>
      <c r="EB808" s="3">
        <f t="shared" si="140"/>
        <v>0</v>
      </c>
      <c r="EW808" s="3">
        <f>IFERROR(VLOOKUP(CC808,data_pull!$AO$25:$AR$546,2,0),0)</f>
        <v>0</v>
      </c>
      <c r="EX808" s="1">
        <f>IFERROR(VLOOKUP(CC808,data_pull!$AO$25:$AR$546,4,0),0)</f>
        <v>0</v>
      </c>
    </row>
    <row r="809" spans="13:154" x14ac:dyDescent="0.25"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4">
        <f>sales_data!B808</f>
        <v>0</v>
      </c>
      <c r="AR809" s="4">
        <f>sales_data!C808</f>
        <v>0</v>
      </c>
      <c r="AS809" s="5" t="str">
        <f t="shared" si="139"/>
        <v/>
      </c>
      <c r="AT809" s="4">
        <f>sales_data!I808</f>
        <v>0</v>
      </c>
      <c r="AU809" s="4">
        <f>sales_data!W808</f>
        <v>0</v>
      </c>
      <c r="AV809" s="1">
        <f>sales_data!N808</f>
        <v>0</v>
      </c>
      <c r="AW809" s="1">
        <f>sales_data!P808</f>
        <v>0</v>
      </c>
      <c r="AX809" s="3">
        <f ca="1">IFERROR(INDEX(INDIRECT("day_wise_sales_data!$B$2:$BZ$599"),MATCH(resource!$CC809,day_wise_sales_data!$A$2:$A$500,0),MATCH(resource!AX$2,INDIRECT("day_wise_sales_data!$B$1:$BZ$1"),0)),0)</f>
        <v>0</v>
      </c>
      <c r="AY809" s="3">
        <f ca="1">IFERROR(INDEX(INDIRECT("day_wise_sales_data!$B$2:$BZ$599"),MATCH(resource!$CC809,day_wise_sales_data!$A$2:$A$500,0),MATCH(resource!AY$2,INDIRECT("day_wise_sales_data!$B$1:$BZ$1"),0)),0)</f>
        <v>0</v>
      </c>
      <c r="AZ809" s="3">
        <f ca="1">IFERROR(INDEX(INDIRECT("day_wise_sales_data!$B$2:$BZ$599"),MATCH(resource!$CC809,day_wise_sales_data!$A$2:$A$500,0),MATCH(resource!AZ$2,INDIRECT("day_wise_sales_data!$B$1:$BZ$1"),0)),0)</f>
        <v>0</v>
      </c>
      <c r="BA809" s="3">
        <f ca="1">IFERROR(INDEX(INDIRECT("day_wise_sales_data!$B$2:$BZ$599"),MATCH(resource!$CC809,day_wise_sales_data!$A$2:$A$500,0),MATCH(resource!BA$2,INDIRECT("day_wise_sales_data!$B$1:$BZ$1"),0)),0)</f>
        <v>0</v>
      </c>
      <c r="BB809" s="3">
        <f ca="1">IFERROR(INDEX(INDIRECT("day_wise_sales_data!$B$2:$BZ$599"),MATCH(resource!$CC809,day_wise_sales_data!$A$2:$A$500,0),MATCH(resource!BB$2,INDIRECT("day_wise_sales_data!$B$1:$BZ$1"),0)),0)</f>
        <v>0</v>
      </c>
      <c r="BC809" s="3">
        <f ca="1">IFERROR(INDEX(INDIRECT("day_wise_sales_data!$B$2:$BZ$599"),MATCH(resource!$CC809,day_wise_sales_data!$A$2:$A$500,0),MATCH(resource!BC$2,INDIRECT("day_wise_sales_data!$B$1:$BZ$1"),0)),0)</f>
        <v>0</v>
      </c>
      <c r="BD809" s="3">
        <f ca="1">IFERROR(INDEX(INDIRECT("day_wise_sales_data!$B$2:$BZ$599"),MATCH(resource!$CC809,day_wise_sales_data!$A$2:$A$500,0),MATCH(resource!BD$2,INDIRECT("day_wise_sales_data!$B$1:$BZ$1"),0)),0)</f>
        <v>0</v>
      </c>
      <c r="BE809" s="3">
        <f ca="1">IFERROR(INDEX(INDIRECT("day_wise_sales_data!$B$2:$BZ$599"),MATCH(resource!$CC809,day_wise_sales_data!$A$2:$A$500,0),MATCH(resource!BE$2,INDIRECT("day_wise_sales_data!$B$1:$BZ$1"),0)),0)</f>
        <v>0</v>
      </c>
      <c r="BF809" s="3">
        <f ca="1">IFERROR(INDEX(INDIRECT("day_wise_sales_data!$B$2:$BZ$599"),MATCH(resource!$CC809,day_wise_sales_data!$A$2:$A$500,0),MATCH(resource!BF$2,INDIRECT("day_wise_sales_data!$B$1:$BZ$1"),0)),0)</f>
        <v>0</v>
      </c>
      <c r="BG809" s="3">
        <f ca="1">IFERROR(INDEX(INDIRECT("day_wise_sales_data!$B$2:$BZ$599"),MATCH(resource!$CC809,day_wise_sales_data!$A$2:$A$500,0),MATCH(resource!BG$2,INDIRECT("day_wise_sales_data!$B$1:$BZ$1"),0)),0)</f>
        <v>0</v>
      </c>
      <c r="BH809" s="3">
        <f ca="1">IFERROR(INDEX(INDIRECT("day_wise_sales_data!$B$2:$BZ$599"),MATCH(resource!$CC809,day_wise_sales_data!$A$2:$A$500,0),MATCH(resource!BH$2,INDIRECT("day_wise_sales_data!$B$1:$BZ$1"),0)),0)</f>
        <v>0</v>
      </c>
      <c r="BI809" s="3">
        <f ca="1">IFERROR(INDEX(INDIRECT("day_wise_sales_data!$B$2:$BZ$599"),MATCH(resource!$CC809,day_wise_sales_data!$A$2:$A$500,0),MATCH(resource!BI$2,INDIRECT("day_wise_sales_data!$B$1:$BZ$1"),0)),0)</f>
        <v>0</v>
      </c>
      <c r="BJ809" s="3">
        <f ca="1">IFERROR(INDEX(INDIRECT("day_wise_sales_data!$B$2:$BZ$599"),MATCH(resource!$CC809,day_wise_sales_data!$A$2:$A$500,0),MATCH(resource!BJ$2,INDIRECT("day_wise_sales_data!$B$1:$BZ$1"),0)),0)</f>
        <v>0</v>
      </c>
      <c r="BK809" s="3">
        <f ca="1">IFERROR(INDEX(INDIRECT("day_wise_sales_data!$B$2:$BZ$599"),MATCH(resource!$CC809,day_wise_sales_data!$A$2:$A$500,0),MATCH(resource!BK$2,INDIRECT("day_wise_sales_data!$B$1:$BZ$1"),0)),0)</f>
        <v>0</v>
      </c>
      <c r="BL809" s="3">
        <f ca="1">IFERROR(INDEX(INDIRECT("day_wise_sales_data!$B$2:$BZ$599"),MATCH(resource!$CC809,day_wise_sales_data!$A$2:$A$500,0),MATCH(resource!BL$2,INDIRECT("day_wise_sales_data!$B$1:$BZ$1"),0)),0)</f>
        <v>0</v>
      </c>
      <c r="BM809" s="3">
        <f ca="1">IFERROR(INDEX(INDIRECT("day_wise_sales_data!$B$2:$BZ$599"),MATCH(resource!$CC809,day_wise_sales_data!$A$2:$A$500,0),MATCH(resource!BM$2,INDIRECT("day_wise_sales_data!$B$1:$BZ$1"),0)),0)</f>
        <v>0</v>
      </c>
      <c r="BN809" s="3">
        <f ca="1">IFERROR(INDEX(INDIRECT("day_wise_sales_data!$B$2:$BZ$599"),MATCH(resource!$CC809,day_wise_sales_data!$A$2:$A$500,0),MATCH(resource!BN$2,INDIRECT("day_wise_sales_data!$B$1:$BZ$1"),0)),0)</f>
        <v>0</v>
      </c>
      <c r="BO809" s="3">
        <f ca="1">IFERROR(INDEX(INDIRECT("day_wise_sales_data!$B$2:$BZ$599"),MATCH(resource!$CC809,day_wise_sales_data!$A$2:$A$500,0),MATCH(resource!BO$2,INDIRECT("day_wise_sales_data!$B$1:$BZ$1"),0)),0)</f>
        <v>0</v>
      </c>
      <c r="BP809" s="3">
        <f ca="1">IFERROR(INDEX(INDIRECT("day_wise_sales_data!$B$2:$BZ$599"),MATCH(resource!$CC809,day_wise_sales_data!$A$2:$A$500,0),MATCH(resource!BP$2,INDIRECT("day_wise_sales_data!$B$1:$BZ$1"),0)),0)</f>
        <v>0</v>
      </c>
      <c r="BQ809" s="3">
        <f ca="1">IFERROR(INDEX(INDIRECT("day_wise_sales_data!$B$2:$BZ$599"),MATCH(resource!$CC809,day_wise_sales_data!$A$2:$A$500,0),MATCH(resource!BQ$2,INDIRECT("day_wise_sales_data!$B$1:$BZ$1"),0)),0)</f>
        <v>0</v>
      </c>
      <c r="BR809" s="3">
        <f ca="1">IFERROR(INDEX(INDIRECT("day_wise_sales_data!$B$2:$BZ$599"),MATCH(resource!$CC809,day_wise_sales_data!$A$2:$A$500,0),MATCH(resource!BR$2,INDIRECT("day_wise_sales_data!$B$1:$BZ$1"),0)),0)</f>
        <v>0</v>
      </c>
      <c r="BS809" s="3">
        <f ca="1">IFERROR(INDEX(INDIRECT("day_wise_sales_data!$B$2:$BZ$599"),MATCH(resource!$CC809,day_wise_sales_data!$A$2:$A$500,0),MATCH(resource!BS$2,INDIRECT("day_wise_sales_data!$B$1:$BZ$1"),0)),0)</f>
        <v>0</v>
      </c>
      <c r="BT809" s="3">
        <f ca="1">IFERROR(INDEX(INDIRECT("day_wise_sales_data!$B$2:$BZ$599"),MATCH(resource!$CC809,day_wise_sales_data!$A$2:$A$500,0),MATCH(resource!BT$2,INDIRECT("day_wise_sales_data!$B$1:$BZ$1"),0)),0)</f>
        <v>0</v>
      </c>
      <c r="BU809" s="3">
        <f ca="1">IFERROR(INDEX(INDIRECT("day_wise_sales_data!$B$2:$BZ$599"),MATCH(resource!$CC809,day_wise_sales_data!$A$2:$A$500,0),MATCH(resource!BU$2,INDIRECT("day_wise_sales_data!$B$1:$BZ$1"),0)),0)</f>
        <v>0</v>
      </c>
      <c r="BV809" s="3">
        <f ca="1">IFERROR(INDEX(INDIRECT("day_wise_sales_data!$B$2:$BZ$599"),MATCH(resource!$CC809,day_wise_sales_data!$A$2:$A$500,0),MATCH(resource!BV$2,INDIRECT("day_wise_sales_data!$B$1:$BZ$1"),0)),0)</f>
        <v>0</v>
      </c>
      <c r="BW809" s="3">
        <f ca="1">IFERROR(INDEX(INDIRECT("day_wise_sales_data!$B$2:$BZ$599"),MATCH(resource!$CC809,day_wise_sales_data!$A$2:$A$500,0),MATCH(resource!BW$2,INDIRECT("day_wise_sales_data!$B$1:$BZ$1"),0)),0)</f>
        <v>0</v>
      </c>
      <c r="BX809" s="3">
        <f ca="1">IFERROR(INDEX(INDIRECT("day_wise_sales_data!$B$2:$BZ$599"),MATCH(resource!$CC809,day_wise_sales_data!$A$2:$A$500,0),MATCH(resource!BX$2,INDIRECT("day_wise_sales_data!$B$1:$BZ$1"),0)),0)</f>
        <v>0</v>
      </c>
      <c r="BY809" s="3">
        <f ca="1">IFERROR(INDEX(INDIRECT("day_wise_sales_data!$B$2:$BZ$599"),MATCH(resource!$CC809,day_wise_sales_data!$A$2:$A$500,0),MATCH(resource!BY$2,INDIRECT("day_wise_sales_data!$B$1:$BZ$1"),0)),0)</f>
        <v>0</v>
      </c>
      <c r="BZ809" s="3">
        <f ca="1">IFERROR(INDEX(INDIRECT("day_wise_sales_data!$B$2:$BZ$599"),MATCH(resource!$CC809,day_wise_sales_data!$A$2:$A$500,0),MATCH(resource!BZ$2,INDIRECT("day_wise_sales_data!$B$1:$BZ$1"),0)),0)</f>
        <v>0</v>
      </c>
      <c r="CA809" s="3">
        <f ca="1">IFERROR(INDEX(INDIRECT("day_wise_sales_data!$B$2:$BZ$599"),MATCH(resource!$CC809,day_wise_sales_data!$A$2:$A$500,0),MATCH(resource!CA$2,INDIRECT("day_wise_sales_data!$B$1:$BZ$1"),0)),0)</f>
        <v>0</v>
      </c>
      <c r="CC809" s="4">
        <f>sales_data!H808</f>
        <v>0</v>
      </c>
      <c r="CD809" s="1">
        <v>807</v>
      </c>
      <c r="CE809" s="1" t="str">
        <f>IF(AQ809=report!$AQ$3,resource!CD809,"")</f>
        <v/>
      </c>
      <c r="CF809" s="5" t="str">
        <f>IFERROR(SMALL($CE$3:$CE$1001,ROWS($CE$3:CE809)),"")</f>
        <v/>
      </c>
      <c r="CH809">
        <f>IFERROR(VLOOKUP($CC809,data_pull!$E$22:$G$700,2,0),0)</f>
        <v>0</v>
      </c>
      <c r="DK809" s="3" t="str">
        <f>IFERROR(INDEX(COD_SALES!$B$5:$Z$500,MATCH(resource!$CC809,COD_SALES!$A$5:$A$500,0),MATCH(resource!DK$2,COD_SALES!$B$4:$Z$4,0)),"")</f>
        <v/>
      </c>
      <c r="DL809" s="3" t="str">
        <f>IFERROR(INDEX(COD_SALES!$B$5:$Z$500,MATCH(resource!$CC809,COD_SALES!$A$5:$A$500,0),MATCH(resource!DL$2,COD_SALES!$B$4:$Z$4,0)),"")</f>
        <v/>
      </c>
      <c r="DM809" s="3" t="str">
        <f>IFERROR(INDEX(COD_SALES!$B$5:$Z$500,MATCH(resource!$CC809,COD_SALES!$A$5:$A$500,0),MATCH(resource!DM$2,COD_SALES!$B$4:$Z$4,0)),"")</f>
        <v/>
      </c>
      <c r="DN809" s="3" t="str">
        <f>IFERROR(INDEX(COD_SALES!$B$5:$Z$500,MATCH(resource!$CC809,COD_SALES!$A$5:$A$500,0),MATCH(resource!DN$2,COD_SALES!$B$4:$Z$4,0)),"")</f>
        <v/>
      </c>
      <c r="DO809" s="3" t="str">
        <f>IFERROR(INDEX(COD_SALES!$B$5:$Z$500,MATCH(resource!$CC809,COD_SALES!$A$5:$A$500,0),MATCH(resource!DO$2,COD_SALES!$B$4:$Z$4,0)),"")</f>
        <v/>
      </c>
      <c r="DP809" s="3" t="str">
        <f>IFERROR(INDEX(COD_SALES!$B$5:$Z$500,MATCH(resource!$CC809,COD_SALES!$A$5:$A$500,0),MATCH(resource!DP$2,COD_SALES!$B$4:$Z$4,0)),"")</f>
        <v/>
      </c>
      <c r="DQ809" s="3" t="str">
        <f>IFERROR(INDEX(COD_SALES!$B$5:$Z$500,MATCH(resource!$CC809,COD_SALES!$A$5:$A$500,0),MATCH(resource!DQ$2,COD_SALES!$B$4:$Z$4,0)),"")</f>
        <v/>
      </c>
      <c r="DR809" s="3" t="str">
        <f>IFERROR(INDEX(COD_SALES!$B$5:$Z$500,MATCH(resource!$CC809,COD_SALES!$A$5:$A$500,0),MATCH(resource!DR$2,COD_SALES!$B$4:$Z$4,0)),"")</f>
        <v/>
      </c>
      <c r="DS809" s="3" t="str">
        <f>IFERROR(INDEX(COD_SALES!$B$5:$Z$500,MATCH(resource!$CC809,COD_SALES!$A$5:$A$500,0),MATCH(resource!DS$2,COD_SALES!$B$4:$Z$4,0)),"")</f>
        <v/>
      </c>
      <c r="DT809" s="3" t="str">
        <f>IFERROR(INDEX(COD_SALES!$B$5:$Z$500,MATCH(resource!$CC809,COD_SALES!$A$5:$A$500,0),MATCH(resource!DT$2,COD_SALES!$B$4:$Z$4,0)),"")</f>
        <v/>
      </c>
      <c r="DU809" s="3" t="str">
        <f>IFERROR(INDEX(COD_SALES!$B$5:$Z$500,MATCH(resource!$CC809,COD_SALES!$A$5:$A$500,0),MATCH(resource!DU$2,COD_SALES!$B$4:$Z$4,0)),"")</f>
        <v/>
      </c>
      <c r="DV809" s="3" t="str">
        <f>IFERROR(INDEX(COD_SALES!$B$5:$Z$500,MATCH(resource!$CC809,COD_SALES!$A$5:$A$500,0),MATCH(resource!DV$2,COD_SALES!$B$4:$Z$4,0)),"")</f>
        <v/>
      </c>
      <c r="DW809" s="3" t="str">
        <f>IFERROR(INDEX(COD_SALES!$B$5:$Z$500,MATCH(resource!$CC809,COD_SALES!$A$5:$A$500,0),MATCH(resource!DW$2,COD_SALES!$B$4:$Z$4,0)),"")</f>
        <v/>
      </c>
      <c r="DX809" s="3" t="str">
        <f>IFERROR(INDEX(COD_SALES!$B$5:$Z$500,MATCH(resource!$CC809,COD_SALES!$A$5:$A$500,0),MATCH(resource!DX$2,COD_SALES!$B$4:$Z$4,0)),"")</f>
        <v/>
      </c>
      <c r="DY809" s="3" t="str">
        <f>IFERROR(INDEX(COD_SALES!$B$5:$Z$500,MATCH(resource!$CC809,COD_SALES!$A$5:$A$500,0),MATCH(resource!DY$2,COD_SALES!$B$4:$Z$4,0)),"")</f>
        <v/>
      </c>
      <c r="DZ809" s="3" t="str">
        <f>IFERROR(INDEX(COD_SALES!$B$5:$Z$500,MATCH(resource!$CC809,COD_SALES!$A$5:$A$500,0),MATCH(resource!DZ$2,COD_SALES!$B$4:$Z$4,0)),"")</f>
        <v/>
      </c>
      <c r="EA809" s="3" t="str">
        <f>IFERROR(INDEX(COD_SALES!$B$5:$Z$500,MATCH(resource!$CC809,COD_SALES!$A$5:$A$500,0),MATCH(resource!EA$2,COD_SALES!$B$4:$Z$4,0)),"")</f>
        <v/>
      </c>
      <c r="EB809" s="3">
        <f t="shared" si="140"/>
        <v>0</v>
      </c>
      <c r="EW809" s="3">
        <f>IFERROR(VLOOKUP(CC809,data_pull!$AO$25:$AR$546,2,0),0)</f>
        <v>0</v>
      </c>
      <c r="EX809" s="1">
        <f>IFERROR(VLOOKUP(CC809,data_pull!$AO$25:$AR$546,4,0),0)</f>
        <v>0</v>
      </c>
    </row>
    <row r="810" spans="13:154" x14ac:dyDescent="0.25"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4">
        <f>sales_data!B809</f>
        <v>0</v>
      </c>
      <c r="AR810" s="4">
        <f>sales_data!C809</f>
        <v>0</v>
      </c>
      <c r="AS810" s="5" t="str">
        <f t="shared" si="139"/>
        <v/>
      </c>
      <c r="AT810" s="4">
        <f>sales_data!I809</f>
        <v>0</v>
      </c>
      <c r="AU810" s="4">
        <f>sales_data!W809</f>
        <v>0</v>
      </c>
      <c r="AV810" s="1">
        <f>sales_data!N809</f>
        <v>0</v>
      </c>
      <c r="AW810" s="1">
        <f>sales_data!P809</f>
        <v>0</v>
      </c>
      <c r="AX810" s="3">
        <f ca="1">IFERROR(INDEX(INDIRECT("day_wise_sales_data!$B$2:$BZ$599"),MATCH(resource!$CC810,day_wise_sales_data!$A$2:$A$500,0),MATCH(resource!AX$2,INDIRECT("day_wise_sales_data!$B$1:$BZ$1"),0)),0)</f>
        <v>0</v>
      </c>
      <c r="AY810" s="3">
        <f ca="1">IFERROR(INDEX(INDIRECT("day_wise_sales_data!$B$2:$BZ$599"),MATCH(resource!$CC810,day_wise_sales_data!$A$2:$A$500,0),MATCH(resource!AY$2,INDIRECT("day_wise_sales_data!$B$1:$BZ$1"),0)),0)</f>
        <v>0</v>
      </c>
      <c r="AZ810" s="3">
        <f ca="1">IFERROR(INDEX(INDIRECT("day_wise_sales_data!$B$2:$BZ$599"),MATCH(resource!$CC810,day_wise_sales_data!$A$2:$A$500,0),MATCH(resource!AZ$2,INDIRECT("day_wise_sales_data!$B$1:$BZ$1"),0)),0)</f>
        <v>0</v>
      </c>
      <c r="BA810" s="3">
        <f ca="1">IFERROR(INDEX(INDIRECT("day_wise_sales_data!$B$2:$BZ$599"),MATCH(resource!$CC810,day_wise_sales_data!$A$2:$A$500,0),MATCH(resource!BA$2,INDIRECT("day_wise_sales_data!$B$1:$BZ$1"),0)),0)</f>
        <v>0</v>
      </c>
      <c r="BB810" s="3">
        <f ca="1">IFERROR(INDEX(INDIRECT("day_wise_sales_data!$B$2:$BZ$599"),MATCH(resource!$CC810,day_wise_sales_data!$A$2:$A$500,0),MATCH(resource!BB$2,INDIRECT("day_wise_sales_data!$B$1:$BZ$1"),0)),0)</f>
        <v>0</v>
      </c>
      <c r="BC810" s="3">
        <f ca="1">IFERROR(INDEX(INDIRECT("day_wise_sales_data!$B$2:$BZ$599"),MATCH(resource!$CC810,day_wise_sales_data!$A$2:$A$500,0),MATCH(resource!BC$2,INDIRECT("day_wise_sales_data!$B$1:$BZ$1"),0)),0)</f>
        <v>0</v>
      </c>
      <c r="BD810" s="3">
        <f ca="1">IFERROR(INDEX(INDIRECT("day_wise_sales_data!$B$2:$BZ$599"),MATCH(resource!$CC810,day_wise_sales_data!$A$2:$A$500,0),MATCH(resource!BD$2,INDIRECT("day_wise_sales_data!$B$1:$BZ$1"),0)),0)</f>
        <v>0</v>
      </c>
      <c r="BE810" s="3">
        <f ca="1">IFERROR(INDEX(INDIRECT("day_wise_sales_data!$B$2:$BZ$599"),MATCH(resource!$CC810,day_wise_sales_data!$A$2:$A$500,0),MATCH(resource!BE$2,INDIRECT("day_wise_sales_data!$B$1:$BZ$1"),0)),0)</f>
        <v>0</v>
      </c>
      <c r="BF810" s="3">
        <f ca="1">IFERROR(INDEX(INDIRECT("day_wise_sales_data!$B$2:$BZ$599"),MATCH(resource!$CC810,day_wise_sales_data!$A$2:$A$500,0),MATCH(resource!BF$2,INDIRECT("day_wise_sales_data!$B$1:$BZ$1"),0)),0)</f>
        <v>0</v>
      </c>
      <c r="BG810" s="3">
        <f ca="1">IFERROR(INDEX(INDIRECT("day_wise_sales_data!$B$2:$BZ$599"),MATCH(resource!$CC810,day_wise_sales_data!$A$2:$A$500,0),MATCH(resource!BG$2,INDIRECT("day_wise_sales_data!$B$1:$BZ$1"),0)),0)</f>
        <v>0</v>
      </c>
      <c r="BH810" s="3">
        <f ca="1">IFERROR(INDEX(INDIRECT("day_wise_sales_data!$B$2:$BZ$599"),MATCH(resource!$CC810,day_wise_sales_data!$A$2:$A$500,0),MATCH(resource!BH$2,INDIRECT("day_wise_sales_data!$B$1:$BZ$1"),0)),0)</f>
        <v>0</v>
      </c>
      <c r="BI810" s="3">
        <f ca="1">IFERROR(INDEX(INDIRECT("day_wise_sales_data!$B$2:$BZ$599"),MATCH(resource!$CC810,day_wise_sales_data!$A$2:$A$500,0),MATCH(resource!BI$2,INDIRECT("day_wise_sales_data!$B$1:$BZ$1"),0)),0)</f>
        <v>0</v>
      </c>
      <c r="BJ810" s="3">
        <f ca="1">IFERROR(INDEX(INDIRECT("day_wise_sales_data!$B$2:$BZ$599"),MATCH(resource!$CC810,day_wise_sales_data!$A$2:$A$500,0),MATCH(resource!BJ$2,INDIRECT("day_wise_sales_data!$B$1:$BZ$1"),0)),0)</f>
        <v>0</v>
      </c>
      <c r="BK810" s="3">
        <f ca="1">IFERROR(INDEX(INDIRECT("day_wise_sales_data!$B$2:$BZ$599"),MATCH(resource!$CC810,day_wise_sales_data!$A$2:$A$500,0),MATCH(resource!BK$2,INDIRECT("day_wise_sales_data!$B$1:$BZ$1"),0)),0)</f>
        <v>0</v>
      </c>
      <c r="BL810" s="3">
        <f ca="1">IFERROR(INDEX(INDIRECT("day_wise_sales_data!$B$2:$BZ$599"),MATCH(resource!$CC810,day_wise_sales_data!$A$2:$A$500,0),MATCH(resource!BL$2,INDIRECT("day_wise_sales_data!$B$1:$BZ$1"),0)),0)</f>
        <v>0</v>
      </c>
      <c r="BM810" s="3">
        <f ca="1">IFERROR(INDEX(INDIRECT("day_wise_sales_data!$B$2:$BZ$599"),MATCH(resource!$CC810,day_wise_sales_data!$A$2:$A$500,0),MATCH(resource!BM$2,INDIRECT("day_wise_sales_data!$B$1:$BZ$1"),0)),0)</f>
        <v>0</v>
      </c>
      <c r="BN810" s="3">
        <f ca="1">IFERROR(INDEX(INDIRECT("day_wise_sales_data!$B$2:$BZ$599"),MATCH(resource!$CC810,day_wise_sales_data!$A$2:$A$500,0),MATCH(resource!BN$2,INDIRECT("day_wise_sales_data!$B$1:$BZ$1"),0)),0)</f>
        <v>0</v>
      </c>
      <c r="BO810" s="3">
        <f ca="1">IFERROR(INDEX(INDIRECT("day_wise_sales_data!$B$2:$BZ$599"),MATCH(resource!$CC810,day_wise_sales_data!$A$2:$A$500,0),MATCH(resource!BO$2,INDIRECT("day_wise_sales_data!$B$1:$BZ$1"),0)),0)</f>
        <v>0</v>
      </c>
      <c r="BP810" s="3">
        <f ca="1">IFERROR(INDEX(INDIRECT("day_wise_sales_data!$B$2:$BZ$599"),MATCH(resource!$CC810,day_wise_sales_data!$A$2:$A$500,0),MATCH(resource!BP$2,INDIRECT("day_wise_sales_data!$B$1:$BZ$1"),0)),0)</f>
        <v>0</v>
      </c>
      <c r="BQ810" s="3">
        <f ca="1">IFERROR(INDEX(INDIRECT("day_wise_sales_data!$B$2:$BZ$599"),MATCH(resource!$CC810,day_wise_sales_data!$A$2:$A$500,0),MATCH(resource!BQ$2,INDIRECT("day_wise_sales_data!$B$1:$BZ$1"),0)),0)</f>
        <v>0</v>
      </c>
      <c r="BR810" s="3">
        <f ca="1">IFERROR(INDEX(INDIRECT("day_wise_sales_data!$B$2:$BZ$599"),MATCH(resource!$CC810,day_wise_sales_data!$A$2:$A$500,0),MATCH(resource!BR$2,INDIRECT("day_wise_sales_data!$B$1:$BZ$1"),0)),0)</f>
        <v>0</v>
      </c>
      <c r="BS810" s="3">
        <f ca="1">IFERROR(INDEX(INDIRECT("day_wise_sales_data!$B$2:$BZ$599"),MATCH(resource!$CC810,day_wise_sales_data!$A$2:$A$500,0),MATCH(resource!BS$2,INDIRECT("day_wise_sales_data!$B$1:$BZ$1"),0)),0)</f>
        <v>0</v>
      </c>
      <c r="BT810" s="3">
        <f ca="1">IFERROR(INDEX(INDIRECT("day_wise_sales_data!$B$2:$BZ$599"),MATCH(resource!$CC810,day_wise_sales_data!$A$2:$A$500,0),MATCH(resource!BT$2,INDIRECT("day_wise_sales_data!$B$1:$BZ$1"),0)),0)</f>
        <v>0</v>
      </c>
      <c r="BU810" s="3">
        <f ca="1">IFERROR(INDEX(INDIRECT("day_wise_sales_data!$B$2:$BZ$599"),MATCH(resource!$CC810,day_wise_sales_data!$A$2:$A$500,0),MATCH(resource!BU$2,INDIRECT("day_wise_sales_data!$B$1:$BZ$1"),0)),0)</f>
        <v>0</v>
      </c>
      <c r="BV810" s="3">
        <f ca="1">IFERROR(INDEX(INDIRECT("day_wise_sales_data!$B$2:$BZ$599"),MATCH(resource!$CC810,day_wise_sales_data!$A$2:$A$500,0),MATCH(resource!BV$2,INDIRECT("day_wise_sales_data!$B$1:$BZ$1"),0)),0)</f>
        <v>0</v>
      </c>
      <c r="BW810" s="3">
        <f ca="1">IFERROR(INDEX(INDIRECT("day_wise_sales_data!$B$2:$BZ$599"),MATCH(resource!$CC810,day_wise_sales_data!$A$2:$A$500,0),MATCH(resource!BW$2,INDIRECT("day_wise_sales_data!$B$1:$BZ$1"),0)),0)</f>
        <v>0</v>
      </c>
      <c r="BX810" s="3">
        <f ca="1">IFERROR(INDEX(INDIRECT("day_wise_sales_data!$B$2:$BZ$599"),MATCH(resource!$CC810,day_wise_sales_data!$A$2:$A$500,0),MATCH(resource!BX$2,INDIRECT("day_wise_sales_data!$B$1:$BZ$1"),0)),0)</f>
        <v>0</v>
      </c>
      <c r="BY810" s="3">
        <f ca="1">IFERROR(INDEX(INDIRECT("day_wise_sales_data!$B$2:$BZ$599"),MATCH(resource!$CC810,day_wise_sales_data!$A$2:$A$500,0),MATCH(resource!BY$2,INDIRECT("day_wise_sales_data!$B$1:$BZ$1"),0)),0)</f>
        <v>0</v>
      </c>
      <c r="BZ810" s="3">
        <f ca="1">IFERROR(INDEX(INDIRECT("day_wise_sales_data!$B$2:$BZ$599"),MATCH(resource!$CC810,day_wise_sales_data!$A$2:$A$500,0),MATCH(resource!BZ$2,INDIRECT("day_wise_sales_data!$B$1:$BZ$1"),0)),0)</f>
        <v>0</v>
      </c>
      <c r="CA810" s="3">
        <f ca="1">IFERROR(INDEX(INDIRECT("day_wise_sales_data!$B$2:$BZ$599"),MATCH(resource!$CC810,day_wise_sales_data!$A$2:$A$500,0),MATCH(resource!CA$2,INDIRECT("day_wise_sales_data!$B$1:$BZ$1"),0)),0)</f>
        <v>0</v>
      </c>
      <c r="CC810" s="4">
        <f>sales_data!H809</f>
        <v>0</v>
      </c>
      <c r="CD810" s="1">
        <v>808</v>
      </c>
      <c r="CE810" s="1" t="str">
        <f>IF(AQ810=report!$AQ$3,resource!CD810,"")</f>
        <v/>
      </c>
      <c r="CF810" s="5" t="str">
        <f>IFERROR(SMALL($CE$3:$CE$1001,ROWS($CE$3:CE810)),"")</f>
        <v/>
      </c>
      <c r="CH810">
        <f>IFERROR(VLOOKUP($CC810,data_pull!$E$22:$G$700,2,0),0)</f>
        <v>0</v>
      </c>
      <c r="DK810" s="3" t="str">
        <f>IFERROR(INDEX(COD_SALES!$B$5:$Z$500,MATCH(resource!$CC810,COD_SALES!$A$5:$A$500,0),MATCH(resource!DK$2,COD_SALES!$B$4:$Z$4,0)),"")</f>
        <v/>
      </c>
      <c r="DL810" s="3" t="str">
        <f>IFERROR(INDEX(COD_SALES!$B$5:$Z$500,MATCH(resource!$CC810,COD_SALES!$A$5:$A$500,0),MATCH(resource!DL$2,COD_SALES!$B$4:$Z$4,0)),"")</f>
        <v/>
      </c>
      <c r="DM810" s="3" t="str">
        <f>IFERROR(INDEX(COD_SALES!$B$5:$Z$500,MATCH(resource!$CC810,COD_SALES!$A$5:$A$500,0),MATCH(resource!DM$2,COD_SALES!$B$4:$Z$4,0)),"")</f>
        <v/>
      </c>
      <c r="DN810" s="3" t="str">
        <f>IFERROR(INDEX(COD_SALES!$B$5:$Z$500,MATCH(resource!$CC810,COD_SALES!$A$5:$A$500,0),MATCH(resource!DN$2,COD_SALES!$B$4:$Z$4,0)),"")</f>
        <v/>
      </c>
      <c r="DO810" s="3" t="str">
        <f>IFERROR(INDEX(COD_SALES!$B$5:$Z$500,MATCH(resource!$CC810,COD_SALES!$A$5:$A$500,0),MATCH(resource!DO$2,COD_SALES!$B$4:$Z$4,0)),"")</f>
        <v/>
      </c>
      <c r="DP810" s="3" t="str">
        <f>IFERROR(INDEX(COD_SALES!$B$5:$Z$500,MATCH(resource!$CC810,COD_SALES!$A$5:$A$500,0),MATCH(resource!DP$2,COD_SALES!$B$4:$Z$4,0)),"")</f>
        <v/>
      </c>
      <c r="DQ810" s="3" t="str">
        <f>IFERROR(INDEX(COD_SALES!$B$5:$Z$500,MATCH(resource!$CC810,COD_SALES!$A$5:$A$500,0),MATCH(resource!DQ$2,COD_SALES!$B$4:$Z$4,0)),"")</f>
        <v/>
      </c>
      <c r="DR810" s="3" t="str">
        <f>IFERROR(INDEX(COD_SALES!$B$5:$Z$500,MATCH(resource!$CC810,COD_SALES!$A$5:$A$500,0),MATCH(resource!DR$2,COD_SALES!$B$4:$Z$4,0)),"")</f>
        <v/>
      </c>
      <c r="DS810" s="3" t="str">
        <f>IFERROR(INDEX(COD_SALES!$B$5:$Z$500,MATCH(resource!$CC810,COD_SALES!$A$5:$A$500,0),MATCH(resource!DS$2,COD_SALES!$B$4:$Z$4,0)),"")</f>
        <v/>
      </c>
      <c r="DT810" s="3" t="str">
        <f>IFERROR(INDEX(COD_SALES!$B$5:$Z$500,MATCH(resource!$CC810,COD_SALES!$A$5:$A$500,0),MATCH(resource!DT$2,COD_SALES!$B$4:$Z$4,0)),"")</f>
        <v/>
      </c>
      <c r="DU810" s="3" t="str">
        <f>IFERROR(INDEX(COD_SALES!$B$5:$Z$500,MATCH(resource!$CC810,COD_SALES!$A$5:$A$500,0),MATCH(resource!DU$2,COD_SALES!$B$4:$Z$4,0)),"")</f>
        <v/>
      </c>
      <c r="DV810" s="3" t="str">
        <f>IFERROR(INDEX(COD_SALES!$B$5:$Z$500,MATCH(resource!$CC810,COD_SALES!$A$5:$A$500,0),MATCH(resource!DV$2,COD_SALES!$B$4:$Z$4,0)),"")</f>
        <v/>
      </c>
      <c r="DW810" s="3" t="str">
        <f>IFERROR(INDEX(COD_SALES!$B$5:$Z$500,MATCH(resource!$CC810,COD_SALES!$A$5:$A$500,0),MATCH(resource!DW$2,COD_SALES!$B$4:$Z$4,0)),"")</f>
        <v/>
      </c>
      <c r="DX810" s="3" t="str">
        <f>IFERROR(INDEX(COD_SALES!$B$5:$Z$500,MATCH(resource!$CC810,COD_SALES!$A$5:$A$500,0),MATCH(resource!DX$2,COD_SALES!$B$4:$Z$4,0)),"")</f>
        <v/>
      </c>
      <c r="DY810" s="3" t="str">
        <f>IFERROR(INDEX(COD_SALES!$B$5:$Z$500,MATCH(resource!$CC810,COD_SALES!$A$5:$A$500,0),MATCH(resource!DY$2,COD_SALES!$B$4:$Z$4,0)),"")</f>
        <v/>
      </c>
      <c r="DZ810" s="3" t="str">
        <f>IFERROR(INDEX(COD_SALES!$B$5:$Z$500,MATCH(resource!$CC810,COD_SALES!$A$5:$A$500,0),MATCH(resource!DZ$2,COD_SALES!$B$4:$Z$4,0)),"")</f>
        <v/>
      </c>
      <c r="EA810" s="3" t="str">
        <f>IFERROR(INDEX(COD_SALES!$B$5:$Z$500,MATCH(resource!$CC810,COD_SALES!$A$5:$A$500,0),MATCH(resource!EA$2,COD_SALES!$B$4:$Z$4,0)),"")</f>
        <v/>
      </c>
      <c r="EB810" s="3">
        <f t="shared" si="140"/>
        <v>0</v>
      </c>
      <c r="EW810" s="3">
        <f>IFERROR(VLOOKUP(CC810,data_pull!$AO$25:$AR$546,2,0),0)</f>
        <v>0</v>
      </c>
      <c r="EX810" s="1">
        <f>IFERROR(VLOOKUP(CC810,data_pull!$AO$25:$AR$546,4,0),0)</f>
        <v>0</v>
      </c>
    </row>
    <row r="811" spans="13:154" x14ac:dyDescent="0.25"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4">
        <f>sales_data!B810</f>
        <v>0</v>
      </c>
      <c r="AR811" s="4">
        <f>sales_data!C810</f>
        <v>0</v>
      </c>
      <c r="AS811" s="5" t="str">
        <f t="shared" si="139"/>
        <v/>
      </c>
      <c r="AT811" s="4">
        <f>sales_data!I810</f>
        <v>0</v>
      </c>
      <c r="AU811" s="4">
        <f>sales_data!W810</f>
        <v>0</v>
      </c>
      <c r="AV811" s="1">
        <f>sales_data!N810</f>
        <v>0</v>
      </c>
      <c r="AW811" s="1">
        <f>sales_data!P810</f>
        <v>0</v>
      </c>
      <c r="AX811" s="3">
        <f ca="1">IFERROR(INDEX(INDIRECT("day_wise_sales_data!$B$2:$BZ$599"),MATCH(resource!$CC811,day_wise_sales_data!$A$2:$A$500,0),MATCH(resource!AX$2,INDIRECT("day_wise_sales_data!$B$1:$BZ$1"),0)),0)</f>
        <v>0</v>
      </c>
      <c r="AY811" s="3">
        <f ca="1">IFERROR(INDEX(INDIRECT("day_wise_sales_data!$B$2:$BZ$599"),MATCH(resource!$CC811,day_wise_sales_data!$A$2:$A$500,0),MATCH(resource!AY$2,INDIRECT("day_wise_sales_data!$B$1:$BZ$1"),0)),0)</f>
        <v>0</v>
      </c>
      <c r="AZ811" s="3">
        <f ca="1">IFERROR(INDEX(INDIRECT("day_wise_sales_data!$B$2:$BZ$599"),MATCH(resource!$CC811,day_wise_sales_data!$A$2:$A$500,0),MATCH(resource!AZ$2,INDIRECT("day_wise_sales_data!$B$1:$BZ$1"),0)),0)</f>
        <v>0</v>
      </c>
      <c r="BA811" s="3">
        <f ca="1">IFERROR(INDEX(INDIRECT("day_wise_sales_data!$B$2:$BZ$599"),MATCH(resource!$CC811,day_wise_sales_data!$A$2:$A$500,0),MATCH(resource!BA$2,INDIRECT("day_wise_sales_data!$B$1:$BZ$1"),0)),0)</f>
        <v>0</v>
      </c>
      <c r="BB811" s="3">
        <f ca="1">IFERROR(INDEX(INDIRECT("day_wise_sales_data!$B$2:$BZ$599"),MATCH(resource!$CC811,day_wise_sales_data!$A$2:$A$500,0),MATCH(resource!BB$2,INDIRECT("day_wise_sales_data!$B$1:$BZ$1"),0)),0)</f>
        <v>0</v>
      </c>
      <c r="BC811" s="3">
        <f ca="1">IFERROR(INDEX(INDIRECT("day_wise_sales_data!$B$2:$BZ$599"),MATCH(resource!$CC811,day_wise_sales_data!$A$2:$A$500,0),MATCH(resource!BC$2,INDIRECT("day_wise_sales_data!$B$1:$BZ$1"),0)),0)</f>
        <v>0</v>
      </c>
      <c r="BD811" s="3">
        <f ca="1">IFERROR(INDEX(INDIRECT("day_wise_sales_data!$B$2:$BZ$599"),MATCH(resource!$CC811,day_wise_sales_data!$A$2:$A$500,0),MATCH(resource!BD$2,INDIRECT("day_wise_sales_data!$B$1:$BZ$1"),0)),0)</f>
        <v>0</v>
      </c>
      <c r="BE811" s="3">
        <f ca="1">IFERROR(INDEX(INDIRECT("day_wise_sales_data!$B$2:$BZ$599"),MATCH(resource!$CC811,day_wise_sales_data!$A$2:$A$500,0),MATCH(resource!BE$2,INDIRECT("day_wise_sales_data!$B$1:$BZ$1"),0)),0)</f>
        <v>0</v>
      </c>
      <c r="BF811" s="3">
        <f ca="1">IFERROR(INDEX(INDIRECT("day_wise_sales_data!$B$2:$BZ$599"),MATCH(resource!$CC811,day_wise_sales_data!$A$2:$A$500,0),MATCH(resource!BF$2,INDIRECT("day_wise_sales_data!$B$1:$BZ$1"),0)),0)</f>
        <v>0</v>
      </c>
      <c r="BG811" s="3">
        <f ca="1">IFERROR(INDEX(INDIRECT("day_wise_sales_data!$B$2:$BZ$599"),MATCH(resource!$CC811,day_wise_sales_data!$A$2:$A$500,0),MATCH(resource!BG$2,INDIRECT("day_wise_sales_data!$B$1:$BZ$1"),0)),0)</f>
        <v>0</v>
      </c>
      <c r="BH811" s="3">
        <f ca="1">IFERROR(INDEX(INDIRECT("day_wise_sales_data!$B$2:$BZ$599"),MATCH(resource!$CC811,day_wise_sales_data!$A$2:$A$500,0),MATCH(resource!BH$2,INDIRECT("day_wise_sales_data!$B$1:$BZ$1"),0)),0)</f>
        <v>0</v>
      </c>
      <c r="BI811" s="3">
        <f ca="1">IFERROR(INDEX(INDIRECT("day_wise_sales_data!$B$2:$BZ$599"),MATCH(resource!$CC811,day_wise_sales_data!$A$2:$A$500,0),MATCH(resource!BI$2,INDIRECT("day_wise_sales_data!$B$1:$BZ$1"),0)),0)</f>
        <v>0</v>
      </c>
      <c r="BJ811" s="3">
        <f ca="1">IFERROR(INDEX(INDIRECT("day_wise_sales_data!$B$2:$BZ$599"),MATCH(resource!$CC811,day_wise_sales_data!$A$2:$A$500,0),MATCH(resource!BJ$2,INDIRECT("day_wise_sales_data!$B$1:$BZ$1"),0)),0)</f>
        <v>0</v>
      </c>
      <c r="BK811" s="3">
        <f ca="1">IFERROR(INDEX(INDIRECT("day_wise_sales_data!$B$2:$BZ$599"),MATCH(resource!$CC811,day_wise_sales_data!$A$2:$A$500,0),MATCH(resource!BK$2,INDIRECT("day_wise_sales_data!$B$1:$BZ$1"),0)),0)</f>
        <v>0</v>
      </c>
      <c r="BL811" s="3">
        <f ca="1">IFERROR(INDEX(INDIRECT("day_wise_sales_data!$B$2:$BZ$599"),MATCH(resource!$CC811,day_wise_sales_data!$A$2:$A$500,0),MATCH(resource!BL$2,INDIRECT("day_wise_sales_data!$B$1:$BZ$1"),0)),0)</f>
        <v>0</v>
      </c>
      <c r="BM811" s="3">
        <f ca="1">IFERROR(INDEX(INDIRECT("day_wise_sales_data!$B$2:$BZ$599"),MATCH(resource!$CC811,day_wise_sales_data!$A$2:$A$500,0),MATCH(resource!BM$2,INDIRECT("day_wise_sales_data!$B$1:$BZ$1"),0)),0)</f>
        <v>0</v>
      </c>
      <c r="BN811" s="3">
        <f ca="1">IFERROR(INDEX(INDIRECT("day_wise_sales_data!$B$2:$BZ$599"),MATCH(resource!$CC811,day_wise_sales_data!$A$2:$A$500,0),MATCH(resource!BN$2,INDIRECT("day_wise_sales_data!$B$1:$BZ$1"),0)),0)</f>
        <v>0</v>
      </c>
      <c r="BO811" s="3">
        <f ca="1">IFERROR(INDEX(INDIRECT("day_wise_sales_data!$B$2:$BZ$599"),MATCH(resource!$CC811,day_wise_sales_data!$A$2:$A$500,0),MATCH(resource!BO$2,INDIRECT("day_wise_sales_data!$B$1:$BZ$1"),0)),0)</f>
        <v>0</v>
      </c>
      <c r="BP811" s="3">
        <f ca="1">IFERROR(INDEX(INDIRECT("day_wise_sales_data!$B$2:$BZ$599"),MATCH(resource!$CC811,day_wise_sales_data!$A$2:$A$500,0),MATCH(resource!BP$2,INDIRECT("day_wise_sales_data!$B$1:$BZ$1"),0)),0)</f>
        <v>0</v>
      </c>
      <c r="BQ811" s="3">
        <f ca="1">IFERROR(INDEX(INDIRECT("day_wise_sales_data!$B$2:$BZ$599"),MATCH(resource!$CC811,day_wise_sales_data!$A$2:$A$500,0),MATCH(resource!BQ$2,INDIRECT("day_wise_sales_data!$B$1:$BZ$1"),0)),0)</f>
        <v>0</v>
      </c>
      <c r="BR811" s="3">
        <f ca="1">IFERROR(INDEX(INDIRECT("day_wise_sales_data!$B$2:$BZ$599"),MATCH(resource!$CC811,day_wise_sales_data!$A$2:$A$500,0),MATCH(resource!BR$2,INDIRECT("day_wise_sales_data!$B$1:$BZ$1"),0)),0)</f>
        <v>0</v>
      </c>
      <c r="BS811" s="3">
        <f ca="1">IFERROR(INDEX(INDIRECT("day_wise_sales_data!$B$2:$BZ$599"),MATCH(resource!$CC811,day_wise_sales_data!$A$2:$A$500,0),MATCH(resource!BS$2,INDIRECT("day_wise_sales_data!$B$1:$BZ$1"),0)),0)</f>
        <v>0</v>
      </c>
      <c r="BT811" s="3">
        <f ca="1">IFERROR(INDEX(INDIRECT("day_wise_sales_data!$B$2:$BZ$599"),MATCH(resource!$CC811,day_wise_sales_data!$A$2:$A$500,0),MATCH(resource!BT$2,INDIRECT("day_wise_sales_data!$B$1:$BZ$1"),0)),0)</f>
        <v>0</v>
      </c>
      <c r="BU811" s="3">
        <f ca="1">IFERROR(INDEX(INDIRECT("day_wise_sales_data!$B$2:$BZ$599"),MATCH(resource!$CC811,day_wise_sales_data!$A$2:$A$500,0),MATCH(resource!BU$2,INDIRECT("day_wise_sales_data!$B$1:$BZ$1"),0)),0)</f>
        <v>0</v>
      </c>
      <c r="BV811" s="3">
        <f ca="1">IFERROR(INDEX(INDIRECT("day_wise_sales_data!$B$2:$BZ$599"),MATCH(resource!$CC811,day_wise_sales_data!$A$2:$A$500,0),MATCH(resource!BV$2,INDIRECT("day_wise_sales_data!$B$1:$BZ$1"),0)),0)</f>
        <v>0</v>
      </c>
      <c r="BW811" s="3">
        <f ca="1">IFERROR(INDEX(INDIRECT("day_wise_sales_data!$B$2:$BZ$599"),MATCH(resource!$CC811,day_wise_sales_data!$A$2:$A$500,0),MATCH(resource!BW$2,INDIRECT("day_wise_sales_data!$B$1:$BZ$1"),0)),0)</f>
        <v>0</v>
      </c>
      <c r="BX811" s="3">
        <f ca="1">IFERROR(INDEX(INDIRECT("day_wise_sales_data!$B$2:$BZ$599"),MATCH(resource!$CC811,day_wise_sales_data!$A$2:$A$500,0),MATCH(resource!BX$2,INDIRECT("day_wise_sales_data!$B$1:$BZ$1"),0)),0)</f>
        <v>0</v>
      </c>
      <c r="BY811" s="3">
        <f ca="1">IFERROR(INDEX(INDIRECT("day_wise_sales_data!$B$2:$BZ$599"),MATCH(resource!$CC811,day_wise_sales_data!$A$2:$A$500,0),MATCH(resource!BY$2,INDIRECT("day_wise_sales_data!$B$1:$BZ$1"),0)),0)</f>
        <v>0</v>
      </c>
      <c r="BZ811" s="3">
        <f ca="1">IFERROR(INDEX(INDIRECT("day_wise_sales_data!$B$2:$BZ$599"),MATCH(resource!$CC811,day_wise_sales_data!$A$2:$A$500,0),MATCH(resource!BZ$2,INDIRECT("day_wise_sales_data!$B$1:$BZ$1"),0)),0)</f>
        <v>0</v>
      </c>
      <c r="CA811" s="3">
        <f ca="1">IFERROR(INDEX(INDIRECT("day_wise_sales_data!$B$2:$BZ$599"),MATCH(resource!$CC811,day_wise_sales_data!$A$2:$A$500,0),MATCH(resource!CA$2,INDIRECT("day_wise_sales_data!$B$1:$BZ$1"),0)),0)</f>
        <v>0</v>
      </c>
      <c r="CC811" s="4">
        <f>sales_data!H810</f>
        <v>0</v>
      </c>
      <c r="CD811" s="1">
        <v>809</v>
      </c>
      <c r="CE811" s="1" t="str">
        <f>IF(AQ811=report!$AQ$3,resource!CD811,"")</f>
        <v/>
      </c>
      <c r="CF811" s="5" t="str">
        <f>IFERROR(SMALL($CE$3:$CE$1001,ROWS($CE$3:CE811)),"")</f>
        <v/>
      </c>
      <c r="CH811">
        <f>IFERROR(VLOOKUP($CC811,data_pull!$E$22:$G$700,2,0),0)</f>
        <v>0</v>
      </c>
      <c r="DK811" s="3" t="str">
        <f>IFERROR(INDEX(COD_SALES!$B$5:$Z$500,MATCH(resource!$CC811,COD_SALES!$A$5:$A$500,0),MATCH(resource!DK$2,COD_SALES!$B$4:$Z$4,0)),"")</f>
        <v/>
      </c>
      <c r="DL811" s="3" t="str">
        <f>IFERROR(INDEX(COD_SALES!$B$5:$Z$500,MATCH(resource!$CC811,COD_SALES!$A$5:$A$500,0),MATCH(resource!DL$2,COD_SALES!$B$4:$Z$4,0)),"")</f>
        <v/>
      </c>
      <c r="DM811" s="3" t="str">
        <f>IFERROR(INDEX(COD_SALES!$B$5:$Z$500,MATCH(resource!$CC811,COD_SALES!$A$5:$A$500,0),MATCH(resource!DM$2,COD_SALES!$B$4:$Z$4,0)),"")</f>
        <v/>
      </c>
      <c r="DN811" s="3" t="str">
        <f>IFERROR(INDEX(COD_SALES!$B$5:$Z$500,MATCH(resource!$CC811,COD_SALES!$A$5:$A$500,0),MATCH(resource!DN$2,COD_SALES!$B$4:$Z$4,0)),"")</f>
        <v/>
      </c>
      <c r="DO811" s="3" t="str">
        <f>IFERROR(INDEX(COD_SALES!$B$5:$Z$500,MATCH(resource!$CC811,COD_SALES!$A$5:$A$500,0),MATCH(resource!DO$2,COD_SALES!$B$4:$Z$4,0)),"")</f>
        <v/>
      </c>
      <c r="DP811" s="3" t="str">
        <f>IFERROR(INDEX(COD_SALES!$B$5:$Z$500,MATCH(resource!$CC811,COD_SALES!$A$5:$A$500,0),MATCH(resource!DP$2,COD_SALES!$B$4:$Z$4,0)),"")</f>
        <v/>
      </c>
      <c r="DQ811" s="3" t="str">
        <f>IFERROR(INDEX(COD_SALES!$B$5:$Z$500,MATCH(resource!$CC811,COD_SALES!$A$5:$A$500,0),MATCH(resource!DQ$2,COD_SALES!$B$4:$Z$4,0)),"")</f>
        <v/>
      </c>
      <c r="DR811" s="3" t="str">
        <f>IFERROR(INDEX(COD_SALES!$B$5:$Z$500,MATCH(resource!$CC811,COD_SALES!$A$5:$A$500,0),MATCH(resource!DR$2,COD_SALES!$B$4:$Z$4,0)),"")</f>
        <v/>
      </c>
      <c r="DS811" s="3" t="str">
        <f>IFERROR(INDEX(COD_SALES!$B$5:$Z$500,MATCH(resource!$CC811,COD_SALES!$A$5:$A$500,0),MATCH(resource!DS$2,COD_SALES!$B$4:$Z$4,0)),"")</f>
        <v/>
      </c>
      <c r="DT811" s="3" t="str">
        <f>IFERROR(INDEX(COD_SALES!$B$5:$Z$500,MATCH(resource!$CC811,COD_SALES!$A$5:$A$500,0),MATCH(resource!DT$2,COD_SALES!$B$4:$Z$4,0)),"")</f>
        <v/>
      </c>
      <c r="DU811" s="3" t="str">
        <f>IFERROR(INDEX(COD_SALES!$B$5:$Z$500,MATCH(resource!$CC811,COD_SALES!$A$5:$A$500,0),MATCH(resource!DU$2,COD_SALES!$B$4:$Z$4,0)),"")</f>
        <v/>
      </c>
      <c r="DV811" s="3" t="str">
        <f>IFERROR(INDEX(COD_SALES!$B$5:$Z$500,MATCH(resource!$CC811,COD_SALES!$A$5:$A$500,0),MATCH(resource!DV$2,COD_SALES!$B$4:$Z$4,0)),"")</f>
        <v/>
      </c>
      <c r="DW811" s="3" t="str">
        <f>IFERROR(INDEX(COD_SALES!$B$5:$Z$500,MATCH(resource!$CC811,COD_SALES!$A$5:$A$500,0),MATCH(resource!DW$2,COD_SALES!$B$4:$Z$4,0)),"")</f>
        <v/>
      </c>
      <c r="DX811" s="3" t="str">
        <f>IFERROR(INDEX(COD_SALES!$B$5:$Z$500,MATCH(resource!$CC811,COD_SALES!$A$5:$A$500,0),MATCH(resource!DX$2,COD_SALES!$B$4:$Z$4,0)),"")</f>
        <v/>
      </c>
      <c r="DY811" s="3" t="str">
        <f>IFERROR(INDEX(COD_SALES!$B$5:$Z$500,MATCH(resource!$CC811,COD_SALES!$A$5:$A$500,0),MATCH(resource!DY$2,COD_SALES!$B$4:$Z$4,0)),"")</f>
        <v/>
      </c>
      <c r="DZ811" s="3" t="str">
        <f>IFERROR(INDEX(COD_SALES!$B$5:$Z$500,MATCH(resource!$CC811,COD_SALES!$A$5:$A$500,0),MATCH(resource!DZ$2,COD_SALES!$B$4:$Z$4,0)),"")</f>
        <v/>
      </c>
      <c r="EA811" s="3" t="str">
        <f>IFERROR(INDEX(COD_SALES!$B$5:$Z$500,MATCH(resource!$CC811,COD_SALES!$A$5:$A$500,0),MATCH(resource!EA$2,COD_SALES!$B$4:$Z$4,0)),"")</f>
        <v/>
      </c>
      <c r="EB811" s="3">
        <f t="shared" si="140"/>
        <v>0</v>
      </c>
      <c r="EW811" s="3">
        <f>IFERROR(VLOOKUP(CC811,data_pull!$AO$25:$AR$546,2,0),0)</f>
        <v>0</v>
      </c>
      <c r="EX811" s="1">
        <f>IFERROR(VLOOKUP(CC811,data_pull!$AO$25:$AR$546,4,0),0)</f>
        <v>0</v>
      </c>
    </row>
    <row r="812" spans="13:154" x14ac:dyDescent="0.25"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4">
        <f>sales_data!B811</f>
        <v>0</v>
      </c>
      <c r="AR812" s="4">
        <f>sales_data!C811</f>
        <v>0</v>
      </c>
      <c r="AS812" s="5" t="str">
        <f t="shared" si="139"/>
        <v/>
      </c>
      <c r="AT812" s="4">
        <f>sales_data!I811</f>
        <v>0</v>
      </c>
      <c r="AU812" s="4">
        <f>sales_data!W811</f>
        <v>0</v>
      </c>
      <c r="AV812" s="1">
        <f>sales_data!N811</f>
        <v>0</v>
      </c>
      <c r="AW812" s="1">
        <f>sales_data!P811</f>
        <v>0</v>
      </c>
      <c r="AX812" s="3">
        <f ca="1">IFERROR(INDEX(INDIRECT("day_wise_sales_data!$B$2:$BZ$599"),MATCH(resource!$CC812,day_wise_sales_data!$A$2:$A$500,0),MATCH(resource!AX$2,INDIRECT("day_wise_sales_data!$B$1:$BZ$1"),0)),0)</f>
        <v>0</v>
      </c>
      <c r="AY812" s="3">
        <f ca="1">IFERROR(INDEX(INDIRECT("day_wise_sales_data!$B$2:$BZ$599"),MATCH(resource!$CC812,day_wise_sales_data!$A$2:$A$500,0),MATCH(resource!AY$2,INDIRECT("day_wise_sales_data!$B$1:$BZ$1"),0)),0)</f>
        <v>0</v>
      </c>
      <c r="AZ812" s="3">
        <f ca="1">IFERROR(INDEX(INDIRECT("day_wise_sales_data!$B$2:$BZ$599"),MATCH(resource!$CC812,day_wise_sales_data!$A$2:$A$500,0),MATCH(resource!AZ$2,INDIRECT("day_wise_sales_data!$B$1:$BZ$1"),0)),0)</f>
        <v>0</v>
      </c>
      <c r="BA812" s="3">
        <f ca="1">IFERROR(INDEX(INDIRECT("day_wise_sales_data!$B$2:$BZ$599"),MATCH(resource!$CC812,day_wise_sales_data!$A$2:$A$500,0),MATCH(resource!BA$2,INDIRECT("day_wise_sales_data!$B$1:$BZ$1"),0)),0)</f>
        <v>0</v>
      </c>
      <c r="BB812" s="3">
        <f ca="1">IFERROR(INDEX(INDIRECT("day_wise_sales_data!$B$2:$BZ$599"),MATCH(resource!$CC812,day_wise_sales_data!$A$2:$A$500,0),MATCH(resource!BB$2,INDIRECT("day_wise_sales_data!$B$1:$BZ$1"),0)),0)</f>
        <v>0</v>
      </c>
      <c r="BC812" s="3">
        <f ca="1">IFERROR(INDEX(INDIRECT("day_wise_sales_data!$B$2:$BZ$599"),MATCH(resource!$CC812,day_wise_sales_data!$A$2:$A$500,0),MATCH(resource!BC$2,INDIRECT("day_wise_sales_data!$B$1:$BZ$1"),0)),0)</f>
        <v>0</v>
      </c>
      <c r="BD812" s="3">
        <f ca="1">IFERROR(INDEX(INDIRECT("day_wise_sales_data!$B$2:$BZ$599"),MATCH(resource!$CC812,day_wise_sales_data!$A$2:$A$500,0),MATCH(resource!BD$2,INDIRECT("day_wise_sales_data!$B$1:$BZ$1"),0)),0)</f>
        <v>0</v>
      </c>
      <c r="BE812" s="3">
        <f ca="1">IFERROR(INDEX(INDIRECT("day_wise_sales_data!$B$2:$BZ$599"),MATCH(resource!$CC812,day_wise_sales_data!$A$2:$A$500,0),MATCH(resource!BE$2,INDIRECT("day_wise_sales_data!$B$1:$BZ$1"),0)),0)</f>
        <v>0</v>
      </c>
      <c r="BF812" s="3">
        <f ca="1">IFERROR(INDEX(INDIRECT("day_wise_sales_data!$B$2:$BZ$599"),MATCH(resource!$CC812,day_wise_sales_data!$A$2:$A$500,0),MATCH(resource!BF$2,INDIRECT("day_wise_sales_data!$B$1:$BZ$1"),0)),0)</f>
        <v>0</v>
      </c>
      <c r="BG812" s="3">
        <f ca="1">IFERROR(INDEX(INDIRECT("day_wise_sales_data!$B$2:$BZ$599"),MATCH(resource!$CC812,day_wise_sales_data!$A$2:$A$500,0),MATCH(resource!BG$2,INDIRECT("day_wise_sales_data!$B$1:$BZ$1"),0)),0)</f>
        <v>0</v>
      </c>
      <c r="BH812" s="3">
        <f ca="1">IFERROR(INDEX(INDIRECT("day_wise_sales_data!$B$2:$BZ$599"),MATCH(resource!$CC812,day_wise_sales_data!$A$2:$A$500,0),MATCH(resource!BH$2,INDIRECT("day_wise_sales_data!$B$1:$BZ$1"),0)),0)</f>
        <v>0</v>
      </c>
      <c r="BI812" s="3">
        <f ca="1">IFERROR(INDEX(INDIRECT("day_wise_sales_data!$B$2:$BZ$599"),MATCH(resource!$CC812,day_wise_sales_data!$A$2:$A$500,0),MATCH(resource!BI$2,INDIRECT("day_wise_sales_data!$B$1:$BZ$1"),0)),0)</f>
        <v>0</v>
      </c>
      <c r="BJ812" s="3">
        <f ca="1">IFERROR(INDEX(INDIRECT("day_wise_sales_data!$B$2:$BZ$599"),MATCH(resource!$CC812,day_wise_sales_data!$A$2:$A$500,0),MATCH(resource!BJ$2,INDIRECT("day_wise_sales_data!$B$1:$BZ$1"),0)),0)</f>
        <v>0</v>
      </c>
      <c r="BK812" s="3">
        <f ca="1">IFERROR(INDEX(INDIRECT("day_wise_sales_data!$B$2:$BZ$599"),MATCH(resource!$CC812,day_wise_sales_data!$A$2:$A$500,0),MATCH(resource!BK$2,INDIRECT("day_wise_sales_data!$B$1:$BZ$1"),0)),0)</f>
        <v>0</v>
      </c>
      <c r="BL812" s="3">
        <f ca="1">IFERROR(INDEX(INDIRECT("day_wise_sales_data!$B$2:$BZ$599"),MATCH(resource!$CC812,day_wise_sales_data!$A$2:$A$500,0),MATCH(resource!BL$2,INDIRECT("day_wise_sales_data!$B$1:$BZ$1"),0)),0)</f>
        <v>0</v>
      </c>
      <c r="BM812" s="3">
        <f ca="1">IFERROR(INDEX(INDIRECT("day_wise_sales_data!$B$2:$BZ$599"),MATCH(resource!$CC812,day_wise_sales_data!$A$2:$A$500,0),MATCH(resource!BM$2,INDIRECT("day_wise_sales_data!$B$1:$BZ$1"),0)),0)</f>
        <v>0</v>
      </c>
      <c r="BN812" s="3">
        <f ca="1">IFERROR(INDEX(INDIRECT("day_wise_sales_data!$B$2:$BZ$599"),MATCH(resource!$CC812,day_wise_sales_data!$A$2:$A$500,0),MATCH(resource!BN$2,INDIRECT("day_wise_sales_data!$B$1:$BZ$1"),0)),0)</f>
        <v>0</v>
      </c>
      <c r="BO812" s="3">
        <f ca="1">IFERROR(INDEX(INDIRECT("day_wise_sales_data!$B$2:$BZ$599"),MATCH(resource!$CC812,day_wise_sales_data!$A$2:$A$500,0),MATCH(resource!BO$2,INDIRECT("day_wise_sales_data!$B$1:$BZ$1"),0)),0)</f>
        <v>0</v>
      </c>
      <c r="BP812" s="3">
        <f ca="1">IFERROR(INDEX(INDIRECT("day_wise_sales_data!$B$2:$BZ$599"),MATCH(resource!$CC812,day_wise_sales_data!$A$2:$A$500,0),MATCH(resource!BP$2,INDIRECT("day_wise_sales_data!$B$1:$BZ$1"),0)),0)</f>
        <v>0</v>
      </c>
      <c r="BQ812" s="3">
        <f ca="1">IFERROR(INDEX(INDIRECT("day_wise_sales_data!$B$2:$BZ$599"),MATCH(resource!$CC812,day_wise_sales_data!$A$2:$A$500,0),MATCH(resource!BQ$2,INDIRECT("day_wise_sales_data!$B$1:$BZ$1"),0)),0)</f>
        <v>0</v>
      </c>
      <c r="BR812" s="3">
        <f ca="1">IFERROR(INDEX(INDIRECT("day_wise_sales_data!$B$2:$BZ$599"),MATCH(resource!$CC812,day_wise_sales_data!$A$2:$A$500,0),MATCH(resource!BR$2,INDIRECT("day_wise_sales_data!$B$1:$BZ$1"),0)),0)</f>
        <v>0</v>
      </c>
      <c r="BS812" s="3">
        <f ca="1">IFERROR(INDEX(INDIRECT("day_wise_sales_data!$B$2:$BZ$599"),MATCH(resource!$CC812,day_wise_sales_data!$A$2:$A$500,0),MATCH(resource!BS$2,INDIRECT("day_wise_sales_data!$B$1:$BZ$1"),0)),0)</f>
        <v>0</v>
      </c>
      <c r="BT812" s="3">
        <f ca="1">IFERROR(INDEX(INDIRECT("day_wise_sales_data!$B$2:$BZ$599"),MATCH(resource!$CC812,day_wise_sales_data!$A$2:$A$500,0),MATCH(resource!BT$2,INDIRECT("day_wise_sales_data!$B$1:$BZ$1"),0)),0)</f>
        <v>0</v>
      </c>
      <c r="BU812" s="3">
        <f ca="1">IFERROR(INDEX(INDIRECT("day_wise_sales_data!$B$2:$BZ$599"),MATCH(resource!$CC812,day_wise_sales_data!$A$2:$A$500,0),MATCH(resource!BU$2,INDIRECT("day_wise_sales_data!$B$1:$BZ$1"),0)),0)</f>
        <v>0</v>
      </c>
      <c r="BV812" s="3">
        <f ca="1">IFERROR(INDEX(INDIRECT("day_wise_sales_data!$B$2:$BZ$599"),MATCH(resource!$CC812,day_wise_sales_data!$A$2:$A$500,0),MATCH(resource!BV$2,INDIRECT("day_wise_sales_data!$B$1:$BZ$1"),0)),0)</f>
        <v>0</v>
      </c>
      <c r="BW812" s="3">
        <f ca="1">IFERROR(INDEX(INDIRECT("day_wise_sales_data!$B$2:$BZ$599"),MATCH(resource!$CC812,day_wise_sales_data!$A$2:$A$500,0),MATCH(resource!BW$2,INDIRECT("day_wise_sales_data!$B$1:$BZ$1"),0)),0)</f>
        <v>0</v>
      </c>
      <c r="BX812" s="3">
        <f ca="1">IFERROR(INDEX(INDIRECT("day_wise_sales_data!$B$2:$BZ$599"),MATCH(resource!$CC812,day_wise_sales_data!$A$2:$A$500,0),MATCH(resource!BX$2,INDIRECT("day_wise_sales_data!$B$1:$BZ$1"),0)),0)</f>
        <v>0</v>
      </c>
      <c r="BY812" s="3">
        <f ca="1">IFERROR(INDEX(INDIRECT("day_wise_sales_data!$B$2:$BZ$599"),MATCH(resource!$CC812,day_wise_sales_data!$A$2:$A$500,0),MATCH(resource!BY$2,INDIRECT("day_wise_sales_data!$B$1:$BZ$1"),0)),0)</f>
        <v>0</v>
      </c>
      <c r="BZ812" s="3">
        <f ca="1">IFERROR(INDEX(INDIRECT("day_wise_sales_data!$B$2:$BZ$599"),MATCH(resource!$CC812,day_wise_sales_data!$A$2:$A$500,0),MATCH(resource!BZ$2,INDIRECT("day_wise_sales_data!$B$1:$BZ$1"),0)),0)</f>
        <v>0</v>
      </c>
      <c r="CA812" s="3">
        <f ca="1">IFERROR(INDEX(INDIRECT("day_wise_sales_data!$B$2:$BZ$599"),MATCH(resource!$CC812,day_wise_sales_data!$A$2:$A$500,0),MATCH(resource!CA$2,INDIRECT("day_wise_sales_data!$B$1:$BZ$1"),0)),0)</f>
        <v>0</v>
      </c>
      <c r="CC812" s="4">
        <f>sales_data!H811</f>
        <v>0</v>
      </c>
      <c r="CD812" s="1">
        <v>810</v>
      </c>
      <c r="CE812" s="1" t="str">
        <f>IF(AQ812=report!$AQ$3,resource!CD812,"")</f>
        <v/>
      </c>
      <c r="CF812" s="5" t="str">
        <f>IFERROR(SMALL($CE$3:$CE$1001,ROWS($CE$3:CE812)),"")</f>
        <v/>
      </c>
      <c r="CH812">
        <f>IFERROR(VLOOKUP($CC812,data_pull!$E$22:$G$700,2,0),0)</f>
        <v>0</v>
      </c>
      <c r="DK812" s="3" t="str">
        <f>IFERROR(INDEX(COD_SALES!$B$5:$Z$500,MATCH(resource!$CC812,COD_SALES!$A$5:$A$500,0),MATCH(resource!DK$2,COD_SALES!$B$4:$Z$4,0)),"")</f>
        <v/>
      </c>
      <c r="DL812" s="3" t="str">
        <f>IFERROR(INDEX(COD_SALES!$B$5:$Z$500,MATCH(resource!$CC812,COD_SALES!$A$5:$A$500,0),MATCH(resource!DL$2,COD_SALES!$B$4:$Z$4,0)),"")</f>
        <v/>
      </c>
      <c r="DM812" s="3" t="str">
        <f>IFERROR(INDEX(COD_SALES!$B$5:$Z$500,MATCH(resource!$CC812,COD_SALES!$A$5:$A$500,0),MATCH(resource!DM$2,COD_SALES!$B$4:$Z$4,0)),"")</f>
        <v/>
      </c>
      <c r="DN812" s="3" t="str">
        <f>IFERROR(INDEX(COD_SALES!$B$5:$Z$500,MATCH(resource!$CC812,COD_SALES!$A$5:$A$500,0),MATCH(resource!DN$2,COD_SALES!$B$4:$Z$4,0)),"")</f>
        <v/>
      </c>
      <c r="DO812" s="3" t="str">
        <f>IFERROR(INDEX(COD_SALES!$B$5:$Z$500,MATCH(resource!$CC812,COD_SALES!$A$5:$A$500,0),MATCH(resource!DO$2,COD_SALES!$B$4:$Z$4,0)),"")</f>
        <v/>
      </c>
      <c r="DP812" s="3" t="str">
        <f>IFERROR(INDEX(COD_SALES!$B$5:$Z$500,MATCH(resource!$CC812,COD_SALES!$A$5:$A$500,0),MATCH(resource!DP$2,COD_SALES!$B$4:$Z$4,0)),"")</f>
        <v/>
      </c>
      <c r="DQ812" s="3" t="str">
        <f>IFERROR(INDEX(COD_SALES!$B$5:$Z$500,MATCH(resource!$CC812,COD_SALES!$A$5:$A$500,0),MATCH(resource!DQ$2,COD_SALES!$B$4:$Z$4,0)),"")</f>
        <v/>
      </c>
      <c r="DR812" s="3" t="str">
        <f>IFERROR(INDEX(COD_SALES!$B$5:$Z$500,MATCH(resource!$CC812,COD_SALES!$A$5:$A$500,0),MATCH(resource!DR$2,COD_SALES!$B$4:$Z$4,0)),"")</f>
        <v/>
      </c>
      <c r="DS812" s="3" t="str">
        <f>IFERROR(INDEX(COD_SALES!$B$5:$Z$500,MATCH(resource!$CC812,COD_SALES!$A$5:$A$500,0),MATCH(resource!DS$2,COD_SALES!$B$4:$Z$4,0)),"")</f>
        <v/>
      </c>
      <c r="DT812" s="3" t="str">
        <f>IFERROR(INDEX(COD_SALES!$B$5:$Z$500,MATCH(resource!$CC812,COD_SALES!$A$5:$A$500,0),MATCH(resource!DT$2,COD_SALES!$B$4:$Z$4,0)),"")</f>
        <v/>
      </c>
      <c r="DU812" s="3" t="str">
        <f>IFERROR(INDEX(COD_SALES!$B$5:$Z$500,MATCH(resource!$CC812,COD_SALES!$A$5:$A$500,0),MATCH(resource!DU$2,COD_SALES!$B$4:$Z$4,0)),"")</f>
        <v/>
      </c>
      <c r="DV812" s="3" t="str">
        <f>IFERROR(INDEX(COD_SALES!$B$5:$Z$500,MATCH(resource!$CC812,COD_SALES!$A$5:$A$500,0),MATCH(resource!DV$2,COD_SALES!$B$4:$Z$4,0)),"")</f>
        <v/>
      </c>
      <c r="DW812" s="3" t="str">
        <f>IFERROR(INDEX(COD_SALES!$B$5:$Z$500,MATCH(resource!$CC812,COD_SALES!$A$5:$A$500,0),MATCH(resource!DW$2,COD_SALES!$B$4:$Z$4,0)),"")</f>
        <v/>
      </c>
      <c r="DX812" s="3" t="str">
        <f>IFERROR(INDEX(COD_SALES!$B$5:$Z$500,MATCH(resource!$CC812,COD_SALES!$A$5:$A$500,0),MATCH(resource!DX$2,COD_SALES!$B$4:$Z$4,0)),"")</f>
        <v/>
      </c>
      <c r="DY812" s="3" t="str">
        <f>IFERROR(INDEX(COD_SALES!$B$5:$Z$500,MATCH(resource!$CC812,COD_SALES!$A$5:$A$500,0),MATCH(resource!DY$2,COD_SALES!$B$4:$Z$4,0)),"")</f>
        <v/>
      </c>
      <c r="DZ812" s="3" t="str">
        <f>IFERROR(INDEX(COD_SALES!$B$5:$Z$500,MATCH(resource!$CC812,COD_SALES!$A$5:$A$500,0),MATCH(resource!DZ$2,COD_SALES!$B$4:$Z$4,0)),"")</f>
        <v/>
      </c>
      <c r="EA812" s="3" t="str">
        <f>IFERROR(INDEX(COD_SALES!$B$5:$Z$500,MATCH(resource!$CC812,COD_SALES!$A$5:$A$500,0),MATCH(resource!EA$2,COD_SALES!$B$4:$Z$4,0)),"")</f>
        <v/>
      </c>
      <c r="EB812" s="3">
        <f t="shared" si="140"/>
        <v>0</v>
      </c>
      <c r="EW812" s="3">
        <f>IFERROR(VLOOKUP(CC812,data_pull!$AO$25:$AR$546,2,0),0)</f>
        <v>0</v>
      </c>
      <c r="EX812" s="1">
        <f>IFERROR(VLOOKUP(CC812,data_pull!$AO$25:$AR$546,4,0),0)</f>
        <v>0</v>
      </c>
    </row>
    <row r="813" spans="13:154" x14ac:dyDescent="0.25"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4">
        <f>sales_data!B812</f>
        <v>0</v>
      </c>
      <c r="AR813" s="4">
        <f>sales_data!C812</f>
        <v>0</v>
      </c>
      <c r="AS813" s="5" t="str">
        <f t="shared" si="139"/>
        <v/>
      </c>
      <c r="AT813" s="4">
        <f>sales_data!I812</f>
        <v>0</v>
      </c>
      <c r="AU813" s="4">
        <f>sales_data!W812</f>
        <v>0</v>
      </c>
      <c r="AV813" s="1">
        <f>sales_data!N812</f>
        <v>0</v>
      </c>
      <c r="AW813" s="1">
        <f>sales_data!P812</f>
        <v>0</v>
      </c>
      <c r="AX813" s="3">
        <f ca="1">IFERROR(INDEX(INDIRECT("day_wise_sales_data!$B$2:$BZ$599"),MATCH(resource!$CC813,day_wise_sales_data!$A$2:$A$500,0),MATCH(resource!AX$2,INDIRECT("day_wise_sales_data!$B$1:$BZ$1"),0)),0)</f>
        <v>0</v>
      </c>
      <c r="AY813" s="3">
        <f ca="1">IFERROR(INDEX(INDIRECT("day_wise_sales_data!$B$2:$BZ$599"),MATCH(resource!$CC813,day_wise_sales_data!$A$2:$A$500,0),MATCH(resource!AY$2,INDIRECT("day_wise_sales_data!$B$1:$BZ$1"),0)),0)</f>
        <v>0</v>
      </c>
      <c r="AZ813" s="3">
        <f ca="1">IFERROR(INDEX(INDIRECT("day_wise_sales_data!$B$2:$BZ$599"),MATCH(resource!$CC813,day_wise_sales_data!$A$2:$A$500,0),MATCH(resource!AZ$2,INDIRECT("day_wise_sales_data!$B$1:$BZ$1"),0)),0)</f>
        <v>0</v>
      </c>
      <c r="BA813" s="3">
        <f ca="1">IFERROR(INDEX(INDIRECT("day_wise_sales_data!$B$2:$BZ$599"),MATCH(resource!$CC813,day_wise_sales_data!$A$2:$A$500,0),MATCH(resource!BA$2,INDIRECT("day_wise_sales_data!$B$1:$BZ$1"),0)),0)</f>
        <v>0</v>
      </c>
      <c r="BB813" s="3">
        <f ca="1">IFERROR(INDEX(INDIRECT("day_wise_sales_data!$B$2:$BZ$599"),MATCH(resource!$CC813,day_wise_sales_data!$A$2:$A$500,0),MATCH(resource!BB$2,INDIRECT("day_wise_sales_data!$B$1:$BZ$1"),0)),0)</f>
        <v>0</v>
      </c>
      <c r="BC813" s="3">
        <f ca="1">IFERROR(INDEX(INDIRECT("day_wise_sales_data!$B$2:$BZ$599"),MATCH(resource!$CC813,day_wise_sales_data!$A$2:$A$500,0),MATCH(resource!BC$2,INDIRECT("day_wise_sales_data!$B$1:$BZ$1"),0)),0)</f>
        <v>0</v>
      </c>
      <c r="BD813" s="3">
        <f ca="1">IFERROR(INDEX(INDIRECT("day_wise_sales_data!$B$2:$BZ$599"),MATCH(resource!$CC813,day_wise_sales_data!$A$2:$A$500,0),MATCH(resource!BD$2,INDIRECT("day_wise_sales_data!$B$1:$BZ$1"),0)),0)</f>
        <v>0</v>
      </c>
      <c r="BE813" s="3">
        <f ca="1">IFERROR(INDEX(INDIRECT("day_wise_sales_data!$B$2:$BZ$599"),MATCH(resource!$CC813,day_wise_sales_data!$A$2:$A$500,0),MATCH(resource!BE$2,INDIRECT("day_wise_sales_data!$B$1:$BZ$1"),0)),0)</f>
        <v>0</v>
      </c>
      <c r="BF813" s="3">
        <f ca="1">IFERROR(INDEX(INDIRECT("day_wise_sales_data!$B$2:$BZ$599"),MATCH(resource!$CC813,day_wise_sales_data!$A$2:$A$500,0),MATCH(resource!BF$2,INDIRECT("day_wise_sales_data!$B$1:$BZ$1"),0)),0)</f>
        <v>0</v>
      </c>
      <c r="BG813" s="3">
        <f ca="1">IFERROR(INDEX(INDIRECT("day_wise_sales_data!$B$2:$BZ$599"),MATCH(resource!$CC813,day_wise_sales_data!$A$2:$A$500,0),MATCH(resource!BG$2,INDIRECT("day_wise_sales_data!$B$1:$BZ$1"),0)),0)</f>
        <v>0</v>
      </c>
      <c r="BH813" s="3">
        <f ca="1">IFERROR(INDEX(INDIRECT("day_wise_sales_data!$B$2:$BZ$599"),MATCH(resource!$CC813,day_wise_sales_data!$A$2:$A$500,0),MATCH(resource!BH$2,INDIRECT("day_wise_sales_data!$B$1:$BZ$1"),0)),0)</f>
        <v>0</v>
      </c>
      <c r="BI813" s="3">
        <f ca="1">IFERROR(INDEX(INDIRECT("day_wise_sales_data!$B$2:$BZ$599"),MATCH(resource!$CC813,day_wise_sales_data!$A$2:$A$500,0),MATCH(resource!BI$2,INDIRECT("day_wise_sales_data!$B$1:$BZ$1"),0)),0)</f>
        <v>0</v>
      </c>
      <c r="BJ813" s="3">
        <f ca="1">IFERROR(INDEX(INDIRECT("day_wise_sales_data!$B$2:$BZ$599"),MATCH(resource!$CC813,day_wise_sales_data!$A$2:$A$500,0),MATCH(resource!BJ$2,INDIRECT("day_wise_sales_data!$B$1:$BZ$1"),0)),0)</f>
        <v>0</v>
      </c>
      <c r="BK813" s="3">
        <f ca="1">IFERROR(INDEX(INDIRECT("day_wise_sales_data!$B$2:$BZ$599"),MATCH(resource!$CC813,day_wise_sales_data!$A$2:$A$500,0),MATCH(resource!BK$2,INDIRECT("day_wise_sales_data!$B$1:$BZ$1"),0)),0)</f>
        <v>0</v>
      </c>
      <c r="BL813" s="3">
        <f ca="1">IFERROR(INDEX(INDIRECT("day_wise_sales_data!$B$2:$BZ$599"),MATCH(resource!$CC813,day_wise_sales_data!$A$2:$A$500,0),MATCH(resource!BL$2,INDIRECT("day_wise_sales_data!$B$1:$BZ$1"),0)),0)</f>
        <v>0</v>
      </c>
      <c r="BM813" s="3">
        <f ca="1">IFERROR(INDEX(INDIRECT("day_wise_sales_data!$B$2:$BZ$599"),MATCH(resource!$CC813,day_wise_sales_data!$A$2:$A$500,0),MATCH(resource!BM$2,INDIRECT("day_wise_sales_data!$B$1:$BZ$1"),0)),0)</f>
        <v>0</v>
      </c>
      <c r="BN813" s="3">
        <f ca="1">IFERROR(INDEX(INDIRECT("day_wise_sales_data!$B$2:$BZ$599"),MATCH(resource!$CC813,day_wise_sales_data!$A$2:$A$500,0),MATCH(resource!BN$2,INDIRECT("day_wise_sales_data!$B$1:$BZ$1"),0)),0)</f>
        <v>0</v>
      </c>
      <c r="BO813" s="3">
        <f ca="1">IFERROR(INDEX(INDIRECT("day_wise_sales_data!$B$2:$BZ$599"),MATCH(resource!$CC813,day_wise_sales_data!$A$2:$A$500,0),MATCH(resource!BO$2,INDIRECT("day_wise_sales_data!$B$1:$BZ$1"),0)),0)</f>
        <v>0</v>
      </c>
      <c r="BP813" s="3">
        <f ca="1">IFERROR(INDEX(INDIRECT("day_wise_sales_data!$B$2:$BZ$599"),MATCH(resource!$CC813,day_wise_sales_data!$A$2:$A$500,0),MATCH(resource!BP$2,INDIRECT("day_wise_sales_data!$B$1:$BZ$1"),0)),0)</f>
        <v>0</v>
      </c>
      <c r="BQ813" s="3">
        <f ca="1">IFERROR(INDEX(INDIRECT("day_wise_sales_data!$B$2:$BZ$599"),MATCH(resource!$CC813,day_wise_sales_data!$A$2:$A$500,0),MATCH(resource!BQ$2,INDIRECT("day_wise_sales_data!$B$1:$BZ$1"),0)),0)</f>
        <v>0</v>
      </c>
      <c r="BR813" s="3">
        <f ca="1">IFERROR(INDEX(INDIRECT("day_wise_sales_data!$B$2:$BZ$599"),MATCH(resource!$CC813,day_wise_sales_data!$A$2:$A$500,0),MATCH(resource!BR$2,INDIRECT("day_wise_sales_data!$B$1:$BZ$1"),0)),0)</f>
        <v>0</v>
      </c>
      <c r="BS813" s="3">
        <f ca="1">IFERROR(INDEX(INDIRECT("day_wise_sales_data!$B$2:$BZ$599"),MATCH(resource!$CC813,day_wise_sales_data!$A$2:$A$500,0),MATCH(resource!BS$2,INDIRECT("day_wise_sales_data!$B$1:$BZ$1"),0)),0)</f>
        <v>0</v>
      </c>
      <c r="BT813" s="3">
        <f ca="1">IFERROR(INDEX(INDIRECT("day_wise_sales_data!$B$2:$BZ$599"),MATCH(resource!$CC813,day_wise_sales_data!$A$2:$A$500,0),MATCH(resource!BT$2,INDIRECT("day_wise_sales_data!$B$1:$BZ$1"),0)),0)</f>
        <v>0</v>
      </c>
      <c r="BU813" s="3">
        <f ca="1">IFERROR(INDEX(INDIRECT("day_wise_sales_data!$B$2:$BZ$599"),MATCH(resource!$CC813,day_wise_sales_data!$A$2:$A$500,0),MATCH(resource!BU$2,INDIRECT("day_wise_sales_data!$B$1:$BZ$1"),0)),0)</f>
        <v>0</v>
      </c>
      <c r="BV813" s="3">
        <f ca="1">IFERROR(INDEX(INDIRECT("day_wise_sales_data!$B$2:$BZ$599"),MATCH(resource!$CC813,day_wise_sales_data!$A$2:$A$500,0),MATCH(resource!BV$2,INDIRECT("day_wise_sales_data!$B$1:$BZ$1"),0)),0)</f>
        <v>0</v>
      </c>
      <c r="BW813" s="3">
        <f ca="1">IFERROR(INDEX(INDIRECT("day_wise_sales_data!$B$2:$BZ$599"),MATCH(resource!$CC813,day_wise_sales_data!$A$2:$A$500,0),MATCH(resource!BW$2,INDIRECT("day_wise_sales_data!$B$1:$BZ$1"),0)),0)</f>
        <v>0</v>
      </c>
      <c r="BX813" s="3">
        <f ca="1">IFERROR(INDEX(INDIRECT("day_wise_sales_data!$B$2:$BZ$599"),MATCH(resource!$CC813,day_wise_sales_data!$A$2:$A$500,0),MATCH(resource!BX$2,INDIRECT("day_wise_sales_data!$B$1:$BZ$1"),0)),0)</f>
        <v>0</v>
      </c>
      <c r="BY813" s="3">
        <f ca="1">IFERROR(INDEX(INDIRECT("day_wise_sales_data!$B$2:$BZ$599"),MATCH(resource!$CC813,day_wise_sales_data!$A$2:$A$500,0),MATCH(resource!BY$2,INDIRECT("day_wise_sales_data!$B$1:$BZ$1"),0)),0)</f>
        <v>0</v>
      </c>
      <c r="BZ813" s="3">
        <f ca="1">IFERROR(INDEX(INDIRECT("day_wise_sales_data!$B$2:$BZ$599"),MATCH(resource!$CC813,day_wise_sales_data!$A$2:$A$500,0),MATCH(resource!BZ$2,INDIRECT("day_wise_sales_data!$B$1:$BZ$1"),0)),0)</f>
        <v>0</v>
      </c>
      <c r="CA813" s="3">
        <f ca="1">IFERROR(INDEX(INDIRECT("day_wise_sales_data!$B$2:$BZ$599"),MATCH(resource!$CC813,day_wise_sales_data!$A$2:$A$500,0),MATCH(resource!CA$2,INDIRECT("day_wise_sales_data!$B$1:$BZ$1"),0)),0)</f>
        <v>0</v>
      </c>
      <c r="CC813" s="4">
        <f>sales_data!H812</f>
        <v>0</v>
      </c>
      <c r="CD813" s="1">
        <v>811</v>
      </c>
      <c r="CE813" s="1" t="str">
        <f>IF(AQ813=report!$AQ$3,resource!CD813,"")</f>
        <v/>
      </c>
      <c r="CF813" s="5" t="str">
        <f>IFERROR(SMALL($CE$3:$CE$1001,ROWS($CE$3:CE813)),"")</f>
        <v/>
      </c>
      <c r="CH813">
        <f>IFERROR(VLOOKUP($CC813,data_pull!$E$22:$G$700,2,0),0)</f>
        <v>0</v>
      </c>
      <c r="DK813" s="3" t="str">
        <f>IFERROR(INDEX(COD_SALES!$B$5:$Z$500,MATCH(resource!$CC813,COD_SALES!$A$5:$A$500,0),MATCH(resource!DK$2,COD_SALES!$B$4:$Z$4,0)),"")</f>
        <v/>
      </c>
      <c r="DL813" s="3" t="str">
        <f>IFERROR(INDEX(COD_SALES!$B$5:$Z$500,MATCH(resource!$CC813,COD_SALES!$A$5:$A$500,0),MATCH(resource!DL$2,COD_SALES!$B$4:$Z$4,0)),"")</f>
        <v/>
      </c>
      <c r="DM813" s="3" t="str">
        <f>IFERROR(INDEX(COD_SALES!$B$5:$Z$500,MATCH(resource!$CC813,COD_SALES!$A$5:$A$500,0),MATCH(resource!DM$2,COD_SALES!$B$4:$Z$4,0)),"")</f>
        <v/>
      </c>
      <c r="DN813" s="3" t="str">
        <f>IFERROR(INDEX(COD_SALES!$B$5:$Z$500,MATCH(resource!$CC813,COD_SALES!$A$5:$A$500,0),MATCH(resource!DN$2,COD_SALES!$B$4:$Z$4,0)),"")</f>
        <v/>
      </c>
      <c r="DO813" s="3" t="str">
        <f>IFERROR(INDEX(COD_SALES!$B$5:$Z$500,MATCH(resource!$CC813,COD_SALES!$A$5:$A$500,0),MATCH(resource!DO$2,COD_SALES!$B$4:$Z$4,0)),"")</f>
        <v/>
      </c>
      <c r="DP813" s="3" t="str">
        <f>IFERROR(INDEX(COD_SALES!$B$5:$Z$500,MATCH(resource!$CC813,COD_SALES!$A$5:$A$500,0),MATCH(resource!DP$2,COD_SALES!$B$4:$Z$4,0)),"")</f>
        <v/>
      </c>
      <c r="DQ813" s="3" t="str">
        <f>IFERROR(INDEX(COD_SALES!$B$5:$Z$500,MATCH(resource!$CC813,COD_SALES!$A$5:$A$500,0),MATCH(resource!DQ$2,COD_SALES!$B$4:$Z$4,0)),"")</f>
        <v/>
      </c>
      <c r="DR813" s="3" t="str">
        <f>IFERROR(INDEX(COD_SALES!$B$5:$Z$500,MATCH(resource!$CC813,COD_SALES!$A$5:$A$500,0),MATCH(resource!DR$2,COD_SALES!$B$4:$Z$4,0)),"")</f>
        <v/>
      </c>
      <c r="DS813" s="3" t="str">
        <f>IFERROR(INDEX(COD_SALES!$B$5:$Z$500,MATCH(resource!$CC813,COD_SALES!$A$5:$A$500,0),MATCH(resource!DS$2,COD_SALES!$B$4:$Z$4,0)),"")</f>
        <v/>
      </c>
      <c r="DT813" s="3" t="str">
        <f>IFERROR(INDEX(COD_SALES!$B$5:$Z$500,MATCH(resource!$CC813,COD_SALES!$A$5:$A$500,0),MATCH(resource!DT$2,COD_SALES!$B$4:$Z$4,0)),"")</f>
        <v/>
      </c>
      <c r="DU813" s="3" t="str">
        <f>IFERROR(INDEX(COD_SALES!$B$5:$Z$500,MATCH(resource!$CC813,COD_SALES!$A$5:$A$500,0),MATCH(resource!DU$2,COD_SALES!$B$4:$Z$4,0)),"")</f>
        <v/>
      </c>
      <c r="DV813" s="3" t="str">
        <f>IFERROR(INDEX(COD_SALES!$B$5:$Z$500,MATCH(resource!$CC813,COD_SALES!$A$5:$A$500,0),MATCH(resource!DV$2,COD_SALES!$B$4:$Z$4,0)),"")</f>
        <v/>
      </c>
      <c r="DW813" s="3" t="str">
        <f>IFERROR(INDEX(COD_SALES!$B$5:$Z$500,MATCH(resource!$CC813,COD_SALES!$A$5:$A$500,0),MATCH(resource!DW$2,COD_SALES!$B$4:$Z$4,0)),"")</f>
        <v/>
      </c>
      <c r="DX813" s="3" t="str">
        <f>IFERROR(INDEX(COD_SALES!$B$5:$Z$500,MATCH(resource!$CC813,COD_SALES!$A$5:$A$500,0),MATCH(resource!DX$2,COD_SALES!$B$4:$Z$4,0)),"")</f>
        <v/>
      </c>
      <c r="DY813" s="3" t="str">
        <f>IFERROR(INDEX(COD_SALES!$B$5:$Z$500,MATCH(resource!$CC813,COD_SALES!$A$5:$A$500,0),MATCH(resource!DY$2,COD_SALES!$B$4:$Z$4,0)),"")</f>
        <v/>
      </c>
      <c r="DZ813" s="3" t="str">
        <f>IFERROR(INDEX(COD_SALES!$B$5:$Z$500,MATCH(resource!$CC813,COD_SALES!$A$5:$A$500,0),MATCH(resource!DZ$2,COD_SALES!$B$4:$Z$4,0)),"")</f>
        <v/>
      </c>
      <c r="EA813" s="3" t="str">
        <f>IFERROR(INDEX(COD_SALES!$B$5:$Z$500,MATCH(resource!$CC813,COD_SALES!$A$5:$A$500,0),MATCH(resource!EA$2,COD_SALES!$B$4:$Z$4,0)),"")</f>
        <v/>
      </c>
      <c r="EB813" s="3">
        <f t="shared" si="140"/>
        <v>0</v>
      </c>
      <c r="EW813" s="3">
        <f>IFERROR(VLOOKUP(CC813,data_pull!$AO$25:$AR$546,2,0),0)</f>
        <v>0</v>
      </c>
      <c r="EX813" s="1">
        <f>IFERROR(VLOOKUP(CC813,data_pull!$AO$25:$AR$546,4,0),0)</f>
        <v>0</v>
      </c>
    </row>
    <row r="814" spans="13:154" x14ac:dyDescent="0.25"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4">
        <f>sales_data!B813</f>
        <v>0</v>
      </c>
      <c r="AR814" s="4">
        <f>sales_data!C813</f>
        <v>0</v>
      </c>
      <c r="AS814" s="5" t="str">
        <f t="shared" si="139"/>
        <v/>
      </c>
      <c r="AT814" s="4">
        <f>sales_data!I813</f>
        <v>0</v>
      </c>
      <c r="AU814" s="4">
        <f>sales_data!W813</f>
        <v>0</v>
      </c>
      <c r="AV814" s="1">
        <f>sales_data!N813</f>
        <v>0</v>
      </c>
      <c r="AW814" s="1">
        <f>sales_data!P813</f>
        <v>0</v>
      </c>
      <c r="AX814" s="3">
        <f ca="1">IFERROR(INDEX(INDIRECT("day_wise_sales_data!$B$2:$BZ$599"),MATCH(resource!$CC814,day_wise_sales_data!$A$2:$A$500,0),MATCH(resource!AX$2,INDIRECT("day_wise_sales_data!$B$1:$BZ$1"),0)),0)</f>
        <v>0</v>
      </c>
      <c r="AY814" s="3">
        <f ca="1">IFERROR(INDEX(INDIRECT("day_wise_sales_data!$B$2:$BZ$599"),MATCH(resource!$CC814,day_wise_sales_data!$A$2:$A$500,0),MATCH(resource!AY$2,INDIRECT("day_wise_sales_data!$B$1:$BZ$1"),0)),0)</f>
        <v>0</v>
      </c>
      <c r="AZ814" s="3">
        <f ca="1">IFERROR(INDEX(INDIRECT("day_wise_sales_data!$B$2:$BZ$599"),MATCH(resource!$CC814,day_wise_sales_data!$A$2:$A$500,0),MATCH(resource!AZ$2,INDIRECT("day_wise_sales_data!$B$1:$BZ$1"),0)),0)</f>
        <v>0</v>
      </c>
      <c r="BA814" s="3">
        <f ca="1">IFERROR(INDEX(INDIRECT("day_wise_sales_data!$B$2:$BZ$599"),MATCH(resource!$CC814,day_wise_sales_data!$A$2:$A$500,0),MATCH(resource!BA$2,INDIRECT("day_wise_sales_data!$B$1:$BZ$1"),0)),0)</f>
        <v>0</v>
      </c>
      <c r="BB814" s="3">
        <f ca="1">IFERROR(INDEX(INDIRECT("day_wise_sales_data!$B$2:$BZ$599"),MATCH(resource!$CC814,day_wise_sales_data!$A$2:$A$500,0),MATCH(resource!BB$2,INDIRECT("day_wise_sales_data!$B$1:$BZ$1"),0)),0)</f>
        <v>0</v>
      </c>
      <c r="BC814" s="3">
        <f ca="1">IFERROR(INDEX(INDIRECT("day_wise_sales_data!$B$2:$BZ$599"),MATCH(resource!$CC814,day_wise_sales_data!$A$2:$A$500,0),MATCH(resource!BC$2,INDIRECT("day_wise_sales_data!$B$1:$BZ$1"),0)),0)</f>
        <v>0</v>
      </c>
      <c r="BD814" s="3">
        <f ca="1">IFERROR(INDEX(INDIRECT("day_wise_sales_data!$B$2:$BZ$599"),MATCH(resource!$CC814,day_wise_sales_data!$A$2:$A$500,0),MATCH(resource!BD$2,INDIRECT("day_wise_sales_data!$B$1:$BZ$1"),0)),0)</f>
        <v>0</v>
      </c>
      <c r="BE814" s="3">
        <f ca="1">IFERROR(INDEX(INDIRECT("day_wise_sales_data!$B$2:$BZ$599"),MATCH(resource!$CC814,day_wise_sales_data!$A$2:$A$500,0),MATCH(resource!BE$2,INDIRECT("day_wise_sales_data!$B$1:$BZ$1"),0)),0)</f>
        <v>0</v>
      </c>
      <c r="BF814" s="3">
        <f ca="1">IFERROR(INDEX(INDIRECT("day_wise_sales_data!$B$2:$BZ$599"),MATCH(resource!$CC814,day_wise_sales_data!$A$2:$A$500,0),MATCH(resource!BF$2,INDIRECT("day_wise_sales_data!$B$1:$BZ$1"),0)),0)</f>
        <v>0</v>
      </c>
      <c r="BG814" s="3">
        <f ca="1">IFERROR(INDEX(INDIRECT("day_wise_sales_data!$B$2:$BZ$599"),MATCH(resource!$CC814,day_wise_sales_data!$A$2:$A$500,0),MATCH(resource!BG$2,INDIRECT("day_wise_sales_data!$B$1:$BZ$1"),0)),0)</f>
        <v>0</v>
      </c>
      <c r="BH814" s="3">
        <f ca="1">IFERROR(INDEX(INDIRECT("day_wise_sales_data!$B$2:$BZ$599"),MATCH(resource!$CC814,day_wise_sales_data!$A$2:$A$500,0),MATCH(resource!BH$2,INDIRECT("day_wise_sales_data!$B$1:$BZ$1"),0)),0)</f>
        <v>0</v>
      </c>
      <c r="BI814" s="3">
        <f ca="1">IFERROR(INDEX(INDIRECT("day_wise_sales_data!$B$2:$BZ$599"),MATCH(resource!$CC814,day_wise_sales_data!$A$2:$A$500,0),MATCH(resource!BI$2,INDIRECT("day_wise_sales_data!$B$1:$BZ$1"),0)),0)</f>
        <v>0</v>
      </c>
      <c r="BJ814" s="3">
        <f ca="1">IFERROR(INDEX(INDIRECT("day_wise_sales_data!$B$2:$BZ$599"),MATCH(resource!$CC814,day_wise_sales_data!$A$2:$A$500,0),MATCH(resource!BJ$2,INDIRECT("day_wise_sales_data!$B$1:$BZ$1"),0)),0)</f>
        <v>0</v>
      </c>
      <c r="BK814" s="3">
        <f ca="1">IFERROR(INDEX(INDIRECT("day_wise_sales_data!$B$2:$BZ$599"),MATCH(resource!$CC814,day_wise_sales_data!$A$2:$A$500,0),MATCH(resource!BK$2,INDIRECT("day_wise_sales_data!$B$1:$BZ$1"),0)),0)</f>
        <v>0</v>
      </c>
      <c r="BL814" s="3">
        <f ca="1">IFERROR(INDEX(INDIRECT("day_wise_sales_data!$B$2:$BZ$599"),MATCH(resource!$CC814,day_wise_sales_data!$A$2:$A$500,0),MATCH(resource!BL$2,INDIRECT("day_wise_sales_data!$B$1:$BZ$1"),0)),0)</f>
        <v>0</v>
      </c>
      <c r="BM814" s="3">
        <f ca="1">IFERROR(INDEX(INDIRECT("day_wise_sales_data!$B$2:$BZ$599"),MATCH(resource!$CC814,day_wise_sales_data!$A$2:$A$500,0),MATCH(resource!BM$2,INDIRECT("day_wise_sales_data!$B$1:$BZ$1"),0)),0)</f>
        <v>0</v>
      </c>
      <c r="BN814" s="3">
        <f ca="1">IFERROR(INDEX(INDIRECT("day_wise_sales_data!$B$2:$BZ$599"),MATCH(resource!$CC814,day_wise_sales_data!$A$2:$A$500,0),MATCH(resource!BN$2,INDIRECT("day_wise_sales_data!$B$1:$BZ$1"),0)),0)</f>
        <v>0</v>
      </c>
      <c r="BO814" s="3">
        <f ca="1">IFERROR(INDEX(INDIRECT("day_wise_sales_data!$B$2:$BZ$599"),MATCH(resource!$CC814,day_wise_sales_data!$A$2:$A$500,0),MATCH(resource!BO$2,INDIRECT("day_wise_sales_data!$B$1:$BZ$1"),0)),0)</f>
        <v>0</v>
      </c>
      <c r="BP814" s="3">
        <f ca="1">IFERROR(INDEX(INDIRECT("day_wise_sales_data!$B$2:$BZ$599"),MATCH(resource!$CC814,day_wise_sales_data!$A$2:$A$500,0),MATCH(resource!BP$2,INDIRECT("day_wise_sales_data!$B$1:$BZ$1"),0)),0)</f>
        <v>0</v>
      </c>
      <c r="BQ814" s="3">
        <f ca="1">IFERROR(INDEX(INDIRECT("day_wise_sales_data!$B$2:$BZ$599"),MATCH(resource!$CC814,day_wise_sales_data!$A$2:$A$500,0),MATCH(resource!BQ$2,INDIRECT("day_wise_sales_data!$B$1:$BZ$1"),0)),0)</f>
        <v>0</v>
      </c>
      <c r="BR814" s="3">
        <f ca="1">IFERROR(INDEX(INDIRECT("day_wise_sales_data!$B$2:$BZ$599"),MATCH(resource!$CC814,day_wise_sales_data!$A$2:$A$500,0),MATCH(resource!BR$2,INDIRECT("day_wise_sales_data!$B$1:$BZ$1"),0)),0)</f>
        <v>0</v>
      </c>
      <c r="BS814" s="3">
        <f ca="1">IFERROR(INDEX(INDIRECT("day_wise_sales_data!$B$2:$BZ$599"),MATCH(resource!$CC814,day_wise_sales_data!$A$2:$A$500,0),MATCH(resource!BS$2,INDIRECT("day_wise_sales_data!$B$1:$BZ$1"),0)),0)</f>
        <v>0</v>
      </c>
      <c r="BT814" s="3">
        <f ca="1">IFERROR(INDEX(INDIRECT("day_wise_sales_data!$B$2:$BZ$599"),MATCH(resource!$CC814,day_wise_sales_data!$A$2:$A$500,0),MATCH(resource!BT$2,INDIRECT("day_wise_sales_data!$B$1:$BZ$1"),0)),0)</f>
        <v>0</v>
      </c>
      <c r="BU814" s="3">
        <f ca="1">IFERROR(INDEX(INDIRECT("day_wise_sales_data!$B$2:$BZ$599"),MATCH(resource!$CC814,day_wise_sales_data!$A$2:$A$500,0),MATCH(resource!BU$2,INDIRECT("day_wise_sales_data!$B$1:$BZ$1"),0)),0)</f>
        <v>0</v>
      </c>
      <c r="BV814" s="3">
        <f ca="1">IFERROR(INDEX(INDIRECT("day_wise_sales_data!$B$2:$BZ$599"),MATCH(resource!$CC814,day_wise_sales_data!$A$2:$A$500,0),MATCH(resource!BV$2,INDIRECT("day_wise_sales_data!$B$1:$BZ$1"),0)),0)</f>
        <v>0</v>
      </c>
      <c r="BW814" s="3">
        <f ca="1">IFERROR(INDEX(INDIRECT("day_wise_sales_data!$B$2:$BZ$599"),MATCH(resource!$CC814,day_wise_sales_data!$A$2:$A$500,0),MATCH(resource!BW$2,INDIRECT("day_wise_sales_data!$B$1:$BZ$1"),0)),0)</f>
        <v>0</v>
      </c>
      <c r="BX814" s="3">
        <f ca="1">IFERROR(INDEX(INDIRECT("day_wise_sales_data!$B$2:$BZ$599"),MATCH(resource!$CC814,day_wise_sales_data!$A$2:$A$500,0),MATCH(resource!BX$2,INDIRECT("day_wise_sales_data!$B$1:$BZ$1"),0)),0)</f>
        <v>0</v>
      </c>
      <c r="BY814" s="3">
        <f ca="1">IFERROR(INDEX(INDIRECT("day_wise_sales_data!$B$2:$BZ$599"),MATCH(resource!$CC814,day_wise_sales_data!$A$2:$A$500,0),MATCH(resource!BY$2,INDIRECT("day_wise_sales_data!$B$1:$BZ$1"),0)),0)</f>
        <v>0</v>
      </c>
      <c r="BZ814" s="3">
        <f ca="1">IFERROR(INDEX(INDIRECT("day_wise_sales_data!$B$2:$BZ$599"),MATCH(resource!$CC814,day_wise_sales_data!$A$2:$A$500,0),MATCH(resource!BZ$2,INDIRECT("day_wise_sales_data!$B$1:$BZ$1"),0)),0)</f>
        <v>0</v>
      </c>
      <c r="CA814" s="3">
        <f ca="1">IFERROR(INDEX(INDIRECT("day_wise_sales_data!$B$2:$BZ$599"),MATCH(resource!$CC814,day_wise_sales_data!$A$2:$A$500,0),MATCH(resource!CA$2,INDIRECT("day_wise_sales_data!$B$1:$BZ$1"),0)),0)</f>
        <v>0</v>
      </c>
      <c r="CC814" s="4">
        <f>sales_data!H813</f>
        <v>0</v>
      </c>
      <c r="CD814" s="1">
        <v>812</v>
      </c>
      <c r="CE814" s="1" t="str">
        <f>IF(AQ814=report!$AQ$3,resource!CD814,"")</f>
        <v/>
      </c>
      <c r="CF814" s="5" t="str">
        <f>IFERROR(SMALL($CE$3:$CE$1001,ROWS($CE$3:CE814)),"")</f>
        <v/>
      </c>
      <c r="CH814">
        <f>IFERROR(VLOOKUP($CC814,data_pull!$E$22:$G$700,2,0),0)</f>
        <v>0</v>
      </c>
      <c r="DK814" s="3" t="str">
        <f>IFERROR(INDEX(COD_SALES!$B$5:$Z$500,MATCH(resource!$CC814,COD_SALES!$A$5:$A$500,0),MATCH(resource!DK$2,COD_SALES!$B$4:$Z$4,0)),"")</f>
        <v/>
      </c>
      <c r="DL814" s="3" t="str">
        <f>IFERROR(INDEX(COD_SALES!$B$5:$Z$500,MATCH(resource!$CC814,COD_SALES!$A$5:$A$500,0),MATCH(resource!DL$2,COD_SALES!$B$4:$Z$4,0)),"")</f>
        <v/>
      </c>
      <c r="DM814" s="3" t="str">
        <f>IFERROR(INDEX(COD_SALES!$B$5:$Z$500,MATCH(resource!$CC814,COD_SALES!$A$5:$A$500,0),MATCH(resource!DM$2,COD_SALES!$B$4:$Z$4,0)),"")</f>
        <v/>
      </c>
      <c r="DN814" s="3" t="str">
        <f>IFERROR(INDEX(COD_SALES!$B$5:$Z$500,MATCH(resource!$CC814,COD_SALES!$A$5:$A$500,0),MATCH(resource!DN$2,COD_SALES!$B$4:$Z$4,0)),"")</f>
        <v/>
      </c>
      <c r="DO814" s="3" t="str">
        <f>IFERROR(INDEX(COD_SALES!$B$5:$Z$500,MATCH(resource!$CC814,COD_SALES!$A$5:$A$500,0),MATCH(resource!DO$2,COD_SALES!$B$4:$Z$4,0)),"")</f>
        <v/>
      </c>
      <c r="DP814" s="3" t="str">
        <f>IFERROR(INDEX(COD_SALES!$B$5:$Z$500,MATCH(resource!$CC814,COD_SALES!$A$5:$A$500,0),MATCH(resource!DP$2,COD_SALES!$B$4:$Z$4,0)),"")</f>
        <v/>
      </c>
      <c r="DQ814" s="3" t="str">
        <f>IFERROR(INDEX(COD_SALES!$B$5:$Z$500,MATCH(resource!$CC814,COD_SALES!$A$5:$A$500,0),MATCH(resource!DQ$2,COD_SALES!$B$4:$Z$4,0)),"")</f>
        <v/>
      </c>
      <c r="DR814" s="3" t="str">
        <f>IFERROR(INDEX(COD_SALES!$B$5:$Z$500,MATCH(resource!$CC814,COD_SALES!$A$5:$A$500,0),MATCH(resource!DR$2,COD_SALES!$B$4:$Z$4,0)),"")</f>
        <v/>
      </c>
      <c r="DS814" s="3" t="str">
        <f>IFERROR(INDEX(COD_SALES!$B$5:$Z$500,MATCH(resource!$CC814,COD_SALES!$A$5:$A$500,0),MATCH(resource!DS$2,COD_SALES!$B$4:$Z$4,0)),"")</f>
        <v/>
      </c>
      <c r="DT814" s="3" t="str">
        <f>IFERROR(INDEX(COD_SALES!$B$5:$Z$500,MATCH(resource!$CC814,COD_SALES!$A$5:$A$500,0),MATCH(resource!DT$2,COD_SALES!$B$4:$Z$4,0)),"")</f>
        <v/>
      </c>
      <c r="DU814" s="3" t="str">
        <f>IFERROR(INDEX(COD_SALES!$B$5:$Z$500,MATCH(resource!$CC814,COD_SALES!$A$5:$A$500,0),MATCH(resource!DU$2,COD_SALES!$B$4:$Z$4,0)),"")</f>
        <v/>
      </c>
      <c r="DV814" s="3" t="str">
        <f>IFERROR(INDEX(COD_SALES!$B$5:$Z$500,MATCH(resource!$CC814,COD_SALES!$A$5:$A$500,0),MATCH(resource!DV$2,COD_SALES!$B$4:$Z$4,0)),"")</f>
        <v/>
      </c>
      <c r="DW814" s="3" t="str">
        <f>IFERROR(INDEX(COD_SALES!$B$5:$Z$500,MATCH(resource!$CC814,COD_SALES!$A$5:$A$500,0),MATCH(resource!DW$2,COD_SALES!$B$4:$Z$4,0)),"")</f>
        <v/>
      </c>
      <c r="DX814" s="3" t="str">
        <f>IFERROR(INDEX(COD_SALES!$B$5:$Z$500,MATCH(resource!$CC814,COD_SALES!$A$5:$A$500,0),MATCH(resource!DX$2,COD_SALES!$B$4:$Z$4,0)),"")</f>
        <v/>
      </c>
      <c r="DY814" s="3" t="str">
        <f>IFERROR(INDEX(COD_SALES!$B$5:$Z$500,MATCH(resource!$CC814,COD_SALES!$A$5:$A$500,0),MATCH(resource!DY$2,COD_SALES!$B$4:$Z$4,0)),"")</f>
        <v/>
      </c>
      <c r="DZ814" s="3" t="str">
        <f>IFERROR(INDEX(COD_SALES!$B$5:$Z$500,MATCH(resource!$CC814,COD_SALES!$A$5:$A$500,0),MATCH(resource!DZ$2,COD_SALES!$B$4:$Z$4,0)),"")</f>
        <v/>
      </c>
      <c r="EA814" s="3" t="str">
        <f>IFERROR(INDEX(COD_SALES!$B$5:$Z$500,MATCH(resource!$CC814,COD_SALES!$A$5:$A$500,0),MATCH(resource!EA$2,COD_SALES!$B$4:$Z$4,0)),"")</f>
        <v/>
      </c>
      <c r="EB814" s="3">
        <f t="shared" si="140"/>
        <v>0</v>
      </c>
      <c r="EW814" s="3">
        <f>IFERROR(VLOOKUP(CC814,data_pull!$AO$25:$AR$546,2,0),0)</f>
        <v>0</v>
      </c>
      <c r="EX814" s="1">
        <f>IFERROR(VLOOKUP(CC814,data_pull!$AO$25:$AR$546,4,0),0)</f>
        <v>0</v>
      </c>
    </row>
    <row r="815" spans="13:154" x14ac:dyDescent="0.25"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4">
        <f>sales_data!B814</f>
        <v>0</v>
      </c>
      <c r="AR815" s="4">
        <f>sales_data!C814</f>
        <v>0</v>
      </c>
      <c r="AS815" s="5" t="str">
        <f t="shared" si="139"/>
        <v/>
      </c>
      <c r="AT815" s="4">
        <f>sales_data!I814</f>
        <v>0</v>
      </c>
      <c r="AU815" s="4">
        <f>sales_data!W814</f>
        <v>0</v>
      </c>
      <c r="AV815" s="1">
        <f>sales_data!N814</f>
        <v>0</v>
      </c>
      <c r="AW815" s="1">
        <f>sales_data!P814</f>
        <v>0</v>
      </c>
      <c r="AX815" s="3">
        <f ca="1">IFERROR(INDEX(INDIRECT("day_wise_sales_data!$B$2:$BZ$599"),MATCH(resource!$CC815,day_wise_sales_data!$A$2:$A$500,0),MATCH(resource!AX$2,INDIRECT("day_wise_sales_data!$B$1:$BZ$1"),0)),0)</f>
        <v>0</v>
      </c>
      <c r="AY815" s="3">
        <f ca="1">IFERROR(INDEX(INDIRECT("day_wise_sales_data!$B$2:$BZ$599"),MATCH(resource!$CC815,day_wise_sales_data!$A$2:$A$500,0),MATCH(resource!AY$2,INDIRECT("day_wise_sales_data!$B$1:$BZ$1"),0)),0)</f>
        <v>0</v>
      </c>
      <c r="AZ815" s="3">
        <f ca="1">IFERROR(INDEX(INDIRECT("day_wise_sales_data!$B$2:$BZ$599"),MATCH(resource!$CC815,day_wise_sales_data!$A$2:$A$500,0),MATCH(resource!AZ$2,INDIRECT("day_wise_sales_data!$B$1:$BZ$1"),0)),0)</f>
        <v>0</v>
      </c>
      <c r="BA815" s="3">
        <f ca="1">IFERROR(INDEX(INDIRECT("day_wise_sales_data!$B$2:$BZ$599"),MATCH(resource!$CC815,day_wise_sales_data!$A$2:$A$500,0),MATCH(resource!BA$2,INDIRECT("day_wise_sales_data!$B$1:$BZ$1"),0)),0)</f>
        <v>0</v>
      </c>
      <c r="BB815" s="3">
        <f ca="1">IFERROR(INDEX(INDIRECT("day_wise_sales_data!$B$2:$BZ$599"),MATCH(resource!$CC815,day_wise_sales_data!$A$2:$A$500,0),MATCH(resource!BB$2,INDIRECT("day_wise_sales_data!$B$1:$BZ$1"),0)),0)</f>
        <v>0</v>
      </c>
      <c r="BC815" s="3">
        <f ca="1">IFERROR(INDEX(INDIRECT("day_wise_sales_data!$B$2:$BZ$599"),MATCH(resource!$CC815,day_wise_sales_data!$A$2:$A$500,0),MATCH(resource!BC$2,INDIRECT("day_wise_sales_data!$B$1:$BZ$1"),0)),0)</f>
        <v>0</v>
      </c>
      <c r="BD815" s="3">
        <f ca="1">IFERROR(INDEX(INDIRECT("day_wise_sales_data!$B$2:$BZ$599"),MATCH(resource!$CC815,day_wise_sales_data!$A$2:$A$500,0),MATCH(resource!BD$2,INDIRECT("day_wise_sales_data!$B$1:$BZ$1"),0)),0)</f>
        <v>0</v>
      </c>
      <c r="BE815" s="3">
        <f ca="1">IFERROR(INDEX(INDIRECT("day_wise_sales_data!$B$2:$BZ$599"),MATCH(resource!$CC815,day_wise_sales_data!$A$2:$A$500,0),MATCH(resource!BE$2,INDIRECT("day_wise_sales_data!$B$1:$BZ$1"),0)),0)</f>
        <v>0</v>
      </c>
      <c r="BF815" s="3">
        <f ca="1">IFERROR(INDEX(INDIRECT("day_wise_sales_data!$B$2:$BZ$599"),MATCH(resource!$CC815,day_wise_sales_data!$A$2:$A$500,0),MATCH(resource!BF$2,INDIRECT("day_wise_sales_data!$B$1:$BZ$1"),0)),0)</f>
        <v>0</v>
      </c>
      <c r="BG815" s="3">
        <f ca="1">IFERROR(INDEX(INDIRECT("day_wise_sales_data!$B$2:$BZ$599"),MATCH(resource!$CC815,day_wise_sales_data!$A$2:$A$500,0),MATCH(resource!BG$2,INDIRECT("day_wise_sales_data!$B$1:$BZ$1"),0)),0)</f>
        <v>0</v>
      </c>
      <c r="BH815" s="3">
        <f ca="1">IFERROR(INDEX(INDIRECT("day_wise_sales_data!$B$2:$BZ$599"),MATCH(resource!$CC815,day_wise_sales_data!$A$2:$A$500,0),MATCH(resource!BH$2,INDIRECT("day_wise_sales_data!$B$1:$BZ$1"),0)),0)</f>
        <v>0</v>
      </c>
      <c r="BI815" s="3">
        <f ca="1">IFERROR(INDEX(INDIRECT("day_wise_sales_data!$B$2:$BZ$599"),MATCH(resource!$CC815,day_wise_sales_data!$A$2:$A$500,0),MATCH(resource!BI$2,INDIRECT("day_wise_sales_data!$B$1:$BZ$1"),0)),0)</f>
        <v>0</v>
      </c>
      <c r="BJ815" s="3">
        <f ca="1">IFERROR(INDEX(INDIRECT("day_wise_sales_data!$B$2:$BZ$599"),MATCH(resource!$CC815,day_wise_sales_data!$A$2:$A$500,0),MATCH(resource!BJ$2,INDIRECT("day_wise_sales_data!$B$1:$BZ$1"),0)),0)</f>
        <v>0</v>
      </c>
      <c r="BK815" s="3">
        <f ca="1">IFERROR(INDEX(INDIRECT("day_wise_sales_data!$B$2:$BZ$599"),MATCH(resource!$CC815,day_wise_sales_data!$A$2:$A$500,0),MATCH(resource!BK$2,INDIRECT("day_wise_sales_data!$B$1:$BZ$1"),0)),0)</f>
        <v>0</v>
      </c>
      <c r="BL815" s="3">
        <f ca="1">IFERROR(INDEX(INDIRECT("day_wise_sales_data!$B$2:$BZ$599"),MATCH(resource!$CC815,day_wise_sales_data!$A$2:$A$500,0),MATCH(resource!BL$2,INDIRECT("day_wise_sales_data!$B$1:$BZ$1"),0)),0)</f>
        <v>0</v>
      </c>
      <c r="BM815" s="3">
        <f ca="1">IFERROR(INDEX(INDIRECT("day_wise_sales_data!$B$2:$BZ$599"),MATCH(resource!$CC815,day_wise_sales_data!$A$2:$A$500,0),MATCH(resource!BM$2,INDIRECT("day_wise_sales_data!$B$1:$BZ$1"),0)),0)</f>
        <v>0</v>
      </c>
      <c r="BN815" s="3">
        <f ca="1">IFERROR(INDEX(INDIRECT("day_wise_sales_data!$B$2:$BZ$599"),MATCH(resource!$CC815,day_wise_sales_data!$A$2:$A$500,0),MATCH(resource!BN$2,INDIRECT("day_wise_sales_data!$B$1:$BZ$1"),0)),0)</f>
        <v>0</v>
      </c>
      <c r="BO815" s="3">
        <f ca="1">IFERROR(INDEX(INDIRECT("day_wise_sales_data!$B$2:$BZ$599"),MATCH(resource!$CC815,day_wise_sales_data!$A$2:$A$500,0),MATCH(resource!BO$2,INDIRECT("day_wise_sales_data!$B$1:$BZ$1"),0)),0)</f>
        <v>0</v>
      </c>
      <c r="BP815" s="3">
        <f ca="1">IFERROR(INDEX(INDIRECT("day_wise_sales_data!$B$2:$BZ$599"),MATCH(resource!$CC815,day_wise_sales_data!$A$2:$A$500,0),MATCH(resource!BP$2,INDIRECT("day_wise_sales_data!$B$1:$BZ$1"),0)),0)</f>
        <v>0</v>
      </c>
      <c r="BQ815" s="3">
        <f ca="1">IFERROR(INDEX(INDIRECT("day_wise_sales_data!$B$2:$BZ$599"),MATCH(resource!$CC815,day_wise_sales_data!$A$2:$A$500,0),MATCH(resource!BQ$2,INDIRECT("day_wise_sales_data!$B$1:$BZ$1"),0)),0)</f>
        <v>0</v>
      </c>
      <c r="BR815" s="3">
        <f ca="1">IFERROR(INDEX(INDIRECT("day_wise_sales_data!$B$2:$BZ$599"),MATCH(resource!$CC815,day_wise_sales_data!$A$2:$A$500,0),MATCH(resource!BR$2,INDIRECT("day_wise_sales_data!$B$1:$BZ$1"),0)),0)</f>
        <v>0</v>
      </c>
      <c r="BS815" s="3">
        <f ca="1">IFERROR(INDEX(INDIRECT("day_wise_sales_data!$B$2:$BZ$599"),MATCH(resource!$CC815,day_wise_sales_data!$A$2:$A$500,0),MATCH(resource!BS$2,INDIRECT("day_wise_sales_data!$B$1:$BZ$1"),0)),0)</f>
        <v>0</v>
      </c>
      <c r="BT815" s="3">
        <f ca="1">IFERROR(INDEX(INDIRECT("day_wise_sales_data!$B$2:$BZ$599"),MATCH(resource!$CC815,day_wise_sales_data!$A$2:$A$500,0),MATCH(resource!BT$2,INDIRECT("day_wise_sales_data!$B$1:$BZ$1"),0)),0)</f>
        <v>0</v>
      </c>
      <c r="BU815" s="3">
        <f ca="1">IFERROR(INDEX(INDIRECT("day_wise_sales_data!$B$2:$BZ$599"),MATCH(resource!$CC815,day_wise_sales_data!$A$2:$A$500,0),MATCH(resource!BU$2,INDIRECT("day_wise_sales_data!$B$1:$BZ$1"),0)),0)</f>
        <v>0</v>
      </c>
      <c r="BV815" s="3">
        <f ca="1">IFERROR(INDEX(INDIRECT("day_wise_sales_data!$B$2:$BZ$599"),MATCH(resource!$CC815,day_wise_sales_data!$A$2:$A$500,0),MATCH(resource!BV$2,INDIRECT("day_wise_sales_data!$B$1:$BZ$1"),0)),0)</f>
        <v>0</v>
      </c>
      <c r="BW815" s="3">
        <f ca="1">IFERROR(INDEX(INDIRECT("day_wise_sales_data!$B$2:$BZ$599"),MATCH(resource!$CC815,day_wise_sales_data!$A$2:$A$500,0),MATCH(resource!BW$2,INDIRECT("day_wise_sales_data!$B$1:$BZ$1"),0)),0)</f>
        <v>0</v>
      </c>
      <c r="BX815" s="3">
        <f ca="1">IFERROR(INDEX(INDIRECT("day_wise_sales_data!$B$2:$BZ$599"),MATCH(resource!$CC815,day_wise_sales_data!$A$2:$A$500,0),MATCH(resource!BX$2,INDIRECT("day_wise_sales_data!$B$1:$BZ$1"),0)),0)</f>
        <v>0</v>
      </c>
      <c r="BY815" s="3">
        <f ca="1">IFERROR(INDEX(INDIRECT("day_wise_sales_data!$B$2:$BZ$599"),MATCH(resource!$CC815,day_wise_sales_data!$A$2:$A$500,0),MATCH(resource!BY$2,INDIRECT("day_wise_sales_data!$B$1:$BZ$1"),0)),0)</f>
        <v>0</v>
      </c>
      <c r="BZ815" s="3">
        <f ca="1">IFERROR(INDEX(INDIRECT("day_wise_sales_data!$B$2:$BZ$599"),MATCH(resource!$CC815,day_wise_sales_data!$A$2:$A$500,0),MATCH(resource!BZ$2,INDIRECT("day_wise_sales_data!$B$1:$BZ$1"),0)),0)</f>
        <v>0</v>
      </c>
      <c r="CA815" s="3">
        <f ca="1">IFERROR(INDEX(INDIRECT("day_wise_sales_data!$B$2:$BZ$599"),MATCH(resource!$CC815,day_wise_sales_data!$A$2:$A$500,0),MATCH(resource!CA$2,INDIRECT("day_wise_sales_data!$B$1:$BZ$1"),0)),0)</f>
        <v>0</v>
      </c>
      <c r="CC815" s="4">
        <f>sales_data!H814</f>
        <v>0</v>
      </c>
      <c r="CD815" s="1">
        <v>813</v>
      </c>
      <c r="CE815" s="1" t="str">
        <f>IF(AQ815=report!$AQ$3,resource!CD815,"")</f>
        <v/>
      </c>
      <c r="CF815" s="5" t="str">
        <f>IFERROR(SMALL($CE$3:$CE$1001,ROWS($CE$3:CE815)),"")</f>
        <v/>
      </c>
      <c r="CH815">
        <f>IFERROR(VLOOKUP($CC815,data_pull!$E$22:$G$700,2,0),0)</f>
        <v>0</v>
      </c>
      <c r="DK815" s="3" t="str">
        <f>IFERROR(INDEX(COD_SALES!$B$5:$Z$500,MATCH(resource!$CC815,COD_SALES!$A$5:$A$500,0),MATCH(resource!DK$2,COD_SALES!$B$4:$Z$4,0)),"")</f>
        <v/>
      </c>
      <c r="DL815" s="3" t="str">
        <f>IFERROR(INDEX(COD_SALES!$B$5:$Z$500,MATCH(resource!$CC815,COD_SALES!$A$5:$A$500,0),MATCH(resource!DL$2,COD_SALES!$B$4:$Z$4,0)),"")</f>
        <v/>
      </c>
      <c r="DM815" s="3" t="str">
        <f>IFERROR(INDEX(COD_SALES!$B$5:$Z$500,MATCH(resource!$CC815,COD_SALES!$A$5:$A$500,0),MATCH(resource!DM$2,COD_SALES!$B$4:$Z$4,0)),"")</f>
        <v/>
      </c>
      <c r="DN815" s="3" t="str">
        <f>IFERROR(INDEX(COD_SALES!$B$5:$Z$500,MATCH(resource!$CC815,COD_SALES!$A$5:$A$500,0),MATCH(resource!DN$2,COD_SALES!$B$4:$Z$4,0)),"")</f>
        <v/>
      </c>
      <c r="DO815" s="3" t="str">
        <f>IFERROR(INDEX(COD_SALES!$B$5:$Z$500,MATCH(resource!$CC815,COD_SALES!$A$5:$A$500,0),MATCH(resource!DO$2,COD_SALES!$B$4:$Z$4,0)),"")</f>
        <v/>
      </c>
      <c r="DP815" s="3" t="str">
        <f>IFERROR(INDEX(COD_SALES!$B$5:$Z$500,MATCH(resource!$CC815,COD_SALES!$A$5:$A$500,0),MATCH(resource!DP$2,COD_SALES!$B$4:$Z$4,0)),"")</f>
        <v/>
      </c>
      <c r="DQ815" s="3" t="str">
        <f>IFERROR(INDEX(COD_SALES!$B$5:$Z$500,MATCH(resource!$CC815,COD_SALES!$A$5:$A$500,0),MATCH(resource!DQ$2,COD_SALES!$B$4:$Z$4,0)),"")</f>
        <v/>
      </c>
      <c r="DR815" s="3" t="str">
        <f>IFERROR(INDEX(COD_SALES!$B$5:$Z$500,MATCH(resource!$CC815,COD_SALES!$A$5:$A$500,0),MATCH(resource!DR$2,COD_SALES!$B$4:$Z$4,0)),"")</f>
        <v/>
      </c>
      <c r="DS815" s="3" t="str">
        <f>IFERROR(INDEX(COD_SALES!$B$5:$Z$500,MATCH(resource!$CC815,COD_SALES!$A$5:$A$500,0),MATCH(resource!DS$2,COD_SALES!$B$4:$Z$4,0)),"")</f>
        <v/>
      </c>
      <c r="DT815" s="3" t="str">
        <f>IFERROR(INDEX(COD_SALES!$B$5:$Z$500,MATCH(resource!$CC815,COD_SALES!$A$5:$A$500,0),MATCH(resource!DT$2,COD_SALES!$B$4:$Z$4,0)),"")</f>
        <v/>
      </c>
      <c r="DU815" s="3" t="str">
        <f>IFERROR(INDEX(COD_SALES!$B$5:$Z$500,MATCH(resource!$CC815,COD_SALES!$A$5:$A$500,0),MATCH(resource!DU$2,COD_SALES!$B$4:$Z$4,0)),"")</f>
        <v/>
      </c>
      <c r="DV815" s="3" t="str">
        <f>IFERROR(INDEX(COD_SALES!$B$5:$Z$500,MATCH(resource!$CC815,COD_SALES!$A$5:$A$500,0),MATCH(resource!DV$2,COD_SALES!$B$4:$Z$4,0)),"")</f>
        <v/>
      </c>
      <c r="DW815" s="3" t="str">
        <f>IFERROR(INDEX(COD_SALES!$B$5:$Z$500,MATCH(resource!$CC815,COD_SALES!$A$5:$A$500,0),MATCH(resource!DW$2,COD_SALES!$B$4:$Z$4,0)),"")</f>
        <v/>
      </c>
      <c r="DX815" s="3" t="str">
        <f>IFERROR(INDEX(COD_SALES!$B$5:$Z$500,MATCH(resource!$CC815,COD_SALES!$A$5:$A$500,0),MATCH(resource!DX$2,COD_SALES!$B$4:$Z$4,0)),"")</f>
        <v/>
      </c>
      <c r="DY815" s="3" t="str">
        <f>IFERROR(INDEX(COD_SALES!$B$5:$Z$500,MATCH(resource!$CC815,COD_SALES!$A$5:$A$500,0),MATCH(resource!DY$2,COD_SALES!$B$4:$Z$4,0)),"")</f>
        <v/>
      </c>
      <c r="DZ815" s="3" t="str">
        <f>IFERROR(INDEX(COD_SALES!$B$5:$Z$500,MATCH(resource!$CC815,COD_SALES!$A$5:$A$500,0),MATCH(resource!DZ$2,COD_SALES!$B$4:$Z$4,0)),"")</f>
        <v/>
      </c>
      <c r="EA815" s="3" t="str">
        <f>IFERROR(INDEX(COD_SALES!$B$5:$Z$500,MATCH(resource!$CC815,COD_SALES!$A$5:$A$500,0),MATCH(resource!EA$2,COD_SALES!$B$4:$Z$4,0)),"")</f>
        <v/>
      </c>
      <c r="EB815" s="3">
        <f t="shared" si="140"/>
        <v>0</v>
      </c>
      <c r="EW815" s="3">
        <f>IFERROR(VLOOKUP(CC815,data_pull!$AO$25:$AR$546,2,0),0)</f>
        <v>0</v>
      </c>
      <c r="EX815" s="1">
        <f>IFERROR(VLOOKUP(CC815,data_pull!$AO$25:$AR$546,4,0),0)</f>
        <v>0</v>
      </c>
    </row>
    <row r="816" spans="13:154" x14ac:dyDescent="0.25"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4">
        <f>sales_data!B815</f>
        <v>0</v>
      </c>
      <c r="AR816" s="4">
        <f>sales_data!C815</f>
        <v>0</v>
      </c>
      <c r="AS816" s="5" t="str">
        <f t="shared" si="139"/>
        <v/>
      </c>
      <c r="AT816" s="4">
        <f>sales_data!I815</f>
        <v>0</v>
      </c>
      <c r="AU816" s="4">
        <f>sales_data!W815</f>
        <v>0</v>
      </c>
      <c r="AV816" s="1">
        <f>sales_data!N815</f>
        <v>0</v>
      </c>
      <c r="AW816" s="1">
        <f>sales_data!P815</f>
        <v>0</v>
      </c>
      <c r="AX816" s="3">
        <f ca="1">IFERROR(INDEX(INDIRECT("day_wise_sales_data!$B$2:$BZ$599"),MATCH(resource!$CC816,day_wise_sales_data!$A$2:$A$500,0),MATCH(resource!AX$2,INDIRECT("day_wise_sales_data!$B$1:$BZ$1"),0)),0)</f>
        <v>0</v>
      </c>
      <c r="AY816" s="3">
        <f ca="1">IFERROR(INDEX(INDIRECT("day_wise_sales_data!$B$2:$BZ$599"),MATCH(resource!$CC816,day_wise_sales_data!$A$2:$A$500,0),MATCH(resource!AY$2,INDIRECT("day_wise_sales_data!$B$1:$BZ$1"),0)),0)</f>
        <v>0</v>
      </c>
      <c r="AZ816" s="3">
        <f ca="1">IFERROR(INDEX(INDIRECT("day_wise_sales_data!$B$2:$BZ$599"),MATCH(resource!$CC816,day_wise_sales_data!$A$2:$A$500,0),MATCH(resource!AZ$2,INDIRECT("day_wise_sales_data!$B$1:$BZ$1"),0)),0)</f>
        <v>0</v>
      </c>
      <c r="BA816" s="3">
        <f ca="1">IFERROR(INDEX(INDIRECT("day_wise_sales_data!$B$2:$BZ$599"),MATCH(resource!$CC816,day_wise_sales_data!$A$2:$A$500,0),MATCH(resource!BA$2,INDIRECT("day_wise_sales_data!$B$1:$BZ$1"),0)),0)</f>
        <v>0</v>
      </c>
      <c r="BB816" s="3">
        <f ca="1">IFERROR(INDEX(INDIRECT("day_wise_sales_data!$B$2:$BZ$599"),MATCH(resource!$CC816,day_wise_sales_data!$A$2:$A$500,0),MATCH(resource!BB$2,INDIRECT("day_wise_sales_data!$B$1:$BZ$1"),0)),0)</f>
        <v>0</v>
      </c>
      <c r="BC816" s="3">
        <f ca="1">IFERROR(INDEX(INDIRECT("day_wise_sales_data!$B$2:$BZ$599"),MATCH(resource!$CC816,day_wise_sales_data!$A$2:$A$500,0),MATCH(resource!BC$2,INDIRECT("day_wise_sales_data!$B$1:$BZ$1"),0)),0)</f>
        <v>0</v>
      </c>
      <c r="BD816" s="3">
        <f ca="1">IFERROR(INDEX(INDIRECT("day_wise_sales_data!$B$2:$BZ$599"),MATCH(resource!$CC816,day_wise_sales_data!$A$2:$A$500,0),MATCH(resource!BD$2,INDIRECT("day_wise_sales_data!$B$1:$BZ$1"),0)),0)</f>
        <v>0</v>
      </c>
      <c r="BE816" s="3">
        <f ca="1">IFERROR(INDEX(INDIRECT("day_wise_sales_data!$B$2:$BZ$599"),MATCH(resource!$CC816,day_wise_sales_data!$A$2:$A$500,0),MATCH(resource!BE$2,INDIRECT("day_wise_sales_data!$B$1:$BZ$1"),0)),0)</f>
        <v>0</v>
      </c>
      <c r="BF816" s="3">
        <f ca="1">IFERROR(INDEX(INDIRECT("day_wise_sales_data!$B$2:$BZ$599"),MATCH(resource!$CC816,day_wise_sales_data!$A$2:$A$500,0),MATCH(resource!BF$2,INDIRECT("day_wise_sales_data!$B$1:$BZ$1"),0)),0)</f>
        <v>0</v>
      </c>
      <c r="BG816" s="3">
        <f ca="1">IFERROR(INDEX(INDIRECT("day_wise_sales_data!$B$2:$BZ$599"),MATCH(resource!$CC816,day_wise_sales_data!$A$2:$A$500,0),MATCH(resource!BG$2,INDIRECT("day_wise_sales_data!$B$1:$BZ$1"),0)),0)</f>
        <v>0</v>
      </c>
      <c r="BH816" s="3">
        <f ca="1">IFERROR(INDEX(INDIRECT("day_wise_sales_data!$B$2:$BZ$599"),MATCH(resource!$CC816,day_wise_sales_data!$A$2:$A$500,0),MATCH(resource!BH$2,INDIRECT("day_wise_sales_data!$B$1:$BZ$1"),0)),0)</f>
        <v>0</v>
      </c>
      <c r="BI816" s="3">
        <f ca="1">IFERROR(INDEX(INDIRECT("day_wise_sales_data!$B$2:$BZ$599"),MATCH(resource!$CC816,day_wise_sales_data!$A$2:$A$500,0),MATCH(resource!BI$2,INDIRECT("day_wise_sales_data!$B$1:$BZ$1"),0)),0)</f>
        <v>0</v>
      </c>
      <c r="BJ816" s="3">
        <f ca="1">IFERROR(INDEX(INDIRECT("day_wise_sales_data!$B$2:$BZ$599"),MATCH(resource!$CC816,day_wise_sales_data!$A$2:$A$500,0),MATCH(resource!BJ$2,INDIRECT("day_wise_sales_data!$B$1:$BZ$1"),0)),0)</f>
        <v>0</v>
      </c>
      <c r="BK816" s="3">
        <f ca="1">IFERROR(INDEX(INDIRECT("day_wise_sales_data!$B$2:$BZ$599"),MATCH(resource!$CC816,day_wise_sales_data!$A$2:$A$500,0),MATCH(resource!BK$2,INDIRECT("day_wise_sales_data!$B$1:$BZ$1"),0)),0)</f>
        <v>0</v>
      </c>
      <c r="BL816" s="3">
        <f ca="1">IFERROR(INDEX(INDIRECT("day_wise_sales_data!$B$2:$BZ$599"),MATCH(resource!$CC816,day_wise_sales_data!$A$2:$A$500,0),MATCH(resource!BL$2,INDIRECT("day_wise_sales_data!$B$1:$BZ$1"),0)),0)</f>
        <v>0</v>
      </c>
      <c r="BM816" s="3">
        <f ca="1">IFERROR(INDEX(INDIRECT("day_wise_sales_data!$B$2:$BZ$599"),MATCH(resource!$CC816,day_wise_sales_data!$A$2:$A$500,0),MATCH(resource!BM$2,INDIRECT("day_wise_sales_data!$B$1:$BZ$1"),0)),0)</f>
        <v>0</v>
      </c>
      <c r="BN816" s="3">
        <f ca="1">IFERROR(INDEX(INDIRECT("day_wise_sales_data!$B$2:$BZ$599"),MATCH(resource!$CC816,day_wise_sales_data!$A$2:$A$500,0),MATCH(resource!BN$2,INDIRECT("day_wise_sales_data!$B$1:$BZ$1"),0)),0)</f>
        <v>0</v>
      </c>
      <c r="BO816" s="3">
        <f ca="1">IFERROR(INDEX(INDIRECT("day_wise_sales_data!$B$2:$BZ$599"),MATCH(resource!$CC816,day_wise_sales_data!$A$2:$A$500,0),MATCH(resource!BO$2,INDIRECT("day_wise_sales_data!$B$1:$BZ$1"),0)),0)</f>
        <v>0</v>
      </c>
      <c r="BP816" s="3">
        <f ca="1">IFERROR(INDEX(INDIRECT("day_wise_sales_data!$B$2:$BZ$599"),MATCH(resource!$CC816,day_wise_sales_data!$A$2:$A$500,0),MATCH(resource!BP$2,INDIRECT("day_wise_sales_data!$B$1:$BZ$1"),0)),0)</f>
        <v>0</v>
      </c>
      <c r="BQ816" s="3">
        <f ca="1">IFERROR(INDEX(INDIRECT("day_wise_sales_data!$B$2:$BZ$599"),MATCH(resource!$CC816,day_wise_sales_data!$A$2:$A$500,0),MATCH(resource!BQ$2,INDIRECT("day_wise_sales_data!$B$1:$BZ$1"),0)),0)</f>
        <v>0</v>
      </c>
      <c r="BR816" s="3">
        <f ca="1">IFERROR(INDEX(INDIRECT("day_wise_sales_data!$B$2:$BZ$599"),MATCH(resource!$CC816,day_wise_sales_data!$A$2:$A$500,0),MATCH(resource!BR$2,INDIRECT("day_wise_sales_data!$B$1:$BZ$1"),0)),0)</f>
        <v>0</v>
      </c>
      <c r="BS816" s="3">
        <f ca="1">IFERROR(INDEX(INDIRECT("day_wise_sales_data!$B$2:$BZ$599"),MATCH(resource!$CC816,day_wise_sales_data!$A$2:$A$500,0),MATCH(resource!BS$2,INDIRECT("day_wise_sales_data!$B$1:$BZ$1"),0)),0)</f>
        <v>0</v>
      </c>
      <c r="BT816" s="3">
        <f ca="1">IFERROR(INDEX(INDIRECT("day_wise_sales_data!$B$2:$BZ$599"),MATCH(resource!$CC816,day_wise_sales_data!$A$2:$A$500,0),MATCH(resource!BT$2,INDIRECT("day_wise_sales_data!$B$1:$BZ$1"),0)),0)</f>
        <v>0</v>
      </c>
      <c r="BU816" s="3">
        <f ca="1">IFERROR(INDEX(INDIRECT("day_wise_sales_data!$B$2:$BZ$599"),MATCH(resource!$CC816,day_wise_sales_data!$A$2:$A$500,0),MATCH(resource!BU$2,INDIRECT("day_wise_sales_data!$B$1:$BZ$1"),0)),0)</f>
        <v>0</v>
      </c>
      <c r="BV816" s="3">
        <f ca="1">IFERROR(INDEX(INDIRECT("day_wise_sales_data!$B$2:$BZ$599"),MATCH(resource!$CC816,day_wise_sales_data!$A$2:$A$500,0),MATCH(resource!BV$2,INDIRECT("day_wise_sales_data!$B$1:$BZ$1"),0)),0)</f>
        <v>0</v>
      </c>
      <c r="BW816" s="3">
        <f ca="1">IFERROR(INDEX(INDIRECT("day_wise_sales_data!$B$2:$BZ$599"),MATCH(resource!$CC816,day_wise_sales_data!$A$2:$A$500,0),MATCH(resource!BW$2,INDIRECT("day_wise_sales_data!$B$1:$BZ$1"),0)),0)</f>
        <v>0</v>
      </c>
      <c r="BX816" s="3">
        <f ca="1">IFERROR(INDEX(INDIRECT("day_wise_sales_data!$B$2:$BZ$599"),MATCH(resource!$CC816,day_wise_sales_data!$A$2:$A$500,0),MATCH(resource!BX$2,INDIRECT("day_wise_sales_data!$B$1:$BZ$1"),0)),0)</f>
        <v>0</v>
      </c>
      <c r="BY816" s="3">
        <f ca="1">IFERROR(INDEX(INDIRECT("day_wise_sales_data!$B$2:$BZ$599"),MATCH(resource!$CC816,day_wise_sales_data!$A$2:$A$500,0),MATCH(resource!BY$2,INDIRECT("day_wise_sales_data!$B$1:$BZ$1"),0)),0)</f>
        <v>0</v>
      </c>
      <c r="BZ816" s="3">
        <f ca="1">IFERROR(INDEX(INDIRECT("day_wise_sales_data!$B$2:$BZ$599"),MATCH(resource!$CC816,day_wise_sales_data!$A$2:$A$500,0),MATCH(resource!BZ$2,INDIRECT("day_wise_sales_data!$B$1:$BZ$1"),0)),0)</f>
        <v>0</v>
      </c>
      <c r="CA816" s="3">
        <f ca="1">IFERROR(INDEX(INDIRECT("day_wise_sales_data!$B$2:$BZ$599"),MATCH(resource!$CC816,day_wise_sales_data!$A$2:$A$500,0),MATCH(resource!CA$2,INDIRECT("day_wise_sales_data!$B$1:$BZ$1"),0)),0)</f>
        <v>0</v>
      </c>
      <c r="CC816" s="4">
        <f>sales_data!H815</f>
        <v>0</v>
      </c>
      <c r="CD816" s="1">
        <v>814</v>
      </c>
      <c r="CE816" s="1" t="str">
        <f>IF(AQ816=report!$AQ$3,resource!CD816,"")</f>
        <v/>
      </c>
      <c r="CF816" s="5" t="str">
        <f>IFERROR(SMALL($CE$3:$CE$1001,ROWS($CE$3:CE816)),"")</f>
        <v/>
      </c>
      <c r="CH816">
        <f>IFERROR(VLOOKUP($CC816,data_pull!$E$22:$G$700,2,0),0)</f>
        <v>0</v>
      </c>
      <c r="DK816" s="3" t="str">
        <f>IFERROR(INDEX(COD_SALES!$B$5:$Z$500,MATCH(resource!$CC816,COD_SALES!$A$5:$A$500,0),MATCH(resource!DK$2,COD_SALES!$B$4:$Z$4,0)),"")</f>
        <v/>
      </c>
      <c r="DL816" s="3" t="str">
        <f>IFERROR(INDEX(COD_SALES!$B$5:$Z$500,MATCH(resource!$CC816,COD_SALES!$A$5:$A$500,0),MATCH(resource!DL$2,COD_SALES!$B$4:$Z$4,0)),"")</f>
        <v/>
      </c>
      <c r="DM816" s="3" t="str">
        <f>IFERROR(INDEX(COD_SALES!$B$5:$Z$500,MATCH(resource!$CC816,COD_SALES!$A$5:$A$500,0),MATCH(resource!DM$2,COD_SALES!$B$4:$Z$4,0)),"")</f>
        <v/>
      </c>
      <c r="DN816" s="3" t="str">
        <f>IFERROR(INDEX(COD_SALES!$B$5:$Z$500,MATCH(resource!$CC816,COD_SALES!$A$5:$A$500,0),MATCH(resource!DN$2,COD_SALES!$B$4:$Z$4,0)),"")</f>
        <v/>
      </c>
      <c r="DO816" s="3" t="str">
        <f>IFERROR(INDEX(COD_SALES!$B$5:$Z$500,MATCH(resource!$CC816,COD_SALES!$A$5:$A$500,0),MATCH(resource!DO$2,COD_SALES!$B$4:$Z$4,0)),"")</f>
        <v/>
      </c>
      <c r="DP816" s="3" t="str">
        <f>IFERROR(INDEX(COD_SALES!$B$5:$Z$500,MATCH(resource!$CC816,COD_SALES!$A$5:$A$500,0),MATCH(resource!DP$2,COD_SALES!$B$4:$Z$4,0)),"")</f>
        <v/>
      </c>
      <c r="DQ816" s="3" t="str">
        <f>IFERROR(INDEX(COD_SALES!$B$5:$Z$500,MATCH(resource!$CC816,COD_SALES!$A$5:$A$500,0),MATCH(resource!DQ$2,COD_SALES!$B$4:$Z$4,0)),"")</f>
        <v/>
      </c>
      <c r="DR816" s="3" t="str">
        <f>IFERROR(INDEX(COD_SALES!$B$5:$Z$500,MATCH(resource!$CC816,COD_SALES!$A$5:$A$500,0),MATCH(resource!DR$2,COD_SALES!$B$4:$Z$4,0)),"")</f>
        <v/>
      </c>
      <c r="DS816" s="3" t="str">
        <f>IFERROR(INDEX(COD_SALES!$B$5:$Z$500,MATCH(resource!$CC816,COD_SALES!$A$5:$A$500,0),MATCH(resource!DS$2,COD_SALES!$B$4:$Z$4,0)),"")</f>
        <v/>
      </c>
      <c r="DT816" s="3" t="str">
        <f>IFERROR(INDEX(COD_SALES!$B$5:$Z$500,MATCH(resource!$CC816,COD_SALES!$A$5:$A$500,0),MATCH(resource!DT$2,COD_SALES!$B$4:$Z$4,0)),"")</f>
        <v/>
      </c>
      <c r="DU816" s="3" t="str">
        <f>IFERROR(INDEX(COD_SALES!$B$5:$Z$500,MATCH(resource!$CC816,COD_SALES!$A$5:$A$500,0),MATCH(resource!DU$2,COD_SALES!$B$4:$Z$4,0)),"")</f>
        <v/>
      </c>
      <c r="DV816" s="3" t="str">
        <f>IFERROR(INDEX(COD_SALES!$B$5:$Z$500,MATCH(resource!$CC816,COD_SALES!$A$5:$A$500,0),MATCH(resource!DV$2,COD_SALES!$B$4:$Z$4,0)),"")</f>
        <v/>
      </c>
      <c r="DW816" s="3" t="str">
        <f>IFERROR(INDEX(COD_SALES!$B$5:$Z$500,MATCH(resource!$CC816,COD_SALES!$A$5:$A$500,0),MATCH(resource!DW$2,COD_SALES!$B$4:$Z$4,0)),"")</f>
        <v/>
      </c>
      <c r="DX816" s="3" t="str">
        <f>IFERROR(INDEX(COD_SALES!$B$5:$Z$500,MATCH(resource!$CC816,COD_SALES!$A$5:$A$500,0),MATCH(resource!DX$2,COD_SALES!$B$4:$Z$4,0)),"")</f>
        <v/>
      </c>
      <c r="DY816" s="3" t="str">
        <f>IFERROR(INDEX(COD_SALES!$B$5:$Z$500,MATCH(resource!$CC816,COD_SALES!$A$5:$A$500,0),MATCH(resource!DY$2,COD_SALES!$B$4:$Z$4,0)),"")</f>
        <v/>
      </c>
      <c r="DZ816" s="3" t="str">
        <f>IFERROR(INDEX(COD_SALES!$B$5:$Z$500,MATCH(resource!$CC816,COD_SALES!$A$5:$A$500,0),MATCH(resource!DZ$2,COD_SALES!$B$4:$Z$4,0)),"")</f>
        <v/>
      </c>
      <c r="EA816" s="3" t="str">
        <f>IFERROR(INDEX(COD_SALES!$B$5:$Z$500,MATCH(resource!$CC816,COD_SALES!$A$5:$A$500,0),MATCH(resource!EA$2,COD_SALES!$B$4:$Z$4,0)),"")</f>
        <v/>
      </c>
      <c r="EB816" s="3">
        <f t="shared" si="140"/>
        <v>0</v>
      </c>
      <c r="EW816" s="3">
        <f>IFERROR(VLOOKUP(CC816,data_pull!$AO$25:$AR$546,2,0),0)</f>
        <v>0</v>
      </c>
      <c r="EX816" s="1">
        <f>IFERROR(VLOOKUP(CC816,data_pull!$AO$25:$AR$546,4,0),0)</f>
        <v>0</v>
      </c>
    </row>
    <row r="817" spans="13:154" x14ac:dyDescent="0.25"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4">
        <f>sales_data!B816</f>
        <v>0</v>
      </c>
      <c r="AR817" s="4">
        <f>sales_data!C816</f>
        <v>0</v>
      </c>
      <c r="AS817" s="5" t="str">
        <f t="shared" si="139"/>
        <v/>
      </c>
      <c r="AT817" s="4">
        <f>sales_data!I816</f>
        <v>0</v>
      </c>
      <c r="AU817" s="4">
        <f>sales_data!W816</f>
        <v>0</v>
      </c>
      <c r="AV817" s="1">
        <f>sales_data!N816</f>
        <v>0</v>
      </c>
      <c r="AW817" s="1">
        <f>sales_data!P816</f>
        <v>0</v>
      </c>
      <c r="AX817" s="3">
        <f ca="1">IFERROR(INDEX(INDIRECT("day_wise_sales_data!$B$2:$BZ$599"),MATCH(resource!$CC817,day_wise_sales_data!$A$2:$A$500,0),MATCH(resource!AX$2,INDIRECT("day_wise_sales_data!$B$1:$BZ$1"),0)),0)</f>
        <v>0</v>
      </c>
      <c r="AY817" s="3">
        <f ca="1">IFERROR(INDEX(INDIRECT("day_wise_sales_data!$B$2:$BZ$599"),MATCH(resource!$CC817,day_wise_sales_data!$A$2:$A$500,0),MATCH(resource!AY$2,INDIRECT("day_wise_sales_data!$B$1:$BZ$1"),0)),0)</f>
        <v>0</v>
      </c>
      <c r="AZ817" s="3">
        <f ca="1">IFERROR(INDEX(INDIRECT("day_wise_sales_data!$B$2:$BZ$599"),MATCH(resource!$CC817,day_wise_sales_data!$A$2:$A$500,0),MATCH(resource!AZ$2,INDIRECT("day_wise_sales_data!$B$1:$BZ$1"),0)),0)</f>
        <v>0</v>
      </c>
      <c r="BA817" s="3">
        <f ca="1">IFERROR(INDEX(INDIRECT("day_wise_sales_data!$B$2:$BZ$599"),MATCH(resource!$CC817,day_wise_sales_data!$A$2:$A$500,0),MATCH(resource!BA$2,INDIRECT("day_wise_sales_data!$B$1:$BZ$1"),0)),0)</f>
        <v>0</v>
      </c>
      <c r="BB817" s="3">
        <f ca="1">IFERROR(INDEX(INDIRECT("day_wise_sales_data!$B$2:$BZ$599"),MATCH(resource!$CC817,day_wise_sales_data!$A$2:$A$500,0),MATCH(resource!BB$2,INDIRECT("day_wise_sales_data!$B$1:$BZ$1"),0)),0)</f>
        <v>0</v>
      </c>
      <c r="BC817" s="3">
        <f ca="1">IFERROR(INDEX(INDIRECT("day_wise_sales_data!$B$2:$BZ$599"),MATCH(resource!$CC817,day_wise_sales_data!$A$2:$A$500,0),MATCH(resource!BC$2,INDIRECT("day_wise_sales_data!$B$1:$BZ$1"),0)),0)</f>
        <v>0</v>
      </c>
      <c r="BD817" s="3">
        <f ca="1">IFERROR(INDEX(INDIRECT("day_wise_sales_data!$B$2:$BZ$599"),MATCH(resource!$CC817,day_wise_sales_data!$A$2:$A$500,0),MATCH(resource!BD$2,INDIRECT("day_wise_sales_data!$B$1:$BZ$1"),0)),0)</f>
        <v>0</v>
      </c>
      <c r="BE817" s="3">
        <f ca="1">IFERROR(INDEX(INDIRECT("day_wise_sales_data!$B$2:$BZ$599"),MATCH(resource!$CC817,day_wise_sales_data!$A$2:$A$500,0),MATCH(resource!BE$2,INDIRECT("day_wise_sales_data!$B$1:$BZ$1"),0)),0)</f>
        <v>0</v>
      </c>
      <c r="BF817" s="3">
        <f ca="1">IFERROR(INDEX(INDIRECT("day_wise_sales_data!$B$2:$BZ$599"),MATCH(resource!$CC817,day_wise_sales_data!$A$2:$A$500,0),MATCH(resource!BF$2,INDIRECT("day_wise_sales_data!$B$1:$BZ$1"),0)),0)</f>
        <v>0</v>
      </c>
      <c r="BG817" s="3">
        <f ca="1">IFERROR(INDEX(INDIRECT("day_wise_sales_data!$B$2:$BZ$599"),MATCH(resource!$CC817,day_wise_sales_data!$A$2:$A$500,0),MATCH(resource!BG$2,INDIRECT("day_wise_sales_data!$B$1:$BZ$1"),0)),0)</f>
        <v>0</v>
      </c>
      <c r="BH817" s="3">
        <f ca="1">IFERROR(INDEX(INDIRECT("day_wise_sales_data!$B$2:$BZ$599"),MATCH(resource!$CC817,day_wise_sales_data!$A$2:$A$500,0),MATCH(resource!BH$2,INDIRECT("day_wise_sales_data!$B$1:$BZ$1"),0)),0)</f>
        <v>0</v>
      </c>
      <c r="BI817" s="3">
        <f ca="1">IFERROR(INDEX(INDIRECT("day_wise_sales_data!$B$2:$BZ$599"),MATCH(resource!$CC817,day_wise_sales_data!$A$2:$A$500,0),MATCH(resource!BI$2,INDIRECT("day_wise_sales_data!$B$1:$BZ$1"),0)),0)</f>
        <v>0</v>
      </c>
      <c r="BJ817" s="3">
        <f ca="1">IFERROR(INDEX(INDIRECT("day_wise_sales_data!$B$2:$BZ$599"),MATCH(resource!$CC817,day_wise_sales_data!$A$2:$A$500,0),MATCH(resource!BJ$2,INDIRECT("day_wise_sales_data!$B$1:$BZ$1"),0)),0)</f>
        <v>0</v>
      </c>
      <c r="BK817" s="3">
        <f ca="1">IFERROR(INDEX(INDIRECT("day_wise_sales_data!$B$2:$BZ$599"),MATCH(resource!$CC817,day_wise_sales_data!$A$2:$A$500,0),MATCH(resource!BK$2,INDIRECT("day_wise_sales_data!$B$1:$BZ$1"),0)),0)</f>
        <v>0</v>
      </c>
      <c r="BL817" s="3">
        <f ca="1">IFERROR(INDEX(INDIRECT("day_wise_sales_data!$B$2:$BZ$599"),MATCH(resource!$CC817,day_wise_sales_data!$A$2:$A$500,0),MATCH(resource!BL$2,INDIRECT("day_wise_sales_data!$B$1:$BZ$1"),0)),0)</f>
        <v>0</v>
      </c>
      <c r="BM817" s="3">
        <f ca="1">IFERROR(INDEX(INDIRECT("day_wise_sales_data!$B$2:$BZ$599"),MATCH(resource!$CC817,day_wise_sales_data!$A$2:$A$500,0),MATCH(resource!BM$2,INDIRECT("day_wise_sales_data!$B$1:$BZ$1"),0)),0)</f>
        <v>0</v>
      </c>
      <c r="BN817" s="3">
        <f ca="1">IFERROR(INDEX(INDIRECT("day_wise_sales_data!$B$2:$BZ$599"),MATCH(resource!$CC817,day_wise_sales_data!$A$2:$A$500,0),MATCH(resource!BN$2,INDIRECT("day_wise_sales_data!$B$1:$BZ$1"),0)),0)</f>
        <v>0</v>
      </c>
      <c r="BO817" s="3">
        <f ca="1">IFERROR(INDEX(INDIRECT("day_wise_sales_data!$B$2:$BZ$599"),MATCH(resource!$CC817,day_wise_sales_data!$A$2:$A$500,0),MATCH(resource!BO$2,INDIRECT("day_wise_sales_data!$B$1:$BZ$1"),0)),0)</f>
        <v>0</v>
      </c>
      <c r="BP817" s="3">
        <f ca="1">IFERROR(INDEX(INDIRECT("day_wise_sales_data!$B$2:$BZ$599"),MATCH(resource!$CC817,day_wise_sales_data!$A$2:$A$500,0),MATCH(resource!BP$2,INDIRECT("day_wise_sales_data!$B$1:$BZ$1"),0)),0)</f>
        <v>0</v>
      </c>
      <c r="BQ817" s="3">
        <f ca="1">IFERROR(INDEX(INDIRECT("day_wise_sales_data!$B$2:$BZ$599"),MATCH(resource!$CC817,day_wise_sales_data!$A$2:$A$500,0),MATCH(resource!BQ$2,INDIRECT("day_wise_sales_data!$B$1:$BZ$1"),0)),0)</f>
        <v>0</v>
      </c>
      <c r="BR817" s="3">
        <f ca="1">IFERROR(INDEX(INDIRECT("day_wise_sales_data!$B$2:$BZ$599"),MATCH(resource!$CC817,day_wise_sales_data!$A$2:$A$500,0),MATCH(resource!BR$2,INDIRECT("day_wise_sales_data!$B$1:$BZ$1"),0)),0)</f>
        <v>0</v>
      </c>
      <c r="BS817" s="3">
        <f ca="1">IFERROR(INDEX(INDIRECT("day_wise_sales_data!$B$2:$BZ$599"),MATCH(resource!$CC817,day_wise_sales_data!$A$2:$A$500,0),MATCH(resource!BS$2,INDIRECT("day_wise_sales_data!$B$1:$BZ$1"),0)),0)</f>
        <v>0</v>
      </c>
      <c r="BT817" s="3">
        <f ca="1">IFERROR(INDEX(INDIRECT("day_wise_sales_data!$B$2:$BZ$599"),MATCH(resource!$CC817,day_wise_sales_data!$A$2:$A$500,0),MATCH(resource!BT$2,INDIRECT("day_wise_sales_data!$B$1:$BZ$1"),0)),0)</f>
        <v>0</v>
      </c>
      <c r="BU817" s="3">
        <f ca="1">IFERROR(INDEX(INDIRECT("day_wise_sales_data!$B$2:$BZ$599"),MATCH(resource!$CC817,day_wise_sales_data!$A$2:$A$500,0),MATCH(resource!BU$2,INDIRECT("day_wise_sales_data!$B$1:$BZ$1"),0)),0)</f>
        <v>0</v>
      </c>
      <c r="BV817" s="3">
        <f ca="1">IFERROR(INDEX(INDIRECT("day_wise_sales_data!$B$2:$BZ$599"),MATCH(resource!$CC817,day_wise_sales_data!$A$2:$A$500,0),MATCH(resource!BV$2,INDIRECT("day_wise_sales_data!$B$1:$BZ$1"),0)),0)</f>
        <v>0</v>
      </c>
      <c r="BW817" s="3">
        <f ca="1">IFERROR(INDEX(INDIRECT("day_wise_sales_data!$B$2:$BZ$599"),MATCH(resource!$CC817,day_wise_sales_data!$A$2:$A$500,0),MATCH(resource!BW$2,INDIRECT("day_wise_sales_data!$B$1:$BZ$1"),0)),0)</f>
        <v>0</v>
      </c>
      <c r="BX817" s="3">
        <f ca="1">IFERROR(INDEX(INDIRECT("day_wise_sales_data!$B$2:$BZ$599"),MATCH(resource!$CC817,day_wise_sales_data!$A$2:$A$500,0),MATCH(resource!BX$2,INDIRECT("day_wise_sales_data!$B$1:$BZ$1"),0)),0)</f>
        <v>0</v>
      </c>
      <c r="BY817" s="3">
        <f ca="1">IFERROR(INDEX(INDIRECT("day_wise_sales_data!$B$2:$BZ$599"),MATCH(resource!$CC817,day_wise_sales_data!$A$2:$A$500,0),MATCH(resource!BY$2,INDIRECT("day_wise_sales_data!$B$1:$BZ$1"),0)),0)</f>
        <v>0</v>
      </c>
      <c r="BZ817" s="3">
        <f ca="1">IFERROR(INDEX(INDIRECT("day_wise_sales_data!$B$2:$BZ$599"),MATCH(resource!$CC817,day_wise_sales_data!$A$2:$A$500,0),MATCH(resource!BZ$2,INDIRECT("day_wise_sales_data!$B$1:$BZ$1"),0)),0)</f>
        <v>0</v>
      </c>
      <c r="CA817" s="3">
        <f ca="1">IFERROR(INDEX(INDIRECT("day_wise_sales_data!$B$2:$BZ$599"),MATCH(resource!$CC817,day_wise_sales_data!$A$2:$A$500,0),MATCH(resource!CA$2,INDIRECT("day_wise_sales_data!$B$1:$BZ$1"),0)),0)</f>
        <v>0</v>
      </c>
      <c r="CC817" s="4">
        <f>sales_data!H816</f>
        <v>0</v>
      </c>
      <c r="CD817" s="1">
        <v>815</v>
      </c>
      <c r="CE817" s="1" t="str">
        <f>IF(AQ817=report!$AQ$3,resource!CD817,"")</f>
        <v/>
      </c>
      <c r="CF817" s="5" t="str">
        <f>IFERROR(SMALL($CE$3:$CE$1001,ROWS($CE$3:CE817)),"")</f>
        <v/>
      </c>
      <c r="CH817">
        <f>IFERROR(VLOOKUP($CC817,data_pull!$E$22:$G$700,2,0),0)</f>
        <v>0</v>
      </c>
      <c r="DK817" s="3" t="str">
        <f>IFERROR(INDEX(COD_SALES!$B$5:$Z$500,MATCH(resource!$CC817,COD_SALES!$A$5:$A$500,0),MATCH(resource!DK$2,COD_SALES!$B$4:$Z$4,0)),"")</f>
        <v/>
      </c>
      <c r="DL817" s="3" t="str">
        <f>IFERROR(INDEX(COD_SALES!$B$5:$Z$500,MATCH(resource!$CC817,COD_SALES!$A$5:$A$500,0),MATCH(resource!DL$2,COD_SALES!$B$4:$Z$4,0)),"")</f>
        <v/>
      </c>
      <c r="DM817" s="3" t="str">
        <f>IFERROR(INDEX(COD_SALES!$B$5:$Z$500,MATCH(resource!$CC817,COD_SALES!$A$5:$A$500,0),MATCH(resource!DM$2,COD_SALES!$B$4:$Z$4,0)),"")</f>
        <v/>
      </c>
      <c r="DN817" s="3" t="str">
        <f>IFERROR(INDEX(COD_SALES!$B$5:$Z$500,MATCH(resource!$CC817,COD_SALES!$A$5:$A$500,0),MATCH(resource!DN$2,COD_SALES!$B$4:$Z$4,0)),"")</f>
        <v/>
      </c>
      <c r="DO817" s="3" t="str">
        <f>IFERROR(INDEX(COD_SALES!$B$5:$Z$500,MATCH(resource!$CC817,COD_SALES!$A$5:$A$500,0),MATCH(resource!DO$2,COD_SALES!$B$4:$Z$4,0)),"")</f>
        <v/>
      </c>
      <c r="DP817" s="3" t="str">
        <f>IFERROR(INDEX(COD_SALES!$B$5:$Z$500,MATCH(resource!$CC817,COD_SALES!$A$5:$A$500,0),MATCH(resource!DP$2,COD_SALES!$B$4:$Z$4,0)),"")</f>
        <v/>
      </c>
      <c r="DQ817" s="3" t="str">
        <f>IFERROR(INDEX(COD_SALES!$B$5:$Z$500,MATCH(resource!$CC817,COD_SALES!$A$5:$A$500,0),MATCH(resource!DQ$2,COD_SALES!$B$4:$Z$4,0)),"")</f>
        <v/>
      </c>
      <c r="DR817" s="3" t="str">
        <f>IFERROR(INDEX(COD_SALES!$B$5:$Z$500,MATCH(resource!$CC817,COD_SALES!$A$5:$A$500,0),MATCH(resource!DR$2,COD_SALES!$B$4:$Z$4,0)),"")</f>
        <v/>
      </c>
      <c r="DS817" s="3" t="str">
        <f>IFERROR(INDEX(COD_SALES!$B$5:$Z$500,MATCH(resource!$CC817,COD_SALES!$A$5:$A$500,0),MATCH(resource!DS$2,COD_SALES!$B$4:$Z$4,0)),"")</f>
        <v/>
      </c>
      <c r="DT817" s="3" t="str">
        <f>IFERROR(INDEX(COD_SALES!$B$5:$Z$500,MATCH(resource!$CC817,COD_SALES!$A$5:$A$500,0),MATCH(resource!DT$2,COD_SALES!$B$4:$Z$4,0)),"")</f>
        <v/>
      </c>
      <c r="DU817" s="3" t="str">
        <f>IFERROR(INDEX(COD_SALES!$B$5:$Z$500,MATCH(resource!$CC817,COD_SALES!$A$5:$A$500,0),MATCH(resource!DU$2,COD_SALES!$B$4:$Z$4,0)),"")</f>
        <v/>
      </c>
      <c r="DV817" s="3" t="str">
        <f>IFERROR(INDEX(COD_SALES!$B$5:$Z$500,MATCH(resource!$CC817,COD_SALES!$A$5:$A$500,0),MATCH(resource!DV$2,COD_SALES!$B$4:$Z$4,0)),"")</f>
        <v/>
      </c>
      <c r="DW817" s="3" t="str">
        <f>IFERROR(INDEX(COD_SALES!$B$5:$Z$500,MATCH(resource!$CC817,COD_SALES!$A$5:$A$500,0),MATCH(resource!DW$2,COD_SALES!$B$4:$Z$4,0)),"")</f>
        <v/>
      </c>
      <c r="DX817" s="3" t="str">
        <f>IFERROR(INDEX(COD_SALES!$B$5:$Z$500,MATCH(resource!$CC817,COD_SALES!$A$5:$A$500,0),MATCH(resource!DX$2,COD_SALES!$B$4:$Z$4,0)),"")</f>
        <v/>
      </c>
      <c r="DY817" s="3" t="str">
        <f>IFERROR(INDEX(COD_SALES!$B$5:$Z$500,MATCH(resource!$CC817,COD_SALES!$A$5:$A$500,0),MATCH(resource!DY$2,COD_SALES!$B$4:$Z$4,0)),"")</f>
        <v/>
      </c>
      <c r="DZ817" s="3" t="str">
        <f>IFERROR(INDEX(COD_SALES!$B$5:$Z$500,MATCH(resource!$CC817,COD_SALES!$A$5:$A$500,0),MATCH(resource!DZ$2,COD_SALES!$B$4:$Z$4,0)),"")</f>
        <v/>
      </c>
      <c r="EA817" s="3" t="str">
        <f>IFERROR(INDEX(COD_SALES!$B$5:$Z$500,MATCH(resource!$CC817,COD_SALES!$A$5:$A$500,0),MATCH(resource!EA$2,COD_SALES!$B$4:$Z$4,0)),"")</f>
        <v/>
      </c>
      <c r="EB817" s="3">
        <f t="shared" si="140"/>
        <v>0</v>
      </c>
      <c r="EW817" s="3">
        <f>IFERROR(VLOOKUP(CC817,data_pull!$AO$25:$AR$546,2,0),0)</f>
        <v>0</v>
      </c>
      <c r="EX817" s="1">
        <f>IFERROR(VLOOKUP(CC817,data_pull!$AO$25:$AR$546,4,0),0)</f>
        <v>0</v>
      </c>
    </row>
    <row r="818" spans="13:154" x14ac:dyDescent="0.25"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4">
        <f>sales_data!B817</f>
        <v>0</v>
      </c>
      <c r="AR818" s="4">
        <f>sales_data!C817</f>
        <v>0</v>
      </c>
      <c r="AS818" s="5" t="str">
        <f t="shared" si="139"/>
        <v/>
      </c>
      <c r="AT818" s="4">
        <f>sales_data!I817</f>
        <v>0</v>
      </c>
      <c r="AU818" s="4">
        <f>sales_data!W817</f>
        <v>0</v>
      </c>
      <c r="AV818" s="1">
        <f>sales_data!N817</f>
        <v>0</v>
      </c>
      <c r="AW818" s="1">
        <f>sales_data!P817</f>
        <v>0</v>
      </c>
      <c r="AX818" s="3">
        <f ca="1">IFERROR(INDEX(INDIRECT("day_wise_sales_data!$B$2:$BZ$599"),MATCH(resource!$CC818,day_wise_sales_data!$A$2:$A$500,0),MATCH(resource!AX$2,INDIRECT("day_wise_sales_data!$B$1:$BZ$1"),0)),0)</f>
        <v>0</v>
      </c>
      <c r="AY818" s="3">
        <f ca="1">IFERROR(INDEX(INDIRECT("day_wise_sales_data!$B$2:$BZ$599"),MATCH(resource!$CC818,day_wise_sales_data!$A$2:$A$500,0),MATCH(resource!AY$2,INDIRECT("day_wise_sales_data!$B$1:$BZ$1"),0)),0)</f>
        <v>0</v>
      </c>
      <c r="AZ818" s="3">
        <f ca="1">IFERROR(INDEX(INDIRECT("day_wise_sales_data!$B$2:$BZ$599"),MATCH(resource!$CC818,day_wise_sales_data!$A$2:$A$500,0),MATCH(resource!AZ$2,INDIRECT("day_wise_sales_data!$B$1:$BZ$1"),0)),0)</f>
        <v>0</v>
      </c>
      <c r="BA818" s="3">
        <f ca="1">IFERROR(INDEX(INDIRECT("day_wise_sales_data!$B$2:$BZ$599"),MATCH(resource!$CC818,day_wise_sales_data!$A$2:$A$500,0),MATCH(resource!BA$2,INDIRECT("day_wise_sales_data!$B$1:$BZ$1"),0)),0)</f>
        <v>0</v>
      </c>
      <c r="BB818" s="3">
        <f ca="1">IFERROR(INDEX(INDIRECT("day_wise_sales_data!$B$2:$BZ$599"),MATCH(resource!$CC818,day_wise_sales_data!$A$2:$A$500,0),MATCH(resource!BB$2,INDIRECT("day_wise_sales_data!$B$1:$BZ$1"),0)),0)</f>
        <v>0</v>
      </c>
      <c r="BC818" s="3">
        <f ca="1">IFERROR(INDEX(INDIRECT("day_wise_sales_data!$B$2:$BZ$599"),MATCH(resource!$CC818,day_wise_sales_data!$A$2:$A$500,0),MATCH(resource!BC$2,INDIRECT("day_wise_sales_data!$B$1:$BZ$1"),0)),0)</f>
        <v>0</v>
      </c>
      <c r="BD818" s="3">
        <f ca="1">IFERROR(INDEX(INDIRECT("day_wise_sales_data!$B$2:$BZ$599"),MATCH(resource!$CC818,day_wise_sales_data!$A$2:$A$500,0),MATCH(resource!BD$2,INDIRECT("day_wise_sales_data!$B$1:$BZ$1"),0)),0)</f>
        <v>0</v>
      </c>
      <c r="BE818" s="3">
        <f ca="1">IFERROR(INDEX(INDIRECT("day_wise_sales_data!$B$2:$BZ$599"),MATCH(resource!$CC818,day_wise_sales_data!$A$2:$A$500,0),MATCH(resource!BE$2,INDIRECT("day_wise_sales_data!$B$1:$BZ$1"),0)),0)</f>
        <v>0</v>
      </c>
      <c r="BF818" s="3">
        <f ca="1">IFERROR(INDEX(INDIRECT("day_wise_sales_data!$B$2:$BZ$599"),MATCH(resource!$CC818,day_wise_sales_data!$A$2:$A$500,0),MATCH(resource!BF$2,INDIRECT("day_wise_sales_data!$B$1:$BZ$1"),0)),0)</f>
        <v>0</v>
      </c>
      <c r="BG818" s="3">
        <f ca="1">IFERROR(INDEX(INDIRECT("day_wise_sales_data!$B$2:$BZ$599"),MATCH(resource!$CC818,day_wise_sales_data!$A$2:$A$500,0),MATCH(resource!BG$2,INDIRECT("day_wise_sales_data!$B$1:$BZ$1"),0)),0)</f>
        <v>0</v>
      </c>
      <c r="BH818" s="3">
        <f ca="1">IFERROR(INDEX(INDIRECT("day_wise_sales_data!$B$2:$BZ$599"),MATCH(resource!$CC818,day_wise_sales_data!$A$2:$A$500,0),MATCH(resource!BH$2,INDIRECT("day_wise_sales_data!$B$1:$BZ$1"),0)),0)</f>
        <v>0</v>
      </c>
      <c r="BI818" s="3">
        <f ca="1">IFERROR(INDEX(INDIRECT("day_wise_sales_data!$B$2:$BZ$599"),MATCH(resource!$CC818,day_wise_sales_data!$A$2:$A$500,0),MATCH(resource!BI$2,INDIRECT("day_wise_sales_data!$B$1:$BZ$1"),0)),0)</f>
        <v>0</v>
      </c>
      <c r="BJ818" s="3">
        <f ca="1">IFERROR(INDEX(INDIRECT("day_wise_sales_data!$B$2:$BZ$599"),MATCH(resource!$CC818,day_wise_sales_data!$A$2:$A$500,0),MATCH(resource!BJ$2,INDIRECT("day_wise_sales_data!$B$1:$BZ$1"),0)),0)</f>
        <v>0</v>
      </c>
      <c r="BK818" s="3">
        <f ca="1">IFERROR(INDEX(INDIRECT("day_wise_sales_data!$B$2:$BZ$599"),MATCH(resource!$CC818,day_wise_sales_data!$A$2:$A$500,0),MATCH(resource!BK$2,INDIRECT("day_wise_sales_data!$B$1:$BZ$1"),0)),0)</f>
        <v>0</v>
      </c>
      <c r="BL818" s="3">
        <f ca="1">IFERROR(INDEX(INDIRECT("day_wise_sales_data!$B$2:$BZ$599"),MATCH(resource!$CC818,day_wise_sales_data!$A$2:$A$500,0),MATCH(resource!BL$2,INDIRECT("day_wise_sales_data!$B$1:$BZ$1"),0)),0)</f>
        <v>0</v>
      </c>
      <c r="BM818" s="3">
        <f ca="1">IFERROR(INDEX(INDIRECT("day_wise_sales_data!$B$2:$BZ$599"),MATCH(resource!$CC818,day_wise_sales_data!$A$2:$A$500,0),MATCH(resource!BM$2,INDIRECT("day_wise_sales_data!$B$1:$BZ$1"),0)),0)</f>
        <v>0</v>
      </c>
      <c r="BN818" s="3">
        <f ca="1">IFERROR(INDEX(INDIRECT("day_wise_sales_data!$B$2:$BZ$599"),MATCH(resource!$CC818,day_wise_sales_data!$A$2:$A$500,0),MATCH(resource!BN$2,INDIRECT("day_wise_sales_data!$B$1:$BZ$1"),0)),0)</f>
        <v>0</v>
      </c>
      <c r="BO818" s="3">
        <f ca="1">IFERROR(INDEX(INDIRECT("day_wise_sales_data!$B$2:$BZ$599"),MATCH(resource!$CC818,day_wise_sales_data!$A$2:$A$500,0),MATCH(resource!BO$2,INDIRECT("day_wise_sales_data!$B$1:$BZ$1"),0)),0)</f>
        <v>0</v>
      </c>
      <c r="BP818" s="3">
        <f ca="1">IFERROR(INDEX(INDIRECT("day_wise_sales_data!$B$2:$BZ$599"),MATCH(resource!$CC818,day_wise_sales_data!$A$2:$A$500,0),MATCH(resource!BP$2,INDIRECT("day_wise_sales_data!$B$1:$BZ$1"),0)),0)</f>
        <v>0</v>
      </c>
      <c r="BQ818" s="3">
        <f ca="1">IFERROR(INDEX(INDIRECT("day_wise_sales_data!$B$2:$BZ$599"),MATCH(resource!$CC818,day_wise_sales_data!$A$2:$A$500,0),MATCH(resource!BQ$2,INDIRECT("day_wise_sales_data!$B$1:$BZ$1"),0)),0)</f>
        <v>0</v>
      </c>
      <c r="BR818" s="3">
        <f ca="1">IFERROR(INDEX(INDIRECT("day_wise_sales_data!$B$2:$BZ$599"),MATCH(resource!$CC818,day_wise_sales_data!$A$2:$A$500,0),MATCH(resource!BR$2,INDIRECT("day_wise_sales_data!$B$1:$BZ$1"),0)),0)</f>
        <v>0</v>
      </c>
      <c r="BS818" s="3">
        <f ca="1">IFERROR(INDEX(INDIRECT("day_wise_sales_data!$B$2:$BZ$599"),MATCH(resource!$CC818,day_wise_sales_data!$A$2:$A$500,0),MATCH(resource!BS$2,INDIRECT("day_wise_sales_data!$B$1:$BZ$1"),0)),0)</f>
        <v>0</v>
      </c>
      <c r="BT818" s="3">
        <f ca="1">IFERROR(INDEX(INDIRECT("day_wise_sales_data!$B$2:$BZ$599"),MATCH(resource!$CC818,day_wise_sales_data!$A$2:$A$500,0),MATCH(resource!BT$2,INDIRECT("day_wise_sales_data!$B$1:$BZ$1"),0)),0)</f>
        <v>0</v>
      </c>
      <c r="BU818" s="3">
        <f ca="1">IFERROR(INDEX(INDIRECT("day_wise_sales_data!$B$2:$BZ$599"),MATCH(resource!$CC818,day_wise_sales_data!$A$2:$A$500,0),MATCH(resource!BU$2,INDIRECT("day_wise_sales_data!$B$1:$BZ$1"),0)),0)</f>
        <v>0</v>
      </c>
      <c r="BV818" s="3">
        <f ca="1">IFERROR(INDEX(INDIRECT("day_wise_sales_data!$B$2:$BZ$599"),MATCH(resource!$CC818,day_wise_sales_data!$A$2:$A$500,0),MATCH(resource!BV$2,INDIRECT("day_wise_sales_data!$B$1:$BZ$1"),0)),0)</f>
        <v>0</v>
      </c>
      <c r="BW818" s="3">
        <f ca="1">IFERROR(INDEX(INDIRECT("day_wise_sales_data!$B$2:$BZ$599"),MATCH(resource!$CC818,day_wise_sales_data!$A$2:$A$500,0),MATCH(resource!BW$2,INDIRECT("day_wise_sales_data!$B$1:$BZ$1"),0)),0)</f>
        <v>0</v>
      </c>
      <c r="BX818" s="3">
        <f ca="1">IFERROR(INDEX(INDIRECT("day_wise_sales_data!$B$2:$BZ$599"),MATCH(resource!$CC818,day_wise_sales_data!$A$2:$A$500,0),MATCH(resource!BX$2,INDIRECT("day_wise_sales_data!$B$1:$BZ$1"),0)),0)</f>
        <v>0</v>
      </c>
      <c r="BY818" s="3">
        <f ca="1">IFERROR(INDEX(INDIRECT("day_wise_sales_data!$B$2:$BZ$599"),MATCH(resource!$CC818,day_wise_sales_data!$A$2:$A$500,0),MATCH(resource!BY$2,INDIRECT("day_wise_sales_data!$B$1:$BZ$1"),0)),0)</f>
        <v>0</v>
      </c>
      <c r="BZ818" s="3">
        <f ca="1">IFERROR(INDEX(INDIRECT("day_wise_sales_data!$B$2:$BZ$599"),MATCH(resource!$CC818,day_wise_sales_data!$A$2:$A$500,0),MATCH(resource!BZ$2,INDIRECT("day_wise_sales_data!$B$1:$BZ$1"),0)),0)</f>
        <v>0</v>
      </c>
      <c r="CA818" s="3">
        <f ca="1">IFERROR(INDEX(INDIRECT("day_wise_sales_data!$B$2:$BZ$599"),MATCH(resource!$CC818,day_wise_sales_data!$A$2:$A$500,0),MATCH(resource!CA$2,INDIRECT("day_wise_sales_data!$B$1:$BZ$1"),0)),0)</f>
        <v>0</v>
      </c>
      <c r="CC818" s="4">
        <f>sales_data!H817</f>
        <v>0</v>
      </c>
      <c r="CD818" s="1">
        <v>816</v>
      </c>
      <c r="CE818" s="1" t="str">
        <f>IF(AQ818=report!$AQ$3,resource!CD818,"")</f>
        <v/>
      </c>
      <c r="CF818" s="5" t="str">
        <f>IFERROR(SMALL($CE$3:$CE$1001,ROWS($CE$3:CE818)),"")</f>
        <v/>
      </c>
      <c r="CH818">
        <f>IFERROR(VLOOKUP($CC818,data_pull!$E$22:$G$700,2,0),0)</f>
        <v>0</v>
      </c>
      <c r="DK818" s="3" t="str">
        <f>IFERROR(INDEX(COD_SALES!$B$5:$Z$500,MATCH(resource!$CC818,COD_SALES!$A$5:$A$500,0),MATCH(resource!DK$2,COD_SALES!$B$4:$Z$4,0)),"")</f>
        <v/>
      </c>
      <c r="DL818" s="3" t="str">
        <f>IFERROR(INDEX(COD_SALES!$B$5:$Z$500,MATCH(resource!$CC818,COD_SALES!$A$5:$A$500,0),MATCH(resource!DL$2,COD_SALES!$B$4:$Z$4,0)),"")</f>
        <v/>
      </c>
      <c r="DM818" s="3" t="str">
        <f>IFERROR(INDEX(COD_SALES!$B$5:$Z$500,MATCH(resource!$CC818,COD_SALES!$A$5:$A$500,0),MATCH(resource!DM$2,COD_SALES!$B$4:$Z$4,0)),"")</f>
        <v/>
      </c>
      <c r="DN818" s="3" t="str">
        <f>IFERROR(INDEX(COD_SALES!$B$5:$Z$500,MATCH(resource!$CC818,COD_SALES!$A$5:$A$500,0),MATCH(resource!DN$2,COD_SALES!$B$4:$Z$4,0)),"")</f>
        <v/>
      </c>
      <c r="DO818" s="3" t="str">
        <f>IFERROR(INDEX(COD_SALES!$B$5:$Z$500,MATCH(resource!$CC818,COD_SALES!$A$5:$A$500,0),MATCH(resource!DO$2,COD_SALES!$B$4:$Z$4,0)),"")</f>
        <v/>
      </c>
      <c r="DP818" s="3" t="str">
        <f>IFERROR(INDEX(COD_SALES!$B$5:$Z$500,MATCH(resource!$CC818,COD_SALES!$A$5:$A$500,0),MATCH(resource!DP$2,COD_SALES!$B$4:$Z$4,0)),"")</f>
        <v/>
      </c>
      <c r="DQ818" s="3" t="str">
        <f>IFERROR(INDEX(COD_SALES!$B$5:$Z$500,MATCH(resource!$CC818,COD_SALES!$A$5:$A$500,0),MATCH(resource!DQ$2,COD_SALES!$B$4:$Z$4,0)),"")</f>
        <v/>
      </c>
      <c r="DR818" s="3" t="str">
        <f>IFERROR(INDEX(COD_SALES!$B$5:$Z$500,MATCH(resource!$CC818,COD_SALES!$A$5:$A$500,0),MATCH(resource!DR$2,COD_SALES!$B$4:$Z$4,0)),"")</f>
        <v/>
      </c>
      <c r="DS818" s="3" t="str">
        <f>IFERROR(INDEX(COD_SALES!$B$5:$Z$500,MATCH(resource!$CC818,COD_SALES!$A$5:$A$500,0),MATCH(resource!DS$2,COD_SALES!$B$4:$Z$4,0)),"")</f>
        <v/>
      </c>
      <c r="DT818" s="3" t="str">
        <f>IFERROR(INDEX(COD_SALES!$B$5:$Z$500,MATCH(resource!$CC818,COD_SALES!$A$5:$A$500,0),MATCH(resource!DT$2,COD_SALES!$B$4:$Z$4,0)),"")</f>
        <v/>
      </c>
      <c r="DU818" s="3" t="str">
        <f>IFERROR(INDEX(COD_SALES!$B$5:$Z$500,MATCH(resource!$CC818,COD_SALES!$A$5:$A$500,0),MATCH(resource!DU$2,COD_SALES!$B$4:$Z$4,0)),"")</f>
        <v/>
      </c>
      <c r="DV818" s="3" t="str">
        <f>IFERROR(INDEX(COD_SALES!$B$5:$Z$500,MATCH(resource!$CC818,COD_SALES!$A$5:$A$500,0),MATCH(resource!DV$2,COD_SALES!$B$4:$Z$4,0)),"")</f>
        <v/>
      </c>
      <c r="DW818" s="3" t="str">
        <f>IFERROR(INDEX(COD_SALES!$B$5:$Z$500,MATCH(resource!$CC818,COD_SALES!$A$5:$A$500,0),MATCH(resource!DW$2,COD_SALES!$B$4:$Z$4,0)),"")</f>
        <v/>
      </c>
      <c r="DX818" s="3" t="str">
        <f>IFERROR(INDEX(COD_SALES!$B$5:$Z$500,MATCH(resource!$CC818,COD_SALES!$A$5:$A$500,0),MATCH(resource!DX$2,COD_SALES!$B$4:$Z$4,0)),"")</f>
        <v/>
      </c>
      <c r="DY818" s="3" t="str">
        <f>IFERROR(INDEX(COD_SALES!$B$5:$Z$500,MATCH(resource!$CC818,COD_SALES!$A$5:$A$500,0),MATCH(resource!DY$2,COD_SALES!$B$4:$Z$4,0)),"")</f>
        <v/>
      </c>
      <c r="DZ818" s="3" t="str">
        <f>IFERROR(INDEX(COD_SALES!$B$5:$Z$500,MATCH(resource!$CC818,COD_SALES!$A$5:$A$500,0),MATCH(resource!DZ$2,COD_SALES!$B$4:$Z$4,0)),"")</f>
        <v/>
      </c>
      <c r="EA818" s="3" t="str">
        <f>IFERROR(INDEX(COD_SALES!$B$5:$Z$500,MATCH(resource!$CC818,COD_SALES!$A$5:$A$500,0),MATCH(resource!EA$2,COD_SALES!$B$4:$Z$4,0)),"")</f>
        <v/>
      </c>
      <c r="EB818" s="3">
        <f t="shared" si="140"/>
        <v>0</v>
      </c>
      <c r="EW818" s="3">
        <f>IFERROR(VLOOKUP(CC818,data_pull!$AO$25:$AR$546,2,0),0)</f>
        <v>0</v>
      </c>
      <c r="EX818" s="1">
        <f>IFERROR(VLOOKUP(CC818,data_pull!$AO$25:$AR$546,4,0),0)</f>
        <v>0</v>
      </c>
    </row>
    <row r="819" spans="13:154" x14ac:dyDescent="0.25"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4">
        <f>sales_data!B818</f>
        <v>0</v>
      </c>
      <c r="AR819" s="4">
        <f>sales_data!C818</f>
        <v>0</v>
      </c>
      <c r="AS819" s="5" t="str">
        <f t="shared" si="139"/>
        <v/>
      </c>
      <c r="AT819" s="4">
        <f>sales_data!I818</f>
        <v>0</v>
      </c>
      <c r="AU819" s="4">
        <f>sales_data!W818</f>
        <v>0</v>
      </c>
      <c r="AV819" s="1">
        <f>sales_data!N818</f>
        <v>0</v>
      </c>
      <c r="AW819" s="1">
        <f>sales_data!P818</f>
        <v>0</v>
      </c>
      <c r="AX819" s="3">
        <f ca="1">IFERROR(INDEX(INDIRECT("day_wise_sales_data!$B$2:$BZ$599"),MATCH(resource!$CC819,day_wise_sales_data!$A$2:$A$500,0),MATCH(resource!AX$2,INDIRECT("day_wise_sales_data!$B$1:$BZ$1"),0)),0)</f>
        <v>0</v>
      </c>
      <c r="AY819" s="3">
        <f ca="1">IFERROR(INDEX(INDIRECT("day_wise_sales_data!$B$2:$BZ$599"),MATCH(resource!$CC819,day_wise_sales_data!$A$2:$A$500,0),MATCH(resource!AY$2,INDIRECT("day_wise_sales_data!$B$1:$BZ$1"),0)),0)</f>
        <v>0</v>
      </c>
      <c r="AZ819" s="3">
        <f ca="1">IFERROR(INDEX(INDIRECT("day_wise_sales_data!$B$2:$BZ$599"),MATCH(resource!$CC819,day_wise_sales_data!$A$2:$A$500,0),MATCH(resource!AZ$2,INDIRECT("day_wise_sales_data!$B$1:$BZ$1"),0)),0)</f>
        <v>0</v>
      </c>
      <c r="BA819" s="3">
        <f ca="1">IFERROR(INDEX(INDIRECT("day_wise_sales_data!$B$2:$BZ$599"),MATCH(resource!$CC819,day_wise_sales_data!$A$2:$A$500,0),MATCH(resource!BA$2,INDIRECT("day_wise_sales_data!$B$1:$BZ$1"),0)),0)</f>
        <v>0</v>
      </c>
      <c r="BB819" s="3">
        <f ca="1">IFERROR(INDEX(INDIRECT("day_wise_sales_data!$B$2:$BZ$599"),MATCH(resource!$CC819,day_wise_sales_data!$A$2:$A$500,0),MATCH(resource!BB$2,INDIRECT("day_wise_sales_data!$B$1:$BZ$1"),0)),0)</f>
        <v>0</v>
      </c>
      <c r="BC819" s="3">
        <f ca="1">IFERROR(INDEX(INDIRECT("day_wise_sales_data!$B$2:$BZ$599"),MATCH(resource!$CC819,day_wise_sales_data!$A$2:$A$500,0),MATCH(resource!BC$2,INDIRECT("day_wise_sales_data!$B$1:$BZ$1"),0)),0)</f>
        <v>0</v>
      </c>
      <c r="BD819" s="3">
        <f ca="1">IFERROR(INDEX(INDIRECT("day_wise_sales_data!$B$2:$BZ$599"),MATCH(resource!$CC819,day_wise_sales_data!$A$2:$A$500,0),MATCH(resource!BD$2,INDIRECT("day_wise_sales_data!$B$1:$BZ$1"),0)),0)</f>
        <v>0</v>
      </c>
      <c r="BE819" s="3">
        <f ca="1">IFERROR(INDEX(INDIRECT("day_wise_sales_data!$B$2:$BZ$599"),MATCH(resource!$CC819,day_wise_sales_data!$A$2:$A$500,0),MATCH(resource!BE$2,INDIRECT("day_wise_sales_data!$B$1:$BZ$1"),0)),0)</f>
        <v>0</v>
      </c>
      <c r="BF819" s="3">
        <f ca="1">IFERROR(INDEX(INDIRECT("day_wise_sales_data!$B$2:$BZ$599"),MATCH(resource!$CC819,day_wise_sales_data!$A$2:$A$500,0),MATCH(resource!BF$2,INDIRECT("day_wise_sales_data!$B$1:$BZ$1"),0)),0)</f>
        <v>0</v>
      </c>
      <c r="BG819" s="3">
        <f ca="1">IFERROR(INDEX(INDIRECT("day_wise_sales_data!$B$2:$BZ$599"),MATCH(resource!$CC819,day_wise_sales_data!$A$2:$A$500,0),MATCH(resource!BG$2,INDIRECT("day_wise_sales_data!$B$1:$BZ$1"),0)),0)</f>
        <v>0</v>
      </c>
      <c r="BH819" s="3">
        <f ca="1">IFERROR(INDEX(INDIRECT("day_wise_sales_data!$B$2:$BZ$599"),MATCH(resource!$CC819,day_wise_sales_data!$A$2:$A$500,0),MATCH(resource!BH$2,INDIRECT("day_wise_sales_data!$B$1:$BZ$1"),0)),0)</f>
        <v>0</v>
      </c>
      <c r="BI819" s="3">
        <f ca="1">IFERROR(INDEX(INDIRECT("day_wise_sales_data!$B$2:$BZ$599"),MATCH(resource!$CC819,day_wise_sales_data!$A$2:$A$500,0),MATCH(resource!BI$2,INDIRECT("day_wise_sales_data!$B$1:$BZ$1"),0)),0)</f>
        <v>0</v>
      </c>
      <c r="BJ819" s="3">
        <f ca="1">IFERROR(INDEX(INDIRECT("day_wise_sales_data!$B$2:$BZ$599"),MATCH(resource!$CC819,day_wise_sales_data!$A$2:$A$500,0),MATCH(resource!BJ$2,INDIRECT("day_wise_sales_data!$B$1:$BZ$1"),0)),0)</f>
        <v>0</v>
      </c>
      <c r="BK819" s="3">
        <f ca="1">IFERROR(INDEX(INDIRECT("day_wise_sales_data!$B$2:$BZ$599"),MATCH(resource!$CC819,day_wise_sales_data!$A$2:$A$500,0),MATCH(resource!BK$2,INDIRECT("day_wise_sales_data!$B$1:$BZ$1"),0)),0)</f>
        <v>0</v>
      </c>
      <c r="BL819" s="3">
        <f ca="1">IFERROR(INDEX(INDIRECT("day_wise_sales_data!$B$2:$BZ$599"),MATCH(resource!$CC819,day_wise_sales_data!$A$2:$A$500,0),MATCH(resource!BL$2,INDIRECT("day_wise_sales_data!$B$1:$BZ$1"),0)),0)</f>
        <v>0</v>
      </c>
      <c r="BM819" s="3">
        <f ca="1">IFERROR(INDEX(INDIRECT("day_wise_sales_data!$B$2:$BZ$599"),MATCH(resource!$CC819,day_wise_sales_data!$A$2:$A$500,0),MATCH(resource!BM$2,INDIRECT("day_wise_sales_data!$B$1:$BZ$1"),0)),0)</f>
        <v>0</v>
      </c>
      <c r="BN819" s="3">
        <f ca="1">IFERROR(INDEX(INDIRECT("day_wise_sales_data!$B$2:$BZ$599"),MATCH(resource!$CC819,day_wise_sales_data!$A$2:$A$500,0),MATCH(resource!BN$2,INDIRECT("day_wise_sales_data!$B$1:$BZ$1"),0)),0)</f>
        <v>0</v>
      </c>
      <c r="BO819" s="3">
        <f ca="1">IFERROR(INDEX(INDIRECT("day_wise_sales_data!$B$2:$BZ$599"),MATCH(resource!$CC819,day_wise_sales_data!$A$2:$A$500,0),MATCH(resource!BO$2,INDIRECT("day_wise_sales_data!$B$1:$BZ$1"),0)),0)</f>
        <v>0</v>
      </c>
      <c r="BP819" s="3">
        <f ca="1">IFERROR(INDEX(INDIRECT("day_wise_sales_data!$B$2:$BZ$599"),MATCH(resource!$CC819,day_wise_sales_data!$A$2:$A$500,0),MATCH(resource!BP$2,INDIRECT("day_wise_sales_data!$B$1:$BZ$1"),0)),0)</f>
        <v>0</v>
      </c>
      <c r="BQ819" s="3">
        <f ca="1">IFERROR(INDEX(INDIRECT("day_wise_sales_data!$B$2:$BZ$599"),MATCH(resource!$CC819,day_wise_sales_data!$A$2:$A$500,0),MATCH(resource!BQ$2,INDIRECT("day_wise_sales_data!$B$1:$BZ$1"),0)),0)</f>
        <v>0</v>
      </c>
      <c r="BR819" s="3">
        <f ca="1">IFERROR(INDEX(INDIRECT("day_wise_sales_data!$B$2:$BZ$599"),MATCH(resource!$CC819,day_wise_sales_data!$A$2:$A$500,0),MATCH(resource!BR$2,INDIRECT("day_wise_sales_data!$B$1:$BZ$1"),0)),0)</f>
        <v>0</v>
      </c>
      <c r="BS819" s="3">
        <f ca="1">IFERROR(INDEX(INDIRECT("day_wise_sales_data!$B$2:$BZ$599"),MATCH(resource!$CC819,day_wise_sales_data!$A$2:$A$500,0),MATCH(resource!BS$2,INDIRECT("day_wise_sales_data!$B$1:$BZ$1"),0)),0)</f>
        <v>0</v>
      </c>
      <c r="BT819" s="3">
        <f ca="1">IFERROR(INDEX(INDIRECT("day_wise_sales_data!$B$2:$BZ$599"),MATCH(resource!$CC819,day_wise_sales_data!$A$2:$A$500,0),MATCH(resource!BT$2,INDIRECT("day_wise_sales_data!$B$1:$BZ$1"),0)),0)</f>
        <v>0</v>
      </c>
      <c r="BU819" s="3">
        <f ca="1">IFERROR(INDEX(INDIRECT("day_wise_sales_data!$B$2:$BZ$599"),MATCH(resource!$CC819,day_wise_sales_data!$A$2:$A$500,0),MATCH(resource!BU$2,INDIRECT("day_wise_sales_data!$B$1:$BZ$1"),0)),0)</f>
        <v>0</v>
      </c>
      <c r="BV819" s="3">
        <f ca="1">IFERROR(INDEX(INDIRECT("day_wise_sales_data!$B$2:$BZ$599"),MATCH(resource!$CC819,day_wise_sales_data!$A$2:$A$500,0),MATCH(resource!BV$2,INDIRECT("day_wise_sales_data!$B$1:$BZ$1"),0)),0)</f>
        <v>0</v>
      </c>
      <c r="BW819" s="3">
        <f ca="1">IFERROR(INDEX(INDIRECT("day_wise_sales_data!$B$2:$BZ$599"),MATCH(resource!$CC819,day_wise_sales_data!$A$2:$A$500,0),MATCH(resource!BW$2,INDIRECT("day_wise_sales_data!$B$1:$BZ$1"),0)),0)</f>
        <v>0</v>
      </c>
      <c r="BX819" s="3">
        <f ca="1">IFERROR(INDEX(INDIRECT("day_wise_sales_data!$B$2:$BZ$599"),MATCH(resource!$CC819,day_wise_sales_data!$A$2:$A$500,0),MATCH(resource!BX$2,INDIRECT("day_wise_sales_data!$B$1:$BZ$1"),0)),0)</f>
        <v>0</v>
      </c>
      <c r="BY819" s="3">
        <f ca="1">IFERROR(INDEX(INDIRECT("day_wise_sales_data!$B$2:$BZ$599"),MATCH(resource!$CC819,day_wise_sales_data!$A$2:$A$500,0),MATCH(resource!BY$2,INDIRECT("day_wise_sales_data!$B$1:$BZ$1"),0)),0)</f>
        <v>0</v>
      </c>
      <c r="BZ819" s="3">
        <f ca="1">IFERROR(INDEX(INDIRECT("day_wise_sales_data!$B$2:$BZ$599"),MATCH(resource!$CC819,day_wise_sales_data!$A$2:$A$500,0),MATCH(resource!BZ$2,INDIRECT("day_wise_sales_data!$B$1:$BZ$1"),0)),0)</f>
        <v>0</v>
      </c>
      <c r="CA819" s="3">
        <f ca="1">IFERROR(INDEX(INDIRECT("day_wise_sales_data!$B$2:$BZ$599"),MATCH(resource!$CC819,day_wise_sales_data!$A$2:$A$500,0),MATCH(resource!CA$2,INDIRECT("day_wise_sales_data!$B$1:$BZ$1"),0)),0)</f>
        <v>0</v>
      </c>
      <c r="CC819" s="4">
        <f>sales_data!H818</f>
        <v>0</v>
      </c>
      <c r="CD819" s="1">
        <v>817</v>
      </c>
      <c r="CE819" s="1" t="str">
        <f>IF(AQ819=report!$AQ$3,resource!CD819,"")</f>
        <v/>
      </c>
      <c r="CF819" s="5" t="str">
        <f>IFERROR(SMALL($CE$3:$CE$1001,ROWS($CE$3:CE819)),"")</f>
        <v/>
      </c>
      <c r="CH819">
        <f>IFERROR(VLOOKUP($CC819,data_pull!$E$22:$G$700,2,0),0)</f>
        <v>0</v>
      </c>
      <c r="DK819" s="3" t="str">
        <f>IFERROR(INDEX(COD_SALES!$B$5:$Z$500,MATCH(resource!$CC819,COD_SALES!$A$5:$A$500,0),MATCH(resource!DK$2,COD_SALES!$B$4:$Z$4,0)),"")</f>
        <v/>
      </c>
      <c r="DL819" s="3" t="str">
        <f>IFERROR(INDEX(COD_SALES!$B$5:$Z$500,MATCH(resource!$CC819,COD_SALES!$A$5:$A$500,0),MATCH(resource!DL$2,COD_SALES!$B$4:$Z$4,0)),"")</f>
        <v/>
      </c>
      <c r="DM819" s="3" t="str">
        <f>IFERROR(INDEX(COD_SALES!$B$5:$Z$500,MATCH(resource!$CC819,COD_SALES!$A$5:$A$500,0),MATCH(resource!DM$2,COD_SALES!$B$4:$Z$4,0)),"")</f>
        <v/>
      </c>
      <c r="DN819" s="3" t="str">
        <f>IFERROR(INDEX(COD_SALES!$B$5:$Z$500,MATCH(resource!$CC819,COD_SALES!$A$5:$A$500,0),MATCH(resource!DN$2,COD_SALES!$B$4:$Z$4,0)),"")</f>
        <v/>
      </c>
      <c r="DO819" s="3" t="str">
        <f>IFERROR(INDEX(COD_SALES!$B$5:$Z$500,MATCH(resource!$CC819,COD_SALES!$A$5:$A$500,0),MATCH(resource!DO$2,COD_SALES!$B$4:$Z$4,0)),"")</f>
        <v/>
      </c>
      <c r="DP819" s="3" t="str">
        <f>IFERROR(INDEX(COD_SALES!$B$5:$Z$500,MATCH(resource!$CC819,COD_SALES!$A$5:$A$500,0),MATCH(resource!DP$2,COD_SALES!$B$4:$Z$4,0)),"")</f>
        <v/>
      </c>
      <c r="DQ819" s="3" t="str">
        <f>IFERROR(INDEX(COD_SALES!$B$5:$Z$500,MATCH(resource!$CC819,COD_SALES!$A$5:$A$500,0),MATCH(resource!DQ$2,COD_SALES!$B$4:$Z$4,0)),"")</f>
        <v/>
      </c>
      <c r="DR819" s="3" t="str">
        <f>IFERROR(INDEX(COD_SALES!$B$5:$Z$500,MATCH(resource!$CC819,COD_SALES!$A$5:$A$500,0),MATCH(resource!DR$2,COD_SALES!$B$4:$Z$4,0)),"")</f>
        <v/>
      </c>
      <c r="DS819" s="3" t="str">
        <f>IFERROR(INDEX(COD_SALES!$B$5:$Z$500,MATCH(resource!$CC819,COD_SALES!$A$5:$A$500,0),MATCH(resource!DS$2,COD_SALES!$B$4:$Z$4,0)),"")</f>
        <v/>
      </c>
      <c r="DT819" s="3" t="str">
        <f>IFERROR(INDEX(COD_SALES!$B$5:$Z$500,MATCH(resource!$CC819,COD_SALES!$A$5:$A$500,0),MATCH(resource!DT$2,COD_SALES!$B$4:$Z$4,0)),"")</f>
        <v/>
      </c>
      <c r="DU819" s="3" t="str">
        <f>IFERROR(INDEX(COD_SALES!$B$5:$Z$500,MATCH(resource!$CC819,COD_SALES!$A$5:$A$500,0),MATCH(resource!DU$2,COD_SALES!$B$4:$Z$4,0)),"")</f>
        <v/>
      </c>
      <c r="DV819" s="3" t="str">
        <f>IFERROR(INDEX(COD_SALES!$B$5:$Z$500,MATCH(resource!$CC819,COD_SALES!$A$5:$A$500,0),MATCH(resource!DV$2,COD_SALES!$B$4:$Z$4,0)),"")</f>
        <v/>
      </c>
      <c r="DW819" s="3" t="str">
        <f>IFERROR(INDEX(COD_SALES!$B$5:$Z$500,MATCH(resource!$CC819,COD_SALES!$A$5:$A$500,0),MATCH(resource!DW$2,COD_SALES!$B$4:$Z$4,0)),"")</f>
        <v/>
      </c>
      <c r="DX819" s="3" t="str">
        <f>IFERROR(INDEX(COD_SALES!$B$5:$Z$500,MATCH(resource!$CC819,COD_SALES!$A$5:$A$500,0),MATCH(resource!DX$2,COD_SALES!$B$4:$Z$4,0)),"")</f>
        <v/>
      </c>
      <c r="DY819" s="3" t="str">
        <f>IFERROR(INDEX(COD_SALES!$B$5:$Z$500,MATCH(resource!$CC819,COD_SALES!$A$5:$A$500,0),MATCH(resource!DY$2,COD_SALES!$B$4:$Z$4,0)),"")</f>
        <v/>
      </c>
      <c r="DZ819" s="3" t="str">
        <f>IFERROR(INDEX(COD_SALES!$B$5:$Z$500,MATCH(resource!$CC819,COD_SALES!$A$5:$A$500,0),MATCH(resource!DZ$2,COD_SALES!$B$4:$Z$4,0)),"")</f>
        <v/>
      </c>
      <c r="EA819" s="3" t="str">
        <f>IFERROR(INDEX(COD_SALES!$B$5:$Z$500,MATCH(resource!$CC819,COD_SALES!$A$5:$A$500,0),MATCH(resource!EA$2,COD_SALES!$B$4:$Z$4,0)),"")</f>
        <v/>
      </c>
      <c r="EB819" s="3">
        <f t="shared" si="140"/>
        <v>0</v>
      </c>
      <c r="EW819" s="3">
        <f>IFERROR(VLOOKUP(CC819,data_pull!$AO$25:$AR$546,2,0),0)</f>
        <v>0</v>
      </c>
      <c r="EX819" s="1">
        <f>IFERROR(VLOOKUP(CC819,data_pull!$AO$25:$AR$546,4,0),0)</f>
        <v>0</v>
      </c>
    </row>
    <row r="820" spans="13:154" x14ac:dyDescent="0.25"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4">
        <f>sales_data!B819</f>
        <v>0</v>
      </c>
      <c r="AR820" s="4">
        <f>sales_data!C819</f>
        <v>0</v>
      </c>
      <c r="AS820" s="5" t="str">
        <f t="shared" si="139"/>
        <v/>
      </c>
      <c r="AT820" s="4">
        <f>sales_data!I819</f>
        <v>0</v>
      </c>
      <c r="AU820" s="4">
        <f>sales_data!W819</f>
        <v>0</v>
      </c>
      <c r="AV820" s="1">
        <f>sales_data!N819</f>
        <v>0</v>
      </c>
      <c r="AW820" s="1">
        <f>sales_data!P819</f>
        <v>0</v>
      </c>
      <c r="AX820" s="3">
        <f ca="1">IFERROR(INDEX(INDIRECT("day_wise_sales_data!$B$2:$BZ$599"),MATCH(resource!$CC820,day_wise_sales_data!$A$2:$A$500,0),MATCH(resource!AX$2,INDIRECT("day_wise_sales_data!$B$1:$BZ$1"),0)),0)</f>
        <v>0</v>
      </c>
      <c r="AY820" s="3">
        <f ca="1">IFERROR(INDEX(INDIRECT("day_wise_sales_data!$B$2:$BZ$599"),MATCH(resource!$CC820,day_wise_sales_data!$A$2:$A$500,0),MATCH(resource!AY$2,INDIRECT("day_wise_sales_data!$B$1:$BZ$1"),0)),0)</f>
        <v>0</v>
      </c>
      <c r="AZ820" s="3">
        <f ca="1">IFERROR(INDEX(INDIRECT("day_wise_sales_data!$B$2:$BZ$599"),MATCH(resource!$CC820,day_wise_sales_data!$A$2:$A$500,0),MATCH(resource!AZ$2,INDIRECT("day_wise_sales_data!$B$1:$BZ$1"),0)),0)</f>
        <v>0</v>
      </c>
      <c r="BA820" s="3">
        <f ca="1">IFERROR(INDEX(INDIRECT("day_wise_sales_data!$B$2:$BZ$599"),MATCH(resource!$CC820,day_wise_sales_data!$A$2:$A$500,0),MATCH(resource!BA$2,INDIRECT("day_wise_sales_data!$B$1:$BZ$1"),0)),0)</f>
        <v>0</v>
      </c>
      <c r="BB820" s="3">
        <f ca="1">IFERROR(INDEX(INDIRECT("day_wise_sales_data!$B$2:$BZ$599"),MATCH(resource!$CC820,day_wise_sales_data!$A$2:$A$500,0),MATCH(resource!BB$2,INDIRECT("day_wise_sales_data!$B$1:$BZ$1"),0)),0)</f>
        <v>0</v>
      </c>
      <c r="BC820" s="3">
        <f ca="1">IFERROR(INDEX(INDIRECT("day_wise_sales_data!$B$2:$BZ$599"),MATCH(resource!$CC820,day_wise_sales_data!$A$2:$A$500,0),MATCH(resource!BC$2,INDIRECT("day_wise_sales_data!$B$1:$BZ$1"),0)),0)</f>
        <v>0</v>
      </c>
      <c r="BD820" s="3">
        <f ca="1">IFERROR(INDEX(INDIRECT("day_wise_sales_data!$B$2:$BZ$599"),MATCH(resource!$CC820,day_wise_sales_data!$A$2:$A$500,0),MATCH(resource!BD$2,INDIRECT("day_wise_sales_data!$B$1:$BZ$1"),0)),0)</f>
        <v>0</v>
      </c>
      <c r="BE820" s="3">
        <f ca="1">IFERROR(INDEX(INDIRECT("day_wise_sales_data!$B$2:$BZ$599"),MATCH(resource!$CC820,day_wise_sales_data!$A$2:$A$500,0),MATCH(resource!BE$2,INDIRECT("day_wise_sales_data!$B$1:$BZ$1"),0)),0)</f>
        <v>0</v>
      </c>
      <c r="BF820" s="3">
        <f ca="1">IFERROR(INDEX(INDIRECT("day_wise_sales_data!$B$2:$BZ$599"),MATCH(resource!$CC820,day_wise_sales_data!$A$2:$A$500,0),MATCH(resource!BF$2,INDIRECT("day_wise_sales_data!$B$1:$BZ$1"),0)),0)</f>
        <v>0</v>
      </c>
      <c r="BG820" s="3">
        <f ca="1">IFERROR(INDEX(INDIRECT("day_wise_sales_data!$B$2:$BZ$599"),MATCH(resource!$CC820,day_wise_sales_data!$A$2:$A$500,0),MATCH(resource!BG$2,INDIRECT("day_wise_sales_data!$B$1:$BZ$1"),0)),0)</f>
        <v>0</v>
      </c>
      <c r="BH820" s="3">
        <f ca="1">IFERROR(INDEX(INDIRECT("day_wise_sales_data!$B$2:$BZ$599"),MATCH(resource!$CC820,day_wise_sales_data!$A$2:$A$500,0),MATCH(resource!BH$2,INDIRECT("day_wise_sales_data!$B$1:$BZ$1"),0)),0)</f>
        <v>0</v>
      </c>
      <c r="BI820" s="3">
        <f ca="1">IFERROR(INDEX(INDIRECT("day_wise_sales_data!$B$2:$BZ$599"),MATCH(resource!$CC820,day_wise_sales_data!$A$2:$A$500,0),MATCH(resource!BI$2,INDIRECT("day_wise_sales_data!$B$1:$BZ$1"),0)),0)</f>
        <v>0</v>
      </c>
      <c r="BJ820" s="3">
        <f ca="1">IFERROR(INDEX(INDIRECT("day_wise_sales_data!$B$2:$BZ$599"),MATCH(resource!$CC820,day_wise_sales_data!$A$2:$A$500,0),MATCH(resource!BJ$2,INDIRECT("day_wise_sales_data!$B$1:$BZ$1"),0)),0)</f>
        <v>0</v>
      </c>
      <c r="BK820" s="3">
        <f ca="1">IFERROR(INDEX(INDIRECT("day_wise_sales_data!$B$2:$BZ$599"),MATCH(resource!$CC820,day_wise_sales_data!$A$2:$A$500,0),MATCH(resource!BK$2,INDIRECT("day_wise_sales_data!$B$1:$BZ$1"),0)),0)</f>
        <v>0</v>
      </c>
      <c r="BL820" s="3">
        <f ca="1">IFERROR(INDEX(INDIRECT("day_wise_sales_data!$B$2:$BZ$599"),MATCH(resource!$CC820,day_wise_sales_data!$A$2:$A$500,0),MATCH(resource!BL$2,INDIRECT("day_wise_sales_data!$B$1:$BZ$1"),0)),0)</f>
        <v>0</v>
      </c>
      <c r="BM820" s="3">
        <f ca="1">IFERROR(INDEX(INDIRECT("day_wise_sales_data!$B$2:$BZ$599"),MATCH(resource!$CC820,day_wise_sales_data!$A$2:$A$500,0),MATCH(resource!BM$2,INDIRECT("day_wise_sales_data!$B$1:$BZ$1"),0)),0)</f>
        <v>0</v>
      </c>
      <c r="BN820" s="3">
        <f ca="1">IFERROR(INDEX(INDIRECT("day_wise_sales_data!$B$2:$BZ$599"),MATCH(resource!$CC820,day_wise_sales_data!$A$2:$A$500,0),MATCH(resource!BN$2,INDIRECT("day_wise_sales_data!$B$1:$BZ$1"),0)),0)</f>
        <v>0</v>
      </c>
      <c r="BO820" s="3">
        <f ca="1">IFERROR(INDEX(INDIRECT("day_wise_sales_data!$B$2:$BZ$599"),MATCH(resource!$CC820,day_wise_sales_data!$A$2:$A$500,0),MATCH(resource!BO$2,INDIRECT("day_wise_sales_data!$B$1:$BZ$1"),0)),0)</f>
        <v>0</v>
      </c>
      <c r="BP820" s="3">
        <f ca="1">IFERROR(INDEX(INDIRECT("day_wise_sales_data!$B$2:$BZ$599"),MATCH(resource!$CC820,day_wise_sales_data!$A$2:$A$500,0),MATCH(resource!BP$2,INDIRECT("day_wise_sales_data!$B$1:$BZ$1"),0)),0)</f>
        <v>0</v>
      </c>
      <c r="BQ820" s="3">
        <f ca="1">IFERROR(INDEX(INDIRECT("day_wise_sales_data!$B$2:$BZ$599"),MATCH(resource!$CC820,day_wise_sales_data!$A$2:$A$500,0),MATCH(resource!BQ$2,INDIRECT("day_wise_sales_data!$B$1:$BZ$1"),0)),0)</f>
        <v>0</v>
      </c>
      <c r="BR820" s="3">
        <f ca="1">IFERROR(INDEX(INDIRECT("day_wise_sales_data!$B$2:$BZ$599"),MATCH(resource!$CC820,day_wise_sales_data!$A$2:$A$500,0),MATCH(resource!BR$2,INDIRECT("day_wise_sales_data!$B$1:$BZ$1"),0)),0)</f>
        <v>0</v>
      </c>
      <c r="BS820" s="3">
        <f ca="1">IFERROR(INDEX(INDIRECT("day_wise_sales_data!$B$2:$BZ$599"),MATCH(resource!$CC820,day_wise_sales_data!$A$2:$A$500,0),MATCH(resource!BS$2,INDIRECT("day_wise_sales_data!$B$1:$BZ$1"),0)),0)</f>
        <v>0</v>
      </c>
      <c r="BT820" s="3">
        <f ca="1">IFERROR(INDEX(INDIRECT("day_wise_sales_data!$B$2:$BZ$599"),MATCH(resource!$CC820,day_wise_sales_data!$A$2:$A$500,0),MATCH(resource!BT$2,INDIRECT("day_wise_sales_data!$B$1:$BZ$1"),0)),0)</f>
        <v>0</v>
      </c>
      <c r="BU820" s="3">
        <f ca="1">IFERROR(INDEX(INDIRECT("day_wise_sales_data!$B$2:$BZ$599"),MATCH(resource!$CC820,day_wise_sales_data!$A$2:$A$500,0),MATCH(resource!BU$2,INDIRECT("day_wise_sales_data!$B$1:$BZ$1"),0)),0)</f>
        <v>0</v>
      </c>
      <c r="BV820" s="3">
        <f ca="1">IFERROR(INDEX(INDIRECT("day_wise_sales_data!$B$2:$BZ$599"),MATCH(resource!$CC820,day_wise_sales_data!$A$2:$A$500,0),MATCH(resource!BV$2,INDIRECT("day_wise_sales_data!$B$1:$BZ$1"),0)),0)</f>
        <v>0</v>
      </c>
      <c r="BW820" s="3">
        <f ca="1">IFERROR(INDEX(INDIRECT("day_wise_sales_data!$B$2:$BZ$599"),MATCH(resource!$CC820,day_wise_sales_data!$A$2:$A$500,0),MATCH(resource!BW$2,INDIRECT("day_wise_sales_data!$B$1:$BZ$1"),0)),0)</f>
        <v>0</v>
      </c>
      <c r="BX820" s="3">
        <f ca="1">IFERROR(INDEX(INDIRECT("day_wise_sales_data!$B$2:$BZ$599"),MATCH(resource!$CC820,day_wise_sales_data!$A$2:$A$500,0),MATCH(resource!BX$2,INDIRECT("day_wise_sales_data!$B$1:$BZ$1"),0)),0)</f>
        <v>0</v>
      </c>
      <c r="BY820" s="3">
        <f ca="1">IFERROR(INDEX(INDIRECT("day_wise_sales_data!$B$2:$BZ$599"),MATCH(resource!$CC820,day_wise_sales_data!$A$2:$A$500,0),MATCH(resource!BY$2,INDIRECT("day_wise_sales_data!$B$1:$BZ$1"),0)),0)</f>
        <v>0</v>
      </c>
      <c r="BZ820" s="3">
        <f ca="1">IFERROR(INDEX(INDIRECT("day_wise_sales_data!$B$2:$BZ$599"),MATCH(resource!$CC820,day_wise_sales_data!$A$2:$A$500,0),MATCH(resource!BZ$2,INDIRECT("day_wise_sales_data!$B$1:$BZ$1"),0)),0)</f>
        <v>0</v>
      </c>
      <c r="CA820" s="3">
        <f ca="1">IFERROR(INDEX(INDIRECT("day_wise_sales_data!$B$2:$BZ$599"),MATCH(resource!$CC820,day_wise_sales_data!$A$2:$A$500,0),MATCH(resource!CA$2,INDIRECT("day_wise_sales_data!$B$1:$BZ$1"),0)),0)</f>
        <v>0</v>
      </c>
      <c r="CC820" s="4">
        <f>sales_data!H819</f>
        <v>0</v>
      </c>
      <c r="CD820" s="1">
        <v>818</v>
      </c>
      <c r="CE820" s="1" t="str">
        <f>IF(AQ820=report!$AQ$3,resource!CD820,"")</f>
        <v/>
      </c>
      <c r="CF820" s="5" t="str">
        <f>IFERROR(SMALL($CE$3:$CE$1001,ROWS($CE$3:CE820)),"")</f>
        <v/>
      </c>
      <c r="CH820">
        <f>IFERROR(VLOOKUP($CC820,data_pull!$E$22:$G$700,2,0),0)</f>
        <v>0</v>
      </c>
      <c r="DK820" s="3" t="str">
        <f>IFERROR(INDEX(COD_SALES!$B$5:$Z$500,MATCH(resource!$CC820,COD_SALES!$A$5:$A$500,0),MATCH(resource!DK$2,COD_SALES!$B$4:$Z$4,0)),"")</f>
        <v/>
      </c>
      <c r="DL820" s="3" t="str">
        <f>IFERROR(INDEX(COD_SALES!$B$5:$Z$500,MATCH(resource!$CC820,COD_SALES!$A$5:$A$500,0),MATCH(resource!DL$2,COD_SALES!$B$4:$Z$4,0)),"")</f>
        <v/>
      </c>
      <c r="DM820" s="3" t="str">
        <f>IFERROR(INDEX(COD_SALES!$B$5:$Z$500,MATCH(resource!$CC820,COD_SALES!$A$5:$A$500,0),MATCH(resource!DM$2,COD_SALES!$B$4:$Z$4,0)),"")</f>
        <v/>
      </c>
      <c r="DN820" s="3" t="str">
        <f>IFERROR(INDEX(COD_SALES!$B$5:$Z$500,MATCH(resource!$CC820,COD_SALES!$A$5:$A$500,0),MATCH(resource!DN$2,COD_SALES!$B$4:$Z$4,0)),"")</f>
        <v/>
      </c>
      <c r="DO820" s="3" t="str">
        <f>IFERROR(INDEX(COD_SALES!$B$5:$Z$500,MATCH(resource!$CC820,COD_SALES!$A$5:$A$500,0),MATCH(resource!DO$2,COD_SALES!$B$4:$Z$4,0)),"")</f>
        <v/>
      </c>
      <c r="DP820" s="3" t="str">
        <f>IFERROR(INDEX(COD_SALES!$B$5:$Z$500,MATCH(resource!$CC820,COD_SALES!$A$5:$A$500,0),MATCH(resource!DP$2,COD_SALES!$B$4:$Z$4,0)),"")</f>
        <v/>
      </c>
      <c r="DQ820" s="3" t="str">
        <f>IFERROR(INDEX(COD_SALES!$B$5:$Z$500,MATCH(resource!$CC820,COD_SALES!$A$5:$A$500,0),MATCH(resource!DQ$2,COD_SALES!$B$4:$Z$4,0)),"")</f>
        <v/>
      </c>
      <c r="DR820" s="3" t="str">
        <f>IFERROR(INDEX(COD_SALES!$B$5:$Z$500,MATCH(resource!$CC820,COD_SALES!$A$5:$A$500,0),MATCH(resource!DR$2,COD_SALES!$B$4:$Z$4,0)),"")</f>
        <v/>
      </c>
      <c r="DS820" s="3" t="str">
        <f>IFERROR(INDEX(COD_SALES!$B$5:$Z$500,MATCH(resource!$CC820,COD_SALES!$A$5:$A$500,0),MATCH(resource!DS$2,COD_SALES!$B$4:$Z$4,0)),"")</f>
        <v/>
      </c>
      <c r="DT820" s="3" t="str">
        <f>IFERROR(INDEX(COD_SALES!$B$5:$Z$500,MATCH(resource!$CC820,COD_SALES!$A$5:$A$500,0),MATCH(resource!DT$2,COD_SALES!$B$4:$Z$4,0)),"")</f>
        <v/>
      </c>
      <c r="DU820" s="3" t="str">
        <f>IFERROR(INDEX(COD_SALES!$B$5:$Z$500,MATCH(resource!$CC820,COD_SALES!$A$5:$A$500,0),MATCH(resource!DU$2,COD_SALES!$B$4:$Z$4,0)),"")</f>
        <v/>
      </c>
      <c r="DV820" s="3" t="str">
        <f>IFERROR(INDEX(COD_SALES!$B$5:$Z$500,MATCH(resource!$CC820,COD_SALES!$A$5:$A$500,0),MATCH(resource!DV$2,COD_SALES!$B$4:$Z$4,0)),"")</f>
        <v/>
      </c>
      <c r="DW820" s="3" t="str">
        <f>IFERROR(INDEX(COD_SALES!$B$5:$Z$500,MATCH(resource!$CC820,COD_SALES!$A$5:$A$500,0),MATCH(resource!DW$2,COD_SALES!$B$4:$Z$4,0)),"")</f>
        <v/>
      </c>
      <c r="DX820" s="3" t="str">
        <f>IFERROR(INDEX(COD_SALES!$B$5:$Z$500,MATCH(resource!$CC820,COD_SALES!$A$5:$A$500,0),MATCH(resource!DX$2,COD_SALES!$B$4:$Z$4,0)),"")</f>
        <v/>
      </c>
      <c r="DY820" s="3" t="str">
        <f>IFERROR(INDEX(COD_SALES!$B$5:$Z$500,MATCH(resource!$CC820,COD_SALES!$A$5:$A$500,0),MATCH(resource!DY$2,COD_SALES!$B$4:$Z$4,0)),"")</f>
        <v/>
      </c>
      <c r="DZ820" s="3" t="str">
        <f>IFERROR(INDEX(COD_SALES!$B$5:$Z$500,MATCH(resource!$CC820,COD_SALES!$A$5:$A$500,0),MATCH(resource!DZ$2,COD_SALES!$B$4:$Z$4,0)),"")</f>
        <v/>
      </c>
      <c r="EA820" s="3" t="str">
        <f>IFERROR(INDEX(COD_SALES!$B$5:$Z$500,MATCH(resource!$CC820,COD_SALES!$A$5:$A$500,0),MATCH(resource!EA$2,COD_SALES!$B$4:$Z$4,0)),"")</f>
        <v/>
      </c>
      <c r="EB820" s="3">
        <f t="shared" si="140"/>
        <v>0</v>
      </c>
      <c r="EW820" s="3">
        <f>IFERROR(VLOOKUP(CC820,data_pull!$AO$25:$AR$546,2,0),0)</f>
        <v>0</v>
      </c>
      <c r="EX820" s="1">
        <f>IFERROR(VLOOKUP(CC820,data_pull!$AO$25:$AR$546,4,0),0)</f>
        <v>0</v>
      </c>
    </row>
    <row r="821" spans="13:154" x14ac:dyDescent="0.25"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4">
        <f>sales_data!B820</f>
        <v>0</v>
      </c>
      <c r="AR821" s="4">
        <f>sales_data!C820</f>
        <v>0</v>
      </c>
      <c r="AS821" s="5" t="str">
        <f t="shared" si="139"/>
        <v/>
      </c>
      <c r="AT821" s="4">
        <f>sales_data!I820</f>
        <v>0</v>
      </c>
      <c r="AU821" s="4">
        <f>sales_data!W820</f>
        <v>0</v>
      </c>
      <c r="AV821" s="1">
        <f>sales_data!N820</f>
        <v>0</v>
      </c>
      <c r="AW821" s="1">
        <f>sales_data!P820</f>
        <v>0</v>
      </c>
      <c r="AX821" s="3">
        <f ca="1">IFERROR(INDEX(INDIRECT("day_wise_sales_data!$B$2:$BZ$599"),MATCH(resource!$CC821,day_wise_sales_data!$A$2:$A$500,0),MATCH(resource!AX$2,INDIRECT("day_wise_sales_data!$B$1:$BZ$1"),0)),0)</f>
        <v>0</v>
      </c>
      <c r="AY821" s="3">
        <f ca="1">IFERROR(INDEX(INDIRECT("day_wise_sales_data!$B$2:$BZ$599"),MATCH(resource!$CC821,day_wise_sales_data!$A$2:$A$500,0),MATCH(resource!AY$2,INDIRECT("day_wise_sales_data!$B$1:$BZ$1"),0)),0)</f>
        <v>0</v>
      </c>
      <c r="AZ821" s="3">
        <f ca="1">IFERROR(INDEX(INDIRECT("day_wise_sales_data!$B$2:$BZ$599"),MATCH(resource!$CC821,day_wise_sales_data!$A$2:$A$500,0),MATCH(resource!AZ$2,INDIRECT("day_wise_sales_data!$B$1:$BZ$1"),0)),0)</f>
        <v>0</v>
      </c>
      <c r="BA821" s="3">
        <f ca="1">IFERROR(INDEX(INDIRECT("day_wise_sales_data!$B$2:$BZ$599"),MATCH(resource!$CC821,day_wise_sales_data!$A$2:$A$500,0),MATCH(resource!BA$2,INDIRECT("day_wise_sales_data!$B$1:$BZ$1"),0)),0)</f>
        <v>0</v>
      </c>
      <c r="BB821" s="3">
        <f ca="1">IFERROR(INDEX(INDIRECT("day_wise_sales_data!$B$2:$BZ$599"),MATCH(resource!$CC821,day_wise_sales_data!$A$2:$A$500,0),MATCH(resource!BB$2,INDIRECT("day_wise_sales_data!$B$1:$BZ$1"),0)),0)</f>
        <v>0</v>
      </c>
      <c r="BC821" s="3">
        <f ca="1">IFERROR(INDEX(INDIRECT("day_wise_sales_data!$B$2:$BZ$599"),MATCH(resource!$CC821,day_wise_sales_data!$A$2:$A$500,0),MATCH(resource!BC$2,INDIRECT("day_wise_sales_data!$B$1:$BZ$1"),0)),0)</f>
        <v>0</v>
      </c>
      <c r="BD821" s="3">
        <f ca="1">IFERROR(INDEX(INDIRECT("day_wise_sales_data!$B$2:$BZ$599"),MATCH(resource!$CC821,day_wise_sales_data!$A$2:$A$500,0),MATCH(resource!BD$2,INDIRECT("day_wise_sales_data!$B$1:$BZ$1"),0)),0)</f>
        <v>0</v>
      </c>
      <c r="BE821" s="3">
        <f ca="1">IFERROR(INDEX(INDIRECT("day_wise_sales_data!$B$2:$BZ$599"),MATCH(resource!$CC821,day_wise_sales_data!$A$2:$A$500,0),MATCH(resource!BE$2,INDIRECT("day_wise_sales_data!$B$1:$BZ$1"),0)),0)</f>
        <v>0</v>
      </c>
      <c r="BF821" s="3">
        <f ca="1">IFERROR(INDEX(INDIRECT("day_wise_sales_data!$B$2:$BZ$599"),MATCH(resource!$CC821,day_wise_sales_data!$A$2:$A$500,0),MATCH(resource!BF$2,INDIRECT("day_wise_sales_data!$B$1:$BZ$1"),0)),0)</f>
        <v>0</v>
      </c>
      <c r="BG821" s="3">
        <f ca="1">IFERROR(INDEX(INDIRECT("day_wise_sales_data!$B$2:$BZ$599"),MATCH(resource!$CC821,day_wise_sales_data!$A$2:$A$500,0),MATCH(resource!BG$2,INDIRECT("day_wise_sales_data!$B$1:$BZ$1"),0)),0)</f>
        <v>0</v>
      </c>
      <c r="BH821" s="3">
        <f ca="1">IFERROR(INDEX(INDIRECT("day_wise_sales_data!$B$2:$BZ$599"),MATCH(resource!$CC821,day_wise_sales_data!$A$2:$A$500,0),MATCH(resource!BH$2,INDIRECT("day_wise_sales_data!$B$1:$BZ$1"),0)),0)</f>
        <v>0</v>
      </c>
      <c r="BI821" s="3">
        <f ca="1">IFERROR(INDEX(INDIRECT("day_wise_sales_data!$B$2:$BZ$599"),MATCH(resource!$CC821,day_wise_sales_data!$A$2:$A$500,0),MATCH(resource!BI$2,INDIRECT("day_wise_sales_data!$B$1:$BZ$1"),0)),0)</f>
        <v>0</v>
      </c>
      <c r="BJ821" s="3">
        <f ca="1">IFERROR(INDEX(INDIRECT("day_wise_sales_data!$B$2:$BZ$599"),MATCH(resource!$CC821,day_wise_sales_data!$A$2:$A$500,0),MATCH(resource!BJ$2,INDIRECT("day_wise_sales_data!$B$1:$BZ$1"),0)),0)</f>
        <v>0</v>
      </c>
      <c r="BK821" s="3">
        <f ca="1">IFERROR(INDEX(INDIRECT("day_wise_sales_data!$B$2:$BZ$599"),MATCH(resource!$CC821,day_wise_sales_data!$A$2:$A$500,0),MATCH(resource!BK$2,INDIRECT("day_wise_sales_data!$B$1:$BZ$1"),0)),0)</f>
        <v>0</v>
      </c>
      <c r="BL821" s="3">
        <f ca="1">IFERROR(INDEX(INDIRECT("day_wise_sales_data!$B$2:$BZ$599"),MATCH(resource!$CC821,day_wise_sales_data!$A$2:$A$500,0),MATCH(resource!BL$2,INDIRECT("day_wise_sales_data!$B$1:$BZ$1"),0)),0)</f>
        <v>0</v>
      </c>
      <c r="BM821" s="3">
        <f ca="1">IFERROR(INDEX(INDIRECT("day_wise_sales_data!$B$2:$BZ$599"),MATCH(resource!$CC821,day_wise_sales_data!$A$2:$A$500,0),MATCH(resource!BM$2,INDIRECT("day_wise_sales_data!$B$1:$BZ$1"),0)),0)</f>
        <v>0</v>
      </c>
      <c r="BN821" s="3">
        <f ca="1">IFERROR(INDEX(INDIRECT("day_wise_sales_data!$B$2:$BZ$599"),MATCH(resource!$CC821,day_wise_sales_data!$A$2:$A$500,0),MATCH(resource!BN$2,INDIRECT("day_wise_sales_data!$B$1:$BZ$1"),0)),0)</f>
        <v>0</v>
      </c>
      <c r="BO821" s="3">
        <f ca="1">IFERROR(INDEX(INDIRECT("day_wise_sales_data!$B$2:$BZ$599"),MATCH(resource!$CC821,day_wise_sales_data!$A$2:$A$500,0),MATCH(resource!BO$2,INDIRECT("day_wise_sales_data!$B$1:$BZ$1"),0)),0)</f>
        <v>0</v>
      </c>
      <c r="BP821" s="3">
        <f ca="1">IFERROR(INDEX(INDIRECT("day_wise_sales_data!$B$2:$BZ$599"),MATCH(resource!$CC821,day_wise_sales_data!$A$2:$A$500,0),MATCH(resource!BP$2,INDIRECT("day_wise_sales_data!$B$1:$BZ$1"),0)),0)</f>
        <v>0</v>
      </c>
      <c r="BQ821" s="3">
        <f ca="1">IFERROR(INDEX(INDIRECT("day_wise_sales_data!$B$2:$BZ$599"),MATCH(resource!$CC821,day_wise_sales_data!$A$2:$A$500,0),MATCH(resource!BQ$2,INDIRECT("day_wise_sales_data!$B$1:$BZ$1"),0)),0)</f>
        <v>0</v>
      </c>
      <c r="BR821" s="3">
        <f ca="1">IFERROR(INDEX(INDIRECT("day_wise_sales_data!$B$2:$BZ$599"),MATCH(resource!$CC821,day_wise_sales_data!$A$2:$A$500,0),MATCH(resource!BR$2,INDIRECT("day_wise_sales_data!$B$1:$BZ$1"),0)),0)</f>
        <v>0</v>
      </c>
      <c r="BS821" s="3">
        <f ca="1">IFERROR(INDEX(INDIRECT("day_wise_sales_data!$B$2:$BZ$599"),MATCH(resource!$CC821,day_wise_sales_data!$A$2:$A$500,0),MATCH(resource!BS$2,INDIRECT("day_wise_sales_data!$B$1:$BZ$1"),0)),0)</f>
        <v>0</v>
      </c>
      <c r="BT821" s="3">
        <f ca="1">IFERROR(INDEX(INDIRECT("day_wise_sales_data!$B$2:$BZ$599"),MATCH(resource!$CC821,day_wise_sales_data!$A$2:$A$500,0),MATCH(resource!BT$2,INDIRECT("day_wise_sales_data!$B$1:$BZ$1"),0)),0)</f>
        <v>0</v>
      </c>
      <c r="BU821" s="3">
        <f ca="1">IFERROR(INDEX(INDIRECT("day_wise_sales_data!$B$2:$BZ$599"),MATCH(resource!$CC821,day_wise_sales_data!$A$2:$A$500,0),MATCH(resource!BU$2,INDIRECT("day_wise_sales_data!$B$1:$BZ$1"),0)),0)</f>
        <v>0</v>
      </c>
      <c r="BV821" s="3">
        <f ca="1">IFERROR(INDEX(INDIRECT("day_wise_sales_data!$B$2:$BZ$599"),MATCH(resource!$CC821,day_wise_sales_data!$A$2:$A$500,0),MATCH(resource!BV$2,INDIRECT("day_wise_sales_data!$B$1:$BZ$1"),0)),0)</f>
        <v>0</v>
      </c>
      <c r="BW821" s="3">
        <f ca="1">IFERROR(INDEX(INDIRECT("day_wise_sales_data!$B$2:$BZ$599"),MATCH(resource!$CC821,day_wise_sales_data!$A$2:$A$500,0),MATCH(resource!BW$2,INDIRECT("day_wise_sales_data!$B$1:$BZ$1"),0)),0)</f>
        <v>0</v>
      </c>
      <c r="BX821" s="3">
        <f ca="1">IFERROR(INDEX(INDIRECT("day_wise_sales_data!$B$2:$BZ$599"),MATCH(resource!$CC821,day_wise_sales_data!$A$2:$A$500,0),MATCH(resource!BX$2,INDIRECT("day_wise_sales_data!$B$1:$BZ$1"),0)),0)</f>
        <v>0</v>
      </c>
      <c r="BY821" s="3">
        <f ca="1">IFERROR(INDEX(INDIRECT("day_wise_sales_data!$B$2:$BZ$599"),MATCH(resource!$CC821,day_wise_sales_data!$A$2:$A$500,0),MATCH(resource!BY$2,INDIRECT("day_wise_sales_data!$B$1:$BZ$1"),0)),0)</f>
        <v>0</v>
      </c>
      <c r="BZ821" s="3">
        <f ca="1">IFERROR(INDEX(INDIRECT("day_wise_sales_data!$B$2:$BZ$599"),MATCH(resource!$CC821,day_wise_sales_data!$A$2:$A$500,0),MATCH(resource!BZ$2,INDIRECT("day_wise_sales_data!$B$1:$BZ$1"),0)),0)</f>
        <v>0</v>
      </c>
      <c r="CA821" s="3">
        <f ca="1">IFERROR(INDEX(INDIRECT("day_wise_sales_data!$B$2:$BZ$599"),MATCH(resource!$CC821,day_wise_sales_data!$A$2:$A$500,0),MATCH(resource!CA$2,INDIRECT("day_wise_sales_data!$B$1:$BZ$1"),0)),0)</f>
        <v>0</v>
      </c>
      <c r="CC821" s="4">
        <f>sales_data!H820</f>
        <v>0</v>
      </c>
      <c r="CD821" s="1">
        <v>819</v>
      </c>
      <c r="CE821" s="1" t="str">
        <f>IF(AQ821=report!$AQ$3,resource!CD821,"")</f>
        <v/>
      </c>
      <c r="CF821" s="5" t="str">
        <f>IFERROR(SMALL($CE$3:$CE$1001,ROWS($CE$3:CE821)),"")</f>
        <v/>
      </c>
      <c r="CH821">
        <f>IFERROR(VLOOKUP($CC821,data_pull!$E$22:$G$700,2,0),0)</f>
        <v>0</v>
      </c>
      <c r="DK821" s="3" t="str">
        <f>IFERROR(INDEX(COD_SALES!$B$5:$Z$500,MATCH(resource!$CC821,COD_SALES!$A$5:$A$500,0),MATCH(resource!DK$2,COD_SALES!$B$4:$Z$4,0)),"")</f>
        <v/>
      </c>
      <c r="DL821" s="3" t="str">
        <f>IFERROR(INDEX(COD_SALES!$B$5:$Z$500,MATCH(resource!$CC821,COD_SALES!$A$5:$A$500,0),MATCH(resource!DL$2,COD_SALES!$B$4:$Z$4,0)),"")</f>
        <v/>
      </c>
      <c r="DM821" s="3" t="str">
        <f>IFERROR(INDEX(COD_SALES!$B$5:$Z$500,MATCH(resource!$CC821,COD_SALES!$A$5:$A$500,0),MATCH(resource!DM$2,COD_SALES!$B$4:$Z$4,0)),"")</f>
        <v/>
      </c>
      <c r="DN821" s="3" t="str">
        <f>IFERROR(INDEX(COD_SALES!$B$5:$Z$500,MATCH(resource!$CC821,COD_SALES!$A$5:$A$500,0),MATCH(resource!DN$2,COD_SALES!$B$4:$Z$4,0)),"")</f>
        <v/>
      </c>
      <c r="DO821" s="3" t="str">
        <f>IFERROR(INDEX(COD_SALES!$B$5:$Z$500,MATCH(resource!$CC821,COD_SALES!$A$5:$A$500,0),MATCH(resource!DO$2,COD_SALES!$B$4:$Z$4,0)),"")</f>
        <v/>
      </c>
      <c r="DP821" s="3" t="str">
        <f>IFERROR(INDEX(COD_SALES!$B$5:$Z$500,MATCH(resource!$CC821,COD_SALES!$A$5:$A$500,0),MATCH(resource!DP$2,COD_SALES!$B$4:$Z$4,0)),"")</f>
        <v/>
      </c>
      <c r="DQ821" s="3" t="str">
        <f>IFERROR(INDEX(COD_SALES!$B$5:$Z$500,MATCH(resource!$CC821,COD_SALES!$A$5:$A$500,0),MATCH(resource!DQ$2,COD_SALES!$B$4:$Z$4,0)),"")</f>
        <v/>
      </c>
      <c r="DR821" s="3" t="str">
        <f>IFERROR(INDEX(COD_SALES!$B$5:$Z$500,MATCH(resource!$CC821,COD_SALES!$A$5:$A$500,0),MATCH(resource!DR$2,COD_SALES!$B$4:$Z$4,0)),"")</f>
        <v/>
      </c>
      <c r="DS821" s="3" t="str">
        <f>IFERROR(INDEX(COD_SALES!$B$5:$Z$500,MATCH(resource!$CC821,COD_SALES!$A$5:$A$500,0),MATCH(resource!DS$2,COD_SALES!$B$4:$Z$4,0)),"")</f>
        <v/>
      </c>
      <c r="DT821" s="3" t="str">
        <f>IFERROR(INDEX(COD_SALES!$B$5:$Z$500,MATCH(resource!$CC821,COD_SALES!$A$5:$A$500,0),MATCH(resource!DT$2,COD_SALES!$B$4:$Z$4,0)),"")</f>
        <v/>
      </c>
      <c r="DU821" s="3" t="str">
        <f>IFERROR(INDEX(COD_SALES!$B$5:$Z$500,MATCH(resource!$CC821,COD_SALES!$A$5:$A$500,0),MATCH(resource!DU$2,COD_SALES!$B$4:$Z$4,0)),"")</f>
        <v/>
      </c>
      <c r="DV821" s="3" t="str">
        <f>IFERROR(INDEX(COD_SALES!$B$5:$Z$500,MATCH(resource!$CC821,COD_SALES!$A$5:$A$500,0),MATCH(resource!DV$2,COD_SALES!$B$4:$Z$4,0)),"")</f>
        <v/>
      </c>
      <c r="DW821" s="3" t="str">
        <f>IFERROR(INDEX(COD_SALES!$B$5:$Z$500,MATCH(resource!$CC821,COD_SALES!$A$5:$A$500,0),MATCH(resource!DW$2,COD_SALES!$B$4:$Z$4,0)),"")</f>
        <v/>
      </c>
      <c r="DX821" s="3" t="str">
        <f>IFERROR(INDEX(COD_SALES!$B$5:$Z$500,MATCH(resource!$CC821,COD_SALES!$A$5:$A$500,0),MATCH(resource!DX$2,COD_SALES!$B$4:$Z$4,0)),"")</f>
        <v/>
      </c>
      <c r="DY821" s="3" t="str">
        <f>IFERROR(INDEX(COD_SALES!$B$5:$Z$500,MATCH(resource!$CC821,COD_SALES!$A$5:$A$500,0),MATCH(resource!DY$2,COD_SALES!$B$4:$Z$4,0)),"")</f>
        <v/>
      </c>
      <c r="DZ821" s="3" t="str">
        <f>IFERROR(INDEX(COD_SALES!$B$5:$Z$500,MATCH(resource!$CC821,COD_SALES!$A$5:$A$500,0),MATCH(resource!DZ$2,COD_SALES!$B$4:$Z$4,0)),"")</f>
        <v/>
      </c>
      <c r="EA821" s="3" t="str">
        <f>IFERROR(INDEX(COD_SALES!$B$5:$Z$500,MATCH(resource!$CC821,COD_SALES!$A$5:$A$500,0),MATCH(resource!EA$2,COD_SALES!$B$4:$Z$4,0)),"")</f>
        <v/>
      </c>
      <c r="EB821" s="3">
        <f t="shared" si="140"/>
        <v>0</v>
      </c>
      <c r="EW821" s="3">
        <f>IFERROR(VLOOKUP(CC821,data_pull!$AO$25:$AR$546,2,0),0)</f>
        <v>0</v>
      </c>
      <c r="EX821" s="1">
        <f>IFERROR(VLOOKUP(CC821,data_pull!$AO$25:$AR$546,4,0),0)</f>
        <v>0</v>
      </c>
    </row>
    <row r="822" spans="13:154" x14ac:dyDescent="0.25"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4">
        <f>sales_data!B821</f>
        <v>0</v>
      </c>
      <c r="AR822" s="4">
        <f>sales_data!C821</f>
        <v>0</v>
      </c>
      <c r="AS822" s="5" t="str">
        <f t="shared" si="139"/>
        <v/>
      </c>
      <c r="AT822" s="4">
        <f>sales_data!I821</f>
        <v>0</v>
      </c>
      <c r="AU822" s="4">
        <f>sales_data!W821</f>
        <v>0</v>
      </c>
      <c r="AV822" s="1">
        <f>sales_data!N821</f>
        <v>0</v>
      </c>
      <c r="AW822" s="1">
        <f>sales_data!P821</f>
        <v>0</v>
      </c>
      <c r="AX822" s="3">
        <f ca="1">IFERROR(INDEX(INDIRECT("day_wise_sales_data!$B$2:$BZ$599"),MATCH(resource!$CC822,day_wise_sales_data!$A$2:$A$500,0),MATCH(resource!AX$2,INDIRECT("day_wise_sales_data!$B$1:$BZ$1"),0)),0)</f>
        <v>0</v>
      </c>
      <c r="AY822" s="3">
        <f ca="1">IFERROR(INDEX(INDIRECT("day_wise_sales_data!$B$2:$BZ$599"),MATCH(resource!$CC822,day_wise_sales_data!$A$2:$A$500,0),MATCH(resource!AY$2,INDIRECT("day_wise_sales_data!$B$1:$BZ$1"),0)),0)</f>
        <v>0</v>
      </c>
      <c r="AZ822" s="3">
        <f ca="1">IFERROR(INDEX(INDIRECT("day_wise_sales_data!$B$2:$BZ$599"),MATCH(resource!$CC822,day_wise_sales_data!$A$2:$A$500,0),MATCH(resource!AZ$2,INDIRECT("day_wise_sales_data!$B$1:$BZ$1"),0)),0)</f>
        <v>0</v>
      </c>
      <c r="BA822" s="3">
        <f ca="1">IFERROR(INDEX(INDIRECT("day_wise_sales_data!$B$2:$BZ$599"),MATCH(resource!$CC822,day_wise_sales_data!$A$2:$A$500,0),MATCH(resource!BA$2,INDIRECT("day_wise_sales_data!$B$1:$BZ$1"),0)),0)</f>
        <v>0</v>
      </c>
      <c r="BB822" s="3">
        <f ca="1">IFERROR(INDEX(INDIRECT("day_wise_sales_data!$B$2:$BZ$599"),MATCH(resource!$CC822,day_wise_sales_data!$A$2:$A$500,0),MATCH(resource!BB$2,INDIRECT("day_wise_sales_data!$B$1:$BZ$1"),0)),0)</f>
        <v>0</v>
      </c>
      <c r="BC822" s="3">
        <f ca="1">IFERROR(INDEX(INDIRECT("day_wise_sales_data!$B$2:$BZ$599"),MATCH(resource!$CC822,day_wise_sales_data!$A$2:$A$500,0),MATCH(resource!BC$2,INDIRECT("day_wise_sales_data!$B$1:$BZ$1"),0)),0)</f>
        <v>0</v>
      </c>
      <c r="BD822" s="3">
        <f ca="1">IFERROR(INDEX(INDIRECT("day_wise_sales_data!$B$2:$BZ$599"),MATCH(resource!$CC822,day_wise_sales_data!$A$2:$A$500,0),MATCH(resource!BD$2,INDIRECT("day_wise_sales_data!$B$1:$BZ$1"),0)),0)</f>
        <v>0</v>
      </c>
      <c r="BE822" s="3">
        <f ca="1">IFERROR(INDEX(INDIRECT("day_wise_sales_data!$B$2:$BZ$599"),MATCH(resource!$CC822,day_wise_sales_data!$A$2:$A$500,0),MATCH(resource!BE$2,INDIRECT("day_wise_sales_data!$B$1:$BZ$1"),0)),0)</f>
        <v>0</v>
      </c>
      <c r="BF822" s="3">
        <f ca="1">IFERROR(INDEX(INDIRECT("day_wise_sales_data!$B$2:$BZ$599"),MATCH(resource!$CC822,day_wise_sales_data!$A$2:$A$500,0),MATCH(resource!BF$2,INDIRECT("day_wise_sales_data!$B$1:$BZ$1"),0)),0)</f>
        <v>0</v>
      </c>
      <c r="BG822" s="3">
        <f ca="1">IFERROR(INDEX(INDIRECT("day_wise_sales_data!$B$2:$BZ$599"),MATCH(resource!$CC822,day_wise_sales_data!$A$2:$A$500,0),MATCH(resource!BG$2,INDIRECT("day_wise_sales_data!$B$1:$BZ$1"),0)),0)</f>
        <v>0</v>
      </c>
      <c r="BH822" s="3">
        <f ca="1">IFERROR(INDEX(INDIRECT("day_wise_sales_data!$B$2:$BZ$599"),MATCH(resource!$CC822,day_wise_sales_data!$A$2:$A$500,0),MATCH(resource!BH$2,INDIRECT("day_wise_sales_data!$B$1:$BZ$1"),0)),0)</f>
        <v>0</v>
      </c>
      <c r="BI822" s="3">
        <f ca="1">IFERROR(INDEX(INDIRECT("day_wise_sales_data!$B$2:$BZ$599"),MATCH(resource!$CC822,day_wise_sales_data!$A$2:$A$500,0),MATCH(resource!BI$2,INDIRECT("day_wise_sales_data!$B$1:$BZ$1"),0)),0)</f>
        <v>0</v>
      </c>
      <c r="BJ822" s="3">
        <f ca="1">IFERROR(INDEX(INDIRECT("day_wise_sales_data!$B$2:$BZ$599"),MATCH(resource!$CC822,day_wise_sales_data!$A$2:$A$500,0),MATCH(resource!BJ$2,INDIRECT("day_wise_sales_data!$B$1:$BZ$1"),0)),0)</f>
        <v>0</v>
      </c>
      <c r="BK822" s="3">
        <f ca="1">IFERROR(INDEX(INDIRECT("day_wise_sales_data!$B$2:$BZ$599"),MATCH(resource!$CC822,day_wise_sales_data!$A$2:$A$500,0),MATCH(resource!BK$2,INDIRECT("day_wise_sales_data!$B$1:$BZ$1"),0)),0)</f>
        <v>0</v>
      </c>
      <c r="BL822" s="3">
        <f ca="1">IFERROR(INDEX(INDIRECT("day_wise_sales_data!$B$2:$BZ$599"),MATCH(resource!$CC822,day_wise_sales_data!$A$2:$A$500,0),MATCH(resource!BL$2,INDIRECT("day_wise_sales_data!$B$1:$BZ$1"),0)),0)</f>
        <v>0</v>
      </c>
      <c r="BM822" s="3">
        <f ca="1">IFERROR(INDEX(INDIRECT("day_wise_sales_data!$B$2:$BZ$599"),MATCH(resource!$CC822,day_wise_sales_data!$A$2:$A$500,0),MATCH(resource!BM$2,INDIRECT("day_wise_sales_data!$B$1:$BZ$1"),0)),0)</f>
        <v>0</v>
      </c>
      <c r="BN822" s="3">
        <f ca="1">IFERROR(INDEX(INDIRECT("day_wise_sales_data!$B$2:$BZ$599"),MATCH(resource!$CC822,day_wise_sales_data!$A$2:$A$500,0),MATCH(resource!BN$2,INDIRECT("day_wise_sales_data!$B$1:$BZ$1"),0)),0)</f>
        <v>0</v>
      </c>
      <c r="BO822" s="3">
        <f ca="1">IFERROR(INDEX(INDIRECT("day_wise_sales_data!$B$2:$BZ$599"),MATCH(resource!$CC822,day_wise_sales_data!$A$2:$A$500,0),MATCH(resource!BO$2,INDIRECT("day_wise_sales_data!$B$1:$BZ$1"),0)),0)</f>
        <v>0</v>
      </c>
      <c r="BP822" s="3">
        <f ca="1">IFERROR(INDEX(INDIRECT("day_wise_sales_data!$B$2:$BZ$599"),MATCH(resource!$CC822,day_wise_sales_data!$A$2:$A$500,0),MATCH(resource!BP$2,INDIRECT("day_wise_sales_data!$B$1:$BZ$1"),0)),0)</f>
        <v>0</v>
      </c>
      <c r="BQ822" s="3">
        <f ca="1">IFERROR(INDEX(INDIRECT("day_wise_sales_data!$B$2:$BZ$599"),MATCH(resource!$CC822,day_wise_sales_data!$A$2:$A$500,0),MATCH(resource!BQ$2,INDIRECT("day_wise_sales_data!$B$1:$BZ$1"),0)),0)</f>
        <v>0</v>
      </c>
      <c r="BR822" s="3">
        <f ca="1">IFERROR(INDEX(INDIRECT("day_wise_sales_data!$B$2:$BZ$599"),MATCH(resource!$CC822,day_wise_sales_data!$A$2:$A$500,0),MATCH(resource!BR$2,INDIRECT("day_wise_sales_data!$B$1:$BZ$1"),0)),0)</f>
        <v>0</v>
      </c>
      <c r="BS822" s="3">
        <f ca="1">IFERROR(INDEX(INDIRECT("day_wise_sales_data!$B$2:$BZ$599"),MATCH(resource!$CC822,day_wise_sales_data!$A$2:$A$500,0),MATCH(resource!BS$2,INDIRECT("day_wise_sales_data!$B$1:$BZ$1"),0)),0)</f>
        <v>0</v>
      </c>
      <c r="BT822" s="3">
        <f ca="1">IFERROR(INDEX(INDIRECT("day_wise_sales_data!$B$2:$BZ$599"),MATCH(resource!$CC822,day_wise_sales_data!$A$2:$A$500,0),MATCH(resource!BT$2,INDIRECT("day_wise_sales_data!$B$1:$BZ$1"),0)),0)</f>
        <v>0</v>
      </c>
      <c r="BU822" s="3">
        <f ca="1">IFERROR(INDEX(INDIRECT("day_wise_sales_data!$B$2:$BZ$599"),MATCH(resource!$CC822,day_wise_sales_data!$A$2:$A$500,0),MATCH(resource!BU$2,INDIRECT("day_wise_sales_data!$B$1:$BZ$1"),0)),0)</f>
        <v>0</v>
      </c>
      <c r="BV822" s="3">
        <f ca="1">IFERROR(INDEX(INDIRECT("day_wise_sales_data!$B$2:$BZ$599"),MATCH(resource!$CC822,day_wise_sales_data!$A$2:$A$500,0),MATCH(resource!BV$2,INDIRECT("day_wise_sales_data!$B$1:$BZ$1"),0)),0)</f>
        <v>0</v>
      </c>
      <c r="BW822" s="3">
        <f ca="1">IFERROR(INDEX(INDIRECT("day_wise_sales_data!$B$2:$BZ$599"),MATCH(resource!$CC822,day_wise_sales_data!$A$2:$A$500,0),MATCH(resource!BW$2,INDIRECT("day_wise_sales_data!$B$1:$BZ$1"),0)),0)</f>
        <v>0</v>
      </c>
      <c r="BX822" s="3">
        <f ca="1">IFERROR(INDEX(INDIRECT("day_wise_sales_data!$B$2:$BZ$599"),MATCH(resource!$CC822,day_wise_sales_data!$A$2:$A$500,0),MATCH(resource!BX$2,INDIRECT("day_wise_sales_data!$B$1:$BZ$1"),0)),0)</f>
        <v>0</v>
      </c>
      <c r="BY822" s="3">
        <f ca="1">IFERROR(INDEX(INDIRECT("day_wise_sales_data!$B$2:$BZ$599"),MATCH(resource!$CC822,day_wise_sales_data!$A$2:$A$500,0),MATCH(resource!BY$2,INDIRECT("day_wise_sales_data!$B$1:$BZ$1"),0)),0)</f>
        <v>0</v>
      </c>
      <c r="BZ822" s="3">
        <f ca="1">IFERROR(INDEX(INDIRECT("day_wise_sales_data!$B$2:$BZ$599"),MATCH(resource!$CC822,day_wise_sales_data!$A$2:$A$500,0),MATCH(resource!BZ$2,INDIRECT("day_wise_sales_data!$B$1:$BZ$1"),0)),0)</f>
        <v>0</v>
      </c>
      <c r="CA822" s="3">
        <f ca="1">IFERROR(INDEX(INDIRECT("day_wise_sales_data!$B$2:$BZ$599"),MATCH(resource!$CC822,day_wise_sales_data!$A$2:$A$500,0),MATCH(resource!CA$2,INDIRECT("day_wise_sales_data!$B$1:$BZ$1"),0)),0)</f>
        <v>0</v>
      </c>
      <c r="CC822" s="4">
        <f>sales_data!H821</f>
        <v>0</v>
      </c>
      <c r="CD822" s="1">
        <v>820</v>
      </c>
      <c r="CE822" s="1" t="str">
        <f>IF(AQ822=report!$AQ$3,resource!CD822,"")</f>
        <v/>
      </c>
      <c r="CF822" s="5" t="str">
        <f>IFERROR(SMALL($CE$3:$CE$1001,ROWS($CE$3:CE822)),"")</f>
        <v/>
      </c>
      <c r="CH822">
        <f>IFERROR(VLOOKUP($CC822,data_pull!$E$22:$G$700,2,0),0)</f>
        <v>0</v>
      </c>
      <c r="DK822" s="3" t="str">
        <f>IFERROR(INDEX(COD_SALES!$B$5:$Z$500,MATCH(resource!$CC822,COD_SALES!$A$5:$A$500,0),MATCH(resource!DK$2,COD_SALES!$B$4:$Z$4,0)),"")</f>
        <v/>
      </c>
      <c r="DL822" s="3" t="str">
        <f>IFERROR(INDEX(COD_SALES!$B$5:$Z$500,MATCH(resource!$CC822,COD_SALES!$A$5:$A$500,0),MATCH(resource!DL$2,COD_SALES!$B$4:$Z$4,0)),"")</f>
        <v/>
      </c>
      <c r="DM822" s="3" t="str">
        <f>IFERROR(INDEX(COD_SALES!$B$5:$Z$500,MATCH(resource!$CC822,COD_SALES!$A$5:$A$500,0),MATCH(resource!DM$2,COD_SALES!$B$4:$Z$4,0)),"")</f>
        <v/>
      </c>
      <c r="DN822" s="3" t="str">
        <f>IFERROR(INDEX(COD_SALES!$B$5:$Z$500,MATCH(resource!$CC822,COD_SALES!$A$5:$A$500,0),MATCH(resource!DN$2,COD_SALES!$B$4:$Z$4,0)),"")</f>
        <v/>
      </c>
      <c r="DO822" s="3" t="str">
        <f>IFERROR(INDEX(COD_SALES!$B$5:$Z$500,MATCH(resource!$CC822,COD_SALES!$A$5:$A$500,0),MATCH(resource!DO$2,COD_SALES!$B$4:$Z$4,0)),"")</f>
        <v/>
      </c>
      <c r="DP822" s="3" t="str">
        <f>IFERROR(INDEX(COD_SALES!$B$5:$Z$500,MATCH(resource!$CC822,COD_SALES!$A$5:$A$500,0),MATCH(resource!DP$2,COD_SALES!$B$4:$Z$4,0)),"")</f>
        <v/>
      </c>
      <c r="DQ822" s="3" t="str">
        <f>IFERROR(INDEX(COD_SALES!$B$5:$Z$500,MATCH(resource!$CC822,COD_SALES!$A$5:$A$500,0),MATCH(resource!DQ$2,COD_SALES!$B$4:$Z$4,0)),"")</f>
        <v/>
      </c>
      <c r="DR822" s="3" t="str">
        <f>IFERROR(INDEX(COD_SALES!$B$5:$Z$500,MATCH(resource!$CC822,COD_SALES!$A$5:$A$500,0),MATCH(resource!DR$2,COD_SALES!$B$4:$Z$4,0)),"")</f>
        <v/>
      </c>
      <c r="DS822" s="3" t="str">
        <f>IFERROR(INDEX(COD_SALES!$B$5:$Z$500,MATCH(resource!$CC822,COD_SALES!$A$5:$A$500,0),MATCH(resource!DS$2,COD_SALES!$B$4:$Z$4,0)),"")</f>
        <v/>
      </c>
      <c r="DT822" s="3" t="str">
        <f>IFERROR(INDEX(COD_SALES!$B$5:$Z$500,MATCH(resource!$CC822,COD_SALES!$A$5:$A$500,0),MATCH(resource!DT$2,COD_SALES!$B$4:$Z$4,0)),"")</f>
        <v/>
      </c>
      <c r="DU822" s="3" t="str">
        <f>IFERROR(INDEX(COD_SALES!$B$5:$Z$500,MATCH(resource!$CC822,COD_SALES!$A$5:$A$500,0),MATCH(resource!DU$2,COD_SALES!$B$4:$Z$4,0)),"")</f>
        <v/>
      </c>
      <c r="DV822" s="3" t="str">
        <f>IFERROR(INDEX(COD_SALES!$B$5:$Z$500,MATCH(resource!$CC822,COD_SALES!$A$5:$A$500,0),MATCH(resource!DV$2,COD_SALES!$B$4:$Z$4,0)),"")</f>
        <v/>
      </c>
      <c r="DW822" s="3" t="str">
        <f>IFERROR(INDEX(COD_SALES!$B$5:$Z$500,MATCH(resource!$CC822,COD_SALES!$A$5:$A$500,0),MATCH(resource!DW$2,COD_SALES!$B$4:$Z$4,0)),"")</f>
        <v/>
      </c>
      <c r="DX822" s="3" t="str">
        <f>IFERROR(INDEX(COD_SALES!$B$5:$Z$500,MATCH(resource!$CC822,COD_SALES!$A$5:$A$500,0),MATCH(resource!DX$2,COD_SALES!$B$4:$Z$4,0)),"")</f>
        <v/>
      </c>
      <c r="DY822" s="3" t="str">
        <f>IFERROR(INDEX(COD_SALES!$B$5:$Z$500,MATCH(resource!$CC822,COD_SALES!$A$5:$A$500,0),MATCH(resource!DY$2,COD_SALES!$B$4:$Z$4,0)),"")</f>
        <v/>
      </c>
      <c r="DZ822" s="3" t="str">
        <f>IFERROR(INDEX(COD_SALES!$B$5:$Z$500,MATCH(resource!$CC822,COD_SALES!$A$5:$A$500,0),MATCH(resource!DZ$2,COD_SALES!$B$4:$Z$4,0)),"")</f>
        <v/>
      </c>
      <c r="EA822" s="3" t="str">
        <f>IFERROR(INDEX(COD_SALES!$B$5:$Z$500,MATCH(resource!$CC822,COD_SALES!$A$5:$A$500,0),MATCH(resource!EA$2,COD_SALES!$B$4:$Z$4,0)),"")</f>
        <v/>
      </c>
      <c r="EB822" s="3">
        <f t="shared" si="140"/>
        <v>0</v>
      </c>
      <c r="EW822" s="3">
        <f>IFERROR(VLOOKUP(CC822,data_pull!$AO$25:$AR$546,2,0),0)</f>
        <v>0</v>
      </c>
      <c r="EX822" s="1">
        <f>IFERROR(VLOOKUP(CC822,data_pull!$AO$25:$AR$546,4,0),0)</f>
        <v>0</v>
      </c>
    </row>
    <row r="823" spans="13:154" x14ac:dyDescent="0.25"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4">
        <f>sales_data!B822</f>
        <v>0</v>
      </c>
      <c r="AR823" s="4">
        <f>sales_data!C822</f>
        <v>0</v>
      </c>
      <c r="AS823" s="5" t="str">
        <f t="shared" si="139"/>
        <v/>
      </c>
      <c r="AT823" s="4">
        <f>sales_data!I822</f>
        <v>0</v>
      </c>
      <c r="AU823" s="4">
        <f>sales_data!W822</f>
        <v>0</v>
      </c>
      <c r="AV823" s="1">
        <f>sales_data!N822</f>
        <v>0</v>
      </c>
      <c r="AW823" s="1">
        <f>sales_data!P822</f>
        <v>0</v>
      </c>
      <c r="AX823" s="3">
        <f ca="1">IFERROR(INDEX(INDIRECT("day_wise_sales_data!$B$2:$BZ$599"),MATCH(resource!$CC823,day_wise_sales_data!$A$2:$A$500,0),MATCH(resource!AX$2,INDIRECT("day_wise_sales_data!$B$1:$BZ$1"),0)),0)</f>
        <v>0</v>
      </c>
      <c r="AY823" s="3">
        <f ca="1">IFERROR(INDEX(INDIRECT("day_wise_sales_data!$B$2:$BZ$599"),MATCH(resource!$CC823,day_wise_sales_data!$A$2:$A$500,0),MATCH(resource!AY$2,INDIRECT("day_wise_sales_data!$B$1:$BZ$1"),0)),0)</f>
        <v>0</v>
      </c>
      <c r="AZ823" s="3">
        <f ca="1">IFERROR(INDEX(INDIRECT("day_wise_sales_data!$B$2:$BZ$599"),MATCH(resource!$CC823,day_wise_sales_data!$A$2:$A$500,0),MATCH(resource!AZ$2,INDIRECT("day_wise_sales_data!$B$1:$BZ$1"),0)),0)</f>
        <v>0</v>
      </c>
      <c r="BA823" s="3">
        <f ca="1">IFERROR(INDEX(INDIRECT("day_wise_sales_data!$B$2:$BZ$599"),MATCH(resource!$CC823,day_wise_sales_data!$A$2:$A$500,0),MATCH(resource!BA$2,INDIRECT("day_wise_sales_data!$B$1:$BZ$1"),0)),0)</f>
        <v>0</v>
      </c>
      <c r="BB823" s="3">
        <f ca="1">IFERROR(INDEX(INDIRECT("day_wise_sales_data!$B$2:$BZ$599"),MATCH(resource!$CC823,day_wise_sales_data!$A$2:$A$500,0),MATCH(resource!BB$2,INDIRECT("day_wise_sales_data!$B$1:$BZ$1"),0)),0)</f>
        <v>0</v>
      </c>
      <c r="BC823" s="3">
        <f ca="1">IFERROR(INDEX(INDIRECT("day_wise_sales_data!$B$2:$BZ$599"),MATCH(resource!$CC823,day_wise_sales_data!$A$2:$A$500,0),MATCH(resource!BC$2,INDIRECT("day_wise_sales_data!$B$1:$BZ$1"),0)),0)</f>
        <v>0</v>
      </c>
      <c r="BD823" s="3">
        <f ca="1">IFERROR(INDEX(INDIRECT("day_wise_sales_data!$B$2:$BZ$599"),MATCH(resource!$CC823,day_wise_sales_data!$A$2:$A$500,0),MATCH(resource!BD$2,INDIRECT("day_wise_sales_data!$B$1:$BZ$1"),0)),0)</f>
        <v>0</v>
      </c>
      <c r="BE823" s="3">
        <f ca="1">IFERROR(INDEX(INDIRECT("day_wise_sales_data!$B$2:$BZ$599"),MATCH(resource!$CC823,day_wise_sales_data!$A$2:$A$500,0),MATCH(resource!BE$2,INDIRECT("day_wise_sales_data!$B$1:$BZ$1"),0)),0)</f>
        <v>0</v>
      </c>
      <c r="BF823" s="3">
        <f ca="1">IFERROR(INDEX(INDIRECT("day_wise_sales_data!$B$2:$BZ$599"),MATCH(resource!$CC823,day_wise_sales_data!$A$2:$A$500,0),MATCH(resource!BF$2,INDIRECT("day_wise_sales_data!$B$1:$BZ$1"),0)),0)</f>
        <v>0</v>
      </c>
      <c r="BG823" s="3">
        <f ca="1">IFERROR(INDEX(INDIRECT("day_wise_sales_data!$B$2:$BZ$599"),MATCH(resource!$CC823,day_wise_sales_data!$A$2:$A$500,0),MATCH(resource!BG$2,INDIRECT("day_wise_sales_data!$B$1:$BZ$1"),0)),0)</f>
        <v>0</v>
      </c>
      <c r="BH823" s="3">
        <f ca="1">IFERROR(INDEX(INDIRECT("day_wise_sales_data!$B$2:$BZ$599"),MATCH(resource!$CC823,day_wise_sales_data!$A$2:$A$500,0),MATCH(resource!BH$2,INDIRECT("day_wise_sales_data!$B$1:$BZ$1"),0)),0)</f>
        <v>0</v>
      </c>
      <c r="BI823" s="3">
        <f ca="1">IFERROR(INDEX(INDIRECT("day_wise_sales_data!$B$2:$BZ$599"),MATCH(resource!$CC823,day_wise_sales_data!$A$2:$A$500,0),MATCH(resource!BI$2,INDIRECT("day_wise_sales_data!$B$1:$BZ$1"),0)),0)</f>
        <v>0</v>
      </c>
      <c r="BJ823" s="3">
        <f ca="1">IFERROR(INDEX(INDIRECT("day_wise_sales_data!$B$2:$BZ$599"),MATCH(resource!$CC823,day_wise_sales_data!$A$2:$A$500,0),MATCH(resource!BJ$2,INDIRECT("day_wise_sales_data!$B$1:$BZ$1"),0)),0)</f>
        <v>0</v>
      </c>
      <c r="BK823" s="3">
        <f ca="1">IFERROR(INDEX(INDIRECT("day_wise_sales_data!$B$2:$BZ$599"),MATCH(resource!$CC823,day_wise_sales_data!$A$2:$A$500,0),MATCH(resource!BK$2,INDIRECT("day_wise_sales_data!$B$1:$BZ$1"),0)),0)</f>
        <v>0</v>
      </c>
      <c r="BL823" s="3">
        <f ca="1">IFERROR(INDEX(INDIRECT("day_wise_sales_data!$B$2:$BZ$599"),MATCH(resource!$CC823,day_wise_sales_data!$A$2:$A$500,0),MATCH(resource!BL$2,INDIRECT("day_wise_sales_data!$B$1:$BZ$1"),0)),0)</f>
        <v>0</v>
      </c>
      <c r="BM823" s="3">
        <f ca="1">IFERROR(INDEX(INDIRECT("day_wise_sales_data!$B$2:$BZ$599"),MATCH(resource!$CC823,day_wise_sales_data!$A$2:$A$500,0),MATCH(resource!BM$2,INDIRECT("day_wise_sales_data!$B$1:$BZ$1"),0)),0)</f>
        <v>0</v>
      </c>
      <c r="BN823" s="3">
        <f ca="1">IFERROR(INDEX(INDIRECT("day_wise_sales_data!$B$2:$BZ$599"),MATCH(resource!$CC823,day_wise_sales_data!$A$2:$A$500,0),MATCH(resource!BN$2,INDIRECT("day_wise_sales_data!$B$1:$BZ$1"),0)),0)</f>
        <v>0</v>
      </c>
      <c r="BO823" s="3">
        <f ca="1">IFERROR(INDEX(INDIRECT("day_wise_sales_data!$B$2:$BZ$599"),MATCH(resource!$CC823,day_wise_sales_data!$A$2:$A$500,0),MATCH(resource!BO$2,INDIRECT("day_wise_sales_data!$B$1:$BZ$1"),0)),0)</f>
        <v>0</v>
      </c>
      <c r="BP823" s="3">
        <f ca="1">IFERROR(INDEX(INDIRECT("day_wise_sales_data!$B$2:$BZ$599"),MATCH(resource!$CC823,day_wise_sales_data!$A$2:$A$500,0),MATCH(resource!BP$2,INDIRECT("day_wise_sales_data!$B$1:$BZ$1"),0)),0)</f>
        <v>0</v>
      </c>
      <c r="BQ823" s="3">
        <f ca="1">IFERROR(INDEX(INDIRECT("day_wise_sales_data!$B$2:$BZ$599"),MATCH(resource!$CC823,day_wise_sales_data!$A$2:$A$500,0),MATCH(resource!BQ$2,INDIRECT("day_wise_sales_data!$B$1:$BZ$1"),0)),0)</f>
        <v>0</v>
      </c>
      <c r="BR823" s="3">
        <f ca="1">IFERROR(INDEX(INDIRECT("day_wise_sales_data!$B$2:$BZ$599"),MATCH(resource!$CC823,day_wise_sales_data!$A$2:$A$500,0),MATCH(resource!BR$2,INDIRECT("day_wise_sales_data!$B$1:$BZ$1"),0)),0)</f>
        <v>0</v>
      </c>
      <c r="BS823" s="3">
        <f ca="1">IFERROR(INDEX(INDIRECT("day_wise_sales_data!$B$2:$BZ$599"),MATCH(resource!$CC823,day_wise_sales_data!$A$2:$A$500,0),MATCH(resource!BS$2,INDIRECT("day_wise_sales_data!$B$1:$BZ$1"),0)),0)</f>
        <v>0</v>
      </c>
      <c r="BT823" s="3">
        <f ca="1">IFERROR(INDEX(INDIRECT("day_wise_sales_data!$B$2:$BZ$599"),MATCH(resource!$CC823,day_wise_sales_data!$A$2:$A$500,0),MATCH(resource!BT$2,INDIRECT("day_wise_sales_data!$B$1:$BZ$1"),0)),0)</f>
        <v>0</v>
      </c>
      <c r="BU823" s="3">
        <f ca="1">IFERROR(INDEX(INDIRECT("day_wise_sales_data!$B$2:$BZ$599"),MATCH(resource!$CC823,day_wise_sales_data!$A$2:$A$500,0),MATCH(resource!BU$2,INDIRECT("day_wise_sales_data!$B$1:$BZ$1"),0)),0)</f>
        <v>0</v>
      </c>
      <c r="BV823" s="3">
        <f ca="1">IFERROR(INDEX(INDIRECT("day_wise_sales_data!$B$2:$BZ$599"),MATCH(resource!$CC823,day_wise_sales_data!$A$2:$A$500,0),MATCH(resource!BV$2,INDIRECT("day_wise_sales_data!$B$1:$BZ$1"),0)),0)</f>
        <v>0</v>
      </c>
      <c r="BW823" s="3">
        <f ca="1">IFERROR(INDEX(INDIRECT("day_wise_sales_data!$B$2:$BZ$599"),MATCH(resource!$CC823,day_wise_sales_data!$A$2:$A$500,0),MATCH(resource!BW$2,INDIRECT("day_wise_sales_data!$B$1:$BZ$1"),0)),0)</f>
        <v>0</v>
      </c>
      <c r="BX823" s="3">
        <f ca="1">IFERROR(INDEX(INDIRECT("day_wise_sales_data!$B$2:$BZ$599"),MATCH(resource!$CC823,day_wise_sales_data!$A$2:$A$500,0),MATCH(resource!BX$2,INDIRECT("day_wise_sales_data!$B$1:$BZ$1"),0)),0)</f>
        <v>0</v>
      </c>
      <c r="BY823" s="3">
        <f ca="1">IFERROR(INDEX(INDIRECT("day_wise_sales_data!$B$2:$BZ$599"),MATCH(resource!$CC823,day_wise_sales_data!$A$2:$A$500,0),MATCH(resource!BY$2,INDIRECT("day_wise_sales_data!$B$1:$BZ$1"),0)),0)</f>
        <v>0</v>
      </c>
      <c r="BZ823" s="3">
        <f ca="1">IFERROR(INDEX(INDIRECT("day_wise_sales_data!$B$2:$BZ$599"),MATCH(resource!$CC823,day_wise_sales_data!$A$2:$A$500,0),MATCH(resource!BZ$2,INDIRECT("day_wise_sales_data!$B$1:$BZ$1"),0)),0)</f>
        <v>0</v>
      </c>
      <c r="CA823" s="3">
        <f ca="1">IFERROR(INDEX(INDIRECT("day_wise_sales_data!$B$2:$BZ$599"),MATCH(resource!$CC823,day_wise_sales_data!$A$2:$A$500,0),MATCH(resource!CA$2,INDIRECT("day_wise_sales_data!$B$1:$BZ$1"),0)),0)</f>
        <v>0</v>
      </c>
      <c r="CC823" s="4">
        <f>sales_data!H822</f>
        <v>0</v>
      </c>
      <c r="CD823" s="1">
        <v>821</v>
      </c>
      <c r="CE823" s="1" t="str">
        <f>IF(AQ823=report!$AQ$3,resource!CD823,"")</f>
        <v/>
      </c>
      <c r="CF823" s="5" t="str">
        <f>IFERROR(SMALL($CE$3:$CE$1001,ROWS($CE$3:CE823)),"")</f>
        <v/>
      </c>
      <c r="CH823">
        <f>IFERROR(VLOOKUP($CC823,data_pull!$E$22:$G$700,2,0),0)</f>
        <v>0</v>
      </c>
      <c r="DK823" s="3" t="str">
        <f>IFERROR(INDEX(COD_SALES!$B$5:$Z$500,MATCH(resource!$CC823,COD_SALES!$A$5:$A$500,0),MATCH(resource!DK$2,COD_SALES!$B$4:$Z$4,0)),"")</f>
        <v/>
      </c>
      <c r="DL823" s="3" t="str">
        <f>IFERROR(INDEX(COD_SALES!$B$5:$Z$500,MATCH(resource!$CC823,COD_SALES!$A$5:$A$500,0),MATCH(resource!DL$2,COD_SALES!$B$4:$Z$4,0)),"")</f>
        <v/>
      </c>
      <c r="DM823" s="3" t="str">
        <f>IFERROR(INDEX(COD_SALES!$B$5:$Z$500,MATCH(resource!$CC823,COD_SALES!$A$5:$A$500,0),MATCH(resource!DM$2,COD_SALES!$B$4:$Z$4,0)),"")</f>
        <v/>
      </c>
      <c r="DN823" s="3" t="str">
        <f>IFERROR(INDEX(COD_SALES!$B$5:$Z$500,MATCH(resource!$CC823,COD_SALES!$A$5:$A$500,0),MATCH(resource!DN$2,COD_SALES!$B$4:$Z$4,0)),"")</f>
        <v/>
      </c>
      <c r="DO823" s="3" t="str">
        <f>IFERROR(INDEX(COD_SALES!$B$5:$Z$500,MATCH(resource!$CC823,COD_SALES!$A$5:$A$500,0),MATCH(resource!DO$2,COD_SALES!$B$4:$Z$4,0)),"")</f>
        <v/>
      </c>
      <c r="DP823" s="3" t="str">
        <f>IFERROR(INDEX(COD_SALES!$B$5:$Z$500,MATCH(resource!$CC823,COD_SALES!$A$5:$A$500,0),MATCH(resource!DP$2,COD_SALES!$B$4:$Z$4,0)),"")</f>
        <v/>
      </c>
      <c r="DQ823" s="3" t="str">
        <f>IFERROR(INDEX(COD_SALES!$B$5:$Z$500,MATCH(resource!$CC823,COD_SALES!$A$5:$A$500,0),MATCH(resource!DQ$2,COD_SALES!$B$4:$Z$4,0)),"")</f>
        <v/>
      </c>
      <c r="DR823" s="3" t="str">
        <f>IFERROR(INDEX(COD_SALES!$B$5:$Z$500,MATCH(resource!$CC823,COD_SALES!$A$5:$A$500,0),MATCH(resource!DR$2,COD_SALES!$B$4:$Z$4,0)),"")</f>
        <v/>
      </c>
      <c r="DS823" s="3" t="str">
        <f>IFERROR(INDEX(COD_SALES!$B$5:$Z$500,MATCH(resource!$CC823,COD_SALES!$A$5:$A$500,0),MATCH(resource!DS$2,COD_SALES!$B$4:$Z$4,0)),"")</f>
        <v/>
      </c>
      <c r="DT823" s="3" t="str">
        <f>IFERROR(INDEX(COD_SALES!$B$5:$Z$500,MATCH(resource!$CC823,COD_SALES!$A$5:$A$500,0),MATCH(resource!DT$2,COD_SALES!$B$4:$Z$4,0)),"")</f>
        <v/>
      </c>
      <c r="DU823" s="3" t="str">
        <f>IFERROR(INDEX(COD_SALES!$B$5:$Z$500,MATCH(resource!$CC823,COD_SALES!$A$5:$A$500,0),MATCH(resource!DU$2,COD_SALES!$B$4:$Z$4,0)),"")</f>
        <v/>
      </c>
      <c r="DV823" s="3" t="str">
        <f>IFERROR(INDEX(COD_SALES!$B$5:$Z$500,MATCH(resource!$CC823,COD_SALES!$A$5:$A$500,0),MATCH(resource!DV$2,COD_SALES!$B$4:$Z$4,0)),"")</f>
        <v/>
      </c>
      <c r="DW823" s="3" t="str">
        <f>IFERROR(INDEX(COD_SALES!$B$5:$Z$500,MATCH(resource!$CC823,COD_SALES!$A$5:$A$500,0),MATCH(resource!DW$2,COD_SALES!$B$4:$Z$4,0)),"")</f>
        <v/>
      </c>
      <c r="DX823" s="3" t="str">
        <f>IFERROR(INDEX(COD_SALES!$B$5:$Z$500,MATCH(resource!$CC823,COD_SALES!$A$5:$A$500,0),MATCH(resource!DX$2,COD_SALES!$B$4:$Z$4,0)),"")</f>
        <v/>
      </c>
      <c r="DY823" s="3" t="str">
        <f>IFERROR(INDEX(COD_SALES!$B$5:$Z$500,MATCH(resource!$CC823,COD_SALES!$A$5:$A$500,0),MATCH(resource!DY$2,COD_SALES!$B$4:$Z$4,0)),"")</f>
        <v/>
      </c>
      <c r="DZ823" s="3" t="str">
        <f>IFERROR(INDEX(COD_SALES!$B$5:$Z$500,MATCH(resource!$CC823,COD_SALES!$A$5:$A$500,0),MATCH(resource!DZ$2,COD_SALES!$B$4:$Z$4,0)),"")</f>
        <v/>
      </c>
      <c r="EA823" s="3" t="str">
        <f>IFERROR(INDEX(COD_SALES!$B$5:$Z$500,MATCH(resource!$CC823,COD_SALES!$A$5:$A$500,0),MATCH(resource!EA$2,COD_SALES!$B$4:$Z$4,0)),"")</f>
        <v/>
      </c>
      <c r="EB823" s="3">
        <f t="shared" si="140"/>
        <v>0</v>
      </c>
      <c r="EW823" s="3">
        <f>IFERROR(VLOOKUP(CC823,data_pull!$AO$25:$AR$546,2,0),0)</f>
        <v>0</v>
      </c>
      <c r="EX823" s="1">
        <f>IFERROR(VLOOKUP(CC823,data_pull!$AO$25:$AR$546,4,0),0)</f>
        <v>0</v>
      </c>
    </row>
    <row r="824" spans="13:154" x14ac:dyDescent="0.25"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4">
        <f>sales_data!B823</f>
        <v>0</v>
      </c>
      <c r="AR824" s="4">
        <f>sales_data!C823</f>
        <v>0</v>
      </c>
      <c r="AS824" s="5" t="str">
        <f t="shared" si="139"/>
        <v/>
      </c>
      <c r="AT824" s="4">
        <f>sales_data!I823</f>
        <v>0</v>
      </c>
      <c r="AU824" s="4">
        <f>sales_data!W823</f>
        <v>0</v>
      </c>
      <c r="AV824" s="1">
        <f>sales_data!N823</f>
        <v>0</v>
      </c>
      <c r="AW824" s="1">
        <f>sales_data!P823</f>
        <v>0</v>
      </c>
      <c r="AX824" s="3">
        <f ca="1">IFERROR(INDEX(INDIRECT("day_wise_sales_data!$B$2:$BZ$599"),MATCH(resource!$CC824,day_wise_sales_data!$A$2:$A$500,0),MATCH(resource!AX$2,INDIRECT("day_wise_sales_data!$B$1:$BZ$1"),0)),0)</f>
        <v>0</v>
      </c>
      <c r="AY824" s="3">
        <f ca="1">IFERROR(INDEX(INDIRECT("day_wise_sales_data!$B$2:$BZ$599"),MATCH(resource!$CC824,day_wise_sales_data!$A$2:$A$500,0),MATCH(resource!AY$2,INDIRECT("day_wise_sales_data!$B$1:$BZ$1"),0)),0)</f>
        <v>0</v>
      </c>
      <c r="AZ824" s="3">
        <f ca="1">IFERROR(INDEX(INDIRECT("day_wise_sales_data!$B$2:$BZ$599"),MATCH(resource!$CC824,day_wise_sales_data!$A$2:$A$500,0),MATCH(resource!AZ$2,INDIRECT("day_wise_sales_data!$B$1:$BZ$1"),0)),0)</f>
        <v>0</v>
      </c>
      <c r="BA824" s="3">
        <f ca="1">IFERROR(INDEX(INDIRECT("day_wise_sales_data!$B$2:$BZ$599"),MATCH(resource!$CC824,day_wise_sales_data!$A$2:$A$500,0),MATCH(resource!BA$2,INDIRECT("day_wise_sales_data!$B$1:$BZ$1"),0)),0)</f>
        <v>0</v>
      </c>
      <c r="BB824" s="3">
        <f ca="1">IFERROR(INDEX(INDIRECT("day_wise_sales_data!$B$2:$BZ$599"),MATCH(resource!$CC824,day_wise_sales_data!$A$2:$A$500,0),MATCH(resource!BB$2,INDIRECT("day_wise_sales_data!$B$1:$BZ$1"),0)),0)</f>
        <v>0</v>
      </c>
      <c r="BC824" s="3">
        <f ca="1">IFERROR(INDEX(INDIRECT("day_wise_sales_data!$B$2:$BZ$599"),MATCH(resource!$CC824,day_wise_sales_data!$A$2:$A$500,0),MATCH(resource!BC$2,INDIRECT("day_wise_sales_data!$B$1:$BZ$1"),0)),0)</f>
        <v>0</v>
      </c>
      <c r="BD824" s="3">
        <f ca="1">IFERROR(INDEX(INDIRECT("day_wise_sales_data!$B$2:$BZ$599"),MATCH(resource!$CC824,day_wise_sales_data!$A$2:$A$500,0),MATCH(resource!BD$2,INDIRECT("day_wise_sales_data!$B$1:$BZ$1"),0)),0)</f>
        <v>0</v>
      </c>
      <c r="BE824" s="3">
        <f ca="1">IFERROR(INDEX(INDIRECT("day_wise_sales_data!$B$2:$BZ$599"),MATCH(resource!$CC824,day_wise_sales_data!$A$2:$A$500,0),MATCH(resource!BE$2,INDIRECT("day_wise_sales_data!$B$1:$BZ$1"),0)),0)</f>
        <v>0</v>
      </c>
      <c r="BF824" s="3">
        <f ca="1">IFERROR(INDEX(INDIRECT("day_wise_sales_data!$B$2:$BZ$599"),MATCH(resource!$CC824,day_wise_sales_data!$A$2:$A$500,0),MATCH(resource!BF$2,INDIRECT("day_wise_sales_data!$B$1:$BZ$1"),0)),0)</f>
        <v>0</v>
      </c>
      <c r="BG824" s="3">
        <f ca="1">IFERROR(INDEX(INDIRECT("day_wise_sales_data!$B$2:$BZ$599"),MATCH(resource!$CC824,day_wise_sales_data!$A$2:$A$500,0),MATCH(resource!BG$2,INDIRECT("day_wise_sales_data!$B$1:$BZ$1"),0)),0)</f>
        <v>0</v>
      </c>
      <c r="BH824" s="3">
        <f ca="1">IFERROR(INDEX(INDIRECT("day_wise_sales_data!$B$2:$BZ$599"),MATCH(resource!$CC824,day_wise_sales_data!$A$2:$A$500,0),MATCH(resource!BH$2,INDIRECT("day_wise_sales_data!$B$1:$BZ$1"),0)),0)</f>
        <v>0</v>
      </c>
      <c r="BI824" s="3">
        <f ca="1">IFERROR(INDEX(INDIRECT("day_wise_sales_data!$B$2:$BZ$599"),MATCH(resource!$CC824,day_wise_sales_data!$A$2:$A$500,0),MATCH(resource!BI$2,INDIRECT("day_wise_sales_data!$B$1:$BZ$1"),0)),0)</f>
        <v>0</v>
      </c>
      <c r="BJ824" s="3">
        <f ca="1">IFERROR(INDEX(INDIRECT("day_wise_sales_data!$B$2:$BZ$599"),MATCH(resource!$CC824,day_wise_sales_data!$A$2:$A$500,0),MATCH(resource!BJ$2,INDIRECT("day_wise_sales_data!$B$1:$BZ$1"),0)),0)</f>
        <v>0</v>
      </c>
      <c r="BK824" s="3">
        <f ca="1">IFERROR(INDEX(INDIRECT("day_wise_sales_data!$B$2:$BZ$599"),MATCH(resource!$CC824,day_wise_sales_data!$A$2:$A$500,0),MATCH(resource!BK$2,INDIRECT("day_wise_sales_data!$B$1:$BZ$1"),0)),0)</f>
        <v>0</v>
      </c>
      <c r="BL824" s="3">
        <f ca="1">IFERROR(INDEX(INDIRECT("day_wise_sales_data!$B$2:$BZ$599"),MATCH(resource!$CC824,day_wise_sales_data!$A$2:$A$500,0),MATCH(resource!BL$2,INDIRECT("day_wise_sales_data!$B$1:$BZ$1"),0)),0)</f>
        <v>0</v>
      </c>
      <c r="BM824" s="3">
        <f ca="1">IFERROR(INDEX(INDIRECT("day_wise_sales_data!$B$2:$BZ$599"),MATCH(resource!$CC824,day_wise_sales_data!$A$2:$A$500,0),MATCH(resource!BM$2,INDIRECT("day_wise_sales_data!$B$1:$BZ$1"),0)),0)</f>
        <v>0</v>
      </c>
      <c r="BN824" s="3">
        <f ca="1">IFERROR(INDEX(INDIRECT("day_wise_sales_data!$B$2:$BZ$599"),MATCH(resource!$CC824,day_wise_sales_data!$A$2:$A$500,0),MATCH(resource!BN$2,INDIRECT("day_wise_sales_data!$B$1:$BZ$1"),0)),0)</f>
        <v>0</v>
      </c>
      <c r="BO824" s="3">
        <f ca="1">IFERROR(INDEX(INDIRECT("day_wise_sales_data!$B$2:$BZ$599"),MATCH(resource!$CC824,day_wise_sales_data!$A$2:$A$500,0),MATCH(resource!BO$2,INDIRECT("day_wise_sales_data!$B$1:$BZ$1"),0)),0)</f>
        <v>0</v>
      </c>
      <c r="BP824" s="3">
        <f ca="1">IFERROR(INDEX(INDIRECT("day_wise_sales_data!$B$2:$BZ$599"),MATCH(resource!$CC824,day_wise_sales_data!$A$2:$A$500,0),MATCH(resource!BP$2,INDIRECT("day_wise_sales_data!$B$1:$BZ$1"),0)),0)</f>
        <v>0</v>
      </c>
      <c r="BQ824" s="3">
        <f ca="1">IFERROR(INDEX(INDIRECT("day_wise_sales_data!$B$2:$BZ$599"),MATCH(resource!$CC824,day_wise_sales_data!$A$2:$A$500,0),MATCH(resource!BQ$2,INDIRECT("day_wise_sales_data!$B$1:$BZ$1"),0)),0)</f>
        <v>0</v>
      </c>
      <c r="BR824" s="3">
        <f ca="1">IFERROR(INDEX(INDIRECT("day_wise_sales_data!$B$2:$BZ$599"),MATCH(resource!$CC824,day_wise_sales_data!$A$2:$A$500,0),MATCH(resource!BR$2,INDIRECT("day_wise_sales_data!$B$1:$BZ$1"),0)),0)</f>
        <v>0</v>
      </c>
      <c r="BS824" s="3">
        <f ca="1">IFERROR(INDEX(INDIRECT("day_wise_sales_data!$B$2:$BZ$599"),MATCH(resource!$CC824,day_wise_sales_data!$A$2:$A$500,0),MATCH(resource!BS$2,INDIRECT("day_wise_sales_data!$B$1:$BZ$1"),0)),0)</f>
        <v>0</v>
      </c>
      <c r="BT824" s="3">
        <f ca="1">IFERROR(INDEX(INDIRECT("day_wise_sales_data!$B$2:$BZ$599"),MATCH(resource!$CC824,day_wise_sales_data!$A$2:$A$500,0),MATCH(resource!BT$2,INDIRECT("day_wise_sales_data!$B$1:$BZ$1"),0)),0)</f>
        <v>0</v>
      </c>
      <c r="BU824" s="3">
        <f ca="1">IFERROR(INDEX(INDIRECT("day_wise_sales_data!$B$2:$BZ$599"),MATCH(resource!$CC824,day_wise_sales_data!$A$2:$A$500,0),MATCH(resource!BU$2,INDIRECT("day_wise_sales_data!$B$1:$BZ$1"),0)),0)</f>
        <v>0</v>
      </c>
      <c r="BV824" s="3">
        <f ca="1">IFERROR(INDEX(INDIRECT("day_wise_sales_data!$B$2:$BZ$599"),MATCH(resource!$CC824,day_wise_sales_data!$A$2:$A$500,0),MATCH(resource!BV$2,INDIRECT("day_wise_sales_data!$B$1:$BZ$1"),0)),0)</f>
        <v>0</v>
      </c>
      <c r="BW824" s="3">
        <f ca="1">IFERROR(INDEX(INDIRECT("day_wise_sales_data!$B$2:$BZ$599"),MATCH(resource!$CC824,day_wise_sales_data!$A$2:$A$500,0),MATCH(resource!BW$2,INDIRECT("day_wise_sales_data!$B$1:$BZ$1"),0)),0)</f>
        <v>0</v>
      </c>
      <c r="BX824" s="3">
        <f ca="1">IFERROR(INDEX(INDIRECT("day_wise_sales_data!$B$2:$BZ$599"),MATCH(resource!$CC824,day_wise_sales_data!$A$2:$A$500,0),MATCH(resource!BX$2,INDIRECT("day_wise_sales_data!$B$1:$BZ$1"),0)),0)</f>
        <v>0</v>
      </c>
      <c r="BY824" s="3">
        <f ca="1">IFERROR(INDEX(INDIRECT("day_wise_sales_data!$B$2:$BZ$599"),MATCH(resource!$CC824,day_wise_sales_data!$A$2:$A$500,0),MATCH(resource!BY$2,INDIRECT("day_wise_sales_data!$B$1:$BZ$1"),0)),0)</f>
        <v>0</v>
      </c>
      <c r="BZ824" s="3">
        <f ca="1">IFERROR(INDEX(INDIRECT("day_wise_sales_data!$B$2:$BZ$599"),MATCH(resource!$CC824,day_wise_sales_data!$A$2:$A$500,0),MATCH(resource!BZ$2,INDIRECT("day_wise_sales_data!$B$1:$BZ$1"),0)),0)</f>
        <v>0</v>
      </c>
      <c r="CA824" s="3">
        <f ca="1">IFERROR(INDEX(INDIRECT("day_wise_sales_data!$B$2:$BZ$599"),MATCH(resource!$CC824,day_wise_sales_data!$A$2:$A$500,0),MATCH(resource!CA$2,INDIRECT("day_wise_sales_data!$B$1:$BZ$1"),0)),0)</f>
        <v>0</v>
      </c>
      <c r="CC824" s="4">
        <f>sales_data!H823</f>
        <v>0</v>
      </c>
      <c r="CD824" s="1">
        <v>822</v>
      </c>
      <c r="CE824" s="1" t="str">
        <f>IF(AQ824=report!$AQ$3,resource!CD824,"")</f>
        <v/>
      </c>
      <c r="CF824" s="5" t="str">
        <f>IFERROR(SMALL($CE$3:$CE$1001,ROWS($CE$3:CE824)),"")</f>
        <v/>
      </c>
      <c r="CH824">
        <f>IFERROR(VLOOKUP($CC824,data_pull!$E$22:$G$700,2,0),0)</f>
        <v>0</v>
      </c>
      <c r="DK824" s="3" t="str">
        <f>IFERROR(INDEX(COD_SALES!$B$5:$Z$500,MATCH(resource!$CC824,COD_SALES!$A$5:$A$500,0),MATCH(resource!DK$2,COD_SALES!$B$4:$Z$4,0)),"")</f>
        <v/>
      </c>
      <c r="DL824" s="3" t="str">
        <f>IFERROR(INDEX(COD_SALES!$B$5:$Z$500,MATCH(resource!$CC824,COD_SALES!$A$5:$A$500,0),MATCH(resource!DL$2,COD_SALES!$B$4:$Z$4,0)),"")</f>
        <v/>
      </c>
      <c r="DM824" s="3" t="str">
        <f>IFERROR(INDEX(COD_SALES!$B$5:$Z$500,MATCH(resource!$CC824,COD_SALES!$A$5:$A$500,0),MATCH(resource!DM$2,COD_SALES!$B$4:$Z$4,0)),"")</f>
        <v/>
      </c>
      <c r="DN824" s="3" t="str">
        <f>IFERROR(INDEX(COD_SALES!$B$5:$Z$500,MATCH(resource!$CC824,COD_SALES!$A$5:$A$500,0),MATCH(resource!DN$2,COD_SALES!$B$4:$Z$4,0)),"")</f>
        <v/>
      </c>
      <c r="DO824" s="3" t="str">
        <f>IFERROR(INDEX(COD_SALES!$B$5:$Z$500,MATCH(resource!$CC824,COD_SALES!$A$5:$A$500,0),MATCH(resource!DO$2,COD_SALES!$B$4:$Z$4,0)),"")</f>
        <v/>
      </c>
      <c r="DP824" s="3" t="str">
        <f>IFERROR(INDEX(COD_SALES!$B$5:$Z$500,MATCH(resource!$CC824,COD_SALES!$A$5:$A$500,0),MATCH(resource!DP$2,COD_SALES!$B$4:$Z$4,0)),"")</f>
        <v/>
      </c>
      <c r="DQ824" s="3" t="str">
        <f>IFERROR(INDEX(COD_SALES!$B$5:$Z$500,MATCH(resource!$CC824,COD_SALES!$A$5:$A$500,0),MATCH(resource!DQ$2,COD_SALES!$B$4:$Z$4,0)),"")</f>
        <v/>
      </c>
      <c r="DR824" s="3" t="str">
        <f>IFERROR(INDEX(COD_SALES!$B$5:$Z$500,MATCH(resource!$CC824,COD_SALES!$A$5:$A$500,0),MATCH(resource!DR$2,COD_SALES!$B$4:$Z$4,0)),"")</f>
        <v/>
      </c>
      <c r="DS824" s="3" t="str">
        <f>IFERROR(INDEX(COD_SALES!$B$5:$Z$500,MATCH(resource!$CC824,COD_SALES!$A$5:$A$500,0),MATCH(resource!DS$2,COD_SALES!$B$4:$Z$4,0)),"")</f>
        <v/>
      </c>
      <c r="DT824" s="3" t="str">
        <f>IFERROR(INDEX(COD_SALES!$B$5:$Z$500,MATCH(resource!$CC824,COD_SALES!$A$5:$A$500,0),MATCH(resource!DT$2,COD_SALES!$B$4:$Z$4,0)),"")</f>
        <v/>
      </c>
      <c r="DU824" s="3" t="str">
        <f>IFERROR(INDEX(COD_SALES!$B$5:$Z$500,MATCH(resource!$CC824,COD_SALES!$A$5:$A$500,0),MATCH(resource!DU$2,COD_SALES!$B$4:$Z$4,0)),"")</f>
        <v/>
      </c>
      <c r="DV824" s="3" t="str">
        <f>IFERROR(INDEX(COD_SALES!$B$5:$Z$500,MATCH(resource!$CC824,COD_SALES!$A$5:$A$500,0),MATCH(resource!DV$2,COD_SALES!$B$4:$Z$4,0)),"")</f>
        <v/>
      </c>
      <c r="DW824" s="3" t="str">
        <f>IFERROR(INDEX(COD_SALES!$B$5:$Z$500,MATCH(resource!$CC824,COD_SALES!$A$5:$A$500,0),MATCH(resource!DW$2,COD_SALES!$B$4:$Z$4,0)),"")</f>
        <v/>
      </c>
      <c r="DX824" s="3" t="str">
        <f>IFERROR(INDEX(COD_SALES!$B$5:$Z$500,MATCH(resource!$CC824,COD_SALES!$A$5:$A$500,0),MATCH(resource!DX$2,COD_SALES!$B$4:$Z$4,0)),"")</f>
        <v/>
      </c>
      <c r="DY824" s="3" t="str">
        <f>IFERROR(INDEX(COD_SALES!$B$5:$Z$500,MATCH(resource!$CC824,COD_SALES!$A$5:$A$500,0),MATCH(resource!DY$2,COD_SALES!$B$4:$Z$4,0)),"")</f>
        <v/>
      </c>
      <c r="DZ824" s="3" t="str">
        <f>IFERROR(INDEX(COD_SALES!$B$5:$Z$500,MATCH(resource!$CC824,COD_SALES!$A$5:$A$500,0),MATCH(resource!DZ$2,COD_SALES!$B$4:$Z$4,0)),"")</f>
        <v/>
      </c>
      <c r="EA824" s="3" t="str">
        <f>IFERROR(INDEX(COD_SALES!$B$5:$Z$500,MATCH(resource!$CC824,COD_SALES!$A$5:$A$500,0),MATCH(resource!EA$2,COD_SALES!$B$4:$Z$4,0)),"")</f>
        <v/>
      </c>
      <c r="EB824" s="3">
        <f t="shared" si="140"/>
        <v>0</v>
      </c>
      <c r="EW824" s="3">
        <f>IFERROR(VLOOKUP(CC824,data_pull!$AO$25:$AR$546,2,0),0)</f>
        <v>0</v>
      </c>
      <c r="EX824" s="1">
        <f>IFERROR(VLOOKUP(CC824,data_pull!$AO$25:$AR$546,4,0),0)</f>
        <v>0</v>
      </c>
    </row>
    <row r="825" spans="13:154" x14ac:dyDescent="0.25"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4">
        <f>sales_data!B824</f>
        <v>0</v>
      </c>
      <c r="AR825" s="4">
        <f>sales_data!C824</f>
        <v>0</v>
      </c>
      <c r="AS825" s="5" t="str">
        <f t="shared" si="139"/>
        <v/>
      </c>
      <c r="AT825" s="4">
        <f>sales_data!I824</f>
        <v>0</v>
      </c>
      <c r="AU825" s="4">
        <f>sales_data!W824</f>
        <v>0</v>
      </c>
      <c r="AV825" s="1">
        <f>sales_data!N824</f>
        <v>0</v>
      </c>
      <c r="AW825" s="1">
        <f>sales_data!P824</f>
        <v>0</v>
      </c>
      <c r="AX825" s="3">
        <f ca="1">IFERROR(INDEX(INDIRECT("day_wise_sales_data!$B$2:$BZ$599"),MATCH(resource!$CC825,day_wise_sales_data!$A$2:$A$500,0),MATCH(resource!AX$2,INDIRECT("day_wise_sales_data!$B$1:$BZ$1"),0)),0)</f>
        <v>0</v>
      </c>
      <c r="AY825" s="3">
        <f ca="1">IFERROR(INDEX(INDIRECT("day_wise_sales_data!$B$2:$BZ$599"),MATCH(resource!$CC825,day_wise_sales_data!$A$2:$A$500,0),MATCH(resource!AY$2,INDIRECT("day_wise_sales_data!$B$1:$BZ$1"),0)),0)</f>
        <v>0</v>
      </c>
      <c r="AZ825" s="3">
        <f ca="1">IFERROR(INDEX(INDIRECT("day_wise_sales_data!$B$2:$BZ$599"),MATCH(resource!$CC825,day_wise_sales_data!$A$2:$A$500,0),MATCH(resource!AZ$2,INDIRECT("day_wise_sales_data!$B$1:$BZ$1"),0)),0)</f>
        <v>0</v>
      </c>
      <c r="BA825" s="3">
        <f ca="1">IFERROR(INDEX(INDIRECT("day_wise_sales_data!$B$2:$BZ$599"),MATCH(resource!$CC825,day_wise_sales_data!$A$2:$A$500,0),MATCH(resource!BA$2,INDIRECT("day_wise_sales_data!$B$1:$BZ$1"),0)),0)</f>
        <v>0</v>
      </c>
      <c r="BB825" s="3">
        <f ca="1">IFERROR(INDEX(INDIRECT("day_wise_sales_data!$B$2:$BZ$599"),MATCH(resource!$CC825,day_wise_sales_data!$A$2:$A$500,0),MATCH(resource!BB$2,INDIRECT("day_wise_sales_data!$B$1:$BZ$1"),0)),0)</f>
        <v>0</v>
      </c>
      <c r="BC825" s="3">
        <f ca="1">IFERROR(INDEX(INDIRECT("day_wise_sales_data!$B$2:$BZ$599"),MATCH(resource!$CC825,day_wise_sales_data!$A$2:$A$500,0),MATCH(resource!BC$2,INDIRECT("day_wise_sales_data!$B$1:$BZ$1"),0)),0)</f>
        <v>0</v>
      </c>
      <c r="BD825" s="3">
        <f ca="1">IFERROR(INDEX(INDIRECT("day_wise_sales_data!$B$2:$BZ$599"),MATCH(resource!$CC825,day_wise_sales_data!$A$2:$A$500,0),MATCH(resource!BD$2,INDIRECT("day_wise_sales_data!$B$1:$BZ$1"),0)),0)</f>
        <v>0</v>
      </c>
      <c r="BE825" s="3">
        <f ca="1">IFERROR(INDEX(INDIRECT("day_wise_sales_data!$B$2:$BZ$599"),MATCH(resource!$CC825,day_wise_sales_data!$A$2:$A$500,0),MATCH(resource!BE$2,INDIRECT("day_wise_sales_data!$B$1:$BZ$1"),0)),0)</f>
        <v>0</v>
      </c>
      <c r="BF825" s="3">
        <f ca="1">IFERROR(INDEX(INDIRECT("day_wise_sales_data!$B$2:$BZ$599"),MATCH(resource!$CC825,day_wise_sales_data!$A$2:$A$500,0),MATCH(resource!BF$2,INDIRECT("day_wise_sales_data!$B$1:$BZ$1"),0)),0)</f>
        <v>0</v>
      </c>
      <c r="BG825" s="3">
        <f ca="1">IFERROR(INDEX(INDIRECT("day_wise_sales_data!$B$2:$BZ$599"),MATCH(resource!$CC825,day_wise_sales_data!$A$2:$A$500,0),MATCH(resource!BG$2,INDIRECT("day_wise_sales_data!$B$1:$BZ$1"),0)),0)</f>
        <v>0</v>
      </c>
      <c r="BH825" s="3">
        <f ca="1">IFERROR(INDEX(INDIRECT("day_wise_sales_data!$B$2:$BZ$599"),MATCH(resource!$CC825,day_wise_sales_data!$A$2:$A$500,0),MATCH(resource!BH$2,INDIRECT("day_wise_sales_data!$B$1:$BZ$1"),0)),0)</f>
        <v>0</v>
      </c>
      <c r="BI825" s="3">
        <f ca="1">IFERROR(INDEX(INDIRECT("day_wise_sales_data!$B$2:$BZ$599"),MATCH(resource!$CC825,day_wise_sales_data!$A$2:$A$500,0),MATCH(resource!BI$2,INDIRECT("day_wise_sales_data!$B$1:$BZ$1"),0)),0)</f>
        <v>0</v>
      </c>
      <c r="BJ825" s="3">
        <f ca="1">IFERROR(INDEX(INDIRECT("day_wise_sales_data!$B$2:$BZ$599"),MATCH(resource!$CC825,day_wise_sales_data!$A$2:$A$500,0),MATCH(resource!BJ$2,INDIRECT("day_wise_sales_data!$B$1:$BZ$1"),0)),0)</f>
        <v>0</v>
      </c>
      <c r="BK825" s="3">
        <f ca="1">IFERROR(INDEX(INDIRECT("day_wise_sales_data!$B$2:$BZ$599"),MATCH(resource!$CC825,day_wise_sales_data!$A$2:$A$500,0),MATCH(resource!BK$2,INDIRECT("day_wise_sales_data!$B$1:$BZ$1"),0)),0)</f>
        <v>0</v>
      </c>
      <c r="BL825" s="3">
        <f ca="1">IFERROR(INDEX(INDIRECT("day_wise_sales_data!$B$2:$BZ$599"),MATCH(resource!$CC825,day_wise_sales_data!$A$2:$A$500,0),MATCH(resource!BL$2,INDIRECT("day_wise_sales_data!$B$1:$BZ$1"),0)),0)</f>
        <v>0</v>
      </c>
      <c r="BM825" s="3">
        <f ca="1">IFERROR(INDEX(INDIRECT("day_wise_sales_data!$B$2:$BZ$599"),MATCH(resource!$CC825,day_wise_sales_data!$A$2:$A$500,0),MATCH(resource!BM$2,INDIRECT("day_wise_sales_data!$B$1:$BZ$1"),0)),0)</f>
        <v>0</v>
      </c>
      <c r="BN825" s="3">
        <f ca="1">IFERROR(INDEX(INDIRECT("day_wise_sales_data!$B$2:$BZ$599"),MATCH(resource!$CC825,day_wise_sales_data!$A$2:$A$500,0),MATCH(resource!BN$2,INDIRECT("day_wise_sales_data!$B$1:$BZ$1"),0)),0)</f>
        <v>0</v>
      </c>
      <c r="BO825" s="3">
        <f ca="1">IFERROR(INDEX(INDIRECT("day_wise_sales_data!$B$2:$BZ$599"),MATCH(resource!$CC825,day_wise_sales_data!$A$2:$A$500,0),MATCH(resource!BO$2,INDIRECT("day_wise_sales_data!$B$1:$BZ$1"),0)),0)</f>
        <v>0</v>
      </c>
      <c r="BP825" s="3">
        <f ca="1">IFERROR(INDEX(INDIRECT("day_wise_sales_data!$B$2:$BZ$599"),MATCH(resource!$CC825,day_wise_sales_data!$A$2:$A$500,0),MATCH(resource!BP$2,INDIRECT("day_wise_sales_data!$B$1:$BZ$1"),0)),0)</f>
        <v>0</v>
      </c>
      <c r="BQ825" s="3">
        <f ca="1">IFERROR(INDEX(INDIRECT("day_wise_sales_data!$B$2:$BZ$599"),MATCH(resource!$CC825,day_wise_sales_data!$A$2:$A$500,0),MATCH(resource!BQ$2,INDIRECT("day_wise_sales_data!$B$1:$BZ$1"),0)),0)</f>
        <v>0</v>
      </c>
      <c r="BR825" s="3">
        <f ca="1">IFERROR(INDEX(INDIRECT("day_wise_sales_data!$B$2:$BZ$599"),MATCH(resource!$CC825,day_wise_sales_data!$A$2:$A$500,0),MATCH(resource!BR$2,INDIRECT("day_wise_sales_data!$B$1:$BZ$1"),0)),0)</f>
        <v>0</v>
      </c>
      <c r="BS825" s="3">
        <f ca="1">IFERROR(INDEX(INDIRECT("day_wise_sales_data!$B$2:$BZ$599"),MATCH(resource!$CC825,day_wise_sales_data!$A$2:$A$500,0),MATCH(resource!BS$2,INDIRECT("day_wise_sales_data!$B$1:$BZ$1"),0)),0)</f>
        <v>0</v>
      </c>
      <c r="BT825" s="3">
        <f ca="1">IFERROR(INDEX(INDIRECT("day_wise_sales_data!$B$2:$BZ$599"),MATCH(resource!$CC825,day_wise_sales_data!$A$2:$A$500,0),MATCH(resource!BT$2,INDIRECT("day_wise_sales_data!$B$1:$BZ$1"),0)),0)</f>
        <v>0</v>
      </c>
      <c r="BU825" s="3">
        <f ca="1">IFERROR(INDEX(INDIRECT("day_wise_sales_data!$B$2:$BZ$599"),MATCH(resource!$CC825,day_wise_sales_data!$A$2:$A$500,0),MATCH(resource!BU$2,INDIRECT("day_wise_sales_data!$B$1:$BZ$1"),0)),0)</f>
        <v>0</v>
      </c>
      <c r="BV825" s="3">
        <f ca="1">IFERROR(INDEX(INDIRECT("day_wise_sales_data!$B$2:$BZ$599"),MATCH(resource!$CC825,day_wise_sales_data!$A$2:$A$500,0),MATCH(resource!BV$2,INDIRECT("day_wise_sales_data!$B$1:$BZ$1"),0)),0)</f>
        <v>0</v>
      </c>
      <c r="BW825" s="3">
        <f ca="1">IFERROR(INDEX(INDIRECT("day_wise_sales_data!$B$2:$BZ$599"),MATCH(resource!$CC825,day_wise_sales_data!$A$2:$A$500,0),MATCH(resource!BW$2,INDIRECT("day_wise_sales_data!$B$1:$BZ$1"),0)),0)</f>
        <v>0</v>
      </c>
      <c r="BX825" s="3">
        <f ca="1">IFERROR(INDEX(INDIRECT("day_wise_sales_data!$B$2:$BZ$599"),MATCH(resource!$CC825,day_wise_sales_data!$A$2:$A$500,0),MATCH(resource!BX$2,INDIRECT("day_wise_sales_data!$B$1:$BZ$1"),0)),0)</f>
        <v>0</v>
      </c>
      <c r="BY825" s="3">
        <f ca="1">IFERROR(INDEX(INDIRECT("day_wise_sales_data!$B$2:$BZ$599"),MATCH(resource!$CC825,day_wise_sales_data!$A$2:$A$500,0),MATCH(resource!BY$2,INDIRECT("day_wise_sales_data!$B$1:$BZ$1"),0)),0)</f>
        <v>0</v>
      </c>
      <c r="BZ825" s="3">
        <f ca="1">IFERROR(INDEX(INDIRECT("day_wise_sales_data!$B$2:$BZ$599"),MATCH(resource!$CC825,day_wise_sales_data!$A$2:$A$500,0),MATCH(resource!BZ$2,INDIRECT("day_wise_sales_data!$B$1:$BZ$1"),0)),0)</f>
        <v>0</v>
      </c>
      <c r="CA825" s="3">
        <f ca="1">IFERROR(INDEX(INDIRECT("day_wise_sales_data!$B$2:$BZ$599"),MATCH(resource!$CC825,day_wise_sales_data!$A$2:$A$500,0),MATCH(resource!CA$2,INDIRECT("day_wise_sales_data!$B$1:$BZ$1"),0)),0)</f>
        <v>0</v>
      </c>
      <c r="CC825" s="4">
        <f>sales_data!H824</f>
        <v>0</v>
      </c>
      <c r="CD825" s="1">
        <v>823</v>
      </c>
      <c r="CE825" s="1" t="str">
        <f>IF(AQ825=report!$AQ$3,resource!CD825,"")</f>
        <v/>
      </c>
      <c r="CF825" s="5" t="str">
        <f>IFERROR(SMALL($CE$3:$CE$1001,ROWS($CE$3:CE825)),"")</f>
        <v/>
      </c>
      <c r="CH825">
        <f>IFERROR(VLOOKUP($CC825,data_pull!$E$22:$G$700,2,0),0)</f>
        <v>0</v>
      </c>
      <c r="DK825" s="3" t="str">
        <f>IFERROR(INDEX(COD_SALES!$B$5:$Z$500,MATCH(resource!$CC825,COD_SALES!$A$5:$A$500,0),MATCH(resource!DK$2,COD_SALES!$B$4:$Z$4,0)),"")</f>
        <v/>
      </c>
      <c r="DL825" s="3" t="str">
        <f>IFERROR(INDEX(COD_SALES!$B$5:$Z$500,MATCH(resource!$CC825,COD_SALES!$A$5:$A$500,0),MATCH(resource!DL$2,COD_SALES!$B$4:$Z$4,0)),"")</f>
        <v/>
      </c>
      <c r="DM825" s="3" t="str">
        <f>IFERROR(INDEX(COD_SALES!$B$5:$Z$500,MATCH(resource!$CC825,COD_SALES!$A$5:$A$500,0),MATCH(resource!DM$2,COD_SALES!$B$4:$Z$4,0)),"")</f>
        <v/>
      </c>
      <c r="DN825" s="3" t="str">
        <f>IFERROR(INDEX(COD_SALES!$B$5:$Z$500,MATCH(resource!$CC825,COD_SALES!$A$5:$A$500,0),MATCH(resource!DN$2,COD_SALES!$B$4:$Z$4,0)),"")</f>
        <v/>
      </c>
      <c r="DO825" s="3" t="str">
        <f>IFERROR(INDEX(COD_SALES!$B$5:$Z$500,MATCH(resource!$CC825,COD_SALES!$A$5:$A$500,0),MATCH(resource!DO$2,COD_SALES!$B$4:$Z$4,0)),"")</f>
        <v/>
      </c>
      <c r="DP825" s="3" t="str">
        <f>IFERROR(INDEX(COD_SALES!$B$5:$Z$500,MATCH(resource!$CC825,COD_SALES!$A$5:$A$500,0),MATCH(resource!DP$2,COD_SALES!$B$4:$Z$4,0)),"")</f>
        <v/>
      </c>
      <c r="DQ825" s="3" t="str">
        <f>IFERROR(INDEX(COD_SALES!$B$5:$Z$500,MATCH(resource!$CC825,COD_SALES!$A$5:$A$500,0),MATCH(resource!DQ$2,COD_SALES!$B$4:$Z$4,0)),"")</f>
        <v/>
      </c>
      <c r="DR825" s="3" t="str">
        <f>IFERROR(INDEX(COD_SALES!$B$5:$Z$500,MATCH(resource!$CC825,COD_SALES!$A$5:$A$500,0),MATCH(resource!DR$2,COD_SALES!$B$4:$Z$4,0)),"")</f>
        <v/>
      </c>
      <c r="DS825" s="3" t="str">
        <f>IFERROR(INDEX(COD_SALES!$B$5:$Z$500,MATCH(resource!$CC825,COD_SALES!$A$5:$A$500,0),MATCH(resource!DS$2,COD_SALES!$B$4:$Z$4,0)),"")</f>
        <v/>
      </c>
      <c r="DT825" s="3" t="str">
        <f>IFERROR(INDEX(COD_SALES!$B$5:$Z$500,MATCH(resource!$CC825,COD_SALES!$A$5:$A$500,0),MATCH(resource!DT$2,COD_SALES!$B$4:$Z$4,0)),"")</f>
        <v/>
      </c>
      <c r="DU825" s="3" t="str">
        <f>IFERROR(INDEX(COD_SALES!$B$5:$Z$500,MATCH(resource!$CC825,COD_SALES!$A$5:$A$500,0),MATCH(resource!DU$2,COD_SALES!$B$4:$Z$4,0)),"")</f>
        <v/>
      </c>
      <c r="DV825" s="3" t="str">
        <f>IFERROR(INDEX(COD_SALES!$B$5:$Z$500,MATCH(resource!$CC825,COD_SALES!$A$5:$A$500,0),MATCH(resource!DV$2,COD_SALES!$B$4:$Z$4,0)),"")</f>
        <v/>
      </c>
      <c r="DW825" s="3" t="str">
        <f>IFERROR(INDEX(COD_SALES!$B$5:$Z$500,MATCH(resource!$CC825,COD_SALES!$A$5:$A$500,0),MATCH(resource!DW$2,COD_SALES!$B$4:$Z$4,0)),"")</f>
        <v/>
      </c>
      <c r="DX825" s="3" t="str">
        <f>IFERROR(INDEX(COD_SALES!$B$5:$Z$500,MATCH(resource!$CC825,COD_SALES!$A$5:$A$500,0),MATCH(resource!DX$2,COD_SALES!$B$4:$Z$4,0)),"")</f>
        <v/>
      </c>
      <c r="DY825" s="3" t="str">
        <f>IFERROR(INDEX(COD_SALES!$B$5:$Z$500,MATCH(resource!$CC825,COD_SALES!$A$5:$A$500,0),MATCH(resource!DY$2,COD_SALES!$B$4:$Z$4,0)),"")</f>
        <v/>
      </c>
      <c r="DZ825" s="3" t="str">
        <f>IFERROR(INDEX(COD_SALES!$B$5:$Z$500,MATCH(resource!$CC825,COD_SALES!$A$5:$A$500,0),MATCH(resource!DZ$2,COD_SALES!$B$4:$Z$4,0)),"")</f>
        <v/>
      </c>
      <c r="EA825" s="3" t="str">
        <f>IFERROR(INDEX(COD_SALES!$B$5:$Z$500,MATCH(resource!$CC825,COD_SALES!$A$5:$A$500,0),MATCH(resource!EA$2,COD_SALES!$B$4:$Z$4,0)),"")</f>
        <v/>
      </c>
      <c r="EB825" s="3">
        <f t="shared" si="140"/>
        <v>0</v>
      </c>
      <c r="EW825" s="3">
        <f>IFERROR(VLOOKUP(CC825,data_pull!$AO$25:$AR$546,2,0),0)</f>
        <v>0</v>
      </c>
      <c r="EX825" s="1">
        <f>IFERROR(VLOOKUP(CC825,data_pull!$AO$25:$AR$546,4,0),0)</f>
        <v>0</v>
      </c>
    </row>
    <row r="826" spans="13:154" x14ac:dyDescent="0.25"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4">
        <f>sales_data!B825</f>
        <v>0</v>
      </c>
      <c r="AR826" s="4">
        <f>sales_data!C825</f>
        <v>0</v>
      </c>
      <c r="AS826" s="5" t="str">
        <f t="shared" si="139"/>
        <v/>
      </c>
      <c r="AT826" s="4">
        <f>sales_data!I825</f>
        <v>0</v>
      </c>
      <c r="AU826" s="4">
        <f>sales_data!W825</f>
        <v>0</v>
      </c>
      <c r="AV826" s="1">
        <f>sales_data!N825</f>
        <v>0</v>
      </c>
      <c r="AW826" s="1">
        <f>sales_data!P825</f>
        <v>0</v>
      </c>
      <c r="AX826" s="3">
        <f ca="1">IFERROR(INDEX(INDIRECT("day_wise_sales_data!$B$2:$BZ$599"),MATCH(resource!$CC826,day_wise_sales_data!$A$2:$A$500,0),MATCH(resource!AX$2,INDIRECT("day_wise_sales_data!$B$1:$BZ$1"),0)),0)</f>
        <v>0</v>
      </c>
      <c r="AY826" s="3">
        <f ca="1">IFERROR(INDEX(INDIRECT("day_wise_sales_data!$B$2:$BZ$599"),MATCH(resource!$CC826,day_wise_sales_data!$A$2:$A$500,0),MATCH(resource!AY$2,INDIRECT("day_wise_sales_data!$B$1:$BZ$1"),0)),0)</f>
        <v>0</v>
      </c>
      <c r="AZ826" s="3">
        <f ca="1">IFERROR(INDEX(INDIRECT("day_wise_sales_data!$B$2:$BZ$599"),MATCH(resource!$CC826,day_wise_sales_data!$A$2:$A$500,0),MATCH(resource!AZ$2,INDIRECT("day_wise_sales_data!$B$1:$BZ$1"),0)),0)</f>
        <v>0</v>
      </c>
      <c r="BA826" s="3">
        <f ca="1">IFERROR(INDEX(INDIRECT("day_wise_sales_data!$B$2:$BZ$599"),MATCH(resource!$CC826,day_wise_sales_data!$A$2:$A$500,0),MATCH(resource!BA$2,INDIRECT("day_wise_sales_data!$B$1:$BZ$1"),0)),0)</f>
        <v>0</v>
      </c>
      <c r="BB826" s="3">
        <f ca="1">IFERROR(INDEX(INDIRECT("day_wise_sales_data!$B$2:$BZ$599"),MATCH(resource!$CC826,day_wise_sales_data!$A$2:$A$500,0),MATCH(resource!BB$2,INDIRECT("day_wise_sales_data!$B$1:$BZ$1"),0)),0)</f>
        <v>0</v>
      </c>
      <c r="BC826" s="3">
        <f ca="1">IFERROR(INDEX(INDIRECT("day_wise_sales_data!$B$2:$BZ$599"),MATCH(resource!$CC826,day_wise_sales_data!$A$2:$A$500,0),MATCH(resource!BC$2,INDIRECT("day_wise_sales_data!$B$1:$BZ$1"),0)),0)</f>
        <v>0</v>
      </c>
      <c r="BD826" s="3">
        <f ca="1">IFERROR(INDEX(INDIRECT("day_wise_sales_data!$B$2:$BZ$599"),MATCH(resource!$CC826,day_wise_sales_data!$A$2:$A$500,0),MATCH(resource!BD$2,INDIRECT("day_wise_sales_data!$B$1:$BZ$1"),0)),0)</f>
        <v>0</v>
      </c>
      <c r="BE826" s="3">
        <f ca="1">IFERROR(INDEX(INDIRECT("day_wise_sales_data!$B$2:$BZ$599"),MATCH(resource!$CC826,day_wise_sales_data!$A$2:$A$500,0),MATCH(resource!BE$2,INDIRECT("day_wise_sales_data!$B$1:$BZ$1"),0)),0)</f>
        <v>0</v>
      </c>
      <c r="BF826" s="3">
        <f ca="1">IFERROR(INDEX(INDIRECT("day_wise_sales_data!$B$2:$BZ$599"),MATCH(resource!$CC826,day_wise_sales_data!$A$2:$A$500,0),MATCH(resource!BF$2,INDIRECT("day_wise_sales_data!$B$1:$BZ$1"),0)),0)</f>
        <v>0</v>
      </c>
      <c r="BG826" s="3">
        <f ca="1">IFERROR(INDEX(INDIRECT("day_wise_sales_data!$B$2:$BZ$599"),MATCH(resource!$CC826,day_wise_sales_data!$A$2:$A$500,0),MATCH(resource!BG$2,INDIRECT("day_wise_sales_data!$B$1:$BZ$1"),0)),0)</f>
        <v>0</v>
      </c>
      <c r="BH826" s="3">
        <f ca="1">IFERROR(INDEX(INDIRECT("day_wise_sales_data!$B$2:$BZ$599"),MATCH(resource!$CC826,day_wise_sales_data!$A$2:$A$500,0),MATCH(resource!BH$2,INDIRECT("day_wise_sales_data!$B$1:$BZ$1"),0)),0)</f>
        <v>0</v>
      </c>
      <c r="BI826" s="3">
        <f ca="1">IFERROR(INDEX(INDIRECT("day_wise_sales_data!$B$2:$BZ$599"),MATCH(resource!$CC826,day_wise_sales_data!$A$2:$A$500,0),MATCH(resource!BI$2,INDIRECT("day_wise_sales_data!$B$1:$BZ$1"),0)),0)</f>
        <v>0</v>
      </c>
      <c r="BJ826" s="3">
        <f ca="1">IFERROR(INDEX(INDIRECT("day_wise_sales_data!$B$2:$BZ$599"),MATCH(resource!$CC826,day_wise_sales_data!$A$2:$A$500,0),MATCH(resource!BJ$2,INDIRECT("day_wise_sales_data!$B$1:$BZ$1"),0)),0)</f>
        <v>0</v>
      </c>
      <c r="BK826" s="3">
        <f ca="1">IFERROR(INDEX(INDIRECT("day_wise_sales_data!$B$2:$BZ$599"),MATCH(resource!$CC826,day_wise_sales_data!$A$2:$A$500,0),MATCH(resource!BK$2,INDIRECT("day_wise_sales_data!$B$1:$BZ$1"),0)),0)</f>
        <v>0</v>
      </c>
      <c r="BL826" s="3">
        <f ca="1">IFERROR(INDEX(INDIRECT("day_wise_sales_data!$B$2:$BZ$599"),MATCH(resource!$CC826,day_wise_sales_data!$A$2:$A$500,0),MATCH(resource!BL$2,INDIRECT("day_wise_sales_data!$B$1:$BZ$1"),0)),0)</f>
        <v>0</v>
      </c>
      <c r="BM826" s="3">
        <f ca="1">IFERROR(INDEX(INDIRECT("day_wise_sales_data!$B$2:$BZ$599"),MATCH(resource!$CC826,day_wise_sales_data!$A$2:$A$500,0),MATCH(resource!BM$2,INDIRECT("day_wise_sales_data!$B$1:$BZ$1"),0)),0)</f>
        <v>0</v>
      </c>
      <c r="BN826" s="3">
        <f ca="1">IFERROR(INDEX(INDIRECT("day_wise_sales_data!$B$2:$BZ$599"),MATCH(resource!$CC826,day_wise_sales_data!$A$2:$A$500,0),MATCH(resource!BN$2,INDIRECT("day_wise_sales_data!$B$1:$BZ$1"),0)),0)</f>
        <v>0</v>
      </c>
      <c r="BO826" s="3">
        <f ca="1">IFERROR(INDEX(INDIRECT("day_wise_sales_data!$B$2:$BZ$599"),MATCH(resource!$CC826,day_wise_sales_data!$A$2:$A$500,0),MATCH(resource!BO$2,INDIRECT("day_wise_sales_data!$B$1:$BZ$1"),0)),0)</f>
        <v>0</v>
      </c>
      <c r="BP826" s="3">
        <f ca="1">IFERROR(INDEX(INDIRECT("day_wise_sales_data!$B$2:$BZ$599"),MATCH(resource!$CC826,day_wise_sales_data!$A$2:$A$500,0),MATCH(resource!BP$2,INDIRECT("day_wise_sales_data!$B$1:$BZ$1"),0)),0)</f>
        <v>0</v>
      </c>
      <c r="BQ826" s="3">
        <f ca="1">IFERROR(INDEX(INDIRECT("day_wise_sales_data!$B$2:$BZ$599"),MATCH(resource!$CC826,day_wise_sales_data!$A$2:$A$500,0),MATCH(resource!BQ$2,INDIRECT("day_wise_sales_data!$B$1:$BZ$1"),0)),0)</f>
        <v>0</v>
      </c>
      <c r="BR826" s="3">
        <f ca="1">IFERROR(INDEX(INDIRECT("day_wise_sales_data!$B$2:$BZ$599"),MATCH(resource!$CC826,day_wise_sales_data!$A$2:$A$500,0),MATCH(resource!BR$2,INDIRECT("day_wise_sales_data!$B$1:$BZ$1"),0)),0)</f>
        <v>0</v>
      </c>
      <c r="BS826" s="3">
        <f ca="1">IFERROR(INDEX(INDIRECT("day_wise_sales_data!$B$2:$BZ$599"),MATCH(resource!$CC826,day_wise_sales_data!$A$2:$A$500,0),MATCH(resource!BS$2,INDIRECT("day_wise_sales_data!$B$1:$BZ$1"),0)),0)</f>
        <v>0</v>
      </c>
      <c r="BT826" s="3">
        <f ca="1">IFERROR(INDEX(INDIRECT("day_wise_sales_data!$B$2:$BZ$599"),MATCH(resource!$CC826,day_wise_sales_data!$A$2:$A$500,0),MATCH(resource!BT$2,INDIRECT("day_wise_sales_data!$B$1:$BZ$1"),0)),0)</f>
        <v>0</v>
      </c>
      <c r="BU826" s="3">
        <f ca="1">IFERROR(INDEX(INDIRECT("day_wise_sales_data!$B$2:$BZ$599"),MATCH(resource!$CC826,day_wise_sales_data!$A$2:$A$500,0),MATCH(resource!BU$2,INDIRECT("day_wise_sales_data!$B$1:$BZ$1"),0)),0)</f>
        <v>0</v>
      </c>
      <c r="BV826" s="3">
        <f ca="1">IFERROR(INDEX(INDIRECT("day_wise_sales_data!$B$2:$BZ$599"),MATCH(resource!$CC826,day_wise_sales_data!$A$2:$A$500,0),MATCH(resource!BV$2,INDIRECT("day_wise_sales_data!$B$1:$BZ$1"),0)),0)</f>
        <v>0</v>
      </c>
      <c r="BW826" s="3">
        <f ca="1">IFERROR(INDEX(INDIRECT("day_wise_sales_data!$B$2:$BZ$599"),MATCH(resource!$CC826,day_wise_sales_data!$A$2:$A$500,0),MATCH(resource!BW$2,INDIRECT("day_wise_sales_data!$B$1:$BZ$1"),0)),0)</f>
        <v>0</v>
      </c>
      <c r="BX826" s="3">
        <f ca="1">IFERROR(INDEX(INDIRECT("day_wise_sales_data!$B$2:$BZ$599"),MATCH(resource!$CC826,day_wise_sales_data!$A$2:$A$500,0),MATCH(resource!BX$2,INDIRECT("day_wise_sales_data!$B$1:$BZ$1"),0)),0)</f>
        <v>0</v>
      </c>
      <c r="BY826" s="3">
        <f ca="1">IFERROR(INDEX(INDIRECT("day_wise_sales_data!$B$2:$BZ$599"),MATCH(resource!$CC826,day_wise_sales_data!$A$2:$A$500,0),MATCH(resource!BY$2,INDIRECT("day_wise_sales_data!$B$1:$BZ$1"),0)),0)</f>
        <v>0</v>
      </c>
      <c r="BZ826" s="3">
        <f ca="1">IFERROR(INDEX(INDIRECT("day_wise_sales_data!$B$2:$BZ$599"),MATCH(resource!$CC826,day_wise_sales_data!$A$2:$A$500,0),MATCH(resource!BZ$2,INDIRECT("day_wise_sales_data!$B$1:$BZ$1"),0)),0)</f>
        <v>0</v>
      </c>
      <c r="CA826" s="3">
        <f ca="1">IFERROR(INDEX(INDIRECT("day_wise_sales_data!$B$2:$BZ$599"),MATCH(resource!$CC826,day_wise_sales_data!$A$2:$A$500,0),MATCH(resource!CA$2,INDIRECT("day_wise_sales_data!$B$1:$BZ$1"),0)),0)</f>
        <v>0</v>
      </c>
      <c r="CC826" s="4">
        <f>sales_data!H825</f>
        <v>0</v>
      </c>
      <c r="CD826" s="1">
        <v>824</v>
      </c>
      <c r="CE826" s="1" t="str">
        <f>IF(AQ826=report!$AQ$3,resource!CD826,"")</f>
        <v/>
      </c>
      <c r="CF826" s="5" t="str">
        <f>IFERROR(SMALL($CE$3:$CE$1001,ROWS($CE$3:CE826)),"")</f>
        <v/>
      </c>
      <c r="CH826">
        <f>IFERROR(VLOOKUP($CC826,data_pull!$E$22:$G$700,2,0),0)</f>
        <v>0</v>
      </c>
      <c r="DK826" s="3" t="str">
        <f>IFERROR(INDEX(COD_SALES!$B$5:$Z$500,MATCH(resource!$CC826,COD_SALES!$A$5:$A$500,0),MATCH(resource!DK$2,COD_SALES!$B$4:$Z$4,0)),"")</f>
        <v/>
      </c>
      <c r="DL826" s="3" t="str">
        <f>IFERROR(INDEX(COD_SALES!$B$5:$Z$500,MATCH(resource!$CC826,COD_SALES!$A$5:$A$500,0),MATCH(resource!DL$2,COD_SALES!$B$4:$Z$4,0)),"")</f>
        <v/>
      </c>
      <c r="DM826" s="3" t="str">
        <f>IFERROR(INDEX(COD_SALES!$B$5:$Z$500,MATCH(resource!$CC826,COD_SALES!$A$5:$A$500,0),MATCH(resource!DM$2,COD_SALES!$B$4:$Z$4,0)),"")</f>
        <v/>
      </c>
      <c r="DN826" s="3" t="str">
        <f>IFERROR(INDEX(COD_SALES!$B$5:$Z$500,MATCH(resource!$CC826,COD_SALES!$A$5:$A$500,0),MATCH(resource!DN$2,COD_SALES!$B$4:$Z$4,0)),"")</f>
        <v/>
      </c>
      <c r="DO826" s="3" t="str">
        <f>IFERROR(INDEX(COD_SALES!$B$5:$Z$500,MATCH(resource!$CC826,COD_SALES!$A$5:$A$500,0),MATCH(resource!DO$2,COD_SALES!$B$4:$Z$4,0)),"")</f>
        <v/>
      </c>
      <c r="DP826" s="3" t="str">
        <f>IFERROR(INDEX(COD_SALES!$B$5:$Z$500,MATCH(resource!$CC826,COD_SALES!$A$5:$A$500,0),MATCH(resource!DP$2,COD_SALES!$B$4:$Z$4,0)),"")</f>
        <v/>
      </c>
      <c r="DQ826" s="3" t="str">
        <f>IFERROR(INDEX(COD_SALES!$B$5:$Z$500,MATCH(resource!$CC826,COD_SALES!$A$5:$A$500,0),MATCH(resource!DQ$2,COD_SALES!$B$4:$Z$4,0)),"")</f>
        <v/>
      </c>
      <c r="DR826" s="3" t="str">
        <f>IFERROR(INDEX(COD_SALES!$B$5:$Z$500,MATCH(resource!$CC826,COD_SALES!$A$5:$A$500,0),MATCH(resource!DR$2,COD_SALES!$B$4:$Z$4,0)),"")</f>
        <v/>
      </c>
      <c r="DS826" s="3" t="str">
        <f>IFERROR(INDEX(COD_SALES!$B$5:$Z$500,MATCH(resource!$CC826,COD_SALES!$A$5:$A$500,0),MATCH(resource!DS$2,COD_SALES!$B$4:$Z$4,0)),"")</f>
        <v/>
      </c>
      <c r="DT826" s="3" t="str">
        <f>IFERROR(INDEX(COD_SALES!$B$5:$Z$500,MATCH(resource!$CC826,COD_SALES!$A$5:$A$500,0),MATCH(resource!DT$2,COD_SALES!$B$4:$Z$4,0)),"")</f>
        <v/>
      </c>
      <c r="DU826" s="3" t="str">
        <f>IFERROR(INDEX(COD_SALES!$B$5:$Z$500,MATCH(resource!$CC826,COD_SALES!$A$5:$A$500,0),MATCH(resource!DU$2,COD_SALES!$B$4:$Z$4,0)),"")</f>
        <v/>
      </c>
      <c r="DV826" s="3" t="str">
        <f>IFERROR(INDEX(COD_SALES!$B$5:$Z$500,MATCH(resource!$CC826,COD_SALES!$A$5:$A$500,0),MATCH(resource!DV$2,COD_SALES!$B$4:$Z$4,0)),"")</f>
        <v/>
      </c>
      <c r="DW826" s="3" t="str">
        <f>IFERROR(INDEX(COD_SALES!$B$5:$Z$500,MATCH(resource!$CC826,COD_SALES!$A$5:$A$500,0),MATCH(resource!DW$2,COD_SALES!$B$4:$Z$4,0)),"")</f>
        <v/>
      </c>
      <c r="DX826" s="3" t="str">
        <f>IFERROR(INDEX(COD_SALES!$B$5:$Z$500,MATCH(resource!$CC826,COD_SALES!$A$5:$A$500,0),MATCH(resource!DX$2,COD_SALES!$B$4:$Z$4,0)),"")</f>
        <v/>
      </c>
      <c r="DY826" s="3" t="str">
        <f>IFERROR(INDEX(COD_SALES!$B$5:$Z$500,MATCH(resource!$CC826,COD_SALES!$A$5:$A$500,0),MATCH(resource!DY$2,COD_SALES!$B$4:$Z$4,0)),"")</f>
        <v/>
      </c>
      <c r="DZ826" s="3" t="str">
        <f>IFERROR(INDEX(COD_SALES!$B$5:$Z$500,MATCH(resource!$CC826,COD_SALES!$A$5:$A$500,0),MATCH(resource!DZ$2,COD_SALES!$B$4:$Z$4,0)),"")</f>
        <v/>
      </c>
      <c r="EA826" s="3" t="str">
        <f>IFERROR(INDEX(COD_SALES!$B$5:$Z$500,MATCH(resource!$CC826,COD_SALES!$A$5:$A$500,0),MATCH(resource!EA$2,COD_SALES!$B$4:$Z$4,0)),"")</f>
        <v/>
      </c>
      <c r="EB826" s="3">
        <f t="shared" si="140"/>
        <v>0</v>
      </c>
      <c r="EW826" s="3">
        <f>IFERROR(VLOOKUP(CC826,data_pull!$AO$25:$AR$546,2,0),0)</f>
        <v>0</v>
      </c>
      <c r="EX826" s="1">
        <f>IFERROR(VLOOKUP(CC826,data_pull!$AO$25:$AR$546,4,0),0)</f>
        <v>0</v>
      </c>
    </row>
    <row r="827" spans="13:154" x14ac:dyDescent="0.25"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4">
        <f>sales_data!B826</f>
        <v>0</v>
      </c>
      <c r="AR827" s="4">
        <f>sales_data!C826</f>
        <v>0</v>
      </c>
      <c r="AS827" s="5" t="str">
        <f t="shared" si="139"/>
        <v/>
      </c>
      <c r="AT827" s="4">
        <f>sales_data!I826</f>
        <v>0</v>
      </c>
      <c r="AU827" s="4">
        <f>sales_data!W826</f>
        <v>0</v>
      </c>
      <c r="AV827" s="1">
        <f>sales_data!N826</f>
        <v>0</v>
      </c>
      <c r="AW827" s="1">
        <f>sales_data!P826</f>
        <v>0</v>
      </c>
      <c r="AX827" s="3">
        <f ca="1">IFERROR(INDEX(INDIRECT("day_wise_sales_data!$B$2:$BZ$599"),MATCH(resource!$CC827,day_wise_sales_data!$A$2:$A$500,0),MATCH(resource!AX$2,INDIRECT("day_wise_sales_data!$B$1:$BZ$1"),0)),0)</f>
        <v>0</v>
      </c>
      <c r="AY827" s="3">
        <f ca="1">IFERROR(INDEX(INDIRECT("day_wise_sales_data!$B$2:$BZ$599"),MATCH(resource!$CC827,day_wise_sales_data!$A$2:$A$500,0),MATCH(resource!AY$2,INDIRECT("day_wise_sales_data!$B$1:$BZ$1"),0)),0)</f>
        <v>0</v>
      </c>
      <c r="AZ827" s="3">
        <f ca="1">IFERROR(INDEX(INDIRECT("day_wise_sales_data!$B$2:$BZ$599"),MATCH(resource!$CC827,day_wise_sales_data!$A$2:$A$500,0),MATCH(resource!AZ$2,INDIRECT("day_wise_sales_data!$B$1:$BZ$1"),0)),0)</f>
        <v>0</v>
      </c>
      <c r="BA827" s="3">
        <f ca="1">IFERROR(INDEX(INDIRECT("day_wise_sales_data!$B$2:$BZ$599"),MATCH(resource!$CC827,day_wise_sales_data!$A$2:$A$500,0),MATCH(resource!BA$2,INDIRECT("day_wise_sales_data!$B$1:$BZ$1"),0)),0)</f>
        <v>0</v>
      </c>
      <c r="BB827" s="3">
        <f ca="1">IFERROR(INDEX(INDIRECT("day_wise_sales_data!$B$2:$BZ$599"),MATCH(resource!$CC827,day_wise_sales_data!$A$2:$A$500,0),MATCH(resource!BB$2,INDIRECT("day_wise_sales_data!$B$1:$BZ$1"),0)),0)</f>
        <v>0</v>
      </c>
      <c r="BC827" s="3">
        <f ca="1">IFERROR(INDEX(INDIRECT("day_wise_sales_data!$B$2:$BZ$599"),MATCH(resource!$CC827,day_wise_sales_data!$A$2:$A$500,0),MATCH(resource!BC$2,INDIRECT("day_wise_sales_data!$B$1:$BZ$1"),0)),0)</f>
        <v>0</v>
      </c>
      <c r="BD827" s="3">
        <f ca="1">IFERROR(INDEX(INDIRECT("day_wise_sales_data!$B$2:$BZ$599"),MATCH(resource!$CC827,day_wise_sales_data!$A$2:$A$500,0),MATCH(resource!BD$2,INDIRECT("day_wise_sales_data!$B$1:$BZ$1"),0)),0)</f>
        <v>0</v>
      </c>
      <c r="BE827" s="3">
        <f ca="1">IFERROR(INDEX(INDIRECT("day_wise_sales_data!$B$2:$BZ$599"),MATCH(resource!$CC827,day_wise_sales_data!$A$2:$A$500,0),MATCH(resource!BE$2,INDIRECT("day_wise_sales_data!$B$1:$BZ$1"),0)),0)</f>
        <v>0</v>
      </c>
      <c r="BF827" s="3">
        <f ca="1">IFERROR(INDEX(INDIRECT("day_wise_sales_data!$B$2:$BZ$599"),MATCH(resource!$CC827,day_wise_sales_data!$A$2:$A$500,0),MATCH(resource!BF$2,INDIRECT("day_wise_sales_data!$B$1:$BZ$1"),0)),0)</f>
        <v>0</v>
      </c>
      <c r="BG827" s="3">
        <f ca="1">IFERROR(INDEX(INDIRECT("day_wise_sales_data!$B$2:$BZ$599"),MATCH(resource!$CC827,day_wise_sales_data!$A$2:$A$500,0),MATCH(resource!BG$2,INDIRECT("day_wise_sales_data!$B$1:$BZ$1"),0)),0)</f>
        <v>0</v>
      </c>
      <c r="BH827" s="3">
        <f ca="1">IFERROR(INDEX(INDIRECT("day_wise_sales_data!$B$2:$BZ$599"),MATCH(resource!$CC827,day_wise_sales_data!$A$2:$A$500,0),MATCH(resource!BH$2,INDIRECT("day_wise_sales_data!$B$1:$BZ$1"),0)),0)</f>
        <v>0</v>
      </c>
      <c r="BI827" s="3">
        <f ca="1">IFERROR(INDEX(INDIRECT("day_wise_sales_data!$B$2:$BZ$599"),MATCH(resource!$CC827,day_wise_sales_data!$A$2:$A$500,0),MATCH(resource!BI$2,INDIRECT("day_wise_sales_data!$B$1:$BZ$1"),0)),0)</f>
        <v>0</v>
      </c>
      <c r="BJ827" s="3">
        <f ca="1">IFERROR(INDEX(INDIRECT("day_wise_sales_data!$B$2:$BZ$599"),MATCH(resource!$CC827,day_wise_sales_data!$A$2:$A$500,0),MATCH(resource!BJ$2,INDIRECT("day_wise_sales_data!$B$1:$BZ$1"),0)),0)</f>
        <v>0</v>
      </c>
      <c r="BK827" s="3">
        <f ca="1">IFERROR(INDEX(INDIRECT("day_wise_sales_data!$B$2:$BZ$599"),MATCH(resource!$CC827,day_wise_sales_data!$A$2:$A$500,0),MATCH(resource!BK$2,INDIRECT("day_wise_sales_data!$B$1:$BZ$1"),0)),0)</f>
        <v>0</v>
      </c>
      <c r="BL827" s="3">
        <f ca="1">IFERROR(INDEX(INDIRECT("day_wise_sales_data!$B$2:$BZ$599"),MATCH(resource!$CC827,day_wise_sales_data!$A$2:$A$500,0),MATCH(resource!BL$2,INDIRECT("day_wise_sales_data!$B$1:$BZ$1"),0)),0)</f>
        <v>0</v>
      </c>
      <c r="BM827" s="3">
        <f ca="1">IFERROR(INDEX(INDIRECT("day_wise_sales_data!$B$2:$BZ$599"),MATCH(resource!$CC827,day_wise_sales_data!$A$2:$A$500,0),MATCH(resource!BM$2,INDIRECT("day_wise_sales_data!$B$1:$BZ$1"),0)),0)</f>
        <v>0</v>
      </c>
      <c r="BN827" s="3">
        <f ca="1">IFERROR(INDEX(INDIRECT("day_wise_sales_data!$B$2:$BZ$599"),MATCH(resource!$CC827,day_wise_sales_data!$A$2:$A$500,0),MATCH(resource!BN$2,INDIRECT("day_wise_sales_data!$B$1:$BZ$1"),0)),0)</f>
        <v>0</v>
      </c>
      <c r="BO827" s="3">
        <f ca="1">IFERROR(INDEX(INDIRECT("day_wise_sales_data!$B$2:$BZ$599"),MATCH(resource!$CC827,day_wise_sales_data!$A$2:$A$500,0),MATCH(resource!BO$2,INDIRECT("day_wise_sales_data!$B$1:$BZ$1"),0)),0)</f>
        <v>0</v>
      </c>
      <c r="BP827" s="3">
        <f ca="1">IFERROR(INDEX(INDIRECT("day_wise_sales_data!$B$2:$BZ$599"),MATCH(resource!$CC827,day_wise_sales_data!$A$2:$A$500,0),MATCH(resource!BP$2,INDIRECT("day_wise_sales_data!$B$1:$BZ$1"),0)),0)</f>
        <v>0</v>
      </c>
      <c r="BQ827" s="3">
        <f ca="1">IFERROR(INDEX(INDIRECT("day_wise_sales_data!$B$2:$BZ$599"),MATCH(resource!$CC827,day_wise_sales_data!$A$2:$A$500,0),MATCH(resource!BQ$2,INDIRECT("day_wise_sales_data!$B$1:$BZ$1"),0)),0)</f>
        <v>0</v>
      </c>
      <c r="BR827" s="3">
        <f ca="1">IFERROR(INDEX(INDIRECT("day_wise_sales_data!$B$2:$BZ$599"),MATCH(resource!$CC827,day_wise_sales_data!$A$2:$A$500,0),MATCH(resource!BR$2,INDIRECT("day_wise_sales_data!$B$1:$BZ$1"),0)),0)</f>
        <v>0</v>
      </c>
      <c r="BS827" s="3">
        <f ca="1">IFERROR(INDEX(INDIRECT("day_wise_sales_data!$B$2:$BZ$599"),MATCH(resource!$CC827,day_wise_sales_data!$A$2:$A$500,0),MATCH(resource!BS$2,INDIRECT("day_wise_sales_data!$B$1:$BZ$1"),0)),0)</f>
        <v>0</v>
      </c>
      <c r="BT827" s="3">
        <f ca="1">IFERROR(INDEX(INDIRECT("day_wise_sales_data!$B$2:$BZ$599"),MATCH(resource!$CC827,day_wise_sales_data!$A$2:$A$500,0),MATCH(resource!BT$2,INDIRECT("day_wise_sales_data!$B$1:$BZ$1"),0)),0)</f>
        <v>0</v>
      </c>
      <c r="BU827" s="3">
        <f ca="1">IFERROR(INDEX(INDIRECT("day_wise_sales_data!$B$2:$BZ$599"),MATCH(resource!$CC827,day_wise_sales_data!$A$2:$A$500,0),MATCH(resource!BU$2,INDIRECT("day_wise_sales_data!$B$1:$BZ$1"),0)),0)</f>
        <v>0</v>
      </c>
      <c r="BV827" s="3">
        <f ca="1">IFERROR(INDEX(INDIRECT("day_wise_sales_data!$B$2:$BZ$599"),MATCH(resource!$CC827,day_wise_sales_data!$A$2:$A$500,0),MATCH(resource!BV$2,INDIRECT("day_wise_sales_data!$B$1:$BZ$1"),0)),0)</f>
        <v>0</v>
      </c>
      <c r="BW827" s="3">
        <f ca="1">IFERROR(INDEX(INDIRECT("day_wise_sales_data!$B$2:$BZ$599"),MATCH(resource!$CC827,day_wise_sales_data!$A$2:$A$500,0),MATCH(resource!BW$2,INDIRECT("day_wise_sales_data!$B$1:$BZ$1"),0)),0)</f>
        <v>0</v>
      </c>
      <c r="BX827" s="3">
        <f ca="1">IFERROR(INDEX(INDIRECT("day_wise_sales_data!$B$2:$BZ$599"),MATCH(resource!$CC827,day_wise_sales_data!$A$2:$A$500,0),MATCH(resource!BX$2,INDIRECT("day_wise_sales_data!$B$1:$BZ$1"),0)),0)</f>
        <v>0</v>
      </c>
      <c r="BY827" s="3">
        <f ca="1">IFERROR(INDEX(INDIRECT("day_wise_sales_data!$B$2:$BZ$599"),MATCH(resource!$CC827,day_wise_sales_data!$A$2:$A$500,0),MATCH(resource!BY$2,INDIRECT("day_wise_sales_data!$B$1:$BZ$1"),0)),0)</f>
        <v>0</v>
      </c>
      <c r="BZ827" s="3">
        <f ca="1">IFERROR(INDEX(INDIRECT("day_wise_sales_data!$B$2:$BZ$599"),MATCH(resource!$CC827,day_wise_sales_data!$A$2:$A$500,0),MATCH(resource!BZ$2,INDIRECT("day_wise_sales_data!$B$1:$BZ$1"),0)),0)</f>
        <v>0</v>
      </c>
      <c r="CA827" s="3">
        <f ca="1">IFERROR(INDEX(INDIRECT("day_wise_sales_data!$B$2:$BZ$599"),MATCH(resource!$CC827,day_wise_sales_data!$A$2:$A$500,0),MATCH(resource!CA$2,INDIRECT("day_wise_sales_data!$B$1:$BZ$1"),0)),0)</f>
        <v>0</v>
      </c>
      <c r="CC827" s="4">
        <f>sales_data!H826</f>
        <v>0</v>
      </c>
      <c r="CD827" s="1">
        <v>825</v>
      </c>
      <c r="CE827" s="1" t="str">
        <f>IF(AQ827=report!$AQ$3,resource!CD827,"")</f>
        <v/>
      </c>
      <c r="CF827" s="5" t="str">
        <f>IFERROR(SMALL($CE$3:$CE$1001,ROWS($CE$3:CE827)),"")</f>
        <v/>
      </c>
      <c r="CH827">
        <f>IFERROR(VLOOKUP($CC827,data_pull!$E$22:$G$700,2,0),0)</f>
        <v>0</v>
      </c>
      <c r="DK827" s="3" t="str">
        <f>IFERROR(INDEX(COD_SALES!$B$5:$Z$500,MATCH(resource!$CC827,COD_SALES!$A$5:$A$500,0),MATCH(resource!DK$2,COD_SALES!$B$4:$Z$4,0)),"")</f>
        <v/>
      </c>
      <c r="DL827" s="3" t="str">
        <f>IFERROR(INDEX(COD_SALES!$B$5:$Z$500,MATCH(resource!$CC827,COD_SALES!$A$5:$A$500,0),MATCH(resource!DL$2,COD_SALES!$B$4:$Z$4,0)),"")</f>
        <v/>
      </c>
      <c r="DM827" s="3" t="str">
        <f>IFERROR(INDEX(COD_SALES!$B$5:$Z$500,MATCH(resource!$CC827,COD_SALES!$A$5:$A$500,0),MATCH(resource!DM$2,COD_SALES!$B$4:$Z$4,0)),"")</f>
        <v/>
      </c>
      <c r="DN827" s="3" t="str">
        <f>IFERROR(INDEX(COD_SALES!$B$5:$Z$500,MATCH(resource!$CC827,COD_SALES!$A$5:$A$500,0),MATCH(resource!DN$2,COD_SALES!$B$4:$Z$4,0)),"")</f>
        <v/>
      </c>
      <c r="DO827" s="3" t="str">
        <f>IFERROR(INDEX(COD_SALES!$B$5:$Z$500,MATCH(resource!$CC827,COD_SALES!$A$5:$A$500,0),MATCH(resource!DO$2,COD_SALES!$B$4:$Z$4,0)),"")</f>
        <v/>
      </c>
      <c r="DP827" s="3" t="str">
        <f>IFERROR(INDEX(COD_SALES!$B$5:$Z$500,MATCH(resource!$CC827,COD_SALES!$A$5:$A$500,0),MATCH(resource!DP$2,COD_SALES!$B$4:$Z$4,0)),"")</f>
        <v/>
      </c>
      <c r="DQ827" s="3" t="str">
        <f>IFERROR(INDEX(COD_SALES!$B$5:$Z$500,MATCH(resource!$CC827,COD_SALES!$A$5:$A$500,0),MATCH(resource!DQ$2,COD_SALES!$B$4:$Z$4,0)),"")</f>
        <v/>
      </c>
      <c r="DR827" s="3" t="str">
        <f>IFERROR(INDEX(COD_SALES!$B$5:$Z$500,MATCH(resource!$CC827,COD_SALES!$A$5:$A$500,0),MATCH(resource!DR$2,COD_SALES!$B$4:$Z$4,0)),"")</f>
        <v/>
      </c>
      <c r="DS827" s="3" t="str">
        <f>IFERROR(INDEX(COD_SALES!$B$5:$Z$500,MATCH(resource!$CC827,COD_SALES!$A$5:$A$500,0),MATCH(resource!DS$2,COD_SALES!$B$4:$Z$4,0)),"")</f>
        <v/>
      </c>
      <c r="DT827" s="3" t="str">
        <f>IFERROR(INDEX(COD_SALES!$B$5:$Z$500,MATCH(resource!$CC827,COD_SALES!$A$5:$A$500,0),MATCH(resource!DT$2,COD_SALES!$B$4:$Z$4,0)),"")</f>
        <v/>
      </c>
      <c r="DU827" s="3" t="str">
        <f>IFERROR(INDEX(COD_SALES!$B$5:$Z$500,MATCH(resource!$CC827,COD_SALES!$A$5:$A$500,0),MATCH(resource!DU$2,COD_SALES!$B$4:$Z$4,0)),"")</f>
        <v/>
      </c>
      <c r="DV827" s="3" t="str">
        <f>IFERROR(INDEX(COD_SALES!$B$5:$Z$500,MATCH(resource!$CC827,COD_SALES!$A$5:$A$500,0),MATCH(resource!DV$2,COD_SALES!$B$4:$Z$4,0)),"")</f>
        <v/>
      </c>
      <c r="DW827" s="3" t="str">
        <f>IFERROR(INDEX(COD_SALES!$B$5:$Z$500,MATCH(resource!$CC827,COD_SALES!$A$5:$A$500,0),MATCH(resource!DW$2,COD_SALES!$B$4:$Z$4,0)),"")</f>
        <v/>
      </c>
      <c r="DX827" s="3" t="str">
        <f>IFERROR(INDEX(COD_SALES!$B$5:$Z$500,MATCH(resource!$CC827,COD_SALES!$A$5:$A$500,0),MATCH(resource!DX$2,COD_SALES!$B$4:$Z$4,0)),"")</f>
        <v/>
      </c>
      <c r="DY827" s="3" t="str">
        <f>IFERROR(INDEX(COD_SALES!$B$5:$Z$500,MATCH(resource!$CC827,COD_SALES!$A$5:$A$500,0),MATCH(resource!DY$2,COD_SALES!$B$4:$Z$4,0)),"")</f>
        <v/>
      </c>
      <c r="DZ827" s="3" t="str">
        <f>IFERROR(INDEX(COD_SALES!$B$5:$Z$500,MATCH(resource!$CC827,COD_SALES!$A$5:$A$500,0),MATCH(resource!DZ$2,COD_SALES!$B$4:$Z$4,0)),"")</f>
        <v/>
      </c>
      <c r="EA827" s="3" t="str">
        <f>IFERROR(INDEX(COD_SALES!$B$5:$Z$500,MATCH(resource!$CC827,COD_SALES!$A$5:$A$500,0),MATCH(resource!EA$2,COD_SALES!$B$4:$Z$4,0)),"")</f>
        <v/>
      </c>
      <c r="EB827" s="3">
        <f t="shared" si="140"/>
        <v>0</v>
      </c>
      <c r="EW827" s="3">
        <f>IFERROR(VLOOKUP(CC827,data_pull!$AO$25:$AR$546,2,0),0)</f>
        <v>0</v>
      </c>
      <c r="EX827" s="1">
        <f>IFERROR(VLOOKUP(CC827,data_pull!$AO$25:$AR$546,4,0),0)</f>
        <v>0</v>
      </c>
    </row>
    <row r="828" spans="13:154" x14ac:dyDescent="0.25"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4">
        <f>sales_data!B827</f>
        <v>0</v>
      </c>
      <c r="AR828" s="4">
        <f>sales_data!C827</f>
        <v>0</v>
      </c>
      <c r="AS828" s="5" t="str">
        <f t="shared" si="139"/>
        <v/>
      </c>
      <c r="AT828" s="4">
        <f>sales_data!I827</f>
        <v>0</v>
      </c>
      <c r="AU828" s="4">
        <f>sales_data!W827</f>
        <v>0</v>
      </c>
      <c r="AV828" s="1">
        <f>sales_data!N827</f>
        <v>0</v>
      </c>
      <c r="AW828" s="1">
        <f>sales_data!P827</f>
        <v>0</v>
      </c>
      <c r="AX828" s="3">
        <f ca="1">IFERROR(INDEX(INDIRECT("day_wise_sales_data!$B$2:$BZ$599"),MATCH(resource!$CC828,day_wise_sales_data!$A$2:$A$500,0),MATCH(resource!AX$2,INDIRECT("day_wise_sales_data!$B$1:$BZ$1"),0)),0)</f>
        <v>0</v>
      </c>
      <c r="AY828" s="3">
        <f ca="1">IFERROR(INDEX(INDIRECT("day_wise_sales_data!$B$2:$BZ$599"),MATCH(resource!$CC828,day_wise_sales_data!$A$2:$A$500,0),MATCH(resource!AY$2,INDIRECT("day_wise_sales_data!$B$1:$BZ$1"),0)),0)</f>
        <v>0</v>
      </c>
      <c r="AZ828" s="3">
        <f ca="1">IFERROR(INDEX(INDIRECT("day_wise_sales_data!$B$2:$BZ$599"),MATCH(resource!$CC828,day_wise_sales_data!$A$2:$A$500,0),MATCH(resource!AZ$2,INDIRECT("day_wise_sales_data!$B$1:$BZ$1"),0)),0)</f>
        <v>0</v>
      </c>
      <c r="BA828" s="3">
        <f ca="1">IFERROR(INDEX(INDIRECT("day_wise_sales_data!$B$2:$BZ$599"),MATCH(resource!$CC828,day_wise_sales_data!$A$2:$A$500,0),MATCH(resource!BA$2,INDIRECT("day_wise_sales_data!$B$1:$BZ$1"),0)),0)</f>
        <v>0</v>
      </c>
      <c r="BB828" s="3">
        <f ca="1">IFERROR(INDEX(INDIRECT("day_wise_sales_data!$B$2:$BZ$599"),MATCH(resource!$CC828,day_wise_sales_data!$A$2:$A$500,0),MATCH(resource!BB$2,INDIRECT("day_wise_sales_data!$B$1:$BZ$1"),0)),0)</f>
        <v>0</v>
      </c>
      <c r="BC828" s="3">
        <f ca="1">IFERROR(INDEX(INDIRECT("day_wise_sales_data!$B$2:$BZ$599"),MATCH(resource!$CC828,day_wise_sales_data!$A$2:$A$500,0),MATCH(resource!BC$2,INDIRECT("day_wise_sales_data!$B$1:$BZ$1"),0)),0)</f>
        <v>0</v>
      </c>
      <c r="BD828" s="3">
        <f ca="1">IFERROR(INDEX(INDIRECT("day_wise_sales_data!$B$2:$BZ$599"),MATCH(resource!$CC828,day_wise_sales_data!$A$2:$A$500,0),MATCH(resource!BD$2,INDIRECT("day_wise_sales_data!$B$1:$BZ$1"),0)),0)</f>
        <v>0</v>
      </c>
      <c r="BE828" s="3">
        <f ca="1">IFERROR(INDEX(INDIRECT("day_wise_sales_data!$B$2:$BZ$599"),MATCH(resource!$CC828,day_wise_sales_data!$A$2:$A$500,0),MATCH(resource!BE$2,INDIRECT("day_wise_sales_data!$B$1:$BZ$1"),0)),0)</f>
        <v>0</v>
      </c>
      <c r="BF828" s="3">
        <f ca="1">IFERROR(INDEX(INDIRECT("day_wise_sales_data!$B$2:$BZ$599"),MATCH(resource!$CC828,day_wise_sales_data!$A$2:$A$500,0),MATCH(resource!BF$2,INDIRECT("day_wise_sales_data!$B$1:$BZ$1"),0)),0)</f>
        <v>0</v>
      </c>
      <c r="BG828" s="3">
        <f ca="1">IFERROR(INDEX(INDIRECT("day_wise_sales_data!$B$2:$BZ$599"),MATCH(resource!$CC828,day_wise_sales_data!$A$2:$A$500,0),MATCH(resource!BG$2,INDIRECT("day_wise_sales_data!$B$1:$BZ$1"),0)),0)</f>
        <v>0</v>
      </c>
      <c r="BH828" s="3">
        <f ca="1">IFERROR(INDEX(INDIRECT("day_wise_sales_data!$B$2:$BZ$599"),MATCH(resource!$CC828,day_wise_sales_data!$A$2:$A$500,0),MATCH(resource!BH$2,INDIRECT("day_wise_sales_data!$B$1:$BZ$1"),0)),0)</f>
        <v>0</v>
      </c>
      <c r="BI828" s="3">
        <f ca="1">IFERROR(INDEX(INDIRECT("day_wise_sales_data!$B$2:$BZ$599"),MATCH(resource!$CC828,day_wise_sales_data!$A$2:$A$500,0),MATCH(resource!BI$2,INDIRECT("day_wise_sales_data!$B$1:$BZ$1"),0)),0)</f>
        <v>0</v>
      </c>
      <c r="BJ828" s="3">
        <f ca="1">IFERROR(INDEX(INDIRECT("day_wise_sales_data!$B$2:$BZ$599"),MATCH(resource!$CC828,day_wise_sales_data!$A$2:$A$500,0),MATCH(resource!BJ$2,INDIRECT("day_wise_sales_data!$B$1:$BZ$1"),0)),0)</f>
        <v>0</v>
      </c>
      <c r="BK828" s="3">
        <f ca="1">IFERROR(INDEX(INDIRECT("day_wise_sales_data!$B$2:$BZ$599"),MATCH(resource!$CC828,day_wise_sales_data!$A$2:$A$500,0),MATCH(resource!BK$2,INDIRECT("day_wise_sales_data!$B$1:$BZ$1"),0)),0)</f>
        <v>0</v>
      </c>
      <c r="BL828" s="3">
        <f ca="1">IFERROR(INDEX(INDIRECT("day_wise_sales_data!$B$2:$BZ$599"),MATCH(resource!$CC828,day_wise_sales_data!$A$2:$A$500,0),MATCH(resource!BL$2,INDIRECT("day_wise_sales_data!$B$1:$BZ$1"),0)),0)</f>
        <v>0</v>
      </c>
      <c r="BM828" s="3">
        <f ca="1">IFERROR(INDEX(INDIRECT("day_wise_sales_data!$B$2:$BZ$599"),MATCH(resource!$CC828,day_wise_sales_data!$A$2:$A$500,0),MATCH(resource!BM$2,INDIRECT("day_wise_sales_data!$B$1:$BZ$1"),0)),0)</f>
        <v>0</v>
      </c>
      <c r="BN828" s="3">
        <f ca="1">IFERROR(INDEX(INDIRECT("day_wise_sales_data!$B$2:$BZ$599"),MATCH(resource!$CC828,day_wise_sales_data!$A$2:$A$500,0),MATCH(resource!BN$2,INDIRECT("day_wise_sales_data!$B$1:$BZ$1"),0)),0)</f>
        <v>0</v>
      </c>
      <c r="BO828" s="3">
        <f ca="1">IFERROR(INDEX(INDIRECT("day_wise_sales_data!$B$2:$BZ$599"),MATCH(resource!$CC828,day_wise_sales_data!$A$2:$A$500,0),MATCH(resource!BO$2,INDIRECT("day_wise_sales_data!$B$1:$BZ$1"),0)),0)</f>
        <v>0</v>
      </c>
      <c r="BP828" s="3">
        <f ca="1">IFERROR(INDEX(INDIRECT("day_wise_sales_data!$B$2:$BZ$599"),MATCH(resource!$CC828,day_wise_sales_data!$A$2:$A$500,0),MATCH(resource!BP$2,INDIRECT("day_wise_sales_data!$B$1:$BZ$1"),0)),0)</f>
        <v>0</v>
      </c>
      <c r="BQ828" s="3">
        <f ca="1">IFERROR(INDEX(INDIRECT("day_wise_sales_data!$B$2:$BZ$599"),MATCH(resource!$CC828,day_wise_sales_data!$A$2:$A$500,0),MATCH(resource!BQ$2,INDIRECT("day_wise_sales_data!$B$1:$BZ$1"),0)),0)</f>
        <v>0</v>
      </c>
      <c r="BR828" s="3">
        <f ca="1">IFERROR(INDEX(INDIRECT("day_wise_sales_data!$B$2:$BZ$599"),MATCH(resource!$CC828,day_wise_sales_data!$A$2:$A$500,0),MATCH(resource!BR$2,INDIRECT("day_wise_sales_data!$B$1:$BZ$1"),0)),0)</f>
        <v>0</v>
      </c>
      <c r="BS828" s="3">
        <f ca="1">IFERROR(INDEX(INDIRECT("day_wise_sales_data!$B$2:$BZ$599"),MATCH(resource!$CC828,day_wise_sales_data!$A$2:$A$500,0),MATCH(resource!BS$2,INDIRECT("day_wise_sales_data!$B$1:$BZ$1"),0)),0)</f>
        <v>0</v>
      </c>
      <c r="BT828" s="3">
        <f ca="1">IFERROR(INDEX(INDIRECT("day_wise_sales_data!$B$2:$BZ$599"),MATCH(resource!$CC828,day_wise_sales_data!$A$2:$A$500,0),MATCH(resource!BT$2,INDIRECT("day_wise_sales_data!$B$1:$BZ$1"),0)),0)</f>
        <v>0</v>
      </c>
      <c r="BU828" s="3">
        <f ca="1">IFERROR(INDEX(INDIRECT("day_wise_sales_data!$B$2:$BZ$599"),MATCH(resource!$CC828,day_wise_sales_data!$A$2:$A$500,0),MATCH(resource!BU$2,INDIRECT("day_wise_sales_data!$B$1:$BZ$1"),0)),0)</f>
        <v>0</v>
      </c>
      <c r="BV828" s="3">
        <f ca="1">IFERROR(INDEX(INDIRECT("day_wise_sales_data!$B$2:$BZ$599"),MATCH(resource!$CC828,day_wise_sales_data!$A$2:$A$500,0),MATCH(resource!BV$2,INDIRECT("day_wise_sales_data!$B$1:$BZ$1"),0)),0)</f>
        <v>0</v>
      </c>
      <c r="BW828" s="3">
        <f ca="1">IFERROR(INDEX(INDIRECT("day_wise_sales_data!$B$2:$BZ$599"),MATCH(resource!$CC828,day_wise_sales_data!$A$2:$A$500,0),MATCH(resource!BW$2,INDIRECT("day_wise_sales_data!$B$1:$BZ$1"),0)),0)</f>
        <v>0</v>
      </c>
      <c r="BX828" s="3">
        <f ca="1">IFERROR(INDEX(INDIRECT("day_wise_sales_data!$B$2:$BZ$599"),MATCH(resource!$CC828,day_wise_sales_data!$A$2:$A$500,0),MATCH(resource!BX$2,INDIRECT("day_wise_sales_data!$B$1:$BZ$1"),0)),0)</f>
        <v>0</v>
      </c>
      <c r="BY828" s="3">
        <f ca="1">IFERROR(INDEX(INDIRECT("day_wise_sales_data!$B$2:$BZ$599"),MATCH(resource!$CC828,day_wise_sales_data!$A$2:$A$500,0),MATCH(resource!BY$2,INDIRECT("day_wise_sales_data!$B$1:$BZ$1"),0)),0)</f>
        <v>0</v>
      </c>
      <c r="BZ828" s="3">
        <f ca="1">IFERROR(INDEX(INDIRECT("day_wise_sales_data!$B$2:$BZ$599"),MATCH(resource!$CC828,day_wise_sales_data!$A$2:$A$500,0),MATCH(resource!BZ$2,INDIRECT("day_wise_sales_data!$B$1:$BZ$1"),0)),0)</f>
        <v>0</v>
      </c>
      <c r="CA828" s="3">
        <f ca="1">IFERROR(INDEX(INDIRECT("day_wise_sales_data!$B$2:$BZ$599"),MATCH(resource!$CC828,day_wise_sales_data!$A$2:$A$500,0),MATCH(resource!CA$2,INDIRECT("day_wise_sales_data!$B$1:$BZ$1"),0)),0)</f>
        <v>0</v>
      </c>
      <c r="CC828" s="4">
        <f>sales_data!H827</f>
        <v>0</v>
      </c>
      <c r="CD828" s="1">
        <v>826</v>
      </c>
      <c r="CE828" s="1" t="str">
        <f>IF(AQ828=report!$AQ$3,resource!CD828,"")</f>
        <v/>
      </c>
      <c r="CF828" s="5" t="str">
        <f>IFERROR(SMALL($CE$3:$CE$1001,ROWS($CE$3:CE828)),"")</f>
        <v/>
      </c>
      <c r="CH828">
        <f>IFERROR(VLOOKUP($CC828,data_pull!$E$22:$G$700,2,0),0)</f>
        <v>0</v>
      </c>
      <c r="DK828" s="3" t="str">
        <f>IFERROR(INDEX(COD_SALES!$B$5:$Z$500,MATCH(resource!$CC828,COD_SALES!$A$5:$A$500,0),MATCH(resource!DK$2,COD_SALES!$B$4:$Z$4,0)),"")</f>
        <v/>
      </c>
      <c r="DL828" s="3" t="str">
        <f>IFERROR(INDEX(COD_SALES!$B$5:$Z$500,MATCH(resource!$CC828,COD_SALES!$A$5:$A$500,0),MATCH(resource!DL$2,COD_SALES!$B$4:$Z$4,0)),"")</f>
        <v/>
      </c>
      <c r="DM828" s="3" t="str">
        <f>IFERROR(INDEX(COD_SALES!$B$5:$Z$500,MATCH(resource!$CC828,COD_SALES!$A$5:$A$500,0),MATCH(resource!DM$2,COD_SALES!$B$4:$Z$4,0)),"")</f>
        <v/>
      </c>
      <c r="DN828" s="3" t="str">
        <f>IFERROR(INDEX(COD_SALES!$B$5:$Z$500,MATCH(resource!$CC828,COD_SALES!$A$5:$A$500,0),MATCH(resource!DN$2,COD_SALES!$B$4:$Z$4,0)),"")</f>
        <v/>
      </c>
      <c r="DO828" s="3" t="str">
        <f>IFERROR(INDEX(COD_SALES!$B$5:$Z$500,MATCH(resource!$CC828,COD_SALES!$A$5:$A$500,0),MATCH(resource!DO$2,COD_SALES!$B$4:$Z$4,0)),"")</f>
        <v/>
      </c>
      <c r="DP828" s="3" t="str">
        <f>IFERROR(INDEX(COD_SALES!$B$5:$Z$500,MATCH(resource!$CC828,COD_SALES!$A$5:$A$500,0),MATCH(resource!DP$2,COD_SALES!$B$4:$Z$4,0)),"")</f>
        <v/>
      </c>
      <c r="DQ828" s="3" t="str">
        <f>IFERROR(INDEX(COD_SALES!$B$5:$Z$500,MATCH(resource!$CC828,COD_SALES!$A$5:$A$500,0),MATCH(resource!DQ$2,COD_SALES!$B$4:$Z$4,0)),"")</f>
        <v/>
      </c>
      <c r="DR828" s="3" t="str">
        <f>IFERROR(INDEX(COD_SALES!$B$5:$Z$500,MATCH(resource!$CC828,COD_SALES!$A$5:$A$500,0),MATCH(resource!DR$2,COD_SALES!$B$4:$Z$4,0)),"")</f>
        <v/>
      </c>
      <c r="DS828" s="3" t="str">
        <f>IFERROR(INDEX(COD_SALES!$B$5:$Z$500,MATCH(resource!$CC828,COD_SALES!$A$5:$A$500,0),MATCH(resource!DS$2,COD_SALES!$B$4:$Z$4,0)),"")</f>
        <v/>
      </c>
      <c r="DT828" s="3" t="str">
        <f>IFERROR(INDEX(COD_SALES!$B$5:$Z$500,MATCH(resource!$CC828,COD_SALES!$A$5:$A$500,0),MATCH(resource!DT$2,COD_SALES!$B$4:$Z$4,0)),"")</f>
        <v/>
      </c>
      <c r="DU828" s="3" t="str">
        <f>IFERROR(INDEX(COD_SALES!$B$5:$Z$500,MATCH(resource!$CC828,COD_SALES!$A$5:$A$500,0),MATCH(resource!DU$2,COD_SALES!$B$4:$Z$4,0)),"")</f>
        <v/>
      </c>
      <c r="DV828" s="3" t="str">
        <f>IFERROR(INDEX(COD_SALES!$B$5:$Z$500,MATCH(resource!$CC828,COD_SALES!$A$5:$A$500,0),MATCH(resource!DV$2,COD_SALES!$B$4:$Z$4,0)),"")</f>
        <v/>
      </c>
      <c r="DW828" s="3" t="str">
        <f>IFERROR(INDEX(COD_SALES!$B$5:$Z$500,MATCH(resource!$CC828,COD_SALES!$A$5:$A$500,0),MATCH(resource!DW$2,COD_SALES!$B$4:$Z$4,0)),"")</f>
        <v/>
      </c>
      <c r="DX828" s="3" t="str">
        <f>IFERROR(INDEX(COD_SALES!$B$5:$Z$500,MATCH(resource!$CC828,COD_SALES!$A$5:$A$500,0),MATCH(resource!DX$2,COD_SALES!$B$4:$Z$4,0)),"")</f>
        <v/>
      </c>
      <c r="DY828" s="3" t="str">
        <f>IFERROR(INDEX(COD_SALES!$B$5:$Z$500,MATCH(resource!$CC828,COD_SALES!$A$5:$A$500,0),MATCH(resource!DY$2,COD_SALES!$B$4:$Z$4,0)),"")</f>
        <v/>
      </c>
      <c r="DZ828" s="3" t="str">
        <f>IFERROR(INDEX(COD_SALES!$B$5:$Z$500,MATCH(resource!$CC828,COD_SALES!$A$5:$A$500,0),MATCH(resource!DZ$2,COD_SALES!$B$4:$Z$4,0)),"")</f>
        <v/>
      </c>
      <c r="EA828" s="3" t="str">
        <f>IFERROR(INDEX(COD_SALES!$B$5:$Z$500,MATCH(resource!$CC828,COD_SALES!$A$5:$A$500,0),MATCH(resource!EA$2,COD_SALES!$B$4:$Z$4,0)),"")</f>
        <v/>
      </c>
      <c r="EB828" s="3">
        <f t="shared" si="140"/>
        <v>0</v>
      </c>
      <c r="EW828" s="3">
        <f>IFERROR(VLOOKUP(CC828,data_pull!$AO$25:$AR$546,2,0),0)</f>
        <v>0</v>
      </c>
      <c r="EX828" s="1">
        <f>IFERROR(VLOOKUP(CC828,data_pull!$AO$25:$AR$546,4,0),0)</f>
        <v>0</v>
      </c>
    </row>
    <row r="829" spans="13:154" x14ac:dyDescent="0.25"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4">
        <f>sales_data!B828</f>
        <v>0</v>
      </c>
      <c r="AR829" s="4">
        <f>sales_data!C828</f>
        <v>0</v>
      </c>
      <c r="AS829" s="5" t="str">
        <f t="shared" si="139"/>
        <v/>
      </c>
      <c r="AT829" s="4">
        <f>sales_data!I828</f>
        <v>0</v>
      </c>
      <c r="AU829" s="4">
        <f>sales_data!W828</f>
        <v>0</v>
      </c>
      <c r="AV829" s="1">
        <f>sales_data!N828</f>
        <v>0</v>
      </c>
      <c r="AW829" s="1">
        <f>sales_data!P828</f>
        <v>0</v>
      </c>
      <c r="AX829" s="3">
        <f ca="1">IFERROR(INDEX(INDIRECT("day_wise_sales_data!$B$2:$BZ$599"),MATCH(resource!$CC829,day_wise_sales_data!$A$2:$A$500,0),MATCH(resource!AX$2,INDIRECT("day_wise_sales_data!$B$1:$BZ$1"),0)),0)</f>
        <v>0</v>
      </c>
      <c r="AY829" s="3">
        <f ca="1">IFERROR(INDEX(INDIRECT("day_wise_sales_data!$B$2:$BZ$599"),MATCH(resource!$CC829,day_wise_sales_data!$A$2:$A$500,0),MATCH(resource!AY$2,INDIRECT("day_wise_sales_data!$B$1:$BZ$1"),0)),0)</f>
        <v>0</v>
      </c>
      <c r="AZ829" s="3">
        <f ca="1">IFERROR(INDEX(INDIRECT("day_wise_sales_data!$B$2:$BZ$599"),MATCH(resource!$CC829,day_wise_sales_data!$A$2:$A$500,0),MATCH(resource!AZ$2,INDIRECT("day_wise_sales_data!$B$1:$BZ$1"),0)),0)</f>
        <v>0</v>
      </c>
      <c r="BA829" s="3">
        <f ca="1">IFERROR(INDEX(INDIRECT("day_wise_sales_data!$B$2:$BZ$599"),MATCH(resource!$CC829,day_wise_sales_data!$A$2:$A$500,0),MATCH(resource!BA$2,INDIRECT("day_wise_sales_data!$B$1:$BZ$1"),0)),0)</f>
        <v>0</v>
      </c>
      <c r="BB829" s="3">
        <f ca="1">IFERROR(INDEX(INDIRECT("day_wise_sales_data!$B$2:$BZ$599"),MATCH(resource!$CC829,day_wise_sales_data!$A$2:$A$500,0),MATCH(resource!BB$2,INDIRECT("day_wise_sales_data!$B$1:$BZ$1"),0)),0)</f>
        <v>0</v>
      </c>
      <c r="BC829" s="3">
        <f ca="1">IFERROR(INDEX(INDIRECT("day_wise_sales_data!$B$2:$BZ$599"),MATCH(resource!$CC829,day_wise_sales_data!$A$2:$A$500,0),MATCH(resource!BC$2,INDIRECT("day_wise_sales_data!$B$1:$BZ$1"),0)),0)</f>
        <v>0</v>
      </c>
      <c r="BD829" s="3">
        <f ca="1">IFERROR(INDEX(INDIRECT("day_wise_sales_data!$B$2:$BZ$599"),MATCH(resource!$CC829,day_wise_sales_data!$A$2:$A$500,0),MATCH(resource!BD$2,INDIRECT("day_wise_sales_data!$B$1:$BZ$1"),0)),0)</f>
        <v>0</v>
      </c>
      <c r="BE829" s="3">
        <f ca="1">IFERROR(INDEX(INDIRECT("day_wise_sales_data!$B$2:$BZ$599"),MATCH(resource!$CC829,day_wise_sales_data!$A$2:$A$500,0),MATCH(resource!BE$2,INDIRECT("day_wise_sales_data!$B$1:$BZ$1"),0)),0)</f>
        <v>0</v>
      </c>
      <c r="BF829" s="3">
        <f ca="1">IFERROR(INDEX(INDIRECT("day_wise_sales_data!$B$2:$BZ$599"),MATCH(resource!$CC829,day_wise_sales_data!$A$2:$A$500,0),MATCH(resource!BF$2,INDIRECT("day_wise_sales_data!$B$1:$BZ$1"),0)),0)</f>
        <v>0</v>
      </c>
      <c r="BG829" s="3">
        <f ca="1">IFERROR(INDEX(INDIRECT("day_wise_sales_data!$B$2:$BZ$599"),MATCH(resource!$CC829,day_wise_sales_data!$A$2:$A$500,0),MATCH(resource!BG$2,INDIRECT("day_wise_sales_data!$B$1:$BZ$1"),0)),0)</f>
        <v>0</v>
      </c>
      <c r="BH829" s="3">
        <f ca="1">IFERROR(INDEX(INDIRECT("day_wise_sales_data!$B$2:$BZ$599"),MATCH(resource!$CC829,day_wise_sales_data!$A$2:$A$500,0),MATCH(resource!BH$2,INDIRECT("day_wise_sales_data!$B$1:$BZ$1"),0)),0)</f>
        <v>0</v>
      </c>
      <c r="BI829" s="3">
        <f ca="1">IFERROR(INDEX(INDIRECT("day_wise_sales_data!$B$2:$BZ$599"),MATCH(resource!$CC829,day_wise_sales_data!$A$2:$A$500,0),MATCH(resource!BI$2,INDIRECT("day_wise_sales_data!$B$1:$BZ$1"),0)),0)</f>
        <v>0</v>
      </c>
      <c r="BJ829" s="3">
        <f ca="1">IFERROR(INDEX(INDIRECT("day_wise_sales_data!$B$2:$BZ$599"),MATCH(resource!$CC829,day_wise_sales_data!$A$2:$A$500,0),MATCH(resource!BJ$2,INDIRECT("day_wise_sales_data!$B$1:$BZ$1"),0)),0)</f>
        <v>0</v>
      </c>
      <c r="BK829" s="3">
        <f ca="1">IFERROR(INDEX(INDIRECT("day_wise_sales_data!$B$2:$BZ$599"),MATCH(resource!$CC829,day_wise_sales_data!$A$2:$A$500,0),MATCH(resource!BK$2,INDIRECT("day_wise_sales_data!$B$1:$BZ$1"),0)),0)</f>
        <v>0</v>
      </c>
      <c r="BL829" s="3">
        <f ca="1">IFERROR(INDEX(INDIRECT("day_wise_sales_data!$B$2:$BZ$599"),MATCH(resource!$CC829,day_wise_sales_data!$A$2:$A$500,0),MATCH(resource!BL$2,INDIRECT("day_wise_sales_data!$B$1:$BZ$1"),0)),0)</f>
        <v>0</v>
      </c>
      <c r="BM829" s="3">
        <f ca="1">IFERROR(INDEX(INDIRECT("day_wise_sales_data!$B$2:$BZ$599"),MATCH(resource!$CC829,day_wise_sales_data!$A$2:$A$500,0),MATCH(resource!BM$2,INDIRECT("day_wise_sales_data!$B$1:$BZ$1"),0)),0)</f>
        <v>0</v>
      </c>
      <c r="BN829" s="3">
        <f ca="1">IFERROR(INDEX(INDIRECT("day_wise_sales_data!$B$2:$BZ$599"),MATCH(resource!$CC829,day_wise_sales_data!$A$2:$A$500,0),MATCH(resource!BN$2,INDIRECT("day_wise_sales_data!$B$1:$BZ$1"),0)),0)</f>
        <v>0</v>
      </c>
      <c r="BO829" s="3">
        <f ca="1">IFERROR(INDEX(INDIRECT("day_wise_sales_data!$B$2:$BZ$599"),MATCH(resource!$CC829,day_wise_sales_data!$A$2:$A$500,0),MATCH(resource!BO$2,INDIRECT("day_wise_sales_data!$B$1:$BZ$1"),0)),0)</f>
        <v>0</v>
      </c>
      <c r="BP829" s="3">
        <f ca="1">IFERROR(INDEX(INDIRECT("day_wise_sales_data!$B$2:$BZ$599"),MATCH(resource!$CC829,day_wise_sales_data!$A$2:$A$500,0),MATCH(resource!BP$2,INDIRECT("day_wise_sales_data!$B$1:$BZ$1"),0)),0)</f>
        <v>0</v>
      </c>
      <c r="BQ829" s="3">
        <f ca="1">IFERROR(INDEX(INDIRECT("day_wise_sales_data!$B$2:$BZ$599"),MATCH(resource!$CC829,day_wise_sales_data!$A$2:$A$500,0),MATCH(resource!BQ$2,INDIRECT("day_wise_sales_data!$B$1:$BZ$1"),0)),0)</f>
        <v>0</v>
      </c>
      <c r="BR829" s="3">
        <f ca="1">IFERROR(INDEX(INDIRECT("day_wise_sales_data!$B$2:$BZ$599"),MATCH(resource!$CC829,day_wise_sales_data!$A$2:$A$500,0),MATCH(resource!BR$2,INDIRECT("day_wise_sales_data!$B$1:$BZ$1"),0)),0)</f>
        <v>0</v>
      </c>
      <c r="BS829" s="3">
        <f ca="1">IFERROR(INDEX(INDIRECT("day_wise_sales_data!$B$2:$BZ$599"),MATCH(resource!$CC829,day_wise_sales_data!$A$2:$A$500,0),MATCH(resource!BS$2,INDIRECT("day_wise_sales_data!$B$1:$BZ$1"),0)),0)</f>
        <v>0</v>
      </c>
      <c r="BT829" s="3">
        <f ca="1">IFERROR(INDEX(INDIRECT("day_wise_sales_data!$B$2:$BZ$599"),MATCH(resource!$CC829,day_wise_sales_data!$A$2:$A$500,0),MATCH(resource!BT$2,INDIRECT("day_wise_sales_data!$B$1:$BZ$1"),0)),0)</f>
        <v>0</v>
      </c>
      <c r="BU829" s="3">
        <f ca="1">IFERROR(INDEX(INDIRECT("day_wise_sales_data!$B$2:$BZ$599"),MATCH(resource!$CC829,day_wise_sales_data!$A$2:$A$500,0),MATCH(resource!BU$2,INDIRECT("day_wise_sales_data!$B$1:$BZ$1"),0)),0)</f>
        <v>0</v>
      </c>
      <c r="BV829" s="3">
        <f ca="1">IFERROR(INDEX(INDIRECT("day_wise_sales_data!$B$2:$BZ$599"),MATCH(resource!$CC829,day_wise_sales_data!$A$2:$A$500,0),MATCH(resource!BV$2,INDIRECT("day_wise_sales_data!$B$1:$BZ$1"),0)),0)</f>
        <v>0</v>
      </c>
      <c r="BW829" s="3">
        <f ca="1">IFERROR(INDEX(INDIRECT("day_wise_sales_data!$B$2:$BZ$599"),MATCH(resource!$CC829,day_wise_sales_data!$A$2:$A$500,0),MATCH(resource!BW$2,INDIRECT("day_wise_sales_data!$B$1:$BZ$1"),0)),0)</f>
        <v>0</v>
      </c>
      <c r="BX829" s="3">
        <f ca="1">IFERROR(INDEX(INDIRECT("day_wise_sales_data!$B$2:$BZ$599"),MATCH(resource!$CC829,day_wise_sales_data!$A$2:$A$500,0),MATCH(resource!BX$2,INDIRECT("day_wise_sales_data!$B$1:$BZ$1"),0)),0)</f>
        <v>0</v>
      </c>
      <c r="BY829" s="3">
        <f ca="1">IFERROR(INDEX(INDIRECT("day_wise_sales_data!$B$2:$BZ$599"),MATCH(resource!$CC829,day_wise_sales_data!$A$2:$A$500,0),MATCH(resource!BY$2,INDIRECT("day_wise_sales_data!$B$1:$BZ$1"),0)),0)</f>
        <v>0</v>
      </c>
      <c r="BZ829" s="3">
        <f ca="1">IFERROR(INDEX(INDIRECT("day_wise_sales_data!$B$2:$BZ$599"),MATCH(resource!$CC829,day_wise_sales_data!$A$2:$A$500,0),MATCH(resource!BZ$2,INDIRECT("day_wise_sales_data!$B$1:$BZ$1"),0)),0)</f>
        <v>0</v>
      </c>
      <c r="CA829" s="3">
        <f ca="1">IFERROR(INDEX(INDIRECT("day_wise_sales_data!$B$2:$BZ$599"),MATCH(resource!$CC829,day_wise_sales_data!$A$2:$A$500,0),MATCH(resource!CA$2,INDIRECT("day_wise_sales_data!$B$1:$BZ$1"),0)),0)</f>
        <v>0</v>
      </c>
      <c r="CC829" s="4">
        <f>sales_data!H828</f>
        <v>0</v>
      </c>
      <c r="CD829" s="1">
        <v>827</v>
      </c>
      <c r="CE829" s="1" t="str">
        <f>IF(AQ829=report!$AQ$3,resource!CD829,"")</f>
        <v/>
      </c>
      <c r="CF829" s="5" t="str">
        <f>IFERROR(SMALL($CE$3:$CE$1001,ROWS($CE$3:CE829)),"")</f>
        <v/>
      </c>
      <c r="CH829">
        <f>IFERROR(VLOOKUP($CC829,data_pull!$E$22:$G$700,2,0),0)</f>
        <v>0</v>
      </c>
      <c r="DK829" s="3" t="str">
        <f>IFERROR(INDEX(COD_SALES!$B$5:$Z$500,MATCH(resource!$CC829,COD_SALES!$A$5:$A$500,0),MATCH(resource!DK$2,COD_SALES!$B$4:$Z$4,0)),"")</f>
        <v/>
      </c>
      <c r="DL829" s="3" t="str">
        <f>IFERROR(INDEX(COD_SALES!$B$5:$Z$500,MATCH(resource!$CC829,COD_SALES!$A$5:$A$500,0),MATCH(resource!DL$2,COD_SALES!$B$4:$Z$4,0)),"")</f>
        <v/>
      </c>
      <c r="DM829" s="3" t="str">
        <f>IFERROR(INDEX(COD_SALES!$B$5:$Z$500,MATCH(resource!$CC829,COD_SALES!$A$5:$A$500,0),MATCH(resource!DM$2,COD_SALES!$B$4:$Z$4,0)),"")</f>
        <v/>
      </c>
      <c r="DN829" s="3" t="str">
        <f>IFERROR(INDEX(COD_SALES!$B$5:$Z$500,MATCH(resource!$CC829,COD_SALES!$A$5:$A$500,0),MATCH(resource!DN$2,COD_SALES!$B$4:$Z$4,0)),"")</f>
        <v/>
      </c>
      <c r="DO829" s="3" t="str">
        <f>IFERROR(INDEX(COD_SALES!$B$5:$Z$500,MATCH(resource!$CC829,COD_SALES!$A$5:$A$500,0),MATCH(resource!DO$2,COD_SALES!$B$4:$Z$4,0)),"")</f>
        <v/>
      </c>
      <c r="DP829" s="3" t="str">
        <f>IFERROR(INDEX(COD_SALES!$B$5:$Z$500,MATCH(resource!$CC829,COD_SALES!$A$5:$A$500,0),MATCH(resource!DP$2,COD_SALES!$B$4:$Z$4,0)),"")</f>
        <v/>
      </c>
      <c r="DQ829" s="3" t="str">
        <f>IFERROR(INDEX(COD_SALES!$B$5:$Z$500,MATCH(resource!$CC829,COD_SALES!$A$5:$A$500,0),MATCH(resource!DQ$2,COD_SALES!$B$4:$Z$4,0)),"")</f>
        <v/>
      </c>
      <c r="DR829" s="3" t="str">
        <f>IFERROR(INDEX(COD_SALES!$B$5:$Z$500,MATCH(resource!$CC829,COD_SALES!$A$5:$A$500,0),MATCH(resource!DR$2,COD_SALES!$B$4:$Z$4,0)),"")</f>
        <v/>
      </c>
      <c r="DS829" s="3" t="str">
        <f>IFERROR(INDEX(COD_SALES!$B$5:$Z$500,MATCH(resource!$CC829,COD_SALES!$A$5:$A$500,0),MATCH(resource!DS$2,COD_SALES!$B$4:$Z$4,0)),"")</f>
        <v/>
      </c>
      <c r="DT829" s="3" t="str">
        <f>IFERROR(INDEX(COD_SALES!$B$5:$Z$500,MATCH(resource!$CC829,COD_SALES!$A$5:$A$500,0),MATCH(resource!DT$2,COD_SALES!$B$4:$Z$4,0)),"")</f>
        <v/>
      </c>
      <c r="DU829" s="3" t="str">
        <f>IFERROR(INDEX(COD_SALES!$B$5:$Z$500,MATCH(resource!$CC829,COD_SALES!$A$5:$A$500,0),MATCH(resource!DU$2,COD_SALES!$B$4:$Z$4,0)),"")</f>
        <v/>
      </c>
      <c r="DV829" s="3" t="str">
        <f>IFERROR(INDEX(COD_SALES!$B$5:$Z$500,MATCH(resource!$CC829,COD_SALES!$A$5:$A$500,0),MATCH(resource!DV$2,COD_SALES!$B$4:$Z$4,0)),"")</f>
        <v/>
      </c>
      <c r="DW829" s="3" t="str">
        <f>IFERROR(INDEX(COD_SALES!$B$5:$Z$500,MATCH(resource!$CC829,COD_SALES!$A$5:$A$500,0),MATCH(resource!DW$2,COD_SALES!$B$4:$Z$4,0)),"")</f>
        <v/>
      </c>
      <c r="DX829" s="3" t="str">
        <f>IFERROR(INDEX(COD_SALES!$B$5:$Z$500,MATCH(resource!$CC829,COD_SALES!$A$5:$A$500,0),MATCH(resource!DX$2,COD_SALES!$B$4:$Z$4,0)),"")</f>
        <v/>
      </c>
      <c r="DY829" s="3" t="str">
        <f>IFERROR(INDEX(COD_SALES!$B$5:$Z$500,MATCH(resource!$CC829,COD_SALES!$A$5:$A$500,0),MATCH(resource!DY$2,COD_SALES!$B$4:$Z$4,0)),"")</f>
        <v/>
      </c>
      <c r="DZ829" s="3" t="str">
        <f>IFERROR(INDEX(COD_SALES!$B$5:$Z$500,MATCH(resource!$CC829,COD_SALES!$A$5:$A$500,0),MATCH(resource!DZ$2,COD_SALES!$B$4:$Z$4,0)),"")</f>
        <v/>
      </c>
      <c r="EA829" s="3" t="str">
        <f>IFERROR(INDEX(COD_SALES!$B$5:$Z$500,MATCH(resource!$CC829,COD_SALES!$A$5:$A$500,0),MATCH(resource!EA$2,COD_SALES!$B$4:$Z$4,0)),"")</f>
        <v/>
      </c>
      <c r="EB829" s="3">
        <f t="shared" si="140"/>
        <v>0</v>
      </c>
      <c r="EW829" s="3">
        <f>IFERROR(VLOOKUP(CC829,data_pull!$AO$25:$AR$546,2,0),0)</f>
        <v>0</v>
      </c>
      <c r="EX829" s="1">
        <f>IFERROR(VLOOKUP(CC829,data_pull!$AO$25:$AR$546,4,0),0)</f>
        <v>0</v>
      </c>
    </row>
    <row r="830" spans="13:154" x14ac:dyDescent="0.25"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4">
        <f>sales_data!B829</f>
        <v>0</v>
      </c>
      <c r="AR830" s="4">
        <f>sales_data!C829</f>
        <v>0</v>
      </c>
      <c r="AS830" s="5" t="str">
        <f t="shared" si="139"/>
        <v/>
      </c>
      <c r="AT830" s="4">
        <f>sales_data!I829</f>
        <v>0</v>
      </c>
      <c r="AU830" s="4">
        <f>sales_data!W829</f>
        <v>0</v>
      </c>
      <c r="AV830" s="1">
        <f>sales_data!N829</f>
        <v>0</v>
      </c>
      <c r="AW830" s="1">
        <f>sales_data!P829</f>
        <v>0</v>
      </c>
      <c r="AX830" s="3">
        <f ca="1">IFERROR(INDEX(INDIRECT("day_wise_sales_data!$B$2:$BZ$599"),MATCH(resource!$CC830,day_wise_sales_data!$A$2:$A$500,0),MATCH(resource!AX$2,INDIRECT("day_wise_sales_data!$B$1:$BZ$1"),0)),0)</f>
        <v>0</v>
      </c>
      <c r="AY830" s="3">
        <f ca="1">IFERROR(INDEX(INDIRECT("day_wise_sales_data!$B$2:$BZ$599"),MATCH(resource!$CC830,day_wise_sales_data!$A$2:$A$500,0),MATCH(resource!AY$2,INDIRECT("day_wise_sales_data!$B$1:$BZ$1"),0)),0)</f>
        <v>0</v>
      </c>
      <c r="AZ830" s="3">
        <f ca="1">IFERROR(INDEX(INDIRECT("day_wise_sales_data!$B$2:$BZ$599"),MATCH(resource!$CC830,day_wise_sales_data!$A$2:$A$500,0),MATCH(resource!AZ$2,INDIRECT("day_wise_sales_data!$B$1:$BZ$1"),0)),0)</f>
        <v>0</v>
      </c>
      <c r="BA830" s="3">
        <f ca="1">IFERROR(INDEX(INDIRECT("day_wise_sales_data!$B$2:$BZ$599"),MATCH(resource!$CC830,day_wise_sales_data!$A$2:$A$500,0),MATCH(resource!BA$2,INDIRECT("day_wise_sales_data!$B$1:$BZ$1"),0)),0)</f>
        <v>0</v>
      </c>
      <c r="BB830" s="3">
        <f ca="1">IFERROR(INDEX(INDIRECT("day_wise_sales_data!$B$2:$BZ$599"),MATCH(resource!$CC830,day_wise_sales_data!$A$2:$A$500,0),MATCH(resource!BB$2,INDIRECT("day_wise_sales_data!$B$1:$BZ$1"),0)),0)</f>
        <v>0</v>
      </c>
      <c r="BC830" s="3">
        <f ca="1">IFERROR(INDEX(INDIRECT("day_wise_sales_data!$B$2:$BZ$599"),MATCH(resource!$CC830,day_wise_sales_data!$A$2:$A$500,0),MATCH(resource!BC$2,INDIRECT("day_wise_sales_data!$B$1:$BZ$1"),0)),0)</f>
        <v>0</v>
      </c>
      <c r="BD830" s="3">
        <f ca="1">IFERROR(INDEX(INDIRECT("day_wise_sales_data!$B$2:$BZ$599"),MATCH(resource!$CC830,day_wise_sales_data!$A$2:$A$500,0),MATCH(resource!BD$2,INDIRECT("day_wise_sales_data!$B$1:$BZ$1"),0)),0)</f>
        <v>0</v>
      </c>
      <c r="BE830" s="3">
        <f ca="1">IFERROR(INDEX(INDIRECT("day_wise_sales_data!$B$2:$BZ$599"),MATCH(resource!$CC830,day_wise_sales_data!$A$2:$A$500,0),MATCH(resource!BE$2,INDIRECT("day_wise_sales_data!$B$1:$BZ$1"),0)),0)</f>
        <v>0</v>
      </c>
      <c r="BF830" s="3">
        <f ca="1">IFERROR(INDEX(INDIRECT("day_wise_sales_data!$B$2:$BZ$599"),MATCH(resource!$CC830,day_wise_sales_data!$A$2:$A$500,0),MATCH(resource!BF$2,INDIRECT("day_wise_sales_data!$B$1:$BZ$1"),0)),0)</f>
        <v>0</v>
      </c>
      <c r="BG830" s="3">
        <f ca="1">IFERROR(INDEX(INDIRECT("day_wise_sales_data!$B$2:$BZ$599"),MATCH(resource!$CC830,day_wise_sales_data!$A$2:$A$500,0),MATCH(resource!BG$2,INDIRECT("day_wise_sales_data!$B$1:$BZ$1"),0)),0)</f>
        <v>0</v>
      </c>
      <c r="BH830" s="3">
        <f ca="1">IFERROR(INDEX(INDIRECT("day_wise_sales_data!$B$2:$BZ$599"),MATCH(resource!$CC830,day_wise_sales_data!$A$2:$A$500,0),MATCH(resource!BH$2,INDIRECT("day_wise_sales_data!$B$1:$BZ$1"),0)),0)</f>
        <v>0</v>
      </c>
      <c r="BI830" s="3">
        <f ca="1">IFERROR(INDEX(INDIRECT("day_wise_sales_data!$B$2:$BZ$599"),MATCH(resource!$CC830,day_wise_sales_data!$A$2:$A$500,0),MATCH(resource!BI$2,INDIRECT("day_wise_sales_data!$B$1:$BZ$1"),0)),0)</f>
        <v>0</v>
      </c>
      <c r="BJ830" s="3">
        <f ca="1">IFERROR(INDEX(INDIRECT("day_wise_sales_data!$B$2:$BZ$599"),MATCH(resource!$CC830,day_wise_sales_data!$A$2:$A$500,0),MATCH(resource!BJ$2,INDIRECT("day_wise_sales_data!$B$1:$BZ$1"),0)),0)</f>
        <v>0</v>
      </c>
      <c r="BK830" s="3">
        <f ca="1">IFERROR(INDEX(INDIRECT("day_wise_sales_data!$B$2:$BZ$599"),MATCH(resource!$CC830,day_wise_sales_data!$A$2:$A$500,0),MATCH(resource!BK$2,INDIRECT("day_wise_sales_data!$B$1:$BZ$1"),0)),0)</f>
        <v>0</v>
      </c>
      <c r="BL830" s="3">
        <f ca="1">IFERROR(INDEX(INDIRECT("day_wise_sales_data!$B$2:$BZ$599"),MATCH(resource!$CC830,day_wise_sales_data!$A$2:$A$500,0),MATCH(resource!BL$2,INDIRECT("day_wise_sales_data!$B$1:$BZ$1"),0)),0)</f>
        <v>0</v>
      </c>
      <c r="BM830" s="3">
        <f ca="1">IFERROR(INDEX(INDIRECT("day_wise_sales_data!$B$2:$BZ$599"),MATCH(resource!$CC830,day_wise_sales_data!$A$2:$A$500,0),MATCH(resource!BM$2,INDIRECT("day_wise_sales_data!$B$1:$BZ$1"),0)),0)</f>
        <v>0</v>
      </c>
      <c r="BN830" s="3">
        <f ca="1">IFERROR(INDEX(INDIRECT("day_wise_sales_data!$B$2:$BZ$599"),MATCH(resource!$CC830,day_wise_sales_data!$A$2:$A$500,0),MATCH(resource!BN$2,INDIRECT("day_wise_sales_data!$B$1:$BZ$1"),0)),0)</f>
        <v>0</v>
      </c>
      <c r="BO830" s="3">
        <f ca="1">IFERROR(INDEX(INDIRECT("day_wise_sales_data!$B$2:$BZ$599"),MATCH(resource!$CC830,day_wise_sales_data!$A$2:$A$500,0),MATCH(resource!BO$2,INDIRECT("day_wise_sales_data!$B$1:$BZ$1"),0)),0)</f>
        <v>0</v>
      </c>
      <c r="BP830" s="3">
        <f ca="1">IFERROR(INDEX(INDIRECT("day_wise_sales_data!$B$2:$BZ$599"),MATCH(resource!$CC830,day_wise_sales_data!$A$2:$A$500,0),MATCH(resource!BP$2,INDIRECT("day_wise_sales_data!$B$1:$BZ$1"),0)),0)</f>
        <v>0</v>
      </c>
      <c r="BQ830" s="3">
        <f ca="1">IFERROR(INDEX(INDIRECT("day_wise_sales_data!$B$2:$BZ$599"),MATCH(resource!$CC830,day_wise_sales_data!$A$2:$A$500,0),MATCH(resource!BQ$2,INDIRECT("day_wise_sales_data!$B$1:$BZ$1"),0)),0)</f>
        <v>0</v>
      </c>
      <c r="BR830" s="3">
        <f ca="1">IFERROR(INDEX(INDIRECT("day_wise_sales_data!$B$2:$BZ$599"),MATCH(resource!$CC830,day_wise_sales_data!$A$2:$A$500,0),MATCH(resource!BR$2,INDIRECT("day_wise_sales_data!$B$1:$BZ$1"),0)),0)</f>
        <v>0</v>
      </c>
      <c r="BS830" s="3">
        <f ca="1">IFERROR(INDEX(INDIRECT("day_wise_sales_data!$B$2:$BZ$599"),MATCH(resource!$CC830,day_wise_sales_data!$A$2:$A$500,0),MATCH(resource!BS$2,INDIRECT("day_wise_sales_data!$B$1:$BZ$1"),0)),0)</f>
        <v>0</v>
      </c>
      <c r="BT830" s="3">
        <f ca="1">IFERROR(INDEX(INDIRECT("day_wise_sales_data!$B$2:$BZ$599"),MATCH(resource!$CC830,day_wise_sales_data!$A$2:$A$500,0),MATCH(resource!BT$2,INDIRECT("day_wise_sales_data!$B$1:$BZ$1"),0)),0)</f>
        <v>0</v>
      </c>
      <c r="BU830" s="3">
        <f ca="1">IFERROR(INDEX(INDIRECT("day_wise_sales_data!$B$2:$BZ$599"),MATCH(resource!$CC830,day_wise_sales_data!$A$2:$A$500,0),MATCH(resource!BU$2,INDIRECT("day_wise_sales_data!$B$1:$BZ$1"),0)),0)</f>
        <v>0</v>
      </c>
      <c r="BV830" s="3">
        <f ca="1">IFERROR(INDEX(INDIRECT("day_wise_sales_data!$B$2:$BZ$599"),MATCH(resource!$CC830,day_wise_sales_data!$A$2:$A$500,0),MATCH(resource!BV$2,INDIRECT("day_wise_sales_data!$B$1:$BZ$1"),0)),0)</f>
        <v>0</v>
      </c>
      <c r="BW830" s="3">
        <f ca="1">IFERROR(INDEX(INDIRECT("day_wise_sales_data!$B$2:$BZ$599"),MATCH(resource!$CC830,day_wise_sales_data!$A$2:$A$500,0),MATCH(resource!BW$2,INDIRECT("day_wise_sales_data!$B$1:$BZ$1"),0)),0)</f>
        <v>0</v>
      </c>
      <c r="BX830" s="3">
        <f ca="1">IFERROR(INDEX(INDIRECT("day_wise_sales_data!$B$2:$BZ$599"),MATCH(resource!$CC830,day_wise_sales_data!$A$2:$A$500,0),MATCH(resource!BX$2,INDIRECT("day_wise_sales_data!$B$1:$BZ$1"),0)),0)</f>
        <v>0</v>
      </c>
      <c r="BY830" s="3">
        <f ca="1">IFERROR(INDEX(INDIRECT("day_wise_sales_data!$B$2:$BZ$599"),MATCH(resource!$CC830,day_wise_sales_data!$A$2:$A$500,0),MATCH(resource!BY$2,INDIRECT("day_wise_sales_data!$B$1:$BZ$1"),0)),0)</f>
        <v>0</v>
      </c>
      <c r="BZ830" s="3">
        <f ca="1">IFERROR(INDEX(INDIRECT("day_wise_sales_data!$B$2:$BZ$599"),MATCH(resource!$CC830,day_wise_sales_data!$A$2:$A$500,0),MATCH(resource!BZ$2,INDIRECT("day_wise_sales_data!$B$1:$BZ$1"),0)),0)</f>
        <v>0</v>
      </c>
      <c r="CA830" s="3">
        <f ca="1">IFERROR(INDEX(INDIRECT("day_wise_sales_data!$B$2:$BZ$599"),MATCH(resource!$CC830,day_wise_sales_data!$A$2:$A$500,0),MATCH(resource!CA$2,INDIRECT("day_wise_sales_data!$B$1:$BZ$1"),0)),0)</f>
        <v>0</v>
      </c>
      <c r="CC830" s="4">
        <f>sales_data!H829</f>
        <v>0</v>
      </c>
      <c r="CD830" s="1">
        <v>828</v>
      </c>
      <c r="CE830" s="1" t="str">
        <f>IF(AQ830=report!$AQ$3,resource!CD830,"")</f>
        <v/>
      </c>
      <c r="CF830" s="5" t="str">
        <f>IFERROR(SMALL($CE$3:$CE$1001,ROWS($CE$3:CE830)),"")</f>
        <v/>
      </c>
      <c r="CH830">
        <f>IFERROR(VLOOKUP($CC830,data_pull!$E$22:$G$700,2,0),0)</f>
        <v>0</v>
      </c>
      <c r="DK830" s="3" t="str">
        <f>IFERROR(INDEX(COD_SALES!$B$5:$Z$500,MATCH(resource!$CC830,COD_SALES!$A$5:$A$500,0),MATCH(resource!DK$2,COD_SALES!$B$4:$Z$4,0)),"")</f>
        <v/>
      </c>
      <c r="DL830" s="3" t="str">
        <f>IFERROR(INDEX(COD_SALES!$B$5:$Z$500,MATCH(resource!$CC830,COD_SALES!$A$5:$A$500,0),MATCH(resource!DL$2,COD_SALES!$B$4:$Z$4,0)),"")</f>
        <v/>
      </c>
      <c r="DM830" s="3" t="str">
        <f>IFERROR(INDEX(COD_SALES!$B$5:$Z$500,MATCH(resource!$CC830,COD_SALES!$A$5:$A$500,0),MATCH(resource!DM$2,COD_SALES!$B$4:$Z$4,0)),"")</f>
        <v/>
      </c>
      <c r="DN830" s="3" t="str">
        <f>IFERROR(INDEX(COD_SALES!$B$5:$Z$500,MATCH(resource!$CC830,COD_SALES!$A$5:$A$500,0),MATCH(resource!DN$2,COD_SALES!$B$4:$Z$4,0)),"")</f>
        <v/>
      </c>
      <c r="DO830" s="3" t="str">
        <f>IFERROR(INDEX(COD_SALES!$B$5:$Z$500,MATCH(resource!$CC830,COD_SALES!$A$5:$A$500,0),MATCH(resource!DO$2,COD_SALES!$B$4:$Z$4,0)),"")</f>
        <v/>
      </c>
      <c r="DP830" s="3" t="str">
        <f>IFERROR(INDEX(COD_SALES!$B$5:$Z$500,MATCH(resource!$CC830,COD_SALES!$A$5:$A$500,0),MATCH(resource!DP$2,COD_SALES!$B$4:$Z$4,0)),"")</f>
        <v/>
      </c>
      <c r="DQ830" s="3" t="str">
        <f>IFERROR(INDEX(COD_SALES!$B$5:$Z$500,MATCH(resource!$CC830,COD_SALES!$A$5:$A$500,0),MATCH(resource!DQ$2,COD_SALES!$B$4:$Z$4,0)),"")</f>
        <v/>
      </c>
      <c r="DR830" s="3" t="str">
        <f>IFERROR(INDEX(COD_SALES!$B$5:$Z$500,MATCH(resource!$CC830,COD_SALES!$A$5:$A$500,0),MATCH(resource!DR$2,COD_SALES!$B$4:$Z$4,0)),"")</f>
        <v/>
      </c>
      <c r="DS830" s="3" t="str">
        <f>IFERROR(INDEX(COD_SALES!$B$5:$Z$500,MATCH(resource!$CC830,COD_SALES!$A$5:$A$500,0),MATCH(resource!DS$2,COD_SALES!$B$4:$Z$4,0)),"")</f>
        <v/>
      </c>
      <c r="DT830" s="3" t="str">
        <f>IFERROR(INDEX(COD_SALES!$B$5:$Z$500,MATCH(resource!$CC830,COD_SALES!$A$5:$A$500,0),MATCH(resource!DT$2,COD_SALES!$B$4:$Z$4,0)),"")</f>
        <v/>
      </c>
      <c r="DU830" s="3" t="str">
        <f>IFERROR(INDEX(COD_SALES!$B$5:$Z$500,MATCH(resource!$CC830,COD_SALES!$A$5:$A$500,0),MATCH(resource!DU$2,COD_SALES!$B$4:$Z$4,0)),"")</f>
        <v/>
      </c>
      <c r="DV830" s="3" t="str">
        <f>IFERROR(INDEX(COD_SALES!$B$5:$Z$500,MATCH(resource!$CC830,COD_SALES!$A$5:$A$500,0),MATCH(resource!DV$2,COD_SALES!$B$4:$Z$4,0)),"")</f>
        <v/>
      </c>
      <c r="DW830" s="3" t="str">
        <f>IFERROR(INDEX(COD_SALES!$B$5:$Z$500,MATCH(resource!$CC830,COD_SALES!$A$5:$A$500,0),MATCH(resource!DW$2,COD_SALES!$B$4:$Z$4,0)),"")</f>
        <v/>
      </c>
      <c r="DX830" s="3" t="str">
        <f>IFERROR(INDEX(COD_SALES!$B$5:$Z$500,MATCH(resource!$CC830,COD_SALES!$A$5:$A$500,0),MATCH(resource!DX$2,COD_SALES!$B$4:$Z$4,0)),"")</f>
        <v/>
      </c>
      <c r="DY830" s="3" t="str">
        <f>IFERROR(INDEX(COD_SALES!$B$5:$Z$500,MATCH(resource!$CC830,COD_SALES!$A$5:$A$500,0),MATCH(resource!DY$2,COD_SALES!$B$4:$Z$4,0)),"")</f>
        <v/>
      </c>
      <c r="DZ830" s="3" t="str">
        <f>IFERROR(INDEX(COD_SALES!$B$5:$Z$500,MATCH(resource!$CC830,COD_SALES!$A$5:$A$500,0),MATCH(resource!DZ$2,COD_SALES!$B$4:$Z$4,0)),"")</f>
        <v/>
      </c>
      <c r="EA830" s="3" t="str">
        <f>IFERROR(INDEX(COD_SALES!$B$5:$Z$500,MATCH(resource!$CC830,COD_SALES!$A$5:$A$500,0),MATCH(resource!EA$2,COD_SALES!$B$4:$Z$4,0)),"")</f>
        <v/>
      </c>
      <c r="EB830" s="3">
        <f t="shared" si="140"/>
        <v>0</v>
      </c>
      <c r="EW830" s="3">
        <f>IFERROR(VLOOKUP(CC830,data_pull!$AO$25:$AR$546,2,0),0)</f>
        <v>0</v>
      </c>
      <c r="EX830" s="1">
        <f>IFERROR(VLOOKUP(CC830,data_pull!$AO$25:$AR$546,4,0),0)</f>
        <v>0</v>
      </c>
    </row>
    <row r="831" spans="13:154" x14ac:dyDescent="0.25"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4">
        <f>sales_data!B830</f>
        <v>0</v>
      </c>
      <c r="AR831" s="4">
        <f>sales_data!C830</f>
        <v>0</v>
      </c>
      <c r="AS831" s="5" t="str">
        <f t="shared" si="139"/>
        <v/>
      </c>
      <c r="AT831" s="4">
        <f>sales_data!I830</f>
        <v>0</v>
      </c>
      <c r="AU831" s="4">
        <f>sales_data!W830</f>
        <v>0</v>
      </c>
      <c r="AV831" s="1">
        <f>sales_data!N830</f>
        <v>0</v>
      </c>
      <c r="AW831" s="1">
        <f>sales_data!P830</f>
        <v>0</v>
      </c>
      <c r="AX831" s="3">
        <f ca="1">IFERROR(INDEX(INDIRECT("day_wise_sales_data!$B$2:$BZ$599"),MATCH(resource!$CC831,day_wise_sales_data!$A$2:$A$500,0),MATCH(resource!AX$2,INDIRECT("day_wise_sales_data!$B$1:$BZ$1"),0)),0)</f>
        <v>0</v>
      </c>
      <c r="AY831" s="3">
        <f ca="1">IFERROR(INDEX(INDIRECT("day_wise_sales_data!$B$2:$BZ$599"),MATCH(resource!$CC831,day_wise_sales_data!$A$2:$A$500,0),MATCH(resource!AY$2,INDIRECT("day_wise_sales_data!$B$1:$BZ$1"),0)),0)</f>
        <v>0</v>
      </c>
      <c r="AZ831" s="3">
        <f ca="1">IFERROR(INDEX(INDIRECT("day_wise_sales_data!$B$2:$BZ$599"),MATCH(resource!$CC831,day_wise_sales_data!$A$2:$A$500,0),MATCH(resource!AZ$2,INDIRECT("day_wise_sales_data!$B$1:$BZ$1"),0)),0)</f>
        <v>0</v>
      </c>
      <c r="BA831" s="3">
        <f ca="1">IFERROR(INDEX(INDIRECT("day_wise_sales_data!$B$2:$BZ$599"),MATCH(resource!$CC831,day_wise_sales_data!$A$2:$A$500,0),MATCH(resource!BA$2,INDIRECT("day_wise_sales_data!$B$1:$BZ$1"),0)),0)</f>
        <v>0</v>
      </c>
      <c r="BB831" s="3">
        <f ca="1">IFERROR(INDEX(INDIRECT("day_wise_sales_data!$B$2:$BZ$599"),MATCH(resource!$CC831,day_wise_sales_data!$A$2:$A$500,0),MATCH(resource!BB$2,INDIRECT("day_wise_sales_data!$B$1:$BZ$1"),0)),0)</f>
        <v>0</v>
      </c>
      <c r="BC831" s="3">
        <f ca="1">IFERROR(INDEX(INDIRECT("day_wise_sales_data!$B$2:$BZ$599"),MATCH(resource!$CC831,day_wise_sales_data!$A$2:$A$500,0),MATCH(resource!BC$2,INDIRECT("day_wise_sales_data!$B$1:$BZ$1"),0)),0)</f>
        <v>0</v>
      </c>
      <c r="BD831" s="3">
        <f ca="1">IFERROR(INDEX(INDIRECT("day_wise_sales_data!$B$2:$BZ$599"),MATCH(resource!$CC831,day_wise_sales_data!$A$2:$A$500,0),MATCH(resource!BD$2,INDIRECT("day_wise_sales_data!$B$1:$BZ$1"),0)),0)</f>
        <v>0</v>
      </c>
      <c r="BE831" s="3">
        <f ca="1">IFERROR(INDEX(INDIRECT("day_wise_sales_data!$B$2:$BZ$599"),MATCH(resource!$CC831,day_wise_sales_data!$A$2:$A$500,0),MATCH(resource!BE$2,INDIRECT("day_wise_sales_data!$B$1:$BZ$1"),0)),0)</f>
        <v>0</v>
      </c>
      <c r="BF831" s="3">
        <f ca="1">IFERROR(INDEX(INDIRECT("day_wise_sales_data!$B$2:$BZ$599"),MATCH(resource!$CC831,day_wise_sales_data!$A$2:$A$500,0),MATCH(resource!BF$2,INDIRECT("day_wise_sales_data!$B$1:$BZ$1"),0)),0)</f>
        <v>0</v>
      </c>
      <c r="BG831" s="3">
        <f ca="1">IFERROR(INDEX(INDIRECT("day_wise_sales_data!$B$2:$BZ$599"),MATCH(resource!$CC831,day_wise_sales_data!$A$2:$A$500,0),MATCH(resource!BG$2,INDIRECT("day_wise_sales_data!$B$1:$BZ$1"),0)),0)</f>
        <v>0</v>
      </c>
      <c r="BH831" s="3">
        <f ca="1">IFERROR(INDEX(INDIRECT("day_wise_sales_data!$B$2:$BZ$599"),MATCH(resource!$CC831,day_wise_sales_data!$A$2:$A$500,0),MATCH(resource!BH$2,INDIRECT("day_wise_sales_data!$B$1:$BZ$1"),0)),0)</f>
        <v>0</v>
      </c>
      <c r="BI831" s="3">
        <f ca="1">IFERROR(INDEX(INDIRECT("day_wise_sales_data!$B$2:$BZ$599"),MATCH(resource!$CC831,day_wise_sales_data!$A$2:$A$500,0),MATCH(resource!BI$2,INDIRECT("day_wise_sales_data!$B$1:$BZ$1"),0)),0)</f>
        <v>0</v>
      </c>
      <c r="BJ831" s="3">
        <f ca="1">IFERROR(INDEX(INDIRECT("day_wise_sales_data!$B$2:$BZ$599"),MATCH(resource!$CC831,day_wise_sales_data!$A$2:$A$500,0),MATCH(resource!BJ$2,INDIRECT("day_wise_sales_data!$B$1:$BZ$1"),0)),0)</f>
        <v>0</v>
      </c>
      <c r="BK831" s="3">
        <f ca="1">IFERROR(INDEX(INDIRECT("day_wise_sales_data!$B$2:$BZ$599"),MATCH(resource!$CC831,day_wise_sales_data!$A$2:$A$500,0),MATCH(resource!BK$2,INDIRECT("day_wise_sales_data!$B$1:$BZ$1"),0)),0)</f>
        <v>0</v>
      </c>
      <c r="BL831" s="3">
        <f ca="1">IFERROR(INDEX(INDIRECT("day_wise_sales_data!$B$2:$BZ$599"),MATCH(resource!$CC831,day_wise_sales_data!$A$2:$A$500,0),MATCH(resource!BL$2,INDIRECT("day_wise_sales_data!$B$1:$BZ$1"),0)),0)</f>
        <v>0</v>
      </c>
      <c r="BM831" s="3">
        <f ca="1">IFERROR(INDEX(INDIRECT("day_wise_sales_data!$B$2:$BZ$599"),MATCH(resource!$CC831,day_wise_sales_data!$A$2:$A$500,0),MATCH(resource!BM$2,INDIRECT("day_wise_sales_data!$B$1:$BZ$1"),0)),0)</f>
        <v>0</v>
      </c>
      <c r="BN831" s="3">
        <f ca="1">IFERROR(INDEX(INDIRECT("day_wise_sales_data!$B$2:$BZ$599"),MATCH(resource!$CC831,day_wise_sales_data!$A$2:$A$500,0),MATCH(resource!BN$2,INDIRECT("day_wise_sales_data!$B$1:$BZ$1"),0)),0)</f>
        <v>0</v>
      </c>
      <c r="BO831" s="3">
        <f ca="1">IFERROR(INDEX(INDIRECT("day_wise_sales_data!$B$2:$BZ$599"),MATCH(resource!$CC831,day_wise_sales_data!$A$2:$A$500,0),MATCH(resource!BO$2,INDIRECT("day_wise_sales_data!$B$1:$BZ$1"),0)),0)</f>
        <v>0</v>
      </c>
      <c r="BP831" s="3">
        <f ca="1">IFERROR(INDEX(INDIRECT("day_wise_sales_data!$B$2:$BZ$599"),MATCH(resource!$CC831,day_wise_sales_data!$A$2:$A$500,0),MATCH(resource!BP$2,INDIRECT("day_wise_sales_data!$B$1:$BZ$1"),0)),0)</f>
        <v>0</v>
      </c>
      <c r="BQ831" s="3">
        <f ca="1">IFERROR(INDEX(INDIRECT("day_wise_sales_data!$B$2:$BZ$599"),MATCH(resource!$CC831,day_wise_sales_data!$A$2:$A$500,0),MATCH(resource!BQ$2,INDIRECT("day_wise_sales_data!$B$1:$BZ$1"),0)),0)</f>
        <v>0</v>
      </c>
      <c r="BR831" s="3">
        <f ca="1">IFERROR(INDEX(INDIRECT("day_wise_sales_data!$B$2:$BZ$599"),MATCH(resource!$CC831,day_wise_sales_data!$A$2:$A$500,0),MATCH(resource!BR$2,INDIRECT("day_wise_sales_data!$B$1:$BZ$1"),0)),0)</f>
        <v>0</v>
      </c>
      <c r="BS831" s="3">
        <f ca="1">IFERROR(INDEX(INDIRECT("day_wise_sales_data!$B$2:$BZ$599"),MATCH(resource!$CC831,day_wise_sales_data!$A$2:$A$500,0),MATCH(resource!BS$2,INDIRECT("day_wise_sales_data!$B$1:$BZ$1"),0)),0)</f>
        <v>0</v>
      </c>
      <c r="BT831" s="3">
        <f ca="1">IFERROR(INDEX(INDIRECT("day_wise_sales_data!$B$2:$BZ$599"),MATCH(resource!$CC831,day_wise_sales_data!$A$2:$A$500,0),MATCH(resource!BT$2,INDIRECT("day_wise_sales_data!$B$1:$BZ$1"),0)),0)</f>
        <v>0</v>
      </c>
      <c r="BU831" s="3">
        <f ca="1">IFERROR(INDEX(INDIRECT("day_wise_sales_data!$B$2:$BZ$599"),MATCH(resource!$CC831,day_wise_sales_data!$A$2:$A$500,0),MATCH(resource!BU$2,INDIRECT("day_wise_sales_data!$B$1:$BZ$1"),0)),0)</f>
        <v>0</v>
      </c>
      <c r="BV831" s="3">
        <f ca="1">IFERROR(INDEX(INDIRECT("day_wise_sales_data!$B$2:$BZ$599"),MATCH(resource!$CC831,day_wise_sales_data!$A$2:$A$500,0),MATCH(resource!BV$2,INDIRECT("day_wise_sales_data!$B$1:$BZ$1"),0)),0)</f>
        <v>0</v>
      </c>
      <c r="BW831" s="3">
        <f ca="1">IFERROR(INDEX(INDIRECT("day_wise_sales_data!$B$2:$BZ$599"),MATCH(resource!$CC831,day_wise_sales_data!$A$2:$A$500,0),MATCH(resource!BW$2,INDIRECT("day_wise_sales_data!$B$1:$BZ$1"),0)),0)</f>
        <v>0</v>
      </c>
      <c r="BX831" s="3">
        <f ca="1">IFERROR(INDEX(INDIRECT("day_wise_sales_data!$B$2:$BZ$599"),MATCH(resource!$CC831,day_wise_sales_data!$A$2:$A$500,0),MATCH(resource!BX$2,INDIRECT("day_wise_sales_data!$B$1:$BZ$1"),0)),0)</f>
        <v>0</v>
      </c>
      <c r="BY831" s="3">
        <f ca="1">IFERROR(INDEX(INDIRECT("day_wise_sales_data!$B$2:$BZ$599"),MATCH(resource!$CC831,day_wise_sales_data!$A$2:$A$500,0),MATCH(resource!BY$2,INDIRECT("day_wise_sales_data!$B$1:$BZ$1"),0)),0)</f>
        <v>0</v>
      </c>
      <c r="BZ831" s="3">
        <f ca="1">IFERROR(INDEX(INDIRECT("day_wise_sales_data!$B$2:$BZ$599"),MATCH(resource!$CC831,day_wise_sales_data!$A$2:$A$500,0),MATCH(resource!BZ$2,INDIRECT("day_wise_sales_data!$B$1:$BZ$1"),0)),0)</f>
        <v>0</v>
      </c>
      <c r="CA831" s="3">
        <f ca="1">IFERROR(INDEX(INDIRECT("day_wise_sales_data!$B$2:$BZ$599"),MATCH(resource!$CC831,day_wise_sales_data!$A$2:$A$500,0),MATCH(resource!CA$2,INDIRECT("day_wise_sales_data!$B$1:$BZ$1"),0)),0)</f>
        <v>0</v>
      </c>
      <c r="CC831" s="4">
        <f>sales_data!H830</f>
        <v>0</v>
      </c>
      <c r="CD831" s="1">
        <v>829</v>
      </c>
      <c r="CE831" s="1" t="str">
        <f>IF(AQ831=report!$AQ$3,resource!CD831,"")</f>
        <v/>
      </c>
      <c r="CF831" s="5" t="str">
        <f>IFERROR(SMALL($CE$3:$CE$1001,ROWS($CE$3:CE831)),"")</f>
        <v/>
      </c>
      <c r="CH831">
        <f>IFERROR(VLOOKUP($CC831,data_pull!$E$22:$G$700,2,0),0)</f>
        <v>0</v>
      </c>
      <c r="DK831" s="3" t="str">
        <f>IFERROR(INDEX(COD_SALES!$B$5:$Z$500,MATCH(resource!$CC831,COD_SALES!$A$5:$A$500,0),MATCH(resource!DK$2,COD_SALES!$B$4:$Z$4,0)),"")</f>
        <v/>
      </c>
      <c r="DL831" s="3" t="str">
        <f>IFERROR(INDEX(COD_SALES!$B$5:$Z$500,MATCH(resource!$CC831,COD_SALES!$A$5:$A$500,0),MATCH(resource!DL$2,COD_SALES!$B$4:$Z$4,0)),"")</f>
        <v/>
      </c>
      <c r="DM831" s="3" t="str">
        <f>IFERROR(INDEX(COD_SALES!$B$5:$Z$500,MATCH(resource!$CC831,COD_SALES!$A$5:$A$500,0),MATCH(resource!DM$2,COD_SALES!$B$4:$Z$4,0)),"")</f>
        <v/>
      </c>
      <c r="DN831" s="3" t="str">
        <f>IFERROR(INDEX(COD_SALES!$B$5:$Z$500,MATCH(resource!$CC831,COD_SALES!$A$5:$A$500,0),MATCH(resource!DN$2,COD_SALES!$B$4:$Z$4,0)),"")</f>
        <v/>
      </c>
      <c r="DO831" s="3" t="str">
        <f>IFERROR(INDEX(COD_SALES!$B$5:$Z$500,MATCH(resource!$CC831,COD_SALES!$A$5:$A$500,0),MATCH(resource!DO$2,COD_SALES!$B$4:$Z$4,0)),"")</f>
        <v/>
      </c>
      <c r="DP831" s="3" t="str">
        <f>IFERROR(INDEX(COD_SALES!$B$5:$Z$500,MATCH(resource!$CC831,COD_SALES!$A$5:$A$500,0),MATCH(resource!DP$2,COD_SALES!$B$4:$Z$4,0)),"")</f>
        <v/>
      </c>
      <c r="DQ831" s="3" t="str">
        <f>IFERROR(INDEX(COD_SALES!$B$5:$Z$500,MATCH(resource!$CC831,COD_SALES!$A$5:$A$500,0),MATCH(resource!DQ$2,COD_SALES!$B$4:$Z$4,0)),"")</f>
        <v/>
      </c>
      <c r="DR831" s="3" t="str">
        <f>IFERROR(INDEX(COD_SALES!$B$5:$Z$500,MATCH(resource!$CC831,COD_SALES!$A$5:$A$500,0),MATCH(resource!DR$2,COD_SALES!$B$4:$Z$4,0)),"")</f>
        <v/>
      </c>
      <c r="DS831" s="3" t="str">
        <f>IFERROR(INDEX(COD_SALES!$B$5:$Z$500,MATCH(resource!$CC831,COD_SALES!$A$5:$A$500,0),MATCH(resource!DS$2,COD_SALES!$B$4:$Z$4,0)),"")</f>
        <v/>
      </c>
      <c r="DT831" s="3" t="str">
        <f>IFERROR(INDEX(COD_SALES!$B$5:$Z$500,MATCH(resource!$CC831,COD_SALES!$A$5:$A$500,0),MATCH(resource!DT$2,COD_SALES!$B$4:$Z$4,0)),"")</f>
        <v/>
      </c>
      <c r="DU831" s="3" t="str">
        <f>IFERROR(INDEX(COD_SALES!$B$5:$Z$500,MATCH(resource!$CC831,COD_SALES!$A$5:$A$500,0),MATCH(resource!DU$2,COD_SALES!$B$4:$Z$4,0)),"")</f>
        <v/>
      </c>
      <c r="DV831" s="3" t="str">
        <f>IFERROR(INDEX(COD_SALES!$B$5:$Z$500,MATCH(resource!$CC831,COD_SALES!$A$5:$A$500,0),MATCH(resource!DV$2,COD_SALES!$B$4:$Z$4,0)),"")</f>
        <v/>
      </c>
      <c r="DW831" s="3" t="str">
        <f>IFERROR(INDEX(COD_SALES!$B$5:$Z$500,MATCH(resource!$CC831,COD_SALES!$A$5:$A$500,0),MATCH(resource!DW$2,COD_SALES!$B$4:$Z$4,0)),"")</f>
        <v/>
      </c>
      <c r="DX831" s="3" t="str">
        <f>IFERROR(INDEX(COD_SALES!$B$5:$Z$500,MATCH(resource!$CC831,COD_SALES!$A$5:$A$500,0),MATCH(resource!DX$2,COD_SALES!$B$4:$Z$4,0)),"")</f>
        <v/>
      </c>
      <c r="DY831" s="3" t="str">
        <f>IFERROR(INDEX(COD_SALES!$B$5:$Z$500,MATCH(resource!$CC831,COD_SALES!$A$5:$A$500,0),MATCH(resource!DY$2,COD_SALES!$B$4:$Z$4,0)),"")</f>
        <v/>
      </c>
      <c r="DZ831" s="3" t="str">
        <f>IFERROR(INDEX(COD_SALES!$B$5:$Z$500,MATCH(resource!$CC831,COD_SALES!$A$5:$A$500,0),MATCH(resource!DZ$2,COD_SALES!$B$4:$Z$4,0)),"")</f>
        <v/>
      </c>
      <c r="EA831" s="3" t="str">
        <f>IFERROR(INDEX(COD_SALES!$B$5:$Z$500,MATCH(resource!$CC831,COD_SALES!$A$5:$A$500,0),MATCH(resource!EA$2,COD_SALES!$B$4:$Z$4,0)),"")</f>
        <v/>
      </c>
      <c r="EB831" s="3">
        <f t="shared" si="140"/>
        <v>0</v>
      </c>
      <c r="EW831" s="3">
        <f>IFERROR(VLOOKUP(CC831,data_pull!$AO$25:$AR$546,2,0),0)</f>
        <v>0</v>
      </c>
      <c r="EX831" s="1">
        <f>IFERROR(VLOOKUP(CC831,data_pull!$AO$25:$AR$546,4,0),0)</f>
        <v>0</v>
      </c>
    </row>
    <row r="832" spans="13:154" x14ac:dyDescent="0.25"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4">
        <f>sales_data!B831</f>
        <v>0</v>
      </c>
      <c r="AR832" s="4">
        <f>sales_data!C831</f>
        <v>0</v>
      </c>
      <c r="AS832" s="5" t="str">
        <f t="shared" si="139"/>
        <v/>
      </c>
      <c r="AT832" s="4">
        <f>sales_data!I831</f>
        <v>0</v>
      </c>
      <c r="AU832" s="4">
        <f>sales_data!W831</f>
        <v>0</v>
      </c>
      <c r="AV832" s="1">
        <f>sales_data!N831</f>
        <v>0</v>
      </c>
      <c r="AW832" s="1">
        <f>sales_data!P831</f>
        <v>0</v>
      </c>
      <c r="AX832" s="3">
        <f ca="1">IFERROR(INDEX(INDIRECT("day_wise_sales_data!$B$2:$BZ$599"),MATCH(resource!$CC832,day_wise_sales_data!$A$2:$A$500,0),MATCH(resource!AX$2,INDIRECT("day_wise_sales_data!$B$1:$BZ$1"),0)),0)</f>
        <v>0</v>
      </c>
      <c r="AY832" s="3">
        <f ca="1">IFERROR(INDEX(INDIRECT("day_wise_sales_data!$B$2:$BZ$599"),MATCH(resource!$CC832,day_wise_sales_data!$A$2:$A$500,0),MATCH(resource!AY$2,INDIRECT("day_wise_sales_data!$B$1:$BZ$1"),0)),0)</f>
        <v>0</v>
      </c>
      <c r="AZ832" s="3">
        <f ca="1">IFERROR(INDEX(INDIRECT("day_wise_sales_data!$B$2:$BZ$599"),MATCH(resource!$CC832,day_wise_sales_data!$A$2:$A$500,0),MATCH(resource!AZ$2,INDIRECT("day_wise_sales_data!$B$1:$BZ$1"),0)),0)</f>
        <v>0</v>
      </c>
      <c r="BA832" s="3">
        <f ca="1">IFERROR(INDEX(INDIRECT("day_wise_sales_data!$B$2:$BZ$599"),MATCH(resource!$CC832,day_wise_sales_data!$A$2:$A$500,0),MATCH(resource!BA$2,INDIRECT("day_wise_sales_data!$B$1:$BZ$1"),0)),0)</f>
        <v>0</v>
      </c>
      <c r="BB832" s="3">
        <f ca="1">IFERROR(INDEX(INDIRECT("day_wise_sales_data!$B$2:$BZ$599"),MATCH(resource!$CC832,day_wise_sales_data!$A$2:$A$500,0),MATCH(resource!BB$2,INDIRECT("day_wise_sales_data!$B$1:$BZ$1"),0)),0)</f>
        <v>0</v>
      </c>
      <c r="BC832" s="3">
        <f ca="1">IFERROR(INDEX(INDIRECT("day_wise_sales_data!$B$2:$BZ$599"),MATCH(resource!$CC832,day_wise_sales_data!$A$2:$A$500,0),MATCH(resource!BC$2,INDIRECT("day_wise_sales_data!$B$1:$BZ$1"),0)),0)</f>
        <v>0</v>
      </c>
      <c r="BD832" s="3">
        <f ca="1">IFERROR(INDEX(INDIRECT("day_wise_sales_data!$B$2:$BZ$599"),MATCH(resource!$CC832,day_wise_sales_data!$A$2:$A$500,0),MATCH(resource!BD$2,INDIRECT("day_wise_sales_data!$B$1:$BZ$1"),0)),0)</f>
        <v>0</v>
      </c>
      <c r="BE832" s="3">
        <f ca="1">IFERROR(INDEX(INDIRECT("day_wise_sales_data!$B$2:$BZ$599"),MATCH(resource!$CC832,day_wise_sales_data!$A$2:$A$500,0),MATCH(resource!BE$2,INDIRECT("day_wise_sales_data!$B$1:$BZ$1"),0)),0)</f>
        <v>0</v>
      </c>
      <c r="BF832" s="3">
        <f ca="1">IFERROR(INDEX(INDIRECT("day_wise_sales_data!$B$2:$BZ$599"),MATCH(resource!$CC832,day_wise_sales_data!$A$2:$A$500,0),MATCH(resource!BF$2,INDIRECT("day_wise_sales_data!$B$1:$BZ$1"),0)),0)</f>
        <v>0</v>
      </c>
      <c r="BG832" s="3">
        <f ca="1">IFERROR(INDEX(INDIRECT("day_wise_sales_data!$B$2:$BZ$599"),MATCH(resource!$CC832,day_wise_sales_data!$A$2:$A$500,0),MATCH(resource!BG$2,INDIRECT("day_wise_sales_data!$B$1:$BZ$1"),0)),0)</f>
        <v>0</v>
      </c>
      <c r="BH832" s="3">
        <f ca="1">IFERROR(INDEX(INDIRECT("day_wise_sales_data!$B$2:$BZ$599"),MATCH(resource!$CC832,day_wise_sales_data!$A$2:$A$500,0),MATCH(resource!BH$2,INDIRECT("day_wise_sales_data!$B$1:$BZ$1"),0)),0)</f>
        <v>0</v>
      </c>
      <c r="BI832" s="3">
        <f ca="1">IFERROR(INDEX(INDIRECT("day_wise_sales_data!$B$2:$BZ$599"),MATCH(resource!$CC832,day_wise_sales_data!$A$2:$A$500,0),MATCH(resource!BI$2,INDIRECT("day_wise_sales_data!$B$1:$BZ$1"),0)),0)</f>
        <v>0</v>
      </c>
      <c r="BJ832" s="3">
        <f ca="1">IFERROR(INDEX(INDIRECT("day_wise_sales_data!$B$2:$BZ$599"),MATCH(resource!$CC832,day_wise_sales_data!$A$2:$A$500,0),MATCH(resource!BJ$2,INDIRECT("day_wise_sales_data!$B$1:$BZ$1"),0)),0)</f>
        <v>0</v>
      </c>
      <c r="BK832" s="3">
        <f ca="1">IFERROR(INDEX(INDIRECT("day_wise_sales_data!$B$2:$BZ$599"),MATCH(resource!$CC832,day_wise_sales_data!$A$2:$A$500,0),MATCH(resource!BK$2,INDIRECT("day_wise_sales_data!$B$1:$BZ$1"),0)),0)</f>
        <v>0</v>
      </c>
      <c r="BL832" s="3">
        <f ca="1">IFERROR(INDEX(INDIRECT("day_wise_sales_data!$B$2:$BZ$599"),MATCH(resource!$CC832,day_wise_sales_data!$A$2:$A$500,0),MATCH(resource!BL$2,INDIRECT("day_wise_sales_data!$B$1:$BZ$1"),0)),0)</f>
        <v>0</v>
      </c>
      <c r="BM832" s="3">
        <f ca="1">IFERROR(INDEX(INDIRECT("day_wise_sales_data!$B$2:$BZ$599"),MATCH(resource!$CC832,day_wise_sales_data!$A$2:$A$500,0),MATCH(resource!BM$2,INDIRECT("day_wise_sales_data!$B$1:$BZ$1"),0)),0)</f>
        <v>0</v>
      </c>
      <c r="BN832" s="3">
        <f ca="1">IFERROR(INDEX(INDIRECT("day_wise_sales_data!$B$2:$BZ$599"),MATCH(resource!$CC832,day_wise_sales_data!$A$2:$A$500,0),MATCH(resource!BN$2,INDIRECT("day_wise_sales_data!$B$1:$BZ$1"),0)),0)</f>
        <v>0</v>
      </c>
      <c r="BO832" s="3">
        <f ca="1">IFERROR(INDEX(INDIRECT("day_wise_sales_data!$B$2:$BZ$599"),MATCH(resource!$CC832,day_wise_sales_data!$A$2:$A$500,0),MATCH(resource!BO$2,INDIRECT("day_wise_sales_data!$B$1:$BZ$1"),0)),0)</f>
        <v>0</v>
      </c>
      <c r="BP832" s="3">
        <f ca="1">IFERROR(INDEX(INDIRECT("day_wise_sales_data!$B$2:$BZ$599"),MATCH(resource!$CC832,day_wise_sales_data!$A$2:$A$500,0),MATCH(resource!BP$2,INDIRECT("day_wise_sales_data!$B$1:$BZ$1"),0)),0)</f>
        <v>0</v>
      </c>
      <c r="BQ832" s="3">
        <f ca="1">IFERROR(INDEX(INDIRECT("day_wise_sales_data!$B$2:$BZ$599"),MATCH(resource!$CC832,day_wise_sales_data!$A$2:$A$500,0),MATCH(resource!BQ$2,INDIRECT("day_wise_sales_data!$B$1:$BZ$1"),0)),0)</f>
        <v>0</v>
      </c>
      <c r="BR832" s="3">
        <f ca="1">IFERROR(INDEX(INDIRECT("day_wise_sales_data!$B$2:$BZ$599"),MATCH(resource!$CC832,day_wise_sales_data!$A$2:$A$500,0),MATCH(resource!BR$2,INDIRECT("day_wise_sales_data!$B$1:$BZ$1"),0)),0)</f>
        <v>0</v>
      </c>
      <c r="BS832" s="3">
        <f ca="1">IFERROR(INDEX(INDIRECT("day_wise_sales_data!$B$2:$BZ$599"),MATCH(resource!$CC832,day_wise_sales_data!$A$2:$A$500,0),MATCH(resource!BS$2,INDIRECT("day_wise_sales_data!$B$1:$BZ$1"),0)),0)</f>
        <v>0</v>
      </c>
      <c r="BT832" s="3">
        <f ca="1">IFERROR(INDEX(INDIRECT("day_wise_sales_data!$B$2:$BZ$599"),MATCH(resource!$CC832,day_wise_sales_data!$A$2:$A$500,0),MATCH(resource!BT$2,INDIRECT("day_wise_sales_data!$B$1:$BZ$1"),0)),0)</f>
        <v>0</v>
      </c>
      <c r="BU832" s="3">
        <f ca="1">IFERROR(INDEX(INDIRECT("day_wise_sales_data!$B$2:$BZ$599"),MATCH(resource!$CC832,day_wise_sales_data!$A$2:$A$500,0),MATCH(resource!BU$2,INDIRECT("day_wise_sales_data!$B$1:$BZ$1"),0)),0)</f>
        <v>0</v>
      </c>
      <c r="BV832" s="3">
        <f ca="1">IFERROR(INDEX(INDIRECT("day_wise_sales_data!$B$2:$BZ$599"),MATCH(resource!$CC832,day_wise_sales_data!$A$2:$A$500,0),MATCH(resource!BV$2,INDIRECT("day_wise_sales_data!$B$1:$BZ$1"),0)),0)</f>
        <v>0</v>
      </c>
      <c r="BW832" s="3">
        <f ca="1">IFERROR(INDEX(INDIRECT("day_wise_sales_data!$B$2:$BZ$599"),MATCH(resource!$CC832,day_wise_sales_data!$A$2:$A$500,0),MATCH(resource!BW$2,INDIRECT("day_wise_sales_data!$B$1:$BZ$1"),0)),0)</f>
        <v>0</v>
      </c>
      <c r="BX832" s="3">
        <f ca="1">IFERROR(INDEX(INDIRECT("day_wise_sales_data!$B$2:$BZ$599"),MATCH(resource!$CC832,day_wise_sales_data!$A$2:$A$500,0),MATCH(resource!BX$2,INDIRECT("day_wise_sales_data!$B$1:$BZ$1"),0)),0)</f>
        <v>0</v>
      </c>
      <c r="BY832" s="3">
        <f ca="1">IFERROR(INDEX(INDIRECT("day_wise_sales_data!$B$2:$BZ$599"),MATCH(resource!$CC832,day_wise_sales_data!$A$2:$A$500,0),MATCH(resource!BY$2,INDIRECT("day_wise_sales_data!$B$1:$BZ$1"),0)),0)</f>
        <v>0</v>
      </c>
      <c r="BZ832" s="3">
        <f ca="1">IFERROR(INDEX(INDIRECT("day_wise_sales_data!$B$2:$BZ$599"),MATCH(resource!$CC832,day_wise_sales_data!$A$2:$A$500,0),MATCH(resource!BZ$2,INDIRECT("day_wise_sales_data!$B$1:$BZ$1"),0)),0)</f>
        <v>0</v>
      </c>
      <c r="CA832" s="3">
        <f ca="1">IFERROR(INDEX(INDIRECT("day_wise_sales_data!$B$2:$BZ$599"),MATCH(resource!$CC832,day_wise_sales_data!$A$2:$A$500,0),MATCH(resource!CA$2,INDIRECT("day_wise_sales_data!$B$1:$BZ$1"),0)),0)</f>
        <v>0</v>
      </c>
      <c r="CC832" s="4">
        <f>sales_data!H831</f>
        <v>0</v>
      </c>
      <c r="CD832" s="1">
        <v>830</v>
      </c>
      <c r="CE832" s="1" t="str">
        <f>IF(AQ832=report!$AQ$3,resource!CD832,"")</f>
        <v/>
      </c>
      <c r="CF832" s="5" t="str">
        <f>IFERROR(SMALL($CE$3:$CE$1001,ROWS($CE$3:CE832)),"")</f>
        <v/>
      </c>
      <c r="CH832">
        <f>IFERROR(VLOOKUP($CC832,data_pull!$E$22:$G$700,2,0),0)</f>
        <v>0</v>
      </c>
      <c r="DK832" s="3" t="str">
        <f>IFERROR(INDEX(COD_SALES!$B$5:$Z$500,MATCH(resource!$CC832,COD_SALES!$A$5:$A$500,0),MATCH(resource!DK$2,COD_SALES!$B$4:$Z$4,0)),"")</f>
        <v/>
      </c>
      <c r="DL832" s="3" t="str">
        <f>IFERROR(INDEX(COD_SALES!$B$5:$Z$500,MATCH(resource!$CC832,COD_SALES!$A$5:$A$500,0),MATCH(resource!DL$2,COD_SALES!$B$4:$Z$4,0)),"")</f>
        <v/>
      </c>
      <c r="DM832" s="3" t="str">
        <f>IFERROR(INDEX(COD_SALES!$B$5:$Z$500,MATCH(resource!$CC832,COD_SALES!$A$5:$A$500,0),MATCH(resource!DM$2,COD_SALES!$B$4:$Z$4,0)),"")</f>
        <v/>
      </c>
      <c r="DN832" s="3" t="str">
        <f>IFERROR(INDEX(COD_SALES!$B$5:$Z$500,MATCH(resource!$CC832,COD_SALES!$A$5:$A$500,0),MATCH(resource!DN$2,COD_SALES!$B$4:$Z$4,0)),"")</f>
        <v/>
      </c>
      <c r="DO832" s="3" t="str">
        <f>IFERROR(INDEX(COD_SALES!$B$5:$Z$500,MATCH(resource!$CC832,COD_SALES!$A$5:$A$500,0),MATCH(resource!DO$2,COD_SALES!$B$4:$Z$4,0)),"")</f>
        <v/>
      </c>
      <c r="DP832" s="3" t="str">
        <f>IFERROR(INDEX(COD_SALES!$B$5:$Z$500,MATCH(resource!$CC832,COD_SALES!$A$5:$A$500,0),MATCH(resource!DP$2,COD_SALES!$B$4:$Z$4,0)),"")</f>
        <v/>
      </c>
      <c r="DQ832" s="3" t="str">
        <f>IFERROR(INDEX(COD_SALES!$B$5:$Z$500,MATCH(resource!$CC832,COD_SALES!$A$5:$A$500,0),MATCH(resource!DQ$2,COD_SALES!$B$4:$Z$4,0)),"")</f>
        <v/>
      </c>
      <c r="DR832" s="3" t="str">
        <f>IFERROR(INDEX(COD_SALES!$B$5:$Z$500,MATCH(resource!$CC832,COD_SALES!$A$5:$A$500,0),MATCH(resource!DR$2,COD_SALES!$B$4:$Z$4,0)),"")</f>
        <v/>
      </c>
      <c r="DS832" s="3" t="str">
        <f>IFERROR(INDEX(COD_SALES!$B$5:$Z$500,MATCH(resource!$CC832,COD_SALES!$A$5:$A$500,0),MATCH(resource!DS$2,COD_SALES!$B$4:$Z$4,0)),"")</f>
        <v/>
      </c>
      <c r="DT832" s="3" t="str">
        <f>IFERROR(INDEX(COD_SALES!$B$5:$Z$500,MATCH(resource!$CC832,COD_SALES!$A$5:$A$500,0),MATCH(resource!DT$2,COD_SALES!$B$4:$Z$4,0)),"")</f>
        <v/>
      </c>
      <c r="DU832" s="3" t="str">
        <f>IFERROR(INDEX(COD_SALES!$B$5:$Z$500,MATCH(resource!$CC832,COD_SALES!$A$5:$A$500,0),MATCH(resource!DU$2,COD_SALES!$B$4:$Z$4,0)),"")</f>
        <v/>
      </c>
      <c r="DV832" s="3" t="str">
        <f>IFERROR(INDEX(COD_SALES!$B$5:$Z$500,MATCH(resource!$CC832,COD_SALES!$A$5:$A$500,0),MATCH(resource!DV$2,COD_SALES!$B$4:$Z$4,0)),"")</f>
        <v/>
      </c>
      <c r="DW832" s="3" t="str">
        <f>IFERROR(INDEX(COD_SALES!$B$5:$Z$500,MATCH(resource!$CC832,COD_SALES!$A$5:$A$500,0),MATCH(resource!DW$2,COD_SALES!$B$4:$Z$4,0)),"")</f>
        <v/>
      </c>
      <c r="DX832" s="3" t="str">
        <f>IFERROR(INDEX(COD_SALES!$B$5:$Z$500,MATCH(resource!$CC832,COD_SALES!$A$5:$A$500,0),MATCH(resource!DX$2,COD_SALES!$B$4:$Z$4,0)),"")</f>
        <v/>
      </c>
      <c r="DY832" s="3" t="str">
        <f>IFERROR(INDEX(COD_SALES!$B$5:$Z$500,MATCH(resource!$CC832,COD_SALES!$A$5:$A$500,0),MATCH(resource!DY$2,COD_SALES!$B$4:$Z$4,0)),"")</f>
        <v/>
      </c>
      <c r="DZ832" s="3" t="str">
        <f>IFERROR(INDEX(COD_SALES!$B$5:$Z$500,MATCH(resource!$CC832,COD_SALES!$A$5:$A$500,0),MATCH(resource!DZ$2,COD_SALES!$B$4:$Z$4,0)),"")</f>
        <v/>
      </c>
      <c r="EA832" s="3" t="str">
        <f>IFERROR(INDEX(COD_SALES!$B$5:$Z$500,MATCH(resource!$CC832,COD_SALES!$A$5:$A$500,0),MATCH(resource!EA$2,COD_SALES!$B$4:$Z$4,0)),"")</f>
        <v/>
      </c>
      <c r="EB832" s="3">
        <f t="shared" si="140"/>
        <v>0</v>
      </c>
      <c r="EW832" s="3">
        <f>IFERROR(VLOOKUP(CC832,data_pull!$AO$25:$AR$546,2,0),0)</f>
        <v>0</v>
      </c>
      <c r="EX832" s="1">
        <f>IFERROR(VLOOKUP(CC832,data_pull!$AO$25:$AR$546,4,0),0)</f>
        <v>0</v>
      </c>
    </row>
    <row r="833" spans="13:154" x14ac:dyDescent="0.25"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4">
        <f>sales_data!B832</f>
        <v>0</v>
      </c>
      <c r="AR833" s="4">
        <f>sales_data!C832</f>
        <v>0</v>
      </c>
      <c r="AS833" s="5" t="str">
        <f t="shared" si="139"/>
        <v/>
      </c>
      <c r="AT833" s="4">
        <f>sales_data!I832</f>
        <v>0</v>
      </c>
      <c r="AU833" s="4">
        <f>sales_data!W832</f>
        <v>0</v>
      </c>
      <c r="AV833" s="1">
        <f>sales_data!N832</f>
        <v>0</v>
      </c>
      <c r="AW833" s="1">
        <f>sales_data!P832</f>
        <v>0</v>
      </c>
      <c r="AX833" s="3">
        <f ca="1">IFERROR(INDEX(INDIRECT("day_wise_sales_data!$B$2:$BZ$599"),MATCH(resource!$CC833,day_wise_sales_data!$A$2:$A$500,0),MATCH(resource!AX$2,INDIRECT("day_wise_sales_data!$B$1:$BZ$1"),0)),0)</f>
        <v>0</v>
      </c>
      <c r="AY833" s="3">
        <f ca="1">IFERROR(INDEX(INDIRECT("day_wise_sales_data!$B$2:$BZ$599"),MATCH(resource!$CC833,day_wise_sales_data!$A$2:$A$500,0),MATCH(resource!AY$2,INDIRECT("day_wise_sales_data!$B$1:$BZ$1"),0)),0)</f>
        <v>0</v>
      </c>
      <c r="AZ833" s="3">
        <f ca="1">IFERROR(INDEX(INDIRECT("day_wise_sales_data!$B$2:$BZ$599"),MATCH(resource!$CC833,day_wise_sales_data!$A$2:$A$500,0),MATCH(resource!AZ$2,INDIRECT("day_wise_sales_data!$B$1:$BZ$1"),0)),0)</f>
        <v>0</v>
      </c>
      <c r="BA833" s="3">
        <f ca="1">IFERROR(INDEX(INDIRECT("day_wise_sales_data!$B$2:$BZ$599"),MATCH(resource!$CC833,day_wise_sales_data!$A$2:$A$500,0),MATCH(resource!BA$2,INDIRECT("day_wise_sales_data!$B$1:$BZ$1"),0)),0)</f>
        <v>0</v>
      </c>
      <c r="BB833" s="3">
        <f ca="1">IFERROR(INDEX(INDIRECT("day_wise_sales_data!$B$2:$BZ$599"),MATCH(resource!$CC833,day_wise_sales_data!$A$2:$A$500,0),MATCH(resource!BB$2,INDIRECT("day_wise_sales_data!$B$1:$BZ$1"),0)),0)</f>
        <v>0</v>
      </c>
      <c r="BC833" s="3">
        <f ca="1">IFERROR(INDEX(INDIRECT("day_wise_sales_data!$B$2:$BZ$599"),MATCH(resource!$CC833,day_wise_sales_data!$A$2:$A$500,0),MATCH(resource!BC$2,INDIRECT("day_wise_sales_data!$B$1:$BZ$1"),0)),0)</f>
        <v>0</v>
      </c>
      <c r="BD833" s="3">
        <f ca="1">IFERROR(INDEX(INDIRECT("day_wise_sales_data!$B$2:$BZ$599"),MATCH(resource!$CC833,day_wise_sales_data!$A$2:$A$500,0),MATCH(resource!BD$2,INDIRECT("day_wise_sales_data!$B$1:$BZ$1"),0)),0)</f>
        <v>0</v>
      </c>
      <c r="BE833" s="3">
        <f ca="1">IFERROR(INDEX(INDIRECT("day_wise_sales_data!$B$2:$BZ$599"),MATCH(resource!$CC833,day_wise_sales_data!$A$2:$A$500,0),MATCH(resource!BE$2,INDIRECT("day_wise_sales_data!$B$1:$BZ$1"),0)),0)</f>
        <v>0</v>
      </c>
      <c r="BF833" s="3">
        <f ca="1">IFERROR(INDEX(INDIRECT("day_wise_sales_data!$B$2:$BZ$599"),MATCH(resource!$CC833,day_wise_sales_data!$A$2:$A$500,0),MATCH(resource!BF$2,INDIRECT("day_wise_sales_data!$B$1:$BZ$1"),0)),0)</f>
        <v>0</v>
      </c>
      <c r="BG833" s="3">
        <f ca="1">IFERROR(INDEX(INDIRECT("day_wise_sales_data!$B$2:$BZ$599"),MATCH(resource!$CC833,day_wise_sales_data!$A$2:$A$500,0),MATCH(resource!BG$2,INDIRECT("day_wise_sales_data!$B$1:$BZ$1"),0)),0)</f>
        <v>0</v>
      </c>
      <c r="BH833" s="3">
        <f ca="1">IFERROR(INDEX(INDIRECT("day_wise_sales_data!$B$2:$BZ$599"),MATCH(resource!$CC833,day_wise_sales_data!$A$2:$A$500,0),MATCH(resource!BH$2,INDIRECT("day_wise_sales_data!$B$1:$BZ$1"),0)),0)</f>
        <v>0</v>
      </c>
      <c r="BI833" s="3">
        <f ca="1">IFERROR(INDEX(INDIRECT("day_wise_sales_data!$B$2:$BZ$599"),MATCH(resource!$CC833,day_wise_sales_data!$A$2:$A$500,0),MATCH(resource!BI$2,INDIRECT("day_wise_sales_data!$B$1:$BZ$1"),0)),0)</f>
        <v>0</v>
      </c>
      <c r="BJ833" s="3">
        <f ca="1">IFERROR(INDEX(INDIRECT("day_wise_sales_data!$B$2:$BZ$599"),MATCH(resource!$CC833,day_wise_sales_data!$A$2:$A$500,0),MATCH(resource!BJ$2,INDIRECT("day_wise_sales_data!$B$1:$BZ$1"),0)),0)</f>
        <v>0</v>
      </c>
      <c r="BK833" s="3">
        <f ca="1">IFERROR(INDEX(INDIRECT("day_wise_sales_data!$B$2:$BZ$599"),MATCH(resource!$CC833,day_wise_sales_data!$A$2:$A$500,0),MATCH(resource!BK$2,INDIRECT("day_wise_sales_data!$B$1:$BZ$1"),0)),0)</f>
        <v>0</v>
      </c>
      <c r="BL833" s="3">
        <f ca="1">IFERROR(INDEX(INDIRECT("day_wise_sales_data!$B$2:$BZ$599"),MATCH(resource!$CC833,day_wise_sales_data!$A$2:$A$500,0),MATCH(resource!BL$2,INDIRECT("day_wise_sales_data!$B$1:$BZ$1"),0)),0)</f>
        <v>0</v>
      </c>
      <c r="BM833" s="3">
        <f ca="1">IFERROR(INDEX(INDIRECT("day_wise_sales_data!$B$2:$BZ$599"),MATCH(resource!$CC833,day_wise_sales_data!$A$2:$A$500,0),MATCH(resource!BM$2,INDIRECT("day_wise_sales_data!$B$1:$BZ$1"),0)),0)</f>
        <v>0</v>
      </c>
      <c r="BN833" s="3">
        <f ca="1">IFERROR(INDEX(INDIRECT("day_wise_sales_data!$B$2:$BZ$599"),MATCH(resource!$CC833,day_wise_sales_data!$A$2:$A$500,0),MATCH(resource!BN$2,INDIRECT("day_wise_sales_data!$B$1:$BZ$1"),0)),0)</f>
        <v>0</v>
      </c>
      <c r="BO833" s="3">
        <f ca="1">IFERROR(INDEX(INDIRECT("day_wise_sales_data!$B$2:$BZ$599"),MATCH(resource!$CC833,day_wise_sales_data!$A$2:$A$500,0),MATCH(resource!BO$2,INDIRECT("day_wise_sales_data!$B$1:$BZ$1"),0)),0)</f>
        <v>0</v>
      </c>
      <c r="BP833" s="3">
        <f ca="1">IFERROR(INDEX(INDIRECT("day_wise_sales_data!$B$2:$BZ$599"),MATCH(resource!$CC833,day_wise_sales_data!$A$2:$A$500,0),MATCH(resource!BP$2,INDIRECT("day_wise_sales_data!$B$1:$BZ$1"),0)),0)</f>
        <v>0</v>
      </c>
      <c r="BQ833" s="3">
        <f ca="1">IFERROR(INDEX(INDIRECT("day_wise_sales_data!$B$2:$BZ$599"),MATCH(resource!$CC833,day_wise_sales_data!$A$2:$A$500,0),MATCH(resource!BQ$2,INDIRECT("day_wise_sales_data!$B$1:$BZ$1"),0)),0)</f>
        <v>0</v>
      </c>
      <c r="BR833" s="3">
        <f ca="1">IFERROR(INDEX(INDIRECT("day_wise_sales_data!$B$2:$BZ$599"),MATCH(resource!$CC833,day_wise_sales_data!$A$2:$A$500,0),MATCH(resource!BR$2,INDIRECT("day_wise_sales_data!$B$1:$BZ$1"),0)),0)</f>
        <v>0</v>
      </c>
      <c r="BS833" s="3">
        <f ca="1">IFERROR(INDEX(INDIRECT("day_wise_sales_data!$B$2:$BZ$599"),MATCH(resource!$CC833,day_wise_sales_data!$A$2:$A$500,0),MATCH(resource!BS$2,INDIRECT("day_wise_sales_data!$B$1:$BZ$1"),0)),0)</f>
        <v>0</v>
      </c>
      <c r="BT833" s="3">
        <f ca="1">IFERROR(INDEX(INDIRECT("day_wise_sales_data!$B$2:$BZ$599"),MATCH(resource!$CC833,day_wise_sales_data!$A$2:$A$500,0),MATCH(resource!BT$2,INDIRECT("day_wise_sales_data!$B$1:$BZ$1"),0)),0)</f>
        <v>0</v>
      </c>
      <c r="BU833" s="3">
        <f ca="1">IFERROR(INDEX(INDIRECT("day_wise_sales_data!$B$2:$BZ$599"),MATCH(resource!$CC833,day_wise_sales_data!$A$2:$A$500,0),MATCH(resource!BU$2,INDIRECT("day_wise_sales_data!$B$1:$BZ$1"),0)),0)</f>
        <v>0</v>
      </c>
      <c r="BV833" s="3">
        <f ca="1">IFERROR(INDEX(INDIRECT("day_wise_sales_data!$B$2:$BZ$599"),MATCH(resource!$CC833,day_wise_sales_data!$A$2:$A$500,0),MATCH(resource!BV$2,INDIRECT("day_wise_sales_data!$B$1:$BZ$1"),0)),0)</f>
        <v>0</v>
      </c>
      <c r="BW833" s="3">
        <f ca="1">IFERROR(INDEX(INDIRECT("day_wise_sales_data!$B$2:$BZ$599"),MATCH(resource!$CC833,day_wise_sales_data!$A$2:$A$500,0),MATCH(resource!BW$2,INDIRECT("day_wise_sales_data!$B$1:$BZ$1"),0)),0)</f>
        <v>0</v>
      </c>
      <c r="BX833" s="3">
        <f ca="1">IFERROR(INDEX(INDIRECT("day_wise_sales_data!$B$2:$BZ$599"),MATCH(resource!$CC833,day_wise_sales_data!$A$2:$A$500,0),MATCH(resource!BX$2,INDIRECT("day_wise_sales_data!$B$1:$BZ$1"),0)),0)</f>
        <v>0</v>
      </c>
      <c r="BY833" s="3">
        <f ca="1">IFERROR(INDEX(INDIRECT("day_wise_sales_data!$B$2:$BZ$599"),MATCH(resource!$CC833,day_wise_sales_data!$A$2:$A$500,0),MATCH(resource!BY$2,INDIRECT("day_wise_sales_data!$B$1:$BZ$1"),0)),0)</f>
        <v>0</v>
      </c>
      <c r="BZ833" s="3">
        <f ca="1">IFERROR(INDEX(INDIRECT("day_wise_sales_data!$B$2:$BZ$599"),MATCH(resource!$CC833,day_wise_sales_data!$A$2:$A$500,0),MATCH(resource!BZ$2,INDIRECT("day_wise_sales_data!$B$1:$BZ$1"),0)),0)</f>
        <v>0</v>
      </c>
      <c r="CA833" s="3">
        <f ca="1">IFERROR(INDEX(INDIRECT("day_wise_sales_data!$B$2:$BZ$599"),MATCH(resource!$CC833,day_wise_sales_data!$A$2:$A$500,0),MATCH(resource!CA$2,INDIRECT("day_wise_sales_data!$B$1:$BZ$1"),0)),0)</f>
        <v>0</v>
      </c>
      <c r="CC833" s="4">
        <f>sales_data!H832</f>
        <v>0</v>
      </c>
      <c r="CD833" s="1">
        <v>831</v>
      </c>
      <c r="CE833" s="1" t="str">
        <f>IF(AQ833=report!$AQ$3,resource!CD833,"")</f>
        <v/>
      </c>
      <c r="CF833" s="5" t="str">
        <f>IFERROR(SMALL($CE$3:$CE$1001,ROWS($CE$3:CE833)),"")</f>
        <v/>
      </c>
      <c r="CH833">
        <f>IFERROR(VLOOKUP($CC833,data_pull!$E$22:$G$700,2,0),0)</f>
        <v>0</v>
      </c>
      <c r="DK833" s="3" t="str">
        <f>IFERROR(INDEX(COD_SALES!$B$5:$Z$500,MATCH(resource!$CC833,COD_SALES!$A$5:$A$500,0),MATCH(resource!DK$2,COD_SALES!$B$4:$Z$4,0)),"")</f>
        <v/>
      </c>
      <c r="DL833" s="3" t="str">
        <f>IFERROR(INDEX(COD_SALES!$B$5:$Z$500,MATCH(resource!$CC833,COD_SALES!$A$5:$A$500,0),MATCH(resource!DL$2,COD_SALES!$B$4:$Z$4,0)),"")</f>
        <v/>
      </c>
      <c r="DM833" s="3" t="str">
        <f>IFERROR(INDEX(COD_SALES!$B$5:$Z$500,MATCH(resource!$CC833,COD_SALES!$A$5:$A$500,0),MATCH(resource!DM$2,COD_SALES!$B$4:$Z$4,0)),"")</f>
        <v/>
      </c>
      <c r="DN833" s="3" t="str">
        <f>IFERROR(INDEX(COD_SALES!$B$5:$Z$500,MATCH(resource!$CC833,COD_SALES!$A$5:$A$500,0),MATCH(resource!DN$2,COD_SALES!$B$4:$Z$4,0)),"")</f>
        <v/>
      </c>
      <c r="DO833" s="3" t="str">
        <f>IFERROR(INDEX(COD_SALES!$B$5:$Z$500,MATCH(resource!$CC833,COD_SALES!$A$5:$A$500,0),MATCH(resource!DO$2,COD_SALES!$B$4:$Z$4,0)),"")</f>
        <v/>
      </c>
      <c r="DP833" s="3" t="str">
        <f>IFERROR(INDEX(COD_SALES!$B$5:$Z$500,MATCH(resource!$CC833,COD_SALES!$A$5:$A$500,0),MATCH(resource!DP$2,COD_SALES!$B$4:$Z$4,0)),"")</f>
        <v/>
      </c>
      <c r="DQ833" s="3" t="str">
        <f>IFERROR(INDEX(COD_SALES!$B$5:$Z$500,MATCH(resource!$CC833,COD_SALES!$A$5:$A$500,0),MATCH(resource!DQ$2,COD_SALES!$B$4:$Z$4,0)),"")</f>
        <v/>
      </c>
      <c r="DR833" s="3" t="str">
        <f>IFERROR(INDEX(COD_SALES!$B$5:$Z$500,MATCH(resource!$CC833,COD_SALES!$A$5:$A$500,0),MATCH(resource!DR$2,COD_SALES!$B$4:$Z$4,0)),"")</f>
        <v/>
      </c>
      <c r="DS833" s="3" t="str">
        <f>IFERROR(INDEX(COD_SALES!$B$5:$Z$500,MATCH(resource!$CC833,COD_SALES!$A$5:$A$500,0),MATCH(resource!DS$2,COD_SALES!$B$4:$Z$4,0)),"")</f>
        <v/>
      </c>
      <c r="DT833" s="3" t="str">
        <f>IFERROR(INDEX(COD_SALES!$B$5:$Z$500,MATCH(resource!$CC833,COD_SALES!$A$5:$A$500,0),MATCH(resource!DT$2,COD_SALES!$B$4:$Z$4,0)),"")</f>
        <v/>
      </c>
      <c r="DU833" s="3" t="str">
        <f>IFERROR(INDEX(COD_SALES!$B$5:$Z$500,MATCH(resource!$CC833,COD_SALES!$A$5:$A$500,0),MATCH(resource!DU$2,COD_SALES!$B$4:$Z$4,0)),"")</f>
        <v/>
      </c>
      <c r="DV833" s="3" t="str">
        <f>IFERROR(INDEX(COD_SALES!$B$5:$Z$500,MATCH(resource!$CC833,COD_SALES!$A$5:$A$500,0),MATCH(resource!DV$2,COD_SALES!$B$4:$Z$4,0)),"")</f>
        <v/>
      </c>
      <c r="DW833" s="3" t="str">
        <f>IFERROR(INDEX(COD_SALES!$B$5:$Z$500,MATCH(resource!$CC833,COD_SALES!$A$5:$A$500,0),MATCH(resource!DW$2,COD_SALES!$B$4:$Z$4,0)),"")</f>
        <v/>
      </c>
      <c r="DX833" s="3" t="str">
        <f>IFERROR(INDEX(COD_SALES!$B$5:$Z$500,MATCH(resource!$CC833,COD_SALES!$A$5:$A$500,0),MATCH(resource!DX$2,COD_SALES!$B$4:$Z$4,0)),"")</f>
        <v/>
      </c>
      <c r="DY833" s="3" t="str">
        <f>IFERROR(INDEX(COD_SALES!$B$5:$Z$500,MATCH(resource!$CC833,COD_SALES!$A$5:$A$500,0),MATCH(resource!DY$2,COD_SALES!$B$4:$Z$4,0)),"")</f>
        <v/>
      </c>
      <c r="DZ833" s="3" t="str">
        <f>IFERROR(INDEX(COD_SALES!$B$5:$Z$500,MATCH(resource!$CC833,COD_SALES!$A$5:$A$500,0),MATCH(resource!DZ$2,COD_SALES!$B$4:$Z$4,0)),"")</f>
        <v/>
      </c>
      <c r="EA833" s="3" t="str">
        <f>IFERROR(INDEX(COD_SALES!$B$5:$Z$500,MATCH(resource!$CC833,COD_SALES!$A$5:$A$500,0),MATCH(resource!EA$2,COD_SALES!$B$4:$Z$4,0)),"")</f>
        <v/>
      </c>
      <c r="EB833" s="3">
        <f t="shared" si="140"/>
        <v>0</v>
      </c>
      <c r="EW833" s="3">
        <f>IFERROR(VLOOKUP(CC833,data_pull!$AO$25:$AR$546,2,0),0)</f>
        <v>0</v>
      </c>
      <c r="EX833" s="1">
        <f>IFERROR(VLOOKUP(CC833,data_pull!$AO$25:$AR$546,4,0),0)</f>
        <v>0</v>
      </c>
    </row>
    <row r="834" spans="13:154" x14ac:dyDescent="0.25"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4">
        <f>sales_data!B833</f>
        <v>0</v>
      </c>
      <c r="AR834" s="4">
        <f>sales_data!C833</f>
        <v>0</v>
      </c>
      <c r="AS834" s="5" t="str">
        <f t="shared" si="139"/>
        <v/>
      </c>
      <c r="AT834" s="4">
        <f>sales_data!I833</f>
        <v>0</v>
      </c>
      <c r="AU834" s="4">
        <f>sales_data!W833</f>
        <v>0</v>
      </c>
      <c r="AV834" s="1">
        <f>sales_data!N833</f>
        <v>0</v>
      </c>
      <c r="AW834" s="1">
        <f>sales_data!P833</f>
        <v>0</v>
      </c>
      <c r="AX834" s="3">
        <f ca="1">IFERROR(INDEX(INDIRECT("day_wise_sales_data!$B$2:$BZ$599"),MATCH(resource!$CC834,day_wise_sales_data!$A$2:$A$500,0),MATCH(resource!AX$2,INDIRECT("day_wise_sales_data!$B$1:$BZ$1"),0)),0)</f>
        <v>0</v>
      </c>
      <c r="AY834" s="3">
        <f ca="1">IFERROR(INDEX(INDIRECT("day_wise_sales_data!$B$2:$BZ$599"),MATCH(resource!$CC834,day_wise_sales_data!$A$2:$A$500,0),MATCH(resource!AY$2,INDIRECT("day_wise_sales_data!$B$1:$BZ$1"),0)),0)</f>
        <v>0</v>
      </c>
      <c r="AZ834" s="3">
        <f ca="1">IFERROR(INDEX(INDIRECT("day_wise_sales_data!$B$2:$BZ$599"),MATCH(resource!$CC834,day_wise_sales_data!$A$2:$A$500,0),MATCH(resource!AZ$2,INDIRECT("day_wise_sales_data!$B$1:$BZ$1"),0)),0)</f>
        <v>0</v>
      </c>
      <c r="BA834" s="3">
        <f ca="1">IFERROR(INDEX(INDIRECT("day_wise_sales_data!$B$2:$BZ$599"),MATCH(resource!$CC834,day_wise_sales_data!$A$2:$A$500,0),MATCH(resource!BA$2,INDIRECT("day_wise_sales_data!$B$1:$BZ$1"),0)),0)</f>
        <v>0</v>
      </c>
      <c r="BB834" s="3">
        <f ca="1">IFERROR(INDEX(INDIRECT("day_wise_sales_data!$B$2:$BZ$599"),MATCH(resource!$CC834,day_wise_sales_data!$A$2:$A$500,0),MATCH(resource!BB$2,INDIRECT("day_wise_sales_data!$B$1:$BZ$1"),0)),0)</f>
        <v>0</v>
      </c>
      <c r="BC834" s="3">
        <f ca="1">IFERROR(INDEX(INDIRECT("day_wise_sales_data!$B$2:$BZ$599"),MATCH(resource!$CC834,day_wise_sales_data!$A$2:$A$500,0),MATCH(resource!BC$2,INDIRECT("day_wise_sales_data!$B$1:$BZ$1"),0)),0)</f>
        <v>0</v>
      </c>
      <c r="BD834" s="3">
        <f ca="1">IFERROR(INDEX(INDIRECT("day_wise_sales_data!$B$2:$BZ$599"),MATCH(resource!$CC834,day_wise_sales_data!$A$2:$A$500,0),MATCH(resource!BD$2,INDIRECT("day_wise_sales_data!$B$1:$BZ$1"),0)),0)</f>
        <v>0</v>
      </c>
      <c r="BE834" s="3">
        <f ca="1">IFERROR(INDEX(INDIRECT("day_wise_sales_data!$B$2:$BZ$599"),MATCH(resource!$CC834,day_wise_sales_data!$A$2:$A$500,0),MATCH(resource!BE$2,INDIRECT("day_wise_sales_data!$B$1:$BZ$1"),0)),0)</f>
        <v>0</v>
      </c>
      <c r="BF834" s="3">
        <f ca="1">IFERROR(INDEX(INDIRECT("day_wise_sales_data!$B$2:$BZ$599"),MATCH(resource!$CC834,day_wise_sales_data!$A$2:$A$500,0),MATCH(resource!BF$2,INDIRECT("day_wise_sales_data!$B$1:$BZ$1"),0)),0)</f>
        <v>0</v>
      </c>
      <c r="BG834" s="3">
        <f ca="1">IFERROR(INDEX(INDIRECT("day_wise_sales_data!$B$2:$BZ$599"),MATCH(resource!$CC834,day_wise_sales_data!$A$2:$A$500,0),MATCH(resource!BG$2,INDIRECT("day_wise_sales_data!$B$1:$BZ$1"),0)),0)</f>
        <v>0</v>
      </c>
      <c r="BH834" s="3">
        <f ca="1">IFERROR(INDEX(INDIRECT("day_wise_sales_data!$B$2:$BZ$599"),MATCH(resource!$CC834,day_wise_sales_data!$A$2:$A$500,0),MATCH(resource!BH$2,INDIRECT("day_wise_sales_data!$B$1:$BZ$1"),0)),0)</f>
        <v>0</v>
      </c>
      <c r="BI834" s="3">
        <f ca="1">IFERROR(INDEX(INDIRECT("day_wise_sales_data!$B$2:$BZ$599"),MATCH(resource!$CC834,day_wise_sales_data!$A$2:$A$500,0),MATCH(resource!BI$2,INDIRECT("day_wise_sales_data!$B$1:$BZ$1"),0)),0)</f>
        <v>0</v>
      </c>
      <c r="BJ834" s="3">
        <f ca="1">IFERROR(INDEX(INDIRECT("day_wise_sales_data!$B$2:$BZ$599"),MATCH(resource!$CC834,day_wise_sales_data!$A$2:$A$500,0),MATCH(resource!BJ$2,INDIRECT("day_wise_sales_data!$B$1:$BZ$1"),0)),0)</f>
        <v>0</v>
      </c>
      <c r="BK834" s="3">
        <f ca="1">IFERROR(INDEX(INDIRECT("day_wise_sales_data!$B$2:$BZ$599"),MATCH(resource!$CC834,day_wise_sales_data!$A$2:$A$500,0),MATCH(resource!BK$2,INDIRECT("day_wise_sales_data!$B$1:$BZ$1"),0)),0)</f>
        <v>0</v>
      </c>
      <c r="BL834" s="3">
        <f ca="1">IFERROR(INDEX(INDIRECT("day_wise_sales_data!$B$2:$BZ$599"),MATCH(resource!$CC834,day_wise_sales_data!$A$2:$A$500,0),MATCH(resource!BL$2,INDIRECT("day_wise_sales_data!$B$1:$BZ$1"),0)),0)</f>
        <v>0</v>
      </c>
      <c r="BM834" s="3">
        <f ca="1">IFERROR(INDEX(INDIRECT("day_wise_sales_data!$B$2:$BZ$599"),MATCH(resource!$CC834,day_wise_sales_data!$A$2:$A$500,0),MATCH(resource!BM$2,INDIRECT("day_wise_sales_data!$B$1:$BZ$1"),0)),0)</f>
        <v>0</v>
      </c>
      <c r="BN834" s="3">
        <f ca="1">IFERROR(INDEX(INDIRECT("day_wise_sales_data!$B$2:$BZ$599"),MATCH(resource!$CC834,day_wise_sales_data!$A$2:$A$500,0),MATCH(resource!BN$2,INDIRECT("day_wise_sales_data!$B$1:$BZ$1"),0)),0)</f>
        <v>0</v>
      </c>
      <c r="BO834" s="3">
        <f ca="1">IFERROR(INDEX(INDIRECT("day_wise_sales_data!$B$2:$BZ$599"),MATCH(resource!$CC834,day_wise_sales_data!$A$2:$A$500,0),MATCH(resource!BO$2,INDIRECT("day_wise_sales_data!$B$1:$BZ$1"),0)),0)</f>
        <v>0</v>
      </c>
      <c r="BP834" s="3">
        <f ca="1">IFERROR(INDEX(INDIRECT("day_wise_sales_data!$B$2:$BZ$599"),MATCH(resource!$CC834,day_wise_sales_data!$A$2:$A$500,0),MATCH(resource!BP$2,INDIRECT("day_wise_sales_data!$B$1:$BZ$1"),0)),0)</f>
        <v>0</v>
      </c>
      <c r="BQ834" s="3">
        <f ca="1">IFERROR(INDEX(INDIRECT("day_wise_sales_data!$B$2:$BZ$599"),MATCH(resource!$CC834,day_wise_sales_data!$A$2:$A$500,0),MATCH(resource!BQ$2,INDIRECT("day_wise_sales_data!$B$1:$BZ$1"),0)),0)</f>
        <v>0</v>
      </c>
      <c r="BR834" s="3">
        <f ca="1">IFERROR(INDEX(INDIRECT("day_wise_sales_data!$B$2:$BZ$599"),MATCH(resource!$CC834,day_wise_sales_data!$A$2:$A$500,0),MATCH(resource!BR$2,INDIRECT("day_wise_sales_data!$B$1:$BZ$1"),0)),0)</f>
        <v>0</v>
      </c>
      <c r="BS834" s="3">
        <f ca="1">IFERROR(INDEX(INDIRECT("day_wise_sales_data!$B$2:$BZ$599"),MATCH(resource!$CC834,day_wise_sales_data!$A$2:$A$500,0),MATCH(resource!BS$2,INDIRECT("day_wise_sales_data!$B$1:$BZ$1"),0)),0)</f>
        <v>0</v>
      </c>
      <c r="BT834" s="3">
        <f ca="1">IFERROR(INDEX(INDIRECT("day_wise_sales_data!$B$2:$BZ$599"),MATCH(resource!$CC834,day_wise_sales_data!$A$2:$A$500,0),MATCH(resource!BT$2,INDIRECT("day_wise_sales_data!$B$1:$BZ$1"),0)),0)</f>
        <v>0</v>
      </c>
      <c r="BU834" s="3">
        <f ca="1">IFERROR(INDEX(INDIRECT("day_wise_sales_data!$B$2:$BZ$599"),MATCH(resource!$CC834,day_wise_sales_data!$A$2:$A$500,0),MATCH(resource!BU$2,INDIRECT("day_wise_sales_data!$B$1:$BZ$1"),0)),0)</f>
        <v>0</v>
      </c>
      <c r="BV834" s="3">
        <f ca="1">IFERROR(INDEX(INDIRECT("day_wise_sales_data!$B$2:$BZ$599"),MATCH(resource!$CC834,day_wise_sales_data!$A$2:$A$500,0),MATCH(resource!BV$2,INDIRECT("day_wise_sales_data!$B$1:$BZ$1"),0)),0)</f>
        <v>0</v>
      </c>
      <c r="BW834" s="3">
        <f ca="1">IFERROR(INDEX(INDIRECT("day_wise_sales_data!$B$2:$BZ$599"),MATCH(resource!$CC834,day_wise_sales_data!$A$2:$A$500,0),MATCH(resource!BW$2,INDIRECT("day_wise_sales_data!$B$1:$BZ$1"),0)),0)</f>
        <v>0</v>
      </c>
      <c r="BX834" s="3">
        <f ca="1">IFERROR(INDEX(INDIRECT("day_wise_sales_data!$B$2:$BZ$599"),MATCH(resource!$CC834,day_wise_sales_data!$A$2:$A$500,0),MATCH(resource!BX$2,INDIRECT("day_wise_sales_data!$B$1:$BZ$1"),0)),0)</f>
        <v>0</v>
      </c>
      <c r="BY834" s="3">
        <f ca="1">IFERROR(INDEX(INDIRECT("day_wise_sales_data!$B$2:$BZ$599"),MATCH(resource!$CC834,day_wise_sales_data!$A$2:$A$500,0),MATCH(resource!BY$2,INDIRECT("day_wise_sales_data!$B$1:$BZ$1"),0)),0)</f>
        <v>0</v>
      </c>
      <c r="BZ834" s="3">
        <f ca="1">IFERROR(INDEX(INDIRECT("day_wise_sales_data!$B$2:$BZ$599"),MATCH(resource!$CC834,day_wise_sales_data!$A$2:$A$500,0),MATCH(resource!BZ$2,INDIRECT("day_wise_sales_data!$B$1:$BZ$1"),0)),0)</f>
        <v>0</v>
      </c>
      <c r="CA834" s="3">
        <f ca="1">IFERROR(INDEX(INDIRECT("day_wise_sales_data!$B$2:$BZ$599"),MATCH(resource!$CC834,day_wise_sales_data!$A$2:$A$500,0),MATCH(resource!CA$2,INDIRECT("day_wise_sales_data!$B$1:$BZ$1"),0)),0)</f>
        <v>0</v>
      </c>
      <c r="CC834" s="4">
        <f>sales_data!H833</f>
        <v>0</v>
      </c>
      <c r="CD834" s="1">
        <v>832</v>
      </c>
      <c r="CE834" s="1" t="str">
        <f>IF(AQ834=report!$AQ$3,resource!CD834,"")</f>
        <v/>
      </c>
      <c r="CF834" s="5" t="str">
        <f>IFERROR(SMALL($CE$3:$CE$1001,ROWS($CE$3:CE834)),"")</f>
        <v/>
      </c>
      <c r="CH834">
        <f>IFERROR(VLOOKUP($CC834,data_pull!$E$22:$G$700,2,0),0)</f>
        <v>0</v>
      </c>
      <c r="DK834" s="3" t="str">
        <f>IFERROR(INDEX(COD_SALES!$B$5:$Z$500,MATCH(resource!$CC834,COD_SALES!$A$5:$A$500,0),MATCH(resource!DK$2,COD_SALES!$B$4:$Z$4,0)),"")</f>
        <v/>
      </c>
      <c r="DL834" s="3" t="str">
        <f>IFERROR(INDEX(COD_SALES!$B$5:$Z$500,MATCH(resource!$CC834,COD_SALES!$A$5:$A$500,0),MATCH(resource!DL$2,COD_SALES!$B$4:$Z$4,0)),"")</f>
        <v/>
      </c>
      <c r="DM834" s="3" t="str">
        <f>IFERROR(INDEX(COD_SALES!$B$5:$Z$500,MATCH(resource!$CC834,COD_SALES!$A$5:$A$500,0),MATCH(resource!DM$2,COD_SALES!$B$4:$Z$4,0)),"")</f>
        <v/>
      </c>
      <c r="DN834" s="3" t="str">
        <f>IFERROR(INDEX(COD_SALES!$B$5:$Z$500,MATCH(resource!$CC834,COD_SALES!$A$5:$A$500,0),MATCH(resource!DN$2,COD_SALES!$B$4:$Z$4,0)),"")</f>
        <v/>
      </c>
      <c r="DO834" s="3" t="str">
        <f>IFERROR(INDEX(COD_SALES!$B$5:$Z$500,MATCH(resource!$CC834,COD_SALES!$A$5:$A$500,0),MATCH(resource!DO$2,COD_SALES!$B$4:$Z$4,0)),"")</f>
        <v/>
      </c>
      <c r="DP834" s="3" t="str">
        <f>IFERROR(INDEX(COD_SALES!$B$5:$Z$500,MATCH(resource!$CC834,COD_SALES!$A$5:$A$500,0),MATCH(resource!DP$2,COD_SALES!$B$4:$Z$4,0)),"")</f>
        <v/>
      </c>
      <c r="DQ834" s="3" t="str">
        <f>IFERROR(INDEX(COD_SALES!$B$5:$Z$500,MATCH(resource!$CC834,COD_SALES!$A$5:$A$500,0),MATCH(resource!DQ$2,COD_SALES!$B$4:$Z$4,0)),"")</f>
        <v/>
      </c>
      <c r="DR834" s="3" t="str">
        <f>IFERROR(INDEX(COD_SALES!$B$5:$Z$500,MATCH(resource!$CC834,COD_SALES!$A$5:$A$500,0),MATCH(resource!DR$2,COD_SALES!$B$4:$Z$4,0)),"")</f>
        <v/>
      </c>
      <c r="DS834" s="3" t="str">
        <f>IFERROR(INDEX(COD_SALES!$B$5:$Z$500,MATCH(resource!$CC834,COD_SALES!$A$5:$A$500,0),MATCH(resource!DS$2,COD_SALES!$B$4:$Z$4,0)),"")</f>
        <v/>
      </c>
      <c r="DT834" s="3" t="str">
        <f>IFERROR(INDEX(COD_SALES!$B$5:$Z$500,MATCH(resource!$CC834,COD_SALES!$A$5:$A$500,0),MATCH(resource!DT$2,COD_SALES!$B$4:$Z$4,0)),"")</f>
        <v/>
      </c>
      <c r="DU834" s="3" t="str">
        <f>IFERROR(INDEX(COD_SALES!$B$5:$Z$500,MATCH(resource!$CC834,COD_SALES!$A$5:$A$500,0),MATCH(resource!DU$2,COD_SALES!$B$4:$Z$4,0)),"")</f>
        <v/>
      </c>
      <c r="DV834" s="3" t="str">
        <f>IFERROR(INDEX(COD_SALES!$B$5:$Z$500,MATCH(resource!$CC834,COD_SALES!$A$5:$A$500,0),MATCH(resource!DV$2,COD_SALES!$B$4:$Z$4,0)),"")</f>
        <v/>
      </c>
      <c r="DW834" s="3" t="str">
        <f>IFERROR(INDEX(COD_SALES!$B$5:$Z$500,MATCH(resource!$CC834,COD_SALES!$A$5:$A$500,0),MATCH(resource!DW$2,COD_SALES!$B$4:$Z$4,0)),"")</f>
        <v/>
      </c>
      <c r="DX834" s="3" t="str">
        <f>IFERROR(INDEX(COD_SALES!$B$5:$Z$500,MATCH(resource!$CC834,COD_SALES!$A$5:$A$500,0),MATCH(resource!DX$2,COD_SALES!$B$4:$Z$4,0)),"")</f>
        <v/>
      </c>
      <c r="DY834" s="3" t="str">
        <f>IFERROR(INDEX(COD_SALES!$B$5:$Z$500,MATCH(resource!$CC834,COD_SALES!$A$5:$A$500,0),MATCH(resource!DY$2,COD_SALES!$B$4:$Z$4,0)),"")</f>
        <v/>
      </c>
      <c r="DZ834" s="3" t="str">
        <f>IFERROR(INDEX(COD_SALES!$B$5:$Z$500,MATCH(resource!$CC834,COD_SALES!$A$5:$A$500,0),MATCH(resource!DZ$2,COD_SALES!$B$4:$Z$4,0)),"")</f>
        <v/>
      </c>
      <c r="EA834" s="3" t="str">
        <f>IFERROR(INDEX(COD_SALES!$B$5:$Z$500,MATCH(resource!$CC834,COD_SALES!$A$5:$A$500,0),MATCH(resource!EA$2,COD_SALES!$B$4:$Z$4,0)),"")</f>
        <v/>
      </c>
      <c r="EB834" s="3">
        <f t="shared" si="140"/>
        <v>0</v>
      </c>
      <c r="EW834" s="3">
        <f>IFERROR(VLOOKUP(CC834,data_pull!$AO$25:$AR$546,2,0),0)</f>
        <v>0</v>
      </c>
      <c r="EX834" s="1">
        <f>IFERROR(VLOOKUP(CC834,data_pull!$AO$25:$AR$546,4,0),0)</f>
        <v>0</v>
      </c>
    </row>
    <row r="835" spans="13:154" x14ac:dyDescent="0.25"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4">
        <f>sales_data!B834</f>
        <v>0</v>
      </c>
      <c r="AR835" s="4">
        <f>sales_data!C834</f>
        <v>0</v>
      </c>
      <c r="AS835" s="5" t="str">
        <f t="shared" si="139"/>
        <v/>
      </c>
      <c r="AT835" s="4">
        <f>sales_data!I834</f>
        <v>0</v>
      </c>
      <c r="AU835" s="4">
        <f>sales_data!W834</f>
        <v>0</v>
      </c>
      <c r="AV835" s="1">
        <f>sales_data!N834</f>
        <v>0</v>
      </c>
      <c r="AW835" s="1">
        <f>sales_data!P834</f>
        <v>0</v>
      </c>
      <c r="AX835" s="3">
        <f ca="1">IFERROR(INDEX(INDIRECT("day_wise_sales_data!$B$2:$BZ$599"),MATCH(resource!$CC835,day_wise_sales_data!$A$2:$A$500,0),MATCH(resource!AX$2,INDIRECT("day_wise_sales_data!$B$1:$BZ$1"),0)),0)</f>
        <v>0</v>
      </c>
      <c r="AY835" s="3">
        <f ca="1">IFERROR(INDEX(INDIRECT("day_wise_sales_data!$B$2:$BZ$599"),MATCH(resource!$CC835,day_wise_sales_data!$A$2:$A$500,0),MATCH(resource!AY$2,INDIRECT("day_wise_sales_data!$B$1:$BZ$1"),0)),0)</f>
        <v>0</v>
      </c>
      <c r="AZ835" s="3">
        <f ca="1">IFERROR(INDEX(INDIRECT("day_wise_sales_data!$B$2:$BZ$599"),MATCH(resource!$CC835,day_wise_sales_data!$A$2:$A$500,0),MATCH(resource!AZ$2,INDIRECT("day_wise_sales_data!$B$1:$BZ$1"),0)),0)</f>
        <v>0</v>
      </c>
      <c r="BA835" s="3">
        <f ca="1">IFERROR(INDEX(INDIRECT("day_wise_sales_data!$B$2:$BZ$599"),MATCH(resource!$CC835,day_wise_sales_data!$A$2:$A$500,0),MATCH(resource!BA$2,INDIRECT("day_wise_sales_data!$B$1:$BZ$1"),0)),0)</f>
        <v>0</v>
      </c>
      <c r="BB835" s="3">
        <f ca="1">IFERROR(INDEX(INDIRECT("day_wise_sales_data!$B$2:$BZ$599"),MATCH(resource!$CC835,day_wise_sales_data!$A$2:$A$500,0),MATCH(resource!BB$2,INDIRECT("day_wise_sales_data!$B$1:$BZ$1"),0)),0)</f>
        <v>0</v>
      </c>
      <c r="BC835" s="3">
        <f ca="1">IFERROR(INDEX(INDIRECT("day_wise_sales_data!$B$2:$BZ$599"),MATCH(resource!$CC835,day_wise_sales_data!$A$2:$A$500,0),MATCH(resource!BC$2,INDIRECT("day_wise_sales_data!$B$1:$BZ$1"),0)),0)</f>
        <v>0</v>
      </c>
      <c r="BD835" s="3">
        <f ca="1">IFERROR(INDEX(INDIRECT("day_wise_sales_data!$B$2:$BZ$599"),MATCH(resource!$CC835,day_wise_sales_data!$A$2:$A$500,0),MATCH(resource!BD$2,INDIRECT("day_wise_sales_data!$B$1:$BZ$1"),0)),0)</f>
        <v>0</v>
      </c>
      <c r="BE835" s="3">
        <f ca="1">IFERROR(INDEX(INDIRECT("day_wise_sales_data!$B$2:$BZ$599"),MATCH(resource!$CC835,day_wise_sales_data!$A$2:$A$500,0),MATCH(resource!BE$2,INDIRECT("day_wise_sales_data!$B$1:$BZ$1"),0)),0)</f>
        <v>0</v>
      </c>
      <c r="BF835" s="3">
        <f ca="1">IFERROR(INDEX(INDIRECT("day_wise_sales_data!$B$2:$BZ$599"),MATCH(resource!$CC835,day_wise_sales_data!$A$2:$A$500,0),MATCH(resource!BF$2,INDIRECT("day_wise_sales_data!$B$1:$BZ$1"),0)),0)</f>
        <v>0</v>
      </c>
      <c r="BG835" s="3">
        <f ca="1">IFERROR(INDEX(INDIRECT("day_wise_sales_data!$B$2:$BZ$599"),MATCH(resource!$CC835,day_wise_sales_data!$A$2:$A$500,0),MATCH(resource!BG$2,INDIRECT("day_wise_sales_data!$B$1:$BZ$1"),0)),0)</f>
        <v>0</v>
      </c>
      <c r="BH835" s="3">
        <f ca="1">IFERROR(INDEX(INDIRECT("day_wise_sales_data!$B$2:$BZ$599"),MATCH(resource!$CC835,day_wise_sales_data!$A$2:$A$500,0),MATCH(resource!BH$2,INDIRECT("day_wise_sales_data!$B$1:$BZ$1"),0)),0)</f>
        <v>0</v>
      </c>
      <c r="BI835" s="3">
        <f ca="1">IFERROR(INDEX(INDIRECT("day_wise_sales_data!$B$2:$BZ$599"),MATCH(resource!$CC835,day_wise_sales_data!$A$2:$A$500,0),MATCH(resource!BI$2,INDIRECT("day_wise_sales_data!$B$1:$BZ$1"),0)),0)</f>
        <v>0</v>
      </c>
      <c r="BJ835" s="3">
        <f ca="1">IFERROR(INDEX(INDIRECT("day_wise_sales_data!$B$2:$BZ$599"),MATCH(resource!$CC835,day_wise_sales_data!$A$2:$A$500,0),MATCH(resource!BJ$2,INDIRECT("day_wise_sales_data!$B$1:$BZ$1"),0)),0)</f>
        <v>0</v>
      </c>
      <c r="BK835" s="3">
        <f ca="1">IFERROR(INDEX(INDIRECT("day_wise_sales_data!$B$2:$BZ$599"),MATCH(resource!$CC835,day_wise_sales_data!$A$2:$A$500,0),MATCH(resource!BK$2,INDIRECT("day_wise_sales_data!$B$1:$BZ$1"),0)),0)</f>
        <v>0</v>
      </c>
      <c r="BL835" s="3">
        <f ca="1">IFERROR(INDEX(INDIRECT("day_wise_sales_data!$B$2:$BZ$599"),MATCH(resource!$CC835,day_wise_sales_data!$A$2:$A$500,0),MATCH(resource!BL$2,INDIRECT("day_wise_sales_data!$B$1:$BZ$1"),0)),0)</f>
        <v>0</v>
      </c>
      <c r="BM835" s="3">
        <f ca="1">IFERROR(INDEX(INDIRECT("day_wise_sales_data!$B$2:$BZ$599"),MATCH(resource!$CC835,day_wise_sales_data!$A$2:$A$500,0),MATCH(resource!BM$2,INDIRECT("day_wise_sales_data!$B$1:$BZ$1"),0)),0)</f>
        <v>0</v>
      </c>
      <c r="BN835" s="3">
        <f ca="1">IFERROR(INDEX(INDIRECT("day_wise_sales_data!$B$2:$BZ$599"),MATCH(resource!$CC835,day_wise_sales_data!$A$2:$A$500,0),MATCH(resource!BN$2,INDIRECT("day_wise_sales_data!$B$1:$BZ$1"),0)),0)</f>
        <v>0</v>
      </c>
      <c r="BO835" s="3">
        <f ca="1">IFERROR(INDEX(INDIRECT("day_wise_sales_data!$B$2:$BZ$599"),MATCH(resource!$CC835,day_wise_sales_data!$A$2:$A$500,0),MATCH(resource!BO$2,INDIRECT("day_wise_sales_data!$B$1:$BZ$1"),0)),0)</f>
        <v>0</v>
      </c>
      <c r="BP835" s="3">
        <f ca="1">IFERROR(INDEX(INDIRECT("day_wise_sales_data!$B$2:$BZ$599"),MATCH(resource!$CC835,day_wise_sales_data!$A$2:$A$500,0),MATCH(resource!BP$2,INDIRECT("day_wise_sales_data!$B$1:$BZ$1"),0)),0)</f>
        <v>0</v>
      </c>
      <c r="BQ835" s="3">
        <f ca="1">IFERROR(INDEX(INDIRECT("day_wise_sales_data!$B$2:$BZ$599"),MATCH(resource!$CC835,day_wise_sales_data!$A$2:$A$500,0),MATCH(resource!BQ$2,INDIRECT("day_wise_sales_data!$B$1:$BZ$1"),0)),0)</f>
        <v>0</v>
      </c>
      <c r="BR835" s="3">
        <f ca="1">IFERROR(INDEX(INDIRECT("day_wise_sales_data!$B$2:$BZ$599"),MATCH(resource!$CC835,day_wise_sales_data!$A$2:$A$500,0),MATCH(resource!BR$2,INDIRECT("day_wise_sales_data!$B$1:$BZ$1"),0)),0)</f>
        <v>0</v>
      </c>
      <c r="BS835" s="3">
        <f ca="1">IFERROR(INDEX(INDIRECT("day_wise_sales_data!$B$2:$BZ$599"),MATCH(resource!$CC835,day_wise_sales_data!$A$2:$A$500,0),MATCH(resource!BS$2,INDIRECT("day_wise_sales_data!$B$1:$BZ$1"),0)),0)</f>
        <v>0</v>
      </c>
      <c r="BT835" s="3">
        <f ca="1">IFERROR(INDEX(INDIRECT("day_wise_sales_data!$B$2:$BZ$599"),MATCH(resource!$CC835,day_wise_sales_data!$A$2:$A$500,0),MATCH(resource!BT$2,INDIRECT("day_wise_sales_data!$B$1:$BZ$1"),0)),0)</f>
        <v>0</v>
      </c>
      <c r="BU835" s="3">
        <f ca="1">IFERROR(INDEX(INDIRECT("day_wise_sales_data!$B$2:$BZ$599"),MATCH(resource!$CC835,day_wise_sales_data!$A$2:$A$500,0),MATCH(resource!BU$2,INDIRECT("day_wise_sales_data!$B$1:$BZ$1"),0)),0)</f>
        <v>0</v>
      </c>
      <c r="BV835" s="3">
        <f ca="1">IFERROR(INDEX(INDIRECT("day_wise_sales_data!$B$2:$BZ$599"),MATCH(resource!$CC835,day_wise_sales_data!$A$2:$A$500,0),MATCH(resource!BV$2,INDIRECT("day_wise_sales_data!$B$1:$BZ$1"),0)),0)</f>
        <v>0</v>
      </c>
      <c r="BW835" s="3">
        <f ca="1">IFERROR(INDEX(INDIRECT("day_wise_sales_data!$B$2:$BZ$599"),MATCH(resource!$CC835,day_wise_sales_data!$A$2:$A$500,0),MATCH(resource!BW$2,INDIRECT("day_wise_sales_data!$B$1:$BZ$1"),0)),0)</f>
        <v>0</v>
      </c>
      <c r="BX835" s="3">
        <f ca="1">IFERROR(INDEX(INDIRECT("day_wise_sales_data!$B$2:$BZ$599"),MATCH(resource!$CC835,day_wise_sales_data!$A$2:$A$500,0),MATCH(resource!BX$2,INDIRECT("day_wise_sales_data!$B$1:$BZ$1"),0)),0)</f>
        <v>0</v>
      </c>
      <c r="BY835" s="3">
        <f ca="1">IFERROR(INDEX(INDIRECT("day_wise_sales_data!$B$2:$BZ$599"),MATCH(resource!$CC835,day_wise_sales_data!$A$2:$A$500,0),MATCH(resource!BY$2,INDIRECT("day_wise_sales_data!$B$1:$BZ$1"),0)),0)</f>
        <v>0</v>
      </c>
      <c r="BZ835" s="3">
        <f ca="1">IFERROR(INDEX(INDIRECT("day_wise_sales_data!$B$2:$BZ$599"),MATCH(resource!$CC835,day_wise_sales_data!$A$2:$A$500,0),MATCH(resource!BZ$2,INDIRECT("day_wise_sales_data!$B$1:$BZ$1"),0)),0)</f>
        <v>0</v>
      </c>
      <c r="CA835" s="3">
        <f ca="1">IFERROR(INDEX(INDIRECT("day_wise_sales_data!$B$2:$BZ$599"),MATCH(resource!$CC835,day_wise_sales_data!$A$2:$A$500,0),MATCH(resource!CA$2,INDIRECT("day_wise_sales_data!$B$1:$BZ$1"),0)),0)</f>
        <v>0</v>
      </c>
      <c r="CC835" s="4">
        <f>sales_data!H834</f>
        <v>0</v>
      </c>
      <c r="CD835" s="1">
        <v>833</v>
      </c>
      <c r="CE835" s="1" t="str">
        <f>IF(AQ835=report!$AQ$3,resource!CD835,"")</f>
        <v/>
      </c>
      <c r="CF835" s="5" t="str">
        <f>IFERROR(SMALL($CE$3:$CE$1001,ROWS($CE$3:CE835)),"")</f>
        <v/>
      </c>
      <c r="CH835">
        <f>IFERROR(VLOOKUP($CC835,data_pull!$E$22:$G$700,2,0),0)</f>
        <v>0</v>
      </c>
      <c r="DK835" s="3" t="str">
        <f>IFERROR(INDEX(COD_SALES!$B$5:$Z$500,MATCH(resource!$CC835,COD_SALES!$A$5:$A$500,0),MATCH(resource!DK$2,COD_SALES!$B$4:$Z$4,0)),"")</f>
        <v/>
      </c>
      <c r="DL835" s="3" t="str">
        <f>IFERROR(INDEX(COD_SALES!$B$5:$Z$500,MATCH(resource!$CC835,COD_SALES!$A$5:$A$500,0),MATCH(resource!DL$2,COD_SALES!$B$4:$Z$4,0)),"")</f>
        <v/>
      </c>
      <c r="DM835" s="3" t="str">
        <f>IFERROR(INDEX(COD_SALES!$B$5:$Z$500,MATCH(resource!$CC835,COD_SALES!$A$5:$A$500,0),MATCH(resource!DM$2,COD_SALES!$B$4:$Z$4,0)),"")</f>
        <v/>
      </c>
      <c r="DN835" s="3" t="str">
        <f>IFERROR(INDEX(COD_SALES!$B$5:$Z$500,MATCH(resource!$CC835,COD_SALES!$A$5:$A$500,0),MATCH(resource!DN$2,COD_SALES!$B$4:$Z$4,0)),"")</f>
        <v/>
      </c>
      <c r="DO835" s="3" t="str">
        <f>IFERROR(INDEX(COD_SALES!$B$5:$Z$500,MATCH(resource!$CC835,COD_SALES!$A$5:$A$500,0),MATCH(resource!DO$2,COD_SALES!$B$4:$Z$4,0)),"")</f>
        <v/>
      </c>
      <c r="DP835" s="3" t="str">
        <f>IFERROR(INDEX(COD_SALES!$B$5:$Z$500,MATCH(resource!$CC835,COD_SALES!$A$5:$A$500,0),MATCH(resource!DP$2,COD_SALES!$B$4:$Z$4,0)),"")</f>
        <v/>
      </c>
      <c r="DQ835" s="3" t="str">
        <f>IFERROR(INDEX(COD_SALES!$B$5:$Z$500,MATCH(resource!$CC835,COD_SALES!$A$5:$A$500,0),MATCH(resource!DQ$2,COD_SALES!$B$4:$Z$4,0)),"")</f>
        <v/>
      </c>
      <c r="DR835" s="3" t="str">
        <f>IFERROR(INDEX(COD_SALES!$B$5:$Z$500,MATCH(resource!$CC835,COD_SALES!$A$5:$A$500,0),MATCH(resource!DR$2,COD_SALES!$B$4:$Z$4,0)),"")</f>
        <v/>
      </c>
      <c r="DS835" s="3" t="str">
        <f>IFERROR(INDEX(COD_SALES!$B$5:$Z$500,MATCH(resource!$CC835,COD_SALES!$A$5:$A$500,0),MATCH(resource!DS$2,COD_SALES!$B$4:$Z$4,0)),"")</f>
        <v/>
      </c>
      <c r="DT835" s="3" t="str">
        <f>IFERROR(INDEX(COD_SALES!$B$5:$Z$500,MATCH(resource!$CC835,COD_SALES!$A$5:$A$500,0),MATCH(resource!DT$2,COD_SALES!$B$4:$Z$4,0)),"")</f>
        <v/>
      </c>
      <c r="DU835" s="3" t="str">
        <f>IFERROR(INDEX(COD_SALES!$B$5:$Z$500,MATCH(resource!$CC835,COD_SALES!$A$5:$A$500,0),MATCH(resource!DU$2,COD_SALES!$B$4:$Z$4,0)),"")</f>
        <v/>
      </c>
      <c r="DV835" s="3" t="str">
        <f>IFERROR(INDEX(COD_SALES!$B$5:$Z$500,MATCH(resource!$CC835,COD_SALES!$A$5:$A$500,0),MATCH(resource!DV$2,COD_SALES!$B$4:$Z$4,0)),"")</f>
        <v/>
      </c>
      <c r="DW835" s="3" t="str">
        <f>IFERROR(INDEX(COD_SALES!$B$5:$Z$500,MATCH(resource!$CC835,COD_SALES!$A$5:$A$500,0),MATCH(resource!DW$2,COD_SALES!$B$4:$Z$4,0)),"")</f>
        <v/>
      </c>
      <c r="DX835" s="3" t="str">
        <f>IFERROR(INDEX(COD_SALES!$B$5:$Z$500,MATCH(resource!$CC835,COD_SALES!$A$5:$A$500,0),MATCH(resource!DX$2,COD_SALES!$B$4:$Z$4,0)),"")</f>
        <v/>
      </c>
      <c r="DY835" s="3" t="str">
        <f>IFERROR(INDEX(COD_SALES!$B$5:$Z$500,MATCH(resource!$CC835,COD_SALES!$A$5:$A$500,0),MATCH(resource!DY$2,COD_SALES!$B$4:$Z$4,0)),"")</f>
        <v/>
      </c>
      <c r="DZ835" s="3" t="str">
        <f>IFERROR(INDEX(COD_SALES!$B$5:$Z$500,MATCH(resource!$CC835,COD_SALES!$A$5:$A$500,0),MATCH(resource!DZ$2,COD_SALES!$B$4:$Z$4,0)),"")</f>
        <v/>
      </c>
      <c r="EA835" s="3" t="str">
        <f>IFERROR(INDEX(COD_SALES!$B$5:$Z$500,MATCH(resource!$CC835,COD_SALES!$A$5:$A$500,0),MATCH(resource!EA$2,COD_SALES!$B$4:$Z$4,0)),"")</f>
        <v/>
      </c>
      <c r="EB835" s="3">
        <f t="shared" si="140"/>
        <v>0</v>
      </c>
      <c r="EW835" s="3">
        <f>IFERROR(VLOOKUP(CC835,data_pull!$AO$25:$AR$546,2,0),0)</f>
        <v>0</v>
      </c>
      <c r="EX835" s="1">
        <f>IFERROR(VLOOKUP(CC835,data_pull!$AO$25:$AR$546,4,0),0)</f>
        <v>0</v>
      </c>
    </row>
    <row r="836" spans="13:154" x14ac:dyDescent="0.25"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4">
        <f>sales_data!B835</f>
        <v>0</v>
      </c>
      <c r="AR836" s="4">
        <f>sales_data!C835</f>
        <v>0</v>
      </c>
      <c r="AS836" s="5" t="str">
        <f t="shared" ref="AS836:AS899" si="141">IF(AR836=AR835,"",AR836)</f>
        <v/>
      </c>
      <c r="AT836" s="4">
        <f>sales_data!I835</f>
        <v>0</v>
      </c>
      <c r="AU836" s="4">
        <f>sales_data!W835</f>
        <v>0</v>
      </c>
      <c r="AV836" s="1">
        <f>sales_data!N835</f>
        <v>0</v>
      </c>
      <c r="AW836" s="1">
        <f>sales_data!P835</f>
        <v>0</v>
      </c>
      <c r="AX836" s="3">
        <f ca="1">IFERROR(INDEX(INDIRECT("day_wise_sales_data!$B$2:$BZ$599"),MATCH(resource!$CC836,day_wise_sales_data!$A$2:$A$500,0),MATCH(resource!AX$2,INDIRECT("day_wise_sales_data!$B$1:$BZ$1"),0)),0)</f>
        <v>0</v>
      </c>
      <c r="AY836" s="3">
        <f ca="1">IFERROR(INDEX(INDIRECT("day_wise_sales_data!$B$2:$BZ$599"),MATCH(resource!$CC836,day_wise_sales_data!$A$2:$A$500,0),MATCH(resource!AY$2,INDIRECT("day_wise_sales_data!$B$1:$BZ$1"),0)),0)</f>
        <v>0</v>
      </c>
      <c r="AZ836" s="3">
        <f ca="1">IFERROR(INDEX(INDIRECT("day_wise_sales_data!$B$2:$BZ$599"),MATCH(resource!$CC836,day_wise_sales_data!$A$2:$A$500,0),MATCH(resource!AZ$2,INDIRECT("day_wise_sales_data!$B$1:$BZ$1"),0)),0)</f>
        <v>0</v>
      </c>
      <c r="BA836" s="3">
        <f ca="1">IFERROR(INDEX(INDIRECT("day_wise_sales_data!$B$2:$BZ$599"),MATCH(resource!$CC836,day_wise_sales_data!$A$2:$A$500,0),MATCH(resource!BA$2,INDIRECT("day_wise_sales_data!$B$1:$BZ$1"),0)),0)</f>
        <v>0</v>
      </c>
      <c r="BB836" s="3">
        <f ca="1">IFERROR(INDEX(INDIRECT("day_wise_sales_data!$B$2:$BZ$599"),MATCH(resource!$CC836,day_wise_sales_data!$A$2:$A$500,0),MATCH(resource!BB$2,INDIRECT("day_wise_sales_data!$B$1:$BZ$1"),0)),0)</f>
        <v>0</v>
      </c>
      <c r="BC836" s="3">
        <f ca="1">IFERROR(INDEX(INDIRECT("day_wise_sales_data!$B$2:$BZ$599"),MATCH(resource!$CC836,day_wise_sales_data!$A$2:$A$500,0),MATCH(resource!BC$2,INDIRECT("day_wise_sales_data!$B$1:$BZ$1"),0)),0)</f>
        <v>0</v>
      </c>
      <c r="BD836" s="3">
        <f ca="1">IFERROR(INDEX(INDIRECT("day_wise_sales_data!$B$2:$BZ$599"),MATCH(resource!$CC836,day_wise_sales_data!$A$2:$A$500,0),MATCH(resource!BD$2,INDIRECT("day_wise_sales_data!$B$1:$BZ$1"),0)),0)</f>
        <v>0</v>
      </c>
      <c r="BE836" s="3">
        <f ca="1">IFERROR(INDEX(INDIRECT("day_wise_sales_data!$B$2:$BZ$599"),MATCH(resource!$CC836,day_wise_sales_data!$A$2:$A$500,0),MATCH(resource!BE$2,INDIRECT("day_wise_sales_data!$B$1:$BZ$1"),0)),0)</f>
        <v>0</v>
      </c>
      <c r="BF836" s="3">
        <f ca="1">IFERROR(INDEX(INDIRECT("day_wise_sales_data!$B$2:$BZ$599"),MATCH(resource!$CC836,day_wise_sales_data!$A$2:$A$500,0),MATCH(resource!BF$2,INDIRECT("day_wise_sales_data!$B$1:$BZ$1"),0)),0)</f>
        <v>0</v>
      </c>
      <c r="BG836" s="3">
        <f ca="1">IFERROR(INDEX(INDIRECT("day_wise_sales_data!$B$2:$BZ$599"),MATCH(resource!$CC836,day_wise_sales_data!$A$2:$A$500,0),MATCH(resource!BG$2,INDIRECT("day_wise_sales_data!$B$1:$BZ$1"),0)),0)</f>
        <v>0</v>
      </c>
      <c r="BH836" s="3">
        <f ca="1">IFERROR(INDEX(INDIRECT("day_wise_sales_data!$B$2:$BZ$599"),MATCH(resource!$CC836,day_wise_sales_data!$A$2:$A$500,0),MATCH(resource!BH$2,INDIRECT("day_wise_sales_data!$B$1:$BZ$1"),0)),0)</f>
        <v>0</v>
      </c>
      <c r="BI836" s="3">
        <f ca="1">IFERROR(INDEX(INDIRECT("day_wise_sales_data!$B$2:$BZ$599"),MATCH(resource!$CC836,day_wise_sales_data!$A$2:$A$500,0),MATCH(resource!BI$2,INDIRECT("day_wise_sales_data!$B$1:$BZ$1"),0)),0)</f>
        <v>0</v>
      </c>
      <c r="BJ836" s="3">
        <f ca="1">IFERROR(INDEX(INDIRECT("day_wise_sales_data!$B$2:$BZ$599"),MATCH(resource!$CC836,day_wise_sales_data!$A$2:$A$500,0),MATCH(resource!BJ$2,INDIRECT("day_wise_sales_data!$B$1:$BZ$1"),0)),0)</f>
        <v>0</v>
      </c>
      <c r="BK836" s="3">
        <f ca="1">IFERROR(INDEX(INDIRECT("day_wise_sales_data!$B$2:$BZ$599"),MATCH(resource!$CC836,day_wise_sales_data!$A$2:$A$500,0),MATCH(resource!BK$2,INDIRECT("day_wise_sales_data!$B$1:$BZ$1"),0)),0)</f>
        <v>0</v>
      </c>
      <c r="BL836" s="3">
        <f ca="1">IFERROR(INDEX(INDIRECT("day_wise_sales_data!$B$2:$BZ$599"),MATCH(resource!$CC836,day_wise_sales_data!$A$2:$A$500,0),MATCH(resource!BL$2,INDIRECT("day_wise_sales_data!$B$1:$BZ$1"),0)),0)</f>
        <v>0</v>
      </c>
      <c r="BM836" s="3">
        <f ca="1">IFERROR(INDEX(INDIRECT("day_wise_sales_data!$B$2:$BZ$599"),MATCH(resource!$CC836,day_wise_sales_data!$A$2:$A$500,0),MATCH(resource!BM$2,INDIRECT("day_wise_sales_data!$B$1:$BZ$1"),0)),0)</f>
        <v>0</v>
      </c>
      <c r="BN836" s="3">
        <f ca="1">IFERROR(INDEX(INDIRECT("day_wise_sales_data!$B$2:$BZ$599"),MATCH(resource!$CC836,day_wise_sales_data!$A$2:$A$500,0),MATCH(resource!BN$2,INDIRECT("day_wise_sales_data!$B$1:$BZ$1"),0)),0)</f>
        <v>0</v>
      </c>
      <c r="BO836" s="3">
        <f ca="1">IFERROR(INDEX(INDIRECT("day_wise_sales_data!$B$2:$BZ$599"),MATCH(resource!$CC836,day_wise_sales_data!$A$2:$A$500,0),MATCH(resource!BO$2,INDIRECT("day_wise_sales_data!$B$1:$BZ$1"),0)),0)</f>
        <v>0</v>
      </c>
      <c r="BP836" s="3">
        <f ca="1">IFERROR(INDEX(INDIRECT("day_wise_sales_data!$B$2:$BZ$599"),MATCH(resource!$CC836,day_wise_sales_data!$A$2:$A$500,0),MATCH(resource!BP$2,INDIRECT("day_wise_sales_data!$B$1:$BZ$1"),0)),0)</f>
        <v>0</v>
      </c>
      <c r="BQ836" s="3">
        <f ca="1">IFERROR(INDEX(INDIRECT("day_wise_sales_data!$B$2:$BZ$599"),MATCH(resource!$CC836,day_wise_sales_data!$A$2:$A$500,0),MATCH(resource!BQ$2,INDIRECT("day_wise_sales_data!$B$1:$BZ$1"),0)),0)</f>
        <v>0</v>
      </c>
      <c r="BR836" s="3">
        <f ca="1">IFERROR(INDEX(INDIRECT("day_wise_sales_data!$B$2:$BZ$599"),MATCH(resource!$CC836,day_wise_sales_data!$A$2:$A$500,0),MATCH(resource!BR$2,INDIRECT("day_wise_sales_data!$B$1:$BZ$1"),0)),0)</f>
        <v>0</v>
      </c>
      <c r="BS836" s="3">
        <f ca="1">IFERROR(INDEX(INDIRECT("day_wise_sales_data!$B$2:$BZ$599"),MATCH(resource!$CC836,day_wise_sales_data!$A$2:$A$500,0),MATCH(resource!BS$2,INDIRECT("day_wise_sales_data!$B$1:$BZ$1"),0)),0)</f>
        <v>0</v>
      </c>
      <c r="BT836" s="3">
        <f ca="1">IFERROR(INDEX(INDIRECT("day_wise_sales_data!$B$2:$BZ$599"),MATCH(resource!$CC836,day_wise_sales_data!$A$2:$A$500,0),MATCH(resource!BT$2,INDIRECT("day_wise_sales_data!$B$1:$BZ$1"),0)),0)</f>
        <v>0</v>
      </c>
      <c r="BU836" s="3">
        <f ca="1">IFERROR(INDEX(INDIRECT("day_wise_sales_data!$B$2:$BZ$599"),MATCH(resource!$CC836,day_wise_sales_data!$A$2:$A$500,0),MATCH(resource!BU$2,INDIRECT("day_wise_sales_data!$B$1:$BZ$1"),0)),0)</f>
        <v>0</v>
      </c>
      <c r="BV836" s="3">
        <f ca="1">IFERROR(INDEX(INDIRECT("day_wise_sales_data!$B$2:$BZ$599"),MATCH(resource!$CC836,day_wise_sales_data!$A$2:$A$500,0),MATCH(resource!BV$2,INDIRECT("day_wise_sales_data!$B$1:$BZ$1"),0)),0)</f>
        <v>0</v>
      </c>
      <c r="BW836" s="3">
        <f ca="1">IFERROR(INDEX(INDIRECT("day_wise_sales_data!$B$2:$BZ$599"),MATCH(resource!$CC836,day_wise_sales_data!$A$2:$A$500,0),MATCH(resource!BW$2,INDIRECT("day_wise_sales_data!$B$1:$BZ$1"),0)),0)</f>
        <v>0</v>
      </c>
      <c r="BX836" s="3">
        <f ca="1">IFERROR(INDEX(INDIRECT("day_wise_sales_data!$B$2:$BZ$599"),MATCH(resource!$CC836,day_wise_sales_data!$A$2:$A$500,0),MATCH(resource!BX$2,INDIRECT("day_wise_sales_data!$B$1:$BZ$1"),0)),0)</f>
        <v>0</v>
      </c>
      <c r="BY836" s="3">
        <f ca="1">IFERROR(INDEX(INDIRECT("day_wise_sales_data!$B$2:$BZ$599"),MATCH(resource!$CC836,day_wise_sales_data!$A$2:$A$500,0),MATCH(resource!BY$2,INDIRECT("day_wise_sales_data!$B$1:$BZ$1"),0)),0)</f>
        <v>0</v>
      </c>
      <c r="BZ836" s="3">
        <f ca="1">IFERROR(INDEX(INDIRECT("day_wise_sales_data!$B$2:$BZ$599"),MATCH(resource!$CC836,day_wise_sales_data!$A$2:$A$500,0),MATCH(resource!BZ$2,INDIRECT("day_wise_sales_data!$B$1:$BZ$1"),0)),0)</f>
        <v>0</v>
      </c>
      <c r="CA836" s="3">
        <f ca="1">IFERROR(INDEX(INDIRECT("day_wise_sales_data!$B$2:$BZ$599"),MATCH(resource!$CC836,day_wise_sales_data!$A$2:$A$500,0),MATCH(resource!CA$2,INDIRECT("day_wise_sales_data!$B$1:$BZ$1"),0)),0)</f>
        <v>0</v>
      </c>
      <c r="CC836" s="4">
        <f>sales_data!H835</f>
        <v>0</v>
      </c>
      <c r="CD836" s="1">
        <v>834</v>
      </c>
      <c r="CE836" s="1" t="str">
        <f>IF(AQ836=report!$AQ$3,resource!CD836,"")</f>
        <v/>
      </c>
      <c r="CF836" s="5" t="str">
        <f>IFERROR(SMALL($CE$3:$CE$1001,ROWS($CE$3:CE836)),"")</f>
        <v/>
      </c>
      <c r="CH836">
        <f>IFERROR(VLOOKUP($CC836,data_pull!$E$22:$G$700,2,0),0)</f>
        <v>0</v>
      </c>
      <c r="DK836" s="3" t="str">
        <f>IFERROR(INDEX(COD_SALES!$B$5:$Z$500,MATCH(resource!$CC836,COD_SALES!$A$5:$A$500,0),MATCH(resource!DK$2,COD_SALES!$B$4:$Z$4,0)),"")</f>
        <v/>
      </c>
      <c r="DL836" s="3" t="str">
        <f>IFERROR(INDEX(COD_SALES!$B$5:$Z$500,MATCH(resource!$CC836,COD_SALES!$A$5:$A$500,0),MATCH(resource!DL$2,COD_SALES!$B$4:$Z$4,0)),"")</f>
        <v/>
      </c>
      <c r="DM836" s="3" t="str">
        <f>IFERROR(INDEX(COD_SALES!$B$5:$Z$500,MATCH(resource!$CC836,COD_SALES!$A$5:$A$500,0),MATCH(resource!DM$2,COD_SALES!$B$4:$Z$4,0)),"")</f>
        <v/>
      </c>
      <c r="DN836" s="3" t="str">
        <f>IFERROR(INDEX(COD_SALES!$B$5:$Z$500,MATCH(resource!$CC836,COD_SALES!$A$5:$A$500,0),MATCH(resource!DN$2,COD_SALES!$B$4:$Z$4,0)),"")</f>
        <v/>
      </c>
      <c r="DO836" s="3" t="str">
        <f>IFERROR(INDEX(COD_SALES!$B$5:$Z$500,MATCH(resource!$CC836,COD_SALES!$A$5:$A$500,0),MATCH(resource!DO$2,COD_SALES!$B$4:$Z$4,0)),"")</f>
        <v/>
      </c>
      <c r="DP836" s="3" t="str">
        <f>IFERROR(INDEX(COD_SALES!$B$5:$Z$500,MATCH(resource!$CC836,COD_SALES!$A$5:$A$500,0),MATCH(resource!DP$2,COD_SALES!$B$4:$Z$4,0)),"")</f>
        <v/>
      </c>
      <c r="DQ836" s="3" t="str">
        <f>IFERROR(INDEX(COD_SALES!$B$5:$Z$500,MATCH(resource!$CC836,COD_SALES!$A$5:$A$500,0),MATCH(resource!DQ$2,COD_SALES!$B$4:$Z$4,0)),"")</f>
        <v/>
      </c>
      <c r="DR836" s="3" t="str">
        <f>IFERROR(INDEX(COD_SALES!$B$5:$Z$500,MATCH(resource!$CC836,COD_SALES!$A$5:$A$500,0),MATCH(resource!DR$2,COD_SALES!$B$4:$Z$4,0)),"")</f>
        <v/>
      </c>
      <c r="DS836" s="3" t="str">
        <f>IFERROR(INDEX(COD_SALES!$B$5:$Z$500,MATCH(resource!$CC836,COD_SALES!$A$5:$A$500,0),MATCH(resource!DS$2,COD_SALES!$B$4:$Z$4,0)),"")</f>
        <v/>
      </c>
      <c r="DT836" s="3" t="str">
        <f>IFERROR(INDEX(COD_SALES!$B$5:$Z$500,MATCH(resource!$CC836,COD_SALES!$A$5:$A$500,0),MATCH(resource!DT$2,COD_SALES!$B$4:$Z$4,0)),"")</f>
        <v/>
      </c>
      <c r="DU836" s="3" t="str">
        <f>IFERROR(INDEX(COD_SALES!$B$5:$Z$500,MATCH(resource!$CC836,COD_SALES!$A$5:$A$500,0),MATCH(resource!DU$2,COD_SALES!$B$4:$Z$4,0)),"")</f>
        <v/>
      </c>
      <c r="DV836" s="3" t="str">
        <f>IFERROR(INDEX(COD_SALES!$B$5:$Z$500,MATCH(resource!$CC836,COD_SALES!$A$5:$A$500,0),MATCH(resource!DV$2,COD_SALES!$B$4:$Z$4,0)),"")</f>
        <v/>
      </c>
      <c r="DW836" s="3" t="str">
        <f>IFERROR(INDEX(COD_SALES!$B$5:$Z$500,MATCH(resource!$CC836,COD_SALES!$A$5:$A$500,0),MATCH(resource!DW$2,COD_SALES!$B$4:$Z$4,0)),"")</f>
        <v/>
      </c>
      <c r="DX836" s="3" t="str">
        <f>IFERROR(INDEX(COD_SALES!$B$5:$Z$500,MATCH(resource!$CC836,COD_SALES!$A$5:$A$500,0),MATCH(resource!DX$2,COD_SALES!$B$4:$Z$4,0)),"")</f>
        <v/>
      </c>
      <c r="DY836" s="3" t="str">
        <f>IFERROR(INDEX(COD_SALES!$B$5:$Z$500,MATCH(resource!$CC836,COD_SALES!$A$5:$A$500,0),MATCH(resource!DY$2,COD_SALES!$B$4:$Z$4,0)),"")</f>
        <v/>
      </c>
      <c r="DZ836" s="3" t="str">
        <f>IFERROR(INDEX(COD_SALES!$B$5:$Z$500,MATCH(resource!$CC836,COD_SALES!$A$5:$A$500,0),MATCH(resource!DZ$2,COD_SALES!$B$4:$Z$4,0)),"")</f>
        <v/>
      </c>
      <c r="EA836" s="3" t="str">
        <f>IFERROR(INDEX(COD_SALES!$B$5:$Z$500,MATCH(resource!$CC836,COD_SALES!$A$5:$A$500,0),MATCH(resource!EA$2,COD_SALES!$B$4:$Z$4,0)),"")</f>
        <v/>
      </c>
      <c r="EB836" s="3">
        <f t="shared" ref="EB836:EB899" si="142">SUMPRODUCT($DK$1:$EA$1,DK836:EA836)</f>
        <v>0</v>
      </c>
      <c r="EW836" s="3">
        <f>IFERROR(VLOOKUP(CC836,data_pull!$AO$25:$AR$546,2,0),0)</f>
        <v>0</v>
      </c>
      <c r="EX836" s="1">
        <f>IFERROR(VLOOKUP(CC836,data_pull!$AO$25:$AR$546,4,0),0)</f>
        <v>0</v>
      </c>
    </row>
    <row r="837" spans="13:154" x14ac:dyDescent="0.25"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4">
        <f>sales_data!B836</f>
        <v>0</v>
      </c>
      <c r="AR837" s="4">
        <f>sales_data!C836</f>
        <v>0</v>
      </c>
      <c r="AS837" s="5" t="str">
        <f t="shared" si="141"/>
        <v/>
      </c>
      <c r="AT837" s="4">
        <f>sales_data!I836</f>
        <v>0</v>
      </c>
      <c r="AU837" s="4">
        <f>sales_data!W836</f>
        <v>0</v>
      </c>
      <c r="AV837" s="1">
        <f>sales_data!N836</f>
        <v>0</v>
      </c>
      <c r="AW837" s="1">
        <f>sales_data!P836</f>
        <v>0</v>
      </c>
      <c r="AX837" s="3">
        <f ca="1">IFERROR(INDEX(INDIRECT("day_wise_sales_data!$B$2:$BZ$599"),MATCH(resource!$CC837,day_wise_sales_data!$A$2:$A$500,0),MATCH(resource!AX$2,INDIRECT("day_wise_sales_data!$B$1:$BZ$1"),0)),0)</f>
        <v>0</v>
      </c>
      <c r="AY837" s="3">
        <f ca="1">IFERROR(INDEX(INDIRECT("day_wise_sales_data!$B$2:$BZ$599"),MATCH(resource!$CC837,day_wise_sales_data!$A$2:$A$500,0),MATCH(resource!AY$2,INDIRECT("day_wise_sales_data!$B$1:$BZ$1"),0)),0)</f>
        <v>0</v>
      </c>
      <c r="AZ837" s="3">
        <f ca="1">IFERROR(INDEX(INDIRECT("day_wise_sales_data!$B$2:$BZ$599"),MATCH(resource!$CC837,day_wise_sales_data!$A$2:$A$500,0),MATCH(resource!AZ$2,INDIRECT("day_wise_sales_data!$B$1:$BZ$1"),0)),0)</f>
        <v>0</v>
      </c>
      <c r="BA837" s="3">
        <f ca="1">IFERROR(INDEX(INDIRECT("day_wise_sales_data!$B$2:$BZ$599"),MATCH(resource!$CC837,day_wise_sales_data!$A$2:$A$500,0),MATCH(resource!BA$2,INDIRECT("day_wise_sales_data!$B$1:$BZ$1"),0)),0)</f>
        <v>0</v>
      </c>
      <c r="BB837" s="3">
        <f ca="1">IFERROR(INDEX(INDIRECT("day_wise_sales_data!$B$2:$BZ$599"),MATCH(resource!$CC837,day_wise_sales_data!$A$2:$A$500,0),MATCH(resource!BB$2,INDIRECT("day_wise_sales_data!$B$1:$BZ$1"),0)),0)</f>
        <v>0</v>
      </c>
      <c r="BC837" s="3">
        <f ca="1">IFERROR(INDEX(INDIRECT("day_wise_sales_data!$B$2:$BZ$599"),MATCH(resource!$CC837,day_wise_sales_data!$A$2:$A$500,0),MATCH(resource!BC$2,INDIRECT("day_wise_sales_data!$B$1:$BZ$1"),0)),0)</f>
        <v>0</v>
      </c>
      <c r="BD837" s="3">
        <f ca="1">IFERROR(INDEX(INDIRECT("day_wise_sales_data!$B$2:$BZ$599"),MATCH(resource!$CC837,day_wise_sales_data!$A$2:$A$500,0),MATCH(resource!BD$2,INDIRECT("day_wise_sales_data!$B$1:$BZ$1"),0)),0)</f>
        <v>0</v>
      </c>
      <c r="BE837" s="3">
        <f ca="1">IFERROR(INDEX(INDIRECT("day_wise_sales_data!$B$2:$BZ$599"),MATCH(resource!$CC837,day_wise_sales_data!$A$2:$A$500,0),MATCH(resource!BE$2,INDIRECT("day_wise_sales_data!$B$1:$BZ$1"),0)),0)</f>
        <v>0</v>
      </c>
      <c r="BF837" s="3">
        <f ca="1">IFERROR(INDEX(INDIRECT("day_wise_sales_data!$B$2:$BZ$599"),MATCH(resource!$CC837,day_wise_sales_data!$A$2:$A$500,0),MATCH(resource!BF$2,INDIRECT("day_wise_sales_data!$B$1:$BZ$1"),0)),0)</f>
        <v>0</v>
      </c>
      <c r="BG837" s="3">
        <f ca="1">IFERROR(INDEX(INDIRECT("day_wise_sales_data!$B$2:$BZ$599"),MATCH(resource!$CC837,day_wise_sales_data!$A$2:$A$500,0),MATCH(resource!BG$2,INDIRECT("day_wise_sales_data!$B$1:$BZ$1"),0)),0)</f>
        <v>0</v>
      </c>
      <c r="BH837" s="3">
        <f ca="1">IFERROR(INDEX(INDIRECT("day_wise_sales_data!$B$2:$BZ$599"),MATCH(resource!$CC837,day_wise_sales_data!$A$2:$A$500,0),MATCH(resource!BH$2,INDIRECT("day_wise_sales_data!$B$1:$BZ$1"),0)),0)</f>
        <v>0</v>
      </c>
      <c r="BI837" s="3">
        <f ca="1">IFERROR(INDEX(INDIRECT("day_wise_sales_data!$B$2:$BZ$599"),MATCH(resource!$CC837,day_wise_sales_data!$A$2:$A$500,0),MATCH(resource!BI$2,INDIRECT("day_wise_sales_data!$B$1:$BZ$1"),0)),0)</f>
        <v>0</v>
      </c>
      <c r="BJ837" s="3">
        <f ca="1">IFERROR(INDEX(INDIRECT("day_wise_sales_data!$B$2:$BZ$599"),MATCH(resource!$CC837,day_wise_sales_data!$A$2:$A$500,0),MATCH(resource!BJ$2,INDIRECT("day_wise_sales_data!$B$1:$BZ$1"),0)),0)</f>
        <v>0</v>
      </c>
      <c r="BK837" s="3">
        <f ca="1">IFERROR(INDEX(INDIRECT("day_wise_sales_data!$B$2:$BZ$599"),MATCH(resource!$CC837,day_wise_sales_data!$A$2:$A$500,0),MATCH(resource!BK$2,INDIRECT("day_wise_sales_data!$B$1:$BZ$1"),0)),0)</f>
        <v>0</v>
      </c>
      <c r="BL837" s="3">
        <f ca="1">IFERROR(INDEX(INDIRECT("day_wise_sales_data!$B$2:$BZ$599"),MATCH(resource!$CC837,day_wise_sales_data!$A$2:$A$500,0),MATCH(resource!BL$2,INDIRECT("day_wise_sales_data!$B$1:$BZ$1"),0)),0)</f>
        <v>0</v>
      </c>
      <c r="BM837" s="3">
        <f ca="1">IFERROR(INDEX(INDIRECT("day_wise_sales_data!$B$2:$BZ$599"),MATCH(resource!$CC837,day_wise_sales_data!$A$2:$A$500,0),MATCH(resource!BM$2,INDIRECT("day_wise_sales_data!$B$1:$BZ$1"),0)),0)</f>
        <v>0</v>
      </c>
      <c r="BN837" s="3">
        <f ca="1">IFERROR(INDEX(INDIRECT("day_wise_sales_data!$B$2:$BZ$599"),MATCH(resource!$CC837,day_wise_sales_data!$A$2:$A$500,0),MATCH(resource!BN$2,INDIRECT("day_wise_sales_data!$B$1:$BZ$1"),0)),0)</f>
        <v>0</v>
      </c>
      <c r="BO837" s="3">
        <f ca="1">IFERROR(INDEX(INDIRECT("day_wise_sales_data!$B$2:$BZ$599"),MATCH(resource!$CC837,day_wise_sales_data!$A$2:$A$500,0),MATCH(resource!BO$2,INDIRECT("day_wise_sales_data!$B$1:$BZ$1"),0)),0)</f>
        <v>0</v>
      </c>
      <c r="BP837" s="3">
        <f ca="1">IFERROR(INDEX(INDIRECT("day_wise_sales_data!$B$2:$BZ$599"),MATCH(resource!$CC837,day_wise_sales_data!$A$2:$A$500,0),MATCH(resource!BP$2,INDIRECT("day_wise_sales_data!$B$1:$BZ$1"),0)),0)</f>
        <v>0</v>
      </c>
      <c r="BQ837" s="3">
        <f ca="1">IFERROR(INDEX(INDIRECT("day_wise_sales_data!$B$2:$BZ$599"),MATCH(resource!$CC837,day_wise_sales_data!$A$2:$A$500,0),MATCH(resource!BQ$2,INDIRECT("day_wise_sales_data!$B$1:$BZ$1"),0)),0)</f>
        <v>0</v>
      </c>
      <c r="BR837" s="3">
        <f ca="1">IFERROR(INDEX(INDIRECT("day_wise_sales_data!$B$2:$BZ$599"),MATCH(resource!$CC837,day_wise_sales_data!$A$2:$A$500,0),MATCH(resource!BR$2,INDIRECT("day_wise_sales_data!$B$1:$BZ$1"),0)),0)</f>
        <v>0</v>
      </c>
      <c r="BS837" s="3">
        <f ca="1">IFERROR(INDEX(INDIRECT("day_wise_sales_data!$B$2:$BZ$599"),MATCH(resource!$CC837,day_wise_sales_data!$A$2:$A$500,0),MATCH(resource!BS$2,INDIRECT("day_wise_sales_data!$B$1:$BZ$1"),0)),0)</f>
        <v>0</v>
      </c>
      <c r="BT837" s="3">
        <f ca="1">IFERROR(INDEX(INDIRECT("day_wise_sales_data!$B$2:$BZ$599"),MATCH(resource!$CC837,day_wise_sales_data!$A$2:$A$500,0),MATCH(resource!BT$2,INDIRECT("day_wise_sales_data!$B$1:$BZ$1"),0)),0)</f>
        <v>0</v>
      </c>
      <c r="BU837" s="3">
        <f ca="1">IFERROR(INDEX(INDIRECT("day_wise_sales_data!$B$2:$BZ$599"),MATCH(resource!$CC837,day_wise_sales_data!$A$2:$A$500,0),MATCH(resource!BU$2,INDIRECT("day_wise_sales_data!$B$1:$BZ$1"),0)),0)</f>
        <v>0</v>
      </c>
      <c r="BV837" s="3">
        <f ca="1">IFERROR(INDEX(INDIRECT("day_wise_sales_data!$B$2:$BZ$599"),MATCH(resource!$CC837,day_wise_sales_data!$A$2:$A$500,0),MATCH(resource!BV$2,INDIRECT("day_wise_sales_data!$B$1:$BZ$1"),0)),0)</f>
        <v>0</v>
      </c>
      <c r="BW837" s="3">
        <f ca="1">IFERROR(INDEX(INDIRECT("day_wise_sales_data!$B$2:$BZ$599"),MATCH(resource!$CC837,day_wise_sales_data!$A$2:$A$500,0),MATCH(resource!BW$2,INDIRECT("day_wise_sales_data!$B$1:$BZ$1"),0)),0)</f>
        <v>0</v>
      </c>
      <c r="BX837" s="3">
        <f ca="1">IFERROR(INDEX(INDIRECT("day_wise_sales_data!$B$2:$BZ$599"),MATCH(resource!$CC837,day_wise_sales_data!$A$2:$A$500,0),MATCH(resource!BX$2,INDIRECT("day_wise_sales_data!$B$1:$BZ$1"),0)),0)</f>
        <v>0</v>
      </c>
      <c r="BY837" s="3">
        <f ca="1">IFERROR(INDEX(INDIRECT("day_wise_sales_data!$B$2:$BZ$599"),MATCH(resource!$CC837,day_wise_sales_data!$A$2:$A$500,0),MATCH(resource!BY$2,INDIRECT("day_wise_sales_data!$B$1:$BZ$1"),0)),0)</f>
        <v>0</v>
      </c>
      <c r="BZ837" s="3">
        <f ca="1">IFERROR(INDEX(INDIRECT("day_wise_sales_data!$B$2:$BZ$599"),MATCH(resource!$CC837,day_wise_sales_data!$A$2:$A$500,0),MATCH(resource!BZ$2,INDIRECT("day_wise_sales_data!$B$1:$BZ$1"),0)),0)</f>
        <v>0</v>
      </c>
      <c r="CA837" s="3">
        <f ca="1">IFERROR(INDEX(INDIRECT("day_wise_sales_data!$B$2:$BZ$599"),MATCH(resource!$CC837,day_wise_sales_data!$A$2:$A$500,0),MATCH(resource!CA$2,INDIRECT("day_wise_sales_data!$B$1:$BZ$1"),0)),0)</f>
        <v>0</v>
      </c>
      <c r="CC837" s="4">
        <f>sales_data!H836</f>
        <v>0</v>
      </c>
      <c r="CD837" s="1">
        <v>835</v>
      </c>
      <c r="CE837" s="1" t="str">
        <f>IF(AQ837=report!$AQ$3,resource!CD837,"")</f>
        <v/>
      </c>
      <c r="CF837" s="5" t="str">
        <f>IFERROR(SMALL($CE$3:$CE$1001,ROWS($CE$3:CE837)),"")</f>
        <v/>
      </c>
      <c r="CH837">
        <f>IFERROR(VLOOKUP($CC837,data_pull!$E$22:$G$700,2,0),0)</f>
        <v>0</v>
      </c>
      <c r="DK837" s="3" t="str">
        <f>IFERROR(INDEX(COD_SALES!$B$5:$Z$500,MATCH(resource!$CC837,COD_SALES!$A$5:$A$500,0),MATCH(resource!DK$2,COD_SALES!$B$4:$Z$4,0)),"")</f>
        <v/>
      </c>
      <c r="DL837" s="3" t="str">
        <f>IFERROR(INDEX(COD_SALES!$B$5:$Z$500,MATCH(resource!$CC837,COD_SALES!$A$5:$A$500,0),MATCH(resource!DL$2,COD_SALES!$B$4:$Z$4,0)),"")</f>
        <v/>
      </c>
      <c r="DM837" s="3" t="str">
        <f>IFERROR(INDEX(COD_SALES!$B$5:$Z$500,MATCH(resource!$CC837,COD_SALES!$A$5:$A$500,0),MATCH(resource!DM$2,COD_SALES!$B$4:$Z$4,0)),"")</f>
        <v/>
      </c>
      <c r="DN837" s="3" t="str">
        <f>IFERROR(INDEX(COD_SALES!$B$5:$Z$500,MATCH(resource!$CC837,COD_SALES!$A$5:$A$500,0),MATCH(resource!DN$2,COD_SALES!$B$4:$Z$4,0)),"")</f>
        <v/>
      </c>
      <c r="DO837" s="3" t="str">
        <f>IFERROR(INDEX(COD_SALES!$B$5:$Z$500,MATCH(resource!$CC837,COD_SALES!$A$5:$A$500,0),MATCH(resource!DO$2,COD_SALES!$B$4:$Z$4,0)),"")</f>
        <v/>
      </c>
      <c r="DP837" s="3" t="str">
        <f>IFERROR(INDEX(COD_SALES!$B$5:$Z$500,MATCH(resource!$CC837,COD_SALES!$A$5:$A$500,0),MATCH(resource!DP$2,COD_SALES!$B$4:$Z$4,0)),"")</f>
        <v/>
      </c>
      <c r="DQ837" s="3" t="str">
        <f>IFERROR(INDEX(COD_SALES!$B$5:$Z$500,MATCH(resource!$CC837,COD_SALES!$A$5:$A$500,0),MATCH(resource!DQ$2,COD_SALES!$B$4:$Z$4,0)),"")</f>
        <v/>
      </c>
      <c r="DR837" s="3" t="str">
        <f>IFERROR(INDEX(COD_SALES!$B$5:$Z$500,MATCH(resource!$CC837,COD_SALES!$A$5:$A$500,0),MATCH(resource!DR$2,COD_SALES!$B$4:$Z$4,0)),"")</f>
        <v/>
      </c>
      <c r="DS837" s="3" t="str">
        <f>IFERROR(INDEX(COD_SALES!$B$5:$Z$500,MATCH(resource!$CC837,COD_SALES!$A$5:$A$500,0),MATCH(resource!DS$2,COD_SALES!$B$4:$Z$4,0)),"")</f>
        <v/>
      </c>
      <c r="DT837" s="3" t="str">
        <f>IFERROR(INDEX(COD_SALES!$B$5:$Z$500,MATCH(resource!$CC837,COD_SALES!$A$5:$A$500,0),MATCH(resource!DT$2,COD_SALES!$B$4:$Z$4,0)),"")</f>
        <v/>
      </c>
      <c r="DU837" s="3" t="str">
        <f>IFERROR(INDEX(COD_SALES!$B$5:$Z$500,MATCH(resource!$CC837,COD_SALES!$A$5:$A$500,0),MATCH(resource!DU$2,COD_SALES!$B$4:$Z$4,0)),"")</f>
        <v/>
      </c>
      <c r="DV837" s="3" t="str">
        <f>IFERROR(INDEX(COD_SALES!$B$5:$Z$500,MATCH(resource!$CC837,COD_SALES!$A$5:$A$500,0),MATCH(resource!DV$2,COD_SALES!$B$4:$Z$4,0)),"")</f>
        <v/>
      </c>
      <c r="DW837" s="3" t="str">
        <f>IFERROR(INDEX(COD_SALES!$B$5:$Z$500,MATCH(resource!$CC837,COD_SALES!$A$5:$A$500,0),MATCH(resource!DW$2,COD_SALES!$B$4:$Z$4,0)),"")</f>
        <v/>
      </c>
      <c r="DX837" s="3" t="str">
        <f>IFERROR(INDEX(COD_SALES!$B$5:$Z$500,MATCH(resource!$CC837,COD_SALES!$A$5:$A$500,0),MATCH(resource!DX$2,COD_SALES!$B$4:$Z$4,0)),"")</f>
        <v/>
      </c>
      <c r="DY837" s="3" t="str">
        <f>IFERROR(INDEX(COD_SALES!$B$5:$Z$500,MATCH(resource!$CC837,COD_SALES!$A$5:$A$500,0),MATCH(resource!DY$2,COD_SALES!$B$4:$Z$4,0)),"")</f>
        <v/>
      </c>
      <c r="DZ837" s="3" t="str">
        <f>IFERROR(INDEX(COD_SALES!$B$5:$Z$500,MATCH(resource!$CC837,COD_SALES!$A$5:$A$500,0),MATCH(resource!DZ$2,COD_SALES!$B$4:$Z$4,0)),"")</f>
        <v/>
      </c>
      <c r="EA837" s="3" t="str">
        <f>IFERROR(INDEX(COD_SALES!$B$5:$Z$500,MATCH(resource!$CC837,COD_SALES!$A$5:$A$500,0),MATCH(resource!EA$2,COD_SALES!$B$4:$Z$4,0)),"")</f>
        <v/>
      </c>
      <c r="EB837" s="3">
        <f t="shared" si="142"/>
        <v>0</v>
      </c>
      <c r="EW837" s="3">
        <f>IFERROR(VLOOKUP(CC837,data_pull!$AO$25:$AR$546,2,0),0)</f>
        <v>0</v>
      </c>
      <c r="EX837" s="1">
        <f>IFERROR(VLOOKUP(CC837,data_pull!$AO$25:$AR$546,4,0),0)</f>
        <v>0</v>
      </c>
    </row>
    <row r="838" spans="13:154" x14ac:dyDescent="0.25"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4">
        <f>sales_data!B837</f>
        <v>0</v>
      </c>
      <c r="AR838" s="4">
        <f>sales_data!C837</f>
        <v>0</v>
      </c>
      <c r="AS838" s="5" t="str">
        <f t="shared" si="141"/>
        <v/>
      </c>
      <c r="AT838" s="4">
        <f>sales_data!I837</f>
        <v>0</v>
      </c>
      <c r="AU838" s="4">
        <f>sales_data!W837</f>
        <v>0</v>
      </c>
      <c r="AV838" s="1">
        <f>sales_data!N837</f>
        <v>0</v>
      </c>
      <c r="AW838" s="1">
        <f>sales_data!P837</f>
        <v>0</v>
      </c>
      <c r="AX838" s="3">
        <f ca="1">IFERROR(INDEX(INDIRECT("day_wise_sales_data!$B$2:$BZ$599"),MATCH(resource!$CC838,day_wise_sales_data!$A$2:$A$500,0),MATCH(resource!AX$2,INDIRECT("day_wise_sales_data!$B$1:$BZ$1"),0)),0)</f>
        <v>0</v>
      </c>
      <c r="AY838" s="3">
        <f ca="1">IFERROR(INDEX(INDIRECT("day_wise_sales_data!$B$2:$BZ$599"),MATCH(resource!$CC838,day_wise_sales_data!$A$2:$A$500,0),MATCH(resource!AY$2,INDIRECT("day_wise_sales_data!$B$1:$BZ$1"),0)),0)</f>
        <v>0</v>
      </c>
      <c r="AZ838" s="3">
        <f ca="1">IFERROR(INDEX(INDIRECT("day_wise_sales_data!$B$2:$BZ$599"),MATCH(resource!$CC838,day_wise_sales_data!$A$2:$A$500,0),MATCH(resource!AZ$2,INDIRECT("day_wise_sales_data!$B$1:$BZ$1"),0)),0)</f>
        <v>0</v>
      </c>
      <c r="BA838" s="3">
        <f ca="1">IFERROR(INDEX(INDIRECT("day_wise_sales_data!$B$2:$BZ$599"),MATCH(resource!$CC838,day_wise_sales_data!$A$2:$A$500,0),MATCH(resource!BA$2,INDIRECT("day_wise_sales_data!$B$1:$BZ$1"),0)),0)</f>
        <v>0</v>
      </c>
      <c r="BB838" s="3">
        <f ca="1">IFERROR(INDEX(INDIRECT("day_wise_sales_data!$B$2:$BZ$599"),MATCH(resource!$CC838,day_wise_sales_data!$A$2:$A$500,0),MATCH(resource!BB$2,INDIRECT("day_wise_sales_data!$B$1:$BZ$1"),0)),0)</f>
        <v>0</v>
      </c>
      <c r="BC838" s="3">
        <f ca="1">IFERROR(INDEX(INDIRECT("day_wise_sales_data!$B$2:$BZ$599"),MATCH(resource!$CC838,day_wise_sales_data!$A$2:$A$500,0),MATCH(resource!BC$2,INDIRECT("day_wise_sales_data!$B$1:$BZ$1"),0)),0)</f>
        <v>0</v>
      </c>
      <c r="BD838" s="3">
        <f ca="1">IFERROR(INDEX(INDIRECT("day_wise_sales_data!$B$2:$BZ$599"),MATCH(resource!$CC838,day_wise_sales_data!$A$2:$A$500,0),MATCH(resource!BD$2,INDIRECT("day_wise_sales_data!$B$1:$BZ$1"),0)),0)</f>
        <v>0</v>
      </c>
      <c r="BE838" s="3">
        <f ca="1">IFERROR(INDEX(INDIRECT("day_wise_sales_data!$B$2:$BZ$599"),MATCH(resource!$CC838,day_wise_sales_data!$A$2:$A$500,0),MATCH(resource!BE$2,INDIRECT("day_wise_sales_data!$B$1:$BZ$1"),0)),0)</f>
        <v>0</v>
      </c>
      <c r="BF838" s="3">
        <f ca="1">IFERROR(INDEX(INDIRECT("day_wise_sales_data!$B$2:$BZ$599"),MATCH(resource!$CC838,day_wise_sales_data!$A$2:$A$500,0),MATCH(resource!BF$2,INDIRECT("day_wise_sales_data!$B$1:$BZ$1"),0)),0)</f>
        <v>0</v>
      </c>
      <c r="BG838" s="3">
        <f ca="1">IFERROR(INDEX(INDIRECT("day_wise_sales_data!$B$2:$BZ$599"),MATCH(resource!$CC838,day_wise_sales_data!$A$2:$A$500,0),MATCH(resource!BG$2,INDIRECT("day_wise_sales_data!$B$1:$BZ$1"),0)),0)</f>
        <v>0</v>
      </c>
      <c r="BH838" s="3">
        <f ca="1">IFERROR(INDEX(INDIRECT("day_wise_sales_data!$B$2:$BZ$599"),MATCH(resource!$CC838,day_wise_sales_data!$A$2:$A$500,0),MATCH(resource!BH$2,INDIRECT("day_wise_sales_data!$B$1:$BZ$1"),0)),0)</f>
        <v>0</v>
      </c>
      <c r="BI838" s="3">
        <f ca="1">IFERROR(INDEX(INDIRECT("day_wise_sales_data!$B$2:$BZ$599"),MATCH(resource!$CC838,day_wise_sales_data!$A$2:$A$500,0),MATCH(resource!BI$2,INDIRECT("day_wise_sales_data!$B$1:$BZ$1"),0)),0)</f>
        <v>0</v>
      </c>
      <c r="BJ838" s="3">
        <f ca="1">IFERROR(INDEX(INDIRECT("day_wise_sales_data!$B$2:$BZ$599"),MATCH(resource!$CC838,day_wise_sales_data!$A$2:$A$500,0),MATCH(resource!BJ$2,INDIRECT("day_wise_sales_data!$B$1:$BZ$1"),0)),0)</f>
        <v>0</v>
      </c>
      <c r="BK838" s="3">
        <f ca="1">IFERROR(INDEX(INDIRECT("day_wise_sales_data!$B$2:$BZ$599"),MATCH(resource!$CC838,day_wise_sales_data!$A$2:$A$500,0),MATCH(resource!BK$2,INDIRECT("day_wise_sales_data!$B$1:$BZ$1"),0)),0)</f>
        <v>0</v>
      </c>
      <c r="BL838" s="3">
        <f ca="1">IFERROR(INDEX(INDIRECT("day_wise_sales_data!$B$2:$BZ$599"),MATCH(resource!$CC838,day_wise_sales_data!$A$2:$A$500,0),MATCH(resource!BL$2,INDIRECT("day_wise_sales_data!$B$1:$BZ$1"),0)),0)</f>
        <v>0</v>
      </c>
      <c r="BM838" s="3">
        <f ca="1">IFERROR(INDEX(INDIRECT("day_wise_sales_data!$B$2:$BZ$599"),MATCH(resource!$CC838,day_wise_sales_data!$A$2:$A$500,0),MATCH(resource!BM$2,INDIRECT("day_wise_sales_data!$B$1:$BZ$1"),0)),0)</f>
        <v>0</v>
      </c>
      <c r="BN838" s="3">
        <f ca="1">IFERROR(INDEX(INDIRECT("day_wise_sales_data!$B$2:$BZ$599"),MATCH(resource!$CC838,day_wise_sales_data!$A$2:$A$500,0),MATCH(resource!BN$2,INDIRECT("day_wise_sales_data!$B$1:$BZ$1"),0)),0)</f>
        <v>0</v>
      </c>
      <c r="BO838" s="3">
        <f ca="1">IFERROR(INDEX(INDIRECT("day_wise_sales_data!$B$2:$BZ$599"),MATCH(resource!$CC838,day_wise_sales_data!$A$2:$A$500,0),MATCH(resource!BO$2,INDIRECT("day_wise_sales_data!$B$1:$BZ$1"),0)),0)</f>
        <v>0</v>
      </c>
      <c r="BP838" s="3">
        <f ca="1">IFERROR(INDEX(INDIRECT("day_wise_sales_data!$B$2:$BZ$599"),MATCH(resource!$CC838,day_wise_sales_data!$A$2:$A$500,0),MATCH(resource!BP$2,INDIRECT("day_wise_sales_data!$B$1:$BZ$1"),0)),0)</f>
        <v>0</v>
      </c>
      <c r="BQ838" s="3">
        <f ca="1">IFERROR(INDEX(INDIRECT("day_wise_sales_data!$B$2:$BZ$599"),MATCH(resource!$CC838,day_wise_sales_data!$A$2:$A$500,0),MATCH(resource!BQ$2,INDIRECT("day_wise_sales_data!$B$1:$BZ$1"),0)),0)</f>
        <v>0</v>
      </c>
      <c r="BR838" s="3">
        <f ca="1">IFERROR(INDEX(INDIRECT("day_wise_sales_data!$B$2:$BZ$599"),MATCH(resource!$CC838,day_wise_sales_data!$A$2:$A$500,0),MATCH(resource!BR$2,INDIRECT("day_wise_sales_data!$B$1:$BZ$1"),0)),0)</f>
        <v>0</v>
      </c>
      <c r="BS838" s="3">
        <f ca="1">IFERROR(INDEX(INDIRECT("day_wise_sales_data!$B$2:$BZ$599"),MATCH(resource!$CC838,day_wise_sales_data!$A$2:$A$500,0),MATCH(resource!BS$2,INDIRECT("day_wise_sales_data!$B$1:$BZ$1"),0)),0)</f>
        <v>0</v>
      </c>
      <c r="BT838" s="3">
        <f ca="1">IFERROR(INDEX(INDIRECT("day_wise_sales_data!$B$2:$BZ$599"),MATCH(resource!$CC838,day_wise_sales_data!$A$2:$A$500,0),MATCH(resource!BT$2,INDIRECT("day_wise_sales_data!$B$1:$BZ$1"),0)),0)</f>
        <v>0</v>
      </c>
      <c r="BU838" s="3">
        <f ca="1">IFERROR(INDEX(INDIRECT("day_wise_sales_data!$B$2:$BZ$599"),MATCH(resource!$CC838,day_wise_sales_data!$A$2:$A$500,0),MATCH(resource!BU$2,INDIRECT("day_wise_sales_data!$B$1:$BZ$1"),0)),0)</f>
        <v>0</v>
      </c>
      <c r="BV838" s="3">
        <f ca="1">IFERROR(INDEX(INDIRECT("day_wise_sales_data!$B$2:$BZ$599"),MATCH(resource!$CC838,day_wise_sales_data!$A$2:$A$500,0),MATCH(resource!BV$2,INDIRECT("day_wise_sales_data!$B$1:$BZ$1"),0)),0)</f>
        <v>0</v>
      </c>
      <c r="BW838" s="3">
        <f ca="1">IFERROR(INDEX(INDIRECT("day_wise_sales_data!$B$2:$BZ$599"),MATCH(resource!$CC838,day_wise_sales_data!$A$2:$A$500,0),MATCH(resource!BW$2,INDIRECT("day_wise_sales_data!$B$1:$BZ$1"),0)),0)</f>
        <v>0</v>
      </c>
      <c r="BX838" s="3">
        <f ca="1">IFERROR(INDEX(INDIRECT("day_wise_sales_data!$B$2:$BZ$599"),MATCH(resource!$CC838,day_wise_sales_data!$A$2:$A$500,0),MATCH(resource!BX$2,INDIRECT("day_wise_sales_data!$B$1:$BZ$1"),0)),0)</f>
        <v>0</v>
      </c>
      <c r="BY838" s="3">
        <f ca="1">IFERROR(INDEX(INDIRECT("day_wise_sales_data!$B$2:$BZ$599"),MATCH(resource!$CC838,day_wise_sales_data!$A$2:$A$500,0),MATCH(resource!BY$2,INDIRECT("day_wise_sales_data!$B$1:$BZ$1"),0)),0)</f>
        <v>0</v>
      </c>
      <c r="BZ838" s="3">
        <f ca="1">IFERROR(INDEX(INDIRECT("day_wise_sales_data!$B$2:$BZ$599"),MATCH(resource!$CC838,day_wise_sales_data!$A$2:$A$500,0),MATCH(resource!BZ$2,INDIRECT("day_wise_sales_data!$B$1:$BZ$1"),0)),0)</f>
        <v>0</v>
      </c>
      <c r="CA838" s="3">
        <f ca="1">IFERROR(INDEX(INDIRECT("day_wise_sales_data!$B$2:$BZ$599"),MATCH(resource!$CC838,day_wise_sales_data!$A$2:$A$500,0),MATCH(resource!CA$2,INDIRECT("day_wise_sales_data!$B$1:$BZ$1"),0)),0)</f>
        <v>0</v>
      </c>
      <c r="CC838" s="4">
        <f>sales_data!H837</f>
        <v>0</v>
      </c>
      <c r="CD838" s="1">
        <v>836</v>
      </c>
      <c r="CE838" s="1" t="str">
        <f>IF(AQ838=report!$AQ$3,resource!CD838,"")</f>
        <v/>
      </c>
      <c r="CF838" s="5" t="str">
        <f>IFERROR(SMALL($CE$3:$CE$1001,ROWS($CE$3:CE838)),"")</f>
        <v/>
      </c>
      <c r="CH838">
        <f>IFERROR(VLOOKUP($CC838,data_pull!$E$22:$G$700,2,0),0)</f>
        <v>0</v>
      </c>
      <c r="DK838" s="3" t="str">
        <f>IFERROR(INDEX(COD_SALES!$B$5:$Z$500,MATCH(resource!$CC838,COD_SALES!$A$5:$A$500,0),MATCH(resource!DK$2,COD_SALES!$B$4:$Z$4,0)),"")</f>
        <v/>
      </c>
      <c r="DL838" s="3" t="str">
        <f>IFERROR(INDEX(COD_SALES!$B$5:$Z$500,MATCH(resource!$CC838,COD_SALES!$A$5:$A$500,0),MATCH(resource!DL$2,COD_SALES!$B$4:$Z$4,0)),"")</f>
        <v/>
      </c>
      <c r="DM838" s="3" t="str">
        <f>IFERROR(INDEX(COD_SALES!$B$5:$Z$500,MATCH(resource!$CC838,COD_SALES!$A$5:$A$500,0),MATCH(resource!DM$2,COD_SALES!$B$4:$Z$4,0)),"")</f>
        <v/>
      </c>
      <c r="DN838" s="3" t="str">
        <f>IFERROR(INDEX(COD_SALES!$B$5:$Z$500,MATCH(resource!$CC838,COD_SALES!$A$5:$A$500,0),MATCH(resource!DN$2,COD_SALES!$B$4:$Z$4,0)),"")</f>
        <v/>
      </c>
      <c r="DO838" s="3" t="str">
        <f>IFERROR(INDEX(COD_SALES!$B$5:$Z$500,MATCH(resource!$CC838,COD_SALES!$A$5:$A$500,0),MATCH(resource!DO$2,COD_SALES!$B$4:$Z$4,0)),"")</f>
        <v/>
      </c>
      <c r="DP838" s="3" t="str">
        <f>IFERROR(INDEX(COD_SALES!$B$5:$Z$500,MATCH(resource!$CC838,COD_SALES!$A$5:$A$500,0),MATCH(resource!DP$2,COD_SALES!$B$4:$Z$4,0)),"")</f>
        <v/>
      </c>
      <c r="DQ838" s="3" t="str">
        <f>IFERROR(INDEX(COD_SALES!$B$5:$Z$500,MATCH(resource!$CC838,COD_SALES!$A$5:$A$500,0),MATCH(resource!DQ$2,COD_SALES!$B$4:$Z$4,0)),"")</f>
        <v/>
      </c>
      <c r="DR838" s="3" t="str">
        <f>IFERROR(INDEX(COD_SALES!$B$5:$Z$500,MATCH(resource!$CC838,COD_SALES!$A$5:$A$500,0),MATCH(resource!DR$2,COD_SALES!$B$4:$Z$4,0)),"")</f>
        <v/>
      </c>
      <c r="DS838" s="3" t="str">
        <f>IFERROR(INDEX(COD_SALES!$B$5:$Z$500,MATCH(resource!$CC838,COD_SALES!$A$5:$A$500,0),MATCH(resource!DS$2,COD_SALES!$B$4:$Z$4,0)),"")</f>
        <v/>
      </c>
      <c r="DT838" s="3" t="str">
        <f>IFERROR(INDEX(COD_SALES!$B$5:$Z$500,MATCH(resource!$CC838,COD_SALES!$A$5:$A$500,0),MATCH(resource!DT$2,COD_SALES!$B$4:$Z$4,0)),"")</f>
        <v/>
      </c>
      <c r="DU838" s="3" t="str">
        <f>IFERROR(INDEX(COD_SALES!$B$5:$Z$500,MATCH(resource!$CC838,COD_SALES!$A$5:$A$500,0),MATCH(resource!DU$2,COD_SALES!$B$4:$Z$4,0)),"")</f>
        <v/>
      </c>
      <c r="DV838" s="3" t="str">
        <f>IFERROR(INDEX(COD_SALES!$B$5:$Z$500,MATCH(resource!$CC838,COD_SALES!$A$5:$A$500,0),MATCH(resource!DV$2,COD_SALES!$B$4:$Z$4,0)),"")</f>
        <v/>
      </c>
      <c r="DW838" s="3" t="str">
        <f>IFERROR(INDEX(COD_SALES!$B$5:$Z$500,MATCH(resource!$CC838,COD_SALES!$A$5:$A$500,0),MATCH(resource!DW$2,COD_SALES!$B$4:$Z$4,0)),"")</f>
        <v/>
      </c>
      <c r="DX838" s="3" t="str">
        <f>IFERROR(INDEX(COD_SALES!$B$5:$Z$500,MATCH(resource!$CC838,COD_SALES!$A$5:$A$500,0),MATCH(resource!DX$2,COD_SALES!$B$4:$Z$4,0)),"")</f>
        <v/>
      </c>
      <c r="DY838" s="3" t="str">
        <f>IFERROR(INDEX(COD_SALES!$B$5:$Z$500,MATCH(resource!$CC838,COD_SALES!$A$5:$A$500,0),MATCH(resource!DY$2,COD_SALES!$B$4:$Z$4,0)),"")</f>
        <v/>
      </c>
      <c r="DZ838" s="3" t="str">
        <f>IFERROR(INDEX(COD_SALES!$B$5:$Z$500,MATCH(resource!$CC838,COD_SALES!$A$5:$A$500,0),MATCH(resource!DZ$2,COD_SALES!$B$4:$Z$4,0)),"")</f>
        <v/>
      </c>
      <c r="EA838" s="3" t="str">
        <f>IFERROR(INDEX(COD_SALES!$B$5:$Z$500,MATCH(resource!$CC838,COD_SALES!$A$5:$A$500,0),MATCH(resource!EA$2,COD_SALES!$B$4:$Z$4,0)),"")</f>
        <v/>
      </c>
      <c r="EB838" s="3">
        <f t="shared" si="142"/>
        <v>0</v>
      </c>
      <c r="EW838" s="3">
        <f>IFERROR(VLOOKUP(CC838,data_pull!$AO$25:$AR$546,2,0),0)</f>
        <v>0</v>
      </c>
      <c r="EX838" s="1">
        <f>IFERROR(VLOOKUP(CC838,data_pull!$AO$25:$AR$546,4,0),0)</f>
        <v>0</v>
      </c>
    </row>
    <row r="839" spans="13:154" x14ac:dyDescent="0.25"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4">
        <f>sales_data!B838</f>
        <v>0</v>
      </c>
      <c r="AR839" s="4">
        <f>sales_data!C838</f>
        <v>0</v>
      </c>
      <c r="AS839" s="5" t="str">
        <f t="shared" si="141"/>
        <v/>
      </c>
      <c r="AT839" s="4">
        <f>sales_data!I838</f>
        <v>0</v>
      </c>
      <c r="AU839" s="4">
        <f>sales_data!W838</f>
        <v>0</v>
      </c>
      <c r="AV839" s="1">
        <f>sales_data!N838</f>
        <v>0</v>
      </c>
      <c r="AW839" s="1">
        <f>sales_data!P838</f>
        <v>0</v>
      </c>
      <c r="AX839" s="3">
        <f ca="1">IFERROR(INDEX(INDIRECT("day_wise_sales_data!$B$2:$BZ$599"),MATCH(resource!$CC839,day_wise_sales_data!$A$2:$A$500,0),MATCH(resource!AX$2,INDIRECT("day_wise_sales_data!$B$1:$BZ$1"),0)),0)</f>
        <v>0</v>
      </c>
      <c r="AY839" s="3">
        <f ca="1">IFERROR(INDEX(INDIRECT("day_wise_sales_data!$B$2:$BZ$599"),MATCH(resource!$CC839,day_wise_sales_data!$A$2:$A$500,0),MATCH(resource!AY$2,INDIRECT("day_wise_sales_data!$B$1:$BZ$1"),0)),0)</f>
        <v>0</v>
      </c>
      <c r="AZ839" s="3">
        <f ca="1">IFERROR(INDEX(INDIRECT("day_wise_sales_data!$B$2:$BZ$599"),MATCH(resource!$CC839,day_wise_sales_data!$A$2:$A$500,0),MATCH(resource!AZ$2,INDIRECT("day_wise_sales_data!$B$1:$BZ$1"),0)),0)</f>
        <v>0</v>
      </c>
      <c r="BA839" s="3">
        <f ca="1">IFERROR(INDEX(INDIRECT("day_wise_sales_data!$B$2:$BZ$599"),MATCH(resource!$CC839,day_wise_sales_data!$A$2:$A$500,0),MATCH(resource!BA$2,INDIRECT("day_wise_sales_data!$B$1:$BZ$1"),0)),0)</f>
        <v>0</v>
      </c>
      <c r="BB839" s="3">
        <f ca="1">IFERROR(INDEX(INDIRECT("day_wise_sales_data!$B$2:$BZ$599"),MATCH(resource!$CC839,day_wise_sales_data!$A$2:$A$500,0),MATCH(resource!BB$2,INDIRECT("day_wise_sales_data!$B$1:$BZ$1"),0)),0)</f>
        <v>0</v>
      </c>
      <c r="BC839" s="3">
        <f ca="1">IFERROR(INDEX(INDIRECT("day_wise_sales_data!$B$2:$BZ$599"),MATCH(resource!$CC839,day_wise_sales_data!$A$2:$A$500,0),MATCH(resource!BC$2,INDIRECT("day_wise_sales_data!$B$1:$BZ$1"),0)),0)</f>
        <v>0</v>
      </c>
      <c r="BD839" s="3">
        <f ca="1">IFERROR(INDEX(INDIRECT("day_wise_sales_data!$B$2:$BZ$599"),MATCH(resource!$CC839,day_wise_sales_data!$A$2:$A$500,0),MATCH(resource!BD$2,INDIRECT("day_wise_sales_data!$B$1:$BZ$1"),0)),0)</f>
        <v>0</v>
      </c>
      <c r="BE839" s="3">
        <f ca="1">IFERROR(INDEX(INDIRECT("day_wise_sales_data!$B$2:$BZ$599"),MATCH(resource!$CC839,day_wise_sales_data!$A$2:$A$500,0),MATCH(resource!BE$2,INDIRECT("day_wise_sales_data!$B$1:$BZ$1"),0)),0)</f>
        <v>0</v>
      </c>
      <c r="BF839" s="3">
        <f ca="1">IFERROR(INDEX(INDIRECT("day_wise_sales_data!$B$2:$BZ$599"),MATCH(resource!$CC839,day_wise_sales_data!$A$2:$A$500,0),MATCH(resource!BF$2,INDIRECT("day_wise_sales_data!$B$1:$BZ$1"),0)),0)</f>
        <v>0</v>
      </c>
      <c r="BG839" s="3">
        <f ca="1">IFERROR(INDEX(INDIRECT("day_wise_sales_data!$B$2:$BZ$599"),MATCH(resource!$CC839,day_wise_sales_data!$A$2:$A$500,0),MATCH(resource!BG$2,INDIRECT("day_wise_sales_data!$B$1:$BZ$1"),0)),0)</f>
        <v>0</v>
      </c>
      <c r="BH839" s="3">
        <f ca="1">IFERROR(INDEX(INDIRECT("day_wise_sales_data!$B$2:$BZ$599"),MATCH(resource!$CC839,day_wise_sales_data!$A$2:$A$500,0),MATCH(resource!BH$2,INDIRECT("day_wise_sales_data!$B$1:$BZ$1"),0)),0)</f>
        <v>0</v>
      </c>
      <c r="BI839" s="3">
        <f ca="1">IFERROR(INDEX(INDIRECT("day_wise_sales_data!$B$2:$BZ$599"),MATCH(resource!$CC839,day_wise_sales_data!$A$2:$A$500,0),MATCH(resource!BI$2,INDIRECT("day_wise_sales_data!$B$1:$BZ$1"),0)),0)</f>
        <v>0</v>
      </c>
      <c r="BJ839" s="3">
        <f ca="1">IFERROR(INDEX(INDIRECT("day_wise_sales_data!$B$2:$BZ$599"),MATCH(resource!$CC839,day_wise_sales_data!$A$2:$A$500,0),MATCH(resource!BJ$2,INDIRECT("day_wise_sales_data!$B$1:$BZ$1"),0)),0)</f>
        <v>0</v>
      </c>
      <c r="BK839" s="3">
        <f ca="1">IFERROR(INDEX(INDIRECT("day_wise_sales_data!$B$2:$BZ$599"),MATCH(resource!$CC839,day_wise_sales_data!$A$2:$A$500,0),MATCH(resource!BK$2,INDIRECT("day_wise_sales_data!$B$1:$BZ$1"),0)),0)</f>
        <v>0</v>
      </c>
      <c r="BL839" s="3">
        <f ca="1">IFERROR(INDEX(INDIRECT("day_wise_sales_data!$B$2:$BZ$599"),MATCH(resource!$CC839,day_wise_sales_data!$A$2:$A$500,0),MATCH(resource!BL$2,INDIRECT("day_wise_sales_data!$B$1:$BZ$1"),0)),0)</f>
        <v>0</v>
      </c>
      <c r="BM839" s="3">
        <f ca="1">IFERROR(INDEX(INDIRECT("day_wise_sales_data!$B$2:$BZ$599"),MATCH(resource!$CC839,day_wise_sales_data!$A$2:$A$500,0),MATCH(resource!BM$2,INDIRECT("day_wise_sales_data!$B$1:$BZ$1"),0)),0)</f>
        <v>0</v>
      </c>
      <c r="BN839" s="3">
        <f ca="1">IFERROR(INDEX(INDIRECT("day_wise_sales_data!$B$2:$BZ$599"),MATCH(resource!$CC839,day_wise_sales_data!$A$2:$A$500,0),MATCH(resource!BN$2,INDIRECT("day_wise_sales_data!$B$1:$BZ$1"),0)),0)</f>
        <v>0</v>
      </c>
      <c r="BO839" s="3">
        <f ca="1">IFERROR(INDEX(INDIRECT("day_wise_sales_data!$B$2:$BZ$599"),MATCH(resource!$CC839,day_wise_sales_data!$A$2:$A$500,0),MATCH(resource!BO$2,INDIRECT("day_wise_sales_data!$B$1:$BZ$1"),0)),0)</f>
        <v>0</v>
      </c>
      <c r="BP839" s="3">
        <f ca="1">IFERROR(INDEX(INDIRECT("day_wise_sales_data!$B$2:$BZ$599"),MATCH(resource!$CC839,day_wise_sales_data!$A$2:$A$500,0),MATCH(resource!BP$2,INDIRECT("day_wise_sales_data!$B$1:$BZ$1"),0)),0)</f>
        <v>0</v>
      </c>
      <c r="BQ839" s="3">
        <f ca="1">IFERROR(INDEX(INDIRECT("day_wise_sales_data!$B$2:$BZ$599"),MATCH(resource!$CC839,day_wise_sales_data!$A$2:$A$500,0),MATCH(resource!BQ$2,INDIRECT("day_wise_sales_data!$B$1:$BZ$1"),0)),0)</f>
        <v>0</v>
      </c>
      <c r="BR839" s="3">
        <f ca="1">IFERROR(INDEX(INDIRECT("day_wise_sales_data!$B$2:$BZ$599"),MATCH(resource!$CC839,day_wise_sales_data!$A$2:$A$500,0),MATCH(resource!BR$2,INDIRECT("day_wise_sales_data!$B$1:$BZ$1"),0)),0)</f>
        <v>0</v>
      </c>
      <c r="BS839" s="3">
        <f ca="1">IFERROR(INDEX(INDIRECT("day_wise_sales_data!$B$2:$BZ$599"),MATCH(resource!$CC839,day_wise_sales_data!$A$2:$A$500,0),MATCH(resource!BS$2,INDIRECT("day_wise_sales_data!$B$1:$BZ$1"),0)),0)</f>
        <v>0</v>
      </c>
      <c r="BT839" s="3">
        <f ca="1">IFERROR(INDEX(INDIRECT("day_wise_sales_data!$B$2:$BZ$599"),MATCH(resource!$CC839,day_wise_sales_data!$A$2:$A$500,0),MATCH(resource!BT$2,INDIRECT("day_wise_sales_data!$B$1:$BZ$1"),0)),0)</f>
        <v>0</v>
      </c>
      <c r="BU839" s="3">
        <f ca="1">IFERROR(INDEX(INDIRECT("day_wise_sales_data!$B$2:$BZ$599"),MATCH(resource!$CC839,day_wise_sales_data!$A$2:$A$500,0),MATCH(resource!BU$2,INDIRECT("day_wise_sales_data!$B$1:$BZ$1"),0)),0)</f>
        <v>0</v>
      </c>
      <c r="BV839" s="3">
        <f ca="1">IFERROR(INDEX(INDIRECT("day_wise_sales_data!$B$2:$BZ$599"),MATCH(resource!$CC839,day_wise_sales_data!$A$2:$A$500,0),MATCH(resource!BV$2,INDIRECT("day_wise_sales_data!$B$1:$BZ$1"),0)),0)</f>
        <v>0</v>
      </c>
      <c r="BW839" s="3">
        <f ca="1">IFERROR(INDEX(INDIRECT("day_wise_sales_data!$B$2:$BZ$599"),MATCH(resource!$CC839,day_wise_sales_data!$A$2:$A$500,0),MATCH(resource!BW$2,INDIRECT("day_wise_sales_data!$B$1:$BZ$1"),0)),0)</f>
        <v>0</v>
      </c>
      <c r="BX839" s="3">
        <f ca="1">IFERROR(INDEX(INDIRECT("day_wise_sales_data!$B$2:$BZ$599"),MATCH(resource!$CC839,day_wise_sales_data!$A$2:$A$500,0),MATCH(resource!BX$2,INDIRECT("day_wise_sales_data!$B$1:$BZ$1"),0)),0)</f>
        <v>0</v>
      </c>
      <c r="BY839" s="3">
        <f ca="1">IFERROR(INDEX(INDIRECT("day_wise_sales_data!$B$2:$BZ$599"),MATCH(resource!$CC839,day_wise_sales_data!$A$2:$A$500,0),MATCH(resource!BY$2,INDIRECT("day_wise_sales_data!$B$1:$BZ$1"),0)),0)</f>
        <v>0</v>
      </c>
      <c r="BZ839" s="3">
        <f ca="1">IFERROR(INDEX(INDIRECT("day_wise_sales_data!$B$2:$BZ$599"),MATCH(resource!$CC839,day_wise_sales_data!$A$2:$A$500,0),MATCH(resource!BZ$2,INDIRECT("day_wise_sales_data!$B$1:$BZ$1"),0)),0)</f>
        <v>0</v>
      </c>
      <c r="CA839" s="3">
        <f ca="1">IFERROR(INDEX(INDIRECT("day_wise_sales_data!$B$2:$BZ$599"),MATCH(resource!$CC839,day_wise_sales_data!$A$2:$A$500,0),MATCH(resource!CA$2,INDIRECT("day_wise_sales_data!$B$1:$BZ$1"),0)),0)</f>
        <v>0</v>
      </c>
      <c r="CC839" s="4">
        <f>sales_data!H838</f>
        <v>0</v>
      </c>
      <c r="CD839" s="1">
        <v>837</v>
      </c>
      <c r="CE839" s="1" t="str">
        <f>IF(AQ839=report!$AQ$3,resource!CD839,"")</f>
        <v/>
      </c>
      <c r="CF839" s="5" t="str">
        <f>IFERROR(SMALL($CE$3:$CE$1001,ROWS($CE$3:CE839)),"")</f>
        <v/>
      </c>
      <c r="CH839">
        <f>IFERROR(VLOOKUP($CC839,data_pull!$E$22:$G$700,2,0),0)</f>
        <v>0</v>
      </c>
      <c r="DK839" s="3" t="str">
        <f>IFERROR(INDEX(COD_SALES!$B$5:$Z$500,MATCH(resource!$CC839,COD_SALES!$A$5:$A$500,0),MATCH(resource!DK$2,COD_SALES!$B$4:$Z$4,0)),"")</f>
        <v/>
      </c>
      <c r="DL839" s="3" t="str">
        <f>IFERROR(INDEX(COD_SALES!$B$5:$Z$500,MATCH(resource!$CC839,COD_SALES!$A$5:$A$500,0),MATCH(resource!DL$2,COD_SALES!$B$4:$Z$4,0)),"")</f>
        <v/>
      </c>
      <c r="DM839" s="3" t="str">
        <f>IFERROR(INDEX(COD_SALES!$B$5:$Z$500,MATCH(resource!$CC839,COD_SALES!$A$5:$A$500,0),MATCH(resource!DM$2,COD_SALES!$B$4:$Z$4,0)),"")</f>
        <v/>
      </c>
      <c r="DN839" s="3" t="str">
        <f>IFERROR(INDEX(COD_SALES!$B$5:$Z$500,MATCH(resource!$CC839,COD_SALES!$A$5:$A$500,0),MATCH(resource!DN$2,COD_SALES!$B$4:$Z$4,0)),"")</f>
        <v/>
      </c>
      <c r="DO839" s="3" t="str">
        <f>IFERROR(INDEX(COD_SALES!$B$5:$Z$500,MATCH(resource!$CC839,COD_SALES!$A$5:$A$500,0),MATCH(resource!DO$2,COD_SALES!$B$4:$Z$4,0)),"")</f>
        <v/>
      </c>
      <c r="DP839" s="3" t="str">
        <f>IFERROR(INDEX(COD_SALES!$B$5:$Z$500,MATCH(resource!$CC839,COD_SALES!$A$5:$A$500,0),MATCH(resource!DP$2,COD_SALES!$B$4:$Z$4,0)),"")</f>
        <v/>
      </c>
      <c r="DQ839" s="3" t="str">
        <f>IFERROR(INDEX(COD_SALES!$B$5:$Z$500,MATCH(resource!$CC839,COD_SALES!$A$5:$A$500,0),MATCH(resource!DQ$2,COD_SALES!$B$4:$Z$4,0)),"")</f>
        <v/>
      </c>
      <c r="DR839" s="3" t="str">
        <f>IFERROR(INDEX(COD_SALES!$B$5:$Z$500,MATCH(resource!$CC839,COD_SALES!$A$5:$A$500,0),MATCH(resource!DR$2,COD_SALES!$B$4:$Z$4,0)),"")</f>
        <v/>
      </c>
      <c r="DS839" s="3" t="str">
        <f>IFERROR(INDEX(COD_SALES!$B$5:$Z$500,MATCH(resource!$CC839,COD_SALES!$A$5:$A$500,0),MATCH(resource!DS$2,COD_SALES!$B$4:$Z$4,0)),"")</f>
        <v/>
      </c>
      <c r="DT839" s="3" t="str">
        <f>IFERROR(INDEX(COD_SALES!$B$5:$Z$500,MATCH(resource!$CC839,COD_SALES!$A$5:$A$500,0),MATCH(resource!DT$2,COD_SALES!$B$4:$Z$4,0)),"")</f>
        <v/>
      </c>
      <c r="DU839" s="3" t="str">
        <f>IFERROR(INDEX(COD_SALES!$B$5:$Z$500,MATCH(resource!$CC839,COD_SALES!$A$5:$A$500,0),MATCH(resource!DU$2,COD_SALES!$B$4:$Z$4,0)),"")</f>
        <v/>
      </c>
      <c r="DV839" s="3" t="str">
        <f>IFERROR(INDEX(COD_SALES!$B$5:$Z$500,MATCH(resource!$CC839,COD_SALES!$A$5:$A$500,0),MATCH(resource!DV$2,COD_SALES!$B$4:$Z$4,0)),"")</f>
        <v/>
      </c>
      <c r="DW839" s="3" t="str">
        <f>IFERROR(INDEX(COD_SALES!$B$5:$Z$500,MATCH(resource!$CC839,COD_SALES!$A$5:$A$500,0),MATCH(resource!DW$2,COD_SALES!$B$4:$Z$4,0)),"")</f>
        <v/>
      </c>
      <c r="DX839" s="3" t="str">
        <f>IFERROR(INDEX(COD_SALES!$B$5:$Z$500,MATCH(resource!$CC839,COD_SALES!$A$5:$A$500,0),MATCH(resource!DX$2,COD_SALES!$B$4:$Z$4,0)),"")</f>
        <v/>
      </c>
      <c r="DY839" s="3" t="str">
        <f>IFERROR(INDEX(COD_SALES!$B$5:$Z$500,MATCH(resource!$CC839,COD_SALES!$A$5:$A$500,0),MATCH(resource!DY$2,COD_SALES!$B$4:$Z$4,0)),"")</f>
        <v/>
      </c>
      <c r="DZ839" s="3" t="str">
        <f>IFERROR(INDEX(COD_SALES!$B$5:$Z$500,MATCH(resource!$CC839,COD_SALES!$A$5:$A$500,0),MATCH(resource!DZ$2,COD_SALES!$B$4:$Z$4,0)),"")</f>
        <v/>
      </c>
      <c r="EA839" s="3" t="str">
        <f>IFERROR(INDEX(COD_SALES!$B$5:$Z$500,MATCH(resource!$CC839,COD_SALES!$A$5:$A$500,0),MATCH(resource!EA$2,COD_SALES!$B$4:$Z$4,0)),"")</f>
        <v/>
      </c>
      <c r="EB839" s="3">
        <f t="shared" si="142"/>
        <v>0</v>
      </c>
      <c r="EW839" s="3">
        <f>IFERROR(VLOOKUP(CC839,data_pull!$AO$25:$AR$546,2,0),0)</f>
        <v>0</v>
      </c>
      <c r="EX839" s="1">
        <f>IFERROR(VLOOKUP(CC839,data_pull!$AO$25:$AR$546,4,0),0)</f>
        <v>0</v>
      </c>
    </row>
    <row r="840" spans="13:154" x14ac:dyDescent="0.25"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4">
        <f>sales_data!B839</f>
        <v>0</v>
      </c>
      <c r="AR840" s="4">
        <f>sales_data!C839</f>
        <v>0</v>
      </c>
      <c r="AS840" s="5" t="str">
        <f t="shared" si="141"/>
        <v/>
      </c>
      <c r="AT840" s="4">
        <f>sales_data!I839</f>
        <v>0</v>
      </c>
      <c r="AU840" s="4">
        <f>sales_data!W839</f>
        <v>0</v>
      </c>
      <c r="AV840" s="1">
        <f>sales_data!N839</f>
        <v>0</v>
      </c>
      <c r="AW840" s="1">
        <f>sales_data!P839</f>
        <v>0</v>
      </c>
      <c r="AX840" s="3">
        <f ca="1">IFERROR(INDEX(INDIRECT("day_wise_sales_data!$B$2:$BZ$599"),MATCH(resource!$CC840,day_wise_sales_data!$A$2:$A$500,0),MATCH(resource!AX$2,INDIRECT("day_wise_sales_data!$B$1:$BZ$1"),0)),0)</f>
        <v>0</v>
      </c>
      <c r="AY840" s="3">
        <f ca="1">IFERROR(INDEX(INDIRECT("day_wise_sales_data!$B$2:$BZ$599"),MATCH(resource!$CC840,day_wise_sales_data!$A$2:$A$500,0),MATCH(resource!AY$2,INDIRECT("day_wise_sales_data!$B$1:$BZ$1"),0)),0)</f>
        <v>0</v>
      </c>
      <c r="AZ840" s="3">
        <f ca="1">IFERROR(INDEX(INDIRECT("day_wise_sales_data!$B$2:$BZ$599"),MATCH(resource!$CC840,day_wise_sales_data!$A$2:$A$500,0),MATCH(resource!AZ$2,INDIRECT("day_wise_sales_data!$B$1:$BZ$1"),0)),0)</f>
        <v>0</v>
      </c>
      <c r="BA840" s="3">
        <f ca="1">IFERROR(INDEX(INDIRECT("day_wise_sales_data!$B$2:$BZ$599"),MATCH(resource!$CC840,day_wise_sales_data!$A$2:$A$500,0),MATCH(resource!BA$2,INDIRECT("day_wise_sales_data!$B$1:$BZ$1"),0)),0)</f>
        <v>0</v>
      </c>
      <c r="BB840" s="3">
        <f ca="1">IFERROR(INDEX(INDIRECT("day_wise_sales_data!$B$2:$BZ$599"),MATCH(resource!$CC840,day_wise_sales_data!$A$2:$A$500,0),MATCH(resource!BB$2,INDIRECT("day_wise_sales_data!$B$1:$BZ$1"),0)),0)</f>
        <v>0</v>
      </c>
      <c r="BC840" s="3">
        <f ca="1">IFERROR(INDEX(INDIRECT("day_wise_sales_data!$B$2:$BZ$599"),MATCH(resource!$CC840,day_wise_sales_data!$A$2:$A$500,0),MATCH(resource!BC$2,INDIRECT("day_wise_sales_data!$B$1:$BZ$1"),0)),0)</f>
        <v>0</v>
      </c>
      <c r="BD840" s="3">
        <f ca="1">IFERROR(INDEX(INDIRECT("day_wise_sales_data!$B$2:$BZ$599"),MATCH(resource!$CC840,day_wise_sales_data!$A$2:$A$500,0),MATCH(resource!BD$2,INDIRECT("day_wise_sales_data!$B$1:$BZ$1"),0)),0)</f>
        <v>0</v>
      </c>
      <c r="BE840" s="3">
        <f ca="1">IFERROR(INDEX(INDIRECT("day_wise_sales_data!$B$2:$BZ$599"),MATCH(resource!$CC840,day_wise_sales_data!$A$2:$A$500,0),MATCH(resource!BE$2,INDIRECT("day_wise_sales_data!$B$1:$BZ$1"),0)),0)</f>
        <v>0</v>
      </c>
      <c r="BF840" s="3">
        <f ca="1">IFERROR(INDEX(INDIRECT("day_wise_sales_data!$B$2:$BZ$599"),MATCH(resource!$CC840,day_wise_sales_data!$A$2:$A$500,0),MATCH(resource!BF$2,INDIRECT("day_wise_sales_data!$B$1:$BZ$1"),0)),0)</f>
        <v>0</v>
      </c>
      <c r="BG840" s="3">
        <f ca="1">IFERROR(INDEX(INDIRECT("day_wise_sales_data!$B$2:$BZ$599"),MATCH(resource!$CC840,day_wise_sales_data!$A$2:$A$500,0),MATCH(resource!BG$2,INDIRECT("day_wise_sales_data!$B$1:$BZ$1"),0)),0)</f>
        <v>0</v>
      </c>
      <c r="BH840" s="3">
        <f ca="1">IFERROR(INDEX(INDIRECT("day_wise_sales_data!$B$2:$BZ$599"),MATCH(resource!$CC840,day_wise_sales_data!$A$2:$A$500,0),MATCH(resource!BH$2,INDIRECT("day_wise_sales_data!$B$1:$BZ$1"),0)),0)</f>
        <v>0</v>
      </c>
      <c r="BI840" s="3">
        <f ca="1">IFERROR(INDEX(INDIRECT("day_wise_sales_data!$B$2:$BZ$599"),MATCH(resource!$CC840,day_wise_sales_data!$A$2:$A$500,0),MATCH(resource!BI$2,INDIRECT("day_wise_sales_data!$B$1:$BZ$1"),0)),0)</f>
        <v>0</v>
      </c>
      <c r="BJ840" s="3">
        <f ca="1">IFERROR(INDEX(INDIRECT("day_wise_sales_data!$B$2:$BZ$599"),MATCH(resource!$CC840,day_wise_sales_data!$A$2:$A$500,0),MATCH(resource!BJ$2,INDIRECT("day_wise_sales_data!$B$1:$BZ$1"),0)),0)</f>
        <v>0</v>
      </c>
      <c r="BK840" s="3">
        <f ca="1">IFERROR(INDEX(INDIRECT("day_wise_sales_data!$B$2:$BZ$599"),MATCH(resource!$CC840,day_wise_sales_data!$A$2:$A$500,0),MATCH(resource!BK$2,INDIRECT("day_wise_sales_data!$B$1:$BZ$1"),0)),0)</f>
        <v>0</v>
      </c>
      <c r="BL840" s="3">
        <f ca="1">IFERROR(INDEX(INDIRECT("day_wise_sales_data!$B$2:$BZ$599"),MATCH(resource!$CC840,day_wise_sales_data!$A$2:$A$500,0),MATCH(resource!BL$2,INDIRECT("day_wise_sales_data!$B$1:$BZ$1"),0)),0)</f>
        <v>0</v>
      </c>
      <c r="BM840" s="3">
        <f ca="1">IFERROR(INDEX(INDIRECT("day_wise_sales_data!$B$2:$BZ$599"),MATCH(resource!$CC840,day_wise_sales_data!$A$2:$A$500,0),MATCH(resource!BM$2,INDIRECT("day_wise_sales_data!$B$1:$BZ$1"),0)),0)</f>
        <v>0</v>
      </c>
      <c r="BN840" s="3">
        <f ca="1">IFERROR(INDEX(INDIRECT("day_wise_sales_data!$B$2:$BZ$599"),MATCH(resource!$CC840,day_wise_sales_data!$A$2:$A$500,0),MATCH(resource!BN$2,INDIRECT("day_wise_sales_data!$B$1:$BZ$1"),0)),0)</f>
        <v>0</v>
      </c>
      <c r="BO840" s="3">
        <f ca="1">IFERROR(INDEX(INDIRECT("day_wise_sales_data!$B$2:$BZ$599"),MATCH(resource!$CC840,day_wise_sales_data!$A$2:$A$500,0),MATCH(resource!BO$2,INDIRECT("day_wise_sales_data!$B$1:$BZ$1"),0)),0)</f>
        <v>0</v>
      </c>
      <c r="BP840" s="3">
        <f ca="1">IFERROR(INDEX(INDIRECT("day_wise_sales_data!$B$2:$BZ$599"),MATCH(resource!$CC840,day_wise_sales_data!$A$2:$A$500,0),MATCH(resource!BP$2,INDIRECT("day_wise_sales_data!$B$1:$BZ$1"),0)),0)</f>
        <v>0</v>
      </c>
      <c r="BQ840" s="3">
        <f ca="1">IFERROR(INDEX(INDIRECT("day_wise_sales_data!$B$2:$BZ$599"),MATCH(resource!$CC840,day_wise_sales_data!$A$2:$A$500,0),MATCH(resource!BQ$2,INDIRECT("day_wise_sales_data!$B$1:$BZ$1"),0)),0)</f>
        <v>0</v>
      </c>
      <c r="BR840" s="3">
        <f ca="1">IFERROR(INDEX(INDIRECT("day_wise_sales_data!$B$2:$BZ$599"),MATCH(resource!$CC840,day_wise_sales_data!$A$2:$A$500,0),MATCH(resource!BR$2,INDIRECT("day_wise_sales_data!$B$1:$BZ$1"),0)),0)</f>
        <v>0</v>
      </c>
      <c r="BS840" s="3">
        <f ca="1">IFERROR(INDEX(INDIRECT("day_wise_sales_data!$B$2:$BZ$599"),MATCH(resource!$CC840,day_wise_sales_data!$A$2:$A$500,0),MATCH(resource!BS$2,INDIRECT("day_wise_sales_data!$B$1:$BZ$1"),0)),0)</f>
        <v>0</v>
      </c>
      <c r="BT840" s="3">
        <f ca="1">IFERROR(INDEX(INDIRECT("day_wise_sales_data!$B$2:$BZ$599"),MATCH(resource!$CC840,day_wise_sales_data!$A$2:$A$500,0),MATCH(resource!BT$2,INDIRECT("day_wise_sales_data!$B$1:$BZ$1"),0)),0)</f>
        <v>0</v>
      </c>
      <c r="BU840" s="3">
        <f ca="1">IFERROR(INDEX(INDIRECT("day_wise_sales_data!$B$2:$BZ$599"),MATCH(resource!$CC840,day_wise_sales_data!$A$2:$A$500,0),MATCH(resource!BU$2,INDIRECT("day_wise_sales_data!$B$1:$BZ$1"),0)),0)</f>
        <v>0</v>
      </c>
      <c r="BV840" s="3">
        <f ca="1">IFERROR(INDEX(INDIRECT("day_wise_sales_data!$B$2:$BZ$599"),MATCH(resource!$CC840,day_wise_sales_data!$A$2:$A$500,0),MATCH(resource!BV$2,INDIRECT("day_wise_sales_data!$B$1:$BZ$1"),0)),0)</f>
        <v>0</v>
      </c>
      <c r="BW840" s="3">
        <f ca="1">IFERROR(INDEX(INDIRECT("day_wise_sales_data!$B$2:$BZ$599"),MATCH(resource!$CC840,day_wise_sales_data!$A$2:$A$500,0),MATCH(resource!BW$2,INDIRECT("day_wise_sales_data!$B$1:$BZ$1"),0)),0)</f>
        <v>0</v>
      </c>
      <c r="BX840" s="3">
        <f ca="1">IFERROR(INDEX(INDIRECT("day_wise_sales_data!$B$2:$BZ$599"),MATCH(resource!$CC840,day_wise_sales_data!$A$2:$A$500,0),MATCH(resource!BX$2,INDIRECT("day_wise_sales_data!$B$1:$BZ$1"),0)),0)</f>
        <v>0</v>
      </c>
      <c r="BY840" s="3">
        <f ca="1">IFERROR(INDEX(INDIRECT("day_wise_sales_data!$B$2:$BZ$599"),MATCH(resource!$CC840,day_wise_sales_data!$A$2:$A$500,0),MATCH(resource!BY$2,INDIRECT("day_wise_sales_data!$B$1:$BZ$1"),0)),0)</f>
        <v>0</v>
      </c>
      <c r="BZ840" s="3">
        <f ca="1">IFERROR(INDEX(INDIRECT("day_wise_sales_data!$B$2:$BZ$599"),MATCH(resource!$CC840,day_wise_sales_data!$A$2:$A$500,0),MATCH(resource!BZ$2,INDIRECT("day_wise_sales_data!$B$1:$BZ$1"),0)),0)</f>
        <v>0</v>
      </c>
      <c r="CA840" s="3">
        <f ca="1">IFERROR(INDEX(INDIRECT("day_wise_sales_data!$B$2:$BZ$599"),MATCH(resource!$CC840,day_wise_sales_data!$A$2:$A$500,0),MATCH(resource!CA$2,INDIRECT("day_wise_sales_data!$B$1:$BZ$1"),0)),0)</f>
        <v>0</v>
      </c>
      <c r="CC840" s="4">
        <f>sales_data!H839</f>
        <v>0</v>
      </c>
      <c r="CD840" s="1">
        <v>838</v>
      </c>
      <c r="CE840" s="1" t="str">
        <f>IF(AQ840=report!$AQ$3,resource!CD840,"")</f>
        <v/>
      </c>
      <c r="CF840" s="5" t="str">
        <f>IFERROR(SMALL($CE$3:$CE$1001,ROWS($CE$3:CE840)),"")</f>
        <v/>
      </c>
      <c r="CH840">
        <f>IFERROR(VLOOKUP($CC840,data_pull!$E$22:$G$700,2,0),0)</f>
        <v>0</v>
      </c>
      <c r="DK840" s="3" t="str">
        <f>IFERROR(INDEX(COD_SALES!$B$5:$Z$500,MATCH(resource!$CC840,COD_SALES!$A$5:$A$500,0),MATCH(resource!DK$2,COD_SALES!$B$4:$Z$4,0)),"")</f>
        <v/>
      </c>
      <c r="DL840" s="3" t="str">
        <f>IFERROR(INDEX(COD_SALES!$B$5:$Z$500,MATCH(resource!$CC840,COD_SALES!$A$5:$A$500,0),MATCH(resource!DL$2,COD_SALES!$B$4:$Z$4,0)),"")</f>
        <v/>
      </c>
      <c r="DM840" s="3" t="str">
        <f>IFERROR(INDEX(COD_SALES!$B$5:$Z$500,MATCH(resource!$CC840,COD_SALES!$A$5:$A$500,0),MATCH(resource!DM$2,COD_SALES!$B$4:$Z$4,0)),"")</f>
        <v/>
      </c>
      <c r="DN840" s="3" t="str">
        <f>IFERROR(INDEX(COD_SALES!$B$5:$Z$500,MATCH(resource!$CC840,COD_SALES!$A$5:$A$500,0),MATCH(resource!DN$2,COD_SALES!$B$4:$Z$4,0)),"")</f>
        <v/>
      </c>
      <c r="DO840" s="3" t="str">
        <f>IFERROR(INDEX(COD_SALES!$B$5:$Z$500,MATCH(resource!$CC840,COD_SALES!$A$5:$A$500,0),MATCH(resource!DO$2,COD_SALES!$B$4:$Z$4,0)),"")</f>
        <v/>
      </c>
      <c r="DP840" s="3" t="str">
        <f>IFERROR(INDEX(COD_SALES!$B$5:$Z$500,MATCH(resource!$CC840,COD_SALES!$A$5:$A$500,0),MATCH(resource!DP$2,COD_SALES!$B$4:$Z$4,0)),"")</f>
        <v/>
      </c>
      <c r="DQ840" s="3" t="str">
        <f>IFERROR(INDEX(COD_SALES!$B$5:$Z$500,MATCH(resource!$CC840,COD_SALES!$A$5:$A$500,0),MATCH(resource!DQ$2,COD_SALES!$B$4:$Z$4,0)),"")</f>
        <v/>
      </c>
      <c r="DR840" s="3" t="str">
        <f>IFERROR(INDEX(COD_SALES!$B$5:$Z$500,MATCH(resource!$CC840,COD_SALES!$A$5:$A$500,0),MATCH(resource!DR$2,COD_SALES!$B$4:$Z$4,0)),"")</f>
        <v/>
      </c>
      <c r="DS840" s="3" t="str">
        <f>IFERROR(INDEX(COD_SALES!$B$5:$Z$500,MATCH(resource!$CC840,COD_SALES!$A$5:$A$500,0),MATCH(resource!DS$2,COD_SALES!$B$4:$Z$4,0)),"")</f>
        <v/>
      </c>
      <c r="DT840" s="3" t="str">
        <f>IFERROR(INDEX(COD_SALES!$B$5:$Z$500,MATCH(resource!$CC840,COD_SALES!$A$5:$A$500,0),MATCH(resource!DT$2,COD_SALES!$B$4:$Z$4,0)),"")</f>
        <v/>
      </c>
      <c r="DU840" s="3" t="str">
        <f>IFERROR(INDEX(COD_SALES!$B$5:$Z$500,MATCH(resource!$CC840,COD_SALES!$A$5:$A$500,0),MATCH(resource!DU$2,COD_SALES!$B$4:$Z$4,0)),"")</f>
        <v/>
      </c>
      <c r="DV840" s="3" t="str">
        <f>IFERROR(INDEX(COD_SALES!$B$5:$Z$500,MATCH(resource!$CC840,COD_SALES!$A$5:$A$500,0),MATCH(resource!DV$2,COD_SALES!$B$4:$Z$4,0)),"")</f>
        <v/>
      </c>
      <c r="DW840" s="3" t="str">
        <f>IFERROR(INDEX(COD_SALES!$B$5:$Z$500,MATCH(resource!$CC840,COD_SALES!$A$5:$A$500,0),MATCH(resource!DW$2,COD_SALES!$B$4:$Z$4,0)),"")</f>
        <v/>
      </c>
      <c r="DX840" s="3" t="str">
        <f>IFERROR(INDEX(COD_SALES!$B$5:$Z$500,MATCH(resource!$CC840,COD_SALES!$A$5:$A$500,0),MATCH(resource!DX$2,COD_SALES!$B$4:$Z$4,0)),"")</f>
        <v/>
      </c>
      <c r="DY840" s="3" t="str">
        <f>IFERROR(INDEX(COD_SALES!$B$5:$Z$500,MATCH(resource!$CC840,COD_SALES!$A$5:$A$500,0),MATCH(resource!DY$2,COD_SALES!$B$4:$Z$4,0)),"")</f>
        <v/>
      </c>
      <c r="DZ840" s="3" t="str">
        <f>IFERROR(INDEX(COD_SALES!$B$5:$Z$500,MATCH(resource!$CC840,COD_SALES!$A$5:$A$500,0),MATCH(resource!DZ$2,COD_SALES!$B$4:$Z$4,0)),"")</f>
        <v/>
      </c>
      <c r="EA840" s="3" t="str">
        <f>IFERROR(INDEX(COD_SALES!$B$5:$Z$500,MATCH(resource!$CC840,COD_SALES!$A$5:$A$500,0),MATCH(resource!EA$2,COD_SALES!$B$4:$Z$4,0)),"")</f>
        <v/>
      </c>
      <c r="EB840" s="3">
        <f t="shared" si="142"/>
        <v>0</v>
      </c>
      <c r="EW840" s="3">
        <f>IFERROR(VLOOKUP(CC840,data_pull!$AO$25:$AR$546,2,0),0)</f>
        <v>0</v>
      </c>
      <c r="EX840" s="1">
        <f>IFERROR(VLOOKUP(CC840,data_pull!$AO$25:$AR$546,4,0),0)</f>
        <v>0</v>
      </c>
    </row>
    <row r="841" spans="13:154" x14ac:dyDescent="0.25"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4">
        <f>sales_data!B840</f>
        <v>0</v>
      </c>
      <c r="AR841" s="4">
        <f>sales_data!C840</f>
        <v>0</v>
      </c>
      <c r="AS841" s="5" t="str">
        <f t="shared" si="141"/>
        <v/>
      </c>
      <c r="AT841" s="4">
        <f>sales_data!I840</f>
        <v>0</v>
      </c>
      <c r="AU841" s="4">
        <f>sales_data!W840</f>
        <v>0</v>
      </c>
      <c r="AV841" s="1">
        <f>sales_data!N840</f>
        <v>0</v>
      </c>
      <c r="AW841" s="1">
        <f>sales_data!P840</f>
        <v>0</v>
      </c>
      <c r="AX841" s="3">
        <f ca="1">IFERROR(INDEX(INDIRECT("day_wise_sales_data!$B$2:$BZ$599"),MATCH(resource!$CC841,day_wise_sales_data!$A$2:$A$500,0),MATCH(resource!AX$2,INDIRECT("day_wise_sales_data!$B$1:$BZ$1"),0)),0)</f>
        <v>0</v>
      </c>
      <c r="AY841" s="3">
        <f ca="1">IFERROR(INDEX(INDIRECT("day_wise_sales_data!$B$2:$BZ$599"),MATCH(resource!$CC841,day_wise_sales_data!$A$2:$A$500,0),MATCH(resource!AY$2,INDIRECT("day_wise_sales_data!$B$1:$BZ$1"),0)),0)</f>
        <v>0</v>
      </c>
      <c r="AZ841" s="3">
        <f ca="1">IFERROR(INDEX(INDIRECT("day_wise_sales_data!$B$2:$BZ$599"),MATCH(resource!$CC841,day_wise_sales_data!$A$2:$A$500,0),MATCH(resource!AZ$2,INDIRECT("day_wise_sales_data!$B$1:$BZ$1"),0)),0)</f>
        <v>0</v>
      </c>
      <c r="BA841" s="3">
        <f ca="1">IFERROR(INDEX(INDIRECT("day_wise_sales_data!$B$2:$BZ$599"),MATCH(resource!$CC841,day_wise_sales_data!$A$2:$A$500,0),MATCH(resource!BA$2,INDIRECT("day_wise_sales_data!$B$1:$BZ$1"),0)),0)</f>
        <v>0</v>
      </c>
      <c r="BB841" s="3">
        <f ca="1">IFERROR(INDEX(INDIRECT("day_wise_sales_data!$B$2:$BZ$599"),MATCH(resource!$CC841,day_wise_sales_data!$A$2:$A$500,0),MATCH(resource!BB$2,INDIRECT("day_wise_sales_data!$B$1:$BZ$1"),0)),0)</f>
        <v>0</v>
      </c>
      <c r="BC841" s="3">
        <f ca="1">IFERROR(INDEX(INDIRECT("day_wise_sales_data!$B$2:$BZ$599"),MATCH(resource!$CC841,day_wise_sales_data!$A$2:$A$500,0),MATCH(resource!BC$2,INDIRECT("day_wise_sales_data!$B$1:$BZ$1"),0)),0)</f>
        <v>0</v>
      </c>
      <c r="BD841" s="3">
        <f ca="1">IFERROR(INDEX(INDIRECT("day_wise_sales_data!$B$2:$BZ$599"),MATCH(resource!$CC841,day_wise_sales_data!$A$2:$A$500,0),MATCH(resource!BD$2,INDIRECT("day_wise_sales_data!$B$1:$BZ$1"),0)),0)</f>
        <v>0</v>
      </c>
      <c r="BE841" s="3">
        <f ca="1">IFERROR(INDEX(INDIRECT("day_wise_sales_data!$B$2:$BZ$599"),MATCH(resource!$CC841,day_wise_sales_data!$A$2:$A$500,0),MATCH(resource!BE$2,INDIRECT("day_wise_sales_data!$B$1:$BZ$1"),0)),0)</f>
        <v>0</v>
      </c>
      <c r="BF841" s="3">
        <f ca="1">IFERROR(INDEX(INDIRECT("day_wise_sales_data!$B$2:$BZ$599"),MATCH(resource!$CC841,day_wise_sales_data!$A$2:$A$500,0),MATCH(resource!BF$2,INDIRECT("day_wise_sales_data!$B$1:$BZ$1"),0)),0)</f>
        <v>0</v>
      </c>
      <c r="BG841" s="3">
        <f ca="1">IFERROR(INDEX(INDIRECT("day_wise_sales_data!$B$2:$BZ$599"),MATCH(resource!$CC841,day_wise_sales_data!$A$2:$A$500,0),MATCH(resource!BG$2,INDIRECT("day_wise_sales_data!$B$1:$BZ$1"),0)),0)</f>
        <v>0</v>
      </c>
      <c r="BH841" s="3">
        <f ca="1">IFERROR(INDEX(INDIRECT("day_wise_sales_data!$B$2:$BZ$599"),MATCH(resource!$CC841,day_wise_sales_data!$A$2:$A$500,0),MATCH(resource!BH$2,INDIRECT("day_wise_sales_data!$B$1:$BZ$1"),0)),0)</f>
        <v>0</v>
      </c>
      <c r="BI841" s="3">
        <f ca="1">IFERROR(INDEX(INDIRECT("day_wise_sales_data!$B$2:$BZ$599"),MATCH(resource!$CC841,day_wise_sales_data!$A$2:$A$500,0),MATCH(resource!BI$2,INDIRECT("day_wise_sales_data!$B$1:$BZ$1"),0)),0)</f>
        <v>0</v>
      </c>
      <c r="BJ841" s="3">
        <f ca="1">IFERROR(INDEX(INDIRECT("day_wise_sales_data!$B$2:$BZ$599"),MATCH(resource!$CC841,day_wise_sales_data!$A$2:$A$500,0),MATCH(resource!BJ$2,INDIRECT("day_wise_sales_data!$B$1:$BZ$1"),0)),0)</f>
        <v>0</v>
      </c>
      <c r="BK841" s="3">
        <f ca="1">IFERROR(INDEX(INDIRECT("day_wise_sales_data!$B$2:$BZ$599"),MATCH(resource!$CC841,day_wise_sales_data!$A$2:$A$500,0),MATCH(resource!BK$2,INDIRECT("day_wise_sales_data!$B$1:$BZ$1"),0)),0)</f>
        <v>0</v>
      </c>
      <c r="BL841" s="3">
        <f ca="1">IFERROR(INDEX(INDIRECT("day_wise_sales_data!$B$2:$BZ$599"),MATCH(resource!$CC841,day_wise_sales_data!$A$2:$A$500,0),MATCH(resource!BL$2,INDIRECT("day_wise_sales_data!$B$1:$BZ$1"),0)),0)</f>
        <v>0</v>
      </c>
      <c r="BM841" s="3">
        <f ca="1">IFERROR(INDEX(INDIRECT("day_wise_sales_data!$B$2:$BZ$599"),MATCH(resource!$CC841,day_wise_sales_data!$A$2:$A$500,0),MATCH(resource!BM$2,INDIRECT("day_wise_sales_data!$B$1:$BZ$1"),0)),0)</f>
        <v>0</v>
      </c>
      <c r="BN841" s="3">
        <f ca="1">IFERROR(INDEX(INDIRECT("day_wise_sales_data!$B$2:$BZ$599"),MATCH(resource!$CC841,day_wise_sales_data!$A$2:$A$500,0),MATCH(resource!BN$2,INDIRECT("day_wise_sales_data!$B$1:$BZ$1"),0)),0)</f>
        <v>0</v>
      </c>
      <c r="BO841" s="3">
        <f ca="1">IFERROR(INDEX(INDIRECT("day_wise_sales_data!$B$2:$BZ$599"),MATCH(resource!$CC841,day_wise_sales_data!$A$2:$A$500,0),MATCH(resource!BO$2,INDIRECT("day_wise_sales_data!$B$1:$BZ$1"),0)),0)</f>
        <v>0</v>
      </c>
      <c r="BP841" s="3">
        <f ca="1">IFERROR(INDEX(INDIRECT("day_wise_sales_data!$B$2:$BZ$599"),MATCH(resource!$CC841,day_wise_sales_data!$A$2:$A$500,0),MATCH(resource!BP$2,INDIRECT("day_wise_sales_data!$B$1:$BZ$1"),0)),0)</f>
        <v>0</v>
      </c>
      <c r="BQ841" s="3">
        <f ca="1">IFERROR(INDEX(INDIRECT("day_wise_sales_data!$B$2:$BZ$599"),MATCH(resource!$CC841,day_wise_sales_data!$A$2:$A$500,0),MATCH(resource!BQ$2,INDIRECT("day_wise_sales_data!$B$1:$BZ$1"),0)),0)</f>
        <v>0</v>
      </c>
      <c r="BR841" s="3">
        <f ca="1">IFERROR(INDEX(INDIRECT("day_wise_sales_data!$B$2:$BZ$599"),MATCH(resource!$CC841,day_wise_sales_data!$A$2:$A$500,0),MATCH(resource!BR$2,INDIRECT("day_wise_sales_data!$B$1:$BZ$1"),0)),0)</f>
        <v>0</v>
      </c>
      <c r="BS841" s="3">
        <f ca="1">IFERROR(INDEX(INDIRECT("day_wise_sales_data!$B$2:$BZ$599"),MATCH(resource!$CC841,day_wise_sales_data!$A$2:$A$500,0),MATCH(resource!BS$2,INDIRECT("day_wise_sales_data!$B$1:$BZ$1"),0)),0)</f>
        <v>0</v>
      </c>
      <c r="BT841" s="3">
        <f ca="1">IFERROR(INDEX(INDIRECT("day_wise_sales_data!$B$2:$BZ$599"),MATCH(resource!$CC841,day_wise_sales_data!$A$2:$A$500,0),MATCH(resource!BT$2,INDIRECT("day_wise_sales_data!$B$1:$BZ$1"),0)),0)</f>
        <v>0</v>
      </c>
      <c r="BU841" s="3">
        <f ca="1">IFERROR(INDEX(INDIRECT("day_wise_sales_data!$B$2:$BZ$599"),MATCH(resource!$CC841,day_wise_sales_data!$A$2:$A$500,0),MATCH(resource!BU$2,INDIRECT("day_wise_sales_data!$B$1:$BZ$1"),0)),0)</f>
        <v>0</v>
      </c>
      <c r="BV841" s="3">
        <f ca="1">IFERROR(INDEX(INDIRECT("day_wise_sales_data!$B$2:$BZ$599"),MATCH(resource!$CC841,day_wise_sales_data!$A$2:$A$500,0),MATCH(resource!BV$2,INDIRECT("day_wise_sales_data!$B$1:$BZ$1"),0)),0)</f>
        <v>0</v>
      </c>
      <c r="BW841" s="3">
        <f ca="1">IFERROR(INDEX(INDIRECT("day_wise_sales_data!$B$2:$BZ$599"),MATCH(resource!$CC841,day_wise_sales_data!$A$2:$A$500,0),MATCH(resource!BW$2,INDIRECT("day_wise_sales_data!$B$1:$BZ$1"),0)),0)</f>
        <v>0</v>
      </c>
      <c r="BX841" s="3">
        <f ca="1">IFERROR(INDEX(INDIRECT("day_wise_sales_data!$B$2:$BZ$599"),MATCH(resource!$CC841,day_wise_sales_data!$A$2:$A$500,0),MATCH(resource!BX$2,INDIRECT("day_wise_sales_data!$B$1:$BZ$1"),0)),0)</f>
        <v>0</v>
      </c>
      <c r="BY841" s="3">
        <f ca="1">IFERROR(INDEX(INDIRECT("day_wise_sales_data!$B$2:$BZ$599"),MATCH(resource!$CC841,day_wise_sales_data!$A$2:$A$500,0),MATCH(resource!BY$2,INDIRECT("day_wise_sales_data!$B$1:$BZ$1"),0)),0)</f>
        <v>0</v>
      </c>
      <c r="BZ841" s="3">
        <f ca="1">IFERROR(INDEX(INDIRECT("day_wise_sales_data!$B$2:$BZ$599"),MATCH(resource!$CC841,day_wise_sales_data!$A$2:$A$500,0),MATCH(resource!BZ$2,INDIRECT("day_wise_sales_data!$B$1:$BZ$1"),0)),0)</f>
        <v>0</v>
      </c>
      <c r="CA841" s="3">
        <f ca="1">IFERROR(INDEX(INDIRECT("day_wise_sales_data!$B$2:$BZ$599"),MATCH(resource!$CC841,day_wise_sales_data!$A$2:$A$500,0),MATCH(resource!CA$2,INDIRECT("day_wise_sales_data!$B$1:$BZ$1"),0)),0)</f>
        <v>0</v>
      </c>
      <c r="CC841" s="4">
        <f>sales_data!H840</f>
        <v>0</v>
      </c>
      <c r="CD841" s="1">
        <v>839</v>
      </c>
      <c r="CE841" s="1" t="str">
        <f>IF(AQ841=report!$AQ$3,resource!CD841,"")</f>
        <v/>
      </c>
      <c r="CF841" s="5" t="str">
        <f>IFERROR(SMALL($CE$3:$CE$1001,ROWS($CE$3:CE841)),"")</f>
        <v/>
      </c>
      <c r="CH841">
        <f>IFERROR(VLOOKUP($CC841,data_pull!$E$22:$G$700,2,0),0)</f>
        <v>0</v>
      </c>
      <c r="DK841" s="3" t="str">
        <f>IFERROR(INDEX(COD_SALES!$B$5:$Z$500,MATCH(resource!$CC841,COD_SALES!$A$5:$A$500,0),MATCH(resource!DK$2,COD_SALES!$B$4:$Z$4,0)),"")</f>
        <v/>
      </c>
      <c r="DL841" s="3" t="str">
        <f>IFERROR(INDEX(COD_SALES!$B$5:$Z$500,MATCH(resource!$CC841,COD_SALES!$A$5:$A$500,0),MATCH(resource!DL$2,COD_SALES!$B$4:$Z$4,0)),"")</f>
        <v/>
      </c>
      <c r="DM841" s="3" t="str">
        <f>IFERROR(INDEX(COD_SALES!$B$5:$Z$500,MATCH(resource!$CC841,COD_SALES!$A$5:$A$500,0),MATCH(resource!DM$2,COD_SALES!$B$4:$Z$4,0)),"")</f>
        <v/>
      </c>
      <c r="DN841" s="3" t="str">
        <f>IFERROR(INDEX(COD_SALES!$B$5:$Z$500,MATCH(resource!$CC841,COD_SALES!$A$5:$A$500,0),MATCH(resource!DN$2,COD_SALES!$B$4:$Z$4,0)),"")</f>
        <v/>
      </c>
      <c r="DO841" s="3" t="str">
        <f>IFERROR(INDEX(COD_SALES!$B$5:$Z$500,MATCH(resource!$CC841,COD_SALES!$A$5:$A$500,0),MATCH(resource!DO$2,COD_SALES!$B$4:$Z$4,0)),"")</f>
        <v/>
      </c>
      <c r="DP841" s="3" t="str">
        <f>IFERROR(INDEX(COD_SALES!$B$5:$Z$500,MATCH(resource!$CC841,COD_SALES!$A$5:$A$500,0),MATCH(resource!DP$2,COD_SALES!$B$4:$Z$4,0)),"")</f>
        <v/>
      </c>
      <c r="DQ841" s="3" t="str">
        <f>IFERROR(INDEX(COD_SALES!$B$5:$Z$500,MATCH(resource!$CC841,COD_SALES!$A$5:$A$500,0),MATCH(resource!DQ$2,COD_SALES!$B$4:$Z$4,0)),"")</f>
        <v/>
      </c>
      <c r="DR841" s="3" t="str">
        <f>IFERROR(INDEX(COD_SALES!$B$5:$Z$500,MATCH(resource!$CC841,COD_SALES!$A$5:$A$500,0),MATCH(resource!DR$2,COD_SALES!$B$4:$Z$4,0)),"")</f>
        <v/>
      </c>
      <c r="DS841" s="3" t="str">
        <f>IFERROR(INDEX(COD_SALES!$B$5:$Z$500,MATCH(resource!$CC841,COD_SALES!$A$5:$A$500,0),MATCH(resource!DS$2,COD_SALES!$B$4:$Z$4,0)),"")</f>
        <v/>
      </c>
      <c r="DT841" s="3" t="str">
        <f>IFERROR(INDEX(COD_SALES!$B$5:$Z$500,MATCH(resource!$CC841,COD_SALES!$A$5:$A$500,0),MATCH(resource!DT$2,COD_SALES!$B$4:$Z$4,0)),"")</f>
        <v/>
      </c>
      <c r="DU841" s="3" t="str">
        <f>IFERROR(INDEX(COD_SALES!$B$5:$Z$500,MATCH(resource!$CC841,COD_SALES!$A$5:$A$500,0),MATCH(resource!DU$2,COD_SALES!$B$4:$Z$4,0)),"")</f>
        <v/>
      </c>
      <c r="DV841" s="3" t="str">
        <f>IFERROR(INDEX(COD_SALES!$B$5:$Z$500,MATCH(resource!$CC841,COD_SALES!$A$5:$A$500,0),MATCH(resource!DV$2,COD_SALES!$B$4:$Z$4,0)),"")</f>
        <v/>
      </c>
      <c r="DW841" s="3" t="str">
        <f>IFERROR(INDEX(COD_SALES!$B$5:$Z$500,MATCH(resource!$CC841,COD_SALES!$A$5:$A$500,0),MATCH(resource!DW$2,COD_SALES!$B$4:$Z$4,0)),"")</f>
        <v/>
      </c>
      <c r="DX841" s="3" t="str">
        <f>IFERROR(INDEX(COD_SALES!$B$5:$Z$500,MATCH(resource!$CC841,COD_SALES!$A$5:$A$500,0),MATCH(resource!DX$2,COD_SALES!$B$4:$Z$4,0)),"")</f>
        <v/>
      </c>
      <c r="DY841" s="3" t="str">
        <f>IFERROR(INDEX(COD_SALES!$B$5:$Z$500,MATCH(resource!$CC841,COD_SALES!$A$5:$A$500,0),MATCH(resource!DY$2,COD_SALES!$B$4:$Z$4,0)),"")</f>
        <v/>
      </c>
      <c r="DZ841" s="3" t="str">
        <f>IFERROR(INDEX(COD_SALES!$B$5:$Z$500,MATCH(resource!$CC841,COD_SALES!$A$5:$A$500,0),MATCH(resource!DZ$2,COD_SALES!$B$4:$Z$4,0)),"")</f>
        <v/>
      </c>
      <c r="EA841" s="3" t="str">
        <f>IFERROR(INDEX(COD_SALES!$B$5:$Z$500,MATCH(resource!$CC841,COD_SALES!$A$5:$A$500,0),MATCH(resource!EA$2,COD_SALES!$B$4:$Z$4,0)),"")</f>
        <v/>
      </c>
      <c r="EB841" s="3">
        <f t="shared" si="142"/>
        <v>0</v>
      </c>
      <c r="EW841" s="3">
        <f>IFERROR(VLOOKUP(CC841,data_pull!$AO$25:$AR$546,2,0),0)</f>
        <v>0</v>
      </c>
      <c r="EX841" s="1">
        <f>IFERROR(VLOOKUP(CC841,data_pull!$AO$25:$AR$546,4,0),0)</f>
        <v>0</v>
      </c>
    </row>
    <row r="842" spans="13:154" x14ac:dyDescent="0.25"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4">
        <f>sales_data!B841</f>
        <v>0</v>
      </c>
      <c r="AR842" s="4">
        <f>sales_data!C841</f>
        <v>0</v>
      </c>
      <c r="AS842" s="5" t="str">
        <f t="shared" si="141"/>
        <v/>
      </c>
      <c r="AT842" s="4">
        <f>sales_data!I841</f>
        <v>0</v>
      </c>
      <c r="AU842" s="4">
        <f>sales_data!W841</f>
        <v>0</v>
      </c>
      <c r="AV842" s="1">
        <f>sales_data!N841</f>
        <v>0</v>
      </c>
      <c r="AW842" s="1">
        <f>sales_data!P841</f>
        <v>0</v>
      </c>
      <c r="AX842" s="3">
        <f ca="1">IFERROR(INDEX(INDIRECT("day_wise_sales_data!$B$2:$BZ$599"),MATCH(resource!$CC842,day_wise_sales_data!$A$2:$A$500,0),MATCH(resource!AX$2,INDIRECT("day_wise_sales_data!$B$1:$BZ$1"),0)),0)</f>
        <v>0</v>
      </c>
      <c r="AY842" s="3">
        <f ca="1">IFERROR(INDEX(INDIRECT("day_wise_sales_data!$B$2:$BZ$599"),MATCH(resource!$CC842,day_wise_sales_data!$A$2:$A$500,0),MATCH(resource!AY$2,INDIRECT("day_wise_sales_data!$B$1:$BZ$1"),0)),0)</f>
        <v>0</v>
      </c>
      <c r="AZ842" s="3">
        <f ca="1">IFERROR(INDEX(INDIRECT("day_wise_sales_data!$B$2:$BZ$599"),MATCH(resource!$CC842,day_wise_sales_data!$A$2:$A$500,0),MATCH(resource!AZ$2,INDIRECT("day_wise_sales_data!$B$1:$BZ$1"),0)),0)</f>
        <v>0</v>
      </c>
      <c r="BA842" s="3">
        <f ca="1">IFERROR(INDEX(INDIRECT("day_wise_sales_data!$B$2:$BZ$599"),MATCH(resource!$CC842,day_wise_sales_data!$A$2:$A$500,0),MATCH(resource!BA$2,INDIRECT("day_wise_sales_data!$B$1:$BZ$1"),0)),0)</f>
        <v>0</v>
      </c>
      <c r="BB842" s="3">
        <f ca="1">IFERROR(INDEX(INDIRECT("day_wise_sales_data!$B$2:$BZ$599"),MATCH(resource!$CC842,day_wise_sales_data!$A$2:$A$500,0),MATCH(resource!BB$2,INDIRECT("day_wise_sales_data!$B$1:$BZ$1"),0)),0)</f>
        <v>0</v>
      </c>
      <c r="BC842" s="3">
        <f ca="1">IFERROR(INDEX(INDIRECT("day_wise_sales_data!$B$2:$BZ$599"),MATCH(resource!$CC842,day_wise_sales_data!$A$2:$A$500,0),MATCH(resource!BC$2,INDIRECT("day_wise_sales_data!$B$1:$BZ$1"),0)),0)</f>
        <v>0</v>
      </c>
      <c r="BD842" s="3">
        <f ca="1">IFERROR(INDEX(INDIRECT("day_wise_sales_data!$B$2:$BZ$599"),MATCH(resource!$CC842,day_wise_sales_data!$A$2:$A$500,0),MATCH(resource!BD$2,INDIRECT("day_wise_sales_data!$B$1:$BZ$1"),0)),0)</f>
        <v>0</v>
      </c>
      <c r="BE842" s="3">
        <f ca="1">IFERROR(INDEX(INDIRECT("day_wise_sales_data!$B$2:$BZ$599"),MATCH(resource!$CC842,day_wise_sales_data!$A$2:$A$500,0),MATCH(resource!BE$2,INDIRECT("day_wise_sales_data!$B$1:$BZ$1"),0)),0)</f>
        <v>0</v>
      </c>
      <c r="BF842" s="3">
        <f ca="1">IFERROR(INDEX(INDIRECT("day_wise_sales_data!$B$2:$BZ$599"),MATCH(resource!$CC842,day_wise_sales_data!$A$2:$A$500,0),MATCH(resource!BF$2,INDIRECT("day_wise_sales_data!$B$1:$BZ$1"),0)),0)</f>
        <v>0</v>
      </c>
      <c r="BG842" s="3">
        <f ca="1">IFERROR(INDEX(INDIRECT("day_wise_sales_data!$B$2:$BZ$599"),MATCH(resource!$CC842,day_wise_sales_data!$A$2:$A$500,0),MATCH(resource!BG$2,INDIRECT("day_wise_sales_data!$B$1:$BZ$1"),0)),0)</f>
        <v>0</v>
      </c>
      <c r="BH842" s="3">
        <f ca="1">IFERROR(INDEX(INDIRECT("day_wise_sales_data!$B$2:$BZ$599"),MATCH(resource!$CC842,day_wise_sales_data!$A$2:$A$500,0),MATCH(resource!BH$2,INDIRECT("day_wise_sales_data!$B$1:$BZ$1"),0)),0)</f>
        <v>0</v>
      </c>
      <c r="BI842" s="3">
        <f ca="1">IFERROR(INDEX(INDIRECT("day_wise_sales_data!$B$2:$BZ$599"),MATCH(resource!$CC842,day_wise_sales_data!$A$2:$A$500,0),MATCH(resource!BI$2,INDIRECT("day_wise_sales_data!$B$1:$BZ$1"),0)),0)</f>
        <v>0</v>
      </c>
      <c r="BJ842" s="3">
        <f ca="1">IFERROR(INDEX(INDIRECT("day_wise_sales_data!$B$2:$BZ$599"),MATCH(resource!$CC842,day_wise_sales_data!$A$2:$A$500,0),MATCH(resource!BJ$2,INDIRECT("day_wise_sales_data!$B$1:$BZ$1"),0)),0)</f>
        <v>0</v>
      </c>
      <c r="BK842" s="3">
        <f ca="1">IFERROR(INDEX(INDIRECT("day_wise_sales_data!$B$2:$BZ$599"),MATCH(resource!$CC842,day_wise_sales_data!$A$2:$A$500,0),MATCH(resource!BK$2,INDIRECT("day_wise_sales_data!$B$1:$BZ$1"),0)),0)</f>
        <v>0</v>
      </c>
      <c r="BL842" s="3">
        <f ca="1">IFERROR(INDEX(INDIRECT("day_wise_sales_data!$B$2:$BZ$599"),MATCH(resource!$CC842,day_wise_sales_data!$A$2:$A$500,0),MATCH(resource!BL$2,INDIRECT("day_wise_sales_data!$B$1:$BZ$1"),0)),0)</f>
        <v>0</v>
      </c>
      <c r="BM842" s="3">
        <f ca="1">IFERROR(INDEX(INDIRECT("day_wise_sales_data!$B$2:$BZ$599"),MATCH(resource!$CC842,day_wise_sales_data!$A$2:$A$500,0),MATCH(resource!BM$2,INDIRECT("day_wise_sales_data!$B$1:$BZ$1"),0)),0)</f>
        <v>0</v>
      </c>
      <c r="BN842" s="3">
        <f ca="1">IFERROR(INDEX(INDIRECT("day_wise_sales_data!$B$2:$BZ$599"),MATCH(resource!$CC842,day_wise_sales_data!$A$2:$A$500,0),MATCH(resource!BN$2,INDIRECT("day_wise_sales_data!$B$1:$BZ$1"),0)),0)</f>
        <v>0</v>
      </c>
      <c r="BO842" s="3">
        <f ca="1">IFERROR(INDEX(INDIRECT("day_wise_sales_data!$B$2:$BZ$599"),MATCH(resource!$CC842,day_wise_sales_data!$A$2:$A$500,0),MATCH(resource!BO$2,INDIRECT("day_wise_sales_data!$B$1:$BZ$1"),0)),0)</f>
        <v>0</v>
      </c>
      <c r="BP842" s="3">
        <f ca="1">IFERROR(INDEX(INDIRECT("day_wise_sales_data!$B$2:$BZ$599"),MATCH(resource!$CC842,day_wise_sales_data!$A$2:$A$500,0),MATCH(resource!BP$2,INDIRECT("day_wise_sales_data!$B$1:$BZ$1"),0)),0)</f>
        <v>0</v>
      </c>
      <c r="BQ842" s="3">
        <f ca="1">IFERROR(INDEX(INDIRECT("day_wise_sales_data!$B$2:$BZ$599"),MATCH(resource!$CC842,day_wise_sales_data!$A$2:$A$500,0),MATCH(resource!BQ$2,INDIRECT("day_wise_sales_data!$B$1:$BZ$1"),0)),0)</f>
        <v>0</v>
      </c>
      <c r="BR842" s="3">
        <f ca="1">IFERROR(INDEX(INDIRECT("day_wise_sales_data!$B$2:$BZ$599"),MATCH(resource!$CC842,day_wise_sales_data!$A$2:$A$500,0),MATCH(resource!BR$2,INDIRECT("day_wise_sales_data!$B$1:$BZ$1"),0)),0)</f>
        <v>0</v>
      </c>
      <c r="BS842" s="3">
        <f ca="1">IFERROR(INDEX(INDIRECT("day_wise_sales_data!$B$2:$BZ$599"),MATCH(resource!$CC842,day_wise_sales_data!$A$2:$A$500,0),MATCH(resource!BS$2,INDIRECT("day_wise_sales_data!$B$1:$BZ$1"),0)),0)</f>
        <v>0</v>
      </c>
      <c r="BT842" s="3">
        <f ca="1">IFERROR(INDEX(INDIRECT("day_wise_sales_data!$B$2:$BZ$599"),MATCH(resource!$CC842,day_wise_sales_data!$A$2:$A$500,0),MATCH(resource!BT$2,INDIRECT("day_wise_sales_data!$B$1:$BZ$1"),0)),0)</f>
        <v>0</v>
      </c>
      <c r="BU842" s="3">
        <f ca="1">IFERROR(INDEX(INDIRECT("day_wise_sales_data!$B$2:$BZ$599"),MATCH(resource!$CC842,day_wise_sales_data!$A$2:$A$500,0),MATCH(resource!BU$2,INDIRECT("day_wise_sales_data!$B$1:$BZ$1"),0)),0)</f>
        <v>0</v>
      </c>
      <c r="BV842" s="3">
        <f ca="1">IFERROR(INDEX(INDIRECT("day_wise_sales_data!$B$2:$BZ$599"),MATCH(resource!$CC842,day_wise_sales_data!$A$2:$A$500,0),MATCH(resource!BV$2,INDIRECT("day_wise_sales_data!$B$1:$BZ$1"),0)),0)</f>
        <v>0</v>
      </c>
      <c r="BW842" s="3">
        <f ca="1">IFERROR(INDEX(INDIRECT("day_wise_sales_data!$B$2:$BZ$599"),MATCH(resource!$CC842,day_wise_sales_data!$A$2:$A$500,0),MATCH(resource!BW$2,INDIRECT("day_wise_sales_data!$B$1:$BZ$1"),0)),0)</f>
        <v>0</v>
      </c>
      <c r="BX842" s="3">
        <f ca="1">IFERROR(INDEX(INDIRECT("day_wise_sales_data!$B$2:$BZ$599"),MATCH(resource!$CC842,day_wise_sales_data!$A$2:$A$500,0),MATCH(resource!BX$2,INDIRECT("day_wise_sales_data!$B$1:$BZ$1"),0)),0)</f>
        <v>0</v>
      </c>
      <c r="BY842" s="3">
        <f ca="1">IFERROR(INDEX(INDIRECT("day_wise_sales_data!$B$2:$BZ$599"),MATCH(resource!$CC842,day_wise_sales_data!$A$2:$A$500,0),MATCH(resource!BY$2,INDIRECT("day_wise_sales_data!$B$1:$BZ$1"),0)),0)</f>
        <v>0</v>
      </c>
      <c r="BZ842" s="3">
        <f ca="1">IFERROR(INDEX(INDIRECT("day_wise_sales_data!$B$2:$BZ$599"),MATCH(resource!$CC842,day_wise_sales_data!$A$2:$A$500,0),MATCH(resource!BZ$2,INDIRECT("day_wise_sales_data!$B$1:$BZ$1"),0)),0)</f>
        <v>0</v>
      </c>
      <c r="CA842" s="3">
        <f ca="1">IFERROR(INDEX(INDIRECT("day_wise_sales_data!$B$2:$BZ$599"),MATCH(resource!$CC842,day_wise_sales_data!$A$2:$A$500,0),MATCH(resource!CA$2,INDIRECT("day_wise_sales_data!$B$1:$BZ$1"),0)),0)</f>
        <v>0</v>
      </c>
      <c r="CC842" s="4">
        <f>sales_data!H841</f>
        <v>0</v>
      </c>
      <c r="CD842" s="1">
        <v>840</v>
      </c>
      <c r="CE842" s="1" t="str">
        <f>IF(AQ842=report!$AQ$3,resource!CD842,"")</f>
        <v/>
      </c>
      <c r="CF842" s="5" t="str">
        <f>IFERROR(SMALL($CE$3:$CE$1001,ROWS($CE$3:CE842)),"")</f>
        <v/>
      </c>
      <c r="CH842">
        <f>IFERROR(VLOOKUP($CC842,data_pull!$E$22:$G$700,2,0),0)</f>
        <v>0</v>
      </c>
      <c r="DK842" s="3" t="str">
        <f>IFERROR(INDEX(COD_SALES!$B$5:$Z$500,MATCH(resource!$CC842,COD_SALES!$A$5:$A$500,0),MATCH(resource!DK$2,COD_SALES!$B$4:$Z$4,0)),"")</f>
        <v/>
      </c>
      <c r="DL842" s="3" t="str">
        <f>IFERROR(INDEX(COD_SALES!$B$5:$Z$500,MATCH(resource!$CC842,COD_SALES!$A$5:$A$500,0),MATCH(resource!DL$2,COD_SALES!$B$4:$Z$4,0)),"")</f>
        <v/>
      </c>
      <c r="DM842" s="3" t="str">
        <f>IFERROR(INDEX(COD_SALES!$B$5:$Z$500,MATCH(resource!$CC842,COD_SALES!$A$5:$A$500,0),MATCH(resource!DM$2,COD_SALES!$B$4:$Z$4,0)),"")</f>
        <v/>
      </c>
      <c r="DN842" s="3" t="str">
        <f>IFERROR(INDEX(COD_SALES!$B$5:$Z$500,MATCH(resource!$CC842,COD_SALES!$A$5:$A$500,0),MATCH(resource!DN$2,COD_SALES!$B$4:$Z$4,0)),"")</f>
        <v/>
      </c>
      <c r="DO842" s="3" t="str">
        <f>IFERROR(INDEX(COD_SALES!$B$5:$Z$500,MATCH(resource!$CC842,COD_SALES!$A$5:$A$500,0),MATCH(resource!DO$2,COD_SALES!$B$4:$Z$4,0)),"")</f>
        <v/>
      </c>
      <c r="DP842" s="3" t="str">
        <f>IFERROR(INDEX(COD_SALES!$B$5:$Z$500,MATCH(resource!$CC842,COD_SALES!$A$5:$A$500,0),MATCH(resource!DP$2,COD_SALES!$B$4:$Z$4,0)),"")</f>
        <v/>
      </c>
      <c r="DQ842" s="3" t="str">
        <f>IFERROR(INDEX(COD_SALES!$B$5:$Z$500,MATCH(resource!$CC842,COD_SALES!$A$5:$A$500,0),MATCH(resource!DQ$2,COD_SALES!$B$4:$Z$4,0)),"")</f>
        <v/>
      </c>
      <c r="DR842" s="3" t="str">
        <f>IFERROR(INDEX(COD_SALES!$B$5:$Z$500,MATCH(resource!$CC842,COD_SALES!$A$5:$A$500,0),MATCH(resource!DR$2,COD_SALES!$B$4:$Z$4,0)),"")</f>
        <v/>
      </c>
      <c r="DS842" s="3" t="str">
        <f>IFERROR(INDEX(COD_SALES!$B$5:$Z$500,MATCH(resource!$CC842,COD_SALES!$A$5:$A$500,0),MATCH(resource!DS$2,COD_SALES!$B$4:$Z$4,0)),"")</f>
        <v/>
      </c>
      <c r="DT842" s="3" t="str">
        <f>IFERROR(INDEX(COD_SALES!$B$5:$Z$500,MATCH(resource!$CC842,COD_SALES!$A$5:$A$500,0),MATCH(resource!DT$2,COD_SALES!$B$4:$Z$4,0)),"")</f>
        <v/>
      </c>
      <c r="DU842" s="3" t="str">
        <f>IFERROR(INDEX(COD_SALES!$B$5:$Z$500,MATCH(resource!$CC842,COD_SALES!$A$5:$A$500,0),MATCH(resource!DU$2,COD_SALES!$B$4:$Z$4,0)),"")</f>
        <v/>
      </c>
      <c r="DV842" s="3" t="str">
        <f>IFERROR(INDEX(COD_SALES!$B$5:$Z$500,MATCH(resource!$CC842,COD_SALES!$A$5:$A$500,0),MATCH(resource!DV$2,COD_SALES!$B$4:$Z$4,0)),"")</f>
        <v/>
      </c>
      <c r="DW842" s="3" t="str">
        <f>IFERROR(INDEX(COD_SALES!$B$5:$Z$500,MATCH(resource!$CC842,COD_SALES!$A$5:$A$500,0),MATCH(resource!DW$2,COD_SALES!$B$4:$Z$4,0)),"")</f>
        <v/>
      </c>
      <c r="DX842" s="3" t="str">
        <f>IFERROR(INDEX(COD_SALES!$B$5:$Z$500,MATCH(resource!$CC842,COD_SALES!$A$5:$A$500,0),MATCH(resource!DX$2,COD_SALES!$B$4:$Z$4,0)),"")</f>
        <v/>
      </c>
      <c r="DY842" s="3" t="str">
        <f>IFERROR(INDEX(COD_SALES!$B$5:$Z$500,MATCH(resource!$CC842,COD_SALES!$A$5:$A$500,0),MATCH(resource!DY$2,COD_SALES!$B$4:$Z$4,0)),"")</f>
        <v/>
      </c>
      <c r="DZ842" s="3" t="str">
        <f>IFERROR(INDEX(COD_SALES!$B$5:$Z$500,MATCH(resource!$CC842,COD_SALES!$A$5:$A$500,0),MATCH(resource!DZ$2,COD_SALES!$B$4:$Z$4,0)),"")</f>
        <v/>
      </c>
      <c r="EA842" s="3" t="str">
        <f>IFERROR(INDEX(COD_SALES!$B$5:$Z$500,MATCH(resource!$CC842,COD_SALES!$A$5:$A$500,0),MATCH(resource!EA$2,COD_SALES!$B$4:$Z$4,0)),"")</f>
        <v/>
      </c>
      <c r="EB842" s="3">
        <f t="shared" si="142"/>
        <v>0</v>
      </c>
      <c r="EW842" s="3">
        <f>IFERROR(VLOOKUP(CC842,data_pull!$AO$25:$AR$546,2,0),0)</f>
        <v>0</v>
      </c>
      <c r="EX842" s="1">
        <f>IFERROR(VLOOKUP(CC842,data_pull!$AO$25:$AR$546,4,0),0)</f>
        <v>0</v>
      </c>
    </row>
    <row r="843" spans="13:154" x14ac:dyDescent="0.25"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4">
        <f>sales_data!B842</f>
        <v>0</v>
      </c>
      <c r="AR843" s="4">
        <f>sales_data!C842</f>
        <v>0</v>
      </c>
      <c r="AS843" s="5" t="str">
        <f t="shared" si="141"/>
        <v/>
      </c>
      <c r="AT843" s="4">
        <f>sales_data!I842</f>
        <v>0</v>
      </c>
      <c r="AU843" s="4">
        <f>sales_data!W842</f>
        <v>0</v>
      </c>
      <c r="AV843" s="1">
        <f>sales_data!N842</f>
        <v>0</v>
      </c>
      <c r="AW843" s="1">
        <f>sales_data!P842</f>
        <v>0</v>
      </c>
      <c r="AX843" s="3">
        <f ca="1">IFERROR(INDEX(INDIRECT("day_wise_sales_data!$B$2:$BZ$599"),MATCH(resource!$CC843,day_wise_sales_data!$A$2:$A$500,0),MATCH(resource!AX$2,INDIRECT("day_wise_sales_data!$B$1:$BZ$1"),0)),0)</f>
        <v>0</v>
      </c>
      <c r="AY843" s="3">
        <f ca="1">IFERROR(INDEX(INDIRECT("day_wise_sales_data!$B$2:$BZ$599"),MATCH(resource!$CC843,day_wise_sales_data!$A$2:$A$500,0),MATCH(resource!AY$2,INDIRECT("day_wise_sales_data!$B$1:$BZ$1"),0)),0)</f>
        <v>0</v>
      </c>
      <c r="AZ843" s="3">
        <f ca="1">IFERROR(INDEX(INDIRECT("day_wise_sales_data!$B$2:$BZ$599"),MATCH(resource!$CC843,day_wise_sales_data!$A$2:$A$500,0),MATCH(resource!AZ$2,INDIRECT("day_wise_sales_data!$B$1:$BZ$1"),0)),0)</f>
        <v>0</v>
      </c>
      <c r="BA843" s="3">
        <f ca="1">IFERROR(INDEX(INDIRECT("day_wise_sales_data!$B$2:$BZ$599"),MATCH(resource!$CC843,day_wise_sales_data!$A$2:$A$500,0),MATCH(resource!BA$2,INDIRECT("day_wise_sales_data!$B$1:$BZ$1"),0)),0)</f>
        <v>0</v>
      </c>
      <c r="BB843" s="3">
        <f ca="1">IFERROR(INDEX(INDIRECT("day_wise_sales_data!$B$2:$BZ$599"),MATCH(resource!$CC843,day_wise_sales_data!$A$2:$A$500,0),MATCH(resource!BB$2,INDIRECT("day_wise_sales_data!$B$1:$BZ$1"),0)),0)</f>
        <v>0</v>
      </c>
      <c r="BC843" s="3">
        <f ca="1">IFERROR(INDEX(INDIRECT("day_wise_sales_data!$B$2:$BZ$599"),MATCH(resource!$CC843,day_wise_sales_data!$A$2:$A$500,0),MATCH(resource!BC$2,INDIRECT("day_wise_sales_data!$B$1:$BZ$1"),0)),0)</f>
        <v>0</v>
      </c>
      <c r="BD843" s="3">
        <f ca="1">IFERROR(INDEX(INDIRECT("day_wise_sales_data!$B$2:$BZ$599"),MATCH(resource!$CC843,day_wise_sales_data!$A$2:$A$500,0),MATCH(resource!BD$2,INDIRECT("day_wise_sales_data!$B$1:$BZ$1"),0)),0)</f>
        <v>0</v>
      </c>
      <c r="BE843" s="3">
        <f ca="1">IFERROR(INDEX(INDIRECT("day_wise_sales_data!$B$2:$BZ$599"),MATCH(resource!$CC843,day_wise_sales_data!$A$2:$A$500,0),MATCH(resource!BE$2,INDIRECT("day_wise_sales_data!$B$1:$BZ$1"),0)),0)</f>
        <v>0</v>
      </c>
      <c r="BF843" s="3">
        <f ca="1">IFERROR(INDEX(INDIRECT("day_wise_sales_data!$B$2:$BZ$599"),MATCH(resource!$CC843,day_wise_sales_data!$A$2:$A$500,0),MATCH(resource!BF$2,INDIRECT("day_wise_sales_data!$B$1:$BZ$1"),0)),0)</f>
        <v>0</v>
      </c>
      <c r="BG843" s="3">
        <f ca="1">IFERROR(INDEX(INDIRECT("day_wise_sales_data!$B$2:$BZ$599"),MATCH(resource!$CC843,day_wise_sales_data!$A$2:$A$500,0),MATCH(resource!BG$2,INDIRECT("day_wise_sales_data!$B$1:$BZ$1"),0)),0)</f>
        <v>0</v>
      </c>
      <c r="BH843" s="3">
        <f ca="1">IFERROR(INDEX(INDIRECT("day_wise_sales_data!$B$2:$BZ$599"),MATCH(resource!$CC843,day_wise_sales_data!$A$2:$A$500,0),MATCH(resource!BH$2,INDIRECT("day_wise_sales_data!$B$1:$BZ$1"),0)),0)</f>
        <v>0</v>
      </c>
      <c r="BI843" s="3">
        <f ca="1">IFERROR(INDEX(INDIRECT("day_wise_sales_data!$B$2:$BZ$599"),MATCH(resource!$CC843,day_wise_sales_data!$A$2:$A$500,0),MATCH(resource!BI$2,INDIRECT("day_wise_sales_data!$B$1:$BZ$1"),0)),0)</f>
        <v>0</v>
      </c>
      <c r="BJ843" s="3">
        <f ca="1">IFERROR(INDEX(INDIRECT("day_wise_sales_data!$B$2:$BZ$599"),MATCH(resource!$CC843,day_wise_sales_data!$A$2:$A$500,0),MATCH(resource!BJ$2,INDIRECT("day_wise_sales_data!$B$1:$BZ$1"),0)),0)</f>
        <v>0</v>
      </c>
      <c r="BK843" s="3">
        <f ca="1">IFERROR(INDEX(INDIRECT("day_wise_sales_data!$B$2:$BZ$599"),MATCH(resource!$CC843,day_wise_sales_data!$A$2:$A$500,0),MATCH(resource!BK$2,INDIRECT("day_wise_sales_data!$B$1:$BZ$1"),0)),0)</f>
        <v>0</v>
      </c>
      <c r="BL843" s="3">
        <f ca="1">IFERROR(INDEX(INDIRECT("day_wise_sales_data!$B$2:$BZ$599"),MATCH(resource!$CC843,day_wise_sales_data!$A$2:$A$500,0),MATCH(resource!BL$2,INDIRECT("day_wise_sales_data!$B$1:$BZ$1"),0)),0)</f>
        <v>0</v>
      </c>
      <c r="BM843" s="3">
        <f ca="1">IFERROR(INDEX(INDIRECT("day_wise_sales_data!$B$2:$BZ$599"),MATCH(resource!$CC843,day_wise_sales_data!$A$2:$A$500,0),MATCH(resource!BM$2,INDIRECT("day_wise_sales_data!$B$1:$BZ$1"),0)),0)</f>
        <v>0</v>
      </c>
      <c r="BN843" s="3">
        <f ca="1">IFERROR(INDEX(INDIRECT("day_wise_sales_data!$B$2:$BZ$599"),MATCH(resource!$CC843,day_wise_sales_data!$A$2:$A$500,0),MATCH(resource!BN$2,INDIRECT("day_wise_sales_data!$B$1:$BZ$1"),0)),0)</f>
        <v>0</v>
      </c>
      <c r="BO843" s="3">
        <f ca="1">IFERROR(INDEX(INDIRECT("day_wise_sales_data!$B$2:$BZ$599"),MATCH(resource!$CC843,day_wise_sales_data!$A$2:$A$500,0),MATCH(resource!BO$2,INDIRECT("day_wise_sales_data!$B$1:$BZ$1"),0)),0)</f>
        <v>0</v>
      </c>
      <c r="BP843" s="3">
        <f ca="1">IFERROR(INDEX(INDIRECT("day_wise_sales_data!$B$2:$BZ$599"),MATCH(resource!$CC843,day_wise_sales_data!$A$2:$A$500,0),MATCH(resource!BP$2,INDIRECT("day_wise_sales_data!$B$1:$BZ$1"),0)),0)</f>
        <v>0</v>
      </c>
      <c r="BQ843" s="3">
        <f ca="1">IFERROR(INDEX(INDIRECT("day_wise_sales_data!$B$2:$BZ$599"),MATCH(resource!$CC843,day_wise_sales_data!$A$2:$A$500,0),MATCH(resource!BQ$2,INDIRECT("day_wise_sales_data!$B$1:$BZ$1"),0)),0)</f>
        <v>0</v>
      </c>
      <c r="BR843" s="3">
        <f ca="1">IFERROR(INDEX(INDIRECT("day_wise_sales_data!$B$2:$BZ$599"),MATCH(resource!$CC843,day_wise_sales_data!$A$2:$A$500,0),MATCH(resource!BR$2,INDIRECT("day_wise_sales_data!$B$1:$BZ$1"),0)),0)</f>
        <v>0</v>
      </c>
      <c r="BS843" s="3">
        <f ca="1">IFERROR(INDEX(INDIRECT("day_wise_sales_data!$B$2:$BZ$599"),MATCH(resource!$CC843,day_wise_sales_data!$A$2:$A$500,0),MATCH(resource!BS$2,INDIRECT("day_wise_sales_data!$B$1:$BZ$1"),0)),0)</f>
        <v>0</v>
      </c>
      <c r="BT843" s="3">
        <f ca="1">IFERROR(INDEX(INDIRECT("day_wise_sales_data!$B$2:$BZ$599"),MATCH(resource!$CC843,day_wise_sales_data!$A$2:$A$500,0),MATCH(resource!BT$2,INDIRECT("day_wise_sales_data!$B$1:$BZ$1"),0)),0)</f>
        <v>0</v>
      </c>
      <c r="BU843" s="3">
        <f ca="1">IFERROR(INDEX(INDIRECT("day_wise_sales_data!$B$2:$BZ$599"),MATCH(resource!$CC843,day_wise_sales_data!$A$2:$A$500,0),MATCH(resource!BU$2,INDIRECT("day_wise_sales_data!$B$1:$BZ$1"),0)),0)</f>
        <v>0</v>
      </c>
      <c r="BV843" s="3">
        <f ca="1">IFERROR(INDEX(INDIRECT("day_wise_sales_data!$B$2:$BZ$599"),MATCH(resource!$CC843,day_wise_sales_data!$A$2:$A$500,0),MATCH(resource!BV$2,INDIRECT("day_wise_sales_data!$B$1:$BZ$1"),0)),0)</f>
        <v>0</v>
      </c>
      <c r="BW843" s="3">
        <f ca="1">IFERROR(INDEX(INDIRECT("day_wise_sales_data!$B$2:$BZ$599"),MATCH(resource!$CC843,day_wise_sales_data!$A$2:$A$500,0),MATCH(resource!BW$2,INDIRECT("day_wise_sales_data!$B$1:$BZ$1"),0)),0)</f>
        <v>0</v>
      </c>
      <c r="BX843" s="3">
        <f ca="1">IFERROR(INDEX(INDIRECT("day_wise_sales_data!$B$2:$BZ$599"),MATCH(resource!$CC843,day_wise_sales_data!$A$2:$A$500,0),MATCH(resource!BX$2,INDIRECT("day_wise_sales_data!$B$1:$BZ$1"),0)),0)</f>
        <v>0</v>
      </c>
      <c r="BY843" s="3">
        <f ca="1">IFERROR(INDEX(INDIRECT("day_wise_sales_data!$B$2:$BZ$599"),MATCH(resource!$CC843,day_wise_sales_data!$A$2:$A$500,0),MATCH(resource!BY$2,INDIRECT("day_wise_sales_data!$B$1:$BZ$1"),0)),0)</f>
        <v>0</v>
      </c>
      <c r="BZ843" s="3">
        <f ca="1">IFERROR(INDEX(INDIRECT("day_wise_sales_data!$B$2:$BZ$599"),MATCH(resource!$CC843,day_wise_sales_data!$A$2:$A$500,0),MATCH(resource!BZ$2,INDIRECT("day_wise_sales_data!$B$1:$BZ$1"),0)),0)</f>
        <v>0</v>
      </c>
      <c r="CA843" s="3">
        <f ca="1">IFERROR(INDEX(INDIRECT("day_wise_sales_data!$B$2:$BZ$599"),MATCH(resource!$CC843,day_wise_sales_data!$A$2:$A$500,0),MATCH(resource!CA$2,INDIRECT("day_wise_sales_data!$B$1:$BZ$1"),0)),0)</f>
        <v>0</v>
      </c>
      <c r="CC843" s="4">
        <f>sales_data!H842</f>
        <v>0</v>
      </c>
      <c r="CD843" s="1">
        <v>841</v>
      </c>
      <c r="CE843" s="1" t="str">
        <f>IF(AQ843=report!$AQ$3,resource!CD843,"")</f>
        <v/>
      </c>
      <c r="CF843" s="5" t="str">
        <f>IFERROR(SMALL($CE$3:$CE$1001,ROWS($CE$3:CE843)),"")</f>
        <v/>
      </c>
      <c r="CH843">
        <f>IFERROR(VLOOKUP($CC843,data_pull!$E$22:$G$700,2,0),0)</f>
        <v>0</v>
      </c>
      <c r="DK843" s="3" t="str">
        <f>IFERROR(INDEX(COD_SALES!$B$5:$Z$500,MATCH(resource!$CC843,COD_SALES!$A$5:$A$500,0),MATCH(resource!DK$2,COD_SALES!$B$4:$Z$4,0)),"")</f>
        <v/>
      </c>
      <c r="DL843" s="3" t="str">
        <f>IFERROR(INDEX(COD_SALES!$B$5:$Z$500,MATCH(resource!$CC843,COD_SALES!$A$5:$A$500,0),MATCH(resource!DL$2,COD_SALES!$B$4:$Z$4,0)),"")</f>
        <v/>
      </c>
      <c r="DM843" s="3" t="str">
        <f>IFERROR(INDEX(COD_SALES!$B$5:$Z$500,MATCH(resource!$CC843,COD_SALES!$A$5:$A$500,0),MATCH(resource!DM$2,COD_SALES!$B$4:$Z$4,0)),"")</f>
        <v/>
      </c>
      <c r="DN843" s="3" t="str">
        <f>IFERROR(INDEX(COD_SALES!$B$5:$Z$500,MATCH(resource!$CC843,COD_SALES!$A$5:$A$500,0),MATCH(resource!DN$2,COD_SALES!$B$4:$Z$4,0)),"")</f>
        <v/>
      </c>
      <c r="DO843" s="3" t="str">
        <f>IFERROR(INDEX(COD_SALES!$B$5:$Z$500,MATCH(resource!$CC843,COD_SALES!$A$5:$A$500,0),MATCH(resource!DO$2,COD_SALES!$B$4:$Z$4,0)),"")</f>
        <v/>
      </c>
      <c r="DP843" s="3" t="str">
        <f>IFERROR(INDEX(COD_SALES!$B$5:$Z$500,MATCH(resource!$CC843,COD_SALES!$A$5:$A$500,0),MATCH(resource!DP$2,COD_SALES!$B$4:$Z$4,0)),"")</f>
        <v/>
      </c>
      <c r="DQ843" s="3" t="str">
        <f>IFERROR(INDEX(COD_SALES!$B$5:$Z$500,MATCH(resource!$CC843,COD_SALES!$A$5:$A$500,0),MATCH(resource!DQ$2,COD_SALES!$B$4:$Z$4,0)),"")</f>
        <v/>
      </c>
      <c r="DR843" s="3" t="str">
        <f>IFERROR(INDEX(COD_SALES!$B$5:$Z$500,MATCH(resource!$CC843,COD_SALES!$A$5:$A$500,0),MATCH(resource!DR$2,COD_SALES!$B$4:$Z$4,0)),"")</f>
        <v/>
      </c>
      <c r="DS843" s="3" t="str">
        <f>IFERROR(INDEX(COD_SALES!$B$5:$Z$500,MATCH(resource!$CC843,COD_SALES!$A$5:$A$500,0),MATCH(resource!DS$2,COD_SALES!$B$4:$Z$4,0)),"")</f>
        <v/>
      </c>
      <c r="DT843" s="3" t="str">
        <f>IFERROR(INDEX(COD_SALES!$B$5:$Z$500,MATCH(resource!$CC843,COD_SALES!$A$5:$A$500,0),MATCH(resource!DT$2,COD_SALES!$B$4:$Z$4,0)),"")</f>
        <v/>
      </c>
      <c r="DU843" s="3" t="str">
        <f>IFERROR(INDEX(COD_SALES!$B$5:$Z$500,MATCH(resource!$CC843,COD_SALES!$A$5:$A$500,0),MATCH(resource!DU$2,COD_SALES!$B$4:$Z$4,0)),"")</f>
        <v/>
      </c>
      <c r="DV843" s="3" t="str">
        <f>IFERROR(INDEX(COD_SALES!$B$5:$Z$500,MATCH(resource!$CC843,COD_SALES!$A$5:$A$500,0),MATCH(resource!DV$2,COD_SALES!$B$4:$Z$4,0)),"")</f>
        <v/>
      </c>
      <c r="DW843" s="3" t="str">
        <f>IFERROR(INDEX(COD_SALES!$B$5:$Z$500,MATCH(resource!$CC843,COD_SALES!$A$5:$A$500,0),MATCH(resource!DW$2,COD_SALES!$B$4:$Z$4,0)),"")</f>
        <v/>
      </c>
      <c r="DX843" s="3" t="str">
        <f>IFERROR(INDEX(COD_SALES!$B$5:$Z$500,MATCH(resource!$CC843,COD_SALES!$A$5:$A$500,0),MATCH(resource!DX$2,COD_SALES!$B$4:$Z$4,0)),"")</f>
        <v/>
      </c>
      <c r="DY843" s="3" t="str">
        <f>IFERROR(INDEX(COD_SALES!$B$5:$Z$500,MATCH(resource!$CC843,COD_SALES!$A$5:$A$500,0),MATCH(resource!DY$2,COD_SALES!$B$4:$Z$4,0)),"")</f>
        <v/>
      </c>
      <c r="DZ843" s="3" t="str">
        <f>IFERROR(INDEX(COD_SALES!$B$5:$Z$500,MATCH(resource!$CC843,COD_SALES!$A$5:$A$500,0),MATCH(resource!DZ$2,COD_SALES!$B$4:$Z$4,0)),"")</f>
        <v/>
      </c>
      <c r="EA843" s="3" t="str">
        <f>IFERROR(INDEX(COD_SALES!$B$5:$Z$500,MATCH(resource!$CC843,COD_SALES!$A$5:$A$500,0),MATCH(resource!EA$2,COD_SALES!$B$4:$Z$4,0)),"")</f>
        <v/>
      </c>
      <c r="EB843" s="3">
        <f t="shared" si="142"/>
        <v>0</v>
      </c>
      <c r="EW843" s="3">
        <f>IFERROR(VLOOKUP(CC843,data_pull!$AO$25:$AR$546,2,0),0)</f>
        <v>0</v>
      </c>
      <c r="EX843" s="1">
        <f>IFERROR(VLOOKUP(CC843,data_pull!$AO$25:$AR$546,4,0),0)</f>
        <v>0</v>
      </c>
    </row>
    <row r="844" spans="13:154" x14ac:dyDescent="0.25"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4">
        <f>sales_data!B843</f>
        <v>0</v>
      </c>
      <c r="AR844" s="4">
        <f>sales_data!C843</f>
        <v>0</v>
      </c>
      <c r="AS844" s="5" t="str">
        <f t="shared" si="141"/>
        <v/>
      </c>
      <c r="AT844" s="4">
        <f>sales_data!I843</f>
        <v>0</v>
      </c>
      <c r="AU844" s="4">
        <f>sales_data!W843</f>
        <v>0</v>
      </c>
      <c r="AV844" s="1">
        <f>sales_data!N843</f>
        <v>0</v>
      </c>
      <c r="AW844" s="1">
        <f>sales_data!P843</f>
        <v>0</v>
      </c>
      <c r="AX844" s="3">
        <f ca="1">IFERROR(INDEX(INDIRECT("day_wise_sales_data!$B$2:$BZ$599"),MATCH(resource!$CC844,day_wise_sales_data!$A$2:$A$500,0),MATCH(resource!AX$2,INDIRECT("day_wise_sales_data!$B$1:$BZ$1"),0)),0)</f>
        <v>0</v>
      </c>
      <c r="AY844" s="3">
        <f ca="1">IFERROR(INDEX(INDIRECT("day_wise_sales_data!$B$2:$BZ$599"),MATCH(resource!$CC844,day_wise_sales_data!$A$2:$A$500,0),MATCH(resource!AY$2,INDIRECT("day_wise_sales_data!$B$1:$BZ$1"),0)),0)</f>
        <v>0</v>
      </c>
      <c r="AZ844" s="3">
        <f ca="1">IFERROR(INDEX(INDIRECT("day_wise_sales_data!$B$2:$BZ$599"),MATCH(resource!$CC844,day_wise_sales_data!$A$2:$A$500,0),MATCH(resource!AZ$2,INDIRECT("day_wise_sales_data!$B$1:$BZ$1"),0)),0)</f>
        <v>0</v>
      </c>
      <c r="BA844" s="3">
        <f ca="1">IFERROR(INDEX(INDIRECT("day_wise_sales_data!$B$2:$BZ$599"),MATCH(resource!$CC844,day_wise_sales_data!$A$2:$A$500,0),MATCH(resource!BA$2,INDIRECT("day_wise_sales_data!$B$1:$BZ$1"),0)),0)</f>
        <v>0</v>
      </c>
      <c r="BB844" s="3">
        <f ca="1">IFERROR(INDEX(INDIRECT("day_wise_sales_data!$B$2:$BZ$599"),MATCH(resource!$CC844,day_wise_sales_data!$A$2:$A$500,0),MATCH(resource!BB$2,INDIRECT("day_wise_sales_data!$B$1:$BZ$1"),0)),0)</f>
        <v>0</v>
      </c>
      <c r="BC844" s="3">
        <f ca="1">IFERROR(INDEX(INDIRECT("day_wise_sales_data!$B$2:$BZ$599"),MATCH(resource!$CC844,day_wise_sales_data!$A$2:$A$500,0),MATCH(resource!BC$2,INDIRECT("day_wise_sales_data!$B$1:$BZ$1"),0)),0)</f>
        <v>0</v>
      </c>
      <c r="BD844" s="3">
        <f ca="1">IFERROR(INDEX(INDIRECT("day_wise_sales_data!$B$2:$BZ$599"),MATCH(resource!$CC844,day_wise_sales_data!$A$2:$A$500,0),MATCH(resource!BD$2,INDIRECT("day_wise_sales_data!$B$1:$BZ$1"),0)),0)</f>
        <v>0</v>
      </c>
      <c r="BE844" s="3">
        <f ca="1">IFERROR(INDEX(INDIRECT("day_wise_sales_data!$B$2:$BZ$599"),MATCH(resource!$CC844,day_wise_sales_data!$A$2:$A$500,0),MATCH(resource!BE$2,INDIRECT("day_wise_sales_data!$B$1:$BZ$1"),0)),0)</f>
        <v>0</v>
      </c>
      <c r="BF844" s="3">
        <f ca="1">IFERROR(INDEX(INDIRECT("day_wise_sales_data!$B$2:$BZ$599"),MATCH(resource!$CC844,day_wise_sales_data!$A$2:$A$500,0),MATCH(resource!BF$2,INDIRECT("day_wise_sales_data!$B$1:$BZ$1"),0)),0)</f>
        <v>0</v>
      </c>
      <c r="BG844" s="3">
        <f ca="1">IFERROR(INDEX(INDIRECT("day_wise_sales_data!$B$2:$BZ$599"),MATCH(resource!$CC844,day_wise_sales_data!$A$2:$A$500,0),MATCH(resource!BG$2,INDIRECT("day_wise_sales_data!$B$1:$BZ$1"),0)),0)</f>
        <v>0</v>
      </c>
      <c r="BH844" s="3">
        <f ca="1">IFERROR(INDEX(INDIRECT("day_wise_sales_data!$B$2:$BZ$599"),MATCH(resource!$CC844,day_wise_sales_data!$A$2:$A$500,0),MATCH(resource!BH$2,INDIRECT("day_wise_sales_data!$B$1:$BZ$1"),0)),0)</f>
        <v>0</v>
      </c>
      <c r="BI844" s="3">
        <f ca="1">IFERROR(INDEX(INDIRECT("day_wise_sales_data!$B$2:$BZ$599"),MATCH(resource!$CC844,day_wise_sales_data!$A$2:$A$500,0),MATCH(resource!BI$2,INDIRECT("day_wise_sales_data!$B$1:$BZ$1"),0)),0)</f>
        <v>0</v>
      </c>
      <c r="BJ844" s="3">
        <f ca="1">IFERROR(INDEX(INDIRECT("day_wise_sales_data!$B$2:$BZ$599"),MATCH(resource!$CC844,day_wise_sales_data!$A$2:$A$500,0),MATCH(resource!BJ$2,INDIRECT("day_wise_sales_data!$B$1:$BZ$1"),0)),0)</f>
        <v>0</v>
      </c>
      <c r="BK844" s="3">
        <f ca="1">IFERROR(INDEX(INDIRECT("day_wise_sales_data!$B$2:$BZ$599"),MATCH(resource!$CC844,day_wise_sales_data!$A$2:$A$500,0),MATCH(resource!BK$2,INDIRECT("day_wise_sales_data!$B$1:$BZ$1"),0)),0)</f>
        <v>0</v>
      </c>
      <c r="BL844" s="3">
        <f ca="1">IFERROR(INDEX(INDIRECT("day_wise_sales_data!$B$2:$BZ$599"),MATCH(resource!$CC844,day_wise_sales_data!$A$2:$A$500,0),MATCH(resource!BL$2,INDIRECT("day_wise_sales_data!$B$1:$BZ$1"),0)),0)</f>
        <v>0</v>
      </c>
      <c r="BM844" s="3">
        <f ca="1">IFERROR(INDEX(INDIRECT("day_wise_sales_data!$B$2:$BZ$599"),MATCH(resource!$CC844,day_wise_sales_data!$A$2:$A$500,0),MATCH(resource!BM$2,INDIRECT("day_wise_sales_data!$B$1:$BZ$1"),0)),0)</f>
        <v>0</v>
      </c>
      <c r="BN844" s="3">
        <f ca="1">IFERROR(INDEX(INDIRECT("day_wise_sales_data!$B$2:$BZ$599"),MATCH(resource!$CC844,day_wise_sales_data!$A$2:$A$500,0),MATCH(resource!BN$2,INDIRECT("day_wise_sales_data!$B$1:$BZ$1"),0)),0)</f>
        <v>0</v>
      </c>
      <c r="BO844" s="3">
        <f ca="1">IFERROR(INDEX(INDIRECT("day_wise_sales_data!$B$2:$BZ$599"),MATCH(resource!$CC844,day_wise_sales_data!$A$2:$A$500,0),MATCH(resource!BO$2,INDIRECT("day_wise_sales_data!$B$1:$BZ$1"),0)),0)</f>
        <v>0</v>
      </c>
      <c r="BP844" s="3">
        <f ca="1">IFERROR(INDEX(INDIRECT("day_wise_sales_data!$B$2:$BZ$599"),MATCH(resource!$CC844,day_wise_sales_data!$A$2:$A$500,0),MATCH(resource!BP$2,INDIRECT("day_wise_sales_data!$B$1:$BZ$1"),0)),0)</f>
        <v>0</v>
      </c>
      <c r="BQ844" s="3">
        <f ca="1">IFERROR(INDEX(INDIRECT("day_wise_sales_data!$B$2:$BZ$599"),MATCH(resource!$CC844,day_wise_sales_data!$A$2:$A$500,0),MATCH(resource!BQ$2,INDIRECT("day_wise_sales_data!$B$1:$BZ$1"),0)),0)</f>
        <v>0</v>
      </c>
      <c r="BR844" s="3">
        <f ca="1">IFERROR(INDEX(INDIRECT("day_wise_sales_data!$B$2:$BZ$599"),MATCH(resource!$CC844,day_wise_sales_data!$A$2:$A$500,0),MATCH(resource!BR$2,INDIRECT("day_wise_sales_data!$B$1:$BZ$1"),0)),0)</f>
        <v>0</v>
      </c>
      <c r="BS844" s="3">
        <f ca="1">IFERROR(INDEX(INDIRECT("day_wise_sales_data!$B$2:$BZ$599"),MATCH(resource!$CC844,day_wise_sales_data!$A$2:$A$500,0),MATCH(resource!BS$2,INDIRECT("day_wise_sales_data!$B$1:$BZ$1"),0)),0)</f>
        <v>0</v>
      </c>
      <c r="BT844" s="3">
        <f ca="1">IFERROR(INDEX(INDIRECT("day_wise_sales_data!$B$2:$BZ$599"),MATCH(resource!$CC844,day_wise_sales_data!$A$2:$A$500,0),MATCH(resource!BT$2,INDIRECT("day_wise_sales_data!$B$1:$BZ$1"),0)),0)</f>
        <v>0</v>
      </c>
      <c r="BU844" s="3">
        <f ca="1">IFERROR(INDEX(INDIRECT("day_wise_sales_data!$B$2:$BZ$599"),MATCH(resource!$CC844,day_wise_sales_data!$A$2:$A$500,0),MATCH(resource!BU$2,INDIRECT("day_wise_sales_data!$B$1:$BZ$1"),0)),0)</f>
        <v>0</v>
      </c>
      <c r="BV844" s="3">
        <f ca="1">IFERROR(INDEX(INDIRECT("day_wise_sales_data!$B$2:$BZ$599"),MATCH(resource!$CC844,day_wise_sales_data!$A$2:$A$500,0),MATCH(resource!BV$2,INDIRECT("day_wise_sales_data!$B$1:$BZ$1"),0)),0)</f>
        <v>0</v>
      </c>
      <c r="BW844" s="3">
        <f ca="1">IFERROR(INDEX(INDIRECT("day_wise_sales_data!$B$2:$BZ$599"),MATCH(resource!$CC844,day_wise_sales_data!$A$2:$A$500,0),MATCH(resource!BW$2,INDIRECT("day_wise_sales_data!$B$1:$BZ$1"),0)),0)</f>
        <v>0</v>
      </c>
      <c r="BX844" s="3">
        <f ca="1">IFERROR(INDEX(INDIRECT("day_wise_sales_data!$B$2:$BZ$599"),MATCH(resource!$CC844,day_wise_sales_data!$A$2:$A$500,0),MATCH(resource!BX$2,INDIRECT("day_wise_sales_data!$B$1:$BZ$1"),0)),0)</f>
        <v>0</v>
      </c>
      <c r="BY844" s="3">
        <f ca="1">IFERROR(INDEX(INDIRECT("day_wise_sales_data!$B$2:$BZ$599"),MATCH(resource!$CC844,day_wise_sales_data!$A$2:$A$500,0),MATCH(resource!BY$2,INDIRECT("day_wise_sales_data!$B$1:$BZ$1"),0)),0)</f>
        <v>0</v>
      </c>
      <c r="BZ844" s="3">
        <f ca="1">IFERROR(INDEX(INDIRECT("day_wise_sales_data!$B$2:$BZ$599"),MATCH(resource!$CC844,day_wise_sales_data!$A$2:$A$500,0),MATCH(resource!BZ$2,INDIRECT("day_wise_sales_data!$B$1:$BZ$1"),0)),0)</f>
        <v>0</v>
      </c>
      <c r="CA844" s="3">
        <f ca="1">IFERROR(INDEX(INDIRECT("day_wise_sales_data!$B$2:$BZ$599"),MATCH(resource!$CC844,day_wise_sales_data!$A$2:$A$500,0),MATCH(resource!CA$2,INDIRECT("day_wise_sales_data!$B$1:$BZ$1"),0)),0)</f>
        <v>0</v>
      </c>
      <c r="CC844" s="4">
        <f>sales_data!H843</f>
        <v>0</v>
      </c>
      <c r="CD844" s="1">
        <v>842</v>
      </c>
      <c r="CE844" s="1" t="str">
        <f>IF(AQ844=report!$AQ$3,resource!CD844,"")</f>
        <v/>
      </c>
      <c r="CF844" s="5" t="str">
        <f>IFERROR(SMALL($CE$3:$CE$1001,ROWS($CE$3:CE844)),"")</f>
        <v/>
      </c>
      <c r="CH844">
        <f>IFERROR(VLOOKUP($CC844,data_pull!$E$22:$G$700,2,0),0)</f>
        <v>0</v>
      </c>
      <c r="DK844" s="3" t="str">
        <f>IFERROR(INDEX(COD_SALES!$B$5:$Z$500,MATCH(resource!$CC844,COD_SALES!$A$5:$A$500,0),MATCH(resource!DK$2,COD_SALES!$B$4:$Z$4,0)),"")</f>
        <v/>
      </c>
      <c r="DL844" s="3" t="str">
        <f>IFERROR(INDEX(COD_SALES!$B$5:$Z$500,MATCH(resource!$CC844,COD_SALES!$A$5:$A$500,0),MATCH(resource!DL$2,COD_SALES!$B$4:$Z$4,0)),"")</f>
        <v/>
      </c>
      <c r="DM844" s="3" t="str">
        <f>IFERROR(INDEX(COD_SALES!$B$5:$Z$500,MATCH(resource!$CC844,COD_SALES!$A$5:$A$500,0),MATCH(resource!DM$2,COD_SALES!$B$4:$Z$4,0)),"")</f>
        <v/>
      </c>
      <c r="DN844" s="3" t="str">
        <f>IFERROR(INDEX(COD_SALES!$B$5:$Z$500,MATCH(resource!$CC844,COD_SALES!$A$5:$A$500,0),MATCH(resource!DN$2,COD_SALES!$B$4:$Z$4,0)),"")</f>
        <v/>
      </c>
      <c r="DO844" s="3" t="str">
        <f>IFERROR(INDEX(COD_SALES!$B$5:$Z$500,MATCH(resource!$CC844,COD_SALES!$A$5:$A$500,0),MATCH(resource!DO$2,COD_SALES!$B$4:$Z$4,0)),"")</f>
        <v/>
      </c>
      <c r="DP844" s="3" t="str">
        <f>IFERROR(INDEX(COD_SALES!$B$5:$Z$500,MATCH(resource!$CC844,COD_SALES!$A$5:$A$500,0),MATCH(resource!DP$2,COD_SALES!$B$4:$Z$4,0)),"")</f>
        <v/>
      </c>
      <c r="DQ844" s="3" t="str">
        <f>IFERROR(INDEX(COD_SALES!$B$5:$Z$500,MATCH(resource!$CC844,COD_SALES!$A$5:$A$500,0),MATCH(resource!DQ$2,COD_SALES!$B$4:$Z$4,0)),"")</f>
        <v/>
      </c>
      <c r="DR844" s="3" t="str">
        <f>IFERROR(INDEX(COD_SALES!$B$5:$Z$500,MATCH(resource!$CC844,COD_SALES!$A$5:$A$500,0),MATCH(resource!DR$2,COD_SALES!$B$4:$Z$4,0)),"")</f>
        <v/>
      </c>
      <c r="DS844" s="3" t="str">
        <f>IFERROR(INDEX(COD_SALES!$B$5:$Z$500,MATCH(resource!$CC844,COD_SALES!$A$5:$A$500,0),MATCH(resource!DS$2,COD_SALES!$B$4:$Z$4,0)),"")</f>
        <v/>
      </c>
      <c r="DT844" s="3" t="str">
        <f>IFERROR(INDEX(COD_SALES!$B$5:$Z$500,MATCH(resource!$CC844,COD_SALES!$A$5:$A$500,0),MATCH(resource!DT$2,COD_SALES!$B$4:$Z$4,0)),"")</f>
        <v/>
      </c>
      <c r="DU844" s="3" t="str">
        <f>IFERROR(INDEX(COD_SALES!$B$5:$Z$500,MATCH(resource!$CC844,COD_SALES!$A$5:$A$500,0),MATCH(resource!DU$2,COD_SALES!$B$4:$Z$4,0)),"")</f>
        <v/>
      </c>
      <c r="DV844" s="3" t="str">
        <f>IFERROR(INDEX(COD_SALES!$B$5:$Z$500,MATCH(resource!$CC844,COD_SALES!$A$5:$A$500,0),MATCH(resource!DV$2,COD_SALES!$B$4:$Z$4,0)),"")</f>
        <v/>
      </c>
      <c r="DW844" s="3" t="str">
        <f>IFERROR(INDEX(COD_SALES!$B$5:$Z$500,MATCH(resource!$CC844,COD_SALES!$A$5:$A$500,0),MATCH(resource!DW$2,COD_SALES!$B$4:$Z$4,0)),"")</f>
        <v/>
      </c>
      <c r="DX844" s="3" t="str">
        <f>IFERROR(INDEX(COD_SALES!$B$5:$Z$500,MATCH(resource!$CC844,COD_SALES!$A$5:$A$500,0),MATCH(resource!DX$2,COD_SALES!$B$4:$Z$4,0)),"")</f>
        <v/>
      </c>
      <c r="DY844" s="3" t="str">
        <f>IFERROR(INDEX(COD_SALES!$B$5:$Z$500,MATCH(resource!$CC844,COD_SALES!$A$5:$A$500,0),MATCH(resource!DY$2,COD_SALES!$B$4:$Z$4,0)),"")</f>
        <v/>
      </c>
      <c r="DZ844" s="3" t="str">
        <f>IFERROR(INDEX(COD_SALES!$B$5:$Z$500,MATCH(resource!$CC844,COD_SALES!$A$5:$A$500,0),MATCH(resource!DZ$2,COD_SALES!$B$4:$Z$4,0)),"")</f>
        <v/>
      </c>
      <c r="EA844" s="3" t="str">
        <f>IFERROR(INDEX(COD_SALES!$B$5:$Z$500,MATCH(resource!$CC844,COD_SALES!$A$5:$A$500,0),MATCH(resource!EA$2,COD_SALES!$B$4:$Z$4,0)),"")</f>
        <v/>
      </c>
      <c r="EB844" s="3">
        <f t="shared" si="142"/>
        <v>0</v>
      </c>
      <c r="EW844" s="3">
        <f>IFERROR(VLOOKUP(CC844,data_pull!$AO$25:$AR$546,2,0),0)</f>
        <v>0</v>
      </c>
      <c r="EX844" s="1">
        <f>IFERROR(VLOOKUP(CC844,data_pull!$AO$25:$AR$546,4,0),0)</f>
        <v>0</v>
      </c>
    </row>
    <row r="845" spans="13:154" x14ac:dyDescent="0.25"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4">
        <f>sales_data!B844</f>
        <v>0</v>
      </c>
      <c r="AR845" s="4">
        <f>sales_data!C844</f>
        <v>0</v>
      </c>
      <c r="AS845" s="5" t="str">
        <f t="shared" si="141"/>
        <v/>
      </c>
      <c r="AT845" s="4">
        <f>sales_data!I844</f>
        <v>0</v>
      </c>
      <c r="AU845" s="4">
        <f>sales_data!W844</f>
        <v>0</v>
      </c>
      <c r="AV845" s="1">
        <f>sales_data!N844</f>
        <v>0</v>
      </c>
      <c r="AW845" s="1">
        <f>sales_data!P844</f>
        <v>0</v>
      </c>
      <c r="AX845" s="3">
        <f ca="1">IFERROR(INDEX(INDIRECT("day_wise_sales_data!$B$2:$BZ$599"),MATCH(resource!$CC845,day_wise_sales_data!$A$2:$A$500,0),MATCH(resource!AX$2,INDIRECT("day_wise_sales_data!$B$1:$BZ$1"),0)),0)</f>
        <v>0</v>
      </c>
      <c r="AY845" s="3">
        <f ca="1">IFERROR(INDEX(INDIRECT("day_wise_sales_data!$B$2:$BZ$599"),MATCH(resource!$CC845,day_wise_sales_data!$A$2:$A$500,0),MATCH(resource!AY$2,INDIRECT("day_wise_sales_data!$B$1:$BZ$1"),0)),0)</f>
        <v>0</v>
      </c>
      <c r="AZ845" s="3">
        <f ca="1">IFERROR(INDEX(INDIRECT("day_wise_sales_data!$B$2:$BZ$599"),MATCH(resource!$CC845,day_wise_sales_data!$A$2:$A$500,0),MATCH(resource!AZ$2,INDIRECT("day_wise_sales_data!$B$1:$BZ$1"),0)),0)</f>
        <v>0</v>
      </c>
      <c r="BA845" s="3">
        <f ca="1">IFERROR(INDEX(INDIRECT("day_wise_sales_data!$B$2:$BZ$599"),MATCH(resource!$CC845,day_wise_sales_data!$A$2:$A$500,0),MATCH(resource!BA$2,INDIRECT("day_wise_sales_data!$B$1:$BZ$1"),0)),0)</f>
        <v>0</v>
      </c>
      <c r="BB845" s="3">
        <f ca="1">IFERROR(INDEX(INDIRECT("day_wise_sales_data!$B$2:$BZ$599"),MATCH(resource!$CC845,day_wise_sales_data!$A$2:$A$500,0),MATCH(resource!BB$2,INDIRECT("day_wise_sales_data!$B$1:$BZ$1"),0)),0)</f>
        <v>0</v>
      </c>
      <c r="BC845" s="3">
        <f ca="1">IFERROR(INDEX(INDIRECT("day_wise_sales_data!$B$2:$BZ$599"),MATCH(resource!$CC845,day_wise_sales_data!$A$2:$A$500,0),MATCH(resource!BC$2,INDIRECT("day_wise_sales_data!$B$1:$BZ$1"),0)),0)</f>
        <v>0</v>
      </c>
      <c r="BD845" s="3">
        <f ca="1">IFERROR(INDEX(INDIRECT("day_wise_sales_data!$B$2:$BZ$599"),MATCH(resource!$CC845,day_wise_sales_data!$A$2:$A$500,0),MATCH(resource!BD$2,INDIRECT("day_wise_sales_data!$B$1:$BZ$1"),0)),0)</f>
        <v>0</v>
      </c>
      <c r="BE845" s="3">
        <f ca="1">IFERROR(INDEX(INDIRECT("day_wise_sales_data!$B$2:$BZ$599"),MATCH(resource!$CC845,day_wise_sales_data!$A$2:$A$500,0),MATCH(resource!BE$2,INDIRECT("day_wise_sales_data!$B$1:$BZ$1"),0)),0)</f>
        <v>0</v>
      </c>
      <c r="BF845" s="3">
        <f ca="1">IFERROR(INDEX(INDIRECT("day_wise_sales_data!$B$2:$BZ$599"),MATCH(resource!$CC845,day_wise_sales_data!$A$2:$A$500,0),MATCH(resource!BF$2,INDIRECT("day_wise_sales_data!$B$1:$BZ$1"),0)),0)</f>
        <v>0</v>
      </c>
      <c r="BG845" s="3">
        <f ca="1">IFERROR(INDEX(INDIRECT("day_wise_sales_data!$B$2:$BZ$599"),MATCH(resource!$CC845,day_wise_sales_data!$A$2:$A$500,0),MATCH(resource!BG$2,INDIRECT("day_wise_sales_data!$B$1:$BZ$1"),0)),0)</f>
        <v>0</v>
      </c>
      <c r="BH845" s="3">
        <f ca="1">IFERROR(INDEX(INDIRECT("day_wise_sales_data!$B$2:$BZ$599"),MATCH(resource!$CC845,day_wise_sales_data!$A$2:$A$500,0),MATCH(resource!BH$2,INDIRECT("day_wise_sales_data!$B$1:$BZ$1"),0)),0)</f>
        <v>0</v>
      </c>
      <c r="BI845" s="3">
        <f ca="1">IFERROR(INDEX(INDIRECT("day_wise_sales_data!$B$2:$BZ$599"),MATCH(resource!$CC845,day_wise_sales_data!$A$2:$A$500,0),MATCH(resource!BI$2,INDIRECT("day_wise_sales_data!$B$1:$BZ$1"),0)),0)</f>
        <v>0</v>
      </c>
      <c r="BJ845" s="3">
        <f ca="1">IFERROR(INDEX(INDIRECT("day_wise_sales_data!$B$2:$BZ$599"),MATCH(resource!$CC845,day_wise_sales_data!$A$2:$A$500,0),MATCH(resource!BJ$2,INDIRECT("day_wise_sales_data!$B$1:$BZ$1"),0)),0)</f>
        <v>0</v>
      </c>
      <c r="BK845" s="3">
        <f ca="1">IFERROR(INDEX(INDIRECT("day_wise_sales_data!$B$2:$BZ$599"),MATCH(resource!$CC845,day_wise_sales_data!$A$2:$A$500,0),MATCH(resource!BK$2,INDIRECT("day_wise_sales_data!$B$1:$BZ$1"),0)),0)</f>
        <v>0</v>
      </c>
      <c r="BL845" s="3">
        <f ca="1">IFERROR(INDEX(INDIRECT("day_wise_sales_data!$B$2:$BZ$599"),MATCH(resource!$CC845,day_wise_sales_data!$A$2:$A$500,0),MATCH(resource!BL$2,INDIRECT("day_wise_sales_data!$B$1:$BZ$1"),0)),0)</f>
        <v>0</v>
      </c>
      <c r="BM845" s="3">
        <f ca="1">IFERROR(INDEX(INDIRECT("day_wise_sales_data!$B$2:$BZ$599"),MATCH(resource!$CC845,day_wise_sales_data!$A$2:$A$500,0),MATCH(resource!BM$2,INDIRECT("day_wise_sales_data!$B$1:$BZ$1"),0)),0)</f>
        <v>0</v>
      </c>
      <c r="BN845" s="3">
        <f ca="1">IFERROR(INDEX(INDIRECT("day_wise_sales_data!$B$2:$BZ$599"),MATCH(resource!$CC845,day_wise_sales_data!$A$2:$A$500,0),MATCH(resource!BN$2,INDIRECT("day_wise_sales_data!$B$1:$BZ$1"),0)),0)</f>
        <v>0</v>
      </c>
      <c r="BO845" s="3">
        <f ca="1">IFERROR(INDEX(INDIRECT("day_wise_sales_data!$B$2:$BZ$599"),MATCH(resource!$CC845,day_wise_sales_data!$A$2:$A$500,0),MATCH(resource!BO$2,INDIRECT("day_wise_sales_data!$B$1:$BZ$1"),0)),0)</f>
        <v>0</v>
      </c>
      <c r="BP845" s="3">
        <f ca="1">IFERROR(INDEX(INDIRECT("day_wise_sales_data!$B$2:$BZ$599"),MATCH(resource!$CC845,day_wise_sales_data!$A$2:$A$500,0),MATCH(resource!BP$2,INDIRECT("day_wise_sales_data!$B$1:$BZ$1"),0)),0)</f>
        <v>0</v>
      </c>
      <c r="BQ845" s="3">
        <f ca="1">IFERROR(INDEX(INDIRECT("day_wise_sales_data!$B$2:$BZ$599"),MATCH(resource!$CC845,day_wise_sales_data!$A$2:$A$500,0),MATCH(resource!BQ$2,INDIRECT("day_wise_sales_data!$B$1:$BZ$1"),0)),0)</f>
        <v>0</v>
      </c>
      <c r="BR845" s="3">
        <f ca="1">IFERROR(INDEX(INDIRECT("day_wise_sales_data!$B$2:$BZ$599"),MATCH(resource!$CC845,day_wise_sales_data!$A$2:$A$500,0),MATCH(resource!BR$2,INDIRECT("day_wise_sales_data!$B$1:$BZ$1"),0)),0)</f>
        <v>0</v>
      </c>
      <c r="BS845" s="3">
        <f ca="1">IFERROR(INDEX(INDIRECT("day_wise_sales_data!$B$2:$BZ$599"),MATCH(resource!$CC845,day_wise_sales_data!$A$2:$A$500,0),MATCH(resource!BS$2,INDIRECT("day_wise_sales_data!$B$1:$BZ$1"),0)),0)</f>
        <v>0</v>
      </c>
      <c r="BT845" s="3">
        <f ca="1">IFERROR(INDEX(INDIRECT("day_wise_sales_data!$B$2:$BZ$599"),MATCH(resource!$CC845,day_wise_sales_data!$A$2:$A$500,0),MATCH(resource!BT$2,INDIRECT("day_wise_sales_data!$B$1:$BZ$1"),0)),0)</f>
        <v>0</v>
      </c>
      <c r="BU845" s="3">
        <f ca="1">IFERROR(INDEX(INDIRECT("day_wise_sales_data!$B$2:$BZ$599"),MATCH(resource!$CC845,day_wise_sales_data!$A$2:$A$500,0),MATCH(resource!BU$2,INDIRECT("day_wise_sales_data!$B$1:$BZ$1"),0)),0)</f>
        <v>0</v>
      </c>
      <c r="BV845" s="3">
        <f ca="1">IFERROR(INDEX(INDIRECT("day_wise_sales_data!$B$2:$BZ$599"),MATCH(resource!$CC845,day_wise_sales_data!$A$2:$A$500,0),MATCH(resource!BV$2,INDIRECT("day_wise_sales_data!$B$1:$BZ$1"),0)),0)</f>
        <v>0</v>
      </c>
      <c r="BW845" s="3">
        <f ca="1">IFERROR(INDEX(INDIRECT("day_wise_sales_data!$B$2:$BZ$599"),MATCH(resource!$CC845,day_wise_sales_data!$A$2:$A$500,0),MATCH(resource!BW$2,INDIRECT("day_wise_sales_data!$B$1:$BZ$1"),0)),0)</f>
        <v>0</v>
      </c>
      <c r="BX845" s="3">
        <f ca="1">IFERROR(INDEX(INDIRECT("day_wise_sales_data!$B$2:$BZ$599"),MATCH(resource!$CC845,day_wise_sales_data!$A$2:$A$500,0),MATCH(resource!BX$2,INDIRECT("day_wise_sales_data!$B$1:$BZ$1"),0)),0)</f>
        <v>0</v>
      </c>
      <c r="BY845" s="3">
        <f ca="1">IFERROR(INDEX(INDIRECT("day_wise_sales_data!$B$2:$BZ$599"),MATCH(resource!$CC845,day_wise_sales_data!$A$2:$A$500,0),MATCH(resource!BY$2,INDIRECT("day_wise_sales_data!$B$1:$BZ$1"),0)),0)</f>
        <v>0</v>
      </c>
      <c r="BZ845" s="3">
        <f ca="1">IFERROR(INDEX(INDIRECT("day_wise_sales_data!$B$2:$BZ$599"),MATCH(resource!$CC845,day_wise_sales_data!$A$2:$A$500,0),MATCH(resource!BZ$2,INDIRECT("day_wise_sales_data!$B$1:$BZ$1"),0)),0)</f>
        <v>0</v>
      </c>
      <c r="CA845" s="3">
        <f ca="1">IFERROR(INDEX(INDIRECT("day_wise_sales_data!$B$2:$BZ$599"),MATCH(resource!$CC845,day_wise_sales_data!$A$2:$A$500,0),MATCH(resource!CA$2,INDIRECT("day_wise_sales_data!$B$1:$BZ$1"),0)),0)</f>
        <v>0</v>
      </c>
      <c r="CC845" s="4">
        <f>sales_data!H844</f>
        <v>0</v>
      </c>
      <c r="CD845" s="1">
        <v>843</v>
      </c>
      <c r="CE845" s="1" t="str">
        <f>IF(AQ845=report!$AQ$3,resource!CD845,"")</f>
        <v/>
      </c>
      <c r="CF845" s="5" t="str">
        <f>IFERROR(SMALL($CE$3:$CE$1001,ROWS($CE$3:CE845)),"")</f>
        <v/>
      </c>
      <c r="CH845">
        <f>IFERROR(VLOOKUP($CC845,data_pull!$E$22:$G$700,2,0),0)</f>
        <v>0</v>
      </c>
      <c r="DK845" s="3" t="str">
        <f>IFERROR(INDEX(COD_SALES!$B$5:$Z$500,MATCH(resource!$CC845,COD_SALES!$A$5:$A$500,0),MATCH(resource!DK$2,COD_SALES!$B$4:$Z$4,0)),"")</f>
        <v/>
      </c>
      <c r="DL845" s="3" t="str">
        <f>IFERROR(INDEX(COD_SALES!$B$5:$Z$500,MATCH(resource!$CC845,COD_SALES!$A$5:$A$500,0),MATCH(resource!DL$2,COD_SALES!$B$4:$Z$4,0)),"")</f>
        <v/>
      </c>
      <c r="DM845" s="3" t="str">
        <f>IFERROR(INDEX(COD_SALES!$B$5:$Z$500,MATCH(resource!$CC845,COD_SALES!$A$5:$A$500,0),MATCH(resource!DM$2,COD_SALES!$B$4:$Z$4,0)),"")</f>
        <v/>
      </c>
      <c r="DN845" s="3" t="str">
        <f>IFERROR(INDEX(COD_SALES!$B$5:$Z$500,MATCH(resource!$CC845,COD_SALES!$A$5:$A$500,0),MATCH(resource!DN$2,COD_SALES!$B$4:$Z$4,0)),"")</f>
        <v/>
      </c>
      <c r="DO845" s="3" t="str">
        <f>IFERROR(INDEX(COD_SALES!$B$5:$Z$500,MATCH(resource!$CC845,COD_SALES!$A$5:$A$500,0),MATCH(resource!DO$2,COD_SALES!$B$4:$Z$4,0)),"")</f>
        <v/>
      </c>
      <c r="DP845" s="3" t="str">
        <f>IFERROR(INDEX(COD_SALES!$B$5:$Z$500,MATCH(resource!$CC845,COD_SALES!$A$5:$A$500,0),MATCH(resource!DP$2,COD_SALES!$B$4:$Z$4,0)),"")</f>
        <v/>
      </c>
      <c r="DQ845" s="3" t="str">
        <f>IFERROR(INDEX(COD_SALES!$B$5:$Z$500,MATCH(resource!$CC845,COD_SALES!$A$5:$A$500,0),MATCH(resource!DQ$2,COD_SALES!$B$4:$Z$4,0)),"")</f>
        <v/>
      </c>
      <c r="DR845" s="3" t="str">
        <f>IFERROR(INDEX(COD_SALES!$B$5:$Z$500,MATCH(resource!$CC845,COD_SALES!$A$5:$A$500,0),MATCH(resource!DR$2,COD_SALES!$B$4:$Z$4,0)),"")</f>
        <v/>
      </c>
      <c r="DS845" s="3" t="str">
        <f>IFERROR(INDEX(COD_SALES!$B$5:$Z$500,MATCH(resource!$CC845,COD_SALES!$A$5:$A$500,0),MATCH(resource!DS$2,COD_SALES!$B$4:$Z$4,0)),"")</f>
        <v/>
      </c>
      <c r="DT845" s="3" t="str">
        <f>IFERROR(INDEX(COD_SALES!$B$5:$Z$500,MATCH(resource!$CC845,COD_SALES!$A$5:$A$500,0),MATCH(resource!DT$2,COD_SALES!$B$4:$Z$4,0)),"")</f>
        <v/>
      </c>
      <c r="DU845" s="3" t="str">
        <f>IFERROR(INDEX(COD_SALES!$B$5:$Z$500,MATCH(resource!$CC845,COD_SALES!$A$5:$A$500,0),MATCH(resource!DU$2,COD_SALES!$B$4:$Z$4,0)),"")</f>
        <v/>
      </c>
      <c r="DV845" s="3" t="str">
        <f>IFERROR(INDEX(COD_SALES!$B$5:$Z$500,MATCH(resource!$CC845,COD_SALES!$A$5:$A$500,0),MATCH(resource!DV$2,COD_SALES!$B$4:$Z$4,0)),"")</f>
        <v/>
      </c>
      <c r="DW845" s="3" t="str">
        <f>IFERROR(INDEX(COD_SALES!$B$5:$Z$500,MATCH(resource!$CC845,COD_SALES!$A$5:$A$500,0),MATCH(resource!DW$2,COD_SALES!$B$4:$Z$4,0)),"")</f>
        <v/>
      </c>
      <c r="DX845" s="3" t="str">
        <f>IFERROR(INDEX(COD_SALES!$B$5:$Z$500,MATCH(resource!$CC845,COD_SALES!$A$5:$A$500,0),MATCH(resource!DX$2,COD_SALES!$B$4:$Z$4,0)),"")</f>
        <v/>
      </c>
      <c r="DY845" s="3" t="str">
        <f>IFERROR(INDEX(COD_SALES!$B$5:$Z$500,MATCH(resource!$CC845,COD_SALES!$A$5:$A$500,0),MATCH(resource!DY$2,COD_SALES!$B$4:$Z$4,0)),"")</f>
        <v/>
      </c>
      <c r="DZ845" s="3" t="str">
        <f>IFERROR(INDEX(COD_SALES!$B$5:$Z$500,MATCH(resource!$CC845,COD_SALES!$A$5:$A$500,0),MATCH(resource!DZ$2,COD_SALES!$B$4:$Z$4,0)),"")</f>
        <v/>
      </c>
      <c r="EA845" s="3" t="str">
        <f>IFERROR(INDEX(COD_SALES!$B$5:$Z$500,MATCH(resource!$CC845,COD_SALES!$A$5:$A$500,0),MATCH(resource!EA$2,COD_SALES!$B$4:$Z$4,0)),"")</f>
        <v/>
      </c>
      <c r="EB845" s="3">
        <f t="shared" si="142"/>
        <v>0</v>
      </c>
      <c r="EW845" s="3">
        <f>IFERROR(VLOOKUP(CC845,data_pull!$AO$25:$AR$546,2,0),0)</f>
        <v>0</v>
      </c>
      <c r="EX845" s="1">
        <f>IFERROR(VLOOKUP(CC845,data_pull!$AO$25:$AR$546,4,0),0)</f>
        <v>0</v>
      </c>
    </row>
    <row r="846" spans="13:154" x14ac:dyDescent="0.25"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4">
        <f>sales_data!B845</f>
        <v>0</v>
      </c>
      <c r="AR846" s="4">
        <f>sales_data!C845</f>
        <v>0</v>
      </c>
      <c r="AS846" s="5" t="str">
        <f t="shared" si="141"/>
        <v/>
      </c>
      <c r="AT846" s="4">
        <f>sales_data!I845</f>
        <v>0</v>
      </c>
      <c r="AU846" s="4">
        <f>sales_data!W845</f>
        <v>0</v>
      </c>
      <c r="AV846" s="1">
        <f>sales_data!N845</f>
        <v>0</v>
      </c>
      <c r="AW846" s="1">
        <f>sales_data!P845</f>
        <v>0</v>
      </c>
      <c r="AX846" s="3">
        <f ca="1">IFERROR(INDEX(INDIRECT("day_wise_sales_data!$B$2:$BZ$599"),MATCH(resource!$CC846,day_wise_sales_data!$A$2:$A$500,0),MATCH(resource!AX$2,INDIRECT("day_wise_sales_data!$B$1:$BZ$1"),0)),0)</f>
        <v>0</v>
      </c>
      <c r="AY846" s="3">
        <f ca="1">IFERROR(INDEX(INDIRECT("day_wise_sales_data!$B$2:$BZ$599"),MATCH(resource!$CC846,day_wise_sales_data!$A$2:$A$500,0),MATCH(resource!AY$2,INDIRECT("day_wise_sales_data!$B$1:$BZ$1"),0)),0)</f>
        <v>0</v>
      </c>
      <c r="AZ846" s="3">
        <f ca="1">IFERROR(INDEX(INDIRECT("day_wise_sales_data!$B$2:$BZ$599"),MATCH(resource!$CC846,day_wise_sales_data!$A$2:$A$500,0),MATCH(resource!AZ$2,INDIRECT("day_wise_sales_data!$B$1:$BZ$1"),0)),0)</f>
        <v>0</v>
      </c>
      <c r="BA846" s="3">
        <f ca="1">IFERROR(INDEX(INDIRECT("day_wise_sales_data!$B$2:$BZ$599"),MATCH(resource!$CC846,day_wise_sales_data!$A$2:$A$500,0),MATCH(resource!BA$2,INDIRECT("day_wise_sales_data!$B$1:$BZ$1"),0)),0)</f>
        <v>0</v>
      </c>
      <c r="BB846" s="3">
        <f ca="1">IFERROR(INDEX(INDIRECT("day_wise_sales_data!$B$2:$BZ$599"),MATCH(resource!$CC846,day_wise_sales_data!$A$2:$A$500,0),MATCH(resource!BB$2,INDIRECT("day_wise_sales_data!$B$1:$BZ$1"),0)),0)</f>
        <v>0</v>
      </c>
      <c r="BC846" s="3">
        <f ca="1">IFERROR(INDEX(INDIRECT("day_wise_sales_data!$B$2:$BZ$599"),MATCH(resource!$CC846,day_wise_sales_data!$A$2:$A$500,0),MATCH(resource!BC$2,INDIRECT("day_wise_sales_data!$B$1:$BZ$1"),0)),0)</f>
        <v>0</v>
      </c>
      <c r="BD846" s="3">
        <f ca="1">IFERROR(INDEX(INDIRECT("day_wise_sales_data!$B$2:$BZ$599"),MATCH(resource!$CC846,day_wise_sales_data!$A$2:$A$500,0),MATCH(resource!BD$2,INDIRECT("day_wise_sales_data!$B$1:$BZ$1"),0)),0)</f>
        <v>0</v>
      </c>
      <c r="BE846" s="3">
        <f ca="1">IFERROR(INDEX(INDIRECT("day_wise_sales_data!$B$2:$BZ$599"),MATCH(resource!$CC846,day_wise_sales_data!$A$2:$A$500,0),MATCH(resource!BE$2,INDIRECT("day_wise_sales_data!$B$1:$BZ$1"),0)),0)</f>
        <v>0</v>
      </c>
      <c r="BF846" s="3">
        <f ca="1">IFERROR(INDEX(INDIRECT("day_wise_sales_data!$B$2:$BZ$599"),MATCH(resource!$CC846,day_wise_sales_data!$A$2:$A$500,0),MATCH(resource!BF$2,INDIRECT("day_wise_sales_data!$B$1:$BZ$1"),0)),0)</f>
        <v>0</v>
      </c>
      <c r="BG846" s="3">
        <f ca="1">IFERROR(INDEX(INDIRECT("day_wise_sales_data!$B$2:$BZ$599"),MATCH(resource!$CC846,day_wise_sales_data!$A$2:$A$500,0),MATCH(resource!BG$2,INDIRECT("day_wise_sales_data!$B$1:$BZ$1"),0)),0)</f>
        <v>0</v>
      </c>
      <c r="BH846" s="3">
        <f ca="1">IFERROR(INDEX(INDIRECT("day_wise_sales_data!$B$2:$BZ$599"),MATCH(resource!$CC846,day_wise_sales_data!$A$2:$A$500,0),MATCH(resource!BH$2,INDIRECT("day_wise_sales_data!$B$1:$BZ$1"),0)),0)</f>
        <v>0</v>
      </c>
      <c r="BI846" s="3">
        <f ca="1">IFERROR(INDEX(INDIRECT("day_wise_sales_data!$B$2:$BZ$599"),MATCH(resource!$CC846,day_wise_sales_data!$A$2:$A$500,0),MATCH(resource!BI$2,INDIRECT("day_wise_sales_data!$B$1:$BZ$1"),0)),0)</f>
        <v>0</v>
      </c>
      <c r="BJ846" s="3">
        <f ca="1">IFERROR(INDEX(INDIRECT("day_wise_sales_data!$B$2:$BZ$599"),MATCH(resource!$CC846,day_wise_sales_data!$A$2:$A$500,0),MATCH(resource!BJ$2,INDIRECT("day_wise_sales_data!$B$1:$BZ$1"),0)),0)</f>
        <v>0</v>
      </c>
      <c r="BK846" s="3">
        <f ca="1">IFERROR(INDEX(INDIRECT("day_wise_sales_data!$B$2:$BZ$599"),MATCH(resource!$CC846,day_wise_sales_data!$A$2:$A$500,0),MATCH(resource!BK$2,INDIRECT("day_wise_sales_data!$B$1:$BZ$1"),0)),0)</f>
        <v>0</v>
      </c>
      <c r="BL846" s="3">
        <f ca="1">IFERROR(INDEX(INDIRECT("day_wise_sales_data!$B$2:$BZ$599"),MATCH(resource!$CC846,day_wise_sales_data!$A$2:$A$500,0),MATCH(resource!BL$2,INDIRECT("day_wise_sales_data!$B$1:$BZ$1"),0)),0)</f>
        <v>0</v>
      </c>
      <c r="BM846" s="3">
        <f ca="1">IFERROR(INDEX(INDIRECT("day_wise_sales_data!$B$2:$BZ$599"),MATCH(resource!$CC846,day_wise_sales_data!$A$2:$A$500,0),MATCH(resource!BM$2,INDIRECT("day_wise_sales_data!$B$1:$BZ$1"),0)),0)</f>
        <v>0</v>
      </c>
      <c r="BN846" s="3">
        <f ca="1">IFERROR(INDEX(INDIRECT("day_wise_sales_data!$B$2:$BZ$599"),MATCH(resource!$CC846,day_wise_sales_data!$A$2:$A$500,0),MATCH(resource!BN$2,INDIRECT("day_wise_sales_data!$B$1:$BZ$1"),0)),0)</f>
        <v>0</v>
      </c>
      <c r="BO846" s="3">
        <f ca="1">IFERROR(INDEX(INDIRECT("day_wise_sales_data!$B$2:$BZ$599"),MATCH(resource!$CC846,day_wise_sales_data!$A$2:$A$500,0),MATCH(resource!BO$2,INDIRECT("day_wise_sales_data!$B$1:$BZ$1"),0)),0)</f>
        <v>0</v>
      </c>
      <c r="BP846" s="3">
        <f ca="1">IFERROR(INDEX(INDIRECT("day_wise_sales_data!$B$2:$BZ$599"),MATCH(resource!$CC846,day_wise_sales_data!$A$2:$A$500,0),MATCH(resource!BP$2,INDIRECT("day_wise_sales_data!$B$1:$BZ$1"),0)),0)</f>
        <v>0</v>
      </c>
      <c r="BQ846" s="3">
        <f ca="1">IFERROR(INDEX(INDIRECT("day_wise_sales_data!$B$2:$BZ$599"),MATCH(resource!$CC846,day_wise_sales_data!$A$2:$A$500,0),MATCH(resource!BQ$2,INDIRECT("day_wise_sales_data!$B$1:$BZ$1"),0)),0)</f>
        <v>0</v>
      </c>
      <c r="BR846" s="3">
        <f ca="1">IFERROR(INDEX(INDIRECT("day_wise_sales_data!$B$2:$BZ$599"),MATCH(resource!$CC846,day_wise_sales_data!$A$2:$A$500,0),MATCH(resource!BR$2,INDIRECT("day_wise_sales_data!$B$1:$BZ$1"),0)),0)</f>
        <v>0</v>
      </c>
      <c r="BS846" s="3">
        <f ca="1">IFERROR(INDEX(INDIRECT("day_wise_sales_data!$B$2:$BZ$599"),MATCH(resource!$CC846,day_wise_sales_data!$A$2:$A$500,0),MATCH(resource!BS$2,INDIRECT("day_wise_sales_data!$B$1:$BZ$1"),0)),0)</f>
        <v>0</v>
      </c>
      <c r="BT846" s="3">
        <f ca="1">IFERROR(INDEX(INDIRECT("day_wise_sales_data!$B$2:$BZ$599"),MATCH(resource!$CC846,day_wise_sales_data!$A$2:$A$500,0),MATCH(resource!BT$2,INDIRECT("day_wise_sales_data!$B$1:$BZ$1"),0)),0)</f>
        <v>0</v>
      </c>
      <c r="BU846" s="3">
        <f ca="1">IFERROR(INDEX(INDIRECT("day_wise_sales_data!$B$2:$BZ$599"),MATCH(resource!$CC846,day_wise_sales_data!$A$2:$A$500,0),MATCH(resource!BU$2,INDIRECT("day_wise_sales_data!$B$1:$BZ$1"),0)),0)</f>
        <v>0</v>
      </c>
      <c r="BV846" s="3">
        <f ca="1">IFERROR(INDEX(INDIRECT("day_wise_sales_data!$B$2:$BZ$599"),MATCH(resource!$CC846,day_wise_sales_data!$A$2:$A$500,0),MATCH(resource!BV$2,INDIRECT("day_wise_sales_data!$B$1:$BZ$1"),0)),0)</f>
        <v>0</v>
      </c>
      <c r="BW846" s="3">
        <f ca="1">IFERROR(INDEX(INDIRECT("day_wise_sales_data!$B$2:$BZ$599"),MATCH(resource!$CC846,day_wise_sales_data!$A$2:$A$500,0),MATCH(resource!BW$2,INDIRECT("day_wise_sales_data!$B$1:$BZ$1"),0)),0)</f>
        <v>0</v>
      </c>
      <c r="BX846" s="3">
        <f ca="1">IFERROR(INDEX(INDIRECT("day_wise_sales_data!$B$2:$BZ$599"),MATCH(resource!$CC846,day_wise_sales_data!$A$2:$A$500,0),MATCH(resource!BX$2,INDIRECT("day_wise_sales_data!$B$1:$BZ$1"),0)),0)</f>
        <v>0</v>
      </c>
      <c r="BY846" s="3">
        <f ca="1">IFERROR(INDEX(INDIRECT("day_wise_sales_data!$B$2:$BZ$599"),MATCH(resource!$CC846,day_wise_sales_data!$A$2:$A$500,0),MATCH(resource!BY$2,INDIRECT("day_wise_sales_data!$B$1:$BZ$1"),0)),0)</f>
        <v>0</v>
      </c>
      <c r="BZ846" s="3">
        <f ca="1">IFERROR(INDEX(INDIRECT("day_wise_sales_data!$B$2:$BZ$599"),MATCH(resource!$CC846,day_wise_sales_data!$A$2:$A$500,0),MATCH(resource!BZ$2,INDIRECT("day_wise_sales_data!$B$1:$BZ$1"),0)),0)</f>
        <v>0</v>
      </c>
      <c r="CA846" s="3">
        <f ca="1">IFERROR(INDEX(INDIRECT("day_wise_sales_data!$B$2:$BZ$599"),MATCH(resource!$CC846,day_wise_sales_data!$A$2:$A$500,0),MATCH(resource!CA$2,INDIRECT("day_wise_sales_data!$B$1:$BZ$1"),0)),0)</f>
        <v>0</v>
      </c>
      <c r="CC846" s="4">
        <f>sales_data!H845</f>
        <v>0</v>
      </c>
      <c r="CD846" s="1">
        <v>844</v>
      </c>
      <c r="CE846" s="1" t="str">
        <f>IF(AQ846=report!$AQ$3,resource!CD846,"")</f>
        <v/>
      </c>
      <c r="CF846" s="5" t="str">
        <f>IFERROR(SMALL($CE$3:$CE$1001,ROWS($CE$3:CE846)),"")</f>
        <v/>
      </c>
      <c r="CH846">
        <f>IFERROR(VLOOKUP($CC846,data_pull!$E$22:$G$700,2,0),0)</f>
        <v>0</v>
      </c>
      <c r="DK846" s="3" t="str">
        <f>IFERROR(INDEX(COD_SALES!$B$5:$Z$500,MATCH(resource!$CC846,COD_SALES!$A$5:$A$500,0),MATCH(resource!DK$2,COD_SALES!$B$4:$Z$4,0)),"")</f>
        <v/>
      </c>
      <c r="DL846" s="3" t="str">
        <f>IFERROR(INDEX(COD_SALES!$B$5:$Z$500,MATCH(resource!$CC846,COD_SALES!$A$5:$A$500,0),MATCH(resource!DL$2,COD_SALES!$B$4:$Z$4,0)),"")</f>
        <v/>
      </c>
      <c r="DM846" s="3" t="str">
        <f>IFERROR(INDEX(COD_SALES!$B$5:$Z$500,MATCH(resource!$CC846,COD_SALES!$A$5:$A$500,0),MATCH(resource!DM$2,COD_SALES!$B$4:$Z$4,0)),"")</f>
        <v/>
      </c>
      <c r="DN846" s="3" t="str">
        <f>IFERROR(INDEX(COD_SALES!$B$5:$Z$500,MATCH(resource!$CC846,COD_SALES!$A$5:$A$500,0),MATCH(resource!DN$2,COD_SALES!$B$4:$Z$4,0)),"")</f>
        <v/>
      </c>
      <c r="DO846" s="3" t="str">
        <f>IFERROR(INDEX(COD_SALES!$B$5:$Z$500,MATCH(resource!$CC846,COD_SALES!$A$5:$A$500,0),MATCH(resource!DO$2,COD_SALES!$B$4:$Z$4,0)),"")</f>
        <v/>
      </c>
      <c r="DP846" s="3" t="str">
        <f>IFERROR(INDEX(COD_SALES!$B$5:$Z$500,MATCH(resource!$CC846,COD_SALES!$A$5:$A$500,0),MATCH(resource!DP$2,COD_SALES!$B$4:$Z$4,0)),"")</f>
        <v/>
      </c>
      <c r="DQ846" s="3" t="str">
        <f>IFERROR(INDEX(COD_SALES!$B$5:$Z$500,MATCH(resource!$CC846,COD_SALES!$A$5:$A$500,0),MATCH(resource!DQ$2,COD_SALES!$B$4:$Z$4,0)),"")</f>
        <v/>
      </c>
      <c r="DR846" s="3" t="str">
        <f>IFERROR(INDEX(COD_SALES!$B$5:$Z$500,MATCH(resource!$CC846,COD_SALES!$A$5:$A$500,0),MATCH(resource!DR$2,COD_SALES!$B$4:$Z$4,0)),"")</f>
        <v/>
      </c>
      <c r="DS846" s="3" t="str">
        <f>IFERROR(INDEX(COD_SALES!$B$5:$Z$500,MATCH(resource!$CC846,COD_SALES!$A$5:$A$500,0),MATCH(resource!DS$2,COD_SALES!$B$4:$Z$4,0)),"")</f>
        <v/>
      </c>
      <c r="DT846" s="3" t="str">
        <f>IFERROR(INDEX(COD_SALES!$B$5:$Z$500,MATCH(resource!$CC846,COD_SALES!$A$5:$A$500,0),MATCH(resource!DT$2,COD_SALES!$B$4:$Z$4,0)),"")</f>
        <v/>
      </c>
      <c r="DU846" s="3" t="str">
        <f>IFERROR(INDEX(COD_SALES!$B$5:$Z$500,MATCH(resource!$CC846,COD_SALES!$A$5:$A$500,0),MATCH(resource!DU$2,COD_SALES!$B$4:$Z$4,0)),"")</f>
        <v/>
      </c>
      <c r="DV846" s="3" t="str">
        <f>IFERROR(INDEX(COD_SALES!$B$5:$Z$500,MATCH(resource!$CC846,COD_SALES!$A$5:$A$500,0),MATCH(resource!DV$2,COD_SALES!$B$4:$Z$4,0)),"")</f>
        <v/>
      </c>
      <c r="DW846" s="3" t="str">
        <f>IFERROR(INDEX(COD_SALES!$B$5:$Z$500,MATCH(resource!$CC846,COD_SALES!$A$5:$A$500,0),MATCH(resource!DW$2,COD_SALES!$B$4:$Z$4,0)),"")</f>
        <v/>
      </c>
      <c r="DX846" s="3" t="str">
        <f>IFERROR(INDEX(COD_SALES!$B$5:$Z$500,MATCH(resource!$CC846,COD_SALES!$A$5:$A$500,0),MATCH(resource!DX$2,COD_SALES!$B$4:$Z$4,0)),"")</f>
        <v/>
      </c>
      <c r="DY846" s="3" t="str">
        <f>IFERROR(INDEX(COD_SALES!$B$5:$Z$500,MATCH(resource!$CC846,COD_SALES!$A$5:$A$500,0),MATCH(resource!DY$2,COD_SALES!$B$4:$Z$4,0)),"")</f>
        <v/>
      </c>
      <c r="DZ846" s="3" t="str">
        <f>IFERROR(INDEX(COD_SALES!$B$5:$Z$500,MATCH(resource!$CC846,COD_SALES!$A$5:$A$500,0),MATCH(resource!DZ$2,COD_SALES!$B$4:$Z$4,0)),"")</f>
        <v/>
      </c>
      <c r="EA846" s="3" t="str">
        <f>IFERROR(INDEX(COD_SALES!$B$5:$Z$500,MATCH(resource!$CC846,COD_SALES!$A$5:$A$500,0),MATCH(resource!EA$2,COD_SALES!$B$4:$Z$4,0)),"")</f>
        <v/>
      </c>
      <c r="EB846" s="3">
        <f t="shared" si="142"/>
        <v>0</v>
      </c>
      <c r="EW846" s="3">
        <f>IFERROR(VLOOKUP(CC846,data_pull!$AO$25:$AR$546,2,0),0)</f>
        <v>0</v>
      </c>
      <c r="EX846" s="1">
        <f>IFERROR(VLOOKUP(CC846,data_pull!$AO$25:$AR$546,4,0),0)</f>
        <v>0</v>
      </c>
    </row>
    <row r="847" spans="13:154" x14ac:dyDescent="0.25"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4">
        <f>sales_data!B846</f>
        <v>0</v>
      </c>
      <c r="AR847" s="4">
        <f>sales_data!C846</f>
        <v>0</v>
      </c>
      <c r="AS847" s="5" t="str">
        <f t="shared" si="141"/>
        <v/>
      </c>
      <c r="AT847" s="4">
        <f>sales_data!I846</f>
        <v>0</v>
      </c>
      <c r="AU847" s="4">
        <f>sales_data!W846</f>
        <v>0</v>
      </c>
      <c r="AV847" s="1">
        <f>sales_data!N846</f>
        <v>0</v>
      </c>
      <c r="AW847" s="1">
        <f>sales_data!P846</f>
        <v>0</v>
      </c>
      <c r="AX847" s="3">
        <f ca="1">IFERROR(INDEX(INDIRECT("day_wise_sales_data!$B$2:$BZ$599"),MATCH(resource!$CC847,day_wise_sales_data!$A$2:$A$500,0),MATCH(resource!AX$2,INDIRECT("day_wise_sales_data!$B$1:$BZ$1"),0)),0)</f>
        <v>0</v>
      </c>
      <c r="AY847" s="3">
        <f ca="1">IFERROR(INDEX(INDIRECT("day_wise_sales_data!$B$2:$BZ$599"),MATCH(resource!$CC847,day_wise_sales_data!$A$2:$A$500,0),MATCH(resource!AY$2,INDIRECT("day_wise_sales_data!$B$1:$BZ$1"),0)),0)</f>
        <v>0</v>
      </c>
      <c r="AZ847" s="3">
        <f ca="1">IFERROR(INDEX(INDIRECT("day_wise_sales_data!$B$2:$BZ$599"),MATCH(resource!$CC847,day_wise_sales_data!$A$2:$A$500,0),MATCH(resource!AZ$2,INDIRECT("day_wise_sales_data!$B$1:$BZ$1"),0)),0)</f>
        <v>0</v>
      </c>
      <c r="BA847" s="3">
        <f ca="1">IFERROR(INDEX(INDIRECT("day_wise_sales_data!$B$2:$BZ$599"),MATCH(resource!$CC847,day_wise_sales_data!$A$2:$A$500,0),MATCH(resource!BA$2,INDIRECT("day_wise_sales_data!$B$1:$BZ$1"),0)),0)</f>
        <v>0</v>
      </c>
      <c r="BB847" s="3">
        <f ca="1">IFERROR(INDEX(INDIRECT("day_wise_sales_data!$B$2:$BZ$599"),MATCH(resource!$CC847,day_wise_sales_data!$A$2:$A$500,0),MATCH(resource!BB$2,INDIRECT("day_wise_sales_data!$B$1:$BZ$1"),0)),0)</f>
        <v>0</v>
      </c>
      <c r="BC847" s="3">
        <f ca="1">IFERROR(INDEX(INDIRECT("day_wise_sales_data!$B$2:$BZ$599"),MATCH(resource!$CC847,day_wise_sales_data!$A$2:$A$500,0),MATCH(resource!BC$2,INDIRECT("day_wise_sales_data!$B$1:$BZ$1"),0)),0)</f>
        <v>0</v>
      </c>
      <c r="BD847" s="3">
        <f ca="1">IFERROR(INDEX(INDIRECT("day_wise_sales_data!$B$2:$BZ$599"),MATCH(resource!$CC847,day_wise_sales_data!$A$2:$A$500,0),MATCH(resource!BD$2,INDIRECT("day_wise_sales_data!$B$1:$BZ$1"),0)),0)</f>
        <v>0</v>
      </c>
      <c r="BE847" s="3">
        <f ca="1">IFERROR(INDEX(INDIRECT("day_wise_sales_data!$B$2:$BZ$599"),MATCH(resource!$CC847,day_wise_sales_data!$A$2:$A$500,0),MATCH(resource!BE$2,INDIRECT("day_wise_sales_data!$B$1:$BZ$1"),0)),0)</f>
        <v>0</v>
      </c>
      <c r="BF847" s="3">
        <f ca="1">IFERROR(INDEX(INDIRECT("day_wise_sales_data!$B$2:$BZ$599"),MATCH(resource!$CC847,day_wise_sales_data!$A$2:$A$500,0),MATCH(resource!BF$2,INDIRECT("day_wise_sales_data!$B$1:$BZ$1"),0)),0)</f>
        <v>0</v>
      </c>
      <c r="BG847" s="3">
        <f ca="1">IFERROR(INDEX(INDIRECT("day_wise_sales_data!$B$2:$BZ$599"),MATCH(resource!$CC847,day_wise_sales_data!$A$2:$A$500,0),MATCH(resource!BG$2,INDIRECT("day_wise_sales_data!$B$1:$BZ$1"),0)),0)</f>
        <v>0</v>
      </c>
      <c r="BH847" s="3">
        <f ca="1">IFERROR(INDEX(INDIRECT("day_wise_sales_data!$B$2:$BZ$599"),MATCH(resource!$CC847,day_wise_sales_data!$A$2:$A$500,0),MATCH(resource!BH$2,INDIRECT("day_wise_sales_data!$B$1:$BZ$1"),0)),0)</f>
        <v>0</v>
      </c>
      <c r="BI847" s="3">
        <f ca="1">IFERROR(INDEX(INDIRECT("day_wise_sales_data!$B$2:$BZ$599"),MATCH(resource!$CC847,day_wise_sales_data!$A$2:$A$500,0),MATCH(resource!BI$2,INDIRECT("day_wise_sales_data!$B$1:$BZ$1"),0)),0)</f>
        <v>0</v>
      </c>
      <c r="BJ847" s="3">
        <f ca="1">IFERROR(INDEX(INDIRECT("day_wise_sales_data!$B$2:$BZ$599"),MATCH(resource!$CC847,day_wise_sales_data!$A$2:$A$500,0),MATCH(resource!BJ$2,INDIRECT("day_wise_sales_data!$B$1:$BZ$1"),0)),0)</f>
        <v>0</v>
      </c>
      <c r="BK847" s="3">
        <f ca="1">IFERROR(INDEX(INDIRECT("day_wise_sales_data!$B$2:$BZ$599"),MATCH(resource!$CC847,day_wise_sales_data!$A$2:$A$500,0),MATCH(resource!BK$2,INDIRECT("day_wise_sales_data!$B$1:$BZ$1"),0)),0)</f>
        <v>0</v>
      </c>
      <c r="BL847" s="3">
        <f ca="1">IFERROR(INDEX(INDIRECT("day_wise_sales_data!$B$2:$BZ$599"),MATCH(resource!$CC847,day_wise_sales_data!$A$2:$A$500,0),MATCH(resource!BL$2,INDIRECT("day_wise_sales_data!$B$1:$BZ$1"),0)),0)</f>
        <v>0</v>
      </c>
      <c r="BM847" s="3">
        <f ca="1">IFERROR(INDEX(INDIRECT("day_wise_sales_data!$B$2:$BZ$599"),MATCH(resource!$CC847,day_wise_sales_data!$A$2:$A$500,0),MATCH(resource!BM$2,INDIRECT("day_wise_sales_data!$B$1:$BZ$1"),0)),0)</f>
        <v>0</v>
      </c>
      <c r="BN847" s="3">
        <f ca="1">IFERROR(INDEX(INDIRECT("day_wise_sales_data!$B$2:$BZ$599"),MATCH(resource!$CC847,day_wise_sales_data!$A$2:$A$500,0),MATCH(resource!BN$2,INDIRECT("day_wise_sales_data!$B$1:$BZ$1"),0)),0)</f>
        <v>0</v>
      </c>
      <c r="BO847" s="3">
        <f ca="1">IFERROR(INDEX(INDIRECT("day_wise_sales_data!$B$2:$BZ$599"),MATCH(resource!$CC847,day_wise_sales_data!$A$2:$A$500,0),MATCH(resource!BO$2,INDIRECT("day_wise_sales_data!$B$1:$BZ$1"),0)),0)</f>
        <v>0</v>
      </c>
      <c r="BP847" s="3">
        <f ca="1">IFERROR(INDEX(INDIRECT("day_wise_sales_data!$B$2:$BZ$599"),MATCH(resource!$CC847,day_wise_sales_data!$A$2:$A$500,0),MATCH(resource!BP$2,INDIRECT("day_wise_sales_data!$B$1:$BZ$1"),0)),0)</f>
        <v>0</v>
      </c>
      <c r="BQ847" s="3">
        <f ca="1">IFERROR(INDEX(INDIRECT("day_wise_sales_data!$B$2:$BZ$599"),MATCH(resource!$CC847,day_wise_sales_data!$A$2:$A$500,0),MATCH(resource!BQ$2,INDIRECT("day_wise_sales_data!$B$1:$BZ$1"),0)),0)</f>
        <v>0</v>
      </c>
      <c r="BR847" s="3">
        <f ca="1">IFERROR(INDEX(INDIRECT("day_wise_sales_data!$B$2:$BZ$599"),MATCH(resource!$CC847,day_wise_sales_data!$A$2:$A$500,0),MATCH(resource!BR$2,INDIRECT("day_wise_sales_data!$B$1:$BZ$1"),0)),0)</f>
        <v>0</v>
      </c>
      <c r="BS847" s="3">
        <f ca="1">IFERROR(INDEX(INDIRECT("day_wise_sales_data!$B$2:$BZ$599"),MATCH(resource!$CC847,day_wise_sales_data!$A$2:$A$500,0),MATCH(resource!BS$2,INDIRECT("day_wise_sales_data!$B$1:$BZ$1"),0)),0)</f>
        <v>0</v>
      </c>
      <c r="BT847" s="3">
        <f ca="1">IFERROR(INDEX(INDIRECT("day_wise_sales_data!$B$2:$BZ$599"),MATCH(resource!$CC847,day_wise_sales_data!$A$2:$A$500,0),MATCH(resource!BT$2,INDIRECT("day_wise_sales_data!$B$1:$BZ$1"),0)),0)</f>
        <v>0</v>
      </c>
      <c r="BU847" s="3">
        <f ca="1">IFERROR(INDEX(INDIRECT("day_wise_sales_data!$B$2:$BZ$599"),MATCH(resource!$CC847,day_wise_sales_data!$A$2:$A$500,0),MATCH(resource!BU$2,INDIRECT("day_wise_sales_data!$B$1:$BZ$1"),0)),0)</f>
        <v>0</v>
      </c>
      <c r="BV847" s="3">
        <f ca="1">IFERROR(INDEX(INDIRECT("day_wise_sales_data!$B$2:$BZ$599"),MATCH(resource!$CC847,day_wise_sales_data!$A$2:$A$500,0),MATCH(resource!BV$2,INDIRECT("day_wise_sales_data!$B$1:$BZ$1"),0)),0)</f>
        <v>0</v>
      </c>
      <c r="BW847" s="3">
        <f ca="1">IFERROR(INDEX(INDIRECT("day_wise_sales_data!$B$2:$BZ$599"),MATCH(resource!$CC847,day_wise_sales_data!$A$2:$A$500,0),MATCH(resource!BW$2,INDIRECT("day_wise_sales_data!$B$1:$BZ$1"),0)),0)</f>
        <v>0</v>
      </c>
      <c r="BX847" s="3">
        <f ca="1">IFERROR(INDEX(INDIRECT("day_wise_sales_data!$B$2:$BZ$599"),MATCH(resource!$CC847,day_wise_sales_data!$A$2:$A$500,0),MATCH(resource!BX$2,INDIRECT("day_wise_sales_data!$B$1:$BZ$1"),0)),0)</f>
        <v>0</v>
      </c>
      <c r="BY847" s="3">
        <f ca="1">IFERROR(INDEX(INDIRECT("day_wise_sales_data!$B$2:$BZ$599"),MATCH(resource!$CC847,day_wise_sales_data!$A$2:$A$500,0),MATCH(resource!BY$2,INDIRECT("day_wise_sales_data!$B$1:$BZ$1"),0)),0)</f>
        <v>0</v>
      </c>
      <c r="BZ847" s="3">
        <f ca="1">IFERROR(INDEX(INDIRECT("day_wise_sales_data!$B$2:$BZ$599"),MATCH(resource!$CC847,day_wise_sales_data!$A$2:$A$500,0),MATCH(resource!BZ$2,INDIRECT("day_wise_sales_data!$B$1:$BZ$1"),0)),0)</f>
        <v>0</v>
      </c>
      <c r="CA847" s="3">
        <f ca="1">IFERROR(INDEX(INDIRECT("day_wise_sales_data!$B$2:$BZ$599"),MATCH(resource!$CC847,day_wise_sales_data!$A$2:$A$500,0),MATCH(resource!CA$2,INDIRECT("day_wise_sales_data!$B$1:$BZ$1"),0)),0)</f>
        <v>0</v>
      </c>
      <c r="CC847" s="4">
        <f>sales_data!H846</f>
        <v>0</v>
      </c>
      <c r="CD847" s="1">
        <v>845</v>
      </c>
      <c r="CE847" s="1" t="str">
        <f>IF(AQ847=report!$AQ$3,resource!CD847,"")</f>
        <v/>
      </c>
      <c r="CF847" s="5" t="str">
        <f>IFERROR(SMALL($CE$3:$CE$1001,ROWS($CE$3:CE847)),"")</f>
        <v/>
      </c>
      <c r="CH847">
        <f>IFERROR(VLOOKUP($CC847,data_pull!$E$22:$G$700,2,0),0)</f>
        <v>0</v>
      </c>
      <c r="DK847" s="3" t="str">
        <f>IFERROR(INDEX(COD_SALES!$B$5:$Z$500,MATCH(resource!$CC847,COD_SALES!$A$5:$A$500,0),MATCH(resource!DK$2,COD_SALES!$B$4:$Z$4,0)),"")</f>
        <v/>
      </c>
      <c r="DL847" s="3" t="str">
        <f>IFERROR(INDEX(COD_SALES!$B$5:$Z$500,MATCH(resource!$CC847,COD_SALES!$A$5:$A$500,0),MATCH(resource!DL$2,COD_SALES!$B$4:$Z$4,0)),"")</f>
        <v/>
      </c>
      <c r="DM847" s="3" t="str">
        <f>IFERROR(INDEX(COD_SALES!$B$5:$Z$500,MATCH(resource!$CC847,COD_SALES!$A$5:$A$500,0),MATCH(resource!DM$2,COD_SALES!$B$4:$Z$4,0)),"")</f>
        <v/>
      </c>
      <c r="DN847" s="3" t="str">
        <f>IFERROR(INDEX(COD_SALES!$B$5:$Z$500,MATCH(resource!$CC847,COD_SALES!$A$5:$A$500,0),MATCH(resource!DN$2,COD_SALES!$B$4:$Z$4,0)),"")</f>
        <v/>
      </c>
      <c r="DO847" s="3" t="str">
        <f>IFERROR(INDEX(COD_SALES!$B$5:$Z$500,MATCH(resource!$CC847,COD_SALES!$A$5:$A$500,0),MATCH(resource!DO$2,COD_SALES!$B$4:$Z$4,0)),"")</f>
        <v/>
      </c>
      <c r="DP847" s="3" t="str">
        <f>IFERROR(INDEX(COD_SALES!$B$5:$Z$500,MATCH(resource!$CC847,COD_SALES!$A$5:$A$500,0),MATCH(resource!DP$2,COD_SALES!$B$4:$Z$4,0)),"")</f>
        <v/>
      </c>
      <c r="DQ847" s="3" t="str">
        <f>IFERROR(INDEX(COD_SALES!$B$5:$Z$500,MATCH(resource!$CC847,COD_SALES!$A$5:$A$500,0),MATCH(resource!DQ$2,COD_SALES!$B$4:$Z$4,0)),"")</f>
        <v/>
      </c>
      <c r="DR847" s="3" t="str">
        <f>IFERROR(INDEX(COD_SALES!$B$5:$Z$500,MATCH(resource!$CC847,COD_SALES!$A$5:$A$500,0),MATCH(resource!DR$2,COD_SALES!$B$4:$Z$4,0)),"")</f>
        <v/>
      </c>
      <c r="DS847" s="3" t="str">
        <f>IFERROR(INDEX(COD_SALES!$B$5:$Z$500,MATCH(resource!$CC847,COD_SALES!$A$5:$A$500,0),MATCH(resource!DS$2,COD_SALES!$B$4:$Z$4,0)),"")</f>
        <v/>
      </c>
      <c r="DT847" s="3" t="str">
        <f>IFERROR(INDEX(COD_SALES!$B$5:$Z$500,MATCH(resource!$CC847,COD_SALES!$A$5:$A$500,0),MATCH(resource!DT$2,COD_SALES!$B$4:$Z$4,0)),"")</f>
        <v/>
      </c>
      <c r="DU847" s="3" t="str">
        <f>IFERROR(INDEX(COD_SALES!$B$5:$Z$500,MATCH(resource!$CC847,COD_SALES!$A$5:$A$500,0),MATCH(resource!DU$2,COD_SALES!$B$4:$Z$4,0)),"")</f>
        <v/>
      </c>
      <c r="DV847" s="3" t="str">
        <f>IFERROR(INDEX(COD_SALES!$B$5:$Z$500,MATCH(resource!$CC847,COD_SALES!$A$5:$A$500,0),MATCH(resource!DV$2,COD_SALES!$B$4:$Z$4,0)),"")</f>
        <v/>
      </c>
      <c r="DW847" s="3" t="str">
        <f>IFERROR(INDEX(COD_SALES!$B$5:$Z$500,MATCH(resource!$CC847,COD_SALES!$A$5:$A$500,0),MATCH(resource!DW$2,COD_SALES!$B$4:$Z$4,0)),"")</f>
        <v/>
      </c>
      <c r="DX847" s="3" t="str">
        <f>IFERROR(INDEX(COD_SALES!$B$5:$Z$500,MATCH(resource!$CC847,COD_SALES!$A$5:$A$500,0),MATCH(resource!DX$2,COD_SALES!$B$4:$Z$4,0)),"")</f>
        <v/>
      </c>
      <c r="DY847" s="3" t="str">
        <f>IFERROR(INDEX(COD_SALES!$B$5:$Z$500,MATCH(resource!$CC847,COD_SALES!$A$5:$A$500,0),MATCH(resource!DY$2,COD_SALES!$B$4:$Z$4,0)),"")</f>
        <v/>
      </c>
      <c r="DZ847" s="3" t="str">
        <f>IFERROR(INDEX(COD_SALES!$B$5:$Z$500,MATCH(resource!$CC847,COD_SALES!$A$5:$A$500,0),MATCH(resource!DZ$2,COD_SALES!$B$4:$Z$4,0)),"")</f>
        <v/>
      </c>
      <c r="EA847" s="3" t="str">
        <f>IFERROR(INDEX(COD_SALES!$B$5:$Z$500,MATCH(resource!$CC847,COD_SALES!$A$5:$A$500,0),MATCH(resource!EA$2,COD_SALES!$B$4:$Z$4,0)),"")</f>
        <v/>
      </c>
      <c r="EB847" s="3">
        <f t="shared" si="142"/>
        <v>0</v>
      </c>
      <c r="EW847" s="3">
        <f>IFERROR(VLOOKUP(CC847,data_pull!$AO$25:$AR$546,2,0),0)</f>
        <v>0</v>
      </c>
      <c r="EX847" s="1">
        <f>IFERROR(VLOOKUP(CC847,data_pull!$AO$25:$AR$546,4,0),0)</f>
        <v>0</v>
      </c>
    </row>
    <row r="848" spans="13:154" x14ac:dyDescent="0.25"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4">
        <f>sales_data!B847</f>
        <v>0</v>
      </c>
      <c r="AR848" s="4">
        <f>sales_data!C847</f>
        <v>0</v>
      </c>
      <c r="AS848" s="5" t="str">
        <f t="shared" si="141"/>
        <v/>
      </c>
      <c r="AT848" s="4">
        <f>sales_data!I847</f>
        <v>0</v>
      </c>
      <c r="AU848" s="4">
        <f>sales_data!W847</f>
        <v>0</v>
      </c>
      <c r="AV848" s="1">
        <f>sales_data!N847</f>
        <v>0</v>
      </c>
      <c r="AW848" s="1">
        <f>sales_data!P847</f>
        <v>0</v>
      </c>
      <c r="AX848" s="3">
        <f ca="1">IFERROR(INDEX(INDIRECT("day_wise_sales_data!$B$2:$BZ$599"),MATCH(resource!$CC848,day_wise_sales_data!$A$2:$A$500,0),MATCH(resource!AX$2,INDIRECT("day_wise_sales_data!$B$1:$BZ$1"),0)),0)</f>
        <v>0</v>
      </c>
      <c r="AY848" s="3">
        <f ca="1">IFERROR(INDEX(INDIRECT("day_wise_sales_data!$B$2:$BZ$599"),MATCH(resource!$CC848,day_wise_sales_data!$A$2:$A$500,0),MATCH(resource!AY$2,INDIRECT("day_wise_sales_data!$B$1:$BZ$1"),0)),0)</f>
        <v>0</v>
      </c>
      <c r="AZ848" s="3">
        <f ca="1">IFERROR(INDEX(INDIRECT("day_wise_sales_data!$B$2:$BZ$599"),MATCH(resource!$CC848,day_wise_sales_data!$A$2:$A$500,0),MATCH(resource!AZ$2,INDIRECT("day_wise_sales_data!$B$1:$BZ$1"),0)),0)</f>
        <v>0</v>
      </c>
      <c r="BA848" s="3">
        <f ca="1">IFERROR(INDEX(INDIRECT("day_wise_sales_data!$B$2:$BZ$599"),MATCH(resource!$CC848,day_wise_sales_data!$A$2:$A$500,0),MATCH(resource!BA$2,INDIRECT("day_wise_sales_data!$B$1:$BZ$1"),0)),0)</f>
        <v>0</v>
      </c>
      <c r="BB848" s="3">
        <f ca="1">IFERROR(INDEX(INDIRECT("day_wise_sales_data!$B$2:$BZ$599"),MATCH(resource!$CC848,day_wise_sales_data!$A$2:$A$500,0),MATCH(resource!BB$2,INDIRECT("day_wise_sales_data!$B$1:$BZ$1"),0)),0)</f>
        <v>0</v>
      </c>
      <c r="BC848" s="3">
        <f ca="1">IFERROR(INDEX(INDIRECT("day_wise_sales_data!$B$2:$BZ$599"),MATCH(resource!$CC848,day_wise_sales_data!$A$2:$A$500,0),MATCH(resource!BC$2,INDIRECT("day_wise_sales_data!$B$1:$BZ$1"),0)),0)</f>
        <v>0</v>
      </c>
      <c r="BD848" s="3">
        <f ca="1">IFERROR(INDEX(INDIRECT("day_wise_sales_data!$B$2:$BZ$599"),MATCH(resource!$CC848,day_wise_sales_data!$A$2:$A$500,0),MATCH(resource!BD$2,INDIRECT("day_wise_sales_data!$B$1:$BZ$1"),0)),0)</f>
        <v>0</v>
      </c>
      <c r="BE848" s="3">
        <f ca="1">IFERROR(INDEX(INDIRECT("day_wise_sales_data!$B$2:$BZ$599"),MATCH(resource!$CC848,day_wise_sales_data!$A$2:$A$500,0),MATCH(resource!BE$2,INDIRECT("day_wise_sales_data!$B$1:$BZ$1"),0)),0)</f>
        <v>0</v>
      </c>
      <c r="BF848" s="3">
        <f ca="1">IFERROR(INDEX(INDIRECT("day_wise_sales_data!$B$2:$BZ$599"),MATCH(resource!$CC848,day_wise_sales_data!$A$2:$A$500,0),MATCH(resource!BF$2,INDIRECT("day_wise_sales_data!$B$1:$BZ$1"),0)),0)</f>
        <v>0</v>
      </c>
      <c r="BG848" s="3">
        <f ca="1">IFERROR(INDEX(INDIRECT("day_wise_sales_data!$B$2:$BZ$599"),MATCH(resource!$CC848,day_wise_sales_data!$A$2:$A$500,0),MATCH(resource!BG$2,INDIRECT("day_wise_sales_data!$B$1:$BZ$1"),0)),0)</f>
        <v>0</v>
      </c>
      <c r="BH848" s="3">
        <f ca="1">IFERROR(INDEX(INDIRECT("day_wise_sales_data!$B$2:$BZ$599"),MATCH(resource!$CC848,day_wise_sales_data!$A$2:$A$500,0),MATCH(resource!BH$2,INDIRECT("day_wise_sales_data!$B$1:$BZ$1"),0)),0)</f>
        <v>0</v>
      </c>
      <c r="BI848" s="3">
        <f ca="1">IFERROR(INDEX(INDIRECT("day_wise_sales_data!$B$2:$BZ$599"),MATCH(resource!$CC848,day_wise_sales_data!$A$2:$A$500,0),MATCH(resource!BI$2,INDIRECT("day_wise_sales_data!$B$1:$BZ$1"),0)),0)</f>
        <v>0</v>
      </c>
      <c r="BJ848" s="3">
        <f ca="1">IFERROR(INDEX(INDIRECT("day_wise_sales_data!$B$2:$BZ$599"),MATCH(resource!$CC848,day_wise_sales_data!$A$2:$A$500,0),MATCH(resource!BJ$2,INDIRECT("day_wise_sales_data!$B$1:$BZ$1"),0)),0)</f>
        <v>0</v>
      </c>
      <c r="BK848" s="3">
        <f ca="1">IFERROR(INDEX(INDIRECT("day_wise_sales_data!$B$2:$BZ$599"),MATCH(resource!$CC848,day_wise_sales_data!$A$2:$A$500,0),MATCH(resource!BK$2,INDIRECT("day_wise_sales_data!$B$1:$BZ$1"),0)),0)</f>
        <v>0</v>
      </c>
      <c r="BL848" s="3">
        <f ca="1">IFERROR(INDEX(INDIRECT("day_wise_sales_data!$B$2:$BZ$599"),MATCH(resource!$CC848,day_wise_sales_data!$A$2:$A$500,0),MATCH(resource!BL$2,INDIRECT("day_wise_sales_data!$B$1:$BZ$1"),0)),0)</f>
        <v>0</v>
      </c>
      <c r="BM848" s="3">
        <f ca="1">IFERROR(INDEX(INDIRECT("day_wise_sales_data!$B$2:$BZ$599"),MATCH(resource!$CC848,day_wise_sales_data!$A$2:$A$500,0),MATCH(resource!BM$2,INDIRECT("day_wise_sales_data!$B$1:$BZ$1"),0)),0)</f>
        <v>0</v>
      </c>
      <c r="BN848" s="3">
        <f ca="1">IFERROR(INDEX(INDIRECT("day_wise_sales_data!$B$2:$BZ$599"),MATCH(resource!$CC848,day_wise_sales_data!$A$2:$A$500,0),MATCH(resource!BN$2,INDIRECT("day_wise_sales_data!$B$1:$BZ$1"),0)),0)</f>
        <v>0</v>
      </c>
      <c r="BO848" s="3">
        <f ca="1">IFERROR(INDEX(INDIRECT("day_wise_sales_data!$B$2:$BZ$599"),MATCH(resource!$CC848,day_wise_sales_data!$A$2:$A$500,0),MATCH(resource!BO$2,INDIRECT("day_wise_sales_data!$B$1:$BZ$1"),0)),0)</f>
        <v>0</v>
      </c>
      <c r="BP848" s="3">
        <f ca="1">IFERROR(INDEX(INDIRECT("day_wise_sales_data!$B$2:$BZ$599"),MATCH(resource!$CC848,day_wise_sales_data!$A$2:$A$500,0),MATCH(resource!BP$2,INDIRECT("day_wise_sales_data!$B$1:$BZ$1"),0)),0)</f>
        <v>0</v>
      </c>
      <c r="BQ848" s="3">
        <f ca="1">IFERROR(INDEX(INDIRECT("day_wise_sales_data!$B$2:$BZ$599"),MATCH(resource!$CC848,day_wise_sales_data!$A$2:$A$500,0),MATCH(resource!BQ$2,INDIRECT("day_wise_sales_data!$B$1:$BZ$1"),0)),0)</f>
        <v>0</v>
      </c>
      <c r="BR848" s="3">
        <f ca="1">IFERROR(INDEX(INDIRECT("day_wise_sales_data!$B$2:$BZ$599"),MATCH(resource!$CC848,day_wise_sales_data!$A$2:$A$500,0),MATCH(resource!BR$2,INDIRECT("day_wise_sales_data!$B$1:$BZ$1"),0)),0)</f>
        <v>0</v>
      </c>
      <c r="BS848" s="3">
        <f ca="1">IFERROR(INDEX(INDIRECT("day_wise_sales_data!$B$2:$BZ$599"),MATCH(resource!$CC848,day_wise_sales_data!$A$2:$A$500,0),MATCH(resource!BS$2,INDIRECT("day_wise_sales_data!$B$1:$BZ$1"),0)),0)</f>
        <v>0</v>
      </c>
      <c r="BT848" s="3">
        <f ca="1">IFERROR(INDEX(INDIRECT("day_wise_sales_data!$B$2:$BZ$599"),MATCH(resource!$CC848,day_wise_sales_data!$A$2:$A$500,0),MATCH(resource!BT$2,INDIRECT("day_wise_sales_data!$B$1:$BZ$1"),0)),0)</f>
        <v>0</v>
      </c>
      <c r="BU848" s="3">
        <f ca="1">IFERROR(INDEX(INDIRECT("day_wise_sales_data!$B$2:$BZ$599"),MATCH(resource!$CC848,day_wise_sales_data!$A$2:$A$500,0),MATCH(resource!BU$2,INDIRECT("day_wise_sales_data!$B$1:$BZ$1"),0)),0)</f>
        <v>0</v>
      </c>
      <c r="BV848" s="3">
        <f ca="1">IFERROR(INDEX(INDIRECT("day_wise_sales_data!$B$2:$BZ$599"),MATCH(resource!$CC848,day_wise_sales_data!$A$2:$A$500,0),MATCH(resource!BV$2,INDIRECT("day_wise_sales_data!$B$1:$BZ$1"),0)),0)</f>
        <v>0</v>
      </c>
      <c r="BW848" s="3">
        <f ca="1">IFERROR(INDEX(INDIRECT("day_wise_sales_data!$B$2:$BZ$599"),MATCH(resource!$CC848,day_wise_sales_data!$A$2:$A$500,0),MATCH(resource!BW$2,INDIRECT("day_wise_sales_data!$B$1:$BZ$1"),0)),0)</f>
        <v>0</v>
      </c>
      <c r="BX848" s="3">
        <f ca="1">IFERROR(INDEX(INDIRECT("day_wise_sales_data!$B$2:$BZ$599"),MATCH(resource!$CC848,day_wise_sales_data!$A$2:$A$500,0),MATCH(resource!BX$2,INDIRECT("day_wise_sales_data!$B$1:$BZ$1"),0)),0)</f>
        <v>0</v>
      </c>
      <c r="BY848" s="3">
        <f ca="1">IFERROR(INDEX(INDIRECT("day_wise_sales_data!$B$2:$BZ$599"),MATCH(resource!$CC848,day_wise_sales_data!$A$2:$A$500,0),MATCH(resource!BY$2,INDIRECT("day_wise_sales_data!$B$1:$BZ$1"),0)),0)</f>
        <v>0</v>
      </c>
      <c r="BZ848" s="3">
        <f ca="1">IFERROR(INDEX(INDIRECT("day_wise_sales_data!$B$2:$BZ$599"),MATCH(resource!$CC848,day_wise_sales_data!$A$2:$A$500,0),MATCH(resource!BZ$2,INDIRECT("day_wise_sales_data!$B$1:$BZ$1"),0)),0)</f>
        <v>0</v>
      </c>
      <c r="CA848" s="3">
        <f ca="1">IFERROR(INDEX(INDIRECT("day_wise_sales_data!$B$2:$BZ$599"),MATCH(resource!$CC848,day_wise_sales_data!$A$2:$A$500,0),MATCH(resource!CA$2,INDIRECT("day_wise_sales_data!$B$1:$BZ$1"),0)),0)</f>
        <v>0</v>
      </c>
      <c r="CC848" s="4">
        <f>sales_data!H847</f>
        <v>0</v>
      </c>
      <c r="CD848" s="1">
        <v>846</v>
      </c>
      <c r="CE848" s="1" t="str">
        <f>IF(AQ848=report!$AQ$3,resource!CD848,"")</f>
        <v/>
      </c>
      <c r="CF848" s="5" t="str">
        <f>IFERROR(SMALL($CE$3:$CE$1001,ROWS($CE$3:CE848)),"")</f>
        <v/>
      </c>
      <c r="CH848">
        <f>IFERROR(VLOOKUP($CC848,data_pull!$E$22:$G$700,2,0),0)</f>
        <v>0</v>
      </c>
      <c r="DK848" s="3" t="str">
        <f>IFERROR(INDEX(COD_SALES!$B$5:$Z$500,MATCH(resource!$CC848,COD_SALES!$A$5:$A$500,0),MATCH(resource!DK$2,COD_SALES!$B$4:$Z$4,0)),"")</f>
        <v/>
      </c>
      <c r="DL848" s="3" t="str">
        <f>IFERROR(INDEX(COD_SALES!$B$5:$Z$500,MATCH(resource!$CC848,COD_SALES!$A$5:$A$500,0),MATCH(resource!DL$2,COD_SALES!$B$4:$Z$4,0)),"")</f>
        <v/>
      </c>
      <c r="DM848" s="3" t="str">
        <f>IFERROR(INDEX(COD_SALES!$B$5:$Z$500,MATCH(resource!$CC848,COD_SALES!$A$5:$A$500,0),MATCH(resource!DM$2,COD_SALES!$B$4:$Z$4,0)),"")</f>
        <v/>
      </c>
      <c r="DN848" s="3" t="str">
        <f>IFERROR(INDEX(COD_SALES!$B$5:$Z$500,MATCH(resource!$CC848,COD_SALES!$A$5:$A$500,0),MATCH(resource!DN$2,COD_SALES!$B$4:$Z$4,0)),"")</f>
        <v/>
      </c>
      <c r="DO848" s="3" t="str">
        <f>IFERROR(INDEX(COD_SALES!$B$5:$Z$500,MATCH(resource!$CC848,COD_SALES!$A$5:$A$500,0),MATCH(resource!DO$2,COD_SALES!$B$4:$Z$4,0)),"")</f>
        <v/>
      </c>
      <c r="DP848" s="3" t="str">
        <f>IFERROR(INDEX(COD_SALES!$B$5:$Z$500,MATCH(resource!$CC848,COD_SALES!$A$5:$A$500,0),MATCH(resource!DP$2,COD_SALES!$B$4:$Z$4,0)),"")</f>
        <v/>
      </c>
      <c r="DQ848" s="3" t="str">
        <f>IFERROR(INDEX(COD_SALES!$B$5:$Z$500,MATCH(resource!$CC848,COD_SALES!$A$5:$A$500,0),MATCH(resource!DQ$2,COD_SALES!$B$4:$Z$4,0)),"")</f>
        <v/>
      </c>
      <c r="DR848" s="3" t="str">
        <f>IFERROR(INDEX(COD_SALES!$B$5:$Z$500,MATCH(resource!$CC848,COD_SALES!$A$5:$A$500,0),MATCH(resource!DR$2,COD_SALES!$B$4:$Z$4,0)),"")</f>
        <v/>
      </c>
      <c r="DS848" s="3" t="str">
        <f>IFERROR(INDEX(COD_SALES!$B$5:$Z$500,MATCH(resource!$CC848,COD_SALES!$A$5:$A$500,0),MATCH(resource!DS$2,COD_SALES!$B$4:$Z$4,0)),"")</f>
        <v/>
      </c>
      <c r="DT848" s="3" t="str">
        <f>IFERROR(INDEX(COD_SALES!$B$5:$Z$500,MATCH(resource!$CC848,COD_SALES!$A$5:$A$500,0),MATCH(resource!DT$2,COD_SALES!$B$4:$Z$4,0)),"")</f>
        <v/>
      </c>
      <c r="DU848" s="3" t="str">
        <f>IFERROR(INDEX(COD_SALES!$B$5:$Z$500,MATCH(resource!$CC848,COD_SALES!$A$5:$A$500,0),MATCH(resource!DU$2,COD_SALES!$B$4:$Z$4,0)),"")</f>
        <v/>
      </c>
      <c r="DV848" s="3" t="str">
        <f>IFERROR(INDEX(COD_SALES!$B$5:$Z$500,MATCH(resource!$CC848,COD_SALES!$A$5:$A$500,0),MATCH(resource!DV$2,COD_SALES!$B$4:$Z$4,0)),"")</f>
        <v/>
      </c>
      <c r="DW848" s="3" t="str">
        <f>IFERROR(INDEX(COD_SALES!$B$5:$Z$500,MATCH(resource!$CC848,COD_SALES!$A$5:$A$500,0),MATCH(resource!DW$2,COD_SALES!$B$4:$Z$4,0)),"")</f>
        <v/>
      </c>
      <c r="DX848" s="3" t="str">
        <f>IFERROR(INDEX(COD_SALES!$B$5:$Z$500,MATCH(resource!$CC848,COD_SALES!$A$5:$A$500,0),MATCH(resource!DX$2,COD_SALES!$B$4:$Z$4,0)),"")</f>
        <v/>
      </c>
      <c r="DY848" s="3" t="str">
        <f>IFERROR(INDEX(COD_SALES!$B$5:$Z$500,MATCH(resource!$CC848,COD_SALES!$A$5:$A$500,0),MATCH(resource!DY$2,COD_SALES!$B$4:$Z$4,0)),"")</f>
        <v/>
      </c>
      <c r="DZ848" s="3" t="str">
        <f>IFERROR(INDEX(COD_SALES!$B$5:$Z$500,MATCH(resource!$CC848,COD_SALES!$A$5:$A$500,0),MATCH(resource!DZ$2,COD_SALES!$B$4:$Z$4,0)),"")</f>
        <v/>
      </c>
      <c r="EA848" s="3" t="str">
        <f>IFERROR(INDEX(COD_SALES!$B$5:$Z$500,MATCH(resource!$CC848,COD_SALES!$A$5:$A$500,0),MATCH(resource!EA$2,COD_SALES!$B$4:$Z$4,0)),"")</f>
        <v/>
      </c>
      <c r="EB848" s="3">
        <f t="shared" si="142"/>
        <v>0</v>
      </c>
      <c r="EW848" s="3">
        <f>IFERROR(VLOOKUP(CC848,data_pull!$AO$25:$AR$546,2,0),0)</f>
        <v>0</v>
      </c>
      <c r="EX848" s="1">
        <f>IFERROR(VLOOKUP(CC848,data_pull!$AO$25:$AR$546,4,0),0)</f>
        <v>0</v>
      </c>
    </row>
    <row r="849" spans="13:154" x14ac:dyDescent="0.25"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4">
        <f>sales_data!B848</f>
        <v>0</v>
      </c>
      <c r="AR849" s="4">
        <f>sales_data!C848</f>
        <v>0</v>
      </c>
      <c r="AS849" s="5" t="str">
        <f t="shared" si="141"/>
        <v/>
      </c>
      <c r="AT849" s="4">
        <f>sales_data!I848</f>
        <v>0</v>
      </c>
      <c r="AU849" s="4">
        <f>sales_data!W848</f>
        <v>0</v>
      </c>
      <c r="AV849" s="1">
        <f>sales_data!N848</f>
        <v>0</v>
      </c>
      <c r="AW849" s="1">
        <f>sales_data!P848</f>
        <v>0</v>
      </c>
      <c r="AX849" s="3">
        <f ca="1">IFERROR(INDEX(INDIRECT("day_wise_sales_data!$B$2:$BZ$599"),MATCH(resource!$CC849,day_wise_sales_data!$A$2:$A$500,0),MATCH(resource!AX$2,INDIRECT("day_wise_sales_data!$B$1:$BZ$1"),0)),0)</f>
        <v>0</v>
      </c>
      <c r="AY849" s="3">
        <f ca="1">IFERROR(INDEX(INDIRECT("day_wise_sales_data!$B$2:$BZ$599"),MATCH(resource!$CC849,day_wise_sales_data!$A$2:$A$500,0),MATCH(resource!AY$2,INDIRECT("day_wise_sales_data!$B$1:$BZ$1"),0)),0)</f>
        <v>0</v>
      </c>
      <c r="AZ849" s="3">
        <f ca="1">IFERROR(INDEX(INDIRECT("day_wise_sales_data!$B$2:$BZ$599"),MATCH(resource!$CC849,day_wise_sales_data!$A$2:$A$500,0),MATCH(resource!AZ$2,INDIRECT("day_wise_sales_data!$B$1:$BZ$1"),0)),0)</f>
        <v>0</v>
      </c>
      <c r="BA849" s="3">
        <f ca="1">IFERROR(INDEX(INDIRECT("day_wise_sales_data!$B$2:$BZ$599"),MATCH(resource!$CC849,day_wise_sales_data!$A$2:$A$500,0),MATCH(resource!BA$2,INDIRECT("day_wise_sales_data!$B$1:$BZ$1"),0)),0)</f>
        <v>0</v>
      </c>
      <c r="BB849" s="3">
        <f ca="1">IFERROR(INDEX(INDIRECT("day_wise_sales_data!$B$2:$BZ$599"),MATCH(resource!$CC849,day_wise_sales_data!$A$2:$A$500,0),MATCH(resource!BB$2,INDIRECT("day_wise_sales_data!$B$1:$BZ$1"),0)),0)</f>
        <v>0</v>
      </c>
      <c r="BC849" s="3">
        <f ca="1">IFERROR(INDEX(INDIRECT("day_wise_sales_data!$B$2:$BZ$599"),MATCH(resource!$CC849,day_wise_sales_data!$A$2:$A$500,0),MATCH(resource!BC$2,INDIRECT("day_wise_sales_data!$B$1:$BZ$1"),0)),0)</f>
        <v>0</v>
      </c>
      <c r="BD849" s="3">
        <f ca="1">IFERROR(INDEX(INDIRECT("day_wise_sales_data!$B$2:$BZ$599"),MATCH(resource!$CC849,day_wise_sales_data!$A$2:$A$500,0),MATCH(resource!BD$2,INDIRECT("day_wise_sales_data!$B$1:$BZ$1"),0)),0)</f>
        <v>0</v>
      </c>
      <c r="BE849" s="3">
        <f ca="1">IFERROR(INDEX(INDIRECT("day_wise_sales_data!$B$2:$BZ$599"),MATCH(resource!$CC849,day_wise_sales_data!$A$2:$A$500,0),MATCH(resource!BE$2,INDIRECT("day_wise_sales_data!$B$1:$BZ$1"),0)),0)</f>
        <v>0</v>
      </c>
      <c r="BF849" s="3">
        <f ca="1">IFERROR(INDEX(INDIRECT("day_wise_sales_data!$B$2:$BZ$599"),MATCH(resource!$CC849,day_wise_sales_data!$A$2:$A$500,0),MATCH(resource!BF$2,INDIRECT("day_wise_sales_data!$B$1:$BZ$1"),0)),0)</f>
        <v>0</v>
      </c>
      <c r="BG849" s="3">
        <f ca="1">IFERROR(INDEX(INDIRECT("day_wise_sales_data!$B$2:$BZ$599"),MATCH(resource!$CC849,day_wise_sales_data!$A$2:$A$500,0),MATCH(resource!BG$2,INDIRECT("day_wise_sales_data!$B$1:$BZ$1"),0)),0)</f>
        <v>0</v>
      </c>
      <c r="BH849" s="3">
        <f ca="1">IFERROR(INDEX(INDIRECT("day_wise_sales_data!$B$2:$BZ$599"),MATCH(resource!$CC849,day_wise_sales_data!$A$2:$A$500,0),MATCH(resource!BH$2,INDIRECT("day_wise_sales_data!$B$1:$BZ$1"),0)),0)</f>
        <v>0</v>
      </c>
      <c r="BI849" s="3">
        <f ca="1">IFERROR(INDEX(INDIRECT("day_wise_sales_data!$B$2:$BZ$599"),MATCH(resource!$CC849,day_wise_sales_data!$A$2:$A$500,0),MATCH(resource!BI$2,INDIRECT("day_wise_sales_data!$B$1:$BZ$1"),0)),0)</f>
        <v>0</v>
      </c>
      <c r="BJ849" s="3">
        <f ca="1">IFERROR(INDEX(INDIRECT("day_wise_sales_data!$B$2:$BZ$599"),MATCH(resource!$CC849,day_wise_sales_data!$A$2:$A$500,0),MATCH(resource!BJ$2,INDIRECT("day_wise_sales_data!$B$1:$BZ$1"),0)),0)</f>
        <v>0</v>
      </c>
      <c r="BK849" s="3">
        <f ca="1">IFERROR(INDEX(INDIRECT("day_wise_sales_data!$B$2:$BZ$599"),MATCH(resource!$CC849,day_wise_sales_data!$A$2:$A$500,0),MATCH(resource!BK$2,INDIRECT("day_wise_sales_data!$B$1:$BZ$1"),0)),0)</f>
        <v>0</v>
      </c>
      <c r="BL849" s="3">
        <f ca="1">IFERROR(INDEX(INDIRECT("day_wise_sales_data!$B$2:$BZ$599"),MATCH(resource!$CC849,day_wise_sales_data!$A$2:$A$500,0),MATCH(resource!BL$2,INDIRECT("day_wise_sales_data!$B$1:$BZ$1"),0)),0)</f>
        <v>0</v>
      </c>
      <c r="BM849" s="3">
        <f ca="1">IFERROR(INDEX(INDIRECT("day_wise_sales_data!$B$2:$BZ$599"),MATCH(resource!$CC849,day_wise_sales_data!$A$2:$A$500,0),MATCH(resource!BM$2,INDIRECT("day_wise_sales_data!$B$1:$BZ$1"),0)),0)</f>
        <v>0</v>
      </c>
      <c r="BN849" s="3">
        <f ca="1">IFERROR(INDEX(INDIRECT("day_wise_sales_data!$B$2:$BZ$599"),MATCH(resource!$CC849,day_wise_sales_data!$A$2:$A$500,0),MATCH(resource!BN$2,INDIRECT("day_wise_sales_data!$B$1:$BZ$1"),0)),0)</f>
        <v>0</v>
      </c>
      <c r="BO849" s="3">
        <f ca="1">IFERROR(INDEX(INDIRECT("day_wise_sales_data!$B$2:$BZ$599"),MATCH(resource!$CC849,day_wise_sales_data!$A$2:$A$500,0),MATCH(resource!BO$2,INDIRECT("day_wise_sales_data!$B$1:$BZ$1"),0)),0)</f>
        <v>0</v>
      </c>
      <c r="BP849" s="3">
        <f ca="1">IFERROR(INDEX(INDIRECT("day_wise_sales_data!$B$2:$BZ$599"),MATCH(resource!$CC849,day_wise_sales_data!$A$2:$A$500,0),MATCH(resource!BP$2,INDIRECT("day_wise_sales_data!$B$1:$BZ$1"),0)),0)</f>
        <v>0</v>
      </c>
      <c r="BQ849" s="3">
        <f ca="1">IFERROR(INDEX(INDIRECT("day_wise_sales_data!$B$2:$BZ$599"),MATCH(resource!$CC849,day_wise_sales_data!$A$2:$A$500,0),MATCH(resource!BQ$2,INDIRECT("day_wise_sales_data!$B$1:$BZ$1"),0)),0)</f>
        <v>0</v>
      </c>
      <c r="BR849" s="3">
        <f ca="1">IFERROR(INDEX(INDIRECT("day_wise_sales_data!$B$2:$BZ$599"),MATCH(resource!$CC849,day_wise_sales_data!$A$2:$A$500,0),MATCH(resource!BR$2,INDIRECT("day_wise_sales_data!$B$1:$BZ$1"),0)),0)</f>
        <v>0</v>
      </c>
      <c r="BS849" s="3">
        <f ca="1">IFERROR(INDEX(INDIRECT("day_wise_sales_data!$B$2:$BZ$599"),MATCH(resource!$CC849,day_wise_sales_data!$A$2:$A$500,0),MATCH(resource!BS$2,INDIRECT("day_wise_sales_data!$B$1:$BZ$1"),0)),0)</f>
        <v>0</v>
      </c>
      <c r="BT849" s="3">
        <f ca="1">IFERROR(INDEX(INDIRECT("day_wise_sales_data!$B$2:$BZ$599"),MATCH(resource!$CC849,day_wise_sales_data!$A$2:$A$500,0),MATCH(resource!BT$2,INDIRECT("day_wise_sales_data!$B$1:$BZ$1"),0)),0)</f>
        <v>0</v>
      </c>
      <c r="BU849" s="3">
        <f ca="1">IFERROR(INDEX(INDIRECT("day_wise_sales_data!$B$2:$BZ$599"),MATCH(resource!$CC849,day_wise_sales_data!$A$2:$A$500,0),MATCH(resource!BU$2,INDIRECT("day_wise_sales_data!$B$1:$BZ$1"),0)),0)</f>
        <v>0</v>
      </c>
      <c r="BV849" s="3">
        <f ca="1">IFERROR(INDEX(INDIRECT("day_wise_sales_data!$B$2:$BZ$599"),MATCH(resource!$CC849,day_wise_sales_data!$A$2:$A$500,0),MATCH(resource!BV$2,INDIRECT("day_wise_sales_data!$B$1:$BZ$1"),0)),0)</f>
        <v>0</v>
      </c>
      <c r="BW849" s="3">
        <f ca="1">IFERROR(INDEX(INDIRECT("day_wise_sales_data!$B$2:$BZ$599"),MATCH(resource!$CC849,day_wise_sales_data!$A$2:$A$500,0),MATCH(resource!BW$2,INDIRECT("day_wise_sales_data!$B$1:$BZ$1"),0)),0)</f>
        <v>0</v>
      </c>
      <c r="BX849" s="3">
        <f ca="1">IFERROR(INDEX(INDIRECT("day_wise_sales_data!$B$2:$BZ$599"),MATCH(resource!$CC849,day_wise_sales_data!$A$2:$A$500,0),MATCH(resource!BX$2,INDIRECT("day_wise_sales_data!$B$1:$BZ$1"),0)),0)</f>
        <v>0</v>
      </c>
      <c r="BY849" s="3">
        <f ca="1">IFERROR(INDEX(INDIRECT("day_wise_sales_data!$B$2:$BZ$599"),MATCH(resource!$CC849,day_wise_sales_data!$A$2:$A$500,0),MATCH(resource!BY$2,INDIRECT("day_wise_sales_data!$B$1:$BZ$1"),0)),0)</f>
        <v>0</v>
      </c>
      <c r="BZ849" s="3">
        <f ca="1">IFERROR(INDEX(INDIRECT("day_wise_sales_data!$B$2:$BZ$599"),MATCH(resource!$CC849,day_wise_sales_data!$A$2:$A$500,0),MATCH(resource!BZ$2,INDIRECT("day_wise_sales_data!$B$1:$BZ$1"),0)),0)</f>
        <v>0</v>
      </c>
      <c r="CA849" s="3">
        <f ca="1">IFERROR(INDEX(INDIRECT("day_wise_sales_data!$B$2:$BZ$599"),MATCH(resource!$CC849,day_wise_sales_data!$A$2:$A$500,0),MATCH(resource!CA$2,INDIRECT("day_wise_sales_data!$B$1:$BZ$1"),0)),0)</f>
        <v>0</v>
      </c>
      <c r="CC849" s="4">
        <f>sales_data!H848</f>
        <v>0</v>
      </c>
      <c r="CD849" s="1">
        <v>847</v>
      </c>
      <c r="CE849" s="1" t="str">
        <f>IF(AQ849=report!$AQ$3,resource!CD849,"")</f>
        <v/>
      </c>
      <c r="CF849" s="5" t="str">
        <f>IFERROR(SMALL($CE$3:$CE$1001,ROWS($CE$3:CE849)),"")</f>
        <v/>
      </c>
      <c r="CH849">
        <f>IFERROR(VLOOKUP($CC849,data_pull!$E$22:$G$700,2,0),0)</f>
        <v>0</v>
      </c>
      <c r="DK849" s="3" t="str">
        <f>IFERROR(INDEX(COD_SALES!$B$5:$Z$500,MATCH(resource!$CC849,COD_SALES!$A$5:$A$500,0),MATCH(resource!DK$2,COD_SALES!$B$4:$Z$4,0)),"")</f>
        <v/>
      </c>
      <c r="DL849" s="3" t="str">
        <f>IFERROR(INDEX(COD_SALES!$B$5:$Z$500,MATCH(resource!$CC849,COD_SALES!$A$5:$A$500,0),MATCH(resource!DL$2,COD_SALES!$B$4:$Z$4,0)),"")</f>
        <v/>
      </c>
      <c r="DM849" s="3" t="str">
        <f>IFERROR(INDEX(COD_SALES!$B$5:$Z$500,MATCH(resource!$CC849,COD_SALES!$A$5:$A$500,0),MATCH(resource!DM$2,COD_SALES!$B$4:$Z$4,0)),"")</f>
        <v/>
      </c>
      <c r="DN849" s="3" t="str">
        <f>IFERROR(INDEX(COD_SALES!$B$5:$Z$500,MATCH(resource!$CC849,COD_SALES!$A$5:$A$500,0),MATCH(resource!DN$2,COD_SALES!$B$4:$Z$4,0)),"")</f>
        <v/>
      </c>
      <c r="DO849" s="3" t="str">
        <f>IFERROR(INDEX(COD_SALES!$B$5:$Z$500,MATCH(resource!$CC849,COD_SALES!$A$5:$A$500,0),MATCH(resource!DO$2,COD_SALES!$B$4:$Z$4,0)),"")</f>
        <v/>
      </c>
      <c r="DP849" s="3" t="str">
        <f>IFERROR(INDEX(COD_SALES!$B$5:$Z$500,MATCH(resource!$CC849,COD_SALES!$A$5:$A$500,0),MATCH(resource!DP$2,COD_SALES!$B$4:$Z$4,0)),"")</f>
        <v/>
      </c>
      <c r="DQ849" s="3" t="str">
        <f>IFERROR(INDEX(COD_SALES!$B$5:$Z$500,MATCH(resource!$CC849,COD_SALES!$A$5:$A$500,0),MATCH(resource!DQ$2,COD_SALES!$B$4:$Z$4,0)),"")</f>
        <v/>
      </c>
      <c r="DR849" s="3" t="str">
        <f>IFERROR(INDEX(COD_SALES!$B$5:$Z$500,MATCH(resource!$CC849,COD_SALES!$A$5:$A$500,0),MATCH(resource!DR$2,COD_SALES!$B$4:$Z$4,0)),"")</f>
        <v/>
      </c>
      <c r="DS849" s="3" t="str">
        <f>IFERROR(INDEX(COD_SALES!$B$5:$Z$500,MATCH(resource!$CC849,COD_SALES!$A$5:$A$500,0),MATCH(resource!DS$2,COD_SALES!$B$4:$Z$4,0)),"")</f>
        <v/>
      </c>
      <c r="DT849" s="3" t="str">
        <f>IFERROR(INDEX(COD_SALES!$B$5:$Z$500,MATCH(resource!$CC849,COD_SALES!$A$5:$A$500,0),MATCH(resource!DT$2,COD_SALES!$B$4:$Z$4,0)),"")</f>
        <v/>
      </c>
      <c r="DU849" s="3" t="str">
        <f>IFERROR(INDEX(COD_SALES!$B$5:$Z$500,MATCH(resource!$CC849,COD_SALES!$A$5:$A$500,0),MATCH(resource!DU$2,COD_SALES!$B$4:$Z$4,0)),"")</f>
        <v/>
      </c>
      <c r="DV849" s="3" t="str">
        <f>IFERROR(INDEX(COD_SALES!$B$5:$Z$500,MATCH(resource!$CC849,COD_SALES!$A$5:$A$500,0),MATCH(resource!DV$2,COD_SALES!$B$4:$Z$4,0)),"")</f>
        <v/>
      </c>
      <c r="DW849" s="3" t="str">
        <f>IFERROR(INDEX(COD_SALES!$B$5:$Z$500,MATCH(resource!$CC849,COD_SALES!$A$5:$A$500,0),MATCH(resource!DW$2,COD_SALES!$B$4:$Z$4,0)),"")</f>
        <v/>
      </c>
      <c r="DX849" s="3" t="str">
        <f>IFERROR(INDEX(COD_SALES!$B$5:$Z$500,MATCH(resource!$CC849,COD_SALES!$A$5:$A$500,0),MATCH(resource!DX$2,COD_SALES!$B$4:$Z$4,0)),"")</f>
        <v/>
      </c>
      <c r="DY849" s="3" t="str">
        <f>IFERROR(INDEX(COD_SALES!$B$5:$Z$500,MATCH(resource!$CC849,COD_SALES!$A$5:$A$500,0),MATCH(resource!DY$2,COD_SALES!$B$4:$Z$4,0)),"")</f>
        <v/>
      </c>
      <c r="DZ849" s="3" t="str">
        <f>IFERROR(INDEX(COD_SALES!$B$5:$Z$500,MATCH(resource!$CC849,COD_SALES!$A$5:$A$500,0),MATCH(resource!DZ$2,COD_SALES!$B$4:$Z$4,0)),"")</f>
        <v/>
      </c>
      <c r="EA849" s="3" t="str">
        <f>IFERROR(INDEX(COD_SALES!$B$5:$Z$500,MATCH(resource!$CC849,COD_SALES!$A$5:$A$500,0),MATCH(resource!EA$2,COD_SALES!$B$4:$Z$4,0)),"")</f>
        <v/>
      </c>
      <c r="EB849" s="3">
        <f t="shared" si="142"/>
        <v>0</v>
      </c>
      <c r="EW849" s="3">
        <f>IFERROR(VLOOKUP(CC849,data_pull!$AO$25:$AR$546,2,0),0)</f>
        <v>0</v>
      </c>
      <c r="EX849" s="1">
        <f>IFERROR(VLOOKUP(CC849,data_pull!$AO$25:$AR$546,4,0),0)</f>
        <v>0</v>
      </c>
    </row>
    <row r="850" spans="13:154" x14ac:dyDescent="0.25"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4">
        <f>sales_data!B849</f>
        <v>0</v>
      </c>
      <c r="AR850" s="4">
        <f>sales_data!C849</f>
        <v>0</v>
      </c>
      <c r="AS850" s="5" t="str">
        <f t="shared" si="141"/>
        <v/>
      </c>
      <c r="AT850" s="4">
        <f>sales_data!I849</f>
        <v>0</v>
      </c>
      <c r="AU850" s="4">
        <f>sales_data!W849</f>
        <v>0</v>
      </c>
      <c r="AV850" s="1">
        <f>sales_data!N849</f>
        <v>0</v>
      </c>
      <c r="AW850" s="1">
        <f>sales_data!P849</f>
        <v>0</v>
      </c>
      <c r="AX850" s="3">
        <f ca="1">IFERROR(INDEX(INDIRECT("day_wise_sales_data!$B$2:$BZ$599"),MATCH(resource!$CC850,day_wise_sales_data!$A$2:$A$500,0),MATCH(resource!AX$2,INDIRECT("day_wise_sales_data!$B$1:$BZ$1"),0)),0)</f>
        <v>0</v>
      </c>
      <c r="AY850" s="3">
        <f ca="1">IFERROR(INDEX(INDIRECT("day_wise_sales_data!$B$2:$BZ$599"),MATCH(resource!$CC850,day_wise_sales_data!$A$2:$A$500,0),MATCH(resource!AY$2,INDIRECT("day_wise_sales_data!$B$1:$BZ$1"),0)),0)</f>
        <v>0</v>
      </c>
      <c r="AZ850" s="3">
        <f ca="1">IFERROR(INDEX(INDIRECT("day_wise_sales_data!$B$2:$BZ$599"),MATCH(resource!$CC850,day_wise_sales_data!$A$2:$A$500,0),MATCH(resource!AZ$2,INDIRECT("day_wise_sales_data!$B$1:$BZ$1"),0)),0)</f>
        <v>0</v>
      </c>
      <c r="BA850" s="3">
        <f ca="1">IFERROR(INDEX(INDIRECT("day_wise_sales_data!$B$2:$BZ$599"),MATCH(resource!$CC850,day_wise_sales_data!$A$2:$A$500,0),MATCH(resource!BA$2,INDIRECT("day_wise_sales_data!$B$1:$BZ$1"),0)),0)</f>
        <v>0</v>
      </c>
      <c r="BB850" s="3">
        <f ca="1">IFERROR(INDEX(INDIRECT("day_wise_sales_data!$B$2:$BZ$599"),MATCH(resource!$CC850,day_wise_sales_data!$A$2:$A$500,0),MATCH(resource!BB$2,INDIRECT("day_wise_sales_data!$B$1:$BZ$1"),0)),0)</f>
        <v>0</v>
      </c>
      <c r="BC850" s="3">
        <f ca="1">IFERROR(INDEX(INDIRECT("day_wise_sales_data!$B$2:$BZ$599"),MATCH(resource!$CC850,day_wise_sales_data!$A$2:$A$500,0),MATCH(resource!BC$2,INDIRECT("day_wise_sales_data!$B$1:$BZ$1"),0)),0)</f>
        <v>0</v>
      </c>
      <c r="BD850" s="3">
        <f ca="1">IFERROR(INDEX(INDIRECT("day_wise_sales_data!$B$2:$BZ$599"),MATCH(resource!$CC850,day_wise_sales_data!$A$2:$A$500,0),MATCH(resource!BD$2,INDIRECT("day_wise_sales_data!$B$1:$BZ$1"),0)),0)</f>
        <v>0</v>
      </c>
      <c r="BE850" s="3">
        <f ca="1">IFERROR(INDEX(INDIRECT("day_wise_sales_data!$B$2:$BZ$599"),MATCH(resource!$CC850,day_wise_sales_data!$A$2:$A$500,0),MATCH(resource!BE$2,INDIRECT("day_wise_sales_data!$B$1:$BZ$1"),0)),0)</f>
        <v>0</v>
      </c>
      <c r="BF850" s="3">
        <f ca="1">IFERROR(INDEX(INDIRECT("day_wise_sales_data!$B$2:$BZ$599"),MATCH(resource!$CC850,day_wise_sales_data!$A$2:$A$500,0),MATCH(resource!BF$2,INDIRECT("day_wise_sales_data!$B$1:$BZ$1"),0)),0)</f>
        <v>0</v>
      </c>
      <c r="BG850" s="3">
        <f ca="1">IFERROR(INDEX(INDIRECT("day_wise_sales_data!$B$2:$BZ$599"),MATCH(resource!$CC850,day_wise_sales_data!$A$2:$A$500,0),MATCH(resource!BG$2,INDIRECT("day_wise_sales_data!$B$1:$BZ$1"),0)),0)</f>
        <v>0</v>
      </c>
      <c r="BH850" s="3">
        <f ca="1">IFERROR(INDEX(INDIRECT("day_wise_sales_data!$B$2:$BZ$599"),MATCH(resource!$CC850,day_wise_sales_data!$A$2:$A$500,0),MATCH(resource!BH$2,INDIRECT("day_wise_sales_data!$B$1:$BZ$1"),0)),0)</f>
        <v>0</v>
      </c>
      <c r="BI850" s="3">
        <f ca="1">IFERROR(INDEX(INDIRECT("day_wise_sales_data!$B$2:$BZ$599"),MATCH(resource!$CC850,day_wise_sales_data!$A$2:$A$500,0),MATCH(resource!BI$2,INDIRECT("day_wise_sales_data!$B$1:$BZ$1"),0)),0)</f>
        <v>0</v>
      </c>
      <c r="BJ850" s="3">
        <f ca="1">IFERROR(INDEX(INDIRECT("day_wise_sales_data!$B$2:$BZ$599"),MATCH(resource!$CC850,day_wise_sales_data!$A$2:$A$500,0),MATCH(resource!BJ$2,INDIRECT("day_wise_sales_data!$B$1:$BZ$1"),0)),0)</f>
        <v>0</v>
      </c>
      <c r="BK850" s="3">
        <f ca="1">IFERROR(INDEX(INDIRECT("day_wise_sales_data!$B$2:$BZ$599"),MATCH(resource!$CC850,day_wise_sales_data!$A$2:$A$500,0),MATCH(resource!BK$2,INDIRECT("day_wise_sales_data!$B$1:$BZ$1"),0)),0)</f>
        <v>0</v>
      </c>
      <c r="BL850" s="3">
        <f ca="1">IFERROR(INDEX(INDIRECT("day_wise_sales_data!$B$2:$BZ$599"),MATCH(resource!$CC850,day_wise_sales_data!$A$2:$A$500,0),MATCH(resource!BL$2,INDIRECT("day_wise_sales_data!$B$1:$BZ$1"),0)),0)</f>
        <v>0</v>
      </c>
      <c r="BM850" s="3">
        <f ca="1">IFERROR(INDEX(INDIRECT("day_wise_sales_data!$B$2:$BZ$599"),MATCH(resource!$CC850,day_wise_sales_data!$A$2:$A$500,0),MATCH(resource!BM$2,INDIRECT("day_wise_sales_data!$B$1:$BZ$1"),0)),0)</f>
        <v>0</v>
      </c>
      <c r="BN850" s="3">
        <f ca="1">IFERROR(INDEX(INDIRECT("day_wise_sales_data!$B$2:$BZ$599"),MATCH(resource!$CC850,day_wise_sales_data!$A$2:$A$500,0),MATCH(resource!BN$2,INDIRECT("day_wise_sales_data!$B$1:$BZ$1"),0)),0)</f>
        <v>0</v>
      </c>
      <c r="BO850" s="3">
        <f ca="1">IFERROR(INDEX(INDIRECT("day_wise_sales_data!$B$2:$BZ$599"),MATCH(resource!$CC850,day_wise_sales_data!$A$2:$A$500,0),MATCH(resource!BO$2,INDIRECT("day_wise_sales_data!$B$1:$BZ$1"),0)),0)</f>
        <v>0</v>
      </c>
      <c r="BP850" s="3">
        <f ca="1">IFERROR(INDEX(INDIRECT("day_wise_sales_data!$B$2:$BZ$599"),MATCH(resource!$CC850,day_wise_sales_data!$A$2:$A$500,0),MATCH(resource!BP$2,INDIRECT("day_wise_sales_data!$B$1:$BZ$1"),0)),0)</f>
        <v>0</v>
      </c>
      <c r="BQ850" s="3">
        <f ca="1">IFERROR(INDEX(INDIRECT("day_wise_sales_data!$B$2:$BZ$599"),MATCH(resource!$CC850,day_wise_sales_data!$A$2:$A$500,0),MATCH(resource!BQ$2,INDIRECT("day_wise_sales_data!$B$1:$BZ$1"),0)),0)</f>
        <v>0</v>
      </c>
      <c r="BR850" s="3">
        <f ca="1">IFERROR(INDEX(INDIRECT("day_wise_sales_data!$B$2:$BZ$599"),MATCH(resource!$CC850,day_wise_sales_data!$A$2:$A$500,0),MATCH(resource!BR$2,INDIRECT("day_wise_sales_data!$B$1:$BZ$1"),0)),0)</f>
        <v>0</v>
      </c>
      <c r="BS850" s="3">
        <f ca="1">IFERROR(INDEX(INDIRECT("day_wise_sales_data!$B$2:$BZ$599"),MATCH(resource!$CC850,day_wise_sales_data!$A$2:$A$500,0),MATCH(resource!BS$2,INDIRECT("day_wise_sales_data!$B$1:$BZ$1"),0)),0)</f>
        <v>0</v>
      </c>
      <c r="BT850" s="3">
        <f ca="1">IFERROR(INDEX(INDIRECT("day_wise_sales_data!$B$2:$BZ$599"),MATCH(resource!$CC850,day_wise_sales_data!$A$2:$A$500,0),MATCH(resource!BT$2,INDIRECT("day_wise_sales_data!$B$1:$BZ$1"),0)),0)</f>
        <v>0</v>
      </c>
      <c r="BU850" s="3">
        <f ca="1">IFERROR(INDEX(INDIRECT("day_wise_sales_data!$B$2:$BZ$599"),MATCH(resource!$CC850,day_wise_sales_data!$A$2:$A$500,0),MATCH(resource!BU$2,INDIRECT("day_wise_sales_data!$B$1:$BZ$1"),0)),0)</f>
        <v>0</v>
      </c>
      <c r="BV850" s="3">
        <f ca="1">IFERROR(INDEX(INDIRECT("day_wise_sales_data!$B$2:$BZ$599"),MATCH(resource!$CC850,day_wise_sales_data!$A$2:$A$500,0),MATCH(resource!BV$2,INDIRECT("day_wise_sales_data!$B$1:$BZ$1"),0)),0)</f>
        <v>0</v>
      </c>
      <c r="BW850" s="3">
        <f ca="1">IFERROR(INDEX(INDIRECT("day_wise_sales_data!$B$2:$BZ$599"),MATCH(resource!$CC850,day_wise_sales_data!$A$2:$A$500,0),MATCH(resource!BW$2,INDIRECT("day_wise_sales_data!$B$1:$BZ$1"),0)),0)</f>
        <v>0</v>
      </c>
      <c r="BX850" s="3">
        <f ca="1">IFERROR(INDEX(INDIRECT("day_wise_sales_data!$B$2:$BZ$599"),MATCH(resource!$CC850,day_wise_sales_data!$A$2:$A$500,0),MATCH(resource!BX$2,INDIRECT("day_wise_sales_data!$B$1:$BZ$1"),0)),0)</f>
        <v>0</v>
      </c>
      <c r="BY850" s="3">
        <f ca="1">IFERROR(INDEX(INDIRECT("day_wise_sales_data!$B$2:$BZ$599"),MATCH(resource!$CC850,day_wise_sales_data!$A$2:$A$500,0),MATCH(resource!BY$2,INDIRECT("day_wise_sales_data!$B$1:$BZ$1"),0)),0)</f>
        <v>0</v>
      </c>
      <c r="BZ850" s="3">
        <f ca="1">IFERROR(INDEX(INDIRECT("day_wise_sales_data!$B$2:$BZ$599"),MATCH(resource!$CC850,day_wise_sales_data!$A$2:$A$500,0),MATCH(resource!BZ$2,INDIRECT("day_wise_sales_data!$B$1:$BZ$1"),0)),0)</f>
        <v>0</v>
      </c>
      <c r="CA850" s="3">
        <f ca="1">IFERROR(INDEX(INDIRECT("day_wise_sales_data!$B$2:$BZ$599"),MATCH(resource!$CC850,day_wise_sales_data!$A$2:$A$500,0),MATCH(resource!CA$2,INDIRECT("day_wise_sales_data!$B$1:$BZ$1"),0)),0)</f>
        <v>0</v>
      </c>
      <c r="CC850" s="4">
        <f>sales_data!H849</f>
        <v>0</v>
      </c>
      <c r="CD850" s="1">
        <v>848</v>
      </c>
      <c r="CE850" s="1" t="str">
        <f>IF(AQ850=report!$AQ$3,resource!CD850,"")</f>
        <v/>
      </c>
      <c r="CF850" s="5" t="str">
        <f>IFERROR(SMALL($CE$3:$CE$1001,ROWS($CE$3:CE850)),"")</f>
        <v/>
      </c>
      <c r="CH850">
        <f>IFERROR(VLOOKUP($CC850,data_pull!$E$22:$G$700,2,0),0)</f>
        <v>0</v>
      </c>
      <c r="DK850" s="3" t="str">
        <f>IFERROR(INDEX(COD_SALES!$B$5:$Z$500,MATCH(resource!$CC850,COD_SALES!$A$5:$A$500,0),MATCH(resource!DK$2,COD_SALES!$B$4:$Z$4,0)),"")</f>
        <v/>
      </c>
      <c r="DL850" s="3" t="str">
        <f>IFERROR(INDEX(COD_SALES!$B$5:$Z$500,MATCH(resource!$CC850,COD_SALES!$A$5:$A$500,0),MATCH(resource!DL$2,COD_SALES!$B$4:$Z$4,0)),"")</f>
        <v/>
      </c>
      <c r="DM850" s="3" t="str">
        <f>IFERROR(INDEX(COD_SALES!$B$5:$Z$500,MATCH(resource!$CC850,COD_SALES!$A$5:$A$500,0),MATCH(resource!DM$2,COD_SALES!$B$4:$Z$4,0)),"")</f>
        <v/>
      </c>
      <c r="DN850" s="3" t="str">
        <f>IFERROR(INDEX(COD_SALES!$B$5:$Z$500,MATCH(resource!$CC850,COD_SALES!$A$5:$A$500,0),MATCH(resource!DN$2,COD_SALES!$B$4:$Z$4,0)),"")</f>
        <v/>
      </c>
      <c r="DO850" s="3" t="str">
        <f>IFERROR(INDEX(COD_SALES!$B$5:$Z$500,MATCH(resource!$CC850,COD_SALES!$A$5:$A$500,0),MATCH(resource!DO$2,COD_SALES!$B$4:$Z$4,0)),"")</f>
        <v/>
      </c>
      <c r="DP850" s="3" t="str">
        <f>IFERROR(INDEX(COD_SALES!$B$5:$Z$500,MATCH(resource!$CC850,COD_SALES!$A$5:$A$500,0),MATCH(resource!DP$2,COD_SALES!$B$4:$Z$4,0)),"")</f>
        <v/>
      </c>
      <c r="DQ850" s="3" t="str">
        <f>IFERROR(INDEX(COD_SALES!$B$5:$Z$500,MATCH(resource!$CC850,COD_SALES!$A$5:$A$500,0),MATCH(resource!DQ$2,COD_SALES!$B$4:$Z$4,0)),"")</f>
        <v/>
      </c>
      <c r="DR850" s="3" t="str">
        <f>IFERROR(INDEX(COD_SALES!$B$5:$Z$500,MATCH(resource!$CC850,COD_SALES!$A$5:$A$500,0),MATCH(resource!DR$2,COD_SALES!$B$4:$Z$4,0)),"")</f>
        <v/>
      </c>
      <c r="DS850" s="3" t="str">
        <f>IFERROR(INDEX(COD_SALES!$B$5:$Z$500,MATCH(resource!$CC850,COD_SALES!$A$5:$A$500,0),MATCH(resource!DS$2,COD_SALES!$B$4:$Z$4,0)),"")</f>
        <v/>
      </c>
      <c r="DT850" s="3" t="str">
        <f>IFERROR(INDEX(COD_SALES!$B$5:$Z$500,MATCH(resource!$CC850,COD_SALES!$A$5:$A$500,0),MATCH(resource!DT$2,COD_SALES!$B$4:$Z$4,0)),"")</f>
        <v/>
      </c>
      <c r="DU850" s="3" t="str">
        <f>IFERROR(INDEX(COD_SALES!$B$5:$Z$500,MATCH(resource!$CC850,COD_SALES!$A$5:$A$500,0),MATCH(resource!DU$2,COD_SALES!$B$4:$Z$4,0)),"")</f>
        <v/>
      </c>
      <c r="DV850" s="3" t="str">
        <f>IFERROR(INDEX(COD_SALES!$B$5:$Z$500,MATCH(resource!$CC850,COD_SALES!$A$5:$A$500,0),MATCH(resource!DV$2,COD_SALES!$B$4:$Z$4,0)),"")</f>
        <v/>
      </c>
      <c r="DW850" s="3" t="str">
        <f>IFERROR(INDEX(COD_SALES!$B$5:$Z$500,MATCH(resource!$CC850,COD_SALES!$A$5:$A$500,0),MATCH(resource!DW$2,COD_SALES!$B$4:$Z$4,0)),"")</f>
        <v/>
      </c>
      <c r="DX850" s="3" t="str">
        <f>IFERROR(INDEX(COD_SALES!$B$5:$Z$500,MATCH(resource!$CC850,COD_SALES!$A$5:$A$500,0),MATCH(resource!DX$2,COD_SALES!$B$4:$Z$4,0)),"")</f>
        <v/>
      </c>
      <c r="DY850" s="3" t="str">
        <f>IFERROR(INDEX(COD_SALES!$B$5:$Z$500,MATCH(resource!$CC850,COD_SALES!$A$5:$A$500,0),MATCH(resource!DY$2,COD_SALES!$B$4:$Z$4,0)),"")</f>
        <v/>
      </c>
      <c r="DZ850" s="3" t="str">
        <f>IFERROR(INDEX(COD_SALES!$B$5:$Z$500,MATCH(resource!$CC850,COD_SALES!$A$5:$A$500,0),MATCH(resource!DZ$2,COD_SALES!$B$4:$Z$4,0)),"")</f>
        <v/>
      </c>
      <c r="EA850" s="3" t="str">
        <f>IFERROR(INDEX(COD_SALES!$B$5:$Z$500,MATCH(resource!$CC850,COD_SALES!$A$5:$A$500,0),MATCH(resource!EA$2,COD_SALES!$B$4:$Z$4,0)),"")</f>
        <v/>
      </c>
      <c r="EB850" s="3">
        <f t="shared" si="142"/>
        <v>0</v>
      </c>
      <c r="EW850" s="3">
        <f>IFERROR(VLOOKUP(CC850,data_pull!$AO$25:$AR$546,2,0),0)</f>
        <v>0</v>
      </c>
      <c r="EX850" s="1">
        <f>IFERROR(VLOOKUP(CC850,data_pull!$AO$25:$AR$546,4,0),0)</f>
        <v>0</v>
      </c>
    </row>
    <row r="851" spans="13:154" x14ac:dyDescent="0.25"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4">
        <f>sales_data!B850</f>
        <v>0</v>
      </c>
      <c r="AR851" s="4">
        <f>sales_data!C850</f>
        <v>0</v>
      </c>
      <c r="AS851" s="5" t="str">
        <f t="shared" si="141"/>
        <v/>
      </c>
      <c r="AT851" s="4">
        <f>sales_data!I850</f>
        <v>0</v>
      </c>
      <c r="AU851" s="4">
        <f>sales_data!W850</f>
        <v>0</v>
      </c>
      <c r="AV851" s="1">
        <f>sales_data!N850</f>
        <v>0</v>
      </c>
      <c r="AW851" s="1">
        <f>sales_data!P850</f>
        <v>0</v>
      </c>
      <c r="AX851" s="3">
        <f ca="1">IFERROR(INDEX(INDIRECT("day_wise_sales_data!$B$2:$BZ$599"),MATCH(resource!$CC851,day_wise_sales_data!$A$2:$A$500,0),MATCH(resource!AX$2,INDIRECT("day_wise_sales_data!$B$1:$BZ$1"),0)),0)</f>
        <v>0</v>
      </c>
      <c r="AY851" s="3">
        <f ca="1">IFERROR(INDEX(INDIRECT("day_wise_sales_data!$B$2:$BZ$599"),MATCH(resource!$CC851,day_wise_sales_data!$A$2:$A$500,0),MATCH(resource!AY$2,INDIRECT("day_wise_sales_data!$B$1:$BZ$1"),0)),0)</f>
        <v>0</v>
      </c>
      <c r="AZ851" s="3">
        <f ca="1">IFERROR(INDEX(INDIRECT("day_wise_sales_data!$B$2:$BZ$599"),MATCH(resource!$CC851,day_wise_sales_data!$A$2:$A$500,0),MATCH(resource!AZ$2,INDIRECT("day_wise_sales_data!$B$1:$BZ$1"),0)),0)</f>
        <v>0</v>
      </c>
      <c r="BA851" s="3">
        <f ca="1">IFERROR(INDEX(INDIRECT("day_wise_sales_data!$B$2:$BZ$599"),MATCH(resource!$CC851,day_wise_sales_data!$A$2:$A$500,0),MATCH(resource!BA$2,INDIRECT("day_wise_sales_data!$B$1:$BZ$1"),0)),0)</f>
        <v>0</v>
      </c>
      <c r="BB851" s="3">
        <f ca="1">IFERROR(INDEX(INDIRECT("day_wise_sales_data!$B$2:$BZ$599"),MATCH(resource!$CC851,day_wise_sales_data!$A$2:$A$500,0),MATCH(resource!BB$2,INDIRECT("day_wise_sales_data!$B$1:$BZ$1"),0)),0)</f>
        <v>0</v>
      </c>
      <c r="BC851" s="3">
        <f ca="1">IFERROR(INDEX(INDIRECT("day_wise_sales_data!$B$2:$BZ$599"),MATCH(resource!$CC851,day_wise_sales_data!$A$2:$A$500,0),MATCH(resource!BC$2,INDIRECT("day_wise_sales_data!$B$1:$BZ$1"),0)),0)</f>
        <v>0</v>
      </c>
      <c r="BD851" s="3">
        <f ca="1">IFERROR(INDEX(INDIRECT("day_wise_sales_data!$B$2:$BZ$599"),MATCH(resource!$CC851,day_wise_sales_data!$A$2:$A$500,0),MATCH(resource!BD$2,INDIRECT("day_wise_sales_data!$B$1:$BZ$1"),0)),0)</f>
        <v>0</v>
      </c>
      <c r="BE851" s="3">
        <f ca="1">IFERROR(INDEX(INDIRECT("day_wise_sales_data!$B$2:$BZ$599"),MATCH(resource!$CC851,day_wise_sales_data!$A$2:$A$500,0),MATCH(resource!BE$2,INDIRECT("day_wise_sales_data!$B$1:$BZ$1"),0)),0)</f>
        <v>0</v>
      </c>
      <c r="BF851" s="3">
        <f ca="1">IFERROR(INDEX(INDIRECT("day_wise_sales_data!$B$2:$BZ$599"),MATCH(resource!$CC851,day_wise_sales_data!$A$2:$A$500,0),MATCH(resource!BF$2,INDIRECT("day_wise_sales_data!$B$1:$BZ$1"),0)),0)</f>
        <v>0</v>
      </c>
      <c r="BG851" s="3">
        <f ca="1">IFERROR(INDEX(INDIRECT("day_wise_sales_data!$B$2:$BZ$599"),MATCH(resource!$CC851,day_wise_sales_data!$A$2:$A$500,0),MATCH(resource!BG$2,INDIRECT("day_wise_sales_data!$B$1:$BZ$1"),0)),0)</f>
        <v>0</v>
      </c>
      <c r="BH851" s="3">
        <f ca="1">IFERROR(INDEX(INDIRECT("day_wise_sales_data!$B$2:$BZ$599"),MATCH(resource!$CC851,day_wise_sales_data!$A$2:$A$500,0),MATCH(resource!BH$2,INDIRECT("day_wise_sales_data!$B$1:$BZ$1"),0)),0)</f>
        <v>0</v>
      </c>
      <c r="BI851" s="3">
        <f ca="1">IFERROR(INDEX(INDIRECT("day_wise_sales_data!$B$2:$BZ$599"),MATCH(resource!$CC851,day_wise_sales_data!$A$2:$A$500,0),MATCH(resource!BI$2,INDIRECT("day_wise_sales_data!$B$1:$BZ$1"),0)),0)</f>
        <v>0</v>
      </c>
      <c r="BJ851" s="3">
        <f ca="1">IFERROR(INDEX(INDIRECT("day_wise_sales_data!$B$2:$BZ$599"),MATCH(resource!$CC851,day_wise_sales_data!$A$2:$A$500,0),MATCH(resource!BJ$2,INDIRECT("day_wise_sales_data!$B$1:$BZ$1"),0)),0)</f>
        <v>0</v>
      </c>
      <c r="BK851" s="3">
        <f ca="1">IFERROR(INDEX(INDIRECT("day_wise_sales_data!$B$2:$BZ$599"),MATCH(resource!$CC851,day_wise_sales_data!$A$2:$A$500,0),MATCH(resource!BK$2,INDIRECT("day_wise_sales_data!$B$1:$BZ$1"),0)),0)</f>
        <v>0</v>
      </c>
      <c r="BL851" s="3">
        <f ca="1">IFERROR(INDEX(INDIRECT("day_wise_sales_data!$B$2:$BZ$599"),MATCH(resource!$CC851,day_wise_sales_data!$A$2:$A$500,0),MATCH(resource!BL$2,INDIRECT("day_wise_sales_data!$B$1:$BZ$1"),0)),0)</f>
        <v>0</v>
      </c>
      <c r="BM851" s="3">
        <f ca="1">IFERROR(INDEX(INDIRECT("day_wise_sales_data!$B$2:$BZ$599"),MATCH(resource!$CC851,day_wise_sales_data!$A$2:$A$500,0),MATCH(resource!BM$2,INDIRECT("day_wise_sales_data!$B$1:$BZ$1"),0)),0)</f>
        <v>0</v>
      </c>
      <c r="BN851" s="3">
        <f ca="1">IFERROR(INDEX(INDIRECT("day_wise_sales_data!$B$2:$BZ$599"),MATCH(resource!$CC851,day_wise_sales_data!$A$2:$A$500,0),MATCH(resource!BN$2,INDIRECT("day_wise_sales_data!$B$1:$BZ$1"),0)),0)</f>
        <v>0</v>
      </c>
      <c r="BO851" s="3">
        <f ca="1">IFERROR(INDEX(INDIRECT("day_wise_sales_data!$B$2:$BZ$599"),MATCH(resource!$CC851,day_wise_sales_data!$A$2:$A$500,0),MATCH(resource!BO$2,INDIRECT("day_wise_sales_data!$B$1:$BZ$1"),0)),0)</f>
        <v>0</v>
      </c>
      <c r="BP851" s="3">
        <f ca="1">IFERROR(INDEX(INDIRECT("day_wise_sales_data!$B$2:$BZ$599"),MATCH(resource!$CC851,day_wise_sales_data!$A$2:$A$500,0),MATCH(resource!BP$2,INDIRECT("day_wise_sales_data!$B$1:$BZ$1"),0)),0)</f>
        <v>0</v>
      </c>
      <c r="BQ851" s="3">
        <f ca="1">IFERROR(INDEX(INDIRECT("day_wise_sales_data!$B$2:$BZ$599"),MATCH(resource!$CC851,day_wise_sales_data!$A$2:$A$500,0),MATCH(resource!BQ$2,INDIRECT("day_wise_sales_data!$B$1:$BZ$1"),0)),0)</f>
        <v>0</v>
      </c>
      <c r="BR851" s="3">
        <f ca="1">IFERROR(INDEX(INDIRECT("day_wise_sales_data!$B$2:$BZ$599"),MATCH(resource!$CC851,day_wise_sales_data!$A$2:$A$500,0),MATCH(resource!BR$2,INDIRECT("day_wise_sales_data!$B$1:$BZ$1"),0)),0)</f>
        <v>0</v>
      </c>
      <c r="BS851" s="3">
        <f ca="1">IFERROR(INDEX(INDIRECT("day_wise_sales_data!$B$2:$BZ$599"),MATCH(resource!$CC851,day_wise_sales_data!$A$2:$A$500,0),MATCH(resource!BS$2,INDIRECT("day_wise_sales_data!$B$1:$BZ$1"),0)),0)</f>
        <v>0</v>
      </c>
      <c r="BT851" s="3">
        <f ca="1">IFERROR(INDEX(INDIRECT("day_wise_sales_data!$B$2:$BZ$599"),MATCH(resource!$CC851,day_wise_sales_data!$A$2:$A$500,0),MATCH(resource!BT$2,INDIRECT("day_wise_sales_data!$B$1:$BZ$1"),0)),0)</f>
        <v>0</v>
      </c>
      <c r="BU851" s="3">
        <f ca="1">IFERROR(INDEX(INDIRECT("day_wise_sales_data!$B$2:$BZ$599"),MATCH(resource!$CC851,day_wise_sales_data!$A$2:$A$500,0),MATCH(resource!BU$2,INDIRECT("day_wise_sales_data!$B$1:$BZ$1"),0)),0)</f>
        <v>0</v>
      </c>
      <c r="BV851" s="3">
        <f ca="1">IFERROR(INDEX(INDIRECT("day_wise_sales_data!$B$2:$BZ$599"),MATCH(resource!$CC851,day_wise_sales_data!$A$2:$A$500,0),MATCH(resource!BV$2,INDIRECT("day_wise_sales_data!$B$1:$BZ$1"),0)),0)</f>
        <v>0</v>
      </c>
      <c r="BW851" s="3">
        <f ca="1">IFERROR(INDEX(INDIRECT("day_wise_sales_data!$B$2:$BZ$599"),MATCH(resource!$CC851,day_wise_sales_data!$A$2:$A$500,0),MATCH(resource!BW$2,INDIRECT("day_wise_sales_data!$B$1:$BZ$1"),0)),0)</f>
        <v>0</v>
      </c>
      <c r="BX851" s="3">
        <f ca="1">IFERROR(INDEX(INDIRECT("day_wise_sales_data!$B$2:$BZ$599"),MATCH(resource!$CC851,day_wise_sales_data!$A$2:$A$500,0),MATCH(resource!BX$2,INDIRECT("day_wise_sales_data!$B$1:$BZ$1"),0)),0)</f>
        <v>0</v>
      </c>
      <c r="BY851" s="3">
        <f ca="1">IFERROR(INDEX(INDIRECT("day_wise_sales_data!$B$2:$BZ$599"),MATCH(resource!$CC851,day_wise_sales_data!$A$2:$A$500,0),MATCH(resource!BY$2,INDIRECT("day_wise_sales_data!$B$1:$BZ$1"),0)),0)</f>
        <v>0</v>
      </c>
      <c r="BZ851" s="3">
        <f ca="1">IFERROR(INDEX(INDIRECT("day_wise_sales_data!$B$2:$BZ$599"),MATCH(resource!$CC851,day_wise_sales_data!$A$2:$A$500,0),MATCH(resource!BZ$2,INDIRECT("day_wise_sales_data!$B$1:$BZ$1"),0)),0)</f>
        <v>0</v>
      </c>
      <c r="CA851" s="3">
        <f ca="1">IFERROR(INDEX(INDIRECT("day_wise_sales_data!$B$2:$BZ$599"),MATCH(resource!$CC851,day_wise_sales_data!$A$2:$A$500,0),MATCH(resource!CA$2,INDIRECT("day_wise_sales_data!$B$1:$BZ$1"),0)),0)</f>
        <v>0</v>
      </c>
      <c r="CC851" s="4">
        <f>sales_data!H850</f>
        <v>0</v>
      </c>
      <c r="CD851" s="1">
        <v>849</v>
      </c>
      <c r="CE851" s="1" t="str">
        <f>IF(AQ851=report!$AQ$3,resource!CD851,"")</f>
        <v/>
      </c>
      <c r="CF851" s="5" t="str">
        <f>IFERROR(SMALL($CE$3:$CE$1001,ROWS($CE$3:CE851)),"")</f>
        <v/>
      </c>
      <c r="CH851">
        <f>IFERROR(VLOOKUP($CC851,data_pull!$E$22:$G$700,2,0),0)</f>
        <v>0</v>
      </c>
      <c r="DK851" s="3" t="str">
        <f>IFERROR(INDEX(COD_SALES!$B$5:$Z$500,MATCH(resource!$CC851,COD_SALES!$A$5:$A$500,0),MATCH(resource!DK$2,COD_SALES!$B$4:$Z$4,0)),"")</f>
        <v/>
      </c>
      <c r="DL851" s="3" t="str">
        <f>IFERROR(INDEX(COD_SALES!$B$5:$Z$500,MATCH(resource!$CC851,COD_SALES!$A$5:$A$500,0),MATCH(resource!DL$2,COD_SALES!$B$4:$Z$4,0)),"")</f>
        <v/>
      </c>
      <c r="DM851" s="3" t="str">
        <f>IFERROR(INDEX(COD_SALES!$B$5:$Z$500,MATCH(resource!$CC851,COD_SALES!$A$5:$A$500,0),MATCH(resource!DM$2,COD_SALES!$B$4:$Z$4,0)),"")</f>
        <v/>
      </c>
      <c r="DN851" s="3" t="str">
        <f>IFERROR(INDEX(COD_SALES!$B$5:$Z$500,MATCH(resource!$CC851,COD_SALES!$A$5:$A$500,0),MATCH(resource!DN$2,COD_SALES!$B$4:$Z$4,0)),"")</f>
        <v/>
      </c>
      <c r="DO851" s="3" t="str">
        <f>IFERROR(INDEX(COD_SALES!$B$5:$Z$500,MATCH(resource!$CC851,COD_SALES!$A$5:$A$500,0),MATCH(resource!DO$2,COD_SALES!$B$4:$Z$4,0)),"")</f>
        <v/>
      </c>
      <c r="DP851" s="3" t="str">
        <f>IFERROR(INDEX(COD_SALES!$B$5:$Z$500,MATCH(resource!$CC851,COD_SALES!$A$5:$A$500,0),MATCH(resource!DP$2,COD_SALES!$B$4:$Z$4,0)),"")</f>
        <v/>
      </c>
      <c r="DQ851" s="3" t="str">
        <f>IFERROR(INDEX(COD_SALES!$B$5:$Z$500,MATCH(resource!$CC851,COD_SALES!$A$5:$A$500,0),MATCH(resource!DQ$2,COD_SALES!$B$4:$Z$4,0)),"")</f>
        <v/>
      </c>
      <c r="DR851" s="3" t="str">
        <f>IFERROR(INDEX(COD_SALES!$B$5:$Z$500,MATCH(resource!$CC851,COD_SALES!$A$5:$A$500,0),MATCH(resource!DR$2,COD_SALES!$B$4:$Z$4,0)),"")</f>
        <v/>
      </c>
      <c r="DS851" s="3" t="str">
        <f>IFERROR(INDEX(COD_SALES!$B$5:$Z$500,MATCH(resource!$CC851,COD_SALES!$A$5:$A$500,0),MATCH(resource!DS$2,COD_SALES!$B$4:$Z$4,0)),"")</f>
        <v/>
      </c>
      <c r="DT851" s="3" t="str">
        <f>IFERROR(INDEX(COD_SALES!$B$5:$Z$500,MATCH(resource!$CC851,COD_SALES!$A$5:$A$500,0),MATCH(resource!DT$2,COD_SALES!$B$4:$Z$4,0)),"")</f>
        <v/>
      </c>
      <c r="DU851" s="3" t="str">
        <f>IFERROR(INDEX(COD_SALES!$B$5:$Z$500,MATCH(resource!$CC851,COD_SALES!$A$5:$A$500,0),MATCH(resource!DU$2,COD_SALES!$B$4:$Z$4,0)),"")</f>
        <v/>
      </c>
      <c r="DV851" s="3" t="str">
        <f>IFERROR(INDEX(COD_SALES!$B$5:$Z$500,MATCH(resource!$CC851,COD_SALES!$A$5:$A$500,0),MATCH(resource!DV$2,COD_SALES!$B$4:$Z$4,0)),"")</f>
        <v/>
      </c>
      <c r="DW851" s="3" t="str">
        <f>IFERROR(INDEX(COD_SALES!$B$5:$Z$500,MATCH(resource!$CC851,COD_SALES!$A$5:$A$500,0),MATCH(resource!DW$2,COD_SALES!$B$4:$Z$4,0)),"")</f>
        <v/>
      </c>
      <c r="DX851" s="3" t="str">
        <f>IFERROR(INDEX(COD_SALES!$B$5:$Z$500,MATCH(resource!$CC851,COD_SALES!$A$5:$A$500,0),MATCH(resource!DX$2,COD_SALES!$B$4:$Z$4,0)),"")</f>
        <v/>
      </c>
      <c r="DY851" s="3" t="str">
        <f>IFERROR(INDEX(COD_SALES!$B$5:$Z$500,MATCH(resource!$CC851,COD_SALES!$A$5:$A$500,0),MATCH(resource!DY$2,COD_SALES!$B$4:$Z$4,0)),"")</f>
        <v/>
      </c>
      <c r="DZ851" s="3" t="str">
        <f>IFERROR(INDEX(COD_SALES!$B$5:$Z$500,MATCH(resource!$CC851,COD_SALES!$A$5:$A$500,0),MATCH(resource!DZ$2,COD_SALES!$B$4:$Z$4,0)),"")</f>
        <v/>
      </c>
      <c r="EA851" s="3" t="str">
        <f>IFERROR(INDEX(COD_SALES!$B$5:$Z$500,MATCH(resource!$CC851,COD_SALES!$A$5:$A$500,0),MATCH(resource!EA$2,COD_SALES!$B$4:$Z$4,0)),"")</f>
        <v/>
      </c>
      <c r="EB851" s="3">
        <f t="shared" si="142"/>
        <v>0</v>
      </c>
      <c r="EW851" s="3">
        <f>IFERROR(VLOOKUP(CC851,data_pull!$AO$25:$AR$546,2,0),0)</f>
        <v>0</v>
      </c>
      <c r="EX851" s="1">
        <f>IFERROR(VLOOKUP(CC851,data_pull!$AO$25:$AR$546,4,0),0)</f>
        <v>0</v>
      </c>
    </row>
    <row r="852" spans="13:154" x14ac:dyDescent="0.25"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4">
        <f>sales_data!B851</f>
        <v>0</v>
      </c>
      <c r="AR852" s="4">
        <f>sales_data!C851</f>
        <v>0</v>
      </c>
      <c r="AS852" s="5" t="str">
        <f t="shared" si="141"/>
        <v/>
      </c>
      <c r="AT852" s="4">
        <f>sales_data!I851</f>
        <v>0</v>
      </c>
      <c r="AU852" s="4">
        <f>sales_data!W851</f>
        <v>0</v>
      </c>
      <c r="AV852" s="1">
        <f>sales_data!N851</f>
        <v>0</v>
      </c>
      <c r="AW852" s="1">
        <f>sales_data!P851</f>
        <v>0</v>
      </c>
      <c r="AX852" s="3">
        <f ca="1">IFERROR(INDEX(INDIRECT("day_wise_sales_data!$B$2:$BZ$599"),MATCH(resource!$CC852,day_wise_sales_data!$A$2:$A$500,0),MATCH(resource!AX$2,INDIRECT("day_wise_sales_data!$B$1:$BZ$1"),0)),0)</f>
        <v>0</v>
      </c>
      <c r="AY852" s="3">
        <f ca="1">IFERROR(INDEX(INDIRECT("day_wise_sales_data!$B$2:$BZ$599"),MATCH(resource!$CC852,day_wise_sales_data!$A$2:$A$500,0),MATCH(resource!AY$2,INDIRECT("day_wise_sales_data!$B$1:$BZ$1"),0)),0)</f>
        <v>0</v>
      </c>
      <c r="AZ852" s="3">
        <f ca="1">IFERROR(INDEX(INDIRECT("day_wise_sales_data!$B$2:$BZ$599"),MATCH(resource!$CC852,day_wise_sales_data!$A$2:$A$500,0),MATCH(resource!AZ$2,INDIRECT("day_wise_sales_data!$B$1:$BZ$1"),0)),0)</f>
        <v>0</v>
      </c>
      <c r="BA852" s="3">
        <f ca="1">IFERROR(INDEX(INDIRECT("day_wise_sales_data!$B$2:$BZ$599"),MATCH(resource!$CC852,day_wise_sales_data!$A$2:$A$500,0),MATCH(resource!BA$2,INDIRECT("day_wise_sales_data!$B$1:$BZ$1"),0)),0)</f>
        <v>0</v>
      </c>
      <c r="BB852" s="3">
        <f ca="1">IFERROR(INDEX(INDIRECT("day_wise_sales_data!$B$2:$BZ$599"),MATCH(resource!$CC852,day_wise_sales_data!$A$2:$A$500,0),MATCH(resource!BB$2,INDIRECT("day_wise_sales_data!$B$1:$BZ$1"),0)),0)</f>
        <v>0</v>
      </c>
      <c r="BC852" s="3">
        <f ca="1">IFERROR(INDEX(INDIRECT("day_wise_sales_data!$B$2:$BZ$599"),MATCH(resource!$CC852,day_wise_sales_data!$A$2:$A$500,0),MATCH(resource!BC$2,INDIRECT("day_wise_sales_data!$B$1:$BZ$1"),0)),0)</f>
        <v>0</v>
      </c>
      <c r="BD852" s="3">
        <f ca="1">IFERROR(INDEX(INDIRECT("day_wise_sales_data!$B$2:$BZ$599"),MATCH(resource!$CC852,day_wise_sales_data!$A$2:$A$500,0),MATCH(resource!BD$2,INDIRECT("day_wise_sales_data!$B$1:$BZ$1"),0)),0)</f>
        <v>0</v>
      </c>
      <c r="BE852" s="3">
        <f ca="1">IFERROR(INDEX(INDIRECT("day_wise_sales_data!$B$2:$BZ$599"),MATCH(resource!$CC852,day_wise_sales_data!$A$2:$A$500,0),MATCH(resource!BE$2,INDIRECT("day_wise_sales_data!$B$1:$BZ$1"),0)),0)</f>
        <v>0</v>
      </c>
      <c r="BF852" s="3">
        <f ca="1">IFERROR(INDEX(INDIRECT("day_wise_sales_data!$B$2:$BZ$599"),MATCH(resource!$CC852,day_wise_sales_data!$A$2:$A$500,0),MATCH(resource!BF$2,INDIRECT("day_wise_sales_data!$B$1:$BZ$1"),0)),0)</f>
        <v>0</v>
      </c>
      <c r="BG852" s="3">
        <f ca="1">IFERROR(INDEX(INDIRECT("day_wise_sales_data!$B$2:$BZ$599"),MATCH(resource!$CC852,day_wise_sales_data!$A$2:$A$500,0),MATCH(resource!BG$2,INDIRECT("day_wise_sales_data!$B$1:$BZ$1"),0)),0)</f>
        <v>0</v>
      </c>
      <c r="BH852" s="3">
        <f ca="1">IFERROR(INDEX(INDIRECT("day_wise_sales_data!$B$2:$BZ$599"),MATCH(resource!$CC852,day_wise_sales_data!$A$2:$A$500,0),MATCH(resource!BH$2,INDIRECT("day_wise_sales_data!$B$1:$BZ$1"),0)),0)</f>
        <v>0</v>
      </c>
      <c r="BI852" s="3">
        <f ca="1">IFERROR(INDEX(INDIRECT("day_wise_sales_data!$B$2:$BZ$599"),MATCH(resource!$CC852,day_wise_sales_data!$A$2:$A$500,0),MATCH(resource!BI$2,INDIRECT("day_wise_sales_data!$B$1:$BZ$1"),0)),0)</f>
        <v>0</v>
      </c>
      <c r="BJ852" s="3">
        <f ca="1">IFERROR(INDEX(INDIRECT("day_wise_sales_data!$B$2:$BZ$599"),MATCH(resource!$CC852,day_wise_sales_data!$A$2:$A$500,0),MATCH(resource!BJ$2,INDIRECT("day_wise_sales_data!$B$1:$BZ$1"),0)),0)</f>
        <v>0</v>
      </c>
      <c r="BK852" s="3">
        <f ca="1">IFERROR(INDEX(INDIRECT("day_wise_sales_data!$B$2:$BZ$599"),MATCH(resource!$CC852,day_wise_sales_data!$A$2:$A$500,0),MATCH(resource!BK$2,INDIRECT("day_wise_sales_data!$B$1:$BZ$1"),0)),0)</f>
        <v>0</v>
      </c>
      <c r="BL852" s="3">
        <f ca="1">IFERROR(INDEX(INDIRECT("day_wise_sales_data!$B$2:$BZ$599"),MATCH(resource!$CC852,day_wise_sales_data!$A$2:$A$500,0),MATCH(resource!BL$2,INDIRECT("day_wise_sales_data!$B$1:$BZ$1"),0)),0)</f>
        <v>0</v>
      </c>
      <c r="BM852" s="3">
        <f ca="1">IFERROR(INDEX(INDIRECT("day_wise_sales_data!$B$2:$BZ$599"),MATCH(resource!$CC852,day_wise_sales_data!$A$2:$A$500,0),MATCH(resource!BM$2,INDIRECT("day_wise_sales_data!$B$1:$BZ$1"),0)),0)</f>
        <v>0</v>
      </c>
      <c r="BN852" s="3">
        <f ca="1">IFERROR(INDEX(INDIRECT("day_wise_sales_data!$B$2:$BZ$599"),MATCH(resource!$CC852,day_wise_sales_data!$A$2:$A$500,0),MATCH(resource!BN$2,INDIRECT("day_wise_sales_data!$B$1:$BZ$1"),0)),0)</f>
        <v>0</v>
      </c>
      <c r="BO852" s="3">
        <f ca="1">IFERROR(INDEX(INDIRECT("day_wise_sales_data!$B$2:$BZ$599"),MATCH(resource!$CC852,day_wise_sales_data!$A$2:$A$500,0),MATCH(resource!BO$2,INDIRECT("day_wise_sales_data!$B$1:$BZ$1"),0)),0)</f>
        <v>0</v>
      </c>
      <c r="BP852" s="3">
        <f ca="1">IFERROR(INDEX(INDIRECT("day_wise_sales_data!$B$2:$BZ$599"),MATCH(resource!$CC852,day_wise_sales_data!$A$2:$A$500,0),MATCH(resource!BP$2,INDIRECT("day_wise_sales_data!$B$1:$BZ$1"),0)),0)</f>
        <v>0</v>
      </c>
      <c r="BQ852" s="3">
        <f ca="1">IFERROR(INDEX(INDIRECT("day_wise_sales_data!$B$2:$BZ$599"),MATCH(resource!$CC852,day_wise_sales_data!$A$2:$A$500,0),MATCH(resource!BQ$2,INDIRECT("day_wise_sales_data!$B$1:$BZ$1"),0)),0)</f>
        <v>0</v>
      </c>
      <c r="BR852" s="3">
        <f ca="1">IFERROR(INDEX(INDIRECT("day_wise_sales_data!$B$2:$BZ$599"),MATCH(resource!$CC852,day_wise_sales_data!$A$2:$A$500,0),MATCH(resource!BR$2,INDIRECT("day_wise_sales_data!$B$1:$BZ$1"),0)),0)</f>
        <v>0</v>
      </c>
      <c r="BS852" s="3">
        <f ca="1">IFERROR(INDEX(INDIRECT("day_wise_sales_data!$B$2:$BZ$599"),MATCH(resource!$CC852,day_wise_sales_data!$A$2:$A$500,0),MATCH(resource!BS$2,INDIRECT("day_wise_sales_data!$B$1:$BZ$1"),0)),0)</f>
        <v>0</v>
      </c>
      <c r="BT852" s="3">
        <f ca="1">IFERROR(INDEX(INDIRECT("day_wise_sales_data!$B$2:$BZ$599"),MATCH(resource!$CC852,day_wise_sales_data!$A$2:$A$500,0),MATCH(resource!BT$2,INDIRECT("day_wise_sales_data!$B$1:$BZ$1"),0)),0)</f>
        <v>0</v>
      </c>
      <c r="BU852" s="3">
        <f ca="1">IFERROR(INDEX(INDIRECT("day_wise_sales_data!$B$2:$BZ$599"),MATCH(resource!$CC852,day_wise_sales_data!$A$2:$A$500,0),MATCH(resource!BU$2,INDIRECT("day_wise_sales_data!$B$1:$BZ$1"),0)),0)</f>
        <v>0</v>
      </c>
      <c r="BV852" s="3">
        <f ca="1">IFERROR(INDEX(INDIRECT("day_wise_sales_data!$B$2:$BZ$599"),MATCH(resource!$CC852,day_wise_sales_data!$A$2:$A$500,0),MATCH(resource!BV$2,INDIRECT("day_wise_sales_data!$B$1:$BZ$1"),0)),0)</f>
        <v>0</v>
      </c>
      <c r="BW852" s="3">
        <f ca="1">IFERROR(INDEX(INDIRECT("day_wise_sales_data!$B$2:$BZ$599"),MATCH(resource!$CC852,day_wise_sales_data!$A$2:$A$500,0),MATCH(resource!BW$2,INDIRECT("day_wise_sales_data!$B$1:$BZ$1"),0)),0)</f>
        <v>0</v>
      </c>
      <c r="BX852" s="3">
        <f ca="1">IFERROR(INDEX(INDIRECT("day_wise_sales_data!$B$2:$BZ$599"),MATCH(resource!$CC852,day_wise_sales_data!$A$2:$A$500,0),MATCH(resource!BX$2,INDIRECT("day_wise_sales_data!$B$1:$BZ$1"),0)),0)</f>
        <v>0</v>
      </c>
      <c r="BY852" s="3">
        <f ca="1">IFERROR(INDEX(INDIRECT("day_wise_sales_data!$B$2:$BZ$599"),MATCH(resource!$CC852,day_wise_sales_data!$A$2:$A$500,0),MATCH(resource!BY$2,INDIRECT("day_wise_sales_data!$B$1:$BZ$1"),0)),0)</f>
        <v>0</v>
      </c>
      <c r="BZ852" s="3">
        <f ca="1">IFERROR(INDEX(INDIRECT("day_wise_sales_data!$B$2:$BZ$599"),MATCH(resource!$CC852,day_wise_sales_data!$A$2:$A$500,0),MATCH(resource!BZ$2,INDIRECT("day_wise_sales_data!$B$1:$BZ$1"),0)),0)</f>
        <v>0</v>
      </c>
      <c r="CA852" s="3">
        <f ca="1">IFERROR(INDEX(INDIRECT("day_wise_sales_data!$B$2:$BZ$599"),MATCH(resource!$CC852,day_wise_sales_data!$A$2:$A$500,0),MATCH(resource!CA$2,INDIRECT("day_wise_sales_data!$B$1:$BZ$1"),0)),0)</f>
        <v>0</v>
      </c>
      <c r="CC852" s="4">
        <f>sales_data!H851</f>
        <v>0</v>
      </c>
      <c r="CD852" s="1">
        <v>850</v>
      </c>
      <c r="CE852" s="1" t="str">
        <f>IF(AQ852=report!$AQ$3,resource!CD852,"")</f>
        <v/>
      </c>
      <c r="CF852" s="5" t="str">
        <f>IFERROR(SMALL($CE$3:$CE$1001,ROWS($CE$3:CE852)),"")</f>
        <v/>
      </c>
      <c r="CH852">
        <f>IFERROR(VLOOKUP($CC852,data_pull!$E$22:$G$700,2,0),0)</f>
        <v>0</v>
      </c>
      <c r="DK852" s="3" t="str">
        <f>IFERROR(INDEX(COD_SALES!$B$5:$Z$500,MATCH(resource!$CC852,COD_SALES!$A$5:$A$500,0),MATCH(resource!DK$2,COD_SALES!$B$4:$Z$4,0)),"")</f>
        <v/>
      </c>
      <c r="DL852" s="3" t="str">
        <f>IFERROR(INDEX(COD_SALES!$B$5:$Z$500,MATCH(resource!$CC852,COD_SALES!$A$5:$A$500,0),MATCH(resource!DL$2,COD_SALES!$B$4:$Z$4,0)),"")</f>
        <v/>
      </c>
      <c r="DM852" s="3" t="str">
        <f>IFERROR(INDEX(COD_SALES!$B$5:$Z$500,MATCH(resource!$CC852,COD_SALES!$A$5:$A$500,0),MATCH(resource!DM$2,COD_SALES!$B$4:$Z$4,0)),"")</f>
        <v/>
      </c>
      <c r="DN852" s="3" t="str">
        <f>IFERROR(INDEX(COD_SALES!$B$5:$Z$500,MATCH(resource!$CC852,COD_SALES!$A$5:$A$500,0),MATCH(resource!DN$2,COD_SALES!$B$4:$Z$4,0)),"")</f>
        <v/>
      </c>
      <c r="DO852" s="3" t="str">
        <f>IFERROR(INDEX(COD_SALES!$B$5:$Z$500,MATCH(resource!$CC852,COD_SALES!$A$5:$A$500,0),MATCH(resource!DO$2,COD_SALES!$B$4:$Z$4,0)),"")</f>
        <v/>
      </c>
      <c r="DP852" s="3" t="str">
        <f>IFERROR(INDEX(COD_SALES!$B$5:$Z$500,MATCH(resource!$CC852,COD_SALES!$A$5:$A$500,0),MATCH(resource!DP$2,COD_SALES!$B$4:$Z$4,0)),"")</f>
        <v/>
      </c>
      <c r="DQ852" s="3" t="str">
        <f>IFERROR(INDEX(COD_SALES!$B$5:$Z$500,MATCH(resource!$CC852,COD_SALES!$A$5:$A$500,0),MATCH(resource!DQ$2,COD_SALES!$B$4:$Z$4,0)),"")</f>
        <v/>
      </c>
      <c r="DR852" s="3" t="str">
        <f>IFERROR(INDEX(COD_SALES!$B$5:$Z$500,MATCH(resource!$CC852,COD_SALES!$A$5:$A$500,0),MATCH(resource!DR$2,COD_SALES!$B$4:$Z$4,0)),"")</f>
        <v/>
      </c>
      <c r="DS852" s="3" t="str">
        <f>IFERROR(INDEX(COD_SALES!$B$5:$Z$500,MATCH(resource!$CC852,COD_SALES!$A$5:$A$500,0),MATCH(resource!DS$2,COD_SALES!$B$4:$Z$4,0)),"")</f>
        <v/>
      </c>
      <c r="DT852" s="3" t="str">
        <f>IFERROR(INDEX(COD_SALES!$B$5:$Z$500,MATCH(resource!$CC852,COD_SALES!$A$5:$A$500,0),MATCH(resource!DT$2,COD_SALES!$B$4:$Z$4,0)),"")</f>
        <v/>
      </c>
      <c r="DU852" s="3" t="str">
        <f>IFERROR(INDEX(COD_SALES!$B$5:$Z$500,MATCH(resource!$CC852,COD_SALES!$A$5:$A$500,0),MATCH(resource!DU$2,COD_SALES!$B$4:$Z$4,0)),"")</f>
        <v/>
      </c>
      <c r="DV852" s="3" t="str">
        <f>IFERROR(INDEX(COD_SALES!$B$5:$Z$500,MATCH(resource!$CC852,COD_SALES!$A$5:$A$500,0),MATCH(resource!DV$2,COD_SALES!$B$4:$Z$4,0)),"")</f>
        <v/>
      </c>
      <c r="DW852" s="3" t="str">
        <f>IFERROR(INDEX(COD_SALES!$B$5:$Z$500,MATCH(resource!$CC852,COD_SALES!$A$5:$A$500,0),MATCH(resource!DW$2,COD_SALES!$B$4:$Z$4,0)),"")</f>
        <v/>
      </c>
      <c r="DX852" s="3" t="str">
        <f>IFERROR(INDEX(COD_SALES!$B$5:$Z$500,MATCH(resource!$CC852,COD_SALES!$A$5:$A$500,0),MATCH(resource!DX$2,COD_SALES!$B$4:$Z$4,0)),"")</f>
        <v/>
      </c>
      <c r="DY852" s="3" t="str">
        <f>IFERROR(INDEX(COD_SALES!$B$5:$Z$500,MATCH(resource!$CC852,COD_SALES!$A$5:$A$500,0),MATCH(resource!DY$2,COD_SALES!$B$4:$Z$4,0)),"")</f>
        <v/>
      </c>
      <c r="DZ852" s="3" t="str">
        <f>IFERROR(INDEX(COD_SALES!$B$5:$Z$500,MATCH(resource!$CC852,COD_SALES!$A$5:$A$500,0),MATCH(resource!DZ$2,COD_SALES!$B$4:$Z$4,0)),"")</f>
        <v/>
      </c>
      <c r="EA852" s="3" t="str">
        <f>IFERROR(INDEX(COD_SALES!$B$5:$Z$500,MATCH(resource!$CC852,COD_SALES!$A$5:$A$500,0),MATCH(resource!EA$2,COD_SALES!$B$4:$Z$4,0)),"")</f>
        <v/>
      </c>
      <c r="EB852" s="3">
        <f t="shared" si="142"/>
        <v>0</v>
      </c>
      <c r="EW852" s="3">
        <f>IFERROR(VLOOKUP(CC852,data_pull!$AO$25:$AR$546,2,0),0)</f>
        <v>0</v>
      </c>
      <c r="EX852" s="1">
        <f>IFERROR(VLOOKUP(CC852,data_pull!$AO$25:$AR$546,4,0),0)</f>
        <v>0</v>
      </c>
    </row>
    <row r="853" spans="13:154" x14ac:dyDescent="0.25"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4">
        <f>sales_data!B852</f>
        <v>0</v>
      </c>
      <c r="AR853" s="4">
        <f>sales_data!C852</f>
        <v>0</v>
      </c>
      <c r="AS853" s="5" t="str">
        <f t="shared" si="141"/>
        <v/>
      </c>
      <c r="AT853" s="4">
        <f>sales_data!I852</f>
        <v>0</v>
      </c>
      <c r="AU853" s="4">
        <f>sales_data!W852</f>
        <v>0</v>
      </c>
      <c r="AV853" s="1">
        <f>sales_data!N852</f>
        <v>0</v>
      </c>
      <c r="AW853" s="1">
        <f>sales_data!P852</f>
        <v>0</v>
      </c>
      <c r="AX853" s="3">
        <f ca="1">IFERROR(INDEX(INDIRECT("day_wise_sales_data!$B$2:$BZ$599"),MATCH(resource!$CC853,day_wise_sales_data!$A$2:$A$500,0),MATCH(resource!AX$2,INDIRECT("day_wise_sales_data!$B$1:$BZ$1"),0)),0)</f>
        <v>0</v>
      </c>
      <c r="AY853" s="3">
        <f ca="1">IFERROR(INDEX(INDIRECT("day_wise_sales_data!$B$2:$BZ$599"),MATCH(resource!$CC853,day_wise_sales_data!$A$2:$A$500,0),MATCH(resource!AY$2,INDIRECT("day_wise_sales_data!$B$1:$BZ$1"),0)),0)</f>
        <v>0</v>
      </c>
      <c r="AZ853" s="3">
        <f ca="1">IFERROR(INDEX(INDIRECT("day_wise_sales_data!$B$2:$BZ$599"),MATCH(resource!$CC853,day_wise_sales_data!$A$2:$A$500,0),MATCH(resource!AZ$2,INDIRECT("day_wise_sales_data!$B$1:$BZ$1"),0)),0)</f>
        <v>0</v>
      </c>
      <c r="BA853" s="3">
        <f ca="1">IFERROR(INDEX(INDIRECT("day_wise_sales_data!$B$2:$BZ$599"),MATCH(resource!$CC853,day_wise_sales_data!$A$2:$A$500,0),MATCH(resource!BA$2,INDIRECT("day_wise_sales_data!$B$1:$BZ$1"),0)),0)</f>
        <v>0</v>
      </c>
      <c r="BB853" s="3">
        <f ca="1">IFERROR(INDEX(INDIRECT("day_wise_sales_data!$B$2:$BZ$599"),MATCH(resource!$CC853,day_wise_sales_data!$A$2:$A$500,0),MATCH(resource!BB$2,INDIRECT("day_wise_sales_data!$B$1:$BZ$1"),0)),0)</f>
        <v>0</v>
      </c>
      <c r="BC853" s="3">
        <f ca="1">IFERROR(INDEX(INDIRECT("day_wise_sales_data!$B$2:$BZ$599"),MATCH(resource!$CC853,day_wise_sales_data!$A$2:$A$500,0),MATCH(resource!BC$2,INDIRECT("day_wise_sales_data!$B$1:$BZ$1"),0)),0)</f>
        <v>0</v>
      </c>
      <c r="BD853" s="3">
        <f ca="1">IFERROR(INDEX(INDIRECT("day_wise_sales_data!$B$2:$BZ$599"),MATCH(resource!$CC853,day_wise_sales_data!$A$2:$A$500,0),MATCH(resource!BD$2,INDIRECT("day_wise_sales_data!$B$1:$BZ$1"),0)),0)</f>
        <v>0</v>
      </c>
      <c r="BE853" s="3">
        <f ca="1">IFERROR(INDEX(INDIRECT("day_wise_sales_data!$B$2:$BZ$599"),MATCH(resource!$CC853,day_wise_sales_data!$A$2:$A$500,0),MATCH(resource!BE$2,INDIRECT("day_wise_sales_data!$B$1:$BZ$1"),0)),0)</f>
        <v>0</v>
      </c>
      <c r="BF853" s="3">
        <f ca="1">IFERROR(INDEX(INDIRECT("day_wise_sales_data!$B$2:$BZ$599"),MATCH(resource!$CC853,day_wise_sales_data!$A$2:$A$500,0),MATCH(resource!BF$2,INDIRECT("day_wise_sales_data!$B$1:$BZ$1"),0)),0)</f>
        <v>0</v>
      </c>
      <c r="BG853" s="3">
        <f ca="1">IFERROR(INDEX(INDIRECT("day_wise_sales_data!$B$2:$BZ$599"),MATCH(resource!$CC853,day_wise_sales_data!$A$2:$A$500,0),MATCH(resource!BG$2,INDIRECT("day_wise_sales_data!$B$1:$BZ$1"),0)),0)</f>
        <v>0</v>
      </c>
      <c r="BH853" s="3">
        <f ca="1">IFERROR(INDEX(INDIRECT("day_wise_sales_data!$B$2:$BZ$599"),MATCH(resource!$CC853,day_wise_sales_data!$A$2:$A$500,0),MATCH(resource!BH$2,INDIRECT("day_wise_sales_data!$B$1:$BZ$1"),0)),0)</f>
        <v>0</v>
      </c>
      <c r="BI853" s="3">
        <f ca="1">IFERROR(INDEX(INDIRECT("day_wise_sales_data!$B$2:$BZ$599"),MATCH(resource!$CC853,day_wise_sales_data!$A$2:$A$500,0),MATCH(resource!BI$2,INDIRECT("day_wise_sales_data!$B$1:$BZ$1"),0)),0)</f>
        <v>0</v>
      </c>
      <c r="BJ853" s="3">
        <f ca="1">IFERROR(INDEX(INDIRECT("day_wise_sales_data!$B$2:$BZ$599"),MATCH(resource!$CC853,day_wise_sales_data!$A$2:$A$500,0),MATCH(resource!BJ$2,INDIRECT("day_wise_sales_data!$B$1:$BZ$1"),0)),0)</f>
        <v>0</v>
      </c>
      <c r="BK853" s="3">
        <f ca="1">IFERROR(INDEX(INDIRECT("day_wise_sales_data!$B$2:$BZ$599"),MATCH(resource!$CC853,day_wise_sales_data!$A$2:$A$500,0),MATCH(resource!BK$2,INDIRECT("day_wise_sales_data!$B$1:$BZ$1"),0)),0)</f>
        <v>0</v>
      </c>
      <c r="BL853" s="3">
        <f ca="1">IFERROR(INDEX(INDIRECT("day_wise_sales_data!$B$2:$BZ$599"),MATCH(resource!$CC853,day_wise_sales_data!$A$2:$A$500,0),MATCH(resource!BL$2,INDIRECT("day_wise_sales_data!$B$1:$BZ$1"),0)),0)</f>
        <v>0</v>
      </c>
      <c r="BM853" s="3">
        <f ca="1">IFERROR(INDEX(INDIRECT("day_wise_sales_data!$B$2:$BZ$599"),MATCH(resource!$CC853,day_wise_sales_data!$A$2:$A$500,0),MATCH(resource!BM$2,INDIRECT("day_wise_sales_data!$B$1:$BZ$1"),0)),0)</f>
        <v>0</v>
      </c>
      <c r="BN853" s="3">
        <f ca="1">IFERROR(INDEX(INDIRECT("day_wise_sales_data!$B$2:$BZ$599"),MATCH(resource!$CC853,day_wise_sales_data!$A$2:$A$500,0),MATCH(resource!BN$2,INDIRECT("day_wise_sales_data!$B$1:$BZ$1"),0)),0)</f>
        <v>0</v>
      </c>
      <c r="BO853" s="3">
        <f ca="1">IFERROR(INDEX(INDIRECT("day_wise_sales_data!$B$2:$BZ$599"),MATCH(resource!$CC853,day_wise_sales_data!$A$2:$A$500,0),MATCH(resource!BO$2,INDIRECT("day_wise_sales_data!$B$1:$BZ$1"),0)),0)</f>
        <v>0</v>
      </c>
      <c r="BP853" s="3">
        <f ca="1">IFERROR(INDEX(INDIRECT("day_wise_sales_data!$B$2:$BZ$599"),MATCH(resource!$CC853,day_wise_sales_data!$A$2:$A$500,0),MATCH(resource!BP$2,INDIRECT("day_wise_sales_data!$B$1:$BZ$1"),0)),0)</f>
        <v>0</v>
      </c>
      <c r="BQ853" s="3">
        <f ca="1">IFERROR(INDEX(INDIRECT("day_wise_sales_data!$B$2:$BZ$599"),MATCH(resource!$CC853,day_wise_sales_data!$A$2:$A$500,0),MATCH(resource!BQ$2,INDIRECT("day_wise_sales_data!$B$1:$BZ$1"),0)),0)</f>
        <v>0</v>
      </c>
      <c r="BR853" s="3">
        <f ca="1">IFERROR(INDEX(INDIRECT("day_wise_sales_data!$B$2:$BZ$599"),MATCH(resource!$CC853,day_wise_sales_data!$A$2:$A$500,0),MATCH(resource!BR$2,INDIRECT("day_wise_sales_data!$B$1:$BZ$1"),0)),0)</f>
        <v>0</v>
      </c>
      <c r="BS853" s="3">
        <f ca="1">IFERROR(INDEX(INDIRECT("day_wise_sales_data!$B$2:$BZ$599"),MATCH(resource!$CC853,day_wise_sales_data!$A$2:$A$500,0),MATCH(resource!BS$2,INDIRECT("day_wise_sales_data!$B$1:$BZ$1"),0)),0)</f>
        <v>0</v>
      </c>
      <c r="BT853" s="3">
        <f ca="1">IFERROR(INDEX(INDIRECT("day_wise_sales_data!$B$2:$BZ$599"),MATCH(resource!$CC853,day_wise_sales_data!$A$2:$A$500,0),MATCH(resource!BT$2,INDIRECT("day_wise_sales_data!$B$1:$BZ$1"),0)),0)</f>
        <v>0</v>
      </c>
      <c r="BU853" s="3">
        <f ca="1">IFERROR(INDEX(INDIRECT("day_wise_sales_data!$B$2:$BZ$599"),MATCH(resource!$CC853,day_wise_sales_data!$A$2:$A$500,0),MATCH(resource!BU$2,INDIRECT("day_wise_sales_data!$B$1:$BZ$1"),0)),0)</f>
        <v>0</v>
      </c>
      <c r="BV853" s="3">
        <f ca="1">IFERROR(INDEX(INDIRECT("day_wise_sales_data!$B$2:$BZ$599"),MATCH(resource!$CC853,day_wise_sales_data!$A$2:$A$500,0),MATCH(resource!BV$2,INDIRECT("day_wise_sales_data!$B$1:$BZ$1"),0)),0)</f>
        <v>0</v>
      </c>
      <c r="BW853" s="3">
        <f ca="1">IFERROR(INDEX(INDIRECT("day_wise_sales_data!$B$2:$BZ$599"),MATCH(resource!$CC853,day_wise_sales_data!$A$2:$A$500,0),MATCH(resource!BW$2,INDIRECT("day_wise_sales_data!$B$1:$BZ$1"),0)),0)</f>
        <v>0</v>
      </c>
      <c r="BX853" s="3">
        <f ca="1">IFERROR(INDEX(INDIRECT("day_wise_sales_data!$B$2:$BZ$599"),MATCH(resource!$CC853,day_wise_sales_data!$A$2:$A$500,0),MATCH(resource!BX$2,INDIRECT("day_wise_sales_data!$B$1:$BZ$1"),0)),0)</f>
        <v>0</v>
      </c>
      <c r="BY853" s="3">
        <f ca="1">IFERROR(INDEX(INDIRECT("day_wise_sales_data!$B$2:$BZ$599"),MATCH(resource!$CC853,day_wise_sales_data!$A$2:$A$500,0),MATCH(resource!BY$2,INDIRECT("day_wise_sales_data!$B$1:$BZ$1"),0)),0)</f>
        <v>0</v>
      </c>
      <c r="BZ853" s="3">
        <f ca="1">IFERROR(INDEX(INDIRECT("day_wise_sales_data!$B$2:$BZ$599"),MATCH(resource!$CC853,day_wise_sales_data!$A$2:$A$500,0),MATCH(resource!BZ$2,INDIRECT("day_wise_sales_data!$B$1:$BZ$1"),0)),0)</f>
        <v>0</v>
      </c>
      <c r="CA853" s="3">
        <f ca="1">IFERROR(INDEX(INDIRECT("day_wise_sales_data!$B$2:$BZ$599"),MATCH(resource!$CC853,day_wise_sales_data!$A$2:$A$500,0),MATCH(resource!CA$2,INDIRECT("day_wise_sales_data!$B$1:$BZ$1"),0)),0)</f>
        <v>0</v>
      </c>
      <c r="CC853" s="4">
        <f>sales_data!H852</f>
        <v>0</v>
      </c>
      <c r="CD853" s="1">
        <v>851</v>
      </c>
      <c r="CE853" s="1" t="str">
        <f>IF(AQ853=report!$AQ$3,resource!CD853,"")</f>
        <v/>
      </c>
      <c r="CF853" s="5" t="str">
        <f>IFERROR(SMALL($CE$3:$CE$1001,ROWS($CE$3:CE853)),"")</f>
        <v/>
      </c>
      <c r="CH853">
        <f>IFERROR(VLOOKUP($CC853,data_pull!$E$22:$G$700,2,0),0)</f>
        <v>0</v>
      </c>
      <c r="DK853" s="3" t="str">
        <f>IFERROR(INDEX(COD_SALES!$B$5:$Z$500,MATCH(resource!$CC853,COD_SALES!$A$5:$A$500,0),MATCH(resource!DK$2,COD_SALES!$B$4:$Z$4,0)),"")</f>
        <v/>
      </c>
      <c r="DL853" s="3" t="str">
        <f>IFERROR(INDEX(COD_SALES!$B$5:$Z$500,MATCH(resource!$CC853,COD_SALES!$A$5:$A$500,0),MATCH(resource!DL$2,COD_SALES!$B$4:$Z$4,0)),"")</f>
        <v/>
      </c>
      <c r="DM853" s="3" t="str">
        <f>IFERROR(INDEX(COD_SALES!$B$5:$Z$500,MATCH(resource!$CC853,COD_SALES!$A$5:$A$500,0),MATCH(resource!DM$2,COD_SALES!$B$4:$Z$4,0)),"")</f>
        <v/>
      </c>
      <c r="DN853" s="3" t="str">
        <f>IFERROR(INDEX(COD_SALES!$B$5:$Z$500,MATCH(resource!$CC853,COD_SALES!$A$5:$A$500,0),MATCH(resource!DN$2,COD_SALES!$B$4:$Z$4,0)),"")</f>
        <v/>
      </c>
      <c r="DO853" s="3" t="str">
        <f>IFERROR(INDEX(COD_SALES!$B$5:$Z$500,MATCH(resource!$CC853,COD_SALES!$A$5:$A$500,0),MATCH(resource!DO$2,COD_SALES!$B$4:$Z$4,0)),"")</f>
        <v/>
      </c>
      <c r="DP853" s="3" t="str">
        <f>IFERROR(INDEX(COD_SALES!$B$5:$Z$500,MATCH(resource!$CC853,COD_SALES!$A$5:$A$500,0),MATCH(resource!DP$2,COD_SALES!$B$4:$Z$4,0)),"")</f>
        <v/>
      </c>
      <c r="DQ853" s="3" t="str">
        <f>IFERROR(INDEX(COD_SALES!$B$5:$Z$500,MATCH(resource!$CC853,COD_SALES!$A$5:$A$500,0),MATCH(resource!DQ$2,COD_SALES!$B$4:$Z$4,0)),"")</f>
        <v/>
      </c>
      <c r="DR853" s="3" t="str">
        <f>IFERROR(INDEX(COD_SALES!$B$5:$Z$500,MATCH(resource!$CC853,COD_SALES!$A$5:$A$500,0),MATCH(resource!DR$2,COD_SALES!$B$4:$Z$4,0)),"")</f>
        <v/>
      </c>
      <c r="DS853" s="3" t="str">
        <f>IFERROR(INDEX(COD_SALES!$B$5:$Z$500,MATCH(resource!$CC853,COD_SALES!$A$5:$A$500,0),MATCH(resource!DS$2,COD_SALES!$B$4:$Z$4,0)),"")</f>
        <v/>
      </c>
      <c r="DT853" s="3" t="str">
        <f>IFERROR(INDEX(COD_SALES!$B$5:$Z$500,MATCH(resource!$CC853,COD_SALES!$A$5:$A$500,0),MATCH(resource!DT$2,COD_SALES!$B$4:$Z$4,0)),"")</f>
        <v/>
      </c>
      <c r="DU853" s="3" t="str">
        <f>IFERROR(INDEX(COD_SALES!$B$5:$Z$500,MATCH(resource!$CC853,COD_SALES!$A$5:$A$500,0),MATCH(resource!DU$2,COD_SALES!$B$4:$Z$4,0)),"")</f>
        <v/>
      </c>
      <c r="DV853" s="3" t="str">
        <f>IFERROR(INDEX(COD_SALES!$B$5:$Z$500,MATCH(resource!$CC853,COD_SALES!$A$5:$A$500,0),MATCH(resource!DV$2,COD_SALES!$B$4:$Z$4,0)),"")</f>
        <v/>
      </c>
      <c r="DW853" s="3" t="str">
        <f>IFERROR(INDEX(COD_SALES!$B$5:$Z$500,MATCH(resource!$CC853,COD_SALES!$A$5:$A$500,0),MATCH(resource!DW$2,COD_SALES!$B$4:$Z$4,0)),"")</f>
        <v/>
      </c>
      <c r="DX853" s="3" t="str">
        <f>IFERROR(INDEX(COD_SALES!$B$5:$Z$500,MATCH(resource!$CC853,COD_SALES!$A$5:$A$500,0),MATCH(resource!DX$2,COD_SALES!$B$4:$Z$4,0)),"")</f>
        <v/>
      </c>
      <c r="DY853" s="3" t="str">
        <f>IFERROR(INDEX(COD_SALES!$B$5:$Z$500,MATCH(resource!$CC853,COD_SALES!$A$5:$A$500,0),MATCH(resource!DY$2,COD_SALES!$B$4:$Z$4,0)),"")</f>
        <v/>
      </c>
      <c r="DZ853" s="3" t="str">
        <f>IFERROR(INDEX(COD_SALES!$B$5:$Z$500,MATCH(resource!$CC853,COD_SALES!$A$5:$A$500,0),MATCH(resource!DZ$2,COD_SALES!$B$4:$Z$4,0)),"")</f>
        <v/>
      </c>
      <c r="EA853" s="3" t="str">
        <f>IFERROR(INDEX(COD_SALES!$B$5:$Z$500,MATCH(resource!$CC853,COD_SALES!$A$5:$A$500,0),MATCH(resource!EA$2,COD_SALES!$B$4:$Z$4,0)),"")</f>
        <v/>
      </c>
      <c r="EB853" s="3">
        <f t="shared" si="142"/>
        <v>0</v>
      </c>
      <c r="EW853" s="3">
        <f>IFERROR(VLOOKUP(CC853,data_pull!$AO$25:$AR$546,2,0),0)</f>
        <v>0</v>
      </c>
      <c r="EX853" s="1">
        <f>IFERROR(VLOOKUP(CC853,data_pull!$AO$25:$AR$546,4,0),0)</f>
        <v>0</v>
      </c>
    </row>
    <row r="854" spans="13:154" x14ac:dyDescent="0.25"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4">
        <f>sales_data!B853</f>
        <v>0</v>
      </c>
      <c r="AR854" s="4">
        <f>sales_data!C853</f>
        <v>0</v>
      </c>
      <c r="AS854" s="5" t="str">
        <f t="shared" si="141"/>
        <v/>
      </c>
      <c r="AT854" s="4">
        <f>sales_data!I853</f>
        <v>0</v>
      </c>
      <c r="AU854" s="4">
        <f>sales_data!W853</f>
        <v>0</v>
      </c>
      <c r="AV854" s="1">
        <f>sales_data!N853</f>
        <v>0</v>
      </c>
      <c r="AW854" s="1">
        <f>sales_data!P853</f>
        <v>0</v>
      </c>
      <c r="AX854" s="3">
        <f ca="1">IFERROR(INDEX(INDIRECT("day_wise_sales_data!$B$2:$BZ$599"),MATCH(resource!$CC854,day_wise_sales_data!$A$2:$A$500,0),MATCH(resource!AX$2,INDIRECT("day_wise_sales_data!$B$1:$BZ$1"),0)),0)</f>
        <v>0</v>
      </c>
      <c r="AY854" s="3">
        <f ca="1">IFERROR(INDEX(INDIRECT("day_wise_sales_data!$B$2:$BZ$599"),MATCH(resource!$CC854,day_wise_sales_data!$A$2:$A$500,0),MATCH(resource!AY$2,INDIRECT("day_wise_sales_data!$B$1:$BZ$1"),0)),0)</f>
        <v>0</v>
      </c>
      <c r="AZ854" s="3">
        <f ca="1">IFERROR(INDEX(INDIRECT("day_wise_sales_data!$B$2:$BZ$599"),MATCH(resource!$CC854,day_wise_sales_data!$A$2:$A$500,0),MATCH(resource!AZ$2,INDIRECT("day_wise_sales_data!$B$1:$BZ$1"),0)),0)</f>
        <v>0</v>
      </c>
      <c r="BA854" s="3">
        <f ca="1">IFERROR(INDEX(INDIRECT("day_wise_sales_data!$B$2:$BZ$599"),MATCH(resource!$CC854,day_wise_sales_data!$A$2:$A$500,0),MATCH(resource!BA$2,INDIRECT("day_wise_sales_data!$B$1:$BZ$1"),0)),0)</f>
        <v>0</v>
      </c>
      <c r="BB854" s="3">
        <f ca="1">IFERROR(INDEX(INDIRECT("day_wise_sales_data!$B$2:$BZ$599"),MATCH(resource!$CC854,day_wise_sales_data!$A$2:$A$500,0),MATCH(resource!BB$2,INDIRECT("day_wise_sales_data!$B$1:$BZ$1"),0)),0)</f>
        <v>0</v>
      </c>
      <c r="BC854" s="3">
        <f ca="1">IFERROR(INDEX(INDIRECT("day_wise_sales_data!$B$2:$BZ$599"),MATCH(resource!$CC854,day_wise_sales_data!$A$2:$A$500,0),MATCH(resource!BC$2,INDIRECT("day_wise_sales_data!$B$1:$BZ$1"),0)),0)</f>
        <v>0</v>
      </c>
      <c r="BD854" s="3">
        <f ca="1">IFERROR(INDEX(INDIRECT("day_wise_sales_data!$B$2:$BZ$599"),MATCH(resource!$CC854,day_wise_sales_data!$A$2:$A$500,0),MATCH(resource!BD$2,INDIRECT("day_wise_sales_data!$B$1:$BZ$1"),0)),0)</f>
        <v>0</v>
      </c>
      <c r="BE854" s="3">
        <f ca="1">IFERROR(INDEX(INDIRECT("day_wise_sales_data!$B$2:$BZ$599"),MATCH(resource!$CC854,day_wise_sales_data!$A$2:$A$500,0),MATCH(resource!BE$2,INDIRECT("day_wise_sales_data!$B$1:$BZ$1"),0)),0)</f>
        <v>0</v>
      </c>
      <c r="BF854" s="3">
        <f ca="1">IFERROR(INDEX(INDIRECT("day_wise_sales_data!$B$2:$BZ$599"),MATCH(resource!$CC854,day_wise_sales_data!$A$2:$A$500,0),MATCH(resource!BF$2,INDIRECT("day_wise_sales_data!$B$1:$BZ$1"),0)),0)</f>
        <v>0</v>
      </c>
      <c r="BG854" s="3">
        <f ca="1">IFERROR(INDEX(INDIRECT("day_wise_sales_data!$B$2:$BZ$599"),MATCH(resource!$CC854,day_wise_sales_data!$A$2:$A$500,0),MATCH(resource!BG$2,INDIRECT("day_wise_sales_data!$B$1:$BZ$1"),0)),0)</f>
        <v>0</v>
      </c>
      <c r="BH854" s="3">
        <f ca="1">IFERROR(INDEX(INDIRECT("day_wise_sales_data!$B$2:$BZ$599"),MATCH(resource!$CC854,day_wise_sales_data!$A$2:$A$500,0),MATCH(resource!BH$2,INDIRECT("day_wise_sales_data!$B$1:$BZ$1"),0)),0)</f>
        <v>0</v>
      </c>
      <c r="BI854" s="3">
        <f ca="1">IFERROR(INDEX(INDIRECT("day_wise_sales_data!$B$2:$BZ$599"),MATCH(resource!$CC854,day_wise_sales_data!$A$2:$A$500,0),MATCH(resource!BI$2,INDIRECT("day_wise_sales_data!$B$1:$BZ$1"),0)),0)</f>
        <v>0</v>
      </c>
      <c r="BJ854" s="3">
        <f ca="1">IFERROR(INDEX(INDIRECT("day_wise_sales_data!$B$2:$BZ$599"),MATCH(resource!$CC854,day_wise_sales_data!$A$2:$A$500,0),MATCH(resource!BJ$2,INDIRECT("day_wise_sales_data!$B$1:$BZ$1"),0)),0)</f>
        <v>0</v>
      </c>
      <c r="BK854" s="3">
        <f ca="1">IFERROR(INDEX(INDIRECT("day_wise_sales_data!$B$2:$BZ$599"),MATCH(resource!$CC854,day_wise_sales_data!$A$2:$A$500,0),MATCH(resource!BK$2,INDIRECT("day_wise_sales_data!$B$1:$BZ$1"),0)),0)</f>
        <v>0</v>
      </c>
      <c r="BL854" s="3">
        <f ca="1">IFERROR(INDEX(INDIRECT("day_wise_sales_data!$B$2:$BZ$599"),MATCH(resource!$CC854,day_wise_sales_data!$A$2:$A$500,0),MATCH(resource!BL$2,INDIRECT("day_wise_sales_data!$B$1:$BZ$1"),0)),0)</f>
        <v>0</v>
      </c>
      <c r="BM854" s="3">
        <f ca="1">IFERROR(INDEX(INDIRECT("day_wise_sales_data!$B$2:$BZ$599"),MATCH(resource!$CC854,day_wise_sales_data!$A$2:$A$500,0),MATCH(resource!BM$2,INDIRECT("day_wise_sales_data!$B$1:$BZ$1"),0)),0)</f>
        <v>0</v>
      </c>
      <c r="BN854" s="3">
        <f ca="1">IFERROR(INDEX(INDIRECT("day_wise_sales_data!$B$2:$BZ$599"),MATCH(resource!$CC854,day_wise_sales_data!$A$2:$A$500,0),MATCH(resource!BN$2,INDIRECT("day_wise_sales_data!$B$1:$BZ$1"),0)),0)</f>
        <v>0</v>
      </c>
      <c r="BO854" s="3">
        <f ca="1">IFERROR(INDEX(INDIRECT("day_wise_sales_data!$B$2:$BZ$599"),MATCH(resource!$CC854,day_wise_sales_data!$A$2:$A$500,0),MATCH(resource!BO$2,INDIRECT("day_wise_sales_data!$B$1:$BZ$1"),0)),0)</f>
        <v>0</v>
      </c>
      <c r="BP854" s="3">
        <f ca="1">IFERROR(INDEX(INDIRECT("day_wise_sales_data!$B$2:$BZ$599"),MATCH(resource!$CC854,day_wise_sales_data!$A$2:$A$500,0),MATCH(resource!BP$2,INDIRECT("day_wise_sales_data!$B$1:$BZ$1"),0)),0)</f>
        <v>0</v>
      </c>
      <c r="BQ854" s="3">
        <f ca="1">IFERROR(INDEX(INDIRECT("day_wise_sales_data!$B$2:$BZ$599"),MATCH(resource!$CC854,day_wise_sales_data!$A$2:$A$500,0),MATCH(resource!BQ$2,INDIRECT("day_wise_sales_data!$B$1:$BZ$1"),0)),0)</f>
        <v>0</v>
      </c>
      <c r="BR854" s="3">
        <f ca="1">IFERROR(INDEX(INDIRECT("day_wise_sales_data!$B$2:$BZ$599"),MATCH(resource!$CC854,day_wise_sales_data!$A$2:$A$500,0),MATCH(resource!BR$2,INDIRECT("day_wise_sales_data!$B$1:$BZ$1"),0)),0)</f>
        <v>0</v>
      </c>
      <c r="BS854" s="3">
        <f ca="1">IFERROR(INDEX(INDIRECT("day_wise_sales_data!$B$2:$BZ$599"),MATCH(resource!$CC854,day_wise_sales_data!$A$2:$A$500,0),MATCH(resource!BS$2,INDIRECT("day_wise_sales_data!$B$1:$BZ$1"),0)),0)</f>
        <v>0</v>
      </c>
      <c r="BT854" s="3">
        <f ca="1">IFERROR(INDEX(INDIRECT("day_wise_sales_data!$B$2:$BZ$599"),MATCH(resource!$CC854,day_wise_sales_data!$A$2:$A$500,0),MATCH(resource!BT$2,INDIRECT("day_wise_sales_data!$B$1:$BZ$1"),0)),0)</f>
        <v>0</v>
      </c>
      <c r="BU854" s="3">
        <f ca="1">IFERROR(INDEX(INDIRECT("day_wise_sales_data!$B$2:$BZ$599"),MATCH(resource!$CC854,day_wise_sales_data!$A$2:$A$500,0),MATCH(resource!BU$2,INDIRECT("day_wise_sales_data!$B$1:$BZ$1"),0)),0)</f>
        <v>0</v>
      </c>
      <c r="BV854" s="3">
        <f ca="1">IFERROR(INDEX(INDIRECT("day_wise_sales_data!$B$2:$BZ$599"),MATCH(resource!$CC854,day_wise_sales_data!$A$2:$A$500,0),MATCH(resource!BV$2,INDIRECT("day_wise_sales_data!$B$1:$BZ$1"),0)),0)</f>
        <v>0</v>
      </c>
      <c r="BW854" s="3">
        <f ca="1">IFERROR(INDEX(INDIRECT("day_wise_sales_data!$B$2:$BZ$599"),MATCH(resource!$CC854,day_wise_sales_data!$A$2:$A$500,0),MATCH(resource!BW$2,INDIRECT("day_wise_sales_data!$B$1:$BZ$1"),0)),0)</f>
        <v>0</v>
      </c>
      <c r="BX854" s="3">
        <f ca="1">IFERROR(INDEX(INDIRECT("day_wise_sales_data!$B$2:$BZ$599"),MATCH(resource!$CC854,day_wise_sales_data!$A$2:$A$500,0),MATCH(resource!BX$2,INDIRECT("day_wise_sales_data!$B$1:$BZ$1"),0)),0)</f>
        <v>0</v>
      </c>
      <c r="BY854" s="3">
        <f ca="1">IFERROR(INDEX(INDIRECT("day_wise_sales_data!$B$2:$BZ$599"),MATCH(resource!$CC854,day_wise_sales_data!$A$2:$A$500,0),MATCH(resource!BY$2,INDIRECT("day_wise_sales_data!$B$1:$BZ$1"),0)),0)</f>
        <v>0</v>
      </c>
      <c r="BZ854" s="3">
        <f ca="1">IFERROR(INDEX(INDIRECT("day_wise_sales_data!$B$2:$BZ$599"),MATCH(resource!$CC854,day_wise_sales_data!$A$2:$A$500,0),MATCH(resource!BZ$2,INDIRECT("day_wise_sales_data!$B$1:$BZ$1"),0)),0)</f>
        <v>0</v>
      </c>
      <c r="CA854" s="3">
        <f ca="1">IFERROR(INDEX(INDIRECT("day_wise_sales_data!$B$2:$BZ$599"),MATCH(resource!$CC854,day_wise_sales_data!$A$2:$A$500,0),MATCH(resource!CA$2,INDIRECT("day_wise_sales_data!$B$1:$BZ$1"),0)),0)</f>
        <v>0</v>
      </c>
      <c r="CC854" s="4">
        <f>sales_data!H853</f>
        <v>0</v>
      </c>
      <c r="CD854" s="1">
        <v>852</v>
      </c>
      <c r="CE854" s="1" t="str">
        <f>IF(AQ854=report!$AQ$3,resource!CD854,"")</f>
        <v/>
      </c>
      <c r="CF854" s="5" t="str">
        <f>IFERROR(SMALL($CE$3:$CE$1001,ROWS($CE$3:CE854)),"")</f>
        <v/>
      </c>
      <c r="CH854">
        <f>IFERROR(VLOOKUP($CC854,data_pull!$E$22:$G$700,2,0),0)</f>
        <v>0</v>
      </c>
      <c r="DK854" s="3" t="str">
        <f>IFERROR(INDEX(COD_SALES!$B$5:$Z$500,MATCH(resource!$CC854,COD_SALES!$A$5:$A$500,0),MATCH(resource!DK$2,COD_SALES!$B$4:$Z$4,0)),"")</f>
        <v/>
      </c>
      <c r="DL854" s="3" t="str">
        <f>IFERROR(INDEX(COD_SALES!$B$5:$Z$500,MATCH(resource!$CC854,COD_SALES!$A$5:$A$500,0),MATCH(resource!DL$2,COD_SALES!$B$4:$Z$4,0)),"")</f>
        <v/>
      </c>
      <c r="DM854" s="3" t="str">
        <f>IFERROR(INDEX(COD_SALES!$B$5:$Z$500,MATCH(resource!$CC854,COD_SALES!$A$5:$A$500,0),MATCH(resource!DM$2,COD_SALES!$B$4:$Z$4,0)),"")</f>
        <v/>
      </c>
      <c r="DN854" s="3" t="str">
        <f>IFERROR(INDEX(COD_SALES!$B$5:$Z$500,MATCH(resource!$CC854,COD_SALES!$A$5:$A$500,0),MATCH(resource!DN$2,COD_SALES!$B$4:$Z$4,0)),"")</f>
        <v/>
      </c>
      <c r="DO854" s="3" t="str">
        <f>IFERROR(INDEX(COD_SALES!$B$5:$Z$500,MATCH(resource!$CC854,COD_SALES!$A$5:$A$500,0),MATCH(resource!DO$2,COD_SALES!$B$4:$Z$4,0)),"")</f>
        <v/>
      </c>
      <c r="DP854" s="3" t="str">
        <f>IFERROR(INDEX(COD_SALES!$B$5:$Z$500,MATCH(resource!$CC854,COD_SALES!$A$5:$A$500,0),MATCH(resource!DP$2,COD_SALES!$B$4:$Z$4,0)),"")</f>
        <v/>
      </c>
      <c r="DQ854" s="3" t="str">
        <f>IFERROR(INDEX(COD_SALES!$B$5:$Z$500,MATCH(resource!$CC854,COD_SALES!$A$5:$A$500,0),MATCH(resource!DQ$2,COD_SALES!$B$4:$Z$4,0)),"")</f>
        <v/>
      </c>
      <c r="DR854" s="3" t="str">
        <f>IFERROR(INDEX(COD_SALES!$B$5:$Z$500,MATCH(resource!$CC854,COD_SALES!$A$5:$A$500,0),MATCH(resource!DR$2,COD_SALES!$B$4:$Z$4,0)),"")</f>
        <v/>
      </c>
      <c r="DS854" s="3" t="str">
        <f>IFERROR(INDEX(COD_SALES!$B$5:$Z$500,MATCH(resource!$CC854,COD_SALES!$A$5:$A$500,0),MATCH(resource!DS$2,COD_SALES!$B$4:$Z$4,0)),"")</f>
        <v/>
      </c>
      <c r="DT854" s="3" t="str">
        <f>IFERROR(INDEX(COD_SALES!$B$5:$Z$500,MATCH(resource!$CC854,COD_SALES!$A$5:$A$500,0),MATCH(resource!DT$2,COD_SALES!$B$4:$Z$4,0)),"")</f>
        <v/>
      </c>
      <c r="DU854" s="3" t="str">
        <f>IFERROR(INDEX(COD_SALES!$B$5:$Z$500,MATCH(resource!$CC854,COD_SALES!$A$5:$A$500,0),MATCH(resource!DU$2,COD_SALES!$B$4:$Z$4,0)),"")</f>
        <v/>
      </c>
      <c r="DV854" s="3" t="str">
        <f>IFERROR(INDEX(COD_SALES!$B$5:$Z$500,MATCH(resource!$CC854,COD_SALES!$A$5:$A$500,0),MATCH(resource!DV$2,COD_SALES!$B$4:$Z$4,0)),"")</f>
        <v/>
      </c>
      <c r="DW854" s="3" t="str">
        <f>IFERROR(INDEX(COD_SALES!$B$5:$Z$500,MATCH(resource!$CC854,COD_SALES!$A$5:$A$500,0),MATCH(resource!DW$2,COD_SALES!$B$4:$Z$4,0)),"")</f>
        <v/>
      </c>
      <c r="DX854" s="3" t="str">
        <f>IFERROR(INDEX(COD_SALES!$B$5:$Z$500,MATCH(resource!$CC854,COD_SALES!$A$5:$A$500,0),MATCH(resource!DX$2,COD_SALES!$B$4:$Z$4,0)),"")</f>
        <v/>
      </c>
      <c r="DY854" s="3" t="str">
        <f>IFERROR(INDEX(COD_SALES!$B$5:$Z$500,MATCH(resource!$CC854,COD_SALES!$A$5:$A$500,0),MATCH(resource!DY$2,COD_SALES!$B$4:$Z$4,0)),"")</f>
        <v/>
      </c>
      <c r="DZ854" s="3" t="str">
        <f>IFERROR(INDEX(COD_SALES!$B$5:$Z$500,MATCH(resource!$CC854,COD_SALES!$A$5:$A$500,0),MATCH(resource!DZ$2,COD_SALES!$B$4:$Z$4,0)),"")</f>
        <v/>
      </c>
      <c r="EA854" s="3" t="str">
        <f>IFERROR(INDEX(COD_SALES!$B$5:$Z$500,MATCH(resource!$CC854,COD_SALES!$A$5:$A$500,0),MATCH(resource!EA$2,COD_SALES!$B$4:$Z$4,0)),"")</f>
        <v/>
      </c>
      <c r="EB854" s="3">
        <f t="shared" si="142"/>
        <v>0</v>
      </c>
      <c r="EW854" s="3">
        <f>IFERROR(VLOOKUP(CC854,data_pull!$AO$25:$AR$546,2,0),0)</f>
        <v>0</v>
      </c>
      <c r="EX854" s="1">
        <f>IFERROR(VLOOKUP(CC854,data_pull!$AO$25:$AR$546,4,0),0)</f>
        <v>0</v>
      </c>
    </row>
    <row r="855" spans="13:154" x14ac:dyDescent="0.25"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4">
        <f>sales_data!B854</f>
        <v>0</v>
      </c>
      <c r="AR855" s="4">
        <f>sales_data!C854</f>
        <v>0</v>
      </c>
      <c r="AS855" s="5" t="str">
        <f t="shared" si="141"/>
        <v/>
      </c>
      <c r="AT855" s="4">
        <f>sales_data!I854</f>
        <v>0</v>
      </c>
      <c r="AU855" s="4">
        <f>sales_data!W854</f>
        <v>0</v>
      </c>
      <c r="AV855" s="1">
        <f>sales_data!N854</f>
        <v>0</v>
      </c>
      <c r="AW855" s="1">
        <f>sales_data!P854</f>
        <v>0</v>
      </c>
      <c r="AX855" s="3">
        <f ca="1">IFERROR(INDEX(INDIRECT("day_wise_sales_data!$B$2:$BZ$599"),MATCH(resource!$CC855,day_wise_sales_data!$A$2:$A$500,0),MATCH(resource!AX$2,INDIRECT("day_wise_sales_data!$B$1:$BZ$1"),0)),0)</f>
        <v>0</v>
      </c>
      <c r="AY855" s="3">
        <f ca="1">IFERROR(INDEX(INDIRECT("day_wise_sales_data!$B$2:$BZ$599"),MATCH(resource!$CC855,day_wise_sales_data!$A$2:$A$500,0),MATCH(resource!AY$2,INDIRECT("day_wise_sales_data!$B$1:$BZ$1"),0)),0)</f>
        <v>0</v>
      </c>
      <c r="AZ855" s="3">
        <f ca="1">IFERROR(INDEX(INDIRECT("day_wise_sales_data!$B$2:$BZ$599"),MATCH(resource!$CC855,day_wise_sales_data!$A$2:$A$500,0),MATCH(resource!AZ$2,INDIRECT("day_wise_sales_data!$B$1:$BZ$1"),0)),0)</f>
        <v>0</v>
      </c>
      <c r="BA855" s="3">
        <f ca="1">IFERROR(INDEX(INDIRECT("day_wise_sales_data!$B$2:$BZ$599"),MATCH(resource!$CC855,day_wise_sales_data!$A$2:$A$500,0),MATCH(resource!BA$2,INDIRECT("day_wise_sales_data!$B$1:$BZ$1"),0)),0)</f>
        <v>0</v>
      </c>
      <c r="BB855" s="3">
        <f ca="1">IFERROR(INDEX(INDIRECT("day_wise_sales_data!$B$2:$BZ$599"),MATCH(resource!$CC855,day_wise_sales_data!$A$2:$A$500,0),MATCH(resource!BB$2,INDIRECT("day_wise_sales_data!$B$1:$BZ$1"),0)),0)</f>
        <v>0</v>
      </c>
      <c r="BC855" s="3">
        <f ca="1">IFERROR(INDEX(INDIRECT("day_wise_sales_data!$B$2:$BZ$599"),MATCH(resource!$CC855,day_wise_sales_data!$A$2:$A$500,0),MATCH(resource!BC$2,INDIRECT("day_wise_sales_data!$B$1:$BZ$1"),0)),0)</f>
        <v>0</v>
      </c>
      <c r="BD855" s="3">
        <f ca="1">IFERROR(INDEX(INDIRECT("day_wise_sales_data!$B$2:$BZ$599"),MATCH(resource!$CC855,day_wise_sales_data!$A$2:$A$500,0),MATCH(resource!BD$2,INDIRECT("day_wise_sales_data!$B$1:$BZ$1"),0)),0)</f>
        <v>0</v>
      </c>
      <c r="BE855" s="3">
        <f ca="1">IFERROR(INDEX(INDIRECT("day_wise_sales_data!$B$2:$BZ$599"),MATCH(resource!$CC855,day_wise_sales_data!$A$2:$A$500,0),MATCH(resource!BE$2,INDIRECT("day_wise_sales_data!$B$1:$BZ$1"),0)),0)</f>
        <v>0</v>
      </c>
      <c r="BF855" s="3">
        <f ca="1">IFERROR(INDEX(INDIRECT("day_wise_sales_data!$B$2:$BZ$599"),MATCH(resource!$CC855,day_wise_sales_data!$A$2:$A$500,0),MATCH(resource!BF$2,INDIRECT("day_wise_sales_data!$B$1:$BZ$1"),0)),0)</f>
        <v>0</v>
      </c>
      <c r="BG855" s="3">
        <f ca="1">IFERROR(INDEX(INDIRECT("day_wise_sales_data!$B$2:$BZ$599"),MATCH(resource!$CC855,day_wise_sales_data!$A$2:$A$500,0),MATCH(resource!BG$2,INDIRECT("day_wise_sales_data!$B$1:$BZ$1"),0)),0)</f>
        <v>0</v>
      </c>
      <c r="BH855" s="3">
        <f ca="1">IFERROR(INDEX(INDIRECT("day_wise_sales_data!$B$2:$BZ$599"),MATCH(resource!$CC855,day_wise_sales_data!$A$2:$A$500,0),MATCH(resource!BH$2,INDIRECT("day_wise_sales_data!$B$1:$BZ$1"),0)),0)</f>
        <v>0</v>
      </c>
      <c r="BI855" s="3">
        <f ca="1">IFERROR(INDEX(INDIRECT("day_wise_sales_data!$B$2:$BZ$599"),MATCH(resource!$CC855,day_wise_sales_data!$A$2:$A$500,0),MATCH(resource!BI$2,INDIRECT("day_wise_sales_data!$B$1:$BZ$1"),0)),0)</f>
        <v>0</v>
      </c>
      <c r="BJ855" s="3">
        <f ca="1">IFERROR(INDEX(INDIRECT("day_wise_sales_data!$B$2:$BZ$599"),MATCH(resource!$CC855,day_wise_sales_data!$A$2:$A$500,0),MATCH(resource!BJ$2,INDIRECT("day_wise_sales_data!$B$1:$BZ$1"),0)),0)</f>
        <v>0</v>
      </c>
      <c r="BK855" s="3">
        <f ca="1">IFERROR(INDEX(INDIRECT("day_wise_sales_data!$B$2:$BZ$599"),MATCH(resource!$CC855,day_wise_sales_data!$A$2:$A$500,0),MATCH(resource!BK$2,INDIRECT("day_wise_sales_data!$B$1:$BZ$1"),0)),0)</f>
        <v>0</v>
      </c>
      <c r="BL855" s="3">
        <f ca="1">IFERROR(INDEX(INDIRECT("day_wise_sales_data!$B$2:$BZ$599"),MATCH(resource!$CC855,day_wise_sales_data!$A$2:$A$500,0),MATCH(resource!BL$2,INDIRECT("day_wise_sales_data!$B$1:$BZ$1"),0)),0)</f>
        <v>0</v>
      </c>
      <c r="BM855" s="3">
        <f ca="1">IFERROR(INDEX(INDIRECT("day_wise_sales_data!$B$2:$BZ$599"),MATCH(resource!$CC855,day_wise_sales_data!$A$2:$A$500,0),MATCH(resource!BM$2,INDIRECT("day_wise_sales_data!$B$1:$BZ$1"),0)),0)</f>
        <v>0</v>
      </c>
      <c r="BN855" s="3">
        <f ca="1">IFERROR(INDEX(INDIRECT("day_wise_sales_data!$B$2:$BZ$599"),MATCH(resource!$CC855,day_wise_sales_data!$A$2:$A$500,0),MATCH(resource!BN$2,INDIRECT("day_wise_sales_data!$B$1:$BZ$1"),0)),0)</f>
        <v>0</v>
      </c>
      <c r="BO855" s="3">
        <f ca="1">IFERROR(INDEX(INDIRECT("day_wise_sales_data!$B$2:$BZ$599"),MATCH(resource!$CC855,day_wise_sales_data!$A$2:$A$500,0),MATCH(resource!BO$2,INDIRECT("day_wise_sales_data!$B$1:$BZ$1"),0)),0)</f>
        <v>0</v>
      </c>
      <c r="BP855" s="3">
        <f ca="1">IFERROR(INDEX(INDIRECT("day_wise_sales_data!$B$2:$BZ$599"),MATCH(resource!$CC855,day_wise_sales_data!$A$2:$A$500,0),MATCH(resource!BP$2,INDIRECT("day_wise_sales_data!$B$1:$BZ$1"),0)),0)</f>
        <v>0</v>
      </c>
      <c r="BQ855" s="3">
        <f ca="1">IFERROR(INDEX(INDIRECT("day_wise_sales_data!$B$2:$BZ$599"),MATCH(resource!$CC855,day_wise_sales_data!$A$2:$A$500,0),MATCH(resource!BQ$2,INDIRECT("day_wise_sales_data!$B$1:$BZ$1"),0)),0)</f>
        <v>0</v>
      </c>
      <c r="BR855" s="3">
        <f ca="1">IFERROR(INDEX(INDIRECT("day_wise_sales_data!$B$2:$BZ$599"),MATCH(resource!$CC855,day_wise_sales_data!$A$2:$A$500,0),MATCH(resource!BR$2,INDIRECT("day_wise_sales_data!$B$1:$BZ$1"),0)),0)</f>
        <v>0</v>
      </c>
      <c r="BS855" s="3">
        <f ca="1">IFERROR(INDEX(INDIRECT("day_wise_sales_data!$B$2:$BZ$599"),MATCH(resource!$CC855,day_wise_sales_data!$A$2:$A$500,0),MATCH(resource!BS$2,INDIRECT("day_wise_sales_data!$B$1:$BZ$1"),0)),0)</f>
        <v>0</v>
      </c>
      <c r="BT855" s="3">
        <f ca="1">IFERROR(INDEX(INDIRECT("day_wise_sales_data!$B$2:$BZ$599"),MATCH(resource!$CC855,day_wise_sales_data!$A$2:$A$500,0),MATCH(resource!BT$2,INDIRECT("day_wise_sales_data!$B$1:$BZ$1"),0)),0)</f>
        <v>0</v>
      </c>
      <c r="BU855" s="3">
        <f ca="1">IFERROR(INDEX(INDIRECT("day_wise_sales_data!$B$2:$BZ$599"),MATCH(resource!$CC855,day_wise_sales_data!$A$2:$A$500,0),MATCH(resource!BU$2,INDIRECT("day_wise_sales_data!$B$1:$BZ$1"),0)),0)</f>
        <v>0</v>
      </c>
      <c r="BV855" s="3">
        <f ca="1">IFERROR(INDEX(INDIRECT("day_wise_sales_data!$B$2:$BZ$599"),MATCH(resource!$CC855,day_wise_sales_data!$A$2:$A$500,0),MATCH(resource!BV$2,INDIRECT("day_wise_sales_data!$B$1:$BZ$1"),0)),0)</f>
        <v>0</v>
      </c>
      <c r="BW855" s="3">
        <f ca="1">IFERROR(INDEX(INDIRECT("day_wise_sales_data!$B$2:$BZ$599"),MATCH(resource!$CC855,day_wise_sales_data!$A$2:$A$500,0),MATCH(resource!BW$2,INDIRECT("day_wise_sales_data!$B$1:$BZ$1"),0)),0)</f>
        <v>0</v>
      </c>
      <c r="BX855" s="3">
        <f ca="1">IFERROR(INDEX(INDIRECT("day_wise_sales_data!$B$2:$BZ$599"),MATCH(resource!$CC855,day_wise_sales_data!$A$2:$A$500,0),MATCH(resource!BX$2,INDIRECT("day_wise_sales_data!$B$1:$BZ$1"),0)),0)</f>
        <v>0</v>
      </c>
      <c r="BY855" s="3">
        <f ca="1">IFERROR(INDEX(INDIRECT("day_wise_sales_data!$B$2:$BZ$599"),MATCH(resource!$CC855,day_wise_sales_data!$A$2:$A$500,0),MATCH(resource!BY$2,INDIRECT("day_wise_sales_data!$B$1:$BZ$1"),0)),0)</f>
        <v>0</v>
      </c>
      <c r="BZ855" s="3">
        <f ca="1">IFERROR(INDEX(INDIRECT("day_wise_sales_data!$B$2:$BZ$599"),MATCH(resource!$CC855,day_wise_sales_data!$A$2:$A$500,0),MATCH(resource!BZ$2,INDIRECT("day_wise_sales_data!$B$1:$BZ$1"),0)),0)</f>
        <v>0</v>
      </c>
      <c r="CA855" s="3">
        <f ca="1">IFERROR(INDEX(INDIRECT("day_wise_sales_data!$B$2:$BZ$599"),MATCH(resource!$CC855,day_wise_sales_data!$A$2:$A$500,0),MATCH(resource!CA$2,INDIRECT("day_wise_sales_data!$B$1:$BZ$1"),0)),0)</f>
        <v>0</v>
      </c>
      <c r="CC855" s="4">
        <f>sales_data!H854</f>
        <v>0</v>
      </c>
      <c r="CD855" s="1">
        <v>853</v>
      </c>
      <c r="CE855" s="1" t="str">
        <f>IF(AQ855=report!$AQ$3,resource!CD855,"")</f>
        <v/>
      </c>
      <c r="CF855" s="5" t="str">
        <f>IFERROR(SMALL($CE$3:$CE$1001,ROWS($CE$3:CE855)),"")</f>
        <v/>
      </c>
      <c r="CH855">
        <f>IFERROR(VLOOKUP($CC855,data_pull!$E$22:$G$700,2,0),0)</f>
        <v>0</v>
      </c>
      <c r="DK855" s="3" t="str">
        <f>IFERROR(INDEX(COD_SALES!$B$5:$Z$500,MATCH(resource!$CC855,COD_SALES!$A$5:$A$500,0),MATCH(resource!DK$2,COD_SALES!$B$4:$Z$4,0)),"")</f>
        <v/>
      </c>
      <c r="DL855" s="3" t="str">
        <f>IFERROR(INDEX(COD_SALES!$B$5:$Z$500,MATCH(resource!$CC855,COD_SALES!$A$5:$A$500,0),MATCH(resource!DL$2,COD_SALES!$B$4:$Z$4,0)),"")</f>
        <v/>
      </c>
      <c r="DM855" s="3" t="str">
        <f>IFERROR(INDEX(COD_SALES!$B$5:$Z$500,MATCH(resource!$CC855,COD_SALES!$A$5:$A$500,0),MATCH(resource!DM$2,COD_SALES!$B$4:$Z$4,0)),"")</f>
        <v/>
      </c>
      <c r="DN855" s="3" t="str">
        <f>IFERROR(INDEX(COD_SALES!$B$5:$Z$500,MATCH(resource!$CC855,COD_SALES!$A$5:$A$500,0),MATCH(resource!DN$2,COD_SALES!$B$4:$Z$4,0)),"")</f>
        <v/>
      </c>
      <c r="DO855" s="3" t="str">
        <f>IFERROR(INDEX(COD_SALES!$B$5:$Z$500,MATCH(resource!$CC855,COD_SALES!$A$5:$A$500,0),MATCH(resource!DO$2,COD_SALES!$B$4:$Z$4,0)),"")</f>
        <v/>
      </c>
      <c r="DP855" s="3" t="str">
        <f>IFERROR(INDEX(COD_SALES!$B$5:$Z$500,MATCH(resource!$CC855,COD_SALES!$A$5:$A$500,0),MATCH(resource!DP$2,COD_SALES!$B$4:$Z$4,0)),"")</f>
        <v/>
      </c>
      <c r="DQ855" s="3" t="str">
        <f>IFERROR(INDEX(COD_SALES!$B$5:$Z$500,MATCH(resource!$CC855,COD_SALES!$A$5:$A$500,0),MATCH(resource!DQ$2,COD_SALES!$B$4:$Z$4,0)),"")</f>
        <v/>
      </c>
      <c r="DR855" s="3" t="str">
        <f>IFERROR(INDEX(COD_SALES!$B$5:$Z$500,MATCH(resource!$CC855,COD_SALES!$A$5:$A$500,0),MATCH(resource!DR$2,COD_SALES!$B$4:$Z$4,0)),"")</f>
        <v/>
      </c>
      <c r="DS855" s="3" t="str">
        <f>IFERROR(INDEX(COD_SALES!$B$5:$Z$500,MATCH(resource!$CC855,COD_SALES!$A$5:$A$500,0),MATCH(resource!DS$2,COD_SALES!$B$4:$Z$4,0)),"")</f>
        <v/>
      </c>
      <c r="DT855" s="3" t="str">
        <f>IFERROR(INDEX(COD_SALES!$B$5:$Z$500,MATCH(resource!$CC855,COD_SALES!$A$5:$A$500,0),MATCH(resource!DT$2,COD_SALES!$B$4:$Z$4,0)),"")</f>
        <v/>
      </c>
      <c r="DU855" s="3" t="str">
        <f>IFERROR(INDEX(COD_SALES!$B$5:$Z$500,MATCH(resource!$CC855,COD_SALES!$A$5:$A$500,0),MATCH(resource!DU$2,COD_SALES!$B$4:$Z$4,0)),"")</f>
        <v/>
      </c>
      <c r="DV855" s="3" t="str">
        <f>IFERROR(INDEX(COD_SALES!$B$5:$Z$500,MATCH(resource!$CC855,COD_SALES!$A$5:$A$500,0),MATCH(resource!DV$2,COD_SALES!$B$4:$Z$4,0)),"")</f>
        <v/>
      </c>
      <c r="DW855" s="3" t="str">
        <f>IFERROR(INDEX(COD_SALES!$B$5:$Z$500,MATCH(resource!$CC855,COD_SALES!$A$5:$A$500,0),MATCH(resource!DW$2,COD_SALES!$B$4:$Z$4,0)),"")</f>
        <v/>
      </c>
      <c r="DX855" s="3" t="str">
        <f>IFERROR(INDEX(COD_SALES!$B$5:$Z$500,MATCH(resource!$CC855,COD_SALES!$A$5:$A$500,0),MATCH(resource!DX$2,COD_SALES!$B$4:$Z$4,0)),"")</f>
        <v/>
      </c>
      <c r="DY855" s="3" t="str">
        <f>IFERROR(INDEX(COD_SALES!$B$5:$Z$500,MATCH(resource!$CC855,COD_SALES!$A$5:$A$500,0),MATCH(resource!DY$2,COD_SALES!$B$4:$Z$4,0)),"")</f>
        <v/>
      </c>
      <c r="DZ855" s="3" t="str">
        <f>IFERROR(INDEX(COD_SALES!$B$5:$Z$500,MATCH(resource!$CC855,COD_SALES!$A$5:$A$500,0),MATCH(resource!DZ$2,COD_SALES!$B$4:$Z$4,0)),"")</f>
        <v/>
      </c>
      <c r="EA855" s="3" t="str">
        <f>IFERROR(INDEX(COD_SALES!$B$5:$Z$500,MATCH(resource!$CC855,COD_SALES!$A$5:$A$500,0),MATCH(resource!EA$2,COD_SALES!$B$4:$Z$4,0)),"")</f>
        <v/>
      </c>
      <c r="EB855" s="3">
        <f t="shared" si="142"/>
        <v>0</v>
      </c>
      <c r="EW855" s="3">
        <f>IFERROR(VLOOKUP(CC855,data_pull!$AO$25:$AR$546,2,0),0)</f>
        <v>0</v>
      </c>
      <c r="EX855" s="1">
        <f>IFERROR(VLOOKUP(CC855,data_pull!$AO$25:$AR$546,4,0),0)</f>
        <v>0</v>
      </c>
    </row>
    <row r="856" spans="13:154" x14ac:dyDescent="0.25"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4">
        <f>sales_data!B855</f>
        <v>0</v>
      </c>
      <c r="AR856" s="4">
        <f>sales_data!C855</f>
        <v>0</v>
      </c>
      <c r="AS856" s="5" t="str">
        <f t="shared" si="141"/>
        <v/>
      </c>
      <c r="AT856" s="4">
        <f>sales_data!I855</f>
        <v>0</v>
      </c>
      <c r="AU856" s="4">
        <f>sales_data!W855</f>
        <v>0</v>
      </c>
      <c r="AV856" s="1">
        <f>sales_data!N855</f>
        <v>0</v>
      </c>
      <c r="AW856" s="1">
        <f>sales_data!P855</f>
        <v>0</v>
      </c>
      <c r="AX856" s="3">
        <f ca="1">IFERROR(INDEX(INDIRECT("day_wise_sales_data!$B$2:$BZ$599"),MATCH(resource!$CC856,day_wise_sales_data!$A$2:$A$500,0),MATCH(resource!AX$2,INDIRECT("day_wise_sales_data!$B$1:$BZ$1"),0)),0)</f>
        <v>0</v>
      </c>
      <c r="AY856" s="3">
        <f ca="1">IFERROR(INDEX(INDIRECT("day_wise_sales_data!$B$2:$BZ$599"),MATCH(resource!$CC856,day_wise_sales_data!$A$2:$A$500,0),MATCH(resource!AY$2,INDIRECT("day_wise_sales_data!$B$1:$BZ$1"),0)),0)</f>
        <v>0</v>
      </c>
      <c r="AZ856" s="3">
        <f ca="1">IFERROR(INDEX(INDIRECT("day_wise_sales_data!$B$2:$BZ$599"),MATCH(resource!$CC856,day_wise_sales_data!$A$2:$A$500,0),MATCH(resource!AZ$2,INDIRECT("day_wise_sales_data!$B$1:$BZ$1"),0)),0)</f>
        <v>0</v>
      </c>
      <c r="BA856" s="3">
        <f ca="1">IFERROR(INDEX(INDIRECT("day_wise_sales_data!$B$2:$BZ$599"),MATCH(resource!$CC856,day_wise_sales_data!$A$2:$A$500,0),MATCH(resource!BA$2,INDIRECT("day_wise_sales_data!$B$1:$BZ$1"),0)),0)</f>
        <v>0</v>
      </c>
      <c r="BB856" s="3">
        <f ca="1">IFERROR(INDEX(INDIRECT("day_wise_sales_data!$B$2:$BZ$599"),MATCH(resource!$CC856,day_wise_sales_data!$A$2:$A$500,0),MATCH(resource!BB$2,INDIRECT("day_wise_sales_data!$B$1:$BZ$1"),0)),0)</f>
        <v>0</v>
      </c>
      <c r="BC856" s="3">
        <f ca="1">IFERROR(INDEX(INDIRECT("day_wise_sales_data!$B$2:$BZ$599"),MATCH(resource!$CC856,day_wise_sales_data!$A$2:$A$500,0),MATCH(resource!BC$2,INDIRECT("day_wise_sales_data!$B$1:$BZ$1"),0)),0)</f>
        <v>0</v>
      </c>
      <c r="BD856" s="3">
        <f ca="1">IFERROR(INDEX(INDIRECT("day_wise_sales_data!$B$2:$BZ$599"),MATCH(resource!$CC856,day_wise_sales_data!$A$2:$A$500,0),MATCH(resource!BD$2,INDIRECT("day_wise_sales_data!$B$1:$BZ$1"),0)),0)</f>
        <v>0</v>
      </c>
      <c r="BE856" s="3">
        <f ca="1">IFERROR(INDEX(INDIRECT("day_wise_sales_data!$B$2:$BZ$599"),MATCH(resource!$CC856,day_wise_sales_data!$A$2:$A$500,0),MATCH(resource!BE$2,INDIRECT("day_wise_sales_data!$B$1:$BZ$1"),0)),0)</f>
        <v>0</v>
      </c>
      <c r="BF856" s="3">
        <f ca="1">IFERROR(INDEX(INDIRECT("day_wise_sales_data!$B$2:$BZ$599"),MATCH(resource!$CC856,day_wise_sales_data!$A$2:$A$500,0),MATCH(resource!BF$2,INDIRECT("day_wise_sales_data!$B$1:$BZ$1"),0)),0)</f>
        <v>0</v>
      </c>
      <c r="BG856" s="3">
        <f ca="1">IFERROR(INDEX(INDIRECT("day_wise_sales_data!$B$2:$BZ$599"),MATCH(resource!$CC856,day_wise_sales_data!$A$2:$A$500,0),MATCH(resource!BG$2,INDIRECT("day_wise_sales_data!$B$1:$BZ$1"),0)),0)</f>
        <v>0</v>
      </c>
      <c r="BH856" s="3">
        <f ca="1">IFERROR(INDEX(INDIRECT("day_wise_sales_data!$B$2:$BZ$599"),MATCH(resource!$CC856,day_wise_sales_data!$A$2:$A$500,0),MATCH(resource!BH$2,INDIRECT("day_wise_sales_data!$B$1:$BZ$1"),0)),0)</f>
        <v>0</v>
      </c>
      <c r="BI856" s="3">
        <f ca="1">IFERROR(INDEX(INDIRECT("day_wise_sales_data!$B$2:$BZ$599"),MATCH(resource!$CC856,day_wise_sales_data!$A$2:$A$500,0),MATCH(resource!BI$2,INDIRECT("day_wise_sales_data!$B$1:$BZ$1"),0)),0)</f>
        <v>0</v>
      </c>
      <c r="BJ856" s="3">
        <f ca="1">IFERROR(INDEX(INDIRECT("day_wise_sales_data!$B$2:$BZ$599"),MATCH(resource!$CC856,day_wise_sales_data!$A$2:$A$500,0),MATCH(resource!BJ$2,INDIRECT("day_wise_sales_data!$B$1:$BZ$1"),0)),0)</f>
        <v>0</v>
      </c>
      <c r="BK856" s="3">
        <f ca="1">IFERROR(INDEX(INDIRECT("day_wise_sales_data!$B$2:$BZ$599"),MATCH(resource!$CC856,day_wise_sales_data!$A$2:$A$500,0),MATCH(resource!BK$2,INDIRECT("day_wise_sales_data!$B$1:$BZ$1"),0)),0)</f>
        <v>0</v>
      </c>
      <c r="BL856" s="3">
        <f ca="1">IFERROR(INDEX(INDIRECT("day_wise_sales_data!$B$2:$BZ$599"),MATCH(resource!$CC856,day_wise_sales_data!$A$2:$A$500,0),MATCH(resource!BL$2,INDIRECT("day_wise_sales_data!$B$1:$BZ$1"),0)),0)</f>
        <v>0</v>
      </c>
      <c r="BM856" s="3">
        <f ca="1">IFERROR(INDEX(INDIRECT("day_wise_sales_data!$B$2:$BZ$599"),MATCH(resource!$CC856,day_wise_sales_data!$A$2:$A$500,0),MATCH(resource!BM$2,INDIRECT("day_wise_sales_data!$B$1:$BZ$1"),0)),0)</f>
        <v>0</v>
      </c>
      <c r="BN856" s="3">
        <f ca="1">IFERROR(INDEX(INDIRECT("day_wise_sales_data!$B$2:$BZ$599"),MATCH(resource!$CC856,day_wise_sales_data!$A$2:$A$500,0),MATCH(resource!BN$2,INDIRECT("day_wise_sales_data!$B$1:$BZ$1"),0)),0)</f>
        <v>0</v>
      </c>
      <c r="BO856" s="3">
        <f ca="1">IFERROR(INDEX(INDIRECT("day_wise_sales_data!$B$2:$BZ$599"),MATCH(resource!$CC856,day_wise_sales_data!$A$2:$A$500,0),MATCH(resource!BO$2,INDIRECT("day_wise_sales_data!$B$1:$BZ$1"),0)),0)</f>
        <v>0</v>
      </c>
      <c r="BP856" s="3">
        <f ca="1">IFERROR(INDEX(INDIRECT("day_wise_sales_data!$B$2:$BZ$599"),MATCH(resource!$CC856,day_wise_sales_data!$A$2:$A$500,0),MATCH(resource!BP$2,INDIRECT("day_wise_sales_data!$B$1:$BZ$1"),0)),0)</f>
        <v>0</v>
      </c>
      <c r="BQ856" s="3">
        <f ca="1">IFERROR(INDEX(INDIRECT("day_wise_sales_data!$B$2:$BZ$599"),MATCH(resource!$CC856,day_wise_sales_data!$A$2:$A$500,0),MATCH(resource!BQ$2,INDIRECT("day_wise_sales_data!$B$1:$BZ$1"),0)),0)</f>
        <v>0</v>
      </c>
      <c r="BR856" s="3">
        <f ca="1">IFERROR(INDEX(INDIRECT("day_wise_sales_data!$B$2:$BZ$599"),MATCH(resource!$CC856,day_wise_sales_data!$A$2:$A$500,0),MATCH(resource!BR$2,INDIRECT("day_wise_sales_data!$B$1:$BZ$1"),0)),0)</f>
        <v>0</v>
      </c>
      <c r="BS856" s="3">
        <f ca="1">IFERROR(INDEX(INDIRECT("day_wise_sales_data!$B$2:$BZ$599"),MATCH(resource!$CC856,day_wise_sales_data!$A$2:$A$500,0),MATCH(resource!BS$2,INDIRECT("day_wise_sales_data!$B$1:$BZ$1"),0)),0)</f>
        <v>0</v>
      </c>
      <c r="BT856" s="3">
        <f ca="1">IFERROR(INDEX(INDIRECT("day_wise_sales_data!$B$2:$BZ$599"),MATCH(resource!$CC856,day_wise_sales_data!$A$2:$A$500,0),MATCH(resource!BT$2,INDIRECT("day_wise_sales_data!$B$1:$BZ$1"),0)),0)</f>
        <v>0</v>
      </c>
      <c r="BU856" s="3">
        <f ca="1">IFERROR(INDEX(INDIRECT("day_wise_sales_data!$B$2:$BZ$599"),MATCH(resource!$CC856,day_wise_sales_data!$A$2:$A$500,0),MATCH(resource!BU$2,INDIRECT("day_wise_sales_data!$B$1:$BZ$1"),0)),0)</f>
        <v>0</v>
      </c>
      <c r="BV856" s="3">
        <f ca="1">IFERROR(INDEX(INDIRECT("day_wise_sales_data!$B$2:$BZ$599"),MATCH(resource!$CC856,day_wise_sales_data!$A$2:$A$500,0),MATCH(resource!BV$2,INDIRECT("day_wise_sales_data!$B$1:$BZ$1"),0)),0)</f>
        <v>0</v>
      </c>
      <c r="BW856" s="3">
        <f ca="1">IFERROR(INDEX(INDIRECT("day_wise_sales_data!$B$2:$BZ$599"),MATCH(resource!$CC856,day_wise_sales_data!$A$2:$A$500,0),MATCH(resource!BW$2,INDIRECT("day_wise_sales_data!$B$1:$BZ$1"),0)),0)</f>
        <v>0</v>
      </c>
      <c r="BX856" s="3">
        <f ca="1">IFERROR(INDEX(INDIRECT("day_wise_sales_data!$B$2:$BZ$599"),MATCH(resource!$CC856,day_wise_sales_data!$A$2:$A$500,0),MATCH(resource!BX$2,INDIRECT("day_wise_sales_data!$B$1:$BZ$1"),0)),0)</f>
        <v>0</v>
      </c>
      <c r="BY856" s="3">
        <f ca="1">IFERROR(INDEX(INDIRECT("day_wise_sales_data!$B$2:$BZ$599"),MATCH(resource!$CC856,day_wise_sales_data!$A$2:$A$500,0),MATCH(resource!BY$2,INDIRECT("day_wise_sales_data!$B$1:$BZ$1"),0)),0)</f>
        <v>0</v>
      </c>
      <c r="BZ856" s="3">
        <f ca="1">IFERROR(INDEX(INDIRECT("day_wise_sales_data!$B$2:$BZ$599"),MATCH(resource!$CC856,day_wise_sales_data!$A$2:$A$500,0),MATCH(resource!BZ$2,INDIRECT("day_wise_sales_data!$B$1:$BZ$1"),0)),0)</f>
        <v>0</v>
      </c>
      <c r="CA856" s="3">
        <f ca="1">IFERROR(INDEX(INDIRECT("day_wise_sales_data!$B$2:$BZ$599"),MATCH(resource!$CC856,day_wise_sales_data!$A$2:$A$500,0),MATCH(resource!CA$2,INDIRECT("day_wise_sales_data!$B$1:$BZ$1"),0)),0)</f>
        <v>0</v>
      </c>
      <c r="CC856" s="4">
        <f>sales_data!H855</f>
        <v>0</v>
      </c>
      <c r="CD856" s="1">
        <v>854</v>
      </c>
      <c r="CE856" s="1" t="str">
        <f>IF(AQ856=report!$AQ$3,resource!CD856,"")</f>
        <v/>
      </c>
      <c r="CF856" s="5" t="str">
        <f>IFERROR(SMALL($CE$3:$CE$1001,ROWS($CE$3:CE856)),"")</f>
        <v/>
      </c>
      <c r="CH856">
        <f>IFERROR(VLOOKUP($CC856,data_pull!$E$22:$G$700,2,0),0)</f>
        <v>0</v>
      </c>
      <c r="DK856" s="3" t="str">
        <f>IFERROR(INDEX(COD_SALES!$B$5:$Z$500,MATCH(resource!$CC856,COD_SALES!$A$5:$A$500,0),MATCH(resource!DK$2,COD_SALES!$B$4:$Z$4,0)),"")</f>
        <v/>
      </c>
      <c r="DL856" s="3" t="str">
        <f>IFERROR(INDEX(COD_SALES!$B$5:$Z$500,MATCH(resource!$CC856,COD_SALES!$A$5:$A$500,0),MATCH(resource!DL$2,COD_SALES!$B$4:$Z$4,0)),"")</f>
        <v/>
      </c>
      <c r="DM856" s="3" t="str">
        <f>IFERROR(INDEX(COD_SALES!$B$5:$Z$500,MATCH(resource!$CC856,COD_SALES!$A$5:$A$500,0),MATCH(resource!DM$2,COD_SALES!$B$4:$Z$4,0)),"")</f>
        <v/>
      </c>
      <c r="DN856" s="3" t="str">
        <f>IFERROR(INDEX(COD_SALES!$B$5:$Z$500,MATCH(resource!$CC856,COD_SALES!$A$5:$A$500,0),MATCH(resource!DN$2,COD_SALES!$B$4:$Z$4,0)),"")</f>
        <v/>
      </c>
      <c r="DO856" s="3" t="str">
        <f>IFERROR(INDEX(COD_SALES!$B$5:$Z$500,MATCH(resource!$CC856,COD_SALES!$A$5:$A$500,0),MATCH(resource!DO$2,COD_SALES!$B$4:$Z$4,0)),"")</f>
        <v/>
      </c>
      <c r="DP856" s="3" t="str">
        <f>IFERROR(INDEX(COD_SALES!$B$5:$Z$500,MATCH(resource!$CC856,COD_SALES!$A$5:$A$500,0),MATCH(resource!DP$2,COD_SALES!$B$4:$Z$4,0)),"")</f>
        <v/>
      </c>
      <c r="DQ856" s="3" t="str">
        <f>IFERROR(INDEX(COD_SALES!$B$5:$Z$500,MATCH(resource!$CC856,COD_SALES!$A$5:$A$500,0),MATCH(resource!DQ$2,COD_SALES!$B$4:$Z$4,0)),"")</f>
        <v/>
      </c>
      <c r="DR856" s="3" t="str">
        <f>IFERROR(INDEX(COD_SALES!$B$5:$Z$500,MATCH(resource!$CC856,COD_SALES!$A$5:$A$500,0),MATCH(resource!DR$2,COD_SALES!$B$4:$Z$4,0)),"")</f>
        <v/>
      </c>
      <c r="DS856" s="3" t="str">
        <f>IFERROR(INDEX(COD_SALES!$B$5:$Z$500,MATCH(resource!$CC856,COD_SALES!$A$5:$A$500,0),MATCH(resource!DS$2,COD_SALES!$B$4:$Z$4,0)),"")</f>
        <v/>
      </c>
      <c r="DT856" s="3" t="str">
        <f>IFERROR(INDEX(COD_SALES!$B$5:$Z$500,MATCH(resource!$CC856,COD_SALES!$A$5:$A$500,0),MATCH(resource!DT$2,COD_SALES!$B$4:$Z$4,0)),"")</f>
        <v/>
      </c>
      <c r="DU856" s="3" t="str">
        <f>IFERROR(INDEX(COD_SALES!$B$5:$Z$500,MATCH(resource!$CC856,COD_SALES!$A$5:$A$500,0),MATCH(resource!DU$2,COD_SALES!$B$4:$Z$4,0)),"")</f>
        <v/>
      </c>
      <c r="DV856" s="3" t="str">
        <f>IFERROR(INDEX(COD_SALES!$B$5:$Z$500,MATCH(resource!$CC856,COD_SALES!$A$5:$A$500,0),MATCH(resource!DV$2,COD_SALES!$B$4:$Z$4,0)),"")</f>
        <v/>
      </c>
      <c r="DW856" s="3" t="str">
        <f>IFERROR(INDEX(COD_SALES!$B$5:$Z$500,MATCH(resource!$CC856,COD_SALES!$A$5:$A$500,0),MATCH(resource!DW$2,COD_SALES!$B$4:$Z$4,0)),"")</f>
        <v/>
      </c>
      <c r="DX856" s="3" t="str">
        <f>IFERROR(INDEX(COD_SALES!$B$5:$Z$500,MATCH(resource!$CC856,COD_SALES!$A$5:$A$500,0),MATCH(resource!DX$2,COD_SALES!$B$4:$Z$4,0)),"")</f>
        <v/>
      </c>
      <c r="DY856" s="3" t="str">
        <f>IFERROR(INDEX(COD_SALES!$B$5:$Z$500,MATCH(resource!$CC856,COD_SALES!$A$5:$A$500,0),MATCH(resource!DY$2,COD_SALES!$B$4:$Z$4,0)),"")</f>
        <v/>
      </c>
      <c r="DZ856" s="3" t="str">
        <f>IFERROR(INDEX(COD_SALES!$B$5:$Z$500,MATCH(resource!$CC856,COD_SALES!$A$5:$A$500,0),MATCH(resource!DZ$2,COD_SALES!$B$4:$Z$4,0)),"")</f>
        <v/>
      </c>
      <c r="EA856" s="3" t="str">
        <f>IFERROR(INDEX(COD_SALES!$B$5:$Z$500,MATCH(resource!$CC856,COD_SALES!$A$5:$A$500,0),MATCH(resource!EA$2,COD_SALES!$B$4:$Z$4,0)),"")</f>
        <v/>
      </c>
      <c r="EB856" s="3">
        <f t="shared" si="142"/>
        <v>0</v>
      </c>
      <c r="EW856" s="3">
        <f>IFERROR(VLOOKUP(CC856,data_pull!$AO$25:$AR$546,2,0),0)</f>
        <v>0</v>
      </c>
      <c r="EX856" s="1">
        <f>IFERROR(VLOOKUP(CC856,data_pull!$AO$25:$AR$546,4,0),0)</f>
        <v>0</v>
      </c>
    </row>
    <row r="857" spans="13:154" x14ac:dyDescent="0.25"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4">
        <f>sales_data!B856</f>
        <v>0</v>
      </c>
      <c r="AR857" s="4">
        <f>sales_data!C856</f>
        <v>0</v>
      </c>
      <c r="AS857" s="5" t="str">
        <f t="shared" si="141"/>
        <v/>
      </c>
      <c r="AT857" s="4">
        <f>sales_data!I856</f>
        <v>0</v>
      </c>
      <c r="AU857" s="4">
        <f>sales_data!W856</f>
        <v>0</v>
      </c>
      <c r="AV857" s="1">
        <f>sales_data!N856</f>
        <v>0</v>
      </c>
      <c r="AW857" s="1">
        <f>sales_data!P856</f>
        <v>0</v>
      </c>
      <c r="AX857" s="3">
        <f ca="1">IFERROR(INDEX(INDIRECT("day_wise_sales_data!$B$2:$BZ$599"),MATCH(resource!$CC857,day_wise_sales_data!$A$2:$A$500,0),MATCH(resource!AX$2,INDIRECT("day_wise_sales_data!$B$1:$BZ$1"),0)),0)</f>
        <v>0</v>
      </c>
      <c r="AY857" s="3">
        <f ca="1">IFERROR(INDEX(INDIRECT("day_wise_sales_data!$B$2:$BZ$599"),MATCH(resource!$CC857,day_wise_sales_data!$A$2:$A$500,0),MATCH(resource!AY$2,INDIRECT("day_wise_sales_data!$B$1:$BZ$1"),0)),0)</f>
        <v>0</v>
      </c>
      <c r="AZ857" s="3">
        <f ca="1">IFERROR(INDEX(INDIRECT("day_wise_sales_data!$B$2:$BZ$599"),MATCH(resource!$CC857,day_wise_sales_data!$A$2:$A$500,0),MATCH(resource!AZ$2,INDIRECT("day_wise_sales_data!$B$1:$BZ$1"),0)),0)</f>
        <v>0</v>
      </c>
      <c r="BA857" s="3">
        <f ca="1">IFERROR(INDEX(INDIRECT("day_wise_sales_data!$B$2:$BZ$599"),MATCH(resource!$CC857,day_wise_sales_data!$A$2:$A$500,0),MATCH(resource!BA$2,INDIRECT("day_wise_sales_data!$B$1:$BZ$1"),0)),0)</f>
        <v>0</v>
      </c>
      <c r="BB857" s="3">
        <f ca="1">IFERROR(INDEX(INDIRECT("day_wise_sales_data!$B$2:$BZ$599"),MATCH(resource!$CC857,day_wise_sales_data!$A$2:$A$500,0),MATCH(resource!BB$2,INDIRECT("day_wise_sales_data!$B$1:$BZ$1"),0)),0)</f>
        <v>0</v>
      </c>
      <c r="BC857" s="3">
        <f ca="1">IFERROR(INDEX(INDIRECT("day_wise_sales_data!$B$2:$BZ$599"),MATCH(resource!$CC857,day_wise_sales_data!$A$2:$A$500,0),MATCH(resource!BC$2,INDIRECT("day_wise_sales_data!$B$1:$BZ$1"),0)),0)</f>
        <v>0</v>
      </c>
      <c r="BD857" s="3">
        <f ca="1">IFERROR(INDEX(INDIRECT("day_wise_sales_data!$B$2:$BZ$599"),MATCH(resource!$CC857,day_wise_sales_data!$A$2:$A$500,0),MATCH(resource!BD$2,INDIRECT("day_wise_sales_data!$B$1:$BZ$1"),0)),0)</f>
        <v>0</v>
      </c>
      <c r="BE857" s="3">
        <f ca="1">IFERROR(INDEX(INDIRECT("day_wise_sales_data!$B$2:$BZ$599"),MATCH(resource!$CC857,day_wise_sales_data!$A$2:$A$500,0),MATCH(resource!BE$2,INDIRECT("day_wise_sales_data!$B$1:$BZ$1"),0)),0)</f>
        <v>0</v>
      </c>
      <c r="BF857" s="3">
        <f ca="1">IFERROR(INDEX(INDIRECT("day_wise_sales_data!$B$2:$BZ$599"),MATCH(resource!$CC857,day_wise_sales_data!$A$2:$A$500,0),MATCH(resource!BF$2,INDIRECT("day_wise_sales_data!$B$1:$BZ$1"),0)),0)</f>
        <v>0</v>
      </c>
      <c r="BG857" s="3">
        <f ca="1">IFERROR(INDEX(INDIRECT("day_wise_sales_data!$B$2:$BZ$599"),MATCH(resource!$CC857,day_wise_sales_data!$A$2:$A$500,0),MATCH(resource!BG$2,INDIRECT("day_wise_sales_data!$B$1:$BZ$1"),0)),0)</f>
        <v>0</v>
      </c>
      <c r="BH857" s="3">
        <f ca="1">IFERROR(INDEX(INDIRECT("day_wise_sales_data!$B$2:$BZ$599"),MATCH(resource!$CC857,day_wise_sales_data!$A$2:$A$500,0),MATCH(resource!BH$2,INDIRECT("day_wise_sales_data!$B$1:$BZ$1"),0)),0)</f>
        <v>0</v>
      </c>
      <c r="BI857" s="3">
        <f ca="1">IFERROR(INDEX(INDIRECT("day_wise_sales_data!$B$2:$BZ$599"),MATCH(resource!$CC857,day_wise_sales_data!$A$2:$A$500,0),MATCH(resource!BI$2,INDIRECT("day_wise_sales_data!$B$1:$BZ$1"),0)),0)</f>
        <v>0</v>
      </c>
      <c r="BJ857" s="3">
        <f ca="1">IFERROR(INDEX(INDIRECT("day_wise_sales_data!$B$2:$BZ$599"),MATCH(resource!$CC857,day_wise_sales_data!$A$2:$A$500,0),MATCH(resource!BJ$2,INDIRECT("day_wise_sales_data!$B$1:$BZ$1"),0)),0)</f>
        <v>0</v>
      </c>
      <c r="BK857" s="3">
        <f ca="1">IFERROR(INDEX(INDIRECT("day_wise_sales_data!$B$2:$BZ$599"),MATCH(resource!$CC857,day_wise_sales_data!$A$2:$A$500,0),MATCH(resource!BK$2,INDIRECT("day_wise_sales_data!$B$1:$BZ$1"),0)),0)</f>
        <v>0</v>
      </c>
      <c r="BL857" s="3">
        <f ca="1">IFERROR(INDEX(INDIRECT("day_wise_sales_data!$B$2:$BZ$599"),MATCH(resource!$CC857,day_wise_sales_data!$A$2:$A$500,0),MATCH(resource!BL$2,INDIRECT("day_wise_sales_data!$B$1:$BZ$1"),0)),0)</f>
        <v>0</v>
      </c>
      <c r="BM857" s="3">
        <f ca="1">IFERROR(INDEX(INDIRECT("day_wise_sales_data!$B$2:$BZ$599"),MATCH(resource!$CC857,day_wise_sales_data!$A$2:$A$500,0),MATCH(resource!BM$2,INDIRECT("day_wise_sales_data!$B$1:$BZ$1"),0)),0)</f>
        <v>0</v>
      </c>
      <c r="BN857" s="3">
        <f ca="1">IFERROR(INDEX(INDIRECT("day_wise_sales_data!$B$2:$BZ$599"),MATCH(resource!$CC857,day_wise_sales_data!$A$2:$A$500,0),MATCH(resource!BN$2,INDIRECT("day_wise_sales_data!$B$1:$BZ$1"),0)),0)</f>
        <v>0</v>
      </c>
      <c r="BO857" s="3">
        <f ca="1">IFERROR(INDEX(INDIRECT("day_wise_sales_data!$B$2:$BZ$599"),MATCH(resource!$CC857,day_wise_sales_data!$A$2:$A$500,0),MATCH(resource!BO$2,INDIRECT("day_wise_sales_data!$B$1:$BZ$1"),0)),0)</f>
        <v>0</v>
      </c>
      <c r="BP857" s="3">
        <f ca="1">IFERROR(INDEX(INDIRECT("day_wise_sales_data!$B$2:$BZ$599"),MATCH(resource!$CC857,day_wise_sales_data!$A$2:$A$500,0),MATCH(resource!BP$2,INDIRECT("day_wise_sales_data!$B$1:$BZ$1"),0)),0)</f>
        <v>0</v>
      </c>
      <c r="BQ857" s="3">
        <f ca="1">IFERROR(INDEX(INDIRECT("day_wise_sales_data!$B$2:$BZ$599"),MATCH(resource!$CC857,day_wise_sales_data!$A$2:$A$500,0),MATCH(resource!BQ$2,INDIRECT("day_wise_sales_data!$B$1:$BZ$1"),0)),0)</f>
        <v>0</v>
      </c>
      <c r="BR857" s="3">
        <f ca="1">IFERROR(INDEX(INDIRECT("day_wise_sales_data!$B$2:$BZ$599"),MATCH(resource!$CC857,day_wise_sales_data!$A$2:$A$500,0),MATCH(resource!BR$2,INDIRECT("day_wise_sales_data!$B$1:$BZ$1"),0)),0)</f>
        <v>0</v>
      </c>
      <c r="BS857" s="3">
        <f ca="1">IFERROR(INDEX(INDIRECT("day_wise_sales_data!$B$2:$BZ$599"),MATCH(resource!$CC857,day_wise_sales_data!$A$2:$A$500,0),MATCH(resource!BS$2,INDIRECT("day_wise_sales_data!$B$1:$BZ$1"),0)),0)</f>
        <v>0</v>
      </c>
      <c r="BT857" s="3">
        <f ca="1">IFERROR(INDEX(INDIRECT("day_wise_sales_data!$B$2:$BZ$599"),MATCH(resource!$CC857,day_wise_sales_data!$A$2:$A$500,0),MATCH(resource!BT$2,INDIRECT("day_wise_sales_data!$B$1:$BZ$1"),0)),0)</f>
        <v>0</v>
      </c>
      <c r="BU857" s="3">
        <f ca="1">IFERROR(INDEX(INDIRECT("day_wise_sales_data!$B$2:$BZ$599"),MATCH(resource!$CC857,day_wise_sales_data!$A$2:$A$500,0),MATCH(resource!BU$2,INDIRECT("day_wise_sales_data!$B$1:$BZ$1"),0)),0)</f>
        <v>0</v>
      </c>
      <c r="BV857" s="3">
        <f ca="1">IFERROR(INDEX(INDIRECT("day_wise_sales_data!$B$2:$BZ$599"),MATCH(resource!$CC857,day_wise_sales_data!$A$2:$A$500,0),MATCH(resource!BV$2,INDIRECT("day_wise_sales_data!$B$1:$BZ$1"),0)),0)</f>
        <v>0</v>
      </c>
      <c r="BW857" s="3">
        <f ca="1">IFERROR(INDEX(INDIRECT("day_wise_sales_data!$B$2:$BZ$599"),MATCH(resource!$CC857,day_wise_sales_data!$A$2:$A$500,0),MATCH(resource!BW$2,INDIRECT("day_wise_sales_data!$B$1:$BZ$1"),0)),0)</f>
        <v>0</v>
      </c>
      <c r="BX857" s="3">
        <f ca="1">IFERROR(INDEX(INDIRECT("day_wise_sales_data!$B$2:$BZ$599"),MATCH(resource!$CC857,day_wise_sales_data!$A$2:$A$500,0),MATCH(resource!BX$2,INDIRECT("day_wise_sales_data!$B$1:$BZ$1"),0)),0)</f>
        <v>0</v>
      </c>
      <c r="BY857" s="3">
        <f ca="1">IFERROR(INDEX(INDIRECT("day_wise_sales_data!$B$2:$BZ$599"),MATCH(resource!$CC857,day_wise_sales_data!$A$2:$A$500,0),MATCH(resource!BY$2,INDIRECT("day_wise_sales_data!$B$1:$BZ$1"),0)),0)</f>
        <v>0</v>
      </c>
      <c r="BZ857" s="3">
        <f ca="1">IFERROR(INDEX(INDIRECT("day_wise_sales_data!$B$2:$BZ$599"),MATCH(resource!$CC857,day_wise_sales_data!$A$2:$A$500,0),MATCH(resource!BZ$2,INDIRECT("day_wise_sales_data!$B$1:$BZ$1"),0)),0)</f>
        <v>0</v>
      </c>
      <c r="CA857" s="3">
        <f ca="1">IFERROR(INDEX(INDIRECT("day_wise_sales_data!$B$2:$BZ$599"),MATCH(resource!$CC857,day_wise_sales_data!$A$2:$A$500,0),MATCH(resource!CA$2,INDIRECT("day_wise_sales_data!$B$1:$BZ$1"),0)),0)</f>
        <v>0</v>
      </c>
      <c r="CC857" s="4">
        <f>sales_data!H856</f>
        <v>0</v>
      </c>
      <c r="CD857" s="1">
        <v>855</v>
      </c>
      <c r="CE857" s="1" t="str">
        <f>IF(AQ857=report!$AQ$3,resource!CD857,"")</f>
        <v/>
      </c>
      <c r="CF857" s="5" t="str">
        <f>IFERROR(SMALL($CE$3:$CE$1001,ROWS($CE$3:CE857)),"")</f>
        <v/>
      </c>
      <c r="CH857">
        <f>IFERROR(VLOOKUP($CC857,data_pull!$E$22:$G$700,2,0),0)</f>
        <v>0</v>
      </c>
      <c r="DK857" s="3" t="str">
        <f>IFERROR(INDEX(COD_SALES!$B$5:$Z$500,MATCH(resource!$CC857,COD_SALES!$A$5:$A$500,0),MATCH(resource!DK$2,COD_SALES!$B$4:$Z$4,0)),"")</f>
        <v/>
      </c>
      <c r="DL857" s="3" t="str">
        <f>IFERROR(INDEX(COD_SALES!$B$5:$Z$500,MATCH(resource!$CC857,COD_SALES!$A$5:$A$500,0),MATCH(resource!DL$2,COD_SALES!$B$4:$Z$4,0)),"")</f>
        <v/>
      </c>
      <c r="DM857" s="3" t="str">
        <f>IFERROR(INDEX(COD_SALES!$B$5:$Z$500,MATCH(resource!$CC857,COD_SALES!$A$5:$A$500,0),MATCH(resource!DM$2,COD_SALES!$B$4:$Z$4,0)),"")</f>
        <v/>
      </c>
      <c r="DN857" s="3" t="str">
        <f>IFERROR(INDEX(COD_SALES!$B$5:$Z$500,MATCH(resource!$CC857,COD_SALES!$A$5:$A$500,0),MATCH(resource!DN$2,COD_SALES!$B$4:$Z$4,0)),"")</f>
        <v/>
      </c>
      <c r="DO857" s="3" t="str">
        <f>IFERROR(INDEX(COD_SALES!$B$5:$Z$500,MATCH(resource!$CC857,COD_SALES!$A$5:$A$500,0),MATCH(resource!DO$2,COD_SALES!$B$4:$Z$4,0)),"")</f>
        <v/>
      </c>
      <c r="DP857" s="3" t="str">
        <f>IFERROR(INDEX(COD_SALES!$B$5:$Z$500,MATCH(resource!$CC857,COD_SALES!$A$5:$A$500,0),MATCH(resource!DP$2,COD_SALES!$B$4:$Z$4,0)),"")</f>
        <v/>
      </c>
      <c r="DQ857" s="3" t="str">
        <f>IFERROR(INDEX(COD_SALES!$B$5:$Z$500,MATCH(resource!$CC857,COD_SALES!$A$5:$A$500,0),MATCH(resource!DQ$2,COD_SALES!$B$4:$Z$4,0)),"")</f>
        <v/>
      </c>
      <c r="DR857" s="3" t="str">
        <f>IFERROR(INDEX(COD_SALES!$B$5:$Z$500,MATCH(resource!$CC857,COD_SALES!$A$5:$A$500,0),MATCH(resource!DR$2,COD_SALES!$B$4:$Z$4,0)),"")</f>
        <v/>
      </c>
      <c r="DS857" s="3" t="str">
        <f>IFERROR(INDEX(COD_SALES!$B$5:$Z$500,MATCH(resource!$CC857,COD_SALES!$A$5:$A$500,0),MATCH(resource!DS$2,COD_SALES!$B$4:$Z$4,0)),"")</f>
        <v/>
      </c>
      <c r="DT857" s="3" t="str">
        <f>IFERROR(INDEX(COD_SALES!$B$5:$Z$500,MATCH(resource!$CC857,COD_SALES!$A$5:$A$500,0),MATCH(resource!DT$2,COD_SALES!$B$4:$Z$4,0)),"")</f>
        <v/>
      </c>
      <c r="DU857" s="3" t="str">
        <f>IFERROR(INDEX(COD_SALES!$B$5:$Z$500,MATCH(resource!$CC857,COD_SALES!$A$5:$A$500,0),MATCH(resource!DU$2,COD_SALES!$B$4:$Z$4,0)),"")</f>
        <v/>
      </c>
      <c r="DV857" s="3" t="str">
        <f>IFERROR(INDEX(COD_SALES!$B$5:$Z$500,MATCH(resource!$CC857,COD_SALES!$A$5:$A$500,0),MATCH(resource!DV$2,COD_SALES!$B$4:$Z$4,0)),"")</f>
        <v/>
      </c>
      <c r="DW857" s="3" t="str">
        <f>IFERROR(INDEX(COD_SALES!$B$5:$Z$500,MATCH(resource!$CC857,COD_SALES!$A$5:$A$500,0),MATCH(resource!DW$2,COD_SALES!$B$4:$Z$4,0)),"")</f>
        <v/>
      </c>
      <c r="DX857" s="3" t="str">
        <f>IFERROR(INDEX(COD_SALES!$B$5:$Z$500,MATCH(resource!$CC857,COD_SALES!$A$5:$A$500,0),MATCH(resource!DX$2,COD_SALES!$B$4:$Z$4,0)),"")</f>
        <v/>
      </c>
      <c r="DY857" s="3" t="str">
        <f>IFERROR(INDEX(COD_SALES!$B$5:$Z$500,MATCH(resource!$CC857,COD_SALES!$A$5:$A$500,0),MATCH(resource!DY$2,COD_SALES!$B$4:$Z$4,0)),"")</f>
        <v/>
      </c>
      <c r="DZ857" s="3" t="str">
        <f>IFERROR(INDEX(COD_SALES!$B$5:$Z$500,MATCH(resource!$CC857,COD_SALES!$A$5:$A$500,0),MATCH(resource!DZ$2,COD_SALES!$B$4:$Z$4,0)),"")</f>
        <v/>
      </c>
      <c r="EA857" s="3" t="str">
        <f>IFERROR(INDEX(COD_SALES!$B$5:$Z$500,MATCH(resource!$CC857,COD_SALES!$A$5:$A$500,0),MATCH(resource!EA$2,COD_SALES!$B$4:$Z$4,0)),"")</f>
        <v/>
      </c>
      <c r="EB857" s="3">
        <f t="shared" si="142"/>
        <v>0</v>
      </c>
      <c r="EW857" s="3">
        <f>IFERROR(VLOOKUP(CC857,data_pull!$AO$25:$AR$546,2,0),0)</f>
        <v>0</v>
      </c>
      <c r="EX857" s="1">
        <f>IFERROR(VLOOKUP(CC857,data_pull!$AO$25:$AR$546,4,0),0)</f>
        <v>0</v>
      </c>
    </row>
    <row r="858" spans="13:154" x14ac:dyDescent="0.25"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4">
        <f>sales_data!B857</f>
        <v>0</v>
      </c>
      <c r="AR858" s="4">
        <f>sales_data!C857</f>
        <v>0</v>
      </c>
      <c r="AS858" s="5" t="str">
        <f t="shared" si="141"/>
        <v/>
      </c>
      <c r="AT858" s="4">
        <f>sales_data!I857</f>
        <v>0</v>
      </c>
      <c r="AU858" s="4">
        <f>sales_data!W857</f>
        <v>0</v>
      </c>
      <c r="AV858" s="1">
        <f>sales_data!N857</f>
        <v>0</v>
      </c>
      <c r="AW858" s="1">
        <f>sales_data!P857</f>
        <v>0</v>
      </c>
      <c r="AX858" s="3">
        <f ca="1">IFERROR(INDEX(INDIRECT("day_wise_sales_data!$B$2:$BZ$599"),MATCH(resource!$CC858,day_wise_sales_data!$A$2:$A$500,0),MATCH(resource!AX$2,INDIRECT("day_wise_sales_data!$B$1:$BZ$1"),0)),0)</f>
        <v>0</v>
      </c>
      <c r="AY858" s="3">
        <f ca="1">IFERROR(INDEX(INDIRECT("day_wise_sales_data!$B$2:$BZ$599"),MATCH(resource!$CC858,day_wise_sales_data!$A$2:$A$500,0),MATCH(resource!AY$2,INDIRECT("day_wise_sales_data!$B$1:$BZ$1"),0)),0)</f>
        <v>0</v>
      </c>
      <c r="AZ858" s="3">
        <f ca="1">IFERROR(INDEX(INDIRECT("day_wise_sales_data!$B$2:$BZ$599"),MATCH(resource!$CC858,day_wise_sales_data!$A$2:$A$500,0),MATCH(resource!AZ$2,INDIRECT("day_wise_sales_data!$B$1:$BZ$1"),0)),0)</f>
        <v>0</v>
      </c>
      <c r="BA858" s="3">
        <f ca="1">IFERROR(INDEX(INDIRECT("day_wise_sales_data!$B$2:$BZ$599"),MATCH(resource!$CC858,day_wise_sales_data!$A$2:$A$500,0),MATCH(resource!BA$2,INDIRECT("day_wise_sales_data!$B$1:$BZ$1"),0)),0)</f>
        <v>0</v>
      </c>
      <c r="BB858" s="3">
        <f ca="1">IFERROR(INDEX(INDIRECT("day_wise_sales_data!$B$2:$BZ$599"),MATCH(resource!$CC858,day_wise_sales_data!$A$2:$A$500,0),MATCH(resource!BB$2,INDIRECT("day_wise_sales_data!$B$1:$BZ$1"),0)),0)</f>
        <v>0</v>
      </c>
      <c r="BC858" s="3">
        <f ca="1">IFERROR(INDEX(INDIRECT("day_wise_sales_data!$B$2:$BZ$599"),MATCH(resource!$CC858,day_wise_sales_data!$A$2:$A$500,0),MATCH(resource!BC$2,INDIRECT("day_wise_sales_data!$B$1:$BZ$1"),0)),0)</f>
        <v>0</v>
      </c>
      <c r="BD858" s="3">
        <f ca="1">IFERROR(INDEX(INDIRECT("day_wise_sales_data!$B$2:$BZ$599"),MATCH(resource!$CC858,day_wise_sales_data!$A$2:$A$500,0),MATCH(resource!BD$2,INDIRECT("day_wise_sales_data!$B$1:$BZ$1"),0)),0)</f>
        <v>0</v>
      </c>
      <c r="BE858" s="3">
        <f ca="1">IFERROR(INDEX(INDIRECT("day_wise_sales_data!$B$2:$BZ$599"),MATCH(resource!$CC858,day_wise_sales_data!$A$2:$A$500,0),MATCH(resource!BE$2,INDIRECT("day_wise_sales_data!$B$1:$BZ$1"),0)),0)</f>
        <v>0</v>
      </c>
      <c r="BF858" s="3">
        <f ca="1">IFERROR(INDEX(INDIRECT("day_wise_sales_data!$B$2:$BZ$599"),MATCH(resource!$CC858,day_wise_sales_data!$A$2:$A$500,0),MATCH(resource!BF$2,INDIRECT("day_wise_sales_data!$B$1:$BZ$1"),0)),0)</f>
        <v>0</v>
      </c>
      <c r="BG858" s="3">
        <f ca="1">IFERROR(INDEX(INDIRECT("day_wise_sales_data!$B$2:$BZ$599"),MATCH(resource!$CC858,day_wise_sales_data!$A$2:$A$500,0),MATCH(resource!BG$2,INDIRECT("day_wise_sales_data!$B$1:$BZ$1"),0)),0)</f>
        <v>0</v>
      </c>
      <c r="BH858" s="3">
        <f ca="1">IFERROR(INDEX(INDIRECT("day_wise_sales_data!$B$2:$BZ$599"),MATCH(resource!$CC858,day_wise_sales_data!$A$2:$A$500,0),MATCH(resource!BH$2,INDIRECT("day_wise_sales_data!$B$1:$BZ$1"),0)),0)</f>
        <v>0</v>
      </c>
      <c r="BI858" s="3">
        <f ca="1">IFERROR(INDEX(INDIRECT("day_wise_sales_data!$B$2:$BZ$599"),MATCH(resource!$CC858,day_wise_sales_data!$A$2:$A$500,0),MATCH(resource!BI$2,INDIRECT("day_wise_sales_data!$B$1:$BZ$1"),0)),0)</f>
        <v>0</v>
      </c>
      <c r="BJ858" s="3">
        <f ca="1">IFERROR(INDEX(INDIRECT("day_wise_sales_data!$B$2:$BZ$599"),MATCH(resource!$CC858,day_wise_sales_data!$A$2:$A$500,0),MATCH(resource!BJ$2,INDIRECT("day_wise_sales_data!$B$1:$BZ$1"),0)),0)</f>
        <v>0</v>
      </c>
      <c r="BK858" s="3">
        <f ca="1">IFERROR(INDEX(INDIRECT("day_wise_sales_data!$B$2:$BZ$599"),MATCH(resource!$CC858,day_wise_sales_data!$A$2:$A$500,0),MATCH(resource!BK$2,INDIRECT("day_wise_sales_data!$B$1:$BZ$1"),0)),0)</f>
        <v>0</v>
      </c>
      <c r="BL858" s="3">
        <f ca="1">IFERROR(INDEX(INDIRECT("day_wise_sales_data!$B$2:$BZ$599"),MATCH(resource!$CC858,day_wise_sales_data!$A$2:$A$500,0),MATCH(resource!BL$2,INDIRECT("day_wise_sales_data!$B$1:$BZ$1"),0)),0)</f>
        <v>0</v>
      </c>
      <c r="BM858" s="3">
        <f ca="1">IFERROR(INDEX(INDIRECT("day_wise_sales_data!$B$2:$BZ$599"),MATCH(resource!$CC858,day_wise_sales_data!$A$2:$A$500,0),MATCH(resource!BM$2,INDIRECT("day_wise_sales_data!$B$1:$BZ$1"),0)),0)</f>
        <v>0</v>
      </c>
      <c r="BN858" s="3">
        <f ca="1">IFERROR(INDEX(INDIRECT("day_wise_sales_data!$B$2:$BZ$599"),MATCH(resource!$CC858,day_wise_sales_data!$A$2:$A$500,0),MATCH(resource!BN$2,INDIRECT("day_wise_sales_data!$B$1:$BZ$1"),0)),0)</f>
        <v>0</v>
      </c>
      <c r="BO858" s="3">
        <f ca="1">IFERROR(INDEX(INDIRECT("day_wise_sales_data!$B$2:$BZ$599"),MATCH(resource!$CC858,day_wise_sales_data!$A$2:$A$500,0),MATCH(resource!BO$2,INDIRECT("day_wise_sales_data!$B$1:$BZ$1"),0)),0)</f>
        <v>0</v>
      </c>
      <c r="BP858" s="3">
        <f ca="1">IFERROR(INDEX(INDIRECT("day_wise_sales_data!$B$2:$BZ$599"),MATCH(resource!$CC858,day_wise_sales_data!$A$2:$A$500,0),MATCH(resource!BP$2,INDIRECT("day_wise_sales_data!$B$1:$BZ$1"),0)),0)</f>
        <v>0</v>
      </c>
      <c r="BQ858" s="3">
        <f ca="1">IFERROR(INDEX(INDIRECT("day_wise_sales_data!$B$2:$BZ$599"),MATCH(resource!$CC858,day_wise_sales_data!$A$2:$A$500,0),MATCH(resource!BQ$2,INDIRECT("day_wise_sales_data!$B$1:$BZ$1"),0)),0)</f>
        <v>0</v>
      </c>
      <c r="BR858" s="3">
        <f ca="1">IFERROR(INDEX(INDIRECT("day_wise_sales_data!$B$2:$BZ$599"),MATCH(resource!$CC858,day_wise_sales_data!$A$2:$A$500,0),MATCH(resource!BR$2,INDIRECT("day_wise_sales_data!$B$1:$BZ$1"),0)),0)</f>
        <v>0</v>
      </c>
      <c r="BS858" s="3">
        <f ca="1">IFERROR(INDEX(INDIRECT("day_wise_sales_data!$B$2:$BZ$599"),MATCH(resource!$CC858,day_wise_sales_data!$A$2:$A$500,0),MATCH(resource!BS$2,INDIRECT("day_wise_sales_data!$B$1:$BZ$1"),0)),0)</f>
        <v>0</v>
      </c>
      <c r="BT858" s="3">
        <f ca="1">IFERROR(INDEX(INDIRECT("day_wise_sales_data!$B$2:$BZ$599"),MATCH(resource!$CC858,day_wise_sales_data!$A$2:$A$500,0),MATCH(resource!BT$2,INDIRECT("day_wise_sales_data!$B$1:$BZ$1"),0)),0)</f>
        <v>0</v>
      </c>
      <c r="BU858" s="3">
        <f ca="1">IFERROR(INDEX(INDIRECT("day_wise_sales_data!$B$2:$BZ$599"),MATCH(resource!$CC858,day_wise_sales_data!$A$2:$A$500,0),MATCH(resource!BU$2,INDIRECT("day_wise_sales_data!$B$1:$BZ$1"),0)),0)</f>
        <v>0</v>
      </c>
      <c r="BV858" s="3">
        <f ca="1">IFERROR(INDEX(INDIRECT("day_wise_sales_data!$B$2:$BZ$599"),MATCH(resource!$CC858,day_wise_sales_data!$A$2:$A$500,0),MATCH(resource!BV$2,INDIRECT("day_wise_sales_data!$B$1:$BZ$1"),0)),0)</f>
        <v>0</v>
      </c>
      <c r="BW858" s="3">
        <f ca="1">IFERROR(INDEX(INDIRECT("day_wise_sales_data!$B$2:$BZ$599"),MATCH(resource!$CC858,day_wise_sales_data!$A$2:$A$500,0),MATCH(resource!BW$2,INDIRECT("day_wise_sales_data!$B$1:$BZ$1"),0)),0)</f>
        <v>0</v>
      </c>
      <c r="BX858" s="3">
        <f ca="1">IFERROR(INDEX(INDIRECT("day_wise_sales_data!$B$2:$BZ$599"),MATCH(resource!$CC858,day_wise_sales_data!$A$2:$A$500,0),MATCH(resource!BX$2,INDIRECT("day_wise_sales_data!$B$1:$BZ$1"),0)),0)</f>
        <v>0</v>
      </c>
      <c r="BY858" s="3">
        <f ca="1">IFERROR(INDEX(INDIRECT("day_wise_sales_data!$B$2:$BZ$599"),MATCH(resource!$CC858,day_wise_sales_data!$A$2:$A$500,0),MATCH(resource!BY$2,INDIRECT("day_wise_sales_data!$B$1:$BZ$1"),0)),0)</f>
        <v>0</v>
      </c>
      <c r="BZ858" s="3">
        <f ca="1">IFERROR(INDEX(INDIRECT("day_wise_sales_data!$B$2:$BZ$599"),MATCH(resource!$CC858,day_wise_sales_data!$A$2:$A$500,0),MATCH(resource!BZ$2,INDIRECT("day_wise_sales_data!$B$1:$BZ$1"),0)),0)</f>
        <v>0</v>
      </c>
      <c r="CA858" s="3">
        <f ca="1">IFERROR(INDEX(INDIRECT("day_wise_sales_data!$B$2:$BZ$599"),MATCH(resource!$CC858,day_wise_sales_data!$A$2:$A$500,0),MATCH(resource!CA$2,INDIRECT("day_wise_sales_data!$B$1:$BZ$1"),0)),0)</f>
        <v>0</v>
      </c>
      <c r="CC858" s="4">
        <f>sales_data!H857</f>
        <v>0</v>
      </c>
      <c r="CD858" s="1">
        <v>856</v>
      </c>
      <c r="CE858" s="1" t="str">
        <f>IF(AQ858=report!$AQ$3,resource!CD858,"")</f>
        <v/>
      </c>
      <c r="CF858" s="5" t="str">
        <f>IFERROR(SMALL($CE$3:$CE$1001,ROWS($CE$3:CE858)),"")</f>
        <v/>
      </c>
      <c r="CH858">
        <f>IFERROR(VLOOKUP($CC858,data_pull!$E$22:$G$700,2,0),0)</f>
        <v>0</v>
      </c>
      <c r="DK858" s="3" t="str">
        <f>IFERROR(INDEX(COD_SALES!$B$5:$Z$500,MATCH(resource!$CC858,COD_SALES!$A$5:$A$500,0),MATCH(resource!DK$2,COD_SALES!$B$4:$Z$4,0)),"")</f>
        <v/>
      </c>
      <c r="DL858" s="3" t="str">
        <f>IFERROR(INDEX(COD_SALES!$B$5:$Z$500,MATCH(resource!$CC858,COD_SALES!$A$5:$A$500,0),MATCH(resource!DL$2,COD_SALES!$B$4:$Z$4,0)),"")</f>
        <v/>
      </c>
      <c r="DM858" s="3" t="str">
        <f>IFERROR(INDEX(COD_SALES!$B$5:$Z$500,MATCH(resource!$CC858,COD_SALES!$A$5:$A$500,0),MATCH(resource!DM$2,COD_SALES!$B$4:$Z$4,0)),"")</f>
        <v/>
      </c>
      <c r="DN858" s="3" t="str">
        <f>IFERROR(INDEX(COD_SALES!$B$5:$Z$500,MATCH(resource!$CC858,COD_SALES!$A$5:$A$500,0),MATCH(resource!DN$2,COD_SALES!$B$4:$Z$4,0)),"")</f>
        <v/>
      </c>
      <c r="DO858" s="3" t="str">
        <f>IFERROR(INDEX(COD_SALES!$B$5:$Z$500,MATCH(resource!$CC858,COD_SALES!$A$5:$A$500,0),MATCH(resource!DO$2,COD_SALES!$B$4:$Z$4,0)),"")</f>
        <v/>
      </c>
      <c r="DP858" s="3" t="str">
        <f>IFERROR(INDEX(COD_SALES!$B$5:$Z$500,MATCH(resource!$CC858,COD_SALES!$A$5:$A$500,0),MATCH(resource!DP$2,COD_SALES!$B$4:$Z$4,0)),"")</f>
        <v/>
      </c>
      <c r="DQ858" s="3" t="str">
        <f>IFERROR(INDEX(COD_SALES!$B$5:$Z$500,MATCH(resource!$CC858,COD_SALES!$A$5:$A$500,0),MATCH(resource!DQ$2,COD_SALES!$B$4:$Z$4,0)),"")</f>
        <v/>
      </c>
      <c r="DR858" s="3" t="str">
        <f>IFERROR(INDEX(COD_SALES!$B$5:$Z$500,MATCH(resource!$CC858,COD_SALES!$A$5:$A$500,0),MATCH(resource!DR$2,COD_SALES!$B$4:$Z$4,0)),"")</f>
        <v/>
      </c>
      <c r="DS858" s="3" t="str">
        <f>IFERROR(INDEX(COD_SALES!$B$5:$Z$500,MATCH(resource!$CC858,COD_SALES!$A$5:$A$500,0),MATCH(resource!DS$2,COD_SALES!$B$4:$Z$4,0)),"")</f>
        <v/>
      </c>
      <c r="DT858" s="3" t="str">
        <f>IFERROR(INDEX(COD_SALES!$B$5:$Z$500,MATCH(resource!$CC858,COD_SALES!$A$5:$A$500,0),MATCH(resource!DT$2,COD_SALES!$B$4:$Z$4,0)),"")</f>
        <v/>
      </c>
      <c r="DU858" s="3" t="str">
        <f>IFERROR(INDEX(COD_SALES!$B$5:$Z$500,MATCH(resource!$CC858,COD_SALES!$A$5:$A$500,0),MATCH(resource!DU$2,COD_SALES!$B$4:$Z$4,0)),"")</f>
        <v/>
      </c>
      <c r="DV858" s="3" t="str">
        <f>IFERROR(INDEX(COD_SALES!$B$5:$Z$500,MATCH(resource!$CC858,COD_SALES!$A$5:$A$500,0),MATCH(resource!DV$2,COD_SALES!$B$4:$Z$4,0)),"")</f>
        <v/>
      </c>
      <c r="DW858" s="3" t="str">
        <f>IFERROR(INDEX(COD_SALES!$B$5:$Z$500,MATCH(resource!$CC858,COD_SALES!$A$5:$A$500,0),MATCH(resource!DW$2,COD_SALES!$B$4:$Z$4,0)),"")</f>
        <v/>
      </c>
      <c r="DX858" s="3" t="str">
        <f>IFERROR(INDEX(COD_SALES!$B$5:$Z$500,MATCH(resource!$CC858,COD_SALES!$A$5:$A$500,0),MATCH(resource!DX$2,COD_SALES!$B$4:$Z$4,0)),"")</f>
        <v/>
      </c>
      <c r="DY858" s="3" t="str">
        <f>IFERROR(INDEX(COD_SALES!$B$5:$Z$500,MATCH(resource!$CC858,COD_SALES!$A$5:$A$500,0),MATCH(resource!DY$2,COD_SALES!$B$4:$Z$4,0)),"")</f>
        <v/>
      </c>
      <c r="DZ858" s="3" t="str">
        <f>IFERROR(INDEX(COD_SALES!$B$5:$Z$500,MATCH(resource!$CC858,COD_SALES!$A$5:$A$500,0),MATCH(resource!DZ$2,COD_SALES!$B$4:$Z$4,0)),"")</f>
        <v/>
      </c>
      <c r="EA858" s="3" t="str">
        <f>IFERROR(INDEX(COD_SALES!$B$5:$Z$500,MATCH(resource!$CC858,COD_SALES!$A$5:$A$500,0),MATCH(resource!EA$2,COD_SALES!$B$4:$Z$4,0)),"")</f>
        <v/>
      </c>
      <c r="EB858" s="3">
        <f t="shared" si="142"/>
        <v>0</v>
      </c>
      <c r="EW858" s="3">
        <f>IFERROR(VLOOKUP(CC858,data_pull!$AO$25:$AR$546,2,0),0)</f>
        <v>0</v>
      </c>
      <c r="EX858" s="1">
        <f>IFERROR(VLOOKUP(CC858,data_pull!$AO$25:$AR$546,4,0),0)</f>
        <v>0</v>
      </c>
    </row>
    <row r="859" spans="13:154" x14ac:dyDescent="0.25"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4">
        <f>sales_data!B858</f>
        <v>0</v>
      </c>
      <c r="AR859" s="4">
        <f>sales_data!C858</f>
        <v>0</v>
      </c>
      <c r="AS859" s="5" t="str">
        <f t="shared" si="141"/>
        <v/>
      </c>
      <c r="AT859" s="4">
        <f>sales_data!I858</f>
        <v>0</v>
      </c>
      <c r="AU859" s="4">
        <f>sales_data!W858</f>
        <v>0</v>
      </c>
      <c r="AV859" s="1">
        <f>sales_data!N858</f>
        <v>0</v>
      </c>
      <c r="AW859" s="1">
        <f>sales_data!P858</f>
        <v>0</v>
      </c>
      <c r="AX859" s="3">
        <f ca="1">IFERROR(INDEX(INDIRECT("day_wise_sales_data!$B$2:$BZ$599"),MATCH(resource!$CC859,day_wise_sales_data!$A$2:$A$500,0),MATCH(resource!AX$2,INDIRECT("day_wise_sales_data!$B$1:$BZ$1"),0)),0)</f>
        <v>0</v>
      </c>
      <c r="AY859" s="3">
        <f ca="1">IFERROR(INDEX(INDIRECT("day_wise_sales_data!$B$2:$BZ$599"),MATCH(resource!$CC859,day_wise_sales_data!$A$2:$A$500,0),MATCH(resource!AY$2,INDIRECT("day_wise_sales_data!$B$1:$BZ$1"),0)),0)</f>
        <v>0</v>
      </c>
      <c r="AZ859" s="3">
        <f ca="1">IFERROR(INDEX(INDIRECT("day_wise_sales_data!$B$2:$BZ$599"),MATCH(resource!$CC859,day_wise_sales_data!$A$2:$A$500,0),MATCH(resource!AZ$2,INDIRECT("day_wise_sales_data!$B$1:$BZ$1"),0)),0)</f>
        <v>0</v>
      </c>
      <c r="BA859" s="3">
        <f ca="1">IFERROR(INDEX(INDIRECT("day_wise_sales_data!$B$2:$BZ$599"),MATCH(resource!$CC859,day_wise_sales_data!$A$2:$A$500,0),MATCH(resource!BA$2,INDIRECT("day_wise_sales_data!$B$1:$BZ$1"),0)),0)</f>
        <v>0</v>
      </c>
      <c r="BB859" s="3">
        <f ca="1">IFERROR(INDEX(INDIRECT("day_wise_sales_data!$B$2:$BZ$599"),MATCH(resource!$CC859,day_wise_sales_data!$A$2:$A$500,0),MATCH(resource!BB$2,INDIRECT("day_wise_sales_data!$B$1:$BZ$1"),0)),0)</f>
        <v>0</v>
      </c>
      <c r="BC859" s="3">
        <f ca="1">IFERROR(INDEX(INDIRECT("day_wise_sales_data!$B$2:$BZ$599"),MATCH(resource!$CC859,day_wise_sales_data!$A$2:$A$500,0),MATCH(resource!BC$2,INDIRECT("day_wise_sales_data!$B$1:$BZ$1"),0)),0)</f>
        <v>0</v>
      </c>
      <c r="BD859" s="3">
        <f ca="1">IFERROR(INDEX(INDIRECT("day_wise_sales_data!$B$2:$BZ$599"),MATCH(resource!$CC859,day_wise_sales_data!$A$2:$A$500,0),MATCH(resource!BD$2,INDIRECT("day_wise_sales_data!$B$1:$BZ$1"),0)),0)</f>
        <v>0</v>
      </c>
      <c r="BE859" s="3">
        <f ca="1">IFERROR(INDEX(INDIRECT("day_wise_sales_data!$B$2:$BZ$599"),MATCH(resource!$CC859,day_wise_sales_data!$A$2:$A$500,0),MATCH(resource!BE$2,INDIRECT("day_wise_sales_data!$B$1:$BZ$1"),0)),0)</f>
        <v>0</v>
      </c>
      <c r="BF859" s="3">
        <f ca="1">IFERROR(INDEX(INDIRECT("day_wise_sales_data!$B$2:$BZ$599"),MATCH(resource!$CC859,day_wise_sales_data!$A$2:$A$500,0),MATCH(resource!BF$2,INDIRECT("day_wise_sales_data!$B$1:$BZ$1"),0)),0)</f>
        <v>0</v>
      </c>
      <c r="BG859" s="3">
        <f ca="1">IFERROR(INDEX(INDIRECT("day_wise_sales_data!$B$2:$BZ$599"),MATCH(resource!$CC859,day_wise_sales_data!$A$2:$A$500,0),MATCH(resource!BG$2,INDIRECT("day_wise_sales_data!$B$1:$BZ$1"),0)),0)</f>
        <v>0</v>
      </c>
      <c r="BH859" s="3">
        <f ca="1">IFERROR(INDEX(INDIRECT("day_wise_sales_data!$B$2:$BZ$599"),MATCH(resource!$CC859,day_wise_sales_data!$A$2:$A$500,0),MATCH(resource!BH$2,INDIRECT("day_wise_sales_data!$B$1:$BZ$1"),0)),0)</f>
        <v>0</v>
      </c>
      <c r="BI859" s="3">
        <f ca="1">IFERROR(INDEX(INDIRECT("day_wise_sales_data!$B$2:$BZ$599"),MATCH(resource!$CC859,day_wise_sales_data!$A$2:$A$500,0),MATCH(resource!BI$2,INDIRECT("day_wise_sales_data!$B$1:$BZ$1"),0)),0)</f>
        <v>0</v>
      </c>
      <c r="BJ859" s="3">
        <f ca="1">IFERROR(INDEX(INDIRECT("day_wise_sales_data!$B$2:$BZ$599"),MATCH(resource!$CC859,day_wise_sales_data!$A$2:$A$500,0),MATCH(resource!BJ$2,INDIRECT("day_wise_sales_data!$B$1:$BZ$1"),0)),0)</f>
        <v>0</v>
      </c>
      <c r="BK859" s="3">
        <f ca="1">IFERROR(INDEX(INDIRECT("day_wise_sales_data!$B$2:$BZ$599"),MATCH(resource!$CC859,day_wise_sales_data!$A$2:$A$500,0),MATCH(resource!BK$2,INDIRECT("day_wise_sales_data!$B$1:$BZ$1"),0)),0)</f>
        <v>0</v>
      </c>
      <c r="BL859" s="3">
        <f ca="1">IFERROR(INDEX(INDIRECT("day_wise_sales_data!$B$2:$BZ$599"),MATCH(resource!$CC859,day_wise_sales_data!$A$2:$A$500,0),MATCH(resource!BL$2,INDIRECT("day_wise_sales_data!$B$1:$BZ$1"),0)),0)</f>
        <v>0</v>
      </c>
      <c r="BM859" s="3">
        <f ca="1">IFERROR(INDEX(INDIRECT("day_wise_sales_data!$B$2:$BZ$599"),MATCH(resource!$CC859,day_wise_sales_data!$A$2:$A$500,0),MATCH(resource!BM$2,INDIRECT("day_wise_sales_data!$B$1:$BZ$1"),0)),0)</f>
        <v>0</v>
      </c>
      <c r="BN859" s="3">
        <f ca="1">IFERROR(INDEX(INDIRECT("day_wise_sales_data!$B$2:$BZ$599"),MATCH(resource!$CC859,day_wise_sales_data!$A$2:$A$500,0),MATCH(resource!BN$2,INDIRECT("day_wise_sales_data!$B$1:$BZ$1"),0)),0)</f>
        <v>0</v>
      </c>
      <c r="BO859" s="3">
        <f ca="1">IFERROR(INDEX(INDIRECT("day_wise_sales_data!$B$2:$BZ$599"),MATCH(resource!$CC859,day_wise_sales_data!$A$2:$A$500,0),MATCH(resource!BO$2,INDIRECT("day_wise_sales_data!$B$1:$BZ$1"),0)),0)</f>
        <v>0</v>
      </c>
      <c r="BP859" s="3">
        <f ca="1">IFERROR(INDEX(INDIRECT("day_wise_sales_data!$B$2:$BZ$599"),MATCH(resource!$CC859,day_wise_sales_data!$A$2:$A$500,0),MATCH(resource!BP$2,INDIRECT("day_wise_sales_data!$B$1:$BZ$1"),0)),0)</f>
        <v>0</v>
      </c>
      <c r="BQ859" s="3">
        <f ca="1">IFERROR(INDEX(INDIRECT("day_wise_sales_data!$B$2:$BZ$599"),MATCH(resource!$CC859,day_wise_sales_data!$A$2:$A$500,0),MATCH(resource!BQ$2,INDIRECT("day_wise_sales_data!$B$1:$BZ$1"),0)),0)</f>
        <v>0</v>
      </c>
      <c r="BR859" s="3">
        <f ca="1">IFERROR(INDEX(INDIRECT("day_wise_sales_data!$B$2:$BZ$599"),MATCH(resource!$CC859,day_wise_sales_data!$A$2:$A$500,0),MATCH(resource!BR$2,INDIRECT("day_wise_sales_data!$B$1:$BZ$1"),0)),0)</f>
        <v>0</v>
      </c>
      <c r="BS859" s="3">
        <f ca="1">IFERROR(INDEX(INDIRECT("day_wise_sales_data!$B$2:$BZ$599"),MATCH(resource!$CC859,day_wise_sales_data!$A$2:$A$500,0),MATCH(resource!BS$2,INDIRECT("day_wise_sales_data!$B$1:$BZ$1"),0)),0)</f>
        <v>0</v>
      </c>
      <c r="BT859" s="3">
        <f ca="1">IFERROR(INDEX(INDIRECT("day_wise_sales_data!$B$2:$BZ$599"),MATCH(resource!$CC859,day_wise_sales_data!$A$2:$A$500,0),MATCH(resource!BT$2,INDIRECT("day_wise_sales_data!$B$1:$BZ$1"),0)),0)</f>
        <v>0</v>
      </c>
      <c r="BU859" s="3">
        <f ca="1">IFERROR(INDEX(INDIRECT("day_wise_sales_data!$B$2:$BZ$599"),MATCH(resource!$CC859,day_wise_sales_data!$A$2:$A$500,0),MATCH(resource!BU$2,INDIRECT("day_wise_sales_data!$B$1:$BZ$1"),0)),0)</f>
        <v>0</v>
      </c>
      <c r="BV859" s="3">
        <f ca="1">IFERROR(INDEX(INDIRECT("day_wise_sales_data!$B$2:$BZ$599"),MATCH(resource!$CC859,day_wise_sales_data!$A$2:$A$500,0),MATCH(resource!BV$2,INDIRECT("day_wise_sales_data!$B$1:$BZ$1"),0)),0)</f>
        <v>0</v>
      </c>
      <c r="BW859" s="3">
        <f ca="1">IFERROR(INDEX(INDIRECT("day_wise_sales_data!$B$2:$BZ$599"),MATCH(resource!$CC859,day_wise_sales_data!$A$2:$A$500,0),MATCH(resource!BW$2,INDIRECT("day_wise_sales_data!$B$1:$BZ$1"),0)),0)</f>
        <v>0</v>
      </c>
      <c r="BX859" s="3">
        <f ca="1">IFERROR(INDEX(INDIRECT("day_wise_sales_data!$B$2:$BZ$599"),MATCH(resource!$CC859,day_wise_sales_data!$A$2:$A$500,0),MATCH(resource!BX$2,INDIRECT("day_wise_sales_data!$B$1:$BZ$1"),0)),0)</f>
        <v>0</v>
      </c>
      <c r="BY859" s="3">
        <f ca="1">IFERROR(INDEX(INDIRECT("day_wise_sales_data!$B$2:$BZ$599"),MATCH(resource!$CC859,day_wise_sales_data!$A$2:$A$500,0),MATCH(resource!BY$2,INDIRECT("day_wise_sales_data!$B$1:$BZ$1"),0)),0)</f>
        <v>0</v>
      </c>
      <c r="BZ859" s="3">
        <f ca="1">IFERROR(INDEX(INDIRECT("day_wise_sales_data!$B$2:$BZ$599"),MATCH(resource!$CC859,day_wise_sales_data!$A$2:$A$500,0),MATCH(resource!BZ$2,INDIRECT("day_wise_sales_data!$B$1:$BZ$1"),0)),0)</f>
        <v>0</v>
      </c>
      <c r="CA859" s="3">
        <f ca="1">IFERROR(INDEX(INDIRECT("day_wise_sales_data!$B$2:$BZ$599"),MATCH(resource!$CC859,day_wise_sales_data!$A$2:$A$500,0),MATCH(resource!CA$2,INDIRECT("day_wise_sales_data!$B$1:$BZ$1"),0)),0)</f>
        <v>0</v>
      </c>
      <c r="CC859" s="4">
        <f>sales_data!H858</f>
        <v>0</v>
      </c>
      <c r="CD859" s="1">
        <v>857</v>
      </c>
      <c r="CE859" s="1" t="str">
        <f>IF(AQ859=report!$AQ$3,resource!CD859,"")</f>
        <v/>
      </c>
      <c r="CF859" s="5" t="str">
        <f>IFERROR(SMALL($CE$3:$CE$1001,ROWS($CE$3:CE859)),"")</f>
        <v/>
      </c>
      <c r="CH859">
        <f>IFERROR(VLOOKUP($CC859,data_pull!$E$22:$G$700,2,0),0)</f>
        <v>0</v>
      </c>
      <c r="DK859" s="3" t="str">
        <f>IFERROR(INDEX(COD_SALES!$B$5:$Z$500,MATCH(resource!$CC859,COD_SALES!$A$5:$A$500,0),MATCH(resource!DK$2,COD_SALES!$B$4:$Z$4,0)),"")</f>
        <v/>
      </c>
      <c r="DL859" s="3" t="str">
        <f>IFERROR(INDEX(COD_SALES!$B$5:$Z$500,MATCH(resource!$CC859,COD_SALES!$A$5:$A$500,0),MATCH(resource!DL$2,COD_SALES!$B$4:$Z$4,0)),"")</f>
        <v/>
      </c>
      <c r="DM859" s="3" t="str">
        <f>IFERROR(INDEX(COD_SALES!$B$5:$Z$500,MATCH(resource!$CC859,COD_SALES!$A$5:$A$500,0),MATCH(resource!DM$2,COD_SALES!$B$4:$Z$4,0)),"")</f>
        <v/>
      </c>
      <c r="DN859" s="3" t="str">
        <f>IFERROR(INDEX(COD_SALES!$B$5:$Z$500,MATCH(resource!$CC859,COD_SALES!$A$5:$A$500,0),MATCH(resource!DN$2,COD_SALES!$B$4:$Z$4,0)),"")</f>
        <v/>
      </c>
      <c r="DO859" s="3" t="str">
        <f>IFERROR(INDEX(COD_SALES!$B$5:$Z$500,MATCH(resource!$CC859,COD_SALES!$A$5:$A$500,0),MATCH(resource!DO$2,COD_SALES!$B$4:$Z$4,0)),"")</f>
        <v/>
      </c>
      <c r="DP859" s="3" t="str">
        <f>IFERROR(INDEX(COD_SALES!$B$5:$Z$500,MATCH(resource!$CC859,COD_SALES!$A$5:$A$500,0),MATCH(resource!DP$2,COD_SALES!$B$4:$Z$4,0)),"")</f>
        <v/>
      </c>
      <c r="DQ859" s="3" t="str">
        <f>IFERROR(INDEX(COD_SALES!$B$5:$Z$500,MATCH(resource!$CC859,COD_SALES!$A$5:$A$500,0),MATCH(resource!DQ$2,COD_SALES!$B$4:$Z$4,0)),"")</f>
        <v/>
      </c>
      <c r="DR859" s="3" t="str">
        <f>IFERROR(INDEX(COD_SALES!$B$5:$Z$500,MATCH(resource!$CC859,COD_SALES!$A$5:$A$500,0),MATCH(resource!DR$2,COD_SALES!$B$4:$Z$4,0)),"")</f>
        <v/>
      </c>
      <c r="DS859" s="3" t="str">
        <f>IFERROR(INDEX(COD_SALES!$B$5:$Z$500,MATCH(resource!$CC859,COD_SALES!$A$5:$A$500,0),MATCH(resource!DS$2,COD_SALES!$B$4:$Z$4,0)),"")</f>
        <v/>
      </c>
      <c r="DT859" s="3" t="str">
        <f>IFERROR(INDEX(COD_SALES!$B$5:$Z$500,MATCH(resource!$CC859,COD_SALES!$A$5:$A$500,0),MATCH(resource!DT$2,COD_SALES!$B$4:$Z$4,0)),"")</f>
        <v/>
      </c>
      <c r="DU859" s="3" t="str">
        <f>IFERROR(INDEX(COD_SALES!$B$5:$Z$500,MATCH(resource!$CC859,COD_SALES!$A$5:$A$500,0),MATCH(resource!DU$2,COD_SALES!$B$4:$Z$4,0)),"")</f>
        <v/>
      </c>
      <c r="DV859" s="3" t="str">
        <f>IFERROR(INDEX(COD_SALES!$B$5:$Z$500,MATCH(resource!$CC859,COD_SALES!$A$5:$A$500,0),MATCH(resource!DV$2,COD_SALES!$B$4:$Z$4,0)),"")</f>
        <v/>
      </c>
      <c r="DW859" s="3" t="str">
        <f>IFERROR(INDEX(COD_SALES!$B$5:$Z$500,MATCH(resource!$CC859,COD_SALES!$A$5:$A$500,0),MATCH(resource!DW$2,COD_SALES!$B$4:$Z$4,0)),"")</f>
        <v/>
      </c>
      <c r="DX859" s="3" t="str">
        <f>IFERROR(INDEX(COD_SALES!$B$5:$Z$500,MATCH(resource!$CC859,COD_SALES!$A$5:$A$500,0),MATCH(resource!DX$2,COD_SALES!$B$4:$Z$4,0)),"")</f>
        <v/>
      </c>
      <c r="DY859" s="3" t="str">
        <f>IFERROR(INDEX(COD_SALES!$B$5:$Z$500,MATCH(resource!$CC859,COD_SALES!$A$5:$A$500,0),MATCH(resource!DY$2,COD_SALES!$B$4:$Z$4,0)),"")</f>
        <v/>
      </c>
      <c r="DZ859" s="3" t="str">
        <f>IFERROR(INDEX(COD_SALES!$B$5:$Z$500,MATCH(resource!$CC859,COD_SALES!$A$5:$A$500,0),MATCH(resource!DZ$2,COD_SALES!$B$4:$Z$4,0)),"")</f>
        <v/>
      </c>
      <c r="EA859" s="3" t="str">
        <f>IFERROR(INDEX(COD_SALES!$B$5:$Z$500,MATCH(resource!$CC859,COD_SALES!$A$5:$A$500,0),MATCH(resource!EA$2,COD_SALES!$B$4:$Z$4,0)),"")</f>
        <v/>
      </c>
      <c r="EB859" s="3">
        <f t="shared" si="142"/>
        <v>0</v>
      </c>
      <c r="EW859" s="3">
        <f>IFERROR(VLOOKUP(CC859,data_pull!$AO$25:$AR$546,2,0),0)</f>
        <v>0</v>
      </c>
      <c r="EX859" s="1">
        <f>IFERROR(VLOOKUP(CC859,data_pull!$AO$25:$AR$546,4,0),0)</f>
        <v>0</v>
      </c>
    </row>
    <row r="860" spans="13:154" x14ac:dyDescent="0.25"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4">
        <f>sales_data!B859</f>
        <v>0</v>
      </c>
      <c r="AR860" s="4">
        <f>sales_data!C859</f>
        <v>0</v>
      </c>
      <c r="AS860" s="5" t="str">
        <f t="shared" si="141"/>
        <v/>
      </c>
      <c r="AT860" s="4">
        <f>sales_data!I859</f>
        <v>0</v>
      </c>
      <c r="AU860" s="4">
        <f>sales_data!W859</f>
        <v>0</v>
      </c>
      <c r="AV860" s="1">
        <f>sales_data!N859</f>
        <v>0</v>
      </c>
      <c r="AW860" s="1">
        <f>sales_data!P859</f>
        <v>0</v>
      </c>
      <c r="AX860" s="3">
        <f ca="1">IFERROR(INDEX(INDIRECT("day_wise_sales_data!$B$2:$BZ$599"),MATCH(resource!$CC860,day_wise_sales_data!$A$2:$A$500,0),MATCH(resource!AX$2,INDIRECT("day_wise_sales_data!$B$1:$BZ$1"),0)),0)</f>
        <v>0</v>
      </c>
      <c r="AY860" s="3">
        <f ca="1">IFERROR(INDEX(INDIRECT("day_wise_sales_data!$B$2:$BZ$599"),MATCH(resource!$CC860,day_wise_sales_data!$A$2:$A$500,0),MATCH(resource!AY$2,INDIRECT("day_wise_sales_data!$B$1:$BZ$1"),0)),0)</f>
        <v>0</v>
      </c>
      <c r="AZ860" s="3">
        <f ca="1">IFERROR(INDEX(INDIRECT("day_wise_sales_data!$B$2:$BZ$599"),MATCH(resource!$CC860,day_wise_sales_data!$A$2:$A$500,0),MATCH(resource!AZ$2,INDIRECT("day_wise_sales_data!$B$1:$BZ$1"),0)),0)</f>
        <v>0</v>
      </c>
      <c r="BA860" s="3">
        <f ca="1">IFERROR(INDEX(INDIRECT("day_wise_sales_data!$B$2:$BZ$599"),MATCH(resource!$CC860,day_wise_sales_data!$A$2:$A$500,0),MATCH(resource!BA$2,INDIRECT("day_wise_sales_data!$B$1:$BZ$1"),0)),0)</f>
        <v>0</v>
      </c>
      <c r="BB860" s="3">
        <f ca="1">IFERROR(INDEX(INDIRECT("day_wise_sales_data!$B$2:$BZ$599"),MATCH(resource!$CC860,day_wise_sales_data!$A$2:$A$500,0),MATCH(resource!BB$2,INDIRECT("day_wise_sales_data!$B$1:$BZ$1"),0)),0)</f>
        <v>0</v>
      </c>
      <c r="BC860" s="3">
        <f ca="1">IFERROR(INDEX(INDIRECT("day_wise_sales_data!$B$2:$BZ$599"),MATCH(resource!$CC860,day_wise_sales_data!$A$2:$A$500,0),MATCH(resource!BC$2,INDIRECT("day_wise_sales_data!$B$1:$BZ$1"),0)),0)</f>
        <v>0</v>
      </c>
      <c r="BD860" s="3">
        <f ca="1">IFERROR(INDEX(INDIRECT("day_wise_sales_data!$B$2:$BZ$599"),MATCH(resource!$CC860,day_wise_sales_data!$A$2:$A$500,0),MATCH(resource!BD$2,INDIRECT("day_wise_sales_data!$B$1:$BZ$1"),0)),0)</f>
        <v>0</v>
      </c>
      <c r="BE860" s="3">
        <f ca="1">IFERROR(INDEX(INDIRECT("day_wise_sales_data!$B$2:$BZ$599"),MATCH(resource!$CC860,day_wise_sales_data!$A$2:$A$500,0),MATCH(resource!BE$2,INDIRECT("day_wise_sales_data!$B$1:$BZ$1"),0)),0)</f>
        <v>0</v>
      </c>
      <c r="BF860" s="3">
        <f ca="1">IFERROR(INDEX(INDIRECT("day_wise_sales_data!$B$2:$BZ$599"),MATCH(resource!$CC860,day_wise_sales_data!$A$2:$A$500,0),MATCH(resource!BF$2,INDIRECT("day_wise_sales_data!$B$1:$BZ$1"),0)),0)</f>
        <v>0</v>
      </c>
      <c r="BG860" s="3">
        <f ca="1">IFERROR(INDEX(INDIRECT("day_wise_sales_data!$B$2:$BZ$599"),MATCH(resource!$CC860,day_wise_sales_data!$A$2:$A$500,0),MATCH(resource!BG$2,INDIRECT("day_wise_sales_data!$B$1:$BZ$1"),0)),0)</f>
        <v>0</v>
      </c>
      <c r="BH860" s="3">
        <f ca="1">IFERROR(INDEX(INDIRECT("day_wise_sales_data!$B$2:$BZ$599"),MATCH(resource!$CC860,day_wise_sales_data!$A$2:$A$500,0),MATCH(resource!BH$2,INDIRECT("day_wise_sales_data!$B$1:$BZ$1"),0)),0)</f>
        <v>0</v>
      </c>
      <c r="BI860" s="3">
        <f ca="1">IFERROR(INDEX(INDIRECT("day_wise_sales_data!$B$2:$BZ$599"),MATCH(resource!$CC860,day_wise_sales_data!$A$2:$A$500,0),MATCH(resource!BI$2,INDIRECT("day_wise_sales_data!$B$1:$BZ$1"),0)),0)</f>
        <v>0</v>
      </c>
      <c r="BJ860" s="3">
        <f ca="1">IFERROR(INDEX(INDIRECT("day_wise_sales_data!$B$2:$BZ$599"),MATCH(resource!$CC860,day_wise_sales_data!$A$2:$A$500,0),MATCH(resource!BJ$2,INDIRECT("day_wise_sales_data!$B$1:$BZ$1"),0)),0)</f>
        <v>0</v>
      </c>
      <c r="BK860" s="3">
        <f ca="1">IFERROR(INDEX(INDIRECT("day_wise_sales_data!$B$2:$BZ$599"),MATCH(resource!$CC860,day_wise_sales_data!$A$2:$A$500,0),MATCH(resource!BK$2,INDIRECT("day_wise_sales_data!$B$1:$BZ$1"),0)),0)</f>
        <v>0</v>
      </c>
      <c r="BL860" s="3">
        <f ca="1">IFERROR(INDEX(INDIRECT("day_wise_sales_data!$B$2:$BZ$599"),MATCH(resource!$CC860,day_wise_sales_data!$A$2:$A$500,0),MATCH(resource!BL$2,INDIRECT("day_wise_sales_data!$B$1:$BZ$1"),0)),0)</f>
        <v>0</v>
      </c>
      <c r="BM860" s="3">
        <f ca="1">IFERROR(INDEX(INDIRECT("day_wise_sales_data!$B$2:$BZ$599"),MATCH(resource!$CC860,day_wise_sales_data!$A$2:$A$500,0),MATCH(resource!BM$2,INDIRECT("day_wise_sales_data!$B$1:$BZ$1"),0)),0)</f>
        <v>0</v>
      </c>
      <c r="BN860" s="3">
        <f ca="1">IFERROR(INDEX(INDIRECT("day_wise_sales_data!$B$2:$BZ$599"),MATCH(resource!$CC860,day_wise_sales_data!$A$2:$A$500,0),MATCH(resource!BN$2,INDIRECT("day_wise_sales_data!$B$1:$BZ$1"),0)),0)</f>
        <v>0</v>
      </c>
      <c r="BO860" s="3">
        <f ca="1">IFERROR(INDEX(INDIRECT("day_wise_sales_data!$B$2:$BZ$599"),MATCH(resource!$CC860,day_wise_sales_data!$A$2:$A$500,0),MATCH(resource!BO$2,INDIRECT("day_wise_sales_data!$B$1:$BZ$1"),0)),0)</f>
        <v>0</v>
      </c>
      <c r="BP860" s="3">
        <f ca="1">IFERROR(INDEX(INDIRECT("day_wise_sales_data!$B$2:$BZ$599"),MATCH(resource!$CC860,day_wise_sales_data!$A$2:$A$500,0),MATCH(resource!BP$2,INDIRECT("day_wise_sales_data!$B$1:$BZ$1"),0)),0)</f>
        <v>0</v>
      </c>
      <c r="BQ860" s="3">
        <f ca="1">IFERROR(INDEX(INDIRECT("day_wise_sales_data!$B$2:$BZ$599"),MATCH(resource!$CC860,day_wise_sales_data!$A$2:$A$500,0),MATCH(resource!BQ$2,INDIRECT("day_wise_sales_data!$B$1:$BZ$1"),0)),0)</f>
        <v>0</v>
      </c>
      <c r="BR860" s="3">
        <f ca="1">IFERROR(INDEX(INDIRECT("day_wise_sales_data!$B$2:$BZ$599"),MATCH(resource!$CC860,day_wise_sales_data!$A$2:$A$500,0),MATCH(resource!BR$2,INDIRECT("day_wise_sales_data!$B$1:$BZ$1"),0)),0)</f>
        <v>0</v>
      </c>
      <c r="BS860" s="3">
        <f ca="1">IFERROR(INDEX(INDIRECT("day_wise_sales_data!$B$2:$BZ$599"),MATCH(resource!$CC860,day_wise_sales_data!$A$2:$A$500,0),MATCH(resource!BS$2,INDIRECT("day_wise_sales_data!$B$1:$BZ$1"),0)),0)</f>
        <v>0</v>
      </c>
      <c r="BT860" s="3">
        <f ca="1">IFERROR(INDEX(INDIRECT("day_wise_sales_data!$B$2:$BZ$599"),MATCH(resource!$CC860,day_wise_sales_data!$A$2:$A$500,0),MATCH(resource!BT$2,INDIRECT("day_wise_sales_data!$B$1:$BZ$1"),0)),0)</f>
        <v>0</v>
      </c>
      <c r="BU860" s="3">
        <f ca="1">IFERROR(INDEX(INDIRECT("day_wise_sales_data!$B$2:$BZ$599"),MATCH(resource!$CC860,day_wise_sales_data!$A$2:$A$500,0),MATCH(resource!BU$2,INDIRECT("day_wise_sales_data!$B$1:$BZ$1"),0)),0)</f>
        <v>0</v>
      </c>
      <c r="BV860" s="3">
        <f ca="1">IFERROR(INDEX(INDIRECT("day_wise_sales_data!$B$2:$BZ$599"),MATCH(resource!$CC860,day_wise_sales_data!$A$2:$A$500,0),MATCH(resource!BV$2,INDIRECT("day_wise_sales_data!$B$1:$BZ$1"),0)),0)</f>
        <v>0</v>
      </c>
      <c r="BW860" s="3">
        <f ca="1">IFERROR(INDEX(INDIRECT("day_wise_sales_data!$B$2:$BZ$599"),MATCH(resource!$CC860,day_wise_sales_data!$A$2:$A$500,0),MATCH(resource!BW$2,INDIRECT("day_wise_sales_data!$B$1:$BZ$1"),0)),0)</f>
        <v>0</v>
      </c>
      <c r="BX860" s="3">
        <f ca="1">IFERROR(INDEX(INDIRECT("day_wise_sales_data!$B$2:$BZ$599"),MATCH(resource!$CC860,day_wise_sales_data!$A$2:$A$500,0),MATCH(resource!BX$2,INDIRECT("day_wise_sales_data!$B$1:$BZ$1"),0)),0)</f>
        <v>0</v>
      </c>
      <c r="BY860" s="3">
        <f ca="1">IFERROR(INDEX(INDIRECT("day_wise_sales_data!$B$2:$BZ$599"),MATCH(resource!$CC860,day_wise_sales_data!$A$2:$A$500,0),MATCH(resource!BY$2,INDIRECT("day_wise_sales_data!$B$1:$BZ$1"),0)),0)</f>
        <v>0</v>
      </c>
      <c r="BZ860" s="3">
        <f ca="1">IFERROR(INDEX(INDIRECT("day_wise_sales_data!$B$2:$BZ$599"),MATCH(resource!$CC860,day_wise_sales_data!$A$2:$A$500,0),MATCH(resource!BZ$2,INDIRECT("day_wise_sales_data!$B$1:$BZ$1"),0)),0)</f>
        <v>0</v>
      </c>
      <c r="CA860" s="3">
        <f ca="1">IFERROR(INDEX(INDIRECT("day_wise_sales_data!$B$2:$BZ$599"),MATCH(resource!$CC860,day_wise_sales_data!$A$2:$A$500,0),MATCH(resource!CA$2,INDIRECT("day_wise_sales_data!$B$1:$BZ$1"),0)),0)</f>
        <v>0</v>
      </c>
      <c r="CC860" s="4">
        <f>sales_data!H859</f>
        <v>0</v>
      </c>
      <c r="CD860" s="1">
        <v>858</v>
      </c>
      <c r="CE860" s="1" t="str">
        <f>IF(AQ860=report!$AQ$3,resource!CD860,"")</f>
        <v/>
      </c>
      <c r="CF860" s="5" t="str">
        <f>IFERROR(SMALL($CE$3:$CE$1001,ROWS($CE$3:CE860)),"")</f>
        <v/>
      </c>
      <c r="CH860">
        <f>IFERROR(VLOOKUP($CC860,data_pull!$E$22:$G$700,2,0),0)</f>
        <v>0</v>
      </c>
      <c r="DK860" s="3" t="str">
        <f>IFERROR(INDEX(COD_SALES!$B$5:$Z$500,MATCH(resource!$CC860,COD_SALES!$A$5:$A$500,0),MATCH(resource!DK$2,COD_SALES!$B$4:$Z$4,0)),"")</f>
        <v/>
      </c>
      <c r="DL860" s="3" t="str">
        <f>IFERROR(INDEX(COD_SALES!$B$5:$Z$500,MATCH(resource!$CC860,COD_SALES!$A$5:$A$500,0),MATCH(resource!DL$2,COD_SALES!$B$4:$Z$4,0)),"")</f>
        <v/>
      </c>
      <c r="DM860" s="3" t="str">
        <f>IFERROR(INDEX(COD_SALES!$B$5:$Z$500,MATCH(resource!$CC860,COD_SALES!$A$5:$A$500,0),MATCH(resource!DM$2,COD_SALES!$B$4:$Z$4,0)),"")</f>
        <v/>
      </c>
      <c r="DN860" s="3" t="str">
        <f>IFERROR(INDEX(COD_SALES!$B$5:$Z$500,MATCH(resource!$CC860,COD_SALES!$A$5:$A$500,0),MATCH(resource!DN$2,COD_SALES!$B$4:$Z$4,0)),"")</f>
        <v/>
      </c>
      <c r="DO860" s="3" t="str">
        <f>IFERROR(INDEX(COD_SALES!$B$5:$Z$500,MATCH(resource!$CC860,COD_SALES!$A$5:$A$500,0),MATCH(resource!DO$2,COD_SALES!$B$4:$Z$4,0)),"")</f>
        <v/>
      </c>
      <c r="DP860" s="3" t="str">
        <f>IFERROR(INDEX(COD_SALES!$B$5:$Z$500,MATCH(resource!$CC860,COD_SALES!$A$5:$A$500,0),MATCH(resource!DP$2,COD_SALES!$B$4:$Z$4,0)),"")</f>
        <v/>
      </c>
      <c r="DQ860" s="3" t="str">
        <f>IFERROR(INDEX(COD_SALES!$B$5:$Z$500,MATCH(resource!$CC860,COD_SALES!$A$5:$A$500,0),MATCH(resource!DQ$2,COD_SALES!$B$4:$Z$4,0)),"")</f>
        <v/>
      </c>
      <c r="DR860" s="3" t="str">
        <f>IFERROR(INDEX(COD_SALES!$B$5:$Z$500,MATCH(resource!$CC860,COD_SALES!$A$5:$A$500,0),MATCH(resource!DR$2,COD_SALES!$B$4:$Z$4,0)),"")</f>
        <v/>
      </c>
      <c r="DS860" s="3" t="str">
        <f>IFERROR(INDEX(COD_SALES!$B$5:$Z$500,MATCH(resource!$CC860,COD_SALES!$A$5:$A$500,0),MATCH(resource!DS$2,COD_SALES!$B$4:$Z$4,0)),"")</f>
        <v/>
      </c>
      <c r="DT860" s="3" t="str">
        <f>IFERROR(INDEX(COD_SALES!$B$5:$Z$500,MATCH(resource!$CC860,COD_SALES!$A$5:$A$500,0),MATCH(resource!DT$2,COD_SALES!$B$4:$Z$4,0)),"")</f>
        <v/>
      </c>
      <c r="DU860" s="3" t="str">
        <f>IFERROR(INDEX(COD_SALES!$B$5:$Z$500,MATCH(resource!$CC860,COD_SALES!$A$5:$A$500,0),MATCH(resource!DU$2,COD_SALES!$B$4:$Z$4,0)),"")</f>
        <v/>
      </c>
      <c r="DV860" s="3" t="str">
        <f>IFERROR(INDEX(COD_SALES!$B$5:$Z$500,MATCH(resource!$CC860,COD_SALES!$A$5:$A$500,0),MATCH(resource!DV$2,COD_SALES!$B$4:$Z$4,0)),"")</f>
        <v/>
      </c>
      <c r="DW860" s="3" t="str">
        <f>IFERROR(INDEX(COD_SALES!$B$5:$Z$500,MATCH(resource!$CC860,COD_SALES!$A$5:$A$500,0),MATCH(resource!DW$2,COD_SALES!$B$4:$Z$4,0)),"")</f>
        <v/>
      </c>
      <c r="DX860" s="3" t="str">
        <f>IFERROR(INDEX(COD_SALES!$B$5:$Z$500,MATCH(resource!$CC860,COD_SALES!$A$5:$A$500,0),MATCH(resource!DX$2,COD_SALES!$B$4:$Z$4,0)),"")</f>
        <v/>
      </c>
      <c r="DY860" s="3" t="str">
        <f>IFERROR(INDEX(COD_SALES!$B$5:$Z$500,MATCH(resource!$CC860,COD_SALES!$A$5:$A$500,0),MATCH(resource!DY$2,COD_SALES!$B$4:$Z$4,0)),"")</f>
        <v/>
      </c>
      <c r="DZ860" s="3" t="str">
        <f>IFERROR(INDEX(COD_SALES!$B$5:$Z$500,MATCH(resource!$CC860,COD_SALES!$A$5:$A$500,0),MATCH(resource!DZ$2,COD_SALES!$B$4:$Z$4,0)),"")</f>
        <v/>
      </c>
      <c r="EA860" s="3" t="str">
        <f>IFERROR(INDEX(COD_SALES!$B$5:$Z$500,MATCH(resource!$CC860,COD_SALES!$A$5:$A$500,0),MATCH(resource!EA$2,COD_SALES!$B$4:$Z$4,0)),"")</f>
        <v/>
      </c>
      <c r="EB860" s="3">
        <f t="shared" si="142"/>
        <v>0</v>
      </c>
      <c r="EW860" s="3">
        <f>IFERROR(VLOOKUP(CC860,data_pull!$AO$25:$AR$546,2,0),0)</f>
        <v>0</v>
      </c>
      <c r="EX860" s="1">
        <f>IFERROR(VLOOKUP(CC860,data_pull!$AO$25:$AR$546,4,0),0)</f>
        <v>0</v>
      </c>
    </row>
    <row r="861" spans="13:154" x14ac:dyDescent="0.25"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4">
        <f>sales_data!B860</f>
        <v>0</v>
      </c>
      <c r="AR861" s="4">
        <f>sales_data!C860</f>
        <v>0</v>
      </c>
      <c r="AS861" s="5" t="str">
        <f t="shared" si="141"/>
        <v/>
      </c>
      <c r="AT861" s="4">
        <f>sales_data!I860</f>
        <v>0</v>
      </c>
      <c r="AU861" s="4">
        <f>sales_data!W860</f>
        <v>0</v>
      </c>
      <c r="AV861" s="1">
        <f>sales_data!N860</f>
        <v>0</v>
      </c>
      <c r="AW861" s="1">
        <f>sales_data!P860</f>
        <v>0</v>
      </c>
      <c r="AX861" s="3">
        <f ca="1">IFERROR(INDEX(INDIRECT("day_wise_sales_data!$B$2:$BZ$599"),MATCH(resource!$CC861,day_wise_sales_data!$A$2:$A$500,0),MATCH(resource!AX$2,INDIRECT("day_wise_sales_data!$B$1:$BZ$1"),0)),0)</f>
        <v>0</v>
      </c>
      <c r="AY861" s="3">
        <f ca="1">IFERROR(INDEX(INDIRECT("day_wise_sales_data!$B$2:$BZ$599"),MATCH(resource!$CC861,day_wise_sales_data!$A$2:$A$500,0),MATCH(resource!AY$2,INDIRECT("day_wise_sales_data!$B$1:$BZ$1"),0)),0)</f>
        <v>0</v>
      </c>
      <c r="AZ861" s="3">
        <f ca="1">IFERROR(INDEX(INDIRECT("day_wise_sales_data!$B$2:$BZ$599"),MATCH(resource!$CC861,day_wise_sales_data!$A$2:$A$500,0),MATCH(resource!AZ$2,INDIRECT("day_wise_sales_data!$B$1:$BZ$1"),0)),0)</f>
        <v>0</v>
      </c>
      <c r="BA861" s="3">
        <f ca="1">IFERROR(INDEX(INDIRECT("day_wise_sales_data!$B$2:$BZ$599"),MATCH(resource!$CC861,day_wise_sales_data!$A$2:$A$500,0),MATCH(resource!BA$2,INDIRECT("day_wise_sales_data!$B$1:$BZ$1"),0)),0)</f>
        <v>0</v>
      </c>
      <c r="BB861" s="3">
        <f ca="1">IFERROR(INDEX(INDIRECT("day_wise_sales_data!$B$2:$BZ$599"),MATCH(resource!$CC861,day_wise_sales_data!$A$2:$A$500,0),MATCH(resource!BB$2,INDIRECT("day_wise_sales_data!$B$1:$BZ$1"),0)),0)</f>
        <v>0</v>
      </c>
      <c r="BC861" s="3">
        <f ca="1">IFERROR(INDEX(INDIRECT("day_wise_sales_data!$B$2:$BZ$599"),MATCH(resource!$CC861,day_wise_sales_data!$A$2:$A$500,0),MATCH(resource!BC$2,INDIRECT("day_wise_sales_data!$B$1:$BZ$1"),0)),0)</f>
        <v>0</v>
      </c>
      <c r="BD861" s="3">
        <f ca="1">IFERROR(INDEX(INDIRECT("day_wise_sales_data!$B$2:$BZ$599"),MATCH(resource!$CC861,day_wise_sales_data!$A$2:$A$500,0),MATCH(resource!BD$2,INDIRECT("day_wise_sales_data!$B$1:$BZ$1"),0)),0)</f>
        <v>0</v>
      </c>
      <c r="BE861" s="3">
        <f ca="1">IFERROR(INDEX(INDIRECT("day_wise_sales_data!$B$2:$BZ$599"),MATCH(resource!$CC861,day_wise_sales_data!$A$2:$A$500,0),MATCH(resource!BE$2,INDIRECT("day_wise_sales_data!$B$1:$BZ$1"),0)),0)</f>
        <v>0</v>
      </c>
      <c r="BF861" s="3">
        <f ca="1">IFERROR(INDEX(INDIRECT("day_wise_sales_data!$B$2:$BZ$599"),MATCH(resource!$CC861,day_wise_sales_data!$A$2:$A$500,0),MATCH(resource!BF$2,INDIRECT("day_wise_sales_data!$B$1:$BZ$1"),0)),0)</f>
        <v>0</v>
      </c>
      <c r="BG861" s="3">
        <f ca="1">IFERROR(INDEX(INDIRECT("day_wise_sales_data!$B$2:$BZ$599"),MATCH(resource!$CC861,day_wise_sales_data!$A$2:$A$500,0),MATCH(resource!BG$2,INDIRECT("day_wise_sales_data!$B$1:$BZ$1"),0)),0)</f>
        <v>0</v>
      </c>
      <c r="BH861" s="3">
        <f ca="1">IFERROR(INDEX(INDIRECT("day_wise_sales_data!$B$2:$BZ$599"),MATCH(resource!$CC861,day_wise_sales_data!$A$2:$A$500,0),MATCH(resource!BH$2,INDIRECT("day_wise_sales_data!$B$1:$BZ$1"),0)),0)</f>
        <v>0</v>
      </c>
      <c r="BI861" s="3">
        <f ca="1">IFERROR(INDEX(INDIRECT("day_wise_sales_data!$B$2:$BZ$599"),MATCH(resource!$CC861,day_wise_sales_data!$A$2:$A$500,0),MATCH(resource!BI$2,INDIRECT("day_wise_sales_data!$B$1:$BZ$1"),0)),0)</f>
        <v>0</v>
      </c>
      <c r="BJ861" s="3">
        <f ca="1">IFERROR(INDEX(INDIRECT("day_wise_sales_data!$B$2:$BZ$599"),MATCH(resource!$CC861,day_wise_sales_data!$A$2:$A$500,0),MATCH(resource!BJ$2,INDIRECT("day_wise_sales_data!$B$1:$BZ$1"),0)),0)</f>
        <v>0</v>
      </c>
      <c r="BK861" s="3">
        <f ca="1">IFERROR(INDEX(INDIRECT("day_wise_sales_data!$B$2:$BZ$599"),MATCH(resource!$CC861,day_wise_sales_data!$A$2:$A$500,0),MATCH(resource!BK$2,INDIRECT("day_wise_sales_data!$B$1:$BZ$1"),0)),0)</f>
        <v>0</v>
      </c>
      <c r="BL861" s="3">
        <f ca="1">IFERROR(INDEX(INDIRECT("day_wise_sales_data!$B$2:$BZ$599"),MATCH(resource!$CC861,day_wise_sales_data!$A$2:$A$500,0),MATCH(resource!BL$2,INDIRECT("day_wise_sales_data!$B$1:$BZ$1"),0)),0)</f>
        <v>0</v>
      </c>
      <c r="BM861" s="3">
        <f ca="1">IFERROR(INDEX(INDIRECT("day_wise_sales_data!$B$2:$BZ$599"),MATCH(resource!$CC861,day_wise_sales_data!$A$2:$A$500,0),MATCH(resource!BM$2,INDIRECT("day_wise_sales_data!$B$1:$BZ$1"),0)),0)</f>
        <v>0</v>
      </c>
      <c r="BN861" s="3">
        <f ca="1">IFERROR(INDEX(INDIRECT("day_wise_sales_data!$B$2:$BZ$599"),MATCH(resource!$CC861,day_wise_sales_data!$A$2:$A$500,0),MATCH(resource!BN$2,INDIRECT("day_wise_sales_data!$B$1:$BZ$1"),0)),0)</f>
        <v>0</v>
      </c>
      <c r="BO861" s="3">
        <f ca="1">IFERROR(INDEX(INDIRECT("day_wise_sales_data!$B$2:$BZ$599"),MATCH(resource!$CC861,day_wise_sales_data!$A$2:$A$500,0),MATCH(resource!BO$2,INDIRECT("day_wise_sales_data!$B$1:$BZ$1"),0)),0)</f>
        <v>0</v>
      </c>
      <c r="BP861" s="3">
        <f ca="1">IFERROR(INDEX(INDIRECT("day_wise_sales_data!$B$2:$BZ$599"),MATCH(resource!$CC861,day_wise_sales_data!$A$2:$A$500,0),MATCH(resource!BP$2,INDIRECT("day_wise_sales_data!$B$1:$BZ$1"),0)),0)</f>
        <v>0</v>
      </c>
      <c r="BQ861" s="3">
        <f ca="1">IFERROR(INDEX(INDIRECT("day_wise_sales_data!$B$2:$BZ$599"),MATCH(resource!$CC861,day_wise_sales_data!$A$2:$A$500,0),MATCH(resource!BQ$2,INDIRECT("day_wise_sales_data!$B$1:$BZ$1"),0)),0)</f>
        <v>0</v>
      </c>
      <c r="BR861" s="3">
        <f ca="1">IFERROR(INDEX(INDIRECT("day_wise_sales_data!$B$2:$BZ$599"),MATCH(resource!$CC861,day_wise_sales_data!$A$2:$A$500,0),MATCH(resource!BR$2,INDIRECT("day_wise_sales_data!$B$1:$BZ$1"),0)),0)</f>
        <v>0</v>
      </c>
      <c r="BS861" s="3">
        <f ca="1">IFERROR(INDEX(INDIRECT("day_wise_sales_data!$B$2:$BZ$599"),MATCH(resource!$CC861,day_wise_sales_data!$A$2:$A$500,0),MATCH(resource!BS$2,INDIRECT("day_wise_sales_data!$B$1:$BZ$1"),0)),0)</f>
        <v>0</v>
      </c>
      <c r="BT861" s="3">
        <f ca="1">IFERROR(INDEX(INDIRECT("day_wise_sales_data!$B$2:$BZ$599"),MATCH(resource!$CC861,day_wise_sales_data!$A$2:$A$500,0),MATCH(resource!BT$2,INDIRECT("day_wise_sales_data!$B$1:$BZ$1"),0)),0)</f>
        <v>0</v>
      </c>
      <c r="BU861" s="3">
        <f ca="1">IFERROR(INDEX(INDIRECT("day_wise_sales_data!$B$2:$BZ$599"),MATCH(resource!$CC861,day_wise_sales_data!$A$2:$A$500,0),MATCH(resource!BU$2,INDIRECT("day_wise_sales_data!$B$1:$BZ$1"),0)),0)</f>
        <v>0</v>
      </c>
      <c r="BV861" s="3">
        <f ca="1">IFERROR(INDEX(INDIRECT("day_wise_sales_data!$B$2:$BZ$599"),MATCH(resource!$CC861,day_wise_sales_data!$A$2:$A$500,0),MATCH(resource!BV$2,INDIRECT("day_wise_sales_data!$B$1:$BZ$1"),0)),0)</f>
        <v>0</v>
      </c>
      <c r="BW861" s="3">
        <f ca="1">IFERROR(INDEX(INDIRECT("day_wise_sales_data!$B$2:$BZ$599"),MATCH(resource!$CC861,day_wise_sales_data!$A$2:$A$500,0),MATCH(resource!BW$2,INDIRECT("day_wise_sales_data!$B$1:$BZ$1"),0)),0)</f>
        <v>0</v>
      </c>
      <c r="BX861" s="3">
        <f ca="1">IFERROR(INDEX(INDIRECT("day_wise_sales_data!$B$2:$BZ$599"),MATCH(resource!$CC861,day_wise_sales_data!$A$2:$A$500,0),MATCH(resource!BX$2,INDIRECT("day_wise_sales_data!$B$1:$BZ$1"),0)),0)</f>
        <v>0</v>
      </c>
      <c r="BY861" s="3">
        <f ca="1">IFERROR(INDEX(INDIRECT("day_wise_sales_data!$B$2:$BZ$599"),MATCH(resource!$CC861,day_wise_sales_data!$A$2:$A$500,0),MATCH(resource!BY$2,INDIRECT("day_wise_sales_data!$B$1:$BZ$1"),0)),0)</f>
        <v>0</v>
      </c>
      <c r="BZ861" s="3">
        <f ca="1">IFERROR(INDEX(INDIRECT("day_wise_sales_data!$B$2:$BZ$599"),MATCH(resource!$CC861,day_wise_sales_data!$A$2:$A$500,0),MATCH(resource!BZ$2,INDIRECT("day_wise_sales_data!$B$1:$BZ$1"),0)),0)</f>
        <v>0</v>
      </c>
      <c r="CA861" s="3">
        <f ca="1">IFERROR(INDEX(INDIRECT("day_wise_sales_data!$B$2:$BZ$599"),MATCH(resource!$CC861,day_wise_sales_data!$A$2:$A$500,0),MATCH(resource!CA$2,INDIRECT("day_wise_sales_data!$B$1:$BZ$1"),0)),0)</f>
        <v>0</v>
      </c>
      <c r="CC861" s="4">
        <f>sales_data!H860</f>
        <v>0</v>
      </c>
      <c r="CD861" s="1">
        <v>859</v>
      </c>
      <c r="CE861" s="1" t="str">
        <f>IF(AQ861=report!$AQ$3,resource!CD861,"")</f>
        <v/>
      </c>
      <c r="CF861" s="5" t="str">
        <f>IFERROR(SMALL($CE$3:$CE$1001,ROWS($CE$3:CE861)),"")</f>
        <v/>
      </c>
      <c r="CH861">
        <f>IFERROR(VLOOKUP($CC861,data_pull!$E$22:$G$700,2,0),0)</f>
        <v>0</v>
      </c>
      <c r="DK861" s="3" t="str">
        <f>IFERROR(INDEX(COD_SALES!$B$5:$Z$500,MATCH(resource!$CC861,COD_SALES!$A$5:$A$500,0),MATCH(resource!DK$2,COD_SALES!$B$4:$Z$4,0)),"")</f>
        <v/>
      </c>
      <c r="DL861" s="3" t="str">
        <f>IFERROR(INDEX(COD_SALES!$B$5:$Z$500,MATCH(resource!$CC861,COD_SALES!$A$5:$A$500,0),MATCH(resource!DL$2,COD_SALES!$B$4:$Z$4,0)),"")</f>
        <v/>
      </c>
      <c r="DM861" s="3" t="str">
        <f>IFERROR(INDEX(COD_SALES!$B$5:$Z$500,MATCH(resource!$CC861,COD_SALES!$A$5:$A$500,0),MATCH(resource!DM$2,COD_SALES!$B$4:$Z$4,0)),"")</f>
        <v/>
      </c>
      <c r="DN861" s="3" t="str">
        <f>IFERROR(INDEX(COD_SALES!$B$5:$Z$500,MATCH(resource!$CC861,COD_SALES!$A$5:$A$500,0),MATCH(resource!DN$2,COD_SALES!$B$4:$Z$4,0)),"")</f>
        <v/>
      </c>
      <c r="DO861" s="3" t="str">
        <f>IFERROR(INDEX(COD_SALES!$B$5:$Z$500,MATCH(resource!$CC861,COD_SALES!$A$5:$A$500,0),MATCH(resource!DO$2,COD_SALES!$B$4:$Z$4,0)),"")</f>
        <v/>
      </c>
      <c r="DP861" s="3" t="str">
        <f>IFERROR(INDEX(COD_SALES!$B$5:$Z$500,MATCH(resource!$CC861,COD_SALES!$A$5:$A$500,0),MATCH(resource!DP$2,COD_SALES!$B$4:$Z$4,0)),"")</f>
        <v/>
      </c>
      <c r="DQ861" s="3" t="str">
        <f>IFERROR(INDEX(COD_SALES!$B$5:$Z$500,MATCH(resource!$CC861,COD_SALES!$A$5:$A$500,0),MATCH(resource!DQ$2,COD_SALES!$B$4:$Z$4,0)),"")</f>
        <v/>
      </c>
      <c r="DR861" s="3" t="str">
        <f>IFERROR(INDEX(COD_SALES!$B$5:$Z$500,MATCH(resource!$CC861,COD_SALES!$A$5:$A$500,0),MATCH(resource!DR$2,COD_SALES!$B$4:$Z$4,0)),"")</f>
        <v/>
      </c>
      <c r="DS861" s="3" t="str">
        <f>IFERROR(INDEX(COD_SALES!$B$5:$Z$500,MATCH(resource!$CC861,COD_SALES!$A$5:$A$500,0),MATCH(resource!DS$2,COD_SALES!$B$4:$Z$4,0)),"")</f>
        <v/>
      </c>
      <c r="DT861" s="3" t="str">
        <f>IFERROR(INDEX(COD_SALES!$B$5:$Z$500,MATCH(resource!$CC861,COD_SALES!$A$5:$A$500,0),MATCH(resource!DT$2,COD_SALES!$B$4:$Z$4,0)),"")</f>
        <v/>
      </c>
      <c r="DU861" s="3" t="str">
        <f>IFERROR(INDEX(COD_SALES!$B$5:$Z$500,MATCH(resource!$CC861,COD_SALES!$A$5:$A$500,0),MATCH(resource!DU$2,COD_SALES!$B$4:$Z$4,0)),"")</f>
        <v/>
      </c>
      <c r="DV861" s="3" t="str">
        <f>IFERROR(INDEX(COD_SALES!$B$5:$Z$500,MATCH(resource!$CC861,COD_SALES!$A$5:$A$500,0),MATCH(resource!DV$2,COD_SALES!$B$4:$Z$4,0)),"")</f>
        <v/>
      </c>
      <c r="DW861" s="3" t="str">
        <f>IFERROR(INDEX(COD_SALES!$B$5:$Z$500,MATCH(resource!$CC861,COD_SALES!$A$5:$A$500,0),MATCH(resource!DW$2,COD_SALES!$B$4:$Z$4,0)),"")</f>
        <v/>
      </c>
      <c r="DX861" s="3" t="str">
        <f>IFERROR(INDEX(COD_SALES!$B$5:$Z$500,MATCH(resource!$CC861,COD_SALES!$A$5:$A$500,0),MATCH(resource!DX$2,COD_SALES!$B$4:$Z$4,0)),"")</f>
        <v/>
      </c>
      <c r="DY861" s="3" t="str">
        <f>IFERROR(INDEX(COD_SALES!$B$5:$Z$500,MATCH(resource!$CC861,COD_SALES!$A$5:$A$500,0),MATCH(resource!DY$2,COD_SALES!$B$4:$Z$4,0)),"")</f>
        <v/>
      </c>
      <c r="DZ861" s="3" t="str">
        <f>IFERROR(INDEX(COD_SALES!$B$5:$Z$500,MATCH(resource!$CC861,COD_SALES!$A$5:$A$500,0),MATCH(resource!DZ$2,COD_SALES!$B$4:$Z$4,0)),"")</f>
        <v/>
      </c>
      <c r="EA861" s="3" t="str">
        <f>IFERROR(INDEX(COD_SALES!$B$5:$Z$500,MATCH(resource!$CC861,COD_SALES!$A$5:$A$500,0),MATCH(resource!EA$2,COD_SALES!$B$4:$Z$4,0)),"")</f>
        <v/>
      </c>
      <c r="EB861" s="3">
        <f t="shared" si="142"/>
        <v>0</v>
      </c>
      <c r="EW861" s="3">
        <f>IFERROR(VLOOKUP(CC861,data_pull!$AO$25:$AR$546,2,0),0)</f>
        <v>0</v>
      </c>
      <c r="EX861" s="1">
        <f>IFERROR(VLOOKUP(CC861,data_pull!$AO$25:$AR$546,4,0),0)</f>
        <v>0</v>
      </c>
    </row>
    <row r="862" spans="13:154" x14ac:dyDescent="0.25"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4">
        <f>sales_data!B861</f>
        <v>0</v>
      </c>
      <c r="AR862" s="4">
        <f>sales_data!C861</f>
        <v>0</v>
      </c>
      <c r="AS862" s="5" t="str">
        <f t="shared" si="141"/>
        <v/>
      </c>
      <c r="AT862" s="4">
        <f>sales_data!I861</f>
        <v>0</v>
      </c>
      <c r="AU862" s="4">
        <f>sales_data!W861</f>
        <v>0</v>
      </c>
      <c r="AV862" s="1">
        <f>sales_data!N861</f>
        <v>0</v>
      </c>
      <c r="AW862" s="1">
        <f>sales_data!P861</f>
        <v>0</v>
      </c>
      <c r="AX862" s="3">
        <f ca="1">IFERROR(INDEX(INDIRECT("day_wise_sales_data!$B$2:$BZ$599"),MATCH(resource!$CC862,day_wise_sales_data!$A$2:$A$500,0),MATCH(resource!AX$2,INDIRECT("day_wise_sales_data!$B$1:$BZ$1"),0)),0)</f>
        <v>0</v>
      </c>
      <c r="AY862" s="3">
        <f ca="1">IFERROR(INDEX(INDIRECT("day_wise_sales_data!$B$2:$BZ$599"),MATCH(resource!$CC862,day_wise_sales_data!$A$2:$A$500,0),MATCH(resource!AY$2,INDIRECT("day_wise_sales_data!$B$1:$BZ$1"),0)),0)</f>
        <v>0</v>
      </c>
      <c r="AZ862" s="3">
        <f ca="1">IFERROR(INDEX(INDIRECT("day_wise_sales_data!$B$2:$BZ$599"),MATCH(resource!$CC862,day_wise_sales_data!$A$2:$A$500,0),MATCH(resource!AZ$2,INDIRECT("day_wise_sales_data!$B$1:$BZ$1"),0)),0)</f>
        <v>0</v>
      </c>
      <c r="BA862" s="3">
        <f ca="1">IFERROR(INDEX(INDIRECT("day_wise_sales_data!$B$2:$BZ$599"),MATCH(resource!$CC862,day_wise_sales_data!$A$2:$A$500,0),MATCH(resource!BA$2,INDIRECT("day_wise_sales_data!$B$1:$BZ$1"),0)),0)</f>
        <v>0</v>
      </c>
      <c r="BB862" s="3">
        <f ca="1">IFERROR(INDEX(INDIRECT("day_wise_sales_data!$B$2:$BZ$599"),MATCH(resource!$CC862,day_wise_sales_data!$A$2:$A$500,0),MATCH(resource!BB$2,INDIRECT("day_wise_sales_data!$B$1:$BZ$1"),0)),0)</f>
        <v>0</v>
      </c>
      <c r="BC862" s="3">
        <f ca="1">IFERROR(INDEX(INDIRECT("day_wise_sales_data!$B$2:$BZ$599"),MATCH(resource!$CC862,day_wise_sales_data!$A$2:$A$500,0),MATCH(resource!BC$2,INDIRECT("day_wise_sales_data!$B$1:$BZ$1"),0)),0)</f>
        <v>0</v>
      </c>
      <c r="BD862" s="3">
        <f ca="1">IFERROR(INDEX(INDIRECT("day_wise_sales_data!$B$2:$BZ$599"),MATCH(resource!$CC862,day_wise_sales_data!$A$2:$A$500,0),MATCH(resource!BD$2,INDIRECT("day_wise_sales_data!$B$1:$BZ$1"),0)),0)</f>
        <v>0</v>
      </c>
      <c r="BE862" s="3">
        <f ca="1">IFERROR(INDEX(INDIRECT("day_wise_sales_data!$B$2:$BZ$599"),MATCH(resource!$CC862,day_wise_sales_data!$A$2:$A$500,0),MATCH(resource!BE$2,INDIRECT("day_wise_sales_data!$B$1:$BZ$1"),0)),0)</f>
        <v>0</v>
      </c>
      <c r="BF862" s="3">
        <f ca="1">IFERROR(INDEX(INDIRECT("day_wise_sales_data!$B$2:$BZ$599"),MATCH(resource!$CC862,day_wise_sales_data!$A$2:$A$500,0),MATCH(resource!BF$2,INDIRECT("day_wise_sales_data!$B$1:$BZ$1"),0)),0)</f>
        <v>0</v>
      </c>
      <c r="BG862" s="3">
        <f ca="1">IFERROR(INDEX(INDIRECT("day_wise_sales_data!$B$2:$BZ$599"),MATCH(resource!$CC862,day_wise_sales_data!$A$2:$A$500,0),MATCH(resource!BG$2,INDIRECT("day_wise_sales_data!$B$1:$BZ$1"),0)),0)</f>
        <v>0</v>
      </c>
      <c r="BH862" s="3">
        <f ca="1">IFERROR(INDEX(INDIRECT("day_wise_sales_data!$B$2:$BZ$599"),MATCH(resource!$CC862,day_wise_sales_data!$A$2:$A$500,0),MATCH(resource!BH$2,INDIRECT("day_wise_sales_data!$B$1:$BZ$1"),0)),0)</f>
        <v>0</v>
      </c>
      <c r="BI862" s="3">
        <f ca="1">IFERROR(INDEX(INDIRECT("day_wise_sales_data!$B$2:$BZ$599"),MATCH(resource!$CC862,day_wise_sales_data!$A$2:$A$500,0),MATCH(resource!BI$2,INDIRECT("day_wise_sales_data!$B$1:$BZ$1"),0)),0)</f>
        <v>0</v>
      </c>
      <c r="BJ862" s="3">
        <f ca="1">IFERROR(INDEX(INDIRECT("day_wise_sales_data!$B$2:$BZ$599"),MATCH(resource!$CC862,day_wise_sales_data!$A$2:$A$500,0),MATCH(resource!BJ$2,INDIRECT("day_wise_sales_data!$B$1:$BZ$1"),0)),0)</f>
        <v>0</v>
      </c>
      <c r="BK862" s="3">
        <f ca="1">IFERROR(INDEX(INDIRECT("day_wise_sales_data!$B$2:$BZ$599"),MATCH(resource!$CC862,day_wise_sales_data!$A$2:$A$500,0),MATCH(resource!BK$2,INDIRECT("day_wise_sales_data!$B$1:$BZ$1"),0)),0)</f>
        <v>0</v>
      </c>
      <c r="BL862" s="3">
        <f ca="1">IFERROR(INDEX(INDIRECT("day_wise_sales_data!$B$2:$BZ$599"),MATCH(resource!$CC862,day_wise_sales_data!$A$2:$A$500,0),MATCH(resource!BL$2,INDIRECT("day_wise_sales_data!$B$1:$BZ$1"),0)),0)</f>
        <v>0</v>
      </c>
      <c r="BM862" s="3">
        <f ca="1">IFERROR(INDEX(INDIRECT("day_wise_sales_data!$B$2:$BZ$599"),MATCH(resource!$CC862,day_wise_sales_data!$A$2:$A$500,0),MATCH(resource!BM$2,INDIRECT("day_wise_sales_data!$B$1:$BZ$1"),0)),0)</f>
        <v>0</v>
      </c>
      <c r="BN862" s="3">
        <f ca="1">IFERROR(INDEX(INDIRECT("day_wise_sales_data!$B$2:$BZ$599"),MATCH(resource!$CC862,day_wise_sales_data!$A$2:$A$500,0),MATCH(resource!BN$2,INDIRECT("day_wise_sales_data!$B$1:$BZ$1"),0)),0)</f>
        <v>0</v>
      </c>
      <c r="BO862" s="3">
        <f ca="1">IFERROR(INDEX(INDIRECT("day_wise_sales_data!$B$2:$BZ$599"),MATCH(resource!$CC862,day_wise_sales_data!$A$2:$A$500,0),MATCH(resource!BO$2,INDIRECT("day_wise_sales_data!$B$1:$BZ$1"),0)),0)</f>
        <v>0</v>
      </c>
      <c r="BP862" s="3">
        <f ca="1">IFERROR(INDEX(INDIRECT("day_wise_sales_data!$B$2:$BZ$599"),MATCH(resource!$CC862,day_wise_sales_data!$A$2:$A$500,0),MATCH(resource!BP$2,INDIRECT("day_wise_sales_data!$B$1:$BZ$1"),0)),0)</f>
        <v>0</v>
      </c>
      <c r="BQ862" s="3">
        <f ca="1">IFERROR(INDEX(INDIRECT("day_wise_sales_data!$B$2:$BZ$599"),MATCH(resource!$CC862,day_wise_sales_data!$A$2:$A$500,0),MATCH(resource!BQ$2,INDIRECT("day_wise_sales_data!$B$1:$BZ$1"),0)),0)</f>
        <v>0</v>
      </c>
      <c r="BR862" s="3">
        <f ca="1">IFERROR(INDEX(INDIRECT("day_wise_sales_data!$B$2:$BZ$599"),MATCH(resource!$CC862,day_wise_sales_data!$A$2:$A$500,0),MATCH(resource!BR$2,INDIRECT("day_wise_sales_data!$B$1:$BZ$1"),0)),0)</f>
        <v>0</v>
      </c>
      <c r="BS862" s="3">
        <f ca="1">IFERROR(INDEX(INDIRECT("day_wise_sales_data!$B$2:$BZ$599"),MATCH(resource!$CC862,day_wise_sales_data!$A$2:$A$500,0),MATCH(resource!BS$2,INDIRECT("day_wise_sales_data!$B$1:$BZ$1"),0)),0)</f>
        <v>0</v>
      </c>
      <c r="BT862" s="3">
        <f ca="1">IFERROR(INDEX(INDIRECT("day_wise_sales_data!$B$2:$BZ$599"),MATCH(resource!$CC862,day_wise_sales_data!$A$2:$A$500,0),MATCH(resource!BT$2,INDIRECT("day_wise_sales_data!$B$1:$BZ$1"),0)),0)</f>
        <v>0</v>
      </c>
      <c r="BU862" s="3">
        <f ca="1">IFERROR(INDEX(INDIRECT("day_wise_sales_data!$B$2:$BZ$599"),MATCH(resource!$CC862,day_wise_sales_data!$A$2:$A$500,0),MATCH(resource!BU$2,INDIRECT("day_wise_sales_data!$B$1:$BZ$1"),0)),0)</f>
        <v>0</v>
      </c>
      <c r="BV862" s="3">
        <f ca="1">IFERROR(INDEX(INDIRECT("day_wise_sales_data!$B$2:$BZ$599"),MATCH(resource!$CC862,day_wise_sales_data!$A$2:$A$500,0),MATCH(resource!BV$2,INDIRECT("day_wise_sales_data!$B$1:$BZ$1"),0)),0)</f>
        <v>0</v>
      </c>
      <c r="BW862" s="3">
        <f ca="1">IFERROR(INDEX(INDIRECT("day_wise_sales_data!$B$2:$BZ$599"),MATCH(resource!$CC862,day_wise_sales_data!$A$2:$A$500,0),MATCH(resource!BW$2,INDIRECT("day_wise_sales_data!$B$1:$BZ$1"),0)),0)</f>
        <v>0</v>
      </c>
      <c r="BX862" s="3">
        <f ca="1">IFERROR(INDEX(INDIRECT("day_wise_sales_data!$B$2:$BZ$599"),MATCH(resource!$CC862,day_wise_sales_data!$A$2:$A$500,0),MATCH(resource!BX$2,INDIRECT("day_wise_sales_data!$B$1:$BZ$1"),0)),0)</f>
        <v>0</v>
      </c>
      <c r="BY862" s="3">
        <f ca="1">IFERROR(INDEX(INDIRECT("day_wise_sales_data!$B$2:$BZ$599"),MATCH(resource!$CC862,day_wise_sales_data!$A$2:$A$500,0),MATCH(resource!BY$2,INDIRECT("day_wise_sales_data!$B$1:$BZ$1"),0)),0)</f>
        <v>0</v>
      </c>
      <c r="BZ862" s="3">
        <f ca="1">IFERROR(INDEX(INDIRECT("day_wise_sales_data!$B$2:$BZ$599"),MATCH(resource!$CC862,day_wise_sales_data!$A$2:$A$500,0),MATCH(resource!BZ$2,INDIRECT("day_wise_sales_data!$B$1:$BZ$1"),0)),0)</f>
        <v>0</v>
      </c>
      <c r="CA862" s="3">
        <f ca="1">IFERROR(INDEX(INDIRECT("day_wise_sales_data!$B$2:$BZ$599"),MATCH(resource!$CC862,day_wise_sales_data!$A$2:$A$500,0),MATCH(resource!CA$2,INDIRECT("day_wise_sales_data!$B$1:$BZ$1"),0)),0)</f>
        <v>0</v>
      </c>
      <c r="CC862" s="4">
        <f>sales_data!H861</f>
        <v>0</v>
      </c>
      <c r="CD862" s="1">
        <v>860</v>
      </c>
      <c r="CE862" s="1" t="str">
        <f>IF(AQ862=report!$AQ$3,resource!CD862,"")</f>
        <v/>
      </c>
      <c r="CF862" s="5" t="str">
        <f>IFERROR(SMALL($CE$3:$CE$1001,ROWS($CE$3:CE862)),"")</f>
        <v/>
      </c>
      <c r="CH862">
        <f>IFERROR(VLOOKUP($CC862,data_pull!$E$22:$G$700,2,0),0)</f>
        <v>0</v>
      </c>
      <c r="DK862" s="3" t="str">
        <f>IFERROR(INDEX(COD_SALES!$B$5:$Z$500,MATCH(resource!$CC862,COD_SALES!$A$5:$A$500,0),MATCH(resource!DK$2,COD_SALES!$B$4:$Z$4,0)),"")</f>
        <v/>
      </c>
      <c r="DL862" s="3" t="str">
        <f>IFERROR(INDEX(COD_SALES!$B$5:$Z$500,MATCH(resource!$CC862,COD_SALES!$A$5:$A$500,0),MATCH(resource!DL$2,COD_SALES!$B$4:$Z$4,0)),"")</f>
        <v/>
      </c>
      <c r="DM862" s="3" t="str">
        <f>IFERROR(INDEX(COD_SALES!$B$5:$Z$500,MATCH(resource!$CC862,COD_SALES!$A$5:$A$500,0),MATCH(resource!DM$2,COD_SALES!$B$4:$Z$4,0)),"")</f>
        <v/>
      </c>
      <c r="DN862" s="3" t="str">
        <f>IFERROR(INDEX(COD_SALES!$B$5:$Z$500,MATCH(resource!$CC862,COD_SALES!$A$5:$A$500,0),MATCH(resource!DN$2,COD_SALES!$B$4:$Z$4,0)),"")</f>
        <v/>
      </c>
      <c r="DO862" s="3" t="str">
        <f>IFERROR(INDEX(COD_SALES!$B$5:$Z$500,MATCH(resource!$CC862,COD_SALES!$A$5:$A$500,0),MATCH(resource!DO$2,COD_SALES!$B$4:$Z$4,0)),"")</f>
        <v/>
      </c>
      <c r="DP862" s="3" t="str">
        <f>IFERROR(INDEX(COD_SALES!$B$5:$Z$500,MATCH(resource!$CC862,COD_SALES!$A$5:$A$500,0),MATCH(resource!DP$2,COD_SALES!$B$4:$Z$4,0)),"")</f>
        <v/>
      </c>
      <c r="DQ862" s="3" t="str">
        <f>IFERROR(INDEX(COD_SALES!$B$5:$Z$500,MATCH(resource!$CC862,COD_SALES!$A$5:$A$500,0),MATCH(resource!DQ$2,COD_SALES!$B$4:$Z$4,0)),"")</f>
        <v/>
      </c>
      <c r="DR862" s="3" t="str">
        <f>IFERROR(INDEX(COD_SALES!$B$5:$Z$500,MATCH(resource!$CC862,COD_SALES!$A$5:$A$500,0),MATCH(resource!DR$2,COD_SALES!$B$4:$Z$4,0)),"")</f>
        <v/>
      </c>
      <c r="DS862" s="3" t="str">
        <f>IFERROR(INDEX(COD_SALES!$B$5:$Z$500,MATCH(resource!$CC862,COD_SALES!$A$5:$A$500,0),MATCH(resource!DS$2,COD_SALES!$B$4:$Z$4,0)),"")</f>
        <v/>
      </c>
      <c r="DT862" s="3" t="str">
        <f>IFERROR(INDEX(COD_SALES!$B$5:$Z$500,MATCH(resource!$CC862,COD_SALES!$A$5:$A$500,0),MATCH(resource!DT$2,COD_SALES!$B$4:$Z$4,0)),"")</f>
        <v/>
      </c>
      <c r="DU862" s="3" t="str">
        <f>IFERROR(INDEX(COD_SALES!$B$5:$Z$500,MATCH(resource!$CC862,COD_SALES!$A$5:$A$500,0),MATCH(resource!DU$2,COD_SALES!$B$4:$Z$4,0)),"")</f>
        <v/>
      </c>
      <c r="DV862" s="3" t="str">
        <f>IFERROR(INDEX(COD_SALES!$B$5:$Z$500,MATCH(resource!$CC862,COD_SALES!$A$5:$A$500,0),MATCH(resource!DV$2,COD_SALES!$B$4:$Z$4,0)),"")</f>
        <v/>
      </c>
      <c r="DW862" s="3" t="str">
        <f>IFERROR(INDEX(COD_SALES!$B$5:$Z$500,MATCH(resource!$CC862,COD_SALES!$A$5:$A$500,0),MATCH(resource!DW$2,COD_SALES!$B$4:$Z$4,0)),"")</f>
        <v/>
      </c>
      <c r="DX862" s="3" t="str">
        <f>IFERROR(INDEX(COD_SALES!$B$5:$Z$500,MATCH(resource!$CC862,COD_SALES!$A$5:$A$500,0),MATCH(resource!DX$2,COD_SALES!$B$4:$Z$4,0)),"")</f>
        <v/>
      </c>
      <c r="DY862" s="3" t="str">
        <f>IFERROR(INDEX(COD_SALES!$B$5:$Z$500,MATCH(resource!$CC862,COD_SALES!$A$5:$A$500,0),MATCH(resource!DY$2,COD_SALES!$B$4:$Z$4,0)),"")</f>
        <v/>
      </c>
      <c r="DZ862" s="3" t="str">
        <f>IFERROR(INDEX(COD_SALES!$B$5:$Z$500,MATCH(resource!$CC862,COD_SALES!$A$5:$A$500,0),MATCH(resource!DZ$2,COD_SALES!$B$4:$Z$4,0)),"")</f>
        <v/>
      </c>
      <c r="EA862" s="3" t="str">
        <f>IFERROR(INDEX(COD_SALES!$B$5:$Z$500,MATCH(resource!$CC862,COD_SALES!$A$5:$A$500,0),MATCH(resource!EA$2,COD_SALES!$B$4:$Z$4,0)),"")</f>
        <v/>
      </c>
      <c r="EB862" s="3">
        <f t="shared" si="142"/>
        <v>0</v>
      </c>
      <c r="EW862" s="3">
        <f>IFERROR(VLOOKUP(CC862,data_pull!$AO$25:$AR$546,2,0),0)</f>
        <v>0</v>
      </c>
      <c r="EX862" s="1">
        <f>IFERROR(VLOOKUP(CC862,data_pull!$AO$25:$AR$546,4,0),0)</f>
        <v>0</v>
      </c>
    </row>
    <row r="863" spans="13:154" x14ac:dyDescent="0.25"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4">
        <f>sales_data!B862</f>
        <v>0</v>
      </c>
      <c r="AR863" s="4">
        <f>sales_data!C862</f>
        <v>0</v>
      </c>
      <c r="AS863" s="5" t="str">
        <f t="shared" si="141"/>
        <v/>
      </c>
      <c r="AT863" s="4">
        <f>sales_data!I862</f>
        <v>0</v>
      </c>
      <c r="AU863" s="4">
        <f>sales_data!W862</f>
        <v>0</v>
      </c>
      <c r="AV863" s="1">
        <f>sales_data!N862</f>
        <v>0</v>
      </c>
      <c r="AW863" s="1">
        <f>sales_data!P862</f>
        <v>0</v>
      </c>
      <c r="AX863" s="3">
        <f ca="1">IFERROR(INDEX(INDIRECT("day_wise_sales_data!$B$2:$BZ$599"),MATCH(resource!$CC863,day_wise_sales_data!$A$2:$A$500,0),MATCH(resource!AX$2,INDIRECT("day_wise_sales_data!$B$1:$BZ$1"),0)),0)</f>
        <v>0</v>
      </c>
      <c r="AY863" s="3">
        <f ca="1">IFERROR(INDEX(INDIRECT("day_wise_sales_data!$B$2:$BZ$599"),MATCH(resource!$CC863,day_wise_sales_data!$A$2:$A$500,0),MATCH(resource!AY$2,INDIRECT("day_wise_sales_data!$B$1:$BZ$1"),0)),0)</f>
        <v>0</v>
      </c>
      <c r="AZ863" s="3">
        <f ca="1">IFERROR(INDEX(INDIRECT("day_wise_sales_data!$B$2:$BZ$599"),MATCH(resource!$CC863,day_wise_sales_data!$A$2:$A$500,0),MATCH(resource!AZ$2,INDIRECT("day_wise_sales_data!$B$1:$BZ$1"),0)),0)</f>
        <v>0</v>
      </c>
      <c r="BA863" s="3">
        <f ca="1">IFERROR(INDEX(INDIRECT("day_wise_sales_data!$B$2:$BZ$599"),MATCH(resource!$CC863,day_wise_sales_data!$A$2:$A$500,0),MATCH(resource!BA$2,INDIRECT("day_wise_sales_data!$B$1:$BZ$1"),0)),0)</f>
        <v>0</v>
      </c>
      <c r="BB863" s="3">
        <f ca="1">IFERROR(INDEX(INDIRECT("day_wise_sales_data!$B$2:$BZ$599"),MATCH(resource!$CC863,day_wise_sales_data!$A$2:$A$500,0),MATCH(resource!BB$2,INDIRECT("day_wise_sales_data!$B$1:$BZ$1"),0)),0)</f>
        <v>0</v>
      </c>
      <c r="BC863" s="3">
        <f ca="1">IFERROR(INDEX(INDIRECT("day_wise_sales_data!$B$2:$BZ$599"),MATCH(resource!$CC863,day_wise_sales_data!$A$2:$A$500,0),MATCH(resource!BC$2,INDIRECT("day_wise_sales_data!$B$1:$BZ$1"),0)),0)</f>
        <v>0</v>
      </c>
      <c r="BD863" s="3">
        <f ca="1">IFERROR(INDEX(INDIRECT("day_wise_sales_data!$B$2:$BZ$599"),MATCH(resource!$CC863,day_wise_sales_data!$A$2:$A$500,0),MATCH(resource!BD$2,INDIRECT("day_wise_sales_data!$B$1:$BZ$1"),0)),0)</f>
        <v>0</v>
      </c>
      <c r="BE863" s="3">
        <f ca="1">IFERROR(INDEX(INDIRECT("day_wise_sales_data!$B$2:$BZ$599"),MATCH(resource!$CC863,day_wise_sales_data!$A$2:$A$500,0),MATCH(resource!BE$2,INDIRECT("day_wise_sales_data!$B$1:$BZ$1"),0)),0)</f>
        <v>0</v>
      </c>
      <c r="BF863" s="3">
        <f ca="1">IFERROR(INDEX(INDIRECT("day_wise_sales_data!$B$2:$BZ$599"),MATCH(resource!$CC863,day_wise_sales_data!$A$2:$A$500,0),MATCH(resource!BF$2,INDIRECT("day_wise_sales_data!$B$1:$BZ$1"),0)),0)</f>
        <v>0</v>
      </c>
      <c r="BG863" s="3">
        <f ca="1">IFERROR(INDEX(INDIRECT("day_wise_sales_data!$B$2:$BZ$599"),MATCH(resource!$CC863,day_wise_sales_data!$A$2:$A$500,0),MATCH(resource!BG$2,INDIRECT("day_wise_sales_data!$B$1:$BZ$1"),0)),0)</f>
        <v>0</v>
      </c>
      <c r="BH863" s="3">
        <f ca="1">IFERROR(INDEX(INDIRECT("day_wise_sales_data!$B$2:$BZ$599"),MATCH(resource!$CC863,day_wise_sales_data!$A$2:$A$500,0),MATCH(resource!BH$2,INDIRECT("day_wise_sales_data!$B$1:$BZ$1"),0)),0)</f>
        <v>0</v>
      </c>
      <c r="BI863" s="3">
        <f ca="1">IFERROR(INDEX(INDIRECT("day_wise_sales_data!$B$2:$BZ$599"),MATCH(resource!$CC863,day_wise_sales_data!$A$2:$A$500,0),MATCH(resource!BI$2,INDIRECT("day_wise_sales_data!$B$1:$BZ$1"),0)),0)</f>
        <v>0</v>
      </c>
      <c r="BJ863" s="3">
        <f ca="1">IFERROR(INDEX(INDIRECT("day_wise_sales_data!$B$2:$BZ$599"),MATCH(resource!$CC863,day_wise_sales_data!$A$2:$A$500,0),MATCH(resource!BJ$2,INDIRECT("day_wise_sales_data!$B$1:$BZ$1"),0)),0)</f>
        <v>0</v>
      </c>
      <c r="BK863" s="3">
        <f ca="1">IFERROR(INDEX(INDIRECT("day_wise_sales_data!$B$2:$BZ$599"),MATCH(resource!$CC863,day_wise_sales_data!$A$2:$A$500,0),MATCH(resource!BK$2,INDIRECT("day_wise_sales_data!$B$1:$BZ$1"),0)),0)</f>
        <v>0</v>
      </c>
      <c r="BL863" s="3">
        <f ca="1">IFERROR(INDEX(INDIRECT("day_wise_sales_data!$B$2:$BZ$599"),MATCH(resource!$CC863,day_wise_sales_data!$A$2:$A$500,0),MATCH(resource!BL$2,INDIRECT("day_wise_sales_data!$B$1:$BZ$1"),0)),0)</f>
        <v>0</v>
      </c>
      <c r="BM863" s="3">
        <f ca="1">IFERROR(INDEX(INDIRECT("day_wise_sales_data!$B$2:$BZ$599"),MATCH(resource!$CC863,day_wise_sales_data!$A$2:$A$500,0),MATCH(resource!BM$2,INDIRECT("day_wise_sales_data!$B$1:$BZ$1"),0)),0)</f>
        <v>0</v>
      </c>
      <c r="BN863" s="3">
        <f ca="1">IFERROR(INDEX(INDIRECT("day_wise_sales_data!$B$2:$BZ$599"),MATCH(resource!$CC863,day_wise_sales_data!$A$2:$A$500,0),MATCH(resource!BN$2,INDIRECT("day_wise_sales_data!$B$1:$BZ$1"),0)),0)</f>
        <v>0</v>
      </c>
      <c r="BO863" s="3">
        <f ca="1">IFERROR(INDEX(INDIRECT("day_wise_sales_data!$B$2:$BZ$599"),MATCH(resource!$CC863,day_wise_sales_data!$A$2:$A$500,0),MATCH(resource!BO$2,INDIRECT("day_wise_sales_data!$B$1:$BZ$1"),0)),0)</f>
        <v>0</v>
      </c>
      <c r="BP863" s="3">
        <f ca="1">IFERROR(INDEX(INDIRECT("day_wise_sales_data!$B$2:$BZ$599"),MATCH(resource!$CC863,day_wise_sales_data!$A$2:$A$500,0),MATCH(resource!BP$2,INDIRECT("day_wise_sales_data!$B$1:$BZ$1"),0)),0)</f>
        <v>0</v>
      </c>
      <c r="BQ863" s="3">
        <f ca="1">IFERROR(INDEX(INDIRECT("day_wise_sales_data!$B$2:$BZ$599"),MATCH(resource!$CC863,day_wise_sales_data!$A$2:$A$500,0),MATCH(resource!BQ$2,INDIRECT("day_wise_sales_data!$B$1:$BZ$1"),0)),0)</f>
        <v>0</v>
      </c>
      <c r="BR863" s="3">
        <f ca="1">IFERROR(INDEX(INDIRECT("day_wise_sales_data!$B$2:$BZ$599"),MATCH(resource!$CC863,day_wise_sales_data!$A$2:$A$500,0),MATCH(resource!BR$2,INDIRECT("day_wise_sales_data!$B$1:$BZ$1"),0)),0)</f>
        <v>0</v>
      </c>
      <c r="BS863" s="3">
        <f ca="1">IFERROR(INDEX(INDIRECT("day_wise_sales_data!$B$2:$BZ$599"),MATCH(resource!$CC863,day_wise_sales_data!$A$2:$A$500,0),MATCH(resource!BS$2,INDIRECT("day_wise_sales_data!$B$1:$BZ$1"),0)),0)</f>
        <v>0</v>
      </c>
      <c r="BT863" s="3">
        <f ca="1">IFERROR(INDEX(INDIRECT("day_wise_sales_data!$B$2:$BZ$599"),MATCH(resource!$CC863,day_wise_sales_data!$A$2:$A$500,0),MATCH(resource!BT$2,INDIRECT("day_wise_sales_data!$B$1:$BZ$1"),0)),0)</f>
        <v>0</v>
      </c>
      <c r="BU863" s="3">
        <f ca="1">IFERROR(INDEX(INDIRECT("day_wise_sales_data!$B$2:$BZ$599"),MATCH(resource!$CC863,day_wise_sales_data!$A$2:$A$500,0),MATCH(resource!BU$2,INDIRECT("day_wise_sales_data!$B$1:$BZ$1"),0)),0)</f>
        <v>0</v>
      </c>
      <c r="BV863" s="3">
        <f ca="1">IFERROR(INDEX(INDIRECT("day_wise_sales_data!$B$2:$BZ$599"),MATCH(resource!$CC863,day_wise_sales_data!$A$2:$A$500,0),MATCH(resource!BV$2,INDIRECT("day_wise_sales_data!$B$1:$BZ$1"),0)),0)</f>
        <v>0</v>
      </c>
      <c r="BW863" s="3">
        <f ca="1">IFERROR(INDEX(INDIRECT("day_wise_sales_data!$B$2:$BZ$599"),MATCH(resource!$CC863,day_wise_sales_data!$A$2:$A$500,0),MATCH(resource!BW$2,INDIRECT("day_wise_sales_data!$B$1:$BZ$1"),0)),0)</f>
        <v>0</v>
      </c>
      <c r="BX863" s="3">
        <f ca="1">IFERROR(INDEX(INDIRECT("day_wise_sales_data!$B$2:$BZ$599"),MATCH(resource!$CC863,day_wise_sales_data!$A$2:$A$500,0),MATCH(resource!BX$2,INDIRECT("day_wise_sales_data!$B$1:$BZ$1"),0)),0)</f>
        <v>0</v>
      </c>
      <c r="BY863" s="3">
        <f ca="1">IFERROR(INDEX(INDIRECT("day_wise_sales_data!$B$2:$BZ$599"),MATCH(resource!$CC863,day_wise_sales_data!$A$2:$A$500,0),MATCH(resource!BY$2,INDIRECT("day_wise_sales_data!$B$1:$BZ$1"),0)),0)</f>
        <v>0</v>
      </c>
      <c r="BZ863" s="3">
        <f ca="1">IFERROR(INDEX(INDIRECT("day_wise_sales_data!$B$2:$BZ$599"),MATCH(resource!$CC863,day_wise_sales_data!$A$2:$A$500,0),MATCH(resource!BZ$2,INDIRECT("day_wise_sales_data!$B$1:$BZ$1"),0)),0)</f>
        <v>0</v>
      </c>
      <c r="CA863" s="3">
        <f ca="1">IFERROR(INDEX(INDIRECT("day_wise_sales_data!$B$2:$BZ$599"),MATCH(resource!$CC863,day_wise_sales_data!$A$2:$A$500,0),MATCH(resource!CA$2,INDIRECT("day_wise_sales_data!$B$1:$BZ$1"),0)),0)</f>
        <v>0</v>
      </c>
      <c r="CC863" s="4">
        <f>sales_data!H862</f>
        <v>0</v>
      </c>
      <c r="CD863" s="1">
        <v>861</v>
      </c>
      <c r="CE863" s="1" t="str">
        <f>IF(AQ863=report!$AQ$3,resource!CD863,"")</f>
        <v/>
      </c>
      <c r="CF863" s="5" t="str">
        <f>IFERROR(SMALL($CE$3:$CE$1001,ROWS($CE$3:CE863)),"")</f>
        <v/>
      </c>
      <c r="CH863">
        <f>IFERROR(VLOOKUP($CC863,data_pull!$E$22:$G$700,2,0),0)</f>
        <v>0</v>
      </c>
      <c r="DK863" s="3" t="str">
        <f>IFERROR(INDEX(COD_SALES!$B$5:$Z$500,MATCH(resource!$CC863,COD_SALES!$A$5:$A$500,0),MATCH(resource!DK$2,COD_SALES!$B$4:$Z$4,0)),"")</f>
        <v/>
      </c>
      <c r="DL863" s="3" t="str">
        <f>IFERROR(INDEX(COD_SALES!$B$5:$Z$500,MATCH(resource!$CC863,COD_SALES!$A$5:$A$500,0),MATCH(resource!DL$2,COD_SALES!$B$4:$Z$4,0)),"")</f>
        <v/>
      </c>
      <c r="DM863" s="3" t="str">
        <f>IFERROR(INDEX(COD_SALES!$B$5:$Z$500,MATCH(resource!$CC863,COD_SALES!$A$5:$A$500,0),MATCH(resource!DM$2,COD_SALES!$B$4:$Z$4,0)),"")</f>
        <v/>
      </c>
      <c r="DN863" s="3" t="str">
        <f>IFERROR(INDEX(COD_SALES!$B$5:$Z$500,MATCH(resource!$CC863,COD_SALES!$A$5:$A$500,0),MATCH(resource!DN$2,COD_SALES!$B$4:$Z$4,0)),"")</f>
        <v/>
      </c>
      <c r="DO863" s="3" t="str">
        <f>IFERROR(INDEX(COD_SALES!$B$5:$Z$500,MATCH(resource!$CC863,COD_SALES!$A$5:$A$500,0),MATCH(resource!DO$2,COD_SALES!$B$4:$Z$4,0)),"")</f>
        <v/>
      </c>
      <c r="DP863" s="3" t="str">
        <f>IFERROR(INDEX(COD_SALES!$B$5:$Z$500,MATCH(resource!$CC863,COD_SALES!$A$5:$A$500,0),MATCH(resource!DP$2,COD_SALES!$B$4:$Z$4,0)),"")</f>
        <v/>
      </c>
      <c r="DQ863" s="3" t="str">
        <f>IFERROR(INDEX(COD_SALES!$B$5:$Z$500,MATCH(resource!$CC863,COD_SALES!$A$5:$A$500,0),MATCH(resource!DQ$2,COD_SALES!$B$4:$Z$4,0)),"")</f>
        <v/>
      </c>
      <c r="DR863" s="3" t="str">
        <f>IFERROR(INDEX(COD_SALES!$B$5:$Z$500,MATCH(resource!$CC863,COD_SALES!$A$5:$A$500,0),MATCH(resource!DR$2,COD_SALES!$B$4:$Z$4,0)),"")</f>
        <v/>
      </c>
      <c r="DS863" s="3" t="str">
        <f>IFERROR(INDEX(COD_SALES!$B$5:$Z$500,MATCH(resource!$CC863,COD_SALES!$A$5:$A$500,0),MATCH(resource!DS$2,COD_SALES!$B$4:$Z$4,0)),"")</f>
        <v/>
      </c>
      <c r="DT863" s="3" t="str">
        <f>IFERROR(INDEX(COD_SALES!$B$5:$Z$500,MATCH(resource!$CC863,COD_SALES!$A$5:$A$500,0),MATCH(resource!DT$2,COD_SALES!$B$4:$Z$4,0)),"")</f>
        <v/>
      </c>
      <c r="DU863" s="3" t="str">
        <f>IFERROR(INDEX(COD_SALES!$B$5:$Z$500,MATCH(resource!$CC863,COD_SALES!$A$5:$A$500,0),MATCH(resource!DU$2,COD_SALES!$B$4:$Z$4,0)),"")</f>
        <v/>
      </c>
      <c r="DV863" s="3" t="str">
        <f>IFERROR(INDEX(COD_SALES!$B$5:$Z$500,MATCH(resource!$CC863,COD_SALES!$A$5:$A$500,0),MATCH(resource!DV$2,COD_SALES!$B$4:$Z$4,0)),"")</f>
        <v/>
      </c>
      <c r="DW863" s="3" t="str">
        <f>IFERROR(INDEX(COD_SALES!$B$5:$Z$500,MATCH(resource!$CC863,COD_SALES!$A$5:$A$500,0),MATCH(resource!DW$2,COD_SALES!$B$4:$Z$4,0)),"")</f>
        <v/>
      </c>
      <c r="DX863" s="3" t="str">
        <f>IFERROR(INDEX(COD_SALES!$B$5:$Z$500,MATCH(resource!$CC863,COD_SALES!$A$5:$A$500,0),MATCH(resource!DX$2,COD_SALES!$B$4:$Z$4,0)),"")</f>
        <v/>
      </c>
      <c r="DY863" s="3" t="str">
        <f>IFERROR(INDEX(COD_SALES!$B$5:$Z$500,MATCH(resource!$CC863,COD_SALES!$A$5:$A$500,0),MATCH(resource!DY$2,COD_SALES!$B$4:$Z$4,0)),"")</f>
        <v/>
      </c>
      <c r="DZ863" s="3" t="str">
        <f>IFERROR(INDEX(COD_SALES!$B$5:$Z$500,MATCH(resource!$CC863,COD_SALES!$A$5:$A$500,0),MATCH(resource!DZ$2,COD_SALES!$B$4:$Z$4,0)),"")</f>
        <v/>
      </c>
      <c r="EA863" s="3" t="str">
        <f>IFERROR(INDEX(COD_SALES!$B$5:$Z$500,MATCH(resource!$CC863,COD_SALES!$A$5:$A$500,0),MATCH(resource!EA$2,COD_SALES!$B$4:$Z$4,0)),"")</f>
        <v/>
      </c>
      <c r="EB863" s="3">
        <f t="shared" si="142"/>
        <v>0</v>
      </c>
      <c r="EW863" s="3">
        <f>IFERROR(VLOOKUP(CC863,data_pull!$AO$25:$AR$546,2,0),0)</f>
        <v>0</v>
      </c>
      <c r="EX863" s="1">
        <f>IFERROR(VLOOKUP(CC863,data_pull!$AO$25:$AR$546,4,0),0)</f>
        <v>0</v>
      </c>
    </row>
    <row r="864" spans="13:154" x14ac:dyDescent="0.25"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4">
        <f>sales_data!B863</f>
        <v>0</v>
      </c>
      <c r="AR864" s="4">
        <f>sales_data!C863</f>
        <v>0</v>
      </c>
      <c r="AS864" s="5" t="str">
        <f t="shared" si="141"/>
        <v/>
      </c>
      <c r="AT864" s="4">
        <f>sales_data!I863</f>
        <v>0</v>
      </c>
      <c r="AU864" s="4">
        <f>sales_data!W863</f>
        <v>0</v>
      </c>
      <c r="AV864" s="1">
        <f>sales_data!N863</f>
        <v>0</v>
      </c>
      <c r="AW864" s="1">
        <f>sales_data!P863</f>
        <v>0</v>
      </c>
      <c r="AX864" s="3">
        <f ca="1">IFERROR(INDEX(INDIRECT("day_wise_sales_data!$B$2:$BZ$599"),MATCH(resource!$CC864,day_wise_sales_data!$A$2:$A$500,0),MATCH(resource!AX$2,INDIRECT("day_wise_sales_data!$B$1:$BZ$1"),0)),0)</f>
        <v>0</v>
      </c>
      <c r="AY864" s="3">
        <f ca="1">IFERROR(INDEX(INDIRECT("day_wise_sales_data!$B$2:$BZ$599"),MATCH(resource!$CC864,day_wise_sales_data!$A$2:$A$500,0),MATCH(resource!AY$2,INDIRECT("day_wise_sales_data!$B$1:$BZ$1"),0)),0)</f>
        <v>0</v>
      </c>
      <c r="AZ864" s="3">
        <f ca="1">IFERROR(INDEX(INDIRECT("day_wise_sales_data!$B$2:$BZ$599"),MATCH(resource!$CC864,day_wise_sales_data!$A$2:$A$500,0),MATCH(resource!AZ$2,INDIRECT("day_wise_sales_data!$B$1:$BZ$1"),0)),0)</f>
        <v>0</v>
      </c>
      <c r="BA864" s="3">
        <f ca="1">IFERROR(INDEX(INDIRECT("day_wise_sales_data!$B$2:$BZ$599"),MATCH(resource!$CC864,day_wise_sales_data!$A$2:$A$500,0),MATCH(resource!BA$2,INDIRECT("day_wise_sales_data!$B$1:$BZ$1"),0)),0)</f>
        <v>0</v>
      </c>
      <c r="BB864" s="3">
        <f ca="1">IFERROR(INDEX(INDIRECT("day_wise_sales_data!$B$2:$BZ$599"),MATCH(resource!$CC864,day_wise_sales_data!$A$2:$A$500,0),MATCH(resource!BB$2,INDIRECT("day_wise_sales_data!$B$1:$BZ$1"),0)),0)</f>
        <v>0</v>
      </c>
      <c r="BC864" s="3">
        <f ca="1">IFERROR(INDEX(INDIRECT("day_wise_sales_data!$B$2:$BZ$599"),MATCH(resource!$CC864,day_wise_sales_data!$A$2:$A$500,0),MATCH(resource!BC$2,INDIRECT("day_wise_sales_data!$B$1:$BZ$1"),0)),0)</f>
        <v>0</v>
      </c>
      <c r="BD864" s="3">
        <f ca="1">IFERROR(INDEX(INDIRECT("day_wise_sales_data!$B$2:$BZ$599"),MATCH(resource!$CC864,day_wise_sales_data!$A$2:$A$500,0),MATCH(resource!BD$2,INDIRECT("day_wise_sales_data!$B$1:$BZ$1"),0)),0)</f>
        <v>0</v>
      </c>
      <c r="BE864" s="3">
        <f ca="1">IFERROR(INDEX(INDIRECT("day_wise_sales_data!$B$2:$BZ$599"),MATCH(resource!$CC864,day_wise_sales_data!$A$2:$A$500,0),MATCH(resource!BE$2,INDIRECT("day_wise_sales_data!$B$1:$BZ$1"),0)),0)</f>
        <v>0</v>
      </c>
      <c r="BF864" s="3">
        <f ca="1">IFERROR(INDEX(INDIRECT("day_wise_sales_data!$B$2:$BZ$599"),MATCH(resource!$CC864,day_wise_sales_data!$A$2:$A$500,0),MATCH(resource!BF$2,INDIRECT("day_wise_sales_data!$B$1:$BZ$1"),0)),0)</f>
        <v>0</v>
      </c>
      <c r="BG864" s="3">
        <f ca="1">IFERROR(INDEX(INDIRECT("day_wise_sales_data!$B$2:$BZ$599"),MATCH(resource!$CC864,day_wise_sales_data!$A$2:$A$500,0),MATCH(resource!BG$2,INDIRECT("day_wise_sales_data!$B$1:$BZ$1"),0)),0)</f>
        <v>0</v>
      </c>
      <c r="BH864" s="3">
        <f ca="1">IFERROR(INDEX(INDIRECT("day_wise_sales_data!$B$2:$BZ$599"),MATCH(resource!$CC864,day_wise_sales_data!$A$2:$A$500,0),MATCH(resource!BH$2,INDIRECT("day_wise_sales_data!$B$1:$BZ$1"),0)),0)</f>
        <v>0</v>
      </c>
      <c r="BI864" s="3">
        <f ca="1">IFERROR(INDEX(INDIRECT("day_wise_sales_data!$B$2:$BZ$599"),MATCH(resource!$CC864,day_wise_sales_data!$A$2:$A$500,0),MATCH(resource!BI$2,INDIRECT("day_wise_sales_data!$B$1:$BZ$1"),0)),0)</f>
        <v>0</v>
      </c>
      <c r="BJ864" s="3">
        <f ca="1">IFERROR(INDEX(INDIRECT("day_wise_sales_data!$B$2:$BZ$599"),MATCH(resource!$CC864,day_wise_sales_data!$A$2:$A$500,0),MATCH(resource!BJ$2,INDIRECT("day_wise_sales_data!$B$1:$BZ$1"),0)),0)</f>
        <v>0</v>
      </c>
      <c r="BK864" s="3">
        <f ca="1">IFERROR(INDEX(INDIRECT("day_wise_sales_data!$B$2:$BZ$599"),MATCH(resource!$CC864,day_wise_sales_data!$A$2:$A$500,0),MATCH(resource!BK$2,INDIRECT("day_wise_sales_data!$B$1:$BZ$1"),0)),0)</f>
        <v>0</v>
      </c>
      <c r="BL864" s="3">
        <f ca="1">IFERROR(INDEX(INDIRECT("day_wise_sales_data!$B$2:$BZ$599"),MATCH(resource!$CC864,day_wise_sales_data!$A$2:$A$500,0),MATCH(resource!BL$2,INDIRECT("day_wise_sales_data!$B$1:$BZ$1"),0)),0)</f>
        <v>0</v>
      </c>
      <c r="BM864" s="3">
        <f ca="1">IFERROR(INDEX(INDIRECT("day_wise_sales_data!$B$2:$BZ$599"),MATCH(resource!$CC864,day_wise_sales_data!$A$2:$A$500,0),MATCH(resource!BM$2,INDIRECT("day_wise_sales_data!$B$1:$BZ$1"),0)),0)</f>
        <v>0</v>
      </c>
      <c r="BN864" s="3">
        <f ca="1">IFERROR(INDEX(INDIRECT("day_wise_sales_data!$B$2:$BZ$599"),MATCH(resource!$CC864,day_wise_sales_data!$A$2:$A$500,0),MATCH(resource!BN$2,INDIRECT("day_wise_sales_data!$B$1:$BZ$1"),0)),0)</f>
        <v>0</v>
      </c>
      <c r="BO864" s="3">
        <f ca="1">IFERROR(INDEX(INDIRECT("day_wise_sales_data!$B$2:$BZ$599"),MATCH(resource!$CC864,day_wise_sales_data!$A$2:$A$500,0),MATCH(resource!BO$2,INDIRECT("day_wise_sales_data!$B$1:$BZ$1"),0)),0)</f>
        <v>0</v>
      </c>
      <c r="BP864" s="3">
        <f ca="1">IFERROR(INDEX(INDIRECT("day_wise_sales_data!$B$2:$BZ$599"),MATCH(resource!$CC864,day_wise_sales_data!$A$2:$A$500,0),MATCH(resource!BP$2,INDIRECT("day_wise_sales_data!$B$1:$BZ$1"),0)),0)</f>
        <v>0</v>
      </c>
      <c r="BQ864" s="3">
        <f ca="1">IFERROR(INDEX(INDIRECT("day_wise_sales_data!$B$2:$BZ$599"),MATCH(resource!$CC864,day_wise_sales_data!$A$2:$A$500,0),MATCH(resource!BQ$2,INDIRECT("day_wise_sales_data!$B$1:$BZ$1"),0)),0)</f>
        <v>0</v>
      </c>
      <c r="BR864" s="3">
        <f ca="1">IFERROR(INDEX(INDIRECT("day_wise_sales_data!$B$2:$BZ$599"),MATCH(resource!$CC864,day_wise_sales_data!$A$2:$A$500,0),MATCH(resource!BR$2,INDIRECT("day_wise_sales_data!$B$1:$BZ$1"),0)),0)</f>
        <v>0</v>
      </c>
      <c r="BS864" s="3">
        <f ca="1">IFERROR(INDEX(INDIRECT("day_wise_sales_data!$B$2:$BZ$599"),MATCH(resource!$CC864,day_wise_sales_data!$A$2:$A$500,0),MATCH(resource!BS$2,INDIRECT("day_wise_sales_data!$B$1:$BZ$1"),0)),0)</f>
        <v>0</v>
      </c>
      <c r="BT864" s="3">
        <f ca="1">IFERROR(INDEX(INDIRECT("day_wise_sales_data!$B$2:$BZ$599"),MATCH(resource!$CC864,day_wise_sales_data!$A$2:$A$500,0),MATCH(resource!BT$2,INDIRECT("day_wise_sales_data!$B$1:$BZ$1"),0)),0)</f>
        <v>0</v>
      </c>
      <c r="BU864" s="3">
        <f ca="1">IFERROR(INDEX(INDIRECT("day_wise_sales_data!$B$2:$BZ$599"),MATCH(resource!$CC864,day_wise_sales_data!$A$2:$A$500,0),MATCH(resource!BU$2,INDIRECT("day_wise_sales_data!$B$1:$BZ$1"),0)),0)</f>
        <v>0</v>
      </c>
      <c r="BV864" s="3">
        <f ca="1">IFERROR(INDEX(INDIRECT("day_wise_sales_data!$B$2:$BZ$599"),MATCH(resource!$CC864,day_wise_sales_data!$A$2:$A$500,0),MATCH(resource!BV$2,INDIRECT("day_wise_sales_data!$B$1:$BZ$1"),0)),0)</f>
        <v>0</v>
      </c>
      <c r="BW864" s="3">
        <f ca="1">IFERROR(INDEX(INDIRECT("day_wise_sales_data!$B$2:$BZ$599"),MATCH(resource!$CC864,day_wise_sales_data!$A$2:$A$500,0),MATCH(resource!BW$2,INDIRECT("day_wise_sales_data!$B$1:$BZ$1"),0)),0)</f>
        <v>0</v>
      </c>
      <c r="BX864" s="3">
        <f ca="1">IFERROR(INDEX(INDIRECT("day_wise_sales_data!$B$2:$BZ$599"),MATCH(resource!$CC864,day_wise_sales_data!$A$2:$A$500,0),MATCH(resource!BX$2,INDIRECT("day_wise_sales_data!$B$1:$BZ$1"),0)),0)</f>
        <v>0</v>
      </c>
      <c r="BY864" s="3">
        <f ca="1">IFERROR(INDEX(INDIRECT("day_wise_sales_data!$B$2:$BZ$599"),MATCH(resource!$CC864,day_wise_sales_data!$A$2:$A$500,0),MATCH(resource!BY$2,INDIRECT("day_wise_sales_data!$B$1:$BZ$1"),0)),0)</f>
        <v>0</v>
      </c>
      <c r="BZ864" s="3">
        <f ca="1">IFERROR(INDEX(INDIRECT("day_wise_sales_data!$B$2:$BZ$599"),MATCH(resource!$CC864,day_wise_sales_data!$A$2:$A$500,0),MATCH(resource!BZ$2,INDIRECT("day_wise_sales_data!$B$1:$BZ$1"),0)),0)</f>
        <v>0</v>
      </c>
      <c r="CA864" s="3">
        <f ca="1">IFERROR(INDEX(INDIRECT("day_wise_sales_data!$B$2:$BZ$599"),MATCH(resource!$CC864,day_wise_sales_data!$A$2:$A$500,0),MATCH(resource!CA$2,INDIRECT("day_wise_sales_data!$B$1:$BZ$1"),0)),0)</f>
        <v>0</v>
      </c>
      <c r="CC864" s="4">
        <f>sales_data!H863</f>
        <v>0</v>
      </c>
      <c r="CD864" s="1">
        <v>862</v>
      </c>
      <c r="CE864" s="1" t="str">
        <f>IF(AQ864=report!$AQ$3,resource!CD864,"")</f>
        <v/>
      </c>
      <c r="CF864" s="5" t="str">
        <f>IFERROR(SMALL($CE$3:$CE$1001,ROWS($CE$3:CE864)),"")</f>
        <v/>
      </c>
      <c r="CH864">
        <f>IFERROR(VLOOKUP($CC864,data_pull!$E$22:$G$700,2,0),0)</f>
        <v>0</v>
      </c>
      <c r="DK864" s="3" t="str">
        <f>IFERROR(INDEX(COD_SALES!$B$5:$Z$500,MATCH(resource!$CC864,COD_SALES!$A$5:$A$500,0),MATCH(resource!DK$2,COD_SALES!$B$4:$Z$4,0)),"")</f>
        <v/>
      </c>
      <c r="DL864" s="3" t="str">
        <f>IFERROR(INDEX(COD_SALES!$B$5:$Z$500,MATCH(resource!$CC864,COD_SALES!$A$5:$A$500,0),MATCH(resource!DL$2,COD_SALES!$B$4:$Z$4,0)),"")</f>
        <v/>
      </c>
      <c r="DM864" s="3" t="str">
        <f>IFERROR(INDEX(COD_SALES!$B$5:$Z$500,MATCH(resource!$CC864,COD_SALES!$A$5:$A$500,0),MATCH(resource!DM$2,COD_SALES!$B$4:$Z$4,0)),"")</f>
        <v/>
      </c>
      <c r="DN864" s="3" t="str">
        <f>IFERROR(INDEX(COD_SALES!$B$5:$Z$500,MATCH(resource!$CC864,COD_SALES!$A$5:$A$500,0),MATCH(resource!DN$2,COD_SALES!$B$4:$Z$4,0)),"")</f>
        <v/>
      </c>
      <c r="DO864" s="3" t="str">
        <f>IFERROR(INDEX(COD_SALES!$B$5:$Z$500,MATCH(resource!$CC864,COD_SALES!$A$5:$A$500,0),MATCH(resource!DO$2,COD_SALES!$B$4:$Z$4,0)),"")</f>
        <v/>
      </c>
      <c r="DP864" s="3" t="str">
        <f>IFERROR(INDEX(COD_SALES!$B$5:$Z$500,MATCH(resource!$CC864,COD_SALES!$A$5:$A$500,0),MATCH(resource!DP$2,COD_SALES!$B$4:$Z$4,0)),"")</f>
        <v/>
      </c>
      <c r="DQ864" s="3" t="str">
        <f>IFERROR(INDEX(COD_SALES!$B$5:$Z$500,MATCH(resource!$CC864,COD_SALES!$A$5:$A$500,0),MATCH(resource!DQ$2,COD_SALES!$B$4:$Z$4,0)),"")</f>
        <v/>
      </c>
      <c r="DR864" s="3" t="str">
        <f>IFERROR(INDEX(COD_SALES!$B$5:$Z$500,MATCH(resource!$CC864,COD_SALES!$A$5:$A$500,0),MATCH(resource!DR$2,COD_SALES!$B$4:$Z$4,0)),"")</f>
        <v/>
      </c>
      <c r="DS864" s="3" t="str">
        <f>IFERROR(INDEX(COD_SALES!$B$5:$Z$500,MATCH(resource!$CC864,COD_SALES!$A$5:$A$500,0),MATCH(resource!DS$2,COD_SALES!$B$4:$Z$4,0)),"")</f>
        <v/>
      </c>
      <c r="DT864" s="3" t="str">
        <f>IFERROR(INDEX(COD_SALES!$B$5:$Z$500,MATCH(resource!$CC864,COD_SALES!$A$5:$A$500,0),MATCH(resource!DT$2,COD_SALES!$B$4:$Z$4,0)),"")</f>
        <v/>
      </c>
      <c r="DU864" s="3" t="str">
        <f>IFERROR(INDEX(COD_SALES!$B$5:$Z$500,MATCH(resource!$CC864,COD_SALES!$A$5:$A$500,0),MATCH(resource!DU$2,COD_SALES!$B$4:$Z$4,0)),"")</f>
        <v/>
      </c>
      <c r="DV864" s="3" t="str">
        <f>IFERROR(INDEX(COD_SALES!$B$5:$Z$500,MATCH(resource!$CC864,COD_SALES!$A$5:$A$500,0),MATCH(resource!DV$2,COD_SALES!$B$4:$Z$4,0)),"")</f>
        <v/>
      </c>
      <c r="DW864" s="3" t="str">
        <f>IFERROR(INDEX(COD_SALES!$B$5:$Z$500,MATCH(resource!$CC864,COD_SALES!$A$5:$A$500,0),MATCH(resource!DW$2,COD_SALES!$B$4:$Z$4,0)),"")</f>
        <v/>
      </c>
      <c r="DX864" s="3" t="str">
        <f>IFERROR(INDEX(COD_SALES!$B$5:$Z$500,MATCH(resource!$CC864,COD_SALES!$A$5:$A$500,0),MATCH(resource!DX$2,COD_SALES!$B$4:$Z$4,0)),"")</f>
        <v/>
      </c>
      <c r="DY864" s="3" t="str">
        <f>IFERROR(INDEX(COD_SALES!$B$5:$Z$500,MATCH(resource!$CC864,COD_SALES!$A$5:$A$500,0),MATCH(resource!DY$2,COD_SALES!$B$4:$Z$4,0)),"")</f>
        <v/>
      </c>
      <c r="DZ864" s="3" t="str">
        <f>IFERROR(INDEX(COD_SALES!$B$5:$Z$500,MATCH(resource!$CC864,COD_SALES!$A$5:$A$500,0),MATCH(resource!DZ$2,COD_SALES!$B$4:$Z$4,0)),"")</f>
        <v/>
      </c>
      <c r="EA864" s="3" t="str">
        <f>IFERROR(INDEX(COD_SALES!$B$5:$Z$500,MATCH(resource!$CC864,COD_SALES!$A$5:$A$500,0),MATCH(resource!EA$2,COD_SALES!$B$4:$Z$4,0)),"")</f>
        <v/>
      </c>
      <c r="EB864" s="3">
        <f t="shared" si="142"/>
        <v>0</v>
      </c>
      <c r="EW864" s="3">
        <f>IFERROR(VLOOKUP(CC864,data_pull!$AO$25:$AR$546,2,0),0)</f>
        <v>0</v>
      </c>
      <c r="EX864" s="1">
        <f>IFERROR(VLOOKUP(CC864,data_pull!$AO$25:$AR$546,4,0),0)</f>
        <v>0</v>
      </c>
    </row>
    <row r="865" spans="13:154" x14ac:dyDescent="0.25"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4">
        <f>sales_data!B864</f>
        <v>0</v>
      </c>
      <c r="AR865" s="4">
        <f>sales_data!C864</f>
        <v>0</v>
      </c>
      <c r="AS865" s="5" t="str">
        <f t="shared" si="141"/>
        <v/>
      </c>
      <c r="AT865" s="4">
        <f>sales_data!I864</f>
        <v>0</v>
      </c>
      <c r="AU865" s="4">
        <f>sales_data!W864</f>
        <v>0</v>
      </c>
      <c r="AV865" s="1">
        <f>sales_data!N864</f>
        <v>0</v>
      </c>
      <c r="AW865" s="1">
        <f>sales_data!P864</f>
        <v>0</v>
      </c>
      <c r="AX865" s="3">
        <f ca="1">IFERROR(INDEX(INDIRECT("day_wise_sales_data!$B$2:$BZ$599"),MATCH(resource!$CC865,day_wise_sales_data!$A$2:$A$500,0),MATCH(resource!AX$2,INDIRECT("day_wise_sales_data!$B$1:$BZ$1"),0)),0)</f>
        <v>0</v>
      </c>
      <c r="AY865" s="3">
        <f ca="1">IFERROR(INDEX(INDIRECT("day_wise_sales_data!$B$2:$BZ$599"),MATCH(resource!$CC865,day_wise_sales_data!$A$2:$A$500,0),MATCH(resource!AY$2,INDIRECT("day_wise_sales_data!$B$1:$BZ$1"),0)),0)</f>
        <v>0</v>
      </c>
      <c r="AZ865" s="3">
        <f ca="1">IFERROR(INDEX(INDIRECT("day_wise_sales_data!$B$2:$BZ$599"),MATCH(resource!$CC865,day_wise_sales_data!$A$2:$A$500,0),MATCH(resource!AZ$2,INDIRECT("day_wise_sales_data!$B$1:$BZ$1"),0)),0)</f>
        <v>0</v>
      </c>
      <c r="BA865" s="3">
        <f ca="1">IFERROR(INDEX(INDIRECT("day_wise_sales_data!$B$2:$BZ$599"),MATCH(resource!$CC865,day_wise_sales_data!$A$2:$A$500,0),MATCH(resource!BA$2,INDIRECT("day_wise_sales_data!$B$1:$BZ$1"),0)),0)</f>
        <v>0</v>
      </c>
      <c r="BB865" s="3">
        <f ca="1">IFERROR(INDEX(INDIRECT("day_wise_sales_data!$B$2:$BZ$599"),MATCH(resource!$CC865,day_wise_sales_data!$A$2:$A$500,0),MATCH(resource!BB$2,INDIRECT("day_wise_sales_data!$B$1:$BZ$1"),0)),0)</f>
        <v>0</v>
      </c>
      <c r="BC865" s="3">
        <f ca="1">IFERROR(INDEX(INDIRECT("day_wise_sales_data!$B$2:$BZ$599"),MATCH(resource!$CC865,day_wise_sales_data!$A$2:$A$500,0),MATCH(resource!BC$2,INDIRECT("day_wise_sales_data!$B$1:$BZ$1"),0)),0)</f>
        <v>0</v>
      </c>
      <c r="BD865" s="3">
        <f ca="1">IFERROR(INDEX(INDIRECT("day_wise_sales_data!$B$2:$BZ$599"),MATCH(resource!$CC865,day_wise_sales_data!$A$2:$A$500,0),MATCH(resource!BD$2,INDIRECT("day_wise_sales_data!$B$1:$BZ$1"),0)),0)</f>
        <v>0</v>
      </c>
      <c r="BE865" s="3">
        <f ca="1">IFERROR(INDEX(INDIRECT("day_wise_sales_data!$B$2:$BZ$599"),MATCH(resource!$CC865,day_wise_sales_data!$A$2:$A$500,0),MATCH(resource!BE$2,INDIRECT("day_wise_sales_data!$B$1:$BZ$1"),0)),0)</f>
        <v>0</v>
      </c>
      <c r="BF865" s="3">
        <f ca="1">IFERROR(INDEX(INDIRECT("day_wise_sales_data!$B$2:$BZ$599"),MATCH(resource!$CC865,day_wise_sales_data!$A$2:$A$500,0),MATCH(resource!BF$2,INDIRECT("day_wise_sales_data!$B$1:$BZ$1"),0)),0)</f>
        <v>0</v>
      </c>
      <c r="BG865" s="3">
        <f ca="1">IFERROR(INDEX(INDIRECT("day_wise_sales_data!$B$2:$BZ$599"),MATCH(resource!$CC865,day_wise_sales_data!$A$2:$A$500,0),MATCH(resource!BG$2,INDIRECT("day_wise_sales_data!$B$1:$BZ$1"),0)),0)</f>
        <v>0</v>
      </c>
      <c r="BH865" s="3">
        <f ca="1">IFERROR(INDEX(INDIRECT("day_wise_sales_data!$B$2:$BZ$599"),MATCH(resource!$CC865,day_wise_sales_data!$A$2:$A$500,0),MATCH(resource!BH$2,INDIRECT("day_wise_sales_data!$B$1:$BZ$1"),0)),0)</f>
        <v>0</v>
      </c>
      <c r="BI865" s="3">
        <f ca="1">IFERROR(INDEX(INDIRECT("day_wise_sales_data!$B$2:$BZ$599"),MATCH(resource!$CC865,day_wise_sales_data!$A$2:$A$500,0),MATCH(resource!BI$2,INDIRECT("day_wise_sales_data!$B$1:$BZ$1"),0)),0)</f>
        <v>0</v>
      </c>
      <c r="BJ865" s="3">
        <f ca="1">IFERROR(INDEX(INDIRECT("day_wise_sales_data!$B$2:$BZ$599"),MATCH(resource!$CC865,day_wise_sales_data!$A$2:$A$500,0),MATCH(resource!BJ$2,INDIRECT("day_wise_sales_data!$B$1:$BZ$1"),0)),0)</f>
        <v>0</v>
      </c>
      <c r="BK865" s="3">
        <f ca="1">IFERROR(INDEX(INDIRECT("day_wise_sales_data!$B$2:$BZ$599"),MATCH(resource!$CC865,day_wise_sales_data!$A$2:$A$500,0),MATCH(resource!BK$2,INDIRECT("day_wise_sales_data!$B$1:$BZ$1"),0)),0)</f>
        <v>0</v>
      </c>
      <c r="BL865" s="3">
        <f ca="1">IFERROR(INDEX(INDIRECT("day_wise_sales_data!$B$2:$BZ$599"),MATCH(resource!$CC865,day_wise_sales_data!$A$2:$A$500,0),MATCH(resource!BL$2,INDIRECT("day_wise_sales_data!$B$1:$BZ$1"),0)),0)</f>
        <v>0</v>
      </c>
      <c r="BM865" s="3">
        <f ca="1">IFERROR(INDEX(INDIRECT("day_wise_sales_data!$B$2:$BZ$599"),MATCH(resource!$CC865,day_wise_sales_data!$A$2:$A$500,0),MATCH(resource!BM$2,INDIRECT("day_wise_sales_data!$B$1:$BZ$1"),0)),0)</f>
        <v>0</v>
      </c>
      <c r="BN865" s="3">
        <f ca="1">IFERROR(INDEX(INDIRECT("day_wise_sales_data!$B$2:$BZ$599"),MATCH(resource!$CC865,day_wise_sales_data!$A$2:$A$500,0),MATCH(resource!BN$2,INDIRECT("day_wise_sales_data!$B$1:$BZ$1"),0)),0)</f>
        <v>0</v>
      </c>
      <c r="BO865" s="3">
        <f ca="1">IFERROR(INDEX(INDIRECT("day_wise_sales_data!$B$2:$BZ$599"),MATCH(resource!$CC865,day_wise_sales_data!$A$2:$A$500,0),MATCH(resource!BO$2,INDIRECT("day_wise_sales_data!$B$1:$BZ$1"),0)),0)</f>
        <v>0</v>
      </c>
      <c r="BP865" s="3">
        <f ca="1">IFERROR(INDEX(INDIRECT("day_wise_sales_data!$B$2:$BZ$599"),MATCH(resource!$CC865,day_wise_sales_data!$A$2:$A$500,0),MATCH(resource!BP$2,INDIRECT("day_wise_sales_data!$B$1:$BZ$1"),0)),0)</f>
        <v>0</v>
      </c>
      <c r="BQ865" s="3">
        <f ca="1">IFERROR(INDEX(INDIRECT("day_wise_sales_data!$B$2:$BZ$599"),MATCH(resource!$CC865,day_wise_sales_data!$A$2:$A$500,0),MATCH(resource!BQ$2,INDIRECT("day_wise_sales_data!$B$1:$BZ$1"),0)),0)</f>
        <v>0</v>
      </c>
      <c r="BR865" s="3">
        <f ca="1">IFERROR(INDEX(INDIRECT("day_wise_sales_data!$B$2:$BZ$599"),MATCH(resource!$CC865,day_wise_sales_data!$A$2:$A$500,0),MATCH(resource!BR$2,INDIRECT("day_wise_sales_data!$B$1:$BZ$1"),0)),0)</f>
        <v>0</v>
      </c>
      <c r="BS865" s="3">
        <f ca="1">IFERROR(INDEX(INDIRECT("day_wise_sales_data!$B$2:$BZ$599"),MATCH(resource!$CC865,day_wise_sales_data!$A$2:$A$500,0),MATCH(resource!BS$2,INDIRECT("day_wise_sales_data!$B$1:$BZ$1"),0)),0)</f>
        <v>0</v>
      </c>
      <c r="BT865" s="3">
        <f ca="1">IFERROR(INDEX(INDIRECT("day_wise_sales_data!$B$2:$BZ$599"),MATCH(resource!$CC865,day_wise_sales_data!$A$2:$A$500,0),MATCH(resource!BT$2,INDIRECT("day_wise_sales_data!$B$1:$BZ$1"),0)),0)</f>
        <v>0</v>
      </c>
      <c r="BU865" s="3">
        <f ca="1">IFERROR(INDEX(INDIRECT("day_wise_sales_data!$B$2:$BZ$599"),MATCH(resource!$CC865,day_wise_sales_data!$A$2:$A$500,0),MATCH(resource!BU$2,INDIRECT("day_wise_sales_data!$B$1:$BZ$1"),0)),0)</f>
        <v>0</v>
      </c>
      <c r="BV865" s="3">
        <f ca="1">IFERROR(INDEX(INDIRECT("day_wise_sales_data!$B$2:$BZ$599"),MATCH(resource!$CC865,day_wise_sales_data!$A$2:$A$500,0),MATCH(resource!BV$2,INDIRECT("day_wise_sales_data!$B$1:$BZ$1"),0)),0)</f>
        <v>0</v>
      </c>
      <c r="BW865" s="3">
        <f ca="1">IFERROR(INDEX(INDIRECT("day_wise_sales_data!$B$2:$BZ$599"),MATCH(resource!$CC865,day_wise_sales_data!$A$2:$A$500,0),MATCH(resource!BW$2,INDIRECT("day_wise_sales_data!$B$1:$BZ$1"),0)),0)</f>
        <v>0</v>
      </c>
      <c r="BX865" s="3">
        <f ca="1">IFERROR(INDEX(INDIRECT("day_wise_sales_data!$B$2:$BZ$599"),MATCH(resource!$CC865,day_wise_sales_data!$A$2:$A$500,0),MATCH(resource!BX$2,INDIRECT("day_wise_sales_data!$B$1:$BZ$1"),0)),0)</f>
        <v>0</v>
      </c>
      <c r="BY865" s="3">
        <f ca="1">IFERROR(INDEX(INDIRECT("day_wise_sales_data!$B$2:$BZ$599"),MATCH(resource!$CC865,day_wise_sales_data!$A$2:$A$500,0),MATCH(resource!BY$2,INDIRECT("day_wise_sales_data!$B$1:$BZ$1"),0)),0)</f>
        <v>0</v>
      </c>
      <c r="BZ865" s="3">
        <f ca="1">IFERROR(INDEX(INDIRECT("day_wise_sales_data!$B$2:$BZ$599"),MATCH(resource!$CC865,day_wise_sales_data!$A$2:$A$500,0),MATCH(resource!BZ$2,INDIRECT("day_wise_sales_data!$B$1:$BZ$1"),0)),0)</f>
        <v>0</v>
      </c>
      <c r="CA865" s="3">
        <f ca="1">IFERROR(INDEX(INDIRECT("day_wise_sales_data!$B$2:$BZ$599"),MATCH(resource!$CC865,day_wise_sales_data!$A$2:$A$500,0),MATCH(resource!CA$2,INDIRECT("day_wise_sales_data!$B$1:$BZ$1"),0)),0)</f>
        <v>0</v>
      </c>
      <c r="CC865" s="4">
        <f>sales_data!H864</f>
        <v>0</v>
      </c>
      <c r="CD865" s="1">
        <v>863</v>
      </c>
      <c r="CE865" s="1" t="str">
        <f>IF(AQ865=report!$AQ$3,resource!CD865,"")</f>
        <v/>
      </c>
      <c r="CF865" s="5" t="str">
        <f>IFERROR(SMALL($CE$3:$CE$1001,ROWS($CE$3:CE865)),"")</f>
        <v/>
      </c>
      <c r="CH865">
        <f>IFERROR(VLOOKUP($CC865,data_pull!$E$22:$G$700,2,0),0)</f>
        <v>0</v>
      </c>
      <c r="DK865" s="3" t="str">
        <f>IFERROR(INDEX(COD_SALES!$B$5:$Z$500,MATCH(resource!$CC865,COD_SALES!$A$5:$A$500,0),MATCH(resource!DK$2,COD_SALES!$B$4:$Z$4,0)),"")</f>
        <v/>
      </c>
      <c r="DL865" s="3" t="str">
        <f>IFERROR(INDEX(COD_SALES!$B$5:$Z$500,MATCH(resource!$CC865,COD_SALES!$A$5:$A$500,0),MATCH(resource!DL$2,COD_SALES!$B$4:$Z$4,0)),"")</f>
        <v/>
      </c>
      <c r="DM865" s="3" t="str">
        <f>IFERROR(INDEX(COD_SALES!$B$5:$Z$500,MATCH(resource!$CC865,COD_SALES!$A$5:$A$500,0),MATCH(resource!DM$2,COD_SALES!$B$4:$Z$4,0)),"")</f>
        <v/>
      </c>
      <c r="DN865" s="3" t="str">
        <f>IFERROR(INDEX(COD_SALES!$B$5:$Z$500,MATCH(resource!$CC865,COD_SALES!$A$5:$A$500,0),MATCH(resource!DN$2,COD_SALES!$B$4:$Z$4,0)),"")</f>
        <v/>
      </c>
      <c r="DO865" s="3" t="str">
        <f>IFERROR(INDEX(COD_SALES!$B$5:$Z$500,MATCH(resource!$CC865,COD_SALES!$A$5:$A$500,0),MATCH(resource!DO$2,COD_SALES!$B$4:$Z$4,0)),"")</f>
        <v/>
      </c>
      <c r="DP865" s="3" t="str">
        <f>IFERROR(INDEX(COD_SALES!$B$5:$Z$500,MATCH(resource!$CC865,COD_SALES!$A$5:$A$500,0),MATCH(resource!DP$2,COD_SALES!$B$4:$Z$4,0)),"")</f>
        <v/>
      </c>
      <c r="DQ865" s="3" t="str">
        <f>IFERROR(INDEX(COD_SALES!$B$5:$Z$500,MATCH(resource!$CC865,COD_SALES!$A$5:$A$500,0),MATCH(resource!DQ$2,COD_SALES!$B$4:$Z$4,0)),"")</f>
        <v/>
      </c>
      <c r="DR865" s="3" t="str">
        <f>IFERROR(INDEX(COD_SALES!$B$5:$Z$500,MATCH(resource!$CC865,COD_SALES!$A$5:$A$500,0),MATCH(resource!DR$2,COD_SALES!$B$4:$Z$4,0)),"")</f>
        <v/>
      </c>
      <c r="DS865" s="3" t="str">
        <f>IFERROR(INDEX(COD_SALES!$B$5:$Z$500,MATCH(resource!$CC865,COD_SALES!$A$5:$A$500,0),MATCH(resource!DS$2,COD_SALES!$B$4:$Z$4,0)),"")</f>
        <v/>
      </c>
      <c r="DT865" s="3" t="str">
        <f>IFERROR(INDEX(COD_SALES!$B$5:$Z$500,MATCH(resource!$CC865,COD_SALES!$A$5:$A$500,0),MATCH(resource!DT$2,COD_SALES!$B$4:$Z$4,0)),"")</f>
        <v/>
      </c>
      <c r="DU865" s="3" t="str">
        <f>IFERROR(INDEX(COD_SALES!$B$5:$Z$500,MATCH(resource!$CC865,COD_SALES!$A$5:$A$500,0),MATCH(resource!DU$2,COD_SALES!$B$4:$Z$4,0)),"")</f>
        <v/>
      </c>
      <c r="DV865" s="3" t="str">
        <f>IFERROR(INDEX(COD_SALES!$B$5:$Z$500,MATCH(resource!$CC865,COD_SALES!$A$5:$A$500,0),MATCH(resource!DV$2,COD_SALES!$B$4:$Z$4,0)),"")</f>
        <v/>
      </c>
      <c r="DW865" s="3" t="str">
        <f>IFERROR(INDEX(COD_SALES!$B$5:$Z$500,MATCH(resource!$CC865,COD_SALES!$A$5:$A$500,0),MATCH(resource!DW$2,COD_SALES!$B$4:$Z$4,0)),"")</f>
        <v/>
      </c>
      <c r="DX865" s="3" t="str">
        <f>IFERROR(INDEX(COD_SALES!$B$5:$Z$500,MATCH(resource!$CC865,COD_SALES!$A$5:$A$500,0),MATCH(resource!DX$2,COD_SALES!$B$4:$Z$4,0)),"")</f>
        <v/>
      </c>
      <c r="DY865" s="3" t="str">
        <f>IFERROR(INDEX(COD_SALES!$B$5:$Z$500,MATCH(resource!$CC865,COD_SALES!$A$5:$A$500,0),MATCH(resource!DY$2,COD_SALES!$B$4:$Z$4,0)),"")</f>
        <v/>
      </c>
      <c r="DZ865" s="3" t="str">
        <f>IFERROR(INDEX(COD_SALES!$B$5:$Z$500,MATCH(resource!$CC865,COD_SALES!$A$5:$A$500,0),MATCH(resource!DZ$2,COD_SALES!$B$4:$Z$4,0)),"")</f>
        <v/>
      </c>
      <c r="EA865" s="3" t="str">
        <f>IFERROR(INDEX(COD_SALES!$B$5:$Z$500,MATCH(resource!$CC865,COD_SALES!$A$5:$A$500,0),MATCH(resource!EA$2,COD_SALES!$B$4:$Z$4,0)),"")</f>
        <v/>
      </c>
      <c r="EB865" s="3">
        <f t="shared" si="142"/>
        <v>0</v>
      </c>
      <c r="EW865" s="3">
        <f>IFERROR(VLOOKUP(CC865,data_pull!$AO$25:$AR$546,2,0),0)</f>
        <v>0</v>
      </c>
      <c r="EX865" s="1">
        <f>IFERROR(VLOOKUP(CC865,data_pull!$AO$25:$AR$546,4,0),0)</f>
        <v>0</v>
      </c>
    </row>
    <row r="866" spans="13:154" x14ac:dyDescent="0.25"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4">
        <f>sales_data!B865</f>
        <v>0</v>
      </c>
      <c r="AR866" s="4">
        <f>sales_data!C865</f>
        <v>0</v>
      </c>
      <c r="AS866" s="5" t="str">
        <f t="shared" si="141"/>
        <v/>
      </c>
      <c r="AT866" s="4">
        <f>sales_data!I865</f>
        <v>0</v>
      </c>
      <c r="AU866" s="4">
        <f>sales_data!W865</f>
        <v>0</v>
      </c>
      <c r="AV866" s="1">
        <f>sales_data!N865</f>
        <v>0</v>
      </c>
      <c r="AW866" s="1">
        <f>sales_data!P865</f>
        <v>0</v>
      </c>
      <c r="AX866" s="3">
        <f ca="1">IFERROR(INDEX(INDIRECT("day_wise_sales_data!$B$2:$BZ$599"),MATCH(resource!$CC866,day_wise_sales_data!$A$2:$A$500,0),MATCH(resource!AX$2,INDIRECT("day_wise_sales_data!$B$1:$BZ$1"),0)),0)</f>
        <v>0</v>
      </c>
      <c r="AY866" s="3">
        <f ca="1">IFERROR(INDEX(INDIRECT("day_wise_sales_data!$B$2:$BZ$599"),MATCH(resource!$CC866,day_wise_sales_data!$A$2:$A$500,0),MATCH(resource!AY$2,INDIRECT("day_wise_sales_data!$B$1:$BZ$1"),0)),0)</f>
        <v>0</v>
      </c>
      <c r="AZ866" s="3">
        <f ca="1">IFERROR(INDEX(INDIRECT("day_wise_sales_data!$B$2:$BZ$599"),MATCH(resource!$CC866,day_wise_sales_data!$A$2:$A$500,0),MATCH(resource!AZ$2,INDIRECT("day_wise_sales_data!$B$1:$BZ$1"),0)),0)</f>
        <v>0</v>
      </c>
      <c r="BA866" s="3">
        <f ca="1">IFERROR(INDEX(INDIRECT("day_wise_sales_data!$B$2:$BZ$599"),MATCH(resource!$CC866,day_wise_sales_data!$A$2:$A$500,0),MATCH(resource!BA$2,INDIRECT("day_wise_sales_data!$B$1:$BZ$1"),0)),0)</f>
        <v>0</v>
      </c>
      <c r="BB866" s="3">
        <f ca="1">IFERROR(INDEX(INDIRECT("day_wise_sales_data!$B$2:$BZ$599"),MATCH(resource!$CC866,day_wise_sales_data!$A$2:$A$500,0),MATCH(resource!BB$2,INDIRECT("day_wise_sales_data!$B$1:$BZ$1"),0)),0)</f>
        <v>0</v>
      </c>
      <c r="BC866" s="3">
        <f ca="1">IFERROR(INDEX(INDIRECT("day_wise_sales_data!$B$2:$BZ$599"),MATCH(resource!$CC866,day_wise_sales_data!$A$2:$A$500,0),MATCH(resource!BC$2,INDIRECT("day_wise_sales_data!$B$1:$BZ$1"),0)),0)</f>
        <v>0</v>
      </c>
      <c r="BD866" s="3">
        <f ca="1">IFERROR(INDEX(INDIRECT("day_wise_sales_data!$B$2:$BZ$599"),MATCH(resource!$CC866,day_wise_sales_data!$A$2:$A$500,0),MATCH(resource!BD$2,INDIRECT("day_wise_sales_data!$B$1:$BZ$1"),0)),0)</f>
        <v>0</v>
      </c>
      <c r="BE866" s="3">
        <f ca="1">IFERROR(INDEX(INDIRECT("day_wise_sales_data!$B$2:$BZ$599"),MATCH(resource!$CC866,day_wise_sales_data!$A$2:$A$500,0),MATCH(resource!BE$2,INDIRECT("day_wise_sales_data!$B$1:$BZ$1"),0)),0)</f>
        <v>0</v>
      </c>
      <c r="BF866" s="3">
        <f ca="1">IFERROR(INDEX(INDIRECT("day_wise_sales_data!$B$2:$BZ$599"),MATCH(resource!$CC866,day_wise_sales_data!$A$2:$A$500,0),MATCH(resource!BF$2,INDIRECT("day_wise_sales_data!$B$1:$BZ$1"),0)),0)</f>
        <v>0</v>
      </c>
      <c r="BG866" s="3">
        <f ca="1">IFERROR(INDEX(INDIRECT("day_wise_sales_data!$B$2:$BZ$599"),MATCH(resource!$CC866,day_wise_sales_data!$A$2:$A$500,0),MATCH(resource!BG$2,INDIRECT("day_wise_sales_data!$B$1:$BZ$1"),0)),0)</f>
        <v>0</v>
      </c>
      <c r="BH866" s="3">
        <f ca="1">IFERROR(INDEX(INDIRECT("day_wise_sales_data!$B$2:$BZ$599"),MATCH(resource!$CC866,day_wise_sales_data!$A$2:$A$500,0),MATCH(resource!BH$2,INDIRECT("day_wise_sales_data!$B$1:$BZ$1"),0)),0)</f>
        <v>0</v>
      </c>
      <c r="BI866" s="3">
        <f ca="1">IFERROR(INDEX(INDIRECT("day_wise_sales_data!$B$2:$BZ$599"),MATCH(resource!$CC866,day_wise_sales_data!$A$2:$A$500,0),MATCH(resource!BI$2,INDIRECT("day_wise_sales_data!$B$1:$BZ$1"),0)),0)</f>
        <v>0</v>
      </c>
      <c r="BJ866" s="3">
        <f ca="1">IFERROR(INDEX(INDIRECT("day_wise_sales_data!$B$2:$BZ$599"),MATCH(resource!$CC866,day_wise_sales_data!$A$2:$A$500,0),MATCH(resource!BJ$2,INDIRECT("day_wise_sales_data!$B$1:$BZ$1"),0)),0)</f>
        <v>0</v>
      </c>
      <c r="BK866" s="3">
        <f ca="1">IFERROR(INDEX(INDIRECT("day_wise_sales_data!$B$2:$BZ$599"),MATCH(resource!$CC866,day_wise_sales_data!$A$2:$A$500,0),MATCH(resource!BK$2,INDIRECT("day_wise_sales_data!$B$1:$BZ$1"),0)),0)</f>
        <v>0</v>
      </c>
      <c r="BL866" s="3">
        <f ca="1">IFERROR(INDEX(INDIRECT("day_wise_sales_data!$B$2:$BZ$599"),MATCH(resource!$CC866,day_wise_sales_data!$A$2:$A$500,0),MATCH(resource!BL$2,INDIRECT("day_wise_sales_data!$B$1:$BZ$1"),0)),0)</f>
        <v>0</v>
      </c>
      <c r="BM866" s="3">
        <f ca="1">IFERROR(INDEX(INDIRECT("day_wise_sales_data!$B$2:$BZ$599"),MATCH(resource!$CC866,day_wise_sales_data!$A$2:$A$500,0),MATCH(resource!BM$2,INDIRECT("day_wise_sales_data!$B$1:$BZ$1"),0)),0)</f>
        <v>0</v>
      </c>
      <c r="BN866" s="3">
        <f ca="1">IFERROR(INDEX(INDIRECT("day_wise_sales_data!$B$2:$BZ$599"),MATCH(resource!$CC866,day_wise_sales_data!$A$2:$A$500,0),MATCH(resource!BN$2,INDIRECT("day_wise_sales_data!$B$1:$BZ$1"),0)),0)</f>
        <v>0</v>
      </c>
      <c r="BO866" s="3">
        <f ca="1">IFERROR(INDEX(INDIRECT("day_wise_sales_data!$B$2:$BZ$599"),MATCH(resource!$CC866,day_wise_sales_data!$A$2:$A$500,0),MATCH(resource!BO$2,INDIRECT("day_wise_sales_data!$B$1:$BZ$1"),0)),0)</f>
        <v>0</v>
      </c>
      <c r="BP866" s="3">
        <f ca="1">IFERROR(INDEX(INDIRECT("day_wise_sales_data!$B$2:$BZ$599"),MATCH(resource!$CC866,day_wise_sales_data!$A$2:$A$500,0),MATCH(resource!BP$2,INDIRECT("day_wise_sales_data!$B$1:$BZ$1"),0)),0)</f>
        <v>0</v>
      </c>
      <c r="BQ866" s="3">
        <f ca="1">IFERROR(INDEX(INDIRECT("day_wise_sales_data!$B$2:$BZ$599"),MATCH(resource!$CC866,day_wise_sales_data!$A$2:$A$500,0),MATCH(resource!BQ$2,INDIRECT("day_wise_sales_data!$B$1:$BZ$1"),0)),0)</f>
        <v>0</v>
      </c>
      <c r="BR866" s="3">
        <f ca="1">IFERROR(INDEX(INDIRECT("day_wise_sales_data!$B$2:$BZ$599"),MATCH(resource!$CC866,day_wise_sales_data!$A$2:$A$500,0),MATCH(resource!BR$2,INDIRECT("day_wise_sales_data!$B$1:$BZ$1"),0)),0)</f>
        <v>0</v>
      </c>
      <c r="BS866" s="3">
        <f ca="1">IFERROR(INDEX(INDIRECT("day_wise_sales_data!$B$2:$BZ$599"),MATCH(resource!$CC866,day_wise_sales_data!$A$2:$A$500,0),MATCH(resource!BS$2,INDIRECT("day_wise_sales_data!$B$1:$BZ$1"),0)),0)</f>
        <v>0</v>
      </c>
      <c r="BT866" s="3">
        <f ca="1">IFERROR(INDEX(INDIRECT("day_wise_sales_data!$B$2:$BZ$599"),MATCH(resource!$CC866,day_wise_sales_data!$A$2:$A$500,0),MATCH(resource!BT$2,INDIRECT("day_wise_sales_data!$B$1:$BZ$1"),0)),0)</f>
        <v>0</v>
      </c>
      <c r="BU866" s="3">
        <f ca="1">IFERROR(INDEX(INDIRECT("day_wise_sales_data!$B$2:$BZ$599"),MATCH(resource!$CC866,day_wise_sales_data!$A$2:$A$500,0),MATCH(resource!BU$2,INDIRECT("day_wise_sales_data!$B$1:$BZ$1"),0)),0)</f>
        <v>0</v>
      </c>
      <c r="BV866" s="3">
        <f ca="1">IFERROR(INDEX(INDIRECT("day_wise_sales_data!$B$2:$BZ$599"),MATCH(resource!$CC866,day_wise_sales_data!$A$2:$A$500,0),MATCH(resource!BV$2,INDIRECT("day_wise_sales_data!$B$1:$BZ$1"),0)),0)</f>
        <v>0</v>
      </c>
      <c r="BW866" s="3">
        <f ca="1">IFERROR(INDEX(INDIRECT("day_wise_sales_data!$B$2:$BZ$599"),MATCH(resource!$CC866,day_wise_sales_data!$A$2:$A$500,0),MATCH(resource!BW$2,INDIRECT("day_wise_sales_data!$B$1:$BZ$1"),0)),0)</f>
        <v>0</v>
      </c>
      <c r="BX866" s="3">
        <f ca="1">IFERROR(INDEX(INDIRECT("day_wise_sales_data!$B$2:$BZ$599"),MATCH(resource!$CC866,day_wise_sales_data!$A$2:$A$500,0),MATCH(resource!BX$2,INDIRECT("day_wise_sales_data!$B$1:$BZ$1"),0)),0)</f>
        <v>0</v>
      </c>
      <c r="BY866" s="3">
        <f ca="1">IFERROR(INDEX(INDIRECT("day_wise_sales_data!$B$2:$BZ$599"),MATCH(resource!$CC866,day_wise_sales_data!$A$2:$A$500,0),MATCH(resource!BY$2,INDIRECT("day_wise_sales_data!$B$1:$BZ$1"),0)),0)</f>
        <v>0</v>
      </c>
      <c r="BZ866" s="3">
        <f ca="1">IFERROR(INDEX(INDIRECT("day_wise_sales_data!$B$2:$BZ$599"),MATCH(resource!$CC866,day_wise_sales_data!$A$2:$A$500,0),MATCH(resource!BZ$2,INDIRECT("day_wise_sales_data!$B$1:$BZ$1"),0)),0)</f>
        <v>0</v>
      </c>
      <c r="CA866" s="3">
        <f ca="1">IFERROR(INDEX(INDIRECT("day_wise_sales_data!$B$2:$BZ$599"),MATCH(resource!$CC866,day_wise_sales_data!$A$2:$A$500,0),MATCH(resource!CA$2,INDIRECT("day_wise_sales_data!$B$1:$BZ$1"),0)),0)</f>
        <v>0</v>
      </c>
      <c r="CC866" s="4">
        <f>sales_data!H865</f>
        <v>0</v>
      </c>
      <c r="CD866" s="1">
        <v>864</v>
      </c>
      <c r="CE866" s="1" t="str">
        <f>IF(AQ866=report!$AQ$3,resource!CD866,"")</f>
        <v/>
      </c>
      <c r="CF866" s="5" t="str">
        <f>IFERROR(SMALL($CE$3:$CE$1001,ROWS($CE$3:CE866)),"")</f>
        <v/>
      </c>
      <c r="CH866">
        <f>IFERROR(VLOOKUP($CC866,data_pull!$E$22:$G$700,2,0),0)</f>
        <v>0</v>
      </c>
      <c r="DK866" s="3" t="str">
        <f>IFERROR(INDEX(COD_SALES!$B$5:$Z$500,MATCH(resource!$CC866,COD_SALES!$A$5:$A$500,0),MATCH(resource!DK$2,COD_SALES!$B$4:$Z$4,0)),"")</f>
        <v/>
      </c>
      <c r="DL866" s="3" t="str">
        <f>IFERROR(INDEX(COD_SALES!$B$5:$Z$500,MATCH(resource!$CC866,COD_SALES!$A$5:$A$500,0),MATCH(resource!DL$2,COD_SALES!$B$4:$Z$4,0)),"")</f>
        <v/>
      </c>
      <c r="DM866" s="3" t="str">
        <f>IFERROR(INDEX(COD_SALES!$B$5:$Z$500,MATCH(resource!$CC866,COD_SALES!$A$5:$A$500,0),MATCH(resource!DM$2,COD_SALES!$B$4:$Z$4,0)),"")</f>
        <v/>
      </c>
      <c r="DN866" s="3" t="str">
        <f>IFERROR(INDEX(COD_SALES!$B$5:$Z$500,MATCH(resource!$CC866,COD_SALES!$A$5:$A$500,0),MATCH(resource!DN$2,COD_SALES!$B$4:$Z$4,0)),"")</f>
        <v/>
      </c>
      <c r="DO866" s="3" t="str">
        <f>IFERROR(INDEX(COD_SALES!$B$5:$Z$500,MATCH(resource!$CC866,COD_SALES!$A$5:$A$500,0),MATCH(resource!DO$2,COD_SALES!$B$4:$Z$4,0)),"")</f>
        <v/>
      </c>
      <c r="DP866" s="3" t="str">
        <f>IFERROR(INDEX(COD_SALES!$B$5:$Z$500,MATCH(resource!$CC866,COD_SALES!$A$5:$A$500,0),MATCH(resource!DP$2,COD_SALES!$B$4:$Z$4,0)),"")</f>
        <v/>
      </c>
      <c r="DQ866" s="3" t="str">
        <f>IFERROR(INDEX(COD_SALES!$B$5:$Z$500,MATCH(resource!$CC866,COD_SALES!$A$5:$A$500,0),MATCH(resource!DQ$2,COD_SALES!$B$4:$Z$4,0)),"")</f>
        <v/>
      </c>
      <c r="DR866" s="3" t="str">
        <f>IFERROR(INDEX(COD_SALES!$B$5:$Z$500,MATCH(resource!$CC866,COD_SALES!$A$5:$A$500,0),MATCH(resource!DR$2,COD_SALES!$B$4:$Z$4,0)),"")</f>
        <v/>
      </c>
      <c r="DS866" s="3" t="str">
        <f>IFERROR(INDEX(COD_SALES!$B$5:$Z$500,MATCH(resource!$CC866,COD_SALES!$A$5:$A$500,0),MATCH(resource!DS$2,COD_SALES!$B$4:$Z$4,0)),"")</f>
        <v/>
      </c>
      <c r="DT866" s="3" t="str">
        <f>IFERROR(INDEX(COD_SALES!$B$5:$Z$500,MATCH(resource!$CC866,COD_SALES!$A$5:$A$500,0),MATCH(resource!DT$2,COD_SALES!$B$4:$Z$4,0)),"")</f>
        <v/>
      </c>
      <c r="DU866" s="3" t="str">
        <f>IFERROR(INDEX(COD_SALES!$B$5:$Z$500,MATCH(resource!$CC866,COD_SALES!$A$5:$A$500,0),MATCH(resource!DU$2,COD_SALES!$B$4:$Z$4,0)),"")</f>
        <v/>
      </c>
      <c r="DV866" s="3" t="str">
        <f>IFERROR(INDEX(COD_SALES!$B$5:$Z$500,MATCH(resource!$CC866,COD_SALES!$A$5:$A$500,0),MATCH(resource!DV$2,COD_SALES!$B$4:$Z$4,0)),"")</f>
        <v/>
      </c>
      <c r="DW866" s="3" t="str">
        <f>IFERROR(INDEX(COD_SALES!$B$5:$Z$500,MATCH(resource!$CC866,COD_SALES!$A$5:$A$500,0),MATCH(resource!DW$2,COD_SALES!$B$4:$Z$4,0)),"")</f>
        <v/>
      </c>
      <c r="DX866" s="3" t="str">
        <f>IFERROR(INDEX(COD_SALES!$B$5:$Z$500,MATCH(resource!$CC866,COD_SALES!$A$5:$A$500,0),MATCH(resource!DX$2,COD_SALES!$B$4:$Z$4,0)),"")</f>
        <v/>
      </c>
      <c r="DY866" s="3" t="str">
        <f>IFERROR(INDEX(COD_SALES!$B$5:$Z$500,MATCH(resource!$CC866,COD_SALES!$A$5:$A$500,0),MATCH(resource!DY$2,COD_SALES!$B$4:$Z$4,0)),"")</f>
        <v/>
      </c>
      <c r="DZ866" s="3" t="str">
        <f>IFERROR(INDEX(COD_SALES!$B$5:$Z$500,MATCH(resource!$CC866,COD_SALES!$A$5:$A$500,0),MATCH(resource!DZ$2,COD_SALES!$B$4:$Z$4,0)),"")</f>
        <v/>
      </c>
      <c r="EA866" s="3" t="str">
        <f>IFERROR(INDEX(COD_SALES!$B$5:$Z$500,MATCH(resource!$CC866,COD_SALES!$A$5:$A$500,0),MATCH(resource!EA$2,COD_SALES!$B$4:$Z$4,0)),"")</f>
        <v/>
      </c>
      <c r="EB866" s="3">
        <f t="shared" si="142"/>
        <v>0</v>
      </c>
      <c r="EW866" s="3">
        <f>IFERROR(VLOOKUP(CC866,data_pull!$AO$25:$AR$546,2,0),0)</f>
        <v>0</v>
      </c>
      <c r="EX866" s="1">
        <f>IFERROR(VLOOKUP(CC866,data_pull!$AO$25:$AR$546,4,0),0)</f>
        <v>0</v>
      </c>
    </row>
    <row r="867" spans="13:154" x14ac:dyDescent="0.25"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4">
        <f>sales_data!B866</f>
        <v>0</v>
      </c>
      <c r="AR867" s="4">
        <f>sales_data!C866</f>
        <v>0</v>
      </c>
      <c r="AS867" s="5" t="str">
        <f t="shared" si="141"/>
        <v/>
      </c>
      <c r="AT867" s="4">
        <f>sales_data!I866</f>
        <v>0</v>
      </c>
      <c r="AU867" s="4">
        <f>sales_data!W866</f>
        <v>0</v>
      </c>
      <c r="AV867" s="1">
        <f>sales_data!N866</f>
        <v>0</v>
      </c>
      <c r="AW867" s="1">
        <f>sales_data!P866</f>
        <v>0</v>
      </c>
      <c r="AX867" s="3">
        <f ca="1">IFERROR(INDEX(INDIRECT("day_wise_sales_data!$B$2:$BZ$599"),MATCH(resource!$CC867,day_wise_sales_data!$A$2:$A$500,0),MATCH(resource!AX$2,INDIRECT("day_wise_sales_data!$B$1:$BZ$1"),0)),0)</f>
        <v>0</v>
      </c>
      <c r="AY867" s="3">
        <f ca="1">IFERROR(INDEX(INDIRECT("day_wise_sales_data!$B$2:$BZ$599"),MATCH(resource!$CC867,day_wise_sales_data!$A$2:$A$500,0),MATCH(resource!AY$2,INDIRECT("day_wise_sales_data!$B$1:$BZ$1"),0)),0)</f>
        <v>0</v>
      </c>
      <c r="AZ867" s="3">
        <f ca="1">IFERROR(INDEX(INDIRECT("day_wise_sales_data!$B$2:$BZ$599"),MATCH(resource!$CC867,day_wise_sales_data!$A$2:$A$500,0),MATCH(resource!AZ$2,INDIRECT("day_wise_sales_data!$B$1:$BZ$1"),0)),0)</f>
        <v>0</v>
      </c>
      <c r="BA867" s="3">
        <f ca="1">IFERROR(INDEX(INDIRECT("day_wise_sales_data!$B$2:$BZ$599"),MATCH(resource!$CC867,day_wise_sales_data!$A$2:$A$500,0),MATCH(resource!BA$2,INDIRECT("day_wise_sales_data!$B$1:$BZ$1"),0)),0)</f>
        <v>0</v>
      </c>
      <c r="BB867" s="3">
        <f ca="1">IFERROR(INDEX(INDIRECT("day_wise_sales_data!$B$2:$BZ$599"),MATCH(resource!$CC867,day_wise_sales_data!$A$2:$A$500,0),MATCH(resource!BB$2,INDIRECT("day_wise_sales_data!$B$1:$BZ$1"),0)),0)</f>
        <v>0</v>
      </c>
      <c r="BC867" s="3">
        <f ca="1">IFERROR(INDEX(INDIRECT("day_wise_sales_data!$B$2:$BZ$599"),MATCH(resource!$CC867,day_wise_sales_data!$A$2:$A$500,0),MATCH(resource!BC$2,INDIRECT("day_wise_sales_data!$B$1:$BZ$1"),0)),0)</f>
        <v>0</v>
      </c>
      <c r="BD867" s="3">
        <f ca="1">IFERROR(INDEX(INDIRECT("day_wise_sales_data!$B$2:$BZ$599"),MATCH(resource!$CC867,day_wise_sales_data!$A$2:$A$500,0),MATCH(resource!BD$2,INDIRECT("day_wise_sales_data!$B$1:$BZ$1"),0)),0)</f>
        <v>0</v>
      </c>
      <c r="BE867" s="3">
        <f ca="1">IFERROR(INDEX(INDIRECT("day_wise_sales_data!$B$2:$BZ$599"),MATCH(resource!$CC867,day_wise_sales_data!$A$2:$A$500,0),MATCH(resource!BE$2,INDIRECT("day_wise_sales_data!$B$1:$BZ$1"),0)),0)</f>
        <v>0</v>
      </c>
      <c r="BF867" s="3">
        <f ca="1">IFERROR(INDEX(INDIRECT("day_wise_sales_data!$B$2:$BZ$599"),MATCH(resource!$CC867,day_wise_sales_data!$A$2:$A$500,0),MATCH(resource!BF$2,INDIRECT("day_wise_sales_data!$B$1:$BZ$1"),0)),0)</f>
        <v>0</v>
      </c>
      <c r="BG867" s="3">
        <f ca="1">IFERROR(INDEX(INDIRECT("day_wise_sales_data!$B$2:$BZ$599"),MATCH(resource!$CC867,day_wise_sales_data!$A$2:$A$500,0),MATCH(resource!BG$2,INDIRECT("day_wise_sales_data!$B$1:$BZ$1"),0)),0)</f>
        <v>0</v>
      </c>
      <c r="BH867" s="3">
        <f ca="1">IFERROR(INDEX(INDIRECT("day_wise_sales_data!$B$2:$BZ$599"),MATCH(resource!$CC867,day_wise_sales_data!$A$2:$A$500,0),MATCH(resource!BH$2,INDIRECT("day_wise_sales_data!$B$1:$BZ$1"),0)),0)</f>
        <v>0</v>
      </c>
      <c r="BI867" s="3">
        <f ca="1">IFERROR(INDEX(INDIRECT("day_wise_sales_data!$B$2:$BZ$599"),MATCH(resource!$CC867,day_wise_sales_data!$A$2:$A$500,0),MATCH(resource!BI$2,INDIRECT("day_wise_sales_data!$B$1:$BZ$1"),0)),0)</f>
        <v>0</v>
      </c>
      <c r="BJ867" s="3">
        <f ca="1">IFERROR(INDEX(INDIRECT("day_wise_sales_data!$B$2:$BZ$599"),MATCH(resource!$CC867,day_wise_sales_data!$A$2:$A$500,0),MATCH(resource!BJ$2,INDIRECT("day_wise_sales_data!$B$1:$BZ$1"),0)),0)</f>
        <v>0</v>
      </c>
      <c r="BK867" s="3">
        <f ca="1">IFERROR(INDEX(INDIRECT("day_wise_sales_data!$B$2:$BZ$599"),MATCH(resource!$CC867,day_wise_sales_data!$A$2:$A$500,0),MATCH(resource!BK$2,INDIRECT("day_wise_sales_data!$B$1:$BZ$1"),0)),0)</f>
        <v>0</v>
      </c>
      <c r="BL867" s="3">
        <f ca="1">IFERROR(INDEX(INDIRECT("day_wise_sales_data!$B$2:$BZ$599"),MATCH(resource!$CC867,day_wise_sales_data!$A$2:$A$500,0),MATCH(resource!BL$2,INDIRECT("day_wise_sales_data!$B$1:$BZ$1"),0)),0)</f>
        <v>0</v>
      </c>
      <c r="BM867" s="3">
        <f ca="1">IFERROR(INDEX(INDIRECT("day_wise_sales_data!$B$2:$BZ$599"),MATCH(resource!$CC867,day_wise_sales_data!$A$2:$A$500,0),MATCH(resource!BM$2,INDIRECT("day_wise_sales_data!$B$1:$BZ$1"),0)),0)</f>
        <v>0</v>
      </c>
      <c r="BN867" s="3">
        <f ca="1">IFERROR(INDEX(INDIRECT("day_wise_sales_data!$B$2:$BZ$599"),MATCH(resource!$CC867,day_wise_sales_data!$A$2:$A$500,0),MATCH(resource!BN$2,INDIRECT("day_wise_sales_data!$B$1:$BZ$1"),0)),0)</f>
        <v>0</v>
      </c>
      <c r="BO867" s="3">
        <f ca="1">IFERROR(INDEX(INDIRECT("day_wise_sales_data!$B$2:$BZ$599"),MATCH(resource!$CC867,day_wise_sales_data!$A$2:$A$500,0),MATCH(resource!BO$2,INDIRECT("day_wise_sales_data!$B$1:$BZ$1"),0)),0)</f>
        <v>0</v>
      </c>
      <c r="BP867" s="3">
        <f ca="1">IFERROR(INDEX(INDIRECT("day_wise_sales_data!$B$2:$BZ$599"),MATCH(resource!$CC867,day_wise_sales_data!$A$2:$A$500,0),MATCH(resource!BP$2,INDIRECT("day_wise_sales_data!$B$1:$BZ$1"),0)),0)</f>
        <v>0</v>
      </c>
      <c r="BQ867" s="3">
        <f ca="1">IFERROR(INDEX(INDIRECT("day_wise_sales_data!$B$2:$BZ$599"),MATCH(resource!$CC867,day_wise_sales_data!$A$2:$A$500,0),MATCH(resource!BQ$2,INDIRECT("day_wise_sales_data!$B$1:$BZ$1"),0)),0)</f>
        <v>0</v>
      </c>
      <c r="BR867" s="3">
        <f ca="1">IFERROR(INDEX(INDIRECT("day_wise_sales_data!$B$2:$BZ$599"),MATCH(resource!$CC867,day_wise_sales_data!$A$2:$A$500,0),MATCH(resource!BR$2,INDIRECT("day_wise_sales_data!$B$1:$BZ$1"),0)),0)</f>
        <v>0</v>
      </c>
      <c r="BS867" s="3">
        <f ca="1">IFERROR(INDEX(INDIRECT("day_wise_sales_data!$B$2:$BZ$599"),MATCH(resource!$CC867,day_wise_sales_data!$A$2:$A$500,0),MATCH(resource!BS$2,INDIRECT("day_wise_sales_data!$B$1:$BZ$1"),0)),0)</f>
        <v>0</v>
      </c>
      <c r="BT867" s="3">
        <f ca="1">IFERROR(INDEX(INDIRECT("day_wise_sales_data!$B$2:$BZ$599"),MATCH(resource!$CC867,day_wise_sales_data!$A$2:$A$500,0),MATCH(resource!BT$2,INDIRECT("day_wise_sales_data!$B$1:$BZ$1"),0)),0)</f>
        <v>0</v>
      </c>
      <c r="BU867" s="3">
        <f ca="1">IFERROR(INDEX(INDIRECT("day_wise_sales_data!$B$2:$BZ$599"),MATCH(resource!$CC867,day_wise_sales_data!$A$2:$A$500,0),MATCH(resource!BU$2,INDIRECT("day_wise_sales_data!$B$1:$BZ$1"),0)),0)</f>
        <v>0</v>
      </c>
      <c r="BV867" s="3">
        <f ca="1">IFERROR(INDEX(INDIRECT("day_wise_sales_data!$B$2:$BZ$599"),MATCH(resource!$CC867,day_wise_sales_data!$A$2:$A$500,0),MATCH(resource!BV$2,INDIRECT("day_wise_sales_data!$B$1:$BZ$1"),0)),0)</f>
        <v>0</v>
      </c>
      <c r="BW867" s="3">
        <f ca="1">IFERROR(INDEX(INDIRECT("day_wise_sales_data!$B$2:$BZ$599"),MATCH(resource!$CC867,day_wise_sales_data!$A$2:$A$500,0),MATCH(resource!BW$2,INDIRECT("day_wise_sales_data!$B$1:$BZ$1"),0)),0)</f>
        <v>0</v>
      </c>
      <c r="BX867" s="3">
        <f ca="1">IFERROR(INDEX(INDIRECT("day_wise_sales_data!$B$2:$BZ$599"),MATCH(resource!$CC867,day_wise_sales_data!$A$2:$A$500,0),MATCH(resource!BX$2,INDIRECT("day_wise_sales_data!$B$1:$BZ$1"),0)),0)</f>
        <v>0</v>
      </c>
      <c r="BY867" s="3">
        <f ca="1">IFERROR(INDEX(INDIRECT("day_wise_sales_data!$B$2:$BZ$599"),MATCH(resource!$CC867,day_wise_sales_data!$A$2:$A$500,0),MATCH(resource!BY$2,INDIRECT("day_wise_sales_data!$B$1:$BZ$1"),0)),0)</f>
        <v>0</v>
      </c>
      <c r="BZ867" s="3">
        <f ca="1">IFERROR(INDEX(INDIRECT("day_wise_sales_data!$B$2:$BZ$599"),MATCH(resource!$CC867,day_wise_sales_data!$A$2:$A$500,0),MATCH(resource!BZ$2,INDIRECT("day_wise_sales_data!$B$1:$BZ$1"),0)),0)</f>
        <v>0</v>
      </c>
      <c r="CA867" s="3">
        <f ca="1">IFERROR(INDEX(INDIRECT("day_wise_sales_data!$B$2:$BZ$599"),MATCH(resource!$CC867,day_wise_sales_data!$A$2:$A$500,0),MATCH(resource!CA$2,INDIRECT("day_wise_sales_data!$B$1:$BZ$1"),0)),0)</f>
        <v>0</v>
      </c>
      <c r="CC867" s="4">
        <f>sales_data!H866</f>
        <v>0</v>
      </c>
      <c r="CD867" s="1">
        <v>865</v>
      </c>
      <c r="CE867" s="1" t="str">
        <f>IF(AQ867=report!$AQ$3,resource!CD867,"")</f>
        <v/>
      </c>
      <c r="CF867" s="5" t="str">
        <f>IFERROR(SMALL($CE$3:$CE$1001,ROWS($CE$3:CE867)),"")</f>
        <v/>
      </c>
      <c r="CH867">
        <f>IFERROR(VLOOKUP($CC867,data_pull!$E$22:$G$700,2,0),0)</f>
        <v>0</v>
      </c>
      <c r="DK867" s="3" t="str">
        <f>IFERROR(INDEX(COD_SALES!$B$5:$Z$500,MATCH(resource!$CC867,COD_SALES!$A$5:$A$500,0),MATCH(resource!DK$2,COD_SALES!$B$4:$Z$4,0)),"")</f>
        <v/>
      </c>
      <c r="DL867" s="3" t="str">
        <f>IFERROR(INDEX(COD_SALES!$B$5:$Z$500,MATCH(resource!$CC867,COD_SALES!$A$5:$A$500,0),MATCH(resource!DL$2,COD_SALES!$B$4:$Z$4,0)),"")</f>
        <v/>
      </c>
      <c r="DM867" s="3" t="str">
        <f>IFERROR(INDEX(COD_SALES!$B$5:$Z$500,MATCH(resource!$CC867,COD_SALES!$A$5:$A$500,0),MATCH(resource!DM$2,COD_SALES!$B$4:$Z$4,0)),"")</f>
        <v/>
      </c>
      <c r="DN867" s="3" t="str">
        <f>IFERROR(INDEX(COD_SALES!$B$5:$Z$500,MATCH(resource!$CC867,COD_SALES!$A$5:$A$500,0),MATCH(resource!DN$2,COD_SALES!$B$4:$Z$4,0)),"")</f>
        <v/>
      </c>
      <c r="DO867" s="3" t="str">
        <f>IFERROR(INDEX(COD_SALES!$B$5:$Z$500,MATCH(resource!$CC867,COD_SALES!$A$5:$A$500,0),MATCH(resource!DO$2,COD_SALES!$B$4:$Z$4,0)),"")</f>
        <v/>
      </c>
      <c r="DP867" s="3" t="str">
        <f>IFERROR(INDEX(COD_SALES!$B$5:$Z$500,MATCH(resource!$CC867,COD_SALES!$A$5:$A$500,0),MATCH(resource!DP$2,COD_SALES!$B$4:$Z$4,0)),"")</f>
        <v/>
      </c>
      <c r="DQ867" s="3" t="str">
        <f>IFERROR(INDEX(COD_SALES!$B$5:$Z$500,MATCH(resource!$CC867,COD_SALES!$A$5:$A$500,0),MATCH(resource!DQ$2,COD_SALES!$B$4:$Z$4,0)),"")</f>
        <v/>
      </c>
      <c r="DR867" s="3" t="str">
        <f>IFERROR(INDEX(COD_SALES!$B$5:$Z$500,MATCH(resource!$CC867,COD_SALES!$A$5:$A$500,0),MATCH(resource!DR$2,COD_SALES!$B$4:$Z$4,0)),"")</f>
        <v/>
      </c>
      <c r="DS867" s="3" t="str">
        <f>IFERROR(INDEX(COD_SALES!$B$5:$Z$500,MATCH(resource!$CC867,COD_SALES!$A$5:$A$500,0),MATCH(resource!DS$2,COD_SALES!$B$4:$Z$4,0)),"")</f>
        <v/>
      </c>
      <c r="DT867" s="3" t="str">
        <f>IFERROR(INDEX(COD_SALES!$B$5:$Z$500,MATCH(resource!$CC867,COD_SALES!$A$5:$A$500,0),MATCH(resource!DT$2,COD_SALES!$B$4:$Z$4,0)),"")</f>
        <v/>
      </c>
      <c r="DU867" s="3" t="str">
        <f>IFERROR(INDEX(COD_SALES!$B$5:$Z$500,MATCH(resource!$CC867,COD_SALES!$A$5:$A$500,0),MATCH(resource!DU$2,COD_SALES!$B$4:$Z$4,0)),"")</f>
        <v/>
      </c>
      <c r="DV867" s="3" t="str">
        <f>IFERROR(INDEX(COD_SALES!$B$5:$Z$500,MATCH(resource!$CC867,COD_SALES!$A$5:$A$500,0),MATCH(resource!DV$2,COD_SALES!$B$4:$Z$4,0)),"")</f>
        <v/>
      </c>
      <c r="DW867" s="3" t="str">
        <f>IFERROR(INDEX(COD_SALES!$B$5:$Z$500,MATCH(resource!$CC867,COD_SALES!$A$5:$A$500,0),MATCH(resource!DW$2,COD_SALES!$B$4:$Z$4,0)),"")</f>
        <v/>
      </c>
      <c r="DX867" s="3" t="str">
        <f>IFERROR(INDEX(COD_SALES!$B$5:$Z$500,MATCH(resource!$CC867,COD_SALES!$A$5:$A$500,0),MATCH(resource!DX$2,COD_SALES!$B$4:$Z$4,0)),"")</f>
        <v/>
      </c>
      <c r="DY867" s="3" t="str">
        <f>IFERROR(INDEX(COD_SALES!$B$5:$Z$500,MATCH(resource!$CC867,COD_SALES!$A$5:$A$500,0),MATCH(resource!DY$2,COD_SALES!$B$4:$Z$4,0)),"")</f>
        <v/>
      </c>
      <c r="DZ867" s="3" t="str">
        <f>IFERROR(INDEX(COD_SALES!$B$5:$Z$500,MATCH(resource!$CC867,COD_SALES!$A$5:$A$500,0),MATCH(resource!DZ$2,COD_SALES!$B$4:$Z$4,0)),"")</f>
        <v/>
      </c>
      <c r="EA867" s="3" t="str">
        <f>IFERROR(INDEX(COD_SALES!$B$5:$Z$500,MATCH(resource!$CC867,COD_SALES!$A$5:$A$500,0),MATCH(resource!EA$2,COD_SALES!$B$4:$Z$4,0)),"")</f>
        <v/>
      </c>
      <c r="EB867" s="3">
        <f t="shared" si="142"/>
        <v>0</v>
      </c>
      <c r="EW867" s="3">
        <f>IFERROR(VLOOKUP(CC867,data_pull!$AO$25:$AR$546,2,0),0)</f>
        <v>0</v>
      </c>
      <c r="EX867" s="1">
        <f>IFERROR(VLOOKUP(CC867,data_pull!$AO$25:$AR$546,4,0),0)</f>
        <v>0</v>
      </c>
    </row>
    <row r="868" spans="13:154" x14ac:dyDescent="0.25"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4">
        <f>sales_data!B867</f>
        <v>0</v>
      </c>
      <c r="AR868" s="4">
        <f>sales_data!C867</f>
        <v>0</v>
      </c>
      <c r="AS868" s="5" t="str">
        <f t="shared" si="141"/>
        <v/>
      </c>
      <c r="AT868" s="4">
        <f>sales_data!I867</f>
        <v>0</v>
      </c>
      <c r="AU868" s="4">
        <f>sales_data!W867</f>
        <v>0</v>
      </c>
      <c r="AV868" s="1">
        <f>sales_data!N867</f>
        <v>0</v>
      </c>
      <c r="AW868" s="1">
        <f>sales_data!P867</f>
        <v>0</v>
      </c>
      <c r="AX868" s="3">
        <f ca="1">IFERROR(INDEX(INDIRECT("day_wise_sales_data!$B$2:$BZ$599"),MATCH(resource!$CC868,day_wise_sales_data!$A$2:$A$500,0),MATCH(resource!AX$2,INDIRECT("day_wise_sales_data!$B$1:$BZ$1"),0)),0)</f>
        <v>0</v>
      </c>
      <c r="AY868" s="3">
        <f ca="1">IFERROR(INDEX(INDIRECT("day_wise_sales_data!$B$2:$BZ$599"),MATCH(resource!$CC868,day_wise_sales_data!$A$2:$A$500,0),MATCH(resource!AY$2,INDIRECT("day_wise_sales_data!$B$1:$BZ$1"),0)),0)</f>
        <v>0</v>
      </c>
      <c r="AZ868" s="3">
        <f ca="1">IFERROR(INDEX(INDIRECT("day_wise_sales_data!$B$2:$BZ$599"),MATCH(resource!$CC868,day_wise_sales_data!$A$2:$A$500,0),MATCH(resource!AZ$2,INDIRECT("day_wise_sales_data!$B$1:$BZ$1"),0)),0)</f>
        <v>0</v>
      </c>
      <c r="BA868" s="3">
        <f ca="1">IFERROR(INDEX(INDIRECT("day_wise_sales_data!$B$2:$BZ$599"),MATCH(resource!$CC868,day_wise_sales_data!$A$2:$A$500,0),MATCH(resource!BA$2,INDIRECT("day_wise_sales_data!$B$1:$BZ$1"),0)),0)</f>
        <v>0</v>
      </c>
      <c r="BB868" s="3">
        <f ca="1">IFERROR(INDEX(INDIRECT("day_wise_sales_data!$B$2:$BZ$599"),MATCH(resource!$CC868,day_wise_sales_data!$A$2:$A$500,0),MATCH(resource!BB$2,INDIRECT("day_wise_sales_data!$B$1:$BZ$1"),0)),0)</f>
        <v>0</v>
      </c>
      <c r="BC868" s="3">
        <f ca="1">IFERROR(INDEX(INDIRECT("day_wise_sales_data!$B$2:$BZ$599"),MATCH(resource!$CC868,day_wise_sales_data!$A$2:$A$500,0),MATCH(resource!BC$2,INDIRECT("day_wise_sales_data!$B$1:$BZ$1"),0)),0)</f>
        <v>0</v>
      </c>
      <c r="BD868" s="3">
        <f ca="1">IFERROR(INDEX(INDIRECT("day_wise_sales_data!$B$2:$BZ$599"),MATCH(resource!$CC868,day_wise_sales_data!$A$2:$A$500,0),MATCH(resource!BD$2,INDIRECT("day_wise_sales_data!$B$1:$BZ$1"),0)),0)</f>
        <v>0</v>
      </c>
      <c r="BE868" s="3">
        <f ca="1">IFERROR(INDEX(INDIRECT("day_wise_sales_data!$B$2:$BZ$599"),MATCH(resource!$CC868,day_wise_sales_data!$A$2:$A$500,0),MATCH(resource!BE$2,INDIRECT("day_wise_sales_data!$B$1:$BZ$1"),0)),0)</f>
        <v>0</v>
      </c>
      <c r="BF868" s="3">
        <f ca="1">IFERROR(INDEX(INDIRECT("day_wise_sales_data!$B$2:$BZ$599"),MATCH(resource!$CC868,day_wise_sales_data!$A$2:$A$500,0),MATCH(resource!BF$2,INDIRECT("day_wise_sales_data!$B$1:$BZ$1"),0)),0)</f>
        <v>0</v>
      </c>
      <c r="BG868" s="3">
        <f ca="1">IFERROR(INDEX(INDIRECT("day_wise_sales_data!$B$2:$BZ$599"),MATCH(resource!$CC868,day_wise_sales_data!$A$2:$A$500,0),MATCH(resource!BG$2,INDIRECT("day_wise_sales_data!$B$1:$BZ$1"),0)),0)</f>
        <v>0</v>
      </c>
      <c r="BH868" s="3">
        <f ca="1">IFERROR(INDEX(INDIRECT("day_wise_sales_data!$B$2:$BZ$599"),MATCH(resource!$CC868,day_wise_sales_data!$A$2:$A$500,0),MATCH(resource!BH$2,INDIRECT("day_wise_sales_data!$B$1:$BZ$1"),0)),0)</f>
        <v>0</v>
      </c>
      <c r="BI868" s="3">
        <f ca="1">IFERROR(INDEX(INDIRECT("day_wise_sales_data!$B$2:$BZ$599"),MATCH(resource!$CC868,day_wise_sales_data!$A$2:$A$500,0),MATCH(resource!BI$2,INDIRECT("day_wise_sales_data!$B$1:$BZ$1"),0)),0)</f>
        <v>0</v>
      </c>
      <c r="BJ868" s="3">
        <f ca="1">IFERROR(INDEX(INDIRECT("day_wise_sales_data!$B$2:$BZ$599"),MATCH(resource!$CC868,day_wise_sales_data!$A$2:$A$500,0),MATCH(resource!BJ$2,INDIRECT("day_wise_sales_data!$B$1:$BZ$1"),0)),0)</f>
        <v>0</v>
      </c>
      <c r="BK868" s="3">
        <f ca="1">IFERROR(INDEX(INDIRECT("day_wise_sales_data!$B$2:$BZ$599"),MATCH(resource!$CC868,day_wise_sales_data!$A$2:$A$500,0),MATCH(resource!BK$2,INDIRECT("day_wise_sales_data!$B$1:$BZ$1"),0)),0)</f>
        <v>0</v>
      </c>
      <c r="BL868" s="3">
        <f ca="1">IFERROR(INDEX(INDIRECT("day_wise_sales_data!$B$2:$BZ$599"),MATCH(resource!$CC868,day_wise_sales_data!$A$2:$A$500,0),MATCH(resource!BL$2,INDIRECT("day_wise_sales_data!$B$1:$BZ$1"),0)),0)</f>
        <v>0</v>
      </c>
      <c r="BM868" s="3">
        <f ca="1">IFERROR(INDEX(INDIRECT("day_wise_sales_data!$B$2:$BZ$599"),MATCH(resource!$CC868,day_wise_sales_data!$A$2:$A$500,0),MATCH(resource!BM$2,INDIRECT("day_wise_sales_data!$B$1:$BZ$1"),0)),0)</f>
        <v>0</v>
      </c>
      <c r="BN868" s="3">
        <f ca="1">IFERROR(INDEX(INDIRECT("day_wise_sales_data!$B$2:$BZ$599"),MATCH(resource!$CC868,day_wise_sales_data!$A$2:$A$500,0),MATCH(resource!BN$2,INDIRECT("day_wise_sales_data!$B$1:$BZ$1"),0)),0)</f>
        <v>0</v>
      </c>
      <c r="BO868" s="3">
        <f ca="1">IFERROR(INDEX(INDIRECT("day_wise_sales_data!$B$2:$BZ$599"),MATCH(resource!$CC868,day_wise_sales_data!$A$2:$A$500,0),MATCH(resource!BO$2,INDIRECT("day_wise_sales_data!$B$1:$BZ$1"),0)),0)</f>
        <v>0</v>
      </c>
      <c r="BP868" s="3">
        <f ca="1">IFERROR(INDEX(INDIRECT("day_wise_sales_data!$B$2:$BZ$599"),MATCH(resource!$CC868,day_wise_sales_data!$A$2:$A$500,0),MATCH(resource!BP$2,INDIRECT("day_wise_sales_data!$B$1:$BZ$1"),0)),0)</f>
        <v>0</v>
      </c>
      <c r="BQ868" s="3">
        <f ca="1">IFERROR(INDEX(INDIRECT("day_wise_sales_data!$B$2:$BZ$599"),MATCH(resource!$CC868,day_wise_sales_data!$A$2:$A$500,0),MATCH(resource!BQ$2,INDIRECT("day_wise_sales_data!$B$1:$BZ$1"),0)),0)</f>
        <v>0</v>
      </c>
      <c r="BR868" s="3">
        <f ca="1">IFERROR(INDEX(INDIRECT("day_wise_sales_data!$B$2:$BZ$599"),MATCH(resource!$CC868,day_wise_sales_data!$A$2:$A$500,0),MATCH(resource!BR$2,INDIRECT("day_wise_sales_data!$B$1:$BZ$1"),0)),0)</f>
        <v>0</v>
      </c>
      <c r="BS868" s="3">
        <f ca="1">IFERROR(INDEX(INDIRECT("day_wise_sales_data!$B$2:$BZ$599"),MATCH(resource!$CC868,day_wise_sales_data!$A$2:$A$500,0),MATCH(resource!BS$2,INDIRECT("day_wise_sales_data!$B$1:$BZ$1"),0)),0)</f>
        <v>0</v>
      </c>
      <c r="BT868" s="3">
        <f ca="1">IFERROR(INDEX(INDIRECT("day_wise_sales_data!$B$2:$BZ$599"),MATCH(resource!$CC868,day_wise_sales_data!$A$2:$A$500,0),MATCH(resource!BT$2,INDIRECT("day_wise_sales_data!$B$1:$BZ$1"),0)),0)</f>
        <v>0</v>
      </c>
      <c r="BU868" s="3">
        <f ca="1">IFERROR(INDEX(INDIRECT("day_wise_sales_data!$B$2:$BZ$599"),MATCH(resource!$CC868,day_wise_sales_data!$A$2:$A$500,0),MATCH(resource!BU$2,INDIRECT("day_wise_sales_data!$B$1:$BZ$1"),0)),0)</f>
        <v>0</v>
      </c>
      <c r="BV868" s="3">
        <f ca="1">IFERROR(INDEX(INDIRECT("day_wise_sales_data!$B$2:$BZ$599"),MATCH(resource!$CC868,day_wise_sales_data!$A$2:$A$500,0),MATCH(resource!BV$2,INDIRECT("day_wise_sales_data!$B$1:$BZ$1"),0)),0)</f>
        <v>0</v>
      </c>
      <c r="BW868" s="3">
        <f ca="1">IFERROR(INDEX(INDIRECT("day_wise_sales_data!$B$2:$BZ$599"),MATCH(resource!$CC868,day_wise_sales_data!$A$2:$A$500,0),MATCH(resource!BW$2,INDIRECT("day_wise_sales_data!$B$1:$BZ$1"),0)),0)</f>
        <v>0</v>
      </c>
      <c r="BX868" s="3">
        <f ca="1">IFERROR(INDEX(INDIRECT("day_wise_sales_data!$B$2:$BZ$599"),MATCH(resource!$CC868,day_wise_sales_data!$A$2:$A$500,0),MATCH(resource!BX$2,INDIRECT("day_wise_sales_data!$B$1:$BZ$1"),0)),0)</f>
        <v>0</v>
      </c>
      <c r="BY868" s="3">
        <f ca="1">IFERROR(INDEX(INDIRECT("day_wise_sales_data!$B$2:$BZ$599"),MATCH(resource!$CC868,day_wise_sales_data!$A$2:$A$500,0),MATCH(resource!BY$2,INDIRECT("day_wise_sales_data!$B$1:$BZ$1"),0)),0)</f>
        <v>0</v>
      </c>
      <c r="BZ868" s="3">
        <f ca="1">IFERROR(INDEX(INDIRECT("day_wise_sales_data!$B$2:$BZ$599"),MATCH(resource!$CC868,day_wise_sales_data!$A$2:$A$500,0),MATCH(resource!BZ$2,INDIRECT("day_wise_sales_data!$B$1:$BZ$1"),0)),0)</f>
        <v>0</v>
      </c>
      <c r="CA868" s="3">
        <f ca="1">IFERROR(INDEX(INDIRECT("day_wise_sales_data!$B$2:$BZ$599"),MATCH(resource!$CC868,day_wise_sales_data!$A$2:$A$500,0),MATCH(resource!CA$2,INDIRECT("day_wise_sales_data!$B$1:$BZ$1"),0)),0)</f>
        <v>0</v>
      </c>
      <c r="CC868" s="4">
        <f>sales_data!H867</f>
        <v>0</v>
      </c>
      <c r="CD868" s="1">
        <v>866</v>
      </c>
      <c r="CE868" s="1" t="str">
        <f>IF(AQ868=report!$AQ$3,resource!CD868,"")</f>
        <v/>
      </c>
      <c r="CF868" s="5" t="str">
        <f>IFERROR(SMALL($CE$3:$CE$1001,ROWS($CE$3:CE868)),"")</f>
        <v/>
      </c>
      <c r="CH868">
        <f>IFERROR(VLOOKUP($CC868,data_pull!$E$22:$G$700,2,0),0)</f>
        <v>0</v>
      </c>
      <c r="DK868" s="3" t="str">
        <f>IFERROR(INDEX(COD_SALES!$B$5:$Z$500,MATCH(resource!$CC868,COD_SALES!$A$5:$A$500,0),MATCH(resource!DK$2,COD_SALES!$B$4:$Z$4,0)),"")</f>
        <v/>
      </c>
      <c r="DL868" s="3" t="str">
        <f>IFERROR(INDEX(COD_SALES!$B$5:$Z$500,MATCH(resource!$CC868,COD_SALES!$A$5:$A$500,0),MATCH(resource!DL$2,COD_SALES!$B$4:$Z$4,0)),"")</f>
        <v/>
      </c>
      <c r="DM868" s="3" t="str">
        <f>IFERROR(INDEX(COD_SALES!$B$5:$Z$500,MATCH(resource!$CC868,COD_SALES!$A$5:$A$500,0),MATCH(resource!DM$2,COD_SALES!$B$4:$Z$4,0)),"")</f>
        <v/>
      </c>
      <c r="DN868" s="3" t="str">
        <f>IFERROR(INDEX(COD_SALES!$B$5:$Z$500,MATCH(resource!$CC868,COD_SALES!$A$5:$A$500,0),MATCH(resource!DN$2,COD_SALES!$B$4:$Z$4,0)),"")</f>
        <v/>
      </c>
      <c r="DO868" s="3" t="str">
        <f>IFERROR(INDEX(COD_SALES!$B$5:$Z$500,MATCH(resource!$CC868,COD_SALES!$A$5:$A$500,0),MATCH(resource!DO$2,COD_SALES!$B$4:$Z$4,0)),"")</f>
        <v/>
      </c>
      <c r="DP868" s="3" t="str">
        <f>IFERROR(INDEX(COD_SALES!$B$5:$Z$500,MATCH(resource!$CC868,COD_SALES!$A$5:$A$500,0),MATCH(resource!DP$2,COD_SALES!$B$4:$Z$4,0)),"")</f>
        <v/>
      </c>
      <c r="DQ868" s="3" t="str">
        <f>IFERROR(INDEX(COD_SALES!$B$5:$Z$500,MATCH(resource!$CC868,COD_SALES!$A$5:$A$500,0),MATCH(resource!DQ$2,COD_SALES!$B$4:$Z$4,0)),"")</f>
        <v/>
      </c>
      <c r="DR868" s="3" t="str">
        <f>IFERROR(INDEX(COD_SALES!$B$5:$Z$500,MATCH(resource!$CC868,COD_SALES!$A$5:$A$500,0),MATCH(resource!DR$2,COD_SALES!$B$4:$Z$4,0)),"")</f>
        <v/>
      </c>
      <c r="DS868" s="3" t="str">
        <f>IFERROR(INDEX(COD_SALES!$B$5:$Z$500,MATCH(resource!$CC868,COD_SALES!$A$5:$A$500,0),MATCH(resource!DS$2,COD_SALES!$B$4:$Z$4,0)),"")</f>
        <v/>
      </c>
      <c r="DT868" s="3" t="str">
        <f>IFERROR(INDEX(COD_SALES!$B$5:$Z$500,MATCH(resource!$CC868,COD_SALES!$A$5:$A$500,0),MATCH(resource!DT$2,COD_SALES!$B$4:$Z$4,0)),"")</f>
        <v/>
      </c>
      <c r="DU868" s="3" t="str">
        <f>IFERROR(INDEX(COD_SALES!$B$5:$Z$500,MATCH(resource!$CC868,COD_SALES!$A$5:$A$500,0),MATCH(resource!DU$2,COD_SALES!$B$4:$Z$4,0)),"")</f>
        <v/>
      </c>
      <c r="DV868" s="3" t="str">
        <f>IFERROR(INDEX(COD_SALES!$B$5:$Z$500,MATCH(resource!$CC868,COD_SALES!$A$5:$A$500,0),MATCH(resource!DV$2,COD_SALES!$B$4:$Z$4,0)),"")</f>
        <v/>
      </c>
      <c r="DW868" s="3" t="str">
        <f>IFERROR(INDEX(COD_SALES!$B$5:$Z$500,MATCH(resource!$CC868,COD_SALES!$A$5:$A$500,0),MATCH(resource!DW$2,COD_SALES!$B$4:$Z$4,0)),"")</f>
        <v/>
      </c>
      <c r="DX868" s="3" t="str">
        <f>IFERROR(INDEX(COD_SALES!$B$5:$Z$500,MATCH(resource!$CC868,COD_SALES!$A$5:$A$500,0),MATCH(resource!DX$2,COD_SALES!$B$4:$Z$4,0)),"")</f>
        <v/>
      </c>
      <c r="DY868" s="3" t="str">
        <f>IFERROR(INDEX(COD_SALES!$B$5:$Z$500,MATCH(resource!$CC868,COD_SALES!$A$5:$A$500,0),MATCH(resource!DY$2,COD_SALES!$B$4:$Z$4,0)),"")</f>
        <v/>
      </c>
      <c r="DZ868" s="3" t="str">
        <f>IFERROR(INDEX(COD_SALES!$B$5:$Z$500,MATCH(resource!$CC868,COD_SALES!$A$5:$A$500,0),MATCH(resource!DZ$2,COD_SALES!$B$4:$Z$4,0)),"")</f>
        <v/>
      </c>
      <c r="EA868" s="3" t="str">
        <f>IFERROR(INDEX(COD_SALES!$B$5:$Z$500,MATCH(resource!$CC868,COD_SALES!$A$5:$A$500,0),MATCH(resource!EA$2,COD_SALES!$B$4:$Z$4,0)),"")</f>
        <v/>
      </c>
      <c r="EB868" s="3">
        <f t="shared" si="142"/>
        <v>0</v>
      </c>
      <c r="EW868" s="3">
        <f>IFERROR(VLOOKUP(CC868,data_pull!$AO$25:$AR$546,2,0),0)</f>
        <v>0</v>
      </c>
      <c r="EX868" s="1">
        <f>IFERROR(VLOOKUP(CC868,data_pull!$AO$25:$AR$546,4,0),0)</f>
        <v>0</v>
      </c>
    </row>
    <row r="869" spans="13:154" x14ac:dyDescent="0.25"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4">
        <f>sales_data!B868</f>
        <v>0</v>
      </c>
      <c r="AR869" s="4">
        <f>sales_data!C868</f>
        <v>0</v>
      </c>
      <c r="AS869" s="5" t="str">
        <f t="shared" si="141"/>
        <v/>
      </c>
      <c r="AT869" s="4">
        <f>sales_data!I868</f>
        <v>0</v>
      </c>
      <c r="AU869" s="4">
        <f>sales_data!W868</f>
        <v>0</v>
      </c>
      <c r="AV869" s="1">
        <f>sales_data!N868</f>
        <v>0</v>
      </c>
      <c r="AW869" s="1">
        <f>sales_data!P868</f>
        <v>0</v>
      </c>
      <c r="AX869" s="3">
        <f ca="1">IFERROR(INDEX(INDIRECT("day_wise_sales_data!$B$2:$BZ$599"),MATCH(resource!$CC869,day_wise_sales_data!$A$2:$A$500,0),MATCH(resource!AX$2,INDIRECT("day_wise_sales_data!$B$1:$BZ$1"),0)),0)</f>
        <v>0</v>
      </c>
      <c r="AY869" s="3">
        <f ca="1">IFERROR(INDEX(INDIRECT("day_wise_sales_data!$B$2:$BZ$599"),MATCH(resource!$CC869,day_wise_sales_data!$A$2:$A$500,0),MATCH(resource!AY$2,INDIRECT("day_wise_sales_data!$B$1:$BZ$1"),0)),0)</f>
        <v>0</v>
      </c>
      <c r="AZ869" s="3">
        <f ca="1">IFERROR(INDEX(INDIRECT("day_wise_sales_data!$B$2:$BZ$599"),MATCH(resource!$CC869,day_wise_sales_data!$A$2:$A$500,0),MATCH(resource!AZ$2,INDIRECT("day_wise_sales_data!$B$1:$BZ$1"),0)),0)</f>
        <v>0</v>
      </c>
      <c r="BA869" s="3">
        <f ca="1">IFERROR(INDEX(INDIRECT("day_wise_sales_data!$B$2:$BZ$599"),MATCH(resource!$CC869,day_wise_sales_data!$A$2:$A$500,0),MATCH(resource!BA$2,INDIRECT("day_wise_sales_data!$B$1:$BZ$1"),0)),0)</f>
        <v>0</v>
      </c>
      <c r="BB869" s="3">
        <f ca="1">IFERROR(INDEX(INDIRECT("day_wise_sales_data!$B$2:$BZ$599"),MATCH(resource!$CC869,day_wise_sales_data!$A$2:$A$500,0),MATCH(resource!BB$2,INDIRECT("day_wise_sales_data!$B$1:$BZ$1"),0)),0)</f>
        <v>0</v>
      </c>
      <c r="BC869" s="3">
        <f ca="1">IFERROR(INDEX(INDIRECT("day_wise_sales_data!$B$2:$BZ$599"),MATCH(resource!$CC869,day_wise_sales_data!$A$2:$A$500,0),MATCH(resource!BC$2,INDIRECT("day_wise_sales_data!$B$1:$BZ$1"),0)),0)</f>
        <v>0</v>
      </c>
      <c r="BD869" s="3">
        <f ca="1">IFERROR(INDEX(INDIRECT("day_wise_sales_data!$B$2:$BZ$599"),MATCH(resource!$CC869,day_wise_sales_data!$A$2:$A$500,0),MATCH(resource!BD$2,INDIRECT("day_wise_sales_data!$B$1:$BZ$1"),0)),0)</f>
        <v>0</v>
      </c>
      <c r="BE869" s="3">
        <f ca="1">IFERROR(INDEX(INDIRECT("day_wise_sales_data!$B$2:$BZ$599"),MATCH(resource!$CC869,day_wise_sales_data!$A$2:$A$500,0),MATCH(resource!BE$2,INDIRECT("day_wise_sales_data!$B$1:$BZ$1"),0)),0)</f>
        <v>0</v>
      </c>
      <c r="BF869" s="3">
        <f ca="1">IFERROR(INDEX(INDIRECT("day_wise_sales_data!$B$2:$BZ$599"),MATCH(resource!$CC869,day_wise_sales_data!$A$2:$A$500,0),MATCH(resource!BF$2,INDIRECT("day_wise_sales_data!$B$1:$BZ$1"),0)),0)</f>
        <v>0</v>
      </c>
      <c r="BG869" s="3">
        <f ca="1">IFERROR(INDEX(INDIRECT("day_wise_sales_data!$B$2:$BZ$599"),MATCH(resource!$CC869,day_wise_sales_data!$A$2:$A$500,0),MATCH(resource!BG$2,INDIRECT("day_wise_sales_data!$B$1:$BZ$1"),0)),0)</f>
        <v>0</v>
      </c>
      <c r="BH869" s="3">
        <f ca="1">IFERROR(INDEX(INDIRECT("day_wise_sales_data!$B$2:$BZ$599"),MATCH(resource!$CC869,day_wise_sales_data!$A$2:$A$500,0),MATCH(resource!BH$2,INDIRECT("day_wise_sales_data!$B$1:$BZ$1"),0)),0)</f>
        <v>0</v>
      </c>
      <c r="BI869" s="3">
        <f ca="1">IFERROR(INDEX(INDIRECT("day_wise_sales_data!$B$2:$BZ$599"),MATCH(resource!$CC869,day_wise_sales_data!$A$2:$A$500,0),MATCH(resource!BI$2,INDIRECT("day_wise_sales_data!$B$1:$BZ$1"),0)),0)</f>
        <v>0</v>
      </c>
      <c r="BJ869" s="3">
        <f ca="1">IFERROR(INDEX(INDIRECT("day_wise_sales_data!$B$2:$BZ$599"),MATCH(resource!$CC869,day_wise_sales_data!$A$2:$A$500,0),MATCH(resource!BJ$2,INDIRECT("day_wise_sales_data!$B$1:$BZ$1"),0)),0)</f>
        <v>0</v>
      </c>
      <c r="BK869" s="3">
        <f ca="1">IFERROR(INDEX(INDIRECT("day_wise_sales_data!$B$2:$BZ$599"),MATCH(resource!$CC869,day_wise_sales_data!$A$2:$A$500,0),MATCH(resource!BK$2,INDIRECT("day_wise_sales_data!$B$1:$BZ$1"),0)),0)</f>
        <v>0</v>
      </c>
      <c r="BL869" s="3">
        <f ca="1">IFERROR(INDEX(INDIRECT("day_wise_sales_data!$B$2:$BZ$599"),MATCH(resource!$CC869,day_wise_sales_data!$A$2:$A$500,0),MATCH(resource!BL$2,INDIRECT("day_wise_sales_data!$B$1:$BZ$1"),0)),0)</f>
        <v>0</v>
      </c>
      <c r="BM869" s="3">
        <f ca="1">IFERROR(INDEX(INDIRECT("day_wise_sales_data!$B$2:$BZ$599"),MATCH(resource!$CC869,day_wise_sales_data!$A$2:$A$500,0),MATCH(resource!BM$2,INDIRECT("day_wise_sales_data!$B$1:$BZ$1"),0)),0)</f>
        <v>0</v>
      </c>
      <c r="BN869" s="3">
        <f ca="1">IFERROR(INDEX(INDIRECT("day_wise_sales_data!$B$2:$BZ$599"),MATCH(resource!$CC869,day_wise_sales_data!$A$2:$A$500,0),MATCH(resource!BN$2,INDIRECT("day_wise_sales_data!$B$1:$BZ$1"),0)),0)</f>
        <v>0</v>
      </c>
      <c r="BO869" s="3">
        <f ca="1">IFERROR(INDEX(INDIRECT("day_wise_sales_data!$B$2:$BZ$599"),MATCH(resource!$CC869,day_wise_sales_data!$A$2:$A$500,0),MATCH(resource!BO$2,INDIRECT("day_wise_sales_data!$B$1:$BZ$1"),0)),0)</f>
        <v>0</v>
      </c>
      <c r="BP869" s="3">
        <f ca="1">IFERROR(INDEX(INDIRECT("day_wise_sales_data!$B$2:$BZ$599"),MATCH(resource!$CC869,day_wise_sales_data!$A$2:$A$500,0),MATCH(resource!BP$2,INDIRECT("day_wise_sales_data!$B$1:$BZ$1"),0)),0)</f>
        <v>0</v>
      </c>
      <c r="BQ869" s="3">
        <f ca="1">IFERROR(INDEX(INDIRECT("day_wise_sales_data!$B$2:$BZ$599"),MATCH(resource!$CC869,day_wise_sales_data!$A$2:$A$500,0),MATCH(resource!BQ$2,INDIRECT("day_wise_sales_data!$B$1:$BZ$1"),0)),0)</f>
        <v>0</v>
      </c>
      <c r="BR869" s="3">
        <f ca="1">IFERROR(INDEX(INDIRECT("day_wise_sales_data!$B$2:$BZ$599"),MATCH(resource!$CC869,day_wise_sales_data!$A$2:$A$500,0),MATCH(resource!BR$2,INDIRECT("day_wise_sales_data!$B$1:$BZ$1"),0)),0)</f>
        <v>0</v>
      </c>
      <c r="BS869" s="3">
        <f ca="1">IFERROR(INDEX(INDIRECT("day_wise_sales_data!$B$2:$BZ$599"),MATCH(resource!$CC869,day_wise_sales_data!$A$2:$A$500,0),MATCH(resource!BS$2,INDIRECT("day_wise_sales_data!$B$1:$BZ$1"),0)),0)</f>
        <v>0</v>
      </c>
      <c r="BT869" s="3">
        <f ca="1">IFERROR(INDEX(INDIRECT("day_wise_sales_data!$B$2:$BZ$599"),MATCH(resource!$CC869,day_wise_sales_data!$A$2:$A$500,0),MATCH(resource!BT$2,INDIRECT("day_wise_sales_data!$B$1:$BZ$1"),0)),0)</f>
        <v>0</v>
      </c>
      <c r="BU869" s="3">
        <f ca="1">IFERROR(INDEX(INDIRECT("day_wise_sales_data!$B$2:$BZ$599"),MATCH(resource!$CC869,day_wise_sales_data!$A$2:$A$500,0),MATCH(resource!BU$2,INDIRECT("day_wise_sales_data!$B$1:$BZ$1"),0)),0)</f>
        <v>0</v>
      </c>
      <c r="BV869" s="3">
        <f ca="1">IFERROR(INDEX(INDIRECT("day_wise_sales_data!$B$2:$BZ$599"),MATCH(resource!$CC869,day_wise_sales_data!$A$2:$A$500,0),MATCH(resource!BV$2,INDIRECT("day_wise_sales_data!$B$1:$BZ$1"),0)),0)</f>
        <v>0</v>
      </c>
      <c r="BW869" s="3">
        <f ca="1">IFERROR(INDEX(INDIRECT("day_wise_sales_data!$B$2:$BZ$599"),MATCH(resource!$CC869,day_wise_sales_data!$A$2:$A$500,0),MATCH(resource!BW$2,INDIRECT("day_wise_sales_data!$B$1:$BZ$1"),0)),0)</f>
        <v>0</v>
      </c>
      <c r="BX869" s="3">
        <f ca="1">IFERROR(INDEX(INDIRECT("day_wise_sales_data!$B$2:$BZ$599"),MATCH(resource!$CC869,day_wise_sales_data!$A$2:$A$500,0),MATCH(resource!BX$2,INDIRECT("day_wise_sales_data!$B$1:$BZ$1"),0)),0)</f>
        <v>0</v>
      </c>
      <c r="BY869" s="3">
        <f ca="1">IFERROR(INDEX(INDIRECT("day_wise_sales_data!$B$2:$BZ$599"),MATCH(resource!$CC869,day_wise_sales_data!$A$2:$A$500,0),MATCH(resource!BY$2,INDIRECT("day_wise_sales_data!$B$1:$BZ$1"),0)),0)</f>
        <v>0</v>
      </c>
      <c r="BZ869" s="3">
        <f ca="1">IFERROR(INDEX(INDIRECT("day_wise_sales_data!$B$2:$BZ$599"),MATCH(resource!$CC869,day_wise_sales_data!$A$2:$A$500,0),MATCH(resource!BZ$2,INDIRECT("day_wise_sales_data!$B$1:$BZ$1"),0)),0)</f>
        <v>0</v>
      </c>
      <c r="CA869" s="3">
        <f ca="1">IFERROR(INDEX(INDIRECT("day_wise_sales_data!$B$2:$BZ$599"),MATCH(resource!$CC869,day_wise_sales_data!$A$2:$A$500,0),MATCH(resource!CA$2,INDIRECT("day_wise_sales_data!$B$1:$BZ$1"),0)),0)</f>
        <v>0</v>
      </c>
      <c r="CC869" s="4">
        <f>sales_data!H868</f>
        <v>0</v>
      </c>
      <c r="CD869" s="1">
        <v>867</v>
      </c>
      <c r="CE869" s="1" t="str">
        <f>IF(AQ869=report!$AQ$3,resource!CD869,"")</f>
        <v/>
      </c>
      <c r="CF869" s="5" t="str">
        <f>IFERROR(SMALL($CE$3:$CE$1001,ROWS($CE$3:CE869)),"")</f>
        <v/>
      </c>
      <c r="CH869">
        <f>IFERROR(VLOOKUP($CC869,data_pull!$E$22:$G$700,2,0),0)</f>
        <v>0</v>
      </c>
      <c r="DK869" s="3" t="str">
        <f>IFERROR(INDEX(COD_SALES!$B$5:$Z$500,MATCH(resource!$CC869,COD_SALES!$A$5:$A$500,0),MATCH(resource!DK$2,COD_SALES!$B$4:$Z$4,0)),"")</f>
        <v/>
      </c>
      <c r="DL869" s="3" t="str">
        <f>IFERROR(INDEX(COD_SALES!$B$5:$Z$500,MATCH(resource!$CC869,COD_SALES!$A$5:$A$500,0),MATCH(resource!DL$2,COD_SALES!$B$4:$Z$4,0)),"")</f>
        <v/>
      </c>
      <c r="DM869" s="3" t="str">
        <f>IFERROR(INDEX(COD_SALES!$B$5:$Z$500,MATCH(resource!$CC869,COD_SALES!$A$5:$A$500,0),MATCH(resource!DM$2,COD_SALES!$B$4:$Z$4,0)),"")</f>
        <v/>
      </c>
      <c r="DN869" s="3" t="str">
        <f>IFERROR(INDEX(COD_SALES!$B$5:$Z$500,MATCH(resource!$CC869,COD_SALES!$A$5:$A$500,0),MATCH(resource!DN$2,COD_SALES!$B$4:$Z$4,0)),"")</f>
        <v/>
      </c>
      <c r="DO869" s="3" t="str">
        <f>IFERROR(INDEX(COD_SALES!$B$5:$Z$500,MATCH(resource!$CC869,COD_SALES!$A$5:$A$500,0),MATCH(resource!DO$2,COD_SALES!$B$4:$Z$4,0)),"")</f>
        <v/>
      </c>
      <c r="DP869" s="3" t="str">
        <f>IFERROR(INDEX(COD_SALES!$B$5:$Z$500,MATCH(resource!$CC869,COD_SALES!$A$5:$A$500,0),MATCH(resource!DP$2,COD_SALES!$B$4:$Z$4,0)),"")</f>
        <v/>
      </c>
      <c r="DQ869" s="3" t="str">
        <f>IFERROR(INDEX(COD_SALES!$B$5:$Z$500,MATCH(resource!$CC869,COD_SALES!$A$5:$A$500,0),MATCH(resource!DQ$2,COD_SALES!$B$4:$Z$4,0)),"")</f>
        <v/>
      </c>
      <c r="DR869" s="3" t="str">
        <f>IFERROR(INDEX(COD_SALES!$B$5:$Z$500,MATCH(resource!$CC869,COD_SALES!$A$5:$A$500,0),MATCH(resource!DR$2,COD_SALES!$B$4:$Z$4,0)),"")</f>
        <v/>
      </c>
      <c r="DS869" s="3" t="str">
        <f>IFERROR(INDEX(COD_SALES!$B$5:$Z$500,MATCH(resource!$CC869,COD_SALES!$A$5:$A$500,0),MATCH(resource!DS$2,COD_SALES!$B$4:$Z$4,0)),"")</f>
        <v/>
      </c>
      <c r="DT869" s="3" t="str">
        <f>IFERROR(INDEX(COD_SALES!$B$5:$Z$500,MATCH(resource!$CC869,COD_SALES!$A$5:$A$500,0),MATCH(resource!DT$2,COD_SALES!$B$4:$Z$4,0)),"")</f>
        <v/>
      </c>
      <c r="DU869" s="3" t="str">
        <f>IFERROR(INDEX(COD_SALES!$B$5:$Z$500,MATCH(resource!$CC869,COD_SALES!$A$5:$A$500,0),MATCH(resource!DU$2,COD_SALES!$B$4:$Z$4,0)),"")</f>
        <v/>
      </c>
      <c r="DV869" s="3" t="str">
        <f>IFERROR(INDEX(COD_SALES!$B$5:$Z$500,MATCH(resource!$CC869,COD_SALES!$A$5:$A$500,0),MATCH(resource!DV$2,COD_SALES!$B$4:$Z$4,0)),"")</f>
        <v/>
      </c>
      <c r="DW869" s="3" t="str">
        <f>IFERROR(INDEX(COD_SALES!$B$5:$Z$500,MATCH(resource!$CC869,COD_SALES!$A$5:$A$500,0),MATCH(resource!DW$2,COD_SALES!$B$4:$Z$4,0)),"")</f>
        <v/>
      </c>
      <c r="DX869" s="3" t="str">
        <f>IFERROR(INDEX(COD_SALES!$B$5:$Z$500,MATCH(resource!$CC869,COD_SALES!$A$5:$A$500,0),MATCH(resource!DX$2,COD_SALES!$B$4:$Z$4,0)),"")</f>
        <v/>
      </c>
      <c r="DY869" s="3" t="str">
        <f>IFERROR(INDEX(COD_SALES!$B$5:$Z$500,MATCH(resource!$CC869,COD_SALES!$A$5:$A$500,0),MATCH(resource!DY$2,COD_SALES!$B$4:$Z$4,0)),"")</f>
        <v/>
      </c>
      <c r="DZ869" s="3" t="str">
        <f>IFERROR(INDEX(COD_SALES!$B$5:$Z$500,MATCH(resource!$CC869,COD_SALES!$A$5:$A$500,0),MATCH(resource!DZ$2,COD_SALES!$B$4:$Z$4,0)),"")</f>
        <v/>
      </c>
      <c r="EA869" s="3" t="str">
        <f>IFERROR(INDEX(COD_SALES!$B$5:$Z$500,MATCH(resource!$CC869,COD_SALES!$A$5:$A$500,0),MATCH(resource!EA$2,COD_SALES!$B$4:$Z$4,0)),"")</f>
        <v/>
      </c>
      <c r="EB869" s="3">
        <f t="shared" si="142"/>
        <v>0</v>
      </c>
      <c r="EW869" s="3">
        <f>IFERROR(VLOOKUP(CC869,data_pull!$AO$25:$AR$546,2,0),0)</f>
        <v>0</v>
      </c>
      <c r="EX869" s="1">
        <f>IFERROR(VLOOKUP(CC869,data_pull!$AO$25:$AR$546,4,0),0)</f>
        <v>0</v>
      </c>
    </row>
    <row r="870" spans="13:154" x14ac:dyDescent="0.25"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4">
        <f>sales_data!B869</f>
        <v>0</v>
      </c>
      <c r="AR870" s="4">
        <f>sales_data!C869</f>
        <v>0</v>
      </c>
      <c r="AS870" s="5" t="str">
        <f t="shared" si="141"/>
        <v/>
      </c>
      <c r="AT870" s="4">
        <f>sales_data!I869</f>
        <v>0</v>
      </c>
      <c r="AU870" s="4">
        <f>sales_data!W869</f>
        <v>0</v>
      </c>
      <c r="AV870" s="1">
        <f>sales_data!N869</f>
        <v>0</v>
      </c>
      <c r="AW870" s="1">
        <f>sales_data!P869</f>
        <v>0</v>
      </c>
      <c r="AX870" s="3">
        <f ca="1">IFERROR(INDEX(INDIRECT("day_wise_sales_data!$B$2:$BZ$599"),MATCH(resource!$CC870,day_wise_sales_data!$A$2:$A$500,0),MATCH(resource!AX$2,INDIRECT("day_wise_sales_data!$B$1:$BZ$1"),0)),0)</f>
        <v>0</v>
      </c>
      <c r="AY870" s="3">
        <f ca="1">IFERROR(INDEX(INDIRECT("day_wise_sales_data!$B$2:$BZ$599"),MATCH(resource!$CC870,day_wise_sales_data!$A$2:$A$500,0),MATCH(resource!AY$2,INDIRECT("day_wise_sales_data!$B$1:$BZ$1"),0)),0)</f>
        <v>0</v>
      </c>
      <c r="AZ870" s="3">
        <f ca="1">IFERROR(INDEX(INDIRECT("day_wise_sales_data!$B$2:$BZ$599"),MATCH(resource!$CC870,day_wise_sales_data!$A$2:$A$500,0),MATCH(resource!AZ$2,INDIRECT("day_wise_sales_data!$B$1:$BZ$1"),0)),0)</f>
        <v>0</v>
      </c>
      <c r="BA870" s="3">
        <f ca="1">IFERROR(INDEX(INDIRECT("day_wise_sales_data!$B$2:$BZ$599"),MATCH(resource!$CC870,day_wise_sales_data!$A$2:$A$500,0),MATCH(resource!BA$2,INDIRECT("day_wise_sales_data!$B$1:$BZ$1"),0)),0)</f>
        <v>0</v>
      </c>
      <c r="BB870" s="3">
        <f ca="1">IFERROR(INDEX(INDIRECT("day_wise_sales_data!$B$2:$BZ$599"),MATCH(resource!$CC870,day_wise_sales_data!$A$2:$A$500,0),MATCH(resource!BB$2,INDIRECT("day_wise_sales_data!$B$1:$BZ$1"),0)),0)</f>
        <v>0</v>
      </c>
      <c r="BC870" s="3">
        <f ca="1">IFERROR(INDEX(INDIRECT("day_wise_sales_data!$B$2:$BZ$599"),MATCH(resource!$CC870,day_wise_sales_data!$A$2:$A$500,0),MATCH(resource!BC$2,INDIRECT("day_wise_sales_data!$B$1:$BZ$1"),0)),0)</f>
        <v>0</v>
      </c>
      <c r="BD870" s="3">
        <f ca="1">IFERROR(INDEX(INDIRECT("day_wise_sales_data!$B$2:$BZ$599"),MATCH(resource!$CC870,day_wise_sales_data!$A$2:$A$500,0),MATCH(resource!BD$2,INDIRECT("day_wise_sales_data!$B$1:$BZ$1"),0)),0)</f>
        <v>0</v>
      </c>
      <c r="BE870" s="3">
        <f ca="1">IFERROR(INDEX(INDIRECT("day_wise_sales_data!$B$2:$BZ$599"),MATCH(resource!$CC870,day_wise_sales_data!$A$2:$A$500,0),MATCH(resource!BE$2,INDIRECT("day_wise_sales_data!$B$1:$BZ$1"),0)),0)</f>
        <v>0</v>
      </c>
      <c r="BF870" s="3">
        <f ca="1">IFERROR(INDEX(INDIRECT("day_wise_sales_data!$B$2:$BZ$599"),MATCH(resource!$CC870,day_wise_sales_data!$A$2:$A$500,0),MATCH(resource!BF$2,INDIRECT("day_wise_sales_data!$B$1:$BZ$1"),0)),0)</f>
        <v>0</v>
      </c>
      <c r="BG870" s="3">
        <f ca="1">IFERROR(INDEX(INDIRECT("day_wise_sales_data!$B$2:$BZ$599"),MATCH(resource!$CC870,day_wise_sales_data!$A$2:$A$500,0),MATCH(resource!BG$2,INDIRECT("day_wise_sales_data!$B$1:$BZ$1"),0)),0)</f>
        <v>0</v>
      </c>
      <c r="BH870" s="3">
        <f ca="1">IFERROR(INDEX(INDIRECT("day_wise_sales_data!$B$2:$BZ$599"),MATCH(resource!$CC870,day_wise_sales_data!$A$2:$A$500,0),MATCH(resource!BH$2,INDIRECT("day_wise_sales_data!$B$1:$BZ$1"),0)),0)</f>
        <v>0</v>
      </c>
      <c r="BI870" s="3">
        <f ca="1">IFERROR(INDEX(INDIRECT("day_wise_sales_data!$B$2:$BZ$599"),MATCH(resource!$CC870,day_wise_sales_data!$A$2:$A$500,0),MATCH(resource!BI$2,INDIRECT("day_wise_sales_data!$B$1:$BZ$1"),0)),0)</f>
        <v>0</v>
      </c>
      <c r="BJ870" s="3">
        <f ca="1">IFERROR(INDEX(INDIRECT("day_wise_sales_data!$B$2:$BZ$599"),MATCH(resource!$CC870,day_wise_sales_data!$A$2:$A$500,0),MATCH(resource!BJ$2,INDIRECT("day_wise_sales_data!$B$1:$BZ$1"),0)),0)</f>
        <v>0</v>
      </c>
      <c r="BK870" s="3">
        <f ca="1">IFERROR(INDEX(INDIRECT("day_wise_sales_data!$B$2:$BZ$599"),MATCH(resource!$CC870,day_wise_sales_data!$A$2:$A$500,0),MATCH(resource!BK$2,INDIRECT("day_wise_sales_data!$B$1:$BZ$1"),0)),0)</f>
        <v>0</v>
      </c>
      <c r="BL870" s="3">
        <f ca="1">IFERROR(INDEX(INDIRECT("day_wise_sales_data!$B$2:$BZ$599"),MATCH(resource!$CC870,day_wise_sales_data!$A$2:$A$500,0),MATCH(resource!BL$2,INDIRECT("day_wise_sales_data!$B$1:$BZ$1"),0)),0)</f>
        <v>0</v>
      </c>
      <c r="BM870" s="3">
        <f ca="1">IFERROR(INDEX(INDIRECT("day_wise_sales_data!$B$2:$BZ$599"),MATCH(resource!$CC870,day_wise_sales_data!$A$2:$A$500,0),MATCH(resource!BM$2,INDIRECT("day_wise_sales_data!$B$1:$BZ$1"),0)),0)</f>
        <v>0</v>
      </c>
      <c r="BN870" s="3">
        <f ca="1">IFERROR(INDEX(INDIRECT("day_wise_sales_data!$B$2:$BZ$599"),MATCH(resource!$CC870,day_wise_sales_data!$A$2:$A$500,0),MATCH(resource!BN$2,INDIRECT("day_wise_sales_data!$B$1:$BZ$1"),0)),0)</f>
        <v>0</v>
      </c>
      <c r="BO870" s="3">
        <f ca="1">IFERROR(INDEX(INDIRECT("day_wise_sales_data!$B$2:$BZ$599"),MATCH(resource!$CC870,day_wise_sales_data!$A$2:$A$500,0),MATCH(resource!BO$2,INDIRECT("day_wise_sales_data!$B$1:$BZ$1"),0)),0)</f>
        <v>0</v>
      </c>
      <c r="BP870" s="3">
        <f ca="1">IFERROR(INDEX(INDIRECT("day_wise_sales_data!$B$2:$BZ$599"),MATCH(resource!$CC870,day_wise_sales_data!$A$2:$A$500,0),MATCH(resource!BP$2,INDIRECT("day_wise_sales_data!$B$1:$BZ$1"),0)),0)</f>
        <v>0</v>
      </c>
      <c r="BQ870" s="3">
        <f ca="1">IFERROR(INDEX(INDIRECT("day_wise_sales_data!$B$2:$BZ$599"),MATCH(resource!$CC870,day_wise_sales_data!$A$2:$A$500,0),MATCH(resource!BQ$2,INDIRECT("day_wise_sales_data!$B$1:$BZ$1"),0)),0)</f>
        <v>0</v>
      </c>
      <c r="BR870" s="3">
        <f ca="1">IFERROR(INDEX(INDIRECT("day_wise_sales_data!$B$2:$BZ$599"),MATCH(resource!$CC870,day_wise_sales_data!$A$2:$A$500,0),MATCH(resource!BR$2,INDIRECT("day_wise_sales_data!$B$1:$BZ$1"),0)),0)</f>
        <v>0</v>
      </c>
      <c r="BS870" s="3">
        <f ca="1">IFERROR(INDEX(INDIRECT("day_wise_sales_data!$B$2:$BZ$599"),MATCH(resource!$CC870,day_wise_sales_data!$A$2:$A$500,0),MATCH(resource!BS$2,INDIRECT("day_wise_sales_data!$B$1:$BZ$1"),0)),0)</f>
        <v>0</v>
      </c>
      <c r="BT870" s="3">
        <f ca="1">IFERROR(INDEX(INDIRECT("day_wise_sales_data!$B$2:$BZ$599"),MATCH(resource!$CC870,day_wise_sales_data!$A$2:$A$500,0),MATCH(resource!BT$2,INDIRECT("day_wise_sales_data!$B$1:$BZ$1"),0)),0)</f>
        <v>0</v>
      </c>
      <c r="BU870" s="3">
        <f ca="1">IFERROR(INDEX(INDIRECT("day_wise_sales_data!$B$2:$BZ$599"),MATCH(resource!$CC870,day_wise_sales_data!$A$2:$A$500,0),MATCH(resource!BU$2,INDIRECT("day_wise_sales_data!$B$1:$BZ$1"),0)),0)</f>
        <v>0</v>
      </c>
      <c r="BV870" s="3">
        <f ca="1">IFERROR(INDEX(INDIRECT("day_wise_sales_data!$B$2:$BZ$599"),MATCH(resource!$CC870,day_wise_sales_data!$A$2:$A$500,0),MATCH(resource!BV$2,INDIRECT("day_wise_sales_data!$B$1:$BZ$1"),0)),0)</f>
        <v>0</v>
      </c>
      <c r="BW870" s="3">
        <f ca="1">IFERROR(INDEX(INDIRECT("day_wise_sales_data!$B$2:$BZ$599"),MATCH(resource!$CC870,day_wise_sales_data!$A$2:$A$500,0),MATCH(resource!BW$2,INDIRECT("day_wise_sales_data!$B$1:$BZ$1"),0)),0)</f>
        <v>0</v>
      </c>
      <c r="BX870" s="3">
        <f ca="1">IFERROR(INDEX(INDIRECT("day_wise_sales_data!$B$2:$BZ$599"),MATCH(resource!$CC870,day_wise_sales_data!$A$2:$A$500,0),MATCH(resource!BX$2,INDIRECT("day_wise_sales_data!$B$1:$BZ$1"),0)),0)</f>
        <v>0</v>
      </c>
      <c r="BY870" s="3">
        <f ca="1">IFERROR(INDEX(INDIRECT("day_wise_sales_data!$B$2:$BZ$599"),MATCH(resource!$CC870,day_wise_sales_data!$A$2:$A$500,0),MATCH(resource!BY$2,INDIRECT("day_wise_sales_data!$B$1:$BZ$1"),0)),0)</f>
        <v>0</v>
      </c>
      <c r="BZ870" s="3">
        <f ca="1">IFERROR(INDEX(INDIRECT("day_wise_sales_data!$B$2:$BZ$599"),MATCH(resource!$CC870,day_wise_sales_data!$A$2:$A$500,0),MATCH(resource!BZ$2,INDIRECT("day_wise_sales_data!$B$1:$BZ$1"),0)),0)</f>
        <v>0</v>
      </c>
      <c r="CA870" s="3">
        <f ca="1">IFERROR(INDEX(INDIRECT("day_wise_sales_data!$B$2:$BZ$599"),MATCH(resource!$CC870,day_wise_sales_data!$A$2:$A$500,0),MATCH(resource!CA$2,INDIRECT("day_wise_sales_data!$B$1:$BZ$1"),0)),0)</f>
        <v>0</v>
      </c>
      <c r="CC870" s="4">
        <f>sales_data!H869</f>
        <v>0</v>
      </c>
      <c r="CD870" s="1">
        <v>868</v>
      </c>
      <c r="CE870" s="1" t="str">
        <f>IF(AQ870=report!$AQ$3,resource!CD870,"")</f>
        <v/>
      </c>
      <c r="CF870" s="5" t="str">
        <f>IFERROR(SMALL($CE$3:$CE$1001,ROWS($CE$3:CE870)),"")</f>
        <v/>
      </c>
      <c r="CH870">
        <f>IFERROR(VLOOKUP($CC870,data_pull!$E$22:$G$700,2,0),0)</f>
        <v>0</v>
      </c>
      <c r="DK870" s="3" t="str">
        <f>IFERROR(INDEX(COD_SALES!$B$5:$Z$500,MATCH(resource!$CC870,COD_SALES!$A$5:$A$500,0),MATCH(resource!DK$2,COD_SALES!$B$4:$Z$4,0)),"")</f>
        <v/>
      </c>
      <c r="DL870" s="3" t="str">
        <f>IFERROR(INDEX(COD_SALES!$B$5:$Z$500,MATCH(resource!$CC870,COD_SALES!$A$5:$A$500,0),MATCH(resource!DL$2,COD_SALES!$B$4:$Z$4,0)),"")</f>
        <v/>
      </c>
      <c r="DM870" s="3" t="str">
        <f>IFERROR(INDEX(COD_SALES!$B$5:$Z$500,MATCH(resource!$CC870,COD_SALES!$A$5:$A$500,0),MATCH(resource!DM$2,COD_SALES!$B$4:$Z$4,0)),"")</f>
        <v/>
      </c>
      <c r="DN870" s="3" t="str">
        <f>IFERROR(INDEX(COD_SALES!$B$5:$Z$500,MATCH(resource!$CC870,COD_SALES!$A$5:$A$500,0),MATCH(resource!DN$2,COD_SALES!$B$4:$Z$4,0)),"")</f>
        <v/>
      </c>
      <c r="DO870" s="3" t="str">
        <f>IFERROR(INDEX(COD_SALES!$B$5:$Z$500,MATCH(resource!$CC870,COD_SALES!$A$5:$A$500,0),MATCH(resource!DO$2,COD_SALES!$B$4:$Z$4,0)),"")</f>
        <v/>
      </c>
      <c r="DP870" s="3" t="str">
        <f>IFERROR(INDEX(COD_SALES!$B$5:$Z$500,MATCH(resource!$CC870,COD_SALES!$A$5:$A$500,0),MATCH(resource!DP$2,COD_SALES!$B$4:$Z$4,0)),"")</f>
        <v/>
      </c>
      <c r="DQ870" s="3" t="str">
        <f>IFERROR(INDEX(COD_SALES!$B$5:$Z$500,MATCH(resource!$CC870,COD_SALES!$A$5:$A$500,0),MATCH(resource!DQ$2,COD_SALES!$B$4:$Z$4,0)),"")</f>
        <v/>
      </c>
      <c r="DR870" s="3" t="str">
        <f>IFERROR(INDEX(COD_SALES!$B$5:$Z$500,MATCH(resource!$CC870,COD_SALES!$A$5:$A$500,0),MATCH(resource!DR$2,COD_SALES!$B$4:$Z$4,0)),"")</f>
        <v/>
      </c>
      <c r="DS870" s="3" t="str">
        <f>IFERROR(INDEX(COD_SALES!$B$5:$Z$500,MATCH(resource!$CC870,COD_SALES!$A$5:$A$500,0),MATCH(resource!DS$2,COD_SALES!$B$4:$Z$4,0)),"")</f>
        <v/>
      </c>
      <c r="DT870" s="3" t="str">
        <f>IFERROR(INDEX(COD_SALES!$B$5:$Z$500,MATCH(resource!$CC870,COD_SALES!$A$5:$A$500,0),MATCH(resource!DT$2,COD_SALES!$B$4:$Z$4,0)),"")</f>
        <v/>
      </c>
      <c r="DU870" s="3" t="str">
        <f>IFERROR(INDEX(COD_SALES!$B$5:$Z$500,MATCH(resource!$CC870,COD_SALES!$A$5:$A$500,0),MATCH(resource!DU$2,COD_SALES!$B$4:$Z$4,0)),"")</f>
        <v/>
      </c>
      <c r="DV870" s="3" t="str">
        <f>IFERROR(INDEX(COD_SALES!$B$5:$Z$500,MATCH(resource!$CC870,COD_SALES!$A$5:$A$500,0),MATCH(resource!DV$2,COD_SALES!$B$4:$Z$4,0)),"")</f>
        <v/>
      </c>
      <c r="DW870" s="3" t="str">
        <f>IFERROR(INDEX(COD_SALES!$B$5:$Z$500,MATCH(resource!$CC870,COD_SALES!$A$5:$A$500,0),MATCH(resource!DW$2,COD_SALES!$B$4:$Z$4,0)),"")</f>
        <v/>
      </c>
      <c r="DX870" s="3" t="str">
        <f>IFERROR(INDEX(COD_SALES!$B$5:$Z$500,MATCH(resource!$CC870,COD_SALES!$A$5:$A$500,0),MATCH(resource!DX$2,COD_SALES!$B$4:$Z$4,0)),"")</f>
        <v/>
      </c>
      <c r="DY870" s="3" t="str">
        <f>IFERROR(INDEX(COD_SALES!$B$5:$Z$500,MATCH(resource!$CC870,COD_SALES!$A$5:$A$500,0),MATCH(resource!DY$2,COD_SALES!$B$4:$Z$4,0)),"")</f>
        <v/>
      </c>
      <c r="DZ870" s="3" t="str">
        <f>IFERROR(INDEX(COD_SALES!$B$5:$Z$500,MATCH(resource!$CC870,COD_SALES!$A$5:$A$500,0),MATCH(resource!DZ$2,COD_SALES!$B$4:$Z$4,0)),"")</f>
        <v/>
      </c>
      <c r="EA870" s="3" t="str">
        <f>IFERROR(INDEX(COD_SALES!$B$5:$Z$500,MATCH(resource!$CC870,COD_SALES!$A$5:$A$500,0),MATCH(resource!EA$2,COD_SALES!$B$4:$Z$4,0)),"")</f>
        <v/>
      </c>
      <c r="EB870" s="3">
        <f t="shared" si="142"/>
        <v>0</v>
      </c>
      <c r="EW870" s="3">
        <f>IFERROR(VLOOKUP(CC870,data_pull!$AO$25:$AR$546,2,0),0)</f>
        <v>0</v>
      </c>
      <c r="EX870" s="1">
        <f>IFERROR(VLOOKUP(CC870,data_pull!$AO$25:$AR$546,4,0),0)</f>
        <v>0</v>
      </c>
    </row>
    <row r="871" spans="13:154" x14ac:dyDescent="0.25"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4">
        <f>sales_data!B870</f>
        <v>0</v>
      </c>
      <c r="AR871" s="4">
        <f>sales_data!C870</f>
        <v>0</v>
      </c>
      <c r="AS871" s="5" t="str">
        <f t="shared" si="141"/>
        <v/>
      </c>
      <c r="AT871" s="4">
        <f>sales_data!I870</f>
        <v>0</v>
      </c>
      <c r="AU871" s="4">
        <f>sales_data!W870</f>
        <v>0</v>
      </c>
      <c r="AV871" s="1">
        <f>sales_data!N870</f>
        <v>0</v>
      </c>
      <c r="AW871" s="1">
        <f>sales_data!P870</f>
        <v>0</v>
      </c>
      <c r="AX871" s="3">
        <f ca="1">IFERROR(INDEX(INDIRECT("day_wise_sales_data!$B$2:$BZ$599"),MATCH(resource!$CC871,day_wise_sales_data!$A$2:$A$500,0),MATCH(resource!AX$2,INDIRECT("day_wise_sales_data!$B$1:$BZ$1"),0)),0)</f>
        <v>0</v>
      </c>
      <c r="AY871" s="3">
        <f ca="1">IFERROR(INDEX(INDIRECT("day_wise_sales_data!$B$2:$BZ$599"),MATCH(resource!$CC871,day_wise_sales_data!$A$2:$A$500,0),MATCH(resource!AY$2,INDIRECT("day_wise_sales_data!$B$1:$BZ$1"),0)),0)</f>
        <v>0</v>
      </c>
      <c r="AZ871" s="3">
        <f ca="1">IFERROR(INDEX(INDIRECT("day_wise_sales_data!$B$2:$BZ$599"),MATCH(resource!$CC871,day_wise_sales_data!$A$2:$A$500,0),MATCH(resource!AZ$2,INDIRECT("day_wise_sales_data!$B$1:$BZ$1"),0)),0)</f>
        <v>0</v>
      </c>
      <c r="BA871" s="3">
        <f ca="1">IFERROR(INDEX(INDIRECT("day_wise_sales_data!$B$2:$BZ$599"),MATCH(resource!$CC871,day_wise_sales_data!$A$2:$A$500,0),MATCH(resource!BA$2,INDIRECT("day_wise_sales_data!$B$1:$BZ$1"),0)),0)</f>
        <v>0</v>
      </c>
      <c r="BB871" s="3">
        <f ca="1">IFERROR(INDEX(INDIRECT("day_wise_sales_data!$B$2:$BZ$599"),MATCH(resource!$CC871,day_wise_sales_data!$A$2:$A$500,0),MATCH(resource!BB$2,INDIRECT("day_wise_sales_data!$B$1:$BZ$1"),0)),0)</f>
        <v>0</v>
      </c>
      <c r="BC871" s="3">
        <f ca="1">IFERROR(INDEX(INDIRECT("day_wise_sales_data!$B$2:$BZ$599"),MATCH(resource!$CC871,day_wise_sales_data!$A$2:$A$500,0),MATCH(resource!BC$2,INDIRECT("day_wise_sales_data!$B$1:$BZ$1"),0)),0)</f>
        <v>0</v>
      </c>
      <c r="BD871" s="3">
        <f ca="1">IFERROR(INDEX(INDIRECT("day_wise_sales_data!$B$2:$BZ$599"),MATCH(resource!$CC871,day_wise_sales_data!$A$2:$A$500,0),MATCH(resource!BD$2,INDIRECT("day_wise_sales_data!$B$1:$BZ$1"),0)),0)</f>
        <v>0</v>
      </c>
      <c r="BE871" s="3">
        <f ca="1">IFERROR(INDEX(INDIRECT("day_wise_sales_data!$B$2:$BZ$599"),MATCH(resource!$CC871,day_wise_sales_data!$A$2:$A$500,0),MATCH(resource!BE$2,INDIRECT("day_wise_sales_data!$B$1:$BZ$1"),0)),0)</f>
        <v>0</v>
      </c>
      <c r="BF871" s="3">
        <f ca="1">IFERROR(INDEX(INDIRECT("day_wise_sales_data!$B$2:$BZ$599"),MATCH(resource!$CC871,day_wise_sales_data!$A$2:$A$500,0),MATCH(resource!BF$2,INDIRECT("day_wise_sales_data!$B$1:$BZ$1"),0)),0)</f>
        <v>0</v>
      </c>
      <c r="BG871" s="3">
        <f ca="1">IFERROR(INDEX(INDIRECT("day_wise_sales_data!$B$2:$BZ$599"),MATCH(resource!$CC871,day_wise_sales_data!$A$2:$A$500,0),MATCH(resource!BG$2,INDIRECT("day_wise_sales_data!$B$1:$BZ$1"),0)),0)</f>
        <v>0</v>
      </c>
      <c r="BH871" s="3">
        <f ca="1">IFERROR(INDEX(INDIRECT("day_wise_sales_data!$B$2:$BZ$599"),MATCH(resource!$CC871,day_wise_sales_data!$A$2:$A$500,0),MATCH(resource!BH$2,INDIRECT("day_wise_sales_data!$B$1:$BZ$1"),0)),0)</f>
        <v>0</v>
      </c>
      <c r="BI871" s="3">
        <f ca="1">IFERROR(INDEX(INDIRECT("day_wise_sales_data!$B$2:$BZ$599"),MATCH(resource!$CC871,day_wise_sales_data!$A$2:$A$500,0),MATCH(resource!BI$2,INDIRECT("day_wise_sales_data!$B$1:$BZ$1"),0)),0)</f>
        <v>0</v>
      </c>
      <c r="BJ871" s="3">
        <f ca="1">IFERROR(INDEX(INDIRECT("day_wise_sales_data!$B$2:$BZ$599"),MATCH(resource!$CC871,day_wise_sales_data!$A$2:$A$500,0),MATCH(resource!BJ$2,INDIRECT("day_wise_sales_data!$B$1:$BZ$1"),0)),0)</f>
        <v>0</v>
      </c>
      <c r="BK871" s="3">
        <f ca="1">IFERROR(INDEX(INDIRECT("day_wise_sales_data!$B$2:$BZ$599"),MATCH(resource!$CC871,day_wise_sales_data!$A$2:$A$500,0),MATCH(resource!BK$2,INDIRECT("day_wise_sales_data!$B$1:$BZ$1"),0)),0)</f>
        <v>0</v>
      </c>
      <c r="BL871" s="3">
        <f ca="1">IFERROR(INDEX(INDIRECT("day_wise_sales_data!$B$2:$BZ$599"),MATCH(resource!$CC871,day_wise_sales_data!$A$2:$A$500,0),MATCH(resource!BL$2,INDIRECT("day_wise_sales_data!$B$1:$BZ$1"),0)),0)</f>
        <v>0</v>
      </c>
      <c r="BM871" s="3">
        <f ca="1">IFERROR(INDEX(INDIRECT("day_wise_sales_data!$B$2:$BZ$599"),MATCH(resource!$CC871,day_wise_sales_data!$A$2:$A$500,0),MATCH(resource!BM$2,INDIRECT("day_wise_sales_data!$B$1:$BZ$1"),0)),0)</f>
        <v>0</v>
      </c>
      <c r="BN871" s="3">
        <f ca="1">IFERROR(INDEX(INDIRECT("day_wise_sales_data!$B$2:$BZ$599"),MATCH(resource!$CC871,day_wise_sales_data!$A$2:$A$500,0),MATCH(resource!BN$2,INDIRECT("day_wise_sales_data!$B$1:$BZ$1"),0)),0)</f>
        <v>0</v>
      </c>
      <c r="BO871" s="3">
        <f ca="1">IFERROR(INDEX(INDIRECT("day_wise_sales_data!$B$2:$BZ$599"),MATCH(resource!$CC871,day_wise_sales_data!$A$2:$A$500,0),MATCH(resource!BO$2,INDIRECT("day_wise_sales_data!$B$1:$BZ$1"),0)),0)</f>
        <v>0</v>
      </c>
      <c r="BP871" s="3">
        <f ca="1">IFERROR(INDEX(INDIRECT("day_wise_sales_data!$B$2:$BZ$599"),MATCH(resource!$CC871,day_wise_sales_data!$A$2:$A$500,0),MATCH(resource!BP$2,INDIRECT("day_wise_sales_data!$B$1:$BZ$1"),0)),0)</f>
        <v>0</v>
      </c>
      <c r="BQ871" s="3">
        <f ca="1">IFERROR(INDEX(INDIRECT("day_wise_sales_data!$B$2:$BZ$599"),MATCH(resource!$CC871,day_wise_sales_data!$A$2:$A$500,0),MATCH(resource!BQ$2,INDIRECT("day_wise_sales_data!$B$1:$BZ$1"),0)),0)</f>
        <v>0</v>
      </c>
      <c r="BR871" s="3">
        <f ca="1">IFERROR(INDEX(INDIRECT("day_wise_sales_data!$B$2:$BZ$599"),MATCH(resource!$CC871,day_wise_sales_data!$A$2:$A$500,0),MATCH(resource!BR$2,INDIRECT("day_wise_sales_data!$B$1:$BZ$1"),0)),0)</f>
        <v>0</v>
      </c>
      <c r="BS871" s="3">
        <f ca="1">IFERROR(INDEX(INDIRECT("day_wise_sales_data!$B$2:$BZ$599"),MATCH(resource!$CC871,day_wise_sales_data!$A$2:$A$500,0),MATCH(resource!BS$2,INDIRECT("day_wise_sales_data!$B$1:$BZ$1"),0)),0)</f>
        <v>0</v>
      </c>
      <c r="BT871" s="3">
        <f ca="1">IFERROR(INDEX(INDIRECT("day_wise_sales_data!$B$2:$BZ$599"),MATCH(resource!$CC871,day_wise_sales_data!$A$2:$A$500,0),MATCH(resource!BT$2,INDIRECT("day_wise_sales_data!$B$1:$BZ$1"),0)),0)</f>
        <v>0</v>
      </c>
      <c r="BU871" s="3">
        <f ca="1">IFERROR(INDEX(INDIRECT("day_wise_sales_data!$B$2:$BZ$599"),MATCH(resource!$CC871,day_wise_sales_data!$A$2:$A$500,0),MATCH(resource!BU$2,INDIRECT("day_wise_sales_data!$B$1:$BZ$1"),0)),0)</f>
        <v>0</v>
      </c>
      <c r="BV871" s="3">
        <f ca="1">IFERROR(INDEX(INDIRECT("day_wise_sales_data!$B$2:$BZ$599"),MATCH(resource!$CC871,day_wise_sales_data!$A$2:$A$500,0),MATCH(resource!BV$2,INDIRECT("day_wise_sales_data!$B$1:$BZ$1"),0)),0)</f>
        <v>0</v>
      </c>
      <c r="BW871" s="3">
        <f ca="1">IFERROR(INDEX(INDIRECT("day_wise_sales_data!$B$2:$BZ$599"),MATCH(resource!$CC871,day_wise_sales_data!$A$2:$A$500,0),MATCH(resource!BW$2,INDIRECT("day_wise_sales_data!$B$1:$BZ$1"),0)),0)</f>
        <v>0</v>
      </c>
      <c r="BX871" s="3">
        <f ca="1">IFERROR(INDEX(INDIRECT("day_wise_sales_data!$B$2:$BZ$599"),MATCH(resource!$CC871,day_wise_sales_data!$A$2:$A$500,0),MATCH(resource!BX$2,INDIRECT("day_wise_sales_data!$B$1:$BZ$1"),0)),0)</f>
        <v>0</v>
      </c>
      <c r="BY871" s="3">
        <f ca="1">IFERROR(INDEX(INDIRECT("day_wise_sales_data!$B$2:$BZ$599"),MATCH(resource!$CC871,day_wise_sales_data!$A$2:$A$500,0),MATCH(resource!BY$2,INDIRECT("day_wise_sales_data!$B$1:$BZ$1"),0)),0)</f>
        <v>0</v>
      </c>
      <c r="BZ871" s="3">
        <f ca="1">IFERROR(INDEX(INDIRECT("day_wise_sales_data!$B$2:$BZ$599"),MATCH(resource!$CC871,day_wise_sales_data!$A$2:$A$500,0),MATCH(resource!BZ$2,INDIRECT("day_wise_sales_data!$B$1:$BZ$1"),0)),0)</f>
        <v>0</v>
      </c>
      <c r="CA871" s="3">
        <f ca="1">IFERROR(INDEX(INDIRECT("day_wise_sales_data!$B$2:$BZ$599"),MATCH(resource!$CC871,day_wise_sales_data!$A$2:$A$500,0),MATCH(resource!CA$2,INDIRECT("day_wise_sales_data!$B$1:$BZ$1"),0)),0)</f>
        <v>0</v>
      </c>
      <c r="CC871" s="4">
        <f>sales_data!H870</f>
        <v>0</v>
      </c>
      <c r="CD871" s="1">
        <v>869</v>
      </c>
      <c r="CE871" s="1" t="str">
        <f>IF(AQ871=report!$AQ$3,resource!CD871,"")</f>
        <v/>
      </c>
      <c r="CF871" s="5" t="str">
        <f>IFERROR(SMALL($CE$3:$CE$1001,ROWS($CE$3:CE871)),"")</f>
        <v/>
      </c>
      <c r="CH871">
        <f>IFERROR(VLOOKUP($CC871,data_pull!$E$22:$G$700,2,0),0)</f>
        <v>0</v>
      </c>
      <c r="DK871" s="3" t="str">
        <f>IFERROR(INDEX(COD_SALES!$B$5:$Z$500,MATCH(resource!$CC871,COD_SALES!$A$5:$A$500,0),MATCH(resource!DK$2,COD_SALES!$B$4:$Z$4,0)),"")</f>
        <v/>
      </c>
      <c r="DL871" s="3" t="str">
        <f>IFERROR(INDEX(COD_SALES!$B$5:$Z$500,MATCH(resource!$CC871,COD_SALES!$A$5:$A$500,0),MATCH(resource!DL$2,COD_SALES!$B$4:$Z$4,0)),"")</f>
        <v/>
      </c>
      <c r="DM871" s="3" t="str">
        <f>IFERROR(INDEX(COD_SALES!$B$5:$Z$500,MATCH(resource!$CC871,COD_SALES!$A$5:$A$500,0),MATCH(resource!DM$2,COD_SALES!$B$4:$Z$4,0)),"")</f>
        <v/>
      </c>
      <c r="DN871" s="3" t="str">
        <f>IFERROR(INDEX(COD_SALES!$B$5:$Z$500,MATCH(resource!$CC871,COD_SALES!$A$5:$A$500,0),MATCH(resource!DN$2,COD_SALES!$B$4:$Z$4,0)),"")</f>
        <v/>
      </c>
      <c r="DO871" s="3" t="str">
        <f>IFERROR(INDEX(COD_SALES!$B$5:$Z$500,MATCH(resource!$CC871,COD_SALES!$A$5:$A$500,0),MATCH(resource!DO$2,COD_SALES!$B$4:$Z$4,0)),"")</f>
        <v/>
      </c>
      <c r="DP871" s="3" t="str">
        <f>IFERROR(INDEX(COD_SALES!$B$5:$Z$500,MATCH(resource!$CC871,COD_SALES!$A$5:$A$500,0),MATCH(resource!DP$2,COD_SALES!$B$4:$Z$4,0)),"")</f>
        <v/>
      </c>
      <c r="DQ871" s="3" t="str">
        <f>IFERROR(INDEX(COD_SALES!$B$5:$Z$500,MATCH(resource!$CC871,COD_SALES!$A$5:$A$500,0),MATCH(resource!DQ$2,COD_SALES!$B$4:$Z$4,0)),"")</f>
        <v/>
      </c>
      <c r="DR871" s="3" t="str">
        <f>IFERROR(INDEX(COD_SALES!$B$5:$Z$500,MATCH(resource!$CC871,COD_SALES!$A$5:$A$500,0),MATCH(resource!DR$2,COD_SALES!$B$4:$Z$4,0)),"")</f>
        <v/>
      </c>
      <c r="DS871" s="3" t="str">
        <f>IFERROR(INDEX(COD_SALES!$B$5:$Z$500,MATCH(resource!$CC871,COD_SALES!$A$5:$A$500,0),MATCH(resource!DS$2,COD_SALES!$B$4:$Z$4,0)),"")</f>
        <v/>
      </c>
      <c r="DT871" s="3" t="str">
        <f>IFERROR(INDEX(COD_SALES!$B$5:$Z$500,MATCH(resource!$CC871,COD_SALES!$A$5:$A$500,0),MATCH(resource!DT$2,COD_SALES!$B$4:$Z$4,0)),"")</f>
        <v/>
      </c>
      <c r="DU871" s="3" t="str">
        <f>IFERROR(INDEX(COD_SALES!$B$5:$Z$500,MATCH(resource!$CC871,COD_SALES!$A$5:$A$500,0),MATCH(resource!DU$2,COD_SALES!$B$4:$Z$4,0)),"")</f>
        <v/>
      </c>
      <c r="DV871" s="3" t="str">
        <f>IFERROR(INDEX(COD_SALES!$B$5:$Z$500,MATCH(resource!$CC871,COD_SALES!$A$5:$A$500,0),MATCH(resource!DV$2,COD_SALES!$B$4:$Z$4,0)),"")</f>
        <v/>
      </c>
      <c r="DW871" s="3" t="str">
        <f>IFERROR(INDEX(COD_SALES!$B$5:$Z$500,MATCH(resource!$CC871,COD_SALES!$A$5:$A$500,0),MATCH(resource!DW$2,COD_SALES!$B$4:$Z$4,0)),"")</f>
        <v/>
      </c>
      <c r="DX871" s="3" t="str">
        <f>IFERROR(INDEX(COD_SALES!$B$5:$Z$500,MATCH(resource!$CC871,COD_SALES!$A$5:$A$500,0),MATCH(resource!DX$2,COD_SALES!$B$4:$Z$4,0)),"")</f>
        <v/>
      </c>
      <c r="DY871" s="3" t="str">
        <f>IFERROR(INDEX(COD_SALES!$B$5:$Z$500,MATCH(resource!$CC871,COD_SALES!$A$5:$A$500,0),MATCH(resource!DY$2,COD_SALES!$B$4:$Z$4,0)),"")</f>
        <v/>
      </c>
      <c r="DZ871" s="3" t="str">
        <f>IFERROR(INDEX(COD_SALES!$B$5:$Z$500,MATCH(resource!$CC871,COD_SALES!$A$5:$A$500,0),MATCH(resource!DZ$2,COD_SALES!$B$4:$Z$4,0)),"")</f>
        <v/>
      </c>
      <c r="EA871" s="3" t="str">
        <f>IFERROR(INDEX(COD_SALES!$B$5:$Z$500,MATCH(resource!$CC871,COD_SALES!$A$5:$A$500,0),MATCH(resource!EA$2,COD_SALES!$B$4:$Z$4,0)),"")</f>
        <v/>
      </c>
      <c r="EB871" s="3">
        <f t="shared" si="142"/>
        <v>0</v>
      </c>
      <c r="EW871" s="3">
        <f>IFERROR(VLOOKUP(CC871,data_pull!$AO$25:$AR$546,2,0),0)</f>
        <v>0</v>
      </c>
      <c r="EX871" s="1">
        <f>IFERROR(VLOOKUP(CC871,data_pull!$AO$25:$AR$546,4,0),0)</f>
        <v>0</v>
      </c>
    </row>
    <row r="872" spans="13:154" x14ac:dyDescent="0.25"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4">
        <f>sales_data!B871</f>
        <v>0</v>
      </c>
      <c r="AR872" s="4">
        <f>sales_data!C871</f>
        <v>0</v>
      </c>
      <c r="AS872" s="5" t="str">
        <f t="shared" si="141"/>
        <v/>
      </c>
      <c r="AT872" s="4">
        <f>sales_data!I871</f>
        <v>0</v>
      </c>
      <c r="AU872" s="4">
        <f>sales_data!W871</f>
        <v>0</v>
      </c>
      <c r="AV872" s="1">
        <f>sales_data!N871</f>
        <v>0</v>
      </c>
      <c r="AW872" s="1">
        <f>sales_data!P871</f>
        <v>0</v>
      </c>
      <c r="AX872" s="3">
        <f ca="1">IFERROR(INDEX(INDIRECT("day_wise_sales_data!$B$2:$BZ$599"),MATCH(resource!$CC872,day_wise_sales_data!$A$2:$A$500,0),MATCH(resource!AX$2,INDIRECT("day_wise_sales_data!$B$1:$BZ$1"),0)),0)</f>
        <v>0</v>
      </c>
      <c r="AY872" s="3">
        <f ca="1">IFERROR(INDEX(INDIRECT("day_wise_sales_data!$B$2:$BZ$599"),MATCH(resource!$CC872,day_wise_sales_data!$A$2:$A$500,0),MATCH(resource!AY$2,INDIRECT("day_wise_sales_data!$B$1:$BZ$1"),0)),0)</f>
        <v>0</v>
      </c>
      <c r="AZ872" s="3">
        <f ca="1">IFERROR(INDEX(INDIRECT("day_wise_sales_data!$B$2:$BZ$599"),MATCH(resource!$CC872,day_wise_sales_data!$A$2:$A$500,0),MATCH(resource!AZ$2,INDIRECT("day_wise_sales_data!$B$1:$BZ$1"),0)),0)</f>
        <v>0</v>
      </c>
      <c r="BA872" s="3">
        <f ca="1">IFERROR(INDEX(INDIRECT("day_wise_sales_data!$B$2:$BZ$599"),MATCH(resource!$CC872,day_wise_sales_data!$A$2:$A$500,0),MATCH(resource!BA$2,INDIRECT("day_wise_sales_data!$B$1:$BZ$1"),0)),0)</f>
        <v>0</v>
      </c>
      <c r="BB872" s="3">
        <f ca="1">IFERROR(INDEX(INDIRECT("day_wise_sales_data!$B$2:$BZ$599"),MATCH(resource!$CC872,day_wise_sales_data!$A$2:$A$500,0),MATCH(resource!BB$2,INDIRECT("day_wise_sales_data!$B$1:$BZ$1"),0)),0)</f>
        <v>0</v>
      </c>
      <c r="BC872" s="3">
        <f ca="1">IFERROR(INDEX(INDIRECT("day_wise_sales_data!$B$2:$BZ$599"),MATCH(resource!$CC872,day_wise_sales_data!$A$2:$A$500,0),MATCH(resource!BC$2,INDIRECT("day_wise_sales_data!$B$1:$BZ$1"),0)),0)</f>
        <v>0</v>
      </c>
      <c r="BD872" s="3">
        <f ca="1">IFERROR(INDEX(INDIRECT("day_wise_sales_data!$B$2:$BZ$599"),MATCH(resource!$CC872,day_wise_sales_data!$A$2:$A$500,0),MATCH(resource!BD$2,INDIRECT("day_wise_sales_data!$B$1:$BZ$1"),0)),0)</f>
        <v>0</v>
      </c>
      <c r="BE872" s="3">
        <f ca="1">IFERROR(INDEX(INDIRECT("day_wise_sales_data!$B$2:$BZ$599"),MATCH(resource!$CC872,day_wise_sales_data!$A$2:$A$500,0),MATCH(resource!BE$2,INDIRECT("day_wise_sales_data!$B$1:$BZ$1"),0)),0)</f>
        <v>0</v>
      </c>
      <c r="BF872" s="3">
        <f ca="1">IFERROR(INDEX(INDIRECT("day_wise_sales_data!$B$2:$BZ$599"),MATCH(resource!$CC872,day_wise_sales_data!$A$2:$A$500,0),MATCH(resource!BF$2,INDIRECT("day_wise_sales_data!$B$1:$BZ$1"),0)),0)</f>
        <v>0</v>
      </c>
      <c r="BG872" s="3">
        <f ca="1">IFERROR(INDEX(INDIRECT("day_wise_sales_data!$B$2:$BZ$599"),MATCH(resource!$CC872,day_wise_sales_data!$A$2:$A$500,0),MATCH(resource!BG$2,INDIRECT("day_wise_sales_data!$B$1:$BZ$1"),0)),0)</f>
        <v>0</v>
      </c>
      <c r="BH872" s="3">
        <f ca="1">IFERROR(INDEX(INDIRECT("day_wise_sales_data!$B$2:$BZ$599"),MATCH(resource!$CC872,day_wise_sales_data!$A$2:$A$500,0),MATCH(resource!BH$2,INDIRECT("day_wise_sales_data!$B$1:$BZ$1"),0)),0)</f>
        <v>0</v>
      </c>
      <c r="BI872" s="3">
        <f ca="1">IFERROR(INDEX(INDIRECT("day_wise_sales_data!$B$2:$BZ$599"),MATCH(resource!$CC872,day_wise_sales_data!$A$2:$A$500,0),MATCH(resource!BI$2,INDIRECT("day_wise_sales_data!$B$1:$BZ$1"),0)),0)</f>
        <v>0</v>
      </c>
      <c r="BJ872" s="3">
        <f ca="1">IFERROR(INDEX(INDIRECT("day_wise_sales_data!$B$2:$BZ$599"),MATCH(resource!$CC872,day_wise_sales_data!$A$2:$A$500,0),MATCH(resource!BJ$2,INDIRECT("day_wise_sales_data!$B$1:$BZ$1"),0)),0)</f>
        <v>0</v>
      </c>
      <c r="BK872" s="3">
        <f ca="1">IFERROR(INDEX(INDIRECT("day_wise_sales_data!$B$2:$BZ$599"),MATCH(resource!$CC872,day_wise_sales_data!$A$2:$A$500,0),MATCH(resource!BK$2,INDIRECT("day_wise_sales_data!$B$1:$BZ$1"),0)),0)</f>
        <v>0</v>
      </c>
      <c r="BL872" s="3">
        <f ca="1">IFERROR(INDEX(INDIRECT("day_wise_sales_data!$B$2:$BZ$599"),MATCH(resource!$CC872,day_wise_sales_data!$A$2:$A$500,0),MATCH(resource!BL$2,INDIRECT("day_wise_sales_data!$B$1:$BZ$1"),0)),0)</f>
        <v>0</v>
      </c>
      <c r="BM872" s="3">
        <f ca="1">IFERROR(INDEX(INDIRECT("day_wise_sales_data!$B$2:$BZ$599"),MATCH(resource!$CC872,day_wise_sales_data!$A$2:$A$500,0),MATCH(resource!BM$2,INDIRECT("day_wise_sales_data!$B$1:$BZ$1"),0)),0)</f>
        <v>0</v>
      </c>
      <c r="BN872" s="3">
        <f ca="1">IFERROR(INDEX(INDIRECT("day_wise_sales_data!$B$2:$BZ$599"),MATCH(resource!$CC872,day_wise_sales_data!$A$2:$A$500,0),MATCH(resource!BN$2,INDIRECT("day_wise_sales_data!$B$1:$BZ$1"),0)),0)</f>
        <v>0</v>
      </c>
      <c r="BO872" s="3">
        <f ca="1">IFERROR(INDEX(INDIRECT("day_wise_sales_data!$B$2:$BZ$599"),MATCH(resource!$CC872,day_wise_sales_data!$A$2:$A$500,0),MATCH(resource!BO$2,INDIRECT("day_wise_sales_data!$B$1:$BZ$1"),0)),0)</f>
        <v>0</v>
      </c>
      <c r="BP872" s="3">
        <f ca="1">IFERROR(INDEX(INDIRECT("day_wise_sales_data!$B$2:$BZ$599"),MATCH(resource!$CC872,day_wise_sales_data!$A$2:$A$500,0),MATCH(resource!BP$2,INDIRECT("day_wise_sales_data!$B$1:$BZ$1"),0)),0)</f>
        <v>0</v>
      </c>
      <c r="BQ872" s="3">
        <f ca="1">IFERROR(INDEX(INDIRECT("day_wise_sales_data!$B$2:$BZ$599"),MATCH(resource!$CC872,day_wise_sales_data!$A$2:$A$500,0),MATCH(resource!BQ$2,INDIRECT("day_wise_sales_data!$B$1:$BZ$1"),0)),0)</f>
        <v>0</v>
      </c>
      <c r="BR872" s="3">
        <f ca="1">IFERROR(INDEX(INDIRECT("day_wise_sales_data!$B$2:$BZ$599"),MATCH(resource!$CC872,day_wise_sales_data!$A$2:$A$500,0),MATCH(resource!BR$2,INDIRECT("day_wise_sales_data!$B$1:$BZ$1"),0)),0)</f>
        <v>0</v>
      </c>
      <c r="BS872" s="3">
        <f ca="1">IFERROR(INDEX(INDIRECT("day_wise_sales_data!$B$2:$BZ$599"),MATCH(resource!$CC872,day_wise_sales_data!$A$2:$A$500,0),MATCH(resource!BS$2,INDIRECT("day_wise_sales_data!$B$1:$BZ$1"),0)),0)</f>
        <v>0</v>
      </c>
      <c r="BT872" s="3">
        <f ca="1">IFERROR(INDEX(INDIRECT("day_wise_sales_data!$B$2:$BZ$599"),MATCH(resource!$CC872,day_wise_sales_data!$A$2:$A$500,0),MATCH(resource!BT$2,INDIRECT("day_wise_sales_data!$B$1:$BZ$1"),0)),0)</f>
        <v>0</v>
      </c>
      <c r="BU872" s="3">
        <f ca="1">IFERROR(INDEX(INDIRECT("day_wise_sales_data!$B$2:$BZ$599"),MATCH(resource!$CC872,day_wise_sales_data!$A$2:$A$500,0),MATCH(resource!BU$2,INDIRECT("day_wise_sales_data!$B$1:$BZ$1"),0)),0)</f>
        <v>0</v>
      </c>
      <c r="BV872" s="3">
        <f ca="1">IFERROR(INDEX(INDIRECT("day_wise_sales_data!$B$2:$BZ$599"),MATCH(resource!$CC872,day_wise_sales_data!$A$2:$A$500,0),MATCH(resource!BV$2,INDIRECT("day_wise_sales_data!$B$1:$BZ$1"),0)),0)</f>
        <v>0</v>
      </c>
      <c r="BW872" s="3">
        <f ca="1">IFERROR(INDEX(INDIRECT("day_wise_sales_data!$B$2:$BZ$599"),MATCH(resource!$CC872,day_wise_sales_data!$A$2:$A$500,0),MATCH(resource!BW$2,INDIRECT("day_wise_sales_data!$B$1:$BZ$1"),0)),0)</f>
        <v>0</v>
      </c>
      <c r="BX872" s="3">
        <f ca="1">IFERROR(INDEX(INDIRECT("day_wise_sales_data!$B$2:$BZ$599"),MATCH(resource!$CC872,day_wise_sales_data!$A$2:$A$500,0),MATCH(resource!BX$2,INDIRECT("day_wise_sales_data!$B$1:$BZ$1"),0)),0)</f>
        <v>0</v>
      </c>
      <c r="BY872" s="3">
        <f ca="1">IFERROR(INDEX(INDIRECT("day_wise_sales_data!$B$2:$BZ$599"),MATCH(resource!$CC872,day_wise_sales_data!$A$2:$A$500,0),MATCH(resource!BY$2,INDIRECT("day_wise_sales_data!$B$1:$BZ$1"),0)),0)</f>
        <v>0</v>
      </c>
      <c r="BZ872" s="3">
        <f ca="1">IFERROR(INDEX(INDIRECT("day_wise_sales_data!$B$2:$BZ$599"),MATCH(resource!$CC872,day_wise_sales_data!$A$2:$A$500,0),MATCH(resource!BZ$2,INDIRECT("day_wise_sales_data!$B$1:$BZ$1"),0)),0)</f>
        <v>0</v>
      </c>
      <c r="CA872" s="3">
        <f ca="1">IFERROR(INDEX(INDIRECT("day_wise_sales_data!$B$2:$BZ$599"),MATCH(resource!$CC872,day_wise_sales_data!$A$2:$A$500,0),MATCH(resource!CA$2,INDIRECT("day_wise_sales_data!$B$1:$BZ$1"),0)),0)</f>
        <v>0</v>
      </c>
      <c r="CC872" s="4">
        <f>sales_data!H871</f>
        <v>0</v>
      </c>
      <c r="CD872" s="1">
        <v>870</v>
      </c>
      <c r="CE872" s="1" t="str">
        <f>IF(AQ872=report!$AQ$3,resource!CD872,"")</f>
        <v/>
      </c>
      <c r="CF872" s="5" t="str">
        <f>IFERROR(SMALL($CE$3:$CE$1001,ROWS($CE$3:CE872)),"")</f>
        <v/>
      </c>
      <c r="CH872">
        <f>IFERROR(VLOOKUP($CC872,data_pull!$E$22:$G$700,2,0),0)</f>
        <v>0</v>
      </c>
      <c r="DK872" s="3" t="str">
        <f>IFERROR(INDEX(COD_SALES!$B$5:$Z$500,MATCH(resource!$CC872,COD_SALES!$A$5:$A$500,0),MATCH(resource!DK$2,COD_SALES!$B$4:$Z$4,0)),"")</f>
        <v/>
      </c>
      <c r="DL872" s="3" t="str">
        <f>IFERROR(INDEX(COD_SALES!$B$5:$Z$500,MATCH(resource!$CC872,COD_SALES!$A$5:$A$500,0),MATCH(resource!DL$2,COD_SALES!$B$4:$Z$4,0)),"")</f>
        <v/>
      </c>
      <c r="DM872" s="3" t="str">
        <f>IFERROR(INDEX(COD_SALES!$B$5:$Z$500,MATCH(resource!$CC872,COD_SALES!$A$5:$A$500,0),MATCH(resource!DM$2,COD_SALES!$B$4:$Z$4,0)),"")</f>
        <v/>
      </c>
      <c r="DN872" s="3" t="str">
        <f>IFERROR(INDEX(COD_SALES!$B$5:$Z$500,MATCH(resource!$CC872,COD_SALES!$A$5:$A$500,0),MATCH(resource!DN$2,COD_SALES!$B$4:$Z$4,0)),"")</f>
        <v/>
      </c>
      <c r="DO872" s="3" t="str">
        <f>IFERROR(INDEX(COD_SALES!$B$5:$Z$500,MATCH(resource!$CC872,COD_SALES!$A$5:$A$500,0),MATCH(resource!DO$2,COD_SALES!$B$4:$Z$4,0)),"")</f>
        <v/>
      </c>
      <c r="DP872" s="3" t="str">
        <f>IFERROR(INDEX(COD_SALES!$B$5:$Z$500,MATCH(resource!$CC872,COD_SALES!$A$5:$A$500,0),MATCH(resource!DP$2,COD_SALES!$B$4:$Z$4,0)),"")</f>
        <v/>
      </c>
      <c r="DQ872" s="3" t="str">
        <f>IFERROR(INDEX(COD_SALES!$B$5:$Z$500,MATCH(resource!$CC872,COD_SALES!$A$5:$A$500,0),MATCH(resource!DQ$2,COD_SALES!$B$4:$Z$4,0)),"")</f>
        <v/>
      </c>
      <c r="DR872" s="3" t="str">
        <f>IFERROR(INDEX(COD_SALES!$B$5:$Z$500,MATCH(resource!$CC872,COD_SALES!$A$5:$A$500,0),MATCH(resource!DR$2,COD_SALES!$B$4:$Z$4,0)),"")</f>
        <v/>
      </c>
      <c r="DS872" s="3" t="str">
        <f>IFERROR(INDEX(COD_SALES!$B$5:$Z$500,MATCH(resource!$CC872,COD_SALES!$A$5:$A$500,0),MATCH(resource!DS$2,COD_SALES!$B$4:$Z$4,0)),"")</f>
        <v/>
      </c>
      <c r="DT872" s="3" t="str">
        <f>IFERROR(INDEX(COD_SALES!$B$5:$Z$500,MATCH(resource!$CC872,COD_SALES!$A$5:$A$500,0),MATCH(resource!DT$2,COD_SALES!$B$4:$Z$4,0)),"")</f>
        <v/>
      </c>
      <c r="DU872" s="3" t="str">
        <f>IFERROR(INDEX(COD_SALES!$B$5:$Z$500,MATCH(resource!$CC872,COD_SALES!$A$5:$A$500,0),MATCH(resource!DU$2,COD_SALES!$B$4:$Z$4,0)),"")</f>
        <v/>
      </c>
      <c r="DV872" s="3" t="str">
        <f>IFERROR(INDEX(COD_SALES!$B$5:$Z$500,MATCH(resource!$CC872,COD_SALES!$A$5:$A$500,0),MATCH(resource!DV$2,COD_SALES!$B$4:$Z$4,0)),"")</f>
        <v/>
      </c>
      <c r="DW872" s="3" t="str">
        <f>IFERROR(INDEX(COD_SALES!$B$5:$Z$500,MATCH(resource!$CC872,COD_SALES!$A$5:$A$500,0),MATCH(resource!DW$2,COD_SALES!$B$4:$Z$4,0)),"")</f>
        <v/>
      </c>
      <c r="DX872" s="3" t="str">
        <f>IFERROR(INDEX(COD_SALES!$B$5:$Z$500,MATCH(resource!$CC872,COD_SALES!$A$5:$A$500,0),MATCH(resource!DX$2,COD_SALES!$B$4:$Z$4,0)),"")</f>
        <v/>
      </c>
      <c r="DY872" s="3" t="str">
        <f>IFERROR(INDEX(COD_SALES!$B$5:$Z$500,MATCH(resource!$CC872,COD_SALES!$A$5:$A$500,0),MATCH(resource!DY$2,COD_SALES!$B$4:$Z$4,0)),"")</f>
        <v/>
      </c>
      <c r="DZ872" s="3" t="str">
        <f>IFERROR(INDEX(COD_SALES!$B$5:$Z$500,MATCH(resource!$CC872,COD_SALES!$A$5:$A$500,0),MATCH(resource!DZ$2,COD_SALES!$B$4:$Z$4,0)),"")</f>
        <v/>
      </c>
      <c r="EA872" s="3" t="str">
        <f>IFERROR(INDEX(COD_SALES!$B$5:$Z$500,MATCH(resource!$CC872,COD_SALES!$A$5:$A$500,0),MATCH(resource!EA$2,COD_SALES!$B$4:$Z$4,0)),"")</f>
        <v/>
      </c>
      <c r="EB872" s="3">
        <f t="shared" si="142"/>
        <v>0</v>
      </c>
      <c r="EW872" s="3">
        <f>IFERROR(VLOOKUP(CC872,data_pull!$AO$25:$AR$546,2,0),0)</f>
        <v>0</v>
      </c>
      <c r="EX872" s="1">
        <f>IFERROR(VLOOKUP(CC872,data_pull!$AO$25:$AR$546,4,0),0)</f>
        <v>0</v>
      </c>
    </row>
    <row r="873" spans="13:154" x14ac:dyDescent="0.25"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4">
        <f>sales_data!B872</f>
        <v>0</v>
      </c>
      <c r="AR873" s="4">
        <f>sales_data!C872</f>
        <v>0</v>
      </c>
      <c r="AS873" s="5" t="str">
        <f t="shared" si="141"/>
        <v/>
      </c>
      <c r="AT873" s="4">
        <f>sales_data!I872</f>
        <v>0</v>
      </c>
      <c r="AU873" s="4">
        <f>sales_data!W872</f>
        <v>0</v>
      </c>
      <c r="AV873" s="1">
        <f>sales_data!N872</f>
        <v>0</v>
      </c>
      <c r="AW873" s="1">
        <f>sales_data!P872</f>
        <v>0</v>
      </c>
      <c r="AX873" s="3">
        <f ca="1">IFERROR(INDEX(INDIRECT("day_wise_sales_data!$B$2:$BZ$599"),MATCH(resource!$CC873,day_wise_sales_data!$A$2:$A$500,0),MATCH(resource!AX$2,INDIRECT("day_wise_sales_data!$B$1:$BZ$1"),0)),0)</f>
        <v>0</v>
      </c>
      <c r="AY873" s="3">
        <f ca="1">IFERROR(INDEX(INDIRECT("day_wise_sales_data!$B$2:$BZ$599"),MATCH(resource!$CC873,day_wise_sales_data!$A$2:$A$500,0),MATCH(resource!AY$2,INDIRECT("day_wise_sales_data!$B$1:$BZ$1"),0)),0)</f>
        <v>0</v>
      </c>
      <c r="AZ873" s="3">
        <f ca="1">IFERROR(INDEX(INDIRECT("day_wise_sales_data!$B$2:$BZ$599"),MATCH(resource!$CC873,day_wise_sales_data!$A$2:$A$500,0),MATCH(resource!AZ$2,INDIRECT("day_wise_sales_data!$B$1:$BZ$1"),0)),0)</f>
        <v>0</v>
      </c>
      <c r="BA873" s="3">
        <f ca="1">IFERROR(INDEX(INDIRECT("day_wise_sales_data!$B$2:$BZ$599"),MATCH(resource!$CC873,day_wise_sales_data!$A$2:$A$500,0),MATCH(resource!BA$2,INDIRECT("day_wise_sales_data!$B$1:$BZ$1"),0)),0)</f>
        <v>0</v>
      </c>
      <c r="BB873" s="3">
        <f ca="1">IFERROR(INDEX(INDIRECT("day_wise_sales_data!$B$2:$BZ$599"),MATCH(resource!$CC873,day_wise_sales_data!$A$2:$A$500,0),MATCH(resource!BB$2,INDIRECT("day_wise_sales_data!$B$1:$BZ$1"),0)),0)</f>
        <v>0</v>
      </c>
      <c r="BC873" s="3">
        <f ca="1">IFERROR(INDEX(INDIRECT("day_wise_sales_data!$B$2:$BZ$599"),MATCH(resource!$CC873,day_wise_sales_data!$A$2:$A$500,0),MATCH(resource!BC$2,INDIRECT("day_wise_sales_data!$B$1:$BZ$1"),0)),0)</f>
        <v>0</v>
      </c>
      <c r="BD873" s="3">
        <f ca="1">IFERROR(INDEX(INDIRECT("day_wise_sales_data!$B$2:$BZ$599"),MATCH(resource!$CC873,day_wise_sales_data!$A$2:$A$500,0),MATCH(resource!BD$2,INDIRECT("day_wise_sales_data!$B$1:$BZ$1"),0)),0)</f>
        <v>0</v>
      </c>
      <c r="BE873" s="3">
        <f ca="1">IFERROR(INDEX(INDIRECT("day_wise_sales_data!$B$2:$BZ$599"),MATCH(resource!$CC873,day_wise_sales_data!$A$2:$A$500,0),MATCH(resource!BE$2,INDIRECT("day_wise_sales_data!$B$1:$BZ$1"),0)),0)</f>
        <v>0</v>
      </c>
      <c r="BF873" s="3">
        <f ca="1">IFERROR(INDEX(INDIRECT("day_wise_sales_data!$B$2:$BZ$599"),MATCH(resource!$CC873,day_wise_sales_data!$A$2:$A$500,0),MATCH(resource!BF$2,INDIRECT("day_wise_sales_data!$B$1:$BZ$1"),0)),0)</f>
        <v>0</v>
      </c>
      <c r="BG873" s="3">
        <f ca="1">IFERROR(INDEX(INDIRECT("day_wise_sales_data!$B$2:$BZ$599"),MATCH(resource!$CC873,day_wise_sales_data!$A$2:$A$500,0),MATCH(resource!BG$2,INDIRECT("day_wise_sales_data!$B$1:$BZ$1"),0)),0)</f>
        <v>0</v>
      </c>
      <c r="BH873" s="3">
        <f ca="1">IFERROR(INDEX(INDIRECT("day_wise_sales_data!$B$2:$BZ$599"),MATCH(resource!$CC873,day_wise_sales_data!$A$2:$A$500,0),MATCH(resource!BH$2,INDIRECT("day_wise_sales_data!$B$1:$BZ$1"),0)),0)</f>
        <v>0</v>
      </c>
      <c r="BI873" s="3">
        <f ca="1">IFERROR(INDEX(INDIRECT("day_wise_sales_data!$B$2:$BZ$599"),MATCH(resource!$CC873,day_wise_sales_data!$A$2:$A$500,0),MATCH(resource!BI$2,INDIRECT("day_wise_sales_data!$B$1:$BZ$1"),0)),0)</f>
        <v>0</v>
      </c>
      <c r="BJ873" s="3">
        <f ca="1">IFERROR(INDEX(INDIRECT("day_wise_sales_data!$B$2:$BZ$599"),MATCH(resource!$CC873,day_wise_sales_data!$A$2:$A$500,0),MATCH(resource!BJ$2,INDIRECT("day_wise_sales_data!$B$1:$BZ$1"),0)),0)</f>
        <v>0</v>
      </c>
      <c r="BK873" s="3">
        <f ca="1">IFERROR(INDEX(INDIRECT("day_wise_sales_data!$B$2:$BZ$599"),MATCH(resource!$CC873,day_wise_sales_data!$A$2:$A$500,0),MATCH(resource!BK$2,INDIRECT("day_wise_sales_data!$B$1:$BZ$1"),0)),0)</f>
        <v>0</v>
      </c>
      <c r="BL873" s="3">
        <f ca="1">IFERROR(INDEX(INDIRECT("day_wise_sales_data!$B$2:$BZ$599"),MATCH(resource!$CC873,day_wise_sales_data!$A$2:$A$500,0),MATCH(resource!BL$2,INDIRECT("day_wise_sales_data!$B$1:$BZ$1"),0)),0)</f>
        <v>0</v>
      </c>
      <c r="BM873" s="3">
        <f ca="1">IFERROR(INDEX(INDIRECT("day_wise_sales_data!$B$2:$BZ$599"),MATCH(resource!$CC873,day_wise_sales_data!$A$2:$A$500,0),MATCH(resource!BM$2,INDIRECT("day_wise_sales_data!$B$1:$BZ$1"),0)),0)</f>
        <v>0</v>
      </c>
      <c r="BN873" s="3">
        <f ca="1">IFERROR(INDEX(INDIRECT("day_wise_sales_data!$B$2:$BZ$599"),MATCH(resource!$CC873,day_wise_sales_data!$A$2:$A$500,0),MATCH(resource!BN$2,INDIRECT("day_wise_sales_data!$B$1:$BZ$1"),0)),0)</f>
        <v>0</v>
      </c>
      <c r="BO873" s="3">
        <f ca="1">IFERROR(INDEX(INDIRECT("day_wise_sales_data!$B$2:$BZ$599"),MATCH(resource!$CC873,day_wise_sales_data!$A$2:$A$500,0),MATCH(resource!BO$2,INDIRECT("day_wise_sales_data!$B$1:$BZ$1"),0)),0)</f>
        <v>0</v>
      </c>
      <c r="BP873" s="3">
        <f ca="1">IFERROR(INDEX(INDIRECT("day_wise_sales_data!$B$2:$BZ$599"),MATCH(resource!$CC873,day_wise_sales_data!$A$2:$A$500,0),MATCH(resource!BP$2,INDIRECT("day_wise_sales_data!$B$1:$BZ$1"),0)),0)</f>
        <v>0</v>
      </c>
      <c r="BQ873" s="3">
        <f ca="1">IFERROR(INDEX(INDIRECT("day_wise_sales_data!$B$2:$BZ$599"),MATCH(resource!$CC873,day_wise_sales_data!$A$2:$A$500,0),MATCH(resource!BQ$2,INDIRECT("day_wise_sales_data!$B$1:$BZ$1"),0)),0)</f>
        <v>0</v>
      </c>
      <c r="BR873" s="3">
        <f ca="1">IFERROR(INDEX(INDIRECT("day_wise_sales_data!$B$2:$BZ$599"),MATCH(resource!$CC873,day_wise_sales_data!$A$2:$A$500,0),MATCH(resource!BR$2,INDIRECT("day_wise_sales_data!$B$1:$BZ$1"),0)),0)</f>
        <v>0</v>
      </c>
      <c r="BS873" s="3">
        <f ca="1">IFERROR(INDEX(INDIRECT("day_wise_sales_data!$B$2:$BZ$599"),MATCH(resource!$CC873,day_wise_sales_data!$A$2:$A$500,0),MATCH(resource!BS$2,INDIRECT("day_wise_sales_data!$B$1:$BZ$1"),0)),0)</f>
        <v>0</v>
      </c>
      <c r="BT873" s="3">
        <f ca="1">IFERROR(INDEX(INDIRECT("day_wise_sales_data!$B$2:$BZ$599"),MATCH(resource!$CC873,day_wise_sales_data!$A$2:$A$500,0),MATCH(resource!BT$2,INDIRECT("day_wise_sales_data!$B$1:$BZ$1"),0)),0)</f>
        <v>0</v>
      </c>
      <c r="BU873" s="3">
        <f ca="1">IFERROR(INDEX(INDIRECT("day_wise_sales_data!$B$2:$BZ$599"),MATCH(resource!$CC873,day_wise_sales_data!$A$2:$A$500,0),MATCH(resource!BU$2,INDIRECT("day_wise_sales_data!$B$1:$BZ$1"),0)),0)</f>
        <v>0</v>
      </c>
      <c r="BV873" s="3">
        <f ca="1">IFERROR(INDEX(INDIRECT("day_wise_sales_data!$B$2:$BZ$599"),MATCH(resource!$CC873,day_wise_sales_data!$A$2:$A$500,0),MATCH(resource!BV$2,INDIRECT("day_wise_sales_data!$B$1:$BZ$1"),0)),0)</f>
        <v>0</v>
      </c>
      <c r="BW873" s="3">
        <f ca="1">IFERROR(INDEX(INDIRECT("day_wise_sales_data!$B$2:$BZ$599"),MATCH(resource!$CC873,day_wise_sales_data!$A$2:$A$500,0),MATCH(resource!BW$2,INDIRECT("day_wise_sales_data!$B$1:$BZ$1"),0)),0)</f>
        <v>0</v>
      </c>
      <c r="BX873" s="3">
        <f ca="1">IFERROR(INDEX(INDIRECT("day_wise_sales_data!$B$2:$BZ$599"),MATCH(resource!$CC873,day_wise_sales_data!$A$2:$A$500,0),MATCH(resource!BX$2,INDIRECT("day_wise_sales_data!$B$1:$BZ$1"),0)),0)</f>
        <v>0</v>
      </c>
      <c r="BY873" s="3">
        <f ca="1">IFERROR(INDEX(INDIRECT("day_wise_sales_data!$B$2:$BZ$599"),MATCH(resource!$CC873,day_wise_sales_data!$A$2:$A$500,0),MATCH(resource!BY$2,INDIRECT("day_wise_sales_data!$B$1:$BZ$1"),0)),0)</f>
        <v>0</v>
      </c>
      <c r="BZ873" s="3">
        <f ca="1">IFERROR(INDEX(INDIRECT("day_wise_sales_data!$B$2:$BZ$599"),MATCH(resource!$CC873,day_wise_sales_data!$A$2:$A$500,0),MATCH(resource!BZ$2,INDIRECT("day_wise_sales_data!$B$1:$BZ$1"),0)),0)</f>
        <v>0</v>
      </c>
      <c r="CA873" s="3">
        <f ca="1">IFERROR(INDEX(INDIRECT("day_wise_sales_data!$B$2:$BZ$599"),MATCH(resource!$CC873,day_wise_sales_data!$A$2:$A$500,0),MATCH(resource!CA$2,INDIRECT("day_wise_sales_data!$B$1:$BZ$1"),0)),0)</f>
        <v>0</v>
      </c>
      <c r="CC873" s="4">
        <f>sales_data!H872</f>
        <v>0</v>
      </c>
      <c r="CD873" s="1">
        <v>871</v>
      </c>
      <c r="CE873" s="1" t="str">
        <f>IF(AQ873=report!$AQ$3,resource!CD873,"")</f>
        <v/>
      </c>
      <c r="CF873" s="5" t="str">
        <f>IFERROR(SMALL($CE$3:$CE$1001,ROWS($CE$3:CE873)),"")</f>
        <v/>
      </c>
      <c r="CH873">
        <f>IFERROR(VLOOKUP($CC873,data_pull!$E$22:$G$700,2,0),0)</f>
        <v>0</v>
      </c>
      <c r="DK873" s="3" t="str">
        <f>IFERROR(INDEX(COD_SALES!$B$5:$Z$500,MATCH(resource!$CC873,COD_SALES!$A$5:$A$500,0),MATCH(resource!DK$2,COD_SALES!$B$4:$Z$4,0)),"")</f>
        <v/>
      </c>
      <c r="DL873" s="3" t="str">
        <f>IFERROR(INDEX(COD_SALES!$B$5:$Z$500,MATCH(resource!$CC873,COD_SALES!$A$5:$A$500,0),MATCH(resource!DL$2,COD_SALES!$B$4:$Z$4,0)),"")</f>
        <v/>
      </c>
      <c r="DM873" s="3" t="str">
        <f>IFERROR(INDEX(COD_SALES!$B$5:$Z$500,MATCH(resource!$CC873,COD_SALES!$A$5:$A$500,0),MATCH(resource!DM$2,COD_SALES!$B$4:$Z$4,0)),"")</f>
        <v/>
      </c>
      <c r="DN873" s="3" t="str">
        <f>IFERROR(INDEX(COD_SALES!$B$5:$Z$500,MATCH(resource!$CC873,COD_SALES!$A$5:$A$500,0),MATCH(resource!DN$2,COD_SALES!$B$4:$Z$4,0)),"")</f>
        <v/>
      </c>
      <c r="DO873" s="3" t="str">
        <f>IFERROR(INDEX(COD_SALES!$B$5:$Z$500,MATCH(resource!$CC873,COD_SALES!$A$5:$A$500,0),MATCH(resource!DO$2,COD_SALES!$B$4:$Z$4,0)),"")</f>
        <v/>
      </c>
      <c r="DP873" s="3" t="str">
        <f>IFERROR(INDEX(COD_SALES!$B$5:$Z$500,MATCH(resource!$CC873,COD_SALES!$A$5:$A$500,0),MATCH(resource!DP$2,COD_SALES!$B$4:$Z$4,0)),"")</f>
        <v/>
      </c>
      <c r="DQ873" s="3" t="str">
        <f>IFERROR(INDEX(COD_SALES!$B$5:$Z$500,MATCH(resource!$CC873,COD_SALES!$A$5:$A$500,0),MATCH(resource!DQ$2,COD_SALES!$B$4:$Z$4,0)),"")</f>
        <v/>
      </c>
      <c r="DR873" s="3" t="str">
        <f>IFERROR(INDEX(COD_SALES!$B$5:$Z$500,MATCH(resource!$CC873,COD_SALES!$A$5:$A$500,0),MATCH(resource!DR$2,COD_SALES!$B$4:$Z$4,0)),"")</f>
        <v/>
      </c>
      <c r="DS873" s="3" t="str">
        <f>IFERROR(INDEX(COD_SALES!$B$5:$Z$500,MATCH(resource!$CC873,COD_SALES!$A$5:$A$500,0),MATCH(resource!DS$2,COD_SALES!$B$4:$Z$4,0)),"")</f>
        <v/>
      </c>
      <c r="DT873" s="3" t="str">
        <f>IFERROR(INDEX(COD_SALES!$B$5:$Z$500,MATCH(resource!$CC873,COD_SALES!$A$5:$A$500,0),MATCH(resource!DT$2,COD_SALES!$B$4:$Z$4,0)),"")</f>
        <v/>
      </c>
      <c r="DU873" s="3" t="str">
        <f>IFERROR(INDEX(COD_SALES!$B$5:$Z$500,MATCH(resource!$CC873,COD_SALES!$A$5:$A$500,0),MATCH(resource!DU$2,COD_SALES!$B$4:$Z$4,0)),"")</f>
        <v/>
      </c>
      <c r="DV873" s="3" t="str">
        <f>IFERROR(INDEX(COD_SALES!$B$5:$Z$500,MATCH(resource!$CC873,COD_SALES!$A$5:$A$500,0),MATCH(resource!DV$2,COD_SALES!$B$4:$Z$4,0)),"")</f>
        <v/>
      </c>
      <c r="DW873" s="3" t="str">
        <f>IFERROR(INDEX(COD_SALES!$B$5:$Z$500,MATCH(resource!$CC873,COD_SALES!$A$5:$A$500,0),MATCH(resource!DW$2,COD_SALES!$B$4:$Z$4,0)),"")</f>
        <v/>
      </c>
      <c r="DX873" s="3" t="str">
        <f>IFERROR(INDEX(COD_SALES!$B$5:$Z$500,MATCH(resource!$CC873,COD_SALES!$A$5:$A$500,0),MATCH(resource!DX$2,COD_SALES!$B$4:$Z$4,0)),"")</f>
        <v/>
      </c>
      <c r="DY873" s="3" t="str">
        <f>IFERROR(INDEX(COD_SALES!$B$5:$Z$500,MATCH(resource!$CC873,COD_SALES!$A$5:$A$500,0),MATCH(resource!DY$2,COD_SALES!$B$4:$Z$4,0)),"")</f>
        <v/>
      </c>
      <c r="DZ873" s="3" t="str">
        <f>IFERROR(INDEX(COD_SALES!$B$5:$Z$500,MATCH(resource!$CC873,COD_SALES!$A$5:$A$500,0),MATCH(resource!DZ$2,COD_SALES!$B$4:$Z$4,0)),"")</f>
        <v/>
      </c>
      <c r="EA873" s="3" t="str">
        <f>IFERROR(INDEX(COD_SALES!$B$5:$Z$500,MATCH(resource!$CC873,COD_SALES!$A$5:$A$500,0),MATCH(resource!EA$2,COD_SALES!$B$4:$Z$4,0)),"")</f>
        <v/>
      </c>
      <c r="EB873" s="3">
        <f t="shared" si="142"/>
        <v>0</v>
      </c>
      <c r="EW873" s="3">
        <f>IFERROR(VLOOKUP(CC873,data_pull!$AO$25:$AR$546,2,0),0)</f>
        <v>0</v>
      </c>
      <c r="EX873" s="1">
        <f>IFERROR(VLOOKUP(CC873,data_pull!$AO$25:$AR$546,4,0),0)</f>
        <v>0</v>
      </c>
    </row>
    <row r="874" spans="13:154" x14ac:dyDescent="0.25"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4">
        <f>sales_data!B873</f>
        <v>0</v>
      </c>
      <c r="AR874" s="4">
        <f>sales_data!C873</f>
        <v>0</v>
      </c>
      <c r="AS874" s="5" t="str">
        <f t="shared" si="141"/>
        <v/>
      </c>
      <c r="AT874" s="4">
        <f>sales_data!I873</f>
        <v>0</v>
      </c>
      <c r="AU874" s="4">
        <f>sales_data!W873</f>
        <v>0</v>
      </c>
      <c r="AV874" s="1">
        <f>sales_data!N873</f>
        <v>0</v>
      </c>
      <c r="AW874" s="1">
        <f>sales_data!P873</f>
        <v>0</v>
      </c>
      <c r="AX874" s="3">
        <f ca="1">IFERROR(INDEX(INDIRECT("day_wise_sales_data!$B$2:$BZ$599"),MATCH(resource!$CC874,day_wise_sales_data!$A$2:$A$500,0),MATCH(resource!AX$2,INDIRECT("day_wise_sales_data!$B$1:$BZ$1"),0)),0)</f>
        <v>0</v>
      </c>
      <c r="AY874" s="3">
        <f ca="1">IFERROR(INDEX(INDIRECT("day_wise_sales_data!$B$2:$BZ$599"),MATCH(resource!$CC874,day_wise_sales_data!$A$2:$A$500,0),MATCH(resource!AY$2,INDIRECT("day_wise_sales_data!$B$1:$BZ$1"),0)),0)</f>
        <v>0</v>
      </c>
      <c r="AZ874" s="3">
        <f ca="1">IFERROR(INDEX(INDIRECT("day_wise_sales_data!$B$2:$BZ$599"),MATCH(resource!$CC874,day_wise_sales_data!$A$2:$A$500,0),MATCH(resource!AZ$2,INDIRECT("day_wise_sales_data!$B$1:$BZ$1"),0)),0)</f>
        <v>0</v>
      </c>
      <c r="BA874" s="3">
        <f ca="1">IFERROR(INDEX(INDIRECT("day_wise_sales_data!$B$2:$BZ$599"),MATCH(resource!$CC874,day_wise_sales_data!$A$2:$A$500,0),MATCH(resource!BA$2,INDIRECT("day_wise_sales_data!$B$1:$BZ$1"),0)),0)</f>
        <v>0</v>
      </c>
      <c r="BB874" s="3">
        <f ca="1">IFERROR(INDEX(INDIRECT("day_wise_sales_data!$B$2:$BZ$599"),MATCH(resource!$CC874,day_wise_sales_data!$A$2:$A$500,0),MATCH(resource!BB$2,INDIRECT("day_wise_sales_data!$B$1:$BZ$1"),0)),0)</f>
        <v>0</v>
      </c>
      <c r="BC874" s="3">
        <f ca="1">IFERROR(INDEX(INDIRECT("day_wise_sales_data!$B$2:$BZ$599"),MATCH(resource!$CC874,day_wise_sales_data!$A$2:$A$500,0),MATCH(resource!BC$2,INDIRECT("day_wise_sales_data!$B$1:$BZ$1"),0)),0)</f>
        <v>0</v>
      </c>
      <c r="BD874" s="3">
        <f ca="1">IFERROR(INDEX(INDIRECT("day_wise_sales_data!$B$2:$BZ$599"),MATCH(resource!$CC874,day_wise_sales_data!$A$2:$A$500,0),MATCH(resource!BD$2,INDIRECT("day_wise_sales_data!$B$1:$BZ$1"),0)),0)</f>
        <v>0</v>
      </c>
      <c r="BE874" s="3">
        <f ca="1">IFERROR(INDEX(INDIRECT("day_wise_sales_data!$B$2:$BZ$599"),MATCH(resource!$CC874,day_wise_sales_data!$A$2:$A$500,0),MATCH(resource!BE$2,INDIRECT("day_wise_sales_data!$B$1:$BZ$1"),0)),0)</f>
        <v>0</v>
      </c>
      <c r="BF874" s="3">
        <f ca="1">IFERROR(INDEX(INDIRECT("day_wise_sales_data!$B$2:$BZ$599"),MATCH(resource!$CC874,day_wise_sales_data!$A$2:$A$500,0),MATCH(resource!BF$2,INDIRECT("day_wise_sales_data!$B$1:$BZ$1"),0)),0)</f>
        <v>0</v>
      </c>
      <c r="BG874" s="3">
        <f ca="1">IFERROR(INDEX(INDIRECT("day_wise_sales_data!$B$2:$BZ$599"),MATCH(resource!$CC874,day_wise_sales_data!$A$2:$A$500,0),MATCH(resource!BG$2,INDIRECT("day_wise_sales_data!$B$1:$BZ$1"),0)),0)</f>
        <v>0</v>
      </c>
      <c r="BH874" s="3">
        <f ca="1">IFERROR(INDEX(INDIRECT("day_wise_sales_data!$B$2:$BZ$599"),MATCH(resource!$CC874,day_wise_sales_data!$A$2:$A$500,0),MATCH(resource!BH$2,INDIRECT("day_wise_sales_data!$B$1:$BZ$1"),0)),0)</f>
        <v>0</v>
      </c>
      <c r="BI874" s="3">
        <f ca="1">IFERROR(INDEX(INDIRECT("day_wise_sales_data!$B$2:$BZ$599"),MATCH(resource!$CC874,day_wise_sales_data!$A$2:$A$500,0),MATCH(resource!BI$2,INDIRECT("day_wise_sales_data!$B$1:$BZ$1"),0)),0)</f>
        <v>0</v>
      </c>
      <c r="BJ874" s="3">
        <f ca="1">IFERROR(INDEX(INDIRECT("day_wise_sales_data!$B$2:$BZ$599"),MATCH(resource!$CC874,day_wise_sales_data!$A$2:$A$500,0),MATCH(resource!BJ$2,INDIRECT("day_wise_sales_data!$B$1:$BZ$1"),0)),0)</f>
        <v>0</v>
      </c>
      <c r="BK874" s="3">
        <f ca="1">IFERROR(INDEX(INDIRECT("day_wise_sales_data!$B$2:$BZ$599"),MATCH(resource!$CC874,day_wise_sales_data!$A$2:$A$500,0),MATCH(resource!BK$2,INDIRECT("day_wise_sales_data!$B$1:$BZ$1"),0)),0)</f>
        <v>0</v>
      </c>
      <c r="BL874" s="3">
        <f ca="1">IFERROR(INDEX(INDIRECT("day_wise_sales_data!$B$2:$BZ$599"),MATCH(resource!$CC874,day_wise_sales_data!$A$2:$A$500,0),MATCH(resource!BL$2,INDIRECT("day_wise_sales_data!$B$1:$BZ$1"),0)),0)</f>
        <v>0</v>
      </c>
      <c r="BM874" s="3">
        <f ca="1">IFERROR(INDEX(INDIRECT("day_wise_sales_data!$B$2:$BZ$599"),MATCH(resource!$CC874,day_wise_sales_data!$A$2:$A$500,0),MATCH(resource!BM$2,INDIRECT("day_wise_sales_data!$B$1:$BZ$1"),0)),0)</f>
        <v>0</v>
      </c>
      <c r="BN874" s="3">
        <f ca="1">IFERROR(INDEX(INDIRECT("day_wise_sales_data!$B$2:$BZ$599"),MATCH(resource!$CC874,day_wise_sales_data!$A$2:$A$500,0),MATCH(resource!BN$2,INDIRECT("day_wise_sales_data!$B$1:$BZ$1"),0)),0)</f>
        <v>0</v>
      </c>
      <c r="BO874" s="3">
        <f ca="1">IFERROR(INDEX(INDIRECT("day_wise_sales_data!$B$2:$BZ$599"),MATCH(resource!$CC874,day_wise_sales_data!$A$2:$A$500,0),MATCH(resource!BO$2,INDIRECT("day_wise_sales_data!$B$1:$BZ$1"),0)),0)</f>
        <v>0</v>
      </c>
      <c r="BP874" s="3">
        <f ca="1">IFERROR(INDEX(INDIRECT("day_wise_sales_data!$B$2:$BZ$599"),MATCH(resource!$CC874,day_wise_sales_data!$A$2:$A$500,0),MATCH(resource!BP$2,INDIRECT("day_wise_sales_data!$B$1:$BZ$1"),0)),0)</f>
        <v>0</v>
      </c>
      <c r="BQ874" s="3">
        <f ca="1">IFERROR(INDEX(INDIRECT("day_wise_sales_data!$B$2:$BZ$599"),MATCH(resource!$CC874,day_wise_sales_data!$A$2:$A$500,0),MATCH(resource!BQ$2,INDIRECT("day_wise_sales_data!$B$1:$BZ$1"),0)),0)</f>
        <v>0</v>
      </c>
      <c r="BR874" s="3">
        <f ca="1">IFERROR(INDEX(INDIRECT("day_wise_sales_data!$B$2:$BZ$599"),MATCH(resource!$CC874,day_wise_sales_data!$A$2:$A$500,0),MATCH(resource!BR$2,INDIRECT("day_wise_sales_data!$B$1:$BZ$1"),0)),0)</f>
        <v>0</v>
      </c>
      <c r="BS874" s="3">
        <f ca="1">IFERROR(INDEX(INDIRECT("day_wise_sales_data!$B$2:$BZ$599"),MATCH(resource!$CC874,day_wise_sales_data!$A$2:$A$500,0),MATCH(resource!BS$2,INDIRECT("day_wise_sales_data!$B$1:$BZ$1"),0)),0)</f>
        <v>0</v>
      </c>
      <c r="BT874" s="3">
        <f ca="1">IFERROR(INDEX(INDIRECT("day_wise_sales_data!$B$2:$BZ$599"),MATCH(resource!$CC874,day_wise_sales_data!$A$2:$A$500,0),MATCH(resource!BT$2,INDIRECT("day_wise_sales_data!$B$1:$BZ$1"),0)),0)</f>
        <v>0</v>
      </c>
      <c r="BU874" s="3">
        <f ca="1">IFERROR(INDEX(INDIRECT("day_wise_sales_data!$B$2:$BZ$599"),MATCH(resource!$CC874,day_wise_sales_data!$A$2:$A$500,0),MATCH(resource!BU$2,INDIRECT("day_wise_sales_data!$B$1:$BZ$1"),0)),0)</f>
        <v>0</v>
      </c>
      <c r="BV874" s="3">
        <f ca="1">IFERROR(INDEX(INDIRECT("day_wise_sales_data!$B$2:$BZ$599"),MATCH(resource!$CC874,day_wise_sales_data!$A$2:$A$500,0),MATCH(resource!BV$2,INDIRECT("day_wise_sales_data!$B$1:$BZ$1"),0)),0)</f>
        <v>0</v>
      </c>
      <c r="BW874" s="3">
        <f ca="1">IFERROR(INDEX(INDIRECT("day_wise_sales_data!$B$2:$BZ$599"),MATCH(resource!$CC874,day_wise_sales_data!$A$2:$A$500,0),MATCH(resource!BW$2,INDIRECT("day_wise_sales_data!$B$1:$BZ$1"),0)),0)</f>
        <v>0</v>
      </c>
      <c r="BX874" s="3">
        <f ca="1">IFERROR(INDEX(INDIRECT("day_wise_sales_data!$B$2:$BZ$599"),MATCH(resource!$CC874,day_wise_sales_data!$A$2:$A$500,0),MATCH(resource!BX$2,INDIRECT("day_wise_sales_data!$B$1:$BZ$1"),0)),0)</f>
        <v>0</v>
      </c>
      <c r="BY874" s="3">
        <f ca="1">IFERROR(INDEX(INDIRECT("day_wise_sales_data!$B$2:$BZ$599"),MATCH(resource!$CC874,day_wise_sales_data!$A$2:$A$500,0),MATCH(resource!BY$2,INDIRECT("day_wise_sales_data!$B$1:$BZ$1"),0)),0)</f>
        <v>0</v>
      </c>
      <c r="BZ874" s="3">
        <f ca="1">IFERROR(INDEX(INDIRECT("day_wise_sales_data!$B$2:$BZ$599"),MATCH(resource!$CC874,day_wise_sales_data!$A$2:$A$500,0),MATCH(resource!BZ$2,INDIRECT("day_wise_sales_data!$B$1:$BZ$1"),0)),0)</f>
        <v>0</v>
      </c>
      <c r="CA874" s="3">
        <f ca="1">IFERROR(INDEX(INDIRECT("day_wise_sales_data!$B$2:$BZ$599"),MATCH(resource!$CC874,day_wise_sales_data!$A$2:$A$500,0),MATCH(resource!CA$2,INDIRECT("day_wise_sales_data!$B$1:$BZ$1"),0)),0)</f>
        <v>0</v>
      </c>
      <c r="CC874" s="4">
        <f>sales_data!H873</f>
        <v>0</v>
      </c>
      <c r="CD874" s="1">
        <v>872</v>
      </c>
      <c r="CE874" s="1" t="str">
        <f>IF(AQ874=report!$AQ$3,resource!CD874,"")</f>
        <v/>
      </c>
      <c r="CF874" s="5" t="str">
        <f>IFERROR(SMALL($CE$3:$CE$1001,ROWS($CE$3:CE874)),"")</f>
        <v/>
      </c>
      <c r="CH874">
        <f>IFERROR(VLOOKUP($CC874,data_pull!$E$22:$G$700,2,0),0)</f>
        <v>0</v>
      </c>
      <c r="DK874" s="3" t="str">
        <f>IFERROR(INDEX(COD_SALES!$B$5:$Z$500,MATCH(resource!$CC874,COD_SALES!$A$5:$A$500,0),MATCH(resource!DK$2,COD_SALES!$B$4:$Z$4,0)),"")</f>
        <v/>
      </c>
      <c r="DL874" s="3" t="str">
        <f>IFERROR(INDEX(COD_SALES!$B$5:$Z$500,MATCH(resource!$CC874,COD_SALES!$A$5:$A$500,0),MATCH(resource!DL$2,COD_SALES!$B$4:$Z$4,0)),"")</f>
        <v/>
      </c>
      <c r="DM874" s="3" t="str">
        <f>IFERROR(INDEX(COD_SALES!$B$5:$Z$500,MATCH(resource!$CC874,COD_SALES!$A$5:$A$500,0),MATCH(resource!DM$2,COD_SALES!$B$4:$Z$4,0)),"")</f>
        <v/>
      </c>
      <c r="DN874" s="3" t="str">
        <f>IFERROR(INDEX(COD_SALES!$B$5:$Z$500,MATCH(resource!$CC874,COD_SALES!$A$5:$A$500,0),MATCH(resource!DN$2,COD_SALES!$B$4:$Z$4,0)),"")</f>
        <v/>
      </c>
      <c r="DO874" s="3" t="str">
        <f>IFERROR(INDEX(COD_SALES!$B$5:$Z$500,MATCH(resource!$CC874,COD_SALES!$A$5:$A$500,0),MATCH(resource!DO$2,COD_SALES!$B$4:$Z$4,0)),"")</f>
        <v/>
      </c>
      <c r="DP874" s="3" t="str">
        <f>IFERROR(INDEX(COD_SALES!$B$5:$Z$500,MATCH(resource!$CC874,COD_SALES!$A$5:$A$500,0),MATCH(resource!DP$2,COD_SALES!$B$4:$Z$4,0)),"")</f>
        <v/>
      </c>
      <c r="DQ874" s="3" t="str">
        <f>IFERROR(INDEX(COD_SALES!$B$5:$Z$500,MATCH(resource!$CC874,COD_SALES!$A$5:$A$500,0),MATCH(resource!DQ$2,COD_SALES!$B$4:$Z$4,0)),"")</f>
        <v/>
      </c>
      <c r="DR874" s="3" t="str">
        <f>IFERROR(INDEX(COD_SALES!$B$5:$Z$500,MATCH(resource!$CC874,COD_SALES!$A$5:$A$500,0),MATCH(resource!DR$2,COD_SALES!$B$4:$Z$4,0)),"")</f>
        <v/>
      </c>
      <c r="DS874" s="3" t="str">
        <f>IFERROR(INDEX(COD_SALES!$B$5:$Z$500,MATCH(resource!$CC874,COD_SALES!$A$5:$A$500,0),MATCH(resource!DS$2,COD_SALES!$B$4:$Z$4,0)),"")</f>
        <v/>
      </c>
      <c r="DT874" s="3" t="str">
        <f>IFERROR(INDEX(COD_SALES!$B$5:$Z$500,MATCH(resource!$CC874,COD_SALES!$A$5:$A$500,0),MATCH(resource!DT$2,COD_SALES!$B$4:$Z$4,0)),"")</f>
        <v/>
      </c>
      <c r="DU874" s="3" t="str">
        <f>IFERROR(INDEX(COD_SALES!$B$5:$Z$500,MATCH(resource!$CC874,COD_SALES!$A$5:$A$500,0),MATCH(resource!DU$2,COD_SALES!$B$4:$Z$4,0)),"")</f>
        <v/>
      </c>
      <c r="DV874" s="3" t="str">
        <f>IFERROR(INDEX(COD_SALES!$B$5:$Z$500,MATCH(resource!$CC874,COD_SALES!$A$5:$A$500,0),MATCH(resource!DV$2,COD_SALES!$B$4:$Z$4,0)),"")</f>
        <v/>
      </c>
      <c r="DW874" s="3" t="str">
        <f>IFERROR(INDEX(COD_SALES!$B$5:$Z$500,MATCH(resource!$CC874,COD_SALES!$A$5:$A$500,0),MATCH(resource!DW$2,COD_SALES!$B$4:$Z$4,0)),"")</f>
        <v/>
      </c>
      <c r="DX874" s="3" t="str">
        <f>IFERROR(INDEX(COD_SALES!$B$5:$Z$500,MATCH(resource!$CC874,COD_SALES!$A$5:$A$500,0),MATCH(resource!DX$2,COD_SALES!$B$4:$Z$4,0)),"")</f>
        <v/>
      </c>
      <c r="DY874" s="3" t="str">
        <f>IFERROR(INDEX(COD_SALES!$B$5:$Z$500,MATCH(resource!$CC874,COD_SALES!$A$5:$A$500,0),MATCH(resource!DY$2,COD_SALES!$B$4:$Z$4,0)),"")</f>
        <v/>
      </c>
      <c r="DZ874" s="3" t="str">
        <f>IFERROR(INDEX(COD_SALES!$B$5:$Z$500,MATCH(resource!$CC874,COD_SALES!$A$5:$A$500,0),MATCH(resource!DZ$2,COD_SALES!$B$4:$Z$4,0)),"")</f>
        <v/>
      </c>
      <c r="EA874" s="3" t="str">
        <f>IFERROR(INDEX(COD_SALES!$B$5:$Z$500,MATCH(resource!$CC874,COD_SALES!$A$5:$A$500,0),MATCH(resource!EA$2,COD_SALES!$B$4:$Z$4,0)),"")</f>
        <v/>
      </c>
      <c r="EB874" s="3">
        <f t="shared" si="142"/>
        <v>0</v>
      </c>
      <c r="EW874" s="3">
        <f>IFERROR(VLOOKUP(CC874,data_pull!$AO$25:$AR$546,2,0),0)</f>
        <v>0</v>
      </c>
      <c r="EX874" s="1">
        <f>IFERROR(VLOOKUP(CC874,data_pull!$AO$25:$AR$546,4,0),0)</f>
        <v>0</v>
      </c>
    </row>
    <row r="875" spans="13:154" x14ac:dyDescent="0.25"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4">
        <f>sales_data!B874</f>
        <v>0</v>
      </c>
      <c r="AR875" s="4">
        <f>sales_data!C874</f>
        <v>0</v>
      </c>
      <c r="AS875" s="5" t="str">
        <f t="shared" si="141"/>
        <v/>
      </c>
      <c r="AT875" s="4">
        <f>sales_data!I874</f>
        <v>0</v>
      </c>
      <c r="AU875" s="4">
        <f>sales_data!W874</f>
        <v>0</v>
      </c>
      <c r="AV875" s="1">
        <f>sales_data!N874</f>
        <v>0</v>
      </c>
      <c r="AW875" s="1">
        <f>sales_data!P874</f>
        <v>0</v>
      </c>
      <c r="AX875" s="3">
        <f ca="1">IFERROR(INDEX(INDIRECT("day_wise_sales_data!$B$2:$BZ$599"),MATCH(resource!$CC875,day_wise_sales_data!$A$2:$A$500,0),MATCH(resource!AX$2,INDIRECT("day_wise_sales_data!$B$1:$BZ$1"),0)),0)</f>
        <v>0</v>
      </c>
      <c r="AY875" s="3">
        <f ca="1">IFERROR(INDEX(INDIRECT("day_wise_sales_data!$B$2:$BZ$599"),MATCH(resource!$CC875,day_wise_sales_data!$A$2:$A$500,0),MATCH(resource!AY$2,INDIRECT("day_wise_sales_data!$B$1:$BZ$1"),0)),0)</f>
        <v>0</v>
      </c>
      <c r="AZ875" s="3">
        <f ca="1">IFERROR(INDEX(INDIRECT("day_wise_sales_data!$B$2:$BZ$599"),MATCH(resource!$CC875,day_wise_sales_data!$A$2:$A$500,0),MATCH(resource!AZ$2,INDIRECT("day_wise_sales_data!$B$1:$BZ$1"),0)),0)</f>
        <v>0</v>
      </c>
      <c r="BA875" s="3">
        <f ca="1">IFERROR(INDEX(INDIRECT("day_wise_sales_data!$B$2:$BZ$599"),MATCH(resource!$CC875,day_wise_sales_data!$A$2:$A$500,0),MATCH(resource!BA$2,INDIRECT("day_wise_sales_data!$B$1:$BZ$1"),0)),0)</f>
        <v>0</v>
      </c>
      <c r="BB875" s="3">
        <f ca="1">IFERROR(INDEX(INDIRECT("day_wise_sales_data!$B$2:$BZ$599"),MATCH(resource!$CC875,day_wise_sales_data!$A$2:$A$500,0),MATCH(resource!BB$2,INDIRECT("day_wise_sales_data!$B$1:$BZ$1"),0)),0)</f>
        <v>0</v>
      </c>
      <c r="BC875" s="3">
        <f ca="1">IFERROR(INDEX(INDIRECT("day_wise_sales_data!$B$2:$BZ$599"),MATCH(resource!$CC875,day_wise_sales_data!$A$2:$A$500,0),MATCH(resource!BC$2,INDIRECT("day_wise_sales_data!$B$1:$BZ$1"),0)),0)</f>
        <v>0</v>
      </c>
      <c r="BD875" s="3">
        <f ca="1">IFERROR(INDEX(INDIRECT("day_wise_sales_data!$B$2:$BZ$599"),MATCH(resource!$CC875,day_wise_sales_data!$A$2:$A$500,0),MATCH(resource!BD$2,INDIRECT("day_wise_sales_data!$B$1:$BZ$1"),0)),0)</f>
        <v>0</v>
      </c>
      <c r="BE875" s="3">
        <f ca="1">IFERROR(INDEX(INDIRECT("day_wise_sales_data!$B$2:$BZ$599"),MATCH(resource!$CC875,day_wise_sales_data!$A$2:$A$500,0),MATCH(resource!BE$2,INDIRECT("day_wise_sales_data!$B$1:$BZ$1"),0)),0)</f>
        <v>0</v>
      </c>
      <c r="BF875" s="3">
        <f ca="1">IFERROR(INDEX(INDIRECT("day_wise_sales_data!$B$2:$BZ$599"),MATCH(resource!$CC875,day_wise_sales_data!$A$2:$A$500,0),MATCH(resource!BF$2,INDIRECT("day_wise_sales_data!$B$1:$BZ$1"),0)),0)</f>
        <v>0</v>
      </c>
      <c r="BG875" s="3">
        <f ca="1">IFERROR(INDEX(INDIRECT("day_wise_sales_data!$B$2:$BZ$599"),MATCH(resource!$CC875,day_wise_sales_data!$A$2:$A$500,0),MATCH(resource!BG$2,INDIRECT("day_wise_sales_data!$B$1:$BZ$1"),0)),0)</f>
        <v>0</v>
      </c>
      <c r="BH875" s="3">
        <f ca="1">IFERROR(INDEX(INDIRECT("day_wise_sales_data!$B$2:$BZ$599"),MATCH(resource!$CC875,day_wise_sales_data!$A$2:$A$500,0),MATCH(resource!BH$2,INDIRECT("day_wise_sales_data!$B$1:$BZ$1"),0)),0)</f>
        <v>0</v>
      </c>
      <c r="BI875" s="3">
        <f ca="1">IFERROR(INDEX(INDIRECT("day_wise_sales_data!$B$2:$BZ$599"),MATCH(resource!$CC875,day_wise_sales_data!$A$2:$A$500,0),MATCH(resource!BI$2,INDIRECT("day_wise_sales_data!$B$1:$BZ$1"),0)),0)</f>
        <v>0</v>
      </c>
      <c r="BJ875" s="3">
        <f ca="1">IFERROR(INDEX(INDIRECT("day_wise_sales_data!$B$2:$BZ$599"),MATCH(resource!$CC875,day_wise_sales_data!$A$2:$A$500,0),MATCH(resource!BJ$2,INDIRECT("day_wise_sales_data!$B$1:$BZ$1"),0)),0)</f>
        <v>0</v>
      </c>
      <c r="BK875" s="3">
        <f ca="1">IFERROR(INDEX(INDIRECT("day_wise_sales_data!$B$2:$BZ$599"),MATCH(resource!$CC875,day_wise_sales_data!$A$2:$A$500,0),MATCH(resource!BK$2,INDIRECT("day_wise_sales_data!$B$1:$BZ$1"),0)),0)</f>
        <v>0</v>
      </c>
      <c r="BL875" s="3">
        <f ca="1">IFERROR(INDEX(INDIRECT("day_wise_sales_data!$B$2:$BZ$599"),MATCH(resource!$CC875,day_wise_sales_data!$A$2:$A$500,0),MATCH(resource!BL$2,INDIRECT("day_wise_sales_data!$B$1:$BZ$1"),0)),0)</f>
        <v>0</v>
      </c>
      <c r="BM875" s="3">
        <f ca="1">IFERROR(INDEX(INDIRECT("day_wise_sales_data!$B$2:$BZ$599"),MATCH(resource!$CC875,day_wise_sales_data!$A$2:$A$500,0),MATCH(resource!BM$2,INDIRECT("day_wise_sales_data!$B$1:$BZ$1"),0)),0)</f>
        <v>0</v>
      </c>
      <c r="BN875" s="3">
        <f ca="1">IFERROR(INDEX(INDIRECT("day_wise_sales_data!$B$2:$BZ$599"),MATCH(resource!$CC875,day_wise_sales_data!$A$2:$A$500,0),MATCH(resource!BN$2,INDIRECT("day_wise_sales_data!$B$1:$BZ$1"),0)),0)</f>
        <v>0</v>
      </c>
      <c r="BO875" s="3">
        <f ca="1">IFERROR(INDEX(INDIRECT("day_wise_sales_data!$B$2:$BZ$599"),MATCH(resource!$CC875,day_wise_sales_data!$A$2:$A$500,0),MATCH(resource!BO$2,INDIRECT("day_wise_sales_data!$B$1:$BZ$1"),0)),0)</f>
        <v>0</v>
      </c>
      <c r="BP875" s="3">
        <f ca="1">IFERROR(INDEX(INDIRECT("day_wise_sales_data!$B$2:$BZ$599"),MATCH(resource!$CC875,day_wise_sales_data!$A$2:$A$500,0),MATCH(resource!BP$2,INDIRECT("day_wise_sales_data!$B$1:$BZ$1"),0)),0)</f>
        <v>0</v>
      </c>
      <c r="BQ875" s="3">
        <f ca="1">IFERROR(INDEX(INDIRECT("day_wise_sales_data!$B$2:$BZ$599"),MATCH(resource!$CC875,day_wise_sales_data!$A$2:$A$500,0),MATCH(resource!BQ$2,INDIRECT("day_wise_sales_data!$B$1:$BZ$1"),0)),0)</f>
        <v>0</v>
      </c>
      <c r="BR875" s="3">
        <f ca="1">IFERROR(INDEX(INDIRECT("day_wise_sales_data!$B$2:$BZ$599"),MATCH(resource!$CC875,day_wise_sales_data!$A$2:$A$500,0),MATCH(resource!BR$2,INDIRECT("day_wise_sales_data!$B$1:$BZ$1"),0)),0)</f>
        <v>0</v>
      </c>
      <c r="BS875" s="3">
        <f ca="1">IFERROR(INDEX(INDIRECT("day_wise_sales_data!$B$2:$BZ$599"),MATCH(resource!$CC875,day_wise_sales_data!$A$2:$A$500,0),MATCH(resource!BS$2,INDIRECT("day_wise_sales_data!$B$1:$BZ$1"),0)),0)</f>
        <v>0</v>
      </c>
      <c r="BT875" s="3">
        <f ca="1">IFERROR(INDEX(INDIRECT("day_wise_sales_data!$B$2:$BZ$599"),MATCH(resource!$CC875,day_wise_sales_data!$A$2:$A$500,0),MATCH(resource!BT$2,INDIRECT("day_wise_sales_data!$B$1:$BZ$1"),0)),0)</f>
        <v>0</v>
      </c>
      <c r="BU875" s="3">
        <f ca="1">IFERROR(INDEX(INDIRECT("day_wise_sales_data!$B$2:$BZ$599"),MATCH(resource!$CC875,day_wise_sales_data!$A$2:$A$500,0),MATCH(resource!BU$2,INDIRECT("day_wise_sales_data!$B$1:$BZ$1"),0)),0)</f>
        <v>0</v>
      </c>
      <c r="BV875" s="3">
        <f ca="1">IFERROR(INDEX(INDIRECT("day_wise_sales_data!$B$2:$BZ$599"),MATCH(resource!$CC875,day_wise_sales_data!$A$2:$A$500,0),MATCH(resource!BV$2,INDIRECT("day_wise_sales_data!$B$1:$BZ$1"),0)),0)</f>
        <v>0</v>
      </c>
      <c r="BW875" s="3">
        <f ca="1">IFERROR(INDEX(INDIRECT("day_wise_sales_data!$B$2:$BZ$599"),MATCH(resource!$CC875,day_wise_sales_data!$A$2:$A$500,0),MATCH(resource!BW$2,INDIRECT("day_wise_sales_data!$B$1:$BZ$1"),0)),0)</f>
        <v>0</v>
      </c>
      <c r="BX875" s="3">
        <f ca="1">IFERROR(INDEX(INDIRECT("day_wise_sales_data!$B$2:$BZ$599"),MATCH(resource!$CC875,day_wise_sales_data!$A$2:$A$500,0),MATCH(resource!BX$2,INDIRECT("day_wise_sales_data!$B$1:$BZ$1"),0)),0)</f>
        <v>0</v>
      </c>
      <c r="BY875" s="3">
        <f ca="1">IFERROR(INDEX(INDIRECT("day_wise_sales_data!$B$2:$BZ$599"),MATCH(resource!$CC875,day_wise_sales_data!$A$2:$A$500,0),MATCH(resource!BY$2,INDIRECT("day_wise_sales_data!$B$1:$BZ$1"),0)),0)</f>
        <v>0</v>
      </c>
      <c r="BZ875" s="3">
        <f ca="1">IFERROR(INDEX(INDIRECT("day_wise_sales_data!$B$2:$BZ$599"),MATCH(resource!$CC875,day_wise_sales_data!$A$2:$A$500,0),MATCH(resource!BZ$2,INDIRECT("day_wise_sales_data!$B$1:$BZ$1"),0)),0)</f>
        <v>0</v>
      </c>
      <c r="CA875" s="3">
        <f ca="1">IFERROR(INDEX(INDIRECT("day_wise_sales_data!$B$2:$BZ$599"),MATCH(resource!$CC875,day_wise_sales_data!$A$2:$A$500,0),MATCH(resource!CA$2,INDIRECT("day_wise_sales_data!$B$1:$BZ$1"),0)),0)</f>
        <v>0</v>
      </c>
      <c r="CC875" s="4">
        <f>sales_data!H874</f>
        <v>0</v>
      </c>
      <c r="CD875" s="1">
        <v>873</v>
      </c>
      <c r="CE875" s="1" t="str">
        <f>IF(AQ875=report!$AQ$3,resource!CD875,"")</f>
        <v/>
      </c>
      <c r="CF875" s="5" t="str">
        <f>IFERROR(SMALL($CE$3:$CE$1001,ROWS($CE$3:CE875)),"")</f>
        <v/>
      </c>
      <c r="CH875">
        <f>IFERROR(VLOOKUP($CC875,data_pull!$E$22:$G$700,2,0),0)</f>
        <v>0</v>
      </c>
      <c r="DK875" s="3" t="str">
        <f>IFERROR(INDEX(COD_SALES!$B$5:$Z$500,MATCH(resource!$CC875,COD_SALES!$A$5:$A$500,0),MATCH(resource!DK$2,COD_SALES!$B$4:$Z$4,0)),"")</f>
        <v/>
      </c>
      <c r="DL875" s="3" t="str">
        <f>IFERROR(INDEX(COD_SALES!$B$5:$Z$500,MATCH(resource!$CC875,COD_SALES!$A$5:$A$500,0),MATCH(resource!DL$2,COD_SALES!$B$4:$Z$4,0)),"")</f>
        <v/>
      </c>
      <c r="DM875" s="3" t="str">
        <f>IFERROR(INDEX(COD_SALES!$B$5:$Z$500,MATCH(resource!$CC875,COD_SALES!$A$5:$A$500,0),MATCH(resource!DM$2,COD_SALES!$B$4:$Z$4,0)),"")</f>
        <v/>
      </c>
      <c r="DN875" s="3" t="str">
        <f>IFERROR(INDEX(COD_SALES!$B$5:$Z$500,MATCH(resource!$CC875,COD_SALES!$A$5:$A$500,0),MATCH(resource!DN$2,COD_SALES!$B$4:$Z$4,0)),"")</f>
        <v/>
      </c>
      <c r="DO875" s="3" t="str">
        <f>IFERROR(INDEX(COD_SALES!$B$5:$Z$500,MATCH(resource!$CC875,COD_SALES!$A$5:$A$500,0),MATCH(resource!DO$2,COD_SALES!$B$4:$Z$4,0)),"")</f>
        <v/>
      </c>
      <c r="DP875" s="3" t="str">
        <f>IFERROR(INDEX(COD_SALES!$B$5:$Z$500,MATCH(resource!$CC875,COD_SALES!$A$5:$A$500,0),MATCH(resource!DP$2,COD_SALES!$B$4:$Z$4,0)),"")</f>
        <v/>
      </c>
      <c r="DQ875" s="3" t="str">
        <f>IFERROR(INDEX(COD_SALES!$B$5:$Z$500,MATCH(resource!$CC875,COD_SALES!$A$5:$A$500,0),MATCH(resource!DQ$2,COD_SALES!$B$4:$Z$4,0)),"")</f>
        <v/>
      </c>
      <c r="DR875" s="3" t="str">
        <f>IFERROR(INDEX(COD_SALES!$B$5:$Z$500,MATCH(resource!$CC875,COD_SALES!$A$5:$A$500,0),MATCH(resource!DR$2,COD_SALES!$B$4:$Z$4,0)),"")</f>
        <v/>
      </c>
      <c r="DS875" s="3" t="str">
        <f>IFERROR(INDEX(COD_SALES!$B$5:$Z$500,MATCH(resource!$CC875,COD_SALES!$A$5:$A$500,0),MATCH(resource!DS$2,COD_SALES!$B$4:$Z$4,0)),"")</f>
        <v/>
      </c>
      <c r="DT875" s="3" t="str">
        <f>IFERROR(INDEX(COD_SALES!$B$5:$Z$500,MATCH(resource!$CC875,COD_SALES!$A$5:$A$500,0),MATCH(resource!DT$2,COD_SALES!$B$4:$Z$4,0)),"")</f>
        <v/>
      </c>
      <c r="DU875" s="3" t="str">
        <f>IFERROR(INDEX(COD_SALES!$B$5:$Z$500,MATCH(resource!$CC875,COD_SALES!$A$5:$A$500,0),MATCH(resource!DU$2,COD_SALES!$B$4:$Z$4,0)),"")</f>
        <v/>
      </c>
      <c r="DV875" s="3" t="str">
        <f>IFERROR(INDEX(COD_SALES!$B$5:$Z$500,MATCH(resource!$CC875,COD_SALES!$A$5:$A$500,0),MATCH(resource!DV$2,COD_SALES!$B$4:$Z$4,0)),"")</f>
        <v/>
      </c>
      <c r="DW875" s="3" t="str">
        <f>IFERROR(INDEX(COD_SALES!$B$5:$Z$500,MATCH(resource!$CC875,COD_SALES!$A$5:$A$500,0),MATCH(resource!DW$2,COD_SALES!$B$4:$Z$4,0)),"")</f>
        <v/>
      </c>
      <c r="DX875" s="3" t="str">
        <f>IFERROR(INDEX(COD_SALES!$B$5:$Z$500,MATCH(resource!$CC875,COD_SALES!$A$5:$A$500,0),MATCH(resource!DX$2,COD_SALES!$B$4:$Z$4,0)),"")</f>
        <v/>
      </c>
      <c r="DY875" s="3" t="str">
        <f>IFERROR(INDEX(COD_SALES!$B$5:$Z$500,MATCH(resource!$CC875,COD_SALES!$A$5:$A$500,0),MATCH(resource!DY$2,COD_SALES!$B$4:$Z$4,0)),"")</f>
        <v/>
      </c>
      <c r="DZ875" s="3" t="str">
        <f>IFERROR(INDEX(COD_SALES!$B$5:$Z$500,MATCH(resource!$CC875,COD_SALES!$A$5:$A$500,0),MATCH(resource!DZ$2,COD_SALES!$B$4:$Z$4,0)),"")</f>
        <v/>
      </c>
      <c r="EA875" s="3" t="str">
        <f>IFERROR(INDEX(COD_SALES!$B$5:$Z$500,MATCH(resource!$CC875,COD_SALES!$A$5:$A$500,0),MATCH(resource!EA$2,COD_SALES!$B$4:$Z$4,0)),"")</f>
        <v/>
      </c>
      <c r="EB875" s="3">
        <f t="shared" si="142"/>
        <v>0</v>
      </c>
      <c r="EW875" s="3">
        <f>IFERROR(VLOOKUP(CC875,data_pull!$AO$25:$AR$546,2,0),0)</f>
        <v>0</v>
      </c>
      <c r="EX875" s="1">
        <f>IFERROR(VLOOKUP(CC875,data_pull!$AO$25:$AR$546,4,0),0)</f>
        <v>0</v>
      </c>
    </row>
    <row r="876" spans="13:154" x14ac:dyDescent="0.25"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4">
        <f>sales_data!B875</f>
        <v>0</v>
      </c>
      <c r="AR876" s="4">
        <f>sales_data!C875</f>
        <v>0</v>
      </c>
      <c r="AS876" s="5" t="str">
        <f t="shared" si="141"/>
        <v/>
      </c>
      <c r="AT876" s="4">
        <f>sales_data!I875</f>
        <v>0</v>
      </c>
      <c r="AU876" s="4">
        <f>sales_data!W875</f>
        <v>0</v>
      </c>
      <c r="AV876" s="1">
        <f>sales_data!N875</f>
        <v>0</v>
      </c>
      <c r="AW876" s="1">
        <f>sales_data!P875</f>
        <v>0</v>
      </c>
      <c r="AX876" s="3">
        <f ca="1">IFERROR(INDEX(INDIRECT("day_wise_sales_data!$B$2:$BZ$599"),MATCH(resource!$CC876,day_wise_sales_data!$A$2:$A$500,0),MATCH(resource!AX$2,INDIRECT("day_wise_sales_data!$B$1:$BZ$1"),0)),0)</f>
        <v>0</v>
      </c>
      <c r="AY876" s="3">
        <f ca="1">IFERROR(INDEX(INDIRECT("day_wise_sales_data!$B$2:$BZ$599"),MATCH(resource!$CC876,day_wise_sales_data!$A$2:$A$500,0),MATCH(resource!AY$2,INDIRECT("day_wise_sales_data!$B$1:$BZ$1"),0)),0)</f>
        <v>0</v>
      </c>
      <c r="AZ876" s="3">
        <f ca="1">IFERROR(INDEX(INDIRECT("day_wise_sales_data!$B$2:$BZ$599"),MATCH(resource!$CC876,day_wise_sales_data!$A$2:$A$500,0),MATCH(resource!AZ$2,INDIRECT("day_wise_sales_data!$B$1:$BZ$1"),0)),0)</f>
        <v>0</v>
      </c>
      <c r="BA876" s="3">
        <f ca="1">IFERROR(INDEX(INDIRECT("day_wise_sales_data!$B$2:$BZ$599"),MATCH(resource!$CC876,day_wise_sales_data!$A$2:$A$500,0),MATCH(resource!BA$2,INDIRECT("day_wise_sales_data!$B$1:$BZ$1"),0)),0)</f>
        <v>0</v>
      </c>
      <c r="BB876" s="3">
        <f ca="1">IFERROR(INDEX(INDIRECT("day_wise_sales_data!$B$2:$BZ$599"),MATCH(resource!$CC876,day_wise_sales_data!$A$2:$A$500,0),MATCH(resource!BB$2,INDIRECT("day_wise_sales_data!$B$1:$BZ$1"),0)),0)</f>
        <v>0</v>
      </c>
      <c r="BC876" s="3">
        <f ca="1">IFERROR(INDEX(INDIRECT("day_wise_sales_data!$B$2:$BZ$599"),MATCH(resource!$CC876,day_wise_sales_data!$A$2:$A$500,0),MATCH(resource!BC$2,INDIRECT("day_wise_sales_data!$B$1:$BZ$1"),0)),0)</f>
        <v>0</v>
      </c>
      <c r="BD876" s="3">
        <f ca="1">IFERROR(INDEX(INDIRECT("day_wise_sales_data!$B$2:$BZ$599"),MATCH(resource!$CC876,day_wise_sales_data!$A$2:$A$500,0),MATCH(resource!BD$2,INDIRECT("day_wise_sales_data!$B$1:$BZ$1"),0)),0)</f>
        <v>0</v>
      </c>
      <c r="BE876" s="3">
        <f ca="1">IFERROR(INDEX(INDIRECT("day_wise_sales_data!$B$2:$BZ$599"),MATCH(resource!$CC876,day_wise_sales_data!$A$2:$A$500,0),MATCH(resource!BE$2,INDIRECT("day_wise_sales_data!$B$1:$BZ$1"),0)),0)</f>
        <v>0</v>
      </c>
      <c r="BF876" s="3">
        <f ca="1">IFERROR(INDEX(INDIRECT("day_wise_sales_data!$B$2:$BZ$599"),MATCH(resource!$CC876,day_wise_sales_data!$A$2:$A$500,0),MATCH(resource!BF$2,INDIRECT("day_wise_sales_data!$B$1:$BZ$1"),0)),0)</f>
        <v>0</v>
      </c>
      <c r="BG876" s="3">
        <f ca="1">IFERROR(INDEX(INDIRECT("day_wise_sales_data!$B$2:$BZ$599"),MATCH(resource!$CC876,day_wise_sales_data!$A$2:$A$500,0),MATCH(resource!BG$2,INDIRECT("day_wise_sales_data!$B$1:$BZ$1"),0)),0)</f>
        <v>0</v>
      </c>
      <c r="BH876" s="3">
        <f ca="1">IFERROR(INDEX(INDIRECT("day_wise_sales_data!$B$2:$BZ$599"),MATCH(resource!$CC876,day_wise_sales_data!$A$2:$A$500,0),MATCH(resource!BH$2,INDIRECT("day_wise_sales_data!$B$1:$BZ$1"),0)),0)</f>
        <v>0</v>
      </c>
      <c r="BI876" s="3">
        <f ca="1">IFERROR(INDEX(INDIRECT("day_wise_sales_data!$B$2:$BZ$599"),MATCH(resource!$CC876,day_wise_sales_data!$A$2:$A$500,0),MATCH(resource!BI$2,INDIRECT("day_wise_sales_data!$B$1:$BZ$1"),0)),0)</f>
        <v>0</v>
      </c>
      <c r="BJ876" s="3">
        <f ca="1">IFERROR(INDEX(INDIRECT("day_wise_sales_data!$B$2:$BZ$599"),MATCH(resource!$CC876,day_wise_sales_data!$A$2:$A$500,0),MATCH(resource!BJ$2,INDIRECT("day_wise_sales_data!$B$1:$BZ$1"),0)),0)</f>
        <v>0</v>
      </c>
      <c r="BK876" s="3">
        <f ca="1">IFERROR(INDEX(INDIRECT("day_wise_sales_data!$B$2:$BZ$599"),MATCH(resource!$CC876,day_wise_sales_data!$A$2:$A$500,0),MATCH(resource!BK$2,INDIRECT("day_wise_sales_data!$B$1:$BZ$1"),0)),0)</f>
        <v>0</v>
      </c>
      <c r="BL876" s="3">
        <f ca="1">IFERROR(INDEX(INDIRECT("day_wise_sales_data!$B$2:$BZ$599"),MATCH(resource!$CC876,day_wise_sales_data!$A$2:$A$500,0),MATCH(resource!BL$2,INDIRECT("day_wise_sales_data!$B$1:$BZ$1"),0)),0)</f>
        <v>0</v>
      </c>
      <c r="BM876" s="3">
        <f ca="1">IFERROR(INDEX(INDIRECT("day_wise_sales_data!$B$2:$BZ$599"),MATCH(resource!$CC876,day_wise_sales_data!$A$2:$A$500,0),MATCH(resource!BM$2,INDIRECT("day_wise_sales_data!$B$1:$BZ$1"),0)),0)</f>
        <v>0</v>
      </c>
      <c r="BN876" s="3">
        <f ca="1">IFERROR(INDEX(INDIRECT("day_wise_sales_data!$B$2:$BZ$599"),MATCH(resource!$CC876,day_wise_sales_data!$A$2:$A$500,0),MATCH(resource!BN$2,INDIRECT("day_wise_sales_data!$B$1:$BZ$1"),0)),0)</f>
        <v>0</v>
      </c>
      <c r="BO876" s="3">
        <f ca="1">IFERROR(INDEX(INDIRECT("day_wise_sales_data!$B$2:$BZ$599"),MATCH(resource!$CC876,day_wise_sales_data!$A$2:$A$500,0),MATCH(resource!BO$2,INDIRECT("day_wise_sales_data!$B$1:$BZ$1"),0)),0)</f>
        <v>0</v>
      </c>
      <c r="BP876" s="3">
        <f ca="1">IFERROR(INDEX(INDIRECT("day_wise_sales_data!$B$2:$BZ$599"),MATCH(resource!$CC876,day_wise_sales_data!$A$2:$A$500,0),MATCH(resource!BP$2,INDIRECT("day_wise_sales_data!$B$1:$BZ$1"),0)),0)</f>
        <v>0</v>
      </c>
      <c r="BQ876" s="3">
        <f ca="1">IFERROR(INDEX(INDIRECT("day_wise_sales_data!$B$2:$BZ$599"),MATCH(resource!$CC876,day_wise_sales_data!$A$2:$A$500,0),MATCH(resource!BQ$2,INDIRECT("day_wise_sales_data!$B$1:$BZ$1"),0)),0)</f>
        <v>0</v>
      </c>
      <c r="BR876" s="3">
        <f ca="1">IFERROR(INDEX(INDIRECT("day_wise_sales_data!$B$2:$BZ$599"),MATCH(resource!$CC876,day_wise_sales_data!$A$2:$A$500,0),MATCH(resource!BR$2,INDIRECT("day_wise_sales_data!$B$1:$BZ$1"),0)),0)</f>
        <v>0</v>
      </c>
      <c r="BS876" s="3">
        <f ca="1">IFERROR(INDEX(INDIRECT("day_wise_sales_data!$B$2:$BZ$599"),MATCH(resource!$CC876,day_wise_sales_data!$A$2:$A$500,0),MATCH(resource!BS$2,INDIRECT("day_wise_sales_data!$B$1:$BZ$1"),0)),0)</f>
        <v>0</v>
      </c>
      <c r="BT876" s="3">
        <f ca="1">IFERROR(INDEX(INDIRECT("day_wise_sales_data!$B$2:$BZ$599"),MATCH(resource!$CC876,day_wise_sales_data!$A$2:$A$500,0),MATCH(resource!BT$2,INDIRECT("day_wise_sales_data!$B$1:$BZ$1"),0)),0)</f>
        <v>0</v>
      </c>
      <c r="BU876" s="3">
        <f ca="1">IFERROR(INDEX(INDIRECT("day_wise_sales_data!$B$2:$BZ$599"),MATCH(resource!$CC876,day_wise_sales_data!$A$2:$A$500,0),MATCH(resource!BU$2,INDIRECT("day_wise_sales_data!$B$1:$BZ$1"),0)),0)</f>
        <v>0</v>
      </c>
      <c r="BV876" s="3">
        <f ca="1">IFERROR(INDEX(INDIRECT("day_wise_sales_data!$B$2:$BZ$599"),MATCH(resource!$CC876,day_wise_sales_data!$A$2:$A$500,0),MATCH(resource!BV$2,INDIRECT("day_wise_sales_data!$B$1:$BZ$1"),0)),0)</f>
        <v>0</v>
      </c>
      <c r="BW876" s="3">
        <f ca="1">IFERROR(INDEX(INDIRECT("day_wise_sales_data!$B$2:$BZ$599"),MATCH(resource!$CC876,day_wise_sales_data!$A$2:$A$500,0),MATCH(resource!BW$2,INDIRECT("day_wise_sales_data!$B$1:$BZ$1"),0)),0)</f>
        <v>0</v>
      </c>
      <c r="BX876" s="3">
        <f ca="1">IFERROR(INDEX(INDIRECT("day_wise_sales_data!$B$2:$BZ$599"),MATCH(resource!$CC876,day_wise_sales_data!$A$2:$A$500,0),MATCH(resource!BX$2,INDIRECT("day_wise_sales_data!$B$1:$BZ$1"),0)),0)</f>
        <v>0</v>
      </c>
      <c r="BY876" s="3">
        <f ca="1">IFERROR(INDEX(INDIRECT("day_wise_sales_data!$B$2:$BZ$599"),MATCH(resource!$CC876,day_wise_sales_data!$A$2:$A$500,0),MATCH(resource!BY$2,INDIRECT("day_wise_sales_data!$B$1:$BZ$1"),0)),0)</f>
        <v>0</v>
      </c>
      <c r="BZ876" s="3">
        <f ca="1">IFERROR(INDEX(INDIRECT("day_wise_sales_data!$B$2:$BZ$599"),MATCH(resource!$CC876,day_wise_sales_data!$A$2:$A$500,0),MATCH(resource!BZ$2,INDIRECT("day_wise_sales_data!$B$1:$BZ$1"),0)),0)</f>
        <v>0</v>
      </c>
      <c r="CA876" s="3">
        <f ca="1">IFERROR(INDEX(INDIRECT("day_wise_sales_data!$B$2:$BZ$599"),MATCH(resource!$CC876,day_wise_sales_data!$A$2:$A$500,0),MATCH(resource!CA$2,INDIRECT("day_wise_sales_data!$B$1:$BZ$1"),0)),0)</f>
        <v>0</v>
      </c>
      <c r="CC876" s="4">
        <f>sales_data!H875</f>
        <v>0</v>
      </c>
      <c r="CD876" s="1">
        <v>874</v>
      </c>
      <c r="CE876" s="1" t="str">
        <f>IF(AQ876=report!$AQ$3,resource!CD876,"")</f>
        <v/>
      </c>
      <c r="CF876" s="5" t="str">
        <f>IFERROR(SMALL($CE$3:$CE$1001,ROWS($CE$3:CE876)),"")</f>
        <v/>
      </c>
      <c r="CH876">
        <f>IFERROR(VLOOKUP($CC876,data_pull!$E$22:$G$700,2,0),0)</f>
        <v>0</v>
      </c>
      <c r="DK876" s="3" t="str">
        <f>IFERROR(INDEX(COD_SALES!$B$5:$Z$500,MATCH(resource!$CC876,COD_SALES!$A$5:$A$500,0),MATCH(resource!DK$2,COD_SALES!$B$4:$Z$4,0)),"")</f>
        <v/>
      </c>
      <c r="DL876" s="3" t="str">
        <f>IFERROR(INDEX(COD_SALES!$B$5:$Z$500,MATCH(resource!$CC876,COD_SALES!$A$5:$A$500,0),MATCH(resource!DL$2,COD_SALES!$B$4:$Z$4,0)),"")</f>
        <v/>
      </c>
      <c r="DM876" s="3" t="str">
        <f>IFERROR(INDEX(COD_SALES!$B$5:$Z$500,MATCH(resource!$CC876,COD_SALES!$A$5:$A$500,0),MATCH(resource!DM$2,COD_SALES!$B$4:$Z$4,0)),"")</f>
        <v/>
      </c>
      <c r="DN876" s="3" t="str">
        <f>IFERROR(INDEX(COD_SALES!$B$5:$Z$500,MATCH(resource!$CC876,COD_SALES!$A$5:$A$500,0),MATCH(resource!DN$2,COD_SALES!$B$4:$Z$4,0)),"")</f>
        <v/>
      </c>
      <c r="DO876" s="3" t="str">
        <f>IFERROR(INDEX(COD_SALES!$B$5:$Z$500,MATCH(resource!$CC876,COD_SALES!$A$5:$A$500,0),MATCH(resource!DO$2,COD_SALES!$B$4:$Z$4,0)),"")</f>
        <v/>
      </c>
      <c r="DP876" s="3" t="str">
        <f>IFERROR(INDEX(COD_SALES!$B$5:$Z$500,MATCH(resource!$CC876,COD_SALES!$A$5:$A$500,0),MATCH(resource!DP$2,COD_SALES!$B$4:$Z$4,0)),"")</f>
        <v/>
      </c>
      <c r="DQ876" s="3" t="str">
        <f>IFERROR(INDEX(COD_SALES!$B$5:$Z$500,MATCH(resource!$CC876,COD_SALES!$A$5:$A$500,0),MATCH(resource!DQ$2,COD_SALES!$B$4:$Z$4,0)),"")</f>
        <v/>
      </c>
      <c r="DR876" s="3" t="str">
        <f>IFERROR(INDEX(COD_SALES!$B$5:$Z$500,MATCH(resource!$CC876,COD_SALES!$A$5:$A$500,0),MATCH(resource!DR$2,COD_SALES!$B$4:$Z$4,0)),"")</f>
        <v/>
      </c>
      <c r="DS876" s="3" t="str">
        <f>IFERROR(INDEX(COD_SALES!$B$5:$Z$500,MATCH(resource!$CC876,COD_SALES!$A$5:$A$500,0),MATCH(resource!DS$2,COD_SALES!$B$4:$Z$4,0)),"")</f>
        <v/>
      </c>
      <c r="DT876" s="3" t="str">
        <f>IFERROR(INDEX(COD_SALES!$B$5:$Z$500,MATCH(resource!$CC876,COD_SALES!$A$5:$A$500,0),MATCH(resource!DT$2,COD_SALES!$B$4:$Z$4,0)),"")</f>
        <v/>
      </c>
      <c r="DU876" s="3" t="str">
        <f>IFERROR(INDEX(COD_SALES!$B$5:$Z$500,MATCH(resource!$CC876,COD_SALES!$A$5:$A$500,0),MATCH(resource!DU$2,COD_SALES!$B$4:$Z$4,0)),"")</f>
        <v/>
      </c>
      <c r="DV876" s="3" t="str">
        <f>IFERROR(INDEX(COD_SALES!$B$5:$Z$500,MATCH(resource!$CC876,COD_SALES!$A$5:$A$500,0),MATCH(resource!DV$2,COD_SALES!$B$4:$Z$4,0)),"")</f>
        <v/>
      </c>
      <c r="DW876" s="3" t="str">
        <f>IFERROR(INDEX(COD_SALES!$B$5:$Z$500,MATCH(resource!$CC876,COD_SALES!$A$5:$A$500,0),MATCH(resource!DW$2,COD_SALES!$B$4:$Z$4,0)),"")</f>
        <v/>
      </c>
      <c r="DX876" s="3" t="str">
        <f>IFERROR(INDEX(COD_SALES!$B$5:$Z$500,MATCH(resource!$CC876,COD_SALES!$A$5:$A$500,0),MATCH(resource!DX$2,COD_SALES!$B$4:$Z$4,0)),"")</f>
        <v/>
      </c>
      <c r="DY876" s="3" t="str">
        <f>IFERROR(INDEX(COD_SALES!$B$5:$Z$500,MATCH(resource!$CC876,COD_SALES!$A$5:$A$500,0),MATCH(resource!DY$2,COD_SALES!$B$4:$Z$4,0)),"")</f>
        <v/>
      </c>
      <c r="DZ876" s="3" t="str">
        <f>IFERROR(INDEX(COD_SALES!$B$5:$Z$500,MATCH(resource!$CC876,COD_SALES!$A$5:$A$500,0),MATCH(resource!DZ$2,COD_SALES!$B$4:$Z$4,0)),"")</f>
        <v/>
      </c>
      <c r="EA876" s="3" t="str">
        <f>IFERROR(INDEX(COD_SALES!$B$5:$Z$500,MATCH(resource!$CC876,COD_SALES!$A$5:$A$500,0),MATCH(resource!EA$2,COD_SALES!$B$4:$Z$4,0)),"")</f>
        <v/>
      </c>
      <c r="EB876" s="3">
        <f t="shared" si="142"/>
        <v>0</v>
      </c>
      <c r="EW876" s="3">
        <f>IFERROR(VLOOKUP(CC876,data_pull!$AO$25:$AR$546,2,0),0)</f>
        <v>0</v>
      </c>
      <c r="EX876" s="1">
        <f>IFERROR(VLOOKUP(CC876,data_pull!$AO$25:$AR$546,4,0),0)</f>
        <v>0</v>
      </c>
    </row>
    <row r="877" spans="13:154" x14ac:dyDescent="0.25"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4">
        <f>sales_data!B876</f>
        <v>0</v>
      </c>
      <c r="AR877" s="4">
        <f>sales_data!C876</f>
        <v>0</v>
      </c>
      <c r="AS877" s="5" t="str">
        <f t="shared" si="141"/>
        <v/>
      </c>
      <c r="AT877" s="4">
        <f>sales_data!I876</f>
        <v>0</v>
      </c>
      <c r="AU877" s="4">
        <f>sales_data!W876</f>
        <v>0</v>
      </c>
      <c r="AV877" s="1">
        <f>sales_data!N876</f>
        <v>0</v>
      </c>
      <c r="AW877" s="1">
        <f>sales_data!P876</f>
        <v>0</v>
      </c>
      <c r="AX877" s="3">
        <f ca="1">IFERROR(INDEX(INDIRECT("day_wise_sales_data!$B$2:$BZ$599"),MATCH(resource!$CC877,day_wise_sales_data!$A$2:$A$500,0),MATCH(resource!AX$2,INDIRECT("day_wise_sales_data!$B$1:$BZ$1"),0)),0)</f>
        <v>0</v>
      </c>
      <c r="AY877" s="3">
        <f ca="1">IFERROR(INDEX(INDIRECT("day_wise_sales_data!$B$2:$BZ$599"),MATCH(resource!$CC877,day_wise_sales_data!$A$2:$A$500,0),MATCH(resource!AY$2,INDIRECT("day_wise_sales_data!$B$1:$BZ$1"),0)),0)</f>
        <v>0</v>
      </c>
      <c r="AZ877" s="3">
        <f ca="1">IFERROR(INDEX(INDIRECT("day_wise_sales_data!$B$2:$BZ$599"),MATCH(resource!$CC877,day_wise_sales_data!$A$2:$A$500,0),MATCH(resource!AZ$2,INDIRECT("day_wise_sales_data!$B$1:$BZ$1"),0)),0)</f>
        <v>0</v>
      </c>
      <c r="BA877" s="3">
        <f ca="1">IFERROR(INDEX(INDIRECT("day_wise_sales_data!$B$2:$BZ$599"),MATCH(resource!$CC877,day_wise_sales_data!$A$2:$A$500,0),MATCH(resource!BA$2,INDIRECT("day_wise_sales_data!$B$1:$BZ$1"),0)),0)</f>
        <v>0</v>
      </c>
      <c r="BB877" s="3">
        <f ca="1">IFERROR(INDEX(INDIRECT("day_wise_sales_data!$B$2:$BZ$599"),MATCH(resource!$CC877,day_wise_sales_data!$A$2:$A$500,0),MATCH(resource!BB$2,INDIRECT("day_wise_sales_data!$B$1:$BZ$1"),0)),0)</f>
        <v>0</v>
      </c>
      <c r="BC877" s="3">
        <f ca="1">IFERROR(INDEX(INDIRECT("day_wise_sales_data!$B$2:$BZ$599"),MATCH(resource!$CC877,day_wise_sales_data!$A$2:$A$500,0),MATCH(resource!BC$2,INDIRECT("day_wise_sales_data!$B$1:$BZ$1"),0)),0)</f>
        <v>0</v>
      </c>
      <c r="BD877" s="3">
        <f ca="1">IFERROR(INDEX(INDIRECT("day_wise_sales_data!$B$2:$BZ$599"),MATCH(resource!$CC877,day_wise_sales_data!$A$2:$A$500,0),MATCH(resource!BD$2,INDIRECT("day_wise_sales_data!$B$1:$BZ$1"),0)),0)</f>
        <v>0</v>
      </c>
      <c r="BE877" s="3">
        <f ca="1">IFERROR(INDEX(INDIRECT("day_wise_sales_data!$B$2:$BZ$599"),MATCH(resource!$CC877,day_wise_sales_data!$A$2:$A$500,0),MATCH(resource!BE$2,INDIRECT("day_wise_sales_data!$B$1:$BZ$1"),0)),0)</f>
        <v>0</v>
      </c>
      <c r="BF877" s="3">
        <f ca="1">IFERROR(INDEX(INDIRECT("day_wise_sales_data!$B$2:$BZ$599"),MATCH(resource!$CC877,day_wise_sales_data!$A$2:$A$500,0),MATCH(resource!BF$2,INDIRECT("day_wise_sales_data!$B$1:$BZ$1"),0)),0)</f>
        <v>0</v>
      </c>
      <c r="BG877" s="3">
        <f ca="1">IFERROR(INDEX(INDIRECT("day_wise_sales_data!$B$2:$BZ$599"),MATCH(resource!$CC877,day_wise_sales_data!$A$2:$A$500,0),MATCH(resource!BG$2,INDIRECT("day_wise_sales_data!$B$1:$BZ$1"),0)),0)</f>
        <v>0</v>
      </c>
      <c r="BH877" s="3">
        <f ca="1">IFERROR(INDEX(INDIRECT("day_wise_sales_data!$B$2:$BZ$599"),MATCH(resource!$CC877,day_wise_sales_data!$A$2:$A$500,0),MATCH(resource!BH$2,INDIRECT("day_wise_sales_data!$B$1:$BZ$1"),0)),0)</f>
        <v>0</v>
      </c>
      <c r="BI877" s="3">
        <f ca="1">IFERROR(INDEX(INDIRECT("day_wise_sales_data!$B$2:$BZ$599"),MATCH(resource!$CC877,day_wise_sales_data!$A$2:$A$500,0),MATCH(resource!BI$2,INDIRECT("day_wise_sales_data!$B$1:$BZ$1"),0)),0)</f>
        <v>0</v>
      </c>
      <c r="BJ877" s="3">
        <f ca="1">IFERROR(INDEX(INDIRECT("day_wise_sales_data!$B$2:$BZ$599"),MATCH(resource!$CC877,day_wise_sales_data!$A$2:$A$500,0),MATCH(resource!BJ$2,INDIRECT("day_wise_sales_data!$B$1:$BZ$1"),0)),0)</f>
        <v>0</v>
      </c>
      <c r="BK877" s="3">
        <f ca="1">IFERROR(INDEX(INDIRECT("day_wise_sales_data!$B$2:$BZ$599"),MATCH(resource!$CC877,day_wise_sales_data!$A$2:$A$500,0),MATCH(resource!BK$2,INDIRECT("day_wise_sales_data!$B$1:$BZ$1"),0)),0)</f>
        <v>0</v>
      </c>
      <c r="BL877" s="3">
        <f ca="1">IFERROR(INDEX(INDIRECT("day_wise_sales_data!$B$2:$BZ$599"),MATCH(resource!$CC877,day_wise_sales_data!$A$2:$A$500,0),MATCH(resource!BL$2,INDIRECT("day_wise_sales_data!$B$1:$BZ$1"),0)),0)</f>
        <v>0</v>
      </c>
      <c r="BM877" s="3">
        <f ca="1">IFERROR(INDEX(INDIRECT("day_wise_sales_data!$B$2:$BZ$599"),MATCH(resource!$CC877,day_wise_sales_data!$A$2:$A$500,0),MATCH(resource!BM$2,INDIRECT("day_wise_sales_data!$B$1:$BZ$1"),0)),0)</f>
        <v>0</v>
      </c>
      <c r="BN877" s="3">
        <f ca="1">IFERROR(INDEX(INDIRECT("day_wise_sales_data!$B$2:$BZ$599"),MATCH(resource!$CC877,day_wise_sales_data!$A$2:$A$500,0),MATCH(resource!BN$2,INDIRECT("day_wise_sales_data!$B$1:$BZ$1"),0)),0)</f>
        <v>0</v>
      </c>
      <c r="BO877" s="3">
        <f ca="1">IFERROR(INDEX(INDIRECT("day_wise_sales_data!$B$2:$BZ$599"),MATCH(resource!$CC877,day_wise_sales_data!$A$2:$A$500,0),MATCH(resource!BO$2,INDIRECT("day_wise_sales_data!$B$1:$BZ$1"),0)),0)</f>
        <v>0</v>
      </c>
      <c r="BP877" s="3">
        <f ca="1">IFERROR(INDEX(INDIRECT("day_wise_sales_data!$B$2:$BZ$599"),MATCH(resource!$CC877,day_wise_sales_data!$A$2:$A$500,0),MATCH(resource!BP$2,INDIRECT("day_wise_sales_data!$B$1:$BZ$1"),0)),0)</f>
        <v>0</v>
      </c>
      <c r="BQ877" s="3">
        <f ca="1">IFERROR(INDEX(INDIRECT("day_wise_sales_data!$B$2:$BZ$599"),MATCH(resource!$CC877,day_wise_sales_data!$A$2:$A$500,0),MATCH(resource!BQ$2,INDIRECT("day_wise_sales_data!$B$1:$BZ$1"),0)),0)</f>
        <v>0</v>
      </c>
      <c r="BR877" s="3">
        <f ca="1">IFERROR(INDEX(INDIRECT("day_wise_sales_data!$B$2:$BZ$599"),MATCH(resource!$CC877,day_wise_sales_data!$A$2:$A$500,0),MATCH(resource!BR$2,INDIRECT("day_wise_sales_data!$B$1:$BZ$1"),0)),0)</f>
        <v>0</v>
      </c>
      <c r="BS877" s="3">
        <f ca="1">IFERROR(INDEX(INDIRECT("day_wise_sales_data!$B$2:$BZ$599"),MATCH(resource!$CC877,day_wise_sales_data!$A$2:$A$500,0),MATCH(resource!BS$2,INDIRECT("day_wise_sales_data!$B$1:$BZ$1"),0)),0)</f>
        <v>0</v>
      </c>
      <c r="BT877" s="3">
        <f ca="1">IFERROR(INDEX(INDIRECT("day_wise_sales_data!$B$2:$BZ$599"),MATCH(resource!$CC877,day_wise_sales_data!$A$2:$A$500,0),MATCH(resource!BT$2,INDIRECT("day_wise_sales_data!$B$1:$BZ$1"),0)),0)</f>
        <v>0</v>
      </c>
      <c r="BU877" s="3">
        <f ca="1">IFERROR(INDEX(INDIRECT("day_wise_sales_data!$B$2:$BZ$599"),MATCH(resource!$CC877,day_wise_sales_data!$A$2:$A$500,0),MATCH(resource!BU$2,INDIRECT("day_wise_sales_data!$B$1:$BZ$1"),0)),0)</f>
        <v>0</v>
      </c>
      <c r="BV877" s="3">
        <f ca="1">IFERROR(INDEX(INDIRECT("day_wise_sales_data!$B$2:$BZ$599"),MATCH(resource!$CC877,day_wise_sales_data!$A$2:$A$500,0),MATCH(resource!BV$2,INDIRECT("day_wise_sales_data!$B$1:$BZ$1"),0)),0)</f>
        <v>0</v>
      </c>
      <c r="BW877" s="3">
        <f ca="1">IFERROR(INDEX(INDIRECT("day_wise_sales_data!$B$2:$BZ$599"),MATCH(resource!$CC877,day_wise_sales_data!$A$2:$A$500,0),MATCH(resource!BW$2,INDIRECT("day_wise_sales_data!$B$1:$BZ$1"),0)),0)</f>
        <v>0</v>
      </c>
      <c r="BX877" s="3">
        <f ca="1">IFERROR(INDEX(INDIRECT("day_wise_sales_data!$B$2:$BZ$599"),MATCH(resource!$CC877,day_wise_sales_data!$A$2:$A$500,0),MATCH(resource!BX$2,INDIRECT("day_wise_sales_data!$B$1:$BZ$1"),0)),0)</f>
        <v>0</v>
      </c>
      <c r="BY877" s="3">
        <f ca="1">IFERROR(INDEX(INDIRECT("day_wise_sales_data!$B$2:$BZ$599"),MATCH(resource!$CC877,day_wise_sales_data!$A$2:$A$500,0),MATCH(resource!BY$2,INDIRECT("day_wise_sales_data!$B$1:$BZ$1"),0)),0)</f>
        <v>0</v>
      </c>
      <c r="BZ877" s="3">
        <f ca="1">IFERROR(INDEX(INDIRECT("day_wise_sales_data!$B$2:$BZ$599"),MATCH(resource!$CC877,day_wise_sales_data!$A$2:$A$500,0),MATCH(resource!BZ$2,INDIRECT("day_wise_sales_data!$B$1:$BZ$1"),0)),0)</f>
        <v>0</v>
      </c>
      <c r="CA877" s="3">
        <f ca="1">IFERROR(INDEX(INDIRECT("day_wise_sales_data!$B$2:$BZ$599"),MATCH(resource!$CC877,day_wise_sales_data!$A$2:$A$500,0),MATCH(resource!CA$2,INDIRECT("day_wise_sales_data!$B$1:$BZ$1"),0)),0)</f>
        <v>0</v>
      </c>
      <c r="CC877" s="4">
        <f>sales_data!H876</f>
        <v>0</v>
      </c>
      <c r="CD877" s="1">
        <v>875</v>
      </c>
      <c r="CE877" s="1" t="str">
        <f>IF(AQ877=report!$AQ$3,resource!CD877,"")</f>
        <v/>
      </c>
      <c r="CF877" s="5" t="str">
        <f>IFERROR(SMALL($CE$3:$CE$1001,ROWS($CE$3:CE877)),"")</f>
        <v/>
      </c>
      <c r="CH877">
        <f>IFERROR(VLOOKUP($CC877,data_pull!$E$22:$G$700,2,0),0)</f>
        <v>0</v>
      </c>
      <c r="DK877" s="3" t="str">
        <f>IFERROR(INDEX(COD_SALES!$B$5:$Z$500,MATCH(resource!$CC877,COD_SALES!$A$5:$A$500,0),MATCH(resource!DK$2,COD_SALES!$B$4:$Z$4,0)),"")</f>
        <v/>
      </c>
      <c r="DL877" s="3" t="str">
        <f>IFERROR(INDEX(COD_SALES!$B$5:$Z$500,MATCH(resource!$CC877,COD_SALES!$A$5:$A$500,0),MATCH(resource!DL$2,COD_SALES!$B$4:$Z$4,0)),"")</f>
        <v/>
      </c>
      <c r="DM877" s="3" t="str">
        <f>IFERROR(INDEX(COD_SALES!$B$5:$Z$500,MATCH(resource!$CC877,COD_SALES!$A$5:$A$500,0),MATCH(resource!DM$2,COD_SALES!$B$4:$Z$4,0)),"")</f>
        <v/>
      </c>
      <c r="DN877" s="3" t="str">
        <f>IFERROR(INDEX(COD_SALES!$B$5:$Z$500,MATCH(resource!$CC877,COD_SALES!$A$5:$A$500,0),MATCH(resource!DN$2,COD_SALES!$B$4:$Z$4,0)),"")</f>
        <v/>
      </c>
      <c r="DO877" s="3" t="str">
        <f>IFERROR(INDEX(COD_SALES!$B$5:$Z$500,MATCH(resource!$CC877,COD_SALES!$A$5:$A$500,0),MATCH(resource!DO$2,COD_SALES!$B$4:$Z$4,0)),"")</f>
        <v/>
      </c>
      <c r="DP877" s="3" t="str">
        <f>IFERROR(INDEX(COD_SALES!$B$5:$Z$500,MATCH(resource!$CC877,COD_SALES!$A$5:$A$500,0),MATCH(resource!DP$2,COD_SALES!$B$4:$Z$4,0)),"")</f>
        <v/>
      </c>
      <c r="DQ877" s="3" t="str">
        <f>IFERROR(INDEX(COD_SALES!$B$5:$Z$500,MATCH(resource!$CC877,COD_SALES!$A$5:$A$500,0),MATCH(resource!DQ$2,COD_SALES!$B$4:$Z$4,0)),"")</f>
        <v/>
      </c>
      <c r="DR877" s="3" t="str">
        <f>IFERROR(INDEX(COD_SALES!$B$5:$Z$500,MATCH(resource!$CC877,COD_SALES!$A$5:$A$500,0),MATCH(resource!DR$2,COD_SALES!$B$4:$Z$4,0)),"")</f>
        <v/>
      </c>
      <c r="DS877" s="3" t="str">
        <f>IFERROR(INDEX(COD_SALES!$B$5:$Z$500,MATCH(resource!$CC877,COD_SALES!$A$5:$A$500,0),MATCH(resource!DS$2,COD_SALES!$B$4:$Z$4,0)),"")</f>
        <v/>
      </c>
      <c r="DT877" s="3" t="str">
        <f>IFERROR(INDEX(COD_SALES!$B$5:$Z$500,MATCH(resource!$CC877,COD_SALES!$A$5:$A$500,0),MATCH(resource!DT$2,COD_SALES!$B$4:$Z$4,0)),"")</f>
        <v/>
      </c>
      <c r="DU877" s="3" t="str">
        <f>IFERROR(INDEX(COD_SALES!$B$5:$Z$500,MATCH(resource!$CC877,COD_SALES!$A$5:$A$500,0),MATCH(resource!DU$2,COD_SALES!$B$4:$Z$4,0)),"")</f>
        <v/>
      </c>
      <c r="DV877" s="3" t="str">
        <f>IFERROR(INDEX(COD_SALES!$B$5:$Z$500,MATCH(resource!$CC877,COD_SALES!$A$5:$A$500,0),MATCH(resource!DV$2,COD_SALES!$B$4:$Z$4,0)),"")</f>
        <v/>
      </c>
      <c r="DW877" s="3" t="str">
        <f>IFERROR(INDEX(COD_SALES!$B$5:$Z$500,MATCH(resource!$CC877,COD_SALES!$A$5:$A$500,0),MATCH(resource!DW$2,COD_SALES!$B$4:$Z$4,0)),"")</f>
        <v/>
      </c>
      <c r="DX877" s="3" t="str">
        <f>IFERROR(INDEX(COD_SALES!$B$5:$Z$500,MATCH(resource!$CC877,COD_SALES!$A$5:$A$500,0),MATCH(resource!DX$2,COD_SALES!$B$4:$Z$4,0)),"")</f>
        <v/>
      </c>
      <c r="DY877" s="3" t="str">
        <f>IFERROR(INDEX(COD_SALES!$B$5:$Z$500,MATCH(resource!$CC877,COD_SALES!$A$5:$A$500,0),MATCH(resource!DY$2,COD_SALES!$B$4:$Z$4,0)),"")</f>
        <v/>
      </c>
      <c r="DZ877" s="3" t="str">
        <f>IFERROR(INDEX(COD_SALES!$B$5:$Z$500,MATCH(resource!$CC877,COD_SALES!$A$5:$A$500,0),MATCH(resource!DZ$2,COD_SALES!$B$4:$Z$4,0)),"")</f>
        <v/>
      </c>
      <c r="EA877" s="3" t="str">
        <f>IFERROR(INDEX(COD_SALES!$B$5:$Z$500,MATCH(resource!$CC877,COD_SALES!$A$5:$A$500,0),MATCH(resource!EA$2,COD_SALES!$B$4:$Z$4,0)),"")</f>
        <v/>
      </c>
      <c r="EB877" s="3">
        <f t="shared" si="142"/>
        <v>0</v>
      </c>
      <c r="EW877" s="3">
        <f>IFERROR(VLOOKUP(CC877,data_pull!$AO$25:$AR$546,2,0),0)</f>
        <v>0</v>
      </c>
      <c r="EX877" s="1">
        <f>IFERROR(VLOOKUP(CC877,data_pull!$AO$25:$AR$546,4,0),0)</f>
        <v>0</v>
      </c>
    </row>
    <row r="878" spans="13:154" x14ac:dyDescent="0.25"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4">
        <f>sales_data!B877</f>
        <v>0</v>
      </c>
      <c r="AR878" s="4">
        <f>sales_data!C877</f>
        <v>0</v>
      </c>
      <c r="AS878" s="5" t="str">
        <f t="shared" si="141"/>
        <v/>
      </c>
      <c r="AT878" s="4">
        <f>sales_data!I877</f>
        <v>0</v>
      </c>
      <c r="AU878" s="4">
        <f>sales_data!W877</f>
        <v>0</v>
      </c>
      <c r="AV878" s="1">
        <f>sales_data!N877</f>
        <v>0</v>
      </c>
      <c r="AW878" s="1">
        <f>sales_data!P877</f>
        <v>0</v>
      </c>
      <c r="AX878" s="3">
        <f ca="1">IFERROR(INDEX(INDIRECT("day_wise_sales_data!$B$2:$BZ$599"),MATCH(resource!$CC878,day_wise_sales_data!$A$2:$A$500,0),MATCH(resource!AX$2,INDIRECT("day_wise_sales_data!$B$1:$BZ$1"),0)),0)</f>
        <v>0</v>
      </c>
      <c r="AY878" s="3">
        <f ca="1">IFERROR(INDEX(INDIRECT("day_wise_sales_data!$B$2:$BZ$599"),MATCH(resource!$CC878,day_wise_sales_data!$A$2:$A$500,0),MATCH(resource!AY$2,INDIRECT("day_wise_sales_data!$B$1:$BZ$1"),0)),0)</f>
        <v>0</v>
      </c>
      <c r="AZ878" s="3">
        <f ca="1">IFERROR(INDEX(INDIRECT("day_wise_sales_data!$B$2:$BZ$599"),MATCH(resource!$CC878,day_wise_sales_data!$A$2:$A$500,0),MATCH(resource!AZ$2,INDIRECT("day_wise_sales_data!$B$1:$BZ$1"),0)),0)</f>
        <v>0</v>
      </c>
      <c r="BA878" s="3">
        <f ca="1">IFERROR(INDEX(INDIRECT("day_wise_sales_data!$B$2:$BZ$599"),MATCH(resource!$CC878,day_wise_sales_data!$A$2:$A$500,0),MATCH(resource!BA$2,INDIRECT("day_wise_sales_data!$B$1:$BZ$1"),0)),0)</f>
        <v>0</v>
      </c>
      <c r="BB878" s="3">
        <f ca="1">IFERROR(INDEX(INDIRECT("day_wise_sales_data!$B$2:$BZ$599"),MATCH(resource!$CC878,day_wise_sales_data!$A$2:$A$500,0),MATCH(resource!BB$2,INDIRECT("day_wise_sales_data!$B$1:$BZ$1"),0)),0)</f>
        <v>0</v>
      </c>
      <c r="BC878" s="3">
        <f ca="1">IFERROR(INDEX(INDIRECT("day_wise_sales_data!$B$2:$BZ$599"),MATCH(resource!$CC878,day_wise_sales_data!$A$2:$A$500,0),MATCH(resource!BC$2,INDIRECT("day_wise_sales_data!$B$1:$BZ$1"),0)),0)</f>
        <v>0</v>
      </c>
      <c r="BD878" s="3">
        <f ca="1">IFERROR(INDEX(INDIRECT("day_wise_sales_data!$B$2:$BZ$599"),MATCH(resource!$CC878,day_wise_sales_data!$A$2:$A$500,0),MATCH(resource!BD$2,INDIRECT("day_wise_sales_data!$B$1:$BZ$1"),0)),0)</f>
        <v>0</v>
      </c>
      <c r="BE878" s="3">
        <f ca="1">IFERROR(INDEX(INDIRECT("day_wise_sales_data!$B$2:$BZ$599"),MATCH(resource!$CC878,day_wise_sales_data!$A$2:$A$500,0),MATCH(resource!BE$2,INDIRECT("day_wise_sales_data!$B$1:$BZ$1"),0)),0)</f>
        <v>0</v>
      </c>
      <c r="BF878" s="3">
        <f ca="1">IFERROR(INDEX(INDIRECT("day_wise_sales_data!$B$2:$BZ$599"),MATCH(resource!$CC878,day_wise_sales_data!$A$2:$A$500,0),MATCH(resource!BF$2,INDIRECT("day_wise_sales_data!$B$1:$BZ$1"),0)),0)</f>
        <v>0</v>
      </c>
      <c r="BG878" s="3">
        <f ca="1">IFERROR(INDEX(INDIRECT("day_wise_sales_data!$B$2:$BZ$599"),MATCH(resource!$CC878,day_wise_sales_data!$A$2:$A$500,0),MATCH(resource!BG$2,INDIRECT("day_wise_sales_data!$B$1:$BZ$1"),0)),0)</f>
        <v>0</v>
      </c>
      <c r="BH878" s="3">
        <f ca="1">IFERROR(INDEX(INDIRECT("day_wise_sales_data!$B$2:$BZ$599"),MATCH(resource!$CC878,day_wise_sales_data!$A$2:$A$500,0),MATCH(resource!BH$2,INDIRECT("day_wise_sales_data!$B$1:$BZ$1"),0)),0)</f>
        <v>0</v>
      </c>
      <c r="BI878" s="3">
        <f ca="1">IFERROR(INDEX(INDIRECT("day_wise_sales_data!$B$2:$BZ$599"),MATCH(resource!$CC878,day_wise_sales_data!$A$2:$A$500,0),MATCH(resource!BI$2,INDIRECT("day_wise_sales_data!$B$1:$BZ$1"),0)),0)</f>
        <v>0</v>
      </c>
      <c r="BJ878" s="3">
        <f ca="1">IFERROR(INDEX(INDIRECT("day_wise_sales_data!$B$2:$BZ$599"),MATCH(resource!$CC878,day_wise_sales_data!$A$2:$A$500,0),MATCH(resource!BJ$2,INDIRECT("day_wise_sales_data!$B$1:$BZ$1"),0)),0)</f>
        <v>0</v>
      </c>
      <c r="BK878" s="3">
        <f ca="1">IFERROR(INDEX(INDIRECT("day_wise_sales_data!$B$2:$BZ$599"),MATCH(resource!$CC878,day_wise_sales_data!$A$2:$A$500,0),MATCH(resource!BK$2,INDIRECT("day_wise_sales_data!$B$1:$BZ$1"),0)),0)</f>
        <v>0</v>
      </c>
      <c r="BL878" s="3">
        <f ca="1">IFERROR(INDEX(INDIRECT("day_wise_sales_data!$B$2:$BZ$599"),MATCH(resource!$CC878,day_wise_sales_data!$A$2:$A$500,0),MATCH(resource!BL$2,INDIRECT("day_wise_sales_data!$B$1:$BZ$1"),0)),0)</f>
        <v>0</v>
      </c>
      <c r="BM878" s="3">
        <f ca="1">IFERROR(INDEX(INDIRECT("day_wise_sales_data!$B$2:$BZ$599"),MATCH(resource!$CC878,day_wise_sales_data!$A$2:$A$500,0),MATCH(resource!BM$2,INDIRECT("day_wise_sales_data!$B$1:$BZ$1"),0)),0)</f>
        <v>0</v>
      </c>
      <c r="BN878" s="3">
        <f ca="1">IFERROR(INDEX(INDIRECT("day_wise_sales_data!$B$2:$BZ$599"),MATCH(resource!$CC878,day_wise_sales_data!$A$2:$A$500,0),MATCH(resource!BN$2,INDIRECT("day_wise_sales_data!$B$1:$BZ$1"),0)),0)</f>
        <v>0</v>
      </c>
      <c r="BO878" s="3">
        <f ca="1">IFERROR(INDEX(INDIRECT("day_wise_sales_data!$B$2:$BZ$599"),MATCH(resource!$CC878,day_wise_sales_data!$A$2:$A$500,0),MATCH(resource!BO$2,INDIRECT("day_wise_sales_data!$B$1:$BZ$1"),0)),0)</f>
        <v>0</v>
      </c>
      <c r="BP878" s="3">
        <f ca="1">IFERROR(INDEX(INDIRECT("day_wise_sales_data!$B$2:$BZ$599"),MATCH(resource!$CC878,day_wise_sales_data!$A$2:$A$500,0),MATCH(resource!BP$2,INDIRECT("day_wise_sales_data!$B$1:$BZ$1"),0)),0)</f>
        <v>0</v>
      </c>
      <c r="BQ878" s="3">
        <f ca="1">IFERROR(INDEX(INDIRECT("day_wise_sales_data!$B$2:$BZ$599"),MATCH(resource!$CC878,day_wise_sales_data!$A$2:$A$500,0),MATCH(resource!BQ$2,INDIRECT("day_wise_sales_data!$B$1:$BZ$1"),0)),0)</f>
        <v>0</v>
      </c>
      <c r="BR878" s="3">
        <f ca="1">IFERROR(INDEX(INDIRECT("day_wise_sales_data!$B$2:$BZ$599"),MATCH(resource!$CC878,day_wise_sales_data!$A$2:$A$500,0),MATCH(resource!BR$2,INDIRECT("day_wise_sales_data!$B$1:$BZ$1"),0)),0)</f>
        <v>0</v>
      </c>
      <c r="BS878" s="3">
        <f ca="1">IFERROR(INDEX(INDIRECT("day_wise_sales_data!$B$2:$BZ$599"),MATCH(resource!$CC878,day_wise_sales_data!$A$2:$A$500,0),MATCH(resource!BS$2,INDIRECT("day_wise_sales_data!$B$1:$BZ$1"),0)),0)</f>
        <v>0</v>
      </c>
      <c r="BT878" s="3">
        <f ca="1">IFERROR(INDEX(INDIRECT("day_wise_sales_data!$B$2:$BZ$599"),MATCH(resource!$CC878,day_wise_sales_data!$A$2:$A$500,0),MATCH(resource!BT$2,INDIRECT("day_wise_sales_data!$B$1:$BZ$1"),0)),0)</f>
        <v>0</v>
      </c>
      <c r="BU878" s="3">
        <f ca="1">IFERROR(INDEX(INDIRECT("day_wise_sales_data!$B$2:$BZ$599"),MATCH(resource!$CC878,day_wise_sales_data!$A$2:$A$500,0),MATCH(resource!BU$2,INDIRECT("day_wise_sales_data!$B$1:$BZ$1"),0)),0)</f>
        <v>0</v>
      </c>
      <c r="BV878" s="3">
        <f ca="1">IFERROR(INDEX(INDIRECT("day_wise_sales_data!$B$2:$BZ$599"),MATCH(resource!$CC878,day_wise_sales_data!$A$2:$A$500,0),MATCH(resource!BV$2,INDIRECT("day_wise_sales_data!$B$1:$BZ$1"),0)),0)</f>
        <v>0</v>
      </c>
      <c r="BW878" s="3">
        <f ca="1">IFERROR(INDEX(INDIRECT("day_wise_sales_data!$B$2:$BZ$599"),MATCH(resource!$CC878,day_wise_sales_data!$A$2:$A$500,0),MATCH(resource!BW$2,INDIRECT("day_wise_sales_data!$B$1:$BZ$1"),0)),0)</f>
        <v>0</v>
      </c>
      <c r="BX878" s="3">
        <f ca="1">IFERROR(INDEX(INDIRECT("day_wise_sales_data!$B$2:$BZ$599"),MATCH(resource!$CC878,day_wise_sales_data!$A$2:$A$500,0),MATCH(resource!BX$2,INDIRECT("day_wise_sales_data!$B$1:$BZ$1"),0)),0)</f>
        <v>0</v>
      </c>
      <c r="BY878" s="3">
        <f ca="1">IFERROR(INDEX(INDIRECT("day_wise_sales_data!$B$2:$BZ$599"),MATCH(resource!$CC878,day_wise_sales_data!$A$2:$A$500,0),MATCH(resource!BY$2,INDIRECT("day_wise_sales_data!$B$1:$BZ$1"),0)),0)</f>
        <v>0</v>
      </c>
      <c r="BZ878" s="3">
        <f ca="1">IFERROR(INDEX(INDIRECT("day_wise_sales_data!$B$2:$BZ$599"),MATCH(resource!$CC878,day_wise_sales_data!$A$2:$A$500,0),MATCH(resource!BZ$2,INDIRECT("day_wise_sales_data!$B$1:$BZ$1"),0)),0)</f>
        <v>0</v>
      </c>
      <c r="CA878" s="3">
        <f ca="1">IFERROR(INDEX(INDIRECT("day_wise_sales_data!$B$2:$BZ$599"),MATCH(resource!$CC878,day_wise_sales_data!$A$2:$A$500,0),MATCH(resource!CA$2,INDIRECT("day_wise_sales_data!$B$1:$BZ$1"),0)),0)</f>
        <v>0</v>
      </c>
      <c r="CC878" s="4">
        <f>sales_data!H877</f>
        <v>0</v>
      </c>
      <c r="CD878" s="1">
        <v>876</v>
      </c>
      <c r="CE878" s="1" t="str">
        <f>IF(AQ878=report!$AQ$3,resource!CD878,"")</f>
        <v/>
      </c>
      <c r="CF878" s="5" t="str">
        <f>IFERROR(SMALL($CE$3:$CE$1001,ROWS($CE$3:CE878)),"")</f>
        <v/>
      </c>
      <c r="CH878">
        <f>IFERROR(VLOOKUP($CC878,data_pull!$E$22:$G$700,2,0),0)</f>
        <v>0</v>
      </c>
      <c r="DK878" s="3" t="str">
        <f>IFERROR(INDEX(COD_SALES!$B$5:$Z$500,MATCH(resource!$CC878,COD_SALES!$A$5:$A$500,0),MATCH(resource!DK$2,COD_SALES!$B$4:$Z$4,0)),"")</f>
        <v/>
      </c>
      <c r="DL878" s="3" t="str">
        <f>IFERROR(INDEX(COD_SALES!$B$5:$Z$500,MATCH(resource!$CC878,COD_SALES!$A$5:$A$500,0),MATCH(resource!DL$2,COD_SALES!$B$4:$Z$4,0)),"")</f>
        <v/>
      </c>
      <c r="DM878" s="3" t="str">
        <f>IFERROR(INDEX(COD_SALES!$B$5:$Z$500,MATCH(resource!$CC878,COD_SALES!$A$5:$A$500,0),MATCH(resource!DM$2,COD_SALES!$B$4:$Z$4,0)),"")</f>
        <v/>
      </c>
      <c r="DN878" s="3" t="str">
        <f>IFERROR(INDEX(COD_SALES!$B$5:$Z$500,MATCH(resource!$CC878,COD_SALES!$A$5:$A$500,0),MATCH(resource!DN$2,COD_SALES!$B$4:$Z$4,0)),"")</f>
        <v/>
      </c>
      <c r="DO878" s="3" t="str">
        <f>IFERROR(INDEX(COD_SALES!$B$5:$Z$500,MATCH(resource!$CC878,COD_SALES!$A$5:$A$500,0),MATCH(resource!DO$2,COD_SALES!$B$4:$Z$4,0)),"")</f>
        <v/>
      </c>
      <c r="DP878" s="3" t="str">
        <f>IFERROR(INDEX(COD_SALES!$B$5:$Z$500,MATCH(resource!$CC878,COD_SALES!$A$5:$A$500,0),MATCH(resource!DP$2,COD_SALES!$B$4:$Z$4,0)),"")</f>
        <v/>
      </c>
      <c r="DQ878" s="3" t="str">
        <f>IFERROR(INDEX(COD_SALES!$B$5:$Z$500,MATCH(resource!$CC878,COD_SALES!$A$5:$A$500,0),MATCH(resource!DQ$2,COD_SALES!$B$4:$Z$4,0)),"")</f>
        <v/>
      </c>
      <c r="DR878" s="3" t="str">
        <f>IFERROR(INDEX(COD_SALES!$B$5:$Z$500,MATCH(resource!$CC878,COD_SALES!$A$5:$A$500,0),MATCH(resource!DR$2,COD_SALES!$B$4:$Z$4,0)),"")</f>
        <v/>
      </c>
      <c r="DS878" s="3" t="str">
        <f>IFERROR(INDEX(COD_SALES!$B$5:$Z$500,MATCH(resource!$CC878,COD_SALES!$A$5:$A$500,0),MATCH(resource!DS$2,COD_SALES!$B$4:$Z$4,0)),"")</f>
        <v/>
      </c>
      <c r="DT878" s="3" t="str">
        <f>IFERROR(INDEX(COD_SALES!$B$5:$Z$500,MATCH(resource!$CC878,COD_SALES!$A$5:$A$500,0),MATCH(resource!DT$2,COD_SALES!$B$4:$Z$4,0)),"")</f>
        <v/>
      </c>
      <c r="DU878" s="3" t="str">
        <f>IFERROR(INDEX(COD_SALES!$B$5:$Z$500,MATCH(resource!$CC878,COD_SALES!$A$5:$A$500,0),MATCH(resource!DU$2,COD_SALES!$B$4:$Z$4,0)),"")</f>
        <v/>
      </c>
      <c r="DV878" s="3" t="str">
        <f>IFERROR(INDEX(COD_SALES!$B$5:$Z$500,MATCH(resource!$CC878,COD_SALES!$A$5:$A$500,0),MATCH(resource!DV$2,COD_SALES!$B$4:$Z$4,0)),"")</f>
        <v/>
      </c>
      <c r="DW878" s="3" t="str">
        <f>IFERROR(INDEX(COD_SALES!$B$5:$Z$500,MATCH(resource!$CC878,COD_SALES!$A$5:$A$500,0),MATCH(resource!DW$2,COD_SALES!$B$4:$Z$4,0)),"")</f>
        <v/>
      </c>
      <c r="DX878" s="3" t="str">
        <f>IFERROR(INDEX(COD_SALES!$B$5:$Z$500,MATCH(resource!$CC878,COD_SALES!$A$5:$A$500,0),MATCH(resource!DX$2,COD_SALES!$B$4:$Z$4,0)),"")</f>
        <v/>
      </c>
      <c r="DY878" s="3" t="str">
        <f>IFERROR(INDEX(COD_SALES!$B$5:$Z$500,MATCH(resource!$CC878,COD_SALES!$A$5:$A$500,0),MATCH(resource!DY$2,COD_SALES!$B$4:$Z$4,0)),"")</f>
        <v/>
      </c>
      <c r="DZ878" s="3" t="str">
        <f>IFERROR(INDEX(COD_SALES!$B$5:$Z$500,MATCH(resource!$CC878,COD_SALES!$A$5:$A$500,0),MATCH(resource!DZ$2,COD_SALES!$B$4:$Z$4,0)),"")</f>
        <v/>
      </c>
      <c r="EA878" s="3" t="str">
        <f>IFERROR(INDEX(COD_SALES!$B$5:$Z$500,MATCH(resource!$CC878,COD_SALES!$A$5:$A$500,0),MATCH(resource!EA$2,COD_SALES!$B$4:$Z$4,0)),"")</f>
        <v/>
      </c>
      <c r="EB878" s="3">
        <f t="shared" si="142"/>
        <v>0</v>
      </c>
      <c r="EW878" s="3">
        <f>IFERROR(VLOOKUP(CC878,data_pull!$AO$25:$AR$546,2,0),0)</f>
        <v>0</v>
      </c>
      <c r="EX878" s="1">
        <f>IFERROR(VLOOKUP(CC878,data_pull!$AO$25:$AR$546,4,0),0)</f>
        <v>0</v>
      </c>
    </row>
    <row r="879" spans="13:154" x14ac:dyDescent="0.25"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4">
        <f>sales_data!B878</f>
        <v>0</v>
      </c>
      <c r="AR879" s="4">
        <f>sales_data!C878</f>
        <v>0</v>
      </c>
      <c r="AS879" s="5" t="str">
        <f t="shared" si="141"/>
        <v/>
      </c>
      <c r="AT879" s="4">
        <f>sales_data!I878</f>
        <v>0</v>
      </c>
      <c r="AU879" s="4">
        <f>sales_data!W878</f>
        <v>0</v>
      </c>
      <c r="AV879" s="1">
        <f>sales_data!N878</f>
        <v>0</v>
      </c>
      <c r="AW879" s="1">
        <f>sales_data!P878</f>
        <v>0</v>
      </c>
      <c r="AX879" s="3">
        <f ca="1">IFERROR(INDEX(INDIRECT("day_wise_sales_data!$B$2:$BZ$599"),MATCH(resource!$CC879,day_wise_sales_data!$A$2:$A$500,0),MATCH(resource!AX$2,INDIRECT("day_wise_sales_data!$B$1:$BZ$1"),0)),0)</f>
        <v>0</v>
      </c>
      <c r="AY879" s="3">
        <f ca="1">IFERROR(INDEX(INDIRECT("day_wise_sales_data!$B$2:$BZ$599"),MATCH(resource!$CC879,day_wise_sales_data!$A$2:$A$500,0),MATCH(resource!AY$2,INDIRECT("day_wise_sales_data!$B$1:$BZ$1"),0)),0)</f>
        <v>0</v>
      </c>
      <c r="AZ879" s="3">
        <f ca="1">IFERROR(INDEX(INDIRECT("day_wise_sales_data!$B$2:$BZ$599"),MATCH(resource!$CC879,day_wise_sales_data!$A$2:$A$500,0),MATCH(resource!AZ$2,INDIRECT("day_wise_sales_data!$B$1:$BZ$1"),0)),0)</f>
        <v>0</v>
      </c>
      <c r="BA879" s="3">
        <f ca="1">IFERROR(INDEX(INDIRECT("day_wise_sales_data!$B$2:$BZ$599"),MATCH(resource!$CC879,day_wise_sales_data!$A$2:$A$500,0),MATCH(resource!BA$2,INDIRECT("day_wise_sales_data!$B$1:$BZ$1"),0)),0)</f>
        <v>0</v>
      </c>
      <c r="BB879" s="3">
        <f ca="1">IFERROR(INDEX(INDIRECT("day_wise_sales_data!$B$2:$BZ$599"),MATCH(resource!$CC879,day_wise_sales_data!$A$2:$A$500,0),MATCH(resource!BB$2,INDIRECT("day_wise_sales_data!$B$1:$BZ$1"),0)),0)</f>
        <v>0</v>
      </c>
      <c r="BC879" s="3">
        <f ca="1">IFERROR(INDEX(INDIRECT("day_wise_sales_data!$B$2:$BZ$599"),MATCH(resource!$CC879,day_wise_sales_data!$A$2:$A$500,0),MATCH(resource!BC$2,INDIRECT("day_wise_sales_data!$B$1:$BZ$1"),0)),0)</f>
        <v>0</v>
      </c>
      <c r="BD879" s="3">
        <f ca="1">IFERROR(INDEX(INDIRECT("day_wise_sales_data!$B$2:$BZ$599"),MATCH(resource!$CC879,day_wise_sales_data!$A$2:$A$500,0),MATCH(resource!BD$2,INDIRECT("day_wise_sales_data!$B$1:$BZ$1"),0)),0)</f>
        <v>0</v>
      </c>
      <c r="BE879" s="3">
        <f ca="1">IFERROR(INDEX(INDIRECT("day_wise_sales_data!$B$2:$BZ$599"),MATCH(resource!$CC879,day_wise_sales_data!$A$2:$A$500,0),MATCH(resource!BE$2,INDIRECT("day_wise_sales_data!$B$1:$BZ$1"),0)),0)</f>
        <v>0</v>
      </c>
      <c r="BF879" s="3">
        <f ca="1">IFERROR(INDEX(INDIRECT("day_wise_sales_data!$B$2:$BZ$599"),MATCH(resource!$CC879,day_wise_sales_data!$A$2:$A$500,0),MATCH(resource!BF$2,INDIRECT("day_wise_sales_data!$B$1:$BZ$1"),0)),0)</f>
        <v>0</v>
      </c>
      <c r="BG879" s="3">
        <f ca="1">IFERROR(INDEX(INDIRECT("day_wise_sales_data!$B$2:$BZ$599"),MATCH(resource!$CC879,day_wise_sales_data!$A$2:$A$500,0),MATCH(resource!BG$2,INDIRECT("day_wise_sales_data!$B$1:$BZ$1"),0)),0)</f>
        <v>0</v>
      </c>
      <c r="BH879" s="3">
        <f ca="1">IFERROR(INDEX(INDIRECT("day_wise_sales_data!$B$2:$BZ$599"),MATCH(resource!$CC879,day_wise_sales_data!$A$2:$A$500,0),MATCH(resource!BH$2,INDIRECT("day_wise_sales_data!$B$1:$BZ$1"),0)),0)</f>
        <v>0</v>
      </c>
      <c r="BI879" s="3">
        <f ca="1">IFERROR(INDEX(INDIRECT("day_wise_sales_data!$B$2:$BZ$599"),MATCH(resource!$CC879,day_wise_sales_data!$A$2:$A$500,0),MATCH(resource!BI$2,INDIRECT("day_wise_sales_data!$B$1:$BZ$1"),0)),0)</f>
        <v>0</v>
      </c>
      <c r="BJ879" s="3">
        <f ca="1">IFERROR(INDEX(INDIRECT("day_wise_sales_data!$B$2:$BZ$599"),MATCH(resource!$CC879,day_wise_sales_data!$A$2:$A$500,0),MATCH(resource!BJ$2,INDIRECT("day_wise_sales_data!$B$1:$BZ$1"),0)),0)</f>
        <v>0</v>
      </c>
      <c r="BK879" s="3">
        <f ca="1">IFERROR(INDEX(INDIRECT("day_wise_sales_data!$B$2:$BZ$599"),MATCH(resource!$CC879,day_wise_sales_data!$A$2:$A$500,0),MATCH(resource!BK$2,INDIRECT("day_wise_sales_data!$B$1:$BZ$1"),0)),0)</f>
        <v>0</v>
      </c>
      <c r="BL879" s="3">
        <f ca="1">IFERROR(INDEX(INDIRECT("day_wise_sales_data!$B$2:$BZ$599"),MATCH(resource!$CC879,day_wise_sales_data!$A$2:$A$500,0),MATCH(resource!BL$2,INDIRECT("day_wise_sales_data!$B$1:$BZ$1"),0)),0)</f>
        <v>0</v>
      </c>
      <c r="BM879" s="3">
        <f ca="1">IFERROR(INDEX(INDIRECT("day_wise_sales_data!$B$2:$BZ$599"),MATCH(resource!$CC879,day_wise_sales_data!$A$2:$A$500,0),MATCH(resource!BM$2,INDIRECT("day_wise_sales_data!$B$1:$BZ$1"),0)),0)</f>
        <v>0</v>
      </c>
      <c r="BN879" s="3">
        <f ca="1">IFERROR(INDEX(INDIRECT("day_wise_sales_data!$B$2:$BZ$599"),MATCH(resource!$CC879,day_wise_sales_data!$A$2:$A$500,0),MATCH(resource!BN$2,INDIRECT("day_wise_sales_data!$B$1:$BZ$1"),0)),0)</f>
        <v>0</v>
      </c>
      <c r="BO879" s="3">
        <f ca="1">IFERROR(INDEX(INDIRECT("day_wise_sales_data!$B$2:$BZ$599"),MATCH(resource!$CC879,day_wise_sales_data!$A$2:$A$500,0),MATCH(resource!BO$2,INDIRECT("day_wise_sales_data!$B$1:$BZ$1"),0)),0)</f>
        <v>0</v>
      </c>
      <c r="BP879" s="3">
        <f ca="1">IFERROR(INDEX(INDIRECT("day_wise_sales_data!$B$2:$BZ$599"),MATCH(resource!$CC879,day_wise_sales_data!$A$2:$A$500,0),MATCH(resource!BP$2,INDIRECT("day_wise_sales_data!$B$1:$BZ$1"),0)),0)</f>
        <v>0</v>
      </c>
      <c r="BQ879" s="3">
        <f ca="1">IFERROR(INDEX(INDIRECT("day_wise_sales_data!$B$2:$BZ$599"),MATCH(resource!$CC879,day_wise_sales_data!$A$2:$A$500,0),MATCH(resource!BQ$2,INDIRECT("day_wise_sales_data!$B$1:$BZ$1"),0)),0)</f>
        <v>0</v>
      </c>
      <c r="BR879" s="3">
        <f ca="1">IFERROR(INDEX(INDIRECT("day_wise_sales_data!$B$2:$BZ$599"),MATCH(resource!$CC879,day_wise_sales_data!$A$2:$A$500,0),MATCH(resource!BR$2,INDIRECT("day_wise_sales_data!$B$1:$BZ$1"),0)),0)</f>
        <v>0</v>
      </c>
      <c r="BS879" s="3">
        <f ca="1">IFERROR(INDEX(INDIRECT("day_wise_sales_data!$B$2:$BZ$599"),MATCH(resource!$CC879,day_wise_sales_data!$A$2:$A$500,0),MATCH(resource!BS$2,INDIRECT("day_wise_sales_data!$B$1:$BZ$1"),0)),0)</f>
        <v>0</v>
      </c>
      <c r="BT879" s="3">
        <f ca="1">IFERROR(INDEX(INDIRECT("day_wise_sales_data!$B$2:$BZ$599"),MATCH(resource!$CC879,day_wise_sales_data!$A$2:$A$500,0),MATCH(resource!BT$2,INDIRECT("day_wise_sales_data!$B$1:$BZ$1"),0)),0)</f>
        <v>0</v>
      </c>
      <c r="BU879" s="3">
        <f ca="1">IFERROR(INDEX(INDIRECT("day_wise_sales_data!$B$2:$BZ$599"),MATCH(resource!$CC879,day_wise_sales_data!$A$2:$A$500,0),MATCH(resource!BU$2,INDIRECT("day_wise_sales_data!$B$1:$BZ$1"),0)),0)</f>
        <v>0</v>
      </c>
      <c r="BV879" s="3">
        <f ca="1">IFERROR(INDEX(INDIRECT("day_wise_sales_data!$B$2:$BZ$599"),MATCH(resource!$CC879,day_wise_sales_data!$A$2:$A$500,0),MATCH(resource!BV$2,INDIRECT("day_wise_sales_data!$B$1:$BZ$1"),0)),0)</f>
        <v>0</v>
      </c>
      <c r="BW879" s="3">
        <f ca="1">IFERROR(INDEX(INDIRECT("day_wise_sales_data!$B$2:$BZ$599"),MATCH(resource!$CC879,day_wise_sales_data!$A$2:$A$500,0),MATCH(resource!BW$2,INDIRECT("day_wise_sales_data!$B$1:$BZ$1"),0)),0)</f>
        <v>0</v>
      </c>
      <c r="BX879" s="3">
        <f ca="1">IFERROR(INDEX(INDIRECT("day_wise_sales_data!$B$2:$BZ$599"),MATCH(resource!$CC879,day_wise_sales_data!$A$2:$A$500,0),MATCH(resource!BX$2,INDIRECT("day_wise_sales_data!$B$1:$BZ$1"),0)),0)</f>
        <v>0</v>
      </c>
      <c r="BY879" s="3">
        <f ca="1">IFERROR(INDEX(INDIRECT("day_wise_sales_data!$B$2:$BZ$599"),MATCH(resource!$CC879,day_wise_sales_data!$A$2:$A$500,0),MATCH(resource!BY$2,INDIRECT("day_wise_sales_data!$B$1:$BZ$1"),0)),0)</f>
        <v>0</v>
      </c>
      <c r="BZ879" s="3">
        <f ca="1">IFERROR(INDEX(INDIRECT("day_wise_sales_data!$B$2:$BZ$599"),MATCH(resource!$CC879,day_wise_sales_data!$A$2:$A$500,0),MATCH(resource!BZ$2,INDIRECT("day_wise_sales_data!$B$1:$BZ$1"),0)),0)</f>
        <v>0</v>
      </c>
      <c r="CA879" s="3">
        <f ca="1">IFERROR(INDEX(INDIRECT("day_wise_sales_data!$B$2:$BZ$599"),MATCH(resource!$CC879,day_wise_sales_data!$A$2:$A$500,0),MATCH(resource!CA$2,INDIRECT("day_wise_sales_data!$B$1:$BZ$1"),0)),0)</f>
        <v>0</v>
      </c>
      <c r="CC879" s="4">
        <f>sales_data!H878</f>
        <v>0</v>
      </c>
      <c r="CD879" s="1">
        <v>877</v>
      </c>
      <c r="CE879" s="1" t="str">
        <f>IF(AQ879=report!$AQ$3,resource!CD879,"")</f>
        <v/>
      </c>
      <c r="CF879" s="5" t="str">
        <f>IFERROR(SMALL($CE$3:$CE$1001,ROWS($CE$3:CE879)),"")</f>
        <v/>
      </c>
      <c r="CH879">
        <f>IFERROR(VLOOKUP($CC879,data_pull!$E$22:$G$700,2,0),0)</f>
        <v>0</v>
      </c>
      <c r="DK879" s="3" t="str">
        <f>IFERROR(INDEX(COD_SALES!$B$5:$Z$500,MATCH(resource!$CC879,COD_SALES!$A$5:$A$500,0),MATCH(resource!DK$2,COD_SALES!$B$4:$Z$4,0)),"")</f>
        <v/>
      </c>
      <c r="DL879" s="3" t="str">
        <f>IFERROR(INDEX(COD_SALES!$B$5:$Z$500,MATCH(resource!$CC879,COD_SALES!$A$5:$A$500,0),MATCH(resource!DL$2,COD_SALES!$B$4:$Z$4,0)),"")</f>
        <v/>
      </c>
      <c r="DM879" s="3" t="str">
        <f>IFERROR(INDEX(COD_SALES!$B$5:$Z$500,MATCH(resource!$CC879,COD_SALES!$A$5:$A$500,0),MATCH(resource!DM$2,COD_SALES!$B$4:$Z$4,0)),"")</f>
        <v/>
      </c>
      <c r="DN879" s="3" t="str">
        <f>IFERROR(INDEX(COD_SALES!$B$5:$Z$500,MATCH(resource!$CC879,COD_SALES!$A$5:$A$500,0),MATCH(resource!DN$2,COD_SALES!$B$4:$Z$4,0)),"")</f>
        <v/>
      </c>
      <c r="DO879" s="3" t="str">
        <f>IFERROR(INDEX(COD_SALES!$B$5:$Z$500,MATCH(resource!$CC879,COD_SALES!$A$5:$A$500,0),MATCH(resource!DO$2,COD_SALES!$B$4:$Z$4,0)),"")</f>
        <v/>
      </c>
      <c r="DP879" s="3" t="str">
        <f>IFERROR(INDEX(COD_SALES!$B$5:$Z$500,MATCH(resource!$CC879,COD_SALES!$A$5:$A$500,0),MATCH(resource!DP$2,COD_SALES!$B$4:$Z$4,0)),"")</f>
        <v/>
      </c>
      <c r="DQ879" s="3" t="str">
        <f>IFERROR(INDEX(COD_SALES!$B$5:$Z$500,MATCH(resource!$CC879,COD_SALES!$A$5:$A$500,0),MATCH(resource!DQ$2,COD_SALES!$B$4:$Z$4,0)),"")</f>
        <v/>
      </c>
      <c r="DR879" s="3" t="str">
        <f>IFERROR(INDEX(COD_SALES!$B$5:$Z$500,MATCH(resource!$CC879,COD_SALES!$A$5:$A$500,0),MATCH(resource!DR$2,COD_SALES!$B$4:$Z$4,0)),"")</f>
        <v/>
      </c>
      <c r="DS879" s="3" t="str">
        <f>IFERROR(INDEX(COD_SALES!$B$5:$Z$500,MATCH(resource!$CC879,COD_SALES!$A$5:$A$500,0),MATCH(resource!DS$2,COD_SALES!$B$4:$Z$4,0)),"")</f>
        <v/>
      </c>
      <c r="DT879" s="3" t="str">
        <f>IFERROR(INDEX(COD_SALES!$B$5:$Z$500,MATCH(resource!$CC879,COD_SALES!$A$5:$A$500,0),MATCH(resource!DT$2,COD_SALES!$B$4:$Z$4,0)),"")</f>
        <v/>
      </c>
      <c r="DU879" s="3" t="str">
        <f>IFERROR(INDEX(COD_SALES!$B$5:$Z$500,MATCH(resource!$CC879,COD_SALES!$A$5:$A$500,0),MATCH(resource!DU$2,COD_SALES!$B$4:$Z$4,0)),"")</f>
        <v/>
      </c>
      <c r="DV879" s="3" t="str">
        <f>IFERROR(INDEX(COD_SALES!$B$5:$Z$500,MATCH(resource!$CC879,COD_SALES!$A$5:$A$500,0),MATCH(resource!DV$2,COD_SALES!$B$4:$Z$4,0)),"")</f>
        <v/>
      </c>
      <c r="DW879" s="3" t="str">
        <f>IFERROR(INDEX(COD_SALES!$B$5:$Z$500,MATCH(resource!$CC879,COD_SALES!$A$5:$A$500,0),MATCH(resource!DW$2,COD_SALES!$B$4:$Z$4,0)),"")</f>
        <v/>
      </c>
      <c r="DX879" s="3" t="str">
        <f>IFERROR(INDEX(COD_SALES!$B$5:$Z$500,MATCH(resource!$CC879,COD_SALES!$A$5:$A$500,0),MATCH(resource!DX$2,COD_SALES!$B$4:$Z$4,0)),"")</f>
        <v/>
      </c>
      <c r="DY879" s="3" t="str">
        <f>IFERROR(INDEX(COD_SALES!$B$5:$Z$500,MATCH(resource!$CC879,COD_SALES!$A$5:$A$500,0),MATCH(resource!DY$2,COD_SALES!$B$4:$Z$4,0)),"")</f>
        <v/>
      </c>
      <c r="DZ879" s="3" t="str">
        <f>IFERROR(INDEX(COD_SALES!$B$5:$Z$500,MATCH(resource!$CC879,COD_SALES!$A$5:$A$500,0),MATCH(resource!DZ$2,COD_SALES!$B$4:$Z$4,0)),"")</f>
        <v/>
      </c>
      <c r="EA879" s="3" t="str">
        <f>IFERROR(INDEX(COD_SALES!$B$5:$Z$500,MATCH(resource!$CC879,COD_SALES!$A$5:$A$500,0),MATCH(resource!EA$2,COD_SALES!$B$4:$Z$4,0)),"")</f>
        <v/>
      </c>
      <c r="EB879" s="3">
        <f t="shared" si="142"/>
        <v>0</v>
      </c>
      <c r="EW879" s="3">
        <f>IFERROR(VLOOKUP(CC879,data_pull!$AO$25:$AR$546,2,0),0)</f>
        <v>0</v>
      </c>
      <c r="EX879" s="1">
        <f>IFERROR(VLOOKUP(CC879,data_pull!$AO$25:$AR$546,4,0),0)</f>
        <v>0</v>
      </c>
    </row>
    <row r="880" spans="13:154" x14ac:dyDescent="0.25"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4">
        <f>sales_data!B879</f>
        <v>0</v>
      </c>
      <c r="AR880" s="4">
        <f>sales_data!C879</f>
        <v>0</v>
      </c>
      <c r="AS880" s="5" t="str">
        <f t="shared" si="141"/>
        <v/>
      </c>
      <c r="AT880" s="4">
        <f>sales_data!I879</f>
        <v>0</v>
      </c>
      <c r="AU880" s="4">
        <f>sales_data!W879</f>
        <v>0</v>
      </c>
      <c r="AV880" s="1">
        <f>sales_data!N879</f>
        <v>0</v>
      </c>
      <c r="AW880" s="1">
        <f>sales_data!P879</f>
        <v>0</v>
      </c>
      <c r="AX880" s="3">
        <f ca="1">IFERROR(INDEX(INDIRECT("day_wise_sales_data!$B$2:$BZ$599"),MATCH(resource!$CC880,day_wise_sales_data!$A$2:$A$500,0),MATCH(resource!AX$2,INDIRECT("day_wise_sales_data!$B$1:$BZ$1"),0)),0)</f>
        <v>0</v>
      </c>
      <c r="AY880" s="3">
        <f ca="1">IFERROR(INDEX(INDIRECT("day_wise_sales_data!$B$2:$BZ$599"),MATCH(resource!$CC880,day_wise_sales_data!$A$2:$A$500,0),MATCH(resource!AY$2,INDIRECT("day_wise_sales_data!$B$1:$BZ$1"),0)),0)</f>
        <v>0</v>
      </c>
      <c r="AZ880" s="3">
        <f ca="1">IFERROR(INDEX(INDIRECT("day_wise_sales_data!$B$2:$BZ$599"),MATCH(resource!$CC880,day_wise_sales_data!$A$2:$A$500,0),MATCH(resource!AZ$2,INDIRECT("day_wise_sales_data!$B$1:$BZ$1"),0)),0)</f>
        <v>0</v>
      </c>
      <c r="BA880" s="3">
        <f ca="1">IFERROR(INDEX(INDIRECT("day_wise_sales_data!$B$2:$BZ$599"),MATCH(resource!$CC880,day_wise_sales_data!$A$2:$A$500,0),MATCH(resource!BA$2,INDIRECT("day_wise_sales_data!$B$1:$BZ$1"),0)),0)</f>
        <v>0</v>
      </c>
      <c r="BB880" s="3">
        <f ca="1">IFERROR(INDEX(INDIRECT("day_wise_sales_data!$B$2:$BZ$599"),MATCH(resource!$CC880,day_wise_sales_data!$A$2:$A$500,0),MATCH(resource!BB$2,INDIRECT("day_wise_sales_data!$B$1:$BZ$1"),0)),0)</f>
        <v>0</v>
      </c>
      <c r="BC880" s="3">
        <f ca="1">IFERROR(INDEX(INDIRECT("day_wise_sales_data!$B$2:$BZ$599"),MATCH(resource!$CC880,day_wise_sales_data!$A$2:$A$500,0),MATCH(resource!BC$2,INDIRECT("day_wise_sales_data!$B$1:$BZ$1"),0)),0)</f>
        <v>0</v>
      </c>
      <c r="BD880" s="3">
        <f ca="1">IFERROR(INDEX(INDIRECT("day_wise_sales_data!$B$2:$BZ$599"),MATCH(resource!$CC880,day_wise_sales_data!$A$2:$A$500,0),MATCH(resource!BD$2,INDIRECT("day_wise_sales_data!$B$1:$BZ$1"),0)),0)</f>
        <v>0</v>
      </c>
      <c r="BE880" s="3">
        <f ca="1">IFERROR(INDEX(INDIRECT("day_wise_sales_data!$B$2:$BZ$599"),MATCH(resource!$CC880,day_wise_sales_data!$A$2:$A$500,0),MATCH(resource!BE$2,INDIRECT("day_wise_sales_data!$B$1:$BZ$1"),0)),0)</f>
        <v>0</v>
      </c>
      <c r="BF880" s="3">
        <f ca="1">IFERROR(INDEX(INDIRECT("day_wise_sales_data!$B$2:$BZ$599"),MATCH(resource!$CC880,day_wise_sales_data!$A$2:$A$500,0),MATCH(resource!BF$2,INDIRECT("day_wise_sales_data!$B$1:$BZ$1"),0)),0)</f>
        <v>0</v>
      </c>
      <c r="BG880" s="3">
        <f ca="1">IFERROR(INDEX(INDIRECT("day_wise_sales_data!$B$2:$BZ$599"),MATCH(resource!$CC880,day_wise_sales_data!$A$2:$A$500,0),MATCH(resource!BG$2,INDIRECT("day_wise_sales_data!$B$1:$BZ$1"),0)),0)</f>
        <v>0</v>
      </c>
      <c r="BH880" s="3">
        <f ca="1">IFERROR(INDEX(INDIRECT("day_wise_sales_data!$B$2:$BZ$599"),MATCH(resource!$CC880,day_wise_sales_data!$A$2:$A$500,0),MATCH(resource!BH$2,INDIRECT("day_wise_sales_data!$B$1:$BZ$1"),0)),0)</f>
        <v>0</v>
      </c>
      <c r="BI880" s="3">
        <f ca="1">IFERROR(INDEX(INDIRECT("day_wise_sales_data!$B$2:$BZ$599"),MATCH(resource!$CC880,day_wise_sales_data!$A$2:$A$500,0),MATCH(resource!BI$2,INDIRECT("day_wise_sales_data!$B$1:$BZ$1"),0)),0)</f>
        <v>0</v>
      </c>
      <c r="BJ880" s="3">
        <f ca="1">IFERROR(INDEX(INDIRECT("day_wise_sales_data!$B$2:$BZ$599"),MATCH(resource!$CC880,day_wise_sales_data!$A$2:$A$500,0),MATCH(resource!BJ$2,INDIRECT("day_wise_sales_data!$B$1:$BZ$1"),0)),0)</f>
        <v>0</v>
      </c>
      <c r="BK880" s="3">
        <f ca="1">IFERROR(INDEX(INDIRECT("day_wise_sales_data!$B$2:$BZ$599"),MATCH(resource!$CC880,day_wise_sales_data!$A$2:$A$500,0),MATCH(resource!BK$2,INDIRECT("day_wise_sales_data!$B$1:$BZ$1"),0)),0)</f>
        <v>0</v>
      </c>
      <c r="BL880" s="3">
        <f ca="1">IFERROR(INDEX(INDIRECT("day_wise_sales_data!$B$2:$BZ$599"),MATCH(resource!$CC880,day_wise_sales_data!$A$2:$A$500,0),MATCH(resource!BL$2,INDIRECT("day_wise_sales_data!$B$1:$BZ$1"),0)),0)</f>
        <v>0</v>
      </c>
      <c r="BM880" s="3">
        <f ca="1">IFERROR(INDEX(INDIRECT("day_wise_sales_data!$B$2:$BZ$599"),MATCH(resource!$CC880,day_wise_sales_data!$A$2:$A$500,0),MATCH(resource!BM$2,INDIRECT("day_wise_sales_data!$B$1:$BZ$1"),0)),0)</f>
        <v>0</v>
      </c>
      <c r="BN880" s="3">
        <f ca="1">IFERROR(INDEX(INDIRECT("day_wise_sales_data!$B$2:$BZ$599"),MATCH(resource!$CC880,day_wise_sales_data!$A$2:$A$500,0),MATCH(resource!BN$2,INDIRECT("day_wise_sales_data!$B$1:$BZ$1"),0)),0)</f>
        <v>0</v>
      </c>
      <c r="BO880" s="3">
        <f ca="1">IFERROR(INDEX(INDIRECT("day_wise_sales_data!$B$2:$BZ$599"),MATCH(resource!$CC880,day_wise_sales_data!$A$2:$A$500,0),MATCH(resource!BO$2,INDIRECT("day_wise_sales_data!$B$1:$BZ$1"),0)),0)</f>
        <v>0</v>
      </c>
      <c r="BP880" s="3">
        <f ca="1">IFERROR(INDEX(INDIRECT("day_wise_sales_data!$B$2:$BZ$599"),MATCH(resource!$CC880,day_wise_sales_data!$A$2:$A$500,0),MATCH(resource!BP$2,INDIRECT("day_wise_sales_data!$B$1:$BZ$1"),0)),0)</f>
        <v>0</v>
      </c>
      <c r="BQ880" s="3">
        <f ca="1">IFERROR(INDEX(INDIRECT("day_wise_sales_data!$B$2:$BZ$599"),MATCH(resource!$CC880,day_wise_sales_data!$A$2:$A$500,0),MATCH(resource!BQ$2,INDIRECT("day_wise_sales_data!$B$1:$BZ$1"),0)),0)</f>
        <v>0</v>
      </c>
      <c r="BR880" s="3">
        <f ca="1">IFERROR(INDEX(INDIRECT("day_wise_sales_data!$B$2:$BZ$599"),MATCH(resource!$CC880,day_wise_sales_data!$A$2:$A$500,0),MATCH(resource!BR$2,INDIRECT("day_wise_sales_data!$B$1:$BZ$1"),0)),0)</f>
        <v>0</v>
      </c>
      <c r="BS880" s="3">
        <f ca="1">IFERROR(INDEX(INDIRECT("day_wise_sales_data!$B$2:$BZ$599"),MATCH(resource!$CC880,day_wise_sales_data!$A$2:$A$500,0),MATCH(resource!BS$2,INDIRECT("day_wise_sales_data!$B$1:$BZ$1"),0)),0)</f>
        <v>0</v>
      </c>
      <c r="BT880" s="3">
        <f ca="1">IFERROR(INDEX(INDIRECT("day_wise_sales_data!$B$2:$BZ$599"),MATCH(resource!$CC880,day_wise_sales_data!$A$2:$A$500,0),MATCH(resource!BT$2,INDIRECT("day_wise_sales_data!$B$1:$BZ$1"),0)),0)</f>
        <v>0</v>
      </c>
      <c r="BU880" s="3">
        <f ca="1">IFERROR(INDEX(INDIRECT("day_wise_sales_data!$B$2:$BZ$599"),MATCH(resource!$CC880,day_wise_sales_data!$A$2:$A$500,0),MATCH(resource!BU$2,INDIRECT("day_wise_sales_data!$B$1:$BZ$1"),0)),0)</f>
        <v>0</v>
      </c>
      <c r="BV880" s="3">
        <f ca="1">IFERROR(INDEX(INDIRECT("day_wise_sales_data!$B$2:$BZ$599"),MATCH(resource!$CC880,day_wise_sales_data!$A$2:$A$500,0),MATCH(resource!BV$2,INDIRECT("day_wise_sales_data!$B$1:$BZ$1"),0)),0)</f>
        <v>0</v>
      </c>
      <c r="BW880" s="3">
        <f ca="1">IFERROR(INDEX(INDIRECT("day_wise_sales_data!$B$2:$BZ$599"),MATCH(resource!$CC880,day_wise_sales_data!$A$2:$A$500,0),MATCH(resource!BW$2,INDIRECT("day_wise_sales_data!$B$1:$BZ$1"),0)),0)</f>
        <v>0</v>
      </c>
      <c r="BX880" s="3">
        <f ca="1">IFERROR(INDEX(INDIRECT("day_wise_sales_data!$B$2:$BZ$599"),MATCH(resource!$CC880,day_wise_sales_data!$A$2:$A$500,0),MATCH(resource!BX$2,INDIRECT("day_wise_sales_data!$B$1:$BZ$1"),0)),0)</f>
        <v>0</v>
      </c>
      <c r="BY880" s="3">
        <f ca="1">IFERROR(INDEX(INDIRECT("day_wise_sales_data!$B$2:$BZ$599"),MATCH(resource!$CC880,day_wise_sales_data!$A$2:$A$500,0),MATCH(resource!BY$2,INDIRECT("day_wise_sales_data!$B$1:$BZ$1"),0)),0)</f>
        <v>0</v>
      </c>
      <c r="BZ880" s="3">
        <f ca="1">IFERROR(INDEX(INDIRECT("day_wise_sales_data!$B$2:$BZ$599"),MATCH(resource!$CC880,day_wise_sales_data!$A$2:$A$500,0),MATCH(resource!BZ$2,INDIRECT("day_wise_sales_data!$B$1:$BZ$1"),0)),0)</f>
        <v>0</v>
      </c>
      <c r="CA880" s="3">
        <f ca="1">IFERROR(INDEX(INDIRECT("day_wise_sales_data!$B$2:$BZ$599"),MATCH(resource!$CC880,day_wise_sales_data!$A$2:$A$500,0),MATCH(resource!CA$2,INDIRECT("day_wise_sales_data!$B$1:$BZ$1"),0)),0)</f>
        <v>0</v>
      </c>
      <c r="CC880" s="4">
        <f>sales_data!H879</f>
        <v>0</v>
      </c>
      <c r="CD880" s="1">
        <v>878</v>
      </c>
      <c r="CE880" s="1" t="str">
        <f>IF(AQ880=report!$AQ$3,resource!CD880,"")</f>
        <v/>
      </c>
      <c r="CF880" s="5" t="str">
        <f>IFERROR(SMALL($CE$3:$CE$1001,ROWS($CE$3:CE880)),"")</f>
        <v/>
      </c>
      <c r="CH880">
        <f>IFERROR(VLOOKUP($CC880,data_pull!$E$22:$G$700,2,0),0)</f>
        <v>0</v>
      </c>
      <c r="DK880" s="3" t="str">
        <f>IFERROR(INDEX(COD_SALES!$B$5:$Z$500,MATCH(resource!$CC880,COD_SALES!$A$5:$A$500,0),MATCH(resource!DK$2,COD_SALES!$B$4:$Z$4,0)),"")</f>
        <v/>
      </c>
      <c r="DL880" s="3" t="str">
        <f>IFERROR(INDEX(COD_SALES!$B$5:$Z$500,MATCH(resource!$CC880,COD_SALES!$A$5:$A$500,0),MATCH(resource!DL$2,COD_SALES!$B$4:$Z$4,0)),"")</f>
        <v/>
      </c>
      <c r="DM880" s="3" t="str">
        <f>IFERROR(INDEX(COD_SALES!$B$5:$Z$500,MATCH(resource!$CC880,COD_SALES!$A$5:$A$500,0),MATCH(resource!DM$2,COD_SALES!$B$4:$Z$4,0)),"")</f>
        <v/>
      </c>
      <c r="DN880" s="3" t="str">
        <f>IFERROR(INDEX(COD_SALES!$B$5:$Z$500,MATCH(resource!$CC880,COD_SALES!$A$5:$A$500,0),MATCH(resource!DN$2,COD_SALES!$B$4:$Z$4,0)),"")</f>
        <v/>
      </c>
      <c r="DO880" s="3" t="str">
        <f>IFERROR(INDEX(COD_SALES!$B$5:$Z$500,MATCH(resource!$CC880,COD_SALES!$A$5:$A$500,0),MATCH(resource!DO$2,COD_SALES!$B$4:$Z$4,0)),"")</f>
        <v/>
      </c>
      <c r="DP880" s="3" t="str">
        <f>IFERROR(INDEX(COD_SALES!$B$5:$Z$500,MATCH(resource!$CC880,COD_SALES!$A$5:$A$500,0),MATCH(resource!DP$2,COD_SALES!$B$4:$Z$4,0)),"")</f>
        <v/>
      </c>
      <c r="DQ880" s="3" t="str">
        <f>IFERROR(INDEX(COD_SALES!$B$5:$Z$500,MATCH(resource!$CC880,COD_SALES!$A$5:$A$500,0),MATCH(resource!DQ$2,COD_SALES!$B$4:$Z$4,0)),"")</f>
        <v/>
      </c>
      <c r="DR880" s="3" t="str">
        <f>IFERROR(INDEX(COD_SALES!$B$5:$Z$500,MATCH(resource!$CC880,COD_SALES!$A$5:$A$500,0),MATCH(resource!DR$2,COD_SALES!$B$4:$Z$4,0)),"")</f>
        <v/>
      </c>
      <c r="DS880" s="3" t="str">
        <f>IFERROR(INDEX(COD_SALES!$B$5:$Z$500,MATCH(resource!$CC880,COD_SALES!$A$5:$A$500,0),MATCH(resource!DS$2,COD_SALES!$B$4:$Z$4,0)),"")</f>
        <v/>
      </c>
      <c r="DT880" s="3" t="str">
        <f>IFERROR(INDEX(COD_SALES!$B$5:$Z$500,MATCH(resource!$CC880,COD_SALES!$A$5:$A$500,0),MATCH(resource!DT$2,COD_SALES!$B$4:$Z$4,0)),"")</f>
        <v/>
      </c>
      <c r="DU880" s="3" t="str">
        <f>IFERROR(INDEX(COD_SALES!$B$5:$Z$500,MATCH(resource!$CC880,COD_SALES!$A$5:$A$500,0),MATCH(resource!DU$2,COD_SALES!$B$4:$Z$4,0)),"")</f>
        <v/>
      </c>
      <c r="DV880" s="3" t="str">
        <f>IFERROR(INDEX(COD_SALES!$B$5:$Z$500,MATCH(resource!$CC880,COD_SALES!$A$5:$A$500,0),MATCH(resource!DV$2,COD_SALES!$B$4:$Z$4,0)),"")</f>
        <v/>
      </c>
      <c r="DW880" s="3" t="str">
        <f>IFERROR(INDEX(COD_SALES!$B$5:$Z$500,MATCH(resource!$CC880,COD_SALES!$A$5:$A$500,0),MATCH(resource!DW$2,COD_SALES!$B$4:$Z$4,0)),"")</f>
        <v/>
      </c>
      <c r="DX880" s="3" t="str">
        <f>IFERROR(INDEX(COD_SALES!$B$5:$Z$500,MATCH(resource!$CC880,COD_SALES!$A$5:$A$500,0),MATCH(resource!DX$2,COD_SALES!$B$4:$Z$4,0)),"")</f>
        <v/>
      </c>
      <c r="DY880" s="3" t="str">
        <f>IFERROR(INDEX(COD_SALES!$B$5:$Z$500,MATCH(resource!$CC880,COD_SALES!$A$5:$A$500,0),MATCH(resource!DY$2,COD_SALES!$B$4:$Z$4,0)),"")</f>
        <v/>
      </c>
      <c r="DZ880" s="3" t="str">
        <f>IFERROR(INDEX(COD_SALES!$B$5:$Z$500,MATCH(resource!$CC880,COD_SALES!$A$5:$A$500,0),MATCH(resource!DZ$2,COD_SALES!$B$4:$Z$4,0)),"")</f>
        <v/>
      </c>
      <c r="EA880" s="3" t="str">
        <f>IFERROR(INDEX(COD_SALES!$B$5:$Z$500,MATCH(resource!$CC880,COD_SALES!$A$5:$A$500,0),MATCH(resource!EA$2,COD_SALES!$B$4:$Z$4,0)),"")</f>
        <v/>
      </c>
      <c r="EB880" s="3">
        <f t="shared" si="142"/>
        <v>0</v>
      </c>
      <c r="EW880" s="3">
        <f>IFERROR(VLOOKUP(CC880,data_pull!$AO$25:$AR$546,2,0),0)</f>
        <v>0</v>
      </c>
      <c r="EX880" s="1">
        <f>IFERROR(VLOOKUP(CC880,data_pull!$AO$25:$AR$546,4,0),0)</f>
        <v>0</v>
      </c>
    </row>
    <row r="881" spans="13:154" x14ac:dyDescent="0.25"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4">
        <f>sales_data!B880</f>
        <v>0</v>
      </c>
      <c r="AR881" s="4">
        <f>sales_data!C880</f>
        <v>0</v>
      </c>
      <c r="AS881" s="5" t="str">
        <f t="shared" si="141"/>
        <v/>
      </c>
      <c r="AT881" s="4">
        <f>sales_data!I880</f>
        <v>0</v>
      </c>
      <c r="AU881" s="4">
        <f>sales_data!W880</f>
        <v>0</v>
      </c>
      <c r="AV881" s="1">
        <f>sales_data!N880</f>
        <v>0</v>
      </c>
      <c r="AW881" s="1">
        <f>sales_data!P880</f>
        <v>0</v>
      </c>
      <c r="AX881" s="3">
        <f ca="1">IFERROR(INDEX(INDIRECT("day_wise_sales_data!$B$2:$BZ$599"),MATCH(resource!$CC881,day_wise_sales_data!$A$2:$A$500,0),MATCH(resource!AX$2,INDIRECT("day_wise_sales_data!$B$1:$BZ$1"),0)),0)</f>
        <v>0</v>
      </c>
      <c r="AY881" s="3">
        <f ca="1">IFERROR(INDEX(INDIRECT("day_wise_sales_data!$B$2:$BZ$599"),MATCH(resource!$CC881,day_wise_sales_data!$A$2:$A$500,0),MATCH(resource!AY$2,INDIRECT("day_wise_sales_data!$B$1:$BZ$1"),0)),0)</f>
        <v>0</v>
      </c>
      <c r="AZ881" s="3">
        <f ca="1">IFERROR(INDEX(INDIRECT("day_wise_sales_data!$B$2:$BZ$599"),MATCH(resource!$CC881,day_wise_sales_data!$A$2:$A$500,0),MATCH(resource!AZ$2,INDIRECT("day_wise_sales_data!$B$1:$BZ$1"),0)),0)</f>
        <v>0</v>
      </c>
      <c r="BA881" s="3">
        <f ca="1">IFERROR(INDEX(INDIRECT("day_wise_sales_data!$B$2:$BZ$599"),MATCH(resource!$CC881,day_wise_sales_data!$A$2:$A$500,0),MATCH(resource!BA$2,INDIRECT("day_wise_sales_data!$B$1:$BZ$1"),0)),0)</f>
        <v>0</v>
      </c>
      <c r="BB881" s="3">
        <f ca="1">IFERROR(INDEX(INDIRECT("day_wise_sales_data!$B$2:$BZ$599"),MATCH(resource!$CC881,day_wise_sales_data!$A$2:$A$500,0),MATCH(resource!BB$2,INDIRECT("day_wise_sales_data!$B$1:$BZ$1"),0)),0)</f>
        <v>0</v>
      </c>
      <c r="BC881" s="3">
        <f ca="1">IFERROR(INDEX(INDIRECT("day_wise_sales_data!$B$2:$BZ$599"),MATCH(resource!$CC881,day_wise_sales_data!$A$2:$A$500,0),MATCH(resource!BC$2,INDIRECT("day_wise_sales_data!$B$1:$BZ$1"),0)),0)</f>
        <v>0</v>
      </c>
      <c r="BD881" s="3">
        <f ca="1">IFERROR(INDEX(INDIRECT("day_wise_sales_data!$B$2:$BZ$599"),MATCH(resource!$CC881,day_wise_sales_data!$A$2:$A$500,0),MATCH(resource!BD$2,INDIRECT("day_wise_sales_data!$B$1:$BZ$1"),0)),0)</f>
        <v>0</v>
      </c>
      <c r="BE881" s="3">
        <f ca="1">IFERROR(INDEX(INDIRECT("day_wise_sales_data!$B$2:$BZ$599"),MATCH(resource!$CC881,day_wise_sales_data!$A$2:$A$500,0),MATCH(resource!BE$2,INDIRECT("day_wise_sales_data!$B$1:$BZ$1"),0)),0)</f>
        <v>0</v>
      </c>
      <c r="BF881" s="3">
        <f ca="1">IFERROR(INDEX(INDIRECT("day_wise_sales_data!$B$2:$BZ$599"),MATCH(resource!$CC881,day_wise_sales_data!$A$2:$A$500,0),MATCH(resource!BF$2,INDIRECT("day_wise_sales_data!$B$1:$BZ$1"),0)),0)</f>
        <v>0</v>
      </c>
      <c r="BG881" s="3">
        <f ca="1">IFERROR(INDEX(INDIRECT("day_wise_sales_data!$B$2:$BZ$599"),MATCH(resource!$CC881,day_wise_sales_data!$A$2:$A$500,0),MATCH(resource!BG$2,INDIRECT("day_wise_sales_data!$B$1:$BZ$1"),0)),0)</f>
        <v>0</v>
      </c>
      <c r="BH881" s="3">
        <f ca="1">IFERROR(INDEX(INDIRECT("day_wise_sales_data!$B$2:$BZ$599"),MATCH(resource!$CC881,day_wise_sales_data!$A$2:$A$500,0),MATCH(resource!BH$2,INDIRECT("day_wise_sales_data!$B$1:$BZ$1"),0)),0)</f>
        <v>0</v>
      </c>
      <c r="BI881" s="3">
        <f ca="1">IFERROR(INDEX(INDIRECT("day_wise_sales_data!$B$2:$BZ$599"),MATCH(resource!$CC881,day_wise_sales_data!$A$2:$A$500,0),MATCH(resource!BI$2,INDIRECT("day_wise_sales_data!$B$1:$BZ$1"),0)),0)</f>
        <v>0</v>
      </c>
      <c r="BJ881" s="3">
        <f ca="1">IFERROR(INDEX(INDIRECT("day_wise_sales_data!$B$2:$BZ$599"),MATCH(resource!$CC881,day_wise_sales_data!$A$2:$A$500,0),MATCH(resource!BJ$2,INDIRECT("day_wise_sales_data!$B$1:$BZ$1"),0)),0)</f>
        <v>0</v>
      </c>
      <c r="BK881" s="3">
        <f ca="1">IFERROR(INDEX(INDIRECT("day_wise_sales_data!$B$2:$BZ$599"),MATCH(resource!$CC881,day_wise_sales_data!$A$2:$A$500,0),MATCH(resource!BK$2,INDIRECT("day_wise_sales_data!$B$1:$BZ$1"),0)),0)</f>
        <v>0</v>
      </c>
      <c r="BL881" s="3">
        <f ca="1">IFERROR(INDEX(INDIRECT("day_wise_sales_data!$B$2:$BZ$599"),MATCH(resource!$CC881,day_wise_sales_data!$A$2:$A$500,0),MATCH(resource!BL$2,INDIRECT("day_wise_sales_data!$B$1:$BZ$1"),0)),0)</f>
        <v>0</v>
      </c>
      <c r="BM881" s="3">
        <f ca="1">IFERROR(INDEX(INDIRECT("day_wise_sales_data!$B$2:$BZ$599"),MATCH(resource!$CC881,day_wise_sales_data!$A$2:$A$500,0),MATCH(resource!BM$2,INDIRECT("day_wise_sales_data!$B$1:$BZ$1"),0)),0)</f>
        <v>0</v>
      </c>
      <c r="BN881" s="3">
        <f ca="1">IFERROR(INDEX(INDIRECT("day_wise_sales_data!$B$2:$BZ$599"),MATCH(resource!$CC881,day_wise_sales_data!$A$2:$A$500,0),MATCH(resource!BN$2,INDIRECT("day_wise_sales_data!$B$1:$BZ$1"),0)),0)</f>
        <v>0</v>
      </c>
      <c r="BO881" s="3">
        <f ca="1">IFERROR(INDEX(INDIRECT("day_wise_sales_data!$B$2:$BZ$599"),MATCH(resource!$CC881,day_wise_sales_data!$A$2:$A$500,0),MATCH(resource!BO$2,INDIRECT("day_wise_sales_data!$B$1:$BZ$1"),0)),0)</f>
        <v>0</v>
      </c>
      <c r="BP881" s="3">
        <f ca="1">IFERROR(INDEX(INDIRECT("day_wise_sales_data!$B$2:$BZ$599"),MATCH(resource!$CC881,day_wise_sales_data!$A$2:$A$500,0),MATCH(resource!BP$2,INDIRECT("day_wise_sales_data!$B$1:$BZ$1"),0)),0)</f>
        <v>0</v>
      </c>
      <c r="BQ881" s="3">
        <f ca="1">IFERROR(INDEX(INDIRECT("day_wise_sales_data!$B$2:$BZ$599"),MATCH(resource!$CC881,day_wise_sales_data!$A$2:$A$500,0),MATCH(resource!BQ$2,INDIRECT("day_wise_sales_data!$B$1:$BZ$1"),0)),0)</f>
        <v>0</v>
      </c>
      <c r="BR881" s="3">
        <f ca="1">IFERROR(INDEX(INDIRECT("day_wise_sales_data!$B$2:$BZ$599"),MATCH(resource!$CC881,day_wise_sales_data!$A$2:$A$500,0),MATCH(resource!BR$2,INDIRECT("day_wise_sales_data!$B$1:$BZ$1"),0)),0)</f>
        <v>0</v>
      </c>
      <c r="BS881" s="3">
        <f ca="1">IFERROR(INDEX(INDIRECT("day_wise_sales_data!$B$2:$BZ$599"),MATCH(resource!$CC881,day_wise_sales_data!$A$2:$A$500,0),MATCH(resource!BS$2,INDIRECT("day_wise_sales_data!$B$1:$BZ$1"),0)),0)</f>
        <v>0</v>
      </c>
      <c r="BT881" s="3">
        <f ca="1">IFERROR(INDEX(INDIRECT("day_wise_sales_data!$B$2:$BZ$599"),MATCH(resource!$CC881,day_wise_sales_data!$A$2:$A$500,0),MATCH(resource!BT$2,INDIRECT("day_wise_sales_data!$B$1:$BZ$1"),0)),0)</f>
        <v>0</v>
      </c>
      <c r="BU881" s="3">
        <f ca="1">IFERROR(INDEX(INDIRECT("day_wise_sales_data!$B$2:$BZ$599"),MATCH(resource!$CC881,day_wise_sales_data!$A$2:$A$500,0),MATCH(resource!BU$2,INDIRECT("day_wise_sales_data!$B$1:$BZ$1"),0)),0)</f>
        <v>0</v>
      </c>
      <c r="BV881" s="3">
        <f ca="1">IFERROR(INDEX(INDIRECT("day_wise_sales_data!$B$2:$BZ$599"),MATCH(resource!$CC881,day_wise_sales_data!$A$2:$A$500,0),MATCH(resource!BV$2,INDIRECT("day_wise_sales_data!$B$1:$BZ$1"),0)),0)</f>
        <v>0</v>
      </c>
      <c r="BW881" s="3">
        <f ca="1">IFERROR(INDEX(INDIRECT("day_wise_sales_data!$B$2:$BZ$599"),MATCH(resource!$CC881,day_wise_sales_data!$A$2:$A$500,0),MATCH(resource!BW$2,INDIRECT("day_wise_sales_data!$B$1:$BZ$1"),0)),0)</f>
        <v>0</v>
      </c>
      <c r="BX881" s="3">
        <f ca="1">IFERROR(INDEX(INDIRECT("day_wise_sales_data!$B$2:$BZ$599"),MATCH(resource!$CC881,day_wise_sales_data!$A$2:$A$500,0),MATCH(resource!BX$2,INDIRECT("day_wise_sales_data!$B$1:$BZ$1"),0)),0)</f>
        <v>0</v>
      </c>
      <c r="BY881" s="3">
        <f ca="1">IFERROR(INDEX(INDIRECT("day_wise_sales_data!$B$2:$BZ$599"),MATCH(resource!$CC881,day_wise_sales_data!$A$2:$A$500,0),MATCH(resource!BY$2,INDIRECT("day_wise_sales_data!$B$1:$BZ$1"),0)),0)</f>
        <v>0</v>
      </c>
      <c r="BZ881" s="3">
        <f ca="1">IFERROR(INDEX(INDIRECT("day_wise_sales_data!$B$2:$BZ$599"),MATCH(resource!$CC881,day_wise_sales_data!$A$2:$A$500,0),MATCH(resource!BZ$2,INDIRECT("day_wise_sales_data!$B$1:$BZ$1"),0)),0)</f>
        <v>0</v>
      </c>
      <c r="CA881" s="3">
        <f ca="1">IFERROR(INDEX(INDIRECT("day_wise_sales_data!$B$2:$BZ$599"),MATCH(resource!$CC881,day_wise_sales_data!$A$2:$A$500,0),MATCH(resource!CA$2,INDIRECT("day_wise_sales_data!$B$1:$BZ$1"),0)),0)</f>
        <v>0</v>
      </c>
      <c r="CC881" s="4">
        <f>sales_data!H880</f>
        <v>0</v>
      </c>
      <c r="CD881" s="1">
        <v>879</v>
      </c>
      <c r="CE881" s="1" t="str">
        <f>IF(AQ881=report!$AQ$3,resource!CD881,"")</f>
        <v/>
      </c>
      <c r="CF881" s="5" t="str">
        <f>IFERROR(SMALL($CE$3:$CE$1001,ROWS($CE$3:CE881)),"")</f>
        <v/>
      </c>
      <c r="CH881">
        <f>IFERROR(VLOOKUP($CC881,data_pull!$E$22:$G$700,2,0),0)</f>
        <v>0</v>
      </c>
      <c r="DK881" s="3" t="str">
        <f>IFERROR(INDEX(COD_SALES!$B$5:$Z$500,MATCH(resource!$CC881,COD_SALES!$A$5:$A$500,0),MATCH(resource!DK$2,COD_SALES!$B$4:$Z$4,0)),"")</f>
        <v/>
      </c>
      <c r="DL881" s="3" t="str">
        <f>IFERROR(INDEX(COD_SALES!$B$5:$Z$500,MATCH(resource!$CC881,COD_SALES!$A$5:$A$500,0),MATCH(resource!DL$2,COD_SALES!$B$4:$Z$4,0)),"")</f>
        <v/>
      </c>
      <c r="DM881" s="3" t="str">
        <f>IFERROR(INDEX(COD_SALES!$B$5:$Z$500,MATCH(resource!$CC881,COD_SALES!$A$5:$A$500,0),MATCH(resource!DM$2,COD_SALES!$B$4:$Z$4,0)),"")</f>
        <v/>
      </c>
      <c r="DN881" s="3" t="str">
        <f>IFERROR(INDEX(COD_SALES!$B$5:$Z$500,MATCH(resource!$CC881,COD_SALES!$A$5:$A$500,0),MATCH(resource!DN$2,COD_SALES!$B$4:$Z$4,0)),"")</f>
        <v/>
      </c>
      <c r="DO881" s="3" t="str">
        <f>IFERROR(INDEX(COD_SALES!$B$5:$Z$500,MATCH(resource!$CC881,COD_SALES!$A$5:$A$500,0),MATCH(resource!DO$2,COD_SALES!$B$4:$Z$4,0)),"")</f>
        <v/>
      </c>
      <c r="DP881" s="3" t="str">
        <f>IFERROR(INDEX(COD_SALES!$B$5:$Z$500,MATCH(resource!$CC881,COD_SALES!$A$5:$A$500,0),MATCH(resource!DP$2,COD_SALES!$B$4:$Z$4,0)),"")</f>
        <v/>
      </c>
      <c r="DQ881" s="3" t="str">
        <f>IFERROR(INDEX(COD_SALES!$B$5:$Z$500,MATCH(resource!$CC881,COD_SALES!$A$5:$A$500,0),MATCH(resource!DQ$2,COD_SALES!$B$4:$Z$4,0)),"")</f>
        <v/>
      </c>
      <c r="DR881" s="3" t="str">
        <f>IFERROR(INDEX(COD_SALES!$B$5:$Z$500,MATCH(resource!$CC881,COD_SALES!$A$5:$A$500,0),MATCH(resource!DR$2,COD_SALES!$B$4:$Z$4,0)),"")</f>
        <v/>
      </c>
      <c r="DS881" s="3" t="str">
        <f>IFERROR(INDEX(COD_SALES!$B$5:$Z$500,MATCH(resource!$CC881,COD_SALES!$A$5:$A$500,0),MATCH(resource!DS$2,COD_SALES!$B$4:$Z$4,0)),"")</f>
        <v/>
      </c>
      <c r="DT881" s="3" t="str">
        <f>IFERROR(INDEX(COD_SALES!$B$5:$Z$500,MATCH(resource!$CC881,COD_SALES!$A$5:$A$500,0),MATCH(resource!DT$2,COD_SALES!$B$4:$Z$4,0)),"")</f>
        <v/>
      </c>
      <c r="DU881" s="3" t="str">
        <f>IFERROR(INDEX(COD_SALES!$B$5:$Z$500,MATCH(resource!$CC881,COD_SALES!$A$5:$A$500,0),MATCH(resource!DU$2,COD_SALES!$B$4:$Z$4,0)),"")</f>
        <v/>
      </c>
      <c r="DV881" s="3" t="str">
        <f>IFERROR(INDEX(COD_SALES!$B$5:$Z$500,MATCH(resource!$CC881,COD_SALES!$A$5:$A$500,0),MATCH(resource!DV$2,COD_SALES!$B$4:$Z$4,0)),"")</f>
        <v/>
      </c>
      <c r="DW881" s="3" t="str">
        <f>IFERROR(INDEX(COD_SALES!$B$5:$Z$500,MATCH(resource!$CC881,COD_SALES!$A$5:$A$500,0),MATCH(resource!DW$2,COD_SALES!$B$4:$Z$4,0)),"")</f>
        <v/>
      </c>
      <c r="DX881" s="3" t="str">
        <f>IFERROR(INDEX(COD_SALES!$B$5:$Z$500,MATCH(resource!$CC881,COD_SALES!$A$5:$A$500,0),MATCH(resource!DX$2,COD_SALES!$B$4:$Z$4,0)),"")</f>
        <v/>
      </c>
      <c r="DY881" s="3" t="str">
        <f>IFERROR(INDEX(COD_SALES!$B$5:$Z$500,MATCH(resource!$CC881,COD_SALES!$A$5:$A$500,0),MATCH(resource!DY$2,COD_SALES!$B$4:$Z$4,0)),"")</f>
        <v/>
      </c>
      <c r="DZ881" s="3" t="str">
        <f>IFERROR(INDEX(COD_SALES!$B$5:$Z$500,MATCH(resource!$CC881,COD_SALES!$A$5:$A$500,0),MATCH(resource!DZ$2,COD_SALES!$B$4:$Z$4,0)),"")</f>
        <v/>
      </c>
      <c r="EA881" s="3" t="str">
        <f>IFERROR(INDEX(COD_SALES!$B$5:$Z$500,MATCH(resource!$CC881,COD_SALES!$A$5:$A$500,0),MATCH(resource!EA$2,COD_SALES!$B$4:$Z$4,0)),"")</f>
        <v/>
      </c>
      <c r="EB881" s="3">
        <f t="shared" si="142"/>
        <v>0</v>
      </c>
      <c r="EW881" s="3">
        <f>IFERROR(VLOOKUP(CC881,data_pull!$AO$25:$AR$546,2,0),0)</f>
        <v>0</v>
      </c>
      <c r="EX881" s="1">
        <f>IFERROR(VLOOKUP(CC881,data_pull!$AO$25:$AR$546,4,0),0)</f>
        <v>0</v>
      </c>
    </row>
    <row r="882" spans="13:154" x14ac:dyDescent="0.25"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4">
        <f>sales_data!B881</f>
        <v>0</v>
      </c>
      <c r="AR882" s="4">
        <f>sales_data!C881</f>
        <v>0</v>
      </c>
      <c r="AS882" s="5" t="str">
        <f t="shared" si="141"/>
        <v/>
      </c>
      <c r="AT882" s="4">
        <f>sales_data!I881</f>
        <v>0</v>
      </c>
      <c r="AU882" s="4">
        <f>sales_data!W881</f>
        <v>0</v>
      </c>
      <c r="AV882" s="1">
        <f>sales_data!N881</f>
        <v>0</v>
      </c>
      <c r="AW882" s="1">
        <f>sales_data!P881</f>
        <v>0</v>
      </c>
      <c r="AX882" s="3">
        <f ca="1">IFERROR(INDEX(INDIRECT("day_wise_sales_data!$B$2:$BZ$599"),MATCH(resource!$CC882,day_wise_sales_data!$A$2:$A$500,0),MATCH(resource!AX$2,INDIRECT("day_wise_sales_data!$B$1:$BZ$1"),0)),0)</f>
        <v>0</v>
      </c>
      <c r="AY882" s="3">
        <f ca="1">IFERROR(INDEX(INDIRECT("day_wise_sales_data!$B$2:$BZ$599"),MATCH(resource!$CC882,day_wise_sales_data!$A$2:$A$500,0),MATCH(resource!AY$2,INDIRECT("day_wise_sales_data!$B$1:$BZ$1"),0)),0)</f>
        <v>0</v>
      </c>
      <c r="AZ882" s="3">
        <f ca="1">IFERROR(INDEX(INDIRECT("day_wise_sales_data!$B$2:$BZ$599"),MATCH(resource!$CC882,day_wise_sales_data!$A$2:$A$500,0),MATCH(resource!AZ$2,INDIRECT("day_wise_sales_data!$B$1:$BZ$1"),0)),0)</f>
        <v>0</v>
      </c>
      <c r="BA882" s="3">
        <f ca="1">IFERROR(INDEX(INDIRECT("day_wise_sales_data!$B$2:$BZ$599"),MATCH(resource!$CC882,day_wise_sales_data!$A$2:$A$500,0),MATCH(resource!BA$2,INDIRECT("day_wise_sales_data!$B$1:$BZ$1"),0)),0)</f>
        <v>0</v>
      </c>
      <c r="BB882" s="3">
        <f ca="1">IFERROR(INDEX(INDIRECT("day_wise_sales_data!$B$2:$BZ$599"),MATCH(resource!$CC882,day_wise_sales_data!$A$2:$A$500,0),MATCH(resource!BB$2,INDIRECT("day_wise_sales_data!$B$1:$BZ$1"),0)),0)</f>
        <v>0</v>
      </c>
      <c r="BC882" s="3">
        <f ca="1">IFERROR(INDEX(INDIRECT("day_wise_sales_data!$B$2:$BZ$599"),MATCH(resource!$CC882,day_wise_sales_data!$A$2:$A$500,0),MATCH(resource!BC$2,INDIRECT("day_wise_sales_data!$B$1:$BZ$1"),0)),0)</f>
        <v>0</v>
      </c>
      <c r="BD882" s="3">
        <f ca="1">IFERROR(INDEX(INDIRECT("day_wise_sales_data!$B$2:$BZ$599"),MATCH(resource!$CC882,day_wise_sales_data!$A$2:$A$500,0),MATCH(resource!BD$2,INDIRECT("day_wise_sales_data!$B$1:$BZ$1"),0)),0)</f>
        <v>0</v>
      </c>
      <c r="BE882" s="3">
        <f ca="1">IFERROR(INDEX(INDIRECT("day_wise_sales_data!$B$2:$BZ$599"),MATCH(resource!$CC882,day_wise_sales_data!$A$2:$A$500,0),MATCH(resource!BE$2,INDIRECT("day_wise_sales_data!$B$1:$BZ$1"),0)),0)</f>
        <v>0</v>
      </c>
      <c r="BF882" s="3">
        <f ca="1">IFERROR(INDEX(INDIRECT("day_wise_sales_data!$B$2:$BZ$599"),MATCH(resource!$CC882,day_wise_sales_data!$A$2:$A$500,0),MATCH(resource!BF$2,INDIRECT("day_wise_sales_data!$B$1:$BZ$1"),0)),0)</f>
        <v>0</v>
      </c>
      <c r="BG882" s="3">
        <f ca="1">IFERROR(INDEX(INDIRECT("day_wise_sales_data!$B$2:$BZ$599"),MATCH(resource!$CC882,day_wise_sales_data!$A$2:$A$500,0),MATCH(resource!BG$2,INDIRECT("day_wise_sales_data!$B$1:$BZ$1"),0)),0)</f>
        <v>0</v>
      </c>
      <c r="BH882" s="3">
        <f ca="1">IFERROR(INDEX(INDIRECT("day_wise_sales_data!$B$2:$BZ$599"),MATCH(resource!$CC882,day_wise_sales_data!$A$2:$A$500,0),MATCH(resource!BH$2,INDIRECT("day_wise_sales_data!$B$1:$BZ$1"),0)),0)</f>
        <v>0</v>
      </c>
      <c r="BI882" s="3">
        <f ca="1">IFERROR(INDEX(INDIRECT("day_wise_sales_data!$B$2:$BZ$599"),MATCH(resource!$CC882,day_wise_sales_data!$A$2:$A$500,0),MATCH(resource!BI$2,INDIRECT("day_wise_sales_data!$B$1:$BZ$1"),0)),0)</f>
        <v>0</v>
      </c>
      <c r="BJ882" s="3">
        <f ca="1">IFERROR(INDEX(INDIRECT("day_wise_sales_data!$B$2:$BZ$599"),MATCH(resource!$CC882,day_wise_sales_data!$A$2:$A$500,0),MATCH(resource!BJ$2,INDIRECT("day_wise_sales_data!$B$1:$BZ$1"),0)),0)</f>
        <v>0</v>
      </c>
      <c r="BK882" s="3">
        <f ca="1">IFERROR(INDEX(INDIRECT("day_wise_sales_data!$B$2:$BZ$599"),MATCH(resource!$CC882,day_wise_sales_data!$A$2:$A$500,0),MATCH(resource!BK$2,INDIRECT("day_wise_sales_data!$B$1:$BZ$1"),0)),0)</f>
        <v>0</v>
      </c>
      <c r="BL882" s="3">
        <f ca="1">IFERROR(INDEX(INDIRECT("day_wise_sales_data!$B$2:$BZ$599"),MATCH(resource!$CC882,day_wise_sales_data!$A$2:$A$500,0),MATCH(resource!BL$2,INDIRECT("day_wise_sales_data!$B$1:$BZ$1"),0)),0)</f>
        <v>0</v>
      </c>
      <c r="BM882" s="3">
        <f ca="1">IFERROR(INDEX(INDIRECT("day_wise_sales_data!$B$2:$BZ$599"),MATCH(resource!$CC882,day_wise_sales_data!$A$2:$A$500,0),MATCH(resource!BM$2,INDIRECT("day_wise_sales_data!$B$1:$BZ$1"),0)),0)</f>
        <v>0</v>
      </c>
      <c r="BN882" s="3">
        <f ca="1">IFERROR(INDEX(INDIRECT("day_wise_sales_data!$B$2:$BZ$599"),MATCH(resource!$CC882,day_wise_sales_data!$A$2:$A$500,0),MATCH(resource!BN$2,INDIRECT("day_wise_sales_data!$B$1:$BZ$1"),0)),0)</f>
        <v>0</v>
      </c>
      <c r="BO882" s="3">
        <f ca="1">IFERROR(INDEX(INDIRECT("day_wise_sales_data!$B$2:$BZ$599"),MATCH(resource!$CC882,day_wise_sales_data!$A$2:$A$500,0),MATCH(resource!BO$2,INDIRECT("day_wise_sales_data!$B$1:$BZ$1"),0)),0)</f>
        <v>0</v>
      </c>
      <c r="BP882" s="3">
        <f ca="1">IFERROR(INDEX(INDIRECT("day_wise_sales_data!$B$2:$BZ$599"),MATCH(resource!$CC882,day_wise_sales_data!$A$2:$A$500,0),MATCH(resource!BP$2,INDIRECT("day_wise_sales_data!$B$1:$BZ$1"),0)),0)</f>
        <v>0</v>
      </c>
      <c r="BQ882" s="3">
        <f ca="1">IFERROR(INDEX(INDIRECT("day_wise_sales_data!$B$2:$BZ$599"),MATCH(resource!$CC882,day_wise_sales_data!$A$2:$A$500,0),MATCH(resource!BQ$2,INDIRECT("day_wise_sales_data!$B$1:$BZ$1"),0)),0)</f>
        <v>0</v>
      </c>
      <c r="BR882" s="3">
        <f ca="1">IFERROR(INDEX(INDIRECT("day_wise_sales_data!$B$2:$BZ$599"),MATCH(resource!$CC882,day_wise_sales_data!$A$2:$A$500,0),MATCH(resource!BR$2,INDIRECT("day_wise_sales_data!$B$1:$BZ$1"),0)),0)</f>
        <v>0</v>
      </c>
      <c r="BS882" s="3">
        <f ca="1">IFERROR(INDEX(INDIRECT("day_wise_sales_data!$B$2:$BZ$599"),MATCH(resource!$CC882,day_wise_sales_data!$A$2:$A$500,0),MATCH(resource!BS$2,INDIRECT("day_wise_sales_data!$B$1:$BZ$1"),0)),0)</f>
        <v>0</v>
      </c>
      <c r="BT882" s="3">
        <f ca="1">IFERROR(INDEX(INDIRECT("day_wise_sales_data!$B$2:$BZ$599"),MATCH(resource!$CC882,day_wise_sales_data!$A$2:$A$500,0),MATCH(resource!BT$2,INDIRECT("day_wise_sales_data!$B$1:$BZ$1"),0)),0)</f>
        <v>0</v>
      </c>
      <c r="BU882" s="3">
        <f ca="1">IFERROR(INDEX(INDIRECT("day_wise_sales_data!$B$2:$BZ$599"),MATCH(resource!$CC882,day_wise_sales_data!$A$2:$A$500,0),MATCH(resource!BU$2,INDIRECT("day_wise_sales_data!$B$1:$BZ$1"),0)),0)</f>
        <v>0</v>
      </c>
      <c r="BV882" s="3">
        <f ca="1">IFERROR(INDEX(INDIRECT("day_wise_sales_data!$B$2:$BZ$599"),MATCH(resource!$CC882,day_wise_sales_data!$A$2:$A$500,0),MATCH(resource!BV$2,INDIRECT("day_wise_sales_data!$B$1:$BZ$1"),0)),0)</f>
        <v>0</v>
      </c>
      <c r="BW882" s="3">
        <f ca="1">IFERROR(INDEX(INDIRECT("day_wise_sales_data!$B$2:$BZ$599"),MATCH(resource!$CC882,day_wise_sales_data!$A$2:$A$500,0),MATCH(resource!BW$2,INDIRECT("day_wise_sales_data!$B$1:$BZ$1"),0)),0)</f>
        <v>0</v>
      </c>
      <c r="BX882" s="3">
        <f ca="1">IFERROR(INDEX(INDIRECT("day_wise_sales_data!$B$2:$BZ$599"),MATCH(resource!$CC882,day_wise_sales_data!$A$2:$A$500,0),MATCH(resource!BX$2,INDIRECT("day_wise_sales_data!$B$1:$BZ$1"),0)),0)</f>
        <v>0</v>
      </c>
      <c r="BY882" s="3">
        <f ca="1">IFERROR(INDEX(INDIRECT("day_wise_sales_data!$B$2:$BZ$599"),MATCH(resource!$CC882,day_wise_sales_data!$A$2:$A$500,0),MATCH(resource!BY$2,INDIRECT("day_wise_sales_data!$B$1:$BZ$1"),0)),0)</f>
        <v>0</v>
      </c>
      <c r="BZ882" s="3">
        <f ca="1">IFERROR(INDEX(INDIRECT("day_wise_sales_data!$B$2:$BZ$599"),MATCH(resource!$CC882,day_wise_sales_data!$A$2:$A$500,0),MATCH(resource!BZ$2,INDIRECT("day_wise_sales_data!$B$1:$BZ$1"),0)),0)</f>
        <v>0</v>
      </c>
      <c r="CA882" s="3">
        <f ca="1">IFERROR(INDEX(INDIRECT("day_wise_sales_data!$B$2:$BZ$599"),MATCH(resource!$CC882,day_wise_sales_data!$A$2:$A$500,0),MATCH(resource!CA$2,INDIRECT("day_wise_sales_data!$B$1:$BZ$1"),0)),0)</f>
        <v>0</v>
      </c>
      <c r="CC882" s="4">
        <f>sales_data!H881</f>
        <v>0</v>
      </c>
      <c r="CD882" s="1">
        <v>880</v>
      </c>
      <c r="CE882" s="1" t="str">
        <f>IF(AQ882=report!$AQ$3,resource!CD882,"")</f>
        <v/>
      </c>
      <c r="CF882" s="5" t="str">
        <f>IFERROR(SMALL($CE$3:$CE$1001,ROWS($CE$3:CE882)),"")</f>
        <v/>
      </c>
      <c r="CH882">
        <f>IFERROR(VLOOKUP($CC882,data_pull!$E$22:$G$700,2,0),0)</f>
        <v>0</v>
      </c>
      <c r="DK882" s="3" t="str">
        <f>IFERROR(INDEX(COD_SALES!$B$5:$Z$500,MATCH(resource!$CC882,COD_SALES!$A$5:$A$500,0),MATCH(resource!DK$2,COD_SALES!$B$4:$Z$4,0)),"")</f>
        <v/>
      </c>
      <c r="DL882" s="3" t="str">
        <f>IFERROR(INDEX(COD_SALES!$B$5:$Z$500,MATCH(resource!$CC882,COD_SALES!$A$5:$A$500,0),MATCH(resource!DL$2,COD_SALES!$B$4:$Z$4,0)),"")</f>
        <v/>
      </c>
      <c r="DM882" s="3" t="str">
        <f>IFERROR(INDEX(COD_SALES!$B$5:$Z$500,MATCH(resource!$CC882,COD_SALES!$A$5:$A$500,0),MATCH(resource!DM$2,COD_SALES!$B$4:$Z$4,0)),"")</f>
        <v/>
      </c>
      <c r="DN882" s="3" t="str">
        <f>IFERROR(INDEX(COD_SALES!$B$5:$Z$500,MATCH(resource!$CC882,COD_SALES!$A$5:$A$500,0),MATCH(resource!DN$2,COD_SALES!$B$4:$Z$4,0)),"")</f>
        <v/>
      </c>
      <c r="DO882" s="3" t="str">
        <f>IFERROR(INDEX(COD_SALES!$B$5:$Z$500,MATCH(resource!$CC882,COD_SALES!$A$5:$A$500,0),MATCH(resource!DO$2,COD_SALES!$B$4:$Z$4,0)),"")</f>
        <v/>
      </c>
      <c r="DP882" s="3" t="str">
        <f>IFERROR(INDEX(COD_SALES!$B$5:$Z$500,MATCH(resource!$CC882,COD_SALES!$A$5:$A$500,0),MATCH(resource!DP$2,COD_SALES!$B$4:$Z$4,0)),"")</f>
        <v/>
      </c>
      <c r="DQ882" s="3" t="str">
        <f>IFERROR(INDEX(COD_SALES!$B$5:$Z$500,MATCH(resource!$CC882,COD_SALES!$A$5:$A$500,0),MATCH(resource!DQ$2,COD_SALES!$B$4:$Z$4,0)),"")</f>
        <v/>
      </c>
      <c r="DR882" s="3" t="str">
        <f>IFERROR(INDEX(COD_SALES!$B$5:$Z$500,MATCH(resource!$CC882,COD_SALES!$A$5:$A$500,0),MATCH(resource!DR$2,COD_SALES!$B$4:$Z$4,0)),"")</f>
        <v/>
      </c>
      <c r="DS882" s="3" t="str">
        <f>IFERROR(INDEX(COD_SALES!$B$5:$Z$500,MATCH(resource!$CC882,COD_SALES!$A$5:$A$500,0),MATCH(resource!DS$2,COD_SALES!$B$4:$Z$4,0)),"")</f>
        <v/>
      </c>
      <c r="DT882" s="3" t="str">
        <f>IFERROR(INDEX(COD_SALES!$B$5:$Z$500,MATCH(resource!$CC882,COD_SALES!$A$5:$A$500,0),MATCH(resource!DT$2,COD_SALES!$B$4:$Z$4,0)),"")</f>
        <v/>
      </c>
      <c r="DU882" s="3" t="str">
        <f>IFERROR(INDEX(COD_SALES!$B$5:$Z$500,MATCH(resource!$CC882,COD_SALES!$A$5:$A$500,0),MATCH(resource!DU$2,COD_SALES!$B$4:$Z$4,0)),"")</f>
        <v/>
      </c>
      <c r="DV882" s="3" t="str">
        <f>IFERROR(INDEX(COD_SALES!$B$5:$Z$500,MATCH(resource!$CC882,COD_SALES!$A$5:$A$500,0),MATCH(resource!DV$2,COD_SALES!$B$4:$Z$4,0)),"")</f>
        <v/>
      </c>
      <c r="DW882" s="3" t="str">
        <f>IFERROR(INDEX(COD_SALES!$B$5:$Z$500,MATCH(resource!$CC882,COD_SALES!$A$5:$A$500,0),MATCH(resource!DW$2,COD_SALES!$B$4:$Z$4,0)),"")</f>
        <v/>
      </c>
      <c r="DX882" s="3" t="str">
        <f>IFERROR(INDEX(COD_SALES!$B$5:$Z$500,MATCH(resource!$CC882,COD_SALES!$A$5:$A$500,0),MATCH(resource!DX$2,COD_SALES!$B$4:$Z$4,0)),"")</f>
        <v/>
      </c>
      <c r="DY882" s="3" t="str">
        <f>IFERROR(INDEX(COD_SALES!$B$5:$Z$500,MATCH(resource!$CC882,COD_SALES!$A$5:$A$500,0),MATCH(resource!DY$2,COD_SALES!$B$4:$Z$4,0)),"")</f>
        <v/>
      </c>
      <c r="DZ882" s="3" t="str">
        <f>IFERROR(INDEX(COD_SALES!$B$5:$Z$500,MATCH(resource!$CC882,COD_SALES!$A$5:$A$500,0),MATCH(resource!DZ$2,COD_SALES!$B$4:$Z$4,0)),"")</f>
        <v/>
      </c>
      <c r="EA882" s="3" t="str">
        <f>IFERROR(INDEX(COD_SALES!$B$5:$Z$500,MATCH(resource!$CC882,COD_SALES!$A$5:$A$500,0),MATCH(resource!EA$2,COD_SALES!$B$4:$Z$4,0)),"")</f>
        <v/>
      </c>
      <c r="EB882" s="3">
        <f t="shared" si="142"/>
        <v>0</v>
      </c>
      <c r="EW882" s="3">
        <f>IFERROR(VLOOKUP(CC882,data_pull!$AO$25:$AR$546,2,0),0)</f>
        <v>0</v>
      </c>
      <c r="EX882" s="1">
        <f>IFERROR(VLOOKUP(CC882,data_pull!$AO$25:$AR$546,4,0),0)</f>
        <v>0</v>
      </c>
    </row>
    <row r="883" spans="13:154" x14ac:dyDescent="0.25"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4">
        <f>sales_data!B882</f>
        <v>0</v>
      </c>
      <c r="AR883" s="4">
        <f>sales_data!C882</f>
        <v>0</v>
      </c>
      <c r="AS883" s="5" t="str">
        <f t="shared" si="141"/>
        <v/>
      </c>
      <c r="AT883" s="4">
        <f>sales_data!I882</f>
        <v>0</v>
      </c>
      <c r="AU883" s="4">
        <f>sales_data!W882</f>
        <v>0</v>
      </c>
      <c r="AV883" s="1">
        <f>sales_data!N882</f>
        <v>0</v>
      </c>
      <c r="AW883" s="1">
        <f>sales_data!P882</f>
        <v>0</v>
      </c>
      <c r="AX883" s="3">
        <f ca="1">IFERROR(INDEX(INDIRECT("day_wise_sales_data!$B$2:$BZ$599"),MATCH(resource!$CC883,day_wise_sales_data!$A$2:$A$500,0),MATCH(resource!AX$2,INDIRECT("day_wise_sales_data!$B$1:$BZ$1"),0)),0)</f>
        <v>0</v>
      </c>
      <c r="AY883" s="3">
        <f ca="1">IFERROR(INDEX(INDIRECT("day_wise_sales_data!$B$2:$BZ$599"),MATCH(resource!$CC883,day_wise_sales_data!$A$2:$A$500,0),MATCH(resource!AY$2,INDIRECT("day_wise_sales_data!$B$1:$BZ$1"),0)),0)</f>
        <v>0</v>
      </c>
      <c r="AZ883" s="3">
        <f ca="1">IFERROR(INDEX(INDIRECT("day_wise_sales_data!$B$2:$BZ$599"),MATCH(resource!$CC883,day_wise_sales_data!$A$2:$A$500,0),MATCH(resource!AZ$2,INDIRECT("day_wise_sales_data!$B$1:$BZ$1"),0)),0)</f>
        <v>0</v>
      </c>
      <c r="BA883" s="3">
        <f ca="1">IFERROR(INDEX(INDIRECT("day_wise_sales_data!$B$2:$BZ$599"),MATCH(resource!$CC883,day_wise_sales_data!$A$2:$A$500,0),MATCH(resource!BA$2,INDIRECT("day_wise_sales_data!$B$1:$BZ$1"),0)),0)</f>
        <v>0</v>
      </c>
      <c r="BB883" s="3">
        <f ca="1">IFERROR(INDEX(INDIRECT("day_wise_sales_data!$B$2:$BZ$599"),MATCH(resource!$CC883,day_wise_sales_data!$A$2:$A$500,0),MATCH(resource!BB$2,INDIRECT("day_wise_sales_data!$B$1:$BZ$1"),0)),0)</f>
        <v>0</v>
      </c>
      <c r="BC883" s="3">
        <f ca="1">IFERROR(INDEX(INDIRECT("day_wise_sales_data!$B$2:$BZ$599"),MATCH(resource!$CC883,day_wise_sales_data!$A$2:$A$500,0),MATCH(resource!BC$2,INDIRECT("day_wise_sales_data!$B$1:$BZ$1"),0)),0)</f>
        <v>0</v>
      </c>
      <c r="BD883" s="3">
        <f ca="1">IFERROR(INDEX(INDIRECT("day_wise_sales_data!$B$2:$BZ$599"),MATCH(resource!$CC883,day_wise_sales_data!$A$2:$A$500,0),MATCH(resource!BD$2,INDIRECT("day_wise_sales_data!$B$1:$BZ$1"),0)),0)</f>
        <v>0</v>
      </c>
      <c r="BE883" s="3">
        <f ca="1">IFERROR(INDEX(INDIRECT("day_wise_sales_data!$B$2:$BZ$599"),MATCH(resource!$CC883,day_wise_sales_data!$A$2:$A$500,0),MATCH(resource!BE$2,INDIRECT("day_wise_sales_data!$B$1:$BZ$1"),0)),0)</f>
        <v>0</v>
      </c>
      <c r="BF883" s="3">
        <f ca="1">IFERROR(INDEX(INDIRECT("day_wise_sales_data!$B$2:$BZ$599"),MATCH(resource!$CC883,day_wise_sales_data!$A$2:$A$500,0),MATCH(resource!BF$2,INDIRECT("day_wise_sales_data!$B$1:$BZ$1"),0)),0)</f>
        <v>0</v>
      </c>
      <c r="BG883" s="3">
        <f ca="1">IFERROR(INDEX(INDIRECT("day_wise_sales_data!$B$2:$BZ$599"),MATCH(resource!$CC883,day_wise_sales_data!$A$2:$A$500,0),MATCH(resource!BG$2,INDIRECT("day_wise_sales_data!$B$1:$BZ$1"),0)),0)</f>
        <v>0</v>
      </c>
      <c r="BH883" s="3">
        <f ca="1">IFERROR(INDEX(INDIRECT("day_wise_sales_data!$B$2:$BZ$599"),MATCH(resource!$CC883,day_wise_sales_data!$A$2:$A$500,0),MATCH(resource!BH$2,INDIRECT("day_wise_sales_data!$B$1:$BZ$1"),0)),0)</f>
        <v>0</v>
      </c>
      <c r="BI883" s="3">
        <f ca="1">IFERROR(INDEX(INDIRECT("day_wise_sales_data!$B$2:$BZ$599"),MATCH(resource!$CC883,day_wise_sales_data!$A$2:$A$500,0),MATCH(resource!BI$2,INDIRECT("day_wise_sales_data!$B$1:$BZ$1"),0)),0)</f>
        <v>0</v>
      </c>
      <c r="BJ883" s="3">
        <f ca="1">IFERROR(INDEX(INDIRECT("day_wise_sales_data!$B$2:$BZ$599"),MATCH(resource!$CC883,day_wise_sales_data!$A$2:$A$500,0),MATCH(resource!BJ$2,INDIRECT("day_wise_sales_data!$B$1:$BZ$1"),0)),0)</f>
        <v>0</v>
      </c>
      <c r="BK883" s="3">
        <f ca="1">IFERROR(INDEX(INDIRECT("day_wise_sales_data!$B$2:$BZ$599"),MATCH(resource!$CC883,day_wise_sales_data!$A$2:$A$500,0),MATCH(resource!BK$2,INDIRECT("day_wise_sales_data!$B$1:$BZ$1"),0)),0)</f>
        <v>0</v>
      </c>
      <c r="BL883" s="3">
        <f ca="1">IFERROR(INDEX(INDIRECT("day_wise_sales_data!$B$2:$BZ$599"),MATCH(resource!$CC883,day_wise_sales_data!$A$2:$A$500,0),MATCH(resource!BL$2,INDIRECT("day_wise_sales_data!$B$1:$BZ$1"),0)),0)</f>
        <v>0</v>
      </c>
      <c r="BM883" s="3">
        <f ca="1">IFERROR(INDEX(INDIRECT("day_wise_sales_data!$B$2:$BZ$599"),MATCH(resource!$CC883,day_wise_sales_data!$A$2:$A$500,0),MATCH(resource!BM$2,INDIRECT("day_wise_sales_data!$B$1:$BZ$1"),0)),0)</f>
        <v>0</v>
      </c>
      <c r="BN883" s="3">
        <f ca="1">IFERROR(INDEX(INDIRECT("day_wise_sales_data!$B$2:$BZ$599"),MATCH(resource!$CC883,day_wise_sales_data!$A$2:$A$500,0),MATCH(resource!BN$2,INDIRECT("day_wise_sales_data!$B$1:$BZ$1"),0)),0)</f>
        <v>0</v>
      </c>
      <c r="BO883" s="3">
        <f ca="1">IFERROR(INDEX(INDIRECT("day_wise_sales_data!$B$2:$BZ$599"),MATCH(resource!$CC883,day_wise_sales_data!$A$2:$A$500,0),MATCH(resource!BO$2,INDIRECT("day_wise_sales_data!$B$1:$BZ$1"),0)),0)</f>
        <v>0</v>
      </c>
      <c r="BP883" s="3">
        <f ca="1">IFERROR(INDEX(INDIRECT("day_wise_sales_data!$B$2:$BZ$599"),MATCH(resource!$CC883,day_wise_sales_data!$A$2:$A$500,0),MATCH(resource!BP$2,INDIRECT("day_wise_sales_data!$B$1:$BZ$1"),0)),0)</f>
        <v>0</v>
      </c>
      <c r="BQ883" s="3">
        <f ca="1">IFERROR(INDEX(INDIRECT("day_wise_sales_data!$B$2:$BZ$599"),MATCH(resource!$CC883,day_wise_sales_data!$A$2:$A$500,0),MATCH(resource!BQ$2,INDIRECT("day_wise_sales_data!$B$1:$BZ$1"),0)),0)</f>
        <v>0</v>
      </c>
      <c r="BR883" s="3">
        <f ca="1">IFERROR(INDEX(INDIRECT("day_wise_sales_data!$B$2:$BZ$599"),MATCH(resource!$CC883,day_wise_sales_data!$A$2:$A$500,0),MATCH(resource!BR$2,INDIRECT("day_wise_sales_data!$B$1:$BZ$1"),0)),0)</f>
        <v>0</v>
      </c>
      <c r="BS883" s="3">
        <f ca="1">IFERROR(INDEX(INDIRECT("day_wise_sales_data!$B$2:$BZ$599"),MATCH(resource!$CC883,day_wise_sales_data!$A$2:$A$500,0),MATCH(resource!BS$2,INDIRECT("day_wise_sales_data!$B$1:$BZ$1"),0)),0)</f>
        <v>0</v>
      </c>
      <c r="BT883" s="3">
        <f ca="1">IFERROR(INDEX(INDIRECT("day_wise_sales_data!$B$2:$BZ$599"),MATCH(resource!$CC883,day_wise_sales_data!$A$2:$A$500,0),MATCH(resource!BT$2,INDIRECT("day_wise_sales_data!$B$1:$BZ$1"),0)),0)</f>
        <v>0</v>
      </c>
      <c r="BU883" s="3">
        <f ca="1">IFERROR(INDEX(INDIRECT("day_wise_sales_data!$B$2:$BZ$599"),MATCH(resource!$CC883,day_wise_sales_data!$A$2:$A$500,0),MATCH(resource!BU$2,INDIRECT("day_wise_sales_data!$B$1:$BZ$1"),0)),0)</f>
        <v>0</v>
      </c>
      <c r="BV883" s="3">
        <f ca="1">IFERROR(INDEX(INDIRECT("day_wise_sales_data!$B$2:$BZ$599"),MATCH(resource!$CC883,day_wise_sales_data!$A$2:$A$500,0),MATCH(resource!BV$2,INDIRECT("day_wise_sales_data!$B$1:$BZ$1"),0)),0)</f>
        <v>0</v>
      </c>
      <c r="BW883" s="3">
        <f ca="1">IFERROR(INDEX(INDIRECT("day_wise_sales_data!$B$2:$BZ$599"),MATCH(resource!$CC883,day_wise_sales_data!$A$2:$A$500,0),MATCH(resource!BW$2,INDIRECT("day_wise_sales_data!$B$1:$BZ$1"),0)),0)</f>
        <v>0</v>
      </c>
      <c r="BX883" s="3">
        <f ca="1">IFERROR(INDEX(INDIRECT("day_wise_sales_data!$B$2:$BZ$599"),MATCH(resource!$CC883,day_wise_sales_data!$A$2:$A$500,0),MATCH(resource!BX$2,INDIRECT("day_wise_sales_data!$B$1:$BZ$1"),0)),0)</f>
        <v>0</v>
      </c>
      <c r="BY883" s="3">
        <f ca="1">IFERROR(INDEX(INDIRECT("day_wise_sales_data!$B$2:$BZ$599"),MATCH(resource!$CC883,day_wise_sales_data!$A$2:$A$500,0),MATCH(resource!BY$2,INDIRECT("day_wise_sales_data!$B$1:$BZ$1"),0)),0)</f>
        <v>0</v>
      </c>
      <c r="BZ883" s="3">
        <f ca="1">IFERROR(INDEX(INDIRECT("day_wise_sales_data!$B$2:$BZ$599"),MATCH(resource!$CC883,day_wise_sales_data!$A$2:$A$500,0),MATCH(resource!BZ$2,INDIRECT("day_wise_sales_data!$B$1:$BZ$1"),0)),0)</f>
        <v>0</v>
      </c>
      <c r="CA883" s="3">
        <f ca="1">IFERROR(INDEX(INDIRECT("day_wise_sales_data!$B$2:$BZ$599"),MATCH(resource!$CC883,day_wise_sales_data!$A$2:$A$500,0),MATCH(resource!CA$2,INDIRECT("day_wise_sales_data!$B$1:$BZ$1"),0)),0)</f>
        <v>0</v>
      </c>
      <c r="CC883" s="4">
        <f>sales_data!H882</f>
        <v>0</v>
      </c>
      <c r="CD883" s="1">
        <v>881</v>
      </c>
      <c r="CE883" s="1" t="str">
        <f>IF(AQ883=report!$AQ$3,resource!CD883,"")</f>
        <v/>
      </c>
      <c r="CF883" s="5" t="str">
        <f>IFERROR(SMALL($CE$3:$CE$1001,ROWS($CE$3:CE883)),"")</f>
        <v/>
      </c>
      <c r="CH883">
        <f>IFERROR(VLOOKUP($CC883,data_pull!$E$22:$G$700,2,0),0)</f>
        <v>0</v>
      </c>
      <c r="DK883" s="3" t="str">
        <f>IFERROR(INDEX(COD_SALES!$B$5:$Z$500,MATCH(resource!$CC883,COD_SALES!$A$5:$A$500,0),MATCH(resource!DK$2,COD_SALES!$B$4:$Z$4,0)),"")</f>
        <v/>
      </c>
      <c r="DL883" s="3" t="str">
        <f>IFERROR(INDEX(COD_SALES!$B$5:$Z$500,MATCH(resource!$CC883,COD_SALES!$A$5:$A$500,0),MATCH(resource!DL$2,COD_SALES!$B$4:$Z$4,0)),"")</f>
        <v/>
      </c>
      <c r="DM883" s="3" t="str">
        <f>IFERROR(INDEX(COD_SALES!$B$5:$Z$500,MATCH(resource!$CC883,COD_SALES!$A$5:$A$500,0),MATCH(resource!DM$2,COD_SALES!$B$4:$Z$4,0)),"")</f>
        <v/>
      </c>
      <c r="DN883" s="3" t="str">
        <f>IFERROR(INDEX(COD_SALES!$B$5:$Z$500,MATCH(resource!$CC883,COD_SALES!$A$5:$A$500,0),MATCH(resource!DN$2,COD_SALES!$B$4:$Z$4,0)),"")</f>
        <v/>
      </c>
      <c r="DO883" s="3" t="str">
        <f>IFERROR(INDEX(COD_SALES!$B$5:$Z$500,MATCH(resource!$CC883,COD_SALES!$A$5:$A$500,0),MATCH(resource!DO$2,COD_SALES!$B$4:$Z$4,0)),"")</f>
        <v/>
      </c>
      <c r="DP883" s="3" t="str">
        <f>IFERROR(INDEX(COD_SALES!$B$5:$Z$500,MATCH(resource!$CC883,COD_SALES!$A$5:$A$500,0),MATCH(resource!DP$2,COD_SALES!$B$4:$Z$4,0)),"")</f>
        <v/>
      </c>
      <c r="DQ883" s="3" t="str">
        <f>IFERROR(INDEX(COD_SALES!$B$5:$Z$500,MATCH(resource!$CC883,COD_SALES!$A$5:$A$500,0),MATCH(resource!DQ$2,COD_SALES!$B$4:$Z$4,0)),"")</f>
        <v/>
      </c>
      <c r="DR883" s="3" t="str">
        <f>IFERROR(INDEX(COD_SALES!$B$5:$Z$500,MATCH(resource!$CC883,COD_SALES!$A$5:$A$500,0),MATCH(resource!DR$2,COD_SALES!$B$4:$Z$4,0)),"")</f>
        <v/>
      </c>
      <c r="DS883" s="3" t="str">
        <f>IFERROR(INDEX(COD_SALES!$B$5:$Z$500,MATCH(resource!$CC883,COD_SALES!$A$5:$A$500,0),MATCH(resource!DS$2,COD_SALES!$B$4:$Z$4,0)),"")</f>
        <v/>
      </c>
      <c r="DT883" s="3" t="str">
        <f>IFERROR(INDEX(COD_SALES!$B$5:$Z$500,MATCH(resource!$CC883,COD_SALES!$A$5:$A$500,0),MATCH(resource!DT$2,COD_SALES!$B$4:$Z$4,0)),"")</f>
        <v/>
      </c>
      <c r="DU883" s="3" t="str">
        <f>IFERROR(INDEX(COD_SALES!$B$5:$Z$500,MATCH(resource!$CC883,COD_SALES!$A$5:$A$500,0),MATCH(resource!DU$2,COD_SALES!$B$4:$Z$4,0)),"")</f>
        <v/>
      </c>
      <c r="DV883" s="3" t="str">
        <f>IFERROR(INDEX(COD_SALES!$B$5:$Z$500,MATCH(resource!$CC883,COD_SALES!$A$5:$A$500,0),MATCH(resource!DV$2,COD_SALES!$B$4:$Z$4,0)),"")</f>
        <v/>
      </c>
      <c r="DW883" s="3" t="str">
        <f>IFERROR(INDEX(COD_SALES!$B$5:$Z$500,MATCH(resource!$CC883,COD_SALES!$A$5:$A$500,0),MATCH(resource!DW$2,COD_SALES!$B$4:$Z$4,0)),"")</f>
        <v/>
      </c>
      <c r="DX883" s="3" t="str">
        <f>IFERROR(INDEX(COD_SALES!$B$5:$Z$500,MATCH(resource!$CC883,COD_SALES!$A$5:$A$500,0),MATCH(resource!DX$2,COD_SALES!$B$4:$Z$4,0)),"")</f>
        <v/>
      </c>
      <c r="DY883" s="3" t="str">
        <f>IFERROR(INDEX(COD_SALES!$B$5:$Z$500,MATCH(resource!$CC883,COD_SALES!$A$5:$A$500,0),MATCH(resource!DY$2,COD_SALES!$B$4:$Z$4,0)),"")</f>
        <v/>
      </c>
      <c r="DZ883" s="3" t="str">
        <f>IFERROR(INDEX(COD_SALES!$B$5:$Z$500,MATCH(resource!$CC883,COD_SALES!$A$5:$A$500,0),MATCH(resource!DZ$2,COD_SALES!$B$4:$Z$4,0)),"")</f>
        <v/>
      </c>
      <c r="EA883" s="3" t="str">
        <f>IFERROR(INDEX(COD_SALES!$B$5:$Z$500,MATCH(resource!$CC883,COD_SALES!$A$5:$A$500,0),MATCH(resource!EA$2,COD_SALES!$B$4:$Z$4,0)),"")</f>
        <v/>
      </c>
      <c r="EB883" s="3">
        <f t="shared" si="142"/>
        <v>0</v>
      </c>
      <c r="EW883" s="3">
        <f>IFERROR(VLOOKUP(CC883,data_pull!$AO$25:$AR$546,2,0),0)</f>
        <v>0</v>
      </c>
      <c r="EX883" s="1">
        <f>IFERROR(VLOOKUP(CC883,data_pull!$AO$25:$AR$546,4,0),0)</f>
        <v>0</v>
      </c>
    </row>
    <row r="884" spans="13:154" x14ac:dyDescent="0.25"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4">
        <f>sales_data!B883</f>
        <v>0</v>
      </c>
      <c r="AR884" s="4">
        <f>sales_data!C883</f>
        <v>0</v>
      </c>
      <c r="AS884" s="5" t="str">
        <f t="shared" si="141"/>
        <v/>
      </c>
      <c r="AT884" s="4">
        <f>sales_data!I883</f>
        <v>0</v>
      </c>
      <c r="AU884" s="4">
        <f>sales_data!W883</f>
        <v>0</v>
      </c>
      <c r="AV884" s="1">
        <f>sales_data!N883</f>
        <v>0</v>
      </c>
      <c r="AW884" s="1">
        <f>sales_data!P883</f>
        <v>0</v>
      </c>
      <c r="AX884" s="3">
        <f ca="1">IFERROR(INDEX(INDIRECT("day_wise_sales_data!$B$2:$BZ$599"),MATCH(resource!$CC884,day_wise_sales_data!$A$2:$A$500,0),MATCH(resource!AX$2,INDIRECT("day_wise_sales_data!$B$1:$BZ$1"),0)),0)</f>
        <v>0</v>
      </c>
      <c r="AY884" s="3">
        <f ca="1">IFERROR(INDEX(INDIRECT("day_wise_sales_data!$B$2:$BZ$599"),MATCH(resource!$CC884,day_wise_sales_data!$A$2:$A$500,0),MATCH(resource!AY$2,INDIRECT("day_wise_sales_data!$B$1:$BZ$1"),0)),0)</f>
        <v>0</v>
      </c>
      <c r="AZ884" s="3">
        <f ca="1">IFERROR(INDEX(INDIRECT("day_wise_sales_data!$B$2:$BZ$599"),MATCH(resource!$CC884,day_wise_sales_data!$A$2:$A$500,0),MATCH(resource!AZ$2,INDIRECT("day_wise_sales_data!$B$1:$BZ$1"),0)),0)</f>
        <v>0</v>
      </c>
      <c r="BA884" s="3">
        <f ca="1">IFERROR(INDEX(INDIRECT("day_wise_sales_data!$B$2:$BZ$599"),MATCH(resource!$CC884,day_wise_sales_data!$A$2:$A$500,0),MATCH(resource!BA$2,INDIRECT("day_wise_sales_data!$B$1:$BZ$1"),0)),0)</f>
        <v>0</v>
      </c>
      <c r="BB884" s="3">
        <f ca="1">IFERROR(INDEX(INDIRECT("day_wise_sales_data!$B$2:$BZ$599"),MATCH(resource!$CC884,day_wise_sales_data!$A$2:$A$500,0),MATCH(resource!BB$2,INDIRECT("day_wise_sales_data!$B$1:$BZ$1"),0)),0)</f>
        <v>0</v>
      </c>
      <c r="BC884" s="3">
        <f ca="1">IFERROR(INDEX(INDIRECT("day_wise_sales_data!$B$2:$BZ$599"),MATCH(resource!$CC884,day_wise_sales_data!$A$2:$A$500,0),MATCH(resource!BC$2,INDIRECT("day_wise_sales_data!$B$1:$BZ$1"),0)),0)</f>
        <v>0</v>
      </c>
      <c r="BD884" s="3">
        <f ca="1">IFERROR(INDEX(INDIRECT("day_wise_sales_data!$B$2:$BZ$599"),MATCH(resource!$CC884,day_wise_sales_data!$A$2:$A$500,0),MATCH(resource!BD$2,INDIRECT("day_wise_sales_data!$B$1:$BZ$1"),0)),0)</f>
        <v>0</v>
      </c>
      <c r="BE884" s="3">
        <f ca="1">IFERROR(INDEX(INDIRECT("day_wise_sales_data!$B$2:$BZ$599"),MATCH(resource!$CC884,day_wise_sales_data!$A$2:$A$500,0),MATCH(resource!BE$2,INDIRECT("day_wise_sales_data!$B$1:$BZ$1"),0)),0)</f>
        <v>0</v>
      </c>
      <c r="BF884" s="3">
        <f ca="1">IFERROR(INDEX(INDIRECT("day_wise_sales_data!$B$2:$BZ$599"),MATCH(resource!$CC884,day_wise_sales_data!$A$2:$A$500,0),MATCH(resource!BF$2,INDIRECT("day_wise_sales_data!$B$1:$BZ$1"),0)),0)</f>
        <v>0</v>
      </c>
      <c r="BG884" s="3">
        <f ca="1">IFERROR(INDEX(INDIRECT("day_wise_sales_data!$B$2:$BZ$599"),MATCH(resource!$CC884,day_wise_sales_data!$A$2:$A$500,0),MATCH(resource!BG$2,INDIRECT("day_wise_sales_data!$B$1:$BZ$1"),0)),0)</f>
        <v>0</v>
      </c>
      <c r="BH884" s="3">
        <f ca="1">IFERROR(INDEX(INDIRECT("day_wise_sales_data!$B$2:$BZ$599"),MATCH(resource!$CC884,day_wise_sales_data!$A$2:$A$500,0),MATCH(resource!BH$2,INDIRECT("day_wise_sales_data!$B$1:$BZ$1"),0)),0)</f>
        <v>0</v>
      </c>
      <c r="BI884" s="3">
        <f ca="1">IFERROR(INDEX(INDIRECT("day_wise_sales_data!$B$2:$BZ$599"),MATCH(resource!$CC884,day_wise_sales_data!$A$2:$A$500,0),MATCH(resource!BI$2,INDIRECT("day_wise_sales_data!$B$1:$BZ$1"),0)),0)</f>
        <v>0</v>
      </c>
      <c r="BJ884" s="3">
        <f ca="1">IFERROR(INDEX(INDIRECT("day_wise_sales_data!$B$2:$BZ$599"),MATCH(resource!$CC884,day_wise_sales_data!$A$2:$A$500,0),MATCH(resource!BJ$2,INDIRECT("day_wise_sales_data!$B$1:$BZ$1"),0)),0)</f>
        <v>0</v>
      </c>
      <c r="BK884" s="3">
        <f ca="1">IFERROR(INDEX(INDIRECT("day_wise_sales_data!$B$2:$BZ$599"),MATCH(resource!$CC884,day_wise_sales_data!$A$2:$A$500,0),MATCH(resource!BK$2,INDIRECT("day_wise_sales_data!$B$1:$BZ$1"),0)),0)</f>
        <v>0</v>
      </c>
      <c r="BL884" s="3">
        <f ca="1">IFERROR(INDEX(INDIRECT("day_wise_sales_data!$B$2:$BZ$599"),MATCH(resource!$CC884,day_wise_sales_data!$A$2:$A$500,0),MATCH(resource!BL$2,INDIRECT("day_wise_sales_data!$B$1:$BZ$1"),0)),0)</f>
        <v>0</v>
      </c>
      <c r="BM884" s="3">
        <f ca="1">IFERROR(INDEX(INDIRECT("day_wise_sales_data!$B$2:$BZ$599"),MATCH(resource!$CC884,day_wise_sales_data!$A$2:$A$500,0),MATCH(resource!BM$2,INDIRECT("day_wise_sales_data!$B$1:$BZ$1"),0)),0)</f>
        <v>0</v>
      </c>
      <c r="BN884" s="3">
        <f ca="1">IFERROR(INDEX(INDIRECT("day_wise_sales_data!$B$2:$BZ$599"),MATCH(resource!$CC884,day_wise_sales_data!$A$2:$A$500,0),MATCH(resource!BN$2,INDIRECT("day_wise_sales_data!$B$1:$BZ$1"),0)),0)</f>
        <v>0</v>
      </c>
      <c r="BO884" s="3">
        <f ca="1">IFERROR(INDEX(INDIRECT("day_wise_sales_data!$B$2:$BZ$599"),MATCH(resource!$CC884,day_wise_sales_data!$A$2:$A$500,0),MATCH(resource!BO$2,INDIRECT("day_wise_sales_data!$B$1:$BZ$1"),0)),0)</f>
        <v>0</v>
      </c>
      <c r="BP884" s="3">
        <f ca="1">IFERROR(INDEX(INDIRECT("day_wise_sales_data!$B$2:$BZ$599"),MATCH(resource!$CC884,day_wise_sales_data!$A$2:$A$500,0),MATCH(resource!BP$2,INDIRECT("day_wise_sales_data!$B$1:$BZ$1"),0)),0)</f>
        <v>0</v>
      </c>
      <c r="BQ884" s="3">
        <f ca="1">IFERROR(INDEX(INDIRECT("day_wise_sales_data!$B$2:$BZ$599"),MATCH(resource!$CC884,day_wise_sales_data!$A$2:$A$500,0),MATCH(resource!BQ$2,INDIRECT("day_wise_sales_data!$B$1:$BZ$1"),0)),0)</f>
        <v>0</v>
      </c>
      <c r="BR884" s="3">
        <f ca="1">IFERROR(INDEX(INDIRECT("day_wise_sales_data!$B$2:$BZ$599"),MATCH(resource!$CC884,day_wise_sales_data!$A$2:$A$500,0),MATCH(resource!BR$2,INDIRECT("day_wise_sales_data!$B$1:$BZ$1"),0)),0)</f>
        <v>0</v>
      </c>
      <c r="BS884" s="3">
        <f ca="1">IFERROR(INDEX(INDIRECT("day_wise_sales_data!$B$2:$BZ$599"),MATCH(resource!$CC884,day_wise_sales_data!$A$2:$A$500,0),MATCH(resource!BS$2,INDIRECT("day_wise_sales_data!$B$1:$BZ$1"),0)),0)</f>
        <v>0</v>
      </c>
      <c r="BT884" s="3">
        <f ca="1">IFERROR(INDEX(INDIRECT("day_wise_sales_data!$B$2:$BZ$599"),MATCH(resource!$CC884,day_wise_sales_data!$A$2:$A$500,0),MATCH(resource!BT$2,INDIRECT("day_wise_sales_data!$B$1:$BZ$1"),0)),0)</f>
        <v>0</v>
      </c>
      <c r="BU884" s="3">
        <f ca="1">IFERROR(INDEX(INDIRECT("day_wise_sales_data!$B$2:$BZ$599"),MATCH(resource!$CC884,day_wise_sales_data!$A$2:$A$500,0),MATCH(resource!BU$2,INDIRECT("day_wise_sales_data!$B$1:$BZ$1"),0)),0)</f>
        <v>0</v>
      </c>
      <c r="BV884" s="3">
        <f ca="1">IFERROR(INDEX(INDIRECT("day_wise_sales_data!$B$2:$BZ$599"),MATCH(resource!$CC884,day_wise_sales_data!$A$2:$A$500,0),MATCH(resource!BV$2,INDIRECT("day_wise_sales_data!$B$1:$BZ$1"),0)),0)</f>
        <v>0</v>
      </c>
      <c r="BW884" s="3">
        <f ca="1">IFERROR(INDEX(INDIRECT("day_wise_sales_data!$B$2:$BZ$599"),MATCH(resource!$CC884,day_wise_sales_data!$A$2:$A$500,0),MATCH(resource!BW$2,INDIRECT("day_wise_sales_data!$B$1:$BZ$1"),0)),0)</f>
        <v>0</v>
      </c>
      <c r="BX884" s="3">
        <f ca="1">IFERROR(INDEX(INDIRECT("day_wise_sales_data!$B$2:$BZ$599"),MATCH(resource!$CC884,day_wise_sales_data!$A$2:$A$500,0),MATCH(resource!BX$2,INDIRECT("day_wise_sales_data!$B$1:$BZ$1"),0)),0)</f>
        <v>0</v>
      </c>
      <c r="BY884" s="3">
        <f ca="1">IFERROR(INDEX(INDIRECT("day_wise_sales_data!$B$2:$BZ$599"),MATCH(resource!$CC884,day_wise_sales_data!$A$2:$A$500,0),MATCH(resource!BY$2,INDIRECT("day_wise_sales_data!$B$1:$BZ$1"),0)),0)</f>
        <v>0</v>
      </c>
      <c r="BZ884" s="3">
        <f ca="1">IFERROR(INDEX(INDIRECT("day_wise_sales_data!$B$2:$BZ$599"),MATCH(resource!$CC884,day_wise_sales_data!$A$2:$A$500,0),MATCH(resource!BZ$2,INDIRECT("day_wise_sales_data!$B$1:$BZ$1"),0)),0)</f>
        <v>0</v>
      </c>
      <c r="CA884" s="3">
        <f ca="1">IFERROR(INDEX(INDIRECT("day_wise_sales_data!$B$2:$BZ$599"),MATCH(resource!$CC884,day_wise_sales_data!$A$2:$A$500,0),MATCH(resource!CA$2,INDIRECT("day_wise_sales_data!$B$1:$BZ$1"),0)),0)</f>
        <v>0</v>
      </c>
      <c r="CC884" s="4">
        <f>sales_data!H883</f>
        <v>0</v>
      </c>
      <c r="CD884" s="1">
        <v>882</v>
      </c>
      <c r="CE884" s="1" t="str">
        <f>IF(AQ884=report!$AQ$3,resource!CD884,"")</f>
        <v/>
      </c>
      <c r="CF884" s="5" t="str">
        <f>IFERROR(SMALL($CE$3:$CE$1001,ROWS($CE$3:CE884)),"")</f>
        <v/>
      </c>
      <c r="CH884">
        <f>IFERROR(VLOOKUP($CC884,data_pull!$E$22:$G$700,2,0),0)</f>
        <v>0</v>
      </c>
      <c r="DK884" s="3" t="str">
        <f>IFERROR(INDEX(COD_SALES!$B$5:$Z$500,MATCH(resource!$CC884,COD_SALES!$A$5:$A$500,0),MATCH(resource!DK$2,COD_SALES!$B$4:$Z$4,0)),"")</f>
        <v/>
      </c>
      <c r="DL884" s="3" t="str">
        <f>IFERROR(INDEX(COD_SALES!$B$5:$Z$500,MATCH(resource!$CC884,COD_SALES!$A$5:$A$500,0),MATCH(resource!DL$2,COD_SALES!$B$4:$Z$4,0)),"")</f>
        <v/>
      </c>
      <c r="DM884" s="3" t="str">
        <f>IFERROR(INDEX(COD_SALES!$B$5:$Z$500,MATCH(resource!$CC884,COD_SALES!$A$5:$A$500,0),MATCH(resource!DM$2,COD_SALES!$B$4:$Z$4,0)),"")</f>
        <v/>
      </c>
      <c r="DN884" s="3" t="str">
        <f>IFERROR(INDEX(COD_SALES!$B$5:$Z$500,MATCH(resource!$CC884,COD_SALES!$A$5:$A$500,0),MATCH(resource!DN$2,COD_SALES!$B$4:$Z$4,0)),"")</f>
        <v/>
      </c>
      <c r="DO884" s="3" t="str">
        <f>IFERROR(INDEX(COD_SALES!$B$5:$Z$500,MATCH(resource!$CC884,COD_SALES!$A$5:$A$500,0),MATCH(resource!DO$2,COD_SALES!$B$4:$Z$4,0)),"")</f>
        <v/>
      </c>
      <c r="DP884" s="3" t="str">
        <f>IFERROR(INDEX(COD_SALES!$B$5:$Z$500,MATCH(resource!$CC884,COD_SALES!$A$5:$A$500,0),MATCH(resource!DP$2,COD_SALES!$B$4:$Z$4,0)),"")</f>
        <v/>
      </c>
      <c r="DQ884" s="3" t="str">
        <f>IFERROR(INDEX(COD_SALES!$B$5:$Z$500,MATCH(resource!$CC884,COD_SALES!$A$5:$A$500,0),MATCH(resource!DQ$2,COD_SALES!$B$4:$Z$4,0)),"")</f>
        <v/>
      </c>
      <c r="DR884" s="3" t="str">
        <f>IFERROR(INDEX(COD_SALES!$B$5:$Z$500,MATCH(resource!$CC884,COD_SALES!$A$5:$A$500,0),MATCH(resource!DR$2,COD_SALES!$B$4:$Z$4,0)),"")</f>
        <v/>
      </c>
      <c r="DS884" s="3" t="str">
        <f>IFERROR(INDEX(COD_SALES!$B$5:$Z$500,MATCH(resource!$CC884,COD_SALES!$A$5:$A$500,0),MATCH(resource!DS$2,COD_SALES!$B$4:$Z$4,0)),"")</f>
        <v/>
      </c>
      <c r="DT884" s="3" t="str">
        <f>IFERROR(INDEX(COD_SALES!$B$5:$Z$500,MATCH(resource!$CC884,COD_SALES!$A$5:$A$500,0),MATCH(resource!DT$2,COD_SALES!$B$4:$Z$4,0)),"")</f>
        <v/>
      </c>
      <c r="DU884" s="3" t="str">
        <f>IFERROR(INDEX(COD_SALES!$B$5:$Z$500,MATCH(resource!$CC884,COD_SALES!$A$5:$A$500,0),MATCH(resource!DU$2,COD_SALES!$B$4:$Z$4,0)),"")</f>
        <v/>
      </c>
      <c r="DV884" s="3" t="str">
        <f>IFERROR(INDEX(COD_SALES!$B$5:$Z$500,MATCH(resource!$CC884,COD_SALES!$A$5:$A$500,0),MATCH(resource!DV$2,COD_SALES!$B$4:$Z$4,0)),"")</f>
        <v/>
      </c>
      <c r="DW884" s="3" t="str">
        <f>IFERROR(INDEX(COD_SALES!$B$5:$Z$500,MATCH(resource!$CC884,COD_SALES!$A$5:$A$500,0),MATCH(resource!DW$2,COD_SALES!$B$4:$Z$4,0)),"")</f>
        <v/>
      </c>
      <c r="DX884" s="3" t="str">
        <f>IFERROR(INDEX(COD_SALES!$B$5:$Z$500,MATCH(resource!$CC884,COD_SALES!$A$5:$A$500,0),MATCH(resource!DX$2,COD_SALES!$B$4:$Z$4,0)),"")</f>
        <v/>
      </c>
      <c r="DY884" s="3" t="str">
        <f>IFERROR(INDEX(COD_SALES!$B$5:$Z$500,MATCH(resource!$CC884,COD_SALES!$A$5:$A$500,0),MATCH(resource!DY$2,COD_SALES!$B$4:$Z$4,0)),"")</f>
        <v/>
      </c>
      <c r="DZ884" s="3" t="str">
        <f>IFERROR(INDEX(COD_SALES!$B$5:$Z$500,MATCH(resource!$CC884,COD_SALES!$A$5:$A$500,0),MATCH(resource!DZ$2,COD_SALES!$B$4:$Z$4,0)),"")</f>
        <v/>
      </c>
      <c r="EA884" s="3" t="str">
        <f>IFERROR(INDEX(COD_SALES!$B$5:$Z$500,MATCH(resource!$CC884,COD_SALES!$A$5:$A$500,0),MATCH(resource!EA$2,COD_SALES!$B$4:$Z$4,0)),"")</f>
        <v/>
      </c>
      <c r="EB884" s="3">
        <f t="shared" si="142"/>
        <v>0</v>
      </c>
      <c r="EW884" s="3">
        <f>IFERROR(VLOOKUP(CC884,data_pull!$AO$25:$AR$546,2,0),0)</f>
        <v>0</v>
      </c>
      <c r="EX884" s="1">
        <f>IFERROR(VLOOKUP(CC884,data_pull!$AO$25:$AR$546,4,0),0)</f>
        <v>0</v>
      </c>
    </row>
    <row r="885" spans="13:154" x14ac:dyDescent="0.25"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4">
        <f>sales_data!B884</f>
        <v>0</v>
      </c>
      <c r="AR885" s="4">
        <f>sales_data!C884</f>
        <v>0</v>
      </c>
      <c r="AS885" s="5" t="str">
        <f t="shared" si="141"/>
        <v/>
      </c>
      <c r="AT885" s="4">
        <f>sales_data!I884</f>
        <v>0</v>
      </c>
      <c r="AU885" s="4">
        <f>sales_data!W884</f>
        <v>0</v>
      </c>
      <c r="AV885" s="1">
        <f>sales_data!N884</f>
        <v>0</v>
      </c>
      <c r="AW885" s="1">
        <f>sales_data!P884</f>
        <v>0</v>
      </c>
      <c r="AX885" s="3">
        <f ca="1">IFERROR(INDEX(INDIRECT("day_wise_sales_data!$B$2:$BZ$599"),MATCH(resource!$CC885,day_wise_sales_data!$A$2:$A$500,0),MATCH(resource!AX$2,INDIRECT("day_wise_sales_data!$B$1:$BZ$1"),0)),0)</f>
        <v>0</v>
      </c>
      <c r="AY885" s="3">
        <f ca="1">IFERROR(INDEX(INDIRECT("day_wise_sales_data!$B$2:$BZ$599"),MATCH(resource!$CC885,day_wise_sales_data!$A$2:$A$500,0),MATCH(resource!AY$2,INDIRECT("day_wise_sales_data!$B$1:$BZ$1"),0)),0)</f>
        <v>0</v>
      </c>
      <c r="AZ885" s="3">
        <f ca="1">IFERROR(INDEX(INDIRECT("day_wise_sales_data!$B$2:$BZ$599"),MATCH(resource!$CC885,day_wise_sales_data!$A$2:$A$500,0),MATCH(resource!AZ$2,INDIRECT("day_wise_sales_data!$B$1:$BZ$1"),0)),0)</f>
        <v>0</v>
      </c>
      <c r="BA885" s="3">
        <f ca="1">IFERROR(INDEX(INDIRECT("day_wise_sales_data!$B$2:$BZ$599"),MATCH(resource!$CC885,day_wise_sales_data!$A$2:$A$500,0),MATCH(resource!BA$2,INDIRECT("day_wise_sales_data!$B$1:$BZ$1"),0)),0)</f>
        <v>0</v>
      </c>
      <c r="BB885" s="3">
        <f ca="1">IFERROR(INDEX(INDIRECT("day_wise_sales_data!$B$2:$BZ$599"),MATCH(resource!$CC885,day_wise_sales_data!$A$2:$A$500,0),MATCH(resource!BB$2,INDIRECT("day_wise_sales_data!$B$1:$BZ$1"),0)),0)</f>
        <v>0</v>
      </c>
      <c r="BC885" s="3">
        <f ca="1">IFERROR(INDEX(INDIRECT("day_wise_sales_data!$B$2:$BZ$599"),MATCH(resource!$CC885,day_wise_sales_data!$A$2:$A$500,0),MATCH(resource!BC$2,INDIRECT("day_wise_sales_data!$B$1:$BZ$1"),0)),0)</f>
        <v>0</v>
      </c>
      <c r="BD885" s="3">
        <f ca="1">IFERROR(INDEX(INDIRECT("day_wise_sales_data!$B$2:$BZ$599"),MATCH(resource!$CC885,day_wise_sales_data!$A$2:$A$500,0),MATCH(resource!BD$2,INDIRECT("day_wise_sales_data!$B$1:$BZ$1"),0)),0)</f>
        <v>0</v>
      </c>
      <c r="BE885" s="3">
        <f ca="1">IFERROR(INDEX(INDIRECT("day_wise_sales_data!$B$2:$BZ$599"),MATCH(resource!$CC885,day_wise_sales_data!$A$2:$A$500,0),MATCH(resource!BE$2,INDIRECT("day_wise_sales_data!$B$1:$BZ$1"),0)),0)</f>
        <v>0</v>
      </c>
      <c r="BF885" s="3">
        <f ca="1">IFERROR(INDEX(INDIRECT("day_wise_sales_data!$B$2:$BZ$599"),MATCH(resource!$CC885,day_wise_sales_data!$A$2:$A$500,0),MATCH(resource!BF$2,INDIRECT("day_wise_sales_data!$B$1:$BZ$1"),0)),0)</f>
        <v>0</v>
      </c>
      <c r="BG885" s="3">
        <f ca="1">IFERROR(INDEX(INDIRECT("day_wise_sales_data!$B$2:$BZ$599"),MATCH(resource!$CC885,day_wise_sales_data!$A$2:$A$500,0),MATCH(resource!BG$2,INDIRECT("day_wise_sales_data!$B$1:$BZ$1"),0)),0)</f>
        <v>0</v>
      </c>
      <c r="BH885" s="3">
        <f ca="1">IFERROR(INDEX(INDIRECT("day_wise_sales_data!$B$2:$BZ$599"),MATCH(resource!$CC885,day_wise_sales_data!$A$2:$A$500,0),MATCH(resource!BH$2,INDIRECT("day_wise_sales_data!$B$1:$BZ$1"),0)),0)</f>
        <v>0</v>
      </c>
      <c r="BI885" s="3">
        <f ca="1">IFERROR(INDEX(INDIRECT("day_wise_sales_data!$B$2:$BZ$599"),MATCH(resource!$CC885,day_wise_sales_data!$A$2:$A$500,0),MATCH(resource!BI$2,INDIRECT("day_wise_sales_data!$B$1:$BZ$1"),0)),0)</f>
        <v>0</v>
      </c>
      <c r="BJ885" s="3">
        <f ca="1">IFERROR(INDEX(INDIRECT("day_wise_sales_data!$B$2:$BZ$599"),MATCH(resource!$CC885,day_wise_sales_data!$A$2:$A$500,0),MATCH(resource!BJ$2,INDIRECT("day_wise_sales_data!$B$1:$BZ$1"),0)),0)</f>
        <v>0</v>
      </c>
      <c r="BK885" s="3">
        <f ca="1">IFERROR(INDEX(INDIRECT("day_wise_sales_data!$B$2:$BZ$599"),MATCH(resource!$CC885,day_wise_sales_data!$A$2:$A$500,0),MATCH(resource!BK$2,INDIRECT("day_wise_sales_data!$B$1:$BZ$1"),0)),0)</f>
        <v>0</v>
      </c>
      <c r="BL885" s="3">
        <f ca="1">IFERROR(INDEX(INDIRECT("day_wise_sales_data!$B$2:$BZ$599"),MATCH(resource!$CC885,day_wise_sales_data!$A$2:$A$500,0),MATCH(resource!BL$2,INDIRECT("day_wise_sales_data!$B$1:$BZ$1"),0)),0)</f>
        <v>0</v>
      </c>
      <c r="BM885" s="3">
        <f ca="1">IFERROR(INDEX(INDIRECT("day_wise_sales_data!$B$2:$BZ$599"),MATCH(resource!$CC885,day_wise_sales_data!$A$2:$A$500,0),MATCH(resource!BM$2,INDIRECT("day_wise_sales_data!$B$1:$BZ$1"),0)),0)</f>
        <v>0</v>
      </c>
      <c r="BN885" s="3">
        <f ca="1">IFERROR(INDEX(INDIRECT("day_wise_sales_data!$B$2:$BZ$599"),MATCH(resource!$CC885,day_wise_sales_data!$A$2:$A$500,0),MATCH(resource!BN$2,INDIRECT("day_wise_sales_data!$B$1:$BZ$1"),0)),0)</f>
        <v>0</v>
      </c>
      <c r="BO885" s="3">
        <f ca="1">IFERROR(INDEX(INDIRECT("day_wise_sales_data!$B$2:$BZ$599"),MATCH(resource!$CC885,day_wise_sales_data!$A$2:$A$500,0),MATCH(resource!BO$2,INDIRECT("day_wise_sales_data!$B$1:$BZ$1"),0)),0)</f>
        <v>0</v>
      </c>
      <c r="BP885" s="3">
        <f ca="1">IFERROR(INDEX(INDIRECT("day_wise_sales_data!$B$2:$BZ$599"),MATCH(resource!$CC885,day_wise_sales_data!$A$2:$A$500,0),MATCH(resource!BP$2,INDIRECT("day_wise_sales_data!$B$1:$BZ$1"),0)),0)</f>
        <v>0</v>
      </c>
      <c r="BQ885" s="3">
        <f ca="1">IFERROR(INDEX(INDIRECT("day_wise_sales_data!$B$2:$BZ$599"),MATCH(resource!$CC885,day_wise_sales_data!$A$2:$A$500,0),MATCH(resource!BQ$2,INDIRECT("day_wise_sales_data!$B$1:$BZ$1"),0)),0)</f>
        <v>0</v>
      </c>
      <c r="BR885" s="3">
        <f ca="1">IFERROR(INDEX(INDIRECT("day_wise_sales_data!$B$2:$BZ$599"),MATCH(resource!$CC885,day_wise_sales_data!$A$2:$A$500,0),MATCH(resource!BR$2,INDIRECT("day_wise_sales_data!$B$1:$BZ$1"),0)),0)</f>
        <v>0</v>
      </c>
      <c r="BS885" s="3">
        <f ca="1">IFERROR(INDEX(INDIRECT("day_wise_sales_data!$B$2:$BZ$599"),MATCH(resource!$CC885,day_wise_sales_data!$A$2:$A$500,0),MATCH(resource!BS$2,INDIRECT("day_wise_sales_data!$B$1:$BZ$1"),0)),0)</f>
        <v>0</v>
      </c>
      <c r="BT885" s="3">
        <f ca="1">IFERROR(INDEX(INDIRECT("day_wise_sales_data!$B$2:$BZ$599"),MATCH(resource!$CC885,day_wise_sales_data!$A$2:$A$500,0),MATCH(resource!BT$2,INDIRECT("day_wise_sales_data!$B$1:$BZ$1"),0)),0)</f>
        <v>0</v>
      </c>
      <c r="BU885" s="3">
        <f ca="1">IFERROR(INDEX(INDIRECT("day_wise_sales_data!$B$2:$BZ$599"),MATCH(resource!$CC885,day_wise_sales_data!$A$2:$A$500,0),MATCH(resource!BU$2,INDIRECT("day_wise_sales_data!$B$1:$BZ$1"),0)),0)</f>
        <v>0</v>
      </c>
      <c r="BV885" s="3">
        <f ca="1">IFERROR(INDEX(INDIRECT("day_wise_sales_data!$B$2:$BZ$599"),MATCH(resource!$CC885,day_wise_sales_data!$A$2:$A$500,0),MATCH(resource!BV$2,INDIRECT("day_wise_sales_data!$B$1:$BZ$1"),0)),0)</f>
        <v>0</v>
      </c>
      <c r="BW885" s="3">
        <f ca="1">IFERROR(INDEX(INDIRECT("day_wise_sales_data!$B$2:$BZ$599"),MATCH(resource!$CC885,day_wise_sales_data!$A$2:$A$500,0),MATCH(resource!BW$2,INDIRECT("day_wise_sales_data!$B$1:$BZ$1"),0)),0)</f>
        <v>0</v>
      </c>
      <c r="BX885" s="3">
        <f ca="1">IFERROR(INDEX(INDIRECT("day_wise_sales_data!$B$2:$BZ$599"),MATCH(resource!$CC885,day_wise_sales_data!$A$2:$A$500,0),MATCH(resource!BX$2,INDIRECT("day_wise_sales_data!$B$1:$BZ$1"),0)),0)</f>
        <v>0</v>
      </c>
      <c r="BY885" s="3">
        <f ca="1">IFERROR(INDEX(INDIRECT("day_wise_sales_data!$B$2:$BZ$599"),MATCH(resource!$CC885,day_wise_sales_data!$A$2:$A$500,0),MATCH(resource!BY$2,INDIRECT("day_wise_sales_data!$B$1:$BZ$1"),0)),0)</f>
        <v>0</v>
      </c>
      <c r="BZ885" s="3">
        <f ca="1">IFERROR(INDEX(INDIRECT("day_wise_sales_data!$B$2:$BZ$599"),MATCH(resource!$CC885,day_wise_sales_data!$A$2:$A$500,0),MATCH(resource!BZ$2,INDIRECT("day_wise_sales_data!$B$1:$BZ$1"),0)),0)</f>
        <v>0</v>
      </c>
      <c r="CA885" s="3">
        <f ca="1">IFERROR(INDEX(INDIRECT("day_wise_sales_data!$B$2:$BZ$599"),MATCH(resource!$CC885,day_wise_sales_data!$A$2:$A$500,0),MATCH(resource!CA$2,INDIRECT("day_wise_sales_data!$B$1:$BZ$1"),0)),0)</f>
        <v>0</v>
      </c>
      <c r="CC885" s="4">
        <f>sales_data!H884</f>
        <v>0</v>
      </c>
      <c r="CD885" s="1">
        <v>883</v>
      </c>
      <c r="CE885" s="1" t="str">
        <f>IF(AQ885=report!$AQ$3,resource!CD885,"")</f>
        <v/>
      </c>
      <c r="CF885" s="5" t="str">
        <f>IFERROR(SMALL($CE$3:$CE$1001,ROWS($CE$3:CE885)),"")</f>
        <v/>
      </c>
      <c r="CH885">
        <f>IFERROR(VLOOKUP($CC885,data_pull!$E$22:$G$700,2,0),0)</f>
        <v>0</v>
      </c>
      <c r="DK885" s="3" t="str">
        <f>IFERROR(INDEX(COD_SALES!$B$5:$Z$500,MATCH(resource!$CC885,COD_SALES!$A$5:$A$500,0),MATCH(resource!DK$2,COD_SALES!$B$4:$Z$4,0)),"")</f>
        <v/>
      </c>
      <c r="DL885" s="3" t="str">
        <f>IFERROR(INDEX(COD_SALES!$B$5:$Z$500,MATCH(resource!$CC885,COD_SALES!$A$5:$A$500,0),MATCH(resource!DL$2,COD_SALES!$B$4:$Z$4,0)),"")</f>
        <v/>
      </c>
      <c r="DM885" s="3" t="str">
        <f>IFERROR(INDEX(COD_SALES!$B$5:$Z$500,MATCH(resource!$CC885,COD_SALES!$A$5:$A$500,0),MATCH(resource!DM$2,COD_SALES!$B$4:$Z$4,0)),"")</f>
        <v/>
      </c>
      <c r="DN885" s="3" t="str">
        <f>IFERROR(INDEX(COD_SALES!$B$5:$Z$500,MATCH(resource!$CC885,COD_SALES!$A$5:$A$500,0),MATCH(resource!DN$2,COD_SALES!$B$4:$Z$4,0)),"")</f>
        <v/>
      </c>
      <c r="DO885" s="3" t="str">
        <f>IFERROR(INDEX(COD_SALES!$B$5:$Z$500,MATCH(resource!$CC885,COD_SALES!$A$5:$A$500,0),MATCH(resource!DO$2,COD_SALES!$B$4:$Z$4,0)),"")</f>
        <v/>
      </c>
      <c r="DP885" s="3" t="str">
        <f>IFERROR(INDEX(COD_SALES!$B$5:$Z$500,MATCH(resource!$CC885,COD_SALES!$A$5:$A$500,0),MATCH(resource!DP$2,COD_SALES!$B$4:$Z$4,0)),"")</f>
        <v/>
      </c>
      <c r="DQ885" s="3" t="str">
        <f>IFERROR(INDEX(COD_SALES!$B$5:$Z$500,MATCH(resource!$CC885,COD_SALES!$A$5:$A$500,0),MATCH(resource!DQ$2,COD_SALES!$B$4:$Z$4,0)),"")</f>
        <v/>
      </c>
      <c r="DR885" s="3" t="str">
        <f>IFERROR(INDEX(COD_SALES!$B$5:$Z$500,MATCH(resource!$CC885,COD_SALES!$A$5:$A$500,0),MATCH(resource!DR$2,COD_SALES!$B$4:$Z$4,0)),"")</f>
        <v/>
      </c>
      <c r="DS885" s="3" t="str">
        <f>IFERROR(INDEX(COD_SALES!$B$5:$Z$500,MATCH(resource!$CC885,COD_SALES!$A$5:$A$500,0),MATCH(resource!DS$2,COD_SALES!$B$4:$Z$4,0)),"")</f>
        <v/>
      </c>
      <c r="DT885" s="3" t="str">
        <f>IFERROR(INDEX(COD_SALES!$B$5:$Z$500,MATCH(resource!$CC885,COD_SALES!$A$5:$A$500,0),MATCH(resource!DT$2,COD_SALES!$B$4:$Z$4,0)),"")</f>
        <v/>
      </c>
      <c r="DU885" s="3" t="str">
        <f>IFERROR(INDEX(COD_SALES!$B$5:$Z$500,MATCH(resource!$CC885,COD_SALES!$A$5:$A$500,0),MATCH(resource!DU$2,COD_SALES!$B$4:$Z$4,0)),"")</f>
        <v/>
      </c>
      <c r="DV885" s="3" t="str">
        <f>IFERROR(INDEX(COD_SALES!$B$5:$Z$500,MATCH(resource!$CC885,COD_SALES!$A$5:$A$500,0),MATCH(resource!DV$2,COD_SALES!$B$4:$Z$4,0)),"")</f>
        <v/>
      </c>
      <c r="DW885" s="3" t="str">
        <f>IFERROR(INDEX(COD_SALES!$B$5:$Z$500,MATCH(resource!$CC885,COD_SALES!$A$5:$A$500,0),MATCH(resource!DW$2,COD_SALES!$B$4:$Z$4,0)),"")</f>
        <v/>
      </c>
      <c r="DX885" s="3" t="str">
        <f>IFERROR(INDEX(COD_SALES!$B$5:$Z$500,MATCH(resource!$CC885,COD_SALES!$A$5:$A$500,0),MATCH(resource!DX$2,COD_SALES!$B$4:$Z$4,0)),"")</f>
        <v/>
      </c>
      <c r="DY885" s="3" t="str">
        <f>IFERROR(INDEX(COD_SALES!$B$5:$Z$500,MATCH(resource!$CC885,COD_SALES!$A$5:$A$500,0),MATCH(resource!DY$2,COD_SALES!$B$4:$Z$4,0)),"")</f>
        <v/>
      </c>
      <c r="DZ885" s="3" t="str">
        <f>IFERROR(INDEX(COD_SALES!$B$5:$Z$500,MATCH(resource!$CC885,COD_SALES!$A$5:$A$500,0),MATCH(resource!DZ$2,COD_SALES!$B$4:$Z$4,0)),"")</f>
        <v/>
      </c>
      <c r="EA885" s="3" t="str">
        <f>IFERROR(INDEX(COD_SALES!$B$5:$Z$500,MATCH(resource!$CC885,COD_SALES!$A$5:$A$500,0),MATCH(resource!EA$2,COD_SALES!$B$4:$Z$4,0)),"")</f>
        <v/>
      </c>
      <c r="EB885" s="3">
        <f t="shared" si="142"/>
        <v>0</v>
      </c>
      <c r="EW885" s="3">
        <f>IFERROR(VLOOKUP(CC885,data_pull!$AO$25:$AR$546,2,0),0)</f>
        <v>0</v>
      </c>
      <c r="EX885" s="1">
        <f>IFERROR(VLOOKUP(CC885,data_pull!$AO$25:$AR$546,4,0),0)</f>
        <v>0</v>
      </c>
    </row>
    <row r="886" spans="13:154" x14ac:dyDescent="0.25"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4">
        <f>sales_data!B885</f>
        <v>0</v>
      </c>
      <c r="AR886" s="4">
        <f>sales_data!C885</f>
        <v>0</v>
      </c>
      <c r="AS886" s="5" t="str">
        <f t="shared" si="141"/>
        <v/>
      </c>
      <c r="AT886" s="4">
        <f>sales_data!I885</f>
        <v>0</v>
      </c>
      <c r="AU886" s="4">
        <f>sales_data!W885</f>
        <v>0</v>
      </c>
      <c r="AV886" s="1">
        <f>sales_data!N885</f>
        <v>0</v>
      </c>
      <c r="AW886" s="1">
        <f>sales_data!P885</f>
        <v>0</v>
      </c>
      <c r="AX886" s="3">
        <f ca="1">IFERROR(INDEX(INDIRECT("day_wise_sales_data!$B$2:$BZ$599"),MATCH(resource!$CC886,day_wise_sales_data!$A$2:$A$500,0),MATCH(resource!AX$2,INDIRECT("day_wise_sales_data!$B$1:$BZ$1"),0)),0)</f>
        <v>0</v>
      </c>
      <c r="AY886" s="3">
        <f ca="1">IFERROR(INDEX(INDIRECT("day_wise_sales_data!$B$2:$BZ$599"),MATCH(resource!$CC886,day_wise_sales_data!$A$2:$A$500,0),MATCH(resource!AY$2,INDIRECT("day_wise_sales_data!$B$1:$BZ$1"),0)),0)</f>
        <v>0</v>
      </c>
      <c r="AZ886" s="3">
        <f ca="1">IFERROR(INDEX(INDIRECT("day_wise_sales_data!$B$2:$BZ$599"),MATCH(resource!$CC886,day_wise_sales_data!$A$2:$A$500,0),MATCH(resource!AZ$2,INDIRECT("day_wise_sales_data!$B$1:$BZ$1"),0)),0)</f>
        <v>0</v>
      </c>
      <c r="BA886" s="3">
        <f ca="1">IFERROR(INDEX(INDIRECT("day_wise_sales_data!$B$2:$BZ$599"),MATCH(resource!$CC886,day_wise_sales_data!$A$2:$A$500,0),MATCH(resource!BA$2,INDIRECT("day_wise_sales_data!$B$1:$BZ$1"),0)),0)</f>
        <v>0</v>
      </c>
      <c r="BB886" s="3">
        <f ca="1">IFERROR(INDEX(INDIRECT("day_wise_sales_data!$B$2:$BZ$599"),MATCH(resource!$CC886,day_wise_sales_data!$A$2:$A$500,0),MATCH(resource!BB$2,INDIRECT("day_wise_sales_data!$B$1:$BZ$1"),0)),0)</f>
        <v>0</v>
      </c>
      <c r="BC886" s="3">
        <f ca="1">IFERROR(INDEX(INDIRECT("day_wise_sales_data!$B$2:$BZ$599"),MATCH(resource!$CC886,day_wise_sales_data!$A$2:$A$500,0),MATCH(resource!BC$2,INDIRECT("day_wise_sales_data!$B$1:$BZ$1"),0)),0)</f>
        <v>0</v>
      </c>
      <c r="BD886" s="3">
        <f ca="1">IFERROR(INDEX(INDIRECT("day_wise_sales_data!$B$2:$BZ$599"),MATCH(resource!$CC886,day_wise_sales_data!$A$2:$A$500,0),MATCH(resource!BD$2,INDIRECT("day_wise_sales_data!$B$1:$BZ$1"),0)),0)</f>
        <v>0</v>
      </c>
      <c r="BE886" s="3">
        <f ca="1">IFERROR(INDEX(INDIRECT("day_wise_sales_data!$B$2:$BZ$599"),MATCH(resource!$CC886,day_wise_sales_data!$A$2:$A$500,0),MATCH(resource!BE$2,INDIRECT("day_wise_sales_data!$B$1:$BZ$1"),0)),0)</f>
        <v>0</v>
      </c>
      <c r="BF886" s="3">
        <f ca="1">IFERROR(INDEX(INDIRECT("day_wise_sales_data!$B$2:$BZ$599"),MATCH(resource!$CC886,day_wise_sales_data!$A$2:$A$500,0),MATCH(resource!BF$2,INDIRECT("day_wise_sales_data!$B$1:$BZ$1"),0)),0)</f>
        <v>0</v>
      </c>
      <c r="BG886" s="3">
        <f ca="1">IFERROR(INDEX(INDIRECT("day_wise_sales_data!$B$2:$BZ$599"),MATCH(resource!$CC886,day_wise_sales_data!$A$2:$A$500,0),MATCH(resource!BG$2,INDIRECT("day_wise_sales_data!$B$1:$BZ$1"),0)),0)</f>
        <v>0</v>
      </c>
      <c r="BH886" s="3">
        <f ca="1">IFERROR(INDEX(INDIRECT("day_wise_sales_data!$B$2:$BZ$599"),MATCH(resource!$CC886,day_wise_sales_data!$A$2:$A$500,0),MATCH(resource!BH$2,INDIRECT("day_wise_sales_data!$B$1:$BZ$1"),0)),0)</f>
        <v>0</v>
      </c>
      <c r="BI886" s="3">
        <f ca="1">IFERROR(INDEX(INDIRECT("day_wise_sales_data!$B$2:$BZ$599"),MATCH(resource!$CC886,day_wise_sales_data!$A$2:$A$500,0),MATCH(resource!BI$2,INDIRECT("day_wise_sales_data!$B$1:$BZ$1"),0)),0)</f>
        <v>0</v>
      </c>
      <c r="BJ886" s="3">
        <f ca="1">IFERROR(INDEX(INDIRECT("day_wise_sales_data!$B$2:$BZ$599"),MATCH(resource!$CC886,day_wise_sales_data!$A$2:$A$500,0),MATCH(resource!BJ$2,INDIRECT("day_wise_sales_data!$B$1:$BZ$1"),0)),0)</f>
        <v>0</v>
      </c>
      <c r="BK886" s="3">
        <f ca="1">IFERROR(INDEX(INDIRECT("day_wise_sales_data!$B$2:$BZ$599"),MATCH(resource!$CC886,day_wise_sales_data!$A$2:$A$500,0),MATCH(resource!BK$2,INDIRECT("day_wise_sales_data!$B$1:$BZ$1"),0)),0)</f>
        <v>0</v>
      </c>
      <c r="BL886" s="3">
        <f ca="1">IFERROR(INDEX(INDIRECT("day_wise_sales_data!$B$2:$BZ$599"),MATCH(resource!$CC886,day_wise_sales_data!$A$2:$A$500,0),MATCH(resource!BL$2,INDIRECT("day_wise_sales_data!$B$1:$BZ$1"),0)),0)</f>
        <v>0</v>
      </c>
      <c r="BM886" s="3">
        <f ca="1">IFERROR(INDEX(INDIRECT("day_wise_sales_data!$B$2:$BZ$599"),MATCH(resource!$CC886,day_wise_sales_data!$A$2:$A$500,0),MATCH(resource!BM$2,INDIRECT("day_wise_sales_data!$B$1:$BZ$1"),0)),0)</f>
        <v>0</v>
      </c>
      <c r="BN886" s="3">
        <f ca="1">IFERROR(INDEX(INDIRECT("day_wise_sales_data!$B$2:$BZ$599"),MATCH(resource!$CC886,day_wise_sales_data!$A$2:$A$500,0),MATCH(resource!BN$2,INDIRECT("day_wise_sales_data!$B$1:$BZ$1"),0)),0)</f>
        <v>0</v>
      </c>
      <c r="BO886" s="3">
        <f ca="1">IFERROR(INDEX(INDIRECT("day_wise_sales_data!$B$2:$BZ$599"),MATCH(resource!$CC886,day_wise_sales_data!$A$2:$A$500,0),MATCH(resource!BO$2,INDIRECT("day_wise_sales_data!$B$1:$BZ$1"),0)),0)</f>
        <v>0</v>
      </c>
      <c r="BP886" s="3">
        <f ca="1">IFERROR(INDEX(INDIRECT("day_wise_sales_data!$B$2:$BZ$599"),MATCH(resource!$CC886,day_wise_sales_data!$A$2:$A$500,0),MATCH(resource!BP$2,INDIRECT("day_wise_sales_data!$B$1:$BZ$1"),0)),0)</f>
        <v>0</v>
      </c>
      <c r="BQ886" s="3">
        <f ca="1">IFERROR(INDEX(INDIRECT("day_wise_sales_data!$B$2:$BZ$599"),MATCH(resource!$CC886,day_wise_sales_data!$A$2:$A$500,0),MATCH(resource!BQ$2,INDIRECT("day_wise_sales_data!$B$1:$BZ$1"),0)),0)</f>
        <v>0</v>
      </c>
      <c r="BR886" s="3">
        <f ca="1">IFERROR(INDEX(INDIRECT("day_wise_sales_data!$B$2:$BZ$599"),MATCH(resource!$CC886,day_wise_sales_data!$A$2:$A$500,0),MATCH(resource!BR$2,INDIRECT("day_wise_sales_data!$B$1:$BZ$1"),0)),0)</f>
        <v>0</v>
      </c>
      <c r="BS886" s="3">
        <f ca="1">IFERROR(INDEX(INDIRECT("day_wise_sales_data!$B$2:$BZ$599"),MATCH(resource!$CC886,day_wise_sales_data!$A$2:$A$500,0),MATCH(resource!BS$2,INDIRECT("day_wise_sales_data!$B$1:$BZ$1"),0)),0)</f>
        <v>0</v>
      </c>
      <c r="BT886" s="3">
        <f ca="1">IFERROR(INDEX(INDIRECT("day_wise_sales_data!$B$2:$BZ$599"),MATCH(resource!$CC886,day_wise_sales_data!$A$2:$A$500,0),MATCH(resource!BT$2,INDIRECT("day_wise_sales_data!$B$1:$BZ$1"),0)),0)</f>
        <v>0</v>
      </c>
      <c r="BU886" s="3">
        <f ca="1">IFERROR(INDEX(INDIRECT("day_wise_sales_data!$B$2:$BZ$599"),MATCH(resource!$CC886,day_wise_sales_data!$A$2:$A$500,0),MATCH(resource!BU$2,INDIRECT("day_wise_sales_data!$B$1:$BZ$1"),0)),0)</f>
        <v>0</v>
      </c>
      <c r="BV886" s="3">
        <f ca="1">IFERROR(INDEX(INDIRECT("day_wise_sales_data!$B$2:$BZ$599"),MATCH(resource!$CC886,day_wise_sales_data!$A$2:$A$500,0),MATCH(resource!BV$2,INDIRECT("day_wise_sales_data!$B$1:$BZ$1"),0)),0)</f>
        <v>0</v>
      </c>
      <c r="BW886" s="3">
        <f ca="1">IFERROR(INDEX(INDIRECT("day_wise_sales_data!$B$2:$BZ$599"),MATCH(resource!$CC886,day_wise_sales_data!$A$2:$A$500,0),MATCH(resource!BW$2,INDIRECT("day_wise_sales_data!$B$1:$BZ$1"),0)),0)</f>
        <v>0</v>
      </c>
      <c r="BX886" s="3">
        <f ca="1">IFERROR(INDEX(INDIRECT("day_wise_sales_data!$B$2:$BZ$599"),MATCH(resource!$CC886,day_wise_sales_data!$A$2:$A$500,0),MATCH(resource!BX$2,INDIRECT("day_wise_sales_data!$B$1:$BZ$1"),0)),0)</f>
        <v>0</v>
      </c>
      <c r="BY886" s="3">
        <f ca="1">IFERROR(INDEX(INDIRECT("day_wise_sales_data!$B$2:$BZ$599"),MATCH(resource!$CC886,day_wise_sales_data!$A$2:$A$500,0),MATCH(resource!BY$2,INDIRECT("day_wise_sales_data!$B$1:$BZ$1"),0)),0)</f>
        <v>0</v>
      </c>
      <c r="BZ886" s="3">
        <f ca="1">IFERROR(INDEX(INDIRECT("day_wise_sales_data!$B$2:$BZ$599"),MATCH(resource!$CC886,day_wise_sales_data!$A$2:$A$500,0),MATCH(resource!BZ$2,INDIRECT("day_wise_sales_data!$B$1:$BZ$1"),0)),0)</f>
        <v>0</v>
      </c>
      <c r="CA886" s="3">
        <f ca="1">IFERROR(INDEX(INDIRECT("day_wise_sales_data!$B$2:$BZ$599"),MATCH(resource!$CC886,day_wise_sales_data!$A$2:$A$500,0),MATCH(resource!CA$2,INDIRECT("day_wise_sales_data!$B$1:$BZ$1"),0)),0)</f>
        <v>0</v>
      </c>
      <c r="CC886" s="4">
        <f>sales_data!H885</f>
        <v>0</v>
      </c>
      <c r="CD886" s="1">
        <v>884</v>
      </c>
      <c r="CE886" s="1" t="str">
        <f>IF(AQ886=report!$AQ$3,resource!CD886,"")</f>
        <v/>
      </c>
      <c r="CF886" s="5" t="str">
        <f>IFERROR(SMALL($CE$3:$CE$1001,ROWS($CE$3:CE886)),"")</f>
        <v/>
      </c>
      <c r="CH886">
        <f>IFERROR(VLOOKUP($CC886,data_pull!$E$22:$G$700,2,0),0)</f>
        <v>0</v>
      </c>
      <c r="DK886" s="3" t="str">
        <f>IFERROR(INDEX(COD_SALES!$B$5:$Z$500,MATCH(resource!$CC886,COD_SALES!$A$5:$A$500,0),MATCH(resource!DK$2,COD_SALES!$B$4:$Z$4,0)),"")</f>
        <v/>
      </c>
      <c r="DL886" s="3" t="str">
        <f>IFERROR(INDEX(COD_SALES!$B$5:$Z$500,MATCH(resource!$CC886,COD_SALES!$A$5:$A$500,0),MATCH(resource!DL$2,COD_SALES!$B$4:$Z$4,0)),"")</f>
        <v/>
      </c>
      <c r="DM886" s="3" t="str">
        <f>IFERROR(INDEX(COD_SALES!$B$5:$Z$500,MATCH(resource!$CC886,COD_SALES!$A$5:$A$500,0),MATCH(resource!DM$2,COD_SALES!$B$4:$Z$4,0)),"")</f>
        <v/>
      </c>
      <c r="DN886" s="3" t="str">
        <f>IFERROR(INDEX(COD_SALES!$B$5:$Z$500,MATCH(resource!$CC886,COD_SALES!$A$5:$A$500,0),MATCH(resource!DN$2,COD_SALES!$B$4:$Z$4,0)),"")</f>
        <v/>
      </c>
      <c r="DO886" s="3" t="str">
        <f>IFERROR(INDEX(COD_SALES!$B$5:$Z$500,MATCH(resource!$CC886,COD_SALES!$A$5:$A$500,0),MATCH(resource!DO$2,COD_SALES!$B$4:$Z$4,0)),"")</f>
        <v/>
      </c>
      <c r="DP886" s="3" t="str">
        <f>IFERROR(INDEX(COD_SALES!$B$5:$Z$500,MATCH(resource!$CC886,COD_SALES!$A$5:$A$500,0),MATCH(resource!DP$2,COD_SALES!$B$4:$Z$4,0)),"")</f>
        <v/>
      </c>
      <c r="DQ886" s="3" t="str">
        <f>IFERROR(INDEX(COD_SALES!$B$5:$Z$500,MATCH(resource!$CC886,COD_SALES!$A$5:$A$500,0),MATCH(resource!DQ$2,COD_SALES!$B$4:$Z$4,0)),"")</f>
        <v/>
      </c>
      <c r="DR886" s="3" t="str">
        <f>IFERROR(INDEX(COD_SALES!$B$5:$Z$500,MATCH(resource!$CC886,COD_SALES!$A$5:$A$500,0),MATCH(resource!DR$2,COD_SALES!$B$4:$Z$4,0)),"")</f>
        <v/>
      </c>
      <c r="DS886" s="3" t="str">
        <f>IFERROR(INDEX(COD_SALES!$B$5:$Z$500,MATCH(resource!$CC886,COD_SALES!$A$5:$A$500,0),MATCH(resource!DS$2,COD_SALES!$B$4:$Z$4,0)),"")</f>
        <v/>
      </c>
      <c r="DT886" s="3" t="str">
        <f>IFERROR(INDEX(COD_SALES!$B$5:$Z$500,MATCH(resource!$CC886,COD_SALES!$A$5:$A$500,0),MATCH(resource!DT$2,COD_SALES!$B$4:$Z$4,0)),"")</f>
        <v/>
      </c>
      <c r="DU886" s="3" t="str">
        <f>IFERROR(INDEX(COD_SALES!$B$5:$Z$500,MATCH(resource!$CC886,COD_SALES!$A$5:$A$500,0),MATCH(resource!DU$2,COD_SALES!$B$4:$Z$4,0)),"")</f>
        <v/>
      </c>
      <c r="DV886" s="3" t="str">
        <f>IFERROR(INDEX(COD_SALES!$B$5:$Z$500,MATCH(resource!$CC886,COD_SALES!$A$5:$A$500,0),MATCH(resource!DV$2,COD_SALES!$B$4:$Z$4,0)),"")</f>
        <v/>
      </c>
      <c r="DW886" s="3" t="str">
        <f>IFERROR(INDEX(COD_SALES!$B$5:$Z$500,MATCH(resource!$CC886,COD_SALES!$A$5:$A$500,0),MATCH(resource!DW$2,COD_SALES!$B$4:$Z$4,0)),"")</f>
        <v/>
      </c>
      <c r="DX886" s="3" t="str">
        <f>IFERROR(INDEX(COD_SALES!$B$5:$Z$500,MATCH(resource!$CC886,COD_SALES!$A$5:$A$500,0),MATCH(resource!DX$2,COD_SALES!$B$4:$Z$4,0)),"")</f>
        <v/>
      </c>
      <c r="DY886" s="3" t="str">
        <f>IFERROR(INDEX(COD_SALES!$B$5:$Z$500,MATCH(resource!$CC886,COD_SALES!$A$5:$A$500,0),MATCH(resource!DY$2,COD_SALES!$B$4:$Z$4,0)),"")</f>
        <v/>
      </c>
      <c r="DZ886" s="3" t="str">
        <f>IFERROR(INDEX(COD_SALES!$B$5:$Z$500,MATCH(resource!$CC886,COD_SALES!$A$5:$A$500,0),MATCH(resource!DZ$2,COD_SALES!$B$4:$Z$4,0)),"")</f>
        <v/>
      </c>
      <c r="EA886" s="3" t="str">
        <f>IFERROR(INDEX(COD_SALES!$B$5:$Z$500,MATCH(resource!$CC886,COD_SALES!$A$5:$A$500,0),MATCH(resource!EA$2,COD_SALES!$B$4:$Z$4,0)),"")</f>
        <v/>
      </c>
      <c r="EB886" s="3">
        <f t="shared" si="142"/>
        <v>0</v>
      </c>
      <c r="EW886" s="3">
        <f>IFERROR(VLOOKUP(CC886,data_pull!$AO$25:$AR$546,2,0),0)</f>
        <v>0</v>
      </c>
      <c r="EX886" s="1">
        <f>IFERROR(VLOOKUP(CC886,data_pull!$AO$25:$AR$546,4,0),0)</f>
        <v>0</v>
      </c>
    </row>
    <row r="887" spans="13:154" x14ac:dyDescent="0.25"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4">
        <f>sales_data!B886</f>
        <v>0</v>
      </c>
      <c r="AR887" s="4">
        <f>sales_data!C886</f>
        <v>0</v>
      </c>
      <c r="AS887" s="5" t="str">
        <f t="shared" si="141"/>
        <v/>
      </c>
      <c r="AT887" s="4">
        <f>sales_data!I886</f>
        <v>0</v>
      </c>
      <c r="AU887" s="4">
        <f>sales_data!W886</f>
        <v>0</v>
      </c>
      <c r="AV887" s="1">
        <f>sales_data!N886</f>
        <v>0</v>
      </c>
      <c r="AW887" s="1">
        <f>sales_data!P886</f>
        <v>0</v>
      </c>
      <c r="AX887" s="3">
        <f ca="1">IFERROR(INDEX(INDIRECT("day_wise_sales_data!$B$2:$BZ$599"),MATCH(resource!$CC887,day_wise_sales_data!$A$2:$A$500,0),MATCH(resource!AX$2,INDIRECT("day_wise_sales_data!$B$1:$BZ$1"),0)),0)</f>
        <v>0</v>
      </c>
      <c r="AY887" s="3">
        <f ca="1">IFERROR(INDEX(INDIRECT("day_wise_sales_data!$B$2:$BZ$599"),MATCH(resource!$CC887,day_wise_sales_data!$A$2:$A$500,0),MATCH(resource!AY$2,INDIRECT("day_wise_sales_data!$B$1:$BZ$1"),0)),0)</f>
        <v>0</v>
      </c>
      <c r="AZ887" s="3">
        <f ca="1">IFERROR(INDEX(INDIRECT("day_wise_sales_data!$B$2:$BZ$599"),MATCH(resource!$CC887,day_wise_sales_data!$A$2:$A$500,0),MATCH(resource!AZ$2,INDIRECT("day_wise_sales_data!$B$1:$BZ$1"),0)),0)</f>
        <v>0</v>
      </c>
      <c r="BA887" s="3">
        <f ca="1">IFERROR(INDEX(INDIRECT("day_wise_sales_data!$B$2:$BZ$599"),MATCH(resource!$CC887,day_wise_sales_data!$A$2:$A$500,0),MATCH(resource!BA$2,INDIRECT("day_wise_sales_data!$B$1:$BZ$1"),0)),0)</f>
        <v>0</v>
      </c>
      <c r="BB887" s="3">
        <f ca="1">IFERROR(INDEX(INDIRECT("day_wise_sales_data!$B$2:$BZ$599"),MATCH(resource!$CC887,day_wise_sales_data!$A$2:$A$500,0),MATCH(resource!BB$2,INDIRECT("day_wise_sales_data!$B$1:$BZ$1"),0)),0)</f>
        <v>0</v>
      </c>
      <c r="BC887" s="3">
        <f ca="1">IFERROR(INDEX(INDIRECT("day_wise_sales_data!$B$2:$BZ$599"),MATCH(resource!$CC887,day_wise_sales_data!$A$2:$A$500,0),MATCH(resource!BC$2,INDIRECT("day_wise_sales_data!$B$1:$BZ$1"),0)),0)</f>
        <v>0</v>
      </c>
      <c r="BD887" s="3">
        <f ca="1">IFERROR(INDEX(INDIRECT("day_wise_sales_data!$B$2:$BZ$599"),MATCH(resource!$CC887,day_wise_sales_data!$A$2:$A$500,0),MATCH(resource!BD$2,INDIRECT("day_wise_sales_data!$B$1:$BZ$1"),0)),0)</f>
        <v>0</v>
      </c>
      <c r="BE887" s="3">
        <f ca="1">IFERROR(INDEX(INDIRECT("day_wise_sales_data!$B$2:$BZ$599"),MATCH(resource!$CC887,day_wise_sales_data!$A$2:$A$500,0),MATCH(resource!BE$2,INDIRECT("day_wise_sales_data!$B$1:$BZ$1"),0)),0)</f>
        <v>0</v>
      </c>
      <c r="BF887" s="3">
        <f ca="1">IFERROR(INDEX(INDIRECT("day_wise_sales_data!$B$2:$BZ$599"),MATCH(resource!$CC887,day_wise_sales_data!$A$2:$A$500,0),MATCH(resource!BF$2,INDIRECT("day_wise_sales_data!$B$1:$BZ$1"),0)),0)</f>
        <v>0</v>
      </c>
      <c r="BG887" s="3">
        <f ca="1">IFERROR(INDEX(INDIRECT("day_wise_sales_data!$B$2:$BZ$599"),MATCH(resource!$CC887,day_wise_sales_data!$A$2:$A$500,0),MATCH(resource!BG$2,INDIRECT("day_wise_sales_data!$B$1:$BZ$1"),0)),0)</f>
        <v>0</v>
      </c>
      <c r="BH887" s="3">
        <f ca="1">IFERROR(INDEX(INDIRECT("day_wise_sales_data!$B$2:$BZ$599"),MATCH(resource!$CC887,day_wise_sales_data!$A$2:$A$500,0),MATCH(resource!BH$2,INDIRECT("day_wise_sales_data!$B$1:$BZ$1"),0)),0)</f>
        <v>0</v>
      </c>
      <c r="BI887" s="3">
        <f ca="1">IFERROR(INDEX(INDIRECT("day_wise_sales_data!$B$2:$BZ$599"),MATCH(resource!$CC887,day_wise_sales_data!$A$2:$A$500,0),MATCH(resource!BI$2,INDIRECT("day_wise_sales_data!$B$1:$BZ$1"),0)),0)</f>
        <v>0</v>
      </c>
      <c r="BJ887" s="3">
        <f ca="1">IFERROR(INDEX(INDIRECT("day_wise_sales_data!$B$2:$BZ$599"),MATCH(resource!$CC887,day_wise_sales_data!$A$2:$A$500,0),MATCH(resource!BJ$2,INDIRECT("day_wise_sales_data!$B$1:$BZ$1"),0)),0)</f>
        <v>0</v>
      </c>
      <c r="BK887" s="3">
        <f ca="1">IFERROR(INDEX(INDIRECT("day_wise_sales_data!$B$2:$BZ$599"),MATCH(resource!$CC887,day_wise_sales_data!$A$2:$A$500,0),MATCH(resource!BK$2,INDIRECT("day_wise_sales_data!$B$1:$BZ$1"),0)),0)</f>
        <v>0</v>
      </c>
      <c r="BL887" s="3">
        <f ca="1">IFERROR(INDEX(INDIRECT("day_wise_sales_data!$B$2:$BZ$599"),MATCH(resource!$CC887,day_wise_sales_data!$A$2:$A$500,0),MATCH(resource!BL$2,INDIRECT("day_wise_sales_data!$B$1:$BZ$1"),0)),0)</f>
        <v>0</v>
      </c>
      <c r="BM887" s="3">
        <f ca="1">IFERROR(INDEX(INDIRECT("day_wise_sales_data!$B$2:$BZ$599"),MATCH(resource!$CC887,day_wise_sales_data!$A$2:$A$500,0),MATCH(resource!BM$2,INDIRECT("day_wise_sales_data!$B$1:$BZ$1"),0)),0)</f>
        <v>0</v>
      </c>
      <c r="BN887" s="3">
        <f ca="1">IFERROR(INDEX(INDIRECT("day_wise_sales_data!$B$2:$BZ$599"),MATCH(resource!$CC887,day_wise_sales_data!$A$2:$A$500,0),MATCH(resource!BN$2,INDIRECT("day_wise_sales_data!$B$1:$BZ$1"),0)),0)</f>
        <v>0</v>
      </c>
      <c r="BO887" s="3">
        <f ca="1">IFERROR(INDEX(INDIRECT("day_wise_sales_data!$B$2:$BZ$599"),MATCH(resource!$CC887,day_wise_sales_data!$A$2:$A$500,0),MATCH(resource!BO$2,INDIRECT("day_wise_sales_data!$B$1:$BZ$1"),0)),0)</f>
        <v>0</v>
      </c>
      <c r="BP887" s="3">
        <f ca="1">IFERROR(INDEX(INDIRECT("day_wise_sales_data!$B$2:$BZ$599"),MATCH(resource!$CC887,day_wise_sales_data!$A$2:$A$500,0),MATCH(resource!BP$2,INDIRECT("day_wise_sales_data!$B$1:$BZ$1"),0)),0)</f>
        <v>0</v>
      </c>
      <c r="BQ887" s="3">
        <f ca="1">IFERROR(INDEX(INDIRECT("day_wise_sales_data!$B$2:$BZ$599"),MATCH(resource!$CC887,day_wise_sales_data!$A$2:$A$500,0),MATCH(resource!BQ$2,INDIRECT("day_wise_sales_data!$B$1:$BZ$1"),0)),0)</f>
        <v>0</v>
      </c>
      <c r="BR887" s="3">
        <f ca="1">IFERROR(INDEX(INDIRECT("day_wise_sales_data!$B$2:$BZ$599"),MATCH(resource!$CC887,day_wise_sales_data!$A$2:$A$500,0),MATCH(resource!BR$2,INDIRECT("day_wise_sales_data!$B$1:$BZ$1"),0)),0)</f>
        <v>0</v>
      </c>
      <c r="BS887" s="3">
        <f ca="1">IFERROR(INDEX(INDIRECT("day_wise_sales_data!$B$2:$BZ$599"),MATCH(resource!$CC887,day_wise_sales_data!$A$2:$A$500,0),MATCH(resource!BS$2,INDIRECT("day_wise_sales_data!$B$1:$BZ$1"),0)),0)</f>
        <v>0</v>
      </c>
      <c r="BT887" s="3">
        <f ca="1">IFERROR(INDEX(INDIRECT("day_wise_sales_data!$B$2:$BZ$599"),MATCH(resource!$CC887,day_wise_sales_data!$A$2:$A$500,0),MATCH(resource!BT$2,INDIRECT("day_wise_sales_data!$B$1:$BZ$1"),0)),0)</f>
        <v>0</v>
      </c>
      <c r="BU887" s="3">
        <f ca="1">IFERROR(INDEX(INDIRECT("day_wise_sales_data!$B$2:$BZ$599"),MATCH(resource!$CC887,day_wise_sales_data!$A$2:$A$500,0),MATCH(resource!BU$2,INDIRECT("day_wise_sales_data!$B$1:$BZ$1"),0)),0)</f>
        <v>0</v>
      </c>
      <c r="BV887" s="3">
        <f ca="1">IFERROR(INDEX(INDIRECT("day_wise_sales_data!$B$2:$BZ$599"),MATCH(resource!$CC887,day_wise_sales_data!$A$2:$A$500,0),MATCH(resource!BV$2,INDIRECT("day_wise_sales_data!$B$1:$BZ$1"),0)),0)</f>
        <v>0</v>
      </c>
      <c r="BW887" s="3">
        <f ca="1">IFERROR(INDEX(INDIRECT("day_wise_sales_data!$B$2:$BZ$599"),MATCH(resource!$CC887,day_wise_sales_data!$A$2:$A$500,0),MATCH(resource!BW$2,INDIRECT("day_wise_sales_data!$B$1:$BZ$1"),0)),0)</f>
        <v>0</v>
      </c>
      <c r="BX887" s="3">
        <f ca="1">IFERROR(INDEX(INDIRECT("day_wise_sales_data!$B$2:$BZ$599"),MATCH(resource!$CC887,day_wise_sales_data!$A$2:$A$500,0),MATCH(resource!BX$2,INDIRECT("day_wise_sales_data!$B$1:$BZ$1"),0)),0)</f>
        <v>0</v>
      </c>
      <c r="BY887" s="3">
        <f ca="1">IFERROR(INDEX(INDIRECT("day_wise_sales_data!$B$2:$BZ$599"),MATCH(resource!$CC887,day_wise_sales_data!$A$2:$A$500,0),MATCH(resource!BY$2,INDIRECT("day_wise_sales_data!$B$1:$BZ$1"),0)),0)</f>
        <v>0</v>
      </c>
      <c r="BZ887" s="3">
        <f ca="1">IFERROR(INDEX(INDIRECT("day_wise_sales_data!$B$2:$BZ$599"),MATCH(resource!$CC887,day_wise_sales_data!$A$2:$A$500,0),MATCH(resource!BZ$2,INDIRECT("day_wise_sales_data!$B$1:$BZ$1"),0)),0)</f>
        <v>0</v>
      </c>
      <c r="CA887" s="3">
        <f ca="1">IFERROR(INDEX(INDIRECT("day_wise_sales_data!$B$2:$BZ$599"),MATCH(resource!$CC887,day_wise_sales_data!$A$2:$A$500,0),MATCH(resource!CA$2,INDIRECT("day_wise_sales_data!$B$1:$BZ$1"),0)),0)</f>
        <v>0</v>
      </c>
      <c r="CC887" s="4">
        <f>sales_data!H886</f>
        <v>0</v>
      </c>
      <c r="CD887" s="1">
        <v>885</v>
      </c>
      <c r="CE887" s="1" t="str">
        <f>IF(AQ887=report!$AQ$3,resource!CD887,"")</f>
        <v/>
      </c>
      <c r="CF887" s="5" t="str">
        <f>IFERROR(SMALL($CE$3:$CE$1001,ROWS($CE$3:CE887)),"")</f>
        <v/>
      </c>
      <c r="CH887">
        <f>IFERROR(VLOOKUP($CC887,data_pull!$E$22:$G$700,2,0),0)</f>
        <v>0</v>
      </c>
      <c r="DK887" s="3" t="str">
        <f>IFERROR(INDEX(COD_SALES!$B$5:$Z$500,MATCH(resource!$CC887,COD_SALES!$A$5:$A$500,0),MATCH(resource!DK$2,COD_SALES!$B$4:$Z$4,0)),"")</f>
        <v/>
      </c>
      <c r="DL887" s="3" t="str">
        <f>IFERROR(INDEX(COD_SALES!$B$5:$Z$500,MATCH(resource!$CC887,COD_SALES!$A$5:$A$500,0),MATCH(resource!DL$2,COD_SALES!$B$4:$Z$4,0)),"")</f>
        <v/>
      </c>
      <c r="DM887" s="3" t="str">
        <f>IFERROR(INDEX(COD_SALES!$B$5:$Z$500,MATCH(resource!$CC887,COD_SALES!$A$5:$A$500,0),MATCH(resource!DM$2,COD_SALES!$B$4:$Z$4,0)),"")</f>
        <v/>
      </c>
      <c r="DN887" s="3" t="str">
        <f>IFERROR(INDEX(COD_SALES!$B$5:$Z$500,MATCH(resource!$CC887,COD_SALES!$A$5:$A$500,0),MATCH(resource!DN$2,COD_SALES!$B$4:$Z$4,0)),"")</f>
        <v/>
      </c>
      <c r="DO887" s="3" t="str">
        <f>IFERROR(INDEX(COD_SALES!$B$5:$Z$500,MATCH(resource!$CC887,COD_SALES!$A$5:$A$500,0),MATCH(resource!DO$2,COD_SALES!$B$4:$Z$4,0)),"")</f>
        <v/>
      </c>
      <c r="DP887" s="3" t="str">
        <f>IFERROR(INDEX(COD_SALES!$B$5:$Z$500,MATCH(resource!$CC887,COD_SALES!$A$5:$A$500,0),MATCH(resource!DP$2,COD_SALES!$B$4:$Z$4,0)),"")</f>
        <v/>
      </c>
      <c r="DQ887" s="3" t="str">
        <f>IFERROR(INDEX(COD_SALES!$B$5:$Z$500,MATCH(resource!$CC887,COD_SALES!$A$5:$A$500,0),MATCH(resource!DQ$2,COD_SALES!$B$4:$Z$4,0)),"")</f>
        <v/>
      </c>
      <c r="DR887" s="3" t="str">
        <f>IFERROR(INDEX(COD_SALES!$B$5:$Z$500,MATCH(resource!$CC887,COD_SALES!$A$5:$A$500,0),MATCH(resource!DR$2,COD_SALES!$B$4:$Z$4,0)),"")</f>
        <v/>
      </c>
      <c r="DS887" s="3" t="str">
        <f>IFERROR(INDEX(COD_SALES!$B$5:$Z$500,MATCH(resource!$CC887,COD_SALES!$A$5:$A$500,0),MATCH(resource!DS$2,COD_SALES!$B$4:$Z$4,0)),"")</f>
        <v/>
      </c>
      <c r="DT887" s="3" t="str">
        <f>IFERROR(INDEX(COD_SALES!$B$5:$Z$500,MATCH(resource!$CC887,COD_SALES!$A$5:$A$500,0),MATCH(resource!DT$2,COD_SALES!$B$4:$Z$4,0)),"")</f>
        <v/>
      </c>
      <c r="DU887" s="3" t="str">
        <f>IFERROR(INDEX(COD_SALES!$B$5:$Z$500,MATCH(resource!$CC887,COD_SALES!$A$5:$A$500,0),MATCH(resource!DU$2,COD_SALES!$B$4:$Z$4,0)),"")</f>
        <v/>
      </c>
      <c r="DV887" s="3" t="str">
        <f>IFERROR(INDEX(COD_SALES!$B$5:$Z$500,MATCH(resource!$CC887,COD_SALES!$A$5:$A$500,0),MATCH(resource!DV$2,COD_SALES!$B$4:$Z$4,0)),"")</f>
        <v/>
      </c>
      <c r="DW887" s="3" t="str">
        <f>IFERROR(INDEX(COD_SALES!$B$5:$Z$500,MATCH(resource!$CC887,COD_SALES!$A$5:$A$500,0),MATCH(resource!DW$2,COD_SALES!$B$4:$Z$4,0)),"")</f>
        <v/>
      </c>
      <c r="DX887" s="3" t="str">
        <f>IFERROR(INDEX(COD_SALES!$B$5:$Z$500,MATCH(resource!$CC887,COD_SALES!$A$5:$A$500,0),MATCH(resource!DX$2,COD_SALES!$B$4:$Z$4,0)),"")</f>
        <v/>
      </c>
      <c r="DY887" s="3" t="str">
        <f>IFERROR(INDEX(COD_SALES!$B$5:$Z$500,MATCH(resource!$CC887,COD_SALES!$A$5:$A$500,0),MATCH(resource!DY$2,COD_SALES!$B$4:$Z$4,0)),"")</f>
        <v/>
      </c>
      <c r="DZ887" s="3" t="str">
        <f>IFERROR(INDEX(COD_SALES!$B$5:$Z$500,MATCH(resource!$CC887,COD_SALES!$A$5:$A$500,0),MATCH(resource!DZ$2,COD_SALES!$B$4:$Z$4,0)),"")</f>
        <v/>
      </c>
      <c r="EA887" s="3" t="str">
        <f>IFERROR(INDEX(COD_SALES!$B$5:$Z$500,MATCH(resource!$CC887,COD_SALES!$A$5:$A$500,0),MATCH(resource!EA$2,COD_SALES!$B$4:$Z$4,0)),"")</f>
        <v/>
      </c>
      <c r="EB887" s="3">
        <f t="shared" si="142"/>
        <v>0</v>
      </c>
      <c r="EW887" s="3">
        <f>IFERROR(VLOOKUP(CC887,data_pull!$AO$25:$AR$546,2,0),0)</f>
        <v>0</v>
      </c>
      <c r="EX887" s="1">
        <f>IFERROR(VLOOKUP(CC887,data_pull!$AO$25:$AR$546,4,0),0)</f>
        <v>0</v>
      </c>
    </row>
    <row r="888" spans="13:154" x14ac:dyDescent="0.25"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4">
        <f>sales_data!B887</f>
        <v>0</v>
      </c>
      <c r="AR888" s="4">
        <f>sales_data!C887</f>
        <v>0</v>
      </c>
      <c r="AS888" s="5" t="str">
        <f t="shared" si="141"/>
        <v/>
      </c>
      <c r="AT888" s="4">
        <f>sales_data!I887</f>
        <v>0</v>
      </c>
      <c r="AU888" s="4">
        <f>sales_data!W887</f>
        <v>0</v>
      </c>
      <c r="AV888" s="1">
        <f>sales_data!N887</f>
        <v>0</v>
      </c>
      <c r="AW888" s="1">
        <f>sales_data!P887</f>
        <v>0</v>
      </c>
      <c r="AX888" s="3">
        <f ca="1">IFERROR(INDEX(INDIRECT("day_wise_sales_data!$B$2:$BZ$599"),MATCH(resource!$CC888,day_wise_sales_data!$A$2:$A$500,0),MATCH(resource!AX$2,INDIRECT("day_wise_sales_data!$B$1:$BZ$1"),0)),0)</f>
        <v>0</v>
      </c>
      <c r="AY888" s="3">
        <f ca="1">IFERROR(INDEX(INDIRECT("day_wise_sales_data!$B$2:$BZ$599"),MATCH(resource!$CC888,day_wise_sales_data!$A$2:$A$500,0),MATCH(resource!AY$2,INDIRECT("day_wise_sales_data!$B$1:$BZ$1"),0)),0)</f>
        <v>0</v>
      </c>
      <c r="AZ888" s="3">
        <f ca="1">IFERROR(INDEX(INDIRECT("day_wise_sales_data!$B$2:$BZ$599"),MATCH(resource!$CC888,day_wise_sales_data!$A$2:$A$500,0),MATCH(resource!AZ$2,INDIRECT("day_wise_sales_data!$B$1:$BZ$1"),0)),0)</f>
        <v>0</v>
      </c>
      <c r="BA888" s="3">
        <f ca="1">IFERROR(INDEX(INDIRECT("day_wise_sales_data!$B$2:$BZ$599"),MATCH(resource!$CC888,day_wise_sales_data!$A$2:$A$500,0),MATCH(resource!BA$2,INDIRECT("day_wise_sales_data!$B$1:$BZ$1"),0)),0)</f>
        <v>0</v>
      </c>
      <c r="BB888" s="3">
        <f ca="1">IFERROR(INDEX(INDIRECT("day_wise_sales_data!$B$2:$BZ$599"),MATCH(resource!$CC888,day_wise_sales_data!$A$2:$A$500,0),MATCH(resource!BB$2,INDIRECT("day_wise_sales_data!$B$1:$BZ$1"),0)),0)</f>
        <v>0</v>
      </c>
      <c r="BC888" s="3">
        <f ca="1">IFERROR(INDEX(INDIRECT("day_wise_sales_data!$B$2:$BZ$599"),MATCH(resource!$CC888,day_wise_sales_data!$A$2:$A$500,0),MATCH(resource!BC$2,INDIRECT("day_wise_sales_data!$B$1:$BZ$1"),0)),0)</f>
        <v>0</v>
      </c>
      <c r="BD888" s="3">
        <f ca="1">IFERROR(INDEX(INDIRECT("day_wise_sales_data!$B$2:$BZ$599"),MATCH(resource!$CC888,day_wise_sales_data!$A$2:$A$500,0),MATCH(resource!BD$2,INDIRECT("day_wise_sales_data!$B$1:$BZ$1"),0)),0)</f>
        <v>0</v>
      </c>
      <c r="BE888" s="3">
        <f ca="1">IFERROR(INDEX(INDIRECT("day_wise_sales_data!$B$2:$BZ$599"),MATCH(resource!$CC888,day_wise_sales_data!$A$2:$A$500,0),MATCH(resource!BE$2,INDIRECT("day_wise_sales_data!$B$1:$BZ$1"),0)),0)</f>
        <v>0</v>
      </c>
      <c r="BF888" s="3">
        <f ca="1">IFERROR(INDEX(INDIRECT("day_wise_sales_data!$B$2:$BZ$599"),MATCH(resource!$CC888,day_wise_sales_data!$A$2:$A$500,0),MATCH(resource!BF$2,INDIRECT("day_wise_sales_data!$B$1:$BZ$1"),0)),0)</f>
        <v>0</v>
      </c>
      <c r="BG888" s="3">
        <f ca="1">IFERROR(INDEX(INDIRECT("day_wise_sales_data!$B$2:$BZ$599"),MATCH(resource!$CC888,day_wise_sales_data!$A$2:$A$500,0),MATCH(resource!BG$2,INDIRECT("day_wise_sales_data!$B$1:$BZ$1"),0)),0)</f>
        <v>0</v>
      </c>
      <c r="BH888" s="3">
        <f ca="1">IFERROR(INDEX(INDIRECT("day_wise_sales_data!$B$2:$BZ$599"),MATCH(resource!$CC888,day_wise_sales_data!$A$2:$A$500,0),MATCH(resource!BH$2,INDIRECT("day_wise_sales_data!$B$1:$BZ$1"),0)),0)</f>
        <v>0</v>
      </c>
      <c r="BI888" s="3">
        <f ca="1">IFERROR(INDEX(INDIRECT("day_wise_sales_data!$B$2:$BZ$599"),MATCH(resource!$CC888,day_wise_sales_data!$A$2:$A$500,0),MATCH(resource!BI$2,INDIRECT("day_wise_sales_data!$B$1:$BZ$1"),0)),0)</f>
        <v>0</v>
      </c>
      <c r="BJ888" s="3">
        <f ca="1">IFERROR(INDEX(INDIRECT("day_wise_sales_data!$B$2:$BZ$599"),MATCH(resource!$CC888,day_wise_sales_data!$A$2:$A$500,0),MATCH(resource!BJ$2,INDIRECT("day_wise_sales_data!$B$1:$BZ$1"),0)),0)</f>
        <v>0</v>
      </c>
      <c r="BK888" s="3">
        <f ca="1">IFERROR(INDEX(INDIRECT("day_wise_sales_data!$B$2:$BZ$599"),MATCH(resource!$CC888,day_wise_sales_data!$A$2:$A$500,0),MATCH(resource!BK$2,INDIRECT("day_wise_sales_data!$B$1:$BZ$1"),0)),0)</f>
        <v>0</v>
      </c>
      <c r="BL888" s="3">
        <f ca="1">IFERROR(INDEX(INDIRECT("day_wise_sales_data!$B$2:$BZ$599"),MATCH(resource!$CC888,day_wise_sales_data!$A$2:$A$500,0),MATCH(resource!BL$2,INDIRECT("day_wise_sales_data!$B$1:$BZ$1"),0)),0)</f>
        <v>0</v>
      </c>
      <c r="BM888" s="3">
        <f ca="1">IFERROR(INDEX(INDIRECT("day_wise_sales_data!$B$2:$BZ$599"),MATCH(resource!$CC888,day_wise_sales_data!$A$2:$A$500,0),MATCH(resource!BM$2,INDIRECT("day_wise_sales_data!$B$1:$BZ$1"),0)),0)</f>
        <v>0</v>
      </c>
      <c r="BN888" s="3">
        <f ca="1">IFERROR(INDEX(INDIRECT("day_wise_sales_data!$B$2:$BZ$599"),MATCH(resource!$CC888,day_wise_sales_data!$A$2:$A$500,0),MATCH(resource!BN$2,INDIRECT("day_wise_sales_data!$B$1:$BZ$1"),0)),0)</f>
        <v>0</v>
      </c>
      <c r="BO888" s="3">
        <f ca="1">IFERROR(INDEX(INDIRECT("day_wise_sales_data!$B$2:$BZ$599"),MATCH(resource!$CC888,day_wise_sales_data!$A$2:$A$500,0),MATCH(resource!BO$2,INDIRECT("day_wise_sales_data!$B$1:$BZ$1"),0)),0)</f>
        <v>0</v>
      </c>
      <c r="BP888" s="3">
        <f ca="1">IFERROR(INDEX(INDIRECT("day_wise_sales_data!$B$2:$BZ$599"),MATCH(resource!$CC888,day_wise_sales_data!$A$2:$A$500,0),MATCH(resource!BP$2,INDIRECT("day_wise_sales_data!$B$1:$BZ$1"),0)),0)</f>
        <v>0</v>
      </c>
      <c r="BQ888" s="3">
        <f ca="1">IFERROR(INDEX(INDIRECT("day_wise_sales_data!$B$2:$BZ$599"),MATCH(resource!$CC888,day_wise_sales_data!$A$2:$A$500,0),MATCH(resource!BQ$2,INDIRECT("day_wise_sales_data!$B$1:$BZ$1"),0)),0)</f>
        <v>0</v>
      </c>
      <c r="BR888" s="3">
        <f ca="1">IFERROR(INDEX(INDIRECT("day_wise_sales_data!$B$2:$BZ$599"),MATCH(resource!$CC888,day_wise_sales_data!$A$2:$A$500,0),MATCH(resource!BR$2,INDIRECT("day_wise_sales_data!$B$1:$BZ$1"),0)),0)</f>
        <v>0</v>
      </c>
      <c r="BS888" s="3">
        <f ca="1">IFERROR(INDEX(INDIRECT("day_wise_sales_data!$B$2:$BZ$599"),MATCH(resource!$CC888,day_wise_sales_data!$A$2:$A$500,0),MATCH(resource!BS$2,INDIRECT("day_wise_sales_data!$B$1:$BZ$1"),0)),0)</f>
        <v>0</v>
      </c>
      <c r="BT888" s="3">
        <f ca="1">IFERROR(INDEX(INDIRECT("day_wise_sales_data!$B$2:$BZ$599"),MATCH(resource!$CC888,day_wise_sales_data!$A$2:$A$500,0),MATCH(resource!BT$2,INDIRECT("day_wise_sales_data!$B$1:$BZ$1"),0)),0)</f>
        <v>0</v>
      </c>
      <c r="BU888" s="3">
        <f ca="1">IFERROR(INDEX(INDIRECT("day_wise_sales_data!$B$2:$BZ$599"),MATCH(resource!$CC888,day_wise_sales_data!$A$2:$A$500,0),MATCH(resource!BU$2,INDIRECT("day_wise_sales_data!$B$1:$BZ$1"),0)),0)</f>
        <v>0</v>
      </c>
      <c r="BV888" s="3">
        <f ca="1">IFERROR(INDEX(INDIRECT("day_wise_sales_data!$B$2:$BZ$599"),MATCH(resource!$CC888,day_wise_sales_data!$A$2:$A$500,0),MATCH(resource!BV$2,INDIRECT("day_wise_sales_data!$B$1:$BZ$1"),0)),0)</f>
        <v>0</v>
      </c>
      <c r="BW888" s="3">
        <f ca="1">IFERROR(INDEX(INDIRECT("day_wise_sales_data!$B$2:$BZ$599"),MATCH(resource!$CC888,day_wise_sales_data!$A$2:$A$500,0),MATCH(resource!BW$2,INDIRECT("day_wise_sales_data!$B$1:$BZ$1"),0)),0)</f>
        <v>0</v>
      </c>
      <c r="BX888" s="3">
        <f ca="1">IFERROR(INDEX(INDIRECT("day_wise_sales_data!$B$2:$BZ$599"),MATCH(resource!$CC888,day_wise_sales_data!$A$2:$A$500,0),MATCH(resource!BX$2,INDIRECT("day_wise_sales_data!$B$1:$BZ$1"),0)),0)</f>
        <v>0</v>
      </c>
      <c r="BY888" s="3">
        <f ca="1">IFERROR(INDEX(INDIRECT("day_wise_sales_data!$B$2:$BZ$599"),MATCH(resource!$CC888,day_wise_sales_data!$A$2:$A$500,0),MATCH(resource!BY$2,INDIRECT("day_wise_sales_data!$B$1:$BZ$1"),0)),0)</f>
        <v>0</v>
      </c>
      <c r="BZ888" s="3">
        <f ca="1">IFERROR(INDEX(INDIRECT("day_wise_sales_data!$B$2:$BZ$599"),MATCH(resource!$CC888,day_wise_sales_data!$A$2:$A$500,0),MATCH(resource!BZ$2,INDIRECT("day_wise_sales_data!$B$1:$BZ$1"),0)),0)</f>
        <v>0</v>
      </c>
      <c r="CA888" s="3">
        <f ca="1">IFERROR(INDEX(INDIRECT("day_wise_sales_data!$B$2:$BZ$599"),MATCH(resource!$CC888,day_wise_sales_data!$A$2:$A$500,0),MATCH(resource!CA$2,INDIRECT("day_wise_sales_data!$B$1:$BZ$1"),0)),0)</f>
        <v>0</v>
      </c>
      <c r="CC888" s="4">
        <f>sales_data!H887</f>
        <v>0</v>
      </c>
      <c r="CD888" s="1">
        <v>886</v>
      </c>
      <c r="CE888" s="1" t="str">
        <f>IF(AQ888=report!$AQ$3,resource!CD888,"")</f>
        <v/>
      </c>
      <c r="CF888" s="5" t="str">
        <f>IFERROR(SMALL($CE$3:$CE$1001,ROWS($CE$3:CE888)),"")</f>
        <v/>
      </c>
      <c r="CH888">
        <f>IFERROR(VLOOKUP($CC888,data_pull!$E$22:$G$700,2,0),0)</f>
        <v>0</v>
      </c>
      <c r="DK888" s="3" t="str">
        <f>IFERROR(INDEX(COD_SALES!$B$5:$Z$500,MATCH(resource!$CC888,COD_SALES!$A$5:$A$500,0),MATCH(resource!DK$2,COD_SALES!$B$4:$Z$4,0)),"")</f>
        <v/>
      </c>
      <c r="DL888" s="3" t="str">
        <f>IFERROR(INDEX(COD_SALES!$B$5:$Z$500,MATCH(resource!$CC888,COD_SALES!$A$5:$A$500,0),MATCH(resource!DL$2,COD_SALES!$B$4:$Z$4,0)),"")</f>
        <v/>
      </c>
      <c r="DM888" s="3" t="str">
        <f>IFERROR(INDEX(COD_SALES!$B$5:$Z$500,MATCH(resource!$CC888,COD_SALES!$A$5:$A$500,0),MATCH(resource!DM$2,COD_SALES!$B$4:$Z$4,0)),"")</f>
        <v/>
      </c>
      <c r="DN888" s="3" t="str">
        <f>IFERROR(INDEX(COD_SALES!$B$5:$Z$500,MATCH(resource!$CC888,COD_SALES!$A$5:$A$500,0),MATCH(resource!DN$2,COD_SALES!$B$4:$Z$4,0)),"")</f>
        <v/>
      </c>
      <c r="DO888" s="3" t="str">
        <f>IFERROR(INDEX(COD_SALES!$B$5:$Z$500,MATCH(resource!$CC888,COD_SALES!$A$5:$A$500,0),MATCH(resource!DO$2,COD_SALES!$B$4:$Z$4,0)),"")</f>
        <v/>
      </c>
      <c r="DP888" s="3" t="str">
        <f>IFERROR(INDEX(COD_SALES!$B$5:$Z$500,MATCH(resource!$CC888,COD_SALES!$A$5:$A$500,0),MATCH(resource!DP$2,COD_SALES!$B$4:$Z$4,0)),"")</f>
        <v/>
      </c>
      <c r="DQ888" s="3" t="str">
        <f>IFERROR(INDEX(COD_SALES!$B$5:$Z$500,MATCH(resource!$CC888,COD_SALES!$A$5:$A$500,0),MATCH(resource!DQ$2,COD_SALES!$B$4:$Z$4,0)),"")</f>
        <v/>
      </c>
      <c r="DR888" s="3" t="str">
        <f>IFERROR(INDEX(COD_SALES!$B$5:$Z$500,MATCH(resource!$CC888,COD_SALES!$A$5:$A$500,0),MATCH(resource!DR$2,COD_SALES!$B$4:$Z$4,0)),"")</f>
        <v/>
      </c>
      <c r="DS888" s="3" t="str">
        <f>IFERROR(INDEX(COD_SALES!$B$5:$Z$500,MATCH(resource!$CC888,COD_SALES!$A$5:$A$500,0),MATCH(resource!DS$2,COD_SALES!$B$4:$Z$4,0)),"")</f>
        <v/>
      </c>
      <c r="DT888" s="3" t="str">
        <f>IFERROR(INDEX(COD_SALES!$B$5:$Z$500,MATCH(resource!$CC888,COD_SALES!$A$5:$A$500,0),MATCH(resource!DT$2,COD_SALES!$B$4:$Z$4,0)),"")</f>
        <v/>
      </c>
      <c r="DU888" s="3" t="str">
        <f>IFERROR(INDEX(COD_SALES!$B$5:$Z$500,MATCH(resource!$CC888,COD_SALES!$A$5:$A$500,0),MATCH(resource!DU$2,COD_SALES!$B$4:$Z$4,0)),"")</f>
        <v/>
      </c>
      <c r="DV888" s="3" t="str">
        <f>IFERROR(INDEX(COD_SALES!$B$5:$Z$500,MATCH(resource!$CC888,COD_SALES!$A$5:$A$500,0),MATCH(resource!DV$2,COD_SALES!$B$4:$Z$4,0)),"")</f>
        <v/>
      </c>
      <c r="DW888" s="3" t="str">
        <f>IFERROR(INDEX(COD_SALES!$B$5:$Z$500,MATCH(resource!$CC888,COD_SALES!$A$5:$A$500,0),MATCH(resource!DW$2,COD_SALES!$B$4:$Z$4,0)),"")</f>
        <v/>
      </c>
      <c r="DX888" s="3" t="str">
        <f>IFERROR(INDEX(COD_SALES!$B$5:$Z$500,MATCH(resource!$CC888,COD_SALES!$A$5:$A$500,0),MATCH(resource!DX$2,COD_SALES!$B$4:$Z$4,0)),"")</f>
        <v/>
      </c>
      <c r="DY888" s="3" t="str">
        <f>IFERROR(INDEX(COD_SALES!$B$5:$Z$500,MATCH(resource!$CC888,COD_SALES!$A$5:$A$500,0),MATCH(resource!DY$2,COD_SALES!$B$4:$Z$4,0)),"")</f>
        <v/>
      </c>
      <c r="DZ888" s="3" t="str">
        <f>IFERROR(INDEX(COD_SALES!$B$5:$Z$500,MATCH(resource!$CC888,COD_SALES!$A$5:$A$500,0),MATCH(resource!DZ$2,COD_SALES!$B$4:$Z$4,0)),"")</f>
        <v/>
      </c>
      <c r="EA888" s="3" t="str">
        <f>IFERROR(INDEX(COD_SALES!$B$5:$Z$500,MATCH(resource!$CC888,COD_SALES!$A$5:$A$500,0),MATCH(resource!EA$2,COD_SALES!$B$4:$Z$4,0)),"")</f>
        <v/>
      </c>
      <c r="EB888" s="3">
        <f t="shared" si="142"/>
        <v>0</v>
      </c>
      <c r="EW888" s="3">
        <f>IFERROR(VLOOKUP(CC888,data_pull!$AO$25:$AR$546,2,0),0)</f>
        <v>0</v>
      </c>
      <c r="EX888" s="1">
        <f>IFERROR(VLOOKUP(CC888,data_pull!$AO$25:$AR$546,4,0),0)</f>
        <v>0</v>
      </c>
    </row>
    <row r="889" spans="13:154" x14ac:dyDescent="0.25"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4">
        <f>sales_data!B888</f>
        <v>0</v>
      </c>
      <c r="AR889" s="4">
        <f>sales_data!C888</f>
        <v>0</v>
      </c>
      <c r="AS889" s="5" t="str">
        <f t="shared" si="141"/>
        <v/>
      </c>
      <c r="AT889" s="4">
        <f>sales_data!I888</f>
        <v>0</v>
      </c>
      <c r="AU889" s="4">
        <f>sales_data!W888</f>
        <v>0</v>
      </c>
      <c r="AV889" s="1">
        <f>sales_data!N888</f>
        <v>0</v>
      </c>
      <c r="AW889" s="1">
        <f>sales_data!P888</f>
        <v>0</v>
      </c>
      <c r="AX889" s="3">
        <f ca="1">IFERROR(INDEX(INDIRECT("day_wise_sales_data!$B$2:$BZ$599"),MATCH(resource!$CC889,day_wise_sales_data!$A$2:$A$500,0),MATCH(resource!AX$2,INDIRECT("day_wise_sales_data!$B$1:$BZ$1"),0)),0)</f>
        <v>0</v>
      </c>
      <c r="AY889" s="3">
        <f ca="1">IFERROR(INDEX(INDIRECT("day_wise_sales_data!$B$2:$BZ$599"),MATCH(resource!$CC889,day_wise_sales_data!$A$2:$A$500,0),MATCH(resource!AY$2,INDIRECT("day_wise_sales_data!$B$1:$BZ$1"),0)),0)</f>
        <v>0</v>
      </c>
      <c r="AZ889" s="3">
        <f ca="1">IFERROR(INDEX(INDIRECT("day_wise_sales_data!$B$2:$BZ$599"),MATCH(resource!$CC889,day_wise_sales_data!$A$2:$A$500,0),MATCH(resource!AZ$2,INDIRECT("day_wise_sales_data!$B$1:$BZ$1"),0)),0)</f>
        <v>0</v>
      </c>
      <c r="BA889" s="3">
        <f ca="1">IFERROR(INDEX(INDIRECT("day_wise_sales_data!$B$2:$BZ$599"),MATCH(resource!$CC889,day_wise_sales_data!$A$2:$A$500,0),MATCH(resource!BA$2,INDIRECT("day_wise_sales_data!$B$1:$BZ$1"),0)),0)</f>
        <v>0</v>
      </c>
      <c r="BB889" s="3">
        <f ca="1">IFERROR(INDEX(INDIRECT("day_wise_sales_data!$B$2:$BZ$599"),MATCH(resource!$CC889,day_wise_sales_data!$A$2:$A$500,0),MATCH(resource!BB$2,INDIRECT("day_wise_sales_data!$B$1:$BZ$1"),0)),0)</f>
        <v>0</v>
      </c>
      <c r="BC889" s="3">
        <f ca="1">IFERROR(INDEX(INDIRECT("day_wise_sales_data!$B$2:$BZ$599"),MATCH(resource!$CC889,day_wise_sales_data!$A$2:$A$500,0),MATCH(resource!BC$2,INDIRECT("day_wise_sales_data!$B$1:$BZ$1"),0)),0)</f>
        <v>0</v>
      </c>
      <c r="BD889" s="3">
        <f ca="1">IFERROR(INDEX(INDIRECT("day_wise_sales_data!$B$2:$BZ$599"),MATCH(resource!$CC889,day_wise_sales_data!$A$2:$A$500,0),MATCH(resource!BD$2,INDIRECT("day_wise_sales_data!$B$1:$BZ$1"),0)),0)</f>
        <v>0</v>
      </c>
      <c r="BE889" s="3">
        <f ca="1">IFERROR(INDEX(INDIRECT("day_wise_sales_data!$B$2:$BZ$599"),MATCH(resource!$CC889,day_wise_sales_data!$A$2:$A$500,0),MATCH(resource!BE$2,INDIRECT("day_wise_sales_data!$B$1:$BZ$1"),0)),0)</f>
        <v>0</v>
      </c>
      <c r="BF889" s="3">
        <f ca="1">IFERROR(INDEX(INDIRECT("day_wise_sales_data!$B$2:$BZ$599"),MATCH(resource!$CC889,day_wise_sales_data!$A$2:$A$500,0),MATCH(resource!BF$2,INDIRECT("day_wise_sales_data!$B$1:$BZ$1"),0)),0)</f>
        <v>0</v>
      </c>
      <c r="BG889" s="3">
        <f ca="1">IFERROR(INDEX(INDIRECT("day_wise_sales_data!$B$2:$BZ$599"),MATCH(resource!$CC889,day_wise_sales_data!$A$2:$A$500,0),MATCH(resource!BG$2,INDIRECT("day_wise_sales_data!$B$1:$BZ$1"),0)),0)</f>
        <v>0</v>
      </c>
      <c r="BH889" s="3">
        <f ca="1">IFERROR(INDEX(INDIRECT("day_wise_sales_data!$B$2:$BZ$599"),MATCH(resource!$CC889,day_wise_sales_data!$A$2:$A$500,0),MATCH(resource!BH$2,INDIRECT("day_wise_sales_data!$B$1:$BZ$1"),0)),0)</f>
        <v>0</v>
      </c>
      <c r="BI889" s="3">
        <f ca="1">IFERROR(INDEX(INDIRECT("day_wise_sales_data!$B$2:$BZ$599"),MATCH(resource!$CC889,day_wise_sales_data!$A$2:$A$500,0),MATCH(resource!BI$2,INDIRECT("day_wise_sales_data!$B$1:$BZ$1"),0)),0)</f>
        <v>0</v>
      </c>
      <c r="BJ889" s="3">
        <f ca="1">IFERROR(INDEX(INDIRECT("day_wise_sales_data!$B$2:$BZ$599"),MATCH(resource!$CC889,day_wise_sales_data!$A$2:$A$500,0),MATCH(resource!BJ$2,INDIRECT("day_wise_sales_data!$B$1:$BZ$1"),0)),0)</f>
        <v>0</v>
      </c>
      <c r="BK889" s="3">
        <f ca="1">IFERROR(INDEX(INDIRECT("day_wise_sales_data!$B$2:$BZ$599"),MATCH(resource!$CC889,day_wise_sales_data!$A$2:$A$500,0),MATCH(resource!BK$2,INDIRECT("day_wise_sales_data!$B$1:$BZ$1"),0)),0)</f>
        <v>0</v>
      </c>
      <c r="BL889" s="3">
        <f ca="1">IFERROR(INDEX(INDIRECT("day_wise_sales_data!$B$2:$BZ$599"),MATCH(resource!$CC889,day_wise_sales_data!$A$2:$A$500,0),MATCH(resource!BL$2,INDIRECT("day_wise_sales_data!$B$1:$BZ$1"),0)),0)</f>
        <v>0</v>
      </c>
      <c r="BM889" s="3">
        <f ca="1">IFERROR(INDEX(INDIRECT("day_wise_sales_data!$B$2:$BZ$599"),MATCH(resource!$CC889,day_wise_sales_data!$A$2:$A$500,0),MATCH(resource!BM$2,INDIRECT("day_wise_sales_data!$B$1:$BZ$1"),0)),0)</f>
        <v>0</v>
      </c>
      <c r="BN889" s="3">
        <f ca="1">IFERROR(INDEX(INDIRECT("day_wise_sales_data!$B$2:$BZ$599"),MATCH(resource!$CC889,day_wise_sales_data!$A$2:$A$500,0),MATCH(resource!BN$2,INDIRECT("day_wise_sales_data!$B$1:$BZ$1"),0)),0)</f>
        <v>0</v>
      </c>
      <c r="BO889" s="3">
        <f ca="1">IFERROR(INDEX(INDIRECT("day_wise_sales_data!$B$2:$BZ$599"),MATCH(resource!$CC889,day_wise_sales_data!$A$2:$A$500,0),MATCH(resource!BO$2,INDIRECT("day_wise_sales_data!$B$1:$BZ$1"),0)),0)</f>
        <v>0</v>
      </c>
      <c r="BP889" s="3">
        <f ca="1">IFERROR(INDEX(INDIRECT("day_wise_sales_data!$B$2:$BZ$599"),MATCH(resource!$CC889,day_wise_sales_data!$A$2:$A$500,0),MATCH(resource!BP$2,INDIRECT("day_wise_sales_data!$B$1:$BZ$1"),0)),0)</f>
        <v>0</v>
      </c>
      <c r="BQ889" s="3">
        <f ca="1">IFERROR(INDEX(INDIRECT("day_wise_sales_data!$B$2:$BZ$599"),MATCH(resource!$CC889,day_wise_sales_data!$A$2:$A$500,0),MATCH(resource!BQ$2,INDIRECT("day_wise_sales_data!$B$1:$BZ$1"),0)),0)</f>
        <v>0</v>
      </c>
      <c r="BR889" s="3">
        <f ca="1">IFERROR(INDEX(INDIRECT("day_wise_sales_data!$B$2:$BZ$599"),MATCH(resource!$CC889,day_wise_sales_data!$A$2:$A$500,0),MATCH(resource!BR$2,INDIRECT("day_wise_sales_data!$B$1:$BZ$1"),0)),0)</f>
        <v>0</v>
      </c>
      <c r="BS889" s="3">
        <f ca="1">IFERROR(INDEX(INDIRECT("day_wise_sales_data!$B$2:$BZ$599"),MATCH(resource!$CC889,day_wise_sales_data!$A$2:$A$500,0),MATCH(resource!BS$2,INDIRECT("day_wise_sales_data!$B$1:$BZ$1"),0)),0)</f>
        <v>0</v>
      </c>
      <c r="BT889" s="3">
        <f ca="1">IFERROR(INDEX(INDIRECT("day_wise_sales_data!$B$2:$BZ$599"),MATCH(resource!$CC889,day_wise_sales_data!$A$2:$A$500,0),MATCH(resource!BT$2,INDIRECT("day_wise_sales_data!$B$1:$BZ$1"),0)),0)</f>
        <v>0</v>
      </c>
      <c r="BU889" s="3">
        <f ca="1">IFERROR(INDEX(INDIRECT("day_wise_sales_data!$B$2:$BZ$599"),MATCH(resource!$CC889,day_wise_sales_data!$A$2:$A$500,0),MATCH(resource!BU$2,INDIRECT("day_wise_sales_data!$B$1:$BZ$1"),0)),0)</f>
        <v>0</v>
      </c>
      <c r="BV889" s="3">
        <f ca="1">IFERROR(INDEX(INDIRECT("day_wise_sales_data!$B$2:$BZ$599"),MATCH(resource!$CC889,day_wise_sales_data!$A$2:$A$500,0),MATCH(resource!BV$2,INDIRECT("day_wise_sales_data!$B$1:$BZ$1"),0)),0)</f>
        <v>0</v>
      </c>
      <c r="BW889" s="3">
        <f ca="1">IFERROR(INDEX(INDIRECT("day_wise_sales_data!$B$2:$BZ$599"),MATCH(resource!$CC889,day_wise_sales_data!$A$2:$A$500,0),MATCH(resource!BW$2,INDIRECT("day_wise_sales_data!$B$1:$BZ$1"),0)),0)</f>
        <v>0</v>
      </c>
      <c r="BX889" s="3">
        <f ca="1">IFERROR(INDEX(INDIRECT("day_wise_sales_data!$B$2:$BZ$599"),MATCH(resource!$CC889,day_wise_sales_data!$A$2:$A$500,0),MATCH(resource!BX$2,INDIRECT("day_wise_sales_data!$B$1:$BZ$1"),0)),0)</f>
        <v>0</v>
      </c>
      <c r="BY889" s="3">
        <f ca="1">IFERROR(INDEX(INDIRECT("day_wise_sales_data!$B$2:$BZ$599"),MATCH(resource!$CC889,day_wise_sales_data!$A$2:$A$500,0),MATCH(resource!BY$2,INDIRECT("day_wise_sales_data!$B$1:$BZ$1"),0)),0)</f>
        <v>0</v>
      </c>
      <c r="BZ889" s="3">
        <f ca="1">IFERROR(INDEX(INDIRECT("day_wise_sales_data!$B$2:$BZ$599"),MATCH(resource!$CC889,day_wise_sales_data!$A$2:$A$500,0),MATCH(resource!BZ$2,INDIRECT("day_wise_sales_data!$B$1:$BZ$1"),0)),0)</f>
        <v>0</v>
      </c>
      <c r="CA889" s="3">
        <f ca="1">IFERROR(INDEX(INDIRECT("day_wise_sales_data!$B$2:$BZ$599"),MATCH(resource!$CC889,day_wise_sales_data!$A$2:$A$500,0),MATCH(resource!CA$2,INDIRECT("day_wise_sales_data!$B$1:$BZ$1"),0)),0)</f>
        <v>0</v>
      </c>
      <c r="CC889" s="4">
        <f>sales_data!H888</f>
        <v>0</v>
      </c>
      <c r="CD889" s="1">
        <v>887</v>
      </c>
      <c r="CE889" s="1" t="str">
        <f>IF(AQ889=report!$AQ$3,resource!CD889,"")</f>
        <v/>
      </c>
      <c r="CF889" s="5" t="str">
        <f>IFERROR(SMALL($CE$3:$CE$1001,ROWS($CE$3:CE889)),"")</f>
        <v/>
      </c>
      <c r="CH889">
        <f>IFERROR(VLOOKUP($CC889,data_pull!$E$22:$G$700,2,0),0)</f>
        <v>0</v>
      </c>
      <c r="DK889" s="3" t="str">
        <f>IFERROR(INDEX(COD_SALES!$B$5:$Z$500,MATCH(resource!$CC889,COD_SALES!$A$5:$A$500,0),MATCH(resource!DK$2,COD_SALES!$B$4:$Z$4,0)),"")</f>
        <v/>
      </c>
      <c r="DL889" s="3" t="str">
        <f>IFERROR(INDEX(COD_SALES!$B$5:$Z$500,MATCH(resource!$CC889,COD_SALES!$A$5:$A$500,0),MATCH(resource!DL$2,COD_SALES!$B$4:$Z$4,0)),"")</f>
        <v/>
      </c>
      <c r="DM889" s="3" t="str">
        <f>IFERROR(INDEX(COD_SALES!$B$5:$Z$500,MATCH(resource!$CC889,COD_SALES!$A$5:$A$500,0),MATCH(resource!DM$2,COD_SALES!$B$4:$Z$4,0)),"")</f>
        <v/>
      </c>
      <c r="DN889" s="3" t="str">
        <f>IFERROR(INDEX(COD_SALES!$B$5:$Z$500,MATCH(resource!$CC889,COD_SALES!$A$5:$A$500,0),MATCH(resource!DN$2,COD_SALES!$B$4:$Z$4,0)),"")</f>
        <v/>
      </c>
      <c r="DO889" s="3" t="str">
        <f>IFERROR(INDEX(COD_SALES!$B$5:$Z$500,MATCH(resource!$CC889,COD_SALES!$A$5:$A$500,0),MATCH(resource!DO$2,COD_SALES!$B$4:$Z$4,0)),"")</f>
        <v/>
      </c>
      <c r="DP889" s="3" t="str">
        <f>IFERROR(INDEX(COD_SALES!$B$5:$Z$500,MATCH(resource!$CC889,COD_SALES!$A$5:$A$500,0),MATCH(resource!DP$2,COD_SALES!$B$4:$Z$4,0)),"")</f>
        <v/>
      </c>
      <c r="DQ889" s="3" t="str">
        <f>IFERROR(INDEX(COD_SALES!$B$5:$Z$500,MATCH(resource!$CC889,COD_SALES!$A$5:$A$500,0),MATCH(resource!DQ$2,COD_SALES!$B$4:$Z$4,0)),"")</f>
        <v/>
      </c>
      <c r="DR889" s="3" t="str">
        <f>IFERROR(INDEX(COD_SALES!$B$5:$Z$500,MATCH(resource!$CC889,COD_SALES!$A$5:$A$500,0),MATCH(resource!DR$2,COD_SALES!$B$4:$Z$4,0)),"")</f>
        <v/>
      </c>
      <c r="DS889" s="3" t="str">
        <f>IFERROR(INDEX(COD_SALES!$B$5:$Z$500,MATCH(resource!$CC889,COD_SALES!$A$5:$A$500,0),MATCH(resource!DS$2,COD_SALES!$B$4:$Z$4,0)),"")</f>
        <v/>
      </c>
      <c r="DT889" s="3" t="str">
        <f>IFERROR(INDEX(COD_SALES!$B$5:$Z$500,MATCH(resource!$CC889,COD_SALES!$A$5:$A$500,0),MATCH(resource!DT$2,COD_SALES!$B$4:$Z$4,0)),"")</f>
        <v/>
      </c>
      <c r="DU889" s="3" t="str">
        <f>IFERROR(INDEX(COD_SALES!$B$5:$Z$500,MATCH(resource!$CC889,COD_SALES!$A$5:$A$500,0),MATCH(resource!DU$2,COD_SALES!$B$4:$Z$4,0)),"")</f>
        <v/>
      </c>
      <c r="DV889" s="3" t="str">
        <f>IFERROR(INDEX(COD_SALES!$B$5:$Z$500,MATCH(resource!$CC889,COD_SALES!$A$5:$A$500,0),MATCH(resource!DV$2,COD_SALES!$B$4:$Z$4,0)),"")</f>
        <v/>
      </c>
      <c r="DW889" s="3" t="str">
        <f>IFERROR(INDEX(COD_SALES!$B$5:$Z$500,MATCH(resource!$CC889,COD_SALES!$A$5:$A$500,0),MATCH(resource!DW$2,COD_SALES!$B$4:$Z$4,0)),"")</f>
        <v/>
      </c>
      <c r="DX889" s="3" t="str">
        <f>IFERROR(INDEX(COD_SALES!$B$5:$Z$500,MATCH(resource!$CC889,COD_SALES!$A$5:$A$500,0),MATCH(resource!DX$2,COD_SALES!$B$4:$Z$4,0)),"")</f>
        <v/>
      </c>
      <c r="DY889" s="3" t="str">
        <f>IFERROR(INDEX(COD_SALES!$B$5:$Z$500,MATCH(resource!$CC889,COD_SALES!$A$5:$A$500,0),MATCH(resource!DY$2,COD_SALES!$B$4:$Z$4,0)),"")</f>
        <v/>
      </c>
      <c r="DZ889" s="3" t="str">
        <f>IFERROR(INDEX(COD_SALES!$B$5:$Z$500,MATCH(resource!$CC889,COD_SALES!$A$5:$A$500,0),MATCH(resource!DZ$2,COD_SALES!$B$4:$Z$4,0)),"")</f>
        <v/>
      </c>
      <c r="EA889" s="3" t="str">
        <f>IFERROR(INDEX(COD_SALES!$B$5:$Z$500,MATCH(resource!$CC889,COD_SALES!$A$5:$A$500,0),MATCH(resource!EA$2,COD_SALES!$B$4:$Z$4,0)),"")</f>
        <v/>
      </c>
      <c r="EB889" s="3">
        <f t="shared" si="142"/>
        <v>0</v>
      </c>
      <c r="EW889" s="3">
        <f>IFERROR(VLOOKUP(CC889,data_pull!$AO$25:$AR$546,2,0),0)</f>
        <v>0</v>
      </c>
      <c r="EX889" s="1">
        <f>IFERROR(VLOOKUP(CC889,data_pull!$AO$25:$AR$546,4,0),0)</f>
        <v>0</v>
      </c>
    </row>
    <row r="890" spans="13:154" x14ac:dyDescent="0.25"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4">
        <f>sales_data!B889</f>
        <v>0</v>
      </c>
      <c r="AR890" s="4">
        <f>sales_data!C889</f>
        <v>0</v>
      </c>
      <c r="AS890" s="5" t="str">
        <f t="shared" si="141"/>
        <v/>
      </c>
      <c r="AT890" s="4">
        <f>sales_data!I889</f>
        <v>0</v>
      </c>
      <c r="AU890" s="4">
        <f>sales_data!W889</f>
        <v>0</v>
      </c>
      <c r="AV890" s="1">
        <f>sales_data!N889</f>
        <v>0</v>
      </c>
      <c r="AW890" s="1">
        <f>sales_data!P889</f>
        <v>0</v>
      </c>
      <c r="AX890" s="3">
        <f ca="1">IFERROR(INDEX(INDIRECT("day_wise_sales_data!$B$2:$BZ$599"),MATCH(resource!$CC890,day_wise_sales_data!$A$2:$A$500,0),MATCH(resource!AX$2,INDIRECT("day_wise_sales_data!$B$1:$BZ$1"),0)),0)</f>
        <v>0</v>
      </c>
      <c r="AY890" s="3">
        <f ca="1">IFERROR(INDEX(INDIRECT("day_wise_sales_data!$B$2:$BZ$599"),MATCH(resource!$CC890,day_wise_sales_data!$A$2:$A$500,0),MATCH(resource!AY$2,INDIRECT("day_wise_sales_data!$B$1:$BZ$1"),0)),0)</f>
        <v>0</v>
      </c>
      <c r="AZ890" s="3">
        <f ca="1">IFERROR(INDEX(INDIRECT("day_wise_sales_data!$B$2:$BZ$599"),MATCH(resource!$CC890,day_wise_sales_data!$A$2:$A$500,0),MATCH(resource!AZ$2,INDIRECT("day_wise_sales_data!$B$1:$BZ$1"),0)),0)</f>
        <v>0</v>
      </c>
      <c r="BA890" s="3">
        <f ca="1">IFERROR(INDEX(INDIRECT("day_wise_sales_data!$B$2:$BZ$599"),MATCH(resource!$CC890,day_wise_sales_data!$A$2:$A$500,0),MATCH(resource!BA$2,INDIRECT("day_wise_sales_data!$B$1:$BZ$1"),0)),0)</f>
        <v>0</v>
      </c>
      <c r="BB890" s="3">
        <f ca="1">IFERROR(INDEX(INDIRECT("day_wise_sales_data!$B$2:$BZ$599"),MATCH(resource!$CC890,day_wise_sales_data!$A$2:$A$500,0),MATCH(resource!BB$2,INDIRECT("day_wise_sales_data!$B$1:$BZ$1"),0)),0)</f>
        <v>0</v>
      </c>
      <c r="BC890" s="3">
        <f ca="1">IFERROR(INDEX(INDIRECT("day_wise_sales_data!$B$2:$BZ$599"),MATCH(resource!$CC890,day_wise_sales_data!$A$2:$A$500,0),MATCH(resource!BC$2,INDIRECT("day_wise_sales_data!$B$1:$BZ$1"),0)),0)</f>
        <v>0</v>
      </c>
      <c r="BD890" s="3">
        <f ca="1">IFERROR(INDEX(INDIRECT("day_wise_sales_data!$B$2:$BZ$599"),MATCH(resource!$CC890,day_wise_sales_data!$A$2:$A$500,0),MATCH(resource!BD$2,INDIRECT("day_wise_sales_data!$B$1:$BZ$1"),0)),0)</f>
        <v>0</v>
      </c>
      <c r="BE890" s="3">
        <f ca="1">IFERROR(INDEX(INDIRECT("day_wise_sales_data!$B$2:$BZ$599"),MATCH(resource!$CC890,day_wise_sales_data!$A$2:$A$500,0),MATCH(resource!BE$2,INDIRECT("day_wise_sales_data!$B$1:$BZ$1"),0)),0)</f>
        <v>0</v>
      </c>
      <c r="BF890" s="3">
        <f ca="1">IFERROR(INDEX(INDIRECT("day_wise_sales_data!$B$2:$BZ$599"),MATCH(resource!$CC890,day_wise_sales_data!$A$2:$A$500,0),MATCH(resource!BF$2,INDIRECT("day_wise_sales_data!$B$1:$BZ$1"),0)),0)</f>
        <v>0</v>
      </c>
      <c r="BG890" s="3">
        <f ca="1">IFERROR(INDEX(INDIRECT("day_wise_sales_data!$B$2:$BZ$599"),MATCH(resource!$CC890,day_wise_sales_data!$A$2:$A$500,0),MATCH(resource!BG$2,INDIRECT("day_wise_sales_data!$B$1:$BZ$1"),0)),0)</f>
        <v>0</v>
      </c>
      <c r="BH890" s="3">
        <f ca="1">IFERROR(INDEX(INDIRECT("day_wise_sales_data!$B$2:$BZ$599"),MATCH(resource!$CC890,day_wise_sales_data!$A$2:$A$500,0),MATCH(resource!BH$2,INDIRECT("day_wise_sales_data!$B$1:$BZ$1"),0)),0)</f>
        <v>0</v>
      </c>
      <c r="BI890" s="3">
        <f ca="1">IFERROR(INDEX(INDIRECT("day_wise_sales_data!$B$2:$BZ$599"),MATCH(resource!$CC890,day_wise_sales_data!$A$2:$A$500,0),MATCH(resource!BI$2,INDIRECT("day_wise_sales_data!$B$1:$BZ$1"),0)),0)</f>
        <v>0</v>
      </c>
      <c r="BJ890" s="3">
        <f ca="1">IFERROR(INDEX(INDIRECT("day_wise_sales_data!$B$2:$BZ$599"),MATCH(resource!$CC890,day_wise_sales_data!$A$2:$A$500,0),MATCH(resource!BJ$2,INDIRECT("day_wise_sales_data!$B$1:$BZ$1"),0)),0)</f>
        <v>0</v>
      </c>
      <c r="BK890" s="3">
        <f ca="1">IFERROR(INDEX(INDIRECT("day_wise_sales_data!$B$2:$BZ$599"),MATCH(resource!$CC890,day_wise_sales_data!$A$2:$A$500,0),MATCH(resource!BK$2,INDIRECT("day_wise_sales_data!$B$1:$BZ$1"),0)),0)</f>
        <v>0</v>
      </c>
      <c r="BL890" s="3">
        <f ca="1">IFERROR(INDEX(INDIRECT("day_wise_sales_data!$B$2:$BZ$599"),MATCH(resource!$CC890,day_wise_sales_data!$A$2:$A$500,0),MATCH(resource!BL$2,INDIRECT("day_wise_sales_data!$B$1:$BZ$1"),0)),0)</f>
        <v>0</v>
      </c>
      <c r="BM890" s="3">
        <f ca="1">IFERROR(INDEX(INDIRECT("day_wise_sales_data!$B$2:$BZ$599"),MATCH(resource!$CC890,day_wise_sales_data!$A$2:$A$500,0),MATCH(resource!BM$2,INDIRECT("day_wise_sales_data!$B$1:$BZ$1"),0)),0)</f>
        <v>0</v>
      </c>
      <c r="BN890" s="3">
        <f ca="1">IFERROR(INDEX(INDIRECT("day_wise_sales_data!$B$2:$BZ$599"),MATCH(resource!$CC890,day_wise_sales_data!$A$2:$A$500,0),MATCH(resource!BN$2,INDIRECT("day_wise_sales_data!$B$1:$BZ$1"),0)),0)</f>
        <v>0</v>
      </c>
      <c r="BO890" s="3">
        <f ca="1">IFERROR(INDEX(INDIRECT("day_wise_sales_data!$B$2:$BZ$599"),MATCH(resource!$CC890,day_wise_sales_data!$A$2:$A$500,0),MATCH(resource!BO$2,INDIRECT("day_wise_sales_data!$B$1:$BZ$1"),0)),0)</f>
        <v>0</v>
      </c>
      <c r="BP890" s="3">
        <f ca="1">IFERROR(INDEX(INDIRECT("day_wise_sales_data!$B$2:$BZ$599"),MATCH(resource!$CC890,day_wise_sales_data!$A$2:$A$500,0),MATCH(resource!BP$2,INDIRECT("day_wise_sales_data!$B$1:$BZ$1"),0)),0)</f>
        <v>0</v>
      </c>
      <c r="BQ890" s="3">
        <f ca="1">IFERROR(INDEX(INDIRECT("day_wise_sales_data!$B$2:$BZ$599"),MATCH(resource!$CC890,day_wise_sales_data!$A$2:$A$500,0),MATCH(resource!BQ$2,INDIRECT("day_wise_sales_data!$B$1:$BZ$1"),0)),0)</f>
        <v>0</v>
      </c>
      <c r="BR890" s="3">
        <f ca="1">IFERROR(INDEX(INDIRECT("day_wise_sales_data!$B$2:$BZ$599"),MATCH(resource!$CC890,day_wise_sales_data!$A$2:$A$500,0),MATCH(resource!BR$2,INDIRECT("day_wise_sales_data!$B$1:$BZ$1"),0)),0)</f>
        <v>0</v>
      </c>
      <c r="BS890" s="3">
        <f ca="1">IFERROR(INDEX(INDIRECT("day_wise_sales_data!$B$2:$BZ$599"),MATCH(resource!$CC890,day_wise_sales_data!$A$2:$A$500,0),MATCH(resource!BS$2,INDIRECT("day_wise_sales_data!$B$1:$BZ$1"),0)),0)</f>
        <v>0</v>
      </c>
      <c r="BT890" s="3">
        <f ca="1">IFERROR(INDEX(INDIRECT("day_wise_sales_data!$B$2:$BZ$599"),MATCH(resource!$CC890,day_wise_sales_data!$A$2:$A$500,0),MATCH(resource!BT$2,INDIRECT("day_wise_sales_data!$B$1:$BZ$1"),0)),0)</f>
        <v>0</v>
      </c>
      <c r="BU890" s="3">
        <f ca="1">IFERROR(INDEX(INDIRECT("day_wise_sales_data!$B$2:$BZ$599"),MATCH(resource!$CC890,day_wise_sales_data!$A$2:$A$500,0),MATCH(resource!BU$2,INDIRECT("day_wise_sales_data!$B$1:$BZ$1"),0)),0)</f>
        <v>0</v>
      </c>
      <c r="BV890" s="3">
        <f ca="1">IFERROR(INDEX(INDIRECT("day_wise_sales_data!$B$2:$BZ$599"),MATCH(resource!$CC890,day_wise_sales_data!$A$2:$A$500,0),MATCH(resource!BV$2,INDIRECT("day_wise_sales_data!$B$1:$BZ$1"),0)),0)</f>
        <v>0</v>
      </c>
      <c r="BW890" s="3">
        <f ca="1">IFERROR(INDEX(INDIRECT("day_wise_sales_data!$B$2:$BZ$599"),MATCH(resource!$CC890,day_wise_sales_data!$A$2:$A$500,0),MATCH(resource!BW$2,INDIRECT("day_wise_sales_data!$B$1:$BZ$1"),0)),0)</f>
        <v>0</v>
      </c>
      <c r="BX890" s="3">
        <f ca="1">IFERROR(INDEX(INDIRECT("day_wise_sales_data!$B$2:$BZ$599"),MATCH(resource!$CC890,day_wise_sales_data!$A$2:$A$500,0),MATCH(resource!BX$2,INDIRECT("day_wise_sales_data!$B$1:$BZ$1"),0)),0)</f>
        <v>0</v>
      </c>
      <c r="BY890" s="3">
        <f ca="1">IFERROR(INDEX(INDIRECT("day_wise_sales_data!$B$2:$BZ$599"),MATCH(resource!$CC890,day_wise_sales_data!$A$2:$A$500,0),MATCH(resource!BY$2,INDIRECT("day_wise_sales_data!$B$1:$BZ$1"),0)),0)</f>
        <v>0</v>
      </c>
      <c r="BZ890" s="3">
        <f ca="1">IFERROR(INDEX(INDIRECT("day_wise_sales_data!$B$2:$BZ$599"),MATCH(resource!$CC890,day_wise_sales_data!$A$2:$A$500,0),MATCH(resource!BZ$2,INDIRECT("day_wise_sales_data!$B$1:$BZ$1"),0)),0)</f>
        <v>0</v>
      </c>
      <c r="CA890" s="3">
        <f ca="1">IFERROR(INDEX(INDIRECT("day_wise_sales_data!$B$2:$BZ$599"),MATCH(resource!$CC890,day_wise_sales_data!$A$2:$A$500,0),MATCH(resource!CA$2,INDIRECT("day_wise_sales_data!$B$1:$BZ$1"),0)),0)</f>
        <v>0</v>
      </c>
      <c r="CC890" s="4">
        <f>sales_data!H889</f>
        <v>0</v>
      </c>
      <c r="CD890" s="1">
        <v>888</v>
      </c>
      <c r="CE890" s="1" t="str">
        <f>IF(AQ890=report!$AQ$3,resource!CD890,"")</f>
        <v/>
      </c>
      <c r="CF890" s="5" t="str">
        <f>IFERROR(SMALL($CE$3:$CE$1001,ROWS($CE$3:CE890)),"")</f>
        <v/>
      </c>
      <c r="CH890">
        <f>IFERROR(VLOOKUP($CC890,data_pull!$E$22:$G$700,2,0),0)</f>
        <v>0</v>
      </c>
      <c r="DK890" s="3" t="str">
        <f>IFERROR(INDEX(COD_SALES!$B$5:$Z$500,MATCH(resource!$CC890,COD_SALES!$A$5:$A$500,0),MATCH(resource!DK$2,COD_SALES!$B$4:$Z$4,0)),"")</f>
        <v/>
      </c>
      <c r="DL890" s="3" t="str">
        <f>IFERROR(INDEX(COD_SALES!$B$5:$Z$500,MATCH(resource!$CC890,COD_SALES!$A$5:$A$500,0),MATCH(resource!DL$2,COD_SALES!$B$4:$Z$4,0)),"")</f>
        <v/>
      </c>
      <c r="DM890" s="3" t="str">
        <f>IFERROR(INDEX(COD_SALES!$B$5:$Z$500,MATCH(resource!$CC890,COD_SALES!$A$5:$A$500,0),MATCH(resource!DM$2,COD_SALES!$B$4:$Z$4,0)),"")</f>
        <v/>
      </c>
      <c r="DN890" s="3" t="str">
        <f>IFERROR(INDEX(COD_SALES!$B$5:$Z$500,MATCH(resource!$CC890,COD_SALES!$A$5:$A$500,0),MATCH(resource!DN$2,COD_SALES!$B$4:$Z$4,0)),"")</f>
        <v/>
      </c>
      <c r="DO890" s="3" t="str">
        <f>IFERROR(INDEX(COD_SALES!$B$5:$Z$500,MATCH(resource!$CC890,COD_SALES!$A$5:$A$500,0),MATCH(resource!DO$2,COD_SALES!$B$4:$Z$4,0)),"")</f>
        <v/>
      </c>
      <c r="DP890" s="3" t="str">
        <f>IFERROR(INDEX(COD_SALES!$B$5:$Z$500,MATCH(resource!$CC890,COD_SALES!$A$5:$A$500,0),MATCH(resource!DP$2,COD_SALES!$B$4:$Z$4,0)),"")</f>
        <v/>
      </c>
      <c r="DQ890" s="3" t="str">
        <f>IFERROR(INDEX(COD_SALES!$B$5:$Z$500,MATCH(resource!$CC890,COD_SALES!$A$5:$A$500,0),MATCH(resource!DQ$2,COD_SALES!$B$4:$Z$4,0)),"")</f>
        <v/>
      </c>
      <c r="DR890" s="3" t="str">
        <f>IFERROR(INDEX(COD_SALES!$B$5:$Z$500,MATCH(resource!$CC890,COD_SALES!$A$5:$A$500,0),MATCH(resource!DR$2,COD_SALES!$B$4:$Z$4,0)),"")</f>
        <v/>
      </c>
      <c r="DS890" s="3" t="str">
        <f>IFERROR(INDEX(COD_SALES!$B$5:$Z$500,MATCH(resource!$CC890,COD_SALES!$A$5:$A$500,0),MATCH(resource!DS$2,COD_SALES!$B$4:$Z$4,0)),"")</f>
        <v/>
      </c>
      <c r="DT890" s="3" t="str">
        <f>IFERROR(INDEX(COD_SALES!$B$5:$Z$500,MATCH(resource!$CC890,COD_SALES!$A$5:$A$500,0),MATCH(resource!DT$2,COD_SALES!$B$4:$Z$4,0)),"")</f>
        <v/>
      </c>
      <c r="DU890" s="3" t="str">
        <f>IFERROR(INDEX(COD_SALES!$B$5:$Z$500,MATCH(resource!$CC890,COD_SALES!$A$5:$A$500,0),MATCH(resource!DU$2,COD_SALES!$B$4:$Z$4,0)),"")</f>
        <v/>
      </c>
      <c r="DV890" s="3" t="str">
        <f>IFERROR(INDEX(COD_SALES!$B$5:$Z$500,MATCH(resource!$CC890,COD_SALES!$A$5:$A$500,0),MATCH(resource!DV$2,COD_SALES!$B$4:$Z$4,0)),"")</f>
        <v/>
      </c>
      <c r="DW890" s="3" t="str">
        <f>IFERROR(INDEX(COD_SALES!$B$5:$Z$500,MATCH(resource!$CC890,COD_SALES!$A$5:$A$500,0),MATCH(resource!DW$2,COD_SALES!$B$4:$Z$4,0)),"")</f>
        <v/>
      </c>
      <c r="DX890" s="3" t="str">
        <f>IFERROR(INDEX(COD_SALES!$B$5:$Z$500,MATCH(resource!$CC890,COD_SALES!$A$5:$A$500,0),MATCH(resource!DX$2,COD_SALES!$B$4:$Z$4,0)),"")</f>
        <v/>
      </c>
      <c r="DY890" s="3" t="str">
        <f>IFERROR(INDEX(COD_SALES!$B$5:$Z$500,MATCH(resource!$CC890,COD_SALES!$A$5:$A$500,0),MATCH(resource!DY$2,COD_SALES!$B$4:$Z$4,0)),"")</f>
        <v/>
      </c>
      <c r="DZ890" s="3" t="str">
        <f>IFERROR(INDEX(COD_SALES!$B$5:$Z$500,MATCH(resource!$CC890,COD_SALES!$A$5:$A$500,0),MATCH(resource!DZ$2,COD_SALES!$B$4:$Z$4,0)),"")</f>
        <v/>
      </c>
      <c r="EA890" s="3" t="str">
        <f>IFERROR(INDEX(COD_SALES!$B$5:$Z$500,MATCH(resource!$CC890,COD_SALES!$A$5:$A$500,0),MATCH(resource!EA$2,COD_SALES!$B$4:$Z$4,0)),"")</f>
        <v/>
      </c>
      <c r="EB890" s="3">
        <f t="shared" si="142"/>
        <v>0</v>
      </c>
      <c r="EW890" s="3">
        <f>IFERROR(VLOOKUP(CC890,data_pull!$AO$25:$AR$546,2,0),0)</f>
        <v>0</v>
      </c>
      <c r="EX890" s="1">
        <f>IFERROR(VLOOKUP(CC890,data_pull!$AO$25:$AR$546,4,0),0)</f>
        <v>0</v>
      </c>
    </row>
    <row r="891" spans="13:154" x14ac:dyDescent="0.25"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4">
        <f>sales_data!B890</f>
        <v>0</v>
      </c>
      <c r="AR891" s="4">
        <f>sales_data!C890</f>
        <v>0</v>
      </c>
      <c r="AS891" s="5" t="str">
        <f t="shared" si="141"/>
        <v/>
      </c>
      <c r="AT891" s="4">
        <f>sales_data!I890</f>
        <v>0</v>
      </c>
      <c r="AU891" s="4">
        <f>sales_data!W890</f>
        <v>0</v>
      </c>
      <c r="AV891" s="1">
        <f>sales_data!N890</f>
        <v>0</v>
      </c>
      <c r="AW891" s="1">
        <f>sales_data!P890</f>
        <v>0</v>
      </c>
      <c r="AX891" s="3">
        <f ca="1">IFERROR(INDEX(INDIRECT("day_wise_sales_data!$B$2:$BZ$599"),MATCH(resource!$CC891,day_wise_sales_data!$A$2:$A$500,0),MATCH(resource!AX$2,INDIRECT("day_wise_sales_data!$B$1:$BZ$1"),0)),0)</f>
        <v>0</v>
      </c>
      <c r="AY891" s="3">
        <f ca="1">IFERROR(INDEX(INDIRECT("day_wise_sales_data!$B$2:$BZ$599"),MATCH(resource!$CC891,day_wise_sales_data!$A$2:$A$500,0),MATCH(resource!AY$2,INDIRECT("day_wise_sales_data!$B$1:$BZ$1"),0)),0)</f>
        <v>0</v>
      </c>
      <c r="AZ891" s="3">
        <f ca="1">IFERROR(INDEX(INDIRECT("day_wise_sales_data!$B$2:$BZ$599"),MATCH(resource!$CC891,day_wise_sales_data!$A$2:$A$500,0),MATCH(resource!AZ$2,INDIRECT("day_wise_sales_data!$B$1:$BZ$1"),0)),0)</f>
        <v>0</v>
      </c>
      <c r="BA891" s="3">
        <f ca="1">IFERROR(INDEX(INDIRECT("day_wise_sales_data!$B$2:$BZ$599"),MATCH(resource!$CC891,day_wise_sales_data!$A$2:$A$500,0),MATCH(resource!BA$2,INDIRECT("day_wise_sales_data!$B$1:$BZ$1"),0)),0)</f>
        <v>0</v>
      </c>
      <c r="BB891" s="3">
        <f ca="1">IFERROR(INDEX(INDIRECT("day_wise_sales_data!$B$2:$BZ$599"),MATCH(resource!$CC891,day_wise_sales_data!$A$2:$A$500,0),MATCH(resource!BB$2,INDIRECT("day_wise_sales_data!$B$1:$BZ$1"),0)),0)</f>
        <v>0</v>
      </c>
      <c r="BC891" s="3">
        <f ca="1">IFERROR(INDEX(INDIRECT("day_wise_sales_data!$B$2:$BZ$599"),MATCH(resource!$CC891,day_wise_sales_data!$A$2:$A$500,0),MATCH(resource!BC$2,INDIRECT("day_wise_sales_data!$B$1:$BZ$1"),0)),0)</f>
        <v>0</v>
      </c>
      <c r="BD891" s="3">
        <f ca="1">IFERROR(INDEX(INDIRECT("day_wise_sales_data!$B$2:$BZ$599"),MATCH(resource!$CC891,day_wise_sales_data!$A$2:$A$500,0),MATCH(resource!BD$2,INDIRECT("day_wise_sales_data!$B$1:$BZ$1"),0)),0)</f>
        <v>0</v>
      </c>
      <c r="BE891" s="3">
        <f ca="1">IFERROR(INDEX(INDIRECT("day_wise_sales_data!$B$2:$BZ$599"),MATCH(resource!$CC891,day_wise_sales_data!$A$2:$A$500,0),MATCH(resource!BE$2,INDIRECT("day_wise_sales_data!$B$1:$BZ$1"),0)),0)</f>
        <v>0</v>
      </c>
      <c r="BF891" s="3">
        <f ca="1">IFERROR(INDEX(INDIRECT("day_wise_sales_data!$B$2:$BZ$599"),MATCH(resource!$CC891,day_wise_sales_data!$A$2:$A$500,0),MATCH(resource!BF$2,INDIRECT("day_wise_sales_data!$B$1:$BZ$1"),0)),0)</f>
        <v>0</v>
      </c>
      <c r="BG891" s="3">
        <f ca="1">IFERROR(INDEX(INDIRECT("day_wise_sales_data!$B$2:$BZ$599"),MATCH(resource!$CC891,day_wise_sales_data!$A$2:$A$500,0),MATCH(resource!BG$2,INDIRECT("day_wise_sales_data!$B$1:$BZ$1"),0)),0)</f>
        <v>0</v>
      </c>
      <c r="BH891" s="3">
        <f ca="1">IFERROR(INDEX(INDIRECT("day_wise_sales_data!$B$2:$BZ$599"),MATCH(resource!$CC891,day_wise_sales_data!$A$2:$A$500,0),MATCH(resource!BH$2,INDIRECT("day_wise_sales_data!$B$1:$BZ$1"),0)),0)</f>
        <v>0</v>
      </c>
      <c r="BI891" s="3">
        <f ca="1">IFERROR(INDEX(INDIRECT("day_wise_sales_data!$B$2:$BZ$599"),MATCH(resource!$CC891,day_wise_sales_data!$A$2:$A$500,0),MATCH(resource!BI$2,INDIRECT("day_wise_sales_data!$B$1:$BZ$1"),0)),0)</f>
        <v>0</v>
      </c>
      <c r="BJ891" s="3">
        <f ca="1">IFERROR(INDEX(INDIRECT("day_wise_sales_data!$B$2:$BZ$599"),MATCH(resource!$CC891,day_wise_sales_data!$A$2:$A$500,0),MATCH(resource!BJ$2,INDIRECT("day_wise_sales_data!$B$1:$BZ$1"),0)),0)</f>
        <v>0</v>
      </c>
      <c r="BK891" s="3">
        <f ca="1">IFERROR(INDEX(INDIRECT("day_wise_sales_data!$B$2:$BZ$599"),MATCH(resource!$CC891,day_wise_sales_data!$A$2:$A$500,0),MATCH(resource!BK$2,INDIRECT("day_wise_sales_data!$B$1:$BZ$1"),0)),0)</f>
        <v>0</v>
      </c>
      <c r="BL891" s="3">
        <f ca="1">IFERROR(INDEX(INDIRECT("day_wise_sales_data!$B$2:$BZ$599"),MATCH(resource!$CC891,day_wise_sales_data!$A$2:$A$500,0),MATCH(resource!BL$2,INDIRECT("day_wise_sales_data!$B$1:$BZ$1"),0)),0)</f>
        <v>0</v>
      </c>
      <c r="BM891" s="3">
        <f ca="1">IFERROR(INDEX(INDIRECT("day_wise_sales_data!$B$2:$BZ$599"),MATCH(resource!$CC891,day_wise_sales_data!$A$2:$A$500,0),MATCH(resource!BM$2,INDIRECT("day_wise_sales_data!$B$1:$BZ$1"),0)),0)</f>
        <v>0</v>
      </c>
      <c r="BN891" s="3">
        <f ca="1">IFERROR(INDEX(INDIRECT("day_wise_sales_data!$B$2:$BZ$599"),MATCH(resource!$CC891,day_wise_sales_data!$A$2:$A$500,0),MATCH(resource!BN$2,INDIRECT("day_wise_sales_data!$B$1:$BZ$1"),0)),0)</f>
        <v>0</v>
      </c>
      <c r="BO891" s="3">
        <f ca="1">IFERROR(INDEX(INDIRECT("day_wise_sales_data!$B$2:$BZ$599"),MATCH(resource!$CC891,day_wise_sales_data!$A$2:$A$500,0),MATCH(resource!BO$2,INDIRECT("day_wise_sales_data!$B$1:$BZ$1"),0)),0)</f>
        <v>0</v>
      </c>
      <c r="BP891" s="3">
        <f ca="1">IFERROR(INDEX(INDIRECT("day_wise_sales_data!$B$2:$BZ$599"),MATCH(resource!$CC891,day_wise_sales_data!$A$2:$A$500,0),MATCH(resource!BP$2,INDIRECT("day_wise_sales_data!$B$1:$BZ$1"),0)),0)</f>
        <v>0</v>
      </c>
      <c r="BQ891" s="3">
        <f ca="1">IFERROR(INDEX(INDIRECT("day_wise_sales_data!$B$2:$BZ$599"),MATCH(resource!$CC891,day_wise_sales_data!$A$2:$A$500,0),MATCH(resource!BQ$2,INDIRECT("day_wise_sales_data!$B$1:$BZ$1"),0)),0)</f>
        <v>0</v>
      </c>
      <c r="BR891" s="3">
        <f ca="1">IFERROR(INDEX(INDIRECT("day_wise_sales_data!$B$2:$BZ$599"),MATCH(resource!$CC891,day_wise_sales_data!$A$2:$A$500,0),MATCH(resource!BR$2,INDIRECT("day_wise_sales_data!$B$1:$BZ$1"),0)),0)</f>
        <v>0</v>
      </c>
      <c r="BS891" s="3">
        <f ca="1">IFERROR(INDEX(INDIRECT("day_wise_sales_data!$B$2:$BZ$599"),MATCH(resource!$CC891,day_wise_sales_data!$A$2:$A$500,0),MATCH(resource!BS$2,INDIRECT("day_wise_sales_data!$B$1:$BZ$1"),0)),0)</f>
        <v>0</v>
      </c>
      <c r="BT891" s="3">
        <f ca="1">IFERROR(INDEX(INDIRECT("day_wise_sales_data!$B$2:$BZ$599"),MATCH(resource!$CC891,day_wise_sales_data!$A$2:$A$500,0),MATCH(resource!BT$2,INDIRECT("day_wise_sales_data!$B$1:$BZ$1"),0)),0)</f>
        <v>0</v>
      </c>
      <c r="BU891" s="3">
        <f ca="1">IFERROR(INDEX(INDIRECT("day_wise_sales_data!$B$2:$BZ$599"),MATCH(resource!$CC891,day_wise_sales_data!$A$2:$A$500,0),MATCH(resource!BU$2,INDIRECT("day_wise_sales_data!$B$1:$BZ$1"),0)),0)</f>
        <v>0</v>
      </c>
      <c r="BV891" s="3">
        <f ca="1">IFERROR(INDEX(INDIRECT("day_wise_sales_data!$B$2:$BZ$599"),MATCH(resource!$CC891,day_wise_sales_data!$A$2:$A$500,0),MATCH(resource!BV$2,INDIRECT("day_wise_sales_data!$B$1:$BZ$1"),0)),0)</f>
        <v>0</v>
      </c>
      <c r="BW891" s="3">
        <f ca="1">IFERROR(INDEX(INDIRECT("day_wise_sales_data!$B$2:$BZ$599"),MATCH(resource!$CC891,day_wise_sales_data!$A$2:$A$500,0),MATCH(resource!BW$2,INDIRECT("day_wise_sales_data!$B$1:$BZ$1"),0)),0)</f>
        <v>0</v>
      </c>
      <c r="BX891" s="3">
        <f ca="1">IFERROR(INDEX(INDIRECT("day_wise_sales_data!$B$2:$BZ$599"),MATCH(resource!$CC891,day_wise_sales_data!$A$2:$A$500,0),MATCH(resource!BX$2,INDIRECT("day_wise_sales_data!$B$1:$BZ$1"),0)),0)</f>
        <v>0</v>
      </c>
      <c r="BY891" s="3">
        <f ca="1">IFERROR(INDEX(INDIRECT("day_wise_sales_data!$B$2:$BZ$599"),MATCH(resource!$CC891,day_wise_sales_data!$A$2:$A$500,0),MATCH(resource!BY$2,INDIRECT("day_wise_sales_data!$B$1:$BZ$1"),0)),0)</f>
        <v>0</v>
      </c>
      <c r="BZ891" s="3">
        <f ca="1">IFERROR(INDEX(INDIRECT("day_wise_sales_data!$B$2:$BZ$599"),MATCH(resource!$CC891,day_wise_sales_data!$A$2:$A$500,0),MATCH(resource!BZ$2,INDIRECT("day_wise_sales_data!$B$1:$BZ$1"),0)),0)</f>
        <v>0</v>
      </c>
      <c r="CA891" s="3">
        <f ca="1">IFERROR(INDEX(INDIRECT("day_wise_sales_data!$B$2:$BZ$599"),MATCH(resource!$CC891,day_wise_sales_data!$A$2:$A$500,0),MATCH(resource!CA$2,INDIRECT("day_wise_sales_data!$B$1:$BZ$1"),0)),0)</f>
        <v>0</v>
      </c>
      <c r="CC891" s="4">
        <f>sales_data!H890</f>
        <v>0</v>
      </c>
      <c r="CD891" s="1">
        <v>889</v>
      </c>
      <c r="CE891" s="1" t="str">
        <f>IF(AQ891=report!$AQ$3,resource!CD891,"")</f>
        <v/>
      </c>
      <c r="CF891" s="5" t="str">
        <f>IFERROR(SMALL($CE$3:$CE$1001,ROWS($CE$3:CE891)),"")</f>
        <v/>
      </c>
      <c r="CH891">
        <f>IFERROR(VLOOKUP($CC891,data_pull!$E$22:$G$700,2,0),0)</f>
        <v>0</v>
      </c>
      <c r="DK891" s="3" t="str">
        <f>IFERROR(INDEX(COD_SALES!$B$5:$Z$500,MATCH(resource!$CC891,COD_SALES!$A$5:$A$500,0),MATCH(resource!DK$2,COD_SALES!$B$4:$Z$4,0)),"")</f>
        <v/>
      </c>
      <c r="DL891" s="3" t="str">
        <f>IFERROR(INDEX(COD_SALES!$B$5:$Z$500,MATCH(resource!$CC891,COD_SALES!$A$5:$A$500,0),MATCH(resource!DL$2,COD_SALES!$B$4:$Z$4,0)),"")</f>
        <v/>
      </c>
      <c r="DM891" s="3" t="str">
        <f>IFERROR(INDEX(COD_SALES!$B$5:$Z$500,MATCH(resource!$CC891,COD_SALES!$A$5:$A$500,0),MATCH(resource!DM$2,COD_SALES!$B$4:$Z$4,0)),"")</f>
        <v/>
      </c>
      <c r="DN891" s="3" t="str">
        <f>IFERROR(INDEX(COD_SALES!$B$5:$Z$500,MATCH(resource!$CC891,COD_SALES!$A$5:$A$500,0),MATCH(resource!DN$2,COD_SALES!$B$4:$Z$4,0)),"")</f>
        <v/>
      </c>
      <c r="DO891" s="3" t="str">
        <f>IFERROR(INDEX(COD_SALES!$B$5:$Z$500,MATCH(resource!$CC891,COD_SALES!$A$5:$A$500,0),MATCH(resource!DO$2,COD_SALES!$B$4:$Z$4,0)),"")</f>
        <v/>
      </c>
      <c r="DP891" s="3" t="str">
        <f>IFERROR(INDEX(COD_SALES!$B$5:$Z$500,MATCH(resource!$CC891,COD_SALES!$A$5:$A$500,0),MATCH(resource!DP$2,COD_SALES!$B$4:$Z$4,0)),"")</f>
        <v/>
      </c>
      <c r="DQ891" s="3" t="str">
        <f>IFERROR(INDEX(COD_SALES!$B$5:$Z$500,MATCH(resource!$CC891,COD_SALES!$A$5:$A$500,0),MATCH(resource!DQ$2,COD_SALES!$B$4:$Z$4,0)),"")</f>
        <v/>
      </c>
      <c r="DR891" s="3" t="str">
        <f>IFERROR(INDEX(COD_SALES!$B$5:$Z$500,MATCH(resource!$CC891,COD_SALES!$A$5:$A$500,0),MATCH(resource!DR$2,COD_SALES!$B$4:$Z$4,0)),"")</f>
        <v/>
      </c>
      <c r="DS891" s="3" t="str">
        <f>IFERROR(INDEX(COD_SALES!$B$5:$Z$500,MATCH(resource!$CC891,COD_SALES!$A$5:$A$500,0),MATCH(resource!DS$2,COD_SALES!$B$4:$Z$4,0)),"")</f>
        <v/>
      </c>
      <c r="DT891" s="3" t="str">
        <f>IFERROR(INDEX(COD_SALES!$B$5:$Z$500,MATCH(resource!$CC891,COD_SALES!$A$5:$A$500,0),MATCH(resource!DT$2,COD_SALES!$B$4:$Z$4,0)),"")</f>
        <v/>
      </c>
      <c r="DU891" s="3" t="str">
        <f>IFERROR(INDEX(COD_SALES!$B$5:$Z$500,MATCH(resource!$CC891,COD_SALES!$A$5:$A$500,0),MATCH(resource!DU$2,COD_SALES!$B$4:$Z$4,0)),"")</f>
        <v/>
      </c>
      <c r="DV891" s="3" t="str">
        <f>IFERROR(INDEX(COD_SALES!$B$5:$Z$500,MATCH(resource!$CC891,COD_SALES!$A$5:$A$500,0),MATCH(resource!DV$2,COD_SALES!$B$4:$Z$4,0)),"")</f>
        <v/>
      </c>
      <c r="DW891" s="3" t="str">
        <f>IFERROR(INDEX(COD_SALES!$B$5:$Z$500,MATCH(resource!$CC891,COD_SALES!$A$5:$A$500,0),MATCH(resource!DW$2,COD_SALES!$B$4:$Z$4,0)),"")</f>
        <v/>
      </c>
      <c r="DX891" s="3" t="str">
        <f>IFERROR(INDEX(COD_SALES!$B$5:$Z$500,MATCH(resource!$CC891,COD_SALES!$A$5:$A$500,0),MATCH(resource!DX$2,COD_SALES!$B$4:$Z$4,0)),"")</f>
        <v/>
      </c>
      <c r="DY891" s="3" t="str">
        <f>IFERROR(INDEX(COD_SALES!$B$5:$Z$500,MATCH(resource!$CC891,COD_SALES!$A$5:$A$500,0),MATCH(resource!DY$2,COD_SALES!$B$4:$Z$4,0)),"")</f>
        <v/>
      </c>
      <c r="DZ891" s="3" t="str">
        <f>IFERROR(INDEX(COD_SALES!$B$5:$Z$500,MATCH(resource!$CC891,COD_SALES!$A$5:$A$500,0),MATCH(resource!DZ$2,COD_SALES!$B$4:$Z$4,0)),"")</f>
        <v/>
      </c>
      <c r="EA891" s="3" t="str">
        <f>IFERROR(INDEX(COD_SALES!$B$5:$Z$500,MATCH(resource!$CC891,COD_SALES!$A$5:$A$500,0),MATCH(resource!EA$2,COD_SALES!$B$4:$Z$4,0)),"")</f>
        <v/>
      </c>
      <c r="EB891" s="3">
        <f t="shared" si="142"/>
        <v>0</v>
      </c>
      <c r="EW891" s="3">
        <f>IFERROR(VLOOKUP(CC891,data_pull!$AO$25:$AR$546,2,0),0)</f>
        <v>0</v>
      </c>
      <c r="EX891" s="1">
        <f>IFERROR(VLOOKUP(CC891,data_pull!$AO$25:$AR$546,4,0),0)</f>
        <v>0</v>
      </c>
    </row>
    <row r="892" spans="13:154" x14ac:dyDescent="0.25"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4">
        <f>sales_data!B891</f>
        <v>0</v>
      </c>
      <c r="AR892" s="4">
        <f>sales_data!C891</f>
        <v>0</v>
      </c>
      <c r="AS892" s="5" t="str">
        <f t="shared" si="141"/>
        <v/>
      </c>
      <c r="AT892" s="4">
        <f>sales_data!I891</f>
        <v>0</v>
      </c>
      <c r="AU892" s="4">
        <f>sales_data!W891</f>
        <v>0</v>
      </c>
      <c r="AV892" s="1">
        <f>sales_data!N891</f>
        <v>0</v>
      </c>
      <c r="AW892" s="1">
        <f>sales_data!P891</f>
        <v>0</v>
      </c>
      <c r="AX892" s="3">
        <f ca="1">IFERROR(INDEX(INDIRECT("day_wise_sales_data!$B$2:$BZ$599"),MATCH(resource!$CC892,day_wise_sales_data!$A$2:$A$500,0),MATCH(resource!AX$2,INDIRECT("day_wise_sales_data!$B$1:$BZ$1"),0)),0)</f>
        <v>0</v>
      </c>
      <c r="AY892" s="3">
        <f ca="1">IFERROR(INDEX(INDIRECT("day_wise_sales_data!$B$2:$BZ$599"),MATCH(resource!$CC892,day_wise_sales_data!$A$2:$A$500,0),MATCH(resource!AY$2,INDIRECT("day_wise_sales_data!$B$1:$BZ$1"),0)),0)</f>
        <v>0</v>
      </c>
      <c r="AZ892" s="3">
        <f ca="1">IFERROR(INDEX(INDIRECT("day_wise_sales_data!$B$2:$BZ$599"),MATCH(resource!$CC892,day_wise_sales_data!$A$2:$A$500,0),MATCH(resource!AZ$2,INDIRECT("day_wise_sales_data!$B$1:$BZ$1"),0)),0)</f>
        <v>0</v>
      </c>
      <c r="BA892" s="3">
        <f ca="1">IFERROR(INDEX(INDIRECT("day_wise_sales_data!$B$2:$BZ$599"),MATCH(resource!$CC892,day_wise_sales_data!$A$2:$A$500,0),MATCH(resource!BA$2,INDIRECT("day_wise_sales_data!$B$1:$BZ$1"),0)),0)</f>
        <v>0</v>
      </c>
      <c r="BB892" s="3">
        <f ca="1">IFERROR(INDEX(INDIRECT("day_wise_sales_data!$B$2:$BZ$599"),MATCH(resource!$CC892,day_wise_sales_data!$A$2:$A$500,0),MATCH(resource!BB$2,INDIRECT("day_wise_sales_data!$B$1:$BZ$1"),0)),0)</f>
        <v>0</v>
      </c>
      <c r="BC892" s="3">
        <f ca="1">IFERROR(INDEX(INDIRECT("day_wise_sales_data!$B$2:$BZ$599"),MATCH(resource!$CC892,day_wise_sales_data!$A$2:$A$500,0),MATCH(resource!BC$2,INDIRECT("day_wise_sales_data!$B$1:$BZ$1"),0)),0)</f>
        <v>0</v>
      </c>
      <c r="BD892" s="3">
        <f ca="1">IFERROR(INDEX(INDIRECT("day_wise_sales_data!$B$2:$BZ$599"),MATCH(resource!$CC892,day_wise_sales_data!$A$2:$A$500,0),MATCH(resource!BD$2,INDIRECT("day_wise_sales_data!$B$1:$BZ$1"),0)),0)</f>
        <v>0</v>
      </c>
      <c r="BE892" s="3">
        <f ca="1">IFERROR(INDEX(INDIRECT("day_wise_sales_data!$B$2:$BZ$599"),MATCH(resource!$CC892,day_wise_sales_data!$A$2:$A$500,0),MATCH(resource!BE$2,INDIRECT("day_wise_sales_data!$B$1:$BZ$1"),0)),0)</f>
        <v>0</v>
      </c>
      <c r="BF892" s="3">
        <f ca="1">IFERROR(INDEX(INDIRECT("day_wise_sales_data!$B$2:$BZ$599"),MATCH(resource!$CC892,day_wise_sales_data!$A$2:$A$500,0),MATCH(resource!BF$2,INDIRECT("day_wise_sales_data!$B$1:$BZ$1"),0)),0)</f>
        <v>0</v>
      </c>
      <c r="BG892" s="3">
        <f ca="1">IFERROR(INDEX(INDIRECT("day_wise_sales_data!$B$2:$BZ$599"),MATCH(resource!$CC892,day_wise_sales_data!$A$2:$A$500,0),MATCH(resource!BG$2,INDIRECT("day_wise_sales_data!$B$1:$BZ$1"),0)),0)</f>
        <v>0</v>
      </c>
      <c r="BH892" s="3">
        <f ca="1">IFERROR(INDEX(INDIRECT("day_wise_sales_data!$B$2:$BZ$599"),MATCH(resource!$CC892,day_wise_sales_data!$A$2:$A$500,0),MATCH(resource!BH$2,INDIRECT("day_wise_sales_data!$B$1:$BZ$1"),0)),0)</f>
        <v>0</v>
      </c>
      <c r="BI892" s="3">
        <f ca="1">IFERROR(INDEX(INDIRECT("day_wise_sales_data!$B$2:$BZ$599"),MATCH(resource!$CC892,day_wise_sales_data!$A$2:$A$500,0),MATCH(resource!BI$2,INDIRECT("day_wise_sales_data!$B$1:$BZ$1"),0)),0)</f>
        <v>0</v>
      </c>
      <c r="BJ892" s="3">
        <f ca="1">IFERROR(INDEX(INDIRECT("day_wise_sales_data!$B$2:$BZ$599"),MATCH(resource!$CC892,day_wise_sales_data!$A$2:$A$500,0),MATCH(resource!BJ$2,INDIRECT("day_wise_sales_data!$B$1:$BZ$1"),0)),0)</f>
        <v>0</v>
      </c>
      <c r="BK892" s="3">
        <f ca="1">IFERROR(INDEX(INDIRECT("day_wise_sales_data!$B$2:$BZ$599"),MATCH(resource!$CC892,day_wise_sales_data!$A$2:$A$500,0),MATCH(resource!BK$2,INDIRECT("day_wise_sales_data!$B$1:$BZ$1"),0)),0)</f>
        <v>0</v>
      </c>
      <c r="BL892" s="3">
        <f ca="1">IFERROR(INDEX(INDIRECT("day_wise_sales_data!$B$2:$BZ$599"),MATCH(resource!$CC892,day_wise_sales_data!$A$2:$A$500,0),MATCH(resource!BL$2,INDIRECT("day_wise_sales_data!$B$1:$BZ$1"),0)),0)</f>
        <v>0</v>
      </c>
      <c r="BM892" s="3">
        <f ca="1">IFERROR(INDEX(INDIRECT("day_wise_sales_data!$B$2:$BZ$599"),MATCH(resource!$CC892,day_wise_sales_data!$A$2:$A$500,0),MATCH(resource!BM$2,INDIRECT("day_wise_sales_data!$B$1:$BZ$1"),0)),0)</f>
        <v>0</v>
      </c>
      <c r="BN892" s="3">
        <f ca="1">IFERROR(INDEX(INDIRECT("day_wise_sales_data!$B$2:$BZ$599"),MATCH(resource!$CC892,day_wise_sales_data!$A$2:$A$500,0),MATCH(resource!BN$2,INDIRECT("day_wise_sales_data!$B$1:$BZ$1"),0)),0)</f>
        <v>0</v>
      </c>
      <c r="BO892" s="3">
        <f ca="1">IFERROR(INDEX(INDIRECT("day_wise_sales_data!$B$2:$BZ$599"),MATCH(resource!$CC892,day_wise_sales_data!$A$2:$A$500,0),MATCH(resource!BO$2,INDIRECT("day_wise_sales_data!$B$1:$BZ$1"),0)),0)</f>
        <v>0</v>
      </c>
      <c r="BP892" s="3">
        <f ca="1">IFERROR(INDEX(INDIRECT("day_wise_sales_data!$B$2:$BZ$599"),MATCH(resource!$CC892,day_wise_sales_data!$A$2:$A$500,0),MATCH(resource!BP$2,INDIRECT("day_wise_sales_data!$B$1:$BZ$1"),0)),0)</f>
        <v>0</v>
      </c>
      <c r="BQ892" s="3">
        <f ca="1">IFERROR(INDEX(INDIRECT("day_wise_sales_data!$B$2:$BZ$599"),MATCH(resource!$CC892,day_wise_sales_data!$A$2:$A$500,0),MATCH(resource!BQ$2,INDIRECT("day_wise_sales_data!$B$1:$BZ$1"),0)),0)</f>
        <v>0</v>
      </c>
      <c r="BR892" s="3">
        <f ca="1">IFERROR(INDEX(INDIRECT("day_wise_sales_data!$B$2:$BZ$599"),MATCH(resource!$CC892,day_wise_sales_data!$A$2:$A$500,0),MATCH(resource!BR$2,INDIRECT("day_wise_sales_data!$B$1:$BZ$1"),0)),0)</f>
        <v>0</v>
      </c>
      <c r="BS892" s="3">
        <f ca="1">IFERROR(INDEX(INDIRECT("day_wise_sales_data!$B$2:$BZ$599"),MATCH(resource!$CC892,day_wise_sales_data!$A$2:$A$500,0),MATCH(resource!BS$2,INDIRECT("day_wise_sales_data!$B$1:$BZ$1"),0)),0)</f>
        <v>0</v>
      </c>
      <c r="BT892" s="3">
        <f ca="1">IFERROR(INDEX(INDIRECT("day_wise_sales_data!$B$2:$BZ$599"),MATCH(resource!$CC892,day_wise_sales_data!$A$2:$A$500,0),MATCH(resource!BT$2,INDIRECT("day_wise_sales_data!$B$1:$BZ$1"),0)),0)</f>
        <v>0</v>
      </c>
      <c r="BU892" s="3">
        <f ca="1">IFERROR(INDEX(INDIRECT("day_wise_sales_data!$B$2:$BZ$599"),MATCH(resource!$CC892,day_wise_sales_data!$A$2:$A$500,0),MATCH(resource!BU$2,INDIRECT("day_wise_sales_data!$B$1:$BZ$1"),0)),0)</f>
        <v>0</v>
      </c>
      <c r="BV892" s="3">
        <f ca="1">IFERROR(INDEX(INDIRECT("day_wise_sales_data!$B$2:$BZ$599"),MATCH(resource!$CC892,day_wise_sales_data!$A$2:$A$500,0),MATCH(resource!BV$2,INDIRECT("day_wise_sales_data!$B$1:$BZ$1"),0)),0)</f>
        <v>0</v>
      </c>
      <c r="BW892" s="3">
        <f ca="1">IFERROR(INDEX(INDIRECT("day_wise_sales_data!$B$2:$BZ$599"),MATCH(resource!$CC892,day_wise_sales_data!$A$2:$A$500,0),MATCH(resource!BW$2,INDIRECT("day_wise_sales_data!$B$1:$BZ$1"),0)),0)</f>
        <v>0</v>
      </c>
      <c r="BX892" s="3">
        <f ca="1">IFERROR(INDEX(INDIRECT("day_wise_sales_data!$B$2:$BZ$599"),MATCH(resource!$CC892,day_wise_sales_data!$A$2:$A$500,0),MATCH(resource!BX$2,INDIRECT("day_wise_sales_data!$B$1:$BZ$1"),0)),0)</f>
        <v>0</v>
      </c>
      <c r="BY892" s="3">
        <f ca="1">IFERROR(INDEX(INDIRECT("day_wise_sales_data!$B$2:$BZ$599"),MATCH(resource!$CC892,day_wise_sales_data!$A$2:$A$500,0),MATCH(resource!BY$2,INDIRECT("day_wise_sales_data!$B$1:$BZ$1"),0)),0)</f>
        <v>0</v>
      </c>
      <c r="BZ892" s="3">
        <f ca="1">IFERROR(INDEX(INDIRECT("day_wise_sales_data!$B$2:$BZ$599"),MATCH(resource!$CC892,day_wise_sales_data!$A$2:$A$500,0),MATCH(resource!BZ$2,INDIRECT("day_wise_sales_data!$B$1:$BZ$1"),0)),0)</f>
        <v>0</v>
      </c>
      <c r="CA892" s="3">
        <f ca="1">IFERROR(INDEX(INDIRECT("day_wise_sales_data!$B$2:$BZ$599"),MATCH(resource!$CC892,day_wise_sales_data!$A$2:$A$500,0),MATCH(resource!CA$2,INDIRECT("day_wise_sales_data!$B$1:$BZ$1"),0)),0)</f>
        <v>0</v>
      </c>
      <c r="CC892" s="4">
        <f>sales_data!H891</f>
        <v>0</v>
      </c>
      <c r="CD892" s="1">
        <v>890</v>
      </c>
      <c r="CE892" s="1" t="str">
        <f>IF(AQ892=report!$AQ$3,resource!CD892,"")</f>
        <v/>
      </c>
      <c r="CF892" s="5" t="str">
        <f>IFERROR(SMALL($CE$3:$CE$1001,ROWS($CE$3:CE892)),"")</f>
        <v/>
      </c>
      <c r="CH892">
        <f>IFERROR(VLOOKUP($CC892,data_pull!$E$22:$G$700,2,0),0)</f>
        <v>0</v>
      </c>
      <c r="DK892" s="3" t="str">
        <f>IFERROR(INDEX(COD_SALES!$B$5:$Z$500,MATCH(resource!$CC892,COD_SALES!$A$5:$A$500,0),MATCH(resource!DK$2,COD_SALES!$B$4:$Z$4,0)),"")</f>
        <v/>
      </c>
      <c r="DL892" s="3" t="str">
        <f>IFERROR(INDEX(COD_SALES!$B$5:$Z$500,MATCH(resource!$CC892,COD_SALES!$A$5:$A$500,0),MATCH(resource!DL$2,COD_SALES!$B$4:$Z$4,0)),"")</f>
        <v/>
      </c>
      <c r="DM892" s="3" t="str">
        <f>IFERROR(INDEX(COD_SALES!$B$5:$Z$500,MATCH(resource!$CC892,COD_SALES!$A$5:$A$500,0),MATCH(resource!DM$2,COD_SALES!$B$4:$Z$4,0)),"")</f>
        <v/>
      </c>
      <c r="DN892" s="3" t="str">
        <f>IFERROR(INDEX(COD_SALES!$B$5:$Z$500,MATCH(resource!$CC892,COD_SALES!$A$5:$A$500,0),MATCH(resource!DN$2,COD_SALES!$B$4:$Z$4,0)),"")</f>
        <v/>
      </c>
      <c r="DO892" s="3" t="str">
        <f>IFERROR(INDEX(COD_SALES!$B$5:$Z$500,MATCH(resource!$CC892,COD_SALES!$A$5:$A$500,0),MATCH(resource!DO$2,COD_SALES!$B$4:$Z$4,0)),"")</f>
        <v/>
      </c>
      <c r="DP892" s="3" t="str">
        <f>IFERROR(INDEX(COD_SALES!$B$5:$Z$500,MATCH(resource!$CC892,COD_SALES!$A$5:$A$500,0),MATCH(resource!DP$2,COD_SALES!$B$4:$Z$4,0)),"")</f>
        <v/>
      </c>
      <c r="DQ892" s="3" t="str">
        <f>IFERROR(INDEX(COD_SALES!$B$5:$Z$500,MATCH(resource!$CC892,COD_SALES!$A$5:$A$500,0),MATCH(resource!DQ$2,COD_SALES!$B$4:$Z$4,0)),"")</f>
        <v/>
      </c>
      <c r="DR892" s="3" t="str">
        <f>IFERROR(INDEX(COD_SALES!$B$5:$Z$500,MATCH(resource!$CC892,COD_SALES!$A$5:$A$500,0),MATCH(resource!DR$2,COD_SALES!$B$4:$Z$4,0)),"")</f>
        <v/>
      </c>
      <c r="DS892" s="3" t="str">
        <f>IFERROR(INDEX(COD_SALES!$B$5:$Z$500,MATCH(resource!$CC892,COD_SALES!$A$5:$A$500,0),MATCH(resource!DS$2,COD_SALES!$B$4:$Z$4,0)),"")</f>
        <v/>
      </c>
      <c r="DT892" s="3" t="str">
        <f>IFERROR(INDEX(COD_SALES!$B$5:$Z$500,MATCH(resource!$CC892,COD_SALES!$A$5:$A$500,0),MATCH(resource!DT$2,COD_SALES!$B$4:$Z$4,0)),"")</f>
        <v/>
      </c>
      <c r="DU892" s="3" t="str">
        <f>IFERROR(INDEX(COD_SALES!$B$5:$Z$500,MATCH(resource!$CC892,COD_SALES!$A$5:$A$500,0),MATCH(resource!DU$2,COD_SALES!$B$4:$Z$4,0)),"")</f>
        <v/>
      </c>
      <c r="DV892" s="3" t="str">
        <f>IFERROR(INDEX(COD_SALES!$B$5:$Z$500,MATCH(resource!$CC892,COD_SALES!$A$5:$A$500,0),MATCH(resource!DV$2,COD_SALES!$B$4:$Z$4,0)),"")</f>
        <v/>
      </c>
      <c r="DW892" s="3" t="str">
        <f>IFERROR(INDEX(COD_SALES!$B$5:$Z$500,MATCH(resource!$CC892,COD_SALES!$A$5:$A$500,0),MATCH(resource!DW$2,COD_SALES!$B$4:$Z$4,0)),"")</f>
        <v/>
      </c>
      <c r="DX892" s="3" t="str">
        <f>IFERROR(INDEX(COD_SALES!$B$5:$Z$500,MATCH(resource!$CC892,COD_SALES!$A$5:$A$500,0),MATCH(resource!DX$2,COD_SALES!$B$4:$Z$4,0)),"")</f>
        <v/>
      </c>
      <c r="DY892" s="3" t="str">
        <f>IFERROR(INDEX(COD_SALES!$B$5:$Z$500,MATCH(resource!$CC892,COD_SALES!$A$5:$A$500,0),MATCH(resource!DY$2,COD_SALES!$B$4:$Z$4,0)),"")</f>
        <v/>
      </c>
      <c r="DZ892" s="3" t="str">
        <f>IFERROR(INDEX(COD_SALES!$B$5:$Z$500,MATCH(resource!$CC892,COD_SALES!$A$5:$A$500,0),MATCH(resource!DZ$2,COD_SALES!$B$4:$Z$4,0)),"")</f>
        <v/>
      </c>
      <c r="EA892" s="3" t="str">
        <f>IFERROR(INDEX(COD_SALES!$B$5:$Z$500,MATCH(resource!$CC892,COD_SALES!$A$5:$A$500,0),MATCH(resource!EA$2,COD_SALES!$B$4:$Z$4,0)),"")</f>
        <v/>
      </c>
      <c r="EB892" s="3">
        <f t="shared" si="142"/>
        <v>0</v>
      </c>
      <c r="EW892" s="3">
        <f>IFERROR(VLOOKUP(CC892,data_pull!$AO$25:$AR$546,2,0),0)</f>
        <v>0</v>
      </c>
      <c r="EX892" s="1">
        <f>IFERROR(VLOOKUP(CC892,data_pull!$AO$25:$AR$546,4,0),0)</f>
        <v>0</v>
      </c>
    </row>
    <row r="893" spans="13:154" x14ac:dyDescent="0.25"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4">
        <f>sales_data!B892</f>
        <v>0</v>
      </c>
      <c r="AR893" s="4">
        <f>sales_data!C892</f>
        <v>0</v>
      </c>
      <c r="AS893" s="5" t="str">
        <f t="shared" si="141"/>
        <v/>
      </c>
      <c r="AT893" s="4">
        <f>sales_data!I892</f>
        <v>0</v>
      </c>
      <c r="AU893" s="4">
        <f>sales_data!W892</f>
        <v>0</v>
      </c>
      <c r="AV893" s="1">
        <f>sales_data!N892</f>
        <v>0</v>
      </c>
      <c r="AW893" s="1">
        <f>sales_data!P892</f>
        <v>0</v>
      </c>
      <c r="AX893" s="3">
        <f ca="1">IFERROR(INDEX(INDIRECT("day_wise_sales_data!$B$2:$BZ$599"),MATCH(resource!$CC893,day_wise_sales_data!$A$2:$A$500,0),MATCH(resource!AX$2,INDIRECT("day_wise_sales_data!$B$1:$BZ$1"),0)),0)</f>
        <v>0</v>
      </c>
      <c r="AY893" s="3">
        <f ca="1">IFERROR(INDEX(INDIRECT("day_wise_sales_data!$B$2:$BZ$599"),MATCH(resource!$CC893,day_wise_sales_data!$A$2:$A$500,0),MATCH(resource!AY$2,INDIRECT("day_wise_sales_data!$B$1:$BZ$1"),0)),0)</f>
        <v>0</v>
      </c>
      <c r="AZ893" s="3">
        <f ca="1">IFERROR(INDEX(INDIRECT("day_wise_sales_data!$B$2:$BZ$599"),MATCH(resource!$CC893,day_wise_sales_data!$A$2:$A$500,0),MATCH(resource!AZ$2,INDIRECT("day_wise_sales_data!$B$1:$BZ$1"),0)),0)</f>
        <v>0</v>
      </c>
      <c r="BA893" s="3">
        <f ca="1">IFERROR(INDEX(INDIRECT("day_wise_sales_data!$B$2:$BZ$599"),MATCH(resource!$CC893,day_wise_sales_data!$A$2:$A$500,0),MATCH(resource!BA$2,INDIRECT("day_wise_sales_data!$B$1:$BZ$1"),0)),0)</f>
        <v>0</v>
      </c>
      <c r="BB893" s="3">
        <f ca="1">IFERROR(INDEX(INDIRECT("day_wise_sales_data!$B$2:$BZ$599"),MATCH(resource!$CC893,day_wise_sales_data!$A$2:$A$500,0),MATCH(resource!BB$2,INDIRECT("day_wise_sales_data!$B$1:$BZ$1"),0)),0)</f>
        <v>0</v>
      </c>
      <c r="BC893" s="3">
        <f ca="1">IFERROR(INDEX(INDIRECT("day_wise_sales_data!$B$2:$BZ$599"),MATCH(resource!$CC893,day_wise_sales_data!$A$2:$A$500,0),MATCH(resource!BC$2,INDIRECT("day_wise_sales_data!$B$1:$BZ$1"),0)),0)</f>
        <v>0</v>
      </c>
      <c r="BD893" s="3">
        <f ca="1">IFERROR(INDEX(INDIRECT("day_wise_sales_data!$B$2:$BZ$599"),MATCH(resource!$CC893,day_wise_sales_data!$A$2:$A$500,0),MATCH(resource!BD$2,INDIRECT("day_wise_sales_data!$B$1:$BZ$1"),0)),0)</f>
        <v>0</v>
      </c>
      <c r="BE893" s="3">
        <f ca="1">IFERROR(INDEX(INDIRECT("day_wise_sales_data!$B$2:$BZ$599"),MATCH(resource!$CC893,day_wise_sales_data!$A$2:$A$500,0),MATCH(resource!BE$2,INDIRECT("day_wise_sales_data!$B$1:$BZ$1"),0)),0)</f>
        <v>0</v>
      </c>
      <c r="BF893" s="3">
        <f ca="1">IFERROR(INDEX(INDIRECT("day_wise_sales_data!$B$2:$BZ$599"),MATCH(resource!$CC893,day_wise_sales_data!$A$2:$A$500,0),MATCH(resource!BF$2,INDIRECT("day_wise_sales_data!$B$1:$BZ$1"),0)),0)</f>
        <v>0</v>
      </c>
      <c r="BG893" s="3">
        <f ca="1">IFERROR(INDEX(INDIRECT("day_wise_sales_data!$B$2:$BZ$599"),MATCH(resource!$CC893,day_wise_sales_data!$A$2:$A$500,0),MATCH(resource!BG$2,INDIRECT("day_wise_sales_data!$B$1:$BZ$1"),0)),0)</f>
        <v>0</v>
      </c>
      <c r="BH893" s="3">
        <f ca="1">IFERROR(INDEX(INDIRECT("day_wise_sales_data!$B$2:$BZ$599"),MATCH(resource!$CC893,day_wise_sales_data!$A$2:$A$500,0),MATCH(resource!BH$2,INDIRECT("day_wise_sales_data!$B$1:$BZ$1"),0)),0)</f>
        <v>0</v>
      </c>
      <c r="BI893" s="3">
        <f ca="1">IFERROR(INDEX(INDIRECT("day_wise_sales_data!$B$2:$BZ$599"),MATCH(resource!$CC893,day_wise_sales_data!$A$2:$A$500,0),MATCH(resource!BI$2,INDIRECT("day_wise_sales_data!$B$1:$BZ$1"),0)),0)</f>
        <v>0</v>
      </c>
      <c r="BJ893" s="3">
        <f ca="1">IFERROR(INDEX(INDIRECT("day_wise_sales_data!$B$2:$BZ$599"),MATCH(resource!$CC893,day_wise_sales_data!$A$2:$A$500,0),MATCH(resource!BJ$2,INDIRECT("day_wise_sales_data!$B$1:$BZ$1"),0)),0)</f>
        <v>0</v>
      </c>
      <c r="BK893" s="3">
        <f ca="1">IFERROR(INDEX(INDIRECT("day_wise_sales_data!$B$2:$BZ$599"),MATCH(resource!$CC893,day_wise_sales_data!$A$2:$A$500,0),MATCH(resource!BK$2,INDIRECT("day_wise_sales_data!$B$1:$BZ$1"),0)),0)</f>
        <v>0</v>
      </c>
      <c r="BL893" s="3">
        <f ca="1">IFERROR(INDEX(INDIRECT("day_wise_sales_data!$B$2:$BZ$599"),MATCH(resource!$CC893,day_wise_sales_data!$A$2:$A$500,0),MATCH(resource!BL$2,INDIRECT("day_wise_sales_data!$B$1:$BZ$1"),0)),0)</f>
        <v>0</v>
      </c>
      <c r="BM893" s="3">
        <f ca="1">IFERROR(INDEX(INDIRECT("day_wise_sales_data!$B$2:$BZ$599"),MATCH(resource!$CC893,day_wise_sales_data!$A$2:$A$500,0),MATCH(resource!BM$2,INDIRECT("day_wise_sales_data!$B$1:$BZ$1"),0)),0)</f>
        <v>0</v>
      </c>
      <c r="BN893" s="3">
        <f ca="1">IFERROR(INDEX(INDIRECT("day_wise_sales_data!$B$2:$BZ$599"),MATCH(resource!$CC893,day_wise_sales_data!$A$2:$A$500,0),MATCH(resource!BN$2,INDIRECT("day_wise_sales_data!$B$1:$BZ$1"),0)),0)</f>
        <v>0</v>
      </c>
      <c r="BO893" s="3">
        <f ca="1">IFERROR(INDEX(INDIRECT("day_wise_sales_data!$B$2:$BZ$599"),MATCH(resource!$CC893,day_wise_sales_data!$A$2:$A$500,0),MATCH(resource!BO$2,INDIRECT("day_wise_sales_data!$B$1:$BZ$1"),0)),0)</f>
        <v>0</v>
      </c>
      <c r="BP893" s="3">
        <f ca="1">IFERROR(INDEX(INDIRECT("day_wise_sales_data!$B$2:$BZ$599"),MATCH(resource!$CC893,day_wise_sales_data!$A$2:$A$500,0),MATCH(resource!BP$2,INDIRECT("day_wise_sales_data!$B$1:$BZ$1"),0)),0)</f>
        <v>0</v>
      </c>
      <c r="BQ893" s="3">
        <f ca="1">IFERROR(INDEX(INDIRECT("day_wise_sales_data!$B$2:$BZ$599"),MATCH(resource!$CC893,day_wise_sales_data!$A$2:$A$500,0),MATCH(resource!BQ$2,INDIRECT("day_wise_sales_data!$B$1:$BZ$1"),0)),0)</f>
        <v>0</v>
      </c>
      <c r="BR893" s="3">
        <f ca="1">IFERROR(INDEX(INDIRECT("day_wise_sales_data!$B$2:$BZ$599"),MATCH(resource!$CC893,day_wise_sales_data!$A$2:$A$500,0),MATCH(resource!BR$2,INDIRECT("day_wise_sales_data!$B$1:$BZ$1"),0)),0)</f>
        <v>0</v>
      </c>
      <c r="BS893" s="3">
        <f ca="1">IFERROR(INDEX(INDIRECT("day_wise_sales_data!$B$2:$BZ$599"),MATCH(resource!$CC893,day_wise_sales_data!$A$2:$A$500,0),MATCH(resource!BS$2,INDIRECT("day_wise_sales_data!$B$1:$BZ$1"),0)),0)</f>
        <v>0</v>
      </c>
      <c r="BT893" s="3">
        <f ca="1">IFERROR(INDEX(INDIRECT("day_wise_sales_data!$B$2:$BZ$599"),MATCH(resource!$CC893,day_wise_sales_data!$A$2:$A$500,0),MATCH(resource!BT$2,INDIRECT("day_wise_sales_data!$B$1:$BZ$1"),0)),0)</f>
        <v>0</v>
      </c>
      <c r="BU893" s="3">
        <f ca="1">IFERROR(INDEX(INDIRECT("day_wise_sales_data!$B$2:$BZ$599"),MATCH(resource!$CC893,day_wise_sales_data!$A$2:$A$500,0),MATCH(resource!BU$2,INDIRECT("day_wise_sales_data!$B$1:$BZ$1"),0)),0)</f>
        <v>0</v>
      </c>
      <c r="BV893" s="3">
        <f ca="1">IFERROR(INDEX(INDIRECT("day_wise_sales_data!$B$2:$BZ$599"),MATCH(resource!$CC893,day_wise_sales_data!$A$2:$A$500,0),MATCH(resource!BV$2,INDIRECT("day_wise_sales_data!$B$1:$BZ$1"),0)),0)</f>
        <v>0</v>
      </c>
      <c r="BW893" s="3">
        <f ca="1">IFERROR(INDEX(INDIRECT("day_wise_sales_data!$B$2:$BZ$599"),MATCH(resource!$CC893,day_wise_sales_data!$A$2:$A$500,0),MATCH(resource!BW$2,INDIRECT("day_wise_sales_data!$B$1:$BZ$1"),0)),0)</f>
        <v>0</v>
      </c>
      <c r="BX893" s="3">
        <f ca="1">IFERROR(INDEX(INDIRECT("day_wise_sales_data!$B$2:$BZ$599"),MATCH(resource!$CC893,day_wise_sales_data!$A$2:$A$500,0),MATCH(resource!BX$2,INDIRECT("day_wise_sales_data!$B$1:$BZ$1"),0)),0)</f>
        <v>0</v>
      </c>
      <c r="BY893" s="3">
        <f ca="1">IFERROR(INDEX(INDIRECT("day_wise_sales_data!$B$2:$BZ$599"),MATCH(resource!$CC893,day_wise_sales_data!$A$2:$A$500,0),MATCH(resource!BY$2,INDIRECT("day_wise_sales_data!$B$1:$BZ$1"),0)),0)</f>
        <v>0</v>
      </c>
      <c r="BZ893" s="3">
        <f ca="1">IFERROR(INDEX(INDIRECT("day_wise_sales_data!$B$2:$BZ$599"),MATCH(resource!$CC893,day_wise_sales_data!$A$2:$A$500,0),MATCH(resource!BZ$2,INDIRECT("day_wise_sales_data!$B$1:$BZ$1"),0)),0)</f>
        <v>0</v>
      </c>
      <c r="CA893" s="3">
        <f ca="1">IFERROR(INDEX(INDIRECT("day_wise_sales_data!$B$2:$BZ$599"),MATCH(resource!$CC893,day_wise_sales_data!$A$2:$A$500,0),MATCH(resource!CA$2,INDIRECT("day_wise_sales_data!$B$1:$BZ$1"),0)),0)</f>
        <v>0</v>
      </c>
      <c r="CC893" s="4">
        <f>sales_data!H892</f>
        <v>0</v>
      </c>
      <c r="CD893" s="1">
        <v>891</v>
      </c>
      <c r="CE893" s="1" t="str">
        <f>IF(AQ893=report!$AQ$3,resource!CD893,"")</f>
        <v/>
      </c>
      <c r="CF893" s="5" t="str">
        <f>IFERROR(SMALL($CE$3:$CE$1001,ROWS($CE$3:CE893)),"")</f>
        <v/>
      </c>
      <c r="CH893">
        <f>IFERROR(VLOOKUP($CC893,data_pull!$E$22:$G$700,2,0),0)</f>
        <v>0</v>
      </c>
      <c r="DK893" s="3" t="str">
        <f>IFERROR(INDEX(COD_SALES!$B$5:$Z$500,MATCH(resource!$CC893,COD_SALES!$A$5:$A$500,0),MATCH(resource!DK$2,COD_SALES!$B$4:$Z$4,0)),"")</f>
        <v/>
      </c>
      <c r="DL893" s="3" t="str">
        <f>IFERROR(INDEX(COD_SALES!$B$5:$Z$500,MATCH(resource!$CC893,COD_SALES!$A$5:$A$500,0),MATCH(resource!DL$2,COD_SALES!$B$4:$Z$4,0)),"")</f>
        <v/>
      </c>
      <c r="DM893" s="3" t="str">
        <f>IFERROR(INDEX(COD_SALES!$B$5:$Z$500,MATCH(resource!$CC893,COD_SALES!$A$5:$A$500,0),MATCH(resource!DM$2,COD_SALES!$B$4:$Z$4,0)),"")</f>
        <v/>
      </c>
      <c r="DN893" s="3" t="str">
        <f>IFERROR(INDEX(COD_SALES!$B$5:$Z$500,MATCH(resource!$CC893,COD_SALES!$A$5:$A$500,0),MATCH(resource!DN$2,COD_SALES!$B$4:$Z$4,0)),"")</f>
        <v/>
      </c>
      <c r="DO893" s="3" t="str">
        <f>IFERROR(INDEX(COD_SALES!$B$5:$Z$500,MATCH(resource!$CC893,COD_SALES!$A$5:$A$500,0),MATCH(resource!DO$2,COD_SALES!$B$4:$Z$4,0)),"")</f>
        <v/>
      </c>
      <c r="DP893" s="3" t="str">
        <f>IFERROR(INDEX(COD_SALES!$B$5:$Z$500,MATCH(resource!$CC893,COD_SALES!$A$5:$A$500,0),MATCH(resource!DP$2,COD_SALES!$B$4:$Z$4,0)),"")</f>
        <v/>
      </c>
      <c r="DQ893" s="3" t="str">
        <f>IFERROR(INDEX(COD_SALES!$B$5:$Z$500,MATCH(resource!$CC893,COD_SALES!$A$5:$A$500,0),MATCH(resource!DQ$2,COD_SALES!$B$4:$Z$4,0)),"")</f>
        <v/>
      </c>
      <c r="DR893" s="3" t="str">
        <f>IFERROR(INDEX(COD_SALES!$B$5:$Z$500,MATCH(resource!$CC893,COD_SALES!$A$5:$A$500,0),MATCH(resource!DR$2,COD_SALES!$B$4:$Z$4,0)),"")</f>
        <v/>
      </c>
      <c r="DS893" s="3" t="str">
        <f>IFERROR(INDEX(COD_SALES!$B$5:$Z$500,MATCH(resource!$CC893,COD_SALES!$A$5:$A$500,0),MATCH(resource!DS$2,COD_SALES!$B$4:$Z$4,0)),"")</f>
        <v/>
      </c>
      <c r="DT893" s="3" t="str">
        <f>IFERROR(INDEX(COD_SALES!$B$5:$Z$500,MATCH(resource!$CC893,COD_SALES!$A$5:$A$500,0),MATCH(resource!DT$2,COD_SALES!$B$4:$Z$4,0)),"")</f>
        <v/>
      </c>
      <c r="DU893" s="3" t="str">
        <f>IFERROR(INDEX(COD_SALES!$B$5:$Z$500,MATCH(resource!$CC893,COD_SALES!$A$5:$A$500,0),MATCH(resource!DU$2,COD_SALES!$B$4:$Z$4,0)),"")</f>
        <v/>
      </c>
      <c r="DV893" s="3" t="str">
        <f>IFERROR(INDEX(COD_SALES!$B$5:$Z$500,MATCH(resource!$CC893,COD_SALES!$A$5:$A$500,0),MATCH(resource!DV$2,COD_SALES!$B$4:$Z$4,0)),"")</f>
        <v/>
      </c>
      <c r="DW893" s="3" t="str">
        <f>IFERROR(INDEX(COD_SALES!$B$5:$Z$500,MATCH(resource!$CC893,COD_SALES!$A$5:$A$500,0),MATCH(resource!DW$2,COD_SALES!$B$4:$Z$4,0)),"")</f>
        <v/>
      </c>
      <c r="DX893" s="3" t="str">
        <f>IFERROR(INDEX(COD_SALES!$B$5:$Z$500,MATCH(resource!$CC893,COD_SALES!$A$5:$A$500,0),MATCH(resource!DX$2,COD_SALES!$B$4:$Z$4,0)),"")</f>
        <v/>
      </c>
      <c r="DY893" s="3" t="str">
        <f>IFERROR(INDEX(COD_SALES!$B$5:$Z$500,MATCH(resource!$CC893,COD_SALES!$A$5:$A$500,0),MATCH(resource!DY$2,COD_SALES!$B$4:$Z$4,0)),"")</f>
        <v/>
      </c>
      <c r="DZ893" s="3" t="str">
        <f>IFERROR(INDEX(COD_SALES!$B$5:$Z$500,MATCH(resource!$CC893,COD_SALES!$A$5:$A$500,0),MATCH(resource!DZ$2,COD_SALES!$B$4:$Z$4,0)),"")</f>
        <v/>
      </c>
      <c r="EA893" s="3" t="str">
        <f>IFERROR(INDEX(COD_SALES!$B$5:$Z$500,MATCH(resource!$CC893,COD_SALES!$A$5:$A$500,0),MATCH(resource!EA$2,COD_SALES!$B$4:$Z$4,0)),"")</f>
        <v/>
      </c>
      <c r="EB893" s="3">
        <f t="shared" si="142"/>
        <v>0</v>
      </c>
      <c r="EW893" s="3">
        <f>IFERROR(VLOOKUP(CC893,data_pull!$AO$25:$AR$546,2,0),0)</f>
        <v>0</v>
      </c>
      <c r="EX893" s="1">
        <f>IFERROR(VLOOKUP(CC893,data_pull!$AO$25:$AR$546,4,0),0)</f>
        <v>0</v>
      </c>
    </row>
    <row r="894" spans="13:154" x14ac:dyDescent="0.25"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4">
        <f>sales_data!B893</f>
        <v>0</v>
      </c>
      <c r="AR894" s="4">
        <f>sales_data!C893</f>
        <v>0</v>
      </c>
      <c r="AS894" s="5" t="str">
        <f t="shared" si="141"/>
        <v/>
      </c>
      <c r="AT894" s="4">
        <f>sales_data!I893</f>
        <v>0</v>
      </c>
      <c r="AU894" s="4">
        <f>sales_data!W893</f>
        <v>0</v>
      </c>
      <c r="AV894" s="1">
        <f>sales_data!N893</f>
        <v>0</v>
      </c>
      <c r="AW894" s="1">
        <f>sales_data!P893</f>
        <v>0</v>
      </c>
      <c r="AX894" s="3">
        <f ca="1">IFERROR(INDEX(INDIRECT("day_wise_sales_data!$B$2:$BZ$599"),MATCH(resource!$CC894,day_wise_sales_data!$A$2:$A$500,0),MATCH(resource!AX$2,INDIRECT("day_wise_sales_data!$B$1:$BZ$1"),0)),0)</f>
        <v>0</v>
      </c>
      <c r="AY894" s="3">
        <f ca="1">IFERROR(INDEX(INDIRECT("day_wise_sales_data!$B$2:$BZ$599"),MATCH(resource!$CC894,day_wise_sales_data!$A$2:$A$500,0),MATCH(resource!AY$2,INDIRECT("day_wise_sales_data!$B$1:$BZ$1"),0)),0)</f>
        <v>0</v>
      </c>
      <c r="AZ894" s="3">
        <f ca="1">IFERROR(INDEX(INDIRECT("day_wise_sales_data!$B$2:$BZ$599"),MATCH(resource!$CC894,day_wise_sales_data!$A$2:$A$500,0),MATCH(resource!AZ$2,INDIRECT("day_wise_sales_data!$B$1:$BZ$1"),0)),0)</f>
        <v>0</v>
      </c>
      <c r="BA894" s="3">
        <f ca="1">IFERROR(INDEX(INDIRECT("day_wise_sales_data!$B$2:$BZ$599"),MATCH(resource!$CC894,day_wise_sales_data!$A$2:$A$500,0),MATCH(resource!BA$2,INDIRECT("day_wise_sales_data!$B$1:$BZ$1"),0)),0)</f>
        <v>0</v>
      </c>
      <c r="BB894" s="3">
        <f ca="1">IFERROR(INDEX(INDIRECT("day_wise_sales_data!$B$2:$BZ$599"),MATCH(resource!$CC894,day_wise_sales_data!$A$2:$A$500,0),MATCH(resource!BB$2,INDIRECT("day_wise_sales_data!$B$1:$BZ$1"),0)),0)</f>
        <v>0</v>
      </c>
      <c r="BC894" s="3">
        <f ca="1">IFERROR(INDEX(INDIRECT("day_wise_sales_data!$B$2:$BZ$599"),MATCH(resource!$CC894,day_wise_sales_data!$A$2:$A$500,0),MATCH(resource!BC$2,INDIRECT("day_wise_sales_data!$B$1:$BZ$1"),0)),0)</f>
        <v>0</v>
      </c>
      <c r="BD894" s="3">
        <f ca="1">IFERROR(INDEX(INDIRECT("day_wise_sales_data!$B$2:$BZ$599"),MATCH(resource!$CC894,day_wise_sales_data!$A$2:$A$500,0),MATCH(resource!BD$2,INDIRECT("day_wise_sales_data!$B$1:$BZ$1"),0)),0)</f>
        <v>0</v>
      </c>
      <c r="BE894" s="3">
        <f ca="1">IFERROR(INDEX(INDIRECT("day_wise_sales_data!$B$2:$BZ$599"),MATCH(resource!$CC894,day_wise_sales_data!$A$2:$A$500,0),MATCH(resource!BE$2,INDIRECT("day_wise_sales_data!$B$1:$BZ$1"),0)),0)</f>
        <v>0</v>
      </c>
      <c r="BF894" s="3">
        <f ca="1">IFERROR(INDEX(INDIRECT("day_wise_sales_data!$B$2:$BZ$599"),MATCH(resource!$CC894,day_wise_sales_data!$A$2:$A$500,0),MATCH(resource!BF$2,INDIRECT("day_wise_sales_data!$B$1:$BZ$1"),0)),0)</f>
        <v>0</v>
      </c>
      <c r="BG894" s="3">
        <f ca="1">IFERROR(INDEX(INDIRECT("day_wise_sales_data!$B$2:$BZ$599"),MATCH(resource!$CC894,day_wise_sales_data!$A$2:$A$500,0),MATCH(resource!BG$2,INDIRECT("day_wise_sales_data!$B$1:$BZ$1"),0)),0)</f>
        <v>0</v>
      </c>
      <c r="BH894" s="3">
        <f ca="1">IFERROR(INDEX(INDIRECT("day_wise_sales_data!$B$2:$BZ$599"),MATCH(resource!$CC894,day_wise_sales_data!$A$2:$A$500,0),MATCH(resource!BH$2,INDIRECT("day_wise_sales_data!$B$1:$BZ$1"),0)),0)</f>
        <v>0</v>
      </c>
      <c r="BI894" s="3">
        <f ca="1">IFERROR(INDEX(INDIRECT("day_wise_sales_data!$B$2:$BZ$599"),MATCH(resource!$CC894,day_wise_sales_data!$A$2:$A$500,0),MATCH(resource!BI$2,INDIRECT("day_wise_sales_data!$B$1:$BZ$1"),0)),0)</f>
        <v>0</v>
      </c>
      <c r="BJ894" s="3">
        <f ca="1">IFERROR(INDEX(INDIRECT("day_wise_sales_data!$B$2:$BZ$599"),MATCH(resource!$CC894,day_wise_sales_data!$A$2:$A$500,0),MATCH(resource!BJ$2,INDIRECT("day_wise_sales_data!$B$1:$BZ$1"),0)),0)</f>
        <v>0</v>
      </c>
      <c r="BK894" s="3">
        <f ca="1">IFERROR(INDEX(INDIRECT("day_wise_sales_data!$B$2:$BZ$599"),MATCH(resource!$CC894,day_wise_sales_data!$A$2:$A$500,0),MATCH(resource!BK$2,INDIRECT("day_wise_sales_data!$B$1:$BZ$1"),0)),0)</f>
        <v>0</v>
      </c>
      <c r="BL894" s="3">
        <f ca="1">IFERROR(INDEX(INDIRECT("day_wise_sales_data!$B$2:$BZ$599"),MATCH(resource!$CC894,day_wise_sales_data!$A$2:$A$500,0),MATCH(resource!BL$2,INDIRECT("day_wise_sales_data!$B$1:$BZ$1"),0)),0)</f>
        <v>0</v>
      </c>
      <c r="BM894" s="3">
        <f ca="1">IFERROR(INDEX(INDIRECT("day_wise_sales_data!$B$2:$BZ$599"),MATCH(resource!$CC894,day_wise_sales_data!$A$2:$A$500,0),MATCH(resource!BM$2,INDIRECT("day_wise_sales_data!$B$1:$BZ$1"),0)),0)</f>
        <v>0</v>
      </c>
      <c r="BN894" s="3">
        <f ca="1">IFERROR(INDEX(INDIRECT("day_wise_sales_data!$B$2:$BZ$599"),MATCH(resource!$CC894,day_wise_sales_data!$A$2:$A$500,0),MATCH(resource!BN$2,INDIRECT("day_wise_sales_data!$B$1:$BZ$1"),0)),0)</f>
        <v>0</v>
      </c>
      <c r="BO894" s="3">
        <f ca="1">IFERROR(INDEX(INDIRECT("day_wise_sales_data!$B$2:$BZ$599"),MATCH(resource!$CC894,day_wise_sales_data!$A$2:$A$500,0),MATCH(resource!BO$2,INDIRECT("day_wise_sales_data!$B$1:$BZ$1"),0)),0)</f>
        <v>0</v>
      </c>
      <c r="BP894" s="3">
        <f ca="1">IFERROR(INDEX(INDIRECT("day_wise_sales_data!$B$2:$BZ$599"),MATCH(resource!$CC894,day_wise_sales_data!$A$2:$A$500,0),MATCH(resource!BP$2,INDIRECT("day_wise_sales_data!$B$1:$BZ$1"),0)),0)</f>
        <v>0</v>
      </c>
      <c r="BQ894" s="3">
        <f ca="1">IFERROR(INDEX(INDIRECT("day_wise_sales_data!$B$2:$BZ$599"),MATCH(resource!$CC894,day_wise_sales_data!$A$2:$A$500,0),MATCH(resource!BQ$2,INDIRECT("day_wise_sales_data!$B$1:$BZ$1"),0)),0)</f>
        <v>0</v>
      </c>
      <c r="BR894" s="3">
        <f ca="1">IFERROR(INDEX(INDIRECT("day_wise_sales_data!$B$2:$BZ$599"),MATCH(resource!$CC894,day_wise_sales_data!$A$2:$A$500,0),MATCH(resource!BR$2,INDIRECT("day_wise_sales_data!$B$1:$BZ$1"),0)),0)</f>
        <v>0</v>
      </c>
      <c r="BS894" s="3">
        <f ca="1">IFERROR(INDEX(INDIRECT("day_wise_sales_data!$B$2:$BZ$599"),MATCH(resource!$CC894,day_wise_sales_data!$A$2:$A$500,0),MATCH(resource!BS$2,INDIRECT("day_wise_sales_data!$B$1:$BZ$1"),0)),0)</f>
        <v>0</v>
      </c>
      <c r="BT894" s="3">
        <f ca="1">IFERROR(INDEX(INDIRECT("day_wise_sales_data!$B$2:$BZ$599"),MATCH(resource!$CC894,day_wise_sales_data!$A$2:$A$500,0),MATCH(resource!BT$2,INDIRECT("day_wise_sales_data!$B$1:$BZ$1"),0)),0)</f>
        <v>0</v>
      </c>
      <c r="BU894" s="3">
        <f ca="1">IFERROR(INDEX(INDIRECT("day_wise_sales_data!$B$2:$BZ$599"),MATCH(resource!$CC894,day_wise_sales_data!$A$2:$A$500,0),MATCH(resource!BU$2,INDIRECT("day_wise_sales_data!$B$1:$BZ$1"),0)),0)</f>
        <v>0</v>
      </c>
      <c r="BV894" s="3">
        <f ca="1">IFERROR(INDEX(INDIRECT("day_wise_sales_data!$B$2:$BZ$599"),MATCH(resource!$CC894,day_wise_sales_data!$A$2:$A$500,0),MATCH(resource!BV$2,INDIRECT("day_wise_sales_data!$B$1:$BZ$1"),0)),0)</f>
        <v>0</v>
      </c>
      <c r="BW894" s="3">
        <f ca="1">IFERROR(INDEX(INDIRECT("day_wise_sales_data!$B$2:$BZ$599"),MATCH(resource!$CC894,day_wise_sales_data!$A$2:$A$500,0),MATCH(resource!BW$2,INDIRECT("day_wise_sales_data!$B$1:$BZ$1"),0)),0)</f>
        <v>0</v>
      </c>
      <c r="BX894" s="3">
        <f ca="1">IFERROR(INDEX(INDIRECT("day_wise_sales_data!$B$2:$BZ$599"),MATCH(resource!$CC894,day_wise_sales_data!$A$2:$A$500,0),MATCH(resource!BX$2,INDIRECT("day_wise_sales_data!$B$1:$BZ$1"),0)),0)</f>
        <v>0</v>
      </c>
      <c r="BY894" s="3">
        <f ca="1">IFERROR(INDEX(INDIRECT("day_wise_sales_data!$B$2:$BZ$599"),MATCH(resource!$CC894,day_wise_sales_data!$A$2:$A$500,0),MATCH(resource!BY$2,INDIRECT("day_wise_sales_data!$B$1:$BZ$1"),0)),0)</f>
        <v>0</v>
      </c>
      <c r="BZ894" s="3">
        <f ca="1">IFERROR(INDEX(INDIRECT("day_wise_sales_data!$B$2:$BZ$599"),MATCH(resource!$CC894,day_wise_sales_data!$A$2:$A$500,0),MATCH(resource!BZ$2,INDIRECT("day_wise_sales_data!$B$1:$BZ$1"),0)),0)</f>
        <v>0</v>
      </c>
      <c r="CA894" s="3">
        <f ca="1">IFERROR(INDEX(INDIRECT("day_wise_sales_data!$B$2:$BZ$599"),MATCH(resource!$CC894,day_wise_sales_data!$A$2:$A$500,0),MATCH(resource!CA$2,INDIRECT("day_wise_sales_data!$B$1:$BZ$1"),0)),0)</f>
        <v>0</v>
      </c>
      <c r="CC894" s="4">
        <f>sales_data!H893</f>
        <v>0</v>
      </c>
      <c r="CD894" s="1">
        <v>892</v>
      </c>
      <c r="CE894" s="1" t="str">
        <f>IF(AQ894=report!$AQ$3,resource!CD894,"")</f>
        <v/>
      </c>
      <c r="CF894" s="5" t="str">
        <f>IFERROR(SMALL($CE$3:$CE$1001,ROWS($CE$3:CE894)),"")</f>
        <v/>
      </c>
      <c r="CH894">
        <f>IFERROR(VLOOKUP($CC894,data_pull!$E$22:$G$700,2,0),0)</f>
        <v>0</v>
      </c>
      <c r="DK894" s="3" t="str">
        <f>IFERROR(INDEX(COD_SALES!$B$5:$Z$500,MATCH(resource!$CC894,COD_SALES!$A$5:$A$500,0),MATCH(resource!DK$2,COD_SALES!$B$4:$Z$4,0)),"")</f>
        <v/>
      </c>
      <c r="DL894" s="3" t="str">
        <f>IFERROR(INDEX(COD_SALES!$B$5:$Z$500,MATCH(resource!$CC894,COD_SALES!$A$5:$A$500,0),MATCH(resource!DL$2,COD_SALES!$B$4:$Z$4,0)),"")</f>
        <v/>
      </c>
      <c r="DM894" s="3" t="str">
        <f>IFERROR(INDEX(COD_SALES!$B$5:$Z$500,MATCH(resource!$CC894,COD_SALES!$A$5:$A$500,0),MATCH(resource!DM$2,COD_SALES!$B$4:$Z$4,0)),"")</f>
        <v/>
      </c>
      <c r="DN894" s="3" t="str">
        <f>IFERROR(INDEX(COD_SALES!$B$5:$Z$500,MATCH(resource!$CC894,COD_SALES!$A$5:$A$500,0),MATCH(resource!DN$2,COD_SALES!$B$4:$Z$4,0)),"")</f>
        <v/>
      </c>
      <c r="DO894" s="3" t="str">
        <f>IFERROR(INDEX(COD_SALES!$B$5:$Z$500,MATCH(resource!$CC894,COD_SALES!$A$5:$A$500,0),MATCH(resource!DO$2,COD_SALES!$B$4:$Z$4,0)),"")</f>
        <v/>
      </c>
      <c r="DP894" s="3" t="str">
        <f>IFERROR(INDEX(COD_SALES!$B$5:$Z$500,MATCH(resource!$CC894,COD_SALES!$A$5:$A$500,0),MATCH(resource!DP$2,COD_SALES!$B$4:$Z$4,0)),"")</f>
        <v/>
      </c>
      <c r="DQ894" s="3" t="str">
        <f>IFERROR(INDEX(COD_SALES!$B$5:$Z$500,MATCH(resource!$CC894,COD_SALES!$A$5:$A$500,0),MATCH(resource!DQ$2,COD_SALES!$B$4:$Z$4,0)),"")</f>
        <v/>
      </c>
      <c r="DR894" s="3" t="str">
        <f>IFERROR(INDEX(COD_SALES!$B$5:$Z$500,MATCH(resource!$CC894,COD_SALES!$A$5:$A$500,0),MATCH(resource!DR$2,COD_SALES!$B$4:$Z$4,0)),"")</f>
        <v/>
      </c>
      <c r="DS894" s="3" t="str">
        <f>IFERROR(INDEX(COD_SALES!$B$5:$Z$500,MATCH(resource!$CC894,COD_SALES!$A$5:$A$500,0),MATCH(resource!DS$2,COD_SALES!$B$4:$Z$4,0)),"")</f>
        <v/>
      </c>
      <c r="DT894" s="3" t="str">
        <f>IFERROR(INDEX(COD_SALES!$B$5:$Z$500,MATCH(resource!$CC894,COD_SALES!$A$5:$A$500,0),MATCH(resource!DT$2,COD_SALES!$B$4:$Z$4,0)),"")</f>
        <v/>
      </c>
      <c r="DU894" s="3" t="str">
        <f>IFERROR(INDEX(COD_SALES!$B$5:$Z$500,MATCH(resource!$CC894,COD_SALES!$A$5:$A$500,0),MATCH(resource!DU$2,COD_SALES!$B$4:$Z$4,0)),"")</f>
        <v/>
      </c>
      <c r="DV894" s="3" t="str">
        <f>IFERROR(INDEX(COD_SALES!$B$5:$Z$500,MATCH(resource!$CC894,COD_SALES!$A$5:$A$500,0),MATCH(resource!DV$2,COD_SALES!$B$4:$Z$4,0)),"")</f>
        <v/>
      </c>
      <c r="DW894" s="3" t="str">
        <f>IFERROR(INDEX(COD_SALES!$B$5:$Z$500,MATCH(resource!$CC894,COD_SALES!$A$5:$A$500,0),MATCH(resource!DW$2,COD_SALES!$B$4:$Z$4,0)),"")</f>
        <v/>
      </c>
      <c r="DX894" s="3" t="str">
        <f>IFERROR(INDEX(COD_SALES!$B$5:$Z$500,MATCH(resource!$CC894,COD_SALES!$A$5:$A$500,0),MATCH(resource!DX$2,COD_SALES!$B$4:$Z$4,0)),"")</f>
        <v/>
      </c>
      <c r="DY894" s="3" t="str">
        <f>IFERROR(INDEX(COD_SALES!$B$5:$Z$500,MATCH(resource!$CC894,COD_SALES!$A$5:$A$500,0),MATCH(resource!DY$2,COD_SALES!$B$4:$Z$4,0)),"")</f>
        <v/>
      </c>
      <c r="DZ894" s="3" t="str">
        <f>IFERROR(INDEX(COD_SALES!$B$5:$Z$500,MATCH(resource!$CC894,COD_SALES!$A$5:$A$500,0),MATCH(resource!DZ$2,COD_SALES!$B$4:$Z$4,0)),"")</f>
        <v/>
      </c>
      <c r="EA894" s="3" t="str">
        <f>IFERROR(INDEX(COD_SALES!$B$5:$Z$500,MATCH(resource!$CC894,COD_SALES!$A$5:$A$500,0),MATCH(resource!EA$2,COD_SALES!$B$4:$Z$4,0)),"")</f>
        <v/>
      </c>
      <c r="EB894" s="3">
        <f t="shared" si="142"/>
        <v>0</v>
      </c>
      <c r="EW894" s="3">
        <f>IFERROR(VLOOKUP(CC894,data_pull!$AO$25:$AR$546,2,0),0)</f>
        <v>0</v>
      </c>
      <c r="EX894" s="1">
        <f>IFERROR(VLOOKUP(CC894,data_pull!$AO$25:$AR$546,4,0),0)</f>
        <v>0</v>
      </c>
    </row>
    <row r="895" spans="13:154" x14ac:dyDescent="0.25"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4">
        <f>sales_data!B894</f>
        <v>0</v>
      </c>
      <c r="AR895" s="4">
        <f>sales_data!C894</f>
        <v>0</v>
      </c>
      <c r="AS895" s="5" t="str">
        <f t="shared" si="141"/>
        <v/>
      </c>
      <c r="AT895" s="4">
        <f>sales_data!I894</f>
        <v>0</v>
      </c>
      <c r="AU895" s="4">
        <f>sales_data!W894</f>
        <v>0</v>
      </c>
      <c r="AV895" s="1">
        <f>sales_data!N894</f>
        <v>0</v>
      </c>
      <c r="AW895" s="1">
        <f>sales_data!P894</f>
        <v>0</v>
      </c>
      <c r="AX895" s="3">
        <f ca="1">IFERROR(INDEX(INDIRECT("day_wise_sales_data!$B$2:$BZ$599"),MATCH(resource!$CC895,day_wise_sales_data!$A$2:$A$500,0),MATCH(resource!AX$2,INDIRECT("day_wise_sales_data!$B$1:$BZ$1"),0)),0)</f>
        <v>0</v>
      </c>
      <c r="AY895" s="3">
        <f ca="1">IFERROR(INDEX(INDIRECT("day_wise_sales_data!$B$2:$BZ$599"),MATCH(resource!$CC895,day_wise_sales_data!$A$2:$A$500,0),MATCH(resource!AY$2,INDIRECT("day_wise_sales_data!$B$1:$BZ$1"),0)),0)</f>
        <v>0</v>
      </c>
      <c r="AZ895" s="3">
        <f ca="1">IFERROR(INDEX(INDIRECT("day_wise_sales_data!$B$2:$BZ$599"),MATCH(resource!$CC895,day_wise_sales_data!$A$2:$A$500,0),MATCH(resource!AZ$2,INDIRECT("day_wise_sales_data!$B$1:$BZ$1"),0)),0)</f>
        <v>0</v>
      </c>
      <c r="BA895" s="3">
        <f ca="1">IFERROR(INDEX(INDIRECT("day_wise_sales_data!$B$2:$BZ$599"),MATCH(resource!$CC895,day_wise_sales_data!$A$2:$A$500,0),MATCH(resource!BA$2,INDIRECT("day_wise_sales_data!$B$1:$BZ$1"),0)),0)</f>
        <v>0</v>
      </c>
      <c r="BB895" s="3">
        <f ca="1">IFERROR(INDEX(INDIRECT("day_wise_sales_data!$B$2:$BZ$599"),MATCH(resource!$CC895,day_wise_sales_data!$A$2:$A$500,0),MATCH(resource!BB$2,INDIRECT("day_wise_sales_data!$B$1:$BZ$1"),0)),0)</f>
        <v>0</v>
      </c>
      <c r="BC895" s="3">
        <f ca="1">IFERROR(INDEX(INDIRECT("day_wise_sales_data!$B$2:$BZ$599"),MATCH(resource!$CC895,day_wise_sales_data!$A$2:$A$500,0),MATCH(resource!BC$2,INDIRECT("day_wise_sales_data!$B$1:$BZ$1"),0)),0)</f>
        <v>0</v>
      </c>
      <c r="BD895" s="3">
        <f ca="1">IFERROR(INDEX(INDIRECT("day_wise_sales_data!$B$2:$BZ$599"),MATCH(resource!$CC895,day_wise_sales_data!$A$2:$A$500,0),MATCH(resource!BD$2,INDIRECT("day_wise_sales_data!$B$1:$BZ$1"),0)),0)</f>
        <v>0</v>
      </c>
      <c r="BE895" s="3">
        <f ca="1">IFERROR(INDEX(INDIRECT("day_wise_sales_data!$B$2:$BZ$599"),MATCH(resource!$CC895,day_wise_sales_data!$A$2:$A$500,0),MATCH(resource!BE$2,INDIRECT("day_wise_sales_data!$B$1:$BZ$1"),0)),0)</f>
        <v>0</v>
      </c>
      <c r="BF895" s="3">
        <f ca="1">IFERROR(INDEX(INDIRECT("day_wise_sales_data!$B$2:$BZ$599"),MATCH(resource!$CC895,day_wise_sales_data!$A$2:$A$500,0),MATCH(resource!BF$2,INDIRECT("day_wise_sales_data!$B$1:$BZ$1"),0)),0)</f>
        <v>0</v>
      </c>
      <c r="BG895" s="3">
        <f ca="1">IFERROR(INDEX(INDIRECT("day_wise_sales_data!$B$2:$BZ$599"),MATCH(resource!$CC895,day_wise_sales_data!$A$2:$A$500,0),MATCH(resource!BG$2,INDIRECT("day_wise_sales_data!$B$1:$BZ$1"),0)),0)</f>
        <v>0</v>
      </c>
      <c r="BH895" s="3">
        <f ca="1">IFERROR(INDEX(INDIRECT("day_wise_sales_data!$B$2:$BZ$599"),MATCH(resource!$CC895,day_wise_sales_data!$A$2:$A$500,0),MATCH(resource!BH$2,INDIRECT("day_wise_sales_data!$B$1:$BZ$1"),0)),0)</f>
        <v>0</v>
      </c>
      <c r="BI895" s="3">
        <f ca="1">IFERROR(INDEX(INDIRECT("day_wise_sales_data!$B$2:$BZ$599"),MATCH(resource!$CC895,day_wise_sales_data!$A$2:$A$500,0),MATCH(resource!BI$2,INDIRECT("day_wise_sales_data!$B$1:$BZ$1"),0)),0)</f>
        <v>0</v>
      </c>
      <c r="BJ895" s="3">
        <f ca="1">IFERROR(INDEX(INDIRECT("day_wise_sales_data!$B$2:$BZ$599"),MATCH(resource!$CC895,day_wise_sales_data!$A$2:$A$500,0),MATCH(resource!BJ$2,INDIRECT("day_wise_sales_data!$B$1:$BZ$1"),0)),0)</f>
        <v>0</v>
      </c>
      <c r="BK895" s="3">
        <f ca="1">IFERROR(INDEX(INDIRECT("day_wise_sales_data!$B$2:$BZ$599"),MATCH(resource!$CC895,day_wise_sales_data!$A$2:$A$500,0),MATCH(resource!BK$2,INDIRECT("day_wise_sales_data!$B$1:$BZ$1"),0)),0)</f>
        <v>0</v>
      </c>
      <c r="BL895" s="3">
        <f ca="1">IFERROR(INDEX(INDIRECT("day_wise_sales_data!$B$2:$BZ$599"),MATCH(resource!$CC895,day_wise_sales_data!$A$2:$A$500,0),MATCH(resource!BL$2,INDIRECT("day_wise_sales_data!$B$1:$BZ$1"),0)),0)</f>
        <v>0</v>
      </c>
      <c r="BM895" s="3">
        <f ca="1">IFERROR(INDEX(INDIRECT("day_wise_sales_data!$B$2:$BZ$599"),MATCH(resource!$CC895,day_wise_sales_data!$A$2:$A$500,0),MATCH(resource!BM$2,INDIRECT("day_wise_sales_data!$B$1:$BZ$1"),0)),0)</f>
        <v>0</v>
      </c>
      <c r="BN895" s="3">
        <f ca="1">IFERROR(INDEX(INDIRECT("day_wise_sales_data!$B$2:$BZ$599"),MATCH(resource!$CC895,day_wise_sales_data!$A$2:$A$500,0),MATCH(resource!BN$2,INDIRECT("day_wise_sales_data!$B$1:$BZ$1"),0)),0)</f>
        <v>0</v>
      </c>
      <c r="BO895" s="3">
        <f ca="1">IFERROR(INDEX(INDIRECT("day_wise_sales_data!$B$2:$BZ$599"),MATCH(resource!$CC895,day_wise_sales_data!$A$2:$A$500,0),MATCH(resource!BO$2,INDIRECT("day_wise_sales_data!$B$1:$BZ$1"),0)),0)</f>
        <v>0</v>
      </c>
      <c r="BP895" s="3">
        <f ca="1">IFERROR(INDEX(INDIRECT("day_wise_sales_data!$B$2:$BZ$599"),MATCH(resource!$CC895,day_wise_sales_data!$A$2:$A$500,0),MATCH(resource!BP$2,INDIRECT("day_wise_sales_data!$B$1:$BZ$1"),0)),0)</f>
        <v>0</v>
      </c>
      <c r="BQ895" s="3">
        <f ca="1">IFERROR(INDEX(INDIRECT("day_wise_sales_data!$B$2:$BZ$599"),MATCH(resource!$CC895,day_wise_sales_data!$A$2:$A$500,0),MATCH(resource!BQ$2,INDIRECT("day_wise_sales_data!$B$1:$BZ$1"),0)),0)</f>
        <v>0</v>
      </c>
      <c r="BR895" s="3">
        <f ca="1">IFERROR(INDEX(INDIRECT("day_wise_sales_data!$B$2:$BZ$599"),MATCH(resource!$CC895,day_wise_sales_data!$A$2:$A$500,0),MATCH(resource!BR$2,INDIRECT("day_wise_sales_data!$B$1:$BZ$1"),0)),0)</f>
        <v>0</v>
      </c>
      <c r="BS895" s="3">
        <f ca="1">IFERROR(INDEX(INDIRECT("day_wise_sales_data!$B$2:$BZ$599"),MATCH(resource!$CC895,day_wise_sales_data!$A$2:$A$500,0),MATCH(resource!BS$2,INDIRECT("day_wise_sales_data!$B$1:$BZ$1"),0)),0)</f>
        <v>0</v>
      </c>
      <c r="BT895" s="3">
        <f ca="1">IFERROR(INDEX(INDIRECT("day_wise_sales_data!$B$2:$BZ$599"),MATCH(resource!$CC895,day_wise_sales_data!$A$2:$A$500,0),MATCH(resource!BT$2,INDIRECT("day_wise_sales_data!$B$1:$BZ$1"),0)),0)</f>
        <v>0</v>
      </c>
      <c r="BU895" s="3">
        <f ca="1">IFERROR(INDEX(INDIRECT("day_wise_sales_data!$B$2:$BZ$599"),MATCH(resource!$CC895,day_wise_sales_data!$A$2:$A$500,0),MATCH(resource!BU$2,INDIRECT("day_wise_sales_data!$B$1:$BZ$1"),0)),0)</f>
        <v>0</v>
      </c>
      <c r="BV895" s="3">
        <f ca="1">IFERROR(INDEX(INDIRECT("day_wise_sales_data!$B$2:$BZ$599"),MATCH(resource!$CC895,day_wise_sales_data!$A$2:$A$500,0),MATCH(resource!BV$2,INDIRECT("day_wise_sales_data!$B$1:$BZ$1"),0)),0)</f>
        <v>0</v>
      </c>
      <c r="BW895" s="3">
        <f ca="1">IFERROR(INDEX(INDIRECT("day_wise_sales_data!$B$2:$BZ$599"),MATCH(resource!$CC895,day_wise_sales_data!$A$2:$A$500,0),MATCH(resource!BW$2,INDIRECT("day_wise_sales_data!$B$1:$BZ$1"),0)),0)</f>
        <v>0</v>
      </c>
      <c r="BX895" s="3">
        <f ca="1">IFERROR(INDEX(INDIRECT("day_wise_sales_data!$B$2:$BZ$599"),MATCH(resource!$CC895,day_wise_sales_data!$A$2:$A$500,0),MATCH(resource!BX$2,INDIRECT("day_wise_sales_data!$B$1:$BZ$1"),0)),0)</f>
        <v>0</v>
      </c>
      <c r="BY895" s="3">
        <f ca="1">IFERROR(INDEX(INDIRECT("day_wise_sales_data!$B$2:$BZ$599"),MATCH(resource!$CC895,day_wise_sales_data!$A$2:$A$500,0),MATCH(resource!BY$2,INDIRECT("day_wise_sales_data!$B$1:$BZ$1"),0)),0)</f>
        <v>0</v>
      </c>
      <c r="BZ895" s="3">
        <f ca="1">IFERROR(INDEX(INDIRECT("day_wise_sales_data!$B$2:$BZ$599"),MATCH(resource!$CC895,day_wise_sales_data!$A$2:$A$500,0),MATCH(resource!BZ$2,INDIRECT("day_wise_sales_data!$B$1:$BZ$1"),0)),0)</f>
        <v>0</v>
      </c>
      <c r="CA895" s="3">
        <f ca="1">IFERROR(INDEX(INDIRECT("day_wise_sales_data!$B$2:$BZ$599"),MATCH(resource!$CC895,day_wise_sales_data!$A$2:$A$500,0),MATCH(resource!CA$2,INDIRECT("day_wise_sales_data!$B$1:$BZ$1"),0)),0)</f>
        <v>0</v>
      </c>
      <c r="CC895" s="4">
        <f>sales_data!H894</f>
        <v>0</v>
      </c>
      <c r="CD895" s="1">
        <v>893</v>
      </c>
      <c r="CE895" s="1" t="str">
        <f>IF(AQ895=report!$AQ$3,resource!CD895,"")</f>
        <v/>
      </c>
      <c r="CF895" s="5" t="str">
        <f>IFERROR(SMALL($CE$3:$CE$1001,ROWS($CE$3:CE895)),"")</f>
        <v/>
      </c>
      <c r="CH895">
        <f>IFERROR(VLOOKUP($CC895,data_pull!$E$22:$G$700,2,0),0)</f>
        <v>0</v>
      </c>
      <c r="DK895" s="3" t="str">
        <f>IFERROR(INDEX(COD_SALES!$B$5:$Z$500,MATCH(resource!$CC895,COD_SALES!$A$5:$A$500,0),MATCH(resource!DK$2,COD_SALES!$B$4:$Z$4,0)),"")</f>
        <v/>
      </c>
      <c r="DL895" s="3" t="str">
        <f>IFERROR(INDEX(COD_SALES!$B$5:$Z$500,MATCH(resource!$CC895,COD_SALES!$A$5:$A$500,0),MATCH(resource!DL$2,COD_SALES!$B$4:$Z$4,0)),"")</f>
        <v/>
      </c>
      <c r="DM895" s="3" t="str">
        <f>IFERROR(INDEX(COD_SALES!$B$5:$Z$500,MATCH(resource!$CC895,COD_SALES!$A$5:$A$500,0),MATCH(resource!DM$2,COD_SALES!$B$4:$Z$4,0)),"")</f>
        <v/>
      </c>
      <c r="DN895" s="3" t="str">
        <f>IFERROR(INDEX(COD_SALES!$B$5:$Z$500,MATCH(resource!$CC895,COD_SALES!$A$5:$A$500,0),MATCH(resource!DN$2,COD_SALES!$B$4:$Z$4,0)),"")</f>
        <v/>
      </c>
      <c r="DO895" s="3" t="str">
        <f>IFERROR(INDEX(COD_SALES!$B$5:$Z$500,MATCH(resource!$CC895,COD_SALES!$A$5:$A$500,0),MATCH(resource!DO$2,COD_SALES!$B$4:$Z$4,0)),"")</f>
        <v/>
      </c>
      <c r="DP895" s="3" t="str">
        <f>IFERROR(INDEX(COD_SALES!$B$5:$Z$500,MATCH(resource!$CC895,COD_SALES!$A$5:$A$500,0),MATCH(resource!DP$2,COD_SALES!$B$4:$Z$4,0)),"")</f>
        <v/>
      </c>
      <c r="DQ895" s="3" t="str">
        <f>IFERROR(INDEX(COD_SALES!$B$5:$Z$500,MATCH(resource!$CC895,COD_SALES!$A$5:$A$500,0),MATCH(resource!DQ$2,COD_SALES!$B$4:$Z$4,0)),"")</f>
        <v/>
      </c>
      <c r="DR895" s="3" t="str">
        <f>IFERROR(INDEX(COD_SALES!$B$5:$Z$500,MATCH(resource!$CC895,COD_SALES!$A$5:$A$500,0),MATCH(resource!DR$2,COD_SALES!$B$4:$Z$4,0)),"")</f>
        <v/>
      </c>
      <c r="DS895" s="3" t="str">
        <f>IFERROR(INDEX(COD_SALES!$B$5:$Z$500,MATCH(resource!$CC895,COD_SALES!$A$5:$A$500,0),MATCH(resource!DS$2,COD_SALES!$B$4:$Z$4,0)),"")</f>
        <v/>
      </c>
      <c r="DT895" s="3" t="str">
        <f>IFERROR(INDEX(COD_SALES!$B$5:$Z$500,MATCH(resource!$CC895,COD_SALES!$A$5:$A$500,0),MATCH(resource!DT$2,COD_SALES!$B$4:$Z$4,0)),"")</f>
        <v/>
      </c>
      <c r="DU895" s="3" t="str">
        <f>IFERROR(INDEX(COD_SALES!$B$5:$Z$500,MATCH(resource!$CC895,COD_SALES!$A$5:$A$500,0),MATCH(resource!DU$2,COD_SALES!$B$4:$Z$4,0)),"")</f>
        <v/>
      </c>
      <c r="DV895" s="3" t="str">
        <f>IFERROR(INDEX(COD_SALES!$B$5:$Z$500,MATCH(resource!$CC895,COD_SALES!$A$5:$A$500,0),MATCH(resource!DV$2,COD_SALES!$B$4:$Z$4,0)),"")</f>
        <v/>
      </c>
      <c r="DW895" s="3" t="str">
        <f>IFERROR(INDEX(COD_SALES!$B$5:$Z$500,MATCH(resource!$CC895,COD_SALES!$A$5:$A$500,0),MATCH(resource!DW$2,COD_SALES!$B$4:$Z$4,0)),"")</f>
        <v/>
      </c>
      <c r="DX895" s="3" t="str">
        <f>IFERROR(INDEX(COD_SALES!$B$5:$Z$500,MATCH(resource!$CC895,COD_SALES!$A$5:$A$500,0),MATCH(resource!DX$2,COD_SALES!$B$4:$Z$4,0)),"")</f>
        <v/>
      </c>
      <c r="DY895" s="3" t="str">
        <f>IFERROR(INDEX(COD_SALES!$B$5:$Z$500,MATCH(resource!$CC895,COD_SALES!$A$5:$A$500,0),MATCH(resource!DY$2,COD_SALES!$B$4:$Z$4,0)),"")</f>
        <v/>
      </c>
      <c r="DZ895" s="3" t="str">
        <f>IFERROR(INDEX(COD_SALES!$B$5:$Z$500,MATCH(resource!$CC895,COD_SALES!$A$5:$A$500,0),MATCH(resource!DZ$2,COD_SALES!$B$4:$Z$4,0)),"")</f>
        <v/>
      </c>
      <c r="EA895" s="3" t="str">
        <f>IFERROR(INDEX(COD_SALES!$B$5:$Z$500,MATCH(resource!$CC895,COD_SALES!$A$5:$A$500,0),MATCH(resource!EA$2,COD_SALES!$B$4:$Z$4,0)),"")</f>
        <v/>
      </c>
      <c r="EB895" s="3">
        <f t="shared" si="142"/>
        <v>0</v>
      </c>
      <c r="EW895" s="3">
        <f>IFERROR(VLOOKUP(CC895,data_pull!$AO$25:$AR$546,2,0),0)</f>
        <v>0</v>
      </c>
      <c r="EX895" s="1">
        <f>IFERROR(VLOOKUP(CC895,data_pull!$AO$25:$AR$546,4,0),0)</f>
        <v>0</v>
      </c>
    </row>
    <row r="896" spans="13:154" x14ac:dyDescent="0.25"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4">
        <f>sales_data!B895</f>
        <v>0</v>
      </c>
      <c r="AR896" s="4">
        <f>sales_data!C895</f>
        <v>0</v>
      </c>
      <c r="AS896" s="5" t="str">
        <f t="shared" si="141"/>
        <v/>
      </c>
      <c r="AT896" s="4">
        <f>sales_data!I895</f>
        <v>0</v>
      </c>
      <c r="AU896" s="4">
        <f>sales_data!W895</f>
        <v>0</v>
      </c>
      <c r="AV896" s="1">
        <f>sales_data!N895</f>
        <v>0</v>
      </c>
      <c r="AW896" s="1">
        <f>sales_data!P895</f>
        <v>0</v>
      </c>
      <c r="AX896" s="3">
        <f ca="1">IFERROR(INDEX(INDIRECT("day_wise_sales_data!$B$2:$BZ$599"),MATCH(resource!$CC896,day_wise_sales_data!$A$2:$A$500,0),MATCH(resource!AX$2,INDIRECT("day_wise_sales_data!$B$1:$BZ$1"),0)),0)</f>
        <v>0</v>
      </c>
      <c r="AY896" s="3">
        <f ca="1">IFERROR(INDEX(INDIRECT("day_wise_sales_data!$B$2:$BZ$599"),MATCH(resource!$CC896,day_wise_sales_data!$A$2:$A$500,0),MATCH(resource!AY$2,INDIRECT("day_wise_sales_data!$B$1:$BZ$1"),0)),0)</f>
        <v>0</v>
      </c>
      <c r="AZ896" s="3">
        <f ca="1">IFERROR(INDEX(INDIRECT("day_wise_sales_data!$B$2:$BZ$599"),MATCH(resource!$CC896,day_wise_sales_data!$A$2:$A$500,0),MATCH(resource!AZ$2,INDIRECT("day_wise_sales_data!$B$1:$BZ$1"),0)),0)</f>
        <v>0</v>
      </c>
      <c r="BA896" s="3">
        <f ca="1">IFERROR(INDEX(INDIRECT("day_wise_sales_data!$B$2:$BZ$599"),MATCH(resource!$CC896,day_wise_sales_data!$A$2:$A$500,0),MATCH(resource!BA$2,INDIRECT("day_wise_sales_data!$B$1:$BZ$1"),0)),0)</f>
        <v>0</v>
      </c>
      <c r="BB896" s="3">
        <f ca="1">IFERROR(INDEX(INDIRECT("day_wise_sales_data!$B$2:$BZ$599"),MATCH(resource!$CC896,day_wise_sales_data!$A$2:$A$500,0),MATCH(resource!BB$2,INDIRECT("day_wise_sales_data!$B$1:$BZ$1"),0)),0)</f>
        <v>0</v>
      </c>
      <c r="BC896" s="3">
        <f ca="1">IFERROR(INDEX(INDIRECT("day_wise_sales_data!$B$2:$BZ$599"),MATCH(resource!$CC896,day_wise_sales_data!$A$2:$A$500,0),MATCH(resource!BC$2,INDIRECT("day_wise_sales_data!$B$1:$BZ$1"),0)),0)</f>
        <v>0</v>
      </c>
      <c r="BD896" s="3">
        <f ca="1">IFERROR(INDEX(INDIRECT("day_wise_sales_data!$B$2:$BZ$599"),MATCH(resource!$CC896,day_wise_sales_data!$A$2:$A$500,0),MATCH(resource!BD$2,INDIRECT("day_wise_sales_data!$B$1:$BZ$1"),0)),0)</f>
        <v>0</v>
      </c>
      <c r="BE896" s="3">
        <f ca="1">IFERROR(INDEX(INDIRECT("day_wise_sales_data!$B$2:$BZ$599"),MATCH(resource!$CC896,day_wise_sales_data!$A$2:$A$500,0),MATCH(resource!BE$2,INDIRECT("day_wise_sales_data!$B$1:$BZ$1"),0)),0)</f>
        <v>0</v>
      </c>
      <c r="BF896" s="3">
        <f ca="1">IFERROR(INDEX(INDIRECT("day_wise_sales_data!$B$2:$BZ$599"),MATCH(resource!$CC896,day_wise_sales_data!$A$2:$A$500,0),MATCH(resource!BF$2,INDIRECT("day_wise_sales_data!$B$1:$BZ$1"),0)),0)</f>
        <v>0</v>
      </c>
      <c r="BG896" s="3">
        <f ca="1">IFERROR(INDEX(INDIRECT("day_wise_sales_data!$B$2:$BZ$599"),MATCH(resource!$CC896,day_wise_sales_data!$A$2:$A$500,0),MATCH(resource!BG$2,INDIRECT("day_wise_sales_data!$B$1:$BZ$1"),0)),0)</f>
        <v>0</v>
      </c>
      <c r="BH896" s="3">
        <f ca="1">IFERROR(INDEX(INDIRECT("day_wise_sales_data!$B$2:$BZ$599"),MATCH(resource!$CC896,day_wise_sales_data!$A$2:$A$500,0),MATCH(resource!BH$2,INDIRECT("day_wise_sales_data!$B$1:$BZ$1"),0)),0)</f>
        <v>0</v>
      </c>
      <c r="BI896" s="3">
        <f ca="1">IFERROR(INDEX(INDIRECT("day_wise_sales_data!$B$2:$BZ$599"),MATCH(resource!$CC896,day_wise_sales_data!$A$2:$A$500,0),MATCH(resource!BI$2,INDIRECT("day_wise_sales_data!$B$1:$BZ$1"),0)),0)</f>
        <v>0</v>
      </c>
      <c r="BJ896" s="3">
        <f ca="1">IFERROR(INDEX(INDIRECT("day_wise_sales_data!$B$2:$BZ$599"),MATCH(resource!$CC896,day_wise_sales_data!$A$2:$A$500,0),MATCH(resource!BJ$2,INDIRECT("day_wise_sales_data!$B$1:$BZ$1"),0)),0)</f>
        <v>0</v>
      </c>
      <c r="BK896" s="3">
        <f ca="1">IFERROR(INDEX(INDIRECT("day_wise_sales_data!$B$2:$BZ$599"),MATCH(resource!$CC896,day_wise_sales_data!$A$2:$A$500,0),MATCH(resource!BK$2,INDIRECT("day_wise_sales_data!$B$1:$BZ$1"),0)),0)</f>
        <v>0</v>
      </c>
      <c r="BL896" s="3">
        <f ca="1">IFERROR(INDEX(INDIRECT("day_wise_sales_data!$B$2:$BZ$599"),MATCH(resource!$CC896,day_wise_sales_data!$A$2:$A$500,0),MATCH(resource!BL$2,INDIRECT("day_wise_sales_data!$B$1:$BZ$1"),0)),0)</f>
        <v>0</v>
      </c>
      <c r="BM896" s="3">
        <f ca="1">IFERROR(INDEX(INDIRECT("day_wise_sales_data!$B$2:$BZ$599"),MATCH(resource!$CC896,day_wise_sales_data!$A$2:$A$500,0),MATCH(resource!BM$2,INDIRECT("day_wise_sales_data!$B$1:$BZ$1"),0)),0)</f>
        <v>0</v>
      </c>
      <c r="BN896" s="3">
        <f ca="1">IFERROR(INDEX(INDIRECT("day_wise_sales_data!$B$2:$BZ$599"),MATCH(resource!$CC896,day_wise_sales_data!$A$2:$A$500,0),MATCH(resource!BN$2,INDIRECT("day_wise_sales_data!$B$1:$BZ$1"),0)),0)</f>
        <v>0</v>
      </c>
      <c r="BO896" s="3">
        <f ca="1">IFERROR(INDEX(INDIRECT("day_wise_sales_data!$B$2:$BZ$599"),MATCH(resource!$CC896,day_wise_sales_data!$A$2:$A$500,0),MATCH(resource!BO$2,INDIRECT("day_wise_sales_data!$B$1:$BZ$1"),0)),0)</f>
        <v>0</v>
      </c>
      <c r="BP896" s="3">
        <f ca="1">IFERROR(INDEX(INDIRECT("day_wise_sales_data!$B$2:$BZ$599"),MATCH(resource!$CC896,day_wise_sales_data!$A$2:$A$500,0),MATCH(resource!BP$2,INDIRECT("day_wise_sales_data!$B$1:$BZ$1"),0)),0)</f>
        <v>0</v>
      </c>
      <c r="BQ896" s="3">
        <f ca="1">IFERROR(INDEX(INDIRECT("day_wise_sales_data!$B$2:$BZ$599"),MATCH(resource!$CC896,day_wise_sales_data!$A$2:$A$500,0),MATCH(resource!BQ$2,INDIRECT("day_wise_sales_data!$B$1:$BZ$1"),0)),0)</f>
        <v>0</v>
      </c>
      <c r="BR896" s="3">
        <f ca="1">IFERROR(INDEX(INDIRECT("day_wise_sales_data!$B$2:$BZ$599"),MATCH(resource!$CC896,day_wise_sales_data!$A$2:$A$500,0),MATCH(resource!BR$2,INDIRECT("day_wise_sales_data!$B$1:$BZ$1"),0)),0)</f>
        <v>0</v>
      </c>
      <c r="BS896" s="3">
        <f ca="1">IFERROR(INDEX(INDIRECT("day_wise_sales_data!$B$2:$BZ$599"),MATCH(resource!$CC896,day_wise_sales_data!$A$2:$A$500,0),MATCH(resource!BS$2,INDIRECT("day_wise_sales_data!$B$1:$BZ$1"),0)),0)</f>
        <v>0</v>
      </c>
      <c r="BT896" s="3">
        <f ca="1">IFERROR(INDEX(INDIRECT("day_wise_sales_data!$B$2:$BZ$599"),MATCH(resource!$CC896,day_wise_sales_data!$A$2:$A$500,0),MATCH(resource!BT$2,INDIRECT("day_wise_sales_data!$B$1:$BZ$1"),0)),0)</f>
        <v>0</v>
      </c>
      <c r="BU896" s="3">
        <f ca="1">IFERROR(INDEX(INDIRECT("day_wise_sales_data!$B$2:$BZ$599"),MATCH(resource!$CC896,day_wise_sales_data!$A$2:$A$500,0),MATCH(resource!BU$2,INDIRECT("day_wise_sales_data!$B$1:$BZ$1"),0)),0)</f>
        <v>0</v>
      </c>
      <c r="BV896" s="3">
        <f ca="1">IFERROR(INDEX(INDIRECT("day_wise_sales_data!$B$2:$BZ$599"),MATCH(resource!$CC896,day_wise_sales_data!$A$2:$A$500,0),MATCH(resource!BV$2,INDIRECT("day_wise_sales_data!$B$1:$BZ$1"),0)),0)</f>
        <v>0</v>
      </c>
      <c r="BW896" s="3">
        <f ca="1">IFERROR(INDEX(INDIRECT("day_wise_sales_data!$B$2:$BZ$599"),MATCH(resource!$CC896,day_wise_sales_data!$A$2:$A$500,0),MATCH(resource!BW$2,INDIRECT("day_wise_sales_data!$B$1:$BZ$1"),0)),0)</f>
        <v>0</v>
      </c>
      <c r="BX896" s="3">
        <f ca="1">IFERROR(INDEX(INDIRECT("day_wise_sales_data!$B$2:$BZ$599"),MATCH(resource!$CC896,day_wise_sales_data!$A$2:$A$500,0),MATCH(resource!BX$2,INDIRECT("day_wise_sales_data!$B$1:$BZ$1"),0)),0)</f>
        <v>0</v>
      </c>
      <c r="BY896" s="3">
        <f ca="1">IFERROR(INDEX(INDIRECT("day_wise_sales_data!$B$2:$BZ$599"),MATCH(resource!$CC896,day_wise_sales_data!$A$2:$A$500,0),MATCH(resource!BY$2,INDIRECT("day_wise_sales_data!$B$1:$BZ$1"),0)),0)</f>
        <v>0</v>
      </c>
      <c r="BZ896" s="3">
        <f ca="1">IFERROR(INDEX(INDIRECT("day_wise_sales_data!$B$2:$BZ$599"),MATCH(resource!$CC896,day_wise_sales_data!$A$2:$A$500,0),MATCH(resource!BZ$2,INDIRECT("day_wise_sales_data!$B$1:$BZ$1"),0)),0)</f>
        <v>0</v>
      </c>
      <c r="CA896" s="3">
        <f ca="1">IFERROR(INDEX(INDIRECT("day_wise_sales_data!$B$2:$BZ$599"),MATCH(resource!$CC896,day_wise_sales_data!$A$2:$A$500,0),MATCH(resource!CA$2,INDIRECT("day_wise_sales_data!$B$1:$BZ$1"),0)),0)</f>
        <v>0</v>
      </c>
      <c r="CC896" s="4">
        <f>sales_data!H895</f>
        <v>0</v>
      </c>
      <c r="CD896" s="1">
        <v>894</v>
      </c>
      <c r="CE896" s="1" t="str">
        <f>IF(AQ896=report!$AQ$3,resource!CD896,"")</f>
        <v/>
      </c>
      <c r="CF896" s="5" t="str">
        <f>IFERROR(SMALL($CE$3:$CE$1001,ROWS($CE$3:CE896)),"")</f>
        <v/>
      </c>
      <c r="CH896">
        <f>IFERROR(VLOOKUP($CC896,data_pull!$E$22:$G$700,2,0),0)</f>
        <v>0</v>
      </c>
      <c r="DK896" s="3" t="str">
        <f>IFERROR(INDEX(COD_SALES!$B$5:$Z$500,MATCH(resource!$CC896,COD_SALES!$A$5:$A$500,0),MATCH(resource!DK$2,COD_SALES!$B$4:$Z$4,0)),"")</f>
        <v/>
      </c>
      <c r="DL896" s="3" t="str">
        <f>IFERROR(INDEX(COD_SALES!$B$5:$Z$500,MATCH(resource!$CC896,COD_SALES!$A$5:$A$500,0),MATCH(resource!DL$2,COD_SALES!$B$4:$Z$4,0)),"")</f>
        <v/>
      </c>
      <c r="DM896" s="3" t="str">
        <f>IFERROR(INDEX(COD_SALES!$B$5:$Z$500,MATCH(resource!$CC896,COD_SALES!$A$5:$A$500,0),MATCH(resource!DM$2,COD_SALES!$B$4:$Z$4,0)),"")</f>
        <v/>
      </c>
      <c r="DN896" s="3" t="str">
        <f>IFERROR(INDEX(COD_SALES!$B$5:$Z$500,MATCH(resource!$CC896,COD_SALES!$A$5:$A$500,0),MATCH(resource!DN$2,COD_SALES!$B$4:$Z$4,0)),"")</f>
        <v/>
      </c>
      <c r="DO896" s="3" t="str">
        <f>IFERROR(INDEX(COD_SALES!$B$5:$Z$500,MATCH(resource!$CC896,COD_SALES!$A$5:$A$500,0),MATCH(resource!DO$2,COD_SALES!$B$4:$Z$4,0)),"")</f>
        <v/>
      </c>
      <c r="DP896" s="3" t="str">
        <f>IFERROR(INDEX(COD_SALES!$B$5:$Z$500,MATCH(resource!$CC896,COD_SALES!$A$5:$A$500,0),MATCH(resource!DP$2,COD_SALES!$B$4:$Z$4,0)),"")</f>
        <v/>
      </c>
      <c r="DQ896" s="3" t="str">
        <f>IFERROR(INDEX(COD_SALES!$B$5:$Z$500,MATCH(resource!$CC896,COD_SALES!$A$5:$A$500,0),MATCH(resource!DQ$2,COD_SALES!$B$4:$Z$4,0)),"")</f>
        <v/>
      </c>
      <c r="DR896" s="3" t="str">
        <f>IFERROR(INDEX(COD_SALES!$B$5:$Z$500,MATCH(resource!$CC896,COD_SALES!$A$5:$A$500,0),MATCH(resource!DR$2,COD_SALES!$B$4:$Z$4,0)),"")</f>
        <v/>
      </c>
      <c r="DS896" s="3" t="str">
        <f>IFERROR(INDEX(COD_SALES!$B$5:$Z$500,MATCH(resource!$CC896,COD_SALES!$A$5:$A$500,0),MATCH(resource!DS$2,COD_SALES!$B$4:$Z$4,0)),"")</f>
        <v/>
      </c>
      <c r="DT896" s="3" t="str">
        <f>IFERROR(INDEX(COD_SALES!$B$5:$Z$500,MATCH(resource!$CC896,COD_SALES!$A$5:$A$500,0),MATCH(resource!DT$2,COD_SALES!$B$4:$Z$4,0)),"")</f>
        <v/>
      </c>
      <c r="DU896" s="3" t="str">
        <f>IFERROR(INDEX(COD_SALES!$B$5:$Z$500,MATCH(resource!$CC896,COD_SALES!$A$5:$A$500,0),MATCH(resource!DU$2,COD_SALES!$B$4:$Z$4,0)),"")</f>
        <v/>
      </c>
      <c r="DV896" s="3" t="str">
        <f>IFERROR(INDEX(COD_SALES!$B$5:$Z$500,MATCH(resource!$CC896,COD_SALES!$A$5:$A$500,0),MATCH(resource!DV$2,COD_SALES!$B$4:$Z$4,0)),"")</f>
        <v/>
      </c>
      <c r="DW896" s="3" t="str">
        <f>IFERROR(INDEX(COD_SALES!$B$5:$Z$500,MATCH(resource!$CC896,COD_SALES!$A$5:$A$500,0),MATCH(resource!DW$2,COD_SALES!$B$4:$Z$4,0)),"")</f>
        <v/>
      </c>
      <c r="DX896" s="3" t="str">
        <f>IFERROR(INDEX(COD_SALES!$B$5:$Z$500,MATCH(resource!$CC896,COD_SALES!$A$5:$A$500,0),MATCH(resource!DX$2,COD_SALES!$B$4:$Z$4,0)),"")</f>
        <v/>
      </c>
      <c r="DY896" s="3" t="str">
        <f>IFERROR(INDEX(COD_SALES!$B$5:$Z$500,MATCH(resource!$CC896,COD_SALES!$A$5:$A$500,0),MATCH(resource!DY$2,COD_SALES!$B$4:$Z$4,0)),"")</f>
        <v/>
      </c>
      <c r="DZ896" s="3" t="str">
        <f>IFERROR(INDEX(COD_SALES!$B$5:$Z$500,MATCH(resource!$CC896,COD_SALES!$A$5:$A$500,0),MATCH(resource!DZ$2,COD_SALES!$B$4:$Z$4,0)),"")</f>
        <v/>
      </c>
      <c r="EA896" s="3" t="str">
        <f>IFERROR(INDEX(COD_SALES!$B$5:$Z$500,MATCH(resource!$CC896,COD_SALES!$A$5:$A$500,0),MATCH(resource!EA$2,COD_SALES!$B$4:$Z$4,0)),"")</f>
        <v/>
      </c>
      <c r="EB896" s="3">
        <f t="shared" si="142"/>
        <v>0</v>
      </c>
      <c r="EW896" s="3">
        <f>IFERROR(VLOOKUP(CC896,data_pull!$AO$25:$AR$546,2,0),0)</f>
        <v>0</v>
      </c>
      <c r="EX896" s="1">
        <f>IFERROR(VLOOKUP(CC896,data_pull!$AO$25:$AR$546,4,0),0)</f>
        <v>0</v>
      </c>
    </row>
    <row r="897" spans="13:154" x14ac:dyDescent="0.25"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4">
        <f>sales_data!B896</f>
        <v>0</v>
      </c>
      <c r="AR897" s="4">
        <f>sales_data!C896</f>
        <v>0</v>
      </c>
      <c r="AS897" s="5" t="str">
        <f t="shared" si="141"/>
        <v/>
      </c>
      <c r="AT897" s="4">
        <f>sales_data!I896</f>
        <v>0</v>
      </c>
      <c r="AU897" s="4">
        <f>sales_data!W896</f>
        <v>0</v>
      </c>
      <c r="AV897" s="1">
        <f>sales_data!N896</f>
        <v>0</v>
      </c>
      <c r="AW897" s="1">
        <f>sales_data!P896</f>
        <v>0</v>
      </c>
      <c r="AX897" s="3">
        <f ca="1">IFERROR(INDEX(INDIRECT("day_wise_sales_data!$B$2:$BZ$599"),MATCH(resource!$CC897,day_wise_sales_data!$A$2:$A$500,0),MATCH(resource!AX$2,INDIRECT("day_wise_sales_data!$B$1:$BZ$1"),0)),0)</f>
        <v>0</v>
      </c>
      <c r="AY897" s="3">
        <f ca="1">IFERROR(INDEX(INDIRECT("day_wise_sales_data!$B$2:$BZ$599"),MATCH(resource!$CC897,day_wise_sales_data!$A$2:$A$500,0),MATCH(resource!AY$2,INDIRECT("day_wise_sales_data!$B$1:$BZ$1"),0)),0)</f>
        <v>0</v>
      </c>
      <c r="AZ897" s="3">
        <f ca="1">IFERROR(INDEX(INDIRECT("day_wise_sales_data!$B$2:$BZ$599"),MATCH(resource!$CC897,day_wise_sales_data!$A$2:$A$500,0),MATCH(resource!AZ$2,INDIRECT("day_wise_sales_data!$B$1:$BZ$1"),0)),0)</f>
        <v>0</v>
      </c>
      <c r="BA897" s="3">
        <f ca="1">IFERROR(INDEX(INDIRECT("day_wise_sales_data!$B$2:$BZ$599"),MATCH(resource!$CC897,day_wise_sales_data!$A$2:$A$500,0),MATCH(resource!BA$2,INDIRECT("day_wise_sales_data!$B$1:$BZ$1"),0)),0)</f>
        <v>0</v>
      </c>
      <c r="BB897" s="3">
        <f ca="1">IFERROR(INDEX(INDIRECT("day_wise_sales_data!$B$2:$BZ$599"),MATCH(resource!$CC897,day_wise_sales_data!$A$2:$A$500,0),MATCH(resource!BB$2,INDIRECT("day_wise_sales_data!$B$1:$BZ$1"),0)),0)</f>
        <v>0</v>
      </c>
      <c r="BC897" s="3">
        <f ca="1">IFERROR(INDEX(INDIRECT("day_wise_sales_data!$B$2:$BZ$599"),MATCH(resource!$CC897,day_wise_sales_data!$A$2:$A$500,0),MATCH(resource!BC$2,INDIRECT("day_wise_sales_data!$B$1:$BZ$1"),0)),0)</f>
        <v>0</v>
      </c>
      <c r="BD897" s="3">
        <f ca="1">IFERROR(INDEX(INDIRECT("day_wise_sales_data!$B$2:$BZ$599"),MATCH(resource!$CC897,day_wise_sales_data!$A$2:$A$500,0),MATCH(resource!BD$2,INDIRECT("day_wise_sales_data!$B$1:$BZ$1"),0)),0)</f>
        <v>0</v>
      </c>
      <c r="BE897" s="3">
        <f ca="1">IFERROR(INDEX(INDIRECT("day_wise_sales_data!$B$2:$BZ$599"),MATCH(resource!$CC897,day_wise_sales_data!$A$2:$A$500,0),MATCH(resource!BE$2,INDIRECT("day_wise_sales_data!$B$1:$BZ$1"),0)),0)</f>
        <v>0</v>
      </c>
      <c r="BF897" s="3">
        <f ca="1">IFERROR(INDEX(INDIRECT("day_wise_sales_data!$B$2:$BZ$599"),MATCH(resource!$CC897,day_wise_sales_data!$A$2:$A$500,0),MATCH(resource!BF$2,INDIRECT("day_wise_sales_data!$B$1:$BZ$1"),0)),0)</f>
        <v>0</v>
      </c>
      <c r="BG897" s="3">
        <f ca="1">IFERROR(INDEX(INDIRECT("day_wise_sales_data!$B$2:$BZ$599"),MATCH(resource!$CC897,day_wise_sales_data!$A$2:$A$500,0),MATCH(resource!BG$2,INDIRECT("day_wise_sales_data!$B$1:$BZ$1"),0)),0)</f>
        <v>0</v>
      </c>
      <c r="BH897" s="3">
        <f ca="1">IFERROR(INDEX(INDIRECT("day_wise_sales_data!$B$2:$BZ$599"),MATCH(resource!$CC897,day_wise_sales_data!$A$2:$A$500,0),MATCH(resource!BH$2,INDIRECT("day_wise_sales_data!$B$1:$BZ$1"),0)),0)</f>
        <v>0</v>
      </c>
      <c r="BI897" s="3">
        <f ca="1">IFERROR(INDEX(INDIRECT("day_wise_sales_data!$B$2:$BZ$599"),MATCH(resource!$CC897,day_wise_sales_data!$A$2:$A$500,0),MATCH(resource!BI$2,INDIRECT("day_wise_sales_data!$B$1:$BZ$1"),0)),0)</f>
        <v>0</v>
      </c>
      <c r="BJ897" s="3">
        <f ca="1">IFERROR(INDEX(INDIRECT("day_wise_sales_data!$B$2:$BZ$599"),MATCH(resource!$CC897,day_wise_sales_data!$A$2:$A$500,0),MATCH(resource!BJ$2,INDIRECT("day_wise_sales_data!$B$1:$BZ$1"),0)),0)</f>
        <v>0</v>
      </c>
      <c r="BK897" s="3">
        <f ca="1">IFERROR(INDEX(INDIRECT("day_wise_sales_data!$B$2:$BZ$599"),MATCH(resource!$CC897,day_wise_sales_data!$A$2:$A$500,0),MATCH(resource!BK$2,INDIRECT("day_wise_sales_data!$B$1:$BZ$1"),0)),0)</f>
        <v>0</v>
      </c>
      <c r="BL897" s="3">
        <f ca="1">IFERROR(INDEX(INDIRECT("day_wise_sales_data!$B$2:$BZ$599"),MATCH(resource!$CC897,day_wise_sales_data!$A$2:$A$500,0),MATCH(resource!BL$2,INDIRECT("day_wise_sales_data!$B$1:$BZ$1"),0)),0)</f>
        <v>0</v>
      </c>
      <c r="BM897" s="3">
        <f ca="1">IFERROR(INDEX(INDIRECT("day_wise_sales_data!$B$2:$BZ$599"),MATCH(resource!$CC897,day_wise_sales_data!$A$2:$A$500,0),MATCH(resource!BM$2,INDIRECT("day_wise_sales_data!$B$1:$BZ$1"),0)),0)</f>
        <v>0</v>
      </c>
      <c r="BN897" s="3">
        <f ca="1">IFERROR(INDEX(INDIRECT("day_wise_sales_data!$B$2:$BZ$599"),MATCH(resource!$CC897,day_wise_sales_data!$A$2:$A$500,0),MATCH(resource!BN$2,INDIRECT("day_wise_sales_data!$B$1:$BZ$1"),0)),0)</f>
        <v>0</v>
      </c>
      <c r="BO897" s="3">
        <f ca="1">IFERROR(INDEX(INDIRECT("day_wise_sales_data!$B$2:$BZ$599"),MATCH(resource!$CC897,day_wise_sales_data!$A$2:$A$500,0),MATCH(resource!BO$2,INDIRECT("day_wise_sales_data!$B$1:$BZ$1"),0)),0)</f>
        <v>0</v>
      </c>
      <c r="BP897" s="3">
        <f ca="1">IFERROR(INDEX(INDIRECT("day_wise_sales_data!$B$2:$BZ$599"),MATCH(resource!$CC897,day_wise_sales_data!$A$2:$A$500,0),MATCH(resource!BP$2,INDIRECT("day_wise_sales_data!$B$1:$BZ$1"),0)),0)</f>
        <v>0</v>
      </c>
      <c r="BQ897" s="3">
        <f ca="1">IFERROR(INDEX(INDIRECT("day_wise_sales_data!$B$2:$BZ$599"),MATCH(resource!$CC897,day_wise_sales_data!$A$2:$A$500,0),MATCH(resource!BQ$2,INDIRECT("day_wise_sales_data!$B$1:$BZ$1"),0)),0)</f>
        <v>0</v>
      </c>
      <c r="BR897" s="3">
        <f ca="1">IFERROR(INDEX(INDIRECT("day_wise_sales_data!$B$2:$BZ$599"),MATCH(resource!$CC897,day_wise_sales_data!$A$2:$A$500,0),MATCH(resource!BR$2,INDIRECT("day_wise_sales_data!$B$1:$BZ$1"),0)),0)</f>
        <v>0</v>
      </c>
      <c r="BS897" s="3">
        <f ca="1">IFERROR(INDEX(INDIRECT("day_wise_sales_data!$B$2:$BZ$599"),MATCH(resource!$CC897,day_wise_sales_data!$A$2:$A$500,0),MATCH(resource!BS$2,INDIRECT("day_wise_sales_data!$B$1:$BZ$1"),0)),0)</f>
        <v>0</v>
      </c>
      <c r="BT897" s="3">
        <f ca="1">IFERROR(INDEX(INDIRECT("day_wise_sales_data!$B$2:$BZ$599"),MATCH(resource!$CC897,day_wise_sales_data!$A$2:$A$500,0),MATCH(resource!BT$2,INDIRECT("day_wise_sales_data!$B$1:$BZ$1"),0)),0)</f>
        <v>0</v>
      </c>
      <c r="BU897" s="3">
        <f ca="1">IFERROR(INDEX(INDIRECT("day_wise_sales_data!$B$2:$BZ$599"),MATCH(resource!$CC897,day_wise_sales_data!$A$2:$A$500,0),MATCH(resource!BU$2,INDIRECT("day_wise_sales_data!$B$1:$BZ$1"),0)),0)</f>
        <v>0</v>
      </c>
      <c r="BV897" s="3">
        <f ca="1">IFERROR(INDEX(INDIRECT("day_wise_sales_data!$B$2:$BZ$599"),MATCH(resource!$CC897,day_wise_sales_data!$A$2:$A$500,0),MATCH(resource!BV$2,INDIRECT("day_wise_sales_data!$B$1:$BZ$1"),0)),0)</f>
        <v>0</v>
      </c>
      <c r="BW897" s="3">
        <f ca="1">IFERROR(INDEX(INDIRECT("day_wise_sales_data!$B$2:$BZ$599"),MATCH(resource!$CC897,day_wise_sales_data!$A$2:$A$500,0),MATCH(resource!BW$2,INDIRECT("day_wise_sales_data!$B$1:$BZ$1"),0)),0)</f>
        <v>0</v>
      </c>
      <c r="BX897" s="3">
        <f ca="1">IFERROR(INDEX(INDIRECT("day_wise_sales_data!$B$2:$BZ$599"),MATCH(resource!$CC897,day_wise_sales_data!$A$2:$A$500,0),MATCH(resource!BX$2,INDIRECT("day_wise_sales_data!$B$1:$BZ$1"),0)),0)</f>
        <v>0</v>
      </c>
      <c r="BY897" s="3">
        <f ca="1">IFERROR(INDEX(INDIRECT("day_wise_sales_data!$B$2:$BZ$599"),MATCH(resource!$CC897,day_wise_sales_data!$A$2:$A$500,0),MATCH(resource!BY$2,INDIRECT("day_wise_sales_data!$B$1:$BZ$1"),0)),0)</f>
        <v>0</v>
      </c>
      <c r="BZ897" s="3">
        <f ca="1">IFERROR(INDEX(INDIRECT("day_wise_sales_data!$B$2:$BZ$599"),MATCH(resource!$CC897,day_wise_sales_data!$A$2:$A$500,0),MATCH(resource!BZ$2,INDIRECT("day_wise_sales_data!$B$1:$BZ$1"),0)),0)</f>
        <v>0</v>
      </c>
      <c r="CA897" s="3">
        <f ca="1">IFERROR(INDEX(INDIRECT("day_wise_sales_data!$B$2:$BZ$599"),MATCH(resource!$CC897,day_wise_sales_data!$A$2:$A$500,0),MATCH(resource!CA$2,INDIRECT("day_wise_sales_data!$B$1:$BZ$1"),0)),0)</f>
        <v>0</v>
      </c>
      <c r="CC897" s="4">
        <f>sales_data!H896</f>
        <v>0</v>
      </c>
      <c r="CD897" s="1">
        <v>895</v>
      </c>
      <c r="CE897" s="1" t="str">
        <f>IF(AQ897=report!$AQ$3,resource!CD897,"")</f>
        <v/>
      </c>
      <c r="CF897" s="5" t="str">
        <f>IFERROR(SMALL($CE$3:$CE$1001,ROWS($CE$3:CE897)),"")</f>
        <v/>
      </c>
      <c r="CH897">
        <f>IFERROR(VLOOKUP($CC897,data_pull!$E$22:$G$700,2,0),0)</f>
        <v>0</v>
      </c>
      <c r="DK897" s="3" t="str">
        <f>IFERROR(INDEX(COD_SALES!$B$5:$Z$500,MATCH(resource!$CC897,COD_SALES!$A$5:$A$500,0),MATCH(resource!DK$2,COD_SALES!$B$4:$Z$4,0)),"")</f>
        <v/>
      </c>
      <c r="DL897" s="3" t="str">
        <f>IFERROR(INDEX(COD_SALES!$B$5:$Z$500,MATCH(resource!$CC897,COD_SALES!$A$5:$A$500,0),MATCH(resource!DL$2,COD_SALES!$B$4:$Z$4,0)),"")</f>
        <v/>
      </c>
      <c r="DM897" s="3" t="str">
        <f>IFERROR(INDEX(COD_SALES!$B$5:$Z$500,MATCH(resource!$CC897,COD_SALES!$A$5:$A$500,0),MATCH(resource!DM$2,COD_SALES!$B$4:$Z$4,0)),"")</f>
        <v/>
      </c>
      <c r="DN897" s="3" t="str">
        <f>IFERROR(INDEX(COD_SALES!$B$5:$Z$500,MATCH(resource!$CC897,COD_SALES!$A$5:$A$500,0),MATCH(resource!DN$2,COD_SALES!$B$4:$Z$4,0)),"")</f>
        <v/>
      </c>
      <c r="DO897" s="3" t="str">
        <f>IFERROR(INDEX(COD_SALES!$B$5:$Z$500,MATCH(resource!$CC897,COD_SALES!$A$5:$A$500,0),MATCH(resource!DO$2,COD_SALES!$B$4:$Z$4,0)),"")</f>
        <v/>
      </c>
      <c r="DP897" s="3" t="str">
        <f>IFERROR(INDEX(COD_SALES!$B$5:$Z$500,MATCH(resource!$CC897,COD_SALES!$A$5:$A$500,0),MATCH(resource!DP$2,COD_SALES!$B$4:$Z$4,0)),"")</f>
        <v/>
      </c>
      <c r="DQ897" s="3" t="str">
        <f>IFERROR(INDEX(COD_SALES!$B$5:$Z$500,MATCH(resource!$CC897,COD_SALES!$A$5:$A$500,0),MATCH(resource!DQ$2,COD_SALES!$B$4:$Z$4,0)),"")</f>
        <v/>
      </c>
      <c r="DR897" s="3" t="str">
        <f>IFERROR(INDEX(COD_SALES!$B$5:$Z$500,MATCH(resource!$CC897,COD_SALES!$A$5:$A$500,0),MATCH(resource!DR$2,COD_SALES!$B$4:$Z$4,0)),"")</f>
        <v/>
      </c>
      <c r="DS897" s="3" t="str">
        <f>IFERROR(INDEX(COD_SALES!$B$5:$Z$500,MATCH(resource!$CC897,COD_SALES!$A$5:$A$500,0),MATCH(resource!DS$2,COD_SALES!$B$4:$Z$4,0)),"")</f>
        <v/>
      </c>
      <c r="DT897" s="3" t="str">
        <f>IFERROR(INDEX(COD_SALES!$B$5:$Z$500,MATCH(resource!$CC897,COD_SALES!$A$5:$A$500,0),MATCH(resource!DT$2,COD_SALES!$B$4:$Z$4,0)),"")</f>
        <v/>
      </c>
      <c r="DU897" s="3" t="str">
        <f>IFERROR(INDEX(COD_SALES!$B$5:$Z$500,MATCH(resource!$CC897,COD_SALES!$A$5:$A$500,0),MATCH(resource!DU$2,COD_SALES!$B$4:$Z$4,0)),"")</f>
        <v/>
      </c>
      <c r="DV897" s="3" t="str">
        <f>IFERROR(INDEX(COD_SALES!$B$5:$Z$500,MATCH(resource!$CC897,COD_SALES!$A$5:$A$500,0),MATCH(resource!DV$2,COD_SALES!$B$4:$Z$4,0)),"")</f>
        <v/>
      </c>
      <c r="DW897" s="3" t="str">
        <f>IFERROR(INDEX(COD_SALES!$B$5:$Z$500,MATCH(resource!$CC897,COD_SALES!$A$5:$A$500,0),MATCH(resource!DW$2,COD_SALES!$B$4:$Z$4,0)),"")</f>
        <v/>
      </c>
      <c r="DX897" s="3" t="str">
        <f>IFERROR(INDEX(COD_SALES!$B$5:$Z$500,MATCH(resource!$CC897,COD_SALES!$A$5:$A$500,0),MATCH(resource!DX$2,COD_SALES!$B$4:$Z$4,0)),"")</f>
        <v/>
      </c>
      <c r="DY897" s="3" t="str">
        <f>IFERROR(INDEX(COD_SALES!$B$5:$Z$500,MATCH(resource!$CC897,COD_SALES!$A$5:$A$500,0),MATCH(resource!DY$2,COD_SALES!$B$4:$Z$4,0)),"")</f>
        <v/>
      </c>
      <c r="DZ897" s="3" t="str">
        <f>IFERROR(INDEX(COD_SALES!$B$5:$Z$500,MATCH(resource!$CC897,COD_SALES!$A$5:$A$500,0),MATCH(resource!DZ$2,COD_SALES!$B$4:$Z$4,0)),"")</f>
        <v/>
      </c>
      <c r="EA897" s="3" t="str">
        <f>IFERROR(INDEX(COD_SALES!$B$5:$Z$500,MATCH(resource!$CC897,COD_SALES!$A$5:$A$500,0),MATCH(resource!EA$2,COD_SALES!$B$4:$Z$4,0)),"")</f>
        <v/>
      </c>
      <c r="EB897" s="3">
        <f t="shared" si="142"/>
        <v>0</v>
      </c>
      <c r="EW897" s="3">
        <f>IFERROR(VLOOKUP(CC897,data_pull!$AO$25:$AR$546,2,0),0)</f>
        <v>0</v>
      </c>
      <c r="EX897" s="1">
        <f>IFERROR(VLOOKUP(CC897,data_pull!$AO$25:$AR$546,4,0),0)</f>
        <v>0</v>
      </c>
    </row>
    <row r="898" spans="13:154" x14ac:dyDescent="0.25"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4">
        <f>sales_data!B897</f>
        <v>0</v>
      </c>
      <c r="AR898" s="4">
        <f>sales_data!C897</f>
        <v>0</v>
      </c>
      <c r="AS898" s="5" t="str">
        <f t="shared" si="141"/>
        <v/>
      </c>
      <c r="AT898" s="4">
        <f>sales_data!I897</f>
        <v>0</v>
      </c>
      <c r="AU898" s="4">
        <f>sales_data!W897</f>
        <v>0</v>
      </c>
      <c r="AV898" s="1">
        <f>sales_data!N897</f>
        <v>0</v>
      </c>
      <c r="AW898" s="1">
        <f>sales_data!P897</f>
        <v>0</v>
      </c>
      <c r="AX898" s="3">
        <f ca="1">IFERROR(INDEX(INDIRECT("day_wise_sales_data!$B$2:$BZ$599"),MATCH(resource!$CC898,day_wise_sales_data!$A$2:$A$500,0),MATCH(resource!AX$2,INDIRECT("day_wise_sales_data!$B$1:$BZ$1"),0)),0)</f>
        <v>0</v>
      </c>
      <c r="AY898" s="3">
        <f ca="1">IFERROR(INDEX(INDIRECT("day_wise_sales_data!$B$2:$BZ$599"),MATCH(resource!$CC898,day_wise_sales_data!$A$2:$A$500,0),MATCH(resource!AY$2,INDIRECT("day_wise_sales_data!$B$1:$BZ$1"),0)),0)</f>
        <v>0</v>
      </c>
      <c r="AZ898" s="3">
        <f ca="1">IFERROR(INDEX(INDIRECT("day_wise_sales_data!$B$2:$BZ$599"),MATCH(resource!$CC898,day_wise_sales_data!$A$2:$A$500,0),MATCH(resource!AZ$2,INDIRECT("day_wise_sales_data!$B$1:$BZ$1"),0)),0)</f>
        <v>0</v>
      </c>
      <c r="BA898" s="3">
        <f ca="1">IFERROR(INDEX(INDIRECT("day_wise_sales_data!$B$2:$BZ$599"),MATCH(resource!$CC898,day_wise_sales_data!$A$2:$A$500,0),MATCH(resource!BA$2,INDIRECT("day_wise_sales_data!$B$1:$BZ$1"),0)),0)</f>
        <v>0</v>
      </c>
      <c r="BB898" s="3">
        <f ca="1">IFERROR(INDEX(INDIRECT("day_wise_sales_data!$B$2:$BZ$599"),MATCH(resource!$CC898,day_wise_sales_data!$A$2:$A$500,0),MATCH(resource!BB$2,INDIRECT("day_wise_sales_data!$B$1:$BZ$1"),0)),0)</f>
        <v>0</v>
      </c>
      <c r="BC898" s="3">
        <f ca="1">IFERROR(INDEX(INDIRECT("day_wise_sales_data!$B$2:$BZ$599"),MATCH(resource!$CC898,day_wise_sales_data!$A$2:$A$500,0),MATCH(resource!BC$2,INDIRECT("day_wise_sales_data!$B$1:$BZ$1"),0)),0)</f>
        <v>0</v>
      </c>
      <c r="BD898" s="3">
        <f ca="1">IFERROR(INDEX(INDIRECT("day_wise_sales_data!$B$2:$BZ$599"),MATCH(resource!$CC898,day_wise_sales_data!$A$2:$A$500,0),MATCH(resource!BD$2,INDIRECT("day_wise_sales_data!$B$1:$BZ$1"),0)),0)</f>
        <v>0</v>
      </c>
      <c r="BE898" s="3">
        <f ca="1">IFERROR(INDEX(INDIRECT("day_wise_sales_data!$B$2:$BZ$599"),MATCH(resource!$CC898,day_wise_sales_data!$A$2:$A$500,0),MATCH(resource!BE$2,INDIRECT("day_wise_sales_data!$B$1:$BZ$1"),0)),0)</f>
        <v>0</v>
      </c>
      <c r="BF898" s="3">
        <f ca="1">IFERROR(INDEX(INDIRECT("day_wise_sales_data!$B$2:$BZ$599"),MATCH(resource!$CC898,day_wise_sales_data!$A$2:$A$500,0),MATCH(resource!BF$2,INDIRECT("day_wise_sales_data!$B$1:$BZ$1"),0)),0)</f>
        <v>0</v>
      </c>
      <c r="BG898" s="3">
        <f ca="1">IFERROR(INDEX(INDIRECT("day_wise_sales_data!$B$2:$BZ$599"),MATCH(resource!$CC898,day_wise_sales_data!$A$2:$A$500,0),MATCH(resource!BG$2,INDIRECT("day_wise_sales_data!$B$1:$BZ$1"),0)),0)</f>
        <v>0</v>
      </c>
      <c r="BH898" s="3">
        <f ca="1">IFERROR(INDEX(INDIRECT("day_wise_sales_data!$B$2:$BZ$599"),MATCH(resource!$CC898,day_wise_sales_data!$A$2:$A$500,0),MATCH(resource!BH$2,INDIRECT("day_wise_sales_data!$B$1:$BZ$1"),0)),0)</f>
        <v>0</v>
      </c>
      <c r="BI898" s="3">
        <f ca="1">IFERROR(INDEX(INDIRECT("day_wise_sales_data!$B$2:$BZ$599"),MATCH(resource!$CC898,day_wise_sales_data!$A$2:$A$500,0),MATCH(resource!BI$2,INDIRECT("day_wise_sales_data!$B$1:$BZ$1"),0)),0)</f>
        <v>0</v>
      </c>
      <c r="BJ898" s="3">
        <f ca="1">IFERROR(INDEX(INDIRECT("day_wise_sales_data!$B$2:$BZ$599"),MATCH(resource!$CC898,day_wise_sales_data!$A$2:$A$500,0),MATCH(resource!BJ$2,INDIRECT("day_wise_sales_data!$B$1:$BZ$1"),0)),0)</f>
        <v>0</v>
      </c>
      <c r="BK898" s="3">
        <f ca="1">IFERROR(INDEX(INDIRECT("day_wise_sales_data!$B$2:$BZ$599"),MATCH(resource!$CC898,day_wise_sales_data!$A$2:$A$500,0),MATCH(resource!BK$2,INDIRECT("day_wise_sales_data!$B$1:$BZ$1"),0)),0)</f>
        <v>0</v>
      </c>
      <c r="BL898" s="3">
        <f ca="1">IFERROR(INDEX(INDIRECT("day_wise_sales_data!$B$2:$BZ$599"),MATCH(resource!$CC898,day_wise_sales_data!$A$2:$A$500,0),MATCH(resource!BL$2,INDIRECT("day_wise_sales_data!$B$1:$BZ$1"),0)),0)</f>
        <v>0</v>
      </c>
      <c r="BM898" s="3">
        <f ca="1">IFERROR(INDEX(INDIRECT("day_wise_sales_data!$B$2:$BZ$599"),MATCH(resource!$CC898,day_wise_sales_data!$A$2:$A$500,0),MATCH(resource!BM$2,INDIRECT("day_wise_sales_data!$B$1:$BZ$1"),0)),0)</f>
        <v>0</v>
      </c>
      <c r="BN898" s="3">
        <f ca="1">IFERROR(INDEX(INDIRECT("day_wise_sales_data!$B$2:$BZ$599"),MATCH(resource!$CC898,day_wise_sales_data!$A$2:$A$500,0),MATCH(resource!BN$2,INDIRECT("day_wise_sales_data!$B$1:$BZ$1"),0)),0)</f>
        <v>0</v>
      </c>
      <c r="BO898" s="3">
        <f ca="1">IFERROR(INDEX(INDIRECT("day_wise_sales_data!$B$2:$BZ$599"),MATCH(resource!$CC898,day_wise_sales_data!$A$2:$A$500,0),MATCH(resource!BO$2,INDIRECT("day_wise_sales_data!$B$1:$BZ$1"),0)),0)</f>
        <v>0</v>
      </c>
      <c r="BP898" s="3">
        <f ca="1">IFERROR(INDEX(INDIRECT("day_wise_sales_data!$B$2:$BZ$599"),MATCH(resource!$CC898,day_wise_sales_data!$A$2:$A$500,0),MATCH(resource!BP$2,INDIRECT("day_wise_sales_data!$B$1:$BZ$1"),0)),0)</f>
        <v>0</v>
      </c>
      <c r="BQ898" s="3">
        <f ca="1">IFERROR(INDEX(INDIRECT("day_wise_sales_data!$B$2:$BZ$599"),MATCH(resource!$CC898,day_wise_sales_data!$A$2:$A$500,0),MATCH(resource!BQ$2,INDIRECT("day_wise_sales_data!$B$1:$BZ$1"),0)),0)</f>
        <v>0</v>
      </c>
      <c r="BR898" s="3">
        <f ca="1">IFERROR(INDEX(INDIRECT("day_wise_sales_data!$B$2:$BZ$599"),MATCH(resource!$CC898,day_wise_sales_data!$A$2:$A$500,0),MATCH(resource!BR$2,INDIRECT("day_wise_sales_data!$B$1:$BZ$1"),0)),0)</f>
        <v>0</v>
      </c>
      <c r="BS898" s="3">
        <f ca="1">IFERROR(INDEX(INDIRECT("day_wise_sales_data!$B$2:$BZ$599"),MATCH(resource!$CC898,day_wise_sales_data!$A$2:$A$500,0),MATCH(resource!BS$2,INDIRECT("day_wise_sales_data!$B$1:$BZ$1"),0)),0)</f>
        <v>0</v>
      </c>
      <c r="BT898" s="3">
        <f ca="1">IFERROR(INDEX(INDIRECT("day_wise_sales_data!$B$2:$BZ$599"),MATCH(resource!$CC898,day_wise_sales_data!$A$2:$A$500,0),MATCH(resource!BT$2,INDIRECT("day_wise_sales_data!$B$1:$BZ$1"),0)),0)</f>
        <v>0</v>
      </c>
      <c r="BU898" s="3">
        <f ca="1">IFERROR(INDEX(INDIRECT("day_wise_sales_data!$B$2:$BZ$599"),MATCH(resource!$CC898,day_wise_sales_data!$A$2:$A$500,0),MATCH(resource!BU$2,INDIRECT("day_wise_sales_data!$B$1:$BZ$1"),0)),0)</f>
        <v>0</v>
      </c>
      <c r="BV898" s="3">
        <f ca="1">IFERROR(INDEX(INDIRECT("day_wise_sales_data!$B$2:$BZ$599"),MATCH(resource!$CC898,day_wise_sales_data!$A$2:$A$500,0),MATCH(resource!BV$2,INDIRECT("day_wise_sales_data!$B$1:$BZ$1"),0)),0)</f>
        <v>0</v>
      </c>
      <c r="BW898" s="3">
        <f ca="1">IFERROR(INDEX(INDIRECT("day_wise_sales_data!$B$2:$BZ$599"),MATCH(resource!$CC898,day_wise_sales_data!$A$2:$A$500,0),MATCH(resource!BW$2,INDIRECT("day_wise_sales_data!$B$1:$BZ$1"),0)),0)</f>
        <v>0</v>
      </c>
      <c r="BX898" s="3">
        <f ca="1">IFERROR(INDEX(INDIRECT("day_wise_sales_data!$B$2:$BZ$599"),MATCH(resource!$CC898,day_wise_sales_data!$A$2:$A$500,0),MATCH(resource!BX$2,INDIRECT("day_wise_sales_data!$B$1:$BZ$1"),0)),0)</f>
        <v>0</v>
      </c>
      <c r="BY898" s="3">
        <f ca="1">IFERROR(INDEX(INDIRECT("day_wise_sales_data!$B$2:$BZ$599"),MATCH(resource!$CC898,day_wise_sales_data!$A$2:$A$500,0),MATCH(resource!BY$2,INDIRECT("day_wise_sales_data!$B$1:$BZ$1"),0)),0)</f>
        <v>0</v>
      </c>
      <c r="BZ898" s="3">
        <f ca="1">IFERROR(INDEX(INDIRECT("day_wise_sales_data!$B$2:$BZ$599"),MATCH(resource!$CC898,day_wise_sales_data!$A$2:$A$500,0),MATCH(resource!BZ$2,INDIRECT("day_wise_sales_data!$B$1:$BZ$1"),0)),0)</f>
        <v>0</v>
      </c>
      <c r="CA898" s="3">
        <f ca="1">IFERROR(INDEX(INDIRECT("day_wise_sales_data!$B$2:$BZ$599"),MATCH(resource!$CC898,day_wise_sales_data!$A$2:$A$500,0),MATCH(resource!CA$2,INDIRECT("day_wise_sales_data!$B$1:$BZ$1"),0)),0)</f>
        <v>0</v>
      </c>
      <c r="CC898" s="4">
        <f>sales_data!H897</f>
        <v>0</v>
      </c>
      <c r="CD898" s="1">
        <v>896</v>
      </c>
      <c r="CE898" s="1" t="str">
        <f>IF(AQ898=report!$AQ$3,resource!CD898,"")</f>
        <v/>
      </c>
      <c r="CF898" s="5" t="str">
        <f>IFERROR(SMALL($CE$3:$CE$1001,ROWS($CE$3:CE898)),"")</f>
        <v/>
      </c>
      <c r="CH898">
        <f>IFERROR(VLOOKUP($CC898,data_pull!$E$22:$G$700,2,0),0)</f>
        <v>0</v>
      </c>
      <c r="DK898" s="3" t="str">
        <f>IFERROR(INDEX(COD_SALES!$B$5:$Z$500,MATCH(resource!$CC898,COD_SALES!$A$5:$A$500,0),MATCH(resource!DK$2,COD_SALES!$B$4:$Z$4,0)),"")</f>
        <v/>
      </c>
      <c r="DL898" s="3" t="str">
        <f>IFERROR(INDEX(COD_SALES!$B$5:$Z$500,MATCH(resource!$CC898,COD_SALES!$A$5:$A$500,0),MATCH(resource!DL$2,COD_SALES!$B$4:$Z$4,0)),"")</f>
        <v/>
      </c>
      <c r="DM898" s="3" t="str">
        <f>IFERROR(INDEX(COD_SALES!$B$5:$Z$500,MATCH(resource!$CC898,COD_SALES!$A$5:$A$500,0),MATCH(resource!DM$2,COD_SALES!$B$4:$Z$4,0)),"")</f>
        <v/>
      </c>
      <c r="DN898" s="3" t="str">
        <f>IFERROR(INDEX(COD_SALES!$B$5:$Z$500,MATCH(resource!$CC898,COD_SALES!$A$5:$A$500,0),MATCH(resource!DN$2,COD_SALES!$B$4:$Z$4,0)),"")</f>
        <v/>
      </c>
      <c r="DO898" s="3" t="str">
        <f>IFERROR(INDEX(COD_SALES!$B$5:$Z$500,MATCH(resource!$CC898,COD_SALES!$A$5:$A$500,0),MATCH(resource!DO$2,COD_SALES!$B$4:$Z$4,0)),"")</f>
        <v/>
      </c>
      <c r="DP898" s="3" t="str">
        <f>IFERROR(INDEX(COD_SALES!$B$5:$Z$500,MATCH(resource!$CC898,COD_SALES!$A$5:$A$500,0),MATCH(resource!DP$2,COD_SALES!$B$4:$Z$4,0)),"")</f>
        <v/>
      </c>
      <c r="DQ898" s="3" t="str">
        <f>IFERROR(INDEX(COD_SALES!$B$5:$Z$500,MATCH(resource!$CC898,COD_SALES!$A$5:$A$500,0),MATCH(resource!DQ$2,COD_SALES!$B$4:$Z$4,0)),"")</f>
        <v/>
      </c>
      <c r="DR898" s="3" t="str">
        <f>IFERROR(INDEX(COD_SALES!$B$5:$Z$500,MATCH(resource!$CC898,COD_SALES!$A$5:$A$500,0),MATCH(resource!DR$2,COD_SALES!$B$4:$Z$4,0)),"")</f>
        <v/>
      </c>
      <c r="DS898" s="3" t="str">
        <f>IFERROR(INDEX(COD_SALES!$B$5:$Z$500,MATCH(resource!$CC898,COD_SALES!$A$5:$A$500,0),MATCH(resource!DS$2,COD_SALES!$B$4:$Z$4,0)),"")</f>
        <v/>
      </c>
      <c r="DT898" s="3" t="str">
        <f>IFERROR(INDEX(COD_SALES!$B$5:$Z$500,MATCH(resource!$CC898,COD_SALES!$A$5:$A$500,0),MATCH(resource!DT$2,COD_SALES!$B$4:$Z$4,0)),"")</f>
        <v/>
      </c>
      <c r="DU898" s="3" t="str">
        <f>IFERROR(INDEX(COD_SALES!$B$5:$Z$500,MATCH(resource!$CC898,COD_SALES!$A$5:$A$500,0),MATCH(resource!DU$2,COD_SALES!$B$4:$Z$4,0)),"")</f>
        <v/>
      </c>
      <c r="DV898" s="3" t="str">
        <f>IFERROR(INDEX(COD_SALES!$B$5:$Z$500,MATCH(resource!$CC898,COD_SALES!$A$5:$A$500,0),MATCH(resource!DV$2,COD_SALES!$B$4:$Z$4,0)),"")</f>
        <v/>
      </c>
      <c r="DW898" s="3" t="str">
        <f>IFERROR(INDEX(COD_SALES!$B$5:$Z$500,MATCH(resource!$CC898,COD_SALES!$A$5:$A$500,0),MATCH(resource!DW$2,COD_SALES!$B$4:$Z$4,0)),"")</f>
        <v/>
      </c>
      <c r="DX898" s="3" t="str">
        <f>IFERROR(INDEX(COD_SALES!$B$5:$Z$500,MATCH(resource!$CC898,COD_SALES!$A$5:$A$500,0),MATCH(resource!DX$2,COD_SALES!$B$4:$Z$4,0)),"")</f>
        <v/>
      </c>
      <c r="DY898" s="3" t="str">
        <f>IFERROR(INDEX(COD_SALES!$B$5:$Z$500,MATCH(resource!$CC898,COD_SALES!$A$5:$A$500,0),MATCH(resource!DY$2,COD_SALES!$B$4:$Z$4,0)),"")</f>
        <v/>
      </c>
      <c r="DZ898" s="3" t="str">
        <f>IFERROR(INDEX(COD_SALES!$B$5:$Z$500,MATCH(resource!$CC898,COD_SALES!$A$5:$A$500,0),MATCH(resource!DZ$2,COD_SALES!$B$4:$Z$4,0)),"")</f>
        <v/>
      </c>
      <c r="EA898" s="3" t="str">
        <f>IFERROR(INDEX(COD_SALES!$B$5:$Z$500,MATCH(resource!$CC898,COD_SALES!$A$5:$A$500,0),MATCH(resource!EA$2,COD_SALES!$B$4:$Z$4,0)),"")</f>
        <v/>
      </c>
      <c r="EB898" s="3">
        <f t="shared" si="142"/>
        <v>0</v>
      </c>
      <c r="EW898" s="3">
        <f>IFERROR(VLOOKUP(CC898,data_pull!$AO$25:$AR$546,2,0),0)</f>
        <v>0</v>
      </c>
      <c r="EX898" s="1">
        <f>IFERROR(VLOOKUP(CC898,data_pull!$AO$25:$AR$546,4,0),0)</f>
        <v>0</v>
      </c>
    </row>
    <row r="899" spans="13:154" x14ac:dyDescent="0.25"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4">
        <f>sales_data!B898</f>
        <v>0</v>
      </c>
      <c r="AR899" s="4">
        <f>sales_data!C898</f>
        <v>0</v>
      </c>
      <c r="AS899" s="5" t="str">
        <f t="shared" si="141"/>
        <v/>
      </c>
      <c r="AT899" s="4">
        <f>sales_data!I898</f>
        <v>0</v>
      </c>
      <c r="AU899" s="4">
        <f>sales_data!W898</f>
        <v>0</v>
      </c>
      <c r="AV899" s="1">
        <f>sales_data!N898</f>
        <v>0</v>
      </c>
      <c r="AW899" s="1">
        <f>sales_data!P898</f>
        <v>0</v>
      </c>
      <c r="AX899" s="3">
        <f ca="1">IFERROR(INDEX(INDIRECT("day_wise_sales_data!$B$2:$BZ$599"),MATCH(resource!$CC899,day_wise_sales_data!$A$2:$A$500,0),MATCH(resource!AX$2,INDIRECT("day_wise_sales_data!$B$1:$BZ$1"),0)),0)</f>
        <v>0</v>
      </c>
      <c r="AY899" s="3">
        <f ca="1">IFERROR(INDEX(INDIRECT("day_wise_sales_data!$B$2:$BZ$599"),MATCH(resource!$CC899,day_wise_sales_data!$A$2:$A$500,0),MATCH(resource!AY$2,INDIRECT("day_wise_sales_data!$B$1:$BZ$1"),0)),0)</f>
        <v>0</v>
      </c>
      <c r="AZ899" s="3">
        <f ca="1">IFERROR(INDEX(INDIRECT("day_wise_sales_data!$B$2:$BZ$599"),MATCH(resource!$CC899,day_wise_sales_data!$A$2:$A$500,0),MATCH(resource!AZ$2,INDIRECT("day_wise_sales_data!$B$1:$BZ$1"),0)),0)</f>
        <v>0</v>
      </c>
      <c r="BA899" s="3">
        <f ca="1">IFERROR(INDEX(INDIRECT("day_wise_sales_data!$B$2:$BZ$599"),MATCH(resource!$CC899,day_wise_sales_data!$A$2:$A$500,0),MATCH(resource!BA$2,INDIRECT("day_wise_sales_data!$B$1:$BZ$1"),0)),0)</f>
        <v>0</v>
      </c>
      <c r="BB899" s="3">
        <f ca="1">IFERROR(INDEX(INDIRECT("day_wise_sales_data!$B$2:$BZ$599"),MATCH(resource!$CC899,day_wise_sales_data!$A$2:$A$500,0),MATCH(resource!BB$2,INDIRECT("day_wise_sales_data!$B$1:$BZ$1"),0)),0)</f>
        <v>0</v>
      </c>
      <c r="BC899" s="3">
        <f ca="1">IFERROR(INDEX(INDIRECT("day_wise_sales_data!$B$2:$BZ$599"),MATCH(resource!$CC899,day_wise_sales_data!$A$2:$A$500,0),MATCH(resource!BC$2,INDIRECT("day_wise_sales_data!$B$1:$BZ$1"),0)),0)</f>
        <v>0</v>
      </c>
      <c r="BD899" s="3">
        <f ca="1">IFERROR(INDEX(INDIRECT("day_wise_sales_data!$B$2:$BZ$599"),MATCH(resource!$CC899,day_wise_sales_data!$A$2:$A$500,0),MATCH(resource!BD$2,INDIRECT("day_wise_sales_data!$B$1:$BZ$1"),0)),0)</f>
        <v>0</v>
      </c>
      <c r="BE899" s="3">
        <f ca="1">IFERROR(INDEX(INDIRECT("day_wise_sales_data!$B$2:$BZ$599"),MATCH(resource!$CC899,day_wise_sales_data!$A$2:$A$500,0),MATCH(resource!BE$2,INDIRECT("day_wise_sales_data!$B$1:$BZ$1"),0)),0)</f>
        <v>0</v>
      </c>
      <c r="BF899" s="3">
        <f ca="1">IFERROR(INDEX(INDIRECT("day_wise_sales_data!$B$2:$BZ$599"),MATCH(resource!$CC899,day_wise_sales_data!$A$2:$A$500,0),MATCH(resource!BF$2,INDIRECT("day_wise_sales_data!$B$1:$BZ$1"),0)),0)</f>
        <v>0</v>
      </c>
      <c r="BG899" s="3">
        <f ca="1">IFERROR(INDEX(INDIRECT("day_wise_sales_data!$B$2:$BZ$599"),MATCH(resource!$CC899,day_wise_sales_data!$A$2:$A$500,0),MATCH(resource!BG$2,INDIRECT("day_wise_sales_data!$B$1:$BZ$1"),0)),0)</f>
        <v>0</v>
      </c>
      <c r="BH899" s="3">
        <f ca="1">IFERROR(INDEX(INDIRECT("day_wise_sales_data!$B$2:$BZ$599"),MATCH(resource!$CC899,day_wise_sales_data!$A$2:$A$500,0),MATCH(resource!BH$2,INDIRECT("day_wise_sales_data!$B$1:$BZ$1"),0)),0)</f>
        <v>0</v>
      </c>
      <c r="BI899" s="3">
        <f ca="1">IFERROR(INDEX(INDIRECT("day_wise_sales_data!$B$2:$BZ$599"),MATCH(resource!$CC899,day_wise_sales_data!$A$2:$A$500,0),MATCH(resource!BI$2,INDIRECT("day_wise_sales_data!$B$1:$BZ$1"),0)),0)</f>
        <v>0</v>
      </c>
      <c r="BJ899" s="3">
        <f ca="1">IFERROR(INDEX(INDIRECT("day_wise_sales_data!$B$2:$BZ$599"),MATCH(resource!$CC899,day_wise_sales_data!$A$2:$A$500,0),MATCH(resource!BJ$2,INDIRECT("day_wise_sales_data!$B$1:$BZ$1"),0)),0)</f>
        <v>0</v>
      </c>
      <c r="BK899" s="3">
        <f ca="1">IFERROR(INDEX(INDIRECT("day_wise_sales_data!$B$2:$BZ$599"),MATCH(resource!$CC899,day_wise_sales_data!$A$2:$A$500,0),MATCH(resource!BK$2,INDIRECT("day_wise_sales_data!$B$1:$BZ$1"),0)),0)</f>
        <v>0</v>
      </c>
      <c r="BL899" s="3">
        <f ca="1">IFERROR(INDEX(INDIRECT("day_wise_sales_data!$B$2:$BZ$599"),MATCH(resource!$CC899,day_wise_sales_data!$A$2:$A$500,0),MATCH(resource!BL$2,INDIRECT("day_wise_sales_data!$B$1:$BZ$1"),0)),0)</f>
        <v>0</v>
      </c>
      <c r="BM899" s="3">
        <f ca="1">IFERROR(INDEX(INDIRECT("day_wise_sales_data!$B$2:$BZ$599"),MATCH(resource!$CC899,day_wise_sales_data!$A$2:$A$500,0),MATCH(resource!BM$2,INDIRECT("day_wise_sales_data!$B$1:$BZ$1"),0)),0)</f>
        <v>0</v>
      </c>
      <c r="BN899" s="3">
        <f ca="1">IFERROR(INDEX(INDIRECT("day_wise_sales_data!$B$2:$BZ$599"),MATCH(resource!$CC899,day_wise_sales_data!$A$2:$A$500,0),MATCH(resource!BN$2,INDIRECT("day_wise_sales_data!$B$1:$BZ$1"),0)),0)</f>
        <v>0</v>
      </c>
      <c r="BO899" s="3">
        <f ca="1">IFERROR(INDEX(INDIRECT("day_wise_sales_data!$B$2:$BZ$599"),MATCH(resource!$CC899,day_wise_sales_data!$A$2:$A$500,0),MATCH(resource!BO$2,INDIRECT("day_wise_sales_data!$B$1:$BZ$1"),0)),0)</f>
        <v>0</v>
      </c>
      <c r="BP899" s="3">
        <f ca="1">IFERROR(INDEX(INDIRECT("day_wise_sales_data!$B$2:$BZ$599"),MATCH(resource!$CC899,day_wise_sales_data!$A$2:$A$500,0),MATCH(resource!BP$2,INDIRECT("day_wise_sales_data!$B$1:$BZ$1"),0)),0)</f>
        <v>0</v>
      </c>
      <c r="BQ899" s="3">
        <f ca="1">IFERROR(INDEX(INDIRECT("day_wise_sales_data!$B$2:$BZ$599"),MATCH(resource!$CC899,day_wise_sales_data!$A$2:$A$500,0),MATCH(resource!BQ$2,INDIRECT("day_wise_sales_data!$B$1:$BZ$1"),0)),0)</f>
        <v>0</v>
      </c>
      <c r="BR899" s="3">
        <f ca="1">IFERROR(INDEX(INDIRECT("day_wise_sales_data!$B$2:$BZ$599"),MATCH(resource!$CC899,day_wise_sales_data!$A$2:$A$500,0),MATCH(resource!BR$2,INDIRECT("day_wise_sales_data!$B$1:$BZ$1"),0)),0)</f>
        <v>0</v>
      </c>
      <c r="BS899" s="3">
        <f ca="1">IFERROR(INDEX(INDIRECT("day_wise_sales_data!$B$2:$BZ$599"),MATCH(resource!$CC899,day_wise_sales_data!$A$2:$A$500,0),MATCH(resource!BS$2,INDIRECT("day_wise_sales_data!$B$1:$BZ$1"),0)),0)</f>
        <v>0</v>
      </c>
      <c r="BT899" s="3">
        <f ca="1">IFERROR(INDEX(INDIRECT("day_wise_sales_data!$B$2:$BZ$599"),MATCH(resource!$CC899,day_wise_sales_data!$A$2:$A$500,0),MATCH(resource!BT$2,INDIRECT("day_wise_sales_data!$B$1:$BZ$1"),0)),0)</f>
        <v>0</v>
      </c>
      <c r="BU899" s="3">
        <f ca="1">IFERROR(INDEX(INDIRECT("day_wise_sales_data!$B$2:$BZ$599"),MATCH(resource!$CC899,day_wise_sales_data!$A$2:$A$500,0),MATCH(resource!BU$2,INDIRECT("day_wise_sales_data!$B$1:$BZ$1"),0)),0)</f>
        <v>0</v>
      </c>
      <c r="BV899" s="3">
        <f ca="1">IFERROR(INDEX(INDIRECT("day_wise_sales_data!$B$2:$BZ$599"),MATCH(resource!$CC899,day_wise_sales_data!$A$2:$A$500,0),MATCH(resource!BV$2,INDIRECT("day_wise_sales_data!$B$1:$BZ$1"),0)),0)</f>
        <v>0</v>
      </c>
      <c r="BW899" s="3">
        <f ca="1">IFERROR(INDEX(INDIRECT("day_wise_sales_data!$B$2:$BZ$599"),MATCH(resource!$CC899,day_wise_sales_data!$A$2:$A$500,0),MATCH(resource!BW$2,INDIRECT("day_wise_sales_data!$B$1:$BZ$1"),0)),0)</f>
        <v>0</v>
      </c>
      <c r="BX899" s="3">
        <f ca="1">IFERROR(INDEX(INDIRECT("day_wise_sales_data!$B$2:$BZ$599"),MATCH(resource!$CC899,day_wise_sales_data!$A$2:$A$500,0),MATCH(resource!BX$2,INDIRECT("day_wise_sales_data!$B$1:$BZ$1"),0)),0)</f>
        <v>0</v>
      </c>
      <c r="BY899" s="3">
        <f ca="1">IFERROR(INDEX(INDIRECT("day_wise_sales_data!$B$2:$BZ$599"),MATCH(resource!$CC899,day_wise_sales_data!$A$2:$A$500,0),MATCH(resource!BY$2,INDIRECT("day_wise_sales_data!$B$1:$BZ$1"),0)),0)</f>
        <v>0</v>
      </c>
      <c r="BZ899" s="3">
        <f ca="1">IFERROR(INDEX(INDIRECT("day_wise_sales_data!$B$2:$BZ$599"),MATCH(resource!$CC899,day_wise_sales_data!$A$2:$A$500,0),MATCH(resource!BZ$2,INDIRECT("day_wise_sales_data!$B$1:$BZ$1"),0)),0)</f>
        <v>0</v>
      </c>
      <c r="CA899" s="3">
        <f ca="1">IFERROR(INDEX(INDIRECT("day_wise_sales_data!$B$2:$BZ$599"),MATCH(resource!$CC899,day_wise_sales_data!$A$2:$A$500,0),MATCH(resource!CA$2,INDIRECT("day_wise_sales_data!$B$1:$BZ$1"),0)),0)</f>
        <v>0</v>
      </c>
      <c r="CC899" s="4">
        <f>sales_data!H898</f>
        <v>0</v>
      </c>
      <c r="CD899" s="1">
        <v>897</v>
      </c>
      <c r="CE899" s="1" t="str">
        <f>IF(AQ899=report!$AQ$3,resource!CD899,"")</f>
        <v/>
      </c>
      <c r="CF899" s="5" t="str">
        <f>IFERROR(SMALL($CE$3:$CE$1001,ROWS($CE$3:CE899)),"")</f>
        <v/>
      </c>
      <c r="CH899">
        <f>IFERROR(VLOOKUP($CC899,data_pull!$E$22:$G$700,2,0),0)</f>
        <v>0</v>
      </c>
      <c r="DK899" s="3" t="str">
        <f>IFERROR(INDEX(COD_SALES!$B$5:$Z$500,MATCH(resource!$CC899,COD_SALES!$A$5:$A$500,0),MATCH(resource!DK$2,COD_SALES!$B$4:$Z$4,0)),"")</f>
        <v/>
      </c>
      <c r="DL899" s="3" t="str">
        <f>IFERROR(INDEX(COD_SALES!$B$5:$Z$500,MATCH(resource!$CC899,COD_SALES!$A$5:$A$500,0),MATCH(resource!DL$2,COD_SALES!$B$4:$Z$4,0)),"")</f>
        <v/>
      </c>
      <c r="DM899" s="3" t="str">
        <f>IFERROR(INDEX(COD_SALES!$B$5:$Z$500,MATCH(resource!$CC899,COD_SALES!$A$5:$A$500,0),MATCH(resource!DM$2,COD_SALES!$B$4:$Z$4,0)),"")</f>
        <v/>
      </c>
      <c r="DN899" s="3" t="str">
        <f>IFERROR(INDEX(COD_SALES!$B$5:$Z$500,MATCH(resource!$CC899,COD_SALES!$A$5:$A$500,0),MATCH(resource!DN$2,COD_SALES!$B$4:$Z$4,0)),"")</f>
        <v/>
      </c>
      <c r="DO899" s="3" t="str">
        <f>IFERROR(INDEX(COD_SALES!$B$5:$Z$500,MATCH(resource!$CC899,COD_SALES!$A$5:$A$500,0),MATCH(resource!DO$2,COD_SALES!$B$4:$Z$4,0)),"")</f>
        <v/>
      </c>
      <c r="DP899" s="3" t="str">
        <f>IFERROR(INDEX(COD_SALES!$B$5:$Z$500,MATCH(resource!$CC899,COD_SALES!$A$5:$A$500,0),MATCH(resource!DP$2,COD_SALES!$B$4:$Z$4,0)),"")</f>
        <v/>
      </c>
      <c r="DQ899" s="3" t="str">
        <f>IFERROR(INDEX(COD_SALES!$B$5:$Z$500,MATCH(resource!$CC899,COD_SALES!$A$5:$A$500,0),MATCH(resource!DQ$2,COD_SALES!$B$4:$Z$4,0)),"")</f>
        <v/>
      </c>
      <c r="DR899" s="3" t="str">
        <f>IFERROR(INDEX(COD_SALES!$B$5:$Z$500,MATCH(resource!$CC899,COD_SALES!$A$5:$A$500,0),MATCH(resource!DR$2,COD_SALES!$B$4:$Z$4,0)),"")</f>
        <v/>
      </c>
      <c r="DS899" s="3" t="str">
        <f>IFERROR(INDEX(COD_SALES!$B$5:$Z$500,MATCH(resource!$CC899,COD_SALES!$A$5:$A$500,0),MATCH(resource!DS$2,COD_SALES!$B$4:$Z$4,0)),"")</f>
        <v/>
      </c>
      <c r="DT899" s="3" t="str">
        <f>IFERROR(INDEX(COD_SALES!$B$5:$Z$500,MATCH(resource!$CC899,COD_SALES!$A$5:$A$500,0),MATCH(resource!DT$2,COD_SALES!$B$4:$Z$4,0)),"")</f>
        <v/>
      </c>
      <c r="DU899" s="3" t="str">
        <f>IFERROR(INDEX(COD_SALES!$B$5:$Z$500,MATCH(resource!$CC899,COD_SALES!$A$5:$A$500,0),MATCH(resource!DU$2,COD_SALES!$B$4:$Z$4,0)),"")</f>
        <v/>
      </c>
      <c r="DV899" s="3" t="str">
        <f>IFERROR(INDEX(COD_SALES!$B$5:$Z$500,MATCH(resource!$CC899,COD_SALES!$A$5:$A$500,0),MATCH(resource!DV$2,COD_SALES!$B$4:$Z$4,0)),"")</f>
        <v/>
      </c>
      <c r="DW899" s="3" t="str">
        <f>IFERROR(INDEX(COD_SALES!$B$5:$Z$500,MATCH(resource!$CC899,COD_SALES!$A$5:$A$500,0),MATCH(resource!DW$2,COD_SALES!$B$4:$Z$4,0)),"")</f>
        <v/>
      </c>
      <c r="DX899" s="3" t="str">
        <f>IFERROR(INDEX(COD_SALES!$B$5:$Z$500,MATCH(resource!$CC899,COD_SALES!$A$5:$A$500,0),MATCH(resource!DX$2,COD_SALES!$B$4:$Z$4,0)),"")</f>
        <v/>
      </c>
      <c r="DY899" s="3" t="str">
        <f>IFERROR(INDEX(COD_SALES!$B$5:$Z$500,MATCH(resource!$CC899,COD_SALES!$A$5:$A$500,0),MATCH(resource!DY$2,COD_SALES!$B$4:$Z$4,0)),"")</f>
        <v/>
      </c>
      <c r="DZ899" s="3" t="str">
        <f>IFERROR(INDEX(COD_SALES!$B$5:$Z$500,MATCH(resource!$CC899,COD_SALES!$A$5:$A$500,0),MATCH(resource!DZ$2,COD_SALES!$B$4:$Z$4,0)),"")</f>
        <v/>
      </c>
      <c r="EA899" s="3" t="str">
        <f>IFERROR(INDEX(COD_SALES!$B$5:$Z$500,MATCH(resource!$CC899,COD_SALES!$A$5:$A$500,0),MATCH(resource!EA$2,COD_SALES!$B$4:$Z$4,0)),"")</f>
        <v/>
      </c>
      <c r="EB899" s="3">
        <f t="shared" si="142"/>
        <v>0</v>
      </c>
      <c r="EW899" s="3">
        <f>IFERROR(VLOOKUP(CC899,data_pull!$AO$25:$AR$546,2,0),0)</f>
        <v>0</v>
      </c>
      <c r="EX899" s="1">
        <f>IFERROR(VLOOKUP(CC899,data_pull!$AO$25:$AR$546,4,0),0)</f>
        <v>0</v>
      </c>
    </row>
    <row r="900" spans="13:154" x14ac:dyDescent="0.25"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4">
        <f>sales_data!B899</f>
        <v>0</v>
      </c>
      <c r="AR900" s="4">
        <f>sales_data!C899</f>
        <v>0</v>
      </c>
      <c r="AS900" s="5" t="str">
        <f t="shared" ref="AS900:AS963" si="143">IF(AR900=AR899,"",AR900)</f>
        <v/>
      </c>
      <c r="AT900" s="4">
        <f>sales_data!I899</f>
        <v>0</v>
      </c>
      <c r="AU900" s="4">
        <f>sales_data!W899</f>
        <v>0</v>
      </c>
      <c r="AV900" s="1">
        <f>sales_data!N899</f>
        <v>0</v>
      </c>
      <c r="AW900" s="1">
        <f>sales_data!P899</f>
        <v>0</v>
      </c>
      <c r="AX900" s="3">
        <f ca="1">IFERROR(INDEX(INDIRECT("day_wise_sales_data!$B$2:$BZ$599"),MATCH(resource!$CC900,day_wise_sales_data!$A$2:$A$500,0),MATCH(resource!AX$2,INDIRECT("day_wise_sales_data!$B$1:$BZ$1"),0)),0)</f>
        <v>0</v>
      </c>
      <c r="AY900" s="3">
        <f ca="1">IFERROR(INDEX(INDIRECT("day_wise_sales_data!$B$2:$BZ$599"),MATCH(resource!$CC900,day_wise_sales_data!$A$2:$A$500,0),MATCH(resource!AY$2,INDIRECT("day_wise_sales_data!$B$1:$BZ$1"),0)),0)</f>
        <v>0</v>
      </c>
      <c r="AZ900" s="3">
        <f ca="1">IFERROR(INDEX(INDIRECT("day_wise_sales_data!$B$2:$BZ$599"),MATCH(resource!$CC900,day_wise_sales_data!$A$2:$A$500,0),MATCH(resource!AZ$2,INDIRECT("day_wise_sales_data!$B$1:$BZ$1"),0)),0)</f>
        <v>0</v>
      </c>
      <c r="BA900" s="3">
        <f ca="1">IFERROR(INDEX(INDIRECT("day_wise_sales_data!$B$2:$BZ$599"),MATCH(resource!$CC900,day_wise_sales_data!$A$2:$A$500,0),MATCH(resource!BA$2,INDIRECT("day_wise_sales_data!$B$1:$BZ$1"),0)),0)</f>
        <v>0</v>
      </c>
      <c r="BB900" s="3">
        <f ca="1">IFERROR(INDEX(INDIRECT("day_wise_sales_data!$B$2:$BZ$599"),MATCH(resource!$CC900,day_wise_sales_data!$A$2:$A$500,0),MATCH(resource!BB$2,INDIRECT("day_wise_sales_data!$B$1:$BZ$1"),0)),0)</f>
        <v>0</v>
      </c>
      <c r="BC900" s="3">
        <f ca="1">IFERROR(INDEX(INDIRECT("day_wise_sales_data!$B$2:$BZ$599"),MATCH(resource!$CC900,day_wise_sales_data!$A$2:$A$500,0),MATCH(resource!BC$2,INDIRECT("day_wise_sales_data!$B$1:$BZ$1"),0)),0)</f>
        <v>0</v>
      </c>
      <c r="BD900" s="3">
        <f ca="1">IFERROR(INDEX(INDIRECT("day_wise_sales_data!$B$2:$BZ$599"),MATCH(resource!$CC900,day_wise_sales_data!$A$2:$A$500,0),MATCH(resource!BD$2,INDIRECT("day_wise_sales_data!$B$1:$BZ$1"),0)),0)</f>
        <v>0</v>
      </c>
      <c r="BE900" s="3">
        <f ca="1">IFERROR(INDEX(INDIRECT("day_wise_sales_data!$B$2:$BZ$599"),MATCH(resource!$CC900,day_wise_sales_data!$A$2:$A$500,0),MATCH(resource!BE$2,INDIRECT("day_wise_sales_data!$B$1:$BZ$1"),0)),0)</f>
        <v>0</v>
      </c>
      <c r="BF900" s="3">
        <f ca="1">IFERROR(INDEX(INDIRECT("day_wise_sales_data!$B$2:$BZ$599"),MATCH(resource!$CC900,day_wise_sales_data!$A$2:$A$500,0),MATCH(resource!BF$2,INDIRECT("day_wise_sales_data!$B$1:$BZ$1"),0)),0)</f>
        <v>0</v>
      </c>
      <c r="BG900" s="3">
        <f ca="1">IFERROR(INDEX(INDIRECT("day_wise_sales_data!$B$2:$BZ$599"),MATCH(resource!$CC900,day_wise_sales_data!$A$2:$A$500,0),MATCH(resource!BG$2,INDIRECT("day_wise_sales_data!$B$1:$BZ$1"),0)),0)</f>
        <v>0</v>
      </c>
      <c r="BH900" s="3">
        <f ca="1">IFERROR(INDEX(INDIRECT("day_wise_sales_data!$B$2:$BZ$599"),MATCH(resource!$CC900,day_wise_sales_data!$A$2:$A$500,0),MATCH(resource!BH$2,INDIRECT("day_wise_sales_data!$B$1:$BZ$1"),0)),0)</f>
        <v>0</v>
      </c>
      <c r="BI900" s="3">
        <f ca="1">IFERROR(INDEX(INDIRECT("day_wise_sales_data!$B$2:$BZ$599"),MATCH(resource!$CC900,day_wise_sales_data!$A$2:$A$500,0),MATCH(resource!BI$2,INDIRECT("day_wise_sales_data!$B$1:$BZ$1"),0)),0)</f>
        <v>0</v>
      </c>
      <c r="BJ900" s="3">
        <f ca="1">IFERROR(INDEX(INDIRECT("day_wise_sales_data!$B$2:$BZ$599"),MATCH(resource!$CC900,day_wise_sales_data!$A$2:$A$500,0),MATCH(resource!BJ$2,INDIRECT("day_wise_sales_data!$B$1:$BZ$1"),0)),0)</f>
        <v>0</v>
      </c>
      <c r="BK900" s="3">
        <f ca="1">IFERROR(INDEX(INDIRECT("day_wise_sales_data!$B$2:$BZ$599"),MATCH(resource!$CC900,day_wise_sales_data!$A$2:$A$500,0),MATCH(resource!BK$2,INDIRECT("day_wise_sales_data!$B$1:$BZ$1"),0)),0)</f>
        <v>0</v>
      </c>
      <c r="BL900" s="3">
        <f ca="1">IFERROR(INDEX(INDIRECT("day_wise_sales_data!$B$2:$BZ$599"),MATCH(resource!$CC900,day_wise_sales_data!$A$2:$A$500,0),MATCH(resource!BL$2,INDIRECT("day_wise_sales_data!$B$1:$BZ$1"),0)),0)</f>
        <v>0</v>
      </c>
      <c r="BM900" s="3">
        <f ca="1">IFERROR(INDEX(INDIRECT("day_wise_sales_data!$B$2:$BZ$599"),MATCH(resource!$CC900,day_wise_sales_data!$A$2:$A$500,0),MATCH(resource!BM$2,INDIRECT("day_wise_sales_data!$B$1:$BZ$1"),0)),0)</f>
        <v>0</v>
      </c>
      <c r="BN900" s="3">
        <f ca="1">IFERROR(INDEX(INDIRECT("day_wise_sales_data!$B$2:$BZ$599"),MATCH(resource!$CC900,day_wise_sales_data!$A$2:$A$500,0),MATCH(resource!BN$2,INDIRECT("day_wise_sales_data!$B$1:$BZ$1"),0)),0)</f>
        <v>0</v>
      </c>
      <c r="BO900" s="3">
        <f ca="1">IFERROR(INDEX(INDIRECT("day_wise_sales_data!$B$2:$BZ$599"),MATCH(resource!$CC900,day_wise_sales_data!$A$2:$A$500,0),MATCH(resource!BO$2,INDIRECT("day_wise_sales_data!$B$1:$BZ$1"),0)),0)</f>
        <v>0</v>
      </c>
      <c r="BP900" s="3">
        <f ca="1">IFERROR(INDEX(INDIRECT("day_wise_sales_data!$B$2:$BZ$599"),MATCH(resource!$CC900,day_wise_sales_data!$A$2:$A$500,0),MATCH(resource!BP$2,INDIRECT("day_wise_sales_data!$B$1:$BZ$1"),0)),0)</f>
        <v>0</v>
      </c>
      <c r="BQ900" s="3">
        <f ca="1">IFERROR(INDEX(INDIRECT("day_wise_sales_data!$B$2:$BZ$599"),MATCH(resource!$CC900,day_wise_sales_data!$A$2:$A$500,0),MATCH(resource!BQ$2,INDIRECT("day_wise_sales_data!$B$1:$BZ$1"),0)),0)</f>
        <v>0</v>
      </c>
      <c r="BR900" s="3">
        <f ca="1">IFERROR(INDEX(INDIRECT("day_wise_sales_data!$B$2:$BZ$599"),MATCH(resource!$CC900,day_wise_sales_data!$A$2:$A$500,0),MATCH(resource!BR$2,INDIRECT("day_wise_sales_data!$B$1:$BZ$1"),0)),0)</f>
        <v>0</v>
      </c>
      <c r="BS900" s="3">
        <f ca="1">IFERROR(INDEX(INDIRECT("day_wise_sales_data!$B$2:$BZ$599"),MATCH(resource!$CC900,day_wise_sales_data!$A$2:$A$500,0),MATCH(resource!BS$2,INDIRECT("day_wise_sales_data!$B$1:$BZ$1"),0)),0)</f>
        <v>0</v>
      </c>
      <c r="BT900" s="3">
        <f ca="1">IFERROR(INDEX(INDIRECT("day_wise_sales_data!$B$2:$BZ$599"),MATCH(resource!$CC900,day_wise_sales_data!$A$2:$A$500,0),MATCH(resource!BT$2,INDIRECT("day_wise_sales_data!$B$1:$BZ$1"),0)),0)</f>
        <v>0</v>
      </c>
      <c r="BU900" s="3">
        <f ca="1">IFERROR(INDEX(INDIRECT("day_wise_sales_data!$B$2:$BZ$599"),MATCH(resource!$CC900,day_wise_sales_data!$A$2:$A$500,0),MATCH(resource!BU$2,INDIRECT("day_wise_sales_data!$B$1:$BZ$1"),0)),0)</f>
        <v>0</v>
      </c>
      <c r="BV900" s="3">
        <f ca="1">IFERROR(INDEX(INDIRECT("day_wise_sales_data!$B$2:$BZ$599"),MATCH(resource!$CC900,day_wise_sales_data!$A$2:$A$500,0),MATCH(resource!BV$2,INDIRECT("day_wise_sales_data!$B$1:$BZ$1"),0)),0)</f>
        <v>0</v>
      </c>
      <c r="BW900" s="3">
        <f ca="1">IFERROR(INDEX(INDIRECT("day_wise_sales_data!$B$2:$BZ$599"),MATCH(resource!$CC900,day_wise_sales_data!$A$2:$A$500,0),MATCH(resource!BW$2,INDIRECT("day_wise_sales_data!$B$1:$BZ$1"),0)),0)</f>
        <v>0</v>
      </c>
      <c r="BX900" s="3">
        <f ca="1">IFERROR(INDEX(INDIRECT("day_wise_sales_data!$B$2:$BZ$599"),MATCH(resource!$CC900,day_wise_sales_data!$A$2:$A$500,0),MATCH(resource!BX$2,INDIRECT("day_wise_sales_data!$B$1:$BZ$1"),0)),0)</f>
        <v>0</v>
      </c>
      <c r="BY900" s="3">
        <f ca="1">IFERROR(INDEX(INDIRECT("day_wise_sales_data!$B$2:$BZ$599"),MATCH(resource!$CC900,day_wise_sales_data!$A$2:$A$500,0),MATCH(resource!BY$2,INDIRECT("day_wise_sales_data!$B$1:$BZ$1"),0)),0)</f>
        <v>0</v>
      </c>
      <c r="BZ900" s="3">
        <f ca="1">IFERROR(INDEX(INDIRECT("day_wise_sales_data!$B$2:$BZ$599"),MATCH(resource!$CC900,day_wise_sales_data!$A$2:$A$500,0),MATCH(resource!BZ$2,INDIRECT("day_wise_sales_data!$B$1:$BZ$1"),0)),0)</f>
        <v>0</v>
      </c>
      <c r="CA900" s="3">
        <f ca="1">IFERROR(INDEX(INDIRECT("day_wise_sales_data!$B$2:$BZ$599"),MATCH(resource!$CC900,day_wise_sales_data!$A$2:$A$500,0),MATCH(resource!CA$2,INDIRECT("day_wise_sales_data!$B$1:$BZ$1"),0)),0)</f>
        <v>0</v>
      </c>
      <c r="CC900" s="4">
        <f>sales_data!H899</f>
        <v>0</v>
      </c>
      <c r="CD900" s="1">
        <v>898</v>
      </c>
      <c r="CE900" s="1" t="str">
        <f>IF(AQ900=report!$AQ$3,resource!CD900,"")</f>
        <v/>
      </c>
      <c r="CF900" s="5" t="str">
        <f>IFERROR(SMALL($CE$3:$CE$1001,ROWS($CE$3:CE900)),"")</f>
        <v/>
      </c>
      <c r="CH900">
        <f>IFERROR(VLOOKUP($CC900,data_pull!$E$22:$G$700,2,0),0)</f>
        <v>0</v>
      </c>
      <c r="DK900" s="3" t="str">
        <f>IFERROR(INDEX(COD_SALES!$B$5:$Z$500,MATCH(resource!$CC900,COD_SALES!$A$5:$A$500,0),MATCH(resource!DK$2,COD_SALES!$B$4:$Z$4,0)),"")</f>
        <v/>
      </c>
      <c r="DL900" s="3" t="str">
        <f>IFERROR(INDEX(COD_SALES!$B$5:$Z$500,MATCH(resource!$CC900,COD_SALES!$A$5:$A$500,0),MATCH(resource!DL$2,COD_SALES!$B$4:$Z$4,0)),"")</f>
        <v/>
      </c>
      <c r="DM900" s="3" t="str">
        <f>IFERROR(INDEX(COD_SALES!$B$5:$Z$500,MATCH(resource!$CC900,COD_SALES!$A$5:$A$500,0),MATCH(resource!DM$2,COD_SALES!$B$4:$Z$4,0)),"")</f>
        <v/>
      </c>
      <c r="DN900" s="3" t="str">
        <f>IFERROR(INDEX(COD_SALES!$B$5:$Z$500,MATCH(resource!$CC900,COD_SALES!$A$5:$A$500,0),MATCH(resource!DN$2,COD_SALES!$B$4:$Z$4,0)),"")</f>
        <v/>
      </c>
      <c r="DO900" s="3" t="str">
        <f>IFERROR(INDEX(COD_SALES!$B$5:$Z$500,MATCH(resource!$CC900,COD_SALES!$A$5:$A$500,0),MATCH(resource!DO$2,COD_SALES!$B$4:$Z$4,0)),"")</f>
        <v/>
      </c>
      <c r="DP900" s="3" t="str">
        <f>IFERROR(INDEX(COD_SALES!$B$5:$Z$500,MATCH(resource!$CC900,COD_SALES!$A$5:$A$500,0),MATCH(resource!DP$2,COD_SALES!$B$4:$Z$4,0)),"")</f>
        <v/>
      </c>
      <c r="DQ900" s="3" t="str">
        <f>IFERROR(INDEX(COD_SALES!$B$5:$Z$500,MATCH(resource!$CC900,COD_SALES!$A$5:$A$500,0),MATCH(resource!DQ$2,COD_SALES!$B$4:$Z$4,0)),"")</f>
        <v/>
      </c>
      <c r="DR900" s="3" t="str">
        <f>IFERROR(INDEX(COD_SALES!$B$5:$Z$500,MATCH(resource!$CC900,COD_SALES!$A$5:$A$500,0),MATCH(resource!DR$2,COD_SALES!$B$4:$Z$4,0)),"")</f>
        <v/>
      </c>
      <c r="DS900" s="3" t="str">
        <f>IFERROR(INDEX(COD_SALES!$B$5:$Z$500,MATCH(resource!$CC900,COD_SALES!$A$5:$A$500,0),MATCH(resource!DS$2,COD_SALES!$B$4:$Z$4,0)),"")</f>
        <v/>
      </c>
      <c r="DT900" s="3" t="str">
        <f>IFERROR(INDEX(COD_SALES!$B$5:$Z$500,MATCH(resource!$CC900,COD_SALES!$A$5:$A$500,0),MATCH(resource!DT$2,COD_SALES!$B$4:$Z$4,0)),"")</f>
        <v/>
      </c>
      <c r="DU900" s="3" t="str">
        <f>IFERROR(INDEX(COD_SALES!$B$5:$Z$500,MATCH(resource!$CC900,COD_SALES!$A$5:$A$500,0),MATCH(resource!DU$2,COD_SALES!$B$4:$Z$4,0)),"")</f>
        <v/>
      </c>
      <c r="DV900" s="3" t="str">
        <f>IFERROR(INDEX(COD_SALES!$B$5:$Z$500,MATCH(resource!$CC900,COD_SALES!$A$5:$A$500,0),MATCH(resource!DV$2,COD_SALES!$B$4:$Z$4,0)),"")</f>
        <v/>
      </c>
      <c r="DW900" s="3" t="str">
        <f>IFERROR(INDEX(COD_SALES!$B$5:$Z$500,MATCH(resource!$CC900,COD_SALES!$A$5:$A$500,0),MATCH(resource!DW$2,COD_SALES!$B$4:$Z$4,0)),"")</f>
        <v/>
      </c>
      <c r="DX900" s="3" t="str">
        <f>IFERROR(INDEX(COD_SALES!$B$5:$Z$500,MATCH(resource!$CC900,COD_SALES!$A$5:$A$500,0),MATCH(resource!DX$2,COD_SALES!$B$4:$Z$4,0)),"")</f>
        <v/>
      </c>
      <c r="DY900" s="3" t="str">
        <f>IFERROR(INDEX(COD_SALES!$B$5:$Z$500,MATCH(resource!$CC900,COD_SALES!$A$5:$A$500,0),MATCH(resource!DY$2,COD_SALES!$B$4:$Z$4,0)),"")</f>
        <v/>
      </c>
      <c r="DZ900" s="3" t="str">
        <f>IFERROR(INDEX(COD_SALES!$B$5:$Z$500,MATCH(resource!$CC900,COD_SALES!$A$5:$A$500,0),MATCH(resource!DZ$2,COD_SALES!$B$4:$Z$4,0)),"")</f>
        <v/>
      </c>
      <c r="EA900" s="3" t="str">
        <f>IFERROR(INDEX(COD_SALES!$B$5:$Z$500,MATCH(resource!$CC900,COD_SALES!$A$5:$A$500,0),MATCH(resource!EA$2,COD_SALES!$B$4:$Z$4,0)),"")</f>
        <v/>
      </c>
      <c r="EB900" s="3">
        <f t="shared" ref="EB900:EB963" si="144">SUMPRODUCT($DK$1:$EA$1,DK900:EA900)</f>
        <v>0</v>
      </c>
      <c r="EW900" s="3">
        <f>IFERROR(VLOOKUP(CC900,data_pull!$AO$25:$AR$546,2,0),0)</f>
        <v>0</v>
      </c>
      <c r="EX900" s="1">
        <f>IFERROR(VLOOKUP(CC900,data_pull!$AO$25:$AR$546,4,0),0)</f>
        <v>0</v>
      </c>
    </row>
    <row r="901" spans="13:154" x14ac:dyDescent="0.25"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4">
        <f>sales_data!B900</f>
        <v>0</v>
      </c>
      <c r="AR901" s="4">
        <f>sales_data!C900</f>
        <v>0</v>
      </c>
      <c r="AS901" s="5" t="str">
        <f t="shared" si="143"/>
        <v/>
      </c>
      <c r="AT901" s="4">
        <f>sales_data!I900</f>
        <v>0</v>
      </c>
      <c r="AU901" s="4">
        <f>sales_data!W900</f>
        <v>0</v>
      </c>
      <c r="AV901" s="1">
        <f>sales_data!N900</f>
        <v>0</v>
      </c>
      <c r="AW901" s="1">
        <f>sales_data!P900</f>
        <v>0</v>
      </c>
      <c r="AX901" s="3">
        <f ca="1">IFERROR(INDEX(INDIRECT("day_wise_sales_data!$B$2:$BZ$599"),MATCH(resource!$CC901,day_wise_sales_data!$A$2:$A$500,0),MATCH(resource!AX$2,INDIRECT("day_wise_sales_data!$B$1:$BZ$1"),0)),0)</f>
        <v>0</v>
      </c>
      <c r="AY901" s="3">
        <f ca="1">IFERROR(INDEX(INDIRECT("day_wise_sales_data!$B$2:$BZ$599"),MATCH(resource!$CC901,day_wise_sales_data!$A$2:$A$500,0),MATCH(resource!AY$2,INDIRECT("day_wise_sales_data!$B$1:$BZ$1"),0)),0)</f>
        <v>0</v>
      </c>
      <c r="AZ901" s="3">
        <f ca="1">IFERROR(INDEX(INDIRECT("day_wise_sales_data!$B$2:$BZ$599"),MATCH(resource!$CC901,day_wise_sales_data!$A$2:$A$500,0),MATCH(resource!AZ$2,INDIRECT("day_wise_sales_data!$B$1:$BZ$1"),0)),0)</f>
        <v>0</v>
      </c>
      <c r="BA901" s="3">
        <f ca="1">IFERROR(INDEX(INDIRECT("day_wise_sales_data!$B$2:$BZ$599"),MATCH(resource!$CC901,day_wise_sales_data!$A$2:$A$500,0),MATCH(resource!BA$2,INDIRECT("day_wise_sales_data!$B$1:$BZ$1"),0)),0)</f>
        <v>0</v>
      </c>
      <c r="BB901" s="3">
        <f ca="1">IFERROR(INDEX(INDIRECT("day_wise_sales_data!$B$2:$BZ$599"),MATCH(resource!$CC901,day_wise_sales_data!$A$2:$A$500,0),MATCH(resource!BB$2,INDIRECT("day_wise_sales_data!$B$1:$BZ$1"),0)),0)</f>
        <v>0</v>
      </c>
      <c r="BC901" s="3">
        <f ca="1">IFERROR(INDEX(INDIRECT("day_wise_sales_data!$B$2:$BZ$599"),MATCH(resource!$CC901,day_wise_sales_data!$A$2:$A$500,0),MATCH(resource!BC$2,INDIRECT("day_wise_sales_data!$B$1:$BZ$1"),0)),0)</f>
        <v>0</v>
      </c>
      <c r="BD901" s="3">
        <f ca="1">IFERROR(INDEX(INDIRECT("day_wise_sales_data!$B$2:$BZ$599"),MATCH(resource!$CC901,day_wise_sales_data!$A$2:$A$500,0),MATCH(resource!BD$2,INDIRECT("day_wise_sales_data!$B$1:$BZ$1"),0)),0)</f>
        <v>0</v>
      </c>
      <c r="BE901" s="3">
        <f ca="1">IFERROR(INDEX(INDIRECT("day_wise_sales_data!$B$2:$BZ$599"),MATCH(resource!$CC901,day_wise_sales_data!$A$2:$A$500,0),MATCH(resource!BE$2,INDIRECT("day_wise_sales_data!$B$1:$BZ$1"),0)),0)</f>
        <v>0</v>
      </c>
      <c r="BF901" s="3">
        <f ca="1">IFERROR(INDEX(INDIRECT("day_wise_sales_data!$B$2:$BZ$599"),MATCH(resource!$CC901,day_wise_sales_data!$A$2:$A$500,0),MATCH(resource!BF$2,INDIRECT("day_wise_sales_data!$B$1:$BZ$1"),0)),0)</f>
        <v>0</v>
      </c>
      <c r="BG901" s="3">
        <f ca="1">IFERROR(INDEX(INDIRECT("day_wise_sales_data!$B$2:$BZ$599"),MATCH(resource!$CC901,day_wise_sales_data!$A$2:$A$500,0),MATCH(resource!BG$2,INDIRECT("day_wise_sales_data!$B$1:$BZ$1"),0)),0)</f>
        <v>0</v>
      </c>
      <c r="BH901" s="3">
        <f ca="1">IFERROR(INDEX(INDIRECT("day_wise_sales_data!$B$2:$BZ$599"),MATCH(resource!$CC901,day_wise_sales_data!$A$2:$A$500,0),MATCH(resource!BH$2,INDIRECT("day_wise_sales_data!$B$1:$BZ$1"),0)),0)</f>
        <v>0</v>
      </c>
      <c r="BI901" s="3">
        <f ca="1">IFERROR(INDEX(INDIRECT("day_wise_sales_data!$B$2:$BZ$599"),MATCH(resource!$CC901,day_wise_sales_data!$A$2:$A$500,0),MATCH(resource!BI$2,INDIRECT("day_wise_sales_data!$B$1:$BZ$1"),0)),0)</f>
        <v>0</v>
      </c>
      <c r="BJ901" s="3">
        <f ca="1">IFERROR(INDEX(INDIRECT("day_wise_sales_data!$B$2:$BZ$599"),MATCH(resource!$CC901,day_wise_sales_data!$A$2:$A$500,0),MATCH(resource!BJ$2,INDIRECT("day_wise_sales_data!$B$1:$BZ$1"),0)),0)</f>
        <v>0</v>
      </c>
      <c r="BK901" s="3">
        <f ca="1">IFERROR(INDEX(INDIRECT("day_wise_sales_data!$B$2:$BZ$599"),MATCH(resource!$CC901,day_wise_sales_data!$A$2:$A$500,0),MATCH(resource!BK$2,INDIRECT("day_wise_sales_data!$B$1:$BZ$1"),0)),0)</f>
        <v>0</v>
      </c>
      <c r="BL901" s="3">
        <f ca="1">IFERROR(INDEX(INDIRECT("day_wise_sales_data!$B$2:$BZ$599"),MATCH(resource!$CC901,day_wise_sales_data!$A$2:$A$500,0),MATCH(resource!BL$2,INDIRECT("day_wise_sales_data!$B$1:$BZ$1"),0)),0)</f>
        <v>0</v>
      </c>
      <c r="BM901" s="3">
        <f ca="1">IFERROR(INDEX(INDIRECT("day_wise_sales_data!$B$2:$BZ$599"),MATCH(resource!$CC901,day_wise_sales_data!$A$2:$A$500,0),MATCH(resource!BM$2,INDIRECT("day_wise_sales_data!$B$1:$BZ$1"),0)),0)</f>
        <v>0</v>
      </c>
      <c r="BN901" s="3">
        <f ca="1">IFERROR(INDEX(INDIRECT("day_wise_sales_data!$B$2:$BZ$599"),MATCH(resource!$CC901,day_wise_sales_data!$A$2:$A$500,0),MATCH(resource!BN$2,INDIRECT("day_wise_sales_data!$B$1:$BZ$1"),0)),0)</f>
        <v>0</v>
      </c>
      <c r="BO901" s="3">
        <f ca="1">IFERROR(INDEX(INDIRECT("day_wise_sales_data!$B$2:$BZ$599"),MATCH(resource!$CC901,day_wise_sales_data!$A$2:$A$500,0),MATCH(resource!BO$2,INDIRECT("day_wise_sales_data!$B$1:$BZ$1"),0)),0)</f>
        <v>0</v>
      </c>
      <c r="BP901" s="3">
        <f ca="1">IFERROR(INDEX(INDIRECT("day_wise_sales_data!$B$2:$BZ$599"),MATCH(resource!$CC901,day_wise_sales_data!$A$2:$A$500,0),MATCH(resource!BP$2,INDIRECT("day_wise_sales_data!$B$1:$BZ$1"),0)),0)</f>
        <v>0</v>
      </c>
      <c r="BQ901" s="3">
        <f ca="1">IFERROR(INDEX(INDIRECT("day_wise_sales_data!$B$2:$BZ$599"),MATCH(resource!$CC901,day_wise_sales_data!$A$2:$A$500,0),MATCH(resource!BQ$2,INDIRECT("day_wise_sales_data!$B$1:$BZ$1"),0)),0)</f>
        <v>0</v>
      </c>
      <c r="BR901" s="3">
        <f ca="1">IFERROR(INDEX(INDIRECT("day_wise_sales_data!$B$2:$BZ$599"),MATCH(resource!$CC901,day_wise_sales_data!$A$2:$A$500,0),MATCH(resource!BR$2,INDIRECT("day_wise_sales_data!$B$1:$BZ$1"),0)),0)</f>
        <v>0</v>
      </c>
      <c r="BS901" s="3">
        <f ca="1">IFERROR(INDEX(INDIRECT("day_wise_sales_data!$B$2:$BZ$599"),MATCH(resource!$CC901,day_wise_sales_data!$A$2:$A$500,0),MATCH(resource!BS$2,INDIRECT("day_wise_sales_data!$B$1:$BZ$1"),0)),0)</f>
        <v>0</v>
      </c>
      <c r="BT901" s="3">
        <f ca="1">IFERROR(INDEX(INDIRECT("day_wise_sales_data!$B$2:$BZ$599"),MATCH(resource!$CC901,day_wise_sales_data!$A$2:$A$500,0),MATCH(resource!BT$2,INDIRECT("day_wise_sales_data!$B$1:$BZ$1"),0)),0)</f>
        <v>0</v>
      </c>
      <c r="BU901" s="3">
        <f ca="1">IFERROR(INDEX(INDIRECT("day_wise_sales_data!$B$2:$BZ$599"),MATCH(resource!$CC901,day_wise_sales_data!$A$2:$A$500,0),MATCH(resource!BU$2,INDIRECT("day_wise_sales_data!$B$1:$BZ$1"),0)),0)</f>
        <v>0</v>
      </c>
      <c r="BV901" s="3">
        <f ca="1">IFERROR(INDEX(INDIRECT("day_wise_sales_data!$B$2:$BZ$599"),MATCH(resource!$CC901,day_wise_sales_data!$A$2:$A$500,0),MATCH(resource!BV$2,INDIRECT("day_wise_sales_data!$B$1:$BZ$1"),0)),0)</f>
        <v>0</v>
      </c>
      <c r="BW901" s="3">
        <f ca="1">IFERROR(INDEX(INDIRECT("day_wise_sales_data!$B$2:$BZ$599"),MATCH(resource!$CC901,day_wise_sales_data!$A$2:$A$500,0),MATCH(resource!BW$2,INDIRECT("day_wise_sales_data!$B$1:$BZ$1"),0)),0)</f>
        <v>0</v>
      </c>
      <c r="BX901" s="3">
        <f ca="1">IFERROR(INDEX(INDIRECT("day_wise_sales_data!$B$2:$BZ$599"),MATCH(resource!$CC901,day_wise_sales_data!$A$2:$A$500,0),MATCH(resource!BX$2,INDIRECT("day_wise_sales_data!$B$1:$BZ$1"),0)),0)</f>
        <v>0</v>
      </c>
      <c r="BY901" s="3">
        <f ca="1">IFERROR(INDEX(INDIRECT("day_wise_sales_data!$B$2:$BZ$599"),MATCH(resource!$CC901,day_wise_sales_data!$A$2:$A$500,0),MATCH(resource!BY$2,INDIRECT("day_wise_sales_data!$B$1:$BZ$1"),0)),0)</f>
        <v>0</v>
      </c>
      <c r="BZ901" s="3">
        <f ca="1">IFERROR(INDEX(INDIRECT("day_wise_sales_data!$B$2:$BZ$599"),MATCH(resource!$CC901,day_wise_sales_data!$A$2:$A$500,0),MATCH(resource!BZ$2,INDIRECT("day_wise_sales_data!$B$1:$BZ$1"),0)),0)</f>
        <v>0</v>
      </c>
      <c r="CA901" s="3">
        <f ca="1">IFERROR(INDEX(INDIRECT("day_wise_sales_data!$B$2:$BZ$599"),MATCH(resource!$CC901,day_wise_sales_data!$A$2:$A$500,0),MATCH(resource!CA$2,INDIRECT("day_wise_sales_data!$B$1:$BZ$1"),0)),0)</f>
        <v>0</v>
      </c>
      <c r="CC901" s="4">
        <f>sales_data!H900</f>
        <v>0</v>
      </c>
      <c r="CD901" s="1">
        <v>899</v>
      </c>
      <c r="CE901" s="1" t="str">
        <f>IF(AQ901=report!$AQ$3,resource!CD901,"")</f>
        <v/>
      </c>
      <c r="CF901" s="5" t="str">
        <f>IFERROR(SMALL($CE$3:$CE$1001,ROWS($CE$3:CE901)),"")</f>
        <v/>
      </c>
      <c r="CH901">
        <f>IFERROR(VLOOKUP($CC901,data_pull!$E$22:$G$700,2,0),0)</f>
        <v>0</v>
      </c>
      <c r="DK901" s="3" t="str">
        <f>IFERROR(INDEX(COD_SALES!$B$5:$Z$500,MATCH(resource!$CC901,COD_SALES!$A$5:$A$500,0),MATCH(resource!DK$2,COD_SALES!$B$4:$Z$4,0)),"")</f>
        <v/>
      </c>
      <c r="DL901" s="3" t="str">
        <f>IFERROR(INDEX(COD_SALES!$B$5:$Z$500,MATCH(resource!$CC901,COD_SALES!$A$5:$A$500,0),MATCH(resource!DL$2,COD_SALES!$B$4:$Z$4,0)),"")</f>
        <v/>
      </c>
      <c r="DM901" s="3" t="str">
        <f>IFERROR(INDEX(COD_SALES!$B$5:$Z$500,MATCH(resource!$CC901,COD_SALES!$A$5:$A$500,0),MATCH(resource!DM$2,COD_SALES!$B$4:$Z$4,0)),"")</f>
        <v/>
      </c>
      <c r="DN901" s="3" t="str">
        <f>IFERROR(INDEX(COD_SALES!$B$5:$Z$500,MATCH(resource!$CC901,COD_SALES!$A$5:$A$500,0),MATCH(resource!DN$2,COD_SALES!$B$4:$Z$4,0)),"")</f>
        <v/>
      </c>
      <c r="DO901" s="3" t="str">
        <f>IFERROR(INDEX(COD_SALES!$B$5:$Z$500,MATCH(resource!$CC901,COD_SALES!$A$5:$A$500,0),MATCH(resource!DO$2,COD_SALES!$B$4:$Z$4,0)),"")</f>
        <v/>
      </c>
      <c r="DP901" s="3" t="str">
        <f>IFERROR(INDEX(COD_SALES!$B$5:$Z$500,MATCH(resource!$CC901,COD_SALES!$A$5:$A$500,0),MATCH(resource!DP$2,COD_SALES!$B$4:$Z$4,0)),"")</f>
        <v/>
      </c>
      <c r="DQ901" s="3" t="str">
        <f>IFERROR(INDEX(COD_SALES!$B$5:$Z$500,MATCH(resource!$CC901,COD_SALES!$A$5:$A$500,0),MATCH(resource!DQ$2,COD_SALES!$B$4:$Z$4,0)),"")</f>
        <v/>
      </c>
      <c r="DR901" s="3" t="str">
        <f>IFERROR(INDEX(COD_SALES!$B$5:$Z$500,MATCH(resource!$CC901,COD_SALES!$A$5:$A$500,0),MATCH(resource!DR$2,COD_SALES!$B$4:$Z$4,0)),"")</f>
        <v/>
      </c>
      <c r="DS901" s="3" t="str">
        <f>IFERROR(INDEX(COD_SALES!$B$5:$Z$500,MATCH(resource!$CC901,COD_SALES!$A$5:$A$500,0),MATCH(resource!DS$2,COD_SALES!$B$4:$Z$4,0)),"")</f>
        <v/>
      </c>
      <c r="DT901" s="3" t="str">
        <f>IFERROR(INDEX(COD_SALES!$B$5:$Z$500,MATCH(resource!$CC901,COD_SALES!$A$5:$A$500,0),MATCH(resource!DT$2,COD_SALES!$B$4:$Z$4,0)),"")</f>
        <v/>
      </c>
      <c r="DU901" s="3" t="str">
        <f>IFERROR(INDEX(COD_SALES!$B$5:$Z$500,MATCH(resource!$CC901,COD_SALES!$A$5:$A$500,0),MATCH(resource!DU$2,COD_SALES!$B$4:$Z$4,0)),"")</f>
        <v/>
      </c>
      <c r="DV901" s="3" t="str">
        <f>IFERROR(INDEX(COD_SALES!$B$5:$Z$500,MATCH(resource!$CC901,COD_SALES!$A$5:$A$500,0),MATCH(resource!DV$2,COD_SALES!$B$4:$Z$4,0)),"")</f>
        <v/>
      </c>
      <c r="DW901" s="3" t="str">
        <f>IFERROR(INDEX(COD_SALES!$B$5:$Z$500,MATCH(resource!$CC901,COD_SALES!$A$5:$A$500,0),MATCH(resource!DW$2,COD_SALES!$B$4:$Z$4,0)),"")</f>
        <v/>
      </c>
      <c r="DX901" s="3" t="str">
        <f>IFERROR(INDEX(COD_SALES!$B$5:$Z$500,MATCH(resource!$CC901,COD_SALES!$A$5:$A$500,0),MATCH(resource!DX$2,COD_SALES!$B$4:$Z$4,0)),"")</f>
        <v/>
      </c>
      <c r="DY901" s="3" t="str">
        <f>IFERROR(INDEX(COD_SALES!$B$5:$Z$500,MATCH(resource!$CC901,COD_SALES!$A$5:$A$500,0),MATCH(resource!DY$2,COD_SALES!$B$4:$Z$4,0)),"")</f>
        <v/>
      </c>
      <c r="DZ901" s="3" t="str">
        <f>IFERROR(INDEX(COD_SALES!$B$5:$Z$500,MATCH(resource!$CC901,COD_SALES!$A$5:$A$500,0),MATCH(resource!DZ$2,COD_SALES!$B$4:$Z$4,0)),"")</f>
        <v/>
      </c>
      <c r="EA901" s="3" t="str">
        <f>IFERROR(INDEX(COD_SALES!$B$5:$Z$500,MATCH(resource!$CC901,COD_SALES!$A$5:$A$500,0),MATCH(resource!EA$2,COD_SALES!$B$4:$Z$4,0)),"")</f>
        <v/>
      </c>
      <c r="EB901" s="3">
        <f t="shared" si="144"/>
        <v>0</v>
      </c>
      <c r="EW901" s="3">
        <f>IFERROR(VLOOKUP(CC901,data_pull!$AO$25:$AR$546,2,0),0)</f>
        <v>0</v>
      </c>
      <c r="EX901" s="1">
        <f>IFERROR(VLOOKUP(CC901,data_pull!$AO$25:$AR$546,4,0),0)</f>
        <v>0</v>
      </c>
    </row>
    <row r="902" spans="13:154" x14ac:dyDescent="0.25"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4">
        <f>sales_data!B901</f>
        <v>0</v>
      </c>
      <c r="AR902" s="4">
        <f>sales_data!C901</f>
        <v>0</v>
      </c>
      <c r="AS902" s="5" t="str">
        <f t="shared" si="143"/>
        <v/>
      </c>
      <c r="AT902" s="4">
        <f>sales_data!I901</f>
        <v>0</v>
      </c>
      <c r="AU902" s="4">
        <f>sales_data!W901</f>
        <v>0</v>
      </c>
      <c r="AV902" s="1">
        <f>sales_data!N901</f>
        <v>0</v>
      </c>
      <c r="AW902" s="1">
        <f>sales_data!P901</f>
        <v>0</v>
      </c>
      <c r="AX902" s="3">
        <f ca="1">IFERROR(INDEX(INDIRECT("day_wise_sales_data!$B$2:$BZ$599"),MATCH(resource!$CC902,day_wise_sales_data!$A$2:$A$500,0),MATCH(resource!AX$2,INDIRECT("day_wise_sales_data!$B$1:$BZ$1"),0)),0)</f>
        <v>0</v>
      </c>
      <c r="AY902" s="3">
        <f ca="1">IFERROR(INDEX(INDIRECT("day_wise_sales_data!$B$2:$BZ$599"),MATCH(resource!$CC902,day_wise_sales_data!$A$2:$A$500,0),MATCH(resource!AY$2,INDIRECT("day_wise_sales_data!$B$1:$BZ$1"),0)),0)</f>
        <v>0</v>
      </c>
      <c r="AZ902" s="3">
        <f ca="1">IFERROR(INDEX(INDIRECT("day_wise_sales_data!$B$2:$BZ$599"),MATCH(resource!$CC902,day_wise_sales_data!$A$2:$A$500,0),MATCH(resource!AZ$2,INDIRECT("day_wise_sales_data!$B$1:$BZ$1"),0)),0)</f>
        <v>0</v>
      </c>
      <c r="BA902" s="3">
        <f ca="1">IFERROR(INDEX(INDIRECT("day_wise_sales_data!$B$2:$BZ$599"),MATCH(resource!$CC902,day_wise_sales_data!$A$2:$A$500,0),MATCH(resource!BA$2,INDIRECT("day_wise_sales_data!$B$1:$BZ$1"),0)),0)</f>
        <v>0</v>
      </c>
      <c r="BB902" s="3">
        <f ca="1">IFERROR(INDEX(INDIRECT("day_wise_sales_data!$B$2:$BZ$599"),MATCH(resource!$CC902,day_wise_sales_data!$A$2:$A$500,0),MATCH(resource!BB$2,INDIRECT("day_wise_sales_data!$B$1:$BZ$1"),0)),0)</f>
        <v>0</v>
      </c>
      <c r="BC902" s="3">
        <f ca="1">IFERROR(INDEX(INDIRECT("day_wise_sales_data!$B$2:$BZ$599"),MATCH(resource!$CC902,day_wise_sales_data!$A$2:$A$500,0),MATCH(resource!BC$2,INDIRECT("day_wise_sales_data!$B$1:$BZ$1"),0)),0)</f>
        <v>0</v>
      </c>
      <c r="BD902" s="3">
        <f ca="1">IFERROR(INDEX(INDIRECT("day_wise_sales_data!$B$2:$BZ$599"),MATCH(resource!$CC902,day_wise_sales_data!$A$2:$A$500,0),MATCH(resource!BD$2,INDIRECT("day_wise_sales_data!$B$1:$BZ$1"),0)),0)</f>
        <v>0</v>
      </c>
      <c r="BE902" s="3">
        <f ca="1">IFERROR(INDEX(INDIRECT("day_wise_sales_data!$B$2:$BZ$599"),MATCH(resource!$CC902,day_wise_sales_data!$A$2:$A$500,0),MATCH(resource!BE$2,INDIRECT("day_wise_sales_data!$B$1:$BZ$1"),0)),0)</f>
        <v>0</v>
      </c>
      <c r="BF902" s="3">
        <f ca="1">IFERROR(INDEX(INDIRECT("day_wise_sales_data!$B$2:$BZ$599"),MATCH(resource!$CC902,day_wise_sales_data!$A$2:$A$500,0),MATCH(resource!BF$2,INDIRECT("day_wise_sales_data!$B$1:$BZ$1"),0)),0)</f>
        <v>0</v>
      </c>
      <c r="BG902" s="3">
        <f ca="1">IFERROR(INDEX(INDIRECT("day_wise_sales_data!$B$2:$BZ$599"),MATCH(resource!$CC902,day_wise_sales_data!$A$2:$A$500,0),MATCH(resource!BG$2,INDIRECT("day_wise_sales_data!$B$1:$BZ$1"),0)),0)</f>
        <v>0</v>
      </c>
      <c r="BH902" s="3">
        <f ca="1">IFERROR(INDEX(INDIRECT("day_wise_sales_data!$B$2:$BZ$599"),MATCH(resource!$CC902,day_wise_sales_data!$A$2:$A$500,0),MATCH(resource!BH$2,INDIRECT("day_wise_sales_data!$B$1:$BZ$1"),0)),0)</f>
        <v>0</v>
      </c>
      <c r="BI902" s="3">
        <f ca="1">IFERROR(INDEX(INDIRECT("day_wise_sales_data!$B$2:$BZ$599"),MATCH(resource!$CC902,day_wise_sales_data!$A$2:$A$500,0),MATCH(resource!BI$2,INDIRECT("day_wise_sales_data!$B$1:$BZ$1"),0)),0)</f>
        <v>0</v>
      </c>
      <c r="BJ902" s="3">
        <f ca="1">IFERROR(INDEX(INDIRECT("day_wise_sales_data!$B$2:$BZ$599"),MATCH(resource!$CC902,day_wise_sales_data!$A$2:$A$500,0),MATCH(resource!BJ$2,INDIRECT("day_wise_sales_data!$B$1:$BZ$1"),0)),0)</f>
        <v>0</v>
      </c>
      <c r="BK902" s="3">
        <f ca="1">IFERROR(INDEX(INDIRECT("day_wise_sales_data!$B$2:$BZ$599"),MATCH(resource!$CC902,day_wise_sales_data!$A$2:$A$500,0),MATCH(resource!BK$2,INDIRECT("day_wise_sales_data!$B$1:$BZ$1"),0)),0)</f>
        <v>0</v>
      </c>
      <c r="BL902" s="3">
        <f ca="1">IFERROR(INDEX(INDIRECT("day_wise_sales_data!$B$2:$BZ$599"),MATCH(resource!$CC902,day_wise_sales_data!$A$2:$A$500,0),MATCH(resource!BL$2,INDIRECT("day_wise_sales_data!$B$1:$BZ$1"),0)),0)</f>
        <v>0</v>
      </c>
      <c r="BM902" s="3">
        <f ca="1">IFERROR(INDEX(INDIRECT("day_wise_sales_data!$B$2:$BZ$599"),MATCH(resource!$CC902,day_wise_sales_data!$A$2:$A$500,0),MATCH(resource!BM$2,INDIRECT("day_wise_sales_data!$B$1:$BZ$1"),0)),0)</f>
        <v>0</v>
      </c>
      <c r="BN902" s="3">
        <f ca="1">IFERROR(INDEX(INDIRECT("day_wise_sales_data!$B$2:$BZ$599"),MATCH(resource!$CC902,day_wise_sales_data!$A$2:$A$500,0),MATCH(resource!BN$2,INDIRECT("day_wise_sales_data!$B$1:$BZ$1"),0)),0)</f>
        <v>0</v>
      </c>
      <c r="BO902" s="3">
        <f ca="1">IFERROR(INDEX(INDIRECT("day_wise_sales_data!$B$2:$BZ$599"),MATCH(resource!$CC902,day_wise_sales_data!$A$2:$A$500,0),MATCH(resource!BO$2,INDIRECT("day_wise_sales_data!$B$1:$BZ$1"),0)),0)</f>
        <v>0</v>
      </c>
      <c r="BP902" s="3">
        <f ca="1">IFERROR(INDEX(INDIRECT("day_wise_sales_data!$B$2:$BZ$599"),MATCH(resource!$CC902,day_wise_sales_data!$A$2:$A$500,0),MATCH(resource!BP$2,INDIRECT("day_wise_sales_data!$B$1:$BZ$1"),0)),0)</f>
        <v>0</v>
      </c>
      <c r="BQ902" s="3">
        <f ca="1">IFERROR(INDEX(INDIRECT("day_wise_sales_data!$B$2:$BZ$599"),MATCH(resource!$CC902,day_wise_sales_data!$A$2:$A$500,0),MATCH(resource!BQ$2,INDIRECT("day_wise_sales_data!$B$1:$BZ$1"),0)),0)</f>
        <v>0</v>
      </c>
      <c r="BR902" s="3">
        <f ca="1">IFERROR(INDEX(INDIRECT("day_wise_sales_data!$B$2:$BZ$599"),MATCH(resource!$CC902,day_wise_sales_data!$A$2:$A$500,0),MATCH(resource!BR$2,INDIRECT("day_wise_sales_data!$B$1:$BZ$1"),0)),0)</f>
        <v>0</v>
      </c>
      <c r="BS902" s="3">
        <f ca="1">IFERROR(INDEX(INDIRECT("day_wise_sales_data!$B$2:$BZ$599"),MATCH(resource!$CC902,day_wise_sales_data!$A$2:$A$500,0),MATCH(resource!BS$2,INDIRECT("day_wise_sales_data!$B$1:$BZ$1"),0)),0)</f>
        <v>0</v>
      </c>
      <c r="BT902" s="3">
        <f ca="1">IFERROR(INDEX(INDIRECT("day_wise_sales_data!$B$2:$BZ$599"),MATCH(resource!$CC902,day_wise_sales_data!$A$2:$A$500,0),MATCH(resource!BT$2,INDIRECT("day_wise_sales_data!$B$1:$BZ$1"),0)),0)</f>
        <v>0</v>
      </c>
      <c r="BU902" s="3">
        <f ca="1">IFERROR(INDEX(INDIRECT("day_wise_sales_data!$B$2:$BZ$599"),MATCH(resource!$CC902,day_wise_sales_data!$A$2:$A$500,0),MATCH(resource!BU$2,INDIRECT("day_wise_sales_data!$B$1:$BZ$1"),0)),0)</f>
        <v>0</v>
      </c>
      <c r="BV902" s="3">
        <f ca="1">IFERROR(INDEX(INDIRECT("day_wise_sales_data!$B$2:$BZ$599"),MATCH(resource!$CC902,day_wise_sales_data!$A$2:$A$500,0),MATCH(resource!BV$2,INDIRECT("day_wise_sales_data!$B$1:$BZ$1"),0)),0)</f>
        <v>0</v>
      </c>
      <c r="BW902" s="3">
        <f ca="1">IFERROR(INDEX(INDIRECT("day_wise_sales_data!$B$2:$BZ$599"),MATCH(resource!$CC902,day_wise_sales_data!$A$2:$A$500,0),MATCH(resource!BW$2,INDIRECT("day_wise_sales_data!$B$1:$BZ$1"),0)),0)</f>
        <v>0</v>
      </c>
      <c r="BX902" s="3">
        <f ca="1">IFERROR(INDEX(INDIRECT("day_wise_sales_data!$B$2:$BZ$599"),MATCH(resource!$CC902,day_wise_sales_data!$A$2:$A$500,0),MATCH(resource!BX$2,INDIRECT("day_wise_sales_data!$B$1:$BZ$1"),0)),0)</f>
        <v>0</v>
      </c>
      <c r="BY902" s="3">
        <f ca="1">IFERROR(INDEX(INDIRECT("day_wise_sales_data!$B$2:$BZ$599"),MATCH(resource!$CC902,day_wise_sales_data!$A$2:$A$500,0),MATCH(resource!BY$2,INDIRECT("day_wise_sales_data!$B$1:$BZ$1"),0)),0)</f>
        <v>0</v>
      </c>
      <c r="BZ902" s="3">
        <f ca="1">IFERROR(INDEX(INDIRECT("day_wise_sales_data!$B$2:$BZ$599"),MATCH(resource!$CC902,day_wise_sales_data!$A$2:$A$500,0),MATCH(resource!BZ$2,INDIRECT("day_wise_sales_data!$B$1:$BZ$1"),0)),0)</f>
        <v>0</v>
      </c>
      <c r="CA902" s="3">
        <f ca="1">IFERROR(INDEX(INDIRECT("day_wise_sales_data!$B$2:$BZ$599"),MATCH(resource!$CC902,day_wise_sales_data!$A$2:$A$500,0),MATCH(resource!CA$2,INDIRECT("day_wise_sales_data!$B$1:$BZ$1"),0)),0)</f>
        <v>0</v>
      </c>
      <c r="CC902" s="4">
        <f>sales_data!H901</f>
        <v>0</v>
      </c>
      <c r="CD902" s="1">
        <v>900</v>
      </c>
      <c r="CE902" s="1" t="str">
        <f>IF(AQ902=report!$AQ$3,resource!CD902,"")</f>
        <v/>
      </c>
      <c r="CF902" s="5" t="str">
        <f>IFERROR(SMALL($CE$3:$CE$1001,ROWS($CE$3:CE902)),"")</f>
        <v/>
      </c>
      <c r="CH902">
        <f>IFERROR(VLOOKUP($CC902,data_pull!$E$22:$G$700,2,0),0)</f>
        <v>0</v>
      </c>
      <c r="DK902" s="3" t="str">
        <f>IFERROR(INDEX(COD_SALES!$B$5:$Z$500,MATCH(resource!$CC902,COD_SALES!$A$5:$A$500,0),MATCH(resource!DK$2,COD_SALES!$B$4:$Z$4,0)),"")</f>
        <v/>
      </c>
      <c r="DL902" s="3" t="str">
        <f>IFERROR(INDEX(COD_SALES!$B$5:$Z$500,MATCH(resource!$CC902,COD_SALES!$A$5:$A$500,0),MATCH(resource!DL$2,COD_SALES!$B$4:$Z$4,0)),"")</f>
        <v/>
      </c>
      <c r="DM902" s="3" t="str">
        <f>IFERROR(INDEX(COD_SALES!$B$5:$Z$500,MATCH(resource!$CC902,COD_SALES!$A$5:$A$500,0),MATCH(resource!DM$2,COD_SALES!$B$4:$Z$4,0)),"")</f>
        <v/>
      </c>
      <c r="DN902" s="3" t="str">
        <f>IFERROR(INDEX(COD_SALES!$B$5:$Z$500,MATCH(resource!$CC902,COD_SALES!$A$5:$A$500,0),MATCH(resource!DN$2,COD_SALES!$B$4:$Z$4,0)),"")</f>
        <v/>
      </c>
      <c r="DO902" s="3" t="str">
        <f>IFERROR(INDEX(COD_SALES!$B$5:$Z$500,MATCH(resource!$CC902,COD_SALES!$A$5:$A$500,0),MATCH(resource!DO$2,COD_SALES!$B$4:$Z$4,0)),"")</f>
        <v/>
      </c>
      <c r="DP902" s="3" t="str">
        <f>IFERROR(INDEX(COD_SALES!$B$5:$Z$500,MATCH(resource!$CC902,COD_SALES!$A$5:$A$500,0),MATCH(resource!DP$2,COD_SALES!$B$4:$Z$4,0)),"")</f>
        <v/>
      </c>
      <c r="DQ902" s="3" t="str">
        <f>IFERROR(INDEX(COD_SALES!$B$5:$Z$500,MATCH(resource!$CC902,COD_SALES!$A$5:$A$500,0),MATCH(resource!DQ$2,COD_SALES!$B$4:$Z$4,0)),"")</f>
        <v/>
      </c>
      <c r="DR902" s="3" t="str">
        <f>IFERROR(INDEX(COD_SALES!$B$5:$Z$500,MATCH(resource!$CC902,COD_SALES!$A$5:$A$500,0),MATCH(resource!DR$2,COD_SALES!$B$4:$Z$4,0)),"")</f>
        <v/>
      </c>
      <c r="DS902" s="3" t="str">
        <f>IFERROR(INDEX(COD_SALES!$B$5:$Z$500,MATCH(resource!$CC902,COD_SALES!$A$5:$A$500,0),MATCH(resource!DS$2,COD_SALES!$B$4:$Z$4,0)),"")</f>
        <v/>
      </c>
      <c r="DT902" s="3" t="str">
        <f>IFERROR(INDEX(COD_SALES!$B$5:$Z$500,MATCH(resource!$CC902,COD_SALES!$A$5:$A$500,0),MATCH(resource!DT$2,COD_SALES!$B$4:$Z$4,0)),"")</f>
        <v/>
      </c>
      <c r="DU902" s="3" t="str">
        <f>IFERROR(INDEX(COD_SALES!$B$5:$Z$500,MATCH(resource!$CC902,COD_SALES!$A$5:$A$500,0),MATCH(resource!DU$2,COD_SALES!$B$4:$Z$4,0)),"")</f>
        <v/>
      </c>
      <c r="DV902" s="3" t="str">
        <f>IFERROR(INDEX(COD_SALES!$B$5:$Z$500,MATCH(resource!$CC902,COD_SALES!$A$5:$A$500,0),MATCH(resource!DV$2,COD_SALES!$B$4:$Z$4,0)),"")</f>
        <v/>
      </c>
      <c r="DW902" s="3" t="str">
        <f>IFERROR(INDEX(COD_SALES!$B$5:$Z$500,MATCH(resource!$CC902,COD_SALES!$A$5:$A$500,0),MATCH(resource!DW$2,COD_SALES!$B$4:$Z$4,0)),"")</f>
        <v/>
      </c>
      <c r="DX902" s="3" t="str">
        <f>IFERROR(INDEX(COD_SALES!$B$5:$Z$500,MATCH(resource!$CC902,COD_SALES!$A$5:$A$500,0),MATCH(resource!DX$2,COD_SALES!$B$4:$Z$4,0)),"")</f>
        <v/>
      </c>
      <c r="DY902" s="3" t="str">
        <f>IFERROR(INDEX(COD_SALES!$B$5:$Z$500,MATCH(resource!$CC902,COD_SALES!$A$5:$A$500,0),MATCH(resource!DY$2,COD_SALES!$B$4:$Z$4,0)),"")</f>
        <v/>
      </c>
      <c r="DZ902" s="3" t="str">
        <f>IFERROR(INDEX(COD_SALES!$B$5:$Z$500,MATCH(resource!$CC902,COD_SALES!$A$5:$A$500,0),MATCH(resource!DZ$2,COD_SALES!$B$4:$Z$4,0)),"")</f>
        <v/>
      </c>
      <c r="EA902" s="3" t="str">
        <f>IFERROR(INDEX(COD_SALES!$B$5:$Z$500,MATCH(resource!$CC902,COD_SALES!$A$5:$A$500,0),MATCH(resource!EA$2,COD_SALES!$B$4:$Z$4,0)),"")</f>
        <v/>
      </c>
      <c r="EB902" s="3">
        <f t="shared" si="144"/>
        <v>0</v>
      </c>
      <c r="EW902" s="3">
        <f>IFERROR(VLOOKUP(CC902,data_pull!$AO$25:$AR$546,2,0),0)</f>
        <v>0</v>
      </c>
      <c r="EX902" s="1">
        <f>IFERROR(VLOOKUP(CC902,data_pull!$AO$25:$AR$546,4,0),0)</f>
        <v>0</v>
      </c>
    </row>
    <row r="903" spans="13:154" x14ac:dyDescent="0.25"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4">
        <f>sales_data!B902</f>
        <v>0</v>
      </c>
      <c r="AR903" s="4">
        <f>sales_data!C902</f>
        <v>0</v>
      </c>
      <c r="AS903" s="5" t="str">
        <f t="shared" si="143"/>
        <v/>
      </c>
      <c r="AT903" s="4">
        <f>sales_data!I902</f>
        <v>0</v>
      </c>
      <c r="AU903" s="4">
        <f>sales_data!W902</f>
        <v>0</v>
      </c>
      <c r="AV903" s="1">
        <f>sales_data!N902</f>
        <v>0</v>
      </c>
      <c r="AW903" s="1">
        <f>sales_data!P902</f>
        <v>0</v>
      </c>
      <c r="AX903" s="3">
        <f ca="1">IFERROR(INDEX(INDIRECT("day_wise_sales_data!$B$2:$BZ$599"),MATCH(resource!$CC903,day_wise_sales_data!$A$2:$A$500,0),MATCH(resource!AX$2,INDIRECT("day_wise_sales_data!$B$1:$BZ$1"),0)),0)</f>
        <v>0</v>
      </c>
      <c r="AY903" s="3">
        <f ca="1">IFERROR(INDEX(INDIRECT("day_wise_sales_data!$B$2:$BZ$599"),MATCH(resource!$CC903,day_wise_sales_data!$A$2:$A$500,0),MATCH(resource!AY$2,INDIRECT("day_wise_sales_data!$B$1:$BZ$1"),0)),0)</f>
        <v>0</v>
      </c>
      <c r="AZ903" s="3">
        <f ca="1">IFERROR(INDEX(INDIRECT("day_wise_sales_data!$B$2:$BZ$599"),MATCH(resource!$CC903,day_wise_sales_data!$A$2:$A$500,0),MATCH(resource!AZ$2,INDIRECT("day_wise_sales_data!$B$1:$BZ$1"),0)),0)</f>
        <v>0</v>
      </c>
      <c r="BA903" s="3">
        <f ca="1">IFERROR(INDEX(INDIRECT("day_wise_sales_data!$B$2:$BZ$599"),MATCH(resource!$CC903,day_wise_sales_data!$A$2:$A$500,0),MATCH(resource!BA$2,INDIRECT("day_wise_sales_data!$B$1:$BZ$1"),0)),0)</f>
        <v>0</v>
      </c>
      <c r="BB903" s="3">
        <f ca="1">IFERROR(INDEX(INDIRECT("day_wise_sales_data!$B$2:$BZ$599"),MATCH(resource!$CC903,day_wise_sales_data!$A$2:$A$500,0),MATCH(resource!BB$2,INDIRECT("day_wise_sales_data!$B$1:$BZ$1"),0)),0)</f>
        <v>0</v>
      </c>
      <c r="BC903" s="3">
        <f ca="1">IFERROR(INDEX(INDIRECT("day_wise_sales_data!$B$2:$BZ$599"),MATCH(resource!$CC903,day_wise_sales_data!$A$2:$A$500,0),MATCH(resource!BC$2,INDIRECT("day_wise_sales_data!$B$1:$BZ$1"),0)),0)</f>
        <v>0</v>
      </c>
      <c r="BD903" s="3">
        <f ca="1">IFERROR(INDEX(INDIRECT("day_wise_sales_data!$B$2:$BZ$599"),MATCH(resource!$CC903,day_wise_sales_data!$A$2:$A$500,0),MATCH(resource!BD$2,INDIRECT("day_wise_sales_data!$B$1:$BZ$1"),0)),0)</f>
        <v>0</v>
      </c>
      <c r="BE903" s="3">
        <f ca="1">IFERROR(INDEX(INDIRECT("day_wise_sales_data!$B$2:$BZ$599"),MATCH(resource!$CC903,day_wise_sales_data!$A$2:$A$500,0),MATCH(resource!BE$2,INDIRECT("day_wise_sales_data!$B$1:$BZ$1"),0)),0)</f>
        <v>0</v>
      </c>
      <c r="BF903" s="3">
        <f ca="1">IFERROR(INDEX(INDIRECT("day_wise_sales_data!$B$2:$BZ$599"),MATCH(resource!$CC903,day_wise_sales_data!$A$2:$A$500,0),MATCH(resource!BF$2,INDIRECT("day_wise_sales_data!$B$1:$BZ$1"),0)),0)</f>
        <v>0</v>
      </c>
      <c r="BG903" s="3">
        <f ca="1">IFERROR(INDEX(INDIRECT("day_wise_sales_data!$B$2:$BZ$599"),MATCH(resource!$CC903,day_wise_sales_data!$A$2:$A$500,0),MATCH(resource!BG$2,INDIRECT("day_wise_sales_data!$B$1:$BZ$1"),0)),0)</f>
        <v>0</v>
      </c>
      <c r="BH903" s="3">
        <f ca="1">IFERROR(INDEX(INDIRECT("day_wise_sales_data!$B$2:$BZ$599"),MATCH(resource!$CC903,day_wise_sales_data!$A$2:$A$500,0),MATCH(resource!BH$2,INDIRECT("day_wise_sales_data!$B$1:$BZ$1"),0)),0)</f>
        <v>0</v>
      </c>
      <c r="BI903" s="3">
        <f ca="1">IFERROR(INDEX(INDIRECT("day_wise_sales_data!$B$2:$BZ$599"),MATCH(resource!$CC903,day_wise_sales_data!$A$2:$A$500,0),MATCH(resource!BI$2,INDIRECT("day_wise_sales_data!$B$1:$BZ$1"),0)),0)</f>
        <v>0</v>
      </c>
      <c r="BJ903" s="3">
        <f ca="1">IFERROR(INDEX(INDIRECT("day_wise_sales_data!$B$2:$BZ$599"),MATCH(resource!$CC903,day_wise_sales_data!$A$2:$A$500,0),MATCH(resource!BJ$2,INDIRECT("day_wise_sales_data!$B$1:$BZ$1"),0)),0)</f>
        <v>0</v>
      </c>
      <c r="BK903" s="3">
        <f ca="1">IFERROR(INDEX(INDIRECT("day_wise_sales_data!$B$2:$BZ$599"),MATCH(resource!$CC903,day_wise_sales_data!$A$2:$A$500,0),MATCH(resource!BK$2,INDIRECT("day_wise_sales_data!$B$1:$BZ$1"),0)),0)</f>
        <v>0</v>
      </c>
      <c r="BL903" s="3">
        <f ca="1">IFERROR(INDEX(INDIRECT("day_wise_sales_data!$B$2:$BZ$599"),MATCH(resource!$CC903,day_wise_sales_data!$A$2:$A$500,0),MATCH(resource!BL$2,INDIRECT("day_wise_sales_data!$B$1:$BZ$1"),0)),0)</f>
        <v>0</v>
      </c>
      <c r="BM903" s="3">
        <f ca="1">IFERROR(INDEX(INDIRECT("day_wise_sales_data!$B$2:$BZ$599"),MATCH(resource!$CC903,day_wise_sales_data!$A$2:$A$500,0),MATCH(resource!BM$2,INDIRECT("day_wise_sales_data!$B$1:$BZ$1"),0)),0)</f>
        <v>0</v>
      </c>
      <c r="BN903" s="3">
        <f ca="1">IFERROR(INDEX(INDIRECT("day_wise_sales_data!$B$2:$BZ$599"),MATCH(resource!$CC903,day_wise_sales_data!$A$2:$A$500,0),MATCH(resource!BN$2,INDIRECT("day_wise_sales_data!$B$1:$BZ$1"),0)),0)</f>
        <v>0</v>
      </c>
      <c r="BO903" s="3">
        <f ca="1">IFERROR(INDEX(INDIRECT("day_wise_sales_data!$B$2:$BZ$599"),MATCH(resource!$CC903,day_wise_sales_data!$A$2:$A$500,0),MATCH(resource!BO$2,INDIRECT("day_wise_sales_data!$B$1:$BZ$1"),0)),0)</f>
        <v>0</v>
      </c>
      <c r="BP903" s="3">
        <f ca="1">IFERROR(INDEX(INDIRECT("day_wise_sales_data!$B$2:$BZ$599"),MATCH(resource!$CC903,day_wise_sales_data!$A$2:$A$500,0),MATCH(resource!BP$2,INDIRECT("day_wise_sales_data!$B$1:$BZ$1"),0)),0)</f>
        <v>0</v>
      </c>
      <c r="BQ903" s="3">
        <f ca="1">IFERROR(INDEX(INDIRECT("day_wise_sales_data!$B$2:$BZ$599"),MATCH(resource!$CC903,day_wise_sales_data!$A$2:$A$500,0),MATCH(resource!BQ$2,INDIRECT("day_wise_sales_data!$B$1:$BZ$1"),0)),0)</f>
        <v>0</v>
      </c>
      <c r="BR903" s="3">
        <f ca="1">IFERROR(INDEX(INDIRECT("day_wise_sales_data!$B$2:$BZ$599"),MATCH(resource!$CC903,day_wise_sales_data!$A$2:$A$500,0),MATCH(resource!BR$2,INDIRECT("day_wise_sales_data!$B$1:$BZ$1"),0)),0)</f>
        <v>0</v>
      </c>
      <c r="BS903" s="3">
        <f ca="1">IFERROR(INDEX(INDIRECT("day_wise_sales_data!$B$2:$BZ$599"),MATCH(resource!$CC903,day_wise_sales_data!$A$2:$A$500,0),MATCH(resource!BS$2,INDIRECT("day_wise_sales_data!$B$1:$BZ$1"),0)),0)</f>
        <v>0</v>
      </c>
      <c r="BT903" s="3">
        <f ca="1">IFERROR(INDEX(INDIRECT("day_wise_sales_data!$B$2:$BZ$599"),MATCH(resource!$CC903,day_wise_sales_data!$A$2:$A$500,0),MATCH(resource!BT$2,INDIRECT("day_wise_sales_data!$B$1:$BZ$1"),0)),0)</f>
        <v>0</v>
      </c>
      <c r="BU903" s="3">
        <f ca="1">IFERROR(INDEX(INDIRECT("day_wise_sales_data!$B$2:$BZ$599"),MATCH(resource!$CC903,day_wise_sales_data!$A$2:$A$500,0),MATCH(resource!BU$2,INDIRECT("day_wise_sales_data!$B$1:$BZ$1"),0)),0)</f>
        <v>0</v>
      </c>
      <c r="BV903" s="3">
        <f ca="1">IFERROR(INDEX(INDIRECT("day_wise_sales_data!$B$2:$BZ$599"),MATCH(resource!$CC903,day_wise_sales_data!$A$2:$A$500,0),MATCH(resource!BV$2,INDIRECT("day_wise_sales_data!$B$1:$BZ$1"),0)),0)</f>
        <v>0</v>
      </c>
      <c r="BW903" s="3">
        <f ca="1">IFERROR(INDEX(INDIRECT("day_wise_sales_data!$B$2:$BZ$599"),MATCH(resource!$CC903,day_wise_sales_data!$A$2:$A$500,0),MATCH(resource!BW$2,INDIRECT("day_wise_sales_data!$B$1:$BZ$1"),0)),0)</f>
        <v>0</v>
      </c>
      <c r="BX903" s="3">
        <f ca="1">IFERROR(INDEX(INDIRECT("day_wise_sales_data!$B$2:$BZ$599"),MATCH(resource!$CC903,day_wise_sales_data!$A$2:$A$500,0),MATCH(resource!BX$2,INDIRECT("day_wise_sales_data!$B$1:$BZ$1"),0)),0)</f>
        <v>0</v>
      </c>
      <c r="BY903" s="3">
        <f ca="1">IFERROR(INDEX(INDIRECT("day_wise_sales_data!$B$2:$BZ$599"),MATCH(resource!$CC903,day_wise_sales_data!$A$2:$A$500,0),MATCH(resource!BY$2,INDIRECT("day_wise_sales_data!$B$1:$BZ$1"),0)),0)</f>
        <v>0</v>
      </c>
      <c r="BZ903" s="3">
        <f ca="1">IFERROR(INDEX(INDIRECT("day_wise_sales_data!$B$2:$BZ$599"),MATCH(resource!$CC903,day_wise_sales_data!$A$2:$A$500,0),MATCH(resource!BZ$2,INDIRECT("day_wise_sales_data!$B$1:$BZ$1"),0)),0)</f>
        <v>0</v>
      </c>
      <c r="CA903" s="3">
        <f ca="1">IFERROR(INDEX(INDIRECT("day_wise_sales_data!$B$2:$BZ$599"),MATCH(resource!$CC903,day_wise_sales_data!$A$2:$A$500,0),MATCH(resource!CA$2,INDIRECT("day_wise_sales_data!$B$1:$BZ$1"),0)),0)</f>
        <v>0</v>
      </c>
      <c r="CC903" s="4">
        <f>sales_data!H902</f>
        <v>0</v>
      </c>
      <c r="CD903" s="1">
        <v>901</v>
      </c>
      <c r="CE903" s="1" t="str">
        <f>IF(AQ903=report!$AQ$3,resource!CD903,"")</f>
        <v/>
      </c>
      <c r="CF903" s="5" t="str">
        <f>IFERROR(SMALL($CE$3:$CE$1001,ROWS($CE$3:CE903)),"")</f>
        <v/>
      </c>
      <c r="CH903">
        <f>IFERROR(VLOOKUP($CC903,data_pull!$E$22:$G$700,2,0),0)</f>
        <v>0</v>
      </c>
      <c r="DK903" s="3" t="str">
        <f>IFERROR(INDEX(COD_SALES!$B$5:$Z$500,MATCH(resource!$CC903,COD_SALES!$A$5:$A$500,0),MATCH(resource!DK$2,COD_SALES!$B$4:$Z$4,0)),"")</f>
        <v/>
      </c>
      <c r="DL903" s="3" t="str">
        <f>IFERROR(INDEX(COD_SALES!$B$5:$Z$500,MATCH(resource!$CC903,COD_SALES!$A$5:$A$500,0),MATCH(resource!DL$2,COD_SALES!$B$4:$Z$4,0)),"")</f>
        <v/>
      </c>
      <c r="DM903" s="3" t="str">
        <f>IFERROR(INDEX(COD_SALES!$B$5:$Z$500,MATCH(resource!$CC903,COD_SALES!$A$5:$A$500,0),MATCH(resource!DM$2,COD_SALES!$B$4:$Z$4,0)),"")</f>
        <v/>
      </c>
      <c r="DN903" s="3" t="str">
        <f>IFERROR(INDEX(COD_SALES!$B$5:$Z$500,MATCH(resource!$CC903,COD_SALES!$A$5:$A$500,0),MATCH(resource!DN$2,COD_SALES!$B$4:$Z$4,0)),"")</f>
        <v/>
      </c>
      <c r="DO903" s="3" t="str">
        <f>IFERROR(INDEX(COD_SALES!$B$5:$Z$500,MATCH(resource!$CC903,COD_SALES!$A$5:$A$500,0),MATCH(resource!DO$2,COD_SALES!$B$4:$Z$4,0)),"")</f>
        <v/>
      </c>
      <c r="DP903" s="3" t="str">
        <f>IFERROR(INDEX(COD_SALES!$B$5:$Z$500,MATCH(resource!$CC903,COD_SALES!$A$5:$A$500,0),MATCH(resource!DP$2,COD_SALES!$B$4:$Z$4,0)),"")</f>
        <v/>
      </c>
      <c r="DQ903" s="3" t="str">
        <f>IFERROR(INDEX(COD_SALES!$B$5:$Z$500,MATCH(resource!$CC903,COD_SALES!$A$5:$A$500,0),MATCH(resource!DQ$2,COD_SALES!$B$4:$Z$4,0)),"")</f>
        <v/>
      </c>
      <c r="DR903" s="3" t="str">
        <f>IFERROR(INDEX(COD_SALES!$B$5:$Z$500,MATCH(resource!$CC903,COD_SALES!$A$5:$A$500,0),MATCH(resource!DR$2,COD_SALES!$B$4:$Z$4,0)),"")</f>
        <v/>
      </c>
      <c r="DS903" s="3" t="str">
        <f>IFERROR(INDEX(COD_SALES!$B$5:$Z$500,MATCH(resource!$CC903,COD_SALES!$A$5:$A$500,0),MATCH(resource!DS$2,COD_SALES!$B$4:$Z$4,0)),"")</f>
        <v/>
      </c>
      <c r="DT903" s="3" t="str">
        <f>IFERROR(INDEX(COD_SALES!$B$5:$Z$500,MATCH(resource!$CC903,COD_SALES!$A$5:$A$500,0),MATCH(resource!DT$2,COD_SALES!$B$4:$Z$4,0)),"")</f>
        <v/>
      </c>
      <c r="DU903" s="3" t="str">
        <f>IFERROR(INDEX(COD_SALES!$B$5:$Z$500,MATCH(resource!$CC903,COD_SALES!$A$5:$A$500,0),MATCH(resource!DU$2,COD_SALES!$B$4:$Z$4,0)),"")</f>
        <v/>
      </c>
      <c r="DV903" s="3" t="str">
        <f>IFERROR(INDEX(COD_SALES!$B$5:$Z$500,MATCH(resource!$CC903,COD_SALES!$A$5:$A$500,0),MATCH(resource!DV$2,COD_SALES!$B$4:$Z$4,0)),"")</f>
        <v/>
      </c>
      <c r="DW903" s="3" t="str">
        <f>IFERROR(INDEX(COD_SALES!$B$5:$Z$500,MATCH(resource!$CC903,COD_SALES!$A$5:$A$500,0),MATCH(resource!DW$2,COD_SALES!$B$4:$Z$4,0)),"")</f>
        <v/>
      </c>
      <c r="DX903" s="3" t="str">
        <f>IFERROR(INDEX(COD_SALES!$B$5:$Z$500,MATCH(resource!$CC903,COD_SALES!$A$5:$A$500,0),MATCH(resource!DX$2,COD_SALES!$B$4:$Z$4,0)),"")</f>
        <v/>
      </c>
      <c r="DY903" s="3" t="str">
        <f>IFERROR(INDEX(COD_SALES!$B$5:$Z$500,MATCH(resource!$CC903,COD_SALES!$A$5:$A$500,0),MATCH(resource!DY$2,COD_SALES!$B$4:$Z$4,0)),"")</f>
        <v/>
      </c>
      <c r="DZ903" s="3" t="str">
        <f>IFERROR(INDEX(COD_SALES!$B$5:$Z$500,MATCH(resource!$CC903,COD_SALES!$A$5:$A$500,0),MATCH(resource!DZ$2,COD_SALES!$B$4:$Z$4,0)),"")</f>
        <v/>
      </c>
      <c r="EA903" s="3" t="str">
        <f>IFERROR(INDEX(COD_SALES!$B$5:$Z$500,MATCH(resource!$CC903,COD_SALES!$A$5:$A$500,0),MATCH(resource!EA$2,COD_SALES!$B$4:$Z$4,0)),"")</f>
        <v/>
      </c>
      <c r="EB903" s="3">
        <f t="shared" si="144"/>
        <v>0</v>
      </c>
      <c r="EW903" s="3">
        <f>IFERROR(VLOOKUP(CC903,data_pull!$AO$25:$AR$546,2,0),0)</f>
        <v>0</v>
      </c>
      <c r="EX903" s="1">
        <f>IFERROR(VLOOKUP(CC903,data_pull!$AO$25:$AR$546,4,0),0)</f>
        <v>0</v>
      </c>
    </row>
    <row r="904" spans="13:154" x14ac:dyDescent="0.25"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4">
        <f>sales_data!B903</f>
        <v>0</v>
      </c>
      <c r="AR904" s="4">
        <f>sales_data!C903</f>
        <v>0</v>
      </c>
      <c r="AS904" s="5" t="str">
        <f t="shared" si="143"/>
        <v/>
      </c>
      <c r="AT904" s="4">
        <f>sales_data!I903</f>
        <v>0</v>
      </c>
      <c r="AU904" s="4">
        <f>sales_data!W903</f>
        <v>0</v>
      </c>
      <c r="AV904" s="1">
        <f>sales_data!N903</f>
        <v>0</v>
      </c>
      <c r="AW904" s="1">
        <f>sales_data!P903</f>
        <v>0</v>
      </c>
      <c r="AX904" s="3">
        <f ca="1">IFERROR(INDEX(INDIRECT("day_wise_sales_data!$B$2:$BZ$599"),MATCH(resource!$CC904,day_wise_sales_data!$A$2:$A$500,0),MATCH(resource!AX$2,INDIRECT("day_wise_sales_data!$B$1:$BZ$1"),0)),0)</f>
        <v>0</v>
      </c>
      <c r="AY904" s="3">
        <f ca="1">IFERROR(INDEX(INDIRECT("day_wise_sales_data!$B$2:$BZ$599"),MATCH(resource!$CC904,day_wise_sales_data!$A$2:$A$500,0),MATCH(resource!AY$2,INDIRECT("day_wise_sales_data!$B$1:$BZ$1"),0)),0)</f>
        <v>0</v>
      </c>
      <c r="AZ904" s="3">
        <f ca="1">IFERROR(INDEX(INDIRECT("day_wise_sales_data!$B$2:$BZ$599"),MATCH(resource!$CC904,day_wise_sales_data!$A$2:$A$500,0),MATCH(resource!AZ$2,INDIRECT("day_wise_sales_data!$B$1:$BZ$1"),0)),0)</f>
        <v>0</v>
      </c>
      <c r="BA904" s="3">
        <f ca="1">IFERROR(INDEX(INDIRECT("day_wise_sales_data!$B$2:$BZ$599"),MATCH(resource!$CC904,day_wise_sales_data!$A$2:$A$500,0),MATCH(resource!BA$2,INDIRECT("day_wise_sales_data!$B$1:$BZ$1"),0)),0)</f>
        <v>0</v>
      </c>
      <c r="BB904" s="3">
        <f ca="1">IFERROR(INDEX(INDIRECT("day_wise_sales_data!$B$2:$BZ$599"),MATCH(resource!$CC904,day_wise_sales_data!$A$2:$A$500,0),MATCH(resource!BB$2,INDIRECT("day_wise_sales_data!$B$1:$BZ$1"),0)),0)</f>
        <v>0</v>
      </c>
      <c r="BC904" s="3">
        <f ca="1">IFERROR(INDEX(INDIRECT("day_wise_sales_data!$B$2:$BZ$599"),MATCH(resource!$CC904,day_wise_sales_data!$A$2:$A$500,0),MATCH(resource!BC$2,INDIRECT("day_wise_sales_data!$B$1:$BZ$1"),0)),0)</f>
        <v>0</v>
      </c>
      <c r="BD904" s="3">
        <f ca="1">IFERROR(INDEX(INDIRECT("day_wise_sales_data!$B$2:$BZ$599"),MATCH(resource!$CC904,day_wise_sales_data!$A$2:$A$500,0),MATCH(resource!BD$2,INDIRECT("day_wise_sales_data!$B$1:$BZ$1"),0)),0)</f>
        <v>0</v>
      </c>
      <c r="BE904" s="3">
        <f ca="1">IFERROR(INDEX(INDIRECT("day_wise_sales_data!$B$2:$BZ$599"),MATCH(resource!$CC904,day_wise_sales_data!$A$2:$A$500,0),MATCH(resource!BE$2,INDIRECT("day_wise_sales_data!$B$1:$BZ$1"),0)),0)</f>
        <v>0</v>
      </c>
      <c r="BF904" s="3">
        <f ca="1">IFERROR(INDEX(INDIRECT("day_wise_sales_data!$B$2:$BZ$599"),MATCH(resource!$CC904,day_wise_sales_data!$A$2:$A$500,0),MATCH(resource!BF$2,INDIRECT("day_wise_sales_data!$B$1:$BZ$1"),0)),0)</f>
        <v>0</v>
      </c>
      <c r="BG904" s="3">
        <f ca="1">IFERROR(INDEX(INDIRECT("day_wise_sales_data!$B$2:$BZ$599"),MATCH(resource!$CC904,day_wise_sales_data!$A$2:$A$500,0),MATCH(resource!BG$2,INDIRECT("day_wise_sales_data!$B$1:$BZ$1"),0)),0)</f>
        <v>0</v>
      </c>
      <c r="BH904" s="3">
        <f ca="1">IFERROR(INDEX(INDIRECT("day_wise_sales_data!$B$2:$BZ$599"),MATCH(resource!$CC904,day_wise_sales_data!$A$2:$A$500,0),MATCH(resource!BH$2,INDIRECT("day_wise_sales_data!$B$1:$BZ$1"),0)),0)</f>
        <v>0</v>
      </c>
      <c r="BI904" s="3">
        <f ca="1">IFERROR(INDEX(INDIRECT("day_wise_sales_data!$B$2:$BZ$599"),MATCH(resource!$CC904,day_wise_sales_data!$A$2:$A$500,0),MATCH(resource!BI$2,INDIRECT("day_wise_sales_data!$B$1:$BZ$1"),0)),0)</f>
        <v>0</v>
      </c>
      <c r="BJ904" s="3">
        <f ca="1">IFERROR(INDEX(INDIRECT("day_wise_sales_data!$B$2:$BZ$599"),MATCH(resource!$CC904,day_wise_sales_data!$A$2:$A$500,0),MATCH(resource!BJ$2,INDIRECT("day_wise_sales_data!$B$1:$BZ$1"),0)),0)</f>
        <v>0</v>
      </c>
      <c r="BK904" s="3">
        <f ca="1">IFERROR(INDEX(INDIRECT("day_wise_sales_data!$B$2:$BZ$599"),MATCH(resource!$CC904,day_wise_sales_data!$A$2:$A$500,0),MATCH(resource!BK$2,INDIRECT("day_wise_sales_data!$B$1:$BZ$1"),0)),0)</f>
        <v>0</v>
      </c>
      <c r="BL904" s="3">
        <f ca="1">IFERROR(INDEX(INDIRECT("day_wise_sales_data!$B$2:$BZ$599"),MATCH(resource!$CC904,day_wise_sales_data!$A$2:$A$500,0),MATCH(resource!BL$2,INDIRECT("day_wise_sales_data!$B$1:$BZ$1"),0)),0)</f>
        <v>0</v>
      </c>
      <c r="BM904" s="3">
        <f ca="1">IFERROR(INDEX(INDIRECT("day_wise_sales_data!$B$2:$BZ$599"),MATCH(resource!$CC904,day_wise_sales_data!$A$2:$A$500,0),MATCH(resource!BM$2,INDIRECT("day_wise_sales_data!$B$1:$BZ$1"),0)),0)</f>
        <v>0</v>
      </c>
      <c r="BN904" s="3">
        <f ca="1">IFERROR(INDEX(INDIRECT("day_wise_sales_data!$B$2:$BZ$599"),MATCH(resource!$CC904,day_wise_sales_data!$A$2:$A$500,0),MATCH(resource!BN$2,INDIRECT("day_wise_sales_data!$B$1:$BZ$1"),0)),0)</f>
        <v>0</v>
      </c>
      <c r="BO904" s="3">
        <f ca="1">IFERROR(INDEX(INDIRECT("day_wise_sales_data!$B$2:$BZ$599"),MATCH(resource!$CC904,day_wise_sales_data!$A$2:$A$500,0),MATCH(resource!BO$2,INDIRECT("day_wise_sales_data!$B$1:$BZ$1"),0)),0)</f>
        <v>0</v>
      </c>
      <c r="BP904" s="3">
        <f ca="1">IFERROR(INDEX(INDIRECT("day_wise_sales_data!$B$2:$BZ$599"),MATCH(resource!$CC904,day_wise_sales_data!$A$2:$A$500,0),MATCH(resource!BP$2,INDIRECT("day_wise_sales_data!$B$1:$BZ$1"),0)),0)</f>
        <v>0</v>
      </c>
      <c r="BQ904" s="3">
        <f ca="1">IFERROR(INDEX(INDIRECT("day_wise_sales_data!$B$2:$BZ$599"),MATCH(resource!$CC904,day_wise_sales_data!$A$2:$A$500,0),MATCH(resource!BQ$2,INDIRECT("day_wise_sales_data!$B$1:$BZ$1"),0)),0)</f>
        <v>0</v>
      </c>
      <c r="BR904" s="3">
        <f ca="1">IFERROR(INDEX(INDIRECT("day_wise_sales_data!$B$2:$BZ$599"),MATCH(resource!$CC904,day_wise_sales_data!$A$2:$A$500,0),MATCH(resource!BR$2,INDIRECT("day_wise_sales_data!$B$1:$BZ$1"),0)),0)</f>
        <v>0</v>
      </c>
      <c r="BS904" s="3">
        <f ca="1">IFERROR(INDEX(INDIRECT("day_wise_sales_data!$B$2:$BZ$599"),MATCH(resource!$CC904,day_wise_sales_data!$A$2:$A$500,0),MATCH(resource!BS$2,INDIRECT("day_wise_sales_data!$B$1:$BZ$1"),0)),0)</f>
        <v>0</v>
      </c>
      <c r="BT904" s="3">
        <f ca="1">IFERROR(INDEX(INDIRECT("day_wise_sales_data!$B$2:$BZ$599"),MATCH(resource!$CC904,day_wise_sales_data!$A$2:$A$500,0),MATCH(resource!BT$2,INDIRECT("day_wise_sales_data!$B$1:$BZ$1"),0)),0)</f>
        <v>0</v>
      </c>
      <c r="BU904" s="3">
        <f ca="1">IFERROR(INDEX(INDIRECT("day_wise_sales_data!$B$2:$BZ$599"),MATCH(resource!$CC904,day_wise_sales_data!$A$2:$A$500,0),MATCH(resource!BU$2,INDIRECT("day_wise_sales_data!$B$1:$BZ$1"),0)),0)</f>
        <v>0</v>
      </c>
      <c r="BV904" s="3">
        <f ca="1">IFERROR(INDEX(INDIRECT("day_wise_sales_data!$B$2:$BZ$599"),MATCH(resource!$CC904,day_wise_sales_data!$A$2:$A$500,0),MATCH(resource!BV$2,INDIRECT("day_wise_sales_data!$B$1:$BZ$1"),0)),0)</f>
        <v>0</v>
      </c>
      <c r="BW904" s="3">
        <f ca="1">IFERROR(INDEX(INDIRECT("day_wise_sales_data!$B$2:$BZ$599"),MATCH(resource!$CC904,day_wise_sales_data!$A$2:$A$500,0),MATCH(resource!BW$2,INDIRECT("day_wise_sales_data!$B$1:$BZ$1"),0)),0)</f>
        <v>0</v>
      </c>
      <c r="BX904" s="3">
        <f ca="1">IFERROR(INDEX(INDIRECT("day_wise_sales_data!$B$2:$BZ$599"),MATCH(resource!$CC904,day_wise_sales_data!$A$2:$A$500,0),MATCH(resource!BX$2,INDIRECT("day_wise_sales_data!$B$1:$BZ$1"),0)),0)</f>
        <v>0</v>
      </c>
      <c r="BY904" s="3">
        <f ca="1">IFERROR(INDEX(INDIRECT("day_wise_sales_data!$B$2:$BZ$599"),MATCH(resource!$CC904,day_wise_sales_data!$A$2:$A$500,0),MATCH(resource!BY$2,INDIRECT("day_wise_sales_data!$B$1:$BZ$1"),0)),0)</f>
        <v>0</v>
      </c>
      <c r="BZ904" s="3">
        <f ca="1">IFERROR(INDEX(INDIRECT("day_wise_sales_data!$B$2:$BZ$599"),MATCH(resource!$CC904,day_wise_sales_data!$A$2:$A$500,0),MATCH(resource!BZ$2,INDIRECT("day_wise_sales_data!$B$1:$BZ$1"),0)),0)</f>
        <v>0</v>
      </c>
      <c r="CA904" s="3">
        <f ca="1">IFERROR(INDEX(INDIRECT("day_wise_sales_data!$B$2:$BZ$599"),MATCH(resource!$CC904,day_wise_sales_data!$A$2:$A$500,0),MATCH(resource!CA$2,INDIRECT("day_wise_sales_data!$B$1:$BZ$1"),0)),0)</f>
        <v>0</v>
      </c>
      <c r="CC904" s="4">
        <f>sales_data!H903</f>
        <v>0</v>
      </c>
      <c r="CD904" s="1">
        <v>902</v>
      </c>
      <c r="CE904" s="1" t="str">
        <f>IF(AQ904=report!$AQ$3,resource!CD904,"")</f>
        <v/>
      </c>
      <c r="CF904" s="5" t="str">
        <f>IFERROR(SMALL($CE$3:$CE$1001,ROWS($CE$3:CE904)),"")</f>
        <v/>
      </c>
      <c r="CH904">
        <f>IFERROR(VLOOKUP($CC904,data_pull!$E$22:$G$700,2,0),0)</f>
        <v>0</v>
      </c>
      <c r="DK904" s="3" t="str">
        <f>IFERROR(INDEX(COD_SALES!$B$5:$Z$500,MATCH(resource!$CC904,COD_SALES!$A$5:$A$500,0),MATCH(resource!DK$2,COD_SALES!$B$4:$Z$4,0)),"")</f>
        <v/>
      </c>
      <c r="DL904" s="3" t="str">
        <f>IFERROR(INDEX(COD_SALES!$B$5:$Z$500,MATCH(resource!$CC904,COD_SALES!$A$5:$A$500,0),MATCH(resource!DL$2,COD_SALES!$B$4:$Z$4,0)),"")</f>
        <v/>
      </c>
      <c r="DM904" s="3" t="str">
        <f>IFERROR(INDEX(COD_SALES!$B$5:$Z$500,MATCH(resource!$CC904,COD_SALES!$A$5:$A$500,0),MATCH(resource!DM$2,COD_SALES!$B$4:$Z$4,0)),"")</f>
        <v/>
      </c>
      <c r="DN904" s="3" t="str">
        <f>IFERROR(INDEX(COD_SALES!$B$5:$Z$500,MATCH(resource!$CC904,COD_SALES!$A$5:$A$500,0),MATCH(resource!DN$2,COD_SALES!$B$4:$Z$4,0)),"")</f>
        <v/>
      </c>
      <c r="DO904" s="3" t="str">
        <f>IFERROR(INDEX(COD_SALES!$B$5:$Z$500,MATCH(resource!$CC904,COD_SALES!$A$5:$A$500,0),MATCH(resource!DO$2,COD_SALES!$B$4:$Z$4,0)),"")</f>
        <v/>
      </c>
      <c r="DP904" s="3" t="str">
        <f>IFERROR(INDEX(COD_SALES!$B$5:$Z$500,MATCH(resource!$CC904,COD_SALES!$A$5:$A$500,0),MATCH(resource!DP$2,COD_SALES!$B$4:$Z$4,0)),"")</f>
        <v/>
      </c>
      <c r="DQ904" s="3" t="str">
        <f>IFERROR(INDEX(COD_SALES!$B$5:$Z$500,MATCH(resource!$CC904,COD_SALES!$A$5:$A$500,0),MATCH(resource!DQ$2,COD_SALES!$B$4:$Z$4,0)),"")</f>
        <v/>
      </c>
      <c r="DR904" s="3" t="str">
        <f>IFERROR(INDEX(COD_SALES!$B$5:$Z$500,MATCH(resource!$CC904,COD_SALES!$A$5:$A$500,0),MATCH(resource!DR$2,COD_SALES!$B$4:$Z$4,0)),"")</f>
        <v/>
      </c>
      <c r="DS904" s="3" t="str">
        <f>IFERROR(INDEX(COD_SALES!$B$5:$Z$500,MATCH(resource!$CC904,COD_SALES!$A$5:$A$500,0),MATCH(resource!DS$2,COD_SALES!$B$4:$Z$4,0)),"")</f>
        <v/>
      </c>
      <c r="DT904" s="3" t="str">
        <f>IFERROR(INDEX(COD_SALES!$B$5:$Z$500,MATCH(resource!$CC904,COD_SALES!$A$5:$A$500,0),MATCH(resource!DT$2,COD_SALES!$B$4:$Z$4,0)),"")</f>
        <v/>
      </c>
      <c r="DU904" s="3" t="str">
        <f>IFERROR(INDEX(COD_SALES!$B$5:$Z$500,MATCH(resource!$CC904,COD_SALES!$A$5:$A$500,0),MATCH(resource!DU$2,COD_SALES!$B$4:$Z$4,0)),"")</f>
        <v/>
      </c>
      <c r="DV904" s="3" t="str">
        <f>IFERROR(INDEX(COD_SALES!$B$5:$Z$500,MATCH(resource!$CC904,COD_SALES!$A$5:$A$500,0),MATCH(resource!DV$2,COD_SALES!$B$4:$Z$4,0)),"")</f>
        <v/>
      </c>
      <c r="DW904" s="3" t="str">
        <f>IFERROR(INDEX(COD_SALES!$B$5:$Z$500,MATCH(resource!$CC904,COD_SALES!$A$5:$A$500,0),MATCH(resource!DW$2,COD_SALES!$B$4:$Z$4,0)),"")</f>
        <v/>
      </c>
      <c r="DX904" s="3" t="str">
        <f>IFERROR(INDEX(COD_SALES!$B$5:$Z$500,MATCH(resource!$CC904,COD_SALES!$A$5:$A$500,0),MATCH(resource!DX$2,COD_SALES!$B$4:$Z$4,0)),"")</f>
        <v/>
      </c>
      <c r="DY904" s="3" t="str">
        <f>IFERROR(INDEX(COD_SALES!$B$5:$Z$500,MATCH(resource!$CC904,COD_SALES!$A$5:$A$500,0),MATCH(resource!DY$2,COD_SALES!$B$4:$Z$4,0)),"")</f>
        <v/>
      </c>
      <c r="DZ904" s="3" t="str">
        <f>IFERROR(INDEX(COD_SALES!$B$5:$Z$500,MATCH(resource!$CC904,COD_SALES!$A$5:$A$500,0),MATCH(resource!DZ$2,COD_SALES!$B$4:$Z$4,0)),"")</f>
        <v/>
      </c>
      <c r="EA904" s="3" t="str">
        <f>IFERROR(INDEX(COD_SALES!$B$5:$Z$500,MATCH(resource!$CC904,COD_SALES!$A$5:$A$500,0),MATCH(resource!EA$2,COD_SALES!$B$4:$Z$4,0)),"")</f>
        <v/>
      </c>
      <c r="EB904" s="3">
        <f t="shared" si="144"/>
        <v>0</v>
      </c>
      <c r="EW904" s="3">
        <f>IFERROR(VLOOKUP(CC904,data_pull!$AO$25:$AR$546,2,0),0)</f>
        <v>0</v>
      </c>
      <c r="EX904" s="1">
        <f>IFERROR(VLOOKUP(CC904,data_pull!$AO$25:$AR$546,4,0),0)</f>
        <v>0</v>
      </c>
    </row>
    <row r="905" spans="13:154" x14ac:dyDescent="0.25"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4">
        <f>sales_data!B904</f>
        <v>0</v>
      </c>
      <c r="AR905" s="4">
        <f>sales_data!C904</f>
        <v>0</v>
      </c>
      <c r="AS905" s="5" t="str">
        <f t="shared" si="143"/>
        <v/>
      </c>
      <c r="AT905" s="4">
        <f>sales_data!I904</f>
        <v>0</v>
      </c>
      <c r="AU905" s="4">
        <f>sales_data!W904</f>
        <v>0</v>
      </c>
      <c r="AV905" s="1">
        <f>sales_data!N904</f>
        <v>0</v>
      </c>
      <c r="AW905" s="1">
        <f>sales_data!P904</f>
        <v>0</v>
      </c>
      <c r="AX905" s="3">
        <f ca="1">IFERROR(INDEX(INDIRECT("day_wise_sales_data!$B$2:$BZ$599"),MATCH(resource!$CC905,day_wise_sales_data!$A$2:$A$500,0),MATCH(resource!AX$2,INDIRECT("day_wise_sales_data!$B$1:$BZ$1"),0)),0)</f>
        <v>0</v>
      </c>
      <c r="AY905" s="3">
        <f ca="1">IFERROR(INDEX(INDIRECT("day_wise_sales_data!$B$2:$BZ$599"),MATCH(resource!$CC905,day_wise_sales_data!$A$2:$A$500,0),MATCH(resource!AY$2,INDIRECT("day_wise_sales_data!$B$1:$BZ$1"),0)),0)</f>
        <v>0</v>
      </c>
      <c r="AZ905" s="3">
        <f ca="1">IFERROR(INDEX(INDIRECT("day_wise_sales_data!$B$2:$BZ$599"),MATCH(resource!$CC905,day_wise_sales_data!$A$2:$A$500,0),MATCH(resource!AZ$2,INDIRECT("day_wise_sales_data!$B$1:$BZ$1"),0)),0)</f>
        <v>0</v>
      </c>
      <c r="BA905" s="3">
        <f ca="1">IFERROR(INDEX(INDIRECT("day_wise_sales_data!$B$2:$BZ$599"),MATCH(resource!$CC905,day_wise_sales_data!$A$2:$A$500,0),MATCH(resource!BA$2,INDIRECT("day_wise_sales_data!$B$1:$BZ$1"),0)),0)</f>
        <v>0</v>
      </c>
      <c r="BB905" s="3">
        <f ca="1">IFERROR(INDEX(INDIRECT("day_wise_sales_data!$B$2:$BZ$599"),MATCH(resource!$CC905,day_wise_sales_data!$A$2:$A$500,0),MATCH(resource!BB$2,INDIRECT("day_wise_sales_data!$B$1:$BZ$1"),0)),0)</f>
        <v>0</v>
      </c>
      <c r="BC905" s="3">
        <f ca="1">IFERROR(INDEX(INDIRECT("day_wise_sales_data!$B$2:$BZ$599"),MATCH(resource!$CC905,day_wise_sales_data!$A$2:$A$500,0),MATCH(resource!BC$2,INDIRECT("day_wise_sales_data!$B$1:$BZ$1"),0)),0)</f>
        <v>0</v>
      </c>
      <c r="BD905" s="3">
        <f ca="1">IFERROR(INDEX(INDIRECT("day_wise_sales_data!$B$2:$BZ$599"),MATCH(resource!$CC905,day_wise_sales_data!$A$2:$A$500,0),MATCH(resource!BD$2,INDIRECT("day_wise_sales_data!$B$1:$BZ$1"),0)),0)</f>
        <v>0</v>
      </c>
      <c r="BE905" s="3">
        <f ca="1">IFERROR(INDEX(INDIRECT("day_wise_sales_data!$B$2:$BZ$599"),MATCH(resource!$CC905,day_wise_sales_data!$A$2:$A$500,0),MATCH(resource!BE$2,INDIRECT("day_wise_sales_data!$B$1:$BZ$1"),0)),0)</f>
        <v>0</v>
      </c>
      <c r="BF905" s="3">
        <f ca="1">IFERROR(INDEX(INDIRECT("day_wise_sales_data!$B$2:$BZ$599"),MATCH(resource!$CC905,day_wise_sales_data!$A$2:$A$500,0),MATCH(resource!BF$2,INDIRECT("day_wise_sales_data!$B$1:$BZ$1"),0)),0)</f>
        <v>0</v>
      </c>
      <c r="BG905" s="3">
        <f ca="1">IFERROR(INDEX(INDIRECT("day_wise_sales_data!$B$2:$BZ$599"),MATCH(resource!$CC905,day_wise_sales_data!$A$2:$A$500,0),MATCH(resource!BG$2,INDIRECT("day_wise_sales_data!$B$1:$BZ$1"),0)),0)</f>
        <v>0</v>
      </c>
      <c r="BH905" s="3">
        <f ca="1">IFERROR(INDEX(INDIRECT("day_wise_sales_data!$B$2:$BZ$599"),MATCH(resource!$CC905,day_wise_sales_data!$A$2:$A$500,0),MATCH(resource!BH$2,INDIRECT("day_wise_sales_data!$B$1:$BZ$1"),0)),0)</f>
        <v>0</v>
      </c>
      <c r="BI905" s="3">
        <f ca="1">IFERROR(INDEX(INDIRECT("day_wise_sales_data!$B$2:$BZ$599"),MATCH(resource!$CC905,day_wise_sales_data!$A$2:$A$500,0),MATCH(resource!BI$2,INDIRECT("day_wise_sales_data!$B$1:$BZ$1"),0)),0)</f>
        <v>0</v>
      </c>
      <c r="BJ905" s="3">
        <f ca="1">IFERROR(INDEX(INDIRECT("day_wise_sales_data!$B$2:$BZ$599"),MATCH(resource!$CC905,day_wise_sales_data!$A$2:$A$500,0),MATCH(resource!BJ$2,INDIRECT("day_wise_sales_data!$B$1:$BZ$1"),0)),0)</f>
        <v>0</v>
      </c>
      <c r="BK905" s="3">
        <f ca="1">IFERROR(INDEX(INDIRECT("day_wise_sales_data!$B$2:$BZ$599"),MATCH(resource!$CC905,day_wise_sales_data!$A$2:$A$500,0),MATCH(resource!BK$2,INDIRECT("day_wise_sales_data!$B$1:$BZ$1"),0)),0)</f>
        <v>0</v>
      </c>
      <c r="BL905" s="3">
        <f ca="1">IFERROR(INDEX(INDIRECT("day_wise_sales_data!$B$2:$BZ$599"),MATCH(resource!$CC905,day_wise_sales_data!$A$2:$A$500,0),MATCH(resource!BL$2,INDIRECT("day_wise_sales_data!$B$1:$BZ$1"),0)),0)</f>
        <v>0</v>
      </c>
      <c r="BM905" s="3">
        <f ca="1">IFERROR(INDEX(INDIRECT("day_wise_sales_data!$B$2:$BZ$599"),MATCH(resource!$CC905,day_wise_sales_data!$A$2:$A$500,0),MATCH(resource!BM$2,INDIRECT("day_wise_sales_data!$B$1:$BZ$1"),0)),0)</f>
        <v>0</v>
      </c>
      <c r="BN905" s="3">
        <f ca="1">IFERROR(INDEX(INDIRECT("day_wise_sales_data!$B$2:$BZ$599"),MATCH(resource!$CC905,day_wise_sales_data!$A$2:$A$500,0),MATCH(resource!BN$2,INDIRECT("day_wise_sales_data!$B$1:$BZ$1"),0)),0)</f>
        <v>0</v>
      </c>
      <c r="BO905" s="3">
        <f ca="1">IFERROR(INDEX(INDIRECT("day_wise_sales_data!$B$2:$BZ$599"),MATCH(resource!$CC905,day_wise_sales_data!$A$2:$A$500,0),MATCH(resource!BO$2,INDIRECT("day_wise_sales_data!$B$1:$BZ$1"),0)),0)</f>
        <v>0</v>
      </c>
      <c r="BP905" s="3">
        <f ca="1">IFERROR(INDEX(INDIRECT("day_wise_sales_data!$B$2:$BZ$599"),MATCH(resource!$CC905,day_wise_sales_data!$A$2:$A$500,0),MATCH(resource!BP$2,INDIRECT("day_wise_sales_data!$B$1:$BZ$1"),0)),0)</f>
        <v>0</v>
      </c>
      <c r="BQ905" s="3">
        <f ca="1">IFERROR(INDEX(INDIRECT("day_wise_sales_data!$B$2:$BZ$599"),MATCH(resource!$CC905,day_wise_sales_data!$A$2:$A$500,0),MATCH(resource!BQ$2,INDIRECT("day_wise_sales_data!$B$1:$BZ$1"),0)),0)</f>
        <v>0</v>
      </c>
      <c r="BR905" s="3">
        <f ca="1">IFERROR(INDEX(INDIRECT("day_wise_sales_data!$B$2:$BZ$599"),MATCH(resource!$CC905,day_wise_sales_data!$A$2:$A$500,0),MATCH(resource!BR$2,INDIRECT("day_wise_sales_data!$B$1:$BZ$1"),0)),0)</f>
        <v>0</v>
      </c>
      <c r="BS905" s="3">
        <f ca="1">IFERROR(INDEX(INDIRECT("day_wise_sales_data!$B$2:$BZ$599"),MATCH(resource!$CC905,day_wise_sales_data!$A$2:$A$500,0),MATCH(resource!BS$2,INDIRECT("day_wise_sales_data!$B$1:$BZ$1"),0)),0)</f>
        <v>0</v>
      </c>
      <c r="BT905" s="3">
        <f ca="1">IFERROR(INDEX(INDIRECT("day_wise_sales_data!$B$2:$BZ$599"),MATCH(resource!$CC905,day_wise_sales_data!$A$2:$A$500,0),MATCH(resource!BT$2,INDIRECT("day_wise_sales_data!$B$1:$BZ$1"),0)),0)</f>
        <v>0</v>
      </c>
      <c r="BU905" s="3">
        <f ca="1">IFERROR(INDEX(INDIRECT("day_wise_sales_data!$B$2:$BZ$599"),MATCH(resource!$CC905,day_wise_sales_data!$A$2:$A$500,0),MATCH(resource!BU$2,INDIRECT("day_wise_sales_data!$B$1:$BZ$1"),0)),0)</f>
        <v>0</v>
      </c>
      <c r="BV905" s="3">
        <f ca="1">IFERROR(INDEX(INDIRECT("day_wise_sales_data!$B$2:$BZ$599"),MATCH(resource!$CC905,day_wise_sales_data!$A$2:$A$500,0),MATCH(resource!BV$2,INDIRECT("day_wise_sales_data!$B$1:$BZ$1"),0)),0)</f>
        <v>0</v>
      </c>
      <c r="BW905" s="3">
        <f ca="1">IFERROR(INDEX(INDIRECT("day_wise_sales_data!$B$2:$BZ$599"),MATCH(resource!$CC905,day_wise_sales_data!$A$2:$A$500,0),MATCH(resource!BW$2,INDIRECT("day_wise_sales_data!$B$1:$BZ$1"),0)),0)</f>
        <v>0</v>
      </c>
      <c r="BX905" s="3">
        <f ca="1">IFERROR(INDEX(INDIRECT("day_wise_sales_data!$B$2:$BZ$599"),MATCH(resource!$CC905,day_wise_sales_data!$A$2:$A$500,0),MATCH(resource!BX$2,INDIRECT("day_wise_sales_data!$B$1:$BZ$1"),0)),0)</f>
        <v>0</v>
      </c>
      <c r="BY905" s="3">
        <f ca="1">IFERROR(INDEX(INDIRECT("day_wise_sales_data!$B$2:$BZ$599"),MATCH(resource!$CC905,day_wise_sales_data!$A$2:$A$500,0),MATCH(resource!BY$2,INDIRECT("day_wise_sales_data!$B$1:$BZ$1"),0)),0)</f>
        <v>0</v>
      </c>
      <c r="BZ905" s="3">
        <f ca="1">IFERROR(INDEX(INDIRECT("day_wise_sales_data!$B$2:$BZ$599"),MATCH(resource!$CC905,day_wise_sales_data!$A$2:$A$500,0),MATCH(resource!BZ$2,INDIRECT("day_wise_sales_data!$B$1:$BZ$1"),0)),0)</f>
        <v>0</v>
      </c>
      <c r="CA905" s="3">
        <f ca="1">IFERROR(INDEX(INDIRECT("day_wise_sales_data!$B$2:$BZ$599"),MATCH(resource!$CC905,day_wise_sales_data!$A$2:$A$500,0),MATCH(resource!CA$2,INDIRECT("day_wise_sales_data!$B$1:$BZ$1"),0)),0)</f>
        <v>0</v>
      </c>
      <c r="CC905" s="4">
        <f>sales_data!H904</f>
        <v>0</v>
      </c>
      <c r="CD905" s="1">
        <v>903</v>
      </c>
      <c r="CE905" s="1" t="str">
        <f>IF(AQ905=report!$AQ$3,resource!CD905,"")</f>
        <v/>
      </c>
      <c r="CF905" s="5" t="str">
        <f>IFERROR(SMALL($CE$3:$CE$1001,ROWS($CE$3:CE905)),"")</f>
        <v/>
      </c>
      <c r="CH905">
        <f>IFERROR(VLOOKUP($CC905,data_pull!$E$22:$G$700,2,0),0)</f>
        <v>0</v>
      </c>
      <c r="DK905" s="3" t="str">
        <f>IFERROR(INDEX(COD_SALES!$B$5:$Z$500,MATCH(resource!$CC905,COD_SALES!$A$5:$A$500,0),MATCH(resource!DK$2,COD_SALES!$B$4:$Z$4,0)),"")</f>
        <v/>
      </c>
      <c r="DL905" s="3" t="str">
        <f>IFERROR(INDEX(COD_SALES!$B$5:$Z$500,MATCH(resource!$CC905,COD_SALES!$A$5:$A$500,0),MATCH(resource!DL$2,COD_SALES!$B$4:$Z$4,0)),"")</f>
        <v/>
      </c>
      <c r="DM905" s="3" t="str">
        <f>IFERROR(INDEX(COD_SALES!$B$5:$Z$500,MATCH(resource!$CC905,COD_SALES!$A$5:$A$500,0),MATCH(resource!DM$2,COD_SALES!$B$4:$Z$4,0)),"")</f>
        <v/>
      </c>
      <c r="DN905" s="3" t="str">
        <f>IFERROR(INDEX(COD_SALES!$B$5:$Z$500,MATCH(resource!$CC905,COD_SALES!$A$5:$A$500,0),MATCH(resource!DN$2,COD_SALES!$B$4:$Z$4,0)),"")</f>
        <v/>
      </c>
      <c r="DO905" s="3" t="str">
        <f>IFERROR(INDEX(COD_SALES!$B$5:$Z$500,MATCH(resource!$CC905,COD_SALES!$A$5:$A$500,0),MATCH(resource!DO$2,COD_SALES!$B$4:$Z$4,0)),"")</f>
        <v/>
      </c>
      <c r="DP905" s="3" t="str">
        <f>IFERROR(INDEX(COD_SALES!$B$5:$Z$500,MATCH(resource!$CC905,COD_SALES!$A$5:$A$500,0),MATCH(resource!DP$2,COD_SALES!$B$4:$Z$4,0)),"")</f>
        <v/>
      </c>
      <c r="DQ905" s="3" t="str">
        <f>IFERROR(INDEX(COD_SALES!$B$5:$Z$500,MATCH(resource!$CC905,COD_SALES!$A$5:$A$500,0),MATCH(resource!DQ$2,COD_SALES!$B$4:$Z$4,0)),"")</f>
        <v/>
      </c>
      <c r="DR905" s="3" t="str">
        <f>IFERROR(INDEX(COD_SALES!$B$5:$Z$500,MATCH(resource!$CC905,COD_SALES!$A$5:$A$500,0),MATCH(resource!DR$2,COD_SALES!$B$4:$Z$4,0)),"")</f>
        <v/>
      </c>
      <c r="DS905" s="3" t="str">
        <f>IFERROR(INDEX(COD_SALES!$B$5:$Z$500,MATCH(resource!$CC905,COD_SALES!$A$5:$A$500,0),MATCH(resource!DS$2,COD_SALES!$B$4:$Z$4,0)),"")</f>
        <v/>
      </c>
      <c r="DT905" s="3" t="str">
        <f>IFERROR(INDEX(COD_SALES!$B$5:$Z$500,MATCH(resource!$CC905,COD_SALES!$A$5:$A$500,0),MATCH(resource!DT$2,COD_SALES!$B$4:$Z$4,0)),"")</f>
        <v/>
      </c>
      <c r="DU905" s="3" t="str">
        <f>IFERROR(INDEX(COD_SALES!$B$5:$Z$500,MATCH(resource!$CC905,COD_SALES!$A$5:$A$500,0),MATCH(resource!DU$2,COD_SALES!$B$4:$Z$4,0)),"")</f>
        <v/>
      </c>
      <c r="DV905" s="3" t="str">
        <f>IFERROR(INDEX(COD_SALES!$B$5:$Z$500,MATCH(resource!$CC905,COD_SALES!$A$5:$A$500,0),MATCH(resource!DV$2,COD_SALES!$B$4:$Z$4,0)),"")</f>
        <v/>
      </c>
      <c r="DW905" s="3" t="str">
        <f>IFERROR(INDEX(COD_SALES!$B$5:$Z$500,MATCH(resource!$CC905,COD_SALES!$A$5:$A$500,0),MATCH(resource!DW$2,COD_SALES!$B$4:$Z$4,0)),"")</f>
        <v/>
      </c>
      <c r="DX905" s="3" t="str">
        <f>IFERROR(INDEX(COD_SALES!$B$5:$Z$500,MATCH(resource!$CC905,COD_SALES!$A$5:$A$500,0),MATCH(resource!DX$2,COD_SALES!$B$4:$Z$4,0)),"")</f>
        <v/>
      </c>
      <c r="DY905" s="3" t="str">
        <f>IFERROR(INDEX(COD_SALES!$B$5:$Z$500,MATCH(resource!$CC905,COD_SALES!$A$5:$A$500,0),MATCH(resource!DY$2,COD_SALES!$B$4:$Z$4,0)),"")</f>
        <v/>
      </c>
      <c r="DZ905" s="3" t="str">
        <f>IFERROR(INDEX(COD_SALES!$B$5:$Z$500,MATCH(resource!$CC905,COD_SALES!$A$5:$A$500,0),MATCH(resource!DZ$2,COD_SALES!$B$4:$Z$4,0)),"")</f>
        <v/>
      </c>
      <c r="EA905" s="3" t="str">
        <f>IFERROR(INDEX(COD_SALES!$B$5:$Z$500,MATCH(resource!$CC905,COD_SALES!$A$5:$A$500,0),MATCH(resource!EA$2,COD_SALES!$B$4:$Z$4,0)),"")</f>
        <v/>
      </c>
      <c r="EB905" s="3">
        <f t="shared" si="144"/>
        <v>0</v>
      </c>
      <c r="EW905" s="3">
        <f>IFERROR(VLOOKUP(CC905,data_pull!$AO$25:$AR$546,2,0),0)</f>
        <v>0</v>
      </c>
      <c r="EX905" s="1">
        <f>IFERROR(VLOOKUP(CC905,data_pull!$AO$25:$AR$546,4,0),0)</f>
        <v>0</v>
      </c>
    </row>
    <row r="906" spans="13:154" x14ac:dyDescent="0.25"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4">
        <f>sales_data!B905</f>
        <v>0</v>
      </c>
      <c r="AR906" s="4">
        <f>sales_data!C905</f>
        <v>0</v>
      </c>
      <c r="AS906" s="5" t="str">
        <f t="shared" si="143"/>
        <v/>
      </c>
      <c r="AT906" s="4">
        <f>sales_data!I905</f>
        <v>0</v>
      </c>
      <c r="AU906" s="4">
        <f>sales_data!W905</f>
        <v>0</v>
      </c>
      <c r="AV906" s="1">
        <f>sales_data!N905</f>
        <v>0</v>
      </c>
      <c r="AW906" s="1">
        <f>sales_data!P905</f>
        <v>0</v>
      </c>
      <c r="AX906" s="3">
        <f ca="1">IFERROR(INDEX(INDIRECT("day_wise_sales_data!$B$2:$BZ$599"),MATCH(resource!$CC906,day_wise_sales_data!$A$2:$A$500,0),MATCH(resource!AX$2,INDIRECT("day_wise_sales_data!$B$1:$BZ$1"),0)),0)</f>
        <v>0</v>
      </c>
      <c r="AY906" s="3">
        <f ca="1">IFERROR(INDEX(INDIRECT("day_wise_sales_data!$B$2:$BZ$599"),MATCH(resource!$CC906,day_wise_sales_data!$A$2:$A$500,0),MATCH(resource!AY$2,INDIRECT("day_wise_sales_data!$B$1:$BZ$1"),0)),0)</f>
        <v>0</v>
      </c>
      <c r="AZ906" s="3">
        <f ca="1">IFERROR(INDEX(INDIRECT("day_wise_sales_data!$B$2:$BZ$599"),MATCH(resource!$CC906,day_wise_sales_data!$A$2:$A$500,0),MATCH(resource!AZ$2,INDIRECT("day_wise_sales_data!$B$1:$BZ$1"),0)),0)</f>
        <v>0</v>
      </c>
      <c r="BA906" s="3">
        <f ca="1">IFERROR(INDEX(INDIRECT("day_wise_sales_data!$B$2:$BZ$599"),MATCH(resource!$CC906,day_wise_sales_data!$A$2:$A$500,0),MATCH(resource!BA$2,INDIRECT("day_wise_sales_data!$B$1:$BZ$1"),0)),0)</f>
        <v>0</v>
      </c>
      <c r="BB906" s="3">
        <f ca="1">IFERROR(INDEX(INDIRECT("day_wise_sales_data!$B$2:$BZ$599"),MATCH(resource!$CC906,day_wise_sales_data!$A$2:$A$500,0),MATCH(resource!BB$2,INDIRECT("day_wise_sales_data!$B$1:$BZ$1"),0)),0)</f>
        <v>0</v>
      </c>
      <c r="BC906" s="3">
        <f ca="1">IFERROR(INDEX(INDIRECT("day_wise_sales_data!$B$2:$BZ$599"),MATCH(resource!$CC906,day_wise_sales_data!$A$2:$A$500,0),MATCH(resource!BC$2,INDIRECT("day_wise_sales_data!$B$1:$BZ$1"),0)),0)</f>
        <v>0</v>
      </c>
      <c r="BD906" s="3">
        <f ca="1">IFERROR(INDEX(INDIRECT("day_wise_sales_data!$B$2:$BZ$599"),MATCH(resource!$CC906,day_wise_sales_data!$A$2:$A$500,0),MATCH(resource!BD$2,INDIRECT("day_wise_sales_data!$B$1:$BZ$1"),0)),0)</f>
        <v>0</v>
      </c>
      <c r="BE906" s="3">
        <f ca="1">IFERROR(INDEX(INDIRECT("day_wise_sales_data!$B$2:$BZ$599"),MATCH(resource!$CC906,day_wise_sales_data!$A$2:$A$500,0),MATCH(resource!BE$2,INDIRECT("day_wise_sales_data!$B$1:$BZ$1"),0)),0)</f>
        <v>0</v>
      </c>
      <c r="BF906" s="3">
        <f ca="1">IFERROR(INDEX(INDIRECT("day_wise_sales_data!$B$2:$BZ$599"),MATCH(resource!$CC906,day_wise_sales_data!$A$2:$A$500,0),MATCH(resource!BF$2,INDIRECT("day_wise_sales_data!$B$1:$BZ$1"),0)),0)</f>
        <v>0</v>
      </c>
      <c r="BG906" s="3">
        <f ca="1">IFERROR(INDEX(INDIRECT("day_wise_sales_data!$B$2:$BZ$599"),MATCH(resource!$CC906,day_wise_sales_data!$A$2:$A$500,0),MATCH(resource!BG$2,INDIRECT("day_wise_sales_data!$B$1:$BZ$1"),0)),0)</f>
        <v>0</v>
      </c>
      <c r="BH906" s="3">
        <f ca="1">IFERROR(INDEX(INDIRECT("day_wise_sales_data!$B$2:$BZ$599"),MATCH(resource!$CC906,day_wise_sales_data!$A$2:$A$500,0),MATCH(resource!BH$2,INDIRECT("day_wise_sales_data!$B$1:$BZ$1"),0)),0)</f>
        <v>0</v>
      </c>
      <c r="BI906" s="3">
        <f ca="1">IFERROR(INDEX(INDIRECT("day_wise_sales_data!$B$2:$BZ$599"),MATCH(resource!$CC906,day_wise_sales_data!$A$2:$A$500,0),MATCH(resource!BI$2,INDIRECT("day_wise_sales_data!$B$1:$BZ$1"),0)),0)</f>
        <v>0</v>
      </c>
      <c r="BJ906" s="3">
        <f ca="1">IFERROR(INDEX(INDIRECT("day_wise_sales_data!$B$2:$BZ$599"),MATCH(resource!$CC906,day_wise_sales_data!$A$2:$A$500,0),MATCH(resource!BJ$2,INDIRECT("day_wise_sales_data!$B$1:$BZ$1"),0)),0)</f>
        <v>0</v>
      </c>
      <c r="BK906" s="3">
        <f ca="1">IFERROR(INDEX(INDIRECT("day_wise_sales_data!$B$2:$BZ$599"),MATCH(resource!$CC906,day_wise_sales_data!$A$2:$A$500,0),MATCH(resource!BK$2,INDIRECT("day_wise_sales_data!$B$1:$BZ$1"),0)),0)</f>
        <v>0</v>
      </c>
      <c r="BL906" s="3">
        <f ca="1">IFERROR(INDEX(INDIRECT("day_wise_sales_data!$B$2:$BZ$599"),MATCH(resource!$CC906,day_wise_sales_data!$A$2:$A$500,0),MATCH(resource!BL$2,INDIRECT("day_wise_sales_data!$B$1:$BZ$1"),0)),0)</f>
        <v>0</v>
      </c>
      <c r="BM906" s="3">
        <f ca="1">IFERROR(INDEX(INDIRECT("day_wise_sales_data!$B$2:$BZ$599"),MATCH(resource!$CC906,day_wise_sales_data!$A$2:$A$500,0),MATCH(resource!BM$2,INDIRECT("day_wise_sales_data!$B$1:$BZ$1"),0)),0)</f>
        <v>0</v>
      </c>
      <c r="BN906" s="3">
        <f ca="1">IFERROR(INDEX(INDIRECT("day_wise_sales_data!$B$2:$BZ$599"),MATCH(resource!$CC906,day_wise_sales_data!$A$2:$A$500,0),MATCH(resource!BN$2,INDIRECT("day_wise_sales_data!$B$1:$BZ$1"),0)),0)</f>
        <v>0</v>
      </c>
      <c r="BO906" s="3">
        <f ca="1">IFERROR(INDEX(INDIRECT("day_wise_sales_data!$B$2:$BZ$599"),MATCH(resource!$CC906,day_wise_sales_data!$A$2:$A$500,0),MATCH(resource!BO$2,INDIRECT("day_wise_sales_data!$B$1:$BZ$1"),0)),0)</f>
        <v>0</v>
      </c>
      <c r="BP906" s="3">
        <f ca="1">IFERROR(INDEX(INDIRECT("day_wise_sales_data!$B$2:$BZ$599"),MATCH(resource!$CC906,day_wise_sales_data!$A$2:$A$500,0),MATCH(resource!BP$2,INDIRECT("day_wise_sales_data!$B$1:$BZ$1"),0)),0)</f>
        <v>0</v>
      </c>
      <c r="BQ906" s="3">
        <f ca="1">IFERROR(INDEX(INDIRECT("day_wise_sales_data!$B$2:$BZ$599"),MATCH(resource!$CC906,day_wise_sales_data!$A$2:$A$500,0),MATCH(resource!BQ$2,INDIRECT("day_wise_sales_data!$B$1:$BZ$1"),0)),0)</f>
        <v>0</v>
      </c>
      <c r="BR906" s="3">
        <f ca="1">IFERROR(INDEX(INDIRECT("day_wise_sales_data!$B$2:$BZ$599"),MATCH(resource!$CC906,day_wise_sales_data!$A$2:$A$500,0),MATCH(resource!BR$2,INDIRECT("day_wise_sales_data!$B$1:$BZ$1"),0)),0)</f>
        <v>0</v>
      </c>
      <c r="BS906" s="3">
        <f ca="1">IFERROR(INDEX(INDIRECT("day_wise_sales_data!$B$2:$BZ$599"),MATCH(resource!$CC906,day_wise_sales_data!$A$2:$A$500,0),MATCH(resource!BS$2,INDIRECT("day_wise_sales_data!$B$1:$BZ$1"),0)),0)</f>
        <v>0</v>
      </c>
      <c r="BT906" s="3">
        <f ca="1">IFERROR(INDEX(INDIRECT("day_wise_sales_data!$B$2:$BZ$599"),MATCH(resource!$CC906,day_wise_sales_data!$A$2:$A$500,0),MATCH(resource!BT$2,INDIRECT("day_wise_sales_data!$B$1:$BZ$1"),0)),0)</f>
        <v>0</v>
      </c>
      <c r="BU906" s="3">
        <f ca="1">IFERROR(INDEX(INDIRECT("day_wise_sales_data!$B$2:$BZ$599"),MATCH(resource!$CC906,day_wise_sales_data!$A$2:$A$500,0),MATCH(resource!BU$2,INDIRECT("day_wise_sales_data!$B$1:$BZ$1"),0)),0)</f>
        <v>0</v>
      </c>
      <c r="BV906" s="3">
        <f ca="1">IFERROR(INDEX(INDIRECT("day_wise_sales_data!$B$2:$BZ$599"),MATCH(resource!$CC906,day_wise_sales_data!$A$2:$A$500,0),MATCH(resource!BV$2,INDIRECT("day_wise_sales_data!$B$1:$BZ$1"),0)),0)</f>
        <v>0</v>
      </c>
      <c r="BW906" s="3">
        <f ca="1">IFERROR(INDEX(INDIRECT("day_wise_sales_data!$B$2:$BZ$599"),MATCH(resource!$CC906,day_wise_sales_data!$A$2:$A$500,0),MATCH(resource!BW$2,INDIRECT("day_wise_sales_data!$B$1:$BZ$1"),0)),0)</f>
        <v>0</v>
      </c>
      <c r="BX906" s="3">
        <f ca="1">IFERROR(INDEX(INDIRECT("day_wise_sales_data!$B$2:$BZ$599"),MATCH(resource!$CC906,day_wise_sales_data!$A$2:$A$500,0),MATCH(resource!BX$2,INDIRECT("day_wise_sales_data!$B$1:$BZ$1"),0)),0)</f>
        <v>0</v>
      </c>
      <c r="BY906" s="3">
        <f ca="1">IFERROR(INDEX(INDIRECT("day_wise_sales_data!$B$2:$BZ$599"),MATCH(resource!$CC906,day_wise_sales_data!$A$2:$A$500,0),MATCH(resource!BY$2,INDIRECT("day_wise_sales_data!$B$1:$BZ$1"),0)),0)</f>
        <v>0</v>
      </c>
      <c r="BZ906" s="3">
        <f ca="1">IFERROR(INDEX(INDIRECT("day_wise_sales_data!$B$2:$BZ$599"),MATCH(resource!$CC906,day_wise_sales_data!$A$2:$A$500,0),MATCH(resource!BZ$2,INDIRECT("day_wise_sales_data!$B$1:$BZ$1"),0)),0)</f>
        <v>0</v>
      </c>
      <c r="CA906" s="3">
        <f ca="1">IFERROR(INDEX(INDIRECT("day_wise_sales_data!$B$2:$BZ$599"),MATCH(resource!$CC906,day_wise_sales_data!$A$2:$A$500,0),MATCH(resource!CA$2,INDIRECT("day_wise_sales_data!$B$1:$BZ$1"),0)),0)</f>
        <v>0</v>
      </c>
      <c r="CC906" s="4">
        <f>sales_data!H905</f>
        <v>0</v>
      </c>
      <c r="CD906" s="1">
        <v>904</v>
      </c>
      <c r="CE906" s="1" t="str">
        <f>IF(AQ906=report!$AQ$3,resource!CD906,"")</f>
        <v/>
      </c>
      <c r="CF906" s="5" t="str">
        <f>IFERROR(SMALL($CE$3:$CE$1001,ROWS($CE$3:CE906)),"")</f>
        <v/>
      </c>
      <c r="CH906">
        <f>IFERROR(VLOOKUP($CC906,data_pull!$E$22:$G$700,2,0),0)</f>
        <v>0</v>
      </c>
      <c r="DK906" s="3" t="str">
        <f>IFERROR(INDEX(COD_SALES!$B$5:$Z$500,MATCH(resource!$CC906,COD_SALES!$A$5:$A$500,0),MATCH(resource!DK$2,COD_SALES!$B$4:$Z$4,0)),"")</f>
        <v/>
      </c>
      <c r="DL906" s="3" t="str">
        <f>IFERROR(INDEX(COD_SALES!$B$5:$Z$500,MATCH(resource!$CC906,COD_SALES!$A$5:$A$500,0),MATCH(resource!DL$2,COD_SALES!$B$4:$Z$4,0)),"")</f>
        <v/>
      </c>
      <c r="DM906" s="3" t="str">
        <f>IFERROR(INDEX(COD_SALES!$B$5:$Z$500,MATCH(resource!$CC906,COD_SALES!$A$5:$A$500,0),MATCH(resource!DM$2,COD_SALES!$B$4:$Z$4,0)),"")</f>
        <v/>
      </c>
      <c r="DN906" s="3" t="str">
        <f>IFERROR(INDEX(COD_SALES!$B$5:$Z$500,MATCH(resource!$CC906,COD_SALES!$A$5:$A$500,0),MATCH(resource!DN$2,COD_SALES!$B$4:$Z$4,0)),"")</f>
        <v/>
      </c>
      <c r="DO906" s="3" t="str">
        <f>IFERROR(INDEX(COD_SALES!$B$5:$Z$500,MATCH(resource!$CC906,COD_SALES!$A$5:$A$500,0),MATCH(resource!DO$2,COD_SALES!$B$4:$Z$4,0)),"")</f>
        <v/>
      </c>
      <c r="DP906" s="3" t="str">
        <f>IFERROR(INDEX(COD_SALES!$B$5:$Z$500,MATCH(resource!$CC906,COD_SALES!$A$5:$A$500,0),MATCH(resource!DP$2,COD_SALES!$B$4:$Z$4,0)),"")</f>
        <v/>
      </c>
      <c r="DQ906" s="3" t="str">
        <f>IFERROR(INDEX(COD_SALES!$B$5:$Z$500,MATCH(resource!$CC906,COD_SALES!$A$5:$A$500,0),MATCH(resource!DQ$2,COD_SALES!$B$4:$Z$4,0)),"")</f>
        <v/>
      </c>
      <c r="DR906" s="3" t="str">
        <f>IFERROR(INDEX(COD_SALES!$B$5:$Z$500,MATCH(resource!$CC906,COD_SALES!$A$5:$A$500,0),MATCH(resource!DR$2,COD_SALES!$B$4:$Z$4,0)),"")</f>
        <v/>
      </c>
      <c r="DS906" s="3" t="str">
        <f>IFERROR(INDEX(COD_SALES!$B$5:$Z$500,MATCH(resource!$CC906,COD_SALES!$A$5:$A$500,0),MATCH(resource!DS$2,COD_SALES!$B$4:$Z$4,0)),"")</f>
        <v/>
      </c>
      <c r="DT906" s="3" t="str">
        <f>IFERROR(INDEX(COD_SALES!$B$5:$Z$500,MATCH(resource!$CC906,COD_SALES!$A$5:$A$500,0),MATCH(resource!DT$2,COD_SALES!$B$4:$Z$4,0)),"")</f>
        <v/>
      </c>
      <c r="DU906" s="3" t="str">
        <f>IFERROR(INDEX(COD_SALES!$B$5:$Z$500,MATCH(resource!$CC906,COD_SALES!$A$5:$A$500,0),MATCH(resource!DU$2,COD_SALES!$B$4:$Z$4,0)),"")</f>
        <v/>
      </c>
      <c r="DV906" s="3" t="str">
        <f>IFERROR(INDEX(COD_SALES!$B$5:$Z$500,MATCH(resource!$CC906,COD_SALES!$A$5:$A$500,0),MATCH(resource!DV$2,COD_SALES!$B$4:$Z$4,0)),"")</f>
        <v/>
      </c>
      <c r="DW906" s="3" t="str">
        <f>IFERROR(INDEX(COD_SALES!$B$5:$Z$500,MATCH(resource!$CC906,COD_SALES!$A$5:$A$500,0),MATCH(resource!DW$2,COD_SALES!$B$4:$Z$4,0)),"")</f>
        <v/>
      </c>
      <c r="DX906" s="3" t="str">
        <f>IFERROR(INDEX(COD_SALES!$B$5:$Z$500,MATCH(resource!$CC906,COD_SALES!$A$5:$A$500,0),MATCH(resource!DX$2,COD_SALES!$B$4:$Z$4,0)),"")</f>
        <v/>
      </c>
      <c r="DY906" s="3" t="str">
        <f>IFERROR(INDEX(COD_SALES!$B$5:$Z$500,MATCH(resource!$CC906,COD_SALES!$A$5:$A$500,0),MATCH(resource!DY$2,COD_SALES!$B$4:$Z$4,0)),"")</f>
        <v/>
      </c>
      <c r="DZ906" s="3" t="str">
        <f>IFERROR(INDEX(COD_SALES!$B$5:$Z$500,MATCH(resource!$CC906,COD_SALES!$A$5:$A$500,0),MATCH(resource!DZ$2,COD_SALES!$B$4:$Z$4,0)),"")</f>
        <v/>
      </c>
      <c r="EA906" s="3" t="str">
        <f>IFERROR(INDEX(COD_SALES!$B$5:$Z$500,MATCH(resource!$CC906,COD_SALES!$A$5:$A$500,0),MATCH(resource!EA$2,COD_SALES!$B$4:$Z$4,0)),"")</f>
        <v/>
      </c>
      <c r="EB906" s="3">
        <f t="shared" si="144"/>
        <v>0</v>
      </c>
      <c r="EW906" s="3">
        <f>IFERROR(VLOOKUP(CC906,data_pull!$AO$25:$AR$546,2,0),0)</f>
        <v>0</v>
      </c>
      <c r="EX906" s="1">
        <f>IFERROR(VLOOKUP(CC906,data_pull!$AO$25:$AR$546,4,0),0)</f>
        <v>0</v>
      </c>
    </row>
    <row r="907" spans="13:154" x14ac:dyDescent="0.25"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4">
        <f>sales_data!B906</f>
        <v>0</v>
      </c>
      <c r="AR907" s="4">
        <f>sales_data!C906</f>
        <v>0</v>
      </c>
      <c r="AS907" s="5" t="str">
        <f t="shared" si="143"/>
        <v/>
      </c>
      <c r="AT907" s="4">
        <f>sales_data!I906</f>
        <v>0</v>
      </c>
      <c r="AU907" s="4">
        <f>sales_data!W906</f>
        <v>0</v>
      </c>
      <c r="AV907" s="1">
        <f>sales_data!N906</f>
        <v>0</v>
      </c>
      <c r="AW907" s="1">
        <f>sales_data!P906</f>
        <v>0</v>
      </c>
      <c r="AX907" s="3">
        <f ca="1">IFERROR(INDEX(INDIRECT("day_wise_sales_data!$B$2:$BZ$599"),MATCH(resource!$CC907,day_wise_sales_data!$A$2:$A$500,0),MATCH(resource!AX$2,INDIRECT("day_wise_sales_data!$B$1:$BZ$1"),0)),0)</f>
        <v>0</v>
      </c>
      <c r="AY907" s="3">
        <f ca="1">IFERROR(INDEX(INDIRECT("day_wise_sales_data!$B$2:$BZ$599"),MATCH(resource!$CC907,day_wise_sales_data!$A$2:$A$500,0),MATCH(resource!AY$2,INDIRECT("day_wise_sales_data!$B$1:$BZ$1"),0)),0)</f>
        <v>0</v>
      </c>
      <c r="AZ907" s="3">
        <f ca="1">IFERROR(INDEX(INDIRECT("day_wise_sales_data!$B$2:$BZ$599"),MATCH(resource!$CC907,day_wise_sales_data!$A$2:$A$500,0),MATCH(resource!AZ$2,INDIRECT("day_wise_sales_data!$B$1:$BZ$1"),0)),0)</f>
        <v>0</v>
      </c>
      <c r="BA907" s="3">
        <f ca="1">IFERROR(INDEX(INDIRECT("day_wise_sales_data!$B$2:$BZ$599"),MATCH(resource!$CC907,day_wise_sales_data!$A$2:$A$500,0),MATCH(resource!BA$2,INDIRECT("day_wise_sales_data!$B$1:$BZ$1"),0)),0)</f>
        <v>0</v>
      </c>
      <c r="BB907" s="3">
        <f ca="1">IFERROR(INDEX(INDIRECT("day_wise_sales_data!$B$2:$BZ$599"),MATCH(resource!$CC907,day_wise_sales_data!$A$2:$A$500,0),MATCH(resource!BB$2,INDIRECT("day_wise_sales_data!$B$1:$BZ$1"),0)),0)</f>
        <v>0</v>
      </c>
      <c r="BC907" s="3">
        <f ca="1">IFERROR(INDEX(INDIRECT("day_wise_sales_data!$B$2:$BZ$599"),MATCH(resource!$CC907,day_wise_sales_data!$A$2:$A$500,0),MATCH(resource!BC$2,INDIRECT("day_wise_sales_data!$B$1:$BZ$1"),0)),0)</f>
        <v>0</v>
      </c>
      <c r="BD907" s="3">
        <f ca="1">IFERROR(INDEX(INDIRECT("day_wise_sales_data!$B$2:$BZ$599"),MATCH(resource!$CC907,day_wise_sales_data!$A$2:$A$500,0),MATCH(resource!BD$2,INDIRECT("day_wise_sales_data!$B$1:$BZ$1"),0)),0)</f>
        <v>0</v>
      </c>
      <c r="BE907" s="3">
        <f ca="1">IFERROR(INDEX(INDIRECT("day_wise_sales_data!$B$2:$BZ$599"),MATCH(resource!$CC907,day_wise_sales_data!$A$2:$A$500,0),MATCH(resource!BE$2,INDIRECT("day_wise_sales_data!$B$1:$BZ$1"),0)),0)</f>
        <v>0</v>
      </c>
      <c r="BF907" s="3">
        <f ca="1">IFERROR(INDEX(INDIRECT("day_wise_sales_data!$B$2:$BZ$599"),MATCH(resource!$CC907,day_wise_sales_data!$A$2:$A$500,0),MATCH(resource!BF$2,INDIRECT("day_wise_sales_data!$B$1:$BZ$1"),0)),0)</f>
        <v>0</v>
      </c>
      <c r="BG907" s="3">
        <f ca="1">IFERROR(INDEX(INDIRECT("day_wise_sales_data!$B$2:$BZ$599"),MATCH(resource!$CC907,day_wise_sales_data!$A$2:$A$500,0),MATCH(resource!BG$2,INDIRECT("day_wise_sales_data!$B$1:$BZ$1"),0)),0)</f>
        <v>0</v>
      </c>
      <c r="BH907" s="3">
        <f ca="1">IFERROR(INDEX(INDIRECT("day_wise_sales_data!$B$2:$BZ$599"),MATCH(resource!$CC907,day_wise_sales_data!$A$2:$A$500,0),MATCH(resource!BH$2,INDIRECT("day_wise_sales_data!$B$1:$BZ$1"),0)),0)</f>
        <v>0</v>
      </c>
      <c r="BI907" s="3">
        <f ca="1">IFERROR(INDEX(INDIRECT("day_wise_sales_data!$B$2:$BZ$599"),MATCH(resource!$CC907,day_wise_sales_data!$A$2:$A$500,0),MATCH(resource!BI$2,INDIRECT("day_wise_sales_data!$B$1:$BZ$1"),0)),0)</f>
        <v>0</v>
      </c>
      <c r="BJ907" s="3">
        <f ca="1">IFERROR(INDEX(INDIRECT("day_wise_sales_data!$B$2:$BZ$599"),MATCH(resource!$CC907,day_wise_sales_data!$A$2:$A$500,0),MATCH(resource!BJ$2,INDIRECT("day_wise_sales_data!$B$1:$BZ$1"),0)),0)</f>
        <v>0</v>
      </c>
      <c r="BK907" s="3">
        <f ca="1">IFERROR(INDEX(INDIRECT("day_wise_sales_data!$B$2:$BZ$599"),MATCH(resource!$CC907,day_wise_sales_data!$A$2:$A$500,0),MATCH(resource!BK$2,INDIRECT("day_wise_sales_data!$B$1:$BZ$1"),0)),0)</f>
        <v>0</v>
      </c>
      <c r="BL907" s="3">
        <f ca="1">IFERROR(INDEX(INDIRECT("day_wise_sales_data!$B$2:$BZ$599"),MATCH(resource!$CC907,day_wise_sales_data!$A$2:$A$500,0),MATCH(resource!BL$2,INDIRECT("day_wise_sales_data!$B$1:$BZ$1"),0)),0)</f>
        <v>0</v>
      </c>
      <c r="BM907" s="3">
        <f ca="1">IFERROR(INDEX(INDIRECT("day_wise_sales_data!$B$2:$BZ$599"),MATCH(resource!$CC907,day_wise_sales_data!$A$2:$A$500,0),MATCH(resource!BM$2,INDIRECT("day_wise_sales_data!$B$1:$BZ$1"),0)),0)</f>
        <v>0</v>
      </c>
      <c r="BN907" s="3">
        <f ca="1">IFERROR(INDEX(INDIRECT("day_wise_sales_data!$B$2:$BZ$599"),MATCH(resource!$CC907,day_wise_sales_data!$A$2:$A$500,0),MATCH(resource!BN$2,INDIRECT("day_wise_sales_data!$B$1:$BZ$1"),0)),0)</f>
        <v>0</v>
      </c>
      <c r="BO907" s="3">
        <f ca="1">IFERROR(INDEX(INDIRECT("day_wise_sales_data!$B$2:$BZ$599"),MATCH(resource!$CC907,day_wise_sales_data!$A$2:$A$500,0),MATCH(resource!BO$2,INDIRECT("day_wise_sales_data!$B$1:$BZ$1"),0)),0)</f>
        <v>0</v>
      </c>
      <c r="BP907" s="3">
        <f ca="1">IFERROR(INDEX(INDIRECT("day_wise_sales_data!$B$2:$BZ$599"),MATCH(resource!$CC907,day_wise_sales_data!$A$2:$A$500,0),MATCH(resource!BP$2,INDIRECT("day_wise_sales_data!$B$1:$BZ$1"),0)),0)</f>
        <v>0</v>
      </c>
      <c r="BQ907" s="3">
        <f ca="1">IFERROR(INDEX(INDIRECT("day_wise_sales_data!$B$2:$BZ$599"),MATCH(resource!$CC907,day_wise_sales_data!$A$2:$A$500,0),MATCH(resource!BQ$2,INDIRECT("day_wise_sales_data!$B$1:$BZ$1"),0)),0)</f>
        <v>0</v>
      </c>
      <c r="BR907" s="3">
        <f ca="1">IFERROR(INDEX(INDIRECT("day_wise_sales_data!$B$2:$BZ$599"),MATCH(resource!$CC907,day_wise_sales_data!$A$2:$A$500,0),MATCH(resource!BR$2,INDIRECT("day_wise_sales_data!$B$1:$BZ$1"),0)),0)</f>
        <v>0</v>
      </c>
      <c r="BS907" s="3">
        <f ca="1">IFERROR(INDEX(INDIRECT("day_wise_sales_data!$B$2:$BZ$599"),MATCH(resource!$CC907,day_wise_sales_data!$A$2:$A$500,0),MATCH(resource!BS$2,INDIRECT("day_wise_sales_data!$B$1:$BZ$1"),0)),0)</f>
        <v>0</v>
      </c>
      <c r="BT907" s="3">
        <f ca="1">IFERROR(INDEX(INDIRECT("day_wise_sales_data!$B$2:$BZ$599"),MATCH(resource!$CC907,day_wise_sales_data!$A$2:$A$500,0),MATCH(resource!BT$2,INDIRECT("day_wise_sales_data!$B$1:$BZ$1"),0)),0)</f>
        <v>0</v>
      </c>
      <c r="BU907" s="3">
        <f ca="1">IFERROR(INDEX(INDIRECT("day_wise_sales_data!$B$2:$BZ$599"),MATCH(resource!$CC907,day_wise_sales_data!$A$2:$A$500,0),MATCH(resource!BU$2,INDIRECT("day_wise_sales_data!$B$1:$BZ$1"),0)),0)</f>
        <v>0</v>
      </c>
      <c r="BV907" s="3">
        <f ca="1">IFERROR(INDEX(INDIRECT("day_wise_sales_data!$B$2:$BZ$599"),MATCH(resource!$CC907,day_wise_sales_data!$A$2:$A$500,0),MATCH(resource!BV$2,INDIRECT("day_wise_sales_data!$B$1:$BZ$1"),0)),0)</f>
        <v>0</v>
      </c>
      <c r="BW907" s="3">
        <f ca="1">IFERROR(INDEX(INDIRECT("day_wise_sales_data!$B$2:$BZ$599"),MATCH(resource!$CC907,day_wise_sales_data!$A$2:$A$500,0),MATCH(resource!BW$2,INDIRECT("day_wise_sales_data!$B$1:$BZ$1"),0)),0)</f>
        <v>0</v>
      </c>
      <c r="BX907" s="3">
        <f ca="1">IFERROR(INDEX(INDIRECT("day_wise_sales_data!$B$2:$BZ$599"),MATCH(resource!$CC907,day_wise_sales_data!$A$2:$A$500,0),MATCH(resource!BX$2,INDIRECT("day_wise_sales_data!$B$1:$BZ$1"),0)),0)</f>
        <v>0</v>
      </c>
      <c r="BY907" s="3">
        <f ca="1">IFERROR(INDEX(INDIRECT("day_wise_sales_data!$B$2:$BZ$599"),MATCH(resource!$CC907,day_wise_sales_data!$A$2:$A$500,0),MATCH(resource!BY$2,INDIRECT("day_wise_sales_data!$B$1:$BZ$1"),0)),0)</f>
        <v>0</v>
      </c>
      <c r="BZ907" s="3">
        <f ca="1">IFERROR(INDEX(INDIRECT("day_wise_sales_data!$B$2:$BZ$599"),MATCH(resource!$CC907,day_wise_sales_data!$A$2:$A$500,0),MATCH(resource!BZ$2,INDIRECT("day_wise_sales_data!$B$1:$BZ$1"),0)),0)</f>
        <v>0</v>
      </c>
      <c r="CA907" s="3">
        <f ca="1">IFERROR(INDEX(INDIRECT("day_wise_sales_data!$B$2:$BZ$599"),MATCH(resource!$CC907,day_wise_sales_data!$A$2:$A$500,0),MATCH(resource!CA$2,INDIRECT("day_wise_sales_data!$B$1:$BZ$1"),0)),0)</f>
        <v>0</v>
      </c>
      <c r="CC907" s="4">
        <f>sales_data!H906</f>
        <v>0</v>
      </c>
      <c r="CD907" s="1">
        <v>905</v>
      </c>
      <c r="CE907" s="1" t="str">
        <f>IF(AQ907=report!$AQ$3,resource!CD907,"")</f>
        <v/>
      </c>
      <c r="CF907" s="5" t="str">
        <f>IFERROR(SMALL($CE$3:$CE$1001,ROWS($CE$3:CE907)),"")</f>
        <v/>
      </c>
      <c r="CH907">
        <f>IFERROR(VLOOKUP($CC907,data_pull!$E$22:$G$700,2,0),0)</f>
        <v>0</v>
      </c>
      <c r="DK907" s="3" t="str">
        <f>IFERROR(INDEX(COD_SALES!$B$5:$Z$500,MATCH(resource!$CC907,COD_SALES!$A$5:$A$500,0),MATCH(resource!DK$2,COD_SALES!$B$4:$Z$4,0)),"")</f>
        <v/>
      </c>
      <c r="DL907" s="3" t="str">
        <f>IFERROR(INDEX(COD_SALES!$B$5:$Z$500,MATCH(resource!$CC907,COD_SALES!$A$5:$A$500,0),MATCH(resource!DL$2,COD_SALES!$B$4:$Z$4,0)),"")</f>
        <v/>
      </c>
      <c r="DM907" s="3" t="str">
        <f>IFERROR(INDEX(COD_SALES!$B$5:$Z$500,MATCH(resource!$CC907,COD_SALES!$A$5:$A$500,0),MATCH(resource!DM$2,COD_SALES!$B$4:$Z$4,0)),"")</f>
        <v/>
      </c>
      <c r="DN907" s="3" t="str">
        <f>IFERROR(INDEX(COD_SALES!$B$5:$Z$500,MATCH(resource!$CC907,COD_SALES!$A$5:$A$500,0),MATCH(resource!DN$2,COD_SALES!$B$4:$Z$4,0)),"")</f>
        <v/>
      </c>
      <c r="DO907" s="3" t="str">
        <f>IFERROR(INDEX(COD_SALES!$B$5:$Z$500,MATCH(resource!$CC907,COD_SALES!$A$5:$A$500,0),MATCH(resource!DO$2,COD_SALES!$B$4:$Z$4,0)),"")</f>
        <v/>
      </c>
      <c r="DP907" s="3" t="str">
        <f>IFERROR(INDEX(COD_SALES!$B$5:$Z$500,MATCH(resource!$CC907,COD_SALES!$A$5:$A$500,0),MATCH(resource!DP$2,COD_SALES!$B$4:$Z$4,0)),"")</f>
        <v/>
      </c>
      <c r="DQ907" s="3" t="str">
        <f>IFERROR(INDEX(COD_SALES!$B$5:$Z$500,MATCH(resource!$CC907,COD_SALES!$A$5:$A$500,0),MATCH(resource!DQ$2,COD_SALES!$B$4:$Z$4,0)),"")</f>
        <v/>
      </c>
      <c r="DR907" s="3" t="str">
        <f>IFERROR(INDEX(COD_SALES!$B$5:$Z$500,MATCH(resource!$CC907,COD_SALES!$A$5:$A$500,0),MATCH(resource!DR$2,COD_SALES!$B$4:$Z$4,0)),"")</f>
        <v/>
      </c>
      <c r="DS907" s="3" t="str">
        <f>IFERROR(INDEX(COD_SALES!$B$5:$Z$500,MATCH(resource!$CC907,COD_SALES!$A$5:$A$500,0),MATCH(resource!DS$2,COD_SALES!$B$4:$Z$4,0)),"")</f>
        <v/>
      </c>
      <c r="DT907" s="3" t="str">
        <f>IFERROR(INDEX(COD_SALES!$B$5:$Z$500,MATCH(resource!$CC907,COD_SALES!$A$5:$A$500,0),MATCH(resource!DT$2,COD_SALES!$B$4:$Z$4,0)),"")</f>
        <v/>
      </c>
      <c r="DU907" s="3" t="str">
        <f>IFERROR(INDEX(COD_SALES!$B$5:$Z$500,MATCH(resource!$CC907,COD_SALES!$A$5:$A$500,0),MATCH(resource!DU$2,COD_SALES!$B$4:$Z$4,0)),"")</f>
        <v/>
      </c>
      <c r="DV907" s="3" t="str">
        <f>IFERROR(INDEX(COD_SALES!$B$5:$Z$500,MATCH(resource!$CC907,COD_SALES!$A$5:$A$500,0),MATCH(resource!DV$2,COD_SALES!$B$4:$Z$4,0)),"")</f>
        <v/>
      </c>
      <c r="DW907" s="3" t="str">
        <f>IFERROR(INDEX(COD_SALES!$B$5:$Z$500,MATCH(resource!$CC907,COD_SALES!$A$5:$A$500,0),MATCH(resource!DW$2,COD_SALES!$B$4:$Z$4,0)),"")</f>
        <v/>
      </c>
      <c r="DX907" s="3" t="str">
        <f>IFERROR(INDEX(COD_SALES!$B$5:$Z$500,MATCH(resource!$CC907,COD_SALES!$A$5:$A$500,0),MATCH(resource!DX$2,COD_SALES!$B$4:$Z$4,0)),"")</f>
        <v/>
      </c>
      <c r="DY907" s="3" t="str">
        <f>IFERROR(INDEX(COD_SALES!$B$5:$Z$500,MATCH(resource!$CC907,COD_SALES!$A$5:$A$500,0),MATCH(resource!DY$2,COD_SALES!$B$4:$Z$4,0)),"")</f>
        <v/>
      </c>
      <c r="DZ907" s="3" t="str">
        <f>IFERROR(INDEX(COD_SALES!$B$5:$Z$500,MATCH(resource!$CC907,COD_SALES!$A$5:$A$500,0),MATCH(resource!DZ$2,COD_SALES!$B$4:$Z$4,0)),"")</f>
        <v/>
      </c>
      <c r="EA907" s="3" t="str">
        <f>IFERROR(INDEX(COD_SALES!$B$5:$Z$500,MATCH(resource!$CC907,COD_SALES!$A$5:$A$500,0),MATCH(resource!EA$2,COD_SALES!$B$4:$Z$4,0)),"")</f>
        <v/>
      </c>
      <c r="EB907" s="3">
        <f t="shared" si="144"/>
        <v>0</v>
      </c>
      <c r="EW907" s="3">
        <f>IFERROR(VLOOKUP(CC907,data_pull!$AO$25:$AR$546,2,0),0)</f>
        <v>0</v>
      </c>
      <c r="EX907" s="1">
        <f>IFERROR(VLOOKUP(CC907,data_pull!$AO$25:$AR$546,4,0),0)</f>
        <v>0</v>
      </c>
    </row>
    <row r="908" spans="13:154" x14ac:dyDescent="0.25"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4">
        <f>sales_data!B907</f>
        <v>0</v>
      </c>
      <c r="AR908" s="4">
        <f>sales_data!C907</f>
        <v>0</v>
      </c>
      <c r="AS908" s="5" t="str">
        <f t="shared" si="143"/>
        <v/>
      </c>
      <c r="AT908" s="4">
        <f>sales_data!I907</f>
        <v>0</v>
      </c>
      <c r="AU908" s="4">
        <f>sales_data!W907</f>
        <v>0</v>
      </c>
      <c r="AV908" s="1">
        <f>sales_data!N907</f>
        <v>0</v>
      </c>
      <c r="AW908" s="1">
        <f>sales_data!P907</f>
        <v>0</v>
      </c>
      <c r="AX908" s="3">
        <f ca="1">IFERROR(INDEX(INDIRECT("day_wise_sales_data!$B$2:$BZ$599"),MATCH(resource!$CC908,day_wise_sales_data!$A$2:$A$500,0),MATCH(resource!AX$2,INDIRECT("day_wise_sales_data!$B$1:$BZ$1"),0)),0)</f>
        <v>0</v>
      </c>
      <c r="AY908" s="3">
        <f ca="1">IFERROR(INDEX(INDIRECT("day_wise_sales_data!$B$2:$BZ$599"),MATCH(resource!$CC908,day_wise_sales_data!$A$2:$A$500,0),MATCH(resource!AY$2,INDIRECT("day_wise_sales_data!$B$1:$BZ$1"),0)),0)</f>
        <v>0</v>
      </c>
      <c r="AZ908" s="3">
        <f ca="1">IFERROR(INDEX(INDIRECT("day_wise_sales_data!$B$2:$BZ$599"),MATCH(resource!$CC908,day_wise_sales_data!$A$2:$A$500,0),MATCH(resource!AZ$2,INDIRECT("day_wise_sales_data!$B$1:$BZ$1"),0)),0)</f>
        <v>0</v>
      </c>
      <c r="BA908" s="3">
        <f ca="1">IFERROR(INDEX(INDIRECT("day_wise_sales_data!$B$2:$BZ$599"),MATCH(resource!$CC908,day_wise_sales_data!$A$2:$A$500,0),MATCH(resource!BA$2,INDIRECT("day_wise_sales_data!$B$1:$BZ$1"),0)),0)</f>
        <v>0</v>
      </c>
      <c r="BB908" s="3">
        <f ca="1">IFERROR(INDEX(INDIRECT("day_wise_sales_data!$B$2:$BZ$599"),MATCH(resource!$CC908,day_wise_sales_data!$A$2:$A$500,0),MATCH(resource!BB$2,INDIRECT("day_wise_sales_data!$B$1:$BZ$1"),0)),0)</f>
        <v>0</v>
      </c>
      <c r="BC908" s="3">
        <f ca="1">IFERROR(INDEX(INDIRECT("day_wise_sales_data!$B$2:$BZ$599"),MATCH(resource!$CC908,day_wise_sales_data!$A$2:$A$500,0),MATCH(resource!BC$2,INDIRECT("day_wise_sales_data!$B$1:$BZ$1"),0)),0)</f>
        <v>0</v>
      </c>
      <c r="BD908" s="3">
        <f ca="1">IFERROR(INDEX(INDIRECT("day_wise_sales_data!$B$2:$BZ$599"),MATCH(resource!$CC908,day_wise_sales_data!$A$2:$A$500,0),MATCH(resource!BD$2,INDIRECT("day_wise_sales_data!$B$1:$BZ$1"),0)),0)</f>
        <v>0</v>
      </c>
      <c r="BE908" s="3">
        <f ca="1">IFERROR(INDEX(INDIRECT("day_wise_sales_data!$B$2:$BZ$599"),MATCH(resource!$CC908,day_wise_sales_data!$A$2:$A$500,0),MATCH(resource!BE$2,INDIRECT("day_wise_sales_data!$B$1:$BZ$1"),0)),0)</f>
        <v>0</v>
      </c>
      <c r="BF908" s="3">
        <f ca="1">IFERROR(INDEX(INDIRECT("day_wise_sales_data!$B$2:$BZ$599"),MATCH(resource!$CC908,day_wise_sales_data!$A$2:$A$500,0),MATCH(resource!BF$2,INDIRECT("day_wise_sales_data!$B$1:$BZ$1"),0)),0)</f>
        <v>0</v>
      </c>
      <c r="BG908" s="3">
        <f ca="1">IFERROR(INDEX(INDIRECT("day_wise_sales_data!$B$2:$BZ$599"),MATCH(resource!$CC908,day_wise_sales_data!$A$2:$A$500,0),MATCH(resource!BG$2,INDIRECT("day_wise_sales_data!$B$1:$BZ$1"),0)),0)</f>
        <v>0</v>
      </c>
      <c r="BH908" s="3">
        <f ca="1">IFERROR(INDEX(INDIRECT("day_wise_sales_data!$B$2:$BZ$599"),MATCH(resource!$CC908,day_wise_sales_data!$A$2:$A$500,0),MATCH(resource!BH$2,INDIRECT("day_wise_sales_data!$B$1:$BZ$1"),0)),0)</f>
        <v>0</v>
      </c>
      <c r="BI908" s="3">
        <f ca="1">IFERROR(INDEX(INDIRECT("day_wise_sales_data!$B$2:$BZ$599"),MATCH(resource!$CC908,day_wise_sales_data!$A$2:$A$500,0),MATCH(resource!BI$2,INDIRECT("day_wise_sales_data!$B$1:$BZ$1"),0)),0)</f>
        <v>0</v>
      </c>
      <c r="BJ908" s="3">
        <f ca="1">IFERROR(INDEX(INDIRECT("day_wise_sales_data!$B$2:$BZ$599"),MATCH(resource!$CC908,day_wise_sales_data!$A$2:$A$500,0),MATCH(resource!BJ$2,INDIRECT("day_wise_sales_data!$B$1:$BZ$1"),0)),0)</f>
        <v>0</v>
      </c>
      <c r="BK908" s="3">
        <f ca="1">IFERROR(INDEX(INDIRECT("day_wise_sales_data!$B$2:$BZ$599"),MATCH(resource!$CC908,day_wise_sales_data!$A$2:$A$500,0),MATCH(resource!BK$2,INDIRECT("day_wise_sales_data!$B$1:$BZ$1"),0)),0)</f>
        <v>0</v>
      </c>
      <c r="BL908" s="3">
        <f ca="1">IFERROR(INDEX(INDIRECT("day_wise_sales_data!$B$2:$BZ$599"),MATCH(resource!$CC908,day_wise_sales_data!$A$2:$A$500,0),MATCH(resource!BL$2,INDIRECT("day_wise_sales_data!$B$1:$BZ$1"),0)),0)</f>
        <v>0</v>
      </c>
      <c r="BM908" s="3">
        <f ca="1">IFERROR(INDEX(INDIRECT("day_wise_sales_data!$B$2:$BZ$599"),MATCH(resource!$CC908,day_wise_sales_data!$A$2:$A$500,0),MATCH(resource!BM$2,INDIRECT("day_wise_sales_data!$B$1:$BZ$1"),0)),0)</f>
        <v>0</v>
      </c>
      <c r="BN908" s="3">
        <f ca="1">IFERROR(INDEX(INDIRECT("day_wise_sales_data!$B$2:$BZ$599"),MATCH(resource!$CC908,day_wise_sales_data!$A$2:$A$500,0),MATCH(resource!BN$2,INDIRECT("day_wise_sales_data!$B$1:$BZ$1"),0)),0)</f>
        <v>0</v>
      </c>
      <c r="BO908" s="3">
        <f ca="1">IFERROR(INDEX(INDIRECT("day_wise_sales_data!$B$2:$BZ$599"),MATCH(resource!$CC908,day_wise_sales_data!$A$2:$A$500,0),MATCH(resource!BO$2,INDIRECT("day_wise_sales_data!$B$1:$BZ$1"),0)),0)</f>
        <v>0</v>
      </c>
      <c r="BP908" s="3">
        <f ca="1">IFERROR(INDEX(INDIRECT("day_wise_sales_data!$B$2:$BZ$599"),MATCH(resource!$CC908,day_wise_sales_data!$A$2:$A$500,0),MATCH(resource!BP$2,INDIRECT("day_wise_sales_data!$B$1:$BZ$1"),0)),0)</f>
        <v>0</v>
      </c>
      <c r="BQ908" s="3">
        <f ca="1">IFERROR(INDEX(INDIRECT("day_wise_sales_data!$B$2:$BZ$599"),MATCH(resource!$CC908,day_wise_sales_data!$A$2:$A$500,0),MATCH(resource!BQ$2,INDIRECT("day_wise_sales_data!$B$1:$BZ$1"),0)),0)</f>
        <v>0</v>
      </c>
      <c r="BR908" s="3">
        <f ca="1">IFERROR(INDEX(INDIRECT("day_wise_sales_data!$B$2:$BZ$599"),MATCH(resource!$CC908,day_wise_sales_data!$A$2:$A$500,0),MATCH(resource!BR$2,INDIRECT("day_wise_sales_data!$B$1:$BZ$1"),0)),0)</f>
        <v>0</v>
      </c>
      <c r="BS908" s="3">
        <f ca="1">IFERROR(INDEX(INDIRECT("day_wise_sales_data!$B$2:$BZ$599"),MATCH(resource!$CC908,day_wise_sales_data!$A$2:$A$500,0),MATCH(resource!BS$2,INDIRECT("day_wise_sales_data!$B$1:$BZ$1"),0)),0)</f>
        <v>0</v>
      </c>
      <c r="BT908" s="3">
        <f ca="1">IFERROR(INDEX(INDIRECT("day_wise_sales_data!$B$2:$BZ$599"),MATCH(resource!$CC908,day_wise_sales_data!$A$2:$A$500,0),MATCH(resource!BT$2,INDIRECT("day_wise_sales_data!$B$1:$BZ$1"),0)),0)</f>
        <v>0</v>
      </c>
      <c r="BU908" s="3">
        <f ca="1">IFERROR(INDEX(INDIRECT("day_wise_sales_data!$B$2:$BZ$599"),MATCH(resource!$CC908,day_wise_sales_data!$A$2:$A$500,0),MATCH(resource!BU$2,INDIRECT("day_wise_sales_data!$B$1:$BZ$1"),0)),0)</f>
        <v>0</v>
      </c>
      <c r="BV908" s="3">
        <f ca="1">IFERROR(INDEX(INDIRECT("day_wise_sales_data!$B$2:$BZ$599"),MATCH(resource!$CC908,day_wise_sales_data!$A$2:$A$500,0),MATCH(resource!BV$2,INDIRECT("day_wise_sales_data!$B$1:$BZ$1"),0)),0)</f>
        <v>0</v>
      </c>
      <c r="BW908" s="3">
        <f ca="1">IFERROR(INDEX(INDIRECT("day_wise_sales_data!$B$2:$BZ$599"),MATCH(resource!$CC908,day_wise_sales_data!$A$2:$A$500,0),MATCH(resource!BW$2,INDIRECT("day_wise_sales_data!$B$1:$BZ$1"),0)),0)</f>
        <v>0</v>
      </c>
      <c r="BX908" s="3">
        <f ca="1">IFERROR(INDEX(INDIRECT("day_wise_sales_data!$B$2:$BZ$599"),MATCH(resource!$CC908,day_wise_sales_data!$A$2:$A$500,0),MATCH(resource!BX$2,INDIRECT("day_wise_sales_data!$B$1:$BZ$1"),0)),0)</f>
        <v>0</v>
      </c>
      <c r="BY908" s="3">
        <f ca="1">IFERROR(INDEX(INDIRECT("day_wise_sales_data!$B$2:$BZ$599"),MATCH(resource!$CC908,day_wise_sales_data!$A$2:$A$500,0),MATCH(resource!BY$2,INDIRECT("day_wise_sales_data!$B$1:$BZ$1"),0)),0)</f>
        <v>0</v>
      </c>
      <c r="BZ908" s="3">
        <f ca="1">IFERROR(INDEX(INDIRECT("day_wise_sales_data!$B$2:$BZ$599"),MATCH(resource!$CC908,day_wise_sales_data!$A$2:$A$500,0),MATCH(resource!BZ$2,INDIRECT("day_wise_sales_data!$B$1:$BZ$1"),0)),0)</f>
        <v>0</v>
      </c>
      <c r="CA908" s="3">
        <f ca="1">IFERROR(INDEX(INDIRECT("day_wise_sales_data!$B$2:$BZ$599"),MATCH(resource!$CC908,day_wise_sales_data!$A$2:$A$500,0),MATCH(resource!CA$2,INDIRECT("day_wise_sales_data!$B$1:$BZ$1"),0)),0)</f>
        <v>0</v>
      </c>
      <c r="CC908" s="4">
        <f>sales_data!H907</f>
        <v>0</v>
      </c>
      <c r="CD908" s="1">
        <v>906</v>
      </c>
      <c r="CE908" s="1" t="str">
        <f>IF(AQ908=report!$AQ$3,resource!CD908,"")</f>
        <v/>
      </c>
      <c r="CF908" s="5" t="str">
        <f>IFERROR(SMALL($CE$3:$CE$1001,ROWS($CE$3:CE908)),"")</f>
        <v/>
      </c>
      <c r="CH908">
        <f>IFERROR(VLOOKUP($CC908,data_pull!$E$22:$G$700,2,0),0)</f>
        <v>0</v>
      </c>
      <c r="DK908" s="3" t="str">
        <f>IFERROR(INDEX(COD_SALES!$B$5:$Z$500,MATCH(resource!$CC908,COD_SALES!$A$5:$A$500,0),MATCH(resource!DK$2,COD_SALES!$B$4:$Z$4,0)),"")</f>
        <v/>
      </c>
      <c r="DL908" s="3" t="str">
        <f>IFERROR(INDEX(COD_SALES!$B$5:$Z$500,MATCH(resource!$CC908,COD_SALES!$A$5:$A$500,0),MATCH(resource!DL$2,COD_SALES!$B$4:$Z$4,0)),"")</f>
        <v/>
      </c>
      <c r="DM908" s="3" t="str">
        <f>IFERROR(INDEX(COD_SALES!$B$5:$Z$500,MATCH(resource!$CC908,COD_SALES!$A$5:$A$500,0),MATCH(resource!DM$2,COD_SALES!$B$4:$Z$4,0)),"")</f>
        <v/>
      </c>
      <c r="DN908" s="3" t="str">
        <f>IFERROR(INDEX(COD_SALES!$B$5:$Z$500,MATCH(resource!$CC908,COD_SALES!$A$5:$A$500,0),MATCH(resource!DN$2,COD_SALES!$B$4:$Z$4,0)),"")</f>
        <v/>
      </c>
      <c r="DO908" s="3" t="str">
        <f>IFERROR(INDEX(COD_SALES!$B$5:$Z$500,MATCH(resource!$CC908,COD_SALES!$A$5:$A$500,0),MATCH(resource!DO$2,COD_SALES!$B$4:$Z$4,0)),"")</f>
        <v/>
      </c>
      <c r="DP908" s="3" t="str">
        <f>IFERROR(INDEX(COD_SALES!$B$5:$Z$500,MATCH(resource!$CC908,COD_SALES!$A$5:$A$500,0),MATCH(resource!DP$2,COD_SALES!$B$4:$Z$4,0)),"")</f>
        <v/>
      </c>
      <c r="DQ908" s="3" t="str">
        <f>IFERROR(INDEX(COD_SALES!$B$5:$Z$500,MATCH(resource!$CC908,COD_SALES!$A$5:$A$500,0),MATCH(resource!DQ$2,COD_SALES!$B$4:$Z$4,0)),"")</f>
        <v/>
      </c>
      <c r="DR908" s="3" t="str">
        <f>IFERROR(INDEX(COD_SALES!$B$5:$Z$500,MATCH(resource!$CC908,COD_SALES!$A$5:$A$500,0),MATCH(resource!DR$2,COD_SALES!$B$4:$Z$4,0)),"")</f>
        <v/>
      </c>
      <c r="DS908" s="3" t="str">
        <f>IFERROR(INDEX(COD_SALES!$B$5:$Z$500,MATCH(resource!$CC908,COD_SALES!$A$5:$A$500,0),MATCH(resource!DS$2,COD_SALES!$B$4:$Z$4,0)),"")</f>
        <v/>
      </c>
      <c r="DT908" s="3" t="str">
        <f>IFERROR(INDEX(COD_SALES!$B$5:$Z$500,MATCH(resource!$CC908,COD_SALES!$A$5:$A$500,0),MATCH(resource!DT$2,COD_SALES!$B$4:$Z$4,0)),"")</f>
        <v/>
      </c>
      <c r="DU908" s="3" t="str">
        <f>IFERROR(INDEX(COD_SALES!$B$5:$Z$500,MATCH(resource!$CC908,COD_SALES!$A$5:$A$500,0),MATCH(resource!DU$2,COD_SALES!$B$4:$Z$4,0)),"")</f>
        <v/>
      </c>
      <c r="DV908" s="3" t="str">
        <f>IFERROR(INDEX(COD_SALES!$B$5:$Z$500,MATCH(resource!$CC908,COD_SALES!$A$5:$A$500,0),MATCH(resource!DV$2,COD_SALES!$B$4:$Z$4,0)),"")</f>
        <v/>
      </c>
      <c r="DW908" s="3" t="str">
        <f>IFERROR(INDEX(COD_SALES!$B$5:$Z$500,MATCH(resource!$CC908,COD_SALES!$A$5:$A$500,0),MATCH(resource!DW$2,COD_SALES!$B$4:$Z$4,0)),"")</f>
        <v/>
      </c>
      <c r="DX908" s="3" t="str">
        <f>IFERROR(INDEX(COD_SALES!$B$5:$Z$500,MATCH(resource!$CC908,COD_SALES!$A$5:$A$500,0),MATCH(resource!DX$2,COD_SALES!$B$4:$Z$4,0)),"")</f>
        <v/>
      </c>
      <c r="DY908" s="3" t="str">
        <f>IFERROR(INDEX(COD_SALES!$B$5:$Z$500,MATCH(resource!$CC908,COD_SALES!$A$5:$A$500,0),MATCH(resource!DY$2,COD_SALES!$B$4:$Z$4,0)),"")</f>
        <v/>
      </c>
      <c r="DZ908" s="3" t="str">
        <f>IFERROR(INDEX(COD_SALES!$B$5:$Z$500,MATCH(resource!$CC908,COD_SALES!$A$5:$A$500,0),MATCH(resource!DZ$2,COD_SALES!$B$4:$Z$4,0)),"")</f>
        <v/>
      </c>
      <c r="EA908" s="3" t="str">
        <f>IFERROR(INDEX(COD_SALES!$B$5:$Z$500,MATCH(resource!$CC908,COD_SALES!$A$5:$A$500,0),MATCH(resource!EA$2,COD_SALES!$B$4:$Z$4,0)),"")</f>
        <v/>
      </c>
      <c r="EB908" s="3">
        <f t="shared" si="144"/>
        <v>0</v>
      </c>
      <c r="EW908" s="3">
        <f>IFERROR(VLOOKUP(CC908,data_pull!$AO$25:$AR$546,2,0),0)</f>
        <v>0</v>
      </c>
      <c r="EX908" s="1">
        <f>IFERROR(VLOOKUP(CC908,data_pull!$AO$25:$AR$546,4,0),0)</f>
        <v>0</v>
      </c>
    </row>
    <row r="909" spans="13:154" x14ac:dyDescent="0.25"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4">
        <f>sales_data!B908</f>
        <v>0</v>
      </c>
      <c r="AR909" s="4">
        <f>sales_data!C908</f>
        <v>0</v>
      </c>
      <c r="AS909" s="5" t="str">
        <f t="shared" si="143"/>
        <v/>
      </c>
      <c r="AT909" s="4">
        <f>sales_data!I908</f>
        <v>0</v>
      </c>
      <c r="AU909" s="4">
        <f>sales_data!W908</f>
        <v>0</v>
      </c>
      <c r="AV909" s="1">
        <f>sales_data!N908</f>
        <v>0</v>
      </c>
      <c r="AW909" s="1">
        <f>sales_data!P908</f>
        <v>0</v>
      </c>
      <c r="AX909" s="3">
        <f ca="1">IFERROR(INDEX(INDIRECT("day_wise_sales_data!$B$2:$BZ$599"),MATCH(resource!$CC909,day_wise_sales_data!$A$2:$A$500,0),MATCH(resource!AX$2,INDIRECT("day_wise_sales_data!$B$1:$BZ$1"),0)),0)</f>
        <v>0</v>
      </c>
      <c r="AY909" s="3">
        <f ca="1">IFERROR(INDEX(INDIRECT("day_wise_sales_data!$B$2:$BZ$599"),MATCH(resource!$CC909,day_wise_sales_data!$A$2:$A$500,0),MATCH(resource!AY$2,INDIRECT("day_wise_sales_data!$B$1:$BZ$1"),0)),0)</f>
        <v>0</v>
      </c>
      <c r="AZ909" s="3">
        <f ca="1">IFERROR(INDEX(INDIRECT("day_wise_sales_data!$B$2:$BZ$599"),MATCH(resource!$CC909,day_wise_sales_data!$A$2:$A$500,0),MATCH(resource!AZ$2,INDIRECT("day_wise_sales_data!$B$1:$BZ$1"),0)),0)</f>
        <v>0</v>
      </c>
      <c r="BA909" s="3">
        <f ca="1">IFERROR(INDEX(INDIRECT("day_wise_sales_data!$B$2:$BZ$599"),MATCH(resource!$CC909,day_wise_sales_data!$A$2:$A$500,0),MATCH(resource!BA$2,INDIRECT("day_wise_sales_data!$B$1:$BZ$1"),0)),0)</f>
        <v>0</v>
      </c>
      <c r="BB909" s="3">
        <f ca="1">IFERROR(INDEX(INDIRECT("day_wise_sales_data!$B$2:$BZ$599"),MATCH(resource!$CC909,day_wise_sales_data!$A$2:$A$500,0),MATCH(resource!BB$2,INDIRECT("day_wise_sales_data!$B$1:$BZ$1"),0)),0)</f>
        <v>0</v>
      </c>
      <c r="BC909" s="3">
        <f ca="1">IFERROR(INDEX(INDIRECT("day_wise_sales_data!$B$2:$BZ$599"),MATCH(resource!$CC909,day_wise_sales_data!$A$2:$A$500,0),MATCH(resource!BC$2,INDIRECT("day_wise_sales_data!$B$1:$BZ$1"),0)),0)</f>
        <v>0</v>
      </c>
      <c r="BD909" s="3">
        <f ca="1">IFERROR(INDEX(INDIRECT("day_wise_sales_data!$B$2:$BZ$599"),MATCH(resource!$CC909,day_wise_sales_data!$A$2:$A$500,0),MATCH(resource!BD$2,INDIRECT("day_wise_sales_data!$B$1:$BZ$1"),0)),0)</f>
        <v>0</v>
      </c>
      <c r="BE909" s="3">
        <f ca="1">IFERROR(INDEX(INDIRECT("day_wise_sales_data!$B$2:$BZ$599"),MATCH(resource!$CC909,day_wise_sales_data!$A$2:$A$500,0),MATCH(resource!BE$2,INDIRECT("day_wise_sales_data!$B$1:$BZ$1"),0)),0)</f>
        <v>0</v>
      </c>
      <c r="BF909" s="3">
        <f ca="1">IFERROR(INDEX(INDIRECT("day_wise_sales_data!$B$2:$BZ$599"),MATCH(resource!$CC909,day_wise_sales_data!$A$2:$A$500,0),MATCH(resource!BF$2,INDIRECT("day_wise_sales_data!$B$1:$BZ$1"),0)),0)</f>
        <v>0</v>
      </c>
      <c r="BG909" s="3">
        <f ca="1">IFERROR(INDEX(INDIRECT("day_wise_sales_data!$B$2:$BZ$599"),MATCH(resource!$CC909,day_wise_sales_data!$A$2:$A$500,0),MATCH(resource!BG$2,INDIRECT("day_wise_sales_data!$B$1:$BZ$1"),0)),0)</f>
        <v>0</v>
      </c>
      <c r="BH909" s="3">
        <f ca="1">IFERROR(INDEX(INDIRECT("day_wise_sales_data!$B$2:$BZ$599"),MATCH(resource!$CC909,day_wise_sales_data!$A$2:$A$500,0),MATCH(resource!BH$2,INDIRECT("day_wise_sales_data!$B$1:$BZ$1"),0)),0)</f>
        <v>0</v>
      </c>
      <c r="BI909" s="3">
        <f ca="1">IFERROR(INDEX(INDIRECT("day_wise_sales_data!$B$2:$BZ$599"),MATCH(resource!$CC909,day_wise_sales_data!$A$2:$A$500,0),MATCH(resource!BI$2,INDIRECT("day_wise_sales_data!$B$1:$BZ$1"),0)),0)</f>
        <v>0</v>
      </c>
      <c r="BJ909" s="3">
        <f ca="1">IFERROR(INDEX(INDIRECT("day_wise_sales_data!$B$2:$BZ$599"),MATCH(resource!$CC909,day_wise_sales_data!$A$2:$A$500,0),MATCH(resource!BJ$2,INDIRECT("day_wise_sales_data!$B$1:$BZ$1"),0)),0)</f>
        <v>0</v>
      </c>
      <c r="BK909" s="3">
        <f ca="1">IFERROR(INDEX(INDIRECT("day_wise_sales_data!$B$2:$BZ$599"),MATCH(resource!$CC909,day_wise_sales_data!$A$2:$A$500,0),MATCH(resource!BK$2,INDIRECT("day_wise_sales_data!$B$1:$BZ$1"),0)),0)</f>
        <v>0</v>
      </c>
      <c r="BL909" s="3">
        <f ca="1">IFERROR(INDEX(INDIRECT("day_wise_sales_data!$B$2:$BZ$599"),MATCH(resource!$CC909,day_wise_sales_data!$A$2:$A$500,0),MATCH(resource!BL$2,INDIRECT("day_wise_sales_data!$B$1:$BZ$1"),0)),0)</f>
        <v>0</v>
      </c>
      <c r="BM909" s="3">
        <f ca="1">IFERROR(INDEX(INDIRECT("day_wise_sales_data!$B$2:$BZ$599"),MATCH(resource!$CC909,day_wise_sales_data!$A$2:$A$500,0),MATCH(resource!BM$2,INDIRECT("day_wise_sales_data!$B$1:$BZ$1"),0)),0)</f>
        <v>0</v>
      </c>
      <c r="BN909" s="3">
        <f ca="1">IFERROR(INDEX(INDIRECT("day_wise_sales_data!$B$2:$BZ$599"),MATCH(resource!$CC909,day_wise_sales_data!$A$2:$A$500,0),MATCH(resource!BN$2,INDIRECT("day_wise_sales_data!$B$1:$BZ$1"),0)),0)</f>
        <v>0</v>
      </c>
      <c r="BO909" s="3">
        <f ca="1">IFERROR(INDEX(INDIRECT("day_wise_sales_data!$B$2:$BZ$599"),MATCH(resource!$CC909,day_wise_sales_data!$A$2:$A$500,0),MATCH(resource!BO$2,INDIRECT("day_wise_sales_data!$B$1:$BZ$1"),0)),0)</f>
        <v>0</v>
      </c>
      <c r="BP909" s="3">
        <f ca="1">IFERROR(INDEX(INDIRECT("day_wise_sales_data!$B$2:$BZ$599"),MATCH(resource!$CC909,day_wise_sales_data!$A$2:$A$500,0),MATCH(resource!BP$2,INDIRECT("day_wise_sales_data!$B$1:$BZ$1"),0)),0)</f>
        <v>0</v>
      </c>
      <c r="BQ909" s="3">
        <f ca="1">IFERROR(INDEX(INDIRECT("day_wise_sales_data!$B$2:$BZ$599"),MATCH(resource!$CC909,day_wise_sales_data!$A$2:$A$500,0),MATCH(resource!BQ$2,INDIRECT("day_wise_sales_data!$B$1:$BZ$1"),0)),0)</f>
        <v>0</v>
      </c>
      <c r="BR909" s="3">
        <f ca="1">IFERROR(INDEX(INDIRECT("day_wise_sales_data!$B$2:$BZ$599"),MATCH(resource!$CC909,day_wise_sales_data!$A$2:$A$500,0),MATCH(resource!BR$2,INDIRECT("day_wise_sales_data!$B$1:$BZ$1"),0)),0)</f>
        <v>0</v>
      </c>
      <c r="BS909" s="3">
        <f ca="1">IFERROR(INDEX(INDIRECT("day_wise_sales_data!$B$2:$BZ$599"),MATCH(resource!$CC909,day_wise_sales_data!$A$2:$A$500,0),MATCH(resource!BS$2,INDIRECT("day_wise_sales_data!$B$1:$BZ$1"),0)),0)</f>
        <v>0</v>
      </c>
      <c r="BT909" s="3">
        <f ca="1">IFERROR(INDEX(INDIRECT("day_wise_sales_data!$B$2:$BZ$599"),MATCH(resource!$CC909,day_wise_sales_data!$A$2:$A$500,0),MATCH(resource!BT$2,INDIRECT("day_wise_sales_data!$B$1:$BZ$1"),0)),0)</f>
        <v>0</v>
      </c>
      <c r="BU909" s="3">
        <f ca="1">IFERROR(INDEX(INDIRECT("day_wise_sales_data!$B$2:$BZ$599"),MATCH(resource!$CC909,day_wise_sales_data!$A$2:$A$500,0),MATCH(resource!BU$2,INDIRECT("day_wise_sales_data!$B$1:$BZ$1"),0)),0)</f>
        <v>0</v>
      </c>
      <c r="BV909" s="3">
        <f ca="1">IFERROR(INDEX(INDIRECT("day_wise_sales_data!$B$2:$BZ$599"),MATCH(resource!$CC909,day_wise_sales_data!$A$2:$A$500,0),MATCH(resource!BV$2,INDIRECT("day_wise_sales_data!$B$1:$BZ$1"),0)),0)</f>
        <v>0</v>
      </c>
      <c r="BW909" s="3">
        <f ca="1">IFERROR(INDEX(INDIRECT("day_wise_sales_data!$B$2:$BZ$599"),MATCH(resource!$CC909,day_wise_sales_data!$A$2:$A$500,0),MATCH(resource!BW$2,INDIRECT("day_wise_sales_data!$B$1:$BZ$1"),0)),0)</f>
        <v>0</v>
      </c>
      <c r="BX909" s="3">
        <f ca="1">IFERROR(INDEX(INDIRECT("day_wise_sales_data!$B$2:$BZ$599"),MATCH(resource!$CC909,day_wise_sales_data!$A$2:$A$500,0),MATCH(resource!BX$2,INDIRECT("day_wise_sales_data!$B$1:$BZ$1"),0)),0)</f>
        <v>0</v>
      </c>
      <c r="BY909" s="3">
        <f ca="1">IFERROR(INDEX(INDIRECT("day_wise_sales_data!$B$2:$BZ$599"),MATCH(resource!$CC909,day_wise_sales_data!$A$2:$A$500,0),MATCH(resource!BY$2,INDIRECT("day_wise_sales_data!$B$1:$BZ$1"),0)),0)</f>
        <v>0</v>
      </c>
      <c r="BZ909" s="3">
        <f ca="1">IFERROR(INDEX(INDIRECT("day_wise_sales_data!$B$2:$BZ$599"),MATCH(resource!$CC909,day_wise_sales_data!$A$2:$A$500,0),MATCH(resource!BZ$2,INDIRECT("day_wise_sales_data!$B$1:$BZ$1"),0)),0)</f>
        <v>0</v>
      </c>
      <c r="CA909" s="3">
        <f ca="1">IFERROR(INDEX(INDIRECT("day_wise_sales_data!$B$2:$BZ$599"),MATCH(resource!$CC909,day_wise_sales_data!$A$2:$A$500,0),MATCH(resource!CA$2,INDIRECT("day_wise_sales_data!$B$1:$BZ$1"),0)),0)</f>
        <v>0</v>
      </c>
      <c r="CC909" s="4">
        <f>sales_data!H908</f>
        <v>0</v>
      </c>
      <c r="CD909" s="1">
        <v>907</v>
      </c>
      <c r="CE909" s="1" t="str">
        <f>IF(AQ909=report!$AQ$3,resource!CD909,"")</f>
        <v/>
      </c>
      <c r="CF909" s="5" t="str">
        <f>IFERROR(SMALL($CE$3:$CE$1001,ROWS($CE$3:CE909)),"")</f>
        <v/>
      </c>
      <c r="CH909">
        <f>IFERROR(VLOOKUP($CC909,data_pull!$E$22:$G$700,2,0),0)</f>
        <v>0</v>
      </c>
      <c r="DK909" s="3" t="str">
        <f>IFERROR(INDEX(COD_SALES!$B$5:$Z$500,MATCH(resource!$CC909,COD_SALES!$A$5:$A$500,0),MATCH(resource!DK$2,COD_SALES!$B$4:$Z$4,0)),"")</f>
        <v/>
      </c>
      <c r="DL909" s="3" t="str">
        <f>IFERROR(INDEX(COD_SALES!$B$5:$Z$500,MATCH(resource!$CC909,COD_SALES!$A$5:$A$500,0),MATCH(resource!DL$2,COD_SALES!$B$4:$Z$4,0)),"")</f>
        <v/>
      </c>
      <c r="DM909" s="3" t="str">
        <f>IFERROR(INDEX(COD_SALES!$B$5:$Z$500,MATCH(resource!$CC909,COD_SALES!$A$5:$A$500,0),MATCH(resource!DM$2,COD_SALES!$B$4:$Z$4,0)),"")</f>
        <v/>
      </c>
      <c r="DN909" s="3" t="str">
        <f>IFERROR(INDEX(COD_SALES!$B$5:$Z$500,MATCH(resource!$CC909,COD_SALES!$A$5:$A$500,0),MATCH(resource!DN$2,COD_SALES!$B$4:$Z$4,0)),"")</f>
        <v/>
      </c>
      <c r="DO909" s="3" t="str">
        <f>IFERROR(INDEX(COD_SALES!$B$5:$Z$500,MATCH(resource!$CC909,COD_SALES!$A$5:$A$500,0),MATCH(resource!DO$2,COD_SALES!$B$4:$Z$4,0)),"")</f>
        <v/>
      </c>
      <c r="DP909" s="3" t="str">
        <f>IFERROR(INDEX(COD_SALES!$B$5:$Z$500,MATCH(resource!$CC909,COD_SALES!$A$5:$A$500,0),MATCH(resource!DP$2,COD_SALES!$B$4:$Z$4,0)),"")</f>
        <v/>
      </c>
      <c r="DQ909" s="3" t="str">
        <f>IFERROR(INDEX(COD_SALES!$B$5:$Z$500,MATCH(resource!$CC909,COD_SALES!$A$5:$A$500,0),MATCH(resource!DQ$2,COD_SALES!$B$4:$Z$4,0)),"")</f>
        <v/>
      </c>
      <c r="DR909" s="3" t="str">
        <f>IFERROR(INDEX(COD_SALES!$B$5:$Z$500,MATCH(resource!$CC909,COD_SALES!$A$5:$A$500,0),MATCH(resource!DR$2,COD_SALES!$B$4:$Z$4,0)),"")</f>
        <v/>
      </c>
      <c r="DS909" s="3" t="str">
        <f>IFERROR(INDEX(COD_SALES!$B$5:$Z$500,MATCH(resource!$CC909,COD_SALES!$A$5:$A$500,0),MATCH(resource!DS$2,COD_SALES!$B$4:$Z$4,0)),"")</f>
        <v/>
      </c>
      <c r="DT909" s="3" t="str">
        <f>IFERROR(INDEX(COD_SALES!$B$5:$Z$500,MATCH(resource!$CC909,COD_SALES!$A$5:$A$500,0),MATCH(resource!DT$2,COD_SALES!$B$4:$Z$4,0)),"")</f>
        <v/>
      </c>
      <c r="DU909" s="3" t="str">
        <f>IFERROR(INDEX(COD_SALES!$B$5:$Z$500,MATCH(resource!$CC909,COD_SALES!$A$5:$A$500,0),MATCH(resource!DU$2,COD_SALES!$B$4:$Z$4,0)),"")</f>
        <v/>
      </c>
      <c r="DV909" s="3" t="str">
        <f>IFERROR(INDEX(COD_SALES!$B$5:$Z$500,MATCH(resource!$CC909,COD_SALES!$A$5:$A$500,0),MATCH(resource!DV$2,COD_SALES!$B$4:$Z$4,0)),"")</f>
        <v/>
      </c>
      <c r="DW909" s="3" t="str">
        <f>IFERROR(INDEX(COD_SALES!$B$5:$Z$500,MATCH(resource!$CC909,COD_SALES!$A$5:$A$500,0),MATCH(resource!DW$2,COD_SALES!$B$4:$Z$4,0)),"")</f>
        <v/>
      </c>
      <c r="DX909" s="3" t="str">
        <f>IFERROR(INDEX(COD_SALES!$B$5:$Z$500,MATCH(resource!$CC909,COD_SALES!$A$5:$A$500,0),MATCH(resource!DX$2,COD_SALES!$B$4:$Z$4,0)),"")</f>
        <v/>
      </c>
      <c r="DY909" s="3" t="str">
        <f>IFERROR(INDEX(COD_SALES!$B$5:$Z$500,MATCH(resource!$CC909,COD_SALES!$A$5:$A$500,0),MATCH(resource!DY$2,COD_SALES!$B$4:$Z$4,0)),"")</f>
        <v/>
      </c>
      <c r="DZ909" s="3" t="str">
        <f>IFERROR(INDEX(COD_SALES!$B$5:$Z$500,MATCH(resource!$CC909,COD_SALES!$A$5:$A$500,0),MATCH(resource!DZ$2,COD_SALES!$B$4:$Z$4,0)),"")</f>
        <v/>
      </c>
      <c r="EA909" s="3" t="str">
        <f>IFERROR(INDEX(COD_SALES!$B$5:$Z$500,MATCH(resource!$CC909,COD_SALES!$A$5:$A$500,0),MATCH(resource!EA$2,COD_SALES!$B$4:$Z$4,0)),"")</f>
        <v/>
      </c>
      <c r="EB909" s="3">
        <f t="shared" si="144"/>
        <v>0</v>
      </c>
      <c r="EW909" s="3">
        <f>IFERROR(VLOOKUP(CC909,data_pull!$AO$25:$AR$546,2,0),0)</f>
        <v>0</v>
      </c>
      <c r="EX909" s="1">
        <f>IFERROR(VLOOKUP(CC909,data_pull!$AO$25:$AR$546,4,0),0)</f>
        <v>0</v>
      </c>
    </row>
    <row r="910" spans="13:154" x14ac:dyDescent="0.25"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4">
        <f>sales_data!B909</f>
        <v>0</v>
      </c>
      <c r="AR910" s="4">
        <f>sales_data!C909</f>
        <v>0</v>
      </c>
      <c r="AS910" s="5" t="str">
        <f t="shared" si="143"/>
        <v/>
      </c>
      <c r="AT910" s="4">
        <f>sales_data!I909</f>
        <v>0</v>
      </c>
      <c r="AU910" s="4">
        <f>sales_data!W909</f>
        <v>0</v>
      </c>
      <c r="AV910" s="1">
        <f>sales_data!N909</f>
        <v>0</v>
      </c>
      <c r="AW910" s="1">
        <f>sales_data!P909</f>
        <v>0</v>
      </c>
      <c r="AX910" s="3">
        <f ca="1">IFERROR(INDEX(INDIRECT("day_wise_sales_data!$B$2:$BZ$599"),MATCH(resource!$CC910,day_wise_sales_data!$A$2:$A$500,0),MATCH(resource!AX$2,INDIRECT("day_wise_sales_data!$B$1:$BZ$1"),0)),0)</f>
        <v>0</v>
      </c>
      <c r="AY910" s="3">
        <f ca="1">IFERROR(INDEX(INDIRECT("day_wise_sales_data!$B$2:$BZ$599"),MATCH(resource!$CC910,day_wise_sales_data!$A$2:$A$500,0),MATCH(resource!AY$2,INDIRECT("day_wise_sales_data!$B$1:$BZ$1"),0)),0)</f>
        <v>0</v>
      </c>
      <c r="AZ910" s="3">
        <f ca="1">IFERROR(INDEX(INDIRECT("day_wise_sales_data!$B$2:$BZ$599"),MATCH(resource!$CC910,day_wise_sales_data!$A$2:$A$500,0),MATCH(resource!AZ$2,INDIRECT("day_wise_sales_data!$B$1:$BZ$1"),0)),0)</f>
        <v>0</v>
      </c>
      <c r="BA910" s="3">
        <f ca="1">IFERROR(INDEX(INDIRECT("day_wise_sales_data!$B$2:$BZ$599"),MATCH(resource!$CC910,day_wise_sales_data!$A$2:$A$500,0),MATCH(resource!BA$2,INDIRECT("day_wise_sales_data!$B$1:$BZ$1"),0)),0)</f>
        <v>0</v>
      </c>
      <c r="BB910" s="3">
        <f ca="1">IFERROR(INDEX(INDIRECT("day_wise_sales_data!$B$2:$BZ$599"),MATCH(resource!$CC910,day_wise_sales_data!$A$2:$A$500,0),MATCH(resource!BB$2,INDIRECT("day_wise_sales_data!$B$1:$BZ$1"),0)),0)</f>
        <v>0</v>
      </c>
      <c r="BC910" s="3">
        <f ca="1">IFERROR(INDEX(INDIRECT("day_wise_sales_data!$B$2:$BZ$599"),MATCH(resource!$CC910,day_wise_sales_data!$A$2:$A$500,0),MATCH(resource!BC$2,INDIRECT("day_wise_sales_data!$B$1:$BZ$1"),0)),0)</f>
        <v>0</v>
      </c>
      <c r="BD910" s="3">
        <f ca="1">IFERROR(INDEX(INDIRECT("day_wise_sales_data!$B$2:$BZ$599"),MATCH(resource!$CC910,day_wise_sales_data!$A$2:$A$500,0),MATCH(resource!BD$2,INDIRECT("day_wise_sales_data!$B$1:$BZ$1"),0)),0)</f>
        <v>0</v>
      </c>
      <c r="BE910" s="3">
        <f ca="1">IFERROR(INDEX(INDIRECT("day_wise_sales_data!$B$2:$BZ$599"),MATCH(resource!$CC910,day_wise_sales_data!$A$2:$A$500,0),MATCH(resource!BE$2,INDIRECT("day_wise_sales_data!$B$1:$BZ$1"),0)),0)</f>
        <v>0</v>
      </c>
      <c r="BF910" s="3">
        <f ca="1">IFERROR(INDEX(INDIRECT("day_wise_sales_data!$B$2:$BZ$599"),MATCH(resource!$CC910,day_wise_sales_data!$A$2:$A$500,0),MATCH(resource!BF$2,INDIRECT("day_wise_sales_data!$B$1:$BZ$1"),0)),0)</f>
        <v>0</v>
      </c>
      <c r="BG910" s="3">
        <f ca="1">IFERROR(INDEX(INDIRECT("day_wise_sales_data!$B$2:$BZ$599"),MATCH(resource!$CC910,day_wise_sales_data!$A$2:$A$500,0),MATCH(resource!BG$2,INDIRECT("day_wise_sales_data!$B$1:$BZ$1"),0)),0)</f>
        <v>0</v>
      </c>
      <c r="BH910" s="3">
        <f ca="1">IFERROR(INDEX(INDIRECT("day_wise_sales_data!$B$2:$BZ$599"),MATCH(resource!$CC910,day_wise_sales_data!$A$2:$A$500,0),MATCH(resource!BH$2,INDIRECT("day_wise_sales_data!$B$1:$BZ$1"),0)),0)</f>
        <v>0</v>
      </c>
      <c r="BI910" s="3">
        <f ca="1">IFERROR(INDEX(INDIRECT("day_wise_sales_data!$B$2:$BZ$599"),MATCH(resource!$CC910,day_wise_sales_data!$A$2:$A$500,0),MATCH(resource!BI$2,INDIRECT("day_wise_sales_data!$B$1:$BZ$1"),0)),0)</f>
        <v>0</v>
      </c>
      <c r="BJ910" s="3">
        <f ca="1">IFERROR(INDEX(INDIRECT("day_wise_sales_data!$B$2:$BZ$599"),MATCH(resource!$CC910,day_wise_sales_data!$A$2:$A$500,0),MATCH(resource!BJ$2,INDIRECT("day_wise_sales_data!$B$1:$BZ$1"),0)),0)</f>
        <v>0</v>
      </c>
      <c r="BK910" s="3">
        <f ca="1">IFERROR(INDEX(INDIRECT("day_wise_sales_data!$B$2:$BZ$599"),MATCH(resource!$CC910,day_wise_sales_data!$A$2:$A$500,0),MATCH(resource!BK$2,INDIRECT("day_wise_sales_data!$B$1:$BZ$1"),0)),0)</f>
        <v>0</v>
      </c>
      <c r="BL910" s="3">
        <f ca="1">IFERROR(INDEX(INDIRECT("day_wise_sales_data!$B$2:$BZ$599"),MATCH(resource!$CC910,day_wise_sales_data!$A$2:$A$500,0),MATCH(resource!BL$2,INDIRECT("day_wise_sales_data!$B$1:$BZ$1"),0)),0)</f>
        <v>0</v>
      </c>
      <c r="BM910" s="3">
        <f ca="1">IFERROR(INDEX(INDIRECT("day_wise_sales_data!$B$2:$BZ$599"),MATCH(resource!$CC910,day_wise_sales_data!$A$2:$A$500,0),MATCH(resource!BM$2,INDIRECT("day_wise_sales_data!$B$1:$BZ$1"),0)),0)</f>
        <v>0</v>
      </c>
      <c r="BN910" s="3">
        <f ca="1">IFERROR(INDEX(INDIRECT("day_wise_sales_data!$B$2:$BZ$599"),MATCH(resource!$CC910,day_wise_sales_data!$A$2:$A$500,0),MATCH(resource!BN$2,INDIRECT("day_wise_sales_data!$B$1:$BZ$1"),0)),0)</f>
        <v>0</v>
      </c>
      <c r="BO910" s="3">
        <f ca="1">IFERROR(INDEX(INDIRECT("day_wise_sales_data!$B$2:$BZ$599"),MATCH(resource!$CC910,day_wise_sales_data!$A$2:$A$500,0),MATCH(resource!BO$2,INDIRECT("day_wise_sales_data!$B$1:$BZ$1"),0)),0)</f>
        <v>0</v>
      </c>
      <c r="BP910" s="3">
        <f ca="1">IFERROR(INDEX(INDIRECT("day_wise_sales_data!$B$2:$BZ$599"),MATCH(resource!$CC910,day_wise_sales_data!$A$2:$A$500,0),MATCH(resource!BP$2,INDIRECT("day_wise_sales_data!$B$1:$BZ$1"),0)),0)</f>
        <v>0</v>
      </c>
      <c r="BQ910" s="3">
        <f ca="1">IFERROR(INDEX(INDIRECT("day_wise_sales_data!$B$2:$BZ$599"),MATCH(resource!$CC910,day_wise_sales_data!$A$2:$A$500,0),MATCH(resource!BQ$2,INDIRECT("day_wise_sales_data!$B$1:$BZ$1"),0)),0)</f>
        <v>0</v>
      </c>
      <c r="BR910" s="3">
        <f ca="1">IFERROR(INDEX(INDIRECT("day_wise_sales_data!$B$2:$BZ$599"),MATCH(resource!$CC910,day_wise_sales_data!$A$2:$A$500,0),MATCH(resource!BR$2,INDIRECT("day_wise_sales_data!$B$1:$BZ$1"),0)),0)</f>
        <v>0</v>
      </c>
      <c r="BS910" s="3">
        <f ca="1">IFERROR(INDEX(INDIRECT("day_wise_sales_data!$B$2:$BZ$599"),MATCH(resource!$CC910,day_wise_sales_data!$A$2:$A$500,0),MATCH(resource!BS$2,INDIRECT("day_wise_sales_data!$B$1:$BZ$1"),0)),0)</f>
        <v>0</v>
      </c>
      <c r="BT910" s="3">
        <f ca="1">IFERROR(INDEX(INDIRECT("day_wise_sales_data!$B$2:$BZ$599"),MATCH(resource!$CC910,day_wise_sales_data!$A$2:$A$500,0),MATCH(resource!BT$2,INDIRECT("day_wise_sales_data!$B$1:$BZ$1"),0)),0)</f>
        <v>0</v>
      </c>
      <c r="BU910" s="3">
        <f ca="1">IFERROR(INDEX(INDIRECT("day_wise_sales_data!$B$2:$BZ$599"),MATCH(resource!$CC910,day_wise_sales_data!$A$2:$A$500,0),MATCH(resource!BU$2,INDIRECT("day_wise_sales_data!$B$1:$BZ$1"),0)),0)</f>
        <v>0</v>
      </c>
      <c r="BV910" s="3">
        <f ca="1">IFERROR(INDEX(INDIRECT("day_wise_sales_data!$B$2:$BZ$599"),MATCH(resource!$CC910,day_wise_sales_data!$A$2:$A$500,0),MATCH(resource!BV$2,INDIRECT("day_wise_sales_data!$B$1:$BZ$1"),0)),0)</f>
        <v>0</v>
      </c>
      <c r="BW910" s="3">
        <f ca="1">IFERROR(INDEX(INDIRECT("day_wise_sales_data!$B$2:$BZ$599"),MATCH(resource!$CC910,day_wise_sales_data!$A$2:$A$500,0),MATCH(resource!BW$2,INDIRECT("day_wise_sales_data!$B$1:$BZ$1"),0)),0)</f>
        <v>0</v>
      </c>
      <c r="BX910" s="3">
        <f ca="1">IFERROR(INDEX(INDIRECT("day_wise_sales_data!$B$2:$BZ$599"),MATCH(resource!$CC910,day_wise_sales_data!$A$2:$A$500,0),MATCH(resource!BX$2,INDIRECT("day_wise_sales_data!$B$1:$BZ$1"),0)),0)</f>
        <v>0</v>
      </c>
      <c r="BY910" s="3">
        <f ca="1">IFERROR(INDEX(INDIRECT("day_wise_sales_data!$B$2:$BZ$599"),MATCH(resource!$CC910,day_wise_sales_data!$A$2:$A$500,0),MATCH(resource!BY$2,INDIRECT("day_wise_sales_data!$B$1:$BZ$1"),0)),0)</f>
        <v>0</v>
      </c>
      <c r="BZ910" s="3">
        <f ca="1">IFERROR(INDEX(INDIRECT("day_wise_sales_data!$B$2:$BZ$599"),MATCH(resource!$CC910,day_wise_sales_data!$A$2:$A$500,0),MATCH(resource!BZ$2,INDIRECT("day_wise_sales_data!$B$1:$BZ$1"),0)),0)</f>
        <v>0</v>
      </c>
      <c r="CA910" s="3">
        <f ca="1">IFERROR(INDEX(INDIRECT("day_wise_sales_data!$B$2:$BZ$599"),MATCH(resource!$CC910,day_wise_sales_data!$A$2:$A$500,0),MATCH(resource!CA$2,INDIRECT("day_wise_sales_data!$B$1:$BZ$1"),0)),0)</f>
        <v>0</v>
      </c>
      <c r="CC910" s="4">
        <f>sales_data!H909</f>
        <v>0</v>
      </c>
      <c r="CD910" s="1">
        <v>908</v>
      </c>
      <c r="CE910" s="1" t="str">
        <f>IF(AQ910=report!$AQ$3,resource!CD910,"")</f>
        <v/>
      </c>
      <c r="CF910" s="5" t="str">
        <f>IFERROR(SMALL($CE$3:$CE$1001,ROWS($CE$3:CE910)),"")</f>
        <v/>
      </c>
      <c r="CH910">
        <f>IFERROR(VLOOKUP($CC910,data_pull!$E$22:$G$700,2,0),0)</f>
        <v>0</v>
      </c>
      <c r="DK910" s="3" t="str">
        <f>IFERROR(INDEX(COD_SALES!$B$5:$Z$500,MATCH(resource!$CC910,COD_SALES!$A$5:$A$500,0),MATCH(resource!DK$2,COD_SALES!$B$4:$Z$4,0)),"")</f>
        <v/>
      </c>
      <c r="DL910" s="3" t="str">
        <f>IFERROR(INDEX(COD_SALES!$B$5:$Z$500,MATCH(resource!$CC910,COD_SALES!$A$5:$A$500,0),MATCH(resource!DL$2,COD_SALES!$B$4:$Z$4,0)),"")</f>
        <v/>
      </c>
      <c r="DM910" s="3" t="str">
        <f>IFERROR(INDEX(COD_SALES!$B$5:$Z$500,MATCH(resource!$CC910,COD_SALES!$A$5:$A$500,0),MATCH(resource!DM$2,COD_SALES!$B$4:$Z$4,0)),"")</f>
        <v/>
      </c>
      <c r="DN910" s="3" t="str">
        <f>IFERROR(INDEX(COD_SALES!$B$5:$Z$500,MATCH(resource!$CC910,COD_SALES!$A$5:$A$500,0),MATCH(resource!DN$2,COD_SALES!$B$4:$Z$4,0)),"")</f>
        <v/>
      </c>
      <c r="DO910" s="3" t="str">
        <f>IFERROR(INDEX(COD_SALES!$B$5:$Z$500,MATCH(resource!$CC910,COD_SALES!$A$5:$A$500,0),MATCH(resource!DO$2,COD_SALES!$B$4:$Z$4,0)),"")</f>
        <v/>
      </c>
      <c r="DP910" s="3" t="str">
        <f>IFERROR(INDEX(COD_SALES!$B$5:$Z$500,MATCH(resource!$CC910,COD_SALES!$A$5:$A$500,0),MATCH(resource!DP$2,COD_SALES!$B$4:$Z$4,0)),"")</f>
        <v/>
      </c>
      <c r="DQ910" s="3" t="str">
        <f>IFERROR(INDEX(COD_SALES!$B$5:$Z$500,MATCH(resource!$CC910,COD_SALES!$A$5:$A$500,0),MATCH(resource!DQ$2,COD_SALES!$B$4:$Z$4,0)),"")</f>
        <v/>
      </c>
      <c r="DR910" s="3" t="str">
        <f>IFERROR(INDEX(COD_SALES!$B$5:$Z$500,MATCH(resource!$CC910,COD_SALES!$A$5:$A$500,0),MATCH(resource!DR$2,COD_SALES!$B$4:$Z$4,0)),"")</f>
        <v/>
      </c>
      <c r="DS910" s="3" t="str">
        <f>IFERROR(INDEX(COD_SALES!$B$5:$Z$500,MATCH(resource!$CC910,COD_SALES!$A$5:$A$500,0),MATCH(resource!DS$2,COD_SALES!$B$4:$Z$4,0)),"")</f>
        <v/>
      </c>
      <c r="DT910" s="3" t="str">
        <f>IFERROR(INDEX(COD_SALES!$B$5:$Z$500,MATCH(resource!$CC910,COD_SALES!$A$5:$A$500,0),MATCH(resource!DT$2,COD_SALES!$B$4:$Z$4,0)),"")</f>
        <v/>
      </c>
      <c r="DU910" s="3" t="str">
        <f>IFERROR(INDEX(COD_SALES!$B$5:$Z$500,MATCH(resource!$CC910,COD_SALES!$A$5:$A$500,0),MATCH(resource!DU$2,COD_SALES!$B$4:$Z$4,0)),"")</f>
        <v/>
      </c>
      <c r="DV910" s="3" t="str">
        <f>IFERROR(INDEX(COD_SALES!$B$5:$Z$500,MATCH(resource!$CC910,COD_SALES!$A$5:$A$500,0),MATCH(resource!DV$2,COD_SALES!$B$4:$Z$4,0)),"")</f>
        <v/>
      </c>
      <c r="DW910" s="3" t="str">
        <f>IFERROR(INDEX(COD_SALES!$B$5:$Z$500,MATCH(resource!$CC910,COD_SALES!$A$5:$A$500,0),MATCH(resource!DW$2,COD_SALES!$B$4:$Z$4,0)),"")</f>
        <v/>
      </c>
      <c r="DX910" s="3" t="str">
        <f>IFERROR(INDEX(COD_SALES!$B$5:$Z$500,MATCH(resource!$CC910,COD_SALES!$A$5:$A$500,0),MATCH(resource!DX$2,COD_SALES!$B$4:$Z$4,0)),"")</f>
        <v/>
      </c>
      <c r="DY910" s="3" t="str">
        <f>IFERROR(INDEX(COD_SALES!$B$5:$Z$500,MATCH(resource!$CC910,COD_SALES!$A$5:$A$500,0),MATCH(resource!DY$2,COD_SALES!$B$4:$Z$4,0)),"")</f>
        <v/>
      </c>
      <c r="DZ910" s="3" t="str">
        <f>IFERROR(INDEX(COD_SALES!$B$5:$Z$500,MATCH(resource!$CC910,COD_SALES!$A$5:$A$500,0),MATCH(resource!DZ$2,COD_SALES!$B$4:$Z$4,0)),"")</f>
        <v/>
      </c>
      <c r="EA910" s="3" t="str">
        <f>IFERROR(INDEX(COD_SALES!$B$5:$Z$500,MATCH(resource!$CC910,COD_SALES!$A$5:$A$500,0),MATCH(resource!EA$2,COD_SALES!$B$4:$Z$4,0)),"")</f>
        <v/>
      </c>
      <c r="EB910" s="3">
        <f t="shared" si="144"/>
        <v>0</v>
      </c>
      <c r="EW910" s="3">
        <f>IFERROR(VLOOKUP(CC910,data_pull!$AO$25:$AR$546,2,0),0)</f>
        <v>0</v>
      </c>
      <c r="EX910" s="1">
        <f>IFERROR(VLOOKUP(CC910,data_pull!$AO$25:$AR$546,4,0),0)</f>
        <v>0</v>
      </c>
    </row>
    <row r="911" spans="13:154" x14ac:dyDescent="0.25"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4">
        <f>sales_data!B910</f>
        <v>0</v>
      </c>
      <c r="AR911" s="4">
        <f>sales_data!C910</f>
        <v>0</v>
      </c>
      <c r="AS911" s="5" t="str">
        <f t="shared" si="143"/>
        <v/>
      </c>
      <c r="AT911" s="4">
        <f>sales_data!I910</f>
        <v>0</v>
      </c>
      <c r="AU911" s="4">
        <f>sales_data!W910</f>
        <v>0</v>
      </c>
      <c r="AV911" s="1">
        <f>sales_data!N910</f>
        <v>0</v>
      </c>
      <c r="AW911" s="1">
        <f>sales_data!P910</f>
        <v>0</v>
      </c>
      <c r="AX911" s="3">
        <f ca="1">IFERROR(INDEX(INDIRECT("day_wise_sales_data!$B$2:$BZ$599"),MATCH(resource!$CC911,day_wise_sales_data!$A$2:$A$500,0),MATCH(resource!AX$2,INDIRECT("day_wise_sales_data!$B$1:$BZ$1"),0)),0)</f>
        <v>0</v>
      </c>
      <c r="AY911" s="3">
        <f ca="1">IFERROR(INDEX(INDIRECT("day_wise_sales_data!$B$2:$BZ$599"),MATCH(resource!$CC911,day_wise_sales_data!$A$2:$A$500,0),MATCH(resource!AY$2,INDIRECT("day_wise_sales_data!$B$1:$BZ$1"),0)),0)</f>
        <v>0</v>
      </c>
      <c r="AZ911" s="3">
        <f ca="1">IFERROR(INDEX(INDIRECT("day_wise_sales_data!$B$2:$BZ$599"),MATCH(resource!$CC911,day_wise_sales_data!$A$2:$A$500,0),MATCH(resource!AZ$2,INDIRECT("day_wise_sales_data!$B$1:$BZ$1"),0)),0)</f>
        <v>0</v>
      </c>
      <c r="BA911" s="3">
        <f ca="1">IFERROR(INDEX(INDIRECT("day_wise_sales_data!$B$2:$BZ$599"),MATCH(resource!$CC911,day_wise_sales_data!$A$2:$A$500,0),MATCH(resource!BA$2,INDIRECT("day_wise_sales_data!$B$1:$BZ$1"),0)),0)</f>
        <v>0</v>
      </c>
      <c r="BB911" s="3">
        <f ca="1">IFERROR(INDEX(INDIRECT("day_wise_sales_data!$B$2:$BZ$599"),MATCH(resource!$CC911,day_wise_sales_data!$A$2:$A$500,0),MATCH(resource!BB$2,INDIRECT("day_wise_sales_data!$B$1:$BZ$1"),0)),0)</f>
        <v>0</v>
      </c>
      <c r="BC911" s="3">
        <f ca="1">IFERROR(INDEX(INDIRECT("day_wise_sales_data!$B$2:$BZ$599"),MATCH(resource!$CC911,day_wise_sales_data!$A$2:$A$500,0),MATCH(resource!BC$2,INDIRECT("day_wise_sales_data!$B$1:$BZ$1"),0)),0)</f>
        <v>0</v>
      </c>
      <c r="BD911" s="3">
        <f ca="1">IFERROR(INDEX(INDIRECT("day_wise_sales_data!$B$2:$BZ$599"),MATCH(resource!$CC911,day_wise_sales_data!$A$2:$A$500,0),MATCH(resource!BD$2,INDIRECT("day_wise_sales_data!$B$1:$BZ$1"),0)),0)</f>
        <v>0</v>
      </c>
      <c r="BE911" s="3">
        <f ca="1">IFERROR(INDEX(INDIRECT("day_wise_sales_data!$B$2:$BZ$599"),MATCH(resource!$CC911,day_wise_sales_data!$A$2:$A$500,0),MATCH(resource!BE$2,INDIRECT("day_wise_sales_data!$B$1:$BZ$1"),0)),0)</f>
        <v>0</v>
      </c>
      <c r="BF911" s="3">
        <f ca="1">IFERROR(INDEX(INDIRECT("day_wise_sales_data!$B$2:$BZ$599"),MATCH(resource!$CC911,day_wise_sales_data!$A$2:$A$500,0),MATCH(resource!BF$2,INDIRECT("day_wise_sales_data!$B$1:$BZ$1"),0)),0)</f>
        <v>0</v>
      </c>
      <c r="BG911" s="3">
        <f ca="1">IFERROR(INDEX(INDIRECT("day_wise_sales_data!$B$2:$BZ$599"),MATCH(resource!$CC911,day_wise_sales_data!$A$2:$A$500,0),MATCH(resource!BG$2,INDIRECT("day_wise_sales_data!$B$1:$BZ$1"),0)),0)</f>
        <v>0</v>
      </c>
      <c r="BH911" s="3">
        <f ca="1">IFERROR(INDEX(INDIRECT("day_wise_sales_data!$B$2:$BZ$599"),MATCH(resource!$CC911,day_wise_sales_data!$A$2:$A$500,0),MATCH(resource!BH$2,INDIRECT("day_wise_sales_data!$B$1:$BZ$1"),0)),0)</f>
        <v>0</v>
      </c>
      <c r="BI911" s="3">
        <f ca="1">IFERROR(INDEX(INDIRECT("day_wise_sales_data!$B$2:$BZ$599"),MATCH(resource!$CC911,day_wise_sales_data!$A$2:$A$500,0),MATCH(resource!BI$2,INDIRECT("day_wise_sales_data!$B$1:$BZ$1"),0)),0)</f>
        <v>0</v>
      </c>
      <c r="BJ911" s="3">
        <f ca="1">IFERROR(INDEX(INDIRECT("day_wise_sales_data!$B$2:$BZ$599"),MATCH(resource!$CC911,day_wise_sales_data!$A$2:$A$500,0),MATCH(resource!BJ$2,INDIRECT("day_wise_sales_data!$B$1:$BZ$1"),0)),0)</f>
        <v>0</v>
      </c>
      <c r="BK911" s="3">
        <f ca="1">IFERROR(INDEX(INDIRECT("day_wise_sales_data!$B$2:$BZ$599"),MATCH(resource!$CC911,day_wise_sales_data!$A$2:$A$500,0),MATCH(resource!BK$2,INDIRECT("day_wise_sales_data!$B$1:$BZ$1"),0)),0)</f>
        <v>0</v>
      </c>
      <c r="BL911" s="3">
        <f ca="1">IFERROR(INDEX(INDIRECT("day_wise_sales_data!$B$2:$BZ$599"),MATCH(resource!$CC911,day_wise_sales_data!$A$2:$A$500,0),MATCH(resource!BL$2,INDIRECT("day_wise_sales_data!$B$1:$BZ$1"),0)),0)</f>
        <v>0</v>
      </c>
      <c r="BM911" s="3">
        <f ca="1">IFERROR(INDEX(INDIRECT("day_wise_sales_data!$B$2:$BZ$599"),MATCH(resource!$CC911,day_wise_sales_data!$A$2:$A$500,0),MATCH(resource!BM$2,INDIRECT("day_wise_sales_data!$B$1:$BZ$1"),0)),0)</f>
        <v>0</v>
      </c>
      <c r="BN911" s="3">
        <f ca="1">IFERROR(INDEX(INDIRECT("day_wise_sales_data!$B$2:$BZ$599"),MATCH(resource!$CC911,day_wise_sales_data!$A$2:$A$500,0),MATCH(resource!BN$2,INDIRECT("day_wise_sales_data!$B$1:$BZ$1"),0)),0)</f>
        <v>0</v>
      </c>
      <c r="BO911" s="3">
        <f ca="1">IFERROR(INDEX(INDIRECT("day_wise_sales_data!$B$2:$BZ$599"),MATCH(resource!$CC911,day_wise_sales_data!$A$2:$A$500,0),MATCH(resource!BO$2,INDIRECT("day_wise_sales_data!$B$1:$BZ$1"),0)),0)</f>
        <v>0</v>
      </c>
      <c r="BP911" s="3">
        <f ca="1">IFERROR(INDEX(INDIRECT("day_wise_sales_data!$B$2:$BZ$599"),MATCH(resource!$CC911,day_wise_sales_data!$A$2:$A$500,0),MATCH(resource!BP$2,INDIRECT("day_wise_sales_data!$B$1:$BZ$1"),0)),0)</f>
        <v>0</v>
      </c>
      <c r="BQ911" s="3">
        <f ca="1">IFERROR(INDEX(INDIRECT("day_wise_sales_data!$B$2:$BZ$599"),MATCH(resource!$CC911,day_wise_sales_data!$A$2:$A$500,0),MATCH(resource!BQ$2,INDIRECT("day_wise_sales_data!$B$1:$BZ$1"),0)),0)</f>
        <v>0</v>
      </c>
      <c r="BR911" s="3">
        <f ca="1">IFERROR(INDEX(INDIRECT("day_wise_sales_data!$B$2:$BZ$599"),MATCH(resource!$CC911,day_wise_sales_data!$A$2:$A$500,0),MATCH(resource!BR$2,INDIRECT("day_wise_sales_data!$B$1:$BZ$1"),0)),0)</f>
        <v>0</v>
      </c>
      <c r="BS911" s="3">
        <f ca="1">IFERROR(INDEX(INDIRECT("day_wise_sales_data!$B$2:$BZ$599"),MATCH(resource!$CC911,day_wise_sales_data!$A$2:$A$500,0),MATCH(resource!BS$2,INDIRECT("day_wise_sales_data!$B$1:$BZ$1"),0)),0)</f>
        <v>0</v>
      </c>
      <c r="BT911" s="3">
        <f ca="1">IFERROR(INDEX(INDIRECT("day_wise_sales_data!$B$2:$BZ$599"),MATCH(resource!$CC911,day_wise_sales_data!$A$2:$A$500,0),MATCH(resource!BT$2,INDIRECT("day_wise_sales_data!$B$1:$BZ$1"),0)),0)</f>
        <v>0</v>
      </c>
      <c r="BU911" s="3">
        <f ca="1">IFERROR(INDEX(INDIRECT("day_wise_sales_data!$B$2:$BZ$599"),MATCH(resource!$CC911,day_wise_sales_data!$A$2:$A$500,0),MATCH(resource!BU$2,INDIRECT("day_wise_sales_data!$B$1:$BZ$1"),0)),0)</f>
        <v>0</v>
      </c>
      <c r="BV911" s="3">
        <f ca="1">IFERROR(INDEX(INDIRECT("day_wise_sales_data!$B$2:$BZ$599"),MATCH(resource!$CC911,day_wise_sales_data!$A$2:$A$500,0),MATCH(resource!BV$2,INDIRECT("day_wise_sales_data!$B$1:$BZ$1"),0)),0)</f>
        <v>0</v>
      </c>
      <c r="BW911" s="3">
        <f ca="1">IFERROR(INDEX(INDIRECT("day_wise_sales_data!$B$2:$BZ$599"),MATCH(resource!$CC911,day_wise_sales_data!$A$2:$A$500,0),MATCH(resource!BW$2,INDIRECT("day_wise_sales_data!$B$1:$BZ$1"),0)),0)</f>
        <v>0</v>
      </c>
      <c r="BX911" s="3">
        <f ca="1">IFERROR(INDEX(INDIRECT("day_wise_sales_data!$B$2:$BZ$599"),MATCH(resource!$CC911,day_wise_sales_data!$A$2:$A$500,0),MATCH(resource!BX$2,INDIRECT("day_wise_sales_data!$B$1:$BZ$1"),0)),0)</f>
        <v>0</v>
      </c>
      <c r="BY911" s="3">
        <f ca="1">IFERROR(INDEX(INDIRECT("day_wise_sales_data!$B$2:$BZ$599"),MATCH(resource!$CC911,day_wise_sales_data!$A$2:$A$500,0),MATCH(resource!BY$2,INDIRECT("day_wise_sales_data!$B$1:$BZ$1"),0)),0)</f>
        <v>0</v>
      </c>
      <c r="BZ911" s="3">
        <f ca="1">IFERROR(INDEX(INDIRECT("day_wise_sales_data!$B$2:$BZ$599"),MATCH(resource!$CC911,day_wise_sales_data!$A$2:$A$500,0),MATCH(resource!BZ$2,INDIRECT("day_wise_sales_data!$B$1:$BZ$1"),0)),0)</f>
        <v>0</v>
      </c>
      <c r="CA911" s="3">
        <f ca="1">IFERROR(INDEX(INDIRECT("day_wise_sales_data!$B$2:$BZ$599"),MATCH(resource!$CC911,day_wise_sales_data!$A$2:$A$500,0),MATCH(resource!CA$2,INDIRECT("day_wise_sales_data!$B$1:$BZ$1"),0)),0)</f>
        <v>0</v>
      </c>
      <c r="CC911" s="4">
        <f>sales_data!H910</f>
        <v>0</v>
      </c>
      <c r="CD911" s="1">
        <v>909</v>
      </c>
      <c r="CE911" s="1" t="str">
        <f>IF(AQ911=report!$AQ$3,resource!CD911,"")</f>
        <v/>
      </c>
      <c r="CF911" s="5" t="str">
        <f>IFERROR(SMALL($CE$3:$CE$1001,ROWS($CE$3:CE911)),"")</f>
        <v/>
      </c>
      <c r="CH911">
        <f>IFERROR(VLOOKUP($CC911,data_pull!$E$22:$G$700,2,0),0)</f>
        <v>0</v>
      </c>
      <c r="DK911" s="3" t="str">
        <f>IFERROR(INDEX(COD_SALES!$B$5:$Z$500,MATCH(resource!$CC911,COD_SALES!$A$5:$A$500,0),MATCH(resource!DK$2,COD_SALES!$B$4:$Z$4,0)),"")</f>
        <v/>
      </c>
      <c r="DL911" s="3" t="str">
        <f>IFERROR(INDEX(COD_SALES!$B$5:$Z$500,MATCH(resource!$CC911,COD_SALES!$A$5:$A$500,0),MATCH(resource!DL$2,COD_SALES!$B$4:$Z$4,0)),"")</f>
        <v/>
      </c>
      <c r="DM911" s="3" t="str">
        <f>IFERROR(INDEX(COD_SALES!$B$5:$Z$500,MATCH(resource!$CC911,COD_SALES!$A$5:$A$500,0),MATCH(resource!DM$2,COD_SALES!$B$4:$Z$4,0)),"")</f>
        <v/>
      </c>
      <c r="DN911" s="3" t="str">
        <f>IFERROR(INDEX(COD_SALES!$B$5:$Z$500,MATCH(resource!$CC911,COD_SALES!$A$5:$A$500,0),MATCH(resource!DN$2,COD_SALES!$B$4:$Z$4,0)),"")</f>
        <v/>
      </c>
      <c r="DO911" s="3" t="str">
        <f>IFERROR(INDEX(COD_SALES!$B$5:$Z$500,MATCH(resource!$CC911,COD_SALES!$A$5:$A$500,0),MATCH(resource!DO$2,COD_SALES!$B$4:$Z$4,0)),"")</f>
        <v/>
      </c>
      <c r="DP911" s="3" t="str">
        <f>IFERROR(INDEX(COD_SALES!$B$5:$Z$500,MATCH(resource!$CC911,COD_SALES!$A$5:$A$500,0),MATCH(resource!DP$2,COD_SALES!$B$4:$Z$4,0)),"")</f>
        <v/>
      </c>
      <c r="DQ911" s="3" t="str">
        <f>IFERROR(INDEX(COD_SALES!$B$5:$Z$500,MATCH(resource!$CC911,COD_SALES!$A$5:$A$500,0),MATCH(resource!DQ$2,COD_SALES!$B$4:$Z$4,0)),"")</f>
        <v/>
      </c>
      <c r="DR911" s="3" t="str">
        <f>IFERROR(INDEX(COD_SALES!$B$5:$Z$500,MATCH(resource!$CC911,COD_SALES!$A$5:$A$500,0),MATCH(resource!DR$2,COD_SALES!$B$4:$Z$4,0)),"")</f>
        <v/>
      </c>
      <c r="DS911" s="3" t="str">
        <f>IFERROR(INDEX(COD_SALES!$B$5:$Z$500,MATCH(resource!$CC911,COD_SALES!$A$5:$A$500,0),MATCH(resource!DS$2,COD_SALES!$B$4:$Z$4,0)),"")</f>
        <v/>
      </c>
      <c r="DT911" s="3" t="str">
        <f>IFERROR(INDEX(COD_SALES!$B$5:$Z$500,MATCH(resource!$CC911,COD_SALES!$A$5:$A$500,0),MATCH(resource!DT$2,COD_SALES!$B$4:$Z$4,0)),"")</f>
        <v/>
      </c>
      <c r="DU911" s="3" t="str">
        <f>IFERROR(INDEX(COD_SALES!$B$5:$Z$500,MATCH(resource!$CC911,COD_SALES!$A$5:$A$500,0),MATCH(resource!DU$2,COD_SALES!$B$4:$Z$4,0)),"")</f>
        <v/>
      </c>
      <c r="DV911" s="3" t="str">
        <f>IFERROR(INDEX(COD_SALES!$B$5:$Z$500,MATCH(resource!$CC911,COD_SALES!$A$5:$A$500,0),MATCH(resource!DV$2,COD_SALES!$B$4:$Z$4,0)),"")</f>
        <v/>
      </c>
      <c r="DW911" s="3" t="str">
        <f>IFERROR(INDEX(COD_SALES!$B$5:$Z$500,MATCH(resource!$CC911,COD_SALES!$A$5:$A$500,0),MATCH(resource!DW$2,COD_SALES!$B$4:$Z$4,0)),"")</f>
        <v/>
      </c>
      <c r="DX911" s="3" t="str">
        <f>IFERROR(INDEX(COD_SALES!$B$5:$Z$500,MATCH(resource!$CC911,COD_SALES!$A$5:$A$500,0),MATCH(resource!DX$2,COD_SALES!$B$4:$Z$4,0)),"")</f>
        <v/>
      </c>
      <c r="DY911" s="3" t="str">
        <f>IFERROR(INDEX(COD_SALES!$B$5:$Z$500,MATCH(resource!$CC911,COD_SALES!$A$5:$A$500,0),MATCH(resource!DY$2,COD_SALES!$B$4:$Z$4,0)),"")</f>
        <v/>
      </c>
      <c r="DZ911" s="3" t="str">
        <f>IFERROR(INDEX(COD_SALES!$B$5:$Z$500,MATCH(resource!$CC911,COD_SALES!$A$5:$A$500,0),MATCH(resource!DZ$2,COD_SALES!$B$4:$Z$4,0)),"")</f>
        <v/>
      </c>
      <c r="EA911" s="3" t="str">
        <f>IFERROR(INDEX(COD_SALES!$B$5:$Z$500,MATCH(resource!$CC911,COD_SALES!$A$5:$A$500,0),MATCH(resource!EA$2,COD_SALES!$B$4:$Z$4,0)),"")</f>
        <v/>
      </c>
      <c r="EB911" s="3">
        <f t="shared" si="144"/>
        <v>0</v>
      </c>
      <c r="EW911" s="3">
        <f>IFERROR(VLOOKUP(CC911,data_pull!$AO$25:$AR$546,2,0),0)</f>
        <v>0</v>
      </c>
      <c r="EX911" s="1">
        <f>IFERROR(VLOOKUP(CC911,data_pull!$AO$25:$AR$546,4,0),0)</f>
        <v>0</v>
      </c>
    </row>
    <row r="912" spans="13:154" x14ac:dyDescent="0.25"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4">
        <f>sales_data!B911</f>
        <v>0</v>
      </c>
      <c r="AR912" s="4">
        <f>sales_data!C911</f>
        <v>0</v>
      </c>
      <c r="AS912" s="5" t="str">
        <f t="shared" si="143"/>
        <v/>
      </c>
      <c r="AT912" s="4">
        <f>sales_data!I911</f>
        <v>0</v>
      </c>
      <c r="AU912" s="4">
        <f>sales_data!W911</f>
        <v>0</v>
      </c>
      <c r="AV912" s="1">
        <f>sales_data!N911</f>
        <v>0</v>
      </c>
      <c r="AW912" s="1">
        <f>sales_data!P911</f>
        <v>0</v>
      </c>
      <c r="AX912" s="3">
        <f ca="1">IFERROR(INDEX(INDIRECT("day_wise_sales_data!$B$2:$BZ$599"),MATCH(resource!$CC912,day_wise_sales_data!$A$2:$A$500,0),MATCH(resource!AX$2,INDIRECT("day_wise_sales_data!$B$1:$BZ$1"),0)),0)</f>
        <v>0</v>
      </c>
      <c r="AY912" s="3">
        <f ca="1">IFERROR(INDEX(INDIRECT("day_wise_sales_data!$B$2:$BZ$599"),MATCH(resource!$CC912,day_wise_sales_data!$A$2:$A$500,0),MATCH(resource!AY$2,INDIRECT("day_wise_sales_data!$B$1:$BZ$1"),0)),0)</f>
        <v>0</v>
      </c>
      <c r="AZ912" s="3">
        <f ca="1">IFERROR(INDEX(INDIRECT("day_wise_sales_data!$B$2:$BZ$599"),MATCH(resource!$CC912,day_wise_sales_data!$A$2:$A$500,0),MATCH(resource!AZ$2,INDIRECT("day_wise_sales_data!$B$1:$BZ$1"),0)),0)</f>
        <v>0</v>
      </c>
      <c r="BA912" s="3">
        <f ca="1">IFERROR(INDEX(INDIRECT("day_wise_sales_data!$B$2:$BZ$599"),MATCH(resource!$CC912,day_wise_sales_data!$A$2:$A$500,0),MATCH(resource!BA$2,INDIRECT("day_wise_sales_data!$B$1:$BZ$1"),0)),0)</f>
        <v>0</v>
      </c>
      <c r="BB912" s="3">
        <f ca="1">IFERROR(INDEX(INDIRECT("day_wise_sales_data!$B$2:$BZ$599"),MATCH(resource!$CC912,day_wise_sales_data!$A$2:$A$500,0),MATCH(resource!BB$2,INDIRECT("day_wise_sales_data!$B$1:$BZ$1"),0)),0)</f>
        <v>0</v>
      </c>
      <c r="BC912" s="3">
        <f ca="1">IFERROR(INDEX(INDIRECT("day_wise_sales_data!$B$2:$BZ$599"),MATCH(resource!$CC912,day_wise_sales_data!$A$2:$A$500,0),MATCH(resource!BC$2,INDIRECT("day_wise_sales_data!$B$1:$BZ$1"),0)),0)</f>
        <v>0</v>
      </c>
      <c r="BD912" s="3">
        <f ca="1">IFERROR(INDEX(INDIRECT("day_wise_sales_data!$B$2:$BZ$599"),MATCH(resource!$CC912,day_wise_sales_data!$A$2:$A$500,0),MATCH(resource!BD$2,INDIRECT("day_wise_sales_data!$B$1:$BZ$1"),0)),0)</f>
        <v>0</v>
      </c>
      <c r="BE912" s="3">
        <f ca="1">IFERROR(INDEX(INDIRECT("day_wise_sales_data!$B$2:$BZ$599"),MATCH(resource!$CC912,day_wise_sales_data!$A$2:$A$500,0),MATCH(resource!BE$2,INDIRECT("day_wise_sales_data!$B$1:$BZ$1"),0)),0)</f>
        <v>0</v>
      </c>
      <c r="BF912" s="3">
        <f ca="1">IFERROR(INDEX(INDIRECT("day_wise_sales_data!$B$2:$BZ$599"),MATCH(resource!$CC912,day_wise_sales_data!$A$2:$A$500,0),MATCH(resource!BF$2,INDIRECT("day_wise_sales_data!$B$1:$BZ$1"),0)),0)</f>
        <v>0</v>
      </c>
      <c r="BG912" s="3">
        <f ca="1">IFERROR(INDEX(INDIRECT("day_wise_sales_data!$B$2:$BZ$599"),MATCH(resource!$CC912,day_wise_sales_data!$A$2:$A$500,0),MATCH(resource!BG$2,INDIRECT("day_wise_sales_data!$B$1:$BZ$1"),0)),0)</f>
        <v>0</v>
      </c>
      <c r="BH912" s="3">
        <f ca="1">IFERROR(INDEX(INDIRECT("day_wise_sales_data!$B$2:$BZ$599"),MATCH(resource!$CC912,day_wise_sales_data!$A$2:$A$500,0),MATCH(resource!BH$2,INDIRECT("day_wise_sales_data!$B$1:$BZ$1"),0)),0)</f>
        <v>0</v>
      </c>
      <c r="BI912" s="3">
        <f ca="1">IFERROR(INDEX(INDIRECT("day_wise_sales_data!$B$2:$BZ$599"),MATCH(resource!$CC912,day_wise_sales_data!$A$2:$A$500,0),MATCH(resource!BI$2,INDIRECT("day_wise_sales_data!$B$1:$BZ$1"),0)),0)</f>
        <v>0</v>
      </c>
      <c r="BJ912" s="3">
        <f ca="1">IFERROR(INDEX(INDIRECT("day_wise_sales_data!$B$2:$BZ$599"),MATCH(resource!$CC912,day_wise_sales_data!$A$2:$A$500,0),MATCH(resource!BJ$2,INDIRECT("day_wise_sales_data!$B$1:$BZ$1"),0)),0)</f>
        <v>0</v>
      </c>
      <c r="BK912" s="3">
        <f ca="1">IFERROR(INDEX(INDIRECT("day_wise_sales_data!$B$2:$BZ$599"),MATCH(resource!$CC912,day_wise_sales_data!$A$2:$A$500,0),MATCH(resource!BK$2,INDIRECT("day_wise_sales_data!$B$1:$BZ$1"),0)),0)</f>
        <v>0</v>
      </c>
      <c r="BL912" s="3">
        <f ca="1">IFERROR(INDEX(INDIRECT("day_wise_sales_data!$B$2:$BZ$599"),MATCH(resource!$CC912,day_wise_sales_data!$A$2:$A$500,0),MATCH(resource!BL$2,INDIRECT("day_wise_sales_data!$B$1:$BZ$1"),0)),0)</f>
        <v>0</v>
      </c>
      <c r="BM912" s="3">
        <f ca="1">IFERROR(INDEX(INDIRECT("day_wise_sales_data!$B$2:$BZ$599"),MATCH(resource!$CC912,day_wise_sales_data!$A$2:$A$500,0),MATCH(resource!BM$2,INDIRECT("day_wise_sales_data!$B$1:$BZ$1"),0)),0)</f>
        <v>0</v>
      </c>
      <c r="BN912" s="3">
        <f ca="1">IFERROR(INDEX(INDIRECT("day_wise_sales_data!$B$2:$BZ$599"),MATCH(resource!$CC912,day_wise_sales_data!$A$2:$A$500,0),MATCH(resource!BN$2,INDIRECT("day_wise_sales_data!$B$1:$BZ$1"),0)),0)</f>
        <v>0</v>
      </c>
      <c r="BO912" s="3">
        <f ca="1">IFERROR(INDEX(INDIRECT("day_wise_sales_data!$B$2:$BZ$599"),MATCH(resource!$CC912,day_wise_sales_data!$A$2:$A$500,0),MATCH(resource!BO$2,INDIRECT("day_wise_sales_data!$B$1:$BZ$1"),0)),0)</f>
        <v>0</v>
      </c>
      <c r="BP912" s="3">
        <f ca="1">IFERROR(INDEX(INDIRECT("day_wise_sales_data!$B$2:$BZ$599"),MATCH(resource!$CC912,day_wise_sales_data!$A$2:$A$500,0),MATCH(resource!BP$2,INDIRECT("day_wise_sales_data!$B$1:$BZ$1"),0)),0)</f>
        <v>0</v>
      </c>
      <c r="BQ912" s="3">
        <f ca="1">IFERROR(INDEX(INDIRECT("day_wise_sales_data!$B$2:$BZ$599"),MATCH(resource!$CC912,day_wise_sales_data!$A$2:$A$500,0),MATCH(resource!BQ$2,INDIRECT("day_wise_sales_data!$B$1:$BZ$1"),0)),0)</f>
        <v>0</v>
      </c>
      <c r="BR912" s="3">
        <f ca="1">IFERROR(INDEX(INDIRECT("day_wise_sales_data!$B$2:$BZ$599"),MATCH(resource!$CC912,day_wise_sales_data!$A$2:$A$500,0),MATCH(resource!BR$2,INDIRECT("day_wise_sales_data!$B$1:$BZ$1"),0)),0)</f>
        <v>0</v>
      </c>
      <c r="BS912" s="3">
        <f ca="1">IFERROR(INDEX(INDIRECT("day_wise_sales_data!$B$2:$BZ$599"),MATCH(resource!$CC912,day_wise_sales_data!$A$2:$A$500,0),MATCH(resource!BS$2,INDIRECT("day_wise_sales_data!$B$1:$BZ$1"),0)),0)</f>
        <v>0</v>
      </c>
      <c r="BT912" s="3">
        <f ca="1">IFERROR(INDEX(INDIRECT("day_wise_sales_data!$B$2:$BZ$599"),MATCH(resource!$CC912,day_wise_sales_data!$A$2:$A$500,0),MATCH(resource!BT$2,INDIRECT("day_wise_sales_data!$B$1:$BZ$1"),0)),0)</f>
        <v>0</v>
      </c>
      <c r="BU912" s="3">
        <f ca="1">IFERROR(INDEX(INDIRECT("day_wise_sales_data!$B$2:$BZ$599"),MATCH(resource!$CC912,day_wise_sales_data!$A$2:$A$500,0),MATCH(resource!BU$2,INDIRECT("day_wise_sales_data!$B$1:$BZ$1"),0)),0)</f>
        <v>0</v>
      </c>
      <c r="BV912" s="3">
        <f ca="1">IFERROR(INDEX(INDIRECT("day_wise_sales_data!$B$2:$BZ$599"),MATCH(resource!$CC912,day_wise_sales_data!$A$2:$A$500,0),MATCH(resource!BV$2,INDIRECT("day_wise_sales_data!$B$1:$BZ$1"),0)),0)</f>
        <v>0</v>
      </c>
      <c r="BW912" s="3">
        <f ca="1">IFERROR(INDEX(INDIRECT("day_wise_sales_data!$B$2:$BZ$599"),MATCH(resource!$CC912,day_wise_sales_data!$A$2:$A$500,0),MATCH(resource!BW$2,INDIRECT("day_wise_sales_data!$B$1:$BZ$1"),0)),0)</f>
        <v>0</v>
      </c>
      <c r="BX912" s="3">
        <f ca="1">IFERROR(INDEX(INDIRECT("day_wise_sales_data!$B$2:$BZ$599"),MATCH(resource!$CC912,day_wise_sales_data!$A$2:$A$500,0),MATCH(resource!BX$2,INDIRECT("day_wise_sales_data!$B$1:$BZ$1"),0)),0)</f>
        <v>0</v>
      </c>
      <c r="BY912" s="3">
        <f ca="1">IFERROR(INDEX(INDIRECT("day_wise_sales_data!$B$2:$BZ$599"),MATCH(resource!$CC912,day_wise_sales_data!$A$2:$A$500,0),MATCH(resource!BY$2,INDIRECT("day_wise_sales_data!$B$1:$BZ$1"),0)),0)</f>
        <v>0</v>
      </c>
      <c r="BZ912" s="3">
        <f ca="1">IFERROR(INDEX(INDIRECT("day_wise_sales_data!$B$2:$BZ$599"),MATCH(resource!$CC912,day_wise_sales_data!$A$2:$A$500,0),MATCH(resource!BZ$2,INDIRECT("day_wise_sales_data!$B$1:$BZ$1"),0)),0)</f>
        <v>0</v>
      </c>
      <c r="CA912" s="3">
        <f ca="1">IFERROR(INDEX(INDIRECT("day_wise_sales_data!$B$2:$BZ$599"),MATCH(resource!$CC912,day_wise_sales_data!$A$2:$A$500,0),MATCH(resource!CA$2,INDIRECT("day_wise_sales_data!$B$1:$BZ$1"),0)),0)</f>
        <v>0</v>
      </c>
      <c r="CC912" s="4">
        <f>sales_data!H911</f>
        <v>0</v>
      </c>
      <c r="CD912" s="1">
        <v>910</v>
      </c>
      <c r="CE912" s="1" t="str">
        <f>IF(AQ912=report!$AQ$3,resource!CD912,"")</f>
        <v/>
      </c>
      <c r="CF912" s="5" t="str">
        <f>IFERROR(SMALL($CE$3:$CE$1001,ROWS($CE$3:CE912)),"")</f>
        <v/>
      </c>
      <c r="CH912">
        <f>IFERROR(VLOOKUP($CC912,data_pull!$E$22:$G$700,2,0),0)</f>
        <v>0</v>
      </c>
      <c r="DK912" s="3" t="str">
        <f>IFERROR(INDEX(COD_SALES!$B$5:$Z$500,MATCH(resource!$CC912,COD_SALES!$A$5:$A$500,0),MATCH(resource!DK$2,COD_SALES!$B$4:$Z$4,0)),"")</f>
        <v/>
      </c>
      <c r="DL912" s="3" t="str">
        <f>IFERROR(INDEX(COD_SALES!$B$5:$Z$500,MATCH(resource!$CC912,COD_SALES!$A$5:$A$500,0),MATCH(resource!DL$2,COD_SALES!$B$4:$Z$4,0)),"")</f>
        <v/>
      </c>
      <c r="DM912" s="3" t="str">
        <f>IFERROR(INDEX(COD_SALES!$B$5:$Z$500,MATCH(resource!$CC912,COD_SALES!$A$5:$A$500,0),MATCH(resource!DM$2,COD_SALES!$B$4:$Z$4,0)),"")</f>
        <v/>
      </c>
      <c r="DN912" s="3" t="str">
        <f>IFERROR(INDEX(COD_SALES!$B$5:$Z$500,MATCH(resource!$CC912,COD_SALES!$A$5:$A$500,0),MATCH(resource!DN$2,COD_SALES!$B$4:$Z$4,0)),"")</f>
        <v/>
      </c>
      <c r="DO912" s="3" t="str">
        <f>IFERROR(INDEX(COD_SALES!$B$5:$Z$500,MATCH(resource!$CC912,COD_SALES!$A$5:$A$500,0),MATCH(resource!DO$2,COD_SALES!$B$4:$Z$4,0)),"")</f>
        <v/>
      </c>
      <c r="DP912" s="3" t="str">
        <f>IFERROR(INDEX(COD_SALES!$B$5:$Z$500,MATCH(resource!$CC912,COD_SALES!$A$5:$A$500,0),MATCH(resource!DP$2,COD_SALES!$B$4:$Z$4,0)),"")</f>
        <v/>
      </c>
      <c r="DQ912" s="3" t="str">
        <f>IFERROR(INDEX(COD_SALES!$B$5:$Z$500,MATCH(resource!$CC912,COD_SALES!$A$5:$A$500,0),MATCH(resource!DQ$2,COD_SALES!$B$4:$Z$4,0)),"")</f>
        <v/>
      </c>
      <c r="DR912" s="3" t="str">
        <f>IFERROR(INDEX(COD_SALES!$B$5:$Z$500,MATCH(resource!$CC912,COD_SALES!$A$5:$A$500,0),MATCH(resource!DR$2,COD_SALES!$B$4:$Z$4,0)),"")</f>
        <v/>
      </c>
      <c r="DS912" s="3" t="str">
        <f>IFERROR(INDEX(COD_SALES!$B$5:$Z$500,MATCH(resource!$CC912,COD_SALES!$A$5:$A$500,0),MATCH(resource!DS$2,COD_SALES!$B$4:$Z$4,0)),"")</f>
        <v/>
      </c>
      <c r="DT912" s="3" t="str">
        <f>IFERROR(INDEX(COD_SALES!$B$5:$Z$500,MATCH(resource!$CC912,COD_SALES!$A$5:$A$500,0),MATCH(resource!DT$2,COD_SALES!$B$4:$Z$4,0)),"")</f>
        <v/>
      </c>
      <c r="DU912" s="3" t="str">
        <f>IFERROR(INDEX(COD_SALES!$B$5:$Z$500,MATCH(resource!$CC912,COD_SALES!$A$5:$A$500,0),MATCH(resource!DU$2,COD_SALES!$B$4:$Z$4,0)),"")</f>
        <v/>
      </c>
      <c r="DV912" s="3" t="str">
        <f>IFERROR(INDEX(COD_SALES!$B$5:$Z$500,MATCH(resource!$CC912,COD_SALES!$A$5:$A$500,0),MATCH(resource!DV$2,COD_SALES!$B$4:$Z$4,0)),"")</f>
        <v/>
      </c>
      <c r="DW912" s="3" t="str">
        <f>IFERROR(INDEX(COD_SALES!$B$5:$Z$500,MATCH(resource!$CC912,COD_SALES!$A$5:$A$500,0),MATCH(resource!DW$2,COD_SALES!$B$4:$Z$4,0)),"")</f>
        <v/>
      </c>
      <c r="DX912" s="3" t="str">
        <f>IFERROR(INDEX(COD_SALES!$B$5:$Z$500,MATCH(resource!$CC912,COD_SALES!$A$5:$A$500,0),MATCH(resource!DX$2,COD_SALES!$B$4:$Z$4,0)),"")</f>
        <v/>
      </c>
      <c r="DY912" s="3" t="str">
        <f>IFERROR(INDEX(COD_SALES!$B$5:$Z$500,MATCH(resource!$CC912,COD_SALES!$A$5:$A$500,0),MATCH(resource!DY$2,COD_SALES!$B$4:$Z$4,0)),"")</f>
        <v/>
      </c>
      <c r="DZ912" s="3" t="str">
        <f>IFERROR(INDEX(COD_SALES!$B$5:$Z$500,MATCH(resource!$CC912,COD_SALES!$A$5:$A$500,0),MATCH(resource!DZ$2,COD_SALES!$B$4:$Z$4,0)),"")</f>
        <v/>
      </c>
      <c r="EA912" s="3" t="str">
        <f>IFERROR(INDEX(COD_SALES!$B$5:$Z$500,MATCH(resource!$CC912,COD_SALES!$A$5:$A$500,0),MATCH(resource!EA$2,COD_SALES!$B$4:$Z$4,0)),"")</f>
        <v/>
      </c>
      <c r="EB912" s="3">
        <f t="shared" si="144"/>
        <v>0</v>
      </c>
      <c r="EW912" s="3">
        <f>IFERROR(VLOOKUP(CC912,data_pull!$AO$25:$AR$546,2,0),0)</f>
        <v>0</v>
      </c>
      <c r="EX912" s="1">
        <f>IFERROR(VLOOKUP(CC912,data_pull!$AO$25:$AR$546,4,0),0)</f>
        <v>0</v>
      </c>
    </row>
    <row r="913" spans="13:154" x14ac:dyDescent="0.25"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4">
        <f>sales_data!B912</f>
        <v>0</v>
      </c>
      <c r="AR913" s="4">
        <f>sales_data!C912</f>
        <v>0</v>
      </c>
      <c r="AS913" s="5" t="str">
        <f t="shared" si="143"/>
        <v/>
      </c>
      <c r="AT913" s="4">
        <f>sales_data!I912</f>
        <v>0</v>
      </c>
      <c r="AU913" s="4">
        <f>sales_data!W912</f>
        <v>0</v>
      </c>
      <c r="AV913" s="1">
        <f>sales_data!N912</f>
        <v>0</v>
      </c>
      <c r="AW913" s="1">
        <f>sales_data!P912</f>
        <v>0</v>
      </c>
      <c r="AX913" s="3">
        <f ca="1">IFERROR(INDEX(INDIRECT("day_wise_sales_data!$B$2:$BZ$599"),MATCH(resource!$CC913,day_wise_sales_data!$A$2:$A$500,0),MATCH(resource!AX$2,INDIRECT("day_wise_sales_data!$B$1:$BZ$1"),0)),0)</f>
        <v>0</v>
      </c>
      <c r="AY913" s="3">
        <f ca="1">IFERROR(INDEX(INDIRECT("day_wise_sales_data!$B$2:$BZ$599"),MATCH(resource!$CC913,day_wise_sales_data!$A$2:$A$500,0),MATCH(resource!AY$2,INDIRECT("day_wise_sales_data!$B$1:$BZ$1"),0)),0)</f>
        <v>0</v>
      </c>
      <c r="AZ913" s="3">
        <f ca="1">IFERROR(INDEX(INDIRECT("day_wise_sales_data!$B$2:$BZ$599"),MATCH(resource!$CC913,day_wise_sales_data!$A$2:$A$500,0),MATCH(resource!AZ$2,INDIRECT("day_wise_sales_data!$B$1:$BZ$1"),0)),0)</f>
        <v>0</v>
      </c>
      <c r="BA913" s="3">
        <f ca="1">IFERROR(INDEX(INDIRECT("day_wise_sales_data!$B$2:$BZ$599"),MATCH(resource!$CC913,day_wise_sales_data!$A$2:$A$500,0),MATCH(resource!BA$2,INDIRECT("day_wise_sales_data!$B$1:$BZ$1"),0)),0)</f>
        <v>0</v>
      </c>
      <c r="BB913" s="3">
        <f ca="1">IFERROR(INDEX(INDIRECT("day_wise_sales_data!$B$2:$BZ$599"),MATCH(resource!$CC913,day_wise_sales_data!$A$2:$A$500,0),MATCH(resource!BB$2,INDIRECT("day_wise_sales_data!$B$1:$BZ$1"),0)),0)</f>
        <v>0</v>
      </c>
      <c r="BC913" s="3">
        <f ca="1">IFERROR(INDEX(INDIRECT("day_wise_sales_data!$B$2:$BZ$599"),MATCH(resource!$CC913,day_wise_sales_data!$A$2:$A$500,0),MATCH(resource!BC$2,INDIRECT("day_wise_sales_data!$B$1:$BZ$1"),0)),0)</f>
        <v>0</v>
      </c>
      <c r="BD913" s="3">
        <f ca="1">IFERROR(INDEX(INDIRECT("day_wise_sales_data!$B$2:$BZ$599"),MATCH(resource!$CC913,day_wise_sales_data!$A$2:$A$500,0),MATCH(resource!BD$2,INDIRECT("day_wise_sales_data!$B$1:$BZ$1"),0)),0)</f>
        <v>0</v>
      </c>
      <c r="BE913" s="3">
        <f ca="1">IFERROR(INDEX(INDIRECT("day_wise_sales_data!$B$2:$BZ$599"),MATCH(resource!$CC913,day_wise_sales_data!$A$2:$A$500,0),MATCH(resource!BE$2,INDIRECT("day_wise_sales_data!$B$1:$BZ$1"),0)),0)</f>
        <v>0</v>
      </c>
      <c r="BF913" s="3">
        <f ca="1">IFERROR(INDEX(INDIRECT("day_wise_sales_data!$B$2:$BZ$599"),MATCH(resource!$CC913,day_wise_sales_data!$A$2:$A$500,0),MATCH(resource!BF$2,INDIRECT("day_wise_sales_data!$B$1:$BZ$1"),0)),0)</f>
        <v>0</v>
      </c>
      <c r="BG913" s="3">
        <f ca="1">IFERROR(INDEX(INDIRECT("day_wise_sales_data!$B$2:$BZ$599"),MATCH(resource!$CC913,day_wise_sales_data!$A$2:$A$500,0),MATCH(resource!BG$2,INDIRECT("day_wise_sales_data!$B$1:$BZ$1"),0)),0)</f>
        <v>0</v>
      </c>
      <c r="BH913" s="3">
        <f ca="1">IFERROR(INDEX(INDIRECT("day_wise_sales_data!$B$2:$BZ$599"),MATCH(resource!$CC913,day_wise_sales_data!$A$2:$A$500,0),MATCH(resource!BH$2,INDIRECT("day_wise_sales_data!$B$1:$BZ$1"),0)),0)</f>
        <v>0</v>
      </c>
      <c r="BI913" s="3">
        <f ca="1">IFERROR(INDEX(INDIRECT("day_wise_sales_data!$B$2:$BZ$599"),MATCH(resource!$CC913,day_wise_sales_data!$A$2:$A$500,0),MATCH(resource!BI$2,INDIRECT("day_wise_sales_data!$B$1:$BZ$1"),0)),0)</f>
        <v>0</v>
      </c>
      <c r="BJ913" s="3">
        <f ca="1">IFERROR(INDEX(INDIRECT("day_wise_sales_data!$B$2:$BZ$599"),MATCH(resource!$CC913,day_wise_sales_data!$A$2:$A$500,0),MATCH(resource!BJ$2,INDIRECT("day_wise_sales_data!$B$1:$BZ$1"),0)),0)</f>
        <v>0</v>
      </c>
      <c r="BK913" s="3">
        <f ca="1">IFERROR(INDEX(INDIRECT("day_wise_sales_data!$B$2:$BZ$599"),MATCH(resource!$CC913,day_wise_sales_data!$A$2:$A$500,0),MATCH(resource!BK$2,INDIRECT("day_wise_sales_data!$B$1:$BZ$1"),0)),0)</f>
        <v>0</v>
      </c>
      <c r="BL913" s="3">
        <f ca="1">IFERROR(INDEX(INDIRECT("day_wise_sales_data!$B$2:$BZ$599"),MATCH(resource!$CC913,day_wise_sales_data!$A$2:$A$500,0),MATCH(resource!BL$2,INDIRECT("day_wise_sales_data!$B$1:$BZ$1"),0)),0)</f>
        <v>0</v>
      </c>
      <c r="BM913" s="3">
        <f ca="1">IFERROR(INDEX(INDIRECT("day_wise_sales_data!$B$2:$BZ$599"),MATCH(resource!$CC913,day_wise_sales_data!$A$2:$A$500,0),MATCH(resource!BM$2,INDIRECT("day_wise_sales_data!$B$1:$BZ$1"),0)),0)</f>
        <v>0</v>
      </c>
      <c r="BN913" s="3">
        <f ca="1">IFERROR(INDEX(INDIRECT("day_wise_sales_data!$B$2:$BZ$599"),MATCH(resource!$CC913,day_wise_sales_data!$A$2:$A$500,0),MATCH(resource!BN$2,INDIRECT("day_wise_sales_data!$B$1:$BZ$1"),0)),0)</f>
        <v>0</v>
      </c>
      <c r="BO913" s="3">
        <f ca="1">IFERROR(INDEX(INDIRECT("day_wise_sales_data!$B$2:$BZ$599"),MATCH(resource!$CC913,day_wise_sales_data!$A$2:$A$500,0),MATCH(resource!BO$2,INDIRECT("day_wise_sales_data!$B$1:$BZ$1"),0)),0)</f>
        <v>0</v>
      </c>
      <c r="BP913" s="3">
        <f ca="1">IFERROR(INDEX(INDIRECT("day_wise_sales_data!$B$2:$BZ$599"),MATCH(resource!$CC913,day_wise_sales_data!$A$2:$A$500,0),MATCH(resource!BP$2,INDIRECT("day_wise_sales_data!$B$1:$BZ$1"),0)),0)</f>
        <v>0</v>
      </c>
      <c r="BQ913" s="3">
        <f ca="1">IFERROR(INDEX(INDIRECT("day_wise_sales_data!$B$2:$BZ$599"),MATCH(resource!$CC913,day_wise_sales_data!$A$2:$A$500,0),MATCH(resource!BQ$2,INDIRECT("day_wise_sales_data!$B$1:$BZ$1"),0)),0)</f>
        <v>0</v>
      </c>
      <c r="BR913" s="3">
        <f ca="1">IFERROR(INDEX(INDIRECT("day_wise_sales_data!$B$2:$BZ$599"),MATCH(resource!$CC913,day_wise_sales_data!$A$2:$A$500,0),MATCH(resource!BR$2,INDIRECT("day_wise_sales_data!$B$1:$BZ$1"),0)),0)</f>
        <v>0</v>
      </c>
      <c r="BS913" s="3">
        <f ca="1">IFERROR(INDEX(INDIRECT("day_wise_sales_data!$B$2:$BZ$599"),MATCH(resource!$CC913,day_wise_sales_data!$A$2:$A$500,0),MATCH(resource!BS$2,INDIRECT("day_wise_sales_data!$B$1:$BZ$1"),0)),0)</f>
        <v>0</v>
      </c>
      <c r="BT913" s="3">
        <f ca="1">IFERROR(INDEX(INDIRECT("day_wise_sales_data!$B$2:$BZ$599"),MATCH(resource!$CC913,day_wise_sales_data!$A$2:$A$500,0),MATCH(resource!BT$2,INDIRECT("day_wise_sales_data!$B$1:$BZ$1"),0)),0)</f>
        <v>0</v>
      </c>
      <c r="BU913" s="3">
        <f ca="1">IFERROR(INDEX(INDIRECT("day_wise_sales_data!$B$2:$BZ$599"),MATCH(resource!$CC913,day_wise_sales_data!$A$2:$A$500,0),MATCH(resource!BU$2,INDIRECT("day_wise_sales_data!$B$1:$BZ$1"),0)),0)</f>
        <v>0</v>
      </c>
      <c r="BV913" s="3">
        <f ca="1">IFERROR(INDEX(INDIRECT("day_wise_sales_data!$B$2:$BZ$599"),MATCH(resource!$CC913,day_wise_sales_data!$A$2:$A$500,0),MATCH(resource!BV$2,INDIRECT("day_wise_sales_data!$B$1:$BZ$1"),0)),0)</f>
        <v>0</v>
      </c>
      <c r="BW913" s="3">
        <f ca="1">IFERROR(INDEX(INDIRECT("day_wise_sales_data!$B$2:$BZ$599"),MATCH(resource!$CC913,day_wise_sales_data!$A$2:$A$500,0),MATCH(resource!BW$2,INDIRECT("day_wise_sales_data!$B$1:$BZ$1"),0)),0)</f>
        <v>0</v>
      </c>
      <c r="BX913" s="3">
        <f ca="1">IFERROR(INDEX(INDIRECT("day_wise_sales_data!$B$2:$BZ$599"),MATCH(resource!$CC913,day_wise_sales_data!$A$2:$A$500,0),MATCH(resource!BX$2,INDIRECT("day_wise_sales_data!$B$1:$BZ$1"),0)),0)</f>
        <v>0</v>
      </c>
      <c r="BY913" s="3">
        <f ca="1">IFERROR(INDEX(INDIRECT("day_wise_sales_data!$B$2:$BZ$599"),MATCH(resource!$CC913,day_wise_sales_data!$A$2:$A$500,0),MATCH(resource!BY$2,INDIRECT("day_wise_sales_data!$B$1:$BZ$1"),0)),0)</f>
        <v>0</v>
      </c>
      <c r="BZ913" s="3">
        <f ca="1">IFERROR(INDEX(INDIRECT("day_wise_sales_data!$B$2:$BZ$599"),MATCH(resource!$CC913,day_wise_sales_data!$A$2:$A$500,0),MATCH(resource!BZ$2,INDIRECT("day_wise_sales_data!$B$1:$BZ$1"),0)),0)</f>
        <v>0</v>
      </c>
      <c r="CA913" s="3">
        <f ca="1">IFERROR(INDEX(INDIRECT("day_wise_sales_data!$B$2:$BZ$599"),MATCH(resource!$CC913,day_wise_sales_data!$A$2:$A$500,0),MATCH(resource!CA$2,INDIRECT("day_wise_sales_data!$B$1:$BZ$1"),0)),0)</f>
        <v>0</v>
      </c>
      <c r="CC913" s="4">
        <f>sales_data!H912</f>
        <v>0</v>
      </c>
      <c r="CD913" s="1">
        <v>911</v>
      </c>
      <c r="CE913" s="1" t="str">
        <f>IF(AQ913=report!$AQ$3,resource!CD913,"")</f>
        <v/>
      </c>
      <c r="CF913" s="5" t="str">
        <f>IFERROR(SMALL($CE$3:$CE$1001,ROWS($CE$3:CE913)),"")</f>
        <v/>
      </c>
      <c r="CH913">
        <f>IFERROR(VLOOKUP($CC913,data_pull!$E$22:$G$700,2,0),0)</f>
        <v>0</v>
      </c>
      <c r="DK913" s="3" t="str">
        <f>IFERROR(INDEX(COD_SALES!$B$5:$Z$500,MATCH(resource!$CC913,COD_SALES!$A$5:$A$500,0),MATCH(resource!DK$2,COD_SALES!$B$4:$Z$4,0)),"")</f>
        <v/>
      </c>
      <c r="DL913" s="3" t="str">
        <f>IFERROR(INDEX(COD_SALES!$B$5:$Z$500,MATCH(resource!$CC913,COD_SALES!$A$5:$A$500,0),MATCH(resource!DL$2,COD_SALES!$B$4:$Z$4,0)),"")</f>
        <v/>
      </c>
      <c r="DM913" s="3" t="str">
        <f>IFERROR(INDEX(COD_SALES!$B$5:$Z$500,MATCH(resource!$CC913,COD_SALES!$A$5:$A$500,0),MATCH(resource!DM$2,COD_SALES!$B$4:$Z$4,0)),"")</f>
        <v/>
      </c>
      <c r="DN913" s="3" t="str">
        <f>IFERROR(INDEX(COD_SALES!$B$5:$Z$500,MATCH(resource!$CC913,COD_SALES!$A$5:$A$500,0),MATCH(resource!DN$2,COD_SALES!$B$4:$Z$4,0)),"")</f>
        <v/>
      </c>
      <c r="DO913" s="3" t="str">
        <f>IFERROR(INDEX(COD_SALES!$B$5:$Z$500,MATCH(resource!$CC913,COD_SALES!$A$5:$A$500,0),MATCH(resource!DO$2,COD_SALES!$B$4:$Z$4,0)),"")</f>
        <v/>
      </c>
      <c r="DP913" s="3" t="str">
        <f>IFERROR(INDEX(COD_SALES!$B$5:$Z$500,MATCH(resource!$CC913,COD_SALES!$A$5:$A$500,0),MATCH(resource!DP$2,COD_SALES!$B$4:$Z$4,0)),"")</f>
        <v/>
      </c>
      <c r="DQ913" s="3" t="str">
        <f>IFERROR(INDEX(COD_SALES!$B$5:$Z$500,MATCH(resource!$CC913,COD_SALES!$A$5:$A$500,0),MATCH(resource!DQ$2,COD_SALES!$B$4:$Z$4,0)),"")</f>
        <v/>
      </c>
      <c r="DR913" s="3" t="str">
        <f>IFERROR(INDEX(COD_SALES!$B$5:$Z$500,MATCH(resource!$CC913,COD_SALES!$A$5:$A$500,0),MATCH(resource!DR$2,COD_SALES!$B$4:$Z$4,0)),"")</f>
        <v/>
      </c>
      <c r="DS913" s="3" t="str">
        <f>IFERROR(INDEX(COD_SALES!$B$5:$Z$500,MATCH(resource!$CC913,COD_SALES!$A$5:$A$500,0),MATCH(resource!DS$2,COD_SALES!$B$4:$Z$4,0)),"")</f>
        <v/>
      </c>
      <c r="DT913" s="3" t="str">
        <f>IFERROR(INDEX(COD_SALES!$B$5:$Z$500,MATCH(resource!$CC913,COD_SALES!$A$5:$A$500,0),MATCH(resource!DT$2,COD_SALES!$B$4:$Z$4,0)),"")</f>
        <v/>
      </c>
      <c r="DU913" s="3" t="str">
        <f>IFERROR(INDEX(COD_SALES!$B$5:$Z$500,MATCH(resource!$CC913,COD_SALES!$A$5:$A$500,0),MATCH(resource!DU$2,COD_SALES!$B$4:$Z$4,0)),"")</f>
        <v/>
      </c>
      <c r="DV913" s="3" t="str">
        <f>IFERROR(INDEX(COD_SALES!$B$5:$Z$500,MATCH(resource!$CC913,COD_SALES!$A$5:$A$500,0),MATCH(resource!DV$2,COD_SALES!$B$4:$Z$4,0)),"")</f>
        <v/>
      </c>
      <c r="DW913" s="3" t="str">
        <f>IFERROR(INDEX(COD_SALES!$B$5:$Z$500,MATCH(resource!$CC913,COD_SALES!$A$5:$A$500,0),MATCH(resource!DW$2,COD_SALES!$B$4:$Z$4,0)),"")</f>
        <v/>
      </c>
      <c r="DX913" s="3" t="str">
        <f>IFERROR(INDEX(COD_SALES!$B$5:$Z$500,MATCH(resource!$CC913,COD_SALES!$A$5:$A$500,0),MATCH(resource!DX$2,COD_SALES!$B$4:$Z$4,0)),"")</f>
        <v/>
      </c>
      <c r="DY913" s="3" t="str">
        <f>IFERROR(INDEX(COD_SALES!$B$5:$Z$500,MATCH(resource!$CC913,COD_SALES!$A$5:$A$500,0),MATCH(resource!DY$2,COD_SALES!$B$4:$Z$4,0)),"")</f>
        <v/>
      </c>
      <c r="DZ913" s="3" t="str">
        <f>IFERROR(INDEX(COD_SALES!$B$5:$Z$500,MATCH(resource!$CC913,COD_SALES!$A$5:$A$500,0),MATCH(resource!DZ$2,COD_SALES!$B$4:$Z$4,0)),"")</f>
        <v/>
      </c>
      <c r="EA913" s="3" t="str">
        <f>IFERROR(INDEX(COD_SALES!$B$5:$Z$500,MATCH(resource!$CC913,COD_SALES!$A$5:$A$500,0),MATCH(resource!EA$2,COD_SALES!$B$4:$Z$4,0)),"")</f>
        <v/>
      </c>
      <c r="EB913" s="3">
        <f t="shared" si="144"/>
        <v>0</v>
      </c>
      <c r="EW913" s="3">
        <f>IFERROR(VLOOKUP(CC913,data_pull!$AO$25:$AR$546,2,0),0)</f>
        <v>0</v>
      </c>
      <c r="EX913" s="1">
        <f>IFERROR(VLOOKUP(CC913,data_pull!$AO$25:$AR$546,4,0),0)</f>
        <v>0</v>
      </c>
    </row>
    <row r="914" spans="13:154" x14ac:dyDescent="0.25"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4">
        <f>sales_data!B913</f>
        <v>0</v>
      </c>
      <c r="AR914" s="4">
        <f>sales_data!C913</f>
        <v>0</v>
      </c>
      <c r="AS914" s="5" t="str">
        <f t="shared" si="143"/>
        <v/>
      </c>
      <c r="AT914" s="4">
        <f>sales_data!I913</f>
        <v>0</v>
      </c>
      <c r="AU914" s="4">
        <f>sales_data!W913</f>
        <v>0</v>
      </c>
      <c r="AV914" s="1">
        <f>sales_data!N913</f>
        <v>0</v>
      </c>
      <c r="AW914" s="1">
        <f>sales_data!P913</f>
        <v>0</v>
      </c>
      <c r="AX914" s="3">
        <f ca="1">IFERROR(INDEX(INDIRECT("day_wise_sales_data!$B$2:$BZ$599"),MATCH(resource!$CC914,day_wise_sales_data!$A$2:$A$500,0),MATCH(resource!AX$2,INDIRECT("day_wise_sales_data!$B$1:$BZ$1"),0)),0)</f>
        <v>0</v>
      </c>
      <c r="AY914" s="3">
        <f ca="1">IFERROR(INDEX(INDIRECT("day_wise_sales_data!$B$2:$BZ$599"),MATCH(resource!$CC914,day_wise_sales_data!$A$2:$A$500,0),MATCH(resource!AY$2,INDIRECT("day_wise_sales_data!$B$1:$BZ$1"),0)),0)</f>
        <v>0</v>
      </c>
      <c r="AZ914" s="3">
        <f ca="1">IFERROR(INDEX(INDIRECT("day_wise_sales_data!$B$2:$BZ$599"),MATCH(resource!$CC914,day_wise_sales_data!$A$2:$A$500,0),MATCH(resource!AZ$2,INDIRECT("day_wise_sales_data!$B$1:$BZ$1"),0)),0)</f>
        <v>0</v>
      </c>
      <c r="BA914" s="3">
        <f ca="1">IFERROR(INDEX(INDIRECT("day_wise_sales_data!$B$2:$BZ$599"),MATCH(resource!$CC914,day_wise_sales_data!$A$2:$A$500,0),MATCH(resource!BA$2,INDIRECT("day_wise_sales_data!$B$1:$BZ$1"),0)),0)</f>
        <v>0</v>
      </c>
      <c r="BB914" s="3">
        <f ca="1">IFERROR(INDEX(INDIRECT("day_wise_sales_data!$B$2:$BZ$599"),MATCH(resource!$CC914,day_wise_sales_data!$A$2:$A$500,0),MATCH(resource!BB$2,INDIRECT("day_wise_sales_data!$B$1:$BZ$1"),0)),0)</f>
        <v>0</v>
      </c>
      <c r="BC914" s="3">
        <f ca="1">IFERROR(INDEX(INDIRECT("day_wise_sales_data!$B$2:$BZ$599"),MATCH(resource!$CC914,day_wise_sales_data!$A$2:$A$500,0),MATCH(resource!BC$2,INDIRECT("day_wise_sales_data!$B$1:$BZ$1"),0)),0)</f>
        <v>0</v>
      </c>
      <c r="BD914" s="3">
        <f ca="1">IFERROR(INDEX(INDIRECT("day_wise_sales_data!$B$2:$BZ$599"),MATCH(resource!$CC914,day_wise_sales_data!$A$2:$A$500,0),MATCH(resource!BD$2,INDIRECT("day_wise_sales_data!$B$1:$BZ$1"),0)),0)</f>
        <v>0</v>
      </c>
      <c r="BE914" s="3">
        <f ca="1">IFERROR(INDEX(INDIRECT("day_wise_sales_data!$B$2:$BZ$599"),MATCH(resource!$CC914,day_wise_sales_data!$A$2:$A$500,0),MATCH(resource!BE$2,INDIRECT("day_wise_sales_data!$B$1:$BZ$1"),0)),0)</f>
        <v>0</v>
      </c>
      <c r="BF914" s="3">
        <f ca="1">IFERROR(INDEX(INDIRECT("day_wise_sales_data!$B$2:$BZ$599"),MATCH(resource!$CC914,day_wise_sales_data!$A$2:$A$500,0),MATCH(resource!BF$2,INDIRECT("day_wise_sales_data!$B$1:$BZ$1"),0)),0)</f>
        <v>0</v>
      </c>
      <c r="BG914" s="3">
        <f ca="1">IFERROR(INDEX(INDIRECT("day_wise_sales_data!$B$2:$BZ$599"),MATCH(resource!$CC914,day_wise_sales_data!$A$2:$A$500,0),MATCH(resource!BG$2,INDIRECT("day_wise_sales_data!$B$1:$BZ$1"),0)),0)</f>
        <v>0</v>
      </c>
      <c r="BH914" s="3">
        <f ca="1">IFERROR(INDEX(INDIRECT("day_wise_sales_data!$B$2:$BZ$599"),MATCH(resource!$CC914,day_wise_sales_data!$A$2:$A$500,0),MATCH(resource!BH$2,INDIRECT("day_wise_sales_data!$B$1:$BZ$1"),0)),0)</f>
        <v>0</v>
      </c>
      <c r="BI914" s="3">
        <f ca="1">IFERROR(INDEX(INDIRECT("day_wise_sales_data!$B$2:$BZ$599"),MATCH(resource!$CC914,day_wise_sales_data!$A$2:$A$500,0),MATCH(resource!BI$2,INDIRECT("day_wise_sales_data!$B$1:$BZ$1"),0)),0)</f>
        <v>0</v>
      </c>
      <c r="BJ914" s="3">
        <f ca="1">IFERROR(INDEX(INDIRECT("day_wise_sales_data!$B$2:$BZ$599"),MATCH(resource!$CC914,day_wise_sales_data!$A$2:$A$500,0),MATCH(resource!BJ$2,INDIRECT("day_wise_sales_data!$B$1:$BZ$1"),0)),0)</f>
        <v>0</v>
      </c>
      <c r="BK914" s="3">
        <f ca="1">IFERROR(INDEX(INDIRECT("day_wise_sales_data!$B$2:$BZ$599"),MATCH(resource!$CC914,day_wise_sales_data!$A$2:$A$500,0),MATCH(resource!BK$2,INDIRECT("day_wise_sales_data!$B$1:$BZ$1"),0)),0)</f>
        <v>0</v>
      </c>
      <c r="BL914" s="3">
        <f ca="1">IFERROR(INDEX(INDIRECT("day_wise_sales_data!$B$2:$BZ$599"),MATCH(resource!$CC914,day_wise_sales_data!$A$2:$A$500,0),MATCH(resource!BL$2,INDIRECT("day_wise_sales_data!$B$1:$BZ$1"),0)),0)</f>
        <v>0</v>
      </c>
      <c r="BM914" s="3">
        <f ca="1">IFERROR(INDEX(INDIRECT("day_wise_sales_data!$B$2:$BZ$599"),MATCH(resource!$CC914,day_wise_sales_data!$A$2:$A$500,0),MATCH(resource!BM$2,INDIRECT("day_wise_sales_data!$B$1:$BZ$1"),0)),0)</f>
        <v>0</v>
      </c>
      <c r="BN914" s="3">
        <f ca="1">IFERROR(INDEX(INDIRECT("day_wise_sales_data!$B$2:$BZ$599"),MATCH(resource!$CC914,day_wise_sales_data!$A$2:$A$500,0),MATCH(resource!BN$2,INDIRECT("day_wise_sales_data!$B$1:$BZ$1"),0)),0)</f>
        <v>0</v>
      </c>
      <c r="BO914" s="3">
        <f ca="1">IFERROR(INDEX(INDIRECT("day_wise_sales_data!$B$2:$BZ$599"),MATCH(resource!$CC914,day_wise_sales_data!$A$2:$A$500,0),MATCH(resource!BO$2,INDIRECT("day_wise_sales_data!$B$1:$BZ$1"),0)),0)</f>
        <v>0</v>
      </c>
      <c r="BP914" s="3">
        <f ca="1">IFERROR(INDEX(INDIRECT("day_wise_sales_data!$B$2:$BZ$599"),MATCH(resource!$CC914,day_wise_sales_data!$A$2:$A$500,0),MATCH(resource!BP$2,INDIRECT("day_wise_sales_data!$B$1:$BZ$1"),0)),0)</f>
        <v>0</v>
      </c>
      <c r="BQ914" s="3">
        <f ca="1">IFERROR(INDEX(INDIRECT("day_wise_sales_data!$B$2:$BZ$599"),MATCH(resource!$CC914,day_wise_sales_data!$A$2:$A$500,0),MATCH(resource!BQ$2,INDIRECT("day_wise_sales_data!$B$1:$BZ$1"),0)),0)</f>
        <v>0</v>
      </c>
      <c r="BR914" s="3">
        <f ca="1">IFERROR(INDEX(INDIRECT("day_wise_sales_data!$B$2:$BZ$599"),MATCH(resource!$CC914,day_wise_sales_data!$A$2:$A$500,0),MATCH(resource!BR$2,INDIRECT("day_wise_sales_data!$B$1:$BZ$1"),0)),0)</f>
        <v>0</v>
      </c>
      <c r="BS914" s="3">
        <f ca="1">IFERROR(INDEX(INDIRECT("day_wise_sales_data!$B$2:$BZ$599"),MATCH(resource!$CC914,day_wise_sales_data!$A$2:$A$500,0),MATCH(resource!BS$2,INDIRECT("day_wise_sales_data!$B$1:$BZ$1"),0)),0)</f>
        <v>0</v>
      </c>
      <c r="BT914" s="3">
        <f ca="1">IFERROR(INDEX(INDIRECT("day_wise_sales_data!$B$2:$BZ$599"),MATCH(resource!$CC914,day_wise_sales_data!$A$2:$A$500,0),MATCH(resource!BT$2,INDIRECT("day_wise_sales_data!$B$1:$BZ$1"),0)),0)</f>
        <v>0</v>
      </c>
      <c r="BU914" s="3">
        <f ca="1">IFERROR(INDEX(INDIRECT("day_wise_sales_data!$B$2:$BZ$599"),MATCH(resource!$CC914,day_wise_sales_data!$A$2:$A$500,0),MATCH(resource!BU$2,INDIRECT("day_wise_sales_data!$B$1:$BZ$1"),0)),0)</f>
        <v>0</v>
      </c>
      <c r="BV914" s="3">
        <f ca="1">IFERROR(INDEX(INDIRECT("day_wise_sales_data!$B$2:$BZ$599"),MATCH(resource!$CC914,day_wise_sales_data!$A$2:$A$500,0),MATCH(resource!BV$2,INDIRECT("day_wise_sales_data!$B$1:$BZ$1"),0)),0)</f>
        <v>0</v>
      </c>
      <c r="BW914" s="3">
        <f ca="1">IFERROR(INDEX(INDIRECT("day_wise_sales_data!$B$2:$BZ$599"),MATCH(resource!$CC914,day_wise_sales_data!$A$2:$A$500,0),MATCH(resource!BW$2,INDIRECT("day_wise_sales_data!$B$1:$BZ$1"),0)),0)</f>
        <v>0</v>
      </c>
      <c r="BX914" s="3">
        <f ca="1">IFERROR(INDEX(INDIRECT("day_wise_sales_data!$B$2:$BZ$599"),MATCH(resource!$CC914,day_wise_sales_data!$A$2:$A$500,0),MATCH(resource!BX$2,INDIRECT("day_wise_sales_data!$B$1:$BZ$1"),0)),0)</f>
        <v>0</v>
      </c>
      <c r="BY914" s="3">
        <f ca="1">IFERROR(INDEX(INDIRECT("day_wise_sales_data!$B$2:$BZ$599"),MATCH(resource!$CC914,day_wise_sales_data!$A$2:$A$500,0),MATCH(resource!BY$2,INDIRECT("day_wise_sales_data!$B$1:$BZ$1"),0)),0)</f>
        <v>0</v>
      </c>
      <c r="BZ914" s="3">
        <f ca="1">IFERROR(INDEX(INDIRECT("day_wise_sales_data!$B$2:$BZ$599"),MATCH(resource!$CC914,day_wise_sales_data!$A$2:$A$500,0),MATCH(resource!BZ$2,INDIRECT("day_wise_sales_data!$B$1:$BZ$1"),0)),0)</f>
        <v>0</v>
      </c>
      <c r="CA914" s="3">
        <f ca="1">IFERROR(INDEX(INDIRECT("day_wise_sales_data!$B$2:$BZ$599"),MATCH(resource!$CC914,day_wise_sales_data!$A$2:$A$500,0),MATCH(resource!CA$2,INDIRECT("day_wise_sales_data!$B$1:$BZ$1"),0)),0)</f>
        <v>0</v>
      </c>
      <c r="CC914" s="4">
        <f>sales_data!H913</f>
        <v>0</v>
      </c>
      <c r="CD914" s="1">
        <v>912</v>
      </c>
      <c r="CE914" s="1" t="str">
        <f>IF(AQ914=report!$AQ$3,resource!CD914,"")</f>
        <v/>
      </c>
      <c r="CF914" s="5" t="str">
        <f>IFERROR(SMALL($CE$3:$CE$1001,ROWS($CE$3:CE914)),"")</f>
        <v/>
      </c>
      <c r="CH914">
        <f>IFERROR(VLOOKUP($CC914,data_pull!$E$22:$G$700,2,0),0)</f>
        <v>0</v>
      </c>
      <c r="DK914" s="3" t="str">
        <f>IFERROR(INDEX(COD_SALES!$B$5:$Z$500,MATCH(resource!$CC914,COD_SALES!$A$5:$A$500,0),MATCH(resource!DK$2,COD_SALES!$B$4:$Z$4,0)),"")</f>
        <v/>
      </c>
      <c r="DL914" s="3" t="str">
        <f>IFERROR(INDEX(COD_SALES!$B$5:$Z$500,MATCH(resource!$CC914,COD_SALES!$A$5:$A$500,0),MATCH(resource!DL$2,COD_SALES!$B$4:$Z$4,0)),"")</f>
        <v/>
      </c>
      <c r="DM914" s="3" t="str">
        <f>IFERROR(INDEX(COD_SALES!$B$5:$Z$500,MATCH(resource!$CC914,COD_SALES!$A$5:$A$500,0),MATCH(resource!DM$2,COD_SALES!$B$4:$Z$4,0)),"")</f>
        <v/>
      </c>
      <c r="DN914" s="3" t="str">
        <f>IFERROR(INDEX(COD_SALES!$B$5:$Z$500,MATCH(resource!$CC914,COD_SALES!$A$5:$A$500,0),MATCH(resource!DN$2,COD_SALES!$B$4:$Z$4,0)),"")</f>
        <v/>
      </c>
      <c r="DO914" s="3" t="str">
        <f>IFERROR(INDEX(COD_SALES!$B$5:$Z$500,MATCH(resource!$CC914,COD_SALES!$A$5:$A$500,0),MATCH(resource!DO$2,COD_SALES!$B$4:$Z$4,0)),"")</f>
        <v/>
      </c>
      <c r="DP914" s="3" t="str">
        <f>IFERROR(INDEX(COD_SALES!$B$5:$Z$500,MATCH(resource!$CC914,COD_SALES!$A$5:$A$500,0),MATCH(resource!DP$2,COD_SALES!$B$4:$Z$4,0)),"")</f>
        <v/>
      </c>
      <c r="DQ914" s="3" t="str">
        <f>IFERROR(INDEX(COD_SALES!$B$5:$Z$500,MATCH(resource!$CC914,COD_SALES!$A$5:$A$500,0),MATCH(resource!DQ$2,COD_SALES!$B$4:$Z$4,0)),"")</f>
        <v/>
      </c>
      <c r="DR914" s="3" t="str">
        <f>IFERROR(INDEX(COD_SALES!$B$5:$Z$500,MATCH(resource!$CC914,COD_SALES!$A$5:$A$500,0),MATCH(resource!DR$2,COD_SALES!$B$4:$Z$4,0)),"")</f>
        <v/>
      </c>
      <c r="DS914" s="3" t="str">
        <f>IFERROR(INDEX(COD_SALES!$B$5:$Z$500,MATCH(resource!$CC914,COD_SALES!$A$5:$A$500,0),MATCH(resource!DS$2,COD_SALES!$B$4:$Z$4,0)),"")</f>
        <v/>
      </c>
      <c r="DT914" s="3" t="str">
        <f>IFERROR(INDEX(COD_SALES!$B$5:$Z$500,MATCH(resource!$CC914,COD_SALES!$A$5:$A$500,0),MATCH(resource!DT$2,COD_SALES!$B$4:$Z$4,0)),"")</f>
        <v/>
      </c>
      <c r="DU914" s="3" t="str">
        <f>IFERROR(INDEX(COD_SALES!$B$5:$Z$500,MATCH(resource!$CC914,COD_SALES!$A$5:$A$500,0),MATCH(resource!DU$2,COD_SALES!$B$4:$Z$4,0)),"")</f>
        <v/>
      </c>
      <c r="DV914" s="3" t="str">
        <f>IFERROR(INDEX(COD_SALES!$B$5:$Z$500,MATCH(resource!$CC914,COD_SALES!$A$5:$A$500,0),MATCH(resource!DV$2,COD_SALES!$B$4:$Z$4,0)),"")</f>
        <v/>
      </c>
      <c r="DW914" s="3" t="str">
        <f>IFERROR(INDEX(COD_SALES!$B$5:$Z$500,MATCH(resource!$CC914,COD_SALES!$A$5:$A$500,0),MATCH(resource!DW$2,COD_SALES!$B$4:$Z$4,0)),"")</f>
        <v/>
      </c>
      <c r="DX914" s="3" t="str">
        <f>IFERROR(INDEX(COD_SALES!$B$5:$Z$500,MATCH(resource!$CC914,COD_SALES!$A$5:$A$500,0),MATCH(resource!DX$2,COD_SALES!$B$4:$Z$4,0)),"")</f>
        <v/>
      </c>
      <c r="DY914" s="3" t="str">
        <f>IFERROR(INDEX(COD_SALES!$B$5:$Z$500,MATCH(resource!$CC914,COD_SALES!$A$5:$A$500,0),MATCH(resource!DY$2,COD_SALES!$B$4:$Z$4,0)),"")</f>
        <v/>
      </c>
      <c r="DZ914" s="3" t="str">
        <f>IFERROR(INDEX(COD_SALES!$B$5:$Z$500,MATCH(resource!$CC914,COD_SALES!$A$5:$A$500,0),MATCH(resource!DZ$2,COD_SALES!$B$4:$Z$4,0)),"")</f>
        <v/>
      </c>
      <c r="EA914" s="3" t="str">
        <f>IFERROR(INDEX(COD_SALES!$B$5:$Z$500,MATCH(resource!$CC914,COD_SALES!$A$5:$A$500,0),MATCH(resource!EA$2,COD_SALES!$B$4:$Z$4,0)),"")</f>
        <v/>
      </c>
      <c r="EB914" s="3">
        <f t="shared" si="144"/>
        <v>0</v>
      </c>
      <c r="EW914" s="3">
        <f>IFERROR(VLOOKUP(CC914,data_pull!$AO$25:$AR$546,2,0),0)</f>
        <v>0</v>
      </c>
      <c r="EX914" s="1">
        <f>IFERROR(VLOOKUP(CC914,data_pull!$AO$25:$AR$546,4,0),0)</f>
        <v>0</v>
      </c>
    </row>
    <row r="915" spans="13:154" x14ac:dyDescent="0.25"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4">
        <f>sales_data!B914</f>
        <v>0</v>
      </c>
      <c r="AR915" s="4">
        <f>sales_data!C914</f>
        <v>0</v>
      </c>
      <c r="AS915" s="5" t="str">
        <f t="shared" si="143"/>
        <v/>
      </c>
      <c r="AT915" s="4">
        <f>sales_data!I914</f>
        <v>0</v>
      </c>
      <c r="AU915" s="4">
        <f>sales_data!W914</f>
        <v>0</v>
      </c>
      <c r="AV915" s="1">
        <f>sales_data!N914</f>
        <v>0</v>
      </c>
      <c r="AW915" s="1">
        <f>sales_data!P914</f>
        <v>0</v>
      </c>
      <c r="AX915" s="3">
        <f ca="1">IFERROR(INDEX(INDIRECT("day_wise_sales_data!$B$2:$BZ$599"),MATCH(resource!$CC915,day_wise_sales_data!$A$2:$A$500,0),MATCH(resource!AX$2,INDIRECT("day_wise_sales_data!$B$1:$BZ$1"),0)),0)</f>
        <v>0</v>
      </c>
      <c r="AY915" s="3">
        <f ca="1">IFERROR(INDEX(INDIRECT("day_wise_sales_data!$B$2:$BZ$599"),MATCH(resource!$CC915,day_wise_sales_data!$A$2:$A$500,0),MATCH(resource!AY$2,INDIRECT("day_wise_sales_data!$B$1:$BZ$1"),0)),0)</f>
        <v>0</v>
      </c>
      <c r="AZ915" s="3">
        <f ca="1">IFERROR(INDEX(INDIRECT("day_wise_sales_data!$B$2:$BZ$599"),MATCH(resource!$CC915,day_wise_sales_data!$A$2:$A$500,0),MATCH(resource!AZ$2,INDIRECT("day_wise_sales_data!$B$1:$BZ$1"),0)),0)</f>
        <v>0</v>
      </c>
      <c r="BA915" s="3">
        <f ca="1">IFERROR(INDEX(INDIRECT("day_wise_sales_data!$B$2:$BZ$599"),MATCH(resource!$CC915,day_wise_sales_data!$A$2:$A$500,0),MATCH(resource!BA$2,INDIRECT("day_wise_sales_data!$B$1:$BZ$1"),0)),0)</f>
        <v>0</v>
      </c>
      <c r="BB915" s="3">
        <f ca="1">IFERROR(INDEX(INDIRECT("day_wise_sales_data!$B$2:$BZ$599"),MATCH(resource!$CC915,day_wise_sales_data!$A$2:$A$500,0),MATCH(resource!BB$2,INDIRECT("day_wise_sales_data!$B$1:$BZ$1"),0)),0)</f>
        <v>0</v>
      </c>
      <c r="BC915" s="3">
        <f ca="1">IFERROR(INDEX(INDIRECT("day_wise_sales_data!$B$2:$BZ$599"),MATCH(resource!$CC915,day_wise_sales_data!$A$2:$A$500,0),MATCH(resource!BC$2,INDIRECT("day_wise_sales_data!$B$1:$BZ$1"),0)),0)</f>
        <v>0</v>
      </c>
      <c r="BD915" s="3">
        <f ca="1">IFERROR(INDEX(INDIRECT("day_wise_sales_data!$B$2:$BZ$599"),MATCH(resource!$CC915,day_wise_sales_data!$A$2:$A$500,0),MATCH(resource!BD$2,INDIRECT("day_wise_sales_data!$B$1:$BZ$1"),0)),0)</f>
        <v>0</v>
      </c>
      <c r="BE915" s="3">
        <f ca="1">IFERROR(INDEX(INDIRECT("day_wise_sales_data!$B$2:$BZ$599"),MATCH(resource!$CC915,day_wise_sales_data!$A$2:$A$500,0),MATCH(resource!BE$2,INDIRECT("day_wise_sales_data!$B$1:$BZ$1"),0)),0)</f>
        <v>0</v>
      </c>
      <c r="BF915" s="3">
        <f ca="1">IFERROR(INDEX(INDIRECT("day_wise_sales_data!$B$2:$BZ$599"),MATCH(resource!$CC915,day_wise_sales_data!$A$2:$A$500,0),MATCH(resource!BF$2,INDIRECT("day_wise_sales_data!$B$1:$BZ$1"),0)),0)</f>
        <v>0</v>
      </c>
      <c r="BG915" s="3">
        <f ca="1">IFERROR(INDEX(INDIRECT("day_wise_sales_data!$B$2:$BZ$599"),MATCH(resource!$CC915,day_wise_sales_data!$A$2:$A$500,0),MATCH(resource!BG$2,INDIRECT("day_wise_sales_data!$B$1:$BZ$1"),0)),0)</f>
        <v>0</v>
      </c>
      <c r="BH915" s="3">
        <f ca="1">IFERROR(INDEX(INDIRECT("day_wise_sales_data!$B$2:$BZ$599"),MATCH(resource!$CC915,day_wise_sales_data!$A$2:$A$500,0),MATCH(resource!BH$2,INDIRECT("day_wise_sales_data!$B$1:$BZ$1"),0)),0)</f>
        <v>0</v>
      </c>
      <c r="BI915" s="3">
        <f ca="1">IFERROR(INDEX(INDIRECT("day_wise_sales_data!$B$2:$BZ$599"),MATCH(resource!$CC915,day_wise_sales_data!$A$2:$A$500,0),MATCH(resource!BI$2,INDIRECT("day_wise_sales_data!$B$1:$BZ$1"),0)),0)</f>
        <v>0</v>
      </c>
      <c r="BJ915" s="3">
        <f ca="1">IFERROR(INDEX(INDIRECT("day_wise_sales_data!$B$2:$BZ$599"),MATCH(resource!$CC915,day_wise_sales_data!$A$2:$A$500,0),MATCH(resource!BJ$2,INDIRECT("day_wise_sales_data!$B$1:$BZ$1"),0)),0)</f>
        <v>0</v>
      </c>
      <c r="BK915" s="3">
        <f ca="1">IFERROR(INDEX(INDIRECT("day_wise_sales_data!$B$2:$BZ$599"),MATCH(resource!$CC915,day_wise_sales_data!$A$2:$A$500,0),MATCH(resource!BK$2,INDIRECT("day_wise_sales_data!$B$1:$BZ$1"),0)),0)</f>
        <v>0</v>
      </c>
      <c r="BL915" s="3">
        <f ca="1">IFERROR(INDEX(INDIRECT("day_wise_sales_data!$B$2:$BZ$599"),MATCH(resource!$CC915,day_wise_sales_data!$A$2:$A$500,0),MATCH(resource!BL$2,INDIRECT("day_wise_sales_data!$B$1:$BZ$1"),0)),0)</f>
        <v>0</v>
      </c>
      <c r="BM915" s="3">
        <f ca="1">IFERROR(INDEX(INDIRECT("day_wise_sales_data!$B$2:$BZ$599"),MATCH(resource!$CC915,day_wise_sales_data!$A$2:$A$500,0),MATCH(resource!BM$2,INDIRECT("day_wise_sales_data!$B$1:$BZ$1"),0)),0)</f>
        <v>0</v>
      </c>
      <c r="BN915" s="3">
        <f ca="1">IFERROR(INDEX(INDIRECT("day_wise_sales_data!$B$2:$BZ$599"),MATCH(resource!$CC915,day_wise_sales_data!$A$2:$A$500,0),MATCH(resource!BN$2,INDIRECT("day_wise_sales_data!$B$1:$BZ$1"),0)),0)</f>
        <v>0</v>
      </c>
      <c r="BO915" s="3">
        <f ca="1">IFERROR(INDEX(INDIRECT("day_wise_sales_data!$B$2:$BZ$599"),MATCH(resource!$CC915,day_wise_sales_data!$A$2:$A$500,0),MATCH(resource!BO$2,INDIRECT("day_wise_sales_data!$B$1:$BZ$1"),0)),0)</f>
        <v>0</v>
      </c>
      <c r="BP915" s="3">
        <f ca="1">IFERROR(INDEX(INDIRECT("day_wise_sales_data!$B$2:$BZ$599"),MATCH(resource!$CC915,day_wise_sales_data!$A$2:$A$500,0),MATCH(resource!BP$2,INDIRECT("day_wise_sales_data!$B$1:$BZ$1"),0)),0)</f>
        <v>0</v>
      </c>
      <c r="BQ915" s="3">
        <f ca="1">IFERROR(INDEX(INDIRECT("day_wise_sales_data!$B$2:$BZ$599"),MATCH(resource!$CC915,day_wise_sales_data!$A$2:$A$500,0),MATCH(resource!BQ$2,INDIRECT("day_wise_sales_data!$B$1:$BZ$1"),0)),0)</f>
        <v>0</v>
      </c>
      <c r="BR915" s="3">
        <f ca="1">IFERROR(INDEX(INDIRECT("day_wise_sales_data!$B$2:$BZ$599"),MATCH(resource!$CC915,day_wise_sales_data!$A$2:$A$500,0),MATCH(resource!BR$2,INDIRECT("day_wise_sales_data!$B$1:$BZ$1"),0)),0)</f>
        <v>0</v>
      </c>
      <c r="BS915" s="3">
        <f ca="1">IFERROR(INDEX(INDIRECT("day_wise_sales_data!$B$2:$BZ$599"),MATCH(resource!$CC915,day_wise_sales_data!$A$2:$A$500,0),MATCH(resource!BS$2,INDIRECT("day_wise_sales_data!$B$1:$BZ$1"),0)),0)</f>
        <v>0</v>
      </c>
      <c r="BT915" s="3">
        <f ca="1">IFERROR(INDEX(INDIRECT("day_wise_sales_data!$B$2:$BZ$599"),MATCH(resource!$CC915,day_wise_sales_data!$A$2:$A$500,0),MATCH(resource!BT$2,INDIRECT("day_wise_sales_data!$B$1:$BZ$1"),0)),0)</f>
        <v>0</v>
      </c>
      <c r="BU915" s="3">
        <f ca="1">IFERROR(INDEX(INDIRECT("day_wise_sales_data!$B$2:$BZ$599"),MATCH(resource!$CC915,day_wise_sales_data!$A$2:$A$500,0),MATCH(resource!BU$2,INDIRECT("day_wise_sales_data!$B$1:$BZ$1"),0)),0)</f>
        <v>0</v>
      </c>
      <c r="BV915" s="3">
        <f ca="1">IFERROR(INDEX(INDIRECT("day_wise_sales_data!$B$2:$BZ$599"),MATCH(resource!$CC915,day_wise_sales_data!$A$2:$A$500,0),MATCH(resource!BV$2,INDIRECT("day_wise_sales_data!$B$1:$BZ$1"),0)),0)</f>
        <v>0</v>
      </c>
      <c r="BW915" s="3">
        <f ca="1">IFERROR(INDEX(INDIRECT("day_wise_sales_data!$B$2:$BZ$599"),MATCH(resource!$CC915,day_wise_sales_data!$A$2:$A$500,0),MATCH(resource!BW$2,INDIRECT("day_wise_sales_data!$B$1:$BZ$1"),0)),0)</f>
        <v>0</v>
      </c>
      <c r="BX915" s="3">
        <f ca="1">IFERROR(INDEX(INDIRECT("day_wise_sales_data!$B$2:$BZ$599"),MATCH(resource!$CC915,day_wise_sales_data!$A$2:$A$500,0),MATCH(resource!BX$2,INDIRECT("day_wise_sales_data!$B$1:$BZ$1"),0)),0)</f>
        <v>0</v>
      </c>
      <c r="BY915" s="3">
        <f ca="1">IFERROR(INDEX(INDIRECT("day_wise_sales_data!$B$2:$BZ$599"),MATCH(resource!$CC915,day_wise_sales_data!$A$2:$A$500,0),MATCH(resource!BY$2,INDIRECT("day_wise_sales_data!$B$1:$BZ$1"),0)),0)</f>
        <v>0</v>
      </c>
      <c r="BZ915" s="3">
        <f ca="1">IFERROR(INDEX(INDIRECT("day_wise_sales_data!$B$2:$BZ$599"),MATCH(resource!$CC915,day_wise_sales_data!$A$2:$A$500,0),MATCH(resource!BZ$2,INDIRECT("day_wise_sales_data!$B$1:$BZ$1"),0)),0)</f>
        <v>0</v>
      </c>
      <c r="CA915" s="3">
        <f ca="1">IFERROR(INDEX(INDIRECT("day_wise_sales_data!$B$2:$BZ$599"),MATCH(resource!$CC915,day_wise_sales_data!$A$2:$A$500,0),MATCH(resource!CA$2,INDIRECT("day_wise_sales_data!$B$1:$BZ$1"),0)),0)</f>
        <v>0</v>
      </c>
      <c r="CC915" s="4">
        <f>sales_data!H914</f>
        <v>0</v>
      </c>
      <c r="CD915" s="1">
        <v>913</v>
      </c>
      <c r="CE915" s="1" t="str">
        <f>IF(AQ915=report!$AQ$3,resource!CD915,"")</f>
        <v/>
      </c>
      <c r="CF915" s="5" t="str">
        <f>IFERROR(SMALL($CE$3:$CE$1001,ROWS($CE$3:CE915)),"")</f>
        <v/>
      </c>
      <c r="CH915">
        <f>IFERROR(VLOOKUP($CC915,data_pull!$E$22:$G$700,2,0),0)</f>
        <v>0</v>
      </c>
      <c r="DK915" s="3" t="str">
        <f>IFERROR(INDEX(COD_SALES!$B$5:$Z$500,MATCH(resource!$CC915,COD_SALES!$A$5:$A$500,0),MATCH(resource!DK$2,COD_SALES!$B$4:$Z$4,0)),"")</f>
        <v/>
      </c>
      <c r="DL915" s="3" t="str">
        <f>IFERROR(INDEX(COD_SALES!$B$5:$Z$500,MATCH(resource!$CC915,COD_SALES!$A$5:$A$500,0),MATCH(resource!DL$2,COD_SALES!$B$4:$Z$4,0)),"")</f>
        <v/>
      </c>
      <c r="DM915" s="3" t="str">
        <f>IFERROR(INDEX(COD_SALES!$B$5:$Z$500,MATCH(resource!$CC915,COD_SALES!$A$5:$A$500,0),MATCH(resource!DM$2,COD_SALES!$B$4:$Z$4,0)),"")</f>
        <v/>
      </c>
      <c r="DN915" s="3" t="str">
        <f>IFERROR(INDEX(COD_SALES!$B$5:$Z$500,MATCH(resource!$CC915,COD_SALES!$A$5:$A$500,0),MATCH(resource!DN$2,COD_SALES!$B$4:$Z$4,0)),"")</f>
        <v/>
      </c>
      <c r="DO915" s="3" t="str">
        <f>IFERROR(INDEX(COD_SALES!$B$5:$Z$500,MATCH(resource!$CC915,COD_SALES!$A$5:$A$500,0),MATCH(resource!DO$2,COD_SALES!$B$4:$Z$4,0)),"")</f>
        <v/>
      </c>
      <c r="DP915" s="3" t="str">
        <f>IFERROR(INDEX(COD_SALES!$B$5:$Z$500,MATCH(resource!$CC915,COD_SALES!$A$5:$A$500,0),MATCH(resource!DP$2,COD_SALES!$B$4:$Z$4,0)),"")</f>
        <v/>
      </c>
      <c r="DQ915" s="3" t="str">
        <f>IFERROR(INDEX(COD_SALES!$B$5:$Z$500,MATCH(resource!$CC915,COD_SALES!$A$5:$A$500,0),MATCH(resource!DQ$2,COD_SALES!$B$4:$Z$4,0)),"")</f>
        <v/>
      </c>
      <c r="DR915" s="3" t="str">
        <f>IFERROR(INDEX(COD_SALES!$B$5:$Z$500,MATCH(resource!$CC915,COD_SALES!$A$5:$A$500,0),MATCH(resource!DR$2,COD_SALES!$B$4:$Z$4,0)),"")</f>
        <v/>
      </c>
      <c r="DS915" s="3" t="str">
        <f>IFERROR(INDEX(COD_SALES!$B$5:$Z$500,MATCH(resource!$CC915,COD_SALES!$A$5:$A$500,0),MATCH(resource!DS$2,COD_SALES!$B$4:$Z$4,0)),"")</f>
        <v/>
      </c>
      <c r="DT915" s="3" t="str">
        <f>IFERROR(INDEX(COD_SALES!$B$5:$Z$500,MATCH(resource!$CC915,COD_SALES!$A$5:$A$500,0),MATCH(resource!DT$2,COD_SALES!$B$4:$Z$4,0)),"")</f>
        <v/>
      </c>
      <c r="DU915" s="3" t="str">
        <f>IFERROR(INDEX(COD_SALES!$B$5:$Z$500,MATCH(resource!$CC915,COD_SALES!$A$5:$A$500,0),MATCH(resource!DU$2,COD_SALES!$B$4:$Z$4,0)),"")</f>
        <v/>
      </c>
      <c r="DV915" s="3" t="str">
        <f>IFERROR(INDEX(COD_SALES!$B$5:$Z$500,MATCH(resource!$CC915,COD_SALES!$A$5:$A$500,0),MATCH(resource!DV$2,COD_SALES!$B$4:$Z$4,0)),"")</f>
        <v/>
      </c>
      <c r="DW915" s="3" t="str">
        <f>IFERROR(INDEX(COD_SALES!$B$5:$Z$500,MATCH(resource!$CC915,COD_SALES!$A$5:$A$500,0),MATCH(resource!DW$2,COD_SALES!$B$4:$Z$4,0)),"")</f>
        <v/>
      </c>
      <c r="DX915" s="3" t="str">
        <f>IFERROR(INDEX(COD_SALES!$B$5:$Z$500,MATCH(resource!$CC915,COD_SALES!$A$5:$A$500,0),MATCH(resource!DX$2,COD_SALES!$B$4:$Z$4,0)),"")</f>
        <v/>
      </c>
      <c r="DY915" s="3" t="str">
        <f>IFERROR(INDEX(COD_SALES!$B$5:$Z$500,MATCH(resource!$CC915,COD_SALES!$A$5:$A$500,0),MATCH(resource!DY$2,COD_SALES!$B$4:$Z$4,0)),"")</f>
        <v/>
      </c>
      <c r="DZ915" s="3" t="str">
        <f>IFERROR(INDEX(COD_SALES!$B$5:$Z$500,MATCH(resource!$CC915,COD_SALES!$A$5:$A$500,0),MATCH(resource!DZ$2,COD_SALES!$B$4:$Z$4,0)),"")</f>
        <v/>
      </c>
      <c r="EA915" s="3" t="str">
        <f>IFERROR(INDEX(COD_SALES!$B$5:$Z$500,MATCH(resource!$CC915,COD_SALES!$A$5:$A$500,0),MATCH(resource!EA$2,COD_SALES!$B$4:$Z$4,0)),"")</f>
        <v/>
      </c>
      <c r="EB915" s="3">
        <f t="shared" si="144"/>
        <v>0</v>
      </c>
      <c r="EW915" s="3">
        <f>IFERROR(VLOOKUP(CC915,data_pull!$AO$25:$AR$546,2,0),0)</f>
        <v>0</v>
      </c>
      <c r="EX915" s="1">
        <f>IFERROR(VLOOKUP(CC915,data_pull!$AO$25:$AR$546,4,0),0)</f>
        <v>0</v>
      </c>
    </row>
    <row r="916" spans="13:154" x14ac:dyDescent="0.25"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4">
        <f>sales_data!B915</f>
        <v>0</v>
      </c>
      <c r="AR916" s="4">
        <f>sales_data!C915</f>
        <v>0</v>
      </c>
      <c r="AS916" s="5" t="str">
        <f t="shared" si="143"/>
        <v/>
      </c>
      <c r="AT916" s="4">
        <f>sales_data!I915</f>
        <v>0</v>
      </c>
      <c r="AU916" s="4">
        <f>sales_data!W915</f>
        <v>0</v>
      </c>
      <c r="AV916" s="1">
        <f>sales_data!N915</f>
        <v>0</v>
      </c>
      <c r="AW916" s="1">
        <f>sales_data!P915</f>
        <v>0</v>
      </c>
      <c r="AX916" s="3">
        <f ca="1">IFERROR(INDEX(INDIRECT("day_wise_sales_data!$B$2:$BZ$599"),MATCH(resource!$CC916,day_wise_sales_data!$A$2:$A$500,0),MATCH(resource!AX$2,INDIRECT("day_wise_sales_data!$B$1:$BZ$1"),0)),0)</f>
        <v>0</v>
      </c>
      <c r="AY916" s="3">
        <f ca="1">IFERROR(INDEX(INDIRECT("day_wise_sales_data!$B$2:$BZ$599"),MATCH(resource!$CC916,day_wise_sales_data!$A$2:$A$500,0),MATCH(resource!AY$2,INDIRECT("day_wise_sales_data!$B$1:$BZ$1"),0)),0)</f>
        <v>0</v>
      </c>
      <c r="AZ916" s="3">
        <f ca="1">IFERROR(INDEX(INDIRECT("day_wise_sales_data!$B$2:$BZ$599"),MATCH(resource!$CC916,day_wise_sales_data!$A$2:$A$500,0),MATCH(resource!AZ$2,INDIRECT("day_wise_sales_data!$B$1:$BZ$1"),0)),0)</f>
        <v>0</v>
      </c>
      <c r="BA916" s="3">
        <f ca="1">IFERROR(INDEX(INDIRECT("day_wise_sales_data!$B$2:$BZ$599"),MATCH(resource!$CC916,day_wise_sales_data!$A$2:$A$500,0),MATCH(resource!BA$2,INDIRECT("day_wise_sales_data!$B$1:$BZ$1"),0)),0)</f>
        <v>0</v>
      </c>
      <c r="BB916" s="3">
        <f ca="1">IFERROR(INDEX(INDIRECT("day_wise_sales_data!$B$2:$BZ$599"),MATCH(resource!$CC916,day_wise_sales_data!$A$2:$A$500,0),MATCH(resource!BB$2,INDIRECT("day_wise_sales_data!$B$1:$BZ$1"),0)),0)</f>
        <v>0</v>
      </c>
      <c r="BC916" s="3">
        <f ca="1">IFERROR(INDEX(INDIRECT("day_wise_sales_data!$B$2:$BZ$599"),MATCH(resource!$CC916,day_wise_sales_data!$A$2:$A$500,0),MATCH(resource!BC$2,INDIRECT("day_wise_sales_data!$B$1:$BZ$1"),0)),0)</f>
        <v>0</v>
      </c>
      <c r="BD916" s="3">
        <f ca="1">IFERROR(INDEX(INDIRECT("day_wise_sales_data!$B$2:$BZ$599"),MATCH(resource!$CC916,day_wise_sales_data!$A$2:$A$500,0),MATCH(resource!BD$2,INDIRECT("day_wise_sales_data!$B$1:$BZ$1"),0)),0)</f>
        <v>0</v>
      </c>
      <c r="BE916" s="3">
        <f ca="1">IFERROR(INDEX(INDIRECT("day_wise_sales_data!$B$2:$BZ$599"),MATCH(resource!$CC916,day_wise_sales_data!$A$2:$A$500,0),MATCH(resource!BE$2,INDIRECT("day_wise_sales_data!$B$1:$BZ$1"),0)),0)</f>
        <v>0</v>
      </c>
      <c r="BF916" s="3">
        <f ca="1">IFERROR(INDEX(INDIRECT("day_wise_sales_data!$B$2:$BZ$599"),MATCH(resource!$CC916,day_wise_sales_data!$A$2:$A$500,0),MATCH(resource!BF$2,INDIRECT("day_wise_sales_data!$B$1:$BZ$1"),0)),0)</f>
        <v>0</v>
      </c>
      <c r="BG916" s="3">
        <f ca="1">IFERROR(INDEX(INDIRECT("day_wise_sales_data!$B$2:$BZ$599"),MATCH(resource!$CC916,day_wise_sales_data!$A$2:$A$500,0),MATCH(resource!BG$2,INDIRECT("day_wise_sales_data!$B$1:$BZ$1"),0)),0)</f>
        <v>0</v>
      </c>
      <c r="BH916" s="3">
        <f ca="1">IFERROR(INDEX(INDIRECT("day_wise_sales_data!$B$2:$BZ$599"),MATCH(resource!$CC916,day_wise_sales_data!$A$2:$A$500,0),MATCH(resource!BH$2,INDIRECT("day_wise_sales_data!$B$1:$BZ$1"),0)),0)</f>
        <v>0</v>
      </c>
      <c r="BI916" s="3">
        <f ca="1">IFERROR(INDEX(INDIRECT("day_wise_sales_data!$B$2:$BZ$599"),MATCH(resource!$CC916,day_wise_sales_data!$A$2:$A$500,0),MATCH(resource!BI$2,INDIRECT("day_wise_sales_data!$B$1:$BZ$1"),0)),0)</f>
        <v>0</v>
      </c>
      <c r="BJ916" s="3">
        <f ca="1">IFERROR(INDEX(INDIRECT("day_wise_sales_data!$B$2:$BZ$599"),MATCH(resource!$CC916,day_wise_sales_data!$A$2:$A$500,0),MATCH(resource!BJ$2,INDIRECT("day_wise_sales_data!$B$1:$BZ$1"),0)),0)</f>
        <v>0</v>
      </c>
      <c r="BK916" s="3">
        <f ca="1">IFERROR(INDEX(INDIRECT("day_wise_sales_data!$B$2:$BZ$599"),MATCH(resource!$CC916,day_wise_sales_data!$A$2:$A$500,0),MATCH(resource!BK$2,INDIRECT("day_wise_sales_data!$B$1:$BZ$1"),0)),0)</f>
        <v>0</v>
      </c>
      <c r="BL916" s="3">
        <f ca="1">IFERROR(INDEX(INDIRECT("day_wise_sales_data!$B$2:$BZ$599"),MATCH(resource!$CC916,day_wise_sales_data!$A$2:$A$500,0),MATCH(resource!BL$2,INDIRECT("day_wise_sales_data!$B$1:$BZ$1"),0)),0)</f>
        <v>0</v>
      </c>
      <c r="BM916" s="3">
        <f ca="1">IFERROR(INDEX(INDIRECT("day_wise_sales_data!$B$2:$BZ$599"),MATCH(resource!$CC916,day_wise_sales_data!$A$2:$A$500,0),MATCH(resource!BM$2,INDIRECT("day_wise_sales_data!$B$1:$BZ$1"),0)),0)</f>
        <v>0</v>
      </c>
      <c r="BN916" s="3">
        <f ca="1">IFERROR(INDEX(INDIRECT("day_wise_sales_data!$B$2:$BZ$599"),MATCH(resource!$CC916,day_wise_sales_data!$A$2:$A$500,0),MATCH(resource!BN$2,INDIRECT("day_wise_sales_data!$B$1:$BZ$1"),0)),0)</f>
        <v>0</v>
      </c>
      <c r="BO916" s="3">
        <f ca="1">IFERROR(INDEX(INDIRECT("day_wise_sales_data!$B$2:$BZ$599"),MATCH(resource!$CC916,day_wise_sales_data!$A$2:$A$500,0),MATCH(resource!BO$2,INDIRECT("day_wise_sales_data!$B$1:$BZ$1"),0)),0)</f>
        <v>0</v>
      </c>
      <c r="BP916" s="3">
        <f ca="1">IFERROR(INDEX(INDIRECT("day_wise_sales_data!$B$2:$BZ$599"),MATCH(resource!$CC916,day_wise_sales_data!$A$2:$A$500,0),MATCH(resource!BP$2,INDIRECT("day_wise_sales_data!$B$1:$BZ$1"),0)),0)</f>
        <v>0</v>
      </c>
      <c r="BQ916" s="3">
        <f ca="1">IFERROR(INDEX(INDIRECT("day_wise_sales_data!$B$2:$BZ$599"),MATCH(resource!$CC916,day_wise_sales_data!$A$2:$A$500,0),MATCH(resource!BQ$2,INDIRECT("day_wise_sales_data!$B$1:$BZ$1"),0)),0)</f>
        <v>0</v>
      </c>
      <c r="BR916" s="3">
        <f ca="1">IFERROR(INDEX(INDIRECT("day_wise_sales_data!$B$2:$BZ$599"),MATCH(resource!$CC916,day_wise_sales_data!$A$2:$A$500,0),MATCH(resource!BR$2,INDIRECT("day_wise_sales_data!$B$1:$BZ$1"),0)),0)</f>
        <v>0</v>
      </c>
      <c r="BS916" s="3">
        <f ca="1">IFERROR(INDEX(INDIRECT("day_wise_sales_data!$B$2:$BZ$599"),MATCH(resource!$CC916,day_wise_sales_data!$A$2:$A$500,0),MATCH(resource!BS$2,INDIRECT("day_wise_sales_data!$B$1:$BZ$1"),0)),0)</f>
        <v>0</v>
      </c>
      <c r="BT916" s="3">
        <f ca="1">IFERROR(INDEX(INDIRECT("day_wise_sales_data!$B$2:$BZ$599"),MATCH(resource!$CC916,day_wise_sales_data!$A$2:$A$500,0),MATCH(resource!BT$2,INDIRECT("day_wise_sales_data!$B$1:$BZ$1"),0)),0)</f>
        <v>0</v>
      </c>
      <c r="BU916" s="3">
        <f ca="1">IFERROR(INDEX(INDIRECT("day_wise_sales_data!$B$2:$BZ$599"),MATCH(resource!$CC916,day_wise_sales_data!$A$2:$A$500,0),MATCH(resource!BU$2,INDIRECT("day_wise_sales_data!$B$1:$BZ$1"),0)),0)</f>
        <v>0</v>
      </c>
      <c r="BV916" s="3">
        <f ca="1">IFERROR(INDEX(INDIRECT("day_wise_sales_data!$B$2:$BZ$599"),MATCH(resource!$CC916,day_wise_sales_data!$A$2:$A$500,0),MATCH(resource!BV$2,INDIRECT("day_wise_sales_data!$B$1:$BZ$1"),0)),0)</f>
        <v>0</v>
      </c>
      <c r="BW916" s="3">
        <f ca="1">IFERROR(INDEX(INDIRECT("day_wise_sales_data!$B$2:$BZ$599"),MATCH(resource!$CC916,day_wise_sales_data!$A$2:$A$500,0),MATCH(resource!BW$2,INDIRECT("day_wise_sales_data!$B$1:$BZ$1"),0)),0)</f>
        <v>0</v>
      </c>
      <c r="BX916" s="3">
        <f ca="1">IFERROR(INDEX(INDIRECT("day_wise_sales_data!$B$2:$BZ$599"),MATCH(resource!$CC916,day_wise_sales_data!$A$2:$A$500,0),MATCH(resource!BX$2,INDIRECT("day_wise_sales_data!$B$1:$BZ$1"),0)),0)</f>
        <v>0</v>
      </c>
      <c r="BY916" s="3">
        <f ca="1">IFERROR(INDEX(INDIRECT("day_wise_sales_data!$B$2:$BZ$599"),MATCH(resource!$CC916,day_wise_sales_data!$A$2:$A$500,0),MATCH(resource!BY$2,INDIRECT("day_wise_sales_data!$B$1:$BZ$1"),0)),0)</f>
        <v>0</v>
      </c>
      <c r="BZ916" s="3">
        <f ca="1">IFERROR(INDEX(INDIRECT("day_wise_sales_data!$B$2:$BZ$599"),MATCH(resource!$CC916,day_wise_sales_data!$A$2:$A$500,0),MATCH(resource!BZ$2,INDIRECT("day_wise_sales_data!$B$1:$BZ$1"),0)),0)</f>
        <v>0</v>
      </c>
      <c r="CA916" s="3">
        <f ca="1">IFERROR(INDEX(INDIRECT("day_wise_sales_data!$B$2:$BZ$599"),MATCH(resource!$CC916,day_wise_sales_data!$A$2:$A$500,0),MATCH(resource!CA$2,INDIRECT("day_wise_sales_data!$B$1:$BZ$1"),0)),0)</f>
        <v>0</v>
      </c>
      <c r="CC916" s="4">
        <f>sales_data!H915</f>
        <v>0</v>
      </c>
      <c r="CD916" s="1">
        <v>914</v>
      </c>
      <c r="CE916" s="1" t="str">
        <f>IF(AQ916=report!$AQ$3,resource!CD916,"")</f>
        <v/>
      </c>
      <c r="CF916" s="5" t="str">
        <f>IFERROR(SMALL($CE$3:$CE$1001,ROWS($CE$3:CE916)),"")</f>
        <v/>
      </c>
      <c r="CH916">
        <f>IFERROR(VLOOKUP($CC916,data_pull!$E$22:$G$700,2,0),0)</f>
        <v>0</v>
      </c>
      <c r="DK916" s="3" t="str">
        <f>IFERROR(INDEX(COD_SALES!$B$5:$Z$500,MATCH(resource!$CC916,COD_SALES!$A$5:$A$500,0),MATCH(resource!DK$2,COD_SALES!$B$4:$Z$4,0)),"")</f>
        <v/>
      </c>
      <c r="DL916" s="3" t="str">
        <f>IFERROR(INDEX(COD_SALES!$B$5:$Z$500,MATCH(resource!$CC916,COD_SALES!$A$5:$A$500,0),MATCH(resource!DL$2,COD_SALES!$B$4:$Z$4,0)),"")</f>
        <v/>
      </c>
      <c r="DM916" s="3" t="str">
        <f>IFERROR(INDEX(COD_SALES!$B$5:$Z$500,MATCH(resource!$CC916,COD_SALES!$A$5:$A$500,0),MATCH(resource!DM$2,COD_SALES!$B$4:$Z$4,0)),"")</f>
        <v/>
      </c>
      <c r="DN916" s="3" t="str">
        <f>IFERROR(INDEX(COD_SALES!$B$5:$Z$500,MATCH(resource!$CC916,COD_SALES!$A$5:$A$500,0),MATCH(resource!DN$2,COD_SALES!$B$4:$Z$4,0)),"")</f>
        <v/>
      </c>
      <c r="DO916" s="3" t="str">
        <f>IFERROR(INDEX(COD_SALES!$B$5:$Z$500,MATCH(resource!$CC916,COD_SALES!$A$5:$A$500,0),MATCH(resource!DO$2,COD_SALES!$B$4:$Z$4,0)),"")</f>
        <v/>
      </c>
      <c r="DP916" s="3" t="str">
        <f>IFERROR(INDEX(COD_SALES!$B$5:$Z$500,MATCH(resource!$CC916,COD_SALES!$A$5:$A$500,0),MATCH(resource!DP$2,COD_SALES!$B$4:$Z$4,0)),"")</f>
        <v/>
      </c>
      <c r="DQ916" s="3" t="str">
        <f>IFERROR(INDEX(COD_SALES!$B$5:$Z$500,MATCH(resource!$CC916,COD_SALES!$A$5:$A$500,0),MATCH(resource!DQ$2,COD_SALES!$B$4:$Z$4,0)),"")</f>
        <v/>
      </c>
      <c r="DR916" s="3" t="str">
        <f>IFERROR(INDEX(COD_SALES!$B$5:$Z$500,MATCH(resource!$CC916,COD_SALES!$A$5:$A$500,0),MATCH(resource!DR$2,COD_SALES!$B$4:$Z$4,0)),"")</f>
        <v/>
      </c>
      <c r="DS916" s="3" t="str">
        <f>IFERROR(INDEX(COD_SALES!$B$5:$Z$500,MATCH(resource!$CC916,COD_SALES!$A$5:$A$500,0),MATCH(resource!DS$2,COD_SALES!$B$4:$Z$4,0)),"")</f>
        <v/>
      </c>
      <c r="DT916" s="3" t="str">
        <f>IFERROR(INDEX(COD_SALES!$B$5:$Z$500,MATCH(resource!$CC916,COD_SALES!$A$5:$A$500,0),MATCH(resource!DT$2,COD_SALES!$B$4:$Z$4,0)),"")</f>
        <v/>
      </c>
      <c r="DU916" s="3" t="str">
        <f>IFERROR(INDEX(COD_SALES!$B$5:$Z$500,MATCH(resource!$CC916,COD_SALES!$A$5:$A$500,0),MATCH(resource!DU$2,COD_SALES!$B$4:$Z$4,0)),"")</f>
        <v/>
      </c>
      <c r="DV916" s="3" t="str">
        <f>IFERROR(INDEX(COD_SALES!$B$5:$Z$500,MATCH(resource!$CC916,COD_SALES!$A$5:$A$500,0),MATCH(resource!DV$2,COD_SALES!$B$4:$Z$4,0)),"")</f>
        <v/>
      </c>
      <c r="DW916" s="3" t="str">
        <f>IFERROR(INDEX(COD_SALES!$B$5:$Z$500,MATCH(resource!$CC916,COD_SALES!$A$5:$A$500,0),MATCH(resource!DW$2,COD_SALES!$B$4:$Z$4,0)),"")</f>
        <v/>
      </c>
      <c r="DX916" s="3" t="str">
        <f>IFERROR(INDEX(COD_SALES!$B$5:$Z$500,MATCH(resource!$CC916,COD_SALES!$A$5:$A$500,0),MATCH(resource!DX$2,COD_SALES!$B$4:$Z$4,0)),"")</f>
        <v/>
      </c>
      <c r="DY916" s="3" t="str">
        <f>IFERROR(INDEX(COD_SALES!$B$5:$Z$500,MATCH(resource!$CC916,COD_SALES!$A$5:$A$500,0),MATCH(resource!DY$2,COD_SALES!$B$4:$Z$4,0)),"")</f>
        <v/>
      </c>
      <c r="DZ916" s="3" t="str">
        <f>IFERROR(INDEX(COD_SALES!$B$5:$Z$500,MATCH(resource!$CC916,COD_SALES!$A$5:$A$500,0),MATCH(resource!DZ$2,COD_SALES!$B$4:$Z$4,0)),"")</f>
        <v/>
      </c>
      <c r="EA916" s="3" t="str">
        <f>IFERROR(INDEX(COD_SALES!$B$5:$Z$500,MATCH(resource!$CC916,COD_SALES!$A$5:$A$500,0),MATCH(resource!EA$2,COD_SALES!$B$4:$Z$4,0)),"")</f>
        <v/>
      </c>
      <c r="EB916" s="3">
        <f t="shared" si="144"/>
        <v>0</v>
      </c>
      <c r="EW916" s="3">
        <f>IFERROR(VLOOKUP(CC916,data_pull!$AO$25:$AR$546,2,0),0)</f>
        <v>0</v>
      </c>
      <c r="EX916" s="1">
        <f>IFERROR(VLOOKUP(CC916,data_pull!$AO$25:$AR$546,4,0),0)</f>
        <v>0</v>
      </c>
    </row>
    <row r="917" spans="13:154" x14ac:dyDescent="0.25"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4">
        <f>sales_data!B916</f>
        <v>0</v>
      </c>
      <c r="AR917" s="4">
        <f>sales_data!C916</f>
        <v>0</v>
      </c>
      <c r="AS917" s="5" t="str">
        <f t="shared" si="143"/>
        <v/>
      </c>
      <c r="AT917" s="4">
        <f>sales_data!I916</f>
        <v>0</v>
      </c>
      <c r="AU917" s="4">
        <f>sales_data!W916</f>
        <v>0</v>
      </c>
      <c r="AV917" s="1">
        <f>sales_data!N916</f>
        <v>0</v>
      </c>
      <c r="AW917" s="1">
        <f>sales_data!P916</f>
        <v>0</v>
      </c>
      <c r="AX917" s="3">
        <f ca="1">IFERROR(INDEX(INDIRECT("day_wise_sales_data!$B$2:$BZ$599"),MATCH(resource!$CC917,day_wise_sales_data!$A$2:$A$500,0),MATCH(resource!AX$2,INDIRECT("day_wise_sales_data!$B$1:$BZ$1"),0)),0)</f>
        <v>0</v>
      </c>
      <c r="AY917" s="3">
        <f ca="1">IFERROR(INDEX(INDIRECT("day_wise_sales_data!$B$2:$BZ$599"),MATCH(resource!$CC917,day_wise_sales_data!$A$2:$A$500,0),MATCH(resource!AY$2,INDIRECT("day_wise_sales_data!$B$1:$BZ$1"),0)),0)</f>
        <v>0</v>
      </c>
      <c r="AZ917" s="3">
        <f ca="1">IFERROR(INDEX(INDIRECT("day_wise_sales_data!$B$2:$BZ$599"),MATCH(resource!$CC917,day_wise_sales_data!$A$2:$A$500,0),MATCH(resource!AZ$2,INDIRECT("day_wise_sales_data!$B$1:$BZ$1"),0)),0)</f>
        <v>0</v>
      </c>
      <c r="BA917" s="3">
        <f ca="1">IFERROR(INDEX(INDIRECT("day_wise_sales_data!$B$2:$BZ$599"),MATCH(resource!$CC917,day_wise_sales_data!$A$2:$A$500,0),MATCH(resource!BA$2,INDIRECT("day_wise_sales_data!$B$1:$BZ$1"),0)),0)</f>
        <v>0</v>
      </c>
      <c r="BB917" s="3">
        <f ca="1">IFERROR(INDEX(INDIRECT("day_wise_sales_data!$B$2:$BZ$599"),MATCH(resource!$CC917,day_wise_sales_data!$A$2:$A$500,0),MATCH(resource!BB$2,INDIRECT("day_wise_sales_data!$B$1:$BZ$1"),0)),0)</f>
        <v>0</v>
      </c>
      <c r="BC917" s="3">
        <f ca="1">IFERROR(INDEX(INDIRECT("day_wise_sales_data!$B$2:$BZ$599"),MATCH(resource!$CC917,day_wise_sales_data!$A$2:$A$500,0),MATCH(resource!BC$2,INDIRECT("day_wise_sales_data!$B$1:$BZ$1"),0)),0)</f>
        <v>0</v>
      </c>
      <c r="BD917" s="3">
        <f ca="1">IFERROR(INDEX(INDIRECT("day_wise_sales_data!$B$2:$BZ$599"),MATCH(resource!$CC917,day_wise_sales_data!$A$2:$A$500,0),MATCH(resource!BD$2,INDIRECT("day_wise_sales_data!$B$1:$BZ$1"),0)),0)</f>
        <v>0</v>
      </c>
      <c r="BE917" s="3">
        <f ca="1">IFERROR(INDEX(INDIRECT("day_wise_sales_data!$B$2:$BZ$599"),MATCH(resource!$CC917,day_wise_sales_data!$A$2:$A$500,0),MATCH(resource!BE$2,INDIRECT("day_wise_sales_data!$B$1:$BZ$1"),0)),0)</f>
        <v>0</v>
      </c>
      <c r="BF917" s="3">
        <f ca="1">IFERROR(INDEX(INDIRECT("day_wise_sales_data!$B$2:$BZ$599"),MATCH(resource!$CC917,day_wise_sales_data!$A$2:$A$500,0),MATCH(resource!BF$2,INDIRECT("day_wise_sales_data!$B$1:$BZ$1"),0)),0)</f>
        <v>0</v>
      </c>
      <c r="BG917" s="3">
        <f ca="1">IFERROR(INDEX(INDIRECT("day_wise_sales_data!$B$2:$BZ$599"),MATCH(resource!$CC917,day_wise_sales_data!$A$2:$A$500,0),MATCH(resource!BG$2,INDIRECT("day_wise_sales_data!$B$1:$BZ$1"),0)),0)</f>
        <v>0</v>
      </c>
      <c r="BH917" s="3">
        <f ca="1">IFERROR(INDEX(INDIRECT("day_wise_sales_data!$B$2:$BZ$599"),MATCH(resource!$CC917,day_wise_sales_data!$A$2:$A$500,0),MATCH(resource!BH$2,INDIRECT("day_wise_sales_data!$B$1:$BZ$1"),0)),0)</f>
        <v>0</v>
      </c>
      <c r="BI917" s="3">
        <f ca="1">IFERROR(INDEX(INDIRECT("day_wise_sales_data!$B$2:$BZ$599"),MATCH(resource!$CC917,day_wise_sales_data!$A$2:$A$500,0),MATCH(resource!BI$2,INDIRECT("day_wise_sales_data!$B$1:$BZ$1"),0)),0)</f>
        <v>0</v>
      </c>
      <c r="BJ917" s="3">
        <f ca="1">IFERROR(INDEX(INDIRECT("day_wise_sales_data!$B$2:$BZ$599"),MATCH(resource!$CC917,day_wise_sales_data!$A$2:$A$500,0),MATCH(resource!BJ$2,INDIRECT("day_wise_sales_data!$B$1:$BZ$1"),0)),0)</f>
        <v>0</v>
      </c>
      <c r="BK917" s="3">
        <f ca="1">IFERROR(INDEX(INDIRECT("day_wise_sales_data!$B$2:$BZ$599"),MATCH(resource!$CC917,day_wise_sales_data!$A$2:$A$500,0),MATCH(resource!BK$2,INDIRECT("day_wise_sales_data!$B$1:$BZ$1"),0)),0)</f>
        <v>0</v>
      </c>
      <c r="BL917" s="3">
        <f ca="1">IFERROR(INDEX(INDIRECT("day_wise_sales_data!$B$2:$BZ$599"),MATCH(resource!$CC917,day_wise_sales_data!$A$2:$A$500,0),MATCH(resource!BL$2,INDIRECT("day_wise_sales_data!$B$1:$BZ$1"),0)),0)</f>
        <v>0</v>
      </c>
      <c r="BM917" s="3">
        <f ca="1">IFERROR(INDEX(INDIRECT("day_wise_sales_data!$B$2:$BZ$599"),MATCH(resource!$CC917,day_wise_sales_data!$A$2:$A$500,0),MATCH(resource!BM$2,INDIRECT("day_wise_sales_data!$B$1:$BZ$1"),0)),0)</f>
        <v>0</v>
      </c>
      <c r="BN917" s="3">
        <f ca="1">IFERROR(INDEX(INDIRECT("day_wise_sales_data!$B$2:$BZ$599"),MATCH(resource!$CC917,day_wise_sales_data!$A$2:$A$500,0),MATCH(resource!BN$2,INDIRECT("day_wise_sales_data!$B$1:$BZ$1"),0)),0)</f>
        <v>0</v>
      </c>
      <c r="BO917" s="3">
        <f ca="1">IFERROR(INDEX(INDIRECT("day_wise_sales_data!$B$2:$BZ$599"),MATCH(resource!$CC917,day_wise_sales_data!$A$2:$A$500,0),MATCH(resource!BO$2,INDIRECT("day_wise_sales_data!$B$1:$BZ$1"),0)),0)</f>
        <v>0</v>
      </c>
      <c r="BP917" s="3">
        <f ca="1">IFERROR(INDEX(INDIRECT("day_wise_sales_data!$B$2:$BZ$599"),MATCH(resource!$CC917,day_wise_sales_data!$A$2:$A$500,0),MATCH(resource!BP$2,INDIRECT("day_wise_sales_data!$B$1:$BZ$1"),0)),0)</f>
        <v>0</v>
      </c>
      <c r="BQ917" s="3">
        <f ca="1">IFERROR(INDEX(INDIRECT("day_wise_sales_data!$B$2:$BZ$599"),MATCH(resource!$CC917,day_wise_sales_data!$A$2:$A$500,0),MATCH(resource!BQ$2,INDIRECT("day_wise_sales_data!$B$1:$BZ$1"),0)),0)</f>
        <v>0</v>
      </c>
      <c r="BR917" s="3">
        <f ca="1">IFERROR(INDEX(INDIRECT("day_wise_sales_data!$B$2:$BZ$599"),MATCH(resource!$CC917,day_wise_sales_data!$A$2:$A$500,0),MATCH(resource!BR$2,INDIRECT("day_wise_sales_data!$B$1:$BZ$1"),0)),0)</f>
        <v>0</v>
      </c>
      <c r="BS917" s="3">
        <f ca="1">IFERROR(INDEX(INDIRECT("day_wise_sales_data!$B$2:$BZ$599"),MATCH(resource!$CC917,day_wise_sales_data!$A$2:$A$500,0),MATCH(resource!BS$2,INDIRECT("day_wise_sales_data!$B$1:$BZ$1"),0)),0)</f>
        <v>0</v>
      </c>
      <c r="BT917" s="3">
        <f ca="1">IFERROR(INDEX(INDIRECT("day_wise_sales_data!$B$2:$BZ$599"),MATCH(resource!$CC917,day_wise_sales_data!$A$2:$A$500,0),MATCH(resource!BT$2,INDIRECT("day_wise_sales_data!$B$1:$BZ$1"),0)),0)</f>
        <v>0</v>
      </c>
      <c r="BU917" s="3">
        <f ca="1">IFERROR(INDEX(INDIRECT("day_wise_sales_data!$B$2:$BZ$599"),MATCH(resource!$CC917,day_wise_sales_data!$A$2:$A$500,0),MATCH(resource!BU$2,INDIRECT("day_wise_sales_data!$B$1:$BZ$1"),0)),0)</f>
        <v>0</v>
      </c>
      <c r="BV917" s="3">
        <f ca="1">IFERROR(INDEX(INDIRECT("day_wise_sales_data!$B$2:$BZ$599"),MATCH(resource!$CC917,day_wise_sales_data!$A$2:$A$500,0),MATCH(resource!BV$2,INDIRECT("day_wise_sales_data!$B$1:$BZ$1"),0)),0)</f>
        <v>0</v>
      </c>
      <c r="BW917" s="3">
        <f ca="1">IFERROR(INDEX(INDIRECT("day_wise_sales_data!$B$2:$BZ$599"),MATCH(resource!$CC917,day_wise_sales_data!$A$2:$A$500,0),MATCH(resource!BW$2,INDIRECT("day_wise_sales_data!$B$1:$BZ$1"),0)),0)</f>
        <v>0</v>
      </c>
      <c r="BX917" s="3">
        <f ca="1">IFERROR(INDEX(INDIRECT("day_wise_sales_data!$B$2:$BZ$599"),MATCH(resource!$CC917,day_wise_sales_data!$A$2:$A$500,0),MATCH(resource!BX$2,INDIRECT("day_wise_sales_data!$B$1:$BZ$1"),0)),0)</f>
        <v>0</v>
      </c>
      <c r="BY917" s="3">
        <f ca="1">IFERROR(INDEX(INDIRECT("day_wise_sales_data!$B$2:$BZ$599"),MATCH(resource!$CC917,day_wise_sales_data!$A$2:$A$500,0),MATCH(resource!BY$2,INDIRECT("day_wise_sales_data!$B$1:$BZ$1"),0)),0)</f>
        <v>0</v>
      </c>
      <c r="BZ917" s="3">
        <f ca="1">IFERROR(INDEX(INDIRECT("day_wise_sales_data!$B$2:$BZ$599"),MATCH(resource!$CC917,day_wise_sales_data!$A$2:$A$500,0),MATCH(resource!BZ$2,INDIRECT("day_wise_sales_data!$B$1:$BZ$1"),0)),0)</f>
        <v>0</v>
      </c>
      <c r="CA917" s="3">
        <f ca="1">IFERROR(INDEX(INDIRECT("day_wise_sales_data!$B$2:$BZ$599"),MATCH(resource!$CC917,day_wise_sales_data!$A$2:$A$500,0),MATCH(resource!CA$2,INDIRECT("day_wise_sales_data!$B$1:$BZ$1"),0)),0)</f>
        <v>0</v>
      </c>
      <c r="CC917" s="4">
        <f>sales_data!H916</f>
        <v>0</v>
      </c>
      <c r="CD917" s="1">
        <v>915</v>
      </c>
      <c r="CE917" s="1" t="str">
        <f>IF(AQ917=report!$AQ$3,resource!CD917,"")</f>
        <v/>
      </c>
      <c r="CF917" s="5" t="str">
        <f>IFERROR(SMALL($CE$3:$CE$1001,ROWS($CE$3:CE917)),"")</f>
        <v/>
      </c>
      <c r="CH917">
        <f>IFERROR(VLOOKUP($CC917,data_pull!$E$22:$G$700,2,0),0)</f>
        <v>0</v>
      </c>
      <c r="DK917" s="3" t="str">
        <f>IFERROR(INDEX(COD_SALES!$B$5:$Z$500,MATCH(resource!$CC917,COD_SALES!$A$5:$A$500,0),MATCH(resource!DK$2,COD_SALES!$B$4:$Z$4,0)),"")</f>
        <v/>
      </c>
      <c r="DL917" s="3" t="str">
        <f>IFERROR(INDEX(COD_SALES!$B$5:$Z$500,MATCH(resource!$CC917,COD_SALES!$A$5:$A$500,0),MATCH(resource!DL$2,COD_SALES!$B$4:$Z$4,0)),"")</f>
        <v/>
      </c>
      <c r="DM917" s="3" t="str">
        <f>IFERROR(INDEX(COD_SALES!$B$5:$Z$500,MATCH(resource!$CC917,COD_SALES!$A$5:$A$500,0),MATCH(resource!DM$2,COD_SALES!$B$4:$Z$4,0)),"")</f>
        <v/>
      </c>
      <c r="DN917" s="3" t="str">
        <f>IFERROR(INDEX(COD_SALES!$B$5:$Z$500,MATCH(resource!$CC917,COD_SALES!$A$5:$A$500,0),MATCH(resource!DN$2,COD_SALES!$B$4:$Z$4,0)),"")</f>
        <v/>
      </c>
      <c r="DO917" s="3" t="str">
        <f>IFERROR(INDEX(COD_SALES!$B$5:$Z$500,MATCH(resource!$CC917,COD_SALES!$A$5:$A$500,0),MATCH(resource!DO$2,COD_SALES!$B$4:$Z$4,0)),"")</f>
        <v/>
      </c>
      <c r="DP917" s="3" t="str">
        <f>IFERROR(INDEX(COD_SALES!$B$5:$Z$500,MATCH(resource!$CC917,COD_SALES!$A$5:$A$500,0),MATCH(resource!DP$2,COD_SALES!$B$4:$Z$4,0)),"")</f>
        <v/>
      </c>
      <c r="DQ917" s="3" t="str">
        <f>IFERROR(INDEX(COD_SALES!$B$5:$Z$500,MATCH(resource!$CC917,COD_SALES!$A$5:$A$500,0),MATCH(resource!DQ$2,COD_SALES!$B$4:$Z$4,0)),"")</f>
        <v/>
      </c>
      <c r="DR917" s="3" t="str">
        <f>IFERROR(INDEX(COD_SALES!$B$5:$Z$500,MATCH(resource!$CC917,COD_SALES!$A$5:$A$500,0),MATCH(resource!DR$2,COD_SALES!$B$4:$Z$4,0)),"")</f>
        <v/>
      </c>
      <c r="DS917" s="3" t="str">
        <f>IFERROR(INDEX(COD_SALES!$B$5:$Z$500,MATCH(resource!$CC917,COD_SALES!$A$5:$A$500,0),MATCH(resource!DS$2,COD_SALES!$B$4:$Z$4,0)),"")</f>
        <v/>
      </c>
      <c r="DT917" s="3" t="str">
        <f>IFERROR(INDEX(COD_SALES!$B$5:$Z$500,MATCH(resource!$CC917,COD_SALES!$A$5:$A$500,0),MATCH(resource!DT$2,COD_SALES!$B$4:$Z$4,0)),"")</f>
        <v/>
      </c>
      <c r="DU917" s="3" t="str">
        <f>IFERROR(INDEX(COD_SALES!$B$5:$Z$500,MATCH(resource!$CC917,COD_SALES!$A$5:$A$500,0),MATCH(resource!DU$2,COD_SALES!$B$4:$Z$4,0)),"")</f>
        <v/>
      </c>
      <c r="DV917" s="3" t="str">
        <f>IFERROR(INDEX(COD_SALES!$B$5:$Z$500,MATCH(resource!$CC917,COD_SALES!$A$5:$A$500,0),MATCH(resource!DV$2,COD_SALES!$B$4:$Z$4,0)),"")</f>
        <v/>
      </c>
      <c r="DW917" s="3" t="str">
        <f>IFERROR(INDEX(COD_SALES!$B$5:$Z$500,MATCH(resource!$CC917,COD_SALES!$A$5:$A$500,0),MATCH(resource!DW$2,COD_SALES!$B$4:$Z$4,0)),"")</f>
        <v/>
      </c>
      <c r="DX917" s="3" t="str">
        <f>IFERROR(INDEX(COD_SALES!$B$5:$Z$500,MATCH(resource!$CC917,COD_SALES!$A$5:$A$500,0),MATCH(resource!DX$2,COD_SALES!$B$4:$Z$4,0)),"")</f>
        <v/>
      </c>
      <c r="DY917" s="3" t="str">
        <f>IFERROR(INDEX(COD_SALES!$B$5:$Z$500,MATCH(resource!$CC917,COD_SALES!$A$5:$A$500,0),MATCH(resource!DY$2,COD_SALES!$B$4:$Z$4,0)),"")</f>
        <v/>
      </c>
      <c r="DZ917" s="3" t="str">
        <f>IFERROR(INDEX(COD_SALES!$B$5:$Z$500,MATCH(resource!$CC917,COD_SALES!$A$5:$A$500,0),MATCH(resource!DZ$2,COD_SALES!$B$4:$Z$4,0)),"")</f>
        <v/>
      </c>
      <c r="EA917" s="3" t="str">
        <f>IFERROR(INDEX(COD_SALES!$B$5:$Z$500,MATCH(resource!$CC917,COD_SALES!$A$5:$A$500,0),MATCH(resource!EA$2,COD_SALES!$B$4:$Z$4,0)),"")</f>
        <v/>
      </c>
      <c r="EB917" s="3">
        <f t="shared" si="144"/>
        <v>0</v>
      </c>
      <c r="EW917" s="3">
        <f>IFERROR(VLOOKUP(CC917,data_pull!$AO$25:$AR$546,2,0),0)</f>
        <v>0</v>
      </c>
      <c r="EX917" s="1">
        <f>IFERROR(VLOOKUP(CC917,data_pull!$AO$25:$AR$546,4,0),0)</f>
        <v>0</v>
      </c>
    </row>
    <row r="918" spans="13:154" x14ac:dyDescent="0.25"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4">
        <f>sales_data!B917</f>
        <v>0</v>
      </c>
      <c r="AR918" s="4">
        <f>sales_data!C917</f>
        <v>0</v>
      </c>
      <c r="AS918" s="5" t="str">
        <f t="shared" si="143"/>
        <v/>
      </c>
      <c r="AT918" s="4">
        <f>sales_data!I917</f>
        <v>0</v>
      </c>
      <c r="AU918" s="4">
        <f>sales_data!W917</f>
        <v>0</v>
      </c>
      <c r="AV918" s="1">
        <f>sales_data!N917</f>
        <v>0</v>
      </c>
      <c r="AW918" s="1">
        <f>sales_data!P917</f>
        <v>0</v>
      </c>
      <c r="AX918" s="3">
        <f ca="1">IFERROR(INDEX(INDIRECT("day_wise_sales_data!$B$2:$BZ$599"),MATCH(resource!$CC918,day_wise_sales_data!$A$2:$A$500,0),MATCH(resource!AX$2,INDIRECT("day_wise_sales_data!$B$1:$BZ$1"),0)),0)</f>
        <v>0</v>
      </c>
      <c r="AY918" s="3">
        <f ca="1">IFERROR(INDEX(INDIRECT("day_wise_sales_data!$B$2:$BZ$599"),MATCH(resource!$CC918,day_wise_sales_data!$A$2:$A$500,0),MATCH(resource!AY$2,INDIRECT("day_wise_sales_data!$B$1:$BZ$1"),0)),0)</f>
        <v>0</v>
      </c>
      <c r="AZ918" s="3">
        <f ca="1">IFERROR(INDEX(INDIRECT("day_wise_sales_data!$B$2:$BZ$599"),MATCH(resource!$CC918,day_wise_sales_data!$A$2:$A$500,0),MATCH(resource!AZ$2,INDIRECT("day_wise_sales_data!$B$1:$BZ$1"),0)),0)</f>
        <v>0</v>
      </c>
      <c r="BA918" s="3">
        <f ca="1">IFERROR(INDEX(INDIRECT("day_wise_sales_data!$B$2:$BZ$599"),MATCH(resource!$CC918,day_wise_sales_data!$A$2:$A$500,0),MATCH(resource!BA$2,INDIRECT("day_wise_sales_data!$B$1:$BZ$1"),0)),0)</f>
        <v>0</v>
      </c>
      <c r="BB918" s="3">
        <f ca="1">IFERROR(INDEX(INDIRECT("day_wise_sales_data!$B$2:$BZ$599"),MATCH(resource!$CC918,day_wise_sales_data!$A$2:$A$500,0),MATCH(resource!BB$2,INDIRECT("day_wise_sales_data!$B$1:$BZ$1"),0)),0)</f>
        <v>0</v>
      </c>
      <c r="BC918" s="3">
        <f ca="1">IFERROR(INDEX(INDIRECT("day_wise_sales_data!$B$2:$BZ$599"),MATCH(resource!$CC918,day_wise_sales_data!$A$2:$A$500,0),MATCH(resource!BC$2,INDIRECT("day_wise_sales_data!$B$1:$BZ$1"),0)),0)</f>
        <v>0</v>
      </c>
      <c r="BD918" s="3">
        <f ca="1">IFERROR(INDEX(INDIRECT("day_wise_sales_data!$B$2:$BZ$599"),MATCH(resource!$CC918,day_wise_sales_data!$A$2:$A$500,0),MATCH(resource!BD$2,INDIRECT("day_wise_sales_data!$B$1:$BZ$1"),0)),0)</f>
        <v>0</v>
      </c>
      <c r="BE918" s="3">
        <f ca="1">IFERROR(INDEX(INDIRECT("day_wise_sales_data!$B$2:$BZ$599"),MATCH(resource!$CC918,day_wise_sales_data!$A$2:$A$500,0),MATCH(resource!BE$2,INDIRECT("day_wise_sales_data!$B$1:$BZ$1"),0)),0)</f>
        <v>0</v>
      </c>
      <c r="BF918" s="3">
        <f ca="1">IFERROR(INDEX(INDIRECT("day_wise_sales_data!$B$2:$BZ$599"),MATCH(resource!$CC918,day_wise_sales_data!$A$2:$A$500,0),MATCH(resource!BF$2,INDIRECT("day_wise_sales_data!$B$1:$BZ$1"),0)),0)</f>
        <v>0</v>
      </c>
      <c r="BG918" s="3">
        <f ca="1">IFERROR(INDEX(INDIRECT("day_wise_sales_data!$B$2:$BZ$599"),MATCH(resource!$CC918,day_wise_sales_data!$A$2:$A$500,0),MATCH(resource!BG$2,INDIRECT("day_wise_sales_data!$B$1:$BZ$1"),0)),0)</f>
        <v>0</v>
      </c>
      <c r="BH918" s="3">
        <f ca="1">IFERROR(INDEX(INDIRECT("day_wise_sales_data!$B$2:$BZ$599"),MATCH(resource!$CC918,day_wise_sales_data!$A$2:$A$500,0),MATCH(resource!BH$2,INDIRECT("day_wise_sales_data!$B$1:$BZ$1"),0)),0)</f>
        <v>0</v>
      </c>
      <c r="BI918" s="3">
        <f ca="1">IFERROR(INDEX(INDIRECT("day_wise_sales_data!$B$2:$BZ$599"),MATCH(resource!$CC918,day_wise_sales_data!$A$2:$A$500,0),MATCH(resource!BI$2,INDIRECT("day_wise_sales_data!$B$1:$BZ$1"),0)),0)</f>
        <v>0</v>
      </c>
      <c r="BJ918" s="3">
        <f ca="1">IFERROR(INDEX(INDIRECT("day_wise_sales_data!$B$2:$BZ$599"),MATCH(resource!$CC918,day_wise_sales_data!$A$2:$A$500,0),MATCH(resource!BJ$2,INDIRECT("day_wise_sales_data!$B$1:$BZ$1"),0)),0)</f>
        <v>0</v>
      </c>
      <c r="BK918" s="3">
        <f ca="1">IFERROR(INDEX(INDIRECT("day_wise_sales_data!$B$2:$BZ$599"),MATCH(resource!$CC918,day_wise_sales_data!$A$2:$A$500,0),MATCH(resource!BK$2,INDIRECT("day_wise_sales_data!$B$1:$BZ$1"),0)),0)</f>
        <v>0</v>
      </c>
      <c r="BL918" s="3">
        <f ca="1">IFERROR(INDEX(INDIRECT("day_wise_sales_data!$B$2:$BZ$599"),MATCH(resource!$CC918,day_wise_sales_data!$A$2:$A$500,0),MATCH(resource!BL$2,INDIRECT("day_wise_sales_data!$B$1:$BZ$1"),0)),0)</f>
        <v>0</v>
      </c>
      <c r="BM918" s="3">
        <f ca="1">IFERROR(INDEX(INDIRECT("day_wise_sales_data!$B$2:$BZ$599"),MATCH(resource!$CC918,day_wise_sales_data!$A$2:$A$500,0),MATCH(resource!BM$2,INDIRECT("day_wise_sales_data!$B$1:$BZ$1"),0)),0)</f>
        <v>0</v>
      </c>
      <c r="BN918" s="3">
        <f ca="1">IFERROR(INDEX(INDIRECT("day_wise_sales_data!$B$2:$BZ$599"),MATCH(resource!$CC918,day_wise_sales_data!$A$2:$A$500,0),MATCH(resource!BN$2,INDIRECT("day_wise_sales_data!$B$1:$BZ$1"),0)),0)</f>
        <v>0</v>
      </c>
      <c r="BO918" s="3">
        <f ca="1">IFERROR(INDEX(INDIRECT("day_wise_sales_data!$B$2:$BZ$599"),MATCH(resource!$CC918,day_wise_sales_data!$A$2:$A$500,0),MATCH(resource!BO$2,INDIRECT("day_wise_sales_data!$B$1:$BZ$1"),0)),0)</f>
        <v>0</v>
      </c>
      <c r="BP918" s="3">
        <f ca="1">IFERROR(INDEX(INDIRECT("day_wise_sales_data!$B$2:$BZ$599"),MATCH(resource!$CC918,day_wise_sales_data!$A$2:$A$500,0),MATCH(resource!BP$2,INDIRECT("day_wise_sales_data!$B$1:$BZ$1"),0)),0)</f>
        <v>0</v>
      </c>
      <c r="BQ918" s="3">
        <f ca="1">IFERROR(INDEX(INDIRECT("day_wise_sales_data!$B$2:$BZ$599"),MATCH(resource!$CC918,day_wise_sales_data!$A$2:$A$500,0),MATCH(resource!BQ$2,INDIRECT("day_wise_sales_data!$B$1:$BZ$1"),0)),0)</f>
        <v>0</v>
      </c>
      <c r="BR918" s="3">
        <f ca="1">IFERROR(INDEX(INDIRECT("day_wise_sales_data!$B$2:$BZ$599"),MATCH(resource!$CC918,day_wise_sales_data!$A$2:$A$500,0),MATCH(resource!BR$2,INDIRECT("day_wise_sales_data!$B$1:$BZ$1"),0)),0)</f>
        <v>0</v>
      </c>
      <c r="BS918" s="3">
        <f ca="1">IFERROR(INDEX(INDIRECT("day_wise_sales_data!$B$2:$BZ$599"),MATCH(resource!$CC918,day_wise_sales_data!$A$2:$A$500,0),MATCH(resource!BS$2,INDIRECT("day_wise_sales_data!$B$1:$BZ$1"),0)),0)</f>
        <v>0</v>
      </c>
      <c r="BT918" s="3">
        <f ca="1">IFERROR(INDEX(INDIRECT("day_wise_sales_data!$B$2:$BZ$599"),MATCH(resource!$CC918,day_wise_sales_data!$A$2:$A$500,0),MATCH(resource!BT$2,INDIRECT("day_wise_sales_data!$B$1:$BZ$1"),0)),0)</f>
        <v>0</v>
      </c>
      <c r="BU918" s="3">
        <f ca="1">IFERROR(INDEX(INDIRECT("day_wise_sales_data!$B$2:$BZ$599"),MATCH(resource!$CC918,day_wise_sales_data!$A$2:$A$500,0),MATCH(resource!BU$2,INDIRECT("day_wise_sales_data!$B$1:$BZ$1"),0)),0)</f>
        <v>0</v>
      </c>
      <c r="BV918" s="3">
        <f ca="1">IFERROR(INDEX(INDIRECT("day_wise_sales_data!$B$2:$BZ$599"),MATCH(resource!$CC918,day_wise_sales_data!$A$2:$A$500,0),MATCH(resource!BV$2,INDIRECT("day_wise_sales_data!$B$1:$BZ$1"),0)),0)</f>
        <v>0</v>
      </c>
      <c r="BW918" s="3">
        <f ca="1">IFERROR(INDEX(INDIRECT("day_wise_sales_data!$B$2:$BZ$599"),MATCH(resource!$CC918,day_wise_sales_data!$A$2:$A$500,0),MATCH(resource!BW$2,INDIRECT("day_wise_sales_data!$B$1:$BZ$1"),0)),0)</f>
        <v>0</v>
      </c>
      <c r="BX918" s="3">
        <f ca="1">IFERROR(INDEX(INDIRECT("day_wise_sales_data!$B$2:$BZ$599"),MATCH(resource!$CC918,day_wise_sales_data!$A$2:$A$500,0),MATCH(resource!BX$2,INDIRECT("day_wise_sales_data!$B$1:$BZ$1"),0)),0)</f>
        <v>0</v>
      </c>
      <c r="BY918" s="3">
        <f ca="1">IFERROR(INDEX(INDIRECT("day_wise_sales_data!$B$2:$BZ$599"),MATCH(resource!$CC918,day_wise_sales_data!$A$2:$A$500,0),MATCH(resource!BY$2,INDIRECT("day_wise_sales_data!$B$1:$BZ$1"),0)),0)</f>
        <v>0</v>
      </c>
      <c r="BZ918" s="3">
        <f ca="1">IFERROR(INDEX(INDIRECT("day_wise_sales_data!$B$2:$BZ$599"),MATCH(resource!$CC918,day_wise_sales_data!$A$2:$A$500,0),MATCH(resource!BZ$2,INDIRECT("day_wise_sales_data!$B$1:$BZ$1"),0)),0)</f>
        <v>0</v>
      </c>
      <c r="CA918" s="3">
        <f ca="1">IFERROR(INDEX(INDIRECT("day_wise_sales_data!$B$2:$BZ$599"),MATCH(resource!$CC918,day_wise_sales_data!$A$2:$A$500,0),MATCH(resource!CA$2,INDIRECT("day_wise_sales_data!$B$1:$BZ$1"),0)),0)</f>
        <v>0</v>
      </c>
      <c r="CC918" s="4">
        <f>sales_data!H917</f>
        <v>0</v>
      </c>
      <c r="CD918" s="1">
        <v>916</v>
      </c>
      <c r="CE918" s="1" t="str">
        <f>IF(AQ918=report!$AQ$3,resource!CD918,"")</f>
        <v/>
      </c>
      <c r="CF918" s="5" t="str">
        <f>IFERROR(SMALL($CE$3:$CE$1001,ROWS($CE$3:CE918)),"")</f>
        <v/>
      </c>
      <c r="CH918">
        <f>IFERROR(VLOOKUP($CC918,data_pull!$E$22:$G$700,2,0),0)</f>
        <v>0</v>
      </c>
      <c r="DK918" s="3" t="str">
        <f>IFERROR(INDEX(COD_SALES!$B$5:$Z$500,MATCH(resource!$CC918,COD_SALES!$A$5:$A$500,0),MATCH(resource!DK$2,COD_SALES!$B$4:$Z$4,0)),"")</f>
        <v/>
      </c>
      <c r="DL918" s="3" t="str">
        <f>IFERROR(INDEX(COD_SALES!$B$5:$Z$500,MATCH(resource!$CC918,COD_SALES!$A$5:$A$500,0),MATCH(resource!DL$2,COD_SALES!$B$4:$Z$4,0)),"")</f>
        <v/>
      </c>
      <c r="DM918" s="3" t="str">
        <f>IFERROR(INDEX(COD_SALES!$B$5:$Z$500,MATCH(resource!$CC918,COD_SALES!$A$5:$A$500,0),MATCH(resource!DM$2,COD_SALES!$B$4:$Z$4,0)),"")</f>
        <v/>
      </c>
      <c r="DN918" s="3" t="str">
        <f>IFERROR(INDEX(COD_SALES!$B$5:$Z$500,MATCH(resource!$CC918,COD_SALES!$A$5:$A$500,0),MATCH(resource!DN$2,COD_SALES!$B$4:$Z$4,0)),"")</f>
        <v/>
      </c>
      <c r="DO918" s="3" t="str">
        <f>IFERROR(INDEX(COD_SALES!$B$5:$Z$500,MATCH(resource!$CC918,COD_SALES!$A$5:$A$500,0),MATCH(resource!DO$2,COD_SALES!$B$4:$Z$4,0)),"")</f>
        <v/>
      </c>
      <c r="DP918" s="3" t="str">
        <f>IFERROR(INDEX(COD_SALES!$B$5:$Z$500,MATCH(resource!$CC918,COD_SALES!$A$5:$A$500,0),MATCH(resource!DP$2,COD_SALES!$B$4:$Z$4,0)),"")</f>
        <v/>
      </c>
      <c r="DQ918" s="3" t="str">
        <f>IFERROR(INDEX(COD_SALES!$B$5:$Z$500,MATCH(resource!$CC918,COD_SALES!$A$5:$A$500,0),MATCH(resource!DQ$2,COD_SALES!$B$4:$Z$4,0)),"")</f>
        <v/>
      </c>
      <c r="DR918" s="3" t="str">
        <f>IFERROR(INDEX(COD_SALES!$B$5:$Z$500,MATCH(resource!$CC918,COD_SALES!$A$5:$A$500,0),MATCH(resource!DR$2,COD_SALES!$B$4:$Z$4,0)),"")</f>
        <v/>
      </c>
      <c r="DS918" s="3" t="str">
        <f>IFERROR(INDEX(COD_SALES!$B$5:$Z$500,MATCH(resource!$CC918,COD_SALES!$A$5:$A$500,0),MATCH(resource!DS$2,COD_SALES!$B$4:$Z$4,0)),"")</f>
        <v/>
      </c>
      <c r="DT918" s="3" t="str">
        <f>IFERROR(INDEX(COD_SALES!$B$5:$Z$500,MATCH(resource!$CC918,COD_SALES!$A$5:$A$500,0),MATCH(resource!DT$2,COD_SALES!$B$4:$Z$4,0)),"")</f>
        <v/>
      </c>
      <c r="DU918" s="3" t="str">
        <f>IFERROR(INDEX(COD_SALES!$B$5:$Z$500,MATCH(resource!$CC918,COD_SALES!$A$5:$A$500,0),MATCH(resource!DU$2,COD_SALES!$B$4:$Z$4,0)),"")</f>
        <v/>
      </c>
      <c r="DV918" s="3" t="str">
        <f>IFERROR(INDEX(COD_SALES!$B$5:$Z$500,MATCH(resource!$CC918,COD_SALES!$A$5:$A$500,0),MATCH(resource!DV$2,COD_SALES!$B$4:$Z$4,0)),"")</f>
        <v/>
      </c>
      <c r="DW918" s="3" t="str">
        <f>IFERROR(INDEX(COD_SALES!$B$5:$Z$500,MATCH(resource!$CC918,COD_SALES!$A$5:$A$500,0),MATCH(resource!DW$2,COD_SALES!$B$4:$Z$4,0)),"")</f>
        <v/>
      </c>
      <c r="DX918" s="3" t="str">
        <f>IFERROR(INDEX(COD_SALES!$B$5:$Z$500,MATCH(resource!$CC918,COD_SALES!$A$5:$A$500,0),MATCH(resource!DX$2,COD_SALES!$B$4:$Z$4,0)),"")</f>
        <v/>
      </c>
      <c r="DY918" s="3" t="str">
        <f>IFERROR(INDEX(COD_SALES!$B$5:$Z$500,MATCH(resource!$CC918,COD_SALES!$A$5:$A$500,0),MATCH(resource!DY$2,COD_SALES!$B$4:$Z$4,0)),"")</f>
        <v/>
      </c>
      <c r="DZ918" s="3" t="str">
        <f>IFERROR(INDEX(COD_SALES!$B$5:$Z$500,MATCH(resource!$CC918,COD_SALES!$A$5:$A$500,0),MATCH(resource!DZ$2,COD_SALES!$B$4:$Z$4,0)),"")</f>
        <v/>
      </c>
      <c r="EA918" s="3" t="str">
        <f>IFERROR(INDEX(COD_SALES!$B$5:$Z$500,MATCH(resource!$CC918,COD_SALES!$A$5:$A$500,0),MATCH(resource!EA$2,COD_SALES!$B$4:$Z$4,0)),"")</f>
        <v/>
      </c>
      <c r="EB918" s="3">
        <f t="shared" si="144"/>
        <v>0</v>
      </c>
      <c r="EW918" s="3">
        <f>IFERROR(VLOOKUP(CC918,data_pull!$AO$25:$AR$546,2,0),0)</f>
        <v>0</v>
      </c>
      <c r="EX918" s="1">
        <f>IFERROR(VLOOKUP(CC918,data_pull!$AO$25:$AR$546,4,0),0)</f>
        <v>0</v>
      </c>
    </row>
    <row r="919" spans="13:154" x14ac:dyDescent="0.25"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4">
        <f>sales_data!B918</f>
        <v>0</v>
      </c>
      <c r="AR919" s="4">
        <f>sales_data!C918</f>
        <v>0</v>
      </c>
      <c r="AS919" s="5" t="str">
        <f t="shared" si="143"/>
        <v/>
      </c>
      <c r="AT919" s="4">
        <f>sales_data!I918</f>
        <v>0</v>
      </c>
      <c r="AU919" s="4">
        <f>sales_data!W918</f>
        <v>0</v>
      </c>
      <c r="AV919" s="1">
        <f>sales_data!N918</f>
        <v>0</v>
      </c>
      <c r="AW919" s="1">
        <f>sales_data!P918</f>
        <v>0</v>
      </c>
      <c r="AX919" s="3">
        <f ca="1">IFERROR(INDEX(INDIRECT("day_wise_sales_data!$B$2:$BZ$599"),MATCH(resource!$CC919,day_wise_sales_data!$A$2:$A$500,0),MATCH(resource!AX$2,INDIRECT("day_wise_sales_data!$B$1:$BZ$1"),0)),0)</f>
        <v>0</v>
      </c>
      <c r="AY919" s="3">
        <f ca="1">IFERROR(INDEX(INDIRECT("day_wise_sales_data!$B$2:$BZ$599"),MATCH(resource!$CC919,day_wise_sales_data!$A$2:$A$500,0),MATCH(resource!AY$2,INDIRECT("day_wise_sales_data!$B$1:$BZ$1"),0)),0)</f>
        <v>0</v>
      </c>
      <c r="AZ919" s="3">
        <f ca="1">IFERROR(INDEX(INDIRECT("day_wise_sales_data!$B$2:$BZ$599"),MATCH(resource!$CC919,day_wise_sales_data!$A$2:$A$500,0),MATCH(resource!AZ$2,INDIRECT("day_wise_sales_data!$B$1:$BZ$1"),0)),0)</f>
        <v>0</v>
      </c>
      <c r="BA919" s="3">
        <f ca="1">IFERROR(INDEX(INDIRECT("day_wise_sales_data!$B$2:$BZ$599"),MATCH(resource!$CC919,day_wise_sales_data!$A$2:$A$500,0),MATCH(resource!BA$2,INDIRECT("day_wise_sales_data!$B$1:$BZ$1"),0)),0)</f>
        <v>0</v>
      </c>
      <c r="BB919" s="3">
        <f ca="1">IFERROR(INDEX(INDIRECT("day_wise_sales_data!$B$2:$BZ$599"),MATCH(resource!$CC919,day_wise_sales_data!$A$2:$A$500,0),MATCH(resource!BB$2,INDIRECT("day_wise_sales_data!$B$1:$BZ$1"),0)),0)</f>
        <v>0</v>
      </c>
      <c r="BC919" s="3">
        <f ca="1">IFERROR(INDEX(INDIRECT("day_wise_sales_data!$B$2:$BZ$599"),MATCH(resource!$CC919,day_wise_sales_data!$A$2:$A$500,0),MATCH(resource!BC$2,INDIRECT("day_wise_sales_data!$B$1:$BZ$1"),0)),0)</f>
        <v>0</v>
      </c>
      <c r="BD919" s="3">
        <f ca="1">IFERROR(INDEX(INDIRECT("day_wise_sales_data!$B$2:$BZ$599"),MATCH(resource!$CC919,day_wise_sales_data!$A$2:$A$500,0),MATCH(resource!BD$2,INDIRECT("day_wise_sales_data!$B$1:$BZ$1"),0)),0)</f>
        <v>0</v>
      </c>
      <c r="BE919" s="3">
        <f ca="1">IFERROR(INDEX(INDIRECT("day_wise_sales_data!$B$2:$BZ$599"),MATCH(resource!$CC919,day_wise_sales_data!$A$2:$A$500,0),MATCH(resource!BE$2,INDIRECT("day_wise_sales_data!$B$1:$BZ$1"),0)),0)</f>
        <v>0</v>
      </c>
      <c r="BF919" s="3">
        <f ca="1">IFERROR(INDEX(INDIRECT("day_wise_sales_data!$B$2:$BZ$599"),MATCH(resource!$CC919,day_wise_sales_data!$A$2:$A$500,0),MATCH(resource!BF$2,INDIRECT("day_wise_sales_data!$B$1:$BZ$1"),0)),0)</f>
        <v>0</v>
      </c>
      <c r="BG919" s="3">
        <f ca="1">IFERROR(INDEX(INDIRECT("day_wise_sales_data!$B$2:$BZ$599"),MATCH(resource!$CC919,day_wise_sales_data!$A$2:$A$500,0),MATCH(resource!BG$2,INDIRECT("day_wise_sales_data!$B$1:$BZ$1"),0)),0)</f>
        <v>0</v>
      </c>
      <c r="BH919" s="3">
        <f ca="1">IFERROR(INDEX(INDIRECT("day_wise_sales_data!$B$2:$BZ$599"),MATCH(resource!$CC919,day_wise_sales_data!$A$2:$A$500,0),MATCH(resource!BH$2,INDIRECT("day_wise_sales_data!$B$1:$BZ$1"),0)),0)</f>
        <v>0</v>
      </c>
      <c r="BI919" s="3">
        <f ca="1">IFERROR(INDEX(INDIRECT("day_wise_sales_data!$B$2:$BZ$599"),MATCH(resource!$CC919,day_wise_sales_data!$A$2:$A$500,0),MATCH(resource!BI$2,INDIRECT("day_wise_sales_data!$B$1:$BZ$1"),0)),0)</f>
        <v>0</v>
      </c>
      <c r="BJ919" s="3">
        <f ca="1">IFERROR(INDEX(INDIRECT("day_wise_sales_data!$B$2:$BZ$599"),MATCH(resource!$CC919,day_wise_sales_data!$A$2:$A$500,0),MATCH(resource!BJ$2,INDIRECT("day_wise_sales_data!$B$1:$BZ$1"),0)),0)</f>
        <v>0</v>
      </c>
      <c r="BK919" s="3">
        <f ca="1">IFERROR(INDEX(INDIRECT("day_wise_sales_data!$B$2:$BZ$599"),MATCH(resource!$CC919,day_wise_sales_data!$A$2:$A$500,0),MATCH(resource!BK$2,INDIRECT("day_wise_sales_data!$B$1:$BZ$1"),0)),0)</f>
        <v>0</v>
      </c>
      <c r="BL919" s="3">
        <f ca="1">IFERROR(INDEX(INDIRECT("day_wise_sales_data!$B$2:$BZ$599"),MATCH(resource!$CC919,day_wise_sales_data!$A$2:$A$500,0),MATCH(resource!BL$2,INDIRECT("day_wise_sales_data!$B$1:$BZ$1"),0)),0)</f>
        <v>0</v>
      </c>
      <c r="BM919" s="3">
        <f ca="1">IFERROR(INDEX(INDIRECT("day_wise_sales_data!$B$2:$BZ$599"),MATCH(resource!$CC919,day_wise_sales_data!$A$2:$A$500,0),MATCH(resource!BM$2,INDIRECT("day_wise_sales_data!$B$1:$BZ$1"),0)),0)</f>
        <v>0</v>
      </c>
      <c r="BN919" s="3">
        <f ca="1">IFERROR(INDEX(INDIRECT("day_wise_sales_data!$B$2:$BZ$599"),MATCH(resource!$CC919,day_wise_sales_data!$A$2:$A$500,0),MATCH(resource!BN$2,INDIRECT("day_wise_sales_data!$B$1:$BZ$1"),0)),0)</f>
        <v>0</v>
      </c>
      <c r="BO919" s="3">
        <f ca="1">IFERROR(INDEX(INDIRECT("day_wise_sales_data!$B$2:$BZ$599"),MATCH(resource!$CC919,day_wise_sales_data!$A$2:$A$500,0),MATCH(resource!BO$2,INDIRECT("day_wise_sales_data!$B$1:$BZ$1"),0)),0)</f>
        <v>0</v>
      </c>
      <c r="BP919" s="3">
        <f ca="1">IFERROR(INDEX(INDIRECT("day_wise_sales_data!$B$2:$BZ$599"),MATCH(resource!$CC919,day_wise_sales_data!$A$2:$A$500,0),MATCH(resource!BP$2,INDIRECT("day_wise_sales_data!$B$1:$BZ$1"),0)),0)</f>
        <v>0</v>
      </c>
      <c r="BQ919" s="3">
        <f ca="1">IFERROR(INDEX(INDIRECT("day_wise_sales_data!$B$2:$BZ$599"),MATCH(resource!$CC919,day_wise_sales_data!$A$2:$A$500,0),MATCH(resource!BQ$2,INDIRECT("day_wise_sales_data!$B$1:$BZ$1"),0)),0)</f>
        <v>0</v>
      </c>
      <c r="BR919" s="3">
        <f ca="1">IFERROR(INDEX(INDIRECT("day_wise_sales_data!$B$2:$BZ$599"),MATCH(resource!$CC919,day_wise_sales_data!$A$2:$A$500,0),MATCH(resource!BR$2,INDIRECT("day_wise_sales_data!$B$1:$BZ$1"),0)),0)</f>
        <v>0</v>
      </c>
      <c r="BS919" s="3">
        <f ca="1">IFERROR(INDEX(INDIRECT("day_wise_sales_data!$B$2:$BZ$599"),MATCH(resource!$CC919,day_wise_sales_data!$A$2:$A$500,0),MATCH(resource!BS$2,INDIRECT("day_wise_sales_data!$B$1:$BZ$1"),0)),0)</f>
        <v>0</v>
      </c>
      <c r="BT919" s="3">
        <f ca="1">IFERROR(INDEX(INDIRECT("day_wise_sales_data!$B$2:$BZ$599"),MATCH(resource!$CC919,day_wise_sales_data!$A$2:$A$500,0),MATCH(resource!BT$2,INDIRECT("day_wise_sales_data!$B$1:$BZ$1"),0)),0)</f>
        <v>0</v>
      </c>
      <c r="BU919" s="3">
        <f ca="1">IFERROR(INDEX(INDIRECT("day_wise_sales_data!$B$2:$BZ$599"),MATCH(resource!$CC919,day_wise_sales_data!$A$2:$A$500,0),MATCH(resource!BU$2,INDIRECT("day_wise_sales_data!$B$1:$BZ$1"),0)),0)</f>
        <v>0</v>
      </c>
      <c r="BV919" s="3">
        <f ca="1">IFERROR(INDEX(INDIRECT("day_wise_sales_data!$B$2:$BZ$599"),MATCH(resource!$CC919,day_wise_sales_data!$A$2:$A$500,0),MATCH(resource!BV$2,INDIRECT("day_wise_sales_data!$B$1:$BZ$1"),0)),0)</f>
        <v>0</v>
      </c>
      <c r="BW919" s="3">
        <f ca="1">IFERROR(INDEX(INDIRECT("day_wise_sales_data!$B$2:$BZ$599"),MATCH(resource!$CC919,day_wise_sales_data!$A$2:$A$500,0),MATCH(resource!BW$2,INDIRECT("day_wise_sales_data!$B$1:$BZ$1"),0)),0)</f>
        <v>0</v>
      </c>
      <c r="BX919" s="3">
        <f ca="1">IFERROR(INDEX(INDIRECT("day_wise_sales_data!$B$2:$BZ$599"),MATCH(resource!$CC919,day_wise_sales_data!$A$2:$A$500,0),MATCH(resource!BX$2,INDIRECT("day_wise_sales_data!$B$1:$BZ$1"),0)),0)</f>
        <v>0</v>
      </c>
      <c r="BY919" s="3">
        <f ca="1">IFERROR(INDEX(INDIRECT("day_wise_sales_data!$B$2:$BZ$599"),MATCH(resource!$CC919,day_wise_sales_data!$A$2:$A$500,0),MATCH(resource!BY$2,INDIRECT("day_wise_sales_data!$B$1:$BZ$1"),0)),0)</f>
        <v>0</v>
      </c>
      <c r="BZ919" s="3">
        <f ca="1">IFERROR(INDEX(INDIRECT("day_wise_sales_data!$B$2:$BZ$599"),MATCH(resource!$CC919,day_wise_sales_data!$A$2:$A$500,0),MATCH(resource!BZ$2,INDIRECT("day_wise_sales_data!$B$1:$BZ$1"),0)),0)</f>
        <v>0</v>
      </c>
      <c r="CA919" s="3">
        <f ca="1">IFERROR(INDEX(INDIRECT("day_wise_sales_data!$B$2:$BZ$599"),MATCH(resource!$CC919,day_wise_sales_data!$A$2:$A$500,0),MATCH(resource!CA$2,INDIRECT("day_wise_sales_data!$B$1:$BZ$1"),0)),0)</f>
        <v>0</v>
      </c>
      <c r="CC919" s="4">
        <f>sales_data!H918</f>
        <v>0</v>
      </c>
      <c r="CD919" s="1">
        <v>917</v>
      </c>
      <c r="CE919" s="1" t="str">
        <f>IF(AQ919=report!$AQ$3,resource!CD919,"")</f>
        <v/>
      </c>
      <c r="CF919" s="5" t="str">
        <f>IFERROR(SMALL($CE$3:$CE$1001,ROWS($CE$3:CE919)),"")</f>
        <v/>
      </c>
      <c r="CH919">
        <f>IFERROR(VLOOKUP($CC919,data_pull!$E$22:$G$700,2,0),0)</f>
        <v>0</v>
      </c>
      <c r="DK919" s="3" t="str">
        <f>IFERROR(INDEX(COD_SALES!$B$5:$Z$500,MATCH(resource!$CC919,COD_SALES!$A$5:$A$500,0),MATCH(resource!DK$2,COD_SALES!$B$4:$Z$4,0)),"")</f>
        <v/>
      </c>
      <c r="DL919" s="3" t="str">
        <f>IFERROR(INDEX(COD_SALES!$B$5:$Z$500,MATCH(resource!$CC919,COD_SALES!$A$5:$A$500,0),MATCH(resource!DL$2,COD_SALES!$B$4:$Z$4,0)),"")</f>
        <v/>
      </c>
      <c r="DM919" s="3" t="str">
        <f>IFERROR(INDEX(COD_SALES!$B$5:$Z$500,MATCH(resource!$CC919,COD_SALES!$A$5:$A$500,0),MATCH(resource!DM$2,COD_SALES!$B$4:$Z$4,0)),"")</f>
        <v/>
      </c>
      <c r="DN919" s="3" t="str">
        <f>IFERROR(INDEX(COD_SALES!$B$5:$Z$500,MATCH(resource!$CC919,COD_SALES!$A$5:$A$500,0),MATCH(resource!DN$2,COD_SALES!$B$4:$Z$4,0)),"")</f>
        <v/>
      </c>
      <c r="DO919" s="3" t="str">
        <f>IFERROR(INDEX(COD_SALES!$B$5:$Z$500,MATCH(resource!$CC919,COD_SALES!$A$5:$A$500,0),MATCH(resource!DO$2,COD_SALES!$B$4:$Z$4,0)),"")</f>
        <v/>
      </c>
      <c r="DP919" s="3" t="str">
        <f>IFERROR(INDEX(COD_SALES!$B$5:$Z$500,MATCH(resource!$CC919,COD_SALES!$A$5:$A$500,0),MATCH(resource!DP$2,COD_SALES!$B$4:$Z$4,0)),"")</f>
        <v/>
      </c>
      <c r="DQ919" s="3" t="str">
        <f>IFERROR(INDEX(COD_SALES!$B$5:$Z$500,MATCH(resource!$CC919,COD_SALES!$A$5:$A$500,0),MATCH(resource!DQ$2,COD_SALES!$B$4:$Z$4,0)),"")</f>
        <v/>
      </c>
      <c r="DR919" s="3" t="str">
        <f>IFERROR(INDEX(COD_SALES!$B$5:$Z$500,MATCH(resource!$CC919,COD_SALES!$A$5:$A$500,0),MATCH(resource!DR$2,COD_SALES!$B$4:$Z$4,0)),"")</f>
        <v/>
      </c>
      <c r="DS919" s="3" t="str">
        <f>IFERROR(INDEX(COD_SALES!$B$5:$Z$500,MATCH(resource!$CC919,COD_SALES!$A$5:$A$500,0),MATCH(resource!DS$2,COD_SALES!$B$4:$Z$4,0)),"")</f>
        <v/>
      </c>
      <c r="DT919" s="3" t="str">
        <f>IFERROR(INDEX(COD_SALES!$B$5:$Z$500,MATCH(resource!$CC919,COD_SALES!$A$5:$A$500,0),MATCH(resource!DT$2,COD_SALES!$B$4:$Z$4,0)),"")</f>
        <v/>
      </c>
      <c r="DU919" s="3" t="str">
        <f>IFERROR(INDEX(COD_SALES!$B$5:$Z$500,MATCH(resource!$CC919,COD_SALES!$A$5:$A$500,0),MATCH(resource!DU$2,COD_SALES!$B$4:$Z$4,0)),"")</f>
        <v/>
      </c>
      <c r="DV919" s="3" t="str">
        <f>IFERROR(INDEX(COD_SALES!$B$5:$Z$500,MATCH(resource!$CC919,COD_SALES!$A$5:$A$500,0),MATCH(resource!DV$2,COD_SALES!$B$4:$Z$4,0)),"")</f>
        <v/>
      </c>
      <c r="DW919" s="3" t="str">
        <f>IFERROR(INDEX(COD_SALES!$B$5:$Z$500,MATCH(resource!$CC919,COD_SALES!$A$5:$A$500,0),MATCH(resource!DW$2,COD_SALES!$B$4:$Z$4,0)),"")</f>
        <v/>
      </c>
      <c r="DX919" s="3" t="str">
        <f>IFERROR(INDEX(COD_SALES!$B$5:$Z$500,MATCH(resource!$CC919,COD_SALES!$A$5:$A$500,0),MATCH(resource!DX$2,COD_SALES!$B$4:$Z$4,0)),"")</f>
        <v/>
      </c>
      <c r="DY919" s="3" t="str">
        <f>IFERROR(INDEX(COD_SALES!$B$5:$Z$500,MATCH(resource!$CC919,COD_SALES!$A$5:$A$500,0),MATCH(resource!DY$2,COD_SALES!$B$4:$Z$4,0)),"")</f>
        <v/>
      </c>
      <c r="DZ919" s="3" t="str">
        <f>IFERROR(INDEX(COD_SALES!$B$5:$Z$500,MATCH(resource!$CC919,COD_SALES!$A$5:$A$500,0),MATCH(resource!DZ$2,COD_SALES!$B$4:$Z$4,0)),"")</f>
        <v/>
      </c>
      <c r="EA919" s="3" t="str">
        <f>IFERROR(INDEX(COD_SALES!$B$5:$Z$500,MATCH(resource!$CC919,COD_SALES!$A$5:$A$500,0),MATCH(resource!EA$2,COD_SALES!$B$4:$Z$4,0)),"")</f>
        <v/>
      </c>
      <c r="EB919" s="3">
        <f t="shared" si="144"/>
        <v>0</v>
      </c>
      <c r="EW919" s="3">
        <f>IFERROR(VLOOKUP(CC919,data_pull!$AO$25:$AR$546,2,0),0)</f>
        <v>0</v>
      </c>
      <c r="EX919" s="1">
        <f>IFERROR(VLOOKUP(CC919,data_pull!$AO$25:$AR$546,4,0),0)</f>
        <v>0</v>
      </c>
    </row>
    <row r="920" spans="13:154" x14ac:dyDescent="0.25"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4">
        <f>sales_data!B919</f>
        <v>0</v>
      </c>
      <c r="AR920" s="4">
        <f>sales_data!C919</f>
        <v>0</v>
      </c>
      <c r="AS920" s="5" t="str">
        <f t="shared" si="143"/>
        <v/>
      </c>
      <c r="AT920" s="4">
        <f>sales_data!I919</f>
        <v>0</v>
      </c>
      <c r="AU920" s="4">
        <f>sales_data!W919</f>
        <v>0</v>
      </c>
      <c r="AV920" s="1">
        <f>sales_data!N919</f>
        <v>0</v>
      </c>
      <c r="AW920" s="1">
        <f>sales_data!P919</f>
        <v>0</v>
      </c>
      <c r="AX920" s="3">
        <f ca="1">IFERROR(INDEX(INDIRECT("day_wise_sales_data!$B$2:$BZ$599"),MATCH(resource!$CC920,day_wise_sales_data!$A$2:$A$500,0),MATCH(resource!AX$2,INDIRECT("day_wise_sales_data!$B$1:$BZ$1"),0)),0)</f>
        <v>0</v>
      </c>
      <c r="AY920" s="3">
        <f ca="1">IFERROR(INDEX(INDIRECT("day_wise_sales_data!$B$2:$BZ$599"),MATCH(resource!$CC920,day_wise_sales_data!$A$2:$A$500,0),MATCH(resource!AY$2,INDIRECT("day_wise_sales_data!$B$1:$BZ$1"),0)),0)</f>
        <v>0</v>
      </c>
      <c r="AZ920" s="3">
        <f ca="1">IFERROR(INDEX(INDIRECT("day_wise_sales_data!$B$2:$BZ$599"),MATCH(resource!$CC920,day_wise_sales_data!$A$2:$A$500,0),MATCH(resource!AZ$2,INDIRECT("day_wise_sales_data!$B$1:$BZ$1"),0)),0)</f>
        <v>0</v>
      </c>
      <c r="BA920" s="3">
        <f ca="1">IFERROR(INDEX(INDIRECT("day_wise_sales_data!$B$2:$BZ$599"),MATCH(resource!$CC920,day_wise_sales_data!$A$2:$A$500,0),MATCH(resource!BA$2,INDIRECT("day_wise_sales_data!$B$1:$BZ$1"),0)),0)</f>
        <v>0</v>
      </c>
      <c r="BB920" s="3">
        <f ca="1">IFERROR(INDEX(INDIRECT("day_wise_sales_data!$B$2:$BZ$599"),MATCH(resource!$CC920,day_wise_sales_data!$A$2:$A$500,0),MATCH(resource!BB$2,INDIRECT("day_wise_sales_data!$B$1:$BZ$1"),0)),0)</f>
        <v>0</v>
      </c>
      <c r="BC920" s="3">
        <f ca="1">IFERROR(INDEX(INDIRECT("day_wise_sales_data!$B$2:$BZ$599"),MATCH(resource!$CC920,day_wise_sales_data!$A$2:$A$500,0),MATCH(resource!BC$2,INDIRECT("day_wise_sales_data!$B$1:$BZ$1"),0)),0)</f>
        <v>0</v>
      </c>
      <c r="BD920" s="3">
        <f ca="1">IFERROR(INDEX(INDIRECT("day_wise_sales_data!$B$2:$BZ$599"),MATCH(resource!$CC920,day_wise_sales_data!$A$2:$A$500,0),MATCH(resource!BD$2,INDIRECT("day_wise_sales_data!$B$1:$BZ$1"),0)),0)</f>
        <v>0</v>
      </c>
      <c r="BE920" s="3">
        <f ca="1">IFERROR(INDEX(INDIRECT("day_wise_sales_data!$B$2:$BZ$599"),MATCH(resource!$CC920,day_wise_sales_data!$A$2:$A$500,0),MATCH(resource!BE$2,INDIRECT("day_wise_sales_data!$B$1:$BZ$1"),0)),0)</f>
        <v>0</v>
      </c>
      <c r="BF920" s="3">
        <f ca="1">IFERROR(INDEX(INDIRECT("day_wise_sales_data!$B$2:$BZ$599"),MATCH(resource!$CC920,day_wise_sales_data!$A$2:$A$500,0),MATCH(resource!BF$2,INDIRECT("day_wise_sales_data!$B$1:$BZ$1"),0)),0)</f>
        <v>0</v>
      </c>
      <c r="BG920" s="3">
        <f ca="1">IFERROR(INDEX(INDIRECT("day_wise_sales_data!$B$2:$BZ$599"),MATCH(resource!$CC920,day_wise_sales_data!$A$2:$A$500,0),MATCH(resource!BG$2,INDIRECT("day_wise_sales_data!$B$1:$BZ$1"),0)),0)</f>
        <v>0</v>
      </c>
      <c r="BH920" s="3">
        <f ca="1">IFERROR(INDEX(INDIRECT("day_wise_sales_data!$B$2:$BZ$599"),MATCH(resource!$CC920,day_wise_sales_data!$A$2:$A$500,0),MATCH(resource!BH$2,INDIRECT("day_wise_sales_data!$B$1:$BZ$1"),0)),0)</f>
        <v>0</v>
      </c>
      <c r="BI920" s="3">
        <f ca="1">IFERROR(INDEX(INDIRECT("day_wise_sales_data!$B$2:$BZ$599"),MATCH(resource!$CC920,day_wise_sales_data!$A$2:$A$500,0),MATCH(resource!BI$2,INDIRECT("day_wise_sales_data!$B$1:$BZ$1"),0)),0)</f>
        <v>0</v>
      </c>
      <c r="BJ920" s="3">
        <f ca="1">IFERROR(INDEX(INDIRECT("day_wise_sales_data!$B$2:$BZ$599"),MATCH(resource!$CC920,day_wise_sales_data!$A$2:$A$500,0),MATCH(resource!BJ$2,INDIRECT("day_wise_sales_data!$B$1:$BZ$1"),0)),0)</f>
        <v>0</v>
      </c>
      <c r="BK920" s="3">
        <f ca="1">IFERROR(INDEX(INDIRECT("day_wise_sales_data!$B$2:$BZ$599"),MATCH(resource!$CC920,day_wise_sales_data!$A$2:$A$500,0),MATCH(resource!BK$2,INDIRECT("day_wise_sales_data!$B$1:$BZ$1"),0)),0)</f>
        <v>0</v>
      </c>
      <c r="BL920" s="3">
        <f ca="1">IFERROR(INDEX(INDIRECT("day_wise_sales_data!$B$2:$BZ$599"),MATCH(resource!$CC920,day_wise_sales_data!$A$2:$A$500,0),MATCH(resource!BL$2,INDIRECT("day_wise_sales_data!$B$1:$BZ$1"),0)),0)</f>
        <v>0</v>
      </c>
      <c r="BM920" s="3">
        <f ca="1">IFERROR(INDEX(INDIRECT("day_wise_sales_data!$B$2:$BZ$599"),MATCH(resource!$CC920,day_wise_sales_data!$A$2:$A$500,0),MATCH(resource!BM$2,INDIRECT("day_wise_sales_data!$B$1:$BZ$1"),0)),0)</f>
        <v>0</v>
      </c>
      <c r="BN920" s="3">
        <f ca="1">IFERROR(INDEX(INDIRECT("day_wise_sales_data!$B$2:$BZ$599"),MATCH(resource!$CC920,day_wise_sales_data!$A$2:$A$500,0),MATCH(resource!BN$2,INDIRECT("day_wise_sales_data!$B$1:$BZ$1"),0)),0)</f>
        <v>0</v>
      </c>
      <c r="BO920" s="3">
        <f ca="1">IFERROR(INDEX(INDIRECT("day_wise_sales_data!$B$2:$BZ$599"),MATCH(resource!$CC920,day_wise_sales_data!$A$2:$A$500,0),MATCH(resource!BO$2,INDIRECT("day_wise_sales_data!$B$1:$BZ$1"),0)),0)</f>
        <v>0</v>
      </c>
      <c r="BP920" s="3">
        <f ca="1">IFERROR(INDEX(INDIRECT("day_wise_sales_data!$B$2:$BZ$599"),MATCH(resource!$CC920,day_wise_sales_data!$A$2:$A$500,0),MATCH(resource!BP$2,INDIRECT("day_wise_sales_data!$B$1:$BZ$1"),0)),0)</f>
        <v>0</v>
      </c>
      <c r="BQ920" s="3">
        <f ca="1">IFERROR(INDEX(INDIRECT("day_wise_sales_data!$B$2:$BZ$599"),MATCH(resource!$CC920,day_wise_sales_data!$A$2:$A$500,0),MATCH(resource!BQ$2,INDIRECT("day_wise_sales_data!$B$1:$BZ$1"),0)),0)</f>
        <v>0</v>
      </c>
      <c r="BR920" s="3">
        <f ca="1">IFERROR(INDEX(INDIRECT("day_wise_sales_data!$B$2:$BZ$599"),MATCH(resource!$CC920,day_wise_sales_data!$A$2:$A$500,0),MATCH(resource!BR$2,INDIRECT("day_wise_sales_data!$B$1:$BZ$1"),0)),0)</f>
        <v>0</v>
      </c>
      <c r="BS920" s="3">
        <f ca="1">IFERROR(INDEX(INDIRECT("day_wise_sales_data!$B$2:$BZ$599"),MATCH(resource!$CC920,day_wise_sales_data!$A$2:$A$500,0),MATCH(resource!BS$2,INDIRECT("day_wise_sales_data!$B$1:$BZ$1"),0)),0)</f>
        <v>0</v>
      </c>
      <c r="BT920" s="3">
        <f ca="1">IFERROR(INDEX(INDIRECT("day_wise_sales_data!$B$2:$BZ$599"),MATCH(resource!$CC920,day_wise_sales_data!$A$2:$A$500,0),MATCH(resource!BT$2,INDIRECT("day_wise_sales_data!$B$1:$BZ$1"),0)),0)</f>
        <v>0</v>
      </c>
      <c r="BU920" s="3">
        <f ca="1">IFERROR(INDEX(INDIRECT("day_wise_sales_data!$B$2:$BZ$599"),MATCH(resource!$CC920,day_wise_sales_data!$A$2:$A$500,0),MATCH(resource!BU$2,INDIRECT("day_wise_sales_data!$B$1:$BZ$1"),0)),0)</f>
        <v>0</v>
      </c>
      <c r="BV920" s="3">
        <f ca="1">IFERROR(INDEX(INDIRECT("day_wise_sales_data!$B$2:$BZ$599"),MATCH(resource!$CC920,day_wise_sales_data!$A$2:$A$500,0),MATCH(resource!BV$2,INDIRECT("day_wise_sales_data!$B$1:$BZ$1"),0)),0)</f>
        <v>0</v>
      </c>
      <c r="BW920" s="3">
        <f ca="1">IFERROR(INDEX(INDIRECT("day_wise_sales_data!$B$2:$BZ$599"),MATCH(resource!$CC920,day_wise_sales_data!$A$2:$A$500,0),MATCH(resource!BW$2,INDIRECT("day_wise_sales_data!$B$1:$BZ$1"),0)),0)</f>
        <v>0</v>
      </c>
      <c r="BX920" s="3">
        <f ca="1">IFERROR(INDEX(INDIRECT("day_wise_sales_data!$B$2:$BZ$599"),MATCH(resource!$CC920,day_wise_sales_data!$A$2:$A$500,0),MATCH(resource!BX$2,INDIRECT("day_wise_sales_data!$B$1:$BZ$1"),0)),0)</f>
        <v>0</v>
      </c>
      <c r="BY920" s="3">
        <f ca="1">IFERROR(INDEX(INDIRECT("day_wise_sales_data!$B$2:$BZ$599"),MATCH(resource!$CC920,day_wise_sales_data!$A$2:$A$500,0),MATCH(resource!BY$2,INDIRECT("day_wise_sales_data!$B$1:$BZ$1"),0)),0)</f>
        <v>0</v>
      </c>
      <c r="BZ920" s="3">
        <f ca="1">IFERROR(INDEX(INDIRECT("day_wise_sales_data!$B$2:$BZ$599"),MATCH(resource!$CC920,day_wise_sales_data!$A$2:$A$500,0),MATCH(resource!BZ$2,INDIRECT("day_wise_sales_data!$B$1:$BZ$1"),0)),0)</f>
        <v>0</v>
      </c>
      <c r="CA920" s="3">
        <f ca="1">IFERROR(INDEX(INDIRECT("day_wise_sales_data!$B$2:$BZ$599"),MATCH(resource!$CC920,day_wise_sales_data!$A$2:$A$500,0),MATCH(resource!CA$2,INDIRECT("day_wise_sales_data!$B$1:$BZ$1"),0)),0)</f>
        <v>0</v>
      </c>
      <c r="CC920" s="4">
        <f>sales_data!H919</f>
        <v>0</v>
      </c>
      <c r="CD920" s="1">
        <v>918</v>
      </c>
      <c r="CE920" s="1" t="str">
        <f>IF(AQ920=report!$AQ$3,resource!CD920,"")</f>
        <v/>
      </c>
      <c r="CF920" s="5" t="str">
        <f>IFERROR(SMALL($CE$3:$CE$1001,ROWS($CE$3:CE920)),"")</f>
        <v/>
      </c>
      <c r="CH920">
        <f>IFERROR(VLOOKUP($CC920,data_pull!$E$22:$G$700,2,0),0)</f>
        <v>0</v>
      </c>
      <c r="DK920" s="3" t="str">
        <f>IFERROR(INDEX(COD_SALES!$B$5:$Z$500,MATCH(resource!$CC920,COD_SALES!$A$5:$A$500,0),MATCH(resource!DK$2,COD_SALES!$B$4:$Z$4,0)),"")</f>
        <v/>
      </c>
      <c r="DL920" s="3" t="str">
        <f>IFERROR(INDEX(COD_SALES!$B$5:$Z$500,MATCH(resource!$CC920,COD_SALES!$A$5:$A$500,0),MATCH(resource!DL$2,COD_SALES!$B$4:$Z$4,0)),"")</f>
        <v/>
      </c>
      <c r="DM920" s="3" t="str">
        <f>IFERROR(INDEX(COD_SALES!$B$5:$Z$500,MATCH(resource!$CC920,COD_SALES!$A$5:$A$500,0),MATCH(resource!DM$2,COD_SALES!$B$4:$Z$4,0)),"")</f>
        <v/>
      </c>
      <c r="DN920" s="3" t="str">
        <f>IFERROR(INDEX(COD_SALES!$B$5:$Z$500,MATCH(resource!$CC920,COD_SALES!$A$5:$A$500,0),MATCH(resource!DN$2,COD_SALES!$B$4:$Z$4,0)),"")</f>
        <v/>
      </c>
      <c r="DO920" s="3" t="str">
        <f>IFERROR(INDEX(COD_SALES!$B$5:$Z$500,MATCH(resource!$CC920,COD_SALES!$A$5:$A$500,0),MATCH(resource!DO$2,COD_SALES!$B$4:$Z$4,0)),"")</f>
        <v/>
      </c>
      <c r="DP920" s="3" t="str">
        <f>IFERROR(INDEX(COD_SALES!$B$5:$Z$500,MATCH(resource!$CC920,COD_SALES!$A$5:$A$500,0),MATCH(resource!DP$2,COD_SALES!$B$4:$Z$4,0)),"")</f>
        <v/>
      </c>
      <c r="DQ920" s="3" t="str">
        <f>IFERROR(INDEX(COD_SALES!$B$5:$Z$500,MATCH(resource!$CC920,COD_SALES!$A$5:$A$500,0),MATCH(resource!DQ$2,COD_SALES!$B$4:$Z$4,0)),"")</f>
        <v/>
      </c>
      <c r="DR920" s="3" t="str">
        <f>IFERROR(INDEX(COD_SALES!$B$5:$Z$500,MATCH(resource!$CC920,COD_SALES!$A$5:$A$500,0),MATCH(resource!DR$2,COD_SALES!$B$4:$Z$4,0)),"")</f>
        <v/>
      </c>
      <c r="DS920" s="3" t="str">
        <f>IFERROR(INDEX(COD_SALES!$B$5:$Z$500,MATCH(resource!$CC920,COD_SALES!$A$5:$A$500,0),MATCH(resource!DS$2,COD_SALES!$B$4:$Z$4,0)),"")</f>
        <v/>
      </c>
      <c r="DT920" s="3" t="str">
        <f>IFERROR(INDEX(COD_SALES!$B$5:$Z$500,MATCH(resource!$CC920,COD_SALES!$A$5:$A$500,0),MATCH(resource!DT$2,COD_SALES!$B$4:$Z$4,0)),"")</f>
        <v/>
      </c>
      <c r="DU920" s="3" t="str">
        <f>IFERROR(INDEX(COD_SALES!$B$5:$Z$500,MATCH(resource!$CC920,COD_SALES!$A$5:$A$500,0),MATCH(resource!DU$2,COD_SALES!$B$4:$Z$4,0)),"")</f>
        <v/>
      </c>
      <c r="DV920" s="3" t="str">
        <f>IFERROR(INDEX(COD_SALES!$B$5:$Z$500,MATCH(resource!$CC920,COD_SALES!$A$5:$A$500,0),MATCH(resource!DV$2,COD_SALES!$B$4:$Z$4,0)),"")</f>
        <v/>
      </c>
      <c r="DW920" s="3" t="str">
        <f>IFERROR(INDEX(COD_SALES!$B$5:$Z$500,MATCH(resource!$CC920,COD_SALES!$A$5:$A$500,0),MATCH(resource!DW$2,COD_SALES!$B$4:$Z$4,0)),"")</f>
        <v/>
      </c>
      <c r="DX920" s="3" t="str">
        <f>IFERROR(INDEX(COD_SALES!$B$5:$Z$500,MATCH(resource!$CC920,COD_SALES!$A$5:$A$500,0),MATCH(resource!DX$2,COD_SALES!$B$4:$Z$4,0)),"")</f>
        <v/>
      </c>
      <c r="DY920" s="3" t="str">
        <f>IFERROR(INDEX(COD_SALES!$B$5:$Z$500,MATCH(resource!$CC920,COD_SALES!$A$5:$A$500,0),MATCH(resource!DY$2,COD_SALES!$B$4:$Z$4,0)),"")</f>
        <v/>
      </c>
      <c r="DZ920" s="3" t="str">
        <f>IFERROR(INDEX(COD_SALES!$B$5:$Z$500,MATCH(resource!$CC920,COD_SALES!$A$5:$A$500,0),MATCH(resource!DZ$2,COD_SALES!$B$4:$Z$4,0)),"")</f>
        <v/>
      </c>
      <c r="EA920" s="3" t="str">
        <f>IFERROR(INDEX(COD_SALES!$B$5:$Z$500,MATCH(resource!$CC920,COD_SALES!$A$5:$A$500,0),MATCH(resource!EA$2,COD_SALES!$B$4:$Z$4,0)),"")</f>
        <v/>
      </c>
      <c r="EB920" s="3">
        <f t="shared" si="144"/>
        <v>0</v>
      </c>
      <c r="EW920" s="3">
        <f>IFERROR(VLOOKUP(CC920,data_pull!$AO$25:$AR$546,2,0),0)</f>
        <v>0</v>
      </c>
      <c r="EX920" s="1">
        <f>IFERROR(VLOOKUP(CC920,data_pull!$AO$25:$AR$546,4,0),0)</f>
        <v>0</v>
      </c>
    </row>
    <row r="921" spans="13:154" x14ac:dyDescent="0.25"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4">
        <f>sales_data!B920</f>
        <v>0</v>
      </c>
      <c r="AR921" s="4">
        <f>sales_data!C920</f>
        <v>0</v>
      </c>
      <c r="AS921" s="5" t="str">
        <f t="shared" si="143"/>
        <v/>
      </c>
      <c r="AT921" s="4">
        <f>sales_data!I920</f>
        <v>0</v>
      </c>
      <c r="AU921" s="4">
        <f>sales_data!W920</f>
        <v>0</v>
      </c>
      <c r="AV921" s="1">
        <f>sales_data!N920</f>
        <v>0</v>
      </c>
      <c r="AW921" s="1">
        <f>sales_data!P920</f>
        <v>0</v>
      </c>
      <c r="AX921" s="3">
        <f ca="1">IFERROR(INDEX(INDIRECT("day_wise_sales_data!$B$2:$BZ$599"),MATCH(resource!$CC921,day_wise_sales_data!$A$2:$A$500,0),MATCH(resource!AX$2,INDIRECT("day_wise_sales_data!$B$1:$BZ$1"),0)),0)</f>
        <v>0</v>
      </c>
      <c r="AY921" s="3">
        <f ca="1">IFERROR(INDEX(INDIRECT("day_wise_sales_data!$B$2:$BZ$599"),MATCH(resource!$CC921,day_wise_sales_data!$A$2:$A$500,0),MATCH(resource!AY$2,INDIRECT("day_wise_sales_data!$B$1:$BZ$1"),0)),0)</f>
        <v>0</v>
      </c>
      <c r="AZ921" s="3">
        <f ca="1">IFERROR(INDEX(INDIRECT("day_wise_sales_data!$B$2:$BZ$599"),MATCH(resource!$CC921,day_wise_sales_data!$A$2:$A$500,0),MATCH(resource!AZ$2,INDIRECT("day_wise_sales_data!$B$1:$BZ$1"),0)),0)</f>
        <v>0</v>
      </c>
      <c r="BA921" s="3">
        <f ca="1">IFERROR(INDEX(INDIRECT("day_wise_sales_data!$B$2:$BZ$599"),MATCH(resource!$CC921,day_wise_sales_data!$A$2:$A$500,0),MATCH(resource!BA$2,INDIRECT("day_wise_sales_data!$B$1:$BZ$1"),0)),0)</f>
        <v>0</v>
      </c>
      <c r="BB921" s="3">
        <f ca="1">IFERROR(INDEX(INDIRECT("day_wise_sales_data!$B$2:$BZ$599"),MATCH(resource!$CC921,day_wise_sales_data!$A$2:$A$500,0),MATCH(resource!BB$2,INDIRECT("day_wise_sales_data!$B$1:$BZ$1"),0)),0)</f>
        <v>0</v>
      </c>
      <c r="BC921" s="3">
        <f ca="1">IFERROR(INDEX(INDIRECT("day_wise_sales_data!$B$2:$BZ$599"),MATCH(resource!$CC921,day_wise_sales_data!$A$2:$A$500,0),MATCH(resource!BC$2,INDIRECT("day_wise_sales_data!$B$1:$BZ$1"),0)),0)</f>
        <v>0</v>
      </c>
      <c r="BD921" s="3">
        <f ca="1">IFERROR(INDEX(INDIRECT("day_wise_sales_data!$B$2:$BZ$599"),MATCH(resource!$CC921,day_wise_sales_data!$A$2:$A$500,0),MATCH(resource!BD$2,INDIRECT("day_wise_sales_data!$B$1:$BZ$1"),0)),0)</f>
        <v>0</v>
      </c>
      <c r="BE921" s="3">
        <f ca="1">IFERROR(INDEX(INDIRECT("day_wise_sales_data!$B$2:$BZ$599"),MATCH(resource!$CC921,day_wise_sales_data!$A$2:$A$500,0),MATCH(resource!BE$2,INDIRECT("day_wise_sales_data!$B$1:$BZ$1"),0)),0)</f>
        <v>0</v>
      </c>
      <c r="BF921" s="3">
        <f ca="1">IFERROR(INDEX(INDIRECT("day_wise_sales_data!$B$2:$BZ$599"),MATCH(resource!$CC921,day_wise_sales_data!$A$2:$A$500,0),MATCH(resource!BF$2,INDIRECT("day_wise_sales_data!$B$1:$BZ$1"),0)),0)</f>
        <v>0</v>
      </c>
      <c r="BG921" s="3">
        <f ca="1">IFERROR(INDEX(INDIRECT("day_wise_sales_data!$B$2:$BZ$599"),MATCH(resource!$CC921,day_wise_sales_data!$A$2:$A$500,0),MATCH(resource!BG$2,INDIRECT("day_wise_sales_data!$B$1:$BZ$1"),0)),0)</f>
        <v>0</v>
      </c>
      <c r="BH921" s="3">
        <f ca="1">IFERROR(INDEX(INDIRECT("day_wise_sales_data!$B$2:$BZ$599"),MATCH(resource!$CC921,day_wise_sales_data!$A$2:$A$500,0),MATCH(resource!BH$2,INDIRECT("day_wise_sales_data!$B$1:$BZ$1"),0)),0)</f>
        <v>0</v>
      </c>
      <c r="BI921" s="3">
        <f ca="1">IFERROR(INDEX(INDIRECT("day_wise_sales_data!$B$2:$BZ$599"),MATCH(resource!$CC921,day_wise_sales_data!$A$2:$A$500,0),MATCH(resource!BI$2,INDIRECT("day_wise_sales_data!$B$1:$BZ$1"),0)),0)</f>
        <v>0</v>
      </c>
      <c r="BJ921" s="3">
        <f ca="1">IFERROR(INDEX(INDIRECT("day_wise_sales_data!$B$2:$BZ$599"),MATCH(resource!$CC921,day_wise_sales_data!$A$2:$A$500,0),MATCH(resource!BJ$2,INDIRECT("day_wise_sales_data!$B$1:$BZ$1"),0)),0)</f>
        <v>0</v>
      </c>
      <c r="BK921" s="3">
        <f ca="1">IFERROR(INDEX(INDIRECT("day_wise_sales_data!$B$2:$BZ$599"),MATCH(resource!$CC921,day_wise_sales_data!$A$2:$A$500,0),MATCH(resource!BK$2,INDIRECT("day_wise_sales_data!$B$1:$BZ$1"),0)),0)</f>
        <v>0</v>
      </c>
      <c r="BL921" s="3">
        <f ca="1">IFERROR(INDEX(INDIRECT("day_wise_sales_data!$B$2:$BZ$599"),MATCH(resource!$CC921,day_wise_sales_data!$A$2:$A$500,0),MATCH(resource!BL$2,INDIRECT("day_wise_sales_data!$B$1:$BZ$1"),0)),0)</f>
        <v>0</v>
      </c>
      <c r="BM921" s="3">
        <f ca="1">IFERROR(INDEX(INDIRECT("day_wise_sales_data!$B$2:$BZ$599"),MATCH(resource!$CC921,day_wise_sales_data!$A$2:$A$500,0),MATCH(resource!BM$2,INDIRECT("day_wise_sales_data!$B$1:$BZ$1"),0)),0)</f>
        <v>0</v>
      </c>
      <c r="BN921" s="3">
        <f ca="1">IFERROR(INDEX(INDIRECT("day_wise_sales_data!$B$2:$BZ$599"),MATCH(resource!$CC921,day_wise_sales_data!$A$2:$A$500,0),MATCH(resource!BN$2,INDIRECT("day_wise_sales_data!$B$1:$BZ$1"),0)),0)</f>
        <v>0</v>
      </c>
      <c r="BO921" s="3">
        <f ca="1">IFERROR(INDEX(INDIRECT("day_wise_sales_data!$B$2:$BZ$599"),MATCH(resource!$CC921,day_wise_sales_data!$A$2:$A$500,0),MATCH(resource!BO$2,INDIRECT("day_wise_sales_data!$B$1:$BZ$1"),0)),0)</f>
        <v>0</v>
      </c>
      <c r="BP921" s="3">
        <f ca="1">IFERROR(INDEX(INDIRECT("day_wise_sales_data!$B$2:$BZ$599"),MATCH(resource!$CC921,day_wise_sales_data!$A$2:$A$500,0),MATCH(resource!BP$2,INDIRECT("day_wise_sales_data!$B$1:$BZ$1"),0)),0)</f>
        <v>0</v>
      </c>
      <c r="BQ921" s="3">
        <f ca="1">IFERROR(INDEX(INDIRECT("day_wise_sales_data!$B$2:$BZ$599"),MATCH(resource!$CC921,day_wise_sales_data!$A$2:$A$500,0),MATCH(resource!BQ$2,INDIRECT("day_wise_sales_data!$B$1:$BZ$1"),0)),0)</f>
        <v>0</v>
      </c>
      <c r="BR921" s="3">
        <f ca="1">IFERROR(INDEX(INDIRECT("day_wise_sales_data!$B$2:$BZ$599"),MATCH(resource!$CC921,day_wise_sales_data!$A$2:$A$500,0),MATCH(resource!BR$2,INDIRECT("day_wise_sales_data!$B$1:$BZ$1"),0)),0)</f>
        <v>0</v>
      </c>
      <c r="BS921" s="3">
        <f ca="1">IFERROR(INDEX(INDIRECT("day_wise_sales_data!$B$2:$BZ$599"),MATCH(resource!$CC921,day_wise_sales_data!$A$2:$A$500,0),MATCH(resource!BS$2,INDIRECT("day_wise_sales_data!$B$1:$BZ$1"),0)),0)</f>
        <v>0</v>
      </c>
      <c r="BT921" s="3">
        <f ca="1">IFERROR(INDEX(INDIRECT("day_wise_sales_data!$B$2:$BZ$599"),MATCH(resource!$CC921,day_wise_sales_data!$A$2:$A$500,0),MATCH(resource!BT$2,INDIRECT("day_wise_sales_data!$B$1:$BZ$1"),0)),0)</f>
        <v>0</v>
      </c>
      <c r="BU921" s="3">
        <f ca="1">IFERROR(INDEX(INDIRECT("day_wise_sales_data!$B$2:$BZ$599"),MATCH(resource!$CC921,day_wise_sales_data!$A$2:$A$500,0),MATCH(resource!BU$2,INDIRECT("day_wise_sales_data!$B$1:$BZ$1"),0)),0)</f>
        <v>0</v>
      </c>
      <c r="BV921" s="3">
        <f ca="1">IFERROR(INDEX(INDIRECT("day_wise_sales_data!$B$2:$BZ$599"),MATCH(resource!$CC921,day_wise_sales_data!$A$2:$A$500,0),MATCH(resource!BV$2,INDIRECT("day_wise_sales_data!$B$1:$BZ$1"),0)),0)</f>
        <v>0</v>
      </c>
      <c r="BW921" s="3">
        <f ca="1">IFERROR(INDEX(INDIRECT("day_wise_sales_data!$B$2:$BZ$599"),MATCH(resource!$CC921,day_wise_sales_data!$A$2:$A$500,0),MATCH(resource!BW$2,INDIRECT("day_wise_sales_data!$B$1:$BZ$1"),0)),0)</f>
        <v>0</v>
      </c>
      <c r="BX921" s="3">
        <f ca="1">IFERROR(INDEX(INDIRECT("day_wise_sales_data!$B$2:$BZ$599"),MATCH(resource!$CC921,day_wise_sales_data!$A$2:$A$500,0),MATCH(resource!BX$2,INDIRECT("day_wise_sales_data!$B$1:$BZ$1"),0)),0)</f>
        <v>0</v>
      </c>
      <c r="BY921" s="3">
        <f ca="1">IFERROR(INDEX(INDIRECT("day_wise_sales_data!$B$2:$BZ$599"),MATCH(resource!$CC921,day_wise_sales_data!$A$2:$A$500,0),MATCH(resource!BY$2,INDIRECT("day_wise_sales_data!$B$1:$BZ$1"),0)),0)</f>
        <v>0</v>
      </c>
      <c r="BZ921" s="3">
        <f ca="1">IFERROR(INDEX(INDIRECT("day_wise_sales_data!$B$2:$BZ$599"),MATCH(resource!$CC921,day_wise_sales_data!$A$2:$A$500,0),MATCH(resource!BZ$2,INDIRECT("day_wise_sales_data!$B$1:$BZ$1"),0)),0)</f>
        <v>0</v>
      </c>
      <c r="CA921" s="3">
        <f ca="1">IFERROR(INDEX(INDIRECT("day_wise_sales_data!$B$2:$BZ$599"),MATCH(resource!$CC921,day_wise_sales_data!$A$2:$A$500,0),MATCH(resource!CA$2,INDIRECT("day_wise_sales_data!$B$1:$BZ$1"),0)),0)</f>
        <v>0</v>
      </c>
      <c r="CC921" s="4">
        <f>sales_data!H920</f>
        <v>0</v>
      </c>
      <c r="CD921" s="1">
        <v>919</v>
      </c>
      <c r="CE921" s="1" t="str">
        <f>IF(AQ921=report!$AQ$3,resource!CD921,"")</f>
        <v/>
      </c>
      <c r="CF921" s="5" t="str">
        <f>IFERROR(SMALL($CE$3:$CE$1001,ROWS($CE$3:CE921)),"")</f>
        <v/>
      </c>
      <c r="CH921">
        <f>IFERROR(VLOOKUP($CC921,data_pull!$E$22:$G$700,2,0),0)</f>
        <v>0</v>
      </c>
      <c r="DK921" s="3" t="str">
        <f>IFERROR(INDEX(COD_SALES!$B$5:$Z$500,MATCH(resource!$CC921,COD_SALES!$A$5:$A$500,0),MATCH(resource!DK$2,COD_SALES!$B$4:$Z$4,0)),"")</f>
        <v/>
      </c>
      <c r="DL921" s="3" t="str">
        <f>IFERROR(INDEX(COD_SALES!$B$5:$Z$500,MATCH(resource!$CC921,COD_SALES!$A$5:$A$500,0),MATCH(resource!DL$2,COD_SALES!$B$4:$Z$4,0)),"")</f>
        <v/>
      </c>
      <c r="DM921" s="3" t="str">
        <f>IFERROR(INDEX(COD_SALES!$B$5:$Z$500,MATCH(resource!$CC921,COD_SALES!$A$5:$A$500,0),MATCH(resource!DM$2,COD_SALES!$B$4:$Z$4,0)),"")</f>
        <v/>
      </c>
      <c r="DN921" s="3" t="str">
        <f>IFERROR(INDEX(COD_SALES!$B$5:$Z$500,MATCH(resource!$CC921,COD_SALES!$A$5:$A$500,0),MATCH(resource!DN$2,COD_SALES!$B$4:$Z$4,0)),"")</f>
        <v/>
      </c>
      <c r="DO921" s="3" t="str">
        <f>IFERROR(INDEX(COD_SALES!$B$5:$Z$500,MATCH(resource!$CC921,COD_SALES!$A$5:$A$500,0),MATCH(resource!DO$2,COD_SALES!$B$4:$Z$4,0)),"")</f>
        <v/>
      </c>
      <c r="DP921" s="3" t="str">
        <f>IFERROR(INDEX(COD_SALES!$B$5:$Z$500,MATCH(resource!$CC921,COD_SALES!$A$5:$A$500,0),MATCH(resource!DP$2,COD_SALES!$B$4:$Z$4,0)),"")</f>
        <v/>
      </c>
      <c r="DQ921" s="3" t="str">
        <f>IFERROR(INDEX(COD_SALES!$B$5:$Z$500,MATCH(resource!$CC921,COD_SALES!$A$5:$A$500,0),MATCH(resource!DQ$2,COD_SALES!$B$4:$Z$4,0)),"")</f>
        <v/>
      </c>
      <c r="DR921" s="3" t="str">
        <f>IFERROR(INDEX(COD_SALES!$B$5:$Z$500,MATCH(resource!$CC921,COD_SALES!$A$5:$A$500,0),MATCH(resource!DR$2,COD_SALES!$B$4:$Z$4,0)),"")</f>
        <v/>
      </c>
      <c r="DS921" s="3" t="str">
        <f>IFERROR(INDEX(COD_SALES!$B$5:$Z$500,MATCH(resource!$CC921,COD_SALES!$A$5:$A$500,0),MATCH(resource!DS$2,COD_SALES!$B$4:$Z$4,0)),"")</f>
        <v/>
      </c>
      <c r="DT921" s="3" t="str">
        <f>IFERROR(INDEX(COD_SALES!$B$5:$Z$500,MATCH(resource!$CC921,COD_SALES!$A$5:$A$500,0),MATCH(resource!DT$2,COD_SALES!$B$4:$Z$4,0)),"")</f>
        <v/>
      </c>
      <c r="DU921" s="3" t="str">
        <f>IFERROR(INDEX(COD_SALES!$B$5:$Z$500,MATCH(resource!$CC921,COD_SALES!$A$5:$A$500,0),MATCH(resource!DU$2,COD_SALES!$B$4:$Z$4,0)),"")</f>
        <v/>
      </c>
      <c r="DV921" s="3" t="str">
        <f>IFERROR(INDEX(COD_SALES!$B$5:$Z$500,MATCH(resource!$CC921,COD_SALES!$A$5:$A$500,0),MATCH(resource!DV$2,COD_SALES!$B$4:$Z$4,0)),"")</f>
        <v/>
      </c>
      <c r="DW921" s="3" t="str">
        <f>IFERROR(INDEX(COD_SALES!$B$5:$Z$500,MATCH(resource!$CC921,COD_SALES!$A$5:$A$500,0),MATCH(resource!DW$2,COD_SALES!$B$4:$Z$4,0)),"")</f>
        <v/>
      </c>
      <c r="DX921" s="3" t="str">
        <f>IFERROR(INDEX(COD_SALES!$B$5:$Z$500,MATCH(resource!$CC921,COD_SALES!$A$5:$A$500,0),MATCH(resource!DX$2,COD_SALES!$B$4:$Z$4,0)),"")</f>
        <v/>
      </c>
      <c r="DY921" s="3" t="str">
        <f>IFERROR(INDEX(COD_SALES!$B$5:$Z$500,MATCH(resource!$CC921,COD_SALES!$A$5:$A$500,0),MATCH(resource!DY$2,COD_SALES!$B$4:$Z$4,0)),"")</f>
        <v/>
      </c>
      <c r="DZ921" s="3" t="str">
        <f>IFERROR(INDEX(COD_SALES!$B$5:$Z$500,MATCH(resource!$CC921,COD_SALES!$A$5:$A$500,0),MATCH(resource!DZ$2,COD_SALES!$B$4:$Z$4,0)),"")</f>
        <v/>
      </c>
      <c r="EA921" s="3" t="str">
        <f>IFERROR(INDEX(COD_SALES!$B$5:$Z$500,MATCH(resource!$CC921,COD_SALES!$A$5:$A$500,0),MATCH(resource!EA$2,COD_SALES!$B$4:$Z$4,0)),"")</f>
        <v/>
      </c>
      <c r="EB921" s="3">
        <f t="shared" si="144"/>
        <v>0</v>
      </c>
      <c r="EW921" s="3">
        <f>IFERROR(VLOOKUP(CC921,data_pull!$AO$25:$AR$546,2,0),0)</f>
        <v>0</v>
      </c>
      <c r="EX921" s="1">
        <f>IFERROR(VLOOKUP(CC921,data_pull!$AO$25:$AR$546,4,0),0)</f>
        <v>0</v>
      </c>
    </row>
    <row r="922" spans="13:154" x14ac:dyDescent="0.25"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4">
        <f>sales_data!B921</f>
        <v>0</v>
      </c>
      <c r="AR922" s="4">
        <f>sales_data!C921</f>
        <v>0</v>
      </c>
      <c r="AS922" s="5" t="str">
        <f t="shared" si="143"/>
        <v/>
      </c>
      <c r="AT922" s="4">
        <f>sales_data!I921</f>
        <v>0</v>
      </c>
      <c r="AU922" s="4">
        <f>sales_data!W921</f>
        <v>0</v>
      </c>
      <c r="AV922" s="1">
        <f>sales_data!N921</f>
        <v>0</v>
      </c>
      <c r="AW922" s="1">
        <f>sales_data!P921</f>
        <v>0</v>
      </c>
      <c r="AX922" s="3">
        <f ca="1">IFERROR(INDEX(INDIRECT("day_wise_sales_data!$B$2:$BZ$599"),MATCH(resource!$CC922,day_wise_sales_data!$A$2:$A$500,0),MATCH(resource!AX$2,INDIRECT("day_wise_sales_data!$B$1:$BZ$1"),0)),0)</f>
        <v>0</v>
      </c>
      <c r="AY922" s="3">
        <f ca="1">IFERROR(INDEX(INDIRECT("day_wise_sales_data!$B$2:$BZ$599"),MATCH(resource!$CC922,day_wise_sales_data!$A$2:$A$500,0),MATCH(resource!AY$2,INDIRECT("day_wise_sales_data!$B$1:$BZ$1"),0)),0)</f>
        <v>0</v>
      </c>
      <c r="AZ922" s="3">
        <f ca="1">IFERROR(INDEX(INDIRECT("day_wise_sales_data!$B$2:$BZ$599"),MATCH(resource!$CC922,day_wise_sales_data!$A$2:$A$500,0),MATCH(resource!AZ$2,INDIRECT("day_wise_sales_data!$B$1:$BZ$1"),0)),0)</f>
        <v>0</v>
      </c>
      <c r="BA922" s="3">
        <f ca="1">IFERROR(INDEX(INDIRECT("day_wise_sales_data!$B$2:$BZ$599"),MATCH(resource!$CC922,day_wise_sales_data!$A$2:$A$500,0),MATCH(resource!BA$2,INDIRECT("day_wise_sales_data!$B$1:$BZ$1"),0)),0)</f>
        <v>0</v>
      </c>
      <c r="BB922" s="3">
        <f ca="1">IFERROR(INDEX(INDIRECT("day_wise_sales_data!$B$2:$BZ$599"),MATCH(resource!$CC922,day_wise_sales_data!$A$2:$A$500,0),MATCH(resource!BB$2,INDIRECT("day_wise_sales_data!$B$1:$BZ$1"),0)),0)</f>
        <v>0</v>
      </c>
      <c r="BC922" s="3">
        <f ca="1">IFERROR(INDEX(INDIRECT("day_wise_sales_data!$B$2:$BZ$599"),MATCH(resource!$CC922,day_wise_sales_data!$A$2:$A$500,0),MATCH(resource!BC$2,INDIRECT("day_wise_sales_data!$B$1:$BZ$1"),0)),0)</f>
        <v>0</v>
      </c>
      <c r="BD922" s="3">
        <f ca="1">IFERROR(INDEX(INDIRECT("day_wise_sales_data!$B$2:$BZ$599"),MATCH(resource!$CC922,day_wise_sales_data!$A$2:$A$500,0),MATCH(resource!BD$2,INDIRECT("day_wise_sales_data!$B$1:$BZ$1"),0)),0)</f>
        <v>0</v>
      </c>
      <c r="BE922" s="3">
        <f ca="1">IFERROR(INDEX(INDIRECT("day_wise_sales_data!$B$2:$BZ$599"),MATCH(resource!$CC922,day_wise_sales_data!$A$2:$A$500,0),MATCH(resource!BE$2,INDIRECT("day_wise_sales_data!$B$1:$BZ$1"),0)),0)</f>
        <v>0</v>
      </c>
      <c r="BF922" s="3">
        <f ca="1">IFERROR(INDEX(INDIRECT("day_wise_sales_data!$B$2:$BZ$599"),MATCH(resource!$CC922,day_wise_sales_data!$A$2:$A$500,0),MATCH(resource!BF$2,INDIRECT("day_wise_sales_data!$B$1:$BZ$1"),0)),0)</f>
        <v>0</v>
      </c>
      <c r="BG922" s="3">
        <f ca="1">IFERROR(INDEX(INDIRECT("day_wise_sales_data!$B$2:$BZ$599"),MATCH(resource!$CC922,day_wise_sales_data!$A$2:$A$500,0),MATCH(resource!BG$2,INDIRECT("day_wise_sales_data!$B$1:$BZ$1"),0)),0)</f>
        <v>0</v>
      </c>
      <c r="BH922" s="3">
        <f ca="1">IFERROR(INDEX(INDIRECT("day_wise_sales_data!$B$2:$BZ$599"),MATCH(resource!$CC922,day_wise_sales_data!$A$2:$A$500,0),MATCH(resource!BH$2,INDIRECT("day_wise_sales_data!$B$1:$BZ$1"),0)),0)</f>
        <v>0</v>
      </c>
      <c r="BI922" s="3">
        <f ca="1">IFERROR(INDEX(INDIRECT("day_wise_sales_data!$B$2:$BZ$599"),MATCH(resource!$CC922,day_wise_sales_data!$A$2:$A$500,0),MATCH(resource!BI$2,INDIRECT("day_wise_sales_data!$B$1:$BZ$1"),0)),0)</f>
        <v>0</v>
      </c>
      <c r="BJ922" s="3">
        <f ca="1">IFERROR(INDEX(INDIRECT("day_wise_sales_data!$B$2:$BZ$599"),MATCH(resource!$CC922,day_wise_sales_data!$A$2:$A$500,0),MATCH(resource!BJ$2,INDIRECT("day_wise_sales_data!$B$1:$BZ$1"),0)),0)</f>
        <v>0</v>
      </c>
      <c r="BK922" s="3">
        <f ca="1">IFERROR(INDEX(INDIRECT("day_wise_sales_data!$B$2:$BZ$599"),MATCH(resource!$CC922,day_wise_sales_data!$A$2:$A$500,0),MATCH(resource!BK$2,INDIRECT("day_wise_sales_data!$B$1:$BZ$1"),0)),0)</f>
        <v>0</v>
      </c>
      <c r="BL922" s="3">
        <f ca="1">IFERROR(INDEX(INDIRECT("day_wise_sales_data!$B$2:$BZ$599"),MATCH(resource!$CC922,day_wise_sales_data!$A$2:$A$500,0),MATCH(resource!BL$2,INDIRECT("day_wise_sales_data!$B$1:$BZ$1"),0)),0)</f>
        <v>0</v>
      </c>
      <c r="BM922" s="3">
        <f ca="1">IFERROR(INDEX(INDIRECT("day_wise_sales_data!$B$2:$BZ$599"),MATCH(resource!$CC922,day_wise_sales_data!$A$2:$A$500,0),MATCH(resource!BM$2,INDIRECT("day_wise_sales_data!$B$1:$BZ$1"),0)),0)</f>
        <v>0</v>
      </c>
      <c r="BN922" s="3">
        <f ca="1">IFERROR(INDEX(INDIRECT("day_wise_sales_data!$B$2:$BZ$599"),MATCH(resource!$CC922,day_wise_sales_data!$A$2:$A$500,0),MATCH(resource!BN$2,INDIRECT("day_wise_sales_data!$B$1:$BZ$1"),0)),0)</f>
        <v>0</v>
      </c>
      <c r="BO922" s="3">
        <f ca="1">IFERROR(INDEX(INDIRECT("day_wise_sales_data!$B$2:$BZ$599"),MATCH(resource!$CC922,day_wise_sales_data!$A$2:$A$500,0),MATCH(resource!BO$2,INDIRECT("day_wise_sales_data!$B$1:$BZ$1"),0)),0)</f>
        <v>0</v>
      </c>
      <c r="BP922" s="3">
        <f ca="1">IFERROR(INDEX(INDIRECT("day_wise_sales_data!$B$2:$BZ$599"),MATCH(resource!$CC922,day_wise_sales_data!$A$2:$A$500,0),MATCH(resource!BP$2,INDIRECT("day_wise_sales_data!$B$1:$BZ$1"),0)),0)</f>
        <v>0</v>
      </c>
      <c r="BQ922" s="3">
        <f ca="1">IFERROR(INDEX(INDIRECT("day_wise_sales_data!$B$2:$BZ$599"),MATCH(resource!$CC922,day_wise_sales_data!$A$2:$A$500,0),MATCH(resource!BQ$2,INDIRECT("day_wise_sales_data!$B$1:$BZ$1"),0)),0)</f>
        <v>0</v>
      </c>
      <c r="BR922" s="3">
        <f ca="1">IFERROR(INDEX(INDIRECT("day_wise_sales_data!$B$2:$BZ$599"),MATCH(resource!$CC922,day_wise_sales_data!$A$2:$A$500,0),MATCH(resource!BR$2,INDIRECT("day_wise_sales_data!$B$1:$BZ$1"),0)),0)</f>
        <v>0</v>
      </c>
      <c r="BS922" s="3">
        <f ca="1">IFERROR(INDEX(INDIRECT("day_wise_sales_data!$B$2:$BZ$599"),MATCH(resource!$CC922,day_wise_sales_data!$A$2:$A$500,0),MATCH(resource!BS$2,INDIRECT("day_wise_sales_data!$B$1:$BZ$1"),0)),0)</f>
        <v>0</v>
      </c>
      <c r="BT922" s="3">
        <f ca="1">IFERROR(INDEX(INDIRECT("day_wise_sales_data!$B$2:$BZ$599"),MATCH(resource!$CC922,day_wise_sales_data!$A$2:$A$500,0),MATCH(resource!BT$2,INDIRECT("day_wise_sales_data!$B$1:$BZ$1"),0)),0)</f>
        <v>0</v>
      </c>
      <c r="BU922" s="3">
        <f ca="1">IFERROR(INDEX(INDIRECT("day_wise_sales_data!$B$2:$BZ$599"),MATCH(resource!$CC922,day_wise_sales_data!$A$2:$A$500,0),MATCH(resource!BU$2,INDIRECT("day_wise_sales_data!$B$1:$BZ$1"),0)),0)</f>
        <v>0</v>
      </c>
      <c r="BV922" s="3">
        <f ca="1">IFERROR(INDEX(INDIRECT("day_wise_sales_data!$B$2:$BZ$599"),MATCH(resource!$CC922,day_wise_sales_data!$A$2:$A$500,0),MATCH(resource!BV$2,INDIRECT("day_wise_sales_data!$B$1:$BZ$1"),0)),0)</f>
        <v>0</v>
      </c>
      <c r="BW922" s="3">
        <f ca="1">IFERROR(INDEX(INDIRECT("day_wise_sales_data!$B$2:$BZ$599"),MATCH(resource!$CC922,day_wise_sales_data!$A$2:$A$500,0),MATCH(resource!BW$2,INDIRECT("day_wise_sales_data!$B$1:$BZ$1"),0)),0)</f>
        <v>0</v>
      </c>
      <c r="BX922" s="3">
        <f ca="1">IFERROR(INDEX(INDIRECT("day_wise_sales_data!$B$2:$BZ$599"),MATCH(resource!$CC922,day_wise_sales_data!$A$2:$A$500,0),MATCH(resource!BX$2,INDIRECT("day_wise_sales_data!$B$1:$BZ$1"),0)),0)</f>
        <v>0</v>
      </c>
      <c r="BY922" s="3">
        <f ca="1">IFERROR(INDEX(INDIRECT("day_wise_sales_data!$B$2:$BZ$599"),MATCH(resource!$CC922,day_wise_sales_data!$A$2:$A$500,0),MATCH(resource!BY$2,INDIRECT("day_wise_sales_data!$B$1:$BZ$1"),0)),0)</f>
        <v>0</v>
      </c>
      <c r="BZ922" s="3">
        <f ca="1">IFERROR(INDEX(INDIRECT("day_wise_sales_data!$B$2:$BZ$599"),MATCH(resource!$CC922,day_wise_sales_data!$A$2:$A$500,0),MATCH(resource!BZ$2,INDIRECT("day_wise_sales_data!$B$1:$BZ$1"),0)),0)</f>
        <v>0</v>
      </c>
      <c r="CA922" s="3">
        <f ca="1">IFERROR(INDEX(INDIRECT("day_wise_sales_data!$B$2:$BZ$599"),MATCH(resource!$CC922,day_wise_sales_data!$A$2:$A$500,0),MATCH(resource!CA$2,INDIRECT("day_wise_sales_data!$B$1:$BZ$1"),0)),0)</f>
        <v>0</v>
      </c>
      <c r="CC922" s="4">
        <f>sales_data!H921</f>
        <v>0</v>
      </c>
      <c r="CD922" s="1">
        <v>920</v>
      </c>
      <c r="CE922" s="1" t="str">
        <f>IF(AQ922=report!$AQ$3,resource!CD922,"")</f>
        <v/>
      </c>
      <c r="CF922" s="5" t="str">
        <f>IFERROR(SMALL($CE$3:$CE$1001,ROWS($CE$3:CE922)),"")</f>
        <v/>
      </c>
      <c r="CH922">
        <f>IFERROR(VLOOKUP($CC922,data_pull!$E$22:$G$700,2,0),0)</f>
        <v>0</v>
      </c>
      <c r="DK922" s="3" t="str">
        <f>IFERROR(INDEX(COD_SALES!$B$5:$Z$500,MATCH(resource!$CC922,COD_SALES!$A$5:$A$500,0),MATCH(resource!DK$2,COD_SALES!$B$4:$Z$4,0)),"")</f>
        <v/>
      </c>
      <c r="DL922" s="3" t="str">
        <f>IFERROR(INDEX(COD_SALES!$B$5:$Z$500,MATCH(resource!$CC922,COD_SALES!$A$5:$A$500,0),MATCH(resource!DL$2,COD_SALES!$B$4:$Z$4,0)),"")</f>
        <v/>
      </c>
      <c r="DM922" s="3" t="str">
        <f>IFERROR(INDEX(COD_SALES!$B$5:$Z$500,MATCH(resource!$CC922,COD_SALES!$A$5:$A$500,0),MATCH(resource!DM$2,COD_SALES!$B$4:$Z$4,0)),"")</f>
        <v/>
      </c>
      <c r="DN922" s="3" t="str">
        <f>IFERROR(INDEX(COD_SALES!$B$5:$Z$500,MATCH(resource!$CC922,COD_SALES!$A$5:$A$500,0),MATCH(resource!DN$2,COD_SALES!$B$4:$Z$4,0)),"")</f>
        <v/>
      </c>
      <c r="DO922" s="3" t="str">
        <f>IFERROR(INDEX(COD_SALES!$B$5:$Z$500,MATCH(resource!$CC922,COD_SALES!$A$5:$A$500,0),MATCH(resource!DO$2,COD_SALES!$B$4:$Z$4,0)),"")</f>
        <v/>
      </c>
      <c r="DP922" s="3" t="str">
        <f>IFERROR(INDEX(COD_SALES!$B$5:$Z$500,MATCH(resource!$CC922,COD_SALES!$A$5:$A$500,0),MATCH(resource!DP$2,COD_SALES!$B$4:$Z$4,0)),"")</f>
        <v/>
      </c>
      <c r="DQ922" s="3" t="str">
        <f>IFERROR(INDEX(COD_SALES!$B$5:$Z$500,MATCH(resource!$CC922,COD_SALES!$A$5:$A$500,0),MATCH(resource!DQ$2,COD_SALES!$B$4:$Z$4,0)),"")</f>
        <v/>
      </c>
      <c r="DR922" s="3" t="str">
        <f>IFERROR(INDEX(COD_SALES!$B$5:$Z$500,MATCH(resource!$CC922,COD_SALES!$A$5:$A$500,0),MATCH(resource!DR$2,COD_SALES!$B$4:$Z$4,0)),"")</f>
        <v/>
      </c>
      <c r="DS922" s="3" t="str">
        <f>IFERROR(INDEX(COD_SALES!$B$5:$Z$500,MATCH(resource!$CC922,COD_SALES!$A$5:$A$500,0),MATCH(resource!DS$2,COD_SALES!$B$4:$Z$4,0)),"")</f>
        <v/>
      </c>
      <c r="DT922" s="3" t="str">
        <f>IFERROR(INDEX(COD_SALES!$B$5:$Z$500,MATCH(resource!$CC922,COD_SALES!$A$5:$A$500,0),MATCH(resource!DT$2,COD_SALES!$B$4:$Z$4,0)),"")</f>
        <v/>
      </c>
      <c r="DU922" s="3" t="str">
        <f>IFERROR(INDEX(COD_SALES!$B$5:$Z$500,MATCH(resource!$CC922,COD_SALES!$A$5:$A$500,0),MATCH(resource!DU$2,COD_SALES!$B$4:$Z$4,0)),"")</f>
        <v/>
      </c>
      <c r="DV922" s="3" t="str">
        <f>IFERROR(INDEX(COD_SALES!$B$5:$Z$500,MATCH(resource!$CC922,COD_SALES!$A$5:$A$500,0),MATCH(resource!DV$2,COD_SALES!$B$4:$Z$4,0)),"")</f>
        <v/>
      </c>
      <c r="DW922" s="3" t="str">
        <f>IFERROR(INDEX(COD_SALES!$B$5:$Z$500,MATCH(resource!$CC922,COD_SALES!$A$5:$A$500,0),MATCH(resource!DW$2,COD_SALES!$B$4:$Z$4,0)),"")</f>
        <v/>
      </c>
      <c r="DX922" s="3" t="str">
        <f>IFERROR(INDEX(COD_SALES!$B$5:$Z$500,MATCH(resource!$CC922,COD_SALES!$A$5:$A$500,0),MATCH(resource!DX$2,COD_SALES!$B$4:$Z$4,0)),"")</f>
        <v/>
      </c>
      <c r="DY922" s="3" t="str">
        <f>IFERROR(INDEX(COD_SALES!$B$5:$Z$500,MATCH(resource!$CC922,COD_SALES!$A$5:$A$500,0),MATCH(resource!DY$2,COD_SALES!$B$4:$Z$4,0)),"")</f>
        <v/>
      </c>
      <c r="DZ922" s="3" t="str">
        <f>IFERROR(INDEX(COD_SALES!$B$5:$Z$500,MATCH(resource!$CC922,COD_SALES!$A$5:$A$500,0),MATCH(resource!DZ$2,COD_SALES!$B$4:$Z$4,0)),"")</f>
        <v/>
      </c>
      <c r="EA922" s="3" t="str">
        <f>IFERROR(INDEX(COD_SALES!$B$5:$Z$500,MATCH(resource!$CC922,COD_SALES!$A$5:$A$500,0),MATCH(resource!EA$2,COD_SALES!$B$4:$Z$4,0)),"")</f>
        <v/>
      </c>
      <c r="EB922" s="3">
        <f t="shared" si="144"/>
        <v>0</v>
      </c>
      <c r="EW922" s="3">
        <f>IFERROR(VLOOKUP(CC922,data_pull!$AO$25:$AR$546,2,0),0)</f>
        <v>0</v>
      </c>
      <c r="EX922" s="1">
        <f>IFERROR(VLOOKUP(CC922,data_pull!$AO$25:$AR$546,4,0),0)</f>
        <v>0</v>
      </c>
    </row>
    <row r="923" spans="13:154" x14ac:dyDescent="0.25"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4">
        <f>sales_data!B922</f>
        <v>0</v>
      </c>
      <c r="AR923" s="4">
        <f>sales_data!C922</f>
        <v>0</v>
      </c>
      <c r="AS923" s="5" t="str">
        <f t="shared" si="143"/>
        <v/>
      </c>
      <c r="AT923" s="4">
        <f>sales_data!I922</f>
        <v>0</v>
      </c>
      <c r="AU923" s="4">
        <f>sales_data!W922</f>
        <v>0</v>
      </c>
      <c r="AV923" s="1">
        <f>sales_data!N922</f>
        <v>0</v>
      </c>
      <c r="AW923" s="1">
        <f>sales_data!P922</f>
        <v>0</v>
      </c>
      <c r="AX923" s="3">
        <f ca="1">IFERROR(INDEX(INDIRECT("day_wise_sales_data!$B$2:$BZ$599"),MATCH(resource!$CC923,day_wise_sales_data!$A$2:$A$500,0),MATCH(resource!AX$2,INDIRECT("day_wise_sales_data!$B$1:$BZ$1"),0)),0)</f>
        <v>0</v>
      </c>
      <c r="AY923" s="3">
        <f ca="1">IFERROR(INDEX(INDIRECT("day_wise_sales_data!$B$2:$BZ$599"),MATCH(resource!$CC923,day_wise_sales_data!$A$2:$A$500,0),MATCH(resource!AY$2,INDIRECT("day_wise_sales_data!$B$1:$BZ$1"),0)),0)</f>
        <v>0</v>
      </c>
      <c r="AZ923" s="3">
        <f ca="1">IFERROR(INDEX(INDIRECT("day_wise_sales_data!$B$2:$BZ$599"),MATCH(resource!$CC923,day_wise_sales_data!$A$2:$A$500,0),MATCH(resource!AZ$2,INDIRECT("day_wise_sales_data!$B$1:$BZ$1"),0)),0)</f>
        <v>0</v>
      </c>
      <c r="BA923" s="3">
        <f ca="1">IFERROR(INDEX(INDIRECT("day_wise_sales_data!$B$2:$BZ$599"),MATCH(resource!$CC923,day_wise_sales_data!$A$2:$A$500,0),MATCH(resource!BA$2,INDIRECT("day_wise_sales_data!$B$1:$BZ$1"),0)),0)</f>
        <v>0</v>
      </c>
      <c r="BB923" s="3">
        <f ca="1">IFERROR(INDEX(INDIRECT("day_wise_sales_data!$B$2:$BZ$599"),MATCH(resource!$CC923,day_wise_sales_data!$A$2:$A$500,0),MATCH(resource!BB$2,INDIRECT("day_wise_sales_data!$B$1:$BZ$1"),0)),0)</f>
        <v>0</v>
      </c>
      <c r="BC923" s="3">
        <f ca="1">IFERROR(INDEX(INDIRECT("day_wise_sales_data!$B$2:$BZ$599"),MATCH(resource!$CC923,day_wise_sales_data!$A$2:$A$500,0),MATCH(resource!BC$2,INDIRECT("day_wise_sales_data!$B$1:$BZ$1"),0)),0)</f>
        <v>0</v>
      </c>
      <c r="BD923" s="3">
        <f ca="1">IFERROR(INDEX(INDIRECT("day_wise_sales_data!$B$2:$BZ$599"),MATCH(resource!$CC923,day_wise_sales_data!$A$2:$A$500,0),MATCH(resource!BD$2,INDIRECT("day_wise_sales_data!$B$1:$BZ$1"),0)),0)</f>
        <v>0</v>
      </c>
      <c r="BE923" s="3">
        <f ca="1">IFERROR(INDEX(INDIRECT("day_wise_sales_data!$B$2:$BZ$599"),MATCH(resource!$CC923,day_wise_sales_data!$A$2:$A$500,0),MATCH(resource!BE$2,INDIRECT("day_wise_sales_data!$B$1:$BZ$1"),0)),0)</f>
        <v>0</v>
      </c>
      <c r="BF923" s="3">
        <f ca="1">IFERROR(INDEX(INDIRECT("day_wise_sales_data!$B$2:$BZ$599"),MATCH(resource!$CC923,day_wise_sales_data!$A$2:$A$500,0),MATCH(resource!BF$2,INDIRECT("day_wise_sales_data!$B$1:$BZ$1"),0)),0)</f>
        <v>0</v>
      </c>
      <c r="BG923" s="3">
        <f ca="1">IFERROR(INDEX(INDIRECT("day_wise_sales_data!$B$2:$BZ$599"),MATCH(resource!$CC923,day_wise_sales_data!$A$2:$A$500,0),MATCH(resource!BG$2,INDIRECT("day_wise_sales_data!$B$1:$BZ$1"),0)),0)</f>
        <v>0</v>
      </c>
      <c r="BH923" s="3">
        <f ca="1">IFERROR(INDEX(INDIRECT("day_wise_sales_data!$B$2:$BZ$599"),MATCH(resource!$CC923,day_wise_sales_data!$A$2:$A$500,0),MATCH(resource!BH$2,INDIRECT("day_wise_sales_data!$B$1:$BZ$1"),0)),0)</f>
        <v>0</v>
      </c>
      <c r="BI923" s="3">
        <f ca="1">IFERROR(INDEX(INDIRECT("day_wise_sales_data!$B$2:$BZ$599"),MATCH(resource!$CC923,day_wise_sales_data!$A$2:$A$500,0),MATCH(resource!BI$2,INDIRECT("day_wise_sales_data!$B$1:$BZ$1"),0)),0)</f>
        <v>0</v>
      </c>
      <c r="BJ923" s="3">
        <f ca="1">IFERROR(INDEX(INDIRECT("day_wise_sales_data!$B$2:$BZ$599"),MATCH(resource!$CC923,day_wise_sales_data!$A$2:$A$500,0),MATCH(resource!BJ$2,INDIRECT("day_wise_sales_data!$B$1:$BZ$1"),0)),0)</f>
        <v>0</v>
      </c>
      <c r="BK923" s="3">
        <f ca="1">IFERROR(INDEX(INDIRECT("day_wise_sales_data!$B$2:$BZ$599"),MATCH(resource!$CC923,day_wise_sales_data!$A$2:$A$500,0),MATCH(resource!BK$2,INDIRECT("day_wise_sales_data!$B$1:$BZ$1"),0)),0)</f>
        <v>0</v>
      </c>
      <c r="BL923" s="3">
        <f ca="1">IFERROR(INDEX(INDIRECT("day_wise_sales_data!$B$2:$BZ$599"),MATCH(resource!$CC923,day_wise_sales_data!$A$2:$A$500,0),MATCH(resource!BL$2,INDIRECT("day_wise_sales_data!$B$1:$BZ$1"),0)),0)</f>
        <v>0</v>
      </c>
      <c r="BM923" s="3">
        <f ca="1">IFERROR(INDEX(INDIRECT("day_wise_sales_data!$B$2:$BZ$599"),MATCH(resource!$CC923,day_wise_sales_data!$A$2:$A$500,0),MATCH(resource!BM$2,INDIRECT("day_wise_sales_data!$B$1:$BZ$1"),0)),0)</f>
        <v>0</v>
      </c>
      <c r="BN923" s="3">
        <f ca="1">IFERROR(INDEX(INDIRECT("day_wise_sales_data!$B$2:$BZ$599"),MATCH(resource!$CC923,day_wise_sales_data!$A$2:$A$500,0),MATCH(resource!BN$2,INDIRECT("day_wise_sales_data!$B$1:$BZ$1"),0)),0)</f>
        <v>0</v>
      </c>
      <c r="BO923" s="3">
        <f ca="1">IFERROR(INDEX(INDIRECT("day_wise_sales_data!$B$2:$BZ$599"),MATCH(resource!$CC923,day_wise_sales_data!$A$2:$A$500,0),MATCH(resource!BO$2,INDIRECT("day_wise_sales_data!$B$1:$BZ$1"),0)),0)</f>
        <v>0</v>
      </c>
      <c r="BP923" s="3">
        <f ca="1">IFERROR(INDEX(INDIRECT("day_wise_sales_data!$B$2:$BZ$599"),MATCH(resource!$CC923,day_wise_sales_data!$A$2:$A$500,0),MATCH(resource!BP$2,INDIRECT("day_wise_sales_data!$B$1:$BZ$1"),0)),0)</f>
        <v>0</v>
      </c>
      <c r="BQ923" s="3">
        <f ca="1">IFERROR(INDEX(INDIRECT("day_wise_sales_data!$B$2:$BZ$599"),MATCH(resource!$CC923,day_wise_sales_data!$A$2:$A$500,0),MATCH(resource!BQ$2,INDIRECT("day_wise_sales_data!$B$1:$BZ$1"),0)),0)</f>
        <v>0</v>
      </c>
      <c r="BR923" s="3">
        <f ca="1">IFERROR(INDEX(INDIRECT("day_wise_sales_data!$B$2:$BZ$599"),MATCH(resource!$CC923,day_wise_sales_data!$A$2:$A$500,0),MATCH(resource!BR$2,INDIRECT("day_wise_sales_data!$B$1:$BZ$1"),0)),0)</f>
        <v>0</v>
      </c>
      <c r="BS923" s="3">
        <f ca="1">IFERROR(INDEX(INDIRECT("day_wise_sales_data!$B$2:$BZ$599"),MATCH(resource!$CC923,day_wise_sales_data!$A$2:$A$500,0),MATCH(resource!BS$2,INDIRECT("day_wise_sales_data!$B$1:$BZ$1"),0)),0)</f>
        <v>0</v>
      </c>
      <c r="BT923" s="3">
        <f ca="1">IFERROR(INDEX(INDIRECT("day_wise_sales_data!$B$2:$BZ$599"),MATCH(resource!$CC923,day_wise_sales_data!$A$2:$A$500,0),MATCH(resource!BT$2,INDIRECT("day_wise_sales_data!$B$1:$BZ$1"),0)),0)</f>
        <v>0</v>
      </c>
      <c r="BU923" s="3">
        <f ca="1">IFERROR(INDEX(INDIRECT("day_wise_sales_data!$B$2:$BZ$599"),MATCH(resource!$CC923,day_wise_sales_data!$A$2:$A$500,0),MATCH(resource!BU$2,INDIRECT("day_wise_sales_data!$B$1:$BZ$1"),0)),0)</f>
        <v>0</v>
      </c>
      <c r="BV923" s="3">
        <f ca="1">IFERROR(INDEX(INDIRECT("day_wise_sales_data!$B$2:$BZ$599"),MATCH(resource!$CC923,day_wise_sales_data!$A$2:$A$500,0),MATCH(resource!BV$2,INDIRECT("day_wise_sales_data!$B$1:$BZ$1"),0)),0)</f>
        <v>0</v>
      </c>
      <c r="BW923" s="3">
        <f ca="1">IFERROR(INDEX(INDIRECT("day_wise_sales_data!$B$2:$BZ$599"),MATCH(resource!$CC923,day_wise_sales_data!$A$2:$A$500,0),MATCH(resource!BW$2,INDIRECT("day_wise_sales_data!$B$1:$BZ$1"),0)),0)</f>
        <v>0</v>
      </c>
      <c r="BX923" s="3">
        <f ca="1">IFERROR(INDEX(INDIRECT("day_wise_sales_data!$B$2:$BZ$599"),MATCH(resource!$CC923,day_wise_sales_data!$A$2:$A$500,0),MATCH(resource!BX$2,INDIRECT("day_wise_sales_data!$B$1:$BZ$1"),0)),0)</f>
        <v>0</v>
      </c>
      <c r="BY923" s="3">
        <f ca="1">IFERROR(INDEX(INDIRECT("day_wise_sales_data!$B$2:$BZ$599"),MATCH(resource!$CC923,day_wise_sales_data!$A$2:$A$500,0),MATCH(resource!BY$2,INDIRECT("day_wise_sales_data!$B$1:$BZ$1"),0)),0)</f>
        <v>0</v>
      </c>
      <c r="BZ923" s="3">
        <f ca="1">IFERROR(INDEX(INDIRECT("day_wise_sales_data!$B$2:$BZ$599"),MATCH(resource!$CC923,day_wise_sales_data!$A$2:$A$500,0),MATCH(resource!BZ$2,INDIRECT("day_wise_sales_data!$B$1:$BZ$1"),0)),0)</f>
        <v>0</v>
      </c>
      <c r="CA923" s="3">
        <f ca="1">IFERROR(INDEX(INDIRECT("day_wise_sales_data!$B$2:$BZ$599"),MATCH(resource!$CC923,day_wise_sales_data!$A$2:$A$500,0),MATCH(resource!CA$2,INDIRECT("day_wise_sales_data!$B$1:$BZ$1"),0)),0)</f>
        <v>0</v>
      </c>
      <c r="CC923" s="4">
        <f>sales_data!H922</f>
        <v>0</v>
      </c>
      <c r="CD923" s="1">
        <v>921</v>
      </c>
      <c r="CE923" s="1" t="str">
        <f>IF(AQ923=report!$AQ$3,resource!CD923,"")</f>
        <v/>
      </c>
      <c r="CF923" s="5" t="str">
        <f>IFERROR(SMALL($CE$3:$CE$1001,ROWS($CE$3:CE923)),"")</f>
        <v/>
      </c>
      <c r="CH923">
        <f>IFERROR(VLOOKUP($CC923,data_pull!$E$22:$G$700,2,0),0)</f>
        <v>0</v>
      </c>
      <c r="DK923" s="3" t="str">
        <f>IFERROR(INDEX(COD_SALES!$B$5:$Z$500,MATCH(resource!$CC923,COD_SALES!$A$5:$A$500,0),MATCH(resource!DK$2,COD_SALES!$B$4:$Z$4,0)),"")</f>
        <v/>
      </c>
      <c r="DL923" s="3" t="str">
        <f>IFERROR(INDEX(COD_SALES!$B$5:$Z$500,MATCH(resource!$CC923,COD_SALES!$A$5:$A$500,0),MATCH(resource!DL$2,COD_SALES!$B$4:$Z$4,0)),"")</f>
        <v/>
      </c>
      <c r="DM923" s="3" t="str">
        <f>IFERROR(INDEX(COD_SALES!$B$5:$Z$500,MATCH(resource!$CC923,COD_SALES!$A$5:$A$500,0),MATCH(resource!DM$2,COD_SALES!$B$4:$Z$4,0)),"")</f>
        <v/>
      </c>
      <c r="DN923" s="3" t="str">
        <f>IFERROR(INDEX(COD_SALES!$B$5:$Z$500,MATCH(resource!$CC923,COD_SALES!$A$5:$A$500,0),MATCH(resource!DN$2,COD_SALES!$B$4:$Z$4,0)),"")</f>
        <v/>
      </c>
      <c r="DO923" s="3" t="str">
        <f>IFERROR(INDEX(COD_SALES!$B$5:$Z$500,MATCH(resource!$CC923,COD_SALES!$A$5:$A$500,0),MATCH(resource!DO$2,COD_SALES!$B$4:$Z$4,0)),"")</f>
        <v/>
      </c>
      <c r="DP923" s="3" t="str">
        <f>IFERROR(INDEX(COD_SALES!$B$5:$Z$500,MATCH(resource!$CC923,COD_SALES!$A$5:$A$500,0),MATCH(resource!DP$2,COD_SALES!$B$4:$Z$4,0)),"")</f>
        <v/>
      </c>
      <c r="DQ923" s="3" t="str">
        <f>IFERROR(INDEX(COD_SALES!$B$5:$Z$500,MATCH(resource!$CC923,COD_SALES!$A$5:$A$500,0),MATCH(resource!DQ$2,COD_SALES!$B$4:$Z$4,0)),"")</f>
        <v/>
      </c>
      <c r="DR923" s="3" t="str">
        <f>IFERROR(INDEX(COD_SALES!$B$5:$Z$500,MATCH(resource!$CC923,COD_SALES!$A$5:$A$500,0),MATCH(resource!DR$2,COD_SALES!$B$4:$Z$4,0)),"")</f>
        <v/>
      </c>
      <c r="DS923" s="3" t="str">
        <f>IFERROR(INDEX(COD_SALES!$B$5:$Z$500,MATCH(resource!$CC923,COD_SALES!$A$5:$A$500,0),MATCH(resource!DS$2,COD_SALES!$B$4:$Z$4,0)),"")</f>
        <v/>
      </c>
      <c r="DT923" s="3" t="str">
        <f>IFERROR(INDEX(COD_SALES!$B$5:$Z$500,MATCH(resource!$CC923,COD_SALES!$A$5:$A$500,0),MATCH(resource!DT$2,COD_SALES!$B$4:$Z$4,0)),"")</f>
        <v/>
      </c>
      <c r="DU923" s="3" t="str">
        <f>IFERROR(INDEX(COD_SALES!$B$5:$Z$500,MATCH(resource!$CC923,COD_SALES!$A$5:$A$500,0),MATCH(resource!DU$2,COD_SALES!$B$4:$Z$4,0)),"")</f>
        <v/>
      </c>
      <c r="DV923" s="3" t="str">
        <f>IFERROR(INDEX(COD_SALES!$B$5:$Z$500,MATCH(resource!$CC923,COD_SALES!$A$5:$A$500,0),MATCH(resource!DV$2,COD_SALES!$B$4:$Z$4,0)),"")</f>
        <v/>
      </c>
      <c r="DW923" s="3" t="str">
        <f>IFERROR(INDEX(COD_SALES!$B$5:$Z$500,MATCH(resource!$CC923,COD_SALES!$A$5:$A$500,0),MATCH(resource!DW$2,COD_SALES!$B$4:$Z$4,0)),"")</f>
        <v/>
      </c>
      <c r="DX923" s="3" t="str">
        <f>IFERROR(INDEX(COD_SALES!$B$5:$Z$500,MATCH(resource!$CC923,COD_SALES!$A$5:$A$500,0),MATCH(resource!DX$2,COD_SALES!$B$4:$Z$4,0)),"")</f>
        <v/>
      </c>
      <c r="DY923" s="3" t="str">
        <f>IFERROR(INDEX(COD_SALES!$B$5:$Z$500,MATCH(resource!$CC923,COD_SALES!$A$5:$A$500,0),MATCH(resource!DY$2,COD_SALES!$B$4:$Z$4,0)),"")</f>
        <v/>
      </c>
      <c r="DZ923" s="3" t="str">
        <f>IFERROR(INDEX(COD_SALES!$B$5:$Z$500,MATCH(resource!$CC923,COD_SALES!$A$5:$A$500,0),MATCH(resource!DZ$2,COD_SALES!$B$4:$Z$4,0)),"")</f>
        <v/>
      </c>
      <c r="EA923" s="3" t="str">
        <f>IFERROR(INDEX(COD_SALES!$B$5:$Z$500,MATCH(resource!$CC923,COD_SALES!$A$5:$A$500,0),MATCH(resource!EA$2,COD_SALES!$B$4:$Z$4,0)),"")</f>
        <v/>
      </c>
      <c r="EB923" s="3">
        <f t="shared" si="144"/>
        <v>0</v>
      </c>
      <c r="EW923" s="3">
        <f>IFERROR(VLOOKUP(CC923,data_pull!$AO$25:$AR$546,2,0),0)</f>
        <v>0</v>
      </c>
      <c r="EX923" s="1">
        <f>IFERROR(VLOOKUP(CC923,data_pull!$AO$25:$AR$546,4,0),0)</f>
        <v>0</v>
      </c>
    </row>
    <row r="924" spans="13:154" x14ac:dyDescent="0.25"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4">
        <f>sales_data!B923</f>
        <v>0</v>
      </c>
      <c r="AR924" s="4">
        <f>sales_data!C923</f>
        <v>0</v>
      </c>
      <c r="AS924" s="5" t="str">
        <f t="shared" si="143"/>
        <v/>
      </c>
      <c r="AT924" s="4">
        <f>sales_data!I923</f>
        <v>0</v>
      </c>
      <c r="AU924" s="4">
        <f>sales_data!W923</f>
        <v>0</v>
      </c>
      <c r="AV924" s="1">
        <f>sales_data!N923</f>
        <v>0</v>
      </c>
      <c r="AW924" s="1">
        <f>sales_data!P923</f>
        <v>0</v>
      </c>
      <c r="AX924" s="3">
        <f ca="1">IFERROR(INDEX(INDIRECT("day_wise_sales_data!$B$2:$BZ$599"),MATCH(resource!$CC924,day_wise_sales_data!$A$2:$A$500,0),MATCH(resource!AX$2,INDIRECT("day_wise_sales_data!$B$1:$BZ$1"),0)),0)</f>
        <v>0</v>
      </c>
      <c r="AY924" s="3">
        <f ca="1">IFERROR(INDEX(INDIRECT("day_wise_sales_data!$B$2:$BZ$599"),MATCH(resource!$CC924,day_wise_sales_data!$A$2:$A$500,0),MATCH(resource!AY$2,INDIRECT("day_wise_sales_data!$B$1:$BZ$1"),0)),0)</f>
        <v>0</v>
      </c>
      <c r="AZ924" s="3">
        <f ca="1">IFERROR(INDEX(INDIRECT("day_wise_sales_data!$B$2:$BZ$599"),MATCH(resource!$CC924,day_wise_sales_data!$A$2:$A$500,0),MATCH(resource!AZ$2,INDIRECT("day_wise_sales_data!$B$1:$BZ$1"),0)),0)</f>
        <v>0</v>
      </c>
      <c r="BA924" s="3">
        <f ca="1">IFERROR(INDEX(INDIRECT("day_wise_sales_data!$B$2:$BZ$599"),MATCH(resource!$CC924,day_wise_sales_data!$A$2:$A$500,0),MATCH(resource!BA$2,INDIRECT("day_wise_sales_data!$B$1:$BZ$1"),0)),0)</f>
        <v>0</v>
      </c>
      <c r="BB924" s="3">
        <f ca="1">IFERROR(INDEX(INDIRECT("day_wise_sales_data!$B$2:$BZ$599"),MATCH(resource!$CC924,day_wise_sales_data!$A$2:$A$500,0),MATCH(resource!BB$2,INDIRECT("day_wise_sales_data!$B$1:$BZ$1"),0)),0)</f>
        <v>0</v>
      </c>
      <c r="BC924" s="3">
        <f ca="1">IFERROR(INDEX(INDIRECT("day_wise_sales_data!$B$2:$BZ$599"),MATCH(resource!$CC924,day_wise_sales_data!$A$2:$A$500,0),MATCH(resource!BC$2,INDIRECT("day_wise_sales_data!$B$1:$BZ$1"),0)),0)</f>
        <v>0</v>
      </c>
      <c r="BD924" s="3">
        <f ca="1">IFERROR(INDEX(INDIRECT("day_wise_sales_data!$B$2:$BZ$599"),MATCH(resource!$CC924,day_wise_sales_data!$A$2:$A$500,0),MATCH(resource!BD$2,INDIRECT("day_wise_sales_data!$B$1:$BZ$1"),0)),0)</f>
        <v>0</v>
      </c>
      <c r="BE924" s="3">
        <f ca="1">IFERROR(INDEX(INDIRECT("day_wise_sales_data!$B$2:$BZ$599"),MATCH(resource!$CC924,day_wise_sales_data!$A$2:$A$500,0),MATCH(resource!BE$2,INDIRECT("day_wise_sales_data!$B$1:$BZ$1"),0)),0)</f>
        <v>0</v>
      </c>
      <c r="BF924" s="3">
        <f ca="1">IFERROR(INDEX(INDIRECT("day_wise_sales_data!$B$2:$BZ$599"),MATCH(resource!$CC924,day_wise_sales_data!$A$2:$A$500,0),MATCH(resource!BF$2,INDIRECT("day_wise_sales_data!$B$1:$BZ$1"),0)),0)</f>
        <v>0</v>
      </c>
      <c r="BG924" s="3">
        <f ca="1">IFERROR(INDEX(INDIRECT("day_wise_sales_data!$B$2:$BZ$599"),MATCH(resource!$CC924,day_wise_sales_data!$A$2:$A$500,0),MATCH(resource!BG$2,INDIRECT("day_wise_sales_data!$B$1:$BZ$1"),0)),0)</f>
        <v>0</v>
      </c>
      <c r="BH924" s="3">
        <f ca="1">IFERROR(INDEX(INDIRECT("day_wise_sales_data!$B$2:$BZ$599"),MATCH(resource!$CC924,day_wise_sales_data!$A$2:$A$500,0),MATCH(resource!BH$2,INDIRECT("day_wise_sales_data!$B$1:$BZ$1"),0)),0)</f>
        <v>0</v>
      </c>
      <c r="BI924" s="3">
        <f ca="1">IFERROR(INDEX(INDIRECT("day_wise_sales_data!$B$2:$BZ$599"),MATCH(resource!$CC924,day_wise_sales_data!$A$2:$A$500,0),MATCH(resource!BI$2,INDIRECT("day_wise_sales_data!$B$1:$BZ$1"),0)),0)</f>
        <v>0</v>
      </c>
      <c r="BJ924" s="3">
        <f ca="1">IFERROR(INDEX(INDIRECT("day_wise_sales_data!$B$2:$BZ$599"),MATCH(resource!$CC924,day_wise_sales_data!$A$2:$A$500,0),MATCH(resource!BJ$2,INDIRECT("day_wise_sales_data!$B$1:$BZ$1"),0)),0)</f>
        <v>0</v>
      </c>
      <c r="BK924" s="3">
        <f ca="1">IFERROR(INDEX(INDIRECT("day_wise_sales_data!$B$2:$BZ$599"),MATCH(resource!$CC924,day_wise_sales_data!$A$2:$A$500,0),MATCH(resource!BK$2,INDIRECT("day_wise_sales_data!$B$1:$BZ$1"),0)),0)</f>
        <v>0</v>
      </c>
      <c r="BL924" s="3">
        <f ca="1">IFERROR(INDEX(INDIRECT("day_wise_sales_data!$B$2:$BZ$599"),MATCH(resource!$CC924,day_wise_sales_data!$A$2:$A$500,0),MATCH(resource!BL$2,INDIRECT("day_wise_sales_data!$B$1:$BZ$1"),0)),0)</f>
        <v>0</v>
      </c>
      <c r="BM924" s="3">
        <f ca="1">IFERROR(INDEX(INDIRECT("day_wise_sales_data!$B$2:$BZ$599"),MATCH(resource!$CC924,day_wise_sales_data!$A$2:$A$500,0),MATCH(resource!BM$2,INDIRECT("day_wise_sales_data!$B$1:$BZ$1"),0)),0)</f>
        <v>0</v>
      </c>
      <c r="BN924" s="3">
        <f ca="1">IFERROR(INDEX(INDIRECT("day_wise_sales_data!$B$2:$BZ$599"),MATCH(resource!$CC924,day_wise_sales_data!$A$2:$A$500,0),MATCH(resource!BN$2,INDIRECT("day_wise_sales_data!$B$1:$BZ$1"),0)),0)</f>
        <v>0</v>
      </c>
      <c r="BO924" s="3">
        <f ca="1">IFERROR(INDEX(INDIRECT("day_wise_sales_data!$B$2:$BZ$599"),MATCH(resource!$CC924,day_wise_sales_data!$A$2:$A$500,0),MATCH(resource!BO$2,INDIRECT("day_wise_sales_data!$B$1:$BZ$1"),0)),0)</f>
        <v>0</v>
      </c>
      <c r="BP924" s="3">
        <f ca="1">IFERROR(INDEX(INDIRECT("day_wise_sales_data!$B$2:$BZ$599"),MATCH(resource!$CC924,day_wise_sales_data!$A$2:$A$500,0),MATCH(resource!BP$2,INDIRECT("day_wise_sales_data!$B$1:$BZ$1"),0)),0)</f>
        <v>0</v>
      </c>
      <c r="BQ924" s="3">
        <f ca="1">IFERROR(INDEX(INDIRECT("day_wise_sales_data!$B$2:$BZ$599"),MATCH(resource!$CC924,day_wise_sales_data!$A$2:$A$500,0),MATCH(resource!BQ$2,INDIRECT("day_wise_sales_data!$B$1:$BZ$1"),0)),0)</f>
        <v>0</v>
      </c>
      <c r="BR924" s="3">
        <f ca="1">IFERROR(INDEX(INDIRECT("day_wise_sales_data!$B$2:$BZ$599"),MATCH(resource!$CC924,day_wise_sales_data!$A$2:$A$500,0),MATCH(resource!BR$2,INDIRECT("day_wise_sales_data!$B$1:$BZ$1"),0)),0)</f>
        <v>0</v>
      </c>
      <c r="BS924" s="3">
        <f ca="1">IFERROR(INDEX(INDIRECT("day_wise_sales_data!$B$2:$BZ$599"),MATCH(resource!$CC924,day_wise_sales_data!$A$2:$A$500,0),MATCH(resource!BS$2,INDIRECT("day_wise_sales_data!$B$1:$BZ$1"),0)),0)</f>
        <v>0</v>
      </c>
      <c r="BT924" s="3">
        <f ca="1">IFERROR(INDEX(INDIRECT("day_wise_sales_data!$B$2:$BZ$599"),MATCH(resource!$CC924,day_wise_sales_data!$A$2:$A$500,0),MATCH(resource!BT$2,INDIRECT("day_wise_sales_data!$B$1:$BZ$1"),0)),0)</f>
        <v>0</v>
      </c>
      <c r="BU924" s="3">
        <f ca="1">IFERROR(INDEX(INDIRECT("day_wise_sales_data!$B$2:$BZ$599"),MATCH(resource!$CC924,day_wise_sales_data!$A$2:$A$500,0),MATCH(resource!BU$2,INDIRECT("day_wise_sales_data!$B$1:$BZ$1"),0)),0)</f>
        <v>0</v>
      </c>
      <c r="BV924" s="3">
        <f ca="1">IFERROR(INDEX(INDIRECT("day_wise_sales_data!$B$2:$BZ$599"),MATCH(resource!$CC924,day_wise_sales_data!$A$2:$A$500,0),MATCH(resource!BV$2,INDIRECT("day_wise_sales_data!$B$1:$BZ$1"),0)),0)</f>
        <v>0</v>
      </c>
      <c r="BW924" s="3">
        <f ca="1">IFERROR(INDEX(INDIRECT("day_wise_sales_data!$B$2:$BZ$599"),MATCH(resource!$CC924,day_wise_sales_data!$A$2:$A$500,0),MATCH(resource!BW$2,INDIRECT("day_wise_sales_data!$B$1:$BZ$1"),0)),0)</f>
        <v>0</v>
      </c>
      <c r="BX924" s="3">
        <f ca="1">IFERROR(INDEX(INDIRECT("day_wise_sales_data!$B$2:$BZ$599"),MATCH(resource!$CC924,day_wise_sales_data!$A$2:$A$500,0),MATCH(resource!BX$2,INDIRECT("day_wise_sales_data!$B$1:$BZ$1"),0)),0)</f>
        <v>0</v>
      </c>
      <c r="BY924" s="3">
        <f ca="1">IFERROR(INDEX(INDIRECT("day_wise_sales_data!$B$2:$BZ$599"),MATCH(resource!$CC924,day_wise_sales_data!$A$2:$A$500,0),MATCH(resource!BY$2,INDIRECT("day_wise_sales_data!$B$1:$BZ$1"),0)),0)</f>
        <v>0</v>
      </c>
      <c r="BZ924" s="3">
        <f ca="1">IFERROR(INDEX(INDIRECT("day_wise_sales_data!$B$2:$BZ$599"),MATCH(resource!$CC924,day_wise_sales_data!$A$2:$A$500,0),MATCH(resource!BZ$2,INDIRECT("day_wise_sales_data!$B$1:$BZ$1"),0)),0)</f>
        <v>0</v>
      </c>
      <c r="CA924" s="3">
        <f ca="1">IFERROR(INDEX(INDIRECT("day_wise_sales_data!$B$2:$BZ$599"),MATCH(resource!$CC924,day_wise_sales_data!$A$2:$A$500,0),MATCH(resource!CA$2,INDIRECT("day_wise_sales_data!$B$1:$BZ$1"),0)),0)</f>
        <v>0</v>
      </c>
      <c r="CC924" s="4">
        <f>sales_data!H923</f>
        <v>0</v>
      </c>
      <c r="CD924" s="1">
        <v>922</v>
      </c>
      <c r="CE924" s="1" t="str">
        <f>IF(AQ924=report!$AQ$3,resource!CD924,"")</f>
        <v/>
      </c>
      <c r="CF924" s="5" t="str">
        <f>IFERROR(SMALL($CE$3:$CE$1001,ROWS($CE$3:CE924)),"")</f>
        <v/>
      </c>
      <c r="CH924">
        <f>IFERROR(VLOOKUP($CC924,data_pull!$E$22:$G$700,2,0),0)</f>
        <v>0</v>
      </c>
      <c r="DK924" s="3" t="str">
        <f>IFERROR(INDEX(COD_SALES!$B$5:$Z$500,MATCH(resource!$CC924,COD_SALES!$A$5:$A$500,0),MATCH(resource!DK$2,COD_SALES!$B$4:$Z$4,0)),"")</f>
        <v/>
      </c>
      <c r="DL924" s="3" t="str">
        <f>IFERROR(INDEX(COD_SALES!$B$5:$Z$500,MATCH(resource!$CC924,COD_SALES!$A$5:$A$500,0),MATCH(resource!DL$2,COD_SALES!$B$4:$Z$4,0)),"")</f>
        <v/>
      </c>
      <c r="DM924" s="3" t="str">
        <f>IFERROR(INDEX(COD_SALES!$B$5:$Z$500,MATCH(resource!$CC924,COD_SALES!$A$5:$A$500,0),MATCH(resource!DM$2,COD_SALES!$B$4:$Z$4,0)),"")</f>
        <v/>
      </c>
      <c r="DN924" s="3" t="str">
        <f>IFERROR(INDEX(COD_SALES!$B$5:$Z$500,MATCH(resource!$CC924,COD_SALES!$A$5:$A$500,0),MATCH(resource!DN$2,COD_SALES!$B$4:$Z$4,0)),"")</f>
        <v/>
      </c>
      <c r="DO924" s="3" t="str">
        <f>IFERROR(INDEX(COD_SALES!$B$5:$Z$500,MATCH(resource!$CC924,COD_SALES!$A$5:$A$500,0),MATCH(resource!DO$2,COD_SALES!$B$4:$Z$4,0)),"")</f>
        <v/>
      </c>
      <c r="DP924" s="3" t="str">
        <f>IFERROR(INDEX(COD_SALES!$B$5:$Z$500,MATCH(resource!$CC924,COD_SALES!$A$5:$A$500,0),MATCH(resource!DP$2,COD_SALES!$B$4:$Z$4,0)),"")</f>
        <v/>
      </c>
      <c r="DQ924" s="3" t="str">
        <f>IFERROR(INDEX(COD_SALES!$B$5:$Z$500,MATCH(resource!$CC924,COD_SALES!$A$5:$A$500,0),MATCH(resource!DQ$2,COD_SALES!$B$4:$Z$4,0)),"")</f>
        <v/>
      </c>
      <c r="DR924" s="3" t="str">
        <f>IFERROR(INDEX(COD_SALES!$B$5:$Z$500,MATCH(resource!$CC924,COD_SALES!$A$5:$A$500,0),MATCH(resource!DR$2,COD_SALES!$B$4:$Z$4,0)),"")</f>
        <v/>
      </c>
      <c r="DS924" s="3" t="str">
        <f>IFERROR(INDEX(COD_SALES!$B$5:$Z$500,MATCH(resource!$CC924,COD_SALES!$A$5:$A$500,0),MATCH(resource!DS$2,COD_SALES!$B$4:$Z$4,0)),"")</f>
        <v/>
      </c>
      <c r="DT924" s="3" t="str">
        <f>IFERROR(INDEX(COD_SALES!$B$5:$Z$500,MATCH(resource!$CC924,COD_SALES!$A$5:$A$500,0),MATCH(resource!DT$2,COD_SALES!$B$4:$Z$4,0)),"")</f>
        <v/>
      </c>
      <c r="DU924" s="3" t="str">
        <f>IFERROR(INDEX(COD_SALES!$B$5:$Z$500,MATCH(resource!$CC924,COD_SALES!$A$5:$A$500,0),MATCH(resource!DU$2,COD_SALES!$B$4:$Z$4,0)),"")</f>
        <v/>
      </c>
      <c r="DV924" s="3" t="str">
        <f>IFERROR(INDEX(COD_SALES!$B$5:$Z$500,MATCH(resource!$CC924,COD_SALES!$A$5:$A$500,0),MATCH(resource!DV$2,COD_SALES!$B$4:$Z$4,0)),"")</f>
        <v/>
      </c>
      <c r="DW924" s="3" t="str">
        <f>IFERROR(INDEX(COD_SALES!$B$5:$Z$500,MATCH(resource!$CC924,COD_SALES!$A$5:$A$500,0),MATCH(resource!DW$2,COD_SALES!$B$4:$Z$4,0)),"")</f>
        <v/>
      </c>
      <c r="DX924" s="3" t="str">
        <f>IFERROR(INDEX(COD_SALES!$B$5:$Z$500,MATCH(resource!$CC924,COD_SALES!$A$5:$A$500,0),MATCH(resource!DX$2,COD_SALES!$B$4:$Z$4,0)),"")</f>
        <v/>
      </c>
      <c r="DY924" s="3" t="str">
        <f>IFERROR(INDEX(COD_SALES!$B$5:$Z$500,MATCH(resource!$CC924,COD_SALES!$A$5:$A$500,0),MATCH(resource!DY$2,COD_SALES!$B$4:$Z$4,0)),"")</f>
        <v/>
      </c>
      <c r="DZ924" s="3" t="str">
        <f>IFERROR(INDEX(COD_SALES!$B$5:$Z$500,MATCH(resource!$CC924,COD_SALES!$A$5:$A$500,0),MATCH(resource!DZ$2,COD_SALES!$B$4:$Z$4,0)),"")</f>
        <v/>
      </c>
      <c r="EA924" s="3" t="str">
        <f>IFERROR(INDEX(COD_SALES!$B$5:$Z$500,MATCH(resource!$CC924,COD_SALES!$A$5:$A$500,0),MATCH(resource!EA$2,COD_SALES!$B$4:$Z$4,0)),"")</f>
        <v/>
      </c>
      <c r="EB924" s="3">
        <f t="shared" si="144"/>
        <v>0</v>
      </c>
      <c r="EW924" s="3">
        <f>IFERROR(VLOOKUP(CC924,data_pull!$AO$25:$AR$546,2,0),0)</f>
        <v>0</v>
      </c>
      <c r="EX924" s="1">
        <f>IFERROR(VLOOKUP(CC924,data_pull!$AO$25:$AR$546,4,0),0)</f>
        <v>0</v>
      </c>
    </row>
    <row r="925" spans="13:154" x14ac:dyDescent="0.25"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4">
        <f>sales_data!B924</f>
        <v>0</v>
      </c>
      <c r="AR925" s="4">
        <f>sales_data!C924</f>
        <v>0</v>
      </c>
      <c r="AS925" s="5" t="str">
        <f t="shared" si="143"/>
        <v/>
      </c>
      <c r="AT925" s="4">
        <f>sales_data!I924</f>
        <v>0</v>
      </c>
      <c r="AU925" s="4">
        <f>sales_data!W924</f>
        <v>0</v>
      </c>
      <c r="AV925" s="1">
        <f>sales_data!N924</f>
        <v>0</v>
      </c>
      <c r="AW925" s="1">
        <f>sales_data!P924</f>
        <v>0</v>
      </c>
      <c r="AX925" s="3">
        <f ca="1">IFERROR(INDEX(INDIRECT("day_wise_sales_data!$B$2:$BZ$599"),MATCH(resource!$CC925,day_wise_sales_data!$A$2:$A$500,0),MATCH(resource!AX$2,INDIRECT("day_wise_sales_data!$B$1:$BZ$1"),0)),0)</f>
        <v>0</v>
      </c>
      <c r="AY925" s="3">
        <f ca="1">IFERROR(INDEX(INDIRECT("day_wise_sales_data!$B$2:$BZ$599"),MATCH(resource!$CC925,day_wise_sales_data!$A$2:$A$500,0),MATCH(resource!AY$2,INDIRECT("day_wise_sales_data!$B$1:$BZ$1"),0)),0)</f>
        <v>0</v>
      </c>
      <c r="AZ925" s="3">
        <f ca="1">IFERROR(INDEX(INDIRECT("day_wise_sales_data!$B$2:$BZ$599"),MATCH(resource!$CC925,day_wise_sales_data!$A$2:$A$500,0),MATCH(resource!AZ$2,INDIRECT("day_wise_sales_data!$B$1:$BZ$1"),0)),0)</f>
        <v>0</v>
      </c>
      <c r="BA925" s="3">
        <f ca="1">IFERROR(INDEX(INDIRECT("day_wise_sales_data!$B$2:$BZ$599"),MATCH(resource!$CC925,day_wise_sales_data!$A$2:$A$500,0),MATCH(resource!BA$2,INDIRECT("day_wise_sales_data!$B$1:$BZ$1"),0)),0)</f>
        <v>0</v>
      </c>
      <c r="BB925" s="3">
        <f ca="1">IFERROR(INDEX(INDIRECT("day_wise_sales_data!$B$2:$BZ$599"),MATCH(resource!$CC925,day_wise_sales_data!$A$2:$A$500,0),MATCH(resource!BB$2,INDIRECT("day_wise_sales_data!$B$1:$BZ$1"),0)),0)</f>
        <v>0</v>
      </c>
      <c r="BC925" s="3">
        <f ca="1">IFERROR(INDEX(INDIRECT("day_wise_sales_data!$B$2:$BZ$599"),MATCH(resource!$CC925,day_wise_sales_data!$A$2:$A$500,0),MATCH(resource!BC$2,INDIRECT("day_wise_sales_data!$B$1:$BZ$1"),0)),0)</f>
        <v>0</v>
      </c>
      <c r="BD925" s="3">
        <f ca="1">IFERROR(INDEX(INDIRECT("day_wise_sales_data!$B$2:$BZ$599"),MATCH(resource!$CC925,day_wise_sales_data!$A$2:$A$500,0),MATCH(resource!BD$2,INDIRECT("day_wise_sales_data!$B$1:$BZ$1"),0)),0)</f>
        <v>0</v>
      </c>
      <c r="BE925" s="3">
        <f ca="1">IFERROR(INDEX(INDIRECT("day_wise_sales_data!$B$2:$BZ$599"),MATCH(resource!$CC925,day_wise_sales_data!$A$2:$A$500,0),MATCH(resource!BE$2,INDIRECT("day_wise_sales_data!$B$1:$BZ$1"),0)),0)</f>
        <v>0</v>
      </c>
      <c r="BF925" s="3">
        <f ca="1">IFERROR(INDEX(INDIRECT("day_wise_sales_data!$B$2:$BZ$599"),MATCH(resource!$CC925,day_wise_sales_data!$A$2:$A$500,0),MATCH(resource!BF$2,INDIRECT("day_wise_sales_data!$B$1:$BZ$1"),0)),0)</f>
        <v>0</v>
      </c>
      <c r="BG925" s="3">
        <f ca="1">IFERROR(INDEX(INDIRECT("day_wise_sales_data!$B$2:$BZ$599"),MATCH(resource!$CC925,day_wise_sales_data!$A$2:$A$500,0),MATCH(resource!BG$2,INDIRECT("day_wise_sales_data!$B$1:$BZ$1"),0)),0)</f>
        <v>0</v>
      </c>
      <c r="BH925" s="3">
        <f ca="1">IFERROR(INDEX(INDIRECT("day_wise_sales_data!$B$2:$BZ$599"),MATCH(resource!$CC925,day_wise_sales_data!$A$2:$A$500,0),MATCH(resource!BH$2,INDIRECT("day_wise_sales_data!$B$1:$BZ$1"),0)),0)</f>
        <v>0</v>
      </c>
      <c r="BI925" s="3">
        <f ca="1">IFERROR(INDEX(INDIRECT("day_wise_sales_data!$B$2:$BZ$599"),MATCH(resource!$CC925,day_wise_sales_data!$A$2:$A$500,0),MATCH(resource!BI$2,INDIRECT("day_wise_sales_data!$B$1:$BZ$1"),0)),0)</f>
        <v>0</v>
      </c>
      <c r="BJ925" s="3">
        <f ca="1">IFERROR(INDEX(INDIRECT("day_wise_sales_data!$B$2:$BZ$599"),MATCH(resource!$CC925,day_wise_sales_data!$A$2:$A$500,0),MATCH(resource!BJ$2,INDIRECT("day_wise_sales_data!$B$1:$BZ$1"),0)),0)</f>
        <v>0</v>
      </c>
      <c r="BK925" s="3">
        <f ca="1">IFERROR(INDEX(INDIRECT("day_wise_sales_data!$B$2:$BZ$599"),MATCH(resource!$CC925,day_wise_sales_data!$A$2:$A$500,0),MATCH(resource!BK$2,INDIRECT("day_wise_sales_data!$B$1:$BZ$1"),0)),0)</f>
        <v>0</v>
      </c>
      <c r="BL925" s="3">
        <f ca="1">IFERROR(INDEX(INDIRECT("day_wise_sales_data!$B$2:$BZ$599"),MATCH(resource!$CC925,day_wise_sales_data!$A$2:$A$500,0),MATCH(resource!BL$2,INDIRECT("day_wise_sales_data!$B$1:$BZ$1"),0)),0)</f>
        <v>0</v>
      </c>
      <c r="BM925" s="3">
        <f ca="1">IFERROR(INDEX(INDIRECT("day_wise_sales_data!$B$2:$BZ$599"),MATCH(resource!$CC925,day_wise_sales_data!$A$2:$A$500,0),MATCH(resource!BM$2,INDIRECT("day_wise_sales_data!$B$1:$BZ$1"),0)),0)</f>
        <v>0</v>
      </c>
      <c r="BN925" s="3">
        <f ca="1">IFERROR(INDEX(INDIRECT("day_wise_sales_data!$B$2:$BZ$599"),MATCH(resource!$CC925,day_wise_sales_data!$A$2:$A$500,0),MATCH(resource!BN$2,INDIRECT("day_wise_sales_data!$B$1:$BZ$1"),0)),0)</f>
        <v>0</v>
      </c>
      <c r="BO925" s="3">
        <f ca="1">IFERROR(INDEX(INDIRECT("day_wise_sales_data!$B$2:$BZ$599"),MATCH(resource!$CC925,day_wise_sales_data!$A$2:$A$500,0),MATCH(resource!BO$2,INDIRECT("day_wise_sales_data!$B$1:$BZ$1"),0)),0)</f>
        <v>0</v>
      </c>
      <c r="BP925" s="3">
        <f ca="1">IFERROR(INDEX(INDIRECT("day_wise_sales_data!$B$2:$BZ$599"),MATCH(resource!$CC925,day_wise_sales_data!$A$2:$A$500,0),MATCH(resource!BP$2,INDIRECT("day_wise_sales_data!$B$1:$BZ$1"),0)),0)</f>
        <v>0</v>
      </c>
      <c r="BQ925" s="3">
        <f ca="1">IFERROR(INDEX(INDIRECT("day_wise_sales_data!$B$2:$BZ$599"),MATCH(resource!$CC925,day_wise_sales_data!$A$2:$A$500,0),MATCH(resource!BQ$2,INDIRECT("day_wise_sales_data!$B$1:$BZ$1"),0)),0)</f>
        <v>0</v>
      </c>
      <c r="BR925" s="3">
        <f ca="1">IFERROR(INDEX(INDIRECT("day_wise_sales_data!$B$2:$BZ$599"),MATCH(resource!$CC925,day_wise_sales_data!$A$2:$A$500,0),MATCH(resource!BR$2,INDIRECT("day_wise_sales_data!$B$1:$BZ$1"),0)),0)</f>
        <v>0</v>
      </c>
      <c r="BS925" s="3">
        <f ca="1">IFERROR(INDEX(INDIRECT("day_wise_sales_data!$B$2:$BZ$599"),MATCH(resource!$CC925,day_wise_sales_data!$A$2:$A$500,0),MATCH(resource!BS$2,INDIRECT("day_wise_sales_data!$B$1:$BZ$1"),0)),0)</f>
        <v>0</v>
      </c>
      <c r="BT925" s="3">
        <f ca="1">IFERROR(INDEX(INDIRECT("day_wise_sales_data!$B$2:$BZ$599"),MATCH(resource!$CC925,day_wise_sales_data!$A$2:$A$500,0),MATCH(resource!BT$2,INDIRECT("day_wise_sales_data!$B$1:$BZ$1"),0)),0)</f>
        <v>0</v>
      </c>
      <c r="BU925" s="3">
        <f ca="1">IFERROR(INDEX(INDIRECT("day_wise_sales_data!$B$2:$BZ$599"),MATCH(resource!$CC925,day_wise_sales_data!$A$2:$A$500,0),MATCH(resource!BU$2,INDIRECT("day_wise_sales_data!$B$1:$BZ$1"),0)),0)</f>
        <v>0</v>
      </c>
      <c r="BV925" s="3">
        <f ca="1">IFERROR(INDEX(INDIRECT("day_wise_sales_data!$B$2:$BZ$599"),MATCH(resource!$CC925,day_wise_sales_data!$A$2:$A$500,0),MATCH(resource!BV$2,INDIRECT("day_wise_sales_data!$B$1:$BZ$1"),0)),0)</f>
        <v>0</v>
      </c>
      <c r="BW925" s="3">
        <f ca="1">IFERROR(INDEX(INDIRECT("day_wise_sales_data!$B$2:$BZ$599"),MATCH(resource!$CC925,day_wise_sales_data!$A$2:$A$500,0),MATCH(resource!BW$2,INDIRECT("day_wise_sales_data!$B$1:$BZ$1"),0)),0)</f>
        <v>0</v>
      </c>
      <c r="BX925" s="3">
        <f ca="1">IFERROR(INDEX(INDIRECT("day_wise_sales_data!$B$2:$BZ$599"),MATCH(resource!$CC925,day_wise_sales_data!$A$2:$A$500,0),MATCH(resource!BX$2,INDIRECT("day_wise_sales_data!$B$1:$BZ$1"),0)),0)</f>
        <v>0</v>
      </c>
      <c r="BY925" s="3">
        <f ca="1">IFERROR(INDEX(INDIRECT("day_wise_sales_data!$B$2:$BZ$599"),MATCH(resource!$CC925,day_wise_sales_data!$A$2:$A$500,0),MATCH(resource!BY$2,INDIRECT("day_wise_sales_data!$B$1:$BZ$1"),0)),0)</f>
        <v>0</v>
      </c>
      <c r="BZ925" s="3">
        <f ca="1">IFERROR(INDEX(INDIRECT("day_wise_sales_data!$B$2:$BZ$599"),MATCH(resource!$CC925,day_wise_sales_data!$A$2:$A$500,0),MATCH(resource!BZ$2,INDIRECT("day_wise_sales_data!$B$1:$BZ$1"),0)),0)</f>
        <v>0</v>
      </c>
      <c r="CA925" s="3">
        <f ca="1">IFERROR(INDEX(INDIRECT("day_wise_sales_data!$B$2:$BZ$599"),MATCH(resource!$CC925,day_wise_sales_data!$A$2:$A$500,0),MATCH(resource!CA$2,INDIRECT("day_wise_sales_data!$B$1:$BZ$1"),0)),0)</f>
        <v>0</v>
      </c>
      <c r="CC925" s="4">
        <f>sales_data!H924</f>
        <v>0</v>
      </c>
      <c r="CD925" s="1">
        <v>923</v>
      </c>
      <c r="CE925" s="1" t="str">
        <f>IF(AQ925=report!$AQ$3,resource!CD925,"")</f>
        <v/>
      </c>
      <c r="CF925" s="5" t="str">
        <f>IFERROR(SMALL($CE$3:$CE$1001,ROWS($CE$3:CE925)),"")</f>
        <v/>
      </c>
      <c r="CH925">
        <f>IFERROR(VLOOKUP($CC925,data_pull!$E$22:$G$700,2,0),0)</f>
        <v>0</v>
      </c>
      <c r="DK925" s="3" t="str">
        <f>IFERROR(INDEX(COD_SALES!$B$5:$Z$500,MATCH(resource!$CC925,COD_SALES!$A$5:$A$500,0),MATCH(resource!DK$2,COD_SALES!$B$4:$Z$4,0)),"")</f>
        <v/>
      </c>
      <c r="DL925" s="3" t="str">
        <f>IFERROR(INDEX(COD_SALES!$B$5:$Z$500,MATCH(resource!$CC925,COD_SALES!$A$5:$A$500,0),MATCH(resource!DL$2,COD_SALES!$B$4:$Z$4,0)),"")</f>
        <v/>
      </c>
      <c r="DM925" s="3" t="str">
        <f>IFERROR(INDEX(COD_SALES!$B$5:$Z$500,MATCH(resource!$CC925,COD_SALES!$A$5:$A$500,0),MATCH(resource!DM$2,COD_SALES!$B$4:$Z$4,0)),"")</f>
        <v/>
      </c>
      <c r="DN925" s="3" t="str">
        <f>IFERROR(INDEX(COD_SALES!$B$5:$Z$500,MATCH(resource!$CC925,COD_SALES!$A$5:$A$500,0),MATCH(resource!DN$2,COD_SALES!$B$4:$Z$4,0)),"")</f>
        <v/>
      </c>
      <c r="DO925" s="3" t="str">
        <f>IFERROR(INDEX(COD_SALES!$B$5:$Z$500,MATCH(resource!$CC925,COD_SALES!$A$5:$A$500,0),MATCH(resource!DO$2,COD_SALES!$B$4:$Z$4,0)),"")</f>
        <v/>
      </c>
      <c r="DP925" s="3" t="str">
        <f>IFERROR(INDEX(COD_SALES!$B$5:$Z$500,MATCH(resource!$CC925,COD_SALES!$A$5:$A$500,0),MATCH(resource!DP$2,COD_SALES!$B$4:$Z$4,0)),"")</f>
        <v/>
      </c>
      <c r="DQ925" s="3" t="str">
        <f>IFERROR(INDEX(COD_SALES!$B$5:$Z$500,MATCH(resource!$CC925,COD_SALES!$A$5:$A$500,0),MATCH(resource!DQ$2,COD_SALES!$B$4:$Z$4,0)),"")</f>
        <v/>
      </c>
      <c r="DR925" s="3" t="str">
        <f>IFERROR(INDEX(COD_SALES!$B$5:$Z$500,MATCH(resource!$CC925,COD_SALES!$A$5:$A$500,0),MATCH(resource!DR$2,COD_SALES!$B$4:$Z$4,0)),"")</f>
        <v/>
      </c>
      <c r="DS925" s="3" t="str">
        <f>IFERROR(INDEX(COD_SALES!$B$5:$Z$500,MATCH(resource!$CC925,COD_SALES!$A$5:$A$500,0),MATCH(resource!DS$2,COD_SALES!$B$4:$Z$4,0)),"")</f>
        <v/>
      </c>
      <c r="DT925" s="3" t="str">
        <f>IFERROR(INDEX(COD_SALES!$B$5:$Z$500,MATCH(resource!$CC925,COD_SALES!$A$5:$A$500,0),MATCH(resource!DT$2,COD_SALES!$B$4:$Z$4,0)),"")</f>
        <v/>
      </c>
      <c r="DU925" s="3" t="str">
        <f>IFERROR(INDEX(COD_SALES!$B$5:$Z$500,MATCH(resource!$CC925,COD_SALES!$A$5:$A$500,0),MATCH(resource!DU$2,COD_SALES!$B$4:$Z$4,0)),"")</f>
        <v/>
      </c>
      <c r="DV925" s="3" t="str">
        <f>IFERROR(INDEX(COD_SALES!$B$5:$Z$500,MATCH(resource!$CC925,COD_SALES!$A$5:$A$500,0),MATCH(resource!DV$2,COD_SALES!$B$4:$Z$4,0)),"")</f>
        <v/>
      </c>
      <c r="DW925" s="3" t="str">
        <f>IFERROR(INDEX(COD_SALES!$B$5:$Z$500,MATCH(resource!$CC925,COD_SALES!$A$5:$A$500,0),MATCH(resource!DW$2,COD_SALES!$B$4:$Z$4,0)),"")</f>
        <v/>
      </c>
      <c r="DX925" s="3" t="str">
        <f>IFERROR(INDEX(COD_SALES!$B$5:$Z$500,MATCH(resource!$CC925,COD_SALES!$A$5:$A$500,0),MATCH(resource!DX$2,COD_SALES!$B$4:$Z$4,0)),"")</f>
        <v/>
      </c>
      <c r="DY925" s="3" t="str">
        <f>IFERROR(INDEX(COD_SALES!$B$5:$Z$500,MATCH(resource!$CC925,COD_SALES!$A$5:$A$500,0),MATCH(resource!DY$2,COD_SALES!$B$4:$Z$4,0)),"")</f>
        <v/>
      </c>
      <c r="DZ925" s="3" t="str">
        <f>IFERROR(INDEX(COD_SALES!$B$5:$Z$500,MATCH(resource!$CC925,COD_SALES!$A$5:$A$500,0),MATCH(resource!DZ$2,COD_SALES!$B$4:$Z$4,0)),"")</f>
        <v/>
      </c>
      <c r="EA925" s="3" t="str">
        <f>IFERROR(INDEX(COD_SALES!$B$5:$Z$500,MATCH(resource!$CC925,COD_SALES!$A$5:$A$500,0),MATCH(resource!EA$2,COD_SALES!$B$4:$Z$4,0)),"")</f>
        <v/>
      </c>
      <c r="EB925" s="3">
        <f t="shared" si="144"/>
        <v>0</v>
      </c>
      <c r="EW925" s="3">
        <f>IFERROR(VLOOKUP(CC925,data_pull!$AO$25:$AR$546,2,0),0)</f>
        <v>0</v>
      </c>
      <c r="EX925" s="1">
        <f>IFERROR(VLOOKUP(CC925,data_pull!$AO$25:$AR$546,4,0),0)</f>
        <v>0</v>
      </c>
    </row>
    <row r="926" spans="13:154" x14ac:dyDescent="0.25"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4">
        <f>sales_data!B925</f>
        <v>0</v>
      </c>
      <c r="AR926" s="4">
        <f>sales_data!C925</f>
        <v>0</v>
      </c>
      <c r="AS926" s="5" t="str">
        <f t="shared" si="143"/>
        <v/>
      </c>
      <c r="AT926" s="4">
        <f>sales_data!I925</f>
        <v>0</v>
      </c>
      <c r="AU926" s="4">
        <f>sales_data!W925</f>
        <v>0</v>
      </c>
      <c r="AV926" s="1">
        <f>sales_data!N925</f>
        <v>0</v>
      </c>
      <c r="AW926" s="1">
        <f>sales_data!P925</f>
        <v>0</v>
      </c>
      <c r="AX926" s="3">
        <f ca="1">IFERROR(INDEX(INDIRECT("day_wise_sales_data!$B$2:$BZ$599"),MATCH(resource!$CC926,day_wise_sales_data!$A$2:$A$500,0),MATCH(resource!AX$2,INDIRECT("day_wise_sales_data!$B$1:$BZ$1"),0)),0)</f>
        <v>0</v>
      </c>
      <c r="AY926" s="3">
        <f ca="1">IFERROR(INDEX(INDIRECT("day_wise_sales_data!$B$2:$BZ$599"),MATCH(resource!$CC926,day_wise_sales_data!$A$2:$A$500,0),MATCH(resource!AY$2,INDIRECT("day_wise_sales_data!$B$1:$BZ$1"),0)),0)</f>
        <v>0</v>
      </c>
      <c r="AZ926" s="3">
        <f ca="1">IFERROR(INDEX(INDIRECT("day_wise_sales_data!$B$2:$BZ$599"),MATCH(resource!$CC926,day_wise_sales_data!$A$2:$A$500,0),MATCH(resource!AZ$2,INDIRECT("day_wise_sales_data!$B$1:$BZ$1"),0)),0)</f>
        <v>0</v>
      </c>
      <c r="BA926" s="3">
        <f ca="1">IFERROR(INDEX(INDIRECT("day_wise_sales_data!$B$2:$BZ$599"),MATCH(resource!$CC926,day_wise_sales_data!$A$2:$A$500,0),MATCH(resource!BA$2,INDIRECT("day_wise_sales_data!$B$1:$BZ$1"),0)),0)</f>
        <v>0</v>
      </c>
      <c r="BB926" s="3">
        <f ca="1">IFERROR(INDEX(INDIRECT("day_wise_sales_data!$B$2:$BZ$599"),MATCH(resource!$CC926,day_wise_sales_data!$A$2:$A$500,0),MATCH(resource!BB$2,INDIRECT("day_wise_sales_data!$B$1:$BZ$1"),0)),0)</f>
        <v>0</v>
      </c>
      <c r="BC926" s="3">
        <f ca="1">IFERROR(INDEX(INDIRECT("day_wise_sales_data!$B$2:$BZ$599"),MATCH(resource!$CC926,day_wise_sales_data!$A$2:$A$500,0),MATCH(resource!BC$2,INDIRECT("day_wise_sales_data!$B$1:$BZ$1"),0)),0)</f>
        <v>0</v>
      </c>
      <c r="BD926" s="3">
        <f ca="1">IFERROR(INDEX(INDIRECT("day_wise_sales_data!$B$2:$BZ$599"),MATCH(resource!$CC926,day_wise_sales_data!$A$2:$A$500,0),MATCH(resource!BD$2,INDIRECT("day_wise_sales_data!$B$1:$BZ$1"),0)),0)</f>
        <v>0</v>
      </c>
      <c r="BE926" s="3">
        <f ca="1">IFERROR(INDEX(INDIRECT("day_wise_sales_data!$B$2:$BZ$599"),MATCH(resource!$CC926,day_wise_sales_data!$A$2:$A$500,0),MATCH(resource!BE$2,INDIRECT("day_wise_sales_data!$B$1:$BZ$1"),0)),0)</f>
        <v>0</v>
      </c>
      <c r="BF926" s="3">
        <f ca="1">IFERROR(INDEX(INDIRECT("day_wise_sales_data!$B$2:$BZ$599"),MATCH(resource!$CC926,day_wise_sales_data!$A$2:$A$500,0),MATCH(resource!BF$2,INDIRECT("day_wise_sales_data!$B$1:$BZ$1"),0)),0)</f>
        <v>0</v>
      </c>
      <c r="BG926" s="3">
        <f ca="1">IFERROR(INDEX(INDIRECT("day_wise_sales_data!$B$2:$BZ$599"),MATCH(resource!$CC926,day_wise_sales_data!$A$2:$A$500,0),MATCH(resource!BG$2,INDIRECT("day_wise_sales_data!$B$1:$BZ$1"),0)),0)</f>
        <v>0</v>
      </c>
      <c r="BH926" s="3">
        <f ca="1">IFERROR(INDEX(INDIRECT("day_wise_sales_data!$B$2:$BZ$599"),MATCH(resource!$CC926,day_wise_sales_data!$A$2:$A$500,0),MATCH(resource!BH$2,INDIRECT("day_wise_sales_data!$B$1:$BZ$1"),0)),0)</f>
        <v>0</v>
      </c>
      <c r="BI926" s="3">
        <f ca="1">IFERROR(INDEX(INDIRECT("day_wise_sales_data!$B$2:$BZ$599"),MATCH(resource!$CC926,day_wise_sales_data!$A$2:$A$500,0),MATCH(resource!BI$2,INDIRECT("day_wise_sales_data!$B$1:$BZ$1"),0)),0)</f>
        <v>0</v>
      </c>
      <c r="BJ926" s="3">
        <f ca="1">IFERROR(INDEX(INDIRECT("day_wise_sales_data!$B$2:$BZ$599"),MATCH(resource!$CC926,day_wise_sales_data!$A$2:$A$500,0),MATCH(resource!BJ$2,INDIRECT("day_wise_sales_data!$B$1:$BZ$1"),0)),0)</f>
        <v>0</v>
      </c>
      <c r="BK926" s="3">
        <f ca="1">IFERROR(INDEX(INDIRECT("day_wise_sales_data!$B$2:$BZ$599"),MATCH(resource!$CC926,day_wise_sales_data!$A$2:$A$500,0),MATCH(resource!BK$2,INDIRECT("day_wise_sales_data!$B$1:$BZ$1"),0)),0)</f>
        <v>0</v>
      </c>
      <c r="BL926" s="3">
        <f ca="1">IFERROR(INDEX(INDIRECT("day_wise_sales_data!$B$2:$BZ$599"),MATCH(resource!$CC926,day_wise_sales_data!$A$2:$A$500,0),MATCH(resource!BL$2,INDIRECT("day_wise_sales_data!$B$1:$BZ$1"),0)),0)</f>
        <v>0</v>
      </c>
      <c r="BM926" s="3">
        <f ca="1">IFERROR(INDEX(INDIRECT("day_wise_sales_data!$B$2:$BZ$599"),MATCH(resource!$CC926,day_wise_sales_data!$A$2:$A$500,0),MATCH(resource!BM$2,INDIRECT("day_wise_sales_data!$B$1:$BZ$1"),0)),0)</f>
        <v>0</v>
      </c>
      <c r="BN926" s="3">
        <f ca="1">IFERROR(INDEX(INDIRECT("day_wise_sales_data!$B$2:$BZ$599"),MATCH(resource!$CC926,day_wise_sales_data!$A$2:$A$500,0),MATCH(resource!BN$2,INDIRECT("day_wise_sales_data!$B$1:$BZ$1"),0)),0)</f>
        <v>0</v>
      </c>
      <c r="BO926" s="3">
        <f ca="1">IFERROR(INDEX(INDIRECT("day_wise_sales_data!$B$2:$BZ$599"),MATCH(resource!$CC926,day_wise_sales_data!$A$2:$A$500,0),MATCH(resource!BO$2,INDIRECT("day_wise_sales_data!$B$1:$BZ$1"),0)),0)</f>
        <v>0</v>
      </c>
      <c r="BP926" s="3">
        <f ca="1">IFERROR(INDEX(INDIRECT("day_wise_sales_data!$B$2:$BZ$599"),MATCH(resource!$CC926,day_wise_sales_data!$A$2:$A$500,0),MATCH(resource!BP$2,INDIRECT("day_wise_sales_data!$B$1:$BZ$1"),0)),0)</f>
        <v>0</v>
      </c>
      <c r="BQ926" s="3">
        <f ca="1">IFERROR(INDEX(INDIRECT("day_wise_sales_data!$B$2:$BZ$599"),MATCH(resource!$CC926,day_wise_sales_data!$A$2:$A$500,0),MATCH(resource!BQ$2,INDIRECT("day_wise_sales_data!$B$1:$BZ$1"),0)),0)</f>
        <v>0</v>
      </c>
      <c r="BR926" s="3">
        <f ca="1">IFERROR(INDEX(INDIRECT("day_wise_sales_data!$B$2:$BZ$599"),MATCH(resource!$CC926,day_wise_sales_data!$A$2:$A$500,0),MATCH(resource!BR$2,INDIRECT("day_wise_sales_data!$B$1:$BZ$1"),0)),0)</f>
        <v>0</v>
      </c>
      <c r="BS926" s="3">
        <f ca="1">IFERROR(INDEX(INDIRECT("day_wise_sales_data!$B$2:$BZ$599"),MATCH(resource!$CC926,day_wise_sales_data!$A$2:$A$500,0),MATCH(resource!BS$2,INDIRECT("day_wise_sales_data!$B$1:$BZ$1"),0)),0)</f>
        <v>0</v>
      </c>
      <c r="BT926" s="3">
        <f ca="1">IFERROR(INDEX(INDIRECT("day_wise_sales_data!$B$2:$BZ$599"),MATCH(resource!$CC926,day_wise_sales_data!$A$2:$A$500,0),MATCH(resource!BT$2,INDIRECT("day_wise_sales_data!$B$1:$BZ$1"),0)),0)</f>
        <v>0</v>
      </c>
      <c r="BU926" s="3">
        <f ca="1">IFERROR(INDEX(INDIRECT("day_wise_sales_data!$B$2:$BZ$599"),MATCH(resource!$CC926,day_wise_sales_data!$A$2:$A$500,0),MATCH(resource!BU$2,INDIRECT("day_wise_sales_data!$B$1:$BZ$1"),0)),0)</f>
        <v>0</v>
      </c>
      <c r="BV926" s="3">
        <f ca="1">IFERROR(INDEX(INDIRECT("day_wise_sales_data!$B$2:$BZ$599"),MATCH(resource!$CC926,day_wise_sales_data!$A$2:$A$500,0),MATCH(resource!BV$2,INDIRECT("day_wise_sales_data!$B$1:$BZ$1"),0)),0)</f>
        <v>0</v>
      </c>
      <c r="BW926" s="3">
        <f ca="1">IFERROR(INDEX(INDIRECT("day_wise_sales_data!$B$2:$BZ$599"),MATCH(resource!$CC926,day_wise_sales_data!$A$2:$A$500,0),MATCH(resource!BW$2,INDIRECT("day_wise_sales_data!$B$1:$BZ$1"),0)),0)</f>
        <v>0</v>
      </c>
      <c r="BX926" s="3">
        <f ca="1">IFERROR(INDEX(INDIRECT("day_wise_sales_data!$B$2:$BZ$599"),MATCH(resource!$CC926,day_wise_sales_data!$A$2:$A$500,0),MATCH(resource!BX$2,INDIRECT("day_wise_sales_data!$B$1:$BZ$1"),0)),0)</f>
        <v>0</v>
      </c>
      <c r="BY926" s="3">
        <f ca="1">IFERROR(INDEX(INDIRECT("day_wise_sales_data!$B$2:$BZ$599"),MATCH(resource!$CC926,day_wise_sales_data!$A$2:$A$500,0),MATCH(resource!BY$2,INDIRECT("day_wise_sales_data!$B$1:$BZ$1"),0)),0)</f>
        <v>0</v>
      </c>
      <c r="BZ926" s="3">
        <f ca="1">IFERROR(INDEX(INDIRECT("day_wise_sales_data!$B$2:$BZ$599"),MATCH(resource!$CC926,day_wise_sales_data!$A$2:$A$500,0),MATCH(resource!BZ$2,INDIRECT("day_wise_sales_data!$B$1:$BZ$1"),0)),0)</f>
        <v>0</v>
      </c>
      <c r="CA926" s="3">
        <f ca="1">IFERROR(INDEX(INDIRECT("day_wise_sales_data!$B$2:$BZ$599"),MATCH(resource!$CC926,day_wise_sales_data!$A$2:$A$500,0),MATCH(resource!CA$2,INDIRECT("day_wise_sales_data!$B$1:$BZ$1"),0)),0)</f>
        <v>0</v>
      </c>
      <c r="CC926" s="4">
        <f>sales_data!H925</f>
        <v>0</v>
      </c>
      <c r="CD926" s="1">
        <v>924</v>
      </c>
      <c r="CE926" s="1" t="str">
        <f>IF(AQ926=report!$AQ$3,resource!CD926,"")</f>
        <v/>
      </c>
      <c r="CF926" s="5" t="str">
        <f>IFERROR(SMALL($CE$3:$CE$1001,ROWS($CE$3:CE926)),"")</f>
        <v/>
      </c>
      <c r="CH926">
        <f>IFERROR(VLOOKUP($CC926,data_pull!$E$22:$G$700,2,0),0)</f>
        <v>0</v>
      </c>
      <c r="DK926" s="3" t="str">
        <f>IFERROR(INDEX(COD_SALES!$B$5:$Z$500,MATCH(resource!$CC926,COD_SALES!$A$5:$A$500,0),MATCH(resource!DK$2,COD_SALES!$B$4:$Z$4,0)),"")</f>
        <v/>
      </c>
      <c r="DL926" s="3" t="str">
        <f>IFERROR(INDEX(COD_SALES!$B$5:$Z$500,MATCH(resource!$CC926,COD_SALES!$A$5:$A$500,0),MATCH(resource!DL$2,COD_SALES!$B$4:$Z$4,0)),"")</f>
        <v/>
      </c>
      <c r="DM926" s="3" t="str">
        <f>IFERROR(INDEX(COD_SALES!$B$5:$Z$500,MATCH(resource!$CC926,COD_SALES!$A$5:$A$500,0),MATCH(resource!DM$2,COD_SALES!$B$4:$Z$4,0)),"")</f>
        <v/>
      </c>
      <c r="DN926" s="3" t="str">
        <f>IFERROR(INDEX(COD_SALES!$B$5:$Z$500,MATCH(resource!$CC926,COD_SALES!$A$5:$A$500,0),MATCH(resource!DN$2,COD_SALES!$B$4:$Z$4,0)),"")</f>
        <v/>
      </c>
      <c r="DO926" s="3" t="str">
        <f>IFERROR(INDEX(COD_SALES!$B$5:$Z$500,MATCH(resource!$CC926,COD_SALES!$A$5:$A$500,0),MATCH(resource!DO$2,COD_SALES!$B$4:$Z$4,0)),"")</f>
        <v/>
      </c>
      <c r="DP926" s="3" t="str">
        <f>IFERROR(INDEX(COD_SALES!$B$5:$Z$500,MATCH(resource!$CC926,COD_SALES!$A$5:$A$500,0),MATCH(resource!DP$2,COD_SALES!$B$4:$Z$4,0)),"")</f>
        <v/>
      </c>
      <c r="DQ926" s="3" t="str">
        <f>IFERROR(INDEX(COD_SALES!$B$5:$Z$500,MATCH(resource!$CC926,COD_SALES!$A$5:$A$500,0),MATCH(resource!DQ$2,COD_SALES!$B$4:$Z$4,0)),"")</f>
        <v/>
      </c>
      <c r="DR926" s="3" t="str">
        <f>IFERROR(INDEX(COD_SALES!$B$5:$Z$500,MATCH(resource!$CC926,COD_SALES!$A$5:$A$500,0),MATCH(resource!DR$2,COD_SALES!$B$4:$Z$4,0)),"")</f>
        <v/>
      </c>
      <c r="DS926" s="3" t="str">
        <f>IFERROR(INDEX(COD_SALES!$B$5:$Z$500,MATCH(resource!$CC926,COD_SALES!$A$5:$A$500,0),MATCH(resource!DS$2,COD_SALES!$B$4:$Z$4,0)),"")</f>
        <v/>
      </c>
      <c r="DT926" s="3" t="str">
        <f>IFERROR(INDEX(COD_SALES!$B$5:$Z$500,MATCH(resource!$CC926,COD_SALES!$A$5:$A$500,0),MATCH(resource!DT$2,COD_SALES!$B$4:$Z$4,0)),"")</f>
        <v/>
      </c>
      <c r="DU926" s="3" t="str">
        <f>IFERROR(INDEX(COD_SALES!$B$5:$Z$500,MATCH(resource!$CC926,COD_SALES!$A$5:$A$500,0),MATCH(resource!DU$2,COD_SALES!$B$4:$Z$4,0)),"")</f>
        <v/>
      </c>
      <c r="DV926" s="3" t="str">
        <f>IFERROR(INDEX(COD_SALES!$B$5:$Z$500,MATCH(resource!$CC926,COD_SALES!$A$5:$A$500,0),MATCH(resource!DV$2,COD_SALES!$B$4:$Z$4,0)),"")</f>
        <v/>
      </c>
      <c r="DW926" s="3" t="str">
        <f>IFERROR(INDEX(COD_SALES!$B$5:$Z$500,MATCH(resource!$CC926,COD_SALES!$A$5:$A$500,0),MATCH(resource!DW$2,COD_SALES!$B$4:$Z$4,0)),"")</f>
        <v/>
      </c>
      <c r="DX926" s="3" t="str">
        <f>IFERROR(INDEX(COD_SALES!$B$5:$Z$500,MATCH(resource!$CC926,COD_SALES!$A$5:$A$500,0),MATCH(resource!DX$2,COD_SALES!$B$4:$Z$4,0)),"")</f>
        <v/>
      </c>
      <c r="DY926" s="3" t="str">
        <f>IFERROR(INDEX(COD_SALES!$B$5:$Z$500,MATCH(resource!$CC926,COD_SALES!$A$5:$A$500,0),MATCH(resource!DY$2,COD_SALES!$B$4:$Z$4,0)),"")</f>
        <v/>
      </c>
      <c r="DZ926" s="3" t="str">
        <f>IFERROR(INDEX(COD_SALES!$B$5:$Z$500,MATCH(resource!$CC926,COD_SALES!$A$5:$A$500,0),MATCH(resource!DZ$2,COD_SALES!$B$4:$Z$4,0)),"")</f>
        <v/>
      </c>
      <c r="EA926" s="3" t="str">
        <f>IFERROR(INDEX(COD_SALES!$B$5:$Z$500,MATCH(resource!$CC926,COD_SALES!$A$5:$A$500,0),MATCH(resource!EA$2,COD_SALES!$B$4:$Z$4,0)),"")</f>
        <v/>
      </c>
      <c r="EB926" s="3">
        <f t="shared" si="144"/>
        <v>0</v>
      </c>
      <c r="EW926" s="3">
        <f>IFERROR(VLOOKUP(CC926,data_pull!$AO$25:$AR$546,2,0),0)</f>
        <v>0</v>
      </c>
      <c r="EX926" s="1">
        <f>IFERROR(VLOOKUP(CC926,data_pull!$AO$25:$AR$546,4,0),0)</f>
        <v>0</v>
      </c>
    </row>
    <row r="927" spans="13:154" x14ac:dyDescent="0.25"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4">
        <f>sales_data!B926</f>
        <v>0</v>
      </c>
      <c r="AR927" s="4">
        <f>sales_data!C926</f>
        <v>0</v>
      </c>
      <c r="AS927" s="5" t="str">
        <f t="shared" si="143"/>
        <v/>
      </c>
      <c r="AT927" s="4">
        <f>sales_data!I926</f>
        <v>0</v>
      </c>
      <c r="AU927" s="4">
        <f>sales_data!W926</f>
        <v>0</v>
      </c>
      <c r="AV927" s="1">
        <f>sales_data!N926</f>
        <v>0</v>
      </c>
      <c r="AW927" s="1">
        <f>sales_data!P926</f>
        <v>0</v>
      </c>
      <c r="AX927" s="3">
        <f ca="1">IFERROR(INDEX(INDIRECT("day_wise_sales_data!$B$2:$BZ$599"),MATCH(resource!$CC927,day_wise_sales_data!$A$2:$A$500,0),MATCH(resource!AX$2,INDIRECT("day_wise_sales_data!$B$1:$BZ$1"),0)),0)</f>
        <v>0</v>
      </c>
      <c r="AY927" s="3">
        <f ca="1">IFERROR(INDEX(INDIRECT("day_wise_sales_data!$B$2:$BZ$599"),MATCH(resource!$CC927,day_wise_sales_data!$A$2:$A$500,0),MATCH(resource!AY$2,INDIRECT("day_wise_sales_data!$B$1:$BZ$1"),0)),0)</f>
        <v>0</v>
      </c>
      <c r="AZ927" s="3">
        <f ca="1">IFERROR(INDEX(INDIRECT("day_wise_sales_data!$B$2:$BZ$599"),MATCH(resource!$CC927,day_wise_sales_data!$A$2:$A$500,0),MATCH(resource!AZ$2,INDIRECT("day_wise_sales_data!$B$1:$BZ$1"),0)),0)</f>
        <v>0</v>
      </c>
      <c r="BA927" s="3">
        <f ca="1">IFERROR(INDEX(INDIRECT("day_wise_sales_data!$B$2:$BZ$599"),MATCH(resource!$CC927,day_wise_sales_data!$A$2:$A$500,0),MATCH(resource!BA$2,INDIRECT("day_wise_sales_data!$B$1:$BZ$1"),0)),0)</f>
        <v>0</v>
      </c>
      <c r="BB927" s="3">
        <f ca="1">IFERROR(INDEX(INDIRECT("day_wise_sales_data!$B$2:$BZ$599"),MATCH(resource!$CC927,day_wise_sales_data!$A$2:$A$500,0),MATCH(resource!BB$2,INDIRECT("day_wise_sales_data!$B$1:$BZ$1"),0)),0)</f>
        <v>0</v>
      </c>
      <c r="BC927" s="3">
        <f ca="1">IFERROR(INDEX(INDIRECT("day_wise_sales_data!$B$2:$BZ$599"),MATCH(resource!$CC927,day_wise_sales_data!$A$2:$A$500,0),MATCH(resource!BC$2,INDIRECT("day_wise_sales_data!$B$1:$BZ$1"),0)),0)</f>
        <v>0</v>
      </c>
      <c r="BD927" s="3">
        <f ca="1">IFERROR(INDEX(INDIRECT("day_wise_sales_data!$B$2:$BZ$599"),MATCH(resource!$CC927,day_wise_sales_data!$A$2:$A$500,0),MATCH(resource!BD$2,INDIRECT("day_wise_sales_data!$B$1:$BZ$1"),0)),0)</f>
        <v>0</v>
      </c>
      <c r="BE927" s="3">
        <f ca="1">IFERROR(INDEX(INDIRECT("day_wise_sales_data!$B$2:$BZ$599"),MATCH(resource!$CC927,day_wise_sales_data!$A$2:$A$500,0),MATCH(resource!BE$2,INDIRECT("day_wise_sales_data!$B$1:$BZ$1"),0)),0)</f>
        <v>0</v>
      </c>
      <c r="BF927" s="3">
        <f ca="1">IFERROR(INDEX(INDIRECT("day_wise_sales_data!$B$2:$BZ$599"),MATCH(resource!$CC927,day_wise_sales_data!$A$2:$A$500,0),MATCH(resource!BF$2,INDIRECT("day_wise_sales_data!$B$1:$BZ$1"),0)),0)</f>
        <v>0</v>
      </c>
      <c r="BG927" s="3">
        <f ca="1">IFERROR(INDEX(INDIRECT("day_wise_sales_data!$B$2:$BZ$599"),MATCH(resource!$CC927,day_wise_sales_data!$A$2:$A$500,0),MATCH(resource!BG$2,INDIRECT("day_wise_sales_data!$B$1:$BZ$1"),0)),0)</f>
        <v>0</v>
      </c>
      <c r="BH927" s="3">
        <f ca="1">IFERROR(INDEX(INDIRECT("day_wise_sales_data!$B$2:$BZ$599"),MATCH(resource!$CC927,day_wise_sales_data!$A$2:$A$500,0),MATCH(resource!BH$2,INDIRECT("day_wise_sales_data!$B$1:$BZ$1"),0)),0)</f>
        <v>0</v>
      </c>
      <c r="BI927" s="3">
        <f ca="1">IFERROR(INDEX(INDIRECT("day_wise_sales_data!$B$2:$BZ$599"),MATCH(resource!$CC927,day_wise_sales_data!$A$2:$A$500,0),MATCH(resource!BI$2,INDIRECT("day_wise_sales_data!$B$1:$BZ$1"),0)),0)</f>
        <v>0</v>
      </c>
      <c r="BJ927" s="3">
        <f ca="1">IFERROR(INDEX(INDIRECT("day_wise_sales_data!$B$2:$BZ$599"),MATCH(resource!$CC927,day_wise_sales_data!$A$2:$A$500,0),MATCH(resource!BJ$2,INDIRECT("day_wise_sales_data!$B$1:$BZ$1"),0)),0)</f>
        <v>0</v>
      </c>
      <c r="BK927" s="3">
        <f ca="1">IFERROR(INDEX(INDIRECT("day_wise_sales_data!$B$2:$BZ$599"),MATCH(resource!$CC927,day_wise_sales_data!$A$2:$A$500,0),MATCH(resource!BK$2,INDIRECT("day_wise_sales_data!$B$1:$BZ$1"),0)),0)</f>
        <v>0</v>
      </c>
      <c r="BL927" s="3">
        <f ca="1">IFERROR(INDEX(INDIRECT("day_wise_sales_data!$B$2:$BZ$599"),MATCH(resource!$CC927,day_wise_sales_data!$A$2:$A$500,0),MATCH(resource!BL$2,INDIRECT("day_wise_sales_data!$B$1:$BZ$1"),0)),0)</f>
        <v>0</v>
      </c>
      <c r="BM927" s="3">
        <f ca="1">IFERROR(INDEX(INDIRECT("day_wise_sales_data!$B$2:$BZ$599"),MATCH(resource!$CC927,day_wise_sales_data!$A$2:$A$500,0),MATCH(resource!BM$2,INDIRECT("day_wise_sales_data!$B$1:$BZ$1"),0)),0)</f>
        <v>0</v>
      </c>
      <c r="BN927" s="3">
        <f ca="1">IFERROR(INDEX(INDIRECT("day_wise_sales_data!$B$2:$BZ$599"),MATCH(resource!$CC927,day_wise_sales_data!$A$2:$A$500,0),MATCH(resource!BN$2,INDIRECT("day_wise_sales_data!$B$1:$BZ$1"),0)),0)</f>
        <v>0</v>
      </c>
      <c r="BO927" s="3">
        <f ca="1">IFERROR(INDEX(INDIRECT("day_wise_sales_data!$B$2:$BZ$599"),MATCH(resource!$CC927,day_wise_sales_data!$A$2:$A$500,0),MATCH(resource!BO$2,INDIRECT("day_wise_sales_data!$B$1:$BZ$1"),0)),0)</f>
        <v>0</v>
      </c>
      <c r="BP927" s="3">
        <f ca="1">IFERROR(INDEX(INDIRECT("day_wise_sales_data!$B$2:$BZ$599"),MATCH(resource!$CC927,day_wise_sales_data!$A$2:$A$500,0),MATCH(resource!BP$2,INDIRECT("day_wise_sales_data!$B$1:$BZ$1"),0)),0)</f>
        <v>0</v>
      </c>
      <c r="BQ927" s="3">
        <f ca="1">IFERROR(INDEX(INDIRECT("day_wise_sales_data!$B$2:$BZ$599"),MATCH(resource!$CC927,day_wise_sales_data!$A$2:$A$500,0),MATCH(resource!BQ$2,INDIRECT("day_wise_sales_data!$B$1:$BZ$1"),0)),0)</f>
        <v>0</v>
      </c>
      <c r="BR927" s="3">
        <f ca="1">IFERROR(INDEX(INDIRECT("day_wise_sales_data!$B$2:$BZ$599"),MATCH(resource!$CC927,day_wise_sales_data!$A$2:$A$500,0),MATCH(resource!BR$2,INDIRECT("day_wise_sales_data!$B$1:$BZ$1"),0)),0)</f>
        <v>0</v>
      </c>
      <c r="BS927" s="3">
        <f ca="1">IFERROR(INDEX(INDIRECT("day_wise_sales_data!$B$2:$BZ$599"),MATCH(resource!$CC927,day_wise_sales_data!$A$2:$A$500,0),MATCH(resource!BS$2,INDIRECT("day_wise_sales_data!$B$1:$BZ$1"),0)),0)</f>
        <v>0</v>
      </c>
      <c r="BT927" s="3">
        <f ca="1">IFERROR(INDEX(INDIRECT("day_wise_sales_data!$B$2:$BZ$599"),MATCH(resource!$CC927,day_wise_sales_data!$A$2:$A$500,0),MATCH(resource!BT$2,INDIRECT("day_wise_sales_data!$B$1:$BZ$1"),0)),0)</f>
        <v>0</v>
      </c>
      <c r="BU927" s="3">
        <f ca="1">IFERROR(INDEX(INDIRECT("day_wise_sales_data!$B$2:$BZ$599"),MATCH(resource!$CC927,day_wise_sales_data!$A$2:$A$500,0),MATCH(resource!BU$2,INDIRECT("day_wise_sales_data!$B$1:$BZ$1"),0)),0)</f>
        <v>0</v>
      </c>
      <c r="BV927" s="3">
        <f ca="1">IFERROR(INDEX(INDIRECT("day_wise_sales_data!$B$2:$BZ$599"),MATCH(resource!$CC927,day_wise_sales_data!$A$2:$A$500,0),MATCH(resource!BV$2,INDIRECT("day_wise_sales_data!$B$1:$BZ$1"),0)),0)</f>
        <v>0</v>
      </c>
      <c r="BW927" s="3">
        <f ca="1">IFERROR(INDEX(INDIRECT("day_wise_sales_data!$B$2:$BZ$599"),MATCH(resource!$CC927,day_wise_sales_data!$A$2:$A$500,0),MATCH(resource!BW$2,INDIRECT("day_wise_sales_data!$B$1:$BZ$1"),0)),0)</f>
        <v>0</v>
      </c>
      <c r="BX927" s="3">
        <f ca="1">IFERROR(INDEX(INDIRECT("day_wise_sales_data!$B$2:$BZ$599"),MATCH(resource!$CC927,day_wise_sales_data!$A$2:$A$500,0),MATCH(resource!BX$2,INDIRECT("day_wise_sales_data!$B$1:$BZ$1"),0)),0)</f>
        <v>0</v>
      </c>
      <c r="BY927" s="3">
        <f ca="1">IFERROR(INDEX(INDIRECT("day_wise_sales_data!$B$2:$BZ$599"),MATCH(resource!$CC927,day_wise_sales_data!$A$2:$A$500,0),MATCH(resource!BY$2,INDIRECT("day_wise_sales_data!$B$1:$BZ$1"),0)),0)</f>
        <v>0</v>
      </c>
      <c r="BZ927" s="3">
        <f ca="1">IFERROR(INDEX(INDIRECT("day_wise_sales_data!$B$2:$BZ$599"),MATCH(resource!$CC927,day_wise_sales_data!$A$2:$A$500,0),MATCH(resource!BZ$2,INDIRECT("day_wise_sales_data!$B$1:$BZ$1"),0)),0)</f>
        <v>0</v>
      </c>
      <c r="CA927" s="3">
        <f ca="1">IFERROR(INDEX(INDIRECT("day_wise_sales_data!$B$2:$BZ$599"),MATCH(resource!$CC927,day_wise_sales_data!$A$2:$A$500,0),MATCH(resource!CA$2,INDIRECT("day_wise_sales_data!$B$1:$BZ$1"),0)),0)</f>
        <v>0</v>
      </c>
      <c r="CC927" s="4">
        <f>sales_data!H926</f>
        <v>0</v>
      </c>
      <c r="CD927" s="1">
        <v>925</v>
      </c>
      <c r="CE927" s="1" t="str">
        <f>IF(AQ927=report!$AQ$3,resource!CD927,"")</f>
        <v/>
      </c>
      <c r="CF927" s="5" t="str">
        <f>IFERROR(SMALL($CE$3:$CE$1001,ROWS($CE$3:CE927)),"")</f>
        <v/>
      </c>
      <c r="CH927">
        <f>IFERROR(VLOOKUP($CC927,data_pull!$E$22:$G$700,2,0),0)</f>
        <v>0</v>
      </c>
      <c r="DK927" s="3" t="str">
        <f>IFERROR(INDEX(COD_SALES!$B$5:$Z$500,MATCH(resource!$CC927,COD_SALES!$A$5:$A$500,0),MATCH(resource!DK$2,COD_SALES!$B$4:$Z$4,0)),"")</f>
        <v/>
      </c>
      <c r="DL927" s="3" t="str">
        <f>IFERROR(INDEX(COD_SALES!$B$5:$Z$500,MATCH(resource!$CC927,COD_SALES!$A$5:$A$500,0),MATCH(resource!DL$2,COD_SALES!$B$4:$Z$4,0)),"")</f>
        <v/>
      </c>
      <c r="DM927" s="3" t="str">
        <f>IFERROR(INDEX(COD_SALES!$B$5:$Z$500,MATCH(resource!$CC927,COD_SALES!$A$5:$A$500,0),MATCH(resource!DM$2,COD_SALES!$B$4:$Z$4,0)),"")</f>
        <v/>
      </c>
      <c r="DN927" s="3" t="str">
        <f>IFERROR(INDEX(COD_SALES!$B$5:$Z$500,MATCH(resource!$CC927,COD_SALES!$A$5:$A$500,0),MATCH(resource!DN$2,COD_SALES!$B$4:$Z$4,0)),"")</f>
        <v/>
      </c>
      <c r="DO927" s="3" t="str">
        <f>IFERROR(INDEX(COD_SALES!$B$5:$Z$500,MATCH(resource!$CC927,COD_SALES!$A$5:$A$500,0),MATCH(resource!DO$2,COD_SALES!$B$4:$Z$4,0)),"")</f>
        <v/>
      </c>
      <c r="DP927" s="3" t="str">
        <f>IFERROR(INDEX(COD_SALES!$B$5:$Z$500,MATCH(resource!$CC927,COD_SALES!$A$5:$A$500,0),MATCH(resource!DP$2,COD_SALES!$B$4:$Z$4,0)),"")</f>
        <v/>
      </c>
      <c r="DQ927" s="3" t="str">
        <f>IFERROR(INDEX(COD_SALES!$B$5:$Z$500,MATCH(resource!$CC927,COD_SALES!$A$5:$A$500,0),MATCH(resource!DQ$2,COD_SALES!$B$4:$Z$4,0)),"")</f>
        <v/>
      </c>
      <c r="DR927" s="3" t="str">
        <f>IFERROR(INDEX(COD_SALES!$B$5:$Z$500,MATCH(resource!$CC927,COD_SALES!$A$5:$A$500,0),MATCH(resource!DR$2,COD_SALES!$B$4:$Z$4,0)),"")</f>
        <v/>
      </c>
      <c r="DS927" s="3" t="str">
        <f>IFERROR(INDEX(COD_SALES!$B$5:$Z$500,MATCH(resource!$CC927,COD_SALES!$A$5:$A$500,0),MATCH(resource!DS$2,COD_SALES!$B$4:$Z$4,0)),"")</f>
        <v/>
      </c>
      <c r="DT927" s="3" t="str">
        <f>IFERROR(INDEX(COD_SALES!$B$5:$Z$500,MATCH(resource!$CC927,COD_SALES!$A$5:$A$500,0),MATCH(resource!DT$2,COD_SALES!$B$4:$Z$4,0)),"")</f>
        <v/>
      </c>
      <c r="DU927" s="3" t="str">
        <f>IFERROR(INDEX(COD_SALES!$B$5:$Z$500,MATCH(resource!$CC927,COD_SALES!$A$5:$A$500,0),MATCH(resource!DU$2,COD_SALES!$B$4:$Z$4,0)),"")</f>
        <v/>
      </c>
      <c r="DV927" s="3" t="str">
        <f>IFERROR(INDEX(COD_SALES!$B$5:$Z$500,MATCH(resource!$CC927,COD_SALES!$A$5:$A$500,0),MATCH(resource!DV$2,COD_SALES!$B$4:$Z$4,0)),"")</f>
        <v/>
      </c>
      <c r="DW927" s="3" t="str">
        <f>IFERROR(INDEX(COD_SALES!$B$5:$Z$500,MATCH(resource!$CC927,COD_SALES!$A$5:$A$500,0),MATCH(resource!DW$2,COD_SALES!$B$4:$Z$4,0)),"")</f>
        <v/>
      </c>
      <c r="DX927" s="3" t="str">
        <f>IFERROR(INDEX(COD_SALES!$B$5:$Z$500,MATCH(resource!$CC927,COD_SALES!$A$5:$A$500,0),MATCH(resource!DX$2,COD_SALES!$B$4:$Z$4,0)),"")</f>
        <v/>
      </c>
      <c r="DY927" s="3" t="str">
        <f>IFERROR(INDEX(COD_SALES!$B$5:$Z$500,MATCH(resource!$CC927,COD_SALES!$A$5:$A$500,0),MATCH(resource!DY$2,COD_SALES!$B$4:$Z$4,0)),"")</f>
        <v/>
      </c>
      <c r="DZ927" s="3" t="str">
        <f>IFERROR(INDEX(COD_SALES!$B$5:$Z$500,MATCH(resource!$CC927,COD_SALES!$A$5:$A$500,0),MATCH(resource!DZ$2,COD_SALES!$B$4:$Z$4,0)),"")</f>
        <v/>
      </c>
      <c r="EA927" s="3" t="str">
        <f>IFERROR(INDEX(COD_SALES!$B$5:$Z$500,MATCH(resource!$CC927,COD_SALES!$A$5:$A$500,0),MATCH(resource!EA$2,COD_SALES!$B$4:$Z$4,0)),"")</f>
        <v/>
      </c>
      <c r="EB927" s="3">
        <f t="shared" si="144"/>
        <v>0</v>
      </c>
      <c r="EW927" s="3">
        <f>IFERROR(VLOOKUP(CC927,data_pull!$AO$25:$AR$546,2,0),0)</f>
        <v>0</v>
      </c>
      <c r="EX927" s="1">
        <f>IFERROR(VLOOKUP(CC927,data_pull!$AO$25:$AR$546,4,0),0)</f>
        <v>0</v>
      </c>
    </row>
    <row r="928" spans="13:154" x14ac:dyDescent="0.25"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4">
        <f>sales_data!B927</f>
        <v>0</v>
      </c>
      <c r="AR928" s="4">
        <f>sales_data!C927</f>
        <v>0</v>
      </c>
      <c r="AS928" s="5" t="str">
        <f t="shared" si="143"/>
        <v/>
      </c>
      <c r="AT928" s="4">
        <f>sales_data!I927</f>
        <v>0</v>
      </c>
      <c r="AU928" s="4">
        <f>sales_data!W927</f>
        <v>0</v>
      </c>
      <c r="AV928" s="1">
        <f>sales_data!N927</f>
        <v>0</v>
      </c>
      <c r="AW928" s="1">
        <f>sales_data!P927</f>
        <v>0</v>
      </c>
      <c r="AX928" s="3">
        <f ca="1">IFERROR(INDEX(INDIRECT("day_wise_sales_data!$B$2:$BZ$599"),MATCH(resource!$CC928,day_wise_sales_data!$A$2:$A$500,0),MATCH(resource!AX$2,INDIRECT("day_wise_sales_data!$B$1:$BZ$1"),0)),0)</f>
        <v>0</v>
      </c>
      <c r="AY928" s="3">
        <f ca="1">IFERROR(INDEX(INDIRECT("day_wise_sales_data!$B$2:$BZ$599"),MATCH(resource!$CC928,day_wise_sales_data!$A$2:$A$500,0),MATCH(resource!AY$2,INDIRECT("day_wise_sales_data!$B$1:$BZ$1"),0)),0)</f>
        <v>0</v>
      </c>
      <c r="AZ928" s="3">
        <f ca="1">IFERROR(INDEX(INDIRECT("day_wise_sales_data!$B$2:$BZ$599"),MATCH(resource!$CC928,day_wise_sales_data!$A$2:$A$500,0),MATCH(resource!AZ$2,INDIRECT("day_wise_sales_data!$B$1:$BZ$1"),0)),0)</f>
        <v>0</v>
      </c>
      <c r="BA928" s="3">
        <f ca="1">IFERROR(INDEX(INDIRECT("day_wise_sales_data!$B$2:$BZ$599"),MATCH(resource!$CC928,day_wise_sales_data!$A$2:$A$500,0),MATCH(resource!BA$2,INDIRECT("day_wise_sales_data!$B$1:$BZ$1"),0)),0)</f>
        <v>0</v>
      </c>
      <c r="BB928" s="3">
        <f ca="1">IFERROR(INDEX(INDIRECT("day_wise_sales_data!$B$2:$BZ$599"),MATCH(resource!$CC928,day_wise_sales_data!$A$2:$A$500,0),MATCH(resource!BB$2,INDIRECT("day_wise_sales_data!$B$1:$BZ$1"),0)),0)</f>
        <v>0</v>
      </c>
      <c r="BC928" s="3">
        <f ca="1">IFERROR(INDEX(INDIRECT("day_wise_sales_data!$B$2:$BZ$599"),MATCH(resource!$CC928,day_wise_sales_data!$A$2:$A$500,0),MATCH(resource!BC$2,INDIRECT("day_wise_sales_data!$B$1:$BZ$1"),0)),0)</f>
        <v>0</v>
      </c>
      <c r="BD928" s="3">
        <f ca="1">IFERROR(INDEX(INDIRECT("day_wise_sales_data!$B$2:$BZ$599"),MATCH(resource!$CC928,day_wise_sales_data!$A$2:$A$500,0),MATCH(resource!BD$2,INDIRECT("day_wise_sales_data!$B$1:$BZ$1"),0)),0)</f>
        <v>0</v>
      </c>
      <c r="BE928" s="3">
        <f ca="1">IFERROR(INDEX(INDIRECT("day_wise_sales_data!$B$2:$BZ$599"),MATCH(resource!$CC928,day_wise_sales_data!$A$2:$A$500,0),MATCH(resource!BE$2,INDIRECT("day_wise_sales_data!$B$1:$BZ$1"),0)),0)</f>
        <v>0</v>
      </c>
      <c r="BF928" s="3">
        <f ca="1">IFERROR(INDEX(INDIRECT("day_wise_sales_data!$B$2:$BZ$599"),MATCH(resource!$CC928,day_wise_sales_data!$A$2:$A$500,0),MATCH(resource!BF$2,INDIRECT("day_wise_sales_data!$B$1:$BZ$1"),0)),0)</f>
        <v>0</v>
      </c>
      <c r="BG928" s="3">
        <f ca="1">IFERROR(INDEX(INDIRECT("day_wise_sales_data!$B$2:$BZ$599"),MATCH(resource!$CC928,day_wise_sales_data!$A$2:$A$500,0),MATCH(resource!BG$2,INDIRECT("day_wise_sales_data!$B$1:$BZ$1"),0)),0)</f>
        <v>0</v>
      </c>
      <c r="BH928" s="3">
        <f ca="1">IFERROR(INDEX(INDIRECT("day_wise_sales_data!$B$2:$BZ$599"),MATCH(resource!$CC928,day_wise_sales_data!$A$2:$A$500,0),MATCH(resource!BH$2,INDIRECT("day_wise_sales_data!$B$1:$BZ$1"),0)),0)</f>
        <v>0</v>
      </c>
      <c r="BI928" s="3">
        <f ca="1">IFERROR(INDEX(INDIRECT("day_wise_sales_data!$B$2:$BZ$599"),MATCH(resource!$CC928,day_wise_sales_data!$A$2:$A$500,0),MATCH(resource!BI$2,INDIRECT("day_wise_sales_data!$B$1:$BZ$1"),0)),0)</f>
        <v>0</v>
      </c>
      <c r="BJ928" s="3">
        <f ca="1">IFERROR(INDEX(INDIRECT("day_wise_sales_data!$B$2:$BZ$599"),MATCH(resource!$CC928,day_wise_sales_data!$A$2:$A$500,0),MATCH(resource!BJ$2,INDIRECT("day_wise_sales_data!$B$1:$BZ$1"),0)),0)</f>
        <v>0</v>
      </c>
      <c r="BK928" s="3">
        <f ca="1">IFERROR(INDEX(INDIRECT("day_wise_sales_data!$B$2:$BZ$599"),MATCH(resource!$CC928,day_wise_sales_data!$A$2:$A$500,0),MATCH(resource!BK$2,INDIRECT("day_wise_sales_data!$B$1:$BZ$1"),0)),0)</f>
        <v>0</v>
      </c>
      <c r="BL928" s="3">
        <f ca="1">IFERROR(INDEX(INDIRECT("day_wise_sales_data!$B$2:$BZ$599"),MATCH(resource!$CC928,day_wise_sales_data!$A$2:$A$500,0),MATCH(resource!BL$2,INDIRECT("day_wise_sales_data!$B$1:$BZ$1"),0)),0)</f>
        <v>0</v>
      </c>
      <c r="BM928" s="3">
        <f ca="1">IFERROR(INDEX(INDIRECT("day_wise_sales_data!$B$2:$BZ$599"),MATCH(resource!$CC928,day_wise_sales_data!$A$2:$A$500,0),MATCH(resource!BM$2,INDIRECT("day_wise_sales_data!$B$1:$BZ$1"),0)),0)</f>
        <v>0</v>
      </c>
      <c r="BN928" s="3">
        <f ca="1">IFERROR(INDEX(INDIRECT("day_wise_sales_data!$B$2:$BZ$599"),MATCH(resource!$CC928,day_wise_sales_data!$A$2:$A$500,0),MATCH(resource!BN$2,INDIRECT("day_wise_sales_data!$B$1:$BZ$1"),0)),0)</f>
        <v>0</v>
      </c>
      <c r="BO928" s="3">
        <f ca="1">IFERROR(INDEX(INDIRECT("day_wise_sales_data!$B$2:$BZ$599"),MATCH(resource!$CC928,day_wise_sales_data!$A$2:$A$500,0),MATCH(resource!BO$2,INDIRECT("day_wise_sales_data!$B$1:$BZ$1"),0)),0)</f>
        <v>0</v>
      </c>
      <c r="BP928" s="3">
        <f ca="1">IFERROR(INDEX(INDIRECT("day_wise_sales_data!$B$2:$BZ$599"),MATCH(resource!$CC928,day_wise_sales_data!$A$2:$A$500,0),MATCH(resource!BP$2,INDIRECT("day_wise_sales_data!$B$1:$BZ$1"),0)),0)</f>
        <v>0</v>
      </c>
      <c r="BQ928" s="3">
        <f ca="1">IFERROR(INDEX(INDIRECT("day_wise_sales_data!$B$2:$BZ$599"),MATCH(resource!$CC928,day_wise_sales_data!$A$2:$A$500,0),MATCH(resource!BQ$2,INDIRECT("day_wise_sales_data!$B$1:$BZ$1"),0)),0)</f>
        <v>0</v>
      </c>
      <c r="BR928" s="3">
        <f ca="1">IFERROR(INDEX(INDIRECT("day_wise_sales_data!$B$2:$BZ$599"),MATCH(resource!$CC928,day_wise_sales_data!$A$2:$A$500,0),MATCH(resource!BR$2,INDIRECT("day_wise_sales_data!$B$1:$BZ$1"),0)),0)</f>
        <v>0</v>
      </c>
      <c r="BS928" s="3">
        <f ca="1">IFERROR(INDEX(INDIRECT("day_wise_sales_data!$B$2:$BZ$599"),MATCH(resource!$CC928,day_wise_sales_data!$A$2:$A$500,0),MATCH(resource!BS$2,INDIRECT("day_wise_sales_data!$B$1:$BZ$1"),0)),0)</f>
        <v>0</v>
      </c>
      <c r="BT928" s="3">
        <f ca="1">IFERROR(INDEX(INDIRECT("day_wise_sales_data!$B$2:$BZ$599"),MATCH(resource!$CC928,day_wise_sales_data!$A$2:$A$500,0),MATCH(resource!BT$2,INDIRECT("day_wise_sales_data!$B$1:$BZ$1"),0)),0)</f>
        <v>0</v>
      </c>
      <c r="BU928" s="3">
        <f ca="1">IFERROR(INDEX(INDIRECT("day_wise_sales_data!$B$2:$BZ$599"),MATCH(resource!$CC928,day_wise_sales_data!$A$2:$A$500,0),MATCH(resource!BU$2,INDIRECT("day_wise_sales_data!$B$1:$BZ$1"),0)),0)</f>
        <v>0</v>
      </c>
      <c r="BV928" s="3">
        <f ca="1">IFERROR(INDEX(INDIRECT("day_wise_sales_data!$B$2:$BZ$599"),MATCH(resource!$CC928,day_wise_sales_data!$A$2:$A$500,0),MATCH(resource!BV$2,INDIRECT("day_wise_sales_data!$B$1:$BZ$1"),0)),0)</f>
        <v>0</v>
      </c>
      <c r="BW928" s="3">
        <f ca="1">IFERROR(INDEX(INDIRECT("day_wise_sales_data!$B$2:$BZ$599"),MATCH(resource!$CC928,day_wise_sales_data!$A$2:$A$500,0),MATCH(resource!BW$2,INDIRECT("day_wise_sales_data!$B$1:$BZ$1"),0)),0)</f>
        <v>0</v>
      </c>
      <c r="BX928" s="3">
        <f ca="1">IFERROR(INDEX(INDIRECT("day_wise_sales_data!$B$2:$BZ$599"),MATCH(resource!$CC928,day_wise_sales_data!$A$2:$A$500,0),MATCH(resource!BX$2,INDIRECT("day_wise_sales_data!$B$1:$BZ$1"),0)),0)</f>
        <v>0</v>
      </c>
      <c r="BY928" s="3">
        <f ca="1">IFERROR(INDEX(INDIRECT("day_wise_sales_data!$B$2:$BZ$599"),MATCH(resource!$CC928,day_wise_sales_data!$A$2:$A$500,0),MATCH(resource!BY$2,INDIRECT("day_wise_sales_data!$B$1:$BZ$1"),0)),0)</f>
        <v>0</v>
      </c>
      <c r="BZ928" s="3">
        <f ca="1">IFERROR(INDEX(INDIRECT("day_wise_sales_data!$B$2:$BZ$599"),MATCH(resource!$CC928,day_wise_sales_data!$A$2:$A$500,0),MATCH(resource!BZ$2,INDIRECT("day_wise_sales_data!$B$1:$BZ$1"),0)),0)</f>
        <v>0</v>
      </c>
      <c r="CA928" s="3">
        <f ca="1">IFERROR(INDEX(INDIRECT("day_wise_sales_data!$B$2:$BZ$599"),MATCH(resource!$CC928,day_wise_sales_data!$A$2:$A$500,0),MATCH(resource!CA$2,INDIRECT("day_wise_sales_data!$B$1:$BZ$1"),0)),0)</f>
        <v>0</v>
      </c>
      <c r="CC928" s="4">
        <f>sales_data!H927</f>
        <v>0</v>
      </c>
      <c r="CD928" s="1">
        <v>926</v>
      </c>
      <c r="CE928" s="1" t="str">
        <f>IF(AQ928=report!$AQ$3,resource!CD928,"")</f>
        <v/>
      </c>
      <c r="CF928" s="5" t="str">
        <f>IFERROR(SMALL($CE$3:$CE$1001,ROWS($CE$3:CE928)),"")</f>
        <v/>
      </c>
      <c r="CH928">
        <f>IFERROR(VLOOKUP($CC928,data_pull!$E$22:$G$700,2,0),0)</f>
        <v>0</v>
      </c>
      <c r="DK928" s="3" t="str">
        <f>IFERROR(INDEX(COD_SALES!$B$5:$Z$500,MATCH(resource!$CC928,COD_SALES!$A$5:$A$500,0),MATCH(resource!DK$2,COD_SALES!$B$4:$Z$4,0)),"")</f>
        <v/>
      </c>
      <c r="DL928" s="3" t="str">
        <f>IFERROR(INDEX(COD_SALES!$B$5:$Z$500,MATCH(resource!$CC928,COD_SALES!$A$5:$A$500,0),MATCH(resource!DL$2,COD_SALES!$B$4:$Z$4,0)),"")</f>
        <v/>
      </c>
      <c r="DM928" s="3" t="str">
        <f>IFERROR(INDEX(COD_SALES!$B$5:$Z$500,MATCH(resource!$CC928,COD_SALES!$A$5:$A$500,0),MATCH(resource!DM$2,COD_SALES!$B$4:$Z$4,0)),"")</f>
        <v/>
      </c>
      <c r="DN928" s="3" t="str">
        <f>IFERROR(INDEX(COD_SALES!$B$5:$Z$500,MATCH(resource!$CC928,COD_SALES!$A$5:$A$500,0),MATCH(resource!DN$2,COD_SALES!$B$4:$Z$4,0)),"")</f>
        <v/>
      </c>
      <c r="DO928" s="3" t="str">
        <f>IFERROR(INDEX(COD_SALES!$B$5:$Z$500,MATCH(resource!$CC928,COD_SALES!$A$5:$A$500,0),MATCH(resource!DO$2,COD_SALES!$B$4:$Z$4,0)),"")</f>
        <v/>
      </c>
      <c r="DP928" s="3" t="str">
        <f>IFERROR(INDEX(COD_SALES!$B$5:$Z$500,MATCH(resource!$CC928,COD_SALES!$A$5:$A$500,0),MATCH(resource!DP$2,COD_SALES!$B$4:$Z$4,0)),"")</f>
        <v/>
      </c>
      <c r="DQ928" s="3" t="str">
        <f>IFERROR(INDEX(COD_SALES!$B$5:$Z$500,MATCH(resource!$CC928,COD_SALES!$A$5:$A$500,0),MATCH(resource!DQ$2,COD_SALES!$B$4:$Z$4,0)),"")</f>
        <v/>
      </c>
      <c r="DR928" s="3" t="str">
        <f>IFERROR(INDEX(COD_SALES!$B$5:$Z$500,MATCH(resource!$CC928,COD_SALES!$A$5:$A$500,0),MATCH(resource!DR$2,COD_SALES!$B$4:$Z$4,0)),"")</f>
        <v/>
      </c>
      <c r="DS928" s="3" t="str">
        <f>IFERROR(INDEX(COD_SALES!$B$5:$Z$500,MATCH(resource!$CC928,COD_SALES!$A$5:$A$500,0),MATCH(resource!DS$2,COD_SALES!$B$4:$Z$4,0)),"")</f>
        <v/>
      </c>
      <c r="DT928" s="3" t="str">
        <f>IFERROR(INDEX(COD_SALES!$B$5:$Z$500,MATCH(resource!$CC928,COD_SALES!$A$5:$A$500,0),MATCH(resource!DT$2,COD_SALES!$B$4:$Z$4,0)),"")</f>
        <v/>
      </c>
      <c r="DU928" s="3" t="str">
        <f>IFERROR(INDEX(COD_SALES!$B$5:$Z$500,MATCH(resource!$CC928,COD_SALES!$A$5:$A$500,0),MATCH(resource!DU$2,COD_SALES!$B$4:$Z$4,0)),"")</f>
        <v/>
      </c>
      <c r="DV928" s="3" t="str">
        <f>IFERROR(INDEX(COD_SALES!$B$5:$Z$500,MATCH(resource!$CC928,COD_SALES!$A$5:$A$500,0),MATCH(resource!DV$2,COD_SALES!$B$4:$Z$4,0)),"")</f>
        <v/>
      </c>
      <c r="DW928" s="3" t="str">
        <f>IFERROR(INDEX(COD_SALES!$B$5:$Z$500,MATCH(resource!$CC928,COD_SALES!$A$5:$A$500,0),MATCH(resource!DW$2,COD_SALES!$B$4:$Z$4,0)),"")</f>
        <v/>
      </c>
      <c r="DX928" s="3" t="str">
        <f>IFERROR(INDEX(COD_SALES!$B$5:$Z$500,MATCH(resource!$CC928,COD_SALES!$A$5:$A$500,0),MATCH(resource!DX$2,COD_SALES!$B$4:$Z$4,0)),"")</f>
        <v/>
      </c>
      <c r="DY928" s="3" t="str">
        <f>IFERROR(INDEX(COD_SALES!$B$5:$Z$500,MATCH(resource!$CC928,COD_SALES!$A$5:$A$500,0),MATCH(resource!DY$2,COD_SALES!$B$4:$Z$4,0)),"")</f>
        <v/>
      </c>
      <c r="DZ928" s="3" t="str">
        <f>IFERROR(INDEX(COD_SALES!$B$5:$Z$500,MATCH(resource!$CC928,COD_SALES!$A$5:$A$500,0),MATCH(resource!DZ$2,COD_SALES!$B$4:$Z$4,0)),"")</f>
        <v/>
      </c>
      <c r="EA928" s="3" t="str">
        <f>IFERROR(INDEX(COD_SALES!$B$5:$Z$500,MATCH(resource!$CC928,COD_SALES!$A$5:$A$500,0),MATCH(resource!EA$2,COD_SALES!$B$4:$Z$4,0)),"")</f>
        <v/>
      </c>
      <c r="EB928" s="3">
        <f t="shared" si="144"/>
        <v>0</v>
      </c>
      <c r="EW928" s="3">
        <f>IFERROR(VLOOKUP(CC928,data_pull!$AO$25:$AR$546,2,0),0)</f>
        <v>0</v>
      </c>
      <c r="EX928" s="1">
        <f>IFERROR(VLOOKUP(CC928,data_pull!$AO$25:$AR$546,4,0),0)</f>
        <v>0</v>
      </c>
    </row>
    <row r="929" spans="13:154" x14ac:dyDescent="0.25"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4">
        <f>sales_data!B928</f>
        <v>0</v>
      </c>
      <c r="AR929" s="4">
        <f>sales_data!C928</f>
        <v>0</v>
      </c>
      <c r="AS929" s="5" t="str">
        <f t="shared" si="143"/>
        <v/>
      </c>
      <c r="AT929" s="4">
        <f>sales_data!I928</f>
        <v>0</v>
      </c>
      <c r="AU929" s="4">
        <f>sales_data!W928</f>
        <v>0</v>
      </c>
      <c r="AV929" s="1">
        <f>sales_data!N928</f>
        <v>0</v>
      </c>
      <c r="AW929" s="1">
        <f>sales_data!P928</f>
        <v>0</v>
      </c>
      <c r="AX929" s="3">
        <f ca="1">IFERROR(INDEX(INDIRECT("day_wise_sales_data!$B$2:$BZ$599"),MATCH(resource!$CC929,day_wise_sales_data!$A$2:$A$500,0),MATCH(resource!AX$2,INDIRECT("day_wise_sales_data!$B$1:$BZ$1"),0)),0)</f>
        <v>0</v>
      </c>
      <c r="AY929" s="3">
        <f ca="1">IFERROR(INDEX(INDIRECT("day_wise_sales_data!$B$2:$BZ$599"),MATCH(resource!$CC929,day_wise_sales_data!$A$2:$A$500,0),MATCH(resource!AY$2,INDIRECT("day_wise_sales_data!$B$1:$BZ$1"),0)),0)</f>
        <v>0</v>
      </c>
      <c r="AZ929" s="3">
        <f ca="1">IFERROR(INDEX(INDIRECT("day_wise_sales_data!$B$2:$BZ$599"),MATCH(resource!$CC929,day_wise_sales_data!$A$2:$A$500,0),MATCH(resource!AZ$2,INDIRECT("day_wise_sales_data!$B$1:$BZ$1"),0)),0)</f>
        <v>0</v>
      </c>
      <c r="BA929" s="3">
        <f ca="1">IFERROR(INDEX(INDIRECT("day_wise_sales_data!$B$2:$BZ$599"),MATCH(resource!$CC929,day_wise_sales_data!$A$2:$A$500,0),MATCH(resource!BA$2,INDIRECT("day_wise_sales_data!$B$1:$BZ$1"),0)),0)</f>
        <v>0</v>
      </c>
      <c r="BB929" s="3">
        <f ca="1">IFERROR(INDEX(INDIRECT("day_wise_sales_data!$B$2:$BZ$599"),MATCH(resource!$CC929,day_wise_sales_data!$A$2:$A$500,0),MATCH(resource!BB$2,INDIRECT("day_wise_sales_data!$B$1:$BZ$1"),0)),0)</f>
        <v>0</v>
      </c>
      <c r="BC929" s="3">
        <f ca="1">IFERROR(INDEX(INDIRECT("day_wise_sales_data!$B$2:$BZ$599"),MATCH(resource!$CC929,day_wise_sales_data!$A$2:$A$500,0),MATCH(resource!BC$2,INDIRECT("day_wise_sales_data!$B$1:$BZ$1"),0)),0)</f>
        <v>0</v>
      </c>
      <c r="BD929" s="3">
        <f ca="1">IFERROR(INDEX(INDIRECT("day_wise_sales_data!$B$2:$BZ$599"),MATCH(resource!$CC929,day_wise_sales_data!$A$2:$A$500,0),MATCH(resource!BD$2,INDIRECT("day_wise_sales_data!$B$1:$BZ$1"),0)),0)</f>
        <v>0</v>
      </c>
      <c r="BE929" s="3">
        <f ca="1">IFERROR(INDEX(INDIRECT("day_wise_sales_data!$B$2:$BZ$599"),MATCH(resource!$CC929,day_wise_sales_data!$A$2:$A$500,0),MATCH(resource!BE$2,INDIRECT("day_wise_sales_data!$B$1:$BZ$1"),0)),0)</f>
        <v>0</v>
      </c>
      <c r="BF929" s="3">
        <f ca="1">IFERROR(INDEX(INDIRECT("day_wise_sales_data!$B$2:$BZ$599"),MATCH(resource!$CC929,day_wise_sales_data!$A$2:$A$500,0),MATCH(resource!BF$2,INDIRECT("day_wise_sales_data!$B$1:$BZ$1"),0)),0)</f>
        <v>0</v>
      </c>
      <c r="BG929" s="3">
        <f ca="1">IFERROR(INDEX(INDIRECT("day_wise_sales_data!$B$2:$BZ$599"),MATCH(resource!$CC929,day_wise_sales_data!$A$2:$A$500,0),MATCH(resource!BG$2,INDIRECT("day_wise_sales_data!$B$1:$BZ$1"),0)),0)</f>
        <v>0</v>
      </c>
      <c r="BH929" s="3">
        <f ca="1">IFERROR(INDEX(INDIRECT("day_wise_sales_data!$B$2:$BZ$599"),MATCH(resource!$CC929,day_wise_sales_data!$A$2:$A$500,0),MATCH(resource!BH$2,INDIRECT("day_wise_sales_data!$B$1:$BZ$1"),0)),0)</f>
        <v>0</v>
      </c>
      <c r="BI929" s="3">
        <f ca="1">IFERROR(INDEX(INDIRECT("day_wise_sales_data!$B$2:$BZ$599"),MATCH(resource!$CC929,day_wise_sales_data!$A$2:$A$500,0),MATCH(resource!BI$2,INDIRECT("day_wise_sales_data!$B$1:$BZ$1"),0)),0)</f>
        <v>0</v>
      </c>
      <c r="BJ929" s="3">
        <f ca="1">IFERROR(INDEX(INDIRECT("day_wise_sales_data!$B$2:$BZ$599"),MATCH(resource!$CC929,day_wise_sales_data!$A$2:$A$500,0),MATCH(resource!BJ$2,INDIRECT("day_wise_sales_data!$B$1:$BZ$1"),0)),0)</f>
        <v>0</v>
      </c>
      <c r="BK929" s="3">
        <f ca="1">IFERROR(INDEX(INDIRECT("day_wise_sales_data!$B$2:$BZ$599"),MATCH(resource!$CC929,day_wise_sales_data!$A$2:$A$500,0),MATCH(resource!BK$2,INDIRECT("day_wise_sales_data!$B$1:$BZ$1"),0)),0)</f>
        <v>0</v>
      </c>
      <c r="BL929" s="3">
        <f ca="1">IFERROR(INDEX(INDIRECT("day_wise_sales_data!$B$2:$BZ$599"),MATCH(resource!$CC929,day_wise_sales_data!$A$2:$A$500,0),MATCH(resource!BL$2,INDIRECT("day_wise_sales_data!$B$1:$BZ$1"),0)),0)</f>
        <v>0</v>
      </c>
      <c r="BM929" s="3">
        <f ca="1">IFERROR(INDEX(INDIRECT("day_wise_sales_data!$B$2:$BZ$599"),MATCH(resource!$CC929,day_wise_sales_data!$A$2:$A$500,0),MATCH(resource!BM$2,INDIRECT("day_wise_sales_data!$B$1:$BZ$1"),0)),0)</f>
        <v>0</v>
      </c>
      <c r="BN929" s="3">
        <f ca="1">IFERROR(INDEX(INDIRECT("day_wise_sales_data!$B$2:$BZ$599"),MATCH(resource!$CC929,day_wise_sales_data!$A$2:$A$500,0),MATCH(resource!BN$2,INDIRECT("day_wise_sales_data!$B$1:$BZ$1"),0)),0)</f>
        <v>0</v>
      </c>
      <c r="BO929" s="3">
        <f ca="1">IFERROR(INDEX(INDIRECT("day_wise_sales_data!$B$2:$BZ$599"),MATCH(resource!$CC929,day_wise_sales_data!$A$2:$A$500,0),MATCH(resource!BO$2,INDIRECT("day_wise_sales_data!$B$1:$BZ$1"),0)),0)</f>
        <v>0</v>
      </c>
      <c r="BP929" s="3">
        <f ca="1">IFERROR(INDEX(INDIRECT("day_wise_sales_data!$B$2:$BZ$599"),MATCH(resource!$CC929,day_wise_sales_data!$A$2:$A$500,0),MATCH(resource!BP$2,INDIRECT("day_wise_sales_data!$B$1:$BZ$1"),0)),0)</f>
        <v>0</v>
      </c>
      <c r="BQ929" s="3">
        <f ca="1">IFERROR(INDEX(INDIRECT("day_wise_sales_data!$B$2:$BZ$599"),MATCH(resource!$CC929,day_wise_sales_data!$A$2:$A$500,0),MATCH(resource!BQ$2,INDIRECT("day_wise_sales_data!$B$1:$BZ$1"),0)),0)</f>
        <v>0</v>
      </c>
      <c r="BR929" s="3">
        <f ca="1">IFERROR(INDEX(INDIRECT("day_wise_sales_data!$B$2:$BZ$599"),MATCH(resource!$CC929,day_wise_sales_data!$A$2:$A$500,0),MATCH(resource!BR$2,INDIRECT("day_wise_sales_data!$B$1:$BZ$1"),0)),0)</f>
        <v>0</v>
      </c>
      <c r="BS929" s="3">
        <f ca="1">IFERROR(INDEX(INDIRECT("day_wise_sales_data!$B$2:$BZ$599"),MATCH(resource!$CC929,day_wise_sales_data!$A$2:$A$500,0),MATCH(resource!BS$2,INDIRECT("day_wise_sales_data!$B$1:$BZ$1"),0)),0)</f>
        <v>0</v>
      </c>
      <c r="BT929" s="3">
        <f ca="1">IFERROR(INDEX(INDIRECT("day_wise_sales_data!$B$2:$BZ$599"),MATCH(resource!$CC929,day_wise_sales_data!$A$2:$A$500,0),MATCH(resource!BT$2,INDIRECT("day_wise_sales_data!$B$1:$BZ$1"),0)),0)</f>
        <v>0</v>
      </c>
      <c r="BU929" s="3">
        <f ca="1">IFERROR(INDEX(INDIRECT("day_wise_sales_data!$B$2:$BZ$599"),MATCH(resource!$CC929,day_wise_sales_data!$A$2:$A$500,0),MATCH(resource!BU$2,INDIRECT("day_wise_sales_data!$B$1:$BZ$1"),0)),0)</f>
        <v>0</v>
      </c>
      <c r="BV929" s="3">
        <f ca="1">IFERROR(INDEX(INDIRECT("day_wise_sales_data!$B$2:$BZ$599"),MATCH(resource!$CC929,day_wise_sales_data!$A$2:$A$500,0),MATCH(resource!BV$2,INDIRECT("day_wise_sales_data!$B$1:$BZ$1"),0)),0)</f>
        <v>0</v>
      </c>
      <c r="BW929" s="3">
        <f ca="1">IFERROR(INDEX(INDIRECT("day_wise_sales_data!$B$2:$BZ$599"),MATCH(resource!$CC929,day_wise_sales_data!$A$2:$A$500,0),MATCH(resource!BW$2,INDIRECT("day_wise_sales_data!$B$1:$BZ$1"),0)),0)</f>
        <v>0</v>
      </c>
      <c r="BX929" s="3">
        <f ca="1">IFERROR(INDEX(INDIRECT("day_wise_sales_data!$B$2:$BZ$599"),MATCH(resource!$CC929,day_wise_sales_data!$A$2:$A$500,0),MATCH(resource!BX$2,INDIRECT("day_wise_sales_data!$B$1:$BZ$1"),0)),0)</f>
        <v>0</v>
      </c>
      <c r="BY929" s="3">
        <f ca="1">IFERROR(INDEX(INDIRECT("day_wise_sales_data!$B$2:$BZ$599"),MATCH(resource!$CC929,day_wise_sales_data!$A$2:$A$500,0),MATCH(resource!BY$2,INDIRECT("day_wise_sales_data!$B$1:$BZ$1"),0)),0)</f>
        <v>0</v>
      </c>
      <c r="BZ929" s="3">
        <f ca="1">IFERROR(INDEX(INDIRECT("day_wise_sales_data!$B$2:$BZ$599"),MATCH(resource!$CC929,day_wise_sales_data!$A$2:$A$500,0),MATCH(resource!BZ$2,INDIRECT("day_wise_sales_data!$B$1:$BZ$1"),0)),0)</f>
        <v>0</v>
      </c>
      <c r="CA929" s="3">
        <f ca="1">IFERROR(INDEX(INDIRECT("day_wise_sales_data!$B$2:$BZ$599"),MATCH(resource!$CC929,day_wise_sales_data!$A$2:$A$500,0),MATCH(resource!CA$2,INDIRECT("day_wise_sales_data!$B$1:$BZ$1"),0)),0)</f>
        <v>0</v>
      </c>
      <c r="CC929" s="4">
        <f>sales_data!H928</f>
        <v>0</v>
      </c>
      <c r="CD929" s="1">
        <v>927</v>
      </c>
      <c r="CE929" s="1" t="str">
        <f>IF(AQ929=report!$AQ$3,resource!CD929,"")</f>
        <v/>
      </c>
      <c r="CF929" s="5" t="str">
        <f>IFERROR(SMALL($CE$3:$CE$1001,ROWS($CE$3:CE929)),"")</f>
        <v/>
      </c>
      <c r="CH929">
        <f>IFERROR(VLOOKUP($CC929,data_pull!$E$22:$G$700,2,0),0)</f>
        <v>0</v>
      </c>
      <c r="DK929" s="3" t="str">
        <f>IFERROR(INDEX(COD_SALES!$B$5:$Z$500,MATCH(resource!$CC929,COD_SALES!$A$5:$A$500,0),MATCH(resource!DK$2,COD_SALES!$B$4:$Z$4,0)),"")</f>
        <v/>
      </c>
      <c r="DL929" s="3" t="str">
        <f>IFERROR(INDEX(COD_SALES!$B$5:$Z$500,MATCH(resource!$CC929,COD_SALES!$A$5:$A$500,0),MATCH(resource!DL$2,COD_SALES!$B$4:$Z$4,0)),"")</f>
        <v/>
      </c>
      <c r="DM929" s="3" t="str">
        <f>IFERROR(INDEX(COD_SALES!$B$5:$Z$500,MATCH(resource!$CC929,COD_SALES!$A$5:$A$500,0),MATCH(resource!DM$2,COD_SALES!$B$4:$Z$4,0)),"")</f>
        <v/>
      </c>
      <c r="DN929" s="3" t="str">
        <f>IFERROR(INDEX(COD_SALES!$B$5:$Z$500,MATCH(resource!$CC929,COD_SALES!$A$5:$A$500,0),MATCH(resource!DN$2,COD_SALES!$B$4:$Z$4,0)),"")</f>
        <v/>
      </c>
      <c r="DO929" s="3" t="str">
        <f>IFERROR(INDEX(COD_SALES!$B$5:$Z$500,MATCH(resource!$CC929,COD_SALES!$A$5:$A$500,0),MATCH(resource!DO$2,COD_SALES!$B$4:$Z$4,0)),"")</f>
        <v/>
      </c>
      <c r="DP929" s="3" t="str">
        <f>IFERROR(INDEX(COD_SALES!$B$5:$Z$500,MATCH(resource!$CC929,COD_SALES!$A$5:$A$500,0),MATCH(resource!DP$2,COD_SALES!$B$4:$Z$4,0)),"")</f>
        <v/>
      </c>
      <c r="DQ929" s="3" t="str">
        <f>IFERROR(INDEX(COD_SALES!$B$5:$Z$500,MATCH(resource!$CC929,COD_SALES!$A$5:$A$500,0),MATCH(resource!DQ$2,COD_SALES!$B$4:$Z$4,0)),"")</f>
        <v/>
      </c>
      <c r="DR929" s="3" t="str">
        <f>IFERROR(INDEX(COD_SALES!$B$5:$Z$500,MATCH(resource!$CC929,COD_SALES!$A$5:$A$500,0),MATCH(resource!DR$2,COD_SALES!$B$4:$Z$4,0)),"")</f>
        <v/>
      </c>
      <c r="DS929" s="3" t="str">
        <f>IFERROR(INDEX(COD_SALES!$B$5:$Z$500,MATCH(resource!$CC929,COD_SALES!$A$5:$A$500,0),MATCH(resource!DS$2,COD_SALES!$B$4:$Z$4,0)),"")</f>
        <v/>
      </c>
      <c r="DT929" s="3" t="str">
        <f>IFERROR(INDEX(COD_SALES!$B$5:$Z$500,MATCH(resource!$CC929,COD_SALES!$A$5:$A$500,0),MATCH(resource!DT$2,COD_SALES!$B$4:$Z$4,0)),"")</f>
        <v/>
      </c>
      <c r="DU929" s="3" t="str">
        <f>IFERROR(INDEX(COD_SALES!$B$5:$Z$500,MATCH(resource!$CC929,COD_SALES!$A$5:$A$500,0),MATCH(resource!DU$2,COD_SALES!$B$4:$Z$4,0)),"")</f>
        <v/>
      </c>
      <c r="DV929" s="3" t="str">
        <f>IFERROR(INDEX(COD_SALES!$B$5:$Z$500,MATCH(resource!$CC929,COD_SALES!$A$5:$A$500,0),MATCH(resource!DV$2,COD_SALES!$B$4:$Z$4,0)),"")</f>
        <v/>
      </c>
      <c r="DW929" s="3" t="str">
        <f>IFERROR(INDEX(COD_SALES!$B$5:$Z$500,MATCH(resource!$CC929,COD_SALES!$A$5:$A$500,0),MATCH(resource!DW$2,COD_SALES!$B$4:$Z$4,0)),"")</f>
        <v/>
      </c>
      <c r="DX929" s="3" t="str">
        <f>IFERROR(INDEX(COD_SALES!$B$5:$Z$500,MATCH(resource!$CC929,COD_SALES!$A$5:$A$500,0),MATCH(resource!DX$2,COD_SALES!$B$4:$Z$4,0)),"")</f>
        <v/>
      </c>
      <c r="DY929" s="3" t="str">
        <f>IFERROR(INDEX(COD_SALES!$B$5:$Z$500,MATCH(resource!$CC929,COD_SALES!$A$5:$A$500,0),MATCH(resource!DY$2,COD_SALES!$B$4:$Z$4,0)),"")</f>
        <v/>
      </c>
      <c r="DZ929" s="3" t="str">
        <f>IFERROR(INDEX(COD_SALES!$B$5:$Z$500,MATCH(resource!$CC929,COD_SALES!$A$5:$A$500,0),MATCH(resource!DZ$2,COD_SALES!$B$4:$Z$4,0)),"")</f>
        <v/>
      </c>
      <c r="EA929" s="3" t="str">
        <f>IFERROR(INDEX(COD_SALES!$B$5:$Z$500,MATCH(resource!$CC929,COD_SALES!$A$5:$A$500,0),MATCH(resource!EA$2,COD_SALES!$B$4:$Z$4,0)),"")</f>
        <v/>
      </c>
      <c r="EB929" s="3">
        <f t="shared" si="144"/>
        <v>0</v>
      </c>
      <c r="EW929" s="3">
        <f>IFERROR(VLOOKUP(CC929,data_pull!$AO$25:$AR$546,2,0),0)</f>
        <v>0</v>
      </c>
      <c r="EX929" s="1">
        <f>IFERROR(VLOOKUP(CC929,data_pull!$AO$25:$AR$546,4,0),0)</f>
        <v>0</v>
      </c>
    </row>
    <row r="930" spans="13:154" x14ac:dyDescent="0.25"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4">
        <f>sales_data!B929</f>
        <v>0</v>
      </c>
      <c r="AR930" s="4">
        <f>sales_data!C929</f>
        <v>0</v>
      </c>
      <c r="AS930" s="5" t="str">
        <f t="shared" si="143"/>
        <v/>
      </c>
      <c r="AT930" s="4">
        <f>sales_data!I929</f>
        <v>0</v>
      </c>
      <c r="AU930" s="4">
        <f>sales_data!W929</f>
        <v>0</v>
      </c>
      <c r="AV930" s="1">
        <f>sales_data!N929</f>
        <v>0</v>
      </c>
      <c r="AW930" s="1">
        <f>sales_data!P929</f>
        <v>0</v>
      </c>
      <c r="AX930" s="3">
        <f ca="1">IFERROR(INDEX(INDIRECT("day_wise_sales_data!$B$2:$BZ$599"),MATCH(resource!$CC930,day_wise_sales_data!$A$2:$A$500,0),MATCH(resource!AX$2,INDIRECT("day_wise_sales_data!$B$1:$BZ$1"),0)),0)</f>
        <v>0</v>
      </c>
      <c r="AY930" s="3">
        <f ca="1">IFERROR(INDEX(INDIRECT("day_wise_sales_data!$B$2:$BZ$599"),MATCH(resource!$CC930,day_wise_sales_data!$A$2:$A$500,0),MATCH(resource!AY$2,INDIRECT("day_wise_sales_data!$B$1:$BZ$1"),0)),0)</f>
        <v>0</v>
      </c>
      <c r="AZ930" s="3">
        <f ca="1">IFERROR(INDEX(INDIRECT("day_wise_sales_data!$B$2:$BZ$599"),MATCH(resource!$CC930,day_wise_sales_data!$A$2:$A$500,0),MATCH(resource!AZ$2,INDIRECT("day_wise_sales_data!$B$1:$BZ$1"),0)),0)</f>
        <v>0</v>
      </c>
      <c r="BA930" s="3">
        <f ca="1">IFERROR(INDEX(INDIRECT("day_wise_sales_data!$B$2:$BZ$599"),MATCH(resource!$CC930,day_wise_sales_data!$A$2:$A$500,0),MATCH(resource!BA$2,INDIRECT("day_wise_sales_data!$B$1:$BZ$1"),0)),0)</f>
        <v>0</v>
      </c>
      <c r="BB930" s="3">
        <f ca="1">IFERROR(INDEX(INDIRECT("day_wise_sales_data!$B$2:$BZ$599"),MATCH(resource!$CC930,day_wise_sales_data!$A$2:$A$500,0),MATCH(resource!BB$2,INDIRECT("day_wise_sales_data!$B$1:$BZ$1"),0)),0)</f>
        <v>0</v>
      </c>
      <c r="BC930" s="3">
        <f ca="1">IFERROR(INDEX(INDIRECT("day_wise_sales_data!$B$2:$BZ$599"),MATCH(resource!$CC930,day_wise_sales_data!$A$2:$A$500,0),MATCH(resource!BC$2,INDIRECT("day_wise_sales_data!$B$1:$BZ$1"),0)),0)</f>
        <v>0</v>
      </c>
      <c r="BD930" s="3">
        <f ca="1">IFERROR(INDEX(INDIRECT("day_wise_sales_data!$B$2:$BZ$599"),MATCH(resource!$CC930,day_wise_sales_data!$A$2:$A$500,0),MATCH(resource!BD$2,INDIRECT("day_wise_sales_data!$B$1:$BZ$1"),0)),0)</f>
        <v>0</v>
      </c>
      <c r="BE930" s="3">
        <f ca="1">IFERROR(INDEX(INDIRECT("day_wise_sales_data!$B$2:$BZ$599"),MATCH(resource!$CC930,day_wise_sales_data!$A$2:$A$500,0),MATCH(resource!BE$2,INDIRECT("day_wise_sales_data!$B$1:$BZ$1"),0)),0)</f>
        <v>0</v>
      </c>
      <c r="BF930" s="3">
        <f ca="1">IFERROR(INDEX(INDIRECT("day_wise_sales_data!$B$2:$BZ$599"),MATCH(resource!$CC930,day_wise_sales_data!$A$2:$A$500,0),MATCH(resource!BF$2,INDIRECT("day_wise_sales_data!$B$1:$BZ$1"),0)),0)</f>
        <v>0</v>
      </c>
      <c r="BG930" s="3">
        <f ca="1">IFERROR(INDEX(INDIRECT("day_wise_sales_data!$B$2:$BZ$599"),MATCH(resource!$CC930,day_wise_sales_data!$A$2:$A$500,0),MATCH(resource!BG$2,INDIRECT("day_wise_sales_data!$B$1:$BZ$1"),0)),0)</f>
        <v>0</v>
      </c>
      <c r="BH930" s="3">
        <f ca="1">IFERROR(INDEX(INDIRECT("day_wise_sales_data!$B$2:$BZ$599"),MATCH(resource!$CC930,day_wise_sales_data!$A$2:$A$500,0),MATCH(resource!BH$2,INDIRECT("day_wise_sales_data!$B$1:$BZ$1"),0)),0)</f>
        <v>0</v>
      </c>
      <c r="BI930" s="3">
        <f ca="1">IFERROR(INDEX(INDIRECT("day_wise_sales_data!$B$2:$BZ$599"),MATCH(resource!$CC930,day_wise_sales_data!$A$2:$A$500,0),MATCH(resource!BI$2,INDIRECT("day_wise_sales_data!$B$1:$BZ$1"),0)),0)</f>
        <v>0</v>
      </c>
      <c r="BJ930" s="3">
        <f ca="1">IFERROR(INDEX(INDIRECT("day_wise_sales_data!$B$2:$BZ$599"),MATCH(resource!$CC930,day_wise_sales_data!$A$2:$A$500,0),MATCH(resource!BJ$2,INDIRECT("day_wise_sales_data!$B$1:$BZ$1"),0)),0)</f>
        <v>0</v>
      </c>
      <c r="BK930" s="3">
        <f ca="1">IFERROR(INDEX(INDIRECT("day_wise_sales_data!$B$2:$BZ$599"),MATCH(resource!$CC930,day_wise_sales_data!$A$2:$A$500,0),MATCH(resource!BK$2,INDIRECT("day_wise_sales_data!$B$1:$BZ$1"),0)),0)</f>
        <v>0</v>
      </c>
      <c r="BL930" s="3">
        <f ca="1">IFERROR(INDEX(INDIRECT("day_wise_sales_data!$B$2:$BZ$599"),MATCH(resource!$CC930,day_wise_sales_data!$A$2:$A$500,0),MATCH(resource!BL$2,INDIRECT("day_wise_sales_data!$B$1:$BZ$1"),0)),0)</f>
        <v>0</v>
      </c>
      <c r="BM930" s="3">
        <f ca="1">IFERROR(INDEX(INDIRECT("day_wise_sales_data!$B$2:$BZ$599"),MATCH(resource!$CC930,day_wise_sales_data!$A$2:$A$500,0),MATCH(resource!BM$2,INDIRECT("day_wise_sales_data!$B$1:$BZ$1"),0)),0)</f>
        <v>0</v>
      </c>
      <c r="BN930" s="3">
        <f ca="1">IFERROR(INDEX(INDIRECT("day_wise_sales_data!$B$2:$BZ$599"),MATCH(resource!$CC930,day_wise_sales_data!$A$2:$A$500,0),MATCH(resource!BN$2,INDIRECT("day_wise_sales_data!$B$1:$BZ$1"),0)),0)</f>
        <v>0</v>
      </c>
      <c r="BO930" s="3">
        <f ca="1">IFERROR(INDEX(INDIRECT("day_wise_sales_data!$B$2:$BZ$599"),MATCH(resource!$CC930,day_wise_sales_data!$A$2:$A$500,0),MATCH(resource!BO$2,INDIRECT("day_wise_sales_data!$B$1:$BZ$1"),0)),0)</f>
        <v>0</v>
      </c>
      <c r="BP930" s="3">
        <f ca="1">IFERROR(INDEX(INDIRECT("day_wise_sales_data!$B$2:$BZ$599"),MATCH(resource!$CC930,day_wise_sales_data!$A$2:$A$500,0),MATCH(resource!BP$2,INDIRECT("day_wise_sales_data!$B$1:$BZ$1"),0)),0)</f>
        <v>0</v>
      </c>
      <c r="BQ930" s="3">
        <f ca="1">IFERROR(INDEX(INDIRECT("day_wise_sales_data!$B$2:$BZ$599"),MATCH(resource!$CC930,day_wise_sales_data!$A$2:$A$500,0),MATCH(resource!BQ$2,INDIRECT("day_wise_sales_data!$B$1:$BZ$1"),0)),0)</f>
        <v>0</v>
      </c>
      <c r="BR930" s="3">
        <f ca="1">IFERROR(INDEX(INDIRECT("day_wise_sales_data!$B$2:$BZ$599"),MATCH(resource!$CC930,day_wise_sales_data!$A$2:$A$500,0),MATCH(resource!BR$2,INDIRECT("day_wise_sales_data!$B$1:$BZ$1"),0)),0)</f>
        <v>0</v>
      </c>
      <c r="BS930" s="3">
        <f ca="1">IFERROR(INDEX(INDIRECT("day_wise_sales_data!$B$2:$BZ$599"),MATCH(resource!$CC930,day_wise_sales_data!$A$2:$A$500,0),MATCH(resource!BS$2,INDIRECT("day_wise_sales_data!$B$1:$BZ$1"),0)),0)</f>
        <v>0</v>
      </c>
      <c r="BT930" s="3">
        <f ca="1">IFERROR(INDEX(INDIRECT("day_wise_sales_data!$B$2:$BZ$599"),MATCH(resource!$CC930,day_wise_sales_data!$A$2:$A$500,0),MATCH(resource!BT$2,INDIRECT("day_wise_sales_data!$B$1:$BZ$1"),0)),0)</f>
        <v>0</v>
      </c>
      <c r="BU930" s="3">
        <f ca="1">IFERROR(INDEX(INDIRECT("day_wise_sales_data!$B$2:$BZ$599"),MATCH(resource!$CC930,day_wise_sales_data!$A$2:$A$500,0),MATCH(resource!BU$2,INDIRECT("day_wise_sales_data!$B$1:$BZ$1"),0)),0)</f>
        <v>0</v>
      </c>
      <c r="BV930" s="3">
        <f ca="1">IFERROR(INDEX(INDIRECT("day_wise_sales_data!$B$2:$BZ$599"),MATCH(resource!$CC930,day_wise_sales_data!$A$2:$A$500,0),MATCH(resource!BV$2,INDIRECT("day_wise_sales_data!$B$1:$BZ$1"),0)),0)</f>
        <v>0</v>
      </c>
      <c r="BW930" s="3">
        <f ca="1">IFERROR(INDEX(INDIRECT("day_wise_sales_data!$B$2:$BZ$599"),MATCH(resource!$CC930,day_wise_sales_data!$A$2:$A$500,0),MATCH(resource!BW$2,INDIRECT("day_wise_sales_data!$B$1:$BZ$1"),0)),0)</f>
        <v>0</v>
      </c>
      <c r="BX930" s="3">
        <f ca="1">IFERROR(INDEX(INDIRECT("day_wise_sales_data!$B$2:$BZ$599"),MATCH(resource!$CC930,day_wise_sales_data!$A$2:$A$500,0),MATCH(resource!BX$2,INDIRECT("day_wise_sales_data!$B$1:$BZ$1"),0)),0)</f>
        <v>0</v>
      </c>
      <c r="BY930" s="3">
        <f ca="1">IFERROR(INDEX(INDIRECT("day_wise_sales_data!$B$2:$BZ$599"),MATCH(resource!$CC930,day_wise_sales_data!$A$2:$A$500,0),MATCH(resource!BY$2,INDIRECT("day_wise_sales_data!$B$1:$BZ$1"),0)),0)</f>
        <v>0</v>
      </c>
      <c r="BZ930" s="3">
        <f ca="1">IFERROR(INDEX(INDIRECT("day_wise_sales_data!$B$2:$BZ$599"),MATCH(resource!$CC930,day_wise_sales_data!$A$2:$A$500,0),MATCH(resource!BZ$2,INDIRECT("day_wise_sales_data!$B$1:$BZ$1"),0)),0)</f>
        <v>0</v>
      </c>
      <c r="CA930" s="3">
        <f ca="1">IFERROR(INDEX(INDIRECT("day_wise_sales_data!$B$2:$BZ$599"),MATCH(resource!$CC930,day_wise_sales_data!$A$2:$A$500,0),MATCH(resource!CA$2,INDIRECT("day_wise_sales_data!$B$1:$BZ$1"),0)),0)</f>
        <v>0</v>
      </c>
      <c r="CC930" s="4">
        <f>sales_data!H929</f>
        <v>0</v>
      </c>
      <c r="CD930" s="1">
        <v>928</v>
      </c>
      <c r="CE930" s="1" t="str">
        <f>IF(AQ930=report!$AQ$3,resource!CD930,"")</f>
        <v/>
      </c>
      <c r="CF930" s="5" t="str">
        <f>IFERROR(SMALL($CE$3:$CE$1001,ROWS($CE$3:CE930)),"")</f>
        <v/>
      </c>
      <c r="CH930">
        <f>IFERROR(VLOOKUP($CC930,data_pull!$E$22:$G$700,2,0),0)</f>
        <v>0</v>
      </c>
      <c r="DK930" s="3" t="str">
        <f>IFERROR(INDEX(COD_SALES!$B$5:$Z$500,MATCH(resource!$CC930,COD_SALES!$A$5:$A$500,0),MATCH(resource!DK$2,COD_SALES!$B$4:$Z$4,0)),"")</f>
        <v/>
      </c>
      <c r="DL930" s="3" t="str">
        <f>IFERROR(INDEX(COD_SALES!$B$5:$Z$500,MATCH(resource!$CC930,COD_SALES!$A$5:$A$500,0),MATCH(resource!DL$2,COD_SALES!$B$4:$Z$4,0)),"")</f>
        <v/>
      </c>
      <c r="DM930" s="3" t="str">
        <f>IFERROR(INDEX(COD_SALES!$B$5:$Z$500,MATCH(resource!$CC930,COD_SALES!$A$5:$A$500,0),MATCH(resource!DM$2,COD_SALES!$B$4:$Z$4,0)),"")</f>
        <v/>
      </c>
      <c r="DN930" s="3" t="str">
        <f>IFERROR(INDEX(COD_SALES!$B$5:$Z$500,MATCH(resource!$CC930,COD_SALES!$A$5:$A$500,0),MATCH(resource!DN$2,COD_SALES!$B$4:$Z$4,0)),"")</f>
        <v/>
      </c>
      <c r="DO930" s="3" t="str">
        <f>IFERROR(INDEX(COD_SALES!$B$5:$Z$500,MATCH(resource!$CC930,COD_SALES!$A$5:$A$500,0),MATCH(resource!DO$2,COD_SALES!$B$4:$Z$4,0)),"")</f>
        <v/>
      </c>
      <c r="DP930" s="3" t="str">
        <f>IFERROR(INDEX(COD_SALES!$B$5:$Z$500,MATCH(resource!$CC930,COD_SALES!$A$5:$A$500,0),MATCH(resource!DP$2,COD_SALES!$B$4:$Z$4,0)),"")</f>
        <v/>
      </c>
      <c r="DQ930" s="3" t="str">
        <f>IFERROR(INDEX(COD_SALES!$B$5:$Z$500,MATCH(resource!$CC930,COD_SALES!$A$5:$A$500,0),MATCH(resource!DQ$2,COD_SALES!$B$4:$Z$4,0)),"")</f>
        <v/>
      </c>
      <c r="DR930" s="3" t="str">
        <f>IFERROR(INDEX(COD_SALES!$B$5:$Z$500,MATCH(resource!$CC930,COD_SALES!$A$5:$A$500,0),MATCH(resource!DR$2,COD_SALES!$B$4:$Z$4,0)),"")</f>
        <v/>
      </c>
      <c r="DS930" s="3" t="str">
        <f>IFERROR(INDEX(COD_SALES!$B$5:$Z$500,MATCH(resource!$CC930,COD_SALES!$A$5:$A$500,0),MATCH(resource!DS$2,COD_SALES!$B$4:$Z$4,0)),"")</f>
        <v/>
      </c>
      <c r="DT930" s="3" t="str">
        <f>IFERROR(INDEX(COD_SALES!$B$5:$Z$500,MATCH(resource!$CC930,COD_SALES!$A$5:$A$500,0),MATCH(resource!DT$2,COD_SALES!$B$4:$Z$4,0)),"")</f>
        <v/>
      </c>
      <c r="DU930" s="3" t="str">
        <f>IFERROR(INDEX(COD_SALES!$B$5:$Z$500,MATCH(resource!$CC930,COD_SALES!$A$5:$A$500,0),MATCH(resource!DU$2,COD_SALES!$B$4:$Z$4,0)),"")</f>
        <v/>
      </c>
      <c r="DV930" s="3" t="str">
        <f>IFERROR(INDEX(COD_SALES!$B$5:$Z$500,MATCH(resource!$CC930,COD_SALES!$A$5:$A$500,0),MATCH(resource!DV$2,COD_SALES!$B$4:$Z$4,0)),"")</f>
        <v/>
      </c>
      <c r="DW930" s="3" t="str">
        <f>IFERROR(INDEX(COD_SALES!$B$5:$Z$500,MATCH(resource!$CC930,COD_SALES!$A$5:$A$500,0),MATCH(resource!DW$2,COD_SALES!$B$4:$Z$4,0)),"")</f>
        <v/>
      </c>
      <c r="DX930" s="3" t="str">
        <f>IFERROR(INDEX(COD_SALES!$B$5:$Z$500,MATCH(resource!$CC930,COD_SALES!$A$5:$A$500,0),MATCH(resource!DX$2,COD_SALES!$B$4:$Z$4,0)),"")</f>
        <v/>
      </c>
      <c r="DY930" s="3" t="str">
        <f>IFERROR(INDEX(COD_SALES!$B$5:$Z$500,MATCH(resource!$CC930,COD_SALES!$A$5:$A$500,0),MATCH(resource!DY$2,COD_SALES!$B$4:$Z$4,0)),"")</f>
        <v/>
      </c>
      <c r="DZ930" s="3" t="str">
        <f>IFERROR(INDEX(COD_SALES!$B$5:$Z$500,MATCH(resource!$CC930,COD_SALES!$A$5:$A$500,0),MATCH(resource!DZ$2,COD_SALES!$B$4:$Z$4,0)),"")</f>
        <v/>
      </c>
      <c r="EA930" s="3" t="str">
        <f>IFERROR(INDEX(COD_SALES!$B$5:$Z$500,MATCH(resource!$CC930,COD_SALES!$A$5:$A$500,0),MATCH(resource!EA$2,COD_SALES!$B$4:$Z$4,0)),"")</f>
        <v/>
      </c>
      <c r="EB930" s="3">
        <f t="shared" si="144"/>
        <v>0</v>
      </c>
      <c r="EW930" s="3">
        <f>IFERROR(VLOOKUP(CC930,data_pull!$AO$25:$AR$546,2,0),0)</f>
        <v>0</v>
      </c>
      <c r="EX930" s="1">
        <f>IFERROR(VLOOKUP(CC930,data_pull!$AO$25:$AR$546,4,0),0)</f>
        <v>0</v>
      </c>
    </row>
    <row r="931" spans="13:154" x14ac:dyDescent="0.25"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4">
        <f>sales_data!B930</f>
        <v>0</v>
      </c>
      <c r="AR931" s="4">
        <f>sales_data!C930</f>
        <v>0</v>
      </c>
      <c r="AS931" s="5" t="str">
        <f t="shared" si="143"/>
        <v/>
      </c>
      <c r="AT931" s="4">
        <f>sales_data!I930</f>
        <v>0</v>
      </c>
      <c r="AU931" s="4">
        <f>sales_data!W930</f>
        <v>0</v>
      </c>
      <c r="AV931" s="1">
        <f>sales_data!N930</f>
        <v>0</v>
      </c>
      <c r="AW931" s="1">
        <f>sales_data!P930</f>
        <v>0</v>
      </c>
      <c r="AX931" s="3">
        <f ca="1">IFERROR(INDEX(INDIRECT("day_wise_sales_data!$B$2:$BZ$599"),MATCH(resource!$CC931,day_wise_sales_data!$A$2:$A$500,0),MATCH(resource!AX$2,INDIRECT("day_wise_sales_data!$B$1:$BZ$1"),0)),0)</f>
        <v>0</v>
      </c>
      <c r="AY931" s="3">
        <f ca="1">IFERROR(INDEX(INDIRECT("day_wise_sales_data!$B$2:$BZ$599"),MATCH(resource!$CC931,day_wise_sales_data!$A$2:$A$500,0),MATCH(resource!AY$2,INDIRECT("day_wise_sales_data!$B$1:$BZ$1"),0)),0)</f>
        <v>0</v>
      </c>
      <c r="AZ931" s="3">
        <f ca="1">IFERROR(INDEX(INDIRECT("day_wise_sales_data!$B$2:$BZ$599"),MATCH(resource!$CC931,day_wise_sales_data!$A$2:$A$500,0),MATCH(resource!AZ$2,INDIRECT("day_wise_sales_data!$B$1:$BZ$1"),0)),0)</f>
        <v>0</v>
      </c>
      <c r="BA931" s="3">
        <f ca="1">IFERROR(INDEX(INDIRECT("day_wise_sales_data!$B$2:$BZ$599"),MATCH(resource!$CC931,day_wise_sales_data!$A$2:$A$500,0),MATCH(resource!BA$2,INDIRECT("day_wise_sales_data!$B$1:$BZ$1"),0)),0)</f>
        <v>0</v>
      </c>
      <c r="BB931" s="3">
        <f ca="1">IFERROR(INDEX(INDIRECT("day_wise_sales_data!$B$2:$BZ$599"),MATCH(resource!$CC931,day_wise_sales_data!$A$2:$A$500,0),MATCH(resource!BB$2,INDIRECT("day_wise_sales_data!$B$1:$BZ$1"),0)),0)</f>
        <v>0</v>
      </c>
      <c r="BC931" s="3">
        <f ca="1">IFERROR(INDEX(INDIRECT("day_wise_sales_data!$B$2:$BZ$599"),MATCH(resource!$CC931,day_wise_sales_data!$A$2:$A$500,0),MATCH(resource!BC$2,INDIRECT("day_wise_sales_data!$B$1:$BZ$1"),0)),0)</f>
        <v>0</v>
      </c>
      <c r="BD931" s="3">
        <f ca="1">IFERROR(INDEX(INDIRECT("day_wise_sales_data!$B$2:$BZ$599"),MATCH(resource!$CC931,day_wise_sales_data!$A$2:$A$500,0),MATCH(resource!BD$2,INDIRECT("day_wise_sales_data!$B$1:$BZ$1"),0)),0)</f>
        <v>0</v>
      </c>
      <c r="BE931" s="3">
        <f ca="1">IFERROR(INDEX(INDIRECT("day_wise_sales_data!$B$2:$BZ$599"),MATCH(resource!$CC931,day_wise_sales_data!$A$2:$A$500,0),MATCH(resource!BE$2,INDIRECT("day_wise_sales_data!$B$1:$BZ$1"),0)),0)</f>
        <v>0</v>
      </c>
      <c r="BF931" s="3">
        <f ca="1">IFERROR(INDEX(INDIRECT("day_wise_sales_data!$B$2:$BZ$599"),MATCH(resource!$CC931,day_wise_sales_data!$A$2:$A$500,0),MATCH(resource!BF$2,INDIRECT("day_wise_sales_data!$B$1:$BZ$1"),0)),0)</f>
        <v>0</v>
      </c>
      <c r="BG931" s="3">
        <f ca="1">IFERROR(INDEX(INDIRECT("day_wise_sales_data!$B$2:$BZ$599"),MATCH(resource!$CC931,day_wise_sales_data!$A$2:$A$500,0),MATCH(resource!BG$2,INDIRECT("day_wise_sales_data!$B$1:$BZ$1"),0)),0)</f>
        <v>0</v>
      </c>
      <c r="BH931" s="3">
        <f ca="1">IFERROR(INDEX(INDIRECT("day_wise_sales_data!$B$2:$BZ$599"),MATCH(resource!$CC931,day_wise_sales_data!$A$2:$A$500,0),MATCH(resource!BH$2,INDIRECT("day_wise_sales_data!$B$1:$BZ$1"),0)),0)</f>
        <v>0</v>
      </c>
      <c r="BI931" s="3">
        <f ca="1">IFERROR(INDEX(INDIRECT("day_wise_sales_data!$B$2:$BZ$599"),MATCH(resource!$CC931,day_wise_sales_data!$A$2:$A$500,0),MATCH(resource!BI$2,INDIRECT("day_wise_sales_data!$B$1:$BZ$1"),0)),0)</f>
        <v>0</v>
      </c>
      <c r="BJ931" s="3">
        <f ca="1">IFERROR(INDEX(INDIRECT("day_wise_sales_data!$B$2:$BZ$599"),MATCH(resource!$CC931,day_wise_sales_data!$A$2:$A$500,0),MATCH(resource!BJ$2,INDIRECT("day_wise_sales_data!$B$1:$BZ$1"),0)),0)</f>
        <v>0</v>
      </c>
      <c r="BK931" s="3">
        <f ca="1">IFERROR(INDEX(INDIRECT("day_wise_sales_data!$B$2:$BZ$599"),MATCH(resource!$CC931,day_wise_sales_data!$A$2:$A$500,0),MATCH(resource!BK$2,INDIRECT("day_wise_sales_data!$B$1:$BZ$1"),0)),0)</f>
        <v>0</v>
      </c>
      <c r="BL931" s="3">
        <f ca="1">IFERROR(INDEX(INDIRECT("day_wise_sales_data!$B$2:$BZ$599"),MATCH(resource!$CC931,day_wise_sales_data!$A$2:$A$500,0),MATCH(resource!BL$2,INDIRECT("day_wise_sales_data!$B$1:$BZ$1"),0)),0)</f>
        <v>0</v>
      </c>
      <c r="BM931" s="3">
        <f ca="1">IFERROR(INDEX(INDIRECT("day_wise_sales_data!$B$2:$BZ$599"),MATCH(resource!$CC931,day_wise_sales_data!$A$2:$A$500,0),MATCH(resource!BM$2,INDIRECT("day_wise_sales_data!$B$1:$BZ$1"),0)),0)</f>
        <v>0</v>
      </c>
      <c r="BN931" s="3">
        <f ca="1">IFERROR(INDEX(INDIRECT("day_wise_sales_data!$B$2:$BZ$599"),MATCH(resource!$CC931,day_wise_sales_data!$A$2:$A$500,0),MATCH(resource!BN$2,INDIRECT("day_wise_sales_data!$B$1:$BZ$1"),0)),0)</f>
        <v>0</v>
      </c>
      <c r="BO931" s="3">
        <f ca="1">IFERROR(INDEX(INDIRECT("day_wise_sales_data!$B$2:$BZ$599"),MATCH(resource!$CC931,day_wise_sales_data!$A$2:$A$500,0),MATCH(resource!BO$2,INDIRECT("day_wise_sales_data!$B$1:$BZ$1"),0)),0)</f>
        <v>0</v>
      </c>
      <c r="BP931" s="3">
        <f ca="1">IFERROR(INDEX(INDIRECT("day_wise_sales_data!$B$2:$BZ$599"),MATCH(resource!$CC931,day_wise_sales_data!$A$2:$A$500,0),MATCH(resource!BP$2,INDIRECT("day_wise_sales_data!$B$1:$BZ$1"),0)),0)</f>
        <v>0</v>
      </c>
      <c r="BQ931" s="3">
        <f ca="1">IFERROR(INDEX(INDIRECT("day_wise_sales_data!$B$2:$BZ$599"),MATCH(resource!$CC931,day_wise_sales_data!$A$2:$A$500,0),MATCH(resource!BQ$2,INDIRECT("day_wise_sales_data!$B$1:$BZ$1"),0)),0)</f>
        <v>0</v>
      </c>
      <c r="BR931" s="3">
        <f ca="1">IFERROR(INDEX(INDIRECT("day_wise_sales_data!$B$2:$BZ$599"),MATCH(resource!$CC931,day_wise_sales_data!$A$2:$A$500,0),MATCH(resource!BR$2,INDIRECT("day_wise_sales_data!$B$1:$BZ$1"),0)),0)</f>
        <v>0</v>
      </c>
      <c r="BS931" s="3">
        <f ca="1">IFERROR(INDEX(INDIRECT("day_wise_sales_data!$B$2:$BZ$599"),MATCH(resource!$CC931,day_wise_sales_data!$A$2:$A$500,0),MATCH(resource!BS$2,INDIRECT("day_wise_sales_data!$B$1:$BZ$1"),0)),0)</f>
        <v>0</v>
      </c>
      <c r="BT931" s="3">
        <f ca="1">IFERROR(INDEX(INDIRECT("day_wise_sales_data!$B$2:$BZ$599"),MATCH(resource!$CC931,day_wise_sales_data!$A$2:$A$500,0),MATCH(resource!BT$2,INDIRECT("day_wise_sales_data!$B$1:$BZ$1"),0)),0)</f>
        <v>0</v>
      </c>
      <c r="BU931" s="3">
        <f ca="1">IFERROR(INDEX(INDIRECT("day_wise_sales_data!$B$2:$BZ$599"),MATCH(resource!$CC931,day_wise_sales_data!$A$2:$A$500,0),MATCH(resource!BU$2,INDIRECT("day_wise_sales_data!$B$1:$BZ$1"),0)),0)</f>
        <v>0</v>
      </c>
      <c r="BV931" s="3">
        <f ca="1">IFERROR(INDEX(INDIRECT("day_wise_sales_data!$B$2:$BZ$599"),MATCH(resource!$CC931,day_wise_sales_data!$A$2:$A$500,0),MATCH(resource!BV$2,INDIRECT("day_wise_sales_data!$B$1:$BZ$1"),0)),0)</f>
        <v>0</v>
      </c>
      <c r="BW931" s="3">
        <f ca="1">IFERROR(INDEX(INDIRECT("day_wise_sales_data!$B$2:$BZ$599"),MATCH(resource!$CC931,day_wise_sales_data!$A$2:$A$500,0),MATCH(resource!BW$2,INDIRECT("day_wise_sales_data!$B$1:$BZ$1"),0)),0)</f>
        <v>0</v>
      </c>
      <c r="BX931" s="3">
        <f ca="1">IFERROR(INDEX(INDIRECT("day_wise_sales_data!$B$2:$BZ$599"),MATCH(resource!$CC931,day_wise_sales_data!$A$2:$A$500,0),MATCH(resource!BX$2,INDIRECT("day_wise_sales_data!$B$1:$BZ$1"),0)),0)</f>
        <v>0</v>
      </c>
      <c r="BY931" s="3">
        <f ca="1">IFERROR(INDEX(INDIRECT("day_wise_sales_data!$B$2:$BZ$599"),MATCH(resource!$CC931,day_wise_sales_data!$A$2:$A$500,0),MATCH(resource!BY$2,INDIRECT("day_wise_sales_data!$B$1:$BZ$1"),0)),0)</f>
        <v>0</v>
      </c>
      <c r="BZ931" s="3">
        <f ca="1">IFERROR(INDEX(INDIRECT("day_wise_sales_data!$B$2:$BZ$599"),MATCH(resource!$CC931,day_wise_sales_data!$A$2:$A$500,0),MATCH(resource!BZ$2,INDIRECT("day_wise_sales_data!$B$1:$BZ$1"),0)),0)</f>
        <v>0</v>
      </c>
      <c r="CA931" s="3">
        <f ca="1">IFERROR(INDEX(INDIRECT("day_wise_sales_data!$B$2:$BZ$599"),MATCH(resource!$CC931,day_wise_sales_data!$A$2:$A$500,0),MATCH(resource!CA$2,INDIRECT("day_wise_sales_data!$B$1:$BZ$1"),0)),0)</f>
        <v>0</v>
      </c>
      <c r="CC931" s="4">
        <f>sales_data!H930</f>
        <v>0</v>
      </c>
      <c r="CD931" s="1">
        <v>929</v>
      </c>
      <c r="CE931" s="1" t="str">
        <f>IF(AQ931=report!$AQ$3,resource!CD931,"")</f>
        <v/>
      </c>
      <c r="CF931" s="5" t="str">
        <f>IFERROR(SMALL($CE$3:$CE$1001,ROWS($CE$3:CE931)),"")</f>
        <v/>
      </c>
      <c r="CH931">
        <f>IFERROR(VLOOKUP($CC931,data_pull!$E$22:$G$700,2,0),0)</f>
        <v>0</v>
      </c>
      <c r="DK931" s="3" t="str">
        <f>IFERROR(INDEX(COD_SALES!$B$5:$Z$500,MATCH(resource!$CC931,COD_SALES!$A$5:$A$500,0),MATCH(resource!DK$2,COD_SALES!$B$4:$Z$4,0)),"")</f>
        <v/>
      </c>
      <c r="DL931" s="3" t="str">
        <f>IFERROR(INDEX(COD_SALES!$B$5:$Z$500,MATCH(resource!$CC931,COD_SALES!$A$5:$A$500,0),MATCH(resource!DL$2,COD_SALES!$B$4:$Z$4,0)),"")</f>
        <v/>
      </c>
      <c r="DM931" s="3" t="str">
        <f>IFERROR(INDEX(COD_SALES!$B$5:$Z$500,MATCH(resource!$CC931,COD_SALES!$A$5:$A$500,0),MATCH(resource!DM$2,COD_SALES!$B$4:$Z$4,0)),"")</f>
        <v/>
      </c>
      <c r="DN931" s="3" t="str">
        <f>IFERROR(INDEX(COD_SALES!$B$5:$Z$500,MATCH(resource!$CC931,COD_SALES!$A$5:$A$500,0),MATCH(resource!DN$2,COD_SALES!$B$4:$Z$4,0)),"")</f>
        <v/>
      </c>
      <c r="DO931" s="3" t="str">
        <f>IFERROR(INDEX(COD_SALES!$B$5:$Z$500,MATCH(resource!$CC931,COD_SALES!$A$5:$A$500,0),MATCH(resource!DO$2,COD_SALES!$B$4:$Z$4,0)),"")</f>
        <v/>
      </c>
      <c r="DP931" s="3" t="str">
        <f>IFERROR(INDEX(COD_SALES!$B$5:$Z$500,MATCH(resource!$CC931,COD_SALES!$A$5:$A$500,0),MATCH(resource!DP$2,COD_SALES!$B$4:$Z$4,0)),"")</f>
        <v/>
      </c>
      <c r="DQ931" s="3" t="str">
        <f>IFERROR(INDEX(COD_SALES!$B$5:$Z$500,MATCH(resource!$CC931,COD_SALES!$A$5:$A$500,0),MATCH(resource!DQ$2,COD_SALES!$B$4:$Z$4,0)),"")</f>
        <v/>
      </c>
      <c r="DR931" s="3" t="str">
        <f>IFERROR(INDEX(COD_SALES!$B$5:$Z$500,MATCH(resource!$CC931,COD_SALES!$A$5:$A$500,0),MATCH(resource!DR$2,COD_SALES!$B$4:$Z$4,0)),"")</f>
        <v/>
      </c>
      <c r="DS931" s="3" t="str">
        <f>IFERROR(INDEX(COD_SALES!$B$5:$Z$500,MATCH(resource!$CC931,COD_SALES!$A$5:$A$500,0),MATCH(resource!DS$2,COD_SALES!$B$4:$Z$4,0)),"")</f>
        <v/>
      </c>
      <c r="DT931" s="3" t="str">
        <f>IFERROR(INDEX(COD_SALES!$B$5:$Z$500,MATCH(resource!$CC931,COD_SALES!$A$5:$A$500,0),MATCH(resource!DT$2,COD_SALES!$B$4:$Z$4,0)),"")</f>
        <v/>
      </c>
      <c r="DU931" s="3" t="str">
        <f>IFERROR(INDEX(COD_SALES!$B$5:$Z$500,MATCH(resource!$CC931,COD_SALES!$A$5:$A$500,0),MATCH(resource!DU$2,COD_SALES!$B$4:$Z$4,0)),"")</f>
        <v/>
      </c>
      <c r="DV931" s="3" t="str">
        <f>IFERROR(INDEX(COD_SALES!$B$5:$Z$500,MATCH(resource!$CC931,COD_SALES!$A$5:$A$500,0),MATCH(resource!DV$2,COD_SALES!$B$4:$Z$4,0)),"")</f>
        <v/>
      </c>
      <c r="DW931" s="3" t="str">
        <f>IFERROR(INDEX(COD_SALES!$B$5:$Z$500,MATCH(resource!$CC931,COD_SALES!$A$5:$A$500,0),MATCH(resource!DW$2,COD_SALES!$B$4:$Z$4,0)),"")</f>
        <v/>
      </c>
      <c r="DX931" s="3" t="str">
        <f>IFERROR(INDEX(COD_SALES!$B$5:$Z$500,MATCH(resource!$CC931,COD_SALES!$A$5:$A$500,0),MATCH(resource!DX$2,COD_SALES!$B$4:$Z$4,0)),"")</f>
        <v/>
      </c>
      <c r="DY931" s="3" t="str">
        <f>IFERROR(INDEX(COD_SALES!$B$5:$Z$500,MATCH(resource!$CC931,COD_SALES!$A$5:$A$500,0),MATCH(resource!DY$2,COD_SALES!$B$4:$Z$4,0)),"")</f>
        <v/>
      </c>
      <c r="DZ931" s="3" t="str">
        <f>IFERROR(INDEX(COD_SALES!$B$5:$Z$500,MATCH(resource!$CC931,COD_SALES!$A$5:$A$500,0),MATCH(resource!DZ$2,COD_SALES!$B$4:$Z$4,0)),"")</f>
        <v/>
      </c>
      <c r="EA931" s="3" t="str">
        <f>IFERROR(INDEX(COD_SALES!$B$5:$Z$500,MATCH(resource!$CC931,COD_SALES!$A$5:$A$500,0),MATCH(resource!EA$2,COD_SALES!$B$4:$Z$4,0)),"")</f>
        <v/>
      </c>
      <c r="EB931" s="3">
        <f t="shared" si="144"/>
        <v>0</v>
      </c>
      <c r="EW931" s="3">
        <f>IFERROR(VLOOKUP(CC931,data_pull!$AO$25:$AR$546,2,0),0)</f>
        <v>0</v>
      </c>
      <c r="EX931" s="1">
        <f>IFERROR(VLOOKUP(CC931,data_pull!$AO$25:$AR$546,4,0),0)</f>
        <v>0</v>
      </c>
    </row>
    <row r="932" spans="13:154" x14ac:dyDescent="0.25"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4">
        <f>sales_data!B931</f>
        <v>0</v>
      </c>
      <c r="AR932" s="4">
        <f>sales_data!C931</f>
        <v>0</v>
      </c>
      <c r="AS932" s="5" t="str">
        <f t="shared" si="143"/>
        <v/>
      </c>
      <c r="AT932" s="4">
        <f>sales_data!I931</f>
        <v>0</v>
      </c>
      <c r="AU932" s="4">
        <f>sales_data!W931</f>
        <v>0</v>
      </c>
      <c r="AV932" s="1">
        <f>sales_data!N931</f>
        <v>0</v>
      </c>
      <c r="AW932" s="1">
        <f>sales_data!P931</f>
        <v>0</v>
      </c>
      <c r="AX932" s="3">
        <f ca="1">IFERROR(INDEX(INDIRECT("day_wise_sales_data!$B$2:$BZ$599"),MATCH(resource!$CC932,day_wise_sales_data!$A$2:$A$500,0),MATCH(resource!AX$2,INDIRECT("day_wise_sales_data!$B$1:$BZ$1"),0)),0)</f>
        <v>0</v>
      </c>
      <c r="AY932" s="3">
        <f ca="1">IFERROR(INDEX(INDIRECT("day_wise_sales_data!$B$2:$BZ$599"),MATCH(resource!$CC932,day_wise_sales_data!$A$2:$A$500,0),MATCH(resource!AY$2,INDIRECT("day_wise_sales_data!$B$1:$BZ$1"),0)),0)</f>
        <v>0</v>
      </c>
      <c r="AZ932" s="3">
        <f ca="1">IFERROR(INDEX(INDIRECT("day_wise_sales_data!$B$2:$BZ$599"),MATCH(resource!$CC932,day_wise_sales_data!$A$2:$A$500,0),MATCH(resource!AZ$2,INDIRECT("day_wise_sales_data!$B$1:$BZ$1"),0)),0)</f>
        <v>0</v>
      </c>
      <c r="BA932" s="3">
        <f ca="1">IFERROR(INDEX(INDIRECT("day_wise_sales_data!$B$2:$BZ$599"),MATCH(resource!$CC932,day_wise_sales_data!$A$2:$A$500,0),MATCH(resource!BA$2,INDIRECT("day_wise_sales_data!$B$1:$BZ$1"),0)),0)</f>
        <v>0</v>
      </c>
      <c r="BB932" s="3">
        <f ca="1">IFERROR(INDEX(INDIRECT("day_wise_sales_data!$B$2:$BZ$599"),MATCH(resource!$CC932,day_wise_sales_data!$A$2:$A$500,0),MATCH(resource!BB$2,INDIRECT("day_wise_sales_data!$B$1:$BZ$1"),0)),0)</f>
        <v>0</v>
      </c>
      <c r="BC932" s="3">
        <f ca="1">IFERROR(INDEX(INDIRECT("day_wise_sales_data!$B$2:$BZ$599"),MATCH(resource!$CC932,day_wise_sales_data!$A$2:$A$500,0),MATCH(resource!BC$2,INDIRECT("day_wise_sales_data!$B$1:$BZ$1"),0)),0)</f>
        <v>0</v>
      </c>
      <c r="BD932" s="3">
        <f ca="1">IFERROR(INDEX(INDIRECT("day_wise_sales_data!$B$2:$BZ$599"),MATCH(resource!$CC932,day_wise_sales_data!$A$2:$A$500,0),MATCH(resource!BD$2,INDIRECT("day_wise_sales_data!$B$1:$BZ$1"),0)),0)</f>
        <v>0</v>
      </c>
      <c r="BE932" s="3">
        <f ca="1">IFERROR(INDEX(INDIRECT("day_wise_sales_data!$B$2:$BZ$599"),MATCH(resource!$CC932,day_wise_sales_data!$A$2:$A$500,0),MATCH(resource!BE$2,INDIRECT("day_wise_sales_data!$B$1:$BZ$1"),0)),0)</f>
        <v>0</v>
      </c>
      <c r="BF932" s="3">
        <f ca="1">IFERROR(INDEX(INDIRECT("day_wise_sales_data!$B$2:$BZ$599"),MATCH(resource!$CC932,day_wise_sales_data!$A$2:$A$500,0),MATCH(resource!BF$2,INDIRECT("day_wise_sales_data!$B$1:$BZ$1"),0)),0)</f>
        <v>0</v>
      </c>
      <c r="BG932" s="3">
        <f ca="1">IFERROR(INDEX(INDIRECT("day_wise_sales_data!$B$2:$BZ$599"),MATCH(resource!$CC932,day_wise_sales_data!$A$2:$A$500,0),MATCH(resource!BG$2,INDIRECT("day_wise_sales_data!$B$1:$BZ$1"),0)),0)</f>
        <v>0</v>
      </c>
      <c r="BH932" s="3">
        <f ca="1">IFERROR(INDEX(INDIRECT("day_wise_sales_data!$B$2:$BZ$599"),MATCH(resource!$CC932,day_wise_sales_data!$A$2:$A$500,0),MATCH(resource!BH$2,INDIRECT("day_wise_sales_data!$B$1:$BZ$1"),0)),0)</f>
        <v>0</v>
      </c>
      <c r="BI932" s="3">
        <f ca="1">IFERROR(INDEX(INDIRECT("day_wise_sales_data!$B$2:$BZ$599"),MATCH(resource!$CC932,day_wise_sales_data!$A$2:$A$500,0),MATCH(resource!BI$2,INDIRECT("day_wise_sales_data!$B$1:$BZ$1"),0)),0)</f>
        <v>0</v>
      </c>
      <c r="BJ932" s="3">
        <f ca="1">IFERROR(INDEX(INDIRECT("day_wise_sales_data!$B$2:$BZ$599"),MATCH(resource!$CC932,day_wise_sales_data!$A$2:$A$500,0),MATCH(resource!BJ$2,INDIRECT("day_wise_sales_data!$B$1:$BZ$1"),0)),0)</f>
        <v>0</v>
      </c>
      <c r="BK932" s="3">
        <f ca="1">IFERROR(INDEX(INDIRECT("day_wise_sales_data!$B$2:$BZ$599"),MATCH(resource!$CC932,day_wise_sales_data!$A$2:$A$500,0),MATCH(resource!BK$2,INDIRECT("day_wise_sales_data!$B$1:$BZ$1"),0)),0)</f>
        <v>0</v>
      </c>
      <c r="BL932" s="3">
        <f ca="1">IFERROR(INDEX(INDIRECT("day_wise_sales_data!$B$2:$BZ$599"),MATCH(resource!$CC932,day_wise_sales_data!$A$2:$A$500,0),MATCH(resource!BL$2,INDIRECT("day_wise_sales_data!$B$1:$BZ$1"),0)),0)</f>
        <v>0</v>
      </c>
      <c r="BM932" s="3">
        <f ca="1">IFERROR(INDEX(INDIRECT("day_wise_sales_data!$B$2:$BZ$599"),MATCH(resource!$CC932,day_wise_sales_data!$A$2:$A$500,0),MATCH(resource!BM$2,INDIRECT("day_wise_sales_data!$B$1:$BZ$1"),0)),0)</f>
        <v>0</v>
      </c>
      <c r="BN932" s="3">
        <f ca="1">IFERROR(INDEX(INDIRECT("day_wise_sales_data!$B$2:$BZ$599"),MATCH(resource!$CC932,day_wise_sales_data!$A$2:$A$500,0),MATCH(resource!BN$2,INDIRECT("day_wise_sales_data!$B$1:$BZ$1"),0)),0)</f>
        <v>0</v>
      </c>
      <c r="BO932" s="3">
        <f ca="1">IFERROR(INDEX(INDIRECT("day_wise_sales_data!$B$2:$BZ$599"),MATCH(resource!$CC932,day_wise_sales_data!$A$2:$A$500,0),MATCH(resource!BO$2,INDIRECT("day_wise_sales_data!$B$1:$BZ$1"),0)),0)</f>
        <v>0</v>
      </c>
      <c r="BP932" s="3">
        <f ca="1">IFERROR(INDEX(INDIRECT("day_wise_sales_data!$B$2:$BZ$599"),MATCH(resource!$CC932,day_wise_sales_data!$A$2:$A$500,0),MATCH(resource!BP$2,INDIRECT("day_wise_sales_data!$B$1:$BZ$1"),0)),0)</f>
        <v>0</v>
      </c>
      <c r="BQ932" s="3">
        <f ca="1">IFERROR(INDEX(INDIRECT("day_wise_sales_data!$B$2:$BZ$599"),MATCH(resource!$CC932,day_wise_sales_data!$A$2:$A$500,0),MATCH(resource!BQ$2,INDIRECT("day_wise_sales_data!$B$1:$BZ$1"),0)),0)</f>
        <v>0</v>
      </c>
      <c r="BR932" s="3">
        <f ca="1">IFERROR(INDEX(INDIRECT("day_wise_sales_data!$B$2:$BZ$599"),MATCH(resource!$CC932,day_wise_sales_data!$A$2:$A$500,0),MATCH(resource!BR$2,INDIRECT("day_wise_sales_data!$B$1:$BZ$1"),0)),0)</f>
        <v>0</v>
      </c>
      <c r="BS932" s="3">
        <f ca="1">IFERROR(INDEX(INDIRECT("day_wise_sales_data!$B$2:$BZ$599"),MATCH(resource!$CC932,day_wise_sales_data!$A$2:$A$500,0),MATCH(resource!BS$2,INDIRECT("day_wise_sales_data!$B$1:$BZ$1"),0)),0)</f>
        <v>0</v>
      </c>
      <c r="BT932" s="3">
        <f ca="1">IFERROR(INDEX(INDIRECT("day_wise_sales_data!$B$2:$BZ$599"),MATCH(resource!$CC932,day_wise_sales_data!$A$2:$A$500,0),MATCH(resource!BT$2,INDIRECT("day_wise_sales_data!$B$1:$BZ$1"),0)),0)</f>
        <v>0</v>
      </c>
      <c r="BU932" s="3">
        <f ca="1">IFERROR(INDEX(INDIRECT("day_wise_sales_data!$B$2:$BZ$599"),MATCH(resource!$CC932,day_wise_sales_data!$A$2:$A$500,0),MATCH(resource!BU$2,INDIRECT("day_wise_sales_data!$B$1:$BZ$1"),0)),0)</f>
        <v>0</v>
      </c>
      <c r="BV932" s="3">
        <f ca="1">IFERROR(INDEX(INDIRECT("day_wise_sales_data!$B$2:$BZ$599"),MATCH(resource!$CC932,day_wise_sales_data!$A$2:$A$500,0),MATCH(resource!BV$2,INDIRECT("day_wise_sales_data!$B$1:$BZ$1"),0)),0)</f>
        <v>0</v>
      </c>
      <c r="BW932" s="3">
        <f ca="1">IFERROR(INDEX(INDIRECT("day_wise_sales_data!$B$2:$BZ$599"),MATCH(resource!$CC932,day_wise_sales_data!$A$2:$A$500,0),MATCH(resource!BW$2,INDIRECT("day_wise_sales_data!$B$1:$BZ$1"),0)),0)</f>
        <v>0</v>
      </c>
      <c r="BX932" s="3">
        <f ca="1">IFERROR(INDEX(INDIRECT("day_wise_sales_data!$B$2:$BZ$599"),MATCH(resource!$CC932,day_wise_sales_data!$A$2:$A$500,0),MATCH(resource!BX$2,INDIRECT("day_wise_sales_data!$B$1:$BZ$1"),0)),0)</f>
        <v>0</v>
      </c>
      <c r="BY932" s="3">
        <f ca="1">IFERROR(INDEX(INDIRECT("day_wise_sales_data!$B$2:$BZ$599"),MATCH(resource!$CC932,day_wise_sales_data!$A$2:$A$500,0),MATCH(resource!BY$2,INDIRECT("day_wise_sales_data!$B$1:$BZ$1"),0)),0)</f>
        <v>0</v>
      </c>
      <c r="BZ932" s="3">
        <f ca="1">IFERROR(INDEX(INDIRECT("day_wise_sales_data!$B$2:$BZ$599"),MATCH(resource!$CC932,day_wise_sales_data!$A$2:$A$500,0),MATCH(resource!BZ$2,INDIRECT("day_wise_sales_data!$B$1:$BZ$1"),0)),0)</f>
        <v>0</v>
      </c>
      <c r="CA932" s="3">
        <f ca="1">IFERROR(INDEX(INDIRECT("day_wise_sales_data!$B$2:$BZ$599"),MATCH(resource!$CC932,day_wise_sales_data!$A$2:$A$500,0),MATCH(resource!CA$2,INDIRECT("day_wise_sales_data!$B$1:$BZ$1"),0)),0)</f>
        <v>0</v>
      </c>
      <c r="CC932" s="4">
        <f>sales_data!H931</f>
        <v>0</v>
      </c>
      <c r="CD932" s="1">
        <v>930</v>
      </c>
      <c r="CE932" s="1" t="str">
        <f>IF(AQ932=report!$AQ$3,resource!CD932,"")</f>
        <v/>
      </c>
      <c r="CF932" s="5" t="str">
        <f>IFERROR(SMALL($CE$3:$CE$1001,ROWS($CE$3:CE932)),"")</f>
        <v/>
      </c>
      <c r="CH932">
        <f>IFERROR(VLOOKUP($CC932,data_pull!$E$22:$G$700,2,0),0)</f>
        <v>0</v>
      </c>
      <c r="DK932" s="3" t="str">
        <f>IFERROR(INDEX(COD_SALES!$B$5:$Z$500,MATCH(resource!$CC932,COD_SALES!$A$5:$A$500,0),MATCH(resource!DK$2,COD_SALES!$B$4:$Z$4,0)),"")</f>
        <v/>
      </c>
      <c r="DL932" s="3" t="str">
        <f>IFERROR(INDEX(COD_SALES!$B$5:$Z$500,MATCH(resource!$CC932,COD_SALES!$A$5:$A$500,0),MATCH(resource!DL$2,COD_SALES!$B$4:$Z$4,0)),"")</f>
        <v/>
      </c>
      <c r="DM932" s="3" t="str">
        <f>IFERROR(INDEX(COD_SALES!$B$5:$Z$500,MATCH(resource!$CC932,COD_SALES!$A$5:$A$500,0),MATCH(resource!DM$2,COD_SALES!$B$4:$Z$4,0)),"")</f>
        <v/>
      </c>
      <c r="DN932" s="3" t="str">
        <f>IFERROR(INDEX(COD_SALES!$B$5:$Z$500,MATCH(resource!$CC932,COD_SALES!$A$5:$A$500,0),MATCH(resource!DN$2,COD_SALES!$B$4:$Z$4,0)),"")</f>
        <v/>
      </c>
      <c r="DO932" s="3" t="str">
        <f>IFERROR(INDEX(COD_SALES!$B$5:$Z$500,MATCH(resource!$CC932,COD_SALES!$A$5:$A$500,0),MATCH(resource!DO$2,COD_SALES!$B$4:$Z$4,0)),"")</f>
        <v/>
      </c>
      <c r="DP932" s="3" t="str">
        <f>IFERROR(INDEX(COD_SALES!$B$5:$Z$500,MATCH(resource!$CC932,COD_SALES!$A$5:$A$500,0),MATCH(resource!DP$2,COD_SALES!$B$4:$Z$4,0)),"")</f>
        <v/>
      </c>
      <c r="DQ932" s="3" t="str">
        <f>IFERROR(INDEX(COD_SALES!$B$5:$Z$500,MATCH(resource!$CC932,COD_SALES!$A$5:$A$500,0),MATCH(resource!DQ$2,COD_SALES!$B$4:$Z$4,0)),"")</f>
        <v/>
      </c>
      <c r="DR932" s="3" t="str">
        <f>IFERROR(INDEX(COD_SALES!$B$5:$Z$500,MATCH(resource!$CC932,COD_SALES!$A$5:$A$500,0),MATCH(resource!DR$2,COD_SALES!$B$4:$Z$4,0)),"")</f>
        <v/>
      </c>
      <c r="DS932" s="3" t="str">
        <f>IFERROR(INDEX(COD_SALES!$B$5:$Z$500,MATCH(resource!$CC932,COD_SALES!$A$5:$A$500,0),MATCH(resource!DS$2,COD_SALES!$B$4:$Z$4,0)),"")</f>
        <v/>
      </c>
      <c r="DT932" s="3" t="str">
        <f>IFERROR(INDEX(COD_SALES!$B$5:$Z$500,MATCH(resource!$CC932,COD_SALES!$A$5:$A$500,0),MATCH(resource!DT$2,COD_SALES!$B$4:$Z$4,0)),"")</f>
        <v/>
      </c>
      <c r="DU932" s="3" t="str">
        <f>IFERROR(INDEX(COD_SALES!$B$5:$Z$500,MATCH(resource!$CC932,COD_SALES!$A$5:$A$500,0),MATCH(resource!DU$2,COD_SALES!$B$4:$Z$4,0)),"")</f>
        <v/>
      </c>
      <c r="DV932" s="3" t="str">
        <f>IFERROR(INDEX(COD_SALES!$B$5:$Z$500,MATCH(resource!$CC932,COD_SALES!$A$5:$A$500,0),MATCH(resource!DV$2,COD_SALES!$B$4:$Z$4,0)),"")</f>
        <v/>
      </c>
      <c r="DW932" s="3" t="str">
        <f>IFERROR(INDEX(COD_SALES!$B$5:$Z$500,MATCH(resource!$CC932,COD_SALES!$A$5:$A$500,0),MATCH(resource!DW$2,COD_SALES!$B$4:$Z$4,0)),"")</f>
        <v/>
      </c>
      <c r="DX932" s="3" t="str">
        <f>IFERROR(INDEX(COD_SALES!$B$5:$Z$500,MATCH(resource!$CC932,COD_SALES!$A$5:$A$500,0),MATCH(resource!DX$2,COD_SALES!$B$4:$Z$4,0)),"")</f>
        <v/>
      </c>
      <c r="DY932" s="3" t="str">
        <f>IFERROR(INDEX(COD_SALES!$B$5:$Z$500,MATCH(resource!$CC932,COD_SALES!$A$5:$A$500,0),MATCH(resource!DY$2,COD_SALES!$B$4:$Z$4,0)),"")</f>
        <v/>
      </c>
      <c r="DZ932" s="3" t="str">
        <f>IFERROR(INDEX(COD_SALES!$B$5:$Z$500,MATCH(resource!$CC932,COD_SALES!$A$5:$A$500,0),MATCH(resource!DZ$2,COD_SALES!$B$4:$Z$4,0)),"")</f>
        <v/>
      </c>
      <c r="EA932" s="3" t="str">
        <f>IFERROR(INDEX(COD_SALES!$B$5:$Z$500,MATCH(resource!$CC932,COD_SALES!$A$5:$A$500,0),MATCH(resource!EA$2,COD_SALES!$B$4:$Z$4,0)),"")</f>
        <v/>
      </c>
      <c r="EB932" s="3">
        <f t="shared" si="144"/>
        <v>0</v>
      </c>
      <c r="EW932" s="3">
        <f>IFERROR(VLOOKUP(CC932,data_pull!$AO$25:$AR$546,2,0),0)</f>
        <v>0</v>
      </c>
      <c r="EX932" s="1">
        <f>IFERROR(VLOOKUP(CC932,data_pull!$AO$25:$AR$546,4,0),0)</f>
        <v>0</v>
      </c>
    </row>
    <row r="933" spans="13:154" x14ac:dyDescent="0.25"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4">
        <f>sales_data!B932</f>
        <v>0</v>
      </c>
      <c r="AR933" s="4">
        <f>sales_data!C932</f>
        <v>0</v>
      </c>
      <c r="AS933" s="5" t="str">
        <f t="shared" si="143"/>
        <v/>
      </c>
      <c r="AT933" s="4">
        <f>sales_data!I932</f>
        <v>0</v>
      </c>
      <c r="AU933" s="4">
        <f>sales_data!W932</f>
        <v>0</v>
      </c>
      <c r="AV933" s="1">
        <f>sales_data!N932</f>
        <v>0</v>
      </c>
      <c r="AW933" s="1">
        <f>sales_data!P932</f>
        <v>0</v>
      </c>
      <c r="AX933" s="3">
        <f ca="1">IFERROR(INDEX(INDIRECT("day_wise_sales_data!$B$2:$BZ$599"),MATCH(resource!$CC933,day_wise_sales_data!$A$2:$A$500,0),MATCH(resource!AX$2,INDIRECT("day_wise_sales_data!$B$1:$BZ$1"),0)),0)</f>
        <v>0</v>
      </c>
      <c r="AY933" s="3">
        <f ca="1">IFERROR(INDEX(INDIRECT("day_wise_sales_data!$B$2:$BZ$599"),MATCH(resource!$CC933,day_wise_sales_data!$A$2:$A$500,0),MATCH(resource!AY$2,INDIRECT("day_wise_sales_data!$B$1:$BZ$1"),0)),0)</f>
        <v>0</v>
      </c>
      <c r="AZ933" s="3">
        <f ca="1">IFERROR(INDEX(INDIRECT("day_wise_sales_data!$B$2:$BZ$599"),MATCH(resource!$CC933,day_wise_sales_data!$A$2:$A$500,0),MATCH(resource!AZ$2,INDIRECT("day_wise_sales_data!$B$1:$BZ$1"),0)),0)</f>
        <v>0</v>
      </c>
      <c r="BA933" s="3">
        <f ca="1">IFERROR(INDEX(INDIRECT("day_wise_sales_data!$B$2:$BZ$599"),MATCH(resource!$CC933,day_wise_sales_data!$A$2:$A$500,0),MATCH(resource!BA$2,INDIRECT("day_wise_sales_data!$B$1:$BZ$1"),0)),0)</f>
        <v>0</v>
      </c>
      <c r="BB933" s="3">
        <f ca="1">IFERROR(INDEX(INDIRECT("day_wise_sales_data!$B$2:$BZ$599"),MATCH(resource!$CC933,day_wise_sales_data!$A$2:$A$500,0),MATCH(resource!BB$2,INDIRECT("day_wise_sales_data!$B$1:$BZ$1"),0)),0)</f>
        <v>0</v>
      </c>
      <c r="BC933" s="3">
        <f ca="1">IFERROR(INDEX(INDIRECT("day_wise_sales_data!$B$2:$BZ$599"),MATCH(resource!$CC933,day_wise_sales_data!$A$2:$A$500,0),MATCH(resource!BC$2,INDIRECT("day_wise_sales_data!$B$1:$BZ$1"),0)),0)</f>
        <v>0</v>
      </c>
      <c r="BD933" s="3">
        <f ca="1">IFERROR(INDEX(INDIRECT("day_wise_sales_data!$B$2:$BZ$599"),MATCH(resource!$CC933,day_wise_sales_data!$A$2:$A$500,0),MATCH(resource!BD$2,INDIRECT("day_wise_sales_data!$B$1:$BZ$1"),0)),0)</f>
        <v>0</v>
      </c>
      <c r="BE933" s="3">
        <f ca="1">IFERROR(INDEX(INDIRECT("day_wise_sales_data!$B$2:$BZ$599"),MATCH(resource!$CC933,day_wise_sales_data!$A$2:$A$500,0),MATCH(resource!BE$2,INDIRECT("day_wise_sales_data!$B$1:$BZ$1"),0)),0)</f>
        <v>0</v>
      </c>
      <c r="BF933" s="3">
        <f ca="1">IFERROR(INDEX(INDIRECT("day_wise_sales_data!$B$2:$BZ$599"),MATCH(resource!$CC933,day_wise_sales_data!$A$2:$A$500,0),MATCH(resource!BF$2,INDIRECT("day_wise_sales_data!$B$1:$BZ$1"),0)),0)</f>
        <v>0</v>
      </c>
      <c r="BG933" s="3">
        <f ca="1">IFERROR(INDEX(INDIRECT("day_wise_sales_data!$B$2:$BZ$599"),MATCH(resource!$CC933,day_wise_sales_data!$A$2:$A$500,0),MATCH(resource!BG$2,INDIRECT("day_wise_sales_data!$B$1:$BZ$1"),0)),0)</f>
        <v>0</v>
      </c>
      <c r="BH933" s="3">
        <f ca="1">IFERROR(INDEX(INDIRECT("day_wise_sales_data!$B$2:$BZ$599"),MATCH(resource!$CC933,day_wise_sales_data!$A$2:$A$500,0),MATCH(resource!BH$2,INDIRECT("day_wise_sales_data!$B$1:$BZ$1"),0)),0)</f>
        <v>0</v>
      </c>
      <c r="BI933" s="3">
        <f ca="1">IFERROR(INDEX(INDIRECT("day_wise_sales_data!$B$2:$BZ$599"),MATCH(resource!$CC933,day_wise_sales_data!$A$2:$A$500,0),MATCH(resource!BI$2,INDIRECT("day_wise_sales_data!$B$1:$BZ$1"),0)),0)</f>
        <v>0</v>
      </c>
      <c r="BJ933" s="3">
        <f ca="1">IFERROR(INDEX(INDIRECT("day_wise_sales_data!$B$2:$BZ$599"),MATCH(resource!$CC933,day_wise_sales_data!$A$2:$A$500,0),MATCH(resource!BJ$2,INDIRECT("day_wise_sales_data!$B$1:$BZ$1"),0)),0)</f>
        <v>0</v>
      </c>
      <c r="BK933" s="3">
        <f ca="1">IFERROR(INDEX(INDIRECT("day_wise_sales_data!$B$2:$BZ$599"),MATCH(resource!$CC933,day_wise_sales_data!$A$2:$A$500,0),MATCH(resource!BK$2,INDIRECT("day_wise_sales_data!$B$1:$BZ$1"),0)),0)</f>
        <v>0</v>
      </c>
      <c r="BL933" s="3">
        <f ca="1">IFERROR(INDEX(INDIRECT("day_wise_sales_data!$B$2:$BZ$599"),MATCH(resource!$CC933,day_wise_sales_data!$A$2:$A$500,0),MATCH(resource!BL$2,INDIRECT("day_wise_sales_data!$B$1:$BZ$1"),0)),0)</f>
        <v>0</v>
      </c>
      <c r="BM933" s="3">
        <f ca="1">IFERROR(INDEX(INDIRECT("day_wise_sales_data!$B$2:$BZ$599"),MATCH(resource!$CC933,day_wise_sales_data!$A$2:$A$500,0),MATCH(resource!BM$2,INDIRECT("day_wise_sales_data!$B$1:$BZ$1"),0)),0)</f>
        <v>0</v>
      </c>
      <c r="BN933" s="3">
        <f ca="1">IFERROR(INDEX(INDIRECT("day_wise_sales_data!$B$2:$BZ$599"),MATCH(resource!$CC933,day_wise_sales_data!$A$2:$A$500,0),MATCH(resource!BN$2,INDIRECT("day_wise_sales_data!$B$1:$BZ$1"),0)),0)</f>
        <v>0</v>
      </c>
      <c r="BO933" s="3">
        <f ca="1">IFERROR(INDEX(INDIRECT("day_wise_sales_data!$B$2:$BZ$599"),MATCH(resource!$CC933,day_wise_sales_data!$A$2:$A$500,0),MATCH(resource!BO$2,INDIRECT("day_wise_sales_data!$B$1:$BZ$1"),0)),0)</f>
        <v>0</v>
      </c>
      <c r="BP933" s="3">
        <f ca="1">IFERROR(INDEX(INDIRECT("day_wise_sales_data!$B$2:$BZ$599"),MATCH(resource!$CC933,day_wise_sales_data!$A$2:$A$500,0),MATCH(resource!BP$2,INDIRECT("day_wise_sales_data!$B$1:$BZ$1"),0)),0)</f>
        <v>0</v>
      </c>
      <c r="BQ933" s="3">
        <f ca="1">IFERROR(INDEX(INDIRECT("day_wise_sales_data!$B$2:$BZ$599"),MATCH(resource!$CC933,day_wise_sales_data!$A$2:$A$500,0),MATCH(resource!BQ$2,INDIRECT("day_wise_sales_data!$B$1:$BZ$1"),0)),0)</f>
        <v>0</v>
      </c>
      <c r="BR933" s="3">
        <f ca="1">IFERROR(INDEX(INDIRECT("day_wise_sales_data!$B$2:$BZ$599"),MATCH(resource!$CC933,day_wise_sales_data!$A$2:$A$500,0),MATCH(resource!BR$2,INDIRECT("day_wise_sales_data!$B$1:$BZ$1"),0)),0)</f>
        <v>0</v>
      </c>
      <c r="BS933" s="3">
        <f ca="1">IFERROR(INDEX(INDIRECT("day_wise_sales_data!$B$2:$BZ$599"),MATCH(resource!$CC933,day_wise_sales_data!$A$2:$A$500,0),MATCH(resource!BS$2,INDIRECT("day_wise_sales_data!$B$1:$BZ$1"),0)),0)</f>
        <v>0</v>
      </c>
      <c r="BT933" s="3">
        <f ca="1">IFERROR(INDEX(INDIRECT("day_wise_sales_data!$B$2:$BZ$599"),MATCH(resource!$CC933,day_wise_sales_data!$A$2:$A$500,0),MATCH(resource!BT$2,INDIRECT("day_wise_sales_data!$B$1:$BZ$1"),0)),0)</f>
        <v>0</v>
      </c>
      <c r="BU933" s="3">
        <f ca="1">IFERROR(INDEX(INDIRECT("day_wise_sales_data!$B$2:$BZ$599"),MATCH(resource!$CC933,day_wise_sales_data!$A$2:$A$500,0),MATCH(resource!BU$2,INDIRECT("day_wise_sales_data!$B$1:$BZ$1"),0)),0)</f>
        <v>0</v>
      </c>
      <c r="BV933" s="3">
        <f ca="1">IFERROR(INDEX(INDIRECT("day_wise_sales_data!$B$2:$BZ$599"),MATCH(resource!$CC933,day_wise_sales_data!$A$2:$A$500,0),MATCH(resource!BV$2,INDIRECT("day_wise_sales_data!$B$1:$BZ$1"),0)),0)</f>
        <v>0</v>
      </c>
      <c r="BW933" s="3">
        <f ca="1">IFERROR(INDEX(INDIRECT("day_wise_sales_data!$B$2:$BZ$599"),MATCH(resource!$CC933,day_wise_sales_data!$A$2:$A$500,0),MATCH(resource!BW$2,INDIRECT("day_wise_sales_data!$B$1:$BZ$1"),0)),0)</f>
        <v>0</v>
      </c>
      <c r="BX933" s="3">
        <f ca="1">IFERROR(INDEX(INDIRECT("day_wise_sales_data!$B$2:$BZ$599"),MATCH(resource!$CC933,day_wise_sales_data!$A$2:$A$500,0),MATCH(resource!BX$2,INDIRECT("day_wise_sales_data!$B$1:$BZ$1"),0)),0)</f>
        <v>0</v>
      </c>
      <c r="BY933" s="3">
        <f ca="1">IFERROR(INDEX(INDIRECT("day_wise_sales_data!$B$2:$BZ$599"),MATCH(resource!$CC933,day_wise_sales_data!$A$2:$A$500,0),MATCH(resource!BY$2,INDIRECT("day_wise_sales_data!$B$1:$BZ$1"),0)),0)</f>
        <v>0</v>
      </c>
      <c r="BZ933" s="3">
        <f ca="1">IFERROR(INDEX(INDIRECT("day_wise_sales_data!$B$2:$BZ$599"),MATCH(resource!$CC933,day_wise_sales_data!$A$2:$A$500,0),MATCH(resource!BZ$2,INDIRECT("day_wise_sales_data!$B$1:$BZ$1"),0)),0)</f>
        <v>0</v>
      </c>
      <c r="CA933" s="3">
        <f ca="1">IFERROR(INDEX(INDIRECT("day_wise_sales_data!$B$2:$BZ$599"),MATCH(resource!$CC933,day_wise_sales_data!$A$2:$A$500,0),MATCH(resource!CA$2,INDIRECT("day_wise_sales_data!$B$1:$BZ$1"),0)),0)</f>
        <v>0</v>
      </c>
      <c r="CC933" s="4">
        <f>sales_data!H932</f>
        <v>0</v>
      </c>
      <c r="CD933" s="1">
        <v>931</v>
      </c>
      <c r="CE933" s="1" t="str">
        <f>IF(AQ933=report!$AQ$3,resource!CD933,"")</f>
        <v/>
      </c>
      <c r="CF933" s="5" t="str">
        <f>IFERROR(SMALL($CE$3:$CE$1001,ROWS($CE$3:CE933)),"")</f>
        <v/>
      </c>
      <c r="CH933">
        <f>IFERROR(VLOOKUP($CC933,data_pull!$E$22:$G$700,2,0),0)</f>
        <v>0</v>
      </c>
      <c r="DK933" s="3" t="str">
        <f>IFERROR(INDEX(COD_SALES!$B$5:$Z$500,MATCH(resource!$CC933,COD_SALES!$A$5:$A$500,0),MATCH(resource!DK$2,COD_SALES!$B$4:$Z$4,0)),"")</f>
        <v/>
      </c>
      <c r="DL933" s="3" t="str">
        <f>IFERROR(INDEX(COD_SALES!$B$5:$Z$500,MATCH(resource!$CC933,COD_SALES!$A$5:$A$500,0),MATCH(resource!DL$2,COD_SALES!$B$4:$Z$4,0)),"")</f>
        <v/>
      </c>
      <c r="DM933" s="3" t="str">
        <f>IFERROR(INDEX(COD_SALES!$B$5:$Z$500,MATCH(resource!$CC933,COD_SALES!$A$5:$A$500,0),MATCH(resource!DM$2,COD_SALES!$B$4:$Z$4,0)),"")</f>
        <v/>
      </c>
      <c r="DN933" s="3" t="str">
        <f>IFERROR(INDEX(COD_SALES!$B$5:$Z$500,MATCH(resource!$CC933,COD_SALES!$A$5:$A$500,0),MATCH(resource!DN$2,COD_SALES!$B$4:$Z$4,0)),"")</f>
        <v/>
      </c>
      <c r="DO933" s="3" t="str">
        <f>IFERROR(INDEX(COD_SALES!$B$5:$Z$500,MATCH(resource!$CC933,COD_SALES!$A$5:$A$500,0),MATCH(resource!DO$2,COD_SALES!$B$4:$Z$4,0)),"")</f>
        <v/>
      </c>
      <c r="DP933" s="3" t="str">
        <f>IFERROR(INDEX(COD_SALES!$B$5:$Z$500,MATCH(resource!$CC933,COD_SALES!$A$5:$A$500,0),MATCH(resource!DP$2,COD_SALES!$B$4:$Z$4,0)),"")</f>
        <v/>
      </c>
      <c r="DQ933" s="3" t="str">
        <f>IFERROR(INDEX(COD_SALES!$B$5:$Z$500,MATCH(resource!$CC933,COD_SALES!$A$5:$A$500,0),MATCH(resource!DQ$2,COD_SALES!$B$4:$Z$4,0)),"")</f>
        <v/>
      </c>
      <c r="DR933" s="3" t="str">
        <f>IFERROR(INDEX(COD_SALES!$B$5:$Z$500,MATCH(resource!$CC933,COD_SALES!$A$5:$A$500,0),MATCH(resource!DR$2,COD_SALES!$B$4:$Z$4,0)),"")</f>
        <v/>
      </c>
      <c r="DS933" s="3" t="str">
        <f>IFERROR(INDEX(COD_SALES!$B$5:$Z$500,MATCH(resource!$CC933,COD_SALES!$A$5:$A$500,0),MATCH(resource!DS$2,COD_SALES!$B$4:$Z$4,0)),"")</f>
        <v/>
      </c>
      <c r="DT933" s="3" t="str">
        <f>IFERROR(INDEX(COD_SALES!$B$5:$Z$500,MATCH(resource!$CC933,COD_SALES!$A$5:$A$500,0),MATCH(resource!DT$2,COD_SALES!$B$4:$Z$4,0)),"")</f>
        <v/>
      </c>
      <c r="DU933" s="3" t="str">
        <f>IFERROR(INDEX(COD_SALES!$B$5:$Z$500,MATCH(resource!$CC933,COD_SALES!$A$5:$A$500,0),MATCH(resource!DU$2,COD_SALES!$B$4:$Z$4,0)),"")</f>
        <v/>
      </c>
      <c r="DV933" s="3" t="str">
        <f>IFERROR(INDEX(COD_SALES!$B$5:$Z$500,MATCH(resource!$CC933,COD_SALES!$A$5:$A$500,0),MATCH(resource!DV$2,COD_SALES!$B$4:$Z$4,0)),"")</f>
        <v/>
      </c>
      <c r="DW933" s="3" t="str">
        <f>IFERROR(INDEX(COD_SALES!$B$5:$Z$500,MATCH(resource!$CC933,COD_SALES!$A$5:$A$500,0),MATCH(resource!DW$2,COD_SALES!$B$4:$Z$4,0)),"")</f>
        <v/>
      </c>
      <c r="DX933" s="3" t="str">
        <f>IFERROR(INDEX(COD_SALES!$B$5:$Z$500,MATCH(resource!$CC933,COD_SALES!$A$5:$A$500,0),MATCH(resource!DX$2,COD_SALES!$B$4:$Z$4,0)),"")</f>
        <v/>
      </c>
      <c r="DY933" s="3" t="str">
        <f>IFERROR(INDEX(COD_SALES!$B$5:$Z$500,MATCH(resource!$CC933,COD_SALES!$A$5:$A$500,0),MATCH(resource!DY$2,COD_SALES!$B$4:$Z$4,0)),"")</f>
        <v/>
      </c>
      <c r="DZ933" s="3" t="str">
        <f>IFERROR(INDEX(COD_SALES!$B$5:$Z$500,MATCH(resource!$CC933,COD_SALES!$A$5:$A$500,0),MATCH(resource!DZ$2,COD_SALES!$B$4:$Z$4,0)),"")</f>
        <v/>
      </c>
      <c r="EA933" s="3" t="str">
        <f>IFERROR(INDEX(COD_SALES!$B$5:$Z$500,MATCH(resource!$CC933,COD_SALES!$A$5:$A$500,0),MATCH(resource!EA$2,COD_SALES!$B$4:$Z$4,0)),"")</f>
        <v/>
      </c>
      <c r="EB933" s="3">
        <f t="shared" si="144"/>
        <v>0</v>
      </c>
      <c r="EW933" s="3">
        <f>IFERROR(VLOOKUP(CC933,data_pull!$AO$25:$AR$546,2,0),0)</f>
        <v>0</v>
      </c>
      <c r="EX933" s="1">
        <f>IFERROR(VLOOKUP(CC933,data_pull!$AO$25:$AR$546,4,0),0)</f>
        <v>0</v>
      </c>
    </row>
    <row r="934" spans="13:154" x14ac:dyDescent="0.25"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4">
        <f>sales_data!B933</f>
        <v>0</v>
      </c>
      <c r="AR934" s="4">
        <f>sales_data!C933</f>
        <v>0</v>
      </c>
      <c r="AS934" s="5" t="str">
        <f t="shared" si="143"/>
        <v/>
      </c>
      <c r="AT934" s="4">
        <f>sales_data!I933</f>
        <v>0</v>
      </c>
      <c r="AU934" s="4">
        <f>sales_data!W933</f>
        <v>0</v>
      </c>
      <c r="AV934" s="1">
        <f>sales_data!N933</f>
        <v>0</v>
      </c>
      <c r="AW934" s="1">
        <f>sales_data!P933</f>
        <v>0</v>
      </c>
      <c r="AX934" s="3">
        <f ca="1">IFERROR(INDEX(INDIRECT("day_wise_sales_data!$B$2:$BZ$599"),MATCH(resource!$CC934,day_wise_sales_data!$A$2:$A$500,0),MATCH(resource!AX$2,INDIRECT("day_wise_sales_data!$B$1:$BZ$1"),0)),0)</f>
        <v>0</v>
      </c>
      <c r="AY934" s="3">
        <f ca="1">IFERROR(INDEX(INDIRECT("day_wise_sales_data!$B$2:$BZ$599"),MATCH(resource!$CC934,day_wise_sales_data!$A$2:$A$500,0),MATCH(resource!AY$2,INDIRECT("day_wise_sales_data!$B$1:$BZ$1"),0)),0)</f>
        <v>0</v>
      </c>
      <c r="AZ934" s="3">
        <f ca="1">IFERROR(INDEX(INDIRECT("day_wise_sales_data!$B$2:$BZ$599"),MATCH(resource!$CC934,day_wise_sales_data!$A$2:$A$500,0),MATCH(resource!AZ$2,INDIRECT("day_wise_sales_data!$B$1:$BZ$1"),0)),0)</f>
        <v>0</v>
      </c>
      <c r="BA934" s="3">
        <f ca="1">IFERROR(INDEX(INDIRECT("day_wise_sales_data!$B$2:$BZ$599"),MATCH(resource!$CC934,day_wise_sales_data!$A$2:$A$500,0),MATCH(resource!BA$2,INDIRECT("day_wise_sales_data!$B$1:$BZ$1"),0)),0)</f>
        <v>0</v>
      </c>
      <c r="BB934" s="3">
        <f ca="1">IFERROR(INDEX(INDIRECT("day_wise_sales_data!$B$2:$BZ$599"),MATCH(resource!$CC934,day_wise_sales_data!$A$2:$A$500,0),MATCH(resource!BB$2,INDIRECT("day_wise_sales_data!$B$1:$BZ$1"),0)),0)</f>
        <v>0</v>
      </c>
      <c r="BC934" s="3">
        <f ca="1">IFERROR(INDEX(INDIRECT("day_wise_sales_data!$B$2:$BZ$599"),MATCH(resource!$CC934,day_wise_sales_data!$A$2:$A$500,0),MATCH(resource!BC$2,INDIRECT("day_wise_sales_data!$B$1:$BZ$1"),0)),0)</f>
        <v>0</v>
      </c>
      <c r="BD934" s="3">
        <f ca="1">IFERROR(INDEX(INDIRECT("day_wise_sales_data!$B$2:$BZ$599"),MATCH(resource!$CC934,day_wise_sales_data!$A$2:$A$500,0),MATCH(resource!BD$2,INDIRECT("day_wise_sales_data!$B$1:$BZ$1"),0)),0)</f>
        <v>0</v>
      </c>
      <c r="BE934" s="3">
        <f ca="1">IFERROR(INDEX(INDIRECT("day_wise_sales_data!$B$2:$BZ$599"),MATCH(resource!$CC934,day_wise_sales_data!$A$2:$A$500,0),MATCH(resource!BE$2,INDIRECT("day_wise_sales_data!$B$1:$BZ$1"),0)),0)</f>
        <v>0</v>
      </c>
      <c r="BF934" s="3">
        <f ca="1">IFERROR(INDEX(INDIRECT("day_wise_sales_data!$B$2:$BZ$599"),MATCH(resource!$CC934,day_wise_sales_data!$A$2:$A$500,0),MATCH(resource!BF$2,INDIRECT("day_wise_sales_data!$B$1:$BZ$1"),0)),0)</f>
        <v>0</v>
      </c>
      <c r="BG934" s="3">
        <f ca="1">IFERROR(INDEX(INDIRECT("day_wise_sales_data!$B$2:$BZ$599"),MATCH(resource!$CC934,day_wise_sales_data!$A$2:$A$500,0),MATCH(resource!BG$2,INDIRECT("day_wise_sales_data!$B$1:$BZ$1"),0)),0)</f>
        <v>0</v>
      </c>
      <c r="BH934" s="3">
        <f ca="1">IFERROR(INDEX(INDIRECT("day_wise_sales_data!$B$2:$BZ$599"),MATCH(resource!$CC934,day_wise_sales_data!$A$2:$A$500,0),MATCH(resource!BH$2,INDIRECT("day_wise_sales_data!$B$1:$BZ$1"),0)),0)</f>
        <v>0</v>
      </c>
      <c r="BI934" s="3">
        <f ca="1">IFERROR(INDEX(INDIRECT("day_wise_sales_data!$B$2:$BZ$599"),MATCH(resource!$CC934,day_wise_sales_data!$A$2:$A$500,0),MATCH(resource!BI$2,INDIRECT("day_wise_sales_data!$B$1:$BZ$1"),0)),0)</f>
        <v>0</v>
      </c>
      <c r="BJ934" s="3">
        <f ca="1">IFERROR(INDEX(INDIRECT("day_wise_sales_data!$B$2:$BZ$599"),MATCH(resource!$CC934,day_wise_sales_data!$A$2:$A$500,0),MATCH(resource!BJ$2,INDIRECT("day_wise_sales_data!$B$1:$BZ$1"),0)),0)</f>
        <v>0</v>
      </c>
      <c r="BK934" s="3">
        <f ca="1">IFERROR(INDEX(INDIRECT("day_wise_sales_data!$B$2:$BZ$599"),MATCH(resource!$CC934,day_wise_sales_data!$A$2:$A$500,0),MATCH(resource!BK$2,INDIRECT("day_wise_sales_data!$B$1:$BZ$1"),0)),0)</f>
        <v>0</v>
      </c>
      <c r="BL934" s="3">
        <f ca="1">IFERROR(INDEX(INDIRECT("day_wise_sales_data!$B$2:$BZ$599"),MATCH(resource!$CC934,day_wise_sales_data!$A$2:$A$500,0),MATCH(resource!BL$2,INDIRECT("day_wise_sales_data!$B$1:$BZ$1"),0)),0)</f>
        <v>0</v>
      </c>
      <c r="BM934" s="3">
        <f ca="1">IFERROR(INDEX(INDIRECT("day_wise_sales_data!$B$2:$BZ$599"),MATCH(resource!$CC934,day_wise_sales_data!$A$2:$A$500,0),MATCH(resource!BM$2,INDIRECT("day_wise_sales_data!$B$1:$BZ$1"),0)),0)</f>
        <v>0</v>
      </c>
      <c r="BN934" s="3">
        <f ca="1">IFERROR(INDEX(INDIRECT("day_wise_sales_data!$B$2:$BZ$599"),MATCH(resource!$CC934,day_wise_sales_data!$A$2:$A$500,0),MATCH(resource!BN$2,INDIRECT("day_wise_sales_data!$B$1:$BZ$1"),0)),0)</f>
        <v>0</v>
      </c>
      <c r="BO934" s="3">
        <f ca="1">IFERROR(INDEX(INDIRECT("day_wise_sales_data!$B$2:$BZ$599"),MATCH(resource!$CC934,day_wise_sales_data!$A$2:$A$500,0),MATCH(resource!BO$2,INDIRECT("day_wise_sales_data!$B$1:$BZ$1"),0)),0)</f>
        <v>0</v>
      </c>
      <c r="BP934" s="3">
        <f ca="1">IFERROR(INDEX(INDIRECT("day_wise_sales_data!$B$2:$BZ$599"),MATCH(resource!$CC934,day_wise_sales_data!$A$2:$A$500,0),MATCH(resource!BP$2,INDIRECT("day_wise_sales_data!$B$1:$BZ$1"),0)),0)</f>
        <v>0</v>
      </c>
      <c r="BQ934" s="3">
        <f ca="1">IFERROR(INDEX(INDIRECT("day_wise_sales_data!$B$2:$BZ$599"),MATCH(resource!$CC934,day_wise_sales_data!$A$2:$A$500,0),MATCH(resource!BQ$2,INDIRECT("day_wise_sales_data!$B$1:$BZ$1"),0)),0)</f>
        <v>0</v>
      </c>
      <c r="BR934" s="3">
        <f ca="1">IFERROR(INDEX(INDIRECT("day_wise_sales_data!$B$2:$BZ$599"),MATCH(resource!$CC934,day_wise_sales_data!$A$2:$A$500,0),MATCH(resource!BR$2,INDIRECT("day_wise_sales_data!$B$1:$BZ$1"),0)),0)</f>
        <v>0</v>
      </c>
      <c r="BS934" s="3">
        <f ca="1">IFERROR(INDEX(INDIRECT("day_wise_sales_data!$B$2:$BZ$599"),MATCH(resource!$CC934,day_wise_sales_data!$A$2:$A$500,0),MATCH(resource!BS$2,INDIRECT("day_wise_sales_data!$B$1:$BZ$1"),0)),0)</f>
        <v>0</v>
      </c>
      <c r="BT934" s="3">
        <f ca="1">IFERROR(INDEX(INDIRECT("day_wise_sales_data!$B$2:$BZ$599"),MATCH(resource!$CC934,day_wise_sales_data!$A$2:$A$500,0),MATCH(resource!BT$2,INDIRECT("day_wise_sales_data!$B$1:$BZ$1"),0)),0)</f>
        <v>0</v>
      </c>
      <c r="BU934" s="3">
        <f ca="1">IFERROR(INDEX(INDIRECT("day_wise_sales_data!$B$2:$BZ$599"),MATCH(resource!$CC934,day_wise_sales_data!$A$2:$A$500,0),MATCH(resource!BU$2,INDIRECT("day_wise_sales_data!$B$1:$BZ$1"),0)),0)</f>
        <v>0</v>
      </c>
      <c r="BV934" s="3">
        <f ca="1">IFERROR(INDEX(INDIRECT("day_wise_sales_data!$B$2:$BZ$599"),MATCH(resource!$CC934,day_wise_sales_data!$A$2:$A$500,0),MATCH(resource!BV$2,INDIRECT("day_wise_sales_data!$B$1:$BZ$1"),0)),0)</f>
        <v>0</v>
      </c>
      <c r="BW934" s="3">
        <f ca="1">IFERROR(INDEX(INDIRECT("day_wise_sales_data!$B$2:$BZ$599"),MATCH(resource!$CC934,day_wise_sales_data!$A$2:$A$500,0),MATCH(resource!BW$2,INDIRECT("day_wise_sales_data!$B$1:$BZ$1"),0)),0)</f>
        <v>0</v>
      </c>
      <c r="BX934" s="3">
        <f ca="1">IFERROR(INDEX(INDIRECT("day_wise_sales_data!$B$2:$BZ$599"),MATCH(resource!$CC934,day_wise_sales_data!$A$2:$A$500,0),MATCH(resource!BX$2,INDIRECT("day_wise_sales_data!$B$1:$BZ$1"),0)),0)</f>
        <v>0</v>
      </c>
      <c r="BY934" s="3">
        <f ca="1">IFERROR(INDEX(INDIRECT("day_wise_sales_data!$B$2:$BZ$599"),MATCH(resource!$CC934,day_wise_sales_data!$A$2:$A$500,0),MATCH(resource!BY$2,INDIRECT("day_wise_sales_data!$B$1:$BZ$1"),0)),0)</f>
        <v>0</v>
      </c>
      <c r="BZ934" s="3">
        <f ca="1">IFERROR(INDEX(INDIRECT("day_wise_sales_data!$B$2:$BZ$599"),MATCH(resource!$CC934,day_wise_sales_data!$A$2:$A$500,0),MATCH(resource!BZ$2,INDIRECT("day_wise_sales_data!$B$1:$BZ$1"),0)),0)</f>
        <v>0</v>
      </c>
      <c r="CA934" s="3">
        <f ca="1">IFERROR(INDEX(INDIRECT("day_wise_sales_data!$B$2:$BZ$599"),MATCH(resource!$CC934,day_wise_sales_data!$A$2:$A$500,0),MATCH(resource!CA$2,INDIRECT("day_wise_sales_data!$B$1:$BZ$1"),0)),0)</f>
        <v>0</v>
      </c>
      <c r="CC934" s="4">
        <f>sales_data!H933</f>
        <v>0</v>
      </c>
      <c r="CD934" s="1">
        <v>932</v>
      </c>
      <c r="CE934" s="1" t="str">
        <f>IF(AQ934=report!$AQ$3,resource!CD934,"")</f>
        <v/>
      </c>
      <c r="CF934" s="5" t="str">
        <f>IFERROR(SMALL($CE$3:$CE$1001,ROWS($CE$3:CE934)),"")</f>
        <v/>
      </c>
      <c r="CH934">
        <f>IFERROR(VLOOKUP($CC934,data_pull!$E$22:$G$700,2,0),0)</f>
        <v>0</v>
      </c>
      <c r="DK934" s="3" t="str">
        <f>IFERROR(INDEX(COD_SALES!$B$5:$Z$500,MATCH(resource!$CC934,COD_SALES!$A$5:$A$500,0),MATCH(resource!DK$2,COD_SALES!$B$4:$Z$4,0)),"")</f>
        <v/>
      </c>
      <c r="DL934" s="3" t="str">
        <f>IFERROR(INDEX(COD_SALES!$B$5:$Z$500,MATCH(resource!$CC934,COD_SALES!$A$5:$A$500,0),MATCH(resource!DL$2,COD_SALES!$B$4:$Z$4,0)),"")</f>
        <v/>
      </c>
      <c r="DM934" s="3" t="str">
        <f>IFERROR(INDEX(COD_SALES!$B$5:$Z$500,MATCH(resource!$CC934,COD_SALES!$A$5:$A$500,0),MATCH(resource!DM$2,COD_SALES!$B$4:$Z$4,0)),"")</f>
        <v/>
      </c>
      <c r="DN934" s="3" t="str">
        <f>IFERROR(INDEX(COD_SALES!$B$5:$Z$500,MATCH(resource!$CC934,COD_SALES!$A$5:$A$500,0),MATCH(resource!DN$2,COD_SALES!$B$4:$Z$4,0)),"")</f>
        <v/>
      </c>
      <c r="DO934" s="3" t="str">
        <f>IFERROR(INDEX(COD_SALES!$B$5:$Z$500,MATCH(resource!$CC934,COD_SALES!$A$5:$A$500,0),MATCH(resource!DO$2,COD_SALES!$B$4:$Z$4,0)),"")</f>
        <v/>
      </c>
      <c r="DP934" s="3" t="str">
        <f>IFERROR(INDEX(COD_SALES!$B$5:$Z$500,MATCH(resource!$CC934,COD_SALES!$A$5:$A$500,0),MATCH(resource!DP$2,COD_SALES!$B$4:$Z$4,0)),"")</f>
        <v/>
      </c>
      <c r="DQ934" s="3" t="str">
        <f>IFERROR(INDEX(COD_SALES!$B$5:$Z$500,MATCH(resource!$CC934,COD_SALES!$A$5:$A$500,0),MATCH(resource!DQ$2,COD_SALES!$B$4:$Z$4,0)),"")</f>
        <v/>
      </c>
      <c r="DR934" s="3" t="str">
        <f>IFERROR(INDEX(COD_SALES!$B$5:$Z$500,MATCH(resource!$CC934,COD_SALES!$A$5:$A$500,0),MATCH(resource!DR$2,COD_SALES!$B$4:$Z$4,0)),"")</f>
        <v/>
      </c>
      <c r="DS934" s="3" t="str">
        <f>IFERROR(INDEX(COD_SALES!$B$5:$Z$500,MATCH(resource!$CC934,COD_SALES!$A$5:$A$500,0),MATCH(resource!DS$2,COD_SALES!$B$4:$Z$4,0)),"")</f>
        <v/>
      </c>
      <c r="DT934" s="3" t="str">
        <f>IFERROR(INDEX(COD_SALES!$B$5:$Z$500,MATCH(resource!$CC934,COD_SALES!$A$5:$A$500,0),MATCH(resource!DT$2,COD_SALES!$B$4:$Z$4,0)),"")</f>
        <v/>
      </c>
      <c r="DU934" s="3" t="str">
        <f>IFERROR(INDEX(COD_SALES!$B$5:$Z$500,MATCH(resource!$CC934,COD_SALES!$A$5:$A$500,0),MATCH(resource!DU$2,COD_SALES!$B$4:$Z$4,0)),"")</f>
        <v/>
      </c>
      <c r="DV934" s="3" t="str">
        <f>IFERROR(INDEX(COD_SALES!$B$5:$Z$500,MATCH(resource!$CC934,COD_SALES!$A$5:$A$500,0),MATCH(resource!DV$2,COD_SALES!$B$4:$Z$4,0)),"")</f>
        <v/>
      </c>
      <c r="DW934" s="3" t="str">
        <f>IFERROR(INDEX(COD_SALES!$B$5:$Z$500,MATCH(resource!$CC934,COD_SALES!$A$5:$A$500,0),MATCH(resource!DW$2,COD_SALES!$B$4:$Z$4,0)),"")</f>
        <v/>
      </c>
      <c r="DX934" s="3" t="str">
        <f>IFERROR(INDEX(COD_SALES!$B$5:$Z$500,MATCH(resource!$CC934,COD_SALES!$A$5:$A$500,0),MATCH(resource!DX$2,COD_SALES!$B$4:$Z$4,0)),"")</f>
        <v/>
      </c>
      <c r="DY934" s="3" t="str">
        <f>IFERROR(INDEX(COD_SALES!$B$5:$Z$500,MATCH(resource!$CC934,COD_SALES!$A$5:$A$500,0),MATCH(resource!DY$2,COD_SALES!$B$4:$Z$4,0)),"")</f>
        <v/>
      </c>
      <c r="DZ934" s="3" t="str">
        <f>IFERROR(INDEX(COD_SALES!$B$5:$Z$500,MATCH(resource!$CC934,COD_SALES!$A$5:$A$500,0),MATCH(resource!DZ$2,COD_SALES!$B$4:$Z$4,0)),"")</f>
        <v/>
      </c>
      <c r="EA934" s="3" t="str">
        <f>IFERROR(INDEX(COD_SALES!$B$5:$Z$500,MATCH(resource!$CC934,COD_SALES!$A$5:$A$500,0),MATCH(resource!EA$2,COD_SALES!$B$4:$Z$4,0)),"")</f>
        <v/>
      </c>
      <c r="EB934" s="3">
        <f t="shared" si="144"/>
        <v>0</v>
      </c>
      <c r="EW934" s="3">
        <f>IFERROR(VLOOKUP(CC934,data_pull!$AO$25:$AR$546,2,0),0)</f>
        <v>0</v>
      </c>
      <c r="EX934" s="1">
        <f>IFERROR(VLOOKUP(CC934,data_pull!$AO$25:$AR$546,4,0),0)</f>
        <v>0</v>
      </c>
    </row>
    <row r="935" spans="13:154" x14ac:dyDescent="0.25"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4">
        <f>sales_data!B934</f>
        <v>0</v>
      </c>
      <c r="AR935" s="4">
        <f>sales_data!C934</f>
        <v>0</v>
      </c>
      <c r="AS935" s="5" t="str">
        <f t="shared" si="143"/>
        <v/>
      </c>
      <c r="AT935" s="4">
        <f>sales_data!I934</f>
        <v>0</v>
      </c>
      <c r="AU935" s="4">
        <f>sales_data!W934</f>
        <v>0</v>
      </c>
      <c r="AV935" s="1">
        <f>sales_data!N934</f>
        <v>0</v>
      </c>
      <c r="AW935" s="1">
        <f>sales_data!P934</f>
        <v>0</v>
      </c>
      <c r="AX935" s="3">
        <f ca="1">IFERROR(INDEX(INDIRECT("day_wise_sales_data!$B$2:$BZ$599"),MATCH(resource!$CC935,day_wise_sales_data!$A$2:$A$500,0),MATCH(resource!AX$2,INDIRECT("day_wise_sales_data!$B$1:$BZ$1"),0)),0)</f>
        <v>0</v>
      </c>
      <c r="AY935" s="3">
        <f ca="1">IFERROR(INDEX(INDIRECT("day_wise_sales_data!$B$2:$BZ$599"),MATCH(resource!$CC935,day_wise_sales_data!$A$2:$A$500,0),MATCH(resource!AY$2,INDIRECT("day_wise_sales_data!$B$1:$BZ$1"),0)),0)</f>
        <v>0</v>
      </c>
      <c r="AZ935" s="3">
        <f ca="1">IFERROR(INDEX(INDIRECT("day_wise_sales_data!$B$2:$BZ$599"),MATCH(resource!$CC935,day_wise_sales_data!$A$2:$A$500,0),MATCH(resource!AZ$2,INDIRECT("day_wise_sales_data!$B$1:$BZ$1"),0)),0)</f>
        <v>0</v>
      </c>
      <c r="BA935" s="3">
        <f ca="1">IFERROR(INDEX(INDIRECT("day_wise_sales_data!$B$2:$BZ$599"),MATCH(resource!$CC935,day_wise_sales_data!$A$2:$A$500,0),MATCH(resource!BA$2,INDIRECT("day_wise_sales_data!$B$1:$BZ$1"),0)),0)</f>
        <v>0</v>
      </c>
      <c r="BB935" s="3">
        <f ca="1">IFERROR(INDEX(INDIRECT("day_wise_sales_data!$B$2:$BZ$599"),MATCH(resource!$CC935,day_wise_sales_data!$A$2:$A$500,0),MATCH(resource!BB$2,INDIRECT("day_wise_sales_data!$B$1:$BZ$1"),0)),0)</f>
        <v>0</v>
      </c>
      <c r="BC935" s="3">
        <f ca="1">IFERROR(INDEX(INDIRECT("day_wise_sales_data!$B$2:$BZ$599"),MATCH(resource!$CC935,day_wise_sales_data!$A$2:$A$500,0),MATCH(resource!BC$2,INDIRECT("day_wise_sales_data!$B$1:$BZ$1"),0)),0)</f>
        <v>0</v>
      </c>
      <c r="BD935" s="3">
        <f ca="1">IFERROR(INDEX(INDIRECT("day_wise_sales_data!$B$2:$BZ$599"),MATCH(resource!$CC935,day_wise_sales_data!$A$2:$A$500,0),MATCH(resource!BD$2,INDIRECT("day_wise_sales_data!$B$1:$BZ$1"),0)),0)</f>
        <v>0</v>
      </c>
      <c r="BE935" s="3">
        <f ca="1">IFERROR(INDEX(INDIRECT("day_wise_sales_data!$B$2:$BZ$599"),MATCH(resource!$CC935,day_wise_sales_data!$A$2:$A$500,0),MATCH(resource!BE$2,INDIRECT("day_wise_sales_data!$B$1:$BZ$1"),0)),0)</f>
        <v>0</v>
      </c>
      <c r="BF935" s="3">
        <f ca="1">IFERROR(INDEX(INDIRECT("day_wise_sales_data!$B$2:$BZ$599"),MATCH(resource!$CC935,day_wise_sales_data!$A$2:$A$500,0),MATCH(resource!BF$2,INDIRECT("day_wise_sales_data!$B$1:$BZ$1"),0)),0)</f>
        <v>0</v>
      </c>
      <c r="BG935" s="3">
        <f ca="1">IFERROR(INDEX(INDIRECT("day_wise_sales_data!$B$2:$BZ$599"),MATCH(resource!$CC935,day_wise_sales_data!$A$2:$A$500,0),MATCH(resource!BG$2,INDIRECT("day_wise_sales_data!$B$1:$BZ$1"),0)),0)</f>
        <v>0</v>
      </c>
      <c r="BH935" s="3">
        <f ca="1">IFERROR(INDEX(INDIRECT("day_wise_sales_data!$B$2:$BZ$599"),MATCH(resource!$CC935,day_wise_sales_data!$A$2:$A$500,0),MATCH(resource!BH$2,INDIRECT("day_wise_sales_data!$B$1:$BZ$1"),0)),0)</f>
        <v>0</v>
      </c>
      <c r="BI935" s="3">
        <f ca="1">IFERROR(INDEX(INDIRECT("day_wise_sales_data!$B$2:$BZ$599"),MATCH(resource!$CC935,day_wise_sales_data!$A$2:$A$500,0),MATCH(resource!BI$2,INDIRECT("day_wise_sales_data!$B$1:$BZ$1"),0)),0)</f>
        <v>0</v>
      </c>
      <c r="BJ935" s="3">
        <f ca="1">IFERROR(INDEX(INDIRECT("day_wise_sales_data!$B$2:$BZ$599"),MATCH(resource!$CC935,day_wise_sales_data!$A$2:$A$500,0),MATCH(resource!BJ$2,INDIRECT("day_wise_sales_data!$B$1:$BZ$1"),0)),0)</f>
        <v>0</v>
      </c>
      <c r="BK935" s="3">
        <f ca="1">IFERROR(INDEX(INDIRECT("day_wise_sales_data!$B$2:$BZ$599"),MATCH(resource!$CC935,day_wise_sales_data!$A$2:$A$500,0),MATCH(resource!BK$2,INDIRECT("day_wise_sales_data!$B$1:$BZ$1"),0)),0)</f>
        <v>0</v>
      </c>
      <c r="BL935" s="3">
        <f ca="1">IFERROR(INDEX(INDIRECT("day_wise_sales_data!$B$2:$BZ$599"),MATCH(resource!$CC935,day_wise_sales_data!$A$2:$A$500,0),MATCH(resource!BL$2,INDIRECT("day_wise_sales_data!$B$1:$BZ$1"),0)),0)</f>
        <v>0</v>
      </c>
      <c r="BM935" s="3">
        <f ca="1">IFERROR(INDEX(INDIRECT("day_wise_sales_data!$B$2:$BZ$599"),MATCH(resource!$CC935,day_wise_sales_data!$A$2:$A$500,0),MATCH(resource!BM$2,INDIRECT("day_wise_sales_data!$B$1:$BZ$1"),0)),0)</f>
        <v>0</v>
      </c>
      <c r="BN935" s="3">
        <f ca="1">IFERROR(INDEX(INDIRECT("day_wise_sales_data!$B$2:$BZ$599"),MATCH(resource!$CC935,day_wise_sales_data!$A$2:$A$500,0),MATCH(resource!BN$2,INDIRECT("day_wise_sales_data!$B$1:$BZ$1"),0)),0)</f>
        <v>0</v>
      </c>
      <c r="BO935" s="3">
        <f ca="1">IFERROR(INDEX(INDIRECT("day_wise_sales_data!$B$2:$BZ$599"),MATCH(resource!$CC935,day_wise_sales_data!$A$2:$A$500,0),MATCH(resource!BO$2,INDIRECT("day_wise_sales_data!$B$1:$BZ$1"),0)),0)</f>
        <v>0</v>
      </c>
      <c r="BP935" s="3">
        <f ca="1">IFERROR(INDEX(INDIRECT("day_wise_sales_data!$B$2:$BZ$599"),MATCH(resource!$CC935,day_wise_sales_data!$A$2:$A$500,0),MATCH(resource!BP$2,INDIRECT("day_wise_sales_data!$B$1:$BZ$1"),0)),0)</f>
        <v>0</v>
      </c>
      <c r="BQ935" s="3">
        <f ca="1">IFERROR(INDEX(INDIRECT("day_wise_sales_data!$B$2:$BZ$599"),MATCH(resource!$CC935,day_wise_sales_data!$A$2:$A$500,0),MATCH(resource!BQ$2,INDIRECT("day_wise_sales_data!$B$1:$BZ$1"),0)),0)</f>
        <v>0</v>
      </c>
      <c r="BR935" s="3">
        <f ca="1">IFERROR(INDEX(INDIRECT("day_wise_sales_data!$B$2:$BZ$599"),MATCH(resource!$CC935,day_wise_sales_data!$A$2:$A$500,0),MATCH(resource!BR$2,INDIRECT("day_wise_sales_data!$B$1:$BZ$1"),0)),0)</f>
        <v>0</v>
      </c>
      <c r="BS935" s="3">
        <f ca="1">IFERROR(INDEX(INDIRECT("day_wise_sales_data!$B$2:$BZ$599"),MATCH(resource!$CC935,day_wise_sales_data!$A$2:$A$500,0),MATCH(resource!BS$2,INDIRECT("day_wise_sales_data!$B$1:$BZ$1"),0)),0)</f>
        <v>0</v>
      </c>
      <c r="BT935" s="3">
        <f ca="1">IFERROR(INDEX(INDIRECT("day_wise_sales_data!$B$2:$BZ$599"),MATCH(resource!$CC935,day_wise_sales_data!$A$2:$A$500,0),MATCH(resource!BT$2,INDIRECT("day_wise_sales_data!$B$1:$BZ$1"),0)),0)</f>
        <v>0</v>
      </c>
      <c r="BU935" s="3">
        <f ca="1">IFERROR(INDEX(INDIRECT("day_wise_sales_data!$B$2:$BZ$599"),MATCH(resource!$CC935,day_wise_sales_data!$A$2:$A$500,0),MATCH(resource!BU$2,INDIRECT("day_wise_sales_data!$B$1:$BZ$1"),0)),0)</f>
        <v>0</v>
      </c>
      <c r="BV935" s="3">
        <f ca="1">IFERROR(INDEX(INDIRECT("day_wise_sales_data!$B$2:$BZ$599"),MATCH(resource!$CC935,day_wise_sales_data!$A$2:$A$500,0),MATCH(resource!BV$2,INDIRECT("day_wise_sales_data!$B$1:$BZ$1"),0)),0)</f>
        <v>0</v>
      </c>
      <c r="BW935" s="3">
        <f ca="1">IFERROR(INDEX(INDIRECT("day_wise_sales_data!$B$2:$BZ$599"),MATCH(resource!$CC935,day_wise_sales_data!$A$2:$A$500,0),MATCH(resource!BW$2,INDIRECT("day_wise_sales_data!$B$1:$BZ$1"),0)),0)</f>
        <v>0</v>
      </c>
      <c r="BX935" s="3">
        <f ca="1">IFERROR(INDEX(INDIRECT("day_wise_sales_data!$B$2:$BZ$599"),MATCH(resource!$CC935,day_wise_sales_data!$A$2:$A$500,0),MATCH(resource!BX$2,INDIRECT("day_wise_sales_data!$B$1:$BZ$1"),0)),0)</f>
        <v>0</v>
      </c>
      <c r="BY935" s="3">
        <f ca="1">IFERROR(INDEX(INDIRECT("day_wise_sales_data!$B$2:$BZ$599"),MATCH(resource!$CC935,day_wise_sales_data!$A$2:$A$500,0),MATCH(resource!BY$2,INDIRECT("day_wise_sales_data!$B$1:$BZ$1"),0)),0)</f>
        <v>0</v>
      </c>
      <c r="BZ935" s="3">
        <f ca="1">IFERROR(INDEX(INDIRECT("day_wise_sales_data!$B$2:$BZ$599"),MATCH(resource!$CC935,day_wise_sales_data!$A$2:$A$500,0),MATCH(resource!BZ$2,INDIRECT("day_wise_sales_data!$B$1:$BZ$1"),0)),0)</f>
        <v>0</v>
      </c>
      <c r="CA935" s="3">
        <f ca="1">IFERROR(INDEX(INDIRECT("day_wise_sales_data!$B$2:$BZ$599"),MATCH(resource!$CC935,day_wise_sales_data!$A$2:$A$500,0),MATCH(resource!CA$2,INDIRECT("day_wise_sales_data!$B$1:$BZ$1"),0)),0)</f>
        <v>0</v>
      </c>
      <c r="CC935" s="4">
        <f>sales_data!H934</f>
        <v>0</v>
      </c>
      <c r="CD935" s="1">
        <v>933</v>
      </c>
      <c r="CE935" s="1" t="str">
        <f>IF(AQ935=report!$AQ$3,resource!CD935,"")</f>
        <v/>
      </c>
      <c r="CF935" s="5" t="str">
        <f>IFERROR(SMALL($CE$3:$CE$1001,ROWS($CE$3:CE935)),"")</f>
        <v/>
      </c>
      <c r="CH935">
        <f>IFERROR(VLOOKUP($CC935,data_pull!$E$22:$G$700,2,0),0)</f>
        <v>0</v>
      </c>
      <c r="DK935" s="3" t="str">
        <f>IFERROR(INDEX(COD_SALES!$B$5:$Z$500,MATCH(resource!$CC935,COD_SALES!$A$5:$A$500,0),MATCH(resource!DK$2,COD_SALES!$B$4:$Z$4,0)),"")</f>
        <v/>
      </c>
      <c r="DL935" s="3" t="str">
        <f>IFERROR(INDEX(COD_SALES!$B$5:$Z$500,MATCH(resource!$CC935,COD_SALES!$A$5:$A$500,0),MATCH(resource!DL$2,COD_SALES!$B$4:$Z$4,0)),"")</f>
        <v/>
      </c>
      <c r="DM935" s="3" t="str">
        <f>IFERROR(INDEX(COD_SALES!$B$5:$Z$500,MATCH(resource!$CC935,COD_SALES!$A$5:$A$500,0),MATCH(resource!DM$2,COD_SALES!$B$4:$Z$4,0)),"")</f>
        <v/>
      </c>
      <c r="DN935" s="3" t="str">
        <f>IFERROR(INDEX(COD_SALES!$B$5:$Z$500,MATCH(resource!$CC935,COD_SALES!$A$5:$A$500,0),MATCH(resource!DN$2,COD_SALES!$B$4:$Z$4,0)),"")</f>
        <v/>
      </c>
      <c r="DO935" s="3" t="str">
        <f>IFERROR(INDEX(COD_SALES!$B$5:$Z$500,MATCH(resource!$CC935,COD_SALES!$A$5:$A$500,0),MATCH(resource!DO$2,COD_SALES!$B$4:$Z$4,0)),"")</f>
        <v/>
      </c>
      <c r="DP935" s="3" t="str">
        <f>IFERROR(INDEX(COD_SALES!$B$5:$Z$500,MATCH(resource!$CC935,COD_SALES!$A$5:$A$500,0),MATCH(resource!DP$2,COD_SALES!$B$4:$Z$4,0)),"")</f>
        <v/>
      </c>
      <c r="DQ935" s="3" t="str">
        <f>IFERROR(INDEX(COD_SALES!$B$5:$Z$500,MATCH(resource!$CC935,COD_SALES!$A$5:$A$500,0),MATCH(resource!DQ$2,COD_SALES!$B$4:$Z$4,0)),"")</f>
        <v/>
      </c>
      <c r="DR935" s="3" t="str">
        <f>IFERROR(INDEX(COD_SALES!$B$5:$Z$500,MATCH(resource!$CC935,COD_SALES!$A$5:$A$500,0),MATCH(resource!DR$2,COD_SALES!$B$4:$Z$4,0)),"")</f>
        <v/>
      </c>
      <c r="DS935" s="3" t="str">
        <f>IFERROR(INDEX(COD_SALES!$B$5:$Z$500,MATCH(resource!$CC935,COD_SALES!$A$5:$A$500,0),MATCH(resource!DS$2,COD_SALES!$B$4:$Z$4,0)),"")</f>
        <v/>
      </c>
      <c r="DT935" s="3" t="str">
        <f>IFERROR(INDEX(COD_SALES!$B$5:$Z$500,MATCH(resource!$CC935,COD_SALES!$A$5:$A$500,0),MATCH(resource!DT$2,COD_SALES!$B$4:$Z$4,0)),"")</f>
        <v/>
      </c>
      <c r="DU935" s="3" t="str">
        <f>IFERROR(INDEX(COD_SALES!$B$5:$Z$500,MATCH(resource!$CC935,COD_SALES!$A$5:$A$500,0),MATCH(resource!DU$2,COD_SALES!$B$4:$Z$4,0)),"")</f>
        <v/>
      </c>
      <c r="DV935" s="3" t="str">
        <f>IFERROR(INDEX(COD_SALES!$B$5:$Z$500,MATCH(resource!$CC935,COD_SALES!$A$5:$A$500,0),MATCH(resource!DV$2,COD_SALES!$B$4:$Z$4,0)),"")</f>
        <v/>
      </c>
      <c r="DW935" s="3" t="str">
        <f>IFERROR(INDEX(COD_SALES!$B$5:$Z$500,MATCH(resource!$CC935,COD_SALES!$A$5:$A$500,0),MATCH(resource!DW$2,COD_SALES!$B$4:$Z$4,0)),"")</f>
        <v/>
      </c>
      <c r="DX935" s="3" t="str">
        <f>IFERROR(INDEX(COD_SALES!$B$5:$Z$500,MATCH(resource!$CC935,COD_SALES!$A$5:$A$500,0),MATCH(resource!DX$2,COD_SALES!$B$4:$Z$4,0)),"")</f>
        <v/>
      </c>
      <c r="DY935" s="3" t="str">
        <f>IFERROR(INDEX(COD_SALES!$B$5:$Z$500,MATCH(resource!$CC935,COD_SALES!$A$5:$A$500,0),MATCH(resource!DY$2,COD_SALES!$B$4:$Z$4,0)),"")</f>
        <v/>
      </c>
      <c r="DZ935" s="3" t="str">
        <f>IFERROR(INDEX(COD_SALES!$B$5:$Z$500,MATCH(resource!$CC935,COD_SALES!$A$5:$A$500,0),MATCH(resource!DZ$2,COD_SALES!$B$4:$Z$4,0)),"")</f>
        <v/>
      </c>
      <c r="EA935" s="3" t="str">
        <f>IFERROR(INDEX(COD_SALES!$B$5:$Z$500,MATCH(resource!$CC935,COD_SALES!$A$5:$A$500,0),MATCH(resource!EA$2,COD_SALES!$B$4:$Z$4,0)),"")</f>
        <v/>
      </c>
      <c r="EB935" s="3">
        <f t="shared" si="144"/>
        <v>0</v>
      </c>
      <c r="EW935" s="3">
        <f>IFERROR(VLOOKUP(CC935,data_pull!$AO$25:$AR$546,2,0),0)</f>
        <v>0</v>
      </c>
      <c r="EX935" s="1">
        <f>IFERROR(VLOOKUP(CC935,data_pull!$AO$25:$AR$546,4,0),0)</f>
        <v>0</v>
      </c>
    </row>
    <row r="936" spans="13:154" x14ac:dyDescent="0.25"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4">
        <f>sales_data!B935</f>
        <v>0</v>
      </c>
      <c r="AR936" s="4">
        <f>sales_data!C935</f>
        <v>0</v>
      </c>
      <c r="AS936" s="5" t="str">
        <f t="shared" si="143"/>
        <v/>
      </c>
      <c r="AT936" s="4">
        <f>sales_data!I935</f>
        <v>0</v>
      </c>
      <c r="AU936" s="4">
        <f>sales_data!W935</f>
        <v>0</v>
      </c>
      <c r="AV936" s="1">
        <f>sales_data!N935</f>
        <v>0</v>
      </c>
      <c r="AW936" s="1">
        <f>sales_data!P935</f>
        <v>0</v>
      </c>
      <c r="AX936" s="3">
        <f ca="1">IFERROR(INDEX(INDIRECT("day_wise_sales_data!$B$2:$BZ$599"),MATCH(resource!$CC936,day_wise_sales_data!$A$2:$A$500,0),MATCH(resource!AX$2,INDIRECT("day_wise_sales_data!$B$1:$BZ$1"),0)),0)</f>
        <v>0</v>
      </c>
      <c r="AY936" s="3">
        <f ca="1">IFERROR(INDEX(INDIRECT("day_wise_sales_data!$B$2:$BZ$599"),MATCH(resource!$CC936,day_wise_sales_data!$A$2:$A$500,0),MATCH(resource!AY$2,INDIRECT("day_wise_sales_data!$B$1:$BZ$1"),0)),0)</f>
        <v>0</v>
      </c>
      <c r="AZ936" s="3">
        <f ca="1">IFERROR(INDEX(INDIRECT("day_wise_sales_data!$B$2:$BZ$599"),MATCH(resource!$CC936,day_wise_sales_data!$A$2:$A$500,0),MATCH(resource!AZ$2,INDIRECT("day_wise_sales_data!$B$1:$BZ$1"),0)),0)</f>
        <v>0</v>
      </c>
      <c r="BA936" s="3">
        <f ca="1">IFERROR(INDEX(INDIRECT("day_wise_sales_data!$B$2:$BZ$599"),MATCH(resource!$CC936,day_wise_sales_data!$A$2:$A$500,0),MATCH(resource!BA$2,INDIRECT("day_wise_sales_data!$B$1:$BZ$1"),0)),0)</f>
        <v>0</v>
      </c>
      <c r="BB936" s="3">
        <f ca="1">IFERROR(INDEX(INDIRECT("day_wise_sales_data!$B$2:$BZ$599"),MATCH(resource!$CC936,day_wise_sales_data!$A$2:$A$500,0),MATCH(resource!BB$2,INDIRECT("day_wise_sales_data!$B$1:$BZ$1"),0)),0)</f>
        <v>0</v>
      </c>
      <c r="BC936" s="3">
        <f ca="1">IFERROR(INDEX(INDIRECT("day_wise_sales_data!$B$2:$BZ$599"),MATCH(resource!$CC936,day_wise_sales_data!$A$2:$A$500,0),MATCH(resource!BC$2,INDIRECT("day_wise_sales_data!$B$1:$BZ$1"),0)),0)</f>
        <v>0</v>
      </c>
      <c r="BD936" s="3">
        <f ca="1">IFERROR(INDEX(INDIRECT("day_wise_sales_data!$B$2:$BZ$599"),MATCH(resource!$CC936,day_wise_sales_data!$A$2:$A$500,0),MATCH(resource!BD$2,INDIRECT("day_wise_sales_data!$B$1:$BZ$1"),0)),0)</f>
        <v>0</v>
      </c>
      <c r="BE936" s="3">
        <f ca="1">IFERROR(INDEX(INDIRECT("day_wise_sales_data!$B$2:$BZ$599"),MATCH(resource!$CC936,day_wise_sales_data!$A$2:$A$500,0),MATCH(resource!BE$2,INDIRECT("day_wise_sales_data!$B$1:$BZ$1"),0)),0)</f>
        <v>0</v>
      </c>
      <c r="BF936" s="3">
        <f ca="1">IFERROR(INDEX(INDIRECT("day_wise_sales_data!$B$2:$BZ$599"),MATCH(resource!$CC936,day_wise_sales_data!$A$2:$A$500,0),MATCH(resource!BF$2,INDIRECT("day_wise_sales_data!$B$1:$BZ$1"),0)),0)</f>
        <v>0</v>
      </c>
      <c r="BG936" s="3">
        <f ca="1">IFERROR(INDEX(INDIRECT("day_wise_sales_data!$B$2:$BZ$599"),MATCH(resource!$CC936,day_wise_sales_data!$A$2:$A$500,0),MATCH(resource!BG$2,INDIRECT("day_wise_sales_data!$B$1:$BZ$1"),0)),0)</f>
        <v>0</v>
      </c>
      <c r="BH936" s="3">
        <f ca="1">IFERROR(INDEX(INDIRECT("day_wise_sales_data!$B$2:$BZ$599"),MATCH(resource!$CC936,day_wise_sales_data!$A$2:$A$500,0),MATCH(resource!BH$2,INDIRECT("day_wise_sales_data!$B$1:$BZ$1"),0)),0)</f>
        <v>0</v>
      </c>
      <c r="BI936" s="3">
        <f ca="1">IFERROR(INDEX(INDIRECT("day_wise_sales_data!$B$2:$BZ$599"),MATCH(resource!$CC936,day_wise_sales_data!$A$2:$A$500,0),MATCH(resource!BI$2,INDIRECT("day_wise_sales_data!$B$1:$BZ$1"),0)),0)</f>
        <v>0</v>
      </c>
      <c r="BJ936" s="3">
        <f ca="1">IFERROR(INDEX(INDIRECT("day_wise_sales_data!$B$2:$BZ$599"),MATCH(resource!$CC936,day_wise_sales_data!$A$2:$A$500,0),MATCH(resource!BJ$2,INDIRECT("day_wise_sales_data!$B$1:$BZ$1"),0)),0)</f>
        <v>0</v>
      </c>
      <c r="BK936" s="3">
        <f ca="1">IFERROR(INDEX(INDIRECT("day_wise_sales_data!$B$2:$BZ$599"),MATCH(resource!$CC936,day_wise_sales_data!$A$2:$A$500,0),MATCH(resource!BK$2,INDIRECT("day_wise_sales_data!$B$1:$BZ$1"),0)),0)</f>
        <v>0</v>
      </c>
      <c r="BL936" s="3">
        <f ca="1">IFERROR(INDEX(INDIRECT("day_wise_sales_data!$B$2:$BZ$599"),MATCH(resource!$CC936,day_wise_sales_data!$A$2:$A$500,0),MATCH(resource!BL$2,INDIRECT("day_wise_sales_data!$B$1:$BZ$1"),0)),0)</f>
        <v>0</v>
      </c>
      <c r="BM936" s="3">
        <f ca="1">IFERROR(INDEX(INDIRECT("day_wise_sales_data!$B$2:$BZ$599"),MATCH(resource!$CC936,day_wise_sales_data!$A$2:$A$500,0),MATCH(resource!BM$2,INDIRECT("day_wise_sales_data!$B$1:$BZ$1"),0)),0)</f>
        <v>0</v>
      </c>
      <c r="BN936" s="3">
        <f ca="1">IFERROR(INDEX(INDIRECT("day_wise_sales_data!$B$2:$BZ$599"),MATCH(resource!$CC936,day_wise_sales_data!$A$2:$A$500,0),MATCH(resource!BN$2,INDIRECT("day_wise_sales_data!$B$1:$BZ$1"),0)),0)</f>
        <v>0</v>
      </c>
      <c r="BO936" s="3">
        <f ca="1">IFERROR(INDEX(INDIRECT("day_wise_sales_data!$B$2:$BZ$599"),MATCH(resource!$CC936,day_wise_sales_data!$A$2:$A$500,0),MATCH(resource!BO$2,INDIRECT("day_wise_sales_data!$B$1:$BZ$1"),0)),0)</f>
        <v>0</v>
      </c>
      <c r="BP936" s="3">
        <f ca="1">IFERROR(INDEX(INDIRECT("day_wise_sales_data!$B$2:$BZ$599"),MATCH(resource!$CC936,day_wise_sales_data!$A$2:$A$500,0),MATCH(resource!BP$2,INDIRECT("day_wise_sales_data!$B$1:$BZ$1"),0)),0)</f>
        <v>0</v>
      </c>
      <c r="BQ936" s="3">
        <f ca="1">IFERROR(INDEX(INDIRECT("day_wise_sales_data!$B$2:$BZ$599"),MATCH(resource!$CC936,day_wise_sales_data!$A$2:$A$500,0),MATCH(resource!BQ$2,INDIRECT("day_wise_sales_data!$B$1:$BZ$1"),0)),0)</f>
        <v>0</v>
      </c>
      <c r="BR936" s="3">
        <f ca="1">IFERROR(INDEX(INDIRECT("day_wise_sales_data!$B$2:$BZ$599"),MATCH(resource!$CC936,day_wise_sales_data!$A$2:$A$500,0),MATCH(resource!BR$2,INDIRECT("day_wise_sales_data!$B$1:$BZ$1"),0)),0)</f>
        <v>0</v>
      </c>
      <c r="BS936" s="3">
        <f ca="1">IFERROR(INDEX(INDIRECT("day_wise_sales_data!$B$2:$BZ$599"),MATCH(resource!$CC936,day_wise_sales_data!$A$2:$A$500,0),MATCH(resource!BS$2,INDIRECT("day_wise_sales_data!$B$1:$BZ$1"),0)),0)</f>
        <v>0</v>
      </c>
      <c r="BT936" s="3">
        <f ca="1">IFERROR(INDEX(INDIRECT("day_wise_sales_data!$B$2:$BZ$599"),MATCH(resource!$CC936,day_wise_sales_data!$A$2:$A$500,0),MATCH(resource!BT$2,INDIRECT("day_wise_sales_data!$B$1:$BZ$1"),0)),0)</f>
        <v>0</v>
      </c>
      <c r="BU936" s="3">
        <f ca="1">IFERROR(INDEX(INDIRECT("day_wise_sales_data!$B$2:$BZ$599"),MATCH(resource!$CC936,day_wise_sales_data!$A$2:$A$500,0),MATCH(resource!BU$2,INDIRECT("day_wise_sales_data!$B$1:$BZ$1"),0)),0)</f>
        <v>0</v>
      </c>
      <c r="BV936" s="3">
        <f ca="1">IFERROR(INDEX(INDIRECT("day_wise_sales_data!$B$2:$BZ$599"),MATCH(resource!$CC936,day_wise_sales_data!$A$2:$A$500,0),MATCH(resource!BV$2,INDIRECT("day_wise_sales_data!$B$1:$BZ$1"),0)),0)</f>
        <v>0</v>
      </c>
      <c r="BW936" s="3">
        <f ca="1">IFERROR(INDEX(INDIRECT("day_wise_sales_data!$B$2:$BZ$599"),MATCH(resource!$CC936,day_wise_sales_data!$A$2:$A$500,0),MATCH(resource!BW$2,INDIRECT("day_wise_sales_data!$B$1:$BZ$1"),0)),0)</f>
        <v>0</v>
      </c>
      <c r="BX936" s="3">
        <f ca="1">IFERROR(INDEX(INDIRECT("day_wise_sales_data!$B$2:$BZ$599"),MATCH(resource!$CC936,day_wise_sales_data!$A$2:$A$500,0),MATCH(resource!BX$2,INDIRECT("day_wise_sales_data!$B$1:$BZ$1"),0)),0)</f>
        <v>0</v>
      </c>
      <c r="BY936" s="3">
        <f ca="1">IFERROR(INDEX(INDIRECT("day_wise_sales_data!$B$2:$BZ$599"),MATCH(resource!$CC936,day_wise_sales_data!$A$2:$A$500,0),MATCH(resource!BY$2,INDIRECT("day_wise_sales_data!$B$1:$BZ$1"),0)),0)</f>
        <v>0</v>
      </c>
      <c r="BZ936" s="3">
        <f ca="1">IFERROR(INDEX(INDIRECT("day_wise_sales_data!$B$2:$BZ$599"),MATCH(resource!$CC936,day_wise_sales_data!$A$2:$A$500,0),MATCH(resource!BZ$2,INDIRECT("day_wise_sales_data!$B$1:$BZ$1"),0)),0)</f>
        <v>0</v>
      </c>
      <c r="CA936" s="3">
        <f ca="1">IFERROR(INDEX(INDIRECT("day_wise_sales_data!$B$2:$BZ$599"),MATCH(resource!$CC936,day_wise_sales_data!$A$2:$A$500,0),MATCH(resource!CA$2,INDIRECT("day_wise_sales_data!$B$1:$BZ$1"),0)),0)</f>
        <v>0</v>
      </c>
      <c r="CC936" s="4">
        <f>sales_data!H935</f>
        <v>0</v>
      </c>
      <c r="CD936" s="1">
        <v>934</v>
      </c>
      <c r="CE936" s="1" t="str">
        <f>IF(AQ936=report!$AQ$3,resource!CD936,"")</f>
        <v/>
      </c>
      <c r="CF936" s="5" t="str">
        <f>IFERROR(SMALL($CE$3:$CE$1001,ROWS($CE$3:CE936)),"")</f>
        <v/>
      </c>
      <c r="CH936">
        <f>IFERROR(VLOOKUP($CC936,data_pull!$E$22:$G$700,2,0),0)</f>
        <v>0</v>
      </c>
      <c r="DK936" s="3" t="str">
        <f>IFERROR(INDEX(COD_SALES!$B$5:$Z$500,MATCH(resource!$CC936,COD_SALES!$A$5:$A$500,0),MATCH(resource!DK$2,COD_SALES!$B$4:$Z$4,0)),"")</f>
        <v/>
      </c>
      <c r="DL936" s="3" t="str">
        <f>IFERROR(INDEX(COD_SALES!$B$5:$Z$500,MATCH(resource!$CC936,COD_SALES!$A$5:$A$500,0),MATCH(resource!DL$2,COD_SALES!$B$4:$Z$4,0)),"")</f>
        <v/>
      </c>
      <c r="DM936" s="3" t="str">
        <f>IFERROR(INDEX(COD_SALES!$B$5:$Z$500,MATCH(resource!$CC936,COD_SALES!$A$5:$A$500,0),MATCH(resource!DM$2,COD_SALES!$B$4:$Z$4,0)),"")</f>
        <v/>
      </c>
      <c r="DN936" s="3" t="str">
        <f>IFERROR(INDEX(COD_SALES!$B$5:$Z$500,MATCH(resource!$CC936,COD_SALES!$A$5:$A$500,0),MATCH(resource!DN$2,COD_SALES!$B$4:$Z$4,0)),"")</f>
        <v/>
      </c>
      <c r="DO936" s="3" t="str">
        <f>IFERROR(INDEX(COD_SALES!$B$5:$Z$500,MATCH(resource!$CC936,COD_SALES!$A$5:$A$500,0),MATCH(resource!DO$2,COD_SALES!$B$4:$Z$4,0)),"")</f>
        <v/>
      </c>
      <c r="DP936" s="3" t="str">
        <f>IFERROR(INDEX(COD_SALES!$B$5:$Z$500,MATCH(resource!$CC936,COD_SALES!$A$5:$A$500,0),MATCH(resource!DP$2,COD_SALES!$B$4:$Z$4,0)),"")</f>
        <v/>
      </c>
      <c r="DQ936" s="3" t="str">
        <f>IFERROR(INDEX(COD_SALES!$B$5:$Z$500,MATCH(resource!$CC936,COD_SALES!$A$5:$A$500,0),MATCH(resource!DQ$2,COD_SALES!$B$4:$Z$4,0)),"")</f>
        <v/>
      </c>
      <c r="DR936" s="3" t="str">
        <f>IFERROR(INDEX(COD_SALES!$B$5:$Z$500,MATCH(resource!$CC936,COD_SALES!$A$5:$A$500,0),MATCH(resource!DR$2,COD_SALES!$B$4:$Z$4,0)),"")</f>
        <v/>
      </c>
      <c r="DS936" s="3" t="str">
        <f>IFERROR(INDEX(COD_SALES!$B$5:$Z$500,MATCH(resource!$CC936,COD_SALES!$A$5:$A$500,0),MATCH(resource!DS$2,COD_SALES!$B$4:$Z$4,0)),"")</f>
        <v/>
      </c>
      <c r="DT936" s="3" t="str">
        <f>IFERROR(INDEX(COD_SALES!$B$5:$Z$500,MATCH(resource!$CC936,COD_SALES!$A$5:$A$500,0),MATCH(resource!DT$2,COD_SALES!$B$4:$Z$4,0)),"")</f>
        <v/>
      </c>
      <c r="DU936" s="3" t="str">
        <f>IFERROR(INDEX(COD_SALES!$B$5:$Z$500,MATCH(resource!$CC936,COD_SALES!$A$5:$A$500,0),MATCH(resource!DU$2,COD_SALES!$B$4:$Z$4,0)),"")</f>
        <v/>
      </c>
      <c r="DV936" s="3" t="str">
        <f>IFERROR(INDEX(COD_SALES!$B$5:$Z$500,MATCH(resource!$CC936,COD_SALES!$A$5:$A$500,0),MATCH(resource!DV$2,COD_SALES!$B$4:$Z$4,0)),"")</f>
        <v/>
      </c>
      <c r="DW936" s="3" t="str">
        <f>IFERROR(INDEX(COD_SALES!$B$5:$Z$500,MATCH(resource!$CC936,COD_SALES!$A$5:$A$500,0),MATCH(resource!DW$2,COD_SALES!$B$4:$Z$4,0)),"")</f>
        <v/>
      </c>
      <c r="DX936" s="3" t="str">
        <f>IFERROR(INDEX(COD_SALES!$B$5:$Z$500,MATCH(resource!$CC936,COD_SALES!$A$5:$A$500,0),MATCH(resource!DX$2,COD_SALES!$B$4:$Z$4,0)),"")</f>
        <v/>
      </c>
      <c r="DY936" s="3" t="str">
        <f>IFERROR(INDEX(COD_SALES!$B$5:$Z$500,MATCH(resource!$CC936,COD_SALES!$A$5:$A$500,0),MATCH(resource!DY$2,COD_SALES!$B$4:$Z$4,0)),"")</f>
        <v/>
      </c>
      <c r="DZ936" s="3" t="str">
        <f>IFERROR(INDEX(COD_SALES!$B$5:$Z$500,MATCH(resource!$CC936,COD_SALES!$A$5:$A$500,0),MATCH(resource!DZ$2,COD_SALES!$B$4:$Z$4,0)),"")</f>
        <v/>
      </c>
      <c r="EA936" s="3" t="str">
        <f>IFERROR(INDEX(COD_SALES!$B$5:$Z$500,MATCH(resource!$CC936,COD_SALES!$A$5:$A$500,0),MATCH(resource!EA$2,COD_SALES!$B$4:$Z$4,0)),"")</f>
        <v/>
      </c>
      <c r="EB936" s="3">
        <f t="shared" si="144"/>
        <v>0</v>
      </c>
      <c r="EW936" s="3">
        <f>IFERROR(VLOOKUP(CC936,data_pull!$AO$25:$AR$546,2,0),0)</f>
        <v>0</v>
      </c>
      <c r="EX936" s="1">
        <f>IFERROR(VLOOKUP(CC936,data_pull!$AO$25:$AR$546,4,0),0)</f>
        <v>0</v>
      </c>
    </row>
    <row r="937" spans="13:154" x14ac:dyDescent="0.25"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4">
        <f>sales_data!B936</f>
        <v>0</v>
      </c>
      <c r="AR937" s="4">
        <f>sales_data!C936</f>
        <v>0</v>
      </c>
      <c r="AS937" s="5" t="str">
        <f t="shared" si="143"/>
        <v/>
      </c>
      <c r="AT937" s="4">
        <f>sales_data!I936</f>
        <v>0</v>
      </c>
      <c r="AU937" s="4">
        <f>sales_data!W936</f>
        <v>0</v>
      </c>
      <c r="AV937" s="1">
        <f>sales_data!N936</f>
        <v>0</v>
      </c>
      <c r="AW937" s="1">
        <f>sales_data!P936</f>
        <v>0</v>
      </c>
      <c r="AX937" s="3">
        <f ca="1">IFERROR(INDEX(INDIRECT("day_wise_sales_data!$B$2:$BZ$599"),MATCH(resource!$CC937,day_wise_sales_data!$A$2:$A$500,0),MATCH(resource!AX$2,INDIRECT("day_wise_sales_data!$B$1:$BZ$1"),0)),0)</f>
        <v>0</v>
      </c>
      <c r="AY937" s="3">
        <f ca="1">IFERROR(INDEX(INDIRECT("day_wise_sales_data!$B$2:$BZ$599"),MATCH(resource!$CC937,day_wise_sales_data!$A$2:$A$500,0),MATCH(resource!AY$2,INDIRECT("day_wise_sales_data!$B$1:$BZ$1"),0)),0)</f>
        <v>0</v>
      </c>
      <c r="AZ937" s="3">
        <f ca="1">IFERROR(INDEX(INDIRECT("day_wise_sales_data!$B$2:$BZ$599"),MATCH(resource!$CC937,day_wise_sales_data!$A$2:$A$500,0),MATCH(resource!AZ$2,INDIRECT("day_wise_sales_data!$B$1:$BZ$1"),0)),0)</f>
        <v>0</v>
      </c>
      <c r="BA937" s="3">
        <f ca="1">IFERROR(INDEX(INDIRECT("day_wise_sales_data!$B$2:$BZ$599"),MATCH(resource!$CC937,day_wise_sales_data!$A$2:$A$500,0),MATCH(resource!BA$2,INDIRECT("day_wise_sales_data!$B$1:$BZ$1"),0)),0)</f>
        <v>0</v>
      </c>
      <c r="BB937" s="3">
        <f ca="1">IFERROR(INDEX(INDIRECT("day_wise_sales_data!$B$2:$BZ$599"),MATCH(resource!$CC937,day_wise_sales_data!$A$2:$A$500,0),MATCH(resource!BB$2,INDIRECT("day_wise_sales_data!$B$1:$BZ$1"),0)),0)</f>
        <v>0</v>
      </c>
      <c r="BC937" s="3">
        <f ca="1">IFERROR(INDEX(INDIRECT("day_wise_sales_data!$B$2:$BZ$599"),MATCH(resource!$CC937,day_wise_sales_data!$A$2:$A$500,0),MATCH(resource!BC$2,INDIRECT("day_wise_sales_data!$B$1:$BZ$1"),0)),0)</f>
        <v>0</v>
      </c>
      <c r="BD937" s="3">
        <f ca="1">IFERROR(INDEX(INDIRECT("day_wise_sales_data!$B$2:$BZ$599"),MATCH(resource!$CC937,day_wise_sales_data!$A$2:$A$500,0),MATCH(resource!BD$2,INDIRECT("day_wise_sales_data!$B$1:$BZ$1"),0)),0)</f>
        <v>0</v>
      </c>
      <c r="BE937" s="3">
        <f ca="1">IFERROR(INDEX(INDIRECT("day_wise_sales_data!$B$2:$BZ$599"),MATCH(resource!$CC937,day_wise_sales_data!$A$2:$A$500,0),MATCH(resource!BE$2,INDIRECT("day_wise_sales_data!$B$1:$BZ$1"),0)),0)</f>
        <v>0</v>
      </c>
      <c r="BF937" s="3">
        <f ca="1">IFERROR(INDEX(INDIRECT("day_wise_sales_data!$B$2:$BZ$599"),MATCH(resource!$CC937,day_wise_sales_data!$A$2:$A$500,0),MATCH(resource!BF$2,INDIRECT("day_wise_sales_data!$B$1:$BZ$1"),0)),0)</f>
        <v>0</v>
      </c>
      <c r="BG937" s="3">
        <f ca="1">IFERROR(INDEX(INDIRECT("day_wise_sales_data!$B$2:$BZ$599"),MATCH(resource!$CC937,day_wise_sales_data!$A$2:$A$500,0),MATCH(resource!BG$2,INDIRECT("day_wise_sales_data!$B$1:$BZ$1"),0)),0)</f>
        <v>0</v>
      </c>
      <c r="BH937" s="3">
        <f ca="1">IFERROR(INDEX(INDIRECT("day_wise_sales_data!$B$2:$BZ$599"),MATCH(resource!$CC937,day_wise_sales_data!$A$2:$A$500,0),MATCH(resource!BH$2,INDIRECT("day_wise_sales_data!$B$1:$BZ$1"),0)),0)</f>
        <v>0</v>
      </c>
      <c r="BI937" s="3">
        <f ca="1">IFERROR(INDEX(INDIRECT("day_wise_sales_data!$B$2:$BZ$599"),MATCH(resource!$CC937,day_wise_sales_data!$A$2:$A$500,0),MATCH(resource!BI$2,INDIRECT("day_wise_sales_data!$B$1:$BZ$1"),0)),0)</f>
        <v>0</v>
      </c>
      <c r="BJ937" s="3">
        <f ca="1">IFERROR(INDEX(INDIRECT("day_wise_sales_data!$B$2:$BZ$599"),MATCH(resource!$CC937,day_wise_sales_data!$A$2:$A$500,0),MATCH(resource!BJ$2,INDIRECT("day_wise_sales_data!$B$1:$BZ$1"),0)),0)</f>
        <v>0</v>
      </c>
      <c r="BK937" s="3">
        <f ca="1">IFERROR(INDEX(INDIRECT("day_wise_sales_data!$B$2:$BZ$599"),MATCH(resource!$CC937,day_wise_sales_data!$A$2:$A$500,0),MATCH(resource!BK$2,INDIRECT("day_wise_sales_data!$B$1:$BZ$1"),0)),0)</f>
        <v>0</v>
      </c>
      <c r="BL937" s="3">
        <f ca="1">IFERROR(INDEX(INDIRECT("day_wise_sales_data!$B$2:$BZ$599"),MATCH(resource!$CC937,day_wise_sales_data!$A$2:$A$500,0),MATCH(resource!BL$2,INDIRECT("day_wise_sales_data!$B$1:$BZ$1"),0)),0)</f>
        <v>0</v>
      </c>
      <c r="BM937" s="3">
        <f ca="1">IFERROR(INDEX(INDIRECT("day_wise_sales_data!$B$2:$BZ$599"),MATCH(resource!$CC937,day_wise_sales_data!$A$2:$A$500,0),MATCH(resource!BM$2,INDIRECT("day_wise_sales_data!$B$1:$BZ$1"),0)),0)</f>
        <v>0</v>
      </c>
      <c r="BN937" s="3">
        <f ca="1">IFERROR(INDEX(INDIRECT("day_wise_sales_data!$B$2:$BZ$599"),MATCH(resource!$CC937,day_wise_sales_data!$A$2:$A$500,0),MATCH(resource!BN$2,INDIRECT("day_wise_sales_data!$B$1:$BZ$1"),0)),0)</f>
        <v>0</v>
      </c>
      <c r="BO937" s="3">
        <f ca="1">IFERROR(INDEX(INDIRECT("day_wise_sales_data!$B$2:$BZ$599"),MATCH(resource!$CC937,day_wise_sales_data!$A$2:$A$500,0),MATCH(resource!BO$2,INDIRECT("day_wise_sales_data!$B$1:$BZ$1"),0)),0)</f>
        <v>0</v>
      </c>
      <c r="BP937" s="3">
        <f ca="1">IFERROR(INDEX(INDIRECT("day_wise_sales_data!$B$2:$BZ$599"),MATCH(resource!$CC937,day_wise_sales_data!$A$2:$A$500,0),MATCH(resource!BP$2,INDIRECT("day_wise_sales_data!$B$1:$BZ$1"),0)),0)</f>
        <v>0</v>
      </c>
      <c r="BQ937" s="3">
        <f ca="1">IFERROR(INDEX(INDIRECT("day_wise_sales_data!$B$2:$BZ$599"),MATCH(resource!$CC937,day_wise_sales_data!$A$2:$A$500,0),MATCH(resource!BQ$2,INDIRECT("day_wise_sales_data!$B$1:$BZ$1"),0)),0)</f>
        <v>0</v>
      </c>
      <c r="BR937" s="3">
        <f ca="1">IFERROR(INDEX(INDIRECT("day_wise_sales_data!$B$2:$BZ$599"),MATCH(resource!$CC937,day_wise_sales_data!$A$2:$A$500,0),MATCH(resource!BR$2,INDIRECT("day_wise_sales_data!$B$1:$BZ$1"),0)),0)</f>
        <v>0</v>
      </c>
      <c r="BS937" s="3">
        <f ca="1">IFERROR(INDEX(INDIRECT("day_wise_sales_data!$B$2:$BZ$599"),MATCH(resource!$CC937,day_wise_sales_data!$A$2:$A$500,0),MATCH(resource!BS$2,INDIRECT("day_wise_sales_data!$B$1:$BZ$1"),0)),0)</f>
        <v>0</v>
      </c>
      <c r="BT937" s="3">
        <f ca="1">IFERROR(INDEX(INDIRECT("day_wise_sales_data!$B$2:$BZ$599"),MATCH(resource!$CC937,day_wise_sales_data!$A$2:$A$500,0),MATCH(resource!BT$2,INDIRECT("day_wise_sales_data!$B$1:$BZ$1"),0)),0)</f>
        <v>0</v>
      </c>
      <c r="BU937" s="3">
        <f ca="1">IFERROR(INDEX(INDIRECT("day_wise_sales_data!$B$2:$BZ$599"),MATCH(resource!$CC937,day_wise_sales_data!$A$2:$A$500,0),MATCH(resource!BU$2,INDIRECT("day_wise_sales_data!$B$1:$BZ$1"),0)),0)</f>
        <v>0</v>
      </c>
      <c r="BV937" s="3">
        <f ca="1">IFERROR(INDEX(INDIRECT("day_wise_sales_data!$B$2:$BZ$599"),MATCH(resource!$CC937,day_wise_sales_data!$A$2:$A$500,0),MATCH(resource!BV$2,INDIRECT("day_wise_sales_data!$B$1:$BZ$1"),0)),0)</f>
        <v>0</v>
      </c>
      <c r="BW937" s="3">
        <f ca="1">IFERROR(INDEX(INDIRECT("day_wise_sales_data!$B$2:$BZ$599"),MATCH(resource!$CC937,day_wise_sales_data!$A$2:$A$500,0),MATCH(resource!BW$2,INDIRECT("day_wise_sales_data!$B$1:$BZ$1"),0)),0)</f>
        <v>0</v>
      </c>
      <c r="BX937" s="3">
        <f ca="1">IFERROR(INDEX(INDIRECT("day_wise_sales_data!$B$2:$BZ$599"),MATCH(resource!$CC937,day_wise_sales_data!$A$2:$A$500,0),MATCH(resource!BX$2,INDIRECT("day_wise_sales_data!$B$1:$BZ$1"),0)),0)</f>
        <v>0</v>
      </c>
      <c r="BY937" s="3">
        <f ca="1">IFERROR(INDEX(INDIRECT("day_wise_sales_data!$B$2:$BZ$599"),MATCH(resource!$CC937,day_wise_sales_data!$A$2:$A$500,0),MATCH(resource!BY$2,INDIRECT("day_wise_sales_data!$B$1:$BZ$1"),0)),0)</f>
        <v>0</v>
      </c>
      <c r="BZ937" s="3">
        <f ca="1">IFERROR(INDEX(INDIRECT("day_wise_sales_data!$B$2:$BZ$599"),MATCH(resource!$CC937,day_wise_sales_data!$A$2:$A$500,0),MATCH(resource!BZ$2,INDIRECT("day_wise_sales_data!$B$1:$BZ$1"),0)),0)</f>
        <v>0</v>
      </c>
      <c r="CA937" s="3">
        <f ca="1">IFERROR(INDEX(INDIRECT("day_wise_sales_data!$B$2:$BZ$599"),MATCH(resource!$CC937,day_wise_sales_data!$A$2:$A$500,0),MATCH(resource!CA$2,INDIRECT("day_wise_sales_data!$B$1:$BZ$1"),0)),0)</f>
        <v>0</v>
      </c>
      <c r="CC937" s="4">
        <f>sales_data!H936</f>
        <v>0</v>
      </c>
      <c r="CD937" s="1">
        <v>935</v>
      </c>
      <c r="CE937" s="1" t="str">
        <f>IF(AQ937=report!$AQ$3,resource!CD937,"")</f>
        <v/>
      </c>
      <c r="CF937" s="5" t="str">
        <f>IFERROR(SMALL($CE$3:$CE$1001,ROWS($CE$3:CE937)),"")</f>
        <v/>
      </c>
      <c r="CH937">
        <f>IFERROR(VLOOKUP($CC937,data_pull!$E$22:$G$700,2,0),0)</f>
        <v>0</v>
      </c>
      <c r="DK937" s="3" t="str">
        <f>IFERROR(INDEX(COD_SALES!$B$5:$Z$500,MATCH(resource!$CC937,COD_SALES!$A$5:$A$500,0),MATCH(resource!DK$2,COD_SALES!$B$4:$Z$4,0)),"")</f>
        <v/>
      </c>
      <c r="DL937" s="3" t="str">
        <f>IFERROR(INDEX(COD_SALES!$B$5:$Z$500,MATCH(resource!$CC937,COD_SALES!$A$5:$A$500,0),MATCH(resource!DL$2,COD_SALES!$B$4:$Z$4,0)),"")</f>
        <v/>
      </c>
      <c r="DM937" s="3" t="str">
        <f>IFERROR(INDEX(COD_SALES!$B$5:$Z$500,MATCH(resource!$CC937,COD_SALES!$A$5:$A$500,0),MATCH(resource!DM$2,COD_SALES!$B$4:$Z$4,0)),"")</f>
        <v/>
      </c>
      <c r="DN937" s="3" t="str">
        <f>IFERROR(INDEX(COD_SALES!$B$5:$Z$500,MATCH(resource!$CC937,COD_SALES!$A$5:$A$500,0),MATCH(resource!DN$2,COD_SALES!$B$4:$Z$4,0)),"")</f>
        <v/>
      </c>
      <c r="DO937" s="3" t="str">
        <f>IFERROR(INDEX(COD_SALES!$B$5:$Z$500,MATCH(resource!$CC937,COD_SALES!$A$5:$A$500,0),MATCH(resource!DO$2,COD_SALES!$B$4:$Z$4,0)),"")</f>
        <v/>
      </c>
      <c r="DP937" s="3" t="str">
        <f>IFERROR(INDEX(COD_SALES!$B$5:$Z$500,MATCH(resource!$CC937,COD_SALES!$A$5:$A$500,0),MATCH(resource!DP$2,COD_SALES!$B$4:$Z$4,0)),"")</f>
        <v/>
      </c>
      <c r="DQ937" s="3" t="str">
        <f>IFERROR(INDEX(COD_SALES!$B$5:$Z$500,MATCH(resource!$CC937,COD_SALES!$A$5:$A$500,0),MATCH(resource!DQ$2,COD_SALES!$B$4:$Z$4,0)),"")</f>
        <v/>
      </c>
      <c r="DR937" s="3" t="str">
        <f>IFERROR(INDEX(COD_SALES!$B$5:$Z$500,MATCH(resource!$CC937,COD_SALES!$A$5:$A$500,0),MATCH(resource!DR$2,COD_SALES!$B$4:$Z$4,0)),"")</f>
        <v/>
      </c>
      <c r="DS937" s="3" t="str">
        <f>IFERROR(INDEX(COD_SALES!$B$5:$Z$500,MATCH(resource!$CC937,COD_SALES!$A$5:$A$500,0),MATCH(resource!DS$2,COD_SALES!$B$4:$Z$4,0)),"")</f>
        <v/>
      </c>
      <c r="DT937" s="3" t="str">
        <f>IFERROR(INDEX(COD_SALES!$B$5:$Z$500,MATCH(resource!$CC937,COD_SALES!$A$5:$A$500,0),MATCH(resource!DT$2,COD_SALES!$B$4:$Z$4,0)),"")</f>
        <v/>
      </c>
      <c r="DU937" s="3" t="str">
        <f>IFERROR(INDEX(COD_SALES!$B$5:$Z$500,MATCH(resource!$CC937,COD_SALES!$A$5:$A$500,0),MATCH(resource!DU$2,COD_SALES!$B$4:$Z$4,0)),"")</f>
        <v/>
      </c>
      <c r="DV937" s="3" t="str">
        <f>IFERROR(INDEX(COD_SALES!$B$5:$Z$500,MATCH(resource!$CC937,COD_SALES!$A$5:$A$500,0),MATCH(resource!DV$2,COD_SALES!$B$4:$Z$4,0)),"")</f>
        <v/>
      </c>
      <c r="DW937" s="3" t="str">
        <f>IFERROR(INDEX(COD_SALES!$B$5:$Z$500,MATCH(resource!$CC937,COD_SALES!$A$5:$A$500,0),MATCH(resource!DW$2,COD_SALES!$B$4:$Z$4,0)),"")</f>
        <v/>
      </c>
      <c r="DX937" s="3" t="str">
        <f>IFERROR(INDEX(COD_SALES!$B$5:$Z$500,MATCH(resource!$CC937,COD_SALES!$A$5:$A$500,0),MATCH(resource!DX$2,COD_SALES!$B$4:$Z$4,0)),"")</f>
        <v/>
      </c>
      <c r="DY937" s="3" t="str">
        <f>IFERROR(INDEX(COD_SALES!$B$5:$Z$500,MATCH(resource!$CC937,COD_SALES!$A$5:$A$500,0),MATCH(resource!DY$2,COD_SALES!$B$4:$Z$4,0)),"")</f>
        <v/>
      </c>
      <c r="DZ937" s="3" t="str">
        <f>IFERROR(INDEX(COD_SALES!$B$5:$Z$500,MATCH(resource!$CC937,COD_SALES!$A$5:$A$500,0),MATCH(resource!DZ$2,COD_SALES!$B$4:$Z$4,0)),"")</f>
        <v/>
      </c>
      <c r="EA937" s="3" t="str">
        <f>IFERROR(INDEX(COD_SALES!$B$5:$Z$500,MATCH(resource!$CC937,COD_SALES!$A$5:$A$500,0),MATCH(resource!EA$2,COD_SALES!$B$4:$Z$4,0)),"")</f>
        <v/>
      </c>
      <c r="EB937" s="3">
        <f t="shared" si="144"/>
        <v>0</v>
      </c>
      <c r="EW937" s="3">
        <f>IFERROR(VLOOKUP(CC937,data_pull!$AO$25:$AR$546,2,0),0)</f>
        <v>0</v>
      </c>
      <c r="EX937" s="1">
        <f>IFERROR(VLOOKUP(CC937,data_pull!$AO$25:$AR$546,4,0),0)</f>
        <v>0</v>
      </c>
    </row>
    <row r="938" spans="13:154" x14ac:dyDescent="0.25"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4">
        <f>sales_data!B937</f>
        <v>0</v>
      </c>
      <c r="AR938" s="4">
        <f>sales_data!C937</f>
        <v>0</v>
      </c>
      <c r="AS938" s="5" t="str">
        <f t="shared" si="143"/>
        <v/>
      </c>
      <c r="AT938" s="4">
        <f>sales_data!I937</f>
        <v>0</v>
      </c>
      <c r="AU938" s="4">
        <f>sales_data!W937</f>
        <v>0</v>
      </c>
      <c r="AV938" s="1">
        <f>sales_data!N937</f>
        <v>0</v>
      </c>
      <c r="AW938" s="1">
        <f>sales_data!P937</f>
        <v>0</v>
      </c>
      <c r="AX938" s="3">
        <f ca="1">IFERROR(INDEX(INDIRECT("day_wise_sales_data!$B$2:$BZ$599"),MATCH(resource!$CC938,day_wise_sales_data!$A$2:$A$500,0),MATCH(resource!AX$2,INDIRECT("day_wise_sales_data!$B$1:$BZ$1"),0)),0)</f>
        <v>0</v>
      </c>
      <c r="AY938" s="3">
        <f ca="1">IFERROR(INDEX(INDIRECT("day_wise_sales_data!$B$2:$BZ$599"),MATCH(resource!$CC938,day_wise_sales_data!$A$2:$A$500,0),MATCH(resource!AY$2,INDIRECT("day_wise_sales_data!$B$1:$BZ$1"),0)),0)</f>
        <v>0</v>
      </c>
      <c r="AZ938" s="3">
        <f ca="1">IFERROR(INDEX(INDIRECT("day_wise_sales_data!$B$2:$BZ$599"),MATCH(resource!$CC938,day_wise_sales_data!$A$2:$A$500,0),MATCH(resource!AZ$2,INDIRECT("day_wise_sales_data!$B$1:$BZ$1"),0)),0)</f>
        <v>0</v>
      </c>
      <c r="BA938" s="3">
        <f ca="1">IFERROR(INDEX(INDIRECT("day_wise_sales_data!$B$2:$BZ$599"),MATCH(resource!$CC938,day_wise_sales_data!$A$2:$A$500,0),MATCH(resource!BA$2,INDIRECT("day_wise_sales_data!$B$1:$BZ$1"),0)),0)</f>
        <v>0</v>
      </c>
      <c r="BB938" s="3">
        <f ca="1">IFERROR(INDEX(INDIRECT("day_wise_sales_data!$B$2:$BZ$599"),MATCH(resource!$CC938,day_wise_sales_data!$A$2:$A$500,0),MATCH(resource!BB$2,INDIRECT("day_wise_sales_data!$B$1:$BZ$1"),0)),0)</f>
        <v>0</v>
      </c>
      <c r="BC938" s="3">
        <f ca="1">IFERROR(INDEX(INDIRECT("day_wise_sales_data!$B$2:$BZ$599"),MATCH(resource!$CC938,day_wise_sales_data!$A$2:$A$500,0),MATCH(resource!BC$2,INDIRECT("day_wise_sales_data!$B$1:$BZ$1"),0)),0)</f>
        <v>0</v>
      </c>
      <c r="BD938" s="3">
        <f ca="1">IFERROR(INDEX(INDIRECT("day_wise_sales_data!$B$2:$BZ$599"),MATCH(resource!$CC938,day_wise_sales_data!$A$2:$A$500,0),MATCH(resource!BD$2,INDIRECT("day_wise_sales_data!$B$1:$BZ$1"),0)),0)</f>
        <v>0</v>
      </c>
      <c r="BE938" s="3">
        <f ca="1">IFERROR(INDEX(INDIRECT("day_wise_sales_data!$B$2:$BZ$599"),MATCH(resource!$CC938,day_wise_sales_data!$A$2:$A$500,0),MATCH(resource!BE$2,INDIRECT("day_wise_sales_data!$B$1:$BZ$1"),0)),0)</f>
        <v>0</v>
      </c>
      <c r="BF938" s="3">
        <f ca="1">IFERROR(INDEX(INDIRECT("day_wise_sales_data!$B$2:$BZ$599"),MATCH(resource!$CC938,day_wise_sales_data!$A$2:$A$500,0),MATCH(resource!BF$2,INDIRECT("day_wise_sales_data!$B$1:$BZ$1"),0)),0)</f>
        <v>0</v>
      </c>
      <c r="BG938" s="3">
        <f ca="1">IFERROR(INDEX(INDIRECT("day_wise_sales_data!$B$2:$BZ$599"),MATCH(resource!$CC938,day_wise_sales_data!$A$2:$A$500,0),MATCH(resource!BG$2,INDIRECT("day_wise_sales_data!$B$1:$BZ$1"),0)),0)</f>
        <v>0</v>
      </c>
      <c r="BH938" s="3">
        <f ca="1">IFERROR(INDEX(INDIRECT("day_wise_sales_data!$B$2:$BZ$599"),MATCH(resource!$CC938,day_wise_sales_data!$A$2:$A$500,0),MATCH(resource!BH$2,INDIRECT("day_wise_sales_data!$B$1:$BZ$1"),0)),0)</f>
        <v>0</v>
      </c>
      <c r="BI938" s="3">
        <f ca="1">IFERROR(INDEX(INDIRECT("day_wise_sales_data!$B$2:$BZ$599"),MATCH(resource!$CC938,day_wise_sales_data!$A$2:$A$500,0),MATCH(resource!BI$2,INDIRECT("day_wise_sales_data!$B$1:$BZ$1"),0)),0)</f>
        <v>0</v>
      </c>
      <c r="BJ938" s="3">
        <f ca="1">IFERROR(INDEX(INDIRECT("day_wise_sales_data!$B$2:$BZ$599"),MATCH(resource!$CC938,day_wise_sales_data!$A$2:$A$500,0),MATCH(resource!BJ$2,INDIRECT("day_wise_sales_data!$B$1:$BZ$1"),0)),0)</f>
        <v>0</v>
      </c>
      <c r="BK938" s="3">
        <f ca="1">IFERROR(INDEX(INDIRECT("day_wise_sales_data!$B$2:$BZ$599"),MATCH(resource!$CC938,day_wise_sales_data!$A$2:$A$500,0),MATCH(resource!BK$2,INDIRECT("day_wise_sales_data!$B$1:$BZ$1"),0)),0)</f>
        <v>0</v>
      </c>
      <c r="BL938" s="3">
        <f ca="1">IFERROR(INDEX(INDIRECT("day_wise_sales_data!$B$2:$BZ$599"),MATCH(resource!$CC938,day_wise_sales_data!$A$2:$A$500,0),MATCH(resource!BL$2,INDIRECT("day_wise_sales_data!$B$1:$BZ$1"),0)),0)</f>
        <v>0</v>
      </c>
      <c r="BM938" s="3">
        <f ca="1">IFERROR(INDEX(INDIRECT("day_wise_sales_data!$B$2:$BZ$599"),MATCH(resource!$CC938,day_wise_sales_data!$A$2:$A$500,0),MATCH(resource!BM$2,INDIRECT("day_wise_sales_data!$B$1:$BZ$1"),0)),0)</f>
        <v>0</v>
      </c>
      <c r="BN938" s="3">
        <f ca="1">IFERROR(INDEX(INDIRECT("day_wise_sales_data!$B$2:$BZ$599"),MATCH(resource!$CC938,day_wise_sales_data!$A$2:$A$500,0),MATCH(resource!BN$2,INDIRECT("day_wise_sales_data!$B$1:$BZ$1"),0)),0)</f>
        <v>0</v>
      </c>
      <c r="BO938" s="3">
        <f ca="1">IFERROR(INDEX(INDIRECT("day_wise_sales_data!$B$2:$BZ$599"),MATCH(resource!$CC938,day_wise_sales_data!$A$2:$A$500,0),MATCH(resource!BO$2,INDIRECT("day_wise_sales_data!$B$1:$BZ$1"),0)),0)</f>
        <v>0</v>
      </c>
      <c r="BP938" s="3">
        <f ca="1">IFERROR(INDEX(INDIRECT("day_wise_sales_data!$B$2:$BZ$599"),MATCH(resource!$CC938,day_wise_sales_data!$A$2:$A$500,0),MATCH(resource!BP$2,INDIRECT("day_wise_sales_data!$B$1:$BZ$1"),0)),0)</f>
        <v>0</v>
      </c>
      <c r="BQ938" s="3">
        <f ca="1">IFERROR(INDEX(INDIRECT("day_wise_sales_data!$B$2:$BZ$599"),MATCH(resource!$CC938,day_wise_sales_data!$A$2:$A$500,0),MATCH(resource!BQ$2,INDIRECT("day_wise_sales_data!$B$1:$BZ$1"),0)),0)</f>
        <v>0</v>
      </c>
      <c r="BR938" s="3">
        <f ca="1">IFERROR(INDEX(INDIRECT("day_wise_sales_data!$B$2:$BZ$599"),MATCH(resource!$CC938,day_wise_sales_data!$A$2:$A$500,0),MATCH(resource!BR$2,INDIRECT("day_wise_sales_data!$B$1:$BZ$1"),0)),0)</f>
        <v>0</v>
      </c>
      <c r="BS938" s="3">
        <f ca="1">IFERROR(INDEX(INDIRECT("day_wise_sales_data!$B$2:$BZ$599"),MATCH(resource!$CC938,day_wise_sales_data!$A$2:$A$500,0),MATCH(resource!BS$2,INDIRECT("day_wise_sales_data!$B$1:$BZ$1"),0)),0)</f>
        <v>0</v>
      </c>
      <c r="BT938" s="3">
        <f ca="1">IFERROR(INDEX(INDIRECT("day_wise_sales_data!$B$2:$BZ$599"),MATCH(resource!$CC938,day_wise_sales_data!$A$2:$A$500,0),MATCH(resource!BT$2,INDIRECT("day_wise_sales_data!$B$1:$BZ$1"),0)),0)</f>
        <v>0</v>
      </c>
      <c r="BU938" s="3">
        <f ca="1">IFERROR(INDEX(INDIRECT("day_wise_sales_data!$B$2:$BZ$599"),MATCH(resource!$CC938,day_wise_sales_data!$A$2:$A$500,0),MATCH(resource!BU$2,INDIRECT("day_wise_sales_data!$B$1:$BZ$1"),0)),0)</f>
        <v>0</v>
      </c>
      <c r="BV938" s="3">
        <f ca="1">IFERROR(INDEX(INDIRECT("day_wise_sales_data!$B$2:$BZ$599"),MATCH(resource!$CC938,day_wise_sales_data!$A$2:$A$500,0),MATCH(resource!BV$2,INDIRECT("day_wise_sales_data!$B$1:$BZ$1"),0)),0)</f>
        <v>0</v>
      </c>
      <c r="BW938" s="3">
        <f ca="1">IFERROR(INDEX(INDIRECT("day_wise_sales_data!$B$2:$BZ$599"),MATCH(resource!$CC938,day_wise_sales_data!$A$2:$A$500,0),MATCH(resource!BW$2,INDIRECT("day_wise_sales_data!$B$1:$BZ$1"),0)),0)</f>
        <v>0</v>
      </c>
      <c r="BX938" s="3">
        <f ca="1">IFERROR(INDEX(INDIRECT("day_wise_sales_data!$B$2:$BZ$599"),MATCH(resource!$CC938,day_wise_sales_data!$A$2:$A$500,0),MATCH(resource!BX$2,INDIRECT("day_wise_sales_data!$B$1:$BZ$1"),0)),0)</f>
        <v>0</v>
      </c>
      <c r="BY938" s="3">
        <f ca="1">IFERROR(INDEX(INDIRECT("day_wise_sales_data!$B$2:$BZ$599"),MATCH(resource!$CC938,day_wise_sales_data!$A$2:$A$500,0),MATCH(resource!BY$2,INDIRECT("day_wise_sales_data!$B$1:$BZ$1"),0)),0)</f>
        <v>0</v>
      </c>
      <c r="BZ938" s="3">
        <f ca="1">IFERROR(INDEX(INDIRECT("day_wise_sales_data!$B$2:$BZ$599"),MATCH(resource!$CC938,day_wise_sales_data!$A$2:$A$500,0),MATCH(resource!BZ$2,INDIRECT("day_wise_sales_data!$B$1:$BZ$1"),0)),0)</f>
        <v>0</v>
      </c>
      <c r="CA938" s="3">
        <f ca="1">IFERROR(INDEX(INDIRECT("day_wise_sales_data!$B$2:$BZ$599"),MATCH(resource!$CC938,day_wise_sales_data!$A$2:$A$500,0),MATCH(resource!CA$2,INDIRECT("day_wise_sales_data!$B$1:$BZ$1"),0)),0)</f>
        <v>0</v>
      </c>
      <c r="CC938" s="4">
        <f>sales_data!H937</f>
        <v>0</v>
      </c>
      <c r="CD938" s="1">
        <v>936</v>
      </c>
      <c r="CE938" s="1" t="str">
        <f>IF(AQ938=report!$AQ$3,resource!CD938,"")</f>
        <v/>
      </c>
      <c r="CF938" s="5" t="str">
        <f>IFERROR(SMALL($CE$3:$CE$1001,ROWS($CE$3:CE938)),"")</f>
        <v/>
      </c>
      <c r="CH938">
        <f>IFERROR(VLOOKUP($CC938,data_pull!$E$22:$G$700,2,0),0)</f>
        <v>0</v>
      </c>
      <c r="DK938" s="3" t="str">
        <f>IFERROR(INDEX(COD_SALES!$B$5:$Z$500,MATCH(resource!$CC938,COD_SALES!$A$5:$A$500,0),MATCH(resource!DK$2,COD_SALES!$B$4:$Z$4,0)),"")</f>
        <v/>
      </c>
      <c r="DL938" s="3" t="str">
        <f>IFERROR(INDEX(COD_SALES!$B$5:$Z$500,MATCH(resource!$CC938,COD_SALES!$A$5:$A$500,0),MATCH(resource!DL$2,COD_SALES!$B$4:$Z$4,0)),"")</f>
        <v/>
      </c>
      <c r="DM938" s="3" t="str">
        <f>IFERROR(INDEX(COD_SALES!$B$5:$Z$500,MATCH(resource!$CC938,COD_SALES!$A$5:$A$500,0),MATCH(resource!DM$2,COD_SALES!$B$4:$Z$4,0)),"")</f>
        <v/>
      </c>
      <c r="DN938" s="3" t="str">
        <f>IFERROR(INDEX(COD_SALES!$B$5:$Z$500,MATCH(resource!$CC938,COD_SALES!$A$5:$A$500,0),MATCH(resource!DN$2,COD_SALES!$B$4:$Z$4,0)),"")</f>
        <v/>
      </c>
      <c r="DO938" s="3" t="str">
        <f>IFERROR(INDEX(COD_SALES!$B$5:$Z$500,MATCH(resource!$CC938,COD_SALES!$A$5:$A$500,0),MATCH(resource!DO$2,COD_SALES!$B$4:$Z$4,0)),"")</f>
        <v/>
      </c>
      <c r="DP938" s="3" t="str">
        <f>IFERROR(INDEX(COD_SALES!$B$5:$Z$500,MATCH(resource!$CC938,COD_SALES!$A$5:$A$500,0),MATCH(resource!DP$2,COD_SALES!$B$4:$Z$4,0)),"")</f>
        <v/>
      </c>
      <c r="DQ938" s="3" t="str">
        <f>IFERROR(INDEX(COD_SALES!$B$5:$Z$500,MATCH(resource!$CC938,COD_SALES!$A$5:$A$500,0),MATCH(resource!DQ$2,COD_SALES!$B$4:$Z$4,0)),"")</f>
        <v/>
      </c>
      <c r="DR938" s="3" t="str">
        <f>IFERROR(INDEX(COD_SALES!$B$5:$Z$500,MATCH(resource!$CC938,COD_SALES!$A$5:$A$500,0),MATCH(resource!DR$2,COD_SALES!$B$4:$Z$4,0)),"")</f>
        <v/>
      </c>
      <c r="DS938" s="3" t="str">
        <f>IFERROR(INDEX(COD_SALES!$B$5:$Z$500,MATCH(resource!$CC938,COD_SALES!$A$5:$A$500,0),MATCH(resource!DS$2,COD_SALES!$B$4:$Z$4,0)),"")</f>
        <v/>
      </c>
      <c r="DT938" s="3" t="str">
        <f>IFERROR(INDEX(COD_SALES!$B$5:$Z$500,MATCH(resource!$CC938,COD_SALES!$A$5:$A$500,0),MATCH(resource!DT$2,COD_SALES!$B$4:$Z$4,0)),"")</f>
        <v/>
      </c>
      <c r="DU938" s="3" t="str">
        <f>IFERROR(INDEX(COD_SALES!$B$5:$Z$500,MATCH(resource!$CC938,COD_SALES!$A$5:$A$500,0),MATCH(resource!DU$2,COD_SALES!$B$4:$Z$4,0)),"")</f>
        <v/>
      </c>
      <c r="DV938" s="3" t="str">
        <f>IFERROR(INDEX(COD_SALES!$B$5:$Z$500,MATCH(resource!$CC938,COD_SALES!$A$5:$A$500,0),MATCH(resource!DV$2,COD_SALES!$B$4:$Z$4,0)),"")</f>
        <v/>
      </c>
      <c r="DW938" s="3" t="str">
        <f>IFERROR(INDEX(COD_SALES!$B$5:$Z$500,MATCH(resource!$CC938,COD_SALES!$A$5:$A$500,0),MATCH(resource!DW$2,COD_SALES!$B$4:$Z$4,0)),"")</f>
        <v/>
      </c>
      <c r="DX938" s="3" t="str">
        <f>IFERROR(INDEX(COD_SALES!$B$5:$Z$500,MATCH(resource!$CC938,COD_SALES!$A$5:$A$500,0),MATCH(resource!DX$2,COD_SALES!$B$4:$Z$4,0)),"")</f>
        <v/>
      </c>
      <c r="DY938" s="3" t="str">
        <f>IFERROR(INDEX(COD_SALES!$B$5:$Z$500,MATCH(resource!$CC938,COD_SALES!$A$5:$A$500,0),MATCH(resource!DY$2,COD_SALES!$B$4:$Z$4,0)),"")</f>
        <v/>
      </c>
      <c r="DZ938" s="3" t="str">
        <f>IFERROR(INDEX(COD_SALES!$B$5:$Z$500,MATCH(resource!$CC938,COD_SALES!$A$5:$A$500,0),MATCH(resource!DZ$2,COD_SALES!$B$4:$Z$4,0)),"")</f>
        <v/>
      </c>
      <c r="EA938" s="3" t="str">
        <f>IFERROR(INDEX(COD_SALES!$B$5:$Z$500,MATCH(resource!$CC938,COD_SALES!$A$5:$A$500,0),MATCH(resource!EA$2,COD_SALES!$B$4:$Z$4,0)),"")</f>
        <v/>
      </c>
      <c r="EB938" s="3">
        <f t="shared" si="144"/>
        <v>0</v>
      </c>
      <c r="EW938" s="3">
        <f>IFERROR(VLOOKUP(CC938,data_pull!$AO$25:$AR$546,2,0),0)</f>
        <v>0</v>
      </c>
      <c r="EX938" s="1">
        <f>IFERROR(VLOOKUP(CC938,data_pull!$AO$25:$AR$546,4,0),0)</f>
        <v>0</v>
      </c>
    </row>
    <row r="939" spans="13:154" x14ac:dyDescent="0.25"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4">
        <f>sales_data!B938</f>
        <v>0</v>
      </c>
      <c r="AR939" s="4">
        <f>sales_data!C938</f>
        <v>0</v>
      </c>
      <c r="AS939" s="5" t="str">
        <f t="shared" si="143"/>
        <v/>
      </c>
      <c r="AT939" s="4">
        <f>sales_data!I938</f>
        <v>0</v>
      </c>
      <c r="AU939" s="4">
        <f>sales_data!W938</f>
        <v>0</v>
      </c>
      <c r="AV939" s="1">
        <f>sales_data!N938</f>
        <v>0</v>
      </c>
      <c r="AW939" s="1">
        <f>sales_data!P938</f>
        <v>0</v>
      </c>
      <c r="AX939" s="3">
        <f ca="1">IFERROR(INDEX(INDIRECT("day_wise_sales_data!$B$2:$BZ$599"),MATCH(resource!$CC939,day_wise_sales_data!$A$2:$A$500,0),MATCH(resource!AX$2,INDIRECT("day_wise_sales_data!$B$1:$BZ$1"),0)),0)</f>
        <v>0</v>
      </c>
      <c r="AY939" s="3">
        <f ca="1">IFERROR(INDEX(INDIRECT("day_wise_sales_data!$B$2:$BZ$599"),MATCH(resource!$CC939,day_wise_sales_data!$A$2:$A$500,0),MATCH(resource!AY$2,INDIRECT("day_wise_sales_data!$B$1:$BZ$1"),0)),0)</f>
        <v>0</v>
      </c>
      <c r="AZ939" s="3">
        <f ca="1">IFERROR(INDEX(INDIRECT("day_wise_sales_data!$B$2:$BZ$599"),MATCH(resource!$CC939,day_wise_sales_data!$A$2:$A$500,0),MATCH(resource!AZ$2,INDIRECT("day_wise_sales_data!$B$1:$BZ$1"),0)),0)</f>
        <v>0</v>
      </c>
      <c r="BA939" s="3">
        <f ca="1">IFERROR(INDEX(INDIRECT("day_wise_sales_data!$B$2:$BZ$599"),MATCH(resource!$CC939,day_wise_sales_data!$A$2:$A$500,0),MATCH(resource!BA$2,INDIRECT("day_wise_sales_data!$B$1:$BZ$1"),0)),0)</f>
        <v>0</v>
      </c>
      <c r="BB939" s="3">
        <f ca="1">IFERROR(INDEX(INDIRECT("day_wise_sales_data!$B$2:$BZ$599"),MATCH(resource!$CC939,day_wise_sales_data!$A$2:$A$500,0),MATCH(resource!BB$2,INDIRECT("day_wise_sales_data!$B$1:$BZ$1"),0)),0)</f>
        <v>0</v>
      </c>
      <c r="BC939" s="3">
        <f ca="1">IFERROR(INDEX(INDIRECT("day_wise_sales_data!$B$2:$BZ$599"),MATCH(resource!$CC939,day_wise_sales_data!$A$2:$A$500,0),MATCH(resource!BC$2,INDIRECT("day_wise_sales_data!$B$1:$BZ$1"),0)),0)</f>
        <v>0</v>
      </c>
      <c r="BD939" s="3">
        <f ca="1">IFERROR(INDEX(INDIRECT("day_wise_sales_data!$B$2:$BZ$599"),MATCH(resource!$CC939,day_wise_sales_data!$A$2:$A$500,0),MATCH(resource!BD$2,INDIRECT("day_wise_sales_data!$B$1:$BZ$1"),0)),0)</f>
        <v>0</v>
      </c>
      <c r="BE939" s="3">
        <f ca="1">IFERROR(INDEX(INDIRECT("day_wise_sales_data!$B$2:$BZ$599"),MATCH(resource!$CC939,day_wise_sales_data!$A$2:$A$500,0),MATCH(resource!BE$2,INDIRECT("day_wise_sales_data!$B$1:$BZ$1"),0)),0)</f>
        <v>0</v>
      </c>
      <c r="BF939" s="3">
        <f ca="1">IFERROR(INDEX(INDIRECT("day_wise_sales_data!$B$2:$BZ$599"),MATCH(resource!$CC939,day_wise_sales_data!$A$2:$A$500,0),MATCH(resource!BF$2,INDIRECT("day_wise_sales_data!$B$1:$BZ$1"),0)),0)</f>
        <v>0</v>
      </c>
      <c r="BG939" s="3">
        <f ca="1">IFERROR(INDEX(INDIRECT("day_wise_sales_data!$B$2:$BZ$599"),MATCH(resource!$CC939,day_wise_sales_data!$A$2:$A$500,0),MATCH(resource!BG$2,INDIRECT("day_wise_sales_data!$B$1:$BZ$1"),0)),0)</f>
        <v>0</v>
      </c>
      <c r="BH939" s="3">
        <f ca="1">IFERROR(INDEX(INDIRECT("day_wise_sales_data!$B$2:$BZ$599"),MATCH(resource!$CC939,day_wise_sales_data!$A$2:$A$500,0),MATCH(resource!BH$2,INDIRECT("day_wise_sales_data!$B$1:$BZ$1"),0)),0)</f>
        <v>0</v>
      </c>
      <c r="BI939" s="3">
        <f ca="1">IFERROR(INDEX(INDIRECT("day_wise_sales_data!$B$2:$BZ$599"),MATCH(resource!$CC939,day_wise_sales_data!$A$2:$A$500,0),MATCH(resource!BI$2,INDIRECT("day_wise_sales_data!$B$1:$BZ$1"),0)),0)</f>
        <v>0</v>
      </c>
      <c r="BJ939" s="3">
        <f ca="1">IFERROR(INDEX(INDIRECT("day_wise_sales_data!$B$2:$BZ$599"),MATCH(resource!$CC939,day_wise_sales_data!$A$2:$A$500,0),MATCH(resource!BJ$2,INDIRECT("day_wise_sales_data!$B$1:$BZ$1"),0)),0)</f>
        <v>0</v>
      </c>
      <c r="BK939" s="3">
        <f ca="1">IFERROR(INDEX(INDIRECT("day_wise_sales_data!$B$2:$BZ$599"),MATCH(resource!$CC939,day_wise_sales_data!$A$2:$A$500,0),MATCH(resource!BK$2,INDIRECT("day_wise_sales_data!$B$1:$BZ$1"),0)),0)</f>
        <v>0</v>
      </c>
      <c r="BL939" s="3">
        <f ca="1">IFERROR(INDEX(INDIRECT("day_wise_sales_data!$B$2:$BZ$599"),MATCH(resource!$CC939,day_wise_sales_data!$A$2:$A$500,0),MATCH(resource!BL$2,INDIRECT("day_wise_sales_data!$B$1:$BZ$1"),0)),0)</f>
        <v>0</v>
      </c>
      <c r="BM939" s="3">
        <f ca="1">IFERROR(INDEX(INDIRECT("day_wise_sales_data!$B$2:$BZ$599"),MATCH(resource!$CC939,day_wise_sales_data!$A$2:$A$500,0),MATCH(resource!BM$2,INDIRECT("day_wise_sales_data!$B$1:$BZ$1"),0)),0)</f>
        <v>0</v>
      </c>
      <c r="BN939" s="3">
        <f ca="1">IFERROR(INDEX(INDIRECT("day_wise_sales_data!$B$2:$BZ$599"),MATCH(resource!$CC939,day_wise_sales_data!$A$2:$A$500,0),MATCH(resource!BN$2,INDIRECT("day_wise_sales_data!$B$1:$BZ$1"),0)),0)</f>
        <v>0</v>
      </c>
      <c r="BO939" s="3">
        <f ca="1">IFERROR(INDEX(INDIRECT("day_wise_sales_data!$B$2:$BZ$599"),MATCH(resource!$CC939,day_wise_sales_data!$A$2:$A$500,0),MATCH(resource!BO$2,INDIRECT("day_wise_sales_data!$B$1:$BZ$1"),0)),0)</f>
        <v>0</v>
      </c>
      <c r="BP939" s="3">
        <f ca="1">IFERROR(INDEX(INDIRECT("day_wise_sales_data!$B$2:$BZ$599"),MATCH(resource!$CC939,day_wise_sales_data!$A$2:$A$500,0),MATCH(resource!BP$2,INDIRECT("day_wise_sales_data!$B$1:$BZ$1"),0)),0)</f>
        <v>0</v>
      </c>
      <c r="BQ939" s="3">
        <f ca="1">IFERROR(INDEX(INDIRECT("day_wise_sales_data!$B$2:$BZ$599"),MATCH(resource!$CC939,day_wise_sales_data!$A$2:$A$500,0),MATCH(resource!BQ$2,INDIRECT("day_wise_sales_data!$B$1:$BZ$1"),0)),0)</f>
        <v>0</v>
      </c>
      <c r="BR939" s="3">
        <f ca="1">IFERROR(INDEX(INDIRECT("day_wise_sales_data!$B$2:$BZ$599"),MATCH(resource!$CC939,day_wise_sales_data!$A$2:$A$500,0),MATCH(resource!BR$2,INDIRECT("day_wise_sales_data!$B$1:$BZ$1"),0)),0)</f>
        <v>0</v>
      </c>
      <c r="BS939" s="3">
        <f ca="1">IFERROR(INDEX(INDIRECT("day_wise_sales_data!$B$2:$BZ$599"),MATCH(resource!$CC939,day_wise_sales_data!$A$2:$A$500,0),MATCH(resource!BS$2,INDIRECT("day_wise_sales_data!$B$1:$BZ$1"),0)),0)</f>
        <v>0</v>
      </c>
      <c r="BT939" s="3">
        <f ca="1">IFERROR(INDEX(INDIRECT("day_wise_sales_data!$B$2:$BZ$599"),MATCH(resource!$CC939,day_wise_sales_data!$A$2:$A$500,0),MATCH(resource!BT$2,INDIRECT("day_wise_sales_data!$B$1:$BZ$1"),0)),0)</f>
        <v>0</v>
      </c>
      <c r="BU939" s="3">
        <f ca="1">IFERROR(INDEX(INDIRECT("day_wise_sales_data!$B$2:$BZ$599"),MATCH(resource!$CC939,day_wise_sales_data!$A$2:$A$500,0),MATCH(resource!BU$2,INDIRECT("day_wise_sales_data!$B$1:$BZ$1"),0)),0)</f>
        <v>0</v>
      </c>
      <c r="BV939" s="3">
        <f ca="1">IFERROR(INDEX(INDIRECT("day_wise_sales_data!$B$2:$BZ$599"),MATCH(resource!$CC939,day_wise_sales_data!$A$2:$A$500,0),MATCH(resource!BV$2,INDIRECT("day_wise_sales_data!$B$1:$BZ$1"),0)),0)</f>
        <v>0</v>
      </c>
      <c r="BW939" s="3">
        <f ca="1">IFERROR(INDEX(INDIRECT("day_wise_sales_data!$B$2:$BZ$599"),MATCH(resource!$CC939,day_wise_sales_data!$A$2:$A$500,0),MATCH(resource!BW$2,INDIRECT("day_wise_sales_data!$B$1:$BZ$1"),0)),0)</f>
        <v>0</v>
      </c>
      <c r="BX939" s="3">
        <f ca="1">IFERROR(INDEX(INDIRECT("day_wise_sales_data!$B$2:$BZ$599"),MATCH(resource!$CC939,day_wise_sales_data!$A$2:$A$500,0),MATCH(resource!BX$2,INDIRECT("day_wise_sales_data!$B$1:$BZ$1"),0)),0)</f>
        <v>0</v>
      </c>
      <c r="BY939" s="3">
        <f ca="1">IFERROR(INDEX(INDIRECT("day_wise_sales_data!$B$2:$BZ$599"),MATCH(resource!$CC939,day_wise_sales_data!$A$2:$A$500,0),MATCH(resource!BY$2,INDIRECT("day_wise_sales_data!$B$1:$BZ$1"),0)),0)</f>
        <v>0</v>
      </c>
      <c r="BZ939" s="3">
        <f ca="1">IFERROR(INDEX(INDIRECT("day_wise_sales_data!$B$2:$BZ$599"),MATCH(resource!$CC939,day_wise_sales_data!$A$2:$A$500,0),MATCH(resource!BZ$2,INDIRECT("day_wise_sales_data!$B$1:$BZ$1"),0)),0)</f>
        <v>0</v>
      </c>
      <c r="CA939" s="3">
        <f ca="1">IFERROR(INDEX(INDIRECT("day_wise_sales_data!$B$2:$BZ$599"),MATCH(resource!$CC939,day_wise_sales_data!$A$2:$A$500,0),MATCH(resource!CA$2,INDIRECT("day_wise_sales_data!$B$1:$BZ$1"),0)),0)</f>
        <v>0</v>
      </c>
      <c r="CC939" s="4">
        <f>sales_data!H938</f>
        <v>0</v>
      </c>
      <c r="CD939" s="1">
        <v>937</v>
      </c>
      <c r="CE939" s="1" t="str">
        <f>IF(AQ939=report!$AQ$3,resource!CD939,"")</f>
        <v/>
      </c>
      <c r="CF939" s="5" t="str">
        <f>IFERROR(SMALL($CE$3:$CE$1001,ROWS($CE$3:CE939)),"")</f>
        <v/>
      </c>
      <c r="CH939">
        <f>IFERROR(VLOOKUP($CC939,data_pull!$E$22:$G$700,2,0),0)</f>
        <v>0</v>
      </c>
      <c r="DK939" s="3" t="str">
        <f>IFERROR(INDEX(COD_SALES!$B$5:$Z$500,MATCH(resource!$CC939,COD_SALES!$A$5:$A$500,0),MATCH(resource!DK$2,COD_SALES!$B$4:$Z$4,0)),"")</f>
        <v/>
      </c>
      <c r="DL939" s="3" t="str">
        <f>IFERROR(INDEX(COD_SALES!$B$5:$Z$500,MATCH(resource!$CC939,COD_SALES!$A$5:$A$500,0),MATCH(resource!DL$2,COD_SALES!$B$4:$Z$4,0)),"")</f>
        <v/>
      </c>
      <c r="DM939" s="3" t="str">
        <f>IFERROR(INDEX(COD_SALES!$B$5:$Z$500,MATCH(resource!$CC939,COD_SALES!$A$5:$A$500,0),MATCH(resource!DM$2,COD_SALES!$B$4:$Z$4,0)),"")</f>
        <v/>
      </c>
      <c r="DN939" s="3" t="str">
        <f>IFERROR(INDEX(COD_SALES!$B$5:$Z$500,MATCH(resource!$CC939,COD_SALES!$A$5:$A$500,0),MATCH(resource!DN$2,COD_SALES!$B$4:$Z$4,0)),"")</f>
        <v/>
      </c>
      <c r="DO939" s="3" t="str">
        <f>IFERROR(INDEX(COD_SALES!$B$5:$Z$500,MATCH(resource!$CC939,COD_SALES!$A$5:$A$500,0),MATCH(resource!DO$2,COD_SALES!$B$4:$Z$4,0)),"")</f>
        <v/>
      </c>
      <c r="DP939" s="3" t="str">
        <f>IFERROR(INDEX(COD_SALES!$B$5:$Z$500,MATCH(resource!$CC939,COD_SALES!$A$5:$A$500,0),MATCH(resource!DP$2,COD_SALES!$B$4:$Z$4,0)),"")</f>
        <v/>
      </c>
      <c r="DQ939" s="3" t="str">
        <f>IFERROR(INDEX(COD_SALES!$B$5:$Z$500,MATCH(resource!$CC939,COD_SALES!$A$5:$A$500,0),MATCH(resource!DQ$2,COD_SALES!$B$4:$Z$4,0)),"")</f>
        <v/>
      </c>
      <c r="DR939" s="3" t="str">
        <f>IFERROR(INDEX(COD_SALES!$B$5:$Z$500,MATCH(resource!$CC939,COD_SALES!$A$5:$A$500,0),MATCH(resource!DR$2,COD_SALES!$B$4:$Z$4,0)),"")</f>
        <v/>
      </c>
      <c r="DS939" s="3" t="str">
        <f>IFERROR(INDEX(COD_SALES!$B$5:$Z$500,MATCH(resource!$CC939,COD_SALES!$A$5:$A$500,0),MATCH(resource!DS$2,COD_SALES!$B$4:$Z$4,0)),"")</f>
        <v/>
      </c>
      <c r="DT939" s="3" t="str">
        <f>IFERROR(INDEX(COD_SALES!$B$5:$Z$500,MATCH(resource!$CC939,COD_SALES!$A$5:$A$500,0),MATCH(resource!DT$2,COD_SALES!$B$4:$Z$4,0)),"")</f>
        <v/>
      </c>
      <c r="DU939" s="3" t="str">
        <f>IFERROR(INDEX(COD_SALES!$B$5:$Z$500,MATCH(resource!$CC939,COD_SALES!$A$5:$A$500,0),MATCH(resource!DU$2,COD_SALES!$B$4:$Z$4,0)),"")</f>
        <v/>
      </c>
      <c r="DV939" s="3" t="str">
        <f>IFERROR(INDEX(COD_SALES!$B$5:$Z$500,MATCH(resource!$CC939,COD_SALES!$A$5:$A$500,0),MATCH(resource!DV$2,COD_SALES!$B$4:$Z$4,0)),"")</f>
        <v/>
      </c>
      <c r="DW939" s="3" t="str">
        <f>IFERROR(INDEX(COD_SALES!$B$5:$Z$500,MATCH(resource!$CC939,COD_SALES!$A$5:$A$500,0),MATCH(resource!DW$2,COD_SALES!$B$4:$Z$4,0)),"")</f>
        <v/>
      </c>
      <c r="DX939" s="3" t="str">
        <f>IFERROR(INDEX(COD_SALES!$B$5:$Z$500,MATCH(resource!$CC939,COD_SALES!$A$5:$A$500,0),MATCH(resource!DX$2,COD_SALES!$B$4:$Z$4,0)),"")</f>
        <v/>
      </c>
      <c r="DY939" s="3" t="str">
        <f>IFERROR(INDEX(COD_SALES!$B$5:$Z$500,MATCH(resource!$CC939,COD_SALES!$A$5:$A$500,0),MATCH(resource!DY$2,COD_SALES!$B$4:$Z$4,0)),"")</f>
        <v/>
      </c>
      <c r="DZ939" s="3" t="str">
        <f>IFERROR(INDEX(COD_SALES!$B$5:$Z$500,MATCH(resource!$CC939,COD_SALES!$A$5:$A$500,0),MATCH(resource!DZ$2,COD_SALES!$B$4:$Z$4,0)),"")</f>
        <v/>
      </c>
      <c r="EA939" s="3" t="str">
        <f>IFERROR(INDEX(COD_SALES!$B$5:$Z$500,MATCH(resource!$CC939,COD_SALES!$A$5:$A$500,0),MATCH(resource!EA$2,COD_SALES!$B$4:$Z$4,0)),"")</f>
        <v/>
      </c>
      <c r="EB939" s="3">
        <f t="shared" si="144"/>
        <v>0</v>
      </c>
      <c r="EW939" s="3">
        <f>IFERROR(VLOOKUP(CC939,data_pull!$AO$25:$AR$546,2,0),0)</f>
        <v>0</v>
      </c>
      <c r="EX939" s="1">
        <f>IFERROR(VLOOKUP(CC939,data_pull!$AO$25:$AR$546,4,0),0)</f>
        <v>0</v>
      </c>
    </row>
    <row r="940" spans="13:154" x14ac:dyDescent="0.25"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4">
        <f>sales_data!B939</f>
        <v>0</v>
      </c>
      <c r="AR940" s="4">
        <f>sales_data!C939</f>
        <v>0</v>
      </c>
      <c r="AS940" s="5" t="str">
        <f t="shared" si="143"/>
        <v/>
      </c>
      <c r="AT940" s="4">
        <f>sales_data!I939</f>
        <v>0</v>
      </c>
      <c r="AU940" s="4">
        <f>sales_data!W939</f>
        <v>0</v>
      </c>
      <c r="AV940" s="1">
        <f>sales_data!N939</f>
        <v>0</v>
      </c>
      <c r="AW940" s="1">
        <f>sales_data!P939</f>
        <v>0</v>
      </c>
      <c r="AX940" s="3">
        <f ca="1">IFERROR(INDEX(INDIRECT("day_wise_sales_data!$B$2:$BZ$599"),MATCH(resource!$CC940,day_wise_sales_data!$A$2:$A$500,0),MATCH(resource!AX$2,INDIRECT("day_wise_sales_data!$B$1:$BZ$1"),0)),0)</f>
        <v>0</v>
      </c>
      <c r="AY940" s="3">
        <f ca="1">IFERROR(INDEX(INDIRECT("day_wise_sales_data!$B$2:$BZ$599"),MATCH(resource!$CC940,day_wise_sales_data!$A$2:$A$500,0),MATCH(resource!AY$2,INDIRECT("day_wise_sales_data!$B$1:$BZ$1"),0)),0)</f>
        <v>0</v>
      </c>
      <c r="AZ940" s="3">
        <f ca="1">IFERROR(INDEX(INDIRECT("day_wise_sales_data!$B$2:$BZ$599"),MATCH(resource!$CC940,day_wise_sales_data!$A$2:$A$500,0),MATCH(resource!AZ$2,INDIRECT("day_wise_sales_data!$B$1:$BZ$1"),0)),0)</f>
        <v>0</v>
      </c>
      <c r="BA940" s="3">
        <f ca="1">IFERROR(INDEX(INDIRECT("day_wise_sales_data!$B$2:$BZ$599"),MATCH(resource!$CC940,day_wise_sales_data!$A$2:$A$500,0),MATCH(resource!BA$2,INDIRECT("day_wise_sales_data!$B$1:$BZ$1"),0)),0)</f>
        <v>0</v>
      </c>
      <c r="BB940" s="3">
        <f ca="1">IFERROR(INDEX(INDIRECT("day_wise_sales_data!$B$2:$BZ$599"),MATCH(resource!$CC940,day_wise_sales_data!$A$2:$A$500,0),MATCH(resource!BB$2,INDIRECT("day_wise_sales_data!$B$1:$BZ$1"),0)),0)</f>
        <v>0</v>
      </c>
      <c r="BC940" s="3">
        <f ca="1">IFERROR(INDEX(INDIRECT("day_wise_sales_data!$B$2:$BZ$599"),MATCH(resource!$CC940,day_wise_sales_data!$A$2:$A$500,0),MATCH(resource!BC$2,INDIRECT("day_wise_sales_data!$B$1:$BZ$1"),0)),0)</f>
        <v>0</v>
      </c>
      <c r="BD940" s="3">
        <f ca="1">IFERROR(INDEX(INDIRECT("day_wise_sales_data!$B$2:$BZ$599"),MATCH(resource!$CC940,day_wise_sales_data!$A$2:$A$500,0),MATCH(resource!BD$2,INDIRECT("day_wise_sales_data!$B$1:$BZ$1"),0)),0)</f>
        <v>0</v>
      </c>
      <c r="BE940" s="3">
        <f ca="1">IFERROR(INDEX(INDIRECT("day_wise_sales_data!$B$2:$BZ$599"),MATCH(resource!$CC940,day_wise_sales_data!$A$2:$A$500,0),MATCH(resource!BE$2,INDIRECT("day_wise_sales_data!$B$1:$BZ$1"),0)),0)</f>
        <v>0</v>
      </c>
      <c r="BF940" s="3">
        <f ca="1">IFERROR(INDEX(INDIRECT("day_wise_sales_data!$B$2:$BZ$599"),MATCH(resource!$CC940,day_wise_sales_data!$A$2:$A$500,0),MATCH(resource!BF$2,INDIRECT("day_wise_sales_data!$B$1:$BZ$1"),0)),0)</f>
        <v>0</v>
      </c>
      <c r="BG940" s="3">
        <f ca="1">IFERROR(INDEX(INDIRECT("day_wise_sales_data!$B$2:$BZ$599"),MATCH(resource!$CC940,day_wise_sales_data!$A$2:$A$500,0),MATCH(resource!BG$2,INDIRECT("day_wise_sales_data!$B$1:$BZ$1"),0)),0)</f>
        <v>0</v>
      </c>
      <c r="BH940" s="3">
        <f ca="1">IFERROR(INDEX(INDIRECT("day_wise_sales_data!$B$2:$BZ$599"),MATCH(resource!$CC940,day_wise_sales_data!$A$2:$A$500,0),MATCH(resource!BH$2,INDIRECT("day_wise_sales_data!$B$1:$BZ$1"),0)),0)</f>
        <v>0</v>
      </c>
      <c r="BI940" s="3">
        <f ca="1">IFERROR(INDEX(INDIRECT("day_wise_sales_data!$B$2:$BZ$599"),MATCH(resource!$CC940,day_wise_sales_data!$A$2:$A$500,0),MATCH(resource!BI$2,INDIRECT("day_wise_sales_data!$B$1:$BZ$1"),0)),0)</f>
        <v>0</v>
      </c>
      <c r="BJ940" s="3">
        <f ca="1">IFERROR(INDEX(INDIRECT("day_wise_sales_data!$B$2:$BZ$599"),MATCH(resource!$CC940,day_wise_sales_data!$A$2:$A$500,0),MATCH(resource!BJ$2,INDIRECT("day_wise_sales_data!$B$1:$BZ$1"),0)),0)</f>
        <v>0</v>
      </c>
      <c r="BK940" s="3">
        <f ca="1">IFERROR(INDEX(INDIRECT("day_wise_sales_data!$B$2:$BZ$599"),MATCH(resource!$CC940,day_wise_sales_data!$A$2:$A$500,0),MATCH(resource!BK$2,INDIRECT("day_wise_sales_data!$B$1:$BZ$1"),0)),0)</f>
        <v>0</v>
      </c>
      <c r="BL940" s="3">
        <f ca="1">IFERROR(INDEX(INDIRECT("day_wise_sales_data!$B$2:$BZ$599"),MATCH(resource!$CC940,day_wise_sales_data!$A$2:$A$500,0),MATCH(resource!BL$2,INDIRECT("day_wise_sales_data!$B$1:$BZ$1"),0)),0)</f>
        <v>0</v>
      </c>
      <c r="BM940" s="3">
        <f ca="1">IFERROR(INDEX(INDIRECT("day_wise_sales_data!$B$2:$BZ$599"),MATCH(resource!$CC940,day_wise_sales_data!$A$2:$A$500,0),MATCH(resource!BM$2,INDIRECT("day_wise_sales_data!$B$1:$BZ$1"),0)),0)</f>
        <v>0</v>
      </c>
      <c r="BN940" s="3">
        <f ca="1">IFERROR(INDEX(INDIRECT("day_wise_sales_data!$B$2:$BZ$599"),MATCH(resource!$CC940,day_wise_sales_data!$A$2:$A$500,0),MATCH(resource!BN$2,INDIRECT("day_wise_sales_data!$B$1:$BZ$1"),0)),0)</f>
        <v>0</v>
      </c>
      <c r="BO940" s="3">
        <f ca="1">IFERROR(INDEX(INDIRECT("day_wise_sales_data!$B$2:$BZ$599"),MATCH(resource!$CC940,day_wise_sales_data!$A$2:$A$500,0),MATCH(resource!BO$2,INDIRECT("day_wise_sales_data!$B$1:$BZ$1"),0)),0)</f>
        <v>0</v>
      </c>
      <c r="BP940" s="3">
        <f ca="1">IFERROR(INDEX(INDIRECT("day_wise_sales_data!$B$2:$BZ$599"),MATCH(resource!$CC940,day_wise_sales_data!$A$2:$A$500,0),MATCH(resource!BP$2,INDIRECT("day_wise_sales_data!$B$1:$BZ$1"),0)),0)</f>
        <v>0</v>
      </c>
      <c r="BQ940" s="3">
        <f ca="1">IFERROR(INDEX(INDIRECT("day_wise_sales_data!$B$2:$BZ$599"),MATCH(resource!$CC940,day_wise_sales_data!$A$2:$A$500,0),MATCH(resource!BQ$2,INDIRECT("day_wise_sales_data!$B$1:$BZ$1"),0)),0)</f>
        <v>0</v>
      </c>
      <c r="BR940" s="3">
        <f ca="1">IFERROR(INDEX(INDIRECT("day_wise_sales_data!$B$2:$BZ$599"),MATCH(resource!$CC940,day_wise_sales_data!$A$2:$A$500,0),MATCH(resource!BR$2,INDIRECT("day_wise_sales_data!$B$1:$BZ$1"),0)),0)</f>
        <v>0</v>
      </c>
      <c r="BS940" s="3">
        <f ca="1">IFERROR(INDEX(INDIRECT("day_wise_sales_data!$B$2:$BZ$599"),MATCH(resource!$CC940,day_wise_sales_data!$A$2:$A$500,0),MATCH(resource!BS$2,INDIRECT("day_wise_sales_data!$B$1:$BZ$1"),0)),0)</f>
        <v>0</v>
      </c>
      <c r="BT940" s="3">
        <f ca="1">IFERROR(INDEX(INDIRECT("day_wise_sales_data!$B$2:$BZ$599"),MATCH(resource!$CC940,day_wise_sales_data!$A$2:$A$500,0),MATCH(resource!BT$2,INDIRECT("day_wise_sales_data!$B$1:$BZ$1"),0)),0)</f>
        <v>0</v>
      </c>
      <c r="BU940" s="3">
        <f ca="1">IFERROR(INDEX(INDIRECT("day_wise_sales_data!$B$2:$BZ$599"),MATCH(resource!$CC940,day_wise_sales_data!$A$2:$A$500,0),MATCH(resource!BU$2,INDIRECT("day_wise_sales_data!$B$1:$BZ$1"),0)),0)</f>
        <v>0</v>
      </c>
      <c r="BV940" s="3">
        <f ca="1">IFERROR(INDEX(INDIRECT("day_wise_sales_data!$B$2:$BZ$599"),MATCH(resource!$CC940,day_wise_sales_data!$A$2:$A$500,0),MATCH(resource!BV$2,INDIRECT("day_wise_sales_data!$B$1:$BZ$1"),0)),0)</f>
        <v>0</v>
      </c>
      <c r="BW940" s="3">
        <f ca="1">IFERROR(INDEX(INDIRECT("day_wise_sales_data!$B$2:$BZ$599"),MATCH(resource!$CC940,day_wise_sales_data!$A$2:$A$500,0),MATCH(resource!BW$2,INDIRECT("day_wise_sales_data!$B$1:$BZ$1"),0)),0)</f>
        <v>0</v>
      </c>
      <c r="BX940" s="3">
        <f ca="1">IFERROR(INDEX(INDIRECT("day_wise_sales_data!$B$2:$BZ$599"),MATCH(resource!$CC940,day_wise_sales_data!$A$2:$A$500,0),MATCH(resource!BX$2,INDIRECT("day_wise_sales_data!$B$1:$BZ$1"),0)),0)</f>
        <v>0</v>
      </c>
      <c r="BY940" s="3">
        <f ca="1">IFERROR(INDEX(INDIRECT("day_wise_sales_data!$B$2:$BZ$599"),MATCH(resource!$CC940,day_wise_sales_data!$A$2:$A$500,0),MATCH(resource!BY$2,INDIRECT("day_wise_sales_data!$B$1:$BZ$1"),0)),0)</f>
        <v>0</v>
      </c>
      <c r="BZ940" s="3">
        <f ca="1">IFERROR(INDEX(INDIRECT("day_wise_sales_data!$B$2:$BZ$599"),MATCH(resource!$CC940,day_wise_sales_data!$A$2:$A$500,0),MATCH(resource!BZ$2,INDIRECT("day_wise_sales_data!$B$1:$BZ$1"),0)),0)</f>
        <v>0</v>
      </c>
      <c r="CA940" s="3">
        <f ca="1">IFERROR(INDEX(INDIRECT("day_wise_sales_data!$B$2:$BZ$599"),MATCH(resource!$CC940,day_wise_sales_data!$A$2:$A$500,0),MATCH(resource!CA$2,INDIRECT("day_wise_sales_data!$B$1:$BZ$1"),0)),0)</f>
        <v>0</v>
      </c>
      <c r="CC940" s="4">
        <f>sales_data!H939</f>
        <v>0</v>
      </c>
      <c r="CD940" s="1">
        <v>938</v>
      </c>
      <c r="CE940" s="1" t="str">
        <f>IF(AQ940=report!$AQ$3,resource!CD940,"")</f>
        <v/>
      </c>
      <c r="CF940" s="5" t="str">
        <f>IFERROR(SMALL($CE$3:$CE$1001,ROWS($CE$3:CE940)),"")</f>
        <v/>
      </c>
      <c r="CH940">
        <f>IFERROR(VLOOKUP($CC940,data_pull!$E$22:$G$700,2,0),0)</f>
        <v>0</v>
      </c>
      <c r="DK940" s="3" t="str">
        <f>IFERROR(INDEX(COD_SALES!$B$5:$Z$500,MATCH(resource!$CC940,COD_SALES!$A$5:$A$500,0),MATCH(resource!DK$2,COD_SALES!$B$4:$Z$4,0)),"")</f>
        <v/>
      </c>
      <c r="DL940" s="3" t="str">
        <f>IFERROR(INDEX(COD_SALES!$B$5:$Z$500,MATCH(resource!$CC940,COD_SALES!$A$5:$A$500,0),MATCH(resource!DL$2,COD_SALES!$B$4:$Z$4,0)),"")</f>
        <v/>
      </c>
      <c r="DM940" s="3" t="str">
        <f>IFERROR(INDEX(COD_SALES!$B$5:$Z$500,MATCH(resource!$CC940,COD_SALES!$A$5:$A$500,0),MATCH(resource!DM$2,COD_SALES!$B$4:$Z$4,0)),"")</f>
        <v/>
      </c>
      <c r="DN940" s="3" t="str">
        <f>IFERROR(INDEX(COD_SALES!$B$5:$Z$500,MATCH(resource!$CC940,COD_SALES!$A$5:$A$500,0),MATCH(resource!DN$2,COD_SALES!$B$4:$Z$4,0)),"")</f>
        <v/>
      </c>
      <c r="DO940" s="3" t="str">
        <f>IFERROR(INDEX(COD_SALES!$B$5:$Z$500,MATCH(resource!$CC940,COD_SALES!$A$5:$A$500,0),MATCH(resource!DO$2,COD_SALES!$B$4:$Z$4,0)),"")</f>
        <v/>
      </c>
      <c r="DP940" s="3" t="str">
        <f>IFERROR(INDEX(COD_SALES!$B$5:$Z$500,MATCH(resource!$CC940,COD_SALES!$A$5:$A$500,0),MATCH(resource!DP$2,COD_SALES!$B$4:$Z$4,0)),"")</f>
        <v/>
      </c>
      <c r="DQ940" s="3" t="str">
        <f>IFERROR(INDEX(COD_SALES!$B$5:$Z$500,MATCH(resource!$CC940,COD_SALES!$A$5:$A$500,0),MATCH(resource!DQ$2,COD_SALES!$B$4:$Z$4,0)),"")</f>
        <v/>
      </c>
      <c r="DR940" s="3" t="str">
        <f>IFERROR(INDEX(COD_SALES!$B$5:$Z$500,MATCH(resource!$CC940,COD_SALES!$A$5:$A$500,0),MATCH(resource!DR$2,COD_SALES!$B$4:$Z$4,0)),"")</f>
        <v/>
      </c>
      <c r="DS940" s="3" t="str">
        <f>IFERROR(INDEX(COD_SALES!$B$5:$Z$500,MATCH(resource!$CC940,COD_SALES!$A$5:$A$500,0),MATCH(resource!DS$2,COD_SALES!$B$4:$Z$4,0)),"")</f>
        <v/>
      </c>
      <c r="DT940" s="3" t="str">
        <f>IFERROR(INDEX(COD_SALES!$B$5:$Z$500,MATCH(resource!$CC940,COD_SALES!$A$5:$A$500,0),MATCH(resource!DT$2,COD_SALES!$B$4:$Z$4,0)),"")</f>
        <v/>
      </c>
      <c r="DU940" s="3" t="str">
        <f>IFERROR(INDEX(COD_SALES!$B$5:$Z$500,MATCH(resource!$CC940,COD_SALES!$A$5:$A$500,0),MATCH(resource!DU$2,COD_SALES!$B$4:$Z$4,0)),"")</f>
        <v/>
      </c>
      <c r="DV940" s="3" t="str">
        <f>IFERROR(INDEX(COD_SALES!$B$5:$Z$500,MATCH(resource!$CC940,COD_SALES!$A$5:$A$500,0),MATCH(resource!DV$2,COD_SALES!$B$4:$Z$4,0)),"")</f>
        <v/>
      </c>
      <c r="DW940" s="3" t="str">
        <f>IFERROR(INDEX(COD_SALES!$B$5:$Z$500,MATCH(resource!$CC940,COD_SALES!$A$5:$A$500,0),MATCH(resource!DW$2,COD_SALES!$B$4:$Z$4,0)),"")</f>
        <v/>
      </c>
      <c r="DX940" s="3" t="str">
        <f>IFERROR(INDEX(COD_SALES!$B$5:$Z$500,MATCH(resource!$CC940,COD_SALES!$A$5:$A$500,0),MATCH(resource!DX$2,COD_SALES!$B$4:$Z$4,0)),"")</f>
        <v/>
      </c>
      <c r="DY940" s="3" t="str">
        <f>IFERROR(INDEX(COD_SALES!$B$5:$Z$500,MATCH(resource!$CC940,COD_SALES!$A$5:$A$500,0),MATCH(resource!DY$2,COD_SALES!$B$4:$Z$4,0)),"")</f>
        <v/>
      </c>
      <c r="DZ940" s="3" t="str">
        <f>IFERROR(INDEX(COD_SALES!$B$5:$Z$500,MATCH(resource!$CC940,COD_SALES!$A$5:$A$500,0),MATCH(resource!DZ$2,COD_SALES!$B$4:$Z$4,0)),"")</f>
        <v/>
      </c>
      <c r="EA940" s="3" t="str">
        <f>IFERROR(INDEX(COD_SALES!$B$5:$Z$500,MATCH(resource!$CC940,COD_SALES!$A$5:$A$500,0),MATCH(resource!EA$2,COD_SALES!$B$4:$Z$4,0)),"")</f>
        <v/>
      </c>
      <c r="EB940" s="3">
        <f t="shared" si="144"/>
        <v>0</v>
      </c>
      <c r="EW940" s="3">
        <f>IFERROR(VLOOKUP(CC940,data_pull!$AO$25:$AR$546,2,0),0)</f>
        <v>0</v>
      </c>
      <c r="EX940" s="1">
        <f>IFERROR(VLOOKUP(CC940,data_pull!$AO$25:$AR$546,4,0),0)</f>
        <v>0</v>
      </c>
    </row>
    <row r="941" spans="13:154" x14ac:dyDescent="0.25"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4">
        <f>sales_data!B940</f>
        <v>0</v>
      </c>
      <c r="AR941" s="4">
        <f>sales_data!C940</f>
        <v>0</v>
      </c>
      <c r="AS941" s="5" t="str">
        <f t="shared" si="143"/>
        <v/>
      </c>
      <c r="AT941" s="4">
        <f>sales_data!I940</f>
        <v>0</v>
      </c>
      <c r="AU941" s="4">
        <f>sales_data!W940</f>
        <v>0</v>
      </c>
      <c r="AV941" s="1">
        <f>sales_data!N940</f>
        <v>0</v>
      </c>
      <c r="AW941" s="1">
        <f>sales_data!P940</f>
        <v>0</v>
      </c>
      <c r="AX941" s="3">
        <f ca="1">IFERROR(INDEX(INDIRECT("day_wise_sales_data!$B$2:$BZ$599"),MATCH(resource!$CC941,day_wise_sales_data!$A$2:$A$500,0),MATCH(resource!AX$2,INDIRECT("day_wise_sales_data!$B$1:$BZ$1"),0)),0)</f>
        <v>0</v>
      </c>
      <c r="AY941" s="3">
        <f ca="1">IFERROR(INDEX(INDIRECT("day_wise_sales_data!$B$2:$BZ$599"),MATCH(resource!$CC941,day_wise_sales_data!$A$2:$A$500,0),MATCH(resource!AY$2,INDIRECT("day_wise_sales_data!$B$1:$BZ$1"),0)),0)</f>
        <v>0</v>
      </c>
      <c r="AZ941" s="3">
        <f ca="1">IFERROR(INDEX(INDIRECT("day_wise_sales_data!$B$2:$BZ$599"),MATCH(resource!$CC941,day_wise_sales_data!$A$2:$A$500,0),MATCH(resource!AZ$2,INDIRECT("day_wise_sales_data!$B$1:$BZ$1"),0)),0)</f>
        <v>0</v>
      </c>
      <c r="BA941" s="3">
        <f ca="1">IFERROR(INDEX(INDIRECT("day_wise_sales_data!$B$2:$BZ$599"),MATCH(resource!$CC941,day_wise_sales_data!$A$2:$A$500,0),MATCH(resource!BA$2,INDIRECT("day_wise_sales_data!$B$1:$BZ$1"),0)),0)</f>
        <v>0</v>
      </c>
      <c r="BB941" s="3">
        <f ca="1">IFERROR(INDEX(INDIRECT("day_wise_sales_data!$B$2:$BZ$599"),MATCH(resource!$CC941,day_wise_sales_data!$A$2:$A$500,0),MATCH(resource!BB$2,INDIRECT("day_wise_sales_data!$B$1:$BZ$1"),0)),0)</f>
        <v>0</v>
      </c>
      <c r="BC941" s="3">
        <f ca="1">IFERROR(INDEX(INDIRECT("day_wise_sales_data!$B$2:$BZ$599"),MATCH(resource!$CC941,day_wise_sales_data!$A$2:$A$500,0),MATCH(resource!BC$2,INDIRECT("day_wise_sales_data!$B$1:$BZ$1"),0)),0)</f>
        <v>0</v>
      </c>
      <c r="BD941" s="3">
        <f ca="1">IFERROR(INDEX(INDIRECT("day_wise_sales_data!$B$2:$BZ$599"),MATCH(resource!$CC941,day_wise_sales_data!$A$2:$A$500,0),MATCH(resource!BD$2,INDIRECT("day_wise_sales_data!$B$1:$BZ$1"),0)),0)</f>
        <v>0</v>
      </c>
      <c r="BE941" s="3">
        <f ca="1">IFERROR(INDEX(INDIRECT("day_wise_sales_data!$B$2:$BZ$599"),MATCH(resource!$CC941,day_wise_sales_data!$A$2:$A$500,0),MATCH(resource!BE$2,INDIRECT("day_wise_sales_data!$B$1:$BZ$1"),0)),0)</f>
        <v>0</v>
      </c>
      <c r="BF941" s="3">
        <f ca="1">IFERROR(INDEX(INDIRECT("day_wise_sales_data!$B$2:$BZ$599"),MATCH(resource!$CC941,day_wise_sales_data!$A$2:$A$500,0),MATCH(resource!BF$2,INDIRECT("day_wise_sales_data!$B$1:$BZ$1"),0)),0)</f>
        <v>0</v>
      </c>
      <c r="BG941" s="3">
        <f ca="1">IFERROR(INDEX(INDIRECT("day_wise_sales_data!$B$2:$BZ$599"),MATCH(resource!$CC941,day_wise_sales_data!$A$2:$A$500,0),MATCH(resource!BG$2,INDIRECT("day_wise_sales_data!$B$1:$BZ$1"),0)),0)</f>
        <v>0</v>
      </c>
      <c r="BH941" s="3">
        <f ca="1">IFERROR(INDEX(INDIRECT("day_wise_sales_data!$B$2:$BZ$599"),MATCH(resource!$CC941,day_wise_sales_data!$A$2:$A$500,0),MATCH(resource!BH$2,INDIRECT("day_wise_sales_data!$B$1:$BZ$1"),0)),0)</f>
        <v>0</v>
      </c>
      <c r="BI941" s="3">
        <f ca="1">IFERROR(INDEX(INDIRECT("day_wise_sales_data!$B$2:$BZ$599"),MATCH(resource!$CC941,day_wise_sales_data!$A$2:$A$500,0),MATCH(resource!BI$2,INDIRECT("day_wise_sales_data!$B$1:$BZ$1"),0)),0)</f>
        <v>0</v>
      </c>
      <c r="BJ941" s="3">
        <f ca="1">IFERROR(INDEX(INDIRECT("day_wise_sales_data!$B$2:$BZ$599"),MATCH(resource!$CC941,day_wise_sales_data!$A$2:$A$500,0),MATCH(resource!BJ$2,INDIRECT("day_wise_sales_data!$B$1:$BZ$1"),0)),0)</f>
        <v>0</v>
      </c>
      <c r="BK941" s="3">
        <f ca="1">IFERROR(INDEX(INDIRECT("day_wise_sales_data!$B$2:$BZ$599"),MATCH(resource!$CC941,day_wise_sales_data!$A$2:$A$500,0),MATCH(resource!BK$2,INDIRECT("day_wise_sales_data!$B$1:$BZ$1"),0)),0)</f>
        <v>0</v>
      </c>
      <c r="BL941" s="3">
        <f ca="1">IFERROR(INDEX(INDIRECT("day_wise_sales_data!$B$2:$BZ$599"),MATCH(resource!$CC941,day_wise_sales_data!$A$2:$A$500,0),MATCH(resource!BL$2,INDIRECT("day_wise_sales_data!$B$1:$BZ$1"),0)),0)</f>
        <v>0</v>
      </c>
      <c r="BM941" s="3">
        <f ca="1">IFERROR(INDEX(INDIRECT("day_wise_sales_data!$B$2:$BZ$599"),MATCH(resource!$CC941,day_wise_sales_data!$A$2:$A$500,0),MATCH(resource!BM$2,INDIRECT("day_wise_sales_data!$B$1:$BZ$1"),0)),0)</f>
        <v>0</v>
      </c>
      <c r="BN941" s="3">
        <f ca="1">IFERROR(INDEX(INDIRECT("day_wise_sales_data!$B$2:$BZ$599"),MATCH(resource!$CC941,day_wise_sales_data!$A$2:$A$500,0),MATCH(resource!BN$2,INDIRECT("day_wise_sales_data!$B$1:$BZ$1"),0)),0)</f>
        <v>0</v>
      </c>
      <c r="BO941" s="3">
        <f ca="1">IFERROR(INDEX(INDIRECT("day_wise_sales_data!$B$2:$BZ$599"),MATCH(resource!$CC941,day_wise_sales_data!$A$2:$A$500,0),MATCH(resource!BO$2,INDIRECT("day_wise_sales_data!$B$1:$BZ$1"),0)),0)</f>
        <v>0</v>
      </c>
      <c r="BP941" s="3">
        <f ca="1">IFERROR(INDEX(INDIRECT("day_wise_sales_data!$B$2:$BZ$599"),MATCH(resource!$CC941,day_wise_sales_data!$A$2:$A$500,0),MATCH(resource!BP$2,INDIRECT("day_wise_sales_data!$B$1:$BZ$1"),0)),0)</f>
        <v>0</v>
      </c>
      <c r="BQ941" s="3">
        <f ca="1">IFERROR(INDEX(INDIRECT("day_wise_sales_data!$B$2:$BZ$599"),MATCH(resource!$CC941,day_wise_sales_data!$A$2:$A$500,0),MATCH(resource!BQ$2,INDIRECT("day_wise_sales_data!$B$1:$BZ$1"),0)),0)</f>
        <v>0</v>
      </c>
      <c r="BR941" s="3">
        <f ca="1">IFERROR(INDEX(INDIRECT("day_wise_sales_data!$B$2:$BZ$599"),MATCH(resource!$CC941,day_wise_sales_data!$A$2:$A$500,0),MATCH(resource!BR$2,INDIRECT("day_wise_sales_data!$B$1:$BZ$1"),0)),0)</f>
        <v>0</v>
      </c>
      <c r="BS941" s="3">
        <f ca="1">IFERROR(INDEX(INDIRECT("day_wise_sales_data!$B$2:$BZ$599"),MATCH(resource!$CC941,day_wise_sales_data!$A$2:$A$500,0),MATCH(resource!BS$2,INDIRECT("day_wise_sales_data!$B$1:$BZ$1"),0)),0)</f>
        <v>0</v>
      </c>
      <c r="BT941" s="3">
        <f ca="1">IFERROR(INDEX(INDIRECT("day_wise_sales_data!$B$2:$BZ$599"),MATCH(resource!$CC941,day_wise_sales_data!$A$2:$A$500,0),MATCH(resource!BT$2,INDIRECT("day_wise_sales_data!$B$1:$BZ$1"),0)),0)</f>
        <v>0</v>
      </c>
      <c r="BU941" s="3">
        <f ca="1">IFERROR(INDEX(INDIRECT("day_wise_sales_data!$B$2:$BZ$599"),MATCH(resource!$CC941,day_wise_sales_data!$A$2:$A$500,0),MATCH(resource!BU$2,INDIRECT("day_wise_sales_data!$B$1:$BZ$1"),0)),0)</f>
        <v>0</v>
      </c>
      <c r="BV941" s="3">
        <f ca="1">IFERROR(INDEX(INDIRECT("day_wise_sales_data!$B$2:$BZ$599"),MATCH(resource!$CC941,day_wise_sales_data!$A$2:$A$500,0),MATCH(resource!BV$2,INDIRECT("day_wise_sales_data!$B$1:$BZ$1"),0)),0)</f>
        <v>0</v>
      </c>
      <c r="BW941" s="3">
        <f ca="1">IFERROR(INDEX(INDIRECT("day_wise_sales_data!$B$2:$BZ$599"),MATCH(resource!$CC941,day_wise_sales_data!$A$2:$A$500,0),MATCH(resource!BW$2,INDIRECT("day_wise_sales_data!$B$1:$BZ$1"),0)),0)</f>
        <v>0</v>
      </c>
      <c r="BX941" s="3">
        <f ca="1">IFERROR(INDEX(INDIRECT("day_wise_sales_data!$B$2:$BZ$599"),MATCH(resource!$CC941,day_wise_sales_data!$A$2:$A$500,0),MATCH(resource!BX$2,INDIRECT("day_wise_sales_data!$B$1:$BZ$1"),0)),0)</f>
        <v>0</v>
      </c>
      <c r="BY941" s="3">
        <f ca="1">IFERROR(INDEX(INDIRECT("day_wise_sales_data!$B$2:$BZ$599"),MATCH(resource!$CC941,day_wise_sales_data!$A$2:$A$500,0),MATCH(resource!BY$2,INDIRECT("day_wise_sales_data!$B$1:$BZ$1"),0)),0)</f>
        <v>0</v>
      </c>
      <c r="BZ941" s="3">
        <f ca="1">IFERROR(INDEX(INDIRECT("day_wise_sales_data!$B$2:$BZ$599"),MATCH(resource!$CC941,day_wise_sales_data!$A$2:$A$500,0),MATCH(resource!BZ$2,INDIRECT("day_wise_sales_data!$B$1:$BZ$1"),0)),0)</f>
        <v>0</v>
      </c>
      <c r="CA941" s="3">
        <f ca="1">IFERROR(INDEX(INDIRECT("day_wise_sales_data!$B$2:$BZ$599"),MATCH(resource!$CC941,day_wise_sales_data!$A$2:$A$500,0),MATCH(resource!CA$2,INDIRECT("day_wise_sales_data!$B$1:$BZ$1"),0)),0)</f>
        <v>0</v>
      </c>
      <c r="CC941" s="4">
        <f>sales_data!H940</f>
        <v>0</v>
      </c>
      <c r="CD941" s="1">
        <v>939</v>
      </c>
      <c r="CE941" s="1" t="str">
        <f>IF(AQ941=report!$AQ$3,resource!CD941,"")</f>
        <v/>
      </c>
      <c r="CF941" s="5" t="str">
        <f>IFERROR(SMALL($CE$3:$CE$1001,ROWS($CE$3:CE941)),"")</f>
        <v/>
      </c>
      <c r="CH941">
        <f>IFERROR(VLOOKUP($CC941,data_pull!$E$22:$G$700,2,0),0)</f>
        <v>0</v>
      </c>
      <c r="DK941" s="3" t="str">
        <f>IFERROR(INDEX(COD_SALES!$B$5:$Z$500,MATCH(resource!$CC941,COD_SALES!$A$5:$A$500,0),MATCH(resource!DK$2,COD_SALES!$B$4:$Z$4,0)),"")</f>
        <v/>
      </c>
      <c r="DL941" s="3" t="str">
        <f>IFERROR(INDEX(COD_SALES!$B$5:$Z$500,MATCH(resource!$CC941,COD_SALES!$A$5:$A$500,0),MATCH(resource!DL$2,COD_SALES!$B$4:$Z$4,0)),"")</f>
        <v/>
      </c>
      <c r="DM941" s="3" t="str">
        <f>IFERROR(INDEX(COD_SALES!$B$5:$Z$500,MATCH(resource!$CC941,COD_SALES!$A$5:$A$500,0),MATCH(resource!DM$2,COD_SALES!$B$4:$Z$4,0)),"")</f>
        <v/>
      </c>
      <c r="DN941" s="3" t="str">
        <f>IFERROR(INDEX(COD_SALES!$B$5:$Z$500,MATCH(resource!$CC941,COD_SALES!$A$5:$A$500,0),MATCH(resource!DN$2,COD_SALES!$B$4:$Z$4,0)),"")</f>
        <v/>
      </c>
      <c r="DO941" s="3" t="str">
        <f>IFERROR(INDEX(COD_SALES!$B$5:$Z$500,MATCH(resource!$CC941,COD_SALES!$A$5:$A$500,0),MATCH(resource!DO$2,COD_SALES!$B$4:$Z$4,0)),"")</f>
        <v/>
      </c>
      <c r="DP941" s="3" t="str">
        <f>IFERROR(INDEX(COD_SALES!$B$5:$Z$500,MATCH(resource!$CC941,COD_SALES!$A$5:$A$500,0),MATCH(resource!DP$2,COD_SALES!$B$4:$Z$4,0)),"")</f>
        <v/>
      </c>
      <c r="DQ941" s="3" t="str">
        <f>IFERROR(INDEX(COD_SALES!$B$5:$Z$500,MATCH(resource!$CC941,COD_SALES!$A$5:$A$500,0),MATCH(resource!DQ$2,COD_SALES!$B$4:$Z$4,0)),"")</f>
        <v/>
      </c>
      <c r="DR941" s="3" t="str">
        <f>IFERROR(INDEX(COD_SALES!$B$5:$Z$500,MATCH(resource!$CC941,COD_SALES!$A$5:$A$500,0),MATCH(resource!DR$2,COD_SALES!$B$4:$Z$4,0)),"")</f>
        <v/>
      </c>
      <c r="DS941" s="3" t="str">
        <f>IFERROR(INDEX(COD_SALES!$B$5:$Z$500,MATCH(resource!$CC941,COD_SALES!$A$5:$A$500,0),MATCH(resource!DS$2,COD_SALES!$B$4:$Z$4,0)),"")</f>
        <v/>
      </c>
      <c r="DT941" s="3" t="str">
        <f>IFERROR(INDEX(COD_SALES!$B$5:$Z$500,MATCH(resource!$CC941,COD_SALES!$A$5:$A$500,0),MATCH(resource!DT$2,COD_SALES!$B$4:$Z$4,0)),"")</f>
        <v/>
      </c>
      <c r="DU941" s="3" t="str">
        <f>IFERROR(INDEX(COD_SALES!$B$5:$Z$500,MATCH(resource!$CC941,COD_SALES!$A$5:$A$500,0),MATCH(resource!DU$2,COD_SALES!$B$4:$Z$4,0)),"")</f>
        <v/>
      </c>
      <c r="DV941" s="3" t="str">
        <f>IFERROR(INDEX(COD_SALES!$B$5:$Z$500,MATCH(resource!$CC941,COD_SALES!$A$5:$A$500,0),MATCH(resource!DV$2,COD_SALES!$B$4:$Z$4,0)),"")</f>
        <v/>
      </c>
      <c r="DW941" s="3" t="str">
        <f>IFERROR(INDEX(COD_SALES!$B$5:$Z$500,MATCH(resource!$CC941,COD_SALES!$A$5:$A$500,0),MATCH(resource!DW$2,COD_SALES!$B$4:$Z$4,0)),"")</f>
        <v/>
      </c>
      <c r="DX941" s="3" t="str">
        <f>IFERROR(INDEX(COD_SALES!$B$5:$Z$500,MATCH(resource!$CC941,COD_SALES!$A$5:$A$500,0),MATCH(resource!DX$2,COD_SALES!$B$4:$Z$4,0)),"")</f>
        <v/>
      </c>
      <c r="DY941" s="3" t="str">
        <f>IFERROR(INDEX(COD_SALES!$B$5:$Z$500,MATCH(resource!$CC941,COD_SALES!$A$5:$A$500,0),MATCH(resource!DY$2,COD_SALES!$B$4:$Z$4,0)),"")</f>
        <v/>
      </c>
      <c r="DZ941" s="3" t="str">
        <f>IFERROR(INDEX(COD_SALES!$B$5:$Z$500,MATCH(resource!$CC941,COD_SALES!$A$5:$A$500,0),MATCH(resource!DZ$2,COD_SALES!$B$4:$Z$4,0)),"")</f>
        <v/>
      </c>
      <c r="EA941" s="3" t="str">
        <f>IFERROR(INDEX(COD_SALES!$B$5:$Z$500,MATCH(resource!$CC941,COD_SALES!$A$5:$A$500,0),MATCH(resource!EA$2,COD_SALES!$B$4:$Z$4,0)),"")</f>
        <v/>
      </c>
      <c r="EB941" s="3">
        <f t="shared" si="144"/>
        <v>0</v>
      </c>
      <c r="EW941" s="3">
        <f>IFERROR(VLOOKUP(CC941,data_pull!$AO$25:$AR$546,2,0),0)</f>
        <v>0</v>
      </c>
      <c r="EX941" s="1">
        <f>IFERROR(VLOOKUP(CC941,data_pull!$AO$25:$AR$546,4,0),0)</f>
        <v>0</v>
      </c>
    </row>
    <row r="942" spans="13:154" x14ac:dyDescent="0.25"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4">
        <f>sales_data!B941</f>
        <v>0</v>
      </c>
      <c r="AR942" s="4">
        <f>sales_data!C941</f>
        <v>0</v>
      </c>
      <c r="AS942" s="5" t="str">
        <f t="shared" si="143"/>
        <v/>
      </c>
      <c r="AT942" s="4">
        <f>sales_data!I941</f>
        <v>0</v>
      </c>
      <c r="AU942" s="4">
        <f>sales_data!W941</f>
        <v>0</v>
      </c>
      <c r="AV942" s="1">
        <f>sales_data!N941</f>
        <v>0</v>
      </c>
      <c r="AW942" s="1">
        <f>sales_data!P941</f>
        <v>0</v>
      </c>
      <c r="AX942" s="3">
        <f ca="1">IFERROR(INDEX(INDIRECT("day_wise_sales_data!$B$2:$BZ$599"),MATCH(resource!$CC942,day_wise_sales_data!$A$2:$A$500,0),MATCH(resource!AX$2,INDIRECT("day_wise_sales_data!$B$1:$BZ$1"),0)),0)</f>
        <v>0</v>
      </c>
      <c r="AY942" s="3">
        <f ca="1">IFERROR(INDEX(INDIRECT("day_wise_sales_data!$B$2:$BZ$599"),MATCH(resource!$CC942,day_wise_sales_data!$A$2:$A$500,0),MATCH(resource!AY$2,INDIRECT("day_wise_sales_data!$B$1:$BZ$1"),0)),0)</f>
        <v>0</v>
      </c>
      <c r="AZ942" s="3">
        <f ca="1">IFERROR(INDEX(INDIRECT("day_wise_sales_data!$B$2:$BZ$599"),MATCH(resource!$CC942,day_wise_sales_data!$A$2:$A$500,0),MATCH(resource!AZ$2,INDIRECT("day_wise_sales_data!$B$1:$BZ$1"),0)),0)</f>
        <v>0</v>
      </c>
      <c r="BA942" s="3">
        <f ca="1">IFERROR(INDEX(INDIRECT("day_wise_sales_data!$B$2:$BZ$599"),MATCH(resource!$CC942,day_wise_sales_data!$A$2:$A$500,0),MATCH(resource!BA$2,INDIRECT("day_wise_sales_data!$B$1:$BZ$1"),0)),0)</f>
        <v>0</v>
      </c>
      <c r="BB942" s="3">
        <f ca="1">IFERROR(INDEX(INDIRECT("day_wise_sales_data!$B$2:$BZ$599"),MATCH(resource!$CC942,day_wise_sales_data!$A$2:$A$500,0),MATCH(resource!BB$2,INDIRECT("day_wise_sales_data!$B$1:$BZ$1"),0)),0)</f>
        <v>0</v>
      </c>
      <c r="BC942" s="3">
        <f ca="1">IFERROR(INDEX(INDIRECT("day_wise_sales_data!$B$2:$BZ$599"),MATCH(resource!$CC942,day_wise_sales_data!$A$2:$A$500,0),MATCH(resource!BC$2,INDIRECT("day_wise_sales_data!$B$1:$BZ$1"),0)),0)</f>
        <v>0</v>
      </c>
      <c r="BD942" s="3">
        <f ca="1">IFERROR(INDEX(INDIRECT("day_wise_sales_data!$B$2:$BZ$599"),MATCH(resource!$CC942,day_wise_sales_data!$A$2:$A$500,0),MATCH(resource!BD$2,INDIRECT("day_wise_sales_data!$B$1:$BZ$1"),0)),0)</f>
        <v>0</v>
      </c>
      <c r="BE942" s="3">
        <f ca="1">IFERROR(INDEX(INDIRECT("day_wise_sales_data!$B$2:$BZ$599"),MATCH(resource!$CC942,day_wise_sales_data!$A$2:$A$500,0),MATCH(resource!BE$2,INDIRECT("day_wise_sales_data!$B$1:$BZ$1"),0)),0)</f>
        <v>0</v>
      </c>
      <c r="BF942" s="3">
        <f ca="1">IFERROR(INDEX(INDIRECT("day_wise_sales_data!$B$2:$BZ$599"),MATCH(resource!$CC942,day_wise_sales_data!$A$2:$A$500,0),MATCH(resource!BF$2,INDIRECT("day_wise_sales_data!$B$1:$BZ$1"),0)),0)</f>
        <v>0</v>
      </c>
      <c r="BG942" s="3">
        <f ca="1">IFERROR(INDEX(INDIRECT("day_wise_sales_data!$B$2:$BZ$599"),MATCH(resource!$CC942,day_wise_sales_data!$A$2:$A$500,0),MATCH(resource!BG$2,INDIRECT("day_wise_sales_data!$B$1:$BZ$1"),0)),0)</f>
        <v>0</v>
      </c>
      <c r="BH942" s="3">
        <f ca="1">IFERROR(INDEX(INDIRECT("day_wise_sales_data!$B$2:$BZ$599"),MATCH(resource!$CC942,day_wise_sales_data!$A$2:$A$500,0),MATCH(resource!BH$2,INDIRECT("day_wise_sales_data!$B$1:$BZ$1"),0)),0)</f>
        <v>0</v>
      </c>
      <c r="BI942" s="3">
        <f ca="1">IFERROR(INDEX(INDIRECT("day_wise_sales_data!$B$2:$BZ$599"),MATCH(resource!$CC942,day_wise_sales_data!$A$2:$A$500,0),MATCH(resource!BI$2,INDIRECT("day_wise_sales_data!$B$1:$BZ$1"),0)),0)</f>
        <v>0</v>
      </c>
      <c r="BJ942" s="3">
        <f ca="1">IFERROR(INDEX(INDIRECT("day_wise_sales_data!$B$2:$BZ$599"),MATCH(resource!$CC942,day_wise_sales_data!$A$2:$A$500,0),MATCH(resource!BJ$2,INDIRECT("day_wise_sales_data!$B$1:$BZ$1"),0)),0)</f>
        <v>0</v>
      </c>
      <c r="BK942" s="3">
        <f ca="1">IFERROR(INDEX(INDIRECT("day_wise_sales_data!$B$2:$BZ$599"),MATCH(resource!$CC942,day_wise_sales_data!$A$2:$A$500,0),MATCH(resource!BK$2,INDIRECT("day_wise_sales_data!$B$1:$BZ$1"),0)),0)</f>
        <v>0</v>
      </c>
      <c r="BL942" s="3">
        <f ca="1">IFERROR(INDEX(INDIRECT("day_wise_sales_data!$B$2:$BZ$599"),MATCH(resource!$CC942,day_wise_sales_data!$A$2:$A$500,0),MATCH(resource!BL$2,INDIRECT("day_wise_sales_data!$B$1:$BZ$1"),0)),0)</f>
        <v>0</v>
      </c>
      <c r="BM942" s="3">
        <f ca="1">IFERROR(INDEX(INDIRECT("day_wise_sales_data!$B$2:$BZ$599"),MATCH(resource!$CC942,day_wise_sales_data!$A$2:$A$500,0),MATCH(resource!BM$2,INDIRECT("day_wise_sales_data!$B$1:$BZ$1"),0)),0)</f>
        <v>0</v>
      </c>
      <c r="BN942" s="3">
        <f ca="1">IFERROR(INDEX(INDIRECT("day_wise_sales_data!$B$2:$BZ$599"),MATCH(resource!$CC942,day_wise_sales_data!$A$2:$A$500,0),MATCH(resource!BN$2,INDIRECT("day_wise_sales_data!$B$1:$BZ$1"),0)),0)</f>
        <v>0</v>
      </c>
      <c r="BO942" s="3">
        <f ca="1">IFERROR(INDEX(INDIRECT("day_wise_sales_data!$B$2:$BZ$599"),MATCH(resource!$CC942,day_wise_sales_data!$A$2:$A$500,0),MATCH(resource!BO$2,INDIRECT("day_wise_sales_data!$B$1:$BZ$1"),0)),0)</f>
        <v>0</v>
      </c>
      <c r="BP942" s="3">
        <f ca="1">IFERROR(INDEX(INDIRECT("day_wise_sales_data!$B$2:$BZ$599"),MATCH(resource!$CC942,day_wise_sales_data!$A$2:$A$500,0),MATCH(resource!BP$2,INDIRECT("day_wise_sales_data!$B$1:$BZ$1"),0)),0)</f>
        <v>0</v>
      </c>
      <c r="BQ942" s="3">
        <f ca="1">IFERROR(INDEX(INDIRECT("day_wise_sales_data!$B$2:$BZ$599"),MATCH(resource!$CC942,day_wise_sales_data!$A$2:$A$500,0),MATCH(resource!BQ$2,INDIRECT("day_wise_sales_data!$B$1:$BZ$1"),0)),0)</f>
        <v>0</v>
      </c>
      <c r="BR942" s="3">
        <f ca="1">IFERROR(INDEX(INDIRECT("day_wise_sales_data!$B$2:$BZ$599"),MATCH(resource!$CC942,day_wise_sales_data!$A$2:$A$500,0),MATCH(resource!BR$2,INDIRECT("day_wise_sales_data!$B$1:$BZ$1"),0)),0)</f>
        <v>0</v>
      </c>
      <c r="BS942" s="3">
        <f ca="1">IFERROR(INDEX(INDIRECT("day_wise_sales_data!$B$2:$BZ$599"),MATCH(resource!$CC942,day_wise_sales_data!$A$2:$A$500,0),MATCH(resource!BS$2,INDIRECT("day_wise_sales_data!$B$1:$BZ$1"),0)),0)</f>
        <v>0</v>
      </c>
      <c r="BT942" s="3">
        <f ca="1">IFERROR(INDEX(INDIRECT("day_wise_sales_data!$B$2:$BZ$599"),MATCH(resource!$CC942,day_wise_sales_data!$A$2:$A$500,0),MATCH(resource!BT$2,INDIRECT("day_wise_sales_data!$B$1:$BZ$1"),0)),0)</f>
        <v>0</v>
      </c>
      <c r="BU942" s="3">
        <f ca="1">IFERROR(INDEX(INDIRECT("day_wise_sales_data!$B$2:$BZ$599"),MATCH(resource!$CC942,day_wise_sales_data!$A$2:$A$500,0),MATCH(resource!BU$2,INDIRECT("day_wise_sales_data!$B$1:$BZ$1"),0)),0)</f>
        <v>0</v>
      </c>
      <c r="BV942" s="3">
        <f ca="1">IFERROR(INDEX(INDIRECT("day_wise_sales_data!$B$2:$BZ$599"),MATCH(resource!$CC942,day_wise_sales_data!$A$2:$A$500,0),MATCH(resource!BV$2,INDIRECT("day_wise_sales_data!$B$1:$BZ$1"),0)),0)</f>
        <v>0</v>
      </c>
      <c r="BW942" s="3">
        <f ca="1">IFERROR(INDEX(INDIRECT("day_wise_sales_data!$B$2:$BZ$599"),MATCH(resource!$CC942,day_wise_sales_data!$A$2:$A$500,0),MATCH(resource!BW$2,INDIRECT("day_wise_sales_data!$B$1:$BZ$1"),0)),0)</f>
        <v>0</v>
      </c>
      <c r="BX942" s="3">
        <f ca="1">IFERROR(INDEX(INDIRECT("day_wise_sales_data!$B$2:$BZ$599"),MATCH(resource!$CC942,day_wise_sales_data!$A$2:$A$500,0),MATCH(resource!BX$2,INDIRECT("day_wise_sales_data!$B$1:$BZ$1"),0)),0)</f>
        <v>0</v>
      </c>
      <c r="BY942" s="3">
        <f ca="1">IFERROR(INDEX(INDIRECT("day_wise_sales_data!$B$2:$BZ$599"),MATCH(resource!$CC942,day_wise_sales_data!$A$2:$A$500,0),MATCH(resource!BY$2,INDIRECT("day_wise_sales_data!$B$1:$BZ$1"),0)),0)</f>
        <v>0</v>
      </c>
      <c r="BZ942" s="3">
        <f ca="1">IFERROR(INDEX(INDIRECT("day_wise_sales_data!$B$2:$BZ$599"),MATCH(resource!$CC942,day_wise_sales_data!$A$2:$A$500,0),MATCH(resource!BZ$2,INDIRECT("day_wise_sales_data!$B$1:$BZ$1"),0)),0)</f>
        <v>0</v>
      </c>
      <c r="CA942" s="3">
        <f ca="1">IFERROR(INDEX(INDIRECT("day_wise_sales_data!$B$2:$BZ$599"),MATCH(resource!$CC942,day_wise_sales_data!$A$2:$A$500,0),MATCH(resource!CA$2,INDIRECT("day_wise_sales_data!$B$1:$BZ$1"),0)),0)</f>
        <v>0</v>
      </c>
      <c r="CC942" s="4">
        <f>sales_data!H941</f>
        <v>0</v>
      </c>
      <c r="CD942" s="1">
        <v>940</v>
      </c>
      <c r="CE942" s="1" t="str">
        <f>IF(AQ942=report!$AQ$3,resource!CD942,"")</f>
        <v/>
      </c>
      <c r="CF942" s="5" t="str">
        <f>IFERROR(SMALL($CE$3:$CE$1001,ROWS($CE$3:CE942)),"")</f>
        <v/>
      </c>
      <c r="CH942">
        <f>IFERROR(VLOOKUP($CC942,data_pull!$E$22:$G$700,2,0),0)</f>
        <v>0</v>
      </c>
      <c r="DK942" s="3" t="str">
        <f>IFERROR(INDEX(COD_SALES!$B$5:$Z$500,MATCH(resource!$CC942,COD_SALES!$A$5:$A$500,0),MATCH(resource!DK$2,COD_SALES!$B$4:$Z$4,0)),"")</f>
        <v/>
      </c>
      <c r="DL942" s="3" t="str">
        <f>IFERROR(INDEX(COD_SALES!$B$5:$Z$500,MATCH(resource!$CC942,COD_SALES!$A$5:$A$500,0),MATCH(resource!DL$2,COD_SALES!$B$4:$Z$4,0)),"")</f>
        <v/>
      </c>
      <c r="DM942" s="3" t="str">
        <f>IFERROR(INDEX(COD_SALES!$B$5:$Z$500,MATCH(resource!$CC942,COD_SALES!$A$5:$A$500,0),MATCH(resource!DM$2,COD_SALES!$B$4:$Z$4,0)),"")</f>
        <v/>
      </c>
      <c r="DN942" s="3" t="str">
        <f>IFERROR(INDEX(COD_SALES!$B$5:$Z$500,MATCH(resource!$CC942,COD_SALES!$A$5:$A$500,0),MATCH(resource!DN$2,COD_SALES!$B$4:$Z$4,0)),"")</f>
        <v/>
      </c>
      <c r="DO942" s="3" t="str">
        <f>IFERROR(INDEX(COD_SALES!$B$5:$Z$500,MATCH(resource!$CC942,COD_SALES!$A$5:$A$500,0),MATCH(resource!DO$2,COD_SALES!$B$4:$Z$4,0)),"")</f>
        <v/>
      </c>
      <c r="DP942" s="3" t="str">
        <f>IFERROR(INDEX(COD_SALES!$B$5:$Z$500,MATCH(resource!$CC942,COD_SALES!$A$5:$A$500,0),MATCH(resource!DP$2,COD_SALES!$B$4:$Z$4,0)),"")</f>
        <v/>
      </c>
      <c r="DQ942" s="3" t="str">
        <f>IFERROR(INDEX(COD_SALES!$B$5:$Z$500,MATCH(resource!$CC942,COD_SALES!$A$5:$A$500,0),MATCH(resource!DQ$2,COD_SALES!$B$4:$Z$4,0)),"")</f>
        <v/>
      </c>
      <c r="DR942" s="3" t="str">
        <f>IFERROR(INDEX(COD_SALES!$B$5:$Z$500,MATCH(resource!$CC942,COD_SALES!$A$5:$A$500,0),MATCH(resource!DR$2,COD_SALES!$B$4:$Z$4,0)),"")</f>
        <v/>
      </c>
      <c r="DS942" s="3" t="str">
        <f>IFERROR(INDEX(COD_SALES!$B$5:$Z$500,MATCH(resource!$CC942,COD_SALES!$A$5:$A$500,0),MATCH(resource!DS$2,COD_SALES!$B$4:$Z$4,0)),"")</f>
        <v/>
      </c>
      <c r="DT942" s="3" t="str">
        <f>IFERROR(INDEX(COD_SALES!$B$5:$Z$500,MATCH(resource!$CC942,COD_SALES!$A$5:$A$500,0),MATCH(resource!DT$2,COD_SALES!$B$4:$Z$4,0)),"")</f>
        <v/>
      </c>
      <c r="DU942" s="3" t="str">
        <f>IFERROR(INDEX(COD_SALES!$B$5:$Z$500,MATCH(resource!$CC942,COD_SALES!$A$5:$A$500,0),MATCH(resource!DU$2,COD_SALES!$B$4:$Z$4,0)),"")</f>
        <v/>
      </c>
      <c r="DV942" s="3" t="str">
        <f>IFERROR(INDEX(COD_SALES!$B$5:$Z$500,MATCH(resource!$CC942,COD_SALES!$A$5:$A$500,0),MATCH(resource!DV$2,COD_SALES!$B$4:$Z$4,0)),"")</f>
        <v/>
      </c>
      <c r="DW942" s="3" t="str">
        <f>IFERROR(INDEX(COD_SALES!$B$5:$Z$500,MATCH(resource!$CC942,COD_SALES!$A$5:$A$500,0),MATCH(resource!DW$2,COD_SALES!$B$4:$Z$4,0)),"")</f>
        <v/>
      </c>
      <c r="DX942" s="3" t="str">
        <f>IFERROR(INDEX(COD_SALES!$B$5:$Z$500,MATCH(resource!$CC942,COD_SALES!$A$5:$A$500,0),MATCH(resource!DX$2,COD_SALES!$B$4:$Z$4,0)),"")</f>
        <v/>
      </c>
      <c r="DY942" s="3" t="str">
        <f>IFERROR(INDEX(COD_SALES!$B$5:$Z$500,MATCH(resource!$CC942,COD_SALES!$A$5:$A$500,0),MATCH(resource!DY$2,COD_SALES!$B$4:$Z$4,0)),"")</f>
        <v/>
      </c>
      <c r="DZ942" s="3" t="str">
        <f>IFERROR(INDEX(COD_SALES!$B$5:$Z$500,MATCH(resource!$CC942,COD_SALES!$A$5:$A$500,0),MATCH(resource!DZ$2,COD_SALES!$B$4:$Z$4,0)),"")</f>
        <v/>
      </c>
      <c r="EA942" s="3" t="str">
        <f>IFERROR(INDEX(COD_SALES!$B$5:$Z$500,MATCH(resource!$CC942,COD_SALES!$A$5:$A$500,0),MATCH(resource!EA$2,COD_SALES!$B$4:$Z$4,0)),"")</f>
        <v/>
      </c>
      <c r="EB942" s="3">
        <f t="shared" si="144"/>
        <v>0</v>
      </c>
      <c r="EW942" s="3">
        <f>IFERROR(VLOOKUP(CC942,data_pull!$AO$25:$AR$546,2,0),0)</f>
        <v>0</v>
      </c>
      <c r="EX942" s="1">
        <f>IFERROR(VLOOKUP(CC942,data_pull!$AO$25:$AR$546,4,0),0)</f>
        <v>0</v>
      </c>
    </row>
    <row r="943" spans="13:154" x14ac:dyDescent="0.25"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4">
        <f>sales_data!B942</f>
        <v>0</v>
      </c>
      <c r="AR943" s="4">
        <f>sales_data!C942</f>
        <v>0</v>
      </c>
      <c r="AS943" s="5" t="str">
        <f t="shared" si="143"/>
        <v/>
      </c>
      <c r="AT943" s="4">
        <f>sales_data!I942</f>
        <v>0</v>
      </c>
      <c r="AU943" s="4">
        <f>sales_data!W942</f>
        <v>0</v>
      </c>
      <c r="AV943" s="1">
        <f>sales_data!N942</f>
        <v>0</v>
      </c>
      <c r="AW943" s="1">
        <f>sales_data!P942</f>
        <v>0</v>
      </c>
      <c r="AX943" s="3">
        <f ca="1">IFERROR(INDEX(INDIRECT("day_wise_sales_data!$B$2:$BZ$599"),MATCH(resource!$CC943,day_wise_sales_data!$A$2:$A$500,0),MATCH(resource!AX$2,INDIRECT("day_wise_sales_data!$B$1:$BZ$1"),0)),0)</f>
        <v>0</v>
      </c>
      <c r="AY943" s="3">
        <f ca="1">IFERROR(INDEX(INDIRECT("day_wise_sales_data!$B$2:$BZ$599"),MATCH(resource!$CC943,day_wise_sales_data!$A$2:$A$500,0),MATCH(resource!AY$2,INDIRECT("day_wise_sales_data!$B$1:$BZ$1"),0)),0)</f>
        <v>0</v>
      </c>
      <c r="AZ943" s="3">
        <f ca="1">IFERROR(INDEX(INDIRECT("day_wise_sales_data!$B$2:$BZ$599"),MATCH(resource!$CC943,day_wise_sales_data!$A$2:$A$500,0),MATCH(resource!AZ$2,INDIRECT("day_wise_sales_data!$B$1:$BZ$1"),0)),0)</f>
        <v>0</v>
      </c>
      <c r="BA943" s="3">
        <f ca="1">IFERROR(INDEX(INDIRECT("day_wise_sales_data!$B$2:$BZ$599"),MATCH(resource!$CC943,day_wise_sales_data!$A$2:$A$500,0),MATCH(resource!BA$2,INDIRECT("day_wise_sales_data!$B$1:$BZ$1"),0)),0)</f>
        <v>0</v>
      </c>
      <c r="BB943" s="3">
        <f ca="1">IFERROR(INDEX(INDIRECT("day_wise_sales_data!$B$2:$BZ$599"),MATCH(resource!$CC943,day_wise_sales_data!$A$2:$A$500,0),MATCH(resource!BB$2,INDIRECT("day_wise_sales_data!$B$1:$BZ$1"),0)),0)</f>
        <v>0</v>
      </c>
      <c r="BC943" s="3">
        <f ca="1">IFERROR(INDEX(INDIRECT("day_wise_sales_data!$B$2:$BZ$599"),MATCH(resource!$CC943,day_wise_sales_data!$A$2:$A$500,0),MATCH(resource!BC$2,INDIRECT("day_wise_sales_data!$B$1:$BZ$1"),0)),0)</f>
        <v>0</v>
      </c>
      <c r="BD943" s="3">
        <f ca="1">IFERROR(INDEX(INDIRECT("day_wise_sales_data!$B$2:$BZ$599"),MATCH(resource!$CC943,day_wise_sales_data!$A$2:$A$500,0),MATCH(resource!BD$2,INDIRECT("day_wise_sales_data!$B$1:$BZ$1"),0)),0)</f>
        <v>0</v>
      </c>
      <c r="BE943" s="3">
        <f ca="1">IFERROR(INDEX(INDIRECT("day_wise_sales_data!$B$2:$BZ$599"),MATCH(resource!$CC943,day_wise_sales_data!$A$2:$A$500,0),MATCH(resource!BE$2,INDIRECT("day_wise_sales_data!$B$1:$BZ$1"),0)),0)</f>
        <v>0</v>
      </c>
      <c r="BF943" s="3">
        <f ca="1">IFERROR(INDEX(INDIRECT("day_wise_sales_data!$B$2:$BZ$599"),MATCH(resource!$CC943,day_wise_sales_data!$A$2:$A$500,0),MATCH(resource!BF$2,INDIRECT("day_wise_sales_data!$B$1:$BZ$1"),0)),0)</f>
        <v>0</v>
      </c>
      <c r="BG943" s="3">
        <f ca="1">IFERROR(INDEX(INDIRECT("day_wise_sales_data!$B$2:$BZ$599"),MATCH(resource!$CC943,day_wise_sales_data!$A$2:$A$500,0),MATCH(resource!BG$2,INDIRECT("day_wise_sales_data!$B$1:$BZ$1"),0)),0)</f>
        <v>0</v>
      </c>
      <c r="BH943" s="3">
        <f ca="1">IFERROR(INDEX(INDIRECT("day_wise_sales_data!$B$2:$BZ$599"),MATCH(resource!$CC943,day_wise_sales_data!$A$2:$A$500,0),MATCH(resource!BH$2,INDIRECT("day_wise_sales_data!$B$1:$BZ$1"),0)),0)</f>
        <v>0</v>
      </c>
      <c r="BI943" s="3">
        <f ca="1">IFERROR(INDEX(INDIRECT("day_wise_sales_data!$B$2:$BZ$599"),MATCH(resource!$CC943,day_wise_sales_data!$A$2:$A$500,0),MATCH(resource!BI$2,INDIRECT("day_wise_sales_data!$B$1:$BZ$1"),0)),0)</f>
        <v>0</v>
      </c>
      <c r="BJ943" s="3">
        <f ca="1">IFERROR(INDEX(INDIRECT("day_wise_sales_data!$B$2:$BZ$599"),MATCH(resource!$CC943,day_wise_sales_data!$A$2:$A$500,0),MATCH(resource!BJ$2,INDIRECT("day_wise_sales_data!$B$1:$BZ$1"),0)),0)</f>
        <v>0</v>
      </c>
      <c r="BK943" s="3">
        <f ca="1">IFERROR(INDEX(INDIRECT("day_wise_sales_data!$B$2:$BZ$599"),MATCH(resource!$CC943,day_wise_sales_data!$A$2:$A$500,0),MATCH(resource!BK$2,INDIRECT("day_wise_sales_data!$B$1:$BZ$1"),0)),0)</f>
        <v>0</v>
      </c>
      <c r="BL943" s="3">
        <f ca="1">IFERROR(INDEX(INDIRECT("day_wise_sales_data!$B$2:$BZ$599"),MATCH(resource!$CC943,day_wise_sales_data!$A$2:$A$500,0),MATCH(resource!BL$2,INDIRECT("day_wise_sales_data!$B$1:$BZ$1"),0)),0)</f>
        <v>0</v>
      </c>
      <c r="BM943" s="3">
        <f ca="1">IFERROR(INDEX(INDIRECT("day_wise_sales_data!$B$2:$BZ$599"),MATCH(resource!$CC943,day_wise_sales_data!$A$2:$A$500,0),MATCH(resource!BM$2,INDIRECT("day_wise_sales_data!$B$1:$BZ$1"),0)),0)</f>
        <v>0</v>
      </c>
      <c r="BN943" s="3">
        <f ca="1">IFERROR(INDEX(INDIRECT("day_wise_sales_data!$B$2:$BZ$599"),MATCH(resource!$CC943,day_wise_sales_data!$A$2:$A$500,0),MATCH(resource!BN$2,INDIRECT("day_wise_sales_data!$B$1:$BZ$1"),0)),0)</f>
        <v>0</v>
      </c>
      <c r="BO943" s="3">
        <f ca="1">IFERROR(INDEX(INDIRECT("day_wise_sales_data!$B$2:$BZ$599"),MATCH(resource!$CC943,day_wise_sales_data!$A$2:$A$500,0),MATCH(resource!BO$2,INDIRECT("day_wise_sales_data!$B$1:$BZ$1"),0)),0)</f>
        <v>0</v>
      </c>
      <c r="BP943" s="3">
        <f ca="1">IFERROR(INDEX(INDIRECT("day_wise_sales_data!$B$2:$BZ$599"),MATCH(resource!$CC943,day_wise_sales_data!$A$2:$A$500,0),MATCH(resource!BP$2,INDIRECT("day_wise_sales_data!$B$1:$BZ$1"),0)),0)</f>
        <v>0</v>
      </c>
      <c r="BQ943" s="3">
        <f ca="1">IFERROR(INDEX(INDIRECT("day_wise_sales_data!$B$2:$BZ$599"),MATCH(resource!$CC943,day_wise_sales_data!$A$2:$A$500,0),MATCH(resource!BQ$2,INDIRECT("day_wise_sales_data!$B$1:$BZ$1"),0)),0)</f>
        <v>0</v>
      </c>
      <c r="BR943" s="3">
        <f ca="1">IFERROR(INDEX(INDIRECT("day_wise_sales_data!$B$2:$BZ$599"),MATCH(resource!$CC943,day_wise_sales_data!$A$2:$A$500,0),MATCH(resource!BR$2,INDIRECT("day_wise_sales_data!$B$1:$BZ$1"),0)),0)</f>
        <v>0</v>
      </c>
      <c r="BS943" s="3">
        <f ca="1">IFERROR(INDEX(INDIRECT("day_wise_sales_data!$B$2:$BZ$599"),MATCH(resource!$CC943,day_wise_sales_data!$A$2:$A$500,0),MATCH(resource!BS$2,INDIRECT("day_wise_sales_data!$B$1:$BZ$1"),0)),0)</f>
        <v>0</v>
      </c>
      <c r="BT943" s="3">
        <f ca="1">IFERROR(INDEX(INDIRECT("day_wise_sales_data!$B$2:$BZ$599"),MATCH(resource!$CC943,day_wise_sales_data!$A$2:$A$500,0),MATCH(resource!BT$2,INDIRECT("day_wise_sales_data!$B$1:$BZ$1"),0)),0)</f>
        <v>0</v>
      </c>
      <c r="BU943" s="3">
        <f ca="1">IFERROR(INDEX(INDIRECT("day_wise_sales_data!$B$2:$BZ$599"),MATCH(resource!$CC943,day_wise_sales_data!$A$2:$A$500,0),MATCH(resource!BU$2,INDIRECT("day_wise_sales_data!$B$1:$BZ$1"),0)),0)</f>
        <v>0</v>
      </c>
      <c r="BV943" s="3">
        <f ca="1">IFERROR(INDEX(INDIRECT("day_wise_sales_data!$B$2:$BZ$599"),MATCH(resource!$CC943,day_wise_sales_data!$A$2:$A$500,0),MATCH(resource!BV$2,INDIRECT("day_wise_sales_data!$B$1:$BZ$1"),0)),0)</f>
        <v>0</v>
      </c>
      <c r="BW943" s="3">
        <f ca="1">IFERROR(INDEX(INDIRECT("day_wise_sales_data!$B$2:$BZ$599"),MATCH(resource!$CC943,day_wise_sales_data!$A$2:$A$500,0),MATCH(resource!BW$2,INDIRECT("day_wise_sales_data!$B$1:$BZ$1"),0)),0)</f>
        <v>0</v>
      </c>
      <c r="BX943" s="3">
        <f ca="1">IFERROR(INDEX(INDIRECT("day_wise_sales_data!$B$2:$BZ$599"),MATCH(resource!$CC943,day_wise_sales_data!$A$2:$A$500,0),MATCH(resource!BX$2,INDIRECT("day_wise_sales_data!$B$1:$BZ$1"),0)),0)</f>
        <v>0</v>
      </c>
      <c r="BY943" s="3">
        <f ca="1">IFERROR(INDEX(INDIRECT("day_wise_sales_data!$B$2:$BZ$599"),MATCH(resource!$CC943,day_wise_sales_data!$A$2:$A$500,0),MATCH(resource!BY$2,INDIRECT("day_wise_sales_data!$B$1:$BZ$1"),0)),0)</f>
        <v>0</v>
      </c>
      <c r="BZ943" s="3">
        <f ca="1">IFERROR(INDEX(INDIRECT("day_wise_sales_data!$B$2:$BZ$599"),MATCH(resource!$CC943,day_wise_sales_data!$A$2:$A$500,0),MATCH(resource!BZ$2,INDIRECT("day_wise_sales_data!$B$1:$BZ$1"),0)),0)</f>
        <v>0</v>
      </c>
      <c r="CA943" s="3">
        <f ca="1">IFERROR(INDEX(INDIRECT("day_wise_sales_data!$B$2:$BZ$599"),MATCH(resource!$CC943,day_wise_sales_data!$A$2:$A$500,0),MATCH(resource!CA$2,INDIRECT("day_wise_sales_data!$B$1:$BZ$1"),0)),0)</f>
        <v>0</v>
      </c>
      <c r="CC943" s="4">
        <f>sales_data!H942</f>
        <v>0</v>
      </c>
      <c r="CD943" s="1">
        <v>941</v>
      </c>
      <c r="CE943" s="1" t="str">
        <f>IF(AQ943=report!$AQ$3,resource!CD943,"")</f>
        <v/>
      </c>
      <c r="CF943" s="5" t="str">
        <f>IFERROR(SMALL($CE$3:$CE$1001,ROWS($CE$3:CE943)),"")</f>
        <v/>
      </c>
      <c r="CH943">
        <f>IFERROR(VLOOKUP($CC943,data_pull!$E$22:$G$700,2,0),0)</f>
        <v>0</v>
      </c>
      <c r="DK943" s="3" t="str">
        <f>IFERROR(INDEX(COD_SALES!$B$5:$Z$500,MATCH(resource!$CC943,COD_SALES!$A$5:$A$500,0),MATCH(resource!DK$2,COD_SALES!$B$4:$Z$4,0)),"")</f>
        <v/>
      </c>
      <c r="DL943" s="3" t="str">
        <f>IFERROR(INDEX(COD_SALES!$B$5:$Z$500,MATCH(resource!$CC943,COD_SALES!$A$5:$A$500,0),MATCH(resource!DL$2,COD_SALES!$B$4:$Z$4,0)),"")</f>
        <v/>
      </c>
      <c r="DM943" s="3" t="str">
        <f>IFERROR(INDEX(COD_SALES!$B$5:$Z$500,MATCH(resource!$CC943,COD_SALES!$A$5:$A$500,0),MATCH(resource!DM$2,COD_SALES!$B$4:$Z$4,0)),"")</f>
        <v/>
      </c>
      <c r="DN943" s="3" t="str">
        <f>IFERROR(INDEX(COD_SALES!$B$5:$Z$500,MATCH(resource!$CC943,COD_SALES!$A$5:$A$500,0),MATCH(resource!DN$2,COD_SALES!$B$4:$Z$4,0)),"")</f>
        <v/>
      </c>
      <c r="DO943" s="3" t="str">
        <f>IFERROR(INDEX(COD_SALES!$B$5:$Z$500,MATCH(resource!$CC943,COD_SALES!$A$5:$A$500,0),MATCH(resource!DO$2,COD_SALES!$B$4:$Z$4,0)),"")</f>
        <v/>
      </c>
      <c r="DP943" s="3" t="str">
        <f>IFERROR(INDEX(COD_SALES!$B$5:$Z$500,MATCH(resource!$CC943,COD_SALES!$A$5:$A$500,0),MATCH(resource!DP$2,COD_SALES!$B$4:$Z$4,0)),"")</f>
        <v/>
      </c>
      <c r="DQ943" s="3" t="str">
        <f>IFERROR(INDEX(COD_SALES!$B$5:$Z$500,MATCH(resource!$CC943,COD_SALES!$A$5:$A$500,0),MATCH(resource!DQ$2,COD_SALES!$B$4:$Z$4,0)),"")</f>
        <v/>
      </c>
      <c r="DR943" s="3" t="str">
        <f>IFERROR(INDEX(COD_SALES!$B$5:$Z$500,MATCH(resource!$CC943,COD_SALES!$A$5:$A$500,0),MATCH(resource!DR$2,COD_SALES!$B$4:$Z$4,0)),"")</f>
        <v/>
      </c>
      <c r="DS943" s="3" t="str">
        <f>IFERROR(INDEX(COD_SALES!$B$5:$Z$500,MATCH(resource!$CC943,COD_SALES!$A$5:$A$500,0),MATCH(resource!DS$2,COD_SALES!$B$4:$Z$4,0)),"")</f>
        <v/>
      </c>
      <c r="DT943" s="3" t="str">
        <f>IFERROR(INDEX(COD_SALES!$B$5:$Z$500,MATCH(resource!$CC943,COD_SALES!$A$5:$A$500,0),MATCH(resource!DT$2,COD_SALES!$B$4:$Z$4,0)),"")</f>
        <v/>
      </c>
      <c r="DU943" s="3" t="str">
        <f>IFERROR(INDEX(COD_SALES!$B$5:$Z$500,MATCH(resource!$CC943,COD_SALES!$A$5:$A$500,0),MATCH(resource!DU$2,COD_SALES!$B$4:$Z$4,0)),"")</f>
        <v/>
      </c>
      <c r="DV943" s="3" t="str">
        <f>IFERROR(INDEX(COD_SALES!$B$5:$Z$500,MATCH(resource!$CC943,COD_SALES!$A$5:$A$500,0),MATCH(resource!DV$2,COD_SALES!$B$4:$Z$4,0)),"")</f>
        <v/>
      </c>
      <c r="DW943" s="3" t="str">
        <f>IFERROR(INDEX(COD_SALES!$B$5:$Z$500,MATCH(resource!$CC943,COD_SALES!$A$5:$A$500,0),MATCH(resource!DW$2,COD_SALES!$B$4:$Z$4,0)),"")</f>
        <v/>
      </c>
      <c r="DX943" s="3" t="str">
        <f>IFERROR(INDEX(COD_SALES!$B$5:$Z$500,MATCH(resource!$CC943,COD_SALES!$A$5:$A$500,0),MATCH(resource!DX$2,COD_SALES!$B$4:$Z$4,0)),"")</f>
        <v/>
      </c>
      <c r="DY943" s="3" t="str">
        <f>IFERROR(INDEX(COD_SALES!$B$5:$Z$500,MATCH(resource!$CC943,COD_SALES!$A$5:$A$500,0),MATCH(resource!DY$2,COD_SALES!$B$4:$Z$4,0)),"")</f>
        <v/>
      </c>
      <c r="DZ943" s="3" t="str">
        <f>IFERROR(INDEX(COD_SALES!$B$5:$Z$500,MATCH(resource!$CC943,COD_SALES!$A$5:$A$500,0),MATCH(resource!DZ$2,COD_SALES!$B$4:$Z$4,0)),"")</f>
        <v/>
      </c>
      <c r="EA943" s="3" t="str">
        <f>IFERROR(INDEX(COD_SALES!$B$5:$Z$500,MATCH(resource!$CC943,COD_SALES!$A$5:$A$500,0),MATCH(resource!EA$2,COD_SALES!$B$4:$Z$4,0)),"")</f>
        <v/>
      </c>
      <c r="EB943" s="3">
        <f t="shared" si="144"/>
        <v>0</v>
      </c>
      <c r="EW943" s="3">
        <f>IFERROR(VLOOKUP(CC943,data_pull!$AO$25:$AR$546,2,0),0)</f>
        <v>0</v>
      </c>
      <c r="EX943" s="1">
        <f>IFERROR(VLOOKUP(CC943,data_pull!$AO$25:$AR$546,4,0),0)</f>
        <v>0</v>
      </c>
    </row>
    <row r="944" spans="13:154" x14ac:dyDescent="0.25"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4">
        <f>sales_data!B943</f>
        <v>0</v>
      </c>
      <c r="AR944" s="4">
        <f>sales_data!C943</f>
        <v>0</v>
      </c>
      <c r="AS944" s="5" t="str">
        <f t="shared" si="143"/>
        <v/>
      </c>
      <c r="AT944" s="4">
        <f>sales_data!I943</f>
        <v>0</v>
      </c>
      <c r="AU944" s="4">
        <f>sales_data!W943</f>
        <v>0</v>
      </c>
      <c r="AV944" s="1">
        <f>sales_data!N943</f>
        <v>0</v>
      </c>
      <c r="AW944" s="1">
        <f>sales_data!P943</f>
        <v>0</v>
      </c>
      <c r="AX944" s="3">
        <f ca="1">IFERROR(INDEX(INDIRECT("day_wise_sales_data!$B$2:$BZ$599"),MATCH(resource!$CC944,day_wise_sales_data!$A$2:$A$500,0),MATCH(resource!AX$2,INDIRECT("day_wise_sales_data!$B$1:$BZ$1"),0)),0)</f>
        <v>0</v>
      </c>
      <c r="AY944" s="3">
        <f ca="1">IFERROR(INDEX(INDIRECT("day_wise_sales_data!$B$2:$BZ$599"),MATCH(resource!$CC944,day_wise_sales_data!$A$2:$A$500,0),MATCH(resource!AY$2,INDIRECT("day_wise_sales_data!$B$1:$BZ$1"),0)),0)</f>
        <v>0</v>
      </c>
      <c r="AZ944" s="3">
        <f ca="1">IFERROR(INDEX(INDIRECT("day_wise_sales_data!$B$2:$BZ$599"),MATCH(resource!$CC944,day_wise_sales_data!$A$2:$A$500,0),MATCH(resource!AZ$2,INDIRECT("day_wise_sales_data!$B$1:$BZ$1"),0)),0)</f>
        <v>0</v>
      </c>
      <c r="BA944" s="3">
        <f ca="1">IFERROR(INDEX(INDIRECT("day_wise_sales_data!$B$2:$BZ$599"),MATCH(resource!$CC944,day_wise_sales_data!$A$2:$A$500,0),MATCH(resource!BA$2,INDIRECT("day_wise_sales_data!$B$1:$BZ$1"),0)),0)</f>
        <v>0</v>
      </c>
      <c r="BB944" s="3">
        <f ca="1">IFERROR(INDEX(INDIRECT("day_wise_sales_data!$B$2:$BZ$599"),MATCH(resource!$CC944,day_wise_sales_data!$A$2:$A$500,0),MATCH(resource!BB$2,INDIRECT("day_wise_sales_data!$B$1:$BZ$1"),0)),0)</f>
        <v>0</v>
      </c>
      <c r="BC944" s="3">
        <f ca="1">IFERROR(INDEX(INDIRECT("day_wise_sales_data!$B$2:$BZ$599"),MATCH(resource!$CC944,day_wise_sales_data!$A$2:$A$500,0),MATCH(resource!BC$2,INDIRECT("day_wise_sales_data!$B$1:$BZ$1"),0)),0)</f>
        <v>0</v>
      </c>
      <c r="BD944" s="3">
        <f ca="1">IFERROR(INDEX(INDIRECT("day_wise_sales_data!$B$2:$BZ$599"),MATCH(resource!$CC944,day_wise_sales_data!$A$2:$A$500,0),MATCH(resource!BD$2,INDIRECT("day_wise_sales_data!$B$1:$BZ$1"),0)),0)</f>
        <v>0</v>
      </c>
      <c r="BE944" s="3">
        <f ca="1">IFERROR(INDEX(INDIRECT("day_wise_sales_data!$B$2:$BZ$599"),MATCH(resource!$CC944,day_wise_sales_data!$A$2:$A$500,0),MATCH(resource!BE$2,INDIRECT("day_wise_sales_data!$B$1:$BZ$1"),0)),0)</f>
        <v>0</v>
      </c>
      <c r="BF944" s="3">
        <f ca="1">IFERROR(INDEX(INDIRECT("day_wise_sales_data!$B$2:$BZ$599"),MATCH(resource!$CC944,day_wise_sales_data!$A$2:$A$500,0),MATCH(resource!BF$2,INDIRECT("day_wise_sales_data!$B$1:$BZ$1"),0)),0)</f>
        <v>0</v>
      </c>
      <c r="BG944" s="3">
        <f ca="1">IFERROR(INDEX(INDIRECT("day_wise_sales_data!$B$2:$BZ$599"),MATCH(resource!$CC944,day_wise_sales_data!$A$2:$A$500,0),MATCH(resource!BG$2,INDIRECT("day_wise_sales_data!$B$1:$BZ$1"),0)),0)</f>
        <v>0</v>
      </c>
      <c r="BH944" s="3">
        <f ca="1">IFERROR(INDEX(INDIRECT("day_wise_sales_data!$B$2:$BZ$599"),MATCH(resource!$CC944,day_wise_sales_data!$A$2:$A$500,0),MATCH(resource!BH$2,INDIRECT("day_wise_sales_data!$B$1:$BZ$1"),0)),0)</f>
        <v>0</v>
      </c>
      <c r="BI944" s="3">
        <f ca="1">IFERROR(INDEX(INDIRECT("day_wise_sales_data!$B$2:$BZ$599"),MATCH(resource!$CC944,day_wise_sales_data!$A$2:$A$500,0),MATCH(resource!BI$2,INDIRECT("day_wise_sales_data!$B$1:$BZ$1"),0)),0)</f>
        <v>0</v>
      </c>
      <c r="BJ944" s="3">
        <f ca="1">IFERROR(INDEX(INDIRECT("day_wise_sales_data!$B$2:$BZ$599"),MATCH(resource!$CC944,day_wise_sales_data!$A$2:$A$500,0),MATCH(resource!BJ$2,INDIRECT("day_wise_sales_data!$B$1:$BZ$1"),0)),0)</f>
        <v>0</v>
      </c>
      <c r="BK944" s="3">
        <f ca="1">IFERROR(INDEX(INDIRECT("day_wise_sales_data!$B$2:$BZ$599"),MATCH(resource!$CC944,day_wise_sales_data!$A$2:$A$500,0),MATCH(resource!BK$2,INDIRECT("day_wise_sales_data!$B$1:$BZ$1"),0)),0)</f>
        <v>0</v>
      </c>
      <c r="BL944" s="3">
        <f ca="1">IFERROR(INDEX(INDIRECT("day_wise_sales_data!$B$2:$BZ$599"),MATCH(resource!$CC944,day_wise_sales_data!$A$2:$A$500,0),MATCH(resource!BL$2,INDIRECT("day_wise_sales_data!$B$1:$BZ$1"),0)),0)</f>
        <v>0</v>
      </c>
      <c r="BM944" s="3">
        <f ca="1">IFERROR(INDEX(INDIRECT("day_wise_sales_data!$B$2:$BZ$599"),MATCH(resource!$CC944,day_wise_sales_data!$A$2:$A$500,0),MATCH(resource!BM$2,INDIRECT("day_wise_sales_data!$B$1:$BZ$1"),0)),0)</f>
        <v>0</v>
      </c>
      <c r="BN944" s="3">
        <f ca="1">IFERROR(INDEX(INDIRECT("day_wise_sales_data!$B$2:$BZ$599"),MATCH(resource!$CC944,day_wise_sales_data!$A$2:$A$500,0),MATCH(resource!BN$2,INDIRECT("day_wise_sales_data!$B$1:$BZ$1"),0)),0)</f>
        <v>0</v>
      </c>
      <c r="BO944" s="3">
        <f ca="1">IFERROR(INDEX(INDIRECT("day_wise_sales_data!$B$2:$BZ$599"),MATCH(resource!$CC944,day_wise_sales_data!$A$2:$A$500,0),MATCH(resource!BO$2,INDIRECT("day_wise_sales_data!$B$1:$BZ$1"),0)),0)</f>
        <v>0</v>
      </c>
      <c r="BP944" s="3">
        <f ca="1">IFERROR(INDEX(INDIRECT("day_wise_sales_data!$B$2:$BZ$599"),MATCH(resource!$CC944,day_wise_sales_data!$A$2:$A$500,0),MATCH(resource!BP$2,INDIRECT("day_wise_sales_data!$B$1:$BZ$1"),0)),0)</f>
        <v>0</v>
      </c>
      <c r="BQ944" s="3">
        <f ca="1">IFERROR(INDEX(INDIRECT("day_wise_sales_data!$B$2:$BZ$599"),MATCH(resource!$CC944,day_wise_sales_data!$A$2:$A$500,0),MATCH(resource!BQ$2,INDIRECT("day_wise_sales_data!$B$1:$BZ$1"),0)),0)</f>
        <v>0</v>
      </c>
      <c r="BR944" s="3">
        <f ca="1">IFERROR(INDEX(INDIRECT("day_wise_sales_data!$B$2:$BZ$599"),MATCH(resource!$CC944,day_wise_sales_data!$A$2:$A$500,0),MATCH(resource!BR$2,INDIRECT("day_wise_sales_data!$B$1:$BZ$1"),0)),0)</f>
        <v>0</v>
      </c>
      <c r="BS944" s="3">
        <f ca="1">IFERROR(INDEX(INDIRECT("day_wise_sales_data!$B$2:$BZ$599"),MATCH(resource!$CC944,day_wise_sales_data!$A$2:$A$500,0),MATCH(resource!BS$2,INDIRECT("day_wise_sales_data!$B$1:$BZ$1"),0)),0)</f>
        <v>0</v>
      </c>
      <c r="BT944" s="3">
        <f ca="1">IFERROR(INDEX(INDIRECT("day_wise_sales_data!$B$2:$BZ$599"),MATCH(resource!$CC944,day_wise_sales_data!$A$2:$A$500,0),MATCH(resource!BT$2,INDIRECT("day_wise_sales_data!$B$1:$BZ$1"),0)),0)</f>
        <v>0</v>
      </c>
      <c r="BU944" s="3">
        <f ca="1">IFERROR(INDEX(INDIRECT("day_wise_sales_data!$B$2:$BZ$599"),MATCH(resource!$CC944,day_wise_sales_data!$A$2:$A$500,0),MATCH(resource!BU$2,INDIRECT("day_wise_sales_data!$B$1:$BZ$1"),0)),0)</f>
        <v>0</v>
      </c>
      <c r="BV944" s="3">
        <f ca="1">IFERROR(INDEX(INDIRECT("day_wise_sales_data!$B$2:$BZ$599"),MATCH(resource!$CC944,day_wise_sales_data!$A$2:$A$500,0),MATCH(resource!BV$2,INDIRECT("day_wise_sales_data!$B$1:$BZ$1"),0)),0)</f>
        <v>0</v>
      </c>
      <c r="BW944" s="3">
        <f ca="1">IFERROR(INDEX(INDIRECT("day_wise_sales_data!$B$2:$BZ$599"),MATCH(resource!$CC944,day_wise_sales_data!$A$2:$A$500,0),MATCH(resource!BW$2,INDIRECT("day_wise_sales_data!$B$1:$BZ$1"),0)),0)</f>
        <v>0</v>
      </c>
      <c r="BX944" s="3">
        <f ca="1">IFERROR(INDEX(INDIRECT("day_wise_sales_data!$B$2:$BZ$599"),MATCH(resource!$CC944,day_wise_sales_data!$A$2:$A$500,0),MATCH(resource!BX$2,INDIRECT("day_wise_sales_data!$B$1:$BZ$1"),0)),0)</f>
        <v>0</v>
      </c>
      <c r="BY944" s="3">
        <f ca="1">IFERROR(INDEX(INDIRECT("day_wise_sales_data!$B$2:$BZ$599"),MATCH(resource!$CC944,day_wise_sales_data!$A$2:$A$500,0),MATCH(resource!BY$2,INDIRECT("day_wise_sales_data!$B$1:$BZ$1"),0)),0)</f>
        <v>0</v>
      </c>
      <c r="BZ944" s="3">
        <f ca="1">IFERROR(INDEX(INDIRECT("day_wise_sales_data!$B$2:$BZ$599"),MATCH(resource!$CC944,day_wise_sales_data!$A$2:$A$500,0),MATCH(resource!BZ$2,INDIRECT("day_wise_sales_data!$B$1:$BZ$1"),0)),0)</f>
        <v>0</v>
      </c>
      <c r="CA944" s="3">
        <f ca="1">IFERROR(INDEX(INDIRECT("day_wise_sales_data!$B$2:$BZ$599"),MATCH(resource!$CC944,day_wise_sales_data!$A$2:$A$500,0),MATCH(resource!CA$2,INDIRECT("day_wise_sales_data!$B$1:$BZ$1"),0)),0)</f>
        <v>0</v>
      </c>
      <c r="CC944" s="4">
        <f>sales_data!H943</f>
        <v>0</v>
      </c>
      <c r="CD944" s="1">
        <v>942</v>
      </c>
      <c r="CE944" s="1" t="str">
        <f>IF(AQ944=report!$AQ$3,resource!CD944,"")</f>
        <v/>
      </c>
      <c r="CF944" s="5" t="str">
        <f>IFERROR(SMALL($CE$3:$CE$1001,ROWS($CE$3:CE944)),"")</f>
        <v/>
      </c>
      <c r="CH944">
        <f>IFERROR(VLOOKUP($CC944,data_pull!$E$22:$G$700,2,0),0)</f>
        <v>0</v>
      </c>
      <c r="DK944" s="3" t="str">
        <f>IFERROR(INDEX(COD_SALES!$B$5:$Z$500,MATCH(resource!$CC944,COD_SALES!$A$5:$A$500,0),MATCH(resource!DK$2,COD_SALES!$B$4:$Z$4,0)),"")</f>
        <v/>
      </c>
      <c r="DL944" s="3" t="str">
        <f>IFERROR(INDEX(COD_SALES!$B$5:$Z$500,MATCH(resource!$CC944,COD_SALES!$A$5:$A$500,0),MATCH(resource!DL$2,COD_SALES!$B$4:$Z$4,0)),"")</f>
        <v/>
      </c>
      <c r="DM944" s="3" t="str">
        <f>IFERROR(INDEX(COD_SALES!$B$5:$Z$500,MATCH(resource!$CC944,COD_SALES!$A$5:$A$500,0),MATCH(resource!DM$2,COD_SALES!$B$4:$Z$4,0)),"")</f>
        <v/>
      </c>
      <c r="DN944" s="3" t="str">
        <f>IFERROR(INDEX(COD_SALES!$B$5:$Z$500,MATCH(resource!$CC944,COD_SALES!$A$5:$A$500,0),MATCH(resource!DN$2,COD_SALES!$B$4:$Z$4,0)),"")</f>
        <v/>
      </c>
      <c r="DO944" s="3" t="str">
        <f>IFERROR(INDEX(COD_SALES!$B$5:$Z$500,MATCH(resource!$CC944,COD_SALES!$A$5:$A$500,0),MATCH(resource!DO$2,COD_SALES!$B$4:$Z$4,0)),"")</f>
        <v/>
      </c>
      <c r="DP944" s="3" t="str">
        <f>IFERROR(INDEX(COD_SALES!$B$5:$Z$500,MATCH(resource!$CC944,COD_SALES!$A$5:$A$500,0),MATCH(resource!DP$2,COD_SALES!$B$4:$Z$4,0)),"")</f>
        <v/>
      </c>
      <c r="DQ944" s="3" t="str">
        <f>IFERROR(INDEX(COD_SALES!$B$5:$Z$500,MATCH(resource!$CC944,COD_SALES!$A$5:$A$500,0),MATCH(resource!DQ$2,COD_SALES!$B$4:$Z$4,0)),"")</f>
        <v/>
      </c>
      <c r="DR944" s="3" t="str">
        <f>IFERROR(INDEX(COD_SALES!$B$5:$Z$500,MATCH(resource!$CC944,COD_SALES!$A$5:$A$500,0),MATCH(resource!DR$2,COD_SALES!$B$4:$Z$4,0)),"")</f>
        <v/>
      </c>
      <c r="DS944" s="3" t="str">
        <f>IFERROR(INDEX(COD_SALES!$B$5:$Z$500,MATCH(resource!$CC944,COD_SALES!$A$5:$A$500,0),MATCH(resource!DS$2,COD_SALES!$B$4:$Z$4,0)),"")</f>
        <v/>
      </c>
      <c r="DT944" s="3" t="str">
        <f>IFERROR(INDEX(COD_SALES!$B$5:$Z$500,MATCH(resource!$CC944,COD_SALES!$A$5:$A$500,0),MATCH(resource!DT$2,COD_SALES!$B$4:$Z$4,0)),"")</f>
        <v/>
      </c>
      <c r="DU944" s="3" t="str">
        <f>IFERROR(INDEX(COD_SALES!$B$5:$Z$500,MATCH(resource!$CC944,COD_SALES!$A$5:$A$500,0),MATCH(resource!DU$2,COD_SALES!$B$4:$Z$4,0)),"")</f>
        <v/>
      </c>
      <c r="DV944" s="3" t="str">
        <f>IFERROR(INDEX(COD_SALES!$B$5:$Z$500,MATCH(resource!$CC944,COD_SALES!$A$5:$A$500,0),MATCH(resource!DV$2,COD_SALES!$B$4:$Z$4,0)),"")</f>
        <v/>
      </c>
      <c r="DW944" s="3" t="str">
        <f>IFERROR(INDEX(COD_SALES!$B$5:$Z$500,MATCH(resource!$CC944,COD_SALES!$A$5:$A$500,0),MATCH(resource!DW$2,COD_SALES!$B$4:$Z$4,0)),"")</f>
        <v/>
      </c>
      <c r="DX944" s="3" t="str">
        <f>IFERROR(INDEX(COD_SALES!$B$5:$Z$500,MATCH(resource!$CC944,COD_SALES!$A$5:$A$500,0),MATCH(resource!DX$2,COD_SALES!$B$4:$Z$4,0)),"")</f>
        <v/>
      </c>
      <c r="DY944" s="3" t="str">
        <f>IFERROR(INDEX(COD_SALES!$B$5:$Z$500,MATCH(resource!$CC944,COD_SALES!$A$5:$A$500,0),MATCH(resource!DY$2,COD_SALES!$B$4:$Z$4,0)),"")</f>
        <v/>
      </c>
      <c r="DZ944" s="3" t="str">
        <f>IFERROR(INDEX(COD_SALES!$B$5:$Z$500,MATCH(resource!$CC944,COD_SALES!$A$5:$A$500,0),MATCH(resource!DZ$2,COD_SALES!$B$4:$Z$4,0)),"")</f>
        <v/>
      </c>
      <c r="EA944" s="3" t="str">
        <f>IFERROR(INDEX(COD_SALES!$B$5:$Z$500,MATCH(resource!$CC944,COD_SALES!$A$5:$A$500,0),MATCH(resource!EA$2,COD_SALES!$B$4:$Z$4,0)),"")</f>
        <v/>
      </c>
      <c r="EB944" s="3">
        <f t="shared" si="144"/>
        <v>0</v>
      </c>
      <c r="EW944" s="3">
        <f>IFERROR(VLOOKUP(CC944,data_pull!$AO$25:$AR$546,2,0),0)</f>
        <v>0</v>
      </c>
      <c r="EX944" s="1">
        <f>IFERROR(VLOOKUP(CC944,data_pull!$AO$25:$AR$546,4,0),0)</f>
        <v>0</v>
      </c>
    </row>
    <row r="945" spans="13:154" x14ac:dyDescent="0.25"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4">
        <f>sales_data!B944</f>
        <v>0</v>
      </c>
      <c r="AR945" s="4">
        <f>sales_data!C944</f>
        <v>0</v>
      </c>
      <c r="AS945" s="5" t="str">
        <f t="shared" si="143"/>
        <v/>
      </c>
      <c r="AT945" s="4">
        <f>sales_data!I944</f>
        <v>0</v>
      </c>
      <c r="AU945" s="4">
        <f>sales_data!W944</f>
        <v>0</v>
      </c>
      <c r="AV945" s="1">
        <f>sales_data!N944</f>
        <v>0</v>
      </c>
      <c r="AW945" s="1">
        <f>sales_data!P944</f>
        <v>0</v>
      </c>
      <c r="AX945" s="3">
        <f ca="1">IFERROR(INDEX(INDIRECT("day_wise_sales_data!$B$2:$BZ$599"),MATCH(resource!$CC945,day_wise_sales_data!$A$2:$A$500,0),MATCH(resource!AX$2,INDIRECT("day_wise_sales_data!$B$1:$BZ$1"),0)),0)</f>
        <v>0</v>
      </c>
      <c r="AY945" s="3">
        <f ca="1">IFERROR(INDEX(INDIRECT("day_wise_sales_data!$B$2:$BZ$599"),MATCH(resource!$CC945,day_wise_sales_data!$A$2:$A$500,0),MATCH(resource!AY$2,INDIRECT("day_wise_sales_data!$B$1:$BZ$1"),0)),0)</f>
        <v>0</v>
      </c>
      <c r="AZ945" s="3">
        <f ca="1">IFERROR(INDEX(INDIRECT("day_wise_sales_data!$B$2:$BZ$599"),MATCH(resource!$CC945,day_wise_sales_data!$A$2:$A$500,0),MATCH(resource!AZ$2,INDIRECT("day_wise_sales_data!$B$1:$BZ$1"),0)),0)</f>
        <v>0</v>
      </c>
      <c r="BA945" s="3">
        <f ca="1">IFERROR(INDEX(INDIRECT("day_wise_sales_data!$B$2:$BZ$599"),MATCH(resource!$CC945,day_wise_sales_data!$A$2:$A$500,0),MATCH(resource!BA$2,INDIRECT("day_wise_sales_data!$B$1:$BZ$1"),0)),0)</f>
        <v>0</v>
      </c>
      <c r="BB945" s="3">
        <f ca="1">IFERROR(INDEX(INDIRECT("day_wise_sales_data!$B$2:$BZ$599"),MATCH(resource!$CC945,day_wise_sales_data!$A$2:$A$500,0),MATCH(resource!BB$2,INDIRECT("day_wise_sales_data!$B$1:$BZ$1"),0)),0)</f>
        <v>0</v>
      </c>
      <c r="BC945" s="3">
        <f ca="1">IFERROR(INDEX(INDIRECT("day_wise_sales_data!$B$2:$BZ$599"),MATCH(resource!$CC945,day_wise_sales_data!$A$2:$A$500,0),MATCH(resource!BC$2,INDIRECT("day_wise_sales_data!$B$1:$BZ$1"),0)),0)</f>
        <v>0</v>
      </c>
      <c r="BD945" s="3">
        <f ca="1">IFERROR(INDEX(INDIRECT("day_wise_sales_data!$B$2:$BZ$599"),MATCH(resource!$CC945,day_wise_sales_data!$A$2:$A$500,0),MATCH(resource!BD$2,INDIRECT("day_wise_sales_data!$B$1:$BZ$1"),0)),0)</f>
        <v>0</v>
      </c>
      <c r="BE945" s="3">
        <f ca="1">IFERROR(INDEX(INDIRECT("day_wise_sales_data!$B$2:$BZ$599"),MATCH(resource!$CC945,day_wise_sales_data!$A$2:$A$500,0),MATCH(resource!BE$2,INDIRECT("day_wise_sales_data!$B$1:$BZ$1"),0)),0)</f>
        <v>0</v>
      </c>
      <c r="BF945" s="3">
        <f ca="1">IFERROR(INDEX(INDIRECT("day_wise_sales_data!$B$2:$BZ$599"),MATCH(resource!$CC945,day_wise_sales_data!$A$2:$A$500,0),MATCH(resource!BF$2,INDIRECT("day_wise_sales_data!$B$1:$BZ$1"),0)),0)</f>
        <v>0</v>
      </c>
      <c r="BG945" s="3">
        <f ca="1">IFERROR(INDEX(INDIRECT("day_wise_sales_data!$B$2:$BZ$599"),MATCH(resource!$CC945,day_wise_sales_data!$A$2:$A$500,0),MATCH(resource!BG$2,INDIRECT("day_wise_sales_data!$B$1:$BZ$1"),0)),0)</f>
        <v>0</v>
      </c>
      <c r="BH945" s="3">
        <f ca="1">IFERROR(INDEX(INDIRECT("day_wise_sales_data!$B$2:$BZ$599"),MATCH(resource!$CC945,day_wise_sales_data!$A$2:$A$500,0),MATCH(resource!BH$2,INDIRECT("day_wise_sales_data!$B$1:$BZ$1"),0)),0)</f>
        <v>0</v>
      </c>
      <c r="BI945" s="3">
        <f ca="1">IFERROR(INDEX(INDIRECT("day_wise_sales_data!$B$2:$BZ$599"),MATCH(resource!$CC945,day_wise_sales_data!$A$2:$A$500,0),MATCH(resource!BI$2,INDIRECT("day_wise_sales_data!$B$1:$BZ$1"),0)),0)</f>
        <v>0</v>
      </c>
      <c r="BJ945" s="3">
        <f ca="1">IFERROR(INDEX(INDIRECT("day_wise_sales_data!$B$2:$BZ$599"),MATCH(resource!$CC945,day_wise_sales_data!$A$2:$A$500,0),MATCH(resource!BJ$2,INDIRECT("day_wise_sales_data!$B$1:$BZ$1"),0)),0)</f>
        <v>0</v>
      </c>
      <c r="BK945" s="3">
        <f ca="1">IFERROR(INDEX(INDIRECT("day_wise_sales_data!$B$2:$BZ$599"),MATCH(resource!$CC945,day_wise_sales_data!$A$2:$A$500,0),MATCH(resource!BK$2,INDIRECT("day_wise_sales_data!$B$1:$BZ$1"),0)),0)</f>
        <v>0</v>
      </c>
      <c r="BL945" s="3">
        <f ca="1">IFERROR(INDEX(INDIRECT("day_wise_sales_data!$B$2:$BZ$599"),MATCH(resource!$CC945,day_wise_sales_data!$A$2:$A$500,0),MATCH(resource!BL$2,INDIRECT("day_wise_sales_data!$B$1:$BZ$1"),0)),0)</f>
        <v>0</v>
      </c>
      <c r="BM945" s="3">
        <f ca="1">IFERROR(INDEX(INDIRECT("day_wise_sales_data!$B$2:$BZ$599"),MATCH(resource!$CC945,day_wise_sales_data!$A$2:$A$500,0),MATCH(resource!BM$2,INDIRECT("day_wise_sales_data!$B$1:$BZ$1"),0)),0)</f>
        <v>0</v>
      </c>
      <c r="BN945" s="3">
        <f ca="1">IFERROR(INDEX(INDIRECT("day_wise_sales_data!$B$2:$BZ$599"),MATCH(resource!$CC945,day_wise_sales_data!$A$2:$A$500,0),MATCH(resource!BN$2,INDIRECT("day_wise_sales_data!$B$1:$BZ$1"),0)),0)</f>
        <v>0</v>
      </c>
      <c r="BO945" s="3">
        <f ca="1">IFERROR(INDEX(INDIRECT("day_wise_sales_data!$B$2:$BZ$599"),MATCH(resource!$CC945,day_wise_sales_data!$A$2:$A$500,0),MATCH(resource!BO$2,INDIRECT("day_wise_sales_data!$B$1:$BZ$1"),0)),0)</f>
        <v>0</v>
      </c>
      <c r="BP945" s="3">
        <f ca="1">IFERROR(INDEX(INDIRECT("day_wise_sales_data!$B$2:$BZ$599"),MATCH(resource!$CC945,day_wise_sales_data!$A$2:$A$500,0),MATCH(resource!BP$2,INDIRECT("day_wise_sales_data!$B$1:$BZ$1"),0)),0)</f>
        <v>0</v>
      </c>
      <c r="BQ945" s="3">
        <f ca="1">IFERROR(INDEX(INDIRECT("day_wise_sales_data!$B$2:$BZ$599"),MATCH(resource!$CC945,day_wise_sales_data!$A$2:$A$500,0),MATCH(resource!BQ$2,INDIRECT("day_wise_sales_data!$B$1:$BZ$1"),0)),0)</f>
        <v>0</v>
      </c>
      <c r="BR945" s="3">
        <f ca="1">IFERROR(INDEX(INDIRECT("day_wise_sales_data!$B$2:$BZ$599"),MATCH(resource!$CC945,day_wise_sales_data!$A$2:$A$500,0),MATCH(resource!BR$2,INDIRECT("day_wise_sales_data!$B$1:$BZ$1"),0)),0)</f>
        <v>0</v>
      </c>
      <c r="BS945" s="3">
        <f ca="1">IFERROR(INDEX(INDIRECT("day_wise_sales_data!$B$2:$BZ$599"),MATCH(resource!$CC945,day_wise_sales_data!$A$2:$A$500,0),MATCH(resource!BS$2,INDIRECT("day_wise_sales_data!$B$1:$BZ$1"),0)),0)</f>
        <v>0</v>
      </c>
      <c r="BT945" s="3">
        <f ca="1">IFERROR(INDEX(INDIRECT("day_wise_sales_data!$B$2:$BZ$599"),MATCH(resource!$CC945,day_wise_sales_data!$A$2:$A$500,0),MATCH(resource!BT$2,INDIRECT("day_wise_sales_data!$B$1:$BZ$1"),0)),0)</f>
        <v>0</v>
      </c>
      <c r="BU945" s="3">
        <f ca="1">IFERROR(INDEX(INDIRECT("day_wise_sales_data!$B$2:$BZ$599"),MATCH(resource!$CC945,day_wise_sales_data!$A$2:$A$500,0),MATCH(resource!BU$2,INDIRECT("day_wise_sales_data!$B$1:$BZ$1"),0)),0)</f>
        <v>0</v>
      </c>
      <c r="BV945" s="3">
        <f ca="1">IFERROR(INDEX(INDIRECT("day_wise_sales_data!$B$2:$BZ$599"),MATCH(resource!$CC945,day_wise_sales_data!$A$2:$A$500,0),MATCH(resource!BV$2,INDIRECT("day_wise_sales_data!$B$1:$BZ$1"),0)),0)</f>
        <v>0</v>
      </c>
      <c r="BW945" s="3">
        <f ca="1">IFERROR(INDEX(INDIRECT("day_wise_sales_data!$B$2:$BZ$599"),MATCH(resource!$CC945,day_wise_sales_data!$A$2:$A$500,0),MATCH(resource!BW$2,INDIRECT("day_wise_sales_data!$B$1:$BZ$1"),0)),0)</f>
        <v>0</v>
      </c>
      <c r="BX945" s="3">
        <f ca="1">IFERROR(INDEX(INDIRECT("day_wise_sales_data!$B$2:$BZ$599"),MATCH(resource!$CC945,day_wise_sales_data!$A$2:$A$500,0),MATCH(resource!BX$2,INDIRECT("day_wise_sales_data!$B$1:$BZ$1"),0)),0)</f>
        <v>0</v>
      </c>
      <c r="BY945" s="3">
        <f ca="1">IFERROR(INDEX(INDIRECT("day_wise_sales_data!$B$2:$BZ$599"),MATCH(resource!$CC945,day_wise_sales_data!$A$2:$A$500,0),MATCH(resource!BY$2,INDIRECT("day_wise_sales_data!$B$1:$BZ$1"),0)),0)</f>
        <v>0</v>
      </c>
      <c r="BZ945" s="3">
        <f ca="1">IFERROR(INDEX(INDIRECT("day_wise_sales_data!$B$2:$BZ$599"),MATCH(resource!$CC945,day_wise_sales_data!$A$2:$A$500,0),MATCH(resource!BZ$2,INDIRECT("day_wise_sales_data!$B$1:$BZ$1"),0)),0)</f>
        <v>0</v>
      </c>
      <c r="CA945" s="3">
        <f ca="1">IFERROR(INDEX(INDIRECT("day_wise_sales_data!$B$2:$BZ$599"),MATCH(resource!$CC945,day_wise_sales_data!$A$2:$A$500,0),MATCH(resource!CA$2,INDIRECT("day_wise_sales_data!$B$1:$BZ$1"),0)),0)</f>
        <v>0</v>
      </c>
      <c r="CC945" s="4">
        <f>sales_data!H944</f>
        <v>0</v>
      </c>
      <c r="CD945" s="1">
        <v>943</v>
      </c>
      <c r="CE945" s="1" t="str">
        <f>IF(AQ945=report!$AQ$3,resource!CD945,"")</f>
        <v/>
      </c>
      <c r="CF945" s="5" t="str">
        <f>IFERROR(SMALL($CE$3:$CE$1001,ROWS($CE$3:CE945)),"")</f>
        <v/>
      </c>
      <c r="CH945">
        <f>IFERROR(VLOOKUP($CC945,data_pull!$E$22:$G$700,2,0),0)</f>
        <v>0</v>
      </c>
      <c r="DK945" s="3" t="str">
        <f>IFERROR(INDEX(COD_SALES!$B$5:$Z$500,MATCH(resource!$CC945,COD_SALES!$A$5:$A$500,0),MATCH(resource!DK$2,COD_SALES!$B$4:$Z$4,0)),"")</f>
        <v/>
      </c>
      <c r="DL945" s="3" t="str">
        <f>IFERROR(INDEX(COD_SALES!$B$5:$Z$500,MATCH(resource!$CC945,COD_SALES!$A$5:$A$500,0),MATCH(resource!DL$2,COD_SALES!$B$4:$Z$4,0)),"")</f>
        <v/>
      </c>
      <c r="DM945" s="3" t="str">
        <f>IFERROR(INDEX(COD_SALES!$B$5:$Z$500,MATCH(resource!$CC945,COD_SALES!$A$5:$A$500,0),MATCH(resource!DM$2,COD_SALES!$B$4:$Z$4,0)),"")</f>
        <v/>
      </c>
      <c r="DN945" s="3" t="str">
        <f>IFERROR(INDEX(COD_SALES!$B$5:$Z$500,MATCH(resource!$CC945,COD_SALES!$A$5:$A$500,0),MATCH(resource!DN$2,COD_SALES!$B$4:$Z$4,0)),"")</f>
        <v/>
      </c>
      <c r="DO945" s="3" t="str">
        <f>IFERROR(INDEX(COD_SALES!$B$5:$Z$500,MATCH(resource!$CC945,COD_SALES!$A$5:$A$500,0),MATCH(resource!DO$2,COD_SALES!$B$4:$Z$4,0)),"")</f>
        <v/>
      </c>
      <c r="DP945" s="3" t="str">
        <f>IFERROR(INDEX(COD_SALES!$B$5:$Z$500,MATCH(resource!$CC945,COD_SALES!$A$5:$A$500,0),MATCH(resource!DP$2,COD_SALES!$B$4:$Z$4,0)),"")</f>
        <v/>
      </c>
      <c r="DQ945" s="3" t="str">
        <f>IFERROR(INDEX(COD_SALES!$B$5:$Z$500,MATCH(resource!$CC945,COD_SALES!$A$5:$A$500,0),MATCH(resource!DQ$2,COD_SALES!$B$4:$Z$4,0)),"")</f>
        <v/>
      </c>
      <c r="DR945" s="3" t="str">
        <f>IFERROR(INDEX(COD_SALES!$B$5:$Z$500,MATCH(resource!$CC945,COD_SALES!$A$5:$A$500,0),MATCH(resource!DR$2,COD_SALES!$B$4:$Z$4,0)),"")</f>
        <v/>
      </c>
      <c r="DS945" s="3" t="str">
        <f>IFERROR(INDEX(COD_SALES!$B$5:$Z$500,MATCH(resource!$CC945,COD_SALES!$A$5:$A$500,0),MATCH(resource!DS$2,COD_SALES!$B$4:$Z$4,0)),"")</f>
        <v/>
      </c>
      <c r="DT945" s="3" t="str">
        <f>IFERROR(INDEX(COD_SALES!$B$5:$Z$500,MATCH(resource!$CC945,COD_SALES!$A$5:$A$500,0),MATCH(resource!DT$2,COD_SALES!$B$4:$Z$4,0)),"")</f>
        <v/>
      </c>
      <c r="DU945" s="3" t="str">
        <f>IFERROR(INDEX(COD_SALES!$B$5:$Z$500,MATCH(resource!$CC945,COD_SALES!$A$5:$A$500,0),MATCH(resource!DU$2,COD_SALES!$B$4:$Z$4,0)),"")</f>
        <v/>
      </c>
      <c r="DV945" s="3" t="str">
        <f>IFERROR(INDEX(COD_SALES!$B$5:$Z$500,MATCH(resource!$CC945,COD_SALES!$A$5:$A$500,0),MATCH(resource!DV$2,COD_SALES!$B$4:$Z$4,0)),"")</f>
        <v/>
      </c>
      <c r="DW945" s="3" t="str">
        <f>IFERROR(INDEX(COD_SALES!$B$5:$Z$500,MATCH(resource!$CC945,COD_SALES!$A$5:$A$500,0),MATCH(resource!DW$2,COD_SALES!$B$4:$Z$4,0)),"")</f>
        <v/>
      </c>
      <c r="DX945" s="3" t="str">
        <f>IFERROR(INDEX(COD_SALES!$B$5:$Z$500,MATCH(resource!$CC945,COD_SALES!$A$5:$A$500,0),MATCH(resource!DX$2,COD_SALES!$B$4:$Z$4,0)),"")</f>
        <v/>
      </c>
      <c r="DY945" s="3" t="str">
        <f>IFERROR(INDEX(COD_SALES!$B$5:$Z$500,MATCH(resource!$CC945,COD_SALES!$A$5:$A$500,0),MATCH(resource!DY$2,COD_SALES!$B$4:$Z$4,0)),"")</f>
        <v/>
      </c>
      <c r="DZ945" s="3" t="str">
        <f>IFERROR(INDEX(COD_SALES!$B$5:$Z$500,MATCH(resource!$CC945,COD_SALES!$A$5:$A$500,0),MATCH(resource!DZ$2,COD_SALES!$B$4:$Z$4,0)),"")</f>
        <v/>
      </c>
      <c r="EA945" s="3" t="str">
        <f>IFERROR(INDEX(COD_SALES!$B$5:$Z$500,MATCH(resource!$CC945,COD_SALES!$A$5:$A$500,0),MATCH(resource!EA$2,COD_SALES!$B$4:$Z$4,0)),"")</f>
        <v/>
      </c>
      <c r="EB945" s="3">
        <f t="shared" si="144"/>
        <v>0</v>
      </c>
      <c r="EW945" s="3">
        <f>IFERROR(VLOOKUP(CC945,data_pull!$AO$25:$AR$546,2,0),0)</f>
        <v>0</v>
      </c>
      <c r="EX945" s="1">
        <f>IFERROR(VLOOKUP(CC945,data_pull!$AO$25:$AR$546,4,0),0)</f>
        <v>0</v>
      </c>
    </row>
    <row r="946" spans="13:154" x14ac:dyDescent="0.25"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4">
        <f>sales_data!B945</f>
        <v>0</v>
      </c>
      <c r="AR946" s="4">
        <f>sales_data!C945</f>
        <v>0</v>
      </c>
      <c r="AS946" s="5" t="str">
        <f t="shared" si="143"/>
        <v/>
      </c>
      <c r="AT946" s="4">
        <f>sales_data!I945</f>
        <v>0</v>
      </c>
      <c r="AU946" s="4">
        <f>sales_data!W945</f>
        <v>0</v>
      </c>
      <c r="AV946" s="1">
        <f>sales_data!N945</f>
        <v>0</v>
      </c>
      <c r="AW946" s="1">
        <f>sales_data!P945</f>
        <v>0</v>
      </c>
      <c r="AX946" s="3">
        <f ca="1">IFERROR(INDEX(INDIRECT("day_wise_sales_data!$B$2:$BZ$599"),MATCH(resource!$CC946,day_wise_sales_data!$A$2:$A$500,0),MATCH(resource!AX$2,INDIRECT("day_wise_sales_data!$B$1:$BZ$1"),0)),0)</f>
        <v>0</v>
      </c>
      <c r="AY946" s="3">
        <f ca="1">IFERROR(INDEX(INDIRECT("day_wise_sales_data!$B$2:$BZ$599"),MATCH(resource!$CC946,day_wise_sales_data!$A$2:$A$500,0),MATCH(resource!AY$2,INDIRECT("day_wise_sales_data!$B$1:$BZ$1"),0)),0)</f>
        <v>0</v>
      </c>
      <c r="AZ946" s="3">
        <f ca="1">IFERROR(INDEX(INDIRECT("day_wise_sales_data!$B$2:$BZ$599"),MATCH(resource!$CC946,day_wise_sales_data!$A$2:$A$500,0),MATCH(resource!AZ$2,INDIRECT("day_wise_sales_data!$B$1:$BZ$1"),0)),0)</f>
        <v>0</v>
      </c>
      <c r="BA946" s="3">
        <f ca="1">IFERROR(INDEX(INDIRECT("day_wise_sales_data!$B$2:$BZ$599"),MATCH(resource!$CC946,day_wise_sales_data!$A$2:$A$500,0),MATCH(resource!BA$2,INDIRECT("day_wise_sales_data!$B$1:$BZ$1"),0)),0)</f>
        <v>0</v>
      </c>
      <c r="BB946" s="3">
        <f ca="1">IFERROR(INDEX(INDIRECT("day_wise_sales_data!$B$2:$BZ$599"),MATCH(resource!$CC946,day_wise_sales_data!$A$2:$A$500,0),MATCH(resource!BB$2,INDIRECT("day_wise_sales_data!$B$1:$BZ$1"),0)),0)</f>
        <v>0</v>
      </c>
      <c r="BC946" s="3">
        <f ca="1">IFERROR(INDEX(INDIRECT("day_wise_sales_data!$B$2:$BZ$599"),MATCH(resource!$CC946,day_wise_sales_data!$A$2:$A$500,0),MATCH(resource!BC$2,INDIRECT("day_wise_sales_data!$B$1:$BZ$1"),0)),0)</f>
        <v>0</v>
      </c>
      <c r="BD946" s="3">
        <f ca="1">IFERROR(INDEX(INDIRECT("day_wise_sales_data!$B$2:$BZ$599"),MATCH(resource!$CC946,day_wise_sales_data!$A$2:$A$500,0),MATCH(resource!BD$2,INDIRECT("day_wise_sales_data!$B$1:$BZ$1"),0)),0)</f>
        <v>0</v>
      </c>
      <c r="BE946" s="3">
        <f ca="1">IFERROR(INDEX(INDIRECT("day_wise_sales_data!$B$2:$BZ$599"),MATCH(resource!$CC946,day_wise_sales_data!$A$2:$A$500,0),MATCH(resource!BE$2,INDIRECT("day_wise_sales_data!$B$1:$BZ$1"),0)),0)</f>
        <v>0</v>
      </c>
      <c r="BF946" s="3">
        <f ca="1">IFERROR(INDEX(INDIRECT("day_wise_sales_data!$B$2:$BZ$599"),MATCH(resource!$CC946,day_wise_sales_data!$A$2:$A$500,0),MATCH(resource!BF$2,INDIRECT("day_wise_sales_data!$B$1:$BZ$1"),0)),0)</f>
        <v>0</v>
      </c>
      <c r="BG946" s="3">
        <f ca="1">IFERROR(INDEX(INDIRECT("day_wise_sales_data!$B$2:$BZ$599"),MATCH(resource!$CC946,day_wise_sales_data!$A$2:$A$500,0),MATCH(resource!BG$2,INDIRECT("day_wise_sales_data!$B$1:$BZ$1"),0)),0)</f>
        <v>0</v>
      </c>
      <c r="BH946" s="3">
        <f ca="1">IFERROR(INDEX(INDIRECT("day_wise_sales_data!$B$2:$BZ$599"),MATCH(resource!$CC946,day_wise_sales_data!$A$2:$A$500,0),MATCH(resource!BH$2,INDIRECT("day_wise_sales_data!$B$1:$BZ$1"),0)),0)</f>
        <v>0</v>
      </c>
      <c r="BI946" s="3">
        <f ca="1">IFERROR(INDEX(INDIRECT("day_wise_sales_data!$B$2:$BZ$599"),MATCH(resource!$CC946,day_wise_sales_data!$A$2:$A$500,0),MATCH(resource!BI$2,INDIRECT("day_wise_sales_data!$B$1:$BZ$1"),0)),0)</f>
        <v>0</v>
      </c>
      <c r="BJ946" s="3">
        <f ca="1">IFERROR(INDEX(INDIRECT("day_wise_sales_data!$B$2:$BZ$599"),MATCH(resource!$CC946,day_wise_sales_data!$A$2:$A$500,0),MATCH(resource!BJ$2,INDIRECT("day_wise_sales_data!$B$1:$BZ$1"),0)),0)</f>
        <v>0</v>
      </c>
      <c r="BK946" s="3">
        <f ca="1">IFERROR(INDEX(INDIRECT("day_wise_sales_data!$B$2:$BZ$599"),MATCH(resource!$CC946,day_wise_sales_data!$A$2:$A$500,0),MATCH(resource!BK$2,INDIRECT("day_wise_sales_data!$B$1:$BZ$1"),0)),0)</f>
        <v>0</v>
      </c>
      <c r="BL946" s="3">
        <f ca="1">IFERROR(INDEX(INDIRECT("day_wise_sales_data!$B$2:$BZ$599"),MATCH(resource!$CC946,day_wise_sales_data!$A$2:$A$500,0),MATCH(resource!BL$2,INDIRECT("day_wise_sales_data!$B$1:$BZ$1"),0)),0)</f>
        <v>0</v>
      </c>
      <c r="BM946" s="3">
        <f ca="1">IFERROR(INDEX(INDIRECT("day_wise_sales_data!$B$2:$BZ$599"),MATCH(resource!$CC946,day_wise_sales_data!$A$2:$A$500,0),MATCH(resource!BM$2,INDIRECT("day_wise_sales_data!$B$1:$BZ$1"),0)),0)</f>
        <v>0</v>
      </c>
      <c r="BN946" s="3">
        <f ca="1">IFERROR(INDEX(INDIRECT("day_wise_sales_data!$B$2:$BZ$599"),MATCH(resource!$CC946,day_wise_sales_data!$A$2:$A$500,0),MATCH(resource!BN$2,INDIRECT("day_wise_sales_data!$B$1:$BZ$1"),0)),0)</f>
        <v>0</v>
      </c>
      <c r="BO946" s="3">
        <f ca="1">IFERROR(INDEX(INDIRECT("day_wise_sales_data!$B$2:$BZ$599"),MATCH(resource!$CC946,day_wise_sales_data!$A$2:$A$500,0),MATCH(resource!BO$2,INDIRECT("day_wise_sales_data!$B$1:$BZ$1"),0)),0)</f>
        <v>0</v>
      </c>
      <c r="BP946" s="3">
        <f ca="1">IFERROR(INDEX(INDIRECT("day_wise_sales_data!$B$2:$BZ$599"),MATCH(resource!$CC946,day_wise_sales_data!$A$2:$A$500,0),MATCH(resource!BP$2,INDIRECT("day_wise_sales_data!$B$1:$BZ$1"),0)),0)</f>
        <v>0</v>
      </c>
      <c r="BQ946" s="3">
        <f ca="1">IFERROR(INDEX(INDIRECT("day_wise_sales_data!$B$2:$BZ$599"),MATCH(resource!$CC946,day_wise_sales_data!$A$2:$A$500,0),MATCH(resource!BQ$2,INDIRECT("day_wise_sales_data!$B$1:$BZ$1"),0)),0)</f>
        <v>0</v>
      </c>
      <c r="BR946" s="3">
        <f ca="1">IFERROR(INDEX(INDIRECT("day_wise_sales_data!$B$2:$BZ$599"),MATCH(resource!$CC946,day_wise_sales_data!$A$2:$A$500,0),MATCH(resource!BR$2,INDIRECT("day_wise_sales_data!$B$1:$BZ$1"),0)),0)</f>
        <v>0</v>
      </c>
      <c r="BS946" s="3">
        <f ca="1">IFERROR(INDEX(INDIRECT("day_wise_sales_data!$B$2:$BZ$599"),MATCH(resource!$CC946,day_wise_sales_data!$A$2:$A$500,0),MATCH(resource!BS$2,INDIRECT("day_wise_sales_data!$B$1:$BZ$1"),0)),0)</f>
        <v>0</v>
      </c>
      <c r="BT946" s="3">
        <f ca="1">IFERROR(INDEX(INDIRECT("day_wise_sales_data!$B$2:$BZ$599"),MATCH(resource!$CC946,day_wise_sales_data!$A$2:$A$500,0),MATCH(resource!BT$2,INDIRECT("day_wise_sales_data!$B$1:$BZ$1"),0)),0)</f>
        <v>0</v>
      </c>
      <c r="BU946" s="3">
        <f ca="1">IFERROR(INDEX(INDIRECT("day_wise_sales_data!$B$2:$BZ$599"),MATCH(resource!$CC946,day_wise_sales_data!$A$2:$A$500,0),MATCH(resource!BU$2,INDIRECT("day_wise_sales_data!$B$1:$BZ$1"),0)),0)</f>
        <v>0</v>
      </c>
      <c r="BV946" s="3">
        <f ca="1">IFERROR(INDEX(INDIRECT("day_wise_sales_data!$B$2:$BZ$599"),MATCH(resource!$CC946,day_wise_sales_data!$A$2:$A$500,0),MATCH(resource!BV$2,INDIRECT("day_wise_sales_data!$B$1:$BZ$1"),0)),0)</f>
        <v>0</v>
      </c>
      <c r="BW946" s="3">
        <f ca="1">IFERROR(INDEX(INDIRECT("day_wise_sales_data!$B$2:$BZ$599"),MATCH(resource!$CC946,day_wise_sales_data!$A$2:$A$500,0),MATCH(resource!BW$2,INDIRECT("day_wise_sales_data!$B$1:$BZ$1"),0)),0)</f>
        <v>0</v>
      </c>
      <c r="BX946" s="3">
        <f ca="1">IFERROR(INDEX(INDIRECT("day_wise_sales_data!$B$2:$BZ$599"),MATCH(resource!$CC946,day_wise_sales_data!$A$2:$A$500,0),MATCH(resource!BX$2,INDIRECT("day_wise_sales_data!$B$1:$BZ$1"),0)),0)</f>
        <v>0</v>
      </c>
      <c r="BY946" s="3">
        <f ca="1">IFERROR(INDEX(INDIRECT("day_wise_sales_data!$B$2:$BZ$599"),MATCH(resource!$CC946,day_wise_sales_data!$A$2:$A$500,0),MATCH(resource!BY$2,INDIRECT("day_wise_sales_data!$B$1:$BZ$1"),0)),0)</f>
        <v>0</v>
      </c>
      <c r="BZ946" s="3">
        <f ca="1">IFERROR(INDEX(INDIRECT("day_wise_sales_data!$B$2:$BZ$599"),MATCH(resource!$CC946,day_wise_sales_data!$A$2:$A$500,0),MATCH(resource!BZ$2,INDIRECT("day_wise_sales_data!$B$1:$BZ$1"),0)),0)</f>
        <v>0</v>
      </c>
      <c r="CA946" s="3">
        <f ca="1">IFERROR(INDEX(INDIRECT("day_wise_sales_data!$B$2:$BZ$599"),MATCH(resource!$CC946,day_wise_sales_data!$A$2:$A$500,0),MATCH(resource!CA$2,INDIRECT("day_wise_sales_data!$B$1:$BZ$1"),0)),0)</f>
        <v>0</v>
      </c>
      <c r="CC946" s="4">
        <f>sales_data!H945</f>
        <v>0</v>
      </c>
      <c r="CD946" s="1">
        <v>944</v>
      </c>
      <c r="CE946" s="1" t="str">
        <f>IF(AQ946=report!$AQ$3,resource!CD946,"")</f>
        <v/>
      </c>
      <c r="CF946" s="5" t="str">
        <f>IFERROR(SMALL($CE$3:$CE$1001,ROWS($CE$3:CE946)),"")</f>
        <v/>
      </c>
      <c r="CH946">
        <f>IFERROR(VLOOKUP($CC946,data_pull!$E$22:$G$700,2,0),0)</f>
        <v>0</v>
      </c>
      <c r="DK946" s="3" t="str">
        <f>IFERROR(INDEX(COD_SALES!$B$5:$Z$500,MATCH(resource!$CC946,COD_SALES!$A$5:$A$500,0),MATCH(resource!DK$2,COD_SALES!$B$4:$Z$4,0)),"")</f>
        <v/>
      </c>
      <c r="DL946" s="3" t="str">
        <f>IFERROR(INDEX(COD_SALES!$B$5:$Z$500,MATCH(resource!$CC946,COD_SALES!$A$5:$A$500,0),MATCH(resource!DL$2,COD_SALES!$B$4:$Z$4,0)),"")</f>
        <v/>
      </c>
      <c r="DM946" s="3" t="str">
        <f>IFERROR(INDEX(COD_SALES!$B$5:$Z$500,MATCH(resource!$CC946,COD_SALES!$A$5:$A$500,0),MATCH(resource!DM$2,COD_SALES!$B$4:$Z$4,0)),"")</f>
        <v/>
      </c>
      <c r="DN946" s="3" t="str">
        <f>IFERROR(INDEX(COD_SALES!$B$5:$Z$500,MATCH(resource!$CC946,COD_SALES!$A$5:$A$500,0),MATCH(resource!DN$2,COD_SALES!$B$4:$Z$4,0)),"")</f>
        <v/>
      </c>
      <c r="DO946" s="3" t="str">
        <f>IFERROR(INDEX(COD_SALES!$B$5:$Z$500,MATCH(resource!$CC946,COD_SALES!$A$5:$A$500,0),MATCH(resource!DO$2,COD_SALES!$B$4:$Z$4,0)),"")</f>
        <v/>
      </c>
      <c r="DP946" s="3" t="str">
        <f>IFERROR(INDEX(COD_SALES!$B$5:$Z$500,MATCH(resource!$CC946,COD_SALES!$A$5:$A$500,0),MATCH(resource!DP$2,COD_SALES!$B$4:$Z$4,0)),"")</f>
        <v/>
      </c>
      <c r="DQ946" s="3" t="str">
        <f>IFERROR(INDEX(COD_SALES!$B$5:$Z$500,MATCH(resource!$CC946,COD_SALES!$A$5:$A$500,0),MATCH(resource!DQ$2,COD_SALES!$B$4:$Z$4,0)),"")</f>
        <v/>
      </c>
      <c r="DR946" s="3" t="str">
        <f>IFERROR(INDEX(COD_SALES!$B$5:$Z$500,MATCH(resource!$CC946,COD_SALES!$A$5:$A$500,0),MATCH(resource!DR$2,COD_SALES!$B$4:$Z$4,0)),"")</f>
        <v/>
      </c>
      <c r="DS946" s="3" t="str">
        <f>IFERROR(INDEX(COD_SALES!$B$5:$Z$500,MATCH(resource!$CC946,COD_SALES!$A$5:$A$500,0),MATCH(resource!DS$2,COD_SALES!$B$4:$Z$4,0)),"")</f>
        <v/>
      </c>
      <c r="DT946" s="3" t="str">
        <f>IFERROR(INDEX(COD_SALES!$B$5:$Z$500,MATCH(resource!$CC946,COD_SALES!$A$5:$A$500,0),MATCH(resource!DT$2,COD_SALES!$B$4:$Z$4,0)),"")</f>
        <v/>
      </c>
      <c r="DU946" s="3" t="str">
        <f>IFERROR(INDEX(COD_SALES!$B$5:$Z$500,MATCH(resource!$CC946,COD_SALES!$A$5:$A$500,0),MATCH(resource!DU$2,COD_SALES!$B$4:$Z$4,0)),"")</f>
        <v/>
      </c>
      <c r="DV946" s="3" t="str">
        <f>IFERROR(INDEX(COD_SALES!$B$5:$Z$500,MATCH(resource!$CC946,COD_SALES!$A$5:$A$500,0),MATCH(resource!DV$2,COD_SALES!$B$4:$Z$4,0)),"")</f>
        <v/>
      </c>
      <c r="DW946" s="3" t="str">
        <f>IFERROR(INDEX(COD_SALES!$B$5:$Z$500,MATCH(resource!$CC946,COD_SALES!$A$5:$A$500,0),MATCH(resource!DW$2,COD_SALES!$B$4:$Z$4,0)),"")</f>
        <v/>
      </c>
      <c r="DX946" s="3" t="str">
        <f>IFERROR(INDEX(COD_SALES!$B$5:$Z$500,MATCH(resource!$CC946,COD_SALES!$A$5:$A$500,0),MATCH(resource!DX$2,COD_SALES!$B$4:$Z$4,0)),"")</f>
        <v/>
      </c>
      <c r="DY946" s="3" t="str">
        <f>IFERROR(INDEX(COD_SALES!$B$5:$Z$500,MATCH(resource!$CC946,COD_SALES!$A$5:$A$500,0),MATCH(resource!DY$2,COD_SALES!$B$4:$Z$4,0)),"")</f>
        <v/>
      </c>
      <c r="DZ946" s="3" t="str">
        <f>IFERROR(INDEX(COD_SALES!$B$5:$Z$500,MATCH(resource!$CC946,COD_SALES!$A$5:$A$500,0),MATCH(resource!DZ$2,COD_SALES!$B$4:$Z$4,0)),"")</f>
        <v/>
      </c>
      <c r="EA946" s="3" t="str">
        <f>IFERROR(INDEX(COD_SALES!$B$5:$Z$500,MATCH(resource!$CC946,COD_SALES!$A$5:$A$500,0),MATCH(resource!EA$2,COD_SALES!$B$4:$Z$4,0)),"")</f>
        <v/>
      </c>
      <c r="EB946" s="3">
        <f t="shared" si="144"/>
        <v>0</v>
      </c>
      <c r="EW946" s="3">
        <f>IFERROR(VLOOKUP(CC946,data_pull!$AO$25:$AR$546,2,0),0)</f>
        <v>0</v>
      </c>
      <c r="EX946" s="1">
        <f>IFERROR(VLOOKUP(CC946,data_pull!$AO$25:$AR$546,4,0),0)</f>
        <v>0</v>
      </c>
    </row>
    <row r="947" spans="13:154" x14ac:dyDescent="0.25"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4">
        <f>sales_data!B946</f>
        <v>0</v>
      </c>
      <c r="AR947" s="4">
        <f>sales_data!C946</f>
        <v>0</v>
      </c>
      <c r="AS947" s="5" t="str">
        <f t="shared" si="143"/>
        <v/>
      </c>
      <c r="AT947" s="4">
        <f>sales_data!I946</f>
        <v>0</v>
      </c>
      <c r="AU947" s="4">
        <f>sales_data!W946</f>
        <v>0</v>
      </c>
      <c r="AV947" s="1">
        <f>sales_data!N946</f>
        <v>0</v>
      </c>
      <c r="AW947" s="1">
        <f>sales_data!P946</f>
        <v>0</v>
      </c>
      <c r="AX947" s="3">
        <f ca="1">IFERROR(INDEX(INDIRECT("day_wise_sales_data!$B$2:$BZ$599"),MATCH(resource!$CC947,day_wise_sales_data!$A$2:$A$500,0),MATCH(resource!AX$2,INDIRECT("day_wise_sales_data!$B$1:$BZ$1"),0)),0)</f>
        <v>0</v>
      </c>
      <c r="AY947" s="3">
        <f ca="1">IFERROR(INDEX(INDIRECT("day_wise_sales_data!$B$2:$BZ$599"),MATCH(resource!$CC947,day_wise_sales_data!$A$2:$A$500,0),MATCH(resource!AY$2,INDIRECT("day_wise_sales_data!$B$1:$BZ$1"),0)),0)</f>
        <v>0</v>
      </c>
      <c r="AZ947" s="3">
        <f ca="1">IFERROR(INDEX(INDIRECT("day_wise_sales_data!$B$2:$BZ$599"),MATCH(resource!$CC947,day_wise_sales_data!$A$2:$A$500,0),MATCH(resource!AZ$2,INDIRECT("day_wise_sales_data!$B$1:$BZ$1"),0)),0)</f>
        <v>0</v>
      </c>
      <c r="BA947" s="3">
        <f ca="1">IFERROR(INDEX(INDIRECT("day_wise_sales_data!$B$2:$BZ$599"),MATCH(resource!$CC947,day_wise_sales_data!$A$2:$A$500,0),MATCH(resource!BA$2,INDIRECT("day_wise_sales_data!$B$1:$BZ$1"),0)),0)</f>
        <v>0</v>
      </c>
      <c r="BB947" s="3">
        <f ca="1">IFERROR(INDEX(INDIRECT("day_wise_sales_data!$B$2:$BZ$599"),MATCH(resource!$CC947,day_wise_sales_data!$A$2:$A$500,0),MATCH(resource!BB$2,INDIRECT("day_wise_sales_data!$B$1:$BZ$1"),0)),0)</f>
        <v>0</v>
      </c>
      <c r="BC947" s="3">
        <f ca="1">IFERROR(INDEX(INDIRECT("day_wise_sales_data!$B$2:$BZ$599"),MATCH(resource!$CC947,day_wise_sales_data!$A$2:$A$500,0),MATCH(resource!BC$2,INDIRECT("day_wise_sales_data!$B$1:$BZ$1"),0)),0)</f>
        <v>0</v>
      </c>
      <c r="BD947" s="3">
        <f ca="1">IFERROR(INDEX(INDIRECT("day_wise_sales_data!$B$2:$BZ$599"),MATCH(resource!$CC947,day_wise_sales_data!$A$2:$A$500,0),MATCH(resource!BD$2,INDIRECT("day_wise_sales_data!$B$1:$BZ$1"),0)),0)</f>
        <v>0</v>
      </c>
      <c r="BE947" s="3">
        <f ca="1">IFERROR(INDEX(INDIRECT("day_wise_sales_data!$B$2:$BZ$599"),MATCH(resource!$CC947,day_wise_sales_data!$A$2:$A$500,0),MATCH(resource!BE$2,INDIRECT("day_wise_sales_data!$B$1:$BZ$1"),0)),0)</f>
        <v>0</v>
      </c>
      <c r="BF947" s="3">
        <f ca="1">IFERROR(INDEX(INDIRECT("day_wise_sales_data!$B$2:$BZ$599"),MATCH(resource!$CC947,day_wise_sales_data!$A$2:$A$500,0),MATCH(resource!BF$2,INDIRECT("day_wise_sales_data!$B$1:$BZ$1"),0)),0)</f>
        <v>0</v>
      </c>
      <c r="BG947" s="3">
        <f ca="1">IFERROR(INDEX(INDIRECT("day_wise_sales_data!$B$2:$BZ$599"),MATCH(resource!$CC947,day_wise_sales_data!$A$2:$A$500,0),MATCH(resource!BG$2,INDIRECT("day_wise_sales_data!$B$1:$BZ$1"),0)),0)</f>
        <v>0</v>
      </c>
      <c r="BH947" s="3">
        <f ca="1">IFERROR(INDEX(INDIRECT("day_wise_sales_data!$B$2:$BZ$599"),MATCH(resource!$CC947,day_wise_sales_data!$A$2:$A$500,0),MATCH(resource!BH$2,INDIRECT("day_wise_sales_data!$B$1:$BZ$1"),0)),0)</f>
        <v>0</v>
      </c>
      <c r="BI947" s="3">
        <f ca="1">IFERROR(INDEX(INDIRECT("day_wise_sales_data!$B$2:$BZ$599"),MATCH(resource!$CC947,day_wise_sales_data!$A$2:$A$500,0),MATCH(resource!BI$2,INDIRECT("day_wise_sales_data!$B$1:$BZ$1"),0)),0)</f>
        <v>0</v>
      </c>
      <c r="BJ947" s="3">
        <f ca="1">IFERROR(INDEX(INDIRECT("day_wise_sales_data!$B$2:$BZ$599"),MATCH(resource!$CC947,day_wise_sales_data!$A$2:$A$500,0),MATCH(resource!BJ$2,INDIRECT("day_wise_sales_data!$B$1:$BZ$1"),0)),0)</f>
        <v>0</v>
      </c>
      <c r="BK947" s="3">
        <f ca="1">IFERROR(INDEX(INDIRECT("day_wise_sales_data!$B$2:$BZ$599"),MATCH(resource!$CC947,day_wise_sales_data!$A$2:$A$500,0),MATCH(resource!BK$2,INDIRECT("day_wise_sales_data!$B$1:$BZ$1"),0)),0)</f>
        <v>0</v>
      </c>
      <c r="BL947" s="3">
        <f ca="1">IFERROR(INDEX(INDIRECT("day_wise_sales_data!$B$2:$BZ$599"),MATCH(resource!$CC947,day_wise_sales_data!$A$2:$A$500,0),MATCH(resource!BL$2,INDIRECT("day_wise_sales_data!$B$1:$BZ$1"),0)),0)</f>
        <v>0</v>
      </c>
      <c r="BM947" s="3">
        <f ca="1">IFERROR(INDEX(INDIRECT("day_wise_sales_data!$B$2:$BZ$599"),MATCH(resource!$CC947,day_wise_sales_data!$A$2:$A$500,0),MATCH(resource!BM$2,INDIRECT("day_wise_sales_data!$B$1:$BZ$1"),0)),0)</f>
        <v>0</v>
      </c>
      <c r="BN947" s="3">
        <f ca="1">IFERROR(INDEX(INDIRECT("day_wise_sales_data!$B$2:$BZ$599"),MATCH(resource!$CC947,day_wise_sales_data!$A$2:$A$500,0),MATCH(resource!BN$2,INDIRECT("day_wise_sales_data!$B$1:$BZ$1"),0)),0)</f>
        <v>0</v>
      </c>
      <c r="BO947" s="3">
        <f ca="1">IFERROR(INDEX(INDIRECT("day_wise_sales_data!$B$2:$BZ$599"),MATCH(resource!$CC947,day_wise_sales_data!$A$2:$A$500,0),MATCH(resource!BO$2,INDIRECT("day_wise_sales_data!$B$1:$BZ$1"),0)),0)</f>
        <v>0</v>
      </c>
      <c r="BP947" s="3">
        <f ca="1">IFERROR(INDEX(INDIRECT("day_wise_sales_data!$B$2:$BZ$599"),MATCH(resource!$CC947,day_wise_sales_data!$A$2:$A$500,0),MATCH(resource!BP$2,INDIRECT("day_wise_sales_data!$B$1:$BZ$1"),0)),0)</f>
        <v>0</v>
      </c>
      <c r="BQ947" s="3">
        <f ca="1">IFERROR(INDEX(INDIRECT("day_wise_sales_data!$B$2:$BZ$599"),MATCH(resource!$CC947,day_wise_sales_data!$A$2:$A$500,0),MATCH(resource!BQ$2,INDIRECT("day_wise_sales_data!$B$1:$BZ$1"),0)),0)</f>
        <v>0</v>
      </c>
      <c r="BR947" s="3">
        <f ca="1">IFERROR(INDEX(INDIRECT("day_wise_sales_data!$B$2:$BZ$599"),MATCH(resource!$CC947,day_wise_sales_data!$A$2:$A$500,0),MATCH(resource!BR$2,INDIRECT("day_wise_sales_data!$B$1:$BZ$1"),0)),0)</f>
        <v>0</v>
      </c>
      <c r="BS947" s="3">
        <f ca="1">IFERROR(INDEX(INDIRECT("day_wise_sales_data!$B$2:$BZ$599"),MATCH(resource!$CC947,day_wise_sales_data!$A$2:$A$500,0),MATCH(resource!BS$2,INDIRECT("day_wise_sales_data!$B$1:$BZ$1"),0)),0)</f>
        <v>0</v>
      </c>
      <c r="BT947" s="3">
        <f ca="1">IFERROR(INDEX(INDIRECT("day_wise_sales_data!$B$2:$BZ$599"),MATCH(resource!$CC947,day_wise_sales_data!$A$2:$A$500,0),MATCH(resource!BT$2,INDIRECT("day_wise_sales_data!$B$1:$BZ$1"),0)),0)</f>
        <v>0</v>
      </c>
      <c r="BU947" s="3">
        <f ca="1">IFERROR(INDEX(INDIRECT("day_wise_sales_data!$B$2:$BZ$599"),MATCH(resource!$CC947,day_wise_sales_data!$A$2:$A$500,0),MATCH(resource!BU$2,INDIRECT("day_wise_sales_data!$B$1:$BZ$1"),0)),0)</f>
        <v>0</v>
      </c>
      <c r="BV947" s="3">
        <f ca="1">IFERROR(INDEX(INDIRECT("day_wise_sales_data!$B$2:$BZ$599"),MATCH(resource!$CC947,day_wise_sales_data!$A$2:$A$500,0),MATCH(resource!BV$2,INDIRECT("day_wise_sales_data!$B$1:$BZ$1"),0)),0)</f>
        <v>0</v>
      </c>
      <c r="BW947" s="3">
        <f ca="1">IFERROR(INDEX(INDIRECT("day_wise_sales_data!$B$2:$BZ$599"),MATCH(resource!$CC947,day_wise_sales_data!$A$2:$A$500,0),MATCH(resource!BW$2,INDIRECT("day_wise_sales_data!$B$1:$BZ$1"),0)),0)</f>
        <v>0</v>
      </c>
      <c r="BX947" s="3">
        <f ca="1">IFERROR(INDEX(INDIRECT("day_wise_sales_data!$B$2:$BZ$599"),MATCH(resource!$CC947,day_wise_sales_data!$A$2:$A$500,0),MATCH(resource!BX$2,INDIRECT("day_wise_sales_data!$B$1:$BZ$1"),0)),0)</f>
        <v>0</v>
      </c>
      <c r="BY947" s="3">
        <f ca="1">IFERROR(INDEX(INDIRECT("day_wise_sales_data!$B$2:$BZ$599"),MATCH(resource!$CC947,day_wise_sales_data!$A$2:$A$500,0),MATCH(resource!BY$2,INDIRECT("day_wise_sales_data!$B$1:$BZ$1"),0)),0)</f>
        <v>0</v>
      </c>
      <c r="BZ947" s="3">
        <f ca="1">IFERROR(INDEX(INDIRECT("day_wise_sales_data!$B$2:$BZ$599"),MATCH(resource!$CC947,day_wise_sales_data!$A$2:$A$500,0),MATCH(resource!BZ$2,INDIRECT("day_wise_sales_data!$B$1:$BZ$1"),0)),0)</f>
        <v>0</v>
      </c>
      <c r="CA947" s="3">
        <f ca="1">IFERROR(INDEX(INDIRECT("day_wise_sales_data!$B$2:$BZ$599"),MATCH(resource!$CC947,day_wise_sales_data!$A$2:$A$500,0),MATCH(resource!CA$2,INDIRECT("day_wise_sales_data!$B$1:$BZ$1"),0)),0)</f>
        <v>0</v>
      </c>
      <c r="CC947" s="4">
        <f>sales_data!H946</f>
        <v>0</v>
      </c>
      <c r="CD947" s="1">
        <v>945</v>
      </c>
      <c r="CE947" s="1" t="str">
        <f>IF(AQ947=report!$AQ$3,resource!CD947,"")</f>
        <v/>
      </c>
      <c r="CF947" s="5" t="str">
        <f>IFERROR(SMALL($CE$3:$CE$1001,ROWS($CE$3:CE947)),"")</f>
        <v/>
      </c>
      <c r="CH947">
        <f>IFERROR(VLOOKUP($CC947,data_pull!$E$22:$G$700,2,0),0)</f>
        <v>0</v>
      </c>
      <c r="DK947" s="3" t="str">
        <f>IFERROR(INDEX(COD_SALES!$B$5:$Z$500,MATCH(resource!$CC947,COD_SALES!$A$5:$A$500,0),MATCH(resource!DK$2,COD_SALES!$B$4:$Z$4,0)),"")</f>
        <v/>
      </c>
      <c r="DL947" s="3" t="str">
        <f>IFERROR(INDEX(COD_SALES!$B$5:$Z$500,MATCH(resource!$CC947,COD_SALES!$A$5:$A$500,0),MATCH(resource!DL$2,COD_SALES!$B$4:$Z$4,0)),"")</f>
        <v/>
      </c>
      <c r="DM947" s="3" t="str">
        <f>IFERROR(INDEX(COD_SALES!$B$5:$Z$500,MATCH(resource!$CC947,COD_SALES!$A$5:$A$500,0),MATCH(resource!DM$2,COD_SALES!$B$4:$Z$4,0)),"")</f>
        <v/>
      </c>
      <c r="DN947" s="3" t="str">
        <f>IFERROR(INDEX(COD_SALES!$B$5:$Z$500,MATCH(resource!$CC947,COD_SALES!$A$5:$A$500,0),MATCH(resource!DN$2,COD_SALES!$B$4:$Z$4,0)),"")</f>
        <v/>
      </c>
      <c r="DO947" s="3" t="str">
        <f>IFERROR(INDEX(COD_SALES!$B$5:$Z$500,MATCH(resource!$CC947,COD_SALES!$A$5:$A$500,0),MATCH(resource!DO$2,COD_SALES!$B$4:$Z$4,0)),"")</f>
        <v/>
      </c>
      <c r="DP947" s="3" t="str">
        <f>IFERROR(INDEX(COD_SALES!$B$5:$Z$500,MATCH(resource!$CC947,COD_SALES!$A$5:$A$500,0),MATCH(resource!DP$2,COD_SALES!$B$4:$Z$4,0)),"")</f>
        <v/>
      </c>
      <c r="DQ947" s="3" t="str">
        <f>IFERROR(INDEX(COD_SALES!$B$5:$Z$500,MATCH(resource!$CC947,COD_SALES!$A$5:$A$500,0),MATCH(resource!DQ$2,COD_SALES!$B$4:$Z$4,0)),"")</f>
        <v/>
      </c>
      <c r="DR947" s="3" t="str">
        <f>IFERROR(INDEX(COD_SALES!$B$5:$Z$500,MATCH(resource!$CC947,COD_SALES!$A$5:$A$500,0),MATCH(resource!DR$2,COD_SALES!$B$4:$Z$4,0)),"")</f>
        <v/>
      </c>
      <c r="DS947" s="3" t="str">
        <f>IFERROR(INDEX(COD_SALES!$B$5:$Z$500,MATCH(resource!$CC947,COD_SALES!$A$5:$A$500,0),MATCH(resource!DS$2,COD_SALES!$B$4:$Z$4,0)),"")</f>
        <v/>
      </c>
      <c r="DT947" s="3" t="str">
        <f>IFERROR(INDEX(COD_SALES!$B$5:$Z$500,MATCH(resource!$CC947,COD_SALES!$A$5:$A$500,0),MATCH(resource!DT$2,COD_SALES!$B$4:$Z$4,0)),"")</f>
        <v/>
      </c>
      <c r="DU947" s="3" t="str">
        <f>IFERROR(INDEX(COD_SALES!$B$5:$Z$500,MATCH(resource!$CC947,COD_SALES!$A$5:$A$500,0),MATCH(resource!DU$2,COD_SALES!$B$4:$Z$4,0)),"")</f>
        <v/>
      </c>
      <c r="DV947" s="3" t="str">
        <f>IFERROR(INDEX(COD_SALES!$B$5:$Z$500,MATCH(resource!$CC947,COD_SALES!$A$5:$A$500,0),MATCH(resource!DV$2,COD_SALES!$B$4:$Z$4,0)),"")</f>
        <v/>
      </c>
      <c r="DW947" s="3" t="str">
        <f>IFERROR(INDEX(COD_SALES!$B$5:$Z$500,MATCH(resource!$CC947,COD_SALES!$A$5:$A$500,0),MATCH(resource!DW$2,COD_SALES!$B$4:$Z$4,0)),"")</f>
        <v/>
      </c>
      <c r="DX947" s="3" t="str">
        <f>IFERROR(INDEX(COD_SALES!$B$5:$Z$500,MATCH(resource!$CC947,COD_SALES!$A$5:$A$500,0),MATCH(resource!DX$2,COD_SALES!$B$4:$Z$4,0)),"")</f>
        <v/>
      </c>
      <c r="DY947" s="3" t="str">
        <f>IFERROR(INDEX(COD_SALES!$B$5:$Z$500,MATCH(resource!$CC947,COD_SALES!$A$5:$A$500,0),MATCH(resource!DY$2,COD_SALES!$B$4:$Z$4,0)),"")</f>
        <v/>
      </c>
      <c r="DZ947" s="3" t="str">
        <f>IFERROR(INDEX(COD_SALES!$B$5:$Z$500,MATCH(resource!$CC947,COD_SALES!$A$5:$A$500,0),MATCH(resource!DZ$2,COD_SALES!$B$4:$Z$4,0)),"")</f>
        <v/>
      </c>
      <c r="EA947" s="3" t="str">
        <f>IFERROR(INDEX(COD_SALES!$B$5:$Z$500,MATCH(resource!$CC947,COD_SALES!$A$5:$A$500,0),MATCH(resource!EA$2,COD_SALES!$B$4:$Z$4,0)),"")</f>
        <v/>
      </c>
      <c r="EB947" s="3">
        <f t="shared" si="144"/>
        <v>0</v>
      </c>
      <c r="EW947" s="3">
        <f>IFERROR(VLOOKUP(CC947,data_pull!$AO$25:$AR$546,2,0),0)</f>
        <v>0</v>
      </c>
      <c r="EX947" s="1">
        <f>IFERROR(VLOOKUP(CC947,data_pull!$AO$25:$AR$546,4,0),0)</f>
        <v>0</v>
      </c>
    </row>
    <row r="948" spans="13:154" x14ac:dyDescent="0.25"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4">
        <f>sales_data!B947</f>
        <v>0</v>
      </c>
      <c r="AR948" s="4">
        <f>sales_data!C947</f>
        <v>0</v>
      </c>
      <c r="AS948" s="5" t="str">
        <f t="shared" si="143"/>
        <v/>
      </c>
      <c r="AT948" s="4">
        <f>sales_data!I947</f>
        <v>0</v>
      </c>
      <c r="AU948" s="4">
        <f>sales_data!W947</f>
        <v>0</v>
      </c>
      <c r="AV948" s="1">
        <f>sales_data!N947</f>
        <v>0</v>
      </c>
      <c r="AW948" s="1">
        <f>sales_data!P947</f>
        <v>0</v>
      </c>
      <c r="AX948" s="3">
        <f ca="1">IFERROR(INDEX(INDIRECT("day_wise_sales_data!$B$2:$BZ$599"),MATCH(resource!$CC948,day_wise_sales_data!$A$2:$A$500,0),MATCH(resource!AX$2,INDIRECT("day_wise_sales_data!$B$1:$BZ$1"),0)),0)</f>
        <v>0</v>
      </c>
      <c r="AY948" s="3">
        <f ca="1">IFERROR(INDEX(INDIRECT("day_wise_sales_data!$B$2:$BZ$599"),MATCH(resource!$CC948,day_wise_sales_data!$A$2:$A$500,0),MATCH(resource!AY$2,INDIRECT("day_wise_sales_data!$B$1:$BZ$1"),0)),0)</f>
        <v>0</v>
      </c>
      <c r="AZ948" s="3">
        <f ca="1">IFERROR(INDEX(INDIRECT("day_wise_sales_data!$B$2:$BZ$599"),MATCH(resource!$CC948,day_wise_sales_data!$A$2:$A$500,0),MATCH(resource!AZ$2,INDIRECT("day_wise_sales_data!$B$1:$BZ$1"),0)),0)</f>
        <v>0</v>
      </c>
      <c r="BA948" s="3">
        <f ca="1">IFERROR(INDEX(INDIRECT("day_wise_sales_data!$B$2:$BZ$599"),MATCH(resource!$CC948,day_wise_sales_data!$A$2:$A$500,0),MATCH(resource!BA$2,INDIRECT("day_wise_sales_data!$B$1:$BZ$1"),0)),0)</f>
        <v>0</v>
      </c>
      <c r="BB948" s="3">
        <f ca="1">IFERROR(INDEX(INDIRECT("day_wise_sales_data!$B$2:$BZ$599"),MATCH(resource!$CC948,day_wise_sales_data!$A$2:$A$500,0),MATCH(resource!BB$2,INDIRECT("day_wise_sales_data!$B$1:$BZ$1"),0)),0)</f>
        <v>0</v>
      </c>
      <c r="BC948" s="3">
        <f ca="1">IFERROR(INDEX(INDIRECT("day_wise_sales_data!$B$2:$BZ$599"),MATCH(resource!$CC948,day_wise_sales_data!$A$2:$A$500,0),MATCH(resource!BC$2,INDIRECT("day_wise_sales_data!$B$1:$BZ$1"),0)),0)</f>
        <v>0</v>
      </c>
      <c r="BD948" s="3">
        <f ca="1">IFERROR(INDEX(INDIRECT("day_wise_sales_data!$B$2:$BZ$599"),MATCH(resource!$CC948,day_wise_sales_data!$A$2:$A$500,0),MATCH(resource!BD$2,INDIRECT("day_wise_sales_data!$B$1:$BZ$1"),0)),0)</f>
        <v>0</v>
      </c>
      <c r="BE948" s="3">
        <f ca="1">IFERROR(INDEX(INDIRECT("day_wise_sales_data!$B$2:$BZ$599"),MATCH(resource!$CC948,day_wise_sales_data!$A$2:$A$500,0),MATCH(resource!BE$2,INDIRECT("day_wise_sales_data!$B$1:$BZ$1"),0)),0)</f>
        <v>0</v>
      </c>
      <c r="BF948" s="3">
        <f ca="1">IFERROR(INDEX(INDIRECT("day_wise_sales_data!$B$2:$BZ$599"),MATCH(resource!$CC948,day_wise_sales_data!$A$2:$A$500,0),MATCH(resource!BF$2,INDIRECT("day_wise_sales_data!$B$1:$BZ$1"),0)),0)</f>
        <v>0</v>
      </c>
      <c r="BG948" s="3">
        <f ca="1">IFERROR(INDEX(INDIRECT("day_wise_sales_data!$B$2:$BZ$599"),MATCH(resource!$CC948,day_wise_sales_data!$A$2:$A$500,0),MATCH(resource!BG$2,INDIRECT("day_wise_sales_data!$B$1:$BZ$1"),0)),0)</f>
        <v>0</v>
      </c>
      <c r="BH948" s="3">
        <f ca="1">IFERROR(INDEX(INDIRECT("day_wise_sales_data!$B$2:$BZ$599"),MATCH(resource!$CC948,day_wise_sales_data!$A$2:$A$500,0),MATCH(resource!BH$2,INDIRECT("day_wise_sales_data!$B$1:$BZ$1"),0)),0)</f>
        <v>0</v>
      </c>
      <c r="BI948" s="3">
        <f ca="1">IFERROR(INDEX(INDIRECT("day_wise_sales_data!$B$2:$BZ$599"),MATCH(resource!$CC948,day_wise_sales_data!$A$2:$A$500,0),MATCH(resource!BI$2,INDIRECT("day_wise_sales_data!$B$1:$BZ$1"),0)),0)</f>
        <v>0</v>
      </c>
      <c r="BJ948" s="3">
        <f ca="1">IFERROR(INDEX(INDIRECT("day_wise_sales_data!$B$2:$BZ$599"),MATCH(resource!$CC948,day_wise_sales_data!$A$2:$A$500,0),MATCH(resource!BJ$2,INDIRECT("day_wise_sales_data!$B$1:$BZ$1"),0)),0)</f>
        <v>0</v>
      </c>
      <c r="BK948" s="3">
        <f ca="1">IFERROR(INDEX(INDIRECT("day_wise_sales_data!$B$2:$BZ$599"),MATCH(resource!$CC948,day_wise_sales_data!$A$2:$A$500,0),MATCH(resource!BK$2,INDIRECT("day_wise_sales_data!$B$1:$BZ$1"),0)),0)</f>
        <v>0</v>
      </c>
      <c r="BL948" s="3">
        <f ca="1">IFERROR(INDEX(INDIRECT("day_wise_sales_data!$B$2:$BZ$599"),MATCH(resource!$CC948,day_wise_sales_data!$A$2:$A$500,0),MATCH(resource!BL$2,INDIRECT("day_wise_sales_data!$B$1:$BZ$1"),0)),0)</f>
        <v>0</v>
      </c>
      <c r="BM948" s="3">
        <f ca="1">IFERROR(INDEX(INDIRECT("day_wise_sales_data!$B$2:$BZ$599"),MATCH(resource!$CC948,day_wise_sales_data!$A$2:$A$500,0),MATCH(resource!BM$2,INDIRECT("day_wise_sales_data!$B$1:$BZ$1"),0)),0)</f>
        <v>0</v>
      </c>
      <c r="BN948" s="3">
        <f ca="1">IFERROR(INDEX(INDIRECT("day_wise_sales_data!$B$2:$BZ$599"),MATCH(resource!$CC948,day_wise_sales_data!$A$2:$A$500,0),MATCH(resource!BN$2,INDIRECT("day_wise_sales_data!$B$1:$BZ$1"),0)),0)</f>
        <v>0</v>
      </c>
      <c r="BO948" s="3">
        <f ca="1">IFERROR(INDEX(INDIRECT("day_wise_sales_data!$B$2:$BZ$599"),MATCH(resource!$CC948,day_wise_sales_data!$A$2:$A$500,0),MATCH(resource!BO$2,INDIRECT("day_wise_sales_data!$B$1:$BZ$1"),0)),0)</f>
        <v>0</v>
      </c>
      <c r="BP948" s="3">
        <f ca="1">IFERROR(INDEX(INDIRECT("day_wise_sales_data!$B$2:$BZ$599"),MATCH(resource!$CC948,day_wise_sales_data!$A$2:$A$500,0),MATCH(resource!BP$2,INDIRECT("day_wise_sales_data!$B$1:$BZ$1"),0)),0)</f>
        <v>0</v>
      </c>
      <c r="BQ948" s="3">
        <f ca="1">IFERROR(INDEX(INDIRECT("day_wise_sales_data!$B$2:$BZ$599"),MATCH(resource!$CC948,day_wise_sales_data!$A$2:$A$500,0),MATCH(resource!BQ$2,INDIRECT("day_wise_sales_data!$B$1:$BZ$1"),0)),0)</f>
        <v>0</v>
      </c>
      <c r="BR948" s="3">
        <f ca="1">IFERROR(INDEX(INDIRECT("day_wise_sales_data!$B$2:$BZ$599"),MATCH(resource!$CC948,day_wise_sales_data!$A$2:$A$500,0),MATCH(resource!BR$2,INDIRECT("day_wise_sales_data!$B$1:$BZ$1"),0)),0)</f>
        <v>0</v>
      </c>
      <c r="BS948" s="3">
        <f ca="1">IFERROR(INDEX(INDIRECT("day_wise_sales_data!$B$2:$BZ$599"),MATCH(resource!$CC948,day_wise_sales_data!$A$2:$A$500,0),MATCH(resource!BS$2,INDIRECT("day_wise_sales_data!$B$1:$BZ$1"),0)),0)</f>
        <v>0</v>
      </c>
      <c r="BT948" s="3">
        <f ca="1">IFERROR(INDEX(INDIRECT("day_wise_sales_data!$B$2:$BZ$599"),MATCH(resource!$CC948,day_wise_sales_data!$A$2:$A$500,0),MATCH(resource!BT$2,INDIRECT("day_wise_sales_data!$B$1:$BZ$1"),0)),0)</f>
        <v>0</v>
      </c>
      <c r="BU948" s="3">
        <f ca="1">IFERROR(INDEX(INDIRECT("day_wise_sales_data!$B$2:$BZ$599"),MATCH(resource!$CC948,day_wise_sales_data!$A$2:$A$500,0),MATCH(resource!BU$2,INDIRECT("day_wise_sales_data!$B$1:$BZ$1"),0)),0)</f>
        <v>0</v>
      </c>
      <c r="BV948" s="3">
        <f ca="1">IFERROR(INDEX(INDIRECT("day_wise_sales_data!$B$2:$BZ$599"),MATCH(resource!$CC948,day_wise_sales_data!$A$2:$A$500,0),MATCH(resource!BV$2,INDIRECT("day_wise_sales_data!$B$1:$BZ$1"),0)),0)</f>
        <v>0</v>
      </c>
      <c r="BW948" s="3">
        <f ca="1">IFERROR(INDEX(INDIRECT("day_wise_sales_data!$B$2:$BZ$599"),MATCH(resource!$CC948,day_wise_sales_data!$A$2:$A$500,0),MATCH(resource!BW$2,INDIRECT("day_wise_sales_data!$B$1:$BZ$1"),0)),0)</f>
        <v>0</v>
      </c>
      <c r="BX948" s="3">
        <f ca="1">IFERROR(INDEX(INDIRECT("day_wise_sales_data!$B$2:$BZ$599"),MATCH(resource!$CC948,day_wise_sales_data!$A$2:$A$500,0),MATCH(resource!BX$2,INDIRECT("day_wise_sales_data!$B$1:$BZ$1"),0)),0)</f>
        <v>0</v>
      </c>
      <c r="BY948" s="3">
        <f ca="1">IFERROR(INDEX(INDIRECT("day_wise_sales_data!$B$2:$BZ$599"),MATCH(resource!$CC948,day_wise_sales_data!$A$2:$A$500,0),MATCH(resource!BY$2,INDIRECT("day_wise_sales_data!$B$1:$BZ$1"),0)),0)</f>
        <v>0</v>
      </c>
      <c r="BZ948" s="3">
        <f ca="1">IFERROR(INDEX(INDIRECT("day_wise_sales_data!$B$2:$BZ$599"),MATCH(resource!$CC948,day_wise_sales_data!$A$2:$A$500,0),MATCH(resource!BZ$2,INDIRECT("day_wise_sales_data!$B$1:$BZ$1"),0)),0)</f>
        <v>0</v>
      </c>
      <c r="CA948" s="3">
        <f ca="1">IFERROR(INDEX(INDIRECT("day_wise_sales_data!$B$2:$BZ$599"),MATCH(resource!$CC948,day_wise_sales_data!$A$2:$A$500,0),MATCH(resource!CA$2,INDIRECT("day_wise_sales_data!$B$1:$BZ$1"),0)),0)</f>
        <v>0</v>
      </c>
      <c r="CC948" s="4">
        <f>sales_data!H947</f>
        <v>0</v>
      </c>
      <c r="CD948" s="1">
        <v>946</v>
      </c>
      <c r="CE948" s="1" t="str">
        <f>IF(AQ948=report!$AQ$3,resource!CD948,"")</f>
        <v/>
      </c>
      <c r="CF948" s="5" t="str">
        <f>IFERROR(SMALL($CE$3:$CE$1001,ROWS($CE$3:CE948)),"")</f>
        <v/>
      </c>
      <c r="CH948">
        <f>IFERROR(VLOOKUP($CC948,data_pull!$E$22:$G$700,2,0),0)</f>
        <v>0</v>
      </c>
      <c r="DK948" s="3" t="str">
        <f>IFERROR(INDEX(COD_SALES!$B$5:$Z$500,MATCH(resource!$CC948,COD_SALES!$A$5:$A$500,0),MATCH(resource!DK$2,COD_SALES!$B$4:$Z$4,0)),"")</f>
        <v/>
      </c>
      <c r="DL948" s="3" t="str">
        <f>IFERROR(INDEX(COD_SALES!$B$5:$Z$500,MATCH(resource!$CC948,COD_SALES!$A$5:$A$500,0),MATCH(resource!DL$2,COD_SALES!$B$4:$Z$4,0)),"")</f>
        <v/>
      </c>
      <c r="DM948" s="3" t="str">
        <f>IFERROR(INDEX(COD_SALES!$B$5:$Z$500,MATCH(resource!$CC948,COD_SALES!$A$5:$A$500,0),MATCH(resource!DM$2,COD_SALES!$B$4:$Z$4,0)),"")</f>
        <v/>
      </c>
      <c r="DN948" s="3" t="str">
        <f>IFERROR(INDEX(COD_SALES!$B$5:$Z$500,MATCH(resource!$CC948,COD_SALES!$A$5:$A$500,0),MATCH(resource!DN$2,COD_SALES!$B$4:$Z$4,0)),"")</f>
        <v/>
      </c>
      <c r="DO948" s="3" t="str">
        <f>IFERROR(INDEX(COD_SALES!$B$5:$Z$500,MATCH(resource!$CC948,COD_SALES!$A$5:$A$500,0),MATCH(resource!DO$2,COD_SALES!$B$4:$Z$4,0)),"")</f>
        <v/>
      </c>
      <c r="DP948" s="3" t="str">
        <f>IFERROR(INDEX(COD_SALES!$B$5:$Z$500,MATCH(resource!$CC948,COD_SALES!$A$5:$A$500,0),MATCH(resource!DP$2,COD_SALES!$B$4:$Z$4,0)),"")</f>
        <v/>
      </c>
      <c r="DQ948" s="3" t="str">
        <f>IFERROR(INDEX(COD_SALES!$B$5:$Z$500,MATCH(resource!$CC948,COD_SALES!$A$5:$A$500,0),MATCH(resource!DQ$2,COD_SALES!$B$4:$Z$4,0)),"")</f>
        <v/>
      </c>
      <c r="DR948" s="3" t="str">
        <f>IFERROR(INDEX(COD_SALES!$B$5:$Z$500,MATCH(resource!$CC948,COD_SALES!$A$5:$A$500,0),MATCH(resource!DR$2,COD_SALES!$B$4:$Z$4,0)),"")</f>
        <v/>
      </c>
      <c r="DS948" s="3" t="str">
        <f>IFERROR(INDEX(COD_SALES!$B$5:$Z$500,MATCH(resource!$CC948,COD_SALES!$A$5:$A$500,0),MATCH(resource!DS$2,COD_SALES!$B$4:$Z$4,0)),"")</f>
        <v/>
      </c>
      <c r="DT948" s="3" t="str">
        <f>IFERROR(INDEX(COD_SALES!$B$5:$Z$500,MATCH(resource!$CC948,COD_SALES!$A$5:$A$500,0),MATCH(resource!DT$2,COD_SALES!$B$4:$Z$4,0)),"")</f>
        <v/>
      </c>
      <c r="DU948" s="3" t="str">
        <f>IFERROR(INDEX(COD_SALES!$B$5:$Z$500,MATCH(resource!$CC948,COD_SALES!$A$5:$A$500,0),MATCH(resource!DU$2,COD_SALES!$B$4:$Z$4,0)),"")</f>
        <v/>
      </c>
      <c r="DV948" s="3" t="str">
        <f>IFERROR(INDEX(COD_SALES!$B$5:$Z$500,MATCH(resource!$CC948,COD_SALES!$A$5:$A$500,0),MATCH(resource!DV$2,COD_SALES!$B$4:$Z$4,0)),"")</f>
        <v/>
      </c>
      <c r="DW948" s="3" t="str">
        <f>IFERROR(INDEX(COD_SALES!$B$5:$Z$500,MATCH(resource!$CC948,COD_SALES!$A$5:$A$500,0),MATCH(resource!DW$2,COD_SALES!$B$4:$Z$4,0)),"")</f>
        <v/>
      </c>
      <c r="DX948" s="3" t="str">
        <f>IFERROR(INDEX(COD_SALES!$B$5:$Z$500,MATCH(resource!$CC948,COD_SALES!$A$5:$A$500,0),MATCH(resource!DX$2,COD_SALES!$B$4:$Z$4,0)),"")</f>
        <v/>
      </c>
      <c r="DY948" s="3" t="str">
        <f>IFERROR(INDEX(COD_SALES!$B$5:$Z$500,MATCH(resource!$CC948,COD_SALES!$A$5:$A$500,0),MATCH(resource!DY$2,COD_SALES!$B$4:$Z$4,0)),"")</f>
        <v/>
      </c>
      <c r="DZ948" s="3" t="str">
        <f>IFERROR(INDEX(COD_SALES!$B$5:$Z$500,MATCH(resource!$CC948,COD_SALES!$A$5:$A$500,0),MATCH(resource!DZ$2,COD_SALES!$B$4:$Z$4,0)),"")</f>
        <v/>
      </c>
      <c r="EA948" s="3" t="str">
        <f>IFERROR(INDEX(COD_SALES!$B$5:$Z$500,MATCH(resource!$CC948,COD_SALES!$A$5:$A$500,0),MATCH(resource!EA$2,COD_SALES!$B$4:$Z$4,0)),"")</f>
        <v/>
      </c>
      <c r="EB948" s="3">
        <f t="shared" si="144"/>
        <v>0</v>
      </c>
      <c r="EW948" s="3">
        <f>IFERROR(VLOOKUP(CC948,data_pull!$AO$25:$AR$546,2,0),0)</f>
        <v>0</v>
      </c>
      <c r="EX948" s="1">
        <f>IFERROR(VLOOKUP(CC948,data_pull!$AO$25:$AR$546,4,0),0)</f>
        <v>0</v>
      </c>
    </row>
    <row r="949" spans="13:154" x14ac:dyDescent="0.25"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4">
        <f>sales_data!B948</f>
        <v>0</v>
      </c>
      <c r="AR949" s="4">
        <f>sales_data!C948</f>
        <v>0</v>
      </c>
      <c r="AS949" s="5" t="str">
        <f t="shared" si="143"/>
        <v/>
      </c>
      <c r="AT949" s="4">
        <f>sales_data!I948</f>
        <v>0</v>
      </c>
      <c r="AU949" s="4">
        <f>sales_data!W948</f>
        <v>0</v>
      </c>
      <c r="AV949" s="1">
        <f>sales_data!N948</f>
        <v>0</v>
      </c>
      <c r="AW949" s="1">
        <f>sales_data!P948</f>
        <v>0</v>
      </c>
      <c r="AX949" s="3">
        <f ca="1">IFERROR(INDEX(INDIRECT("day_wise_sales_data!$B$2:$BZ$599"),MATCH(resource!$CC949,day_wise_sales_data!$A$2:$A$500,0),MATCH(resource!AX$2,INDIRECT("day_wise_sales_data!$B$1:$BZ$1"),0)),0)</f>
        <v>0</v>
      </c>
      <c r="AY949" s="3">
        <f ca="1">IFERROR(INDEX(INDIRECT("day_wise_sales_data!$B$2:$BZ$599"),MATCH(resource!$CC949,day_wise_sales_data!$A$2:$A$500,0),MATCH(resource!AY$2,INDIRECT("day_wise_sales_data!$B$1:$BZ$1"),0)),0)</f>
        <v>0</v>
      </c>
      <c r="AZ949" s="3">
        <f ca="1">IFERROR(INDEX(INDIRECT("day_wise_sales_data!$B$2:$BZ$599"),MATCH(resource!$CC949,day_wise_sales_data!$A$2:$A$500,0),MATCH(resource!AZ$2,INDIRECT("day_wise_sales_data!$B$1:$BZ$1"),0)),0)</f>
        <v>0</v>
      </c>
      <c r="BA949" s="3">
        <f ca="1">IFERROR(INDEX(INDIRECT("day_wise_sales_data!$B$2:$BZ$599"),MATCH(resource!$CC949,day_wise_sales_data!$A$2:$A$500,0),MATCH(resource!BA$2,INDIRECT("day_wise_sales_data!$B$1:$BZ$1"),0)),0)</f>
        <v>0</v>
      </c>
      <c r="BB949" s="3">
        <f ca="1">IFERROR(INDEX(INDIRECT("day_wise_sales_data!$B$2:$BZ$599"),MATCH(resource!$CC949,day_wise_sales_data!$A$2:$A$500,0),MATCH(resource!BB$2,INDIRECT("day_wise_sales_data!$B$1:$BZ$1"),0)),0)</f>
        <v>0</v>
      </c>
      <c r="BC949" s="3">
        <f ca="1">IFERROR(INDEX(INDIRECT("day_wise_sales_data!$B$2:$BZ$599"),MATCH(resource!$CC949,day_wise_sales_data!$A$2:$A$500,0),MATCH(resource!BC$2,INDIRECT("day_wise_sales_data!$B$1:$BZ$1"),0)),0)</f>
        <v>0</v>
      </c>
      <c r="BD949" s="3">
        <f ca="1">IFERROR(INDEX(INDIRECT("day_wise_sales_data!$B$2:$BZ$599"),MATCH(resource!$CC949,day_wise_sales_data!$A$2:$A$500,0),MATCH(resource!BD$2,INDIRECT("day_wise_sales_data!$B$1:$BZ$1"),0)),0)</f>
        <v>0</v>
      </c>
      <c r="BE949" s="3">
        <f ca="1">IFERROR(INDEX(INDIRECT("day_wise_sales_data!$B$2:$BZ$599"),MATCH(resource!$CC949,day_wise_sales_data!$A$2:$A$500,0),MATCH(resource!BE$2,INDIRECT("day_wise_sales_data!$B$1:$BZ$1"),0)),0)</f>
        <v>0</v>
      </c>
      <c r="BF949" s="3">
        <f ca="1">IFERROR(INDEX(INDIRECT("day_wise_sales_data!$B$2:$BZ$599"),MATCH(resource!$CC949,day_wise_sales_data!$A$2:$A$500,0),MATCH(resource!BF$2,INDIRECT("day_wise_sales_data!$B$1:$BZ$1"),0)),0)</f>
        <v>0</v>
      </c>
      <c r="BG949" s="3">
        <f ca="1">IFERROR(INDEX(INDIRECT("day_wise_sales_data!$B$2:$BZ$599"),MATCH(resource!$CC949,day_wise_sales_data!$A$2:$A$500,0),MATCH(resource!BG$2,INDIRECT("day_wise_sales_data!$B$1:$BZ$1"),0)),0)</f>
        <v>0</v>
      </c>
      <c r="BH949" s="3">
        <f ca="1">IFERROR(INDEX(INDIRECT("day_wise_sales_data!$B$2:$BZ$599"),MATCH(resource!$CC949,day_wise_sales_data!$A$2:$A$500,0),MATCH(resource!BH$2,INDIRECT("day_wise_sales_data!$B$1:$BZ$1"),0)),0)</f>
        <v>0</v>
      </c>
      <c r="BI949" s="3">
        <f ca="1">IFERROR(INDEX(INDIRECT("day_wise_sales_data!$B$2:$BZ$599"),MATCH(resource!$CC949,day_wise_sales_data!$A$2:$A$500,0),MATCH(resource!BI$2,INDIRECT("day_wise_sales_data!$B$1:$BZ$1"),0)),0)</f>
        <v>0</v>
      </c>
      <c r="BJ949" s="3">
        <f ca="1">IFERROR(INDEX(INDIRECT("day_wise_sales_data!$B$2:$BZ$599"),MATCH(resource!$CC949,day_wise_sales_data!$A$2:$A$500,0),MATCH(resource!BJ$2,INDIRECT("day_wise_sales_data!$B$1:$BZ$1"),0)),0)</f>
        <v>0</v>
      </c>
      <c r="BK949" s="3">
        <f ca="1">IFERROR(INDEX(INDIRECT("day_wise_sales_data!$B$2:$BZ$599"),MATCH(resource!$CC949,day_wise_sales_data!$A$2:$A$500,0),MATCH(resource!BK$2,INDIRECT("day_wise_sales_data!$B$1:$BZ$1"),0)),0)</f>
        <v>0</v>
      </c>
      <c r="BL949" s="3">
        <f ca="1">IFERROR(INDEX(INDIRECT("day_wise_sales_data!$B$2:$BZ$599"),MATCH(resource!$CC949,day_wise_sales_data!$A$2:$A$500,0),MATCH(resource!BL$2,INDIRECT("day_wise_sales_data!$B$1:$BZ$1"),0)),0)</f>
        <v>0</v>
      </c>
      <c r="BM949" s="3">
        <f ca="1">IFERROR(INDEX(INDIRECT("day_wise_sales_data!$B$2:$BZ$599"),MATCH(resource!$CC949,day_wise_sales_data!$A$2:$A$500,0),MATCH(resource!BM$2,INDIRECT("day_wise_sales_data!$B$1:$BZ$1"),0)),0)</f>
        <v>0</v>
      </c>
      <c r="BN949" s="3">
        <f ca="1">IFERROR(INDEX(INDIRECT("day_wise_sales_data!$B$2:$BZ$599"),MATCH(resource!$CC949,day_wise_sales_data!$A$2:$A$500,0),MATCH(resource!BN$2,INDIRECT("day_wise_sales_data!$B$1:$BZ$1"),0)),0)</f>
        <v>0</v>
      </c>
      <c r="BO949" s="3">
        <f ca="1">IFERROR(INDEX(INDIRECT("day_wise_sales_data!$B$2:$BZ$599"),MATCH(resource!$CC949,day_wise_sales_data!$A$2:$A$500,0),MATCH(resource!BO$2,INDIRECT("day_wise_sales_data!$B$1:$BZ$1"),0)),0)</f>
        <v>0</v>
      </c>
      <c r="BP949" s="3">
        <f ca="1">IFERROR(INDEX(INDIRECT("day_wise_sales_data!$B$2:$BZ$599"),MATCH(resource!$CC949,day_wise_sales_data!$A$2:$A$500,0),MATCH(resource!BP$2,INDIRECT("day_wise_sales_data!$B$1:$BZ$1"),0)),0)</f>
        <v>0</v>
      </c>
      <c r="BQ949" s="3">
        <f ca="1">IFERROR(INDEX(INDIRECT("day_wise_sales_data!$B$2:$BZ$599"),MATCH(resource!$CC949,day_wise_sales_data!$A$2:$A$500,0),MATCH(resource!BQ$2,INDIRECT("day_wise_sales_data!$B$1:$BZ$1"),0)),0)</f>
        <v>0</v>
      </c>
      <c r="BR949" s="3">
        <f ca="1">IFERROR(INDEX(INDIRECT("day_wise_sales_data!$B$2:$BZ$599"),MATCH(resource!$CC949,day_wise_sales_data!$A$2:$A$500,0),MATCH(resource!BR$2,INDIRECT("day_wise_sales_data!$B$1:$BZ$1"),0)),0)</f>
        <v>0</v>
      </c>
      <c r="BS949" s="3">
        <f ca="1">IFERROR(INDEX(INDIRECT("day_wise_sales_data!$B$2:$BZ$599"),MATCH(resource!$CC949,day_wise_sales_data!$A$2:$A$500,0),MATCH(resource!BS$2,INDIRECT("day_wise_sales_data!$B$1:$BZ$1"),0)),0)</f>
        <v>0</v>
      </c>
      <c r="BT949" s="3">
        <f ca="1">IFERROR(INDEX(INDIRECT("day_wise_sales_data!$B$2:$BZ$599"),MATCH(resource!$CC949,day_wise_sales_data!$A$2:$A$500,0),MATCH(resource!BT$2,INDIRECT("day_wise_sales_data!$B$1:$BZ$1"),0)),0)</f>
        <v>0</v>
      </c>
      <c r="BU949" s="3">
        <f ca="1">IFERROR(INDEX(INDIRECT("day_wise_sales_data!$B$2:$BZ$599"),MATCH(resource!$CC949,day_wise_sales_data!$A$2:$A$500,0),MATCH(resource!BU$2,INDIRECT("day_wise_sales_data!$B$1:$BZ$1"),0)),0)</f>
        <v>0</v>
      </c>
      <c r="BV949" s="3">
        <f ca="1">IFERROR(INDEX(INDIRECT("day_wise_sales_data!$B$2:$BZ$599"),MATCH(resource!$CC949,day_wise_sales_data!$A$2:$A$500,0),MATCH(resource!BV$2,INDIRECT("day_wise_sales_data!$B$1:$BZ$1"),0)),0)</f>
        <v>0</v>
      </c>
      <c r="BW949" s="3">
        <f ca="1">IFERROR(INDEX(INDIRECT("day_wise_sales_data!$B$2:$BZ$599"),MATCH(resource!$CC949,day_wise_sales_data!$A$2:$A$500,0),MATCH(resource!BW$2,INDIRECT("day_wise_sales_data!$B$1:$BZ$1"),0)),0)</f>
        <v>0</v>
      </c>
      <c r="BX949" s="3">
        <f ca="1">IFERROR(INDEX(INDIRECT("day_wise_sales_data!$B$2:$BZ$599"),MATCH(resource!$CC949,day_wise_sales_data!$A$2:$A$500,0),MATCH(resource!BX$2,INDIRECT("day_wise_sales_data!$B$1:$BZ$1"),0)),0)</f>
        <v>0</v>
      </c>
      <c r="BY949" s="3">
        <f ca="1">IFERROR(INDEX(INDIRECT("day_wise_sales_data!$B$2:$BZ$599"),MATCH(resource!$CC949,day_wise_sales_data!$A$2:$A$500,0),MATCH(resource!BY$2,INDIRECT("day_wise_sales_data!$B$1:$BZ$1"),0)),0)</f>
        <v>0</v>
      </c>
      <c r="BZ949" s="3">
        <f ca="1">IFERROR(INDEX(INDIRECT("day_wise_sales_data!$B$2:$BZ$599"),MATCH(resource!$CC949,day_wise_sales_data!$A$2:$A$500,0),MATCH(resource!BZ$2,INDIRECT("day_wise_sales_data!$B$1:$BZ$1"),0)),0)</f>
        <v>0</v>
      </c>
      <c r="CA949" s="3">
        <f ca="1">IFERROR(INDEX(INDIRECT("day_wise_sales_data!$B$2:$BZ$599"),MATCH(resource!$CC949,day_wise_sales_data!$A$2:$A$500,0),MATCH(resource!CA$2,INDIRECT("day_wise_sales_data!$B$1:$BZ$1"),0)),0)</f>
        <v>0</v>
      </c>
      <c r="CC949" s="4">
        <f>sales_data!H948</f>
        <v>0</v>
      </c>
      <c r="CD949" s="1">
        <v>947</v>
      </c>
      <c r="CE949" s="1" t="str">
        <f>IF(AQ949=report!$AQ$3,resource!CD949,"")</f>
        <v/>
      </c>
      <c r="CF949" s="5" t="str">
        <f>IFERROR(SMALL($CE$3:$CE$1001,ROWS($CE$3:CE949)),"")</f>
        <v/>
      </c>
      <c r="CH949">
        <f>IFERROR(VLOOKUP($CC949,data_pull!$E$22:$G$700,2,0),0)</f>
        <v>0</v>
      </c>
      <c r="DK949" s="3" t="str">
        <f>IFERROR(INDEX(COD_SALES!$B$5:$Z$500,MATCH(resource!$CC949,COD_SALES!$A$5:$A$500,0),MATCH(resource!DK$2,COD_SALES!$B$4:$Z$4,0)),"")</f>
        <v/>
      </c>
      <c r="DL949" s="3" t="str">
        <f>IFERROR(INDEX(COD_SALES!$B$5:$Z$500,MATCH(resource!$CC949,COD_SALES!$A$5:$A$500,0),MATCH(resource!DL$2,COD_SALES!$B$4:$Z$4,0)),"")</f>
        <v/>
      </c>
      <c r="DM949" s="3" t="str">
        <f>IFERROR(INDEX(COD_SALES!$B$5:$Z$500,MATCH(resource!$CC949,COD_SALES!$A$5:$A$500,0),MATCH(resource!DM$2,COD_SALES!$B$4:$Z$4,0)),"")</f>
        <v/>
      </c>
      <c r="DN949" s="3" t="str">
        <f>IFERROR(INDEX(COD_SALES!$B$5:$Z$500,MATCH(resource!$CC949,COD_SALES!$A$5:$A$500,0),MATCH(resource!DN$2,COD_SALES!$B$4:$Z$4,0)),"")</f>
        <v/>
      </c>
      <c r="DO949" s="3" t="str">
        <f>IFERROR(INDEX(COD_SALES!$B$5:$Z$500,MATCH(resource!$CC949,COD_SALES!$A$5:$A$500,0),MATCH(resource!DO$2,COD_SALES!$B$4:$Z$4,0)),"")</f>
        <v/>
      </c>
      <c r="DP949" s="3" t="str">
        <f>IFERROR(INDEX(COD_SALES!$B$5:$Z$500,MATCH(resource!$CC949,COD_SALES!$A$5:$A$500,0),MATCH(resource!DP$2,COD_SALES!$B$4:$Z$4,0)),"")</f>
        <v/>
      </c>
      <c r="DQ949" s="3" t="str">
        <f>IFERROR(INDEX(COD_SALES!$B$5:$Z$500,MATCH(resource!$CC949,COD_SALES!$A$5:$A$500,0),MATCH(resource!DQ$2,COD_SALES!$B$4:$Z$4,0)),"")</f>
        <v/>
      </c>
      <c r="DR949" s="3" t="str">
        <f>IFERROR(INDEX(COD_SALES!$B$5:$Z$500,MATCH(resource!$CC949,COD_SALES!$A$5:$A$500,0),MATCH(resource!DR$2,COD_SALES!$B$4:$Z$4,0)),"")</f>
        <v/>
      </c>
      <c r="DS949" s="3" t="str">
        <f>IFERROR(INDEX(COD_SALES!$B$5:$Z$500,MATCH(resource!$CC949,COD_SALES!$A$5:$A$500,0),MATCH(resource!DS$2,COD_SALES!$B$4:$Z$4,0)),"")</f>
        <v/>
      </c>
      <c r="DT949" s="3" t="str">
        <f>IFERROR(INDEX(COD_SALES!$B$5:$Z$500,MATCH(resource!$CC949,COD_SALES!$A$5:$A$500,0),MATCH(resource!DT$2,COD_SALES!$B$4:$Z$4,0)),"")</f>
        <v/>
      </c>
      <c r="DU949" s="3" t="str">
        <f>IFERROR(INDEX(COD_SALES!$B$5:$Z$500,MATCH(resource!$CC949,COD_SALES!$A$5:$A$500,0),MATCH(resource!DU$2,COD_SALES!$B$4:$Z$4,0)),"")</f>
        <v/>
      </c>
      <c r="DV949" s="3" t="str">
        <f>IFERROR(INDEX(COD_SALES!$B$5:$Z$500,MATCH(resource!$CC949,COD_SALES!$A$5:$A$500,0),MATCH(resource!DV$2,COD_SALES!$B$4:$Z$4,0)),"")</f>
        <v/>
      </c>
      <c r="DW949" s="3" t="str">
        <f>IFERROR(INDEX(COD_SALES!$B$5:$Z$500,MATCH(resource!$CC949,COD_SALES!$A$5:$A$500,0),MATCH(resource!DW$2,COD_SALES!$B$4:$Z$4,0)),"")</f>
        <v/>
      </c>
      <c r="DX949" s="3" t="str">
        <f>IFERROR(INDEX(COD_SALES!$B$5:$Z$500,MATCH(resource!$CC949,COD_SALES!$A$5:$A$500,0),MATCH(resource!DX$2,COD_SALES!$B$4:$Z$4,0)),"")</f>
        <v/>
      </c>
      <c r="DY949" s="3" t="str">
        <f>IFERROR(INDEX(COD_SALES!$B$5:$Z$500,MATCH(resource!$CC949,COD_SALES!$A$5:$A$500,0),MATCH(resource!DY$2,COD_SALES!$B$4:$Z$4,0)),"")</f>
        <v/>
      </c>
      <c r="DZ949" s="3" t="str">
        <f>IFERROR(INDEX(COD_SALES!$B$5:$Z$500,MATCH(resource!$CC949,COD_SALES!$A$5:$A$500,0),MATCH(resource!DZ$2,COD_SALES!$B$4:$Z$4,0)),"")</f>
        <v/>
      </c>
      <c r="EA949" s="3" t="str">
        <f>IFERROR(INDEX(COD_SALES!$B$5:$Z$500,MATCH(resource!$CC949,COD_SALES!$A$5:$A$500,0),MATCH(resource!EA$2,COD_SALES!$B$4:$Z$4,0)),"")</f>
        <v/>
      </c>
      <c r="EB949" s="3">
        <f t="shared" si="144"/>
        <v>0</v>
      </c>
      <c r="EW949" s="3">
        <f>IFERROR(VLOOKUP(CC949,data_pull!$AO$25:$AR$546,2,0),0)</f>
        <v>0</v>
      </c>
      <c r="EX949" s="1">
        <f>IFERROR(VLOOKUP(CC949,data_pull!$AO$25:$AR$546,4,0),0)</f>
        <v>0</v>
      </c>
    </row>
    <row r="950" spans="13:154" x14ac:dyDescent="0.25"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4">
        <f>sales_data!B949</f>
        <v>0</v>
      </c>
      <c r="AR950" s="4">
        <f>sales_data!C949</f>
        <v>0</v>
      </c>
      <c r="AS950" s="5" t="str">
        <f t="shared" si="143"/>
        <v/>
      </c>
      <c r="AT950" s="4">
        <f>sales_data!I949</f>
        <v>0</v>
      </c>
      <c r="AU950" s="4">
        <f>sales_data!W949</f>
        <v>0</v>
      </c>
      <c r="AV950" s="1">
        <f>sales_data!N949</f>
        <v>0</v>
      </c>
      <c r="AW950" s="1">
        <f>sales_data!P949</f>
        <v>0</v>
      </c>
      <c r="AX950" s="3">
        <f ca="1">IFERROR(INDEX(INDIRECT("day_wise_sales_data!$B$2:$BZ$599"),MATCH(resource!$CC950,day_wise_sales_data!$A$2:$A$500,0),MATCH(resource!AX$2,INDIRECT("day_wise_sales_data!$B$1:$BZ$1"),0)),0)</f>
        <v>0</v>
      </c>
      <c r="AY950" s="3">
        <f ca="1">IFERROR(INDEX(INDIRECT("day_wise_sales_data!$B$2:$BZ$599"),MATCH(resource!$CC950,day_wise_sales_data!$A$2:$A$500,0),MATCH(resource!AY$2,INDIRECT("day_wise_sales_data!$B$1:$BZ$1"),0)),0)</f>
        <v>0</v>
      </c>
      <c r="AZ950" s="3">
        <f ca="1">IFERROR(INDEX(INDIRECT("day_wise_sales_data!$B$2:$BZ$599"),MATCH(resource!$CC950,day_wise_sales_data!$A$2:$A$500,0),MATCH(resource!AZ$2,INDIRECT("day_wise_sales_data!$B$1:$BZ$1"),0)),0)</f>
        <v>0</v>
      </c>
      <c r="BA950" s="3">
        <f ca="1">IFERROR(INDEX(INDIRECT("day_wise_sales_data!$B$2:$BZ$599"),MATCH(resource!$CC950,day_wise_sales_data!$A$2:$A$500,0),MATCH(resource!BA$2,INDIRECT("day_wise_sales_data!$B$1:$BZ$1"),0)),0)</f>
        <v>0</v>
      </c>
      <c r="BB950" s="3">
        <f ca="1">IFERROR(INDEX(INDIRECT("day_wise_sales_data!$B$2:$BZ$599"),MATCH(resource!$CC950,day_wise_sales_data!$A$2:$A$500,0),MATCH(resource!BB$2,INDIRECT("day_wise_sales_data!$B$1:$BZ$1"),0)),0)</f>
        <v>0</v>
      </c>
      <c r="BC950" s="3">
        <f ca="1">IFERROR(INDEX(INDIRECT("day_wise_sales_data!$B$2:$BZ$599"),MATCH(resource!$CC950,day_wise_sales_data!$A$2:$A$500,0),MATCH(resource!BC$2,INDIRECT("day_wise_sales_data!$B$1:$BZ$1"),0)),0)</f>
        <v>0</v>
      </c>
      <c r="BD950" s="3">
        <f ca="1">IFERROR(INDEX(INDIRECT("day_wise_sales_data!$B$2:$BZ$599"),MATCH(resource!$CC950,day_wise_sales_data!$A$2:$A$500,0),MATCH(resource!BD$2,INDIRECT("day_wise_sales_data!$B$1:$BZ$1"),0)),0)</f>
        <v>0</v>
      </c>
      <c r="BE950" s="3">
        <f ca="1">IFERROR(INDEX(INDIRECT("day_wise_sales_data!$B$2:$BZ$599"),MATCH(resource!$CC950,day_wise_sales_data!$A$2:$A$500,0),MATCH(resource!BE$2,INDIRECT("day_wise_sales_data!$B$1:$BZ$1"),0)),0)</f>
        <v>0</v>
      </c>
      <c r="BF950" s="3">
        <f ca="1">IFERROR(INDEX(INDIRECT("day_wise_sales_data!$B$2:$BZ$599"),MATCH(resource!$CC950,day_wise_sales_data!$A$2:$A$500,0),MATCH(resource!BF$2,INDIRECT("day_wise_sales_data!$B$1:$BZ$1"),0)),0)</f>
        <v>0</v>
      </c>
      <c r="BG950" s="3">
        <f ca="1">IFERROR(INDEX(INDIRECT("day_wise_sales_data!$B$2:$BZ$599"),MATCH(resource!$CC950,day_wise_sales_data!$A$2:$A$500,0),MATCH(resource!BG$2,INDIRECT("day_wise_sales_data!$B$1:$BZ$1"),0)),0)</f>
        <v>0</v>
      </c>
      <c r="BH950" s="3">
        <f ca="1">IFERROR(INDEX(INDIRECT("day_wise_sales_data!$B$2:$BZ$599"),MATCH(resource!$CC950,day_wise_sales_data!$A$2:$A$500,0),MATCH(resource!BH$2,INDIRECT("day_wise_sales_data!$B$1:$BZ$1"),0)),0)</f>
        <v>0</v>
      </c>
      <c r="BI950" s="3">
        <f ca="1">IFERROR(INDEX(INDIRECT("day_wise_sales_data!$B$2:$BZ$599"),MATCH(resource!$CC950,day_wise_sales_data!$A$2:$A$500,0),MATCH(resource!BI$2,INDIRECT("day_wise_sales_data!$B$1:$BZ$1"),0)),0)</f>
        <v>0</v>
      </c>
      <c r="BJ950" s="3">
        <f ca="1">IFERROR(INDEX(INDIRECT("day_wise_sales_data!$B$2:$BZ$599"),MATCH(resource!$CC950,day_wise_sales_data!$A$2:$A$500,0),MATCH(resource!BJ$2,INDIRECT("day_wise_sales_data!$B$1:$BZ$1"),0)),0)</f>
        <v>0</v>
      </c>
      <c r="BK950" s="3">
        <f ca="1">IFERROR(INDEX(INDIRECT("day_wise_sales_data!$B$2:$BZ$599"),MATCH(resource!$CC950,day_wise_sales_data!$A$2:$A$500,0),MATCH(resource!BK$2,INDIRECT("day_wise_sales_data!$B$1:$BZ$1"),0)),0)</f>
        <v>0</v>
      </c>
      <c r="BL950" s="3">
        <f ca="1">IFERROR(INDEX(INDIRECT("day_wise_sales_data!$B$2:$BZ$599"),MATCH(resource!$CC950,day_wise_sales_data!$A$2:$A$500,0),MATCH(resource!BL$2,INDIRECT("day_wise_sales_data!$B$1:$BZ$1"),0)),0)</f>
        <v>0</v>
      </c>
      <c r="BM950" s="3">
        <f ca="1">IFERROR(INDEX(INDIRECT("day_wise_sales_data!$B$2:$BZ$599"),MATCH(resource!$CC950,day_wise_sales_data!$A$2:$A$500,0),MATCH(resource!BM$2,INDIRECT("day_wise_sales_data!$B$1:$BZ$1"),0)),0)</f>
        <v>0</v>
      </c>
      <c r="BN950" s="3">
        <f ca="1">IFERROR(INDEX(INDIRECT("day_wise_sales_data!$B$2:$BZ$599"),MATCH(resource!$CC950,day_wise_sales_data!$A$2:$A$500,0),MATCH(resource!BN$2,INDIRECT("day_wise_sales_data!$B$1:$BZ$1"),0)),0)</f>
        <v>0</v>
      </c>
      <c r="BO950" s="3">
        <f ca="1">IFERROR(INDEX(INDIRECT("day_wise_sales_data!$B$2:$BZ$599"),MATCH(resource!$CC950,day_wise_sales_data!$A$2:$A$500,0),MATCH(resource!BO$2,INDIRECT("day_wise_sales_data!$B$1:$BZ$1"),0)),0)</f>
        <v>0</v>
      </c>
      <c r="BP950" s="3">
        <f ca="1">IFERROR(INDEX(INDIRECT("day_wise_sales_data!$B$2:$BZ$599"),MATCH(resource!$CC950,day_wise_sales_data!$A$2:$A$500,0),MATCH(resource!BP$2,INDIRECT("day_wise_sales_data!$B$1:$BZ$1"),0)),0)</f>
        <v>0</v>
      </c>
      <c r="BQ950" s="3">
        <f ca="1">IFERROR(INDEX(INDIRECT("day_wise_sales_data!$B$2:$BZ$599"),MATCH(resource!$CC950,day_wise_sales_data!$A$2:$A$500,0),MATCH(resource!BQ$2,INDIRECT("day_wise_sales_data!$B$1:$BZ$1"),0)),0)</f>
        <v>0</v>
      </c>
      <c r="BR950" s="3">
        <f ca="1">IFERROR(INDEX(INDIRECT("day_wise_sales_data!$B$2:$BZ$599"),MATCH(resource!$CC950,day_wise_sales_data!$A$2:$A$500,0),MATCH(resource!BR$2,INDIRECT("day_wise_sales_data!$B$1:$BZ$1"),0)),0)</f>
        <v>0</v>
      </c>
      <c r="BS950" s="3">
        <f ca="1">IFERROR(INDEX(INDIRECT("day_wise_sales_data!$B$2:$BZ$599"),MATCH(resource!$CC950,day_wise_sales_data!$A$2:$A$500,0),MATCH(resource!BS$2,INDIRECT("day_wise_sales_data!$B$1:$BZ$1"),0)),0)</f>
        <v>0</v>
      </c>
      <c r="BT950" s="3">
        <f ca="1">IFERROR(INDEX(INDIRECT("day_wise_sales_data!$B$2:$BZ$599"),MATCH(resource!$CC950,day_wise_sales_data!$A$2:$A$500,0),MATCH(resource!BT$2,INDIRECT("day_wise_sales_data!$B$1:$BZ$1"),0)),0)</f>
        <v>0</v>
      </c>
      <c r="BU950" s="3">
        <f ca="1">IFERROR(INDEX(INDIRECT("day_wise_sales_data!$B$2:$BZ$599"),MATCH(resource!$CC950,day_wise_sales_data!$A$2:$A$500,0),MATCH(resource!BU$2,INDIRECT("day_wise_sales_data!$B$1:$BZ$1"),0)),0)</f>
        <v>0</v>
      </c>
      <c r="BV950" s="3">
        <f ca="1">IFERROR(INDEX(INDIRECT("day_wise_sales_data!$B$2:$BZ$599"),MATCH(resource!$CC950,day_wise_sales_data!$A$2:$A$500,0),MATCH(resource!BV$2,INDIRECT("day_wise_sales_data!$B$1:$BZ$1"),0)),0)</f>
        <v>0</v>
      </c>
      <c r="BW950" s="3">
        <f ca="1">IFERROR(INDEX(INDIRECT("day_wise_sales_data!$B$2:$BZ$599"),MATCH(resource!$CC950,day_wise_sales_data!$A$2:$A$500,0),MATCH(resource!BW$2,INDIRECT("day_wise_sales_data!$B$1:$BZ$1"),0)),0)</f>
        <v>0</v>
      </c>
      <c r="BX950" s="3">
        <f ca="1">IFERROR(INDEX(INDIRECT("day_wise_sales_data!$B$2:$BZ$599"),MATCH(resource!$CC950,day_wise_sales_data!$A$2:$A$500,0),MATCH(resource!BX$2,INDIRECT("day_wise_sales_data!$B$1:$BZ$1"),0)),0)</f>
        <v>0</v>
      </c>
      <c r="BY950" s="3">
        <f ca="1">IFERROR(INDEX(INDIRECT("day_wise_sales_data!$B$2:$BZ$599"),MATCH(resource!$CC950,day_wise_sales_data!$A$2:$A$500,0),MATCH(resource!BY$2,INDIRECT("day_wise_sales_data!$B$1:$BZ$1"),0)),0)</f>
        <v>0</v>
      </c>
      <c r="BZ950" s="3">
        <f ca="1">IFERROR(INDEX(INDIRECT("day_wise_sales_data!$B$2:$BZ$599"),MATCH(resource!$CC950,day_wise_sales_data!$A$2:$A$500,0),MATCH(resource!BZ$2,INDIRECT("day_wise_sales_data!$B$1:$BZ$1"),0)),0)</f>
        <v>0</v>
      </c>
      <c r="CA950" s="3">
        <f ca="1">IFERROR(INDEX(INDIRECT("day_wise_sales_data!$B$2:$BZ$599"),MATCH(resource!$CC950,day_wise_sales_data!$A$2:$A$500,0),MATCH(resource!CA$2,INDIRECT("day_wise_sales_data!$B$1:$BZ$1"),0)),0)</f>
        <v>0</v>
      </c>
      <c r="CC950" s="4">
        <f>sales_data!H949</f>
        <v>0</v>
      </c>
      <c r="CD950" s="1">
        <v>948</v>
      </c>
      <c r="CE950" s="1" t="str">
        <f>IF(AQ950=report!$AQ$3,resource!CD950,"")</f>
        <v/>
      </c>
      <c r="CF950" s="5" t="str">
        <f>IFERROR(SMALL($CE$3:$CE$1001,ROWS($CE$3:CE950)),"")</f>
        <v/>
      </c>
      <c r="CH950">
        <f>IFERROR(VLOOKUP($CC950,data_pull!$E$22:$G$700,2,0),0)</f>
        <v>0</v>
      </c>
      <c r="DK950" s="3" t="str">
        <f>IFERROR(INDEX(COD_SALES!$B$5:$Z$500,MATCH(resource!$CC950,COD_SALES!$A$5:$A$500,0),MATCH(resource!DK$2,COD_SALES!$B$4:$Z$4,0)),"")</f>
        <v/>
      </c>
      <c r="DL950" s="3" t="str">
        <f>IFERROR(INDEX(COD_SALES!$B$5:$Z$500,MATCH(resource!$CC950,COD_SALES!$A$5:$A$500,0),MATCH(resource!DL$2,COD_SALES!$B$4:$Z$4,0)),"")</f>
        <v/>
      </c>
      <c r="DM950" s="3" t="str">
        <f>IFERROR(INDEX(COD_SALES!$B$5:$Z$500,MATCH(resource!$CC950,COD_SALES!$A$5:$A$500,0),MATCH(resource!DM$2,COD_SALES!$B$4:$Z$4,0)),"")</f>
        <v/>
      </c>
      <c r="DN950" s="3" t="str">
        <f>IFERROR(INDEX(COD_SALES!$B$5:$Z$500,MATCH(resource!$CC950,COD_SALES!$A$5:$A$500,0),MATCH(resource!DN$2,COD_SALES!$B$4:$Z$4,0)),"")</f>
        <v/>
      </c>
      <c r="DO950" s="3" t="str">
        <f>IFERROR(INDEX(COD_SALES!$B$5:$Z$500,MATCH(resource!$CC950,COD_SALES!$A$5:$A$500,0),MATCH(resource!DO$2,COD_SALES!$B$4:$Z$4,0)),"")</f>
        <v/>
      </c>
      <c r="DP950" s="3" t="str">
        <f>IFERROR(INDEX(COD_SALES!$B$5:$Z$500,MATCH(resource!$CC950,COD_SALES!$A$5:$A$500,0),MATCH(resource!DP$2,COD_SALES!$B$4:$Z$4,0)),"")</f>
        <v/>
      </c>
      <c r="DQ950" s="3" t="str">
        <f>IFERROR(INDEX(COD_SALES!$B$5:$Z$500,MATCH(resource!$CC950,COD_SALES!$A$5:$A$500,0),MATCH(resource!DQ$2,COD_SALES!$B$4:$Z$4,0)),"")</f>
        <v/>
      </c>
      <c r="DR950" s="3" t="str">
        <f>IFERROR(INDEX(COD_SALES!$B$5:$Z$500,MATCH(resource!$CC950,COD_SALES!$A$5:$A$500,0),MATCH(resource!DR$2,COD_SALES!$B$4:$Z$4,0)),"")</f>
        <v/>
      </c>
      <c r="DS950" s="3" t="str">
        <f>IFERROR(INDEX(COD_SALES!$B$5:$Z$500,MATCH(resource!$CC950,COD_SALES!$A$5:$A$500,0),MATCH(resource!DS$2,COD_SALES!$B$4:$Z$4,0)),"")</f>
        <v/>
      </c>
      <c r="DT950" s="3" t="str">
        <f>IFERROR(INDEX(COD_SALES!$B$5:$Z$500,MATCH(resource!$CC950,COD_SALES!$A$5:$A$500,0),MATCH(resource!DT$2,COD_SALES!$B$4:$Z$4,0)),"")</f>
        <v/>
      </c>
      <c r="DU950" s="3" t="str">
        <f>IFERROR(INDEX(COD_SALES!$B$5:$Z$500,MATCH(resource!$CC950,COD_SALES!$A$5:$A$500,0),MATCH(resource!DU$2,COD_SALES!$B$4:$Z$4,0)),"")</f>
        <v/>
      </c>
      <c r="DV950" s="3" t="str">
        <f>IFERROR(INDEX(COD_SALES!$B$5:$Z$500,MATCH(resource!$CC950,COD_SALES!$A$5:$A$500,0),MATCH(resource!DV$2,COD_SALES!$B$4:$Z$4,0)),"")</f>
        <v/>
      </c>
      <c r="DW950" s="3" t="str">
        <f>IFERROR(INDEX(COD_SALES!$B$5:$Z$500,MATCH(resource!$CC950,COD_SALES!$A$5:$A$500,0),MATCH(resource!DW$2,COD_SALES!$B$4:$Z$4,0)),"")</f>
        <v/>
      </c>
      <c r="DX950" s="3" t="str">
        <f>IFERROR(INDEX(COD_SALES!$B$5:$Z$500,MATCH(resource!$CC950,COD_SALES!$A$5:$A$500,0),MATCH(resource!DX$2,COD_SALES!$B$4:$Z$4,0)),"")</f>
        <v/>
      </c>
      <c r="DY950" s="3" t="str">
        <f>IFERROR(INDEX(COD_SALES!$B$5:$Z$500,MATCH(resource!$CC950,COD_SALES!$A$5:$A$500,0),MATCH(resource!DY$2,COD_SALES!$B$4:$Z$4,0)),"")</f>
        <v/>
      </c>
      <c r="DZ950" s="3" t="str">
        <f>IFERROR(INDEX(COD_SALES!$B$5:$Z$500,MATCH(resource!$CC950,COD_SALES!$A$5:$A$500,0),MATCH(resource!DZ$2,COD_SALES!$B$4:$Z$4,0)),"")</f>
        <v/>
      </c>
      <c r="EA950" s="3" t="str">
        <f>IFERROR(INDEX(COD_SALES!$B$5:$Z$500,MATCH(resource!$CC950,COD_SALES!$A$5:$A$500,0),MATCH(resource!EA$2,COD_SALES!$B$4:$Z$4,0)),"")</f>
        <v/>
      </c>
      <c r="EB950" s="3">
        <f t="shared" si="144"/>
        <v>0</v>
      </c>
      <c r="EW950" s="3">
        <f>IFERROR(VLOOKUP(CC950,data_pull!$AO$25:$AR$546,2,0),0)</f>
        <v>0</v>
      </c>
      <c r="EX950" s="1">
        <f>IFERROR(VLOOKUP(CC950,data_pull!$AO$25:$AR$546,4,0),0)</f>
        <v>0</v>
      </c>
    </row>
    <row r="951" spans="13:154" x14ac:dyDescent="0.25"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4">
        <f>sales_data!B950</f>
        <v>0</v>
      </c>
      <c r="AR951" s="4">
        <f>sales_data!C950</f>
        <v>0</v>
      </c>
      <c r="AS951" s="5" t="str">
        <f t="shared" si="143"/>
        <v/>
      </c>
      <c r="AT951" s="4">
        <f>sales_data!I950</f>
        <v>0</v>
      </c>
      <c r="AU951" s="4">
        <f>sales_data!W950</f>
        <v>0</v>
      </c>
      <c r="AV951" s="1">
        <f>sales_data!N950</f>
        <v>0</v>
      </c>
      <c r="AW951" s="1">
        <f>sales_data!P950</f>
        <v>0</v>
      </c>
      <c r="AX951" s="3">
        <f ca="1">IFERROR(INDEX(INDIRECT("day_wise_sales_data!$B$2:$BZ$599"),MATCH(resource!$CC951,day_wise_sales_data!$A$2:$A$500,0),MATCH(resource!AX$2,INDIRECT("day_wise_sales_data!$B$1:$BZ$1"),0)),0)</f>
        <v>0</v>
      </c>
      <c r="AY951" s="3">
        <f ca="1">IFERROR(INDEX(INDIRECT("day_wise_sales_data!$B$2:$BZ$599"),MATCH(resource!$CC951,day_wise_sales_data!$A$2:$A$500,0),MATCH(resource!AY$2,INDIRECT("day_wise_sales_data!$B$1:$BZ$1"),0)),0)</f>
        <v>0</v>
      </c>
      <c r="AZ951" s="3">
        <f ca="1">IFERROR(INDEX(INDIRECT("day_wise_sales_data!$B$2:$BZ$599"),MATCH(resource!$CC951,day_wise_sales_data!$A$2:$A$500,0),MATCH(resource!AZ$2,INDIRECT("day_wise_sales_data!$B$1:$BZ$1"),0)),0)</f>
        <v>0</v>
      </c>
      <c r="BA951" s="3">
        <f ca="1">IFERROR(INDEX(INDIRECT("day_wise_sales_data!$B$2:$BZ$599"),MATCH(resource!$CC951,day_wise_sales_data!$A$2:$A$500,0),MATCH(resource!BA$2,INDIRECT("day_wise_sales_data!$B$1:$BZ$1"),0)),0)</f>
        <v>0</v>
      </c>
      <c r="BB951" s="3">
        <f ca="1">IFERROR(INDEX(INDIRECT("day_wise_sales_data!$B$2:$BZ$599"),MATCH(resource!$CC951,day_wise_sales_data!$A$2:$A$500,0),MATCH(resource!BB$2,INDIRECT("day_wise_sales_data!$B$1:$BZ$1"),0)),0)</f>
        <v>0</v>
      </c>
      <c r="BC951" s="3">
        <f ca="1">IFERROR(INDEX(INDIRECT("day_wise_sales_data!$B$2:$BZ$599"),MATCH(resource!$CC951,day_wise_sales_data!$A$2:$A$500,0),MATCH(resource!BC$2,INDIRECT("day_wise_sales_data!$B$1:$BZ$1"),0)),0)</f>
        <v>0</v>
      </c>
      <c r="BD951" s="3">
        <f ca="1">IFERROR(INDEX(INDIRECT("day_wise_sales_data!$B$2:$BZ$599"),MATCH(resource!$CC951,day_wise_sales_data!$A$2:$A$500,0),MATCH(resource!BD$2,INDIRECT("day_wise_sales_data!$B$1:$BZ$1"),0)),0)</f>
        <v>0</v>
      </c>
      <c r="BE951" s="3">
        <f ca="1">IFERROR(INDEX(INDIRECT("day_wise_sales_data!$B$2:$BZ$599"),MATCH(resource!$CC951,day_wise_sales_data!$A$2:$A$500,0),MATCH(resource!BE$2,INDIRECT("day_wise_sales_data!$B$1:$BZ$1"),0)),0)</f>
        <v>0</v>
      </c>
      <c r="BF951" s="3">
        <f ca="1">IFERROR(INDEX(INDIRECT("day_wise_sales_data!$B$2:$BZ$599"),MATCH(resource!$CC951,day_wise_sales_data!$A$2:$A$500,0),MATCH(resource!BF$2,INDIRECT("day_wise_sales_data!$B$1:$BZ$1"),0)),0)</f>
        <v>0</v>
      </c>
      <c r="BG951" s="3">
        <f ca="1">IFERROR(INDEX(INDIRECT("day_wise_sales_data!$B$2:$BZ$599"),MATCH(resource!$CC951,day_wise_sales_data!$A$2:$A$500,0),MATCH(resource!BG$2,INDIRECT("day_wise_sales_data!$B$1:$BZ$1"),0)),0)</f>
        <v>0</v>
      </c>
      <c r="BH951" s="3">
        <f ca="1">IFERROR(INDEX(INDIRECT("day_wise_sales_data!$B$2:$BZ$599"),MATCH(resource!$CC951,day_wise_sales_data!$A$2:$A$500,0),MATCH(resource!BH$2,INDIRECT("day_wise_sales_data!$B$1:$BZ$1"),0)),0)</f>
        <v>0</v>
      </c>
      <c r="BI951" s="3">
        <f ca="1">IFERROR(INDEX(INDIRECT("day_wise_sales_data!$B$2:$BZ$599"),MATCH(resource!$CC951,day_wise_sales_data!$A$2:$A$500,0),MATCH(resource!BI$2,INDIRECT("day_wise_sales_data!$B$1:$BZ$1"),0)),0)</f>
        <v>0</v>
      </c>
      <c r="BJ951" s="3">
        <f ca="1">IFERROR(INDEX(INDIRECT("day_wise_sales_data!$B$2:$BZ$599"),MATCH(resource!$CC951,day_wise_sales_data!$A$2:$A$500,0),MATCH(resource!BJ$2,INDIRECT("day_wise_sales_data!$B$1:$BZ$1"),0)),0)</f>
        <v>0</v>
      </c>
      <c r="BK951" s="3">
        <f ca="1">IFERROR(INDEX(INDIRECT("day_wise_sales_data!$B$2:$BZ$599"),MATCH(resource!$CC951,day_wise_sales_data!$A$2:$A$500,0),MATCH(resource!BK$2,INDIRECT("day_wise_sales_data!$B$1:$BZ$1"),0)),0)</f>
        <v>0</v>
      </c>
      <c r="BL951" s="3">
        <f ca="1">IFERROR(INDEX(INDIRECT("day_wise_sales_data!$B$2:$BZ$599"),MATCH(resource!$CC951,day_wise_sales_data!$A$2:$A$500,0),MATCH(resource!BL$2,INDIRECT("day_wise_sales_data!$B$1:$BZ$1"),0)),0)</f>
        <v>0</v>
      </c>
      <c r="BM951" s="3">
        <f ca="1">IFERROR(INDEX(INDIRECT("day_wise_sales_data!$B$2:$BZ$599"),MATCH(resource!$CC951,day_wise_sales_data!$A$2:$A$500,0),MATCH(resource!BM$2,INDIRECT("day_wise_sales_data!$B$1:$BZ$1"),0)),0)</f>
        <v>0</v>
      </c>
      <c r="BN951" s="3">
        <f ca="1">IFERROR(INDEX(INDIRECT("day_wise_sales_data!$B$2:$BZ$599"),MATCH(resource!$CC951,day_wise_sales_data!$A$2:$A$500,0),MATCH(resource!BN$2,INDIRECT("day_wise_sales_data!$B$1:$BZ$1"),0)),0)</f>
        <v>0</v>
      </c>
      <c r="BO951" s="3">
        <f ca="1">IFERROR(INDEX(INDIRECT("day_wise_sales_data!$B$2:$BZ$599"),MATCH(resource!$CC951,day_wise_sales_data!$A$2:$A$500,0),MATCH(resource!BO$2,INDIRECT("day_wise_sales_data!$B$1:$BZ$1"),0)),0)</f>
        <v>0</v>
      </c>
      <c r="BP951" s="3">
        <f ca="1">IFERROR(INDEX(INDIRECT("day_wise_sales_data!$B$2:$BZ$599"),MATCH(resource!$CC951,day_wise_sales_data!$A$2:$A$500,0),MATCH(resource!BP$2,INDIRECT("day_wise_sales_data!$B$1:$BZ$1"),0)),0)</f>
        <v>0</v>
      </c>
      <c r="BQ951" s="3">
        <f ca="1">IFERROR(INDEX(INDIRECT("day_wise_sales_data!$B$2:$BZ$599"),MATCH(resource!$CC951,day_wise_sales_data!$A$2:$A$500,0),MATCH(resource!BQ$2,INDIRECT("day_wise_sales_data!$B$1:$BZ$1"),0)),0)</f>
        <v>0</v>
      </c>
      <c r="BR951" s="3">
        <f ca="1">IFERROR(INDEX(INDIRECT("day_wise_sales_data!$B$2:$BZ$599"),MATCH(resource!$CC951,day_wise_sales_data!$A$2:$A$500,0),MATCH(resource!BR$2,INDIRECT("day_wise_sales_data!$B$1:$BZ$1"),0)),0)</f>
        <v>0</v>
      </c>
      <c r="BS951" s="3">
        <f ca="1">IFERROR(INDEX(INDIRECT("day_wise_sales_data!$B$2:$BZ$599"),MATCH(resource!$CC951,day_wise_sales_data!$A$2:$A$500,0),MATCH(resource!BS$2,INDIRECT("day_wise_sales_data!$B$1:$BZ$1"),0)),0)</f>
        <v>0</v>
      </c>
      <c r="BT951" s="3">
        <f ca="1">IFERROR(INDEX(INDIRECT("day_wise_sales_data!$B$2:$BZ$599"),MATCH(resource!$CC951,day_wise_sales_data!$A$2:$A$500,0),MATCH(resource!BT$2,INDIRECT("day_wise_sales_data!$B$1:$BZ$1"),0)),0)</f>
        <v>0</v>
      </c>
      <c r="BU951" s="3">
        <f ca="1">IFERROR(INDEX(INDIRECT("day_wise_sales_data!$B$2:$BZ$599"),MATCH(resource!$CC951,day_wise_sales_data!$A$2:$A$500,0),MATCH(resource!BU$2,INDIRECT("day_wise_sales_data!$B$1:$BZ$1"),0)),0)</f>
        <v>0</v>
      </c>
      <c r="BV951" s="3">
        <f ca="1">IFERROR(INDEX(INDIRECT("day_wise_sales_data!$B$2:$BZ$599"),MATCH(resource!$CC951,day_wise_sales_data!$A$2:$A$500,0),MATCH(resource!BV$2,INDIRECT("day_wise_sales_data!$B$1:$BZ$1"),0)),0)</f>
        <v>0</v>
      </c>
      <c r="BW951" s="3">
        <f ca="1">IFERROR(INDEX(INDIRECT("day_wise_sales_data!$B$2:$BZ$599"),MATCH(resource!$CC951,day_wise_sales_data!$A$2:$A$500,0),MATCH(resource!BW$2,INDIRECT("day_wise_sales_data!$B$1:$BZ$1"),0)),0)</f>
        <v>0</v>
      </c>
      <c r="BX951" s="3">
        <f ca="1">IFERROR(INDEX(INDIRECT("day_wise_sales_data!$B$2:$BZ$599"),MATCH(resource!$CC951,day_wise_sales_data!$A$2:$A$500,0),MATCH(resource!BX$2,INDIRECT("day_wise_sales_data!$B$1:$BZ$1"),0)),0)</f>
        <v>0</v>
      </c>
      <c r="BY951" s="3">
        <f ca="1">IFERROR(INDEX(INDIRECT("day_wise_sales_data!$B$2:$BZ$599"),MATCH(resource!$CC951,day_wise_sales_data!$A$2:$A$500,0),MATCH(resource!BY$2,INDIRECT("day_wise_sales_data!$B$1:$BZ$1"),0)),0)</f>
        <v>0</v>
      </c>
      <c r="BZ951" s="3">
        <f ca="1">IFERROR(INDEX(INDIRECT("day_wise_sales_data!$B$2:$BZ$599"),MATCH(resource!$CC951,day_wise_sales_data!$A$2:$A$500,0),MATCH(resource!BZ$2,INDIRECT("day_wise_sales_data!$B$1:$BZ$1"),0)),0)</f>
        <v>0</v>
      </c>
      <c r="CA951" s="3">
        <f ca="1">IFERROR(INDEX(INDIRECT("day_wise_sales_data!$B$2:$BZ$599"),MATCH(resource!$CC951,day_wise_sales_data!$A$2:$A$500,0),MATCH(resource!CA$2,INDIRECT("day_wise_sales_data!$B$1:$BZ$1"),0)),0)</f>
        <v>0</v>
      </c>
      <c r="CC951" s="4">
        <f>sales_data!H950</f>
        <v>0</v>
      </c>
      <c r="CD951" s="1">
        <v>949</v>
      </c>
      <c r="CE951" s="1" t="str">
        <f>IF(AQ951=report!$AQ$3,resource!CD951,"")</f>
        <v/>
      </c>
      <c r="CF951" s="5" t="str">
        <f>IFERROR(SMALL($CE$3:$CE$1001,ROWS($CE$3:CE951)),"")</f>
        <v/>
      </c>
      <c r="CH951">
        <f>IFERROR(VLOOKUP($CC951,data_pull!$E$22:$G$700,2,0),0)</f>
        <v>0</v>
      </c>
      <c r="DK951" s="3" t="str">
        <f>IFERROR(INDEX(COD_SALES!$B$5:$Z$500,MATCH(resource!$CC951,COD_SALES!$A$5:$A$500,0),MATCH(resource!DK$2,COD_SALES!$B$4:$Z$4,0)),"")</f>
        <v/>
      </c>
      <c r="DL951" s="3" t="str">
        <f>IFERROR(INDEX(COD_SALES!$B$5:$Z$500,MATCH(resource!$CC951,COD_SALES!$A$5:$A$500,0),MATCH(resource!DL$2,COD_SALES!$B$4:$Z$4,0)),"")</f>
        <v/>
      </c>
      <c r="DM951" s="3" t="str">
        <f>IFERROR(INDEX(COD_SALES!$B$5:$Z$500,MATCH(resource!$CC951,COD_SALES!$A$5:$A$500,0),MATCH(resource!DM$2,COD_SALES!$B$4:$Z$4,0)),"")</f>
        <v/>
      </c>
      <c r="DN951" s="3" t="str">
        <f>IFERROR(INDEX(COD_SALES!$B$5:$Z$500,MATCH(resource!$CC951,COD_SALES!$A$5:$A$500,0),MATCH(resource!DN$2,COD_SALES!$B$4:$Z$4,0)),"")</f>
        <v/>
      </c>
      <c r="DO951" s="3" t="str">
        <f>IFERROR(INDEX(COD_SALES!$B$5:$Z$500,MATCH(resource!$CC951,COD_SALES!$A$5:$A$500,0),MATCH(resource!DO$2,COD_SALES!$B$4:$Z$4,0)),"")</f>
        <v/>
      </c>
      <c r="DP951" s="3" t="str">
        <f>IFERROR(INDEX(COD_SALES!$B$5:$Z$500,MATCH(resource!$CC951,COD_SALES!$A$5:$A$500,0),MATCH(resource!DP$2,COD_SALES!$B$4:$Z$4,0)),"")</f>
        <v/>
      </c>
      <c r="DQ951" s="3" t="str">
        <f>IFERROR(INDEX(COD_SALES!$B$5:$Z$500,MATCH(resource!$CC951,COD_SALES!$A$5:$A$500,0),MATCH(resource!DQ$2,COD_SALES!$B$4:$Z$4,0)),"")</f>
        <v/>
      </c>
      <c r="DR951" s="3" t="str">
        <f>IFERROR(INDEX(COD_SALES!$B$5:$Z$500,MATCH(resource!$CC951,COD_SALES!$A$5:$A$500,0),MATCH(resource!DR$2,COD_SALES!$B$4:$Z$4,0)),"")</f>
        <v/>
      </c>
      <c r="DS951" s="3" t="str">
        <f>IFERROR(INDEX(COD_SALES!$B$5:$Z$500,MATCH(resource!$CC951,COD_SALES!$A$5:$A$500,0),MATCH(resource!DS$2,COD_SALES!$B$4:$Z$4,0)),"")</f>
        <v/>
      </c>
      <c r="DT951" s="3" t="str">
        <f>IFERROR(INDEX(COD_SALES!$B$5:$Z$500,MATCH(resource!$CC951,COD_SALES!$A$5:$A$500,0),MATCH(resource!DT$2,COD_SALES!$B$4:$Z$4,0)),"")</f>
        <v/>
      </c>
      <c r="DU951" s="3" t="str">
        <f>IFERROR(INDEX(COD_SALES!$B$5:$Z$500,MATCH(resource!$CC951,COD_SALES!$A$5:$A$500,0),MATCH(resource!DU$2,COD_SALES!$B$4:$Z$4,0)),"")</f>
        <v/>
      </c>
      <c r="DV951" s="3" t="str">
        <f>IFERROR(INDEX(COD_SALES!$B$5:$Z$500,MATCH(resource!$CC951,COD_SALES!$A$5:$A$500,0),MATCH(resource!DV$2,COD_SALES!$B$4:$Z$4,0)),"")</f>
        <v/>
      </c>
      <c r="DW951" s="3" t="str">
        <f>IFERROR(INDEX(COD_SALES!$B$5:$Z$500,MATCH(resource!$CC951,COD_SALES!$A$5:$A$500,0),MATCH(resource!DW$2,COD_SALES!$B$4:$Z$4,0)),"")</f>
        <v/>
      </c>
      <c r="DX951" s="3" t="str">
        <f>IFERROR(INDEX(COD_SALES!$B$5:$Z$500,MATCH(resource!$CC951,COD_SALES!$A$5:$A$500,0),MATCH(resource!DX$2,COD_SALES!$B$4:$Z$4,0)),"")</f>
        <v/>
      </c>
      <c r="DY951" s="3" t="str">
        <f>IFERROR(INDEX(COD_SALES!$B$5:$Z$500,MATCH(resource!$CC951,COD_SALES!$A$5:$A$500,0),MATCH(resource!DY$2,COD_SALES!$B$4:$Z$4,0)),"")</f>
        <v/>
      </c>
      <c r="DZ951" s="3" t="str">
        <f>IFERROR(INDEX(COD_SALES!$B$5:$Z$500,MATCH(resource!$CC951,COD_SALES!$A$5:$A$500,0),MATCH(resource!DZ$2,COD_SALES!$B$4:$Z$4,0)),"")</f>
        <v/>
      </c>
      <c r="EA951" s="3" t="str">
        <f>IFERROR(INDEX(COD_SALES!$B$5:$Z$500,MATCH(resource!$CC951,COD_SALES!$A$5:$A$500,0),MATCH(resource!EA$2,COD_SALES!$B$4:$Z$4,0)),"")</f>
        <v/>
      </c>
      <c r="EB951" s="3">
        <f t="shared" si="144"/>
        <v>0</v>
      </c>
      <c r="EW951" s="3">
        <f>IFERROR(VLOOKUP(CC951,data_pull!$AO$25:$AR$546,2,0),0)</f>
        <v>0</v>
      </c>
      <c r="EX951" s="1">
        <f>IFERROR(VLOOKUP(CC951,data_pull!$AO$25:$AR$546,4,0),0)</f>
        <v>0</v>
      </c>
    </row>
    <row r="952" spans="13:154" x14ac:dyDescent="0.25"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4">
        <f>sales_data!B951</f>
        <v>0</v>
      </c>
      <c r="AR952" s="4">
        <f>sales_data!C951</f>
        <v>0</v>
      </c>
      <c r="AS952" s="5" t="str">
        <f t="shared" si="143"/>
        <v/>
      </c>
      <c r="AT952" s="4">
        <f>sales_data!I951</f>
        <v>0</v>
      </c>
      <c r="AU952" s="4">
        <f>sales_data!W951</f>
        <v>0</v>
      </c>
      <c r="AV952" s="1">
        <f>sales_data!N951</f>
        <v>0</v>
      </c>
      <c r="AW952" s="1">
        <f>sales_data!P951</f>
        <v>0</v>
      </c>
      <c r="AX952" s="3">
        <f ca="1">IFERROR(INDEX(INDIRECT("day_wise_sales_data!$B$2:$BZ$599"),MATCH(resource!$CC952,day_wise_sales_data!$A$2:$A$500,0),MATCH(resource!AX$2,INDIRECT("day_wise_sales_data!$B$1:$BZ$1"),0)),0)</f>
        <v>0</v>
      </c>
      <c r="AY952" s="3">
        <f ca="1">IFERROR(INDEX(INDIRECT("day_wise_sales_data!$B$2:$BZ$599"),MATCH(resource!$CC952,day_wise_sales_data!$A$2:$A$500,0),MATCH(resource!AY$2,INDIRECT("day_wise_sales_data!$B$1:$BZ$1"),0)),0)</f>
        <v>0</v>
      </c>
      <c r="AZ952" s="3">
        <f ca="1">IFERROR(INDEX(INDIRECT("day_wise_sales_data!$B$2:$BZ$599"),MATCH(resource!$CC952,day_wise_sales_data!$A$2:$A$500,0),MATCH(resource!AZ$2,INDIRECT("day_wise_sales_data!$B$1:$BZ$1"),0)),0)</f>
        <v>0</v>
      </c>
      <c r="BA952" s="3">
        <f ca="1">IFERROR(INDEX(INDIRECT("day_wise_sales_data!$B$2:$BZ$599"),MATCH(resource!$CC952,day_wise_sales_data!$A$2:$A$500,0),MATCH(resource!BA$2,INDIRECT("day_wise_sales_data!$B$1:$BZ$1"),0)),0)</f>
        <v>0</v>
      </c>
      <c r="BB952" s="3">
        <f ca="1">IFERROR(INDEX(INDIRECT("day_wise_sales_data!$B$2:$BZ$599"),MATCH(resource!$CC952,day_wise_sales_data!$A$2:$A$500,0),MATCH(resource!BB$2,INDIRECT("day_wise_sales_data!$B$1:$BZ$1"),0)),0)</f>
        <v>0</v>
      </c>
      <c r="BC952" s="3">
        <f ca="1">IFERROR(INDEX(INDIRECT("day_wise_sales_data!$B$2:$BZ$599"),MATCH(resource!$CC952,day_wise_sales_data!$A$2:$A$500,0),MATCH(resource!BC$2,INDIRECT("day_wise_sales_data!$B$1:$BZ$1"),0)),0)</f>
        <v>0</v>
      </c>
      <c r="BD952" s="3">
        <f ca="1">IFERROR(INDEX(INDIRECT("day_wise_sales_data!$B$2:$BZ$599"),MATCH(resource!$CC952,day_wise_sales_data!$A$2:$A$500,0),MATCH(resource!BD$2,INDIRECT("day_wise_sales_data!$B$1:$BZ$1"),0)),0)</f>
        <v>0</v>
      </c>
      <c r="BE952" s="3">
        <f ca="1">IFERROR(INDEX(INDIRECT("day_wise_sales_data!$B$2:$BZ$599"),MATCH(resource!$CC952,day_wise_sales_data!$A$2:$A$500,0),MATCH(resource!BE$2,INDIRECT("day_wise_sales_data!$B$1:$BZ$1"),0)),0)</f>
        <v>0</v>
      </c>
      <c r="BF952" s="3">
        <f ca="1">IFERROR(INDEX(INDIRECT("day_wise_sales_data!$B$2:$BZ$599"),MATCH(resource!$CC952,day_wise_sales_data!$A$2:$A$500,0),MATCH(resource!BF$2,INDIRECT("day_wise_sales_data!$B$1:$BZ$1"),0)),0)</f>
        <v>0</v>
      </c>
      <c r="BG952" s="3">
        <f ca="1">IFERROR(INDEX(INDIRECT("day_wise_sales_data!$B$2:$BZ$599"),MATCH(resource!$CC952,day_wise_sales_data!$A$2:$A$500,0),MATCH(resource!BG$2,INDIRECT("day_wise_sales_data!$B$1:$BZ$1"),0)),0)</f>
        <v>0</v>
      </c>
      <c r="BH952" s="3">
        <f ca="1">IFERROR(INDEX(INDIRECT("day_wise_sales_data!$B$2:$BZ$599"),MATCH(resource!$CC952,day_wise_sales_data!$A$2:$A$500,0),MATCH(resource!BH$2,INDIRECT("day_wise_sales_data!$B$1:$BZ$1"),0)),0)</f>
        <v>0</v>
      </c>
      <c r="BI952" s="3">
        <f ca="1">IFERROR(INDEX(INDIRECT("day_wise_sales_data!$B$2:$BZ$599"),MATCH(resource!$CC952,day_wise_sales_data!$A$2:$A$500,0),MATCH(resource!BI$2,INDIRECT("day_wise_sales_data!$B$1:$BZ$1"),0)),0)</f>
        <v>0</v>
      </c>
      <c r="BJ952" s="3">
        <f ca="1">IFERROR(INDEX(INDIRECT("day_wise_sales_data!$B$2:$BZ$599"),MATCH(resource!$CC952,day_wise_sales_data!$A$2:$A$500,0),MATCH(resource!BJ$2,INDIRECT("day_wise_sales_data!$B$1:$BZ$1"),0)),0)</f>
        <v>0</v>
      </c>
      <c r="BK952" s="3">
        <f ca="1">IFERROR(INDEX(INDIRECT("day_wise_sales_data!$B$2:$BZ$599"),MATCH(resource!$CC952,day_wise_sales_data!$A$2:$A$500,0),MATCH(resource!BK$2,INDIRECT("day_wise_sales_data!$B$1:$BZ$1"),0)),0)</f>
        <v>0</v>
      </c>
      <c r="BL952" s="3">
        <f ca="1">IFERROR(INDEX(INDIRECT("day_wise_sales_data!$B$2:$BZ$599"),MATCH(resource!$CC952,day_wise_sales_data!$A$2:$A$500,0),MATCH(resource!BL$2,INDIRECT("day_wise_sales_data!$B$1:$BZ$1"),0)),0)</f>
        <v>0</v>
      </c>
      <c r="BM952" s="3">
        <f ca="1">IFERROR(INDEX(INDIRECT("day_wise_sales_data!$B$2:$BZ$599"),MATCH(resource!$CC952,day_wise_sales_data!$A$2:$A$500,0),MATCH(resource!BM$2,INDIRECT("day_wise_sales_data!$B$1:$BZ$1"),0)),0)</f>
        <v>0</v>
      </c>
      <c r="BN952" s="3">
        <f ca="1">IFERROR(INDEX(INDIRECT("day_wise_sales_data!$B$2:$BZ$599"),MATCH(resource!$CC952,day_wise_sales_data!$A$2:$A$500,0),MATCH(resource!BN$2,INDIRECT("day_wise_sales_data!$B$1:$BZ$1"),0)),0)</f>
        <v>0</v>
      </c>
      <c r="BO952" s="3">
        <f ca="1">IFERROR(INDEX(INDIRECT("day_wise_sales_data!$B$2:$BZ$599"),MATCH(resource!$CC952,day_wise_sales_data!$A$2:$A$500,0),MATCH(resource!BO$2,INDIRECT("day_wise_sales_data!$B$1:$BZ$1"),0)),0)</f>
        <v>0</v>
      </c>
      <c r="BP952" s="3">
        <f ca="1">IFERROR(INDEX(INDIRECT("day_wise_sales_data!$B$2:$BZ$599"),MATCH(resource!$CC952,day_wise_sales_data!$A$2:$A$500,0),MATCH(resource!BP$2,INDIRECT("day_wise_sales_data!$B$1:$BZ$1"),0)),0)</f>
        <v>0</v>
      </c>
      <c r="BQ952" s="3">
        <f ca="1">IFERROR(INDEX(INDIRECT("day_wise_sales_data!$B$2:$BZ$599"),MATCH(resource!$CC952,day_wise_sales_data!$A$2:$A$500,0),MATCH(resource!BQ$2,INDIRECT("day_wise_sales_data!$B$1:$BZ$1"),0)),0)</f>
        <v>0</v>
      </c>
      <c r="BR952" s="3">
        <f ca="1">IFERROR(INDEX(INDIRECT("day_wise_sales_data!$B$2:$BZ$599"),MATCH(resource!$CC952,day_wise_sales_data!$A$2:$A$500,0),MATCH(resource!BR$2,INDIRECT("day_wise_sales_data!$B$1:$BZ$1"),0)),0)</f>
        <v>0</v>
      </c>
      <c r="BS952" s="3">
        <f ca="1">IFERROR(INDEX(INDIRECT("day_wise_sales_data!$B$2:$BZ$599"),MATCH(resource!$CC952,day_wise_sales_data!$A$2:$A$500,0),MATCH(resource!BS$2,INDIRECT("day_wise_sales_data!$B$1:$BZ$1"),0)),0)</f>
        <v>0</v>
      </c>
      <c r="BT952" s="3">
        <f ca="1">IFERROR(INDEX(INDIRECT("day_wise_sales_data!$B$2:$BZ$599"),MATCH(resource!$CC952,day_wise_sales_data!$A$2:$A$500,0),MATCH(resource!BT$2,INDIRECT("day_wise_sales_data!$B$1:$BZ$1"),0)),0)</f>
        <v>0</v>
      </c>
      <c r="BU952" s="3">
        <f ca="1">IFERROR(INDEX(INDIRECT("day_wise_sales_data!$B$2:$BZ$599"),MATCH(resource!$CC952,day_wise_sales_data!$A$2:$A$500,0),MATCH(resource!BU$2,INDIRECT("day_wise_sales_data!$B$1:$BZ$1"),0)),0)</f>
        <v>0</v>
      </c>
      <c r="BV952" s="3">
        <f ca="1">IFERROR(INDEX(INDIRECT("day_wise_sales_data!$B$2:$BZ$599"),MATCH(resource!$CC952,day_wise_sales_data!$A$2:$A$500,0),MATCH(resource!BV$2,INDIRECT("day_wise_sales_data!$B$1:$BZ$1"),0)),0)</f>
        <v>0</v>
      </c>
      <c r="BW952" s="3">
        <f ca="1">IFERROR(INDEX(INDIRECT("day_wise_sales_data!$B$2:$BZ$599"),MATCH(resource!$CC952,day_wise_sales_data!$A$2:$A$500,0),MATCH(resource!BW$2,INDIRECT("day_wise_sales_data!$B$1:$BZ$1"),0)),0)</f>
        <v>0</v>
      </c>
      <c r="BX952" s="3">
        <f ca="1">IFERROR(INDEX(INDIRECT("day_wise_sales_data!$B$2:$BZ$599"),MATCH(resource!$CC952,day_wise_sales_data!$A$2:$A$500,0),MATCH(resource!BX$2,INDIRECT("day_wise_sales_data!$B$1:$BZ$1"),0)),0)</f>
        <v>0</v>
      </c>
      <c r="BY952" s="3">
        <f ca="1">IFERROR(INDEX(INDIRECT("day_wise_sales_data!$B$2:$BZ$599"),MATCH(resource!$CC952,day_wise_sales_data!$A$2:$A$500,0),MATCH(resource!BY$2,INDIRECT("day_wise_sales_data!$B$1:$BZ$1"),0)),0)</f>
        <v>0</v>
      </c>
      <c r="BZ952" s="3">
        <f ca="1">IFERROR(INDEX(INDIRECT("day_wise_sales_data!$B$2:$BZ$599"),MATCH(resource!$CC952,day_wise_sales_data!$A$2:$A$500,0),MATCH(resource!BZ$2,INDIRECT("day_wise_sales_data!$B$1:$BZ$1"),0)),0)</f>
        <v>0</v>
      </c>
      <c r="CA952" s="3">
        <f ca="1">IFERROR(INDEX(INDIRECT("day_wise_sales_data!$B$2:$BZ$599"),MATCH(resource!$CC952,day_wise_sales_data!$A$2:$A$500,0),MATCH(resource!CA$2,INDIRECT("day_wise_sales_data!$B$1:$BZ$1"),0)),0)</f>
        <v>0</v>
      </c>
      <c r="CC952" s="4">
        <f>sales_data!H951</f>
        <v>0</v>
      </c>
      <c r="CD952" s="1">
        <v>950</v>
      </c>
      <c r="CE952" s="1" t="str">
        <f>IF(AQ952=report!$AQ$3,resource!CD952,"")</f>
        <v/>
      </c>
      <c r="CF952" s="5" t="str">
        <f>IFERROR(SMALL($CE$3:$CE$1001,ROWS($CE$3:CE952)),"")</f>
        <v/>
      </c>
      <c r="CH952">
        <f>IFERROR(VLOOKUP($CC952,data_pull!$E$22:$G$700,2,0),0)</f>
        <v>0</v>
      </c>
      <c r="DK952" s="3" t="str">
        <f>IFERROR(INDEX(COD_SALES!$B$5:$Z$500,MATCH(resource!$CC952,COD_SALES!$A$5:$A$500,0),MATCH(resource!DK$2,COD_SALES!$B$4:$Z$4,0)),"")</f>
        <v/>
      </c>
      <c r="DL952" s="3" t="str">
        <f>IFERROR(INDEX(COD_SALES!$B$5:$Z$500,MATCH(resource!$CC952,COD_SALES!$A$5:$A$500,0),MATCH(resource!DL$2,COD_SALES!$B$4:$Z$4,0)),"")</f>
        <v/>
      </c>
      <c r="DM952" s="3" t="str">
        <f>IFERROR(INDEX(COD_SALES!$B$5:$Z$500,MATCH(resource!$CC952,COD_SALES!$A$5:$A$500,0),MATCH(resource!DM$2,COD_SALES!$B$4:$Z$4,0)),"")</f>
        <v/>
      </c>
      <c r="DN952" s="3" t="str">
        <f>IFERROR(INDEX(COD_SALES!$B$5:$Z$500,MATCH(resource!$CC952,COD_SALES!$A$5:$A$500,0),MATCH(resource!DN$2,COD_SALES!$B$4:$Z$4,0)),"")</f>
        <v/>
      </c>
      <c r="DO952" s="3" t="str">
        <f>IFERROR(INDEX(COD_SALES!$B$5:$Z$500,MATCH(resource!$CC952,COD_SALES!$A$5:$A$500,0),MATCH(resource!DO$2,COD_SALES!$B$4:$Z$4,0)),"")</f>
        <v/>
      </c>
      <c r="DP952" s="3" t="str">
        <f>IFERROR(INDEX(COD_SALES!$B$5:$Z$500,MATCH(resource!$CC952,COD_SALES!$A$5:$A$500,0),MATCH(resource!DP$2,COD_SALES!$B$4:$Z$4,0)),"")</f>
        <v/>
      </c>
      <c r="DQ952" s="3" t="str">
        <f>IFERROR(INDEX(COD_SALES!$B$5:$Z$500,MATCH(resource!$CC952,COD_SALES!$A$5:$A$500,0),MATCH(resource!DQ$2,COD_SALES!$B$4:$Z$4,0)),"")</f>
        <v/>
      </c>
      <c r="DR952" s="3" t="str">
        <f>IFERROR(INDEX(COD_SALES!$B$5:$Z$500,MATCH(resource!$CC952,COD_SALES!$A$5:$A$500,0),MATCH(resource!DR$2,COD_SALES!$B$4:$Z$4,0)),"")</f>
        <v/>
      </c>
      <c r="DS952" s="3" t="str">
        <f>IFERROR(INDEX(COD_SALES!$B$5:$Z$500,MATCH(resource!$CC952,COD_SALES!$A$5:$A$500,0),MATCH(resource!DS$2,COD_SALES!$B$4:$Z$4,0)),"")</f>
        <v/>
      </c>
      <c r="DT952" s="3" t="str">
        <f>IFERROR(INDEX(COD_SALES!$B$5:$Z$500,MATCH(resource!$CC952,COD_SALES!$A$5:$A$500,0),MATCH(resource!DT$2,COD_SALES!$B$4:$Z$4,0)),"")</f>
        <v/>
      </c>
      <c r="DU952" s="3" t="str">
        <f>IFERROR(INDEX(COD_SALES!$B$5:$Z$500,MATCH(resource!$CC952,COD_SALES!$A$5:$A$500,0),MATCH(resource!DU$2,COD_SALES!$B$4:$Z$4,0)),"")</f>
        <v/>
      </c>
      <c r="DV952" s="3" t="str">
        <f>IFERROR(INDEX(COD_SALES!$B$5:$Z$500,MATCH(resource!$CC952,COD_SALES!$A$5:$A$500,0),MATCH(resource!DV$2,COD_SALES!$B$4:$Z$4,0)),"")</f>
        <v/>
      </c>
      <c r="DW952" s="3" t="str">
        <f>IFERROR(INDEX(COD_SALES!$B$5:$Z$500,MATCH(resource!$CC952,COD_SALES!$A$5:$A$500,0),MATCH(resource!DW$2,COD_SALES!$B$4:$Z$4,0)),"")</f>
        <v/>
      </c>
      <c r="DX952" s="3" t="str">
        <f>IFERROR(INDEX(COD_SALES!$B$5:$Z$500,MATCH(resource!$CC952,COD_SALES!$A$5:$A$500,0),MATCH(resource!DX$2,COD_SALES!$B$4:$Z$4,0)),"")</f>
        <v/>
      </c>
      <c r="DY952" s="3" t="str">
        <f>IFERROR(INDEX(COD_SALES!$B$5:$Z$500,MATCH(resource!$CC952,COD_SALES!$A$5:$A$500,0),MATCH(resource!DY$2,COD_SALES!$B$4:$Z$4,0)),"")</f>
        <v/>
      </c>
      <c r="DZ952" s="3" t="str">
        <f>IFERROR(INDEX(COD_SALES!$B$5:$Z$500,MATCH(resource!$CC952,COD_SALES!$A$5:$A$500,0),MATCH(resource!DZ$2,COD_SALES!$B$4:$Z$4,0)),"")</f>
        <v/>
      </c>
      <c r="EA952" s="3" t="str">
        <f>IFERROR(INDEX(COD_SALES!$B$5:$Z$500,MATCH(resource!$CC952,COD_SALES!$A$5:$A$500,0),MATCH(resource!EA$2,COD_SALES!$B$4:$Z$4,0)),"")</f>
        <v/>
      </c>
      <c r="EB952" s="3">
        <f t="shared" si="144"/>
        <v>0</v>
      </c>
      <c r="EW952" s="3">
        <f>IFERROR(VLOOKUP(CC952,data_pull!$AO$25:$AR$546,2,0),0)</f>
        <v>0</v>
      </c>
      <c r="EX952" s="1">
        <f>IFERROR(VLOOKUP(CC952,data_pull!$AO$25:$AR$546,4,0),0)</f>
        <v>0</v>
      </c>
    </row>
    <row r="953" spans="13:154" x14ac:dyDescent="0.25"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4">
        <f>sales_data!B952</f>
        <v>0</v>
      </c>
      <c r="AR953" s="4">
        <f>sales_data!C952</f>
        <v>0</v>
      </c>
      <c r="AS953" s="5" t="str">
        <f t="shared" si="143"/>
        <v/>
      </c>
      <c r="AT953" s="4">
        <f>sales_data!I952</f>
        <v>0</v>
      </c>
      <c r="AU953" s="4">
        <f>sales_data!W952</f>
        <v>0</v>
      </c>
      <c r="AV953" s="1">
        <f>sales_data!N952</f>
        <v>0</v>
      </c>
      <c r="AW953" s="1">
        <f>sales_data!P952</f>
        <v>0</v>
      </c>
      <c r="AX953" s="3">
        <f ca="1">IFERROR(INDEX(INDIRECT("day_wise_sales_data!$B$2:$BZ$599"),MATCH(resource!$CC953,day_wise_sales_data!$A$2:$A$500,0),MATCH(resource!AX$2,INDIRECT("day_wise_sales_data!$B$1:$BZ$1"),0)),0)</f>
        <v>0</v>
      </c>
      <c r="AY953" s="3">
        <f ca="1">IFERROR(INDEX(INDIRECT("day_wise_sales_data!$B$2:$BZ$599"),MATCH(resource!$CC953,day_wise_sales_data!$A$2:$A$500,0),MATCH(resource!AY$2,INDIRECT("day_wise_sales_data!$B$1:$BZ$1"),0)),0)</f>
        <v>0</v>
      </c>
      <c r="AZ953" s="3">
        <f ca="1">IFERROR(INDEX(INDIRECT("day_wise_sales_data!$B$2:$BZ$599"),MATCH(resource!$CC953,day_wise_sales_data!$A$2:$A$500,0),MATCH(resource!AZ$2,INDIRECT("day_wise_sales_data!$B$1:$BZ$1"),0)),0)</f>
        <v>0</v>
      </c>
      <c r="BA953" s="3">
        <f ca="1">IFERROR(INDEX(INDIRECT("day_wise_sales_data!$B$2:$BZ$599"),MATCH(resource!$CC953,day_wise_sales_data!$A$2:$A$500,0),MATCH(resource!BA$2,INDIRECT("day_wise_sales_data!$B$1:$BZ$1"),0)),0)</f>
        <v>0</v>
      </c>
      <c r="BB953" s="3">
        <f ca="1">IFERROR(INDEX(INDIRECT("day_wise_sales_data!$B$2:$BZ$599"),MATCH(resource!$CC953,day_wise_sales_data!$A$2:$A$500,0),MATCH(resource!BB$2,INDIRECT("day_wise_sales_data!$B$1:$BZ$1"),0)),0)</f>
        <v>0</v>
      </c>
      <c r="BC953" s="3">
        <f ca="1">IFERROR(INDEX(INDIRECT("day_wise_sales_data!$B$2:$BZ$599"),MATCH(resource!$CC953,day_wise_sales_data!$A$2:$A$500,0),MATCH(resource!BC$2,INDIRECT("day_wise_sales_data!$B$1:$BZ$1"),0)),0)</f>
        <v>0</v>
      </c>
      <c r="BD953" s="3">
        <f ca="1">IFERROR(INDEX(INDIRECT("day_wise_sales_data!$B$2:$BZ$599"),MATCH(resource!$CC953,day_wise_sales_data!$A$2:$A$500,0),MATCH(resource!BD$2,INDIRECT("day_wise_sales_data!$B$1:$BZ$1"),0)),0)</f>
        <v>0</v>
      </c>
      <c r="BE953" s="3">
        <f ca="1">IFERROR(INDEX(INDIRECT("day_wise_sales_data!$B$2:$BZ$599"),MATCH(resource!$CC953,day_wise_sales_data!$A$2:$A$500,0),MATCH(resource!BE$2,INDIRECT("day_wise_sales_data!$B$1:$BZ$1"),0)),0)</f>
        <v>0</v>
      </c>
      <c r="BF953" s="3">
        <f ca="1">IFERROR(INDEX(INDIRECT("day_wise_sales_data!$B$2:$BZ$599"),MATCH(resource!$CC953,day_wise_sales_data!$A$2:$A$500,0),MATCH(resource!BF$2,INDIRECT("day_wise_sales_data!$B$1:$BZ$1"),0)),0)</f>
        <v>0</v>
      </c>
      <c r="BG953" s="3">
        <f ca="1">IFERROR(INDEX(INDIRECT("day_wise_sales_data!$B$2:$BZ$599"),MATCH(resource!$CC953,day_wise_sales_data!$A$2:$A$500,0),MATCH(resource!BG$2,INDIRECT("day_wise_sales_data!$B$1:$BZ$1"),0)),0)</f>
        <v>0</v>
      </c>
      <c r="BH953" s="3">
        <f ca="1">IFERROR(INDEX(INDIRECT("day_wise_sales_data!$B$2:$BZ$599"),MATCH(resource!$CC953,day_wise_sales_data!$A$2:$A$500,0),MATCH(resource!BH$2,INDIRECT("day_wise_sales_data!$B$1:$BZ$1"),0)),0)</f>
        <v>0</v>
      </c>
      <c r="BI953" s="3">
        <f ca="1">IFERROR(INDEX(INDIRECT("day_wise_sales_data!$B$2:$BZ$599"),MATCH(resource!$CC953,day_wise_sales_data!$A$2:$A$500,0),MATCH(resource!BI$2,INDIRECT("day_wise_sales_data!$B$1:$BZ$1"),0)),0)</f>
        <v>0</v>
      </c>
      <c r="BJ953" s="3">
        <f ca="1">IFERROR(INDEX(INDIRECT("day_wise_sales_data!$B$2:$BZ$599"),MATCH(resource!$CC953,day_wise_sales_data!$A$2:$A$500,0),MATCH(resource!BJ$2,INDIRECT("day_wise_sales_data!$B$1:$BZ$1"),0)),0)</f>
        <v>0</v>
      </c>
      <c r="BK953" s="3">
        <f ca="1">IFERROR(INDEX(INDIRECT("day_wise_sales_data!$B$2:$BZ$599"),MATCH(resource!$CC953,day_wise_sales_data!$A$2:$A$500,0),MATCH(resource!BK$2,INDIRECT("day_wise_sales_data!$B$1:$BZ$1"),0)),0)</f>
        <v>0</v>
      </c>
      <c r="BL953" s="3">
        <f ca="1">IFERROR(INDEX(INDIRECT("day_wise_sales_data!$B$2:$BZ$599"),MATCH(resource!$CC953,day_wise_sales_data!$A$2:$A$500,0),MATCH(resource!BL$2,INDIRECT("day_wise_sales_data!$B$1:$BZ$1"),0)),0)</f>
        <v>0</v>
      </c>
      <c r="BM953" s="3">
        <f ca="1">IFERROR(INDEX(INDIRECT("day_wise_sales_data!$B$2:$BZ$599"),MATCH(resource!$CC953,day_wise_sales_data!$A$2:$A$500,0),MATCH(resource!BM$2,INDIRECT("day_wise_sales_data!$B$1:$BZ$1"),0)),0)</f>
        <v>0</v>
      </c>
      <c r="BN953" s="3">
        <f ca="1">IFERROR(INDEX(INDIRECT("day_wise_sales_data!$B$2:$BZ$599"),MATCH(resource!$CC953,day_wise_sales_data!$A$2:$A$500,0),MATCH(resource!BN$2,INDIRECT("day_wise_sales_data!$B$1:$BZ$1"),0)),0)</f>
        <v>0</v>
      </c>
      <c r="BO953" s="3">
        <f ca="1">IFERROR(INDEX(INDIRECT("day_wise_sales_data!$B$2:$BZ$599"),MATCH(resource!$CC953,day_wise_sales_data!$A$2:$A$500,0),MATCH(resource!BO$2,INDIRECT("day_wise_sales_data!$B$1:$BZ$1"),0)),0)</f>
        <v>0</v>
      </c>
      <c r="BP953" s="3">
        <f ca="1">IFERROR(INDEX(INDIRECT("day_wise_sales_data!$B$2:$BZ$599"),MATCH(resource!$CC953,day_wise_sales_data!$A$2:$A$500,0),MATCH(resource!BP$2,INDIRECT("day_wise_sales_data!$B$1:$BZ$1"),0)),0)</f>
        <v>0</v>
      </c>
      <c r="BQ953" s="3">
        <f ca="1">IFERROR(INDEX(INDIRECT("day_wise_sales_data!$B$2:$BZ$599"),MATCH(resource!$CC953,day_wise_sales_data!$A$2:$A$500,0),MATCH(resource!BQ$2,INDIRECT("day_wise_sales_data!$B$1:$BZ$1"),0)),0)</f>
        <v>0</v>
      </c>
      <c r="BR953" s="3">
        <f ca="1">IFERROR(INDEX(INDIRECT("day_wise_sales_data!$B$2:$BZ$599"),MATCH(resource!$CC953,day_wise_sales_data!$A$2:$A$500,0),MATCH(resource!BR$2,INDIRECT("day_wise_sales_data!$B$1:$BZ$1"),0)),0)</f>
        <v>0</v>
      </c>
      <c r="BS953" s="3">
        <f ca="1">IFERROR(INDEX(INDIRECT("day_wise_sales_data!$B$2:$BZ$599"),MATCH(resource!$CC953,day_wise_sales_data!$A$2:$A$500,0),MATCH(resource!BS$2,INDIRECT("day_wise_sales_data!$B$1:$BZ$1"),0)),0)</f>
        <v>0</v>
      </c>
      <c r="BT953" s="3">
        <f ca="1">IFERROR(INDEX(INDIRECT("day_wise_sales_data!$B$2:$BZ$599"),MATCH(resource!$CC953,day_wise_sales_data!$A$2:$A$500,0),MATCH(resource!BT$2,INDIRECT("day_wise_sales_data!$B$1:$BZ$1"),0)),0)</f>
        <v>0</v>
      </c>
      <c r="BU953" s="3">
        <f ca="1">IFERROR(INDEX(INDIRECT("day_wise_sales_data!$B$2:$BZ$599"),MATCH(resource!$CC953,day_wise_sales_data!$A$2:$A$500,0),MATCH(resource!BU$2,INDIRECT("day_wise_sales_data!$B$1:$BZ$1"),0)),0)</f>
        <v>0</v>
      </c>
      <c r="BV953" s="3">
        <f ca="1">IFERROR(INDEX(INDIRECT("day_wise_sales_data!$B$2:$BZ$599"),MATCH(resource!$CC953,day_wise_sales_data!$A$2:$A$500,0),MATCH(resource!BV$2,INDIRECT("day_wise_sales_data!$B$1:$BZ$1"),0)),0)</f>
        <v>0</v>
      </c>
      <c r="BW953" s="3">
        <f ca="1">IFERROR(INDEX(INDIRECT("day_wise_sales_data!$B$2:$BZ$599"),MATCH(resource!$CC953,day_wise_sales_data!$A$2:$A$500,0),MATCH(resource!BW$2,INDIRECT("day_wise_sales_data!$B$1:$BZ$1"),0)),0)</f>
        <v>0</v>
      </c>
      <c r="BX953" s="3">
        <f ca="1">IFERROR(INDEX(INDIRECT("day_wise_sales_data!$B$2:$BZ$599"),MATCH(resource!$CC953,day_wise_sales_data!$A$2:$A$500,0),MATCH(resource!BX$2,INDIRECT("day_wise_sales_data!$B$1:$BZ$1"),0)),0)</f>
        <v>0</v>
      </c>
      <c r="BY953" s="3">
        <f ca="1">IFERROR(INDEX(INDIRECT("day_wise_sales_data!$B$2:$BZ$599"),MATCH(resource!$CC953,day_wise_sales_data!$A$2:$A$500,0),MATCH(resource!BY$2,INDIRECT("day_wise_sales_data!$B$1:$BZ$1"),0)),0)</f>
        <v>0</v>
      </c>
      <c r="BZ953" s="3">
        <f ca="1">IFERROR(INDEX(INDIRECT("day_wise_sales_data!$B$2:$BZ$599"),MATCH(resource!$CC953,day_wise_sales_data!$A$2:$A$500,0),MATCH(resource!BZ$2,INDIRECT("day_wise_sales_data!$B$1:$BZ$1"),0)),0)</f>
        <v>0</v>
      </c>
      <c r="CA953" s="3">
        <f ca="1">IFERROR(INDEX(INDIRECT("day_wise_sales_data!$B$2:$BZ$599"),MATCH(resource!$CC953,day_wise_sales_data!$A$2:$A$500,0),MATCH(resource!CA$2,INDIRECT("day_wise_sales_data!$B$1:$BZ$1"),0)),0)</f>
        <v>0</v>
      </c>
      <c r="CC953" s="4">
        <f>sales_data!H952</f>
        <v>0</v>
      </c>
      <c r="CD953" s="1">
        <v>951</v>
      </c>
      <c r="CE953" s="1" t="str">
        <f>IF(AQ953=report!$AQ$3,resource!CD953,"")</f>
        <v/>
      </c>
      <c r="CF953" s="5" t="str">
        <f>IFERROR(SMALL($CE$3:$CE$1001,ROWS($CE$3:CE953)),"")</f>
        <v/>
      </c>
      <c r="CH953">
        <f>IFERROR(VLOOKUP($CC953,data_pull!$E$22:$G$700,2,0),0)</f>
        <v>0</v>
      </c>
      <c r="DK953" s="3" t="str">
        <f>IFERROR(INDEX(COD_SALES!$B$5:$Z$500,MATCH(resource!$CC953,COD_SALES!$A$5:$A$500,0),MATCH(resource!DK$2,COD_SALES!$B$4:$Z$4,0)),"")</f>
        <v/>
      </c>
      <c r="DL953" s="3" t="str">
        <f>IFERROR(INDEX(COD_SALES!$B$5:$Z$500,MATCH(resource!$CC953,COD_SALES!$A$5:$A$500,0),MATCH(resource!DL$2,COD_SALES!$B$4:$Z$4,0)),"")</f>
        <v/>
      </c>
      <c r="DM953" s="3" t="str">
        <f>IFERROR(INDEX(COD_SALES!$B$5:$Z$500,MATCH(resource!$CC953,COD_SALES!$A$5:$A$500,0),MATCH(resource!DM$2,COD_SALES!$B$4:$Z$4,0)),"")</f>
        <v/>
      </c>
      <c r="DN953" s="3" t="str">
        <f>IFERROR(INDEX(COD_SALES!$B$5:$Z$500,MATCH(resource!$CC953,COD_SALES!$A$5:$A$500,0),MATCH(resource!DN$2,COD_SALES!$B$4:$Z$4,0)),"")</f>
        <v/>
      </c>
      <c r="DO953" s="3" t="str">
        <f>IFERROR(INDEX(COD_SALES!$B$5:$Z$500,MATCH(resource!$CC953,COD_SALES!$A$5:$A$500,0),MATCH(resource!DO$2,COD_SALES!$B$4:$Z$4,0)),"")</f>
        <v/>
      </c>
      <c r="DP953" s="3" t="str">
        <f>IFERROR(INDEX(COD_SALES!$B$5:$Z$500,MATCH(resource!$CC953,COD_SALES!$A$5:$A$500,0),MATCH(resource!DP$2,COD_SALES!$B$4:$Z$4,0)),"")</f>
        <v/>
      </c>
      <c r="DQ953" s="3" t="str">
        <f>IFERROR(INDEX(COD_SALES!$B$5:$Z$500,MATCH(resource!$CC953,COD_SALES!$A$5:$A$500,0),MATCH(resource!DQ$2,COD_SALES!$B$4:$Z$4,0)),"")</f>
        <v/>
      </c>
      <c r="DR953" s="3" t="str">
        <f>IFERROR(INDEX(COD_SALES!$B$5:$Z$500,MATCH(resource!$CC953,COD_SALES!$A$5:$A$500,0),MATCH(resource!DR$2,COD_SALES!$B$4:$Z$4,0)),"")</f>
        <v/>
      </c>
      <c r="DS953" s="3" t="str">
        <f>IFERROR(INDEX(COD_SALES!$B$5:$Z$500,MATCH(resource!$CC953,COD_SALES!$A$5:$A$500,0),MATCH(resource!DS$2,COD_SALES!$B$4:$Z$4,0)),"")</f>
        <v/>
      </c>
      <c r="DT953" s="3" t="str">
        <f>IFERROR(INDEX(COD_SALES!$B$5:$Z$500,MATCH(resource!$CC953,COD_SALES!$A$5:$A$500,0),MATCH(resource!DT$2,COD_SALES!$B$4:$Z$4,0)),"")</f>
        <v/>
      </c>
      <c r="DU953" s="3" t="str">
        <f>IFERROR(INDEX(COD_SALES!$B$5:$Z$500,MATCH(resource!$CC953,COD_SALES!$A$5:$A$500,0),MATCH(resource!DU$2,COD_SALES!$B$4:$Z$4,0)),"")</f>
        <v/>
      </c>
      <c r="DV953" s="3" t="str">
        <f>IFERROR(INDEX(COD_SALES!$B$5:$Z$500,MATCH(resource!$CC953,COD_SALES!$A$5:$A$500,0),MATCH(resource!DV$2,COD_SALES!$B$4:$Z$4,0)),"")</f>
        <v/>
      </c>
      <c r="DW953" s="3" t="str">
        <f>IFERROR(INDEX(COD_SALES!$B$5:$Z$500,MATCH(resource!$CC953,COD_SALES!$A$5:$A$500,0),MATCH(resource!DW$2,COD_SALES!$B$4:$Z$4,0)),"")</f>
        <v/>
      </c>
      <c r="DX953" s="3" t="str">
        <f>IFERROR(INDEX(COD_SALES!$B$5:$Z$500,MATCH(resource!$CC953,COD_SALES!$A$5:$A$500,0),MATCH(resource!DX$2,COD_SALES!$B$4:$Z$4,0)),"")</f>
        <v/>
      </c>
      <c r="DY953" s="3" t="str">
        <f>IFERROR(INDEX(COD_SALES!$B$5:$Z$500,MATCH(resource!$CC953,COD_SALES!$A$5:$A$500,0),MATCH(resource!DY$2,COD_SALES!$B$4:$Z$4,0)),"")</f>
        <v/>
      </c>
      <c r="DZ953" s="3" t="str">
        <f>IFERROR(INDEX(COD_SALES!$B$5:$Z$500,MATCH(resource!$CC953,COD_SALES!$A$5:$A$500,0),MATCH(resource!DZ$2,COD_SALES!$B$4:$Z$4,0)),"")</f>
        <v/>
      </c>
      <c r="EA953" s="3" t="str">
        <f>IFERROR(INDEX(COD_SALES!$B$5:$Z$500,MATCH(resource!$CC953,COD_SALES!$A$5:$A$500,0),MATCH(resource!EA$2,COD_SALES!$B$4:$Z$4,0)),"")</f>
        <v/>
      </c>
      <c r="EB953" s="3">
        <f t="shared" si="144"/>
        <v>0</v>
      </c>
      <c r="EW953" s="3">
        <f>IFERROR(VLOOKUP(CC953,data_pull!$AO$25:$AR$546,2,0),0)</f>
        <v>0</v>
      </c>
      <c r="EX953" s="1">
        <f>IFERROR(VLOOKUP(CC953,data_pull!$AO$25:$AR$546,4,0),0)</f>
        <v>0</v>
      </c>
    </row>
    <row r="954" spans="13:154" x14ac:dyDescent="0.25"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4">
        <f>sales_data!B953</f>
        <v>0</v>
      </c>
      <c r="AR954" s="4">
        <f>sales_data!C953</f>
        <v>0</v>
      </c>
      <c r="AS954" s="5" t="str">
        <f t="shared" si="143"/>
        <v/>
      </c>
      <c r="AT954" s="4">
        <f>sales_data!I953</f>
        <v>0</v>
      </c>
      <c r="AU954" s="4">
        <f>sales_data!W953</f>
        <v>0</v>
      </c>
      <c r="AV954" s="1">
        <f>sales_data!N953</f>
        <v>0</v>
      </c>
      <c r="AW954" s="1">
        <f>sales_data!P953</f>
        <v>0</v>
      </c>
      <c r="AX954" s="3">
        <f ca="1">IFERROR(INDEX(INDIRECT("day_wise_sales_data!$B$2:$BZ$599"),MATCH(resource!$CC954,day_wise_sales_data!$A$2:$A$500,0),MATCH(resource!AX$2,INDIRECT("day_wise_sales_data!$B$1:$BZ$1"),0)),0)</f>
        <v>0</v>
      </c>
      <c r="AY954" s="3">
        <f ca="1">IFERROR(INDEX(INDIRECT("day_wise_sales_data!$B$2:$BZ$599"),MATCH(resource!$CC954,day_wise_sales_data!$A$2:$A$500,0),MATCH(resource!AY$2,INDIRECT("day_wise_sales_data!$B$1:$BZ$1"),0)),0)</f>
        <v>0</v>
      </c>
      <c r="AZ954" s="3">
        <f ca="1">IFERROR(INDEX(INDIRECT("day_wise_sales_data!$B$2:$BZ$599"),MATCH(resource!$CC954,day_wise_sales_data!$A$2:$A$500,0),MATCH(resource!AZ$2,INDIRECT("day_wise_sales_data!$B$1:$BZ$1"),0)),0)</f>
        <v>0</v>
      </c>
      <c r="BA954" s="3">
        <f ca="1">IFERROR(INDEX(INDIRECT("day_wise_sales_data!$B$2:$BZ$599"),MATCH(resource!$CC954,day_wise_sales_data!$A$2:$A$500,0),MATCH(resource!BA$2,INDIRECT("day_wise_sales_data!$B$1:$BZ$1"),0)),0)</f>
        <v>0</v>
      </c>
      <c r="BB954" s="3">
        <f ca="1">IFERROR(INDEX(INDIRECT("day_wise_sales_data!$B$2:$BZ$599"),MATCH(resource!$CC954,day_wise_sales_data!$A$2:$A$500,0),MATCH(resource!BB$2,INDIRECT("day_wise_sales_data!$B$1:$BZ$1"),0)),0)</f>
        <v>0</v>
      </c>
      <c r="BC954" s="3">
        <f ca="1">IFERROR(INDEX(INDIRECT("day_wise_sales_data!$B$2:$BZ$599"),MATCH(resource!$CC954,day_wise_sales_data!$A$2:$A$500,0),MATCH(resource!BC$2,INDIRECT("day_wise_sales_data!$B$1:$BZ$1"),0)),0)</f>
        <v>0</v>
      </c>
      <c r="BD954" s="3">
        <f ca="1">IFERROR(INDEX(INDIRECT("day_wise_sales_data!$B$2:$BZ$599"),MATCH(resource!$CC954,day_wise_sales_data!$A$2:$A$500,0),MATCH(resource!BD$2,INDIRECT("day_wise_sales_data!$B$1:$BZ$1"),0)),0)</f>
        <v>0</v>
      </c>
      <c r="BE954" s="3">
        <f ca="1">IFERROR(INDEX(INDIRECT("day_wise_sales_data!$B$2:$BZ$599"),MATCH(resource!$CC954,day_wise_sales_data!$A$2:$A$500,0),MATCH(resource!BE$2,INDIRECT("day_wise_sales_data!$B$1:$BZ$1"),0)),0)</f>
        <v>0</v>
      </c>
      <c r="BF954" s="3">
        <f ca="1">IFERROR(INDEX(INDIRECT("day_wise_sales_data!$B$2:$BZ$599"),MATCH(resource!$CC954,day_wise_sales_data!$A$2:$A$500,0),MATCH(resource!BF$2,INDIRECT("day_wise_sales_data!$B$1:$BZ$1"),0)),0)</f>
        <v>0</v>
      </c>
      <c r="BG954" s="3">
        <f ca="1">IFERROR(INDEX(INDIRECT("day_wise_sales_data!$B$2:$BZ$599"),MATCH(resource!$CC954,day_wise_sales_data!$A$2:$A$500,0),MATCH(resource!BG$2,INDIRECT("day_wise_sales_data!$B$1:$BZ$1"),0)),0)</f>
        <v>0</v>
      </c>
      <c r="BH954" s="3">
        <f ca="1">IFERROR(INDEX(INDIRECT("day_wise_sales_data!$B$2:$BZ$599"),MATCH(resource!$CC954,day_wise_sales_data!$A$2:$A$500,0),MATCH(resource!BH$2,INDIRECT("day_wise_sales_data!$B$1:$BZ$1"),0)),0)</f>
        <v>0</v>
      </c>
      <c r="BI954" s="3">
        <f ca="1">IFERROR(INDEX(INDIRECT("day_wise_sales_data!$B$2:$BZ$599"),MATCH(resource!$CC954,day_wise_sales_data!$A$2:$A$500,0),MATCH(resource!BI$2,INDIRECT("day_wise_sales_data!$B$1:$BZ$1"),0)),0)</f>
        <v>0</v>
      </c>
      <c r="BJ954" s="3">
        <f ca="1">IFERROR(INDEX(INDIRECT("day_wise_sales_data!$B$2:$BZ$599"),MATCH(resource!$CC954,day_wise_sales_data!$A$2:$A$500,0),MATCH(resource!BJ$2,INDIRECT("day_wise_sales_data!$B$1:$BZ$1"),0)),0)</f>
        <v>0</v>
      </c>
      <c r="BK954" s="3">
        <f ca="1">IFERROR(INDEX(INDIRECT("day_wise_sales_data!$B$2:$BZ$599"),MATCH(resource!$CC954,day_wise_sales_data!$A$2:$A$500,0),MATCH(resource!BK$2,INDIRECT("day_wise_sales_data!$B$1:$BZ$1"),0)),0)</f>
        <v>0</v>
      </c>
      <c r="BL954" s="3">
        <f ca="1">IFERROR(INDEX(INDIRECT("day_wise_sales_data!$B$2:$BZ$599"),MATCH(resource!$CC954,day_wise_sales_data!$A$2:$A$500,0),MATCH(resource!BL$2,INDIRECT("day_wise_sales_data!$B$1:$BZ$1"),0)),0)</f>
        <v>0</v>
      </c>
      <c r="BM954" s="3">
        <f ca="1">IFERROR(INDEX(INDIRECT("day_wise_sales_data!$B$2:$BZ$599"),MATCH(resource!$CC954,day_wise_sales_data!$A$2:$A$500,0),MATCH(resource!BM$2,INDIRECT("day_wise_sales_data!$B$1:$BZ$1"),0)),0)</f>
        <v>0</v>
      </c>
      <c r="BN954" s="3">
        <f ca="1">IFERROR(INDEX(INDIRECT("day_wise_sales_data!$B$2:$BZ$599"),MATCH(resource!$CC954,day_wise_sales_data!$A$2:$A$500,0),MATCH(resource!BN$2,INDIRECT("day_wise_sales_data!$B$1:$BZ$1"),0)),0)</f>
        <v>0</v>
      </c>
      <c r="BO954" s="3">
        <f ca="1">IFERROR(INDEX(INDIRECT("day_wise_sales_data!$B$2:$BZ$599"),MATCH(resource!$CC954,day_wise_sales_data!$A$2:$A$500,0),MATCH(resource!BO$2,INDIRECT("day_wise_sales_data!$B$1:$BZ$1"),0)),0)</f>
        <v>0</v>
      </c>
      <c r="BP954" s="3">
        <f ca="1">IFERROR(INDEX(INDIRECT("day_wise_sales_data!$B$2:$BZ$599"),MATCH(resource!$CC954,day_wise_sales_data!$A$2:$A$500,0),MATCH(resource!BP$2,INDIRECT("day_wise_sales_data!$B$1:$BZ$1"),0)),0)</f>
        <v>0</v>
      </c>
      <c r="BQ954" s="3">
        <f ca="1">IFERROR(INDEX(INDIRECT("day_wise_sales_data!$B$2:$BZ$599"),MATCH(resource!$CC954,day_wise_sales_data!$A$2:$A$500,0),MATCH(resource!BQ$2,INDIRECT("day_wise_sales_data!$B$1:$BZ$1"),0)),0)</f>
        <v>0</v>
      </c>
      <c r="BR954" s="3">
        <f ca="1">IFERROR(INDEX(INDIRECT("day_wise_sales_data!$B$2:$BZ$599"),MATCH(resource!$CC954,day_wise_sales_data!$A$2:$A$500,0),MATCH(resource!BR$2,INDIRECT("day_wise_sales_data!$B$1:$BZ$1"),0)),0)</f>
        <v>0</v>
      </c>
      <c r="BS954" s="3">
        <f ca="1">IFERROR(INDEX(INDIRECT("day_wise_sales_data!$B$2:$BZ$599"),MATCH(resource!$CC954,day_wise_sales_data!$A$2:$A$500,0),MATCH(resource!BS$2,INDIRECT("day_wise_sales_data!$B$1:$BZ$1"),0)),0)</f>
        <v>0</v>
      </c>
      <c r="BT954" s="3">
        <f ca="1">IFERROR(INDEX(INDIRECT("day_wise_sales_data!$B$2:$BZ$599"),MATCH(resource!$CC954,day_wise_sales_data!$A$2:$A$500,0),MATCH(resource!BT$2,INDIRECT("day_wise_sales_data!$B$1:$BZ$1"),0)),0)</f>
        <v>0</v>
      </c>
      <c r="BU954" s="3">
        <f ca="1">IFERROR(INDEX(INDIRECT("day_wise_sales_data!$B$2:$BZ$599"),MATCH(resource!$CC954,day_wise_sales_data!$A$2:$A$500,0),MATCH(resource!BU$2,INDIRECT("day_wise_sales_data!$B$1:$BZ$1"),0)),0)</f>
        <v>0</v>
      </c>
      <c r="BV954" s="3">
        <f ca="1">IFERROR(INDEX(INDIRECT("day_wise_sales_data!$B$2:$BZ$599"),MATCH(resource!$CC954,day_wise_sales_data!$A$2:$A$500,0),MATCH(resource!BV$2,INDIRECT("day_wise_sales_data!$B$1:$BZ$1"),0)),0)</f>
        <v>0</v>
      </c>
      <c r="BW954" s="3">
        <f ca="1">IFERROR(INDEX(INDIRECT("day_wise_sales_data!$B$2:$BZ$599"),MATCH(resource!$CC954,day_wise_sales_data!$A$2:$A$500,0),MATCH(resource!BW$2,INDIRECT("day_wise_sales_data!$B$1:$BZ$1"),0)),0)</f>
        <v>0</v>
      </c>
      <c r="BX954" s="3">
        <f ca="1">IFERROR(INDEX(INDIRECT("day_wise_sales_data!$B$2:$BZ$599"),MATCH(resource!$CC954,day_wise_sales_data!$A$2:$A$500,0),MATCH(resource!BX$2,INDIRECT("day_wise_sales_data!$B$1:$BZ$1"),0)),0)</f>
        <v>0</v>
      </c>
      <c r="BY954" s="3">
        <f ca="1">IFERROR(INDEX(INDIRECT("day_wise_sales_data!$B$2:$BZ$599"),MATCH(resource!$CC954,day_wise_sales_data!$A$2:$A$500,0),MATCH(resource!BY$2,INDIRECT("day_wise_sales_data!$B$1:$BZ$1"),0)),0)</f>
        <v>0</v>
      </c>
      <c r="BZ954" s="3">
        <f ca="1">IFERROR(INDEX(INDIRECT("day_wise_sales_data!$B$2:$BZ$599"),MATCH(resource!$CC954,day_wise_sales_data!$A$2:$A$500,0),MATCH(resource!BZ$2,INDIRECT("day_wise_sales_data!$B$1:$BZ$1"),0)),0)</f>
        <v>0</v>
      </c>
      <c r="CA954" s="3">
        <f ca="1">IFERROR(INDEX(INDIRECT("day_wise_sales_data!$B$2:$BZ$599"),MATCH(resource!$CC954,day_wise_sales_data!$A$2:$A$500,0),MATCH(resource!CA$2,INDIRECT("day_wise_sales_data!$B$1:$BZ$1"),0)),0)</f>
        <v>0</v>
      </c>
      <c r="CC954" s="4">
        <f>sales_data!H953</f>
        <v>0</v>
      </c>
      <c r="CD954" s="1">
        <v>952</v>
      </c>
      <c r="CE954" s="1" t="str">
        <f>IF(AQ954=report!$AQ$3,resource!CD954,"")</f>
        <v/>
      </c>
      <c r="CF954" s="5" t="str">
        <f>IFERROR(SMALL($CE$3:$CE$1001,ROWS($CE$3:CE954)),"")</f>
        <v/>
      </c>
      <c r="CH954">
        <f>IFERROR(VLOOKUP($CC954,data_pull!$E$22:$G$700,2,0),0)</f>
        <v>0</v>
      </c>
      <c r="DK954" s="3" t="str">
        <f>IFERROR(INDEX(COD_SALES!$B$5:$Z$500,MATCH(resource!$CC954,COD_SALES!$A$5:$A$500,0),MATCH(resource!DK$2,COD_SALES!$B$4:$Z$4,0)),"")</f>
        <v/>
      </c>
      <c r="DL954" s="3" t="str">
        <f>IFERROR(INDEX(COD_SALES!$B$5:$Z$500,MATCH(resource!$CC954,COD_SALES!$A$5:$A$500,0),MATCH(resource!DL$2,COD_SALES!$B$4:$Z$4,0)),"")</f>
        <v/>
      </c>
      <c r="DM954" s="3" t="str">
        <f>IFERROR(INDEX(COD_SALES!$B$5:$Z$500,MATCH(resource!$CC954,COD_SALES!$A$5:$A$500,0),MATCH(resource!DM$2,COD_SALES!$B$4:$Z$4,0)),"")</f>
        <v/>
      </c>
      <c r="DN954" s="3" t="str">
        <f>IFERROR(INDEX(COD_SALES!$B$5:$Z$500,MATCH(resource!$CC954,COD_SALES!$A$5:$A$500,0),MATCH(resource!DN$2,COD_SALES!$B$4:$Z$4,0)),"")</f>
        <v/>
      </c>
      <c r="DO954" s="3" t="str">
        <f>IFERROR(INDEX(COD_SALES!$B$5:$Z$500,MATCH(resource!$CC954,COD_SALES!$A$5:$A$500,0),MATCH(resource!DO$2,COD_SALES!$B$4:$Z$4,0)),"")</f>
        <v/>
      </c>
      <c r="DP954" s="3" t="str">
        <f>IFERROR(INDEX(COD_SALES!$B$5:$Z$500,MATCH(resource!$CC954,COD_SALES!$A$5:$A$500,0),MATCH(resource!DP$2,COD_SALES!$B$4:$Z$4,0)),"")</f>
        <v/>
      </c>
      <c r="DQ954" s="3" t="str">
        <f>IFERROR(INDEX(COD_SALES!$B$5:$Z$500,MATCH(resource!$CC954,COD_SALES!$A$5:$A$500,0),MATCH(resource!DQ$2,COD_SALES!$B$4:$Z$4,0)),"")</f>
        <v/>
      </c>
      <c r="DR954" s="3" t="str">
        <f>IFERROR(INDEX(COD_SALES!$B$5:$Z$500,MATCH(resource!$CC954,COD_SALES!$A$5:$A$500,0),MATCH(resource!DR$2,COD_SALES!$B$4:$Z$4,0)),"")</f>
        <v/>
      </c>
      <c r="DS954" s="3" t="str">
        <f>IFERROR(INDEX(COD_SALES!$B$5:$Z$500,MATCH(resource!$CC954,COD_SALES!$A$5:$A$500,0),MATCH(resource!DS$2,COD_SALES!$B$4:$Z$4,0)),"")</f>
        <v/>
      </c>
      <c r="DT954" s="3" t="str">
        <f>IFERROR(INDEX(COD_SALES!$B$5:$Z$500,MATCH(resource!$CC954,COD_SALES!$A$5:$A$500,0),MATCH(resource!DT$2,COD_SALES!$B$4:$Z$4,0)),"")</f>
        <v/>
      </c>
      <c r="DU954" s="3" t="str">
        <f>IFERROR(INDEX(COD_SALES!$B$5:$Z$500,MATCH(resource!$CC954,COD_SALES!$A$5:$A$500,0),MATCH(resource!DU$2,COD_SALES!$B$4:$Z$4,0)),"")</f>
        <v/>
      </c>
      <c r="DV954" s="3" t="str">
        <f>IFERROR(INDEX(COD_SALES!$B$5:$Z$500,MATCH(resource!$CC954,COD_SALES!$A$5:$A$500,0),MATCH(resource!DV$2,COD_SALES!$B$4:$Z$4,0)),"")</f>
        <v/>
      </c>
      <c r="DW954" s="3" t="str">
        <f>IFERROR(INDEX(COD_SALES!$B$5:$Z$500,MATCH(resource!$CC954,COD_SALES!$A$5:$A$500,0),MATCH(resource!DW$2,COD_SALES!$B$4:$Z$4,0)),"")</f>
        <v/>
      </c>
      <c r="DX954" s="3" t="str">
        <f>IFERROR(INDEX(COD_SALES!$B$5:$Z$500,MATCH(resource!$CC954,COD_SALES!$A$5:$A$500,0),MATCH(resource!DX$2,COD_SALES!$B$4:$Z$4,0)),"")</f>
        <v/>
      </c>
      <c r="DY954" s="3" t="str">
        <f>IFERROR(INDEX(COD_SALES!$B$5:$Z$500,MATCH(resource!$CC954,COD_SALES!$A$5:$A$500,0),MATCH(resource!DY$2,COD_SALES!$B$4:$Z$4,0)),"")</f>
        <v/>
      </c>
      <c r="DZ954" s="3" t="str">
        <f>IFERROR(INDEX(COD_SALES!$B$5:$Z$500,MATCH(resource!$CC954,COD_SALES!$A$5:$A$500,0),MATCH(resource!DZ$2,COD_SALES!$B$4:$Z$4,0)),"")</f>
        <v/>
      </c>
      <c r="EA954" s="3" t="str">
        <f>IFERROR(INDEX(COD_SALES!$B$5:$Z$500,MATCH(resource!$CC954,COD_SALES!$A$5:$A$500,0),MATCH(resource!EA$2,COD_SALES!$B$4:$Z$4,0)),"")</f>
        <v/>
      </c>
      <c r="EB954" s="3">
        <f t="shared" si="144"/>
        <v>0</v>
      </c>
      <c r="EW954" s="3">
        <f>IFERROR(VLOOKUP(CC954,data_pull!$AO$25:$AR$546,2,0),0)</f>
        <v>0</v>
      </c>
      <c r="EX954" s="1">
        <f>IFERROR(VLOOKUP(CC954,data_pull!$AO$25:$AR$546,4,0),0)</f>
        <v>0</v>
      </c>
    </row>
    <row r="955" spans="13:154" x14ac:dyDescent="0.25"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4">
        <f>sales_data!B954</f>
        <v>0</v>
      </c>
      <c r="AR955" s="4">
        <f>sales_data!C954</f>
        <v>0</v>
      </c>
      <c r="AS955" s="5" t="str">
        <f t="shared" si="143"/>
        <v/>
      </c>
      <c r="AT955" s="4">
        <f>sales_data!I954</f>
        <v>0</v>
      </c>
      <c r="AU955" s="4">
        <f>sales_data!W954</f>
        <v>0</v>
      </c>
      <c r="AV955" s="1">
        <f>sales_data!N954</f>
        <v>0</v>
      </c>
      <c r="AW955" s="1">
        <f>sales_data!P954</f>
        <v>0</v>
      </c>
      <c r="AX955" s="3">
        <f ca="1">IFERROR(INDEX(INDIRECT("day_wise_sales_data!$B$2:$BZ$599"),MATCH(resource!$CC955,day_wise_sales_data!$A$2:$A$500,0),MATCH(resource!AX$2,INDIRECT("day_wise_sales_data!$B$1:$BZ$1"),0)),0)</f>
        <v>0</v>
      </c>
      <c r="AY955" s="3">
        <f ca="1">IFERROR(INDEX(INDIRECT("day_wise_sales_data!$B$2:$BZ$599"),MATCH(resource!$CC955,day_wise_sales_data!$A$2:$A$500,0),MATCH(resource!AY$2,INDIRECT("day_wise_sales_data!$B$1:$BZ$1"),0)),0)</f>
        <v>0</v>
      </c>
      <c r="AZ955" s="3">
        <f ca="1">IFERROR(INDEX(INDIRECT("day_wise_sales_data!$B$2:$BZ$599"),MATCH(resource!$CC955,day_wise_sales_data!$A$2:$A$500,0),MATCH(resource!AZ$2,INDIRECT("day_wise_sales_data!$B$1:$BZ$1"),0)),0)</f>
        <v>0</v>
      </c>
      <c r="BA955" s="3">
        <f ca="1">IFERROR(INDEX(INDIRECT("day_wise_sales_data!$B$2:$BZ$599"),MATCH(resource!$CC955,day_wise_sales_data!$A$2:$A$500,0),MATCH(resource!BA$2,INDIRECT("day_wise_sales_data!$B$1:$BZ$1"),0)),0)</f>
        <v>0</v>
      </c>
      <c r="BB955" s="3">
        <f ca="1">IFERROR(INDEX(INDIRECT("day_wise_sales_data!$B$2:$BZ$599"),MATCH(resource!$CC955,day_wise_sales_data!$A$2:$A$500,0),MATCH(resource!BB$2,INDIRECT("day_wise_sales_data!$B$1:$BZ$1"),0)),0)</f>
        <v>0</v>
      </c>
      <c r="BC955" s="3">
        <f ca="1">IFERROR(INDEX(INDIRECT("day_wise_sales_data!$B$2:$BZ$599"),MATCH(resource!$CC955,day_wise_sales_data!$A$2:$A$500,0),MATCH(resource!BC$2,INDIRECT("day_wise_sales_data!$B$1:$BZ$1"),0)),0)</f>
        <v>0</v>
      </c>
      <c r="BD955" s="3">
        <f ca="1">IFERROR(INDEX(INDIRECT("day_wise_sales_data!$B$2:$BZ$599"),MATCH(resource!$CC955,day_wise_sales_data!$A$2:$A$500,0),MATCH(resource!BD$2,INDIRECT("day_wise_sales_data!$B$1:$BZ$1"),0)),0)</f>
        <v>0</v>
      </c>
      <c r="BE955" s="3">
        <f ca="1">IFERROR(INDEX(INDIRECT("day_wise_sales_data!$B$2:$BZ$599"),MATCH(resource!$CC955,day_wise_sales_data!$A$2:$A$500,0),MATCH(resource!BE$2,INDIRECT("day_wise_sales_data!$B$1:$BZ$1"),0)),0)</f>
        <v>0</v>
      </c>
      <c r="BF955" s="3">
        <f ca="1">IFERROR(INDEX(INDIRECT("day_wise_sales_data!$B$2:$BZ$599"),MATCH(resource!$CC955,day_wise_sales_data!$A$2:$A$500,0),MATCH(resource!BF$2,INDIRECT("day_wise_sales_data!$B$1:$BZ$1"),0)),0)</f>
        <v>0</v>
      </c>
      <c r="BG955" s="3">
        <f ca="1">IFERROR(INDEX(INDIRECT("day_wise_sales_data!$B$2:$BZ$599"),MATCH(resource!$CC955,day_wise_sales_data!$A$2:$A$500,0),MATCH(resource!BG$2,INDIRECT("day_wise_sales_data!$B$1:$BZ$1"),0)),0)</f>
        <v>0</v>
      </c>
      <c r="BH955" s="3">
        <f ca="1">IFERROR(INDEX(INDIRECT("day_wise_sales_data!$B$2:$BZ$599"),MATCH(resource!$CC955,day_wise_sales_data!$A$2:$A$500,0),MATCH(resource!BH$2,INDIRECT("day_wise_sales_data!$B$1:$BZ$1"),0)),0)</f>
        <v>0</v>
      </c>
      <c r="BI955" s="3">
        <f ca="1">IFERROR(INDEX(INDIRECT("day_wise_sales_data!$B$2:$BZ$599"),MATCH(resource!$CC955,day_wise_sales_data!$A$2:$A$500,0),MATCH(resource!BI$2,INDIRECT("day_wise_sales_data!$B$1:$BZ$1"),0)),0)</f>
        <v>0</v>
      </c>
      <c r="BJ955" s="3">
        <f ca="1">IFERROR(INDEX(INDIRECT("day_wise_sales_data!$B$2:$BZ$599"),MATCH(resource!$CC955,day_wise_sales_data!$A$2:$A$500,0),MATCH(resource!BJ$2,INDIRECT("day_wise_sales_data!$B$1:$BZ$1"),0)),0)</f>
        <v>0</v>
      </c>
      <c r="BK955" s="3">
        <f ca="1">IFERROR(INDEX(INDIRECT("day_wise_sales_data!$B$2:$BZ$599"),MATCH(resource!$CC955,day_wise_sales_data!$A$2:$A$500,0),MATCH(resource!BK$2,INDIRECT("day_wise_sales_data!$B$1:$BZ$1"),0)),0)</f>
        <v>0</v>
      </c>
      <c r="BL955" s="3">
        <f ca="1">IFERROR(INDEX(INDIRECT("day_wise_sales_data!$B$2:$BZ$599"),MATCH(resource!$CC955,day_wise_sales_data!$A$2:$A$500,0),MATCH(resource!BL$2,INDIRECT("day_wise_sales_data!$B$1:$BZ$1"),0)),0)</f>
        <v>0</v>
      </c>
      <c r="BM955" s="3">
        <f ca="1">IFERROR(INDEX(INDIRECT("day_wise_sales_data!$B$2:$BZ$599"),MATCH(resource!$CC955,day_wise_sales_data!$A$2:$A$500,0),MATCH(resource!BM$2,INDIRECT("day_wise_sales_data!$B$1:$BZ$1"),0)),0)</f>
        <v>0</v>
      </c>
      <c r="BN955" s="3">
        <f ca="1">IFERROR(INDEX(INDIRECT("day_wise_sales_data!$B$2:$BZ$599"),MATCH(resource!$CC955,day_wise_sales_data!$A$2:$A$500,0),MATCH(resource!BN$2,INDIRECT("day_wise_sales_data!$B$1:$BZ$1"),0)),0)</f>
        <v>0</v>
      </c>
      <c r="BO955" s="3">
        <f ca="1">IFERROR(INDEX(INDIRECT("day_wise_sales_data!$B$2:$BZ$599"),MATCH(resource!$CC955,day_wise_sales_data!$A$2:$A$500,0),MATCH(resource!BO$2,INDIRECT("day_wise_sales_data!$B$1:$BZ$1"),0)),0)</f>
        <v>0</v>
      </c>
      <c r="BP955" s="3">
        <f ca="1">IFERROR(INDEX(INDIRECT("day_wise_sales_data!$B$2:$BZ$599"),MATCH(resource!$CC955,day_wise_sales_data!$A$2:$A$500,0),MATCH(resource!BP$2,INDIRECT("day_wise_sales_data!$B$1:$BZ$1"),0)),0)</f>
        <v>0</v>
      </c>
      <c r="BQ955" s="3">
        <f ca="1">IFERROR(INDEX(INDIRECT("day_wise_sales_data!$B$2:$BZ$599"),MATCH(resource!$CC955,day_wise_sales_data!$A$2:$A$500,0),MATCH(resource!BQ$2,INDIRECT("day_wise_sales_data!$B$1:$BZ$1"),0)),0)</f>
        <v>0</v>
      </c>
      <c r="BR955" s="3">
        <f ca="1">IFERROR(INDEX(INDIRECT("day_wise_sales_data!$B$2:$BZ$599"),MATCH(resource!$CC955,day_wise_sales_data!$A$2:$A$500,0),MATCH(resource!BR$2,INDIRECT("day_wise_sales_data!$B$1:$BZ$1"),0)),0)</f>
        <v>0</v>
      </c>
      <c r="BS955" s="3">
        <f ca="1">IFERROR(INDEX(INDIRECT("day_wise_sales_data!$B$2:$BZ$599"),MATCH(resource!$CC955,day_wise_sales_data!$A$2:$A$500,0),MATCH(resource!BS$2,INDIRECT("day_wise_sales_data!$B$1:$BZ$1"),0)),0)</f>
        <v>0</v>
      </c>
      <c r="BT955" s="3">
        <f ca="1">IFERROR(INDEX(INDIRECT("day_wise_sales_data!$B$2:$BZ$599"),MATCH(resource!$CC955,day_wise_sales_data!$A$2:$A$500,0),MATCH(resource!BT$2,INDIRECT("day_wise_sales_data!$B$1:$BZ$1"),0)),0)</f>
        <v>0</v>
      </c>
      <c r="BU955" s="3">
        <f ca="1">IFERROR(INDEX(INDIRECT("day_wise_sales_data!$B$2:$BZ$599"),MATCH(resource!$CC955,day_wise_sales_data!$A$2:$A$500,0),MATCH(resource!BU$2,INDIRECT("day_wise_sales_data!$B$1:$BZ$1"),0)),0)</f>
        <v>0</v>
      </c>
      <c r="BV955" s="3">
        <f ca="1">IFERROR(INDEX(INDIRECT("day_wise_sales_data!$B$2:$BZ$599"),MATCH(resource!$CC955,day_wise_sales_data!$A$2:$A$500,0),MATCH(resource!BV$2,INDIRECT("day_wise_sales_data!$B$1:$BZ$1"),0)),0)</f>
        <v>0</v>
      </c>
      <c r="BW955" s="3">
        <f ca="1">IFERROR(INDEX(INDIRECT("day_wise_sales_data!$B$2:$BZ$599"),MATCH(resource!$CC955,day_wise_sales_data!$A$2:$A$500,0),MATCH(resource!BW$2,INDIRECT("day_wise_sales_data!$B$1:$BZ$1"),0)),0)</f>
        <v>0</v>
      </c>
      <c r="BX955" s="3">
        <f ca="1">IFERROR(INDEX(INDIRECT("day_wise_sales_data!$B$2:$BZ$599"),MATCH(resource!$CC955,day_wise_sales_data!$A$2:$A$500,0),MATCH(resource!BX$2,INDIRECT("day_wise_sales_data!$B$1:$BZ$1"),0)),0)</f>
        <v>0</v>
      </c>
      <c r="BY955" s="3">
        <f ca="1">IFERROR(INDEX(INDIRECT("day_wise_sales_data!$B$2:$BZ$599"),MATCH(resource!$CC955,day_wise_sales_data!$A$2:$A$500,0),MATCH(resource!BY$2,INDIRECT("day_wise_sales_data!$B$1:$BZ$1"),0)),0)</f>
        <v>0</v>
      </c>
      <c r="BZ955" s="3">
        <f ca="1">IFERROR(INDEX(INDIRECT("day_wise_sales_data!$B$2:$BZ$599"),MATCH(resource!$CC955,day_wise_sales_data!$A$2:$A$500,0),MATCH(resource!BZ$2,INDIRECT("day_wise_sales_data!$B$1:$BZ$1"),0)),0)</f>
        <v>0</v>
      </c>
      <c r="CA955" s="3">
        <f ca="1">IFERROR(INDEX(INDIRECT("day_wise_sales_data!$B$2:$BZ$599"),MATCH(resource!$CC955,day_wise_sales_data!$A$2:$A$500,0),MATCH(resource!CA$2,INDIRECT("day_wise_sales_data!$B$1:$BZ$1"),0)),0)</f>
        <v>0</v>
      </c>
      <c r="CC955" s="4">
        <f>sales_data!H954</f>
        <v>0</v>
      </c>
      <c r="CD955" s="1">
        <v>953</v>
      </c>
      <c r="CE955" s="1" t="str">
        <f>IF(AQ955=report!$AQ$3,resource!CD955,"")</f>
        <v/>
      </c>
      <c r="CF955" s="5" t="str">
        <f>IFERROR(SMALL($CE$3:$CE$1001,ROWS($CE$3:CE955)),"")</f>
        <v/>
      </c>
      <c r="CH955">
        <f>IFERROR(VLOOKUP($CC955,data_pull!$E$22:$G$700,2,0),0)</f>
        <v>0</v>
      </c>
      <c r="DK955" s="3" t="str">
        <f>IFERROR(INDEX(COD_SALES!$B$5:$Z$500,MATCH(resource!$CC955,COD_SALES!$A$5:$A$500,0),MATCH(resource!DK$2,COD_SALES!$B$4:$Z$4,0)),"")</f>
        <v/>
      </c>
      <c r="DL955" s="3" t="str">
        <f>IFERROR(INDEX(COD_SALES!$B$5:$Z$500,MATCH(resource!$CC955,COD_SALES!$A$5:$A$500,0),MATCH(resource!DL$2,COD_SALES!$B$4:$Z$4,0)),"")</f>
        <v/>
      </c>
      <c r="DM955" s="3" t="str">
        <f>IFERROR(INDEX(COD_SALES!$B$5:$Z$500,MATCH(resource!$CC955,COD_SALES!$A$5:$A$500,0),MATCH(resource!DM$2,COD_SALES!$B$4:$Z$4,0)),"")</f>
        <v/>
      </c>
      <c r="DN955" s="3" t="str">
        <f>IFERROR(INDEX(COD_SALES!$B$5:$Z$500,MATCH(resource!$CC955,COD_SALES!$A$5:$A$500,0),MATCH(resource!DN$2,COD_SALES!$B$4:$Z$4,0)),"")</f>
        <v/>
      </c>
      <c r="DO955" s="3" t="str">
        <f>IFERROR(INDEX(COD_SALES!$B$5:$Z$500,MATCH(resource!$CC955,COD_SALES!$A$5:$A$500,0),MATCH(resource!DO$2,COD_SALES!$B$4:$Z$4,0)),"")</f>
        <v/>
      </c>
      <c r="DP955" s="3" t="str">
        <f>IFERROR(INDEX(COD_SALES!$B$5:$Z$500,MATCH(resource!$CC955,COD_SALES!$A$5:$A$500,0),MATCH(resource!DP$2,COD_SALES!$B$4:$Z$4,0)),"")</f>
        <v/>
      </c>
      <c r="DQ955" s="3" t="str">
        <f>IFERROR(INDEX(COD_SALES!$B$5:$Z$500,MATCH(resource!$CC955,COD_SALES!$A$5:$A$500,0),MATCH(resource!DQ$2,COD_SALES!$B$4:$Z$4,0)),"")</f>
        <v/>
      </c>
      <c r="DR955" s="3" t="str">
        <f>IFERROR(INDEX(COD_SALES!$B$5:$Z$500,MATCH(resource!$CC955,COD_SALES!$A$5:$A$500,0),MATCH(resource!DR$2,COD_SALES!$B$4:$Z$4,0)),"")</f>
        <v/>
      </c>
      <c r="DS955" s="3" t="str">
        <f>IFERROR(INDEX(COD_SALES!$B$5:$Z$500,MATCH(resource!$CC955,COD_SALES!$A$5:$A$500,0),MATCH(resource!DS$2,COD_SALES!$B$4:$Z$4,0)),"")</f>
        <v/>
      </c>
      <c r="DT955" s="3" t="str">
        <f>IFERROR(INDEX(COD_SALES!$B$5:$Z$500,MATCH(resource!$CC955,COD_SALES!$A$5:$A$500,0),MATCH(resource!DT$2,COD_SALES!$B$4:$Z$4,0)),"")</f>
        <v/>
      </c>
      <c r="DU955" s="3" t="str">
        <f>IFERROR(INDEX(COD_SALES!$B$5:$Z$500,MATCH(resource!$CC955,COD_SALES!$A$5:$A$500,0),MATCH(resource!DU$2,COD_SALES!$B$4:$Z$4,0)),"")</f>
        <v/>
      </c>
      <c r="DV955" s="3" t="str">
        <f>IFERROR(INDEX(COD_SALES!$B$5:$Z$500,MATCH(resource!$CC955,COD_SALES!$A$5:$A$500,0),MATCH(resource!DV$2,COD_SALES!$B$4:$Z$4,0)),"")</f>
        <v/>
      </c>
      <c r="DW955" s="3" t="str">
        <f>IFERROR(INDEX(COD_SALES!$B$5:$Z$500,MATCH(resource!$CC955,COD_SALES!$A$5:$A$500,0),MATCH(resource!DW$2,COD_SALES!$B$4:$Z$4,0)),"")</f>
        <v/>
      </c>
      <c r="DX955" s="3" t="str">
        <f>IFERROR(INDEX(COD_SALES!$B$5:$Z$500,MATCH(resource!$CC955,COD_SALES!$A$5:$A$500,0),MATCH(resource!DX$2,COD_SALES!$B$4:$Z$4,0)),"")</f>
        <v/>
      </c>
      <c r="DY955" s="3" t="str">
        <f>IFERROR(INDEX(COD_SALES!$B$5:$Z$500,MATCH(resource!$CC955,COD_SALES!$A$5:$A$500,0),MATCH(resource!DY$2,COD_SALES!$B$4:$Z$4,0)),"")</f>
        <v/>
      </c>
      <c r="DZ955" s="3" t="str">
        <f>IFERROR(INDEX(COD_SALES!$B$5:$Z$500,MATCH(resource!$CC955,COD_SALES!$A$5:$A$500,0),MATCH(resource!DZ$2,COD_SALES!$B$4:$Z$4,0)),"")</f>
        <v/>
      </c>
      <c r="EA955" s="3" t="str">
        <f>IFERROR(INDEX(COD_SALES!$B$5:$Z$500,MATCH(resource!$CC955,COD_SALES!$A$5:$A$500,0),MATCH(resource!EA$2,COD_SALES!$B$4:$Z$4,0)),"")</f>
        <v/>
      </c>
      <c r="EB955" s="3">
        <f t="shared" si="144"/>
        <v>0</v>
      </c>
      <c r="EW955" s="3">
        <f>IFERROR(VLOOKUP(CC955,data_pull!$AO$25:$AR$546,2,0),0)</f>
        <v>0</v>
      </c>
      <c r="EX955" s="1">
        <f>IFERROR(VLOOKUP(CC955,data_pull!$AO$25:$AR$546,4,0),0)</f>
        <v>0</v>
      </c>
    </row>
    <row r="956" spans="13:154" x14ac:dyDescent="0.25"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4">
        <f>sales_data!B955</f>
        <v>0</v>
      </c>
      <c r="AR956" s="4">
        <f>sales_data!C955</f>
        <v>0</v>
      </c>
      <c r="AS956" s="5" t="str">
        <f t="shared" si="143"/>
        <v/>
      </c>
      <c r="AT956" s="4">
        <f>sales_data!I955</f>
        <v>0</v>
      </c>
      <c r="AU956" s="4">
        <f>sales_data!W955</f>
        <v>0</v>
      </c>
      <c r="AV956" s="1">
        <f>sales_data!N955</f>
        <v>0</v>
      </c>
      <c r="AW956" s="1">
        <f>sales_data!P955</f>
        <v>0</v>
      </c>
      <c r="AX956" s="3">
        <f ca="1">IFERROR(INDEX(INDIRECT("day_wise_sales_data!$B$2:$BZ$599"),MATCH(resource!$CC956,day_wise_sales_data!$A$2:$A$500,0),MATCH(resource!AX$2,INDIRECT("day_wise_sales_data!$B$1:$BZ$1"),0)),0)</f>
        <v>0</v>
      </c>
      <c r="AY956" s="3">
        <f ca="1">IFERROR(INDEX(INDIRECT("day_wise_sales_data!$B$2:$BZ$599"),MATCH(resource!$CC956,day_wise_sales_data!$A$2:$A$500,0),MATCH(resource!AY$2,INDIRECT("day_wise_sales_data!$B$1:$BZ$1"),0)),0)</f>
        <v>0</v>
      </c>
      <c r="AZ956" s="3">
        <f ca="1">IFERROR(INDEX(INDIRECT("day_wise_sales_data!$B$2:$BZ$599"),MATCH(resource!$CC956,day_wise_sales_data!$A$2:$A$500,0),MATCH(resource!AZ$2,INDIRECT("day_wise_sales_data!$B$1:$BZ$1"),0)),0)</f>
        <v>0</v>
      </c>
      <c r="BA956" s="3">
        <f ca="1">IFERROR(INDEX(INDIRECT("day_wise_sales_data!$B$2:$BZ$599"),MATCH(resource!$CC956,day_wise_sales_data!$A$2:$A$500,0),MATCH(resource!BA$2,INDIRECT("day_wise_sales_data!$B$1:$BZ$1"),0)),0)</f>
        <v>0</v>
      </c>
      <c r="BB956" s="3">
        <f ca="1">IFERROR(INDEX(INDIRECT("day_wise_sales_data!$B$2:$BZ$599"),MATCH(resource!$CC956,day_wise_sales_data!$A$2:$A$500,0),MATCH(resource!BB$2,INDIRECT("day_wise_sales_data!$B$1:$BZ$1"),0)),0)</f>
        <v>0</v>
      </c>
      <c r="BC956" s="3">
        <f ca="1">IFERROR(INDEX(INDIRECT("day_wise_sales_data!$B$2:$BZ$599"),MATCH(resource!$CC956,day_wise_sales_data!$A$2:$A$500,0),MATCH(resource!BC$2,INDIRECT("day_wise_sales_data!$B$1:$BZ$1"),0)),0)</f>
        <v>0</v>
      </c>
      <c r="BD956" s="3">
        <f ca="1">IFERROR(INDEX(INDIRECT("day_wise_sales_data!$B$2:$BZ$599"),MATCH(resource!$CC956,day_wise_sales_data!$A$2:$A$500,0),MATCH(resource!BD$2,INDIRECT("day_wise_sales_data!$B$1:$BZ$1"),0)),0)</f>
        <v>0</v>
      </c>
      <c r="BE956" s="3">
        <f ca="1">IFERROR(INDEX(INDIRECT("day_wise_sales_data!$B$2:$BZ$599"),MATCH(resource!$CC956,day_wise_sales_data!$A$2:$A$500,0),MATCH(resource!BE$2,INDIRECT("day_wise_sales_data!$B$1:$BZ$1"),0)),0)</f>
        <v>0</v>
      </c>
      <c r="BF956" s="3">
        <f ca="1">IFERROR(INDEX(INDIRECT("day_wise_sales_data!$B$2:$BZ$599"),MATCH(resource!$CC956,day_wise_sales_data!$A$2:$A$500,0),MATCH(resource!BF$2,INDIRECT("day_wise_sales_data!$B$1:$BZ$1"),0)),0)</f>
        <v>0</v>
      </c>
      <c r="BG956" s="3">
        <f ca="1">IFERROR(INDEX(INDIRECT("day_wise_sales_data!$B$2:$BZ$599"),MATCH(resource!$CC956,day_wise_sales_data!$A$2:$A$500,0),MATCH(resource!BG$2,INDIRECT("day_wise_sales_data!$B$1:$BZ$1"),0)),0)</f>
        <v>0</v>
      </c>
      <c r="BH956" s="3">
        <f ca="1">IFERROR(INDEX(INDIRECT("day_wise_sales_data!$B$2:$BZ$599"),MATCH(resource!$CC956,day_wise_sales_data!$A$2:$A$500,0),MATCH(resource!BH$2,INDIRECT("day_wise_sales_data!$B$1:$BZ$1"),0)),0)</f>
        <v>0</v>
      </c>
      <c r="BI956" s="3">
        <f ca="1">IFERROR(INDEX(INDIRECT("day_wise_sales_data!$B$2:$BZ$599"),MATCH(resource!$CC956,day_wise_sales_data!$A$2:$A$500,0),MATCH(resource!BI$2,INDIRECT("day_wise_sales_data!$B$1:$BZ$1"),0)),0)</f>
        <v>0</v>
      </c>
      <c r="BJ956" s="3">
        <f ca="1">IFERROR(INDEX(INDIRECT("day_wise_sales_data!$B$2:$BZ$599"),MATCH(resource!$CC956,day_wise_sales_data!$A$2:$A$500,0),MATCH(resource!BJ$2,INDIRECT("day_wise_sales_data!$B$1:$BZ$1"),0)),0)</f>
        <v>0</v>
      </c>
      <c r="BK956" s="3">
        <f ca="1">IFERROR(INDEX(INDIRECT("day_wise_sales_data!$B$2:$BZ$599"),MATCH(resource!$CC956,day_wise_sales_data!$A$2:$A$500,0),MATCH(resource!BK$2,INDIRECT("day_wise_sales_data!$B$1:$BZ$1"),0)),0)</f>
        <v>0</v>
      </c>
      <c r="BL956" s="3">
        <f ca="1">IFERROR(INDEX(INDIRECT("day_wise_sales_data!$B$2:$BZ$599"),MATCH(resource!$CC956,day_wise_sales_data!$A$2:$A$500,0),MATCH(resource!BL$2,INDIRECT("day_wise_sales_data!$B$1:$BZ$1"),0)),0)</f>
        <v>0</v>
      </c>
      <c r="BM956" s="3">
        <f ca="1">IFERROR(INDEX(INDIRECT("day_wise_sales_data!$B$2:$BZ$599"),MATCH(resource!$CC956,day_wise_sales_data!$A$2:$A$500,0),MATCH(resource!BM$2,INDIRECT("day_wise_sales_data!$B$1:$BZ$1"),0)),0)</f>
        <v>0</v>
      </c>
      <c r="BN956" s="3">
        <f ca="1">IFERROR(INDEX(INDIRECT("day_wise_sales_data!$B$2:$BZ$599"),MATCH(resource!$CC956,day_wise_sales_data!$A$2:$A$500,0),MATCH(resource!BN$2,INDIRECT("day_wise_sales_data!$B$1:$BZ$1"),0)),0)</f>
        <v>0</v>
      </c>
      <c r="BO956" s="3">
        <f ca="1">IFERROR(INDEX(INDIRECT("day_wise_sales_data!$B$2:$BZ$599"),MATCH(resource!$CC956,day_wise_sales_data!$A$2:$A$500,0),MATCH(resource!BO$2,INDIRECT("day_wise_sales_data!$B$1:$BZ$1"),0)),0)</f>
        <v>0</v>
      </c>
      <c r="BP956" s="3">
        <f ca="1">IFERROR(INDEX(INDIRECT("day_wise_sales_data!$B$2:$BZ$599"),MATCH(resource!$CC956,day_wise_sales_data!$A$2:$A$500,0),MATCH(resource!BP$2,INDIRECT("day_wise_sales_data!$B$1:$BZ$1"),0)),0)</f>
        <v>0</v>
      </c>
      <c r="BQ956" s="3">
        <f ca="1">IFERROR(INDEX(INDIRECT("day_wise_sales_data!$B$2:$BZ$599"),MATCH(resource!$CC956,day_wise_sales_data!$A$2:$A$500,0),MATCH(resource!BQ$2,INDIRECT("day_wise_sales_data!$B$1:$BZ$1"),0)),0)</f>
        <v>0</v>
      </c>
      <c r="BR956" s="3">
        <f ca="1">IFERROR(INDEX(INDIRECT("day_wise_sales_data!$B$2:$BZ$599"),MATCH(resource!$CC956,day_wise_sales_data!$A$2:$A$500,0),MATCH(resource!BR$2,INDIRECT("day_wise_sales_data!$B$1:$BZ$1"),0)),0)</f>
        <v>0</v>
      </c>
      <c r="BS956" s="3">
        <f ca="1">IFERROR(INDEX(INDIRECT("day_wise_sales_data!$B$2:$BZ$599"),MATCH(resource!$CC956,day_wise_sales_data!$A$2:$A$500,0),MATCH(resource!BS$2,INDIRECT("day_wise_sales_data!$B$1:$BZ$1"),0)),0)</f>
        <v>0</v>
      </c>
      <c r="BT956" s="3">
        <f ca="1">IFERROR(INDEX(INDIRECT("day_wise_sales_data!$B$2:$BZ$599"),MATCH(resource!$CC956,day_wise_sales_data!$A$2:$A$500,0),MATCH(resource!BT$2,INDIRECT("day_wise_sales_data!$B$1:$BZ$1"),0)),0)</f>
        <v>0</v>
      </c>
      <c r="BU956" s="3">
        <f ca="1">IFERROR(INDEX(INDIRECT("day_wise_sales_data!$B$2:$BZ$599"),MATCH(resource!$CC956,day_wise_sales_data!$A$2:$A$500,0),MATCH(resource!BU$2,INDIRECT("day_wise_sales_data!$B$1:$BZ$1"),0)),0)</f>
        <v>0</v>
      </c>
      <c r="BV956" s="3">
        <f ca="1">IFERROR(INDEX(INDIRECT("day_wise_sales_data!$B$2:$BZ$599"),MATCH(resource!$CC956,day_wise_sales_data!$A$2:$A$500,0),MATCH(resource!BV$2,INDIRECT("day_wise_sales_data!$B$1:$BZ$1"),0)),0)</f>
        <v>0</v>
      </c>
      <c r="BW956" s="3">
        <f ca="1">IFERROR(INDEX(INDIRECT("day_wise_sales_data!$B$2:$BZ$599"),MATCH(resource!$CC956,day_wise_sales_data!$A$2:$A$500,0),MATCH(resource!BW$2,INDIRECT("day_wise_sales_data!$B$1:$BZ$1"),0)),0)</f>
        <v>0</v>
      </c>
      <c r="BX956" s="3">
        <f ca="1">IFERROR(INDEX(INDIRECT("day_wise_sales_data!$B$2:$BZ$599"),MATCH(resource!$CC956,day_wise_sales_data!$A$2:$A$500,0),MATCH(resource!BX$2,INDIRECT("day_wise_sales_data!$B$1:$BZ$1"),0)),0)</f>
        <v>0</v>
      </c>
      <c r="BY956" s="3">
        <f ca="1">IFERROR(INDEX(INDIRECT("day_wise_sales_data!$B$2:$BZ$599"),MATCH(resource!$CC956,day_wise_sales_data!$A$2:$A$500,0),MATCH(resource!BY$2,INDIRECT("day_wise_sales_data!$B$1:$BZ$1"),0)),0)</f>
        <v>0</v>
      </c>
      <c r="BZ956" s="3">
        <f ca="1">IFERROR(INDEX(INDIRECT("day_wise_sales_data!$B$2:$BZ$599"),MATCH(resource!$CC956,day_wise_sales_data!$A$2:$A$500,0),MATCH(resource!BZ$2,INDIRECT("day_wise_sales_data!$B$1:$BZ$1"),0)),0)</f>
        <v>0</v>
      </c>
      <c r="CA956" s="3">
        <f ca="1">IFERROR(INDEX(INDIRECT("day_wise_sales_data!$B$2:$BZ$599"),MATCH(resource!$CC956,day_wise_sales_data!$A$2:$A$500,0),MATCH(resource!CA$2,INDIRECT("day_wise_sales_data!$B$1:$BZ$1"),0)),0)</f>
        <v>0</v>
      </c>
      <c r="CC956" s="4">
        <f>sales_data!H955</f>
        <v>0</v>
      </c>
      <c r="CD956" s="1">
        <v>954</v>
      </c>
      <c r="CE956" s="1" t="str">
        <f>IF(AQ956=report!$AQ$3,resource!CD956,"")</f>
        <v/>
      </c>
      <c r="CF956" s="5" t="str">
        <f>IFERROR(SMALL($CE$3:$CE$1001,ROWS($CE$3:CE956)),"")</f>
        <v/>
      </c>
      <c r="CH956">
        <f>IFERROR(VLOOKUP($CC956,data_pull!$E$22:$G$700,2,0),0)</f>
        <v>0</v>
      </c>
      <c r="DK956" s="3" t="str">
        <f>IFERROR(INDEX(COD_SALES!$B$5:$Z$500,MATCH(resource!$CC956,COD_SALES!$A$5:$A$500,0),MATCH(resource!DK$2,COD_SALES!$B$4:$Z$4,0)),"")</f>
        <v/>
      </c>
      <c r="DL956" s="3" t="str">
        <f>IFERROR(INDEX(COD_SALES!$B$5:$Z$500,MATCH(resource!$CC956,COD_SALES!$A$5:$A$500,0),MATCH(resource!DL$2,COD_SALES!$B$4:$Z$4,0)),"")</f>
        <v/>
      </c>
      <c r="DM956" s="3" t="str">
        <f>IFERROR(INDEX(COD_SALES!$B$5:$Z$500,MATCH(resource!$CC956,COD_SALES!$A$5:$A$500,0),MATCH(resource!DM$2,COD_SALES!$B$4:$Z$4,0)),"")</f>
        <v/>
      </c>
      <c r="DN956" s="3" t="str">
        <f>IFERROR(INDEX(COD_SALES!$B$5:$Z$500,MATCH(resource!$CC956,COD_SALES!$A$5:$A$500,0),MATCH(resource!DN$2,COD_SALES!$B$4:$Z$4,0)),"")</f>
        <v/>
      </c>
      <c r="DO956" s="3" t="str">
        <f>IFERROR(INDEX(COD_SALES!$B$5:$Z$500,MATCH(resource!$CC956,COD_SALES!$A$5:$A$500,0),MATCH(resource!DO$2,COD_SALES!$B$4:$Z$4,0)),"")</f>
        <v/>
      </c>
      <c r="DP956" s="3" t="str">
        <f>IFERROR(INDEX(COD_SALES!$B$5:$Z$500,MATCH(resource!$CC956,COD_SALES!$A$5:$A$500,0),MATCH(resource!DP$2,COD_SALES!$B$4:$Z$4,0)),"")</f>
        <v/>
      </c>
      <c r="DQ956" s="3" t="str">
        <f>IFERROR(INDEX(COD_SALES!$B$5:$Z$500,MATCH(resource!$CC956,COD_SALES!$A$5:$A$500,0),MATCH(resource!DQ$2,COD_SALES!$B$4:$Z$4,0)),"")</f>
        <v/>
      </c>
      <c r="DR956" s="3" t="str">
        <f>IFERROR(INDEX(COD_SALES!$B$5:$Z$500,MATCH(resource!$CC956,COD_SALES!$A$5:$A$500,0),MATCH(resource!DR$2,COD_SALES!$B$4:$Z$4,0)),"")</f>
        <v/>
      </c>
      <c r="DS956" s="3" t="str">
        <f>IFERROR(INDEX(COD_SALES!$B$5:$Z$500,MATCH(resource!$CC956,COD_SALES!$A$5:$A$500,0),MATCH(resource!DS$2,COD_SALES!$B$4:$Z$4,0)),"")</f>
        <v/>
      </c>
      <c r="DT956" s="3" t="str">
        <f>IFERROR(INDEX(COD_SALES!$B$5:$Z$500,MATCH(resource!$CC956,COD_SALES!$A$5:$A$500,0),MATCH(resource!DT$2,COD_SALES!$B$4:$Z$4,0)),"")</f>
        <v/>
      </c>
      <c r="DU956" s="3" t="str">
        <f>IFERROR(INDEX(COD_SALES!$B$5:$Z$500,MATCH(resource!$CC956,COD_SALES!$A$5:$A$500,0),MATCH(resource!DU$2,COD_SALES!$B$4:$Z$4,0)),"")</f>
        <v/>
      </c>
      <c r="DV956" s="3" t="str">
        <f>IFERROR(INDEX(COD_SALES!$B$5:$Z$500,MATCH(resource!$CC956,COD_SALES!$A$5:$A$500,0),MATCH(resource!DV$2,COD_SALES!$B$4:$Z$4,0)),"")</f>
        <v/>
      </c>
      <c r="DW956" s="3" t="str">
        <f>IFERROR(INDEX(COD_SALES!$B$5:$Z$500,MATCH(resource!$CC956,COD_SALES!$A$5:$A$500,0),MATCH(resource!DW$2,COD_SALES!$B$4:$Z$4,0)),"")</f>
        <v/>
      </c>
      <c r="DX956" s="3" t="str">
        <f>IFERROR(INDEX(COD_SALES!$B$5:$Z$500,MATCH(resource!$CC956,COD_SALES!$A$5:$A$500,0),MATCH(resource!DX$2,COD_SALES!$B$4:$Z$4,0)),"")</f>
        <v/>
      </c>
      <c r="DY956" s="3" t="str">
        <f>IFERROR(INDEX(COD_SALES!$B$5:$Z$500,MATCH(resource!$CC956,COD_SALES!$A$5:$A$500,0),MATCH(resource!DY$2,COD_SALES!$B$4:$Z$4,0)),"")</f>
        <v/>
      </c>
      <c r="DZ956" s="3" t="str">
        <f>IFERROR(INDEX(COD_SALES!$B$5:$Z$500,MATCH(resource!$CC956,COD_SALES!$A$5:$A$500,0),MATCH(resource!DZ$2,COD_SALES!$B$4:$Z$4,0)),"")</f>
        <v/>
      </c>
      <c r="EA956" s="3" t="str">
        <f>IFERROR(INDEX(COD_SALES!$B$5:$Z$500,MATCH(resource!$CC956,COD_SALES!$A$5:$A$500,0),MATCH(resource!EA$2,COD_SALES!$B$4:$Z$4,0)),"")</f>
        <v/>
      </c>
      <c r="EB956" s="3">
        <f t="shared" si="144"/>
        <v>0</v>
      </c>
      <c r="EW956" s="3">
        <f>IFERROR(VLOOKUP(CC956,data_pull!$AO$25:$AR$546,2,0),0)</f>
        <v>0</v>
      </c>
      <c r="EX956" s="1">
        <f>IFERROR(VLOOKUP(CC956,data_pull!$AO$25:$AR$546,4,0),0)</f>
        <v>0</v>
      </c>
    </row>
    <row r="957" spans="13:154" x14ac:dyDescent="0.25"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4">
        <f>sales_data!B956</f>
        <v>0</v>
      </c>
      <c r="AR957" s="4">
        <f>sales_data!C956</f>
        <v>0</v>
      </c>
      <c r="AS957" s="5" t="str">
        <f t="shared" si="143"/>
        <v/>
      </c>
      <c r="AT957" s="4">
        <f>sales_data!I956</f>
        <v>0</v>
      </c>
      <c r="AU957" s="4">
        <f>sales_data!W956</f>
        <v>0</v>
      </c>
      <c r="AV957" s="1">
        <f>sales_data!N956</f>
        <v>0</v>
      </c>
      <c r="AW957" s="1">
        <f>sales_data!P956</f>
        <v>0</v>
      </c>
      <c r="AX957" s="3">
        <f ca="1">IFERROR(INDEX(INDIRECT("day_wise_sales_data!$B$2:$BZ$599"),MATCH(resource!$CC957,day_wise_sales_data!$A$2:$A$500,0),MATCH(resource!AX$2,INDIRECT("day_wise_sales_data!$B$1:$BZ$1"),0)),0)</f>
        <v>0</v>
      </c>
      <c r="AY957" s="3">
        <f ca="1">IFERROR(INDEX(INDIRECT("day_wise_sales_data!$B$2:$BZ$599"),MATCH(resource!$CC957,day_wise_sales_data!$A$2:$A$500,0),MATCH(resource!AY$2,INDIRECT("day_wise_sales_data!$B$1:$BZ$1"),0)),0)</f>
        <v>0</v>
      </c>
      <c r="AZ957" s="3">
        <f ca="1">IFERROR(INDEX(INDIRECT("day_wise_sales_data!$B$2:$BZ$599"),MATCH(resource!$CC957,day_wise_sales_data!$A$2:$A$500,0),MATCH(resource!AZ$2,INDIRECT("day_wise_sales_data!$B$1:$BZ$1"),0)),0)</f>
        <v>0</v>
      </c>
      <c r="BA957" s="3">
        <f ca="1">IFERROR(INDEX(INDIRECT("day_wise_sales_data!$B$2:$BZ$599"),MATCH(resource!$CC957,day_wise_sales_data!$A$2:$A$500,0),MATCH(resource!BA$2,INDIRECT("day_wise_sales_data!$B$1:$BZ$1"),0)),0)</f>
        <v>0</v>
      </c>
      <c r="BB957" s="3">
        <f ca="1">IFERROR(INDEX(INDIRECT("day_wise_sales_data!$B$2:$BZ$599"),MATCH(resource!$CC957,day_wise_sales_data!$A$2:$A$500,0),MATCH(resource!BB$2,INDIRECT("day_wise_sales_data!$B$1:$BZ$1"),0)),0)</f>
        <v>0</v>
      </c>
      <c r="BC957" s="3">
        <f ca="1">IFERROR(INDEX(INDIRECT("day_wise_sales_data!$B$2:$BZ$599"),MATCH(resource!$CC957,day_wise_sales_data!$A$2:$A$500,0),MATCH(resource!BC$2,INDIRECT("day_wise_sales_data!$B$1:$BZ$1"),0)),0)</f>
        <v>0</v>
      </c>
      <c r="BD957" s="3">
        <f ca="1">IFERROR(INDEX(INDIRECT("day_wise_sales_data!$B$2:$BZ$599"),MATCH(resource!$CC957,day_wise_sales_data!$A$2:$A$500,0),MATCH(resource!BD$2,INDIRECT("day_wise_sales_data!$B$1:$BZ$1"),0)),0)</f>
        <v>0</v>
      </c>
      <c r="BE957" s="3">
        <f ca="1">IFERROR(INDEX(INDIRECT("day_wise_sales_data!$B$2:$BZ$599"),MATCH(resource!$CC957,day_wise_sales_data!$A$2:$A$500,0),MATCH(resource!BE$2,INDIRECT("day_wise_sales_data!$B$1:$BZ$1"),0)),0)</f>
        <v>0</v>
      </c>
      <c r="BF957" s="3">
        <f ca="1">IFERROR(INDEX(INDIRECT("day_wise_sales_data!$B$2:$BZ$599"),MATCH(resource!$CC957,day_wise_sales_data!$A$2:$A$500,0),MATCH(resource!BF$2,INDIRECT("day_wise_sales_data!$B$1:$BZ$1"),0)),0)</f>
        <v>0</v>
      </c>
      <c r="BG957" s="3">
        <f ca="1">IFERROR(INDEX(INDIRECT("day_wise_sales_data!$B$2:$BZ$599"),MATCH(resource!$CC957,day_wise_sales_data!$A$2:$A$500,0),MATCH(resource!BG$2,INDIRECT("day_wise_sales_data!$B$1:$BZ$1"),0)),0)</f>
        <v>0</v>
      </c>
      <c r="BH957" s="3">
        <f ca="1">IFERROR(INDEX(INDIRECT("day_wise_sales_data!$B$2:$BZ$599"),MATCH(resource!$CC957,day_wise_sales_data!$A$2:$A$500,0),MATCH(resource!BH$2,INDIRECT("day_wise_sales_data!$B$1:$BZ$1"),0)),0)</f>
        <v>0</v>
      </c>
      <c r="BI957" s="3">
        <f ca="1">IFERROR(INDEX(INDIRECT("day_wise_sales_data!$B$2:$BZ$599"),MATCH(resource!$CC957,day_wise_sales_data!$A$2:$A$500,0),MATCH(resource!BI$2,INDIRECT("day_wise_sales_data!$B$1:$BZ$1"),0)),0)</f>
        <v>0</v>
      </c>
      <c r="BJ957" s="3">
        <f ca="1">IFERROR(INDEX(INDIRECT("day_wise_sales_data!$B$2:$BZ$599"),MATCH(resource!$CC957,day_wise_sales_data!$A$2:$A$500,0),MATCH(resource!BJ$2,INDIRECT("day_wise_sales_data!$B$1:$BZ$1"),0)),0)</f>
        <v>0</v>
      </c>
      <c r="BK957" s="3">
        <f ca="1">IFERROR(INDEX(INDIRECT("day_wise_sales_data!$B$2:$BZ$599"),MATCH(resource!$CC957,day_wise_sales_data!$A$2:$A$500,0),MATCH(resource!BK$2,INDIRECT("day_wise_sales_data!$B$1:$BZ$1"),0)),0)</f>
        <v>0</v>
      </c>
      <c r="BL957" s="3">
        <f ca="1">IFERROR(INDEX(INDIRECT("day_wise_sales_data!$B$2:$BZ$599"),MATCH(resource!$CC957,day_wise_sales_data!$A$2:$A$500,0),MATCH(resource!BL$2,INDIRECT("day_wise_sales_data!$B$1:$BZ$1"),0)),0)</f>
        <v>0</v>
      </c>
      <c r="BM957" s="3">
        <f ca="1">IFERROR(INDEX(INDIRECT("day_wise_sales_data!$B$2:$BZ$599"),MATCH(resource!$CC957,day_wise_sales_data!$A$2:$A$500,0),MATCH(resource!BM$2,INDIRECT("day_wise_sales_data!$B$1:$BZ$1"),0)),0)</f>
        <v>0</v>
      </c>
      <c r="BN957" s="3">
        <f ca="1">IFERROR(INDEX(INDIRECT("day_wise_sales_data!$B$2:$BZ$599"),MATCH(resource!$CC957,day_wise_sales_data!$A$2:$A$500,0),MATCH(resource!BN$2,INDIRECT("day_wise_sales_data!$B$1:$BZ$1"),0)),0)</f>
        <v>0</v>
      </c>
      <c r="BO957" s="3">
        <f ca="1">IFERROR(INDEX(INDIRECT("day_wise_sales_data!$B$2:$BZ$599"),MATCH(resource!$CC957,day_wise_sales_data!$A$2:$A$500,0),MATCH(resource!BO$2,INDIRECT("day_wise_sales_data!$B$1:$BZ$1"),0)),0)</f>
        <v>0</v>
      </c>
      <c r="BP957" s="3">
        <f ca="1">IFERROR(INDEX(INDIRECT("day_wise_sales_data!$B$2:$BZ$599"),MATCH(resource!$CC957,day_wise_sales_data!$A$2:$A$500,0),MATCH(resource!BP$2,INDIRECT("day_wise_sales_data!$B$1:$BZ$1"),0)),0)</f>
        <v>0</v>
      </c>
      <c r="BQ957" s="3">
        <f ca="1">IFERROR(INDEX(INDIRECT("day_wise_sales_data!$B$2:$BZ$599"),MATCH(resource!$CC957,day_wise_sales_data!$A$2:$A$500,0),MATCH(resource!BQ$2,INDIRECT("day_wise_sales_data!$B$1:$BZ$1"),0)),0)</f>
        <v>0</v>
      </c>
      <c r="BR957" s="3">
        <f ca="1">IFERROR(INDEX(INDIRECT("day_wise_sales_data!$B$2:$BZ$599"),MATCH(resource!$CC957,day_wise_sales_data!$A$2:$A$500,0),MATCH(resource!BR$2,INDIRECT("day_wise_sales_data!$B$1:$BZ$1"),0)),0)</f>
        <v>0</v>
      </c>
      <c r="BS957" s="3">
        <f ca="1">IFERROR(INDEX(INDIRECT("day_wise_sales_data!$B$2:$BZ$599"),MATCH(resource!$CC957,day_wise_sales_data!$A$2:$A$500,0),MATCH(resource!BS$2,INDIRECT("day_wise_sales_data!$B$1:$BZ$1"),0)),0)</f>
        <v>0</v>
      </c>
      <c r="BT957" s="3">
        <f ca="1">IFERROR(INDEX(INDIRECT("day_wise_sales_data!$B$2:$BZ$599"),MATCH(resource!$CC957,day_wise_sales_data!$A$2:$A$500,0),MATCH(resource!BT$2,INDIRECT("day_wise_sales_data!$B$1:$BZ$1"),0)),0)</f>
        <v>0</v>
      </c>
      <c r="BU957" s="3">
        <f ca="1">IFERROR(INDEX(INDIRECT("day_wise_sales_data!$B$2:$BZ$599"),MATCH(resource!$CC957,day_wise_sales_data!$A$2:$A$500,0),MATCH(resource!BU$2,INDIRECT("day_wise_sales_data!$B$1:$BZ$1"),0)),0)</f>
        <v>0</v>
      </c>
      <c r="BV957" s="3">
        <f ca="1">IFERROR(INDEX(INDIRECT("day_wise_sales_data!$B$2:$BZ$599"),MATCH(resource!$CC957,day_wise_sales_data!$A$2:$A$500,0),MATCH(resource!BV$2,INDIRECT("day_wise_sales_data!$B$1:$BZ$1"),0)),0)</f>
        <v>0</v>
      </c>
      <c r="BW957" s="3">
        <f ca="1">IFERROR(INDEX(INDIRECT("day_wise_sales_data!$B$2:$BZ$599"),MATCH(resource!$CC957,day_wise_sales_data!$A$2:$A$500,0),MATCH(resource!BW$2,INDIRECT("day_wise_sales_data!$B$1:$BZ$1"),0)),0)</f>
        <v>0</v>
      </c>
      <c r="BX957" s="3">
        <f ca="1">IFERROR(INDEX(INDIRECT("day_wise_sales_data!$B$2:$BZ$599"),MATCH(resource!$CC957,day_wise_sales_data!$A$2:$A$500,0),MATCH(resource!BX$2,INDIRECT("day_wise_sales_data!$B$1:$BZ$1"),0)),0)</f>
        <v>0</v>
      </c>
      <c r="BY957" s="3">
        <f ca="1">IFERROR(INDEX(INDIRECT("day_wise_sales_data!$B$2:$BZ$599"),MATCH(resource!$CC957,day_wise_sales_data!$A$2:$A$500,0),MATCH(resource!BY$2,INDIRECT("day_wise_sales_data!$B$1:$BZ$1"),0)),0)</f>
        <v>0</v>
      </c>
      <c r="BZ957" s="3">
        <f ca="1">IFERROR(INDEX(INDIRECT("day_wise_sales_data!$B$2:$BZ$599"),MATCH(resource!$CC957,day_wise_sales_data!$A$2:$A$500,0),MATCH(resource!BZ$2,INDIRECT("day_wise_sales_data!$B$1:$BZ$1"),0)),0)</f>
        <v>0</v>
      </c>
      <c r="CA957" s="3">
        <f ca="1">IFERROR(INDEX(INDIRECT("day_wise_sales_data!$B$2:$BZ$599"),MATCH(resource!$CC957,day_wise_sales_data!$A$2:$A$500,0),MATCH(resource!CA$2,INDIRECT("day_wise_sales_data!$B$1:$BZ$1"),0)),0)</f>
        <v>0</v>
      </c>
      <c r="CC957" s="4">
        <f>sales_data!H956</f>
        <v>0</v>
      </c>
      <c r="CD957" s="1">
        <v>955</v>
      </c>
      <c r="CE957" s="1" t="str">
        <f>IF(AQ957=report!$AQ$3,resource!CD957,"")</f>
        <v/>
      </c>
      <c r="CF957" s="5" t="str">
        <f>IFERROR(SMALL($CE$3:$CE$1001,ROWS($CE$3:CE957)),"")</f>
        <v/>
      </c>
      <c r="CH957">
        <f>IFERROR(VLOOKUP($CC957,data_pull!$E$22:$G$700,2,0),0)</f>
        <v>0</v>
      </c>
      <c r="DK957" s="3" t="str">
        <f>IFERROR(INDEX(COD_SALES!$B$5:$Z$500,MATCH(resource!$CC957,COD_SALES!$A$5:$A$500,0),MATCH(resource!DK$2,COD_SALES!$B$4:$Z$4,0)),"")</f>
        <v/>
      </c>
      <c r="DL957" s="3" t="str">
        <f>IFERROR(INDEX(COD_SALES!$B$5:$Z$500,MATCH(resource!$CC957,COD_SALES!$A$5:$A$500,0),MATCH(resource!DL$2,COD_SALES!$B$4:$Z$4,0)),"")</f>
        <v/>
      </c>
      <c r="DM957" s="3" t="str">
        <f>IFERROR(INDEX(COD_SALES!$B$5:$Z$500,MATCH(resource!$CC957,COD_SALES!$A$5:$A$500,0),MATCH(resource!DM$2,COD_SALES!$B$4:$Z$4,0)),"")</f>
        <v/>
      </c>
      <c r="DN957" s="3" t="str">
        <f>IFERROR(INDEX(COD_SALES!$B$5:$Z$500,MATCH(resource!$CC957,COD_SALES!$A$5:$A$500,0),MATCH(resource!DN$2,COD_SALES!$B$4:$Z$4,0)),"")</f>
        <v/>
      </c>
      <c r="DO957" s="3" t="str">
        <f>IFERROR(INDEX(COD_SALES!$B$5:$Z$500,MATCH(resource!$CC957,COD_SALES!$A$5:$A$500,0),MATCH(resource!DO$2,COD_SALES!$B$4:$Z$4,0)),"")</f>
        <v/>
      </c>
      <c r="DP957" s="3" t="str">
        <f>IFERROR(INDEX(COD_SALES!$B$5:$Z$500,MATCH(resource!$CC957,COD_SALES!$A$5:$A$500,0),MATCH(resource!DP$2,COD_SALES!$B$4:$Z$4,0)),"")</f>
        <v/>
      </c>
      <c r="DQ957" s="3" t="str">
        <f>IFERROR(INDEX(COD_SALES!$B$5:$Z$500,MATCH(resource!$CC957,COD_SALES!$A$5:$A$500,0),MATCH(resource!DQ$2,COD_SALES!$B$4:$Z$4,0)),"")</f>
        <v/>
      </c>
      <c r="DR957" s="3" t="str">
        <f>IFERROR(INDEX(COD_SALES!$B$5:$Z$500,MATCH(resource!$CC957,COD_SALES!$A$5:$A$500,0),MATCH(resource!DR$2,COD_SALES!$B$4:$Z$4,0)),"")</f>
        <v/>
      </c>
      <c r="DS957" s="3" t="str">
        <f>IFERROR(INDEX(COD_SALES!$B$5:$Z$500,MATCH(resource!$CC957,COD_SALES!$A$5:$A$500,0),MATCH(resource!DS$2,COD_SALES!$B$4:$Z$4,0)),"")</f>
        <v/>
      </c>
      <c r="DT957" s="3" t="str">
        <f>IFERROR(INDEX(COD_SALES!$B$5:$Z$500,MATCH(resource!$CC957,COD_SALES!$A$5:$A$500,0),MATCH(resource!DT$2,COD_SALES!$B$4:$Z$4,0)),"")</f>
        <v/>
      </c>
      <c r="DU957" s="3" t="str">
        <f>IFERROR(INDEX(COD_SALES!$B$5:$Z$500,MATCH(resource!$CC957,COD_SALES!$A$5:$A$500,0),MATCH(resource!DU$2,COD_SALES!$B$4:$Z$4,0)),"")</f>
        <v/>
      </c>
      <c r="DV957" s="3" t="str">
        <f>IFERROR(INDEX(COD_SALES!$B$5:$Z$500,MATCH(resource!$CC957,COD_SALES!$A$5:$A$500,0),MATCH(resource!DV$2,COD_SALES!$B$4:$Z$4,0)),"")</f>
        <v/>
      </c>
      <c r="DW957" s="3" t="str">
        <f>IFERROR(INDEX(COD_SALES!$B$5:$Z$500,MATCH(resource!$CC957,COD_SALES!$A$5:$A$500,0),MATCH(resource!DW$2,COD_SALES!$B$4:$Z$4,0)),"")</f>
        <v/>
      </c>
      <c r="DX957" s="3" t="str">
        <f>IFERROR(INDEX(COD_SALES!$B$5:$Z$500,MATCH(resource!$CC957,COD_SALES!$A$5:$A$500,0),MATCH(resource!DX$2,COD_SALES!$B$4:$Z$4,0)),"")</f>
        <v/>
      </c>
      <c r="DY957" s="3" t="str">
        <f>IFERROR(INDEX(COD_SALES!$B$5:$Z$500,MATCH(resource!$CC957,COD_SALES!$A$5:$A$500,0),MATCH(resource!DY$2,COD_SALES!$B$4:$Z$4,0)),"")</f>
        <v/>
      </c>
      <c r="DZ957" s="3" t="str">
        <f>IFERROR(INDEX(COD_SALES!$B$5:$Z$500,MATCH(resource!$CC957,COD_SALES!$A$5:$A$500,0),MATCH(resource!DZ$2,COD_SALES!$B$4:$Z$4,0)),"")</f>
        <v/>
      </c>
      <c r="EA957" s="3" t="str">
        <f>IFERROR(INDEX(COD_SALES!$B$5:$Z$500,MATCH(resource!$CC957,COD_SALES!$A$5:$A$500,0),MATCH(resource!EA$2,COD_SALES!$B$4:$Z$4,0)),"")</f>
        <v/>
      </c>
      <c r="EB957" s="3">
        <f t="shared" si="144"/>
        <v>0</v>
      </c>
      <c r="EW957" s="3">
        <f>IFERROR(VLOOKUP(CC957,data_pull!$AO$25:$AR$546,2,0),0)</f>
        <v>0</v>
      </c>
      <c r="EX957" s="1">
        <f>IFERROR(VLOOKUP(CC957,data_pull!$AO$25:$AR$546,4,0),0)</f>
        <v>0</v>
      </c>
    </row>
    <row r="958" spans="13:154" x14ac:dyDescent="0.25"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4">
        <f>sales_data!B957</f>
        <v>0</v>
      </c>
      <c r="AR958" s="4">
        <f>sales_data!C957</f>
        <v>0</v>
      </c>
      <c r="AS958" s="5" t="str">
        <f t="shared" si="143"/>
        <v/>
      </c>
      <c r="AT958" s="4">
        <f>sales_data!I957</f>
        <v>0</v>
      </c>
      <c r="AU958" s="4">
        <f>sales_data!W957</f>
        <v>0</v>
      </c>
      <c r="AV958" s="1">
        <f>sales_data!N957</f>
        <v>0</v>
      </c>
      <c r="AW958" s="1">
        <f>sales_data!P957</f>
        <v>0</v>
      </c>
      <c r="AX958" s="3">
        <f ca="1">IFERROR(INDEX(INDIRECT("day_wise_sales_data!$B$2:$BZ$599"),MATCH(resource!$CC958,day_wise_sales_data!$A$2:$A$500,0),MATCH(resource!AX$2,INDIRECT("day_wise_sales_data!$B$1:$BZ$1"),0)),0)</f>
        <v>0</v>
      </c>
      <c r="AY958" s="3">
        <f ca="1">IFERROR(INDEX(INDIRECT("day_wise_sales_data!$B$2:$BZ$599"),MATCH(resource!$CC958,day_wise_sales_data!$A$2:$A$500,0),MATCH(resource!AY$2,INDIRECT("day_wise_sales_data!$B$1:$BZ$1"),0)),0)</f>
        <v>0</v>
      </c>
      <c r="AZ958" s="3">
        <f ca="1">IFERROR(INDEX(INDIRECT("day_wise_sales_data!$B$2:$BZ$599"),MATCH(resource!$CC958,day_wise_sales_data!$A$2:$A$500,0),MATCH(resource!AZ$2,INDIRECT("day_wise_sales_data!$B$1:$BZ$1"),0)),0)</f>
        <v>0</v>
      </c>
      <c r="BA958" s="3">
        <f ca="1">IFERROR(INDEX(INDIRECT("day_wise_sales_data!$B$2:$BZ$599"),MATCH(resource!$CC958,day_wise_sales_data!$A$2:$A$500,0),MATCH(resource!BA$2,INDIRECT("day_wise_sales_data!$B$1:$BZ$1"),0)),0)</f>
        <v>0</v>
      </c>
      <c r="BB958" s="3">
        <f ca="1">IFERROR(INDEX(INDIRECT("day_wise_sales_data!$B$2:$BZ$599"),MATCH(resource!$CC958,day_wise_sales_data!$A$2:$A$500,0),MATCH(resource!BB$2,INDIRECT("day_wise_sales_data!$B$1:$BZ$1"),0)),0)</f>
        <v>0</v>
      </c>
      <c r="BC958" s="3">
        <f ca="1">IFERROR(INDEX(INDIRECT("day_wise_sales_data!$B$2:$BZ$599"),MATCH(resource!$CC958,day_wise_sales_data!$A$2:$A$500,0),MATCH(resource!BC$2,INDIRECT("day_wise_sales_data!$B$1:$BZ$1"),0)),0)</f>
        <v>0</v>
      </c>
      <c r="BD958" s="3">
        <f ca="1">IFERROR(INDEX(INDIRECT("day_wise_sales_data!$B$2:$BZ$599"),MATCH(resource!$CC958,day_wise_sales_data!$A$2:$A$500,0),MATCH(resource!BD$2,INDIRECT("day_wise_sales_data!$B$1:$BZ$1"),0)),0)</f>
        <v>0</v>
      </c>
      <c r="BE958" s="3">
        <f ca="1">IFERROR(INDEX(INDIRECT("day_wise_sales_data!$B$2:$BZ$599"),MATCH(resource!$CC958,day_wise_sales_data!$A$2:$A$500,0),MATCH(resource!BE$2,INDIRECT("day_wise_sales_data!$B$1:$BZ$1"),0)),0)</f>
        <v>0</v>
      </c>
      <c r="BF958" s="3">
        <f ca="1">IFERROR(INDEX(INDIRECT("day_wise_sales_data!$B$2:$BZ$599"),MATCH(resource!$CC958,day_wise_sales_data!$A$2:$A$500,0),MATCH(resource!BF$2,INDIRECT("day_wise_sales_data!$B$1:$BZ$1"),0)),0)</f>
        <v>0</v>
      </c>
      <c r="BG958" s="3">
        <f ca="1">IFERROR(INDEX(INDIRECT("day_wise_sales_data!$B$2:$BZ$599"),MATCH(resource!$CC958,day_wise_sales_data!$A$2:$A$500,0),MATCH(resource!BG$2,INDIRECT("day_wise_sales_data!$B$1:$BZ$1"),0)),0)</f>
        <v>0</v>
      </c>
      <c r="BH958" s="3">
        <f ca="1">IFERROR(INDEX(INDIRECT("day_wise_sales_data!$B$2:$BZ$599"),MATCH(resource!$CC958,day_wise_sales_data!$A$2:$A$500,0),MATCH(resource!BH$2,INDIRECT("day_wise_sales_data!$B$1:$BZ$1"),0)),0)</f>
        <v>0</v>
      </c>
      <c r="BI958" s="3">
        <f ca="1">IFERROR(INDEX(INDIRECT("day_wise_sales_data!$B$2:$BZ$599"),MATCH(resource!$CC958,day_wise_sales_data!$A$2:$A$500,0),MATCH(resource!BI$2,INDIRECT("day_wise_sales_data!$B$1:$BZ$1"),0)),0)</f>
        <v>0</v>
      </c>
      <c r="BJ958" s="3">
        <f ca="1">IFERROR(INDEX(INDIRECT("day_wise_sales_data!$B$2:$BZ$599"),MATCH(resource!$CC958,day_wise_sales_data!$A$2:$A$500,0),MATCH(resource!BJ$2,INDIRECT("day_wise_sales_data!$B$1:$BZ$1"),0)),0)</f>
        <v>0</v>
      </c>
      <c r="BK958" s="3">
        <f ca="1">IFERROR(INDEX(INDIRECT("day_wise_sales_data!$B$2:$BZ$599"),MATCH(resource!$CC958,day_wise_sales_data!$A$2:$A$500,0),MATCH(resource!BK$2,INDIRECT("day_wise_sales_data!$B$1:$BZ$1"),0)),0)</f>
        <v>0</v>
      </c>
      <c r="BL958" s="3">
        <f ca="1">IFERROR(INDEX(INDIRECT("day_wise_sales_data!$B$2:$BZ$599"),MATCH(resource!$CC958,day_wise_sales_data!$A$2:$A$500,0),MATCH(resource!BL$2,INDIRECT("day_wise_sales_data!$B$1:$BZ$1"),0)),0)</f>
        <v>0</v>
      </c>
      <c r="BM958" s="3">
        <f ca="1">IFERROR(INDEX(INDIRECT("day_wise_sales_data!$B$2:$BZ$599"),MATCH(resource!$CC958,day_wise_sales_data!$A$2:$A$500,0),MATCH(resource!BM$2,INDIRECT("day_wise_sales_data!$B$1:$BZ$1"),0)),0)</f>
        <v>0</v>
      </c>
      <c r="BN958" s="3">
        <f ca="1">IFERROR(INDEX(INDIRECT("day_wise_sales_data!$B$2:$BZ$599"),MATCH(resource!$CC958,day_wise_sales_data!$A$2:$A$500,0),MATCH(resource!BN$2,INDIRECT("day_wise_sales_data!$B$1:$BZ$1"),0)),0)</f>
        <v>0</v>
      </c>
      <c r="BO958" s="3">
        <f ca="1">IFERROR(INDEX(INDIRECT("day_wise_sales_data!$B$2:$BZ$599"),MATCH(resource!$CC958,day_wise_sales_data!$A$2:$A$500,0),MATCH(resource!BO$2,INDIRECT("day_wise_sales_data!$B$1:$BZ$1"),0)),0)</f>
        <v>0</v>
      </c>
      <c r="BP958" s="3">
        <f ca="1">IFERROR(INDEX(INDIRECT("day_wise_sales_data!$B$2:$BZ$599"),MATCH(resource!$CC958,day_wise_sales_data!$A$2:$A$500,0),MATCH(resource!BP$2,INDIRECT("day_wise_sales_data!$B$1:$BZ$1"),0)),0)</f>
        <v>0</v>
      </c>
      <c r="BQ958" s="3">
        <f ca="1">IFERROR(INDEX(INDIRECT("day_wise_sales_data!$B$2:$BZ$599"),MATCH(resource!$CC958,day_wise_sales_data!$A$2:$A$500,0),MATCH(resource!BQ$2,INDIRECT("day_wise_sales_data!$B$1:$BZ$1"),0)),0)</f>
        <v>0</v>
      </c>
      <c r="BR958" s="3">
        <f ca="1">IFERROR(INDEX(INDIRECT("day_wise_sales_data!$B$2:$BZ$599"),MATCH(resource!$CC958,day_wise_sales_data!$A$2:$A$500,0),MATCH(resource!BR$2,INDIRECT("day_wise_sales_data!$B$1:$BZ$1"),0)),0)</f>
        <v>0</v>
      </c>
      <c r="BS958" s="3">
        <f ca="1">IFERROR(INDEX(INDIRECT("day_wise_sales_data!$B$2:$BZ$599"),MATCH(resource!$CC958,day_wise_sales_data!$A$2:$A$500,0),MATCH(resource!BS$2,INDIRECT("day_wise_sales_data!$B$1:$BZ$1"),0)),0)</f>
        <v>0</v>
      </c>
      <c r="BT958" s="3">
        <f ca="1">IFERROR(INDEX(INDIRECT("day_wise_sales_data!$B$2:$BZ$599"),MATCH(resource!$CC958,day_wise_sales_data!$A$2:$A$500,0),MATCH(resource!BT$2,INDIRECT("day_wise_sales_data!$B$1:$BZ$1"),0)),0)</f>
        <v>0</v>
      </c>
      <c r="BU958" s="3">
        <f ca="1">IFERROR(INDEX(INDIRECT("day_wise_sales_data!$B$2:$BZ$599"),MATCH(resource!$CC958,day_wise_sales_data!$A$2:$A$500,0),MATCH(resource!BU$2,INDIRECT("day_wise_sales_data!$B$1:$BZ$1"),0)),0)</f>
        <v>0</v>
      </c>
      <c r="BV958" s="3">
        <f ca="1">IFERROR(INDEX(INDIRECT("day_wise_sales_data!$B$2:$BZ$599"),MATCH(resource!$CC958,day_wise_sales_data!$A$2:$A$500,0),MATCH(resource!BV$2,INDIRECT("day_wise_sales_data!$B$1:$BZ$1"),0)),0)</f>
        <v>0</v>
      </c>
      <c r="BW958" s="3">
        <f ca="1">IFERROR(INDEX(INDIRECT("day_wise_sales_data!$B$2:$BZ$599"),MATCH(resource!$CC958,day_wise_sales_data!$A$2:$A$500,0),MATCH(resource!BW$2,INDIRECT("day_wise_sales_data!$B$1:$BZ$1"),0)),0)</f>
        <v>0</v>
      </c>
      <c r="BX958" s="3">
        <f ca="1">IFERROR(INDEX(INDIRECT("day_wise_sales_data!$B$2:$BZ$599"),MATCH(resource!$CC958,day_wise_sales_data!$A$2:$A$500,0),MATCH(resource!BX$2,INDIRECT("day_wise_sales_data!$B$1:$BZ$1"),0)),0)</f>
        <v>0</v>
      </c>
      <c r="BY958" s="3">
        <f ca="1">IFERROR(INDEX(INDIRECT("day_wise_sales_data!$B$2:$BZ$599"),MATCH(resource!$CC958,day_wise_sales_data!$A$2:$A$500,0),MATCH(resource!BY$2,INDIRECT("day_wise_sales_data!$B$1:$BZ$1"),0)),0)</f>
        <v>0</v>
      </c>
      <c r="BZ958" s="3">
        <f ca="1">IFERROR(INDEX(INDIRECT("day_wise_sales_data!$B$2:$BZ$599"),MATCH(resource!$CC958,day_wise_sales_data!$A$2:$A$500,0),MATCH(resource!BZ$2,INDIRECT("day_wise_sales_data!$B$1:$BZ$1"),0)),0)</f>
        <v>0</v>
      </c>
      <c r="CA958" s="3">
        <f ca="1">IFERROR(INDEX(INDIRECT("day_wise_sales_data!$B$2:$BZ$599"),MATCH(resource!$CC958,day_wise_sales_data!$A$2:$A$500,0),MATCH(resource!CA$2,INDIRECT("day_wise_sales_data!$B$1:$BZ$1"),0)),0)</f>
        <v>0</v>
      </c>
      <c r="CC958" s="4">
        <f>sales_data!H957</f>
        <v>0</v>
      </c>
      <c r="CD958" s="1">
        <v>956</v>
      </c>
      <c r="CE958" s="1" t="str">
        <f>IF(AQ958=report!$AQ$3,resource!CD958,"")</f>
        <v/>
      </c>
      <c r="CF958" s="5" t="str">
        <f>IFERROR(SMALL($CE$3:$CE$1001,ROWS($CE$3:CE958)),"")</f>
        <v/>
      </c>
      <c r="CH958">
        <f>IFERROR(VLOOKUP($CC958,data_pull!$E$22:$G$700,2,0),0)</f>
        <v>0</v>
      </c>
      <c r="DK958" s="3" t="str">
        <f>IFERROR(INDEX(COD_SALES!$B$5:$Z$500,MATCH(resource!$CC958,COD_SALES!$A$5:$A$500,0),MATCH(resource!DK$2,COD_SALES!$B$4:$Z$4,0)),"")</f>
        <v/>
      </c>
      <c r="DL958" s="3" t="str">
        <f>IFERROR(INDEX(COD_SALES!$B$5:$Z$500,MATCH(resource!$CC958,COD_SALES!$A$5:$A$500,0),MATCH(resource!DL$2,COD_SALES!$B$4:$Z$4,0)),"")</f>
        <v/>
      </c>
      <c r="DM958" s="3" t="str">
        <f>IFERROR(INDEX(COD_SALES!$B$5:$Z$500,MATCH(resource!$CC958,COD_SALES!$A$5:$A$500,0),MATCH(resource!DM$2,COD_SALES!$B$4:$Z$4,0)),"")</f>
        <v/>
      </c>
      <c r="DN958" s="3" t="str">
        <f>IFERROR(INDEX(COD_SALES!$B$5:$Z$500,MATCH(resource!$CC958,COD_SALES!$A$5:$A$500,0),MATCH(resource!DN$2,COD_SALES!$B$4:$Z$4,0)),"")</f>
        <v/>
      </c>
      <c r="DO958" s="3" t="str">
        <f>IFERROR(INDEX(COD_SALES!$B$5:$Z$500,MATCH(resource!$CC958,COD_SALES!$A$5:$A$500,0),MATCH(resource!DO$2,COD_SALES!$B$4:$Z$4,0)),"")</f>
        <v/>
      </c>
      <c r="DP958" s="3" t="str">
        <f>IFERROR(INDEX(COD_SALES!$B$5:$Z$500,MATCH(resource!$CC958,COD_SALES!$A$5:$A$500,0),MATCH(resource!DP$2,COD_SALES!$B$4:$Z$4,0)),"")</f>
        <v/>
      </c>
      <c r="DQ958" s="3" t="str">
        <f>IFERROR(INDEX(COD_SALES!$B$5:$Z$500,MATCH(resource!$CC958,COD_SALES!$A$5:$A$500,0),MATCH(resource!DQ$2,COD_SALES!$B$4:$Z$4,0)),"")</f>
        <v/>
      </c>
      <c r="DR958" s="3" t="str">
        <f>IFERROR(INDEX(COD_SALES!$B$5:$Z$500,MATCH(resource!$CC958,COD_SALES!$A$5:$A$500,0),MATCH(resource!DR$2,COD_SALES!$B$4:$Z$4,0)),"")</f>
        <v/>
      </c>
      <c r="DS958" s="3" t="str">
        <f>IFERROR(INDEX(COD_SALES!$B$5:$Z$500,MATCH(resource!$CC958,COD_SALES!$A$5:$A$500,0),MATCH(resource!DS$2,COD_SALES!$B$4:$Z$4,0)),"")</f>
        <v/>
      </c>
      <c r="DT958" s="3" t="str">
        <f>IFERROR(INDEX(COD_SALES!$B$5:$Z$500,MATCH(resource!$CC958,COD_SALES!$A$5:$A$500,0),MATCH(resource!DT$2,COD_SALES!$B$4:$Z$4,0)),"")</f>
        <v/>
      </c>
      <c r="DU958" s="3" t="str">
        <f>IFERROR(INDEX(COD_SALES!$B$5:$Z$500,MATCH(resource!$CC958,COD_SALES!$A$5:$A$500,0),MATCH(resource!DU$2,COD_SALES!$B$4:$Z$4,0)),"")</f>
        <v/>
      </c>
      <c r="DV958" s="3" t="str">
        <f>IFERROR(INDEX(COD_SALES!$B$5:$Z$500,MATCH(resource!$CC958,COD_SALES!$A$5:$A$500,0),MATCH(resource!DV$2,COD_SALES!$B$4:$Z$4,0)),"")</f>
        <v/>
      </c>
      <c r="DW958" s="3" t="str">
        <f>IFERROR(INDEX(COD_SALES!$B$5:$Z$500,MATCH(resource!$CC958,COD_SALES!$A$5:$A$500,0),MATCH(resource!DW$2,COD_SALES!$B$4:$Z$4,0)),"")</f>
        <v/>
      </c>
      <c r="DX958" s="3" t="str">
        <f>IFERROR(INDEX(COD_SALES!$B$5:$Z$500,MATCH(resource!$CC958,COD_SALES!$A$5:$A$500,0),MATCH(resource!DX$2,COD_SALES!$B$4:$Z$4,0)),"")</f>
        <v/>
      </c>
      <c r="DY958" s="3" t="str">
        <f>IFERROR(INDEX(COD_SALES!$B$5:$Z$500,MATCH(resource!$CC958,COD_SALES!$A$5:$A$500,0),MATCH(resource!DY$2,COD_SALES!$B$4:$Z$4,0)),"")</f>
        <v/>
      </c>
      <c r="DZ958" s="3" t="str">
        <f>IFERROR(INDEX(COD_SALES!$B$5:$Z$500,MATCH(resource!$CC958,COD_SALES!$A$5:$A$500,0),MATCH(resource!DZ$2,COD_SALES!$B$4:$Z$4,0)),"")</f>
        <v/>
      </c>
      <c r="EA958" s="3" t="str">
        <f>IFERROR(INDEX(COD_SALES!$B$5:$Z$500,MATCH(resource!$CC958,COD_SALES!$A$5:$A$500,0),MATCH(resource!EA$2,COD_SALES!$B$4:$Z$4,0)),"")</f>
        <v/>
      </c>
      <c r="EB958" s="3">
        <f t="shared" si="144"/>
        <v>0</v>
      </c>
      <c r="EW958" s="3">
        <f>IFERROR(VLOOKUP(CC958,data_pull!$AO$25:$AR$546,2,0),0)</f>
        <v>0</v>
      </c>
      <c r="EX958" s="1">
        <f>IFERROR(VLOOKUP(CC958,data_pull!$AO$25:$AR$546,4,0),0)</f>
        <v>0</v>
      </c>
    </row>
    <row r="959" spans="13:154" x14ac:dyDescent="0.25"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4">
        <f>sales_data!B958</f>
        <v>0</v>
      </c>
      <c r="AR959" s="4">
        <f>sales_data!C958</f>
        <v>0</v>
      </c>
      <c r="AS959" s="5" t="str">
        <f t="shared" si="143"/>
        <v/>
      </c>
      <c r="AT959" s="4">
        <f>sales_data!I958</f>
        <v>0</v>
      </c>
      <c r="AU959" s="4">
        <f>sales_data!W958</f>
        <v>0</v>
      </c>
      <c r="AV959" s="1">
        <f>sales_data!N958</f>
        <v>0</v>
      </c>
      <c r="AW959" s="1">
        <f>sales_data!P958</f>
        <v>0</v>
      </c>
      <c r="AX959" s="3">
        <f ca="1">IFERROR(INDEX(INDIRECT("day_wise_sales_data!$B$2:$BZ$599"),MATCH(resource!$CC959,day_wise_sales_data!$A$2:$A$500,0),MATCH(resource!AX$2,INDIRECT("day_wise_sales_data!$B$1:$BZ$1"),0)),0)</f>
        <v>0</v>
      </c>
      <c r="AY959" s="3">
        <f ca="1">IFERROR(INDEX(INDIRECT("day_wise_sales_data!$B$2:$BZ$599"),MATCH(resource!$CC959,day_wise_sales_data!$A$2:$A$500,0),MATCH(resource!AY$2,INDIRECT("day_wise_sales_data!$B$1:$BZ$1"),0)),0)</f>
        <v>0</v>
      </c>
      <c r="AZ959" s="3">
        <f ca="1">IFERROR(INDEX(INDIRECT("day_wise_sales_data!$B$2:$BZ$599"),MATCH(resource!$CC959,day_wise_sales_data!$A$2:$A$500,0),MATCH(resource!AZ$2,INDIRECT("day_wise_sales_data!$B$1:$BZ$1"),0)),0)</f>
        <v>0</v>
      </c>
      <c r="BA959" s="3">
        <f ca="1">IFERROR(INDEX(INDIRECT("day_wise_sales_data!$B$2:$BZ$599"),MATCH(resource!$CC959,day_wise_sales_data!$A$2:$A$500,0),MATCH(resource!BA$2,INDIRECT("day_wise_sales_data!$B$1:$BZ$1"),0)),0)</f>
        <v>0</v>
      </c>
      <c r="BB959" s="3">
        <f ca="1">IFERROR(INDEX(INDIRECT("day_wise_sales_data!$B$2:$BZ$599"),MATCH(resource!$CC959,day_wise_sales_data!$A$2:$A$500,0),MATCH(resource!BB$2,INDIRECT("day_wise_sales_data!$B$1:$BZ$1"),0)),0)</f>
        <v>0</v>
      </c>
      <c r="BC959" s="3">
        <f ca="1">IFERROR(INDEX(INDIRECT("day_wise_sales_data!$B$2:$BZ$599"),MATCH(resource!$CC959,day_wise_sales_data!$A$2:$A$500,0),MATCH(resource!BC$2,INDIRECT("day_wise_sales_data!$B$1:$BZ$1"),0)),0)</f>
        <v>0</v>
      </c>
      <c r="BD959" s="3">
        <f ca="1">IFERROR(INDEX(INDIRECT("day_wise_sales_data!$B$2:$BZ$599"),MATCH(resource!$CC959,day_wise_sales_data!$A$2:$A$500,0),MATCH(resource!BD$2,INDIRECT("day_wise_sales_data!$B$1:$BZ$1"),0)),0)</f>
        <v>0</v>
      </c>
      <c r="BE959" s="3">
        <f ca="1">IFERROR(INDEX(INDIRECT("day_wise_sales_data!$B$2:$BZ$599"),MATCH(resource!$CC959,day_wise_sales_data!$A$2:$A$500,0),MATCH(resource!BE$2,INDIRECT("day_wise_sales_data!$B$1:$BZ$1"),0)),0)</f>
        <v>0</v>
      </c>
      <c r="BF959" s="3">
        <f ca="1">IFERROR(INDEX(INDIRECT("day_wise_sales_data!$B$2:$BZ$599"),MATCH(resource!$CC959,day_wise_sales_data!$A$2:$A$500,0),MATCH(resource!BF$2,INDIRECT("day_wise_sales_data!$B$1:$BZ$1"),0)),0)</f>
        <v>0</v>
      </c>
      <c r="BG959" s="3">
        <f ca="1">IFERROR(INDEX(INDIRECT("day_wise_sales_data!$B$2:$BZ$599"),MATCH(resource!$CC959,day_wise_sales_data!$A$2:$A$500,0),MATCH(resource!BG$2,INDIRECT("day_wise_sales_data!$B$1:$BZ$1"),0)),0)</f>
        <v>0</v>
      </c>
      <c r="BH959" s="3">
        <f ca="1">IFERROR(INDEX(INDIRECT("day_wise_sales_data!$B$2:$BZ$599"),MATCH(resource!$CC959,day_wise_sales_data!$A$2:$A$500,0),MATCH(resource!BH$2,INDIRECT("day_wise_sales_data!$B$1:$BZ$1"),0)),0)</f>
        <v>0</v>
      </c>
      <c r="BI959" s="3">
        <f ca="1">IFERROR(INDEX(INDIRECT("day_wise_sales_data!$B$2:$BZ$599"),MATCH(resource!$CC959,day_wise_sales_data!$A$2:$A$500,0),MATCH(resource!BI$2,INDIRECT("day_wise_sales_data!$B$1:$BZ$1"),0)),0)</f>
        <v>0</v>
      </c>
      <c r="BJ959" s="3">
        <f ca="1">IFERROR(INDEX(INDIRECT("day_wise_sales_data!$B$2:$BZ$599"),MATCH(resource!$CC959,day_wise_sales_data!$A$2:$A$500,0),MATCH(resource!BJ$2,INDIRECT("day_wise_sales_data!$B$1:$BZ$1"),0)),0)</f>
        <v>0</v>
      </c>
      <c r="BK959" s="3">
        <f ca="1">IFERROR(INDEX(INDIRECT("day_wise_sales_data!$B$2:$BZ$599"),MATCH(resource!$CC959,day_wise_sales_data!$A$2:$A$500,0),MATCH(resource!BK$2,INDIRECT("day_wise_sales_data!$B$1:$BZ$1"),0)),0)</f>
        <v>0</v>
      </c>
      <c r="BL959" s="3">
        <f ca="1">IFERROR(INDEX(INDIRECT("day_wise_sales_data!$B$2:$BZ$599"),MATCH(resource!$CC959,day_wise_sales_data!$A$2:$A$500,0),MATCH(resource!BL$2,INDIRECT("day_wise_sales_data!$B$1:$BZ$1"),0)),0)</f>
        <v>0</v>
      </c>
      <c r="BM959" s="3">
        <f ca="1">IFERROR(INDEX(INDIRECT("day_wise_sales_data!$B$2:$BZ$599"),MATCH(resource!$CC959,day_wise_sales_data!$A$2:$A$500,0),MATCH(resource!BM$2,INDIRECT("day_wise_sales_data!$B$1:$BZ$1"),0)),0)</f>
        <v>0</v>
      </c>
      <c r="BN959" s="3">
        <f ca="1">IFERROR(INDEX(INDIRECT("day_wise_sales_data!$B$2:$BZ$599"),MATCH(resource!$CC959,day_wise_sales_data!$A$2:$A$500,0),MATCH(resource!BN$2,INDIRECT("day_wise_sales_data!$B$1:$BZ$1"),0)),0)</f>
        <v>0</v>
      </c>
      <c r="BO959" s="3">
        <f ca="1">IFERROR(INDEX(INDIRECT("day_wise_sales_data!$B$2:$BZ$599"),MATCH(resource!$CC959,day_wise_sales_data!$A$2:$A$500,0),MATCH(resource!BO$2,INDIRECT("day_wise_sales_data!$B$1:$BZ$1"),0)),0)</f>
        <v>0</v>
      </c>
      <c r="BP959" s="3">
        <f ca="1">IFERROR(INDEX(INDIRECT("day_wise_sales_data!$B$2:$BZ$599"),MATCH(resource!$CC959,day_wise_sales_data!$A$2:$A$500,0),MATCH(resource!BP$2,INDIRECT("day_wise_sales_data!$B$1:$BZ$1"),0)),0)</f>
        <v>0</v>
      </c>
      <c r="BQ959" s="3">
        <f ca="1">IFERROR(INDEX(INDIRECT("day_wise_sales_data!$B$2:$BZ$599"),MATCH(resource!$CC959,day_wise_sales_data!$A$2:$A$500,0),MATCH(resource!BQ$2,INDIRECT("day_wise_sales_data!$B$1:$BZ$1"),0)),0)</f>
        <v>0</v>
      </c>
      <c r="BR959" s="3">
        <f ca="1">IFERROR(INDEX(INDIRECT("day_wise_sales_data!$B$2:$BZ$599"),MATCH(resource!$CC959,day_wise_sales_data!$A$2:$A$500,0),MATCH(resource!BR$2,INDIRECT("day_wise_sales_data!$B$1:$BZ$1"),0)),0)</f>
        <v>0</v>
      </c>
      <c r="BS959" s="3">
        <f ca="1">IFERROR(INDEX(INDIRECT("day_wise_sales_data!$B$2:$BZ$599"),MATCH(resource!$CC959,day_wise_sales_data!$A$2:$A$500,0),MATCH(resource!BS$2,INDIRECT("day_wise_sales_data!$B$1:$BZ$1"),0)),0)</f>
        <v>0</v>
      </c>
      <c r="BT959" s="3">
        <f ca="1">IFERROR(INDEX(INDIRECT("day_wise_sales_data!$B$2:$BZ$599"),MATCH(resource!$CC959,day_wise_sales_data!$A$2:$A$500,0),MATCH(resource!BT$2,INDIRECT("day_wise_sales_data!$B$1:$BZ$1"),0)),0)</f>
        <v>0</v>
      </c>
      <c r="BU959" s="3">
        <f ca="1">IFERROR(INDEX(INDIRECT("day_wise_sales_data!$B$2:$BZ$599"),MATCH(resource!$CC959,day_wise_sales_data!$A$2:$A$500,0),MATCH(resource!BU$2,INDIRECT("day_wise_sales_data!$B$1:$BZ$1"),0)),0)</f>
        <v>0</v>
      </c>
      <c r="BV959" s="3">
        <f ca="1">IFERROR(INDEX(INDIRECT("day_wise_sales_data!$B$2:$BZ$599"),MATCH(resource!$CC959,day_wise_sales_data!$A$2:$A$500,0),MATCH(resource!BV$2,INDIRECT("day_wise_sales_data!$B$1:$BZ$1"),0)),0)</f>
        <v>0</v>
      </c>
      <c r="BW959" s="3">
        <f ca="1">IFERROR(INDEX(INDIRECT("day_wise_sales_data!$B$2:$BZ$599"),MATCH(resource!$CC959,day_wise_sales_data!$A$2:$A$500,0),MATCH(resource!BW$2,INDIRECT("day_wise_sales_data!$B$1:$BZ$1"),0)),0)</f>
        <v>0</v>
      </c>
      <c r="BX959" s="3">
        <f ca="1">IFERROR(INDEX(INDIRECT("day_wise_sales_data!$B$2:$BZ$599"),MATCH(resource!$CC959,day_wise_sales_data!$A$2:$A$500,0),MATCH(resource!BX$2,INDIRECT("day_wise_sales_data!$B$1:$BZ$1"),0)),0)</f>
        <v>0</v>
      </c>
      <c r="BY959" s="3">
        <f ca="1">IFERROR(INDEX(INDIRECT("day_wise_sales_data!$B$2:$BZ$599"),MATCH(resource!$CC959,day_wise_sales_data!$A$2:$A$500,0),MATCH(resource!BY$2,INDIRECT("day_wise_sales_data!$B$1:$BZ$1"),0)),0)</f>
        <v>0</v>
      </c>
      <c r="BZ959" s="3">
        <f ca="1">IFERROR(INDEX(INDIRECT("day_wise_sales_data!$B$2:$BZ$599"),MATCH(resource!$CC959,day_wise_sales_data!$A$2:$A$500,0),MATCH(resource!BZ$2,INDIRECT("day_wise_sales_data!$B$1:$BZ$1"),0)),0)</f>
        <v>0</v>
      </c>
      <c r="CA959" s="3">
        <f ca="1">IFERROR(INDEX(INDIRECT("day_wise_sales_data!$B$2:$BZ$599"),MATCH(resource!$CC959,day_wise_sales_data!$A$2:$A$500,0),MATCH(resource!CA$2,INDIRECT("day_wise_sales_data!$B$1:$BZ$1"),0)),0)</f>
        <v>0</v>
      </c>
      <c r="CC959" s="4">
        <f>sales_data!H958</f>
        <v>0</v>
      </c>
      <c r="CD959" s="1">
        <v>957</v>
      </c>
      <c r="CE959" s="1" t="str">
        <f>IF(AQ959=report!$AQ$3,resource!CD959,"")</f>
        <v/>
      </c>
      <c r="CF959" s="5" t="str">
        <f>IFERROR(SMALL($CE$3:$CE$1001,ROWS($CE$3:CE959)),"")</f>
        <v/>
      </c>
      <c r="CH959">
        <f>IFERROR(VLOOKUP($CC959,data_pull!$E$22:$G$700,2,0),0)</f>
        <v>0</v>
      </c>
      <c r="DK959" s="3" t="str">
        <f>IFERROR(INDEX(COD_SALES!$B$5:$Z$500,MATCH(resource!$CC959,COD_SALES!$A$5:$A$500,0),MATCH(resource!DK$2,COD_SALES!$B$4:$Z$4,0)),"")</f>
        <v/>
      </c>
      <c r="DL959" s="3" t="str">
        <f>IFERROR(INDEX(COD_SALES!$B$5:$Z$500,MATCH(resource!$CC959,COD_SALES!$A$5:$A$500,0),MATCH(resource!DL$2,COD_SALES!$B$4:$Z$4,0)),"")</f>
        <v/>
      </c>
      <c r="DM959" s="3" t="str">
        <f>IFERROR(INDEX(COD_SALES!$B$5:$Z$500,MATCH(resource!$CC959,COD_SALES!$A$5:$A$500,0),MATCH(resource!DM$2,COD_SALES!$B$4:$Z$4,0)),"")</f>
        <v/>
      </c>
      <c r="DN959" s="3" t="str">
        <f>IFERROR(INDEX(COD_SALES!$B$5:$Z$500,MATCH(resource!$CC959,COD_SALES!$A$5:$A$500,0),MATCH(resource!DN$2,COD_SALES!$B$4:$Z$4,0)),"")</f>
        <v/>
      </c>
      <c r="DO959" s="3" t="str">
        <f>IFERROR(INDEX(COD_SALES!$B$5:$Z$500,MATCH(resource!$CC959,COD_SALES!$A$5:$A$500,0),MATCH(resource!DO$2,COD_SALES!$B$4:$Z$4,0)),"")</f>
        <v/>
      </c>
      <c r="DP959" s="3" t="str">
        <f>IFERROR(INDEX(COD_SALES!$B$5:$Z$500,MATCH(resource!$CC959,COD_SALES!$A$5:$A$500,0),MATCH(resource!DP$2,COD_SALES!$B$4:$Z$4,0)),"")</f>
        <v/>
      </c>
      <c r="DQ959" s="3" t="str">
        <f>IFERROR(INDEX(COD_SALES!$B$5:$Z$500,MATCH(resource!$CC959,COD_SALES!$A$5:$A$500,0),MATCH(resource!DQ$2,COD_SALES!$B$4:$Z$4,0)),"")</f>
        <v/>
      </c>
      <c r="DR959" s="3" t="str">
        <f>IFERROR(INDEX(COD_SALES!$B$5:$Z$500,MATCH(resource!$CC959,COD_SALES!$A$5:$A$500,0),MATCH(resource!DR$2,COD_SALES!$B$4:$Z$4,0)),"")</f>
        <v/>
      </c>
      <c r="DS959" s="3" t="str">
        <f>IFERROR(INDEX(COD_SALES!$B$5:$Z$500,MATCH(resource!$CC959,COD_SALES!$A$5:$A$500,0),MATCH(resource!DS$2,COD_SALES!$B$4:$Z$4,0)),"")</f>
        <v/>
      </c>
      <c r="DT959" s="3" t="str">
        <f>IFERROR(INDEX(COD_SALES!$B$5:$Z$500,MATCH(resource!$CC959,COD_SALES!$A$5:$A$500,0),MATCH(resource!DT$2,COD_SALES!$B$4:$Z$4,0)),"")</f>
        <v/>
      </c>
      <c r="DU959" s="3" t="str">
        <f>IFERROR(INDEX(COD_SALES!$B$5:$Z$500,MATCH(resource!$CC959,COD_SALES!$A$5:$A$500,0),MATCH(resource!DU$2,COD_SALES!$B$4:$Z$4,0)),"")</f>
        <v/>
      </c>
      <c r="DV959" s="3" t="str">
        <f>IFERROR(INDEX(COD_SALES!$B$5:$Z$500,MATCH(resource!$CC959,COD_SALES!$A$5:$A$500,0),MATCH(resource!DV$2,COD_SALES!$B$4:$Z$4,0)),"")</f>
        <v/>
      </c>
      <c r="DW959" s="3" t="str">
        <f>IFERROR(INDEX(COD_SALES!$B$5:$Z$500,MATCH(resource!$CC959,COD_SALES!$A$5:$A$500,0),MATCH(resource!DW$2,COD_SALES!$B$4:$Z$4,0)),"")</f>
        <v/>
      </c>
      <c r="DX959" s="3" t="str">
        <f>IFERROR(INDEX(COD_SALES!$B$5:$Z$500,MATCH(resource!$CC959,COD_SALES!$A$5:$A$500,0),MATCH(resource!DX$2,COD_SALES!$B$4:$Z$4,0)),"")</f>
        <v/>
      </c>
      <c r="DY959" s="3" t="str">
        <f>IFERROR(INDEX(COD_SALES!$B$5:$Z$500,MATCH(resource!$CC959,COD_SALES!$A$5:$A$500,0),MATCH(resource!DY$2,COD_SALES!$B$4:$Z$4,0)),"")</f>
        <v/>
      </c>
      <c r="DZ959" s="3" t="str">
        <f>IFERROR(INDEX(COD_SALES!$B$5:$Z$500,MATCH(resource!$CC959,COD_SALES!$A$5:$A$500,0),MATCH(resource!DZ$2,COD_SALES!$B$4:$Z$4,0)),"")</f>
        <v/>
      </c>
      <c r="EA959" s="3" t="str">
        <f>IFERROR(INDEX(COD_SALES!$B$5:$Z$500,MATCH(resource!$CC959,COD_SALES!$A$5:$A$500,0),MATCH(resource!EA$2,COD_SALES!$B$4:$Z$4,0)),"")</f>
        <v/>
      </c>
      <c r="EB959" s="3">
        <f t="shared" si="144"/>
        <v>0</v>
      </c>
      <c r="EW959" s="3">
        <f>IFERROR(VLOOKUP(CC959,data_pull!$AO$25:$AR$546,2,0),0)</f>
        <v>0</v>
      </c>
      <c r="EX959" s="1">
        <f>IFERROR(VLOOKUP(CC959,data_pull!$AO$25:$AR$546,4,0),0)</f>
        <v>0</v>
      </c>
    </row>
    <row r="960" spans="13:154" x14ac:dyDescent="0.25"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4">
        <f>sales_data!B959</f>
        <v>0</v>
      </c>
      <c r="AR960" s="4">
        <f>sales_data!C959</f>
        <v>0</v>
      </c>
      <c r="AS960" s="5" t="str">
        <f t="shared" si="143"/>
        <v/>
      </c>
      <c r="AT960" s="4">
        <f>sales_data!I959</f>
        <v>0</v>
      </c>
      <c r="AU960" s="4">
        <f>sales_data!W959</f>
        <v>0</v>
      </c>
      <c r="AV960" s="1">
        <f>sales_data!N959</f>
        <v>0</v>
      </c>
      <c r="AW960" s="1">
        <f>sales_data!P959</f>
        <v>0</v>
      </c>
      <c r="AX960" s="3">
        <f ca="1">IFERROR(INDEX(INDIRECT("day_wise_sales_data!$B$2:$BZ$599"),MATCH(resource!$CC960,day_wise_sales_data!$A$2:$A$500,0),MATCH(resource!AX$2,INDIRECT("day_wise_sales_data!$B$1:$BZ$1"),0)),0)</f>
        <v>0</v>
      </c>
      <c r="AY960" s="3">
        <f ca="1">IFERROR(INDEX(INDIRECT("day_wise_sales_data!$B$2:$BZ$599"),MATCH(resource!$CC960,day_wise_sales_data!$A$2:$A$500,0),MATCH(resource!AY$2,INDIRECT("day_wise_sales_data!$B$1:$BZ$1"),0)),0)</f>
        <v>0</v>
      </c>
      <c r="AZ960" s="3">
        <f ca="1">IFERROR(INDEX(INDIRECT("day_wise_sales_data!$B$2:$BZ$599"),MATCH(resource!$CC960,day_wise_sales_data!$A$2:$A$500,0),MATCH(resource!AZ$2,INDIRECT("day_wise_sales_data!$B$1:$BZ$1"),0)),0)</f>
        <v>0</v>
      </c>
      <c r="BA960" s="3">
        <f ca="1">IFERROR(INDEX(INDIRECT("day_wise_sales_data!$B$2:$BZ$599"),MATCH(resource!$CC960,day_wise_sales_data!$A$2:$A$500,0),MATCH(resource!BA$2,INDIRECT("day_wise_sales_data!$B$1:$BZ$1"),0)),0)</f>
        <v>0</v>
      </c>
      <c r="BB960" s="3">
        <f ca="1">IFERROR(INDEX(INDIRECT("day_wise_sales_data!$B$2:$BZ$599"),MATCH(resource!$CC960,day_wise_sales_data!$A$2:$A$500,0),MATCH(resource!BB$2,INDIRECT("day_wise_sales_data!$B$1:$BZ$1"),0)),0)</f>
        <v>0</v>
      </c>
      <c r="BC960" s="3">
        <f ca="1">IFERROR(INDEX(INDIRECT("day_wise_sales_data!$B$2:$BZ$599"),MATCH(resource!$CC960,day_wise_sales_data!$A$2:$A$500,0),MATCH(resource!BC$2,INDIRECT("day_wise_sales_data!$B$1:$BZ$1"),0)),0)</f>
        <v>0</v>
      </c>
      <c r="BD960" s="3">
        <f ca="1">IFERROR(INDEX(INDIRECT("day_wise_sales_data!$B$2:$BZ$599"),MATCH(resource!$CC960,day_wise_sales_data!$A$2:$A$500,0),MATCH(resource!BD$2,INDIRECT("day_wise_sales_data!$B$1:$BZ$1"),0)),0)</f>
        <v>0</v>
      </c>
      <c r="BE960" s="3">
        <f ca="1">IFERROR(INDEX(INDIRECT("day_wise_sales_data!$B$2:$BZ$599"),MATCH(resource!$CC960,day_wise_sales_data!$A$2:$A$500,0),MATCH(resource!BE$2,INDIRECT("day_wise_sales_data!$B$1:$BZ$1"),0)),0)</f>
        <v>0</v>
      </c>
      <c r="BF960" s="3">
        <f ca="1">IFERROR(INDEX(INDIRECT("day_wise_sales_data!$B$2:$BZ$599"),MATCH(resource!$CC960,day_wise_sales_data!$A$2:$A$500,0),MATCH(resource!BF$2,INDIRECT("day_wise_sales_data!$B$1:$BZ$1"),0)),0)</f>
        <v>0</v>
      </c>
      <c r="BG960" s="3">
        <f ca="1">IFERROR(INDEX(INDIRECT("day_wise_sales_data!$B$2:$BZ$599"),MATCH(resource!$CC960,day_wise_sales_data!$A$2:$A$500,0),MATCH(resource!BG$2,INDIRECT("day_wise_sales_data!$B$1:$BZ$1"),0)),0)</f>
        <v>0</v>
      </c>
      <c r="BH960" s="3">
        <f ca="1">IFERROR(INDEX(INDIRECT("day_wise_sales_data!$B$2:$BZ$599"),MATCH(resource!$CC960,day_wise_sales_data!$A$2:$A$500,0),MATCH(resource!BH$2,INDIRECT("day_wise_sales_data!$B$1:$BZ$1"),0)),0)</f>
        <v>0</v>
      </c>
      <c r="BI960" s="3">
        <f ca="1">IFERROR(INDEX(INDIRECT("day_wise_sales_data!$B$2:$BZ$599"),MATCH(resource!$CC960,day_wise_sales_data!$A$2:$A$500,0),MATCH(resource!BI$2,INDIRECT("day_wise_sales_data!$B$1:$BZ$1"),0)),0)</f>
        <v>0</v>
      </c>
      <c r="BJ960" s="3">
        <f ca="1">IFERROR(INDEX(INDIRECT("day_wise_sales_data!$B$2:$BZ$599"),MATCH(resource!$CC960,day_wise_sales_data!$A$2:$A$500,0),MATCH(resource!BJ$2,INDIRECT("day_wise_sales_data!$B$1:$BZ$1"),0)),0)</f>
        <v>0</v>
      </c>
      <c r="BK960" s="3">
        <f ca="1">IFERROR(INDEX(INDIRECT("day_wise_sales_data!$B$2:$BZ$599"),MATCH(resource!$CC960,day_wise_sales_data!$A$2:$A$500,0),MATCH(resource!BK$2,INDIRECT("day_wise_sales_data!$B$1:$BZ$1"),0)),0)</f>
        <v>0</v>
      </c>
      <c r="BL960" s="3">
        <f ca="1">IFERROR(INDEX(INDIRECT("day_wise_sales_data!$B$2:$BZ$599"),MATCH(resource!$CC960,day_wise_sales_data!$A$2:$A$500,0),MATCH(resource!BL$2,INDIRECT("day_wise_sales_data!$B$1:$BZ$1"),0)),0)</f>
        <v>0</v>
      </c>
      <c r="BM960" s="3">
        <f ca="1">IFERROR(INDEX(INDIRECT("day_wise_sales_data!$B$2:$BZ$599"),MATCH(resource!$CC960,day_wise_sales_data!$A$2:$A$500,0),MATCH(resource!BM$2,INDIRECT("day_wise_sales_data!$B$1:$BZ$1"),0)),0)</f>
        <v>0</v>
      </c>
      <c r="BN960" s="3">
        <f ca="1">IFERROR(INDEX(INDIRECT("day_wise_sales_data!$B$2:$BZ$599"),MATCH(resource!$CC960,day_wise_sales_data!$A$2:$A$500,0),MATCH(resource!BN$2,INDIRECT("day_wise_sales_data!$B$1:$BZ$1"),0)),0)</f>
        <v>0</v>
      </c>
      <c r="BO960" s="3">
        <f ca="1">IFERROR(INDEX(INDIRECT("day_wise_sales_data!$B$2:$BZ$599"),MATCH(resource!$CC960,day_wise_sales_data!$A$2:$A$500,0),MATCH(resource!BO$2,INDIRECT("day_wise_sales_data!$B$1:$BZ$1"),0)),0)</f>
        <v>0</v>
      </c>
      <c r="BP960" s="3">
        <f ca="1">IFERROR(INDEX(INDIRECT("day_wise_sales_data!$B$2:$BZ$599"),MATCH(resource!$CC960,day_wise_sales_data!$A$2:$A$500,0),MATCH(resource!BP$2,INDIRECT("day_wise_sales_data!$B$1:$BZ$1"),0)),0)</f>
        <v>0</v>
      </c>
      <c r="BQ960" s="3">
        <f ca="1">IFERROR(INDEX(INDIRECT("day_wise_sales_data!$B$2:$BZ$599"),MATCH(resource!$CC960,day_wise_sales_data!$A$2:$A$500,0),MATCH(resource!BQ$2,INDIRECT("day_wise_sales_data!$B$1:$BZ$1"),0)),0)</f>
        <v>0</v>
      </c>
      <c r="BR960" s="3">
        <f ca="1">IFERROR(INDEX(INDIRECT("day_wise_sales_data!$B$2:$BZ$599"),MATCH(resource!$CC960,day_wise_sales_data!$A$2:$A$500,0),MATCH(resource!BR$2,INDIRECT("day_wise_sales_data!$B$1:$BZ$1"),0)),0)</f>
        <v>0</v>
      </c>
      <c r="BS960" s="3">
        <f ca="1">IFERROR(INDEX(INDIRECT("day_wise_sales_data!$B$2:$BZ$599"),MATCH(resource!$CC960,day_wise_sales_data!$A$2:$A$500,0),MATCH(resource!BS$2,INDIRECT("day_wise_sales_data!$B$1:$BZ$1"),0)),0)</f>
        <v>0</v>
      </c>
      <c r="BT960" s="3">
        <f ca="1">IFERROR(INDEX(INDIRECT("day_wise_sales_data!$B$2:$BZ$599"),MATCH(resource!$CC960,day_wise_sales_data!$A$2:$A$500,0),MATCH(resource!BT$2,INDIRECT("day_wise_sales_data!$B$1:$BZ$1"),0)),0)</f>
        <v>0</v>
      </c>
      <c r="BU960" s="3">
        <f ca="1">IFERROR(INDEX(INDIRECT("day_wise_sales_data!$B$2:$BZ$599"),MATCH(resource!$CC960,day_wise_sales_data!$A$2:$A$500,0),MATCH(resource!BU$2,INDIRECT("day_wise_sales_data!$B$1:$BZ$1"),0)),0)</f>
        <v>0</v>
      </c>
      <c r="BV960" s="3">
        <f ca="1">IFERROR(INDEX(INDIRECT("day_wise_sales_data!$B$2:$BZ$599"),MATCH(resource!$CC960,day_wise_sales_data!$A$2:$A$500,0),MATCH(resource!BV$2,INDIRECT("day_wise_sales_data!$B$1:$BZ$1"),0)),0)</f>
        <v>0</v>
      </c>
      <c r="BW960" s="3">
        <f ca="1">IFERROR(INDEX(INDIRECT("day_wise_sales_data!$B$2:$BZ$599"),MATCH(resource!$CC960,day_wise_sales_data!$A$2:$A$500,0),MATCH(resource!BW$2,INDIRECT("day_wise_sales_data!$B$1:$BZ$1"),0)),0)</f>
        <v>0</v>
      </c>
      <c r="BX960" s="3">
        <f ca="1">IFERROR(INDEX(INDIRECT("day_wise_sales_data!$B$2:$BZ$599"),MATCH(resource!$CC960,day_wise_sales_data!$A$2:$A$500,0),MATCH(resource!BX$2,INDIRECT("day_wise_sales_data!$B$1:$BZ$1"),0)),0)</f>
        <v>0</v>
      </c>
      <c r="BY960" s="3">
        <f ca="1">IFERROR(INDEX(INDIRECT("day_wise_sales_data!$B$2:$BZ$599"),MATCH(resource!$CC960,day_wise_sales_data!$A$2:$A$500,0),MATCH(resource!BY$2,INDIRECT("day_wise_sales_data!$B$1:$BZ$1"),0)),0)</f>
        <v>0</v>
      </c>
      <c r="BZ960" s="3">
        <f ca="1">IFERROR(INDEX(INDIRECT("day_wise_sales_data!$B$2:$BZ$599"),MATCH(resource!$CC960,day_wise_sales_data!$A$2:$A$500,0),MATCH(resource!BZ$2,INDIRECT("day_wise_sales_data!$B$1:$BZ$1"),0)),0)</f>
        <v>0</v>
      </c>
      <c r="CA960" s="3">
        <f ca="1">IFERROR(INDEX(INDIRECT("day_wise_sales_data!$B$2:$BZ$599"),MATCH(resource!$CC960,day_wise_sales_data!$A$2:$A$500,0),MATCH(resource!CA$2,INDIRECT("day_wise_sales_data!$B$1:$BZ$1"),0)),0)</f>
        <v>0</v>
      </c>
      <c r="CC960" s="4">
        <f>sales_data!H959</f>
        <v>0</v>
      </c>
      <c r="CD960" s="1">
        <v>958</v>
      </c>
      <c r="CE960" s="1" t="str">
        <f>IF(AQ960=report!$AQ$3,resource!CD960,"")</f>
        <v/>
      </c>
      <c r="CF960" s="5" t="str">
        <f>IFERROR(SMALL($CE$3:$CE$1001,ROWS($CE$3:CE960)),"")</f>
        <v/>
      </c>
      <c r="CH960">
        <f>IFERROR(VLOOKUP($CC960,data_pull!$E$22:$G$700,2,0),0)</f>
        <v>0</v>
      </c>
      <c r="DK960" s="3" t="str">
        <f>IFERROR(INDEX(COD_SALES!$B$5:$Z$500,MATCH(resource!$CC960,COD_SALES!$A$5:$A$500,0),MATCH(resource!DK$2,COD_SALES!$B$4:$Z$4,0)),"")</f>
        <v/>
      </c>
      <c r="DL960" s="3" t="str">
        <f>IFERROR(INDEX(COD_SALES!$B$5:$Z$500,MATCH(resource!$CC960,COD_SALES!$A$5:$A$500,0),MATCH(resource!DL$2,COD_SALES!$B$4:$Z$4,0)),"")</f>
        <v/>
      </c>
      <c r="DM960" s="3" t="str">
        <f>IFERROR(INDEX(COD_SALES!$B$5:$Z$500,MATCH(resource!$CC960,COD_SALES!$A$5:$A$500,0),MATCH(resource!DM$2,COD_SALES!$B$4:$Z$4,0)),"")</f>
        <v/>
      </c>
      <c r="DN960" s="3" t="str">
        <f>IFERROR(INDEX(COD_SALES!$B$5:$Z$500,MATCH(resource!$CC960,COD_SALES!$A$5:$A$500,0),MATCH(resource!DN$2,COD_SALES!$B$4:$Z$4,0)),"")</f>
        <v/>
      </c>
      <c r="DO960" s="3" t="str">
        <f>IFERROR(INDEX(COD_SALES!$B$5:$Z$500,MATCH(resource!$CC960,COD_SALES!$A$5:$A$500,0),MATCH(resource!DO$2,COD_SALES!$B$4:$Z$4,0)),"")</f>
        <v/>
      </c>
      <c r="DP960" s="3" t="str">
        <f>IFERROR(INDEX(COD_SALES!$B$5:$Z$500,MATCH(resource!$CC960,COD_SALES!$A$5:$A$500,0),MATCH(resource!DP$2,COD_SALES!$B$4:$Z$4,0)),"")</f>
        <v/>
      </c>
      <c r="DQ960" s="3" t="str">
        <f>IFERROR(INDEX(COD_SALES!$B$5:$Z$500,MATCH(resource!$CC960,COD_SALES!$A$5:$A$500,0),MATCH(resource!DQ$2,COD_SALES!$B$4:$Z$4,0)),"")</f>
        <v/>
      </c>
      <c r="DR960" s="3" t="str">
        <f>IFERROR(INDEX(COD_SALES!$B$5:$Z$500,MATCH(resource!$CC960,COD_SALES!$A$5:$A$500,0),MATCH(resource!DR$2,COD_SALES!$B$4:$Z$4,0)),"")</f>
        <v/>
      </c>
      <c r="DS960" s="3" t="str">
        <f>IFERROR(INDEX(COD_SALES!$B$5:$Z$500,MATCH(resource!$CC960,COD_SALES!$A$5:$A$500,0),MATCH(resource!DS$2,COD_SALES!$B$4:$Z$4,0)),"")</f>
        <v/>
      </c>
      <c r="DT960" s="3" t="str">
        <f>IFERROR(INDEX(COD_SALES!$B$5:$Z$500,MATCH(resource!$CC960,COD_SALES!$A$5:$A$500,0),MATCH(resource!DT$2,COD_SALES!$B$4:$Z$4,0)),"")</f>
        <v/>
      </c>
      <c r="DU960" s="3" t="str">
        <f>IFERROR(INDEX(COD_SALES!$B$5:$Z$500,MATCH(resource!$CC960,COD_SALES!$A$5:$A$500,0),MATCH(resource!DU$2,COD_SALES!$B$4:$Z$4,0)),"")</f>
        <v/>
      </c>
      <c r="DV960" s="3" t="str">
        <f>IFERROR(INDEX(COD_SALES!$B$5:$Z$500,MATCH(resource!$CC960,COD_SALES!$A$5:$A$500,0),MATCH(resource!DV$2,COD_SALES!$B$4:$Z$4,0)),"")</f>
        <v/>
      </c>
      <c r="DW960" s="3" t="str">
        <f>IFERROR(INDEX(COD_SALES!$B$5:$Z$500,MATCH(resource!$CC960,COD_SALES!$A$5:$A$500,0),MATCH(resource!DW$2,COD_SALES!$B$4:$Z$4,0)),"")</f>
        <v/>
      </c>
      <c r="DX960" s="3" t="str">
        <f>IFERROR(INDEX(COD_SALES!$B$5:$Z$500,MATCH(resource!$CC960,COD_SALES!$A$5:$A$500,0),MATCH(resource!DX$2,COD_SALES!$B$4:$Z$4,0)),"")</f>
        <v/>
      </c>
      <c r="DY960" s="3" t="str">
        <f>IFERROR(INDEX(COD_SALES!$B$5:$Z$500,MATCH(resource!$CC960,COD_SALES!$A$5:$A$500,0),MATCH(resource!DY$2,COD_SALES!$B$4:$Z$4,0)),"")</f>
        <v/>
      </c>
      <c r="DZ960" s="3" t="str">
        <f>IFERROR(INDEX(COD_SALES!$B$5:$Z$500,MATCH(resource!$CC960,COD_SALES!$A$5:$A$500,0),MATCH(resource!DZ$2,COD_SALES!$B$4:$Z$4,0)),"")</f>
        <v/>
      </c>
      <c r="EA960" s="3" t="str">
        <f>IFERROR(INDEX(COD_SALES!$B$5:$Z$500,MATCH(resource!$CC960,COD_SALES!$A$5:$A$500,0),MATCH(resource!EA$2,COD_SALES!$B$4:$Z$4,0)),"")</f>
        <v/>
      </c>
      <c r="EB960" s="3">
        <f t="shared" si="144"/>
        <v>0</v>
      </c>
      <c r="EW960" s="3">
        <f>IFERROR(VLOOKUP(CC960,data_pull!$AO$25:$AR$546,2,0),0)</f>
        <v>0</v>
      </c>
      <c r="EX960" s="1">
        <f>IFERROR(VLOOKUP(CC960,data_pull!$AO$25:$AR$546,4,0),0)</f>
        <v>0</v>
      </c>
    </row>
    <row r="961" spans="13:154" x14ac:dyDescent="0.25"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4">
        <f>sales_data!B960</f>
        <v>0</v>
      </c>
      <c r="AR961" s="4">
        <f>sales_data!C960</f>
        <v>0</v>
      </c>
      <c r="AS961" s="5" t="str">
        <f t="shared" si="143"/>
        <v/>
      </c>
      <c r="AT961" s="4">
        <f>sales_data!I960</f>
        <v>0</v>
      </c>
      <c r="AU961" s="4">
        <f>sales_data!W960</f>
        <v>0</v>
      </c>
      <c r="AV961" s="1">
        <f>sales_data!N960</f>
        <v>0</v>
      </c>
      <c r="AW961" s="1">
        <f>sales_data!P960</f>
        <v>0</v>
      </c>
      <c r="AX961" s="3">
        <f ca="1">IFERROR(INDEX(INDIRECT("day_wise_sales_data!$B$2:$BZ$599"),MATCH(resource!$CC961,day_wise_sales_data!$A$2:$A$500,0),MATCH(resource!AX$2,INDIRECT("day_wise_sales_data!$B$1:$BZ$1"),0)),0)</f>
        <v>0</v>
      </c>
      <c r="AY961" s="3">
        <f ca="1">IFERROR(INDEX(INDIRECT("day_wise_sales_data!$B$2:$BZ$599"),MATCH(resource!$CC961,day_wise_sales_data!$A$2:$A$500,0),MATCH(resource!AY$2,INDIRECT("day_wise_sales_data!$B$1:$BZ$1"),0)),0)</f>
        <v>0</v>
      </c>
      <c r="AZ961" s="3">
        <f ca="1">IFERROR(INDEX(INDIRECT("day_wise_sales_data!$B$2:$BZ$599"),MATCH(resource!$CC961,day_wise_sales_data!$A$2:$A$500,0),MATCH(resource!AZ$2,INDIRECT("day_wise_sales_data!$B$1:$BZ$1"),0)),0)</f>
        <v>0</v>
      </c>
      <c r="BA961" s="3">
        <f ca="1">IFERROR(INDEX(INDIRECT("day_wise_sales_data!$B$2:$BZ$599"),MATCH(resource!$CC961,day_wise_sales_data!$A$2:$A$500,0),MATCH(resource!BA$2,INDIRECT("day_wise_sales_data!$B$1:$BZ$1"),0)),0)</f>
        <v>0</v>
      </c>
      <c r="BB961" s="3">
        <f ca="1">IFERROR(INDEX(INDIRECT("day_wise_sales_data!$B$2:$BZ$599"),MATCH(resource!$CC961,day_wise_sales_data!$A$2:$A$500,0),MATCH(resource!BB$2,INDIRECT("day_wise_sales_data!$B$1:$BZ$1"),0)),0)</f>
        <v>0</v>
      </c>
      <c r="BC961" s="3">
        <f ca="1">IFERROR(INDEX(INDIRECT("day_wise_sales_data!$B$2:$BZ$599"),MATCH(resource!$CC961,day_wise_sales_data!$A$2:$A$500,0),MATCH(resource!BC$2,INDIRECT("day_wise_sales_data!$B$1:$BZ$1"),0)),0)</f>
        <v>0</v>
      </c>
      <c r="BD961" s="3">
        <f ca="1">IFERROR(INDEX(INDIRECT("day_wise_sales_data!$B$2:$BZ$599"),MATCH(resource!$CC961,day_wise_sales_data!$A$2:$A$500,0),MATCH(resource!BD$2,INDIRECT("day_wise_sales_data!$B$1:$BZ$1"),0)),0)</f>
        <v>0</v>
      </c>
      <c r="BE961" s="3">
        <f ca="1">IFERROR(INDEX(INDIRECT("day_wise_sales_data!$B$2:$BZ$599"),MATCH(resource!$CC961,day_wise_sales_data!$A$2:$A$500,0),MATCH(resource!BE$2,INDIRECT("day_wise_sales_data!$B$1:$BZ$1"),0)),0)</f>
        <v>0</v>
      </c>
      <c r="BF961" s="3">
        <f ca="1">IFERROR(INDEX(INDIRECT("day_wise_sales_data!$B$2:$BZ$599"),MATCH(resource!$CC961,day_wise_sales_data!$A$2:$A$500,0),MATCH(resource!BF$2,INDIRECT("day_wise_sales_data!$B$1:$BZ$1"),0)),0)</f>
        <v>0</v>
      </c>
      <c r="BG961" s="3">
        <f ca="1">IFERROR(INDEX(INDIRECT("day_wise_sales_data!$B$2:$BZ$599"),MATCH(resource!$CC961,day_wise_sales_data!$A$2:$A$500,0),MATCH(resource!BG$2,INDIRECT("day_wise_sales_data!$B$1:$BZ$1"),0)),0)</f>
        <v>0</v>
      </c>
      <c r="BH961" s="3">
        <f ca="1">IFERROR(INDEX(INDIRECT("day_wise_sales_data!$B$2:$BZ$599"),MATCH(resource!$CC961,day_wise_sales_data!$A$2:$A$500,0),MATCH(resource!BH$2,INDIRECT("day_wise_sales_data!$B$1:$BZ$1"),0)),0)</f>
        <v>0</v>
      </c>
      <c r="BI961" s="3">
        <f ca="1">IFERROR(INDEX(INDIRECT("day_wise_sales_data!$B$2:$BZ$599"),MATCH(resource!$CC961,day_wise_sales_data!$A$2:$A$500,0),MATCH(resource!BI$2,INDIRECT("day_wise_sales_data!$B$1:$BZ$1"),0)),0)</f>
        <v>0</v>
      </c>
      <c r="BJ961" s="3">
        <f ca="1">IFERROR(INDEX(INDIRECT("day_wise_sales_data!$B$2:$BZ$599"),MATCH(resource!$CC961,day_wise_sales_data!$A$2:$A$500,0),MATCH(resource!BJ$2,INDIRECT("day_wise_sales_data!$B$1:$BZ$1"),0)),0)</f>
        <v>0</v>
      </c>
      <c r="BK961" s="3">
        <f ca="1">IFERROR(INDEX(INDIRECT("day_wise_sales_data!$B$2:$BZ$599"),MATCH(resource!$CC961,day_wise_sales_data!$A$2:$A$500,0),MATCH(resource!BK$2,INDIRECT("day_wise_sales_data!$B$1:$BZ$1"),0)),0)</f>
        <v>0</v>
      </c>
      <c r="BL961" s="3">
        <f ca="1">IFERROR(INDEX(INDIRECT("day_wise_sales_data!$B$2:$BZ$599"),MATCH(resource!$CC961,day_wise_sales_data!$A$2:$A$500,0),MATCH(resource!BL$2,INDIRECT("day_wise_sales_data!$B$1:$BZ$1"),0)),0)</f>
        <v>0</v>
      </c>
      <c r="BM961" s="3">
        <f ca="1">IFERROR(INDEX(INDIRECT("day_wise_sales_data!$B$2:$BZ$599"),MATCH(resource!$CC961,day_wise_sales_data!$A$2:$A$500,0),MATCH(resource!BM$2,INDIRECT("day_wise_sales_data!$B$1:$BZ$1"),0)),0)</f>
        <v>0</v>
      </c>
      <c r="BN961" s="3">
        <f ca="1">IFERROR(INDEX(INDIRECT("day_wise_sales_data!$B$2:$BZ$599"),MATCH(resource!$CC961,day_wise_sales_data!$A$2:$A$500,0),MATCH(resource!BN$2,INDIRECT("day_wise_sales_data!$B$1:$BZ$1"),0)),0)</f>
        <v>0</v>
      </c>
      <c r="BO961" s="3">
        <f ca="1">IFERROR(INDEX(INDIRECT("day_wise_sales_data!$B$2:$BZ$599"),MATCH(resource!$CC961,day_wise_sales_data!$A$2:$A$500,0),MATCH(resource!BO$2,INDIRECT("day_wise_sales_data!$B$1:$BZ$1"),0)),0)</f>
        <v>0</v>
      </c>
      <c r="BP961" s="3">
        <f ca="1">IFERROR(INDEX(INDIRECT("day_wise_sales_data!$B$2:$BZ$599"),MATCH(resource!$CC961,day_wise_sales_data!$A$2:$A$500,0),MATCH(resource!BP$2,INDIRECT("day_wise_sales_data!$B$1:$BZ$1"),0)),0)</f>
        <v>0</v>
      </c>
      <c r="BQ961" s="3">
        <f ca="1">IFERROR(INDEX(INDIRECT("day_wise_sales_data!$B$2:$BZ$599"),MATCH(resource!$CC961,day_wise_sales_data!$A$2:$A$500,0),MATCH(resource!BQ$2,INDIRECT("day_wise_sales_data!$B$1:$BZ$1"),0)),0)</f>
        <v>0</v>
      </c>
      <c r="BR961" s="3">
        <f ca="1">IFERROR(INDEX(INDIRECT("day_wise_sales_data!$B$2:$BZ$599"),MATCH(resource!$CC961,day_wise_sales_data!$A$2:$A$500,0),MATCH(resource!BR$2,INDIRECT("day_wise_sales_data!$B$1:$BZ$1"),0)),0)</f>
        <v>0</v>
      </c>
      <c r="BS961" s="3">
        <f ca="1">IFERROR(INDEX(INDIRECT("day_wise_sales_data!$B$2:$BZ$599"),MATCH(resource!$CC961,day_wise_sales_data!$A$2:$A$500,0),MATCH(resource!BS$2,INDIRECT("day_wise_sales_data!$B$1:$BZ$1"),0)),0)</f>
        <v>0</v>
      </c>
      <c r="BT961" s="3">
        <f ca="1">IFERROR(INDEX(INDIRECT("day_wise_sales_data!$B$2:$BZ$599"),MATCH(resource!$CC961,day_wise_sales_data!$A$2:$A$500,0),MATCH(resource!BT$2,INDIRECT("day_wise_sales_data!$B$1:$BZ$1"),0)),0)</f>
        <v>0</v>
      </c>
      <c r="BU961" s="3">
        <f ca="1">IFERROR(INDEX(INDIRECT("day_wise_sales_data!$B$2:$BZ$599"),MATCH(resource!$CC961,day_wise_sales_data!$A$2:$A$500,0),MATCH(resource!BU$2,INDIRECT("day_wise_sales_data!$B$1:$BZ$1"),0)),0)</f>
        <v>0</v>
      </c>
      <c r="BV961" s="3">
        <f ca="1">IFERROR(INDEX(INDIRECT("day_wise_sales_data!$B$2:$BZ$599"),MATCH(resource!$CC961,day_wise_sales_data!$A$2:$A$500,0),MATCH(resource!BV$2,INDIRECT("day_wise_sales_data!$B$1:$BZ$1"),0)),0)</f>
        <v>0</v>
      </c>
      <c r="BW961" s="3">
        <f ca="1">IFERROR(INDEX(INDIRECT("day_wise_sales_data!$B$2:$BZ$599"),MATCH(resource!$CC961,day_wise_sales_data!$A$2:$A$500,0),MATCH(resource!BW$2,INDIRECT("day_wise_sales_data!$B$1:$BZ$1"),0)),0)</f>
        <v>0</v>
      </c>
      <c r="BX961" s="3">
        <f ca="1">IFERROR(INDEX(INDIRECT("day_wise_sales_data!$B$2:$BZ$599"),MATCH(resource!$CC961,day_wise_sales_data!$A$2:$A$500,0),MATCH(resource!BX$2,INDIRECT("day_wise_sales_data!$B$1:$BZ$1"),0)),0)</f>
        <v>0</v>
      </c>
      <c r="BY961" s="3">
        <f ca="1">IFERROR(INDEX(INDIRECT("day_wise_sales_data!$B$2:$BZ$599"),MATCH(resource!$CC961,day_wise_sales_data!$A$2:$A$500,0),MATCH(resource!BY$2,INDIRECT("day_wise_sales_data!$B$1:$BZ$1"),0)),0)</f>
        <v>0</v>
      </c>
      <c r="BZ961" s="3">
        <f ca="1">IFERROR(INDEX(INDIRECT("day_wise_sales_data!$B$2:$BZ$599"),MATCH(resource!$CC961,day_wise_sales_data!$A$2:$A$500,0),MATCH(resource!BZ$2,INDIRECT("day_wise_sales_data!$B$1:$BZ$1"),0)),0)</f>
        <v>0</v>
      </c>
      <c r="CA961" s="3">
        <f ca="1">IFERROR(INDEX(INDIRECT("day_wise_sales_data!$B$2:$BZ$599"),MATCH(resource!$CC961,day_wise_sales_data!$A$2:$A$500,0),MATCH(resource!CA$2,INDIRECT("day_wise_sales_data!$B$1:$BZ$1"),0)),0)</f>
        <v>0</v>
      </c>
      <c r="CC961" s="4">
        <f>sales_data!H960</f>
        <v>0</v>
      </c>
      <c r="CD961" s="1">
        <v>959</v>
      </c>
      <c r="CE961" s="1" t="str">
        <f>IF(AQ961=report!$AQ$3,resource!CD961,"")</f>
        <v/>
      </c>
      <c r="CF961" s="5" t="str">
        <f>IFERROR(SMALL($CE$3:$CE$1001,ROWS($CE$3:CE961)),"")</f>
        <v/>
      </c>
      <c r="CH961">
        <f>IFERROR(VLOOKUP($CC961,data_pull!$E$22:$G$700,2,0),0)</f>
        <v>0</v>
      </c>
      <c r="DK961" s="3" t="str">
        <f>IFERROR(INDEX(COD_SALES!$B$5:$Z$500,MATCH(resource!$CC961,COD_SALES!$A$5:$A$500,0),MATCH(resource!DK$2,COD_SALES!$B$4:$Z$4,0)),"")</f>
        <v/>
      </c>
      <c r="DL961" s="3" t="str">
        <f>IFERROR(INDEX(COD_SALES!$B$5:$Z$500,MATCH(resource!$CC961,COD_SALES!$A$5:$A$500,0),MATCH(resource!DL$2,COD_SALES!$B$4:$Z$4,0)),"")</f>
        <v/>
      </c>
      <c r="DM961" s="3" t="str">
        <f>IFERROR(INDEX(COD_SALES!$B$5:$Z$500,MATCH(resource!$CC961,COD_SALES!$A$5:$A$500,0),MATCH(resource!DM$2,COD_SALES!$B$4:$Z$4,0)),"")</f>
        <v/>
      </c>
      <c r="DN961" s="3" t="str">
        <f>IFERROR(INDEX(COD_SALES!$B$5:$Z$500,MATCH(resource!$CC961,COD_SALES!$A$5:$A$500,0),MATCH(resource!DN$2,COD_SALES!$B$4:$Z$4,0)),"")</f>
        <v/>
      </c>
      <c r="DO961" s="3" t="str">
        <f>IFERROR(INDEX(COD_SALES!$B$5:$Z$500,MATCH(resource!$CC961,COD_SALES!$A$5:$A$500,0),MATCH(resource!DO$2,COD_SALES!$B$4:$Z$4,0)),"")</f>
        <v/>
      </c>
      <c r="DP961" s="3" t="str">
        <f>IFERROR(INDEX(COD_SALES!$B$5:$Z$500,MATCH(resource!$CC961,COD_SALES!$A$5:$A$500,0),MATCH(resource!DP$2,COD_SALES!$B$4:$Z$4,0)),"")</f>
        <v/>
      </c>
      <c r="DQ961" s="3" t="str">
        <f>IFERROR(INDEX(COD_SALES!$B$5:$Z$500,MATCH(resource!$CC961,COD_SALES!$A$5:$A$500,0),MATCH(resource!DQ$2,COD_SALES!$B$4:$Z$4,0)),"")</f>
        <v/>
      </c>
      <c r="DR961" s="3" t="str">
        <f>IFERROR(INDEX(COD_SALES!$B$5:$Z$500,MATCH(resource!$CC961,COD_SALES!$A$5:$A$500,0),MATCH(resource!DR$2,COD_SALES!$B$4:$Z$4,0)),"")</f>
        <v/>
      </c>
      <c r="DS961" s="3" t="str">
        <f>IFERROR(INDEX(COD_SALES!$B$5:$Z$500,MATCH(resource!$CC961,COD_SALES!$A$5:$A$500,0),MATCH(resource!DS$2,COD_SALES!$B$4:$Z$4,0)),"")</f>
        <v/>
      </c>
      <c r="DT961" s="3" t="str">
        <f>IFERROR(INDEX(COD_SALES!$B$5:$Z$500,MATCH(resource!$CC961,COD_SALES!$A$5:$A$500,0),MATCH(resource!DT$2,COD_SALES!$B$4:$Z$4,0)),"")</f>
        <v/>
      </c>
      <c r="DU961" s="3" t="str">
        <f>IFERROR(INDEX(COD_SALES!$B$5:$Z$500,MATCH(resource!$CC961,COD_SALES!$A$5:$A$500,0),MATCH(resource!DU$2,COD_SALES!$B$4:$Z$4,0)),"")</f>
        <v/>
      </c>
      <c r="DV961" s="3" t="str">
        <f>IFERROR(INDEX(COD_SALES!$B$5:$Z$500,MATCH(resource!$CC961,COD_SALES!$A$5:$A$500,0),MATCH(resource!DV$2,COD_SALES!$B$4:$Z$4,0)),"")</f>
        <v/>
      </c>
      <c r="DW961" s="3" t="str">
        <f>IFERROR(INDEX(COD_SALES!$B$5:$Z$500,MATCH(resource!$CC961,COD_SALES!$A$5:$A$500,0),MATCH(resource!DW$2,COD_SALES!$B$4:$Z$4,0)),"")</f>
        <v/>
      </c>
      <c r="DX961" s="3" t="str">
        <f>IFERROR(INDEX(COD_SALES!$B$5:$Z$500,MATCH(resource!$CC961,COD_SALES!$A$5:$A$500,0),MATCH(resource!DX$2,COD_SALES!$B$4:$Z$4,0)),"")</f>
        <v/>
      </c>
      <c r="DY961" s="3" t="str">
        <f>IFERROR(INDEX(COD_SALES!$B$5:$Z$500,MATCH(resource!$CC961,COD_SALES!$A$5:$A$500,0),MATCH(resource!DY$2,COD_SALES!$B$4:$Z$4,0)),"")</f>
        <v/>
      </c>
      <c r="DZ961" s="3" t="str">
        <f>IFERROR(INDEX(COD_SALES!$B$5:$Z$500,MATCH(resource!$CC961,COD_SALES!$A$5:$A$500,0),MATCH(resource!DZ$2,COD_SALES!$B$4:$Z$4,0)),"")</f>
        <v/>
      </c>
      <c r="EA961" s="3" t="str">
        <f>IFERROR(INDEX(COD_SALES!$B$5:$Z$500,MATCH(resource!$CC961,COD_SALES!$A$5:$A$500,0),MATCH(resource!EA$2,COD_SALES!$B$4:$Z$4,0)),"")</f>
        <v/>
      </c>
      <c r="EB961" s="3">
        <f t="shared" si="144"/>
        <v>0</v>
      </c>
      <c r="EW961" s="3">
        <f>IFERROR(VLOOKUP(CC961,data_pull!$AO$25:$AR$546,2,0),0)</f>
        <v>0</v>
      </c>
      <c r="EX961" s="1">
        <f>IFERROR(VLOOKUP(CC961,data_pull!$AO$25:$AR$546,4,0),0)</f>
        <v>0</v>
      </c>
    </row>
    <row r="962" spans="13:154" x14ac:dyDescent="0.25"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4">
        <f>sales_data!B961</f>
        <v>0</v>
      </c>
      <c r="AR962" s="4">
        <f>sales_data!C961</f>
        <v>0</v>
      </c>
      <c r="AS962" s="5" t="str">
        <f t="shared" si="143"/>
        <v/>
      </c>
      <c r="AT962" s="4">
        <f>sales_data!I961</f>
        <v>0</v>
      </c>
      <c r="AU962" s="4">
        <f>sales_data!W961</f>
        <v>0</v>
      </c>
      <c r="AV962" s="1">
        <f>sales_data!N961</f>
        <v>0</v>
      </c>
      <c r="AW962" s="1">
        <f>sales_data!P961</f>
        <v>0</v>
      </c>
      <c r="AX962" s="3">
        <f ca="1">IFERROR(INDEX(INDIRECT("day_wise_sales_data!$B$2:$BZ$599"),MATCH(resource!$CC962,day_wise_sales_data!$A$2:$A$500,0),MATCH(resource!AX$2,INDIRECT("day_wise_sales_data!$B$1:$BZ$1"),0)),0)</f>
        <v>0</v>
      </c>
      <c r="AY962" s="3">
        <f ca="1">IFERROR(INDEX(INDIRECT("day_wise_sales_data!$B$2:$BZ$599"),MATCH(resource!$CC962,day_wise_sales_data!$A$2:$A$500,0),MATCH(resource!AY$2,INDIRECT("day_wise_sales_data!$B$1:$BZ$1"),0)),0)</f>
        <v>0</v>
      </c>
      <c r="AZ962" s="3">
        <f ca="1">IFERROR(INDEX(INDIRECT("day_wise_sales_data!$B$2:$BZ$599"),MATCH(resource!$CC962,day_wise_sales_data!$A$2:$A$500,0),MATCH(resource!AZ$2,INDIRECT("day_wise_sales_data!$B$1:$BZ$1"),0)),0)</f>
        <v>0</v>
      </c>
      <c r="BA962" s="3">
        <f ca="1">IFERROR(INDEX(INDIRECT("day_wise_sales_data!$B$2:$BZ$599"),MATCH(resource!$CC962,day_wise_sales_data!$A$2:$A$500,0),MATCH(resource!BA$2,INDIRECT("day_wise_sales_data!$B$1:$BZ$1"),0)),0)</f>
        <v>0</v>
      </c>
      <c r="BB962" s="3">
        <f ca="1">IFERROR(INDEX(INDIRECT("day_wise_sales_data!$B$2:$BZ$599"),MATCH(resource!$CC962,day_wise_sales_data!$A$2:$A$500,0),MATCH(resource!BB$2,INDIRECT("day_wise_sales_data!$B$1:$BZ$1"),0)),0)</f>
        <v>0</v>
      </c>
      <c r="BC962" s="3">
        <f ca="1">IFERROR(INDEX(INDIRECT("day_wise_sales_data!$B$2:$BZ$599"),MATCH(resource!$CC962,day_wise_sales_data!$A$2:$A$500,0),MATCH(resource!BC$2,INDIRECT("day_wise_sales_data!$B$1:$BZ$1"),0)),0)</f>
        <v>0</v>
      </c>
      <c r="BD962" s="3">
        <f ca="1">IFERROR(INDEX(INDIRECT("day_wise_sales_data!$B$2:$BZ$599"),MATCH(resource!$CC962,day_wise_sales_data!$A$2:$A$500,0),MATCH(resource!BD$2,INDIRECT("day_wise_sales_data!$B$1:$BZ$1"),0)),0)</f>
        <v>0</v>
      </c>
      <c r="BE962" s="3">
        <f ca="1">IFERROR(INDEX(INDIRECT("day_wise_sales_data!$B$2:$BZ$599"),MATCH(resource!$CC962,day_wise_sales_data!$A$2:$A$500,0),MATCH(resource!BE$2,INDIRECT("day_wise_sales_data!$B$1:$BZ$1"),0)),0)</f>
        <v>0</v>
      </c>
      <c r="BF962" s="3">
        <f ca="1">IFERROR(INDEX(INDIRECT("day_wise_sales_data!$B$2:$BZ$599"),MATCH(resource!$CC962,day_wise_sales_data!$A$2:$A$500,0),MATCH(resource!BF$2,INDIRECT("day_wise_sales_data!$B$1:$BZ$1"),0)),0)</f>
        <v>0</v>
      </c>
      <c r="BG962" s="3">
        <f ca="1">IFERROR(INDEX(INDIRECT("day_wise_sales_data!$B$2:$BZ$599"),MATCH(resource!$CC962,day_wise_sales_data!$A$2:$A$500,0),MATCH(resource!BG$2,INDIRECT("day_wise_sales_data!$B$1:$BZ$1"),0)),0)</f>
        <v>0</v>
      </c>
      <c r="BH962" s="3">
        <f ca="1">IFERROR(INDEX(INDIRECT("day_wise_sales_data!$B$2:$BZ$599"),MATCH(resource!$CC962,day_wise_sales_data!$A$2:$A$500,0),MATCH(resource!BH$2,INDIRECT("day_wise_sales_data!$B$1:$BZ$1"),0)),0)</f>
        <v>0</v>
      </c>
      <c r="BI962" s="3">
        <f ca="1">IFERROR(INDEX(INDIRECT("day_wise_sales_data!$B$2:$BZ$599"),MATCH(resource!$CC962,day_wise_sales_data!$A$2:$A$500,0),MATCH(resource!BI$2,INDIRECT("day_wise_sales_data!$B$1:$BZ$1"),0)),0)</f>
        <v>0</v>
      </c>
      <c r="BJ962" s="3">
        <f ca="1">IFERROR(INDEX(INDIRECT("day_wise_sales_data!$B$2:$BZ$599"),MATCH(resource!$CC962,day_wise_sales_data!$A$2:$A$500,0),MATCH(resource!BJ$2,INDIRECT("day_wise_sales_data!$B$1:$BZ$1"),0)),0)</f>
        <v>0</v>
      </c>
      <c r="BK962" s="3">
        <f ca="1">IFERROR(INDEX(INDIRECT("day_wise_sales_data!$B$2:$BZ$599"),MATCH(resource!$CC962,day_wise_sales_data!$A$2:$A$500,0),MATCH(resource!BK$2,INDIRECT("day_wise_sales_data!$B$1:$BZ$1"),0)),0)</f>
        <v>0</v>
      </c>
      <c r="BL962" s="3">
        <f ca="1">IFERROR(INDEX(INDIRECT("day_wise_sales_data!$B$2:$BZ$599"),MATCH(resource!$CC962,day_wise_sales_data!$A$2:$A$500,0),MATCH(resource!BL$2,INDIRECT("day_wise_sales_data!$B$1:$BZ$1"),0)),0)</f>
        <v>0</v>
      </c>
      <c r="BM962" s="3">
        <f ca="1">IFERROR(INDEX(INDIRECT("day_wise_sales_data!$B$2:$BZ$599"),MATCH(resource!$CC962,day_wise_sales_data!$A$2:$A$500,0),MATCH(resource!BM$2,INDIRECT("day_wise_sales_data!$B$1:$BZ$1"),0)),0)</f>
        <v>0</v>
      </c>
      <c r="BN962" s="3">
        <f ca="1">IFERROR(INDEX(INDIRECT("day_wise_sales_data!$B$2:$BZ$599"),MATCH(resource!$CC962,day_wise_sales_data!$A$2:$A$500,0),MATCH(resource!BN$2,INDIRECT("day_wise_sales_data!$B$1:$BZ$1"),0)),0)</f>
        <v>0</v>
      </c>
      <c r="BO962" s="3">
        <f ca="1">IFERROR(INDEX(INDIRECT("day_wise_sales_data!$B$2:$BZ$599"),MATCH(resource!$CC962,day_wise_sales_data!$A$2:$A$500,0),MATCH(resource!BO$2,INDIRECT("day_wise_sales_data!$B$1:$BZ$1"),0)),0)</f>
        <v>0</v>
      </c>
      <c r="BP962" s="3">
        <f ca="1">IFERROR(INDEX(INDIRECT("day_wise_sales_data!$B$2:$BZ$599"),MATCH(resource!$CC962,day_wise_sales_data!$A$2:$A$500,0),MATCH(resource!BP$2,INDIRECT("day_wise_sales_data!$B$1:$BZ$1"),0)),0)</f>
        <v>0</v>
      </c>
      <c r="BQ962" s="3">
        <f ca="1">IFERROR(INDEX(INDIRECT("day_wise_sales_data!$B$2:$BZ$599"),MATCH(resource!$CC962,day_wise_sales_data!$A$2:$A$500,0),MATCH(resource!BQ$2,INDIRECT("day_wise_sales_data!$B$1:$BZ$1"),0)),0)</f>
        <v>0</v>
      </c>
      <c r="BR962" s="3">
        <f ca="1">IFERROR(INDEX(INDIRECT("day_wise_sales_data!$B$2:$BZ$599"),MATCH(resource!$CC962,day_wise_sales_data!$A$2:$A$500,0),MATCH(resource!BR$2,INDIRECT("day_wise_sales_data!$B$1:$BZ$1"),0)),0)</f>
        <v>0</v>
      </c>
      <c r="BS962" s="3">
        <f ca="1">IFERROR(INDEX(INDIRECT("day_wise_sales_data!$B$2:$BZ$599"),MATCH(resource!$CC962,day_wise_sales_data!$A$2:$A$500,0),MATCH(resource!BS$2,INDIRECT("day_wise_sales_data!$B$1:$BZ$1"),0)),0)</f>
        <v>0</v>
      </c>
      <c r="BT962" s="3">
        <f ca="1">IFERROR(INDEX(INDIRECT("day_wise_sales_data!$B$2:$BZ$599"),MATCH(resource!$CC962,day_wise_sales_data!$A$2:$A$500,0),MATCH(resource!BT$2,INDIRECT("day_wise_sales_data!$B$1:$BZ$1"),0)),0)</f>
        <v>0</v>
      </c>
      <c r="BU962" s="3">
        <f ca="1">IFERROR(INDEX(INDIRECT("day_wise_sales_data!$B$2:$BZ$599"),MATCH(resource!$CC962,day_wise_sales_data!$A$2:$A$500,0),MATCH(resource!BU$2,INDIRECT("day_wise_sales_data!$B$1:$BZ$1"),0)),0)</f>
        <v>0</v>
      </c>
      <c r="BV962" s="3">
        <f ca="1">IFERROR(INDEX(INDIRECT("day_wise_sales_data!$B$2:$BZ$599"),MATCH(resource!$CC962,day_wise_sales_data!$A$2:$A$500,0),MATCH(resource!BV$2,INDIRECT("day_wise_sales_data!$B$1:$BZ$1"),0)),0)</f>
        <v>0</v>
      </c>
      <c r="BW962" s="3">
        <f ca="1">IFERROR(INDEX(INDIRECT("day_wise_sales_data!$B$2:$BZ$599"),MATCH(resource!$CC962,day_wise_sales_data!$A$2:$A$500,0),MATCH(resource!BW$2,INDIRECT("day_wise_sales_data!$B$1:$BZ$1"),0)),0)</f>
        <v>0</v>
      </c>
      <c r="BX962" s="3">
        <f ca="1">IFERROR(INDEX(INDIRECT("day_wise_sales_data!$B$2:$BZ$599"),MATCH(resource!$CC962,day_wise_sales_data!$A$2:$A$500,0),MATCH(resource!BX$2,INDIRECT("day_wise_sales_data!$B$1:$BZ$1"),0)),0)</f>
        <v>0</v>
      </c>
      <c r="BY962" s="3">
        <f ca="1">IFERROR(INDEX(INDIRECT("day_wise_sales_data!$B$2:$BZ$599"),MATCH(resource!$CC962,day_wise_sales_data!$A$2:$A$500,0),MATCH(resource!BY$2,INDIRECT("day_wise_sales_data!$B$1:$BZ$1"),0)),0)</f>
        <v>0</v>
      </c>
      <c r="BZ962" s="3">
        <f ca="1">IFERROR(INDEX(INDIRECT("day_wise_sales_data!$B$2:$BZ$599"),MATCH(resource!$CC962,day_wise_sales_data!$A$2:$A$500,0),MATCH(resource!BZ$2,INDIRECT("day_wise_sales_data!$B$1:$BZ$1"),0)),0)</f>
        <v>0</v>
      </c>
      <c r="CA962" s="3">
        <f ca="1">IFERROR(INDEX(INDIRECT("day_wise_sales_data!$B$2:$BZ$599"),MATCH(resource!$CC962,day_wise_sales_data!$A$2:$A$500,0),MATCH(resource!CA$2,INDIRECT("day_wise_sales_data!$B$1:$BZ$1"),0)),0)</f>
        <v>0</v>
      </c>
      <c r="CC962" s="4">
        <f>sales_data!H961</f>
        <v>0</v>
      </c>
      <c r="CD962" s="1">
        <v>960</v>
      </c>
      <c r="CE962" s="1" t="str">
        <f>IF(AQ962=report!$AQ$3,resource!CD962,"")</f>
        <v/>
      </c>
      <c r="CF962" s="5" t="str">
        <f>IFERROR(SMALL($CE$3:$CE$1001,ROWS($CE$3:CE962)),"")</f>
        <v/>
      </c>
      <c r="CH962">
        <f>IFERROR(VLOOKUP($CC962,data_pull!$E$22:$G$700,2,0),0)</f>
        <v>0</v>
      </c>
      <c r="DK962" s="3" t="str">
        <f>IFERROR(INDEX(COD_SALES!$B$5:$Z$500,MATCH(resource!$CC962,COD_SALES!$A$5:$A$500,0),MATCH(resource!DK$2,COD_SALES!$B$4:$Z$4,0)),"")</f>
        <v/>
      </c>
      <c r="DL962" s="3" t="str">
        <f>IFERROR(INDEX(COD_SALES!$B$5:$Z$500,MATCH(resource!$CC962,COD_SALES!$A$5:$A$500,0),MATCH(resource!DL$2,COD_SALES!$B$4:$Z$4,0)),"")</f>
        <v/>
      </c>
      <c r="DM962" s="3" t="str">
        <f>IFERROR(INDEX(COD_SALES!$B$5:$Z$500,MATCH(resource!$CC962,COD_SALES!$A$5:$A$500,0),MATCH(resource!DM$2,COD_SALES!$B$4:$Z$4,0)),"")</f>
        <v/>
      </c>
      <c r="DN962" s="3" t="str">
        <f>IFERROR(INDEX(COD_SALES!$B$5:$Z$500,MATCH(resource!$CC962,COD_SALES!$A$5:$A$500,0),MATCH(resource!DN$2,COD_SALES!$B$4:$Z$4,0)),"")</f>
        <v/>
      </c>
      <c r="DO962" s="3" t="str">
        <f>IFERROR(INDEX(COD_SALES!$B$5:$Z$500,MATCH(resource!$CC962,COD_SALES!$A$5:$A$500,0),MATCH(resource!DO$2,COD_SALES!$B$4:$Z$4,0)),"")</f>
        <v/>
      </c>
      <c r="DP962" s="3" t="str">
        <f>IFERROR(INDEX(COD_SALES!$B$5:$Z$500,MATCH(resource!$CC962,COD_SALES!$A$5:$A$500,0),MATCH(resource!DP$2,COD_SALES!$B$4:$Z$4,0)),"")</f>
        <v/>
      </c>
      <c r="DQ962" s="3" t="str">
        <f>IFERROR(INDEX(COD_SALES!$B$5:$Z$500,MATCH(resource!$CC962,COD_SALES!$A$5:$A$500,0),MATCH(resource!DQ$2,COD_SALES!$B$4:$Z$4,0)),"")</f>
        <v/>
      </c>
      <c r="DR962" s="3" t="str">
        <f>IFERROR(INDEX(COD_SALES!$B$5:$Z$500,MATCH(resource!$CC962,COD_SALES!$A$5:$A$500,0),MATCH(resource!DR$2,COD_SALES!$B$4:$Z$4,0)),"")</f>
        <v/>
      </c>
      <c r="DS962" s="3" t="str">
        <f>IFERROR(INDEX(COD_SALES!$B$5:$Z$500,MATCH(resource!$CC962,COD_SALES!$A$5:$A$500,0),MATCH(resource!DS$2,COD_SALES!$B$4:$Z$4,0)),"")</f>
        <v/>
      </c>
      <c r="DT962" s="3" t="str">
        <f>IFERROR(INDEX(COD_SALES!$B$5:$Z$500,MATCH(resource!$CC962,COD_SALES!$A$5:$A$500,0),MATCH(resource!DT$2,COD_SALES!$B$4:$Z$4,0)),"")</f>
        <v/>
      </c>
      <c r="DU962" s="3" t="str">
        <f>IFERROR(INDEX(COD_SALES!$B$5:$Z$500,MATCH(resource!$CC962,COD_SALES!$A$5:$A$500,0),MATCH(resource!DU$2,COD_SALES!$B$4:$Z$4,0)),"")</f>
        <v/>
      </c>
      <c r="DV962" s="3" t="str">
        <f>IFERROR(INDEX(COD_SALES!$B$5:$Z$500,MATCH(resource!$CC962,COD_SALES!$A$5:$A$500,0),MATCH(resource!DV$2,COD_SALES!$B$4:$Z$4,0)),"")</f>
        <v/>
      </c>
      <c r="DW962" s="3" t="str">
        <f>IFERROR(INDEX(COD_SALES!$B$5:$Z$500,MATCH(resource!$CC962,COD_SALES!$A$5:$A$500,0),MATCH(resource!DW$2,COD_SALES!$B$4:$Z$4,0)),"")</f>
        <v/>
      </c>
      <c r="DX962" s="3" t="str">
        <f>IFERROR(INDEX(COD_SALES!$B$5:$Z$500,MATCH(resource!$CC962,COD_SALES!$A$5:$A$500,0),MATCH(resource!DX$2,COD_SALES!$B$4:$Z$4,0)),"")</f>
        <v/>
      </c>
      <c r="DY962" s="3" t="str">
        <f>IFERROR(INDEX(COD_SALES!$B$5:$Z$500,MATCH(resource!$CC962,COD_SALES!$A$5:$A$500,0),MATCH(resource!DY$2,COD_SALES!$B$4:$Z$4,0)),"")</f>
        <v/>
      </c>
      <c r="DZ962" s="3" t="str">
        <f>IFERROR(INDEX(COD_SALES!$B$5:$Z$500,MATCH(resource!$CC962,COD_SALES!$A$5:$A$500,0),MATCH(resource!DZ$2,COD_SALES!$B$4:$Z$4,0)),"")</f>
        <v/>
      </c>
      <c r="EA962" s="3" t="str">
        <f>IFERROR(INDEX(COD_SALES!$B$5:$Z$500,MATCH(resource!$CC962,COD_SALES!$A$5:$A$500,0),MATCH(resource!EA$2,COD_SALES!$B$4:$Z$4,0)),"")</f>
        <v/>
      </c>
      <c r="EB962" s="3">
        <f t="shared" si="144"/>
        <v>0</v>
      </c>
      <c r="EW962" s="3">
        <f>IFERROR(VLOOKUP(CC962,data_pull!$AO$25:$AR$546,2,0),0)</f>
        <v>0</v>
      </c>
      <c r="EX962" s="1">
        <f>IFERROR(VLOOKUP(CC962,data_pull!$AO$25:$AR$546,4,0),0)</f>
        <v>0</v>
      </c>
    </row>
    <row r="963" spans="13:154" x14ac:dyDescent="0.25"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4">
        <f>sales_data!B962</f>
        <v>0</v>
      </c>
      <c r="AR963" s="4">
        <f>sales_data!C962</f>
        <v>0</v>
      </c>
      <c r="AS963" s="5" t="str">
        <f t="shared" si="143"/>
        <v/>
      </c>
      <c r="AT963" s="4">
        <f>sales_data!I962</f>
        <v>0</v>
      </c>
      <c r="AU963" s="4">
        <f>sales_data!W962</f>
        <v>0</v>
      </c>
      <c r="AV963" s="1">
        <f>sales_data!N962</f>
        <v>0</v>
      </c>
      <c r="AW963" s="1">
        <f>sales_data!P962</f>
        <v>0</v>
      </c>
      <c r="AX963" s="3">
        <f ca="1">IFERROR(INDEX(INDIRECT("day_wise_sales_data!$B$2:$BZ$599"),MATCH(resource!$CC963,day_wise_sales_data!$A$2:$A$500,0),MATCH(resource!AX$2,INDIRECT("day_wise_sales_data!$B$1:$BZ$1"),0)),0)</f>
        <v>0</v>
      </c>
      <c r="AY963" s="3">
        <f ca="1">IFERROR(INDEX(INDIRECT("day_wise_sales_data!$B$2:$BZ$599"),MATCH(resource!$CC963,day_wise_sales_data!$A$2:$A$500,0),MATCH(resource!AY$2,INDIRECT("day_wise_sales_data!$B$1:$BZ$1"),0)),0)</f>
        <v>0</v>
      </c>
      <c r="AZ963" s="3">
        <f ca="1">IFERROR(INDEX(INDIRECT("day_wise_sales_data!$B$2:$BZ$599"),MATCH(resource!$CC963,day_wise_sales_data!$A$2:$A$500,0),MATCH(resource!AZ$2,INDIRECT("day_wise_sales_data!$B$1:$BZ$1"),0)),0)</f>
        <v>0</v>
      </c>
      <c r="BA963" s="3">
        <f ca="1">IFERROR(INDEX(INDIRECT("day_wise_sales_data!$B$2:$BZ$599"),MATCH(resource!$CC963,day_wise_sales_data!$A$2:$A$500,0),MATCH(resource!BA$2,INDIRECT("day_wise_sales_data!$B$1:$BZ$1"),0)),0)</f>
        <v>0</v>
      </c>
      <c r="BB963" s="3">
        <f ca="1">IFERROR(INDEX(INDIRECT("day_wise_sales_data!$B$2:$BZ$599"),MATCH(resource!$CC963,day_wise_sales_data!$A$2:$A$500,0),MATCH(resource!BB$2,INDIRECT("day_wise_sales_data!$B$1:$BZ$1"),0)),0)</f>
        <v>0</v>
      </c>
      <c r="BC963" s="3">
        <f ca="1">IFERROR(INDEX(INDIRECT("day_wise_sales_data!$B$2:$BZ$599"),MATCH(resource!$CC963,day_wise_sales_data!$A$2:$A$500,0),MATCH(resource!BC$2,INDIRECT("day_wise_sales_data!$B$1:$BZ$1"),0)),0)</f>
        <v>0</v>
      </c>
      <c r="BD963" s="3">
        <f ca="1">IFERROR(INDEX(INDIRECT("day_wise_sales_data!$B$2:$BZ$599"),MATCH(resource!$CC963,day_wise_sales_data!$A$2:$A$500,0),MATCH(resource!BD$2,INDIRECT("day_wise_sales_data!$B$1:$BZ$1"),0)),0)</f>
        <v>0</v>
      </c>
      <c r="BE963" s="3">
        <f ca="1">IFERROR(INDEX(INDIRECT("day_wise_sales_data!$B$2:$BZ$599"),MATCH(resource!$CC963,day_wise_sales_data!$A$2:$A$500,0),MATCH(resource!BE$2,INDIRECT("day_wise_sales_data!$B$1:$BZ$1"),0)),0)</f>
        <v>0</v>
      </c>
      <c r="BF963" s="3">
        <f ca="1">IFERROR(INDEX(INDIRECT("day_wise_sales_data!$B$2:$BZ$599"),MATCH(resource!$CC963,day_wise_sales_data!$A$2:$A$500,0),MATCH(resource!BF$2,INDIRECT("day_wise_sales_data!$B$1:$BZ$1"),0)),0)</f>
        <v>0</v>
      </c>
      <c r="BG963" s="3">
        <f ca="1">IFERROR(INDEX(INDIRECT("day_wise_sales_data!$B$2:$BZ$599"),MATCH(resource!$CC963,day_wise_sales_data!$A$2:$A$500,0),MATCH(resource!BG$2,INDIRECT("day_wise_sales_data!$B$1:$BZ$1"),0)),0)</f>
        <v>0</v>
      </c>
      <c r="BH963" s="3">
        <f ca="1">IFERROR(INDEX(INDIRECT("day_wise_sales_data!$B$2:$BZ$599"),MATCH(resource!$CC963,day_wise_sales_data!$A$2:$A$500,0),MATCH(resource!BH$2,INDIRECT("day_wise_sales_data!$B$1:$BZ$1"),0)),0)</f>
        <v>0</v>
      </c>
      <c r="BI963" s="3">
        <f ca="1">IFERROR(INDEX(INDIRECT("day_wise_sales_data!$B$2:$BZ$599"),MATCH(resource!$CC963,day_wise_sales_data!$A$2:$A$500,0),MATCH(resource!BI$2,INDIRECT("day_wise_sales_data!$B$1:$BZ$1"),0)),0)</f>
        <v>0</v>
      </c>
      <c r="BJ963" s="3">
        <f ca="1">IFERROR(INDEX(INDIRECT("day_wise_sales_data!$B$2:$BZ$599"),MATCH(resource!$CC963,day_wise_sales_data!$A$2:$A$500,0),MATCH(resource!BJ$2,INDIRECT("day_wise_sales_data!$B$1:$BZ$1"),0)),0)</f>
        <v>0</v>
      </c>
      <c r="BK963" s="3">
        <f ca="1">IFERROR(INDEX(INDIRECT("day_wise_sales_data!$B$2:$BZ$599"),MATCH(resource!$CC963,day_wise_sales_data!$A$2:$A$500,0),MATCH(resource!BK$2,INDIRECT("day_wise_sales_data!$B$1:$BZ$1"),0)),0)</f>
        <v>0</v>
      </c>
      <c r="BL963" s="3">
        <f ca="1">IFERROR(INDEX(INDIRECT("day_wise_sales_data!$B$2:$BZ$599"),MATCH(resource!$CC963,day_wise_sales_data!$A$2:$A$500,0),MATCH(resource!BL$2,INDIRECT("day_wise_sales_data!$B$1:$BZ$1"),0)),0)</f>
        <v>0</v>
      </c>
      <c r="BM963" s="3">
        <f ca="1">IFERROR(INDEX(INDIRECT("day_wise_sales_data!$B$2:$BZ$599"),MATCH(resource!$CC963,day_wise_sales_data!$A$2:$A$500,0),MATCH(resource!BM$2,INDIRECT("day_wise_sales_data!$B$1:$BZ$1"),0)),0)</f>
        <v>0</v>
      </c>
      <c r="BN963" s="3">
        <f ca="1">IFERROR(INDEX(INDIRECT("day_wise_sales_data!$B$2:$BZ$599"),MATCH(resource!$CC963,day_wise_sales_data!$A$2:$A$500,0),MATCH(resource!BN$2,INDIRECT("day_wise_sales_data!$B$1:$BZ$1"),0)),0)</f>
        <v>0</v>
      </c>
      <c r="BO963" s="3">
        <f ca="1">IFERROR(INDEX(INDIRECT("day_wise_sales_data!$B$2:$BZ$599"),MATCH(resource!$CC963,day_wise_sales_data!$A$2:$A$500,0),MATCH(resource!BO$2,INDIRECT("day_wise_sales_data!$B$1:$BZ$1"),0)),0)</f>
        <v>0</v>
      </c>
      <c r="BP963" s="3">
        <f ca="1">IFERROR(INDEX(INDIRECT("day_wise_sales_data!$B$2:$BZ$599"),MATCH(resource!$CC963,day_wise_sales_data!$A$2:$A$500,0),MATCH(resource!BP$2,INDIRECT("day_wise_sales_data!$B$1:$BZ$1"),0)),0)</f>
        <v>0</v>
      </c>
      <c r="BQ963" s="3">
        <f ca="1">IFERROR(INDEX(INDIRECT("day_wise_sales_data!$B$2:$BZ$599"),MATCH(resource!$CC963,day_wise_sales_data!$A$2:$A$500,0),MATCH(resource!BQ$2,INDIRECT("day_wise_sales_data!$B$1:$BZ$1"),0)),0)</f>
        <v>0</v>
      </c>
      <c r="BR963" s="3">
        <f ca="1">IFERROR(INDEX(INDIRECT("day_wise_sales_data!$B$2:$BZ$599"),MATCH(resource!$CC963,day_wise_sales_data!$A$2:$A$500,0),MATCH(resource!BR$2,INDIRECT("day_wise_sales_data!$B$1:$BZ$1"),0)),0)</f>
        <v>0</v>
      </c>
      <c r="BS963" s="3">
        <f ca="1">IFERROR(INDEX(INDIRECT("day_wise_sales_data!$B$2:$BZ$599"),MATCH(resource!$CC963,day_wise_sales_data!$A$2:$A$500,0),MATCH(resource!BS$2,INDIRECT("day_wise_sales_data!$B$1:$BZ$1"),0)),0)</f>
        <v>0</v>
      </c>
      <c r="BT963" s="3">
        <f ca="1">IFERROR(INDEX(INDIRECT("day_wise_sales_data!$B$2:$BZ$599"),MATCH(resource!$CC963,day_wise_sales_data!$A$2:$A$500,0),MATCH(resource!BT$2,INDIRECT("day_wise_sales_data!$B$1:$BZ$1"),0)),0)</f>
        <v>0</v>
      </c>
      <c r="BU963" s="3">
        <f ca="1">IFERROR(INDEX(INDIRECT("day_wise_sales_data!$B$2:$BZ$599"),MATCH(resource!$CC963,day_wise_sales_data!$A$2:$A$500,0),MATCH(resource!BU$2,INDIRECT("day_wise_sales_data!$B$1:$BZ$1"),0)),0)</f>
        <v>0</v>
      </c>
      <c r="BV963" s="3">
        <f ca="1">IFERROR(INDEX(INDIRECT("day_wise_sales_data!$B$2:$BZ$599"),MATCH(resource!$CC963,day_wise_sales_data!$A$2:$A$500,0),MATCH(resource!BV$2,INDIRECT("day_wise_sales_data!$B$1:$BZ$1"),0)),0)</f>
        <v>0</v>
      </c>
      <c r="BW963" s="3">
        <f ca="1">IFERROR(INDEX(INDIRECT("day_wise_sales_data!$B$2:$BZ$599"),MATCH(resource!$CC963,day_wise_sales_data!$A$2:$A$500,0),MATCH(resource!BW$2,INDIRECT("day_wise_sales_data!$B$1:$BZ$1"),0)),0)</f>
        <v>0</v>
      </c>
      <c r="BX963" s="3">
        <f ca="1">IFERROR(INDEX(INDIRECT("day_wise_sales_data!$B$2:$BZ$599"),MATCH(resource!$CC963,day_wise_sales_data!$A$2:$A$500,0),MATCH(resource!BX$2,INDIRECT("day_wise_sales_data!$B$1:$BZ$1"),0)),0)</f>
        <v>0</v>
      </c>
      <c r="BY963" s="3">
        <f ca="1">IFERROR(INDEX(INDIRECT("day_wise_sales_data!$B$2:$BZ$599"),MATCH(resource!$CC963,day_wise_sales_data!$A$2:$A$500,0),MATCH(resource!BY$2,INDIRECT("day_wise_sales_data!$B$1:$BZ$1"),0)),0)</f>
        <v>0</v>
      </c>
      <c r="BZ963" s="3">
        <f ca="1">IFERROR(INDEX(INDIRECT("day_wise_sales_data!$B$2:$BZ$599"),MATCH(resource!$CC963,day_wise_sales_data!$A$2:$A$500,0),MATCH(resource!BZ$2,INDIRECT("day_wise_sales_data!$B$1:$BZ$1"),0)),0)</f>
        <v>0</v>
      </c>
      <c r="CA963" s="3">
        <f ca="1">IFERROR(INDEX(INDIRECT("day_wise_sales_data!$B$2:$BZ$599"),MATCH(resource!$CC963,day_wise_sales_data!$A$2:$A$500,0),MATCH(resource!CA$2,INDIRECT("day_wise_sales_data!$B$1:$BZ$1"),0)),0)</f>
        <v>0</v>
      </c>
      <c r="CC963" s="4">
        <f>sales_data!H962</f>
        <v>0</v>
      </c>
      <c r="CD963" s="1">
        <v>961</v>
      </c>
      <c r="CE963" s="1" t="str">
        <f>IF(AQ963=report!$AQ$3,resource!CD963,"")</f>
        <v/>
      </c>
      <c r="CF963" s="5" t="str">
        <f>IFERROR(SMALL($CE$3:$CE$1001,ROWS($CE$3:CE963)),"")</f>
        <v/>
      </c>
      <c r="CH963">
        <f>IFERROR(VLOOKUP($CC963,data_pull!$E$22:$G$700,2,0),0)</f>
        <v>0</v>
      </c>
      <c r="DK963" s="3" t="str">
        <f>IFERROR(INDEX(COD_SALES!$B$5:$Z$500,MATCH(resource!$CC963,COD_SALES!$A$5:$A$500,0),MATCH(resource!DK$2,COD_SALES!$B$4:$Z$4,0)),"")</f>
        <v/>
      </c>
      <c r="DL963" s="3" t="str">
        <f>IFERROR(INDEX(COD_SALES!$B$5:$Z$500,MATCH(resource!$CC963,COD_SALES!$A$5:$A$500,0),MATCH(resource!DL$2,COD_SALES!$B$4:$Z$4,0)),"")</f>
        <v/>
      </c>
      <c r="DM963" s="3" t="str">
        <f>IFERROR(INDEX(COD_SALES!$B$5:$Z$500,MATCH(resource!$CC963,COD_SALES!$A$5:$A$500,0),MATCH(resource!DM$2,COD_SALES!$B$4:$Z$4,0)),"")</f>
        <v/>
      </c>
      <c r="DN963" s="3" t="str">
        <f>IFERROR(INDEX(COD_SALES!$B$5:$Z$500,MATCH(resource!$CC963,COD_SALES!$A$5:$A$500,0),MATCH(resource!DN$2,COD_SALES!$B$4:$Z$4,0)),"")</f>
        <v/>
      </c>
      <c r="DO963" s="3" t="str">
        <f>IFERROR(INDEX(COD_SALES!$B$5:$Z$500,MATCH(resource!$CC963,COD_SALES!$A$5:$A$500,0),MATCH(resource!DO$2,COD_SALES!$B$4:$Z$4,0)),"")</f>
        <v/>
      </c>
      <c r="DP963" s="3" t="str">
        <f>IFERROR(INDEX(COD_SALES!$B$5:$Z$500,MATCH(resource!$CC963,COD_SALES!$A$5:$A$500,0),MATCH(resource!DP$2,COD_SALES!$B$4:$Z$4,0)),"")</f>
        <v/>
      </c>
      <c r="DQ963" s="3" t="str">
        <f>IFERROR(INDEX(COD_SALES!$B$5:$Z$500,MATCH(resource!$CC963,COD_SALES!$A$5:$A$500,0),MATCH(resource!DQ$2,COD_SALES!$B$4:$Z$4,0)),"")</f>
        <v/>
      </c>
      <c r="DR963" s="3" t="str">
        <f>IFERROR(INDEX(COD_SALES!$B$5:$Z$500,MATCH(resource!$CC963,COD_SALES!$A$5:$A$500,0),MATCH(resource!DR$2,COD_SALES!$B$4:$Z$4,0)),"")</f>
        <v/>
      </c>
      <c r="DS963" s="3" t="str">
        <f>IFERROR(INDEX(COD_SALES!$B$5:$Z$500,MATCH(resource!$CC963,COD_SALES!$A$5:$A$500,0),MATCH(resource!DS$2,COD_SALES!$B$4:$Z$4,0)),"")</f>
        <v/>
      </c>
      <c r="DT963" s="3" t="str">
        <f>IFERROR(INDEX(COD_SALES!$B$5:$Z$500,MATCH(resource!$CC963,COD_SALES!$A$5:$A$500,0),MATCH(resource!DT$2,COD_SALES!$B$4:$Z$4,0)),"")</f>
        <v/>
      </c>
      <c r="DU963" s="3" t="str">
        <f>IFERROR(INDEX(COD_SALES!$B$5:$Z$500,MATCH(resource!$CC963,COD_SALES!$A$5:$A$500,0),MATCH(resource!DU$2,COD_SALES!$B$4:$Z$4,0)),"")</f>
        <v/>
      </c>
      <c r="DV963" s="3" t="str">
        <f>IFERROR(INDEX(COD_SALES!$B$5:$Z$500,MATCH(resource!$CC963,COD_SALES!$A$5:$A$500,0),MATCH(resource!DV$2,COD_SALES!$B$4:$Z$4,0)),"")</f>
        <v/>
      </c>
      <c r="DW963" s="3" t="str">
        <f>IFERROR(INDEX(COD_SALES!$B$5:$Z$500,MATCH(resource!$CC963,COD_SALES!$A$5:$A$500,0),MATCH(resource!DW$2,COD_SALES!$B$4:$Z$4,0)),"")</f>
        <v/>
      </c>
      <c r="DX963" s="3" t="str">
        <f>IFERROR(INDEX(COD_SALES!$B$5:$Z$500,MATCH(resource!$CC963,COD_SALES!$A$5:$A$500,0),MATCH(resource!DX$2,COD_SALES!$B$4:$Z$4,0)),"")</f>
        <v/>
      </c>
      <c r="DY963" s="3" t="str">
        <f>IFERROR(INDEX(COD_SALES!$B$5:$Z$500,MATCH(resource!$CC963,COD_SALES!$A$5:$A$500,0),MATCH(resource!DY$2,COD_SALES!$B$4:$Z$4,0)),"")</f>
        <v/>
      </c>
      <c r="DZ963" s="3" t="str">
        <f>IFERROR(INDEX(COD_SALES!$B$5:$Z$500,MATCH(resource!$CC963,COD_SALES!$A$5:$A$500,0),MATCH(resource!DZ$2,COD_SALES!$B$4:$Z$4,0)),"")</f>
        <v/>
      </c>
      <c r="EA963" s="3" t="str">
        <f>IFERROR(INDEX(COD_SALES!$B$5:$Z$500,MATCH(resource!$CC963,COD_SALES!$A$5:$A$500,0),MATCH(resource!EA$2,COD_SALES!$B$4:$Z$4,0)),"")</f>
        <v/>
      </c>
      <c r="EB963" s="3">
        <f t="shared" si="144"/>
        <v>0</v>
      </c>
      <c r="EW963" s="3">
        <f>IFERROR(VLOOKUP(CC963,data_pull!$AO$25:$AR$546,2,0),0)</f>
        <v>0</v>
      </c>
      <c r="EX963" s="1">
        <f>IFERROR(VLOOKUP(CC963,data_pull!$AO$25:$AR$546,4,0),0)</f>
        <v>0</v>
      </c>
    </row>
    <row r="964" spans="13:154" x14ac:dyDescent="0.25"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4">
        <f>sales_data!B963</f>
        <v>0</v>
      </c>
      <c r="AR964" s="4">
        <f>sales_data!C963</f>
        <v>0</v>
      </c>
      <c r="AS964" s="5" t="str">
        <f t="shared" ref="AS964:AS1001" si="145">IF(AR964=AR963,"",AR964)</f>
        <v/>
      </c>
      <c r="AT964" s="4">
        <f>sales_data!I963</f>
        <v>0</v>
      </c>
      <c r="AU964" s="4">
        <f>sales_data!W963</f>
        <v>0</v>
      </c>
      <c r="AV964" s="1">
        <f>sales_data!N963</f>
        <v>0</v>
      </c>
      <c r="AW964" s="1">
        <f>sales_data!P963</f>
        <v>0</v>
      </c>
      <c r="AX964" s="3">
        <f ca="1">IFERROR(INDEX(INDIRECT("day_wise_sales_data!$B$2:$BZ$599"),MATCH(resource!$CC964,day_wise_sales_data!$A$2:$A$500,0),MATCH(resource!AX$2,INDIRECT("day_wise_sales_data!$B$1:$BZ$1"),0)),0)</f>
        <v>0</v>
      </c>
      <c r="AY964" s="3">
        <f ca="1">IFERROR(INDEX(INDIRECT("day_wise_sales_data!$B$2:$BZ$599"),MATCH(resource!$CC964,day_wise_sales_data!$A$2:$A$500,0),MATCH(resource!AY$2,INDIRECT("day_wise_sales_data!$B$1:$BZ$1"),0)),0)</f>
        <v>0</v>
      </c>
      <c r="AZ964" s="3">
        <f ca="1">IFERROR(INDEX(INDIRECT("day_wise_sales_data!$B$2:$BZ$599"),MATCH(resource!$CC964,day_wise_sales_data!$A$2:$A$500,0),MATCH(resource!AZ$2,INDIRECT("day_wise_sales_data!$B$1:$BZ$1"),0)),0)</f>
        <v>0</v>
      </c>
      <c r="BA964" s="3">
        <f ca="1">IFERROR(INDEX(INDIRECT("day_wise_sales_data!$B$2:$BZ$599"),MATCH(resource!$CC964,day_wise_sales_data!$A$2:$A$500,0),MATCH(resource!BA$2,INDIRECT("day_wise_sales_data!$B$1:$BZ$1"),0)),0)</f>
        <v>0</v>
      </c>
      <c r="BB964" s="3">
        <f ca="1">IFERROR(INDEX(INDIRECT("day_wise_sales_data!$B$2:$BZ$599"),MATCH(resource!$CC964,day_wise_sales_data!$A$2:$A$500,0),MATCH(resource!BB$2,INDIRECT("day_wise_sales_data!$B$1:$BZ$1"),0)),0)</f>
        <v>0</v>
      </c>
      <c r="BC964" s="3">
        <f ca="1">IFERROR(INDEX(INDIRECT("day_wise_sales_data!$B$2:$BZ$599"),MATCH(resource!$CC964,day_wise_sales_data!$A$2:$A$500,0),MATCH(resource!BC$2,INDIRECT("day_wise_sales_data!$B$1:$BZ$1"),0)),0)</f>
        <v>0</v>
      </c>
      <c r="BD964" s="3">
        <f ca="1">IFERROR(INDEX(INDIRECT("day_wise_sales_data!$B$2:$BZ$599"),MATCH(resource!$CC964,day_wise_sales_data!$A$2:$A$500,0),MATCH(resource!BD$2,INDIRECT("day_wise_sales_data!$B$1:$BZ$1"),0)),0)</f>
        <v>0</v>
      </c>
      <c r="BE964" s="3">
        <f ca="1">IFERROR(INDEX(INDIRECT("day_wise_sales_data!$B$2:$BZ$599"),MATCH(resource!$CC964,day_wise_sales_data!$A$2:$A$500,0),MATCH(resource!BE$2,INDIRECT("day_wise_sales_data!$B$1:$BZ$1"),0)),0)</f>
        <v>0</v>
      </c>
      <c r="BF964" s="3">
        <f ca="1">IFERROR(INDEX(INDIRECT("day_wise_sales_data!$B$2:$BZ$599"),MATCH(resource!$CC964,day_wise_sales_data!$A$2:$A$500,0),MATCH(resource!BF$2,INDIRECT("day_wise_sales_data!$B$1:$BZ$1"),0)),0)</f>
        <v>0</v>
      </c>
      <c r="BG964" s="3">
        <f ca="1">IFERROR(INDEX(INDIRECT("day_wise_sales_data!$B$2:$BZ$599"),MATCH(resource!$CC964,day_wise_sales_data!$A$2:$A$500,0),MATCH(resource!BG$2,INDIRECT("day_wise_sales_data!$B$1:$BZ$1"),0)),0)</f>
        <v>0</v>
      </c>
      <c r="BH964" s="3">
        <f ca="1">IFERROR(INDEX(INDIRECT("day_wise_sales_data!$B$2:$BZ$599"),MATCH(resource!$CC964,day_wise_sales_data!$A$2:$A$500,0),MATCH(resource!BH$2,INDIRECT("day_wise_sales_data!$B$1:$BZ$1"),0)),0)</f>
        <v>0</v>
      </c>
      <c r="BI964" s="3">
        <f ca="1">IFERROR(INDEX(INDIRECT("day_wise_sales_data!$B$2:$BZ$599"),MATCH(resource!$CC964,day_wise_sales_data!$A$2:$A$500,0),MATCH(resource!BI$2,INDIRECT("day_wise_sales_data!$B$1:$BZ$1"),0)),0)</f>
        <v>0</v>
      </c>
      <c r="BJ964" s="3">
        <f ca="1">IFERROR(INDEX(INDIRECT("day_wise_sales_data!$B$2:$BZ$599"),MATCH(resource!$CC964,day_wise_sales_data!$A$2:$A$500,0),MATCH(resource!BJ$2,INDIRECT("day_wise_sales_data!$B$1:$BZ$1"),0)),0)</f>
        <v>0</v>
      </c>
      <c r="BK964" s="3">
        <f ca="1">IFERROR(INDEX(INDIRECT("day_wise_sales_data!$B$2:$BZ$599"),MATCH(resource!$CC964,day_wise_sales_data!$A$2:$A$500,0),MATCH(resource!BK$2,INDIRECT("day_wise_sales_data!$B$1:$BZ$1"),0)),0)</f>
        <v>0</v>
      </c>
      <c r="BL964" s="3">
        <f ca="1">IFERROR(INDEX(INDIRECT("day_wise_sales_data!$B$2:$BZ$599"),MATCH(resource!$CC964,day_wise_sales_data!$A$2:$A$500,0),MATCH(resource!BL$2,INDIRECT("day_wise_sales_data!$B$1:$BZ$1"),0)),0)</f>
        <v>0</v>
      </c>
      <c r="BM964" s="3">
        <f ca="1">IFERROR(INDEX(INDIRECT("day_wise_sales_data!$B$2:$BZ$599"),MATCH(resource!$CC964,day_wise_sales_data!$A$2:$A$500,0),MATCH(resource!BM$2,INDIRECT("day_wise_sales_data!$B$1:$BZ$1"),0)),0)</f>
        <v>0</v>
      </c>
      <c r="BN964" s="3">
        <f ca="1">IFERROR(INDEX(INDIRECT("day_wise_sales_data!$B$2:$BZ$599"),MATCH(resource!$CC964,day_wise_sales_data!$A$2:$A$500,0),MATCH(resource!BN$2,INDIRECT("day_wise_sales_data!$B$1:$BZ$1"),0)),0)</f>
        <v>0</v>
      </c>
      <c r="BO964" s="3">
        <f ca="1">IFERROR(INDEX(INDIRECT("day_wise_sales_data!$B$2:$BZ$599"),MATCH(resource!$CC964,day_wise_sales_data!$A$2:$A$500,0),MATCH(resource!BO$2,INDIRECT("day_wise_sales_data!$B$1:$BZ$1"),0)),0)</f>
        <v>0</v>
      </c>
      <c r="BP964" s="3">
        <f ca="1">IFERROR(INDEX(INDIRECT("day_wise_sales_data!$B$2:$BZ$599"),MATCH(resource!$CC964,day_wise_sales_data!$A$2:$A$500,0),MATCH(resource!BP$2,INDIRECT("day_wise_sales_data!$B$1:$BZ$1"),0)),0)</f>
        <v>0</v>
      </c>
      <c r="BQ964" s="3">
        <f ca="1">IFERROR(INDEX(INDIRECT("day_wise_sales_data!$B$2:$BZ$599"),MATCH(resource!$CC964,day_wise_sales_data!$A$2:$A$500,0),MATCH(resource!BQ$2,INDIRECT("day_wise_sales_data!$B$1:$BZ$1"),0)),0)</f>
        <v>0</v>
      </c>
      <c r="BR964" s="3">
        <f ca="1">IFERROR(INDEX(INDIRECT("day_wise_sales_data!$B$2:$BZ$599"),MATCH(resource!$CC964,day_wise_sales_data!$A$2:$A$500,0),MATCH(resource!BR$2,INDIRECT("day_wise_sales_data!$B$1:$BZ$1"),0)),0)</f>
        <v>0</v>
      </c>
      <c r="BS964" s="3">
        <f ca="1">IFERROR(INDEX(INDIRECT("day_wise_sales_data!$B$2:$BZ$599"),MATCH(resource!$CC964,day_wise_sales_data!$A$2:$A$500,0),MATCH(resource!BS$2,INDIRECT("day_wise_sales_data!$B$1:$BZ$1"),0)),0)</f>
        <v>0</v>
      </c>
      <c r="BT964" s="3">
        <f ca="1">IFERROR(INDEX(INDIRECT("day_wise_sales_data!$B$2:$BZ$599"),MATCH(resource!$CC964,day_wise_sales_data!$A$2:$A$500,0),MATCH(resource!BT$2,INDIRECT("day_wise_sales_data!$B$1:$BZ$1"),0)),0)</f>
        <v>0</v>
      </c>
      <c r="BU964" s="3">
        <f ca="1">IFERROR(INDEX(INDIRECT("day_wise_sales_data!$B$2:$BZ$599"),MATCH(resource!$CC964,day_wise_sales_data!$A$2:$A$500,0),MATCH(resource!BU$2,INDIRECT("day_wise_sales_data!$B$1:$BZ$1"),0)),0)</f>
        <v>0</v>
      </c>
      <c r="BV964" s="3">
        <f ca="1">IFERROR(INDEX(INDIRECT("day_wise_sales_data!$B$2:$BZ$599"),MATCH(resource!$CC964,day_wise_sales_data!$A$2:$A$500,0),MATCH(resource!BV$2,INDIRECT("day_wise_sales_data!$B$1:$BZ$1"),0)),0)</f>
        <v>0</v>
      </c>
      <c r="BW964" s="3">
        <f ca="1">IFERROR(INDEX(INDIRECT("day_wise_sales_data!$B$2:$BZ$599"),MATCH(resource!$CC964,day_wise_sales_data!$A$2:$A$500,0),MATCH(resource!BW$2,INDIRECT("day_wise_sales_data!$B$1:$BZ$1"),0)),0)</f>
        <v>0</v>
      </c>
      <c r="BX964" s="3">
        <f ca="1">IFERROR(INDEX(INDIRECT("day_wise_sales_data!$B$2:$BZ$599"),MATCH(resource!$CC964,day_wise_sales_data!$A$2:$A$500,0),MATCH(resource!BX$2,INDIRECT("day_wise_sales_data!$B$1:$BZ$1"),0)),0)</f>
        <v>0</v>
      </c>
      <c r="BY964" s="3">
        <f ca="1">IFERROR(INDEX(INDIRECT("day_wise_sales_data!$B$2:$BZ$599"),MATCH(resource!$CC964,day_wise_sales_data!$A$2:$A$500,0),MATCH(resource!BY$2,INDIRECT("day_wise_sales_data!$B$1:$BZ$1"),0)),0)</f>
        <v>0</v>
      </c>
      <c r="BZ964" s="3">
        <f ca="1">IFERROR(INDEX(INDIRECT("day_wise_sales_data!$B$2:$BZ$599"),MATCH(resource!$CC964,day_wise_sales_data!$A$2:$A$500,0),MATCH(resource!BZ$2,INDIRECT("day_wise_sales_data!$B$1:$BZ$1"),0)),0)</f>
        <v>0</v>
      </c>
      <c r="CA964" s="3">
        <f ca="1">IFERROR(INDEX(INDIRECT("day_wise_sales_data!$B$2:$BZ$599"),MATCH(resource!$CC964,day_wise_sales_data!$A$2:$A$500,0),MATCH(resource!CA$2,INDIRECT("day_wise_sales_data!$B$1:$BZ$1"),0)),0)</f>
        <v>0</v>
      </c>
      <c r="CC964" s="4">
        <f>sales_data!H963</f>
        <v>0</v>
      </c>
      <c r="CD964" s="1">
        <v>962</v>
      </c>
      <c r="CE964" s="1" t="str">
        <f>IF(AQ964=report!$AQ$3,resource!CD964,"")</f>
        <v/>
      </c>
      <c r="CF964" s="5" t="str">
        <f>IFERROR(SMALL($CE$3:$CE$1001,ROWS($CE$3:CE964)),"")</f>
        <v/>
      </c>
      <c r="CH964">
        <f>IFERROR(VLOOKUP($CC964,data_pull!$E$22:$G$700,2,0),0)</f>
        <v>0</v>
      </c>
      <c r="DK964" s="3" t="str">
        <f>IFERROR(INDEX(COD_SALES!$B$5:$Z$500,MATCH(resource!$CC964,COD_SALES!$A$5:$A$500,0),MATCH(resource!DK$2,COD_SALES!$B$4:$Z$4,0)),"")</f>
        <v/>
      </c>
      <c r="DL964" s="3" t="str">
        <f>IFERROR(INDEX(COD_SALES!$B$5:$Z$500,MATCH(resource!$CC964,COD_SALES!$A$5:$A$500,0),MATCH(resource!DL$2,COD_SALES!$B$4:$Z$4,0)),"")</f>
        <v/>
      </c>
      <c r="DM964" s="3" t="str">
        <f>IFERROR(INDEX(COD_SALES!$B$5:$Z$500,MATCH(resource!$CC964,COD_SALES!$A$5:$A$500,0),MATCH(resource!DM$2,COD_SALES!$B$4:$Z$4,0)),"")</f>
        <v/>
      </c>
      <c r="DN964" s="3" t="str">
        <f>IFERROR(INDEX(COD_SALES!$B$5:$Z$500,MATCH(resource!$CC964,COD_SALES!$A$5:$A$500,0),MATCH(resource!DN$2,COD_SALES!$B$4:$Z$4,0)),"")</f>
        <v/>
      </c>
      <c r="DO964" s="3" t="str">
        <f>IFERROR(INDEX(COD_SALES!$B$5:$Z$500,MATCH(resource!$CC964,COD_SALES!$A$5:$A$500,0),MATCH(resource!DO$2,COD_SALES!$B$4:$Z$4,0)),"")</f>
        <v/>
      </c>
      <c r="DP964" s="3" t="str">
        <f>IFERROR(INDEX(COD_SALES!$B$5:$Z$500,MATCH(resource!$CC964,COD_SALES!$A$5:$A$500,0),MATCH(resource!DP$2,COD_SALES!$B$4:$Z$4,0)),"")</f>
        <v/>
      </c>
      <c r="DQ964" s="3" t="str">
        <f>IFERROR(INDEX(COD_SALES!$B$5:$Z$500,MATCH(resource!$CC964,COD_SALES!$A$5:$A$500,0),MATCH(resource!DQ$2,COD_SALES!$B$4:$Z$4,0)),"")</f>
        <v/>
      </c>
      <c r="DR964" s="3" t="str">
        <f>IFERROR(INDEX(COD_SALES!$B$5:$Z$500,MATCH(resource!$CC964,COD_SALES!$A$5:$A$500,0),MATCH(resource!DR$2,COD_SALES!$B$4:$Z$4,0)),"")</f>
        <v/>
      </c>
      <c r="DS964" s="3" t="str">
        <f>IFERROR(INDEX(COD_SALES!$B$5:$Z$500,MATCH(resource!$CC964,COD_SALES!$A$5:$A$500,0),MATCH(resource!DS$2,COD_SALES!$B$4:$Z$4,0)),"")</f>
        <v/>
      </c>
      <c r="DT964" s="3" t="str">
        <f>IFERROR(INDEX(COD_SALES!$B$5:$Z$500,MATCH(resource!$CC964,COD_SALES!$A$5:$A$500,0),MATCH(resource!DT$2,COD_SALES!$B$4:$Z$4,0)),"")</f>
        <v/>
      </c>
      <c r="DU964" s="3" t="str">
        <f>IFERROR(INDEX(COD_SALES!$B$5:$Z$500,MATCH(resource!$CC964,COD_SALES!$A$5:$A$500,0),MATCH(resource!DU$2,COD_SALES!$B$4:$Z$4,0)),"")</f>
        <v/>
      </c>
      <c r="DV964" s="3" t="str">
        <f>IFERROR(INDEX(COD_SALES!$B$5:$Z$500,MATCH(resource!$CC964,COD_SALES!$A$5:$A$500,0),MATCH(resource!DV$2,COD_SALES!$B$4:$Z$4,0)),"")</f>
        <v/>
      </c>
      <c r="DW964" s="3" t="str">
        <f>IFERROR(INDEX(COD_SALES!$B$5:$Z$500,MATCH(resource!$CC964,COD_SALES!$A$5:$A$500,0),MATCH(resource!DW$2,COD_SALES!$B$4:$Z$4,0)),"")</f>
        <v/>
      </c>
      <c r="DX964" s="3" t="str">
        <f>IFERROR(INDEX(COD_SALES!$B$5:$Z$500,MATCH(resource!$CC964,COD_SALES!$A$5:$A$500,0),MATCH(resource!DX$2,COD_SALES!$B$4:$Z$4,0)),"")</f>
        <v/>
      </c>
      <c r="DY964" s="3" t="str">
        <f>IFERROR(INDEX(COD_SALES!$B$5:$Z$500,MATCH(resource!$CC964,COD_SALES!$A$5:$A$500,0),MATCH(resource!DY$2,COD_SALES!$B$4:$Z$4,0)),"")</f>
        <v/>
      </c>
      <c r="DZ964" s="3" t="str">
        <f>IFERROR(INDEX(COD_SALES!$B$5:$Z$500,MATCH(resource!$CC964,COD_SALES!$A$5:$A$500,0),MATCH(resource!DZ$2,COD_SALES!$B$4:$Z$4,0)),"")</f>
        <v/>
      </c>
      <c r="EA964" s="3" t="str">
        <f>IFERROR(INDEX(COD_SALES!$B$5:$Z$500,MATCH(resource!$CC964,COD_SALES!$A$5:$A$500,0),MATCH(resource!EA$2,COD_SALES!$B$4:$Z$4,0)),"")</f>
        <v/>
      </c>
      <c r="EB964" s="3">
        <f t="shared" ref="EB964:EB1003" si="146">SUMPRODUCT($DK$1:$EA$1,DK964:EA964)</f>
        <v>0</v>
      </c>
      <c r="EW964" s="3">
        <f>IFERROR(VLOOKUP(CC964,data_pull!$AO$25:$AR$546,2,0),0)</f>
        <v>0</v>
      </c>
      <c r="EX964" s="1">
        <f>IFERROR(VLOOKUP(CC964,data_pull!$AO$25:$AR$546,4,0),0)</f>
        <v>0</v>
      </c>
    </row>
    <row r="965" spans="13:154" x14ac:dyDescent="0.25"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4">
        <f>sales_data!B964</f>
        <v>0</v>
      </c>
      <c r="AR965" s="4">
        <f>sales_data!C964</f>
        <v>0</v>
      </c>
      <c r="AS965" s="5" t="str">
        <f t="shared" si="145"/>
        <v/>
      </c>
      <c r="AT965" s="4">
        <f>sales_data!I964</f>
        <v>0</v>
      </c>
      <c r="AU965" s="4">
        <f>sales_data!W964</f>
        <v>0</v>
      </c>
      <c r="AV965" s="1">
        <f>sales_data!N964</f>
        <v>0</v>
      </c>
      <c r="AW965" s="1">
        <f>sales_data!P964</f>
        <v>0</v>
      </c>
      <c r="AX965" s="3">
        <f ca="1">IFERROR(INDEX(INDIRECT("day_wise_sales_data!$B$2:$BZ$599"),MATCH(resource!$CC965,day_wise_sales_data!$A$2:$A$500,0),MATCH(resource!AX$2,INDIRECT("day_wise_sales_data!$B$1:$BZ$1"),0)),0)</f>
        <v>0</v>
      </c>
      <c r="AY965" s="3">
        <f ca="1">IFERROR(INDEX(INDIRECT("day_wise_sales_data!$B$2:$BZ$599"),MATCH(resource!$CC965,day_wise_sales_data!$A$2:$A$500,0),MATCH(resource!AY$2,INDIRECT("day_wise_sales_data!$B$1:$BZ$1"),0)),0)</f>
        <v>0</v>
      </c>
      <c r="AZ965" s="3">
        <f ca="1">IFERROR(INDEX(INDIRECT("day_wise_sales_data!$B$2:$BZ$599"),MATCH(resource!$CC965,day_wise_sales_data!$A$2:$A$500,0),MATCH(resource!AZ$2,INDIRECT("day_wise_sales_data!$B$1:$BZ$1"),0)),0)</f>
        <v>0</v>
      </c>
      <c r="BA965" s="3">
        <f ca="1">IFERROR(INDEX(INDIRECT("day_wise_sales_data!$B$2:$BZ$599"),MATCH(resource!$CC965,day_wise_sales_data!$A$2:$A$500,0),MATCH(resource!BA$2,INDIRECT("day_wise_sales_data!$B$1:$BZ$1"),0)),0)</f>
        <v>0</v>
      </c>
      <c r="BB965" s="3">
        <f ca="1">IFERROR(INDEX(INDIRECT("day_wise_sales_data!$B$2:$BZ$599"),MATCH(resource!$CC965,day_wise_sales_data!$A$2:$A$500,0),MATCH(resource!BB$2,INDIRECT("day_wise_sales_data!$B$1:$BZ$1"),0)),0)</f>
        <v>0</v>
      </c>
      <c r="BC965" s="3">
        <f ca="1">IFERROR(INDEX(INDIRECT("day_wise_sales_data!$B$2:$BZ$599"),MATCH(resource!$CC965,day_wise_sales_data!$A$2:$A$500,0),MATCH(resource!BC$2,INDIRECT("day_wise_sales_data!$B$1:$BZ$1"),0)),0)</f>
        <v>0</v>
      </c>
      <c r="BD965" s="3">
        <f ca="1">IFERROR(INDEX(INDIRECT("day_wise_sales_data!$B$2:$BZ$599"),MATCH(resource!$CC965,day_wise_sales_data!$A$2:$A$500,0),MATCH(resource!BD$2,INDIRECT("day_wise_sales_data!$B$1:$BZ$1"),0)),0)</f>
        <v>0</v>
      </c>
      <c r="BE965" s="3">
        <f ca="1">IFERROR(INDEX(INDIRECT("day_wise_sales_data!$B$2:$BZ$599"),MATCH(resource!$CC965,day_wise_sales_data!$A$2:$A$500,0),MATCH(resource!BE$2,INDIRECT("day_wise_sales_data!$B$1:$BZ$1"),0)),0)</f>
        <v>0</v>
      </c>
      <c r="BF965" s="3">
        <f ca="1">IFERROR(INDEX(INDIRECT("day_wise_sales_data!$B$2:$BZ$599"),MATCH(resource!$CC965,day_wise_sales_data!$A$2:$A$500,0),MATCH(resource!BF$2,INDIRECT("day_wise_sales_data!$B$1:$BZ$1"),0)),0)</f>
        <v>0</v>
      </c>
      <c r="BG965" s="3">
        <f ca="1">IFERROR(INDEX(INDIRECT("day_wise_sales_data!$B$2:$BZ$599"),MATCH(resource!$CC965,day_wise_sales_data!$A$2:$A$500,0),MATCH(resource!BG$2,INDIRECT("day_wise_sales_data!$B$1:$BZ$1"),0)),0)</f>
        <v>0</v>
      </c>
      <c r="BH965" s="3">
        <f ca="1">IFERROR(INDEX(INDIRECT("day_wise_sales_data!$B$2:$BZ$599"),MATCH(resource!$CC965,day_wise_sales_data!$A$2:$A$500,0),MATCH(resource!BH$2,INDIRECT("day_wise_sales_data!$B$1:$BZ$1"),0)),0)</f>
        <v>0</v>
      </c>
      <c r="BI965" s="3">
        <f ca="1">IFERROR(INDEX(INDIRECT("day_wise_sales_data!$B$2:$BZ$599"),MATCH(resource!$CC965,day_wise_sales_data!$A$2:$A$500,0),MATCH(resource!BI$2,INDIRECT("day_wise_sales_data!$B$1:$BZ$1"),0)),0)</f>
        <v>0</v>
      </c>
      <c r="BJ965" s="3">
        <f ca="1">IFERROR(INDEX(INDIRECT("day_wise_sales_data!$B$2:$BZ$599"),MATCH(resource!$CC965,day_wise_sales_data!$A$2:$A$500,0),MATCH(resource!BJ$2,INDIRECT("day_wise_sales_data!$B$1:$BZ$1"),0)),0)</f>
        <v>0</v>
      </c>
      <c r="BK965" s="3">
        <f ca="1">IFERROR(INDEX(INDIRECT("day_wise_sales_data!$B$2:$BZ$599"),MATCH(resource!$CC965,day_wise_sales_data!$A$2:$A$500,0),MATCH(resource!BK$2,INDIRECT("day_wise_sales_data!$B$1:$BZ$1"),0)),0)</f>
        <v>0</v>
      </c>
      <c r="BL965" s="3">
        <f ca="1">IFERROR(INDEX(INDIRECT("day_wise_sales_data!$B$2:$BZ$599"),MATCH(resource!$CC965,day_wise_sales_data!$A$2:$A$500,0),MATCH(resource!BL$2,INDIRECT("day_wise_sales_data!$B$1:$BZ$1"),0)),0)</f>
        <v>0</v>
      </c>
      <c r="BM965" s="3">
        <f ca="1">IFERROR(INDEX(INDIRECT("day_wise_sales_data!$B$2:$BZ$599"),MATCH(resource!$CC965,day_wise_sales_data!$A$2:$A$500,0),MATCH(resource!BM$2,INDIRECT("day_wise_sales_data!$B$1:$BZ$1"),0)),0)</f>
        <v>0</v>
      </c>
      <c r="BN965" s="3">
        <f ca="1">IFERROR(INDEX(INDIRECT("day_wise_sales_data!$B$2:$BZ$599"),MATCH(resource!$CC965,day_wise_sales_data!$A$2:$A$500,0),MATCH(resource!BN$2,INDIRECT("day_wise_sales_data!$B$1:$BZ$1"),0)),0)</f>
        <v>0</v>
      </c>
      <c r="BO965" s="3">
        <f ca="1">IFERROR(INDEX(INDIRECT("day_wise_sales_data!$B$2:$BZ$599"),MATCH(resource!$CC965,day_wise_sales_data!$A$2:$A$500,0),MATCH(resource!BO$2,INDIRECT("day_wise_sales_data!$B$1:$BZ$1"),0)),0)</f>
        <v>0</v>
      </c>
      <c r="BP965" s="3">
        <f ca="1">IFERROR(INDEX(INDIRECT("day_wise_sales_data!$B$2:$BZ$599"),MATCH(resource!$CC965,day_wise_sales_data!$A$2:$A$500,0),MATCH(resource!BP$2,INDIRECT("day_wise_sales_data!$B$1:$BZ$1"),0)),0)</f>
        <v>0</v>
      </c>
      <c r="BQ965" s="3">
        <f ca="1">IFERROR(INDEX(INDIRECT("day_wise_sales_data!$B$2:$BZ$599"),MATCH(resource!$CC965,day_wise_sales_data!$A$2:$A$500,0),MATCH(resource!BQ$2,INDIRECT("day_wise_sales_data!$B$1:$BZ$1"),0)),0)</f>
        <v>0</v>
      </c>
      <c r="BR965" s="3">
        <f ca="1">IFERROR(INDEX(INDIRECT("day_wise_sales_data!$B$2:$BZ$599"),MATCH(resource!$CC965,day_wise_sales_data!$A$2:$A$500,0),MATCH(resource!BR$2,INDIRECT("day_wise_sales_data!$B$1:$BZ$1"),0)),0)</f>
        <v>0</v>
      </c>
      <c r="BS965" s="3">
        <f ca="1">IFERROR(INDEX(INDIRECT("day_wise_sales_data!$B$2:$BZ$599"),MATCH(resource!$CC965,day_wise_sales_data!$A$2:$A$500,0),MATCH(resource!BS$2,INDIRECT("day_wise_sales_data!$B$1:$BZ$1"),0)),0)</f>
        <v>0</v>
      </c>
      <c r="BT965" s="3">
        <f ca="1">IFERROR(INDEX(INDIRECT("day_wise_sales_data!$B$2:$BZ$599"),MATCH(resource!$CC965,day_wise_sales_data!$A$2:$A$500,0),MATCH(resource!BT$2,INDIRECT("day_wise_sales_data!$B$1:$BZ$1"),0)),0)</f>
        <v>0</v>
      </c>
      <c r="BU965" s="3">
        <f ca="1">IFERROR(INDEX(INDIRECT("day_wise_sales_data!$B$2:$BZ$599"),MATCH(resource!$CC965,day_wise_sales_data!$A$2:$A$500,0),MATCH(resource!BU$2,INDIRECT("day_wise_sales_data!$B$1:$BZ$1"),0)),0)</f>
        <v>0</v>
      </c>
      <c r="BV965" s="3">
        <f ca="1">IFERROR(INDEX(INDIRECT("day_wise_sales_data!$B$2:$BZ$599"),MATCH(resource!$CC965,day_wise_sales_data!$A$2:$A$500,0),MATCH(resource!BV$2,INDIRECT("day_wise_sales_data!$B$1:$BZ$1"),0)),0)</f>
        <v>0</v>
      </c>
      <c r="BW965" s="3">
        <f ca="1">IFERROR(INDEX(INDIRECT("day_wise_sales_data!$B$2:$BZ$599"),MATCH(resource!$CC965,day_wise_sales_data!$A$2:$A$500,0),MATCH(resource!BW$2,INDIRECT("day_wise_sales_data!$B$1:$BZ$1"),0)),0)</f>
        <v>0</v>
      </c>
      <c r="BX965" s="3">
        <f ca="1">IFERROR(INDEX(INDIRECT("day_wise_sales_data!$B$2:$BZ$599"),MATCH(resource!$CC965,day_wise_sales_data!$A$2:$A$500,0),MATCH(resource!BX$2,INDIRECT("day_wise_sales_data!$B$1:$BZ$1"),0)),0)</f>
        <v>0</v>
      </c>
      <c r="BY965" s="3">
        <f ca="1">IFERROR(INDEX(INDIRECT("day_wise_sales_data!$B$2:$BZ$599"),MATCH(resource!$CC965,day_wise_sales_data!$A$2:$A$500,0),MATCH(resource!BY$2,INDIRECT("day_wise_sales_data!$B$1:$BZ$1"),0)),0)</f>
        <v>0</v>
      </c>
      <c r="BZ965" s="3">
        <f ca="1">IFERROR(INDEX(INDIRECT("day_wise_sales_data!$B$2:$BZ$599"),MATCH(resource!$CC965,day_wise_sales_data!$A$2:$A$500,0),MATCH(resource!BZ$2,INDIRECT("day_wise_sales_data!$B$1:$BZ$1"),0)),0)</f>
        <v>0</v>
      </c>
      <c r="CA965" s="3">
        <f ca="1">IFERROR(INDEX(INDIRECT("day_wise_sales_data!$B$2:$BZ$599"),MATCH(resource!$CC965,day_wise_sales_data!$A$2:$A$500,0),MATCH(resource!CA$2,INDIRECT("day_wise_sales_data!$B$1:$BZ$1"),0)),0)</f>
        <v>0</v>
      </c>
      <c r="CC965" s="4">
        <f>sales_data!H964</f>
        <v>0</v>
      </c>
      <c r="CD965" s="1">
        <v>963</v>
      </c>
      <c r="CE965" s="1" t="str">
        <f>IF(AQ965=report!$AQ$3,resource!CD965,"")</f>
        <v/>
      </c>
      <c r="CF965" s="5" t="str">
        <f>IFERROR(SMALL($CE$3:$CE$1001,ROWS($CE$3:CE965)),"")</f>
        <v/>
      </c>
      <c r="CH965">
        <f>IFERROR(VLOOKUP($CC965,data_pull!$E$22:$G$700,2,0),0)</f>
        <v>0</v>
      </c>
      <c r="DK965" s="3" t="str">
        <f>IFERROR(INDEX(COD_SALES!$B$5:$Z$500,MATCH(resource!$CC965,COD_SALES!$A$5:$A$500,0),MATCH(resource!DK$2,COD_SALES!$B$4:$Z$4,0)),"")</f>
        <v/>
      </c>
      <c r="DL965" s="3" t="str">
        <f>IFERROR(INDEX(COD_SALES!$B$5:$Z$500,MATCH(resource!$CC965,COD_SALES!$A$5:$A$500,0),MATCH(resource!DL$2,COD_SALES!$B$4:$Z$4,0)),"")</f>
        <v/>
      </c>
      <c r="DM965" s="3" t="str">
        <f>IFERROR(INDEX(COD_SALES!$B$5:$Z$500,MATCH(resource!$CC965,COD_SALES!$A$5:$A$500,0),MATCH(resource!DM$2,COD_SALES!$B$4:$Z$4,0)),"")</f>
        <v/>
      </c>
      <c r="DN965" s="3" t="str">
        <f>IFERROR(INDEX(COD_SALES!$B$5:$Z$500,MATCH(resource!$CC965,COD_SALES!$A$5:$A$500,0),MATCH(resource!DN$2,COD_SALES!$B$4:$Z$4,0)),"")</f>
        <v/>
      </c>
      <c r="DO965" s="3" t="str">
        <f>IFERROR(INDEX(COD_SALES!$B$5:$Z$500,MATCH(resource!$CC965,COD_SALES!$A$5:$A$500,0),MATCH(resource!DO$2,COD_SALES!$B$4:$Z$4,0)),"")</f>
        <v/>
      </c>
      <c r="DP965" s="3" t="str">
        <f>IFERROR(INDEX(COD_SALES!$B$5:$Z$500,MATCH(resource!$CC965,COD_SALES!$A$5:$A$500,0),MATCH(resource!DP$2,COD_SALES!$B$4:$Z$4,0)),"")</f>
        <v/>
      </c>
      <c r="DQ965" s="3" t="str">
        <f>IFERROR(INDEX(COD_SALES!$B$5:$Z$500,MATCH(resource!$CC965,COD_SALES!$A$5:$A$500,0),MATCH(resource!DQ$2,COD_SALES!$B$4:$Z$4,0)),"")</f>
        <v/>
      </c>
      <c r="DR965" s="3" t="str">
        <f>IFERROR(INDEX(COD_SALES!$B$5:$Z$500,MATCH(resource!$CC965,COD_SALES!$A$5:$A$500,0),MATCH(resource!DR$2,COD_SALES!$B$4:$Z$4,0)),"")</f>
        <v/>
      </c>
      <c r="DS965" s="3" t="str">
        <f>IFERROR(INDEX(COD_SALES!$B$5:$Z$500,MATCH(resource!$CC965,COD_SALES!$A$5:$A$500,0),MATCH(resource!DS$2,COD_SALES!$B$4:$Z$4,0)),"")</f>
        <v/>
      </c>
      <c r="DT965" s="3" t="str">
        <f>IFERROR(INDEX(COD_SALES!$B$5:$Z$500,MATCH(resource!$CC965,COD_SALES!$A$5:$A$500,0),MATCH(resource!DT$2,COD_SALES!$B$4:$Z$4,0)),"")</f>
        <v/>
      </c>
      <c r="DU965" s="3" t="str">
        <f>IFERROR(INDEX(COD_SALES!$B$5:$Z$500,MATCH(resource!$CC965,COD_SALES!$A$5:$A$500,0),MATCH(resource!DU$2,COD_SALES!$B$4:$Z$4,0)),"")</f>
        <v/>
      </c>
      <c r="DV965" s="3" t="str">
        <f>IFERROR(INDEX(COD_SALES!$B$5:$Z$500,MATCH(resource!$CC965,COD_SALES!$A$5:$A$500,0),MATCH(resource!DV$2,COD_SALES!$B$4:$Z$4,0)),"")</f>
        <v/>
      </c>
      <c r="DW965" s="3" t="str">
        <f>IFERROR(INDEX(COD_SALES!$B$5:$Z$500,MATCH(resource!$CC965,COD_SALES!$A$5:$A$500,0),MATCH(resource!DW$2,COD_SALES!$B$4:$Z$4,0)),"")</f>
        <v/>
      </c>
      <c r="DX965" s="3" t="str">
        <f>IFERROR(INDEX(COD_SALES!$B$5:$Z$500,MATCH(resource!$CC965,COD_SALES!$A$5:$A$500,0),MATCH(resource!DX$2,COD_SALES!$B$4:$Z$4,0)),"")</f>
        <v/>
      </c>
      <c r="DY965" s="3" t="str">
        <f>IFERROR(INDEX(COD_SALES!$B$5:$Z$500,MATCH(resource!$CC965,COD_SALES!$A$5:$A$500,0),MATCH(resource!DY$2,COD_SALES!$B$4:$Z$4,0)),"")</f>
        <v/>
      </c>
      <c r="DZ965" s="3" t="str">
        <f>IFERROR(INDEX(COD_SALES!$B$5:$Z$500,MATCH(resource!$CC965,COD_SALES!$A$5:$A$500,0),MATCH(resource!DZ$2,COD_SALES!$B$4:$Z$4,0)),"")</f>
        <v/>
      </c>
      <c r="EA965" s="3" t="str">
        <f>IFERROR(INDEX(COD_SALES!$B$5:$Z$500,MATCH(resource!$CC965,COD_SALES!$A$5:$A$500,0),MATCH(resource!EA$2,COD_SALES!$B$4:$Z$4,0)),"")</f>
        <v/>
      </c>
      <c r="EB965" s="3">
        <f t="shared" si="146"/>
        <v>0</v>
      </c>
      <c r="EW965" s="3">
        <f>IFERROR(VLOOKUP(CC965,data_pull!$AO$25:$AR$546,2,0),0)</f>
        <v>0</v>
      </c>
      <c r="EX965" s="1">
        <f>IFERROR(VLOOKUP(CC965,data_pull!$AO$25:$AR$546,4,0),0)</f>
        <v>0</v>
      </c>
    </row>
    <row r="966" spans="13:154" x14ac:dyDescent="0.25"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4">
        <f>sales_data!B965</f>
        <v>0</v>
      </c>
      <c r="AR966" s="4">
        <f>sales_data!C965</f>
        <v>0</v>
      </c>
      <c r="AS966" s="5" t="str">
        <f t="shared" si="145"/>
        <v/>
      </c>
      <c r="AT966" s="4">
        <f>sales_data!I965</f>
        <v>0</v>
      </c>
      <c r="AU966" s="4">
        <f>sales_data!W965</f>
        <v>0</v>
      </c>
      <c r="AV966" s="1">
        <f>sales_data!N965</f>
        <v>0</v>
      </c>
      <c r="AW966" s="1">
        <f>sales_data!P965</f>
        <v>0</v>
      </c>
      <c r="AX966" s="3">
        <f ca="1">IFERROR(INDEX(INDIRECT("day_wise_sales_data!$B$2:$BZ$599"),MATCH(resource!$CC966,day_wise_sales_data!$A$2:$A$500,0),MATCH(resource!AX$2,INDIRECT("day_wise_sales_data!$B$1:$BZ$1"),0)),0)</f>
        <v>0</v>
      </c>
      <c r="AY966" s="3">
        <f ca="1">IFERROR(INDEX(INDIRECT("day_wise_sales_data!$B$2:$BZ$599"),MATCH(resource!$CC966,day_wise_sales_data!$A$2:$A$500,0),MATCH(resource!AY$2,INDIRECT("day_wise_sales_data!$B$1:$BZ$1"),0)),0)</f>
        <v>0</v>
      </c>
      <c r="AZ966" s="3">
        <f ca="1">IFERROR(INDEX(INDIRECT("day_wise_sales_data!$B$2:$BZ$599"),MATCH(resource!$CC966,day_wise_sales_data!$A$2:$A$500,0),MATCH(resource!AZ$2,INDIRECT("day_wise_sales_data!$B$1:$BZ$1"),0)),0)</f>
        <v>0</v>
      </c>
      <c r="BA966" s="3">
        <f ca="1">IFERROR(INDEX(INDIRECT("day_wise_sales_data!$B$2:$BZ$599"),MATCH(resource!$CC966,day_wise_sales_data!$A$2:$A$500,0),MATCH(resource!BA$2,INDIRECT("day_wise_sales_data!$B$1:$BZ$1"),0)),0)</f>
        <v>0</v>
      </c>
      <c r="BB966" s="3">
        <f ca="1">IFERROR(INDEX(INDIRECT("day_wise_sales_data!$B$2:$BZ$599"),MATCH(resource!$CC966,day_wise_sales_data!$A$2:$A$500,0),MATCH(resource!BB$2,INDIRECT("day_wise_sales_data!$B$1:$BZ$1"),0)),0)</f>
        <v>0</v>
      </c>
      <c r="BC966" s="3">
        <f ca="1">IFERROR(INDEX(INDIRECT("day_wise_sales_data!$B$2:$BZ$599"),MATCH(resource!$CC966,day_wise_sales_data!$A$2:$A$500,0),MATCH(resource!BC$2,INDIRECT("day_wise_sales_data!$B$1:$BZ$1"),0)),0)</f>
        <v>0</v>
      </c>
      <c r="BD966" s="3">
        <f ca="1">IFERROR(INDEX(INDIRECT("day_wise_sales_data!$B$2:$BZ$599"),MATCH(resource!$CC966,day_wise_sales_data!$A$2:$A$500,0),MATCH(resource!BD$2,INDIRECT("day_wise_sales_data!$B$1:$BZ$1"),0)),0)</f>
        <v>0</v>
      </c>
      <c r="BE966" s="3">
        <f ca="1">IFERROR(INDEX(INDIRECT("day_wise_sales_data!$B$2:$BZ$599"),MATCH(resource!$CC966,day_wise_sales_data!$A$2:$A$500,0),MATCH(resource!BE$2,INDIRECT("day_wise_sales_data!$B$1:$BZ$1"),0)),0)</f>
        <v>0</v>
      </c>
      <c r="BF966" s="3">
        <f ca="1">IFERROR(INDEX(INDIRECT("day_wise_sales_data!$B$2:$BZ$599"),MATCH(resource!$CC966,day_wise_sales_data!$A$2:$A$500,0),MATCH(resource!BF$2,INDIRECT("day_wise_sales_data!$B$1:$BZ$1"),0)),0)</f>
        <v>0</v>
      </c>
      <c r="BG966" s="3">
        <f ca="1">IFERROR(INDEX(INDIRECT("day_wise_sales_data!$B$2:$BZ$599"),MATCH(resource!$CC966,day_wise_sales_data!$A$2:$A$500,0),MATCH(resource!BG$2,INDIRECT("day_wise_sales_data!$B$1:$BZ$1"),0)),0)</f>
        <v>0</v>
      </c>
      <c r="BH966" s="3">
        <f ca="1">IFERROR(INDEX(INDIRECT("day_wise_sales_data!$B$2:$BZ$599"),MATCH(resource!$CC966,day_wise_sales_data!$A$2:$A$500,0),MATCH(resource!BH$2,INDIRECT("day_wise_sales_data!$B$1:$BZ$1"),0)),0)</f>
        <v>0</v>
      </c>
      <c r="BI966" s="3">
        <f ca="1">IFERROR(INDEX(INDIRECT("day_wise_sales_data!$B$2:$BZ$599"),MATCH(resource!$CC966,day_wise_sales_data!$A$2:$A$500,0),MATCH(resource!BI$2,INDIRECT("day_wise_sales_data!$B$1:$BZ$1"),0)),0)</f>
        <v>0</v>
      </c>
      <c r="BJ966" s="3">
        <f ca="1">IFERROR(INDEX(INDIRECT("day_wise_sales_data!$B$2:$BZ$599"),MATCH(resource!$CC966,day_wise_sales_data!$A$2:$A$500,0),MATCH(resource!BJ$2,INDIRECT("day_wise_sales_data!$B$1:$BZ$1"),0)),0)</f>
        <v>0</v>
      </c>
      <c r="BK966" s="3">
        <f ca="1">IFERROR(INDEX(INDIRECT("day_wise_sales_data!$B$2:$BZ$599"),MATCH(resource!$CC966,day_wise_sales_data!$A$2:$A$500,0),MATCH(resource!BK$2,INDIRECT("day_wise_sales_data!$B$1:$BZ$1"),0)),0)</f>
        <v>0</v>
      </c>
      <c r="BL966" s="3">
        <f ca="1">IFERROR(INDEX(INDIRECT("day_wise_sales_data!$B$2:$BZ$599"),MATCH(resource!$CC966,day_wise_sales_data!$A$2:$A$500,0),MATCH(resource!BL$2,INDIRECT("day_wise_sales_data!$B$1:$BZ$1"),0)),0)</f>
        <v>0</v>
      </c>
      <c r="BM966" s="3">
        <f ca="1">IFERROR(INDEX(INDIRECT("day_wise_sales_data!$B$2:$BZ$599"),MATCH(resource!$CC966,day_wise_sales_data!$A$2:$A$500,0),MATCH(resource!BM$2,INDIRECT("day_wise_sales_data!$B$1:$BZ$1"),0)),0)</f>
        <v>0</v>
      </c>
      <c r="BN966" s="3">
        <f ca="1">IFERROR(INDEX(INDIRECT("day_wise_sales_data!$B$2:$BZ$599"),MATCH(resource!$CC966,day_wise_sales_data!$A$2:$A$500,0),MATCH(resource!BN$2,INDIRECT("day_wise_sales_data!$B$1:$BZ$1"),0)),0)</f>
        <v>0</v>
      </c>
      <c r="BO966" s="3">
        <f ca="1">IFERROR(INDEX(INDIRECT("day_wise_sales_data!$B$2:$BZ$599"),MATCH(resource!$CC966,day_wise_sales_data!$A$2:$A$500,0),MATCH(resource!BO$2,INDIRECT("day_wise_sales_data!$B$1:$BZ$1"),0)),0)</f>
        <v>0</v>
      </c>
      <c r="BP966" s="3">
        <f ca="1">IFERROR(INDEX(INDIRECT("day_wise_sales_data!$B$2:$BZ$599"),MATCH(resource!$CC966,day_wise_sales_data!$A$2:$A$500,0),MATCH(resource!BP$2,INDIRECT("day_wise_sales_data!$B$1:$BZ$1"),0)),0)</f>
        <v>0</v>
      </c>
      <c r="BQ966" s="3">
        <f ca="1">IFERROR(INDEX(INDIRECT("day_wise_sales_data!$B$2:$BZ$599"),MATCH(resource!$CC966,day_wise_sales_data!$A$2:$A$500,0),MATCH(resource!BQ$2,INDIRECT("day_wise_sales_data!$B$1:$BZ$1"),0)),0)</f>
        <v>0</v>
      </c>
      <c r="BR966" s="3">
        <f ca="1">IFERROR(INDEX(INDIRECT("day_wise_sales_data!$B$2:$BZ$599"),MATCH(resource!$CC966,day_wise_sales_data!$A$2:$A$500,0),MATCH(resource!BR$2,INDIRECT("day_wise_sales_data!$B$1:$BZ$1"),0)),0)</f>
        <v>0</v>
      </c>
      <c r="BS966" s="3">
        <f ca="1">IFERROR(INDEX(INDIRECT("day_wise_sales_data!$B$2:$BZ$599"),MATCH(resource!$CC966,day_wise_sales_data!$A$2:$A$500,0),MATCH(resource!BS$2,INDIRECT("day_wise_sales_data!$B$1:$BZ$1"),0)),0)</f>
        <v>0</v>
      </c>
      <c r="BT966" s="3">
        <f ca="1">IFERROR(INDEX(INDIRECT("day_wise_sales_data!$B$2:$BZ$599"),MATCH(resource!$CC966,day_wise_sales_data!$A$2:$A$500,0),MATCH(resource!BT$2,INDIRECT("day_wise_sales_data!$B$1:$BZ$1"),0)),0)</f>
        <v>0</v>
      </c>
      <c r="BU966" s="3">
        <f ca="1">IFERROR(INDEX(INDIRECT("day_wise_sales_data!$B$2:$BZ$599"),MATCH(resource!$CC966,day_wise_sales_data!$A$2:$A$500,0),MATCH(resource!BU$2,INDIRECT("day_wise_sales_data!$B$1:$BZ$1"),0)),0)</f>
        <v>0</v>
      </c>
      <c r="BV966" s="3">
        <f ca="1">IFERROR(INDEX(INDIRECT("day_wise_sales_data!$B$2:$BZ$599"),MATCH(resource!$CC966,day_wise_sales_data!$A$2:$A$500,0),MATCH(resource!BV$2,INDIRECT("day_wise_sales_data!$B$1:$BZ$1"),0)),0)</f>
        <v>0</v>
      </c>
      <c r="BW966" s="3">
        <f ca="1">IFERROR(INDEX(INDIRECT("day_wise_sales_data!$B$2:$BZ$599"),MATCH(resource!$CC966,day_wise_sales_data!$A$2:$A$500,0),MATCH(resource!BW$2,INDIRECT("day_wise_sales_data!$B$1:$BZ$1"),0)),0)</f>
        <v>0</v>
      </c>
      <c r="BX966" s="3">
        <f ca="1">IFERROR(INDEX(INDIRECT("day_wise_sales_data!$B$2:$BZ$599"),MATCH(resource!$CC966,day_wise_sales_data!$A$2:$A$500,0),MATCH(resource!BX$2,INDIRECT("day_wise_sales_data!$B$1:$BZ$1"),0)),0)</f>
        <v>0</v>
      </c>
      <c r="BY966" s="3">
        <f ca="1">IFERROR(INDEX(INDIRECT("day_wise_sales_data!$B$2:$BZ$599"),MATCH(resource!$CC966,day_wise_sales_data!$A$2:$A$500,0),MATCH(resource!BY$2,INDIRECT("day_wise_sales_data!$B$1:$BZ$1"),0)),0)</f>
        <v>0</v>
      </c>
      <c r="BZ966" s="3">
        <f ca="1">IFERROR(INDEX(INDIRECT("day_wise_sales_data!$B$2:$BZ$599"),MATCH(resource!$CC966,day_wise_sales_data!$A$2:$A$500,0),MATCH(resource!BZ$2,INDIRECT("day_wise_sales_data!$B$1:$BZ$1"),0)),0)</f>
        <v>0</v>
      </c>
      <c r="CA966" s="3">
        <f ca="1">IFERROR(INDEX(INDIRECT("day_wise_sales_data!$B$2:$BZ$599"),MATCH(resource!$CC966,day_wise_sales_data!$A$2:$A$500,0),MATCH(resource!CA$2,INDIRECT("day_wise_sales_data!$B$1:$BZ$1"),0)),0)</f>
        <v>0</v>
      </c>
      <c r="CC966" s="4">
        <f>sales_data!H965</f>
        <v>0</v>
      </c>
      <c r="CD966" s="1">
        <v>964</v>
      </c>
      <c r="CE966" s="1" t="str">
        <f>IF(AQ966=report!$AQ$3,resource!CD966,"")</f>
        <v/>
      </c>
      <c r="CF966" s="5" t="str">
        <f>IFERROR(SMALL($CE$3:$CE$1001,ROWS($CE$3:CE966)),"")</f>
        <v/>
      </c>
      <c r="CH966">
        <f>IFERROR(VLOOKUP($CC966,data_pull!$E$22:$G$700,2,0),0)</f>
        <v>0</v>
      </c>
      <c r="DK966" s="3" t="str">
        <f>IFERROR(INDEX(COD_SALES!$B$5:$Z$500,MATCH(resource!$CC966,COD_SALES!$A$5:$A$500,0),MATCH(resource!DK$2,COD_SALES!$B$4:$Z$4,0)),"")</f>
        <v/>
      </c>
      <c r="DL966" s="3" t="str">
        <f>IFERROR(INDEX(COD_SALES!$B$5:$Z$500,MATCH(resource!$CC966,COD_SALES!$A$5:$A$500,0),MATCH(resource!DL$2,COD_SALES!$B$4:$Z$4,0)),"")</f>
        <v/>
      </c>
      <c r="DM966" s="3" t="str">
        <f>IFERROR(INDEX(COD_SALES!$B$5:$Z$500,MATCH(resource!$CC966,COD_SALES!$A$5:$A$500,0),MATCH(resource!DM$2,COD_SALES!$B$4:$Z$4,0)),"")</f>
        <v/>
      </c>
      <c r="DN966" s="3" t="str">
        <f>IFERROR(INDEX(COD_SALES!$B$5:$Z$500,MATCH(resource!$CC966,COD_SALES!$A$5:$A$500,0),MATCH(resource!DN$2,COD_SALES!$B$4:$Z$4,0)),"")</f>
        <v/>
      </c>
      <c r="DO966" s="3" t="str">
        <f>IFERROR(INDEX(COD_SALES!$B$5:$Z$500,MATCH(resource!$CC966,COD_SALES!$A$5:$A$500,0),MATCH(resource!DO$2,COD_SALES!$B$4:$Z$4,0)),"")</f>
        <v/>
      </c>
      <c r="DP966" s="3" t="str">
        <f>IFERROR(INDEX(COD_SALES!$B$5:$Z$500,MATCH(resource!$CC966,COD_SALES!$A$5:$A$500,0),MATCH(resource!DP$2,COD_SALES!$B$4:$Z$4,0)),"")</f>
        <v/>
      </c>
      <c r="DQ966" s="3" t="str">
        <f>IFERROR(INDEX(COD_SALES!$B$5:$Z$500,MATCH(resource!$CC966,COD_SALES!$A$5:$A$500,0),MATCH(resource!DQ$2,COD_SALES!$B$4:$Z$4,0)),"")</f>
        <v/>
      </c>
      <c r="DR966" s="3" t="str">
        <f>IFERROR(INDEX(COD_SALES!$B$5:$Z$500,MATCH(resource!$CC966,COD_SALES!$A$5:$A$500,0),MATCH(resource!DR$2,COD_SALES!$B$4:$Z$4,0)),"")</f>
        <v/>
      </c>
      <c r="DS966" s="3" t="str">
        <f>IFERROR(INDEX(COD_SALES!$B$5:$Z$500,MATCH(resource!$CC966,COD_SALES!$A$5:$A$500,0),MATCH(resource!DS$2,COD_SALES!$B$4:$Z$4,0)),"")</f>
        <v/>
      </c>
      <c r="DT966" s="3" t="str">
        <f>IFERROR(INDEX(COD_SALES!$B$5:$Z$500,MATCH(resource!$CC966,COD_SALES!$A$5:$A$500,0),MATCH(resource!DT$2,COD_SALES!$B$4:$Z$4,0)),"")</f>
        <v/>
      </c>
      <c r="DU966" s="3" t="str">
        <f>IFERROR(INDEX(COD_SALES!$B$5:$Z$500,MATCH(resource!$CC966,COD_SALES!$A$5:$A$500,0),MATCH(resource!DU$2,COD_SALES!$B$4:$Z$4,0)),"")</f>
        <v/>
      </c>
      <c r="DV966" s="3" t="str">
        <f>IFERROR(INDEX(COD_SALES!$B$5:$Z$500,MATCH(resource!$CC966,COD_SALES!$A$5:$A$500,0),MATCH(resource!DV$2,COD_SALES!$B$4:$Z$4,0)),"")</f>
        <v/>
      </c>
      <c r="DW966" s="3" t="str">
        <f>IFERROR(INDEX(COD_SALES!$B$5:$Z$500,MATCH(resource!$CC966,COD_SALES!$A$5:$A$500,0),MATCH(resource!DW$2,COD_SALES!$B$4:$Z$4,0)),"")</f>
        <v/>
      </c>
      <c r="DX966" s="3" t="str">
        <f>IFERROR(INDEX(COD_SALES!$B$5:$Z$500,MATCH(resource!$CC966,COD_SALES!$A$5:$A$500,0),MATCH(resource!DX$2,COD_SALES!$B$4:$Z$4,0)),"")</f>
        <v/>
      </c>
      <c r="DY966" s="3" t="str">
        <f>IFERROR(INDEX(COD_SALES!$B$5:$Z$500,MATCH(resource!$CC966,COD_SALES!$A$5:$A$500,0),MATCH(resource!DY$2,COD_SALES!$B$4:$Z$4,0)),"")</f>
        <v/>
      </c>
      <c r="DZ966" s="3" t="str">
        <f>IFERROR(INDEX(COD_SALES!$B$5:$Z$500,MATCH(resource!$CC966,COD_SALES!$A$5:$A$500,0),MATCH(resource!DZ$2,COD_SALES!$B$4:$Z$4,0)),"")</f>
        <v/>
      </c>
      <c r="EA966" s="3" t="str">
        <f>IFERROR(INDEX(COD_SALES!$B$5:$Z$500,MATCH(resource!$CC966,COD_SALES!$A$5:$A$500,0),MATCH(resource!EA$2,COD_SALES!$B$4:$Z$4,0)),"")</f>
        <v/>
      </c>
      <c r="EB966" s="3">
        <f t="shared" si="146"/>
        <v>0</v>
      </c>
      <c r="EW966" s="3">
        <f>IFERROR(VLOOKUP(CC966,data_pull!$AO$25:$AR$546,2,0),0)</f>
        <v>0</v>
      </c>
      <c r="EX966" s="1">
        <f>IFERROR(VLOOKUP(CC966,data_pull!$AO$25:$AR$546,4,0),0)</f>
        <v>0</v>
      </c>
    </row>
    <row r="967" spans="13:154" x14ac:dyDescent="0.25"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4">
        <f>sales_data!B966</f>
        <v>0</v>
      </c>
      <c r="AR967" s="4">
        <f>sales_data!C966</f>
        <v>0</v>
      </c>
      <c r="AS967" s="5" t="str">
        <f t="shared" si="145"/>
        <v/>
      </c>
      <c r="AT967" s="4">
        <f>sales_data!I966</f>
        <v>0</v>
      </c>
      <c r="AU967" s="4">
        <f>sales_data!W966</f>
        <v>0</v>
      </c>
      <c r="AV967" s="1">
        <f>sales_data!N966</f>
        <v>0</v>
      </c>
      <c r="AW967" s="1">
        <f>sales_data!P966</f>
        <v>0</v>
      </c>
      <c r="AX967" s="3">
        <f ca="1">IFERROR(INDEX(INDIRECT("day_wise_sales_data!$B$2:$BZ$599"),MATCH(resource!$CC967,day_wise_sales_data!$A$2:$A$500,0),MATCH(resource!AX$2,INDIRECT("day_wise_sales_data!$B$1:$BZ$1"),0)),0)</f>
        <v>0</v>
      </c>
      <c r="AY967" s="3">
        <f ca="1">IFERROR(INDEX(INDIRECT("day_wise_sales_data!$B$2:$BZ$599"),MATCH(resource!$CC967,day_wise_sales_data!$A$2:$A$500,0),MATCH(resource!AY$2,INDIRECT("day_wise_sales_data!$B$1:$BZ$1"),0)),0)</f>
        <v>0</v>
      </c>
      <c r="AZ967" s="3">
        <f ca="1">IFERROR(INDEX(INDIRECT("day_wise_sales_data!$B$2:$BZ$599"),MATCH(resource!$CC967,day_wise_sales_data!$A$2:$A$500,0),MATCH(resource!AZ$2,INDIRECT("day_wise_sales_data!$B$1:$BZ$1"),0)),0)</f>
        <v>0</v>
      </c>
      <c r="BA967" s="3">
        <f ca="1">IFERROR(INDEX(INDIRECT("day_wise_sales_data!$B$2:$BZ$599"),MATCH(resource!$CC967,day_wise_sales_data!$A$2:$A$500,0),MATCH(resource!BA$2,INDIRECT("day_wise_sales_data!$B$1:$BZ$1"),0)),0)</f>
        <v>0</v>
      </c>
      <c r="BB967" s="3">
        <f ca="1">IFERROR(INDEX(INDIRECT("day_wise_sales_data!$B$2:$BZ$599"),MATCH(resource!$CC967,day_wise_sales_data!$A$2:$A$500,0),MATCH(resource!BB$2,INDIRECT("day_wise_sales_data!$B$1:$BZ$1"),0)),0)</f>
        <v>0</v>
      </c>
      <c r="BC967" s="3">
        <f ca="1">IFERROR(INDEX(INDIRECT("day_wise_sales_data!$B$2:$BZ$599"),MATCH(resource!$CC967,day_wise_sales_data!$A$2:$A$500,0),MATCH(resource!BC$2,INDIRECT("day_wise_sales_data!$B$1:$BZ$1"),0)),0)</f>
        <v>0</v>
      </c>
      <c r="BD967" s="3">
        <f ca="1">IFERROR(INDEX(INDIRECT("day_wise_sales_data!$B$2:$BZ$599"),MATCH(resource!$CC967,day_wise_sales_data!$A$2:$A$500,0),MATCH(resource!BD$2,INDIRECT("day_wise_sales_data!$B$1:$BZ$1"),0)),0)</f>
        <v>0</v>
      </c>
      <c r="BE967" s="3">
        <f ca="1">IFERROR(INDEX(INDIRECT("day_wise_sales_data!$B$2:$BZ$599"),MATCH(resource!$CC967,day_wise_sales_data!$A$2:$A$500,0),MATCH(resource!BE$2,INDIRECT("day_wise_sales_data!$B$1:$BZ$1"),0)),0)</f>
        <v>0</v>
      </c>
      <c r="BF967" s="3">
        <f ca="1">IFERROR(INDEX(INDIRECT("day_wise_sales_data!$B$2:$BZ$599"),MATCH(resource!$CC967,day_wise_sales_data!$A$2:$A$500,0),MATCH(resource!BF$2,INDIRECT("day_wise_sales_data!$B$1:$BZ$1"),0)),0)</f>
        <v>0</v>
      </c>
      <c r="BG967" s="3">
        <f ca="1">IFERROR(INDEX(INDIRECT("day_wise_sales_data!$B$2:$BZ$599"),MATCH(resource!$CC967,day_wise_sales_data!$A$2:$A$500,0),MATCH(resource!BG$2,INDIRECT("day_wise_sales_data!$B$1:$BZ$1"),0)),0)</f>
        <v>0</v>
      </c>
      <c r="BH967" s="3">
        <f ca="1">IFERROR(INDEX(INDIRECT("day_wise_sales_data!$B$2:$BZ$599"),MATCH(resource!$CC967,day_wise_sales_data!$A$2:$A$500,0),MATCH(resource!BH$2,INDIRECT("day_wise_sales_data!$B$1:$BZ$1"),0)),0)</f>
        <v>0</v>
      </c>
      <c r="BI967" s="3">
        <f ca="1">IFERROR(INDEX(INDIRECT("day_wise_sales_data!$B$2:$BZ$599"),MATCH(resource!$CC967,day_wise_sales_data!$A$2:$A$500,0),MATCH(resource!BI$2,INDIRECT("day_wise_sales_data!$B$1:$BZ$1"),0)),0)</f>
        <v>0</v>
      </c>
      <c r="BJ967" s="3">
        <f ca="1">IFERROR(INDEX(INDIRECT("day_wise_sales_data!$B$2:$BZ$599"),MATCH(resource!$CC967,day_wise_sales_data!$A$2:$A$500,0),MATCH(resource!BJ$2,INDIRECT("day_wise_sales_data!$B$1:$BZ$1"),0)),0)</f>
        <v>0</v>
      </c>
      <c r="BK967" s="3">
        <f ca="1">IFERROR(INDEX(INDIRECT("day_wise_sales_data!$B$2:$BZ$599"),MATCH(resource!$CC967,day_wise_sales_data!$A$2:$A$500,0),MATCH(resource!BK$2,INDIRECT("day_wise_sales_data!$B$1:$BZ$1"),0)),0)</f>
        <v>0</v>
      </c>
      <c r="BL967" s="3">
        <f ca="1">IFERROR(INDEX(INDIRECT("day_wise_sales_data!$B$2:$BZ$599"),MATCH(resource!$CC967,day_wise_sales_data!$A$2:$A$500,0),MATCH(resource!BL$2,INDIRECT("day_wise_sales_data!$B$1:$BZ$1"),0)),0)</f>
        <v>0</v>
      </c>
      <c r="BM967" s="3">
        <f ca="1">IFERROR(INDEX(INDIRECT("day_wise_sales_data!$B$2:$BZ$599"),MATCH(resource!$CC967,day_wise_sales_data!$A$2:$A$500,0),MATCH(resource!BM$2,INDIRECT("day_wise_sales_data!$B$1:$BZ$1"),0)),0)</f>
        <v>0</v>
      </c>
      <c r="BN967" s="3">
        <f ca="1">IFERROR(INDEX(INDIRECT("day_wise_sales_data!$B$2:$BZ$599"),MATCH(resource!$CC967,day_wise_sales_data!$A$2:$A$500,0),MATCH(resource!BN$2,INDIRECT("day_wise_sales_data!$B$1:$BZ$1"),0)),0)</f>
        <v>0</v>
      </c>
      <c r="BO967" s="3">
        <f ca="1">IFERROR(INDEX(INDIRECT("day_wise_sales_data!$B$2:$BZ$599"),MATCH(resource!$CC967,day_wise_sales_data!$A$2:$A$500,0),MATCH(resource!BO$2,INDIRECT("day_wise_sales_data!$B$1:$BZ$1"),0)),0)</f>
        <v>0</v>
      </c>
      <c r="BP967" s="3">
        <f ca="1">IFERROR(INDEX(INDIRECT("day_wise_sales_data!$B$2:$BZ$599"),MATCH(resource!$CC967,day_wise_sales_data!$A$2:$A$500,0),MATCH(resource!BP$2,INDIRECT("day_wise_sales_data!$B$1:$BZ$1"),0)),0)</f>
        <v>0</v>
      </c>
      <c r="BQ967" s="3">
        <f ca="1">IFERROR(INDEX(INDIRECT("day_wise_sales_data!$B$2:$BZ$599"),MATCH(resource!$CC967,day_wise_sales_data!$A$2:$A$500,0),MATCH(resource!BQ$2,INDIRECT("day_wise_sales_data!$B$1:$BZ$1"),0)),0)</f>
        <v>0</v>
      </c>
      <c r="BR967" s="3">
        <f ca="1">IFERROR(INDEX(INDIRECT("day_wise_sales_data!$B$2:$BZ$599"),MATCH(resource!$CC967,day_wise_sales_data!$A$2:$A$500,0),MATCH(resource!BR$2,INDIRECT("day_wise_sales_data!$B$1:$BZ$1"),0)),0)</f>
        <v>0</v>
      </c>
      <c r="BS967" s="3">
        <f ca="1">IFERROR(INDEX(INDIRECT("day_wise_sales_data!$B$2:$BZ$599"),MATCH(resource!$CC967,day_wise_sales_data!$A$2:$A$500,0),MATCH(resource!BS$2,INDIRECT("day_wise_sales_data!$B$1:$BZ$1"),0)),0)</f>
        <v>0</v>
      </c>
      <c r="BT967" s="3">
        <f ca="1">IFERROR(INDEX(INDIRECT("day_wise_sales_data!$B$2:$BZ$599"),MATCH(resource!$CC967,day_wise_sales_data!$A$2:$A$500,0),MATCH(resource!BT$2,INDIRECT("day_wise_sales_data!$B$1:$BZ$1"),0)),0)</f>
        <v>0</v>
      </c>
      <c r="BU967" s="3">
        <f ca="1">IFERROR(INDEX(INDIRECT("day_wise_sales_data!$B$2:$BZ$599"),MATCH(resource!$CC967,day_wise_sales_data!$A$2:$A$500,0),MATCH(resource!BU$2,INDIRECT("day_wise_sales_data!$B$1:$BZ$1"),0)),0)</f>
        <v>0</v>
      </c>
      <c r="BV967" s="3">
        <f ca="1">IFERROR(INDEX(INDIRECT("day_wise_sales_data!$B$2:$BZ$599"),MATCH(resource!$CC967,day_wise_sales_data!$A$2:$A$500,0),MATCH(resource!BV$2,INDIRECT("day_wise_sales_data!$B$1:$BZ$1"),0)),0)</f>
        <v>0</v>
      </c>
      <c r="BW967" s="3">
        <f ca="1">IFERROR(INDEX(INDIRECT("day_wise_sales_data!$B$2:$BZ$599"),MATCH(resource!$CC967,day_wise_sales_data!$A$2:$A$500,0),MATCH(resource!BW$2,INDIRECT("day_wise_sales_data!$B$1:$BZ$1"),0)),0)</f>
        <v>0</v>
      </c>
      <c r="BX967" s="3">
        <f ca="1">IFERROR(INDEX(INDIRECT("day_wise_sales_data!$B$2:$BZ$599"),MATCH(resource!$CC967,day_wise_sales_data!$A$2:$A$500,0),MATCH(resource!BX$2,INDIRECT("day_wise_sales_data!$B$1:$BZ$1"),0)),0)</f>
        <v>0</v>
      </c>
      <c r="BY967" s="3">
        <f ca="1">IFERROR(INDEX(INDIRECT("day_wise_sales_data!$B$2:$BZ$599"),MATCH(resource!$CC967,day_wise_sales_data!$A$2:$A$500,0),MATCH(resource!BY$2,INDIRECT("day_wise_sales_data!$B$1:$BZ$1"),0)),0)</f>
        <v>0</v>
      </c>
      <c r="BZ967" s="3">
        <f ca="1">IFERROR(INDEX(INDIRECT("day_wise_sales_data!$B$2:$BZ$599"),MATCH(resource!$CC967,day_wise_sales_data!$A$2:$A$500,0),MATCH(resource!BZ$2,INDIRECT("day_wise_sales_data!$B$1:$BZ$1"),0)),0)</f>
        <v>0</v>
      </c>
      <c r="CA967" s="3">
        <f ca="1">IFERROR(INDEX(INDIRECT("day_wise_sales_data!$B$2:$BZ$599"),MATCH(resource!$CC967,day_wise_sales_data!$A$2:$A$500,0),MATCH(resource!CA$2,INDIRECT("day_wise_sales_data!$B$1:$BZ$1"),0)),0)</f>
        <v>0</v>
      </c>
      <c r="CC967" s="4">
        <f>sales_data!H966</f>
        <v>0</v>
      </c>
      <c r="CD967" s="1">
        <v>965</v>
      </c>
      <c r="CE967" s="1" t="str">
        <f>IF(AQ967=report!$AQ$3,resource!CD967,"")</f>
        <v/>
      </c>
      <c r="CF967" s="5" t="str">
        <f>IFERROR(SMALL($CE$3:$CE$1001,ROWS($CE$3:CE967)),"")</f>
        <v/>
      </c>
      <c r="CH967">
        <f>IFERROR(VLOOKUP($CC967,data_pull!$E$22:$G$700,2,0),0)</f>
        <v>0</v>
      </c>
      <c r="DK967" s="3" t="str">
        <f>IFERROR(INDEX(COD_SALES!$B$5:$Z$500,MATCH(resource!$CC967,COD_SALES!$A$5:$A$500,0),MATCH(resource!DK$2,COD_SALES!$B$4:$Z$4,0)),"")</f>
        <v/>
      </c>
      <c r="DL967" s="3" t="str">
        <f>IFERROR(INDEX(COD_SALES!$B$5:$Z$500,MATCH(resource!$CC967,COD_SALES!$A$5:$A$500,0),MATCH(resource!DL$2,COD_SALES!$B$4:$Z$4,0)),"")</f>
        <v/>
      </c>
      <c r="DM967" s="3" t="str">
        <f>IFERROR(INDEX(COD_SALES!$B$5:$Z$500,MATCH(resource!$CC967,COD_SALES!$A$5:$A$500,0),MATCH(resource!DM$2,COD_SALES!$B$4:$Z$4,0)),"")</f>
        <v/>
      </c>
      <c r="DN967" s="3" t="str">
        <f>IFERROR(INDEX(COD_SALES!$B$5:$Z$500,MATCH(resource!$CC967,COD_SALES!$A$5:$A$500,0),MATCH(resource!DN$2,COD_SALES!$B$4:$Z$4,0)),"")</f>
        <v/>
      </c>
      <c r="DO967" s="3" t="str">
        <f>IFERROR(INDEX(COD_SALES!$B$5:$Z$500,MATCH(resource!$CC967,COD_SALES!$A$5:$A$500,0),MATCH(resource!DO$2,COD_SALES!$B$4:$Z$4,0)),"")</f>
        <v/>
      </c>
      <c r="DP967" s="3" t="str">
        <f>IFERROR(INDEX(COD_SALES!$B$5:$Z$500,MATCH(resource!$CC967,COD_SALES!$A$5:$A$500,0),MATCH(resource!DP$2,COD_SALES!$B$4:$Z$4,0)),"")</f>
        <v/>
      </c>
      <c r="DQ967" s="3" t="str">
        <f>IFERROR(INDEX(COD_SALES!$B$5:$Z$500,MATCH(resource!$CC967,COD_SALES!$A$5:$A$500,0),MATCH(resource!DQ$2,COD_SALES!$B$4:$Z$4,0)),"")</f>
        <v/>
      </c>
      <c r="DR967" s="3" t="str">
        <f>IFERROR(INDEX(COD_SALES!$B$5:$Z$500,MATCH(resource!$CC967,COD_SALES!$A$5:$A$500,0),MATCH(resource!DR$2,COD_SALES!$B$4:$Z$4,0)),"")</f>
        <v/>
      </c>
      <c r="DS967" s="3" t="str">
        <f>IFERROR(INDEX(COD_SALES!$B$5:$Z$500,MATCH(resource!$CC967,COD_SALES!$A$5:$A$500,0),MATCH(resource!DS$2,COD_SALES!$B$4:$Z$4,0)),"")</f>
        <v/>
      </c>
      <c r="DT967" s="3" t="str">
        <f>IFERROR(INDEX(COD_SALES!$B$5:$Z$500,MATCH(resource!$CC967,COD_SALES!$A$5:$A$500,0),MATCH(resource!DT$2,COD_SALES!$B$4:$Z$4,0)),"")</f>
        <v/>
      </c>
      <c r="DU967" s="3" t="str">
        <f>IFERROR(INDEX(COD_SALES!$B$5:$Z$500,MATCH(resource!$CC967,COD_SALES!$A$5:$A$500,0),MATCH(resource!DU$2,COD_SALES!$B$4:$Z$4,0)),"")</f>
        <v/>
      </c>
      <c r="DV967" s="3" t="str">
        <f>IFERROR(INDEX(COD_SALES!$B$5:$Z$500,MATCH(resource!$CC967,COD_SALES!$A$5:$A$500,0),MATCH(resource!DV$2,COD_SALES!$B$4:$Z$4,0)),"")</f>
        <v/>
      </c>
      <c r="DW967" s="3" t="str">
        <f>IFERROR(INDEX(COD_SALES!$B$5:$Z$500,MATCH(resource!$CC967,COD_SALES!$A$5:$A$500,0),MATCH(resource!DW$2,COD_SALES!$B$4:$Z$4,0)),"")</f>
        <v/>
      </c>
      <c r="DX967" s="3" t="str">
        <f>IFERROR(INDEX(COD_SALES!$B$5:$Z$500,MATCH(resource!$CC967,COD_SALES!$A$5:$A$500,0),MATCH(resource!DX$2,COD_SALES!$B$4:$Z$4,0)),"")</f>
        <v/>
      </c>
      <c r="DY967" s="3" t="str">
        <f>IFERROR(INDEX(COD_SALES!$B$5:$Z$500,MATCH(resource!$CC967,COD_SALES!$A$5:$A$500,0),MATCH(resource!DY$2,COD_SALES!$B$4:$Z$4,0)),"")</f>
        <v/>
      </c>
      <c r="DZ967" s="3" t="str">
        <f>IFERROR(INDEX(COD_SALES!$B$5:$Z$500,MATCH(resource!$CC967,COD_SALES!$A$5:$A$500,0),MATCH(resource!DZ$2,COD_SALES!$B$4:$Z$4,0)),"")</f>
        <v/>
      </c>
      <c r="EA967" s="3" t="str">
        <f>IFERROR(INDEX(COD_SALES!$B$5:$Z$500,MATCH(resource!$CC967,COD_SALES!$A$5:$A$500,0),MATCH(resource!EA$2,COD_SALES!$B$4:$Z$4,0)),"")</f>
        <v/>
      </c>
      <c r="EB967" s="3">
        <f t="shared" si="146"/>
        <v>0</v>
      </c>
      <c r="EW967" s="3">
        <f>IFERROR(VLOOKUP(CC967,data_pull!$AO$25:$AR$546,2,0),0)</f>
        <v>0</v>
      </c>
      <c r="EX967" s="1">
        <f>IFERROR(VLOOKUP(CC967,data_pull!$AO$25:$AR$546,4,0),0)</f>
        <v>0</v>
      </c>
    </row>
    <row r="968" spans="13:154" x14ac:dyDescent="0.25"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4">
        <f>sales_data!B967</f>
        <v>0</v>
      </c>
      <c r="AR968" s="4">
        <f>sales_data!C967</f>
        <v>0</v>
      </c>
      <c r="AS968" s="5" t="str">
        <f t="shared" si="145"/>
        <v/>
      </c>
      <c r="AT968" s="4">
        <f>sales_data!I967</f>
        <v>0</v>
      </c>
      <c r="AU968" s="4">
        <f>sales_data!W967</f>
        <v>0</v>
      </c>
      <c r="AV968" s="1">
        <f>sales_data!N967</f>
        <v>0</v>
      </c>
      <c r="AW968" s="1">
        <f>sales_data!P967</f>
        <v>0</v>
      </c>
      <c r="AX968" s="3">
        <f ca="1">IFERROR(INDEX(INDIRECT("day_wise_sales_data!$B$2:$BZ$599"),MATCH(resource!$CC968,day_wise_sales_data!$A$2:$A$500,0),MATCH(resource!AX$2,INDIRECT("day_wise_sales_data!$B$1:$BZ$1"),0)),0)</f>
        <v>0</v>
      </c>
      <c r="AY968" s="3">
        <f ca="1">IFERROR(INDEX(INDIRECT("day_wise_sales_data!$B$2:$BZ$599"),MATCH(resource!$CC968,day_wise_sales_data!$A$2:$A$500,0),MATCH(resource!AY$2,INDIRECT("day_wise_sales_data!$B$1:$BZ$1"),0)),0)</f>
        <v>0</v>
      </c>
      <c r="AZ968" s="3">
        <f ca="1">IFERROR(INDEX(INDIRECT("day_wise_sales_data!$B$2:$BZ$599"),MATCH(resource!$CC968,day_wise_sales_data!$A$2:$A$500,0),MATCH(resource!AZ$2,INDIRECT("day_wise_sales_data!$B$1:$BZ$1"),0)),0)</f>
        <v>0</v>
      </c>
      <c r="BA968" s="3">
        <f ca="1">IFERROR(INDEX(INDIRECT("day_wise_sales_data!$B$2:$BZ$599"),MATCH(resource!$CC968,day_wise_sales_data!$A$2:$A$500,0),MATCH(resource!BA$2,INDIRECT("day_wise_sales_data!$B$1:$BZ$1"),0)),0)</f>
        <v>0</v>
      </c>
      <c r="BB968" s="3">
        <f ca="1">IFERROR(INDEX(INDIRECT("day_wise_sales_data!$B$2:$BZ$599"),MATCH(resource!$CC968,day_wise_sales_data!$A$2:$A$500,0),MATCH(resource!BB$2,INDIRECT("day_wise_sales_data!$B$1:$BZ$1"),0)),0)</f>
        <v>0</v>
      </c>
      <c r="BC968" s="3">
        <f ca="1">IFERROR(INDEX(INDIRECT("day_wise_sales_data!$B$2:$BZ$599"),MATCH(resource!$CC968,day_wise_sales_data!$A$2:$A$500,0),MATCH(resource!BC$2,INDIRECT("day_wise_sales_data!$B$1:$BZ$1"),0)),0)</f>
        <v>0</v>
      </c>
      <c r="BD968" s="3">
        <f ca="1">IFERROR(INDEX(INDIRECT("day_wise_sales_data!$B$2:$BZ$599"),MATCH(resource!$CC968,day_wise_sales_data!$A$2:$A$500,0),MATCH(resource!BD$2,INDIRECT("day_wise_sales_data!$B$1:$BZ$1"),0)),0)</f>
        <v>0</v>
      </c>
      <c r="BE968" s="3">
        <f ca="1">IFERROR(INDEX(INDIRECT("day_wise_sales_data!$B$2:$BZ$599"),MATCH(resource!$CC968,day_wise_sales_data!$A$2:$A$500,0),MATCH(resource!BE$2,INDIRECT("day_wise_sales_data!$B$1:$BZ$1"),0)),0)</f>
        <v>0</v>
      </c>
      <c r="BF968" s="3">
        <f ca="1">IFERROR(INDEX(INDIRECT("day_wise_sales_data!$B$2:$BZ$599"),MATCH(resource!$CC968,day_wise_sales_data!$A$2:$A$500,0),MATCH(resource!BF$2,INDIRECT("day_wise_sales_data!$B$1:$BZ$1"),0)),0)</f>
        <v>0</v>
      </c>
      <c r="BG968" s="3">
        <f ca="1">IFERROR(INDEX(INDIRECT("day_wise_sales_data!$B$2:$BZ$599"),MATCH(resource!$CC968,day_wise_sales_data!$A$2:$A$500,0),MATCH(resource!BG$2,INDIRECT("day_wise_sales_data!$B$1:$BZ$1"),0)),0)</f>
        <v>0</v>
      </c>
      <c r="BH968" s="3">
        <f ca="1">IFERROR(INDEX(INDIRECT("day_wise_sales_data!$B$2:$BZ$599"),MATCH(resource!$CC968,day_wise_sales_data!$A$2:$A$500,0),MATCH(resource!BH$2,INDIRECT("day_wise_sales_data!$B$1:$BZ$1"),0)),0)</f>
        <v>0</v>
      </c>
      <c r="BI968" s="3">
        <f ca="1">IFERROR(INDEX(INDIRECT("day_wise_sales_data!$B$2:$BZ$599"),MATCH(resource!$CC968,day_wise_sales_data!$A$2:$A$500,0),MATCH(resource!BI$2,INDIRECT("day_wise_sales_data!$B$1:$BZ$1"),0)),0)</f>
        <v>0</v>
      </c>
      <c r="BJ968" s="3">
        <f ca="1">IFERROR(INDEX(INDIRECT("day_wise_sales_data!$B$2:$BZ$599"),MATCH(resource!$CC968,day_wise_sales_data!$A$2:$A$500,0),MATCH(resource!BJ$2,INDIRECT("day_wise_sales_data!$B$1:$BZ$1"),0)),0)</f>
        <v>0</v>
      </c>
      <c r="BK968" s="3">
        <f ca="1">IFERROR(INDEX(INDIRECT("day_wise_sales_data!$B$2:$BZ$599"),MATCH(resource!$CC968,day_wise_sales_data!$A$2:$A$500,0),MATCH(resource!BK$2,INDIRECT("day_wise_sales_data!$B$1:$BZ$1"),0)),0)</f>
        <v>0</v>
      </c>
      <c r="BL968" s="3">
        <f ca="1">IFERROR(INDEX(INDIRECT("day_wise_sales_data!$B$2:$BZ$599"),MATCH(resource!$CC968,day_wise_sales_data!$A$2:$A$500,0),MATCH(resource!BL$2,INDIRECT("day_wise_sales_data!$B$1:$BZ$1"),0)),0)</f>
        <v>0</v>
      </c>
      <c r="BM968" s="3">
        <f ca="1">IFERROR(INDEX(INDIRECT("day_wise_sales_data!$B$2:$BZ$599"),MATCH(resource!$CC968,day_wise_sales_data!$A$2:$A$500,0),MATCH(resource!BM$2,INDIRECT("day_wise_sales_data!$B$1:$BZ$1"),0)),0)</f>
        <v>0</v>
      </c>
      <c r="BN968" s="3">
        <f ca="1">IFERROR(INDEX(INDIRECT("day_wise_sales_data!$B$2:$BZ$599"),MATCH(resource!$CC968,day_wise_sales_data!$A$2:$A$500,0),MATCH(resource!BN$2,INDIRECT("day_wise_sales_data!$B$1:$BZ$1"),0)),0)</f>
        <v>0</v>
      </c>
      <c r="BO968" s="3">
        <f ca="1">IFERROR(INDEX(INDIRECT("day_wise_sales_data!$B$2:$BZ$599"),MATCH(resource!$CC968,day_wise_sales_data!$A$2:$A$500,0),MATCH(resource!BO$2,INDIRECT("day_wise_sales_data!$B$1:$BZ$1"),0)),0)</f>
        <v>0</v>
      </c>
      <c r="BP968" s="3">
        <f ca="1">IFERROR(INDEX(INDIRECT("day_wise_sales_data!$B$2:$BZ$599"),MATCH(resource!$CC968,day_wise_sales_data!$A$2:$A$500,0),MATCH(resource!BP$2,INDIRECT("day_wise_sales_data!$B$1:$BZ$1"),0)),0)</f>
        <v>0</v>
      </c>
      <c r="BQ968" s="3">
        <f ca="1">IFERROR(INDEX(INDIRECT("day_wise_sales_data!$B$2:$BZ$599"),MATCH(resource!$CC968,day_wise_sales_data!$A$2:$A$500,0),MATCH(resource!BQ$2,INDIRECT("day_wise_sales_data!$B$1:$BZ$1"),0)),0)</f>
        <v>0</v>
      </c>
      <c r="BR968" s="3">
        <f ca="1">IFERROR(INDEX(INDIRECT("day_wise_sales_data!$B$2:$BZ$599"),MATCH(resource!$CC968,day_wise_sales_data!$A$2:$A$500,0),MATCH(resource!BR$2,INDIRECT("day_wise_sales_data!$B$1:$BZ$1"),0)),0)</f>
        <v>0</v>
      </c>
      <c r="BS968" s="3">
        <f ca="1">IFERROR(INDEX(INDIRECT("day_wise_sales_data!$B$2:$BZ$599"),MATCH(resource!$CC968,day_wise_sales_data!$A$2:$A$500,0),MATCH(resource!BS$2,INDIRECT("day_wise_sales_data!$B$1:$BZ$1"),0)),0)</f>
        <v>0</v>
      </c>
      <c r="BT968" s="3">
        <f ca="1">IFERROR(INDEX(INDIRECT("day_wise_sales_data!$B$2:$BZ$599"),MATCH(resource!$CC968,day_wise_sales_data!$A$2:$A$500,0),MATCH(resource!BT$2,INDIRECT("day_wise_sales_data!$B$1:$BZ$1"),0)),0)</f>
        <v>0</v>
      </c>
      <c r="BU968" s="3">
        <f ca="1">IFERROR(INDEX(INDIRECT("day_wise_sales_data!$B$2:$BZ$599"),MATCH(resource!$CC968,day_wise_sales_data!$A$2:$A$500,0),MATCH(resource!BU$2,INDIRECT("day_wise_sales_data!$B$1:$BZ$1"),0)),0)</f>
        <v>0</v>
      </c>
      <c r="BV968" s="3">
        <f ca="1">IFERROR(INDEX(INDIRECT("day_wise_sales_data!$B$2:$BZ$599"),MATCH(resource!$CC968,day_wise_sales_data!$A$2:$A$500,0),MATCH(resource!BV$2,INDIRECT("day_wise_sales_data!$B$1:$BZ$1"),0)),0)</f>
        <v>0</v>
      </c>
      <c r="BW968" s="3">
        <f ca="1">IFERROR(INDEX(INDIRECT("day_wise_sales_data!$B$2:$BZ$599"),MATCH(resource!$CC968,day_wise_sales_data!$A$2:$A$500,0),MATCH(resource!BW$2,INDIRECT("day_wise_sales_data!$B$1:$BZ$1"),0)),0)</f>
        <v>0</v>
      </c>
      <c r="BX968" s="3">
        <f ca="1">IFERROR(INDEX(INDIRECT("day_wise_sales_data!$B$2:$BZ$599"),MATCH(resource!$CC968,day_wise_sales_data!$A$2:$A$500,0),MATCH(resource!BX$2,INDIRECT("day_wise_sales_data!$B$1:$BZ$1"),0)),0)</f>
        <v>0</v>
      </c>
      <c r="BY968" s="3">
        <f ca="1">IFERROR(INDEX(INDIRECT("day_wise_sales_data!$B$2:$BZ$599"),MATCH(resource!$CC968,day_wise_sales_data!$A$2:$A$500,0),MATCH(resource!BY$2,INDIRECT("day_wise_sales_data!$B$1:$BZ$1"),0)),0)</f>
        <v>0</v>
      </c>
      <c r="BZ968" s="3">
        <f ca="1">IFERROR(INDEX(INDIRECT("day_wise_sales_data!$B$2:$BZ$599"),MATCH(resource!$CC968,day_wise_sales_data!$A$2:$A$500,0),MATCH(resource!BZ$2,INDIRECT("day_wise_sales_data!$B$1:$BZ$1"),0)),0)</f>
        <v>0</v>
      </c>
      <c r="CA968" s="3">
        <f ca="1">IFERROR(INDEX(INDIRECT("day_wise_sales_data!$B$2:$BZ$599"),MATCH(resource!$CC968,day_wise_sales_data!$A$2:$A$500,0),MATCH(resource!CA$2,INDIRECT("day_wise_sales_data!$B$1:$BZ$1"),0)),0)</f>
        <v>0</v>
      </c>
      <c r="CC968" s="4">
        <f>sales_data!H967</f>
        <v>0</v>
      </c>
      <c r="CD968" s="1">
        <v>966</v>
      </c>
      <c r="CE968" s="1" t="str">
        <f>IF(AQ968=report!$AQ$3,resource!CD968,"")</f>
        <v/>
      </c>
      <c r="CF968" s="5" t="str">
        <f>IFERROR(SMALL($CE$3:$CE$1001,ROWS($CE$3:CE968)),"")</f>
        <v/>
      </c>
      <c r="CH968">
        <f>IFERROR(VLOOKUP($CC968,data_pull!$E$22:$G$700,2,0),0)</f>
        <v>0</v>
      </c>
      <c r="DK968" s="3" t="str">
        <f>IFERROR(INDEX(COD_SALES!$B$5:$Z$500,MATCH(resource!$CC968,COD_SALES!$A$5:$A$500,0),MATCH(resource!DK$2,COD_SALES!$B$4:$Z$4,0)),"")</f>
        <v/>
      </c>
      <c r="DL968" s="3" t="str">
        <f>IFERROR(INDEX(COD_SALES!$B$5:$Z$500,MATCH(resource!$CC968,COD_SALES!$A$5:$A$500,0),MATCH(resource!DL$2,COD_SALES!$B$4:$Z$4,0)),"")</f>
        <v/>
      </c>
      <c r="DM968" s="3" t="str">
        <f>IFERROR(INDEX(COD_SALES!$B$5:$Z$500,MATCH(resource!$CC968,COD_SALES!$A$5:$A$500,0),MATCH(resource!DM$2,COD_SALES!$B$4:$Z$4,0)),"")</f>
        <v/>
      </c>
      <c r="DN968" s="3" t="str">
        <f>IFERROR(INDEX(COD_SALES!$B$5:$Z$500,MATCH(resource!$CC968,COD_SALES!$A$5:$A$500,0),MATCH(resource!DN$2,COD_SALES!$B$4:$Z$4,0)),"")</f>
        <v/>
      </c>
      <c r="DO968" s="3" t="str">
        <f>IFERROR(INDEX(COD_SALES!$B$5:$Z$500,MATCH(resource!$CC968,COD_SALES!$A$5:$A$500,0),MATCH(resource!DO$2,COD_SALES!$B$4:$Z$4,0)),"")</f>
        <v/>
      </c>
      <c r="DP968" s="3" t="str">
        <f>IFERROR(INDEX(COD_SALES!$B$5:$Z$500,MATCH(resource!$CC968,COD_SALES!$A$5:$A$500,0),MATCH(resource!DP$2,COD_SALES!$B$4:$Z$4,0)),"")</f>
        <v/>
      </c>
      <c r="DQ968" s="3" t="str">
        <f>IFERROR(INDEX(COD_SALES!$B$5:$Z$500,MATCH(resource!$CC968,COD_SALES!$A$5:$A$500,0),MATCH(resource!DQ$2,COD_SALES!$B$4:$Z$4,0)),"")</f>
        <v/>
      </c>
      <c r="DR968" s="3" t="str">
        <f>IFERROR(INDEX(COD_SALES!$B$5:$Z$500,MATCH(resource!$CC968,COD_SALES!$A$5:$A$500,0),MATCH(resource!DR$2,COD_SALES!$B$4:$Z$4,0)),"")</f>
        <v/>
      </c>
      <c r="DS968" s="3" t="str">
        <f>IFERROR(INDEX(COD_SALES!$B$5:$Z$500,MATCH(resource!$CC968,COD_SALES!$A$5:$A$500,0),MATCH(resource!DS$2,COD_SALES!$B$4:$Z$4,0)),"")</f>
        <v/>
      </c>
      <c r="DT968" s="3" t="str">
        <f>IFERROR(INDEX(COD_SALES!$B$5:$Z$500,MATCH(resource!$CC968,COD_SALES!$A$5:$A$500,0),MATCH(resource!DT$2,COD_SALES!$B$4:$Z$4,0)),"")</f>
        <v/>
      </c>
      <c r="DU968" s="3" t="str">
        <f>IFERROR(INDEX(COD_SALES!$B$5:$Z$500,MATCH(resource!$CC968,COD_SALES!$A$5:$A$500,0),MATCH(resource!DU$2,COD_SALES!$B$4:$Z$4,0)),"")</f>
        <v/>
      </c>
      <c r="DV968" s="3" t="str">
        <f>IFERROR(INDEX(COD_SALES!$B$5:$Z$500,MATCH(resource!$CC968,COD_SALES!$A$5:$A$500,0),MATCH(resource!DV$2,COD_SALES!$B$4:$Z$4,0)),"")</f>
        <v/>
      </c>
      <c r="DW968" s="3" t="str">
        <f>IFERROR(INDEX(COD_SALES!$B$5:$Z$500,MATCH(resource!$CC968,COD_SALES!$A$5:$A$500,0),MATCH(resource!DW$2,COD_SALES!$B$4:$Z$4,0)),"")</f>
        <v/>
      </c>
      <c r="DX968" s="3" t="str">
        <f>IFERROR(INDEX(COD_SALES!$B$5:$Z$500,MATCH(resource!$CC968,COD_SALES!$A$5:$A$500,0),MATCH(resource!DX$2,COD_SALES!$B$4:$Z$4,0)),"")</f>
        <v/>
      </c>
      <c r="DY968" s="3" t="str">
        <f>IFERROR(INDEX(COD_SALES!$B$5:$Z$500,MATCH(resource!$CC968,COD_SALES!$A$5:$A$500,0),MATCH(resource!DY$2,COD_SALES!$B$4:$Z$4,0)),"")</f>
        <v/>
      </c>
      <c r="DZ968" s="3" t="str">
        <f>IFERROR(INDEX(COD_SALES!$B$5:$Z$500,MATCH(resource!$CC968,COD_SALES!$A$5:$A$500,0),MATCH(resource!DZ$2,COD_SALES!$B$4:$Z$4,0)),"")</f>
        <v/>
      </c>
      <c r="EA968" s="3" t="str">
        <f>IFERROR(INDEX(COD_SALES!$B$5:$Z$500,MATCH(resource!$CC968,COD_SALES!$A$5:$A$500,0),MATCH(resource!EA$2,COD_SALES!$B$4:$Z$4,0)),"")</f>
        <v/>
      </c>
      <c r="EB968" s="3">
        <f t="shared" si="146"/>
        <v>0</v>
      </c>
      <c r="EW968" s="3">
        <f>IFERROR(VLOOKUP(CC968,data_pull!$AO$25:$AR$546,2,0),0)</f>
        <v>0</v>
      </c>
      <c r="EX968" s="1">
        <f>IFERROR(VLOOKUP(CC968,data_pull!$AO$25:$AR$546,4,0),0)</f>
        <v>0</v>
      </c>
    </row>
    <row r="969" spans="13:154" x14ac:dyDescent="0.25"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4">
        <f>sales_data!B968</f>
        <v>0</v>
      </c>
      <c r="AR969" s="4">
        <f>sales_data!C968</f>
        <v>0</v>
      </c>
      <c r="AS969" s="5" t="str">
        <f t="shared" si="145"/>
        <v/>
      </c>
      <c r="AT969" s="4">
        <f>sales_data!I968</f>
        <v>0</v>
      </c>
      <c r="AU969" s="4">
        <f>sales_data!W968</f>
        <v>0</v>
      </c>
      <c r="AV969" s="1">
        <f>sales_data!N968</f>
        <v>0</v>
      </c>
      <c r="AW969" s="1">
        <f>sales_data!P968</f>
        <v>0</v>
      </c>
      <c r="AX969" s="3">
        <f ca="1">IFERROR(INDEX(INDIRECT("day_wise_sales_data!$B$2:$BZ$599"),MATCH(resource!$CC969,day_wise_sales_data!$A$2:$A$500,0),MATCH(resource!AX$2,INDIRECT("day_wise_sales_data!$B$1:$BZ$1"),0)),0)</f>
        <v>0</v>
      </c>
      <c r="AY969" s="3">
        <f ca="1">IFERROR(INDEX(INDIRECT("day_wise_sales_data!$B$2:$BZ$599"),MATCH(resource!$CC969,day_wise_sales_data!$A$2:$A$500,0),MATCH(resource!AY$2,INDIRECT("day_wise_sales_data!$B$1:$BZ$1"),0)),0)</f>
        <v>0</v>
      </c>
      <c r="AZ969" s="3">
        <f ca="1">IFERROR(INDEX(INDIRECT("day_wise_sales_data!$B$2:$BZ$599"),MATCH(resource!$CC969,day_wise_sales_data!$A$2:$A$500,0),MATCH(resource!AZ$2,INDIRECT("day_wise_sales_data!$B$1:$BZ$1"),0)),0)</f>
        <v>0</v>
      </c>
      <c r="BA969" s="3">
        <f ca="1">IFERROR(INDEX(INDIRECT("day_wise_sales_data!$B$2:$BZ$599"),MATCH(resource!$CC969,day_wise_sales_data!$A$2:$A$500,0),MATCH(resource!BA$2,INDIRECT("day_wise_sales_data!$B$1:$BZ$1"),0)),0)</f>
        <v>0</v>
      </c>
      <c r="BB969" s="3">
        <f ca="1">IFERROR(INDEX(INDIRECT("day_wise_sales_data!$B$2:$BZ$599"),MATCH(resource!$CC969,day_wise_sales_data!$A$2:$A$500,0),MATCH(resource!BB$2,INDIRECT("day_wise_sales_data!$B$1:$BZ$1"),0)),0)</f>
        <v>0</v>
      </c>
      <c r="BC969" s="3">
        <f ca="1">IFERROR(INDEX(INDIRECT("day_wise_sales_data!$B$2:$BZ$599"),MATCH(resource!$CC969,day_wise_sales_data!$A$2:$A$500,0),MATCH(resource!BC$2,INDIRECT("day_wise_sales_data!$B$1:$BZ$1"),0)),0)</f>
        <v>0</v>
      </c>
      <c r="BD969" s="3">
        <f ca="1">IFERROR(INDEX(INDIRECT("day_wise_sales_data!$B$2:$BZ$599"),MATCH(resource!$CC969,day_wise_sales_data!$A$2:$A$500,0),MATCH(resource!BD$2,INDIRECT("day_wise_sales_data!$B$1:$BZ$1"),0)),0)</f>
        <v>0</v>
      </c>
      <c r="BE969" s="3">
        <f ca="1">IFERROR(INDEX(INDIRECT("day_wise_sales_data!$B$2:$BZ$599"),MATCH(resource!$CC969,day_wise_sales_data!$A$2:$A$500,0),MATCH(resource!BE$2,INDIRECT("day_wise_sales_data!$B$1:$BZ$1"),0)),0)</f>
        <v>0</v>
      </c>
      <c r="BF969" s="3">
        <f ca="1">IFERROR(INDEX(INDIRECT("day_wise_sales_data!$B$2:$BZ$599"),MATCH(resource!$CC969,day_wise_sales_data!$A$2:$A$500,0),MATCH(resource!BF$2,INDIRECT("day_wise_sales_data!$B$1:$BZ$1"),0)),0)</f>
        <v>0</v>
      </c>
      <c r="BG969" s="3">
        <f ca="1">IFERROR(INDEX(INDIRECT("day_wise_sales_data!$B$2:$BZ$599"),MATCH(resource!$CC969,day_wise_sales_data!$A$2:$A$500,0),MATCH(resource!BG$2,INDIRECT("day_wise_sales_data!$B$1:$BZ$1"),0)),0)</f>
        <v>0</v>
      </c>
      <c r="BH969" s="3">
        <f ca="1">IFERROR(INDEX(INDIRECT("day_wise_sales_data!$B$2:$BZ$599"),MATCH(resource!$CC969,day_wise_sales_data!$A$2:$A$500,0),MATCH(resource!BH$2,INDIRECT("day_wise_sales_data!$B$1:$BZ$1"),0)),0)</f>
        <v>0</v>
      </c>
      <c r="BI969" s="3">
        <f ca="1">IFERROR(INDEX(INDIRECT("day_wise_sales_data!$B$2:$BZ$599"),MATCH(resource!$CC969,day_wise_sales_data!$A$2:$A$500,0),MATCH(resource!BI$2,INDIRECT("day_wise_sales_data!$B$1:$BZ$1"),0)),0)</f>
        <v>0</v>
      </c>
      <c r="BJ969" s="3">
        <f ca="1">IFERROR(INDEX(INDIRECT("day_wise_sales_data!$B$2:$BZ$599"),MATCH(resource!$CC969,day_wise_sales_data!$A$2:$A$500,0),MATCH(resource!BJ$2,INDIRECT("day_wise_sales_data!$B$1:$BZ$1"),0)),0)</f>
        <v>0</v>
      </c>
      <c r="BK969" s="3">
        <f ca="1">IFERROR(INDEX(INDIRECT("day_wise_sales_data!$B$2:$BZ$599"),MATCH(resource!$CC969,day_wise_sales_data!$A$2:$A$500,0),MATCH(resource!BK$2,INDIRECT("day_wise_sales_data!$B$1:$BZ$1"),0)),0)</f>
        <v>0</v>
      </c>
      <c r="BL969" s="3">
        <f ca="1">IFERROR(INDEX(INDIRECT("day_wise_sales_data!$B$2:$BZ$599"),MATCH(resource!$CC969,day_wise_sales_data!$A$2:$A$500,0),MATCH(resource!BL$2,INDIRECT("day_wise_sales_data!$B$1:$BZ$1"),0)),0)</f>
        <v>0</v>
      </c>
      <c r="BM969" s="3">
        <f ca="1">IFERROR(INDEX(INDIRECT("day_wise_sales_data!$B$2:$BZ$599"),MATCH(resource!$CC969,day_wise_sales_data!$A$2:$A$500,0),MATCH(resource!BM$2,INDIRECT("day_wise_sales_data!$B$1:$BZ$1"),0)),0)</f>
        <v>0</v>
      </c>
      <c r="BN969" s="3">
        <f ca="1">IFERROR(INDEX(INDIRECT("day_wise_sales_data!$B$2:$BZ$599"),MATCH(resource!$CC969,day_wise_sales_data!$A$2:$A$500,0),MATCH(resource!BN$2,INDIRECT("day_wise_sales_data!$B$1:$BZ$1"),0)),0)</f>
        <v>0</v>
      </c>
      <c r="BO969" s="3">
        <f ca="1">IFERROR(INDEX(INDIRECT("day_wise_sales_data!$B$2:$BZ$599"),MATCH(resource!$CC969,day_wise_sales_data!$A$2:$A$500,0),MATCH(resource!BO$2,INDIRECT("day_wise_sales_data!$B$1:$BZ$1"),0)),0)</f>
        <v>0</v>
      </c>
      <c r="BP969" s="3">
        <f ca="1">IFERROR(INDEX(INDIRECT("day_wise_sales_data!$B$2:$BZ$599"),MATCH(resource!$CC969,day_wise_sales_data!$A$2:$A$500,0),MATCH(resource!BP$2,INDIRECT("day_wise_sales_data!$B$1:$BZ$1"),0)),0)</f>
        <v>0</v>
      </c>
      <c r="BQ969" s="3">
        <f ca="1">IFERROR(INDEX(INDIRECT("day_wise_sales_data!$B$2:$BZ$599"),MATCH(resource!$CC969,day_wise_sales_data!$A$2:$A$500,0),MATCH(resource!BQ$2,INDIRECT("day_wise_sales_data!$B$1:$BZ$1"),0)),0)</f>
        <v>0</v>
      </c>
      <c r="BR969" s="3">
        <f ca="1">IFERROR(INDEX(INDIRECT("day_wise_sales_data!$B$2:$BZ$599"),MATCH(resource!$CC969,day_wise_sales_data!$A$2:$A$500,0),MATCH(resource!BR$2,INDIRECT("day_wise_sales_data!$B$1:$BZ$1"),0)),0)</f>
        <v>0</v>
      </c>
      <c r="BS969" s="3">
        <f ca="1">IFERROR(INDEX(INDIRECT("day_wise_sales_data!$B$2:$BZ$599"),MATCH(resource!$CC969,day_wise_sales_data!$A$2:$A$500,0),MATCH(resource!BS$2,INDIRECT("day_wise_sales_data!$B$1:$BZ$1"),0)),0)</f>
        <v>0</v>
      </c>
      <c r="BT969" s="3">
        <f ca="1">IFERROR(INDEX(INDIRECT("day_wise_sales_data!$B$2:$BZ$599"),MATCH(resource!$CC969,day_wise_sales_data!$A$2:$A$500,0),MATCH(resource!BT$2,INDIRECT("day_wise_sales_data!$B$1:$BZ$1"),0)),0)</f>
        <v>0</v>
      </c>
      <c r="BU969" s="3">
        <f ca="1">IFERROR(INDEX(INDIRECT("day_wise_sales_data!$B$2:$BZ$599"),MATCH(resource!$CC969,day_wise_sales_data!$A$2:$A$500,0),MATCH(resource!BU$2,INDIRECT("day_wise_sales_data!$B$1:$BZ$1"),0)),0)</f>
        <v>0</v>
      </c>
      <c r="BV969" s="3">
        <f ca="1">IFERROR(INDEX(INDIRECT("day_wise_sales_data!$B$2:$BZ$599"),MATCH(resource!$CC969,day_wise_sales_data!$A$2:$A$500,0),MATCH(resource!BV$2,INDIRECT("day_wise_sales_data!$B$1:$BZ$1"),0)),0)</f>
        <v>0</v>
      </c>
      <c r="BW969" s="3">
        <f ca="1">IFERROR(INDEX(INDIRECT("day_wise_sales_data!$B$2:$BZ$599"),MATCH(resource!$CC969,day_wise_sales_data!$A$2:$A$500,0),MATCH(resource!BW$2,INDIRECT("day_wise_sales_data!$B$1:$BZ$1"),0)),0)</f>
        <v>0</v>
      </c>
      <c r="BX969" s="3">
        <f ca="1">IFERROR(INDEX(INDIRECT("day_wise_sales_data!$B$2:$BZ$599"),MATCH(resource!$CC969,day_wise_sales_data!$A$2:$A$500,0),MATCH(resource!BX$2,INDIRECT("day_wise_sales_data!$B$1:$BZ$1"),0)),0)</f>
        <v>0</v>
      </c>
      <c r="BY969" s="3">
        <f ca="1">IFERROR(INDEX(INDIRECT("day_wise_sales_data!$B$2:$BZ$599"),MATCH(resource!$CC969,day_wise_sales_data!$A$2:$A$500,0),MATCH(resource!BY$2,INDIRECT("day_wise_sales_data!$B$1:$BZ$1"),0)),0)</f>
        <v>0</v>
      </c>
      <c r="BZ969" s="3">
        <f ca="1">IFERROR(INDEX(INDIRECT("day_wise_sales_data!$B$2:$BZ$599"),MATCH(resource!$CC969,day_wise_sales_data!$A$2:$A$500,0),MATCH(resource!BZ$2,INDIRECT("day_wise_sales_data!$B$1:$BZ$1"),0)),0)</f>
        <v>0</v>
      </c>
      <c r="CA969" s="3">
        <f ca="1">IFERROR(INDEX(INDIRECT("day_wise_sales_data!$B$2:$BZ$599"),MATCH(resource!$CC969,day_wise_sales_data!$A$2:$A$500,0),MATCH(resource!CA$2,INDIRECT("day_wise_sales_data!$B$1:$BZ$1"),0)),0)</f>
        <v>0</v>
      </c>
      <c r="CC969" s="4">
        <f>sales_data!H968</f>
        <v>0</v>
      </c>
      <c r="CD969" s="1">
        <v>967</v>
      </c>
      <c r="CE969" s="1" t="str">
        <f>IF(AQ969=report!$AQ$3,resource!CD969,"")</f>
        <v/>
      </c>
      <c r="CF969" s="5" t="str">
        <f>IFERROR(SMALL($CE$3:$CE$1001,ROWS($CE$3:CE969)),"")</f>
        <v/>
      </c>
      <c r="CH969">
        <f>IFERROR(VLOOKUP($CC969,data_pull!$E$22:$G$700,2,0),0)</f>
        <v>0</v>
      </c>
      <c r="DK969" s="3" t="str">
        <f>IFERROR(INDEX(COD_SALES!$B$5:$Z$500,MATCH(resource!$CC969,COD_SALES!$A$5:$A$500,0),MATCH(resource!DK$2,COD_SALES!$B$4:$Z$4,0)),"")</f>
        <v/>
      </c>
      <c r="DL969" s="3" t="str">
        <f>IFERROR(INDEX(COD_SALES!$B$5:$Z$500,MATCH(resource!$CC969,COD_SALES!$A$5:$A$500,0),MATCH(resource!DL$2,COD_SALES!$B$4:$Z$4,0)),"")</f>
        <v/>
      </c>
      <c r="DM969" s="3" t="str">
        <f>IFERROR(INDEX(COD_SALES!$B$5:$Z$500,MATCH(resource!$CC969,COD_SALES!$A$5:$A$500,0),MATCH(resource!DM$2,COD_SALES!$B$4:$Z$4,0)),"")</f>
        <v/>
      </c>
      <c r="DN969" s="3" t="str">
        <f>IFERROR(INDEX(COD_SALES!$B$5:$Z$500,MATCH(resource!$CC969,COD_SALES!$A$5:$A$500,0),MATCH(resource!DN$2,COD_SALES!$B$4:$Z$4,0)),"")</f>
        <v/>
      </c>
      <c r="DO969" s="3" t="str">
        <f>IFERROR(INDEX(COD_SALES!$B$5:$Z$500,MATCH(resource!$CC969,COD_SALES!$A$5:$A$500,0),MATCH(resource!DO$2,COD_SALES!$B$4:$Z$4,0)),"")</f>
        <v/>
      </c>
      <c r="DP969" s="3" t="str">
        <f>IFERROR(INDEX(COD_SALES!$B$5:$Z$500,MATCH(resource!$CC969,COD_SALES!$A$5:$A$500,0),MATCH(resource!DP$2,COD_SALES!$B$4:$Z$4,0)),"")</f>
        <v/>
      </c>
      <c r="DQ969" s="3" t="str">
        <f>IFERROR(INDEX(COD_SALES!$B$5:$Z$500,MATCH(resource!$CC969,COD_SALES!$A$5:$A$500,0),MATCH(resource!DQ$2,COD_SALES!$B$4:$Z$4,0)),"")</f>
        <v/>
      </c>
      <c r="DR969" s="3" t="str">
        <f>IFERROR(INDEX(COD_SALES!$B$5:$Z$500,MATCH(resource!$CC969,COD_SALES!$A$5:$A$500,0),MATCH(resource!DR$2,COD_SALES!$B$4:$Z$4,0)),"")</f>
        <v/>
      </c>
      <c r="DS969" s="3" t="str">
        <f>IFERROR(INDEX(COD_SALES!$B$5:$Z$500,MATCH(resource!$CC969,COD_SALES!$A$5:$A$500,0),MATCH(resource!DS$2,COD_SALES!$B$4:$Z$4,0)),"")</f>
        <v/>
      </c>
      <c r="DT969" s="3" t="str">
        <f>IFERROR(INDEX(COD_SALES!$B$5:$Z$500,MATCH(resource!$CC969,COD_SALES!$A$5:$A$500,0),MATCH(resource!DT$2,COD_SALES!$B$4:$Z$4,0)),"")</f>
        <v/>
      </c>
      <c r="DU969" s="3" t="str">
        <f>IFERROR(INDEX(COD_SALES!$B$5:$Z$500,MATCH(resource!$CC969,COD_SALES!$A$5:$A$500,0),MATCH(resource!DU$2,COD_SALES!$B$4:$Z$4,0)),"")</f>
        <v/>
      </c>
      <c r="DV969" s="3" t="str">
        <f>IFERROR(INDEX(COD_SALES!$B$5:$Z$500,MATCH(resource!$CC969,COD_SALES!$A$5:$A$500,0),MATCH(resource!DV$2,COD_SALES!$B$4:$Z$4,0)),"")</f>
        <v/>
      </c>
      <c r="DW969" s="3" t="str">
        <f>IFERROR(INDEX(COD_SALES!$B$5:$Z$500,MATCH(resource!$CC969,COD_SALES!$A$5:$A$500,0),MATCH(resource!DW$2,COD_SALES!$B$4:$Z$4,0)),"")</f>
        <v/>
      </c>
      <c r="DX969" s="3" t="str">
        <f>IFERROR(INDEX(COD_SALES!$B$5:$Z$500,MATCH(resource!$CC969,COD_SALES!$A$5:$A$500,0),MATCH(resource!DX$2,COD_SALES!$B$4:$Z$4,0)),"")</f>
        <v/>
      </c>
      <c r="DY969" s="3" t="str">
        <f>IFERROR(INDEX(COD_SALES!$B$5:$Z$500,MATCH(resource!$CC969,COD_SALES!$A$5:$A$500,0),MATCH(resource!DY$2,COD_SALES!$B$4:$Z$4,0)),"")</f>
        <v/>
      </c>
      <c r="DZ969" s="3" t="str">
        <f>IFERROR(INDEX(COD_SALES!$B$5:$Z$500,MATCH(resource!$CC969,COD_SALES!$A$5:$A$500,0),MATCH(resource!DZ$2,COD_SALES!$B$4:$Z$4,0)),"")</f>
        <v/>
      </c>
      <c r="EA969" s="3" t="str">
        <f>IFERROR(INDEX(COD_SALES!$B$5:$Z$500,MATCH(resource!$CC969,COD_SALES!$A$5:$A$500,0),MATCH(resource!EA$2,COD_SALES!$B$4:$Z$4,0)),"")</f>
        <v/>
      </c>
      <c r="EB969" s="3">
        <f t="shared" si="146"/>
        <v>0</v>
      </c>
      <c r="EW969" s="3">
        <f>IFERROR(VLOOKUP(CC969,data_pull!$AO$25:$AR$546,2,0),0)</f>
        <v>0</v>
      </c>
      <c r="EX969" s="1">
        <f>IFERROR(VLOOKUP(CC969,data_pull!$AO$25:$AR$546,4,0),0)</f>
        <v>0</v>
      </c>
    </row>
    <row r="970" spans="13:154" x14ac:dyDescent="0.25"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4">
        <f>sales_data!B969</f>
        <v>0</v>
      </c>
      <c r="AR970" s="4">
        <f>sales_data!C969</f>
        <v>0</v>
      </c>
      <c r="AS970" s="5" t="str">
        <f t="shared" si="145"/>
        <v/>
      </c>
      <c r="AT970" s="4">
        <f>sales_data!I969</f>
        <v>0</v>
      </c>
      <c r="AU970" s="4">
        <f>sales_data!W969</f>
        <v>0</v>
      </c>
      <c r="AV970" s="1">
        <f>sales_data!N969</f>
        <v>0</v>
      </c>
      <c r="AW970" s="1">
        <f>sales_data!P969</f>
        <v>0</v>
      </c>
      <c r="AX970" s="3">
        <f ca="1">IFERROR(INDEX(INDIRECT("day_wise_sales_data!$B$2:$BZ$599"),MATCH(resource!$CC970,day_wise_sales_data!$A$2:$A$500,0),MATCH(resource!AX$2,INDIRECT("day_wise_sales_data!$B$1:$BZ$1"),0)),0)</f>
        <v>0</v>
      </c>
      <c r="AY970" s="3">
        <f ca="1">IFERROR(INDEX(INDIRECT("day_wise_sales_data!$B$2:$BZ$599"),MATCH(resource!$CC970,day_wise_sales_data!$A$2:$A$500,0),MATCH(resource!AY$2,INDIRECT("day_wise_sales_data!$B$1:$BZ$1"),0)),0)</f>
        <v>0</v>
      </c>
      <c r="AZ970" s="3">
        <f ca="1">IFERROR(INDEX(INDIRECT("day_wise_sales_data!$B$2:$BZ$599"),MATCH(resource!$CC970,day_wise_sales_data!$A$2:$A$500,0),MATCH(resource!AZ$2,INDIRECT("day_wise_sales_data!$B$1:$BZ$1"),0)),0)</f>
        <v>0</v>
      </c>
      <c r="BA970" s="3">
        <f ca="1">IFERROR(INDEX(INDIRECT("day_wise_sales_data!$B$2:$BZ$599"),MATCH(resource!$CC970,day_wise_sales_data!$A$2:$A$500,0),MATCH(resource!BA$2,INDIRECT("day_wise_sales_data!$B$1:$BZ$1"),0)),0)</f>
        <v>0</v>
      </c>
      <c r="BB970" s="3">
        <f ca="1">IFERROR(INDEX(INDIRECT("day_wise_sales_data!$B$2:$BZ$599"),MATCH(resource!$CC970,day_wise_sales_data!$A$2:$A$500,0),MATCH(resource!BB$2,INDIRECT("day_wise_sales_data!$B$1:$BZ$1"),0)),0)</f>
        <v>0</v>
      </c>
      <c r="BC970" s="3">
        <f ca="1">IFERROR(INDEX(INDIRECT("day_wise_sales_data!$B$2:$BZ$599"),MATCH(resource!$CC970,day_wise_sales_data!$A$2:$A$500,0),MATCH(resource!BC$2,INDIRECT("day_wise_sales_data!$B$1:$BZ$1"),0)),0)</f>
        <v>0</v>
      </c>
      <c r="BD970" s="3">
        <f ca="1">IFERROR(INDEX(INDIRECT("day_wise_sales_data!$B$2:$BZ$599"),MATCH(resource!$CC970,day_wise_sales_data!$A$2:$A$500,0),MATCH(resource!BD$2,INDIRECT("day_wise_sales_data!$B$1:$BZ$1"),0)),0)</f>
        <v>0</v>
      </c>
      <c r="BE970" s="3">
        <f ca="1">IFERROR(INDEX(INDIRECT("day_wise_sales_data!$B$2:$BZ$599"),MATCH(resource!$CC970,day_wise_sales_data!$A$2:$A$500,0),MATCH(resource!BE$2,INDIRECT("day_wise_sales_data!$B$1:$BZ$1"),0)),0)</f>
        <v>0</v>
      </c>
      <c r="BF970" s="3">
        <f ca="1">IFERROR(INDEX(INDIRECT("day_wise_sales_data!$B$2:$BZ$599"),MATCH(resource!$CC970,day_wise_sales_data!$A$2:$A$500,0),MATCH(resource!BF$2,INDIRECT("day_wise_sales_data!$B$1:$BZ$1"),0)),0)</f>
        <v>0</v>
      </c>
      <c r="BG970" s="3">
        <f ca="1">IFERROR(INDEX(INDIRECT("day_wise_sales_data!$B$2:$BZ$599"),MATCH(resource!$CC970,day_wise_sales_data!$A$2:$A$500,0),MATCH(resource!BG$2,INDIRECT("day_wise_sales_data!$B$1:$BZ$1"),0)),0)</f>
        <v>0</v>
      </c>
      <c r="BH970" s="3">
        <f ca="1">IFERROR(INDEX(INDIRECT("day_wise_sales_data!$B$2:$BZ$599"),MATCH(resource!$CC970,day_wise_sales_data!$A$2:$A$500,0),MATCH(resource!BH$2,INDIRECT("day_wise_sales_data!$B$1:$BZ$1"),0)),0)</f>
        <v>0</v>
      </c>
      <c r="BI970" s="3">
        <f ca="1">IFERROR(INDEX(INDIRECT("day_wise_sales_data!$B$2:$BZ$599"),MATCH(resource!$CC970,day_wise_sales_data!$A$2:$A$500,0),MATCH(resource!BI$2,INDIRECT("day_wise_sales_data!$B$1:$BZ$1"),0)),0)</f>
        <v>0</v>
      </c>
      <c r="BJ970" s="3">
        <f ca="1">IFERROR(INDEX(INDIRECT("day_wise_sales_data!$B$2:$BZ$599"),MATCH(resource!$CC970,day_wise_sales_data!$A$2:$A$500,0),MATCH(resource!BJ$2,INDIRECT("day_wise_sales_data!$B$1:$BZ$1"),0)),0)</f>
        <v>0</v>
      </c>
      <c r="BK970" s="3">
        <f ca="1">IFERROR(INDEX(INDIRECT("day_wise_sales_data!$B$2:$BZ$599"),MATCH(resource!$CC970,day_wise_sales_data!$A$2:$A$500,0),MATCH(resource!BK$2,INDIRECT("day_wise_sales_data!$B$1:$BZ$1"),0)),0)</f>
        <v>0</v>
      </c>
      <c r="BL970" s="3">
        <f ca="1">IFERROR(INDEX(INDIRECT("day_wise_sales_data!$B$2:$BZ$599"),MATCH(resource!$CC970,day_wise_sales_data!$A$2:$A$500,0),MATCH(resource!BL$2,INDIRECT("day_wise_sales_data!$B$1:$BZ$1"),0)),0)</f>
        <v>0</v>
      </c>
      <c r="BM970" s="3">
        <f ca="1">IFERROR(INDEX(INDIRECT("day_wise_sales_data!$B$2:$BZ$599"),MATCH(resource!$CC970,day_wise_sales_data!$A$2:$A$500,0),MATCH(resource!BM$2,INDIRECT("day_wise_sales_data!$B$1:$BZ$1"),0)),0)</f>
        <v>0</v>
      </c>
      <c r="BN970" s="3">
        <f ca="1">IFERROR(INDEX(INDIRECT("day_wise_sales_data!$B$2:$BZ$599"),MATCH(resource!$CC970,day_wise_sales_data!$A$2:$A$500,0),MATCH(resource!BN$2,INDIRECT("day_wise_sales_data!$B$1:$BZ$1"),0)),0)</f>
        <v>0</v>
      </c>
      <c r="BO970" s="3">
        <f ca="1">IFERROR(INDEX(INDIRECT("day_wise_sales_data!$B$2:$BZ$599"),MATCH(resource!$CC970,day_wise_sales_data!$A$2:$A$500,0),MATCH(resource!BO$2,INDIRECT("day_wise_sales_data!$B$1:$BZ$1"),0)),0)</f>
        <v>0</v>
      </c>
      <c r="BP970" s="3">
        <f ca="1">IFERROR(INDEX(INDIRECT("day_wise_sales_data!$B$2:$BZ$599"),MATCH(resource!$CC970,day_wise_sales_data!$A$2:$A$500,0),MATCH(resource!BP$2,INDIRECT("day_wise_sales_data!$B$1:$BZ$1"),0)),0)</f>
        <v>0</v>
      </c>
      <c r="BQ970" s="3">
        <f ca="1">IFERROR(INDEX(INDIRECT("day_wise_sales_data!$B$2:$BZ$599"),MATCH(resource!$CC970,day_wise_sales_data!$A$2:$A$500,0),MATCH(resource!BQ$2,INDIRECT("day_wise_sales_data!$B$1:$BZ$1"),0)),0)</f>
        <v>0</v>
      </c>
      <c r="BR970" s="3">
        <f ca="1">IFERROR(INDEX(INDIRECT("day_wise_sales_data!$B$2:$BZ$599"),MATCH(resource!$CC970,day_wise_sales_data!$A$2:$A$500,0),MATCH(resource!BR$2,INDIRECT("day_wise_sales_data!$B$1:$BZ$1"),0)),0)</f>
        <v>0</v>
      </c>
      <c r="BS970" s="3">
        <f ca="1">IFERROR(INDEX(INDIRECT("day_wise_sales_data!$B$2:$BZ$599"),MATCH(resource!$CC970,day_wise_sales_data!$A$2:$A$500,0),MATCH(resource!BS$2,INDIRECT("day_wise_sales_data!$B$1:$BZ$1"),0)),0)</f>
        <v>0</v>
      </c>
      <c r="BT970" s="3">
        <f ca="1">IFERROR(INDEX(INDIRECT("day_wise_sales_data!$B$2:$BZ$599"),MATCH(resource!$CC970,day_wise_sales_data!$A$2:$A$500,0),MATCH(resource!BT$2,INDIRECT("day_wise_sales_data!$B$1:$BZ$1"),0)),0)</f>
        <v>0</v>
      </c>
      <c r="BU970" s="3">
        <f ca="1">IFERROR(INDEX(INDIRECT("day_wise_sales_data!$B$2:$BZ$599"),MATCH(resource!$CC970,day_wise_sales_data!$A$2:$A$500,0),MATCH(resource!BU$2,INDIRECT("day_wise_sales_data!$B$1:$BZ$1"),0)),0)</f>
        <v>0</v>
      </c>
      <c r="BV970" s="3">
        <f ca="1">IFERROR(INDEX(INDIRECT("day_wise_sales_data!$B$2:$BZ$599"),MATCH(resource!$CC970,day_wise_sales_data!$A$2:$A$500,0),MATCH(resource!BV$2,INDIRECT("day_wise_sales_data!$B$1:$BZ$1"),0)),0)</f>
        <v>0</v>
      </c>
      <c r="BW970" s="3">
        <f ca="1">IFERROR(INDEX(INDIRECT("day_wise_sales_data!$B$2:$BZ$599"),MATCH(resource!$CC970,day_wise_sales_data!$A$2:$A$500,0),MATCH(resource!BW$2,INDIRECT("day_wise_sales_data!$B$1:$BZ$1"),0)),0)</f>
        <v>0</v>
      </c>
      <c r="BX970" s="3">
        <f ca="1">IFERROR(INDEX(INDIRECT("day_wise_sales_data!$B$2:$BZ$599"),MATCH(resource!$CC970,day_wise_sales_data!$A$2:$A$500,0),MATCH(resource!BX$2,INDIRECT("day_wise_sales_data!$B$1:$BZ$1"),0)),0)</f>
        <v>0</v>
      </c>
      <c r="BY970" s="3">
        <f ca="1">IFERROR(INDEX(INDIRECT("day_wise_sales_data!$B$2:$BZ$599"),MATCH(resource!$CC970,day_wise_sales_data!$A$2:$A$500,0),MATCH(resource!BY$2,INDIRECT("day_wise_sales_data!$B$1:$BZ$1"),0)),0)</f>
        <v>0</v>
      </c>
      <c r="BZ970" s="3">
        <f ca="1">IFERROR(INDEX(INDIRECT("day_wise_sales_data!$B$2:$BZ$599"),MATCH(resource!$CC970,day_wise_sales_data!$A$2:$A$500,0),MATCH(resource!BZ$2,INDIRECT("day_wise_sales_data!$B$1:$BZ$1"),0)),0)</f>
        <v>0</v>
      </c>
      <c r="CA970" s="3">
        <f ca="1">IFERROR(INDEX(INDIRECT("day_wise_sales_data!$B$2:$BZ$599"),MATCH(resource!$CC970,day_wise_sales_data!$A$2:$A$500,0),MATCH(resource!CA$2,INDIRECT("day_wise_sales_data!$B$1:$BZ$1"),0)),0)</f>
        <v>0</v>
      </c>
      <c r="CC970" s="4">
        <f>sales_data!H969</f>
        <v>0</v>
      </c>
      <c r="CD970" s="1">
        <v>968</v>
      </c>
      <c r="CE970" s="1" t="str">
        <f>IF(AQ970=report!$AQ$3,resource!CD970,"")</f>
        <v/>
      </c>
      <c r="CF970" s="5" t="str">
        <f>IFERROR(SMALL($CE$3:$CE$1001,ROWS($CE$3:CE970)),"")</f>
        <v/>
      </c>
      <c r="CH970">
        <f>IFERROR(VLOOKUP($CC970,data_pull!$E$22:$G$700,2,0),0)</f>
        <v>0</v>
      </c>
      <c r="DK970" s="3" t="str">
        <f>IFERROR(INDEX(COD_SALES!$B$5:$Z$500,MATCH(resource!$CC970,COD_SALES!$A$5:$A$500,0),MATCH(resource!DK$2,COD_SALES!$B$4:$Z$4,0)),"")</f>
        <v/>
      </c>
      <c r="DL970" s="3" t="str">
        <f>IFERROR(INDEX(COD_SALES!$B$5:$Z$500,MATCH(resource!$CC970,COD_SALES!$A$5:$A$500,0),MATCH(resource!DL$2,COD_SALES!$B$4:$Z$4,0)),"")</f>
        <v/>
      </c>
      <c r="DM970" s="3" t="str">
        <f>IFERROR(INDEX(COD_SALES!$B$5:$Z$500,MATCH(resource!$CC970,COD_SALES!$A$5:$A$500,0),MATCH(resource!DM$2,COD_SALES!$B$4:$Z$4,0)),"")</f>
        <v/>
      </c>
      <c r="DN970" s="3" t="str">
        <f>IFERROR(INDEX(COD_SALES!$B$5:$Z$500,MATCH(resource!$CC970,COD_SALES!$A$5:$A$500,0),MATCH(resource!DN$2,COD_SALES!$B$4:$Z$4,0)),"")</f>
        <v/>
      </c>
      <c r="DO970" s="3" t="str">
        <f>IFERROR(INDEX(COD_SALES!$B$5:$Z$500,MATCH(resource!$CC970,COD_SALES!$A$5:$A$500,0),MATCH(resource!DO$2,COD_SALES!$B$4:$Z$4,0)),"")</f>
        <v/>
      </c>
      <c r="DP970" s="3" t="str">
        <f>IFERROR(INDEX(COD_SALES!$B$5:$Z$500,MATCH(resource!$CC970,COD_SALES!$A$5:$A$500,0),MATCH(resource!DP$2,COD_SALES!$B$4:$Z$4,0)),"")</f>
        <v/>
      </c>
      <c r="DQ970" s="3" t="str">
        <f>IFERROR(INDEX(COD_SALES!$B$5:$Z$500,MATCH(resource!$CC970,COD_SALES!$A$5:$A$500,0),MATCH(resource!DQ$2,COD_SALES!$B$4:$Z$4,0)),"")</f>
        <v/>
      </c>
      <c r="DR970" s="3" t="str">
        <f>IFERROR(INDEX(COD_SALES!$B$5:$Z$500,MATCH(resource!$CC970,COD_SALES!$A$5:$A$500,0),MATCH(resource!DR$2,COD_SALES!$B$4:$Z$4,0)),"")</f>
        <v/>
      </c>
      <c r="DS970" s="3" t="str">
        <f>IFERROR(INDEX(COD_SALES!$B$5:$Z$500,MATCH(resource!$CC970,COD_SALES!$A$5:$A$500,0),MATCH(resource!DS$2,COD_SALES!$B$4:$Z$4,0)),"")</f>
        <v/>
      </c>
      <c r="DT970" s="3" t="str">
        <f>IFERROR(INDEX(COD_SALES!$B$5:$Z$500,MATCH(resource!$CC970,COD_SALES!$A$5:$A$500,0),MATCH(resource!DT$2,COD_SALES!$B$4:$Z$4,0)),"")</f>
        <v/>
      </c>
      <c r="DU970" s="3" t="str">
        <f>IFERROR(INDEX(COD_SALES!$B$5:$Z$500,MATCH(resource!$CC970,COD_SALES!$A$5:$A$500,0),MATCH(resource!DU$2,COD_SALES!$B$4:$Z$4,0)),"")</f>
        <v/>
      </c>
      <c r="DV970" s="3" t="str">
        <f>IFERROR(INDEX(COD_SALES!$B$5:$Z$500,MATCH(resource!$CC970,COD_SALES!$A$5:$A$500,0),MATCH(resource!DV$2,COD_SALES!$B$4:$Z$4,0)),"")</f>
        <v/>
      </c>
      <c r="DW970" s="3" t="str">
        <f>IFERROR(INDEX(COD_SALES!$B$5:$Z$500,MATCH(resource!$CC970,COD_SALES!$A$5:$A$500,0),MATCH(resource!DW$2,COD_SALES!$B$4:$Z$4,0)),"")</f>
        <v/>
      </c>
      <c r="DX970" s="3" t="str">
        <f>IFERROR(INDEX(COD_SALES!$B$5:$Z$500,MATCH(resource!$CC970,COD_SALES!$A$5:$A$500,0),MATCH(resource!DX$2,COD_SALES!$B$4:$Z$4,0)),"")</f>
        <v/>
      </c>
      <c r="DY970" s="3" t="str">
        <f>IFERROR(INDEX(COD_SALES!$B$5:$Z$500,MATCH(resource!$CC970,COD_SALES!$A$5:$A$500,0),MATCH(resource!DY$2,COD_SALES!$B$4:$Z$4,0)),"")</f>
        <v/>
      </c>
      <c r="DZ970" s="3" t="str">
        <f>IFERROR(INDEX(COD_SALES!$B$5:$Z$500,MATCH(resource!$CC970,COD_SALES!$A$5:$A$500,0),MATCH(resource!DZ$2,COD_SALES!$B$4:$Z$4,0)),"")</f>
        <v/>
      </c>
      <c r="EA970" s="3" t="str">
        <f>IFERROR(INDEX(COD_SALES!$B$5:$Z$500,MATCH(resource!$CC970,COD_SALES!$A$5:$A$500,0),MATCH(resource!EA$2,COD_SALES!$B$4:$Z$4,0)),"")</f>
        <v/>
      </c>
      <c r="EB970" s="3">
        <f t="shared" si="146"/>
        <v>0</v>
      </c>
      <c r="EW970" s="3">
        <f>IFERROR(VLOOKUP(CC970,data_pull!$AO$25:$AR$546,2,0),0)</f>
        <v>0</v>
      </c>
      <c r="EX970" s="1">
        <f>IFERROR(VLOOKUP(CC970,data_pull!$AO$25:$AR$546,4,0),0)</f>
        <v>0</v>
      </c>
    </row>
    <row r="971" spans="13:154" x14ac:dyDescent="0.25"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4">
        <f>sales_data!B970</f>
        <v>0</v>
      </c>
      <c r="AR971" s="4">
        <f>sales_data!C970</f>
        <v>0</v>
      </c>
      <c r="AS971" s="5" t="str">
        <f t="shared" si="145"/>
        <v/>
      </c>
      <c r="AT971" s="4">
        <f>sales_data!I970</f>
        <v>0</v>
      </c>
      <c r="AU971" s="4">
        <f>sales_data!W970</f>
        <v>0</v>
      </c>
      <c r="AV971" s="1">
        <f>sales_data!N970</f>
        <v>0</v>
      </c>
      <c r="AW971" s="1">
        <f>sales_data!P970</f>
        <v>0</v>
      </c>
      <c r="AX971" s="3">
        <f ca="1">IFERROR(INDEX(INDIRECT("day_wise_sales_data!$B$2:$BZ$599"),MATCH(resource!$CC971,day_wise_sales_data!$A$2:$A$500,0),MATCH(resource!AX$2,INDIRECT("day_wise_sales_data!$B$1:$BZ$1"),0)),0)</f>
        <v>0</v>
      </c>
      <c r="AY971" s="3">
        <f ca="1">IFERROR(INDEX(INDIRECT("day_wise_sales_data!$B$2:$BZ$599"),MATCH(resource!$CC971,day_wise_sales_data!$A$2:$A$500,0),MATCH(resource!AY$2,INDIRECT("day_wise_sales_data!$B$1:$BZ$1"),0)),0)</f>
        <v>0</v>
      </c>
      <c r="AZ971" s="3">
        <f ca="1">IFERROR(INDEX(INDIRECT("day_wise_sales_data!$B$2:$BZ$599"),MATCH(resource!$CC971,day_wise_sales_data!$A$2:$A$500,0),MATCH(resource!AZ$2,INDIRECT("day_wise_sales_data!$B$1:$BZ$1"),0)),0)</f>
        <v>0</v>
      </c>
      <c r="BA971" s="3">
        <f ca="1">IFERROR(INDEX(INDIRECT("day_wise_sales_data!$B$2:$BZ$599"),MATCH(resource!$CC971,day_wise_sales_data!$A$2:$A$500,0),MATCH(resource!BA$2,INDIRECT("day_wise_sales_data!$B$1:$BZ$1"),0)),0)</f>
        <v>0</v>
      </c>
      <c r="BB971" s="3">
        <f ca="1">IFERROR(INDEX(INDIRECT("day_wise_sales_data!$B$2:$BZ$599"),MATCH(resource!$CC971,day_wise_sales_data!$A$2:$A$500,0),MATCH(resource!BB$2,INDIRECT("day_wise_sales_data!$B$1:$BZ$1"),0)),0)</f>
        <v>0</v>
      </c>
      <c r="BC971" s="3">
        <f ca="1">IFERROR(INDEX(INDIRECT("day_wise_sales_data!$B$2:$BZ$599"),MATCH(resource!$CC971,day_wise_sales_data!$A$2:$A$500,0),MATCH(resource!BC$2,INDIRECT("day_wise_sales_data!$B$1:$BZ$1"),0)),0)</f>
        <v>0</v>
      </c>
      <c r="BD971" s="3">
        <f ca="1">IFERROR(INDEX(INDIRECT("day_wise_sales_data!$B$2:$BZ$599"),MATCH(resource!$CC971,day_wise_sales_data!$A$2:$A$500,0),MATCH(resource!BD$2,INDIRECT("day_wise_sales_data!$B$1:$BZ$1"),0)),0)</f>
        <v>0</v>
      </c>
      <c r="BE971" s="3">
        <f ca="1">IFERROR(INDEX(INDIRECT("day_wise_sales_data!$B$2:$BZ$599"),MATCH(resource!$CC971,day_wise_sales_data!$A$2:$A$500,0),MATCH(resource!BE$2,INDIRECT("day_wise_sales_data!$B$1:$BZ$1"),0)),0)</f>
        <v>0</v>
      </c>
      <c r="BF971" s="3">
        <f ca="1">IFERROR(INDEX(INDIRECT("day_wise_sales_data!$B$2:$BZ$599"),MATCH(resource!$CC971,day_wise_sales_data!$A$2:$A$500,0),MATCH(resource!BF$2,INDIRECT("day_wise_sales_data!$B$1:$BZ$1"),0)),0)</f>
        <v>0</v>
      </c>
      <c r="BG971" s="3">
        <f ca="1">IFERROR(INDEX(INDIRECT("day_wise_sales_data!$B$2:$BZ$599"),MATCH(resource!$CC971,day_wise_sales_data!$A$2:$A$500,0),MATCH(resource!BG$2,INDIRECT("day_wise_sales_data!$B$1:$BZ$1"),0)),0)</f>
        <v>0</v>
      </c>
      <c r="BH971" s="3">
        <f ca="1">IFERROR(INDEX(INDIRECT("day_wise_sales_data!$B$2:$BZ$599"),MATCH(resource!$CC971,day_wise_sales_data!$A$2:$A$500,0),MATCH(resource!BH$2,INDIRECT("day_wise_sales_data!$B$1:$BZ$1"),0)),0)</f>
        <v>0</v>
      </c>
      <c r="BI971" s="3">
        <f ca="1">IFERROR(INDEX(INDIRECT("day_wise_sales_data!$B$2:$BZ$599"),MATCH(resource!$CC971,day_wise_sales_data!$A$2:$A$500,0),MATCH(resource!BI$2,INDIRECT("day_wise_sales_data!$B$1:$BZ$1"),0)),0)</f>
        <v>0</v>
      </c>
      <c r="BJ971" s="3">
        <f ca="1">IFERROR(INDEX(INDIRECT("day_wise_sales_data!$B$2:$BZ$599"),MATCH(resource!$CC971,day_wise_sales_data!$A$2:$A$500,0),MATCH(resource!BJ$2,INDIRECT("day_wise_sales_data!$B$1:$BZ$1"),0)),0)</f>
        <v>0</v>
      </c>
      <c r="BK971" s="3">
        <f ca="1">IFERROR(INDEX(INDIRECT("day_wise_sales_data!$B$2:$BZ$599"),MATCH(resource!$CC971,day_wise_sales_data!$A$2:$A$500,0),MATCH(resource!BK$2,INDIRECT("day_wise_sales_data!$B$1:$BZ$1"),0)),0)</f>
        <v>0</v>
      </c>
      <c r="BL971" s="3">
        <f ca="1">IFERROR(INDEX(INDIRECT("day_wise_sales_data!$B$2:$BZ$599"),MATCH(resource!$CC971,day_wise_sales_data!$A$2:$A$500,0),MATCH(resource!BL$2,INDIRECT("day_wise_sales_data!$B$1:$BZ$1"),0)),0)</f>
        <v>0</v>
      </c>
      <c r="BM971" s="3">
        <f ca="1">IFERROR(INDEX(INDIRECT("day_wise_sales_data!$B$2:$BZ$599"),MATCH(resource!$CC971,day_wise_sales_data!$A$2:$A$500,0),MATCH(resource!BM$2,INDIRECT("day_wise_sales_data!$B$1:$BZ$1"),0)),0)</f>
        <v>0</v>
      </c>
      <c r="BN971" s="3">
        <f ca="1">IFERROR(INDEX(INDIRECT("day_wise_sales_data!$B$2:$BZ$599"),MATCH(resource!$CC971,day_wise_sales_data!$A$2:$A$500,0),MATCH(resource!BN$2,INDIRECT("day_wise_sales_data!$B$1:$BZ$1"),0)),0)</f>
        <v>0</v>
      </c>
      <c r="BO971" s="3">
        <f ca="1">IFERROR(INDEX(INDIRECT("day_wise_sales_data!$B$2:$BZ$599"),MATCH(resource!$CC971,day_wise_sales_data!$A$2:$A$500,0),MATCH(resource!BO$2,INDIRECT("day_wise_sales_data!$B$1:$BZ$1"),0)),0)</f>
        <v>0</v>
      </c>
      <c r="BP971" s="3">
        <f ca="1">IFERROR(INDEX(INDIRECT("day_wise_sales_data!$B$2:$BZ$599"),MATCH(resource!$CC971,day_wise_sales_data!$A$2:$A$500,0),MATCH(resource!BP$2,INDIRECT("day_wise_sales_data!$B$1:$BZ$1"),0)),0)</f>
        <v>0</v>
      </c>
      <c r="BQ971" s="3">
        <f ca="1">IFERROR(INDEX(INDIRECT("day_wise_sales_data!$B$2:$BZ$599"),MATCH(resource!$CC971,day_wise_sales_data!$A$2:$A$500,0),MATCH(resource!BQ$2,INDIRECT("day_wise_sales_data!$B$1:$BZ$1"),0)),0)</f>
        <v>0</v>
      </c>
      <c r="BR971" s="3">
        <f ca="1">IFERROR(INDEX(INDIRECT("day_wise_sales_data!$B$2:$BZ$599"),MATCH(resource!$CC971,day_wise_sales_data!$A$2:$A$500,0),MATCH(resource!BR$2,INDIRECT("day_wise_sales_data!$B$1:$BZ$1"),0)),0)</f>
        <v>0</v>
      </c>
      <c r="BS971" s="3">
        <f ca="1">IFERROR(INDEX(INDIRECT("day_wise_sales_data!$B$2:$BZ$599"),MATCH(resource!$CC971,day_wise_sales_data!$A$2:$A$500,0),MATCH(resource!BS$2,INDIRECT("day_wise_sales_data!$B$1:$BZ$1"),0)),0)</f>
        <v>0</v>
      </c>
      <c r="BT971" s="3">
        <f ca="1">IFERROR(INDEX(INDIRECT("day_wise_sales_data!$B$2:$BZ$599"),MATCH(resource!$CC971,day_wise_sales_data!$A$2:$A$500,0),MATCH(resource!BT$2,INDIRECT("day_wise_sales_data!$B$1:$BZ$1"),0)),0)</f>
        <v>0</v>
      </c>
      <c r="BU971" s="3">
        <f ca="1">IFERROR(INDEX(INDIRECT("day_wise_sales_data!$B$2:$BZ$599"),MATCH(resource!$CC971,day_wise_sales_data!$A$2:$A$500,0),MATCH(resource!BU$2,INDIRECT("day_wise_sales_data!$B$1:$BZ$1"),0)),0)</f>
        <v>0</v>
      </c>
      <c r="BV971" s="3">
        <f ca="1">IFERROR(INDEX(INDIRECT("day_wise_sales_data!$B$2:$BZ$599"),MATCH(resource!$CC971,day_wise_sales_data!$A$2:$A$500,0),MATCH(resource!BV$2,INDIRECT("day_wise_sales_data!$B$1:$BZ$1"),0)),0)</f>
        <v>0</v>
      </c>
      <c r="BW971" s="3">
        <f ca="1">IFERROR(INDEX(INDIRECT("day_wise_sales_data!$B$2:$BZ$599"),MATCH(resource!$CC971,day_wise_sales_data!$A$2:$A$500,0),MATCH(resource!BW$2,INDIRECT("day_wise_sales_data!$B$1:$BZ$1"),0)),0)</f>
        <v>0</v>
      </c>
      <c r="BX971" s="3">
        <f ca="1">IFERROR(INDEX(INDIRECT("day_wise_sales_data!$B$2:$BZ$599"),MATCH(resource!$CC971,day_wise_sales_data!$A$2:$A$500,0),MATCH(resource!BX$2,INDIRECT("day_wise_sales_data!$B$1:$BZ$1"),0)),0)</f>
        <v>0</v>
      </c>
      <c r="BY971" s="3">
        <f ca="1">IFERROR(INDEX(INDIRECT("day_wise_sales_data!$B$2:$BZ$599"),MATCH(resource!$CC971,day_wise_sales_data!$A$2:$A$500,0),MATCH(resource!BY$2,INDIRECT("day_wise_sales_data!$B$1:$BZ$1"),0)),0)</f>
        <v>0</v>
      </c>
      <c r="BZ971" s="3">
        <f ca="1">IFERROR(INDEX(INDIRECT("day_wise_sales_data!$B$2:$BZ$599"),MATCH(resource!$CC971,day_wise_sales_data!$A$2:$A$500,0),MATCH(resource!BZ$2,INDIRECT("day_wise_sales_data!$B$1:$BZ$1"),0)),0)</f>
        <v>0</v>
      </c>
      <c r="CA971" s="3">
        <f ca="1">IFERROR(INDEX(INDIRECT("day_wise_sales_data!$B$2:$BZ$599"),MATCH(resource!$CC971,day_wise_sales_data!$A$2:$A$500,0),MATCH(resource!CA$2,INDIRECT("day_wise_sales_data!$B$1:$BZ$1"),0)),0)</f>
        <v>0</v>
      </c>
      <c r="CC971" s="4">
        <f>sales_data!H970</f>
        <v>0</v>
      </c>
      <c r="CD971" s="1">
        <v>969</v>
      </c>
      <c r="CE971" s="1" t="str">
        <f>IF(AQ971=report!$AQ$3,resource!CD971,"")</f>
        <v/>
      </c>
      <c r="CF971" s="5" t="str">
        <f>IFERROR(SMALL($CE$3:$CE$1001,ROWS($CE$3:CE971)),"")</f>
        <v/>
      </c>
      <c r="CH971">
        <f>IFERROR(VLOOKUP($CC971,data_pull!$E$22:$G$700,2,0),0)</f>
        <v>0</v>
      </c>
      <c r="DK971" s="3" t="str">
        <f>IFERROR(INDEX(COD_SALES!$B$5:$Z$500,MATCH(resource!$CC971,COD_SALES!$A$5:$A$500,0),MATCH(resource!DK$2,COD_SALES!$B$4:$Z$4,0)),"")</f>
        <v/>
      </c>
      <c r="DL971" s="3" t="str">
        <f>IFERROR(INDEX(COD_SALES!$B$5:$Z$500,MATCH(resource!$CC971,COD_SALES!$A$5:$A$500,0),MATCH(resource!DL$2,COD_SALES!$B$4:$Z$4,0)),"")</f>
        <v/>
      </c>
      <c r="DM971" s="3" t="str">
        <f>IFERROR(INDEX(COD_SALES!$B$5:$Z$500,MATCH(resource!$CC971,COD_SALES!$A$5:$A$500,0),MATCH(resource!DM$2,COD_SALES!$B$4:$Z$4,0)),"")</f>
        <v/>
      </c>
      <c r="DN971" s="3" t="str">
        <f>IFERROR(INDEX(COD_SALES!$B$5:$Z$500,MATCH(resource!$CC971,COD_SALES!$A$5:$A$500,0),MATCH(resource!DN$2,COD_SALES!$B$4:$Z$4,0)),"")</f>
        <v/>
      </c>
      <c r="DO971" s="3" t="str">
        <f>IFERROR(INDEX(COD_SALES!$B$5:$Z$500,MATCH(resource!$CC971,COD_SALES!$A$5:$A$500,0),MATCH(resource!DO$2,COD_SALES!$B$4:$Z$4,0)),"")</f>
        <v/>
      </c>
      <c r="DP971" s="3" t="str">
        <f>IFERROR(INDEX(COD_SALES!$B$5:$Z$500,MATCH(resource!$CC971,COD_SALES!$A$5:$A$500,0),MATCH(resource!DP$2,COD_SALES!$B$4:$Z$4,0)),"")</f>
        <v/>
      </c>
      <c r="DQ971" s="3" t="str">
        <f>IFERROR(INDEX(COD_SALES!$B$5:$Z$500,MATCH(resource!$CC971,COD_SALES!$A$5:$A$500,0),MATCH(resource!DQ$2,COD_SALES!$B$4:$Z$4,0)),"")</f>
        <v/>
      </c>
      <c r="DR971" s="3" t="str">
        <f>IFERROR(INDEX(COD_SALES!$B$5:$Z$500,MATCH(resource!$CC971,COD_SALES!$A$5:$A$500,0),MATCH(resource!DR$2,COD_SALES!$B$4:$Z$4,0)),"")</f>
        <v/>
      </c>
      <c r="DS971" s="3" t="str">
        <f>IFERROR(INDEX(COD_SALES!$B$5:$Z$500,MATCH(resource!$CC971,COD_SALES!$A$5:$A$500,0),MATCH(resource!DS$2,COD_SALES!$B$4:$Z$4,0)),"")</f>
        <v/>
      </c>
      <c r="DT971" s="3" t="str">
        <f>IFERROR(INDEX(COD_SALES!$B$5:$Z$500,MATCH(resource!$CC971,COD_SALES!$A$5:$A$500,0),MATCH(resource!DT$2,COD_SALES!$B$4:$Z$4,0)),"")</f>
        <v/>
      </c>
      <c r="DU971" s="3" t="str">
        <f>IFERROR(INDEX(COD_SALES!$B$5:$Z$500,MATCH(resource!$CC971,COD_SALES!$A$5:$A$500,0),MATCH(resource!DU$2,COD_SALES!$B$4:$Z$4,0)),"")</f>
        <v/>
      </c>
      <c r="DV971" s="3" t="str">
        <f>IFERROR(INDEX(COD_SALES!$B$5:$Z$500,MATCH(resource!$CC971,COD_SALES!$A$5:$A$500,0),MATCH(resource!DV$2,COD_SALES!$B$4:$Z$4,0)),"")</f>
        <v/>
      </c>
      <c r="DW971" s="3" t="str">
        <f>IFERROR(INDEX(COD_SALES!$B$5:$Z$500,MATCH(resource!$CC971,COD_SALES!$A$5:$A$500,0),MATCH(resource!DW$2,COD_SALES!$B$4:$Z$4,0)),"")</f>
        <v/>
      </c>
      <c r="DX971" s="3" t="str">
        <f>IFERROR(INDEX(COD_SALES!$B$5:$Z$500,MATCH(resource!$CC971,COD_SALES!$A$5:$A$500,0),MATCH(resource!DX$2,COD_SALES!$B$4:$Z$4,0)),"")</f>
        <v/>
      </c>
      <c r="DY971" s="3" t="str">
        <f>IFERROR(INDEX(COD_SALES!$B$5:$Z$500,MATCH(resource!$CC971,COD_SALES!$A$5:$A$500,0),MATCH(resource!DY$2,COD_SALES!$B$4:$Z$4,0)),"")</f>
        <v/>
      </c>
      <c r="DZ971" s="3" t="str">
        <f>IFERROR(INDEX(COD_SALES!$B$5:$Z$500,MATCH(resource!$CC971,COD_SALES!$A$5:$A$500,0),MATCH(resource!DZ$2,COD_SALES!$B$4:$Z$4,0)),"")</f>
        <v/>
      </c>
      <c r="EA971" s="3" t="str">
        <f>IFERROR(INDEX(COD_SALES!$B$5:$Z$500,MATCH(resource!$CC971,COD_SALES!$A$5:$A$500,0),MATCH(resource!EA$2,COD_SALES!$B$4:$Z$4,0)),"")</f>
        <v/>
      </c>
      <c r="EB971" s="3">
        <f t="shared" si="146"/>
        <v>0</v>
      </c>
      <c r="EW971" s="3">
        <f>IFERROR(VLOOKUP(CC971,data_pull!$AO$25:$AR$546,2,0),0)</f>
        <v>0</v>
      </c>
      <c r="EX971" s="1">
        <f>IFERROR(VLOOKUP(CC971,data_pull!$AO$25:$AR$546,4,0),0)</f>
        <v>0</v>
      </c>
    </row>
    <row r="972" spans="13:154" x14ac:dyDescent="0.25"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4">
        <f>sales_data!B971</f>
        <v>0</v>
      </c>
      <c r="AR972" s="4">
        <f>sales_data!C971</f>
        <v>0</v>
      </c>
      <c r="AS972" s="5" t="str">
        <f t="shared" si="145"/>
        <v/>
      </c>
      <c r="AT972" s="4">
        <f>sales_data!I971</f>
        <v>0</v>
      </c>
      <c r="AU972" s="4">
        <f>sales_data!W971</f>
        <v>0</v>
      </c>
      <c r="AV972" s="1">
        <f>sales_data!N971</f>
        <v>0</v>
      </c>
      <c r="AW972" s="1">
        <f>sales_data!P971</f>
        <v>0</v>
      </c>
      <c r="AX972" s="3">
        <f ca="1">IFERROR(INDEX(INDIRECT("day_wise_sales_data!$B$2:$BZ$599"),MATCH(resource!$CC972,day_wise_sales_data!$A$2:$A$500,0),MATCH(resource!AX$2,INDIRECT("day_wise_sales_data!$B$1:$BZ$1"),0)),0)</f>
        <v>0</v>
      </c>
      <c r="AY972" s="3">
        <f ca="1">IFERROR(INDEX(INDIRECT("day_wise_sales_data!$B$2:$BZ$599"),MATCH(resource!$CC972,day_wise_sales_data!$A$2:$A$500,0),MATCH(resource!AY$2,INDIRECT("day_wise_sales_data!$B$1:$BZ$1"),0)),0)</f>
        <v>0</v>
      </c>
      <c r="AZ972" s="3">
        <f ca="1">IFERROR(INDEX(INDIRECT("day_wise_sales_data!$B$2:$BZ$599"),MATCH(resource!$CC972,day_wise_sales_data!$A$2:$A$500,0),MATCH(resource!AZ$2,INDIRECT("day_wise_sales_data!$B$1:$BZ$1"),0)),0)</f>
        <v>0</v>
      </c>
      <c r="BA972" s="3">
        <f ca="1">IFERROR(INDEX(INDIRECT("day_wise_sales_data!$B$2:$BZ$599"),MATCH(resource!$CC972,day_wise_sales_data!$A$2:$A$500,0),MATCH(resource!BA$2,INDIRECT("day_wise_sales_data!$B$1:$BZ$1"),0)),0)</f>
        <v>0</v>
      </c>
      <c r="BB972" s="3">
        <f ca="1">IFERROR(INDEX(INDIRECT("day_wise_sales_data!$B$2:$BZ$599"),MATCH(resource!$CC972,day_wise_sales_data!$A$2:$A$500,0),MATCH(resource!BB$2,INDIRECT("day_wise_sales_data!$B$1:$BZ$1"),0)),0)</f>
        <v>0</v>
      </c>
      <c r="BC972" s="3">
        <f ca="1">IFERROR(INDEX(INDIRECT("day_wise_sales_data!$B$2:$BZ$599"),MATCH(resource!$CC972,day_wise_sales_data!$A$2:$A$500,0),MATCH(resource!BC$2,INDIRECT("day_wise_sales_data!$B$1:$BZ$1"),0)),0)</f>
        <v>0</v>
      </c>
      <c r="BD972" s="3">
        <f ca="1">IFERROR(INDEX(INDIRECT("day_wise_sales_data!$B$2:$BZ$599"),MATCH(resource!$CC972,day_wise_sales_data!$A$2:$A$500,0),MATCH(resource!BD$2,INDIRECT("day_wise_sales_data!$B$1:$BZ$1"),0)),0)</f>
        <v>0</v>
      </c>
      <c r="BE972" s="3">
        <f ca="1">IFERROR(INDEX(INDIRECT("day_wise_sales_data!$B$2:$BZ$599"),MATCH(resource!$CC972,day_wise_sales_data!$A$2:$A$500,0),MATCH(resource!BE$2,INDIRECT("day_wise_sales_data!$B$1:$BZ$1"),0)),0)</f>
        <v>0</v>
      </c>
      <c r="BF972" s="3">
        <f ca="1">IFERROR(INDEX(INDIRECT("day_wise_sales_data!$B$2:$BZ$599"),MATCH(resource!$CC972,day_wise_sales_data!$A$2:$A$500,0),MATCH(resource!BF$2,INDIRECT("day_wise_sales_data!$B$1:$BZ$1"),0)),0)</f>
        <v>0</v>
      </c>
      <c r="BG972" s="3">
        <f ca="1">IFERROR(INDEX(INDIRECT("day_wise_sales_data!$B$2:$BZ$599"),MATCH(resource!$CC972,day_wise_sales_data!$A$2:$A$500,0),MATCH(resource!BG$2,INDIRECT("day_wise_sales_data!$B$1:$BZ$1"),0)),0)</f>
        <v>0</v>
      </c>
      <c r="BH972" s="3">
        <f ca="1">IFERROR(INDEX(INDIRECT("day_wise_sales_data!$B$2:$BZ$599"),MATCH(resource!$CC972,day_wise_sales_data!$A$2:$A$500,0),MATCH(resource!BH$2,INDIRECT("day_wise_sales_data!$B$1:$BZ$1"),0)),0)</f>
        <v>0</v>
      </c>
      <c r="BI972" s="3">
        <f ca="1">IFERROR(INDEX(INDIRECT("day_wise_sales_data!$B$2:$BZ$599"),MATCH(resource!$CC972,day_wise_sales_data!$A$2:$A$500,0),MATCH(resource!BI$2,INDIRECT("day_wise_sales_data!$B$1:$BZ$1"),0)),0)</f>
        <v>0</v>
      </c>
      <c r="BJ972" s="3">
        <f ca="1">IFERROR(INDEX(INDIRECT("day_wise_sales_data!$B$2:$BZ$599"),MATCH(resource!$CC972,day_wise_sales_data!$A$2:$A$500,0),MATCH(resource!BJ$2,INDIRECT("day_wise_sales_data!$B$1:$BZ$1"),0)),0)</f>
        <v>0</v>
      </c>
      <c r="BK972" s="3">
        <f ca="1">IFERROR(INDEX(INDIRECT("day_wise_sales_data!$B$2:$BZ$599"),MATCH(resource!$CC972,day_wise_sales_data!$A$2:$A$500,0),MATCH(resource!BK$2,INDIRECT("day_wise_sales_data!$B$1:$BZ$1"),0)),0)</f>
        <v>0</v>
      </c>
      <c r="BL972" s="3">
        <f ca="1">IFERROR(INDEX(INDIRECT("day_wise_sales_data!$B$2:$BZ$599"),MATCH(resource!$CC972,day_wise_sales_data!$A$2:$A$500,0),MATCH(resource!BL$2,INDIRECT("day_wise_sales_data!$B$1:$BZ$1"),0)),0)</f>
        <v>0</v>
      </c>
      <c r="BM972" s="3">
        <f ca="1">IFERROR(INDEX(INDIRECT("day_wise_sales_data!$B$2:$BZ$599"),MATCH(resource!$CC972,day_wise_sales_data!$A$2:$A$500,0),MATCH(resource!BM$2,INDIRECT("day_wise_sales_data!$B$1:$BZ$1"),0)),0)</f>
        <v>0</v>
      </c>
      <c r="BN972" s="3">
        <f ca="1">IFERROR(INDEX(INDIRECT("day_wise_sales_data!$B$2:$BZ$599"),MATCH(resource!$CC972,day_wise_sales_data!$A$2:$A$500,0),MATCH(resource!BN$2,INDIRECT("day_wise_sales_data!$B$1:$BZ$1"),0)),0)</f>
        <v>0</v>
      </c>
      <c r="BO972" s="3">
        <f ca="1">IFERROR(INDEX(INDIRECT("day_wise_sales_data!$B$2:$BZ$599"),MATCH(resource!$CC972,day_wise_sales_data!$A$2:$A$500,0),MATCH(resource!BO$2,INDIRECT("day_wise_sales_data!$B$1:$BZ$1"),0)),0)</f>
        <v>0</v>
      </c>
      <c r="BP972" s="3">
        <f ca="1">IFERROR(INDEX(INDIRECT("day_wise_sales_data!$B$2:$BZ$599"),MATCH(resource!$CC972,day_wise_sales_data!$A$2:$A$500,0),MATCH(resource!BP$2,INDIRECT("day_wise_sales_data!$B$1:$BZ$1"),0)),0)</f>
        <v>0</v>
      </c>
      <c r="BQ972" s="3">
        <f ca="1">IFERROR(INDEX(INDIRECT("day_wise_sales_data!$B$2:$BZ$599"),MATCH(resource!$CC972,day_wise_sales_data!$A$2:$A$500,0),MATCH(resource!BQ$2,INDIRECT("day_wise_sales_data!$B$1:$BZ$1"),0)),0)</f>
        <v>0</v>
      </c>
      <c r="BR972" s="3">
        <f ca="1">IFERROR(INDEX(INDIRECT("day_wise_sales_data!$B$2:$BZ$599"),MATCH(resource!$CC972,day_wise_sales_data!$A$2:$A$500,0),MATCH(resource!BR$2,INDIRECT("day_wise_sales_data!$B$1:$BZ$1"),0)),0)</f>
        <v>0</v>
      </c>
      <c r="BS972" s="3">
        <f ca="1">IFERROR(INDEX(INDIRECT("day_wise_sales_data!$B$2:$BZ$599"),MATCH(resource!$CC972,day_wise_sales_data!$A$2:$A$500,0),MATCH(resource!BS$2,INDIRECT("day_wise_sales_data!$B$1:$BZ$1"),0)),0)</f>
        <v>0</v>
      </c>
      <c r="BT972" s="3">
        <f ca="1">IFERROR(INDEX(INDIRECT("day_wise_sales_data!$B$2:$BZ$599"),MATCH(resource!$CC972,day_wise_sales_data!$A$2:$A$500,0),MATCH(resource!BT$2,INDIRECT("day_wise_sales_data!$B$1:$BZ$1"),0)),0)</f>
        <v>0</v>
      </c>
      <c r="BU972" s="3">
        <f ca="1">IFERROR(INDEX(INDIRECT("day_wise_sales_data!$B$2:$BZ$599"),MATCH(resource!$CC972,day_wise_sales_data!$A$2:$A$500,0),MATCH(resource!BU$2,INDIRECT("day_wise_sales_data!$B$1:$BZ$1"),0)),0)</f>
        <v>0</v>
      </c>
      <c r="BV972" s="3">
        <f ca="1">IFERROR(INDEX(INDIRECT("day_wise_sales_data!$B$2:$BZ$599"),MATCH(resource!$CC972,day_wise_sales_data!$A$2:$A$500,0),MATCH(resource!BV$2,INDIRECT("day_wise_sales_data!$B$1:$BZ$1"),0)),0)</f>
        <v>0</v>
      </c>
      <c r="BW972" s="3">
        <f ca="1">IFERROR(INDEX(INDIRECT("day_wise_sales_data!$B$2:$BZ$599"),MATCH(resource!$CC972,day_wise_sales_data!$A$2:$A$500,0),MATCH(resource!BW$2,INDIRECT("day_wise_sales_data!$B$1:$BZ$1"),0)),0)</f>
        <v>0</v>
      </c>
      <c r="BX972" s="3">
        <f ca="1">IFERROR(INDEX(INDIRECT("day_wise_sales_data!$B$2:$BZ$599"),MATCH(resource!$CC972,day_wise_sales_data!$A$2:$A$500,0),MATCH(resource!BX$2,INDIRECT("day_wise_sales_data!$B$1:$BZ$1"),0)),0)</f>
        <v>0</v>
      </c>
      <c r="BY972" s="3">
        <f ca="1">IFERROR(INDEX(INDIRECT("day_wise_sales_data!$B$2:$BZ$599"),MATCH(resource!$CC972,day_wise_sales_data!$A$2:$A$500,0),MATCH(resource!BY$2,INDIRECT("day_wise_sales_data!$B$1:$BZ$1"),0)),0)</f>
        <v>0</v>
      </c>
      <c r="BZ972" s="3">
        <f ca="1">IFERROR(INDEX(INDIRECT("day_wise_sales_data!$B$2:$BZ$599"),MATCH(resource!$CC972,day_wise_sales_data!$A$2:$A$500,0),MATCH(resource!BZ$2,INDIRECT("day_wise_sales_data!$B$1:$BZ$1"),0)),0)</f>
        <v>0</v>
      </c>
      <c r="CA972" s="3">
        <f ca="1">IFERROR(INDEX(INDIRECT("day_wise_sales_data!$B$2:$BZ$599"),MATCH(resource!$CC972,day_wise_sales_data!$A$2:$A$500,0),MATCH(resource!CA$2,INDIRECT("day_wise_sales_data!$B$1:$BZ$1"),0)),0)</f>
        <v>0</v>
      </c>
      <c r="CC972" s="4">
        <f>sales_data!H971</f>
        <v>0</v>
      </c>
      <c r="CD972" s="1">
        <v>970</v>
      </c>
      <c r="CE972" s="1" t="str">
        <f>IF(AQ972=report!$AQ$3,resource!CD972,"")</f>
        <v/>
      </c>
      <c r="CF972" s="5" t="str">
        <f>IFERROR(SMALL($CE$3:$CE$1001,ROWS($CE$3:CE972)),"")</f>
        <v/>
      </c>
      <c r="CH972">
        <f>IFERROR(VLOOKUP($CC972,data_pull!$E$22:$G$700,2,0),0)</f>
        <v>0</v>
      </c>
      <c r="DK972" s="3" t="str">
        <f>IFERROR(INDEX(COD_SALES!$B$5:$Z$500,MATCH(resource!$CC972,COD_SALES!$A$5:$A$500,0),MATCH(resource!DK$2,COD_SALES!$B$4:$Z$4,0)),"")</f>
        <v/>
      </c>
      <c r="DL972" s="3" t="str">
        <f>IFERROR(INDEX(COD_SALES!$B$5:$Z$500,MATCH(resource!$CC972,COD_SALES!$A$5:$A$500,0),MATCH(resource!DL$2,COD_SALES!$B$4:$Z$4,0)),"")</f>
        <v/>
      </c>
      <c r="DM972" s="3" t="str">
        <f>IFERROR(INDEX(COD_SALES!$B$5:$Z$500,MATCH(resource!$CC972,COD_SALES!$A$5:$A$500,0),MATCH(resource!DM$2,COD_SALES!$B$4:$Z$4,0)),"")</f>
        <v/>
      </c>
      <c r="DN972" s="3" t="str">
        <f>IFERROR(INDEX(COD_SALES!$B$5:$Z$500,MATCH(resource!$CC972,COD_SALES!$A$5:$A$500,0),MATCH(resource!DN$2,COD_SALES!$B$4:$Z$4,0)),"")</f>
        <v/>
      </c>
      <c r="DO972" s="3" t="str">
        <f>IFERROR(INDEX(COD_SALES!$B$5:$Z$500,MATCH(resource!$CC972,COD_SALES!$A$5:$A$500,0),MATCH(resource!DO$2,COD_SALES!$B$4:$Z$4,0)),"")</f>
        <v/>
      </c>
      <c r="DP972" s="3" t="str">
        <f>IFERROR(INDEX(COD_SALES!$B$5:$Z$500,MATCH(resource!$CC972,COD_SALES!$A$5:$A$500,0),MATCH(resource!DP$2,COD_SALES!$B$4:$Z$4,0)),"")</f>
        <v/>
      </c>
      <c r="DQ972" s="3" t="str">
        <f>IFERROR(INDEX(COD_SALES!$B$5:$Z$500,MATCH(resource!$CC972,COD_SALES!$A$5:$A$500,0),MATCH(resource!DQ$2,COD_SALES!$B$4:$Z$4,0)),"")</f>
        <v/>
      </c>
      <c r="DR972" s="3" t="str">
        <f>IFERROR(INDEX(COD_SALES!$B$5:$Z$500,MATCH(resource!$CC972,COD_SALES!$A$5:$A$500,0),MATCH(resource!DR$2,COD_SALES!$B$4:$Z$4,0)),"")</f>
        <v/>
      </c>
      <c r="DS972" s="3" t="str">
        <f>IFERROR(INDEX(COD_SALES!$B$5:$Z$500,MATCH(resource!$CC972,COD_SALES!$A$5:$A$500,0),MATCH(resource!DS$2,COD_SALES!$B$4:$Z$4,0)),"")</f>
        <v/>
      </c>
      <c r="DT972" s="3" t="str">
        <f>IFERROR(INDEX(COD_SALES!$B$5:$Z$500,MATCH(resource!$CC972,COD_SALES!$A$5:$A$500,0),MATCH(resource!DT$2,COD_SALES!$B$4:$Z$4,0)),"")</f>
        <v/>
      </c>
      <c r="DU972" s="3" t="str">
        <f>IFERROR(INDEX(COD_SALES!$B$5:$Z$500,MATCH(resource!$CC972,COD_SALES!$A$5:$A$500,0),MATCH(resource!DU$2,COD_SALES!$B$4:$Z$4,0)),"")</f>
        <v/>
      </c>
      <c r="DV972" s="3" t="str">
        <f>IFERROR(INDEX(COD_SALES!$B$5:$Z$500,MATCH(resource!$CC972,COD_SALES!$A$5:$A$500,0),MATCH(resource!DV$2,COD_SALES!$B$4:$Z$4,0)),"")</f>
        <v/>
      </c>
      <c r="DW972" s="3" t="str">
        <f>IFERROR(INDEX(COD_SALES!$B$5:$Z$500,MATCH(resource!$CC972,COD_SALES!$A$5:$A$500,0),MATCH(resource!DW$2,COD_SALES!$B$4:$Z$4,0)),"")</f>
        <v/>
      </c>
      <c r="DX972" s="3" t="str">
        <f>IFERROR(INDEX(COD_SALES!$B$5:$Z$500,MATCH(resource!$CC972,COD_SALES!$A$5:$A$500,0),MATCH(resource!DX$2,COD_SALES!$B$4:$Z$4,0)),"")</f>
        <v/>
      </c>
      <c r="DY972" s="3" t="str">
        <f>IFERROR(INDEX(COD_SALES!$B$5:$Z$500,MATCH(resource!$CC972,COD_SALES!$A$5:$A$500,0),MATCH(resource!DY$2,COD_SALES!$B$4:$Z$4,0)),"")</f>
        <v/>
      </c>
      <c r="DZ972" s="3" t="str">
        <f>IFERROR(INDEX(COD_SALES!$B$5:$Z$500,MATCH(resource!$CC972,COD_SALES!$A$5:$A$500,0),MATCH(resource!DZ$2,COD_SALES!$B$4:$Z$4,0)),"")</f>
        <v/>
      </c>
      <c r="EA972" s="3" t="str">
        <f>IFERROR(INDEX(COD_SALES!$B$5:$Z$500,MATCH(resource!$CC972,COD_SALES!$A$5:$A$500,0),MATCH(resource!EA$2,COD_SALES!$B$4:$Z$4,0)),"")</f>
        <v/>
      </c>
      <c r="EB972" s="3">
        <f t="shared" si="146"/>
        <v>0</v>
      </c>
      <c r="EW972" s="3">
        <f>IFERROR(VLOOKUP(CC972,data_pull!$AO$25:$AR$546,2,0),0)</f>
        <v>0</v>
      </c>
      <c r="EX972" s="1">
        <f>IFERROR(VLOOKUP(CC972,data_pull!$AO$25:$AR$546,4,0),0)</f>
        <v>0</v>
      </c>
    </row>
    <row r="973" spans="13:154" x14ac:dyDescent="0.25"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4">
        <f>sales_data!B972</f>
        <v>0</v>
      </c>
      <c r="AR973" s="4">
        <f>sales_data!C972</f>
        <v>0</v>
      </c>
      <c r="AS973" s="5" t="str">
        <f t="shared" si="145"/>
        <v/>
      </c>
      <c r="AT973" s="4">
        <f>sales_data!I972</f>
        <v>0</v>
      </c>
      <c r="AU973" s="4">
        <f>sales_data!W972</f>
        <v>0</v>
      </c>
      <c r="AV973" s="1">
        <f>sales_data!N972</f>
        <v>0</v>
      </c>
      <c r="AW973" s="1">
        <f>sales_data!P972</f>
        <v>0</v>
      </c>
      <c r="AX973" s="3">
        <f ca="1">IFERROR(INDEX(INDIRECT("day_wise_sales_data!$B$2:$BZ$599"),MATCH(resource!$CC973,day_wise_sales_data!$A$2:$A$500,0),MATCH(resource!AX$2,INDIRECT("day_wise_sales_data!$B$1:$BZ$1"),0)),0)</f>
        <v>0</v>
      </c>
      <c r="AY973" s="3">
        <f ca="1">IFERROR(INDEX(INDIRECT("day_wise_sales_data!$B$2:$BZ$599"),MATCH(resource!$CC973,day_wise_sales_data!$A$2:$A$500,0),MATCH(resource!AY$2,INDIRECT("day_wise_sales_data!$B$1:$BZ$1"),0)),0)</f>
        <v>0</v>
      </c>
      <c r="AZ973" s="3">
        <f ca="1">IFERROR(INDEX(INDIRECT("day_wise_sales_data!$B$2:$BZ$599"),MATCH(resource!$CC973,day_wise_sales_data!$A$2:$A$500,0),MATCH(resource!AZ$2,INDIRECT("day_wise_sales_data!$B$1:$BZ$1"),0)),0)</f>
        <v>0</v>
      </c>
      <c r="BA973" s="3">
        <f ca="1">IFERROR(INDEX(INDIRECT("day_wise_sales_data!$B$2:$BZ$599"),MATCH(resource!$CC973,day_wise_sales_data!$A$2:$A$500,0),MATCH(resource!BA$2,INDIRECT("day_wise_sales_data!$B$1:$BZ$1"),0)),0)</f>
        <v>0</v>
      </c>
      <c r="BB973" s="3">
        <f ca="1">IFERROR(INDEX(INDIRECT("day_wise_sales_data!$B$2:$BZ$599"),MATCH(resource!$CC973,day_wise_sales_data!$A$2:$A$500,0),MATCH(resource!BB$2,INDIRECT("day_wise_sales_data!$B$1:$BZ$1"),0)),0)</f>
        <v>0</v>
      </c>
      <c r="BC973" s="3">
        <f ca="1">IFERROR(INDEX(INDIRECT("day_wise_sales_data!$B$2:$BZ$599"),MATCH(resource!$CC973,day_wise_sales_data!$A$2:$A$500,0),MATCH(resource!BC$2,INDIRECT("day_wise_sales_data!$B$1:$BZ$1"),0)),0)</f>
        <v>0</v>
      </c>
      <c r="BD973" s="3">
        <f ca="1">IFERROR(INDEX(INDIRECT("day_wise_sales_data!$B$2:$BZ$599"),MATCH(resource!$CC973,day_wise_sales_data!$A$2:$A$500,0),MATCH(resource!BD$2,INDIRECT("day_wise_sales_data!$B$1:$BZ$1"),0)),0)</f>
        <v>0</v>
      </c>
      <c r="BE973" s="3">
        <f ca="1">IFERROR(INDEX(INDIRECT("day_wise_sales_data!$B$2:$BZ$599"),MATCH(resource!$CC973,day_wise_sales_data!$A$2:$A$500,0),MATCH(resource!BE$2,INDIRECT("day_wise_sales_data!$B$1:$BZ$1"),0)),0)</f>
        <v>0</v>
      </c>
      <c r="BF973" s="3">
        <f ca="1">IFERROR(INDEX(INDIRECT("day_wise_sales_data!$B$2:$BZ$599"),MATCH(resource!$CC973,day_wise_sales_data!$A$2:$A$500,0),MATCH(resource!BF$2,INDIRECT("day_wise_sales_data!$B$1:$BZ$1"),0)),0)</f>
        <v>0</v>
      </c>
      <c r="BG973" s="3">
        <f ca="1">IFERROR(INDEX(INDIRECT("day_wise_sales_data!$B$2:$BZ$599"),MATCH(resource!$CC973,day_wise_sales_data!$A$2:$A$500,0),MATCH(resource!BG$2,INDIRECT("day_wise_sales_data!$B$1:$BZ$1"),0)),0)</f>
        <v>0</v>
      </c>
      <c r="BH973" s="3">
        <f ca="1">IFERROR(INDEX(INDIRECT("day_wise_sales_data!$B$2:$BZ$599"),MATCH(resource!$CC973,day_wise_sales_data!$A$2:$A$500,0),MATCH(resource!BH$2,INDIRECT("day_wise_sales_data!$B$1:$BZ$1"),0)),0)</f>
        <v>0</v>
      </c>
      <c r="BI973" s="3">
        <f ca="1">IFERROR(INDEX(INDIRECT("day_wise_sales_data!$B$2:$BZ$599"),MATCH(resource!$CC973,day_wise_sales_data!$A$2:$A$500,0),MATCH(resource!BI$2,INDIRECT("day_wise_sales_data!$B$1:$BZ$1"),0)),0)</f>
        <v>0</v>
      </c>
      <c r="BJ973" s="3">
        <f ca="1">IFERROR(INDEX(INDIRECT("day_wise_sales_data!$B$2:$BZ$599"),MATCH(resource!$CC973,day_wise_sales_data!$A$2:$A$500,0),MATCH(resource!BJ$2,INDIRECT("day_wise_sales_data!$B$1:$BZ$1"),0)),0)</f>
        <v>0</v>
      </c>
      <c r="BK973" s="3">
        <f ca="1">IFERROR(INDEX(INDIRECT("day_wise_sales_data!$B$2:$BZ$599"),MATCH(resource!$CC973,day_wise_sales_data!$A$2:$A$500,0),MATCH(resource!BK$2,INDIRECT("day_wise_sales_data!$B$1:$BZ$1"),0)),0)</f>
        <v>0</v>
      </c>
      <c r="BL973" s="3">
        <f ca="1">IFERROR(INDEX(INDIRECT("day_wise_sales_data!$B$2:$BZ$599"),MATCH(resource!$CC973,day_wise_sales_data!$A$2:$A$500,0),MATCH(resource!BL$2,INDIRECT("day_wise_sales_data!$B$1:$BZ$1"),0)),0)</f>
        <v>0</v>
      </c>
      <c r="BM973" s="3">
        <f ca="1">IFERROR(INDEX(INDIRECT("day_wise_sales_data!$B$2:$BZ$599"),MATCH(resource!$CC973,day_wise_sales_data!$A$2:$A$500,0),MATCH(resource!BM$2,INDIRECT("day_wise_sales_data!$B$1:$BZ$1"),0)),0)</f>
        <v>0</v>
      </c>
      <c r="BN973" s="3">
        <f ca="1">IFERROR(INDEX(INDIRECT("day_wise_sales_data!$B$2:$BZ$599"),MATCH(resource!$CC973,day_wise_sales_data!$A$2:$A$500,0),MATCH(resource!BN$2,INDIRECT("day_wise_sales_data!$B$1:$BZ$1"),0)),0)</f>
        <v>0</v>
      </c>
      <c r="BO973" s="3">
        <f ca="1">IFERROR(INDEX(INDIRECT("day_wise_sales_data!$B$2:$BZ$599"),MATCH(resource!$CC973,day_wise_sales_data!$A$2:$A$500,0),MATCH(resource!BO$2,INDIRECT("day_wise_sales_data!$B$1:$BZ$1"),0)),0)</f>
        <v>0</v>
      </c>
      <c r="BP973" s="3">
        <f ca="1">IFERROR(INDEX(INDIRECT("day_wise_sales_data!$B$2:$BZ$599"),MATCH(resource!$CC973,day_wise_sales_data!$A$2:$A$500,0),MATCH(resource!BP$2,INDIRECT("day_wise_sales_data!$B$1:$BZ$1"),0)),0)</f>
        <v>0</v>
      </c>
      <c r="BQ973" s="3">
        <f ca="1">IFERROR(INDEX(INDIRECT("day_wise_sales_data!$B$2:$BZ$599"),MATCH(resource!$CC973,day_wise_sales_data!$A$2:$A$500,0),MATCH(resource!BQ$2,INDIRECT("day_wise_sales_data!$B$1:$BZ$1"),0)),0)</f>
        <v>0</v>
      </c>
      <c r="BR973" s="3">
        <f ca="1">IFERROR(INDEX(INDIRECT("day_wise_sales_data!$B$2:$BZ$599"),MATCH(resource!$CC973,day_wise_sales_data!$A$2:$A$500,0),MATCH(resource!BR$2,INDIRECT("day_wise_sales_data!$B$1:$BZ$1"),0)),0)</f>
        <v>0</v>
      </c>
      <c r="BS973" s="3">
        <f ca="1">IFERROR(INDEX(INDIRECT("day_wise_sales_data!$B$2:$BZ$599"),MATCH(resource!$CC973,day_wise_sales_data!$A$2:$A$500,0),MATCH(resource!BS$2,INDIRECT("day_wise_sales_data!$B$1:$BZ$1"),0)),0)</f>
        <v>0</v>
      </c>
      <c r="BT973" s="3">
        <f ca="1">IFERROR(INDEX(INDIRECT("day_wise_sales_data!$B$2:$BZ$599"),MATCH(resource!$CC973,day_wise_sales_data!$A$2:$A$500,0),MATCH(resource!BT$2,INDIRECT("day_wise_sales_data!$B$1:$BZ$1"),0)),0)</f>
        <v>0</v>
      </c>
      <c r="BU973" s="3">
        <f ca="1">IFERROR(INDEX(INDIRECT("day_wise_sales_data!$B$2:$BZ$599"),MATCH(resource!$CC973,day_wise_sales_data!$A$2:$A$500,0),MATCH(resource!BU$2,INDIRECT("day_wise_sales_data!$B$1:$BZ$1"),0)),0)</f>
        <v>0</v>
      </c>
      <c r="BV973" s="3">
        <f ca="1">IFERROR(INDEX(INDIRECT("day_wise_sales_data!$B$2:$BZ$599"),MATCH(resource!$CC973,day_wise_sales_data!$A$2:$A$500,0),MATCH(resource!BV$2,INDIRECT("day_wise_sales_data!$B$1:$BZ$1"),0)),0)</f>
        <v>0</v>
      </c>
      <c r="BW973" s="3">
        <f ca="1">IFERROR(INDEX(INDIRECT("day_wise_sales_data!$B$2:$BZ$599"),MATCH(resource!$CC973,day_wise_sales_data!$A$2:$A$500,0),MATCH(resource!BW$2,INDIRECT("day_wise_sales_data!$B$1:$BZ$1"),0)),0)</f>
        <v>0</v>
      </c>
      <c r="BX973" s="3">
        <f ca="1">IFERROR(INDEX(INDIRECT("day_wise_sales_data!$B$2:$BZ$599"),MATCH(resource!$CC973,day_wise_sales_data!$A$2:$A$500,0),MATCH(resource!BX$2,INDIRECT("day_wise_sales_data!$B$1:$BZ$1"),0)),0)</f>
        <v>0</v>
      </c>
      <c r="BY973" s="3">
        <f ca="1">IFERROR(INDEX(INDIRECT("day_wise_sales_data!$B$2:$BZ$599"),MATCH(resource!$CC973,day_wise_sales_data!$A$2:$A$500,0),MATCH(resource!BY$2,INDIRECT("day_wise_sales_data!$B$1:$BZ$1"),0)),0)</f>
        <v>0</v>
      </c>
      <c r="BZ973" s="3">
        <f ca="1">IFERROR(INDEX(INDIRECT("day_wise_sales_data!$B$2:$BZ$599"),MATCH(resource!$CC973,day_wise_sales_data!$A$2:$A$500,0),MATCH(resource!BZ$2,INDIRECT("day_wise_sales_data!$B$1:$BZ$1"),0)),0)</f>
        <v>0</v>
      </c>
      <c r="CA973" s="3">
        <f ca="1">IFERROR(INDEX(INDIRECT("day_wise_sales_data!$B$2:$BZ$599"),MATCH(resource!$CC973,day_wise_sales_data!$A$2:$A$500,0),MATCH(resource!CA$2,INDIRECT("day_wise_sales_data!$B$1:$BZ$1"),0)),0)</f>
        <v>0</v>
      </c>
      <c r="CC973" s="4">
        <f>sales_data!H972</f>
        <v>0</v>
      </c>
      <c r="CD973" s="1">
        <v>971</v>
      </c>
      <c r="CE973" s="1" t="str">
        <f>IF(AQ973=report!$AQ$3,resource!CD973,"")</f>
        <v/>
      </c>
      <c r="CF973" s="5" t="str">
        <f>IFERROR(SMALL($CE$3:$CE$1001,ROWS($CE$3:CE973)),"")</f>
        <v/>
      </c>
      <c r="CH973">
        <f>IFERROR(VLOOKUP($CC973,data_pull!$E$22:$G$700,2,0),0)</f>
        <v>0</v>
      </c>
      <c r="DK973" s="3" t="str">
        <f>IFERROR(INDEX(COD_SALES!$B$5:$Z$500,MATCH(resource!$CC973,COD_SALES!$A$5:$A$500,0),MATCH(resource!DK$2,COD_SALES!$B$4:$Z$4,0)),"")</f>
        <v/>
      </c>
      <c r="DL973" s="3" t="str">
        <f>IFERROR(INDEX(COD_SALES!$B$5:$Z$500,MATCH(resource!$CC973,COD_SALES!$A$5:$A$500,0),MATCH(resource!DL$2,COD_SALES!$B$4:$Z$4,0)),"")</f>
        <v/>
      </c>
      <c r="DM973" s="3" t="str">
        <f>IFERROR(INDEX(COD_SALES!$B$5:$Z$500,MATCH(resource!$CC973,COD_SALES!$A$5:$A$500,0),MATCH(resource!DM$2,COD_SALES!$B$4:$Z$4,0)),"")</f>
        <v/>
      </c>
      <c r="DN973" s="3" t="str">
        <f>IFERROR(INDEX(COD_SALES!$B$5:$Z$500,MATCH(resource!$CC973,COD_SALES!$A$5:$A$500,0),MATCH(resource!DN$2,COD_SALES!$B$4:$Z$4,0)),"")</f>
        <v/>
      </c>
      <c r="DO973" s="3" t="str">
        <f>IFERROR(INDEX(COD_SALES!$B$5:$Z$500,MATCH(resource!$CC973,COD_SALES!$A$5:$A$500,0),MATCH(resource!DO$2,COD_SALES!$B$4:$Z$4,0)),"")</f>
        <v/>
      </c>
      <c r="DP973" s="3" t="str">
        <f>IFERROR(INDEX(COD_SALES!$B$5:$Z$500,MATCH(resource!$CC973,COD_SALES!$A$5:$A$500,0),MATCH(resource!DP$2,COD_SALES!$B$4:$Z$4,0)),"")</f>
        <v/>
      </c>
      <c r="DQ973" s="3" t="str">
        <f>IFERROR(INDEX(COD_SALES!$B$5:$Z$500,MATCH(resource!$CC973,COD_SALES!$A$5:$A$500,0),MATCH(resource!DQ$2,COD_SALES!$B$4:$Z$4,0)),"")</f>
        <v/>
      </c>
      <c r="DR973" s="3" t="str">
        <f>IFERROR(INDEX(COD_SALES!$B$5:$Z$500,MATCH(resource!$CC973,COD_SALES!$A$5:$A$500,0),MATCH(resource!DR$2,COD_SALES!$B$4:$Z$4,0)),"")</f>
        <v/>
      </c>
      <c r="DS973" s="3" t="str">
        <f>IFERROR(INDEX(COD_SALES!$B$5:$Z$500,MATCH(resource!$CC973,COD_SALES!$A$5:$A$500,0),MATCH(resource!DS$2,COD_SALES!$B$4:$Z$4,0)),"")</f>
        <v/>
      </c>
      <c r="DT973" s="3" t="str">
        <f>IFERROR(INDEX(COD_SALES!$B$5:$Z$500,MATCH(resource!$CC973,COD_SALES!$A$5:$A$500,0),MATCH(resource!DT$2,COD_SALES!$B$4:$Z$4,0)),"")</f>
        <v/>
      </c>
      <c r="DU973" s="3" t="str">
        <f>IFERROR(INDEX(COD_SALES!$B$5:$Z$500,MATCH(resource!$CC973,COD_SALES!$A$5:$A$500,0),MATCH(resource!DU$2,COD_SALES!$B$4:$Z$4,0)),"")</f>
        <v/>
      </c>
      <c r="DV973" s="3" t="str">
        <f>IFERROR(INDEX(COD_SALES!$B$5:$Z$500,MATCH(resource!$CC973,COD_SALES!$A$5:$A$500,0),MATCH(resource!DV$2,COD_SALES!$B$4:$Z$4,0)),"")</f>
        <v/>
      </c>
      <c r="DW973" s="3" t="str">
        <f>IFERROR(INDEX(COD_SALES!$B$5:$Z$500,MATCH(resource!$CC973,COD_SALES!$A$5:$A$500,0),MATCH(resource!DW$2,COD_SALES!$B$4:$Z$4,0)),"")</f>
        <v/>
      </c>
      <c r="DX973" s="3" t="str">
        <f>IFERROR(INDEX(COD_SALES!$B$5:$Z$500,MATCH(resource!$CC973,COD_SALES!$A$5:$A$500,0),MATCH(resource!DX$2,COD_SALES!$B$4:$Z$4,0)),"")</f>
        <v/>
      </c>
      <c r="DY973" s="3" t="str">
        <f>IFERROR(INDEX(COD_SALES!$B$5:$Z$500,MATCH(resource!$CC973,COD_SALES!$A$5:$A$500,0),MATCH(resource!DY$2,COD_SALES!$B$4:$Z$4,0)),"")</f>
        <v/>
      </c>
      <c r="DZ973" s="3" t="str">
        <f>IFERROR(INDEX(COD_SALES!$B$5:$Z$500,MATCH(resource!$CC973,COD_SALES!$A$5:$A$500,0),MATCH(resource!DZ$2,COD_SALES!$B$4:$Z$4,0)),"")</f>
        <v/>
      </c>
      <c r="EA973" s="3" t="str">
        <f>IFERROR(INDEX(COD_SALES!$B$5:$Z$500,MATCH(resource!$CC973,COD_SALES!$A$5:$A$500,0),MATCH(resource!EA$2,COD_SALES!$B$4:$Z$4,0)),"")</f>
        <v/>
      </c>
      <c r="EB973" s="3">
        <f t="shared" si="146"/>
        <v>0</v>
      </c>
      <c r="EW973" s="3">
        <f>IFERROR(VLOOKUP(CC973,data_pull!$AO$25:$AR$546,2,0),0)</f>
        <v>0</v>
      </c>
      <c r="EX973" s="1">
        <f>IFERROR(VLOOKUP(CC973,data_pull!$AO$25:$AR$546,4,0),0)</f>
        <v>0</v>
      </c>
    </row>
    <row r="974" spans="13:154" x14ac:dyDescent="0.25"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4">
        <f>sales_data!B973</f>
        <v>0</v>
      </c>
      <c r="AR974" s="4">
        <f>sales_data!C973</f>
        <v>0</v>
      </c>
      <c r="AS974" s="5" t="str">
        <f t="shared" si="145"/>
        <v/>
      </c>
      <c r="AT974" s="4">
        <f>sales_data!I973</f>
        <v>0</v>
      </c>
      <c r="AU974" s="4">
        <f>sales_data!W973</f>
        <v>0</v>
      </c>
      <c r="AV974" s="1">
        <f>sales_data!N973</f>
        <v>0</v>
      </c>
      <c r="AW974" s="1">
        <f>sales_data!P973</f>
        <v>0</v>
      </c>
      <c r="AX974" s="3">
        <f ca="1">IFERROR(INDEX(INDIRECT("day_wise_sales_data!$B$2:$BZ$599"),MATCH(resource!$CC974,day_wise_sales_data!$A$2:$A$500,0),MATCH(resource!AX$2,INDIRECT("day_wise_sales_data!$B$1:$BZ$1"),0)),0)</f>
        <v>0</v>
      </c>
      <c r="AY974" s="3">
        <f ca="1">IFERROR(INDEX(INDIRECT("day_wise_sales_data!$B$2:$BZ$599"),MATCH(resource!$CC974,day_wise_sales_data!$A$2:$A$500,0),MATCH(resource!AY$2,INDIRECT("day_wise_sales_data!$B$1:$BZ$1"),0)),0)</f>
        <v>0</v>
      </c>
      <c r="AZ974" s="3">
        <f ca="1">IFERROR(INDEX(INDIRECT("day_wise_sales_data!$B$2:$BZ$599"),MATCH(resource!$CC974,day_wise_sales_data!$A$2:$A$500,0),MATCH(resource!AZ$2,INDIRECT("day_wise_sales_data!$B$1:$BZ$1"),0)),0)</f>
        <v>0</v>
      </c>
      <c r="BA974" s="3">
        <f ca="1">IFERROR(INDEX(INDIRECT("day_wise_sales_data!$B$2:$BZ$599"),MATCH(resource!$CC974,day_wise_sales_data!$A$2:$A$500,0),MATCH(resource!BA$2,INDIRECT("day_wise_sales_data!$B$1:$BZ$1"),0)),0)</f>
        <v>0</v>
      </c>
      <c r="BB974" s="3">
        <f ca="1">IFERROR(INDEX(INDIRECT("day_wise_sales_data!$B$2:$BZ$599"),MATCH(resource!$CC974,day_wise_sales_data!$A$2:$A$500,0),MATCH(resource!BB$2,INDIRECT("day_wise_sales_data!$B$1:$BZ$1"),0)),0)</f>
        <v>0</v>
      </c>
      <c r="BC974" s="3">
        <f ca="1">IFERROR(INDEX(INDIRECT("day_wise_sales_data!$B$2:$BZ$599"),MATCH(resource!$CC974,day_wise_sales_data!$A$2:$A$500,0),MATCH(resource!BC$2,INDIRECT("day_wise_sales_data!$B$1:$BZ$1"),0)),0)</f>
        <v>0</v>
      </c>
      <c r="BD974" s="3">
        <f ca="1">IFERROR(INDEX(INDIRECT("day_wise_sales_data!$B$2:$BZ$599"),MATCH(resource!$CC974,day_wise_sales_data!$A$2:$A$500,0),MATCH(resource!BD$2,INDIRECT("day_wise_sales_data!$B$1:$BZ$1"),0)),0)</f>
        <v>0</v>
      </c>
      <c r="BE974" s="3">
        <f ca="1">IFERROR(INDEX(INDIRECT("day_wise_sales_data!$B$2:$BZ$599"),MATCH(resource!$CC974,day_wise_sales_data!$A$2:$A$500,0),MATCH(resource!BE$2,INDIRECT("day_wise_sales_data!$B$1:$BZ$1"),0)),0)</f>
        <v>0</v>
      </c>
      <c r="BF974" s="3">
        <f ca="1">IFERROR(INDEX(INDIRECT("day_wise_sales_data!$B$2:$BZ$599"),MATCH(resource!$CC974,day_wise_sales_data!$A$2:$A$500,0),MATCH(resource!BF$2,INDIRECT("day_wise_sales_data!$B$1:$BZ$1"),0)),0)</f>
        <v>0</v>
      </c>
      <c r="BG974" s="3">
        <f ca="1">IFERROR(INDEX(INDIRECT("day_wise_sales_data!$B$2:$BZ$599"),MATCH(resource!$CC974,day_wise_sales_data!$A$2:$A$500,0),MATCH(resource!BG$2,INDIRECT("day_wise_sales_data!$B$1:$BZ$1"),0)),0)</f>
        <v>0</v>
      </c>
      <c r="BH974" s="3">
        <f ca="1">IFERROR(INDEX(INDIRECT("day_wise_sales_data!$B$2:$BZ$599"),MATCH(resource!$CC974,day_wise_sales_data!$A$2:$A$500,0),MATCH(resource!BH$2,INDIRECT("day_wise_sales_data!$B$1:$BZ$1"),0)),0)</f>
        <v>0</v>
      </c>
      <c r="BI974" s="3">
        <f ca="1">IFERROR(INDEX(INDIRECT("day_wise_sales_data!$B$2:$BZ$599"),MATCH(resource!$CC974,day_wise_sales_data!$A$2:$A$500,0),MATCH(resource!BI$2,INDIRECT("day_wise_sales_data!$B$1:$BZ$1"),0)),0)</f>
        <v>0</v>
      </c>
      <c r="BJ974" s="3">
        <f ca="1">IFERROR(INDEX(INDIRECT("day_wise_sales_data!$B$2:$BZ$599"),MATCH(resource!$CC974,day_wise_sales_data!$A$2:$A$500,0),MATCH(resource!BJ$2,INDIRECT("day_wise_sales_data!$B$1:$BZ$1"),0)),0)</f>
        <v>0</v>
      </c>
      <c r="BK974" s="3">
        <f ca="1">IFERROR(INDEX(INDIRECT("day_wise_sales_data!$B$2:$BZ$599"),MATCH(resource!$CC974,day_wise_sales_data!$A$2:$A$500,0),MATCH(resource!BK$2,INDIRECT("day_wise_sales_data!$B$1:$BZ$1"),0)),0)</f>
        <v>0</v>
      </c>
      <c r="BL974" s="3">
        <f ca="1">IFERROR(INDEX(INDIRECT("day_wise_sales_data!$B$2:$BZ$599"),MATCH(resource!$CC974,day_wise_sales_data!$A$2:$A$500,0),MATCH(resource!BL$2,INDIRECT("day_wise_sales_data!$B$1:$BZ$1"),0)),0)</f>
        <v>0</v>
      </c>
      <c r="BM974" s="3">
        <f ca="1">IFERROR(INDEX(INDIRECT("day_wise_sales_data!$B$2:$BZ$599"),MATCH(resource!$CC974,day_wise_sales_data!$A$2:$A$500,0),MATCH(resource!BM$2,INDIRECT("day_wise_sales_data!$B$1:$BZ$1"),0)),0)</f>
        <v>0</v>
      </c>
      <c r="BN974" s="3">
        <f ca="1">IFERROR(INDEX(INDIRECT("day_wise_sales_data!$B$2:$BZ$599"),MATCH(resource!$CC974,day_wise_sales_data!$A$2:$A$500,0),MATCH(resource!BN$2,INDIRECT("day_wise_sales_data!$B$1:$BZ$1"),0)),0)</f>
        <v>0</v>
      </c>
      <c r="BO974" s="3">
        <f ca="1">IFERROR(INDEX(INDIRECT("day_wise_sales_data!$B$2:$BZ$599"),MATCH(resource!$CC974,day_wise_sales_data!$A$2:$A$500,0),MATCH(resource!BO$2,INDIRECT("day_wise_sales_data!$B$1:$BZ$1"),0)),0)</f>
        <v>0</v>
      </c>
      <c r="BP974" s="3">
        <f ca="1">IFERROR(INDEX(INDIRECT("day_wise_sales_data!$B$2:$BZ$599"),MATCH(resource!$CC974,day_wise_sales_data!$A$2:$A$500,0),MATCH(resource!BP$2,INDIRECT("day_wise_sales_data!$B$1:$BZ$1"),0)),0)</f>
        <v>0</v>
      </c>
      <c r="BQ974" s="3">
        <f ca="1">IFERROR(INDEX(INDIRECT("day_wise_sales_data!$B$2:$BZ$599"),MATCH(resource!$CC974,day_wise_sales_data!$A$2:$A$500,0),MATCH(resource!BQ$2,INDIRECT("day_wise_sales_data!$B$1:$BZ$1"),0)),0)</f>
        <v>0</v>
      </c>
      <c r="BR974" s="3">
        <f ca="1">IFERROR(INDEX(INDIRECT("day_wise_sales_data!$B$2:$BZ$599"),MATCH(resource!$CC974,day_wise_sales_data!$A$2:$A$500,0),MATCH(resource!BR$2,INDIRECT("day_wise_sales_data!$B$1:$BZ$1"),0)),0)</f>
        <v>0</v>
      </c>
      <c r="BS974" s="3">
        <f ca="1">IFERROR(INDEX(INDIRECT("day_wise_sales_data!$B$2:$BZ$599"),MATCH(resource!$CC974,day_wise_sales_data!$A$2:$A$500,0),MATCH(resource!BS$2,INDIRECT("day_wise_sales_data!$B$1:$BZ$1"),0)),0)</f>
        <v>0</v>
      </c>
      <c r="BT974" s="3">
        <f ca="1">IFERROR(INDEX(INDIRECT("day_wise_sales_data!$B$2:$BZ$599"),MATCH(resource!$CC974,day_wise_sales_data!$A$2:$A$500,0),MATCH(resource!BT$2,INDIRECT("day_wise_sales_data!$B$1:$BZ$1"),0)),0)</f>
        <v>0</v>
      </c>
      <c r="BU974" s="3">
        <f ca="1">IFERROR(INDEX(INDIRECT("day_wise_sales_data!$B$2:$BZ$599"),MATCH(resource!$CC974,day_wise_sales_data!$A$2:$A$500,0),MATCH(resource!BU$2,INDIRECT("day_wise_sales_data!$B$1:$BZ$1"),0)),0)</f>
        <v>0</v>
      </c>
      <c r="BV974" s="3">
        <f ca="1">IFERROR(INDEX(INDIRECT("day_wise_sales_data!$B$2:$BZ$599"),MATCH(resource!$CC974,day_wise_sales_data!$A$2:$A$500,0),MATCH(resource!BV$2,INDIRECT("day_wise_sales_data!$B$1:$BZ$1"),0)),0)</f>
        <v>0</v>
      </c>
      <c r="BW974" s="3">
        <f ca="1">IFERROR(INDEX(INDIRECT("day_wise_sales_data!$B$2:$BZ$599"),MATCH(resource!$CC974,day_wise_sales_data!$A$2:$A$500,0),MATCH(resource!BW$2,INDIRECT("day_wise_sales_data!$B$1:$BZ$1"),0)),0)</f>
        <v>0</v>
      </c>
      <c r="BX974" s="3">
        <f ca="1">IFERROR(INDEX(INDIRECT("day_wise_sales_data!$B$2:$BZ$599"),MATCH(resource!$CC974,day_wise_sales_data!$A$2:$A$500,0),MATCH(resource!BX$2,INDIRECT("day_wise_sales_data!$B$1:$BZ$1"),0)),0)</f>
        <v>0</v>
      </c>
      <c r="BY974" s="3">
        <f ca="1">IFERROR(INDEX(INDIRECT("day_wise_sales_data!$B$2:$BZ$599"),MATCH(resource!$CC974,day_wise_sales_data!$A$2:$A$500,0),MATCH(resource!BY$2,INDIRECT("day_wise_sales_data!$B$1:$BZ$1"),0)),0)</f>
        <v>0</v>
      </c>
      <c r="BZ974" s="3">
        <f ca="1">IFERROR(INDEX(INDIRECT("day_wise_sales_data!$B$2:$BZ$599"),MATCH(resource!$CC974,day_wise_sales_data!$A$2:$A$500,0),MATCH(resource!BZ$2,INDIRECT("day_wise_sales_data!$B$1:$BZ$1"),0)),0)</f>
        <v>0</v>
      </c>
      <c r="CA974" s="3">
        <f ca="1">IFERROR(INDEX(INDIRECT("day_wise_sales_data!$B$2:$BZ$599"),MATCH(resource!$CC974,day_wise_sales_data!$A$2:$A$500,0),MATCH(resource!CA$2,INDIRECT("day_wise_sales_data!$B$1:$BZ$1"),0)),0)</f>
        <v>0</v>
      </c>
      <c r="CC974" s="4">
        <f>sales_data!H973</f>
        <v>0</v>
      </c>
      <c r="CD974" s="1">
        <v>972</v>
      </c>
      <c r="CE974" s="1" t="str">
        <f>IF(AQ974=report!$AQ$3,resource!CD974,"")</f>
        <v/>
      </c>
      <c r="CF974" s="5" t="str">
        <f>IFERROR(SMALL($CE$3:$CE$1001,ROWS($CE$3:CE974)),"")</f>
        <v/>
      </c>
      <c r="CH974">
        <f>IFERROR(VLOOKUP($CC974,data_pull!$E$22:$G$700,2,0),0)</f>
        <v>0</v>
      </c>
      <c r="DK974" s="3" t="str">
        <f>IFERROR(INDEX(COD_SALES!$B$5:$Z$500,MATCH(resource!$CC974,COD_SALES!$A$5:$A$500,0),MATCH(resource!DK$2,COD_SALES!$B$4:$Z$4,0)),"")</f>
        <v/>
      </c>
      <c r="DL974" s="3" t="str">
        <f>IFERROR(INDEX(COD_SALES!$B$5:$Z$500,MATCH(resource!$CC974,COD_SALES!$A$5:$A$500,0),MATCH(resource!DL$2,COD_SALES!$B$4:$Z$4,0)),"")</f>
        <v/>
      </c>
      <c r="DM974" s="3" t="str">
        <f>IFERROR(INDEX(COD_SALES!$B$5:$Z$500,MATCH(resource!$CC974,COD_SALES!$A$5:$A$500,0),MATCH(resource!DM$2,COD_SALES!$B$4:$Z$4,0)),"")</f>
        <v/>
      </c>
      <c r="DN974" s="3" t="str">
        <f>IFERROR(INDEX(COD_SALES!$B$5:$Z$500,MATCH(resource!$CC974,COD_SALES!$A$5:$A$500,0),MATCH(resource!DN$2,COD_SALES!$B$4:$Z$4,0)),"")</f>
        <v/>
      </c>
      <c r="DO974" s="3" t="str">
        <f>IFERROR(INDEX(COD_SALES!$B$5:$Z$500,MATCH(resource!$CC974,COD_SALES!$A$5:$A$500,0),MATCH(resource!DO$2,COD_SALES!$B$4:$Z$4,0)),"")</f>
        <v/>
      </c>
      <c r="DP974" s="3" t="str">
        <f>IFERROR(INDEX(COD_SALES!$B$5:$Z$500,MATCH(resource!$CC974,COD_SALES!$A$5:$A$500,0),MATCH(resource!DP$2,COD_SALES!$B$4:$Z$4,0)),"")</f>
        <v/>
      </c>
      <c r="DQ974" s="3" t="str">
        <f>IFERROR(INDEX(COD_SALES!$B$5:$Z$500,MATCH(resource!$CC974,COD_SALES!$A$5:$A$500,0),MATCH(resource!DQ$2,COD_SALES!$B$4:$Z$4,0)),"")</f>
        <v/>
      </c>
      <c r="DR974" s="3" t="str">
        <f>IFERROR(INDEX(COD_SALES!$B$5:$Z$500,MATCH(resource!$CC974,COD_SALES!$A$5:$A$500,0),MATCH(resource!DR$2,COD_SALES!$B$4:$Z$4,0)),"")</f>
        <v/>
      </c>
      <c r="DS974" s="3" t="str">
        <f>IFERROR(INDEX(COD_SALES!$B$5:$Z$500,MATCH(resource!$CC974,COD_SALES!$A$5:$A$500,0),MATCH(resource!DS$2,COD_SALES!$B$4:$Z$4,0)),"")</f>
        <v/>
      </c>
      <c r="DT974" s="3" t="str">
        <f>IFERROR(INDEX(COD_SALES!$B$5:$Z$500,MATCH(resource!$CC974,COD_SALES!$A$5:$A$500,0),MATCH(resource!DT$2,COD_SALES!$B$4:$Z$4,0)),"")</f>
        <v/>
      </c>
      <c r="DU974" s="3" t="str">
        <f>IFERROR(INDEX(COD_SALES!$B$5:$Z$500,MATCH(resource!$CC974,COD_SALES!$A$5:$A$500,0),MATCH(resource!DU$2,COD_SALES!$B$4:$Z$4,0)),"")</f>
        <v/>
      </c>
      <c r="DV974" s="3" t="str">
        <f>IFERROR(INDEX(COD_SALES!$B$5:$Z$500,MATCH(resource!$CC974,COD_SALES!$A$5:$A$500,0),MATCH(resource!DV$2,COD_SALES!$B$4:$Z$4,0)),"")</f>
        <v/>
      </c>
      <c r="DW974" s="3" t="str">
        <f>IFERROR(INDEX(COD_SALES!$B$5:$Z$500,MATCH(resource!$CC974,COD_SALES!$A$5:$A$500,0),MATCH(resource!DW$2,COD_SALES!$B$4:$Z$4,0)),"")</f>
        <v/>
      </c>
      <c r="DX974" s="3" t="str">
        <f>IFERROR(INDEX(COD_SALES!$B$5:$Z$500,MATCH(resource!$CC974,COD_SALES!$A$5:$A$500,0),MATCH(resource!DX$2,COD_SALES!$B$4:$Z$4,0)),"")</f>
        <v/>
      </c>
      <c r="DY974" s="3" t="str">
        <f>IFERROR(INDEX(COD_SALES!$B$5:$Z$500,MATCH(resource!$CC974,COD_SALES!$A$5:$A$500,0),MATCH(resource!DY$2,COD_SALES!$B$4:$Z$4,0)),"")</f>
        <v/>
      </c>
      <c r="DZ974" s="3" t="str">
        <f>IFERROR(INDEX(COD_SALES!$B$5:$Z$500,MATCH(resource!$CC974,COD_SALES!$A$5:$A$500,0),MATCH(resource!DZ$2,COD_SALES!$B$4:$Z$4,0)),"")</f>
        <v/>
      </c>
      <c r="EA974" s="3" t="str">
        <f>IFERROR(INDEX(COD_SALES!$B$5:$Z$500,MATCH(resource!$CC974,COD_SALES!$A$5:$A$500,0),MATCH(resource!EA$2,COD_SALES!$B$4:$Z$4,0)),"")</f>
        <v/>
      </c>
      <c r="EB974" s="3">
        <f t="shared" si="146"/>
        <v>0</v>
      </c>
      <c r="EW974" s="3">
        <f>IFERROR(VLOOKUP(CC974,data_pull!$AO$25:$AR$546,2,0),0)</f>
        <v>0</v>
      </c>
      <c r="EX974" s="1">
        <f>IFERROR(VLOOKUP(CC974,data_pull!$AO$25:$AR$546,4,0),0)</f>
        <v>0</v>
      </c>
    </row>
    <row r="975" spans="13:154" x14ac:dyDescent="0.25"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4">
        <f>sales_data!B974</f>
        <v>0</v>
      </c>
      <c r="AR975" s="4">
        <f>sales_data!C974</f>
        <v>0</v>
      </c>
      <c r="AS975" s="5" t="str">
        <f t="shared" si="145"/>
        <v/>
      </c>
      <c r="AT975" s="4">
        <f>sales_data!I974</f>
        <v>0</v>
      </c>
      <c r="AU975" s="4">
        <f>sales_data!W974</f>
        <v>0</v>
      </c>
      <c r="AV975" s="1">
        <f>sales_data!N974</f>
        <v>0</v>
      </c>
      <c r="AW975" s="1">
        <f>sales_data!P974</f>
        <v>0</v>
      </c>
      <c r="AX975" s="3">
        <f ca="1">IFERROR(INDEX(INDIRECT("day_wise_sales_data!$B$2:$BZ$599"),MATCH(resource!$CC975,day_wise_sales_data!$A$2:$A$500,0),MATCH(resource!AX$2,INDIRECT("day_wise_sales_data!$B$1:$BZ$1"),0)),0)</f>
        <v>0</v>
      </c>
      <c r="AY975" s="3">
        <f ca="1">IFERROR(INDEX(INDIRECT("day_wise_sales_data!$B$2:$BZ$599"),MATCH(resource!$CC975,day_wise_sales_data!$A$2:$A$500,0),MATCH(resource!AY$2,INDIRECT("day_wise_sales_data!$B$1:$BZ$1"),0)),0)</f>
        <v>0</v>
      </c>
      <c r="AZ975" s="3">
        <f ca="1">IFERROR(INDEX(INDIRECT("day_wise_sales_data!$B$2:$BZ$599"),MATCH(resource!$CC975,day_wise_sales_data!$A$2:$A$500,0),MATCH(resource!AZ$2,INDIRECT("day_wise_sales_data!$B$1:$BZ$1"),0)),0)</f>
        <v>0</v>
      </c>
      <c r="BA975" s="3">
        <f ca="1">IFERROR(INDEX(INDIRECT("day_wise_sales_data!$B$2:$BZ$599"),MATCH(resource!$CC975,day_wise_sales_data!$A$2:$A$500,0),MATCH(resource!BA$2,INDIRECT("day_wise_sales_data!$B$1:$BZ$1"),0)),0)</f>
        <v>0</v>
      </c>
      <c r="BB975" s="3">
        <f ca="1">IFERROR(INDEX(INDIRECT("day_wise_sales_data!$B$2:$BZ$599"),MATCH(resource!$CC975,day_wise_sales_data!$A$2:$A$500,0),MATCH(resource!BB$2,INDIRECT("day_wise_sales_data!$B$1:$BZ$1"),0)),0)</f>
        <v>0</v>
      </c>
      <c r="BC975" s="3">
        <f ca="1">IFERROR(INDEX(INDIRECT("day_wise_sales_data!$B$2:$BZ$599"),MATCH(resource!$CC975,day_wise_sales_data!$A$2:$A$500,0),MATCH(resource!BC$2,INDIRECT("day_wise_sales_data!$B$1:$BZ$1"),0)),0)</f>
        <v>0</v>
      </c>
      <c r="BD975" s="3">
        <f ca="1">IFERROR(INDEX(INDIRECT("day_wise_sales_data!$B$2:$BZ$599"),MATCH(resource!$CC975,day_wise_sales_data!$A$2:$A$500,0),MATCH(resource!BD$2,INDIRECT("day_wise_sales_data!$B$1:$BZ$1"),0)),0)</f>
        <v>0</v>
      </c>
      <c r="BE975" s="3">
        <f ca="1">IFERROR(INDEX(INDIRECT("day_wise_sales_data!$B$2:$BZ$599"),MATCH(resource!$CC975,day_wise_sales_data!$A$2:$A$500,0),MATCH(resource!BE$2,INDIRECT("day_wise_sales_data!$B$1:$BZ$1"),0)),0)</f>
        <v>0</v>
      </c>
      <c r="BF975" s="3">
        <f ca="1">IFERROR(INDEX(INDIRECT("day_wise_sales_data!$B$2:$BZ$599"),MATCH(resource!$CC975,day_wise_sales_data!$A$2:$A$500,0),MATCH(resource!BF$2,INDIRECT("day_wise_sales_data!$B$1:$BZ$1"),0)),0)</f>
        <v>0</v>
      </c>
      <c r="BG975" s="3">
        <f ca="1">IFERROR(INDEX(INDIRECT("day_wise_sales_data!$B$2:$BZ$599"),MATCH(resource!$CC975,day_wise_sales_data!$A$2:$A$500,0),MATCH(resource!BG$2,INDIRECT("day_wise_sales_data!$B$1:$BZ$1"),0)),0)</f>
        <v>0</v>
      </c>
      <c r="BH975" s="3">
        <f ca="1">IFERROR(INDEX(INDIRECT("day_wise_sales_data!$B$2:$BZ$599"),MATCH(resource!$CC975,day_wise_sales_data!$A$2:$A$500,0),MATCH(resource!BH$2,INDIRECT("day_wise_sales_data!$B$1:$BZ$1"),0)),0)</f>
        <v>0</v>
      </c>
      <c r="BI975" s="3">
        <f ca="1">IFERROR(INDEX(INDIRECT("day_wise_sales_data!$B$2:$BZ$599"),MATCH(resource!$CC975,day_wise_sales_data!$A$2:$A$500,0),MATCH(resource!BI$2,INDIRECT("day_wise_sales_data!$B$1:$BZ$1"),0)),0)</f>
        <v>0</v>
      </c>
      <c r="BJ975" s="3">
        <f ca="1">IFERROR(INDEX(INDIRECT("day_wise_sales_data!$B$2:$BZ$599"),MATCH(resource!$CC975,day_wise_sales_data!$A$2:$A$500,0),MATCH(resource!BJ$2,INDIRECT("day_wise_sales_data!$B$1:$BZ$1"),0)),0)</f>
        <v>0</v>
      </c>
      <c r="BK975" s="3">
        <f ca="1">IFERROR(INDEX(INDIRECT("day_wise_sales_data!$B$2:$BZ$599"),MATCH(resource!$CC975,day_wise_sales_data!$A$2:$A$500,0),MATCH(resource!BK$2,INDIRECT("day_wise_sales_data!$B$1:$BZ$1"),0)),0)</f>
        <v>0</v>
      </c>
      <c r="BL975" s="3">
        <f ca="1">IFERROR(INDEX(INDIRECT("day_wise_sales_data!$B$2:$BZ$599"),MATCH(resource!$CC975,day_wise_sales_data!$A$2:$A$500,0),MATCH(resource!BL$2,INDIRECT("day_wise_sales_data!$B$1:$BZ$1"),0)),0)</f>
        <v>0</v>
      </c>
      <c r="BM975" s="3">
        <f ca="1">IFERROR(INDEX(INDIRECT("day_wise_sales_data!$B$2:$BZ$599"),MATCH(resource!$CC975,day_wise_sales_data!$A$2:$A$500,0),MATCH(resource!BM$2,INDIRECT("day_wise_sales_data!$B$1:$BZ$1"),0)),0)</f>
        <v>0</v>
      </c>
      <c r="BN975" s="3">
        <f ca="1">IFERROR(INDEX(INDIRECT("day_wise_sales_data!$B$2:$BZ$599"),MATCH(resource!$CC975,day_wise_sales_data!$A$2:$A$500,0),MATCH(resource!BN$2,INDIRECT("day_wise_sales_data!$B$1:$BZ$1"),0)),0)</f>
        <v>0</v>
      </c>
      <c r="BO975" s="3">
        <f ca="1">IFERROR(INDEX(INDIRECT("day_wise_sales_data!$B$2:$BZ$599"),MATCH(resource!$CC975,day_wise_sales_data!$A$2:$A$500,0),MATCH(resource!BO$2,INDIRECT("day_wise_sales_data!$B$1:$BZ$1"),0)),0)</f>
        <v>0</v>
      </c>
      <c r="BP975" s="3">
        <f ca="1">IFERROR(INDEX(INDIRECT("day_wise_sales_data!$B$2:$BZ$599"),MATCH(resource!$CC975,day_wise_sales_data!$A$2:$A$500,0),MATCH(resource!BP$2,INDIRECT("day_wise_sales_data!$B$1:$BZ$1"),0)),0)</f>
        <v>0</v>
      </c>
      <c r="BQ975" s="3">
        <f ca="1">IFERROR(INDEX(INDIRECT("day_wise_sales_data!$B$2:$BZ$599"),MATCH(resource!$CC975,day_wise_sales_data!$A$2:$A$500,0),MATCH(resource!BQ$2,INDIRECT("day_wise_sales_data!$B$1:$BZ$1"),0)),0)</f>
        <v>0</v>
      </c>
      <c r="BR975" s="3">
        <f ca="1">IFERROR(INDEX(INDIRECT("day_wise_sales_data!$B$2:$BZ$599"),MATCH(resource!$CC975,day_wise_sales_data!$A$2:$A$500,0),MATCH(resource!BR$2,INDIRECT("day_wise_sales_data!$B$1:$BZ$1"),0)),0)</f>
        <v>0</v>
      </c>
      <c r="BS975" s="3">
        <f ca="1">IFERROR(INDEX(INDIRECT("day_wise_sales_data!$B$2:$BZ$599"),MATCH(resource!$CC975,day_wise_sales_data!$A$2:$A$500,0),MATCH(resource!BS$2,INDIRECT("day_wise_sales_data!$B$1:$BZ$1"),0)),0)</f>
        <v>0</v>
      </c>
      <c r="BT975" s="3">
        <f ca="1">IFERROR(INDEX(INDIRECT("day_wise_sales_data!$B$2:$BZ$599"),MATCH(resource!$CC975,day_wise_sales_data!$A$2:$A$500,0),MATCH(resource!BT$2,INDIRECT("day_wise_sales_data!$B$1:$BZ$1"),0)),0)</f>
        <v>0</v>
      </c>
      <c r="BU975" s="3">
        <f ca="1">IFERROR(INDEX(INDIRECT("day_wise_sales_data!$B$2:$BZ$599"),MATCH(resource!$CC975,day_wise_sales_data!$A$2:$A$500,0),MATCH(resource!BU$2,INDIRECT("day_wise_sales_data!$B$1:$BZ$1"),0)),0)</f>
        <v>0</v>
      </c>
      <c r="BV975" s="3">
        <f ca="1">IFERROR(INDEX(INDIRECT("day_wise_sales_data!$B$2:$BZ$599"),MATCH(resource!$CC975,day_wise_sales_data!$A$2:$A$500,0),MATCH(resource!BV$2,INDIRECT("day_wise_sales_data!$B$1:$BZ$1"),0)),0)</f>
        <v>0</v>
      </c>
      <c r="BW975" s="3">
        <f ca="1">IFERROR(INDEX(INDIRECT("day_wise_sales_data!$B$2:$BZ$599"),MATCH(resource!$CC975,day_wise_sales_data!$A$2:$A$500,0),MATCH(resource!BW$2,INDIRECT("day_wise_sales_data!$B$1:$BZ$1"),0)),0)</f>
        <v>0</v>
      </c>
      <c r="BX975" s="3">
        <f ca="1">IFERROR(INDEX(INDIRECT("day_wise_sales_data!$B$2:$BZ$599"),MATCH(resource!$CC975,day_wise_sales_data!$A$2:$A$500,0),MATCH(resource!BX$2,INDIRECT("day_wise_sales_data!$B$1:$BZ$1"),0)),0)</f>
        <v>0</v>
      </c>
      <c r="BY975" s="3">
        <f ca="1">IFERROR(INDEX(INDIRECT("day_wise_sales_data!$B$2:$BZ$599"),MATCH(resource!$CC975,day_wise_sales_data!$A$2:$A$500,0),MATCH(resource!BY$2,INDIRECT("day_wise_sales_data!$B$1:$BZ$1"),0)),0)</f>
        <v>0</v>
      </c>
      <c r="BZ975" s="3">
        <f ca="1">IFERROR(INDEX(INDIRECT("day_wise_sales_data!$B$2:$BZ$599"),MATCH(resource!$CC975,day_wise_sales_data!$A$2:$A$500,0),MATCH(resource!BZ$2,INDIRECT("day_wise_sales_data!$B$1:$BZ$1"),0)),0)</f>
        <v>0</v>
      </c>
      <c r="CA975" s="3">
        <f ca="1">IFERROR(INDEX(INDIRECT("day_wise_sales_data!$B$2:$BZ$599"),MATCH(resource!$CC975,day_wise_sales_data!$A$2:$A$500,0),MATCH(resource!CA$2,INDIRECT("day_wise_sales_data!$B$1:$BZ$1"),0)),0)</f>
        <v>0</v>
      </c>
      <c r="CC975" s="4">
        <f>sales_data!H974</f>
        <v>0</v>
      </c>
      <c r="CD975" s="1">
        <v>973</v>
      </c>
      <c r="CE975" s="1" t="str">
        <f>IF(AQ975=report!$AQ$3,resource!CD975,"")</f>
        <v/>
      </c>
      <c r="CF975" s="5" t="str">
        <f>IFERROR(SMALL($CE$3:$CE$1001,ROWS($CE$3:CE975)),"")</f>
        <v/>
      </c>
      <c r="CH975">
        <f>IFERROR(VLOOKUP($CC975,data_pull!$E$22:$G$700,2,0),0)</f>
        <v>0</v>
      </c>
      <c r="DK975" s="3" t="str">
        <f>IFERROR(INDEX(COD_SALES!$B$5:$Z$500,MATCH(resource!$CC975,COD_SALES!$A$5:$A$500,0),MATCH(resource!DK$2,COD_SALES!$B$4:$Z$4,0)),"")</f>
        <v/>
      </c>
      <c r="DL975" s="3" t="str">
        <f>IFERROR(INDEX(COD_SALES!$B$5:$Z$500,MATCH(resource!$CC975,COD_SALES!$A$5:$A$500,0),MATCH(resource!DL$2,COD_SALES!$B$4:$Z$4,0)),"")</f>
        <v/>
      </c>
      <c r="DM975" s="3" t="str">
        <f>IFERROR(INDEX(COD_SALES!$B$5:$Z$500,MATCH(resource!$CC975,COD_SALES!$A$5:$A$500,0),MATCH(resource!DM$2,COD_SALES!$B$4:$Z$4,0)),"")</f>
        <v/>
      </c>
      <c r="DN975" s="3" t="str">
        <f>IFERROR(INDEX(COD_SALES!$B$5:$Z$500,MATCH(resource!$CC975,COD_SALES!$A$5:$A$500,0),MATCH(resource!DN$2,COD_SALES!$B$4:$Z$4,0)),"")</f>
        <v/>
      </c>
      <c r="DO975" s="3" t="str">
        <f>IFERROR(INDEX(COD_SALES!$B$5:$Z$500,MATCH(resource!$CC975,COD_SALES!$A$5:$A$500,0),MATCH(resource!DO$2,COD_SALES!$B$4:$Z$4,0)),"")</f>
        <v/>
      </c>
      <c r="DP975" s="3" t="str">
        <f>IFERROR(INDEX(COD_SALES!$B$5:$Z$500,MATCH(resource!$CC975,COD_SALES!$A$5:$A$500,0),MATCH(resource!DP$2,COD_SALES!$B$4:$Z$4,0)),"")</f>
        <v/>
      </c>
      <c r="DQ975" s="3" t="str">
        <f>IFERROR(INDEX(COD_SALES!$B$5:$Z$500,MATCH(resource!$CC975,COD_SALES!$A$5:$A$500,0),MATCH(resource!DQ$2,COD_SALES!$B$4:$Z$4,0)),"")</f>
        <v/>
      </c>
      <c r="DR975" s="3" t="str">
        <f>IFERROR(INDEX(COD_SALES!$B$5:$Z$500,MATCH(resource!$CC975,COD_SALES!$A$5:$A$500,0),MATCH(resource!DR$2,COD_SALES!$B$4:$Z$4,0)),"")</f>
        <v/>
      </c>
      <c r="DS975" s="3" t="str">
        <f>IFERROR(INDEX(COD_SALES!$B$5:$Z$500,MATCH(resource!$CC975,COD_SALES!$A$5:$A$500,0),MATCH(resource!DS$2,COD_SALES!$B$4:$Z$4,0)),"")</f>
        <v/>
      </c>
      <c r="DT975" s="3" t="str">
        <f>IFERROR(INDEX(COD_SALES!$B$5:$Z$500,MATCH(resource!$CC975,COD_SALES!$A$5:$A$500,0),MATCH(resource!DT$2,COD_SALES!$B$4:$Z$4,0)),"")</f>
        <v/>
      </c>
      <c r="DU975" s="3" t="str">
        <f>IFERROR(INDEX(COD_SALES!$B$5:$Z$500,MATCH(resource!$CC975,COD_SALES!$A$5:$A$500,0),MATCH(resource!DU$2,COD_SALES!$B$4:$Z$4,0)),"")</f>
        <v/>
      </c>
      <c r="DV975" s="3" t="str">
        <f>IFERROR(INDEX(COD_SALES!$B$5:$Z$500,MATCH(resource!$CC975,COD_SALES!$A$5:$A$500,0),MATCH(resource!DV$2,COD_SALES!$B$4:$Z$4,0)),"")</f>
        <v/>
      </c>
      <c r="DW975" s="3" t="str">
        <f>IFERROR(INDEX(COD_SALES!$B$5:$Z$500,MATCH(resource!$CC975,COD_SALES!$A$5:$A$500,0),MATCH(resource!DW$2,COD_SALES!$B$4:$Z$4,0)),"")</f>
        <v/>
      </c>
      <c r="DX975" s="3" t="str">
        <f>IFERROR(INDEX(COD_SALES!$B$5:$Z$500,MATCH(resource!$CC975,COD_SALES!$A$5:$A$500,0),MATCH(resource!DX$2,COD_SALES!$B$4:$Z$4,0)),"")</f>
        <v/>
      </c>
      <c r="DY975" s="3" t="str">
        <f>IFERROR(INDEX(COD_SALES!$B$5:$Z$500,MATCH(resource!$CC975,COD_SALES!$A$5:$A$500,0),MATCH(resource!DY$2,COD_SALES!$B$4:$Z$4,0)),"")</f>
        <v/>
      </c>
      <c r="DZ975" s="3" t="str">
        <f>IFERROR(INDEX(COD_SALES!$B$5:$Z$500,MATCH(resource!$CC975,COD_SALES!$A$5:$A$500,0),MATCH(resource!DZ$2,COD_SALES!$B$4:$Z$4,0)),"")</f>
        <v/>
      </c>
      <c r="EA975" s="3" t="str">
        <f>IFERROR(INDEX(COD_SALES!$B$5:$Z$500,MATCH(resource!$CC975,COD_SALES!$A$5:$A$500,0),MATCH(resource!EA$2,COD_SALES!$B$4:$Z$4,0)),"")</f>
        <v/>
      </c>
      <c r="EB975" s="3">
        <f t="shared" si="146"/>
        <v>0</v>
      </c>
      <c r="EW975" s="3">
        <f>IFERROR(VLOOKUP(CC975,data_pull!$AO$25:$AR$546,2,0),0)</f>
        <v>0</v>
      </c>
      <c r="EX975" s="1">
        <f>IFERROR(VLOOKUP(CC975,data_pull!$AO$25:$AR$546,4,0),0)</f>
        <v>0</v>
      </c>
    </row>
    <row r="976" spans="13:154" x14ac:dyDescent="0.25"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4">
        <f>sales_data!B975</f>
        <v>0</v>
      </c>
      <c r="AR976" s="4">
        <f>sales_data!C975</f>
        <v>0</v>
      </c>
      <c r="AS976" s="5" t="str">
        <f t="shared" si="145"/>
        <v/>
      </c>
      <c r="AT976" s="4">
        <f>sales_data!I975</f>
        <v>0</v>
      </c>
      <c r="AU976" s="4">
        <f>sales_data!W975</f>
        <v>0</v>
      </c>
      <c r="AV976" s="1">
        <f>sales_data!N975</f>
        <v>0</v>
      </c>
      <c r="AW976" s="1">
        <f>sales_data!P975</f>
        <v>0</v>
      </c>
      <c r="AX976" s="3">
        <f ca="1">IFERROR(INDEX(INDIRECT("day_wise_sales_data!$B$2:$BZ$599"),MATCH(resource!$CC976,day_wise_sales_data!$A$2:$A$500,0),MATCH(resource!AX$2,INDIRECT("day_wise_sales_data!$B$1:$BZ$1"),0)),0)</f>
        <v>0</v>
      </c>
      <c r="AY976" s="3">
        <f ca="1">IFERROR(INDEX(INDIRECT("day_wise_sales_data!$B$2:$BZ$599"),MATCH(resource!$CC976,day_wise_sales_data!$A$2:$A$500,0),MATCH(resource!AY$2,INDIRECT("day_wise_sales_data!$B$1:$BZ$1"),0)),0)</f>
        <v>0</v>
      </c>
      <c r="AZ976" s="3">
        <f ca="1">IFERROR(INDEX(INDIRECT("day_wise_sales_data!$B$2:$BZ$599"),MATCH(resource!$CC976,day_wise_sales_data!$A$2:$A$500,0),MATCH(resource!AZ$2,INDIRECT("day_wise_sales_data!$B$1:$BZ$1"),0)),0)</f>
        <v>0</v>
      </c>
      <c r="BA976" s="3">
        <f ca="1">IFERROR(INDEX(INDIRECT("day_wise_sales_data!$B$2:$BZ$599"),MATCH(resource!$CC976,day_wise_sales_data!$A$2:$A$500,0),MATCH(resource!BA$2,INDIRECT("day_wise_sales_data!$B$1:$BZ$1"),0)),0)</f>
        <v>0</v>
      </c>
      <c r="BB976" s="3">
        <f ca="1">IFERROR(INDEX(INDIRECT("day_wise_sales_data!$B$2:$BZ$599"),MATCH(resource!$CC976,day_wise_sales_data!$A$2:$A$500,0),MATCH(resource!BB$2,INDIRECT("day_wise_sales_data!$B$1:$BZ$1"),0)),0)</f>
        <v>0</v>
      </c>
      <c r="BC976" s="3">
        <f ca="1">IFERROR(INDEX(INDIRECT("day_wise_sales_data!$B$2:$BZ$599"),MATCH(resource!$CC976,day_wise_sales_data!$A$2:$A$500,0),MATCH(resource!BC$2,INDIRECT("day_wise_sales_data!$B$1:$BZ$1"),0)),0)</f>
        <v>0</v>
      </c>
      <c r="BD976" s="3">
        <f ca="1">IFERROR(INDEX(INDIRECT("day_wise_sales_data!$B$2:$BZ$599"),MATCH(resource!$CC976,day_wise_sales_data!$A$2:$A$500,0),MATCH(resource!BD$2,INDIRECT("day_wise_sales_data!$B$1:$BZ$1"),0)),0)</f>
        <v>0</v>
      </c>
      <c r="BE976" s="3">
        <f ca="1">IFERROR(INDEX(INDIRECT("day_wise_sales_data!$B$2:$BZ$599"),MATCH(resource!$CC976,day_wise_sales_data!$A$2:$A$500,0),MATCH(resource!BE$2,INDIRECT("day_wise_sales_data!$B$1:$BZ$1"),0)),0)</f>
        <v>0</v>
      </c>
      <c r="BF976" s="3">
        <f ca="1">IFERROR(INDEX(INDIRECT("day_wise_sales_data!$B$2:$BZ$599"),MATCH(resource!$CC976,day_wise_sales_data!$A$2:$A$500,0),MATCH(resource!BF$2,INDIRECT("day_wise_sales_data!$B$1:$BZ$1"),0)),0)</f>
        <v>0</v>
      </c>
      <c r="BG976" s="3">
        <f ca="1">IFERROR(INDEX(INDIRECT("day_wise_sales_data!$B$2:$BZ$599"),MATCH(resource!$CC976,day_wise_sales_data!$A$2:$A$500,0),MATCH(resource!BG$2,INDIRECT("day_wise_sales_data!$B$1:$BZ$1"),0)),0)</f>
        <v>0</v>
      </c>
      <c r="BH976" s="3">
        <f ca="1">IFERROR(INDEX(INDIRECT("day_wise_sales_data!$B$2:$BZ$599"),MATCH(resource!$CC976,day_wise_sales_data!$A$2:$A$500,0),MATCH(resource!BH$2,INDIRECT("day_wise_sales_data!$B$1:$BZ$1"),0)),0)</f>
        <v>0</v>
      </c>
      <c r="BI976" s="3">
        <f ca="1">IFERROR(INDEX(INDIRECT("day_wise_sales_data!$B$2:$BZ$599"),MATCH(resource!$CC976,day_wise_sales_data!$A$2:$A$500,0),MATCH(resource!BI$2,INDIRECT("day_wise_sales_data!$B$1:$BZ$1"),0)),0)</f>
        <v>0</v>
      </c>
      <c r="BJ976" s="3">
        <f ca="1">IFERROR(INDEX(INDIRECT("day_wise_sales_data!$B$2:$BZ$599"),MATCH(resource!$CC976,day_wise_sales_data!$A$2:$A$500,0),MATCH(resource!BJ$2,INDIRECT("day_wise_sales_data!$B$1:$BZ$1"),0)),0)</f>
        <v>0</v>
      </c>
      <c r="BK976" s="3">
        <f ca="1">IFERROR(INDEX(INDIRECT("day_wise_sales_data!$B$2:$BZ$599"),MATCH(resource!$CC976,day_wise_sales_data!$A$2:$A$500,0),MATCH(resource!BK$2,INDIRECT("day_wise_sales_data!$B$1:$BZ$1"),0)),0)</f>
        <v>0</v>
      </c>
      <c r="BL976" s="3">
        <f ca="1">IFERROR(INDEX(INDIRECT("day_wise_sales_data!$B$2:$BZ$599"),MATCH(resource!$CC976,day_wise_sales_data!$A$2:$A$500,0),MATCH(resource!BL$2,INDIRECT("day_wise_sales_data!$B$1:$BZ$1"),0)),0)</f>
        <v>0</v>
      </c>
      <c r="BM976" s="3">
        <f ca="1">IFERROR(INDEX(INDIRECT("day_wise_sales_data!$B$2:$BZ$599"),MATCH(resource!$CC976,day_wise_sales_data!$A$2:$A$500,0),MATCH(resource!BM$2,INDIRECT("day_wise_sales_data!$B$1:$BZ$1"),0)),0)</f>
        <v>0</v>
      </c>
      <c r="BN976" s="3">
        <f ca="1">IFERROR(INDEX(INDIRECT("day_wise_sales_data!$B$2:$BZ$599"),MATCH(resource!$CC976,day_wise_sales_data!$A$2:$A$500,0),MATCH(resource!BN$2,INDIRECT("day_wise_sales_data!$B$1:$BZ$1"),0)),0)</f>
        <v>0</v>
      </c>
      <c r="BO976" s="3">
        <f ca="1">IFERROR(INDEX(INDIRECT("day_wise_sales_data!$B$2:$BZ$599"),MATCH(resource!$CC976,day_wise_sales_data!$A$2:$A$500,0),MATCH(resource!BO$2,INDIRECT("day_wise_sales_data!$B$1:$BZ$1"),0)),0)</f>
        <v>0</v>
      </c>
      <c r="BP976" s="3">
        <f ca="1">IFERROR(INDEX(INDIRECT("day_wise_sales_data!$B$2:$BZ$599"),MATCH(resource!$CC976,day_wise_sales_data!$A$2:$A$500,0),MATCH(resource!BP$2,INDIRECT("day_wise_sales_data!$B$1:$BZ$1"),0)),0)</f>
        <v>0</v>
      </c>
      <c r="BQ976" s="3">
        <f ca="1">IFERROR(INDEX(INDIRECT("day_wise_sales_data!$B$2:$BZ$599"),MATCH(resource!$CC976,day_wise_sales_data!$A$2:$A$500,0),MATCH(resource!BQ$2,INDIRECT("day_wise_sales_data!$B$1:$BZ$1"),0)),0)</f>
        <v>0</v>
      </c>
      <c r="BR976" s="3">
        <f ca="1">IFERROR(INDEX(INDIRECT("day_wise_sales_data!$B$2:$BZ$599"),MATCH(resource!$CC976,day_wise_sales_data!$A$2:$A$500,0),MATCH(resource!BR$2,INDIRECT("day_wise_sales_data!$B$1:$BZ$1"),0)),0)</f>
        <v>0</v>
      </c>
      <c r="BS976" s="3">
        <f ca="1">IFERROR(INDEX(INDIRECT("day_wise_sales_data!$B$2:$BZ$599"),MATCH(resource!$CC976,day_wise_sales_data!$A$2:$A$500,0),MATCH(resource!BS$2,INDIRECT("day_wise_sales_data!$B$1:$BZ$1"),0)),0)</f>
        <v>0</v>
      </c>
      <c r="BT976" s="3">
        <f ca="1">IFERROR(INDEX(INDIRECT("day_wise_sales_data!$B$2:$BZ$599"),MATCH(resource!$CC976,day_wise_sales_data!$A$2:$A$500,0),MATCH(resource!BT$2,INDIRECT("day_wise_sales_data!$B$1:$BZ$1"),0)),0)</f>
        <v>0</v>
      </c>
      <c r="BU976" s="3">
        <f ca="1">IFERROR(INDEX(INDIRECT("day_wise_sales_data!$B$2:$BZ$599"),MATCH(resource!$CC976,day_wise_sales_data!$A$2:$A$500,0),MATCH(resource!BU$2,INDIRECT("day_wise_sales_data!$B$1:$BZ$1"),0)),0)</f>
        <v>0</v>
      </c>
      <c r="BV976" s="3">
        <f ca="1">IFERROR(INDEX(INDIRECT("day_wise_sales_data!$B$2:$BZ$599"),MATCH(resource!$CC976,day_wise_sales_data!$A$2:$A$500,0),MATCH(resource!BV$2,INDIRECT("day_wise_sales_data!$B$1:$BZ$1"),0)),0)</f>
        <v>0</v>
      </c>
      <c r="BW976" s="3">
        <f ca="1">IFERROR(INDEX(INDIRECT("day_wise_sales_data!$B$2:$BZ$599"),MATCH(resource!$CC976,day_wise_sales_data!$A$2:$A$500,0),MATCH(resource!BW$2,INDIRECT("day_wise_sales_data!$B$1:$BZ$1"),0)),0)</f>
        <v>0</v>
      </c>
      <c r="BX976" s="3">
        <f ca="1">IFERROR(INDEX(INDIRECT("day_wise_sales_data!$B$2:$BZ$599"),MATCH(resource!$CC976,day_wise_sales_data!$A$2:$A$500,0),MATCH(resource!BX$2,INDIRECT("day_wise_sales_data!$B$1:$BZ$1"),0)),0)</f>
        <v>0</v>
      </c>
      <c r="BY976" s="3">
        <f ca="1">IFERROR(INDEX(INDIRECT("day_wise_sales_data!$B$2:$BZ$599"),MATCH(resource!$CC976,day_wise_sales_data!$A$2:$A$500,0),MATCH(resource!BY$2,INDIRECT("day_wise_sales_data!$B$1:$BZ$1"),0)),0)</f>
        <v>0</v>
      </c>
      <c r="BZ976" s="3">
        <f ca="1">IFERROR(INDEX(INDIRECT("day_wise_sales_data!$B$2:$BZ$599"),MATCH(resource!$CC976,day_wise_sales_data!$A$2:$A$500,0),MATCH(resource!BZ$2,INDIRECT("day_wise_sales_data!$B$1:$BZ$1"),0)),0)</f>
        <v>0</v>
      </c>
      <c r="CA976" s="3">
        <f ca="1">IFERROR(INDEX(INDIRECT("day_wise_sales_data!$B$2:$BZ$599"),MATCH(resource!$CC976,day_wise_sales_data!$A$2:$A$500,0),MATCH(resource!CA$2,INDIRECT("day_wise_sales_data!$B$1:$BZ$1"),0)),0)</f>
        <v>0</v>
      </c>
      <c r="CC976" s="4">
        <f>sales_data!H975</f>
        <v>0</v>
      </c>
      <c r="CD976" s="1">
        <v>974</v>
      </c>
      <c r="CE976" s="1" t="str">
        <f>IF(AQ976=report!$AQ$3,resource!CD976,"")</f>
        <v/>
      </c>
      <c r="CF976" s="5" t="str">
        <f>IFERROR(SMALL($CE$3:$CE$1001,ROWS($CE$3:CE976)),"")</f>
        <v/>
      </c>
      <c r="CH976">
        <f>IFERROR(VLOOKUP($CC976,data_pull!$E$22:$G$700,2,0),0)</f>
        <v>0</v>
      </c>
      <c r="DK976" s="3" t="str">
        <f>IFERROR(INDEX(COD_SALES!$B$5:$Z$500,MATCH(resource!$CC976,COD_SALES!$A$5:$A$500,0),MATCH(resource!DK$2,COD_SALES!$B$4:$Z$4,0)),"")</f>
        <v/>
      </c>
      <c r="DL976" s="3" t="str">
        <f>IFERROR(INDEX(COD_SALES!$B$5:$Z$500,MATCH(resource!$CC976,COD_SALES!$A$5:$A$500,0),MATCH(resource!DL$2,COD_SALES!$B$4:$Z$4,0)),"")</f>
        <v/>
      </c>
      <c r="DM976" s="3" t="str">
        <f>IFERROR(INDEX(COD_SALES!$B$5:$Z$500,MATCH(resource!$CC976,COD_SALES!$A$5:$A$500,0),MATCH(resource!DM$2,COD_SALES!$B$4:$Z$4,0)),"")</f>
        <v/>
      </c>
      <c r="DN976" s="3" t="str">
        <f>IFERROR(INDEX(COD_SALES!$B$5:$Z$500,MATCH(resource!$CC976,COD_SALES!$A$5:$A$500,0),MATCH(resource!DN$2,COD_SALES!$B$4:$Z$4,0)),"")</f>
        <v/>
      </c>
      <c r="DO976" s="3" t="str">
        <f>IFERROR(INDEX(COD_SALES!$B$5:$Z$500,MATCH(resource!$CC976,COD_SALES!$A$5:$A$500,0),MATCH(resource!DO$2,COD_SALES!$B$4:$Z$4,0)),"")</f>
        <v/>
      </c>
      <c r="DP976" s="3" t="str">
        <f>IFERROR(INDEX(COD_SALES!$B$5:$Z$500,MATCH(resource!$CC976,COD_SALES!$A$5:$A$500,0),MATCH(resource!DP$2,COD_SALES!$B$4:$Z$4,0)),"")</f>
        <v/>
      </c>
      <c r="DQ976" s="3" t="str">
        <f>IFERROR(INDEX(COD_SALES!$B$5:$Z$500,MATCH(resource!$CC976,COD_SALES!$A$5:$A$500,0),MATCH(resource!DQ$2,COD_SALES!$B$4:$Z$4,0)),"")</f>
        <v/>
      </c>
      <c r="DR976" s="3" t="str">
        <f>IFERROR(INDEX(COD_SALES!$B$5:$Z$500,MATCH(resource!$CC976,COD_SALES!$A$5:$A$500,0),MATCH(resource!DR$2,COD_SALES!$B$4:$Z$4,0)),"")</f>
        <v/>
      </c>
      <c r="DS976" s="3" t="str">
        <f>IFERROR(INDEX(COD_SALES!$B$5:$Z$500,MATCH(resource!$CC976,COD_SALES!$A$5:$A$500,0),MATCH(resource!DS$2,COD_SALES!$B$4:$Z$4,0)),"")</f>
        <v/>
      </c>
      <c r="DT976" s="3" t="str">
        <f>IFERROR(INDEX(COD_SALES!$B$5:$Z$500,MATCH(resource!$CC976,COD_SALES!$A$5:$A$500,0),MATCH(resource!DT$2,COD_SALES!$B$4:$Z$4,0)),"")</f>
        <v/>
      </c>
      <c r="DU976" s="3" t="str">
        <f>IFERROR(INDEX(COD_SALES!$B$5:$Z$500,MATCH(resource!$CC976,COD_SALES!$A$5:$A$500,0),MATCH(resource!DU$2,COD_SALES!$B$4:$Z$4,0)),"")</f>
        <v/>
      </c>
      <c r="DV976" s="3" t="str">
        <f>IFERROR(INDEX(COD_SALES!$B$5:$Z$500,MATCH(resource!$CC976,COD_SALES!$A$5:$A$500,0),MATCH(resource!DV$2,COD_SALES!$B$4:$Z$4,0)),"")</f>
        <v/>
      </c>
      <c r="DW976" s="3" t="str">
        <f>IFERROR(INDEX(COD_SALES!$B$5:$Z$500,MATCH(resource!$CC976,COD_SALES!$A$5:$A$500,0),MATCH(resource!DW$2,COD_SALES!$B$4:$Z$4,0)),"")</f>
        <v/>
      </c>
      <c r="DX976" s="3" t="str">
        <f>IFERROR(INDEX(COD_SALES!$B$5:$Z$500,MATCH(resource!$CC976,COD_SALES!$A$5:$A$500,0),MATCH(resource!DX$2,COD_SALES!$B$4:$Z$4,0)),"")</f>
        <v/>
      </c>
      <c r="DY976" s="3" t="str">
        <f>IFERROR(INDEX(COD_SALES!$B$5:$Z$500,MATCH(resource!$CC976,COD_SALES!$A$5:$A$500,0),MATCH(resource!DY$2,COD_SALES!$B$4:$Z$4,0)),"")</f>
        <v/>
      </c>
      <c r="DZ976" s="3" t="str">
        <f>IFERROR(INDEX(COD_SALES!$B$5:$Z$500,MATCH(resource!$CC976,COD_SALES!$A$5:$A$500,0),MATCH(resource!DZ$2,COD_SALES!$B$4:$Z$4,0)),"")</f>
        <v/>
      </c>
      <c r="EA976" s="3" t="str">
        <f>IFERROR(INDEX(COD_SALES!$B$5:$Z$500,MATCH(resource!$CC976,COD_SALES!$A$5:$A$500,0),MATCH(resource!EA$2,COD_SALES!$B$4:$Z$4,0)),"")</f>
        <v/>
      </c>
      <c r="EB976" s="3">
        <f t="shared" si="146"/>
        <v>0</v>
      </c>
      <c r="EW976" s="3">
        <f>IFERROR(VLOOKUP(CC976,data_pull!$AO$25:$AR$546,2,0),0)</f>
        <v>0</v>
      </c>
      <c r="EX976" s="1">
        <f>IFERROR(VLOOKUP(CC976,data_pull!$AO$25:$AR$546,4,0),0)</f>
        <v>0</v>
      </c>
    </row>
    <row r="977" spans="13:154" x14ac:dyDescent="0.25"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4">
        <f>sales_data!B976</f>
        <v>0</v>
      </c>
      <c r="AR977" s="4">
        <f>sales_data!C976</f>
        <v>0</v>
      </c>
      <c r="AS977" s="5" t="str">
        <f t="shared" si="145"/>
        <v/>
      </c>
      <c r="AT977" s="4">
        <f>sales_data!I976</f>
        <v>0</v>
      </c>
      <c r="AU977" s="4">
        <f>sales_data!W976</f>
        <v>0</v>
      </c>
      <c r="AV977" s="1">
        <f>sales_data!N976</f>
        <v>0</v>
      </c>
      <c r="AW977" s="1">
        <f>sales_data!P976</f>
        <v>0</v>
      </c>
      <c r="AX977" s="3">
        <f ca="1">IFERROR(INDEX(INDIRECT("day_wise_sales_data!$B$2:$BZ$599"),MATCH(resource!$CC977,day_wise_sales_data!$A$2:$A$500,0),MATCH(resource!AX$2,INDIRECT("day_wise_sales_data!$B$1:$BZ$1"),0)),0)</f>
        <v>0</v>
      </c>
      <c r="AY977" s="3">
        <f ca="1">IFERROR(INDEX(INDIRECT("day_wise_sales_data!$B$2:$BZ$599"),MATCH(resource!$CC977,day_wise_sales_data!$A$2:$A$500,0),MATCH(resource!AY$2,INDIRECT("day_wise_sales_data!$B$1:$BZ$1"),0)),0)</f>
        <v>0</v>
      </c>
      <c r="AZ977" s="3">
        <f ca="1">IFERROR(INDEX(INDIRECT("day_wise_sales_data!$B$2:$BZ$599"),MATCH(resource!$CC977,day_wise_sales_data!$A$2:$A$500,0),MATCH(resource!AZ$2,INDIRECT("day_wise_sales_data!$B$1:$BZ$1"),0)),0)</f>
        <v>0</v>
      </c>
      <c r="BA977" s="3">
        <f ca="1">IFERROR(INDEX(INDIRECT("day_wise_sales_data!$B$2:$BZ$599"),MATCH(resource!$CC977,day_wise_sales_data!$A$2:$A$500,0),MATCH(resource!BA$2,INDIRECT("day_wise_sales_data!$B$1:$BZ$1"),0)),0)</f>
        <v>0</v>
      </c>
      <c r="BB977" s="3">
        <f ca="1">IFERROR(INDEX(INDIRECT("day_wise_sales_data!$B$2:$BZ$599"),MATCH(resource!$CC977,day_wise_sales_data!$A$2:$A$500,0),MATCH(resource!BB$2,INDIRECT("day_wise_sales_data!$B$1:$BZ$1"),0)),0)</f>
        <v>0</v>
      </c>
      <c r="BC977" s="3">
        <f ca="1">IFERROR(INDEX(INDIRECT("day_wise_sales_data!$B$2:$BZ$599"),MATCH(resource!$CC977,day_wise_sales_data!$A$2:$A$500,0),MATCH(resource!BC$2,INDIRECT("day_wise_sales_data!$B$1:$BZ$1"),0)),0)</f>
        <v>0</v>
      </c>
      <c r="BD977" s="3">
        <f ca="1">IFERROR(INDEX(INDIRECT("day_wise_sales_data!$B$2:$BZ$599"),MATCH(resource!$CC977,day_wise_sales_data!$A$2:$A$500,0),MATCH(resource!BD$2,INDIRECT("day_wise_sales_data!$B$1:$BZ$1"),0)),0)</f>
        <v>0</v>
      </c>
      <c r="BE977" s="3">
        <f ca="1">IFERROR(INDEX(INDIRECT("day_wise_sales_data!$B$2:$BZ$599"),MATCH(resource!$CC977,day_wise_sales_data!$A$2:$A$500,0),MATCH(resource!BE$2,INDIRECT("day_wise_sales_data!$B$1:$BZ$1"),0)),0)</f>
        <v>0</v>
      </c>
      <c r="BF977" s="3">
        <f ca="1">IFERROR(INDEX(INDIRECT("day_wise_sales_data!$B$2:$BZ$599"),MATCH(resource!$CC977,day_wise_sales_data!$A$2:$A$500,0),MATCH(resource!BF$2,INDIRECT("day_wise_sales_data!$B$1:$BZ$1"),0)),0)</f>
        <v>0</v>
      </c>
      <c r="BG977" s="3">
        <f ca="1">IFERROR(INDEX(INDIRECT("day_wise_sales_data!$B$2:$BZ$599"),MATCH(resource!$CC977,day_wise_sales_data!$A$2:$A$500,0),MATCH(resource!BG$2,INDIRECT("day_wise_sales_data!$B$1:$BZ$1"),0)),0)</f>
        <v>0</v>
      </c>
      <c r="BH977" s="3">
        <f ca="1">IFERROR(INDEX(INDIRECT("day_wise_sales_data!$B$2:$BZ$599"),MATCH(resource!$CC977,day_wise_sales_data!$A$2:$A$500,0),MATCH(resource!BH$2,INDIRECT("day_wise_sales_data!$B$1:$BZ$1"),0)),0)</f>
        <v>0</v>
      </c>
      <c r="BI977" s="3">
        <f ca="1">IFERROR(INDEX(INDIRECT("day_wise_sales_data!$B$2:$BZ$599"),MATCH(resource!$CC977,day_wise_sales_data!$A$2:$A$500,0),MATCH(resource!BI$2,INDIRECT("day_wise_sales_data!$B$1:$BZ$1"),0)),0)</f>
        <v>0</v>
      </c>
      <c r="BJ977" s="3">
        <f ca="1">IFERROR(INDEX(INDIRECT("day_wise_sales_data!$B$2:$BZ$599"),MATCH(resource!$CC977,day_wise_sales_data!$A$2:$A$500,0),MATCH(resource!BJ$2,INDIRECT("day_wise_sales_data!$B$1:$BZ$1"),0)),0)</f>
        <v>0</v>
      </c>
      <c r="BK977" s="3">
        <f ca="1">IFERROR(INDEX(INDIRECT("day_wise_sales_data!$B$2:$BZ$599"),MATCH(resource!$CC977,day_wise_sales_data!$A$2:$A$500,0),MATCH(resource!BK$2,INDIRECT("day_wise_sales_data!$B$1:$BZ$1"),0)),0)</f>
        <v>0</v>
      </c>
      <c r="BL977" s="3">
        <f ca="1">IFERROR(INDEX(INDIRECT("day_wise_sales_data!$B$2:$BZ$599"),MATCH(resource!$CC977,day_wise_sales_data!$A$2:$A$500,0),MATCH(resource!BL$2,INDIRECT("day_wise_sales_data!$B$1:$BZ$1"),0)),0)</f>
        <v>0</v>
      </c>
      <c r="BM977" s="3">
        <f ca="1">IFERROR(INDEX(INDIRECT("day_wise_sales_data!$B$2:$BZ$599"),MATCH(resource!$CC977,day_wise_sales_data!$A$2:$A$500,0),MATCH(resource!BM$2,INDIRECT("day_wise_sales_data!$B$1:$BZ$1"),0)),0)</f>
        <v>0</v>
      </c>
      <c r="BN977" s="3">
        <f ca="1">IFERROR(INDEX(INDIRECT("day_wise_sales_data!$B$2:$BZ$599"),MATCH(resource!$CC977,day_wise_sales_data!$A$2:$A$500,0),MATCH(resource!BN$2,INDIRECT("day_wise_sales_data!$B$1:$BZ$1"),0)),0)</f>
        <v>0</v>
      </c>
      <c r="BO977" s="3">
        <f ca="1">IFERROR(INDEX(INDIRECT("day_wise_sales_data!$B$2:$BZ$599"),MATCH(resource!$CC977,day_wise_sales_data!$A$2:$A$500,0),MATCH(resource!BO$2,INDIRECT("day_wise_sales_data!$B$1:$BZ$1"),0)),0)</f>
        <v>0</v>
      </c>
      <c r="BP977" s="3">
        <f ca="1">IFERROR(INDEX(INDIRECT("day_wise_sales_data!$B$2:$BZ$599"),MATCH(resource!$CC977,day_wise_sales_data!$A$2:$A$500,0),MATCH(resource!BP$2,INDIRECT("day_wise_sales_data!$B$1:$BZ$1"),0)),0)</f>
        <v>0</v>
      </c>
      <c r="BQ977" s="3">
        <f ca="1">IFERROR(INDEX(INDIRECT("day_wise_sales_data!$B$2:$BZ$599"),MATCH(resource!$CC977,day_wise_sales_data!$A$2:$A$500,0),MATCH(resource!BQ$2,INDIRECT("day_wise_sales_data!$B$1:$BZ$1"),0)),0)</f>
        <v>0</v>
      </c>
      <c r="BR977" s="3">
        <f ca="1">IFERROR(INDEX(INDIRECT("day_wise_sales_data!$B$2:$BZ$599"),MATCH(resource!$CC977,day_wise_sales_data!$A$2:$A$500,0),MATCH(resource!BR$2,INDIRECT("day_wise_sales_data!$B$1:$BZ$1"),0)),0)</f>
        <v>0</v>
      </c>
      <c r="BS977" s="3">
        <f ca="1">IFERROR(INDEX(INDIRECT("day_wise_sales_data!$B$2:$BZ$599"),MATCH(resource!$CC977,day_wise_sales_data!$A$2:$A$500,0),MATCH(resource!BS$2,INDIRECT("day_wise_sales_data!$B$1:$BZ$1"),0)),0)</f>
        <v>0</v>
      </c>
      <c r="BT977" s="3">
        <f ca="1">IFERROR(INDEX(INDIRECT("day_wise_sales_data!$B$2:$BZ$599"),MATCH(resource!$CC977,day_wise_sales_data!$A$2:$A$500,0),MATCH(resource!BT$2,INDIRECT("day_wise_sales_data!$B$1:$BZ$1"),0)),0)</f>
        <v>0</v>
      </c>
      <c r="BU977" s="3">
        <f ca="1">IFERROR(INDEX(INDIRECT("day_wise_sales_data!$B$2:$BZ$599"),MATCH(resource!$CC977,day_wise_sales_data!$A$2:$A$500,0),MATCH(resource!BU$2,INDIRECT("day_wise_sales_data!$B$1:$BZ$1"),0)),0)</f>
        <v>0</v>
      </c>
      <c r="BV977" s="3">
        <f ca="1">IFERROR(INDEX(INDIRECT("day_wise_sales_data!$B$2:$BZ$599"),MATCH(resource!$CC977,day_wise_sales_data!$A$2:$A$500,0),MATCH(resource!BV$2,INDIRECT("day_wise_sales_data!$B$1:$BZ$1"),0)),0)</f>
        <v>0</v>
      </c>
      <c r="BW977" s="3">
        <f ca="1">IFERROR(INDEX(INDIRECT("day_wise_sales_data!$B$2:$BZ$599"),MATCH(resource!$CC977,day_wise_sales_data!$A$2:$A$500,0),MATCH(resource!BW$2,INDIRECT("day_wise_sales_data!$B$1:$BZ$1"),0)),0)</f>
        <v>0</v>
      </c>
      <c r="BX977" s="3">
        <f ca="1">IFERROR(INDEX(INDIRECT("day_wise_sales_data!$B$2:$BZ$599"),MATCH(resource!$CC977,day_wise_sales_data!$A$2:$A$500,0),MATCH(resource!BX$2,INDIRECT("day_wise_sales_data!$B$1:$BZ$1"),0)),0)</f>
        <v>0</v>
      </c>
      <c r="BY977" s="3">
        <f ca="1">IFERROR(INDEX(INDIRECT("day_wise_sales_data!$B$2:$BZ$599"),MATCH(resource!$CC977,day_wise_sales_data!$A$2:$A$500,0),MATCH(resource!BY$2,INDIRECT("day_wise_sales_data!$B$1:$BZ$1"),0)),0)</f>
        <v>0</v>
      </c>
      <c r="BZ977" s="3">
        <f ca="1">IFERROR(INDEX(INDIRECT("day_wise_sales_data!$B$2:$BZ$599"),MATCH(resource!$CC977,day_wise_sales_data!$A$2:$A$500,0),MATCH(resource!BZ$2,INDIRECT("day_wise_sales_data!$B$1:$BZ$1"),0)),0)</f>
        <v>0</v>
      </c>
      <c r="CA977" s="3">
        <f ca="1">IFERROR(INDEX(INDIRECT("day_wise_sales_data!$B$2:$BZ$599"),MATCH(resource!$CC977,day_wise_sales_data!$A$2:$A$500,0),MATCH(resource!CA$2,INDIRECT("day_wise_sales_data!$B$1:$BZ$1"),0)),0)</f>
        <v>0</v>
      </c>
      <c r="CC977" s="4">
        <f>sales_data!H976</f>
        <v>0</v>
      </c>
      <c r="CD977" s="1">
        <v>975</v>
      </c>
      <c r="CE977" s="1" t="str">
        <f>IF(AQ977=report!$AQ$3,resource!CD977,"")</f>
        <v/>
      </c>
      <c r="CF977" s="5" t="str">
        <f>IFERROR(SMALL($CE$3:$CE$1001,ROWS($CE$3:CE977)),"")</f>
        <v/>
      </c>
      <c r="CH977">
        <f>IFERROR(VLOOKUP($CC977,data_pull!$E$22:$G$700,2,0),0)</f>
        <v>0</v>
      </c>
      <c r="DK977" s="3" t="str">
        <f>IFERROR(INDEX(COD_SALES!$B$5:$Z$500,MATCH(resource!$CC977,COD_SALES!$A$5:$A$500,0),MATCH(resource!DK$2,COD_SALES!$B$4:$Z$4,0)),"")</f>
        <v/>
      </c>
      <c r="DL977" s="3" t="str">
        <f>IFERROR(INDEX(COD_SALES!$B$5:$Z$500,MATCH(resource!$CC977,COD_SALES!$A$5:$A$500,0),MATCH(resource!DL$2,COD_SALES!$B$4:$Z$4,0)),"")</f>
        <v/>
      </c>
      <c r="DM977" s="3" t="str">
        <f>IFERROR(INDEX(COD_SALES!$B$5:$Z$500,MATCH(resource!$CC977,COD_SALES!$A$5:$A$500,0),MATCH(resource!DM$2,COD_SALES!$B$4:$Z$4,0)),"")</f>
        <v/>
      </c>
      <c r="DN977" s="3" t="str">
        <f>IFERROR(INDEX(COD_SALES!$B$5:$Z$500,MATCH(resource!$CC977,COD_SALES!$A$5:$A$500,0),MATCH(resource!DN$2,COD_SALES!$B$4:$Z$4,0)),"")</f>
        <v/>
      </c>
      <c r="DO977" s="3" t="str">
        <f>IFERROR(INDEX(COD_SALES!$B$5:$Z$500,MATCH(resource!$CC977,COD_SALES!$A$5:$A$500,0),MATCH(resource!DO$2,COD_SALES!$B$4:$Z$4,0)),"")</f>
        <v/>
      </c>
      <c r="DP977" s="3" t="str">
        <f>IFERROR(INDEX(COD_SALES!$B$5:$Z$500,MATCH(resource!$CC977,COD_SALES!$A$5:$A$500,0),MATCH(resource!DP$2,COD_SALES!$B$4:$Z$4,0)),"")</f>
        <v/>
      </c>
      <c r="DQ977" s="3" t="str">
        <f>IFERROR(INDEX(COD_SALES!$B$5:$Z$500,MATCH(resource!$CC977,COD_SALES!$A$5:$A$500,0),MATCH(resource!DQ$2,COD_SALES!$B$4:$Z$4,0)),"")</f>
        <v/>
      </c>
      <c r="DR977" s="3" t="str">
        <f>IFERROR(INDEX(COD_SALES!$B$5:$Z$500,MATCH(resource!$CC977,COD_SALES!$A$5:$A$500,0),MATCH(resource!DR$2,COD_SALES!$B$4:$Z$4,0)),"")</f>
        <v/>
      </c>
      <c r="DS977" s="3" t="str">
        <f>IFERROR(INDEX(COD_SALES!$B$5:$Z$500,MATCH(resource!$CC977,COD_SALES!$A$5:$A$500,0),MATCH(resource!DS$2,COD_SALES!$B$4:$Z$4,0)),"")</f>
        <v/>
      </c>
      <c r="DT977" s="3" t="str">
        <f>IFERROR(INDEX(COD_SALES!$B$5:$Z$500,MATCH(resource!$CC977,COD_SALES!$A$5:$A$500,0),MATCH(resource!DT$2,COD_SALES!$B$4:$Z$4,0)),"")</f>
        <v/>
      </c>
      <c r="DU977" s="3" t="str">
        <f>IFERROR(INDEX(COD_SALES!$B$5:$Z$500,MATCH(resource!$CC977,COD_SALES!$A$5:$A$500,0),MATCH(resource!DU$2,COD_SALES!$B$4:$Z$4,0)),"")</f>
        <v/>
      </c>
      <c r="DV977" s="3" t="str">
        <f>IFERROR(INDEX(COD_SALES!$B$5:$Z$500,MATCH(resource!$CC977,COD_SALES!$A$5:$A$500,0),MATCH(resource!DV$2,COD_SALES!$B$4:$Z$4,0)),"")</f>
        <v/>
      </c>
      <c r="DW977" s="3" t="str">
        <f>IFERROR(INDEX(COD_SALES!$B$5:$Z$500,MATCH(resource!$CC977,COD_SALES!$A$5:$A$500,0),MATCH(resource!DW$2,COD_SALES!$B$4:$Z$4,0)),"")</f>
        <v/>
      </c>
      <c r="DX977" s="3" t="str">
        <f>IFERROR(INDEX(COD_SALES!$B$5:$Z$500,MATCH(resource!$CC977,COD_SALES!$A$5:$A$500,0),MATCH(resource!DX$2,COD_SALES!$B$4:$Z$4,0)),"")</f>
        <v/>
      </c>
      <c r="DY977" s="3" t="str">
        <f>IFERROR(INDEX(COD_SALES!$B$5:$Z$500,MATCH(resource!$CC977,COD_SALES!$A$5:$A$500,0),MATCH(resource!DY$2,COD_SALES!$B$4:$Z$4,0)),"")</f>
        <v/>
      </c>
      <c r="DZ977" s="3" t="str">
        <f>IFERROR(INDEX(COD_SALES!$B$5:$Z$500,MATCH(resource!$CC977,COD_SALES!$A$5:$A$500,0),MATCH(resource!DZ$2,COD_SALES!$B$4:$Z$4,0)),"")</f>
        <v/>
      </c>
      <c r="EA977" s="3" t="str">
        <f>IFERROR(INDEX(COD_SALES!$B$5:$Z$500,MATCH(resource!$CC977,COD_SALES!$A$5:$A$500,0),MATCH(resource!EA$2,COD_SALES!$B$4:$Z$4,0)),"")</f>
        <v/>
      </c>
      <c r="EB977" s="3">
        <f t="shared" si="146"/>
        <v>0</v>
      </c>
      <c r="EW977" s="3">
        <f>IFERROR(VLOOKUP(CC977,data_pull!$AO$25:$AR$546,2,0),0)</f>
        <v>0</v>
      </c>
      <c r="EX977" s="1">
        <f>IFERROR(VLOOKUP(CC977,data_pull!$AO$25:$AR$546,4,0),0)</f>
        <v>0</v>
      </c>
    </row>
    <row r="978" spans="13:154" x14ac:dyDescent="0.25"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4">
        <f>sales_data!B977</f>
        <v>0</v>
      </c>
      <c r="AR978" s="4">
        <f>sales_data!C977</f>
        <v>0</v>
      </c>
      <c r="AS978" s="5" t="str">
        <f t="shared" si="145"/>
        <v/>
      </c>
      <c r="AT978" s="4">
        <f>sales_data!I977</f>
        <v>0</v>
      </c>
      <c r="AU978" s="4">
        <f>sales_data!W977</f>
        <v>0</v>
      </c>
      <c r="AV978" s="1">
        <f>sales_data!N977</f>
        <v>0</v>
      </c>
      <c r="AW978" s="1">
        <f>sales_data!P977</f>
        <v>0</v>
      </c>
      <c r="AX978" s="3">
        <f ca="1">IFERROR(INDEX(INDIRECT("day_wise_sales_data!$B$2:$BZ$599"),MATCH(resource!$CC978,day_wise_sales_data!$A$2:$A$500,0),MATCH(resource!AX$2,INDIRECT("day_wise_sales_data!$B$1:$BZ$1"),0)),0)</f>
        <v>0</v>
      </c>
      <c r="AY978" s="3">
        <f ca="1">IFERROR(INDEX(INDIRECT("day_wise_sales_data!$B$2:$BZ$599"),MATCH(resource!$CC978,day_wise_sales_data!$A$2:$A$500,0),MATCH(resource!AY$2,INDIRECT("day_wise_sales_data!$B$1:$BZ$1"),0)),0)</f>
        <v>0</v>
      </c>
      <c r="AZ978" s="3">
        <f ca="1">IFERROR(INDEX(INDIRECT("day_wise_sales_data!$B$2:$BZ$599"),MATCH(resource!$CC978,day_wise_sales_data!$A$2:$A$500,0),MATCH(resource!AZ$2,INDIRECT("day_wise_sales_data!$B$1:$BZ$1"),0)),0)</f>
        <v>0</v>
      </c>
      <c r="BA978" s="3">
        <f ca="1">IFERROR(INDEX(INDIRECT("day_wise_sales_data!$B$2:$BZ$599"),MATCH(resource!$CC978,day_wise_sales_data!$A$2:$A$500,0),MATCH(resource!BA$2,INDIRECT("day_wise_sales_data!$B$1:$BZ$1"),0)),0)</f>
        <v>0</v>
      </c>
      <c r="BB978" s="3">
        <f ca="1">IFERROR(INDEX(INDIRECT("day_wise_sales_data!$B$2:$BZ$599"),MATCH(resource!$CC978,day_wise_sales_data!$A$2:$A$500,0),MATCH(resource!BB$2,INDIRECT("day_wise_sales_data!$B$1:$BZ$1"),0)),0)</f>
        <v>0</v>
      </c>
      <c r="BC978" s="3">
        <f ca="1">IFERROR(INDEX(INDIRECT("day_wise_sales_data!$B$2:$BZ$599"),MATCH(resource!$CC978,day_wise_sales_data!$A$2:$A$500,0),MATCH(resource!BC$2,INDIRECT("day_wise_sales_data!$B$1:$BZ$1"),0)),0)</f>
        <v>0</v>
      </c>
      <c r="BD978" s="3">
        <f ca="1">IFERROR(INDEX(INDIRECT("day_wise_sales_data!$B$2:$BZ$599"),MATCH(resource!$CC978,day_wise_sales_data!$A$2:$A$500,0),MATCH(resource!BD$2,INDIRECT("day_wise_sales_data!$B$1:$BZ$1"),0)),0)</f>
        <v>0</v>
      </c>
      <c r="BE978" s="3">
        <f ca="1">IFERROR(INDEX(INDIRECT("day_wise_sales_data!$B$2:$BZ$599"),MATCH(resource!$CC978,day_wise_sales_data!$A$2:$A$500,0),MATCH(resource!BE$2,INDIRECT("day_wise_sales_data!$B$1:$BZ$1"),0)),0)</f>
        <v>0</v>
      </c>
      <c r="BF978" s="3">
        <f ca="1">IFERROR(INDEX(INDIRECT("day_wise_sales_data!$B$2:$BZ$599"),MATCH(resource!$CC978,day_wise_sales_data!$A$2:$A$500,0),MATCH(resource!BF$2,INDIRECT("day_wise_sales_data!$B$1:$BZ$1"),0)),0)</f>
        <v>0</v>
      </c>
      <c r="BG978" s="3">
        <f ca="1">IFERROR(INDEX(INDIRECT("day_wise_sales_data!$B$2:$BZ$599"),MATCH(resource!$CC978,day_wise_sales_data!$A$2:$A$500,0),MATCH(resource!BG$2,INDIRECT("day_wise_sales_data!$B$1:$BZ$1"),0)),0)</f>
        <v>0</v>
      </c>
      <c r="BH978" s="3">
        <f ca="1">IFERROR(INDEX(INDIRECT("day_wise_sales_data!$B$2:$BZ$599"),MATCH(resource!$CC978,day_wise_sales_data!$A$2:$A$500,0),MATCH(resource!BH$2,INDIRECT("day_wise_sales_data!$B$1:$BZ$1"),0)),0)</f>
        <v>0</v>
      </c>
      <c r="BI978" s="3">
        <f ca="1">IFERROR(INDEX(INDIRECT("day_wise_sales_data!$B$2:$BZ$599"),MATCH(resource!$CC978,day_wise_sales_data!$A$2:$A$500,0),MATCH(resource!BI$2,INDIRECT("day_wise_sales_data!$B$1:$BZ$1"),0)),0)</f>
        <v>0</v>
      </c>
      <c r="BJ978" s="3">
        <f ca="1">IFERROR(INDEX(INDIRECT("day_wise_sales_data!$B$2:$BZ$599"),MATCH(resource!$CC978,day_wise_sales_data!$A$2:$A$500,0),MATCH(resource!BJ$2,INDIRECT("day_wise_sales_data!$B$1:$BZ$1"),0)),0)</f>
        <v>0</v>
      </c>
      <c r="BK978" s="3">
        <f ca="1">IFERROR(INDEX(INDIRECT("day_wise_sales_data!$B$2:$BZ$599"),MATCH(resource!$CC978,day_wise_sales_data!$A$2:$A$500,0),MATCH(resource!BK$2,INDIRECT("day_wise_sales_data!$B$1:$BZ$1"),0)),0)</f>
        <v>0</v>
      </c>
      <c r="BL978" s="3">
        <f ca="1">IFERROR(INDEX(INDIRECT("day_wise_sales_data!$B$2:$BZ$599"),MATCH(resource!$CC978,day_wise_sales_data!$A$2:$A$500,0),MATCH(resource!BL$2,INDIRECT("day_wise_sales_data!$B$1:$BZ$1"),0)),0)</f>
        <v>0</v>
      </c>
      <c r="BM978" s="3">
        <f ca="1">IFERROR(INDEX(INDIRECT("day_wise_sales_data!$B$2:$BZ$599"),MATCH(resource!$CC978,day_wise_sales_data!$A$2:$A$500,0),MATCH(resource!BM$2,INDIRECT("day_wise_sales_data!$B$1:$BZ$1"),0)),0)</f>
        <v>0</v>
      </c>
      <c r="BN978" s="3">
        <f ca="1">IFERROR(INDEX(INDIRECT("day_wise_sales_data!$B$2:$BZ$599"),MATCH(resource!$CC978,day_wise_sales_data!$A$2:$A$500,0),MATCH(resource!BN$2,INDIRECT("day_wise_sales_data!$B$1:$BZ$1"),0)),0)</f>
        <v>0</v>
      </c>
      <c r="BO978" s="3">
        <f ca="1">IFERROR(INDEX(INDIRECT("day_wise_sales_data!$B$2:$BZ$599"),MATCH(resource!$CC978,day_wise_sales_data!$A$2:$A$500,0),MATCH(resource!BO$2,INDIRECT("day_wise_sales_data!$B$1:$BZ$1"),0)),0)</f>
        <v>0</v>
      </c>
      <c r="BP978" s="3">
        <f ca="1">IFERROR(INDEX(INDIRECT("day_wise_sales_data!$B$2:$BZ$599"),MATCH(resource!$CC978,day_wise_sales_data!$A$2:$A$500,0),MATCH(resource!BP$2,INDIRECT("day_wise_sales_data!$B$1:$BZ$1"),0)),0)</f>
        <v>0</v>
      </c>
      <c r="BQ978" s="3">
        <f ca="1">IFERROR(INDEX(INDIRECT("day_wise_sales_data!$B$2:$BZ$599"),MATCH(resource!$CC978,day_wise_sales_data!$A$2:$A$500,0),MATCH(resource!BQ$2,INDIRECT("day_wise_sales_data!$B$1:$BZ$1"),0)),0)</f>
        <v>0</v>
      </c>
      <c r="BR978" s="3">
        <f ca="1">IFERROR(INDEX(INDIRECT("day_wise_sales_data!$B$2:$BZ$599"),MATCH(resource!$CC978,day_wise_sales_data!$A$2:$A$500,0),MATCH(resource!BR$2,INDIRECT("day_wise_sales_data!$B$1:$BZ$1"),0)),0)</f>
        <v>0</v>
      </c>
      <c r="BS978" s="3">
        <f ca="1">IFERROR(INDEX(INDIRECT("day_wise_sales_data!$B$2:$BZ$599"),MATCH(resource!$CC978,day_wise_sales_data!$A$2:$A$500,0),MATCH(resource!BS$2,INDIRECT("day_wise_sales_data!$B$1:$BZ$1"),0)),0)</f>
        <v>0</v>
      </c>
      <c r="BT978" s="3">
        <f ca="1">IFERROR(INDEX(INDIRECT("day_wise_sales_data!$B$2:$BZ$599"),MATCH(resource!$CC978,day_wise_sales_data!$A$2:$A$500,0),MATCH(resource!BT$2,INDIRECT("day_wise_sales_data!$B$1:$BZ$1"),0)),0)</f>
        <v>0</v>
      </c>
      <c r="BU978" s="3">
        <f ca="1">IFERROR(INDEX(INDIRECT("day_wise_sales_data!$B$2:$BZ$599"),MATCH(resource!$CC978,day_wise_sales_data!$A$2:$A$500,0),MATCH(resource!BU$2,INDIRECT("day_wise_sales_data!$B$1:$BZ$1"),0)),0)</f>
        <v>0</v>
      </c>
      <c r="BV978" s="3">
        <f ca="1">IFERROR(INDEX(INDIRECT("day_wise_sales_data!$B$2:$BZ$599"),MATCH(resource!$CC978,day_wise_sales_data!$A$2:$A$500,0),MATCH(resource!BV$2,INDIRECT("day_wise_sales_data!$B$1:$BZ$1"),0)),0)</f>
        <v>0</v>
      </c>
      <c r="BW978" s="3">
        <f ca="1">IFERROR(INDEX(INDIRECT("day_wise_sales_data!$B$2:$BZ$599"),MATCH(resource!$CC978,day_wise_sales_data!$A$2:$A$500,0),MATCH(resource!BW$2,INDIRECT("day_wise_sales_data!$B$1:$BZ$1"),0)),0)</f>
        <v>0</v>
      </c>
      <c r="BX978" s="3">
        <f ca="1">IFERROR(INDEX(INDIRECT("day_wise_sales_data!$B$2:$BZ$599"),MATCH(resource!$CC978,day_wise_sales_data!$A$2:$A$500,0),MATCH(resource!BX$2,INDIRECT("day_wise_sales_data!$B$1:$BZ$1"),0)),0)</f>
        <v>0</v>
      </c>
      <c r="BY978" s="3">
        <f ca="1">IFERROR(INDEX(INDIRECT("day_wise_sales_data!$B$2:$BZ$599"),MATCH(resource!$CC978,day_wise_sales_data!$A$2:$A$500,0),MATCH(resource!BY$2,INDIRECT("day_wise_sales_data!$B$1:$BZ$1"),0)),0)</f>
        <v>0</v>
      </c>
      <c r="BZ978" s="3">
        <f ca="1">IFERROR(INDEX(INDIRECT("day_wise_sales_data!$B$2:$BZ$599"),MATCH(resource!$CC978,day_wise_sales_data!$A$2:$A$500,0),MATCH(resource!BZ$2,INDIRECT("day_wise_sales_data!$B$1:$BZ$1"),0)),0)</f>
        <v>0</v>
      </c>
      <c r="CA978" s="3">
        <f ca="1">IFERROR(INDEX(INDIRECT("day_wise_sales_data!$B$2:$BZ$599"),MATCH(resource!$CC978,day_wise_sales_data!$A$2:$A$500,0),MATCH(resource!CA$2,INDIRECT("day_wise_sales_data!$B$1:$BZ$1"),0)),0)</f>
        <v>0</v>
      </c>
      <c r="CC978" s="4">
        <f>sales_data!H977</f>
        <v>0</v>
      </c>
      <c r="CD978" s="1">
        <v>976</v>
      </c>
      <c r="CE978" s="1" t="str">
        <f>IF(AQ978=report!$AQ$3,resource!CD978,"")</f>
        <v/>
      </c>
      <c r="CF978" s="5" t="str">
        <f>IFERROR(SMALL($CE$3:$CE$1001,ROWS($CE$3:CE978)),"")</f>
        <v/>
      </c>
      <c r="CH978">
        <f>IFERROR(VLOOKUP($CC978,data_pull!$E$22:$G$700,2,0),0)</f>
        <v>0</v>
      </c>
      <c r="DK978" s="3" t="str">
        <f>IFERROR(INDEX(COD_SALES!$B$5:$Z$500,MATCH(resource!$CC978,COD_SALES!$A$5:$A$500,0),MATCH(resource!DK$2,COD_SALES!$B$4:$Z$4,0)),"")</f>
        <v/>
      </c>
      <c r="DL978" s="3" t="str">
        <f>IFERROR(INDEX(COD_SALES!$B$5:$Z$500,MATCH(resource!$CC978,COD_SALES!$A$5:$A$500,0),MATCH(resource!DL$2,COD_SALES!$B$4:$Z$4,0)),"")</f>
        <v/>
      </c>
      <c r="DM978" s="3" t="str">
        <f>IFERROR(INDEX(COD_SALES!$B$5:$Z$500,MATCH(resource!$CC978,COD_SALES!$A$5:$A$500,0),MATCH(resource!DM$2,COD_SALES!$B$4:$Z$4,0)),"")</f>
        <v/>
      </c>
      <c r="DN978" s="3" t="str">
        <f>IFERROR(INDEX(COD_SALES!$B$5:$Z$500,MATCH(resource!$CC978,COD_SALES!$A$5:$A$500,0),MATCH(resource!DN$2,COD_SALES!$B$4:$Z$4,0)),"")</f>
        <v/>
      </c>
      <c r="DO978" s="3" t="str">
        <f>IFERROR(INDEX(COD_SALES!$B$5:$Z$500,MATCH(resource!$CC978,COD_SALES!$A$5:$A$500,0),MATCH(resource!DO$2,COD_SALES!$B$4:$Z$4,0)),"")</f>
        <v/>
      </c>
      <c r="DP978" s="3" t="str">
        <f>IFERROR(INDEX(COD_SALES!$B$5:$Z$500,MATCH(resource!$CC978,COD_SALES!$A$5:$A$500,0),MATCH(resource!DP$2,COD_SALES!$B$4:$Z$4,0)),"")</f>
        <v/>
      </c>
      <c r="DQ978" s="3" t="str">
        <f>IFERROR(INDEX(COD_SALES!$B$5:$Z$500,MATCH(resource!$CC978,COD_SALES!$A$5:$A$500,0),MATCH(resource!DQ$2,COD_SALES!$B$4:$Z$4,0)),"")</f>
        <v/>
      </c>
      <c r="DR978" s="3" t="str">
        <f>IFERROR(INDEX(COD_SALES!$B$5:$Z$500,MATCH(resource!$CC978,COD_SALES!$A$5:$A$500,0),MATCH(resource!DR$2,COD_SALES!$B$4:$Z$4,0)),"")</f>
        <v/>
      </c>
      <c r="DS978" s="3" t="str">
        <f>IFERROR(INDEX(COD_SALES!$B$5:$Z$500,MATCH(resource!$CC978,COD_SALES!$A$5:$A$500,0),MATCH(resource!DS$2,COD_SALES!$B$4:$Z$4,0)),"")</f>
        <v/>
      </c>
      <c r="DT978" s="3" t="str">
        <f>IFERROR(INDEX(COD_SALES!$B$5:$Z$500,MATCH(resource!$CC978,COD_SALES!$A$5:$A$500,0),MATCH(resource!DT$2,COD_SALES!$B$4:$Z$4,0)),"")</f>
        <v/>
      </c>
      <c r="DU978" s="3" t="str">
        <f>IFERROR(INDEX(COD_SALES!$B$5:$Z$500,MATCH(resource!$CC978,COD_SALES!$A$5:$A$500,0),MATCH(resource!DU$2,COD_SALES!$B$4:$Z$4,0)),"")</f>
        <v/>
      </c>
      <c r="DV978" s="3" t="str">
        <f>IFERROR(INDEX(COD_SALES!$B$5:$Z$500,MATCH(resource!$CC978,COD_SALES!$A$5:$A$500,0),MATCH(resource!DV$2,COD_SALES!$B$4:$Z$4,0)),"")</f>
        <v/>
      </c>
      <c r="DW978" s="3" t="str">
        <f>IFERROR(INDEX(COD_SALES!$B$5:$Z$500,MATCH(resource!$CC978,COD_SALES!$A$5:$A$500,0),MATCH(resource!DW$2,COD_SALES!$B$4:$Z$4,0)),"")</f>
        <v/>
      </c>
      <c r="DX978" s="3" t="str">
        <f>IFERROR(INDEX(COD_SALES!$B$5:$Z$500,MATCH(resource!$CC978,COD_SALES!$A$5:$A$500,0),MATCH(resource!DX$2,COD_SALES!$B$4:$Z$4,0)),"")</f>
        <v/>
      </c>
      <c r="DY978" s="3" t="str">
        <f>IFERROR(INDEX(COD_SALES!$B$5:$Z$500,MATCH(resource!$CC978,COD_SALES!$A$5:$A$500,0),MATCH(resource!DY$2,COD_SALES!$B$4:$Z$4,0)),"")</f>
        <v/>
      </c>
      <c r="DZ978" s="3" t="str">
        <f>IFERROR(INDEX(COD_SALES!$B$5:$Z$500,MATCH(resource!$CC978,COD_SALES!$A$5:$A$500,0),MATCH(resource!DZ$2,COD_SALES!$B$4:$Z$4,0)),"")</f>
        <v/>
      </c>
      <c r="EA978" s="3" t="str">
        <f>IFERROR(INDEX(COD_SALES!$B$5:$Z$500,MATCH(resource!$CC978,COD_SALES!$A$5:$A$500,0),MATCH(resource!EA$2,COD_SALES!$B$4:$Z$4,0)),"")</f>
        <v/>
      </c>
      <c r="EB978" s="3">
        <f t="shared" si="146"/>
        <v>0</v>
      </c>
      <c r="EW978" s="3">
        <f>IFERROR(VLOOKUP(CC978,data_pull!$AO$25:$AR$546,2,0),0)</f>
        <v>0</v>
      </c>
      <c r="EX978" s="1">
        <f>IFERROR(VLOOKUP(CC978,data_pull!$AO$25:$AR$546,4,0),0)</f>
        <v>0</v>
      </c>
    </row>
    <row r="979" spans="13:154" x14ac:dyDescent="0.25"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4">
        <f>sales_data!B978</f>
        <v>0</v>
      </c>
      <c r="AR979" s="4">
        <f>sales_data!C978</f>
        <v>0</v>
      </c>
      <c r="AS979" s="5" t="str">
        <f t="shared" si="145"/>
        <v/>
      </c>
      <c r="AT979" s="4">
        <f>sales_data!I978</f>
        <v>0</v>
      </c>
      <c r="AU979" s="4">
        <f>sales_data!W978</f>
        <v>0</v>
      </c>
      <c r="AV979" s="1">
        <f>sales_data!N978</f>
        <v>0</v>
      </c>
      <c r="AW979" s="1">
        <f>sales_data!P978</f>
        <v>0</v>
      </c>
      <c r="AX979" s="3">
        <f ca="1">IFERROR(INDEX(INDIRECT("day_wise_sales_data!$B$2:$BZ$599"),MATCH(resource!$CC979,day_wise_sales_data!$A$2:$A$500,0),MATCH(resource!AX$2,INDIRECT("day_wise_sales_data!$B$1:$BZ$1"),0)),0)</f>
        <v>0</v>
      </c>
      <c r="AY979" s="3">
        <f ca="1">IFERROR(INDEX(INDIRECT("day_wise_sales_data!$B$2:$BZ$599"),MATCH(resource!$CC979,day_wise_sales_data!$A$2:$A$500,0),MATCH(resource!AY$2,INDIRECT("day_wise_sales_data!$B$1:$BZ$1"),0)),0)</f>
        <v>0</v>
      </c>
      <c r="AZ979" s="3">
        <f ca="1">IFERROR(INDEX(INDIRECT("day_wise_sales_data!$B$2:$BZ$599"),MATCH(resource!$CC979,day_wise_sales_data!$A$2:$A$500,0),MATCH(resource!AZ$2,INDIRECT("day_wise_sales_data!$B$1:$BZ$1"),0)),0)</f>
        <v>0</v>
      </c>
      <c r="BA979" s="3">
        <f ca="1">IFERROR(INDEX(INDIRECT("day_wise_sales_data!$B$2:$BZ$599"),MATCH(resource!$CC979,day_wise_sales_data!$A$2:$A$500,0),MATCH(resource!BA$2,INDIRECT("day_wise_sales_data!$B$1:$BZ$1"),0)),0)</f>
        <v>0</v>
      </c>
      <c r="BB979" s="3">
        <f ca="1">IFERROR(INDEX(INDIRECT("day_wise_sales_data!$B$2:$BZ$599"),MATCH(resource!$CC979,day_wise_sales_data!$A$2:$A$500,0),MATCH(resource!BB$2,INDIRECT("day_wise_sales_data!$B$1:$BZ$1"),0)),0)</f>
        <v>0</v>
      </c>
      <c r="BC979" s="3">
        <f ca="1">IFERROR(INDEX(INDIRECT("day_wise_sales_data!$B$2:$BZ$599"),MATCH(resource!$CC979,day_wise_sales_data!$A$2:$A$500,0),MATCH(resource!BC$2,INDIRECT("day_wise_sales_data!$B$1:$BZ$1"),0)),0)</f>
        <v>0</v>
      </c>
      <c r="BD979" s="3">
        <f ca="1">IFERROR(INDEX(INDIRECT("day_wise_sales_data!$B$2:$BZ$599"),MATCH(resource!$CC979,day_wise_sales_data!$A$2:$A$500,0),MATCH(resource!BD$2,INDIRECT("day_wise_sales_data!$B$1:$BZ$1"),0)),0)</f>
        <v>0</v>
      </c>
      <c r="BE979" s="3">
        <f ca="1">IFERROR(INDEX(INDIRECT("day_wise_sales_data!$B$2:$BZ$599"),MATCH(resource!$CC979,day_wise_sales_data!$A$2:$A$500,0),MATCH(resource!BE$2,INDIRECT("day_wise_sales_data!$B$1:$BZ$1"),0)),0)</f>
        <v>0</v>
      </c>
      <c r="BF979" s="3">
        <f ca="1">IFERROR(INDEX(INDIRECT("day_wise_sales_data!$B$2:$BZ$599"),MATCH(resource!$CC979,day_wise_sales_data!$A$2:$A$500,0),MATCH(resource!BF$2,INDIRECT("day_wise_sales_data!$B$1:$BZ$1"),0)),0)</f>
        <v>0</v>
      </c>
      <c r="BG979" s="3">
        <f ca="1">IFERROR(INDEX(INDIRECT("day_wise_sales_data!$B$2:$BZ$599"),MATCH(resource!$CC979,day_wise_sales_data!$A$2:$A$500,0),MATCH(resource!BG$2,INDIRECT("day_wise_sales_data!$B$1:$BZ$1"),0)),0)</f>
        <v>0</v>
      </c>
      <c r="BH979" s="3">
        <f ca="1">IFERROR(INDEX(INDIRECT("day_wise_sales_data!$B$2:$BZ$599"),MATCH(resource!$CC979,day_wise_sales_data!$A$2:$A$500,0),MATCH(resource!BH$2,INDIRECT("day_wise_sales_data!$B$1:$BZ$1"),0)),0)</f>
        <v>0</v>
      </c>
      <c r="BI979" s="3">
        <f ca="1">IFERROR(INDEX(INDIRECT("day_wise_sales_data!$B$2:$BZ$599"),MATCH(resource!$CC979,day_wise_sales_data!$A$2:$A$500,0),MATCH(resource!BI$2,INDIRECT("day_wise_sales_data!$B$1:$BZ$1"),0)),0)</f>
        <v>0</v>
      </c>
      <c r="BJ979" s="3">
        <f ca="1">IFERROR(INDEX(INDIRECT("day_wise_sales_data!$B$2:$BZ$599"),MATCH(resource!$CC979,day_wise_sales_data!$A$2:$A$500,0),MATCH(resource!BJ$2,INDIRECT("day_wise_sales_data!$B$1:$BZ$1"),0)),0)</f>
        <v>0</v>
      </c>
      <c r="BK979" s="3">
        <f ca="1">IFERROR(INDEX(INDIRECT("day_wise_sales_data!$B$2:$BZ$599"),MATCH(resource!$CC979,day_wise_sales_data!$A$2:$A$500,0),MATCH(resource!BK$2,INDIRECT("day_wise_sales_data!$B$1:$BZ$1"),0)),0)</f>
        <v>0</v>
      </c>
      <c r="BL979" s="3">
        <f ca="1">IFERROR(INDEX(INDIRECT("day_wise_sales_data!$B$2:$BZ$599"),MATCH(resource!$CC979,day_wise_sales_data!$A$2:$A$500,0),MATCH(resource!BL$2,INDIRECT("day_wise_sales_data!$B$1:$BZ$1"),0)),0)</f>
        <v>0</v>
      </c>
      <c r="BM979" s="3">
        <f ca="1">IFERROR(INDEX(INDIRECT("day_wise_sales_data!$B$2:$BZ$599"),MATCH(resource!$CC979,day_wise_sales_data!$A$2:$A$500,0),MATCH(resource!BM$2,INDIRECT("day_wise_sales_data!$B$1:$BZ$1"),0)),0)</f>
        <v>0</v>
      </c>
      <c r="BN979" s="3">
        <f ca="1">IFERROR(INDEX(INDIRECT("day_wise_sales_data!$B$2:$BZ$599"),MATCH(resource!$CC979,day_wise_sales_data!$A$2:$A$500,0),MATCH(resource!BN$2,INDIRECT("day_wise_sales_data!$B$1:$BZ$1"),0)),0)</f>
        <v>0</v>
      </c>
      <c r="BO979" s="3">
        <f ca="1">IFERROR(INDEX(INDIRECT("day_wise_sales_data!$B$2:$BZ$599"),MATCH(resource!$CC979,day_wise_sales_data!$A$2:$A$500,0),MATCH(resource!BO$2,INDIRECT("day_wise_sales_data!$B$1:$BZ$1"),0)),0)</f>
        <v>0</v>
      </c>
      <c r="BP979" s="3">
        <f ca="1">IFERROR(INDEX(INDIRECT("day_wise_sales_data!$B$2:$BZ$599"),MATCH(resource!$CC979,day_wise_sales_data!$A$2:$A$500,0),MATCH(resource!BP$2,INDIRECT("day_wise_sales_data!$B$1:$BZ$1"),0)),0)</f>
        <v>0</v>
      </c>
      <c r="BQ979" s="3">
        <f ca="1">IFERROR(INDEX(INDIRECT("day_wise_sales_data!$B$2:$BZ$599"),MATCH(resource!$CC979,day_wise_sales_data!$A$2:$A$500,0),MATCH(resource!BQ$2,INDIRECT("day_wise_sales_data!$B$1:$BZ$1"),0)),0)</f>
        <v>0</v>
      </c>
      <c r="BR979" s="3">
        <f ca="1">IFERROR(INDEX(INDIRECT("day_wise_sales_data!$B$2:$BZ$599"),MATCH(resource!$CC979,day_wise_sales_data!$A$2:$A$500,0),MATCH(resource!BR$2,INDIRECT("day_wise_sales_data!$B$1:$BZ$1"),0)),0)</f>
        <v>0</v>
      </c>
      <c r="BS979" s="3">
        <f ca="1">IFERROR(INDEX(INDIRECT("day_wise_sales_data!$B$2:$BZ$599"),MATCH(resource!$CC979,day_wise_sales_data!$A$2:$A$500,0),MATCH(resource!BS$2,INDIRECT("day_wise_sales_data!$B$1:$BZ$1"),0)),0)</f>
        <v>0</v>
      </c>
      <c r="BT979" s="3">
        <f ca="1">IFERROR(INDEX(INDIRECT("day_wise_sales_data!$B$2:$BZ$599"),MATCH(resource!$CC979,day_wise_sales_data!$A$2:$A$500,0),MATCH(resource!BT$2,INDIRECT("day_wise_sales_data!$B$1:$BZ$1"),0)),0)</f>
        <v>0</v>
      </c>
      <c r="BU979" s="3">
        <f ca="1">IFERROR(INDEX(INDIRECT("day_wise_sales_data!$B$2:$BZ$599"),MATCH(resource!$CC979,day_wise_sales_data!$A$2:$A$500,0),MATCH(resource!BU$2,INDIRECT("day_wise_sales_data!$B$1:$BZ$1"),0)),0)</f>
        <v>0</v>
      </c>
      <c r="BV979" s="3">
        <f ca="1">IFERROR(INDEX(INDIRECT("day_wise_sales_data!$B$2:$BZ$599"),MATCH(resource!$CC979,day_wise_sales_data!$A$2:$A$500,0),MATCH(resource!BV$2,INDIRECT("day_wise_sales_data!$B$1:$BZ$1"),0)),0)</f>
        <v>0</v>
      </c>
      <c r="BW979" s="3">
        <f ca="1">IFERROR(INDEX(INDIRECT("day_wise_sales_data!$B$2:$BZ$599"),MATCH(resource!$CC979,day_wise_sales_data!$A$2:$A$500,0),MATCH(resource!BW$2,INDIRECT("day_wise_sales_data!$B$1:$BZ$1"),0)),0)</f>
        <v>0</v>
      </c>
      <c r="BX979" s="3">
        <f ca="1">IFERROR(INDEX(INDIRECT("day_wise_sales_data!$B$2:$BZ$599"),MATCH(resource!$CC979,day_wise_sales_data!$A$2:$A$500,0),MATCH(resource!BX$2,INDIRECT("day_wise_sales_data!$B$1:$BZ$1"),0)),0)</f>
        <v>0</v>
      </c>
      <c r="BY979" s="3">
        <f ca="1">IFERROR(INDEX(INDIRECT("day_wise_sales_data!$B$2:$BZ$599"),MATCH(resource!$CC979,day_wise_sales_data!$A$2:$A$500,0),MATCH(resource!BY$2,INDIRECT("day_wise_sales_data!$B$1:$BZ$1"),0)),0)</f>
        <v>0</v>
      </c>
      <c r="BZ979" s="3">
        <f ca="1">IFERROR(INDEX(INDIRECT("day_wise_sales_data!$B$2:$BZ$599"),MATCH(resource!$CC979,day_wise_sales_data!$A$2:$A$500,0),MATCH(resource!BZ$2,INDIRECT("day_wise_sales_data!$B$1:$BZ$1"),0)),0)</f>
        <v>0</v>
      </c>
      <c r="CA979" s="3">
        <f ca="1">IFERROR(INDEX(INDIRECT("day_wise_sales_data!$B$2:$BZ$599"),MATCH(resource!$CC979,day_wise_sales_data!$A$2:$A$500,0),MATCH(resource!CA$2,INDIRECT("day_wise_sales_data!$B$1:$BZ$1"),0)),0)</f>
        <v>0</v>
      </c>
      <c r="CC979" s="4">
        <f>sales_data!H978</f>
        <v>0</v>
      </c>
      <c r="CD979" s="1">
        <v>977</v>
      </c>
      <c r="CE979" s="1" t="str">
        <f>IF(AQ979=report!$AQ$3,resource!CD979,"")</f>
        <v/>
      </c>
      <c r="CF979" s="5" t="str">
        <f>IFERROR(SMALL($CE$3:$CE$1001,ROWS($CE$3:CE979)),"")</f>
        <v/>
      </c>
      <c r="CH979">
        <f>IFERROR(VLOOKUP($CC979,data_pull!$E$22:$G$700,2,0),0)</f>
        <v>0</v>
      </c>
      <c r="DK979" s="3" t="str">
        <f>IFERROR(INDEX(COD_SALES!$B$5:$Z$500,MATCH(resource!$CC979,COD_SALES!$A$5:$A$500,0),MATCH(resource!DK$2,COD_SALES!$B$4:$Z$4,0)),"")</f>
        <v/>
      </c>
      <c r="DL979" s="3" t="str">
        <f>IFERROR(INDEX(COD_SALES!$B$5:$Z$500,MATCH(resource!$CC979,COD_SALES!$A$5:$A$500,0),MATCH(resource!DL$2,COD_SALES!$B$4:$Z$4,0)),"")</f>
        <v/>
      </c>
      <c r="DM979" s="3" t="str">
        <f>IFERROR(INDEX(COD_SALES!$B$5:$Z$500,MATCH(resource!$CC979,COD_SALES!$A$5:$A$500,0),MATCH(resource!DM$2,COD_SALES!$B$4:$Z$4,0)),"")</f>
        <v/>
      </c>
      <c r="DN979" s="3" t="str">
        <f>IFERROR(INDEX(COD_SALES!$B$5:$Z$500,MATCH(resource!$CC979,COD_SALES!$A$5:$A$500,0),MATCH(resource!DN$2,COD_SALES!$B$4:$Z$4,0)),"")</f>
        <v/>
      </c>
      <c r="DO979" s="3" t="str">
        <f>IFERROR(INDEX(COD_SALES!$B$5:$Z$500,MATCH(resource!$CC979,COD_SALES!$A$5:$A$500,0),MATCH(resource!DO$2,COD_SALES!$B$4:$Z$4,0)),"")</f>
        <v/>
      </c>
      <c r="DP979" s="3" t="str">
        <f>IFERROR(INDEX(COD_SALES!$B$5:$Z$500,MATCH(resource!$CC979,COD_SALES!$A$5:$A$500,0),MATCH(resource!DP$2,COD_SALES!$B$4:$Z$4,0)),"")</f>
        <v/>
      </c>
      <c r="DQ979" s="3" t="str">
        <f>IFERROR(INDEX(COD_SALES!$B$5:$Z$500,MATCH(resource!$CC979,COD_SALES!$A$5:$A$500,0),MATCH(resource!DQ$2,COD_SALES!$B$4:$Z$4,0)),"")</f>
        <v/>
      </c>
      <c r="DR979" s="3" t="str">
        <f>IFERROR(INDEX(COD_SALES!$B$5:$Z$500,MATCH(resource!$CC979,COD_SALES!$A$5:$A$500,0),MATCH(resource!DR$2,COD_SALES!$B$4:$Z$4,0)),"")</f>
        <v/>
      </c>
      <c r="DS979" s="3" t="str">
        <f>IFERROR(INDEX(COD_SALES!$B$5:$Z$500,MATCH(resource!$CC979,COD_SALES!$A$5:$A$500,0),MATCH(resource!DS$2,COD_SALES!$B$4:$Z$4,0)),"")</f>
        <v/>
      </c>
      <c r="DT979" s="3" t="str">
        <f>IFERROR(INDEX(COD_SALES!$B$5:$Z$500,MATCH(resource!$CC979,COD_SALES!$A$5:$A$500,0),MATCH(resource!DT$2,COD_SALES!$B$4:$Z$4,0)),"")</f>
        <v/>
      </c>
      <c r="DU979" s="3" t="str">
        <f>IFERROR(INDEX(COD_SALES!$B$5:$Z$500,MATCH(resource!$CC979,COD_SALES!$A$5:$A$500,0),MATCH(resource!DU$2,COD_SALES!$B$4:$Z$4,0)),"")</f>
        <v/>
      </c>
      <c r="DV979" s="3" t="str">
        <f>IFERROR(INDEX(COD_SALES!$B$5:$Z$500,MATCH(resource!$CC979,COD_SALES!$A$5:$A$500,0),MATCH(resource!DV$2,COD_SALES!$B$4:$Z$4,0)),"")</f>
        <v/>
      </c>
      <c r="DW979" s="3" t="str">
        <f>IFERROR(INDEX(COD_SALES!$B$5:$Z$500,MATCH(resource!$CC979,COD_SALES!$A$5:$A$500,0),MATCH(resource!DW$2,COD_SALES!$B$4:$Z$4,0)),"")</f>
        <v/>
      </c>
      <c r="DX979" s="3" t="str">
        <f>IFERROR(INDEX(COD_SALES!$B$5:$Z$500,MATCH(resource!$CC979,COD_SALES!$A$5:$A$500,0),MATCH(resource!DX$2,COD_SALES!$B$4:$Z$4,0)),"")</f>
        <v/>
      </c>
      <c r="DY979" s="3" t="str">
        <f>IFERROR(INDEX(COD_SALES!$B$5:$Z$500,MATCH(resource!$CC979,COD_SALES!$A$5:$A$500,0),MATCH(resource!DY$2,COD_SALES!$B$4:$Z$4,0)),"")</f>
        <v/>
      </c>
      <c r="DZ979" s="3" t="str">
        <f>IFERROR(INDEX(COD_SALES!$B$5:$Z$500,MATCH(resource!$CC979,COD_SALES!$A$5:$A$500,0),MATCH(resource!DZ$2,COD_SALES!$B$4:$Z$4,0)),"")</f>
        <v/>
      </c>
      <c r="EA979" s="3" t="str">
        <f>IFERROR(INDEX(COD_SALES!$B$5:$Z$500,MATCH(resource!$CC979,COD_SALES!$A$5:$A$500,0),MATCH(resource!EA$2,COD_SALES!$B$4:$Z$4,0)),"")</f>
        <v/>
      </c>
      <c r="EB979" s="3">
        <f t="shared" si="146"/>
        <v>0</v>
      </c>
      <c r="EW979" s="3">
        <f>IFERROR(VLOOKUP(CC979,data_pull!$AO$25:$AR$546,2,0),0)</f>
        <v>0</v>
      </c>
      <c r="EX979" s="1">
        <f>IFERROR(VLOOKUP(CC979,data_pull!$AO$25:$AR$546,4,0),0)</f>
        <v>0</v>
      </c>
    </row>
    <row r="980" spans="13:154" x14ac:dyDescent="0.25"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4">
        <f>sales_data!B979</f>
        <v>0</v>
      </c>
      <c r="AR980" s="4">
        <f>sales_data!C979</f>
        <v>0</v>
      </c>
      <c r="AS980" s="5" t="str">
        <f t="shared" si="145"/>
        <v/>
      </c>
      <c r="AT980" s="4">
        <f>sales_data!I979</f>
        <v>0</v>
      </c>
      <c r="AU980" s="4">
        <f>sales_data!W979</f>
        <v>0</v>
      </c>
      <c r="AV980" s="1">
        <f>sales_data!N979</f>
        <v>0</v>
      </c>
      <c r="AW980" s="1">
        <f>sales_data!P979</f>
        <v>0</v>
      </c>
      <c r="AX980" s="3">
        <f ca="1">IFERROR(INDEX(INDIRECT("day_wise_sales_data!$B$2:$BZ$599"),MATCH(resource!$CC980,day_wise_sales_data!$A$2:$A$500,0),MATCH(resource!AX$2,INDIRECT("day_wise_sales_data!$B$1:$BZ$1"),0)),0)</f>
        <v>0</v>
      </c>
      <c r="AY980" s="3">
        <f ca="1">IFERROR(INDEX(INDIRECT("day_wise_sales_data!$B$2:$BZ$599"),MATCH(resource!$CC980,day_wise_sales_data!$A$2:$A$500,0),MATCH(resource!AY$2,INDIRECT("day_wise_sales_data!$B$1:$BZ$1"),0)),0)</f>
        <v>0</v>
      </c>
      <c r="AZ980" s="3">
        <f ca="1">IFERROR(INDEX(INDIRECT("day_wise_sales_data!$B$2:$BZ$599"),MATCH(resource!$CC980,day_wise_sales_data!$A$2:$A$500,0),MATCH(resource!AZ$2,INDIRECT("day_wise_sales_data!$B$1:$BZ$1"),0)),0)</f>
        <v>0</v>
      </c>
      <c r="BA980" s="3">
        <f ca="1">IFERROR(INDEX(INDIRECT("day_wise_sales_data!$B$2:$BZ$599"),MATCH(resource!$CC980,day_wise_sales_data!$A$2:$A$500,0),MATCH(resource!BA$2,INDIRECT("day_wise_sales_data!$B$1:$BZ$1"),0)),0)</f>
        <v>0</v>
      </c>
      <c r="BB980" s="3">
        <f ca="1">IFERROR(INDEX(INDIRECT("day_wise_sales_data!$B$2:$BZ$599"),MATCH(resource!$CC980,day_wise_sales_data!$A$2:$A$500,0),MATCH(resource!BB$2,INDIRECT("day_wise_sales_data!$B$1:$BZ$1"),0)),0)</f>
        <v>0</v>
      </c>
      <c r="BC980" s="3">
        <f ca="1">IFERROR(INDEX(INDIRECT("day_wise_sales_data!$B$2:$BZ$599"),MATCH(resource!$CC980,day_wise_sales_data!$A$2:$A$500,0),MATCH(resource!BC$2,INDIRECT("day_wise_sales_data!$B$1:$BZ$1"),0)),0)</f>
        <v>0</v>
      </c>
      <c r="BD980" s="3">
        <f ca="1">IFERROR(INDEX(INDIRECT("day_wise_sales_data!$B$2:$BZ$599"),MATCH(resource!$CC980,day_wise_sales_data!$A$2:$A$500,0),MATCH(resource!BD$2,INDIRECT("day_wise_sales_data!$B$1:$BZ$1"),0)),0)</f>
        <v>0</v>
      </c>
      <c r="BE980" s="3">
        <f ca="1">IFERROR(INDEX(INDIRECT("day_wise_sales_data!$B$2:$BZ$599"),MATCH(resource!$CC980,day_wise_sales_data!$A$2:$A$500,0),MATCH(resource!BE$2,INDIRECT("day_wise_sales_data!$B$1:$BZ$1"),0)),0)</f>
        <v>0</v>
      </c>
      <c r="BF980" s="3">
        <f ca="1">IFERROR(INDEX(INDIRECT("day_wise_sales_data!$B$2:$BZ$599"),MATCH(resource!$CC980,day_wise_sales_data!$A$2:$A$500,0),MATCH(resource!BF$2,INDIRECT("day_wise_sales_data!$B$1:$BZ$1"),0)),0)</f>
        <v>0</v>
      </c>
      <c r="BG980" s="3">
        <f ca="1">IFERROR(INDEX(INDIRECT("day_wise_sales_data!$B$2:$BZ$599"),MATCH(resource!$CC980,day_wise_sales_data!$A$2:$A$500,0),MATCH(resource!BG$2,INDIRECT("day_wise_sales_data!$B$1:$BZ$1"),0)),0)</f>
        <v>0</v>
      </c>
      <c r="BH980" s="3">
        <f ca="1">IFERROR(INDEX(INDIRECT("day_wise_sales_data!$B$2:$BZ$599"),MATCH(resource!$CC980,day_wise_sales_data!$A$2:$A$500,0),MATCH(resource!BH$2,INDIRECT("day_wise_sales_data!$B$1:$BZ$1"),0)),0)</f>
        <v>0</v>
      </c>
      <c r="BI980" s="3">
        <f ca="1">IFERROR(INDEX(INDIRECT("day_wise_sales_data!$B$2:$BZ$599"),MATCH(resource!$CC980,day_wise_sales_data!$A$2:$A$500,0),MATCH(resource!BI$2,INDIRECT("day_wise_sales_data!$B$1:$BZ$1"),0)),0)</f>
        <v>0</v>
      </c>
      <c r="BJ980" s="3">
        <f ca="1">IFERROR(INDEX(INDIRECT("day_wise_sales_data!$B$2:$BZ$599"),MATCH(resource!$CC980,day_wise_sales_data!$A$2:$A$500,0),MATCH(resource!BJ$2,INDIRECT("day_wise_sales_data!$B$1:$BZ$1"),0)),0)</f>
        <v>0</v>
      </c>
      <c r="BK980" s="3">
        <f ca="1">IFERROR(INDEX(INDIRECT("day_wise_sales_data!$B$2:$BZ$599"),MATCH(resource!$CC980,day_wise_sales_data!$A$2:$A$500,0),MATCH(resource!BK$2,INDIRECT("day_wise_sales_data!$B$1:$BZ$1"),0)),0)</f>
        <v>0</v>
      </c>
      <c r="BL980" s="3">
        <f ca="1">IFERROR(INDEX(INDIRECT("day_wise_sales_data!$B$2:$BZ$599"),MATCH(resource!$CC980,day_wise_sales_data!$A$2:$A$500,0),MATCH(resource!BL$2,INDIRECT("day_wise_sales_data!$B$1:$BZ$1"),0)),0)</f>
        <v>0</v>
      </c>
      <c r="BM980" s="3">
        <f ca="1">IFERROR(INDEX(INDIRECT("day_wise_sales_data!$B$2:$BZ$599"),MATCH(resource!$CC980,day_wise_sales_data!$A$2:$A$500,0),MATCH(resource!BM$2,INDIRECT("day_wise_sales_data!$B$1:$BZ$1"),0)),0)</f>
        <v>0</v>
      </c>
      <c r="BN980" s="3">
        <f ca="1">IFERROR(INDEX(INDIRECT("day_wise_sales_data!$B$2:$BZ$599"),MATCH(resource!$CC980,day_wise_sales_data!$A$2:$A$500,0),MATCH(resource!BN$2,INDIRECT("day_wise_sales_data!$B$1:$BZ$1"),0)),0)</f>
        <v>0</v>
      </c>
      <c r="BO980" s="3">
        <f ca="1">IFERROR(INDEX(INDIRECT("day_wise_sales_data!$B$2:$BZ$599"),MATCH(resource!$CC980,day_wise_sales_data!$A$2:$A$500,0),MATCH(resource!BO$2,INDIRECT("day_wise_sales_data!$B$1:$BZ$1"),0)),0)</f>
        <v>0</v>
      </c>
      <c r="BP980" s="3">
        <f ca="1">IFERROR(INDEX(INDIRECT("day_wise_sales_data!$B$2:$BZ$599"),MATCH(resource!$CC980,day_wise_sales_data!$A$2:$A$500,0),MATCH(resource!BP$2,INDIRECT("day_wise_sales_data!$B$1:$BZ$1"),0)),0)</f>
        <v>0</v>
      </c>
      <c r="BQ980" s="3">
        <f ca="1">IFERROR(INDEX(INDIRECT("day_wise_sales_data!$B$2:$BZ$599"),MATCH(resource!$CC980,day_wise_sales_data!$A$2:$A$500,0),MATCH(resource!BQ$2,INDIRECT("day_wise_sales_data!$B$1:$BZ$1"),0)),0)</f>
        <v>0</v>
      </c>
      <c r="BR980" s="3">
        <f ca="1">IFERROR(INDEX(INDIRECT("day_wise_sales_data!$B$2:$BZ$599"),MATCH(resource!$CC980,day_wise_sales_data!$A$2:$A$500,0),MATCH(resource!BR$2,INDIRECT("day_wise_sales_data!$B$1:$BZ$1"),0)),0)</f>
        <v>0</v>
      </c>
      <c r="BS980" s="3">
        <f ca="1">IFERROR(INDEX(INDIRECT("day_wise_sales_data!$B$2:$BZ$599"),MATCH(resource!$CC980,day_wise_sales_data!$A$2:$A$500,0),MATCH(resource!BS$2,INDIRECT("day_wise_sales_data!$B$1:$BZ$1"),0)),0)</f>
        <v>0</v>
      </c>
      <c r="BT980" s="3">
        <f ca="1">IFERROR(INDEX(INDIRECT("day_wise_sales_data!$B$2:$BZ$599"),MATCH(resource!$CC980,day_wise_sales_data!$A$2:$A$500,0),MATCH(resource!BT$2,INDIRECT("day_wise_sales_data!$B$1:$BZ$1"),0)),0)</f>
        <v>0</v>
      </c>
      <c r="BU980" s="3">
        <f ca="1">IFERROR(INDEX(INDIRECT("day_wise_sales_data!$B$2:$BZ$599"),MATCH(resource!$CC980,day_wise_sales_data!$A$2:$A$500,0),MATCH(resource!BU$2,INDIRECT("day_wise_sales_data!$B$1:$BZ$1"),0)),0)</f>
        <v>0</v>
      </c>
      <c r="BV980" s="3">
        <f ca="1">IFERROR(INDEX(INDIRECT("day_wise_sales_data!$B$2:$BZ$599"),MATCH(resource!$CC980,day_wise_sales_data!$A$2:$A$500,0),MATCH(resource!BV$2,INDIRECT("day_wise_sales_data!$B$1:$BZ$1"),0)),0)</f>
        <v>0</v>
      </c>
      <c r="BW980" s="3">
        <f ca="1">IFERROR(INDEX(INDIRECT("day_wise_sales_data!$B$2:$BZ$599"),MATCH(resource!$CC980,day_wise_sales_data!$A$2:$A$500,0),MATCH(resource!BW$2,INDIRECT("day_wise_sales_data!$B$1:$BZ$1"),0)),0)</f>
        <v>0</v>
      </c>
      <c r="BX980" s="3">
        <f ca="1">IFERROR(INDEX(INDIRECT("day_wise_sales_data!$B$2:$BZ$599"),MATCH(resource!$CC980,day_wise_sales_data!$A$2:$A$500,0),MATCH(resource!BX$2,INDIRECT("day_wise_sales_data!$B$1:$BZ$1"),0)),0)</f>
        <v>0</v>
      </c>
      <c r="BY980" s="3">
        <f ca="1">IFERROR(INDEX(INDIRECT("day_wise_sales_data!$B$2:$BZ$599"),MATCH(resource!$CC980,day_wise_sales_data!$A$2:$A$500,0),MATCH(resource!BY$2,INDIRECT("day_wise_sales_data!$B$1:$BZ$1"),0)),0)</f>
        <v>0</v>
      </c>
      <c r="BZ980" s="3">
        <f ca="1">IFERROR(INDEX(INDIRECT("day_wise_sales_data!$B$2:$BZ$599"),MATCH(resource!$CC980,day_wise_sales_data!$A$2:$A$500,0),MATCH(resource!BZ$2,INDIRECT("day_wise_sales_data!$B$1:$BZ$1"),0)),0)</f>
        <v>0</v>
      </c>
      <c r="CA980" s="3">
        <f ca="1">IFERROR(INDEX(INDIRECT("day_wise_sales_data!$B$2:$BZ$599"),MATCH(resource!$CC980,day_wise_sales_data!$A$2:$A$500,0),MATCH(resource!CA$2,INDIRECT("day_wise_sales_data!$B$1:$BZ$1"),0)),0)</f>
        <v>0</v>
      </c>
      <c r="CC980" s="4">
        <f>sales_data!H979</f>
        <v>0</v>
      </c>
      <c r="CD980" s="1">
        <v>978</v>
      </c>
      <c r="CE980" s="1" t="str">
        <f>IF(AQ980=report!$AQ$3,resource!CD980,"")</f>
        <v/>
      </c>
      <c r="CF980" s="5" t="str">
        <f>IFERROR(SMALL($CE$3:$CE$1001,ROWS($CE$3:CE980)),"")</f>
        <v/>
      </c>
      <c r="CH980">
        <f>IFERROR(VLOOKUP($CC980,data_pull!$E$22:$G$700,2,0),0)</f>
        <v>0</v>
      </c>
      <c r="DK980" s="3" t="str">
        <f>IFERROR(INDEX(COD_SALES!$B$5:$Z$500,MATCH(resource!$CC980,COD_SALES!$A$5:$A$500,0),MATCH(resource!DK$2,COD_SALES!$B$4:$Z$4,0)),"")</f>
        <v/>
      </c>
      <c r="DL980" s="3" t="str">
        <f>IFERROR(INDEX(COD_SALES!$B$5:$Z$500,MATCH(resource!$CC980,COD_SALES!$A$5:$A$500,0),MATCH(resource!DL$2,COD_SALES!$B$4:$Z$4,0)),"")</f>
        <v/>
      </c>
      <c r="DM980" s="3" t="str">
        <f>IFERROR(INDEX(COD_SALES!$B$5:$Z$500,MATCH(resource!$CC980,COD_SALES!$A$5:$A$500,0),MATCH(resource!DM$2,COD_SALES!$B$4:$Z$4,0)),"")</f>
        <v/>
      </c>
      <c r="DN980" s="3" t="str">
        <f>IFERROR(INDEX(COD_SALES!$B$5:$Z$500,MATCH(resource!$CC980,COD_SALES!$A$5:$A$500,0),MATCH(resource!DN$2,COD_SALES!$B$4:$Z$4,0)),"")</f>
        <v/>
      </c>
      <c r="DO980" s="3" t="str">
        <f>IFERROR(INDEX(COD_SALES!$B$5:$Z$500,MATCH(resource!$CC980,COD_SALES!$A$5:$A$500,0),MATCH(resource!DO$2,COD_SALES!$B$4:$Z$4,0)),"")</f>
        <v/>
      </c>
      <c r="DP980" s="3" t="str">
        <f>IFERROR(INDEX(COD_SALES!$B$5:$Z$500,MATCH(resource!$CC980,COD_SALES!$A$5:$A$500,0),MATCH(resource!DP$2,COD_SALES!$B$4:$Z$4,0)),"")</f>
        <v/>
      </c>
      <c r="DQ980" s="3" t="str">
        <f>IFERROR(INDEX(COD_SALES!$B$5:$Z$500,MATCH(resource!$CC980,COD_SALES!$A$5:$A$500,0),MATCH(resource!DQ$2,COD_SALES!$B$4:$Z$4,0)),"")</f>
        <v/>
      </c>
      <c r="DR980" s="3" t="str">
        <f>IFERROR(INDEX(COD_SALES!$B$5:$Z$500,MATCH(resource!$CC980,COD_SALES!$A$5:$A$500,0),MATCH(resource!DR$2,COD_SALES!$B$4:$Z$4,0)),"")</f>
        <v/>
      </c>
      <c r="DS980" s="3" t="str">
        <f>IFERROR(INDEX(COD_SALES!$B$5:$Z$500,MATCH(resource!$CC980,COD_SALES!$A$5:$A$500,0),MATCH(resource!DS$2,COD_SALES!$B$4:$Z$4,0)),"")</f>
        <v/>
      </c>
      <c r="DT980" s="3" t="str">
        <f>IFERROR(INDEX(COD_SALES!$B$5:$Z$500,MATCH(resource!$CC980,COD_SALES!$A$5:$A$500,0),MATCH(resource!DT$2,COD_SALES!$B$4:$Z$4,0)),"")</f>
        <v/>
      </c>
      <c r="DU980" s="3" t="str">
        <f>IFERROR(INDEX(COD_SALES!$B$5:$Z$500,MATCH(resource!$CC980,COD_SALES!$A$5:$A$500,0),MATCH(resource!DU$2,COD_SALES!$B$4:$Z$4,0)),"")</f>
        <v/>
      </c>
      <c r="DV980" s="3" t="str">
        <f>IFERROR(INDEX(COD_SALES!$B$5:$Z$500,MATCH(resource!$CC980,COD_SALES!$A$5:$A$500,0),MATCH(resource!DV$2,COD_SALES!$B$4:$Z$4,0)),"")</f>
        <v/>
      </c>
      <c r="DW980" s="3" t="str">
        <f>IFERROR(INDEX(COD_SALES!$B$5:$Z$500,MATCH(resource!$CC980,COD_SALES!$A$5:$A$500,0),MATCH(resource!DW$2,COD_SALES!$B$4:$Z$4,0)),"")</f>
        <v/>
      </c>
      <c r="DX980" s="3" t="str">
        <f>IFERROR(INDEX(COD_SALES!$B$5:$Z$500,MATCH(resource!$CC980,COD_SALES!$A$5:$A$500,0),MATCH(resource!DX$2,COD_SALES!$B$4:$Z$4,0)),"")</f>
        <v/>
      </c>
      <c r="DY980" s="3" t="str">
        <f>IFERROR(INDEX(COD_SALES!$B$5:$Z$500,MATCH(resource!$CC980,COD_SALES!$A$5:$A$500,0),MATCH(resource!DY$2,COD_SALES!$B$4:$Z$4,0)),"")</f>
        <v/>
      </c>
      <c r="DZ980" s="3" t="str">
        <f>IFERROR(INDEX(COD_SALES!$B$5:$Z$500,MATCH(resource!$CC980,COD_SALES!$A$5:$A$500,0),MATCH(resource!DZ$2,COD_SALES!$B$4:$Z$4,0)),"")</f>
        <v/>
      </c>
      <c r="EA980" s="3" t="str">
        <f>IFERROR(INDEX(COD_SALES!$B$5:$Z$500,MATCH(resource!$CC980,COD_SALES!$A$5:$A$500,0),MATCH(resource!EA$2,COD_SALES!$B$4:$Z$4,0)),"")</f>
        <v/>
      </c>
      <c r="EB980" s="3">
        <f t="shared" si="146"/>
        <v>0</v>
      </c>
      <c r="EW980" s="3">
        <f>IFERROR(VLOOKUP(CC980,data_pull!$AO$25:$AR$546,2,0),0)</f>
        <v>0</v>
      </c>
      <c r="EX980" s="1">
        <f>IFERROR(VLOOKUP(CC980,data_pull!$AO$25:$AR$546,4,0),0)</f>
        <v>0</v>
      </c>
    </row>
    <row r="981" spans="13:154" x14ac:dyDescent="0.25"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4">
        <f>sales_data!B980</f>
        <v>0</v>
      </c>
      <c r="AR981" s="4">
        <f>sales_data!C980</f>
        <v>0</v>
      </c>
      <c r="AS981" s="5" t="str">
        <f t="shared" si="145"/>
        <v/>
      </c>
      <c r="AT981" s="4">
        <f>sales_data!I980</f>
        <v>0</v>
      </c>
      <c r="AU981" s="4">
        <f>sales_data!W980</f>
        <v>0</v>
      </c>
      <c r="AV981" s="1">
        <f>sales_data!N980</f>
        <v>0</v>
      </c>
      <c r="AW981" s="1">
        <f>sales_data!P980</f>
        <v>0</v>
      </c>
      <c r="AX981" s="3">
        <f ca="1">IFERROR(INDEX(INDIRECT("day_wise_sales_data!$B$2:$BZ$599"),MATCH(resource!$CC981,day_wise_sales_data!$A$2:$A$500,0),MATCH(resource!AX$2,INDIRECT("day_wise_sales_data!$B$1:$BZ$1"),0)),0)</f>
        <v>0</v>
      </c>
      <c r="AY981" s="3">
        <f ca="1">IFERROR(INDEX(INDIRECT("day_wise_sales_data!$B$2:$BZ$599"),MATCH(resource!$CC981,day_wise_sales_data!$A$2:$A$500,0),MATCH(resource!AY$2,INDIRECT("day_wise_sales_data!$B$1:$BZ$1"),0)),0)</f>
        <v>0</v>
      </c>
      <c r="AZ981" s="3">
        <f ca="1">IFERROR(INDEX(INDIRECT("day_wise_sales_data!$B$2:$BZ$599"),MATCH(resource!$CC981,day_wise_sales_data!$A$2:$A$500,0),MATCH(resource!AZ$2,INDIRECT("day_wise_sales_data!$B$1:$BZ$1"),0)),0)</f>
        <v>0</v>
      </c>
      <c r="BA981" s="3">
        <f ca="1">IFERROR(INDEX(INDIRECT("day_wise_sales_data!$B$2:$BZ$599"),MATCH(resource!$CC981,day_wise_sales_data!$A$2:$A$500,0),MATCH(resource!BA$2,INDIRECT("day_wise_sales_data!$B$1:$BZ$1"),0)),0)</f>
        <v>0</v>
      </c>
      <c r="BB981" s="3">
        <f ca="1">IFERROR(INDEX(INDIRECT("day_wise_sales_data!$B$2:$BZ$599"),MATCH(resource!$CC981,day_wise_sales_data!$A$2:$A$500,0),MATCH(resource!BB$2,INDIRECT("day_wise_sales_data!$B$1:$BZ$1"),0)),0)</f>
        <v>0</v>
      </c>
      <c r="BC981" s="3">
        <f ca="1">IFERROR(INDEX(INDIRECT("day_wise_sales_data!$B$2:$BZ$599"),MATCH(resource!$CC981,day_wise_sales_data!$A$2:$A$500,0),MATCH(resource!BC$2,INDIRECT("day_wise_sales_data!$B$1:$BZ$1"),0)),0)</f>
        <v>0</v>
      </c>
      <c r="BD981" s="3">
        <f ca="1">IFERROR(INDEX(INDIRECT("day_wise_sales_data!$B$2:$BZ$599"),MATCH(resource!$CC981,day_wise_sales_data!$A$2:$A$500,0),MATCH(resource!BD$2,INDIRECT("day_wise_sales_data!$B$1:$BZ$1"),0)),0)</f>
        <v>0</v>
      </c>
      <c r="BE981" s="3">
        <f ca="1">IFERROR(INDEX(INDIRECT("day_wise_sales_data!$B$2:$BZ$599"),MATCH(resource!$CC981,day_wise_sales_data!$A$2:$A$500,0),MATCH(resource!BE$2,INDIRECT("day_wise_sales_data!$B$1:$BZ$1"),0)),0)</f>
        <v>0</v>
      </c>
      <c r="BF981" s="3">
        <f ca="1">IFERROR(INDEX(INDIRECT("day_wise_sales_data!$B$2:$BZ$599"),MATCH(resource!$CC981,day_wise_sales_data!$A$2:$A$500,0),MATCH(resource!BF$2,INDIRECT("day_wise_sales_data!$B$1:$BZ$1"),0)),0)</f>
        <v>0</v>
      </c>
      <c r="BG981" s="3">
        <f ca="1">IFERROR(INDEX(INDIRECT("day_wise_sales_data!$B$2:$BZ$599"),MATCH(resource!$CC981,day_wise_sales_data!$A$2:$A$500,0),MATCH(resource!BG$2,INDIRECT("day_wise_sales_data!$B$1:$BZ$1"),0)),0)</f>
        <v>0</v>
      </c>
      <c r="BH981" s="3">
        <f ca="1">IFERROR(INDEX(INDIRECT("day_wise_sales_data!$B$2:$BZ$599"),MATCH(resource!$CC981,day_wise_sales_data!$A$2:$A$500,0),MATCH(resource!BH$2,INDIRECT("day_wise_sales_data!$B$1:$BZ$1"),0)),0)</f>
        <v>0</v>
      </c>
      <c r="BI981" s="3">
        <f ca="1">IFERROR(INDEX(INDIRECT("day_wise_sales_data!$B$2:$BZ$599"),MATCH(resource!$CC981,day_wise_sales_data!$A$2:$A$500,0),MATCH(resource!BI$2,INDIRECT("day_wise_sales_data!$B$1:$BZ$1"),0)),0)</f>
        <v>0</v>
      </c>
      <c r="BJ981" s="3">
        <f ca="1">IFERROR(INDEX(INDIRECT("day_wise_sales_data!$B$2:$BZ$599"),MATCH(resource!$CC981,day_wise_sales_data!$A$2:$A$500,0),MATCH(resource!BJ$2,INDIRECT("day_wise_sales_data!$B$1:$BZ$1"),0)),0)</f>
        <v>0</v>
      </c>
      <c r="BK981" s="3">
        <f ca="1">IFERROR(INDEX(INDIRECT("day_wise_sales_data!$B$2:$BZ$599"),MATCH(resource!$CC981,day_wise_sales_data!$A$2:$A$500,0),MATCH(resource!BK$2,INDIRECT("day_wise_sales_data!$B$1:$BZ$1"),0)),0)</f>
        <v>0</v>
      </c>
      <c r="BL981" s="3">
        <f ca="1">IFERROR(INDEX(INDIRECT("day_wise_sales_data!$B$2:$BZ$599"),MATCH(resource!$CC981,day_wise_sales_data!$A$2:$A$500,0),MATCH(resource!BL$2,INDIRECT("day_wise_sales_data!$B$1:$BZ$1"),0)),0)</f>
        <v>0</v>
      </c>
      <c r="BM981" s="3">
        <f ca="1">IFERROR(INDEX(INDIRECT("day_wise_sales_data!$B$2:$BZ$599"),MATCH(resource!$CC981,day_wise_sales_data!$A$2:$A$500,0),MATCH(resource!BM$2,INDIRECT("day_wise_sales_data!$B$1:$BZ$1"),0)),0)</f>
        <v>0</v>
      </c>
      <c r="BN981" s="3">
        <f ca="1">IFERROR(INDEX(INDIRECT("day_wise_sales_data!$B$2:$BZ$599"),MATCH(resource!$CC981,day_wise_sales_data!$A$2:$A$500,0),MATCH(resource!BN$2,INDIRECT("day_wise_sales_data!$B$1:$BZ$1"),0)),0)</f>
        <v>0</v>
      </c>
      <c r="BO981" s="3">
        <f ca="1">IFERROR(INDEX(INDIRECT("day_wise_sales_data!$B$2:$BZ$599"),MATCH(resource!$CC981,day_wise_sales_data!$A$2:$A$500,0),MATCH(resource!BO$2,INDIRECT("day_wise_sales_data!$B$1:$BZ$1"),0)),0)</f>
        <v>0</v>
      </c>
      <c r="BP981" s="3">
        <f ca="1">IFERROR(INDEX(INDIRECT("day_wise_sales_data!$B$2:$BZ$599"),MATCH(resource!$CC981,day_wise_sales_data!$A$2:$A$500,0),MATCH(resource!BP$2,INDIRECT("day_wise_sales_data!$B$1:$BZ$1"),0)),0)</f>
        <v>0</v>
      </c>
      <c r="BQ981" s="3">
        <f ca="1">IFERROR(INDEX(INDIRECT("day_wise_sales_data!$B$2:$BZ$599"),MATCH(resource!$CC981,day_wise_sales_data!$A$2:$A$500,0),MATCH(resource!BQ$2,INDIRECT("day_wise_sales_data!$B$1:$BZ$1"),0)),0)</f>
        <v>0</v>
      </c>
      <c r="BR981" s="3">
        <f ca="1">IFERROR(INDEX(INDIRECT("day_wise_sales_data!$B$2:$BZ$599"),MATCH(resource!$CC981,day_wise_sales_data!$A$2:$A$500,0),MATCH(resource!BR$2,INDIRECT("day_wise_sales_data!$B$1:$BZ$1"),0)),0)</f>
        <v>0</v>
      </c>
      <c r="BS981" s="3">
        <f ca="1">IFERROR(INDEX(INDIRECT("day_wise_sales_data!$B$2:$BZ$599"),MATCH(resource!$CC981,day_wise_sales_data!$A$2:$A$500,0),MATCH(resource!BS$2,INDIRECT("day_wise_sales_data!$B$1:$BZ$1"),0)),0)</f>
        <v>0</v>
      </c>
      <c r="BT981" s="3">
        <f ca="1">IFERROR(INDEX(INDIRECT("day_wise_sales_data!$B$2:$BZ$599"),MATCH(resource!$CC981,day_wise_sales_data!$A$2:$A$500,0),MATCH(resource!BT$2,INDIRECT("day_wise_sales_data!$B$1:$BZ$1"),0)),0)</f>
        <v>0</v>
      </c>
      <c r="BU981" s="3">
        <f ca="1">IFERROR(INDEX(INDIRECT("day_wise_sales_data!$B$2:$BZ$599"),MATCH(resource!$CC981,day_wise_sales_data!$A$2:$A$500,0),MATCH(resource!BU$2,INDIRECT("day_wise_sales_data!$B$1:$BZ$1"),0)),0)</f>
        <v>0</v>
      </c>
      <c r="BV981" s="3">
        <f ca="1">IFERROR(INDEX(INDIRECT("day_wise_sales_data!$B$2:$BZ$599"),MATCH(resource!$CC981,day_wise_sales_data!$A$2:$A$500,0),MATCH(resource!BV$2,INDIRECT("day_wise_sales_data!$B$1:$BZ$1"),0)),0)</f>
        <v>0</v>
      </c>
      <c r="BW981" s="3">
        <f ca="1">IFERROR(INDEX(INDIRECT("day_wise_sales_data!$B$2:$BZ$599"),MATCH(resource!$CC981,day_wise_sales_data!$A$2:$A$500,0),MATCH(resource!BW$2,INDIRECT("day_wise_sales_data!$B$1:$BZ$1"),0)),0)</f>
        <v>0</v>
      </c>
      <c r="BX981" s="3">
        <f ca="1">IFERROR(INDEX(INDIRECT("day_wise_sales_data!$B$2:$BZ$599"),MATCH(resource!$CC981,day_wise_sales_data!$A$2:$A$500,0),MATCH(resource!BX$2,INDIRECT("day_wise_sales_data!$B$1:$BZ$1"),0)),0)</f>
        <v>0</v>
      </c>
      <c r="BY981" s="3">
        <f ca="1">IFERROR(INDEX(INDIRECT("day_wise_sales_data!$B$2:$BZ$599"),MATCH(resource!$CC981,day_wise_sales_data!$A$2:$A$500,0),MATCH(resource!BY$2,INDIRECT("day_wise_sales_data!$B$1:$BZ$1"),0)),0)</f>
        <v>0</v>
      </c>
      <c r="BZ981" s="3">
        <f ca="1">IFERROR(INDEX(INDIRECT("day_wise_sales_data!$B$2:$BZ$599"),MATCH(resource!$CC981,day_wise_sales_data!$A$2:$A$500,0),MATCH(resource!BZ$2,INDIRECT("day_wise_sales_data!$B$1:$BZ$1"),0)),0)</f>
        <v>0</v>
      </c>
      <c r="CA981" s="3">
        <f ca="1">IFERROR(INDEX(INDIRECT("day_wise_sales_data!$B$2:$BZ$599"),MATCH(resource!$CC981,day_wise_sales_data!$A$2:$A$500,0),MATCH(resource!CA$2,INDIRECT("day_wise_sales_data!$B$1:$BZ$1"),0)),0)</f>
        <v>0</v>
      </c>
      <c r="CC981" s="4">
        <f>sales_data!H980</f>
        <v>0</v>
      </c>
      <c r="CD981" s="1">
        <v>979</v>
      </c>
      <c r="CE981" s="1" t="str">
        <f>IF(AQ981=report!$AQ$3,resource!CD981,"")</f>
        <v/>
      </c>
      <c r="CF981" s="5" t="str">
        <f>IFERROR(SMALL($CE$3:$CE$1001,ROWS($CE$3:CE981)),"")</f>
        <v/>
      </c>
      <c r="CH981">
        <f>IFERROR(VLOOKUP($CC981,data_pull!$E$22:$G$700,2,0),0)</f>
        <v>0</v>
      </c>
      <c r="DK981" s="3" t="str">
        <f>IFERROR(INDEX(COD_SALES!$B$5:$Z$500,MATCH(resource!$CC981,COD_SALES!$A$5:$A$500,0),MATCH(resource!DK$2,COD_SALES!$B$4:$Z$4,0)),"")</f>
        <v/>
      </c>
      <c r="DL981" s="3" t="str">
        <f>IFERROR(INDEX(COD_SALES!$B$5:$Z$500,MATCH(resource!$CC981,COD_SALES!$A$5:$A$500,0),MATCH(resource!DL$2,COD_SALES!$B$4:$Z$4,0)),"")</f>
        <v/>
      </c>
      <c r="DM981" s="3" t="str">
        <f>IFERROR(INDEX(COD_SALES!$B$5:$Z$500,MATCH(resource!$CC981,COD_SALES!$A$5:$A$500,0),MATCH(resource!DM$2,COD_SALES!$B$4:$Z$4,0)),"")</f>
        <v/>
      </c>
      <c r="DN981" s="3" t="str">
        <f>IFERROR(INDEX(COD_SALES!$B$5:$Z$500,MATCH(resource!$CC981,COD_SALES!$A$5:$A$500,0),MATCH(resource!DN$2,COD_SALES!$B$4:$Z$4,0)),"")</f>
        <v/>
      </c>
      <c r="DO981" s="3" t="str">
        <f>IFERROR(INDEX(COD_SALES!$B$5:$Z$500,MATCH(resource!$CC981,COD_SALES!$A$5:$A$500,0),MATCH(resource!DO$2,COD_SALES!$B$4:$Z$4,0)),"")</f>
        <v/>
      </c>
      <c r="DP981" s="3" t="str">
        <f>IFERROR(INDEX(COD_SALES!$B$5:$Z$500,MATCH(resource!$CC981,COD_SALES!$A$5:$A$500,0),MATCH(resource!DP$2,COD_SALES!$B$4:$Z$4,0)),"")</f>
        <v/>
      </c>
      <c r="DQ981" s="3" t="str">
        <f>IFERROR(INDEX(COD_SALES!$B$5:$Z$500,MATCH(resource!$CC981,COD_SALES!$A$5:$A$500,0),MATCH(resource!DQ$2,COD_SALES!$B$4:$Z$4,0)),"")</f>
        <v/>
      </c>
      <c r="DR981" s="3" t="str">
        <f>IFERROR(INDEX(COD_SALES!$B$5:$Z$500,MATCH(resource!$CC981,COD_SALES!$A$5:$A$500,0),MATCH(resource!DR$2,COD_SALES!$B$4:$Z$4,0)),"")</f>
        <v/>
      </c>
      <c r="DS981" s="3" t="str">
        <f>IFERROR(INDEX(COD_SALES!$B$5:$Z$500,MATCH(resource!$CC981,COD_SALES!$A$5:$A$500,0),MATCH(resource!DS$2,COD_SALES!$B$4:$Z$4,0)),"")</f>
        <v/>
      </c>
      <c r="DT981" s="3" t="str">
        <f>IFERROR(INDEX(COD_SALES!$B$5:$Z$500,MATCH(resource!$CC981,COD_SALES!$A$5:$A$500,0),MATCH(resource!DT$2,COD_SALES!$B$4:$Z$4,0)),"")</f>
        <v/>
      </c>
      <c r="DU981" s="3" t="str">
        <f>IFERROR(INDEX(COD_SALES!$B$5:$Z$500,MATCH(resource!$CC981,COD_SALES!$A$5:$A$500,0),MATCH(resource!DU$2,COD_SALES!$B$4:$Z$4,0)),"")</f>
        <v/>
      </c>
      <c r="DV981" s="3" t="str">
        <f>IFERROR(INDEX(COD_SALES!$B$5:$Z$500,MATCH(resource!$CC981,COD_SALES!$A$5:$A$500,0),MATCH(resource!DV$2,COD_SALES!$B$4:$Z$4,0)),"")</f>
        <v/>
      </c>
      <c r="DW981" s="3" t="str">
        <f>IFERROR(INDEX(COD_SALES!$B$5:$Z$500,MATCH(resource!$CC981,COD_SALES!$A$5:$A$500,0),MATCH(resource!DW$2,COD_SALES!$B$4:$Z$4,0)),"")</f>
        <v/>
      </c>
      <c r="DX981" s="3" t="str">
        <f>IFERROR(INDEX(COD_SALES!$B$5:$Z$500,MATCH(resource!$CC981,COD_SALES!$A$5:$A$500,0),MATCH(resource!DX$2,COD_SALES!$B$4:$Z$4,0)),"")</f>
        <v/>
      </c>
      <c r="DY981" s="3" t="str">
        <f>IFERROR(INDEX(COD_SALES!$B$5:$Z$500,MATCH(resource!$CC981,COD_SALES!$A$5:$A$500,0),MATCH(resource!DY$2,COD_SALES!$B$4:$Z$4,0)),"")</f>
        <v/>
      </c>
      <c r="DZ981" s="3" t="str">
        <f>IFERROR(INDEX(COD_SALES!$B$5:$Z$500,MATCH(resource!$CC981,COD_SALES!$A$5:$A$500,0),MATCH(resource!DZ$2,COD_SALES!$B$4:$Z$4,0)),"")</f>
        <v/>
      </c>
      <c r="EA981" s="3" t="str">
        <f>IFERROR(INDEX(COD_SALES!$B$5:$Z$500,MATCH(resource!$CC981,COD_SALES!$A$5:$A$500,0),MATCH(resource!EA$2,COD_SALES!$B$4:$Z$4,0)),"")</f>
        <v/>
      </c>
      <c r="EB981" s="3">
        <f t="shared" si="146"/>
        <v>0</v>
      </c>
      <c r="EW981" s="3">
        <f>IFERROR(VLOOKUP(CC981,data_pull!$AO$25:$AR$546,2,0),0)</f>
        <v>0</v>
      </c>
      <c r="EX981" s="1">
        <f>IFERROR(VLOOKUP(CC981,data_pull!$AO$25:$AR$546,4,0),0)</f>
        <v>0</v>
      </c>
    </row>
    <row r="982" spans="13:154" x14ac:dyDescent="0.25"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4">
        <f>sales_data!B981</f>
        <v>0</v>
      </c>
      <c r="AR982" s="4">
        <f>sales_data!C981</f>
        <v>0</v>
      </c>
      <c r="AS982" s="5" t="str">
        <f t="shared" si="145"/>
        <v/>
      </c>
      <c r="AT982" s="4">
        <f>sales_data!I981</f>
        <v>0</v>
      </c>
      <c r="AU982" s="4">
        <f>sales_data!W981</f>
        <v>0</v>
      </c>
      <c r="AV982" s="1">
        <f>sales_data!N981</f>
        <v>0</v>
      </c>
      <c r="AW982" s="1">
        <f>sales_data!P981</f>
        <v>0</v>
      </c>
      <c r="AX982" s="3">
        <f ca="1">IFERROR(INDEX(INDIRECT("day_wise_sales_data!$B$2:$BZ$599"),MATCH(resource!$CC982,day_wise_sales_data!$A$2:$A$500,0),MATCH(resource!AX$2,INDIRECT("day_wise_sales_data!$B$1:$BZ$1"),0)),0)</f>
        <v>0</v>
      </c>
      <c r="AY982" s="3">
        <f ca="1">IFERROR(INDEX(INDIRECT("day_wise_sales_data!$B$2:$BZ$599"),MATCH(resource!$CC982,day_wise_sales_data!$A$2:$A$500,0),MATCH(resource!AY$2,INDIRECT("day_wise_sales_data!$B$1:$BZ$1"),0)),0)</f>
        <v>0</v>
      </c>
      <c r="AZ982" s="3">
        <f ca="1">IFERROR(INDEX(INDIRECT("day_wise_sales_data!$B$2:$BZ$599"),MATCH(resource!$CC982,day_wise_sales_data!$A$2:$A$500,0),MATCH(resource!AZ$2,INDIRECT("day_wise_sales_data!$B$1:$BZ$1"),0)),0)</f>
        <v>0</v>
      </c>
      <c r="BA982" s="3">
        <f ca="1">IFERROR(INDEX(INDIRECT("day_wise_sales_data!$B$2:$BZ$599"),MATCH(resource!$CC982,day_wise_sales_data!$A$2:$A$500,0),MATCH(resource!BA$2,INDIRECT("day_wise_sales_data!$B$1:$BZ$1"),0)),0)</f>
        <v>0</v>
      </c>
      <c r="BB982" s="3">
        <f ca="1">IFERROR(INDEX(INDIRECT("day_wise_sales_data!$B$2:$BZ$599"),MATCH(resource!$CC982,day_wise_sales_data!$A$2:$A$500,0),MATCH(resource!BB$2,INDIRECT("day_wise_sales_data!$B$1:$BZ$1"),0)),0)</f>
        <v>0</v>
      </c>
      <c r="BC982" s="3">
        <f ca="1">IFERROR(INDEX(INDIRECT("day_wise_sales_data!$B$2:$BZ$599"),MATCH(resource!$CC982,day_wise_sales_data!$A$2:$A$500,0),MATCH(resource!BC$2,INDIRECT("day_wise_sales_data!$B$1:$BZ$1"),0)),0)</f>
        <v>0</v>
      </c>
      <c r="BD982" s="3">
        <f ca="1">IFERROR(INDEX(INDIRECT("day_wise_sales_data!$B$2:$BZ$599"),MATCH(resource!$CC982,day_wise_sales_data!$A$2:$A$500,0),MATCH(resource!BD$2,INDIRECT("day_wise_sales_data!$B$1:$BZ$1"),0)),0)</f>
        <v>0</v>
      </c>
      <c r="BE982" s="3">
        <f ca="1">IFERROR(INDEX(INDIRECT("day_wise_sales_data!$B$2:$BZ$599"),MATCH(resource!$CC982,day_wise_sales_data!$A$2:$A$500,0),MATCH(resource!BE$2,INDIRECT("day_wise_sales_data!$B$1:$BZ$1"),0)),0)</f>
        <v>0</v>
      </c>
      <c r="BF982" s="3">
        <f ca="1">IFERROR(INDEX(INDIRECT("day_wise_sales_data!$B$2:$BZ$599"),MATCH(resource!$CC982,day_wise_sales_data!$A$2:$A$500,0),MATCH(resource!BF$2,INDIRECT("day_wise_sales_data!$B$1:$BZ$1"),0)),0)</f>
        <v>0</v>
      </c>
      <c r="BG982" s="3">
        <f ca="1">IFERROR(INDEX(INDIRECT("day_wise_sales_data!$B$2:$BZ$599"),MATCH(resource!$CC982,day_wise_sales_data!$A$2:$A$500,0),MATCH(resource!BG$2,INDIRECT("day_wise_sales_data!$B$1:$BZ$1"),0)),0)</f>
        <v>0</v>
      </c>
      <c r="BH982" s="3">
        <f ca="1">IFERROR(INDEX(INDIRECT("day_wise_sales_data!$B$2:$BZ$599"),MATCH(resource!$CC982,day_wise_sales_data!$A$2:$A$500,0),MATCH(resource!BH$2,INDIRECT("day_wise_sales_data!$B$1:$BZ$1"),0)),0)</f>
        <v>0</v>
      </c>
      <c r="BI982" s="3">
        <f ca="1">IFERROR(INDEX(INDIRECT("day_wise_sales_data!$B$2:$BZ$599"),MATCH(resource!$CC982,day_wise_sales_data!$A$2:$A$500,0),MATCH(resource!BI$2,INDIRECT("day_wise_sales_data!$B$1:$BZ$1"),0)),0)</f>
        <v>0</v>
      </c>
      <c r="BJ982" s="3">
        <f ca="1">IFERROR(INDEX(INDIRECT("day_wise_sales_data!$B$2:$BZ$599"),MATCH(resource!$CC982,day_wise_sales_data!$A$2:$A$500,0),MATCH(resource!BJ$2,INDIRECT("day_wise_sales_data!$B$1:$BZ$1"),0)),0)</f>
        <v>0</v>
      </c>
      <c r="BK982" s="3">
        <f ca="1">IFERROR(INDEX(INDIRECT("day_wise_sales_data!$B$2:$BZ$599"),MATCH(resource!$CC982,day_wise_sales_data!$A$2:$A$500,0),MATCH(resource!BK$2,INDIRECT("day_wise_sales_data!$B$1:$BZ$1"),0)),0)</f>
        <v>0</v>
      </c>
      <c r="BL982" s="3">
        <f ca="1">IFERROR(INDEX(INDIRECT("day_wise_sales_data!$B$2:$BZ$599"),MATCH(resource!$CC982,day_wise_sales_data!$A$2:$A$500,0),MATCH(resource!BL$2,INDIRECT("day_wise_sales_data!$B$1:$BZ$1"),0)),0)</f>
        <v>0</v>
      </c>
      <c r="BM982" s="3">
        <f ca="1">IFERROR(INDEX(INDIRECT("day_wise_sales_data!$B$2:$BZ$599"),MATCH(resource!$CC982,day_wise_sales_data!$A$2:$A$500,0),MATCH(resource!BM$2,INDIRECT("day_wise_sales_data!$B$1:$BZ$1"),0)),0)</f>
        <v>0</v>
      </c>
      <c r="BN982" s="3">
        <f ca="1">IFERROR(INDEX(INDIRECT("day_wise_sales_data!$B$2:$BZ$599"),MATCH(resource!$CC982,day_wise_sales_data!$A$2:$A$500,0),MATCH(resource!BN$2,INDIRECT("day_wise_sales_data!$B$1:$BZ$1"),0)),0)</f>
        <v>0</v>
      </c>
      <c r="BO982" s="3">
        <f ca="1">IFERROR(INDEX(INDIRECT("day_wise_sales_data!$B$2:$BZ$599"),MATCH(resource!$CC982,day_wise_sales_data!$A$2:$A$500,0),MATCH(resource!BO$2,INDIRECT("day_wise_sales_data!$B$1:$BZ$1"),0)),0)</f>
        <v>0</v>
      </c>
      <c r="BP982" s="3">
        <f ca="1">IFERROR(INDEX(INDIRECT("day_wise_sales_data!$B$2:$BZ$599"),MATCH(resource!$CC982,day_wise_sales_data!$A$2:$A$500,0),MATCH(resource!BP$2,INDIRECT("day_wise_sales_data!$B$1:$BZ$1"),0)),0)</f>
        <v>0</v>
      </c>
      <c r="BQ982" s="3">
        <f ca="1">IFERROR(INDEX(INDIRECT("day_wise_sales_data!$B$2:$BZ$599"),MATCH(resource!$CC982,day_wise_sales_data!$A$2:$A$500,0),MATCH(resource!BQ$2,INDIRECT("day_wise_sales_data!$B$1:$BZ$1"),0)),0)</f>
        <v>0</v>
      </c>
      <c r="BR982" s="3">
        <f ca="1">IFERROR(INDEX(INDIRECT("day_wise_sales_data!$B$2:$BZ$599"),MATCH(resource!$CC982,day_wise_sales_data!$A$2:$A$500,0),MATCH(resource!BR$2,INDIRECT("day_wise_sales_data!$B$1:$BZ$1"),0)),0)</f>
        <v>0</v>
      </c>
      <c r="BS982" s="3">
        <f ca="1">IFERROR(INDEX(INDIRECT("day_wise_sales_data!$B$2:$BZ$599"),MATCH(resource!$CC982,day_wise_sales_data!$A$2:$A$500,0),MATCH(resource!BS$2,INDIRECT("day_wise_sales_data!$B$1:$BZ$1"),0)),0)</f>
        <v>0</v>
      </c>
      <c r="BT982" s="3">
        <f ca="1">IFERROR(INDEX(INDIRECT("day_wise_sales_data!$B$2:$BZ$599"),MATCH(resource!$CC982,day_wise_sales_data!$A$2:$A$500,0),MATCH(resource!BT$2,INDIRECT("day_wise_sales_data!$B$1:$BZ$1"),0)),0)</f>
        <v>0</v>
      </c>
      <c r="BU982" s="3">
        <f ca="1">IFERROR(INDEX(INDIRECT("day_wise_sales_data!$B$2:$BZ$599"),MATCH(resource!$CC982,day_wise_sales_data!$A$2:$A$500,0),MATCH(resource!BU$2,INDIRECT("day_wise_sales_data!$B$1:$BZ$1"),0)),0)</f>
        <v>0</v>
      </c>
      <c r="BV982" s="3">
        <f ca="1">IFERROR(INDEX(INDIRECT("day_wise_sales_data!$B$2:$BZ$599"),MATCH(resource!$CC982,day_wise_sales_data!$A$2:$A$500,0),MATCH(resource!BV$2,INDIRECT("day_wise_sales_data!$B$1:$BZ$1"),0)),0)</f>
        <v>0</v>
      </c>
      <c r="BW982" s="3">
        <f ca="1">IFERROR(INDEX(INDIRECT("day_wise_sales_data!$B$2:$BZ$599"),MATCH(resource!$CC982,day_wise_sales_data!$A$2:$A$500,0),MATCH(resource!BW$2,INDIRECT("day_wise_sales_data!$B$1:$BZ$1"),0)),0)</f>
        <v>0</v>
      </c>
      <c r="BX982" s="3">
        <f ca="1">IFERROR(INDEX(INDIRECT("day_wise_sales_data!$B$2:$BZ$599"),MATCH(resource!$CC982,day_wise_sales_data!$A$2:$A$500,0),MATCH(resource!BX$2,INDIRECT("day_wise_sales_data!$B$1:$BZ$1"),0)),0)</f>
        <v>0</v>
      </c>
      <c r="BY982" s="3">
        <f ca="1">IFERROR(INDEX(INDIRECT("day_wise_sales_data!$B$2:$BZ$599"),MATCH(resource!$CC982,day_wise_sales_data!$A$2:$A$500,0),MATCH(resource!BY$2,INDIRECT("day_wise_sales_data!$B$1:$BZ$1"),0)),0)</f>
        <v>0</v>
      </c>
      <c r="BZ982" s="3">
        <f ca="1">IFERROR(INDEX(INDIRECT("day_wise_sales_data!$B$2:$BZ$599"),MATCH(resource!$CC982,day_wise_sales_data!$A$2:$A$500,0),MATCH(resource!BZ$2,INDIRECT("day_wise_sales_data!$B$1:$BZ$1"),0)),0)</f>
        <v>0</v>
      </c>
      <c r="CA982" s="3">
        <f ca="1">IFERROR(INDEX(INDIRECT("day_wise_sales_data!$B$2:$BZ$599"),MATCH(resource!$CC982,day_wise_sales_data!$A$2:$A$500,0),MATCH(resource!CA$2,INDIRECT("day_wise_sales_data!$B$1:$BZ$1"),0)),0)</f>
        <v>0</v>
      </c>
      <c r="CC982" s="4">
        <f>sales_data!H981</f>
        <v>0</v>
      </c>
      <c r="CD982" s="1">
        <v>980</v>
      </c>
      <c r="CE982" s="1" t="str">
        <f>IF(AQ982=report!$AQ$3,resource!CD982,"")</f>
        <v/>
      </c>
      <c r="CF982" s="5" t="str">
        <f>IFERROR(SMALL($CE$3:$CE$1001,ROWS($CE$3:CE982)),"")</f>
        <v/>
      </c>
      <c r="CH982">
        <f>IFERROR(VLOOKUP($CC982,data_pull!$E$22:$G$700,2,0),0)</f>
        <v>0</v>
      </c>
      <c r="DK982" s="3" t="str">
        <f>IFERROR(INDEX(COD_SALES!$B$5:$Z$500,MATCH(resource!$CC982,COD_SALES!$A$5:$A$500,0),MATCH(resource!DK$2,COD_SALES!$B$4:$Z$4,0)),"")</f>
        <v/>
      </c>
      <c r="DL982" s="3" t="str">
        <f>IFERROR(INDEX(COD_SALES!$B$5:$Z$500,MATCH(resource!$CC982,COD_SALES!$A$5:$A$500,0),MATCH(resource!DL$2,COD_SALES!$B$4:$Z$4,0)),"")</f>
        <v/>
      </c>
      <c r="DM982" s="3" t="str">
        <f>IFERROR(INDEX(COD_SALES!$B$5:$Z$500,MATCH(resource!$CC982,COD_SALES!$A$5:$A$500,0),MATCH(resource!DM$2,COD_SALES!$B$4:$Z$4,0)),"")</f>
        <v/>
      </c>
      <c r="DN982" s="3" t="str">
        <f>IFERROR(INDEX(COD_SALES!$B$5:$Z$500,MATCH(resource!$CC982,COD_SALES!$A$5:$A$500,0),MATCH(resource!DN$2,COD_SALES!$B$4:$Z$4,0)),"")</f>
        <v/>
      </c>
      <c r="DO982" s="3" t="str">
        <f>IFERROR(INDEX(COD_SALES!$B$5:$Z$500,MATCH(resource!$CC982,COD_SALES!$A$5:$A$500,0),MATCH(resource!DO$2,COD_SALES!$B$4:$Z$4,0)),"")</f>
        <v/>
      </c>
      <c r="DP982" s="3" t="str">
        <f>IFERROR(INDEX(COD_SALES!$B$5:$Z$500,MATCH(resource!$CC982,COD_SALES!$A$5:$A$500,0),MATCH(resource!DP$2,COD_SALES!$B$4:$Z$4,0)),"")</f>
        <v/>
      </c>
      <c r="DQ982" s="3" t="str">
        <f>IFERROR(INDEX(COD_SALES!$B$5:$Z$500,MATCH(resource!$CC982,COD_SALES!$A$5:$A$500,0),MATCH(resource!DQ$2,COD_SALES!$B$4:$Z$4,0)),"")</f>
        <v/>
      </c>
      <c r="DR982" s="3" t="str">
        <f>IFERROR(INDEX(COD_SALES!$B$5:$Z$500,MATCH(resource!$CC982,COD_SALES!$A$5:$A$500,0),MATCH(resource!DR$2,COD_SALES!$B$4:$Z$4,0)),"")</f>
        <v/>
      </c>
      <c r="DS982" s="3" t="str">
        <f>IFERROR(INDEX(COD_SALES!$B$5:$Z$500,MATCH(resource!$CC982,COD_SALES!$A$5:$A$500,0),MATCH(resource!DS$2,COD_SALES!$B$4:$Z$4,0)),"")</f>
        <v/>
      </c>
      <c r="DT982" s="3" t="str">
        <f>IFERROR(INDEX(COD_SALES!$B$5:$Z$500,MATCH(resource!$CC982,COD_SALES!$A$5:$A$500,0),MATCH(resource!DT$2,COD_SALES!$B$4:$Z$4,0)),"")</f>
        <v/>
      </c>
      <c r="DU982" s="3" t="str">
        <f>IFERROR(INDEX(COD_SALES!$B$5:$Z$500,MATCH(resource!$CC982,COD_SALES!$A$5:$A$500,0),MATCH(resource!DU$2,COD_SALES!$B$4:$Z$4,0)),"")</f>
        <v/>
      </c>
      <c r="DV982" s="3" t="str">
        <f>IFERROR(INDEX(COD_SALES!$B$5:$Z$500,MATCH(resource!$CC982,COD_SALES!$A$5:$A$500,0),MATCH(resource!DV$2,COD_SALES!$B$4:$Z$4,0)),"")</f>
        <v/>
      </c>
      <c r="DW982" s="3" t="str">
        <f>IFERROR(INDEX(COD_SALES!$B$5:$Z$500,MATCH(resource!$CC982,COD_SALES!$A$5:$A$500,0),MATCH(resource!DW$2,COD_SALES!$B$4:$Z$4,0)),"")</f>
        <v/>
      </c>
      <c r="DX982" s="3" t="str">
        <f>IFERROR(INDEX(COD_SALES!$B$5:$Z$500,MATCH(resource!$CC982,COD_SALES!$A$5:$A$500,0),MATCH(resource!DX$2,COD_SALES!$B$4:$Z$4,0)),"")</f>
        <v/>
      </c>
      <c r="DY982" s="3" t="str">
        <f>IFERROR(INDEX(COD_SALES!$B$5:$Z$500,MATCH(resource!$CC982,COD_SALES!$A$5:$A$500,0),MATCH(resource!DY$2,COD_SALES!$B$4:$Z$4,0)),"")</f>
        <v/>
      </c>
      <c r="DZ982" s="3" t="str">
        <f>IFERROR(INDEX(COD_SALES!$B$5:$Z$500,MATCH(resource!$CC982,COD_SALES!$A$5:$A$500,0),MATCH(resource!DZ$2,COD_SALES!$B$4:$Z$4,0)),"")</f>
        <v/>
      </c>
      <c r="EA982" s="3" t="str">
        <f>IFERROR(INDEX(COD_SALES!$B$5:$Z$500,MATCH(resource!$CC982,COD_SALES!$A$5:$A$500,0),MATCH(resource!EA$2,COD_SALES!$B$4:$Z$4,0)),"")</f>
        <v/>
      </c>
      <c r="EB982" s="3">
        <f t="shared" si="146"/>
        <v>0</v>
      </c>
      <c r="EW982" s="3">
        <f>IFERROR(VLOOKUP(CC982,data_pull!$AO$25:$AR$546,2,0),0)</f>
        <v>0</v>
      </c>
      <c r="EX982" s="1">
        <f>IFERROR(VLOOKUP(CC982,data_pull!$AO$25:$AR$546,4,0),0)</f>
        <v>0</v>
      </c>
    </row>
    <row r="983" spans="13:154" x14ac:dyDescent="0.25"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4">
        <f>sales_data!B982</f>
        <v>0</v>
      </c>
      <c r="AR983" s="4">
        <f>sales_data!C982</f>
        <v>0</v>
      </c>
      <c r="AS983" s="5" t="str">
        <f t="shared" si="145"/>
        <v/>
      </c>
      <c r="AT983" s="4">
        <f>sales_data!I982</f>
        <v>0</v>
      </c>
      <c r="AU983" s="4">
        <f>sales_data!W982</f>
        <v>0</v>
      </c>
      <c r="AV983" s="1">
        <f>sales_data!N982</f>
        <v>0</v>
      </c>
      <c r="AW983" s="1">
        <f>sales_data!P982</f>
        <v>0</v>
      </c>
      <c r="AX983" s="3">
        <f ca="1">IFERROR(INDEX(INDIRECT("day_wise_sales_data!$B$2:$BZ$599"),MATCH(resource!$CC983,day_wise_sales_data!$A$2:$A$500,0),MATCH(resource!AX$2,INDIRECT("day_wise_sales_data!$B$1:$BZ$1"),0)),0)</f>
        <v>0</v>
      </c>
      <c r="AY983" s="3">
        <f ca="1">IFERROR(INDEX(INDIRECT("day_wise_sales_data!$B$2:$BZ$599"),MATCH(resource!$CC983,day_wise_sales_data!$A$2:$A$500,0),MATCH(resource!AY$2,INDIRECT("day_wise_sales_data!$B$1:$BZ$1"),0)),0)</f>
        <v>0</v>
      </c>
      <c r="AZ983" s="3">
        <f ca="1">IFERROR(INDEX(INDIRECT("day_wise_sales_data!$B$2:$BZ$599"),MATCH(resource!$CC983,day_wise_sales_data!$A$2:$A$500,0),MATCH(resource!AZ$2,INDIRECT("day_wise_sales_data!$B$1:$BZ$1"),0)),0)</f>
        <v>0</v>
      </c>
      <c r="BA983" s="3">
        <f ca="1">IFERROR(INDEX(INDIRECT("day_wise_sales_data!$B$2:$BZ$599"),MATCH(resource!$CC983,day_wise_sales_data!$A$2:$A$500,0),MATCH(resource!BA$2,INDIRECT("day_wise_sales_data!$B$1:$BZ$1"),0)),0)</f>
        <v>0</v>
      </c>
      <c r="BB983" s="3">
        <f ca="1">IFERROR(INDEX(INDIRECT("day_wise_sales_data!$B$2:$BZ$599"),MATCH(resource!$CC983,day_wise_sales_data!$A$2:$A$500,0),MATCH(resource!BB$2,INDIRECT("day_wise_sales_data!$B$1:$BZ$1"),0)),0)</f>
        <v>0</v>
      </c>
      <c r="BC983" s="3">
        <f ca="1">IFERROR(INDEX(INDIRECT("day_wise_sales_data!$B$2:$BZ$599"),MATCH(resource!$CC983,day_wise_sales_data!$A$2:$A$500,0),MATCH(resource!BC$2,INDIRECT("day_wise_sales_data!$B$1:$BZ$1"),0)),0)</f>
        <v>0</v>
      </c>
      <c r="BD983" s="3">
        <f ca="1">IFERROR(INDEX(INDIRECT("day_wise_sales_data!$B$2:$BZ$599"),MATCH(resource!$CC983,day_wise_sales_data!$A$2:$A$500,0),MATCH(resource!BD$2,INDIRECT("day_wise_sales_data!$B$1:$BZ$1"),0)),0)</f>
        <v>0</v>
      </c>
      <c r="BE983" s="3">
        <f ca="1">IFERROR(INDEX(INDIRECT("day_wise_sales_data!$B$2:$BZ$599"),MATCH(resource!$CC983,day_wise_sales_data!$A$2:$A$500,0),MATCH(resource!BE$2,INDIRECT("day_wise_sales_data!$B$1:$BZ$1"),0)),0)</f>
        <v>0</v>
      </c>
      <c r="BF983" s="3">
        <f ca="1">IFERROR(INDEX(INDIRECT("day_wise_sales_data!$B$2:$BZ$599"),MATCH(resource!$CC983,day_wise_sales_data!$A$2:$A$500,0),MATCH(resource!BF$2,INDIRECT("day_wise_sales_data!$B$1:$BZ$1"),0)),0)</f>
        <v>0</v>
      </c>
      <c r="BG983" s="3">
        <f ca="1">IFERROR(INDEX(INDIRECT("day_wise_sales_data!$B$2:$BZ$599"),MATCH(resource!$CC983,day_wise_sales_data!$A$2:$A$500,0),MATCH(resource!BG$2,INDIRECT("day_wise_sales_data!$B$1:$BZ$1"),0)),0)</f>
        <v>0</v>
      </c>
      <c r="BH983" s="3">
        <f ca="1">IFERROR(INDEX(INDIRECT("day_wise_sales_data!$B$2:$BZ$599"),MATCH(resource!$CC983,day_wise_sales_data!$A$2:$A$500,0),MATCH(resource!BH$2,INDIRECT("day_wise_sales_data!$B$1:$BZ$1"),0)),0)</f>
        <v>0</v>
      </c>
      <c r="BI983" s="3">
        <f ca="1">IFERROR(INDEX(INDIRECT("day_wise_sales_data!$B$2:$BZ$599"),MATCH(resource!$CC983,day_wise_sales_data!$A$2:$A$500,0),MATCH(resource!BI$2,INDIRECT("day_wise_sales_data!$B$1:$BZ$1"),0)),0)</f>
        <v>0</v>
      </c>
      <c r="BJ983" s="3">
        <f ca="1">IFERROR(INDEX(INDIRECT("day_wise_sales_data!$B$2:$BZ$599"),MATCH(resource!$CC983,day_wise_sales_data!$A$2:$A$500,0),MATCH(resource!BJ$2,INDIRECT("day_wise_sales_data!$B$1:$BZ$1"),0)),0)</f>
        <v>0</v>
      </c>
      <c r="BK983" s="3">
        <f ca="1">IFERROR(INDEX(INDIRECT("day_wise_sales_data!$B$2:$BZ$599"),MATCH(resource!$CC983,day_wise_sales_data!$A$2:$A$500,0),MATCH(resource!BK$2,INDIRECT("day_wise_sales_data!$B$1:$BZ$1"),0)),0)</f>
        <v>0</v>
      </c>
      <c r="BL983" s="3">
        <f ca="1">IFERROR(INDEX(INDIRECT("day_wise_sales_data!$B$2:$BZ$599"),MATCH(resource!$CC983,day_wise_sales_data!$A$2:$A$500,0),MATCH(resource!BL$2,INDIRECT("day_wise_sales_data!$B$1:$BZ$1"),0)),0)</f>
        <v>0</v>
      </c>
      <c r="BM983" s="3">
        <f ca="1">IFERROR(INDEX(INDIRECT("day_wise_sales_data!$B$2:$BZ$599"),MATCH(resource!$CC983,day_wise_sales_data!$A$2:$A$500,0),MATCH(resource!BM$2,INDIRECT("day_wise_sales_data!$B$1:$BZ$1"),0)),0)</f>
        <v>0</v>
      </c>
      <c r="BN983" s="3">
        <f ca="1">IFERROR(INDEX(INDIRECT("day_wise_sales_data!$B$2:$BZ$599"),MATCH(resource!$CC983,day_wise_sales_data!$A$2:$A$500,0),MATCH(resource!BN$2,INDIRECT("day_wise_sales_data!$B$1:$BZ$1"),0)),0)</f>
        <v>0</v>
      </c>
      <c r="BO983" s="3">
        <f ca="1">IFERROR(INDEX(INDIRECT("day_wise_sales_data!$B$2:$BZ$599"),MATCH(resource!$CC983,day_wise_sales_data!$A$2:$A$500,0),MATCH(resource!BO$2,INDIRECT("day_wise_sales_data!$B$1:$BZ$1"),0)),0)</f>
        <v>0</v>
      </c>
      <c r="BP983" s="3">
        <f ca="1">IFERROR(INDEX(INDIRECT("day_wise_sales_data!$B$2:$BZ$599"),MATCH(resource!$CC983,day_wise_sales_data!$A$2:$A$500,0),MATCH(resource!BP$2,INDIRECT("day_wise_sales_data!$B$1:$BZ$1"),0)),0)</f>
        <v>0</v>
      </c>
      <c r="BQ983" s="3">
        <f ca="1">IFERROR(INDEX(INDIRECT("day_wise_sales_data!$B$2:$BZ$599"),MATCH(resource!$CC983,day_wise_sales_data!$A$2:$A$500,0),MATCH(resource!BQ$2,INDIRECT("day_wise_sales_data!$B$1:$BZ$1"),0)),0)</f>
        <v>0</v>
      </c>
      <c r="BR983" s="3">
        <f ca="1">IFERROR(INDEX(INDIRECT("day_wise_sales_data!$B$2:$BZ$599"),MATCH(resource!$CC983,day_wise_sales_data!$A$2:$A$500,0),MATCH(resource!BR$2,INDIRECT("day_wise_sales_data!$B$1:$BZ$1"),0)),0)</f>
        <v>0</v>
      </c>
      <c r="BS983" s="3">
        <f ca="1">IFERROR(INDEX(INDIRECT("day_wise_sales_data!$B$2:$BZ$599"),MATCH(resource!$CC983,day_wise_sales_data!$A$2:$A$500,0),MATCH(resource!BS$2,INDIRECT("day_wise_sales_data!$B$1:$BZ$1"),0)),0)</f>
        <v>0</v>
      </c>
      <c r="BT983" s="3">
        <f ca="1">IFERROR(INDEX(INDIRECT("day_wise_sales_data!$B$2:$BZ$599"),MATCH(resource!$CC983,day_wise_sales_data!$A$2:$A$500,0),MATCH(resource!BT$2,INDIRECT("day_wise_sales_data!$B$1:$BZ$1"),0)),0)</f>
        <v>0</v>
      </c>
      <c r="BU983" s="3">
        <f ca="1">IFERROR(INDEX(INDIRECT("day_wise_sales_data!$B$2:$BZ$599"),MATCH(resource!$CC983,day_wise_sales_data!$A$2:$A$500,0),MATCH(resource!BU$2,INDIRECT("day_wise_sales_data!$B$1:$BZ$1"),0)),0)</f>
        <v>0</v>
      </c>
      <c r="BV983" s="3">
        <f ca="1">IFERROR(INDEX(INDIRECT("day_wise_sales_data!$B$2:$BZ$599"),MATCH(resource!$CC983,day_wise_sales_data!$A$2:$A$500,0),MATCH(resource!BV$2,INDIRECT("day_wise_sales_data!$B$1:$BZ$1"),0)),0)</f>
        <v>0</v>
      </c>
      <c r="BW983" s="3">
        <f ca="1">IFERROR(INDEX(INDIRECT("day_wise_sales_data!$B$2:$BZ$599"),MATCH(resource!$CC983,day_wise_sales_data!$A$2:$A$500,0),MATCH(resource!BW$2,INDIRECT("day_wise_sales_data!$B$1:$BZ$1"),0)),0)</f>
        <v>0</v>
      </c>
      <c r="BX983" s="3">
        <f ca="1">IFERROR(INDEX(INDIRECT("day_wise_sales_data!$B$2:$BZ$599"),MATCH(resource!$CC983,day_wise_sales_data!$A$2:$A$500,0),MATCH(resource!BX$2,INDIRECT("day_wise_sales_data!$B$1:$BZ$1"),0)),0)</f>
        <v>0</v>
      </c>
      <c r="BY983" s="3">
        <f ca="1">IFERROR(INDEX(INDIRECT("day_wise_sales_data!$B$2:$BZ$599"),MATCH(resource!$CC983,day_wise_sales_data!$A$2:$A$500,0),MATCH(resource!BY$2,INDIRECT("day_wise_sales_data!$B$1:$BZ$1"),0)),0)</f>
        <v>0</v>
      </c>
      <c r="BZ983" s="3">
        <f ca="1">IFERROR(INDEX(INDIRECT("day_wise_sales_data!$B$2:$BZ$599"),MATCH(resource!$CC983,day_wise_sales_data!$A$2:$A$500,0),MATCH(resource!BZ$2,INDIRECT("day_wise_sales_data!$B$1:$BZ$1"),0)),0)</f>
        <v>0</v>
      </c>
      <c r="CA983" s="3">
        <f ca="1">IFERROR(INDEX(INDIRECT("day_wise_sales_data!$B$2:$BZ$599"),MATCH(resource!$CC983,day_wise_sales_data!$A$2:$A$500,0),MATCH(resource!CA$2,INDIRECT("day_wise_sales_data!$B$1:$BZ$1"),0)),0)</f>
        <v>0</v>
      </c>
      <c r="CC983" s="4">
        <f>sales_data!H982</f>
        <v>0</v>
      </c>
      <c r="CD983" s="1">
        <v>981</v>
      </c>
      <c r="CE983" s="1" t="str">
        <f>IF(AQ983=report!$AQ$3,resource!CD983,"")</f>
        <v/>
      </c>
      <c r="CF983" s="5" t="str">
        <f>IFERROR(SMALL($CE$3:$CE$1001,ROWS($CE$3:CE983)),"")</f>
        <v/>
      </c>
      <c r="CH983">
        <f>IFERROR(VLOOKUP($CC983,data_pull!$E$22:$G$700,2,0),0)</f>
        <v>0</v>
      </c>
      <c r="DK983" s="3" t="str">
        <f>IFERROR(INDEX(COD_SALES!$B$5:$Z$500,MATCH(resource!$CC983,COD_SALES!$A$5:$A$500,0),MATCH(resource!DK$2,COD_SALES!$B$4:$Z$4,0)),"")</f>
        <v/>
      </c>
      <c r="DL983" s="3" t="str">
        <f>IFERROR(INDEX(COD_SALES!$B$5:$Z$500,MATCH(resource!$CC983,COD_SALES!$A$5:$A$500,0),MATCH(resource!DL$2,COD_SALES!$B$4:$Z$4,0)),"")</f>
        <v/>
      </c>
      <c r="DM983" s="3" t="str">
        <f>IFERROR(INDEX(COD_SALES!$B$5:$Z$500,MATCH(resource!$CC983,COD_SALES!$A$5:$A$500,0),MATCH(resource!DM$2,COD_SALES!$B$4:$Z$4,0)),"")</f>
        <v/>
      </c>
      <c r="DN983" s="3" t="str">
        <f>IFERROR(INDEX(COD_SALES!$B$5:$Z$500,MATCH(resource!$CC983,COD_SALES!$A$5:$A$500,0),MATCH(resource!DN$2,COD_SALES!$B$4:$Z$4,0)),"")</f>
        <v/>
      </c>
      <c r="DO983" s="3" t="str">
        <f>IFERROR(INDEX(COD_SALES!$B$5:$Z$500,MATCH(resource!$CC983,COD_SALES!$A$5:$A$500,0),MATCH(resource!DO$2,COD_SALES!$B$4:$Z$4,0)),"")</f>
        <v/>
      </c>
      <c r="DP983" s="3" t="str">
        <f>IFERROR(INDEX(COD_SALES!$B$5:$Z$500,MATCH(resource!$CC983,COD_SALES!$A$5:$A$500,0),MATCH(resource!DP$2,COD_SALES!$B$4:$Z$4,0)),"")</f>
        <v/>
      </c>
      <c r="DQ983" s="3" t="str">
        <f>IFERROR(INDEX(COD_SALES!$B$5:$Z$500,MATCH(resource!$CC983,COD_SALES!$A$5:$A$500,0),MATCH(resource!DQ$2,COD_SALES!$B$4:$Z$4,0)),"")</f>
        <v/>
      </c>
      <c r="DR983" s="3" t="str">
        <f>IFERROR(INDEX(COD_SALES!$B$5:$Z$500,MATCH(resource!$CC983,COD_SALES!$A$5:$A$500,0),MATCH(resource!DR$2,COD_SALES!$B$4:$Z$4,0)),"")</f>
        <v/>
      </c>
      <c r="DS983" s="3" t="str">
        <f>IFERROR(INDEX(COD_SALES!$B$5:$Z$500,MATCH(resource!$CC983,COD_SALES!$A$5:$A$500,0),MATCH(resource!DS$2,COD_SALES!$B$4:$Z$4,0)),"")</f>
        <v/>
      </c>
      <c r="DT983" s="3" t="str">
        <f>IFERROR(INDEX(COD_SALES!$B$5:$Z$500,MATCH(resource!$CC983,COD_SALES!$A$5:$A$500,0),MATCH(resource!DT$2,COD_SALES!$B$4:$Z$4,0)),"")</f>
        <v/>
      </c>
      <c r="DU983" s="3" t="str">
        <f>IFERROR(INDEX(COD_SALES!$B$5:$Z$500,MATCH(resource!$CC983,COD_SALES!$A$5:$A$500,0),MATCH(resource!DU$2,COD_SALES!$B$4:$Z$4,0)),"")</f>
        <v/>
      </c>
      <c r="DV983" s="3" t="str">
        <f>IFERROR(INDEX(COD_SALES!$B$5:$Z$500,MATCH(resource!$CC983,COD_SALES!$A$5:$A$500,0),MATCH(resource!DV$2,COD_SALES!$B$4:$Z$4,0)),"")</f>
        <v/>
      </c>
      <c r="DW983" s="3" t="str">
        <f>IFERROR(INDEX(COD_SALES!$B$5:$Z$500,MATCH(resource!$CC983,COD_SALES!$A$5:$A$500,0),MATCH(resource!DW$2,COD_SALES!$B$4:$Z$4,0)),"")</f>
        <v/>
      </c>
      <c r="DX983" s="3" t="str">
        <f>IFERROR(INDEX(COD_SALES!$B$5:$Z$500,MATCH(resource!$CC983,COD_SALES!$A$5:$A$500,0),MATCH(resource!DX$2,COD_SALES!$B$4:$Z$4,0)),"")</f>
        <v/>
      </c>
      <c r="DY983" s="3" t="str">
        <f>IFERROR(INDEX(COD_SALES!$B$5:$Z$500,MATCH(resource!$CC983,COD_SALES!$A$5:$A$500,0),MATCH(resource!DY$2,COD_SALES!$B$4:$Z$4,0)),"")</f>
        <v/>
      </c>
      <c r="DZ983" s="3" t="str">
        <f>IFERROR(INDEX(COD_SALES!$B$5:$Z$500,MATCH(resource!$CC983,COD_SALES!$A$5:$A$500,0),MATCH(resource!DZ$2,COD_SALES!$B$4:$Z$4,0)),"")</f>
        <v/>
      </c>
      <c r="EA983" s="3" t="str">
        <f>IFERROR(INDEX(COD_SALES!$B$5:$Z$500,MATCH(resource!$CC983,COD_SALES!$A$5:$A$500,0),MATCH(resource!EA$2,COD_SALES!$B$4:$Z$4,0)),"")</f>
        <v/>
      </c>
      <c r="EB983" s="3">
        <f t="shared" si="146"/>
        <v>0</v>
      </c>
      <c r="EW983" s="3">
        <f>IFERROR(VLOOKUP(CC983,data_pull!$AO$25:$AR$546,2,0),0)</f>
        <v>0</v>
      </c>
      <c r="EX983" s="1">
        <f>IFERROR(VLOOKUP(CC983,data_pull!$AO$25:$AR$546,4,0),0)</f>
        <v>0</v>
      </c>
    </row>
    <row r="984" spans="13:154" x14ac:dyDescent="0.25"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4">
        <f>sales_data!B983</f>
        <v>0</v>
      </c>
      <c r="AR984" s="4">
        <f>sales_data!C983</f>
        <v>0</v>
      </c>
      <c r="AS984" s="5" t="str">
        <f t="shared" si="145"/>
        <v/>
      </c>
      <c r="AT984" s="4">
        <f>sales_data!I983</f>
        <v>0</v>
      </c>
      <c r="AU984" s="4">
        <f>sales_data!W983</f>
        <v>0</v>
      </c>
      <c r="AV984" s="1">
        <f>sales_data!N983</f>
        <v>0</v>
      </c>
      <c r="AW984" s="1">
        <f>sales_data!P983</f>
        <v>0</v>
      </c>
      <c r="AX984" s="3">
        <f ca="1">IFERROR(INDEX(INDIRECT("day_wise_sales_data!$B$2:$BZ$599"),MATCH(resource!$CC984,day_wise_sales_data!$A$2:$A$500,0),MATCH(resource!AX$2,INDIRECT("day_wise_sales_data!$B$1:$BZ$1"),0)),0)</f>
        <v>0</v>
      </c>
      <c r="AY984" s="3">
        <f ca="1">IFERROR(INDEX(INDIRECT("day_wise_sales_data!$B$2:$BZ$599"),MATCH(resource!$CC984,day_wise_sales_data!$A$2:$A$500,0),MATCH(resource!AY$2,INDIRECT("day_wise_sales_data!$B$1:$BZ$1"),0)),0)</f>
        <v>0</v>
      </c>
      <c r="AZ984" s="3">
        <f ca="1">IFERROR(INDEX(INDIRECT("day_wise_sales_data!$B$2:$BZ$599"),MATCH(resource!$CC984,day_wise_sales_data!$A$2:$A$500,0),MATCH(resource!AZ$2,INDIRECT("day_wise_sales_data!$B$1:$BZ$1"),0)),0)</f>
        <v>0</v>
      </c>
      <c r="BA984" s="3">
        <f ca="1">IFERROR(INDEX(INDIRECT("day_wise_sales_data!$B$2:$BZ$599"),MATCH(resource!$CC984,day_wise_sales_data!$A$2:$A$500,0),MATCH(resource!BA$2,INDIRECT("day_wise_sales_data!$B$1:$BZ$1"),0)),0)</f>
        <v>0</v>
      </c>
      <c r="BB984" s="3">
        <f ca="1">IFERROR(INDEX(INDIRECT("day_wise_sales_data!$B$2:$BZ$599"),MATCH(resource!$CC984,day_wise_sales_data!$A$2:$A$500,0),MATCH(resource!BB$2,INDIRECT("day_wise_sales_data!$B$1:$BZ$1"),0)),0)</f>
        <v>0</v>
      </c>
      <c r="BC984" s="3">
        <f ca="1">IFERROR(INDEX(INDIRECT("day_wise_sales_data!$B$2:$BZ$599"),MATCH(resource!$CC984,day_wise_sales_data!$A$2:$A$500,0),MATCH(resource!BC$2,INDIRECT("day_wise_sales_data!$B$1:$BZ$1"),0)),0)</f>
        <v>0</v>
      </c>
      <c r="BD984" s="3">
        <f ca="1">IFERROR(INDEX(INDIRECT("day_wise_sales_data!$B$2:$BZ$599"),MATCH(resource!$CC984,day_wise_sales_data!$A$2:$A$500,0),MATCH(resource!BD$2,INDIRECT("day_wise_sales_data!$B$1:$BZ$1"),0)),0)</f>
        <v>0</v>
      </c>
      <c r="BE984" s="3">
        <f ca="1">IFERROR(INDEX(INDIRECT("day_wise_sales_data!$B$2:$BZ$599"),MATCH(resource!$CC984,day_wise_sales_data!$A$2:$A$500,0),MATCH(resource!BE$2,INDIRECT("day_wise_sales_data!$B$1:$BZ$1"),0)),0)</f>
        <v>0</v>
      </c>
      <c r="BF984" s="3">
        <f ca="1">IFERROR(INDEX(INDIRECT("day_wise_sales_data!$B$2:$BZ$599"),MATCH(resource!$CC984,day_wise_sales_data!$A$2:$A$500,0),MATCH(resource!BF$2,INDIRECT("day_wise_sales_data!$B$1:$BZ$1"),0)),0)</f>
        <v>0</v>
      </c>
      <c r="BG984" s="3">
        <f ca="1">IFERROR(INDEX(INDIRECT("day_wise_sales_data!$B$2:$BZ$599"),MATCH(resource!$CC984,day_wise_sales_data!$A$2:$A$500,0),MATCH(resource!BG$2,INDIRECT("day_wise_sales_data!$B$1:$BZ$1"),0)),0)</f>
        <v>0</v>
      </c>
      <c r="BH984" s="3">
        <f ca="1">IFERROR(INDEX(INDIRECT("day_wise_sales_data!$B$2:$BZ$599"),MATCH(resource!$CC984,day_wise_sales_data!$A$2:$A$500,0),MATCH(resource!BH$2,INDIRECT("day_wise_sales_data!$B$1:$BZ$1"),0)),0)</f>
        <v>0</v>
      </c>
      <c r="BI984" s="3">
        <f ca="1">IFERROR(INDEX(INDIRECT("day_wise_sales_data!$B$2:$BZ$599"),MATCH(resource!$CC984,day_wise_sales_data!$A$2:$A$500,0),MATCH(resource!BI$2,INDIRECT("day_wise_sales_data!$B$1:$BZ$1"),0)),0)</f>
        <v>0</v>
      </c>
      <c r="BJ984" s="3">
        <f ca="1">IFERROR(INDEX(INDIRECT("day_wise_sales_data!$B$2:$BZ$599"),MATCH(resource!$CC984,day_wise_sales_data!$A$2:$A$500,0),MATCH(resource!BJ$2,INDIRECT("day_wise_sales_data!$B$1:$BZ$1"),0)),0)</f>
        <v>0</v>
      </c>
      <c r="BK984" s="3">
        <f ca="1">IFERROR(INDEX(INDIRECT("day_wise_sales_data!$B$2:$BZ$599"),MATCH(resource!$CC984,day_wise_sales_data!$A$2:$A$500,0),MATCH(resource!BK$2,INDIRECT("day_wise_sales_data!$B$1:$BZ$1"),0)),0)</f>
        <v>0</v>
      </c>
      <c r="BL984" s="3">
        <f ca="1">IFERROR(INDEX(INDIRECT("day_wise_sales_data!$B$2:$BZ$599"),MATCH(resource!$CC984,day_wise_sales_data!$A$2:$A$500,0),MATCH(resource!BL$2,INDIRECT("day_wise_sales_data!$B$1:$BZ$1"),0)),0)</f>
        <v>0</v>
      </c>
      <c r="BM984" s="3">
        <f ca="1">IFERROR(INDEX(INDIRECT("day_wise_sales_data!$B$2:$BZ$599"),MATCH(resource!$CC984,day_wise_sales_data!$A$2:$A$500,0),MATCH(resource!BM$2,INDIRECT("day_wise_sales_data!$B$1:$BZ$1"),0)),0)</f>
        <v>0</v>
      </c>
      <c r="BN984" s="3">
        <f ca="1">IFERROR(INDEX(INDIRECT("day_wise_sales_data!$B$2:$BZ$599"),MATCH(resource!$CC984,day_wise_sales_data!$A$2:$A$500,0),MATCH(resource!BN$2,INDIRECT("day_wise_sales_data!$B$1:$BZ$1"),0)),0)</f>
        <v>0</v>
      </c>
      <c r="BO984" s="3">
        <f ca="1">IFERROR(INDEX(INDIRECT("day_wise_sales_data!$B$2:$BZ$599"),MATCH(resource!$CC984,day_wise_sales_data!$A$2:$A$500,0),MATCH(resource!BO$2,INDIRECT("day_wise_sales_data!$B$1:$BZ$1"),0)),0)</f>
        <v>0</v>
      </c>
      <c r="BP984" s="3">
        <f ca="1">IFERROR(INDEX(INDIRECT("day_wise_sales_data!$B$2:$BZ$599"),MATCH(resource!$CC984,day_wise_sales_data!$A$2:$A$500,0),MATCH(resource!BP$2,INDIRECT("day_wise_sales_data!$B$1:$BZ$1"),0)),0)</f>
        <v>0</v>
      </c>
      <c r="BQ984" s="3">
        <f ca="1">IFERROR(INDEX(INDIRECT("day_wise_sales_data!$B$2:$BZ$599"),MATCH(resource!$CC984,day_wise_sales_data!$A$2:$A$500,0),MATCH(resource!BQ$2,INDIRECT("day_wise_sales_data!$B$1:$BZ$1"),0)),0)</f>
        <v>0</v>
      </c>
      <c r="BR984" s="3">
        <f ca="1">IFERROR(INDEX(INDIRECT("day_wise_sales_data!$B$2:$BZ$599"),MATCH(resource!$CC984,day_wise_sales_data!$A$2:$A$500,0),MATCH(resource!BR$2,INDIRECT("day_wise_sales_data!$B$1:$BZ$1"),0)),0)</f>
        <v>0</v>
      </c>
      <c r="BS984" s="3">
        <f ca="1">IFERROR(INDEX(INDIRECT("day_wise_sales_data!$B$2:$BZ$599"),MATCH(resource!$CC984,day_wise_sales_data!$A$2:$A$500,0),MATCH(resource!BS$2,INDIRECT("day_wise_sales_data!$B$1:$BZ$1"),0)),0)</f>
        <v>0</v>
      </c>
      <c r="BT984" s="3">
        <f ca="1">IFERROR(INDEX(INDIRECT("day_wise_sales_data!$B$2:$BZ$599"),MATCH(resource!$CC984,day_wise_sales_data!$A$2:$A$500,0),MATCH(resource!BT$2,INDIRECT("day_wise_sales_data!$B$1:$BZ$1"),0)),0)</f>
        <v>0</v>
      </c>
      <c r="BU984" s="3">
        <f ca="1">IFERROR(INDEX(INDIRECT("day_wise_sales_data!$B$2:$BZ$599"),MATCH(resource!$CC984,day_wise_sales_data!$A$2:$A$500,0),MATCH(resource!BU$2,INDIRECT("day_wise_sales_data!$B$1:$BZ$1"),0)),0)</f>
        <v>0</v>
      </c>
      <c r="BV984" s="3">
        <f ca="1">IFERROR(INDEX(INDIRECT("day_wise_sales_data!$B$2:$BZ$599"),MATCH(resource!$CC984,day_wise_sales_data!$A$2:$A$500,0),MATCH(resource!BV$2,INDIRECT("day_wise_sales_data!$B$1:$BZ$1"),0)),0)</f>
        <v>0</v>
      </c>
      <c r="BW984" s="3">
        <f ca="1">IFERROR(INDEX(INDIRECT("day_wise_sales_data!$B$2:$BZ$599"),MATCH(resource!$CC984,day_wise_sales_data!$A$2:$A$500,0),MATCH(resource!BW$2,INDIRECT("day_wise_sales_data!$B$1:$BZ$1"),0)),0)</f>
        <v>0</v>
      </c>
      <c r="BX984" s="3">
        <f ca="1">IFERROR(INDEX(INDIRECT("day_wise_sales_data!$B$2:$BZ$599"),MATCH(resource!$CC984,day_wise_sales_data!$A$2:$A$500,0),MATCH(resource!BX$2,INDIRECT("day_wise_sales_data!$B$1:$BZ$1"),0)),0)</f>
        <v>0</v>
      </c>
      <c r="BY984" s="3">
        <f ca="1">IFERROR(INDEX(INDIRECT("day_wise_sales_data!$B$2:$BZ$599"),MATCH(resource!$CC984,day_wise_sales_data!$A$2:$A$500,0),MATCH(resource!BY$2,INDIRECT("day_wise_sales_data!$B$1:$BZ$1"),0)),0)</f>
        <v>0</v>
      </c>
      <c r="BZ984" s="3">
        <f ca="1">IFERROR(INDEX(INDIRECT("day_wise_sales_data!$B$2:$BZ$599"),MATCH(resource!$CC984,day_wise_sales_data!$A$2:$A$500,0),MATCH(resource!BZ$2,INDIRECT("day_wise_sales_data!$B$1:$BZ$1"),0)),0)</f>
        <v>0</v>
      </c>
      <c r="CA984" s="3">
        <f ca="1">IFERROR(INDEX(INDIRECT("day_wise_sales_data!$B$2:$BZ$599"),MATCH(resource!$CC984,day_wise_sales_data!$A$2:$A$500,0),MATCH(resource!CA$2,INDIRECT("day_wise_sales_data!$B$1:$BZ$1"),0)),0)</f>
        <v>0</v>
      </c>
      <c r="CC984" s="4">
        <f>sales_data!H983</f>
        <v>0</v>
      </c>
      <c r="CD984" s="1">
        <v>982</v>
      </c>
      <c r="CE984" s="1" t="str">
        <f>IF(AQ984=report!$AQ$3,resource!CD984,"")</f>
        <v/>
      </c>
      <c r="CF984" s="5" t="str">
        <f>IFERROR(SMALL($CE$3:$CE$1001,ROWS($CE$3:CE984)),"")</f>
        <v/>
      </c>
      <c r="CH984">
        <f>IFERROR(VLOOKUP($CC984,data_pull!$E$22:$G$700,2,0),0)</f>
        <v>0</v>
      </c>
      <c r="DK984" s="3" t="str">
        <f>IFERROR(INDEX(COD_SALES!$B$5:$Z$500,MATCH(resource!$CC984,COD_SALES!$A$5:$A$500,0),MATCH(resource!DK$2,COD_SALES!$B$4:$Z$4,0)),"")</f>
        <v/>
      </c>
      <c r="DL984" s="3" t="str">
        <f>IFERROR(INDEX(COD_SALES!$B$5:$Z$500,MATCH(resource!$CC984,COD_SALES!$A$5:$A$500,0),MATCH(resource!DL$2,COD_SALES!$B$4:$Z$4,0)),"")</f>
        <v/>
      </c>
      <c r="DM984" s="3" t="str">
        <f>IFERROR(INDEX(COD_SALES!$B$5:$Z$500,MATCH(resource!$CC984,COD_SALES!$A$5:$A$500,0),MATCH(resource!DM$2,COD_SALES!$B$4:$Z$4,0)),"")</f>
        <v/>
      </c>
      <c r="DN984" s="3" t="str">
        <f>IFERROR(INDEX(COD_SALES!$B$5:$Z$500,MATCH(resource!$CC984,COD_SALES!$A$5:$A$500,0),MATCH(resource!DN$2,COD_SALES!$B$4:$Z$4,0)),"")</f>
        <v/>
      </c>
      <c r="DO984" s="3" t="str">
        <f>IFERROR(INDEX(COD_SALES!$B$5:$Z$500,MATCH(resource!$CC984,COD_SALES!$A$5:$A$500,0),MATCH(resource!DO$2,COD_SALES!$B$4:$Z$4,0)),"")</f>
        <v/>
      </c>
      <c r="DP984" s="3" t="str">
        <f>IFERROR(INDEX(COD_SALES!$B$5:$Z$500,MATCH(resource!$CC984,COD_SALES!$A$5:$A$500,0),MATCH(resource!DP$2,COD_SALES!$B$4:$Z$4,0)),"")</f>
        <v/>
      </c>
      <c r="DQ984" s="3" t="str">
        <f>IFERROR(INDEX(COD_SALES!$B$5:$Z$500,MATCH(resource!$CC984,COD_SALES!$A$5:$A$500,0),MATCH(resource!DQ$2,COD_SALES!$B$4:$Z$4,0)),"")</f>
        <v/>
      </c>
      <c r="DR984" s="3" t="str">
        <f>IFERROR(INDEX(COD_SALES!$B$5:$Z$500,MATCH(resource!$CC984,COD_SALES!$A$5:$A$500,0),MATCH(resource!DR$2,COD_SALES!$B$4:$Z$4,0)),"")</f>
        <v/>
      </c>
      <c r="DS984" s="3" t="str">
        <f>IFERROR(INDEX(COD_SALES!$B$5:$Z$500,MATCH(resource!$CC984,COD_SALES!$A$5:$A$500,0),MATCH(resource!DS$2,COD_SALES!$B$4:$Z$4,0)),"")</f>
        <v/>
      </c>
      <c r="DT984" s="3" t="str">
        <f>IFERROR(INDEX(COD_SALES!$B$5:$Z$500,MATCH(resource!$CC984,COD_SALES!$A$5:$A$500,0),MATCH(resource!DT$2,COD_SALES!$B$4:$Z$4,0)),"")</f>
        <v/>
      </c>
      <c r="DU984" s="3" t="str">
        <f>IFERROR(INDEX(COD_SALES!$B$5:$Z$500,MATCH(resource!$CC984,COD_SALES!$A$5:$A$500,0),MATCH(resource!DU$2,COD_SALES!$B$4:$Z$4,0)),"")</f>
        <v/>
      </c>
      <c r="DV984" s="3" t="str">
        <f>IFERROR(INDEX(COD_SALES!$B$5:$Z$500,MATCH(resource!$CC984,COD_SALES!$A$5:$A$500,0),MATCH(resource!DV$2,COD_SALES!$B$4:$Z$4,0)),"")</f>
        <v/>
      </c>
      <c r="DW984" s="3" t="str">
        <f>IFERROR(INDEX(COD_SALES!$B$5:$Z$500,MATCH(resource!$CC984,COD_SALES!$A$5:$A$500,0),MATCH(resource!DW$2,COD_SALES!$B$4:$Z$4,0)),"")</f>
        <v/>
      </c>
      <c r="DX984" s="3" t="str">
        <f>IFERROR(INDEX(COD_SALES!$B$5:$Z$500,MATCH(resource!$CC984,COD_SALES!$A$5:$A$500,0),MATCH(resource!DX$2,COD_SALES!$B$4:$Z$4,0)),"")</f>
        <v/>
      </c>
      <c r="DY984" s="3" t="str">
        <f>IFERROR(INDEX(COD_SALES!$B$5:$Z$500,MATCH(resource!$CC984,COD_SALES!$A$5:$A$500,0),MATCH(resource!DY$2,COD_SALES!$B$4:$Z$4,0)),"")</f>
        <v/>
      </c>
      <c r="DZ984" s="3" t="str">
        <f>IFERROR(INDEX(COD_SALES!$B$5:$Z$500,MATCH(resource!$CC984,COD_SALES!$A$5:$A$500,0),MATCH(resource!DZ$2,COD_SALES!$B$4:$Z$4,0)),"")</f>
        <v/>
      </c>
      <c r="EA984" s="3" t="str">
        <f>IFERROR(INDEX(COD_SALES!$B$5:$Z$500,MATCH(resource!$CC984,COD_SALES!$A$5:$A$500,0),MATCH(resource!EA$2,COD_SALES!$B$4:$Z$4,0)),"")</f>
        <v/>
      </c>
      <c r="EB984" s="3">
        <f t="shared" si="146"/>
        <v>0</v>
      </c>
      <c r="EW984" s="3">
        <f>IFERROR(VLOOKUP(CC984,data_pull!$AO$25:$AR$546,2,0),0)</f>
        <v>0</v>
      </c>
      <c r="EX984" s="1">
        <f>IFERROR(VLOOKUP(CC984,data_pull!$AO$25:$AR$546,4,0),0)</f>
        <v>0</v>
      </c>
    </row>
    <row r="985" spans="13:154" x14ac:dyDescent="0.25"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4">
        <f>sales_data!B984</f>
        <v>0</v>
      </c>
      <c r="AR985" s="4">
        <f>sales_data!C984</f>
        <v>0</v>
      </c>
      <c r="AS985" s="5" t="str">
        <f t="shared" si="145"/>
        <v/>
      </c>
      <c r="AT985" s="4">
        <f>sales_data!I984</f>
        <v>0</v>
      </c>
      <c r="AU985" s="4">
        <f>sales_data!W984</f>
        <v>0</v>
      </c>
      <c r="AV985" s="1">
        <f>sales_data!N984</f>
        <v>0</v>
      </c>
      <c r="AW985" s="1">
        <f>sales_data!P984</f>
        <v>0</v>
      </c>
      <c r="AX985" s="3">
        <f ca="1">IFERROR(INDEX(INDIRECT("day_wise_sales_data!$B$2:$BZ$599"),MATCH(resource!$CC985,day_wise_sales_data!$A$2:$A$500,0),MATCH(resource!AX$2,INDIRECT("day_wise_sales_data!$B$1:$BZ$1"),0)),0)</f>
        <v>0</v>
      </c>
      <c r="AY985" s="3">
        <f ca="1">IFERROR(INDEX(INDIRECT("day_wise_sales_data!$B$2:$BZ$599"),MATCH(resource!$CC985,day_wise_sales_data!$A$2:$A$500,0),MATCH(resource!AY$2,INDIRECT("day_wise_sales_data!$B$1:$BZ$1"),0)),0)</f>
        <v>0</v>
      </c>
      <c r="AZ985" s="3">
        <f ca="1">IFERROR(INDEX(INDIRECT("day_wise_sales_data!$B$2:$BZ$599"),MATCH(resource!$CC985,day_wise_sales_data!$A$2:$A$500,0),MATCH(resource!AZ$2,INDIRECT("day_wise_sales_data!$B$1:$BZ$1"),0)),0)</f>
        <v>0</v>
      </c>
      <c r="BA985" s="3">
        <f ca="1">IFERROR(INDEX(INDIRECT("day_wise_sales_data!$B$2:$BZ$599"),MATCH(resource!$CC985,day_wise_sales_data!$A$2:$A$500,0),MATCH(resource!BA$2,INDIRECT("day_wise_sales_data!$B$1:$BZ$1"),0)),0)</f>
        <v>0</v>
      </c>
      <c r="BB985" s="3">
        <f ca="1">IFERROR(INDEX(INDIRECT("day_wise_sales_data!$B$2:$BZ$599"),MATCH(resource!$CC985,day_wise_sales_data!$A$2:$A$500,0),MATCH(resource!BB$2,INDIRECT("day_wise_sales_data!$B$1:$BZ$1"),0)),0)</f>
        <v>0</v>
      </c>
      <c r="BC985" s="3">
        <f ca="1">IFERROR(INDEX(INDIRECT("day_wise_sales_data!$B$2:$BZ$599"),MATCH(resource!$CC985,day_wise_sales_data!$A$2:$A$500,0),MATCH(resource!BC$2,INDIRECT("day_wise_sales_data!$B$1:$BZ$1"),0)),0)</f>
        <v>0</v>
      </c>
      <c r="BD985" s="3">
        <f ca="1">IFERROR(INDEX(INDIRECT("day_wise_sales_data!$B$2:$BZ$599"),MATCH(resource!$CC985,day_wise_sales_data!$A$2:$A$500,0),MATCH(resource!BD$2,INDIRECT("day_wise_sales_data!$B$1:$BZ$1"),0)),0)</f>
        <v>0</v>
      </c>
      <c r="BE985" s="3">
        <f ca="1">IFERROR(INDEX(INDIRECT("day_wise_sales_data!$B$2:$BZ$599"),MATCH(resource!$CC985,day_wise_sales_data!$A$2:$A$500,0),MATCH(resource!BE$2,INDIRECT("day_wise_sales_data!$B$1:$BZ$1"),0)),0)</f>
        <v>0</v>
      </c>
      <c r="BF985" s="3">
        <f ca="1">IFERROR(INDEX(INDIRECT("day_wise_sales_data!$B$2:$BZ$599"),MATCH(resource!$CC985,day_wise_sales_data!$A$2:$A$500,0),MATCH(resource!BF$2,INDIRECT("day_wise_sales_data!$B$1:$BZ$1"),0)),0)</f>
        <v>0</v>
      </c>
      <c r="BG985" s="3">
        <f ca="1">IFERROR(INDEX(INDIRECT("day_wise_sales_data!$B$2:$BZ$599"),MATCH(resource!$CC985,day_wise_sales_data!$A$2:$A$500,0),MATCH(resource!BG$2,INDIRECT("day_wise_sales_data!$B$1:$BZ$1"),0)),0)</f>
        <v>0</v>
      </c>
      <c r="BH985" s="3">
        <f ca="1">IFERROR(INDEX(INDIRECT("day_wise_sales_data!$B$2:$BZ$599"),MATCH(resource!$CC985,day_wise_sales_data!$A$2:$A$500,0),MATCH(resource!BH$2,INDIRECT("day_wise_sales_data!$B$1:$BZ$1"),0)),0)</f>
        <v>0</v>
      </c>
      <c r="BI985" s="3">
        <f ca="1">IFERROR(INDEX(INDIRECT("day_wise_sales_data!$B$2:$BZ$599"),MATCH(resource!$CC985,day_wise_sales_data!$A$2:$A$500,0),MATCH(resource!BI$2,INDIRECT("day_wise_sales_data!$B$1:$BZ$1"),0)),0)</f>
        <v>0</v>
      </c>
      <c r="BJ985" s="3">
        <f ca="1">IFERROR(INDEX(INDIRECT("day_wise_sales_data!$B$2:$BZ$599"),MATCH(resource!$CC985,day_wise_sales_data!$A$2:$A$500,0),MATCH(resource!BJ$2,INDIRECT("day_wise_sales_data!$B$1:$BZ$1"),0)),0)</f>
        <v>0</v>
      </c>
      <c r="BK985" s="3">
        <f ca="1">IFERROR(INDEX(INDIRECT("day_wise_sales_data!$B$2:$BZ$599"),MATCH(resource!$CC985,day_wise_sales_data!$A$2:$A$500,0),MATCH(resource!BK$2,INDIRECT("day_wise_sales_data!$B$1:$BZ$1"),0)),0)</f>
        <v>0</v>
      </c>
      <c r="BL985" s="3">
        <f ca="1">IFERROR(INDEX(INDIRECT("day_wise_sales_data!$B$2:$BZ$599"),MATCH(resource!$CC985,day_wise_sales_data!$A$2:$A$500,0),MATCH(resource!BL$2,INDIRECT("day_wise_sales_data!$B$1:$BZ$1"),0)),0)</f>
        <v>0</v>
      </c>
      <c r="BM985" s="3">
        <f ca="1">IFERROR(INDEX(INDIRECT("day_wise_sales_data!$B$2:$BZ$599"),MATCH(resource!$CC985,day_wise_sales_data!$A$2:$A$500,0),MATCH(resource!BM$2,INDIRECT("day_wise_sales_data!$B$1:$BZ$1"),0)),0)</f>
        <v>0</v>
      </c>
      <c r="BN985" s="3">
        <f ca="1">IFERROR(INDEX(INDIRECT("day_wise_sales_data!$B$2:$BZ$599"),MATCH(resource!$CC985,day_wise_sales_data!$A$2:$A$500,0),MATCH(resource!BN$2,INDIRECT("day_wise_sales_data!$B$1:$BZ$1"),0)),0)</f>
        <v>0</v>
      </c>
      <c r="BO985" s="3">
        <f ca="1">IFERROR(INDEX(INDIRECT("day_wise_sales_data!$B$2:$BZ$599"),MATCH(resource!$CC985,day_wise_sales_data!$A$2:$A$500,0),MATCH(resource!BO$2,INDIRECT("day_wise_sales_data!$B$1:$BZ$1"),0)),0)</f>
        <v>0</v>
      </c>
      <c r="BP985" s="3">
        <f ca="1">IFERROR(INDEX(INDIRECT("day_wise_sales_data!$B$2:$BZ$599"),MATCH(resource!$CC985,day_wise_sales_data!$A$2:$A$500,0),MATCH(resource!BP$2,INDIRECT("day_wise_sales_data!$B$1:$BZ$1"),0)),0)</f>
        <v>0</v>
      </c>
      <c r="BQ985" s="3">
        <f ca="1">IFERROR(INDEX(INDIRECT("day_wise_sales_data!$B$2:$BZ$599"),MATCH(resource!$CC985,day_wise_sales_data!$A$2:$A$500,0),MATCH(resource!BQ$2,INDIRECT("day_wise_sales_data!$B$1:$BZ$1"),0)),0)</f>
        <v>0</v>
      </c>
      <c r="BR985" s="3">
        <f ca="1">IFERROR(INDEX(INDIRECT("day_wise_sales_data!$B$2:$BZ$599"),MATCH(resource!$CC985,day_wise_sales_data!$A$2:$A$500,0),MATCH(resource!BR$2,INDIRECT("day_wise_sales_data!$B$1:$BZ$1"),0)),0)</f>
        <v>0</v>
      </c>
      <c r="BS985" s="3">
        <f ca="1">IFERROR(INDEX(INDIRECT("day_wise_sales_data!$B$2:$BZ$599"),MATCH(resource!$CC985,day_wise_sales_data!$A$2:$A$500,0),MATCH(resource!BS$2,INDIRECT("day_wise_sales_data!$B$1:$BZ$1"),0)),0)</f>
        <v>0</v>
      </c>
      <c r="BT985" s="3">
        <f ca="1">IFERROR(INDEX(INDIRECT("day_wise_sales_data!$B$2:$BZ$599"),MATCH(resource!$CC985,day_wise_sales_data!$A$2:$A$500,0),MATCH(resource!BT$2,INDIRECT("day_wise_sales_data!$B$1:$BZ$1"),0)),0)</f>
        <v>0</v>
      </c>
      <c r="BU985" s="3">
        <f ca="1">IFERROR(INDEX(INDIRECT("day_wise_sales_data!$B$2:$BZ$599"),MATCH(resource!$CC985,day_wise_sales_data!$A$2:$A$500,0),MATCH(resource!BU$2,INDIRECT("day_wise_sales_data!$B$1:$BZ$1"),0)),0)</f>
        <v>0</v>
      </c>
      <c r="BV985" s="3">
        <f ca="1">IFERROR(INDEX(INDIRECT("day_wise_sales_data!$B$2:$BZ$599"),MATCH(resource!$CC985,day_wise_sales_data!$A$2:$A$500,0),MATCH(resource!BV$2,INDIRECT("day_wise_sales_data!$B$1:$BZ$1"),0)),0)</f>
        <v>0</v>
      </c>
      <c r="BW985" s="3">
        <f ca="1">IFERROR(INDEX(INDIRECT("day_wise_sales_data!$B$2:$BZ$599"),MATCH(resource!$CC985,day_wise_sales_data!$A$2:$A$500,0),MATCH(resource!BW$2,INDIRECT("day_wise_sales_data!$B$1:$BZ$1"),0)),0)</f>
        <v>0</v>
      </c>
      <c r="BX985" s="3">
        <f ca="1">IFERROR(INDEX(INDIRECT("day_wise_sales_data!$B$2:$BZ$599"),MATCH(resource!$CC985,day_wise_sales_data!$A$2:$A$500,0),MATCH(resource!BX$2,INDIRECT("day_wise_sales_data!$B$1:$BZ$1"),0)),0)</f>
        <v>0</v>
      </c>
      <c r="BY985" s="3">
        <f ca="1">IFERROR(INDEX(INDIRECT("day_wise_sales_data!$B$2:$BZ$599"),MATCH(resource!$CC985,day_wise_sales_data!$A$2:$A$500,0),MATCH(resource!BY$2,INDIRECT("day_wise_sales_data!$B$1:$BZ$1"),0)),0)</f>
        <v>0</v>
      </c>
      <c r="BZ985" s="3">
        <f ca="1">IFERROR(INDEX(INDIRECT("day_wise_sales_data!$B$2:$BZ$599"),MATCH(resource!$CC985,day_wise_sales_data!$A$2:$A$500,0),MATCH(resource!BZ$2,INDIRECT("day_wise_sales_data!$B$1:$BZ$1"),0)),0)</f>
        <v>0</v>
      </c>
      <c r="CA985" s="3">
        <f ca="1">IFERROR(INDEX(INDIRECT("day_wise_sales_data!$B$2:$BZ$599"),MATCH(resource!$CC985,day_wise_sales_data!$A$2:$A$500,0),MATCH(resource!CA$2,INDIRECT("day_wise_sales_data!$B$1:$BZ$1"),0)),0)</f>
        <v>0</v>
      </c>
      <c r="CC985" s="4">
        <f>sales_data!H984</f>
        <v>0</v>
      </c>
      <c r="CD985" s="1">
        <v>983</v>
      </c>
      <c r="CE985" s="1" t="str">
        <f>IF(AQ985=report!$AQ$3,resource!CD985,"")</f>
        <v/>
      </c>
      <c r="CF985" s="5" t="str">
        <f>IFERROR(SMALL($CE$3:$CE$1001,ROWS($CE$3:CE985)),"")</f>
        <v/>
      </c>
      <c r="CH985">
        <f>IFERROR(VLOOKUP($CC985,data_pull!$E$22:$G$700,2,0),0)</f>
        <v>0</v>
      </c>
      <c r="DK985" s="3" t="str">
        <f>IFERROR(INDEX(COD_SALES!$B$5:$Z$500,MATCH(resource!$CC985,COD_SALES!$A$5:$A$500,0),MATCH(resource!DK$2,COD_SALES!$B$4:$Z$4,0)),"")</f>
        <v/>
      </c>
      <c r="DL985" s="3" t="str">
        <f>IFERROR(INDEX(COD_SALES!$B$5:$Z$500,MATCH(resource!$CC985,COD_SALES!$A$5:$A$500,0),MATCH(resource!DL$2,COD_SALES!$B$4:$Z$4,0)),"")</f>
        <v/>
      </c>
      <c r="DM985" s="3" t="str">
        <f>IFERROR(INDEX(COD_SALES!$B$5:$Z$500,MATCH(resource!$CC985,COD_SALES!$A$5:$A$500,0),MATCH(resource!DM$2,COD_SALES!$B$4:$Z$4,0)),"")</f>
        <v/>
      </c>
      <c r="DN985" s="3" t="str">
        <f>IFERROR(INDEX(COD_SALES!$B$5:$Z$500,MATCH(resource!$CC985,COD_SALES!$A$5:$A$500,0),MATCH(resource!DN$2,COD_SALES!$B$4:$Z$4,0)),"")</f>
        <v/>
      </c>
      <c r="DO985" s="3" t="str">
        <f>IFERROR(INDEX(COD_SALES!$B$5:$Z$500,MATCH(resource!$CC985,COD_SALES!$A$5:$A$500,0),MATCH(resource!DO$2,COD_SALES!$B$4:$Z$4,0)),"")</f>
        <v/>
      </c>
      <c r="DP985" s="3" t="str">
        <f>IFERROR(INDEX(COD_SALES!$B$5:$Z$500,MATCH(resource!$CC985,COD_SALES!$A$5:$A$500,0),MATCH(resource!DP$2,COD_SALES!$B$4:$Z$4,0)),"")</f>
        <v/>
      </c>
      <c r="DQ985" s="3" t="str">
        <f>IFERROR(INDEX(COD_SALES!$B$5:$Z$500,MATCH(resource!$CC985,COD_SALES!$A$5:$A$500,0),MATCH(resource!DQ$2,COD_SALES!$B$4:$Z$4,0)),"")</f>
        <v/>
      </c>
      <c r="DR985" s="3" t="str">
        <f>IFERROR(INDEX(COD_SALES!$B$5:$Z$500,MATCH(resource!$CC985,COD_SALES!$A$5:$A$500,0),MATCH(resource!DR$2,COD_SALES!$B$4:$Z$4,0)),"")</f>
        <v/>
      </c>
      <c r="DS985" s="3" t="str">
        <f>IFERROR(INDEX(COD_SALES!$B$5:$Z$500,MATCH(resource!$CC985,COD_SALES!$A$5:$A$500,0),MATCH(resource!DS$2,COD_SALES!$B$4:$Z$4,0)),"")</f>
        <v/>
      </c>
      <c r="DT985" s="3" t="str">
        <f>IFERROR(INDEX(COD_SALES!$B$5:$Z$500,MATCH(resource!$CC985,COD_SALES!$A$5:$A$500,0),MATCH(resource!DT$2,COD_SALES!$B$4:$Z$4,0)),"")</f>
        <v/>
      </c>
      <c r="DU985" s="3" t="str">
        <f>IFERROR(INDEX(COD_SALES!$B$5:$Z$500,MATCH(resource!$CC985,COD_SALES!$A$5:$A$500,0),MATCH(resource!DU$2,COD_SALES!$B$4:$Z$4,0)),"")</f>
        <v/>
      </c>
      <c r="DV985" s="3" t="str">
        <f>IFERROR(INDEX(COD_SALES!$B$5:$Z$500,MATCH(resource!$CC985,COD_SALES!$A$5:$A$500,0),MATCH(resource!DV$2,COD_SALES!$B$4:$Z$4,0)),"")</f>
        <v/>
      </c>
      <c r="DW985" s="3" t="str">
        <f>IFERROR(INDEX(COD_SALES!$B$5:$Z$500,MATCH(resource!$CC985,COD_SALES!$A$5:$A$500,0),MATCH(resource!DW$2,COD_SALES!$B$4:$Z$4,0)),"")</f>
        <v/>
      </c>
      <c r="DX985" s="3" t="str">
        <f>IFERROR(INDEX(COD_SALES!$B$5:$Z$500,MATCH(resource!$CC985,COD_SALES!$A$5:$A$500,0),MATCH(resource!DX$2,COD_SALES!$B$4:$Z$4,0)),"")</f>
        <v/>
      </c>
      <c r="DY985" s="3" t="str">
        <f>IFERROR(INDEX(COD_SALES!$B$5:$Z$500,MATCH(resource!$CC985,COD_SALES!$A$5:$A$500,0),MATCH(resource!DY$2,COD_SALES!$B$4:$Z$4,0)),"")</f>
        <v/>
      </c>
      <c r="DZ985" s="3" t="str">
        <f>IFERROR(INDEX(COD_SALES!$B$5:$Z$500,MATCH(resource!$CC985,COD_SALES!$A$5:$A$500,0),MATCH(resource!DZ$2,COD_SALES!$B$4:$Z$4,0)),"")</f>
        <v/>
      </c>
      <c r="EA985" s="3" t="str">
        <f>IFERROR(INDEX(COD_SALES!$B$5:$Z$500,MATCH(resource!$CC985,COD_SALES!$A$5:$A$500,0),MATCH(resource!EA$2,COD_SALES!$B$4:$Z$4,0)),"")</f>
        <v/>
      </c>
      <c r="EB985" s="3">
        <f t="shared" si="146"/>
        <v>0</v>
      </c>
      <c r="EW985" s="3">
        <f>IFERROR(VLOOKUP(CC985,data_pull!$AO$25:$AR$546,2,0),0)</f>
        <v>0</v>
      </c>
      <c r="EX985" s="1">
        <f>IFERROR(VLOOKUP(CC985,data_pull!$AO$25:$AR$546,4,0),0)</f>
        <v>0</v>
      </c>
    </row>
    <row r="986" spans="13:154" x14ac:dyDescent="0.25"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4">
        <f>sales_data!B985</f>
        <v>0</v>
      </c>
      <c r="AR986" s="4">
        <f>sales_data!C985</f>
        <v>0</v>
      </c>
      <c r="AS986" s="5" t="str">
        <f t="shared" si="145"/>
        <v/>
      </c>
      <c r="AT986" s="4">
        <f>sales_data!I985</f>
        <v>0</v>
      </c>
      <c r="AU986" s="4">
        <f>sales_data!W985</f>
        <v>0</v>
      </c>
      <c r="AV986" s="1">
        <f>sales_data!N985</f>
        <v>0</v>
      </c>
      <c r="AW986" s="1">
        <f>sales_data!P985</f>
        <v>0</v>
      </c>
      <c r="AX986" s="3">
        <f ca="1">IFERROR(INDEX(INDIRECT("day_wise_sales_data!$B$2:$BZ$599"),MATCH(resource!$CC986,day_wise_sales_data!$A$2:$A$500,0),MATCH(resource!AX$2,INDIRECT("day_wise_sales_data!$B$1:$BZ$1"),0)),0)</f>
        <v>0</v>
      </c>
      <c r="AY986" s="3">
        <f ca="1">IFERROR(INDEX(INDIRECT("day_wise_sales_data!$B$2:$BZ$599"),MATCH(resource!$CC986,day_wise_sales_data!$A$2:$A$500,0),MATCH(resource!AY$2,INDIRECT("day_wise_sales_data!$B$1:$BZ$1"),0)),0)</f>
        <v>0</v>
      </c>
      <c r="AZ986" s="3">
        <f ca="1">IFERROR(INDEX(INDIRECT("day_wise_sales_data!$B$2:$BZ$599"),MATCH(resource!$CC986,day_wise_sales_data!$A$2:$A$500,0),MATCH(resource!AZ$2,INDIRECT("day_wise_sales_data!$B$1:$BZ$1"),0)),0)</f>
        <v>0</v>
      </c>
      <c r="BA986" s="3">
        <f ca="1">IFERROR(INDEX(INDIRECT("day_wise_sales_data!$B$2:$BZ$599"),MATCH(resource!$CC986,day_wise_sales_data!$A$2:$A$500,0),MATCH(resource!BA$2,INDIRECT("day_wise_sales_data!$B$1:$BZ$1"),0)),0)</f>
        <v>0</v>
      </c>
      <c r="BB986" s="3">
        <f ca="1">IFERROR(INDEX(INDIRECT("day_wise_sales_data!$B$2:$BZ$599"),MATCH(resource!$CC986,day_wise_sales_data!$A$2:$A$500,0),MATCH(resource!BB$2,INDIRECT("day_wise_sales_data!$B$1:$BZ$1"),0)),0)</f>
        <v>0</v>
      </c>
      <c r="BC986" s="3">
        <f ca="1">IFERROR(INDEX(INDIRECT("day_wise_sales_data!$B$2:$BZ$599"),MATCH(resource!$CC986,day_wise_sales_data!$A$2:$A$500,0),MATCH(resource!BC$2,INDIRECT("day_wise_sales_data!$B$1:$BZ$1"),0)),0)</f>
        <v>0</v>
      </c>
      <c r="BD986" s="3">
        <f ca="1">IFERROR(INDEX(INDIRECT("day_wise_sales_data!$B$2:$BZ$599"),MATCH(resource!$CC986,day_wise_sales_data!$A$2:$A$500,0),MATCH(resource!BD$2,INDIRECT("day_wise_sales_data!$B$1:$BZ$1"),0)),0)</f>
        <v>0</v>
      </c>
      <c r="BE986" s="3">
        <f ca="1">IFERROR(INDEX(INDIRECT("day_wise_sales_data!$B$2:$BZ$599"),MATCH(resource!$CC986,day_wise_sales_data!$A$2:$A$500,0),MATCH(resource!BE$2,INDIRECT("day_wise_sales_data!$B$1:$BZ$1"),0)),0)</f>
        <v>0</v>
      </c>
      <c r="BF986" s="3">
        <f ca="1">IFERROR(INDEX(INDIRECT("day_wise_sales_data!$B$2:$BZ$599"),MATCH(resource!$CC986,day_wise_sales_data!$A$2:$A$500,0),MATCH(resource!BF$2,INDIRECT("day_wise_sales_data!$B$1:$BZ$1"),0)),0)</f>
        <v>0</v>
      </c>
      <c r="BG986" s="3">
        <f ca="1">IFERROR(INDEX(INDIRECT("day_wise_sales_data!$B$2:$BZ$599"),MATCH(resource!$CC986,day_wise_sales_data!$A$2:$A$500,0),MATCH(resource!BG$2,INDIRECT("day_wise_sales_data!$B$1:$BZ$1"),0)),0)</f>
        <v>0</v>
      </c>
      <c r="BH986" s="3">
        <f ca="1">IFERROR(INDEX(INDIRECT("day_wise_sales_data!$B$2:$BZ$599"),MATCH(resource!$CC986,day_wise_sales_data!$A$2:$A$500,0),MATCH(resource!BH$2,INDIRECT("day_wise_sales_data!$B$1:$BZ$1"),0)),0)</f>
        <v>0</v>
      </c>
      <c r="BI986" s="3">
        <f ca="1">IFERROR(INDEX(INDIRECT("day_wise_sales_data!$B$2:$BZ$599"),MATCH(resource!$CC986,day_wise_sales_data!$A$2:$A$500,0),MATCH(resource!BI$2,INDIRECT("day_wise_sales_data!$B$1:$BZ$1"),0)),0)</f>
        <v>0</v>
      </c>
      <c r="BJ986" s="3">
        <f ca="1">IFERROR(INDEX(INDIRECT("day_wise_sales_data!$B$2:$BZ$599"),MATCH(resource!$CC986,day_wise_sales_data!$A$2:$A$500,0),MATCH(resource!BJ$2,INDIRECT("day_wise_sales_data!$B$1:$BZ$1"),0)),0)</f>
        <v>0</v>
      </c>
      <c r="BK986" s="3">
        <f ca="1">IFERROR(INDEX(INDIRECT("day_wise_sales_data!$B$2:$BZ$599"),MATCH(resource!$CC986,day_wise_sales_data!$A$2:$A$500,0),MATCH(resource!BK$2,INDIRECT("day_wise_sales_data!$B$1:$BZ$1"),0)),0)</f>
        <v>0</v>
      </c>
      <c r="BL986" s="3">
        <f ca="1">IFERROR(INDEX(INDIRECT("day_wise_sales_data!$B$2:$BZ$599"),MATCH(resource!$CC986,day_wise_sales_data!$A$2:$A$500,0),MATCH(resource!BL$2,INDIRECT("day_wise_sales_data!$B$1:$BZ$1"),0)),0)</f>
        <v>0</v>
      </c>
      <c r="BM986" s="3">
        <f ca="1">IFERROR(INDEX(INDIRECT("day_wise_sales_data!$B$2:$BZ$599"),MATCH(resource!$CC986,day_wise_sales_data!$A$2:$A$500,0),MATCH(resource!BM$2,INDIRECT("day_wise_sales_data!$B$1:$BZ$1"),0)),0)</f>
        <v>0</v>
      </c>
      <c r="BN986" s="3">
        <f ca="1">IFERROR(INDEX(INDIRECT("day_wise_sales_data!$B$2:$BZ$599"),MATCH(resource!$CC986,day_wise_sales_data!$A$2:$A$500,0),MATCH(resource!BN$2,INDIRECT("day_wise_sales_data!$B$1:$BZ$1"),0)),0)</f>
        <v>0</v>
      </c>
      <c r="BO986" s="3">
        <f ca="1">IFERROR(INDEX(INDIRECT("day_wise_sales_data!$B$2:$BZ$599"),MATCH(resource!$CC986,day_wise_sales_data!$A$2:$A$500,0),MATCH(resource!BO$2,INDIRECT("day_wise_sales_data!$B$1:$BZ$1"),0)),0)</f>
        <v>0</v>
      </c>
      <c r="BP986" s="3">
        <f ca="1">IFERROR(INDEX(INDIRECT("day_wise_sales_data!$B$2:$BZ$599"),MATCH(resource!$CC986,day_wise_sales_data!$A$2:$A$500,0),MATCH(resource!BP$2,INDIRECT("day_wise_sales_data!$B$1:$BZ$1"),0)),0)</f>
        <v>0</v>
      </c>
      <c r="BQ986" s="3">
        <f ca="1">IFERROR(INDEX(INDIRECT("day_wise_sales_data!$B$2:$BZ$599"),MATCH(resource!$CC986,day_wise_sales_data!$A$2:$A$500,0),MATCH(resource!BQ$2,INDIRECT("day_wise_sales_data!$B$1:$BZ$1"),0)),0)</f>
        <v>0</v>
      </c>
      <c r="BR986" s="3">
        <f ca="1">IFERROR(INDEX(INDIRECT("day_wise_sales_data!$B$2:$BZ$599"),MATCH(resource!$CC986,day_wise_sales_data!$A$2:$A$500,0),MATCH(resource!BR$2,INDIRECT("day_wise_sales_data!$B$1:$BZ$1"),0)),0)</f>
        <v>0</v>
      </c>
      <c r="BS986" s="3">
        <f ca="1">IFERROR(INDEX(INDIRECT("day_wise_sales_data!$B$2:$BZ$599"),MATCH(resource!$CC986,day_wise_sales_data!$A$2:$A$500,0),MATCH(resource!BS$2,INDIRECT("day_wise_sales_data!$B$1:$BZ$1"),0)),0)</f>
        <v>0</v>
      </c>
      <c r="BT986" s="3">
        <f ca="1">IFERROR(INDEX(INDIRECT("day_wise_sales_data!$B$2:$BZ$599"),MATCH(resource!$CC986,day_wise_sales_data!$A$2:$A$500,0),MATCH(resource!BT$2,INDIRECT("day_wise_sales_data!$B$1:$BZ$1"),0)),0)</f>
        <v>0</v>
      </c>
      <c r="BU986" s="3">
        <f ca="1">IFERROR(INDEX(INDIRECT("day_wise_sales_data!$B$2:$BZ$599"),MATCH(resource!$CC986,day_wise_sales_data!$A$2:$A$500,0),MATCH(resource!BU$2,INDIRECT("day_wise_sales_data!$B$1:$BZ$1"),0)),0)</f>
        <v>0</v>
      </c>
      <c r="BV986" s="3">
        <f ca="1">IFERROR(INDEX(INDIRECT("day_wise_sales_data!$B$2:$BZ$599"),MATCH(resource!$CC986,day_wise_sales_data!$A$2:$A$500,0),MATCH(resource!BV$2,INDIRECT("day_wise_sales_data!$B$1:$BZ$1"),0)),0)</f>
        <v>0</v>
      </c>
      <c r="BW986" s="3">
        <f ca="1">IFERROR(INDEX(INDIRECT("day_wise_sales_data!$B$2:$BZ$599"),MATCH(resource!$CC986,day_wise_sales_data!$A$2:$A$500,0),MATCH(resource!BW$2,INDIRECT("day_wise_sales_data!$B$1:$BZ$1"),0)),0)</f>
        <v>0</v>
      </c>
      <c r="BX986" s="3">
        <f ca="1">IFERROR(INDEX(INDIRECT("day_wise_sales_data!$B$2:$BZ$599"),MATCH(resource!$CC986,day_wise_sales_data!$A$2:$A$500,0),MATCH(resource!BX$2,INDIRECT("day_wise_sales_data!$B$1:$BZ$1"),0)),0)</f>
        <v>0</v>
      </c>
      <c r="BY986" s="3">
        <f ca="1">IFERROR(INDEX(INDIRECT("day_wise_sales_data!$B$2:$BZ$599"),MATCH(resource!$CC986,day_wise_sales_data!$A$2:$A$500,0),MATCH(resource!BY$2,INDIRECT("day_wise_sales_data!$B$1:$BZ$1"),0)),0)</f>
        <v>0</v>
      </c>
      <c r="BZ986" s="3">
        <f ca="1">IFERROR(INDEX(INDIRECT("day_wise_sales_data!$B$2:$BZ$599"),MATCH(resource!$CC986,day_wise_sales_data!$A$2:$A$500,0),MATCH(resource!BZ$2,INDIRECT("day_wise_sales_data!$B$1:$BZ$1"),0)),0)</f>
        <v>0</v>
      </c>
      <c r="CA986" s="3">
        <f ca="1">IFERROR(INDEX(INDIRECT("day_wise_sales_data!$B$2:$BZ$599"),MATCH(resource!$CC986,day_wise_sales_data!$A$2:$A$500,0),MATCH(resource!CA$2,INDIRECT("day_wise_sales_data!$B$1:$BZ$1"),0)),0)</f>
        <v>0</v>
      </c>
      <c r="CC986" s="4">
        <f>sales_data!H985</f>
        <v>0</v>
      </c>
      <c r="CD986" s="1">
        <v>984</v>
      </c>
      <c r="CE986" s="1" t="str">
        <f>IF(AQ986=report!$AQ$3,resource!CD986,"")</f>
        <v/>
      </c>
      <c r="CF986" s="5" t="str">
        <f>IFERROR(SMALL($CE$3:$CE$1001,ROWS($CE$3:CE986)),"")</f>
        <v/>
      </c>
      <c r="CH986">
        <f>IFERROR(VLOOKUP($CC986,data_pull!$E$22:$G$700,2,0),0)</f>
        <v>0</v>
      </c>
      <c r="DK986" s="3" t="str">
        <f>IFERROR(INDEX(COD_SALES!$B$5:$Z$500,MATCH(resource!$CC986,COD_SALES!$A$5:$A$500,0),MATCH(resource!DK$2,COD_SALES!$B$4:$Z$4,0)),"")</f>
        <v/>
      </c>
      <c r="DL986" s="3" t="str">
        <f>IFERROR(INDEX(COD_SALES!$B$5:$Z$500,MATCH(resource!$CC986,COD_SALES!$A$5:$A$500,0),MATCH(resource!DL$2,COD_SALES!$B$4:$Z$4,0)),"")</f>
        <v/>
      </c>
      <c r="DM986" s="3" t="str">
        <f>IFERROR(INDEX(COD_SALES!$B$5:$Z$500,MATCH(resource!$CC986,COD_SALES!$A$5:$A$500,0),MATCH(resource!DM$2,COD_SALES!$B$4:$Z$4,0)),"")</f>
        <v/>
      </c>
      <c r="DN986" s="3" t="str">
        <f>IFERROR(INDEX(COD_SALES!$B$5:$Z$500,MATCH(resource!$CC986,COD_SALES!$A$5:$A$500,0),MATCH(resource!DN$2,COD_SALES!$B$4:$Z$4,0)),"")</f>
        <v/>
      </c>
      <c r="DO986" s="3" t="str">
        <f>IFERROR(INDEX(COD_SALES!$B$5:$Z$500,MATCH(resource!$CC986,COD_SALES!$A$5:$A$500,0),MATCH(resource!DO$2,COD_SALES!$B$4:$Z$4,0)),"")</f>
        <v/>
      </c>
      <c r="DP986" s="3" t="str">
        <f>IFERROR(INDEX(COD_SALES!$B$5:$Z$500,MATCH(resource!$CC986,COD_SALES!$A$5:$A$500,0),MATCH(resource!DP$2,COD_SALES!$B$4:$Z$4,0)),"")</f>
        <v/>
      </c>
      <c r="DQ986" s="3" t="str">
        <f>IFERROR(INDEX(COD_SALES!$B$5:$Z$500,MATCH(resource!$CC986,COD_SALES!$A$5:$A$500,0),MATCH(resource!DQ$2,COD_SALES!$B$4:$Z$4,0)),"")</f>
        <v/>
      </c>
      <c r="DR986" s="3" t="str">
        <f>IFERROR(INDEX(COD_SALES!$B$5:$Z$500,MATCH(resource!$CC986,COD_SALES!$A$5:$A$500,0),MATCH(resource!DR$2,COD_SALES!$B$4:$Z$4,0)),"")</f>
        <v/>
      </c>
      <c r="DS986" s="3" t="str">
        <f>IFERROR(INDEX(COD_SALES!$B$5:$Z$500,MATCH(resource!$CC986,COD_SALES!$A$5:$A$500,0),MATCH(resource!DS$2,COD_SALES!$B$4:$Z$4,0)),"")</f>
        <v/>
      </c>
      <c r="DT986" s="3" t="str">
        <f>IFERROR(INDEX(COD_SALES!$B$5:$Z$500,MATCH(resource!$CC986,COD_SALES!$A$5:$A$500,0),MATCH(resource!DT$2,COD_SALES!$B$4:$Z$4,0)),"")</f>
        <v/>
      </c>
      <c r="DU986" s="3" t="str">
        <f>IFERROR(INDEX(COD_SALES!$B$5:$Z$500,MATCH(resource!$CC986,COD_SALES!$A$5:$A$500,0),MATCH(resource!DU$2,COD_SALES!$B$4:$Z$4,0)),"")</f>
        <v/>
      </c>
      <c r="DV986" s="3" t="str">
        <f>IFERROR(INDEX(COD_SALES!$B$5:$Z$500,MATCH(resource!$CC986,COD_SALES!$A$5:$A$500,0),MATCH(resource!DV$2,COD_SALES!$B$4:$Z$4,0)),"")</f>
        <v/>
      </c>
      <c r="DW986" s="3" t="str">
        <f>IFERROR(INDEX(COD_SALES!$B$5:$Z$500,MATCH(resource!$CC986,COD_SALES!$A$5:$A$500,0),MATCH(resource!DW$2,COD_SALES!$B$4:$Z$4,0)),"")</f>
        <v/>
      </c>
      <c r="DX986" s="3" t="str">
        <f>IFERROR(INDEX(COD_SALES!$B$5:$Z$500,MATCH(resource!$CC986,COD_SALES!$A$5:$A$500,0),MATCH(resource!DX$2,COD_SALES!$B$4:$Z$4,0)),"")</f>
        <v/>
      </c>
      <c r="DY986" s="3" t="str">
        <f>IFERROR(INDEX(COD_SALES!$B$5:$Z$500,MATCH(resource!$CC986,COD_SALES!$A$5:$A$500,0),MATCH(resource!DY$2,COD_SALES!$B$4:$Z$4,0)),"")</f>
        <v/>
      </c>
      <c r="DZ986" s="3" t="str">
        <f>IFERROR(INDEX(COD_SALES!$B$5:$Z$500,MATCH(resource!$CC986,COD_SALES!$A$5:$A$500,0),MATCH(resource!DZ$2,COD_SALES!$B$4:$Z$4,0)),"")</f>
        <v/>
      </c>
      <c r="EA986" s="3" t="str">
        <f>IFERROR(INDEX(COD_SALES!$B$5:$Z$500,MATCH(resource!$CC986,COD_SALES!$A$5:$A$500,0),MATCH(resource!EA$2,COD_SALES!$B$4:$Z$4,0)),"")</f>
        <v/>
      </c>
      <c r="EB986" s="3">
        <f t="shared" si="146"/>
        <v>0</v>
      </c>
      <c r="EW986" s="3">
        <f>IFERROR(VLOOKUP(CC986,data_pull!$AO$25:$AR$546,2,0),0)</f>
        <v>0</v>
      </c>
      <c r="EX986" s="1">
        <f>IFERROR(VLOOKUP(CC986,data_pull!$AO$25:$AR$546,4,0),0)</f>
        <v>0</v>
      </c>
    </row>
    <row r="987" spans="13:154" x14ac:dyDescent="0.25"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4">
        <f>sales_data!B986</f>
        <v>0</v>
      </c>
      <c r="AR987" s="4">
        <f>sales_data!C986</f>
        <v>0</v>
      </c>
      <c r="AS987" s="5" t="str">
        <f t="shared" si="145"/>
        <v/>
      </c>
      <c r="AT987" s="4">
        <f>sales_data!I986</f>
        <v>0</v>
      </c>
      <c r="AU987" s="4">
        <f>sales_data!W986</f>
        <v>0</v>
      </c>
      <c r="AV987" s="1">
        <f>sales_data!N986</f>
        <v>0</v>
      </c>
      <c r="AW987" s="1">
        <f>sales_data!P986</f>
        <v>0</v>
      </c>
      <c r="AX987" s="3">
        <f ca="1">IFERROR(INDEX(INDIRECT("day_wise_sales_data!$B$2:$BZ$599"),MATCH(resource!$CC987,day_wise_sales_data!$A$2:$A$500,0),MATCH(resource!AX$2,INDIRECT("day_wise_sales_data!$B$1:$BZ$1"),0)),0)</f>
        <v>0</v>
      </c>
      <c r="AY987" s="3">
        <f ca="1">IFERROR(INDEX(INDIRECT("day_wise_sales_data!$B$2:$BZ$599"),MATCH(resource!$CC987,day_wise_sales_data!$A$2:$A$500,0),MATCH(resource!AY$2,INDIRECT("day_wise_sales_data!$B$1:$BZ$1"),0)),0)</f>
        <v>0</v>
      </c>
      <c r="AZ987" s="3">
        <f ca="1">IFERROR(INDEX(INDIRECT("day_wise_sales_data!$B$2:$BZ$599"),MATCH(resource!$CC987,day_wise_sales_data!$A$2:$A$500,0),MATCH(resource!AZ$2,INDIRECT("day_wise_sales_data!$B$1:$BZ$1"),0)),0)</f>
        <v>0</v>
      </c>
      <c r="BA987" s="3">
        <f ca="1">IFERROR(INDEX(INDIRECT("day_wise_sales_data!$B$2:$BZ$599"),MATCH(resource!$CC987,day_wise_sales_data!$A$2:$A$500,0),MATCH(resource!BA$2,INDIRECT("day_wise_sales_data!$B$1:$BZ$1"),0)),0)</f>
        <v>0</v>
      </c>
      <c r="BB987" s="3">
        <f ca="1">IFERROR(INDEX(INDIRECT("day_wise_sales_data!$B$2:$BZ$599"),MATCH(resource!$CC987,day_wise_sales_data!$A$2:$A$500,0),MATCH(resource!BB$2,INDIRECT("day_wise_sales_data!$B$1:$BZ$1"),0)),0)</f>
        <v>0</v>
      </c>
      <c r="BC987" s="3">
        <f ca="1">IFERROR(INDEX(INDIRECT("day_wise_sales_data!$B$2:$BZ$599"),MATCH(resource!$CC987,day_wise_sales_data!$A$2:$A$500,0),MATCH(resource!BC$2,INDIRECT("day_wise_sales_data!$B$1:$BZ$1"),0)),0)</f>
        <v>0</v>
      </c>
      <c r="BD987" s="3">
        <f ca="1">IFERROR(INDEX(INDIRECT("day_wise_sales_data!$B$2:$BZ$599"),MATCH(resource!$CC987,day_wise_sales_data!$A$2:$A$500,0),MATCH(resource!BD$2,INDIRECT("day_wise_sales_data!$B$1:$BZ$1"),0)),0)</f>
        <v>0</v>
      </c>
      <c r="BE987" s="3">
        <f ca="1">IFERROR(INDEX(INDIRECT("day_wise_sales_data!$B$2:$BZ$599"),MATCH(resource!$CC987,day_wise_sales_data!$A$2:$A$500,0),MATCH(resource!BE$2,INDIRECT("day_wise_sales_data!$B$1:$BZ$1"),0)),0)</f>
        <v>0</v>
      </c>
      <c r="BF987" s="3">
        <f ca="1">IFERROR(INDEX(INDIRECT("day_wise_sales_data!$B$2:$BZ$599"),MATCH(resource!$CC987,day_wise_sales_data!$A$2:$A$500,0),MATCH(resource!BF$2,INDIRECT("day_wise_sales_data!$B$1:$BZ$1"),0)),0)</f>
        <v>0</v>
      </c>
      <c r="BG987" s="3">
        <f ca="1">IFERROR(INDEX(INDIRECT("day_wise_sales_data!$B$2:$BZ$599"),MATCH(resource!$CC987,day_wise_sales_data!$A$2:$A$500,0),MATCH(resource!BG$2,INDIRECT("day_wise_sales_data!$B$1:$BZ$1"),0)),0)</f>
        <v>0</v>
      </c>
      <c r="BH987" s="3">
        <f ca="1">IFERROR(INDEX(INDIRECT("day_wise_sales_data!$B$2:$BZ$599"),MATCH(resource!$CC987,day_wise_sales_data!$A$2:$A$500,0),MATCH(resource!BH$2,INDIRECT("day_wise_sales_data!$B$1:$BZ$1"),0)),0)</f>
        <v>0</v>
      </c>
      <c r="BI987" s="3">
        <f ca="1">IFERROR(INDEX(INDIRECT("day_wise_sales_data!$B$2:$BZ$599"),MATCH(resource!$CC987,day_wise_sales_data!$A$2:$A$500,0),MATCH(resource!BI$2,INDIRECT("day_wise_sales_data!$B$1:$BZ$1"),0)),0)</f>
        <v>0</v>
      </c>
      <c r="BJ987" s="3">
        <f ca="1">IFERROR(INDEX(INDIRECT("day_wise_sales_data!$B$2:$BZ$599"),MATCH(resource!$CC987,day_wise_sales_data!$A$2:$A$500,0),MATCH(resource!BJ$2,INDIRECT("day_wise_sales_data!$B$1:$BZ$1"),0)),0)</f>
        <v>0</v>
      </c>
      <c r="BK987" s="3">
        <f ca="1">IFERROR(INDEX(INDIRECT("day_wise_sales_data!$B$2:$BZ$599"),MATCH(resource!$CC987,day_wise_sales_data!$A$2:$A$500,0),MATCH(resource!BK$2,INDIRECT("day_wise_sales_data!$B$1:$BZ$1"),0)),0)</f>
        <v>0</v>
      </c>
      <c r="BL987" s="3">
        <f ca="1">IFERROR(INDEX(INDIRECT("day_wise_sales_data!$B$2:$BZ$599"),MATCH(resource!$CC987,day_wise_sales_data!$A$2:$A$500,0),MATCH(resource!BL$2,INDIRECT("day_wise_sales_data!$B$1:$BZ$1"),0)),0)</f>
        <v>0</v>
      </c>
      <c r="BM987" s="3">
        <f ca="1">IFERROR(INDEX(INDIRECT("day_wise_sales_data!$B$2:$BZ$599"),MATCH(resource!$CC987,day_wise_sales_data!$A$2:$A$500,0),MATCH(resource!BM$2,INDIRECT("day_wise_sales_data!$B$1:$BZ$1"),0)),0)</f>
        <v>0</v>
      </c>
      <c r="BN987" s="3">
        <f ca="1">IFERROR(INDEX(INDIRECT("day_wise_sales_data!$B$2:$BZ$599"),MATCH(resource!$CC987,day_wise_sales_data!$A$2:$A$500,0),MATCH(resource!BN$2,INDIRECT("day_wise_sales_data!$B$1:$BZ$1"),0)),0)</f>
        <v>0</v>
      </c>
      <c r="BO987" s="3">
        <f ca="1">IFERROR(INDEX(INDIRECT("day_wise_sales_data!$B$2:$BZ$599"),MATCH(resource!$CC987,day_wise_sales_data!$A$2:$A$500,0),MATCH(resource!BO$2,INDIRECT("day_wise_sales_data!$B$1:$BZ$1"),0)),0)</f>
        <v>0</v>
      </c>
      <c r="BP987" s="3">
        <f ca="1">IFERROR(INDEX(INDIRECT("day_wise_sales_data!$B$2:$BZ$599"),MATCH(resource!$CC987,day_wise_sales_data!$A$2:$A$500,0),MATCH(resource!BP$2,INDIRECT("day_wise_sales_data!$B$1:$BZ$1"),0)),0)</f>
        <v>0</v>
      </c>
      <c r="BQ987" s="3">
        <f ca="1">IFERROR(INDEX(INDIRECT("day_wise_sales_data!$B$2:$BZ$599"),MATCH(resource!$CC987,day_wise_sales_data!$A$2:$A$500,0),MATCH(resource!BQ$2,INDIRECT("day_wise_sales_data!$B$1:$BZ$1"),0)),0)</f>
        <v>0</v>
      </c>
      <c r="BR987" s="3">
        <f ca="1">IFERROR(INDEX(INDIRECT("day_wise_sales_data!$B$2:$BZ$599"),MATCH(resource!$CC987,day_wise_sales_data!$A$2:$A$500,0),MATCH(resource!BR$2,INDIRECT("day_wise_sales_data!$B$1:$BZ$1"),0)),0)</f>
        <v>0</v>
      </c>
      <c r="BS987" s="3">
        <f ca="1">IFERROR(INDEX(INDIRECT("day_wise_sales_data!$B$2:$BZ$599"),MATCH(resource!$CC987,day_wise_sales_data!$A$2:$A$500,0),MATCH(resource!BS$2,INDIRECT("day_wise_sales_data!$B$1:$BZ$1"),0)),0)</f>
        <v>0</v>
      </c>
      <c r="BT987" s="3">
        <f ca="1">IFERROR(INDEX(INDIRECT("day_wise_sales_data!$B$2:$BZ$599"),MATCH(resource!$CC987,day_wise_sales_data!$A$2:$A$500,0),MATCH(resource!BT$2,INDIRECT("day_wise_sales_data!$B$1:$BZ$1"),0)),0)</f>
        <v>0</v>
      </c>
      <c r="BU987" s="3">
        <f ca="1">IFERROR(INDEX(INDIRECT("day_wise_sales_data!$B$2:$BZ$599"),MATCH(resource!$CC987,day_wise_sales_data!$A$2:$A$500,0),MATCH(resource!BU$2,INDIRECT("day_wise_sales_data!$B$1:$BZ$1"),0)),0)</f>
        <v>0</v>
      </c>
      <c r="BV987" s="3">
        <f ca="1">IFERROR(INDEX(INDIRECT("day_wise_sales_data!$B$2:$BZ$599"),MATCH(resource!$CC987,day_wise_sales_data!$A$2:$A$500,0),MATCH(resource!BV$2,INDIRECT("day_wise_sales_data!$B$1:$BZ$1"),0)),0)</f>
        <v>0</v>
      </c>
      <c r="BW987" s="3">
        <f ca="1">IFERROR(INDEX(INDIRECT("day_wise_sales_data!$B$2:$BZ$599"),MATCH(resource!$CC987,day_wise_sales_data!$A$2:$A$500,0),MATCH(resource!BW$2,INDIRECT("day_wise_sales_data!$B$1:$BZ$1"),0)),0)</f>
        <v>0</v>
      </c>
      <c r="BX987" s="3">
        <f ca="1">IFERROR(INDEX(INDIRECT("day_wise_sales_data!$B$2:$BZ$599"),MATCH(resource!$CC987,day_wise_sales_data!$A$2:$A$500,0),MATCH(resource!BX$2,INDIRECT("day_wise_sales_data!$B$1:$BZ$1"),0)),0)</f>
        <v>0</v>
      </c>
      <c r="BY987" s="3">
        <f ca="1">IFERROR(INDEX(INDIRECT("day_wise_sales_data!$B$2:$BZ$599"),MATCH(resource!$CC987,day_wise_sales_data!$A$2:$A$500,0),MATCH(resource!BY$2,INDIRECT("day_wise_sales_data!$B$1:$BZ$1"),0)),0)</f>
        <v>0</v>
      </c>
      <c r="BZ987" s="3">
        <f ca="1">IFERROR(INDEX(INDIRECT("day_wise_sales_data!$B$2:$BZ$599"),MATCH(resource!$CC987,day_wise_sales_data!$A$2:$A$500,0),MATCH(resource!BZ$2,INDIRECT("day_wise_sales_data!$B$1:$BZ$1"),0)),0)</f>
        <v>0</v>
      </c>
      <c r="CA987" s="3">
        <f ca="1">IFERROR(INDEX(INDIRECT("day_wise_sales_data!$B$2:$BZ$599"),MATCH(resource!$CC987,day_wise_sales_data!$A$2:$A$500,0),MATCH(resource!CA$2,INDIRECT("day_wise_sales_data!$B$1:$BZ$1"),0)),0)</f>
        <v>0</v>
      </c>
      <c r="CC987" s="4">
        <f>sales_data!H986</f>
        <v>0</v>
      </c>
      <c r="CD987" s="1">
        <v>985</v>
      </c>
      <c r="CE987" s="1" t="str">
        <f>IF(AQ987=report!$AQ$3,resource!CD987,"")</f>
        <v/>
      </c>
      <c r="CF987" s="5" t="str">
        <f>IFERROR(SMALL($CE$3:$CE$1001,ROWS($CE$3:CE987)),"")</f>
        <v/>
      </c>
      <c r="CH987">
        <f>IFERROR(VLOOKUP($CC987,data_pull!$E$22:$G$700,2,0),0)</f>
        <v>0</v>
      </c>
      <c r="DK987" s="3" t="str">
        <f>IFERROR(INDEX(COD_SALES!$B$5:$Z$500,MATCH(resource!$CC987,COD_SALES!$A$5:$A$500,0),MATCH(resource!DK$2,COD_SALES!$B$4:$Z$4,0)),"")</f>
        <v/>
      </c>
      <c r="DL987" s="3" t="str">
        <f>IFERROR(INDEX(COD_SALES!$B$5:$Z$500,MATCH(resource!$CC987,COD_SALES!$A$5:$A$500,0),MATCH(resource!DL$2,COD_SALES!$B$4:$Z$4,0)),"")</f>
        <v/>
      </c>
      <c r="DM987" s="3" t="str">
        <f>IFERROR(INDEX(COD_SALES!$B$5:$Z$500,MATCH(resource!$CC987,COD_SALES!$A$5:$A$500,0),MATCH(resource!DM$2,COD_SALES!$B$4:$Z$4,0)),"")</f>
        <v/>
      </c>
      <c r="DN987" s="3" t="str">
        <f>IFERROR(INDEX(COD_SALES!$B$5:$Z$500,MATCH(resource!$CC987,COD_SALES!$A$5:$A$500,0),MATCH(resource!DN$2,COD_SALES!$B$4:$Z$4,0)),"")</f>
        <v/>
      </c>
      <c r="DO987" s="3" t="str">
        <f>IFERROR(INDEX(COD_SALES!$B$5:$Z$500,MATCH(resource!$CC987,COD_SALES!$A$5:$A$500,0),MATCH(resource!DO$2,COD_SALES!$B$4:$Z$4,0)),"")</f>
        <v/>
      </c>
      <c r="DP987" s="3" t="str">
        <f>IFERROR(INDEX(COD_SALES!$B$5:$Z$500,MATCH(resource!$CC987,COD_SALES!$A$5:$A$500,0),MATCH(resource!DP$2,COD_SALES!$B$4:$Z$4,0)),"")</f>
        <v/>
      </c>
      <c r="DQ987" s="3" t="str">
        <f>IFERROR(INDEX(COD_SALES!$B$5:$Z$500,MATCH(resource!$CC987,COD_SALES!$A$5:$A$500,0),MATCH(resource!DQ$2,COD_SALES!$B$4:$Z$4,0)),"")</f>
        <v/>
      </c>
      <c r="DR987" s="3" t="str">
        <f>IFERROR(INDEX(COD_SALES!$B$5:$Z$500,MATCH(resource!$CC987,COD_SALES!$A$5:$A$500,0),MATCH(resource!DR$2,COD_SALES!$B$4:$Z$4,0)),"")</f>
        <v/>
      </c>
      <c r="DS987" s="3" t="str">
        <f>IFERROR(INDEX(COD_SALES!$B$5:$Z$500,MATCH(resource!$CC987,COD_SALES!$A$5:$A$500,0),MATCH(resource!DS$2,COD_SALES!$B$4:$Z$4,0)),"")</f>
        <v/>
      </c>
      <c r="DT987" s="3" t="str">
        <f>IFERROR(INDEX(COD_SALES!$B$5:$Z$500,MATCH(resource!$CC987,COD_SALES!$A$5:$A$500,0),MATCH(resource!DT$2,COD_SALES!$B$4:$Z$4,0)),"")</f>
        <v/>
      </c>
      <c r="DU987" s="3" t="str">
        <f>IFERROR(INDEX(COD_SALES!$B$5:$Z$500,MATCH(resource!$CC987,COD_SALES!$A$5:$A$500,0),MATCH(resource!DU$2,COD_SALES!$B$4:$Z$4,0)),"")</f>
        <v/>
      </c>
      <c r="DV987" s="3" t="str">
        <f>IFERROR(INDEX(COD_SALES!$B$5:$Z$500,MATCH(resource!$CC987,COD_SALES!$A$5:$A$500,0),MATCH(resource!DV$2,COD_SALES!$B$4:$Z$4,0)),"")</f>
        <v/>
      </c>
      <c r="DW987" s="3" t="str">
        <f>IFERROR(INDEX(COD_SALES!$B$5:$Z$500,MATCH(resource!$CC987,COD_SALES!$A$5:$A$500,0),MATCH(resource!DW$2,COD_SALES!$B$4:$Z$4,0)),"")</f>
        <v/>
      </c>
      <c r="DX987" s="3" t="str">
        <f>IFERROR(INDEX(COD_SALES!$B$5:$Z$500,MATCH(resource!$CC987,COD_SALES!$A$5:$A$500,0),MATCH(resource!DX$2,COD_SALES!$B$4:$Z$4,0)),"")</f>
        <v/>
      </c>
      <c r="DY987" s="3" t="str">
        <f>IFERROR(INDEX(COD_SALES!$B$5:$Z$500,MATCH(resource!$CC987,COD_SALES!$A$5:$A$500,0),MATCH(resource!DY$2,COD_SALES!$B$4:$Z$4,0)),"")</f>
        <v/>
      </c>
      <c r="DZ987" s="3" t="str">
        <f>IFERROR(INDEX(COD_SALES!$B$5:$Z$500,MATCH(resource!$CC987,COD_SALES!$A$5:$A$500,0),MATCH(resource!DZ$2,COD_SALES!$B$4:$Z$4,0)),"")</f>
        <v/>
      </c>
      <c r="EA987" s="3" t="str">
        <f>IFERROR(INDEX(COD_SALES!$B$5:$Z$500,MATCH(resource!$CC987,COD_SALES!$A$5:$A$500,0),MATCH(resource!EA$2,COD_SALES!$B$4:$Z$4,0)),"")</f>
        <v/>
      </c>
      <c r="EB987" s="3">
        <f t="shared" si="146"/>
        <v>0</v>
      </c>
      <c r="EW987" s="3">
        <f>IFERROR(VLOOKUP(CC987,data_pull!$AO$25:$AR$546,2,0),0)</f>
        <v>0</v>
      </c>
      <c r="EX987" s="1">
        <f>IFERROR(VLOOKUP(CC987,data_pull!$AO$25:$AR$546,4,0),0)</f>
        <v>0</v>
      </c>
    </row>
    <row r="988" spans="13:154" x14ac:dyDescent="0.25"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4">
        <f>sales_data!B987</f>
        <v>0</v>
      </c>
      <c r="AR988" s="4">
        <f>sales_data!C987</f>
        <v>0</v>
      </c>
      <c r="AS988" s="5" t="str">
        <f t="shared" si="145"/>
        <v/>
      </c>
      <c r="AT988" s="4">
        <f>sales_data!I987</f>
        <v>0</v>
      </c>
      <c r="AU988" s="4">
        <f>sales_data!W987</f>
        <v>0</v>
      </c>
      <c r="AV988" s="1">
        <f>sales_data!N987</f>
        <v>0</v>
      </c>
      <c r="AW988" s="1">
        <f>sales_data!P987</f>
        <v>0</v>
      </c>
      <c r="AX988" s="3">
        <f ca="1">IFERROR(INDEX(INDIRECT("day_wise_sales_data!$B$2:$BZ$599"),MATCH(resource!$CC988,day_wise_sales_data!$A$2:$A$500,0),MATCH(resource!AX$2,INDIRECT("day_wise_sales_data!$B$1:$BZ$1"),0)),0)</f>
        <v>0</v>
      </c>
      <c r="AY988" s="3">
        <f ca="1">IFERROR(INDEX(INDIRECT("day_wise_sales_data!$B$2:$BZ$599"),MATCH(resource!$CC988,day_wise_sales_data!$A$2:$A$500,0),MATCH(resource!AY$2,INDIRECT("day_wise_sales_data!$B$1:$BZ$1"),0)),0)</f>
        <v>0</v>
      </c>
      <c r="AZ988" s="3">
        <f ca="1">IFERROR(INDEX(INDIRECT("day_wise_sales_data!$B$2:$BZ$599"),MATCH(resource!$CC988,day_wise_sales_data!$A$2:$A$500,0),MATCH(resource!AZ$2,INDIRECT("day_wise_sales_data!$B$1:$BZ$1"),0)),0)</f>
        <v>0</v>
      </c>
      <c r="BA988" s="3">
        <f ca="1">IFERROR(INDEX(INDIRECT("day_wise_sales_data!$B$2:$BZ$599"),MATCH(resource!$CC988,day_wise_sales_data!$A$2:$A$500,0),MATCH(resource!BA$2,INDIRECT("day_wise_sales_data!$B$1:$BZ$1"),0)),0)</f>
        <v>0</v>
      </c>
      <c r="BB988" s="3">
        <f ca="1">IFERROR(INDEX(INDIRECT("day_wise_sales_data!$B$2:$BZ$599"),MATCH(resource!$CC988,day_wise_sales_data!$A$2:$A$500,0),MATCH(resource!BB$2,INDIRECT("day_wise_sales_data!$B$1:$BZ$1"),0)),0)</f>
        <v>0</v>
      </c>
      <c r="BC988" s="3">
        <f ca="1">IFERROR(INDEX(INDIRECT("day_wise_sales_data!$B$2:$BZ$599"),MATCH(resource!$CC988,day_wise_sales_data!$A$2:$A$500,0),MATCH(resource!BC$2,INDIRECT("day_wise_sales_data!$B$1:$BZ$1"),0)),0)</f>
        <v>0</v>
      </c>
      <c r="BD988" s="3">
        <f ca="1">IFERROR(INDEX(INDIRECT("day_wise_sales_data!$B$2:$BZ$599"),MATCH(resource!$CC988,day_wise_sales_data!$A$2:$A$500,0),MATCH(resource!BD$2,INDIRECT("day_wise_sales_data!$B$1:$BZ$1"),0)),0)</f>
        <v>0</v>
      </c>
      <c r="BE988" s="3">
        <f ca="1">IFERROR(INDEX(INDIRECT("day_wise_sales_data!$B$2:$BZ$599"),MATCH(resource!$CC988,day_wise_sales_data!$A$2:$A$500,0),MATCH(resource!BE$2,INDIRECT("day_wise_sales_data!$B$1:$BZ$1"),0)),0)</f>
        <v>0</v>
      </c>
      <c r="BF988" s="3">
        <f ca="1">IFERROR(INDEX(INDIRECT("day_wise_sales_data!$B$2:$BZ$599"),MATCH(resource!$CC988,day_wise_sales_data!$A$2:$A$500,0),MATCH(resource!BF$2,INDIRECT("day_wise_sales_data!$B$1:$BZ$1"),0)),0)</f>
        <v>0</v>
      </c>
      <c r="BG988" s="3">
        <f ca="1">IFERROR(INDEX(INDIRECT("day_wise_sales_data!$B$2:$BZ$599"),MATCH(resource!$CC988,day_wise_sales_data!$A$2:$A$500,0),MATCH(resource!BG$2,INDIRECT("day_wise_sales_data!$B$1:$BZ$1"),0)),0)</f>
        <v>0</v>
      </c>
      <c r="BH988" s="3">
        <f ca="1">IFERROR(INDEX(INDIRECT("day_wise_sales_data!$B$2:$BZ$599"),MATCH(resource!$CC988,day_wise_sales_data!$A$2:$A$500,0),MATCH(resource!BH$2,INDIRECT("day_wise_sales_data!$B$1:$BZ$1"),0)),0)</f>
        <v>0</v>
      </c>
      <c r="BI988" s="3">
        <f ca="1">IFERROR(INDEX(INDIRECT("day_wise_sales_data!$B$2:$BZ$599"),MATCH(resource!$CC988,day_wise_sales_data!$A$2:$A$500,0),MATCH(resource!BI$2,INDIRECT("day_wise_sales_data!$B$1:$BZ$1"),0)),0)</f>
        <v>0</v>
      </c>
      <c r="BJ988" s="3">
        <f ca="1">IFERROR(INDEX(INDIRECT("day_wise_sales_data!$B$2:$BZ$599"),MATCH(resource!$CC988,day_wise_sales_data!$A$2:$A$500,0),MATCH(resource!BJ$2,INDIRECT("day_wise_sales_data!$B$1:$BZ$1"),0)),0)</f>
        <v>0</v>
      </c>
      <c r="BK988" s="3">
        <f ca="1">IFERROR(INDEX(INDIRECT("day_wise_sales_data!$B$2:$BZ$599"),MATCH(resource!$CC988,day_wise_sales_data!$A$2:$A$500,0),MATCH(resource!BK$2,INDIRECT("day_wise_sales_data!$B$1:$BZ$1"),0)),0)</f>
        <v>0</v>
      </c>
      <c r="BL988" s="3">
        <f ca="1">IFERROR(INDEX(INDIRECT("day_wise_sales_data!$B$2:$BZ$599"),MATCH(resource!$CC988,day_wise_sales_data!$A$2:$A$500,0),MATCH(resource!BL$2,INDIRECT("day_wise_sales_data!$B$1:$BZ$1"),0)),0)</f>
        <v>0</v>
      </c>
      <c r="BM988" s="3">
        <f ca="1">IFERROR(INDEX(INDIRECT("day_wise_sales_data!$B$2:$BZ$599"),MATCH(resource!$CC988,day_wise_sales_data!$A$2:$A$500,0),MATCH(resource!BM$2,INDIRECT("day_wise_sales_data!$B$1:$BZ$1"),0)),0)</f>
        <v>0</v>
      </c>
      <c r="BN988" s="3">
        <f ca="1">IFERROR(INDEX(INDIRECT("day_wise_sales_data!$B$2:$BZ$599"),MATCH(resource!$CC988,day_wise_sales_data!$A$2:$A$500,0),MATCH(resource!BN$2,INDIRECT("day_wise_sales_data!$B$1:$BZ$1"),0)),0)</f>
        <v>0</v>
      </c>
      <c r="BO988" s="3">
        <f ca="1">IFERROR(INDEX(INDIRECT("day_wise_sales_data!$B$2:$BZ$599"),MATCH(resource!$CC988,day_wise_sales_data!$A$2:$A$500,0),MATCH(resource!BO$2,INDIRECT("day_wise_sales_data!$B$1:$BZ$1"),0)),0)</f>
        <v>0</v>
      </c>
      <c r="BP988" s="3">
        <f ca="1">IFERROR(INDEX(INDIRECT("day_wise_sales_data!$B$2:$BZ$599"),MATCH(resource!$CC988,day_wise_sales_data!$A$2:$A$500,0),MATCH(resource!BP$2,INDIRECT("day_wise_sales_data!$B$1:$BZ$1"),0)),0)</f>
        <v>0</v>
      </c>
      <c r="BQ988" s="3">
        <f ca="1">IFERROR(INDEX(INDIRECT("day_wise_sales_data!$B$2:$BZ$599"),MATCH(resource!$CC988,day_wise_sales_data!$A$2:$A$500,0),MATCH(resource!BQ$2,INDIRECT("day_wise_sales_data!$B$1:$BZ$1"),0)),0)</f>
        <v>0</v>
      </c>
      <c r="BR988" s="3">
        <f ca="1">IFERROR(INDEX(INDIRECT("day_wise_sales_data!$B$2:$BZ$599"),MATCH(resource!$CC988,day_wise_sales_data!$A$2:$A$500,0),MATCH(resource!BR$2,INDIRECT("day_wise_sales_data!$B$1:$BZ$1"),0)),0)</f>
        <v>0</v>
      </c>
      <c r="BS988" s="3">
        <f ca="1">IFERROR(INDEX(INDIRECT("day_wise_sales_data!$B$2:$BZ$599"),MATCH(resource!$CC988,day_wise_sales_data!$A$2:$A$500,0),MATCH(resource!BS$2,INDIRECT("day_wise_sales_data!$B$1:$BZ$1"),0)),0)</f>
        <v>0</v>
      </c>
      <c r="BT988" s="3">
        <f ca="1">IFERROR(INDEX(INDIRECT("day_wise_sales_data!$B$2:$BZ$599"),MATCH(resource!$CC988,day_wise_sales_data!$A$2:$A$500,0),MATCH(resource!BT$2,INDIRECT("day_wise_sales_data!$B$1:$BZ$1"),0)),0)</f>
        <v>0</v>
      </c>
      <c r="BU988" s="3">
        <f ca="1">IFERROR(INDEX(INDIRECT("day_wise_sales_data!$B$2:$BZ$599"),MATCH(resource!$CC988,day_wise_sales_data!$A$2:$A$500,0),MATCH(resource!BU$2,INDIRECT("day_wise_sales_data!$B$1:$BZ$1"),0)),0)</f>
        <v>0</v>
      </c>
      <c r="BV988" s="3">
        <f ca="1">IFERROR(INDEX(INDIRECT("day_wise_sales_data!$B$2:$BZ$599"),MATCH(resource!$CC988,day_wise_sales_data!$A$2:$A$500,0),MATCH(resource!BV$2,INDIRECT("day_wise_sales_data!$B$1:$BZ$1"),0)),0)</f>
        <v>0</v>
      </c>
      <c r="BW988" s="3">
        <f ca="1">IFERROR(INDEX(INDIRECT("day_wise_sales_data!$B$2:$BZ$599"),MATCH(resource!$CC988,day_wise_sales_data!$A$2:$A$500,0),MATCH(resource!BW$2,INDIRECT("day_wise_sales_data!$B$1:$BZ$1"),0)),0)</f>
        <v>0</v>
      </c>
      <c r="BX988" s="3">
        <f ca="1">IFERROR(INDEX(INDIRECT("day_wise_sales_data!$B$2:$BZ$599"),MATCH(resource!$CC988,day_wise_sales_data!$A$2:$A$500,0),MATCH(resource!BX$2,INDIRECT("day_wise_sales_data!$B$1:$BZ$1"),0)),0)</f>
        <v>0</v>
      </c>
      <c r="BY988" s="3">
        <f ca="1">IFERROR(INDEX(INDIRECT("day_wise_sales_data!$B$2:$BZ$599"),MATCH(resource!$CC988,day_wise_sales_data!$A$2:$A$500,0),MATCH(resource!BY$2,INDIRECT("day_wise_sales_data!$B$1:$BZ$1"),0)),0)</f>
        <v>0</v>
      </c>
      <c r="BZ988" s="3">
        <f ca="1">IFERROR(INDEX(INDIRECT("day_wise_sales_data!$B$2:$BZ$599"),MATCH(resource!$CC988,day_wise_sales_data!$A$2:$A$500,0),MATCH(resource!BZ$2,INDIRECT("day_wise_sales_data!$B$1:$BZ$1"),0)),0)</f>
        <v>0</v>
      </c>
      <c r="CA988" s="3">
        <f ca="1">IFERROR(INDEX(INDIRECT("day_wise_sales_data!$B$2:$BZ$599"),MATCH(resource!$CC988,day_wise_sales_data!$A$2:$A$500,0),MATCH(resource!CA$2,INDIRECT("day_wise_sales_data!$B$1:$BZ$1"),0)),0)</f>
        <v>0</v>
      </c>
      <c r="CC988" s="4">
        <f>sales_data!H987</f>
        <v>0</v>
      </c>
      <c r="CD988" s="1">
        <v>986</v>
      </c>
      <c r="CE988" s="1" t="str">
        <f>IF(AQ988=report!$AQ$3,resource!CD988,"")</f>
        <v/>
      </c>
      <c r="CF988" s="5" t="str">
        <f>IFERROR(SMALL($CE$3:$CE$1001,ROWS($CE$3:CE988)),"")</f>
        <v/>
      </c>
      <c r="CH988">
        <f>IFERROR(VLOOKUP($CC988,data_pull!$E$22:$G$700,2,0),0)</f>
        <v>0</v>
      </c>
      <c r="DK988" s="3" t="str">
        <f>IFERROR(INDEX(COD_SALES!$B$5:$Z$500,MATCH(resource!$CC988,COD_SALES!$A$5:$A$500,0),MATCH(resource!DK$2,COD_SALES!$B$4:$Z$4,0)),"")</f>
        <v/>
      </c>
      <c r="DL988" s="3" t="str">
        <f>IFERROR(INDEX(COD_SALES!$B$5:$Z$500,MATCH(resource!$CC988,COD_SALES!$A$5:$A$500,0),MATCH(resource!DL$2,COD_SALES!$B$4:$Z$4,0)),"")</f>
        <v/>
      </c>
      <c r="DM988" s="3" t="str">
        <f>IFERROR(INDEX(COD_SALES!$B$5:$Z$500,MATCH(resource!$CC988,COD_SALES!$A$5:$A$500,0),MATCH(resource!DM$2,COD_SALES!$B$4:$Z$4,0)),"")</f>
        <v/>
      </c>
      <c r="DN988" s="3" t="str">
        <f>IFERROR(INDEX(COD_SALES!$B$5:$Z$500,MATCH(resource!$CC988,COD_SALES!$A$5:$A$500,0),MATCH(resource!DN$2,COD_SALES!$B$4:$Z$4,0)),"")</f>
        <v/>
      </c>
      <c r="DO988" s="3" t="str">
        <f>IFERROR(INDEX(COD_SALES!$B$5:$Z$500,MATCH(resource!$CC988,COD_SALES!$A$5:$A$500,0),MATCH(resource!DO$2,COD_SALES!$B$4:$Z$4,0)),"")</f>
        <v/>
      </c>
      <c r="DP988" s="3" t="str">
        <f>IFERROR(INDEX(COD_SALES!$B$5:$Z$500,MATCH(resource!$CC988,COD_SALES!$A$5:$A$500,0),MATCH(resource!DP$2,COD_SALES!$B$4:$Z$4,0)),"")</f>
        <v/>
      </c>
      <c r="DQ988" s="3" t="str">
        <f>IFERROR(INDEX(COD_SALES!$B$5:$Z$500,MATCH(resource!$CC988,COD_SALES!$A$5:$A$500,0),MATCH(resource!DQ$2,COD_SALES!$B$4:$Z$4,0)),"")</f>
        <v/>
      </c>
      <c r="DR988" s="3" t="str">
        <f>IFERROR(INDEX(COD_SALES!$B$5:$Z$500,MATCH(resource!$CC988,COD_SALES!$A$5:$A$500,0),MATCH(resource!DR$2,COD_SALES!$B$4:$Z$4,0)),"")</f>
        <v/>
      </c>
      <c r="DS988" s="3" t="str">
        <f>IFERROR(INDEX(COD_SALES!$B$5:$Z$500,MATCH(resource!$CC988,COD_SALES!$A$5:$A$500,0),MATCH(resource!DS$2,COD_SALES!$B$4:$Z$4,0)),"")</f>
        <v/>
      </c>
      <c r="DT988" s="3" t="str">
        <f>IFERROR(INDEX(COD_SALES!$B$5:$Z$500,MATCH(resource!$CC988,COD_SALES!$A$5:$A$500,0),MATCH(resource!DT$2,COD_SALES!$B$4:$Z$4,0)),"")</f>
        <v/>
      </c>
      <c r="DU988" s="3" t="str">
        <f>IFERROR(INDEX(COD_SALES!$B$5:$Z$500,MATCH(resource!$CC988,COD_SALES!$A$5:$A$500,0),MATCH(resource!DU$2,COD_SALES!$B$4:$Z$4,0)),"")</f>
        <v/>
      </c>
      <c r="DV988" s="3" t="str">
        <f>IFERROR(INDEX(COD_SALES!$B$5:$Z$500,MATCH(resource!$CC988,COD_SALES!$A$5:$A$500,0),MATCH(resource!DV$2,COD_SALES!$B$4:$Z$4,0)),"")</f>
        <v/>
      </c>
      <c r="DW988" s="3" t="str">
        <f>IFERROR(INDEX(COD_SALES!$B$5:$Z$500,MATCH(resource!$CC988,COD_SALES!$A$5:$A$500,0),MATCH(resource!DW$2,COD_SALES!$B$4:$Z$4,0)),"")</f>
        <v/>
      </c>
      <c r="DX988" s="3" t="str">
        <f>IFERROR(INDEX(COD_SALES!$B$5:$Z$500,MATCH(resource!$CC988,COD_SALES!$A$5:$A$500,0),MATCH(resource!DX$2,COD_SALES!$B$4:$Z$4,0)),"")</f>
        <v/>
      </c>
      <c r="DY988" s="3" t="str">
        <f>IFERROR(INDEX(COD_SALES!$B$5:$Z$500,MATCH(resource!$CC988,COD_SALES!$A$5:$A$500,0),MATCH(resource!DY$2,COD_SALES!$B$4:$Z$4,0)),"")</f>
        <v/>
      </c>
      <c r="DZ988" s="3" t="str">
        <f>IFERROR(INDEX(COD_SALES!$B$5:$Z$500,MATCH(resource!$CC988,COD_SALES!$A$5:$A$500,0),MATCH(resource!DZ$2,COD_SALES!$B$4:$Z$4,0)),"")</f>
        <v/>
      </c>
      <c r="EA988" s="3" t="str">
        <f>IFERROR(INDEX(COD_SALES!$B$5:$Z$500,MATCH(resource!$CC988,COD_SALES!$A$5:$A$500,0),MATCH(resource!EA$2,COD_SALES!$B$4:$Z$4,0)),"")</f>
        <v/>
      </c>
      <c r="EB988" s="3">
        <f t="shared" si="146"/>
        <v>0</v>
      </c>
      <c r="EW988" s="3">
        <f>IFERROR(VLOOKUP(CC988,data_pull!$AO$25:$AR$546,2,0),0)</f>
        <v>0</v>
      </c>
      <c r="EX988" s="1">
        <f>IFERROR(VLOOKUP(CC988,data_pull!$AO$25:$AR$546,4,0),0)</f>
        <v>0</v>
      </c>
    </row>
    <row r="989" spans="13:154" x14ac:dyDescent="0.25"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4">
        <f>sales_data!B988</f>
        <v>0</v>
      </c>
      <c r="AR989" s="4">
        <f>sales_data!C988</f>
        <v>0</v>
      </c>
      <c r="AS989" s="5" t="str">
        <f t="shared" si="145"/>
        <v/>
      </c>
      <c r="AT989" s="4">
        <f>sales_data!I988</f>
        <v>0</v>
      </c>
      <c r="AU989" s="4">
        <f>sales_data!W988</f>
        <v>0</v>
      </c>
      <c r="AV989" s="1">
        <f>sales_data!N988</f>
        <v>0</v>
      </c>
      <c r="AW989" s="1">
        <f>sales_data!P988</f>
        <v>0</v>
      </c>
      <c r="AX989" s="3">
        <f ca="1">IFERROR(INDEX(INDIRECT("day_wise_sales_data!$B$2:$BZ$599"),MATCH(resource!$CC989,day_wise_sales_data!$A$2:$A$500,0),MATCH(resource!AX$2,INDIRECT("day_wise_sales_data!$B$1:$BZ$1"),0)),0)</f>
        <v>0</v>
      </c>
      <c r="AY989" s="3">
        <f ca="1">IFERROR(INDEX(INDIRECT("day_wise_sales_data!$B$2:$BZ$599"),MATCH(resource!$CC989,day_wise_sales_data!$A$2:$A$500,0),MATCH(resource!AY$2,INDIRECT("day_wise_sales_data!$B$1:$BZ$1"),0)),0)</f>
        <v>0</v>
      </c>
      <c r="AZ989" s="3">
        <f ca="1">IFERROR(INDEX(INDIRECT("day_wise_sales_data!$B$2:$BZ$599"),MATCH(resource!$CC989,day_wise_sales_data!$A$2:$A$500,0),MATCH(resource!AZ$2,INDIRECT("day_wise_sales_data!$B$1:$BZ$1"),0)),0)</f>
        <v>0</v>
      </c>
      <c r="BA989" s="3">
        <f ca="1">IFERROR(INDEX(INDIRECT("day_wise_sales_data!$B$2:$BZ$599"),MATCH(resource!$CC989,day_wise_sales_data!$A$2:$A$500,0),MATCH(resource!BA$2,INDIRECT("day_wise_sales_data!$B$1:$BZ$1"),0)),0)</f>
        <v>0</v>
      </c>
      <c r="BB989" s="3">
        <f ca="1">IFERROR(INDEX(INDIRECT("day_wise_sales_data!$B$2:$BZ$599"),MATCH(resource!$CC989,day_wise_sales_data!$A$2:$A$500,0),MATCH(resource!BB$2,INDIRECT("day_wise_sales_data!$B$1:$BZ$1"),0)),0)</f>
        <v>0</v>
      </c>
      <c r="BC989" s="3">
        <f ca="1">IFERROR(INDEX(INDIRECT("day_wise_sales_data!$B$2:$BZ$599"),MATCH(resource!$CC989,day_wise_sales_data!$A$2:$A$500,0),MATCH(resource!BC$2,INDIRECT("day_wise_sales_data!$B$1:$BZ$1"),0)),0)</f>
        <v>0</v>
      </c>
      <c r="BD989" s="3">
        <f ca="1">IFERROR(INDEX(INDIRECT("day_wise_sales_data!$B$2:$BZ$599"),MATCH(resource!$CC989,day_wise_sales_data!$A$2:$A$500,0),MATCH(resource!BD$2,INDIRECT("day_wise_sales_data!$B$1:$BZ$1"),0)),0)</f>
        <v>0</v>
      </c>
      <c r="BE989" s="3">
        <f ca="1">IFERROR(INDEX(INDIRECT("day_wise_sales_data!$B$2:$BZ$599"),MATCH(resource!$CC989,day_wise_sales_data!$A$2:$A$500,0),MATCH(resource!BE$2,INDIRECT("day_wise_sales_data!$B$1:$BZ$1"),0)),0)</f>
        <v>0</v>
      </c>
      <c r="BF989" s="3">
        <f ca="1">IFERROR(INDEX(INDIRECT("day_wise_sales_data!$B$2:$BZ$599"),MATCH(resource!$CC989,day_wise_sales_data!$A$2:$A$500,0),MATCH(resource!BF$2,INDIRECT("day_wise_sales_data!$B$1:$BZ$1"),0)),0)</f>
        <v>0</v>
      </c>
      <c r="BG989" s="3">
        <f ca="1">IFERROR(INDEX(INDIRECT("day_wise_sales_data!$B$2:$BZ$599"),MATCH(resource!$CC989,day_wise_sales_data!$A$2:$A$500,0),MATCH(resource!BG$2,INDIRECT("day_wise_sales_data!$B$1:$BZ$1"),0)),0)</f>
        <v>0</v>
      </c>
      <c r="BH989" s="3">
        <f ca="1">IFERROR(INDEX(INDIRECT("day_wise_sales_data!$B$2:$BZ$599"),MATCH(resource!$CC989,day_wise_sales_data!$A$2:$A$500,0),MATCH(resource!BH$2,INDIRECT("day_wise_sales_data!$B$1:$BZ$1"),0)),0)</f>
        <v>0</v>
      </c>
      <c r="BI989" s="3">
        <f ca="1">IFERROR(INDEX(INDIRECT("day_wise_sales_data!$B$2:$BZ$599"),MATCH(resource!$CC989,day_wise_sales_data!$A$2:$A$500,0),MATCH(resource!BI$2,INDIRECT("day_wise_sales_data!$B$1:$BZ$1"),0)),0)</f>
        <v>0</v>
      </c>
      <c r="BJ989" s="3">
        <f ca="1">IFERROR(INDEX(INDIRECT("day_wise_sales_data!$B$2:$BZ$599"),MATCH(resource!$CC989,day_wise_sales_data!$A$2:$A$500,0),MATCH(resource!BJ$2,INDIRECT("day_wise_sales_data!$B$1:$BZ$1"),0)),0)</f>
        <v>0</v>
      </c>
      <c r="BK989" s="3">
        <f ca="1">IFERROR(INDEX(INDIRECT("day_wise_sales_data!$B$2:$BZ$599"),MATCH(resource!$CC989,day_wise_sales_data!$A$2:$A$500,0),MATCH(resource!BK$2,INDIRECT("day_wise_sales_data!$B$1:$BZ$1"),0)),0)</f>
        <v>0</v>
      </c>
      <c r="BL989" s="3">
        <f ca="1">IFERROR(INDEX(INDIRECT("day_wise_sales_data!$B$2:$BZ$599"),MATCH(resource!$CC989,day_wise_sales_data!$A$2:$A$500,0),MATCH(resource!BL$2,INDIRECT("day_wise_sales_data!$B$1:$BZ$1"),0)),0)</f>
        <v>0</v>
      </c>
      <c r="BM989" s="3">
        <f ca="1">IFERROR(INDEX(INDIRECT("day_wise_sales_data!$B$2:$BZ$599"),MATCH(resource!$CC989,day_wise_sales_data!$A$2:$A$500,0),MATCH(resource!BM$2,INDIRECT("day_wise_sales_data!$B$1:$BZ$1"),0)),0)</f>
        <v>0</v>
      </c>
      <c r="BN989" s="3">
        <f ca="1">IFERROR(INDEX(INDIRECT("day_wise_sales_data!$B$2:$BZ$599"),MATCH(resource!$CC989,day_wise_sales_data!$A$2:$A$500,0),MATCH(resource!BN$2,INDIRECT("day_wise_sales_data!$B$1:$BZ$1"),0)),0)</f>
        <v>0</v>
      </c>
      <c r="BO989" s="3">
        <f ca="1">IFERROR(INDEX(INDIRECT("day_wise_sales_data!$B$2:$BZ$599"),MATCH(resource!$CC989,day_wise_sales_data!$A$2:$A$500,0),MATCH(resource!BO$2,INDIRECT("day_wise_sales_data!$B$1:$BZ$1"),0)),0)</f>
        <v>0</v>
      </c>
      <c r="BP989" s="3">
        <f ca="1">IFERROR(INDEX(INDIRECT("day_wise_sales_data!$B$2:$BZ$599"),MATCH(resource!$CC989,day_wise_sales_data!$A$2:$A$500,0),MATCH(resource!BP$2,INDIRECT("day_wise_sales_data!$B$1:$BZ$1"),0)),0)</f>
        <v>0</v>
      </c>
      <c r="BQ989" s="3">
        <f ca="1">IFERROR(INDEX(INDIRECT("day_wise_sales_data!$B$2:$BZ$599"),MATCH(resource!$CC989,day_wise_sales_data!$A$2:$A$500,0),MATCH(resource!BQ$2,INDIRECT("day_wise_sales_data!$B$1:$BZ$1"),0)),0)</f>
        <v>0</v>
      </c>
      <c r="BR989" s="3">
        <f ca="1">IFERROR(INDEX(INDIRECT("day_wise_sales_data!$B$2:$BZ$599"),MATCH(resource!$CC989,day_wise_sales_data!$A$2:$A$500,0),MATCH(resource!BR$2,INDIRECT("day_wise_sales_data!$B$1:$BZ$1"),0)),0)</f>
        <v>0</v>
      </c>
      <c r="BS989" s="3">
        <f ca="1">IFERROR(INDEX(INDIRECT("day_wise_sales_data!$B$2:$BZ$599"),MATCH(resource!$CC989,day_wise_sales_data!$A$2:$A$500,0),MATCH(resource!BS$2,INDIRECT("day_wise_sales_data!$B$1:$BZ$1"),0)),0)</f>
        <v>0</v>
      </c>
      <c r="BT989" s="3">
        <f ca="1">IFERROR(INDEX(INDIRECT("day_wise_sales_data!$B$2:$BZ$599"),MATCH(resource!$CC989,day_wise_sales_data!$A$2:$A$500,0),MATCH(resource!BT$2,INDIRECT("day_wise_sales_data!$B$1:$BZ$1"),0)),0)</f>
        <v>0</v>
      </c>
      <c r="BU989" s="3">
        <f ca="1">IFERROR(INDEX(INDIRECT("day_wise_sales_data!$B$2:$BZ$599"),MATCH(resource!$CC989,day_wise_sales_data!$A$2:$A$500,0),MATCH(resource!BU$2,INDIRECT("day_wise_sales_data!$B$1:$BZ$1"),0)),0)</f>
        <v>0</v>
      </c>
      <c r="BV989" s="3">
        <f ca="1">IFERROR(INDEX(INDIRECT("day_wise_sales_data!$B$2:$BZ$599"),MATCH(resource!$CC989,day_wise_sales_data!$A$2:$A$500,0),MATCH(resource!BV$2,INDIRECT("day_wise_sales_data!$B$1:$BZ$1"),0)),0)</f>
        <v>0</v>
      </c>
      <c r="BW989" s="3">
        <f ca="1">IFERROR(INDEX(INDIRECT("day_wise_sales_data!$B$2:$BZ$599"),MATCH(resource!$CC989,day_wise_sales_data!$A$2:$A$500,0),MATCH(resource!BW$2,INDIRECT("day_wise_sales_data!$B$1:$BZ$1"),0)),0)</f>
        <v>0</v>
      </c>
      <c r="BX989" s="3">
        <f ca="1">IFERROR(INDEX(INDIRECT("day_wise_sales_data!$B$2:$BZ$599"),MATCH(resource!$CC989,day_wise_sales_data!$A$2:$A$500,0),MATCH(resource!BX$2,INDIRECT("day_wise_sales_data!$B$1:$BZ$1"),0)),0)</f>
        <v>0</v>
      </c>
      <c r="BY989" s="3">
        <f ca="1">IFERROR(INDEX(INDIRECT("day_wise_sales_data!$B$2:$BZ$599"),MATCH(resource!$CC989,day_wise_sales_data!$A$2:$A$500,0),MATCH(resource!BY$2,INDIRECT("day_wise_sales_data!$B$1:$BZ$1"),0)),0)</f>
        <v>0</v>
      </c>
      <c r="BZ989" s="3">
        <f ca="1">IFERROR(INDEX(INDIRECT("day_wise_sales_data!$B$2:$BZ$599"),MATCH(resource!$CC989,day_wise_sales_data!$A$2:$A$500,0),MATCH(resource!BZ$2,INDIRECT("day_wise_sales_data!$B$1:$BZ$1"),0)),0)</f>
        <v>0</v>
      </c>
      <c r="CA989" s="3">
        <f ca="1">IFERROR(INDEX(INDIRECT("day_wise_sales_data!$B$2:$BZ$599"),MATCH(resource!$CC989,day_wise_sales_data!$A$2:$A$500,0),MATCH(resource!CA$2,INDIRECT("day_wise_sales_data!$B$1:$BZ$1"),0)),0)</f>
        <v>0</v>
      </c>
      <c r="CC989" s="4">
        <f>sales_data!H988</f>
        <v>0</v>
      </c>
      <c r="CD989" s="1">
        <v>987</v>
      </c>
      <c r="CE989" s="1" t="str">
        <f>IF(AQ989=report!$AQ$3,resource!CD989,"")</f>
        <v/>
      </c>
      <c r="CF989" s="5" t="str">
        <f>IFERROR(SMALL($CE$3:$CE$1001,ROWS($CE$3:CE989)),"")</f>
        <v/>
      </c>
      <c r="CH989">
        <f>IFERROR(VLOOKUP($CC989,data_pull!$E$22:$G$700,2,0),0)</f>
        <v>0</v>
      </c>
      <c r="DK989" s="3" t="str">
        <f>IFERROR(INDEX(COD_SALES!$B$5:$Z$500,MATCH(resource!$CC989,COD_SALES!$A$5:$A$500,0),MATCH(resource!DK$2,COD_SALES!$B$4:$Z$4,0)),"")</f>
        <v/>
      </c>
      <c r="DL989" s="3" t="str">
        <f>IFERROR(INDEX(COD_SALES!$B$5:$Z$500,MATCH(resource!$CC989,COD_SALES!$A$5:$A$500,0),MATCH(resource!DL$2,COD_SALES!$B$4:$Z$4,0)),"")</f>
        <v/>
      </c>
      <c r="DM989" s="3" t="str">
        <f>IFERROR(INDEX(COD_SALES!$B$5:$Z$500,MATCH(resource!$CC989,COD_SALES!$A$5:$A$500,0),MATCH(resource!DM$2,COD_SALES!$B$4:$Z$4,0)),"")</f>
        <v/>
      </c>
      <c r="DN989" s="3" t="str">
        <f>IFERROR(INDEX(COD_SALES!$B$5:$Z$500,MATCH(resource!$CC989,COD_SALES!$A$5:$A$500,0),MATCH(resource!DN$2,COD_SALES!$B$4:$Z$4,0)),"")</f>
        <v/>
      </c>
      <c r="DO989" s="3" t="str">
        <f>IFERROR(INDEX(COD_SALES!$B$5:$Z$500,MATCH(resource!$CC989,COD_SALES!$A$5:$A$500,0),MATCH(resource!DO$2,COD_SALES!$B$4:$Z$4,0)),"")</f>
        <v/>
      </c>
      <c r="DP989" s="3" t="str">
        <f>IFERROR(INDEX(COD_SALES!$B$5:$Z$500,MATCH(resource!$CC989,COD_SALES!$A$5:$A$500,0),MATCH(resource!DP$2,COD_SALES!$B$4:$Z$4,0)),"")</f>
        <v/>
      </c>
      <c r="DQ989" s="3" t="str">
        <f>IFERROR(INDEX(COD_SALES!$B$5:$Z$500,MATCH(resource!$CC989,COD_SALES!$A$5:$A$500,0),MATCH(resource!DQ$2,COD_SALES!$B$4:$Z$4,0)),"")</f>
        <v/>
      </c>
      <c r="DR989" s="3" t="str">
        <f>IFERROR(INDEX(COD_SALES!$B$5:$Z$500,MATCH(resource!$CC989,COD_SALES!$A$5:$A$500,0),MATCH(resource!DR$2,COD_SALES!$B$4:$Z$4,0)),"")</f>
        <v/>
      </c>
      <c r="DS989" s="3" t="str">
        <f>IFERROR(INDEX(COD_SALES!$B$5:$Z$500,MATCH(resource!$CC989,COD_SALES!$A$5:$A$500,0),MATCH(resource!DS$2,COD_SALES!$B$4:$Z$4,0)),"")</f>
        <v/>
      </c>
      <c r="DT989" s="3" t="str">
        <f>IFERROR(INDEX(COD_SALES!$B$5:$Z$500,MATCH(resource!$CC989,COD_SALES!$A$5:$A$500,0),MATCH(resource!DT$2,COD_SALES!$B$4:$Z$4,0)),"")</f>
        <v/>
      </c>
      <c r="DU989" s="3" t="str">
        <f>IFERROR(INDEX(COD_SALES!$B$5:$Z$500,MATCH(resource!$CC989,COD_SALES!$A$5:$A$500,0),MATCH(resource!DU$2,COD_SALES!$B$4:$Z$4,0)),"")</f>
        <v/>
      </c>
      <c r="DV989" s="3" t="str">
        <f>IFERROR(INDEX(COD_SALES!$B$5:$Z$500,MATCH(resource!$CC989,COD_SALES!$A$5:$A$500,0),MATCH(resource!DV$2,COD_SALES!$B$4:$Z$4,0)),"")</f>
        <v/>
      </c>
      <c r="DW989" s="3" t="str">
        <f>IFERROR(INDEX(COD_SALES!$B$5:$Z$500,MATCH(resource!$CC989,COD_SALES!$A$5:$A$500,0),MATCH(resource!DW$2,COD_SALES!$B$4:$Z$4,0)),"")</f>
        <v/>
      </c>
      <c r="DX989" s="3" t="str">
        <f>IFERROR(INDEX(COD_SALES!$B$5:$Z$500,MATCH(resource!$CC989,COD_SALES!$A$5:$A$500,0),MATCH(resource!DX$2,COD_SALES!$B$4:$Z$4,0)),"")</f>
        <v/>
      </c>
      <c r="DY989" s="3" t="str">
        <f>IFERROR(INDEX(COD_SALES!$B$5:$Z$500,MATCH(resource!$CC989,COD_SALES!$A$5:$A$500,0),MATCH(resource!DY$2,COD_SALES!$B$4:$Z$4,0)),"")</f>
        <v/>
      </c>
      <c r="DZ989" s="3" t="str">
        <f>IFERROR(INDEX(COD_SALES!$B$5:$Z$500,MATCH(resource!$CC989,COD_SALES!$A$5:$A$500,0),MATCH(resource!DZ$2,COD_SALES!$B$4:$Z$4,0)),"")</f>
        <v/>
      </c>
      <c r="EA989" s="3" t="str">
        <f>IFERROR(INDEX(COD_SALES!$B$5:$Z$500,MATCH(resource!$CC989,COD_SALES!$A$5:$A$500,0),MATCH(resource!EA$2,COD_SALES!$B$4:$Z$4,0)),"")</f>
        <v/>
      </c>
      <c r="EB989" s="3">
        <f t="shared" si="146"/>
        <v>0</v>
      </c>
      <c r="EW989" s="3">
        <f>IFERROR(VLOOKUP(CC989,data_pull!$AO$25:$AR$546,2,0),0)</f>
        <v>0</v>
      </c>
      <c r="EX989" s="1">
        <f>IFERROR(VLOOKUP(CC989,data_pull!$AO$25:$AR$546,4,0),0)</f>
        <v>0</v>
      </c>
    </row>
    <row r="990" spans="13:154" x14ac:dyDescent="0.25"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4">
        <f>sales_data!B989</f>
        <v>0</v>
      </c>
      <c r="AR990" s="4">
        <f>sales_data!C989</f>
        <v>0</v>
      </c>
      <c r="AS990" s="5" t="str">
        <f t="shared" si="145"/>
        <v/>
      </c>
      <c r="AT990" s="4">
        <f>sales_data!I989</f>
        <v>0</v>
      </c>
      <c r="AU990" s="4">
        <f>sales_data!W989</f>
        <v>0</v>
      </c>
      <c r="AV990" s="1">
        <f>sales_data!N989</f>
        <v>0</v>
      </c>
      <c r="AW990" s="1">
        <f>sales_data!P989</f>
        <v>0</v>
      </c>
      <c r="AX990" s="3">
        <f ca="1">IFERROR(INDEX(INDIRECT("day_wise_sales_data!$B$2:$BZ$599"),MATCH(resource!$CC990,day_wise_sales_data!$A$2:$A$500,0),MATCH(resource!AX$2,INDIRECT("day_wise_sales_data!$B$1:$BZ$1"),0)),0)</f>
        <v>0</v>
      </c>
      <c r="AY990" s="3">
        <f ca="1">IFERROR(INDEX(INDIRECT("day_wise_sales_data!$B$2:$BZ$599"),MATCH(resource!$CC990,day_wise_sales_data!$A$2:$A$500,0),MATCH(resource!AY$2,INDIRECT("day_wise_sales_data!$B$1:$BZ$1"),0)),0)</f>
        <v>0</v>
      </c>
      <c r="AZ990" s="3">
        <f ca="1">IFERROR(INDEX(INDIRECT("day_wise_sales_data!$B$2:$BZ$599"),MATCH(resource!$CC990,day_wise_sales_data!$A$2:$A$500,0),MATCH(resource!AZ$2,INDIRECT("day_wise_sales_data!$B$1:$BZ$1"),0)),0)</f>
        <v>0</v>
      </c>
      <c r="BA990" s="3">
        <f ca="1">IFERROR(INDEX(INDIRECT("day_wise_sales_data!$B$2:$BZ$599"),MATCH(resource!$CC990,day_wise_sales_data!$A$2:$A$500,0),MATCH(resource!BA$2,INDIRECT("day_wise_sales_data!$B$1:$BZ$1"),0)),0)</f>
        <v>0</v>
      </c>
      <c r="BB990" s="3">
        <f ca="1">IFERROR(INDEX(INDIRECT("day_wise_sales_data!$B$2:$BZ$599"),MATCH(resource!$CC990,day_wise_sales_data!$A$2:$A$500,0),MATCH(resource!BB$2,INDIRECT("day_wise_sales_data!$B$1:$BZ$1"),0)),0)</f>
        <v>0</v>
      </c>
      <c r="BC990" s="3">
        <f ca="1">IFERROR(INDEX(INDIRECT("day_wise_sales_data!$B$2:$BZ$599"),MATCH(resource!$CC990,day_wise_sales_data!$A$2:$A$500,0),MATCH(resource!BC$2,INDIRECT("day_wise_sales_data!$B$1:$BZ$1"),0)),0)</f>
        <v>0</v>
      </c>
      <c r="BD990" s="3">
        <f ca="1">IFERROR(INDEX(INDIRECT("day_wise_sales_data!$B$2:$BZ$599"),MATCH(resource!$CC990,day_wise_sales_data!$A$2:$A$500,0),MATCH(resource!BD$2,INDIRECT("day_wise_sales_data!$B$1:$BZ$1"),0)),0)</f>
        <v>0</v>
      </c>
      <c r="BE990" s="3">
        <f ca="1">IFERROR(INDEX(INDIRECT("day_wise_sales_data!$B$2:$BZ$599"),MATCH(resource!$CC990,day_wise_sales_data!$A$2:$A$500,0),MATCH(resource!BE$2,INDIRECT("day_wise_sales_data!$B$1:$BZ$1"),0)),0)</f>
        <v>0</v>
      </c>
      <c r="BF990" s="3">
        <f ca="1">IFERROR(INDEX(INDIRECT("day_wise_sales_data!$B$2:$BZ$599"),MATCH(resource!$CC990,day_wise_sales_data!$A$2:$A$500,0),MATCH(resource!BF$2,INDIRECT("day_wise_sales_data!$B$1:$BZ$1"),0)),0)</f>
        <v>0</v>
      </c>
      <c r="BG990" s="3">
        <f ca="1">IFERROR(INDEX(INDIRECT("day_wise_sales_data!$B$2:$BZ$599"),MATCH(resource!$CC990,day_wise_sales_data!$A$2:$A$500,0),MATCH(resource!BG$2,INDIRECT("day_wise_sales_data!$B$1:$BZ$1"),0)),0)</f>
        <v>0</v>
      </c>
      <c r="BH990" s="3">
        <f ca="1">IFERROR(INDEX(INDIRECT("day_wise_sales_data!$B$2:$BZ$599"),MATCH(resource!$CC990,day_wise_sales_data!$A$2:$A$500,0),MATCH(resource!BH$2,INDIRECT("day_wise_sales_data!$B$1:$BZ$1"),0)),0)</f>
        <v>0</v>
      </c>
      <c r="BI990" s="3">
        <f ca="1">IFERROR(INDEX(INDIRECT("day_wise_sales_data!$B$2:$BZ$599"),MATCH(resource!$CC990,day_wise_sales_data!$A$2:$A$500,0),MATCH(resource!BI$2,INDIRECT("day_wise_sales_data!$B$1:$BZ$1"),0)),0)</f>
        <v>0</v>
      </c>
      <c r="BJ990" s="3">
        <f ca="1">IFERROR(INDEX(INDIRECT("day_wise_sales_data!$B$2:$BZ$599"),MATCH(resource!$CC990,day_wise_sales_data!$A$2:$A$500,0),MATCH(resource!BJ$2,INDIRECT("day_wise_sales_data!$B$1:$BZ$1"),0)),0)</f>
        <v>0</v>
      </c>
      <c r="BK990" s="3">
        <f ca="1">IFERROR(INDEX(INDIRECT("day_wise_sales_data!$B$2:$BZ$599"),MATCH(resource!$CC990,day_wise_sales_data!$A$2:$A$500,0),MATCH(resource!BK$2,INDIRECT("day_wise_sales_data!$B$1:$BZ$1"),0)),0)</f>
        <v>0</v>
      </c>
      <c r="BL990" s="3">
        <f ca="1">IFERROR(INDEX(INDIRECT("day_wise_sales_data!$B$2:$BZ$599"),MATCH(resource!$CC990,day_wise_sales_data!$A$2:$A$500,0),MATCH(resource!BL$2,INDIRECT("day_wise_sales_data!$B$1:$BZ$1"),0)),0)</f>
        <v>0</v>
      </c>
      <c r="BM990" s="3">
        <f ca="1">IFERROR(INDEX(INDIRECT("day_wise_sales_data!$B$2:$BZ$599"),MATCH(resource!$CC990,day_wise_sales_data!$A$2:$A$500,0),MATCH(resource!BM$2,INDIRECT("day_wise_sales_data!$B$1:$BZ$1"),0)),0)</f>
        <v>0</v>
      </c>
      <c r="BN990" s="3">
        <f ca="1">IFERROR(INDEX(INDIRECT("day_wise_sales_data!$B$2:$BZ$599"),MATCH(resource!$CC990,day_wise_sales_data!$A$2:$A$500,0),MATCH(resource!BN$2,INDIRECT("day_wise_sales_data!$B$1:$BZ$1"),0)),0)</f>
        <v>0</v>
      </c>
      <c r="BO990" s="3">
        <f ca="1">IFERROR(INDEX(INDIRECT("day_wise_sales_data!$B$2:$BZ$599"),MATCH(resource!$CC990,day_wise_sales_data!$A$2:$A$500,0),MATCH(resource!BO$2,INDIRECT("day_wise_sales_data!$B$1:$BZ$1"),0)),0)</f>
        <v>0</v>
      </c>
      <c r="BP990" s="3">
        <f ca="1">IFERROR(INDEX(INDIRECT("day_wise_sales_data!$B$2:$BZ$599"),MATCH(resource!$CC990,day_wise_sales_data!$A$2:$A$500,0),MATCH(resource!BP$2,INDIRECT("day_wise_sales_data!$B$1:$BZ$1"),0)),0)</f>
        <v>0</v>
      </c>
      <c r="BQ990" s="3">
        <f ca="1">IFERROR(INDEX(INDIRECT("day_wise_sales_data!$B$2:$BZ$599"),MATCH(resource!$CC990,day_wise_sales_data!$A$2:$A$500,0),MATCH(resource!BQ$2,INDIRECT("day_wise_sales_data!$B$1:$BZ$1"),0)),0)</f>
        <v>0</v>
      </c>
      <c r="BR990" s="3">
        <f ca="1">IFERROR(INDEX(INDIRECT("day_wise_sales_data!$B$2:$BZ$599"),MATCH(resource!$CC990,day_wise_sales_data!$A$2:$A$500,0),MATCH(resource!BR$2,INDIRECT("day_wise_sales_data!$B$1:$BZ$1"),0)),0)</f>
        <v>0</v>
      </c>
      <c r="BS990" s="3">
        <f ca="1">IFERROR(INDEX(INDIRECT("day_wise_sales_data!$B$2:$BZ$599"),MATCH(resource!$CC990,day_wise_sales_data!$A$2:$A$500,0),MATCH(resource!BS$2,INDIRECT("day_wise_sales_data!$B$1:$BZ$1"),0)),0)</f>
        <v>0</v>
      </c>
      <c r="BT990" s="3">
        <f ca="1">IFERROR(INDEX(INDIRECT("day_wise_sales_data!$B$2:$BZ$599"),MATCH(resource!$CC990,day_wise_sales_data!$A$2:$A$500,0),MATCH(resource!BT$2,INDIRECT("day_wise_sales_data!$B$1:$BZ$1"),0)),0)</f>
        <v>0</v>
      </c>
      <c r="BU990" s="3">
        <f ca="1">IFERROR(INDEX(INDIRECT("day_wise_sales_data!$B$2:$BZ$599"),MATCH(resource!$CC990,day_wise_sales_data!$A$2:$A$500,0),MATCH(resource!BU$2,INDIRECT("day_wise_sales_data!$B$1:$BZ$1"),0)),0)</f>
        <v>0</v>
      </c>
      <c r="BV990" s="3">
        <f ca="1">IFERROR(INDEX(INDIRECT("day_wise_sales_data!$B$2:$BZ$599"),MATCH(resource!$CC990,day_wise_sales_data!$A$2:$A$500,0),MATCH(resource!BV$2,INDIRECT("day_wise_sales_data!$B$1:$BZ$1"),0)),0)</f>
        <v>0</v>
      </c>
      <c r="BW990" s="3">
        <f ca="1">IFERROR(INDEX(INDIRECT("day_wise_sales_data!$B$2:$BZ$599"),MATCH(resource!$CC990,day_wise_sales_data!$A$2:$A$500,0),MATCH(resource!BW$2,INDIRECT("day_wise_sales_data!$B$1:$BZ$1"),0)),0)</f>
        <v>0</v>
      </c>
      <c r="BX990" s="3">
        <f ca="1">IFERROR(INDEX(INDIRECT("day_wise_sales_data!$B$2:$BZ$599"),MATCH(resource!$CC990,day_wise_sales_data!$A$2:$A$500,0),MATCH(resource!BX$2,INDIRECT("day_wise_sales_data!$B$1:$BZ$1"),0)),0)</f>
        <v>0</v>
      </c>
      <c r="BY990" s="3">
        <f ca="1">IFERROR(INDEX(INDIRECT("day_wise_sales_data!$B$2:$BZ$599"),MATCH(resource!$CC990,day_wise_sales_data!$A$2:$A$500,0),MATCH(resource!BY$2,INDIRECT("day_wise_sales_data!$B$1:$BZ$1"),0)),0)</f>
        <v>0</v>
      </c>
      <c r="BZ990" s="3">
        <f ca="1">IFERROR(INDEX(INDIRECT("day_wise_sales_data!$B$2:$BZ$599"),MATCH(resource!$CC990,day_wise_sales_data!$A$2:$A$500,0),MATCH(resource!BZ$2,INDIRECT("day_wise_sales_data!$B$1:$BZ$1"),0)),0)</f>
        <v>0</v>
      </c>
      <c r="CA990" s="3">
        <f ca="1">IFERROR(INDEX(INDIRECT("day_wise_sales_data!$B$2:$BZ$599"),MATCH(resource!$CC990,day_wise_sales_data!$A$2:$A$500,0),MATCH(resource!CA$2,INDIRECT("day_wise_sales_data!$B$1:$BZ$1"),0)),0)</f>
        <v>0</v>
      </c>
      <c r="CC990" s="4">
        <f>sales_data!H989</f>
        <v>0</v>
      </c>
      <c r="CD990" s="1">
        <v>988</v>
      </c>
      <c r="CE990" s="1" t="str">
        <f>IF(AQ990=report!$AQ$3,resource!CD990,"")</f>
        <v/>
      </c>
      <c r="CF990" s="5" t="str">
        <f>IFERROR(SMALL($CE$3:$CE$1001,ROWS($CE$3:CE990)),"")</f>
        <v/>
      </c>
      <c r="CH990">
        <f>IFERROR(VLOOKUP($CC990,data_pull!$E$22:$G$700,2,0),0)</f>
        <v>0</v>
      </c>
      <c r="DK990" s="3" t="str">
        <f>IFERROR(INDEX(COD_SALES!$B$5:$Z$500,MATCH(resource!$CC990,COD_SALES!$A$5:$A$500,0),MATCH(resource!DK$2,COD_SALES!$B$4:$Z$4,0)),"")</f>
        <v/>
      </c>
      <c r="DL990" s="3" t="str">
        <f>IFERROR(INDEX(COD_SALES!$B$5:$Z$500,MATCH(resource!$CC990,COD_SALES!$A$5:$A$500,0),MATCH(resource!DL$2,COD_SALES!$B$4:$Z$4,0)),"")</f>
        <v/>
      </c>
      <c r="DM990" s="3" t="str">
        <f>IFERROR(INDEX(COD_SALES!$B$5:$Z$500,MATCH(resource!$CC990,COD_SALES!$A$5:$A$500,0),MATCH(resource!DM$2,COD_SALES!$B$4:$Z$4,0)),"")</f>
        <v/>
      </c>
      <c r="DN990" s="3" t="str">
        <f>IFERROR(INDEX(COD_SALES!$B$5:$Z$500,MATCH(resource!$CC990,COD_SALES!$A$5:$A$500,0),MATCH(resource!DN$2,COD_SALES!$B$4:$Z$4,0)),"")</f>
        <v/>
      </c>
      <c r="DO990" s="3" t="str">
        <f>IFERROR(INDEX(COD_SALES!$B$5:$Z$500,MATCH(resource!$CC990,COD_SALES!$A$5:$A$500,0),MATCH(resource!DO$2,COD_SALES!$B$4:$Z$4,0)),"")</f>
        <v/>
      </c>
      <c r="DP990" s="3" t="str">
        <f>IFERROR(INDEX(COD_SALES!$B$5:$Z$500,MATCH(resource!$CC990,COD_SALES!$A$5:$A$500,0),MATCH(resource!DP$2,COD_SALES!$B$4:$Z$4,0)),"")</f>
        <v/>
      </c>
      <c r="DQ990" s="3" t="str">
        <f>IFERROR(INDEX(COD_SALES!$B$5:$Z$500,MATCH(resource!$CC990,COD_SALES!$A$5:$A$500,0),MATCH(resource!DQ$2,COD_SALES!$B$4:$Z$4,0)),"")</f>
        <v/>
      </c>
      <c r="DR990" s="3" t="str">
        <f>IFERROR(INDEX(COD_SALES!$B$5:$Z$500,MATCH(resource!$CC990,COD_SALES!$A$5:$A$500,0),MATCH(resource!DR$2,COD_SALES!$B$4:$Z$4,0)),"")</f>
        <v/>
      </c>
      <c r="DS990" s="3" t="str">
        <f>IFERROR(INDEX(COD_SALES!$B$5:$Z$500,MATCH(resource!$CC990,COD_SALES!$A$5:$A$500,0),MATCH(resource!DS$2,COD_SALES!$B$4:$Z$4,0)),"")</f>
        <v/>
      </c>
      <c r="DT990" s="3" t="str">
        <f>IFERROR(INDEX(COD_SALES!$B$5:$Z$500,MATCH(resource!$CC990,COD_SALES!$A$5:$A$500,0),MATCH(resource!DT$2,COD_SALES!$B$4:$Z$4,0)),"")</f>
        <v/>
      </c>
      <c r="DU990" s="3" t="str">
        <f>IFERROR(INDEX(COD_SALES!$B$5:$Z$500,MATCH(resource!$CC990,COD_SALES!$A$5:$A$500,0),MATCH(resource!DU$2,COD_SALES!$B$4:$Z$4,0)),"")</f>
        <v/>
      </c>
      <c r="DV990" s="3" t="str">
        <f>IFERROR(INDEX(COD_SALES!$B$5:$Z$500,MATCH(resource!$CC990,COD_SALES!$A$5:$A$500,0),MATCH(resource!DV$2,COD_SALES!$B$4:$Z$4,0)),"")</f>
        <v/>
      </c>
      <c r="DW990" s="3" t="str">
        <f>IFERROR(INDEX(COD_SALES!$B$5:$Z$500,MATCH(resource!$CC990,COD_SALES!$A$5:$A$500,0),MATCH(resource!DW$2,COD_SALES!$B$4:$Z$4,0)),"")</f>
        <v/>
      </c>
      <c r="DX990" s="3" t="str">
        <f>IFERROR(INDEX(COD_SALES!$B$5:$Z$500,MATCH(resource!$CC990,COD_SALES!$A$5:$A$500,0),MATCH(resource!DX$2,COD_SALES!$B$4:$Z$4,0)),"")</f>
        <v/>
      </c>
      <c r="DY990" s="3" t="str">
        <f>IFERROR(INDEX(COD_SALES!$B$5:$Z$500,MATCH(resource!$CC990,COD_SALES!$A$5:$A$500,0),MATCH(resource!DY$2,COD_SALES!$B$4:$Z$4,0)),"")</f>
        <v/>
      </c>
      <c r="DZ990" s="3" t="str">
        <f>IFERROR(INDEX(COD_SALES!$B$5:$Z$500,MATCH(resource!$CC990,COD_SALES!$A$5:$A$500,0),MATCH(resource!DZ$2,COD_SALES!$B$4:$Z$4,0)),"")</f>
        <v/>
      </c>
      <c r="EA990" s="3" t="str">
        <f>IFERROR(INDEX(COD_SALES!$B$5:$Z$500,MATCH(resource!$CC990,COD_SALES!$A$5:$A$500,0),MATCH(resource!EA$2,COD_SALES!$B$4:$Z$4,0)),"")</f>
        <v/>
      </c>
      <c r="EB990" s="3">
        <f t="shared" si="146"/>
        <v>0</v>
      </c>
      <c r="EW990" s="3">
        <f>IFERROR(VLOOKUP(CC990,data_pull!$AO$25:$AR$546,2,0),0)</f>
        <v>0</v>
      </c>
      <c r="EX990" s="1">
        <f>IFERROR(VLOOKUP(CC990,data_pull!$AO$25:$AR$546,4,0),0)</f>
        <v>0</v>
      </c>
    </row>
    <row r="991" spans="13:154" x14ac:dyDescent="0.25"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4">
        <f>sales_data!B990</f>
        <v>0</v>
      </c>
      <c r="AR991" s="4">
        <f>sales_data!C990</f>
        <v>0</v>
      </c>
      <c r="AS991" s="5" t="str">
        <f t="shared" si="145"/>
        <v/>
      </c>
      <c r="AT991" s="4">
        <f>sales_data!I990</f>
        <v>0</v>
      </c>
      <c r="AU991" s="4">
        <f>sales_data!W990</f>
        <v>0</v>
      </c>
      <c r="AV991" s="1">
        <f>sales_data!N990</f>
        <v>0</v>
      </c>
      <c r="AW991" s="1">
        <f>sales_data!P990</f>
        <v>0</v>
      </c>
      <c r="AX991" s="3">
        <f ca="1">IFERROR(INDEX(INDIRECT("day_wise_sales_data!$B$2:$BZ$599"),MATCH(resource!$CC991,day_wise_sales_data!$A$2:$A$500,0),MATCH(resource!AX$2,INDIRECT("day_wise_sales_data!$B$1:$BZ$1"),0)),0)</f>
        <v>0</v>
      </c>
      <c r="AY991" s="3">
        <f ca="1">IFERROR(INDEX(INDIRECT("day_wise_sales_data!$B$2:$BZ$599"),MATCH(resource!$CC991,day_wise_sales_data!$A$2:$A$500,0),MATCH(resource!AY$2,INDIRECT("day_wise_sales_data!$B$1:$BZ$1"),0)),0)</f>
        <v>0</v>
      </c>
      <c r="AZ991" s="3">
        <f ca="1">IFERROR(INDEX(INDIRECT("day_wise_sales_data!$B$2:$BZ$599"),MATCH(resource!$CC991,day_wise_sales_data!$A$2:$A$500,0),MATCH(resource!AZ$2,INDIRECT("day_wise_sales_data!$B$1:$BZ$1"),0)),0)</f>
        <v>0</v>
      </c>
      <c r="BA991" s="3">
        <f ca="1">IFERROR(INDEX(INDIRECT("day_wise_sales_data!$B$2:$BZ$599"),MATCH(resource!$CC991,day_wise_sales_data!$A$2:$A$500,0),MATCH(resource!BA$2,INDIRECT("day_wise_sales_data!$B$1:$BZ$1"),0)),0)</f>
        <v>0</v>
      </c>
      <c r="BB991" s="3">
        <f ca="1">IFERROR(INDEX(INDIRECT("day_wise_sales_data!$B$2:$BZ$599"),MATCH(resource!$CC991,day_wise_sales_data!$A$2:$A$500,0),MATCH(resource!BB$2,INDIRECT("day_wise_sales_data!$B$1:$BZ$1"),0)),0)</f>
        <v>0</v>
      </c>
      <c r="BC991" s="3">
        <f ca="1">IFERROR(INDEX(INDIRECT("day_wise_sales_data!$B$2:$BZ$599"),MATCH(resource!$CC991,day_wise_sales_data!$A$2:$A$500,0),MATCH(resource!BC$2,INDIRECT("day_wise_sales_data!$B$1:$BZ$1"),0)),0)</f>
        <v>0</v>
      </c>
      <c r="BD991" s="3">
        <f ca="1">IFERROR(INDEX(INDIRECT("day_wise_sales_data!$B$2:$BZ$599"),MATCH(resource!$CC991,day_wise_sales_data!$A$2:$A$500,0),MATCH(resource!BD$2,INDIRECT("day_wise_sales_data!$B$1:$BZ$1"),0)),0)</f>
        <v>0</v>
      </c>
      <c r="BE991" s="3">
        <f ca="1">IFERROR(INDEX(INDIRECT("day_wise_sales_data!$B$2:$BZ$599"),MATCH(resource!$CC991,day_wise_sales_data!$A$2:$A$500,0),MATCH(resource!BE$2,INDIRECT("day_wise_sales_data!$B$1:$BZ$1"),0)),0)</f>
        <v>0</v>
      </c>
      <c r="BF991" s="3">
        <f ca="1">IFERROR(INDEX(INDIRECT("day_wise_sales_data!$B$2:$BZ$599"),MATCH(resource!$CC991,day_wise_sales_data!$A$2:$A$500,0),MATCH(resource!BF$2,INDIRECT("day_wise_sales_data!$B$1:$BZ$1"),0)),0)</f>
        <v>0</v>
      </c>
      <c r="BG991" s="3">
        <f ca="1">IFERROR(INDEX(INDIRECT("day_wise_sales_data!$B$2:$BZ$599"),MATCH(resource!$CC991,day_wise_sales_data!$A$2:$A$500,0),MATCH(resource!BG$2,INDIRECT("day_wise_sales_data!$B$1:$BZ$1"),0)),0)</f>
        <v>0</v>
      </c>
      <c r="BH991" s="3">
        <f ca="1">IFERROR(INDEX(INDIRECT("day_wise_sales_data!$B$2:$BZ$599"),MATCH(resource!$CC991,day_wise_sales_data!$A$2:$A$500,0),MATCH(resource!BH$2,INDIRECT("day_wise_sales_data!$B$1:$BZ$1"),0)),0)</f>
        <v>0</v>
      </c>
      <c r="BI991" s="3">
        <f ca="1">IFERROR(INDEX(INDIRECT("day_wise_sales_data!$B$2:$BZ$599"),MATCH(resource!$CC991,day_wise_sales_data!$A$2:$A$500,0),MATCH(resource!BI$2,INDIRECT("day_wise_sales_data!$B$1:$BZ$1"),0)),0)</f>
        <v>0</v>
      </c>
      <c r="BJ991" s="3">
        <f ca="1">IFERROR(INDEX(INDIRECT("day_wise_sales_data!$B$2:$BZ$599"),MATCH(resource!$CC991,day_wise_sales_data!$A$2:$A$500,0),MATCH(resource!BJ$2,INDIRECT("day_wise_sales_data!$B$1:$BZ$1"),0)),0)</f>
        <v>0</v>
      </c>
      <c r="BK991" s="3">
        <f ca="1">IFERROR(INDEX(INDIRECT("day_wise_sales_data!$B$2:$BZ$599"),MATCH(resource!$CC991,day_wise_sales_data!$A$2:$A$500,0),MATCH(resource!BK$2,INDIRECT("day_wise_sales_data!$B$1:$BZ$1"),0)),0)</f>
        <v>0</v>
      </c>
      <c r="BL991" s="3">
        <f ca="1">IFERROR(INDEX(INDIRECT("day_wise_sales_data!$B$2:$BZ$599"),MATCH(resource!$CC991,day_wise_sales_data!$A$2:$A$500,0),MATCH(resource!BL$2,INDIRECT("day_wise_sales_data!$B$1:$BZ$1"),0)),0)</f>
        <v>0</v>
      </c>
      <c r="BM991" s="3">
        <f ca="1">IFERROR(INDEX(INDIRECT("day_wise_sales_data!$B$2:$BZ$599"),MATCH(resource!$CC991,day_wise_sales_data!$A$2:$A$500,0),MATCH(resource!BM$2,INDIRECT("day_wise_sales_data!$B$1:$BZ$1"),0)),0)</f>
        <v>0</v>
      </c>
      <c r="BN991" s="3">
        <f ca="1">IFERROR(INDEX(INDIRECT("day_wise_sales_data!$B$2:$BZ$599"),MATCH(resource!$CC991,day_wise_sales_data!$A$2:$A$500,0),MATCH(resource!BN$2,INDIRECT("day_wise_sales_data!$B$1:$BZ$1"),0)),0)</f>
        <v>0</v>
      </c>
      <c r="BO991" s="3">
        <f ca="1">IFERROR(INDEX(INDIRECT("day_wise_sales_data!$B$2:$BZ$599"),MATCH(resource!$CC991,day_wise_sales_data!$A$2:$A$500,0),MATCH(resource!BO$2,INDIRECT("day_wise_sales_data!$B$1:$BZ$1"),0)),0)</f>
        <v>0</v>
      </c>
      <c r="BP991" s="3">
        <f ca="1">IFERROR(INDEX(INDIRECT("day_wise_sales_data!$B$2:$BZ$599"),MATCH(resource!$CC991,day_wise_sales_data!$A$2:$A$500,0),MATCH(resource!BP$2,INDIRECT("day_wise_sales_data!$B$1:$BZ$1"),0)),0)</f>
        <v>0</v>
      </c>
      <c r="BQ991" s="3">
        <f ca="1">IFERROR(INDEX(INDIRECT("day_wise_sales_data!$B$2:$BZ$599"),MATCH(resource!$CC991,day_wise_sales_data!$A$2:$A$500,0),MATCH(resource!BQ$2,INDIRECT("day_wise_sales_data!$B$1:$BZ$1"),0)),0)</f>
        <v>0</v>
      </c>
      <c r="BR991" s="3">
        <f ca="1">IFERROR(INDEX(INDIRECT("day_wise_sales_data!$B$2:$BZ$599"),MATCH(resource!$CC991,day_wise_sales_data!$A$2:$A$500,0),MATCH(resource!BR$2,INDIRECT("day_wise_sales_data!$B$1:$BZ$1"),0)),0)</f>
        <v>0</v>
      </c>
      <c r="BS991" s="3">
        <f ca="1">IFERROR(INDEX(INDIRECT("day_wise_sales_data!$B$2:$BZ$599"),MATCH(resource!$CC991,day_wise_sales_data!$A$2:$A$500,0),MATCH(resource!BS$2,INDIRECT("day_wise_sales_data!$B$1:$BZ$1"),0)),0)</f>
        <v>0</v>
      </c>
      <c r="BT991" s="3">
        <f ca="1">IFERROR(INDEX(INDIRECT("day_wise_sales_data!$B$2:$BZ$599"),MATCH(resource!$CC991,day_wise_sales_data!$A$2:$A$500,0),MATCH(resource!BT$2,INDIRECT("day_wise_sales_data!$B$1:$BZ$1"),0)),0)</f>
        <v>0</v>
      </c>
      <c r="BU991" s="3">
        <f ca="1">IFERROR(INDEX(INDIRECT("day_wise_sales_data!$B$2:$BZ$599"),MATCH(resource!$CC991,day_wise_sales_data!$A$2:$A$500,0),MATCH(resource!BU$2,INDIRECT("day_wise_sales_data!$B$1:$BZ$1"),0)),0)</f>
        <v>0</v>
      </c>
      <c r="BV991" s="3">
        <f ca="1">IFERROR(INDEX(INDIRECT("day_wise_sales_data!$B$2:$BZ$599"),MATCH(resource!$CC991,day_wise_sales_data!$A$2:$A$500,0),MATCH(resource!BV$2,INDIRECT("day_wise_sales_data!$B$1:$BZ$1"),0)),0)</f>
        <v>0</v>
      </c>
      <c r="BW991" s="3">
        <f ca="1">IFERROR(INDEX(INDIRECT("day_wise_sales_data!$B$2:$BZ$599"),MATCH(resource!$CC991,day_wise_sales_data!$A$2:$A$500,0),MATCH(resource!BW$2,INDIRECT("day_wise_sales_data!$B$1:$BZ$1"),0)),0)</f>
        <v>0</v>
      </c>
      <c r="BX991" s="3">
        <f ca="1">IFERROR(INDEX(INDIRECT("day_wise_sales_data!$B$2:$BZ$599"),MATCH(resource!$CC991,day_wise_sales_data!$A$2:$A$500,0),MATCH(resource!BX$2,INDIRECT("day_wise_sales_data!$B$1:$BZ$1"),0)),0)</f>
        <v>0</v>
      </c>
      <c r="BY991" s="3">
        <f ca="1">IFERROR(INDEX(INDIRECT("day_wise_sales_data!$B$2:$BZ$599"),MATCH(resource!$CC991,day_wise_sales_data!$A$2:$A$500,0),MATCH(resource!BY$2,INDIRECT("day_wise_sales_data!$B$1:$BZ$1"),0)),0)</f>
        <v>0</v>
      </c>
      <c r="BZ991" s="3">
        <f ca="1">IFERROR(INDEX(INDIRECT("day_wise_sales_data!$B$2:$BZ$599"),MATCH(resource!$CC991,day_wise_sales_data!$A$2:$A$500,0),MATCH(resource!BZ$2,INDIRECT("day_wise_sales_data!$B$1:$BZ$1"),0)),0)</f>
        <v>0</v>
      </c>
      <c r="CA991" s="3">
        <f ca="1">IFERROR(INDEX(INDIRECT("day_wise_sales_data!$B$2:$BZ$599"),MATCH(resource!$CC991,day_wise_sales_data!$A$2:$A$500,0),MATCH(resource!CA$2,INDIRECT("day_wise_sales_data!$B$1:$BZ$1"),0)),0)</f>
        <v>0</v>
      </c>
      <c r="CC991" s="4">
        <f>sales_data!H990</f>
        <v>0</v>
      </c>
      <c r="CD991" s="1">
        <v>989</v>
      </c>
      <c r="CE991" s="1" t="str">
        <f>IF(AQ991=report!$AQ$3,resource!CD991,"")</f>
        <v/>
      </c>
      <c r="CF991" s="5" t="str">
        <f>IFERROR(SMALL($CE$3:$CE$1001,ROWS($CE$3:CE991)),"")</f>
        <v/>
      </c>
      <c r="CH991">
        <f>IFERROR(VLOOKUP($CC991,data_pull!$E$22:$G$700,2,0),0)</f>
        <v>0</v>
      </c>
      <c r="DK991" s="3" t="str">
        <f>IFERROR(INDEX(COD_SALES!$B$5:$Z$500,MATCH(resource!$CC991,COD_SALES!$A$5:$A$500,0),MATCH(resource!DK$2,COD_SALES!$B$4:$Z$4,0)),"")</f>
        <v/>
      </c>
      <c r="DL991" s="3" t="str">
        <f>IFERROR(INDEX(COD_SALES!$B$5:$Z$500,MATCH(resource!$CC991,COD_SALES!$A$5:$A$500,0),MATCH(resource!DL$2,COD_SALES!$B$4:$Z$4,0)),"")</f>
        <v/>
      </c>
      <c r="DM991" s="3" t="str">
        <f>IFERROR(INDEX(COD_SALES!$B$5:$Z$500,MATCH(resource!$CC991,COD_SALES!$A$5:$A$500,0),MATCH(resource!DM$2,COD_SALES!$B$4:$Z$4,0)),"")</f>
        <v/>
      </c>
      <c r="DN991" s="3" t="str">
        <f>IFERROR(INDEX(COD_SALES!$B$5:$Z$500,MATCH(resource!$CC991,COD_SALES!$A$5:$A$500,0),MATCH(resource!DN$2,COD_SALES!$B$4:$Z$4,0)),"")</f>
        <v/>
      </c>
      <c r="DO991" s="3" t="str">
        <f>IFERROR(INDEX(COD_SALES!$B$5:$Z$500,MATCH(resource!$CC991,COD_SALES!$A$5:$A$500,0),MATCH(resource!DO$2,COD_SALES!$B$4:$Z$4,0)),"")</f>
        <v/>
      </c>
      <c r="DP991" s="3" t="str">
        <f>IFERROR(INDEX(COD_SALES!$B$5:$Z$500,MATCH(resource!$CC991,COD_SALES!$A$5:$A$500,0),MATCH(resource!DP$2,COD_SALES!$B$4:$Z$4,0)),"")</f>
        <v/>
      </c>
      <c r="DQ991" s="3" t="str">
        <f>IFERROR(INDEX(COD_SALES!$B$5:$Z$500,MATCH(resource!$CC991,COD_SALES!$A$5:$A$500,0),MATCH(resource!DQ$2,COD_SALES!$B$4:$Z$4,0)),"")</f>
        <v/>
      </c>
      <c r="DR991" s="3" t="str">
        <f>IFERROR(INDEX(COD_SALES!$B$5:$Z$500,MATCH(resource!$CC991,COD_SALES!$A$5:$A$500,0),MATCH(resource!DR$2,COD_SALES!$B$4:$Z$4,0)),"")</f>
        <v/>
      </c>
      <c r="DS991" s="3" t="str">
        <f>IFERROR(INDEX(COD_SALES!$B$5:$Z$500,MATCH(resource!$CC991,COD_SALES!$A$5:$A$500,0),MATCH(resource!DS$2,COD_SALES!$B$4:$Z$4,0)),"")</f>
        <v/>
      </c>
      <c r="DT991" s="3" t="str">
        <f>IFERROR(INDEX(COD_SALES!$B$5:$Z$500,MATCH(resource!$CC991,COD_SALES!$A$5:$A$500,0),MATCH(resource!DT$2,COD_SALES!$B$4:$Z$4,0)),"")</f>
        <v/>
      </c>
      <c r="DU991" s="3" t="str">
        <f>IFERROR(INDEX(COD_SALES!$B$5:$Z$500,MATCH(resource!$CC991,COD_SALES!$A$5:$A$500,0),MATCH(resource!DU$2,COD_SALES!$B$4:$Z$4,0)),"")</f>
        <v/>
      </c>
      <c r="DV991" s="3" t="str">
        <f>IFERROR(INDEX(COD_SALES!$B$5:$Z$500,MATCH(resource!$CC991,COD_SALES!$A$5:$A$500,0),MATCH(resource!DV$2,COD_SALES!$B$4:$Z$4,0)),"")</f>
        <v/>
      </c>
      <c r="DW991" s="3" t="str">
        <f>IFERROR(INDEX(COD_SALES!$B$5:$Z$500,MATCH(resource!$CC991,COD_SALES!$A$5:$A$500,0),MATCH(resource!DW$2,COD_SALES!$B$4:$Z$4,0)),"")</f>
        <v/>
      </c>
      <c r="DX991" s="3" t="str">
        <f>IFERROR(INDEX(COD_SALES!$B$5:$Z$500,MATCH(resource!$CC991,COD_SALES!$A$5:$A$500,0),MATCH(resource!DX$2,COD_SALES!$B$4:$Z$4,0)),"")</f>
        <v/>
      </c>
      <c r="DY991" s="3" t="str">
        <f>IFERROR(INDEX(COD_SALES!$B$5:$Z$500,MATCH(resource!$CC991,COD_SALES!$A$5:$A$500,0),MATCH(resource!DY$2,COD_SALES!$B$4:$Z$4,0)),"")</f>
        <v/>
      </c>
      <c r="DZ991" s="3" t="str">
        <f>IFERROR(INDEX(COD_SALES!$B$5:$Z$500,MATCH(resource!$CC991,COD_SALES!$A$5:$A$500,0),MATCH(resource!DZ$2,COD_SALES!$B$4:$Z$4,0)),"")</f>
        <v/>
      </c>
      <c r="EA991" s="3" t="str">
        <f>IFERROR(INDEX(COD_SALES!$B$5:$Z$500,MATCH(resource!$CC991,COD_SALES!$A$5:$A$500,0),MATCH(resource!EA$2,COD_SALES!$B$4:$Z$4,0)),"")</f>
        <v/>
      </c>
      <c r="EB991" s="3">
        <f t="shared" si="146"/>
        <v>0</v>
      </c>
      <c r="EW991" s="3">
        <f>IFERROR(VLOOKUP(CC991,data_pull!$AO$25:$AR$546,2,0),0)</f>
        <v>0</v>
      </c>
      <c r="EX991" s="1">
        <f>IFERROR(VLOOKUP(CC991,data_pull!$AO$25:$AR$546,4,0),0)</f>
        <v>0</v>
      </c>
    </row>
    <row r="992" spans="13:154" x14ac:dyDescent="0.25"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4">
        <f>sales_data!B991</f>
        <v>0</v>
      </c>
      <c r="AR992" s="4">
        <f>sales_data!C991</f>
        <v>0</v>
      </c>
      <c r="AS992" s="5" t="str">
        <f t="shared" si="145"/>
        <v/>
      </c>
      <c r="AT992" s="4">
        <f>sales_data!I991</f>
        <v>0</v>
      </c>
      <c r="AU992" s="4">
        <f>sales_data!W991</f>
        <v>0</v>
      </c>
      <c r="AV992" s="1">
        <f>sales_data!N991</f>
        <v>0</v>
      </c>
      <c r="AW992" s="1">
        <f>sales_data!P991</f>
        <v>0</v>
      </c>
      <c r="AX992" s="3">
        <f ca="1">IFERROR(INDEX(INDIRECT("day_wise_sales_data!$B$2:$BZ$599"),MATCH(resource!$CC992,day_wise_sales_data!$A$2:$A$500,0),MATCH(resource!AX$2,INDIRECT("day_wise_sales_data!$B$1:$BZ$1"),0)),0)</f>
        <v>0</v>
      </c>
      <c r="AY992" s="3">
        <f ca="1">IFERROR(INDEX(INDIRECT("day_wise_sales_data!$B$2:$BZ$599"),MATCH(resource!$CC992,day_wise_sales_data!$A$2:$A$500,0),MATCH(resource!AY$2,INDIRECT("day_wise_sales_data!$B$1:$BZ$1"),0)),0)</f>
        <v>0</v>
      </c>
      <c r="AZ992" s="3">
        <f ca="1">IFERROR(INDEX(INDIRECT("day_wise_sales_data!$B$2:$BZ$599"),MATCH(resource!$CC992,day_wise_sales_data!$A$2:$A$500,0),MATCH(resource!AZ$2,INDIRECT("day_wise_sales_data!$B$1:$BZ$1"),0)),0)</f>
        <v>0</v>
      </c>
      <c r="BA992" s="3">
        <f ca="1">IFERROR(INDEX(INDIRECT("day_wise_sales_data!$B$2:$BZ$599"),MATCH(resource!$CC992,day_wise_sales_data!$A$2:$A$500,0),MATCH(resource!BA$2,INDIRECT("day_wise_sales_data!$B$1:$BZ$1"),0)),0)</f>
        <v>0</v>
      </c>
      <c r="BB992" s="3">
        <f ca="1">IFERROR(INDEX(INDIRECT("day_wise_sales_data!$B$2:$BZ$599"),MATCH(resource!$CC992,day_wise_sales_data!$A$2:$A$500,0),MATCH(resource!BB$2,INDIRECT("day_wise_sales_data!$B$1:$BZ$1"),0)),0)</f>
        <v>0</v>
      </c>
      <c r="BC992" s="3">
        <f ca="1">IFERROR(INDEX(INDIRECT("day_wise_sales_data!$B$2:$BZ$599"),MATCH(resource!$CC992,day_wise_sales_data!$A$2:$A$500,0),MATCH(resource!BC$2,INDIRECT("day_wise_sales_data!$B$1:$BZ$1"),0)),0)</f>
        <v>0</v>
      </c>
      <c r="BD992" s="3">
        <f ca="1">IFERROR(INDEX(INDIRECT("day_wise_sales_data!$B$2:$BZ$599"),MATCH(resource!$CC992,day_wise_sales_data!$A$2:$A$500,0),MATCH(resource!BD$2,INDIRECT("day_wise_sales_data!$B$1:$BZ$1"),0)),0)</f>
        <v>0</v>
      </c>
      <c r="BE992" s="3">
        <f ca="1">IFERROR(INDEX(INDIRECT("day_wise_sales_data!$B$2:$BZ$599"),MATCH(resource!$CC992,day_wise_sales_data!$A$2:$A$500,0),MATCH(resource!BE$2,INDIRECT("day_wise_sales_data!$B$1:$BZ$1"),0)),0)</f>
        <v>0</v>
      </c>
      <c r="BF992" s="3">
        <f ca="1">IFERROR(INDEX(INDIRECT("day_wise_sales_data!$B$2:$BZ$599"),MATCH(resource!$CC992,day_wise_sales_data!$A$2:$A$500,0),MATCH(resource!BF$2,INDIRECT("day_wise_sales_data!$B$1:$BZ$1"),0)),0)</f>
        <v>0</v>
      </c>
      <c r="BG992" s="3">
        <f ca="1">IFERROR(INDEX(INDIRECT("day_wise_sales_data!$B$2:$BZ$599"),MATCH(resource!$CC992,day_wise_sales_data!$A$2:$A$500,0),MATCH(resource!BG$2,INDIRECT("day_wise_sales_data!$B$1:$BZ$1"),0)),0)</f>
        <v>0</v>
      </c>
      <c r="BH992" s="3">
        <f ca="1">IFERROR(INDEX(INDIRECT("day_wise_sales_data!$B$2:$BZ$599"),MATCH(resource!$CC992,day_wise_sales_data!$A$2:$A$500,0),MATCH(resource!BH$2,INDIRECT("day_wise_sales_data!$B$1:$BZ$1"),0)),0)</f>
        <v>0</v>
      </c>
      <c r="BI992" s="3">
        <f ca="1">IFERROR(INDEX(INDIRECT("day_wise_sales_data!$B$2:$BZ$599"),MATCH(resource!$CC992,day_wise_sales_data!$A$2:$A$500,0),MATCH(resource!BI$2,INDIRECT("day_wise_sales_data!$B$1:$BZ$1"),0)),0)</f>
        <v>0</v>
      </c>
      <c r="BJ992" s="3">
        <f ca="1">IFERROR(INDEX(INDIRECT("day_wise_sales_data!$B$2:$BZ$599"),MATCH(resource!$CC992,day_wise_sales_data!$A$2:$A$500,0),MATCH(resource!BJ$2,INDIRECT("day_wise_sales_data!$B$1:$BZ$1"),0)),0)</f>
        <v>0</v>
      </c>
      <c r="BK992" s="3">
        <f ca="1">IFERROR(INDEX(INDIRECT("day_wise_sales_data!$B$2:$BZ$599"),MATCH(resource!$CC992,day_wise_sales_data!$A$2:$A$500,0),MATCH(resource!BK$2,INDIRECT("day_wise_sales_data!$B$1:$BZ$1"),0)),0)</f>
        <v>0</v>
      </c>
      <c r="BL992" s="3">
        <f ca="1">IFERROR(INDEX(INDIRECT("day_wise_sales_data!$B$2:$BZ$599"),MATCH(resource!$CC992,day_wise_sales_data!$A$2:$A$500,0),MATCH(resource!BL$2,INDIRECT("day_wise_sales_data!$B$1:$BZ$1"),0)),0)</f>
        <v>0</v>
      </c>
      <c r="BM992" s="3">
        <f ca="1">IFERROR(INDEX(INDIRECT("day_wise_sales_data!$B$2:$BZ$599"),MATCH(resource!$CC992,day_wise_sales_data!$A$2:$A$500,0),MATCH(resource!BM$2,INDIRECT("day_wise_sales_data!$B$1:$BZ$1"),0)),0)</f>
        <v>0</v>
      </c>
      <c r="BN992" s="3">
        <f ca="1">IFERROR(INDEX(INDIRECT("day_wise_sales_data!$B$2:$BZ$599"),MATCH(resource!$CC992,day_wise_sales_data!$A$2:$A$500,0),MATCH(resource!BN$2,INDIRECT("day_wise_sales_data!$B$1:$BZ$1"),0)),0)</f>
        <v>0</v>
      </c>
      <c r="BO992" s="3">
        <f ca="1">IFERROR(INDEX(INDIRECT("day_wise_sales_data!$B$2:$BZ$599"),MATCH(resource!$CC992,day_wise_sales_data!$A$2:$A$500,0),MATCH(resource!BO$2,INDIRECT("day_wise_sales_data!$B$1:$BZ$1"),0)),0)</f>
        <v>0</v>
      </c>
      <c r="BP992" s="3">
        <f ca="1">IFERROR(INDEX(INDIRECT("day_wise_sales_data!$B$2:$BZ$599"),MATCH(resource!$CC992,day_wise_sales_data!$A$2:$A$500,0),MATCH(resource!BP$2,INDIRECT("day_wise_sales_data!$B$1:$BZ$1"),0)),0)</f>
        <v>0</v>
      </c>
      <c r="BQ992" s="3">
        <f ca="1">IFERROR(INDEX(INDIRECT("day_wise_sales_data!$B$2:$BZ$599"),MATCH(resource!$CC992,day_wise_sales_data!$A$2:$A$500,0),MATCH(resource!BQ$2,INDIRECT("day_wise_sales_data!$B$1:$BZ$1"),0)),0)</f>
        <v>0</v>
      </c>
      <c r="BR992" s="3">
        <f ca="1">IFERROR(INDEX(INDIRECT("day_wise_sales_data!$B$2:$BZ$599"),MATCH(resource!$CC992,day_wise_sales_data!$A$2:$A$500,0),MATCH(resource!BR$2,INDIRECT("day_wise_sales_data!$B$1:$BZ$1"),0)),0)</f>
        <v>0</v>
      </c>
      <c r="BS992" s="3">
        <f ca="1">IFERROR(INDEX(INDIRECT("day_wise_sales_data!$B$2:$BZ$599"),MATCH(resource!$CC992,day_wise_sales_data!$A$2:$A$500,0),MATCH(resource!BS$2,INDIRECT("day_wise_sales_data!$B$1:$BZ$1"),0)),0)</f>
        <v>0</v>
      </c>
      <c r="BT992" s="3">
        <f ca="1">IFERROR(INDEX(INDIRECT("day_wise_sales_data!$B$2:$BZ$599"),MATCH(resource!$CC992,day_wise_sales_data!$A$2:$A$500,0),MATCH(resource!BT$2,INDIRECT("day_wise_sales_data!$B$1:$BZ$1"),0)),0)</f>
        <v>0</v>
      </c>
      <c r="BU992" s="3">
        <f ca="1">IFERROR(INDEX(INDIRECT("day_wise_sales_data!$B$2:$BZ$599"),MATCH(resource!$CC992,day_wise_sales_data!$A$2:$A$500,0),MATCH(resource!BU$2,INDIRECT("day_wise_sales_data!$B$1:$BZ$1"),0)),0)</f>
        <v>0</v>
      </c>
      <c r="BV992" s="3">
        <f ca="1">IFERROR(INDEX(INDIRECT("day_wise_sales_data!$B$2:$BZ$599"),MATCH(resource!$CC992,day_wise_sales_data!$A$2:$A$500,0),MATCH(resource!BV$2,INDIRECT("day_wise_sales_data!$B$1:$BZ$1"),0)),0)</f>
        <v>0</v>
      </c>
      <c r="BW992" s="3">
        <f ca="1">IFERROR(INDEX(INDIRECT("day_wise_sales_data!$B$2:$BZ$599"),MATCH(resource!$CC992,day_wise_sales_data!$A$2:$A$500,0),MATCH(resource!BW$2,INDIRECT("day_wise_sales_data!$B$1:$BZ$1"),0)),0)</f>
        <v>0</v>
      </c>
      <c r="BX992" s="3">
        <f ca="1">IFERROR(INDEX(INDIRECT("day_wise_sales_data!$B$2:$BZ$599"),MATCH(resource!$CC992,day_wise_sales_data!$A$2:$A$500,0),MATCH(resource!BX$2,INDIRECT("day_wise_sales_data!$B$1:$BZ$1"),0)),0)</f>
        <v>0</v>
      </c>
      <c r="BY992" s="3">
        <f ca="1">IFERROR(INDEX(INDIRECT("day_wise_sales_data!$B$2:$BZ$599"),MATCH(resource!$CC992,day_wise_sales_data!$A$2:$A$500,0),MATCH(resource!BY$2,INDIRECT("day_wise_sales_data!$B$1:$BZ$1"),0)),0)</f>
        <v>0</v>
      </c>
      <c r="BZ992" s="3">
        <f ca="1">IFERROR(INDEX(INDIRECT("day_wise_sales_data!$B$2:$BZ$599"),MATCH(resource!$CC992,day_wise_sales_data!$A$2:$A$500,0),MATCH(resource!BZ$2,INDIRECT("day_wise_sales_data!$B$1:$BZ$1"),0)),0)</f>
        <v>0</v>
      </c>
      <c r="CA992" s="3">
        <f ca="1">IFERROR(INDEX(INDIRECT("day_wise_sales_data!$B$2:$BZ$599"),MATCH(resource!$CC992,day_wise_sales_data!$A$2:$A$500,0),MATCH(resource!CA$2,INDIRECT("day_wise_sales_data!$B$1:$BZ$1"),0)),0)</f>
        <v>0</v>
      </c>
      <c r="CC992" s="4">
        <f>sales_data!H991</f>
        <v>0</v>
      </c>
      <c r="CD992" s="1">
        <v>990</v>
      </c>
      <c r="CE992" s="1" t="str">
        <f>IF(AQ992=report!$AQ$3,resource!CD992,"")</f>
        <v/>
      </c>
      <c r="CF992" s="5" t="str">
        <f>IFERROR(SMALL($CE$3:$CE$1001,ROWS($CE$3:CE992)),"")</f>
        <v/>
      </c>
      <c r="CH992">
        <f>IFERROR(VLOOKUP($CC992,data_pull!$E$22:$G$700,2,0),0)</f>
        <v>0</v>
      </c>
      <c r="DK992" s="3" t="str">
        <f>IFERROR(INDEX(COD_SALES!$B$5:$Z$500,MATCH(resource!$CC992,COD_SALES!$A$5:$A$500,0),MATCH(resource!DK$2,COD_SALES!$B$4:$Z$4,0)),"")</f>
        <v/>
      </c>
      <c r="DL992" s="3" t="str">
        <f>IFERROR(INDEX(COD_SALES!$B$5:$Z$500,MATCH(resource!$CC992,COD_SALES!$A$5:$A$500,0),MATCH(resource!DL$2,COD_SALES!$B$4:$Z$4,0)),"")</f>
        <v/>
      </c>
      <c r="DM992" s="3" t="str">
        <f>IFERROR(INDEX(COD_SALES!$B$5:$Z$500,MATCH(resource!$CC992,COD_SALES!$A$5:$A$500,0),MATCH(resource!DM$2,COD_SALES!$B$4:$Z$4,0)),"")</f>
        <v/>
      </c>
      <c r="DN992" s="3" t="str">
        <f>IFERROR(INDEX(COD_SALES!$B$5:$Z$500,MATCH(resource!$CC992,COD_SALES!$A$5:$A$500,0),MATCH(resource!DN$2,COD_SALES!$B$4:$Z$4,0)),"")</f>
        <v/>
      </c>
      <c r="DO992" s="3" t="str">
        <f>IFERROR(INDEX(COD_SALES!$B$5:$Z$500,MATCH(resource!$CC992,COD_SALES!$A$5:$A$500,0),MATCH(resource!DO$2,COD_SALES!$B$4:$Z$4,0)),"")</f>
        <v/>
      </c>
      <c r="DP992" s="3" t="str">
        <f>IFERROR(INDEX(COD_SALES!$B$5:$Z$500,MATCH(resource!$CC992,COD_SALES!$A$5:$A$500,0),MATCH(resource!DP$2,COD_SALES!$B$4:$Z$4,0)),"")</f>
        <v/>
      </c>
      <c r="DQ992" s="3" t="str">
        <f>IFERROR(INDEX(COD_SALES!$B$5:$Z$500,MATCH(resource!$CC992,COD_SALES!$A$5:$A$500,0),MATCH(resource!DQ$2,COD_SALES!$B$4:$Z$4,0)),"")</f>
        <v/>
      </c>
      <c r="DR992" s="3" t="str">
        <f>IFERROR(INDEX(COD_SALES!$B$5:$Z$500,MATCH(resource!$CC992,COD_SALES!$A$5:$A$500,0),MATCH(resource!DR$2,COD_SALES!$B$4:$Z$4,0)),"")</f>
        <v/>
      </c>
      <c r="DS992" s="3" t="str">
        <f>IFERROR(INDEX(COD_SALES!$B$5:$Z$500,MATCH(resource!$CC992,COD_SALES!$A$5:$A$500,0),MATCH(resource!DS$2,COD_SALES!$B$4:$Z$4,0)),"")</f>
        <v/>
      </c>
      <c r="DT992" s="3" t="str">
        <f>IFERROR(INDEX(COD_SALES!$B$5:$Z$500,MATCH(resource!$CC992,COD_SALES!$A$5:$A$500,0),MATCH(resource!DT$2,COD_SALES!$B$4:$Z$4,0)),"")</f>
        <v/>
      </c>
      <c r="DU992" s="3" t="str">
        <f>IFERROR(INDEX(COD_SALES!$B$5:$Z$500,MATCH(resource!$CC992,COD_SALES!$A$5:$A$500,0),MATCH(resource!DU$2,COD_SALES!$B$4:$Z$4,0)),"")</f>
        <v/>
      </c>
      <c r="DV992" s="3" t="str">
        <f>IFERROR(INDEX(COD_SALES!$B$5:$Z$500,MATCH(resource!$CC992,COD_SALES!$A$5:$A$500,0),MATCH(resource!DV$2,COD_SALES!$B$4:$Z$4,0)),"")</f>
        <v/>
      </c>
      <c r="DW992" s="3" t="str">
        <f>IFERROR(INDEX(COD_SALES!$B$5:$Z$500,MATCH(resource!$CC992,COD_SALES!$A$5:$A$500,0),MATCH(resource!DW$2,COD_SALES!$B$4:$Z$4,0)),"")</f>
        <v/>
      </c>
      <c r="DX992" s="3" t="str">
        <f>IFERROR(INDEX(COD_SALES!$B$5:$Z$500,MATCH(resource!$CC992,COD_SALES!$A$5:$A$500,0),MATCH(resource!DX$2,COD_SALES!$B$4:$Z$4,0)),"")</f>
        <v/>
      </c>
      <c r="DY992" s="3" t="str">
        <f>IFERROR(INDEX(COD_SALES!$B$5:$Z$500,MATCH(resource!$CC992,COD_SALES!$A$5:$A$500,0),MATCH(resource!DY$2,COD_SALES!$B$4:$Z$4,0)),"")</f>
        <v/>
      </c>
      <c r="DZ992" s="3" t="str">
        <f>IFERROR(INDEX(COD_SALES!$B$5:$Z$500,MATCH(resource!$CC992,COD_SALES!$A$5:$A$500,0),MATCH(resource!DZ$2,COD_SALES!$B$4:$Z$4,0)),"")</f>
        <v/>
      </c>
      <c r="EA992" s="3" t="str">
        <f>IFERROR(INDEX(COD_SALES!$B$5:$Z$500,MATCH(resource!$CC992,COD_SALES!$A$5:$A$500,0),MATCH(resource!EA$2,COD_SALES!$B$4:$Z$4,0)),"")</f>
        <v/>
      </c>
      <c r="EB992" s="3">
        <f t="shared" si="146"/>
        <v>0</v>
      </c>
      <c r="EW992" s="3">
        <f>IFERROR(VLOOKUP(CC992,data_pull!$AO$25:$AR$546,2,0),0)</f>
        <v>0</v>
      </c>
      <c r="EX992" s="1">
        <f>IFERROR(VLOOKUP(CC992,data_pull!$AO$25:$AR$546,4,0),0)</f>
        <v>0</v>
      </c>
    </row>
    <row r="993" spans="13:154" x14ac:dyDescent="0.25"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4">
        <f>sales_data!B992</f>
        <v>0</v>
      </c>
      <c r="AR993" s="4">
        <f>sales_data!C992</f>
        <v>0</v>
      </c>
      <c r="AS993" s="5" t="str">
        <f t="shared" si="145"/>
        <v/>
      </c>
      <c r="AT993" s="4">
        <f>sales_data!I992</f>
        <v>0</v>
      </c>
      <c r="AU993" s="4">
        <f>sales_data!W992</f>
        <v>0</v>
      </c>
      <c r="AV993" s="1">
        <f>sales_data!N992</f>
        <v>0</v>
      </c>
      <c r="AW993" s="1">
        <f>sales_data!P992</f>
        <v>0</v>
      </c>
      <c r="AX993" s="3">
        <f ca="1">IFERROR(INDEX(INDIRECT("day_wise_sales_data!$B$2:$BZ$599"),MATCH(resource!$CC993,day_wise_sales_data!$A$2:$A$500,0),MATCH(resource!AX$2,INDIRECT("day_wise_sales_data!$B$1:$BZ$1"),0)),0)</f>
        <v>0</v>
      </c>
      <c r="AY993" s="3">
        <f ca="1">IFERROR(INDEX(INDIRECT("day_wise_sales_data!$B$2:$BZ$599"),MATCH(resource!$CC993,day_wise_sales_data!$A$2:$A$500,0),MATCH(resource!AY$2,INDIRECT("day_wise_sales_data!$B$1:$BZ$1"),0)),0)</f>
        <v>0</v>
      </c>
      <c r="AZ993" s="3">
        <f ca="1">IFERROR(INDEX(INDIRECT("day_wise_sales_data!$B$2:$BZ$599"),MATCH(resource!$CC993,day_wise_sales_data!$A$2:$A$500,0),MATCH(resource!AZ$2,INDIRECT("day_wise_sales_data!$B$1:$BZ$1"),0)),0)</f>
        <v>0</v>
      </c>
      <c r="BA993" s="3">
        <f ca="1">IFERROR(INDEX(INDIRECT("day_wise_sales_data!$B$2:$BZ$599"),MATCH(resource!$CC993,day_wise_sales_data!$A$2:$A$500,0),MATCH(resource!BA$2,INDIRECT("day_wise_sales_data!$B$1:$BZ$1"),0)),0)</f>
        <v>0</v>
      </c>
      <c r="BB993" s="3">
        <f ca="1">IFERROR(INDEX(INDIRECT("day_wise_sales_data!$B$2:$BZ$599"),MATCH(resource!$CC993,day_wise_sales_data!$A$2:$A$500,0),MATCH(resource!BB$2,INDIRECT("day_wise_sales_data!$B$1:$BZ$1"),0)),0)</f>
        <v>0</v>
      </c>
      <c r="BC993" s="3">
        <f ca="1">IFERROR(INDEX(INDIRECT("day_wise_sales_data!$B$2:$BZ$599"),MATCH(resource!$CC993,day_wise_sales_data!$A$2:$A$500,0),MATCH(resource!BC$2,INDIRECT("day_wise_sales_data!$B$1:$BZ$1"),0)),0)</f>
        <v>0</v>
      </c>
      <c r="BD993" s="3">
        <f ca="1">IFERROR(INDEX(INDIRECT("day_wise_sales_data!$B$2:$BZ$599"),MATCH(resource!$CC993,day_wise_sales_data!$A$2:$A$500,0),MATCH(resource!BD$2,INDIRECT("day_wise_sales_data!$B$1:$BZ$1"),0)),0)</f>
        <v>0</v>
      </c>
      <c r="BE993" s="3">
        <f ca="1">IFERROR(INDEX(INDIRECT("day_wise_sales_data!$B$2:$BZ$599"),MATCH(resource!$CC993,day_wise_sales_data!$A$2:$A$500,0),MATCH(resource!BE$2,INDIRECT("day_wise_sales_data!$B$1:$BZ$1"),0)),0)</f>
        <v>0</v>
      </c>
      <c r="BF993" s="3">
        <f ca="1">IFERROR(INDEX(INDIRECT("day_wise_sales_data!$B$2:$BZ$599"),MATCH(resource!$CC993,day_wise_sales_data!$A$2:$A$500,0),MATCH(resource!BF$2,INDIRECT("day_wise_sales_data!$B$1:$BZ$1"),0)),0)</f>
        <v>0</v>
      </c>
      <c r="BG993" s="3">
        <f ca="1">IFERROR(INDEX(INDIRECT("day_wise_sales_data!$B$2:$BZ$599"),MATCH(resource!$CC993,day_wise_sales_data!$A$2:$A$500,0),MATCH(resource!BG$2,INDIRECT("day_wise_sales_data!$B$1:$BZ$1"),0)),0)</f>
        <v>0</v>
      </c>
      <c r="BH993" s="3">
        <f ca="1">IFERROR(INDEX(INDIRECT("day_wise_sales_data!$B$2:$BZ$599"),MATCH(resource!$CC993,day_wise_sales_data!$A$2:$A$500,0),MATCH(resource!BH$2,INDIRECT("day_wise_sales_data!$B$1:$BZ$1"),0)),0)</f>
        <v>0</v>
      </c>
      <c r="BI993" s="3">
        <f ca="1">IFERROR(INDEX(INDIRECT("day_wise_sales_data!$B$2:$BZ$599"),MATCH(resource!$CC993,day_wise_sales_data!$A$2:$A$500,0),MATCH(resource!BI$2,INDIRECT("day_wise_sales_data!$B$1:$BZ$1"),0)),0)</f>
        <v>0</v>
      </c>
      <c r="BJ993" s="3">
        <f ca="1">IFERROR(INDEX(INDIRECT("day_wise_sales_data!$B$2:$BZ$599"),MATCH(resource!$CC993,day_wise_sales_data!$A$2:$A$500,0),MATCH(resource!BJ$2,INDIRECT("day_wise_sales_data!$B$1:$BZ$1"),0)),0)</f>
        <v>0</v>
      </c>
      <c r="BK993" s="3">
        <f ca="1">IFERROR(INDEX(INDIRECT("day_wise_sales_data!$B$2:$BZ$599"),MATCH(resource!$CC993,day_wise_sales_data!$A$2:$A$500,0),MATCH(resource!BK$2,INDIRECT("day_wise_sales_data!$B$1:$BZ$1"),0)),0)</f>
        <v>0</v>
      </c>
      <c r="BL993" s="3">
        <f ca="1">IFERROR(INDEX(INDIRECT("day_wise_sales_data!$B$2:$BZ$599"),MATCH(resource!$CC993,day_wise_sales_data!$A$2:$A$500,0),MATCH(resource!BL$2,INDIRECT("day_wise_sales_data!$B$1:$BZ$1"),0)),0)</f>
        <v>0</v>
      </c>
      <c r="BM993" s="3">
        <f ca="1">IFERROR(INDEX(INDIRECT("day_wise_sales_data!$B$2:$BZ$599"),MATCH(resource!$CC993,day_wise_sales_data!$A$2:$A$500,0),MATCH(resource!BM$2,INDIRECT("day_wise_sales_data!$B$1:$BZ$1"),0)),0)</f>
        <v>0</v>
      </c>
      <c r="BN993" s="3">
        <f ca="1">IFERROR(INDEX(INDIRECT("day_wise_sales_data!$B$2:$BZ$599"),MATCH(resource!$CC993,day_wise_sales_data!$A$2:$A$500,0),MATCH(resource!BN$2,INDIRECT("day_wise_sales_data!$B$1:$BZ$1"),0)),0)</f>
        <v>0</v>
      </c>
      <c r="BO993" s="3">
        <f ca="1">IFERROR(INDEX(INDIRECT("day_wise_sales_data!$B$2:$BZ$599"),MATCH(resource!$CC993,day_wise_sales_data!$A$2:$A$500,0),MATCH(resource!BO$2,INDIRECT("day_wise_sales_data!$B$1:$BZ$1"),0)),0)</f>
        <v>0</v>
      </c>
      <c r="BP993" s="3">
        <f ca="1">IFERROR(INDEX(INDIRECT("day_wise_sales_data!$B$2:$BZ$599"),MATCH(resource!$CC993,day_wise_sales_data!$A$2:$A$500,0),MATCH(resource!BP$2,INDIRECT("day_wise_sales_data!$B$1:$BZ$1"),0)),0)</f>
        <v>0</v>
      </c>
      <c r="BQ993" s="3">
        <f ca="1">IFERROR(INDEX(INDIRECT("day_wise_sales_data!$B$2:$BZ$599"),MATCH(resource!$CC993,day_wise_sales_data!$A$2:$A$500,0),MATCH(resource!BQ$2,INDIRECT("day_wise_sales_data!$B$1:$BZ$1"),0)),0)</f>
        <v>0</v>
      </c>
      <c r="BR993" s="3">
        <f ca="1">IFERROR(INDEX(INDIRECT("day_wise_sales_data!$B$2:$BZ$599"),MATCH(resource!$CC993,day_wise_sales_data!$A$2:$A$500,0),MATCH(resource!BR$2,INDIRECT("day_wise_sales_data!$B$1:$BZ$1"),0)),0)</f>
        <v>0</v>
      </c>
      <c r="BS993" s="3">
        <f ca="1">IFERROR(INDEX(INDIRECT("day_wise_sales_data!$B$2:$BZ$599"),MATCH(resource!$CC993,day_wise_sales_data!$A$2:$A$500,0),MATCH(resource!BS$2,INDIRECT("day_wise_sales_data!$B$1:$BZ$1"),0)),0)</f>
        <v>0</v>
      </c>
      <c r="BT993" s="3">
        <f ca="1">IFERROR(INDEX(INDIRECT("day_wise_sales_data!$B$2:$BZ$599"),MATCH(resource!$CC993,day_wise_sales_data!$A$2:$A$500,0),MATCH(resource!BT$2,INDIRECT("day_wise_sales_data!$B$1:$BZ$1"),0)),0)</f>
        <v>0</v>
      </c>
      <c r="BU993" s="3">
        <f ca="1">IFERROR(INDEX(INDIRECT("day_wise_sales_data!$B$2:$BZ$599"),MATCH(resource!$CC993,day_wise_sales_data!$A$2:$A$500,0),MATCH(resource!BU$2,INDIRECT("day_wise_sales_data!$B$1:$BZ$1"),0)),0)</f>
        <v>0</v>
      </c>
      <c r="BV993" s="3">
        <f ca="1">IFERROR(INDEX(INDIRECT("day_wise_sales_data!$B$2:$BZ$599"),MATCH(resource!$CC993,day_wise_sales_data!$A$2:$A$500,0),MATCH(resource!BV$2,INDIRECT("day_wise_sales_data!$B$1:$BZ$1"),0)),0)</f>
        <v>0</v>
      </c>
      <c r="BW993" s="3">
        <f ca="1">IFERROR(INDEX(INDIRECT("day_wise_sales_data!$B$2:$BZ$599"),MATCH(resource!$CC993,day_wise_sales_data!$A$2:$A$500,0),MATCH(resource!BW$2,INDIRECT("day_wise_sales_data!$B$1:$BZ$1"),0)),0)</f>
        <v>0</v>
      </c>
      <c r="BX993" s="3">
        <f ca="1">IFERROR(INDEX(INDIRECT("day_wise_sales_data!$B$2:$BZ$599"),MATCH(resource!$CC993,day_wise_sales_data!$A$2:$A$500,0),MATCH(resource!BX$2,INDIRECT("day_wise_sales_data!$B$1:$BZ$1"),0)),0)</f>
        <v>0</v>
      </c>
      <c r="BY993" s="3">
        <f ca="1">IFERROR(INDEX(INDIRECT("day_wise_sales_data!$B$2:$BZ$599"),MATCH(resource!$CC993,day_wise_sales_data!$A$2:$A$500,0),MATCH(resource!BY$2,INDIRECT("day_wise_sales_data!$B$1:$BZ$1"),0)),0)</f>
        <v>0</v>
      </c>
      <c r="BZ993" s="3">
        <f ca="1">IFERROR(INDEX(INDIRECT("day_wise_sales_data!$B$2:$BZ$599"),MATCH(resource!$CC993,day_wise_sales_data!$A$2:$A$500,0),MATCH(resource!BZ$2,INDIRECT("day_wise_sales_data!$B$1:$BZ$1"),0)),0)</f>
        <v>0</v>
      </c>
      <c r="CA993" s="3">
        <f ca="1">IFERROR(INDEX(INDIRECT("day_wise_sales_data!$B$2:$BZ$599"),MATCH(resource!$CC993,day_wise_sales_data!$A$2:$A$500,0),MATCH(resource!CA$2,INDIRECT("day_wise_sales_data!$B$1:$BZ$1"),0)),0)</f>
        <v>0</v>
      </c>
      <c r="CC993" s="4">
        <f>sales_data!H992</f>
        <v>0</v>
      </c>
      <c r="CD993" s="1">
        <v>991</v>
      </c>
      <c r="CE993" s="1" t="str">
        <f>IF(AQ993=report!$AQ$3,resource!CD993,"")</f>
        <v/>
      </c>
      <c r="CF993" s="5" t="str">
        <f>IFERROR(SMALL($CE$3:$CE$1001,ROWS($CE$3:CE993)),"")</f>
        <v/>
      </c>
      <c r="CH993">
        <f>IFERROR(VLOOKUP($CC993,data_pull!$E$22:$G$700,2,0),0)</f>
        <v>0</v>
      </c>
      <c r="DK993" s="3" t="str">
        <f>IFERROR(INDEX(COD_SALES!$B$5:$Z$500,MATCH(resource!$CC993,COD_SALES!$A$5:$A$500,0),MATCH(resource!DK$2,COD_SALES!$B$4:$Z$4,0)),"")</f>
        <v/>
      </c>
      <c r="DL993" s="3" t="str">
        <f>IFERROR(INDEX(COD_SALES!$B$5:$Z$500,MATCH(resource!$CC993,COD_SALES!$A$5:$A$500,0),MATCH(resource!DL$2,COD_SALES!$B$4:$Z$4,0)),"")</f>
        <v/>
      </c>
      <c r="DM993" s="3" t="str">
        <f>IFERROR(INDEX(COD_SALES!$B$5:$Z$500,MATCH(resource!$CC993,COD_SALES!$A$5:$A$500,0),MATCH(resource!DM$2,COD_SALES!$B$4:$Z$4,0)),"")</f>
        <v/>
      </c>
      <c r="DN993" s="3" t="str">
        <f>IFERROR(INDEX(COD_SALES!$B$5:$Z$500,MATCH(resource!$CC993,COD_SALES!$A$5:$A$500,0),MATCH(resource!DN$2,COD_SALES!$B$4:$Z$4,0)),"")</f>
        <v/>
      </c>
      <c r="DO993" s="3" t="str">
        <f>IFERROR(INDEX(COD_SALES!$B$5:$Z$500,MATCH(resource!$CC993,COD_SALES!$A$5:$A$500,0),MATCH(resource!DO$2,COD_SALES!$B$4:$Z$4,0)),"")</f>
        <v/>
      </c>
      <c r="DP993" s="3" t="str">
        <f>IFERROR(INDEX(COD_SALES!$B$5:$Z$500,MATCH(resource!$CC993,COD_SALES!$A$5:$A$500,0),MATCH(resource!DP$2,COD_SALES!$B$4:$Z$4,0)),"")</f>
        <v/>
      </c>
      <c r="DQ993" s="3" t="str">
        <f>IFERROR(INDEX(COD_SALES!$B$5:$Z$500,MATCH(resource!$CC993,COD_SALES!$A$5:$A$500,0),MATCH(resource!DQ$2,COD_SALES!$B$4:$Z$4,0)),"")</f>
        <v/>
      </c>
      <c r="DR993" s="3" t="str">
        <f>IFERROR(INDEX(COD_SALES!$B$5:$Z$500,MATCH(resource!$CC993,COD_SALES!$A$5:$A$500,0),MATCH(resource!DR$2,COD_SALES!$B$4:$Z$4,0)),"")</f>
        <v/>
      </c>
      <c r="DS993" s="3" t="str">
        <f>IFERROR(INDEX(COD_SALES!$B$5:$Z$500,MATCH(resource!$CC993,COD_SALES!$A$5:$A$500,0),MATCH(resource!DS$2,COD_SALES!$B$4:$Z$4,0)),"")</f>
        <v/>
      </c>
      <c r="DT993" s="3" t="str">
        <f>IFERROR(INDEX(COD_SALES!$B$5:$Z$500,MATCH(resource!$CC993,COD_SALES!$A$5:$A$500,0),MATCH(resource!DT$2,COD_SALES!$B$4:$Z$4,0)),"")</f>
        <v/>
      </c>
      <c r="DU993" s="3" t="str">
        <f>IFERROR(INDEX(COD_SALES!$B$5:$Z$500,MATCH(resource!$CC993,COD_SALES!$A$5:$A$500,0),MATCH(resource!DU$2,COD_SALES!$B$4:$Z$4,0)),"")</f>
        <v/>
      </c>
      <c r="DV993" s="3" t="str">
        <f>IFERROR(INDEX(COD_SALES!$B$5:$Z$500,MATCH(resource!$CC993,COD_SALES!$A$5:$A$500,0),MATCH(resource!DV$2,COD_SALES!$B$4:$Z$4,0)),"")</f>
        <v/>
      </c>
      <c r="DW993" s="3" t="str">
        <f>IFERROR(INDEX(COD_SALES!$B$5:$Z$500,MATCH(resource!$CC993,COD_SALES!$A$5:$A$500,0),MATCH(resource!DW$2,COD_SALES!$B$4:$Z$4,0)),"")</f>
        <v/>
      </c>
      <c r="DX993" s="3" t="str">
        <f>IFERROR(INDEX(COD_SALES!$B$5:$Z$500,MATCH(resource!$CC993,COD_SALES!$A$5:$A$500,0),MATCH(resource!DX$2,COD_SALES!$B$4:$Z$4,0)),"")</f>
        <v/>
      </c>
      <c r="DY993" s="3" t="str">
        <f>IFERROR(INDEX(COD_SALES!$B$5:$Z$500,MATCH(resource!$CC993,COD_SALES!$A$5:$A$500,0),MATCH(resource!DY$2,COD_SALES!$B$4:$Z$4,0)),"")</f>
        <v/>
      </c>
      <c r="DZ993" s="3" t="str">
        <f>IFERROR(INDEX(COD_SALES!$B$5:$Z$500,MATCH(resource!$CC993,COD_SALES!$A$5:$A$500,0),MATCH(resource!DZ$2,COD_SALES!$B$4:$Z$4,0)),"")</f>
        <v/>
      </c>
      <c r="EA993" s="3" t="str">
        <f>IFERROR(INDEX(COD_SALES!$B$5:$Z$500,MATCH(resource!$CC993,COD_SALES!$A$5:$A$500,0),MATCH(resource!EA$2,COD_SALES!$B$4:$Z$4,0)),"")</f>
        <v/>
      </c>
      <c r="EB993" s="3">
        <f t="shared" si="146"/>
        <v>0</v>
      </c>
      <c r="EW993" s="3">
        <f>IFERROR(VLOOKUP(CC993,data_pull!$AO$25:$AR$546,2,0),0)</f>
        <v>0</v>
      </c>
      <c r="EX993" s="1">
        <f>IFERROR(VLOOKUP(CC993,data_pull!$AO$25:$AR$546,4,0),0)</f>
        <v>0</v>
      </c>
    </row>
    <row r="994" spans="13:154" x14ac:dyDescent="0.25"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4">
        <f>sales_data!B993</f>
        <v>0</v>
      </c>
      <c r="AR994" s="4">
        <f>sales_data!C993</f>
        <v>0</v>
      </c>
      <c r="AS994" s="5" t="str">
        <f t="shared" si="145"/>
        <v/>
      </c>
      <c r="AT994" s="4">
        <f>sales_data!I993</f>
        <v>0</v>
      </c>
      <c r="AU994" s="4">
        <f>sales_data!W993</f>
        <v>0</v>
      </c>
      <c r="AV994" s="1">
        <f>sales_data!N993</f>
        <v>0</v>
      </c>
      <c r="AW994" s="1">
        <f>sales_data!P993</f>
        <v>0</v>
      </c>
      <c r="AX994" s="3">
        <f ca="1">IFERROR(INDEX(INDIRECT("day_wise_sales_data!$B$2:$BZ$599"),MATCH(resource!$CC994,day_wise_sales_data!$A$2:$A$500,0),MATCH(resource!AX$2,INDIRECT("day_wise_sales_data!$B$1:$BZ$1"),0)),0)</f>
        <v>0</v>
      </c>
      <c r="AY994" s="3">
        <f ca="1">IFERROR(INDEX(INDIRECT("day_wise_sales_data!$B$2:$BZ$599"),MATCH(resource!$CC994,day_wise_sales_data!$A$2:$A$500,0),MATCH(resource!AY$2,INDIRECT("day_wise_sales_data!$B$1:$BZ$1"),0)),0)</f>
        <v>0</v>
      </c>
      <c r="AZ994" s="3">
        <f ca="1">IFERROR(INDEX(INDIRECT("day_wise_sales_data!$B$2:$BZ$599"),MATCH(resource!$CC994,day_wise_sales_data!$A$2:$A$500,0),MATCH(resource!AZ$2,INDIRECT("day_wise_sales_data!$B$1:$BZ$1"),0)),0)</f>
        <v>0</v>
      </c>
      <c r="BA994" s="3">
        <f ca="1">IFERROR(INDEX(INDIRECT("day_wise_sales_data!$B$2:$BZ$599"),MATCH(resource!$CC994,day_wise_sales_data!$A$2:$A$500,0),MATCH(resource!BA$2,INDIRECT("day_wise_sales_data!$B$1:$BZ$1"),0)),0)</f>
        <v>0</v>
      </c>
      <c r="BB994" s="3">
        <f ca="1">IFERROR(INDEX(INDIRECT("day_wise_sales_data!$B$2:$BZ$599"),MATCH(resource!$CC994,day_wise_sales_data!$A$2:$A$500,0),MATCH(resource!BB$2,INDIRECT("day_wise_sales_data!$B$1:$BZ$1"),0)),0)</f>
        <v>0</v>
      </c>
      <c r="BC994" s="3">
        <f ca="1">IFERROR(INDEX(INDIRECT("day_wise_sales_data!$B$2:$BZ$599"),MATCH(resource!$CC994,day_wise_sales_data!$A$2:$A$500,0),MATCH(resource!BC$2,INDIRECT("day_wise_sales_data!$B$1:$BZ$1"),0)),0)</f>
        <v>0</v>
      </c>
      <c r="BD994" s="3">
        <f ca="1">IFERROR(INDEX(INDIRECT("day_wise_sales_data!$B$2:$BZ$599"),MATCH(resource!$CC994,day_wise_sales_data!$A$2:$A$500,0),MATCH(resource!BD$2,INDIRECT("day_wise_sales_data!$B$1:$BZ$1"),0)),0)</f>
        <v>0</v>
      </c>
      <c r="BE994" s="3">
        <f ca="1">IFERROR(INDEX(INDIRECT("day_wise_sales_data!$B$2:$BZ$599"),MATCH(resource!$CC994,day_wise_sales_data!$A$2:$A$500,0),MATCH(resource!BE$2,INDIRECT("day_wise_sales_data!$B$1:$BZ$1"),0)),0)</f>
        <v>0</v>
      </c>
      <c r="BF994" s="3">
        <f ca="1">IFERROR(INDEX(INDIRECT("day_wise_sales_data!$B$2:$BZ$599"),MATCH(resource!$CC994,day_wise_sales_data!$A$2:$A$500,0),MATCH(resource!BF$2,INDIRECT("day_wise_sales_data!$B$1:$BZ$1"),0)),0)</f>
        <v>0</v>
      </c>
      <c r="BG994" s="3">
        <f ca="1">IFERROR(INDEX(INDIRECT("day_wise_sales_data!$B$2:$BZ$599"),MATCH(resource!$CC994,day_wise_sales_data!$A$2:$A$500,0),MATCH(resource!BG$2,INDIRECT("day_wise_sales_data!$B$1:$BZ$1"),0)),0)</f>
        <v>0</v>
      </c>
      <c r="BH994" s="3">
        <f ca="1">IFERROR(INDEX(INDIRECT("day_wise_sales_data!$B$2:$BZ$599"),MATCH(resource!$CC994,day_wise_sales_data!$A$2:$A$500,0),MATCH(resource!BH$2,INDIRECT("day_wise_sales_data!$B$1:$BZ$1"),0)),0)</f>
        <v>0</v>
      </c>
      <c r="BI994" s="3">
        <f ca="1">IFERROR(INDEX(INDIRECT("day_wise_sales_data!$B$2:$BZ$599"),MATCH(resource!$CC994,day_wise_sales_data!$A$2:$A$500,0),MATCH(resource!BI$2,INDIRECT("day_wise_sales_data!$B$1:$BZ$1"),0)),0)</f>
        <v>0</v>
      </c>
      <c r="BJ994" s="3">
        <f ca="1">IFERROR(INDEX(INDIRECT("day_wise_sales_data!$B$2:$BZ$599"),MATCH(resource!$CC994,day_wise_sales_data!$A$2:$A$500,0),MATCH(resource!BJ$2,INDIRECT("day_wise_sales_data!$B$1:$BZ$1"),0)),0)</f>
        <v>0</v>
      </c>
      <c r="BK994" s="3">
        <f ca="1">IFERROR(INDEX(INDIRECT("day_wise_sales_data!$B$2:$BZ$599"),MATCH(resource!$CC994,day_wise_sales_data!$A$2:$A$500,0),MATCH(resource!BK$2,INDIRECT("day_wise_sales_data!$B$1:$BZ$1"),0)),0)</f>
        <v>0</v>
      </c>
      <c r="BL994" s="3">
        <f ca="1">IFERROR(INDEX(INDIRECT("day_wise_sales_data!$B$2:$BZ$599"),MATCH(resource!$CC994,day_wise_sales_data!$A$2:$A$500,0),MATCH(resource!BL$2,INDIRECT("day_wise_sales_data!$B$1:$BZ$1"),0)),0)</f>
        <v>0</v>
      </c>
      <c r="BM994" s="3">
        <f ca="1">IFERROR(INDEX(INDIRECT("day_wise_sales_data!$B$2:$BZ$599"),MATCH(resource!$CC994,day_wise_sales_data!$A$2:$A$500,0),MATCH(resource!BM$2,INDIRECT("day_wise_sales_data!$B$1:$BZ$1"),0)),0)</f>
        <v>0</v>
      </c>
      <c r="BN994" s="3">
        <f ca="1">IFERROR(INDEX(INDIRECT("day_wise_sales_data!$B$2:$BZ$599"),MATCH(resource!$CC994,day_wise_sales_data!$A$2:$A$500,0),MATCH(resource!BN$2,INDIRECT("day_wise_sales_data!$B$1:$BZ$1"),0)),0)</f>
        <v>0</v>
      </c>
      <c r="BO994" s="3">
        <f ca="1">IFERROR(INDEX(INDIRECT("day_wise_sales_data!$B$2:$BZ$599"),MATCH(resource!$CC994,day_wise_sales_data!$A$2:$A$500,0),MATCH(resource!BO$2,INDIRECT("day_wise_sales_data!$B$1:$BZ$1"),0)),0)</f>
        <v>0</v>
      </c>
      <c r="BP994" s="3">
        <f ca="1">IFERROR(INDEX(INDIRECT("day_wise_sales_data!$B$2:$BZ$599"),MATCH(resource!$CC994,day_wise_sales_data!$A$2:$A$500,0),MATCH(resource!BP$2,INDIRECT("day_wise_sales_data!$B$1:$BZ$1"),0)),0)</f>
        <v>0</v>
      </c>
      <c r="BQ994" s="3">
        <f ca="1">IFERROR(INDEX(INDIRECT("day_wise_sales_data!$B$2:$BZ$599"),MATCH(resource!$CC994,day_wise_sales_data!$A$2:$A$500,0),MATCH(resource!BQ$2,INDIRECT("day_wise_sales_data!$B$1:$BZ$1"),0)),0)</f>
        <v>0</v>
      </c>
      <c r="BR994" s="3">
        <f ca="1">IFERROR(INDEX(INDIRECT("day_wise_sales_data!$B$2:$BZ$599"),MATCH(resource!$CC994,day_wise_sales_data!$A$2:$A$500,0),MATCH(resource!BR$2,INDIRECT("day_wise_sales_data!$B$1:$BZ$1"),0)),0)</f>
        <v>0</v>
      </c>
      <c r="BS994" s="3">
        <f ca="1">IFERROR(INDEX(INDIRECT("day_wise_sales_data!$B$2:$BZ$599"),MATCH(resource!$CC994,day_wise_sales_data!$A$2:$A$500,0),MATCH(resource!BS$2,INDIRECT("day_wise_sales_data!$B$1:$BZ$1"),0)),0)</f>
        <v>0</v>
      </c>
      <c r="BT994" s="3">
        <f ca="1">IFERROR(INDEX(INDIRECT("day_wise_sales_data!$B$2:$BZ$599"),MATCH(resource!$CC994,day_wise_sales_data!$A$2:$A$500,0),MATCH(resource!BT$2,INDIRECT("day_wise_sales_data!$B$1:$BZ$1"),0)),0)</f>
        <v>0</v>
      </c>
      <c r="BU994" s="3">
        <f ca="1">IFERROR(INDEX(INDIRECT("day_wise_sales_data!$B$2:$BZ$599"),MATCH(resource!$CC994,day_wise_sales_data!$A$2:$A$500,0),MATCH(resource!BU$2,INDIRECT("day_wise_sales_data!$B$1:$BZ$1"),0)),0)</f>
        <v>0</v>
      </c>
      <c r="BV994" s="3">
        <f ca="1">IFERROR(INDEX(INDIRECT("day_wise_sales_data!$B$2:$BZ$599"),MATCH(resource!$CC994,day_wise_sales_data!$A$2:$A$500,0),MATCH(resource!BV$2,INDIRECT("day_wise_sales_data!$B$1:$BZ$1"),0)),0)</f>
        <v>0</v>
      </c>
      <c r="BW994" s="3">
        <f ca="1">IFERROR(INDEX(INDIRECT("day_wise_sales_data!$B$2:$BZ$599"),MATCH(resource!$CC994,day_wise_sales_data!$A$2:$A$500,0),MATCH(resource!BW$2,INDIRECT("day_wise_sales_data!$B$1:$BZ$1"),0)),0)</f>
        <v>0</v>
      </c>
      <c r="BX994" s="3">
        <f ca="1">IFERROR(INDEX(INDIRECT("day_wise_sales_data!$B$2:$BZ$599"),MATCH(resource!$CC994,day_wise_sales_data!$A$2:$A$500,0),MATCH(resource!BX$2,INDIRECT("day_wise_sales_data!$B$1:$BZ$1"),0)),0)</f>
        <v>0</v>
      </c>
      <c r="BY994" s="3">
        <f ca="1">IFERROR(INDEX(INDIRECT("day_wise_sales_data!$B$2:$BZ$599"),MATCH(resource!$CC994,day_wise_sales_data!$A$2:$A$500,0),MATCH(resource!BY$2,INDIRECT("day_wise_sales_data!$B$1:$BZ$1"),0)),0)</f>
        <v>0</v>
      </c>
      <c r="BZ994" s="3">
        <f ca="1">IFERROR(INDEX(INDIRECT("day_wise_sales_data!$B$2:$BZ$599"),MATCH(resource!$CC994,day_wise_sales_data!$A$2:$A$500,0),MATCH(resource!BZ$2,INDIRECT("day_wise_sales_data!$B$1:$BZ$1"),0)),0)</f>
        <v>0</v>
      </c>
      <c r="CA994" s="3">
        <f ca="1">IFERROR(INDEX(INDIRECT("day_wise_sales_data!$B$2:$BZ$599"),MATCH(resource!$CC994,day_wise_sales_data!$A$2:$A$500,0),MATCH(resource!CA$2,INDIRECT("day_wise_sales_data!$B$1:$BZ$1"),0)),0)</f>
        <v>0</v>
      </c>
      <c r="CC994" s="4">
        <f>sales_data!H993</f>
        <v>0</v>
      </c>
      <c r="CD994" s="1">
        <v>992</v>
      </c>
      <c r="CE994" s="1" t="str">
        <f>IF(AQ994=report!$AQ$3,resource!CD994,"")</f>
        <v/>
      </c>
      <c r="CF994" s="5" t="str">
        <f>IFERROR(SMALL($CE$3:$CE$1001,ROWS($CE$3:CE994)),"")</f>
        <v/>
      </c>
      <c r="CH994">
        <f>IFERROR(VLOOKUP($CC994,data_pull!$E$22:$G$700,2,0),0)</f>
        <v>0</v>
      </c>
      <c r="DK994" s="3" t="str">
        <f>IFERROR(INDEX(COD_SALES!$B$5:$Z$500,MATCH(resource!$CC994,COD_SALES!$A$5:$A$500,0),MATCH(resource!DK$2,COD_SALES!$B$4:$Z$4,0)),"")</f>
        <v/>
      </c>
      <c r="DL994" s="3" t="str">
        <f>IFERROR(INDEX(COD_SALES!$B$5:$Z$500,MATCH(resource!$CC994,COD_SALES!$A$5:$A$500,0),MATCH(resource!DL$2,COD_SALES!$B$4:$Z$4,0)),"")</f>
        <v/>
      </c>
      <c r="DM994" s="3" t="str">
        <f>IFERROR(INDEX(COD_SALES!$B$5:$Z$500,MATCH(resource!$CC994,COD_SALES!$A$5:$A$500,0),MATCH(resource!DM$2,COD_SALES!$B$4:$Z$4,0)),"")</f>
        <v/>
      </c>
      <c r="DN994" s="3" t="str">
        <f>IFERROR(INDEX(COD_SALES!$B$5:$Z$500,MATCH(resource!$CC994,COD_SALES!$A$5:$A$500,0),MATCH(resource!DN$2,COD_SALES!$B$4:$Z$4,0)),"")</f>
        <v/>
      </c>
      <c r="DO994" s="3" t="str">
        <f>IFERROR(INDEX(COD_SALES!$B$5:$Z$500,MATCH(resource!$CC994,COD_SALES!$A$5:$A$500,0),MATCH(resource!DO$2,COD_SALES!$B$4:$Z$4,0)),"")</f>
        <v/>
      </c>
      <c r="DP994" s="3" t="str">
        <f>IFERROR(INDEX(COD_SALES!$B$5:$Z$500,MATCH(resource!$CC994,COD_SALES!$A$5:$A$500,0),MATCH(resource!DP$2,COD_SALES!$B$4:$Z$4,0)),"")</f>
        <v/>
      </c>
      <c r="DQ994" s="3" t="str">
        <f>IFERROR(INDEX(COD_SALES!$B$5:$Z$500,MATCH(resource!$CC994,COD_SALES!$A$5:$A$500,0),MATCH(resource!DQ$2,COD_SALES!$B$4:$Z$4,0)),"")</f>
        <v/>
      </c>
      <c r="DR994" s="3" t="str">
        <f>IFERROR(INDEX(COD_SALES!$B$5:$Z$500,MATCH(resource!$CC994,COD_SALES!$A$5:$A$500,0),MATCH(resource!DR$2,COD_SALES!$B$4:$Z$4,0)),"")</f>
        <v/>
      </c>
      <c r="DS994" s="3" t="str">
        <f>IFERROR(INDEX(COD_SALES!$B$5:$Z$500,MATCH(resource!$CC994,COD_SALES!$A$5:$A$500,0),MATCH(resource!DS$2,COD_SALES!$B$4:$Z$4,0)),"")</f>
        <v/>
      </c>
      <c r="DT994" s="3" t="str">
        <f>IFERROR(INDEX(COD_SALES!$B$5:$Z$500,MATCH(resource!$CC994,COD_SALES!$A$5:$A$500,0),MATCH(resource!DT$2,COD_SALES!$B$4:$Z$4,0)),"")</f>
        <v/>
      </c>
      <c r="DU994" s="3" t="str">
        <f>IFERROR(INDEX(COD_SALES!$B$5:$Z$500,MATCH(resource!$CC994,COD_SALES!$A$5:$A$500,0),MATCH(resource!DU$2,COD_SALES!$B$4:$Z$4,0)),"")</f>
        <v/>
      </c>
      <c r="DV994" s="3" t="str">
        <f>IFERROR(INDEX(COD_SALES!$B$5:$Z$500,MATCH(resource!$CC994,COD_SALES!$A$5:$A$500,0),MATCH(resource!DV$2,COD_SALES!$B$4:$Z$4,0)),"")</f>
        <v/>
      </c>
      <c r="DW994" s="3" t="str">
        <f>IFERROR(INDEX(COD_SALES!$B$5:$Z$500,MATCH(resource!$CC994,COD_SALES!$A$5:$A$500,0),MATCH(resource!DW$2,COD_SALES!$B$4:$Z$4,0)),"")</f>
        <v/>
      </c>
      <c r="DX994" s="3" t="str">
        <f>IFERROR(INDEX(COD_SALES!$B$5:$Z$500,MATCH(resource!$CC994,COD_SALES!$A$5:$A$500,0),MATCH(resource!DX$2,COD_SALES!$B$4:$Z$4,0)),"")</f>
        <v/>
      </c>
      <c r="DY994" s="3" t="str">
        <f>IFERROR(INDEX(COD_SALES!$B$5:$Z$500,MATCH(resource!$CC994,COD_SALES!$A$5:$A$500,0),MATCH(resource!DY$2,COD_SALES!$B$4:$Z$4,0)),"")</f>
        <v/>
      </c>
      <c r="DZ994" s="3" t="str">
        <f>IFERROR(INDEX(COD_SALES!$B$5:$Z$500,MATCH(resource!$CC994,COD_SALES!$A$5:$A$500,0),MATCH(resource!DZ$2,COD_SALES!$B$4:$Z$4,0)),"")</f>
        <v/>
      </c>
      <c r="EA994" s="3" t="str">
        <f>IFERROR(INDEX(COD_SALES!$B$5:$Z$500,MATCH(resource!$CC994,COD_SALES!$A$5:$A$500,0),MATCH(resource!EA$2,COD_SALES!$B$4:$Z$4,0)),"")</f>
        <v/>
      </c>
      <c r="EB994" s="3">
        <f t="shared" si="146"/>
        <v>0</v>
      </c>
      <c r="EW994" s="3">
        <f>IFERROR(VLOOKUP(CC994,data_pull!$AO$25:$AR$546,2,0),0)</f>
        <v>0</v>
      </c>
      <c r="EX994" s="1">
        <f>IFERROR(VLOOKUP(CC994,data_pull!$AO$25:$AR$546,4,0),0)</f>
        <v>0</v>
      </c>
    </row>
    <row r="995" spans="13:154" x14ac:dyDescent="0.25"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4">
        <f>sales_data!B994</f>
        <v>0</v>
      </c>
      <c r="AR995" s="4">
        <f>sales_data!C994</f>
        <v>0</v>
      </c>
      <c r="AS995" s="5" t="str">
        <f t="shared" si="145"/>
        <v/>
      </c>
      <c r="AT995" s="4">
        <f>sales_data!I994</f>
        <v>0</v>
      </c>
      <c r="AU995" s="4">
        <f>sales_data!W994</f>
        <v>0</v>
      </c>
      <c r="AV995" s="1">
        <f>sales_data!N994</f>
        <v>0</v>
      </c>
      <c r="AW995" s="1">
        <f>sales_data!P994</f>
        <v>0</v>
      </c>
      <c r="AX995" s="3">
        <f ca="1">IFERROR(INDEX(INDIRECT("day_wise_sales_data!$B$2:$BZ$599"),MATCH(resource!$CC995,day_wise_sales_data!$A$2:$A$500,0),MATCH(resource!AX$2,INDIRECT("day_wise_sales_data!$B$1:$BZ$1"),0)),0)</f>
        <v>0</v>
      </c>
      <c r="AY995" s="3">
        <f ca="1">IFERROR(INDEX(INDIRECT("day_wise_sales_data!$B$2:$BZ$599"),MATCH(resource!$CC995,day_wise_sales_data!$A$2:$A$500,0),MATCH(resource!AY$2,INDIRECT("day_wise_sales_data!$B$1:$BZ$1"),0)),0)</f>
        <v>0</v>
      </c>
      <c r="AZ995" s="3">
        <f ca="1">IFERROR(INDEX(INDIRECT("day_wise_sales_data!$B$2:$BZ$599"),MATCH(resource!$CC995,day_wise_sales_data!$A$2:$A$500,0),MATCH(resource!AZ$2,INDIRECT("day_wise_sales_data!$B$1:$BZ$1"),0)),0)</f>
        <v>0</v>
      </c>
      <c r="BA995" s="3">
        <f ca="1">IFERROR(INDEX(INDIRECT("day_wise_sales_data!$B$2:$BZ$599"),MATCH(resource!$CC995,day_wise_sales_data!$A$2:$A$500,0),MATCH(resource!BA$2,INDIRECT("day_wise_sales_data!$B$1:$BZ$1"),0)),0)</f>
        <v>0</v>
      </c>
      <c r="BB995" s="3">
        <f ca="1">IFERROR(INDEX(INDIRECT("day_wise_sales_data!$B$2:$BZ$599"),MATCH(resource!$CC995,day_wise_sales_data!$A$2:$A$500,0),MATCH(resource!BB$2,INDIRECT("day_wise_sales_data!$B$1:$BZ$1"),0)),0)</f>
        <v>0</v>
      </c>
      <c r="BC995" s="3">
        <f ca="1">IFERROR(INDEX(INDIRECT("day_wise_sales_data!$B$2:$BZ$599"),MATCH(resource!$CC995,day_wise_sales_data!$A$2:$A$500,0),MATCH(resource!BC$2,INDIRECT("day_wise_sales_data!$B$1:$BZ$1"),0)),0)</f>
        <v>0</v>
      </c>
      <c r="BD995" s="3">
        <f ca="1">IFERROR(INDEX(INDIRECT("day_wise_sales_data!$B$2:$BZ$599"),MATCH(resource!$CC995,day_wise_sales_data!$A$2:$A$500,0),MATCH(resource!BD$2,INDIRECT("day_wise_sales_data!$B$1:$BZ$1"),0)),0)</f>
        <v>0</v>
      </c>
      <c r="BE995" s="3">
        <f ca="1">IFERROR(INDEX(INDIRECT("day_wise_sales_data!$B$2:$BZ$599"),MATCH(resource!$CC995,day_wise_sales_data!$A$2:$A$500,0),MATCH(resource!BE$2,INDIRECT("day_wise_sales_data!$B$1:$BZ$1"),0)),0)</f>
        <v>0</v>
      </c>
      <c r="BF995" s="3">
        <f ca="1">IFERROR(INDEX(INDIRECT("day_wise_sales_data!$B$2:$BZ$599"),MATCH(resource!$CC995,day_wise_sales_data!$A$2:$A$500,0),MATCH(resource!BF$2,INDIRECT("day_wise_sales_data!$B$1:$BZ$1"),0)),0)</f>
        <v>0</v>
      </c>
      <c r="BG995" s="3">
        <f ca="1">IFERROR(INDEX(INDIRECT("day_wise_sales_data!$B$2:$BZ$599"),MATCH(resource!$CC995,day_wise_sales_data!$A$2:$A$500,0),MATCH(resource!BG$2,INDIRECT("day_wise_sales_data!$B$1:$BZ$1"),0)),0)</f>
        <v>0</v>
      </c>
      <c r="BH995" s="3">
        <f ca="1">IFERROR(INDEX(INDIRECT("day_wise_sales_data!$B$2:$BZ$599"),MATCH(resource!$CC995,day_wise_sales_data!$A$2:$A$500,0),MATCH(resource!BH$2,INDIRECT("day_wise_sales_data!$B$1:$BZ$1"),0)),0)</f>
        <v>0</v>
      </c>
      <c r="BI995" s="3">
        <f ca="1">IFERROR(INDEX(INDIRECT("day_wise_sales_data!$B$2:$BZ$599"),MATCH(resource!$CC995,day_wise_sales_data!$A$2:$A$500,0),MATCH(resource!BI$2,INDIRECT("day_wise_sales_data!$B$1:$BZ$1"),0)),0)</f>
        <v>0</v>
      </c>
      <c r="BJ995" s="3">
        <f ca="1">IFERROR(INDEX(INDIRECT("day_wise_sales_data!$B$2:$BZ$599"),MATCH(resource!$CC995,day_wise_sales_data!$A$2:$A$500,0),MATCH(resource!BJ$2,INDIRECT("day_wise_sales_data!$B$1:$BZ$1"),0)),0)</f>
        <v>0</v>
      </c>
      <c r="BK995" s="3">
        <f ca="1">IFERROR(INDEX(INDIRECT("day_wise_sales_data!$B$2:$BZ$599"),MATCH(resource!$CC995,day_wise_sales_data!$A$2:$A$500,0),MATCH(resource!BK$2,INDIRECT("day_wise_sales_data!$B$1:$BZ$1"),0)),0)</f>
        <v>0</v>
      </c>
      <c r="BL995" s="3">
        <f ca="1">IFERROR(INDEX(INDIRECT("day_wise_sales_data!$B$2:$BZ$599"),MATCH(resource!$CC995,day_wise_sales_data!$A$2:$A$500,0),MATCH(resource!BL$2,INDIRECT("day_wise_sales_data!$B$1:$BZ$1"),0)),0)</f>
        <v>0</v>
      </c>
      <c r="BM995" s="3">
        <f ca="1">IFERROR(INDEX(INDIRECT("day_wise_sales_data!$B$2:$BZ$599"),MATCH(resource!$CC995,day_wise_sales_data!$A$2:$A$500,0),MATCH(resource!BM$2,INDIRECT("day_wise_sales_data!$B$1:$BZ$1"),0)),0)</f>
        <v>0</v>
      </c>
      <c r="BN995" s="3">
        <f ca="1">IFERROR(INDEX(INDIRECT("day_wise_sales_data!$B$2:$BZ$599"),MATCH(resource!$CC995,day_wise_sales_data!$A$2:$A$500,0),MATCH(resource!BN$2,INDIRECT("day_wise_sales_data!$B$1:$BZ$1"),0)),0)</f>
        <v>0</v>
      </c>
      <c r="BO995" s="3">
        <f ca="1">IFERROR(INDEX(INDIRECT("day_wise_sales_data!$B$2:$BZ$599"),MATCH(resource!$CC995,day_wise_sales_data!$A$2:$A$500,0),MATCH(resource!BO$2,INDIRECT("day_wise_sales_data!$B$1:$BZ$1"),0)),0)</f>
        <v>0</v>
      </c>
      <c r="BP995" s="3">
        <f ca="1">IFERROR(INDEX(INDIRECT("day_wise_sales_data!$B$2:$BZ$599"),MATCH(resource!$CC995,day_wise_sales_data!$A$2:$A$500,0),MATCH(resource!BP$2,INDIRECT("day_wise_sales_data!$B$1:$BZ$1"),0)),0)</f>
        <v>0</v>
      </c>
      <c r="BQ995" s="3">
        <f ca="1">IFERROR(INDEX(INDIRECT("day_wise_sales_data!$B$2:$BZ$599"),MATCH(resource!$CC995,day_wise_sales_data!$A$2:$A$500,0),MATCH(resource!BQ$2,INDIRECT("day_wise_sales_data!$B$1:$BZ$1"),0)),0)</f>
        <v>0</v>
      </c>
      <c r="BR995" s="3">
        <f ca="1">IFERROR(INDEX(INDIRECT("day_wise_sales_data!$B$2:$BZ$599"),MATCH(resource!$CC995,day_wise_sales_data!$A$2:$A$500,0),MATCH(resource!BR$2,INDIRECT("day_wise_sales_data!$B$1:$BZ$1"),0)),0)</f>
        <v>0</v>
      </c>
      <c r="BS995" s="3">
        <f ca="1">IFERROR(INDEX(INDIRECT("day_wise_sales_data!$B$2:$BZ$599"),MATCH(resource!$CC995,day_wise_sales_data!$A$2:$A$500,0),MATCH(resource!BS$2,INDIRECT("day_wise_sales_data!$B$1:$BZ$1"),0)),0)</f>
        <v>0</v>
      </c>
      <c r="BT995" s="3">
        <f ca="1">IFERROR(INDEX(INDIRECT("day_wise_sales_data!$B$2:$BZ$599"),MATCH(resource!$CC995,day_wise_sales_data!$A$2:$A$500,0),MATCH(resource!BT$2,INDIRECT("day_wise_sales_data!$B$1:$BZ$1"),0)),0)</f>
        <v>0</v>
      </c>
      <c r="BU995" s="3">
        <f ca="1">IFERROR(INDEX(INDIRECT("day_wise_sales_data!$B$2:$BZ$599"),MATCH(resource!$CC995,day_wise_sales_data!$A$2:$A$500,0),MATCH(resource!BU$2,INDIRECT("day_wise_sales_data!$B$1:$BZ$1"),0)),0)</f>
        <v>0</v>
      </c>
      <c r="BV995" s="3">
        <f ca="1">IFERROR(INDEX(INDIRECT("day_wise_sales_data!$B$2:$BZ$599"),MATCH(resource!$CC995,day_wise_sales_data!$A$2:$A$500,0),MATCH(resource!BV$2,INDIRECT("day_wise_sales_data!$B$1:$BZ$1"),0)),0)</f>
        <v>0</v>
      </c>
      <c r="BW995" s="3">
        <f ca="1">IFERROR(INDEX(INDIRECT("day_wise_sales_data!$B$2:$BZ$599"),MATCH(resource!$CC995,day_wise_sales_data!$A$2:$A$500,0),MATCH(resource!BW$2,INDIRECT("day_wise_sales_data!$B$1:$BZ$1"),0)),0)</f>
        <v>0</v>
      </c>
      <c r="BX995" s="3">
        <f ca="1">IFERROR(INDEX(INDIRECT("day_wise_sales_data!$B$2:$BZ$599"),MATCH(resource!$CC995,day_wise_sales_data!$A$2:$A$500,0),MATCH(resource!BX$2,INDIRECT("day_wise_sales_data!$B$1:$BZ$1"),0)),0)</f>
        <v>0</v>
      </c>
      <c r="BY995" s="3">
        <f ca="1">IFERROR(INDEX(INDIRECT("day_wise_sales_data!$B$2:$BZ$599"),MATCH(resource!$CC995,day_wise_sales_data!$A$2:$A$500,0),MATCH(resource!BY$2,INDIRECT("day_wise_sales_data!$B$1:$BZ$1"),0)),0)</f>
        <v>0</v>
      </c>
      <c r="BZ995" s="3">
        <f ca="1">IFERROR(INDEX(INDIRECT("day_wise_sales_data!$B$2:$BZ$599"),MATCH(resource!$CC995,day_wise_sales_data!$A$2:$A$500,0),MATCH(resource!BZ$2,INDIRECT("day_wise_sales_data!$B$1:$BZ$1"),0)),0)</f>
        <v>0</v>
      </c>
      <c r="CA995" s="3">
        <f ca="1">IFERROR(INDEX(INDIRECT("day_wise_sales_data!$B$2:$BZ$599"),MATCH(resource!$CC995,day_wise_sales_data!$A$2:$A$500,0),MATCH(resource!CA$2,INDIRECT("day_wise_sales_data!$B$1:$BZ$1"),0)),0)</f>
        <v>0</v>
      </c>
      <c r="CC995" s="4">
        <f>sales_data!H994</f>
        <v>0</v>
      </c>
      <c r="CD995" s="1">
        <v>993</v>
      </c>
      <c r="CE995" s="1" t="str">
        <f>IF(AQ995=report!$AQ$3,resource!CD995,"")</f>
        <v/>
      </c>
      <c r="CF995" s="5" t="str">
        <f>IFERROR(SMALL($CE$3:$CE$1001,ROWS($CE$3:CE995)),"")</f>
        <v/>
      </c>
      <c r="CH995">
        <f>IFERROR(VLOOKUP($CC995,data_pull!$E$22:$G$700,2,0),0)</f>
        <v>0</v>
      </c>
      <c r="DK995" s="3" t="str">
        <f>IFERROR(INDEX(COD_SALES!$B$5:$Z$500,MATCH(resource!$CC995,COD_SALES!$A$5:$A$500,0),MATCH(resource!DK$2,COD_SALES!$B$4:$Z$4,0)),"")</f>
        <v/>
      </c>
      <c r="DL995" s="3" t="str">
        <f>IFERROR(INDEX(COD_SALES!$B$5:$Z$500,MATCH(resource!$CC995,COD_SALES!$A$5:$A$500,0),MATCH(resource!DL$2,COD_SALES!$B$4:$Z$4,0)),"")</f>
        <v/>
      </c>
      <c r="DM995" s="3" t="str">
        <f>IFERROR(INDEX(COD_SALES!$B$5:$Z$500,MATCH(resource!$CC995,COD_SALES!$A$5:$A$500,0),MATCH(resource!DM$2,COD_SALES!$B$4:$Z$4,0)),"")</f>
        <v/>
      </c>
      <c r="DN995" s="3" t="str">
        <f>IFERROR(INDEX(COD_SALES!$B$5:$Z$500,MATCH(resource!$CC995,COD_SALES!$A$5:$A$500,0),MATCH(resource!DN$2,COD_SALES!$B$4:$Z$4,0)),"")</f>
        <v/>
      </c>
      <c r="DO995" s="3" t="str">
        <f>IFERROR(INDEX(COD_SALES!$B$5:$Z$500,MATCH(resource!$CC995,COD_SALES!$A$5:$A$500,0),MATCH(resource!DO$2,COD_SALES!$B$4:$Z$4,0)),"")</f>
        <v/>
      </c>
      <c r="DP995" s="3" t="str">
        <f>IFERROR(INDEX(COD_SALES!$B$5:$Z$500,MATCH(resource!$CC995,COD_SALES!$A$5:$A$500,0),MATCH(resource!DP$2,COD_SALES!$B$4:$Z$4,0)),"")</f>
        <v/>
      </c>
      <c r="DQ995" s="3" t="str">
        <f>IFERROR(INDEX(COD_SALES!$B$5:$Z$500,MATCH(resource!$CC995,COD_SALES!$A$5:$A$500,0),MATCH(resource!DQ$2,COD_SALES!$B$4:$Z$4,0)),"")</f>
        <v/>
      </c>
      <c r="DR995" s="3" t="str">
        <f>IFERROR(INDEX(COD_SALES!$B$5:$Z$500,MATCH(resource!$CC995,COD_SALES!$A$5:$A$500,0),MATCH(resource!DR$2,COD_SALES!$B$4:$Z$4,0)),"")</f>
        <v/>
      </c>
      <c r="DS995" s="3" t="str">
        <f>IFERROR(INDEX(COD_SALES!$B$5:$Z$500,MATCH(resource!$CC995,COD_SALES!$A$5:$A$500,0),MATCH(resource!DS$2,COD_SALES!$B$4:$Z$4,0)),"")</f>
        <v/>
      </c>
      <c r="DT995" s="3" t="str">
        <f>IFERROR(INDEX(COD_SALES!$B$5:$Z$500,MATCH(resource!$CC995,COD_SALES!$A$5:$A$500,0),MATCH(resource!DT$2,COD_SALES!$B$4:$Z$4,0)),"")</f>
        <v/>
      </c>
      <c r="DU995" s="3" t="str">
        <f>IFERROR(INDEX(COD_SALES!$B$5:$Z$500,MATCH(resource!$CC995,COD_SALES!$A$5:$A$500,0),MATCH(resource!DU$2,COD_SALES!$B$4:$Z$4,0)),"")</f>
        <v/>
      </c>
      <c r="DV995" s="3" t="str">
        <f>IFERROR(INDEX(COD_SALES!$B$5:$Z$500,MATCH(resource!$CC995,COD_SALES!$A$5:$A$500,0),MATCH(resource!DV$2,COD_SALES!$B$4:$Z$4,0)),"")</f>
        <v/>
      </c>
      <c r="DW995" s="3" t="str">
        <f>IFERROR(INDEX(COD_SALES!$B$5:$Z$500,MATCH(resource!$CC995,COD_SALES!$A$5:$A$500,0),MATCH(resource!DW$2,COD_SALES!$B$4:$Z$4,0)),"")</f>
        <v/>
      </c>
      <c r="DX995" s="3" t="str">
        <f>IFERROR(INDEX(COD_SALES!$B$5:$Z$500,MATCH(resource!$CC995,COD_SALES!$A$5:$A$500,0),MATCH(resource!DX$2,COD_SALES!$B$4:$Z$4,0)),"")</f>
        <v/>
      </c>
      <c r="DY995" s="3" t="str">
        <f>IFERROR(INDEX(COD_SALES!$B$5:$Z$500,MATCH(resource!$CC995,COD_SALES!$A$5:$A$500,0),MATCH(resource!DY$2,COD_SALES!$B$4:$Z$4,0)),"")</f>
        <v/>
      </c>
      <c r="DZ995" s="3" t="str">
        <f>IFERROR(INDEX(COD_SALES!$B$5:$Z$500,MATCH(resource!$CC995,COD_SALES!$A$5:$A$500,0),MATCH(resource!DZ$2,COD_SALES!$B$4:$Z$4,0)),"")</f>
        <v/>
      </c>
      <c r="EA995" s="3" t="str">
        <f>IFERROR(INDEX(COD_SALES!$B$5:$Z$500,MATCH(resource!$CC995,COD_SALES!$A$5:$A$500,0),MATCH(resource!EA$2,COD_SALES!$B$4:$Z$4,0)),"")</f>
        <v/>
      </c>
      <c r="EB995" s="3">
        <f t="shared" si="146"/>
        <v>0</v>
      </c>
      <c r="EW995" s="3">
        <f>IFERROR(VLOOKUP(CC995,data_pull!$AO$25:$AR$546,2,0),0)</f>
        <v>0</v>
      </c>
      <c r="EX995" s="1">
        <f>IFERROR(VLOOKUP(CC995,data_pull!$AO$25:$AR$546,4,0),0)</f>
        <v>0</v>
      </c>
    </row>
    <row r="996" spans="13:154" x14ac:dyDescent="0.25"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4">
        <f>sales_data!B995</f>
        <v>0</v>
      </c>
      <c r="AR996" s="4">
        <f>sales_data!C995</f>
        <v>0</v>
      </c>
      <c r="AS996" s="5" t="str">
        <f t="shared" si="145"/>
        <v/>
      </c>
      <c r="AT996" s="4">
        <f>sales_data!I995</f>
        <v>0</v>
      </c>
      <c r="AU996" s="4">
        <f>sales_data!W995</f>
        <v>0</v>
      </c>
      <c r="AV996" s="1">
        <f>sales_data!N995</f>
        <v>0</v>
      </c>
      <c r="AW996" s="1">
        <f>sales_data!P995</f>
        <v>0</v>
      </c>
      <c r="AX996" s="3">
        <f ca="1">IFERROR(INDEX(INDIRECT("day_wise_sales_data!$B$2:$BZ$599"),MATCH(resource!$CC996,day_wise_sales_data!$A$2:$A$500,0),MATCH(resource!AX$2,INDIRECT("day_wise_sales_data!$B$1:$BZ$1"),0)),0)</f>
        <v>0</v>
      </c>
      <c r="AY996" s="3">
        <f ca="1">IFERROR(INDEX(INDIRECT("day_wise_sales_data!$B$2:$BZ$599"),MATCH(resource!$CC996,day_wise_sales_data!$A$2:$A$500,0),MATCH(resource!AY$2,INDIRECT("day_wise_sales_data!$B$1:$BZ$1"),0)),0)</f>
        <v>0</v>
      </c>
      <c r="AZ996" s="3">
        <f ca="1">IFERROR(INDEX(INDIRECT("day_wise_sales_data!$B$2:$BZ$599"),MATCH(resource!$CC996,day_wise_sales_data!$A$2:$A$500,0),MATCH(resource!AZ$2,INDIRECT("day_wise_sales_data!$B$1:$BZ$1"),0)),0)</f>
        <v>0</v>
      </c>
      <c r="BA996" s="3">
        <f ca="1">IFERROR(INDEX(INDIRECT("day_wise_sales_data!$B$2:$BZ$599"),MATCH(resource!$CC996,day_wise_sales_data!$A$2:$A$500,0),MATCH(resource!BA$2,INDIRECT("day_wise_sales_data!$B$1:$BZ$1"),0)),0)</f>
        <v>0</v>
      </c>
      <c r="BB996" s="3">
        <f ca="1">IFERROR(INDEX(INDIRECT("day_wise_sales_data!$B$2:$BZ$599"),MATCH(resource!$CC996,day_wise_sales_data!$A$2:$A$500,0),MATCH(resource!BB$2,INDIRECT("day_wise_sales_data!$B$1:$BZ$1"),0)),0)</f>
        <v>0</v>
      </c>
      <c r="BC996" s="3">
        <f ca="1">IFERROR(INDEX(INDIRECT("day_wise_sales_data!$B$2:$BZ$599"),MATCH(resource!$CC996,day_wise_sales_data!$A$2:$A$500,0),MATCH(resource!BC$2,INDIRECT("day_wise_sales_data!$B$1:$BZ$1"),0)),0)</f>
        <v>0</v>
      </c>
      <c r="BD996" s="3">
        <f ca="1">IFERROR(INDEX(INDIRECT("day_wise_sales_data!$B$2:$BZ$599"),MATCH(resource!$CC996,day_wise_sales_data!$A$2:$A$500,0),MATCH(resource!BD$2,INDIRECT("day_wise_sales_data!$B$1:$BZ$1"),0)),0)</f>
        <v>0</v>
      </c>
      <c r="BE996" s="3">
        <f ca="1">IFERROR(INDEX(INDIRECT("day_wise_sales_data!$B$2:$BZ$599"),MATCH(resource!$CC996,day_wise_sales_data!$A$2:$A$500,0),MATCH(resource!BE$2,INDIRECT("day_wise_sales_data!$B$1:$BZ$1"),0)),0)</f>
        <v>0</v>
      </c>
      <c r="BF996" s="3">
        <f ca="1">IFERROR(INDEX(INDIRECT("day_wise_sales_data!$B$2:$BZ$599"),MATCH(resource!$CC996,day_wise_sales_data!$A$2:$A$500,0),MATCH(resource!BF$2,INDIRECT("day_wise_sales_data!$B$1:$BZ$1"),0)),0)</f>
        <v>0</v>
      </c>
      <c r="BG996" s="3">
        <f ca="1">IFERROR(INDEX(INDIRECT("day_wise_sales_data!$B$2:$BZ$599"),MATCH(resource!$CC996,day_wise_sales_data!$A$2:$A$500,0),MATCH(resource!BG$2,INDIRECT("day_wise_sales_data!$B$1:$BZ$1"),0)),0)</f>
        <v>0</v>
      </c>
      <c r="BH996" s="3">
        <f ca="1">IFERROR(INDEX(INDIRECT("day_wise_sales_data!$B$2:$BZ$599"),MATCH(resource!$CC996,day_wise_sales_data!$A$2:$A$500,0),MATCH(resource!BH$2,INDIRECT("day_wise_sales_data!$B$1:$BZ$1"),0)),0)</f>
        <v>0</v>
      </c>
      <c r="BI996" s="3">
        <f ca="1">IFERROR(INDEX(INDIRECT("day_wise_sales_data!$B$2:$BZ$599"),MATCH(resource!$CC996,day_wise_sales_data!$A$2:$A$500,0),MATCH(resource!BI$2,INDIRECT("day_wise_sales_data!$B$1:$BZ$1"),0)),0)</f>
        <v>0</v>
      </c>
      <c r="BJ996" s="3">
        <f ca="1">IFERROR(INDEX(INDIRECT("day_wise_sales_data!$B$2:$BZ$599"),MATCH(resource!$CC996,day_wise_sales_data!$A$2:$A$500,0),MATCH(resource!BJ$2,INDIRECT("day_wise_sales_data!$B$1:$BZ$1"),0)),0)</f>
        <v>0</v>
      </c>
      <c r="BK996" s="3">
        <f ca="1">IFERROR(INDEX(INDIRECT("day_wise_sales_data!$B$2:$BZ$599"),MATCH(resource!$CC996,day_wise_sales_data!$A$2:$A$500,0),MATCH(resource!BK$2,INDIRECT("day_wise_sales_data!$B$1:$BZ$1"),0)),0)</f>
        <v>0</v>
      </c>
      <c r="BL996" s="3">
        <f ca="1">IFERROR(INDEX(INDIRECT("day_wise_sales_data!$B$2:$BZ$599"),MATCH(resource!$CC996,day_wise_sales_data!$A$2:$A$500,0),MATCH(resource!BL$2,INDIRECT("day_wise_sales_data!$B$1:$BZ$1"),0)),0)</f>
        <v>0</v>
      </c>
      <c r="BM996" s="3">
        <f ca="1">IFERROR(INDEX(INDIRECT("day_wise_sales_data!$B$2:$BZ$599"),MATCH(resource!$CC996,day_wise_sales_data!$A$2:$A$500,0),MATCH(resource!BM$2,INDIRECT("day_wise_sales_data!$B$1:$BZ$1"),0)),0)</f>
        <v>0</v>
      </c>
      <c r="BN996" s="3">
        <f ca="1">IFERROR(INDEX(INDIRECT("day_wise_sales_data!$B$2:$BZ$599"),MATCH(resource!$CC996,day_wise_sales_data!$A$2:$A$500,0),MATCH(resource!BN$2,INDIRECT("day_wise_sales_data!$B$1:$BZ$1"),0)),0)</f>
        <v>0</v>
      </c>
      <c r="BO996" s="3">
        <f ca="1">IFERROR(INDEX(INDIRECT("day_wise_sales_data!$B$2:$BZ$599"),MATCH(resource!$CC996,day_wise_sales_data!$A$2:$A$500,0),MATCH(resource!BO$2,INDIRECT("day_wise_sales_data!$B$1:$BZ$1"),0)),0)</f>
        <v>0</v>
      </c>
      <c r="BP996" s="3">
        <f ca="1">IFERROR(INDEX(INDIRECT("day_wise_sales_data!$B$2:$BZ$599"),MATCH(resource!$CC996,day_wise_sales_data!$A$2:$A$500,0),MATCH(resource!BP$2,INDIRECT("day_wise_sales_data!$B$1:$BZ$1"),0)),0)</f>
        <v>0</v>
      </c>
      <c r="BQ996" s="3">
        <f ca="1">IFERROR(INDEX(INDIRECT("day_wise_sales_data!$B$2:$BZ$599"),MATCH(resource!$CC996,day_wise_sales_data!$A$2:$A$500,0),MATCH(resource!BQ$2,INDIRECT("day_wise_sales_data!$B$1:$BZ$1"),0)),0)</f>
        <v>0</v>
      </c>
      <c r="BR996" s="3">
        <f ca="1">IFERROR(INDEX(INDIRECT("day_wise_sales_data!$B$2:$BZ$599"),MATCH(resource!$CC996,day_wise_sales_data!$A$2:$A$500,0),MATCH(resource!BR$2,INDIRECT("day_wise_sales_data!$B$1:$BZ$1"),0)),0)</f>
        <v>0</v>
      </c>
      <c r="BS996" s="3">
        <f ca="1">IFERROR(INDEX(INDIRECT("day_wise_sales_data!$B$2:$BZ$599"),MATCH(resource!$CC996,day_wise_sales_data!$A$2:$A$500,0),MATCH(resource!BS$2,INDIRECT("day_wise_sales_data!$B$1:$BZ$1"),0)),0)</f>
        <v>0</v>
      </c>
      <c r="BT996" s="3">
        <f ca="1">IFERROR(INDEX(INDIRECT("day_wise_sales_data!$B$2:$BZ$599"),MATCH(resource!$CC996,day_wise_sales_data!$A$2:$A$500,0),MATCH(resource!BT$2,INDIRECT("day_wise_sales_data!$B$1:$BZ$1"),0)),0)</f>
        <v>0</v>
      </c>
      <c r="BU996" s="3">
        <f ca="1">IFERROR(INDEX(INDIRECT("day_wise_sales_data!$B$2:$BZ$599"),MATCH(resource!$CC996,day_wise_sales_data!$A$2:$A$500,0),MATCH(resource!BU$2,INDIRECT("day_wise_sales_data!$B$1:$BZ$1"),0)),0)</f>
        <v>0</v>
      </c>
      <c r="BV996" s="3">
        <f ca="1">IFERROR(INDEX(INDIRECT("day_wise_sales_data!$B$2:$BZ$599"),MATCH(resource!$CC996,day_wise_sales_data!$A$2:$A$500,0),MATCH(resource!BV$2,INDIRECT("day_wise_sales_data!$B$1:$BZ$1"),0)),0)</f>
        <v>0</v>
      </c>
      <c r="BW996" s="3">
        <f ca="1">IFERROR(INDEX(INDIRECT("day_wise_sales_data!$B$2:$BZ$599"),MATCH(resource!$CC996,day_wise_sales_data!$A$2:$A$500,0),MATCH(resource!BW$2,INDIRECT("day_wise_sales_data!$B$1:$BZ$1"),0)),0)</f>
        <v>0</v>
      </c>
      <c r="BX996" s="3">
        <f ca="1">IFERROR(INDEX(INDIRECT("day_wise_sales_data!$B$2:$BZ$599"),MATCH(resource!$CC996,day_wise_sales_data!$A$2:$A$500,0),MATCH(resource!BX$2,INDIRECT("day_wise_sales_data!$B$1:$BZ$1"),0)),0)</f>
        <v>0</v>
      </c>
      <c r="BY996" s="3">
        <f ca="1">IFERROR(INDEX(INDIRECT("day_wise_sales_data!$B$2:$BZ$599"),MATCH(resource!$CC996,day_wise_sales_data!$A$2:$A$500,0),MATCH(resource!BY$2,INDIRECT("day_wise_sales_data!$B$1:$BZ$1"),0)),0)</f>
        <v>0</v>
      </c>
      <c r="BZ996" s="3">
        <f ca="1">IFERROR(INDEX(INDIRECT("day_wise_sales_data!$B$2:$BZ$599"),MATCH(resource!$CC996,day_wise_sales_data!$A$2:$A$500,0),MATCH(resource!BZ$2,INDIRECT("day_wise_sales_data!$B$1:$BZ$1"),0)),0)</f>
        <v>0</v>
      </c>
      <c r="CA996" s="3">
        <f ca="1">IFERROR(INDEX(INDIRECT("day_wise_sales_data!$B$2:$BZ$599"),MATCH(resource!$CC996,day_wise_sales_data!$A$2:$A$500,0),MATCH(resource!CA$2,INDIRECT("day_wise_sales_data!$B$1:$BZ$1"),0)),0)</f>
        <v>0</v>
      </c>
      <c r="CC996" s="4">
        <f>sales_data!H995</f>
        <v>0</v>
      </c>
      <c r="CD996" s="1">
        <v>994</v>
      </c>
      <c r="CE996" s="1" t="str">
        <f>IF(AQ996=report!$AQ$3,resource!CD996,"")</f>
        <v/>
      </c>
      <c r="CF996" s="5" t="str">
        <f>IFERROR(SMALL($CE$3:$CE$1001,ROWS($CE$3:CE996)),"")</f>
        <v/>
      </c>
      <c r="CH996">
        <f>IFERROR(VLOOKUP($CC996,data_pull!$E$22:$G$700,2,0),0)</f>
        <v>0</v>
      </c>
      <c r="DK996" s="3" t="str">
        <f>IFERROR(INDEX(COD_SALES!$B$5:$Z$500,MATCH(resource!$CC996,COD_SALES!$A$5:$A$500,0),MATCH(resource!DK$2,COD_SALES!$B$4:$Z$4,0)),"")</f>
        <v/>
      </c>
      <c r="DL996" s="3" t="str">
        <f>IFERROR(INDEX(COD_SALES!$B$5:$Z$500,MATCH(resource!$CC996,COD_SALES!$A$5:$A$500,0),MATCH(resource!DL$2,COD_SALES!$B$4:$Z$4,0)),"")</f>
        <v/>
      </c>
      <c r="DM996" s="3" t="str">
        <f>IFERROR(INDEX(COD_SALES!$B$5:$Z$500,MATCH(resource!$CC996,COD_SALES!$A$5:$A$500,0),MATCH(resource!DM$2,COD_SALES!$B$4:$Z$4,0)),"")</f>
        <v/>
      </c>
      <c r="DN996" s="3" t="str">
        <f>IFERROR(INDEX(COD_SALES!$B$5:$Z$500,MATCH(resource!$CC996,COD_SALES!$A$5:$A$500,0),MATCH(resource!DN$2,COD_SALES!$B$4:$Z$4,0)),"")</f>
        <v/>
      </c>
      <c r="DO996" s="3" t="str">
        <f>IFERROR(INDEX(COD_SALES!$B$5:$Z$500,MATCH(resource!$CC996,COD_SALES!$A$5:$A$500,0),MATCH(resource!DO$2,COD_SALES!$B$4:$Z$4,0)),"")</f>
        <v/>
      </c>
      <c r="DP996" s="3" t="str">
        <f>IFERROR(INDEX(COD_SALES!$B$5:$Z$500,MATCH(resource!$CC996,COD_SALES!$A$5:$A$500,0),MATCH(resource!DP$2,COD_SALES!$B$4:$Z$4,0)),"")</f>
        <v/>
      </c>
      <c r="DQ996" s="3" t="str">
        <f>IFERROR(INDEX(COD_SALES!$B$5:$Z$500,MATCH(resource!$CC996,COD_SALES!$A$5:$A$500,0),MATCH(resource!DQ$2,COD_SALES!$B$4:$Z$4,0)),"")</f>
        <v/>
      </c>
      <c r="DR996" s="3" t="str">
        <f>IFERROR(INDEX(COD_SALES!$B$5:$Z$500,MATCH(resource!$CC996,COD_SALES!$A$5:$A$500,0),MATCH(resource!DR$2,COD_SALES!$B$4:$Z$4,0)),"")</f>
        <v/>
      </c>
      <c r="DS996" s="3" t="str">
        <f>IFERROR(INDEX(COD_SALES!$B$5:$Z$500,MATCH(resource!$CC996,COD_SALES!$A$5:$A$500,0),MATCH(resource!DS$2,COD_SALES!$B$4:$Z$4,0)),"")</f>
        <v/>
      </c>
      <c r="DT996" s="3" t="str">
        <f>IFERROR(INDEX(COD_SALES!$B$5:$Z$500,MATCH(resource!$CC996,COD_SALES!$A$5:$A$500,0),MATCH(resource!DT$2,COD_SALES!$B$4:$Z$4,0)),"")</f>
        <v/>
      </c>
      <c r="DU996" s="3" t="str">
        <f>IFERROR(INDEX(COD_SALES!$B$5:$Z$500,MATCH(resource!$CC996,COD_SALES!$A$5:$A$500,0),MATCH(resource!DU$2,COD_SALES!$B$4:$Z$4,0)),"")</f>
        <v/>
      </c>
      <c r="DV996" s="3" t="str">
        <f>IFERROR(INDEX(COD_SALES!$B$5:$Z$500,MATCH(resource!$CC996,COD_SALES!$A$5:$A$500,0),MATCH(resource!DV$2,COD_SALES!$B$4:$Z$4,0)),"")</f>
        <v/>
      </c>
      <c r="DW996" s="3" t="str">
        <f>IFERROR(INDEX(COD_SALES!$B$5:$Z$500,MATCH(resource!$CC996,COD_SALES!$A$5:$A$500,0),MATCH(resource!DW$2,COD_SALES!$B$4:$Z$4,0)),"")</f>
        <v/>
      </c>
      <c r="DX996" s="3" t="str">
        <f>IFERROR(INDEX(COD_SALES!$B$5:$Z$500,MATCH(resource!$CC996,COD_SALES!$A$5:$A$500,0),MATCH(resource!DX$2,COD_SALES!$B$4:$Z$4,0)),"")</f>
        <v/>
      </c>
      <c r="DY996" s="3" t="str">
        <f>IFERROR(INDEX(COD_SALES!$B$5:$Z$500,MATCH(resource!$CC996,COD_SALES!$A$5:$A$500,0),MATCH(resource!DY$2,COD_SALES!$B$4:$Z$4,0)),"")</f>
        <v/>
      </c>
      <c r="DZ996" s="3" t="str">
        <f>IFERROR(INDEX(COD_SALES!$B$5:$Z$500,MATCH(resource!$CC996,COD_SALES!$A$5:$A$500,0),MATCH(resource!DZ$2,COD_SALES!$B$4:$Z$4,0)),"")</f>
        <v/>
      </c>
      <c r="EA996" s="3" t="str">
        <f>IFERROR(INDEX(COD_SALES!$B$5:$Z$500,MATCH(resource!$CC996,COD_SALES!$A$5:$A$500,0),MATCH(resource!EA$2,COD_SALES!$B$4:$Z$4,0)),"")</f>
        <v/>
      </c>
      <c r="EB996" s="3">
        <f t="shared" si="146"/>
        <v>0</v>
      </c>
      <c r="EW996" s="3">
        <f>IFERROR(VLOOKUP(CC996,data_pull!$AO$25:$AR$546,2,0),0)</f>
        <v>0</v>
      </c>
      <c r="EX996" s="1">
        <f>IFERROR(VLOOKUP(CC996,data_pull!$AO$25:$AR$546,4,0),0)</f>
        <v>0</v>
      </c>
    </row>
    <row r="997" spans="13:154" x14ac:dyDescent="0.25"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4">
        <f>sales_data!B996</f>
        <v>0</v>
      </c>
      <c r="AR997" s="4">
        <f>sales_data!C996</f>
        <v>0</v>
      </c>
      <c r="AS997" s="5" t="str">
        <f t="shared" si="145"/>
        <v/>
      </c>
      <c r="AT997" s="4">
        <f>sales_data!I996</f>
        <v>0</v>
      </c>
      <c r="AU997" s="4">
        <f>sales_data!W996</f>
        <v>0</v>
      </c>
      <c r="AV997" s="1">
        <f>sales_data!N996</f>
        <v>0</v>
      </c>
      <c r="AW997" s="1">
        <f>sales_data!P996</f>
        <v>0</v>
      </c>
      <c r="AX997" s="3">
        <f ca="1">IFERROR(INDEX(INDIRECT("day_wise_sales_data!$B$2:$BZ$599"),MATCH(resource!$CC997,day_wise_sales_data!$A$2:$A$500,0),MATCH(resource!AX$2,INDIRECT("day_wise_sales_data!$B$1:$BZ$1"),0)),0)</f>
        <v>0</v>
      </c>
      <c r="AY997" s="3">
        <f ca="1">IFERROR(INDEX(INDIRECT("day_wise_sales_data!$B$2:$BZ$599"),MATCH(resource!$CC997,day_wise_sales_data!$A$2:$A$500,0),MATCH(resource!AY$2,INDIRECT("day_wise_sales_data!$B$1:$BZ$1"),0)),0)</f>
        <v>0</v>
      </c>
      <c r="AZ997" s="3">
        <f ca="1">IFERROR(INDEX(INDIRECT("day_wise_sales_data!$B$2:$BZ$599"),MATCH(resource!$CC997,day_wise_sales_data!$A$2:$A$500,0),MATCH(resource!AZ$2,INDIRECT("day_wise_sales_data!$B$1:$BZ$1"),0)),0)</f>
        <v>0</v>
      </c>
      <c r="BA997" s="3">
        <f ca="1">IFERROR(INDEX(INDIRECT("day_wise_sales_data!$B$2:$BZ$599"),MATCH(resource!$CC997,day_wise_sales_data!$A$2:$A$500,0),MATCH(resource!BA$2,INDIRECT("day_wise_sales_data!$B$1:$BZ$1"),0)),0)</f>
        <v>0</v>
      </c>
      <c r="BB997" s="3">
        <f ca="1">IFERROR(INDEX(INDIRECT("day_wise_sales_data!$B$2:$BZ$599"),MATCH(resource!$CC997,day_wise_sales_data!$A$2:$A$500,0),MATCH(resource!BB$2,INDIRECT("day_wise_sales_data!$B$1:$BZ$1"),0)),0)</f>
        <v>0</v>
      </c>
      <c r="BC997" s="3">
        <f ca="1">IFERROR(INDEX(INDIRECT("day_wise_sales_data!$B$2:$BZ$599"),MATCH(resource!$CC997,day_wise_sales_data!$A$2:$A$500,0),MATCH(resource!BC$2,INDIRECT("day_wise_sales_data!$B$1:$BZ$1"),0)),0)</f>
        <v>0</v>
      </c>
      <c r="BD997" s="3">
        <f ca="1">IFERROR(INDEX(INDIRECT("day_wise_sales_data!$B$2:$BZ$599"),MATCH(resource!$CC997,day_wise_sales_data!$A$2:$A$500,0),MATCH(resource!BD$2,INDIRECT("day_wise_sales_data!$B$1:$BZ$1"),0)),0)</f>
        <v>0</v>
      </c>
      <c r="BE997" s="3">
        <f ca="1">IFERROR(INDEX(INDIRECT("day_wise_sales_data!$B$2:$BZ$599"),MATCH(resource!$CC997,day_wise_sales_data!$A$2:$A$500,0),MATCH(resource!BE$2,INDIRECT("day_wise_sales_data!$B$1:$BZ$1"),0)),0)</f>
        <v>0</v>
      </c>
      <c r="BF997" s="3">
        <f ca="1">IFERROR(INDEX(INDIRECT("day_wise_sales_data!$B$2:$BZ$599"),MATCH(resource!$CC997,day_wise_sales_data!$A$2:$A$500,0),MATCH(resource!BF$2,INDIRECT("day_wise_sales_data!$B$1:$BZ$1"),0)),0)</f>
        <v>0</v>
      </c>
      <c r="BG997" s="3">
        <f ca="1">IFERROR(INDEX(INDIRECT("day_wise_sales_data!$B$2:$BZ$599"),MATCH(resource!$CC997,day_wise_sales_data!$A$2:$A$500,0),MATCH(resource!BG$2,INDIRECT("day_wise_sales_data!$B$1:$BZ$1"),0)),0)</f>
        <v>0</v>
      </c>
      <c r="BH997" s="3">
        <f ca="1">IFERROR(INDEX(INDIRECT("day_wise_sales_data!$B$2:$BZ$599"),MATCH(resource!$CC997,day_wise_sales_data!$A$2:$A$500,0),MATCH(resource!BH$2,INDIRECT("day_wise_sales_data!$B$1:$BZ$1"),0)),0)</f>
        <v>0</v>
      </c>
      <c r="BI997" s="3">
        <f ca="1">IFERROR(INDEX(INDIRECT("day_wise_sales_data!$B$2:$BZ$599"),MATCH(resource!$CC997,day_wise_sales_data!$A$2:$A$500,0),MATCH(resource!BI$2,INDIRECT("day_wise_sales_data!$B$1:$BZ$1"),0)),0)</f>
        <v>0</v>
      </c>
      <c r="BJ997" s="3">
        <f ca="1">IFERROR(INDEX(INDIRECT("day_wise_sales_data!$B$2:$BZ$599"),MATCH(resource!$CC997,day_wise_sales_data!$A$2:$A$500,0),MATCH(resource!BJ$2,INDIRECT("day_wise_sales_data!$B$1:$BZ$1"),0)),0)</f>
        <v>0</v>
      </c>
      <c r="BK997" s="3">
        <f ca="1">IFERROR(INDEX(INDIRECT("day_wise_sales_data!$B$2:$BZ$599"),MATCH(resource!$CC997,day_wise_sales_data!$A$2:$A$500,0),MATCH(resource!BK$2,INDIRECT("day_wise_sales_data!$B$1:$BZ$1"),0)),0)</f>
        <v>0</v>
      </c>
      <c r="BL997" s="3">
        <f ca="1">IFERROR(INDEX(INDIRECT("day_wise_sales_data!$B$2:$BZ$599"),MATCH(resource!$CC997,day_wise_sales_data!$A$2:$A$500,0),MATCH(resource!BL$2,INDIRECT("day_wise_sales_data!$B$1:$BZ$1"),0)),0)</f>
        <v>0</v>
      </c>
      <c r="BM997" s="3">
        <f ca="1">IFERROR(INDEX(INDIRECT("day_wise_sales_data!$B$2:$BZ$599"),MATCH(resource!$CC997,day_wise_sales_data!$A$2:$A$500,0),MATCH(resource!BM$2,INDIRECT("day_wise_sales_data!$B$1:$BZ$1"),0)),0)</f>
        <v>0</v>
      </c>
      <c r="BN997" s="3">
        <f ca="1">IFERROR(INDEX(INDIRECT("day_wise_sales_data!$B$2:$BZ$599"),MATCH(resource!$CC997,day_wise_sales_data!$A$2:$A$500,0),MATCH(resource!BN$2,INDIRECT("day_wise_sales_data!$B$1:$BZ$1"),0)),0)</f>
        <v>0</v>
      </c>
      <c r="BO997" s="3">
        <f ca="1">IFERROR(INDEX(INDIRECT("day_wise_sales_data!$B$2:$BZ$599"),MATCH(resource!$CC997,day_wise_sales_data!$A$2:$A$500,0),MATCH(resource!BO$2,INDIRECT("day_wise_sales_data!$B$1:$BZ$1"),0)),0)</f>
        <v>0</v>
      </c>
      <c r="BP997" s="3">
        <f ca="1">IFERROR(INDEX(INDIRECT("day_wise_sales_data!$B$2:$BZ$599"),MATCH(resource!$CC997,day_wise_sales_data!$A$2:$A$500,0),MATCH(resource!BP$2,INDIRECT("day_wise_sales_data!$B$1:$BZ$1"),0)),0)</f>
        <v>0</v>
      </c>
      <c r="BQ997" s="3">
        <f ca="1">IFERROR(INDEX(INDIRECT("day_wise_sales_data!$B$2:$BZ$599"),MATCH(resource!$CC997,day_wise_sales_data!$A$2:$A$500,0),MATCH(resource!BQ$2,INDIRECT("day_wise_sales_data!$B$1:$BZ$1"),0)),0)</f>
        <v>0</v>
      </c>
      <c r="BR997" s="3">
        <f ca="1">IFERROR(INDEX(INDIRECT("day_wise_sales_data!$B$2:$BZ$599"),MATCH(resource!$CC997,day_wise_sales_data!$A$2:$A$500,0),MATCH(resource!BR$2,INDIRECT("day_wise_sales_data!$B$1:$BZ$1"),0)),0)</f>
        <v>0</v>
      </c>
      <c r="BS997" s="3">
        <f ca="1">IFERROR(INDEX(INDIRECT("day_wise_sales_data!$B$2:$BZ$599"),MATCH(resource!$CC997,day_wise_sales_data!$A$2:$A$500,0),MATCH(resource!BS$2,INDIRECT("day_wise_sales_data!$B$1:$BZ$1"),0)),0)</f>
        <v>0</v>
      </c>
      <c r="BT997" s="3">
        <f ca="1">IFERROR(INDEX(INDIRECT("day_wise_sales_data!$B$2:$BZ$599"),MATCH(resource!$CC997,day_wise_sales_data!$A$2:$A$500,0),MATCH(resource!BT$2,INDIRECT("day_wise_sales_data!$B$1:$BZ$1"),0)),0)</f>
        <v>0</v>
      </c>
      <c r="BU997" s="3">
        <f ca="1">IFERROR(INDEX(INDIRECT("day_wise_sales_data!$B$2:$BZ$599"),MATCH(resource!$CC997,day_wise_sales_data!$A$2:$A$500,0),MATCH(resource!BU$2,INDIRECT("day_wise_sales_data!$B$1:$BZ$1"),0)),0)</f>
        <v>0</v>
      </c>
      <c r="BV997" s="3">
        <f ca="1">IFERROR(INDEX(INDIRECT("day_wise_sales_data!$B$2:$BZ$599"),MATCH(resource!$CC997,day_wise_sales_data!$A$2:$A$500,0),MATCH(resource!BV$2,INDIRECT("day_wise_sales_data!$B$1:$BZ$1"),0)),0)</f>
        <v>0</v>
      </c>
      <c r="BW997" s="3">
        <f ca="1">IFERROR(INDEX(INDIRECT("day_wise_sales_data!$B$2:$BZ$599"),MATCH(resource!$CC997,day_wise_sales_data!$A$2:$A$500,0),MATCH(resource!BW$2,INDIRECT("day_wise_sales_data!$B$1:$BZ$1"),0)),0)</f>
        <v>0</v>
      </c>
      <c r="BX997" s="3">
        <f ca="1">IFERROR(INDEX(INDIRECT("day_wise_sales_data!$B$2:$BZ$599"),MATCH(resource!$CC997,day_wise_sales_data!$A$2:$A$500,0),MATCH(resource!BX$2,INDIRECT("day_wise_sales_data!$B$1:$BZ$1"),0)),0)</f>
        <v>0</v>
      </c>
      <c r="BY997" s="3">
        <f ca="1">IFERROR(INDEX(INDIRECT("day_wise_sales_data!$B$2:$BZ$599"),MATCH(resource!$CC997,day_wise_sales_data!$A$2:$A$500,0),MATCH(resource!BY$2,INDIRECT("day_wise_sales_data!$B$1:$BZ$1"),0)),0)</f>
        <v>0</v>
      </c>
      <c r="BZ997" s="3">
        <f ca="1">IFERROR(INDEX(INDIRECT("day_wise_sales_data!$B$2:$BZ$599"),MATCH(resource!$CC997,day_wise_sales_data!$A$2:$A$500,0),MATCH(resource!BZ$2,INDIRECT("day_wise_sales_data!$B$1:$BZ$1"),0)),0)</f>
        <v>0</v>
      </c>
      <c r="CA997" s="3">
        <f ca="1">IFERROR(INDEX(INDIRECT("day_wise_sales_data!$B$2:$BZ$599"),MATCH(resource!$CC997,day_wise_sales_data!$A$2:$A$500,0),MATCH(resource!CA$2,INDIRECT("day_wise_sales_data!$B$1:$BZ$1"),0)),0)</f>
        <v>0</v>
      </c>
      <c r="CC997" s="4">
        <f>sales_data!H996</f>
        <v>0</v>
      </c>
      <c r="CD997" s="1">
        <v>995</v>
      </c>
      <c r="CE997" s="1" t="str">
        <f>IF(AQ997=report!$AQ$3,resource!CD997,"")</f>
        <v/>
      </c>
      <c r="CF997" s="5" t="str">
        <f>IFERROR(SMALL($CE$3:$CE$1001,ROWS($CE$3:CE997)),"")</f>
        <v/>
      </c>
      <c r="CH997">
        <f>IFERROR(VLOOKUP($CC997,data_pull!$E$22:$G$700,2,0),0)</f>
        <v>0</v>
      </c>
      <c r="DK997" s="3" t="str">
        <f>IFERROR(INDEX(COD_SALES!$B$5:$Z$500,MATCH(resource!$CC997,COD_SALES!$A$5:$A$500,0),MATCH(resource!DK$2,COD_SALES!$B$4:$Z$4,0)),"")</f>
        <v/>
      </c>
      <c r="DL997" s="3" t="str">
        <f>IFERROR(INDEX(COD_SALES!$B$5:$Z$500,MATCH(resource!$CC997,COD_SALES!$A$5:$A$500,0),MATCH(resource!DL$2,COD_SALES!$B$4:$Z$4,0)),"")</f>
        <v/>
      </c>
      <c r="DM997" s="3" t="str">
        <f>IFERROR(INDEX(COD_SALES!$B$5:$Z$500,MATCH(resource!$CC997,COD_SALES!$A$5:$A$500,0),MATCH(resource!DM$2,COD_SALES!$B$4:$Z$4,0)),"")</f>
        <v/>
      </c>
      <c r="DN997" s="3" t="str">
        <f>IFERROR(INDEX(COD_SALES!$B$5:$Z$500,MATCH(resource!$CC997,COD_SALES!$A$5:$A$500,0),MATCH(resource!DN$2,COD_SALES!$B$4:$Z$4,0)),"")</f>
        <v/>
      </c>
      <c r="DO997" s="3" t="str">
        <f>IFERROR(INDEX(COD_SALES!$B$5:$Z$500,MATCH(resource!$CC997,COD_SALES!$A$5:$A$500,0),MATCH(resource!DO$2,COD_SALES!$B$4:$Z$4,0)),"")</f>
        <v/>
      </c>
      <c r="DP997" s="3" t="str">
        <f>IFERROR(INDEX(COD_SALES!$B$5:$Z$500,MATCH(resource!$CC997,COD_SALES!$A$5:$A$500,0),MATCH(resource!DP$2,COD_SALES!$B$4:$Z$4,0)),"")</f>
        <v/>
      </c>
      <c r="DQ997" s="3" t="str">
        <f>IFERROR(INDEX(COD_SALES!$B$5:$Z$500,MATCH(resource!$CC997,COD_SALES!$A$5:$A$500,0),MATCH(resource!DQ$2,COD_SALES!$B$4:$Z$4,0)),"")</f>
        <v/>
      </c>
      <c r="DR997" s="3" t="str">
        <f>IFERROR(INDEX(COD_SALES!$B$5:$Z$500,MATCH(resource!$CC997,COD_SALES!$A$5:$A$500,0),MATCH(resource!DR$2,COD_SALES!$B$4:$Z$4,0)),"")</f>
        <v/>
      </c>
      <c r="DS997" s="3" t="str">
        <f>IFERROR(INDEX(COD_SALES!$B$5:$Z$500,MATCH(resource!$CC997,COD_SALES!$A$5:$A$500,0),MATCH(resource!DS$2,COD_SALES!$B$4:$Z$4,0)),"")</f>
        <v/>
      </c>
      <c r="DT997" s="3" t="str">
        <f>IFERROR(INDEX(COD_SALES!$B$5:$Z$500,MATCH(resource!$CC997,COD_SALES!$A$5:$A$500,0),MATCH(resource!DT$2,COD_SALES!$B$4:$Z$4,0)),"")</f>
        <v/>
      </c>
      <c r="DU997" s="3" t="str">
        <f>IFERROR(INDEX(COD_SALES!$B$5:$Z$500,MATCH(resource!$CC997,COD_SALES!$A$5:$A$500,0),MATCH(resource!DU$2,COD_SALES!$B$4:$Z$4,0)),"")</f>
        <v/>
      </c>
      <c r="DV997" s="3" t="str">
        <f>IFERROR(INDEX(COD_SALES!$B$5:$Z$500,MATCH(resource!$CC997,COD_SALES!$A$5:$A$500,0),MATCH(resource!DV$2,COD_SALES!$B$4:$Z$4,0)),"")</f>
        <v/>
      </c>
      <c r="DW997" s="3" t="str">
        <f>IFERROR(INDEX(COD_SALES!$B$5:$Z$500,MATCH(resource!$CC997,COD_SALES!$A$5:$A$500,0),MATCH(resource!DW$2,COD_SALES!$B$4:$Z$4,0)),"")</f>
        <v/>
      </c>
      <c r="DX997" s="3" t="str">
        <f>IFERROR(INDEX(COD_SALES!$B$5:$Z$500,MATCH(resource!$CC997,COD_SALES!$A$5:$A$500,0),MATCH(resource!DX$2,COD_SALES!$B$4:$Z$4,0)),"")</f>
        <v/>
      </c>
      <c r="DY997" s="3" t="str">
        <f>IFERROR(INDEX(COD_SALES!$B$5:$Z$500,MATCH(resource!$CC997,COD_SALES!$A$5:$A$500,0),MATCH(resource!DY$2,COD_SALES!$B$4:$Z$4,0)),"")</f>
        <v/>
      </c>
      <c r="DZ997" s="3" t="str">
        <f>IFERROR(INDEX(COD_SALES!$B$5:$Z$500,MATCH(resource!$CC997,COD_SALES!$A$5:$A$500,0),MATCH(resource!DZ$2,COD_SALES!$B$4:$Z$4,0)),"")</f>
        <v/>
      </c>
      <c r="EA997" s="3" t="str">
        <f>IFERROR(INDEX(COD_SALES!$B$5:$Z$500,MATCH(resource!$CC997,COD_SALES!$A$5:$A$500,0),MATCH(resource!EA$2,COD_SALES!$B$4:$Z$4,0)),"")</f>
        <v/>
      </c>
      <c r="EB997" s="3">
        <f t="shared" si="146"/>
        <v>0</v>
      </c>
      <c r="EW997" s="3">
        <f>IFERROR(VLOOKUP(CC997,data_pull!$AO$25:$AR$546,2,0),0)</f>
        <v>0</v>
      </c>
      <c r="EX997" s="1">
        <f>IFERROR(VLOOKUP(CC997,data_pull!$AO$25:$AR$546,4,0),0)</f>
        <v>0</v>
      </c>
    </row>
    <row r="998" spans="13:154" x14ac:dyDescent="0.25"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4">
        <f>sales_data!B997</f>
        <v>0</v>
      </c>
      <c r="AR998" s="4">
        <f>sales_data!C997</f>
        <v>0</v>
      </c>
      <c r="AS998" s="5" t="str">
        <f t="shared" si="145"/>
        <v/>
      </c>
      <c r="AT998" s="4">
        <f>sales_data!I997</f>
        <v>0</v>
      </c>
      <c r="AU998" s="4">
        <f>sales_data!W997</f>
        <v>0</v>
      </c>
      <c r="AV998" s="1">
        <f>sales_data!N997</f>
        <v>0</v>
      </c>
      <c r="AW998" s="1">
        <f>sales_data!P997</f>
        <v>0</v>
      </c>
      <c r="AX998" s="3">
        <f ca="1">IFERROR(INDEX(INDIRECT("day_wise_sales_data!$B$2:$BZ$599"),MATCH(resource!$CC998,day_wise_sales_data!$A$2:$A$500,0),MATCH(resource!AX$2,INDIRECT("day_wise_sales_data!$B$1:$BZ$1"),0)),0)</f>
        <v>0</v>
      </c>
      <c r="AY998" s="3">
        <f ca="1">IFERROR(INDEX(INDIRECT("day_wise_sales_data!$B$2:$BZ$599"),MATCH(resource!$CC998,day_wise_sales_data!$A$2:$A$500,0),MATCH(resource!AY$2,INDIRECT("day_wise_sales_data!$B$1:$BZ$1"),0)),0)</f>
        <v>0</v>
      </c>
      <c r="AZ998" s="3">
        <f ca="1">IFERROR(INDEX(INDIRECT("day_wise_sales_data!$B$2:$BZ$599"),MATCH(resource!$CC998,day_wise_sales_data!$A$2:$A$500,0),MATCH(resource!AZ$2,INDIRECT("day_wise_sales_data!$B$1:$BZ$1"),0)),0)</f>
        <v>0</v>
      </c>
      <c r="BA998" s="3">
        <f ca="1">IFERROR(INDEX(INDIRECT("day_wise_sales_data!$B$2:$BZ$599"),MATCH(resource!$CC998,day_wise_sales_data!$A$2:$A$500,0),MATCH(resource!BA$2,INDIRECT("day_wise_sales_data!$B$1:$BZ$1"),0)),0)</f>
        <v>0</v>
      </c>
      <c r="BB998" s="3">
        <f ca="1">IFERROR(INDEX(INDIRECT("day_wise_sales_data!$B$2:$BZ$599"),MATCH(resource!$CC998,day_wise_sales_data!$A$2:$A$500,0),MATCH(resource!BB$2,INDIRECT("day_wise_sales_data!$B$1:$BZ$1"),0)),0)</f>
        <v>0</v>
      </c>
      <c r="BC998" s="3">
        <f ca="1">IFERROR(INDEX(INDIRECT("day_wise_sales_data!$B$2:$BZ$599"),MATCH(resource!$CC998,day_wise_sales_data!$A$2:$A$500,0),MATCH(resource!BC$2,INDIRECT("day_wise_sales_data!$B$1:$BZ$1"),0)),0)</f>
        <v>0</v>
      </c>
      <c r="BD998" s="3">
        <f ca="1">IFERROR(INDEX(INDIRECT("day_wise_sales_data!$B$2:$BZ$599"),MATCH(resource!$CC998,day_wise_sales_data!$A$2:$A$500,0),MATCH(resource!BD$2,INDIRECT("day_wise_sales_data!$B$1:$BZ$1"),0)),0)</f>
        <v>0</v>
      </c>
      <c r="BE998" s="3">
        <f ca="1">IFERROR(INDEX(INDIRECT("day_wise_sales_data!$B$2:$BZ$599"),MATCH(resource!$CC998,day_wise_sales_data!$A$2:$A$500,0),MATCH(resource!BE$2,INDIRECT("day_wise_sales_data!$B$1:$BZ$1"),0)),0)</f>
        <v>0</v>
      </c>
      <c r="BF998" s="3">
        <f ca="1">IFERROR(INDEX(INDIRECT("day_wise_sales_data!$B$2:$BZ$599"),MATCH(resource!$CC998,day_wise_sales_data!$A$2:$A$500,0),MATCH(resource!BF$2,INDIRECT("day_wise_sales_data!$B$1:$BZ$1"),0)),0)</f>
        <v>0</v>
      </c>
      <c r="BG998" s="3">
        <f ca="1">IFERROR(INDEX(INDIRECT("day_wise_sales_data!$B$2:$BZ$599"),MATCH(resource!$CC998,day_wise_sales_data!$A$2:$A$500,0),MATCH(resource!BG$2,INDIRECT("day_wise_sales_data!$B$1:$BZ$1"),0)),0)</f>
        <v>0</v>
      </c>
      <c r="BH998" s="3">
        <f ca="1">IFERROR(INDEX(INDIRECT("day_wise_sales_data!$B$2:$BZ$599"),MATCH(resource!$CC998,day_wise_sales_data!$A$2:$A$500,0),MATCH(resource!BH$2,INDIRECT("day_wise_sales_data!$B$1:$BZ$1"),0)),0)</f>
        <v>0</v>
      </c>
      <c r="BI998" s="3">
        <f ca="1">IFERROR(INDEX(INDIRECT("day_wise_sales_data!$B$2:$BZ$599"),MATCH(resource!$CC998,day_wise_sales_data!$A$2:$A$500,0),MATCH(resource!BI$2,INDIRECT("day_wise_sales_data!$B$1:$BZ$1"),0)),0)</f>
        <v>0</v>
      </c>
      <c r="BJ998" s="3">
        <f ca="1">IFERROR(INDEX(INDIRECT("day_wise_sales_data!$B$2:$BZ$599"),MATCH(resource!$CC998,day_wise_sales_data!$A$2:$A$500,0),MATCH(resource!BJ$2,INDIRECT("day_wise_sales_data!$B$1:$BZ$1"),0)),0)</f>
        <v>0</v>
      </c>
      <c r="BK998" s="3">
        <f ca="1">IFERROR(INDEX(INDIRECT("day_wise_sales_data!$B$2:$BZ$599"),MATCH(resource!$CC998,day_wise_sales_data!$A$2:$A$500,0),MATCH(resource!BK$2,INDIRECT("day_wise_sales_data!$B$1:$BZ$1"),0)),0)</f>
        <v>0</v>
      </c>
      <c r="BL998" s="3">
        <f ca="1">IFERROR(INDEX(INDIRECT("day_wise_sales_data!$B$2:$BZ$599"),MATCH(resource!$CC998,day_wise_sales_data!$A$2:$A$500,0),MATCH(resource!BL$2,INDIRECT("day_wise_sales_data!$B$1:$BZ$1"),0)),0)</f>
        <v>0</v>
      </c>
      <c r="BM998" s="3">
        <f ca="1">IFERROR(INDEX(INDIRECT("day_wise_sales_data!$B$2:$BZ$599"),MATCH(resource!$CC998,day_wise_sales_data!$A$2:$A$500,0),MATCH(resource!BM$2,INDIRECT("day_wise_sales_data!$B$1:$BZ$1"),0)),0)</f>
        <v>0</v>
      </c>
      <c r="BN998" s="3">
        <f ca="1">IFERROR(INDEX(INDIRECT("day_wise_sales_data!$B$2:$BZ$599"),MATCH(resource!$CC998,day_wise_sales_data!$A$2:$A$500,0),MATCH(resource!BN$2,INDIRECT("day_wise_sales_data!$B$1:$BZ$1"),0)),0)</f>
        <v>0</v>
      </c>
      <c r="BO998" s="3">
        <f ca="1">IFERROR(INDEX(INDIRECT("day_wise_sales_data!$B$2:$BZ$599"),MATCH(resource!$CC998,day_wise_sales_data!$A$2:$A$500,0),MATCH(resource!BO$2,INDIRECT("day_wise_sales_data!$B$1:$BZ$1"),0)),0)</f>
        <v>0</v>
      </c>
      <c r="BP998" s="3">
        <f ca="1">IFERROR(INDEX(INDIRECT("day_wise_sales_data!$B$2:$BZ$599"),MATCH(resource!$CC998,day_wise_sales_data!$A$2:$A$500,0),MATCH(resource!BP$2,INDIRECT("day_wise_sales_data!$B$1:$BZ$1"),0)),0)</f>
        <v>0</v>
      </c>
      <c r="BQ998" s="3">
        <f ca="1">IFERROR(INDEX(INDIRECT("day_wise_sales_data!$B$2:$BZ$599"),MATCH(resource!$CC998,day_wise_sales_data!$A$2:$A$500,0),MATCH(resource!BQ$2,INDIRECT("day_wise_sales_data!$B$1:$BZ$1"),0)),0)</f>
        <v>0</v>
      </c>
      <c r="BR998" s="3">
        <f ca="1">IFERROR(INDEX(INDIRECT("day_wise_sales_data!$B$2:$BZ$599"),MATCH(resource!$CC998,day_wise_sales_data!$A$2:$A$500,0),MATCH(resource!BR$2,INDIRECT("day_wise_sales_data!$B$1:$BZ$1"),0)),0)</f>
        <v>0</v>
      </c>
      <c r="BS998" s="3">
        <f ca="1">IFERROR(INDEX(INDIRECT("day_wise_sales_data!$B$2:$BZ$599"),MATCH(resource!$CC998,day_wise_sales_data!$A$2:$A$500,0),MATCH(resource!BS$2,INDIRECT("day_wise_sales_data!$B$1:$BZ$1"),0)),0)</f>
        <v>0</v>
      </c>
      <c r="BT998" s="3">
        <f ca="1">IFERROR(INDEX(INDIRECT("day_wise_sales_data!$B$2:$BZ$599"),MATCH(resource!$CC998,day_wise_sales_data!$A$2:$A$500,0),MATCH(resource!BT$2,INDIRECT("day_wise_sales_data!$B$1:$BZ$1"),0)),0)</f>
        <v>0</v>
      </c>
      <c r="BU998" s="3">
        <f ca="1">IFERROR(INDEX(INDIRECT("day_wise_sales_data!$B$2:$BZ$599"),MATCH(resource!$CC998,day_wise_sales_data!$A$2:$A$500,0),MATCH(resource!BU$2,INDIRECT("day_wise_sales_data!$B$1:$BZ$1"),0)),0)</f>
        <v>0</v>
      </c>
      <c r="BV998" s="3">
        <f ca="1">IFERROR(INDEX(INDIRECT("day_wise_sales_data!$B$2:$BZ$599"),MATCH(resource!$CC998,day_wise_sales_data!$A$2:$A$500,0),MATCH(resource!BV$2,INDIRECT("day_wise_sales_data!$B$1:$BZ$1"),0)),0)</f>
        <v>0</v>
      </c>
      <c r="BW998" s="3">
        <f ca="1">IFERROR(INDEX(INDIRECT("day_wise_sales_data!$B$2:$BZ$599"),MATCH(resource!$CC998,day_wise_sales_data!$A$2:$A$500,0),MATCH(resource!BW$2,INDIRECT("day_wise_sales_data!$B$1:$BZ$1"),0)),0)</f>
        <v>0</v>
      </c>
      <c r="BX998" s="3">
        <f ca="1">IFERROR(INDEX(INDIRECT("day_wise_sales_data!$B$2:$BZ$599"),MATCH(resource!$CC998,day_wise_sales_data!$A$2:$A$500,0),MATCH(resource!BX$2,INDIRECT("day_wise_sales_data!$B$1:$BZ$1"),0)),0)</f>
        <v>0</v>
      </c>
      <c r="BY998" s="3">
        <f ca="1">IFERROR(INDEX(INDIRECT("day_wise_sales_data!$B$2:$BZ$599"),MATCH(resource!$CC998,day_wise_sales_data!$A$2:$A$500,0),MATCH(resource!BY$2,INDIRECT("day_wise_sales_data!$B$1:$BZ$1"),0)),0)</f>
        <v>0</v>
      </c>
      <c r="BZ998" s="3">
        <f ca="1">IFERROR(INDEX(INDIRECT("day_wise_sales_data!$B$2:$BZ$599"),MATCH(resource!$CC998,day_wise_sales_data!$A$2:$A$500,0),MATCH(resource!BZ$2,INDIRECT("day_wise_sales_data!$B$1:$BZ$1"),0)),0)</f>
        <v>0</v>
      </c>
      <c r="CA998" s="3">
        <f ca="1">IFERROR(INDEX(INDIRECT("day_wise_sales_data!$B$2:$BZ$599"),MATCH(resource!$CC998,day_wise_sales_data!$A$2:$A$500,0),MATCH(resource!CA$2,INDIRECT("day_wise_sales_data!$B$1:$BZ$1"),0)),0)</f>
        <v>0</v>
      </c>
      <c r="CC998" s="4">
        <f>sales_data!H997</f>
        <v>0</v>
      </c>
      <c r="CD998" s="1">
        <v>996</v>
      </c>
      <c r="CE998" s="1" t="str">
        <f>IF(AQ998=report!$AQ$3,resource!CD998,"")</f>
        <v/>
      </c>
      <c r="CF998" s="5" t="str">
        <f>IFERROR(SMALL($CE$3:$CE$1001,ROWS($CE$3:CE998)),"")</f>
        <v/>
      </c>
      <c r="CH998">
        <f>IFERROR(VLOOKUP($CC998,data_pull!$E$22:$G$700,2,0),0)</f>
        <v>0</v>
      </c>
      <c r="DK998" s="3" t="str">
        <f>IFERROR(INDEX(COD_SALES!$B$5:$Z$500,MATCH(resource!$CC998,COD_SALES!$A$5:$A$500,0),MATCH(resource!DK$2,COD_SALES!$B$4:$Z$4,0)),"")</f>
        <v/>
      </c>
      <c r="DL998" s="3" t="str">
        <f>IFERROR(INDEX(COD_SALES!$B$5:$Z$500,MATCH(resource!$CC998,COD_SALES!$A$5:$A$500,0),MATCH(resource!DL$2,COD_SALES!$B$4:$Z$4,0)),"")</f>
        <v/>
      </c>
      <c r="DM998" s="3" t="str">
        <f>IFERROR(INDEX(COD_SALES!$B$5:$Z$500,MATCH(resource!$CC998,COD_SALES!$A$5:$A$500,0),MATCH(resource!DM$2,COD_SALES!$B$4:$Z$4,0)),"")</f>
        <v/>
      </c>
      <c r="DN998" s="3" t="str">
        <f>IFERROR(INDEX(COD_SALES!$B$5:$Z$500,MATCH(resource!$CC998,COD_SALES!$A$5:$A$500,0),MATCH(resource!DN$2,COD_SALES!$B$4:$Z$4,0)),"")</f>
        <v/>
      </c>
      <c r="DO998" s="3" t="str">
        <f>IFERROR(INDEX(COD_SALES!$B$5:$Z$500,MATCH(resource!$CC998,COD_SALES!$A$5:$A$500,0),MATCH(resource!DO$2,COD_SALES!$B$4:$Z$4,0)),"")</f>
        <v/>
      </c>
      <c r="DP998" s="3" t="str">
        <f>IFERROR(INDEX(COD_SALES!$B$5:$Z$500,MATCH(resource!$CC998,COD_SALES!$A$5:$A$500,0),MATCH(resource!DP$2,COD_SALES!$B$4:$Z$4,0)),"")</f>
        <v/>
      </c>
      <c r="DQ998" s="3" t="str">
        <f>IFERROR(INDEX(COD_SALES!$B$5:$Z$500,MATCH(resource!$CC998,COD_SALES!$A$5:$A$500,0),MATCH(resource!DQ$2,COD_SALES!$B$4:$Z$4,0)),"")</f>
        <v/>
      </c>
      <c r="DR998" s="3" t="str">
        <f>IFERROR(INDEX(COD_SALES!$B$5:$Z$500,MATCH(resource!$CC998,COD_SALES!$A$5:$A$500,0),MATCH(resource!DR$2,COD_SALES!$B$4:$Z$4,0)),"")</f>
        <v/>
      </c>
      <c r="DS998" s="3" t="str">
        <f>IFERROR(INDEX(COD_SALES!$B$5:$Z$500,MATCH(resource!$CC998,COD_SALES!$A$5:$A$500,0),MATCH(resource!DS$2,COD_SALES!$B$4:$Z$4,0)),"")</f>
        <v/>
      </c>
      <c r="DT998" s="3" t="str">
        <f>IFERROR(INDEX(COD_SALES!$B$5:$Z$500,MATCH(resource!$CC998,COD_SALES!$A$5:$A$500,0),MATCH(resource!DT$2,COD_SALES!$B$4:$Z$4,0)),"")</f>
        <v/>
      </c>
      <c r="DU998" s="3" t="str">
        <f>IFERROR(INDEX(COD_SALES!$B$5:$Z$500,MATCH(resource!$CC998,COD_SALES!$A$5:$A$500,0),MATCH(resource!DU$2,COD_SALES!$B$4:$Z$4,0)),"")</f>
        <v/>
      </c>
      <c r="DV998" s="3" t="str">
        <f>IFERROR(INDEX(COD_SALES!$B$5:$Z$500,MATCH(resource!$CC998,COD_SALES!$A$5:$A$500,0),MATCH(resource!DV$2,COD_SALES!$B$4:$Z$4,0)),"")</f>
        <v/>
      </c>
      <c r="DW998" s="3" t="str">
        <f>IFERROR(INDEX(COD_SALES!$B$5:$Z$500,MATCH(resource!$CC998,COD_SALES!$A$5:$A$500,0),MATCH(resource!DW$2,COD_SALES!$B$4:$Z$4,0)),"")</f>
        <v/>
      </c>
      <c r="DX998" s="3" t="str">
        <f>IFERROR(INDEX(COD_SALES!$B$5:$Z$500,MATCH(resource!$CC998,COD_SALES!$A$5:$A$500,0),MATCH(resource!DX$2,COD_SALES!$B$4:$Z$4,0)),"")</f>
        <v/>
      </c>
      <c r="DY998" s="3" t="str">
        <f>IFERROR(INDEX(COD_SALES!$B$5:$Z$500,MATCH(resource!$CC998,COD_SALES!$A$5:$A$500,0),MATCH(resource!DY$2,COD_SALES!$B$4:$Z$4,0)),"")</f>
        <v/>
      </c>
      <c r="DZ998" s="3" t="str">
        <f>IFERROR(INDEX(COD_SALES!$B$5:$Z$500,MATCH(resource!$CC998,COD_SALES!$A$5:$A$500,0),MATCH(resource!DZ$2,COD_SALES!$B$4:$Z$4,0)),"")</f>
        <v/>
      </c>
      <c r="EA998" s="3" t="str">
        <f>IFERROR(INDEX(COD_SALES!$B$5:$Z$500,MATCH(resource!$CC998,COD_SALES!$A$5:$A$500,0),MATCH(resource!EA$2,COD_SALES!$B$4:$Z$4,0)),"")</f>
        <v/>
      </c>
      <c r="EB998" s="3">
        <f t="shared" si="146"/>
        <v>0</v>
      </c>
      <c r="EW998" s="3">
        <f>IFERROR(VLOOKUP(CC998,data_pull!$AO$25:$AR$546,2,0),0)</f>
        <v>0</v>
      </c>
      <c r="EX998" s="1">
        <f>IFERROR(VLOOKUP(CC998,data_pull!$AO$25:$AR$546,4,0),0)</f>
        <v>0</v>
      </c>
    </row>
    <row r="999" spans="13:154" x14ac:dyDescent="0.25"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4">
        <f>sales_data!B998</f>
        <v>0</v>
      </c>
      <c r="AR999" s="4">
        <f>sales_data!C998</f>
        <v>0</v>
      </c>
      <c r="AS999" s="5" t="str">
        <f t="shared" si="145"/>
        <v/>
      </c>
      <c r="AT999" s="4">
        <f>sales_data!I998</f>
        <v>0</v>
      </c>
      <c r="AU999" s="4">
        <f>sales_data!W998</f>
        <v>0</v>
      </c>
      <c r="AV999" s="1">
        <f>sales_data!N998</f>
        <v>0</v>
      </c>
      <c r="AW999" s="1">
        <f>sales_data!P998</f>
        <v>0</v>
      </c>
      <c r="AX999" s="3">
        <f ca="1">IFERROR(INDEX(INDIRECT("day_wise_sales_data!$B$2:$BZ$599"),MATCH(resource!$CC999,day_wise_sales_data!$A$2:$A$500,0),MATCH(resource!AX$2,INDIRECT("day_wise_sales_data!$B$1:$BZ$1"),0)),0)</f>
        <v>0</v>
      </c>
      <c r="AY999" s="3">
        <f ca="1">IFERROR(INDEX(INDIRECT("day_wise_sales_data!$B$2:$BZ$599"),MATCH(resource!$CC999,day_wise_sales_data!$A$2:$A$500,0),MATCH(resource!AY$2,INDIRECT("day_wise_sales_data!$B$1:$BZ$1"),0)),0)</f>
        <v>0</v>
      </c>
      <c r="AZ999" s="3">
        <f ca="1">IFERROR(INDEX(INDIRECT("day_wise_sales_data!$B$2:$BZ$599"),MATCH(resource!$CC999,day_wise_sales_data!$A$2:$A$500,0),MATCH(resource!AZ$2,INDIRECT("day_wise_sales_data!$B$1:$BZ$1"),0)),0)</f>
        <v>0</v>
      </c>
      <c r="BA999" s="3">
        <f ca="1">IFERROR(INDEX(INDIRECT("day_wise_sales_data!$B$2:$BZ$599"),MATCH(resource!$CC999,day_wise_sales_data!$A$2:$A$500,0),MATCH(resource!BA$2,INDIRECT("day_wise_sales_data!$B$1:$BZ$1"),0)),0)</f>
        <v>0</v>
      </c>
      <c r="BB999" s="3">
        <f ca="1">IFERROR(INDEX(INDIRECT("day_wise_sales_data!$B$2:$BZ$599"),MATCH(resource!$CC999,day_wise_sales_data!$A$2:$A$500,0),MATCH(resource!BB$2,INDIRECT("day_wise_sales_data!$B$1:$BZ$1"),0)),0)</f>
        <v>0</v>
      </c>
      <c r="BC999" s="3">
        <f ca="1">IFERROR(INDEX(INDIRECT("day_wise_sales_data!$B$2:$BZ$599"),MATCH(resource!$CC999,day_wise_sales_data!$A$2:$A$500,0),MATCH(resource!BC$2,INDIRECT("day_wise_sales_data!$B$1:$BZ$1"),0)),0)</f>
        <v>0</v>
      </c>
      <c r="BD999" s="3">
        <f ca="1">IFERROR(INDEX(INDIRECT("day_wise_sales_data!$B$2:$BZ$599"),MATCH(resource!$CC999,day_wise_sales_data!$A$2:$A$500,0),MATCH(resource!BD$2,INDIRECT("day_wise_sales_data!$B$1:$BZ$1"),0)),0)</f>
        <v>0</v>
      </c>
      <c r="BE999" s="3">
        <f ca="1">IFERROR(INDEX(INDIRECT("day_wise_sales_data!$B$2:$BZ$599"),MATCH(resource!$CC999,day_wise_sales_data!$A$2:$A$500,0),MATCH(resource!BE$2,INDIRECT("day_wise_sales_data!$B$1:$BZ$1"),0)),0)</f>
        <v>0</v>
      </c>
      <c r="BF999" s="3">
        <f ca="1">IFERROR(INDEX(INDIRECT("day_wise_sales_data!$B$2:$BZ$599"),MATCH(resource!$CC999,day_wise_sales_data!$A$2:$A$500,0),MATCH(resource!BF$2,INDIRECT("day_wise_sales_data!$B$1:$BZ$1"),0)),0)</f>
        <v>0</v>
      </c>
      <c r="BG999" s="3">
        <f ca="1">IFERROR(INDEX(INDIRECT("day_wise_sales_data!$B$2:$BZ$599"),MATCH(resource!$CC999,day_wise_sales_data!$A$2:$A$500,0),MATCH(resource!BG$2,INDIRECT("day_wise_sales_data!$B$1:$BZ$1"),0)),0)</f>
        <v>0</v>
      </c>
      <c r="BH999" s="3">
        <f ca="1">IFERROR(INDEX(INDIRECT("day_wise_sales_data!$B$2:$BZ$599"),MATCH(resource!$CC999,day_wise_sales_data!$A$2:$A$500,0),MATCH(resource!BH$2,INDIRECT("day_wise_sales_data!$B$1:$BZ$1"),0)),0)</f>
        <v>0</v>
      </c>
      <c r="BI999" s="3">
        <f ca="1">IFERROR(INDEX(INDIRECT("day_wise_sales_data!$B$2:$BZ$599"),MATCH(resource!$CC999,day_wise_sales_data!$A$2:$A$500,0),MATCH(resource!BI$2,INDIRECT("day_wise_sales_data!$B$1:$BZ$1"),0)),0)</f>
        <v>0</v>
      </c>
      <c r="BJ999" s="3">
        <f ca="1">IFERROR(INDEX(INDIRECT("day_wise_sales_data!$B$2:$BZ$599"),MATCH(resource!$CC999,day_wise_sales_data!$A$2:$A$500,0),MATCH(resource!BJ$2,INDIRECT("day_wise_sales_data!$B$1:$BZ$1"),0)),0)</f>
        <v>0</v>
      </c>
      <c r="BK999" s="3">
        <f ca="1">IFERROR(INDEX(INDIRECT("day_wise_sales_data!$B$2:$BZ$599"),MATCH(resource!$CC999,day_wise_sales_data!$A$2:$A$500,0),MATCH(resource!BK$2,INDIRECT("day_wise_sales_data!$B$1:$BZ$1"),0)),0)</f>
        <v>0</v>
      </c>
      <c r="BL999" s="3">
        <f ca="1">IFERROR(INDEX(INDIRECT("day_wise_sales_data!$B$2:$BZ$599"),MATCH(resource!$CC999,day_wise_sales_data!$A$2:$A$500,0),MATCH(resource!BL$2,INDIRECT("day_wise_sales_data!$B$1:$BZ$1"),0)),0)</f>
        <v>0</v>
      </c>
      <c r="BM999" s="3">
        <f ca="1">IFERROR(INDEX(INDIRECT("day_wise_sales_data!$B$2:$BZ$599"),MATCH(resource!$CC999,day_wise_sales_data!$A$2:$A$500,0),MATCH(resource!BM$2,INDIRECT("day_wise_sales_data!$B$1:$BZ$1"),0)),0)</f>
        <v>0</v>
      </c>
      <c r="BN999" s="3">
        <f ca="1">IFERROR(INDEX(INDIRECT("day_wise_sales_data!$B$2:$BZ$599"),MATCH(resource!$CC999,day_wise_sales_data!$A$2:$A$500,0),MATCH(resource!BN$2,INDIRECT("day_wise_sales_data!$B$1:$BZ$1"),0)),0)</f>
        <v>0</v>
      </c>
      <c r="BO999" s="3">
        <f ca="1">IFERROR(INDEX(INDIRECT("day_wise_sales_data!$B$2:$BZ$599"),MATCH(resource!$CC999,day_wise_sales_data!$A$2:$A$500,0),MATCH(resource!BO$2,INDIRECT("day_wise_sales_data!$B$1:$BZ$1"),0)),0)</f>
        <v>0</v>
      </c>
      <c r="BP999" s="3">
        <f ca="1">IFERROR(INDEX(INDIRECT("day_wise_sales_data!$B$2:$BZ$599"),MATCH(resource!$CC999,day_wise_sales_data!$A$2:$A$500,0),MATCH(resource!BP$2,INDIRECT("day_wise_sales_data!$B$1:$BZ$1"),0)),0)</f>
        <v>0</v>
      </c>
      <c r="BQ999" s="3">
        <f ca="1">IFERROR(INDEX(INDIRECT("day_wise_sales_data!$B$2:$BZ$599"),MATCH(resource!$CC999,day_wise_sales_data!$A$2:$A$500,0),MATCH(resource!BQ$2,INDIRECT("day_wise_sales_data!$B$1:$BZ$1"),0)),0)</f>
        <v>0</v>
      </c>
      <c r="BR999" s="3">
        <f ca="1">IFERROR(INDEX(INDIRECT("day_wise_sales_data!$B$2:$BZ$599"),MATCH(resource!$CC999,day_wise_sales_data!$A$2:$A$500,0),MATCH(resource!BR$2,INDIRECT("day_wise_sales_data!$B$1:$BZ$1"),0)),0)</f>
        <v>0</v>
      </c>
      <c r="BS999" s="3">
        <f ca="1">IFERROR(INDEX(INDIRECT("day_wise_sales_data!$B$2:$BZ$599"),MATCH(resource!$CC999,day_wise_sales_data!$A$2:$A$500,0),MATCH(resource!BS$2,INDIRECT("day_wise_sales_data!$B$1:$BZ$1"),0)),0)</f>
        <v>0</v>
      </c>
      <c r="BT999" s="3">
        <f ca="1">IFERROR(INDEX(INDIRECT("day_wise_sales_data!$B$2:$BZ$599"),MATCH(resource!$CC999,day_wise_sales_data!$A$2:$A$500,0),MATCH(resource!BT$2,INDIRECT("day_wise_sales_data!$B$1:$BZ$1"),0)),0)</f>
        <v>0</v>
      </c>
      <c r="BU999" s="3">
        <f ca="1">IFERROR(INDEX(INDIRECT("day_wise_sales_data!$B$2:$BZ$599"),MATCH(resource!$CC999,day_wise_sales_data!$A$2:$A$500,0),MATCH(resource!BU$2,INDIRECT("day_wise_sales_data!$B$1:$BZ$1"),0)),0)</f>
        <v>0</v>
      </c>
      <c r="BV999" s="3">
        <f ca="1">IFERROR(INDEX(INDIRECT("day_wise_sales_data!$B$2:$BZ$599"),MATCH(resource!$CC999,day_wise_sales_data!$A$2:$A$500,0),MATCH(resource!BV$2,INDIRECT("day_wise_sales_data!$B$1:$BZ$1"),0)),0)</f>
        <v>0</v>
      </c>
      <c r="BW999" s="3">
        <f ca="1">IFERROR(INDEX(INDIRECT("day_wise_sales_data!$B$2:$BZ$599"),MATCH(resource!$CC999,day_wise_sales_data!$A$2:$A$500,0),MATCH(resource!BW$2,INDIRECT("day_wise_sales_data!$B$1:$BZ$1"),0)),0)</f>
        <v>0</v>
      </c>
      <c r="BX999" s="3">
        <f ca="1">IFERROR(INDEX(INDIRECT("day_wise_sales_data!$B$2:$BZ$599"),MATCH(resource!$CC999,day_wise_sales_data!$A$2:$A$500,0),MATCH(resource!BX$2,INDIRECT("day_wise_sales_data!$B$1:$BZ$1"),0)),0)</f>
        <v>0</v>
      </c>
      <c r="BY999" s="3">
        <f ca="1">IFERROR(INDEX(INDIRECT("day_wise_sales_data!$B$2:$BZ$599"),MATCH(resource!$CC999,day_wise_sales_data!$A$2:$A$500,0),MATCH(resource!BY$2,INDIRECT("day_wise_sales_data!$B$1:$BZ$1"),0)),0)</f>
        <v>0</v>
      </c>
      <c r="BZ999" s="3">
        <f ca="1">IFERROR(INDEX(INDIRECT("day_wise_sales_data!$B$2:$BZ$599"),MATCH(resource!$CC999,day_wise_sales_data!$A$2:$A$500,0),MATCH(resource!BZ$2,INDIRECT("day_wise_sales_data!$B$1:$BZ$1"),0)),0)</f>
        <v>0</v>
      </c>
      <c r="CA999" s="3">
        <f ca="1">IFERROR(INDEX(INDIRECT("day_wise_sales_data!$B$2:$BZ$599"),MATCH(resource!$CC999,day_wise_sales_data!$A$2:$A$500,0),MATCH(resource!CA$2,INDIRECT("day_wise_sales_data!$B$1:$BZ$1"),0)),0)</f>
        <v>0</v>
      </c>
      <c r="CC999" s="4">
        <f>sales_data!H998</f>
        <v>0</v>
      </c>
      <c r="CD999" s="1">
        <v>997</v>
      </c>
      <c r="CE999" s="1" t="str">
        <f>IF(AQ999=report!$AQ$3,resource!CD999,"")</f>
        <v/>
      </c>
      <c r="CF999" s="5" t="str">
        <f>IFERROR(SMALL($CE$3:$CE$1001,ROWS($CE$3:CE999)),"")</f>
        <v/>
      </c>
      <c r="CH999">
        <f>IFERROR(VLOOKUP($CC999,data_pull!$E$22:$G$700,2,0),0)</f>
        <v>0</v>
      </c>
      <c r="DK999" s="3" t="str">
        <f>IFERROR(INDEX(COD_SALES!$B$5:$Z$500,MATCH(resource!$CC999,COD_SALES!$A$5:$A$500,0),MATCH(resource!DK$2,COD_SALES!$B$4:$Z$4,0)),"")</f>
        <v/>
      </c>
      <c r="DL999" s="3" t="str">
        <f>IFERROR(INDEX(COD_SALES!$B$5:$Z$500,MATCH(resource!$CC999,COD_SALES!$A$5:$A$500,0),MATCH(resource!DL$2,COD_SALES!$B$4:$Z$4,0)),"")</f>
        <v/>
      </c>
      <c r="DM999" s="3" t="str">
        <f>IFERROR(INDEX(COD_SALES!$B$5:$Z$500,MATCH(resource!$CC999,COD_SALES!$A$5:$A$500,0),MATCH(resource!DM$2,COD_SALES!$B$4:$Z$4,0)),"")</f>
        <v/>
      </c>
      <c r="DN999" s="3" t="str">
        <f>IFERROR(INDEX(COD_SALES!$B$5:$Z$500,MATCH(resource!$CC999,COD_SALES!$A$5:$A$500,0),MATCH(resource!DN$2,COD_SALES!$B$4:$Z$4,0)),"")</f>
        <v/>
      </c>
      <c r="DO999" s="3" t="str">
        <f>IFERROR(INDEX(COD_SALES!$B$5:$Z$500,MATCH(resource!$CC999,COD_SALES!$A$5:$A$500,0),MATCH(resource!DO$2,COD_SALES!$B$4:$Z$4,0)),"")</f>
        <v/>
      </c>
      <c r="DP999" s="3" t="str">
        <f>IFERROR(INDEX(COD_SALES!$B$5:$Z$500,MATCH(resource!$CC999,COD_SALES!$A$5:$A$500,0),MATCH(resource!DP$2,COD_SALES!$B$4:$Z$4,0)),"")</f>
        <v/>
      </c>
      <c r="DQ999" s="3" t="str">
        <f>IFERROR(INDEX(COD_SALES!$B$5:$Z$500,MATCH(resource!$CC999,COD_SALES!$A$5:$A$500,0),MATCH(resource!DQ$2,COD_SALES!$B$4:$Z$4,0)),"")</f>
        <v/>
      </c>
      <c r="DR999" s="3" t="str">
        <f>IFERROR(INDEX(COD_SALES!$B$5:$Z$500,MATCH(resource!$CC999,COD_SALES!$A$5:$A$500,0),MATCH(resource!DR$2,COD_SALES!$B$4:$Z$4,0)),"")</f>
        <v/>
      </c>
      <c r="DS999" s="3" t="str">
        <f>IFERROR(INDEX(COD_SALES!$B$5:$Z$500,MATCH(resource!$CC999,COD_SALES!$A$5:$A$500,0),MATCH(resource!DS$2,COD_SALES!$B$4:$Z$4,0)),"")</f>
        <v/>
      </c>
      <c r="DT999" s="3" t="str">
        <f>IFERROR(INDEX(COD_SALES!$B$5:$Z$500,MATCH(resource!$CC999,COD_SALES!$A$5:$A$500,0),MATCH(resource!DT$2,COD_SALES!$B$4:$Z$4,0)),"")</f>
        <v/>
      </c>
      <c r="DU999" s="3" t="str">
        <f>IFERROR(INDEX(COD_SALES!$B$5:$Z$500,MATCH(resource!$CC999,COD_SALES!$A$5:$A$500,0),MATCH(resource!DU$2,COD_SALES!$B$4:$Z$4,0)),"")</f>
        <v/>
      </c>
      <c r="DV999" s="3" t="str">
        <f>IFERROR(INDEX(COD_SALES!$B$5:$Z$500,MATCH(resource!$CC999,COD_SALES!$A$5:$A$500,0),MATCH(resource!DV$2,COD_SALES!$B$4:$Z$4,0)),"")</f>
        <v/>
      </c>
      <c r="DW999" s="3" t="str">
        <f>IFERROR(INDEX(COD_SALES!$B$5:$Z$500,MATCH(resource!$CC999,COD_SALES!$A$5:$A$500,0),MATCH(resource!DW$2,COD_SALES!$B$4:$Z$4,0)),"")</f>
        <v/>
      </c>
      <c r="DX999" s="3" t="str">
        <f>IFERROR(INDEX(COD_SALES!$B$5:$Z$500,MATCH(resource!$CC999,COD_SALES!$A$5:$A$500,0),MATCH(resource!DX$2,COD_SALES!$B$4:$Z$4,0)),"")</f>
        <v/>
      </c>
      <c r="DY999" s="3" t="str">
        <f>IFERROR(INDEX(COD_SALES!$B$5:$Z$500,MATCH(resource!$CC999,COD_SALES!$A$5:$A$500,0),MATCH(resource!DY$2,COD_SALES!$B$4:$Z$4,0)),"")</f>
        <v/>
      </c>
      <c r="DZ999" s="3" t="str">
        <f>IFERROR(INDEX(COD_SALES!$B$5:$Z$500,MATCH(resource!$CC999,COD_SALES!$A$5:$A$500,0),MATCH(resource!DZ$2,COD_SALES!$B$4:$Z$4,0)),"")</f>
        <v/>
      </c>
      <c r="EA999" s="3" t="str">
        <f>IFERROR(INDEX(COD_SALES!$B$5:$Z$500,MATCH(resource!$CC999,COD_SALES!$A$5:$A$500,0),MATCH(resource!EA$2,COD_SALES!$B$4:$Z$4,0)),"")</f>
        <v/>
      </c>
      <c r="EB999" s="3">
        <f t="shared" si="146"/>
        <v>0</v>
      </c>
      <c r="EW999" s="3">
        <f>IFERROR(VLOOKUP(CC999,data_pull!$AO$25:$AR$546,2,0),0)</f>
        <v>0</v>
      </c>
      <c r="EX999" s="1">
        <f>IFERROR(VLOOKUP(CC999,data_pull!$AO$25:$AR$546,4,0),0)</f>
        <v>0</v>
      </c>
    </row>
    <row r="1000" spans="13:154" x14ac:dyDescent="0.25"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4">
        <f>sales_data!B999</f>
        <v>0</v>
      </c>
      <c r="AR1000" s="4">
        <f>sales_data!C999</f>
        <v>0</v>
      </c>
      <c r="AS1000" s="5" t="str">
        <f t="shared" si="145"/>
        <v/>
      </c>
      <c r="AT1000" s="4">
        <f>sales_data!I999</f>
        <v>0</v>
      </c>
      <c r="AU1000" s="4">
        <f>sales_data!W999</f>
        <v>0</v>
      </c>
      <c r="AV1000" s="1">
        <f>sales_data!N999</f>
        <v>0</v>
      </c>
      <c r="AW1000" s="1">
        <f>sales_data!P999</f>
        <v>0</v>
      </c>
      <c r="AX1000" s="3">
        <f ca="1">IFERROR(INDEX(INDIRECT("day_wise_sales_data!$B$2:$BZ$599"),MATCH(resource!$CC1000,day_wise_sales_data!$A$2:$A$500,0),MATCH(resource!AX$2,INDIRECT("day_wise_sales_data!$B$1:$BZ$1"),0)),0)</f>
        <v>0</v>
      </c>
      <c r="AY1000" s="3">
        <f ca="1">IFERROR(INDEX(INDIRECT("day_wise_sales_data!$B$2:$BZ$599"),MATCH(resource!$CC1000,day_wise_sales_data!$A$2:$A$500,0),MATCH(resource!AY$2,INDIRECT("day_wise_sales_data!$B$1:$BZ$1"),0)),0)</f>
        <v>0</v>
      </c>
      <c r="AZ1000" s="3">
        <f ca="1">IFERROR(INDEX(INDIRECT("day_wise_sales_data!$B$2:$BZ$599"),MATCH(resource!$CC1000,day_wise_sales_data!$A$2:$A$500,0),MATCH(resource!AZ$2,INDIRECT("day_wise_sales_data!$B$1:$BZ$1"),0)),0)</f>
        <v>0</v>
      </c>
      <c r="BA1000" s="3">
        <f ca="1">IFERROR(INDEX(INDIRECT("day_wise_sales_data!$B$2:$BZ$599"),MATCH(resource!$CC1000,day_wise_sales_data!$A$2:$A$500,0),MATCH(resource!BA$2,INDIRECT("day_wise_sales_data!$B$1:$BZ$1"),0)),0)</f>
        <v>0</v>
      </c>
      <c r="BB1000" s="3">
        <f ca="1">IFERROR(INDEX(INDIRECT("day_wise_sales_data!$B$2:$BZ$599"),MATCH(resource!$CC1000,day_wise_sales_data!$A$2:$A$500,0),MATCH(resource!BB$2,INDIRECT("day_wise_sales_data!$B$1:$BZ$1"),0)),0)</f>
        <v>0</v>
      </c>
      <c r="BC1000" s="3">
        <f ca="1">IFERROR(INDEX(INDIRECT("day_wise_sales_data!$B$2:$BZ$599"),MATCH(resource!$CC1000,day_wise_sales_data!$A$2:$A$500,0),MATCH(resource!BC$2,INDIRECT("day_wise_sales_data!$B$1:$BZ$1"),0)),0)</f>
        <v>0</v>
      </c>
      <c r="BD1000" s="3">
        <f ca="1">IFERROR(INDEX(INDIRECT("day_wise_sales_data!$B$2:$BZ$599"),MATCH(resource!$CC1000,day_wise_sales_data!$A$2:$A$500,0),MATCH(resource!BD$2,INDIRECT("day_wise_sales_data!$B$1:$BZ$1"),0)),0)</f>
        <v>0</v>
      </c>
      <c r="BE1000" s="3">
        <f ca="1">IFERROR(INDEX(INDIRECT("day_wise_sales_data!$B$2:$BZ$599"),MATCH(resource!$CC1000,day_wise_sales_data!$A$2:$A$500,0),MATCH(resource!BE$2,INDIRECT("day_wise_sales_data!$B$1:$BZ$1"),0)),0)</f>
        <v>0</v>
      </c>
      <c r="BF1000" s="3">
        <f ca="1">IFERROR(INDEX(INDIRECT("day_wise_sales_data!$B$2:$BZ$599"),MATCH(resource!$CC1000,day_wise_sales_data!$A$2:$A$500,0),MATCH(resource!BF$2,INDIRECT("day_wise_sales_data!$B$1:$BZ$1"),0)),0)</f>
        <v>0</v>
      </c>
      <c r="BG1000" s="3">
        <f ca="1">IFERROR(INDEX(INDIRECT("day_wise_sales_data!$B$2:$BZ$599"),MATCH(resource!$CC1000,day_wise_sales_data!$A$2:$A$500,0),MATCH(resource!BG$2,INDIRECT("day_wise_sales_data!$B$1:$BZ$1"),0)),0)</f>
        <v>0</v>
      </c>
      <c r="BH1000" s="3">
        <f ca="1">IFERROR(INDEX(INDIRECT("day_wise_sales_data!$B$2:$BZ$599"),MATCH(resource!$CC1000,day_wise_sales_data!$A$2:$A$500,0),MATCH(resource!BH$2,INDIRECT("day_wise_sales_data!$B$1:$BZ$1"),0)),0)</f>
        <v>0</v>
      </c>
      <c r="BI1000" s="3">
        <f ca="1">IFERROR(INDEX(INDIRECT("day_wise_sales_data!$B$2:$BZ$599"),MATCH(resource!$CC1000,day_wise_sales_data!$A$2:$A$500,0),MATCH(resource!BI$2,INDIRECT("day_wise_sales_data!$B$1:$BZ$1"),0)),0)</f>
        <v>0</v>
      </c>
      <c r="BJ1000" s="3">
        <f ca="1">IFERROR(INDEX(INDIRECT("day_wise_sales_data!$B$2:$BZ$599"),MATCH(resource!$CC1000,day_wise_sales_data!$A$2:$A$500,0),MATCH(resource!BJ$2,INDIRECT("day_wise_sales_data!$B$1:$BZ$1"),0)),0)</f>
        <v>0</v>
      </c>
      <c r="BK1000" s="3">
        <f ca="1">IFERROR(INDEX(INDIRECT("day_wise_sales_data!$B$2:$BZ$599"),MATCH(resource!$CC1000,day_wise_sales_data!$A$2:$A$500,0),MATCH(resource!BK$2,INDIRECT("day_wise_sales_data!$B$1:$BZ$1"),0)),0)</f>
        <v>0</v>
      </c>
      <c r="BL1000" s="3">
        <f ca="1">IFERROR(INDEX(INDIRECT("day_wise_sales_data!$B$2:$BZ$599"),MATCH(resource!$CC1000,day_wise_sales_data!$A$2:$A$500,0),MATCH(resource!BL$2,INDIRECT("day_wise_sales_data!$B$1:$BZ$1"),0)),0)</f>
        <v>0</v>
      </c>
      <c r="BM1000" s="3">
        <f ca="1">IFERROR(INDEX(INDIRECT("day_wise_sales_data!$B$2:$BZ$599"),MATCH(resource!$CC1000,day_wise_sales_data!$A$2:$A$500,0),MATCH(resource!BM$2,INDIRECT("day_wise_sales_data!$B$1:$BZ$1"),0)),0)</f>
        <v>0</v>
      </c>
      <c r="BN1000" s="3">
        <f ca="1">IFERROR(INDEX(INDIRECT("day_wise_sales_data!$B$2:$BZ$599"),MATCH(resource!$CC1000,day_wise_sales_data!$A$2:$A$500,0),MATCH(resource!BN$2,INDIRECT("day_wise_sales_data!$B$1:$BZ$1"),0)),0)</f>
        <v>0</v>
      </c>
      <c r="BO1000" s="3">
        <f ca="1">IFERROR(INDEX(INDIRECT("day_wise_sales_data!$B$2:$BZ$599"),MATCH(resource!$CC1000,day_wise_sales_data!$A$2:$A$500,0),MATCH(resource!BO$2,INDIRECT("day_wise_sales_data!$B$1:$BZ$1"),0)),0)</f>
        <v>0</v>
      </c>
      <c r="BP1000" s="3">
        <f ca="1">IFERROR(INDEX(INDIRECT("day_wise_sales_data!$B$2:$BZ$599"),MATCH(resource!$CC1000,day_wise_sales_data!$A$2:$A$500,0),MATCH(resource!BP$2,INDIRECT("day_wise_sales_data!$B$1:$BZ$1"),0)),0)</f>
        <v>0</v>
      </c>
      <c r="BQ1000" s="3">
        <f ca="1">IFERROR(INDEX(INDIRECT("day_wise_sales_data!$B$2:$BZ$599"),MATCH(resource!$CC1000,day_wise_sales_data!$A$2:$A$500,0),MATCH(resource!BQ$2,INDIRECT("day_wise_sales_data!$B$1:$BZ$1"),0)),0)</f>
        <v>0</v>
      </c>
      <c r="BR1000" s="3">
        <f ca="1">IFERROR(INDEX(INDIRECT("day_wise_sales_data!$B$2:$BZ$599"),MATCH(resource!$CC1000,day_wise_sales_data!$A$2:$A$500,0),MATCH(resource!BR$2,INDIRECT("day_wise_sales_data!$B$1:$BZ$1"),0)),0)</f>
        <v>0</v>
      </c>
      <c r="BS1000" s="3">
        <f ca="1">IFERROR(INDEX(INDIRECT("day_wise_sales_data!$B$2:$BZ$599"),MATCH(resource!$CC1000,day_wise_sales_data!$A$2:$A$500,0),MATCH(resource!BS$2,INDIRECT("day_wise_sales_data!$B$1:$BZ$1"),0)),0)</f>
        <v>0</v>
      </c>
      <c r="BT1000" s="3">
        <f ca="1">IFERROR(INDEX(INDIRECT("day_wise_sales_data!$B$2:$BZ$599"),MATCH(resource!$CC1000,day_wise_sales_data!$A$2:$A$500,0),MATCH(resource!BT$2,INDIRECT("day_wise_sales_data!$B$1:$BZ$1"),0)),0)</f>
        <v>0</v>
      </c>
      <c r="BU1000" s="3">
        <f ca="1">IFERROR(INDEX(INDIRECT("day_wise_sales_data!$B$2:$BZ$599"),MATCH(resource!$CC1000,day_wise_sales_data!$A$2:$A$500,0),MATCH(resource!BU$2,INDIRECT("day_wise_sales_data!$B$1:$BZ$1"),0)),0)</f>
        <v>0</v>
      </c>
      <c r="BV1000" s="3">
        <f ca="1">IFERROR(INDEX(INDIRECT("day_wise_sales_data!$B$2:$BZ$599"),MATCH(resource!$CC1000,day_wise_sales_data!$A$2:$A$500,0),MATCH(resource!BV$2,INDIRECT("day_wise_sales_data!$B$1:$BZ$1"),0)),0)</f>
        <v>0</v>
      </c>
      <c r="BW1000" s="3">
        <f ca="1">IFERROR(INDEX(INDIRECT("day_wise_sales_data!$B$2:$BZ$599"),MATCH(resource!$CC1000,day_wise_sales_data!$A$2:$A$500,0),MATCH(resource!BW$2,INDIRECT("day_wise_sales_data!$B$1:$BZ$1"),0)),0)</f>
        <v>0</v>
      </c>
      <c r="BX1000" s="3">
        <f ca="1">IFERROR(INDEX(INDIRECT("day_wise_sales_data!$B$2:$BZ$599"),MATCH(resource!$CC1000,day_wise_sales_data!$A$2:$A$500,0),MATCH(resource!BX$2,INDIRECT("day_wise_sales_data!$B$1:$BZ$1"),0)),0)</f>
        <v>0</v>
      </c>
      <c r="BY1000" s="3">
        <f ca="1">IFERROR(INDEX(INDIRECT("day_wise_sales_data!$B$2:$BZ$599"),MATCH(resource!$CC1000,day_wise_sales_data!$A$2:$A$500,0),MATCH(resource!BY$2,INDIRECT("day_wise_sales_data!$B$1:$BZ$1"),0)),0)</f>
        <v>0</v>
      </c>
      <c r="BZ1000" s="3">
        <f ca="1">IFERROR(INDEX(INDIRECT("day_wise_sales_data!$B$2:$BZ$599"),MATCH(resource!$CC1000,day_wise_sales_data!$A$2:$A$500,0),MATCH(resource!BZ$2,INDIRECT("day_wise_sales_data!$B$1:$BZ$1"),0)),0)</f>
        <v>0</v>
      </c>
      <c r="CA1000" s="3">
        <f ca="1">IFERROR(INDEX(INDIRECT("day_wise_sales_data!$B$2:$BZ$599"),MATCH(resource!$CC1000,day_wise_sales_data!$A$2:$A$500,0),MATCH(resource!CA$2,INDIRECT("day_wise_sales_data!$B$1:$BZ$1"),0)),0)</f>
        <v>0</v>
      </c>
      <c r="CC1000" s="4">
        <f>sales_data!H999</f>
        <v>0</v>
      </c>
      <c r="CD1000" s="1">
        <v>998</v>
      </c>
      <c r="CE1000" s="1" t="str">
        <f>IF(AQ1000=report!$AQ$3,resource!CD1000,"")</f>
        <v/>
      </c>
      <c r="CF1000" s="5" t="str">
        <f>IFERROR(SMALL($CE$3:$CE$1001,ROWS($CE$3:CE1000)),"")</f>
        <v/>
      </c>
      <c r="CH1000">
        <f>IFERROR(VLOOKUP($CC1000,data_pull!$E$22:$G$700,2,0),0)</f>
        <v>0</v>
      </c>
      <c r="DK1000" s="3" t="str">
        <f>IFERROR(INDEX(COD_SALES!$B$5:$Z$500,MATCH(resource!$CC1000,COD_SALES!$A$5:$A$500,0),MATCH(resource!DK$2,COD_SALES!$B$4:$Z$4,0)),"")</f>
        <v/>
      </c>
      <c r="DL1000" s="3" t="str">
        <f>IFERROR(INDEX(COD_SALES!$B$5:$Z$500,MATCH(resource!$CC1000,COD_SALES!$A$5:$A$500,0),MATCH(resource!DL$2,COD_SALES!$B$4:$Z$4,0)),"")</f>
        <v/>
      </c>
      <c r="DM1000" s="3" t="str">
        <f>IFERROR(INDEX(COD_SALES!$B$5:$Z$500,MATCH(resource!$CC1000,COD_SALES!$A$5:$A$500,0),MATCH(resource!DM$2,COD_SALES!$B$4:$Z$4,0)),"")</f>
        <v/>
      </c>
      <c r="DN1000" s="3" t="str">
        <f>IFERROR(INDEX(COD_SALES!$B$5:$Z$500,MATCH(resource!$CC1000,COD_SALES!$A$5:$A$500,0),MATCH(resource!DN$2,COD_SALES!$B$4:$Z$4,0)),"")</f>
        <v/>
      </c>
      <c r="DO1000" s="3" t="str">
        <f>IFERROR(INDEX(COD_SALES!$B$5:$Z$500,MATCH(resource!$CC1000,COD_SALES!$A$5:$A$500,0),MATCH(resource!DO$2,COD_SALES!$B$4:$Z$4,0)),"")</f>
        <v/>
      </c>
      <c r="DP1000" s="3" t="str">
        <f>IFERROR(INDEX(COD_SALES!$B$5:$Z$500,MATCH(resource!$CC1000,COD_SALES!$A$5:$A$500,0),MATCH(resource!DP$2,COD_SALES!$B$4:$Z$4,0)),"")</f>
        <v/>
      </c>
      <c r="DQ1000" s="3" t="str">
        <f>IFERROR(INDEX(COD_SALES!$B$5:$Z$500,MATCH(resource!$CC1000,COD_SALES!$A$5:$A$500,0),MATCH(resource!DQ$2,COD_SALES!$B$4:$Z$4,0)),"")</f>
        <v/>
      </c>
      <c r="DR1000" s="3" t="str">
        <f>IFERROR(INDEX(COD_SALES!$B$5:$Z$500,MATCH(resource!$CC1000,COD_SALES!$A$5:$A$500,0),MATCH(resource!DR$2,COD_SALES!$B$4:$Z$4,0)),"")</f>
        <v/>
      </c>
      <c r="DS1000" s="3" t="str">
        <f>IFERROR(INDEX(COD_SALES!$B$5:$Z$500,MATCH(resource!$CC1000,COD_SALES!$A$5:$A$500,0),MATCH(resource!DS$2,COD_SALES!$B$4:$Z$4,0)),"")</f>
        <v/>
      </c>
      <c r="DT1000" s="3" t="str">
        <f>IFERROR(INDEX(COD_SALES!$B$5:$Z$500,MATCH(resource!$CC1000,COD_SALES!$A$5:$A$500,0),MATCH(resource!DT$2,COD_SALES!$B$4:$Z$4,0)),"")</f>
        <v/>
      </c>
      <c r="DU1000" s="3" t="str">
        <f>IFERROR(INDEX(COD_SALES!$B$5:$Z$500,MATCH(resource!$CC1000,COD_SALES!$A$5:$A$500,0),MATCH(resource!DU$2,COD_SALES!$B$4:$Z$4,0)),"")</f>
        <v/>
      </c>
      <c r="DV1000" s="3" t="str">
        <f>IFERROR(INDEX(COD_SALES!$B$5:$Z$500,MATCH(resource!$CC1000,COD_SALES!$A$5:$A$500,0),MATCH(resource!DV$2,COD_SALES!$B$4:$Z$4,0)),"")</f>
        <v/>
      </c>
      <c r="DW1000" s="3" t="str">
        <f>IFERROR(INDEX(COD_SALES!$B$5:$Z$500,MATCH(resource!$CC1000,COD_SALES!$A$5:$A$500,0),MATCH(resource!DW$2,COD_SALES!$B$4:$Z$4,0)),"")</f>
        <v/>
      </c>
      <c r="DX1000" s="3" t="str">
        <f>IFERROR(INDEX(COD_SALES!$B$5:$Z$500,MATCH(resource!$CC1000,COD_SALES!$A$5:$A$500,0),MATCH(resource!DX$2,COD_SALES!$B$4:$Z$4,0)),"")</f>
        <v/>
      </c>
      <c r="DY1000" s="3" t="str">
        <f>IFERROR(INDEX(COD_SALES!$B$5:$Z$500,MATCH(resource!$CC1000,COD_SALES!$A$5:$A$500,0),MATCH(resource!DY$2,COD_SALES!$B$4:$Z$4,0)),"")</f>
        <v/>
      </c>
      <c r="DZ1000" s="3" t="str">
        <f>IFERROR(INDEX(COD_SALES!$B$5:$Z$500,MATCH(resource!$CC1000,COD_SALES!$A$5:$A$500,0),MATCH(resource!DZ$2,COD_SALES!$B$4:$Z$4,0)),"")</f>
        <v/>
      </c>
      <c r="EA1000" s="3" t="str">
        <f>IFERROR(INDEX(COD_SALES!$B$5:$Z$500,MATCH(resource!$CC1000,COD_SALES!$A$5:$A$500,0),MATCH(resource!EA$2,COD_SALES!$B$4:$Z$4,0)),"")</f>
        <v/>
      </c>
      <c r="EB1000" s="3">
        <f t="shared" si="146"/>
        <v>0</v>
      </c>
      <c r="EW1000" s="3">
        <f>IFERROR(VLOOKUP(CC1000,data_pull!$AO$25:$AR$546,2,0),0)</f>
        <v>0</v>
      </c>
      <c r="EX1000" s="1">
        <f>IFERROR(VLOOKUP(CC1000,data_pull!$AO$25:$AR$546,4,0),0)</f>
        <v>0</v>
      </c>
    </row>
    <row r="1001" spans="13:154" x14ac:dyDescent="0.25"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4">
        <f>sales_data!B1000</f>
        <v>0</v>
      </c>
      <c r="AR1001" s="4">
        <f>sales_data!C1000</f>
        <v>0</v>
      </c>
      <c r="AS1001" s="5" t="str">
        <f t="shared" si="145"/>
        <v/>
      </c>
      <c r="AT1001" s="4">
        <f>sales_data!I1000</f>
        <v>0</v>
      </c>
      <c r="AU1001" s="4">
        <f>sales_data!W1000</f>
        <v>0</v>
      </c>
      <c r="AV1001" s="1">
        <f>sales_data!N1000</f>
        <v>0</v>
      </c>
      <c r="AW1001" s="1">
        <f>sales_data!P1000</f>
        <v>0</v>
      </c>
      <c r="AX1001" s="3">
        <f ca="1">IFERROR(INDEX(INDIRECT("day_wise_sales_data!$B$2:$BZ$599"),MATCH(resource!$CC1001,day_wise_sales_data!$A$2:$A$500,0),MATCH(resource!AX$2,INDIRECT("day_wise_sales_data!$B$1:$BZ$1"),0)),0)</f>
        <v>0</v>
      </c>
      <c r="AY1001" s="3">
        <f ca="1">IFERROR(INDEX(INDIRECT("day_wise_sales_data!$B$2:$BZ$599"),MATCH(resource!$CC1001,day_wise_sales_data!$A$2:$A$500,0),MATCH(resource!AY$2,INDIRECT("day_wise_sales_data!$B$1:$BZ$1"),0)),0)</f>
        <v>0</v>
      </c>
      <c r="AZ1001" s="3">
        <f ca="1">IFERROR(INDEX(INDIRECT("day_wise_sales_data!$B$2:$BZ$599"),MATCH(resource!$CC1001,day_wise_sales_data!$A$2:$A$500,0),MATCH(resource!AZ$2,INDIRECT("day_wise_sales_data!$B$1:$BZ$1"),0)),0)</f>
        <v>0</v>
      </c>
      <c r="BA1001" s="3">
        <f ca="1">IFERROR(INDEX(INDIRECT("day_wise_sales_data!$B$2:$BZ$599"),MATCH(resource!$CC1001,day_wise_sales_data!$A$2:$A$500,0),MATCH(resource!BA$2,INDIRECT("day_wise_sales_data!$B$1:$BZ$1"),0)),0)</f>
        <v>0</v>
      </c>
      <c r="BB1001" s="3">
        <f ca="1">IFERROR(INDEX(INDIRECT("day_wise_sales_data!$B$2:$BZ$599"),MATCH(resource!$CC1001,day_wise_sales_data!$A$2:$A$500,0),MATCH(resource!BB$2,INDIRECT("day_wise_sales_data!$B$1:$BZ$1"),0)),0)</f>
        <v>0</v>
      </c>
      <c r="BC1001" s="3">
        <f ca="1">IFERROR(INDEX(INDIRECT("day_wise_sales_data!$B$2:$BZ$599"),MATCH(resource!$CC1001,day_wise_sales_data!$A$2:$A$500,0),MATCH(resource!BC$2,INDIRECT("day_wise_sales_data!$B$1:$BZ$1"),0)),0)</f>
        <v>0</v>
      </c>
      <c r="BD1001" s="3">
        <f ca="1">IFERROR(INDEX(INDIRECT("day_wise_sales_data!$B$2:$BZ$599"),MATCH(resource!$CC1001,day_wise_sales_data!$A$2:$A$500,0),MATCH(resource!BD$2,INDIRECT("day_wise_sales_data!$B$1:$BZ$1"),0)),0)</f>
        <v>0</v>
      </c>
      <c r="BE1001" s="3">
        <f ca="1">IFERROR(INDEX(INDIRECT("day_wise_sales_data!$B$2:$BZ$599"),MATCH(resource!$CC1001,day_wise_sales_data!$A$2:$A$500,0),MATCH(resource!BE$2,INDIRECT("day_wise_sales_data!$B$1:$BZ$1"),0)),0)</f>
        <v>0</v>
      </c>
      <c r="BF1001" s="3">
        <f ca="1">IFERROR(INDEX(INDIRECT("day_wise_sales_data!$B$2:$BZ$599"),MATCH(resource!$CC1001,day_wise_sales_data!$A$2:$A$500,0),MATCH(resource!BF$2,INDIRECT("day_wise_sales_data!$B$1:$BZ$1"),0)),0)</f>
        <v>0</v>
      </c>
      <c r="BG1001" s="3">
        <f ca="1">IFERROR(INDEX(INDIRECT("day_wise_sales_data!$B$2:$BZ$599"),MATCH(resource!$CC1001,day_wise_sales_data!$A$2:$A$500,0),MATCH(resource!BG$2,INDIRECT("day_wise_sales_data!$B$1:$BZ$1"),0)),0)</f>
        <v>0</v>
      </c>
      <c r="BH1001" s="3">
        <f ca="1">IFERROR(INDEX(INDIRECT("day_wise_sales_data!$B$2:$BZ$599"),MATCH(resource!$CC1001,day_wise_sales_data!$A$2:$A$500,0),MATCH(resource!BH$2,INDIRECT("day_wise_sales_data!$B$1:$BZ$1"),0)),0)</f>
        <v>0</v>
      </c>
      <c r="BI1001" s="3">
        <f ca="1">IFERROR(INDEX(INDIRECT("day_wise_sales_data!$B$2:$BZ$599"),MATCH(resource!$CC1001,day_wise_sales_data!$A$2:$A$500,0),MATCH(resource!BI$2,INDIRECT("day_wise_sales_data!$B$1:$BZ$1"),0)),0)</f>
        <v>0</v>
      </c>
      <c r="BJ1001" s="3">
        <f ca="1">IFERROR(INDEX(INDIRECT("day_wise_sales_data!$B$2:$BZ$599"),MATCH(resource!$CC1001,day_wise_sales_data!$A$2:$A$500,0),MATCH(resource!BJ$2,INDIRECT("day_wise_sales_data!$B$1:$BZ$1"),0)),0)</f>
        <v>0</v>
      </c>
      <c r="BK1001" s="3">
        <f ca="1">IFERROR(INDEX(INDIRECT("day_wise_sales_data!$B$2:$BZ$599"),MATCH(resource!$CC1001,day_wise_sales_data!$A$2:$A$500,0),MATCH(resource!BK$2,INDIRECT("day_wise_sales_data!$B$1:$BZ$1"),0)),0)</f>
        <v>0</v>
      </c>
      <c r="BL1001" s="3">
        <f ca="1">IFERROR(INDEX(INDIRECT("day_wise_sales_data!$B$2:$BZ$599"),MATCH(resource!$CC1001,day_wise_sales_data!$A$2:$A$500,0),MATCH(resource!BL$2,INDIRECT("day_wise_sales_data!$B$1:$BZ$1"),0)),0)</f>
        <v>0</v>
      </c>
      <c r="BM1001" s="3">
        <f ca="1">IFERROR(INDEX(INDIRECT("day_wise_sales_data!$B$2:$BZ$599"),MATCH(resource!$CC1001,day_wise_sales_data!$A$2:$A$500,0),MATCH(resource!BM$2,INDIRECT("day_wise_sales_data!$B$1:$BZ$1"),0)),0)</f>
        <v>0</v>
      </c>
      <c r="BN1001" s="3">
        <f ca="1">IFERROR(INDEX(INDIRECT("day_wise_sales_data!$B$2:$BZ$599"),MATCH(resource!$CC1001,day_wise_sales_data!$A$2:$A$500,0),MATCH(resource!BN$2,INDIRECT("day_wise_sales_data!$B$1:$BZ$1"),0)),0)</f>
        <v>0</v>
      </c>
      <c r="BO1001" s="3">
        <f ca="1">IFERROR(INDEX(INDIRECT("day_wise_sales_data!$B$2:$BZ$599"),MATCH(resource!$CC1001,day_wise_sales_data!$A$2:$A$500,0),MATCH(resource!BO$2,INDIRECT("day_wise_sales_data!$B$1:$BZ$1"),0)),0)</f>
        <v>0</v>
      </c>
      <c r="BP1001" s="3">
        <f ca="1">IFERROR(INDEX(INDIRECT("day_wise_sales_data!$B$2:$BZ$599"),MATCH(resource!$CC1001,day_wise_sales_data!$A$2:$A$500,0),MATCH(resource!BP$2,INDIRECT("day_wise_sales_data!$B$1:$BZ$1"),0)),0)</f>
        <v>0</v>
      </c>
      <c r="BQ1001" s="3">
        <f ca="1">IFERROR(INDEX(INDIRECT("day_wise_sales_data!$B$2:$BZ$599"),MATCH(resource!$CC1001,day_wise_sales_data!$A$2:$A$500,0),MATCH(resource!BQ$2,INDIRECT("day_wise_sales_data!$B$1:$BZ$1"),0)),0)</f>
        <v>0</v>
      </c>
      <c r="BR1001" s="3">
        <f ca="1">IFERROR(INDEX(INDIRECT("day_wise_sales_data!$B$2:$BZ$599"),MATCH(resource!$CC1001,day_wise_sales_data!$A$2:$A$500,0),MATCH(resource!BR$2,INDIRECT("day_wise_sales_data!$B$1:$BZ$1"),0)),0)</f>
        <v>0</v>
      </c>
      <c r="BS1001" s="3">
        <f ca="1">IFERROR(INDEX(INDIRECT("day_wise_sales_data!$B$2:$BZ$599"),MATCH(resource!$CC1001,day_wise_sales_data!$A$2:$A$500,0),MATCH(resource!BS$2,INDIRECT("day_wise_sales_data!$B$1:$BZ$1"),0)),0)</f>
        <v>0</v>
      </c>
      <c r="BT1001" s="3">
        <f ca="1">IFERROR(INDEX(INDIRECT("day_wise_sales_data!$B$2:$BZ$599"),MATCH(resource!$CC1001,day_wise_sales_data!$A$2:$A$500,0),MATCH(resource!BT$2,INDIRECT("day_wise_sales_data!$B$1:$BZ$1"),0)),0)</f>
        <v>0</v>
      </c>
      <c r="BU1001" s="3">
        <f ca="1">IFERROR(INDEX(INDIRECT("day_wise_sales_data!$B$2:$BZ$599"),MATCH(resource!$CC1001,day_wise_sales_data!$A$2:$A$500,0),MATCH(resource!BU$2,INDIRECT("day_wise_sales_data!$B$1:$BZ$1"),0)),0)</f>
        <v>0</v>
      </c>
      <c r="BV1001" s="3">
        <f ca="1">IFERROR(INDEX(INDIRECT("day_wise_sales_data!$B$2:$BZ$599"),MATCH(resource!$CC1001,day_wise_sales_data!$A$2:$A$500,0),MATCH(resource!BV$2,INDIRECT("day_wise_sales_data!$B$1:$BZ$1"),0)),0)</f>
        <v>0</v>
      </c>
      <c r="BW1001" s="3">
        <f ca="1">IFERROR(INDEX(INDIRECT("day_wise_sales_data!$B$2:$BZ$599"),MATCH(resource!$CC1001,day_wise_sales_data!$A$2:$A$500,0),MATCH(resource!BW$2,INDIRECT("day_wise_sales_data!$B$1:$BZ$1"),0)),0)</f>
        <v>0</v>
      </c>
      <c r="BX1001" s="3">
        <f ca="1">IFERROR(INDEX(INDIRECT("day_wise_sales_data!$B$2:$BZ$599"),MATCH(resource!$CC1001,day_wise_sales_data!$A$2:$A$500,0),MATCH(resource!BX$2,INDIRECT("day_wise_sales_data!$B$1:$BZ$1"),0)),0)</f>
        <v>0</v>
      </c>
      <c r="BY1001" s="3">
        <f ca="1">IFERROR(INDEX(INDIRECT("day_wise_sales_data!$B$2:$BZ$599"),MATCH(resource!$CC1001,day_wise_sales_data!$A$2:$A$500,0),MATCH(resource!BY$2,INDIRECT("day_wise_sales_data!$B$1:$BZ$1"),0)),0)</f>
        <v>0</v>
      </c>
      <c r="BZ1001" s="3">
        <f ca="1">IFERROR(INDEX(INDIRECT("day_wise_sales_data!$B$2:$BZ$599"),MATCH(resource!$CC1001,day_wise_sales_data!$A$2:$A$500,0),MATCH(resource!BZ$2,INDIRECT("day_wise_sales_data!$B$1:$BZ$1"),0)),0)</f>
        <v>0</v>
      </c>
      <c r="CA1001" s="3">
        <f ca="1">IFERROR(INDEX(INDIRECT("day_wise_sales_data!$B$2:$BZ$599"),MATCH(resource!$CC1001,day_wise_sales_data!$A$2:$A$500,0),MATCH(resource!CA$2,INDIRECT("day_wise_sales_data!$B$1:$BZ$1"),0)),0)</f>
        <v>0</v>
      </c>
      <c r="CC1001" s="4">
        <f>sales_data!H1000</f>
        <v>0</v>
      </c>
      <c r="CD1001" s="1">
        <v>999</v>
      </c>
      <c r="CE1001" s="1" t="str">
        <f>IF(AQ1001=report!$AQ$3,resource!CD1001,"")</f>
        <v/>
      </c>
      <c r="CF1001" s="5" t="str">
        <f>IFERROR(SMALL($CE$3:$CE$1001,ROWS($CE$3:CE1001)),"")</f>
        <v/>
      </c>
      <c r="CH1001">
        <f>IFERROR(VLOOKUP($CC1001,data_pull!$E$22:$G$700,2,0),0)</f>
        <v>0</v>
      </c>
      <c r="DK1001" s="3" t="str">
        <f>IFERROR(INDEX(COD_SALES!$B$5:$Z$500,MATCH(resource!$CC1001,COD_SALES!$A$5:$A$500,0),MATCH(resource!DK$2,COD_SALES!$B$4:$Z$4,0)),"")</f>
        <v/>
      </c>
      <c r="DL1001" s="3" t="str">
        <f>IFERROR(INDEX(COD_SALES!$B$5:$Z$500,MATCH(resource!$CC1001,COD_SALES!$A$5:$A$500,0),MATCH(resource!DL$2,COD_SALES!$B$4:$Z$4,0)),"")</f>
        <v/>
      </c>
      <c r="DM1001" s="3" t="str">
        <f>IFERROR(INDEX(COD_SALES!$B$5:$Z$500,MATCH(resource!$CC1001,COD_SALES!$A$5:$A$500,0),MATCH(resource!DM$2,COD_SALES!$B$4:$Z$4,0)),"")</f>
        <v/>
      </c>
      <c r="DN1001" s="3" t="str">
        <f>IFERROR(INDEX(COD_SALES!$B$5:$Z$500,MATCH(resource!$CC1001,COD_SALES!$A$5:$A$500,0),MATCH(resource!DN$2,COD_SALES!$B$4:$Z$4,0)),"")</f>
        <v/>
      </c>
      <c r="DO1001" s="3" t="str">
        <f>IFERROR(INDEX(COD_SALES!$B$5:$Z$500,MATCH(resource!$CC1001,COD_SALES!$A$5:$A$500,0),MATCH(resource!DO$2,COD_SALES!$B$4:$Z$4,0)),"")</f>
        <v/>
      </c>
      <c r="DP1001" s="3" t="str">
        <f>IFERROR(INDEX(COD_SALES!$B$5:$Z$500,MATCH(resource!$CC1001,COD_SALES!$A$5:$A$500,0),MATCH(resource!DP$2,COD_SALES!$B$4:$Z$4,0)),"")</f>
        <v/>
      </c>
      <c r="DQ1001" s="3" t="str">
        <f>IFERROR(INDEX(COD_SALES!$B$5:$Z$500,MATCH(resource!$CC1001,COD_SALES!$A$5:$A$500,0),MATCH(resource!DQ$2,COD_SALES!$B$4:$Z$4,0)),"")</f>
        <v/>
      </c>
      <c r="DR1001" s="3" t="str">
        <f>IFERROR(INDEX(COD_SALES!$B$5:$Z$500,MATCH(resource!$CC1001,COD_SALES!$A$5:$A$500,0),MATCH(resource!DR$2,COD_SALES!$B$4:$Z$4,0)),"")</f>
        <v/>
      </c>
      <c r="DS1001" s="3" t="str">
        <f>IFERROR(INDEX(COD_SALES!$B$5:$Z$500,MATCH(resource!$CC1001,COD_SALES!$A$5:$A$500,0),MATCH(resource!DS$2,COD_SALES!$B$4:$Z$4,0)),"")</f>
        <v/>
      </c>
      <c r="DT1001" s="3" t="str">
        <f>IFERROR(INDEX(COD_SALES!$B$5:$Z$500,MATCH(resource!$CC1001,COD_SALES!$A$5:$A$500,0),MATCH(resource!DT$2,COD_SALES!$B$4:$Z$4,0)),"")</f>
        <v/>
      </c>
      <c r="DU1001" s="3" t="str">
        <f>IFERROR(INDEX(COD_SALES!$B$5:$Z$500,MATCH(resource!$CC1001,COD_SALES!$A$5:$A$500,0),MATCH(resource!DU$2,COD_SALES!$B$4:$Z$4,0)),"")</f>
        <v/>
      </c>
      <c r="DV1001" s="3" t="str">
        <f>IFERROR(INDEX(COD_SALES!$B$5:$Z$500,MATCH(resource!$CC1001,COD_SALES!$A$5:$A$500,0),MATCH(resource!DV$2,COD_SALES!$B$4:$Z$4,0)),"")</f>
        <v/>
      </c>
      <c r="DW1001" s="3" t="str">
        <f>IFERROR(INDEX(COD_SALES!$B$5:$Z$500,MATCH(resource!$CC1001,COD_SALES!$A$5:$A$500,0),MATCH(resource!DW$2,COD_SALES!$B$4:$Z$4,0)),"")</f>
        <v/>
      </c>
      <c r="DX1001" s="3" t="str">
        <f>IFERROR(INDEX(COD_SALES!$B$5:$Z$500,MATCH(resource!$CC1001,COD_SALES!$A$5:$A$500,0),MATCH(resource!DX$2,COD_SALES!$B$4:$Z$4,0)),"")</f>
        <v/>
      </c>
      <c r="DY1001" s="3" t="str">
        <f>IFERROR(INDEX(COD_SALES!$B$5:$Z$500,MATCH(resource!$CC1001,COD_SALES!$A$5:$A$500,0),MATCH(resource!DY$2,COD_SALES!$B$4:$Z$4,0)),"")</f>
        <v/>
      </c>
      <c r="DZ1001" s="3" t="str">
        <f>IFERROR(INDEX(COD_SALES!$B$5:$Z$500,MATCH(resource!$CC1001,COD_SALES!$A$5:$A$500,0),MATCH(resource!DZ$2,COD_SALES!$B$4:$Z$4,0)),"")</f>
        <v/>
      </c>
      <c r="EA1001" s="3" t="str">
        <f>IFERROR(INDEX(COD_SALES!$B$5:$Z$500,MATCH(resource!$CC1001,COD_SALES!$A$5:$A$500,0),MATCH(resource!EA$2,COD_SALES!$B$4:$Z$4,0)),"")</f>
        <v/>
      </c>
      <c r="EB1001" s="3">
        <f t="shared" si="146"/>
        <v>0</v>
      </c>
    </row>
    <row r="1002" spans="13:154" x14ac:dyDescent="0.25">
      <c r="CH1002">
        <f>IFERROR(VLOOKUP($CC1002,data_pull!$E$22:$G$700,2,0),0)</f>
        <v>0</v>
      </c>
      <c r="DK1002" s="3" t="str">
        <f>IFERROR(INDEX(COD_SALES!$B$5:$Z$500,MATCH(resource!$CC1002,COD_SALES!$A$5:$A$500,0),MATCH(resource!DK$2,COD_SALES!$B$4:$Z$4,0)),"")</f>
        <v/>
      </c>
      <c r="DL1002" s="3" t="str">
        <f>IFERROR(INDEX(COD_SALES!$B$5:$Z$500,MATCH(resource!$CC1002,COD_SALES!$A$5:$A$500,0),MATCH(resource!DL$2,COD_SALES!$B$4:$Z$4,0)),"")</f>
        <v/>
      </c>
      <c r="DM1002" s="3" t="str">
        <f>IFERROR(INDEX(COD_SALES!$B$5:$Z$500,MATCH(resource!$CC1002,COD_SALES!$A$5:$A$500,0),MATCH(resource!DM$2,COD_SALES!$B$4:$Z$4,0)),"")</f>
        <v/>
      </c>
      <c r="DN1002" s="3" t="str">
        <f>IFERROR(INDEX(COD_SALES!$B$5:$Z$500,MATCH(resource!$CC1002,COD_SALES!$A$5:$A$500,0),MATCH(resource!DN$2,COD_SALES!$B$4:$Z$4,0)),"")</f>
        <v/>
      </c>
      <c r="DO1002" s="3" t="str">
        <f>IFERROR(INDEX(COD_SALES!$B$5:$Z$500,MATCH(resource!$CC1002,COD_SALES!$A$5:$A$500,0),MATCH(resource!DO$2,COD_SALES!$B$4:$Z$4,0)),"")</f>
        <v/>
      </c>
      <c r="DP1002" s="3" t="str">
        <f>IFERROR(INDEX(COD_SALES!$B$5:$Z$500,MATCH(resource!$CC1002,COD_SALES!$A$5:$A$500,0),MATCH(resource!DP$2,COD_SALES!$B$4:$Z$4,0)),"")</f>
        <v/>
      </c>
      <c r="DQ1002" s="3" t="str">
        <f>IFERROR(INDEX(COD_SALES!$B$5:$Z$500,MATCH(resource!$CC1002,COD_SALES!$A$5:$A$500,0),MATCH(resource!DQ$2,COD_SALES!$B$4:$Z$4,0)),"")</f>
        <v/>
      </c>
      <c r="DR1002" s="3" t="str">
        <f>IFERROR(INDEX(COD_SALES!$B$5:$Z$500,MATCH(resource!$CC1002,COD_SALES!$A$5:$A$500,0),MATCH(resource!DR$2,COD_SALES!$B$4:$Z$4,0)),"")</f>
        <v/>
      </c>
      <c r="DS1002" s="3" t="str">
        <f>IFERROR(INDEX(COD_SALES!$B$5:$Z$500,MATCH(resource!$CC1002,COD_SALES!$A$5:$A$500,0),MATCH(resource!DS$2,COD_SALES!$B$4:$Z$4,0)),"")</f>
        <v/>
      </c>
      <c r="DT1002" s="3" t="str">
        <f>IFERROR(INDEX(COD_SALES!$B$5:$Z$500,MATCH(resource!$CC1002,COD_SALES!$A$5:$A$500,0),MATCH(resource!DT$2,COD_SALES!$B$4:$Z$4,0)),"")</f>
        <v/>
      </c>
      <c r="DU1002" s="3" t="str">
        <f>IFERROR(INDEX(COD_SALES!$B$5:$Z$500,MATCH(resource!$CC1002,COD_SALES!$A$5:$A$500,0),MATCH(resource!DU$2,COD_SALES!$B$4:$Z$4,0)),"")</f>
        <v/>
      </c>
      <c r="DV1002" s="3" t="str">
        <f>IFERROR(INDEX(COD_SALES!$B$5:$Z$500,MATCH(resource!$CC1002,COD_SALES!$A$5:$A$500,0),MATCH(resource!DV$2,COD_SALES!$B$4:$Z$4,0)),"")</f>
        <v/>
      </c>
      <c r="DW1002" s="3" t="str">
        <f>IFERROR(INDEX(COD_SALES!$B$5:$Z$500,MATCH(resource!$CC1002,COD_SALES!$A$5:$A$500,0),MATCH(resource!DW$2,COD_SALES!$B$4:$Z$4,0)),"")</f>
        <v/>
      </c>
      <c r="DX1002" s="3" t="str">
        <f>IFERROR(INDEX(COD_SALES!$B$5:$Z$500,MATCH(resource!$CC1002,COD_SALES!$A$5:$A$500,0),MATCH(resource!DX$2,COD_SALES!$B$4:$Z$4,0)),"")</f>
        <v/>
      </c>
      <c r="DY1002" s="3" t="str">
        <f>IFERROR(INDEX(COD_SALES!$B$5:$Z$500,MATCH(resource!$CC1002,COD_SALES!$A$5:$A$500,0),MATCH(resource!DY$2,COD_SALES!$B$4:$Z$4,0)),"")</f>
        <v/>
      </c>
      <c r="DZ1002" s="3" t="str">
        <f>IFERROR(INDEX(COD_SALES!$B$5:$Z$500,MATCH(resource!$CC1002,COD_SALES!$A$5:$A$500,0),MATCH(resource!DZ$2,COD_SALES!$B$4:$Z$4,0)),"")</f>
        <v/>
      </c>
      <c r="EA1002" s="3" t="str">
        <f>IFERROR(INDEX(COD_SALES!$B$5:$Z$500,MATCH(resource!$CC1002,COD_SALES!$A$5:$A$500,0),MATCH(resource!EA$2,COD_SALES!$B$4:$Z$4,0)),"")</f>
        <v/>
      </c>
      <c r="EB1002" s="3">
        <f t="shared" si="146"/>
        <v>0</v>
      </c>
    </row>
    <row r="1003" spans="13:154" x14ac:dyDescent="0.25">
      <c r="CH1003">
        <f>IFERROR(VLOOKUP($CC1003,data_pull!$E$22:$G$700,2,0),0)</f>
        <v>0</v>
      </c>
      <c r="DK1003" s="3" t="str">
        <f>IFERROR(INDEX(COD_SALES!$B$5:$Z$500,MATCH(resource!$CC1003,COD_SALES!$A$5:$A$500,0),MATCH(resource!DK$2,COD_SALES!$B$4:$Z$4,0)),"")</f>
        <v/>
      </c>
      <c r="DL1003" s="3" t="str">
        <f>IFERROR(INDEX(COD_SALES!$B$5:$Z$500,MATCH(resource!$CC1003,COD_SALES!$A$5:$A$500,0),MATCH(resource!DL$2,COD_SALES!$B$4:$Z$4,0)),"")</f>
        <v/>
      </c>
      <c r="DM1003" s="3" t="str">
        <f>IFERROR(INDEX(COD_SALES!$B$5:$Z$500,MATCH(resource!$CC1003,COD_SALES!$A$5:$A$500,0),MATCH(resource!DM$2,COD_SALES!$B$4:$Z$4,0)),"")</f>
        <v/>
      </c>
      <c r="DN1003" s="3" t="str">
        <f>IFERROR(INDEX(COD_SALES!$B$5:$Z$500,MATCH(resource!$CC1003,COD_SALES!$A$5:$A$500,0),MATCH(resource!DN$2,COD_SALES!$B$4:$Z$4,0)),"")</f>
        <v/>
      </c>
      <c r="DO1003" s="3" t="str">
        <f>IFERROR(INDEX(COD_SALES!$B$5:$Z$500,MATCH(resource!$CC1003,COD_SALES!$A$5:$A$500,0),MATCH(resource!DO$2,COD_SALES!$B$4:$Z$4,0)),"")</f>
        <v/>
      </c>
      <c r="DP1003" s="3" t="str">
        <f>IFERROR(INDEX(COD_SALES!$B$5:$Z$500,MATCH(resource!$CC1003,COD_SALES!$A$5:$A$500,0),MATCH(resource!DP$2,COD_SALES!$B$4:$Z$4,0)),"")</f>
        <v/>
      </c>
      <c r="DQ1003" s="3" t="str">
        <f>IFERROR(INDEX(COD_SALES!$B$5:$Z$500,MATCH(resource!$CC1003,COD_SALES!$A$5:$A$500,0),MATCH(resource!DQ$2,COD_SALES!$B$4:$Z$4,0)),"")</f>
        <v/>
      </c>
      <c r="DR1003" s="3" t="str">
        <f>IFERROR(INDEX(COD_SALES!$B$5:$Z$500,MATCH(resource!$CC1003,COD_SALES!$A$5:$A$500,0),MATCH(resource!DR$2,COD_SALES!$B$4:$Z$4,0)),"")</f>
        <v/>
      </c>
      <c r="DS1003" s="3" t="str">
        <f>IFERROR(INDEX(COD_SALES!$B$5:$Z$500,MATCH(resource!$CC1003,COD_SALES!$A$5:$A$500,0),MATCH(resource!DS$2,COD_SALES!$B$4:$Z$4,0)),"")</f>
        <v/>
      </c>
      <c r="DT1003" s="3" t="str">
        <f>IFERROR(INDEX(COD_SALES!$B$5:$Z$500,MATCH(resource!$CC1003,COD_SALES!$A$5:$A$500,0),MATCH(resource!DT$2,COD_SALES!$B$4:$Z$4,0)),"")</f>
        <v/>
      </c>
      <c r="DU1003" s="3" t="str">
        <f>IFERROR(INDEX(COD_SALES!$B$5:$Z$500,MATCH(resource!$CC1003,COD_SALES!$A$5:$A$500,0),MATCH(resource!DU$2,COD_SALES!$B$4:$Z$4,0)),"")</f>
        <v/>
      </c>
      <c r="DV1003" s="3" t="str">
        <f>IFERROR(INDEX(COD_SALES!$B$5:$Z$500,MATCH(resource!$CC1003,COD_SALES!$A$5:$A$500,0),MATCH(resource!DV$2,COD_SALES!$B$4:$Z$4,0)),"")</f>
        <v/>
      </c>
      <c r="DW1003" s="3" t="str">
        <f>IFERROR(INDEX(COD_SALES!$B$5:$Z$500,MATCH(resource!$CC1003,COD_SALES!$A$5:$A$500,0),MATCH(resource!DW$2,COD_SALES!$B$4:$Z$4,0)),"")</f>
        <v/>
      </c>
      <c r="DX1003" s="3" t="str">
        <f>IFERROR(INDEX(COD_SALES!$B$5:$Z$500,MATCH(resource!$CC1003,COD_SALES!$A$5:$A$500,0),MATCH(resource!DX$2,COD_SALES!$B$4:$Z$4,0)),"")</f>
        <v/>
      </c>
      <c r="DY1003" s="3" t="str">
        <f>IFERROR(INDEX(COD_SALES!$B$5:$Z$500,MATCH(resource!$CC1003,COD_SALES!$A$5:$A$500,0),MATCH(resource!DY$2,COD_SALES!$B$4:$Z$4,0)),"")</f>
        <v/>
      </c>
      <c r="DZ1003" s="3" t="str">
        <f>IFERROR(INDEX(COD_SALES!$B$5:$Z$500,MATCH(resource!$CC1003,COD_SALES!$A$5:$A$500,0),MATCH(resource!DZ$2,COD_SALES!$B$4:$Z$4,0)),"")</f>
        <v/>
      </c>
      <c r="EA1003" s="3" t="str">
        <f>IFERROR(INDEX(COD_SALES!$B$5:$Z$500,MATCH(resource!$CC1003,COD_SALES!$A$5:$A$500,0),MATCH(resource!EA$2,COD_SALES!$B$4:$Z$4,0)),"")</f>
        <v/>
      </c>
      <c r="EB1003" s="3">
        <f t="shared" si="146"/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W3:W4"/>
  <sheetViews>
    <sheetView showGridLines="0" tabSelected="1" workbookViewId="0">
      <selection activeCell="O20" sqref="O20"/>
    </sheetView>
  </sheetViews>
  <sheetFormatPr defaultRowHeight="15" x14ac:dyDescent="0.25"/>
  <cols>
    <col min="1" max="22" width="9.140625" customWidth="1"/>
    <col min="23" max="23" width="12.42578125" customWidth="1"/>
  </cols>
  <sheetData>
    <row r="3" spans="23:23" x14ac:dyDescent="0.25">
      <c r="W3" s="169"/>
    </row>
    <row r="4" spans="23:23" x14ac:dyDescent="0.25">
      <c r="W4" s="170"/>
    </row>
  </sheetData>
  <sheetProtection password="CB77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etchSalesData">
                <anchor moveWithCells="1" sizeWithCells="1">
                  <from>
                    <xdr:col>24</xdr:col>
                    <xdr:colOff>95250</xdr:colOff>
                    <xdr:row>1</xdr:row>
                    <xdr:rowOff>66675</xdr:rowOff>
                  </from>
                  <to>
                    <xdr:col>27</xdr:col>
                    <xdr:colOff>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fetchYesterdayData">
                <anchor moveWithCells="1" sizeWithCells="1">
                  <from>
                    <xdr:col>24</xdr:col>
                    <xdr:colOff>95250</xdr:colOff>
                    <xdr:row>4</xdr:row>
                    <xdr:rowOff>47625</xdr:rowOff>
                  </from>
                  <to>
                    <xdr:col>27</xdr:col>
                    <xdr:colOff>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ImportStockFile">
                <anchor moveWithCells="1" sizeWithCells="1">
                  <from>
                    <xdr:col>24</xdr:col>
                    <xdr:colOff>95250</xdr:colOff>
                    <xdr:row>7</xdr:row>
                    <xdr:rowOff>19050</xdr:rowOff>
                  </from>
                  <to>
                    <xdr:col>27</xdr:col>
                    <xdr:colOff>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ImportSalesFile">
                <anchor moveWithCells="1" sizeWithCells="1">
                  <from>
                    <xdr:col>24</xdr:col>
                    <xdr:colOff>95250</xdr:colOff>
                    <xdr:row>9</xdr:row>
                    <xdr:rowOff>180975</xdr:rowOff>
                  </from>
                  <to>
                    <xdr:col>27</xdr:col>
                    <xdr:colOff>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ImportZMwiseProductSales">
                <anchor moveWithCells="1" sizeWithCells="1">
                  <from>
                    <xdr:col>24</xdr:col>
                    <xdr:colOff>95250</xdr:colOff>
                    <xdr:row>12</xdr:row>
                    <xdr:rowOff>161925</xdr:rowOff>
                  </from>
                  <to>
                    <xdr:col>27</xdr:col>
                    <xdr:colOff>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fetchCODSales">
                <anchor moveWithCells="1" sizeWithCells="1">
                  <from>
                    <xdr:col>24</xdr:col>
                    <xdr:colOff>95250</xdr:colOff>
                    <xdr:row>15</xdr:row>
                    <xdr:rowOff>133350</xdr:rowOff>
                  </from>
                  <to>
                    <xdr:col>27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saveAsXlsx">
                <anchor moveWithCells="1" sizeWithCells="1">
                  <from>
                    <xdr:col>24</xdr:col>
                    <xdr:colOff>95250</xdr:colOff>
                    <xdr:row>24</xdr:row>
                    <xdr:rowOff>180975</xdr:rowOff>
                  </from>
                  <to>
                    <xdr:col>27</xdr:col>
                    <xdr:colOff>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print="0" autoFill="0" autoPict="0" macro="[0]!DAY_WISE_DATA">
                <anchor moveWithCells="1" sizeWithCells="1">
                  <from>
                    <xdr:col>24</xdr:col>
                    <xdr:colOff>95250</xdr:colOff>
                    <xdr:row>18</xdr:row>
                    <xdr:rowOff>133350</xdr:rowOff>
                  </from>
                  <to>
                    <xdr:col>27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I71"/>
  <sheetViews>
    <sheetView workbookViewId="0">
      <selection activeCell="B113" sqref="B113"/>
    </sheetView>
  </sheetViews>
  <sheetFormatPr defaultRowHeight="15" x14ac:dyDescent="0.25"/>
  <sheetData>
    <row r="1" spans="1:61" x14ac:dyDescent="0.25">
      <c r="A1" t="s">
        <v>832</v>
      </c>
      <c r="B1" t="s">
        <v>833</v>
      </c>
      <c r="C1" t="s">
        <v>834</v>
      </c>
      <c r="D1" t="s">
        <v>835</v>
      </c>
      <c r="E1" t="s">
        <v>836</v>
      </c>
      <c r="F1" t="s">
        <v>837</v>
      </c>
      <c r="G1" t="s">
        <v>838</v>
      </c>
      <c r="H1" t="s">
        <v>839</v>
      </c>
      <c r="I1" t="s">
        <v>840</v>
      </c>
      <c r="J1" t="s">
        <v>841</v>
      </c>
      <c r="K1" t="s">
        <v>842</v>
      </c>
      <c r="L1" t="s">
        <v>843</v>
      </c>
      <c r="M1" t="s">
        <v>844</v>
      </c>
      <c r="N1" t="s">
        <v>845</v>
      </c>
      <c r="O1" t="s">
        <v>5207</v>
      </c>
      <c r="P1" t="s">
        <v>5206</v>
      </c>
      <c r="Q1" t="s">
        <v>846</v>
      </c>
      <c r="R1" t="s">
        <v>847</v>
      </c>
      <c r="S1" t="s">
        <v>848</v>
      </c>
      <c r="T1" t="s">
        <v>849</v>
      </c>
      <c r="U1" t="s">
        <v>850</v>
      </c>
      <c r="V1" t="s">
        <v>851</v>
      </c>
      <c r="W1" t="s">
        <v>852</v>
      </c>
      <c r="X1" t="s">
        <v>853</v>
      </c>
      <c r="Y1" t="s">
        <v>854</v>
      </c>
      <c r="Z1" t="s">
        <v>855</v>
      </c>
      <c r="AA1" t="s">
        <v>856</v>
      </c>
      <c r="AB1" t="s">
        <v>857</v>
      </c>
      <c r="AC1" t="s">
        <v>858</v>
      </c>
      <c r="AD1" t="s">
        <v>859</v>
      </c>
      <c r="AE1" t="s">
        <v>860</v>
      </c>
      <c r="AF1" t="s">
        <v>861</v>
      </c>
      <c r="AG1" t="s">
        <v>862</v>
      </c>
      <c r="AH1" t="s">
        <v>863</v>
      </c>
      <c r="AI1" t="s">
        <v>864</v>
      </c>
      <c r="AJ1" t="s">
        <v>865</v>
      </c>
      <c r="AK1" t="s">
        <v>866</v>
      </c>
      <c r="AL1" t="s">
        <v>867</v>
      </c>
      <c r="AM1" t="s">
        <v>868</v>
      </c>
      <c r="AN1" t="s">
        <v>869</v>
      </c>
      <c r="AO1" t="s">
        <v>870</v>
      </c>
      <c r="AP1" t="s">
        <v>871</v>
      </c>
      <c r="AQ1" t="s">
        <v>872</v>
      </c>
      <c r="AR1" t="s">
        <v>873</v>
      </c>
      <c r="AS1" t="s">
        <v>874</v>
      </c>
      <c r="AT1" t="s">
        <v>875</v>
      </c>
      <c r="AU1" t="s">
        <v>876</v>
      </c>
      <c r="AV1" t="s">
        <v>877</v>
      </c>
      <c r="AW1" t="s">
        <v>878</v>
      </c>
      <c r="AX1" t="s">
        <v>879</v>
      </c>
      <c r="AY1" t="s">
        <v>880</v>
      </c>
      <c r="AZ1" t="s">
        <v>881</v>
      </c>
      <c r="BA1" t="s">
        <v>882</v>
      </c>
      <c r="BB1" t="s">
        <v>883</v>
      </c>
      <c r="BC1" t="s">
        <v>884</v>
      </c>
      <c r="BD1" t="s">
        <v>885</v>
      </c>
      <c r="BE1" t="s">
        <v>886</v>
      </c>
      <c r="BF1" t="s">
        <v>887</v>
      </c>
      <c r="BG1" t="s">
        <v>888</v>
      </c>
      <c r="BH1" t="s">
        <v>889</v>
      </c>
      <c r="BI1" t="s">
        <v>890</v>
      </c>
    </row>
    <row r="2" spans="1:61" hidden="1" x14ac:dyDescent="0.25">
      <c r="A2" s="168" t="s">
        <v>2733</v>
      </c>
      <c r="B2" s="168" t="s">
        <v>2734</v>
      </c>
      <c r="C2" s="168" t="s">
        <v>3126</v>
      </c>
      <c r="D2" s="168" t="s">
        <v>3127</v>
      </c>
      <c r="E2" s="168" t="s">
        <v>3128</v>
      </c>
      <c r="F2">
        <v>1574.2</v>
      </c>
      <c r="G2" s="168" t="s">
        <v>3129</v>
      </c>
      <c r="H2" s="168" t="s">
        <v>3122</v>
      </c>
      <c r="I2" s="168" t="s">
        <v>3130</v>
      </c>
      <c r="J2" s="168" t="s">
        <v>3129</v>
      </c>
      <c r="K2">
        <v>1574.2</v>
      </c>
      <c r="L2">
        <v>1848.11</v>
      </c>
      <c r="M2">
        <v>0</v>
      </c>
      <c r="N2">
        <v>1848.11</v>
      </c>
      <c r="O2">
        <f>IFERROR(VLOOKUP(Table13[[#This Row],[FOCODE]],day_wise_sales_data!$A$2:$AE$957,32,0),0)</f>
        <v>0</v>
      </c>
      <c r="P2">
        <f>IFERROR(VLOOKUP(Table13[[#This Row],[FOCODE]],day_wise_sales_data!$A$2:$AD$957,32,0),0)</f>
        <v>0</v>
      </c>
      <c r="Q2">
        <v>1</v>
      </c>
      <c r="R2">
        <v>1</v>
      </c>
      <c r="S2">
        <v>1</v>
      </c>
      <c r="T2">
        <v>1574.2</v>
      </c>
      <c r="U2">
        <v>1574.2</v>
      </c>
      <c r="V2">
        <v>1574.2</v>
      </c>
      <c r="W2">
        <v>0</v>
      </c>
      <c r="X2">
        <v>1</v>
      </c>
      <c r="Y2" s="168" t="s">
        <v>3131</v>
      </c>
      <c r="Z2">
        <v>190000</v>
      </c>
      <c r="AA2">
        <v>6248.01</v>
      </c>
      <c r="AB2">
        <v>0</v>
      </c>
      <c r="AC2">
        <v>6248.01</v>
      </c>
      <c r="AD2">
        <v>3</v>
      </c>
      <c r="AE2">
        <v>5</v>
      </c>
      <c r="AF2">
        <v>5</v>
      </c>
      <c r="AG2">
        <v>2082.67</v>
      </c>
      <c r="AH2">
        <v>1249.6020000000001</v>
      </c>
      <c r="AI2">
        <v>1249.6020000000001</v>
      </c>
      <c r="AJ2">
        <v>0</v>
      </c>
      <c r="AK2">
        <v>5319.18</v>
      </c>
      <c r="AL2" s="168" t="s">
        <v>3132</v>
      </c>
      <c r="AM2">
        <v>5319.18</v>
      </c>
      <c r="AN2">
        <v>570000</v>
      </c>
      <c r="AO2" s="168" t="s">
        <v>3</v>
      </c>
      <c r="AP2" s="168" t="s">
        <v>1</v>
      </c>
      <c r="AQ2" s="168"/>
      <c r="AR2" s="168" t="s">
        <v>2</v>
      </c>
      <c r="AS2">
        <v>492822.77</v>
      </c>
      <c r="AT2">
        <v>8877.89</v>
      </c>
      <c r="AU2">
        <v>483944.88</v>
      </c>
      <c r="AV2">
        <v>128</v>
      </c>
      <c r="AW2">
        <v>70</v>
      </c>
      <c r="AX2">
        <v>114</v>
      </c>
      <c r="AY2">
        <v>2986.0864404761905</v>
      </c>
      <c r="AZ2">
        <v>410282.41</v>
      </c>
      <c r="BA2">
        <v>181404.0675</v>
      </c>
      <c r="BB2">
        <v>6913.4982857142859</v>
      </c>
      <c r="BC2" t="s">
        <v>5198</v>
      </c>
      <c r="BD2">
        <v>3780.819375</v>
      </c>
      <c r="BE2">
        <v>0</v>
      </c>
      <c r="BF2">
        <v>417844.54</v>
      </c>
      <c r="BG2" s="168"/>
      <c r="BH2">
        <v>410282.41</v>
      </c>
      <c r="BI2">
        <v>12360000</v>
      </c>
    </row>
    <row r="3" spans="1:61" hidden="1" x14ac:dyDescent="0.25">
      <c r="A3" s="168" t="s">
        <v>2733</v>
      </c>
      <c r="B3" s="168" t="s">
        <v>2734</v>
      </c>
      <c r="C3" s="168" t="s">
        <v>3126</v>
      </c>
      <c r="D3" s="168" t="s">
        <v>3127</v>
      </c>
      <c r="E3" s="168" t="s">
        <v>3128</v>
      </c>
      <c r="F3">
        <v>2665.52</v>
      </c>
      <c r="G3" s="168" t="s">
        <v>3133</v>
      </c>
      <c r="H3" s="168" t="s">
        <v>2830</v>
      </c>
      <c r="I3" s="168" t="s">
        <v>3134</v>
      </c>
      <c r="J3" s="168" t="s">
        <v>3133</v>
      </c>
      <c r="K3">
        <v>2665.52</v>
      </c>
      <c r="L3">
        <v>3132.61</v>
      </c>
      <c r="M3">
        <v>0</v>
      </c>
      <c r="N3">
        <v>3132.61</v>
      </c>
      <c r="O3">
        <f>IFERROR(VLOOKUP(Table13[[#This Row],[FOCODE]],day_wise_sales_data!$A$2:$AE$957,32,0),0)</f>
        <v>0</v>
      </c>
      <c r="P3">
        <f>IFERROR(VLOOKUP(Table13[[#This Row],[FOCODE]],day_wise_sales_data!$A$2:$AD$957,32,0),0)</f>
        <v>0</v>
      </c>
      <c r="Q3">
        <v>1</v>
      </c>
      <c r="R3">
        <v>3</v>
      </c>
      <c r="S3">
        <v>3</v>
      </c>
      <c r="T3">
        <v>2665.52</v>
      </c>
      <c r="U3">
        <v>888.50666666666666</v>
      </c>
      <c r="V3">
        <v>888.50666666666666</v>
      </c>
      <c r="W3">
        <v>0</v>
      </c>
      <c r="X3">
        <v>2</v>
      </c>
      <c r="Y3" s="168" t="s">
        <v>3135</v>
      </c>
      <c r="Z3">
        <v>190000</v>
      </c>
      <c r="AA3">
        <v>6248.01</v>
      </c>
      <c r="AB3">
        <v>0</v>
      </c>
      <c r="AC3">
        <v>6248.01</v>
      </c>
      <c r="AD3">
        <v>3</v>
      </c>
      <c r="AE3">
        <v>5</v>
      </c>
      <c r="AF3">
        <v>5</v>
      </c>
      <c r="AG3">
        <v>2082.67</v>
      </c>
      <c r="AH3">
        <v>1249.6020000000001</v>
      </c>
      <c r="AI3">
        <v>1249.6020000000001</v>
      </c>
      <c r="AJ3">
        <v>0</v>
      </c>
      <c r="AK3">
        <v>5319.18</v>
      </c>
      <c r="AL3" s="168" t="s">
        <v>3132</v>
      </c>
      <c r="AM3">
        <v>5319.18</v>
      </c>
      <c r="AN3">
        <v>570000</v>
      </c>
      <c r="AO3" s="168" t="s">
        <v>3</v>
      </c>
      <c r="AP3" s="168" t="s">
        <v>1</v>
      </c>
      <c r="AQ3" s="168"/>
      <c r="AR3" s="168" t="s">
        <v>2</v>
      </c>
      <c r="AS3">
        <v>492822.77</v>
      </c>
      <c r="AT3">
        <v>8877.89</v>
      </c>
      <c r="AU3">
        <v>483944.88</v>
      </c>
      <c r="AV3">
        <v>128</v>
      </c>
      <c r="AW3">
        <v>70</v>
      </c>
      <c r="AX3">
        <v>114</v>
      </c>
      <c r="AY3">
        <v>2986.0864404761905</v>
      </c>
      <c r="AZ3">
        <v>410282.41</v>
      </c>
      <c r="BA3">
        <v>181404.0675</v>
      </c>
      <c r="BB3">
        <v>6913.4982857142859</v>
      </c>
      <c r="BC3" t="s">
        <v>5198</v>
      </c>
      <c r="BD3">
        <v>3780.819375</v>
      </c>
      <c r="BE3">
        <v>0</v>
      </c>
      <c r="BF3">
        <v>417844.54</v>
      </c>
      <c r="BG3" s="168"/>
      <c r="BH3">
        <v>410282.41</v>
      </c>
      <c r="BI3">
        <v>12360000</v>
      </c>
    </row>
    <row r="4" spans="1:61" hidden="1" x14ac:dyDescent="0.25">
      <c r="A4" s="168" t="s">
        <v>2733</v>
      </c>
      <c r="B4" s="168" t="s">
        <v>2734</v>
      </c>
      <c r="C4" s="168" t="s">
        <v>3126</v>
      </c>
      <c r="D4" s="168" t="s">
        <v>3127</v>
      </c>
      <c r="E4" s="168" t="s">
        <v>3128</v>
      </c>
      <c r="F4">
        <v>1079.46</v>
      </c>
      <c r="G4" s="168" t="s">
        <v>3136</v>
      </c>
      <c r="H4" s="168" t="s">
        <v>3123</v>
      </c>
      <c r="I4" s="168" t="s">
        <v>3368</v>
      </c>
      <c r="J4" s="168" t="s">
        <v>3136</v>
      </c>
      <c r="K4">
        <v>1079.46</v>
      </c>
      <c r="L4">
        <v>1267.29</v>
      </c>
      <c r="M4">
        <v>0</v>
      </c>
      <c r="N4">
        <v>1267.29</v>
      </c>
      <c r="O4">
        <f>IFERROR(VLOOKUP(Table13[[#This Row],[FOCODE]],day_wise_sales_data!$A$2:$AE$957,32,0),0)</f>
        <v>0</v>
      </c>
      <c r="P4">
        <f>IFERROR(VLOOKUP(Table13[[#This Row],[FOCODE]],day_wise_sales_data!$A$2:$AD$957,32,0),0)</f>
        <v>0</v>
      </c>
      <c r="Q4">
        <v>1</v>
      </c>
      <c r="R4">
        <v>1</v>
      </c>
      <c r="S4">
        <v>1</v>
      </c>
      <c r="T4">
        <v>1079.46</v>
      </c>
      <c r="U4">
        <v>1079.46</v>
      </c>
      <c r="V4">
        <v>1079.46</v>
      </c>
      <c r="W4">
        <v>0</v>
      </c>
      <c r="X4">
        <v>3</v>
      </c>
      <c r="Y4" s="168" t="s">
        <v>3137</v>
      </c>
      <c r="Z4">
        <v>190000</v>
      </c>
      <c r="AA4">
        <v>6248.01</v>
      </c>
      <c r="AB4">
        <v>0</v>
      </c>
      <c r="AC4">
        <v>6248.01</v>
      </c>
      <c r="AD4">
        <v>3</v>
      </c>
      <c r="AE4">
        <v>5</v>
      </c>
      <c r="AF4">
        <v>5</v>
      </c>
      <c r="AG4">
        <v>2082.67</v>
      </c>
      <c r="AH4">
        <v>1249.6020000000001</v>
      </c>
      <c r="AI4">
        <v>1249.6020000000001</v>
      </c>
      <c r="AJ4">
        <v>0</v>
      </c>
      <c r="AK4">
        <v>5319.18</v>
      </c>
      <c r="AL4" s="168" t="s">
        <v>3132</v>
      </c>
      <c r="AM4">
        <v>5319.18</v>
      </c>
      <c r="AN4">
        <v>570000</v>
      </c>
      <c r="AO4" s="168" t="s">
        <v>3</v>
      </c>
      <c r="AP4" s="168" t="s">
        <v>1</v>
      </c>
      <c r="AQ4" s="168"/>
      <c r="AR4" s="168" t="s">
        <v>2</v>
      </c>
      <c r="AS4">
        <v>492822.77</v>
      </c>
      <c r="AT4">
        <v>8877.89</v>
      </c>
      <c r="AU4">
        <v>483944.88</v>
      </c>
      <c r="AV4">
        <v>128</v>
      </c>
      <c r="AW4">
        <v>70</v>
      </c>
      <c r="AX4">
        <v>114</v>
      </c>
      <c r="AY4">
        <v>2986.0864404761905</v>
      </c>
      <c r="AZ4">
        <v>410282.41</v>
      </c>
      <c r="BA4">
        <v>181404.0675</v>
      </c>
      <c r="BB4">
        <v>6913.4982857142859</v>
      </c>
      <c r="BC4" t="s">
        <v>5198</v>
      </c>
      <c r="BD4">
        <v>3780.819375</v>
      </c>
      <c r="BE4">
        <v>0</v>
      </c>
      <c r="BF4">
        <v>417844.54</v>
      </c>
      <c r="BG4" s="168"/>
      <c r="BH4">
        <v>410282.41</v>
      </c>
      <c r="BI4">
        <v>12360000</v>
      </c>
    </row>
    <row r="5" spans="1:61" hidden="1" x14ac:dyDescent="0.25">
      <c r="A5" s="168" t="s">
        <v>2733</v>
      </c>
      <c r="B5" s="168" t="s">
        <v>2734</v>
      </c>
      <c r="C5" s="168" t="s">
        <v>585</v>
      </c>
      <c r="D5" s="168" t="s">
        <v>0</v>
      </c>
      <c r="E5" s="168" t="s">
        <v>586</v>
      </c>
      <c r="F5">
        <v>7496.4</v>
      </c>
      <c r="G5" s="168" t="s">
        <v>1945</v>
      </c>
      <c r="H5" s="168" t="s">
        <v>1916</v>
      </c>
      <c r="I5" s="168" t="s">
        <v>1946</v>
      </c>
      <c r="J5" s="168" t="s">
        <v>1945</v>
      </c>
      <c r="K5">
        <v>7496.4</v>
      </c>
      <c r="L5">
        <v>8800.77</v>
      </c>
      <c r="M5">
        <v>0</v>
      </c>
      <c r="N5">
        <v>8800.77</v>
      </c>
      <c r="O5">
        <f>IFERROR(VLOOKUP(Table13[[#This Row],[FOCODE]],day_wise_sales_data!$A$2:$AE$957,32,0),0)</f>
        <v>0</v>
      </c>
      <c r="P5">
        <f>IFERROR(VLOOKUP(Table13[[#This Row],[FOCODE]],day_wise_sales_data!$A$2:$AD$957,32,0),0)</f>
        <v>0</v>
      </c>
      <c r="Q5">
        <v>1</v>
      </c>
      <c r="R5">
        <v>1</v>
      </c>
      <c r="S5">
        <v>1</v>
      </c>
      <c r="T5">
        <v>7496.4</v>
      </c>
      <c r="U5">
        <v>7496.4</v>
      </c>
      <c r="V5">
        <v>7496.4</v>
      </c>
      <c r="W5">
        <v>0</v>
      </c>
      <c r="X5">
        <v>1</v>
      </c>
      <c r="Y5" s="168" t="s">
        <v>1947</v>
      </c>
      <c r="Z5">
        <v>190000</v>
      </c>
      <c r="AA5">
        <v>8800.77</v>
      </c>
      <c r="AB5">
        <v>0</v>
      </c>
      <c r="AC5">
        <v>8800.77</v>
      </c>
      <c r="AD5">
        <v>1</v>
      </c>
      <c r="AE5">
        <v>1</v>
      </c>
      <c r="AF5">
        <v>1</v>
      </c>
      <c r="AG5">
        <v>8800.77</v>
      </c>
      <c r="AH5">
        <v>8800.77</v>
      </c>
      <c r="AI5">
        <v>8800.77</v>
      </c>
      <c r="AJ5">
        <v>0</v>
      </c>
      <c r="AK5">
        <v>7496.4</v>
      </c>
      <c r="AL5" s="168" t="s">
        <v>587</v>
      </c>
      <c r="AM5">
        <v>7496.4</v>
      </c>
      <c r="AN5">
        <v>190000</v>
      </c>
      <c r="AO5" s="168" t="s">
        <v>3</v>
      </c>
      <c r="AP5" s="168" t="s">
        <v>1</v>
      </c>
      <c r="AQ5" s="168"/>
      <c r="AR5" s="168" t="s">
        <v>2</v>
      </c>
      <c r="AS5">
        <v>492822.77</v>
      </c>
      <c r="AT5">
        <v>8877.89</v>
      </c>
      <c r="AU5">
        <v>483944.88</v>
      </c>
      <c r="AV5">
        <v>128</v>
      </c>
      <c r="AW5">
        <v>70</v>
      </c>
      <c r="AX5">
        <v>114</v>
      </c>
      <c r="AY5">
        <v>2986.0864404761905</v>
      </c>
      <c r="AZ5">
        <v>410282.41</v>
      </c>
      <c r="BA5">
        <v>181404.0675</v>
      </c>
      <c r="BB5">
        <v>6913.4982857142859</v>
      </c>
      <c r="BC5" t="s">
        <v>5198</v>
      </c>
      <c r="BD5">
        <v>3780.819375</v>
      </c>
      <c r="BE5">
        <v>0</v>
      </c>
      <c r="BF5">
        <v>417844.54</v>
      </c>
      <c r="BG5" s="168"/>
      <c r="BH5">
        <v>410282.41</v>
      </c>
      <c r="BI5">
        <v>12360000</v>
      </c>
    </row>
    <row r="6" spans="1:61" hidden="1" x14ac:dyDescent="0.25">
      <c r="A6" s="168" t="s">
        <v>2733</v>
      </c>
      <c r="B6" s="168" t="s">
        <v>2734</v>
      </c>
      <c r="C6" s="168" t="s">
        <v>2980</v>
      </c>
      <c r="D6" s="168" t="s">
        <v>2981</v>
      </c>
      <c r="E6" s="168" t="s">
        <v>583</v>
      </c>
      <c r="F6">
        <v>1938.89</v>
      </c>
      <c r="G6" s="168" t="s">
        <v>3581</v>
      </c>
      <c r="H6" s="168" t="s">
        <v>3580</v>
      </c>
      <c r="I6" s="168" t="s">
        <v>156</v>
      </c>
      <c r="J6" s="168" t="s">
        <v>3581</v>
      </c>
      <c r="K6">
        <v>1938.89</v>
      </c>
      <c r="L6">
        <v>2277.83</v>
      </c>
      <c r="M6">
        <v>0</v>
      </c>
      <c r="N6">
        <v>2277.83</v>
      </c>
      <c r="O6">
        <f>IFERROR(VLOOKUP(Table13[[#This Row],[FOCODE]],day_wise_sales_data!$A$2:$AE$957,32,0),0)</f>
        <v>0</v>
      </c>
      <c r="P6">
        <f>IFERROR(VLOOKUP(Table13[[#This Row],[FOCODE]],day_wise_sales_data!$A$2:$AD$957,32,0),0)</f>
        <v>0</v>
      </c>
      <c r="Q6">
        <v>1</v>
      </c>
      <c r="R6">
        <v>1</v>
      </c>
      <c r="S6">
        <v>1</v>
      </c>
      <c r="T6">
        <v>1938.89</v>
      </c>
      <c r="U6">
        <v>1938.89</v>
      </c>
      <c r="V6">
        <v>1938.89</v>
      </c>
      <c r="W6">
        <v>0</v>
      </c>
      <c r="X6">
        <v>1</v>
      </c>
      <c r="Y6" s="168" t="s">
        <v>3582</v>
      </c>
      <c r="Z6">
        <v>190000</v>
      </c>
      <c r="AA6">
        <v>2277.83</v>
      </c>
      <c r="AB6">
        <v>0</v>
      </c>
      <c r="AC6">
        <v>2277.83</v>
      </c>
      <c r="AD6">
        <v>1</v>
      </c>
      <c r="AE6">
        <v>1</v>
      </c>
      <c r="AF6">
        <v>1</v>
      </c>
      <c r="AG6">
        <v>2277.83</v>
      </c>
      <c r="AH6">
        <v>2277.83</v>
      </c>
      <c r="AI6">
        <v>2277.83</v>
      </c>
      <c r="AJ6">
        <v>0</v>
      </c>
      <c r="AK6">
        <v>1938.89</v>
      </c>
      <c r="AL6" s="168" t="s">
        <v>584</v>
      </c>
      <c r="AM6">
        <v>1938.89</v>
      </c>
      <c r="AN6">
        <v>190000</v>
      </c>
      <c r="AO6" s="168" t="s">
        <v>3</v>
      </c>
      <c r="AP6" s="168" t="s">
        <v>1</v>
      </c>
      <c r="AQ6" s="168"/>
      <c r="AR6" s="168" t="s">
        <v>2</v>
      </c>
      <c r="AS6">
        <v>492822.77</v>
      </c>
      <c r="AT6">
        <v>8877.89</v>
      </c>
      <c r="AU6">
        <v>483944.88</v>
      </c>
      <c r="AV6">
        <v>128</v>
      </c>
      <c r="AW6">
        <v>70</v>
      </c>
      <c r="AX6">
        <v>114</v>
      </c>
      <c r="AY6">
        <v>2986.0864404761905</v>
      </c>
      <c r="AZ6">
        <v>410282.41</v>
      </c>
      <c r="BA6">
        <v>181404.0675</v>
      </c>
      <c r="BB6">
        <v>6913.4982857142859</v>
      </c>
      <c r="BC6" t="s">
        <v>5198</v>
      </c>
      <c r="BD6">
        <v>3780.819375</v>
      </c>
      <c r="BE6">
        <v>0</v>
      </c>
      <c r="BF6">
        <v>417844.54</v>
      </c>
      <c r="BG6" s="168"/>
      <c r="BH6">
        <v>410282.41</v>
      </c>
      <c r="BI6">
        <v>12360000</v>
      </c>
    </row>
    <row r="7" spans="1:61" hidden="1" x14ac:dyDescent="0.25">
      <c r="A7" s="168" t="s">
        <v>2733</v>
      </c>
      <c r="B7" s="168" t="s">
        <v>2734</v>
      </c>
      <c r="C7" s="168" t="s">
        <v>589</v>
      </c>
      <c r="D7" s="168" t="s">
        <v>9</v>
      </c>
      <c r="E7" s="168" t="s">
        <v>591</v>
      </c>
      <c r="F7">
        <v>4045.26</v>
      </c>
      <c r="G7" s="168" t="s">
        <v>2982</v>
      </c>
      <c r="H7" s="168" t="s">
        <v>16</v>
      </c>
      <c r="I7" s="168" t="s">
        <v>2983</v>
      </c>
      <c r="J7" s="168" t="s">
        <v>2982</v>
      </c>
      <c r="K7">
        <v>4045.26</v>
      </c>
      <c r="L7">
        <v>4757.51</v>
      </c>
      <c r="M7">
        <v>0</v>
      </c>
      <c r="N7">
        <v>4757.51</v>
      </c>
      <c r="O7">
        <f>IFERROR(VLOOKUP(Table13[[#This Row],[FOCODE]],day_wise_sales_data!$A$2:$AE$957,32,0),0)</f>
        <v>0</v>
      </c>
      <c r="P7">
        <f>IFERROR(VLOOKUP(Table13[[#This Row],[FOCODE]],day_wise_sales_data!$A$2:$AD$957,32,0),0)</f>
        <v>0</v>
      </c>
      <c r="Q7">
        <v>1</v>
      </c>
      <c r="R7">
        <v>3</v>
      </c>
      <c r="S7">
        <v>3</v>
      </c>
      <c r="T7">
        <v>4045.26</v>
      </c>
      <c r="U7">
        <v>1348.42</v>
      </c>
      <c r="V7">
        <v>1348.42</v>
      </c>
      <c r="W7">
        <v>0</v>
      </c>
      <c r="X7">
        <v>1</v>
      </c>
      <c r="Y7" s="168" t="s">
        <v>2984</v>
      </c>
      <c r="Z7">
        <v>170000</v>
      </c>
      <c r="AA7">
        <v>4757.51</v>
      </c>
      <c r="AB7">
        <v>0</v>
      </c>
      <c r="AC7">
        <v>4757.51</v>
      </c>
      <c r="AD7">
        <v>1</v>
      </c>
      <c r="AE7">
        <v>3</v>
      </c>
      <c r="AF7">
        <v>3</v>
      </c>
      <c r="AG7">
        <v>4757.51</v>
      </c>
      <c r="AH7" t="s">
        <v>5199</v>
      </c>
      <c r="AI7">
        <v>1585.8366666666666</v>
      </c>
      <c r="AJ7">
        <v>0</v>
      </c>
      <c r="AK7">
        <v>4045.26</v>
      </c>
      <c r="AL7" s="168" t="s">
        <v>592</v>
      </c>
      <c r="AM7">
        <v>4045.26</v>
      </c>
      <c r="AN7">
        <v>170000</v>
      </c>
      <c r="AO7" s="168" t="s">
        <v>3</v>
      </c>
      <c r="AP7" s="168" t="s">
        <v>1</v>
      </c>
      <c r="AQ7" s="168"/>
      <c r="AR7" s="168" t="s">
        <v>2</v>
      </c>
      <c r="AS7">
        <v>492822.77</v>
      </c>
      <c r="AT7">
        <v>8877.89</v>
      </c>
      <c r="AU7">
        <v>483944.88</v>
      </c>
      <c r="AV7">
        <v>128</v>
      </c>
      <c r="AW7">
        <v>70</v>
      </c>
      <c r="AX7">
        <v>114</v>
      </c>
      <c r="AY7">
        <v>2986.0864404761905</v>
      </c>
      <c r="AZ7">
        <v>410282.41</v>
      </c>
      <c r="BA7">
        <v>181404.0675</v>
      </c>
      <c r="BB7">
        <v>6913.4982857142859</v>
      </c>
      <c r="BC7" t="s">
        <v>5198</v>
      </c>
      <c r="BD7">
        <v>3780.819375</v>
      </c>
      <c r="BE7">
        <v>0</v>
      </c>
      <c r="BF7">
        <v>417844.54</v>
      </c>
      <c r="BG7" s="168"/>
      <c r="BH7">
        <v>410282.41</v>
      </c>
      <c r="BI7">
        <v>12360000</v>
      </c>
    </row>
    <row r="8" spans="1:61" hidden="1" x14ac:dyDescent="0.25">
      <c r="A8" s="168" t="s">
        <v>595</v>
      </c>
      <c r="B8" s="168" t="s">
        <v>596</v>
      </c>
      <c r="C8" s="168" t="s">
        <v>1962</v>
      </c>
      <c r="D8" s="168" t="s">
        <v>1963</v>
      </c>
      <c r="E8" s="168" t="s">
        <v>1964</v>
      </c>
      <c r="F8">
        <v>191.73</v>
      </c>
      <c r="G8" s="168" t="s">
        <v>1965</v>
      </c>
      <c r="H8" s="168" t="s">
        <v>38</v>
      </c>
      <c r="I8" s="168" t="s">
        <v>1966</v>
      </c>
      <c r="J8" s="168" t="s">
        <v>1965</v>
      </c>
      <c r="K8">
        <v>191.73</v>
      </c>
      <c r="L8">
        <v>225.09</v>
      </c>
      <c r="M8">
        <v>0</v>
      </c>
      <c r="N8">
        <v>225.09</v>
      </c>
      <c r="O8">
        <f>IFERROR(VLOOKUP(Table13[[#This Row],[FOCODE]],day_wise_sales_data!$A$2:$AE$957,32,0),0)</f>
        <v>0</v>
      </c>
      <c r="P8">
        <f>IFERROR(VLOOKUP(Table13[[#This Row],[FOCODE]],day_wise_sales_data!$A$2:$AD$957,32,0),0)</f>
        <v>0</v>
      </c>
      <c r="Q8">
        <v>1</v>
      </c>
      <c r="R8">
        <v>1</v>
      </c>
      <c r="S8">
        <v>1</v>
      </c>
      <c r="T8">
        <v>191.73</v>
      </c>
      <c r="U8">
        <v>191.73</v>
      </c>
      <c r="V8">
        <v>191.73</v>
      </c>
      <c r="W8">
        <v>0</v>
      </c>
      <c r="X8">
        <v>1</v>
      </c>
      <c r="Y8" s="168" t="s">
        <v>1967</v>
      </c>
      <c r="Z8">
        <v>190000</v>
      </c>
      <c r="AA8">
        <v>1019.79</v>
      </c>
      <c r="AB8">
        <v>0</v>
      </c>
      <c r="AC8">
        <v>1019.79</v>
      </c>
      <c r="AD8">
        <v>2</v>
      </c>
      <c r="AE8">
        <v>2</v>
      </c>
      <c r="AF8">
        <v>2</v>
      </c>
      <c r="AG8">
        <v>509.89499999999998</v>
      </c>
      <c r="AH8">
        <v>509.89499999999998</v>
      </c>
      <c r="AI8">
        <v>509.89499999999998</v>
      </c>
      <c r="AJ8">
        <v>0</v>
      </c>
      <c r="AK8">
        <v>868.65</v>
      </c>
      <c r="AL8" s="168" t="s">
        <v>1968</v>
      </c>
      <c r="AM8">
        <v>868.65</v>
      </c>
      <c r="AN8">
        <v>380000</v>
      </c>
      <c r="AO8" s="168" t="s">
        <v>3</v>
      </c>
      <c r="AP8" s="168" t="s">
        <v>1</v>
      </c>
      <c r="AQ8" s="168"/>
      <c r="AR8" s="168" t="s">
        <v>2</v>
      </c>
      <c r="AS8">
        <v>492822.77</v>
      </c>
      <c r="AT8">
        <v>8877.89</v>
      </c>
      <c r="AU8">
        <v>483944.88</v>
      </c>
      <c r="AV8">
        <v>128</v>
      </c>
      <c r="AW8">
        <v>70</v>
      </c>
      <c r="AX8">
        <v>114</v>
      </c>
      <c r="AY8">
        <v>2986.0864404761905</v>
      </c>
      <c r="AZ8">
        <v>410282.41</v>
      </c>
      <c r="BA8">
        <v>181404.0675</v>
      </c>
      <c r="BB8">
        <v>6913.4982857142859</v>
      </c>
      <c r="BC8" t="s">
        <v>5198</v>
      </c>
      <c r="BD8">
        <v>3780.819375</v>
      </c>
      <c r="BE8">
        <v>0</v>
      </c>
      <c r="BF8">
        <v>417844.54</v>
      </c>
      <c r="BG8" s="168"/>
      <c r="BH8">
        <v>410282.41</v>
      </c>
      <c r="BI8">
        <v>12360000</v>
      </c>
    </row>
    <row r="9" spans="1:61" hidden="1" x14ac:dyDescent="0.25">
      <c r="A9" s="168" t="s">
        <v>595</v>
      </c>
      <c r="B9" s="168" t="s">
        <v>596</v>
      </c>
      <c r="C9" s="168" t="s">
        <v>1962</v>
      </c>
      <c r="D9" s="168" t="s">
        <v>1963</v>
      </c>
      <c r="E9" s="168" t="s">
        <v>1964</v>
      </c>
      <c r="F9">
        <v>676.92</v>
      </c>
      <c r="G9" s="168" t="s">
        <v>1969</v>
      </c>
      <c r="H9" s="168" t="s">
        <v>40</v>
      </c>
      <c r="I9" s="168" t="s">
        <v>1970</v>
      </c>
      <c r="J9" s="168" t="s">
        <v>1969</v>
      </c>
      <c r="K9">
        <v>676.92</v>
      </c>
      <c r="L9">
        <v>794.7</v>
      </c>
      <c r="M9">
        <v>0</v>
      </c>
      <c r="N9">
        <v>794.7</v>
      </c>
      <c r="O9">
        <f>IFERROR(VLOOKUP(Table13[[#This Row],[FOCODE]],day_wise_sales_data!$A$2:$AE$957,32,0),0)</f>
        <v>0</v>
      </c>
      <c r="P9">
        <f>IFERROR(VLOOKUP(Table13[[#This Row],[FOCODE]],day_wise_sales_data!$A$2:$AD$957,32,0),0)</f>
        <v>0</v>
      </c>
      <c r="Q9">
        <v>1</v>
      </c>
      <c r="R9">
        <v>1</v>
      </c>
      <c r="S9">
        <v>1</v>
      </c>
      <c r="T9">
        <v>676.92</v>
      </c>
      <c r="U9">
        <v>676.92</v>
      </c>
      <c r="V9">
        <v>676.92</v>
      </c>
      <c r="W9">
        <v>0</v>
      </c>
      <c r="X9">
        <v>2</v>
      </c>
      <c r="Y9" s="168" t="s">
        <v>1971</v>
      </c>
      <c r="Z9">
        <v>190000</v>
      </c>
      <c r="AA9">
        <v>1019.79</v>
      </c>
      <c r="AB9">
        <v>0</v>
      </c>
      <c r="AC9">
        <v>1019.79</v>
      </c>
      <c r="AD9">
        <v>2</v>
      </c>
      <c r="AE9">
        <v>2</v>
      </c>
      <c r="AF9">
        <v>2</v>
      </c>
      <c r="AG9">
        <v>509.89499999999998</v>
      </c>
      <c r="AH9">
        <v>509.89499999999998</v>
      </c>
      <c r="AI9">
        <v>509.89499999999998</v>
      </c>
      <c r="AJ9">
        <v>0</v>
      </c>
      <c r="AK9">
        <v>868.65</v>
      </c>
      <c r="AL9" s="168" t="s">
        <v>1968</v>
      </c>
      <c r="AM9">
        <v>868.65</v>
      </c>
      <c r="AN9">
        <v>380000</v>
      </c>
      <c r="AO9" s="168" t="s">
        <v>3</v>
      </c>
      <c r="AP9" s="168" t="s">
        <v>1</v>
      </c>
      <c r="AQ9" s="168"/>
      <c r="AR9" s="168" t="s">
        <v>2</v>
      </c>
      <c r="AS9">
        <v>492822.77</v>
      </c>
      <c r="AT9">
        <v>8877.89</v>
      </c>
      <c r="AU9">
        <v>483944.88</v>
      </c>
      <c r="AV9">
        <v>128</v>
      </c>
      <c r="AW9">
        <v>70</v>
      </c>
      <c r="AX9">
        <v>114</v>
      </c>
      <c r="AY9">
        <v>2986.0864404761905</v>
      </c>
      <c r="AZ9">
        <v>410282.41</v>
      </c>
      <c r="BA9">
        <v>181404.0675</v>
      </c>
      <c r="BB9">
        <v>6913.4982857142859</v>
      </c>
      <c r="BC9" t="s">
        <v>5198</v>
      </c>
      <c r="BD9">
        <v>3780.819375</v>
      </c>
      <c r="BE9">
        <v>0</v>
      </c>
      <c r="BF9">
        <v>417844.54</v>
      </c>
      <c r="BG9" s="168"/>
      <c r="BH9">
        <v>410282.41</v>
      </c>
      <c r="BI9">
        <v>12360000</v>
      </c>
    </row>
    <row r="10" spans="1:61" hidden="1" x14ac:dyDescent="0.25">
      <c r="A10" s="168" t="s">
        <v>605</v>
      </c>
      <c r="B10" s="168" t="s">
        <v>606</v>
      </c>
      <c r="C10" s="168" t="s">
        <v>2737</v>
      </c>
      <c r="D10" s="168" t="s">
        <v>2738</v>
      </c>
      <c r="E10" s="168" t="s">
        <v>2739</v>
      </c>
      <c r="F10">
        <v>225.64</v>
      </c>
      <c r="G10" s="168" t="s">
        <v>2798</v>
      </c>
      <c r="H10" s="168" t="s">
        <v>25</v>
      </c>
      <c r="I10" s="168" t="s">
        <v>3406</v>
      </c>
      <c r="J10" s="168" t="s">
        <v>2798</v>
      </c>
      <c r="K10">
        <v>225.64</v>
      </c>
      <c r="L10">
        <v>264.89999999999998</v>
      </c>
      <c r="M10">
        <v>0</v>
      </c>
      <c r="N10">
        <v>264.89999999999998</v>
      </c>
      <c r="O10">
        <f>IFERROR(VLOOKUP(Table13[[#This Row],[FOCODE]],day_wise_sales_data!$A$2:$AE$957,32,0),0)</f>
        <v>0</v>
      </c>
      <c r="P10">
        <f>IFERROR(VLOOKUP(Table13[[#This Row],[FOCODE]],day_wise_sales_data!$A$2:$AD$957,32,0),0)</f>
        <v>0</v>
      </c>
      <c r="Q10">
        <v>1</v>
      </c>
      <c r="R10">
        <v>1</v>
      </c>
      <c r="S10">
        <v>1</v>
      </c>
      <c r="T10">
        <v>225.64</v>
      </c>
      <c r="U10">
        <v>225.64</v>
      </c>
      <c r="V10">
        <v>225.64</v>
      </c>
      <c r="W10">
        <v>0</v>
      </c>
      <c r="X10">
        <v>1</v>
      </c>
      <c r="Y10" s="168" t="s">
        <v>2799</v>
      </c>
      <c r="Z10">
        <v>190000</v>
      </c>
      <c r="AA10">
        <v>264.89999999999998</v>
      </c>
      <c r="AB10">
        <v>0</v>
      </c>
      <c r="AC10">
        <v>264.89999999999998</v>
      </c>
      <c r="AD10">
        <v>1</v>
      </c>
      <c r="AE10">
        <v>1</v>
      </c>
      <c r="AF10">
        <v>1</v>
      </c>
      <c r="AG10">
        <v>264.89999999999998</v>
      </c>
      <c r="AH10">
        <v>264.89999999999998</v>
      </c>
      <c r="AI10">
        <v>264.89999999999998</v>
      </c>
      <c r="AJ10">
        <v>0</v>
      </c>
      <c r="AK10">
        <v>225.64</v>
      </c>
      <c r="AL10" s="168" t="s">
        <v>2744</v>
      </c>
      <c r="AM10">
        <v>225.64</v>
      </c>
      <c r="AN10">
        <v>190000</v>
      </c>
      <c r="AO10" s="168" t="s">
        <v>3</v>
      </c>
      <c r="AP10" s="168" t="s">
        <v>1</v>
      </c>
      <c r="AQ10" s="168"/>
      <c r="AR10" s="168" t="s">
        <v>2</v>
      </c>
      <c r="AS10">
        <v>492822.77</v>
      </c>
      <c r="AT10">
        <v>8877.89</v>
      </c>
      <c r="AU10">
        <v>483944.88</v>
      </c>
      <c r="AV10">
        <v>128</v>
      </c>
      <c r="AW10">
        <v>70</v>
      </c>
      <c r="AX10">
        <v>114</v>
      </c>
      <c r="AY10">
        <v>2986.0864404761905</v>
      </c>
      <c r="AZ10">
        <v>410282.41</v>
      </c>
      <c r="BA10">
        <v>181404.0675</v>
      </c>
      <c r="BB10">
        <v>6913.4982857142859</v>
      </c>
      <c r="BC10" t="s">
        <v>5198</v>
      </c>
      <c r="BD10">
        <v>3780.819375</v>
      </c>
      <c r="BE10">
        <v>0</v>
      </c>
      <c r="BF10">
        <v>417844.54</v>
      </c>
      <c r="BG10" s="168"/>
      <c r="BH10">
        <v>410282.41</v>
      </c>
      <c r="BI10">
        <v>12360000</v>
      </c>
    </row>
    <row r="11" spans="1:61" hidden="1" x14ac:dyDescent="0.25">
      <c r="A11" s="168" t="s">
        <v>605</v>
      </c>
      <c r="B11" s="168" t="s">
        <v>606</v>
      </c>
      <c r="C11" s="168" t="s">
        <v>607</v>
      </c>
      <c r="D11" s="168" t="s">
        <v>26</v>
      </c>
      <c r="E11" s="168" t="s">
        <v>608</v>
      </c>
      <c r="F11">
        <v>314.83999999999997</v>
      </c>
      <c r="G11" s="168" t="s">
        <v>29</v>
      </c>
      <c r="H11" s="168" t="s">
        <v>30</v>
      </c>
      <c r="I11" s="168" t="s">
        <v>28</v>
      </c>
      <c r="J11" s="168" t="s">
        <v>29</v>
      </c>
      <c r="K11">
        <v>314.83999999999997</v>
      </c>
      <c r="L11">
        <v>369.62</v>
      </c>
      <c r="M11">
        <v>0</v>
      </c>
      <c r="N11">
        <v>369.62</v>
      </c>
      <c r="O11">
        <f>IFERROR(VLOOKUP(Table13[[#This Row],[FOCODE]],day_wise_sales_data!$A$2:$AE$957,32,0),0)</f>
        <v>0</v>
      </c>
      <c r="P11">
        <f>IFERROR(VLOOKUP(Table13[[#This Row],[FOCODE]],day_wise_sales_data!$A$2:$AD$957,32,0),0)</f>
        <v>0</v>
      </c>
      <c r="Q11">
        <v>1</v>
      </c>
      <c r="R11">
        <v>1</v>
      </c>
      <c r="S11">
        <v>1</v>
      </c>
      <c r="T11">
        <v>314.83999999999997</v>
      </c>
      <c r="U11">
        <v>314.83999999999997</v>
      </c>
      <c r="V11">
        <v>314.83999999999997</v>
      </c>
      <c r="W11">
        <v>0</v>
      </c>
      <c r="X11">
        <v>1</v>
      </c>
      <c r="Y11" s="168" t="s">
        <v>610</v>
      </c>
      <c r="Z11">
        <v>190000</v>
      </c>
      <c r="AA11">
        <v>369.62</v>
      </c>
      <c r="AB11">
        <v>0</v>
      </c>
      <c r="AC11">
        <v>369.62</v>
      </c>
      <c r="AD11">
        <v>1</v>
      </c>
      <c r="AE11">
        <v>1</v>
      </c>
      <c r="AF11">
        <v>1</v>
      </c>
      <c r="AG11">
        <v>369.62</v>
      </c>
      <c r="AH11">
        <v>369.62</v>
      </c>
      <c r="AI11">
        <v>369.62</v>
      </c>
      <c r="AJ11">
        <v>0</v>
      </c>
      <c r="AK11">
        <v>314.83999999999997</v>
      </c>
      <c r="AL11" s="168" t="s">
        <v>609</v>
      </c>
      <c r="AM11">
        <v>314.83999999999997</v>
      </c>
      <c r="AN11">
        <v>190000</v>
      </c>
      <c r="AO11" s="168" t="s">
        <v>3</v>
      </c>
      <c r="AP11" s="168" t="s">
        <v>1</v>
      </c>
      <c r="AQ11" s="168"/>
      <c r="AR11" s="168" t="s">
        <v>2</v>
      </c>
      <c r="AS11">
        <v>492822.77</v>
      </c>
      <c r="AT11">
        <v>8877.89</v>
      </c>
      <c r="AU11">
        <v>483944.88</v>
      </c>
      <c r="AV11">
        <v>128</v>
      </c>
      <c r="AW11">
        <v>70</v>
      </c>
      <c r="AX11">
        <v>114</v>
      </c>
      <c r="AY11">
        <v>2986.0864404761905</v>
      </c>
      <c r="AZ11">
        <v>410282.41</v>
      </c>
      <c r="BA11">
        <v>181404.0675</v>
      </c>
      <c r="BB11">
        <v>6913.4982857142859</v>
      </c>
      <c r="BC11" t="s">
        <v>5198</v>
      </c>
      <c r="BD11">
        <v>3780.819375</v>
      </c>
      <c r="BE11">
        <v>0</v>
      </c>
      <c r="BF11">
        <v>417844.54</v>
      </c>
      <c r="BG11" s="168"/>
      <c r="BH11">
        <v>410282.41</v>
      </c>
      <c r="BI11">
        <v>12360000</v>
      </c>
    </row>
    <row r="12" spans="1:61" hidden="1" x14ac:dyDescent="0.25">
      <c r="A12" s="168" t="s">
        <v>605</v>
      </c>
      <c r="B12" s="168" t="s">
        <v>606</v>
      </c>
      <c r="C12" s="168" t="s">
        <v>2680</v>
      </c>
      <c r="D12" s="168" t="s">
        <v>2681</v>
      </c>
      <c r="E12" s="168" t="s">
        <v>2682</v>
      </c>
      <c r="F12">
        <v>-1874</v>
      </c>
      <c r="G12" s="168" t="s">
        <v>3153</v>
      </c>
      <c r="H12" s="168" t="s">
        <v>23</v>
      </c>
      <c r="I12" s="168" t="s">
        <v>3154</v>
      </c>
      <c r="J12" s="168" t="s">
        <v>3153</v>
      </c>
      <c r="K12">
        <v>0</v>
      </c>
      <c r="L12">
        <v>0</v>
      </c>
      <c r="M12">
        <v>2200</v>
      </c>
      <c r="N12">
        <v>-2200</v>
      </c>
      <c r="O12">
        <f>IFERROR(VLOOKUP(Table13[[#This Row],[FOCODE]],day_wise_sales_data!$A$2:$AE$957,32,0),0)</f>
        <v>0</v>
      </c>
      <c r="P12">
        <f>IFERROR(VLOOKUP(Table13[[#This Row],[FOCODE]],day_wise_sales_data!$A$2:$AD$957,32,0),0)</f>
        <v>0</v>
      </c>
      <c r="Q12">
        <v>1</v>
      </c>
      <c r="R12">
        <v>2</v>
      </c>
      <c r="S12">
        <v>2</v>
      </c>
      <c r="T12">
        <v>-1874</v>
      </c>
      <c r="U12">
        <v>-937</v>
      </c>
      <c r="V12">
        <v>-937</v>
      </c>
      <c r="W12">
        <v>0</v>
      </c>
      <c r="X12">
        <v>1</v>
      </c>
      <c r="Y12" s="168" t="s">
        <v>3155</v>
      </c>
      <c r="Z12">
        <v>190000</v>
      </c>
      <c r="AA12">
        <v>4802.71</v>
      </c>
      <c r="AB12">
        <v>2200</v>
      </c>
      <c r="AC12">
        <v>2602.71</v>
      </c>
      <c r="AD12">
        <v>2</v>
      </c>
      <c r="AE12">
        <v>3</v>
      </c>
      <c r="AF12">
        <v>3</v>
      </c>
      <c r="AG12">
        <v>1301.355</v>
      </c>
      <c r="AH12">
        <v>867.57</v>
      </c>
      <c r="AI12">
        <v>867.57</v>
      </c>
      <c r="AJ12">
        <v>0</v>
      </c>
      <c r="AK12">
        <v>3808.4</v>
      </c>
      <c r="AL12" s="168" t="s">
        <v>2684</v>
      </c>
      <c r="AM12">
        <v>1934.4</v>
      </c>
      <c r="AN12">
        <v>370000</v>
      </c>
      <c r="AO12" s="168" t="s">
        <v>3</v>
      </c>
      <c r="AP12" s="168" t="s">
        <v>1</v>
      </c>
      <c r="AQ12" s="168"/>
      <c r="AR12" s="168" t="s">
        <v>2</v>
      </c>
      <c r="AS12">
        <v>492822.77</v>
      </c>
      <c r="AT12">
        <v>8877.89</v>
      </c>
      <c r="AU12">
        <v>483944.88</v>
      </c>
      <c r="AV12">
        <v>128</v>
      </c>
      <c r="AW12">
        <v>70</v>
      </c>
      <c r="AX12">
        <v>114</v>
      </c>
      <c r="AY12">
        <v>2986.0864404761905</v>
      </c>
      <c r="AZ12">
        <v>410282.41</v>
      </c>
      <c r="BA12">
        <v>181404.0675</v>
      </c>
      <c r="BB12">
        <v>6913.4982857142859</v>
      </c>
      <c r="BC12" t="s">
        <v>5198</v>
      </c>
      <c r="BD12">
        <v>3780.819375</v>
      </c>
      <c r="BE12">
        <v>0</v>
      </c>
      <c r="BF12">
        <v>417844.54</v>
      </c>
      <c r="BG12" s="168"/>
      <c r="BH12">
        <v>410282.41</v>
      </c>
      <c r="BI12">
        <v>12360000</v>
      </c>
    </row>
    <row r="13" spans="1:61" hidden="1" x14ac:dyDescent="0.25">
      <c r="A13" s="168" t="s">
        <v>605</v>
      </c>
      <c r="B13" s="168" t="s">
        <v>606</v>
      </c>
      <c r="C13" s="168" t="s">
        <v>2680</v>
      </c>
      <c r="D13" s="168" t="s">
        <v>2681</v>
      </c>
      <c r="E13" s="168" t="s">
        <v>2682</v>
      </c>
      <c r="F13">
        <v>3808.4</v>
      </c>
      <c r="G13" s="168" t="s">
        <v>2685</v>
      </c>
      <c r="H13" s="168" t="s">
        <v>24</v>
      </c>
      <c r="I13" s="168" t="s">
        <v>2686</v>
      </c>
      <c r="J13" s="168" t="s">
        <v>2685</v>
      </c>
      <c r="K13">
        <v>3808.4</v>
      </c>
      <c r="L13">
        <v>4802.71</v>
      </c>
      <c r="M13">
        <v>0</v>
      </c>
      <c r="N13">
        <v>4802.71</v>
      </c>
      <c r="O13">
        <f>IFERROR(VLOOKUP(Table13[[#This Row],[FOCODE]],day_wise_sales_data!$A$2:$AE$957,32,0),0)</f>
        <v>0</v>
      </c>
      <c r="P13">
        <f>IFERROR(VLOOKUP(Table13[[#This Row],[FOCODE]],day_wise_sales_data!$A$2:$AD$957,32,0),0)</f>
        <v>0</v>
      </c>
      <c r="Q13">
        <v>1</v>
      </c>
      <c r="R13">
        <v>1</v>
      </c>
      <c r="S13">
        <v>1</v>
      </c>
      <c r="T13">
        <v>3808.4</v>
      </c>
      <c r="U13">
        <v>3808.4</v>
      </c>
      <c r="V13">
        <v>3808.4</v>
      </c>
      <c r="W13">
        <v>0</v>
      </c>
      <c r="X13">
        <v>2</v>
      </c>
      <c r="Y13" s="168" t="s">
        <v>2687</v>
      </c>
      <c r="Z13">
        <v>180000</v>
      </c>
      <c r="AA13">
        <v>4802.71</v>
      </c>
      <c r="AB13">
        <v>2200</v>
      </c>
      <c r="AC13">
        <v>2602.71</v>
      </c>
      <c r="AD13">
        <v>2</v>
      </c>
      <c r="AE13">
        <v>3</v>
      </c>
      <c r="AF13">
        <v>3</v>
      </c>
      <c r="AG13">
        <v>1301.355</v>
      </c>
      <c r="AH13">
        <v>867.57</v>
      </c>
      <c r="AI13">
        <v>867.57</v>
      </c>
      <c r="AJ13">
        <v>0</v>
      </c>
      <c r="AK13">
        <v>3808.4</v>
      </c>
      <c r="AL13" s="168" t="s">
        <v>2684</v>
      </c>
      <c r="AM13">
        <v>1934.4</v>
      </c>
      <c r="AN13">
        <v>370000</v>
      </c>
      <c r="AO13" s="168" t="s">
        <v>3</v>
      </c>
      <c r="AP13" s="168" t="s">
        <v>1</v>
      </c>
      <c r="AQ13" s="168"/>
      <c r="AR13" s="168" t="s">
        <v>2</v>
      </c>
      <c r="AS13">
        <v>492822.77</v>
      </c>
      <c r="AT13">
        <v>8877.89</v>
      </c>
      <c r="AU13">
        <v>483944.88</v>
      </c>
      <c r="AV13">
        <v>128</v>
      </c>
      <c r="AW13">
        <v>70</v>
      </c>
      <c r="AX13">
        <v>114</v>
      </c>
      <c r="AY13">
        <v>2986.0864404761905</v>
      </c>
      <c r="AZ13">
        <v>410282.41</v>
      </c>
      <c r="BA13">
        <v>181404.0675</v>
      </c>
      <c r="BB13">
        <v>6913.4982857142859</v>
      </c>
      <c r="BC13" t="s">
        <v>5198</v>
      </c>
      <c r="BD13">
        <v>3780.819375</v>
      </c>
      <c r="BE13">
        <v>0</v>
      </c>
      <c r="BF13">
        <v>417844.54</v>
      </c>
      <c r="BG13" s="168"/>
      <c r="BH13">
        <v>410282.41</v>
      </c>
      <c r="BI13">
        <v>12360000</v>
      </c>
    </row>
    <row r="14" spans="1:61" hidden="1" x14ac:dyDescent="0.25">
      <c r="A14" s="168" t="s">
        <v>611</v>
      </c>
      <c r="B14" s="168" t="s">
        <v>612</v>
      </c>
      <c r="C14" s="168" t="s">
        <v>618</v>
      </c>
      <c r="D14" s="168" t="s">
        <v>59</v>
      </c>
      <c r="E14" s="168" t="s">
        <v>619</v>
      </c>
      <c r="F14">
        <v>3735.62</v>
      </c>
      <c r="G14" s="168" t="s">
        <v>2000</v>
      </c>
      <c r="H14" s="168" t="s">
        <v>60</v>
      </c>
      <c r="I14" s="168" t="s">
        <v>2001</v>
      </c>
      <c r="J14" s="168" t="s">
        <v>2000</v>
      </c>
      <c r="K14">
        <v>3735.62</v>
      </c>
      <c r="L14">
        <v>4398.88</v>
      </c>
      <c r="M14">
        <v>0</v>
      </c>
      <c r="N14">
        <v>4398.88</v>
      </c>
      <c r="O14">
        <f>IFERROR(VLOOKUP(Table13[[#This Row],[FOCODE]],day_wise_sales_data!$A$2:$AE$957,32,0),0)</f>
        <v>0</v>
      </c>
      <c r="P14">
        <f>IFERROR(VLOOKUP(Table13[[#This Row],[FOCODE]],day_wise_sales_data!$A$2:$AD$957,32,0),0)</f>
        <v>0</v>
      </c>
      <c r="Q14">
        <v>1</v>
      </c>
      <c r="R14">
        <v>1</v>
      </c>
      <c r="S14">
        <v>1</v>
      </c>
      <c r="T14">
        <v>3735.62</v>
      </c>
      <c r="U14">
        <v>3735.62</v>
      </c>
      <c r="V14">
        <v>3735.62</v>
      </c>
      <c r="W14">
        <v>0</v>
      </c>
      <c r="X14">
        <v>1</v>
      </c>
      <c r="Y14" s="168" t="s">
        <v>2002</v>
      </c>
      <c r="Z14">
        <v>170000</v>
      </c>
      <c r="AA14">
        <v>4398.88</v>
      </c>
      <c r="AB14">
        <v>0</v>
      </c>
      <c r="AC14">
        <v>4398.88</v>
      </c>
      <c r="AD14">
        <v>1</v>
      </c>
      <c r="AE14">
        <v>1</v>
      </c>
      <c r="AF14">
        <v>1</v>
      </c>
      <c r="AG14">
        <v>4398.88</v>
      </c>
      <c r="AH14">
        <v>4398.88</v>
      </c>
      <c r="AI14">
        <v>4398.88</v>
      </c>
      <c r="AJ14">
        <v>0</v>
      </c>
      <c r="AK14">
        <v>3735.62</v>
      </c>
      <c r="AL14" s="168" t="s">
        <v>620</v>
      </c>
      <c r="AM14">
        <v>3735.62</v>
      </c>
      <c r="AN14">
        <v>170000</v>
      </c>
      <c r="AO14" s="168" t="s">
        <v>3</v>
      </c>
      <c r="AP14" s="168" t="s">
        <v>1</v>
      </c>
      <c r="AQ14" s="168"/>
      <c r="AR14" s="168" t="s">
        <v>2</v>
      </c>
      <c r="AS14">
        <v>492822.77</v>
      </c>
      <c r="AT14">
        <v>8877.89</v>
      </c>
      <c r="AU14">
        <v>483944.88</v>
      </c>
      <c r="AV14">
        <v>128</v>
      </c>
      <c r="AW14">
        <v>70</v>
      </c>
      <c r="AX14">
        <v>114</v>
      </c>
      <c r="AY14">
        <v>2986.0864404761905</v>
      </c>
      <c r="AZ14">
        <v>410282.41</v>
      </c>
      <c r="BA14">
        <v>181404.0675</v>
      </c>
      <c r="BB14">
        <v>6913.4982857142859</v>
      </c>
      <c r="BC14" t="s">
        <v>5198</v>
      </c>
      <c r="BD14">
        <v>3780.819375</v>
      </c>
      <c r="BE14">
        <v>0</v>
      </c>
      <c r="BF14">
        <v>417844.54</v>
      </c>
      <c r="BG14" s="168"/>
      <c r="BH14">
        <v>410282.41</v>
      </c>
      <c r="BI14">
        <v>12360000</v>
      </c>
    </row>
    <row r="15" spans="1:61" hidden="1" x14ac:dyDescent="0.25">
      <c r="A15" s="168" t="s">
        <v>611</v>
      </c>
      <c r="B15" s="168" t="s">
        <v>612</v>
      </c>
      <c r="C15" s="168" t="s">
        <v>2003</v>
      </c>
      <c r="D15" s="168" t="s">
        <v>2004</v>
      </c>
      <c r="E15" s="168" t="s">
        <v>2005</v>
      </c>
      <c r="F15">
        <v>84627.9</v>
      </c>
      <c r="G15" s="168" t="s">
        <v>4653</v>
      </c>
      <c r="H15" s="168" t="s">
        <v>628</v>
      </c>
      <c r="I15" s="168" t="s">
        <v>4654</v>
      </c>
      <c r="J15" s="168" t="s">
        <v>4653</v>
      </c>
      <c r="K15">
        <v>84627.9</v>
      </c>
      <c r="L15">
        <v>100076.92</v>
      </c>
      <c r="M15">
        <v>0</v>
      </c>
      <c r="N15">
        <v>100076.92</v>
      </c>
      <c r="O15">
        <f>IFERROR(VLOOKUP(Table13[[#This Row],[FOCODE]],day_wise_sales_data!$A$2:$AE$957,32,0),0)</f>
        <v>0</v>
      </c>
      <c r="P15">
        <f>IFERROR(VLOOKUP(Table13[[#This Row],[FOCODE]],day_wise_sales_data!$A$2:$AD$957,32,0),0)</f>
        <v>0</v>
      </c>
      <c r="Q15">
        <v>1</v>
      </c>
      <c r="R15">
        <v>4</v>
      </c>
      <c r="S15">
        <v>4</v>
      </c>
      <c r="T15">
        <v>84627.9</v>
      </c>
      <c r="U15">
        <v>21156.974999999999</v>
      </c>
      <c r="V15">
        <v>21156.974999999999</v>
      </c>
      <c r="W15">
        <v>0</v>
      </c>
      <c r="X15">
        <v>1</v>
      </c>
      <c r="Y15" s="168" t="s">
        <v>4656</v>
      </c>
      <c r="Z15">
        <v>190000</v>
      </c>
      <c r="AA15">
        <v>100076.92</v>
      </c>
      <c r="AB15">
        <v>0</v>
      </c>
      <c r="AC15">
        <v>100076.92</v>
      </c>
      <c r="AD15">
        <v>1</v>
      </c>
      <c r="AE15">
        <v>4</v>
      </c>
      <c r="AF15">
        <v>4</v>
      </c>
      <c r="AG15">
        <v>100076.92</v>
      </c>
      <c r="AH15">
        <v>25019.23</v>
      </c>
      <c r="AI15">
        <v>25019.23</v>
      </c>
      <c r="AJ15">
        <v>0</v>
      </c>
      <c r="AK15">
        <v>84627.9</v>
      </c>
      <c r="AL15" s="168" t="s">
        <v>2009</v>
      </c>
      <c r="AM15">
        <v>84627.9</v>
      </c>
      <c r="AN15">
        <v>190000</v>
      </c>
      <c r="AO15" s="168" t="s">
        <v>3</v>
      </c>
      <c r="AP15" s="168" t="s">
        <v>1</v>
      </c>
      <c r="AQ15" s="168"/>
      <c r="AR15" s="168" t="s">
        <v>2</v>
      </c>
      <c r="AS15">
        <v>492822.77</v>
      </c>
      <c r="AT15">
        <v>8877.89</v>
      </c>
      <c r="AU15">
        <v>483944.88</v>
      </c>
      <c r="AV15">
        <v>128</v>
      </c>
      <c r="AW15">
        <v>70</v>
      </c>
      <c r="AX15">
        <v>114</v>
      </c>
      <c r="AY15">
        <v>2986.0864404761905</v>
      </c>
      <c r="AZ15">
        <v>410282.41</v>
      </c>
      <c r="BA15">
        <v>181404.0675</v>
      </c>
      <c r="BB15">
        <v>6913.4982857142859</v>
      </c>
      <c r="BC15" t="s">
        <v>5198</v>
      </c>
      <c r="BD15">
        <v>3780.819375</v>
      </c>
      <c r="BE15">
        <v>0</v>
      </c>
      <c r="BF15">
        <v>417844.54</v>
      </c>
      <c r="BG15" s="168"/>
      <c r="BH15">
        <v>410282.41</v>
      </c>
      <c r="BI15">
        <v>12360000</v>
      </c>
    </row>
    <row r="16" spans="1:61" hidden="1" x14ac:dyDescent="0.25">
      <c r="A16" s="168" t="s">
        <v>611</v>
      </c>
      <c r="B16" s="168" t="s">
        <v>612</v>
      </c>
      <c r="C16" s="168" t="s">
        <v>454</v>
      </c>
      <c r="D16" s="168" t="s">
        <v>76</v>
      </c>
      <c r="E16" s="168" t="s">
        <v>629</v>
      </c>
      <c r="F16">
        <v>172.79</v>
      </c>
      <c r="G16" s="168" t="s">
        <v>78</v>
      </c>
      <c r="H16" s="168" t="s">
        <v>1918</v>
      </c>
      <c r="I16" s="168" t="s">
        <v>1948</v>
      </c>
      <c r="J16" s="168" t="s">
        <v>78</v>
      </c>
      <c r="K16">
        <v>172.79</v>
      </c>
      <c r="L16">
        <v>202.86</v>
      </c>
      <c r="M16">
        <v>0</v>
      </c>
      <c r="N16">
        <v>202.86</v>
      </c>
      <c r="O16">
        <f>IFERROR(VLOOKUP(Table13[[#This Row],[FOCODE]],day_wise_sales_data!$A$2:$AE$957,32,0),0)</f>
        <v>0</v>
      </c>
      <c r="P16">
        <f>IFERROR(VLOOKUP(Table13[[#This Row],[FOCODE]],day_wise_sales_data!$A$2:$AD$957,32,0),0)</f>
        <v>0</v>
      </c>
      <c r="Q16">
        <v>1</v>
      </c>
      <c r="R16">
        <v>1</v>
      </c>
      <c r="S16">
        <v>1</v>
      </c>
      <c r="T16">
        <v>172.79</v>
      </c>
      <c r="U16">
        <v>172.79</v>
      </c>
      <c r="V16">
        <v>172.79</v>
      </c>
      <c r="W16">
        <v>0</v>
      </c>
      <c r="X16">
        <v>1</v>
      </c>
      <c r="Y16" s="168" t="s">
        <v>631</v>
      </c>
      <c r="Z16">
        <v>0</v>
      </c>
      <c r="AA16">
        <v>202.86</v>
      </c>
      <c r="AB16">
        <v>0</v>
      </c>
      <c r="AC16">
        <v>202.86</v>
      </c>
      <c r="AD16">
        <v>1</v>
      </c>
      <c r="AE16">
        <v>1</v>
      </c>
      <c r="AF16">
        <v>1</v>
      </c>
      <c r="AG16">
        <v>202.86</v>
      </c>
      <c r="AH16">
        <v>202.86</v>
      </c>
      <c r="AI16">
        <v>202.86</v>
      </c>
      <c r="AJ16">
        <v>0</v>
      </c>
      <c r="AK16">
        <v>172.79</v>
      </c>
      <c r="AL16" s="168" t="s">
        <v>630</v>
      </c>
      <c r="AM16">
        <v>172.79</v>
      </c>
      <c r="AN16">
        <v>0</v>
      </c>
      <c r="AO16" s="168" t="s">
        <v>3</v>
      </c>
      <c r="AP16" s="168" t="s">
        <v>1</v>
      </c>
      <c r="AQ16" s="168"/>
      <c r="AR16" s="168" t="s">
        <v>2</v>
      </c>
      <c r="AS16">
        <v>492822.77</v>
      </c>
      <c r="AT16">
        <v>8877.89</v>
      </c>
      <c r="AU16">
        <v>483944.88</v>
      </c>
      <c r="AV16">
        <v>128</v>
      </c>
      <c r="AW16">
        <v>70</v>
      </c>
      <c r="AX16">
        <v>114</v>
      </c>
      <c r="AY16">
        <v>2986.0864404761905</v>
      </c>
      <c r="AZ16">
        <v>410282.41</v>
      </c>
      <c r="BA16">
        <v>181404.0675</v>
      </c>
      <c r="BB16">
        <v>6913.4982857142859</v>
      </c>
      <c r="BC16" t="s">
        <v>5198</v>
      </c>
      <c r="BD16">
        <v>3780.819375</v>
      </c>
      <c r="BE16">
        <v>0</v>
      </c>
      <c r="BF16">
        <v>417844.54</v>
      </c>
      <c r="BG16" s="168"/>
      <c r="BH16">
        <v>410282.41</v>
      </c>
      <c r="BI16">
        <v>12360000</v>
      </c>
    </row>
    <row r="17" spans="1:61" hidden="1" x14ac:dyDescent="0.25">
      <c r="A17" s="168" t="s">
        <v>633</v>
      </c>
      <c r="B17" s="168" t="s">
        <v>634</v>
      </c>
      <c r="C17" s="168" t="s">
        <v>64</v>
      </c>
      <c r="D17" s="168" t="s">
        <v>132</v>
      </c>
      <c r="E17" s="168" t="s">
        <v>640</v>
      </c>
      <c r="F17">
        <v>3463.24</v>
      </c>
      <c r="G17" s="168" t="s">
        <v>2929</v>
      </c>
      <c r="H17" s="168" t="s">
        <v>2894</v>
      </c>
      <c r="I17" s="168" t="s">
        <v>2930</v>
      </c>
      <c r="J17" s="168" t="s">
        <v>2929</v>
      </c>
      <c r="K17">
        <v>3463.24</v>
      </c>
      <c r="L17">
        <v>4065.84</v>
      </c>
      <c r="M17">
        <v>0</v>
      </c>
      <c r="N17">
        <v>4065.84</v>
      </c>
      <c r="O17">
        <f>IFERROR(VLOOKUP(Table13[[#This Row],[FOCODE]],day_wise_sales_data!$A$2:$AE$957,32,0),0)</f>
        <v>0</v>
      </c>
      <c r="P17">
        <f>IFERROR(VLOOKUP(Table13[[#This Row],[FOCODE]],day_wise_sales_data!$A$2:$AD$957,32,0),0)</f>
        <v>0</v>
      </c>
      <c r="Q17">
        <v>1</v>
      </c>
      <c r="R17">
        <v>1</v>
      </c>
      <c r="S17">
        <v>1</v>
      </c>
      <c r="T17">
        <v>3463.24</v>
      </c>
      <c r="U17">
        <v>3463.24</v>
      </c>
      <c r="V17">
        <v>3463.24</v>
      </c>
      <c r="W17">
        <v>0</v>
      </c>
      <c r="X17">
        <v>1</v>
      </c>
      <c r="Y17" s="168" t="s">
        <v>2931</v>
      </c>
      <c r="Z17">
        <v>190000</v>
      </c>
      <c r="AA17">
        <v>4065.84</v>
      </c>
      <c r="AB17">
        <v>0</v>
      </c>
      <c r="AC17">
        <v>4065.84</v>
      </c>
      <c r="AD17">
        <v>1</v>
      </c>
      <c r="AE17">
        <v>1</v>
      </c>
      <c r="AF17">
        <v>1</v>
      </c>
      <c r="AG17">
        <v>4065.84</v>
      </c>
      <c r="AH17">
        <v>4065.84</v>
      </c>
      <c r="AI17">
        <v>4065.84</v>
      </c>
      <c r="AJ17">
        <v>0</v>
      </c>
      <c r="AK17">
        <v>3463.24</v>
      </c>
      <c r="AL17" s="168" t="s">
        <v>641</v>
      </c>
      <c r="AM17">
        <v>3463.24</v>
      </c>
      <c r="AN17">
        <v>190000</v>
      </c>
      <c r="AO17" s="168" t="s">
        <v>3</v>
      </c>
      <c r="AP17" s="168" t="s">
        <v>1</v>
      </c>
      <c r="AQ17" s="168"/>
      <c r="AR17" s="168" t="s">
        <v>2</v>
      </c>
      <c r="AS17">
        <v>492822.77</v>
      </c>
      <c r="AT17">
        <v>8877.89</v>
      </c>
      <c r="AU17">
        <v>483944.88</v>
      </c>
      <c r="AV17">
        <v>128</v>
      </c>
      <c r="AW17">
        <v>70</v>
      </c>
      <c r="AX17">
        <v>114</v>
      </c>
      <c r="AY17">
        <v>2986.0864404761905</v>
      </c>
      <c r="AZ17">
        <v>410282.41</v>
      </c>
      <c r="BA17">
        <v>181404.0675</v>
      </c>
      <c r="BB17">
        <v>6913.4982857142859</v>
      </c>
      <c r="BC17" t="s">
        <v>5198</v>
      </c>
      <c r="BD17">
        <v>3780.819375</v>
      </c>
      <c r="BE17">
        <v>0</v>
      </c>
      <c r="BF17">
        <v>417844.54</v>
      </c>
      <c r="BG17" s="168"/>
      <c r="BH17">
        <v>410282.41</v>
      </c>
      <c r="BI17">
        <v>12360000</v>
      </c>
    </row>
    <row r="18" spans="1:61" hidden="1" x14ac:dyDescent="0.25">
      <c r="A18" s="168" t="s">
        <v>633</v>
      </c>
      <c r="B18" s="168" t="s">
        <v>634</v>
      </c>
      <c r="C18" s="168" t="s">
        <v>2883</v>
      </c>
      <c r="D18" s="168" t="s">
        <v>2864</v>
      </c>
      <c r="E18" s="168" t="s">
        <v>648</v>
      </c>
      <c r="F18">
        <v>2203.88</v>
      </c>
      <c r="G18" s="168" t="s">
        <v>101</v>
      </c>
      <c r="H18" s="168" t="s">
        <v>102</v>
      </c>
      <c r="I18" s="168" t="s">
        <v>100</v>
      </c>
      <c r="J18" s="168" t="s">
        <v>101</v>
      </c>
      <c r="K18">
        <v>2203.88</v>
      </c>
      <c r="L18">
        <v>2587.35</v>
      </c>
      <c r="M18">
        <v>0</v>
      </c>
      <c r="N18">
        <v>2587.35</v>
      </c>
      <c r="O18">
        <f>IFERROR(VLOOKUP(Table13[[#This Row],[FOCODE]],day_wise_sales_data!$A$2:$AE$957,32,0),0)</f>
        <v>0</v>
      </c>
      <c r="P18">
        <f>IFERROR(VLOOKUP(Table13[[#This Row],[FOCODE]],day_wise_sales_data!$A$2:$AD$957,32,0),0)</f>
        <v>0</v>
      </c>
      <c r="Q18">
        <v>1</v>
      </c>
      <c r="R18">
        <v>1</v>
      </c>
      <c r="S18">
        <v>1</v>
      </c>
      <c r="T18">
        <v>2203.88</v>
      </c>
      <c r="U18">
        <v>2203.88</v>
      </c>
      <c r="V18">
        <v>2203.88</v>
      </c>
      <c r="W18">
        <v>0</v>
      </c>
      <c r="X18">
        <v>1</v>
      </c>
      <c r="Y18" s="168" t="s">
        <v>650</v>
      </c>
      <c r="Z18">
        <v>190000</v>
      </c>
      <c r="AA18">
        <v>6653.19</v>
      </c>
      <c r="AB18">
        <v>0</v>
      </c>
      <c r="AC18">
        <v>6653.19</v>
      </c>
      <c r="AD18">
        <v>2</v>
      </c>
      <c r="AE18">
        <v>2</v>
      </c>
      <c r="AF18">
        <v>2</v>
      </c>
      <c r="AG18">
        <v>3326.5949999999998</v>
      </c>
      <c r="AH18">
        <v>3326.5949999999998</v>
      </c>
      <c r="AI18">
        <v>3326.5949999999998</v>
      </c>
      <c r="AJ18">
        <v>0</v>
      </c>
      <c r="AK18">
        <v>5667.12</v>
      </c>
      <c r="AL18" s="168" t="s">
        <v>649</v>
      </c>
      <c r="AM18">
        <v>5667.12</v>
      </c>
      <c r="AN18">
        <v>380000</v>
      </c>
      <c r="AO18" s="168" t="s">
        <v>3</v>
      </c>
      <c r="AP18" s="168" t="s">
        <v>1</v>
      </c>
      <c r="AQ18" s="168"/>
      <c r="AR18" s="168" t="s">
        <v>2</v>
      </c>
      <c r="AS18">
        <v>492822.77</v>
      </c>
      <c r="AT18">
        <v>8877.89</v>
      </c>
      <c r="AU18">
        <v>483944.88</v>
      </c>
      <c r="AV18">
        <v>128</v>
      </c>
      <c r="AW18">
        <v>70</v>
      </c>
      <c r="AX18">
        <v>114</v>
      </c>
      <c r="AY18">
        <v>2986.0864404761905</v>
      </c>
      <c r="AZ18">
        <v>410282.41</v>
      </c>
      <c r="BA18">
        <v>181404.0675</v>
      </c>
      <c r="BB18">
        <v>6913.4982857142859</v>
      </c>
      <c r="BC18" t="s">
        <v>5198</v>
      </c>
      <c r="BD18">
        <v>3780.819375</v>
      </c>
      <c r="BE18">
        <v>0</v>
      </c>
      <c r="BF18">
        <v>417844.54</v>
      </c>
      <c r="BG18" s="168"/>
      <c r="BH18">
        <v>410282.41</v>
      </c>
      <c r="BI18">
        <v>12360000</v>
      </c>
    </row>
    <row r="19" spans="1:61" hidden="1" x14ac:dyDescent="0.25">
      <c r="A19" s="168" t="s">
        <v>633</v>
      </c>
      <c r="B19" s="168" t="s">
        <v>634</v>
      </c>
      <c r="C19" s="168" t="s">
        <v>2883</v>
      </c>
      <c r="D19" s="168" t="s">
        <v>2864</v>
      </c>
      <c r="E19" s="168" t="s">
        <v>648</v>
      </c>
      <c r="F19">
        <v>3463.24</v>
      </c>
      <c r="G19" s="168" t="s">
        <v>104</v>
      </c>
      <c r="H19" s="168" t="s">
        <v>105</v>
      </c>
      <c r="I19" s="168" t="s">
        <v>103</v>
      </c>
      <c r="J19" s="168" t="s">
        <v>104</v>
      </c>
      <c r="K19">
        <v>3463.24</v>
      </c>
      <c r="L19">
        <v>4065.84</v>
      </c>
      <c r="M19">
        <v>0</v>
      </c>
      <c r="N19">
        <v>4065.84</v>
      </c>
      <c r="O19">
        <f>IFERROR(VLOOKUP(Table13[[#This Row],[FOCODE]],day_wise_sales_data!$A$2:$AE$957,32,0),0)</f>
        <v>0</v>
      </c>
      <c r="P19">
        <f>IFERROR(VLOOKUP(Table13[[#This Row],[FOCODE]],day_wise_sales_data!$A$2:$AD$957,32,0),0)</f>
        <v>0</v>
      </c>
      <c r="Q19">
        <v>1</v>
      </c>
      <c r="R19">
        <v>1</v>
      </c>
      <c r="S19">
        <v>1</v>
      </c>
      <c r="T19">
        <v>3463.24</v>
      </c>
      <c r="U19">
        <v>3463.24</v>
      </c>
      <c r="V19">
        <v>3463.24</v>
      </c>
      <c r="W19">
        <v>0</v>
      </c>
      <c r="X19">
        <v>2</v>
      </c>
      <c r="Y19" s="168" t="s">
        <v>651</v>
      </c>
      <c r="Z19">
        <v>190000</v>
      </c>
      <c r="AA19">
        <v>6653.19</v>
      </c>
      <c r="AB19">
        <v>0</v>
      </c>
      <c r="AC19">
        <v>6653.19</v>
      </c>
      <c r="AD19">
        <v>2</v>
      </c>
      <c r="AE19">
        <v>2</v>
      </c>
      <c r="AF19">
        <v>2</v>
      </c>
      <c r="AG19">
        <v>3326.5949999999998</v>
      </c>
      <c r="AH19">
        <v>3326.5949999999998</v>
      </c>
      <c r="AI19">
        <v>3326.5949999999998</v>
      </c>
      <c r="AJ19">
        <v>0</v>
      </c>
      <c r="AK19">
        <v>5667.12</v>
      </c>
      <c r="AL19" s="168" t="s">
        <v>649</v>
      </c>
      <c r="AM19">
        <v>5667.12</v>
      </c>
      <c r="AN19">
        <v>380000</v>
      </c>
      <c r="AO19" s="168" t="s">
        <v>3</v>
      </c>
      <c r="AP19" s="168" t="s">
        <v>1</v>
      </c>
      <c r="AQ19" s="168"/>
      <c r="AR19" s="168" t="s">
        <v>2</v>
      </c>
      <c r="AS19">
        <v>492822.77</v>
      </c>
      <c r="AT19">
        <v>8877.89</v>
      </c>
      <c r="AU19">
        <v>483944.88</v>
      </c>
      <c r="AV19">
        <v>128</v>
      </c>
      <c r="AW19">
        <v>70</v>
      </c>
      <c r="AX19">
        <v>114</v>
      </c>
      <c r="AY19">
        <v>2986.0864404761905</v>
      </c>
      <c r="AZ19">
        <v>410282.41</v>
      </c>
      <c r="BA19">
        <v>181404.0675</v>
      </c>
      <c r="BB19">
        <v>6913.4982857142859</v>
      </c>
      <c r="BC19" t="s">
        <v>5198</v>
      </c>
      <c r="BD19">
        <v>3780.819375</v>
      </c>
      <c r="BE19">
        <v>0</v>
      </c>
      <c r="BF19">
        <v>417844.54</v>
      </c>
      <c r="BG19" s="168"/>
      <c r="BH19">
        <v>410282.41</v>
      </c>
      <c r="BI19">
        <v>12360000</v>
      </c>
    </row>
    <row r="20" spans="1:61" hidden="1" x14ac:dyDescent="0.25">
      <c r="A20" s="168" t="s">
        <v>656</v>
      </c>
      <c r="B20" s="168" t="s">
        <v>657</v>
      </c>
      <c r="C20" s="168" t="s">
        <v>658</v>
      </c>
      <c r="D20" s="168" t="s">
        <v>142</v>
      </c>
      <c r="E20" s="168" t="s">
        <v>660</v>
      </c>
      <c r="F20">
        <v>374.82</v>
      </c>
      <c r="G20" s="168" t="s">
        <v>144</v>
      </c>
      <c r="H20" s="168" t="s">
        <v>145</v>
      </c>
      <c r="I20" s="168" t="s">
        <v>143</v>
      </c>
      <c r="J20" s="168" t="s">
        <v>144</v>
      </c>
      <c r="K20">
        <v>374.82</v>
      </c>
      <c r="L20">
        <v>440.04</v>
      </c>
      <c r="M20">
        <v>0</v>
      </c>
      <c r="N20">
        <v>440.04</v>
      </c>
      <c r="O20">
        <f>IFERROR(VLOOKUP(Table13[[#This Row],[FOCODE]],day_wise_sales_data!$A$2:$AE$957,32,0),0)</f>
        <v>0</v>
      </c>
      <c r="P20">
        <f>IFERROR(VLOOKUP(Table13[[#This Row],[FOCODE]],day_wise_sales_data!$A$2:$AD$957,32,0),0)</f>
        <v>0</v>
      </c>
      <c r="Q20">
        <v>1</v>
      </c>
      <c r="R20">
        <v>1</v>
      </c>
      <c r="S20">
        <v>1</v>
      </c>
      <c r="T20">
        <v>374.82</v>
      </c>
      <c r="U20">
        <v>374.82</v>
      </c>
      <c r="V20">
        <v>374.82</v>
      </c>
      <c r="W20">
        <v>0</v>
      </c>
      <c r="X20">
        <v>1</v>
      </c>
      <c r="Y20" s="168" t="s">
        <v>659</v>
      </c>
      <c r="Z20">
        <v>170000</v>
      </c>
      <c r="AA20">
        <v>440.04</v>
      </c>
      <c r="AB20">
        <v>0</v>
      </c>
      <c r="AC20">
        <v>440.04</v>
      </c>
      <c r="AD20">
        <v>1</v>
      </c>
      <c r="AE20">
        <v>1</v>
      </c>
      <c r="AF20">
        <v>1</v>
      </c>
      <c r="AG20">
        <v>440.04</v>
      </c>
      <c r="AH20">
        <v>440.04</v>
      </c>
      <c r="AI20">
        <v>440.04</v>
      </c>
      <c r="AJ20">
        <v>0</v>
      </c>
      <c r="AK20">
        <v>374.82</v>
      </c>
      <c r="AL20" s="168" t="s">
        <v>661</v>
      </c>
      <c r="AM20">
        <v>374.82</v>
      </c>
      <c r="AN20">
        <v>170000</v>
      </c>
      <c r="AO20" s="168" t="s">
        <v>3</v>
      </c>
      <c r="AP20" s="168" t="s">
        <v>1</v>
      </c>
      <c r="AQ20" s="168"/>
      <c r="AR20" s="168" t="s">
        <v>2</v>
      </c>
      <c r="AS20">
        <v>492822.77</v>
      </c>
      <c r="AT20">
        <v>8877.89</v>
      </c>
      <c r="AU20">
        <v>483944.88</v>
      </c>
      <c r="AV20">
        <v>128</v>
      </c>
      <c r="AW20">
        <v>70</v>
      </c>
      <c r="AX20">
        <v>114</v>
      </c>
      <c r="AY20">
        <v>2986.0864404761905</v>
      </c>
      <c r="AZ20">
        <v>410282.41</v>
      </c>
      <c r="BA20">
        <v>181404.0675</v>
      </c>
      <c r="BB20">
        <v>6913.4982857142859</v>
      </c>
      <c r="BC20" t="s">
        <v>5198</v>
      </c>
      <c r="BD20">
        <v>3780.819375</v>
      </c>
      <c r="BE20">
        <v>0</v>
      </c>
      <c r="BF20">
        <v>417844.54</v>
      </c>
      <c r="BG20" s="168"/>
      <c r="BH20">
        <v>410282.41</v>
      </c>
      <c r="BI20">
        <v>12360000</v>
      </c>
    </row>
    <row r="21" spans="1:61" hidden="1" x14ac:dyDescent="0.25">
      <c r="A21" s="168" t="s">
        <v>656</v>
      </c>
      <c r="B21" s="168" t="s">
        <v>657</v>
      </c>
      <c r="C21" s="168" t="s">
        <v>662</v>
      </c>
      <c r="D21" s="168" t="s">
        <v>151</v>
      </c>
      <c r="E21" s="168" t="s">
        <v>664</v>
      </c>
      <c r="F21">
        <v>2203.88</v>
      </c>
      <c r="G21" s="168" t="s">
        <v>159</v>
      </c>
      <c r="H21" s="168" t="s">
        <v>160</v>
      </c>
      <c r="I21" s="168" t="s">
        <v>3192</v>
      </c>
      <c r="J21" s="168" t="s">
        <v>159</v>
      </c>
      <c r="K21">
        <v>2203.88</v>
      </c>
      <c r="L21">
        <v>2587.36</v>
      </c>
      <c r="M21">
        <v>0</v>
      </c>
      <c r="N21">
        <v>2587.36</v>
      </c>
      <c r="O21">
        <f>IFERROR(VLOOKUP(Table13[[#This Row],[FOCODE]],day_wise_sales_data!$A$2:$AE$957,32,0),0)</f>
        <v>0</v>
      </c>
      <c r="P21">
        <f>IFERROR(VLOOKUP(Table13[[#This Row],[FOCODE]],day_wise_sales_data!$A$2:$AD$957,32,0),0)</f>
        <v>0</v>
      </c>
      <c r="Q21">
        <v>1</v>
      </c>
      <c r="R21">
        <v>1</v>
      </c>
      <c r="S21">
        <v>1</v>
      </c>
      <c r="T21">
        <v>2203.88</v>
      </c>
      <c r="U21">
        <v>2203.88</v>
      </c>
      <c r="V21">
        <v>2203.88</v>
      </c>
      <c r="W21">
        <v>0</v>
      </c>
      <c r="X21">
        <v>1</v>
      </c>
      <c r="Y21" s="168" t="s">
        <v>3193</v>
      </c>
      <c r="Z21">
        <v>170000</v>
      </c>
      <c r="AA21">
        <v>3687.4</v>
      </c>
      <c r="AB21">
        <v>0</v>
      </c>
      <c r="AC21">
        <v>3687.4</v>
      </c>
      <c r="AD21">
        <v>2</v>
      </c>
      <c r="AE21">
        <v>2</v>
      </c>
      <c r="AF21">
        <v>2</v>
      </c>
      <c r="AG21">
        <v>1843.7</v>
      </c>
      <c r="AH21">
        <v>1843.7</v>
      </c>
      <c r="AI21">
        <v>1843.7</v>
      </c>
      <c r="AJ21">
        <v>0</v>
      </c>
      <c r="AK21">
        <v>3140.88</v>
      </c>
      <c r="AL21" s="168" t="s">
        <v>665</v>
      </c>
      <c r="AM21">
        <v>3140.88</v>
      </c>
      <c r="AN21">
        <v>340000</v>
      </c>
      <c r="AO21" s="168" t="s">
        <v>3</v>
      </c>
      <c r="AP21" s="168" t="s">
        <v>1</v>
      </c>
      <c r="AQ21" s="168"/>
      <c r="AR21" s="168" t="s">
        <v>2</v>
      </c>
      <c r="AS21">
        <v>492822.77</v>
      </c>
      <c r="AT21">
        <v>8877.89</v>
      </c>
      <c r="AU21">
        <v>483944.88</v>
      </c>
      <c r="AV21">
        <v>128</v>
      </c>
      <c r="AW21">
        <v>70</v>
      </c>
      <c r="AX21">
        <v>114</v>
      </c>
      <c r="AY21">
        <v>2986.0864404761905</v>
      </c>
      <c r="AZ21">
        <v>410282.41</v>
      </c>
      <c r="BA21">
        <v>181404.0675</v>
      </c>
      <c r="BB21">
        <v>6913.4982857142859</v>
      </c>
      <c r="BC21" t="s">
        <v>5198</v>
      </c>
      <c r="BD21">
        <v>3780.819375</v>
      </c>
      <c r="BE21">
        <v>0</v>
      </c>
      <c r="BF21">
        <v>417844.54</v>
      </c>
      <c r="BG21" s="168"/>
      <c r="BH21">
        <v>410282.41</v>
      </c>
      <c r="BI21">
        <v>12360000</v>
      </c>
    </row>
    <row r="22" spans="1:61" hidden="1" x14ac:dyDescent="0.25">
      <c r="A22" s="168" t="s">
        <v>656</v>
      </c>
      <c r="B22" s="168" t="s">
        <v>657</v>
      </c>
      <c r="C22" s="168" t="s">
        <v>662</v>
      </c>
      <c r="D22" s="168" t="s">
        <v>151</v>
      </c>
      <c r="E22" s="168" t="s">
        <v>664</v>
      </c>
      <c r="F22">
        <v>937</v>
      </c>
      <c r="G22" s="168" t="s">
        <v>2030</v>
      </c>
      <c r="H22" s="168" t="s">
        <v>161</v>
      </c>
      <c r="I22" s="168" t="s">
        <v>2031</v>
      </c>
      <c r="J22" s="168" t="s">
        <v>2030</v>
      </c>
      <c r="K22">
        <v>937</v>
      </c>
      <c r="L22">
        <v>1100.04</v>
      </c>
      <c r="M22">
        <v>0</v>
      </c>
      <c r="N22">
        <v>1100.04</v>
      </c>
      <c r="O22">
        <f>IFERROR(VLOOKUP(Table13[[#This Row],[FOCODE]],day_wise_sales_data!$A$2:$AE$957,32,0),0)</f>
        <v>0</v>
      </c>
      <c r="P22">
        <f>IFERROR(VLOOKUP(Table13[[#This Row],[FOCODE]],day_wise_sales_data!$A$2:$AD$957,32,0),0)</f>
        <v>0</v>
      </c>
      <c r="Q22">
        <v>1</v>
      </c>
      <c r="R22">
        <v>1</v>
      </c>
      <c r="S22">
        <v>1</v>
      </c>
      <c r="T22">
        <v>937</v>
      </c>
      <c r="U22">
        <v>937</v>
      </c>
      <c r="V22">
        <v>937</v>
      </c>
      <c r="W22">
        <v>0</v>
      </c>
      <c r="X22">
        <v>2</v>
      </c>
      <c r="Y22" s="168" t="s">
        <v>2032</v>
      </c>
      <c r="Z22">
        <v>170000</v>
      </c>
      <c r="AA22">
        <v>3687.4</v>
      </c>
      <c r="AB22">
        <v>0</v>
      </c>
      <c r="AC22">
        <v>3687.4</v>
      </c>
      <c r="AD22">
        <v>2</v>
      </c>
      <c r="AE22">
        <v>2</v>
      </c>
      <c r="AF22">
        <v>2</v>
      </c>
      <c r="AG22">
        <v>1843.7</v>
      </c>
      <c r="AH22">
        <v>1843.7</v>
      </c>
      <c r="AI22">
        <v>1843.7</v>
      </c>
      <c r="AJ22">
        <v>0</v>
      </c>
      <c r="AK22">
        <v>3140.88</v>
      </c>
      <c r="AL22" s="168" t="s">
        <v>665</v>
      </c>
      <c r="AM22">
        <v>3140.88</v>
      </c>
      <c r="AN22">
        <v>340000</v>
      </c>
      <c r="AO22" s="168" t="s">
        <v>3</v>
      </c>
      <c r="AP22" s="168" t="s">
        <v>1</v>
      </c>
      <c r="AQ22" s="168"/>
      <c r="AR22" s="168" t="s">
        <v>2</v>
      </c>
      <c r="AS22">
        <v>492822.77</v>
      </c>
      <c r="AT22">
        <v>8877.89</v>
      </c>
      <c r="AU22">
        <v>483944.88</v>
      </c>
      <c r="AV22">
        <v>128</v>
      </c>
      <c r="AW22">
        <v>70</v>
      </c>
      <c r="AX22">
        <v>114</v>
      </c>
      <c r="AY22">
        <v>2986.0864404761905</v>
      </c>
      <c r="AZ22">
        <v>410282.41</v>
      </c>
      <c r="BA22">
        <v>181404.0675</v>
      </c>
      <c r="BB22">
        <v>6913.4982857142859</v>
      </c>
      <c r="BC22" t="s">
        <v>5198</v>
      </c>
      <c r="BD22">
        <v>3780.819375</v>
      </c>
      <c r="BE22">
        <v>0</v>
      </c>
      <c r="BF22">
        <v>417844.54</v>
      </c>
      <c r="BG22" s="168"/>
      <c r="BH22">
        <v>410282.41</v>
      </c>
      <c r="BI22">
        <v>12360000</v>
      </c>
    </row>
    <row r="23" spans="1:61" hidden="1" x14ac:dyDescent="0.25">
      <c r="A23" s="168" t="s">
        <v>656</v>
      </c>
      <c r="B23" s="168" t="s">
        <v>657</v>
      </c>
      <c r="C23" s="168" t="s">
        <v>2040</v>
      </c>
      <c r="D23" s="168" t="s">
        <v>2041</v>
      </c>
      <c r="E23" s="168" t="s">
        <v>2042</v>
      </c>
      <c r="F23">
        <v>35.979999999999997</v>
      </c>
      <c r="G23" s="168" t="s">
        <v>3194</v>
      </c>
      <c r="H23" s="168" t="s">
        <v>141</v>
      </c>
      <c r="I23" s="168" t="s">
        <v>3195</v>
      </c>
      <c r="J23" s="168" t="s">
        <v>3194</v>
      </c>
      <c r="K23">
        <v>35.979999999999997</v>
      </c>
      <c r="L23">
        <v>42.24</v>
      </c>
      <c r="M23">
        <v>0</v>
      </c>
      <c r="N23">
        <v>42.24</v>
      </c>
      <c r="O23">
        <f>IFERROR(VLOOKUP(Table13[[#This Row],[FOCODE]],day_wise_sales_data!$A$2:$AE$957,32,0),0)</f>
        <v>0</v>
      </c>
      <c r="P23">
        <f>IFERROR(VLOOKUP(Table13[[#This Row],[FOCODE]],day_wise_sales_data!$A$2:$AD$957,32,0),0)</f>
        <v>0</v>
      </c>
      <c r="Q23">
        <v>1</v>
      </c>
      <c r="R23">
        <v>1</v>
      </c>
      <c r="S23">
        <v>1</v>
      </c>
      <c r="T23">
        <v>35.979999999999997</v>
      </c>
      <c r="U23">
        <v>35.979999999999997</v>
      </c>
      <c r="V23">
        <v>35.979999999999997</v>
      </c>
      <c r="W23">
        <v>0</v>
      </c>
      <c r="X23">
        <v>1</v>
      </c>
      <c r="Y23" s="168" t="s">
        <v>3196</v>
      </c>
      <c r="Z23">
        <v>170000</v>
      </c>
      <c r="AA23">
        <v>42.24</v>
      </c>
      <c r="AB23">
        <v>0</v>
      </c>
      <c r="AC23">
        <v>42.24</v>
      </c>
      <c r="AD23">
        <v>1</v>
      </c>
      <c r="AE23">
        <v>1</v>
      </c>
      <c r="AF23">
        <v>1</v>
      </c>
      <c r="AG23">
        <v>42.24</v>
      </c>
      <c r="AH23">
        <v>42.24</v>
      </c>
      <c r="AI23">
        <v>42.24</v>
      </c>
      <c r="AJ23">
        <v>0</v>
      </c>
      <c r="AK23">
        <v>35.979999999999997</v>
      </c>
      <c r="AL23" s="168" t="s">
        <v>2044</v>
      </c>
      <c r="AM23">
        <v>35.979999999999997</v>
      </c>
      <c r="AN23">
        <v>170000</v>
      </c>
      <c r="AO23" s="168" t="s">
        <v>3</v>
      </c>
      <c r="AP23" s="168" t="s">
        <v>1</v>
      </c>
      <c r="AQ23" s="168"/>
      <c r="AR23" s="168" t="s">
        <v>2</v>
      </c>
      <c r="AS23">
        <v>492822.77</v>
      </c>
      <c r="AT23">
        <v>8877.89</v>
      </c>
      <c r="AU23">
        <v>483944.88</v>
      </c>
      <c r="AV23">
        <v>128</v>
      </c>
      <c r="AW23">
        <v>70</v>
      </c>
      <c r="AX23">
        <v>114</v>
      </c>
      <c r="AY23">
        <v>2986.0864404761905</v>
      </c>
      <c r="AZ23">
        <v>410282.41</v>
      </c>
      <c r="BA23">
        <v>181404.0675</v>
      </c>
      <c r="BB23">
        <v>6913.4982857142859</v>
      </c>
      <c r="BC23" t="s">
        <v>5198</v>
      </c>
      <c r="BD23">
        <v>3780.819375</v>
      </c>
      <c r="BE23">
        <v>0</v>
      </c>
      <c r="BF23">
        <v>417844.54</v>
      </c>
      <c r="BG23" s="168"/>
      <c r="BH23">
        <v>410282.41</v>
      </c>
      <c r="BI23">
        <v>12360000</v>
      </c>
    </row>
    <row r="24" spans="1:61" hidden="1" x14ac:dyDescent="0.25">
      <c r="A24" s="168" t="s">
        <v>750</v>
      </c>
      <c r="B24" s="168" t="s">
        <v>527</v>
      </c>
      <c r="C24" s="168" t="s">
        <v>714</v>
      </c>
      <c r="D24" s="168" t="s">
        <v>2527</v>
      </c>
      <c r="E24" s="168" t="s">
        <v>2528</v>
      </c>
      <c r="F24">
        <v>3807.4</v>
      </c>
      <c r="G24" s="168" t="s">
        <v>3045</v>
      </c>
      <c r="H24" s="168" t="s">
        <v>348</v>
      </c>
      <c r="I24" s="168" t="s">
        <v>2348</v>
      </c>
      <c r="J24" s="168" t="s">
        <v>3045</v>
      </c>
      <c r="K24">
        <v>3807.4</v>
      </c>
      <c r="L24">
        <v>4479.6899999999996</v>
      </c>
      <c r="M24">
        <v>0</v>
      </c>
      <c r="N24">
        <v>4479.6899999999996</v>
      </c>
      <c r="O24">
        <f>IFERROR(VLOOKUP(Table13[[#This Row],[FOCODE]],day_wise_sales_data!$A$2:$AE$957,32,0),0)</f>
        <v>0</v>
      </c>
      <c r="P24">
        <f>IFERROR(VLOOKUP(Table13[[#This Row],[FOCODE]],day_wise_sales_data!$A$2:$AD$957,32,0),0)</f>
        <v>0</v>
      </c>
      <c r="Q24">
        <v>1</v>
      </c>
      <c r="R24">
        <v>1</v>
      </c>
      <c r="S24">
        <v>2</v>
      </c>
      <c r="T24">
        <v>3807.4</v>
      </c>
      <c r="U24">
        <v>3807.4</v>
      </c>
      <c r="V24">
        <v>1903.7</v>
      </c>
      <c r="W24">
        <v>0</v>
      </c>
      <c r="X24">
        <v>1</v>
      </c>
      <c r="Y24" s="168" t="s">
        <v>3046</v>
      </c>
      <c r="Z24">
        <v>170000</v>
      </c>
      <c r="AA24">
        <v>4699.7</v>
      </c>
      <c r="AB24">
        <v>0</v>
      </c>
      <c r="AC24">
        <v>4699.7</v>
      </c>
      <c r="AD24">
        <v>2</v>
      </c>
      <c r="AE24">
        <v>3</v>
      </c>
      <c r="AF24">
        <v>2</v>
      </c>
      <c r="AG24">
        <v>2349.85</v>
      </c>
      <c r="AH24">
        <v>2349.85</v>
      </c>
      <c r="AI24">
        <v>1566.5666666666666</v>
      </c>
      <c r="AJ24">
        <v>0</v>
      </c>
      <c r="AK24">
        <v>3994.8</v>
      </c>
      <c r="AL24" s="168" t="s">
        <v>2532</v>
      </c>
      <c r="AM24">
        <v>3994.8</v>
      </c>
      <c r="AN24">
        <v>340000</v>
      </c>
      <c r="AO24" s="168" t="s">
        <v>3</v>
      </c>
      <c r="AP24" s="168" t="s">
        <v>1</v>
      </c>
      <c r="AQ24" s="168"/>
      <c r="AR24" s="168" t="s">
        <v>2</v>
      </c>
      <c r="AS24">
        <v>492822.77</v>
      </c>
      <c r="AT24">
        <v>8877.89</v>
      </c>
      <c r="AU24">
        <v>483944.88</v>
      </c>
      <c r="AV24">
        <v>128</v>
      </c>
      <c r="AW24">
        <v>70</v>
      </c>
      <c r="AX24">
        <v>114</v>
      </c>
      <c r="AY24">
        <v>2986.0864404761905</v>
      </c>
      <c r="AZ24">
        <v>410282.41</v>
      </c>
      <c r="BA24">
        <v>181404.0675</v>
      </c>
      <c r="BB24">
        <v>6913.4982857142859</v>
      </c>
      <c r="BC24" t="s">
        <v>5198</v>
      </c>
      <c r="BD24">
        <v>3780.819375</v>
      </c>
      <c r="BE24">
        <v>0</v>
      </c>
      <c r="BF24">
        <v>417844.54</v>
      </c>
      <c r="BG24" s="168"/>
      <c r="BH24">
        <v>410282.41</v>
      </c>
      <c r="BI24">
        <v>12360000</v>
      </c>
    </row>
    <row r="25" spans="1:61" hidden="1" x14ac:dyDescent="0.25">
      <c r="A25" s="168" t="s">
        <v>750</v>
      </c>
      <c r="B25" s="168" t="s">
        <v>527</v>
      </c>
      <c r="C25" s="168" t="s">
        <v>714</v>
      </c>
      <c r="D25" s="168" t="s">
        <v>2527</v>
      </c>
      <c r="E25" s="168" t="s">
        <v>2528</v>
      </c>
      <c r="F25">
        <v>187.4</v>
      </c>
      <c r="G25" s="168" t="s">
        <v>2762</v>
      </c>
      <c r="H25" s="168" t="s">
        <v>349</v>
      </c>
      <c r="I25" s="168" t="s">
        <v>2763</v>
      </c>
      <c r="J25" s="168" t="s">
        <v>2762</v>
      </c>
      <c r="K25">
        <v>187.4</v>
      </c>
      <c r="L25">
        <v>220.01</v>
      </c>
      <c r="M25">
        <v>0</v>
      </c>
      <c r="N25">
        <v>220.01</v>
      </c>
      <c r="O25">
        <f>IFERROR(VLOOKUP(Table13[[#This Row],[FOCODE]],day_wise_sales_data!$A$2:$AE$957,32,0),0)</f>
        <v>0</v>
      </c>
      <c r="P25">
        <f>IFERROR(VLOOKUP(Table13[[#This Row],[FOCODE]],day_wise_sales_data!$A$2:$AD$957,32,0),0)</f>
        <v>0</v>
      </c>
      <c r="Q25">
        <v>1</v>
      </c>
      <c r="R25">
        <v>1</v>
      </c>
      <c r="S25">
        <v>1</v>
      </c>
      <c r="T25">
        <v>187.4</v>
      </c>
      <c r="U25">
        <v>187.4</v>
      </c>
      <c r="V25">
        <v>187.4</v>
      </c>
      <c r="W25">
        <v>0</v>
      </c>
      <c r="X25">
        <v>2</v>
      </c>
      <c r="Y25" s="168" t="s">
        <v>2764</v>
      </c>
      <c r="Z25">
        <v>170000</v>
      </c>
      <c r="AA25">
        <v>4699.7</v>
      </c>
      <c r="AB25">
        <v>0</v>
      </c>
      <c r="AC25">
        <v>4699.7</v>
      </c>
      <c r="AD25">
        <v>2</v>
      </c>
      <c r="AE25">
        <v>3</v>
      </c>
      <c r="AF25">
        <v>2</v>
      </c>
      <c r="AG25">
        <v>2349.85</v>
      </c>
      <c r="AH25">
        <v>2349.85</v>
      </c>
      <c r="AI25">
        <v>1566.5666666666666</v>
      </c>
      <c r="AJ25">
        <v>0</v>
      </c>
      <c r="AK25">
        <v>3994.8</v>
      </c>
      <c r="AL25" s="168" t="s">
        <v>2532</v>
      </c>
      <c r="AM25">
        <v>3994.8</v>
      </c>
      <c r="AN25">
        <v>340000</v>
      </c>
      <c r="AO25" s="168" t="s">
        <v>3</v>
      </c>
      <c r="AP25" s="168" t="s">
        <v>1</v>
      </c>
      <c r="AQ25" s="168"/>
      <c r="AR25" s="168" t="s">
        <v>2</v>
      </c>
      <c r="AS25">
        <v>492822.77</v>
      </c>
      <c r="AT25">
        <v>8877.89</v>
      </c>
      <c r="AU25">
        <v>483944.88</v>
      </c>
      <c r="AV25">
        <v>128</v>
      </c>
      <c r="AW25">
        <v>70</v>
      </c>
      <c r="AX25">
        <v>114</v>
      </c>
      <c r="AY25">
        <v>2986.0864404761905</v>
      </c>
      <c r="AZ25">
        <v>410282.41</v>
      </c>
      <c r="BA25">
        <v>181404.0675</v>
      </c>
      <c r="BB25">
        <v>6913.4982857142859</v>
      </c>
      <c r="BC25" t="s">
        <v>5198</v>
      </c>
      <c r="BD25">
        <v>3780.819375</v>
      </c>
      <c r="BE25">
        <v>0</v>
      </c>
      <c r="BF25">
        <v>417844.54</v>
      </c>
      <c r="BG25" s="168"/>
      <c r="BH25">
        <v>410282.41</v>
      </c>
      <c r="BI25">
        <v>12360000</v>
      </c>
    </row>
    <row r="26" spans="1:61" hidden="1" x14ac:dyDescent="0.25">
      <c r="A26" s="168" t="s">
        <v>750</v>
      </c>
      <c r="B26" s="168" t="s">
        <v>527</v>
      </c>
      <c r="C26" s="168" t="s">
        <v>2533</v>
      </c>
      <c r="D26" s="168" t="s">
        <v>2534</v>
      </c>
      <c r="E26" s="168" t="s">
        <v>2535</v>
      </c>
      <c r="F26">
        <v>5198.92</v>
      </c>
      <c r="G26" s="168" t="s">
        <v>3225</v>
      </c>
      <c r="H26" s="168" t="s">
        <v>356</v>
      </c>
      <c r="I26" s="168" t="s">
        <v>3226</v>
      </c>
      <c r="J26" s="168" t="s">
        <v>3225</v>
      </c>
      <c r="K26">
        <v>5198.92</v>
      </c>
      <c r="L26">
        <v>6111.45</v>
      </c>
      <c r="M26">
        <v>0</v>
      </c>
      <c r="N26">
        <v>6111.45</v>
      </c>
      <c r="O26">
        <f>IFERROR(VLOOKUP(Table13[[#This Row],[FOCODE]],day_wise_sales_data!$A$2:$AE$957,32,0),0)</f>
        <v>0</v>
      </c>
      <c r="P26">
        <f>IFERROR(VLOOKUP(Table13[[#This Row],[FOCODE]],day_wise_sales_data!$A$2:$AD$957,32,0),0)</f>
        <v>0</v>
      </c>
      <c r="Q26">
        <v>1</v>
      </c>
      <c r="R26">
        <v>3</v>
      </c>
      <c r="S26">
        <v>3</v>
      </c>
      <c r="T26">
        <v>5198.92</v>
      </c>
      <c r="U26">
        <v>1732.9733333333334</v>
      </c>
      <c r="V26">
        <v>1732.9733333333334</v>
      </c>
      <c r="W26">
        <v>0</v>
      </c>
      <c r="X26">
        <v>1</v>
      </c>
      <c r="Y26" s="168" t="s">
        <v>3227</v>
      </c>
      <c r="Z26">
        <v>210000</v>
      </c>
      <c r="AA26">
        <v>14431.31</v>
      </c>
      <c r="AB26">
        <v>0</v>
      </c>
      <c r="AC26">
        <v>14431.31</v>
      </c>
      <c r="AD26">
        <v>3</v>
      </c>
      <c r="AE26">
        <v>6</v>
      </c>
      <c r="AF26">
        <v>6</v>
      </c>
      <c r="AG26" t="s">
        <v>5200</v>
      </c>
      <c r="AH26" t="s">
        <v>5201</v>
      </c>
      <c r="AI26">
        <v>2405.2183333333332</v>
      </c>
      <c r="AJ26">
        <v>0</v>
      </c>
      <c r="AK26">
        <v>12195.41</v>
      </c>
      <c r="AL26" s="168" t="s">
        <v>2536</v>
      </c>
      <c r="AM26">
        <v>12195.41</v>
      </c>
      <c r="AN26">
        <v>550000</v>
      </c>
      <c r="AO26" s="168" t="s">
        <v>3</v>
      </c>
      <c r="AP26" s="168" t="s">
        <v>1</v>
      </c>
      <c r="AQ26" s="168"/>
      <c r="AR26" s="168" t="s">
        <v>2</v>
      </c>
      <c r="AS26">
        <v>492822.77</v>
      </c>
      <c r="AT26">
        <v>8877.89</v>
      </c>
      <c r="AU26">
        <v>483944.88</v>
      </c>
      <c r="AV26">
        <v>128</v>
      </c>
      <c r="AW26">
        <v>70</v>
      </c>
      <c r="AX26">
        <v>114</v>
      </c>
      <c r="AY26">
        <v>2986.0864404761905</v>
      </c>
      <c r="AZ26">
        <v>410282.41</v>
      </c>
      <c r="BA26">
        <v>181404.0675</v>
      </c>
      <c r="BB26">
        <v>6913.4982857142859</v>
      </c>
      <c r="BC26" t="s">
        <v>5198</v>
      </c>
      <c r="BD26">
        <v>3780.819375</v>
      </c>
      <c r="BE26">
        <v>0</v>
      </c>
      <c r="BF26">
        <v>417844.54</v>
      </c>
      <c r="BG26" s="168"/>
      <c r="BH26">
        <v>410282.41</v>
      </c>
      <c r="BI26">
        <v>12360000</v>
      </c>
    </row>
    <row r="27" spans="1:61" hidden="1" x14ac:dyDescent="0.25">
      <c r="A27" s="168" t="s">
        <v>750</v>
      </c>
      <c r="B27" s="168" t="s">
        <v>527</v>
      </c>
      <c r="C27" s="168" t="s">
        <v>2533</v>
      </c>
      <c r="D27" s="168" t="s">
        <v>2534</v>
      </c>
      <c r="E27" s="168" t="s">
        <v>2535</v>
      </c>
      <c r="F27">
        <v>6544.92</v>
      </c>
      <c r="G27" s="168" t="s">
        <v>2962</v>
      </c>
      <c r="H27" s="168" t="s">
        <v>2898</v>
      </c>
      <c r="I27" s="168" t="s">
        <v>2963</v>
      </c>
      <c r="J27" s="168" t="s">
        <v>2962</v>
      </c>
      <c r="K27">
        <v>6544.92</v>
      </c>
      <c r="L27">
        <v>7789.72</v>
      </c>
      <c r="M27">
        <v>0</v>
      </c>
      <c r="N27">
        <v>7789.72</v>
      </c>
      <c r="O27">
        <f>IFERROR(VLOOKUP(Table13[[#This Row],[FOCODE]],day_wise_sales_data!$A$2:$AE$957,32,0),0)</f>
        <v>0</v>
      </c>
      <c r="P27">
        <f>IFERROR(VLOOKUP(Table13[[#This Row],[FOCODE]],day_wise_sales_data!$A$2:$AD$957,32,0),0)</f>
        <v>0</v>
      </c>
      <c r="Q27">
        <v>1</v>
      </c>
      <c r="R27">
        <v>2</v>
      </c>
      <c r="S27">
        <v>2</v>
      </c>
      <c r="T27">
        <v>6544.92</v>
      </c>
      <c r="U27">
        <v>3272.46</v>
      </c>
      <c r="V27">
        <v>3272.46</v>
      </c>
      <c r="W27">
        <v>0</v>
      </c>
      <c r="X27">
        <v>2</v>
      </c>
      <c r="Y27" s="168" t="s">
        <v>2964</v>
      </c>
      <c r="Z27">
        <v>170000</v>
      </c>
      <c r="AA27">
        <v>14431.31</v>
      </c>
      <c r="AB27">
        <v>0</v>
      </c>
      <c r="AC27">
        <v>14431.31</v>
      </c>
      <c r="AD27">
        <v>3</v>
      </c>
      <c r="AE27">
        <v>6</v>
      </c>
      <c r="AF27">
        <v>6</v>
      </c>
      <c r="AG27" t="s">
        <v>5200</v>
      </c>
      <c r="AH27" t="s">
        <v>5201</v>
      </c>
      <c r="AI27">
        <v>2405.2183333333332</v>
      </c>
      <c r="AJ27">
        <v>0</v>
      </c>
      <c r="AK27">
        <v>12195.41</v>
      </c>
      <c r="AL27" s="168" t="s">
        <v>2536</v>
      </c>
      <c r="AM27">
        <v>12195.41</v>
      </c>
      <c r="AN27">
        <v>550000</v>
      </c>
      <c r="AO27" s="168" t="s">
        <v>3</v>
      </c>
      <c r="AP27" s="168" t="s">
        <v>1</v>
      </c>
      <c r="AQ27" s="168"/>
      <c r="AR27" s="168" t="s">
        <v>2</v>
      </c>
      <c r="AS27">
        <v>492822.77</v>
      </c>
      <c r="AT27">
        <v>8877.89</v>
      </c>
      <c r="AU27">
        <v>483944.88</v>
      </c>
      <c r="AV27">
        <v>128</v>
      </c>
      <c r="AW27">
        <v>70</v>
      </c>
      <c r="AX27">
        <v>114</v>
      </c>
      <c r="AY27">
        <v>2986.0864404761905</v>
      </c>
      <c r="AZ27">
        <v>410282.41</v>
      </c>
      <c r="BA27">
        <v>181404.0675</v>
      </c>
      <c r="BB27">
        <v>6913.4982857142859</v>
      </c>
      <c r="BC27" t="s">
        <v>5198</v>
      </c>
      <c r="BD27">
        <v>3780.819375</v>
      </c>
      <c r="BE27">
        <v>0</v>
      </c>
      <c r="BF27">
        <v>417844.54</v>
      </c>
      <c r="BG27" s="168"/>
      <c r="BH27">
        <v>410282.41</v>
      </c>
      <c r="BI27">
        <v>12360000</v>
      </c>
    </row>
    <row r="28" spans="1:61" hidden="1" x14ac:dyDescent="0.25">
      <c r="A28" s="168" t="s">
        <v>750</v>
      </c>
      <c r="B28" s="168" t="s">
        <v>527</v>
      </c>
      <c r="C28" s="168" t="s">
        <v>2533</v>
      </c>
      <c r="D28" s="168" t="s">
        <v>2534</v>
      </c>
      <c r="E28" s="168" t="s">
        <v>2535</v>
      </c>
      <c r="F28">
        <v>451.57</v>
      </c>
      <c r="G28" s="168" t="s">
        <v>3231</v>
      </c>
      <c r="H28" s="168" t="s">
        <v>358</v>
      </c>
      <c r="I28" s="168" t="s">
        <v>3232</v>
      </c>
      <c r="J28" s="168" t="s">
        <v>3231</v>
      </c>
      <c r="K28">
        <v>451.57</v>
      </c>
      <c r="L28">
        <v>530.14</v>
      </c>
      <c r="M28">
        <v>0</v>
      </c>
      <c r="N28">
        <v>530.14</v>
      </c>
      <c r="O28">
        <f>IFERROR(VLOOKUP(Table13[[#This Row],[FOCODE]],day_wise_sales_data!$A$2:$AE$957,32,0),0)</f>
        <v>0</v>
      </c>
      <c r="P28">
        <f>IFERROR(VLOOKUP(Table13[[#This Row],[FOCODE]],day_wise_sales_data!$A$2:$AD$957,32,0),0)</f>
        <v>0</v>
      </c>
      <c r="Q28">
        <v>1</v>
      </c>
      <c r="R28">
        <v>1</v>
      </c>
      <c r="S28">
        <v>1</v>
      </c>
      <c r="T28">
        <v>451.57</v>
      </c>
      <c r="U28">
        <v>451.57</v>
      </c>
      <c r="V28">
        <v>451.57</v>
      </c>
      <c r="W28">
        <v>0</v>
      </c>
      <c r="X28">
        <v>3</v>
      </c>
      <c r="Y28" s="168" t="s">
        <v>3233</v>
      </c>
      <c r="Z28">
        <v>170000</v>
      </c>
      <c r="AA28">
        <v>14431.31</v>
      </c>
      <c r="AB28">
        <v>0</v>
      </c>
      <c r="AC28">
        <v>14431.31</v>
      </c>
      <c r="AD28">
        <v>3</v>
      </c>
      <c r="AE28">
        <v>6</v>
      </c>
      <c r="AF28">
        <v>6</v>
      </c>
      <c r="AG28" t="s">
        <v>5200</v>
      </c>
      <c r="AH28" t="s">
        <v>5201</v>
      </c>
      <c r="AI28">
        <v>2405.2183333333332</v>
      </c>
      <c r="AJ28">
        <v>0</v>
      </c>
      <c r="AK28">
        <v>12195.41</v>
      </c>
      <c r="AL28" s="168" t="s">
        <v>2536</v>
      </c>
      <c r="AM28">
        <v>12195.41</v>
      </c>
      <c r="AN28">
        <v>550000</v>
      </c>
      <c r="AO28" s="168" t="s">
        <v>3</v>
      </c>
      <c r="AP28" s="168" t="s">
        <v>1</v>
      </c>
      <c r="AQ28" s="168"/>
      <c r="AR28" s="168" t="s">
        <v>2</v>
      </c>
      <c r="AS28">
        <v>492822.77</v>
      </c>
      <c r="AT28">
        <v>8877.89</v>
      </c>
      <c r="AU28">
        <v>483944.88</v>
      </c>
      <c r="AV28">
        <v>128</v>
      </c>
      <c r="AW28">
        <v>70</v>
      </c>
      <c r="AX28">
        <v>114</v>
      </c>
      <c r="AY28">
        <v>2986.0864404761905</v>
      </c>
      <c r="AZ28">
        <v>410282.41</v>
      </c>
      <c r="BA28">
        <v>181404.0675</v>
      </c>
      <c r="BB28">
        <v>6913.4982857142859</v>
      </c>
      <c r="BC28" t="s">
        <v>5198</v>
      </c>
      <c r="BD28">
        <v>3780.819375</v>
      </c>
      <c r="BE28">
        <v>0</v>
      </c>
      <c r="BF28">
        <v>417844.54</v>
      </c>
      <c r="BG28" s="168"/>
      <c r="BH28">
        <v>410282.41</v>
      </c>
      <c r="BI28">
        <v>12360000</v>
      </c>
    </row>
    <row r="29" spans="1:61" hidden="1" x14ac:dyDescent="0.25">
      <c r="A29" s="168" t="s">
        <v>750</v>
      </c>
      <c r="B29" s="168" t="s">
        <v>527</v>
      </c>
      <c r="C29" s="168" t="s">
        <v>2220</v>
      </c>
      <c r="D29" s="168" t="s">
        <v>2221</v>
      </c>
      <c r="E29" s="168" t="s">
        <v>2222</v>
      </c>
      <c r="F29">
        <v>4108.84</v>
      </c>
      <c r="G29" s="168" t="s">
        <v>2227</v>
      </c>
      <c r="H29" s="168" t="s">
        <v>351</v>
      </c>
      <c r="I29" s="168" t="s">
        <v>2228</v>
      </c>
      <c r="J29" s="168" t="s">
        <v>2227</v>
      </c>
      <c r="K29">
        <v>4108.84</v>
      </c>
      <c r="L29">
        <v>4838.07</v>
      </c>
      <c r="M29">
        <v>0</v>
      </c>
      <c r="N29">
        <v>4838.07</v>
      </c>
      <c r="O29">
        <f>IFERROR(VLOOKUP(Table13[[#This Row],[FOCODE]],day_wise_sales_data!$A$2:$AE$957,32,0),0)</f>
        <v>0</v>
      </c>
      <c r="P29">
        <f>IFERROR(VLOOKUP(Table13[[#This Row],[FOCODE]],day_wise_sales_data!$A$2:$AD$957,32,0),0)</f>
        <v>0</v>
      </c>
      <c r="Q29">
        <v>1</v>
      </c>
      <c r="R29">
        <v>1</v>
      </c>
      <c r="S29">
        <v>1</v>
      </c>
      <c r="T29">
        <v>4108.84</v>
      </c>
      <c r="U29">
        <v>4108.84</v>
      </c>
      <c r="V29">
        <v>4108.84</v>
      </c>
      <c r="W29">
        <v>0</v>
      </c>
      <c r="X29">
        <v>1</v>
      </c>
      <c r="Y29" s="168" t="s">
        <v>2229</v>
      </c>
      <c r="Z29">
        <v>190000</v>
      </c>
      <c r="AA29">
        <v>8544.74</v>
      </c>
      <c r="AB29">
        <v>300.12</v>
      </c>
      <c r="AC29">
        <v>8244.6200000000008</v>
      </c>
      <c r="AD29">
        <v>4</v>
      </c>
      <c r="AE29">
        <v>4</v>
      </c>
      <c r="AF29">
        <v>4</v>
      </c>
      <c r="AG29">
        <v>2061.1550000000002</v>
      </c>
      <c r="AH29">
        <v>2061.1550000000002</v>
      </c>
      <c r="AI29">
        <v>2061.1550000000002</v>
      </c>
      <c r="AJ29">
        <v>0</v>
      </c>
      <c r="AK29">
        <v>7261.79</v>
      </c>
      <c r="AL29" s="168" t="s">
        <v>2226</v>
      </c>
      <c r="AM29">
        <v>7006.15</v>
      </c>
      <c r="AN29">
        <v>760000</v>
      </c>
      <c r="AO29" s="168" t="s">
        <v>3</v>
      </c>
      <c r="AP29" s="168" t="s">
        <v>1</v>
      </c>
      <c r="AQ29" s="168"/>
      <c r="AR29" s="168" t="s">
        <v>2</v>
      </c>
      <c r="AS29">
        <v>492822.77</v>
      </c>
      <c r="AT29">
        <v>8877.89</v>
      </c>
      <c r="AU29">
        <v>483944.88</v>
      </c>
      <c r="AV29">
        <v>128</v>
      </c>
      <c r="AW29">
        <v>70</v>
      </c>
      <c r="AX29">
        <v>114</v>
      </c>
      <c r="AY29">
        <v>2986.0864404761905</v>
      </c>
      <c r="AZ29">
        <v>410282.41</v>
      </c>
      <c r="BA29">
        <v>181404.0675</v>
      </c>
      <c r="BB29">
        <v>6913.4982857142859</v>
      </c>
      <c r="BC29" t="s">
        <v>5198</v>
      </c>
      <c r="BD29">
        <v>3780.819375</v>
      </c>
      <c r="BE29">
        <v>0</v>
      </c>
      <c r="BF29">
        <v>417844.54</v>
      </c>
      <c r="BG29" s="168"/>
      <c r="BH29">
        <v>410282.41</v>
      </c>
      <c r="BI29">
        <v>12360000</v>
      </c>
    </row>
    <row r="30" spans="1:61" hidden="1" x14ac:dyDescent="0.25">
      <c r="A30" s="168" t="s">
        <v>750</v>
      </c>
      <c r="B30" s="168" t="s">
        <v>527</v>
      </c>
      <c r="C30" s="168" t="s">
        <v>2220</v>
      </c>
      <c r="D30" s="168" t="s">
        <v>2221</v>
      </c>
      <c r="E30" s="168" t="s">
        <v>2222</v>
      </c>
      <c r="F30">
        <v>2837.21</v>
      </c>
      <c r="G30" s="168" t="s">
        <v>2230</v>
      </c>
      <c r="H30" s="168" t="s">
        <v>352</v>
      </c>
      <c r="I30" s="168" t="s">
        <v>2231</v>
      </c>
      <c r="J30" s="168" t="s">
        <v>2230</v>
      </c>
      <c r="K30">
        <v>2837.21</v>
      </c>
      <c r="L30">
        <v>3335.99</v>
      </c>
      <c r="M30">
        <v>0</v>
      </c>
      <c r="N30">
        <v>3335.99</v>
      </c>
      <c r="O30">
        <f>IFERROR(VLOOKUP(Table13[[#This Row],[FOCODE]],day_wise_sales_data!$A$2:$AE$957,32,0),0)</f>
        <v>0</v>
      </c>
      <c r="P30">
        <f>IFERROR(VLOOKUP(Table13[[#This Row],[FOCODE]],day_wise_sales_data!$A$2:$AD$957,32,0),0)</f>
        <v>0</v>
      </c>
      <c r="Q30">
        <v>1</v>
      </c>
      <c r="R30">
        <v>1</v>
      </c>
      <c r="S30">
        <v>1</v>
      </c>
      <c r="T30">
        <v>2837.21</v>
      </c>
      <c r="U30">
        <v>2837.21</v>
      </c>
      <c r="V30">
        <v>2837.21</v>
      </c>
      <c r="W30">
        <v>0</v>
      </c>
      <c r="X30">
        <v>2</v>
      </c>
      <c r="Y30" s="168" t="s">
        <v>2232</v>
      </c>
      <c r="Z30">
        <v>190000</v>
      </c>
      <c r="AA30">
        <v>8544.74</v>
      </c>
      <c r="AB30">
        <v>300.12</v>
      </c>
      <c r="AC30">
        <v>8244.6200000000008</v>
      </c>
      <c r="AD30">
        <v>4</v>
      </c>
      <c r="AE30">
        <v>4</v>
      </c>
      <c r="AF30">
        <v>4</v>
      </c>
      <c r="AG30">
        <v>2061.1550000000002</v>
      </c>
      <c r="AH30">
        <v>2061.1550000000002</v>
      </c>
      <c r="AI30">
        <v>2061.1550000000002</v>
      </c>
      <c r="AJ30">
        <v>0</v>
      </c>
      <c r="AK30">
        <v>7261.79</v>
      </c>
      <c r="AL30" s="168" t="s">
        <v>2226</v>
      </c>
      <c r="AM30">
        <v>7006.15</v>
      </c>
      <c r="AN30">
        <v>760000</v>
      </c>
      <c r="AO30" s="168" t="s">
        <v>3</v>
      </c>
      <c r="AP30" s="168" t="s">
        <v>1</v>
      </c>
      <c r="AQ30" s="168"/>
      <c r="AR30" s="168" t="s">
        <v>2</v>
      </c>
      <c r="AS30">
        <v>492822.77</v>
      </c>
      <c r="AT30">
        <v>8877.89</v>
      </c>
      <c r="AU30">
        <v>483944.88</v>
      </c>
      <c r="AV30">
        <v>128</v>
      </c>
      <c r="AW30">
        <v>70</v>
      </c>
      <c r="AX30">
        <v>114</v>
      </c>
      <c r="AY30">
        <v>2986.0864404761905</v>
      </c>
      <c r="AZ30">
        <v>410282.41</v>
      </c>
      <c r="BA30">
        <v>181404.0675</v>
      </c>
      <c r="BB30">
        <v>6913.4982857142859</v>
      </c>
      <c r="BC30" t="s">
        <v>5198</v>
      </c>
      <c r="BD30">
        <v>3780.819375</v>
      </c>
      <c r="BE30">
        <v>0</v>
      </c>
      <c r="BF30">
        <v>417844.54</v>
      </c>
      <c r="BG30" s="168"/>
      <c r="BH30">
        <v>410282.41</v>
      </c>
      <c r="BI30">
        <v>12360000</v>
      </c>
    </row>
    <row r="31" spans="1:61" hidden="1" x14ac:dyDescent="0.25">
      <c r="A31" s="168" t="s">
        <v>750</v>
      </c>
      <c r="B31" s="168" t="s">
        <v>527</v>
      </c>
      <c r="C31" s="168" t="s">
        <v>2220</v>
      </c>
      <c r="D31" s="168" t="s">
        <v>2221</v>
      </c>
      <c r="E31" s="168" t="s">
        <v>2222</v>
      </c>
      <c r="F31">
        <v>315.74</v>
      </c>
      <c r="G31" s="168" t="s">
        <v>2236</v>
      </c>
      <c r="H31" s="168" t="s">
        <v>354</v>
      </c>
      <c r="I31" s="168" t="s">
        <v>2237</v>
      </c>
      <c r="J31" s="168" t="s">
        <v>2236</v>
      </c>
      <c r="K31">
        <v>315.74</v>
      </c>
      <c r="L31">
        <v>370.68</v>
      </c>
      <c r="M31">
        <v>0</v>
      </c>
      <c r="N31">
        <v>370.68</v>
      </c>
      <c r="O31">
        <f>IFERROR(VLOOKUP(Table13[[#This Row],[FOCODE]],day_wise_sales_data!$A$2:$AE$957,32,0),0)</f>
        <v>0</v>
      </c>
      <c r="P31">
        <f>IFERROR(VLOOKUP(Table13[[#This Row],[FOCODE]],day_wise_sales_data!$A$2:$AD$957,32,0),0)</f>
        <v>0</v>
      </c>
      <c r="Q31">
        <v>1</v>
      </c>
      <c r="R31">
        <v>1</v>
      </c>
      <c r="S31">
        <v>1</v>
      </c>
      <c r="T31">
        <v>315.74</v>
      </c>
      <c r="U31">
        <v>315.74</v>
      </c>
      <c r="V31">
        <v>315.74</v>
      </c>
      <c r="W31">
        <v>0</v>
      </c>
      <c r="X31">
        <v>3</v>
      </c>
      <c r="Y31" s="168" t="s">
        <v>2238</v>
      </c>
      <c r="Z31">
        <v>190000</v>
      </c>
      <c r="AA31">
        <v>8544.74</v>
      </c>
      <c r="AB31">
        <v>300.12</v>
      </c>
      <c r="AC31">
        <v>8244.6200000000008</v>
      </c>
      <c r="AD31">
        <v>4</v>
      </c>
      <c r="AE31">
        <v>4</v>
      </c>
      <c r="AF31">
        <v>4</v>
      </c>
      <c r="AG31">
        <v>2061.1550000000002</v>
      </c>
      <c r="AH31">
        <v>2061.1550000000002</v>
      </c>
      <c r="AI31">
        <v>2061.1550000000002</v>
      </c>
      <c r="AJ31">
        <v>0</v>
      </c>
      <c r="AK31">
        <v>7261.79</v>
      </c>
      <c r="AL31" s="168" t="s">
        <v>2226</v>
      </c>
      <c r="AM31">
        <v>7006.15</v>
      </c>
      <c r="AN31">
        <v>760000</v>
      </c>
      <c r="AO31" s="168" t="s">
        <v>3</v>
      </c>
      <c r="AP31" s="168" t="s">
        <v>1</v>
      </c>
      <c r="AQ31" s="168"/>
      <c r="AR31" s="168" t="s">
        <v>2</v>
      </c>
      <c r="AS31">
        <v>492822.77</v>
      </c>
      <c r="AT31">
        <v>8877.89</v>
      </c>
      <c r="AU31">
        <v>483944.88</v>
      </c>
      <c r="AV31">
        <v>128</v>
      </c>
      <c r="AW31">
        <v>70</v>
      </c>
      <c r="AX31">
        <v>114</v>
      </c>
      <c r="AY31">
        <v>2986.0864404761905</v>
      </c>
      <c r="AZ31">
        <v>410282.41</v>
      </c>
      <c r="BA31">
        <v>181404.0675</v>
      </c>
      <c r="BB31">
        <v>6913.4982857142859</v>
      </c>
      <c r="BC31" t="s">
        <v>5198</v>
      </c>
      <c r="BD31">
        <v>3780.819375</v>
      </c>
      <c r="BE31">
        <v>0</v>
      </c>
      <c r="BF31">
        <v>417844.54</v>
      </c>
      <c r="BG31" s="168"/>
      <c r="BH31">
        <v>410282.41</v>
      </c>
      <c r="BI31">
        <v>12360000</v>
      </c>
    </row>
    <row r="32" spans="1:61" hidden="1" x14ac:dyDescent="0.25">
      <c r="A32" s="168" t="s">
        <v>750</v>
      </c>
      <c r="B32" s="168" t="s">
        <v>527</v>
      </c>
      <c r="C32" s="168" t="s">
        <v>2220</v>
      </c>
      <c r="D32" s="168" t="s">
        <v>2221</v>
      </c>
      <c r="E32" s="168" t="s">
        <v>2222</v>
      </c>
      <c r="F32">
        <v>-255.64</v>
      </c>
      <c r="G32" s="168" t="s">
        <v>2239</v>
      </c>
      <c r="H32" s="168" t="s">
        <v>355</v>
      </c>
      <c r="I32" s="168" t="s">
        <v>2240</v>
      </c>
      <c r="J32" s="168" t="s">
        <v>2239</v>
      </c>
      <c r="K32">
        <v>0</v>
      </c>
      <c r="L32">
        <v>0</v>
      </c>
      <c r="M32">
        <v>300.12</v>
      </c>
      <c r="N32">
        <v>-300.12</v>
      </c>
      <c r="O32">
        <f>IFERROR(VLOOKUP(Table13[[#This Row],[FOCODE]],day_wise_sales_data!$A$2:$AE$957,32,0),0)</f>
        <v>0</v>
      </c>
      <c r="P32">
        <f>IFERROR(VLOOKUP(Table13[[#This Row],[FOCODE]],day_wise_sales_data!$A$2:$AD$957,32,0),0)</f>
        <v>0</v>
      </c>
      <c r="Q32">
        <v>1</v>
      </c>
      <c r="R32">
        <v>1</v>
      </c>
      <c r="S32">
        <v>1</v>
      </c>
      <c r="T32">
        <v>-255.64</v>
      </c>
      <c r="U32">
        <v>-255.64</v>
      </c>
      <c r="V32">
        <v>-255.64</v>
      </c>
      <c r="W32">
        <v>0</v>
      </c>
      <c r="X32">
        <v>4</v>
      </c>
      <c r="Y32" s="168" t="s">
        <v>2241</v>
      </c>
      <c r="Z32">
        <v>190000</v>
      </c>
      <c r="AA32">
        <v>8544.74</v>
      </c>
      <c r="AB32">
        <v>300.12</v>
      </c>
      <c r="AC32">
        <v>8244.6200000000008</v>
      </c>
      <c r="AD32">
        <v>4</v>
      </c>
      <c r="AE32">
        <v>4</v>
      </c>
      <c r="AF32">
        <v>4</v>
      </c>
      <c r="AG32">
        <v>2061.1550000000002</v>
      </c>
      <c r="AH32">
        <v>2061.1550000000002</v>
      </c>
      <c r="AI32">
        <v>2061.1550000000002</v>
      </c>
      <c r="AJ32">
        <v>0</v>
      </c>
      <c r="AK32">
        <v>7261.79</v>
      </c>
      <c r="AL32" s="168" t="s">
        <v>2226</v>
      </c>
      <c r="AM32">
        <v>7006.15</v>
      </c>
      <c r="AN32">
        <v>760000</v>
      </c>
      <c r="AO32" s="168" t="s">
        <v>3</v>
      </c>
      <c r="AP32" s="168" t="s">
        <v>1</v>
      </c>
      <c r="AQ32" s="168"/>
      <c r="AR32" s="168" t="s">
        <v>2</v>
      </c>
      <c r="AS32">
        <v>492822.77</v>
      </c>
      <c r="AT32">
        <v>8877.89</v>
      </c>
      <c r="AU32">
        <v>483944.88</v>
      </c>
      <c r="AV32">
        <v>128</v>
      </c>
      <c r="AW32">
        <v>70</v>
      </c>
      <c r="AX32">
        <v>114</v>
      </c>
      <c r="AY32">
        <v>2986.0864404761905</v>
      </c>
      <c r="AZ32">
        <v>410282.41</v>
      </c>
      <c r="BA32">
        <v>181404.0675</v>
      </c>
      <c r="BB32">
        <v>6913.4982857142859</v>
      </c>
      <c r="BC32" t="s">
        <v>5198</v>
      </c>
      <c r="BD32">
        <v>3780.819375</v>
      </c>
      <c r="BE32">
        <v>0</v>
      </c>
      <c r="BF32">
        <v>417844.54</v>
      </c>
      <c r="BG32" s="168"/>
      <c r="BH32">
        <v>410282.41</v>
      </c>
      <c r="BI32">
        <v>12360000</v>
      </c>
    </row>
    <row r="33" spans="1:61" hidden="1" x14ac:dyDescent="0.25">
      <c r="A33" s="168" t="s">
        <v>750</v>
      </c>
      <c r="B33" s="168" t="s">
        <v>527</v>
      </c>
      <c r="C33" s="168" t="s">
        <v>2248</v>
      </c>
      <c r="D33" s="168" t="s">
        <v>2249</v>
      </c>
      <c r="E33" s="168" t="s">
        <v>2250</v>
      </c>
      <c r="F33">
        <v>1902.8</v>
      </c>
      <c r="G33" s="168" t="s">
        <v>2251</v>
      </c>
      <c r="H33" s="168" t="s">
        <v>359</v>
      </c>
      <c r="I33" s="168" t="s">
        <v>2252</v>
      </c>
      <c r="J33" s="168" t="s">
        <v>2251</v>
      </c>
      <c r="K33">
        <v>1902.8</v>
      </c>
      <c r="L33">
        <v>2399.9499999999998</v>
      </c>
      <c r="M33">
        <v>0</v>
      </c>
      <c r="N33">
        <v>2399.9499999999998</v>
      </c>
      <c r="O33">
        <f>IFERROR(VLOOKUP(Table13[[#This Row],[FOCODE]],day_wise_sales_data!$A$2:$AE$957,32,0),0)</f>
        <v>0</v>
      </c>
      <c r="P33">
        <f>IFERROR(VLOOKUP(Table13[[#This Row],[FOCODE]],day_wise_sales_data!$A$2:$AD$957,32,0),0)</f>
        <v>0</v>
      </c>
      <c r="Q33">
        <v>1</v>
      </c>
      <c r="R33">
        <v>1</v>
      </c>
      <c r="S33">
        <v>1</v>
      </c>
      <c r="T33">
        <v>1902.8</v>
      </c>
      <c r="U33">
        <v>1902.8</v>
      </c>
      <c r="V33">
        <v>1902.8</v>
      </c>
      <c r="W33">
        <v>0</v>
      </c>
      <c r="X33">
        <v>1</v>
      </c>
      <c r="Y33" s="168" t="s">
        <v>2253</v>
      </c>
      <c r="Z33">
        <v>170000</v>
      </c>
      <c r="AA33">
        <v>25827.02</v>
      </c>
      <c r="AB33">
        <v>300.12</v>
      </c>
      <c r="AC33">
        <v>25526.9</v>
      </c>
      <c r="AD33">
        <v>4</v>
      </c>
      <c r="AE33">
        <v>7</v>
      </c>
      <c r="AF33">
        <v>5</v>
      </c>
      <c r="AG33">
        <v>6381.7250000000004</v>
      </c>
      <c r="AH33">
        <v>5105.38</v>
      </c>
      <c r="AI33">
        <v>3646.7</v>
      </c>
      <c r="AJ33">
        <v>0</v>
      </c>
      <c r="AK33">
        <v>21369.48</v>
      </c>
      <c r="AL33" s="168" t="s">
        <v>2254</v>
      </c>
      <c r="AM33">
        <v>21113.84</v>
      </c>
      <c r="AN33">
        <v>750000</v>
      </c>
      <c r="AO33" s="168" t="s">
        <v>3</v>
      </c>
      <c r="AP33" s="168" t="s">
        <v>1</v>
      </c>
      <c r="AQ33" s="168"/>
      <c r="AR33" s="168" t="s">
        <v>2</v>
      </c>
      <c r="AS33">
        <v>492822.77</v>
      </c>
      <c r="AT33">
        <v>8877.89</v>
      </c>
      <c r="AU33">
        <v>483944.88</v>
      </c>
      <c r="AV33">
        <v>128</v>
      </c>
      <c r="AW33">
        <v>70</v>
      </c>
      <c r="AX33">
        <v>114</v>
      </c>
      <c r="AY33">
        <v>2986.0864404761905</v>
      </c>
      <c r="AZ33">
        <v>410282.41</v>
      </c>
      <c r="BA33">
        <v>181404.0675</v>
      </c>
      <c r="BB33">
        <v>6913.4982857142859</v>
      </c>
      <c r="BC33" t="s">
        <v>5198</v>
      </c>
      <c r="BD33">
        <v>3780.819375</v>
      </c>
      <c r="BE33">
        <v>0</v>
      </c>
      <c r="BF33">
        <v>417844.54</v>
      </c>
      <c r="BG33" s="168"/>
      <c r="BH33">
        <v>410282.41</v>
      </c>
      <c r="BI33">
        <v>12360000</v>
      </c>
    </row>
    <row r="34" spans="1:61" hidden="1" x14ac:dyDescent="0.25">
      <c r="A34" s="168" t="s">
        <v>750</v>
      </c>
      <c r="B34" s="168" t="s">
        <v>527</v>
      </c>
      <c r="C34" s="168" t="s">
        <v>2248</v>
      </c>
      <c r="D34" s="168" t="s">
        <v>2249</v>
      </c>
      <c r="E34" s="168" t="s">
        <v>2250</v>
      </c>
      <c r="F34">
        <v>3868.82</v>
      </c>
      <c r="G34" s="168" t="s">
        <v>2537</v>
      </c>
      <c r="H34" s="168" t="s">
        <v>360</v>
      </c>
      <c r="I34" s="168" t="s">
        <v>2538</v>
      </c>
      <c r="J34" s="168" t="s">
        <v>2537</v>
      </c>
      <c r="K34">
        <v>4124.46</v>
      </c>
      <c r="L34">
        <v>4853.97</v>
      </c>
      <c r="M34">
        <v>300.12</v>
      </c>
      <c r="N34">
        <v>4553.8500000000004</v>
      </c>
      <c r="O34">
        <f>IFERROR(VLOOKUP(Table13[[#This Row],[FOCODE]],day_wise_sales_data!$A$2:$AE$957,32,0),0)</f>
        <v>0</v>
      </c>
      <c r="P34">
        <f>IFERROR(VLOOKUP(Table13[[#This Row],[FOCODE]],day_wise_sales_data!$A$2:$AD$957,32,0),0)</f>
        <v>0</v>
      </c>
      <c r="Q34">
        <v>1</v>
      </c>
      <c r="R34">
        <v>2</v>
      </c>
      <c r="S34">
        <v>2</v>
      </c>
      <c r="T34">
        <v>3868.82</v>
      </c>
      <c r="U34">
        <v>1934.41</v>
      </c>
      <c r="V34">
        <v>1934.41</v>
      </c>
      <c r="W34">
        <v>0</v>
      </c>
      <c r="X34">
        <v>2</v>
      </c>
      <c r="Y34" s="168" t="s">
        <v>2539</v>
      </c>
      <c r="Z34">
        <v>200000</v>
      </c>
      <c r="AA34">
        <v>25827.02</v>
      </c>
      <c r="AB34">
        <v>300.12</v>
      </c>
      <c r="AC34">
        <v>25526.9</v>
      </c>
      <c r="AD34">
        <v>4</v>
      </c>
      <c r="AE34">
        <v>7</v>
      </c>
      <c r="AF34">
        <v>5</v>
      </c>
      <c r="AG34">
        <v>6381.7250000000004</v>
      </c>
      <c r="AH34">
        <v>5105.38</v>
      </c>
      <c r="AI34">
        <v>3646.7</v>
      </c>
      <c r="AJ34">
        <v>0</v>
      </c>
      <c r="AK34">
        <v>21369.48</v>
      </c>
      <c r="AL34" s="168" t="s">
        <v>2254</v>
      </c>
      <c r="AM34">
        <v>21113.84</v>
      </c>
      <c r="AN34">
        <v>750000</v>
      </c>
      <c r="AO34" s="168" t="s">
        <v>3</v>
      </c>
      <c r="AP34" s="168" t="s">
        <v>1</v>
      </c>
      <c r="AQ34" s="168"/>
      <c r="AR34" s="168" t="s">
        <v>2</v>
      </c>
      <c r="AS34">
        <v>492822.77</v>
      </c>
      <c r="AT34">
        <v>8877.89</v>
      </c>
      <c r="AU34">
        <v>483944.88</v>
      </c>
      <c r="AV34">
        <v>128</v>
      </c>
      <c r="AW34">
        <v>70</v>
      </c>
      <c r="AX34">
        <v>114</v>
      </c>
      <c r="AY34">
        <v>2986.0864404761905</v>
      </c>
      <c r="AZ34">
        <v>410282.41</v>
      </c>
      <c r="BA34">
        <v>181404.0675</v>
      </c>
      <c r="BB34">
        <v>6913.4982857142859</v>
      </c>
      <c r="BC34" t="s">
        <v>5198</v>
      </c>
      <c r="BD34">
        <v>3780.819375</v>
      </c>
      <c r="BE34">
        <v>0</v>
      </c>
      <c r="BF34">
        <v>417844.54</v>
      </c>
      <c r="BG34" s="168"/>
      <c r="BH34">
        <v>410282.41</v>
      </c>
      <c r="BI34">
        <v>12360000</v>
      </c>
    </row>
    <row r="35" spans="1:61" hidden="1" x14ac:dyDescent="0.25">
      <c r="A35" s="168" t="s">
        <v>750</v>
      </c>
      <c r="B35" s="168" t="s">
        <v>527</v>
      </c>
      <c r="C35" s="168" t="s">
        <v>2248</v>
      </c>
      <c r="D35" s="168" t="s">
        <v>2249</v>
      </c>
      <c r="E35" s="168" t="s">
        <v>2250</v>
      </c>
      <c r="F35">
        <v>12541.16</v>
      </c>
      <c r="G35" s="168" t="s">
        <v>3237</v>
      </c>
      <c r="H35" s="168" t="s">
        <v>2626</v>
      </c>
      <c r="I35" s="168" t="s">
        <v>3238</v>
      </c>
      <c r="J35" s="168" t="s">
        <v>3237</v>
      </c>
      <c r="K35">
        <v>12541.16</v>
      </c>
      <c r="L35">
        <v>15280.3</v>
      </c>
      <c r="M35">
        <v>0</v>
      </c>
      <c r="N35">
        <v>15280.3</v>
      </c>
      <c r="O35">
        <f>IFERROR(VLOOKUP(Table13[[#This Row],[FOCODE]],day_wise_sales_data!$A$2:$AE$957,32,0),0)</f>
        <v>0</v>
      </c>
      <c r="P35">
        <f>IFERROR(VLOOKUP(Table13[[#This Row],[FOCODE]],day_wise_sales_data!$A$2:$AD$957,32,0),0)</f>
        <v>0</v>
      </c>
      <c r="Q35">
        <v>1</v>
      </c>
      <c r="R35">
        <v>1</v>
      </c>
      <c r="S35">
        <v>3</v>
      </c>
      <c r="T35">
        <v>12541.16</v>
      </c>
      <c r="U35">
        <v>12541.16</v>
      </c>
      <c r="V35">
        <v>4180.3866666666663</v>
      </c>
      <c r="W35">
        <v>0</v>
      </c>
      <c r="X35">
        <v>3</v>
      </c>
      <c r="Y35" s="168" t="s">
        <v>3239</v>
      </c>
      <c r="Z35">
        <v>190000</v>
      </c>
      <c r="AA35">
        <v>25827.02</v>
      </c>
      <c r="AB35">
        <v>300.12</v>
      </c>
      <c r="AC35">
        <v>25526.9</v>
      </c>
      <c r="AD35">
        <v>4</v>
      </c>
      <c r="AE35">
        <v>7</v>
      </c>
      <c r="AF35">
        <v>5</v>
      </c>
      <c r="AG35">
        <v>6381.7250000000004</v>
      </c>
      <c r="AH35">
        <v>5105.38</v>
      </c>
      <c r="AI35">
        <v>3646.7</v>
      </c>
      <c r="AJ35">
        <v>0</v>
      </c>
      <c r="AK35">
        <v>21369.48</v>
      </c>
      <c r="AL35" s="168" t="s">
        <v>2254</v>
      </c>
      <c r="AM35">
        <v>21113.84</v>
      </c>
      <c r="AN35">
        <v>750000</v>
      </c>
      <c r="AO35" s="168" t="s">
        <v>3</v>
      </c>
      <c r="AP35" s="168" t="s">
        <v>1</v>
      </c>
      <c r="AQ35" s="168"/>
      <c r="AR35" s="168" t="s">
        <v>2</v>
      </c>
      <c r="AS35">
        <v>492822.77</v>
      </c>
      <c r="AT35">
        <v>8877.89</v>
      </c>
      <c r="AU35">
        <v>483944.88</v>
      </c>
      <c r="AV35">
        <v>128</v>
      </c>
      <c r="AW35">
        <v>70</v>
      </c>
      <c r="AX35">
        <v>114</v>
      </c>
      <c r="AY35">
        <v>2986.0864404761905</v>
      </c>
      <c r="AZ35">
        <v>410282.41</v>
      </c>
      <c r="BA35">
        <v>181404.0675</v>
      </c>
      <c r="BB35">
        <v>6913.4982857142859</v>
      </c>
      <c r="BC35" t="s">
        <v>5198</v>
      </c>
      <c r="BD35">
        <v>3780.819375</v>
      </c>
      <c r="BE35">
        <v>0</v>
      </c>
      <c r="BF35">
        <v>417844.54</v>
      </c>
      <c r="BG35" s="168"/>
      <c r="BH35">
        <v>410282.41</v>
      </c>
      <c r="BI35">
        <v>12360000</v>
      </c>
    </row>
    <row r="36" spans="1:61" hidden="1" x14ac:dyDescent="0.25">
      <c r="A36" s="168" t="s">
        <v>750</v>
      </c>
      <c r="B36" s="168" t="s">
        <v>527</v>
      </c>
      <c r="C36" s="168" t="s">
        <v>2248</v>
      </c>
      <c r="D36" s="168" t="s">
        <v>2249</v>
      </c>
      <c r="E36" s="168" t="s">
        <v>2250</v>
      </c>
      <c r="F36">
        <v>2801.06</v>
      </c>
      <c r="G36" s="168" t="s">
        <v>3053</v>
      </c>
      <c r="H36" s="168" t="s">
        <v>361</v>
      </c>
      <c r="I36" s="168" t="s">
        <v>3054</v>
      </c>
      <c r="J36" s="168" t="s">
        <v>3053</v>
      </c>
      <c r="K36">
        <v>2801.06</v>
      </c>
      <c r="L36">
        <v>3292.8</v>
      </c>
      <c r="M36">
        <v>0</v>
      </c>
      <c r="N36">
        <v>3292.8</v>
      </c>
      <c r="O36">
        <f>IFERROR(VLOOKUP(Table13[[#This Row],[FOCODE]],day_wise_sales_data!$A$2:$AE$957,32,0),0)</f>
        <v>0</v>
      </c>
      <c r="P36">
        <f>IFERROR(VLOOKUP(Table13[[#This Row],[FOCODE]],day_wise_sales_data!$A$2:$AD$957,32,0),0)</f>
        <v>0</v>
      </c>
      <c r="Q36">
        <v>1</v>
      </c>
      <c r="R36">
        <v>1</v>
      </c>
      <c r="S36">
        <v>1</v>
      </c>
      <c r="T36">
        <v>2801.06</v>
      </c>
      <c r="U36">
        <v>2801.06</v>
      </c>
      <c r="V36">
        <v>2801.06</v>
      </c>
      <c r="W36">
        <v>0</v>
      </c>
      <c r="X36">
        <v>4</v>
      </c>
      <c r="Y36" s="168" t="s">
        <v>3055</v>
      </c>
      <c r="Z36">
        <v>190000</v>
      </c>
      <c r="AA36">
        <v>25827.02</v>
      </c>
      <c r="AB36">
        <v>300.12</v>
      </c>
      <c r="AC36">
        <v>25526.9</v>
      </c>
      <c r="AD36">
        <v>4</v>
      </c>
      <c r="AE36">
        <v>7</v>
      </c>
      <c r="AF36">
        <v>5</v>
      </c>
      <c r="AG36">
        <v>6381.7250000000004</v>
      </c>
      <c r="AH36">
        <v>5105.38</v>
      </c>
      <c r="AI36">
        <v>3646.7</v>
      </c>
      <c r="AJ36">
        <v>0</v>
      </c>
      <c r="AK36">
        <v>21369.48</v>
      </c>
      <c r="AL36" s="168" t="s">
        <v>2254</v>
      </c>
      <c r="AM36">
        <v>21113.84</v>
      </c>
      <c r="AN36">
        <v>750000</v>
      </c>
      <c r="AO36" s="168" t="s">
        <v>3</v>
      </c>
      <c r="AP36" s="168" t="s">
        <v>1</v>
      </c>
      <c r="AQ36" s="168"/>
      <c r="AR36" s="168" t="s">
        <v>2</v>
      </c>
      <c r="AS36">
        <v>492822.77</v>
      </c>
      <c r="AT36">
        <v>8877.89</v>
      </c>
      <c r="AU36">
        <v>483944.88</v>
      </c>
      <c r="AV36">
        <v>128</v>
      </c>
      <c r="AW36">
        <v>70</v>
      </c>
      <c r="AX36">
        <v>114</v>
      </c>
      <c r="AY36">
        <v>2986.0864404761905</v>
      </c>
      <c r="AZ36">
        <v>410282.41</v>
      </c>
      <c r="BA36">
        <v>181404.0675</v>
      </c>
      <c r="BB36">
        <v>6913.4982857142859</v>
      </c>
      <c r="BC36" t="s">
        <v>5198</v>
      </c>
      <c r="BD36">
        <v>3780.819375</v>
      </c>
      <c r="BE36">
        <v>0</v>
      </c>
      <c r="BF36">
        <v>417844.54</v>
      </c>
      <c r="BG36" s="168"/>
      <c r="BH36">
        <v>410282.41</v>
      </c>
      <c r="BI36">
        <v>12360000</v>
      </c>
    </row>
    <row r="37" spans="1:61" hidden="1" x14ac:dyDescent="0.25">
      <c r="A37" s="168" t="s">
        <v>750</v>
      </c>
      <c r="B37" s="168" t="s">
        <v>527</v>
      </c>
      <c r="C37" s="168" t="s">
        <v>2259</v>
      </c>
      <c r="D37" s="168" t="s">
        <v>2260</v>
      </c>
      <c r="E37" s="168" t="s">
        <v>2261</v>
      </c>
      <c r="F37">
        <v>48326.63</v>
      </c>
      <c r="G37" s="168" t="s">
        <v>3068</v>
      </c>
      <c r="H37" s="168" t="s">
        <v>363</v>
      </c>
      <c r="I37" s="168" t="s">
        <v>3069</v>
      </c>
      <c r="J37" s="168" t="s">
        <v>3068</v>
      </c>
      <c r="K37">
        <v>48326.63</v>
      </c>
      <c r="L37">
        <v>56735.46</v>
      </c>
      <c r="M37">
        <v>0</v>
      </c>
      <c r="N37">
        <v>56735.46</v>
      </c>
      <c r="O37">
        <f>IFERROR(VLOOKUP(Table13[[#This Row],[FOCODE]],day_wise_sales_data!$A$2:$AE$957,32,0),0)</f>
        <v>0</v>
      </c>
      <c r="P37">
        <f>IFERROR(VLOOKUP(Table13[[#This Row],[FOCODE]],day_wise_sales_data!$A$2:$AD$957,32,0),0)</f>
        <v>0</v>
      </c>
      <c r="Q37">
        <v>1</v>
      </c>
      <c r="R37">
        <v>2</v>
      </c>
      <c r="S37">
        <v>2</v>
      </c>
      <c r="T37">
        <v>48326.63</v>
      </c>
      <c r="U37">
        <v>24163.314999999999</v>
      </c>
      <c r="V37">
        <v>24163.314999999999</v>
      </c>
      <c r="W37">
        <v>0</v>
      </c>
      <c r="X37">
        <v>1</v>
      </c>
      <c r="Y37" s="168" t="s">
        <v>3070</v>
      </c>
      <c r="Z37">
        <v>170000</v>
      </c>
      <c r="AA37">
        <v>78843.600000000006</v>
      </c>
      <c r="AB37">
        <v>0</v>
      </c>
      <c r="AC37">
        <v>78843.600000000006</v>
      </c>
      <c r="AD37">
        <v>3</v>
      </c>
      <c r="AE37">
        <v>9</v>
      </c>
      <c r="AF37">
        <v>7</v>
      </c>
      <c r="AG37">
        <v>26281.200000000001</v>
      </c>
      <c r="AH37" t="s">
        <v>5202</v>
      </c>
      <c r="AI37">
        <v>8760.4</v>
      </c>
      <c r="AJ37">
        <v>0</v>
      </c>
      <c r="AK37">
        <v>67098.69</v>
      </c>
      <c r="AL37" s="168" t="s">
        <v>2266</v>
      </c>
      <c r="AM37">
        <v>67098.69</v>
      </c>
      <c r="AN37">
        <v>530000</v>
      </c>
      <c r="AO37" s="168" t="s">
        <v>3</v>
      </c>
      <c r="AP37" s="168" t="s">
        <v>1</v>
      </c>
      <c r="AQ37" s="168"/>
      <c r="AR37" s="168" t="s">
        <v>2</v>
      </c>
      <c r="AS37">
        <v>492822.77</v>
      </c>
      <c r="AT37">
        <v>8877.89</v>
      </c>
      <c r="AU37">
        <v>483944.88</v>
      </c>
      <c r="AV37">
        <v>128</v>
      </c>
      <c r="AW37">
        <v>70</v>
      </c>
      <c r="AX37">
        <v>114</v>
      </c>
      <c r="AY37">
        <v>2986.0864404761905</v>
      </c>
      <c r="AZ37">
        <v>410282.41</v>
      </c>
      <c r="BA37">
        <v>181404.0675</v>
      </c>
      <c r="BB37">
        <v>6913.4982857142859</v>
      </c>
      <c r="BC37" t="s">
        <v>5198</v>
      </c>
      <c r="BD37">
        <v>3780.819375</v>
      </c>
      <c r="BE37">
        <v>0</v>
      </c>
      <c r="BF37">
        <v>417844.54</v>
      </c>
      <c r="BG37" s="168"/>
      <c r="BH37">
        <v>410282.41</v>
      </c>
      <c r="BI37">
        <v>12360000</v>
      </c>
    </row>
    <row r="38" spans="1:61" hidden="1" x14ac:dyDescent="0.25">
      <c r="A38" s="168" t="s">
        <v>750</v>
      </c>
      <c r="B38" s="168" t="s">
        <v>527</v>
      </c>
      <c r="C38" s="168" t="s">
        <v>2259</v>
      </c>
      <c r="D38" s="168" t="s">
        <v>2260</v>
      </c>
      <c r="E38" s="168" t="s">
        <v>2261</v>
      </c>
      <c r="F38">
        <v>13213.54</v>
      </c>
      <c r="G38" s="168" t="s">
        <v>3074</v>
      </c>
      <c r="H38" s="168" t="s">
        <v>365</v>
      </c>
      <c r="I38" s="168" t="s">
        <v>3075</v>
      </c>
      <c r="J38" s="168" t="s">
        <v>3074</v>
      </c>
      <c r="K38">
        <v>13213.54</v>
      </c>
      <c r="L38">
        <v>15554.02</v>
      </c>
      <c r="M38">
        <v>0</v>
      </c>
      <c r="N38">
        <v>15554.02</v>
      </c>
      <c r="O38">
        <f>IFERROR(VLOOKUP(Table13[[#This Row],[FOCODE]],day_wise_sales_data!$A$2:$AE$957,32,0),0)</f>
        <v>0</v>
      </c>
      <c r="P38">
        <f>IFERROR(VLOOKUP(Table13[[#This Row],[FOCODE]],day_wise_sales_data!$A$2:$AD$957,32,0),0)</f>
        <v>0</v>
      </c>
      <c r="Q38">
        <v>1</v>
      </c>
      <c r="R38">
        <v>4</v>
      </c>
      <c r="S38">
        <v>6</v>
      </c>
      <c r="T38">
        <v>13213.54</v>
      </c>
      <c r="U38">
        <v>3303.3850000000002</v>
      </c>
      <c r="V38">
        <v>2202.2566666666667</v>
      </c>
      <c r="W38">
        <v>0</v>
      </c>
      <c r="X38">
        <v>2</v>
      </c>
      <c r="Y38" s="168" t="s">
        <v>3076</v>
      </c>
      <c r="Z38">
        <v>190000</v>
      </c>
      <c r="AA38">
        <v>78843.600000000006</v>
      </c>
      <c r="AB38">
        <v>0</v>
      </c>
      <c r="AC38">
        <v>78843.600000000006</v>
      </c>
      <c r="AD38">
        <v>3</v>
      </c>
      <c r="AE38">
        <v>9</v>
      </c>
      <c r="AF38">
        <v>7</v>
      </c>
      <c r="AG38">
        <v>26281.200000000001</v>
      </c>
      <c r="AH38" t="s">
        <v>5202</v>
      </c>
      <c r="AI38">
        <v>8760.4</v>
      </c>
      <c r="AJ38">
        <v>0</v>
      </c>
      <c r="AK38">
        <v>67098.69</v>
      </c>
      <c r="AL38" s="168" t="s">
        <v>2266</v>
      </c>
      <c r="AM38">
        <v>67098.69</v>
      </c>
      <c r="AN38">
        <v>530000</v>
      </c>
      <c r="AO38" s="168" t="s">
        <v>3</v>
      </c>
      <c r="AP38" s="168" t="s">
        <v>1</v>
      </c>
      <c r="AQ38" s="168"/>
      <c r="AR38" s="168" t="s">
        <v>2</v>
      </c>
      <c r="AS38">
        <v>492822.77</v>
      </c>
      <c r="AT38">
        <v>8877.89</v>
      </c>
      <c r="AU38">
        <v>483944.88</v>
      </c>
      <c r="AV38">
        <v>128</v>
      </c>
      <c r="AW38">
        <v>70</v>
      </c>
      <c r="AX38">
        <v>114</v>
      </c>
      <c r="AY38">
        <v>2986.0864404761905</v>
      </c>
      <c r="AZ38">
        <v>410282.41</v>
      </c>
      <c r="BA38">
        <v>181404.0675</v>
      </c>
      <c r="BB38">
        <v>6913.4982857142859</v>
      </c>
      <c r="BC38" t="s">
        <v>5198</v>
      </c>
      <c r="BD38">
        <v>3780.819375</v>
      </c>
      <c r="BE38">
        <v>0</v>
      </c>
      <c r="BF38">
        <v>417844.54</v>
      </c>
      <c r="BG38" s="168"/>
      <c r="BH38">
        <v>410282.41</v>
      </c>
      <c r="BI38">
        <v>12360000</v>
      </c>
    </row>
    <row r="39" spans="1:61" hidden="1" x14ac:dyDescent="0.25">
      <c r="A39" s="168" t="s">
        <v>750</v>
      </c>
      <c r="B39" s="168" t="s">
        <v>527</v>
      </c>
      <c r="C39" s="168" t="s">
        <v>2259</v>
      </c>
      <c r="D39" s="168" t="s">
        <v>2260</v>
      </c>
      <c r="E39" s="168" t="s">
        <v>2261</v>
      </c>
      <c r="F39">
        <v>5558.52</v>
      </c>
      <c r="G39" s="168" t="s">
        <v>2710</v>
      </c>
      <c r="H39" s="168" t="s">
        <v>367</v>
      </c>
      <c r="I39" s="168" t="s">
        <v>2711</v>
      </c>
      <c r="J39" s="168" t="s">
        <v>2710</v>
      </c>
      <c r="K39">
        <v>5558.52</v>
      </c>
      <c r="L39">
        <v>6554.12</v>
      </c>
      <c r="M39">
        <v>0</v>
      </c>
      <c r="N39">
        <v>6554.12</v>
      </c>
      <c r="O39">
        <f>IFERROR(VLOOKUP(Table13[[#This Row],[FOCODE]],day_wise_sales_data!$A$2:$AE$957,32,0),0)</f>
        <v>0</v>
      </c>
      <c r="P39">
        <f>IFERROR(VLOOKUP(Table13[[#This Row],[FOCODE]],day_wise_sales_data!$A$2:$AD$957,32,0),0)</f>
        <v>0</v>
      </c>
      <c r="Q39">
        <v>1</v>
      </c>
      <c r="R39">
        <v>1</v>
      </c>
      <c r="S39">
        <v>1</v>
      </c>
      <c r="T39">
        <v>5558.52</v>
      </c>
      <c r="U39">
        <v>5558.52</v>
      </c>
      <c r="V39">
        <v>5558.52</v>
      </c>
      <c r="W39">
        <v>0</v>
      </c>
      <c r="X39">
        <v>3</v>
      </c>
      <c r="Y39" s="168" t="s">
        <v>2712</v>
      </c>
      <c r="Z39">
        <v>170000</v>
      </c>
      <c r="AA39">
        <v>78843.600000000006</v>
      </c>
      <c r="AB39">
        <v>0</v>
      </c>
      <c r="AC39">
        <v>78843.600000000006</v>
      </c>
      <c r="AD39">
        <v>3</v>
      </c>
      <c r="AE39">
        <v>9</v>
      </c>
      <c r="AF39">
        <v>7</v>
      </c>
      <c r="AG39">
        <v>26281.200000000001</v>
      </c>
      <c r="AH39" t="s">
        <v>5202</v>
      </c>
      <c r="AI39">
        <v>8760.4</v>
      </c>
      <c r="AJ39">
        <v>0</v>
      </c>
      <c r="AK39">
        <v>67098.69</v>
      </c>
      <c r="AL39" s="168" t="s">
        <v>2266</v>
      </c>
      <c r="AM39">
        <v>67098.69</v>
      </c>
      <c r="AN39">
        <v>530000</v>
      </c>
      <c r="AO39" s="168" t="s">
        <v>3</v>
      </c>
      <c r="AP39" s="168" t="s">
        <v>1</v>
      </c>
      <c r="AQ39" s="168"/>
      <c r="AR39" s="168" t="s">
        <v>2</v>
      </c>
      <c r="AS39">
        <v>492822.77</v>
      </c>
      <c r="AT39">
        <v>8877.89</v>
      </c>
      <c r="AU39">
        <v>483944.88</v>
      </c>
      <c r="AV39">
        <v>128</v>
      </c>
      <c r="AW39">
        <v>70</v>
      </c>
      <c r="AX39">
        <v>114</v>
      </c>
      <c r="AY39">
        <v>2986.0864404761905</v>
      </c>
      <c r="AZ39">
        <v>410282.41</v>
      </c>
      <c r="BA39">
        <v>181404.0675</v>
      </c>
      <c r="BB39">
        <v>6913.4982857142859</v>
      </c>
      <c r="BC39" t="s">
        <v>5198</v>
      </c>
      <c r="BD39">
        <v>3780.819375</v>
      </c>
      <c r="BE39">
        <v>0</v>
      </c>
      <c r="BF39">
        <v>417844.54</v>
      </c>
      <c r="BG39" s="168"/>
      <c r="BH39">
        <v>410282.41</v>
      </c>
      <c r="BI39">
        <v>12360000</v>
      </c>
    </row>
    <row r="40" spans="1:61" hidden="1" x14ac:dyDescent="0.25">
      <c r="A40" s="168" t="s">
        <v>755</v>
      </c>
      <c r="B40" s="168" t="s">
        <v>756</v>
      </c>
      <c r="C40" s="168" t="s">
        <v>757</v>
      </c>
      <c r="D40" s="168" t="s">
        <v>392</v>
      </c>
      <c r="E40" s="168" t="s">
        <v>758</v>
      </c>
      <c r="F40">
        <v>1574.2</v>
      </c>
      <c r="G40" s="168" t="s">
        <v>395</v>
      </c>
      <c r="H40" s="168" t="s">
        <v>396</v>
      </c>
      <c r="I40" s="168" t="s">
        <v>394</v>
      </c>
      <c r="J40" s="168" t="s">
        <v>395</v>
      </c>
      <c r="K40">
        <v>1574.2</v>
      </c>
      <c r="L40">
        <v>1848.11</v>
      </c>
      <c r="M40">
        <v>0</v>
      </c>
      <c r="N40">
        <v>1848.11</v>
      </c>
      <c r="O40">
        <f>IFERROR(VLOOKUP(Table13[[#This Row],[FOCODE]],day_wise_sales_data!$A$2:$AE$957,32,0),0)</f>
        <v>0</v>
      </c>
      <c r="P40">
        <f>IFERROR(VLOOKUP(Table13[[#This Row],[FOCODE]],day_wise_sales_data!$A$2:$AD$957,32,0),0)</f>
        <v>0</v>
      </c>
      <c r="Q40">
        <v>1</v>
      </c>
      <c r="R40">
        <v>1</v>
      </c>
      <c r="S40">
        <v>1</v>
      </c>
      <c r="T40">
        <v>1574.2</v>
      </c>
      <c r="U40">
        <v>1574.2</v>
      </c>
      <c r="V40">
        <v>1574.2</v>
      </c>
      <c r="W40">
        <v>0</v>
      </c>
      <c r="X40">
        <v>1</v>
      </c>
      <c r="Y40" s="168" t="s">
        <v>760</v>
      </c>
      <c r="Z40">
        <v>190000</v>
      </c>
      <c r="AA40">
        <v>1848.11</v>
      </c>
      <c r="AB40">
        <v>0</v>
      </c>
      <c r="AC40">
        <v>1848.11</v>
      </c>
      <c r="AD40">
        <v>1</v>
      </c>
      <c r="AE40">
        <v>1</v>
      </c>
      <c r="AF40">
        <v>1</v>
      </c>
      <c r="AG40">
        <v>1848.11</v>
      </c>
      <c r="AH40">
        <v>1848.11</v>
      </c>
      <c r="AI40">
        <v>1848.11</v>
      </c>
      <c r="AJ40">
        <v>0</v>
      </c>
      <c r="AK40">
        <v>1574.2</v>
      </c>
      <c r="AL40" s="168" t="s">
        <v>759</v>
      </c>
      <c r="AM40">
        <v>1574.2</v>
      </c>
      <c r="AN40">
        <v>190000</v>
      </c>
      <c r="AO40" s="168" t="s">
        <v>3</v>
      </c>
      <c r="AP40" s="168" t="s">
        <v>1</v>
      </c>
      <c r="AQ40" s="168"/>
      <c r="AR40" s="168" t="s">
        <v>2</v>
      </c>
      <c r="AS40">
        <v>492822.77</v>
      </c>
      <c r="AT40">
        <v>8877.89</v>
      </c>
      <c r="AU40">
        <v>483944.88</v>
      </c>
      <c r="AV40">
        <v>128</v>
      </c>
      <c r="AW40">
        <v>70</v>
      </c>
      <c r="AX40">
        <v>114</v>
      </c>
      <c r="AY40">
        <v>2986.0864404761905</v>
      </c>
      <c r="AZ40">
        <v>410282.41</v>
      </c>
      <c r="BA40">
        <v>181404.0675</v>
      </c>
      <c r="BB40">
        <v>6913.4982857142859</v>
      </c>
      <c r="BC40" t="s">
        <v>5198</v>
      </c>
      <c r="BD40">
        <v>3780.819375</v>
      </c>
      <c r="BE40">
        <v>0</v>
      </c>
      <c r="BF40">
        <v>417844.54</v>
      </c>
      <c r="BG40" s="168"/>
      <c r="BH40">
        <v>410282.41</v>
      </c>
      <c r="BI40">
        <v>12360000</v>
      </c>
    </row>
    <row r="41" spans="1:61" hidden="1" x14ac:dyDescent="0.25">
      <c r="A41" s="168" t="s">
        <v>755</v>
      </c>
      <c r="B41" s="168" t="s">
        <v>756</v>
      </c>
      <c r="C41" s="168" t="s">
        <v>766</v>
      </c>
      <c r="D41" s="168" t="s">
        <v>382</v>
      </c>
      <c r="E41" s="168" t="s">
        <v>767</v>
      </c>
      <c r="F41">
        <v>475.7</v>
      </c>
      <c r="G41" s="168" t="s">
        <v>2769</v>
      </c>
      <c r="H41" s="168" t="s">
        <v>384</v>
      </c>
      <c r="I41" s="168" t="s">
        <v>2770</v>
      </c>
      <c r="J41" s="168" t="s">
        <v>2769</v>
      </c>
      <c r="K41">
        <v>475.7</v>
      </c>
      <c r="L41">
        <v>599.99</v>
      </c>
      <c r="M41">
        <v>0</v>
      </c>
      <c r="N41">
        <v>599.99</v>
      </c>
      <c r="O41">
        <f>IFERROR(VLOOKUP(Table13[[#This Row],[FOCODE]],day_wise_sales_data!$A$2:$AE$957,32,0),0)</f>
        <v>0</v>
      </c>
      <c r="P41">
        <f>IFERROR(VLOOKUP(Table13[[#This Row],[FOCODE]],day_wise_sales_data!$A$2:$AD$957,32,0),0)</f>
        <v>0</v>
      </c>
      <c r="Q41">
        <v>1</v>
      </c>
      <c r="R41">
        <v>1</v>
      </c>
      <c r="S41">
        <v>1</v>
      </c>
      <c r="T41">
        <v>475.7</v>
      </c>
      <c r="U41">
        <v>475.7</v>
      </c>
      <c r="V41">
        <v>475.7</v>
      </c>
      <c r="W41">
        <v>0</v>
      </c>
      <c r="X41">
        <v>1</v>
      </c>
      <c r="Y41" s="168" t="s">
        <v>2771</v>
      </c>
      <c r="Z41">
        <v>270000</v>
      </c>
      <c r="AA41">
        <v>599.99</v>
      </c>
      <c r="AB41">
        <v>0</v>
      </c>
      <c r="AC41">
        <v>599.99</v>
      </c>
      <c r="AD41">
        <v>1</v>
      </c>
      <c r="AE41">
        <v>1</v>
      </c>
      <c r="AF41">
        <v>1</v>
      </c>
      <c r="AG41">
        <v>599.99</v>
      </c>
      <c r="AH41">
        <v>599.99</v>
      </c>
      <c r="AI41">
        <v>599.99</v>
      </c>
      <c r="AJ41">
        <v>0</v>
      </c>
      <c r="AK41">
        <v>475.7</v>
      </c>
      <c r="AL41" s="168" t="s">
        <v>768</v>
      </c>
      <c r="AM41">
        <v>475.7</v>
      </c>
      <c r="AN41">
        <v>270000</v>
      </c>
      <c r="AO41" s="168" t="s">
        <v>3</v>
      </c>
      <c r="AP41" s="168" t="s">
        <v>1</v>
      </c>
      <c r="AQ41" s="168"/>
      <c r="AR41" s="168" t="s">
        <v>2</v>
      </c>
      <c r="AS41">
        <v>492822.77</v>
      </c>
      <c r="AT41">
        <v>8877.89</v>
      </c>
      <c r="AU41">
        <v>483944.88</v>
      </c>
      <c r="AV41">
        <v>128</v>
      </c>
      <c r="AW41">
        <v>70</v>
      </c>
      <c r="AX41">
        <v>114</v>
      </c>
      <c r="AY41">
        <v>2986.0864404761905</v>
      </c>
      <c r="AZ41">
        <v>410282.41</v>
      </c>
      <c r="BA41">
        <v>181404.0675</v>
      </c>
      <c r="BB41">
        <v>6913.4982857142859</v>
      </c>
      <c r="BC41" t="s">
        <v>5198</v>
      </c>
      <c r="BD41">
        <v>3780.819375</v>
      </c>
      <c r="BE41">
        <v>0</v>
      </c>
      <c r="BF41">
        <v>417844.54</v>
      </c>
      <c r="BG41" s="168"/>
      <c r="BH41">
        <v>410282.41</v>
      </c>
      <c r="BI41">
        <v>12360000</v>
      </c>
    </row>
    <row r="42" spans="1:61" hidden="1" x14ac:dyDescent="0.25">
      <c r="A42" s="168" t="s">
        <v>1914</v>
      </c>
      <c r="B42" s="168" t="s">
        <v>1915</v>
      </c>
      <c r="C42" s="168" t="s">
        <v>3378</v>
      </c>
      <c r="D42" s="168" t="s">
        <v>3379</v>
      </c>
      <c r="E42" s="168" t="s">
        <v>3380</v>
      </c>
      <c r="F42">
        <v>3646.05</v>
      </c>
      <c r="G42" s="168" t="s">
        <v>3421</v>
      </c>
      <c r="H42" s="168" t="s">
        <v>418</v>
      </c>
      <c r="I42" s="168" t="s">
        <v>3422</v>
      </c>
      <c r="J42" s="168" t="s">
        <v>3421</v>
      </c>
      <c r="K42">
        <v>3646.05</v>
      </c>
      <c r="L42">
        <v>4294.8999999999996</v>
      </c>
      <c r="M42">
        <v>0</v>
      </c>
      <c r="N42">
        <v>4294.8999999999996</v>
      </c>
      <c r="O42">
        <f>IFERROR(VLOOKUP(Table13[[#This Row],[FOCODE]],day_wise_sales_data!$A$2:$AE$957,32,0),0)</f>
        <v>0</v>
      </c>
      <c r="P42">
        <f>IFERROR(VLOOKUP(Table13[[#This Row],[FOCODE]],day_wise_sales_data!$A$2:$AD$957,32,0),0)</f>
        <v>0</v>
      </c>
      <c r="Q42">
        <v>1</v>
      </c>
      <c r="R42">
        <v>1</v>
      </c>
      <c r="S42">
        <v>1</v>
      </c>
      <c r="T42">
        <v>3646.05</v>
      </c>
      <c r="U42">
        <v>3646.05</v>
      </c>
      <c r="V42">
        <v>3646.05</v>
      </c>
      <c r="W42">
        <v>0</v>
      </c>
      <c r="X42">
        <v>1</v>
      </c>
      <c r="Y42" s="168" t="s">
        <v>3423</v>
      </c>
      <c r="Z42">
        <v>190000</v>
      </c>
      <c r="AA42">
        <v>4294.8999999999996</v>
      </c>
      <c r="AB42">
        <v>0</v>
      </c>
      <c r="AC42">
        <v>4294.8999999999996</v>
      </c>
      <c r="AD42">
        <v>1</v>
      </c>
      <c r="AE42">
        <v>1</v>
      </c>
      <c r="AF42">
        <v>1</v>
      </c>
      <c r="AG42">
        <v>4294.8999999999996</v>
      </c>
      <c r="AH42">
        <v>4294.8999999999996</v>
      </c>
      <c r="AI42">
        <v>4294.8999999999996</v>
      </c>
      <c r="AJ42">
        <v>0</v>
      </c>
      <c r="AK42">
        <v>3646.05</v>
      </c>
      <c r="AL42" s="168" t="s">
        <v>3383</v>
      </c>
      <c r="AM42">
        <v>3646.05</v>
      </c>
      <c r="AN42">
        <v>190000</v>
      </c>
      <c r="AO42" s="168" t="s">
        <v>3</v>
      </c>
      <c r="AP42" s="168" t="s">
        <v>1</v>
      </c>
      <c r="AQ42" s="168"/>
      <c r="AR42" s="168" t="s">
        <v>2</v>
      </c>
      <c r="AS42">
        <v>492822.77</v>
      </c>
      <c r="AT42">
        <v>8877.89</v>
      </c>
      <c r="AU42">
        <v>483944.88</v>
      </c>
      <c r="AV42">
        <v>128</v>
      </c>
      <c r="AW42">
        <v>70</v>
      </c>
      <c r="AX42">
        <v>114</v>
      </c>
      <c r="AY42">
        <v>2986.0864404761905</v>
      </c>
      <c r="AZ42">
        <v>410282.41</v>
      </c>
      <c r="BA42">
        <v>181404.0675</v>
      </c>
      <c r="BB42">
        <v>6913.4982857142859</v>
      </c>
      <c r="BC42" t="s">
        <v>5198</v>
      </c>
      <c r="BD42">
        <v>3780.819375</v>
      </c>
      <c r="BE42">
        <v>0</v>
      </c>
      <c r="BF42">
        <v>417844.54</v>
      </c>
      <c r="BG42" s="168"/>
      <c r="BH42">
        <v>410282.41</v>
      </c>
      <c r="BI42">
        <v>12360000</v>
      </c>
    </row>
    <row r="43" spans="1:61" hidden="1" x14ac:dyDescent="0.25">
      <c r="A43" s="168" t="s">
        <v>777</v>
      </c>
      <c r="B43" s="168" t="s">
        <v>778</v>
      </c>
      <c r="C43" s="168" t="s">
        <v>734</v>
      </c>
      <c r="D43" s="168" t="s">
        <v>2543</v>
      </c>
      <c r="E43" s="168" t="s">
        <v>2544</v>
      </c>
      <c r="F43">
        <v>314.83999999999997</v>
      </c>
      <c r="G43" s="168" t="s">
        <v>2806</v>
      </c>
      <c r="H43" s="168" t="s">
        <v>928</v>
      </c>
      <c r="I43" s="168" t="s">
        <v>2807</v>
      </c>
      <c r="J43" s="168" t="s">
        <v>2806</v>
      </c>
      <c r="K43">
        <v>314.83999999999997</v>
      </c>
      <c r="L43">
        <v>369.62</v>
      </c>
      <c r="M43">
        <v>0</v>
      </c>
      <c r="N43">
        <v>369.62</v>
      </c>
      <c r="O43">
        <f>IFERROR(VLOOKUP(Table13[[#This Row],[FOCODE]],day_wise_sales_data!$A$2:$AE$957,32,0),0)</f>
        <v>0</v>
      </c>
      <c r="P43">
        <f>IFERROR(VLOOKUP(Table13[[#This Row],[FOCODE]],day_wise_sales_data!$A$2:$AD$957,32,0),0)</f>
        <v>0</v>
      </c>
      <c r="Q43">
        <v>1</v>
      </c>
      <c r="R43">
        <v>1</v>
      </c>
      <c r="S43">
        <v>1</v>
      </c>
      <c r="T43">
        <v>314.83999999999997</v>
      </c>
      <c r="U43">
        <v>314.83999999999997</v>
      </c>
      <c r="V43">
        <v>314.83999999999997</v>
      </c>
      <c r="W43">
        <v>0</v>
      </c>
      <c r="X43">
        <v>1</v>
      </c>
      <c r="Y43" s="168" t="s">
        <v>2808</v>
      </c>
      <c r="Z43">
        <v>0</v>
      </c>
      <c r="AA43">
        <v>369.62</v>
      </c>
      <c r="AB43">
        <v>0</v>
      </c>
      <c r="AC43">
        <v>369.62</v>
      </c>
      <c r="AD43">
        <v>1</v>
      </c>
      <c r="AE43">
        <v>1</v>
      </c>
      <c r="AF43">
        <v>1</v>
      </c>
      <c r="AG43">
        <v>369.62</v>
      </c>
      <c r="AH43">
        <v>369.62</v>
      </c>
      <c r="AI43">
        <v>369.62</v>
      </c>
      <c r="AJ43">
        <v>0</v>
      </c>
      <c r="AK43">
        <v>314.83999999999997</v>
      </c>
      <c r="AL43" s="168" t="s">
        <v>2548</v>
      </c>
      <c r="AM43">
        <v>314.83999999999997</v>
      </c>
      <c r="AN43">
        <v>0</v>
      </c>
      <c r="AO43" s="168" t="s">
        <v>3</v>
      </c>
      <c r="AP43" s="168" t="s">
        <v>1</v>
      </c>
      <c r="AQ43" s="168"/>
      <c r="AR43" s="168" t="s">
        <v>2</v>
      </c>
      <c r="AS43">
        <v>492822.77</v>
      </c>
      <c r="AT43">
        <v>8877.89</v>
      </c>
      <c r="AU43">
        <v>483944.88</v>
      </c>
      <c r="AV43">
        <v>128</v>
      </c>
      <c r="AW43">
        <v>70</v>
      </c>
      <c r="AX43">
        <v>114</v>
      </c>
      <c r="AY43">
        <v>2986.0864404761905</v>
      </c>
      <c r="AZ43">
        <v>410282.41</v>
      </c>
      <c r="BA43">
        <v>181404.0675</v>
      </c>
      <c r="BB43">
        <v>6913.4982857142859</v>
      </c>
      <c r="BC43" t="s">
        <v>5198</v>
      </c>
      <c r="BD43">
        <v>3780.819375</v>
      </c>
      <c r="BE43">
        <v>0</v>
      </c>
      <c r="BF43">
        <v>417844.54</v>
      </c>
      <c r="BG43" s="168"/>
      <c r="BH43">
        <v>410282.41</v>
      </c>
      <c r="BI43">
        <v>12360000</v>
      </c>
    </row>
    <row r="44" spans="1:61" hidden="1" x14ac:dyDescent="0.25">
      <c r="A44" s="168" t="s">
        <v>779</v>
      </c>
      <c r="B44" s="168" t="s">
        <v>780</v>
      </c>
      <c r="C44" s="168" t="s">
        <v>2275</v>
      </c>
      <c r="D44" s="168" t="s">
        <v>2276</v>
      </c>
      <c r="E44" s="168" t="s">
        <v>2277</v>
      </c>
      <c r="F44">
        <v>-3115.44</v>
      </c>
      <c r="G44" s="168" t="s">
        <v>3093</v>
      </c>
      <c r="H44" s="168" t="s">
        <v>426</v>
      </c>
      <c r="I44" s="168" t="s">
        <v>152</v>
      </c>
      <c r="J44" s="168" t="s">
        <v>3093</v>
      </c>
      <c r="K44">
        <v>0</v>
      </c>
      <c r="L44">
        <v>0</v>
      </c>
      <c r="M44">
        <v>3657.53</v>
      </c>
      <c r="N44">
        <v>-3657.53</v>
      </c>
      <c r="O44">
        <f>IFERROR(VLOOKUP(Table13[[#This Row],[FOCODE]],day_wise_sales_data!$A$2:$AE$957,32,0),0)</f>
        <v>0</v>
      </c>
      <c r="P44">
        <f>IFERROR(VLOOKUP(Table13[[#This Row],[FOCODE]],day_wise_sales_data!$A$2:$AD$957,32,0),0)</f>
        <v>0</v>
      </c>
      <c r="Q44">
        <v>1</v>
      </c>
      <c r="R44">
        <v>4</v>
      </c>
      <c r="S44">
        <v>4</v>
      </c>
      <c r="T44">
        <v>-3115.44</v>
      </c>
      <c r="U44">
        <v>-778.86</v>
      </c>
      <c r="V44">
        <v>-778.86</v>
      </c>
      <c r="W44">
        <v>0</v>
      </c>
      <c r="X44">
        <v>1</v>
      </c>
      <c r="Y44" s="168" t="s">
        <v>3094</v>
      </c>
      <c r="Z44">
        <v>0</v>
      </c>
      <c r="AA44">
        <v>2053.04</v>
      </c>
      <c r="AB44">
        <v>6077.65</v>
      </c>
      <c r="AC44">
        <v>-4024.61</v>
      </c>
      <c r="AD44">
        <v>2</v>
      </c>
      <c r="AE44">
        <v>8</v>
      </c>
      <c r="AF44">
        <v>8</v>
      </c>
      <c r="AG44">
        <v>-2012.3050000000001</v>
      </c>
      <c r="AH44">
        <v>-503.07625000000002</v>
      </c>
      <c r="AI44">
        <v>-503.07625000000002</v>
      </c>
      <c r="AJ44">
        <v>0</v>
      </c>
      <c r="AK44">
        <v>1743.48</v>
      </c>
      <c r="AL44" s="168" t="s">
        <v>2281</v>
      </c>
      <c r="AM44">
        <v>-3433.37</v>
      </c>
      <c r="AN44">
        <v>190000</v>
      </c>
      <c r="AO44" s="168" t="s">
        <v>3</v>
      </c>
      <c r="AP44" s="168" t="s">
        <v>1</v>
      </c>
      <c r="AQ44" s="168"/>
      <c r="AR44" s="168" t="s">
        <v>2</v>
      </c>
      <c r="AS44">
        <v>492822.77</v>
      </c>
      <c r="AT44">
        <v>8877.89</v>
      </c>
      <c r="AU44">
        <v>483944.88</v>
      </c>
      <c r="AV44">
        <v>128</v>
      </c>
      <c r="AW44">
        <v>70</v>
      </c>
      <c r="AX44">
        <v>114</v>
      </c>
      <c r="AY44">
        <v>2986.0864404761905</v>
      </c>
      <c r="AZ44">
        <v>410282.41</v>
      </c>
      <c r="BA44">
        <v>181404.0675</v>
      </c>
      <c r="BB44">
        <v>6913.4982857142859</v>
      </c>
      <c r="BC44" t="s">
        <v>5198</v>
      </c>
      <c r="BD44">
        <v>3780.819375</v>
      </c>
      <c r="BE44">
        <v>0</v>
      </c>
      <c r="BF44">
        <v>417844.54</v>
      </c>
      <c r="BG44" s="168"/>
      <c r="BH44">
        <v>410282.41</v>
      </c>
      <c r="BI44">
        <v>12360000</v>
      </c>
    </row>
    <row r="45" spans="1:61" hidden="1" x14ac:dyDescent="0.25">
      <c r="A45" s="168" t="s">
        <v>779</v>
      </c>
      <c r="B45" s="168" t="s">
        <v>780</v>
      </c>
      <c r="C45" s="168" t="s">
        <v>2275</v>
      </c>
      <c r="D45" s="168" t="s">
        <v>2276</v>
      </c>
      <c r="E45" s="168" t="s">
        <v>2277</v>
      </c>
      <c r="F45">
        <v>-317.93</v>
      </c>
      <c r="G45" s="168" t="s">
        <v>3244</v>
      </c>
      <c r="H45" s="168" t="s">
        <v>947</v>
      </c>
      <c r="I45" s="168" t="s">
        <v>3245</v>
      </c>
      <c r="J45" s="168" t="s">
        <v>3244</v>
      </c>
      <c r="K45">
        <v>1743.48</v>
      </c>
      <c r="L45">
        <v>2053.04</v>
      </c>
      <c r="M45">
        <v>2420.12</v>
      </c>
      <c r="N45">
        <v>-367.08</v>
      </c>
      <c r="O45">
        <f>IFERROR(VLOOKUP(Table13[[#This Row],[FOCODE]],day_wise_sales_data!$A$2:$AE$957,32,0),0)</f>
        <v>0</v>
      </c>
      <c r="P45">
        <f>IFERROR(VLOOKUP(Table13[[#This Row],[FOCODE]],day_wise_sales_data!$A$2:$AD$957,32,0),0)</f>
        <v>0</v>
      </c>
      <c r="Q45">
        <v>1</v>
      </c>
      <c r="R45">
        <v>4</v>
      </c>
      <c r="S45">
        <v>4</v>
      </c>
      <c r="T45">
        <v>-317.93</v>
      </c>
      <c r="U45">
        <v>-79.482500000000002</v>
      </c>
      <c r="V45">
        <v>-79.482500000000002</v>
      </c>
      <c r="W45">
        <v>0</v>
      </c>
      <c r="X45">
        <v>2</v>
      </c>
      <c r="Y45" s="168" t="s">
        <v>3246</v>
      </c>
      <c r="Z45">
        <v>190000</v>
      </c>
      <c r="AA45">
        <v>2053.04</v>
      </c>
      <c r="AB45">
        <v>6077.65</v>
      </c>
      <c r="AC45">
        <v>-4024.61</v>
      </c>
      <c r="AD45">
        <v>2</v>
      </c>
      <c r="AE45">
        <v>8</v>
      </c>
      <c r="AF45">
        <v>8</v>
      </c>
      <c r="AG45">
        <v>-2012.3050000000001</v>
      </c>
      <c r="AH45">
        <v>-503.07625000000002</v>
      </c>
      <c r="AI45">
        <v>-503.07625000000002</v>
      </c>
      <c r="AJ45">
        <v>0</v>
      </c>
      <c r="AK45">
        <v>1743.48</v>
      </c>
      <c r="AL45" s="168" t="s">
        <v>2281</v>
      </c>
      <c r="AM45">
        <v>-3433.37</v>
      </c>
      <c r="AN45">
        <v>190000</v>
      </c>
      <c r="AO45" s="168" t="s">
        <v>3</v>
      </c>
      <c r="AP45" s="168" t="s">
        <v>1</v>
      </c>
      <c r="AQ45" s="168"/>
      <c r="AR45" s="168" t="s">
        <v>2</v>
      </c>
      <c r="AS45">
        <v>492822.77</v>
      </c>
      <c r="AT45">
        <v>8877.89</v>
      </c>
      <c r="AU45">
        <v>483944.88</v>
      </c>
      <c r="AV45">
        <v>128</v>
      </c>
      <c r="AW45">
        <v>70</v>
      </c>
      <c r="AX45">
        <v>114</v>
      </c>
      <c r="AY45">
        <v>2986.0864404761905</v>
      </c>
      <c r="AZ45">
        <v>410282.41</v>
      </c>
      <c r="BA45">
        <v>181404.0675</v>
      </c>
      <c r="BB45">
        <v>6913.4982857142859</v>
      </c>
      <c r="BC45" t="s">
        <v>5198</v>
      </c>
      <c r="BD45">
        <v>3780.819375</v>
      </c>
      <c r="BE45">
        <v>0</v>
      </c>
      <c r="BF45">
        <v>417844.54</v>
      </c>
      <c r="BG45" s="168"/>
      <c r="BH45">
        <v>410282.41</v>
      </c>
      <c r="BI45">
        <v>12360000</v>
      </c>
    </row>
    <row r="46" spans="1:61" hidden="1" x14ac:dyDescent="0.25">
      <c r="A46" s="168" t="s">
        <v>779</v>
      </c>
      <c r="B46" s="168" t="s">
        <v>780</v>
      </c>
      <c r="C46" s="168" t="s">
        <v>2713</v>
      </c>
      <c r="D46" s="168" t="s">
        <v>2714</v>
      </c>
      <c r="E46" s="168" t="s">
        <v>2715</v>
      </c>
      <c r="F46">
        <v>10118.56</v>
      </c>
      <c r="G46" s="168" t="s">
        <v>2967</v>
      </c>
      <c r="H46" s="168" t="s">
        <v>423</v>
      </c>
      <c r="I46" s="168" t="s">
        <v>2968</v>
      </c>
      <c r="J46" s="168" t="s">
        <v>2967</v>
      </c>
      <c r="K46">
        <v>10118.56</v>
      </c>
      <c r="L46">
        <v>11908.23</v>
      </c>
      <c r="M46">
        <v>0</v>
      </c>
      <c r="N46">
        <v>11908.23</v>
      </c>
      <c r="O46">
        <f>IFERROR(VLOOKUP(Table13[[#This Row],[FOCODE]],day_wise_sales_data!$A$2:$AE$957,32,0),0)</f>
        <v>0</v>
      </c>
      <c r="P46">
        <f>IFERROR(VLOOKUP(Table13[[#This Row],[FOCODE]],day_wise_sales_data!$A$2:$AD$957,32,0),0)</f>
        <v>0</v>
      </c>
      <c r="Q46">
        <v>1</v>
      </c>
      <c r="R46">
        <v>2</v>
      </c>
      <c r="S46">
        <v>3</v>
      </c>
      <c r="T46">
        <v>10118.56</v>
      </c>
      <c r="U46">
        <v>5059.28</v>
      </c>
      <c r="V46">
        <v>3372.8533333333335</v>
      </c>
      <c r="W46">
        <v>0</v>
      </c>
      <c r="X46">
        <v>1</v>
      </c>
      <c r="Y46" s="168" t="s">
        <v>2969</v>
      </c>
      <c r="Z46">
        <v>0</v>
      </c>
      <c r="AA46">
        <v>11908.23</v>
      </c>
      <c r="AB46">
        <v>0</v>
      </c>
      <c r="AC46">
        <v>11908.23</v>
      </c>
      <c r="AD46">
        <v>1</v>
      </c>
      <c r="AE46">
        <v>3</v>
      </c>
      <c r="AF46">
        <v>2</v>
      </c>
      <c r="AG46">
        <v>11908.23</v>
      </c>
      <c r="AH46">
        <v>5954.1149999999998</v>
      </c>
      <c r="AI46">
        <v>3969.41</v>
      </c>
      <c r="AJ46">
        <v>0</v>
      </c>
      <c r="AK46">
        <v>10118.56</v>
      </c>
      <c r="AL46" s="168" t="s">
        <v>2716</v>
      </c>
      <c r="AM46">
        <v>10118.56</v>
      </c>
      <c r="AN46">
        <v>0</v>
      </c>
      <c r="AO46" s="168" t="s">
        <v>3</v>
      </c>
      <c r="AP46" s="168" t="s">
        <v>1</v>
      </c>
      <c r="AQ46" s="168"/>
      <c r="AR46" s="168" t="s">
        <v>2</v>
      </c>
      <c r="AS46">
        <v>492822.77</v>
      </c>
      <c r="AT46">
        <v>8877.89</v>
      </c>
      <c r="AU46">
        <v>483944.88</v>
      </c>
      <c r="AV46">
        <v>128</v>
      </c>
      <c r="AW46">
        <v>70</v>
      </c>
      <c r="AX46">
        <v>114</v>
      </c>
      <c r="AY46">
        <v>2986.0864404761905</v>
      </c>
      <c r="AZ46">
        <v>410282.41</v>
      </c>
      <c r="BA46">
        <v>181404.0675</v>
      </c>
      <c r="BB46">
        <v>6913.4982857142859</v>
      </c>
      <c r="BC46" t="s">
        <v>5198</v>
      </c>
      <c r="BD46">
        <v>3780.819375</v>
      </c>
      <c r="BE46">
        <v>0</v>
      </c>
      <c r="BF46">
        <v>417844.54</v>
      </c>
      <c r="BG46" s="168"/>
      <c r="BH46">
        <v>410282.41</v>
      </c>
      <c r="BI46">
        <v>12360000</v>
      </c>
    </row>
    <row r="47" spans="1:61" hidden="1" x14ac:dyDescent="0.25">
      <c r="A47" s="168" t="s">
        <v>779</v>
      </c>
      <c r="B47" s="168" t="s">
        <v>780</v>
      </c>
      <c r="C47" s="168" t="s">
        <v>781</v>
      </c>
      <c r="D47" s="168" t="s">
        <v>429</v>
      </c>
      <c r="E47" s="168" t="s">
        <v>782</v>
      </c>
      <c r="F47">
        <v>1190.5</v>
      </c>
      <c r="G47" s="168" t="s">
        <v>2557</v>
      </c>
      <c r="H47" s="168" t="s">
        <v>435</v>
      </c>
      <c r="I47" s="168" t="s">
        <v>2558</v>
      </c>
      <c r="J47" s="168" t="s">
        <v>2557</v>
      </c>
      <c r="K47">
        <v>1190.5</v>
      </c>
      <c r="L47">
        <v>1397.65</v>
      </c>
      <c r="M47">
        <v>0</v>
      </c>
      <c r="N47">
        <v>1397.65</v>
      </c>
      <c r="O47">
        <f>IFERROR(VLOOKUP(Table13[[#This Row],[FOCODE]],day_wise_sales_data!$A$2:$AE$957,32,0),0)</f>
        <v>0</v>
      </c>
      <c r="P47">
        <f>IFERROR(VLOOKUP(Table13[[#This Row],[FOCODE]],day_wise_sales_data!$A$2:$AD$957,32,0),0)</f>
        <v>0</v>
      </c>
      <c r="Q47">
        <v>1</v>
      </c>
      <c r="R47">
        <v>1</v>
      </c>
      <c r="S47">
        <v>1</v>
      </c>
      <c r="T47">
        <v>1190.5</v>
      </c>
      <c r="U47">
        <v>1190.5</v>
      </c>
      <c r="V47">
        <v>1190.5</v>
      </c>
      <c r="W47">
        <v>0</v>
      </c>
      <c r="X47">
        <v>1</v>
      </c>
      <c r="Y47" s="168" t="s">
        <v>2559</v>
      </c>
      <c r="Z47">
        <v>170000</v>
      </c>
      <c r="AA47">
        <v>1397.65</v>
      </c>
      <c r="AB47">
        <v>0</v>
      </c>
      <c r="AC47">
        <v>1397.65</v>
      </c>
      <c r="AD47">
        <v>1</v>
      </c>
      <c r="AE47">
        <v>1</v>
      </c>
      <c r="AF47">
        <v>1</v>
      </c>
      <c r="AG47">
        <v>1397.65</v>
      </c>
      <c r="AH47">
        <v>1397.65</v>
      </c>
      <c r="AI47">
        <v>1397.65</v>
      </c>
      <c r="AJ47">
        <v>0</v>
      </c>
      <c r="AK47">
        <v>1190.5</v>
      </c>
      <c r="AL47" s="168" t="s">
        <v>783</v>
      </c>
      <c r="AM47">
        <v>1190.5</v>
      </c>
      <c r="AN47">
        <v>170000</v>
      </c>
      <c r="AO47" s="168" t="s">
        <v>3</v>
      </c>
      <c r="AP47" s="168" t="s">
        <v>1</v>
      </c>
      <c r="AQ47" s="168"/>
      <c r="AR47" s="168" t="s">
        <v>2</v>
      </c>
      <c r="AS47">
        <v>492822.77</v>
      </c>
      <c r="AT47">
        <v>8877.89</v>
      </c>
      <c r="AU47">
        <v>483944.88</v>
      </c>
      <c r="AV47">
        <v>128</v>
      </c>
      <c r="AW47">
        <v>70</v>
      </c>
      <c r="AX47">
        <v>114</v>
      </c>
      <c r="AY47">
        <v>2986.0864404761905</v>
      </c>
      <c r="AZ47">
        <v>410282.41</v>
      </c>
      <c r="BA47">
        <v>181404.0675</v>
      </c>
      <c r="BB47">
        <v>6913.4982857142859</v>
      </c>
      <c r="BC47" t="s">
        <v>5198</v>
      </c>
      <c r="BD47">
        <v>3780.819375</v>
      </c>
      <c r="BE47">
        <v>0</v>
      </c>
      <c r="BF47">
        <v>417844.54</v>
      </c>
      <c r="BG47" s="168"/>
      <c r="BH47">
        <v>410282.41</v>
      </c>
      <c r="BI47">
        <v>12360000</v>
      </c>
    </row>
    <row r="48" spans="1:61" hidden="1" x14ac:dyDescent="0.25">
      <c r="A48" s="168" t="s">
        <v>786</v>
      </c>
      <c r="B48" s="168" t="s">
        <v>787</v>
      </c>
      <c r="C48" s="168" t="s">
        <v>2301</v>
      </c>
      <c r="D48" s="168" t="s">
        <v>2302</v>
      </c>
      <c r="E48" s="168" t="s">
        <v>2303</v>
      </c>
      <c r="F48">
        <v>845.2</v>
      </c>
      <c r="G48" s="168" t="s">
        <v>2810</v>
      </c>
      <c r="H48" s="168" t="s">
        <v>460</v>
      </c>
      <c r="I48" s="168" t="s">
        <v>2811</v>
      </c>
      <c r="J48" s="168" t="s">
        <v>2810</v>
      </c>
      <c r="K48">
        <v>845.2</v>
      </c>
      <c r="L48">
        <v>992.26</v>
      </c>
      <c r="M48">
        <v>0</v>
      </c>
      <c r="N48">
        <v>992.26</v>
      </c>
      <c r="O48">
        <f>IFERROR(VLOOKUP(Table13[[#This Row],[FOCODE]],day_wise_sales_data!$A$2:$AE$957,32,0),0)</f>
        <v>0</v>
      </c>
      <c r="P48">
        <f>IFERROR(VLOOKUP(Table13[[#This Row],[FOCODE]],day_wise_sales_data!$A$2:$AD$957,32,0),0)</f>
        <v>0</v>
      </c>
      <c r="Q48">
        <v>1</v>
      </c>
      <c r="R48">
        <v>1</v>
      </c>
      <c r="S48">
        <v>1</v>
      </c>
      <c r="T48">
        <v>845.2</v>
      </c>
      <c r="U48">
        <v>845.2</v>
      </c>
      <c r="V48">
        <v>845.2</v>
      </c>
      <c r="W48">
        <v>0</v>
      </c>
      <c r="X48">
        <v>1</v>
      </c>
      <c r="Y48" s="168" t="s">
        <v>2812</v>
      </c>
      <c r="Z48">
        <v>170000</v>
      </c>
      <c r="AA48">
        <v>992.26</v>
      </c>
      <c r="AB48">
        <v>0</v>
      </c>
      <c r="AC48">
        <v>992.26</v>
      </c>
      <c r="AD48">
        <v>1</v>
      </c>
      <c r="AE48">
        <v>1</v>
      </c>
      <c r="AF48">
        <v>1</v>
      </c>
      <c r="AG48">
        <v>992.26</v>
      </c>
      <c r="AH48">
        <v>992.26</v>
      </c>
      <c r="AI48">
        <v>992.26</v>
      </c>
      <c r="AJ48">
        <v>0</v>
      </c>
      <c r="AK48">
        <v>845.2</v>
      </c>
      <c r="AL48" s="168" t="s">
        <v>2307</v>
      </c>
      <c r="AM48">
        <v>845.2</v>
      </c>
      <c r="AN48">
        <v>170000</v>
      </c>
      <c r="AO48" s="168" t="s">
        <v>3</v>
      </c>
      <c r="AP48" s="168" t="s">
        <v>1</v>
      </c>
      <c r="AQ48" s="168"/>
      <c r="AR48" s="168" t="s">
        <v>2</v>
      </c>
      <c r="AS48">
        <v>492822.77</v>
      </c>
      <c r="AT48">
        <v>8877.89</v>
      </c>
      <c r="AU48">
        <v>483944.88</v>
      </c>
      <c r="AV48">
        <v>128</v>
      </c>
      <c r="AW48">
        <v>70</v>
      </c>
      <c r="AX48">
        <v>114</v>
      </c>
      <c r="AY48">
        <v>2986.0864404761905</v>
      </c>
      <c r="AZ48">
        <v>410282.41</v>
      </c>
      <c r="BA48">
        <v>181404.0675</v>
      </c>
      <c r="BB48">
        <v>6913.4982857142859</v>
      </c>
      <c r="BC48" t="s">
        <v>5198</v>
      </c>
      <c r="BD48">
        <v>3780.819375</v>
      </c>
      <c r="BE48">
        <v>0</v>
      </c>
      <c r="BF48">
        <v>417844.54</v>
      </c>
      <c r="BG48" s="168"/>
      <c r="BH48">
        <v>410282.41</v>
      </c>
      <c r="BI48">
        <v>12360000</v>
      </c>
    </row>
    <row r="49" spans="1:61" hidden="1" x14ac:dyDescent="0.25">
      <c r="A49" s="168" t="s">
        <v>792</v>
      </c>
      <c r="B49" s="168" t="s">
        <v>793</v>
      </c>
      <c r="C49" s="168" t="s">
        <v>798</v>
      </c>
      <c r="D49" s="168" t="s">
        <v>449</v>
      </c>
      <c r="E49" s="168" t="s">
        <v>800</v>
      </c>
      <c r="F49">
        <v>60.14</v>
      </c>
      <c r="G49" s="168" t="s">
        <v>451</v>
      </c>
      <c r="H49" s="168" t="s">
        <v>452</v>
      </c>
      <c r="I49" s="168" t="s">
        <v>450</v>
      </c>
      <c r="J49" s="168" t="s">
        <v>451</v>
      </c>
      <c r="K49">
        <v>60.14</v>
      </c>
      <c r="L49">
        <v>70.599999999999994</v>
      </c>
      <c r="M49">
        <v>0</v>
      </c>
      <c r="N49">
        <v>70.599999999999994</v>
      </c>
      <c r="O49">
        <f>IFERROR(VLOOKUP(Table13[[#This Row],[FOCODE]],day_wise_sales_data!$A$2:$AE$957,32,0),0)</f>
        <v>0</v>
      </c>
      <c r="P49">
        <f>IFERROR(VLOOKUP(Table13[[#This Row],[FOCODE]],day_wise_sales_data!$A$2:$AD$957,32,0),0)</f>
        <v>0</v>
      </c>
      <c r="Q49">
        <v>1</v>
      </c>
      <c r="R49">
        <v>1</v>
      </c>
      <c r="S49">
        <v>1</v>
      </c>
      <c r="T49">
        <v>60.14</v>
      </c>
      <c r="U49">
        <v>60.14</v>
      </c>
      <c r="V49">
        <v>60.14</v>
      </c>
      <c r="W49">
        <v>0</v>
      </c>
      <c r="X49">
        <v>1</v>
      </c>
      <c r="Y49" s="168" t="s">
        <v>799</v>
      </c>
      <c r="Z49">
        <v>170000</v>
      </c>
      <c r="AA49">
        <v>70.599999999999994</v>
      </c>
      <c r="AB49">
        <v>0</v>
      </c>
      <c r="AC49">
        <v>70.599999999999994</v>
      </c>
      <c r="AD49">
        <v>1</v>
      </c>
      <c r="AE49">
        <v>1</v>
      </c>
      <c r="AF49">
        <v>1</v>
      </c>
      <c r="AG49">
        <v>70.599999999999994</v>
      </c>
      <c r="AH49">
        <v>70.599999999999994</v>
      </c>
      <c r="AI49">
        <v>70.599999999999994</v>
      </c>
      <c r="AJ49">
        <v>0</v>
      </c>
      <c r="AK49">
        <v>60.14</v>
      </c>
      <c r="AL49" s="168" t="s">
        <v>801</v>
      </c>
      <c r="AM49">
        <v>60.14</v>
      </c>
      <c r="AN49">
        <v>170000</v>
      </c>
      <c r="AO49" s="168" t="s">
        <v>3</v>
      </c>
      <c r="AP49" s="168" t="s">
        <v>1</v>
      </c>
      <c r="AQ49" s="168"/>
      <c r="AR49" s="168" t="s">
        <v>2</v>
      </c>
      <c r="AS49">
        <v>492822.77</v>
      </c>
      <c r="AT49">
        <v>8877.89</v>
      </c>
      <c r="AU49">
        <v>483944.88</v>
      </c>
      <c r="AV49">
        <v>128</v>
      </c>
      <c r="AW49">
        <v>70</v>
      </c>
      <c r="AX49">
        <v>114</v>
      </c>
      <c r="AY49">
        <v>2986.0864404761905</v>
      </c>
      <c r="AZ49">
        <v>410282.41</v>
      </c>
      <c r="BA49">
        <v>181404.0675</v>
      </c>
      <c r="BB49">
        <v>6913.4982857142859</v>
      </c>
      <c r="BC49" t="s">
        <v>5198</v>
      </c>
      <c r="BD49">
        <v>3780.819375</v>
      </c>
      <c r="BE49">
        <v>0</v>
      </c>
      <c r="BF49">
        <v>417844.54</v>
      </c>
      <c r="BG49" s="168"/>
      <c r="BH49">
        <v>410282.41</v>
      </c>
      <c r="BI49">
        <v>12360000</v>
      </c>
    </row>
    <row r="50" spans="1:61" hidden="1" x14ac:dyDescent="0.25">
      <c r="A50" s="168" t="s">
        <v>792</v>
      </c>
      <c r="B50" s="168" t="s">
        <v>793</v>
      </c>
      <c r="C50" s="168" t="s">
        <v>2577</v>
      </c>
      <c r="D50" s="168" t="s">
        <v>2578</v>
      </c>
      <c r="E50" s="168" t="s">
        <v>2579</v>
      </c>
      <c r="F50">
        <v>14379.98</v>
      </c>
      <c r="G50" s="168" t="s">
        <v>3392</v>
      </c>
      <c r="H50" s="168" t="s">
        <v>2720</v>
      </c>
      <c r="I50" s="168" t="s">
        <v>3393</v>
      </c>
      <c r="J50" s="168" t="s">
        <v>3392</v>
      </c>
      <c r="K50">
        <v>14379.98</v>
      </c>
      <c r="L50">
        <v>16903.560000000001</v>
      </c>
      <c r="M50">
        <v>0</v>
      </c>
      <c r="N50">
        <v>16903.560000000001</v>
      </c>
      <c r="O50">
        <f>IFERROR(VLOOKUP(Table13[[#This Row],[FOCODE]],day_wise_sales_data!$A$2:$AE$957,32,0),0)</f>
        <v>0</v>
      </c>
      <c r="P50">
        <f>IFERROR(VLOOKUP(Table13[[#This Row],[FOCODE]],day_wise_sales_data!$A$2:$AD$957,32,0),0)</f>
        <v>0</v>
      </c>
      <c r="Q50">
        <v>1</v>
      </c>
      <c r="R50">
        <v>3</v>
      </c>
      <c r="S50">
        <v>4</v>
      </c>
      <c r="T50">
        <v>14379.98</v>
      </c>
      <c r="U50">
        <v>4793.3266666666668</v>
      </c>
      <c r="V50">
        <v>3594.9949999999999</v>
      </c>
      <c r="W50">
        <v>0</v>
      </c>
      <c r="X50">
        <v>1</v>
      </c>
      <c r="Y50" s="168" t="s">
        <v>3394</v>
      </c>
      <c r="Z50">
        <v>0</v>
      </c>
      <c r="AA50">
        <v>21469.47</v>
      </c>
      <c r="AB50">
        <v>0</v>
      </c>
      <c r="AC50">
        <v>21469.47</v>
      </c>
      <c r="AD50">
        <v>3</v>
      </c>
      <c r="AE50">
        <v>7</v>
      </c>
      <c r="AF50">
        <v>6</v>
      </c>
      <c r="AG50">
        <v>7156.49</v>
      </c>
      <c r="AH50">
        <v>3578.2449999999999</v>
      </c>
      <c r="AI50">
        <v>3067.0671428571427</v>
      </c>
      <c r="AJ50">
        <v>0</v>
      </c>
      <c r="AK50">
        <v>18264.63</v>
      </c>
      <c r="AL50" s="168"/>
      <c r="AM50">
        <v>18264.63</v>
      </c>
      <c r="AN50">
        <v>380000</v>
      </c>
      <c r="AO50" s="168" t="s">
        <v>3</v>
      </c>
      <c r="AP50" s="168" t="s">
        <v>1</v>
      </c>
      <c r="AQ50" s="168"/>
      <c r="AR50" s="168" t="s">
        <v>2</v>
      </c>
      <c r="AS50">
        <v>492822.77</v>
      </c>
      <c r="AT50">
        <v>8877.89</v>
      </c>
      <c r="AU50">
        <v>483944.88</v>
      </c>
      <c r="AV50">
        <v>128</v>
      </c>
      <c r="AW50">
        <v>70</v>
      </c>
      <c r="AX50">
        <v>114</v>
      </c>
      <c r="AY50">
        <v>2986.0864404761905</v>
      </c>
      <c r="AZ50">
        <v>410282.41</v>
      </c>
      <c r="BA50">
        <v>181404.0675</v>
      </c>
      <c r="BB50">
        <v>6913.4982857142859</v>
      </c>
      <c r="BC50" t="s">
        <v>5198</v>
      </c>
      <c r="BD50">
        <v>3780.819375</v>
      </c>
      <c r="BE50">
        <v>0</v>
      </c>
      <c r="BF50">
        <v>417844.54</v>
      </c>
      <c r="BG50" s="168"/>
      <c r="BH50">
        <v>410282.41</v>
      </c>
      <c r="BI50">
        <v>12360000</v>
      </c>
    </row>
    <row r="51" spans="1:61" hidden="1" x14ac:dyDescent="0.25">
      <c r="A51" s="168" t="s">
        <v>792</v>
      </c>
      <c r="B51" s="168" t="s">
        <v>793</v>
      </c>
      <c r="C51" s="168" t="s">
        <v>2577</v>
      </c>
      <c r="D51" s="168" t="s">
        <v>2578</v>
      </c>
      <c r="E51" s="168" t="s">
        <v>2579</v>
      </c>
      <c r="F51">
        <v>2381.4899999999998</v>
      </c>
      <c r="G51" s="168" t="s">
        <v>2664</v>
      </c>
      <c r="H51" s="168" t="s">
        <v>463</v>
      </c>
      <c r="I51" s="168" t="s">
        <v>2665</v>
      </c>
      <c r="J51" s="168" t="s">
        <v>2664</v>
      </c>
      <c r="K51">
        <v>2381.4899999999998</v>
      </c>
      <c r="L51">
        <v>2795.86</v>
      </c>
      <c r="M51">
        <v>0</v>
      </c>
      <c r="N51">
        <v>2795.86</v>
      </c>
      <c r="O51">
        <f>IFERROR(VLOOKUP(Table13[[#This Row],[FOCODE]],day_wise_sales_data!$A$2:$AE$957,32,0),0)</f>
        <v>0</v>
      </c>
      <c r="P51">
        <f>IFERROR(VLOOKUP(Table13[[#This Row],[FOCODE]],day_wise_sales_data!$A$2:$AD$957,32,0),0)</f>
        <v>0</v>
      </c>
      <c r="Q51">
        <v>1</v>
      </c>
      <c r="R51">
        <v>2</v>
      </c>
      <c r="S51">
        <v>2</v>
      </c>
      <c r="T51">
        <v>2381.4899999999998</v>
      </c>
      <c r="U51">
        <v>1190.7449999999999</v>
      </c>
      <c r="V51">
        <v>1190.7449999999999</v>
      </c>
      <c r="W51">
        <v>0</v>
      </c>
      <c r="X51">
        <v>2</v>
      </c>
      <c r="Y51" s="168" t="s">
        <v>2666</v>
      </c>
      <c r="Z51">
        <v>190000</v>
      </c>
      <c r="AA51">
        <v>21469.47</v>
      </c>
      <c r="AB51">
        <v>0</v>
      </c>
      <c r="AC51">
        <v>21469.47</v>
      </c>
      <c r="AD51">
        <v>3</v>
      </c>
      <c r="AE51">
        <v>7</v>
      </c>
      <c r="AF51">
        <v>6</v>
      </c>
      <c r="AG51">
        <v>7156.49</v>
      </c>
      <c r="AH51">
        <v>3578.2449999999999</v>
      </c>
      <c r="AI51">
        <v>3067.0671428571427</v>
      </c>
      <c r="AJ51">
        <v>0</v>
      </c>
      <c r="AK51">
        <v>18264.63</v>
      </c>
      <c r="AL51" s="168"/>
      <c r="AM51">
        <v>18264.63</v>
      </c>
      <c r="AN51">
        <v>380000</v>
      </c>
      <c r="AO51" s="168" t="s">
        <v>3</v>
      </c>
      <c r="AP51" s="168" t="s">
        <v>1</v>
      </c>
      <c r="AQ51" s="168"/>
      <c r="AR51" s="168" t="s">
        <v>2</v>
      </c>
      <c r="AS51">
        <v>492822.77</v>
      </c>
      <c r="AT51">
        <v>8877.89</v>
      </c>
      <c r="AU51">
        <v>483944.88</v>
      </c>
      <c r="AV51">
        <v>128</v>
      </c>
      <c r="AW51">
        <v>70</v>
      </c>
      <c r="AX51">
        <v>114</v>
      </c>
      <c r="AY51">
        <v>2986.0864404761905</v>
      </c>
      <c r="AZ51">
        <v>410282.41</v>
      </c>
      <c r="BA51">
        <v>181404.0675</v>
      </c>
      <c r="BB51">
        <v>6913.4982857142859</v>
      </c>
      <c r="BC51" t="s">
        <v>5198</v>
      </c>
      <c r="BD51">
        <v>3780.819375</v>
      </c>
      <c r="BE51">
        <v>0</v>
      </c>
      <c r="BF51">
        <v>417844.54</v>
      </c>
      <c r="BG51" s="168"/>
      <c r="BH51">
        <v>410282.41</v>
      </c>
      <c r="BI51">
        <v>12360000</v>
      </c>
    </row>
    <row r="52" spans="1:61" hidden="1" x14ac:dyDescent="0.25">
      <c r="A52" s="168" t="s">
        <v>792</v>
      </c>
      <c r="B52" s="168" t="s">
        <v>793</v>
      </c>
      <c r="C52" s="168" t="s">
        <v>2577</v>
      </c>
      <c r="D52" s="168" t="s">
        <v>2578</v>
      </c>
      <c r="E52" s="168" t="s">
        <v>2579</v>
      </c>
      <c r="F52">
        <v>1503.16</v>
      </c>
      <c r="G52" s="168" t="s">
        <v>2580</v>
      </c>
      <c r="H52" s="168" t="s">
        <v>464</v>
      </c>
      <c r="I52" s="168" t="s">
        <v>2581</v>
      </c>
      <c r="J52" s="168" t="s">
        <v>2580</v>
      </c>
      <c r="K52">
        <v>1503.16</v>
      </c>
      <c r="L52">
        <v>1770.05</v>
      </c>
      <c r="M52">
        <v>0</v>
      </c>
      <c r="N52">
        <v>1770.05</v>
      </c>
      <c r="O52">
        <f>IFERROR(VLOOKUP(Table13[[#This Row],[FOCODE]],day_wise_sales_data!$A$2:$AE$957,32,0),0)</f>
        <v>0</v>
      </c>
      <c r="P52">
        <f>IFERROR(VLOOKUP(Table13[[#This Row],[FOCODE]],day_wise_sales_data!$A$2:$AD$957,32,0),0)</f>
        <v>0</v>
      </c>
      <c r="Q52">
        <v>1</v>
      </c>
      <c r="R52">
        <v>1</v>
      </c>
      <c r="S52">
        <v>1</v>
      </c>
      <c r="T52">
        <v>1503.16</v>
      </c>
      <c r="U52">
        <v>1503.16</v>
      </c>
      <c r="V52">
        <v>1503.16</v>
      </c>
      <c r="W52">
        <v>0</v>
      </c>
      <c r="X52">
        <v>3</v>
      </c>
      <c r="Y52" s="168" t="s">
        <v>2582</v>
      </c>
      <c r="Z52">
        <v>190000</v>
      </c>
      <c r="AA52">
        <v>21469.47</v>
      </c>
      <c r="AB52">
        <v>0</v>
      </c>
      <c r="AC52">
        <v>21469.47</v>
      </c>
      <c r="AD52">
        <v>3</v>
      </c>
      <c r="AE52">
        <v>7</v>
      </c>
      <c r="AF52">
        <v>6</v>
      </c>
      <c r="AG52">
        <v>7156.49</v>
      </c>
      <c r="AH52">
        <v>3578.2449999999999</v>
      </c>
      <c r="AI52">
        <v>3067.0671428571427</v>
      </c>
      <c r="AJ52">
        <v>0</v>
      </c>
      <c r="AK52">
        <v>18264.63</v>
      </c>
      <c r="AL52" s="168"/>
      <c r="AM52">
        <v>18264.63</v>
      </c>
      <c r="AN52">
        <v>380000</v>
      </c>
      <c r="AO52" s="168" t="s">
        <v>3</v>
      </c>
      <c r="AP52" s="168" t="s">
        <v>1</v>
      </c>
      <c r="AQ52" s="168"/>
      <c r="AR52" s="168" t="s">
        <v>2</v>
      </c>
      <c r="AS52">
        <v>492822.77</v>
      </c>
      <c r="AT52">
        <v>8877.89</v>
      </c>
      <c r="AU52">
        <v>483944.88</v>
      </c>
      <c r="AV52">
        <v>128</v>
      </c>
      <c r="AW52">
        <v>70</v>
      </c>
      <c r="AX52">
        <v>114</v>
      </c>
      <c r="AY52">
        <v>2986.0864404761905</v>
      </c>
      <c r="AZ52">
        <v>410282.41</v>
      </c>
      <c r="BA52">
        <v>181404.0675</v>
      </c>
      <c r="BB52">
        <v>6913.4982857142859</v>
      </c>
      <c r="BC52" t="s">
        <v>5198</v>
      </c>
      <c r="BD52">
        <v>3780.819375</v>
      </c>
      <c r="BE52">
        <v>0</v>
      </c>
      <c r="BF52">
        <v>417844.54</v>
      </c>
      <c r="BG52" s="168"/>
      <c r="BH52">
        <v>410282.41</v>
      </c>
      <c r="BI52">
        <v>12360000</v>
      </c>
    </row>
    <row r="53" spans="1:61" hidden="1" x14ac:dyDescent="0.25">
      <c r="A53" s="168" t="s">
        <v>792</v>
      </c>
      <c r="B53" s="168" t="s">
        <v>793</v>
      </c>
      <c r="C53" s="168" t="s">
        <v>802</v>
      </c>
      <c r="D53" s="168" t="s">
        <v>455</v>
      </c>
      <c r="E53" s="168" t="s">
        <v>803</v>
      </c>
      <c r="F53">
        <v>899.55</v>
      </c>
      <c r="G53" s="168" t="s">
        <v>2721</v>
      </c>
      <c r="H53" s="168" t="s">
        <v>457</v>
      </c>
      <c r="I53" s="168" t="s">
        <v>2722</v>
      </c>
      <c r="J53" s="168" t="s">
        <v>2721</v>
      </c>
      <c r="K53">
        <v>899.55</v>
      </c>
      <c r="L53">
        <v>1056.07</v>
      </c>
      <c r="M53">
        <v>0</v>
      </c>
      <c r="N53">
        <v>1056.07</v>
      </c>
      <c r="O53">
        <f>IFERROR(VLOOKUP(Table13[[#This Row],[FOCODE]],day_wise_sales_data!$A$2:$AE$957,32,0),0)</f>
        <v>0</v>
      </c>
      <c r="P53">
        <f>IFERROR(VLOOKUP(Table13[[#This Row],[FOCODE]],day_wise_sales_data!$A$2:$AD$957,32,0),0)</f>
        <v>0</v>
      </c>
      <c r="Q53">
        <v>1</v>
      </c>
      <c r="R53">
        <v>1</v>
      </c>
      <c r="S53">
        <v>1</v>
      </c>
      <c r="T53">
        <v>899.55</v>
      </c>
      <c r="U53">
        <v>899.55</v>
      </c>
      <c r="V53">
        <v>899.55</v>
      </c>
      <c r="W53">
        <v>0</v>
      </c>
      <c r="X53">
        <v>1</v>
      </c>
      <c r="Y53" s="168" t="s">
        <v>2723</v>
      </c>
      <c r="Z53">
        <v>190000</v>
      </c>
      <c r="AA53">
        <v>1056.07</v>
      </c>
      <c r="AB53">
        <v>0</v>
      </c>
      <c r="AC53">
        <v>1056.07</v>
      </c>
      <c r="AD53">
        <v>1</v>
      </c>
      <c r="AE53">
        <v>1</v>
      </c>
      <c r="AF53">
        <v>1</v>
      </c>
      <c r="AG53">
        <v>1056.07</v>
      </c>
      <c r="AH53">
        <v>1056.07</v>
      </c>
      <c r="AI53">
        <v>1056.07</v>
      </c>
      <c r="AJ53">
        <v>0</v>
      </c>
      <c r="AK53">
        <v>899.55</v>
      </c>
      <c r="AL53" s="168" t="s">
        <v>804</v>
      </c>
      <c r="AM53">
        <v>899.55</v>
      </c>
      <c r="AN53">
        <v>190000</v>
      </c>
      <c r="AO53" s="168" t="s">
        <v>3</v>
      </c>
      <c r="AP53" s="168" t="s">
        <v>1</v>
      </c>
      <c r="AQ53" s="168"/>
      <c r="AR53" s="168" t="s">
        <v>2</v>
      </c>
      <c r="AS53">
        <v>492822.77</v>
      </c>
      <c r="AT53">
        <v>8877.89</v>
      </c>
      <c r="AU53">
        <v>483944.88</v>
      </c>
      <c r="AV53">
        <v>128</v>
      </c>
      <c r="AW53">
        <v>70</v>
      </c>
      <c r="AX53">
        <v>114</v>
      </c>
      <c r="AY53">
        <v>2986.0864404761905</v>
      </c>
      <c r="AZ53">
        <v>410282.41</v>
      </c>
      <c r="BA53">
        <v>181404.0675</v>
      </c>
      <c r="BB53">
        <v>6913.4982857142859</v>
      </c>
      <c r="BC53" t="s">
        <v>5198</v>
      </c>
      <c r="BD53">
        <v>3780.819375</v>
      </c>
      <c r="BE53">
        <v>0</v>
      </c>
      <c r="BF53">
        <v>417844.54</v>
      </c>
      <c r="BG53" s="168"/>
      <c r="BH53">
        <v>410282.41</v>
      </c>
      <c r="BI53">
        <v>12360000</v>
      </c>
    </row>
    <row r="54" spans="1:61" hidden="1" x14ac:dyDescent="0.25">
      <c r="A54" s="168" t="s">
        <v>805</v>
      </c>
      <c r="B54" s="168" t="s">
        <v>806</v>
      </c>
      <c r="C54" s="168" t="s">
        <v>2328</v>
      </c>
      <c r="D54" s="168" t="s">
        <v>2329</v>
      </c>
      <c r="E54" s="168" t="s">
        <v>2330</v>
      </c>
      <c r="F54">
        <v>11043.76</v>
      </c>
      <c r="G54" s="168" t="s">
        <v>2851</v>
      </c>
      <c r="H54" s="168" t="s">
        <v>2899</v>
      </c>
      <c r="I54" s="168" t="s">
        <v>2971</v>
      </c>
      <c r="J54" s="168" t="s">
        <v>2851</v>
      </c>
      <c r="K54">
        <v>11043.76</v>
      </c>
      <c r="L54">
        <v>12966.35</v>
      </c>
      <c r="M54">
        <v>0</v>
      </c>
      <c r="N54">
        <v>12966.35</v>
      </c>
      <c r="O54">
        <f>IFERROR(VLOOKUP(Table13[[#This Row],[FOCODE]],day_wise_sales_data!$A$2:$AE$957,32,0),0)</f>
        <v>0</v>
      </c>
      <c r="P54">
        <f>IFERROR(VLOOKUP(Table13[[#This Row],[FOCODE]],day_wise_sales_data!$A$2:$AD$957,32,0),0)</f>
        <v>0</v>
      </c>
      <c r="Q54">
        <v>1</v>
      </c>
      <c r="R54">
        <v>2</v>
      </c>
      <c r="S54">
        <v>2</v>
      </c>
      <c r="T54">
        <v>11043.76</v>
      </c>
      <c r="U54">
        <v>5521.88</v>
      </c>
      <c r="V54">
        <v>5521.88</v>
      </c>
      <c r="W54">
        <v>0</v>
      </c>
      <c r="X54">
        <v>1</v>
      </c>
      <c r="Y54" s="168" t="s">
        <v>2852</v>
      </c>
      <c r="Z54">
        <v>170000</v>
      </c>
      <c r="AA54">
        <v>12966.35</v>
      </c>
      <c r="AB54">
        <v>0</v>
      </c>
      <c r="AC54">
        <v>12966.35</v>
      </c>
      <c r="AD54">
        <v>1</v>
      </c>
      <c r="AE54">
        <v>2</v>
      </c>
      <c r="AF54">
        <v>2</v>
      </c>
      <c r="AG54">
        <v>12966.35</v>
      </c>
      <c r="AH54">
        <v>6483.1750000000002</v>
      </c>
      <c r="AI54">
        <v>6483.1750000000002</v>
      </c>
      <c r="AJ54">
        <v>0</v>
      </c>
      <c r="AK54">
        <v>11043.76</v>
      </c>
      <c r="AL54" s="168" t="s">
        <v>2334</v>
      </c>
      <c r="AM54">
        <v>11043.76</v>
      </c>
      <c r="AN54">
        <v>170000</v>
      </c>
      <c r="AO54" s="168" t="s">
        <v>3</v>
      </c>
      <c r="AP54" s="168" t="s">
        <v>1</v>
      </c>
      <c r="AQ54" s="168"/>
      <c r="AR54" s="168" t="s">
        <v>2</v>
      </c>
      <c r="AS54">
        <v>492822.77</v>
      </c>
      <c r="AT54">
        <v>8877.89</v>
      </c>
      <c r="AU54">
        <v>483944.88</v>
      </c>
      <c r="AV54">
        <v>128</v>
      </c>
      <c r="AW54">
        <v>70</v>
      </c>
      <c r="AX54">
        <v>114</v>
      </c>
      <c r="AY54">
        <v>2986.0864404761905</v>
      </c>
      <c r="AZ54">
        <v>410282.41</v>
      </c>
      <c r="BA54">
        <v>181404.0675</v>
      </c>
      <c r="BB54">
        <v>6913.4982857142859</v>
      </c>
      <c r="BC54" t="s">
        <v>5198</v>
      </c>
      <c r="BD54">
        <v>3780.819375</v>
      </c>
      <c r="BE54">
        <v>0</v>
      </c>
      <c r="BF54">
        <v>417844.54</v>
      </c>
      <c r="BG54" s="168"/>
      <c r="BH54">
        <v>410282.41</v>
      </c>
      <c r="BI54">
        <v>12360000</v>
      </c>
    </row>
    <row r="55" spans="1:61" hidden="1" x14ac:dyDescent="0.25">
      <c r="A55" s="168" t="s">
        <v>805</v>
      </c>
      <c r="B55" s="168" t="s">
        <v>806</v>
      </c>
      <c r="C55" s="168" t="s">
        <v>807</v>
      </c>
      <c r="D55" s="168" t="s">
        <v>488</v>
      </c>
      <c r="E55" s="168" t="s">
        <v>809</v>
      </c>
      <c r="F55">
        <v>307.63</v>
      </c>
      <c r="G55" s="168" t="s">
        <v>490</v>
      </c>
      <c r="H55" s="168" t="s">
        <v>491</v>
      </c>
      <c r="I55" s="168" t="s">
        <v>489</v>
      </c>
      <c r="J55" s="168" t="s">
        <v>490</v>
      </c>
      <c r="K55">
        <v>307.63</v>
      </c>
      <c r="L55">
        <v>365.19</v>
      </c>
      <c r="M55">
        <v>0</v>
      </c>
      <c r="N55">
        <v>365.19</v>
      </c>
      <c r="O55">
        <f>IFERROR(VLOOKUP(Table13[[#This Row],[FOCODE]],day_wise_sales_data!$A$2:$AE$957,32,0),0)</f>
        <v>0</v>
      </c>
      <c r="P55">
        <f>IFERROR(VLOOKUP(Table13[[#This Row],[FOCODE]],day_wise_sales_data!$A$2:$AD$957,32,0),0)</f>
        <v>0</v>
      </c>
      <c r="Q55">
        <v>1</v>
      </c>
      <c r="R55">
        <v>1</v>
      </c>
      <c r="S55">
        <v>1</v>
      </c>
      <c r="T55">
        <v>307.63</v>
      </c>
      <c r="U55">
        <v>307.63</v>
      </c>
      <c r="V55">
        <v>307.63</v>
      </c>
      <c r="W55">
        <v>0</v>
      </c>
      <c r="X55">
        <v>1</v>
      </c>
      <c r="Y55" s="168" t="s">
        <v>808</v>
      </c>
      <c r="Z55">
        <v>400000</v>
      </c>
      <c r="AA55">
        <v>365.19</v>
      </c>
      <c r="AB55">
        <v>0</v>
      </c>
      <c r="AC55">
        <v>365.19</v>
      </c>
      <c r="AD55">
        <v>1</v>
      </c>
      <c r="AE55">
        <v>1</v>
      </c>
      <c r="AF55">
        <v>1</v>
      </c>
      <c r="AG55">
        <v>365.19</v>
      </c>
      <c r="AH55">
        <v>365.19</v>
      </c>
      <c r="AI55">
        <v>365.19</v>
      </c>
      <c r="AJ55">
        <v>0</v>
      </c>
      <c r="AK55">
        <v>307.63</v>
      </c>
      <c r="AL55" s="168" t="s">
        <v>810</v>
      </c>
      <c r="AM55">
        <v>307.63</v>
      </c>
      <c r="AN55">
        <v>400000</v>
      </c>
      <c r="AO55" s="168" t="s">
        <v>3</v>
      </c>
      <c r="AP55" s="168" t="s">
        <v>1</v>
      </c>
      <c r="AQ55" s="168"/>
      <c r="AR55" s="168" t="s">
        <v>2</v>
      </c>
      <c r="AS55">
        <v>492822.77</v>
      </c>
      <c r="AT55">
        <v>8877.89</v>
      </c>
      <c r="AU55">
        <v>483944.88</v>
      </c>
      <c r="AV55">
        <v>128</v>
      </c>
      <c r="AW55">
        <v>70</v>
      </c>
      <c r="AX55">
        <v>114</v>
      </c>
      <c r="AY55">
        <v>2986.0864404761905</v>
      </c>
      <c r="AZ55">
        <v>410282.41</v>
      </c>
      <c r="BA55">
        <v>181404.0675</v>
      </c>
      <c r="BB55">
        <v>6913.4982857142859</v>
      </c>
      <c r="BC55" t="s">
        <v>5198</v>
      </c>
      <c r="BD55">
        <v>3780.819375</v>
      </c>
      <c r="BE55">
        <v>0</v>
      </c>
      <c r="BF55">
        <v>417844.54</v>
      </c>
      <c r="BG55" s="168"/>
      <c r="BH55">
        <v>410282.41</v>
      </c>
      <c r="BI55">
        <v>12360000</v>
      </c>
    </row>
    <row r="56" spans="1:61" hidden="1" x14ac:dyDescent="0.25">
      <c r="A56" s="168" t="s">
        <v>812</v>
      </c>
      <c r="B56" s="168" t="s">
        <v>813</v>
      </c>
      <c r="C56" s="168" t="s">
        <v>2356</v>
      </c>
      <c r="D56" s="168" t="s">
        <v>2357</v>
      </c>
      <c r="E56" s="168" t="s">
        <v>2358</v>
      </c>
      <c r="F56">
        <v>721.8</v>
      </c>
      <c r="G56" s="168" t="s">
        <v>2359</v>
      </c>
      <c r="H56" s="168" t="s">
        <v>503</v>
      </c>
      <c r="I56" s="168" t="s">
        <v>2360</v>
      </c>
      <c r="J56" s="168" t="s">
        <v>2359</v>
      </c>
      <c r="K56">
        <v>721.8</v>
      </c>
      <c r="L56">
        <v>847.39</v>
      </c>
      <c r="M56">
        <v>0</v>
      </c>
      <c r="N56">
        <v>847.39</v>
      </c>
      <c r="O56">
        <f>IFERROR(VLOOKUP(Table13[[#This Row],[FOCODE]],day_wise_sales_data!$A$2:$AE$957,32,0),0)</f>
        <v>0</v>
      </c>
      <c r="P56">
        <f>IFERROR(VLOOKUP(Table13[[#This Row],[FOCODE]],day_wise_sales_data!$A$2:$AD$957,32,0),0)</f>
        <v>0</v>
      </c>
      <c r="Q56">
        <v>1</v>
      </c>
      <c r="R56">
        <v>1</v>
      </c>
      <c r="S56">
        <v>1</v>
      </c>
      <c r="T56">
        <v>721.8</v>
      </c>
      <c r="U56">
        <v>721.8</v>
      </c>
      <c r="V56">
        <v>721.8</v>
      </c>
      <c r="W56">
        <v>0</v>
      </c>
      <c r="X56">
        <v>1</v>
      </c>
      <c r="Y56" s="168" t="s">
        <v>2361</v>
      </c>
      <c r="Z56">
        <v>190000</v>
      </c>
      <c r="AA56">
        <v>847.39</v>
      </c>
      <c r="AB56">
        <v>0</v>
      </c>
      <c r="AC56">
        <v>847.39</v>
      </c>
      <c r="AD56">
        <v>1</v>
      </c>
      <c r="AE56">
        <v>1</v>
      </c>
      <c r="AF56">
        <v>1</v>
      </c>
      <c r="AG56">
        <v>847.39</v>
      </c>
      <c r="AH56">
        <v>847.39</v>
      </c>
      <c r="AI56">
        <v>847.39</v>
      </c>
      <c r="AJ56">
        <v>0</v>
      </c>
      <c r="AK56">
        <v>721.8</v>
      </c>
      <c r="AL56" s="168" t="s">
        <v>2362</v>
      </c>
      <c r="AM56">
        <v>721.8</v>
      </c>
      <c r="AN56">
        <v>190000</v>
      </c>
      <c r="AO56" s="168" t="s">
        <v>3</v>
      </c>
      <c r="AP56" s="168" t="s">
        <v>1</v>
      </c>
      <c r="AQ56" s="168"/>
      <c r="AR56" s="168" t="s">
        <v>2</v>
      </c>
      <c r="AS56">
        <v>492822.77</v>
      </c>
      <c r="AT56">
        <v>8877.89</v>
      </c>
      <c r="AU56">
        <v>483944.88</v>
      </c>
      <c r="AV56">
        <v>128</v>
      </c>
      <c r="AW56">
        <v>70</v>
      </c>
      <c r="AX56">
        <v>114</v>
      </c>
      <c r="AY56">
        <v>2986.0864404761905</v>
      </c>
      <c r="AZ56">
        <v>410282.41</v>
      </c>
      <c r="BA56">
        <v>181404.0675</v>
      </c>
      <c r="BB56">
        <v>6913.4982857142859</v>
      </c>
      <c r="BC56" t="s">
        <v>5198</v>
      </c>
      <c r="BD56">
        <v>3780.819375</v>
      </c>
      <c r="BE56">
        <v>0</v>
      </c>
      <c r="BF56">
        <v>417844.54</v>
      </c>
      <c r="BG56" s="168"/>
      <c r="BH56">
        <v>410282.41</v>
      </c>
      <c r="BI56">
        <v>12360000</v>
      </c>
    </row>
    <row r="57" spans="1:61" hidden="1" x14ac:dyDescent="0.25">
      <c r="A57" s="168" t="s">
        <v>812</v>
      </c>
      <c r="B57" s="168" t="s">
        <v>813</v>
      </c>
      <c r="C57" s="168" t="s">
        <v>2588</v>
      </c>
      <c r="D57" s="168" t="s">
        <v>2589</v>
      </c>
      <c r="E57" s="168" t="s">
        <v>2590</v>
      </c>
      <c r="F57">
        <v>2845.81</v>
      </c>
      <c r="G57" s="168" t="s">
        <v>2591</v>
      </c>
      <c r="H57" s="168" t="s">
        <v>509</v>
      </c>
      <c r="I57" s="168" t="s">
        <v>2592</v>
      </c>
      <c r="J57" s="168" t="s">
        <v>2591</v>
      </c>
      <c r="K57">
        <v>2845.81</v>
      </c>
      <c r="L57">
        <v>3347.18</v>
      </c>
      <c r="M57">
        <v>0</v>
      </c>
      <c r="N57">
        <v>3347.18</v>
      </c>
      <c r="O57">
        <f>IFERROR(VLOOKUP(Table13[[#This Row],[FOCODE]],day_wise_sales_data!$A$2:$AE$957,32,0),0)</f>
        <v>0</v>
      </c>
      <c r="P57">
        <f>IFERROR(VLOOKUP(Table13[[#This Row],[FOCODE]],day_wise_sales_data!$A$2:$AD$957,32,0),0)</f>
        <v>0</v>
      </c>
      <c r="Q57">
        <v>1</v>
      </c>
      <c r="R57">
        <v>1</v>
      </c>
      <c r="S57">
        <v>1</v>
      </c>
      <c r="T57">
        <v>2845.81</v>
      </c>
      <c r="U57">
        <v>2845.81</v>
      </c>
      <c r="V57">
        <v>2845.81</v>
      </c>
      <c r="W57">
        <v>0</v>
      </c>
      <c r="X57">
        <v>1</v>
      </c>
      <c r="Y57" s="168" t="s">
        <v>2593</v>
      </c>
      <c r="Z57">
        <v>190000</v>
      </c>
      <c r="AA57">
        <v>3347.18</v>
      </c>
      <c r="AB57">
        <v>0</v>
      </c>
      <c r="AC57">
        <v>3347.18</v>
      </c>
      <c r="AD57">
        <v>1</v>
      </c>
      <c r="AE57">
        <v>1</v>
      </c>
      <c r="AF57">
        <v>1</v>
      </c>
      <c r="AG57">
        <v>3347.18</v>
      </c>
      <c r="AH57">
        <v>3347.18</v>
      </c>
      <c r="AI57">
        <v>3347.18</v>
      </c>
      <c r="AJ57">
        <v>0</v>
      </c>
      <c r="AK57">
        <v>2845.81</v>
      </c>
      <c r="AL57" s="168" t="s">
        <v>2594</v>
      </c>
      <c r="AM57">
        <v>2845.81</v>
      </c>
      <c r="AN57">
        <v>190000</v>
      </c>
      <c r="AO57" s="168" t="s">
        <v>3</v>
      </c>
      <c r="AP57" s="168" t="s">
        <v>1</v>
      </c>
      <c r="AQ57" s="168"/>
      <c r="AR57" s="168" t="s">
        <v>2</v>
      </c>
      <c r="AS57">
        <v>492822.77</v>
      </c>
      <c r="AT57">
        <v>8877.89</v>
      </c>
      <c r="AU57">
        <v>483944.88</v>
      </c>
      <c r="AV57">
        <v>128</v>
      </c>
      <c r="AW57">
        <v>70</v>
      </c>
      <c r="AX57">
        <v>114</v>
      </c>
      <c r="AY57">
        <v>2986.0864404761905</v>
      </c>
      <c r="AZ57">
        <v>410282.41</v>
      </c>
      <c r="BA57">
        <v>181404.0675</v>
      </c>
      <c r="BB57">
        <v>6913.4982857142859</v>
      </c>
      <c r="BC57" t="s">
        <v>5198</v>
      </c>
      <c r="BD57">
        <v>3780.819375</v>
      </c>
      <c r="BE57">
        <v>0</v>
      </c>
      <c r="BF57">
        <v>417844.54</v>
      </c>
      <c r="BG57" s="168"/>
      <c r="BH57">
        <v>410282.41</v>
      </c>
      <c r="BI57">
        <v>12360000</v>
      </c>
    </row>
    <row r="58" spans="1:61" hidden="1" x14ac:dyDescent="0.25">
      <c r="A58" s="168" t="s">
        <v>812</v>
      </c>
      <c r="B58" s="168" t="s">
        <v>813</v>
      </c>
      <c r="C58" s="168" t="s">
        <v>2378</v>
      </c>
      <c r="D58" s="168" t="s">
        <v>2379</v>
      </c>
      <c r="E58" s="168" t="s">
        <v>2380</v>
      </c>
      <c r="F58">
        <v>299.85000000000002</v>
      </c>
      <c r="G58" s="168" t="s">
        <v>3353</v>
      </c>
      <c r="H58" s="168" t="s">
        <v>500</v>
      </c>
      <c r="I58" s="168" t="s">
        <v>3354</v>
      </c>
      <c r="J58" s="168" t="s">
        <v>3353</v>
      </c>
      <c r="K58">
        <v>299.85000000000002</v>
      </c>
      <c r="L58">
        <v>352.02</v>
      </c>
      <c r="M58">
        <v>0</v>
      </c>
      <c r="N58">
        <v>352.02</v>
      </c>
      <c r="O58">
        <f>IFERROR(VLOOKUP(Table13[[#This Row],[FOCODE]],day_wise_sales_data!$A$2:$AE$957,32,0),0)</f>
        <v>0</v>
      </c>
      <c r="P58">
        <f>IFERROR(VLOOKUP(Table13[[#This Row],[FOCODE]],day_wise_sales_data!$A$2:$AD$957,32,0),0)</f>
        <v>0</v>
      </c>
      <c r="Q58">
        <v>1</v>
      </c>
      <c r="R58">
        <v>1</v>
      </c>
      <c r="S58">
        <v>1</v>
      </c>
      <c r="T58">
        <v>299.85000000000002</v>
      </c>
      <c r="U58">
        <v>299.85000000000002</v>
      </c>
      <c r="V58">
        <v>299.85000000000002</v>
      </c>
      <c r="W58">
        <v>0</v>
      </c>
      <c r="X58">
        <v>1</v>
      </c>
      <c r="Y58" s="168" t="s">
        <v>3355</v>
      </c>
      <c r="Z58">
        <v>250000</v>
      </c>
      <c r="AA58">
        <v>352.02</v>
      </c>
      <c r="AB58">
        <v>0</v>
      </c>
      <c r="AC58">
        <v>352.02</v>
      </c>
      <c r="AD58">
        <v>1</v>
      </c>
      <c r="AE58">
        <v>1</v>
      </c>
      <c r="AF58">
        <v>1</v>
      </c>
      <c r="AG58">
        <v>352.02</v>
      </c>
      <c r="AH58">
        <v>352.02</v>
      </c>
      <c r="AI58">
        <v>352.02</v>
      </c>
      <c r="AJ58">
        <v>0</v>
      </c>
      <c r="AK58">
        <v>299.85000000000002</v>
      </c>
      <c r="AL58" s="168" t="s">
        <v>2381</v>
      </c>
      <c r="AM58">
        <v>299.85000000000002</v>
      </c>
      <c r="AN58">
        <v>250000</v>
      </c>
      <c r="AO58" s="168" t="s">
        <v>3</v>
      </c>
      <c r="AP58" s="168" t="s">
        <v>1</v>
      </c>
      <c r="AQ58" s="168"/>
      <c r="AR58" s="168" t="s">
        <v>2</v>
      </c>
      <c r="AS58">
        <v>492822.77</v>
      </c>
      <c r="AT58">
        <v>8877.89</v>
      </c>
      <c r="AU58">
        <v>483944.88</v>
      </c>
      <c r="AV58">
        <v>128</v>
      </c>
      <c r="AW58">
        <v>70</v>
      </c>
      <c r="AX58">
        <v>114</v>
      </c>
      <c r="AY58">
        <v>2986.0864404761905</v>
      </c>
      <c r="AZ58">
        <v>410282.41</v>
      </c>
      <c r="BA58">
        <v>181404.0675</v>
      </c>
      <c r="BB58">
        <v>6913.4982857142859</v>
      </c>
      <c r="BC58" t="s">
        <v>5198</v>
      </c>
      <c r="BD58">
        <v>3780.819375</v>
      </c>
      <c r="BE58">
        <v>0</v>
      </c>
      <c r="BF58">
        <v>417844.54</v>
      </c>
      <c r="BG58" s="168"/>
      <c r="BH58">
        <v>410282.41</v>
      </c>
      <c r="BI58">
        <v>12360000</v>
      </c>
    </row>
    <row r="59" spans="1:61" hidden="1" x14ac:dyDescent="0.25">
      <c r="A59" s="168" t="s">
        <v>824</v>
      </c>
      <c r="B59" s="168" t="s">
        <v>3552</v>
      </c>
      <c r="C59" s="168" t="s">
        <v>3107</v>
      </c>
      <c r="D59" s="168" t="s">
        <v>3108</v>
      </c>
      <c r="E59" s="168" t="s">
        <v>3109</v>
      </c>
      <c r="F59">
        <v>22026.9</v>
      </c>
      <c r="G59" s="168" t="s">
        <v>3110</v>
      </c>
      <c r="H59" s="168" t="s">
        <v>536</v>
      </c>
      <c r="I59" s="168" t="s">
        <v>133</v>
      </c>
      <c r="J59" s="168" t="s">
        <v>3110</v>
      </c>
      <c r="K59">
        <v>22026.9</v>
      </c>
      <c r="L59">
        <v>25859.57</v>
      </c>
      <c r="M59">
        <v>0</v>
      </c>
      <c r="N59">
        <v>25859.57</v>
      </c>
      <c r="O59">
        <f>IFERROR(VLOOKUP(Table13[[#This Row],[FOCODE]],day_wise_sales_data!$A$2:$AE$957,32,0),0)</f>
        <v>0</v>
      </c>
      <c r="P59">
        <f>IFERROR(VLOOKUP(Table13[[#This Row],[FOCODE]],day_wise_sales_data!$A$2:$AD$957,32,0),0)</f>
        <v>0</v>
      </c>
      <c r="Q59">
        <v>1</v>
      </c>
      <c r="R59">
        <v>8</v>
      </c>
      <c r="S59">
        <v>8</v>
      </c>
      <c r="T59">
        <v>22026.9</v>
      </c>
      <c r="U59">
        <v>2753.3625000000002</v>
      </c>
      <c r="V59">
        <v>2753.3625000000002</v>
      </c>
      <c r="W59">
        <v>0</v>
      </c>
      <c r="X59">
        <v>1</v>
      </c>
      <c r="Y59" s="168" t="s">
        <v>3111</v>
      </c>
      <c r="Z59">
        <v>190000</v>
      </c>
      <c r="AA59">
        <v>25859.57</v>
      </c>
      <c r="AB59">
        <v>0</v>
      </c>
      <c r="AC59">
        <v>25859.57</v>
      </c>
      <c r="AD59">
        <v>1</v>
      </c>
      <c r="AE59">
        <v>8</v>
      </c>
      <c r="AF59">
        <v>8</v>
      </c>
      <c r="AG59">
        <v>25859.57</v>
      </c>
      <c r="AH59">
        <v>3232.44625</v>
      </c>
      <c r="AI59">
        <v>3232.44625</v>
      </c>
      <c r="AJ59">
        <v>0</v>
      </c>
      <c r="AK59">
        <v>22026.9</v>
      </c>
      <c r="AL59" s="168" t="s">
        <v>3112</v>
      </c>
      <c r="AM59">
        <v>22026.9</v>
      </c>
      <c r="AN59">
        <v>190000</v>
      </c>
      <c r="AO59" s="168" t="s">
        <v>3</v>
      </c>
      <c r="AP59" s="168" t="s">
        <v>1</v>
      </c>
      <c r="AQ59" s="168"/>
      <c r="AR59" s="168" t="s">
        <v>2</v>
      </c>
      <c r="AS59">
        <v>492822.77</v>
      </c>
      <c r="AT59">
        <v>8877.89</v>
      </c>
      <c r="AU59">
        <v>483944.88</v>
      </c>
      <c r="AV59">
        <v>128</v>
      </c>
      <c r="AW59">
        <v>70</v>
      </c>
      <c r="AX59">
        <v>114</v>
      </c>
      <c r="AY59">
        <v>2986.0864404761905</v>
      </c>
      <c r="AZ59">
        <v>410282.41</v>
      </c>
      <c r="BA59">
        <v>181404.0675</v>
      </c>
      <c r="BB59">
        <v>6913.4982857142859</v>
      </c>
      <c r="BC59" t="s">
        <v>5198</v>
      </c>
      <c r="BD59">
        <v>3780.819375</v>
      </c>
      <c r="BE59">
        <v>0</v>
      </c>
      <c r="BF59">
        <v>417844.54</v>
      </c>
      <c r="BG59" s="168"/>
      <c r="BH59">
        <v>410282.41</v>
      </c>
      <c r="BI59">
        <v>12360000</v>
      </c>
    </row>
    <row r="60" spans="1:61" hidden="1" x14ac:dyDescent="0.25">
      <c r="A60" s="168" t="s">
        <v>824</v>
      </c>
      <c r="B60" s="168" t="s">
        <v>3552</v>
      </c>
      <c r="C60" s="168" t="s">
        <v>3789</v>
      </c>
      <c r="D60" s="168" t="s">
        <v>3790</v>
      </c>
      <c r="E60" s="168" t="s">
        <v>2724</v>
      </c>
      <c r="F60">
        <v>8793.4599999999991</v>
      </c>
      <c r="G60" s="168" t="s">
        <v>3490</v>
      </c>
      <c r="H60" s="168" t="s">
        <v>3491</v>
      </c>
      <c r="I60" s="168" t="s">
        <v>3492</v>
      </c>
      <c r="J60" s="168" t="s">
        <v>3490</v>
      </c>
      <c r="K60">
        <v>8793.4599999999991</v>
      </c>
      <c r="L60">
        <v>10252.81</v>
      </c>
      <c r="M60">
        <v>0</v>
      </c>
      <c r="N60">
        <v>10252.81</v>
      </c>
      <c r="O60">
        <f>IFERROR(VLOOKUP(Table13[[#This Row],[FOCODE]],day_wise_sales_data!$A$2:$AE$957,32,0),0)</f>
        <v>0</v>
      </c>
      <c r="P60">
        <f>IFERROR(VLOOKUP(Table13[[#This Row],[FOCODE]],day_wise_sales_data!$A$2:$AD$957,32,0),0)</f>
        <v>0</v>
      </c>
      <c r="Q60">
        <v>1</v>
      </c>
      <c r="R60">
        <v>4</v>
      </c>
      <c r="S60">
        <v>4</v>
      </c>
      <c r="T60">
        <v>8793.4599999999991</v>
      </c>
      <c r="U60">
        <v>2198.3649999999998</v>
      </c>
      <c r="V60">
        <v>2198.3649999999998</v>
      </c>
      <c r="W60">
        <v>0</v>
      </c>
      <c r="X60">
        <v>1</v>
      </c>
      <c r="Y60" s="168" t="s">
        <v>3493</v>
      </c>
      <c r="Z60">
        <v>190000</v>
      </c>
      <c r="AA60">
        <v>15625.81</v>
      </c>
      <c r="AB60">
        <v>0</v>
      </c>
      <c r="AC60">
        <v>15625.81</v>
      </c>
      <c r="AD60">
        <v>2</v>
      </c>
      <c r="AE60">
        <v>6</v>
      </c>
      <c r="AF60">
        <v>6</v>
      </c>
      <c r="AG60">
        <v>7812.9049999999997</v>
      </c>
      <c r="AH60" t="s">
        <v>5203</v>
      </c>
      <c r="AI60">
        <v>2604.3016666666667</v>
      </c>
      <c r="AJ60">
        <v>0</v>
      </c>
      <c r="AK60">
        <v>13361.98</v>
      </c>
      <c r="AL60" s="168" t="s">
        <v>2728</v>
      </c>
      <c r="AM60">
        <v>13361.98</v>
      </c>
      <c r="AN60">
        <v>380000</v>
      </c>
      <c r="AO60" s="168" t="s">
        <v>3</v>
      </c>
      <c r="AP60" s="168" t="s">
        <v>1</v>
      </c>
      <c r="AQ60" s="168"/>
      <c r="AR60" s="168" t="s">
        <v>2</v>
      </c>
      <c r="AS60">
        <v>492822.77</v>
      </c>
      <c r="AT60">
        <v>8877.89</v>
      </c>
      <c r="AU60">
        <v>483944.88</v>
      </c>
      <c r="AV60">
        <v>128</v>
      </c>
      <c r="AW60">
        <v>70</v>
      </c>
      <c r="AX60">
        <v>114</v>
      </c>
      <c r="AY60">
        <v>2986.0864404761905</v>
      </c>
      <c r="AZ60">
        <v>410282.41</v>
      </c>
      <c r="BA60">
        <v>181404.0675</v>
      </c>
      <c r="BB60">
        <v>6913.4982857142859</v>
      </c>
      <c r="BC60" t="s">
        <v>5198</v>
      </c>
      <c r="BD60">
        <v>3780.819375</v>
      </c>
      <c r="BE60">
        <v>0</v>
      </c>
      <c r="BF60">
        <v>417844.54</v>
      </c>
      <c r="BG60" s="168"/>
      <c r="BH60">
        <v>410282.41</v>
      </c>
      <c r="BI60">
        <v>12360000</v>
      </c>
    </row>
    <row r="61" spans="1:61" hidden="1" x14ac:dyDescent="0.25">
      <c r="A61" s="168" t="s">
        <v>824</v>
      </c>
      <c r="B61" s="168" t="s">
        <v>3552</v>
      </c>
      <c r="C61" s="168" t="s">
        <v>3789</v>
      </c>
      <c r="D61" s="168" t="s">
        <v>3790</v>
      </c>
      <c r="E61" s="168" t="s">
        <v>2724</v>
      </c>
      <c r="F61">
        <v>4568.5200000000004</v>
      </c>
      <c r="G61" s="168" t="s">
        <v>3113</v>
      </c>
      <c r="H61" s="168" t="s">
        <v>939</v>
      </c>
      <c r="I61" s="168" t="s">
        <v>3114</v>
      </c>
      <c r="J61" s="168" t="s">
        <v>3113</v>
      </c>
      <c r="K61">
        <v>4568.5200000000004</v>
      </c>
      <c r="L61">
        <v>5373</v>
      </c>
      <c r="M61">
        <v>0</v>
      </c>
      <c r="N61">
        <v>5373</v>
      </c>
      <c r="O61">
        <f>IFERROR(VLOOKUP(Table13[[#This Row],[FOCODE]],day_wise_sales_data!$A$2:$AE$957,32,0),0)</f>
        <v>0</v>
      </c>
      <c r="P61">
        <f>IFERROR(VLOOKUP(Table13[[#This Row],[FOCODE]],day_wise_sales_data!$A$2:$AD$957,32,0),0)</f>
        <v>0</v>
      </c>
      <c r="Q61">
        <v>1</v>
      </c>
      <c r="R61">
        <v>2</v>
      </c>
      <c r="S61">
        <v>2</v>
      </c>
      <c r="T61">
        <v>4568.5200000000004</v>
      </c>
      <c r="U61">
        <v>2284.2600000000002</v>
      </c>
      <c r="V61">
        <v>2284.2600000000002</v>
      </c>
      <c r="W61">
        <v>0</v>
      </c>
      <c r="X61">
        <v>2</v>
      </c>
      <c r="Y61" s="168" t="s">
        <v>3115</v>
      </c>
      <c r="Z61">
        <v>190000</v>
      </c>
      <c r="AA61">
        <v>15625.81</v>
      </c>
      <c r="AB61">
        <v>0</v>
      </c>
      <c r="AC61">
        <v>15625.81</v>
      </c>
      <c r="AD61">
        <v>2</v>
      </c>
      <c r="AE61">
        <v>6</v>
      </c>
      <c r="AF61">
        <v>6</v>
      </c>
      <c r="AG61">
        <v>7812.9049999999997</v>
      </c>
      <c r="AH61" t="s">
        <v>5203</v>
      </c>
      <c r="AI61">
        <v>2604.3016666666667</v>
      </c>
      <c r="AJ61">
        <v>0</v>
      </c>
      <c r="AK61">
        <v>13361.98</v>
      </c>
      <c r="AL61" s="168" t="s">
        <v>2728</v>
      </c>
      <c r="AM61">
        <v>13361.98</v>
      </c>
      <c r="AN61">
        <v>380000</v>
      </c>
      <c r="AO61" s="168" t="s">
        <v>3</v>
      </c>
      <c r="AP61" s="168" t="s">
        <v>1</v>
      </c>
      <c r="AQ61" s="168"/>
      <c r="AR61" s="168" t="s">
        <v>2</v>
      </c>
      <c r="AS61">
        <v>492822.77</v>
      </c>
      <c r="AT61">
        <v>8877.89</v>
      </c>
      <c r="AU61">
        <v>483944.88</v>
      </c>
      <c r="AV61">
        <v>128</v>
      </c>
      <c r="AW61">
        <v>70</v>
      </c>
      <c r="AX61">
        <v>114</v>
      </c>
      <c r="AY61">
        <v>2986.0864404761905</v>
      </c>
      <c r="AZ61">
        <v>410282.41</v>
      </c>
      <c r="BA61">
        <v>181404.0675</v>
      </c>
      <c r="BB61">
        <v>6913.4982857142859</v>
      </c>
      <c r="BC61" t="s">
        <v>5198</v>
      </c>
      <c r="BD61">
        <v>3780.819375</v>
      </c>
      <c r="BE61">
        <v>0</v>
      </c>
      <c r="BF61">
        <v>417844.54</v>
      </c>
      <c r="BG61" s="168"/>
      <c r="BH61">
        <v>410282.41</v>
      </c>
      <c r="BI61">
        <v>12360000</v>
      </c>
    </row>
    <row r="62" spans="1:61" hidden="1" x14ac:dyDescent="0.25">
      <c r="A62" s="168" t="s">
        <v>824</v>
      </c>
      <c r="B62" s="168" t="s">
        <v>3552</v>
      </c>
      <c r="C62" s="168" t="s">
        <v>3553</v>
      </c>
      <c r="D62" s="168" t="s">
        <v>3554</v>
      </c>
      <c r="E62" s="168" t="s">
        <v>3436</v>
      </c>
      <c r="F62">
        <v>3598.2</v>
      </c>
      <c r="G62" s="168" t="s">
        <v>3484</v>
      </c>
      <c r="H62" s="168" t="s">
        <v>936</v>
      </c>
      <c r="I62" s="168" t="s">
        <v>3485</v>
      </c>
      <c r="J62" s="168" t="s">
        <v>3484</v>
      </c>
      <c r="K62">
        <v>3598.2</v>
      </c>
      <c r="L62">
        <v>4224.29</v>
      </c>
      <c r="M62">
        <v>0</v>
      </c>
      <c r="N62">
        <v>4224.29</v>
      </c>
      <c r="O62">
        <f>IFERROR(VLOOKUP(Table13[[#This Row],[FOCODE]],day_wise_sales_data!$A$2:$AE$957,32,0),0)</f>
        <v>0</v>
      </c>
      <c r="P62">
        <f>IFERROR(VLOOKUP(Table13[[#This Row],[FOCODE]],day_wise_sales_data!$A$2:$AD$957,32,0),0)</f>
        <v>0</v>
      </c>
      <c r="Q62">
        <v>1</v>
      </c>
      <c r="R62">
        <v>1</v>
      </c>
      <c r="S62">
        <v>1</v>
      </c>
      <c r="T62">
        <v>3598.2</v>
      </c>
      <c r="U62">
        <v>3598.2</v>
      </c>
      <c r="V62">
        <v>3598.2</v>
      </c>
      <c r="W62">
        <v>0</v>
      </c>
      <c r="X62">
        <v>1</v>
      </c>
      <c r="Y62" s="168" t="s">
        <v>3486</v>
      </c>
      <c r="Z62">
        <v>190000</v>
      </c>
      <c r="AA62">
        <v>7885.17</v>
      </c>
      <c r="AB62">
        <v>0</v>
      </c>
      <c r="AC62">
        <v>7885.17</v>
      </c>
      <c r="AD62">
        <v>2</v>
      </c>
      <c r="AE62">
        <v>4</v>
      </c>
      <c r="AF62">
        <v>2</v>
      </c>
      <c r="AG62">
        <v>3942.585</v>
      </c>
      <c r="AH62">
        <v>3942.585</v>
      </c>
      <c r="AI62">
        <v>1971.2925</v>
      </c>
      <c r="AJ62">
        <v>0</v>
      </c>
      <c r="AK62">
        <v>6716.5</v>
      </c>
      <c r="AL62" s="168" t="s">
        <v>3441</v>
      </c>
      <c r="AM62">
        <v>6716.5</v>
      </c>
      <c r="AN62">
        <v>380000</v>
      </c>
      <c r="AO62" s="168" t="s">
        <v>3</v>
      </c>
      <c r="AP62" s="168" t="s">
        <v>1</v>
      </c>
      <c r="AQ62" s="168"/>
      <c r="AR62" s="168" t="s">
        <v>2</v>
      </c>
      <c r="AS62">
        <v>492822.77</v>
      </c>
      <c r="AT62">
        <v>8877.89</v>
      </c>
      <c r="AU62">
        <v>483944.88</v>
      </c>
      <c r="AV62">
        <v>128</v>
      </c>
      <c r="AW62">
        <v>70</v>
      </c>
      <c r="AX62">
        <v>114</v>
      </c>
      <c r="AY62">
        <v>2986.0864404761905</v>
      </c>
      <c r="AZ62">
        <v>410282.41</v>
      </c>
      <c r="BA62">
        <v>181404.0675</v>
      </c>
      <c r="BB62">
        <v>6913.4982857142859</v>
      </c>
      <c r="BC62" t="s">
        <v>5198</v>
      </c>
      <c r="BD62">
        <v>3780.819375</v>
      </c>
      <c r="BE62">
        <v>0</v>
      </c>
      <c r="BF62">
        <v>417844.54</v>
      </c>
      <c r="BG62" s="168"/>
      <c r="BH62">
        <v>410282.41</v>
      </c>
      <c r="BI62">
        <v>12360000</v>
      </c>
    </row>
    <row r="63" spans="1:61" hidden="1" x14ac:dyDescent="0.25">
      <c r="A63" s="168" t="s">
        <v>824</v>
      </c>
      <c r="B63" s="168" t="s">
        <v>3552</v>
      </c>
      <c r="C63" s="168" t="s">
        <v>3553</v>
      </c>
      <c r="D63" s="168" t="s">
        <v>3554</v>
      </c>
      <c r="E63" s="168" t="s">
        <v>3436</v>
      </c>
      <c r="F63">
        <v>3118.3</v>
      </c>
      <c r="G63" s="168" t="s">
        <v>3437</v>
      </c>
      <c r="H63" s="168" t="s">
        <v>3438</v>
      </c>
      <c r="I63" s="168" t="s">
        <v>3439</v>
      </c>
      <c r="J63" s="168" t="s">
        <v>3437</v>
      </c>
      <c r="K63">
        <v>3118.3</v>
      </c>
      <c r="L63">
        <v>3660.88</v>
      </c>
      <c r="M63">
        <v>0</v>
      </c>
      <c r="N63">
        <v>3660.88</v>
      </c>
      <c r="O63">
        <f>IFERROR(VLOOKUP(Table13[[#This Row],[FOCODE]],day_wise_sales_data!$A$2:$AE$957,32,0),0)</f>
        <v>0</v>
      </c>
      <c r="P63">
        <f>IFERROR(VLOOKUP(Table13[[#This Row],[FOCODE]],day_wise_sales_data!$A$2:$AD$957,32,0),0)</f>
        <v>0</v>
      </c>
      <c r="Q63">
        <v>1</v>
      </c>
      <c r="R63">
        <v>1</v>
      </c>
      <c r="S63">
        <v>3</v>
      </c>
      <c r="T63">
        <v>3118.3</v>
      </c>
      <c r="U63">
        <v>3118.3</v>
      </c>
      <c r="V63">
        <v>1039.4333333333334</v>
      </c>
      <c r="W63">
        <v>0</v>
      </c>
      <c r="X63">
        <v>2</v>
      </c>
      <c r="Y63" s="168" t="s">
        <v>3440</v>
      </c>
      <c r="Z63">
        <v>190000</v>
      </c>
      <c r="AA63">
        <v>7885.17</v>
      </c>
      <c r="AB63">
        <v>0</v>
      </c>
      <c r="AC63">
        <v>7885.17</v>
      </c>
      <c r="AD63">
        <v>2</v>
      </c>
      <c r="AE63">
        <v>4</v>
      </c>
      <c r="AF63">
        <v>2</v>
      </c>
      <c r="AG63">
        <v>3942.585</v>
      </c>
      <c r="AH63">
        <v>3942.585</v>
      </c>
      <c r="AI63">
        <v>1971.2925</v>
      </c>
      <c r="AJ63">
        <v>0</v>
      </c>
      <c r="AK63">
        <v>6716.5</v>
      </c>
      <c r="AL63" s="168" t="s">
        <v>3441</v>
      </c>
      <c r="AM63">
        <v>6716.5</v>
      </c>
      <c r="AN63">
        <v>380000</v>
      </c>
      <c r="AO63" s="168" t="s">
        <v>3</v>
      </c>
      <c r="AP63" s="168" t="s">
        <v>1</v>
      </c>
      <c r="AQ63" s="168"/>
      <c r="AR63" s="168" t="s">
        <v>2</v>
      </c>
      <c r="AS63">
        <v>492822.77</v>
      </c>
      <c r="AT63">
        <v>8877.89</v>
      </c>
      <c r="AU63">
        <v>483944.88</v>
      </c>
      <c r="AV63">
        <v>128</v>
      </c>
      <c r="AW63">
        <v>70</v>
      </c>
      <c r="AX63">
        <v>114</v>
      </c>
      <c r="AY63">
        <v>2986.0864404761905</v>
      </c>
      <c r="AZ63">
        <v>410282.41</v>
      </c>
      <c r="BA63">
        <v>181404.0675</v>
      </c>
      <c r="BB63">
        <v>6913.4982857142859</v>
      </c>
      <c r="BC63" t="s">
        <v>5198</v>
      </c>
      <c r="BD63">
        <v>3780.819375</v>
      </c>
      <c r="BE63">
        <v>0</v>
      </c>
      <c r="BF63">
        <v>417844.54</v>
      </c>
      <c r="BG63" s="168"/>
      <c r="BH63">
        <v>410282.41</v>
      </c>
      <c r="BI63">
        <v>12360000</v>
      </c>
    </row>
    <row r="64" spans="1:61" hidden="1" x14ac:dyDescent="0.25">
      <c r="A64" s="168" t="s">
        <v>824</v>
      </c>
      <c r="B64" s="168" t="s">
        <v>3552</v>
      </c>
      <c r="C64" s="168" t="s">
        <v>825</v>
      </c>
      <c r="D64" s="168" t="s">
        <v>532</v>
      </c>
      <c r="E64" s="168" t="s">
        <v>826</v>
      </c>
      <c r="F64">
        <v>944.52</v>
      </c>
      <c r="G64" s="168" t="s">
        <v>3116</v>
      </c>
      <c r="H64" s="168" t="s">
        <v>948</v>
      </c>
      <c r="I64" s="168" t="s">
        <v>3117</v>
      </c>
      <c r="J64" s="168" t="s">
        <v>3116</v>
      </c>
      <c r="K64">
        <v>944.52</v>
      </c>
      <c r="L64">
        <v>1108.8699999999999</v>
      </c>
      <c r="M64">
        <v>0</v>
      </c>
      <c r="N64">
        <v>1108.8699999999999</v>
      </c>
      <c r="O64">
        <f>IFERROR(VLOOKUP(Table13[[#This Row],[FOCODE]],day_wise_sales_data!$A$2:$AE$957,32,0),0)</f>
        <v>0</v>
      </c>
      <c r="P64">
        <f>IFERROR(VLOOKUP(Table13[[#This Row],[FOCODE]],day_wise_sales_data!$A$2:$AD$957,32,0),0)</f>
        <v>0</v>
      </c>
      <c r="Q64">
        <v>1</v>
      </c>
      <c r="R64">
        <v>1</v>
      </c>
      <c r="S64">
        <v>1</v>
      </c>
      <c r="T64">
        <v>944.52</v>
      </c>
      <c r="U64">
        <v>944.52</v>
      </c>
      <c r="V64">
        <v>944.52</v>
      </c>
      <c r="W64">
        <v>0</v>
      </c>
      <c r="X64">
        <v>1</v>
      </c>
      <c r="Y64" s="168" t="s">
        <v>3118</v>
      </c>
      <c r="Z64">
        <v>180000</v>
      </c>
      <c r="AA64">
        <v>1108.8699999999999</v>
      </c>
      <c r="AB64">
        <v>0</v>
      </c>
      <c r="AC64">
        <v>1108.8699999999999</v>
      </c>
      <c r="AD64">
        <v>1</v>
      </c>
      <c r="AE64">
        <v>1</v>
      </c>
      <c r="AF64">
        <v>1</v>
      </c>
      <c r="AG64">
        <v>1108.8699999999999</v>
      </c>
      <c r="AH64">
        <v>1108.8699999999999</v>
      </c>
      <c r="AI64">
        <v>1108.8699999999999</v>
      </c>
      <c r="AJ64">
        <v>0</v>
      </c>
      <c r="AK64">
        <v>944.52</v>
      </c>
      <c r="AL64" s="168" t="s">
        <v>827</v>
      </c>
      <c r="AM64">
        <v>944.52</v>
      </c>
      <c r="AN64">
        <v>180000</v>
      </c>
      <c r="AO64" s="168" t="s">
        <v>3</v>
      </c>
      <c r="AP64" s="168" t="s">
        <v>1</v>
      </c>
      <c r="AQ64" s="168"/>
      <c r="AR64" s="168" t="s">
        <v>2</v>
      </c>
      <c r="AS64">
        <v>492822.77</v>
      </c>
      <c r="AT64">
        <v>8877.89</v>
      </c>
      <c r="AU64">
        <v>483944.88</v>
      </c>
      <c r="AV64">
        <v>128</v>
      </c>
      <c r="AW64">
        <v>70</v>
      </c>
      <c r="AX64">
        <v>114</v>
      </c>
      <c r="AY64">
        <v>2986.0864404761905</v>
      </c>
      <c r="AZ64">
        <v>410282.41</v>
      </c>
      <c r="BA64">
        <v>181404.0675</v>
      </c>
      <c r="BB64">
        <v>6913.4982857142859</v>
      </c>
      <c r="BC64" t="s">
        <v>5198</v>
      </c>
      <c r="BD64">
        <v>3780.819375</v>
      </c>
      <c r="BE64">
        <v>0</v>
      </c>
      <c r="BF64">
        <v>417844.54</v>
      </c>
      <c r="BG64" s="168"/>
      <c r="BH64">
        <v>410282.41</v>
      </c>
      <c r="BI64">
        <v>12360000</v>
      </c>
    </row>
    <row r="65" spans="1:61" hidden="1" x14ac:dyDescent="0.25">
      <c r="A65" s="168" t="s">
        <v>828</v>
      </c>
      <c r="B65" s="168" t="s">
        <v>829</v>
      </c>
      <c r="C65" s="168" t="s">
        <v>2413</v>
      </c>
      <c r="D65" s="168" t="s">
        <v>2414</v>
      </c>
      <c r="E65" s="168" t="s">
        <v>2415</v>
      </c>
      <c r="F65">
        <v>10049.540000000001</v>
      </c>
      <c r="G65" s="168" t="s">
        <v>2416</v>
      </c>
      <c r="H65" s="168" t="s">
        <v>553</v>
      </c>
      <c r="I65" s="168" t="s">
        <v>2417</v>
      </c>
      <c r="J65" s="168" t="s">
        <v>2416</v>
      </c>
      <c r="K65">
        <v>10049.540000000001</v>
      </c>
      <c r="L65">
        <v>11832.63</v>
      </c>
      <c r="M65">
        <v>0</v>
      </c>
      <c r="N65">
        <v>11832.63</v>
      </c>
      <c r="O65">
        <f>IFERROR(VLOOKUP(Table13[[#This Row],[FOCODE]],day_wise_sales_data!$A$2:$AE$957,32,0),0)</f>
        <v>0</v>
      </c>
      <c r="P65">
        <f>IFERROR(VLOOKUP(Table13[[#This Row],[FOCODE]],day_wise_sales_data!$A$2:$AD$957,32,0),0)</f>
        <v>0</v>
      </c>
      <c r="Q65">
        <v>1</v>
      </c>
      <c r="R65">
        <v>1</v>
      </c>
      <c r="S65">
        <v>2</v>
      </c>
      <c r="T65">
        <v>10049.540000000001</v>
      </c>
      <c r="U65">
        <v>10049.540000000001</v>
      </c>
      <c r="V65">
        <v>5024.7700000000004</v>
      </c>
      <c r="W65">
        <v>0</v>
      </c>
      <c r="X65">
        <v>1</v>
      </c>
      <c r="Y65" s="168" t="s">
        <v>2418</v>
      </c>
      <c r="Z65">
        <v>230000</v>
      </c>
      <c r="AA65">
        <v>92015.360000000001</v>
      </c>
      <c r="AB65">
        <v>0</v>
      </c>
      <c r="AC65">
        <v>92015.360000000001</v>
      </c>
      <c r="AD65">
        <v>5</v>
      </c>
      <c r="AE65">
        <v>16</v>
      </c>
      <c r="AF65">
        <v>11</v>
      </c>
      <c r="AG65">
        <v>18403.072</v>
      </c>
      <c r="AH65" t="s">
        <v>5204</v>
      </c>
      <c r="AI65">
        <v>5750.96</v>
      </c>
      <c r="AJ65">
        <v>0</v>
      </c>
      <c r="AK65">
        <v>78231.759999999995</v>
      </c>
      <c r="AL65" s="168" t="s">
        <v>2419</v>
      </c>
      <c r="AM65">
        <v>78231.759999999995</v>
      </c>
      <c r="AN65">
        <v>980000</v>
      </c>
      <c r="AO65" s="168" t="s">
        <v>3</v>
      </c>
      <c r="AP65" s="168" t="s">
        <v>1</v>
      </c>
      <c r="AQ65" s="168"/>
      <c r="AR65" s="168" t="s">
        <v>2</v>
      </c>
      <c r="AS65">
        <v>492822.77</v>
      </c>
      <c r="AT65">
        <v>8877.89</v>
      </c>
      <c r="AU65">
        <v>483944.88</v>
      </c>
      <c r="AV65">
        <v>128</v>
      </c>
      <c r="AW65">
        <v>70</v>
      </c>
      <c r="AX65">
        <v>114</v>
      </c>
      <c r="AY65">
        <v>2986.0864404761905</v>
      </c>
      <c r="AZ65">
        <v>410282.41</v>
      </c>
      <c r="BA65">
        <v>181404.0675</v>
      </c>
      <c r="BB65">
        <v>6913.4982857142859</v>
      </c>
      <c r="BC65" t="s">
        <v>5198</v>
      </c>
      <c r="BD65">
        <v>3780.819375</v>
      </c>
      <c r="BE65">
        <v>0</v>
      </c>
      <c r="BF65">
        <v>417844.54</v>
      </c>
      <c r="BG65" s="168"/>
      <c r="BH65">
        <v>410282.41</v>
      </c>
      <c r="BI65">
        <v>12360000</v>
      </c>
    </row>
    <row r="66" spans="1:61" hidden="1" x14ac:dyDescent="0.25">
      <c r="A66" s="168" t="s">
        <v>828</v>
      </c>
      <c r="B66" s="168" t="s">
        <v>829</v>
      </c>
      <c r="C66" s="168" t="s">
        <v>2413</v>
      </c>
      <c r="D66" s="168" t="s">
        <v>2414</v>
      </c>
      <c r="E66" s="168" t="s">
        <v>2415</v>
      </c>
      <c r="F66">
        <v>27321.85</v>
      </c>
      <c r="G66" s="168" t="s">
        <v>3280</v>
      </c>
      <c r="H66" s="168" t="s">
        <v>554</v>
      </c>
      <c r="I66" s="168" t="s">
        <v>3281</v>
      </c>
      <c r="J66" s="168" t="s">
        <v>3280</v>
      </c>
      <c r="K66">
        <v>27321.85</v>
      </c>
      <c r="L66">
        <v>32135.759999999998</v>
      </c>
      <c r="M66">
        <v>0</v>
      </c>
      <c r="N66">
        <v>32135.759999999998</v>
      </c>
      <c r="O66">
        <f>IFERROR(VLOOKUP(Table13[[#This Row],[FOCODE]],day_wise_sales_data!$A$2:$AE$957,32,0),0)</f>
        <v>0</v>
      </c>
      <c r="P66">
        <f>IFERROR(VLOOKUP(Table13[[#This Row],[FOCODE]],day_wise_sales_data!$A$2:$AD$957,32,0),0)</f>
        <v>0</v>
      </c>
      <c r="Q66">
        <v>1</v>
      </c>
      <c r="R66">
        <v>4</v>
      </c>
      <c r="S66">
        <v>4</v>
      </c>
      <c r="T66">
        <v>27321.85</v>
      </c>
      <c r="U66">
        <v>6830.4624999999996</v>
      </c>
      <c r="V66">
        <v>6830.4624999999996</v>
      </c>
      <c r="W66">
        <v>0</v>
      </c>
      <c r="X66">
        <v>2</v>
      </c>
      <c r="Y66" s="168" t="s">
        <v>3282</v>
      </c>
      <c r="Z66">
        <v>180000</v>
      </c>
      <c r="AA66">
        <v>92015.360000000001</v>
      </c>
      <c r="AB66">
        <v>0</v>
      </c>
      <c r="AC66">
        <v>92015.360000000001</v>
      </c>
      <c r="AD66">
        <v>5</v>
      </c>
      <c r="AE66">
        <v>16</v>
      </c>
      <c r="AF66">
        <v>11</v>
      </c>
      <c r="AG66">
        <v>18403.072</v>
      </c>
      <c r="AH66" t="s">
        <v>5204</v>
      </c>
      <c r="AI66">
        <v>5750.96</v>
      </c>
      <c r="AJ66">
        <v>0</v>
      </c>
      <c r="AK66">
        <v>78231.759999999995</v>
      </c>
      <c r="AL66" s="168" t="s">
        <v>2419</v>
      </c>
      <c r="AM66">
        <v>78231.759999999995</v>
      </c>
      <c r="AN66">
        <v>980000</v>
      </c>
      <c r="AO66" s="168" t="s">
        <v>3</v>
      </c>
      <c r="AP66" s="168" t="s">
        <v>1</v>
      </c>
      <c r="AQ66" s="168"/>
      <c r="AR66" s="168" t="s">
        <v>2</v>
      </c>
      <c r="AS66">
        <v>492822.77</v>
      </c>
      <c r="AT66">
        <v>8877.89</v>
      </c>
      <c r="AU66">
        <v>483944.88</v>
      </c>
      <c r="AV66">
        <v>128</v>
      </c>
      <c r="AW66">
        <v>70</v>
      </c>
      <c r="AX66">
        <v>114</v>
      </c>
      <c r="AY66">
        <v>2986.0864404761905</v>
      </c>
      <c r="AZ66">
        <v>410282.41</v>
      </c>
      <c r="BA66">
        <v>181404.0675</v>
      </c>
      <c r="BB66">
        <v>6913.4982857142859</v>
      </c>
      <c r="BC66" t="s">
        <v>5198</v>
      </c>
      <c r="BD66">
        <v>3780.819375</v>
      </c>
      <c r="BE66">
        <v>0</v>
      </c>
      <c r="BF66">
        <v>417844.54</v>
      </c>
      <c r="BG66" s="168"/>
      <c r="BH66">
        <v>410282.41</v>
      </c>
      <c r="BI66">
        <v>12360000</v>
      </c>
    </row>
    <row r="67" spans="1:61" hidden="1" x14ac:dyDescent="0.25">
      <c r="A67" s="168" t="s">
        <v>828</v>
      </c>
      <c r="B67" s="168" t="s">
        <v>829</v>
      </c>
      <c r="C67" s="168" t="s">
        <v>2413</v>
      </c>
      <c r="D67" s="168" t="s">
        <v>2414</v>
      </c>
      <c r="E67" s="168" t="s">
        <v>2415</v>
      </c>
      <c r="F67">
        <v>32906.93</v>
      </c>
      <c r="G67" s="168" t="s">
        <v>3283</v>
      </c>
      <c r="H67" s="168" t="s">
        <v>555</v>
      </c>
      <c r="I67" s="168" t="s">
        <v>3284</v>
      </c>
      <c r="J67" s="168" t="s">
        <v>3283</v>
      </c>
      <c r="K67">
        <v>32906.93</v>
      </c>
      <c r="L67">
        <v>38699.589999999997</v>
      </c>
      <c r="M67">
        <v>0</v>
      </c>
      <c r="N67">
        <v>38699.589999999997</v>
      </c>
      <c r="O67">
        <f>IFERROR(VLOOKUP(Table13[[#This Row],[FOCODE]],day_wise_sales_data!$A$2:$AE$957,32,0),0)</f>
        <v>0</v>
      </c>
      <c r="P67">
        <f>IFERROR(VLOOKUP(Table13[[#This Row],[FOCODE]],day_wise_sales_data!$A$2:$AD$957,32,0),0)</f>
        <v>0</v>
      </c>
      <c r="Q67">
        <v>1</v>
      </c>
      <c r="R67">
        <v>3</v>
      </c>
      <c r="S67">
        <v>7</v>
      </c>
      <c r="T67">
        <v>32906.93</v>
      </c>
      <c r="U67">
        <v>10968.976666666667</v>
      </c>
      <c r="V67">
        <v>4700.99</v>
      </c>
      <c r="W67">
        <v>0</v>
      </c>
      <c r="X67">
        <v>3</v>
      </c>
      <c r="Y67" s="168" t="s">
        <v>3285</v>
      </c>
      <c r="Z67">
        <v>190000</v>
      </c>
      <c r="AA67">
        <v>92015.360000000001</v>
      </c>
      <c r="AB67">
        <v>0</v>
      </c>
      <c r="AC67">
        <v>92015.360000000001</v>
      </c>
      <c r="AD67">
        <v>5</v>
      </c>
      <c r="AE67">
        <v>16</v>
      </c>
      <c r="AF67">
        <v>11</v>
      </c>
      <c r="AG67">
        <v>18403.072</v>
      </c>
      <c r="AH67" t="s">
        <v>5204</v>
      </c>
      <c r="AI67">
        <v>5750.96</v>
      </c>
      <c r="AJ67">
        <v>0</v>
      </c>
      <c r="AK67">
        <v>78231.759999999995</v>
      </c>
      <c r="AL67" s="168" t="s">
        <v>2419</v>
      </c>
      <c r="AM67">
        <v>78231.759999999995</v>
      </c>
      <c r="AN67">
        <v>980000</v>
      </c>
      <c r="AO67" s="168" t="s">
        <v>3</v>
      </c>
      <c r="AP67" s="168" t="s">
        <v>1</v>
      </c>
      <c r="AQ67" s="168"/>
      <c r="AR67" s="168" t="s">
        <v>2</v>
      </c>
      <c r="AS67">
        <v>492822.77</v>
      </c>
      <c r="AT67">
        <v>8877.89</v>
      </c>
      <c r="AU67">
        <v>483944.88</v>
      </c>
      <c r="AV67">
        <v>128</v>
      </c>
      <c r="AW67">
        <v>70</v>
      </c>
      <c r="AX67">
        <v>114</v>
      </c>
      <c r="AY67">
        <v>2986.0864404761905</v>
      </c>
      <c r="AZ67">
        <v>410282.41</v>
      </c>
      <c r="BA67">
        <v>181404.0675</v>
      </c>
      <c r="BB67">
        <v>6913.4982857142859</v>
      </c>
      <c r="BC67" t="s">
        <v>5198</v>
      </c>
      <c r="BD67">
        <v>3780.819375</v>
      </c>
      <c r="BE67">
        <v>0</v>
      </c>
      <c r="BF67">
        <v>417844.54</v>
      </c>
      <c r="BG67" s="168"/>
      <c r="BH67">
        <v>410282.41</v>
      </c>
      <c r="BI67">
        <v>12360000</v>
      </c>
    </row>
    <row r="68" spans="1:61" hidden="1" x14ac:dyDescent="0.25">
      <c r="A68" s="168" t="s">
        <v>828</v>
      </c>
      <c r="B68" s="168" t="s">
        <v>829</v>
      </c>
      <c r="C68" s="168" t="s">
        <v>2413</v>
      </c>
      <c r="D68" s="168" t="s">
        <v>2414</v>
      </c>
      <c r="E68" s="168" t="s">
        <v>2415</v>
      </c>
      <c r="F68">
        <v>4273.0600000000004</v>
      </c>
      <c r="G68" s="168" t="s">
        <v>3286</v>
      </c>
      <c r="H68" s="168" t="s">
        <v>556</v>
      </c>
      <c r="I68" s="168" t="s">
        <v>3287</v>
      </c>
      <c r="J68" s="168" t="s">
        <v>3286</v>
      </c>
      <c r="K68">
        <v>4273.0600000000004</v>
      </c>
      <c r="L68">
        <v>5026.62</v>
      </c>
      <c r="M68">
        <v>0</v>
      </c>
      <c r="N68">
        <v>5026.62</v>
      </c>
      <c r="O68">
        <f>IFERROR(VLOOKUP(Table13[[#This Row],[FOCODE]],day_wise_sales_data!$A$2:$AE$957,32,0),0)</f>
        <v>0</v>
      </c>
      <c r="P68">
        <f>IFERROR(VLOOKUP(Table13[[#This Row],[FOCODE]],day_wise_sales_data!$A$2:$AD$957,32,0),0)</f>
        <v>0</v>
      </c>
      <c r="Q68">
        <v>1</v>
      </c>
      <c r="R68">
        <v>2</v>
      </c>
      <c r="S68">
        <v>2</v>
      </c>
      <c r="T68">
        <v>4273.0600000000004</v>
      </c>
      <c r="U68">
        <v>2136.5300000000002</v>
      </c>
      <c r="V68">
        <v>2136.5300000000002</v>
      </c>
      <c r="W68">
        <v>0</v>
      </c>
      <c r="X68">
        <v>4</v>
      </c>
      <c r="Y68" s="168" t="s">
        <v>3288</v>
      </c>
      <c r="Z68">
        <v>190000</v>
      </c>
      <c r="AA68">
        <v>92015.360000000001</v>
      </c>
      <c r="AB68">
        <v>0</v>
      </c>
      <c r="AC68">
        <v>92015.360000000001</v>
      </c>
      <c r="AD68">
        <v>5</v>
      </c>
      <c r="AE68">
        <v>16</v>
      </c>
      <c r="AF68">
        <v>11</v>
      </c>
      <c r="AG68">
        <v>18403.072</v>
      </c>
      <c r="AH68" t="s">
        <v>5204</v>
      </c>
      <c r="AI68">
        <v>5750.96</v>
      </c>
      <c r="AJ68">
        <v>0</v>
      </c>
      <c r="AK68">
        <v>78231.759999999995</v>
      </c>
      <c r="AL68" s="168" t="s">
        <v>2419</v>
      </c>
      <c r="AM68">
        <v>78231.759999999995</v>
      </c>
      <c r="AN68">
        <v>980000</v>
      </c>
      <c r="AO68" s="168" t="s">
        <v>3</v>
      </c>
      <c r="AP68" s="168" t="s">
        <v>1</v>
      </c>
      <c r="AQ68" s="168"/>
      <c r="AR68" s="168" t="s">
        <v>2</v>
      </c>
      <c r="AS68">
        <v>492822.77</v>
      </c>
      <c r="AT68">
        <v>8877.89</v>
      </c>
      <c r="AU68">
        <v>483944.88</v>
      </c>
      <c r="AV68">
        <v>128</v>
      </c>
      <c r="AW68">
        <v>70</v>
      </c>
      <c r="AX68">
        <v>114</v>
      </c>
      <c r="AY68">
        <v>2986.0864404761905</v>
      </c>
      <c r="AZ68">
        <v>410282.41</v>
      </c>
      <c r="BA68">
        <v>181404.0675</v>
      </c>
      <c r="BB68">
        <v>6913.4982857142859</v>
      </c>
      <c r="BC68" t="s">
        <v>5198</v>
      </c>
      <c r="BD68">
        <v>3780.819375</v>
      </c>
      <c r="BE68">
        <v>0</v>
      </c>
      <c r="BF68">
        <v>417844.54</v>
      </c>
      <c r="BG68" s="168"/>
      <c r="BH68">
        <v>410282.41</v>
      </c>
      <c r="BI68">
        <v>12360000</v>
      </c>
    </row>
    <row r="69" spans="1:61" hidden="1" x14ac:dyDescent="0.25">
      <c r="A69" s="168" t="s">
        <v>828</v>
      </c>
      <c r="B69" s="168" t="s">
        <v>829</v>
      </c>
      <c r="C69" s="168" t="s">
        <v>2413</v>
      </c>
      <c r="D69" s="168" t="s">
        <v>2414</v>
      </c>
      <c r="E69" s="168" t="s">
        <v>2415</v>
      </c>
      <c r="F69">
        <v>3680.38</v>
      </c>
      <c r="G69" s="168" t="s">
        <v>2420</v>
      </c>
      <c r="H69" s="168" t="s">
        <v>557</v>
      </c>
      <c r="I69" s="168" t="s">
        <v>2421</v>
      </c>
      <c r="J69" s="168" t="s">
        <v>2420</v>
      </c>
      <c r="K69">
        <v>3680.38</v>
      </c>
      <c r="L69">
        <v>4320.76</v>
      </c>
      <c r="M69">
        <v>0</v>
      </c>
      <c r="N69">
        <v>4320.76</v>
      </c>
      <c r="O69">
        <f>IFERROR(VLOOKUP(Table13[[#This Row],[FOCODE]],day_wise_sales_data!$A$2:$AE$957,32,0),0)</f>
        <v>0</v>
      </c>
      <c r="P69">
        <f>IFERROR(VLOOKUP(Table13[[#This Row],[FOCODE]],day_wise_sales_data!$A$2:$AD$957,32,0),0)</f>
        <v>0</v>
      </c>
      <c r="Q69">
        <v>1</v>
      </c>
      <c r="R69">
        <v>1</v>
      </c>
      <c r="S69">
        <v>1</v>
      </c>
      <c r="T69">
        <v>3680.38</v>
      </c>
      <c r="U69">
        <v>3680.38</v>
      </c>
      <c r="V69">
        <v>3680.38</v>
      </c>
      <c r="W69">
        <v>0</v>
      </c>
      <c r="X69">
        <v>5</v>
      </c>
      <c r="Y69" s="168" t="s">
        <v>2422</v>
      </c>
      <c r="Z69">
        <v>190000</v>
      </c>
      <c r="AA69">
        <v>92015.360000000001</v>
      </c>
      <c r="AB69">
        <v>0</v>
      </c>
      <c r="AC69">
        <v>92015.360000000001</v>
      </c>
      <c r="AD69">
        <v>5</v>
      </c>
      <c r="AE69">
        <v>16</v>
      </c>
      <c r="AF69">
        <v>11</v>
      </c>
      <c r="AG69">
        <v>18403.072</v>
      </c>
      <c r="AH69" t="s">
        <v>5204</v>
      </c>
      <c r="AI69">
        <v>5750.96</v>
      </c>
      <c r="AJ69">
        <v>0</v>
      </c>
      <c r="AK69">
        <v>78231.759999999995</v>
      </c>
      <c r="AL69" s="168" t="s">
        <v>2419</v>
      </c>
      <c r="AM69">
        <v>78231.759999999995</v>
      </c>
      <c r="AN69">
        <v>980000</v>
      </c>
      <c r="AO69" s="168" t="s">
        <v>3</v>
      </c>
      <c r="AP69" s="168" t="s">
        <v>1</v>
      </c>
      <c r="AQ69" s="168"/>
      <c r="AR69" s="168" t="s">
        <v>2</v>
      </c>
      <c r="AS69">
        <v>492822.77</v>
      </c>
      <c r="AT69">
        <v>8877.89</v>
      </c>
      <c r="AU69">
        <v>483944.88</v>
      </c>
      <c r="AV69">
        <v>128</v>
      </c>
      <c r="AW69">
        <v>70</v>
      </c>
      <c r="AX69">
        <v>114</v>
      </c>
      <c r="AY69">
        <v>2986.0864404761905</v>
      </c>
      <c r="AZ69">
        <v>410282.41</v>
      </c>
      <c r="BA69">
        <v>181404.0675</v>
      </c>
      <c r="BB69">
        <v>6913.4982857142859</v>
      </c>
      <c r="BC69" t="s">
        <v>5198</v>
      </c>
      <c r="BD69">
        <v>3780.819375</v>
      </c>
      <c r="BE69">
        <v>0</v>
      </c>
      <c r="BF69">
        <v>417844.54</v>
      </c>
      <c r="BG69" s="168"/>
      <c r="BH69">
        <v>410282.41</v>
      </c>
      <c r="BI69">
        <v>12360000</v>
      </c>
    </row>
    <row r="70" spans="1:61" hidden="1" x14ac:dyDescent="0.25">
      <c r="A70" s="168" t="s">
        <v>828</v>
      </c>
      <c r="B70" s="168" t="s">
        <v>829</v>
      </c>
      <c r="C70" s="168" t="s">
        <v>2430</v>
      </c>
      <c r="D70" s="168" t="s">
        <v>2431</v>
      </c>
      <c r="E70" s="168" t="s">
        <v>2432</v>
      </c>
      <c r="F70">
        <v>4018.66</v>
      </c>
      <c r="G70" s="168" t="s">
        <v>2436</v>
      </c>
      <c r="H70" s="168" t="s">
        <v>539</v>
      </c>
      <c r="I70" s="168" t="s">
        <v>2437</v>
      </c>
      <c r="J70" s="168" t="s">
        <v>2436</v>
      </c>
      <c r="K70">
        <v>4018.66</v>
      </c>
      <c r="L70">
        <v>4717.91</v>
      </c>
      <c r="M70">
        <v>0</v>
      </c>
      <c r="N70">
        <v>4717.91</v>
      </c>
      <c r="O70">
        <f>IFERROR(VLOOKUP(Table13[[#This Row],[FOCODE]],day_wise_sales_data!$A$2:$AE$957,32,0),0)</f>
        <v>0</v>
      </c>
      <c r="P70">
        <f>IFERROR(VLOOKUP(Table13[[#This Row],[FOCODE]],day_wise_sales_data!$A$2:$AD$957,32,0),0)</f>
        <v>0</v>
      </c>
      <c r="Q70">
        <v>1</v>
      </c>
      <c r="R70">
        <v>1</v>
      </c>
      <c r="S70">
        <v>1</v>
      </c>
      <c r="T70">
        <v>4018.66</v>
      </c>
      <c r="U70">
        <v>4018.66</v>
      </c>
      <c r="V70">
        <v>4018.66</v>
      </c>
      <c r="W70">
        <v>0</v>
      </c>
      <c r="X70">
        <v>1</v>
      </c>
      <c r="Y70" s="168" t="s">
        <v>2438</v>
      </c>
      <c r="Z70">
        <v>170000</v>
      </c>
      <c r="AA70">
        <v>4717.91</v>
      </c>
      <c r="AB70">
        <v>0</v>
      </c>
      <c r="AC70">
        <v>4717.91</v>
      </c>
      <c r="AD70">
        <v>1</v>
      </c>
      <c r="AE70">
        <v>1</v>
      </c>
      <c r="AF70">
        <v>1</v>
      </c>
      <c r="AG70">
        <v>4717.91</v>
      </c>
      <c r="AH70">
        <v>4717.91</v>
      </c>
      <c r="AI70">
        <v>4717.91</v>
      </c>
      <c r="AJ70">
        <v>0</v>
      </c>
      <c r="AK70">
        <v>4018.66</v>
      </c>
      <c r="AL70" s="168" t="s">
        <v>2435</v>
      </c>
      <c r="AM70">
        <v>4018.66</v>
      </c>
      <c r="AN70">
        <v>170000</v>
      </c>
      <c r="AO70" s="168" t="s">
        <v>3</v>
      </c>
      <c r="AP70" s="168" t="s">
        <v>1</v>
      </c>
      <c r="AQ70" s="168"/>
      <c r="AR70" s="168" t="s">
        <v>2</v>
      </c>
      <c r="AS70">
        <v>492822.77</v>
      </c>
      <c r="AT70">
        <v>8877.89</v>
      </c>
      <c r="AU70">
        <v>483944.88</v>
      </c>
      <c r="AV70">
        <v>128</v>
      </c>
      <c r="AW70">
        <v>70</v>
      </c>
      <c r="AX70">
        <v>114</v>
      </c>
      <c r="AY70">
        <v>2986.0864404761905</v>
      </c>
      <c r="AZ70">
        <v>410282.41</v>
      </c>
      <c r="BA70">
        <v>181404.0675</v>
      </c>
      <c r="BB70">
        <v>6913.4982857142859</v>
      </c>
      <c r="BC70" t="s">
        <v>5198</v>
      </c>
      <c r="BD70">
        <v>3780.819375</v>
      </c>
      <c r="BE70">
        <v>0</v>
      </c>
      <c r="BF70">
        <v>417844.54</v>
      </c>
      <c r="BG70" s="168"/>
      <c r="BH70">
        <v>410282.41</v>
      </c>
      <c r="BI70">
        <v>12360000</v>
      </c>
    </row>
    <row r="71" spans="1:61" hidden="1" x14ac:dyDescent="0.25">
      <c r="A71" s="168" t="s">
        <v>830</v>
      </c>
      <c r="B71" s="168" t="s">
        <v>831</v>
      </c>
      <c r="C71" s="168" t="s">
        <v>2448</v>
      </c>
      <c r="D71" s="168" t="s">
        <v>2449</v>
      </c>
      <c r="E71" s="168" t="s">
        <v>2450</v>
      </c>
      <c r="F71">
        <v>1036.74</v>
      </c>
      <c r="G71" s="168" t="s">
        <v>3358</v>
      </c>
      <c r="H71" s="168" t="s">
        <v>3359</v>
      </c>
      <c r="I71" s="168" t="s">
        <v>3360</v>
      </c>
      <c r="J71" s="168" t="s">
        <v>3358</v>
      </c>
      <c r="K71">
        <v>1036.74</v>
      </c>
      <c r="L71">
        <v>1217.1300000000001</v>
      </c>
      <c r="M71">
        <v>0</v>
      </c>
      <c r="N71">
        <v>1217.1300000000001</v>
      </c>
      <c r="O71">
        <f>IFERROR(VLOOKUP(Table13[[#This Row],[FOCODE]],day_wise_sales_data!$A$2:$AE$957,32,0),0)</f>
        <v>0</v>
      </c>
      <c r="P71">
        <f>IFERROR(VLOOKUP(Table13[[#This Row],[FOCODE]],day_wise_sales_data!$A$2:$AD$957,32,0),0)</f>
        <v>0</v>
      </c>
      <c r="Q71">
        <v>1</v>
      </c>
      <c r="R71">
        <v>1</v>
      </c>
      <c r="S71">
        <v>1</v>
      </c>
      <c r="T71">
        <v>1036.74</v>
      </c>
      <c r="U71">
        <v>1036.74</v>
      </c>
      <c r="V71">
        <v>1036.74</v>
      </c>
      <c r="W71">
        <v>0</v>
      </c>
      <c r="X71">
        <v>1</v>
      </c>
      <c r="Y71" s="168" t="s">
        <v>3361</v>
      </c>
      <c r="Z71">
        <v>170000</v>
      </c>
      <c r="AA71">
        <v>1217.1300000000001</v>
      </c>
      <c r="AB71">
        <v>0</v>
      </c>
      <c r="AC71">
        <v>1217.1300000000001</v>
      </c>
      <c r="AD71">
        <v>1</v>
      </c>
      <c r="AE71">
        <v>1</v>
      </c>
      <c r="AF71">
        <v>1</v>
      </c>
      <c r="AG71">
        <v>1217.1300000000001</v>
      </c>
      <c r="AH71">
        <v>1217.1300000000001</v>
      </c>
      <c r="AI71">
        <v>1217.1300000000001</v>
      </c>
      <c r="AJ71">
        <v>0</v>
      </c>
      <c r="AK71">
        <v>1036.74</v>
      </c>
      <c r="AL71" s="168" t="s">
        <v>2454</v>
      </c>
      <c r="AM71">
        <v>1036.74</v>
      </c>
      <c r="AN71">
        <v>170000</v>
      </c>
      <c r="AO71" s="168" t="s">
        <v>3</v>
      </c>
      <c r="AP71" s="168" t="s">
        <v>1</v>
      </c>
      <c r="AQ71" s="168"/>
      <c r="AR71" s="168" t="s">
        <v>2</v>
      </c>
      <c r="AS71">
        <v>492822.77</v>
      </c>
      <c r="AT71">
        <v>8877.89</v>
      </c>
      <c r="AU71">
        <v>483944.88</v>
      </c>
      <c r="AV71">
        <v>128</v>
      </c>
      <c r="AW71">
        <v>70</v>
      </c>
      <c r="AX71">
        <v>114</v>
      </c>
      <c r="AY71">
        <v>2986.0864404761905</v>
      </c>
      <c r="AZ71">
        <v>410282.41</v>
      </c>
      <c r="BA71">
        <v>181404.0675</v>
      </c>
      <c r="BB71">
        <v>6913.4982857142859</v>
      </c>
      <c r="BC71" t="s">
        <v>5198</v>
      </c>
      <c r="BD71">
        <v>3780.819375</v>
      </c>
      <c r="BE71">
        <v>0</v>
      </c>
      <c r="BF71">
        <v>417844.54</v>
      </c>
      <c r="BG71" s="168"/>
      <c r="BH71">
        <v>410282.41</v>
      </c>
      <c r="BI71">
        <v>12360000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CJ302"/>
  <sheetViews>
    <sheetView showGridLines="0" zoomScaleNormal="100" workbookViewId="0">
      <pane ySplit="3" topLeftCell="A4" activePane="bottomLeft" state="frozen"/>
      <selection activeCell="U443" sqref="A1:XFD1048576"/>
      <selection pane="bottomLeft" activeCell="E44" sqref="E44:G44"/>
    </sheetView>
  </sheetViews>
  <sheetFormatPr defaultRowHeight="12.75" x14ac:dyDescent="0.2"/>
  <cols>
    <col min="1" max="1" width="2" style="27" customWidth="1"/>
    <col min="2" max="3" width="4.28515625" style="1" customWidth="1"/>
    <col min="4" max="4" width="4.5703125" style="1" customWidth="1"/>
    <col min="5" max="12" width="3.7109375" style="1" customWidth="1"/>
    <col min="13" max="13" width="4.28515625" style="1" customWidth="1"/>
    <col min="14" max="14" width="5" style="1" customWidth="1"/>
    <col min="15" max="15" width="4" style="1" customWidth="1"/>
    <col min="16" max="16" width="4.28515625" style="1" customWidth="1"/>
    <col min="17" max="21" width="3.7109375" style="1" customWidth="1"/>
    <col min="22" max="22" width="4.7109375" style="1" customWidth="1"/>
    <col min="23" max="23" width="4" style="1" customWidth="1"/>
    <col min="24" max="28" width="3.7109375" style="1" customWidth="1"/>
    <col min="29" max="30" width="3.7109375" style="35" customWidth="1"/>
    <col min="31" max="40" width="3.7109375" style="1" customWidth="1"/>
    <col min="41" max="42" width="3.7109375" style="35" customWidth="1"/>
    <col min="43" max="43" width="4.7109375" style="35" customWidth="1"/>
    <col min="44" max="45" width="3.7109375" style="35" customWidth="1"/>
    <col min="46" max="48" width="4.7109375" style="35" customWidth="1"/>
    <col min="49" max="49" width="4.7109375" style="1" customWidth="1"/>
    <col min="50" max="50" width="4.42578125" style="1" hidden="1" customWidth="1"/>
    <col min="51" max="51" width="4.7109375" style="1" hidden="1" customWidth="1"/>
    <col min="52" max="52" width="3.7109375" style="1" hidden="1" customWidth="1"/>
    <col min="53" max="86" width="3.7109375" style="1" customWidth="1"/>
    <col min="87" max="92" width="9.140625" style="1" customWidth="1"/>
    <col min="93" max="16384" width="9.140625" style="1"/>
  </cols>
  <sheetData>
    <row r="1" spans="1:57" ht="28.5" customHeight="1" x14ac:dyDescent="0.45">
      <c r="A1" s="73"/>
      <c r="B1" s="281" t="s">
        <v>899</v>
      </c>
      <c r="C1" s="281"/>
      <c r="D1" s="281"/>
      <c r="E1" s="281"/>
      <c r="F1" s="282">
        <f>G10</f>
        <v>51293324.82</v>
      </c>
      <c r="G1" s="282"/>
      <c r="H1" s="282"/>
      <c r="I1" s="282"/>
      <c r="J1" s="282"/>
      <c r="K1" s="282"/>
      <c r="L1" s="282"/>
      <c r="M1" s="65" t="s">
        <v>2619</v>
      </c>
      <c r="N1" s="66"/>
      <c r="O1" s="66"/>
      <c r="P1" s="66"/>
      <c r="Q1" s="360" t="s">
        <v>908</v>
      </c>
      <c r="R1" s="360"/>
      <c r="S1" s="360"/>
      <c r="T1" s="67"/>
      <c r="U1" s="67"/>
      <c r="V1" s="343" t="s">
        <v>1894</v>
      </c>
      <c r="W1" s="343"/>
      <c r="X1" s="343"/>
      <c r="Y1" s="343"/>
      <c r="Z1" s="343"/>
      <c r="AA1" s="66"/>
      <c r="AB1" s="351" t="s">
        <v>1906</v>
      </c>
      <c r="AC1" s="351"/>
      <c r="AD1" s="351"/>
      <c r="AE1" s="351"/>
      <c r="AF1" s="66"/>
      <c r="AG1" s="66"/>
      <c r="AH1" s="66"/>
      <c r="AI1" s="340" t="s">
        <v>904</v>
      </c>
      <c r="AJ1" s="341"/>
      <c r="AK1" s="341"/>
      <c r="AL1" s="341"/>
      <c r="AM1" s="341"/>
      <c r="AN1" s="341"/>
      <c r="AO1" s="341"/>
      <c r="AP1" s="341"/>
      <c r="AQ1" s="341"/>
      <c r="AR1" s="341"/>
      <c r="AS1" s="341"/>
      <c r="AT1" s="341"/>
      <c r="AU1" s="341"/>
      <c r="AV1" s="342"/>
      <c r="AW1" s="72">
        <v>3</v>
      </c>
      <c r="AX1" s="130">
        <v>0</v>
      </c>
    </row>
    <row r="2" spans="1:57" ht="26.25" customHeight="1" x14ac:dyDescent="0.4">
      <c r="A2" s="73"/>
      <c r="B2" s="281"/>
      <c r="C2" s="281"/>
      <c r="D2" s="281"/>
      <c r="E2" s="281"/>
      <c r="F2" s="283">
        <f>SUM(resource!E3:E26)</f>
        <v>18346665.170000002</v>
      </c>
      <c r="G2" s="283"/>
      <c r="H2" s="283"/>
      <c r="I2" s="283"/>
      <c r="J2" s="283"/>
      <c r="K2" s="283"/>
      <c r="L2" s="283"/>
      <c r="M2" s="68" t="s">
        <v>1950</v>
      </c>
      <c r="N2" s="66"/>
      <c r="O2" s="66"/>
      <c r="P2" s="66"/>
      <c r="Q2" s="281">
        <f>SUM(K7:K9)</f>
        <v>467</v>
      </c>
      <c r="R2" s="281"/>
      <c r="S2" s="281"/>
      <c r="T2" s="281"/>
      <c r="U2" s="281"/>
      <c r="V2" s="292">
        <f>F1/Q2</f>
        <v>109835.81331905782</v>
      </c>
      <c r="W2" s="292"/>
      <c r="X2" s="292"/>
      <c r="Y2" s="292"/>
      <c r="Z2" s="292"/>
      <c r="AA2" s="78" t="s">
        <v>953</v>
      </c>
      <c r="AB2" s="358">
        <f>SUM(resource!$AW$3:$AW$1001)</f>
        <v>14935</v>
      </c>
      <c r="AC2" s="358"/>
      <c r="AD2" s="358"/>
      <c r="AE2" s="358"/>
      <c r="AF2" s="66"/>
      <c r="AG2" s="66"/>
      <c r="AH2" s="66"/>
      <c r="AI2" s="344" t="s">
        <v>1903</v>
      </c>
      <c r="AJ2" s="345"/>
      <c r="AK2" s="345"/>
      <c r="AL2" s="74"/>
      <c r="AM2" s="363" t="s">
        <v>900</v>
      </c>
      <c r="AN2" s="364"/>
      <c r="AO2" s="364"/>
      <c r="AP2" s="365"/>
      <c r="AQ2" s="355" t="s">
        <v>902</v>
      </c>
      <c r="AR2" s="356"/>
      <c r="AS2" s="356"/>
      <c r="AT2" s="356"/>
      <c r="AU2" s="356"/>
      <c r="AV2" s="357"/>
      <c r="AW2" s="72">
        <v>0</v>
      </c>
    </row>
    <row r="3" spans="1:57" ht="26.25" customHeight="1" x14ac:dyDescent="0.6">
      <c r="A3" s="73"/>
      <c r="B3" s="77" t="str">
        <f>data_pull!A20</f>
        <v>Data Updated on - 03-07-2021, 1:11 AM</v>
      </c>
      <c r="C3" s="69"/>
      <c r="D3" s="69"/>
      <c r="E3" s="69"/>
      <c r="F3" s="70"/>
      <c r="G3" s="70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323"/>
      <c r="U3" s="323"/>
      <c r="V3" s="292">
        <f>F2/Q2</f>
        <v>39286.22092077088</v>
      </c>
      <c r="W3" s="292"/>
      <c r="X3" s="292"/>
      <c r="Y3" s="292"/>
      <c r="Z3" s="292"/>
      <c r="AA3" s="66" t="s">
        <v>1951</v>
      </c>
      <c r="AB3" s="71"/>
      <c r="AC3" s="154"/>
      <c r="AD3" s="155"/>
      <c r="AE3" s="66"/>
      <c r="AF3" s="66"/>
      <c r="AG3" s="66"/>
      <c r="AH3" s="66"/>
      <c r="AI3" s="346"/>
      <c r="AJ3" s="347"/>
      <c r="AK3" s="347"/>
      <c r="AL3" s="75"/>
      <c r="AM3" s="348" t="s">
        <v>1902</v>
      </c>
      <c r="AN3" s="349"/>
      <c r="AO3" s="349"/>
      <c r="AP3" s="350"/>
      <c r="AQ3" s="352" t="s">
        <v>831</v>
      </c>
      <c r="AR3" s="353"/>
      <c r="AS3" s="353"/>
      <c r="AT3" s="353"/>
      <c r="AU3" s="353"/>
      <c r="AV3" s="354"/>
      <c r="AW3" s="72">
        <v>0</v>
      </c>
    </row>
    <row r="4" spans="1:57" ht="17.25" customHeight="1" x14ac:dyDescent="0.6">
      <c r="G4" s="16"/>
      <c r="H4" s="16"/>
      <c r="U4" s="17"/>
      <c r="V4" s="17"/>
      <c r="AF4" s="12"/>
    </row>
    <row r="5" spans="1:57" s="7" customFormat="1" ht="15" customHeight="1" x14ac:dyDescent="0.25">
      <c r="A5" s="28"/>
      <c r="B5" s="334" t="s">
        <v>5208</v>
      </c>
      <c r="C5" s="335"/>
      <c r="D5" s="335"/>
      <c r="E5" s="335"/>
      <c r="F5" s="335"/>
      <c r="G5" s="335"/>
      <c r="H5" s="335"/>
      <c r="I5" s="335"/>
      <c r="J5" s="335"/>
      <c r="K5" s="335"/>
      <c r="L5" s="335"/>
      <c r="M5" s="335"/>
      <c r="N5" s="335"/>
      <c r="O5" s="335"/>
      <c r="P5" s="335"/>
      <c r="Q5" s="335"/>
      <c r="R5" s="335"/>
      <c r="S5" s="335"/>
      <c r="T5" s="335"/>
      <c r="U5" s="335"/>
      <c r="V5" s="335"/>
      <c r="W5" s="333" t="s">
        <v>2670</v>
      </c>
      <c r="X5" s="333"/>
      <c r="Y5" s="333"/>
      <c r="Z5" s="333"/>
      <c r="AA5" s="333"/>
      <c r="AB5" s="333"/>
      <c r="AC5" s="333"/>
      <c r="AD5" s="333"/>
      <c r="AE5" s="89"/>
      <c r="AF5" s="79"/>
      <c r="AG5" s="396" t="s">
        <v>2978</v>
      </c>
      <c r="AH5" s="397"/>
      <c r="AI5" s="397"/>
      <c r="AJ5" s="397"/>
      <c r="AK5" s="397"/>
      <c r="AL5" s="397"/>
      <c r="AM5" s="397"/>
      <c r="AN5" s="397"/>
      <c r="AO5" s="397"/>
      <c r="AP5" s="397"/>
      <c r="AQ5" s="397"/>
      <c r="AR5" s="397"/>
      <c r="AS5" s="397"/>
      <c r="AT5" s="397"/>
      <c r="AU5" s="397"/>
      <c r="AV5" s="398"/>
    </row>
    <row r="6" spans="1:57" s="7" customFormat="1" ht="15" customHeight="1" x14ac:dyDescent="0.25">
      <c r="A6" s="28"/>
      <c r="B6" s="39" t="s">
        <v>1900</v>
      </c>
      <c r="C6" s="39"/>
      <c r="D6" s="41"/>
      <c r="E6" s="76"/>
      <c r="F6" s="76"/>
      <c r="G6" s="76"/>
      <c r="H6" s="41"/>
      <c r="I6" s="40" t="s">
        <v>899</v>
      </c>
      <c r="J6" s="40"/>
      <c r="K6" s="76" t="s">
        <v>908</v>
      </c>
      <c r="L6" s="286" t="s">
        <v>1901</v>
      </c>
      <c r="M6" s="286"/>
      <c r="N6" s="286"/>
      <c r="O6" s="297" t="s">
        <v>1926</v>
      </c>
      <c r="P6" s="286"/>
      <c r="Q6" s="286"/>
      <c r="R6" s="286" t="s">
        <v>1927</v>
      </c>
      <c r="S6" s="286"/>
      <c r="T6" s="298"/>
      <c r="U6" s="286" t="s">
        <v>911</v>
      </c>
      <c r="V6" s="286"/>
      <c r="W6" s="287">
        <f ca="1">OFFSET(resource!M27,0,report!$AW$2)</f>
        <v>44377</v>
      </c>
      <c r="X6" s="288"/>
      <c r="Y6" s="288"/>
      <c r="Z6" s="288">
        <f ca="1">OFFSET(resource!N27,0,report!$AW$2)</f>
        <v>44376</v>
      </c>
      <c r="AA6" s="288"/>
      <c r="AB6" s="288"/>
      <c r="AC6" s="288">
        <f ca="1">OFFSET(resource!O27,0,report!$AW$2)</f>
        <v>44375</v>
      </c>
      <c r="AD6" s="288"/>
      <c r="AE6" s="362"/>
      <c r="AF6" s="80"/>
      <c r="AG6" s="39" t="s">
        <v>1900</v>
      </c>
      <c r="AH6" s="40"/>
      <c r="AI6" s="41"/>
      <c r="AJ6" s="87"/>
      <c r="AK6" s="87"/>
      <c r="AL6" s="41"/>
      <c r="AM6" s="94"/>
      <c r="AN6" s="40" t="s">
        <v>899</v>
      </c>
      <c r="AO6" s="102"/>
      <c r="AP6" s="102"/>
      <c r="AQ6" s="103" t="s">
        <v>908</v>
      </c>
      <c r="AR6" s="336" t="s">
        <v>1901</v>
      </c>
      <c r="AS6" s="336"/>
      <c r="AT6" s="336"/>
      <c r="AU6" s="336" t="s">
        <v>911</v>
      </c>
      <c r="AV6" s="399"/>
    </row>
    <row r="7" spans="1:57" s="7" customFormat="1" ht="15" customHeight="1" x14ac:dyDescent="0.25">
      <c r="A7" s="28"/>
      <c r="B7" s="42" t="s">
        <v>894</v>
      </c>
      <c r="C7" s="43"/>
      <c r="D7" s="43"/>
      <c r="E7" s="43"/>
      <c r="F7" s="43"/>
      <c r="G7" s="43"/>
      <c r="H7" s="174">
        <f>SUMIF(resource!$C$3:$C$26,report!$B7,resource!$D$3:$D$27)</f>
        <v>11704776.630000001</v>
      </c>
      <c r="I7" s="174"/>
      <c r="J7" s="174"/>
      <c r="K7" s="45">
        <f>SUMIF(resource!$C$3:$C$26,report!$B7,resource!$J$3:$J$27)</f>
        <v>107</v>
      </c>
      <c r="L7" s="303">
        <f>H7/K7</f>
        <v>109390.43579439253</v>
      </c>
      <c r="M7" s="303"/>
      <c r="N7" s="303"/>
      <c r="O7" s="299">
        <f>SUMIFS(resource!$E$3:$E$26,resource!$C$3:$C$26,report!B7)</f>
        <v>4039096.9199999995</v>
      </c>
      <c r="P7" s="174"/>
      <c r="Q7" s="174"/>
      <c r="R7" s="174">
        <f>H7-O7</f>
        <v>7665679.7100000009</v>
      </c>
      <c r="S7" s="174"/>
      <c r="T7" s="300"/>
      <c r="U7" s="285">
        <f>SUMIF(resource!$C$3:$C$26,report!$B7,resource!$L$3:$L$27)</f>
        <v>3045</v>
      </c>
      <c r="V7" s="285"/>
      <c r="W7" s="185">
        <f ca="1">OFFSET(resource!M28,0,report!$AW$2)</f>
        <v>208856.26</v>
      </c>
      <c r="X7" s="186"/>
      <c r="Y7" s="186"/>
      <c r="Z7" s="186">
        <f ca="1">OFFSET(resource!N28,0,report!$AW$2)</f>
        <v>127822.83</v>
      </c>
      <c r="AA7" s="186"/>
      <c r="AB7" s="186"/>
      <c r="AC7" s="186">
        <f ca="1">OFFSET(resource!O28,0,report!$AW$2)</f>
        <v>308782.81999999995</v>
      </c>
      <c r="AD7" s="186"/>
      <c r="AE7" s="359"/>
      <c r="AF7" s="81"/>
      <c r="AG7" s="42" t="s">
        <v>894</v>
      </c>
      <c r="AH7" s="43"/>
      <c r="AI7" s="43"/>
      <c r="AJ7" s="43"/>
      <c r="AK7" s="43"/>
      <c r="AL7" s="43"/>
      <c r="AM7" s="174">
        <v>11704776.630000001</v>
      </c>
      <c r="AN7" s="174"/>
      <c r="AO7" s="174"/>
      <c r="AP7" s="55"/>
      <c r="AQ7" s="104">
        <v>107</v>
      </c>
      <c r="AR7" s="366">
        <v>109390.43579439253</v>
      </c>
      <c r="AS7" s="366"/>
      <c r="AT7" s="366"/>
      <c r="AU7" s="369">
        <v>3045</v>
      </c>
      <c r="AV7" s="370"/>
    </row>
    <row r="8" spans="1:57" s="7" customFormat="1" ht="15" customHeight="1" x14ac:dyDescent="0.25">
      <c r="A8" s="28"/>
      <c r="B8" s="42" t="s">
        <v>895</v>
      </c>
      <c r="C8" s="43"/>
      <c r="D8" s="43"/>
      <c r="E8" s="43"/>
      <c r="F8" s="43"/>
      <c r="G8" s="43"/>
      <c r="H8" s="174">
        <f>SUMIF(resource!$C$3:$C$26,report!$B8,resource!$D$3:$D$27)</f>
        <v>22279110.84</v>
      </c>
      <c r="I8" s="174"/>
      <c r="J8" s="174"/>
      <c r="K8" s="45">
        <f>SUMIF(resource!$C$3:$C$26,report!$B8,resource!$J$3:$J$27)</f>
        <v>208</v>
      </c>
      <c r="L8" s="303">
        <f>H8/K8</f>
        <v>107111.10980769231</v>
      </c>
      <c r="M8" s="303"/>
      <c r="N8" s="303"/>
      <c r="O8" s="299">
        <f>SUMIFS(resource!$E$3:$E$26,resource!$C$3:$C$26,report!B8)</f>
        <v>8025776.290000001</v>
      </c>
      <c r="P8" s="174"/>
      <c r="Q8" s="174"/>
      <c r="R8" s="174">
        <f>H8-O8</f>
        <v>14253334.549999999</v>
      </c>
      <c r="S8" s="174"/>
      <c r="T8" s="300"/>
      <c r="U8" s="285">
        <f>SUMIF(resource!$C$3:$C$26,report!$B8,resource!$L$3:$L$27)</f>
        <v>5831</v>
      </c>
      <c r="V8" s="285"/>
      <c r="W8" s="185">
        <f ca="1">OFFSET(resource!M29,0,report!$AW$2)</f>
        <v>154155.79000000004</v>
      </c>
      <c r="X8" s="186"/>
      <c r="Y8" s="186"/>
      <c r="Z8" s="186">
        <f ca="1">OFFSET(resource!N29,0,report!$AW$2)</f>
        <v>218738.91000000003</v>
      </c>
      <c r="AA8" s="186"/>
      <c r="AB8" s="186"/>
      <c r="AC8" s="186">
        <f ca="1">OFFSET(resource!O29,0,report!$AW$2)</f>
        <v>559913.75000000012</v>
      </c>
      <c r="AD8" s="186"/>
      <c r="AE8" s="359"/>
      <c r="AF8" s="81"/>
      <c r="AG8" s="42" t="s">
        <v>895</v>
      </c>
      <c r="AH8" s="43"/>
      <c r="AI8" s="43"/>
      <c r="AJ8" s="43"/>
      <c r="AK8" s="43"/>
      <c r="AL8" s="43"/>
      <c r="AM8" s="174">
        <v>22279110.84</v>
      </c>
      <c r="AN8" s="174"/>
      <c r="AO8" s="174"/>
      <c r="AP8" s="55"/>
      <c r="AQ8" s="104">
        <v>208</v>
      </c>
      <c r="AR8" s="366">
        <v>107111.10980769231</v>
      </c>
      <c r="AS8" s="366"/>
      <c r="AT8" s="366"/>
      <c r="AU8" s="369">
        <v>5831</v>
      </c>
      <c r="AV8" s="370"/>
    </row>
    <row r="9" spans="1:57" ht="15" customHeight="1" x14ac:dyDescent="0.25">
      <c r="B9" s="48" t="s">
        <v>896</v>
      </c>
      <c r="C9" s="49"/>
      <c r="D9" s="49"/>
      <c r="E9" s="49"/>
      <c r="F9" s="49"/>
      <c r="G9" s="49"/>
      <c r="H9" s="275">
        <f>SUMIF(resource!$C$3:$C$26,report!$B9,resource!$D$3:$D$27)</f>
        <v>17309437.350000001</v>
      </c>
      <c r="I9" s="275"/>
      <c r="J9" s="275"/>
      <c r="K9" s="50">
        <f>SUMIF(resource!$C$3:$C$26,report!$B9,resource!$J$3:$J$27)</f>
        <v>152</v>
      </c>
      <c r="L9" s="338">
        <f>H9/K9</f>
        <v>113877.87730263159</v>
      </c>
      <c r="M9" s="338"/>
      <c r="N9" s="338"/>
      <c r="O9" s="301">
        <f>SUMIFS(resource!$E$3:$E$26,resource!$C$3:$C$26,report!B9)</f>
        <v>6281791.96</v>
      </c>
      <c r="P9" s="275"/>
      <c r="Q9" s="275"/>
      <c r="R9" s="275">
        <f>H9-O9</f>
        <v>11027645.390000001</v>
      </c>
      <c r="S9" s="275"/>
      <c r="T9" s="276"/>
      <c r="U9" s="302">
        <f>SUMIF(resource!$C$3:$C$26,report!$B9,resource!$L$3:$L$27)</f>
        <v>6058</v>
      </c>
      <c r="V9" s="302"/>
      <c r="W9" s="326">
        <f ca="1">OFFSET(resource!M30,0,report!$AW$2)</f>
        <v>120932.82999999999</v>
      </c>
      <c r="X9" s="327"/>
      <c r="Y9" s="327"/>
      <c r="Z9" s="327">
        <f ca="1">OFFSET(resource!N30,0,report!$AW$2)</f>
        <v>296598.74</v>
      </c>
      <c r="AA9" s="327"/>
      <c r="AB9" s="327"/>
      <c r="AC9" s="327">
        <f ca="1">OFFSET(resource!O30,0,report!$AW$2)</f>
        <v>151446.24</v>
      </c>
      <c r="AD9" s="327"/>
      <c r="AE9" s="361"/>
      <c r="AF9" s="81"/>
      <c r="AG9" s="48" t="s">
        <v>896</v>
      </c>
      <c r="AH9" s="49"/>
      <c r="AI9" s="49"/>
      <c r="AJ9" s="49"/>
      <c r="AK9" s="49"/>
      <c r="AL9" s="49"/>
      <c r="AM9" s="275">
        <v>17309437.350000001</v>
      </c>
      <c r="AN9" s="275"/>
      <c r="AO9" s="275"/>
      <c r="AP9" s="105"/>
      <c r="AQ9" s="106">
        <v>152</v>
      </c>
      <c r="AR9" s="371">
        <v>113877.87730263159</v>
      </c>
      <c r="AS9" s="371"/>
      <c r="AT9" s="371"/>
      <c r="AU9" s="372">
        <v>6058</v>
      </c>
      <c r="AV9" s="373"/>
    </row>
    <row r="10" spans="1:57" ht="15.75" customHeight="1" x14ac:dyDescent="0.35">
      <c r="B10" s="33"/>
      <c r="C10" s="18"/>
      <c r="D10" s="18"/>
      <c r="E10" s="18"/>
      <c r="F10" s="18"/>
      <c r="G10" s="277">
        <f>SUM(H7:J9)</f>
        <v>51293324.82</v>
      </c>
      <c r="H10" s="277"/>
      <c r="I10" s="277"/>
      <c r="J10" s="277"/>
      <c r="O10" s="277">
        <f>SUM(O7:Q9)</f>
        <v>18346665.170000002</v>
      </c>
      <c r="P10" s="277"/>
      <c r="Q10" s="277"/>
      <c r="R10" s="277">
        <f>SUM(R7:T9)</f>
        <v>32946659.649999999</v>
      </c>
      <c r="S10" s="277"/>
      <c r="T10" s="277"/>
      <c r="W10" s="328">
        <f ca="1">SUM(W7:Y9)</f>
        <v>483944.88</v>
      </c>
      <c r="X10" s="329"/>
      <c r="Y10" s="329"/>
      <c r="Z10" s="328">
        <f ca="1">SUM(Z7:AB9)</f>
        <v>643160.48</v>
      </c>
      <c r="AA10" s="329"/>
      <c r="AB10" s="329"/>
      <c r="AC10" s="328">
        <f ca="1">SUM(AC7:AE9)</f>
        <v>1020142.81</v>
      </c>
      <c r="AD10" s="329"/>
      <c r="AE10" s="329"/>
      <c r="AF10" s="12"/>
      <c r="AG10" s="43"/>
      <c r="AH10" s="43"/>
      <c r="AI10" s="43"/>
      <c r="AJ10" s="43"/>
      <c r="AK10" s="43"/>
      <c r="AL10" s="44"/>
      <c r="AM10" s="382">
        <f>SUM(AM7:AO9)</f>
        <v>51293324.82</v>
      </c>
      <c r="AN10" s="382"/>
      <c r="AO10" s="382"/>
      <c r="AP10" s="244">
        <f>SUM(AQ7:AQ9)</f>
        <v>467</v>
      </c>
      <c r="AQ10" s="244"/>
      <c r="AR10" s="374">
        <f>AM10/AP10</f>
        <v>109835.81331905782</v>
      </c>
      <c r="AS10" s="374"/>
      <c r="AT10" s="374"/>
      <c r="AU10" s="375">
        <f>SUM(AU7:AV9)</f>
        <v>14934</v>
      </c>
      <c r="AV10" s="375"/>
    </row>
    <row r="11" spans="1:57" ht="15.75" customHeight="1" x14ac:dyDescent="0.35">
      <c r="B11" s="33"/>
      <c r="C11" s="18"/>
      <c r="D11" s="18"/>
      <c r="E11" s="18"/>
      <c r="F11" s="18"/>
      <c r="I11" s="99"/>
      <c r="J11" s="99"/>
      <c r="K11" s="99"/>
      <c r="O11" s="99"/>
      <c r="P11" s="99"/>
      <c r="Q11" s="99"/>
      <c r="R11" s="99"/>
      <c r="S11" s="99"/>
      <c r="T11" s="99"/>
      <c r="W11" s="95"/>
      <c r="X11" s="96"/>
      <c r="Y11" s="96"/>
      <c r="Z11" s="95"/>
      <c r="AA11" s="96"/>
      <c r="AB11" s="96"/>
      <c r="AC11" s="156"/>
      <c r="AD11" s="157"/>
      <c r="AE11" s="96"/>
      <c r="AF11" s="12"/>
      <c r="AG11" s="43"/>
      <c r="AH11" s="43"/>
      <c r="AI11" s="43"/>
      <c r="AJ11" s="43"/>
      <c r="AK11" s="43"/>
      <c r="AL11" s="98"/>
      <c r="AM11" s="97"/>
      <c r="AN11" s="97"/>
      <c r="AO11" s="107"/>
      <c r="AP11" s="107"/>
      <c r="AQ11" s="107"/>
      <c r="AR11" s="108"/>
      <c r="AS11" s="108"/>
      <c r="AT11" s="108"/>
      <c r="AU11" s="109"/>
      <c r="AV11" s="109"/>
    </row>
    <row r="12" spans="1:57" ht="15" customHeight="1" x14ac:dyDescent="0.2">
      <c r="B12" s="334" t="s">
        <v>5208</v>
      </c>
      <c r="C12" s="335"/>
      <c r="D12" s="335"/>
      <c r="E12" s="335"/>
      <c r="F12" s="335"/>
      <c r="G12" s="335"/>
      <c r="H12" s="335"/>
      <c r="I12" s="335"/>
      <c r="J12" s="335"/>
      <c r="K12" s="335"/>
      <c r="L12" s="335"/>
      <c r="M12" s="335"/>
      <c r="N12" s="335"/>
      <c r="O12" s="335"/>
      <c r="P12" s="335"/>
      <c r="Q12" s="335"/>
      <c r="R12" s="335"/>
      <c r="S12" s="335"/>
      <c r="T12" s="335"/>
      <c r="U12" s="335"/>
      <c r="V12" s="335"/>
      <c r="W12" s="335"/>
      <c r="X12" s="335"/>
      <c r="Y12" s="335"/>
      <c r="Z12" s="335"/>
      <c r="AA12" s="335"/>
      <c r="AB12" s="224" t="s">
        <v>2670</v>
      </c>
      <c r="AC12" s="224"/>
      <c r="AD12" s="224"/>
      <c r="AE12" s="224"/>
      <c r="AF12" s="224"/>
      <c r="AG12" s="224"/>
      <c r="AH12" s="224"/>
      <c r="AI12" s="224"/>
      <c r="AJ12" s="224"/>
      <c r="AK12" s="144"/>
      <c r="AL12" s="379" t="s">
        <v>5210</v>
      </c>
      <c r="AM12" s="380"/>
      <c r="AN12" s="380"/>
      <c r="AO12" s="380"/>
      <c r="AP12" s="380"/>
      <c r="AQ12" s="380"/>
      <c r="AR12" s="380"/>
      <c r="AS12" s="380"/>
      <c r="AT12" s="380"/>
      <c r="AU12" s="380"/>
      <c r="AV12" s="381"/>
    </row>
    <row r="13" spans="1:57" ht="29.25" customHeight="1" x14ac:dyDescent="0.2">
      <c r="B13" s="36" t="s">
        <v>1886</v>
      </c>
      <c r="C13" s="34"/>
      <c r="D13" s="34"/>
      <c r="E13" s="34"/>
      <c r="F13" s="34"/>
      <c r="G13" s="34"/>
      <c r="H13" s="423" t="s">
        <v>908</v>
      </c>
      <c r="I13" s="423"/>
      <c r="J13" s="284" t="s">
        <v>899</v>
      </c>
      <c r="K13" s="284"/>
      <c r="L13" s="284"/>
      <c r="M13" s="419" t="s">
        <v>1887</v>
      </c>
      <c r="N13" s="420"/>
      <c r="O13" s="420"/>
      <c r="P13" s="332" t="s">
        <v>1926</v>
      </c>
      <c r="Q13" s="284"/>
      <c r="R13" s="284"/>
      <c r="S13" s="409" t="s">
        <v>2979</v>
      </c>
      <c r="T13" s="410"/>
      <c r="U13" s="332" t="s">
        <v>1927</v>
      </c>
      <c r="V13" s="284"/>
      <c r="W13" s="284"/>
      <c r="X13" s="332" t="s">
        <v>911</v>
      </c>
      <c r="Y13" s="284"/>
      <c r="Z13" s="412" t="s">
        <v>2858</v>
      </c>
      <c r="AA13" s="413"/>
      <c r="AB13" s="324">
        <f ca="1">OFFSET(resource!M31,0,report!$AW$3)</f>
        <v>44377</v>
      </c>
      <c r="AC13" s="325"/>
      <c r="AD13" s="325"/>
      <c r="AE13" s="325">
        <f ca="1">OFFSET(resource!N31,0,report!$AW$3)</f>
        <v>44376</v>
      </c>
      <c r="AF13" s="325"/>
      <c r="AG13" s="325"/>
      <c r="AH13" s="325">
        <f ca="1">OFFSET(resource!O31,0,report!$AW$3)</f>
        <v>44375</v>
      </c>
      <c r="AI13" s="325"/>
      <c r="AJ13" s="383"/>
      <c r="AK13" s="143"/>
      <c r="AL13" s="214" t="s">
        <v>1954</v>
      </c>
      <c r="AM13" s="215"/>
      <c r="AN13" s="215"/>
      <c r="AO13" s="215"/>
      <c r="AP13" s="215"/>
      <c r="AQ13" s="215"/>
      <c r="AR13" s="377" t="s">
        <v>899</v>
      </c>
      <c r="AS13" s="377"/>
      <c r="AT13" s="377"/>
      <c r="AU13" s="377" t="s">
        <v>2671</v>
      </c>
      <c r="AV13" s="378"/>
      <c r="AW13" s="60"/>
      <c r="AX13" s="63"/>
      <c r="AY13" s="63"/>
      <c r="AZ13" s="55"/>
      <c r="BA13" s="55"/>
      <c r="BB13" s="55"/>
      <c r="BC13" s="55"/>
      <c r="BD13" s="55"/>
      <c r="BE13" s="55"/>
    </row>
    <row r="14" spans="1:57" ht="15" customHeight="1" x14ac:dyDescent="0.2">
      <c r="B14" s="37" t="str">
        <f>IFERROR(HLOOKUP($AQ$2,data_pull!$B$2:$D$12,2,0),"")</f>
        <v>Rafiqul Islam</v>
      </c>
      <c r="C14" s="38"/>
      <c r="D14" s="38"/>
      <c r="E14" s="38"/>
      <c r="F14" s="38"/>
      <c r="G14" s="22"/>
      <c r="H14" s="176">
        <f>IFERROR(VLOOKUP($B14,resource!$B$3:$J$26,9,0),0)</f>
        <v>13</v>
      </c>
      <c r="I14" s="176"/>
      <c r="J14" s="337">
        <f>IFERROR(VLOOKUP($B14,resource!$B$3:$J$26,3,0),0)</f>
        <v>1578856.8399999996</v>
      </c>
      <c r="K14" s="337"/>
      <c r="L14" s="337"/>
      <c r="M14" s="403">
        <f t="shared" ref="M14:M23" si="0">IFERROR(J14/H14,"")</f>
        <v>121450.52615384612</v>
      </c>
      <c r="N14" s="404"/>
      <c r="O14" s="141">
        <f>M14</f>
        <v>121450.52615384612</v>
      </c>
      <c r="P14" s="293">
        <f>IFERROR(VLOOKUP($B14,resource!$B$3:$J$26,4,0),0)</f>
        <v>600638.70000000007</v>
      </c>
      <c r="Q14" s="294"/>
      <c r="R14" s="294"/>
      <c r="S14" s="294">
        <f>IFERROR(VLOOKUP(B14,resource!$B$3:$AN$26,39,0),0)</f>
        <v>395</v>
      </c>
      <c r="T14" s="339"/>
      <c r="U14" s="293">
        <f>J14-P14</f>
        <v>978218.13999999955</v>
      </c>
      <c r="V14" s="294"/>
      <c r="W14" s="294"/>
      <c r="X14" s="182">
        <f>IFERROR(VLOOKUP($B14,resource!$B$3:$L$26,11,0),0)</f>
        <v>592</v>
      </c>
      <c r="Y14" s="176"/>
      <c r="Z14" s="294">
        <f>IFERROR(J14/X14,"")</f>
        <v>2666.9879054054049</v>
      </c>
      <c r="AA14" s="339"/>
      <c r="AB14" s="274">
        <f ca="1">IFERROR(OFFSET(resource!M32,0,report!$AW$3),"")</f>
        <v>0</v>
      </c>
      <c r="AC14" s="274"/>
      <c r="AD14" s="274"/>
      <c r="AE14" s="274">
        <f ca="1">IFERROR(OFFSET(resource!N32,0,report!$AW$3),"")</f>
        <v>4768.22</v>
      </c>
      <c r="AF14" s="274"/>
      <c r="AG14" s="274"/>
      <c r="AH14" s="274">
        <f ca="1">IFERROR(OFFSET(resource!O32,0,report!$AW$3),"")</f>
        <v>3696.22</v>
      </c>
      <c r="AI14" s="274"/>
      <c r="AJ14" s="274"/>
      <c r="AK14" s="138"/>
      <c r="AL14" s="145" t="str">
        <f>IFERROR(VLOOKUP($B14,data_pull!$A$22:$C$45,1,0),"")</f>
        <v>Rafiqul Islam</v>
      </c>
      <c r="AM14" s="90"/>
      <c r="AN14" s="90"/>
      <c r="AO14" s="110"/>
      <c r="AP14" s="110"/>
      <c r="AQ14" s="110"/>
      <c r="AR14" s="221">
        <f>IFERROR(VLOOKUP($B14,data_pull!$A$22:$C$45,2,0),"")</f>
        <v>1578856.8399999996</v>
      </c>
      <c r="AS14" s="221"/>
      <c r="AT14" s="221"/>
      <c r="AU14" s="260">
        <f>IFERROR(VLOOKUP($B14,data_pull!$A$22:$C$45,3,0),"")</f>
        <v>121450.52615384612</v>
      </c>
      <c r="AV14" s="261"/>
      <c r="AW14" s="60"/>
      <c r="AX14" s="63"/>
      <c r="AY14" s="63"/>
      <c r="AZ14" s="55"/>
      <c r="BA14" s="55"/>
      <c r="BB14" s="55"/>
      <c r="BC14" s="55"/>
      <c r="BD14" s="55"/>
      <c r="BE14" s="55"/>
    </row>
    <row r="15" spans="1:57" ht="15" customHeight="1" x14ac:dyDescent="0.2">
      <c r="B15" s="21" t="str">
        <f>IFERROR(HLOOKUP($AQ$2,data_pull!$B$2:$D$12,3,0),"")</f>
        <v>Abdul Kader Zilane</v>
      </c>
      <c r="C15" s="22"/>
      <c r="D15" s="22"/>
      <c r="E15" s="22"/>
      <c r="F15" s="22"/>
      <c r="G15" s="22"/>
      <c r="H15" s="176">
        <f>IFERROR(VLOOKUP($B15,resource!$B$3:$J$26,9,0),0)</f>
        <v>19</v>
      </c>
      <c r="I15" s="176"/>
      <c r="J15" s="176">
        <f>IFERROR(VLOOKUP($B15,resource!$B$3:$J$26,3,0),0)</f>
        <v>1686884.1700000004</v>
      </c>
      <c r="K15" s="176"/>
      <c r="L15" s="176"/>
      <c r="M15" s="405">
        <f t="shared" si="0"/>
        <v>88783.377368421076</v>
      </c>
      <c r="N15" s="406"/>
      <c r="O15" s="140">
        <f t="shared" ref="O15:O23" si="1">M15</f>
        <v>88783.377368421076</v>
      </c>
      <c r="P15" s="293">
        <f>IFERROR(VLOOKUP($B15,resource!$B$3:$J$26,4,0),0)</f>
        <v>734550.2</v>
      </c>
      <c r="Q15" s="294"/>
      <c r="R15" s="294"/>
      <c r="S15" s="294">
        <f>IFERROR(VLOOKUP(B15,resource!$B$3:$AN$26,39,0),0)</f>
        <v>417</v>
      </c>
      <c r="T15" s="339"/>
      <c r="U15" s="293">
        <f t="shared" ref="U15:U23" si="2">J15-P15</f>
        <v>952333.97000000044</v>
      </c>
      <c r="V15" s="294"/>
      <c r="W15" s="294"/>
      <c r="X15" s="182">
        <f>IFERROR(VLOOKUP($B15,resource!$B$3:$L$26,11,0),0)</f>
        <v>591</v>
      </c>
      <c r="Y15" s="176"/>
      <c r="Z15" s="294">
        <f t="shared" ref="Z15:Z22" si="3">IFERROR(J15/X15,"")</f>
        <v>2854.2879357022002</v>
      </c>
      <c r="AA15" s="339"/>
      <c r="AB15" s="274">
        <f ca="1">IFERROR(OFFSET(resource!M33,0,report!$AW$3),"")</f>
        <v>0</v>
      </c>
      <c r="AC15" s="274"/>
      <c r="AD15" s="274"/>
      <c r="AE15" s="274">
        <f ca="1">IFERROR(OFFSET(resource!N33,0,report!$AW$3),"")</f>
        <v>4224.29</v>
      </c>
      <c r="AF15" s="274"/>
      <c r="AG15" s="274"/>
      <c r="AH15" s="274">
        <f ca="1">IFERROR(OFFSET(resource!O33,0,report!$AW$3),"")</f>
        <v>0</v>
      </c>
      <c r="AI15" s="274"/>
      <c r="AJ15" s="274"/>
      <c r="AK15" s="138"/>
      <c r="AL15" s="127" t="str">
        <f>IFERROR(VLOOKUP($B15,data_pull!$A$22:$C$45,1,0),"")</f>
        <v>Abdul Kader Zilane</v>
      </c>
      <c r="AM15" s="91"/>
      <c r="AN15" s="139"/>
      <c r="AO15" s="55"/>
      <c r="AP15" s="55"/>
      <c r="AQ15" s="55"/>
      <c r="AR15" s="262">
        <f>IFERROR(VLOOKUP($B15,data_pull!$A$22:$C$45,2,0),"")</f>
        <v>1686884.1700000004</v>
      </c>
      <c r="AS15" s="262"/>
      <c r="AT15" s="262"/>
      <c r="AU15" s="219">
        <f>IFERROR(VLOOKUP($B15,data_pull!$A$22:$C$45,3,0),"")</f>
        <v>88783.377368421076</v>
      </c>
      <c r="AV15" s="220"/>
      <c r="AW15" s="60"/>
      <c r="AX15" s="63"/>
      <c r="AY15" s="63"/>
      <c r="AZ15" s="55"/>
      <c r="BA15" s="55"/>
      <c r="BB15" s="55"/>
      <c r="BC15" s="55"/>
      <c r="BD15" s="55"/>
      <c r="BE15" s="55"/>
    </row>
    <row r="16" spans="1:57" ht="15" customHeight="1" x14ac:dyDescent="0.2">
      <c r="B16" s="21" t="str">
        <f>IFERROR(HLOOKUP($AQ$2,data_pull!$B$2:$D$12,4,0),"")</f>
        <v>Nasir Uddin Sarder</v>
      </c>
      <c r="C16" s="22"/>
      <c r="D16" s="22"/>
      <c r="E16" s="22"/>
      <c r="F16" s="22"/>
      <c r="G16" s="22"/>
      <c r="H16" s="176">
        <f>IFERROR(VLOOKUP($B16,resource!$B$3:$J$26,9,0),0)</f>
        <v>19</v>
      </c>
      <c r="I16" s="176"/>
      <c r="J16" s="176">
        <f>IFERROR(VLOOKUP($B16,resource!$B$3:$J$26,3,0),0)</f>
        <v>2085077.9999999995</v>
      </c>
      <c r="K16" s="176"/>
      <c r="L16" s="176"/>
      <c r="M16" s="405">
        <f t="shared" si="0"/>
        <v>109740.94736842102</v>
      </c>
      <c r="N16" s="406"/>
      <c r="O16" s="140">
        <f t="shared" si="1"/>
        <v>109740.94736842102</v>
      </c>
      <c r="P16" s="293">
        <f>IFERROR(VLOOKUP($B16,resource!$B$3:$J$26,4,0),0)</f>
        <v>806179.85</v>
      </c>
      <c r="Q16" s="294"/>
      <c r="R16" s="294"/>
      <c r="S16" s="294">
        <f>IFERROR(VLOOKUP(B16,resource!$B$3:$AN$26,39,0),0)</f>
        <v>496</v>
      </c>
      <c r="T16" s="339"/>
      <c r="U16" s="293">
        <f t="shared" si="2"/>
        <v>1278898.1499999994</v>
      </c>
      <c r="V16" s="294"/>
      <c r="W16" s="294"/>
      <c r="X16" s="182">
        <f>IFERROR(VLOOKUP($B16,resource!$B$3:$L$26,11,0),0)</f>
        <v>787</v>
      </c>
      <c r="Y16" s="176"/>
      <c r="Z16" s="294">
        <f t="shared" si="3"/>
        <v>2649.4002541296054</v>
      </c>
      <c r="AA16" s="339"/>
      <c r="AB16" s="274">
        <f ca="1">IFERROR(OFFSET(resource!M34,0,report!$AW$3),"")</f>
        <v>0</v>
      </c>
      <c r="AC16" s="274"/>
      <c r="AD16" s="274"/>
      <c r="AE16" s="274">
        <f ca="1">IFERROR(OFFSET(resource!N34,0,report!$AW$3),"")</f>
        <v>54460.35</v>
      </c>
      <c r="AF16" s="274"/>
      <c r="AG16" s="274"/>
      <c r="AH16" s="274">
        <f ca="1">IFERROR(OFFSET(resource!O34,0,report!$AW$3),"")</f>
        <v>34709.07</v>
      </c>
      <c r="AI16" s="274"/>
      <c r="AJ16" s="274"/>
      <c r="AK16" s="138"/>
      <c r="AL16" s="127" t="str">
        <f>IFERROR(VLOOKUP($B16,data_pull!$A$22:$C$45,1,0),"")</f>
        <v>Nasir Uddin Sarder</v>
      </c>
      <c r="AM16" s="91"/>
      <c r="AN16" s="139"/>
      <c r="AO16" s="55"/>
      <c r="AP16" s="55"/>
      <c r="AQ16" s="55"/>
      <c r="AR16" s="262">
        <f>IFERROR(VLOOKUP($B16,data_pull!$A$22:$C$45,2,0),"")</f>
        <v>2085077.9999999995</v>
      </c>
      <c r="AS16" s="262"/>
      <c r="AT16" s="262"/>
      <c r="AU16" s="219">
        <f>IFERROR(VLOOKUP($B16,data_pull!$A$22:$C$45,3,0),"")</f>
        <v>109740.94736842102</v>
      </c>
      <c r="AV16" s="220"/>
      <c r="AW16" s="60"/>
      <c r="AX16" s="63"/>
      <c r="AY16" s="63"/>
      <c r="AZ16" s="55"/>
      <c r="BA16" s="55"/>
      <c r="BB16" s="55"/>
      <c r="BC16" s="55"/>
      <c r="BD16" s="55"/>
      <c r="BE16" s="55"/>
    </row>
    <row r="17" spans="1:86" ht="15" customHeight="1" x14ac:dyDescent="0.2">
      <c r="B17" s="21" t="str">
        <f>IFERROR(HLOOKUP($AQ$2,data_pull!$B$2:$D$12,5,0),"")</f>
        <v>Saiful Islam</v>
      </c>
      <c r="C17" s="22"/>
      <c r="D17" s="22"/>
      <c r="E17" s="22"/>
      <c r="F17" s="22"/>
      <c r="G17" s="22"/>
      <c r="H17" s="176">
        <f>IFERROR(VLOOKUP($B17,resource!$B$3:$J$26,9,0),0)</f>
        <v>33</v>
      </c>
      <c r="I17" s="176"/>
      <c r="J17" s="176">
        <f>IFERROR(VLOOKUP($B17,resource!$B$3:$J$26,3,0),0)</f>
        <v>2381385.0999999996</v>
      </c>
      <c r="K17" s="176"/>
      <c r="L17" s="176"/>
      <c r="M17" s="405">
        <f t="shared" si="0"/>
        <v>72163.184848484831</v>
      </c>
      <c r="N17" s="406"/>
      <c r="O17" s="140">
        <f t="shared" si="1"/>
        <v>72163.184848484831</v>
      </c>
      <c r="P17" s="293">
        <f>IFERROR(VLOOKUP($B17,resource!$B$3:$J$26,4,0),0)</f>
        <v>763096.13000000024</v>
      </c>
      <c r="Q17" s="294"/>
      <c r="R17" s="294"/>
      <c r="S17" s="294">
        <f>IFERROR(VLOOKUP(B17,resource!$B$3:$AN$26,39,0),0)</f>
        <v>843</v>
      </c>
      <c r="T17" s="339"/>
      <c r="U17" s="293">
        <f t="shared" si="2"/>
        <v>1618288.9699999993</v>
      </c>
      <c r="V17" s="294"/>
      <c r="W17" s="294"/>
      <c r="X17" s="182">
        <f>IFERROR(VLOOKUP($B17,resource!$B$3:$L$26,11,0),0)</f>
        <v>1236</v>
      </c>
      <c r="Y17" s="176"/>
      <c r="Z17" s="294">
        <f t="shared" si="3"/>
        <v>1926.686974110032</v>
      </c>
      <c r="AA17" s="339"/>
      <c r="AB17" s="274">
        <f ca="1">IFERROR(OFFSET(resource!M35,0,report!$AW$3),"")</f>
        <v>0</v>
      </c>
      <c r="AC17" s="274"/>
      <c r="AD17" s="274"/>
      <c r="AE17" s="274">
        <f ca="1">IFERROR(OFFSET(resource!N35,0,report!$AW$3),"")</f>
        <v>27991.19</v>
      </c>
      <c r="AF17" s="274"/>
      <c r="AG17" s="274"/>
      <c r="AH17" s="274">
        <f ca="1">IFERROR(OFFSET(resource!O35,0,report!$AW$3),"")</f>
        <v>16449.09</v>
      </c>
      <c r="AI17" s="274"/>
      <c r="AJ17" s="274"/>
      <c r="AK17" s="138"/>
      <c r="AL17" s="127" t="str">
        <f>IFERROR(VLOOKUP($B17,data_pull!$A$22:$C$45,1,0),"")</f>
        <v>Saiful Islam</v>
      </c>
      <c r="AM17" s="91"/>
      <c r="AN17" s="139"/>
      <c r="AO17" s="55"/>
      <c r="AP17" s="55"/>
      <c r="AQ17" s="55"/>
      <c r="AR17" s="262">
        <f>IFERROR(VLOOKUP($B17,data_pull!$A$22:$C$45,2,0),"")</f>
        <v>2381385.0999999996</v>
      </c>
      <c r="AS17" s="262"/>
      <c r="AT17" s="262"/>
      <c r="AU17" s="219">
        <f>IFERROR(VLOOKUP($B17,data_pull!$A$22:$C$45,3,0),"")</f>
        <v>72163.184848484831</v>
      </c>
      <c r="AV17" s="220"/>
      <c r="AW17" s="60"/>
      <c r="AX17" s="63"/>
      <c r="AY17" s="63"/>
      <c r="AZ17" s="55"/>
      <c r="BA17" s="55"/>
      <c r="BB17" s="55"/>
      <c r="BC17" s="55"/>
      <c r="BD17" s="55"/>
      <c r="BE17" s="55"/>
    </row>
    <row r="18" spans="1:86" ht="15" customHeight="1" x14ac:dyDescent="0.2">
      <c r="B18" s="21" t="str">
        <f>IFERROR(HLOOKUP($AQ$2,data_pull!$B$2:$D$12,6,0),"")</f>
        <v>Blank (Kshoregonj Zone</v>
      </c>
      <c r="C18" s="22"/>
      <c r="D18" s="22"/>
      <c r="E18" s="22"/>
      <c r="F18" s="22"/>
      <c r="G18" s="22"/>
      <c r="H18" s="176">
        <f>IFERROR(VLOOKUP($B18,resource!$B$3:$J$26,9,0),0)</f>
        <v>5</v>
      </c>
      <c r="I18" s="176"/>
      <c r="J18" s="176">
        <f>IFERROR(VLOOKUP($B18,resource!$B$3:$J$26,3,0),0)</f>
        <v>566575.87000000011</v>
      </c>
      <c r="K18" s="176"/>
      <c r="L18" s="176"/>
      <c r="M18" s="405">
        <f t="shared" si="0"/>
        <v>113315.17400000003</v>
      </c>
      <c r="N18" s="406"/>
      <c r="O18" s="140">
        <f t="shared" si="1"/>
        <v>113315.17400000003</v>
      </c>
      <c r="P18" s="293">
        <f>IFERROR(VLOOKUP($B18,resource!$B$3:$J$26,4,0),0)</f>
        <v>194406.46000000002</v>
      </c>
      <c r="Q18" s="294"/>
      <c r="R18" s="294"/>
      <c r="S18" s="294">
        <f>IFERROR(VLOOKUP(B18,resource!$B$3:$AN$26,39,0),0)</f>
        <v>125</v>
      </c>
      <c r="T18" s="339"/>
      <c r="U18" s="293">
        <f t="shared" si="2"/>
        <v>372169.41000000009</v>
      </c>
      <c r="V18" s="294"/>
      <c r="W18" s="294"/>
      <c r="X18" s="182">
        <f>IFERROR(VLOOKUP($B18,resource!$B$3:$L$26,11,0),0)</f>
        <v>197</v>
      </c>
      <c r="Y18" s="176"/>
      <c r="Z18" s="294">
        <f t="shared" si="3"/>
        <v>2876.0196446700515</v>
      </c>
      <c r="AA18" s="339"/>
      <c r="AB18" s="274">
        <f ca="1">IFERROR(OFFSET(resource!M36,0,report!$AW$3),"")</f>
        <v>369.62</v>
      </c>
      <c r="AC18" s="274"/>
      <c r="AD18" s="274"/>
      <c r="AE18" s="274">
        <f ca="1">IFERROR(OFFSET(resource!N36,0,report!$AW$3),"")</f>
        <v>1185.06</v>
      </c>
      <c r="AF18" s="274"/>
      <c r="AG18" s="274"/>
      <c r="AH18" s="274">
        <f ca="1">IFERROR(OFFSET(resource!O36,0,report!$AW$3),"")</f>
        <v>26637.05</v>
      </c>
      <c r="AI18" s="274"/>
      <c r="AJ18" s="274"/>
      <c r="AK18" s="138"/>
      <c r="AL18" s="127" t="str">
        <f>IFERROR(VLOOKUP($B18,data_pull!$A$22:$C$45,1,0),"")</f>
        <v>Blank (Kshoregonj Zone</v>
      </c>
      <c r="AM18" s="91"/>
      <c r="AN18" s="139"/>
      <c r="AO18" s="55"/>
      <c r="AP18" s="55"/>
      <c r="AQ18" s="55"/>
      <c r="AR18" s="262">
        <f>IFERROR(VLOOKUP($B18,data_pull!$A$22:$C$45,2,0),"")</f>
        <v>566575.87000000011</v>
      </c>
      <c r="AS18" s="262"/>
      <c r="AT18" s="262"/>
      <c r="AU18" s="219">
        <f>IFERROR(VLOOKUP($B18,data_pull!$A$22:$C$45,3,0),"")</f>
        <v>113315.17400000003</v>
      </c>
      <c r="AV18" s="220"/>
      <c r="AW18" s="60"/>
      <c r="AX18" s="63"/>
      <c r="AY18" s="63"/>
      <c r="AZ18" s="55"/>
      <c r="BA18" s="55"/>
      <c r="BB18" s="55"/>
      <c r="BC18" s="55"/>
      <c r="BD18" s="55"/>
      <c r="BE18" s="55"/>
    </row>
    <row r="19" spans="1:86" ht="15" customHeight="1" x14ac:dyDescent="0.2">
      <c r="B19" s="21" t="str">
        <f>IFERROR(HLOOKUP($AQ$2,data_pull!$B$2:$D$12,7,0),"")</f>
        <v>Blank Mymensingh Zone</v>
      </c>
      <c r="C19" s="22"/>
      <c r="D19" s="22"/>
      <c r="E19" s="22"/>
      <c r="F19" s="22"/>
      <c r="G19" s="22"/>
      <c r="H19" s="176">
        <f>IFERROR(VLOOKUP($B19,resource!$B$3:$J$26,9,0),0)</f>
        <v>17</v>
      </c>
      <c r="I19" s="176"/>
      <c r="J19" s="176">
        <f>IFERROR(VLOOKUP($B19,resource!$B$3:$J$26,3,0),0)</f>
        <v>1434487.7500000002</v>
      </c>
      <c r="K19" s="176"/>
      <c r="L19" s="176"/>
      <c r="M19" s="405">
        <f t="shared" si="0"/>
        <v>84381.632352941189</v>
      </c>
      <c r="N19" s="406"/>
      <c r="O19" s="140">
        <f t="shared" si="1"/>
        <v>84381.632352941189</v>
      </c>
      <c r="P19" s="293">
        <f>IFERROR(VLOOKUP($B19,resource!$B$3:$J$26,4,0),0)</f>
        <v>625340.20000000007</v>
      </c>
      <c r="Q19" s="294"/>
      <c r="R19" s="294"/>
      <c r="S19" s="294">
        <f>IFERROR(VLOOKUP(B19,resource!$B$3:$AN$26,39,0),0)</f>
        <v>377</v>
      </c>
      <c r="T19" s="339"/>
      <c r="U19" s="293">
        <f t="shared" si="2"/>
        <v>809147.55000000016</v>
      </c>
      <c r="V19" s="294"/>
      <c r="W19" s="294"/>
      <c r="X19" s="182">
        <f>IFERROR(VLOOKUP($B19,resource!$B$3:$L$26,11,0),0)</f>
        <v>555</v>
      </c>
      <c r="Y19" s="176"/>
      <c r="Z19" s="294">
        <f t="shared" si="3"/>
        <v>2584.662612612613</v>
      </c>
      <c r="AA19" s="339"/>
      <c r="AB19" s="274">
        <f ca="1">IFERROR(OFFSET(resource!M37,0,report!$AW$3),"")</f>
        <v>9281.2699999999986</v>
      </c>
      <c r="AC19" s="274"/>
      <c r="AD19" s="274"/>
      <c r="AE19" s="274">
        <f ca="1">IFERROR(OFFSET(resource!N37,0,report!$AW$3),"")</f>
        <v>53725.279999999999</v>
      </c>
      <c r="AF19" s="274"/>
      <c r="AG19" s="274"/>
      <c r="AH19" s="274">
        <f ca="1">IFERROR(OFFSET(resource!O37,0,report!$AW$3),"")</f>
        <v>15064.039999999999</v>
      </c>
      <c r="AI19" s="274"/>
      <c r="AJ19" s="274"/>
      <c r="AK19" s="138"/>
      <c r="AL19" s="127" t="str">
        <f>IFERROR(VLOOKUP($B19,data_pull!$A$22:$C$45,1,0),"")</f>
        <v>Blank Mymensingh Zone</v>
      </c>
      <c r="AM19" s="91"/>
      <c r="AN19" s="139"/>
      <c r="AO19" s="55"/>
      <c r="AP19" s="55"/>
      <c r="AQ19" s="55"/>
      <c r="AR19" s="262">
        <f>IFERROR(VLOOKUP($B19,data_pull!$A$22:$C$45,2,0),"")</f>
        <v>1434487.7500000002</v>
      </c>
      <c r="AS19" s="262"/>
      <c r="AT19" s="262"/>
      <c r="AU19" s="219">
        <f>IFERROR(VLOOKUP($B19,data_pull!$A$22:$C$45,3,0),"")</f>
        <v>84381.632352941189</v>
      </c>
      <c r="AV19" s="220"/>
      <c r="AW19" s="60"/>
      <c r="AX19" s="63"/>
      <c r="AY19" s="63"/>
      <c r="AZ19" s="55"/>
      <c r="BA19" s="55"/>
      <c r="BB19" s="55"/>
      <c r="BC19" s="55"/>
      <c r="BD19" s="55"/>
      <c r="BE19" s="55"/>
    </row>
    <row r="20" spans="1:86" ht="15" customHeight="1" x14ac:dyDescent="0.2">
      <c r="B20" s="21" t="str">
        <f>IFERROR(HLOOKUP($AQ$2,data_pull!$B$2:$D$12,8,0),"")</f>
        <v>Asaduzzaman</v>
      </c>
      <c r="C20" s="22"/>
      <c r="D20" s="22"/>
      <c r="E20" s="22"/>
      <c r="F20" s="22"/>
      <c r="G20" s="22"/>
      <c r="H20" s="176">
        <f>IFERROR(VLOOKUP($B20,resource!$B$3:$J$26,9,0),0)</f>
        <v>22</v>
      </c>
      <c r="I20" s="176"/>
      <c r="J20" s="176">
        <f>IFERROR(VLOOKUP($B20,resource!$B$3:$J$26,3,0),0)</f>
        <v>4107448.73</v>
      </c>
      <c r="K20" s="176"/>
      <c r="L20" s="176"/>
      <c r="M20" s="405">
        <f t="shared" si="0"/>
        <v>186702.215</v>
      </c>
      <c r="N20" s="406"/>
      <c r="O20" s="140">
        <f t="shared" si="1"/>
        <v>186702.215</v>
      </c>
      <c r="P20" s="293">
        <f>IFERROR(VLOOKUP($B20,resource!$B$3:$J$26,4,0),0)</f>
        <v>1330608.98</v>
      </c>
      <c r="Q20" s="294"/>
      <c r="R20" s="294"/>
      <c r="S20" s="294">
        <f>IFERROR(VLOOKUP(B20,resource!$B$3:$AN$26,39,0),0)</f>
        <v>529</v>
      </c>
      <c r="T20" s="339"/>
      <c r="U20" s="293">
        <f t="shared" si="2"/>
        <v>2776839.75</v>
      </c>
      <c r="V20" s="294"/>
      <c r="W20" s="294"/>
      <c r="X20" s="182">
        <f>IFERROR(VLOOKUP($B20,resource!$B$3:$L$26,11,0),0)</f>
        <v>926</v>
      </c>
      <c r="Y20" s="176"/>
      <c r="Z20" s="294">
        <f t="shared" si="3"/>
        <v>4435.6897732181424</v>
      </c>
      <c r="AA20" s="339"/>
      <c r="AB20" s="274">
        <f ca="1">IFERROR(OFFSET(resource!M38,0,report!$AW$3),"")</f>
        <v>13331.54</v>
      </c>
      <c r="AC20" s="274"/>
      <c r="AD20" s="274"/>
      <c r="AE20" s="274">
        <f ca="1">IFERROR(OFFSET(resource!N38,0,report!$AW$3),"")</f>
        <v>104085.43000000001</v>
      </c>
      <c r="AF20" s="274"/>
      <c r="AG20" s="274"/>
      <c r="AH20" s="274">
        <f ca="1">IFERROR(OFFSET(resource!O38,0,report!$AW$3),"")</f>
        <v>22809.200000000001</v>
      </c>
      <c r="AI20" s="274"/>
      <c r="AJ20" s="274"/>
      <c r="AK20" s="138"/>
      <c r="AL20" s="127" t="str">
        <f>IFERROR(VLOOKUP($B20,data_pull!$A$22:$C$45,1,0),"")</f>
        <v>Asaduzzaman</v>
      </c>
      <c r="AM20" s="91"/>
      <c r="AN20" s="139"/>
      <c r="AO20" s="55"/>
      <c r="AP20" s="55"/>
      <c r="AQ20" s="55"/>
      <c r="AR20" s="262">
        <f>IFERROR(VLOOKUP($B20,data_pull!$A$22:$C$45,2,0),"")</f>
        <v>4107448.73</v>
      </c>
      <c r="AS20" s="262"/>
      <c r="AT20" s="262"/>
      <c r="AU20" s="219">
        <f>IFERROR(VLOOKUP($B20,data_pull!$A$22:$C$45,3,0),"")</f>
        <v>186702.215</v>
      </c>
      <c r="AV20" s="220"/>
      <c r="AW20" s="60"/>
      <c r="AX20" s="63"/>
      <c r="AY20" s="63"/>
      <c r="AZ20" s="55"/>
      <c r="BA20" s="55"/>
      <c r="BB20" s="55"/>
      <c r="BC20" s="55"/>
      <c r="BD20" s="55"/>
      <c r="BE20" s="55"/>
    </row>
    <row r="21" spans="1:86" ht="15" customHeight="1" x14ac:dyDescent="0.2">
      <c r="B21" s="21" t="str">
        <f>IFERROR(HLOOKUP($AQ$2,data_pull!$B$2:$D$12,9,0),"")</f>
        <v>Blank (Sylhet Zone-2)</v>
      </c>
      <c r="C21" s="22"/>
      <c r="D21" s="22"/>
      <c r="E21" s="22"/>
      <c r="F21" s="22"/>
      <c r="G21" s="22"/>
      <c r="H21" s="176">
        <f>IFERROR(VLOOKUP($B21,resource!$B$3:$J$26,9,0),0)</f>
        <v>12</v>
      </c>
      <c r="I21" s="176"/>
      <c r="J21" s="176">
        <f>IFERROR(VLOOKUP($B21,resource!$B$3:$J$26,3,0),0)</f>
        <v>1635193.31</v>
      </c>
      <c r="K21" s="176"/>
      <c r="L21" s="176"/>
      <c r="M21" s="405">
        <f t="shared" si="0"/>
        <v>136266.10916666666</v>
      </c>
      <c r="N21" s="406"/>
      <c r="O21" s="140">
        <f t="shared" si="1"/>
        <v>136266.10916666666</v>
      </c>
      <c r="P21" s="293">
        <f>IFERROR(VLOOKUP($B21,resource!$B$3:$J$26,4,0),0)</f>
        <v>523712.42999999993</v>
      </c>
      <c r="Q21" s="294"/>
      <c r="R21" s="294"/>
      <c r="S21" s="294">
        <f>IFERROR(VLOOKUP(B21,resource!$B$3:$AN$26,39,0),0)</f>
        <v>238</v>
      </c>
      <c r="T21" s="339"/>
      <c r="U21" s="293">
        <f t="shared" si="2"/>
        <v>1111480.8800000001</v>
      </c>
      <c r="V21" s="294"/>
      <c r="W21" s="294"/>
      <c r="X21" s="182">
        <f>IFERROR(VLOOKUP($B21,resource!$B$3:$L$26,11,0),0)</f>
        <v>547</v>
      </c>
      <c r="Y21" s="176"/>
      <c r="Z21" s="294">
        <f t="shared" si="3"/>
        <v>2989.3844789762343</v>
      </c>
      <c r="AA21" s="339"/>
      <c r="AB21" s="274">
        <f ca="1">IFERROR(OFFSET(resource!M39,0,report!$AW$3),"")</f>
        <v>96733.26999999999</v>
      </c>
      <c r="AC21" s="274"/>
      <c r="AD21" s="274"/>
      <c r="AE21" s="274">
        <f ca="1">IFERROR(OFFSET(resource!N39,0,report!$AW$3),"")</f>
        <v>32926.11</v>
      </c>
      <c r="AF21" s="274"/>
      <c r="AG21" s="274"/>
      <c r="AH21" s="274">
        <f ca="1">IFERROR(OFFSET(resource!O39,0,report!$AW$3),"")</f>
        <v>14586.85</v>
      </c>
      <c r="AI21" s="274"/>
      <c r="AJ21" s="274"/>
      <c r="AK21" s="138"/>
      <c r="AL21" s="127" t="str">
        <f>IFERROR(VLOOKUP($B21,data_pull!$A$22:$C$45,1,0),"")</f>
        <v>Blank (Sylhet Zone-2)</v>
      </c>
      <c r="AM21" s="91"/>
      <c r="AN21" s="139"/>
      <c r="AO21" s="55"/>
      <c r="AP21" s="55"/>
      <c r="AQ21" s="55"/>
      <c r="AR21" s="262">
        <f>IFERROR(VLOOKUP($B21,data_pull!$A$22:$C$45,2,0),"")</f>
        <v>1635193.31</v>
      </c>
      <c r="AS21" s="262"/>
      <c r="AT21" s="262"/>
      <c r="AU21" s="219">
        <f>IFERROR(VLOOKUP($B21,data_pull!$A$22:$C$45,3,0),"")</f>
        <v>136266.10916666666</v>
      </c>
      <c r="AV21" s="220"/>
      <c r="AW21" s="60"/>
      <c r="AX21" s="63"/>
      <c r="AY21" s="63"/>
      <c r="AZ21" s="55"/>
      <c r="BA21" s="55"/>
      <c r="BB21" s="55"/>
      <c r="BC21" s="55"/>
      <c r="BD21" s="55"/>
      <c r="BE21" s="55"/>
    </row>
    <row r="22" spans="1:86" ht="15" customHeight="1" x14ac:dyDescent="0.2">
      <c r="B22" s="21" t="str">
        <f>IFERROR(HLOOKUP($AQ$2,data_pull!$B$2:$D$12,10,0),"")</f>
        <v>Rajesh Chakraborty</v>
      </c>
      <c r="C22" s="22"/>
      <c r="D22" s="22"/>
      <c r="E22" s="22"/>
      <c r="F22" s="22"/>
      <c r="G22" s="22"/>
      <c r="H22" s="176">
        <f>IFERROR(VLOOKUP($B22,resource!$B$3:$J$26,9,0),0)</f>
        <v>12</v>
      </c>
      <c r="I22" s="176"/>
      <c r="J22" s="176">
        <f>IFERROR(VLOOKUP($B22,resource!$B$3:$J$26,3,0),0)</f>
        <v>1833527.58</v>
      </c>
      <c r="K22" s="176"/>
      <c r="L22" s="176"/>
      <c r="M22" s="405">
        <f t="shared" si="0"/>
        <v>152793.965</v>
      </c>
      <c r="N22" s="406"/>
      <c r="O22" s="140">
        <f t="shared" si="1"/>
        <v>152793.965</v>
      </c>
      <c r="P22" s="293">
        <f>IFERROR(VLOOKUP($B22,resource!$B$3:$J$26,4,0),0)</f>
        <v>703259.01</v>
      </c>
      <c r="Q22" s="294"/>
      <c r="R22" s="294"/>
      <c r="S22" s="294">
        <f>IFERROR(VLOOKUP(B22,resource!$B$3:$AN$26,39,0),0)</f>
        <v>328</v>
      </c>
      <c r="T22" s="339"/>
      <c r="U22" s="293">
        <f t="shared" si="2"/>
        <v>1130268.57</v>
      </c>
      <c r="V22" s="294"/>
      <c r="W22" s="294"/>
      <c r="X22" s="182">
        <f>IFERROR(VLOOKUP($B22,resource!$B$3:$L$26,11,0),0)</f>
        <v>627</v>
      </c>
      <c r="Y22" s="176"/>
      <c r="Z22" s="294">
        <f t="shared" si="3"/>
        <v>2924.2864114832537</v>
      </c>
      <c r="AA22" s="339"/>
      <c r="AB22" s="274">
        <f ca="1">IFERROR(OFFSET(resource!M40,0,report!$AW$3),"")</f>
        <v>1217.1300000000001</v>
      </c>
      <c r="AC22" s="274"/>
      <c r="AD22" s="274"/>
      <c r="AE22" s="274">
        <f ca="1">IFERROR(OFFSET(resource!N40,0,report!$AW$3),"")</f>
        <v>13232.810000000001</v>
      </c>
      <c r="AF22" s="274"/>
      <c r="AG22" s="274"/>
      <c r="AH22" s="274">
        <f ca="1">IFERROR(OFFSET(resource!O40,0,report!$AW$3),"")</f>
        <v>17494.72</v>
      </c>
      <c r="AI22" s="274"/>
      <c r="AJ22" s="274"/>
      <c r="AK22" s="138"/>
      <c r="AL22" s="127" t="str">
        <f>IFERROR(VLOOKUP($B22,data_pull!$A$22:$C$45,1,0),"")</f>
        <v>Rajesh Chakraborty</v>
      </c>
      <c r="AM22" s="91"/>
      <c r="AN22" s="139"/>
      <c r="AO22" s="55"/>
      <c r="AP22" s="55"/>
      <c r="AQ22" s="55"/>
      <c r="AR22" s="262">
        <f>IFERROR(VLOOKUP($B22,data_pull!$A$22:$C$45,2,0),"")</f>
        <v>1833527.58</v>
      </c>
      <c r="AS22" s="262"/>
      <c r="AT22" s="262"/>
      <c r="AU22" s="219">
        <f>IFERROR(VLOOKUP($B22,data_pull!$A$22:$C$45,3,0),"")</f>
        <v>152793.965</v>
      </c>
      <c r="AV22" s="220"/>
      <c r="AW22" s="60"/>
      <c r="AX22" s="63"/>
      <c r="AY22" s="63"/>
      <c r="AZ22" s="55"/>
      <c r="BA22" s="55"/>
      <c r="BB22" s="55"/>
      <c r="BC22" s="55"/>
      <c r="BD22" s="55"/>
      <c r="BE22" s="55"/>
    </row>
    <row r="23" spans="1:86" ht="15" customHeight="1" x14ac:dyDescent="0.2">
      <c r="B23" s="21">
        <f>IFERROR(HLOOKUP($AQ$2,data_pull!$B$2:$D$12,11,0),"")</f>
        <v>0</v>
      </c>
      <c r="C23" s="22"/>
      <c r="D23" s="22"/>
      <c r="E23" s="22"/>
      <c r="F23" s="22"/>
      <c r="G23" s="22"/>
      <c r="H23" s="176">
        <f>IFERROR(VLOOKUP($B23,resource!$B$3:$J$26,9,0),0)</f>
        <v>0</v>
      </c>
      <c r="I23" s="176"/>
      <c r="J23" s="176">
        <f>IFERROR(VLOOKUP($B23,resource!$B$3:$J$26,3,0),0)</f>
        <v>0</v>
      </c>
      <c r="K23" s="176"/>
      <c r="L23" s="176"/>
      <c r="M23" s="417" t="str">
        <f t="shared" si="0"/>
        <v/>
      </c>
      <c r="N23" s="418"/>
      <c r="O23" s="142" t="str">
        <f t="shared" si="1"/>
        <v/>
      </c>
      <c r="P23" s="421">
        <f>IFERROR(VLOOKUP($B23,resource!$B$3:$J$26,4,0),0)</f>
        <v>0</v>
      </c>
      <c r="Q23" s="422"/>
      <c r="R23" s="422"/>
      <c r="S23" s="294">
        <f>IFERROR(VLOOKUP(B23,resource!$B$3:$AN$26,39,0),0)</f>
        <v>0</v>
      </c>
      <c r="T23" s="339"/>
      <c r="U23" s="293">
        <f t="shared" si="2"/>
        <v>0</v>
      </c>
      <c r="V23" s="294"/>
      <c r="W23" s="294"/>
      <c r="X23" s="257">
        <f>IFERROR(VLOOKUP($B23,resource!$B$3:$L$26,11,0),0)</f>
        <v>0</v>
      </c>
      <c r="Y23" s="255"/>
      <c r="Z23" s="294" t="str">
        <f t="shared" ref="Z23" si="4">IFERROR(J23/X23,"")</f>
        <v/>
      </c>
      <c r="AA23" s="339"/>
      <c r="AB23" s="291" t="str">
        <f ca="1">IFERROR(OFFSET(resource!M41,0,report!$AW$3),"")</f>
        <v/>
      </c>
      <c r="AC23" s="291"/>
      <c r="AD23" s="291"/>
      <c r="AE23" s="291" t="str">
        <f ca="1">IFERROR(OFFSET(resource!N41,0,report!$AW$3),"")</f>
        <v/>
      </c>
      <c r="AF23" s="291"/>
      <c r="AG23" s="291"/>
      <c r="AH23" s="291" t="str">
        <f ca="1">IFERROR(OFFSET(resource!O41,0,report!$AW$3),"")</f>
        <v/>
      </c>
      <c r="AI23" s="291"/>
      <c r="AJ23" s="291"/>
      <c r="AK23" s="138"/>
      <c r="AL23" s="128" t="str">
        <f>IFERROR(VLOOKUP($B23,data_pull!$A$22:$C$45,1,0),"")</f>
        <v/>
      </c>
      <c r="AM23" s="92"/>
      <c r="AN23" s="93"/>
      <c r="AO23" s="105"/>
      <c r="AP23" s="105"/>
      <c r="AQ23" s="105"/>
      <c r="AR23" s="263" t="str">
        <f>IFERROR(VLOOKUP($B23,data_pull!$A$22:$C$45,2,0),"")</f>
        <v/>
      </c>
      <c r="AS23" s="263"/>
      <c r="AT23" s="263"/>
      <c r="AU23" s="242" t="str">
        <f>IFERROR(VLOOKUP($B23,data_pull!$A$22:$C$45,3,0),"")</f>
        <v/>
      </c>
      <c r="AV23" s="243"/>
      <c r="AW23" s="60"/>
      <c r="AX23" s="63"/>
      <c r="AY23" s="63"/>
      <c r="AZ23" s="55"/>
      <c r="BA23" s="55"/>
      <c r="BB23" s="55"/>
      <c r="BC23" s="55"/>
      <c r="BD23" s="55"/>
      <c r="BE23" s="55"/>
    </row>
    <row r="24" spans="1:86" ht="15" customHeight="1" x14ac:dyDescent="0.2">
      <c r="B24" s="82"/>
      <c r="C24" s="41"/>
      <c r="D24" s="41"/>
      <c r="E24" s="41"/>
      <c r="F24" s="41"/>
      <c r="G24" s="41"/>
      <c r="H24" s="296">
        <f>SUM(H14:H23)</f>
        <v>152</v>
      </c>
      <c r="I24" s="296"/>
      <c r="J24" s="296">
        <f>SUM(J14:L23)</f>
        <v>17309437.350000001</v>
      </c>
      <c r="K24" s="296"/>
      <c r="L24" s="296"/>
      <c r="M24" s="304">
        <f>J24/H24</f>
        <v>113877.87730263159</v>
      </c>
      <c r="N24" s="305"/>
      <c r="O24" s="305"/>
      <c r="P24" s="411">
        <f>SUM(P14:R23)</f>
        <v>6281791.96</v>
      </c>
      <c r="Q24" s="411"/>
      <c r="R24" s="411"/>
      <c r="S24" s="411">
        <f>SUM(S14:T23)</f>
        <v>3748</v>
      </c>
      <c r="T24" s="416"/>
      <c r="U24" s="414">
        <f>SUM(U14:W23)</f>
        <v>11027645.389999999</v>
      </c>
      <c r="V24" s="411"/>
      <c r="W24" s="411"/>
      <c r="X24" s="295">
        <f>SUM(X14:X23)</f>
        <v>6058</v>
      </c>
      <c r="Y24" s="296"/>
      <c r="Z24" s="411"/>
      <c r="AA24" s="416"/>
      <c r="AB24" s="330">
        <f ca="1">SUM(AB14:AD23)</f>
        <v>120932.82999999999</v>
      </c>
      <c r="AC24" s="331"/>
      <c r="AD24" s="331"/>
      <c r="AE24" s="331">
        <f t="shared" ref="AE24" ca="1" si="5">SUM(AE14:AG23)</f>
        <v>296598.74</v>
      </c>
      <c r="AF24" s="331"/>
      <c r="AG24" s="331"/>
      <c r="AH24" s="331">
        <f t="shared" ref="AH24" ca="1" si="6">SUM(AH14:AJ23)</f>
        <v>151446.24</v>
      </c>
      <c r="AI24" s="331"/>
      <c r="AJ24" s="415"/>
      <c r="AK24" s="55"/>
      <c r="AL24" s="12"/>
      <c r="AM24" s="12"/>
      <c r="AN24" s="63"/>
      <c r="AO24" s="55"/>
      <c r="AP24" s="55"/>
      <c r="AQ24" s="55"/>
      <c r="AR24" s="244">
        <f>SUM(AR14:AT23)</f>
        <v>17309437.350000001</v>
      </c>
      <c r="AS24" s="244"/>
      <c r="AT24" s="244"/>
      <c r="AU24" s="245"/>
      <c r="AV24" s="245"/>
      <c r="AW24" s="60"/>
      <c r="AX24" s="63"/>
      <c r="AY24" s="63"/>
      <c r="AZ24" s="55"/>
      <c r="BA24" s="55"/>
      <c r="BB24" s="55"/>
      <c r="BC24" s="55"/>
      <c r="BD24" s="55"/>
      <c r="BE24" s="55"/>
    </row>
    <row r="25" spans="1:86" ht="15" customHeight="1" x14ac:dyDescent="0.2">
      <c r="B25" s="43"/>
      <c r="C25" s="43"/>
      <c r="D25" s="43"/>
      <c r="E25" s="43"/>
      <c r="F25" s="43"/>
      <c r="G25" s="43"/>
      <c r="H25" s="43"/>
      <c r="I25" s="63"/>
      <c r="J25" s="63"/>
      <c r="K25" s="63"/>
      <c r="L25" s="63"/>
      <c r="M25" s="63"/>
      <c r="N25" s="63"/>
      <c r="O25" s="62"/>
      <c r="P25" s="62"/>
      <c r="Q25" s="62"/>
      <c r="R25" s="61"/>
      <c r="S25" s="61"/>
      <c r="Z25" s="22"/>
      <c r="AA25" s="12"/>
      <c r="AB25" s="12"/>
      <c r="AC25" s="158"/>
      <c r="AD25" s="158"/>
      <c r="AE25" s="63"/>
      <c r="AF25" s="63"/>
      <c r="AG25" s="63"/>
      <c r="AH25" s="63"/>
      <c r="AI25" s="63"/>
      <c r="AJ25" s="54"/>
      <c r="AK25" s="54"/>
      <c r="AL25" s="54"/>
      <c r="AM25" s="60"/>
      <c r="AN25" s="60"/>
      <c r="AO25" s="55"/>
      <c r="AP25" s="55"/>
      <c r="AQ25" s="55"/>
      <c r="AR25" s="55"/>
      <c r="AS25" s="55"/>
      <c r="AT25" s="55"/>
      <c r="AU25" s="55"/>
      <c r="AV25" s="55"/>
    </row>
    <row r="26" spans="1:86" ht="15" hidden="1" customHeight="1" x14ac:dyDescent="0.2">
      <c r="B26" s="43"/>
      <c r="C26" s="43"/>
      <c r="D26" s="43"/>
      <c r="E26" s="43"/>
      <c r="F26" s="43"/>
      <c r="G26" s="43"/>
      <c r="H26" s="43"/>
      <c r="I26" s="63"/>
      <c r="J26" s="63"/>
      <c r="K26" s="63"/>
      <c r="L26" s="63"/>
      <c r="M26" s="63"/>
      <c r="N26" s="63"/>
      <c r="O26" s="62"/>
      <c r="P26" s="62"/>
      <c r="Q26" s="62"/>
      <c r="R26" s="61"/>
      <c r="S26" s="61"/>
      <c r="Z26" s="22"/>
      <c r="AA26" s="22"/>
      <c r="AB26" s="22"/>
      <c r="AC26" s="159"/>
      <c r="AD26" s="159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289" t="s">
        <v>998</v>
      </c>
      <c r="BB26" s="290"/>
      <c r="BC26" s="289" t="s">
        <v>1003</v>
      </c>
      <c r="BD26" s="290"/>
      <c r="BE26" s="289" t="s">
        <v>1020</v>
      </c>
      <c r="BF26" s="290"/>
      <c r="BG26" s="289" t="s">
        <v>1046</v>
      </c>
      <c r="BH26" s="290"/>
      <c r="BI26" s="272" t="s">
        <v>1640</v>
      </c>
      <c r="BJ26" s="273"/>
      <c r="BK26" s="272" t="s">
        <v>1138</v>
      </c>
      <c r="BL26" s="273"/>
      <c r="BM26" s="272" t="s">
        <v>1235</v>
      </c>
      <c r="BN26" s="273"/>
      <c r="BO26" s="272" t="s">
        <v>1398</v>
      </c>
      <c r="BP26" s="273"/>
      <c r="BQ26" s="272" t="s">
        <v>1413</v>
      </c>
      <c r="BR26" s="273"/>
      <c r="BS26" s="272" t="s">
        <v>1501</v>
      </c>
      <c r="BT26" s="273"/>
      <c r="BU26" s="272" t="s">
        <v>1595</v>
      </c>
      <c r="BV26" s="273"/>
      <c r="BW26" s="272" t="s">
        <v>1599</v>
      </c>
      <c r="BX26" s="273"/>
      <c r="BY26" s="272" t="s">
        <v>1616</v>
      </c>
      <c r="BZ26" s="273"/>
      <c r="CA26" s="272" t="s">
        <v>1630</v>
      </c>
      <c r="CB26" s="273"/>
      <c r="CC26" s="272" t="s">
        <v>1689</v>
      </c>
      <c r="CD26" s="273"/>
      <c r="CE26" s="272" t="s">
        <v>1873</v>
      </c>
      <c r="CF26" s="273"/>
      <c r="CG26" s="272" t="s">
        <v>1869</v>
      </c>
      <c r="CH26" s="273"/>
    </row>
    <row r="27" spans="1:86" ht="15" hidden="1" customHeight="1" x14ac:dyDescent="0.2">
      <c r="B27" s="43"/>
      <c r="C27" s="43"/>
      <c r="D27" s="43"/>
      <c r="E27" s="43"/>
      <c r="F27" s="43"/>
      <c r="G27" s="43"/>
      <c r="H27" s="43"/>
      <c r="I27" s="44"/>
      <c r="J27" s="44"/>
      <c r="K27" s="44"/>
      <c r="L27" s="44"/>
      <c r="M27" s="44"/>
      <c r="N27" s="45"/>
      <c r="O27" s="46"/>
      <c r="P27" s="46"/>
      <c r="Q27" s="46"/>
      <c r="R27" s="47"/>
      <c r="S27" s="47"/>
      <c r="Z27" s="22"/>
      <c r="AA27" s="22"/>
      <c r="AB27" s="22"/>
      <c r="AC27" s="159"/>
      <c r="AD27" s="159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279">
        <v>175</v>
      </c>
      <c r="BB27" s="280"/>
      <c r="BC27" s="279">
        <v>176.45</v>
      </c>
      <c r="BD27" s="280"/>
      <c r="BE27" s="279">
        <v>176.02</v>
      </c>
      <c r="BF27" s="280"/>
      <c r="BG27" s="279">
        <v>132.44999999999999</v>
      </c>
      <c r="BH27" s="280"/>
      <c r="BI27" s="268">
        <v>264.02</v>
      </c>
      <c r="BJ27" s="269"/>
      <c r="BK27" s="268">
        <v>110.45</v>
      </c>
      <c r="BL27" s="269"/>
      <c r="BM27" s="268">
        <v>88</v>
      </c>
      <c r="BN27" s="269"/>
      <c r="BO27" s="268">
        <v>88</v>
      </c>
      <c r="BP27" s="269"/>
      <c r="BQ27" s="268">
        <v>211.21</v>
      </c>
      <c r="BR27" s="269"/>
      <c r="BS27" s="268">
        <v>264.89999999999998</v>
      </c>
      <c r="BT27" s="269"/>
      <c r="BU27" s="268">
        <v>176.53</v>
      </c>
      <c r="BV27" s="269"/>
      <c r="BW27" s="268">
        <v>48.54</v>
      </c>
      <c r="BX27" s="269"/>
      <c r="BY27" s="268">
        <v>530.14</v>
      </c>
      <c r="BZ27" s="269"/>
      <c r="CA27" s="268">
        <v>123.56</v>
      </c>
      <c r="CB27" s="269"/>
      <c r="CC27" s="268">
        <v>370.95</v>
      </c>
      <c r="CD27" s="269"/>
      <c r="CE27" s="268">
        <v>264.89999999999998</v>
      </c>
      <c r="CF27" s="269"/>
      <c r="CG27" s="268">
        <v>220.02</v>
      </c>
      <c r="CH27" s="269"/>
    </row>
    <row r="28" spans="1:86" s="59" customFormat="1" ht="24.75" hidden="1" customHeight="1" x14ac:dyDescent="0.25">
      <c r="A28" s="58"/>
      <c r="B28" s="56"/>
      <c r="C28" s="56"/>
      <c r="D28" s="57"/>
      <c r="E28" s="57"/>
      <c r="F28" s="57"/>
      <c r="G28" s="57"/>
      <c r="AC28" s="160"/>
      <c r="AD28" s="160"/>
    </row>
    <row r="29" spans="1:86" ht="15" customHeight="1" x14ac:dyDescent="0.2">
      <c r="B29" s="306" t="s">
        <v>2472</v>
      </c>
      <c r="C29" s="307"/>
      <c r="D29" s="307"/>
      <c r="E29" s="307"/>
      <c r="F29" s="307"/>
      <c r="G29" s="307"/>
      <c r="H29" s="307"/>
      <c r="I29" s="307"/>
      <c r="J29" s="307"/>
      <c r="K29" s="307"/>
      <c r="L29" s="307"/>
      <c r="M29" s="307"/>
      <c r="N29" s="307"/>
      <c r="O29" s="307"/>
      <c r="P29" s="308"/>
      <c r="Q29" s="309" t="s">
        <v>2473</v>
      </c>
      <c r="R29" s="310"/>
      <c r="S29" s="310"/>
      <c r="T29" s="310"/>
      <c r="U29" s="310"/>
      <c r="V29" s="310"/>
      <c r="W29" s="310"/>
      <c r="X29" s="310"/>
      <c r="Y29" s="310"/>
      <c r="Z29" s="311"/>
      <c r="AA29" s="311"/>
      <c r="AB29" s="311"/>
      <c r="AC29" s="311"/>
      <c r="AD29" s="311"/>
      <c r="AE29" s="311"/>
      <c r="AF29" s="311"/>
      <c r="AG29" s="311"/>
      <c r="AH29" s="311"/>
      <c r="AI29" s="311"/>
      <c r="AJ29" s="311"/>
      <c r="AK29" s="311"/>
      <c r="AL29" s="224" t="s">
        <v>2670</v>
      </c>
      <c r="AM29" s="224"/>
      <c r="AN29" s="224"/>
      <c r="AO29" s="224"/>
      <c r="AP29" s="224"/>
      <c r="AQ29" s="224"/>
      <c r="AR29" s="224"/>
      <c r="AS29" s="224"/>
      <c r="AT29" s="224"/>
      <c r="AU29" s="225" t="s">
        <v>5210</v>
      </c>
      <c r="AV29" s="226"/>
      <c r="AX29" s="386"/>
      <c r="AY29" s="386"/>
      <c r="AZ29" s="149"/>
      <c r="BA29" s="388">
        <f>(SUM(BA31:BB72)*BA27)/1000</f>
        <v>1.925</v>
      </c>
      <c r="BB29" s="387"/>
      <c r="BC29" s="387">
        <f>(SUM(BC31:BD72)*BC27)/1000</f>
        <v>3.7054499999999999</v>
      </c>
      <c r="BD29" s="387"/>
      <c r="BE29" s="387">
        <f>(SUM(BE31:BF72)*BE27)/1000</f>
        <v>39.252459999999999</v>
      </c>
      <c r="BF29" s="387"/>
      <c r="BG29" s="387">
        <f>(SUM(BG31:BH72)*BG27)/1000</f>
        <v>0</v>
      </c>
      <c r="BH29" s="387"/>
      <c r="BI29" s="271">
        <f>(SUM(BI31:BJ72)*BI27)/1000</f>
        <v>0</v>
      </c>
      <c r="BJ29" s="271"/>
      <c r="BK29" s="271">
        <f>(SUM(BK31:BL72)*BK27)/1000</f>
        <v>1.4358500000000001</v>
      </c>
      <c r="BL29" s="271"/>
      <c r="BM29" s="271">
        <f>(SUM(BM31:BN72)*BM27)/1000</f>
        <v>0</v>
      </c>
      <c r="BN29" s="271"/>
      <c r="BO29" s="271">
        <f>(SUM(BO31:BP72)*BO27)/1000</f>
        <v>1.8480000000000001</v>
      </c>
      <c r="BP29" s="271"/>
      <c r="BQ29" s="271">
        <f>(SUM(BQ31:BR72)*BQ27)/1000</f>
        <v>100.95838000000001</v>
      </c>
      <c r="BR29" s="271"/>
      <c r="BS29" s="271">
        <f>(SUM(BS31:BT72)*BS27)/1000</f>
        <v>7.9469999999999992</v>
      </c>
      <c r="BT29" s="271"/>
      <c r="BU29" s="271">
        <f>(SUM(BU31:BV72)*BU27)/1000</f>
        <v>3.5305999999999997</v>
      </c>
      <c r="BV29" s="271"/>
      <c r="BW29" s="271">
        <f>(SUM(BW31:BX72)*BW27)/1000</f>
        <v>0</v>
      </c>
      <c r="BX29" s="271"/>
      <c r="BY29" s="271">
        <f>(SUM(BY31:BZ72)*BY27)/1000</f>
        <v>408.73793999999998</v>
      </c>
      <c r="BZ29" s="271"/>
      <c r="CA29" s="271">
        <f>(SUM(CA31:CB72)*CA27)/1000</f>
        <v>6.1779999999999999</v>
      </c>
      <c r="CB29" s="271"/>
      <c r="CC29" s="271">
        <f>(SUM(CC31:CD72)*CC27)/1000</f>
        <v>33.014549999999993</v>
      </c>
      <c r="CD29" s="271"/>
      <c r="CE29" s="271">
        <f>(SUM(CE31:CF72)*CE27)/1000</f>
        <v>48.741599999999998</v>
      </c>
      <c r="CF29" s="271"/>
      <c r="CG29" s="271">
        <f>(SUM(CG31:CH72)*CG27)/1000</f>
        <v>45.984180000000002</v>
      </c>
      <c r="CH29" s="385"/>
    </row>
    <row r="30" spans="1:86" ht="33.75" customHeight="1" x14ac:dyDescent="0.2">
      <c r="A30" s="29"/>
      <c r="B30" s="297" t="s">
        <v>909</v>
      </c>
      <c r="C30" s="286"/>
      <c r="D30" s="286"/>
      <c r="E30" s="286" t="s">
        <v>1913</v>
      </c>
      <c r="F30" s="286"/>
      <c r="G30" s="298"/>
      <c r="H30" s="297" t="s">
        <v>908</v>
      </c>
      <c r="I30" s="286"/>
      <c r="J30" s="286"/>
      <c r="K30" s="286"/>
      <c r="L30" s="286"/>
      <c r="M30" s="286" t="s">
        <v>910</v>
      </c>
      <c r="N30" s="286"/>
      <c r="O30" s="286"/>
      <c r="P30" s="286"/>
      <c r="Q30" s="297" t="s">
        <v>2860</v>
      </c>
      <c r="R30" s="286"/>
      <c r="S30" s="286"/>
      <c r="T30" s="286" t="s">
        <v>2856</v>
      </c>
      <c r="U30" s="286"/>
      <c r="V30" s="286"/>
      <c r="W30" s="286" t="s">
        <v>1925</v>
      </c>
      <c r="X30" s="286"/>
      <c r="Y30" s="298"/>
      <c r="Z30" s="297" t="s">
        <v>1926</v>
      </c>
      <c r="AA30" s="286"/>
      <c r="AB30" s="286"/>
      <c r="AC30" s="407" t="s">
        <v>2859</v>
      </c>
      <c r="AD30" s="408"/>
      <c r="AE30" s="336" t="s">
        <v>1927</v>
      </c>
      <c r="AF30" s="336"/>
      <c r="AG30" s="336"/>
      <c r="AH30" s="247" t="s">
        <v>911</v>
      </c>
      <c r="AI30" s="248"/>
      <c r="AJ30" s="424" t="s">
        <v>2857</v>
      </c>
      <c r="AK30" s="425"/>
      <c r="AL30" s="376">
        <f ca="1">OFFSET(data_pull!K1,0,report!$AW$1,1,1)</f>
        <v>44374</v>
      </c>
      <c r="AM30" s="246"/>
      <c r="AN30" s="246"/>
      <c r="AO30" s="246">
        <f ca="1">OFFSET(data_pull!L1,0,report!$AW$1,1,1)</f>
        <v>44373</v>
      </c>
      <c r="AP30" s="246"/>
      <c r="AQ30" s="246"/>
      <c r="AR30" s="246">
        <f ca="1">OFFSET(data_pull!M1,0,report!$AW$1,1,1)</f>
        <v>44372</v>
      </c>
      <c r="AS30" s="246"/>
      <c r="AT30" s="246"/>
      <c r="AU30" s="227"/>
      <c r="AV30" s="228"/>
      <c r="AW30" s="85"/>
      <c r="AX30" s="85"/>
      <c r="AY30" s="85"/>
      <c r="AZ30" s="85"/>
      <c r="BA30" s="266" t="s">
        <v>1928</v>
      </c>
      <c r="BB30" s="267"/>
      <c r="BC30" s="266" t="s">
        <v>1929</v>
      </c>
      <c r="BD30" s="267"/>
      <c r="BE30" s="266" t="s">
        <v>1930</v>
      </c>
      <c r="BF30" s="267"/>
      <c r="BG30" s="266" t="s">
        <v>1931</v>
      </c>
      <c r="BH30" s="267"/>
      <c r="BI30" s="266" t="s">
        <v>1932</v>
      </c>
      <c r="BJ30" s="267"/>
      <c r="BK30" s="266" t="s">
        <v>1933</v>
      </c>
      <c r="BL30" s="267"/>
      <c r="BM30" s="266" t="s">
        <v>1934</v>
      </c>
      <c r="BN30" s="267"/>
      <c r="BO30" s="266" t="s">
        <v>1935</v>
      </c>
      <c r="BP30" s="267"/>
      <c r="BQ30" s="266" t="s">
        <v>1936</v>
      </c>
      <c r="BR30" s="267"/>
      <c r="BS30" s="266" t="s">
        <v>1937</v>
      </c>
      <c r="BT30" s="267"/>
      <c r="BU30" s="266" t="s">
        <v>1938</v>
      </c>
      <c r="BV30" s="267"/>
      <c r="BW30" s="266" t="s">
        <v>1939</v>
      </c>
      <c r="BX30" s="267"/>
      <c r="BY30" s="266" t="s">
        <v>1940</v>
      </c>
      <c r="BZ30" s="267"/>
      <c r="CA30" s="266" t="s">
        <v>1941</v>
      </c>
      <c r="CB30" s="267"/>
      <c r="CC30" s="266" t="s">
        <v>1942</v>
      </c>
      <c r="CD30" s="267"/>
      <c r="CE30" s="266" t="s">
        <v>1943</v>
      </c>
      <c r="CF30" s="267"/>
      <c r="CG30" s="278" t="s">
        <v>1944</v>
      </c>
      <c r="CH30" s="278"/>
    </row>
    <row r="31" spans="1:86" ht="15" customHeight="1" x14ac:dyDescent="0.2">
      <c r="B31" s="13" t="str">
        <f>IFERROR(INDEX(resource!$AS$3:$BA$1001,resource!$CF3,COLUMNS($A$31:A31)),"")</f>
        <v>Abdul Khaleque</v>
      </c>
      <c r="C31" s="12"/>
      <c r="D31" s="12"/>
      <c r="E31" s="179">
        <f>IFERROR(SUMIFS(resource!$AV$3:$AV$1001,resource!$AQ$3:$AQ$1001,report!$AQ$3,resource!$AR$3:$AR$1001,report!B31),"")</f>
        <v>134327.78</v>
      </c>
      <c r="F31" s="179"/>
      <c r="G31" s="231"/>
      <c r="H31" s="209" t="str">
        <f>IFERROR(INDEX(resource!$AS$3:$BA$1001,resource!$CF3,COLUMNS($A$31:B31)),"")</f>
        <v>Abdul Khaleque (Blank)</v>
      </c>
      <c r="I31" s="210"/>
      <c r="J31" s="210"/>
      <c r="K31" s="210"/>
      <c r="L31" s="210"/>
      <c r="M31" s="210" t="str">
        <f>IFERROR(INDEX(resource!$AS$3:$BA$1001,resource!$CF3,3),"")</f>
        <v>Shayistagonj (Tb)</v>
      </c>
      <c r="N31" s="210"/>
      <c r="O31" s="210"/>
      <c r="P31" s="210"/>
      <c r="Q31" s="182">
        <f>IFERROR(INDEX(resource!$AS$3:$EX$1001,resource!$CF3,110),"")</f>
        <v>0</v>
      </c>
      <c r="R31" s="176"/>
      <c r="S31" s="176"/>
      <c r="T31" s="232" t="str">
        <f t="shared" ref="T31:T72" si="7">IFERROR(W31/Q31,"")</f>
        <v/>
      </c>
      <c r="U31" s="232"/>
      <c r="V31" s="153" t="str">
        <f>IFERROR(W31/(Q31*1.17),"")</f>
        <v/>
      </c>
      <c r="W31" s="176">
        <f>IFERROR(INDEX(resource!$AS$3:$BA$1001,resource!$CF3,4),"")</f>
        <v>26507.200000000001</v>
      </c>
      <c r="X31" s="176"/>
      <c r="Y31" s="177"/>
      <c r="Z31" s="178">
        <f t="shared" ref="Z31:Z72" si="8">SUMPRODUCT($BA$27:$CH$27,BA31:CH31)</f>
        <v>26507</v>
      </c>
      <c r="AA31" s="179"/>
      <c r="AB31" s="179"/>
      <c r="AC31" s="187">
        <f>IFERROR(INDEX(resource!$AS$3:$EX$1001,resource!$CF3,109),"")</f>
        <v>1</v>
      </c>
      <c r="AD31" s="188"/>
      <c r="AE31" s="179">
        <f t="shared" ref="AE31:AE72" si="9">IFERROR(W31-Z31,"")</f>
        <v>0.2000000000007276</v>
      </c>
      <c r="AF31" s="179"/>
      <c r="AG31" s="179"/>
      <c r="AH31" s="400">
        <f>IFERROR(INDEX(resource!$AS$3:$BA$1001,resource!$CF3,5),"")</f>
        <v>14</v>
      </c>
      <c r="AI31" s="401"/>
      <c r="AJ31" s="265">
        <f>IFERROR(W31/AH31,"")</f>
        <v>1893.3714285714286</v>
      </c>
      <c r="AK31" s="389"/>
      <c r="AL31" s="175">
        <f ca="1">IFERROR(OFFSET(data_pull!K2,0,report!$AW$1,1,1),0)</f>
        <v>0</v>
      </c>
      <c r="AM31" s="175"/>
      <c r="AN31" s="175"/>
      <c r="AO31" s="175">
        <f ca="1">IFERROR(OFFSET(data_pull!L2,0,report!$AW$1,1,1),0)</f>
        <v>0</v>
      </c>
      <c r="AP31" s="175"/>
      <c r="AQ31" s="175"/>
      <c r="AR31" s="175">
        <f ca="1">IFERROR(OFFSET(data_pull!M2,0,report!$AW$1,1,1),0)</f>
        <v>0</v>
      </c>
      <c r="AS31" s="175"/>
      <c r="AT31" s="175"/>
      <c r="AU31" s="180">
        <f>IFERROR(INDEX(resource!$AS$3:$CH$1001,resource!$CF3,42),"")</f>
        <v>26507.200000000001</v>
      </c>
      <c r="AV31" s="181"/>
      <c r="AW31" s="86"/>
      <c r="AX31" s="86"/>
      <c r="AY31" s="86"/>
      <c r="AZ31" s="86"/>
      <c r="BA31" s="384">
        <f>IFERROR(INDEX(resource!$DK$3:$EA$1001,MATCH(INDEX(resource!$AS$3:$CC$1001,resource!$CF3,37),resource!$CC$3:$CC$1001,0),MATCH(report!BA$26,resource!$DK$2:$EA$2,0)),"")</f>
        <v>0</v>
      </c>
      <c r="BB31" s="270"/>
      <c r="BC31" s="270">
        <f>IFERROR(INDEX(resource!$DK$3:$EA$1001,MATCH(INDEX(resource!$AS$3:$CC$1001,resource!$CF3,37),resource!$CC$3:$CC$1001,0),MATCH(report!BC$26,resource!$DK$2:$EA$2,0)),"")</f>
        <v>0</v>
      </c>
      <c r="BD31" s="270"/>
      <c r="BE31" s="270">
        <f>IFERROR(INDEX(resource!$DK$3:$EA$1001,MATCH(INDEX(resource!$AS$3:$CC$1001,resource!$CF3,37),resource!$CC$3:$CC$1001,0),MATCH(report!BE$26,resource!$DK$2:$EA$2,0)),"")</f>
        <v>0</v>
      </c>
      <c r="BF31" s="270"/>
      <c r="BG31" s="270" t="str">
        <f>IFERROR(INDEX(resource!$DK$3:$EA$1001,MATCH(INDEX(resource!$AS$3:$CC$1001,resource!$CF3,37),resource!$CC$3:$CC$1001,0),MATCH(report!BG$26,resource!$DK$2:$EA$2,0)),"")</f>
        <v/>
      </c>
      <c r="BH31" s="270"/>
      <c r="BI31" s="265">
        <f>IFERROR(INDEX(resource!$DK$3:$EA$1001,MATCH(INDEX(resource!$AS$3:$CC$1001,resource!$CF3,37),resource!$CC$3:$CC$1001,0),MATCH(report!BI$26,resource!$DK$2:$EA$2,0)),"")</f>
        <v>0</v>
      </c>
      <c r="BJ31" s="265"/>
      <c r="BK31" s="265">
        <f>IFERROR(INDEX(resource!$DK$3:$EA$1001,MATCH(INDEX(resource!$AS$3:$CC$1001,resource!$CF3,37),resource!$CC$3:$CC$1001,0),MATCH(report!BK$26,resource!$DK$2:$EA$2,0)),"")</f>
        <v>0</v>
      </c>
      <c r="BL31" s="265"/>
      <c r="BM31" s="265" t="str">
        <f>IFERROR(INDEX(resource!$DK$3:$EA$1001,MATCH(INDEX(resource!$AS$3:$CC$1001,resource!$CF3,37),resource!$CC$3:$CC$1001,0),MATCH(report!BM$26,resource!$DK$2:$EA$2,0)),"")</f>
        <v/>
      </c>
      <c r="BN31" s="265"/>
      <c r="BO31" s="265">
        <f>IFERROR(INDEX(resource!$DK$3:$EA$1001,MATCH(INDEX(resource!$AS$3:$CC$1001,resource!$CF3,37),resource!$CC$3:$CC$1001,0),MATCH(report!BO$26,resource!$DK$2:$EA$2,0)),"")</f>
        <v>0</v>
      </c>
      <c r="BP31" s="265"/>
      <c r="BQ31" s="265">
        <f>IFERROR(INDEX(resource!$DK$3:$EA$1001,MATCH(INDEX(resource!$AS$3:$CC$1001,resource!$CF3,37),resource!$CC$3:$CC$1001,0),MATCH(report!BQ$26,resource!$DK$2:$EA$2,0)),"")</f>
        <v>0</v>
      </c>
      <c r="BR31" s="265"/>
      <c r="BS31" s="265">
        <f>IFERROR(INDEX(resource!$DK$3:$EA$1001,MATCH(INDEX(resource!$AS$3:$CC$1001,resource!$CF3,37),resource!$CC$3:$CC$1001,0),MATCH(report!BS$26,resource!$DK$2:$EA$2,0)),"")</f>
        <v>0</v>
      </c>
      <c r="BT31" s="265"/>
      <c r="BU31" s="265">
        <f>IFERROR(INDEX(resource!$DK$3:$EA$1001,MATCH(INDEX(resource!$AS$3:$CC$1001,resource!$CF3,37),resource!$CC$3:$CC$1001,0),MATCH(report!BU$26,resource!$DK$2:$EA$2,0)),"")</f>
        <v>0</v>
      </c>
      <c r="BV31" s="265"/>
      <c r="BW31" s="265">
        <f>IFERROR(INDEX(resource!$DK$3:$EA$1001,MATCH(INDEX(resource!$AS$3:$CC$1001,resource!$CF3,37),resource!$CC$3:$CC$1001,0),MATCH(report!BW$26,resource!$DK$2:$EA$2,0)),"")</f>
        <v>0</v>
      </c>
      <c r="BX31" s="265"/>
      <c r="BY31" s="265">
        <f>IFERROR(INDEX(resource!$DK$3:$EA$1001,MATCH(INDEX(resource!$AS$3:$CC$1001,resource!$CF3,37),resource!$CC$3:$CC$1001,0),MATCH(report!BY$26,resource!$DK$2:$EA$2,0)),"")</f>
        <v>50</v>
      </c>
      <c r="BZ31" s="265"/>
      <c r="CA31" s="265">
        <f>IFERROR(INDEX(resource!$DK$3:$EA$1001,MATCH(INDEX(resource!$AS$3:$CC$1001,resource!$CF3,37),resource!$CC$3:$CC$1001,0),MATCH(report!CA$26,resource!$DK$2:$EA$2,0)),"")</f>
        <v>0</v>
      </c>
      <c r="CB31" s="265"/>
      <c r="CC31" s="265">
        <f>IFERROR(INDEX(resource!$DK$3:$EA$1001,MATCH(INDEX(resource!$AS$3:$CC$1001,resource!$CF3,37),resource!$CC$3:$CC$1001,0),MATCH(report!CC$26,resource!$DK$2:$EA$2,0)),"")</f>
        <v>0</v>
      </c>
      <c r="CD31" s="265"/>
      <c r="CE31" s="265">
        <f>IFERROR(INDEX(resource!$DK$3:$EA$1001,MATCH(INDEX(resource!$AS$3:$CC$1001,resource!$CF3,37),resource!$CC$3:$CC$1001,0),MATCH(report!CE$26,resource!$DK$2:$EA$2,0)),"")</f>
        <v>0</v>
      </c>
      <c r="CF31" s="265"/>
      <c r="CG31" s="265">
        <f>IFERROR(INDEX(resource!$DK$3:$EA$1001,MATCH(INDEX(resource!$AS$3:$CC$1001,resource!$CF3,37),resource!$CC$3:$CC$1001,0),MATCH(report!CG$26,resource!$DK$2:$EA$2,0)),"")</f>
        <v>0</v>
      </c>
      <c r="CH31" s="389"/>
    </row>
    <row r="32" spans="1:86" x14ac:dyDescent="0.2">
      <c r="B32" s="13" t="str">
        <f>IFERROR(INDEX(resource!$AS$3:$BA$1001,resource!$CF4,COLUMNS($A$31:A32)),"")</f>
        <v/>
      </c>
      <c r="C32" s="12"/>
      <c r="D32" s="12"/>
      <c r="E32" s="179">
        <f>IFERROR(SUMIFS(resource!$AV$3:$AV$1001,resource!$AQ$3:$AQ$1001,report!$AQ$3,resource!$AR$3:$AR$1001,report!B32),"")</f>
        <v>0</v>
      </c>
      <c r="F32" s="179"/>
      <c r="G32" s="231"/>
      <c r="H32" s="229" t="str">
        <f>IFERROR(INDEX(resource!$AS$3:$BA$1001,resource!$CF4,COLUMNS($A$31:B32)),"")</f>
        <v>Alamgir Miah</v>
      </c>
      <c r="I32" s="230"/>
      <c r="J32" s="230"/>
      <c r="K32" s="230"/>
      <c r="L32" s="230"/>
      <c r="M32" s="210" t="str">
        <f>IFERROR(INDEX(resource!$AS$3:$BA$1001,resource!$CF4,3),"")</f>
        <v>Mirpur (Tb)</v>
      </c>
      <c r="N32" s="210"/>
      <c r="O32" s="210"/>
      <c r="P32" s="210"/>
      <c r="Q32" s="182">
        <f>IFERROR(INDEX(resource!$AS$3:$EX$1001,resource!$CF4,110),"")</f>
        <v>190000</v>
      </c>
      <c r="R32" s="176"/>
      <c r="S32" s="176"/>
      <c r="T32" s="232">
        <f t="shared" si="7"/>
        <v>0</v>
      </c>
      <c r="U32" s="232"/>
      <c r="V32" s="153">
        <f t="shared" ref="V32:V72" si="10">IFERROR(W32/(Q32*1.17),"")</f>
        <v>0</v>
      </c>
      <c r="W32" s="176">
        <f>IFERROR(INDEX(resource!$AS$3:$BA$1001,resource!$CF4,4),"")</f>
        <v>0</v>
      </c>
      <c r="X32" s="176"/>
      <c r="Y32" s="177"/>
      <c r="Z32" s="178">
        <f t="shared" si="8"/>
        <v>0</v>
      </c>
      <c r="AA32" s="179"/>
      <c r="AB32" s="179"/>
      <c r="AC32" s="187">
        <f>IFERROR(INDEX(resource!$AS$3:$EX$1001,resource!$CF4,109),"")</f>
        <v>0</v>
      </c>
      <c r="AD32" s="188"/>
      <c r="AE32" s="179">
        <f t="shared" si="9"/>
        <v>0</v>
      </c>
      <c r="AF32" s="179"/>
      <c r="AG32" s="179"/>
      <c r="AH32" s="185">
        <f>IFERROR(INDEX(resource!$AS$3:$BA$1001,resource!$CF4,5),"")</f>
        <v>46</v>
      </c>
      <c r="AI32" s="186"/>
      <c r="AJ32" s="179">
        <f t="shared" ref="AJ32:AJ72" si="11">IFERROR(W32/AH32,"")</f>
        <v>0</v>
      </c>
      <c r="AK32" s="231"/>
      <c r="AL32" s="175">
        <f ca="1">IFERROR(OFFSET(data_pull!K3,0,report!$AW$1,1,1),0)</f>
        <v>0</v>
      </c>
      <c r="AM32" s="175"/>
      <c r="AN32" s="175"/>
      <c r="AO32" s="175">
        <f ca="1">IFERROR(OFFSET(data_pull!L3,0,report!$AW$1,1,1),0)</f>
        <v>0</v>
      </c>
      <c r="AP32" s="175"/>
      <c r="AQ32" s="175"/>
      <c r="AR32" s="175">
        <f ca="1">IFERROR(OFFSET(data_pull!M3,0,report!$AW$1,1,1),0)</f>
        <v>0</v>
      </c>
      <c r="AS32" s="175"/>
      <c r="AT32" s="175"/>
      <c r="AU32" s="180">
        <f>IFERROR(INDEX(resource!$AS$3:$CH$1001,resource!$CF4,42),"")</f>
        <v>0</v>
      </c>
      <c r="AV32" s="181"/>
      <c r="AW32" s="86"/>
      <c r="AX32" s="86"/>
      <c r="AY32" s="86"/>
      <c r="AZ32" s="86"/>
      <c r="BA32" s="238" t="str">
        <f>IFERROR(INDEX(resource!$DK$3:$EA$1001,MATCH(INDEX(resource!$AS$3:$CC$1001,resource!$CF4,37),resource!$CC$3:$CC$1001,0),MATCH(report!BA$26,resource!$DK$2:$EA$2,0)),"")</f>
        <v/>
      </c>
      <c r="BB32" s="187"/>
      <c r="BC32" s="187" t="str">
        <f>IFERROR(INDEX(resource!$DK$3:$EA$1001,MATCH(INDEX(resource!$AS$3:$CC$1001,resource!$CF4,37),resource!$CC$3:$CC$1001,0),MATCH(report!BC$26,resource!$DK$2:$EA$2,0)),"")</f>
        <v/>
      </c>
      <c r="BD32" s="187"/>
      <c r="BE32" s="187" t="str">
        <f>IFERROR(INDEX(resource!$DK$3:$EA$1001,MATCH(INDEX(resource!$AS$3:$CC$1001,resource!$CF4,37),resource!$CC$3:$CC$1001,0),MATCH(report!BE$26,resource!$DK$2:$EA$2,0)),"")</f>
        <v/>
      </c>
      <c r="BF32" s="187"/>
      <c r="BG32" s="187" t="str">
        <f>IFERROR(INDEX(resource!$DK$3:$EA$1001,MATCH(INDEX(resource!$AS$3:$CC$1001,resource!$CF4,37),resource!$CC$3:$CC$1001,0),MATCH(report!BG$26,resource!$DK$2:$EA$2,0)),"")</f>
        <v/>
      </c>
      <c r="BH32" s="187"/>
      <c r="BI32" s="179" t="str">
        <f>IFERROR(INDEX(resource!$DK$3:$EA$1001,MATCH(INDEX(resource!$AS$3:$CC$1001,resource!$CF4,37),resource!$CC$3:$CC$1001,0),MATCH(report!BI$26,resource!$DK$2:$EA$2,0)),"")</f>
        <v/>
      </c>
      <c r="BJ32" s="179"/>
      <c r="BK32" s="179" t="str">
        <f>IFERROR(INDEX(resource!$DK$3:$EA$1001,MATCH(INDEX(resource!$AS$3:$CC$1001,resource!$CF4,37),resource!$CC$3:$CC$1001,0),MATCH(report!BK$26,resource!$DK$2:$EA$2,0)),"")</f>
        <v/>
      </c>
      <c r="BL32" s="179"/>
      <c r="BM32" s="179" t="str">
        <f>IFERROR(INDEX(resource!$DK$3:$EA$1001,MATCH(INDEX(resource!$AS$3:$CC$1001,resource!$CF4,37),resource!$CC$3:$CC$1001,0),MATCH(report!BM$26,resource!$DK$2:$EA$2,0)),"")</f>
        <v/>
      </c>
      <c r="BN32" s="179"/>
      <c r="BO32" s="179" t="str">
        <f>IFERROR(INDEX(resource!$DK$3:$EA$1001,MATCH(INDEX(resource!$AS$3:$CC$1001,resource!$CF4,37),resource!$CC$3:$CC$1001,0),MATCH(report!BO$26,resource!$DK$2:$EA$2,0)),"")</f>
        <v/>
      </c>
      <c r="BP32" s="179"/>
      <c r="BQ32" s="179" t="str">
        <f>IFERROR(INDEX(resource!$DK$3:$EA$1001,MATCH(INDEX(resource!$AS$3:$CC$1001,resource!$CF4,37),resource!$CC$3:$CC$1001,0),MATCH(report!BQ$26,resource!$DK$2:$EA$2,0)),"")</f>
        <v/>
      </c>
      <c r="BR32" s="179"/>
      <c r="BS32" s="179" t="str">
        <f>IFERROR(INDEX(resource!$DK$3:$EA$1001,MATCH(INDEX(resource!$AS$3:$CC$1001,resource!$CF4,37),resource!$CC$3:$CC$1001,0),MATCH(report!BS$26,resource!$DK$2:$EA$2,0)),"")</f>
        <v/>
      </c>
      <c r="BT32" s="179"/>
      <c r="BU32" s="179" t="str">
        <f>IFERROR(INDEX(resource!$DK$3:$EA$1001,MATCH(INDEX(resource!$AS$3:$CC$1001,resource!$CF4,37),resource!$CC$3:$CC$1001,0),MATCH(report!BU$26,resource!$DK$2:$EA$2,0)),"")</f>
        <v/>
      </c>
      <c r="BV32" s="179"/>
      <c r="BW32" s="179" t="str">
        <f>IFERROR(INDEX(resource!$DK$3:$EA$1001,MATCH(INDEX(resource!$AS$3:$CC$1001,resource!$CF4,37),resource!$CC$3:$CC$1001,0),MATCH(report!BW$26,resource!$DK$2:$EA$2,0)),"")</f>
        <v/>
      </c>
      <c r="BX32" s="179"/>
      <c r="BY32" s="179" t="str">
        <f>IFERROR(INDEX(resource!$DK$3:$EA$1001,MATCH(INDEX(resource!$AS$3:$CC$1001,resource!$CF4,37),resource!$CC$3:$CC$1001,0),MATCH(report!BY$26,resource!$DK$2:$EA$2,0)),"")</f>
        <v/>
      </c>
      <c r="BZ32" s="179"/>
      <c r="CA32" s="179" t="str">
        <f>IFERROR(INDEX(resource!$DK$3:$EA$1001,MATCH(INDEX(resource!$AS$3:$CC$1001,resource!$CF4,37),resource!$CC$3:$CC$1001,0),MATCH(report!CA$26,resource!$DK$2:$EA$2,0)),"")</f>
        <v/>
      </c>
      <c r="CB32" s="179"/>
      <c r="CC32" s="179" t="str">
        <f>IFERROR(INDEX(resource!$DK$3:$EA$1001,MATCH(INDEX(resource!$AS$3:$CC$1001,resource!$CF4,37),resource!$CC$3:$CC$1001,0),MATCH(report!CC$26,resource!$DK$2:$EA$2,0)),"")</f>
        <v/>
      </c>
      <c r="CD32" s="179"/>
      <c r="CE32" s="179" t="str">
        <f>IFERROR(INDEX(resource!$DK$3:$EA$1001,MATCH(INDEX(resource!$AS$3:$CC$1001,resource!$CF4,37),resource!$CC$3:$CC$1001,0),MATCH(report!CE$26,resource!$DK$2:$EA$2,0)),"")</f>
        <v/>
      </c>
      <c r="CF32" s="179"/>
      <c r="CG32" s="179" t="str">
        <f>IFERROR(INDEX(resource!$DK$3:$EA$1001,MATCH(INDEX(resource!$AS$3:$CC$1001,resource!$CF4,37),resource!$CC$3:$CC$1001,0),MATCH(report!CG$26,resource!$DK$2:$EA$2,0)),"")</f>
        <v/>
      </c>
      <c r="CH32" s="231"/>
    </row>
    <row r="33" spans="2:86" x14ac:dyDescent="0.2">
      <c r="B33" s="13" t="str">
        <f>IFERROR(INDEX(resource!$AS$3:$BA$1001,resource!$CF5,COLUMNS($A$31:A33)),"")</f>
        <v/>
      </c>
      <c r="C33" s="12"/>
      <c r="D33" s="12"/>
      <c r="E33" s="179">
        <f>IFERROR(SUMIFS(resource!$AV$3:$AV$1001,resource!$AQ$3:$AQ$1001,report!$AQ$3,resource!$AR$3:$AR$1001,report!B33),"")</f>
        <v>0</v>
      </c>
      <c r="F33" s="179"/>
      <c r="G33" s="231"/>
      <c r="H33" s="229" t="str">
        <f>IFERROR(INDEX(resource!$AS$3:$BA$1001,resource!$CF5,COLUMNS($A$31:B33)),"")</f>
        <v>Kabir Miah</v>
      </c>
      <c r="I33" s="230"/>
      <c r="J33" s="230"/>
      <c r="K33" s="230"/>
      <c r="L33" s="230"/>
      <c r="M33" s="210" t="str">
        <f>IFERROR(INDEX(resource!$AS$3:$BA$1001,resource!$CF5,3),"")</f>
        <v>Bahuball (Tb)</v>
      </c>
      <c r="N33" s="210"/>
      <c r="O33" s="210"/>
      <c r="P33" s="210"/>
      <c r="Q33" s="182">
        <f>IFERROR(INDEX(resource!$AS$3:$EX$1001,resource!$CF5,110),"")</f>
        <v>190000</v>
      </c>
      <c r="R33" s="176"/>
      <c r="S33" s="176"/>
      <c r="T33" s="232">
        <f t="shared" si="7"/>
        <v>0.56747673684210531</v>
      </c>
      <c r="U33" s="232"/>
      <c r="V33" s="153">
        <f t="shared" si="10"/>
        <v>0.4850228520017994</v>
      </c>
      <c r="W33" s="176">
        <f>IFERROR(INDEX(resource!$AS$3:$BA$1001,resource!$CF5,4),"")</f>
        <v>107820.58</v>
      </c>
      <c r="X33" s="176"/>
      <c r="Y33" s="177"/>
      <c r="Z33" s="178">
        <f t="shared" si="8"/>
        <v>21950.120000000003</v>
      </c>
      <c r="AA33" s="179"/>
      <c r="AB33" s="179"/>
      <c r="AC33" s="187">
        <f>IFERROR(INDEX(resource!$AS$3:$EX$1001,resource!$CF5,109),"")</f>
        <v>10</v>
      </c>
      <c r="AD33" s="188"/>
      <c r="AE33" s="179">
        <f t="shared" si="9"/>
        <v>85870.459999999992</v>
      </c>
      <c r="AF33" s="179"/>
      <c r="AG33" s="179"/>
      <c r="AH33" s="185">
        <f>IFERROR(INDEX(resource!$AS$3:$BA$1001,resource!$CF5,5),"")</f>
        <v>32</v>
      </c>
      <c r="AI33" s="186"/>
      <c r="AJ33" s="179">
        <f t="shared" si="11"/>
        <v>3369.3931250000001</v>
      </c>
      <c r="AK33" s="231"/>
      <c r="AL33" s="175">
        <f ca="1">IFERROR(OFFSET(data_pull!K4,0,report!$AW$1,1,1),0)</f>
        <v>3568.11</v>
      </c>
      <c r="AM33" s="175"/>
      <c r="AN33" s="175"/>
      <c r="AO33" s="175">
        <f ca="1">IFERROR(OFFSET(data_pull!L4,0,report!$AW$1,1,1),0)</f>
        <v>0</v>
      </c>
      <c r="AP33" s="175"/>
      <c r="AQ33" s="175"/>
      <c r="AR33" s="175">
        <f ca="1">IFERROR(OFFSET(data_pull!M4,0,report!$AW$1,1,1),0)</f>
        <v>0</v>
      </c>
      <c r="AS33" s="175"/>
      <c r="AT33" s="175"/>
      <c r="AU33" s="180">
        <f>IFERROR(INDEX(resource!$AS$3:$CH$1001,resource!$CF5,42),"")</f>
        <v>107820.58</v>
      </c>
      <c r="AV33" s="181"/>
      <c r="AW33" s="86"/>
      <c r="AX33" s="86"/>
      <c r="AY33" s="86"/>
      <c r="AZ33" s="86"/>
      <c r="BA33" s="238">
        <f>IFERROR(INDEX(resource!$DK$3:$EA$1001,MATCH(INDEX(resource!$AS$3:$CC$1001,resource!$CF5,37),resource!$CC$3:$CC$1001,0),MATCH(report!BA$26,resource!$DK$2:$EA$2,0)),"")</f>
        <v>1</v>
      </c>
      <c r="BB33" s="187"/>
      <c r="BC33" s="187">
        <f>IFERROR(INDEX(resource!$DK$3:$EA$1001,MATCH(INDEX(resource!$AS$3:$CC$1001,resource!$CF5,37),resource!$CC$3:$CC$1001,0),MATCH(report!BC$26,resource!$DK$2:$EA$2,0)),"")</f>
        <v>1</v>
      </c>
      <c r="BD33" s="187"/>
      <c r="BE33" s="187">
        <f>IFERROR(INDEX(resource!$DK$3:$EA$1001,MATCH(INDEX(resource!$AS$3:$CC$1001,resource!$CF5,37),resource!$CC$3:$CC$1001,0),MATCH(report!BE$26,resource!$DK$2:$EA$2,0)),"")</f>
        <v>7</v>
      </c>
      <c r="BF33" s="187"/>
      <c r="BG33" s="187" t="str">
        <f>IFERROR(INDEX(resource!$DK$3:$EA$1001,MATCH(INDEX(resource!$AS$3:$CC$1001,resource!$CF5,37),resource!$CC$3:$CC$1001,0),MATCH(report!BG$26,resource!$DK$2:$EA$2,0)),"")</f>
        <v/>
      </c>
      <c r="BH33" s="187"/>
      <c r="BI33" s="179">
        <f>IFERROR(INDEX(resource!$DK$3:$EA$1001,MATCH(INDEX(resource!$AS$3:$CC$1001,resource!$CF5,37),resource!$CC$3:$CC$1001,0),MATCH(report!BI$26,resource!$DK$2:$EA$2,0)),"")</f>
        <v>0</v>
      </c>
      <c r="BJ33" s="179"/>
      <c r="BK33" s="179">
        <f>IFERROR(INDEX(resource!$DK$3:$EA$1001,MATCH(INDEX(resource!$AS$3:$CC$1001,resource!$CF5,37),resource!$CC$3:$CC$1001,0),MATCH(report!BK$26,resource!$DK$2:$EA$2,0)),"")</f>
        <v>7</v>
      </c>
      <c r="BL33" s="179"/>
      <c r="BM33" s="179" t="str">
        <f>IFERROR(INDEX(resource!$DK$3:$EA$1001,MATCH(INDEX(resource!$AS$3:$CC$1001,resource!$CF5,37),resource!$CC$3:$CC$1001,0),MATCH(report!BM$26,resource!$DK$2:$EA$2,0)),"")</f>
        <v/>
      </c>
      <c r="BN33" s="179"/>
      <c r="BO33" s="179">
        <f>IFERROR(INDEX(resource!$DK$3:$EA$1001,MATCH(INDEX(resource!$AS$3:$CC$1001,resource!$CF5,37),resource!$CC$3:$CC$1001,0),MATCH(report!BO$26,resource!$DK$2:$EA$2,0)),"")</f>
        <v>1</v>
      </c>
      <c r="BP33" s="179"/>
      <c r="BQ33" s="179">
        <f>IFERROR(INDEX(resource!$DK$3:$EA$1001,MATCH(INDEX(resource!$AS$3:$CC$1001,resource!$CF5,37),resource!$CC$3:$CC$1001,0),MATCH(report!BQ$26,resource!$DK$2:$EA$2,0)),"")</f>
        <v>28</v>
      </c>
      <c r="BR33" s="179"/>
      <c r="BS33" s="179">
        <f>IFERROR(INDEX(resource!$DK$3:$EA$1001,MATCH(INDEX(resource!$AS$3:$CC$1001,resource!$CF5,37),resource!$CC$3:$CC$1001,0),MATCH(report!BS$26,resource!$DK$2:$EA$2,0)),"")</f>
        <v>0</v>
      </c>
      <c r="BT33" s="179"/>
      <c r="BU33" s="179">
        <f>IFERROR(INDEX(resource!$DK$3:$EA$1001,MATCH(INDEX(resource!$AS$3:$CC$1001,resource!$CF5,37),resource!$CC$3:$CC$1001,0),MATCH(report!BU$26,resource!$DK$2:$EA$2,0)),"")</f>
        <v>0</v>
      </c>
      <c r="BV33" s="179"/>
      <c r="BW33" s="179">
        <f>IFERROR(INDEX(resource!$DK$3:$EA$1001,MATCH(INDEX(resource!$AS$3:$CC$1001,resource!$CF5,37),resource!$CC$3:$CC$1001,0),MATCH(report!BW$26,resource!$DK$2:$EA$2,0)),"")</f>
        <v>0</v>
      </c>
      <c r="BX33" s="179"/>
      <c r="BY33" s="179">
        <f>IFERROR(INDEX(resource!$DK$3:$EA$1001,MATCH(INDEX(resource!$AS$3:$CC$1001,resource!$CF5,37),resource!$CC$3:$CC$1001,0),MATCH(report!BY$26,resource!$DK$2:$EA$2,0)),"")</f>
        <v>12</v>
      </c>
      <c r="BZ33" s="179"/>
      <c r="CA33" s="179">
        <f>IFERROR(INDEX(resource!$DK$3:$EA$1001,MATCH(INDEX(resource!$AS$3:$CC$1001,resource!$CF5,37),resource!$CC$3:$CC$1001,0),MATCH(report!CA$26,resource!$DK$2:$EA$2,0)),"")</f>
        <v>0</v>
      </c>
      <c r="CB33" s="179"/>
      <c r="CC33" s="179">
        <f>IFERROR(INDEX(resource!$DK$3:$EA$1001,MATCH(INDEX(resource!$AS$3:$CC$1001,resource!$CF5,37),resource!$CC$3:$CC$1001,0),MATCH(report!CC$26,resource!$DK$2:$EA$2,0)),"")</f>
        <v>10</v>
      </c>
      <c r="CD33" s="179"/>
      <c r="CE33" s="179">
        <f>IFERROR(INDEX(resource!$DK$3:$EA$1001,MATCH(INDEX(resource!$AS$3:$CC$1001,resource!$CF5,37),resource!$CC$3:$CC$1001,0),MATCH(report!CE$26,resource!$DK$2:$EA$2,0)),"")</f>
        <v>0</v>
      </c>
      <c r="CF33" s="179"/>
      <c r="CG33" s="179">
        <f>IFERROR(INDEX(resource!$DK$3:$EA$1001,MATCH(INDEX(resource!$AS$3:$CC$1001,resource!$CF5,37),resource!$CC$3:$CC$1001,0),MATCH(report!CG$26,resource!$DK$2:$EA$2,0)),"")</f>
        <v>16</v>
      </c>
      <c r="CH33" s="231"/>
    </row>
    <row r="34" spans="2:86" x14ac:dyDescent="0.2">
      <c r="B34" s="13" t="str">
        <f>IFERROR(INDEX(resource!$AS$3:$BA$1001,resource!$CF6,COLUMNS($A$31:A34)),"")</f>
        <v>Kazi Ashrafuzzaman</v>
      </c>
      <c r="C34" s="12"/>
      <c r="D34" s="12"/>
      <c r="E34" s="179">
        <f>IFERROR(SUMIFS(resource!$AV$3:$AV$1001,resource!$AQ$3:$AQ$1001,report!$AQ$3,resource!$AR$3:$AR$1001,report!B34),"")</f>
        <v>380049.04000000004</v>
      </c>
      <c r="F34" s="179"/>
      <c r="G34" s="231"/>
      <c r="H34" s="229" t="str">
        <f>IFERROR(INDEX(resource!$AS$3:$BA$1001,resource!$CF6,COLUMNS($A$31:B34)),"")</f>
        <v>Brinta Chakraborty</v>
      </c>
      <c r="I34" s="230"/>
      <c r="J34" s="230"/>
      <c r="K34" s="230"/>
      <c r="L34" s="230"/>
      <c r="M34" s="210" t="str">
        <f>IFERROR(INDEX(resource!$AS$3:$BA$1001,resource!$CF6,3),"")</f>
        <v>Kamal Bazar (Cb)</v>
      </c>
      <c r="N34" s="210"/>
      <c r="O34" s="210"/>
      <c r="P34" s="210"/>
      <c r="Q34" s="182">
        <f>IFERROR(INDEX(resource!$AS$3:$EX$1001,resource!$CF6,110),"")</f>
        <v>190000</v>
      </c>
      <c r="R34" s="176"/>
      <c r="S34" s="176"/>
      <c r="T34" s="232">
        <f t="shared" si="7"/>
        <v>0.22061773684210528</v>
      </c>
      <c r="U34" s="232"/>
      <c r="V34" s="153">
        <f t="shared" si="10"/>
        <v>0.18856216824111563</v>
      </c>
      <c r="W34" s="176">
        <f>IFERROR(INDEX(resource!$AS$3:$BA$1001,resource!$CF6,4),"")</f>
        <v>41917.370000000003</v>
      </c>
      <c r="X34" s="176"/>
      <c r="Y34" s="177"/>
      <c r="Z34" s="178">
        <f t="shared" si="8"/>
        <v>30217.07</v>
      </c>
      <c r="AA34" s="179"/>
      <c r="AB34" s="179"/>
      <c r="AC34" s="187">
        <f>IFERROR(INDEX(resource!$AS$3:$EX$1001,resource!$CF6,109),"")</f>
        <v>21</v>
      </c>
      <c r="AD34" s="188"/>
      <c r="AE34" s="179">
        <f t="shared" si="9"/>
        <v>11700.300000000003</v>
      </c>
      <c r="AF34" s="179"/>
      <c r="AG34" s="179"/>
      <c r="AH34" s="185">
        <f>IFERROR(INDEX(resource!$AS$3:$BA$1001,resource!$CF6,5),"")</f>
        <v>22</v>
      </c>
      <c r="AI34" s="186"/>
      <c r="AJ34" s="179">
        <f t="shared" si="11"/>
        <v>1905.335</v>
      </c>
      <c r="AK34" s="231"/>
      <c r="AL34" s="175">
        <f ca="1">IFERROR(OFFSET(data_pull!K5,0,report!$AW$1,1,1),0)</f>
        <v>0</v>
      </c>
      <c r="AM34" s="175"/>
      <c r="AN34" s="175"/>
      <c r="AO34" s="175">
        <f ca="1">IFERROR(OFFSET(data_pull!L5,0,report!$AW$1,1,1),0)</f>
        <v>0</v>
      </c>
      <c r="AP34" s="175"/>
      <c r="AQ34" s="175"/>
      <c r="AR34" s="175">
        <f ca="1">IFERROR(OFFSET(data_pull!M5,0,report!$AW$1,1,1),0)</f>
        <v>0</v>
      </c>
      <c r="AS34" s="175"/>
      <c r="AT34" s="175"/>
      <c r="AU34" s="180">
        <f>IFERROR(INDEX(resource!$AS$3:$CH$1001,resource!$CF6,42),"")</f>
        <v>41917.370000000003</v>
      </c>
      <c r="AV34" s="181"/>
      <c r="AW34" s="86"/>
      <c r="AX34" s="86"/>
      <c r="AY34" s="86"/>
      <c r="AZ34" s="86"/>
      <c r="BA34" s="238">
        <f>IFERROR(INDEX(resource!$DK$3:$EA$1001,MATCH(INDEX(resource!$AS$3:$CC$1001,resource!$CF6,37),resource!$CC$3:$CC$1001,0),MATCH(report!BA$26,resource!$DK$2:$EA$2,0)),"")</f>
        <v>0</v>
      </c>
      <c r="BB34" s="187"/>
      <c r="BC34" s="187">
        <f>IFERROR(INDEX(resource!$DK$3:$EA$1001,MATCH(INDEX(resource!$AS$3:$CC$1001,resource!$CF6,37),resource!$CC$3:$CC$1001,0),MATCH(report!BC$26,resource!$DK$2:$EA$2,0)),"")</f>
        <v>0</v>
      </c>
      <c r="BD34" s="187"/>
      <c r="BE34" s="187">
        <f>IFERROR(INDEX(resource!$DK$3:$EA$1001,MATCH(INDEX(resource!$AS$3:$CC$1001,resource!$CF6,37),resource!$CC$3:$CC$1001,0),MATCH(report!BE$26,resource!$DK$2:$EA$2,0)),"")</f>
        <v>0</v>
      </c>
      <c r="BF34" s="187"/>
      <c r="BG34" s="187" t="str">
        <f>IFERROR(INDEX(resource!$DK$3:$EA$1001,MATCH(INDEX(resource!$AS$3:$CC$1001,resource!$CF6,37),resource!$CC$3:$CC$1001,0),MATCH(report!BG$26,resource!$DK$2:$EA$2,0)),"")</f>
        <v/>
      </c>
      <c r="BH34" s="187"/>
      <c r="BI34" s="179">
        <f>IFERROR(INDEX(resource!$DK$3:$EA$1001,MATCH(INDEX(resource!$AS$3:$CC$1001,resource!$CF6,37),resource!$CC$3:$CC$1001,0),MATCH(report!BI$26,resource!$DK$2:$EA$2,0)),"")</f>
        <v>0</v>
      </c>
      <c r="BJ34" s="179"/>
      <c r="BK34" s="179">
        <f>IFERROR(INDEX(resource!$DK$3:$EA$1001,MATCH(INDEX(resource!$AS$3:$CC$1001,resource!$CF6,37),resource!$CC$3:$CC$1001,0),MATCH(report!BK$26,resource!$DK$2:$EA$2,0)),"")</f>
        <v>0</v>
      </c>
      <c r="BL34" s="179"/>
      <c r="BM34" s="179" t="str">
        <f>IFERROR(INDEX(resource!$DK$3:$EA$1001,MATCH(INDEX(resource!$AS$3:$CC$1001,resource!$CF6,37),resource!$CC$3:$CC$1001,0),MATCH(report!BM$26,resource!$DK$2:$EA$2,0)),"")</f>
        <v/>
      </c>
      <c r="BN34" s="179"/>
      <c r="BO34" s="179">
        <f>IFERROR(INDEX(resource!$DK$3:$EA$1001,MATCH(INDEX(resource!$AS$3:$CC$1001,resource!$CF6,37),resource!$CC$3:$CC$1001,0),MATCH(report!BO$26,resource!$DK$2:$EA$2,0)),"")</f>
        <v>0</v>
      </c>
      <c r="BP34" s="179"/>
      <c r="BQ34" s="179">
        <f>IFERROR(INDEX(resource!$DK$3:$EA$1001,MATCH(INDEX(resource!$AS$3:$CC$1001,resource!$CF6,37),resource!$CC$3:$CC$1001,0),MATCH(report!BQ$26,resource!$DK$2:$EA$2,0)),"")</f>
        <v>0</v>
      </c>
      <c r="BR34" s="179"/>
      <c r="BS34" s="179">
        <f>IFERROR(INDEX(resource!$DK$3:$EA$1001,MATCH(INDEX(resource!$AS$3:$CC$1001,resource!$CF6,37),resource!$CC$3:$CC$1001,0),MATCH(report!BS$26,resource!$DK$2:$EA$2,0)),"")</f>
        <v>1</v>
      </c>
      <c r="BT34" s="179"/>
      <c r="BU34" s="179">
        <f>IFERROR(INDEX(resource!$DK$3:$EA$1001,MATCH(INDEX(resource!$AS$3:$CC$1001,resource!$CF6,37),resource!$CC$3:$CC$1001,0),MATCH(report!BU$26,resource!$DK$2:$EA$2,0)),"")</f>
        <v>0</v>
      </c>
      <c r="BV34" s="179"/>
      <c r="BW34" s="179">
        <f>IFERROR(INDEX(resource!$DK$3:$EA$1001,MATCH(INDEX(resource!$AS$3:$CC$1001,resource!$CF6,37),resource!$CC$3:$CC$1001,0),MATCH(report!BW$26,resource!$DK$2:$EA$2,0)),"")</f>
        <v>0</v>
      </c>
      <c r="BX34" s="179"/>
      <c r="BY34" s="179">
        <f>IFERROR(INDEX(resource!$DK$3:$EA$1001,MATCH(INDEX(resource!$AS$3:$CC$1001,resource!$CF6,37),resource!$CC$3:$CC$1001,0),MATCH(report!BY$26,resource!$DK$2:$EA$2,0)),"")</f>
        <v>53</v>
      </c>
      <c r="BZ34" s="179"/>
      <c r="CA34" s="179">
        <f>IFERROR(INDEX(resource!$DK$3:$EA$1001,MATCH(INDEX(resource!$AS$3:$CC$1001,resource!$CF6,37),resource!$CC$3:$CC$1001,0),MATCH(report!CA$26,resource!$DK$2:$EA$2,0)),"")</f>
        <v>0</v>
      </c>
      <c r="CB34" s="179"/>
      <c r="CC34" s="179">
        <f>IFERROR(INDEX(resource!$DK$3:$EA$1001,MATCH(INDEX(resource!$AS$3:$CC$1001,resource!$CF6,37),resource!$CC$3:$CC$1001,0),MATCH(report!CC$26,resource!$DK$2:$EA$2,0)),"")</f>
        <v>5</v>
      </c>
      <c r="CD34" s="179"/>
      <c r="CE34" s="179">
        <f>IFERROR(INDEX(resource!$DK$3:$EA$1001,MATCH(INDEX(resource!$AS$3:$CC$1001,resource!$CF6,37),resource!$CC$3:$CC$1001,0),MATCH(report!CE$26,resource!$DK$2:$EA$2,0)),"")</f>
        <v>0</v>
      </c>
      <c r="CF34" s="179"/>
      <c r="CG34" s="179">
        <f>IFERROR(INDEX(resource!$DK$3:$EA$1001,MATCH(INDEX(resource!$AS$3:$CC$1001,resource!$CF6,37),resource!$CC$3:$CC$1001,0),MATCH(report!CG$26,resource!$DK$2:$EA$2,0)),"")</f>
        <v>0</v>
      </c>
      <c r="CH34" s="231"/>
    </row>
    <row r="35" spans="2:86" x14ac:dyDescent="0.2">
      <c r="B35" s="13" t="str">
        <f>IFERROR(INDEX(resource!$AS$3:$BA$1001,resource!$CF7,COLUMNS($A$31:A35)),"")</f>
        <v/>
      </c>
      <c r="C35" s="12"/>
      <c r="D35" s="12"/>
      <c r="E35" s="179">
        <f>IFERROR(SUMIFS(resource!$AV$3:$AV$1001,resource!$AQ$3:$AQ$1001,report!$AQ$3,resource!$AR$3:$AR$1001,report!B35),"")</f>
        <v>0</v>
      </c>
      <c r="F35" s="179"/>
      <c r="G35" s="231"/>
      <c r="H35" s="229" t="str">
        <f>IFERROR(INDEX(resource!$AS$3:$BA$1001,resource!$CF7,COLUMNS($A$31:B35)),"")</f>
        <v>Mittun Datta</v>
      </c>
      <c r="I35" s="230"/>
      <c r="J35" s="230"/>
      <c r="K35" s="230"/>
      <c r="L35" s="230"/>
      <c r="M35" s="210" t="str">
        <f>IFERROR(INDEX(resource!$AS$3:$BA$1001,resource!$CF7,3),"")</f>
        <v>Station Road (Cb)</v>
      </c>
      <c r="N35" s="210"/>
      <c r="O35" s="210"/>
      <c r="P35" s="210"/>
      <c r="Q35" s="182">
        <f>IFERROR(INDEX(resource!$AS$3:$EX$1001,resource!$CF7,110),"")</f>
        <v>170000</v>
      </c>
      <c r="R35" s="176"/>
      <c r="S35" s="176"/>
      <c r="T35" s="232">
        <f t="shared" si="7"/>
        <v>0.59732452941176473</v>
      </c>
      <c r="U35" s="232"/>
      <c r="V35" s="153">
        <f t="shared" si="10"/>
        <v>0.51053378582202114</v>
      </c>
      <c r="W35" s="176">
        <f>IFERROR(INDEX(resource!$AS$3:$BA$1001,resource!$CF7,4),"")</f>
        <v>101545.17</v>
      </c>
      <c r="X35" s="176"/>
      <c r="Y35" s="177"/>
      <c r="Z35" s="178">
        <f t="shared" si="8"/>
        <v>10060.41</v>
      </c>
      <c r="AA35" s="179"/>
      <c r="AB35" s="179"/>
      <c r="AC35" s="187">
        <f>IFERROR(INDEX(resource!$AS$3:$EX$1001,resource!$CF7,109),"")</f>
        <v>13</v>
      </c>
      <c r="AD35" s="188"/>
      <c r="AE35" s="179">
        <f t="shared" si="9"/>
        <v>91484.76</v>
      </c>
      <c r="AF35" s="179"/>
      <c r="AG35" s="179"/>
      <c r="AH35" s="185">
        <f>IFERROR(INDEX(resource!$AS$3:$BA$1001,resource!$CF7,5),"")</f>
        <v>39</v>
      </c>
      <c r="AI35" s="186"/>
      <c r="AJ35" s="179">
        <f t="shared" si="11"/>
        <v>2603.7223076923078</v>
      </c>
      <c r="AK35" s="231"/>
      <c r="AL35" s="175">
        <f ca="1">IFERROR(OFFSET(data_pull!K6,0,report!$AW$1,1,1),0)</f>
        <v>6952.08</v>
      </c>
      <c r="AM35" s="175"/>
      <c r="AN35" s="175"/>
      <c r="AO35" s="175">
        <f ca="1">IFERROR(OFFSET(data_pull!L6,0,report!$AW$1,1,1),0)</f>
        <v>10290.85</v>
      </c>
      <c r="AP35" s="175"/>
      <c r="AQ35" s="175"/>
      <c r="AR35" s="175">
        <f ca="1">IFERROR(OFFSET(data_pull!M6,0,report!$AW$1,1,1),0)</f>
        <v>0</v>
      </c>
      <c r="AS35" s="175"/>
      <c r="AT35" s="175"/>
      <c r="AU35" s="180">
        <f>IFERROR(INDEX(resource!$AS$3:$CH$1001,resource!$CF7,42),"")</f>
        <v>101545.17</v>
      </c>
      <c r="AV35" s="181"/>
      <c r="AW35" s="86"/>
      <c r="AX35" s="86"/>
      <c r="AY35" s="86"/>
      <c r="AZ35" s="86"/>
      <c r="BA35" s="238">
        <f>IFERROR(INDEX(resource!$DK$3:$EA$1001,MATCH(INDEX(resource!$AS$3:$CC$1001,resource!$CF7,37),resource!$CC$3:$CC$1001,0),MATCH(report!BA$26,resource!$DK$2:$EA$2,0)),"")</f>
        <v>0</v>
      </c>
      <c r="BB35" s="187"/>
      <c r="BC35" s="187">
        <f>IFERROR(INDEX(resource!$DK$3:$EA$1001,MATCH(INDEX(resource!$AS$3:$CC$1001,resource!$CF7,37),resource!$CC$3:$CC$1001,0),MATCH(report!BC$26,resource!$DK$2:$EA$2,0)),"")</f>
        <v>0</v>
      </c>
      <c r="BD35" s="187"/>
      <c r="BE35" s="187">
        <f>IFERROR(INDEX(resource!$DK$3:$EA$1001,MATCH(INDEX(resource!$AS$3:$CC$1001,resource!$CF7,37),resource!$CC$3:$CC$1001,0),MATCH(report!BE$26,resource!$DK$2:$EA$2,0)),"")</f>
        <v>0</v>
      </c>
      <c r="BF35" s="187"/>
      <c r="BG35" s="187" t="str">
        <f>IFERROR(INDEX(resource!$DK$3:$EA$1001,MATCH(INDEX(resource!$AS$3:$CC$1001,resource!$CF7,37),resource!$CC$3:$CC$1001,0),MATCH(report!BG$26,resource!$DK$2:$EA$2,0)),"")</f>
        <v/>
      </c>
      <c r="BH35" s="187"/>
      <c r="BI35" s="179">
        <f>IFERROR(INDEX(resource!$DK$3:$EA$1001,MATCH(INDEX(resource!$AS$3:$CC$1001,resource!$CF7,37),resource!$CC$3:$CC$1001,0),MATCH(report!BI$26,resource!$DK$2:$EA$2,0)),"")</f>
        <v>0</v>
      </c>
      <c r="BJ35" s="179"/>
      <c r="BK35" s="179">
        <f>IFERROR(INDEX(resource!$DK$3:$EA$1001,MATCH(INDEX(resource!$AS$3:$CC$1001,resource!$CF7,37),resource!$CC$3:$CC$1001,0),MATCH(report!BK$26,resource!$DK$2:$EA$2,0)),"")</f>
        <v>0</v>
      </c>
      <c r="BL35" s="179"/>
      <c r="BM35" s="179" t="str">
        <f>IFERROR(INDEX(resource!$DK$3:$EA$1001,MATCH(INDEX(resource!$AS$3:$CC$1001,resource!$CF7,37),resource!$CC$3:$CC$1001,0),MATCH(report!BM$26,resource!$DK$2:$EA$2,0)),"")</f>
        <v/>
      </c>
      <c r="BN35" s="179"/>
      <c r="BO35" s="179">
        <f>IFERROR(INDEX(resource!$DK$3:$EA$1001,MATCH(INDEX(resource!$AS$3:$CC$1001,resource!$CF7,37),resource!$CC$3:$CC$1001,0),MATCH(report!BO$26,resource!$DK$2:$EA$2,0)),"")</f>
        <v>0</v>
      </c>
      <c r="BP35" s="179"/>
      <c r="BQ35" s="179">
        <f>IFERROR(INDEX(resource!$DK$3:$EA$1001,MATCH(INDEX(resource!$AS$3:$CC$1001,resource!$CF7,37),resource!$CC$3:$CC$1001,0),MATCH(report!BQ$26,resource!$DK$2:$EA$2,0)),"")</f>
        <v>24</v>
      </c>
      <c r="BR35" s="179"/>
      <c r="BS35" s="179">
        <f>IFERROR(INDEX(resource!$DK$3:$EA$1001,MATCH(INDEX(resource!$AS$3:$CC$1001,resource!$CF7,37),resource!$CC$3:$CC$1001,0),MATCH(report!BS$26,resource!$DK$2:$EA$2,0)),"")</f>
        <v>0</v>
      </c>
      <c r="BT35" s="179"/>
      <c r="BU35" s="179">
        <f>IFERROR(INDEX(resource!$DK$3:$EA$1001,MATCH(INDEX(resource!$AS$3:$CC$1001,resource!$CF7,37),resource!$CC$3:$CC$1001,0),MATCH(report!BU$26,resource!$DK$2:$EA$2,0)),"")</f>
        <v>0</v>
      </c>
      <c r="BV35" s="179"/>
      <c r="BW35" s="179">
        <f>IFERROR(INDEX(resource!$DK$3:$EA$1001,MATCH(INDEX(resource!$AS$3:$CC$1001,resource!$CF7,37),resource!$CC$3:$CC$1001,0),MATCH(report!BW$26,resource!$DK$2:$EA$2,0)),"")</f>
        <v>0</v>
      </c>
      <c r="BX35" s="179"/>
      <c r="BY35" s="179">
        <f>IFERROR(INDEX(resource!$DK$3:$EA$1001,MATCH(INDEX(resource!$AS$3:$CC$1001,resource!$CF7,37),resource!$CC$3:$CC$1001,0),MATCH(report!BY$26,resource!$DK$2:$EA$2,0)),"")</f>
        <v>0</v>
      </c>
      <c r="BZ35" s="179"/>
      <c r="CA35" s="179">
        <f>IFERROR(INDEX(resource!$DK$3:$EA$1001,MATCH(INDEX(resource!$AS$3:$CC$1001,resource!$CF7,37),resource!$CC$3:$CC$1001,0),MATCH(report!CA$26,resource!$DK$2:$EA$2,0)),"")</f>
        <v>0</v>
      </c>
      <c r="CB35" s="179"/>
      <c r="CC35" s="179">
        <f>IFERROR(INDEX(resource!$DK$3:$EA$1001,MATCH(INDEX(resource!$AS$3:$CC$1001,resource!$CF7,37),resource!$CC$3:$CC$1001,0),MATCH(report!CC$26,resource!$DK$2:$EA$2,0)),"")</f>
        <v>1</v>
      </c>
      <c r="CD35" s="179"/>
      <c r="CE35" s="179">
        <f>IFERROR(INDEX(resource!$DK$3:$EA$1001,MATCH(INDEX(resource!$AS$3:$CC$1001,resource!$CF7,37),resource!$CC$3:$CC$1001,0),MATCH(report!CE$26,resource!$DK$2:$EA$2,0)),"")</f>
        <v>0</v>
      </c>
      <c r="CF35" s="179"/>
      <c r="CG35" s="179">
        <f>IFERROR(INDEX(resource!$DK$3:$EA$1001,MATCH(INDEX(resource!$AS$3:$CC$1001,resource!$CF7,37),resource!$CC$3:$CC$1001,0),MATCH(report!CG$26,resource!$DK$2:$EA$2,0)),"")</f>
        <v>21</v>
      </c>
      <c r="CH35" s="231"/>
    </row>
    <row r="36" spans="2:86" x14ac:dyDescent="0.2">
      <c r="B36" s="13" t="str">
        <f>IFERROR(INDEX(resource!$AS$3:$BA$1001,resource!$CF8,COLUMNS($A$31:A36)),"")</f>
        <v/>
      </c>
      <c r="C36" s="12"/>
      <c r="D36" s="12"/>
      <c r="E36" s="179">
        <f>IFERROR(SUMIFS(resource!$AV$3:$AV$1001,resource!$AQ$3:$AQ$1001,report!$AQ$3,resource!$AR$3:$AR$1001,report!B36),"")</f>
        <v>0</v>
      </c>
      <c r="F36" s="179"/>
      <c r="G36" s="231"/>
      <c r="H36" s="229" t="str">
        <f>IFERROR(INDEX(resource!$AS$3:$BA$1001,resource!$CF8,COLUMNS($A$31:B36)),"")</f>
        <v>Nantu Sutradhar</v>
      </c>
      <c r="I36" s="230"/>
      <c r="J36" s="230"/>
      <c r="K36" s="230"/>
      <c r="L36" s="230"/>
      <c r="M36" s="210" t="str">
        <f>IFERROR(INDEX(resource!$AS$3:$BA$1001,resource!$CF8,3),"")</f>
        <v>O.M.C.H (Cb)</v>
      </c>
      <c r="N36" s="210"/>
      <c r="O36" s="210"/>
      <c r="P36" s="210"/>
      <c r="Q36" s="182">
        <f>IFERROR(INDEX(resource!$AS$3:$EX$1001,resource!$CF8,110),"")</f>
        <v>170000</v>
      </c>
      <c r="R36" s="176"/>
      <c r="S36" s="176"/>
      <c r="T36" s="232">
        <f t="shared" si="7"/>
        <v>0.59052758823529417</v>
      </c>
      <c r="U36" s="232"/>
      <c r="V36" s="153">
        <f t="shared" si="10"/>
        <v>0.50472443438914028</v>
      </c>
      <c r="W36" s="176">
        <f>IFERROR(INDEX(resource!$AS$3:$BA$1001,resource!$CF8,4),"")</f>
        <v>100389.69</v>
      </c>
      <c r="X36" s="176"/>
      <c r="Y36" s="177"/>
      <c r="Z36" s="178">
        <f t="shared" si="8"/>
        <v>100389.33</v>
      </c>
      <c r="AA36" s="179"/>
      <c r="AB36" s="179"/>
      <c r="AC36" s="187">
        <f>IFERROR(INDEX(resource!$AS$3:$EX$1001,resource!$CF8,109),"")</f>
        <v>58</v>
      </c>
      <c r="AD36" s="188"/>
      <c r="AE36" s="179">
        <f t="shared" si="9"/>
        <v>0.36000000000058208</v>
      </c>
      <c r="AF36" s="179"/>
      <c r="AG36" s="179"/>
      <c r="AH36" s="185">
        <f>IFERROR(INDEX(resource!$AS$3:$BA$1001,resource!$CF8,5),"")</f>
        <v>59</v>
      </c>
      <c r="AI36" s="186"/>
      <c r="AJ36" s="179">
        <f t="shared" si="11"/>
        <v>1701.5201694915254</v>
      </c>
      <c r="AK36" s="231"/>
      <c r="AL36" s="175">
        <f ca="1">IFERROR(OFFSET(data_pull!K7,0,report!$AW$1,1,1),0)</f>
        <v>0</v>
      </c>
      <c r="AM36" s="175"/>
      <c r="AN36" s="175"/>
      <c r="AO36" s="175">
        <f ca="1">IFERROR(OFFSET(data_pull!L7,0,report!$AW$1,1,1),0)</f>
        <v>0</v>
      </c>
      <c r="AP36" s="175"/>
      <c r="AQ36" s="175"/>
      <c r="AR36" s="175">
        <f ca="1">IFERROR(OFFSET(data_pull!M7,0,report!$AW$1,1,1),0)</f>
        <v>0</v>
      </c>
      <c r="AS36" s="175"/>
      <c r="AT36" s="175"/>
      <c r="AU36" s="180">
        <f>IFERROR(INDEX(resource!$AS$3:$CH$1001,resource!$CF8,42),"")</f>
        <v>100389.69</v>
      </c>
      <c r="AV36" s="181"/>
      <c r="AW36" s="86"/>
      <c r="AX36" s="86"/>
      <c r="AY36" s="86"/>
      <c r="AZ36" s="86"/>
      <c r="BA36" s="238">
        <f>IFERROR(INDEX(resource!$DK$3:$EA$1001,MATCH(INDEX(resource!$AS$3:$CC$1001,resource!$CF8,37),resource!$CC$3:$CC$1001,0),MATCH(report!BA$26,resource!$DK$2:$EA$2,0)),"")</f>
        <v>0</v>
      </c>
      <c r="BB36" s="187"/>
      <c r="BC36" s="187">
        <f>IFERROR(INDEX(resource!$DK$3:$EA$1001,MATCH(INDEX(resource!$AS$3:$CC$1001,resource!$CF8,37),resource!$CC$3:$CC$1001,0),MATCH(report!BC$26,resource!$DK$2:$EA$2,0)),"")</f>
        <v>0</v>
      </c>
      <c r="BD36" s="187"/>
      <c r="BE36" s="187">
        <f>IFERROR(INDEX(resource!$DK$3:$EA$1001,MATCH(INDEX(resource!$AS$3:$CC$1001,resource!$CF8,37),resource!$CC$3:$CC$1001,0),MATCH(report!BE$26,resource!$DK$2:$EA$2,0)),"")</f>
        <v>1</v>
      </c>
      <c r="BF36" s="187"/>
      <c r="BG36" s="187" t="str">
        <f>IFERROR(INDEX(resource!$DK$3:$EA$1001,MATCH(INDEX(resource!$AS$3:$CC$1001,resource!$CF8,37),resource!$CC$3:$CC$1001,0),MATCH(report!BG$26,resource!$DK$2:$EA$2,0)),"")</f>
        <v/>
      </c>
      <c r="BH36" s="187"/>
      <c r="BI36" s="179">
        <f>IFERROR(INDEX(resource!$DK$3:$EA$1001,MATCH(INDEX(resource!$AS$3:$CC$1001,resource!$CF8,37),resource!$CC$3:$CC$1001,0),MATCH(report!BI$26,resource!$DK$2:$EA$2,0)),"")</f>
        <v>0</v>
      </c>
      <c r="BJ36" s="179"/>
      <c r="BK36" s="179">
        <f>IFERROR(INDEX(resource!$DK$3:$EA$1001,MATCH(INDEX(resource!$AS$3:$CC$1001,resource!$CF8,37),resource!$CC$3:$CC$1001,0),MATCH(report!BK$26,resource!$DK$2:$EA$2,0)),"")</f>
        <v>0</v>
      </c>
      <c r="BL36" s="179"/>
      <c r="BM36" s="179" t="str">
        <f>IFERROR(INDEX(resource!$DK$3:$EA$1001,MATCH(INDEX(resource!$AS$3:$CC$1001,resource!$CF8,37),resource!$CC$3:$CC$1001,0),MATCH(report!BM$26,resource!$DK$2:$EA$2,0)),"")</f>
        <v/>
      </c>
      <c r="BN36" s="179"/>
      <c r="BO36" s="179">
        <f>IFERROR(INDEX(resource!$DK$3:$EA$1001,MATCH(INDEX(resource!$AS$3:$CC$1001,resource!$CF8,37),resource!$CC$3:$CC$1001,0),MATCH(report!BO$26,resource!$DK$2:$EA$2,0)),"")</f>
        <v>0</v>
      </c>
      <c r="BP36" s="179"/>
      <c r="BQ36" s="179">
        <f>IFERROR(INDEX(resource!$DK$3:$EA$1001,MATCH(INDEX(resource!$AS$3:$CC$1001,resource!$CF8,37),resource!$CC$3:$CC$1001,0),MATCH(report!BQ$26,resource!$DK$2:$EA$2,0)),"")</f>
        <v>0</v>
      </c>
      <c r="BR36" s="179"/>
      <c r="BS36" s="179">
        <f>IFERROR(INDEX(resource!$DK$3:$EA$1001,MATCH(INDEX(resource!$AS$3:$CC$1001,resource!$CF8,37),resource!$CC$3:$CC$1001,0),MATCH(report!BS$26,resource!$DK$2:$EA$2,0)),"")</f>
        <v>0</v>
      </c>
      <c r="BT36" s="179"/>
      <c r="BU36" s="179">
        <f>IFERROR(INDEX(resource!$DK$3:$EA$1001,MATCH(INDEX(resource!$AS$3:$CC$1001,resource!$CF8,37),resource!$CC$3:$CC$1001,0),MATCH(report!BU$26,resource!$DK$2:$EA$2,0)),"")</f>
        <v>0</v>
      </c>
      <c r="BV36" s="179"/>
      <c r="BW36" s="179">
        <f>IFERROR(INDEX(resource!$DK$3:$EA$1001,MATCH(INDEX(resource!$AS$3:$CC$1001,resource!$CF8,37),resource!$CC$3:$CC$1001,0),MATCH(report!BW$26,resource!$DK$2:$EA$2,0)),"")</f>
        <v>0</v>
      </c>
      <c r="BX36" s="179"/>
      <c r="BY36" s="179">
        <f>IFERROR(INDEX(resource!$DK$3:$EA$1001,MATCH(INDEX(resource!$AS$3:$CC$1001,resource!$CF8,37),resource!$CC$3:$CC$1001,0),MATCH(report!BY$26,resource!$DK$2:$EA$2,0)),"")</f>
        <v>131</v>
      </c>
      <c r="BZ36" s="179"/>
      <c r="CA36" s="179">
        <f>IFERROR(INDEX(resource!$DK$3:$EA$1001,MATCH(INDEX(resource!$AS$3:$CC$1001,resource!$CF8,37),resource!$CC$3:$CC$1001,0),MATCH(report!CA$26,resource!$DK$2:$EA$2,0)),"")</f>
        <v>0</v>
      </c>
      <c r="CB36" s="179"/>
      <c r="CC36" s="179">
        <f>IFERROR(INDEX(resource!$DK$3:$EA$1001,MATCH(INDEX(resource!$AS$3:$CC$1001,resource!$CF8,37),resource!$CC$3:$CC$1001,0),MATCH(report!CC$26,resource!$DK$2:$EA$2,0)),"")</f>
        <v>5</v>
      </c>
      <c r="CD36" s="179"/>
      <c r="CE36" s="179">
        <f>IFERROR(INDEX(resource!$DK$3:$EA$1001,MATCH(INDEX(resource!$AS$3:$CC$1001,resource!$CF8,37),resource!$CC$3:$CC$1001,0),MATCH(report!CE$26,resource!$DK$2:$EA$2,0)),"")</f>
        <v>100</v>
      </c>
      <c r="CF36" s="179"/>
      <c r="CG36" s="179">
        <f>IFERROR(INDEX(resource!$DK$3:$EA$1001,MATCH(INDEX(resource!$AS$3:$CC$1001,resource!$CF8,37),resource!$CC$3:$CC$1001,0),MATCH(report!CG$26,resource!$DK$2:$EA$2,0)),"")</f>
        <v>11</v>
      </c>
      <c r="CH36" s="231"/>
    </row>
    <row r="37" spans="2:86" x14ac:dyDescent="0.2">
      <c r="B37" s="13" t="str">
        <f>IFERROR(INDEX(resource!$AS$3:$BA$1001,resource!$CF9,COLUMNS($A$31:A37)),"")</f>
        <v/>
      </c>
      <c r="C37" s="12"/>
      <c r="D37" s="12"/>
      <c r="E37" s="179">
        <f>IFERROR(SUMIFS(resource!$AV$3:$AV$1001,resource!$AQ$3:$AQ$1001,report!$AQ$3,resource!$AR$3:$AR$1001,report!B37),"")</f>
        <v>0</v>
      </c>
      <c r="F37" s="179"/>
      <c r="G37" s="231"/>
      <c r="H37" s="229" t="str">
        <f>IFERROR(INDEX(resource!$AS$3:$BA$1001,resource!$CF9,COLUMNS($A$31:B37)),"")</f>
        <v>Pronab Chandra Nath</v>
      </c>
      <c r="I37" s="230"/>
      <c r="J37" s="230"/>
      <c r="K37" s="230"/>
      <c r="L37" s="230"/>
      <c r="M37" s="210" t="str">
        <f>IFERROR(INDEX(resource!$AS$3:$BA$1001,resource!$CF9,3),"")</f>
        <v>Jalalpur (Cb)</v>
      </c>
      <c r="N37" s="210"/>
      <c r="O37" s="210"/>
      <c r="P37" s="210"/>
      <c r="Q37" s="182">
        <f>IFERROR(INDEX(resource!$AS$3:$EX$1001,resource!$CF9,110),"")</f>
        <v>170000</v>
      </c>
      <c r="R37" s="176"/>
      <c r="S37" s="176"/>
      <c r="T37" s="232">
        <f t="shared" si="7"/>
        <v>0.80115770588235291</v>
      </c>
      <c r="U37" s="232"/>
      <c r="V37" s="153">
        <f t="shared" si="10"/>
        <v>0.68475017596782306</v>
      </c>
      <c r="W37" s="176">
        <f>IFERROR(INDEX(resource!$AS$3:$BA$1001,resource!$CF9,4),"")</f>
        <v>136196.81</v>
      </c>
      <c r="X37" s="176"/>
      <c r="Y37" s="177"/>
      <c r="Z37" s="178">
        <f t="shared" si="8"/>
        <v>28478.25</v>
      </c>
      <c r="AA37" s="179"/>
      <c r="AB37" s="179"/>
      <c r="AC37" s="187">
        <f>IFERROR(INDEX(resource!$AS$3:$EX$1001,resource!$CF9,109),"")</f>
        <v>10</v>
      </c>
      <c r="AD37" s="188"/>
      <c r="AE37" s="179">
        <f t="shared" si="9"/>
        <v>107718.56</v>
      </c>
      <c r="AF37" s="179"/>
      <c r="AG37" s="179"/>
      <c r="AH37" s="185">
        <f>IFERROR(INDEX(resource!$AS$3:$BA$1001,resource!$CF9,5),"")</f>
        <v>45</v>
      </c>
      <c r="AI37" s="186"/>
      <c r="AJ37" s="179">
        <f t="shared" si="11"/>
        <v>3026.5957777777776</v>
      </c>
      <c r="AK37" s="231"/>
      <c r="AL37" s="175">
        <f ca="1">IFERROR(OFFSET(data_pull!K8,0,report!$AW$1,1,1),0)</f>
        <v>847.25</v>
      </c>
      <c r="AM37" s="175"/>
      <c r="AN37" s="175"/>
      <c r="AO37" s="175">
        <f ca="1">IFERROR(OFFSET(data_pull!L8,0,report!$AW$1,1,1),0)</f>
        <v>1800.72</v>
      </c>
      <c r="AP37" s="175"/>
      <c r="AQ37" s="175"/>
      <c r="AR37" s="175">
        <f ca="1">IFERROR(OFFSET(data_pull!M8,0,report!$AW$1,1,1),0)</f>
        <v>0</v>
      </c>
      <c r="AS37" s="175"/>
      <c r="AT37" s="175"/>
      <c r="AU37" s="180">
        <f>IFERROR(INDEX(resource!$AS$3:$CH$1001,resource!$CF9,42),"")</f>
        <v>136196.81</v>
      </c>
      <c r="AV37" s="181"/>
      <c r="AW37" s="86"/>
      <c r="AX37" s="86"/>
      <c r="AY37" s="86"/>
      <c r="AZ37" s="86"/>
      <c r="BA37" s="238">
        <f>IFERROR(INDEX(resource!$DK$3:$EA$1001,MATCH(INDEX(resource!$AS$3:$CC$1001,resource!$CF9,37),resource!$CC$3:$CC$1001,0),MATCH(report!BA$26,resource!$DK$2:$EA$2,0)),"")</f>
        <v>0</v>
      </c>
      <c r="BB37" s="187"/>
      <c r="BC37" s="187">
        <f>IFERROR(INDEX(resource!$DK$3:$EA$1001,MATCH(INDEX(resource!$AS$3:$CC$1001,resource!$CF9,37),resource!$CC$3:$CC$1001,0),MATCH(report!BC$26,resource!$DK$2:$EA$2,0)),"")</f>
        <v>1</v>
      </c>
      <c r="BD37" s="187"/>
      <c r="BE37" s="187">
        <f>IFERROR(INDEX(resource!$DK$3:$EA$1001,MATCH(INDEX(resource!$AS$3:$CC$1001,resource!$CF9,37),resource!$CC$3:$CC$1001,0),MATCH(report!BE$26,resource!$DK$2:$EA$2,0)),"")</f>
        <v>2</v>
      </c>
      <c r="BF37" s="187"/>
      <c r="BG37" s="187" t="str">
        <f>IFERROR(INDEX(resource!$DK$3:$EA$1001,MATCH(INDEX(resource!$AS$3:$CC$1001,resource!$CF9,37),resource!$CC$3:$CC$1001,0),MATCH(report!BG$26,resource!$DK$2:$EA$2,0)),"")</f>
        <v/>
      </c>
      <c r="BH37" s="187"/>
      <c r="BI37" s="179">
        <f>IFERROR(INDEX(resource!$DK$3:$EA$1001,MATCH(INDEX(resource!$AS$3:$CC$1001,resource!$CF9,37),resource!$CC$3:$CC$1001,0),MATCH(report!BI$26,resource!$DK$2:$EA$2,0)),"")</f>
        <v>0</v>
      </c>
      <c r="BJ37" s="179"/>
      <c r="BK37" s="179">
        <f>IFERROR(INDEX(resource!$DK$3:$EA$1001,MATCH(INDEX(resource!$AS$3:$CC$1001,resource!$CF9,37),resource!$CC$3:$CC$1001,0),MATCH(report!BK$26,resource!$DK$2:$EA$2,0)),"")</f>
        <v>0</v>
      </c>
      <c r="BL37" s="179"/>
      <c r="BM37" s="179" t="str">
        <f>IFERROR(INDEX(resource!$DK$3:$EA$1001,MATCH(INDEX(resource!$AS$3:$CC$1001,resource!$CF9,37),resource!$CC$3:$CC$1001,0),MATCH(report!BM$26,resource!$DK$2:$EA$2,0)),"")</f>
        <v/>
      </c>
      <c r="BN37" s="179"/>
      <c r="BO37" s="179">
        <f>IFERROR(INDEX(resource!$DK$3:$EA$1001,MATCH(INDEX(resource!$AS$3:$CC$1001,resource!$CF9,37),resource!$CC$3:$CC$1001,0),MATCH(report!BO$26,resource!$DK$2:$EA$2,0)),"")</f>
        <v>0</v>
      </c>
      <c r="BP37" s="179"/>
      <c r="BQ37" s="179">
        <f>IFERROR(INDEX(resource!$DK$3:$EA$1001,MATCH(INDEX(resource!$AS$3:$CC$1001,resource!$CF9,37),resource!$CC$3:$CC$1001,0),MATCH(report!BQ$26,resource!$DK$2:$EA$2,0)),"")</f>
        <v>14</v>
      </c>
      <c r="BR37" s="179"/>
      <c r="BS37" s="179">
        <f>IFERROR(INDEX(resource!$DK$3:$EA$1001,MATCH(INDEX(resource!$AS$3:$CC$1001,resource!$CF9,37),resource!$CC$3:$CC$1001,0),MATCH(report!BS$26,resource!$DK$2:$EA$2,0)),"")</f>
        <v>0</v>
      </c>
      <c r="BT37" s="179"/>
      <c r="BU37" s="179">
        <f>IFERROR(INDEX(resource!$DK$3:$EA$1001,MATCH(INDEX(resource!$AS$3:$CC$1001,resource!$CF9,37),resource!$CC$3:$CC$1001,0),MATCH(report!BU$26,resource!$DK$2:$EA$2,0)),"")</f>
        <v>0</v>
      </c>
      <c r="BV37" s="179"/>
      <c r="BW37" s="179">
        <f>IFERROR(INDEX(resource!$DK$3:$EA$1001,MATCH(INDEX(resource!$AS$3:$CC$1001,resource!$CF9,37),resource!$CC$3:$CC$1001,0),MATCH(report!BW$26,resource!$DK$2:$EA$2,0)),"")</f>
        <v>0</v>
      </c>
      <c r="BX37" s="179"/>
      <c r="BY37" s="179">
        <f>IFERROR(INDEX(resource!$DK$3:$EA$1001,MATCH(INDEX(resource!$AS$3:$CC$1001,resource!$CF9,37),resource!$CC$3:$CC$1001,0),MATCH(report!BY$26,resource!$DK$2:$EA$2,0)),"")</f>
        <v>33</v>
      </c>
      <c r="BZ37" s="179"/>
      <c r="CA37" s="179">
        <f>IFERROR(INDEX(resource!$DK$3:$EA$1001,MATCH(INDEX(resource!$AS$3:$CC$1001,resource!$CF9,37),resource!$CC$3:$CC$1001,0),MATCH(report!CA$26,resource!$DK$2:$EA$2,0)),"")</f>
        <v>0</v>
      </c>
      <c r="CB37" s="179"/>
      <c r="CC37" s="179">
        <f>IFERROR(INDEX(resource!$DK$3:$EA$1001,MATCH(INDEX(resource!$AS$3:$CC$1001,resource!$CF9,37),resource!$CC$3:$CC$1001,0),MATCH(report!CC$26,resource!$DK$2:$EA$2,0)),"")</f>
        <v>0</v>
      </c>
      <c r="CD37" s="179"/>
      <c r="CE37" s="179">
        <f>IFERROR(INDEX(resource!$DK$3:$EA$1001,MATCH(INDEX(resource!$AS$3:$CC$1001,resource!$CF9,37),resource!$CC$3:$CC$1001,0),MATCH(report!CE$26,resource!$DK$2:$EA$2,0)),"")</f>
        <v>20</v>
      </c>
      <c r="CF37" s="179"/>
      <c r="CG37" s="179">
        <f>IFERROR(INDEX(resource!$DK$3:$EA$1001,MATCH(INDEX(resource!$AS$3:$CC$1001,resource!$CF9,37),resource!$CC$3:$CC$1001,0),MATCH(report!CG$26,resource!$DK$2:$EA$2,0)),"")</f>
        <v>10</v>
      </c>
      <c r="CH37" s="231"/>
    </row>
    <row r="38" spans="2:86" x14ac:dyDescent="0.2">
      <c r="B38" s="13" t="str">
        <f>IFERROR(INDEX(resource!$AS$3:$BA$1001,resource!$CF10,COLUMNS($A$31:A38)),"")</f>
        <v>Salehun Miah</v>
      </c>
      <c r="C38" s="12"/>
      <c r="D38" s="12"/>
      <c r="E38" s="179">
        <f>IFERROR(SUMIFS(resource!$AV$3:$AV$1001,resource!$AQ$3:$AQ$1001,report!$AQ$3,resource!$AR$3:$AR$1001,report!B38),"")</f>
        <v>348791.02</v>
      </c>
      <c r="F38" s="179"/>
      <c r="G38" s="231"/>
      <c r="H38" s="229" t="str">
        <f>IFERROR(INDEX(resource!$AS$3:$BA$1001,resource!$CF10,COLUMNS($A$31:B38)),"")</f>
        <v>Abu Hurayra Ahmed</v>
      </c>
      <c r="I38" s="230"/>
      <c r="J38" s="230"/>
      <c r="K38" s="230"/>
      <c r="L38" s="230"/>
      <c r="M38" s="210" t="str">
        <f>IFERROR(INDEX(resource!$AS$3:$BA$1001,resource!$CF10,3),"")</f>
        <v>Baniachang (Tb)</v>
      </c>
      <c r="N38" s="210"/>
      <c r="O38" s="210"/>
      <c r="P38" s="210"/>
      <c r="Q38" s="182">
        <f>IFERROR(INDEX(resource!$AS$3:$EX$1001,resource!$CF10,110),"")</f>
        <v>170000</v>
      </c>
      <c r="R38" s="176"/>
      <c r="S38" s="176"/>
      <c r="T38" s="232">
        <f t="shared" si="7"/>
        <v>0.41015841176470585</v>
      </c>
      <c r="U38" s="232"/>
      <c r="V38" s="153">
        <f t="shared" si="10"/>
        <v>0.3505627450980392</v>
      </c>
      <c r="W38" s="176">
        <f>IFERROR(INDEX(resource!$AS$3:$BA$1001,resource!$CF10,4),"")</f>
        <v>69726.929999999993</v>
      </c>
      <c r="X38" s="176"/>
      <c r="Y38" s="177"/>
      <c r="Z38" s="178">
        <f t="shared" si="8"/>
        <v>35761.31</v>
      </c>
      <c r="AA38" s="179"/>
      <c r="AB38" s="179"/>
      <c r="AC38" s="187">
        <f>IFERROR(INDEX(resource!$AS$3:$EX$1001,resource!$CF10,109),"")</f>
        <v>37</v>
      </c>
      <c r="AD38" s="188"/>
      <c r="AE38" s="179">
        <f t="shared" si="9"/>
        <v>33965.619999999995</v>
      </c>
      <c r="AF38" s="179"/>
      <c r="AG38" s="179"/>
      <c r="AH38" s="185">
        <f>IFERROR(INDEX(resource!$AS$3:$BA$1001,resource!$CF10,5),"")</f>
        <v>41</v>
      </c>
      <c r="AI38" s="186"/>
      <c r="AJ38" s="179">
        <f t="shared" si="11"/>
        <v>1700.6568292682925</v>
      </c>
      <c r="AK38" s="231"/>
      <c r="AL38" s="175">
        <f ca="1">IFERROR(OFFSET(data_pull!K9,0,report!$AW$1,1,1),0)</f>
        <v>494.23</v>
      </c>
      <c r="AM38" s="175"/>
      <c r="AN38" s="175"/>
      <c r="AO38" s="175">
        <f ca="1">IFERROR(OFFSET(data_pull!L9,0,report!$AW$1,1,1),0)</f>
        <v>0</v>
      </c>
      <c r="AP38" s="175"/>
      <c r="AQ38" s="175"/>
      <c r="AR38" s="175">
        <f ca="1">IFERROR(OFFSET(data_pull!M9,0,report!$AW$1,1,1),0)</f>
        <v>0</v>
      </c>
      <c r="AS38" s="175"/>
      <c r="AT38" s="175"/>
      <c r="AU38" s="180">
        <f>IFERROR(INDEX(resource!$AS$3:$CH$1001,resource!$CF10,42),"")</f>
        <v>69726.929999999993</v>
      </c>
      <c r="AV38" s="181"/>
      <c r="AW38" s="86"/>
      <c r="AX38" s="86"/>
      <c r="AY38" s="86"/>
      <c r="AZ38" s="86"/>
      <c r="BA38" s="238">
        <f>IFERROR(INDEX(resource!$DK$3:$EA$1001,MATCH(INDEX(resource!$AS$3:$CC$1001,resource!$CF10,37),resource!$CC$3:$CC$1001,0),MATCH(report!BA$26,resource!$DK$2:$EA$2,0)),"")</f>
        <v>10</v>
      </c>
      <c r="BB38" s="187"/>
      <c r="BC38" s="187">
        <f>IFERROR(INDEX(resource!$DK$3:$EA$1001,MATCH(INDEX(resource!$AS$3:$CC$1001,resource!$CF10,37),resource!$CC$3:$CC$1001,0),MATCH(report!BC$26,resource!$DK$2:$EA$2,0)),"")</f>
        <v>11</v>
      </c>
      <c r="BD38" s="187"/>
      <c r="BE38" s="187">
        <f>IFERROR(INDEX(resource!$DK$3:$EA$1001,MATCH(INDEX(resource!$AS$3:$CC$1001,resource!$CF10,37),resource!$CC$3:$CC$1001,0),MATCH(report!BE$26,resource!$DK$2:$EA$2,0)),"")</f>
        <v>5</v>
      </c>
      <c r="BF38" s="187"/>
      <c r="BG38" s="187" t="str">
        <f>IFERROR(INDEX(resource!$DK$3:$EA$1001,MATCH(INDEX(resource!$AS$3:$CC$1001,resource!$CF10,37),resource!$CC$3:$CC$1001,0),MATCH(report!BG$26,resource!$DK$2:$EA$2,0)),"")</f>
        <v/>
      </c>
      <c r="BH38" s="187"/>
      <c r="BI38" s="179">
        <f>IFERROR(INDEX(resource!$DK$3:$EA$1001,MATCH(INDEX(resource!$AS$3:$CC$1001,resource!$CF10,37),resource!$CC$3:$CC$1001,0),MATCH(report!BI$26,resource!$DK$2:$EA$2,0)),"")</f>
        <v>0</v>
      </c>
      <c r="BJ38" s="179"/>
      <c r="BK38" s="179">
        <f>IFERROR(INDEX(resource!$DK$3:$EA$1001,MATCH(INDEX(resource!$AS$3:$CC$1001,resource!$CF10,37),resource!$CC$3:$CC$1001,0),MATCH(report!BK$26,resource!$DK$2:$EA$2,0)),"")</f>
        <v>0</v>
      </c>
      <c r="BL38" s="179"/>
      <c r="BM38" s="179" t="str">
        <f>IFERROR(INDEX(resource!$DK$3:$EA$1001,MATCH(INDEX(resource!$AS$3:$CC$1001,resource!$CF10,37),resource!$CC$3:$CC$1001,0),MATCH(report!BM$26,resource!$DK$2:$EA$2,0)),"")</f>
        <v/>
      </c>
      <c r="BN38" s="179"/>
      <c r="BO38" s="179">
        <f>IFERROR(INDEX(resource!$DK$3:$EA$1001,MATCH(INDEX(resource!$AS$3:$CC$1001,resource!$CF10,37),resource!$CC$3:$CC$1001,0),MATCH(report!BO$26,resource!$DK$2:$EA$2,0)),"")</f>
        <v>0</v>
      </c>
      <c r="BP38" s="179"/>
      <c r="BQ38" s="179">
        <f>IFERROR(INDEX(resource!$DK$3:$EA$1001,MATCH(INDEX(resource!$AS$3:$CC$1001,resource!$CF10,37),resource!$CC$3:$CC$1001,0),MATCH(report!BQ$26,resource!$DK$2:$EA$2,0)),"")</f>
        <v>22</v>
      </c>
      <c r="BR38" s="179"/>
      <c r="BS38" s="179">
        <f>IFERROR(INDEX(resource!$DK$3:$EA$1001,MATCH(INDEX(resource!$AS$3:$CC$1001,resource!$CF10,37),resource!$CC$3:$CC$1001,0),MATCH(report!BS$26,resource!$DK$2:$EA$2,0)),"")</f>
        <v>10</v>
      </c>
      <c r="BT38" s="179"/>
      <c r="BU38" s="179">
        <f>IFERROR(INDEX(resource!$DK$3:$EA$1001,MATCH(INDEX(resource!$AS$3:$CC$1001,resource!$CF10,37),resource!$CC$3:$CC$1001,0),MATCH(report!BU$26,resource!$DK$2:$EA$2,0)),"")</f>
        <v>0</v>
      </c>
      <c r="BV38" s="179"/>
      <c r="BW38" s="179">
        <f>IFERROR(INDEX(resource!$DK$3:$EA$1001,MATCH(INDEX(resource!$AS$3:$CC$1001,resource!$CF10,37),resource!$CC$3:$CC$1001,0),MATCH(report!BW$26,resource!$DK$2:$EA$2,0)),"")</f>
        <v>0</v>
      </c>
      <c r="BX38" s="179"/>
      <c r="BY38" s="179">
        <f>IFERROR(INDEX(resource!$DK$3:$EA$1001,MATCH(INDEX(resource!$AS$3:$CC$1001,resource!$CF10,37),resource!$CC$3:$CC$1001,0),MATCH(report!BY$26,resource!$DK$2:$EA$2,0)),"")</f>
        <v>36</v>
      </c>
      <c r="BZ38" s="179"/>
      <c r="CA38" s="179">
        <f>IFERROR(INDEX(resource!$DK$3:$EA$1001,MATCH(INDEX(resource!$AS$3:$CC$1001,resource!$CF10,37),resource!$CC$3:$CC$1001,0),MATCH(report!CA$26,resource!$DK$2:$EA$2,0)),"")</f>
        <v>0</v>
      </c>
      <c r="CB38" s="179"/>
      <c r="CC38" s="179">
        <f>IFERROR(INDEX(resource!$DK$3:$EA$1001,MATCH(INDEX(resource!$AS$3:$CC$1001,resource!$CF10,37),resource!$CC$3:$CC$1001,0),MATCH(report!CC$26,resource!$DK$2:$EA$2,0)),"")</f>
        <v>10</v>
      </c>
      <c r="CD38" s="179"/>
      <c r="CE38" s="179">
        <f>IFERROR(INDEX(resource!$DK$3:$EA$1001,MATCH(INDEX(resource!$AS$3:$CC$1001,resource!$CF10,37),resource!$CC$3:$CC$1001,0),MATCH(report!CE$26,resource!$DK$2:$EA$2,0)),"")</f>
        <v>0</v>
      </c>
      <c r="CF38" s="179"/>
      <c r="CG38" s="179">
        <f>IFERROR(INDEX(resource!$DK$3:$EA$1001,MATCH(INDEX(resource!$AS$3:$CC$1001,resource!$CF10,37),resource!$CC$3:$CC$1001,0),MATCH(report!CG$26,resource!$DK$2:$EA$2,0)),"")</f>
        <v>5</v>
      </c>
      <c r="CH38" s="231"/>
    </row>
    <row r="39" spans="2:86" x14ac:dyDescent="0.2">
      <c r="B39" s="13" t="str">
        <f>IFERROR(INDEX(resource!$AS$3:$BA$1001,resource!$CF11,COLUMNS($A$31:A39)),"")</f>
        <v/>
      </c>
      <c r="C39" s="12"/>
      <c r="D39" s="12"/>
      <c r="E39" s="179">
        <f>IFERROR(SUMIFS(resource!$AV$3:$AV$1001,resource!$AQ$3:$AQ$1001,report!$AQ$3,resource!$AR$3:$AR$1001,report!B39),"")</f>
        <v>0</v>
      </c>
      <c r="F39" s="179"/>
      <c r="G39" s="231"/>
      <c r="H39" s="229" t="str">
        <f>IFERROR(INDEX(resource!$AS$3:$BA$1001,resource!$CF11,COLUMNS($A$31:B39)),"")</f>
        <v>Salehun Miah (Blank)</v>
      </c>
      <c r="I39" s="230"/>
      <c r="J39" s="230"/>
      <c r="K39" s="230"/>
      <c r="L39" s="230"/>
      <c r="M39" s="210" t="str">
        <f>IFERROR(INDEX(resource!$AS$3:$BA$1001,resource!$CF11,3),"")</f>
        <v>Habigonj-1 (Cb)</v>
      </c>
      <c r="N39" s="210"/>
      <c r="O39" s="210"/>
      <c r="P39" s="210"/>
      <c r="Q39" s="182">
        <f>IFERROR(INDEX(resource!$AS$3:$EX$1001,resource!$CF11,110),"")</f>
        <v>190000</v>
      </c>
      <c r="R39" s="176"/>
      <c r="S39" s="176"/>
      <c r="T39" s="232">
        <f t="shared" si="7"/>
        <v>0.26265794736842107</v>
      </c>
      <c r="U39" s="232"/>
      <c r="V39" s="153">
        <f t="shared" si="10"/>
        <v>0.2244939721097616</v>
      </c>
      <c r="W39" s="176">
        <f>IFERROR(INDEX(resource!$AS$3:$BA$1001,resource!$CF11,4),"")</f>
        <v>49905.01</v>
      </c>
      <c r="X39" s="176"/>
      <c r="Y39" s="177"/>
      <c r="Z39" s="178">
        <f t="shared" si="8"/>
        <v>33603.869999999995</v>
      </c>
      <c r="AA39" s="179"/>
      <c r="AB39" s="179"/>
      <c r="AC39" s="187">
        <f>IFERROR(INDEX(resource!$AS$3:$EX$1001,resource!$CF11,109),"")</f>
        <v>15</v>
      </c>
      <c r="AD39" s="188"/>
      <c r="AE39" s="179">
        <f t="shared" si="9"/>
        <v>16301.140000000007</v>
      </c>
      <c r="AF39" s="179"/>
      <c r="AG39" s="179"/>
      <c r="AH39" s="185">
        <f>IFERROR(INDEX(resource!$AS$3:$BA$1001,resource!$CF11,5),"")</f>
        <v>21</v>
      </c>
      <c r="AI39" s="186"/>
      <c r="AJ39" s="179">
        <f t="shared" si="11"/>
        <v>2376.4290476190477</v>
      </c>
      <c r="AK39" s="231"/>
      <c r="AL39" s="175">
        <f ca="1">IFERROR(OFFSET(data_pull!K10,0,report!$AW$1,1,1),0)</f>
        <v>0</v>
      </c>
      <c r="AM39" s="175"/>
      <c r="AN39" s="175"/>
      <c r="AO39" s="175">
        <f ca="1">IFERROR(OFFSET(data_pull!L10,0,report!$AW$1,1,1),0)</f>
        <v>0</v>
      </c>
      <c r="AP39" s="175"/>
      <c r="AQ39" s="175"/>
      <c r="AR39" s="175">
        <f ca="1">IFERROR(OFFSET(data_pull!M10,0,report!$AW$1,1,1),0)</f>
        <v>0</v>
      </c>
      <c r="AS39" s="175"/>
      <c r="AT39" s="175"/>
      <c r="AU39" s="180">
        <f>IFERROR(INDEX(resource!$AS$3:$CH$1001,resource!$CF11,42),"")</f>
        <v>49905.01</v>
      </c>
      <c r="AV39" s="181"/>
      <c r="AW39" s="86"/>
      <c r="AX39" s="86"/>
      <c r="AY39" s="86"/>
      <c r="AZ39" s="86"/>
      <c r="BA39" s="238">
        <f>IFERROR(INDEX(resource!$DK$3:$EA$1001,MATCH(INDEX(resource!$AS$3:$CC$1001,resource!$CF11,37),resource!$CC$3:$CC$1001,0),MATCH(report!BA$26,resource!$DK$2:$EA$2,0)),"")</f>
        <v>0</v>
      </c>
      <c r="BB39" s="187"/>
      <c r="BC39" s="187">
        <f>IFERROR(INDEX(resource!$DK$3:$EA$1001,MATCH(INDEX(resource!$AS$3:$CC$1001,resource!$CF11,37),resource!$CC$3:$CC$1001,0),MATCH(report!BC$26,resource!$DK$2:$EA$2,0)),"")</f>
        <v>0</v>
      </c>
      <c r="BD39" s="187"/>
      <c r="BE39" s="187">
        <f>IFERROR(INDEX(resource!$DK$3:$EA$1001,MATCH(INDEX(resource!$AS$3:$CC$1001,resource!$CF11,37),resource!$CC$3:$CC$1001,0),MATCH(report!BE$26,resource!$DK$2:$EA$2,0)),"")</f>
        <v>0</v>
      </c>
      <c r="BF39" s="187"/>
      <c r="BG39" s="187" t="str">
        <f>IFERROR(INDEX(resource!$DK$3:$EA$1001,MATCH(INDEX(resource!$AS$3:$CC$1001,resource!$CF11,37),resource!$CC$3:$CC$1001,0),MATCH(report!BG$26,resource!$DK$2:$EA$2,0)),"")</f>
        <v/>
      </c>
      <c r="BH39" s="187"/>
      <c r="BI39" s="179">
        <f>IFERROR(INDEX(resource!$DK$3:$EA$1001,MATCH(INDEX(resource!$AS$3:$CC$1001,resource!$CF11,37),resource!$CC$3:$CC$1001,0),MATCH(report!BI$26,resource!$DK$2:$EA$2,0)),"")</f>
        <v>0</v>
      </c>
      <c r="BJ39" s="179"/>
      <c r="BK39" s="179">
        <f>IFERROR(INDEX(resource!$DK$3:$EA$1001,MATCH(INDEX(resource!$AS$3:$CC$1001,resource!$CF11,37),resource!$CC$3:$CC$1001,0),MATCH(report!BK$26,resource!$DK$2:$EA$2,0)),"")</f>
        <v>0</v>
      </c>
      <c r="BL39" s="179"/>
      <c r="BM39" s="179" t="str">
        <f>IFERROR(INDEX(resource!$DK$3:$EA$1001,MATCH(INDEX(resource!$AS$3:$CC$1001,resource!$CF11,37),resource!$CC$3:$CC$1001,0),MATCH(report!BM$26,resource!$DK$2:$EA$2,0)),"")</f>
        <v/>
      </c>
      <c r="BN39" s="179"/>
      <c r="BO39" s="179">
        <f>IFERROR(INDEX(resource!$DK$3:$EA$1001,MATCH(INDEX(resource!$AS$3:$CC$1001,resource!$CF11,37),resource!$CC$3:$CC$1001,0),MATCH(report!BO$26,resource!$DK$2:$EA$2,0)),"")</f>
        <v>0</v>
      </c>
      <c r="BP39" s="179"/>
      <c r="BQ39" s="179">
        <f>IFERROR(INDEX(resource!$DK$3:$EA$1001,MATCH(INDEX(resource!$AS$3:$CC$1001,resource!$CF11,37),resource!$CC$3:$CC$1001,0),MATCH(report!BQ$26,resource!$DK$2:$EA$2,0)),"")</f>
        <v>6</v>
      </c>
      <c r="BR39" s="179"/>
      <c r="BS39" s="179">
        <f>IFERROR(INDEX(resource!$DK$3:$EA$1001,MATCH(INDEX(resource!$AS$3:$CC$1001,resource!$CF11,37),resource!$CC$3:$CC$1001,0),MATCH(report!BS$26,resource!$DK$2:$EA$2,0)),"")</f>
        <v>7</v>
      </c>
      <c r="BT39" s="179"/>
      <c r="BU39" s="179">
        <f>IFERROR(INDEX(resource!$DK$3:$EA$1001,MATCH(INDEX(resource!$AS$3:$CC$1001,resource!$CF11,37),resource!$CC$3:$CC$1001,0),MATCH(report!BU$26,resource!$DK$2:$EA$2,0)),"")</f>
        <v>0</v>
      </c>
      <c r="BV39" s="179"/>
      <c r="BW39" s="179">
        <f>IFERROR(INDEX(resource!$DK$3:$EA$1001,MATCH(INDEX(resource!$AS$3:$CC$1001,resource!$CF11,37),resource!$CC$3:$CC$1001,0),MATCH(report!BW$26,resource!$DK$2:$EA$2,0)),"")</f>
        <v>0</v>
      </c>
      <c r="BX39" s="179"/>
      <c r="BY39" s="179">
        <f>IFERROR(INDEX(resource!$DK$3:$EA$1001,MATCH(INDEX(resource!$AS$3:$CC$1001,resource!$CF11,37),resource!$CC$3:$CC$1001,0),MATCH(report!BY$26,resource!$DK$2:$EA$2,0)),"")</f>
        <v>54</v>
      </c>
      <c r="BZ39" s="179"/>
      <c r="CA39" s="179">
        <f>IFERROR(INDEX(resource!$DK$3:$EA$1001,MATCH(INDEX(resource!$AS$3:$CC$1001,resource!$CF11,37),resource!$CC$3:$CC$1001,0),MATCH(report!CA$26,resource!$DK$2:$EA$2,0)),"")</f>
        <v>0</v>
      </c>
      <c r="CB39" s="179"/>
      <c r="CC39" s="179">
        <f>IFERROR(INDEX(resource!$DK$3:$EA$1001,MATCH(INDEX(resource!$AS$3:$CC$1001,resource!$CF11,37),resource!$CC$3:$CC$1001,0),MATCH(report!CC$26,resource!$DK$2:$EA$2,0)),"")</f>
        <v>5</v>
      </c>
      <c r="CD39" s="179"/>
      <c r="CE39" s="179">
        <f>IFERROR(INDEX(resource!$DK$3:$EA$1001,MATCH(INDEX(resource!$AS$3:$CC$1001,resource!$CF11,37),resource!$CC$3:$CC$1001,0),MATCH(report!CE$26,resource!$DK$2:$EA$2,0)),"")</f>
        <v>0</v>
      </c>
      <c r="CF39" s="179"/>
      <c r="CG39" s="179">
        <f>IFERROR(INDEX(resource!$DK$3:$EA$1001,MATCH(INDEX(resource!$AS$3:$CC$1001,resource!$CF11,37),resource!$CC$3:$CC$1001,0),MATCH(report!CG$26,resource!$DK$2:$EA$2,0)),"")</f>
        <v>0</v>
      </c>
      <c r="CH39" s="231"/>
    </row>
    <row r="40" spans="2:86" x14ac:dyDescent="0.2">
      <c r="B40" s="13" t="str">
        <f>IFERROR(INDEX(resource!$AS$3:$BA$1001,resource!$CF12,COLUMNS($A$31:A40)),"")</f>
        <v/>
      </c>
      <c r="C40" s="12"/>
      <c r="D40" s="12"/>
      <c r="E40" s="179">
        <f>IFERROR(SUMIFS(resource!$AV$3:$AV$1001,resource!$AQ$3:$AQ$1001,report!$AQ$3,resource!$AR$3:$AR$1001,report!B40),"")</f>
        <v>0</v>
      </c>
      <c r="F40" s="179"/>
      <c r="G40" s="231"/>
      <c r="H40" s="229" t="str">
        <f>IFERROR(INDEX(resource!$AS$3:$BA$1001,resource!$CF12,COLUMNS($A$31:B40)),"")</f>
        <v>Sunilal M. Das (TM)</v>
      </c>
      <c r="I40" s="230"/>
      <c r="J40" s="230"/>
      <c r="K40" s="230"/>
      <c r="L40" s="230"/>
      <c r="M40" s="210" t="str">
        <f>IFERROR(INDEX(resource!$AS$3:$BA$1001,resource!$CF12,3),"")</f>
        <v>Azmirigonj-1 (Tb)</v>
      </c>
      <c r="N40" s="210"/>
      <c r="O40" s="210"/>
      <c r="P40" s="210"/>
      <c r="Q40" s="182">
        <f>IFERROR(INDEX(resource!$AS$3:$EX$1001,resource!$CF12,110),"")</f>
        <v>180000</v>
      </c>
      <c r="R40" s="176"/>
      <c r="S40" s="176"/>
      <c r="T40" s="232">
        <f t="shared" si="7"/>
        <v>1.2731059999999998</v>
      </c>
      <c r="U40" s="232"/>
      <c r="V40" s="153">
        <f t="shared" si="10"/>
        <v>1.0881247863247863</v>
      </c>
      <c r="W40" s="176">
        <f>IFERROR(INDEX(resource!$AS$3:$BA$1001,resource!$CF12,4),"")</f>
        <v>229159.08</v>
      </c>
      <c r="X40" s="176"/>
      <c r="Y40" s="177"/>
      <c r="Z40" s="178">
        <f t="shared" si="8"/>
        <v>94410.7</v>
      </c>
      <c r="AA40" s="179"/>
      <c r="AB40" s="179"/>
      <c r="AC40" s="187">
        <f>IFERROR(INDEX(resource!$AS$3:$EX$1001,resource!$CF12,109),"")</f>
        <v>8</v>
      </c>
      <c r="AD40" s="188"/>
      <c r="AE40" s="179">
        <f t="shared" si="9"/>
        <v>134748.38</v>
      </c>
      <c r="AF40" s="179"/>
      <c r="AG40" s="179"/>
      <c r="AH40" s="185">
        <f>IFERROR(INDEX(resource!$AS$3:$BA$1001,resource!$CF12,5),"")</f>
        <v>25</v>
      </c>
      <c r="AI40" s="186"/>
      <c r="AJ40" s="179">
        <f t="shared" si="11"/>
        <v>9166.3631999999998</v>
      </c>
      <c r="AK40" s="231"/>
      <c r="AL40" s="175">
        <f ca="1">IFERROR(OFFSET(data_pull!K11,0,report!$AW$1,1,1),0)</f>
        <v>0</v>
      </c>
      <c r="AM40" s="175"/>
      <c r="AN40" s="175"/>
      <c r="AO40" s="175">
        <f ca="1">IFERROR(OFFSET(data_pull!L11,0,report!$AW$1,1,1),0)</f>
        <v>0</v>
      </c>
      <c r="AP40" s="175"/>
      <c r="AQ40" s="175"/>
      <c r="AR40" s="175">
        <f ca="1">IFERROR(OFFSET(data_pull!M11,0,report!$AW$1,1,1),0)</f>
        <v>0</v>
      </c>
      <c r="AS40" s="175"/>
      <c r="AT40" s="175"/>
      <c r="AU40" s="180">
        <f>IFERROR(INDEX(resource!$AS$3:$CH$1001,resource!$CF12,42),"")</f>
        <v>229159.08</v>
      </c>
      <c r="AV40" s="181"/>
      <c r="AW40" s="86"/>
      <c r="AX40" s="86"/>
      <c r="AY40" s="86"/>
      <c r="AZ40" s="86"/>
      <c r="BA40" s="238">
        <f>IFERROR(INDEX(resource!$DK$3:$EA$1001,MATCH(INDEX(resource!$AS$3:$CC$1001,resource!$CF12,37),resource!$CC$3:$CC$1001,0),MATCH(report!BA$26,resource!$DK$2:$EA$2,0)),"")</f>
        <v>0</v>
      </c>
      <c r="BB40" s="187"/>
      <c r="BC40" s="187">
        <f>IFERROR(INDEX(resource!$DK$3:$EA$1001,MATCH(INDEX(resource!$AS$3:$CC$1001,resource!$CF12,37),resource!$CC$3:$CC$1001,0),MATCH(report!BC$26,resource!$DK$2:$EA$2,0)),"")</f>
        <v>0</v>
      </c>
      <c r="BD40" s="187"/>
      <c r="BE40" s="187">
        <f>IFERROR(INDEX(resource!$DK$3:$EA$1001,MATCH(INDEX(resource!$AS$3:$CC$1001,resource!$CF12,37),resource!$CC$3:$CC$1001,0),MATCH(report!BE$26,resource!$DK$2:$EA$2,0)),"")</f>
        <v>50</v>
      </c>
      <c r="BF40" s="187"/>
      <c r="BG40" s="187" t="str">
        <f>IFERROR(INDEX(resource!$DK$3:$EA$1001,MATCH(INDEX(resource!$AS$3:$CC$1001,resource!$CF12,37),resource!$CC$3:$CC$1001,0),MATCH(report!BG$26,resource!$DK$2:$EA$2,0)),"")</f>
        <v/>
      </c>
      <c r="BH40" s="187"/>
      <c r="BI40" s="179">
        <f>IFERROR(INDEX(resource!$DK$3:$EA$1001,MATCH(INDEX(resource!$AS$3:$CC$1001,resource!$CF12,37),resource!$CC$3:$CC$1001,0),MATCH(report!BI$26,resource!$DK$2:$EA$2,0)),"")</f>
        <v>0</v>
      </c>
      <c r="BJ40" s="179"/>
      <c r="BK40" s="179">
        <f>IFERROR(INDEX(resource!$DK$3:$EA$1001,MATCH(INDEX(resource!$AS$3:$CC$1001,resource!$CF12,37),resource!$CC$3:$CC$1001,0),MATCH(report!BK$26,resource!$DK$2:$EA$2,0)),"")</f>
        <v>0</v>
      </c>
      <c r="BL40" s="179"/>
      <c r="BM40" s="179" t="str">
        <f>IFERROR(INDEX(resource!$DK$3:$EA$1001,MATCH(INDEX(resource!$AS$3:$CC$1001,resource!$CF12,37),resource!$CC$3:$CC$1001,0),MATCH(report!BM$26,resource!$DK$2:$EA$2,0)),"")</f>
        <v/>
      </c>
      <c r="BN40" s="179"/>
      <c r="BO40" s="179">
        <f>IFERROR(INDEX(resource!$DK$3:$EA$1001,MATCH(INDEX(resource!$AS$3:$CC$1001,resource!$CF12,37),resource!$CC$3:$CC$1001,0),MATCH(report!BO$26,resource!$DK$2:$EA$2,0)),"")</f>
        <v>0</v>
      </c>
      <c r="BP40" s="179"/>
      <c r="BQ40" s="179">
        <f>IFERROR(INDEX(resource!$DK$3:$EA$1001,MATCH(INDEX(resource!$AS$3:$CC$1001,resource!$CF12,37),resource!$CC$3:$CC$1001,0),MATCH(report!BQ$26,resource!$DK$2:$EA$2,0)),"")</f>
        <v>60</v>
      </c>
      <c r="BR40" s="179"/>
      <c r="BS40" s="179">
        <f>IFERROR(INDEX(resource!$DK$3:$EA$1001,MATCH(INDEX(resource!$AS$3:$CC$1001,resource!$CF12,37),resource!$CC$3:$CC$1001,0),MATCH(report!BS$26,resource!$DK$2:$EA$2,0)),"")</f>
        <v>0</v>
      </c>
      <c r="BT40" s="179"/>
      <c r="BU40" s="179">
        <f>IFERROR(INDEX(resource!$DK$3:$EA$1001,MATCH(INDEX(resource!$AS$3:$CC$1001,resource!$CF12,37),resource!$CC$3:$CC$1001,0),MATCH(report!BU$26,resource!$DK$2:$EA$2,0)),"")</f>
        <v>0</v>
      </c>
      <c r="BV40" s="179"/>
      <c r="BW40" s="179">
        <f>IFERROR(INDEX(resource!$DK$3:$EA$1001,MATCH(INDEX(resource!$AS$3:$CC$1001,resource!$CF12,37),resource!$CC$3:$CC$1001,0),MATCH(report!BW$26,resource!$DK$2:$EA$2,0)),"")</f>
        <v>0</v>
      </c>
      <c r="BX40" s="179"/>
      <c r="BY40" s="179">
        <f>IFERROR(INDEX(resource!$DK$3:$EA$1001,MATCH(INDEX(resource!$AS$3:$CC$1001,resource!$CF12,37),resource!$CC$3:$CC$1001,0),MATCH(report!BY$26,resource!$DK$2:$EA$2,0)),"")</f>
        <v>50</v>
      </c>
      <c r="BZ40" s="179"/>
      <c r="CA40" s="179">
        <f>IFERROR(INDEX(resource!$DK$3:$EA$1001,MATCH(INDEX(resource!$AS$3:$CC$1001,resource!$CF12,37),resource!$CC$3:$CC$1001,0),MATCH(report!CA$26,resource!$DK$2:$EA$2,0)),"")</f>
        <v>0</v>
      </c>
      <c r="CB40" s="179"/>
      <c r="CC40" s="179">
        <f>IFERROR(INDEX(resource!$DK$3:$EA$1001,MATCH(INDEX(resource!$AS$3:$CC$1001,resource!$CF12,37),resource!$CC$3:$CC$1001,0),MATCH(report!CC$26,resource!$DK$2:$EA$2,0)),"")</f>
        <v>48</v>
      </c>
      <c r="CD40" s="179"/>
      <c r="CE40" s="179">
        <f>IFERROR(INDEX(resource!$DK$3:$EA$1001,MATCH(INDEX(resource!$AS$3:$CC$1001,resource!$CF12,37),resource!$CC$3:$CC$1001,0),MATCH(report!CE$26,resource!$DK$2:$EA$2,0)),"")</f>
        <v>25</v>
      </c>
      <c r="CF40" s="179"/>
      <c r="CG40" s="179">
        <f>IFERROR(INDEX(resource!$DK$3:$EA$1001,MATCH(INDEX(resource!$AS$3:$CC$1001,resource!$CF12,37),resource!$CC$3:$CC$1001,0),MATCH(report!CG$26,resource!$DK$2:$EA$2,0)),"")</f>
        <v>100</v>
      </c>
      <c r="CH40" s="231"/>
    </row>
    <row r="41" spans="2:86" x14ac:dyDescent="0.2">
      <c r="B41" s="13" t="str">
        <f>IFERROR(INDEX(resource!$AS$3:$BA$1001,resource!$CF13,COLUMNS($A$31:A41)),"")</f>
        <v>Wahab Ali</v>
      </c>
      <c r="C41" s="12"/>
      <c r="D41" s="12"/>
      <c r="E41" s="179">
        <f>IFERROR(SUMIFS(resource!$AV$3:$AV$1001,resource!$AQ$3:$AQ$1001,report!$AQ$3,resource!$AR$3:$AR$1001,report!B41),"")</f>
        <v>970359.74</v>
      </c>
      <c r="F41" s="179"/>
      <c r="G41" s="231"/>
      <c r="H41" s="229" t="str">
        <f>IFERROR(INDEX(resource!$AS$3:$BA$1001,resource!$CF13,COLUMNS($A$31:B41)),"")</f>
        <v>Abdus Sattar-2</v>
      </c>
      <c r="I41" s="230"/>
      <c r="J41" s="230"/>
      <c r="K41" s="230"/>
      <c r="L41" s="230"/>
      <c r="M41" s="210" t="str">
        <f>IFERROR(INDEX(resource!$AS$3:$BA$1001,resource!$CF13,3),"")</f>
        <v>Fenchugonj-2 (Tb)</v>
      </c>
      <c r="N41" s="210"/>
      <c r="O41" s="210"/>
      <c r="P41" s="210"/>
      <c r="Q41" s="182">
        <f>IFERROR(INDEX(resource!$AS$3:$EX$1001,resource!$CF13,110),"")</f>
        <v>170000</v>
      </c>
      <c r="R41" s="176"/>
      <c r="S41" s="176"/>
      <c r="T41" s="232">
        <f t="shared" si="7"/>
        <v>0.59169770588235293</v>
      </c>
      <c r="U41" s="232"/>
      <c r="V41" s="153">
        <f t="shared" si="10"/>
        <v>0.50572453494218206</v>
      </c>
      <c r="W41" s="176">
        <f>IFERROR(INDEX(resource!$AS$3:$BA$1001,resource!$CF13,4),"")</f>
        <v>100588.61</v>
      </c>
      <c r="X41" s="176"/>
      <c r="Y41" s="177"/>
      <c r="Z41" s="178">
        <f t="shared" si="8"/>
        <v>68471.59</v>
      </c>
      <c r="AA41" s="179"/>
      <c r="AB41" s="179"/>
      <c r="AC41" s="187">
        <f>IFERROR(INDEX(resource!$AS$3:$EX$1001,resource!$CF13,109),"")</f>
        <v>56</v>
      </c>
      <c r="AD41" s="188"/>
      <c r="AE41" s="179">
        <f t="shared" si="9"/>
        <v>32117.020000000004</v>
      </c>
      <c r="AF41" s="179"/>
      <c r="AG41" s="179"/>
      <c r="AH41" s="185">
        <f>IFERROR(INDEX(resource!$AS$3:$BA$1001,resource!$CF13,5),"")</f>
        <v>57</v>
      </c>
      <c r="AI41" s="186"/>
      <c r="AJ41" s="367">
        <f t="shared" si="11"/>
        <v>1764.7124561403509</v>
      </c>
      <c r="AK41" s="368"/>
      <c r="AL41" s="175">
        <f ca="1">IFERROR(OFFSET(data_pull!K12,0,report!$AW$1,1,1),0)</f>
        <v>0</v>
      </c>
      <c r="AM41" s="175"/>
      <c r="AN41" s="175"/>
      <c r="AO41" s="175">
        <f ca="1">IFERROR(OFFSET(data_pull!L12,0,report!$AW$1,1,1),0)</f>
        <v>0</v>
      </c>
      <c r="AP41" s="175"/>
      <c r="AQ41" s="175"/>
      <c r="AR41" s="175">
        <f ca="1">IFERROR(OFFSET(data_pull!M12,0,report!$AW$1,1,1),0)</f>
        <v>0</v>
      </c>
      <c r="AS41" s="175"/>
      <c r="AT41" s="175"/>
      <c r="AU41" s="180">
        <f>IFERROR(INDEX(resource!$AS$3:$CH$1001,resource!$CF13,42),"")</f>
        <v>100588.61</v>
      </c>
      <c r="AV41" s="181"/>
      <c r="AW41" s="86"/>
      <c r="AX41" s="86"/>
      <c r="AY41" s="86"/>
      <c r="AZ41" s="86"/>
      <c r="BA41" s="238">
        <f>IFERROR(INDEX(resource!$DK$3:$EA$1001,MATCH(INDEX(resource!$AS$3:$CC$1001,resource!$CF13,37),resource!$CC$3:$CC$1001,0),MATCH(report!BA$26,resource!$DK$2:$EA$2,0)),"")</f>
        <v>0</v>
      </c>
      <c r="BB41" s="187"/>
      <c r="BC41" s="187">
        <f>IFERROR(INDEX(resource!$DK$3:$EA$1001,MATCH(INDEX(resource!$AS$3:$CC$1001,resource!$CF13,37),resource!$CC$3:$CC$1001,0),MATCH(report!BC$26,resource!$DK$2:$EA$2,0)),"")</f>
        <v>0</v>
      </c>
      <c r="BD41" s="187"/>
      <c r="BE41" s="187">
        <f>IFERROR(INDEX(resource!$DK$3:$EA$1001,MATCH(INDEX(resource!$AS$3:$CC$1001,resource!$CF13,37),resource!$CC$3:$CC$1001,0),MATCH(report!BE$26,resource!$DK$2:$EA$2,0)),"")</f>
        <v>0</v>
      </c>
      <c r="BF41" s="187"/>
      <c r="BG41" s="187" t="str">
        <f>IFERROR(INDEX(resource!$DK$3:$EA$1001,MATCH(INDEX(resource!$AS$3:$CC$1001,resource!$CF13,37),resource!$CC$3:$CC$1001,0),MATCH(report!BG$26,resource!$DK$2:$EA$2,0)),"")</f>
        <v/>
      </c>
      <c r="BH41" s="187"/>
      <c r="BI41" s="179">
        <f>IFERROR(INDEX(resource!$DK$3:$EA$1001,MATCH(INDEX(resource!$AS$3:$CC$1001,resource!$CF13,37),resource!$CC$3:$CC$1001,0),MATCH(report!BI$26,resource!$DK$2:$EA$2,0)),"")</f>
        <v>0</v>
      </c>
      <c r="BJ41" s="179"/>
      <c r="BK41" s="179">
        <f>IFERROR(INDEX(resource!$DK$3:$EA$1001,MATCH(INDEX(resource!$AS$3:$CC$1001,resource!$CF13,37),resource!$CC$3:$CC$1001,0),MATCH(report!BK$26,resource!$DK$2:$EA$2,0)),"")</f>
        <v>0</v>
      </c>
      <c r="BL41" s="179"/>
      <c r="BM41" s="179" t="str">
        <f>IFERROR(INDEX(resource!$DK$3:$EA$1001,MATCH(INDEX(resource!$AS$3:$CC$1001,resource!$CF13,37),resource!$CC$3:$CC$1001,0),MATCH(report!BM$26,resource!$DK$2:$EA$2,0)),"")</f>
        <v/>
      </c>
      <c r="BN41" s="179"/>
      <c r="BO41" s="179">
        <f>IFERROR(INDEX(resource!$DK$3:$EA$1001,MATCH(INDEX(resource!$AS$3:$CC$1001,resource!$CF13,37),resource!$CC$3:$CC$1001,0),MATCH(report!BO$26,resource!$DK$2:$EA$2,0)),"")</f>
        <v>0</v>
      </c>
      <c r="BP41" s="179"/>
      <c r="BQ41" s="179">
        <f>IFERROR(INDEX(resource!$DK$3:$EA$1001,MATCH(INDEX(resource!$AS$3:$CC$1001,resource!$CF13,37),resource!$CC$3:$CC$1001,0),MATCH(report!BQ$26,resource!$DK$2:$EA$2,0)),"")</f>
        <v>64</v>
      </c>
      <c r="BR41" s="179"/>
      <c r="BS41" s="179">
        <f>IFERROR(INDEX(resource!$DK$3:$EA$1001,MATCH(INDEX(resource!$AS$3:$CC$1001,resource!$CF13,37),resource!$CC$3:$CC$1001,0),MATCH(report!BS$26,resource!$DK$2:$EA$2,0)),"")</f>
        <v>0</v>
      </c>
      <c r="BT41" s="179"/>
      <c r="BU41" s="179">
        <f>IFERROR(INDEX(resource!$DK$3:$EA$1001,MATCH(INDEX(resource!$AS$3:$CC$1001,resource!$CF13,37),resource!$CC$3:$CC$1001,0),MATCH(report!BU$26,resource!$DK$2:$EA$2,0)),"")</f>
        <v>0</v>
      </c>
      <c r="BV41" s="179"/>
      <c r="BW41" s="179">
        <f>IFERROR(INDEX(resource!$DK$3:$EA$1001,MATCH(INDEX(resource!$AS$3:$CC$1001,resource!$CF13,37),resource!$CC$3:$CC$1001,0),MATCH(report!BW$26,resource!$DK$2:$EA$2,0)),"")</f>
        <v>0</v>
      </c>
      <c r="BX41" s="179"/>
      <c r="BY41" s="179">
        <f>IFERROR(INDEX(resource!$DK$3:$EA$1001,MATCH(INDEX(resource!$AS$3:$CC$1001,resource!$CF13,37),resource!$CC$3:$CC$1001,0),MATCH(report!BY$26,resource!$DK$2:$EA$2,0)),"")</f>
        <v>95</v>
      </c>
      <c r="BZ41" s="179"/>
      <c r="CA41" s="179">
        <f>IFERROR(INDEX(resource!$DK$3:$EA$1001,MATCH(INDEX(resource!$AS$3:$CC$1001,resource!$CF13,37),resource!$CC$3:$CC$1001,0),MATCH(report!CA$26,resource!$DK$2:$EA$2,0)),"")</f>
        <v>20</v>
      </c>
      <c r="CB41" s="179"/>
      <c r="CC41" s="179">
        <f>IFERROR(INDEX(resource!$DK$3:$EA$1001,MATCH(INDEX(resource!$AS$3:$CC$1001,resource!$CF13,37),resource!$CC$3:$CC$1001,0),MATCH(report!CC$26,resource!$DK$2:$EA$2,0)),"")</f>
        <v>5</v>
      </c>
      <c r="CD41" s="179"/>
      <c r="CE41" s="179">
        <f>IFERROR(INDEX(resource!$DK$3:$EA$1001,MATCH(INDEX(resource!$AS$3:$CC$1001,resource!$CF13,37),resource!$CC$3:$CC$1001,0),MATCH(report!CE$26,resource!$DK$2:$EA$2,0)),"")</f>
        <v>1</v>
      </c>
      <c r="CF41" s="179"/>
      <c r="CG41" s="179">
        <f>IFERROR(INDEX(resource!$DK$3:$EA$1001,MATCH(INDEX(resource!$AS$3:$CC$1001,resource!$CF13,37),resource!$CC$3:$CC$1001,0),MATCH(report!CG$26,resource!$DK$2:$EA$2,0)),"")</f>
        <v>0</v>
      </c>
      <c r="CH41" s="231"/>
    </row>
    <row r="42" spans="2:86" x14ac:dyDescent="0.2">
      <c r="B42" s="13" t="str">
        <f>IFERROR(INDEX(resource!$AS$3:$BA$1001,resource!$CF14,COLUMNS($A$31:A42)),"")</f>
        <v/>
      </c>
      <c r="C42" s="12"/>
      <c r="D42" s="12"/>
      <c r="E42" s="179">
        <f>IFERROR(SUMIFS(resource!$AV$3:$AV$1001,resource!$AQ$3:$AQ$1001,report!$AQ$3,resource!$AR$3:$AR$1001,report!B42),"")</f>
        <v>0</v>
      </c>
      <c r="F42" s="179"/>
      <c r="G42" s="231"/>
      <c r="H42" s="229" t="str">
        <f>IFERROR(INDEX(resource!$AS$3:$BA$1001,resource!$CF14,COLUMNS($A$31:B42)),"")</f>
        <v>Al-Amin</v>
      </c>
      <c r="I42" s="230"/>
      <c r="J42" s="230"/>
      <c r="K42" s="230"/>
      <c r="L42" s="230"/>
      <c r="M42" s="210" t="str">
        <f>IFERROR(INDEX(resource!$AS$3:$BA$1001,resource!$CF14,3),"")</f>
        <v>Golapgonj (Tb)</v>
      </c>
      <c r="N42" s="210"/>
      <c r="O42" s="210"/>
      <c r="P42" s="210"/>
      <c r="Q42" s="182">
        <f>IFERROR(INDEX(resource!$AS$3:$EX$1001,resource!$CF14,110),"")</f>
        <v>170000</v>
      </c>
      <c r="R42" s="176"/>
      <c r="S42" s="176"/>
      <c r="T42" s="232">
        <f t="shared" si="7"/>
        <v>0.59399694117647062</v>
      </c>
      <c r="U42" s="232"/>
      <c r="V42" s="153">
        <f t="shared" si="10"/>
        <v>0.50768969331322267</v>
      </c>
      <c r="W42" s="176">
        <f>IFERROR(INDEX(resource!$AS$3:$BA$1001,resource!$CF14,4),"")</f>
        <v>100979.48</v>
      </c>
      <c r="X42" s="176"/>
      <c r="Y42" s="177"/>
      <c r="Z42" s="178">
        <f t="shared" si="8"/>
        <v>100979.06</v>
      </c>
      <c r="AA42" s="179"/>
      <c r="AB42" s="179"/>
      <c r="AC42" s="187">
        <f>IFERROR(INDEX(resource!$AS$3:$EX$1001,resource!$CF14,109),"")</f>
        <v>57</v>
      </c>
      <c r="AD42" s="188"/>
      <c r="AE42" s="179">
        <f t="shared" si="9"/>
        <v>0.41999999999825377</v>
      </c>
      <c r="AF42" s="179"/>
      <c r="AG42" s="179"/>
      <c r="AH42" s="185">
        <f>IFERROR(INDEX(resource!$AS$3:$BA$1001,resource!$CF14,5),"")</f>
        <v>58</v>
      </c>
      <c r="AI42" s="186"/>
      <c r="AJ42" s="179">
        <f t="shared" si="11"/>
        <v>1741.0255172413792</v>
      </c>
      <c r="AK42" s="231"/>
      <c r="AL42" s="175">
        <f ca="1">IFERROR(OFFSET(data_pull!K13,0,report!$AW$1,1,1),0)</f>
        <v>0</v>
      </c>
      <c r="AM42" s="175"/>
      <c r="AN42" s="175"/>
      <c r="AO42" s="175">
        <f ca="1">IFERROR(OFFSET(data_pull!L13,0,report!$AW$1,1,1),0)</f>
        <v>0</v>
      </c>
      <c r="AP42" s="175"/>
      <c r="AQ42" s="175"/>
      <c r="AR42" s="175">
        <f ca="1">IFERROR(OFFSET(data_pull!M13,0,report!$AW$1,1,1),0)</f>
        <v>0</v>
      </c>
      <c r="AS42" s="175"/>
      <c r="AT42" s="175"/>
      <c r="AU42" s="180">
        <f>IFERROR(INDEX(resource!$AS$3:$CH$1001,resource!$CF14,42),"")</f>
        <v>100979.48</v>
      </c>
      <c r="AV42" s="181"/>
      <c r="AW42" s="86"/>
      <c r="AX42" s="86"/>
      <c r="AY42" s="86"/>
      <c r="AZ42" s="86"/>
      <c r="BA42" s="238">
        <f>IFERROR(INDEX(resource!$DK$3:$EA$1001,MATCH(INDEX(resource!$AS$3:$CC$1001,resource!$CF14,37),resource!$CC$3:$CC$1001,0),MATCH(report!BA$26,resource!$DK$2:$EA$2,0)),"")</f>
        <v>0</v>
      </c>
      <c r="BB42" s="187"/>
      <c r="BC42" s="187">
        <f>IFERROR(INDEX(resource!$DK$3:$EA$1001,MATCH(INDEX(resource!$AS$3:$CC$1001,resource!$CF14,37),resource!$CC$3:$CC$1001,0),MATCH(report!BC$26,resource!$DK$2:$EA$2,0)),"")</f>
        <v>2</v>
      </c>
      <c r="BD42" s="187"/>
      <c r="BE42" s="187">
        <f>IFERROR(INDEX(resource!$DK$3:$EA$1001,MATCH(INDEX(resource!$AS$3:$CC$1001,resource!$CF14,37),resource!$CC$3:$CC$1001,0),MATCH(report!BE$26,resource!$DK$2:$EA$2,0)),"")</f>
        <v>97</v>
      </c>
      <c r="BF42" s="187"/>
      <c r="BG42" s="187" t="str">
        <f>IFERROR(INDEX(resource!$DK$3:$EA$1001,MATCH(INDEX(resource!$AS$3:$CC$1001,resource!$CF14,37),resource!$CC$3:$CC$1001,0),MATCH(report!BG$26,resource!$DK$2:$EA$2,0)),"")</f>
        <v/>
      </c>
      <c r="BH42" s="187"/>
      <c r="BI42" s="179">
        <f>IFERROR(INDEX(resource!$DK$3:$EA$1001,MATCH(INDEX(resource!$AS$3:$CC$1001,resource!$CF14,37),resource!$CC$3:$CC$1001,0),MATCH(report!BI$26,resource!$DK$2:$EA$2,0)),"")</f>
        <v>0</v>
      </c>
      <c r="BJ42" s="179"/>
      <c r="BK42" s="179">
        <f>IFERROR(INDEX(resource!$DK$3:$EA$1001,MATCH(INDEX(resource!$AS$3:$CC$1001,resource!$CF14,37),resource!$CC$3:$CC$1001,0),MATCH(report!BK$26,resource!$DK$2:$EA$2,0)),"")</f>
        <v>6</v>
      </c>
      <c r="BL42" s="179"/>
      <c r="BM42" s="179" t="str">
        <f>IFERROR(INDEX(resource!$DK$3:$EA$1001,MATCH(INDEX(resource!$AS$3:$CC$1001,resource!$CF14,37),resource!$CC$3:$CC$1001,0),MATCH(report!BM$26,resource!$DK$2:$EA$2,0)),"")</f>
        <v/>
      </c>
      <c r="BN42" s="179"/>
      <c r="BO42" s="179">
        <f>IFERROR(INDEX(resource!$DK$3:$EA$1001,MATCH(INDEX(resource!$AS$3:$CC$1001,resource!$CF14,37),resource!$CC$3:$CC$1001,0),MATCH(report!BO$26,resource!$DK$2:$EA$2,0)),"")</f>
        <v>0</v>
      </c>
      <c r="BP42" s="179"/>
      <c r="BQ42" s="179">
        <f>IFERROR(INDEX(resource!$DK$3:$EA$1001,MATCH(INDEX(resource!$AS$3:$CC$1001,resource!$CF14,37),resource!$CC$3:$CC$1001,0),MATCH(report!BQ$26,resource!$DK$2:$EA$2,0)),"")</f>
        <v>16</v>
      </c>
      <c r="BR42" s="179"/>
      <c r="BS42" s="179">
        <f>IFERROR(INDEX(resource!$DK$3:$EA$1001,MATCH(INDEX(resource!$AS$3:$CC$1001,resource!$CF14,37),resource!$CC$3:$CC$1001,0),MATCH(report!BS$26,resource!$DK$2:$EA$2,0)),"")</f>
        <v>0</v>
      </c>
      <c r="BT42" s="179"/>
      <c r="BU42" s="179">
        <f>IFERROR(INDEX(resource!$DK$3:$EA$1001,MATCH(INDEX(resource!$AS$3:$CC$1001,resource!$CF14,37),resource!$CC$3:$CC$1001,0),MATCH(report!BU$26,resource!$DK$2:$EA$2,0)),"")</f>
        <v>0</v>
      </c>
      <c r="BV42" s="179"/>
      <c r="BW42" s="179">
        <f>IFERROR(INDEX(resource!$DK$3:$EA$1001,MATCH(INDEX(resource!$AS$3:$CC$1001,resource!$CF14,37),resource!$CC$3:$CC$1001,0),MATCH(report!BW$26,resource!$DK$2:$EA$2,0)),"")</f>
        <v>0</v>
      </c>
      <c r="BX42" s="179"/>
      <c r="BY42" s="179">
        <f>IFERROR(INDEX(resource!$DK$3:$EA$1001,MATCH(INDEX(resource!$AS$3:$CC$1001,resource!$CF14,37),resource!$CC$3:$CC$1001,0),MATCH(report!BY$26,resource!$DK$2:$EA$2,0)),"")</f>
        <v>131</v>
      </c>
      <c r="BZ42" s="179"/>
      <c r="CA42" s="179">
        <f>IFERROR(INDEX(resource!$DK$3:$EA$1001,MATCH(INDEX(resource!$AS$3:$CC$1001,resource!$CF14,37),resource!$CC$3:$CC$1001,0),MATCH(report!CA$26,resource!$DK$2:$EA$2,0)),"")</f>
        <v>0</v>
      </c>
      <c r="CB42" s="179"/>
      <c r="CC42" s="179">
        <f>IFERROR(INDEX(resource!$DK$3:$EA$1001,MATCH(INDEX(resource!$AS$3:$CC$1001,resource!$CF14,37),resource!$CC$3:$CC$1001,0),MATCH(report!CC$26,resource!$DK$2:$EA$2,0)),"")</f>
        <v>0</v>
      </c>
      <c r="CD42" s="179"/>
      <c r="CE42" s="179">
        <f>IFERROR(INDEX(resource!$DK$3:$EA$1001,MATCH(INDEX(resource!$AS$3:$CC$1001,resource!$CF14,37),resource!$CC$3:$CC$1001,0),MATCH(report!CE$26,resource!$DK$2:$EA$2,0)),"")</f>
        <v>33</v>
      </c>
      <c r="CF42" s="179"/>
      <c r="CG42" s="179">
        <f>IFERROR(INDEX(resource!$DK$3:$EA$1001,MATCH(INDEX(resource!$AS$3:$CC$1001,resource!$CF14,37),resource!$CC$3:$CC$1001,0),MATCH(report!CG$26,resource!$DK$2:$EA$2,0)),"")</f>
        <v>6</v>
      </c>
      <c r="CH42" s="231"/>
    </row>
    <row r="43" spans="2:86" x14ac:dyDescent="0.2">
      <c r="B43" s="13" t="str">
        <f>IFERROR(INDEX(resource!$AS$3:$BA$1001,resource!$CF15,COLUMNS($A$31:A43)),"")</f>
        <v/>
      </c>
      <c r="C43" s="12"/>
      <c r="D43" s="12"/>
      <c r="E43" s="179">
        <f>IFERROR(SUMIFS(resource!$AV$3:$AV$1001,resource!$AQ$3:$AQ$1001,report!$AQ$3,resource!$AR$3:$AR$1001,report!B43),"")</f>
        <v>0</v>
      </c>
      <c r="F43" s="179"/>
      <c r="G43" s="231"/>
      <c r="H43" s="229" t="str">
        <f>IFERROR(INDEX(resource!$AS$3:$BA$1001,resource!$CF15,COLUMNS($A$31:B43)),"")</f>
        <v>Dulon Kumar Das</v>
      </c>
      <c r="I43" s="230"/>
      <c r="J43" s="230"/>
      <c r="K43" s="230"/>
      <c r="L43" s="230"/>
      <c r="M43" s="210" t="str">
        <f>IFERROR(INDEX(resource!$AS$3:$BA$1001,resource!$CF15,3),"")</f>
        <v>Dhaka Dakkhin (Tb)</v>
      </c>
      <c r="N43" s="210"/>
      <c r="O43" s="210"/>
      <c r="P43" s="210"/>
      <c r="Q43" s="182">
        <f>IFERROR(INDEX(resource!$AS$3:$EX$1001,resource!$CF15,110),"")</f>
        <v>190000</v>
      </c>
      <c r="R43" s="176"/>
      <c r="S43" s="176"/>
      <c r="T43" s="232">
        <f t="shared" si="7"/>
        <v>1.1783714210526317</v>
      </c>
      <c r="U43" s="232"/>
      <c r="V43" s="153">
        <f t="shared" si="10"/>
        <v>1.0071550607287449</v>
      </c>
      <c r="W43" s="176">
        <f>IFERROR(INDEX(resource!$AS$3:$BA$1001,resource!$CF15,4),"")</f>
        <v>223890.57</v>
      </c>
      <c r="X43" s="176"/>
      <c r="Y43" s="177"/>
      <c r="Z43" s="178">
        <f t="shared" si="8"/>
        <v>62401.729999999996</v>
      </c>
      <c r="AA43" s="179"/>
      <c r="AB43" s="179"/>
      <c r="AC43" s="187">
        <f>IFERROR(INDEX(resource!$AS$3:$EX$1001,resource!$CF15,109),"")</f>
        <v>34</v>
      </c>
      <c r="AD43" s="188"/>
      <c r="AE43" s="179">
        <f t="shared" si="9"/>
        <v>161488.84000000003</v>
      </c>
      <c r="AF43" s="179"/>
      <c r="AG43" s="179"/>
      <c r="AH43" s="185">
        <f>IFERROR(INDEX(resource!$AS$3:$BA$1001,resource!$CF15,5),"")</f>
        <v>73</v>
      </c>
      <c r="AI43" s="186"/>
      <c r="AJ43" s="179">
        <f t="shared" si="11"/>
        <v>3066.9941095890413</v>
      </c>
      <c r="AK43" s="231"/>
      <c r="AL43" s="175">
        <f ca="1">IFERROR(OFFSET(data_pull!K14,0,report!$AW$1,1,1),0)</f>
        <v>61688.75</v>
      </c>
      <c r="AM43" s="175"/>
      <c r="AN43" s="175"/>
      <c r="AO43" s="175">
        <f ca="1">IFERROR(OFFSET(data_pull!L14,0,report!$AW$1,1,1),0)</f>
        <v>2112.14</v>
      </c>
      <c r="AP43" s="175"/>
      <c r="AQ43" s="175"/>
      <c r="AR43" s="175">
        <f ca="1">IFERROR(OFFSET(data_pull!M14,0,report!$AW$1,1,1),0)</f>
        <v>0</v>
      </c>
      <c r="AS43" s="175"/>
      <c r="AT43" s="175"/>
      <c r="AU43" s="180">
        <f>IFERROR(INDEX(resource!$AS$3:$CH$1001,resource!$CF15,42),"")</f>
        <v>223890.57</v>
      </c>
      <c r="AV43" s="181"/>
      <c r="AW43" s="86"/>
      <c r="AX43" s="86"/>
      <c r="AY43" s="86"/>
      <c r="AZ43" s="86"/>
      <c r="BA43" s="238">
        <f>IFERROR(INDEX(resource!$DK$3:$EA$1001,MATCH(INDEX(resource!$AS$3:$CC$1001,resource!$CF15,37),resource!$CC$3:$CC$1001,0),MATCH(report!BA$26,resource!$DK$2:$EA$2,0)),"")</f>
        <v>0</v>
      </c>
      <c r="BB43" s="187"/>
      <c r="BC43" s="187">
        <f>IFERROR(INDEX(resource!$DK$3:$EA$1001,MATCH(INDEX(resource!$AS$3:$CC$1001,resource!$CF15,37),resource!$CC$3:$CC$1001,0),MATCH(report!BC$26,resource!$DK$2:$EA$2,0)),"")</f>
        <v>3</v>
      </c>
      <c r="BD43" s="187"/>
      <c r="BE43" s="187">
        <f>IFERROR(INDEX(resource!$DK$3:$EA$1001,MATCH(INDEX(resource!$AS$3:$CC$1001,resource!$CF15,37),resource!$CC$3:$CC$1001,0),MATCH(report!BE$26,resource!$DK$2:$EA$2,0)),"")</f>
        <v>6</v>
      </c>
      <c r="BF43" s="187"/>
      <c r="BG43" s="187" t="str">
        <f>IFERROR(INDEX(resource!$DK$3:$EA$1001,MATCH(INDEX(resource!$AS$3:$CC$1001,resource!$CF15,37),resource!$CC$3:$CC$1001,0),MATCH(report!BG$26,resource!$DK$2:$EA$2,0)),"")</f>
        <v/>
      </c>
      <c r="BH43" s="187"/>
      <c r="BI43" s="179">
        <f>IFERROR(INDEX(resource!$DK$3:$EA$1001,MATCH(INDEX(resource!$AS$3:$CC$1001,resource!$CF15,37),resource!$CC$3:$CC$1001,0),MATCH(report!BI$26,resource!$DK$2:$EA$2,0)),"")</f>
        <v>0</v>
      </c>
      <c r="BJ43" s="179"/>
      <c r="BK43" s="179">
        <f>IFERROR(INDEX(resource!$DK$3:$EA$1001,MATCH(INDEX(resource!$AS$3:$CC$1001,resource!$CF15,37),resource!$CC$3:$CC$1001,0),MATCH(report!BK$26,resource!$DK$2:$EA$2,0)),"")</f>
        <v>0</v>
      </c>
      <c r="BL43" s="179"/>
      <c r="BM43" s="179" t="str">
        <f>IFERROR(INDEX(resource!$DK$3:$EA$1001,MATCH(INDEX(resource!$AS$3:$CC$1001,resource!$CF15,37),resource!$CC$3:$CC$1001,0),MATCH(report!BM$26,resource!$DK$2:$EA$2,0)),"")</f>
        <v/>
      </c>
      <c r="BN43" s="179"/>
      <c r="BO43" s="179">
        <f>IFERROR(INDEX(resource!$DK$3:$EA$1001,MATCH(INDEX(resource!$AS$3:$CC$1001,resource!$CF15,37),resource!$CC$3:$CC$1001,0),MATCH(report!BO$26,resource!$DK$2:$EA$2,0)),"")</f>
        <v>0</v>
      </c>
      <c r="BP43" s="179"/>
      <c r="BQ43" s="179">
        <f>IFERROR(INDEX(resource!$DK$3:$EA$1001,MATCH(INDEX(resource!$AS$3:$CC$1001,resource!$CF15,37),resource!$CC$3:$CC$1001,0),MATCH(report!BQ$26,resource!$DK$2:$EA$2,0)),"")</f>
        <v>62</v>
      </c>
      <c r="BR43" s="179"/>
      <c r="BS43" s="179">
        <f>IFERROR(INDEX(resource!$DK$3:$EA$1001,MATCH(INDEX(resource!$AS$3:$CC$1001,resource!$CF15,37),resource!$CC$3:$CC$1001,0),MATCH(report!BS$26,resource!$DK$2:$EA$2,0)),"")</f>
        <v>0</v>
      </c>
      <c r="BT43" s="179"/>
      <c r="BU43" s="179">
        <f>IFERROR(INDEX(resource!$DK$3:$EA$1001,MATCH(INDEX(resource!$AS$3:$CC$1001,resource!$CF15,37),resource!$CC$3:$CC$1001,0),MATCH(report!BU$26,resource!$DK$2:$EA$2,0)),"")</f>
        <v>0</v>
      </c>
      <c r="BV43" s="179"/>
      <c r="BW43" s="179">
        <f>IFERROR(INDEX(resource!$DK$3:$EA$1001,MATCH(INDEX(resource!$AS$3:$CC$1001,resource!$CF15,37),resource!$CC$3:$CC$1001,0),MATCH(report!BW$26,resource!$DK$2:$EA$2,0)),"")</f>
        <v>0</v>
      </c>
      <c r="BX43" s="179"/>
      <c r="BY43" s="179">
        <f>IFERROR(INDEX(resource!$DK$3:$EA$1001,MATCH(INDEX(resource!$AS$3:$CC$1001,resource!$CF15,37),resource!$CC$3:$CC$1001,0),MATCH(report!BY$26,resource!$DK$2:$EA$2,0)),"")</f>
        <v>66</v>
      </c>
      <c r="BZ43" s="179"/>
      <c r="CA43" s="179">
        <f>IFERROR(INDEX(resource!$DK$3:$EA$1001,MATCH(INDEX(resource!$AS$3:$CC$1001,resource!$CF15,37),resource!$CC$3:$CC$1001,0),MATCH(report!CA$26,resource!$DK$2:$EA$2,0)),"")</f>
        <v>30</v>
      </c>
      <c r="CB43" s="179"/>
      <c r="CC43" s="179">
        <f>IFERROR(INDEX(resource!$DK$3:$EA$1001,MATCH(INDEX(resource!$AS$3:$CC$1001,resource!$CF15,37),resource!$CC$3:$CC$1001,0),MATCH(report!CC$26,resource!$DK$2:$EA$2,0)),"")</f>
        <v>0</v>
      </c>
      <c r="CD43" s="179"/>
      <c r="CE43" s="179">
        <f>IFERROR(INDEX(resource!$DK$3:$EA$1001,MATCH(INDEX(resource!$AS$3:$CC$1001,resource!$CF15,37),resource!$CC$3:$CC$1001,0),MATCH(report!CE$26,resource!$DK$2:$EA$2,0)),"")</f>
        <v>5</v>
      </c>
      <c r="CF43" s="179"/>
      <c r="CG43" s="179">
        <f>IFERROR(INDEX(resource!$DK$3:$EA$1001,MATCH(INDEX(resource!$AS$3:$CC$1001,resource!$CF15,37),resource!$CC$3:$CC$1001,0),MATCH(report!CG$26,resource!$DK$2:$EA$2,0)),"")</f>
        <v>35</v>
      </c>
      <c r="CH43" s="231"/>
    </row>
    <row r="44" spans="2:86" x14ac:dyDescent="0.2">
      <c r="B44" s="13" t="str">
        <f>IFERROR(INDEX(resource!$AS$3:$BA$1001,resource!$CF16,COLUMNS($A$31:A44)),"")</f>
        <v/>
      </c>
      <c r="C44" s="12"/>
      <c r="D44" s="12"/>
      <c r="E44" s="179">
        <f>IFERROR(SUMIFS(resource!$AV$3:$AV$1001,resource!$AQ$3:$AQ$1001,report!$AQ$3,resource!$AR$3:$AR$1001,report!B44),"")</f>
        <v>0</v>
      </c>
      <c r="F44" s="179"/>
      <c r="G44" s="231"/>
      <c r="H44" s="229" t="str">
        <f>IFERROR(INDEX(resource!$AS$3:$BA$1001,resource!$CF16,COLUMNS($A$31:B44)),"")</f>
        <v>Iqbal Hossain</v>
      </c>
      <c r="I44" s="230"/>
      <c r="J44" s="230"/>
      <c r="K44" s="230"/>
      <c r="L44" s="230"/>
      <c r="M44" s="210" t="str">
        <f>IFERROR(INDEX(resource!$AS$3:$BA$1001,resource!$CF16,3),"")</f>
        <v>Fenchugonj-1 (Tb)</v>
      </c>
      <c r="N44" s="210"/>
      <c r="O44" s="210"/>
      <c r="P44" s="210"/>
      <c r="Q44" s="182">
        <f>IFERROR(INDEX(resource!$AS$3:$EX$1001,resource!$CF16,110),"")</f>
        <v>370000</v>
      </c>
      <c r="R44" s="176"/>
      <c r="S44" s="176"/>
      <c r="T44" s="232">
        <f t="shared" si="7"/>
        <v>1.1765095945945945</v>
      </c>
      <c r="U44" s="232"/>
      <c r="V44" s="153">
        <f t="shared" si="10"/>
        <v>1.005563756063756</v>
      </c>
      <c r="W44" s="176">
        <f>IFERROR(INDEX(resource!$AS$3:$BA$1001,resource!$CF16,4),"")</f>
        <v>435308.55</v>
      </c>
      <c r="X44" s="176"/>
      <c r="Y44" s="177"/>
      <c r="Z44" s="178">
        <f t="shared" si="8"/>
        <v>51116.799999999996</v>
      </c>
      <c r="AA44" s="179"/>
      <c r="AB44" s="179"/>
      <c r="AC44" s="187">
        <f>IFERROR(INDEX(resource!$AS$3:$EX$1001,resource!$CF16,109),"")</f>
        <v>1</v>
      </c>
      <c r="AD44" s="188"/>
      <c r="AE44" s="179">
        <f t="shared" si="9"/>
        <v>384191.75</v>
      </c>
      <c r="AF44" s="179"/>
      <c r="AG44" s="179"/>
      <c r="AH44" s="185">
        <f>IFERROR(INDEX(resource!$AS$3:$BA$1001,resource!$CF16,5),"")</f>
        <v>58</v>
      </c>
      <c r="AI44" s="186"/>
      <c r="AJ44" s="179">
        <f t="shared" si="11"/>
        <v>7505.3198275862069</v>
      </c>
      <c r="AK44" s="231"/>
      <c r="AL44" s="175">
        <f ca="1">IFERROR(OFFSET(data_pull!K15,0,report!$AW$1,1,1),0)</f>
        <v>0</v>
      </c>
      <c r="AM44" s="175"/>
      <c r="AN44" s="175"/>
      <c r="AO44" s="175">
        <f ca="1">IFERROR(OFFSET(data_pull!L15,0,report!$AW$1,1,1),0)</f>
        <v>3784.23</v>
      </c>
      <c r="AP44" s="175"/>
      <c r="AQ44" s="175"/>
      <c r="AR44" s="175">
        <f ca="1">IFERROR(OFFSET(data_pull!M15,0,report!$AW$1,1,1),0)</f>
        <v>113372.81</v>
      </c>
      <c r="AS44" s="175"/>
      <c r="AT44" s="175"/>
      <c r="AU44" s="180">
        <f>IFERROR(INDEX(resource!$AS$3:$CH$1001,resource!$CF16,42),"")</f>
        <v>435308.55</v>
      </c>
      <c r="AV44" s="181"/>
      <c r="AW44" s="86"/>
      <c r="AX44" s="86"/>
      <c r="AY44" s="86"/>
      <c r="AZ44" s="86"/>
      <c r="BA44" s="238">
        <f>IFERROR(INDEX(resource!$DK$3:$EA$1001,MATCH(INDEX(resource!$AS$3:$CC$1001,resource!$CF16,37),resource!$CC$3:$CC$1001,0),MATCH(report!BA$26,resource!$DK$2:$EA$2,0)),"")</f>
        <v>0</v>
      </c>
      <c r="BB44" s="187"/>
      <c r="BC44" s="187">
        <f>IFERROR(INDEX(resource!$DK$3:$EA$1001,MATCH(INDEX(resource!$AS$3:$CC$1001,resource!$CF16,37),resource!$CC$3:$CC$1001,0),MATCH(report!BC$26,resource!$DK$2:$EA$2,0)),"")</f>
        <v>0</v>
      </c>
      <c r="BD44" s="187"/>
      <c r="BE44" s="187">
        <f>IFERROR(INDEX(resource!$DK$3:$EA$1001,MATCH(INDEX(resource!$AS$3:$CC$1001,resource!$CF16,37),resource!$CC$3:$CC$1001,0),MATCH(report!BE$26,resource!$DK$2:$EA$2,0)),"")</f>
        <v>50</v>
      </c>
      <c r="BF44" s="187"/>
      <c r="BG44" s="187" t="str">
        <f>IFERROR(INDEX(resource!$DK$3:$EA$1001,MATCH(INDEX(resource!$AS$3:$CC$1001,resource!$CF16,37),resource!$CC$3:$CC$1001,0),MATCH(report!BG$26,resource!$DK$2:$EA$2,0)),"")</f>
        <v/>
      </c>
      <c r="BH44" s="187"/>
      <c r="BI44" s="179">
        <f>IFERROR(INDEX(resource!$DK$3:$EA$1001,MATCH(INDEX(resource!$AS$3:$CC$1001,resource!$CF16,37),resource!$CC$3:$CC$1001,0),MATCH(report!BI$26,resource!$DK$2:$EA$2,0)),"")</f>
        <v>0</v>
      </c>
      <c r="BJ44" s="179"/>
      <c r="BK44" s="179">
        <f>IFERROR(INDEX(resource!$DK$3:$EA$1001,MATCH(INDEX(resource!$AS$3:$CC$1001,resource!$CF16,37),resource!$CC$3:$CC$1001,0),MATCH(report!BK$26,resource!$DK$2:$EA$2,0)),"")</f>
        <v>0</v>
      </c>
      <c r="BL44" s="179"/>
      <c r="BM44" s="179" t="str">
        <f>IFERROR(INDEX(resource!$DK$3:$EA$1001,MATCH(INDEX(resource!$AS$3:$CC$1001,resource!$CF16,37),resource!$CC$3:$CC$1001,0),MATCH(report!BM$26,resource!$DK$2:$EA$2,0)),"")</f>
        <v/>
      </c>
      <c r="BN44" s="179"/>
      <c r="BO44" s="179">
        <f>IFERROR(INDEX(resource!$DK$3:$EA$1001,MATCH(INDEX(resource!$AS$3:$CC$1001,resource!$CF16,37),resource!$CC$3:$CC$1001,0),MATCH(report!BO$26,resource!$DK$2:$EA$2,0)),"")</f>
        <v>20</v>
      </c>
      <c r="BP44" s="179"/>
      <c r="BQ44" s="179">
        <f>IFERROR(INDEX(resource!$DK$3:$EA$1001,MATCH(INDEX(resource!$AS$3:$CC$1001,resource!$CF16,37),resource!$CC$3:$CC$1001,0),MATCH(report!BQ$26,resource!$DK$2:$EA$2,0)),"")</f>
        <v>100</v>
      </c>
      <c r="BR44" s="179"/>
      <c r="BS44" s="179">
        <f>IFERROR(INDEX(resource!$DK$3:$EA$1001,MATCH(INDEX(resource!$AS$3:$CC$1001,resource!$CF16,37),resource!$CC$3:$CC$1001,0),MATCH(report!BS$26,resource!$DK$2:$EA$2,0)),"")</f>
        <v>0</v>
      </c>
      <c r="BT44" s="179"/>
      <c r="BU44" s="179">
        <f>IFERROR(INDEX(resource!$DK$3:$EA$1001,MATCH(INDEX(resource!$AS$3:$CC$1001,resource!$CF16,37),resource!$CC$3:$CC$1001,0),MATCH(report!BU$26,resource!$DK$2:$EA$2,0)),"")</f>
        <v>20</v>
      </c>
      <c r="BV44" s="179"/>
      <c r="BW44" s="179">
        <f>IFERROR(INDEX(resource!$DK$3:$EA$1001,MATCH(INDEX(resource!$AS$3:$CC$1001,resource!$CF16,37),resource!$CC$3:$CC$1001,0),MATCH(report!BW$26,resource!$DK$2:$EA$2,0)),"")</f>
        <v>0</v>
      </c>
      <c r="BX44" s="179"/>
      <c r="BY44" s="179">
        <f>IFERROR(INDEX(resource!$DK$3:$EA$1001,MATCH(INDEX(resource!$AS$3:$CC$1001,resource!$CF16,37),resource!$CC$3:$CC$1001,0),MATCH(report!BY$26,resource!$DK$2:$EA$2,0)),"")</f>
        <v>30</v>
      </c>
      <c r="BZ44" s="179"/>
      <c r="CA44" s="179">
        <f>IFERROR(INDEX(resource!$DK$3:$EA$1001,MATCH(INDEX(resource!$AS$3:$CC$1001,resource!$CF16,37),resource!$CC$3:$CC$1001,0),MATCH(report!CA$26,resource!$DK$2:$EA$2,0)),"")</f>
        <v>0</v>
      </c>
      <c r="CB44" s="179"/>
      <c r="CC44" s="179">
        <f>IFERROR(INDEX(resource!$DK$3:$EA$1001,MATCH(INDEX(resource!$AS$3:$CC$1001,resource!$CF16,37),resource!$CC$3:$CC$1001,0),MATCH(report!CC$26,resource!$DK$2:$EA$2,0)),"")</f>
        <v>0</v>
      </c>
      <c r="CD44" s="179"/>
      <c r="CE44" s="179">
        <f>IFERROR(INDEX(resource!$DK$3:$EA$1001,MATCH(INDEX(resource!$AS$3:$CC$1001,resource!$CF16,37),resource!$CC$3:$CC$1001,0),MATCH(report!CE$26,resource!$DK$2:$EA$2,0)),"")</f>
        <v>0</v>
      </c>
      <c r="CF44" s="179"/>
      <c r="CG44" s="179">
        <f>IFERROR(INDEX(resource!$DK$3:$EA$1001,MATCH(INDEX(resource!$AS$3:$CC$1001,resource!$CF16,37),resource!$CC$3:$CC$1001,0),MATCH(report!CG$26,resource!$DK$2:$EA$2,0)),"")</f>
        <v>0</v>
      </c>
      <c r="CH44" s="231"/>
    </row>
    <row r="45" spans="2:86" x14ac:dyDescent="0.2">
      <c r="B45" s="13" t="str">
        <f>IFERROR(INDEX(resource!$AS$3:$BA$1001,resource!$CF17,COLUMNS($A$31:A45)),"")</f>
        <v/>
      </c>
      <c r="C45" s="12"/>
      <c r="D45" s="12"/>
      <c r="E45" s="179">
        <f>IFERROR(SUMIFS(resource!$AV$3:$AV$1001,resource!$AQ$3:$AQ$1001,report!$AQ$3,resource!$AR$3:$AR$1001,report!B45),"")</f>
        <v>0</v>
      </c>
      <c r="F45" s="179"/>
      <c r="G45" s="231"/>
      <c r="H45" s="229" t="str">
        <f>IFERROR(INDEX(resource!$AS$3:$BA$1001,resource!$CF17,COLUMNS($A$31:B45)),"")</f>
        <v>Murshadul Islam</v>
      </c>
      <c r="I45" s="230"/>
      <c r="J45" s="230"/>
      <c r="K45" s="230"/>
      <c r="L45" s="230"/>
      <c r="M45" s="210" t="str">
        <f>IFERROR(INDEX(resource!$AS$3:$BA$1001,resource!$CF17,3),"")</f>
        <v>Popular (Cb)</v>
      </c>
      <c r="N45" s="210"/>
      <c r="O45" s="210"/>
      <c r="P45" s="210"/>
      <c r="Q45" s="182">
        <f>IFERROR(INDEX(resource!$AS$3:$EX$1001,resource!$CF17,110),"")</f>
        <v>170000</v>
      </c>
      <c r="R45" s="176"/>
      <c r="S45" s="176"/>
      <c r="T45" s="232">
        <f t="shared" si="7"/>
        <v>0.64466194117647058</v>
      </c>
      <c r="U45" s="232"/>
      <c r="V45" s="153">
        <f t="shared" si="10"/>
        <v>0.55099311211664148</v>
      </c>
      <c r="W45" s="176">
        <f>IFERROR(INDEX(resource!$AS$3:$BA$1001,resource!$CF17,4),"")</f>
        <v>109592.53</v>
      </c>
      <c r="X45" s="176"/>
      <c r="Y45" s="177"/>
      <c r="Z45" s="178">
        <f t="shared" si="8"/>
        <v>38911.769999999997</v>
      </c>
      <c r="AA45" s="179"/>
      <c r="AB45" s="179"/>
      <c r="AC45" s="187">
        <f>IFERROR(INDEX(resource!$AS$3:$EX$1001,resource!$CF17,109),"")</f>
        <v>7</v>
      </c>
      <c r="AD45" s="188"/>
      <c r="AE45" s="179">
        <f t="shared" si="9"/>
        <v>70680.760000000009</v>
      </c>
      <c r="AF45" s="179"/>
      <c r="AG45" s="179"/>
      <c r="AH45" s="185">
        <f>IFERROR(INDEX(resource!$AS$3:$BA$1001,resource!$CF17,5),"")</f>
        <v>37</v>
      </c>
      <c r="AI45" s="186"/>
      <c r="AJ45" s="179">
        <f t="shared" si="11"/>
        <v>2961.96027027027</v>
      </c>
      <c r="AK45" s="231"/>
      <c r="AL45" s="175">
        <f ca="1">IFERROR(OFFSET(data_pull!K16,0,report!$AW$1,1,1),0)</f>
        <v>18481.099999999999</v>
      </c>
      <c r="AM45" s="175"/>
      <c r="AN45" s="175"/>
      <c r="AO45" s="175">
        <f ca="1">IFERROR(OFFSET(data_pull!L16,0,report!$AW$1,1,1),0)</f>
        <v>3696.22</v>
      </c>
      <c r="AP45" s="175"/>
      <c r="AQ45" s="175"/>
      <c r="AR45" s="175">
        <f ca="1">IFERROR(OFFSET(data_pull!M16,0,report!$AW$1,1,1),0)</f>
        <v>4280.17</v>
      </c>
      <c r="AS45" s="175"/>
      <c r="AT45" s="175"/>
      <c r="AU45" s="180">
        <f>IFERROR(INDEX(resource!$AS$3:$CH$1001,resource!$CF17,42),"")</f>
        <v>109592.53</v>
      </c>
      <c r="AV45" s="181"/>
      <c r="AW45" s="86"/>
      <c r="AX45" s="86"/>
      <c r="AY45" s="86"/>
      <c r="AZ45" s="86"/>
      <c r="BA45" s="238">
        <f>IFERROR(INDEX(resource!$DK$3:$EA$1001,MATCH(INDEX(resource!$AS$3:$CC$1001,resource!$CF17,37),resource!$CC$3:$CC$1001,0),MATCH(report!BA$26,resource!$DK$2:$EA$2,0)),"")</f>
        <v>0</v>
      </c>
      <c r="BB45" s="187"/>
      <c r="BC45" s="187">
        <f>IFERROR(INDEX(resource!$DK$3:$EA$1001,MATCH(INDEX(resource!$AS$3:$CC$1001,resource!$CF17,37),resource!$CC$3:$CC$1001,0),MATCH(report!BC$26,resource!$DK$2:$EA$2,0)),"")</f>
        <v>3</v>
      </c>
      <c r="BD45" s="187"/>
      <c r="BE45" s="187">
        <f>IFERROR(INDEX(resource!$DK$3:$EA$1001,MATCH(INDEX(resource!$AS$3:$CC$1001,resource!$CF17,37),resource!$CC$3:$CC$1001,0),MATCH(report!BE$26,resource!$DK$2:$EA$2,0)),"")</f>
        <v>5</v>
      </c>
      <c r="BF45" s="187"/>
      <c r="BG45" s="187" t="str">
        <f>IFERROR(INDEX(resource!$DK$3:$EA$1001,MATCH(INDEX(resource!$AS$3:$CC$1001,resource!$CF17,37),resource!$CC$3:$CC$1001,0),MATCH(report!BG$26,resource!$DK$2:$EA$2,0)),"")</f>
        <v/>
      </c>
      <c r="BH45" s="187"/>
      <c r="BI45" s="179">
        <f>IFERROR(INDEX(resource!$DK$3:$EA$1001,MATCH(INDEX(resource!$AS$3:$CC$1001,resource!$CF17,37),resource!$CC$3:$CC$1001,0),MATCH(report!BI$26,resource!$DK$2:$EA$2,0)),"")</f>
        <v>0</v>
      </c>
      <c r="BJ45" s="179"/>
      <c r="BK45" s="179">
        <f>IFERROR(INDEX(resource!$DK$3:$EA$1001,MATCH(INDEX(resource!$AS$3:$CC$1001,resource!$CF17,37),resource!$CC$3:$CC$1001,0),MATCH(report!BK$26,resource!$DK$2:$EA$2,0)),"")</f>
        <v>0</v>
      </c>
      <c r="BL45" s="179"/>
      <c r="BM45" s="179" t="str">
        <f>IFERROR(INDEX(resource!$DK$3:$EA$1001,MATCH(INDEX(resource!$AS$3:$CC$1001,resource!$CF17,37),resource!$CC$3:$CC$1001,0),MATCH(report!BM$26,resource!$DK$2:$EA$2,0)),"")</f>
        <v/>
      </c>
      <c r="BN45" s="179"/>
      <c r="BO45" s="179">
        <f>IFERROR(INDEX(resource!$DK$3:$EA$1001,MATCH(INDEX(resource!$AS$3:$CC$1001,resource!$CF17,37),resource!$CC$3:$CC$1001,0),MATCH(report!BO$26,resource!$DK$2:$EA$2,0)),"")</f>
        <v>0</v>
      </c>
      <c r="BP45" s="179"/>
      <c r="BQ45" s="179">
        <f>IFERROR(INDEX(resource!$DK$3:$EA$1001,MATCH(INDEX(resource!$AS$3:$CC$1001,resource!$CF17,37),resource!$CC$3:$CC$1001,0),MATCH(report!BQ$26,resource!$DK$2:$EA$2,0)),"")</f>
        <v>82</v>
      </c>
      <c r="BR45" s="179"/>
      <c r="BS45" s="179">
        <f>IFERROR(INDEX(resource!$DK$3:$EA$1001,MATCH(INDEX(resource!$AS$3:$CC$1001,resource!$CF17,37),resource!$CC$3:$CC$1001,0),MATCH(report!BS$26,resource!$DK$2:$EA$2,0)),"")</f>
        <v>12</v>
      </c>
      <c r="BT45" s="179"/>
      <c r="BU45" s="179">
        <f>IFERROR(INDEX(resource!$DK$3:$EA$1001,MATCH(INDEX(resource!$AS$3:$CC$1001,resource!$CF17,37),resource!$CC$3:$CC$1001,0),MATCH(report!BU$26,resource!$DK$2:$EA$2,0)),"")</f>
        <v>0</v>
      </c>
      <c r="BV45" s="179"/>
      <c r="BW45" s="179">
        <f>IFERROR(INDEX(resource!$DK$3:$EA$1001,MATCH(INDEX(resource!$AS$3:$CC$1001,resource!$CF17,37),resource!$CC$3:$CC$1001,0),MATCH(report!BW$26,resource!$DK$2:$EA$2,0)),"")</f>
        <v>0</v>
      </c>
      <c r="BX45" s="179"/>
      <c r="BY45" s="179">
        <f>IFERROR(INDEX(resource!$DK$3:$EA$1001,MATCH(INDEX(resource!$AS$3:$CC$1001,resource!$CF17,37),resource!$CC$3:$CC$1001,0),MATCH(report!BY$26,resource!$DK$2:$EA$2,0)),"")</f>
        <v>30</v>
      </c>
      <c r="BZ45" s="179"/>
      <c r="CA45" s="179">
        <f>IFERROR(INDEX(resource!$DK$3:$EA$1001,MATCH(INDEX(resource!$AS$3:$CC$1001,resource!$CF17,37),resource!$CC$3:$CC$1001,0),MATCH(report!CA$26,resource!$DK$2:$EA$2,0)),"")</f>
        <v>0</v>
      </c>
      <c r="CB45" s="179"/>
      <c r="CC45" s="179">
        <f>IFERROR(INDEX(resource!$DK$3:$EA$1001,MATCH(INDEX(resource!$AS$3:$CC$1001,resource!$CF17,37),resource!$CC$3:$CC$1001,0),MATCH(report!CC$26,resource!$DK$2:$EA$2,0)),"")</f>
        <v>0</v>
      </c>
      <c r="CD45" s="179"/>
      <c r="CE45" s="179">
        <f>IFERROR(INDEX(resource!$DK$3:$EA$1001,MATCH(INDEX(resource!$AS$3:$CC$1001,resource!$CF17,37),resource!$CC$3:$CC$1001,0),MATCH(report!CE$26,resource!$DK$2:$EA$2,0)),"")</f>
        <v>0</v>
      </c>
      <c r="CF45" s="179"/>
      <c r="CG45" s="179">
        <f>IFERROR(INDEX(resource!$DK$3:$EA$1001,MATCH(INDEX(resource!$AS$3:$CC$1001,resource!$CF17,37),resource!$CC$3:$CC$1001,0),MATCH(report!CG$26,resource!$DK$2:$EA$2,0)),"")</f>
        <v>5</v>
      </c>
      <c r="CH45" s="231"/>
    </row>
    <row r="46" spans="2:86" x14ac:dyDescent="0.2">
      <c r="B46" s="13" t="str">
        <f>IFERROR(INDEX(resource!$AS$3:$BA$1001,resource!$CF18,COLUMNS($A$31:A46)),"")</f>
        <v/>
      </c>
      <c r="C46" s="12"/>
      <c r="D46" s="12"/>
      <c r="E46" s="179">
        <f>IFERROR(SUMIFS(resource!$AV$3:$AV$1001,resource!$AQ$3:$AQ$1001,report!$AQ$3,resource!$AR$3:$AR$1001,report!B46),"")</f>
        <v>0</v>
      </c>
      <c r="F46" s="179"/>
      <c r="G46" s="231"/>
      <c r="H46" s="229" t="str">
        <f>IFERROR(INDEX(resource!$AS$3:$BA$1001,resource!$CF18,COLUMNS($A$31:B46)),"")</f>
        <v/>
      </c>
      <c r="I46" s="230"/>
      <c r="J46" s="230"/>
      <c r="K46" s="230"/>
      <c r="L46" s="230"/>
      <c r="M46" s="210" t="str">
        <f>IFERROR(INDEX(resource!$AS$3:$BA$1001,resource!$CF18,3),"")</f>
        <v/>
      </c>
      <c r="N46" s="210"/>
      <c r="O46" s="210"/>
      <c r="P46" s="210"/>
      <c r="Q46" s="182" t="str">
        <f>IFERROR(INDEX(resource!$AS$3:$EX$1001,resource!$CF18,110),"")</f>
        <v/>
      </c>
      <c r="R46" s="176"/>
      <c r="S46" s="176"/>
      <c r="T46" s="232" t="str">
        <f t="shared" si="7"/>
        <v/>
      </c>
      <c r="U46" s="232"/>
      <c r="V46" s="153" t="str">
        <f t="shared" si="10"/>
        <v/>
      </c>
      <c r="W46" s="176" t="str">
        <f>IFERROR(INDEX(resource!$AS$3:$BA$1001,resource!$CF18,4),"")</f>
        <v/>
      </c>
      <c r="X46" s="176"/>
      <c r="Y46" s="177"/>
      <c r="Z46" s="178">
        <f t="shared" si="8"/>
        <v>0</v>
      </c>
      <c r="AA46" s="179"/>
      <c r="AB46" s="179"/>
      <c r="AC46" s="187" t="str">
        <f>IFERROR(INDEX(resource!$AS$3:$EX$1001,resource!$CF18,109),"")</f>
        <v/>
      </c>
      <c r="AD46" s="188"/>
      <c r="AE46" s="179" t="str">
        <f t="shared" si="9"/>
        <v/>
      </c>
      <c r="AF46" s="179"/>
      <c r="AG46" s="179"/>
      <c r="AH46" s="185" t="str">
        <f>IFERROR(INDEX(resource!$AS$3:$BA$1001,resource!$CF18,5),"")</f>
        <v/>
      </c>
      <c r="AI46" s="186"/>
      <c r="AJ46" s="179" t="str">
        <f t="shared" si="11"/>
        <v/>
      </c>
      <c r="AK46" s="231"/>
      <c r="AL46" s="175" t="str">
        <f ca="1">IFERROR(OFFSET(data_pull!K17,0,report!$AW$1,1,1),0)</f>
        <v/>
      </c>
      <c r="AM46" s="175"/>
      <c r="AN46" s="175"/>
      <c r="AO46" s="175" t="str">
        <f ca="1">IFERROR(OFFSET(data_pull!L17,0,report!$AW$1,1,1),0)</f>
        <v/>
      </c>
      <c r="AP46" s="175"/>
      <c r="AQ46" s="175"/>
      <c r="AR46" s="175" t="str">
        <f ca="1">IFERROR(OFFSET(data_pull!M17,0,report!$AW$1,1,1),0)</f>
        <v/>
      </c>
      <c r="AS46" s="175"/>
      <c r="AT46" s="175"/>
      <c r="AU46" s="180" t="str">
        <f>IFERROR(INDEX(resource!$AS$3:$CH$1001,resource!$CF18,42),"")</f>
        <v/>
      </c>
      <c r="AV46" s="181"/>
      <c r="AW46" s="86"/>
      <c r="AX46" s="86"/>
      <c r="AY46" s="86"/>
      <c r="AZ46" s="86"/>
      <c r="BA46" s="238" t="str">
        <f>IFERROR(INDEX(resource!$DK$3:$EA$1001,MATCH(INDEX(resource!$AS$3:$CC$1001,resource!$CF18,37),resource!$CC$3:$CC$1001,0),MATCH(report!BA$26,resource!$DK$2:$EA$2,0)),"")</f>
        <v/>
      </c>
      <c r="BB46" s="187"/>
      <c r="BC46" s="187" t="str">
        <f>IFERROR(INDEX(resource!$DK$3:$EA$1001,MATCH(INDEX(resource!$AS$3:$CC$1001,resource!$CF18,37),resource!$CC$3:$CC$1001,0),MATCH(report!BC$26,resource!$DK$2:$EA$2,0)),"")</f>
        <v/>
      </c>
      <c r="BD46" s="187"/>
      <c r="BE46" s="187" t="str">
        <f>IFERROR(INDEX(resource!$DK$3:$EA$1001,MATCH(INDEX(resource!$AS$3:$CC$1001,resource!$CF18,37),resource!$CC$3:$CC$1001,0),MATCH(report!BE$26,resource!$DK$2:$EA$2,0)),"")</f>
        <v/>
      </c>
      <c r="BF46" s="187"/>
      <c r="BG46" s="187" t="str">
        <f>IFERROR(INDEX(resource!$DK$3:$EA$1001,MATCH(INDEX(resource!$AS$3:$CC$1001,resource!$CF18,37),resource!$CC$3:$CC$1001,0),MATCH(report!BG$26,resource!$DK$2:$EA$2,0)),"")</f>
        <v/>
      </c>
      <c r="BH46" s="187"/>
      <c r="BI46" s="179" t="str">
        <f>IFERROR(INDEX(resource!$DK$3:$EA$1001,MATCH(INDEX(resource!$AS$3:$CC$1001,resource!$CF18,37),resource!$CC$3:$CC$1001,0),MATCH(report!BI$26,resource!$DK$2:$EA$2,0)),"")</f>
        <v/>
      </c>
      <c r="BJ46" s="179"/>
      <c r="BK46" s="179" t="str">
        <f>IFERROR(INDEX(resource!$DK$3:$EA$1001,MATCH(INDEX(resource!$AS$3:$CC$1001,resource!$CF18,37),resource!$CC$3:$CC$1001,0),MATCH(report!BK$26,resource!$DK$2:$EA$2,0)),"")</f>
        <v/>
      </c>
      <c r="BL46" s="179"/>
      <c r="BM46" s="179" t="str">
        <f>IFERROR(INDEX(resource!$DK$3:$EA$1001,MATCH(INDEX(resource!$AS$3:$CC$1001,resource!$CF18,37),resource!$CC$3:$CC$1001,0),MATCH(report!BM$26,resource!$DK$2:$EA$2,0)),"")</f>
        <v/>
      </c>
      <c r="BN46" s="179"/>
      <c r="BO46" s="179" t="str">
        <f>IFERROR(INDEX(resource!$DK$3:$EA$1001,MATCH(INDEX(resource!$AS$3:$CC$1001,resource!$CF18,37),resource!$CC$3:$CC$1001,0),MATCH(report!BO$26,resource!$DK$2:$EA$2,0)),"")</f>
        <v/>
      </c>
      <c r="BP46" s="179"/>
      <c r="BQ46" s="179" t="str">
        <f>IFERROR(INDEX(resource!$DK$3:$EA$1001,MATCH(INDEX(resource!$AS$3:$CC$1001,resource!$CF18,37),resource!$CC$3:$CC$1001,0),MATCH(report!BQ$26,resource!$DK$2:$EA$2,0)),"")</f>
        <v/>
      </c>
      <c r="BR46" s="179"/>
      <c r="BS46" s="179" t="str">
        <f>IFERROR(INDEX(resource!$DK$3:$EA$1001,MATCH(INDEX(resource!$AS$3:$CC$1001,resource!$CF18,37),resource!$CC$3:$CC$1001,0),MATCH(report!BS$26,resource!$DK$2:$EA$2,0)),"")</f>
        <v/>
      </c>
      <c r="BT46" s="179"/>
      <c r="BU46" s="179" t="str">
        <f>IFERROR(INDEX(resource!$DK$3:$EA$1001,MATCH(INDEX(resource!$AS$3:$CC$1001,resource!$CF18,37),resource!$CC$3:$CC$1001,0),MATCH(report!BU$26,resource!$DK$2:$EA$2,0)),"")</f>
        <v/>
      </c>
      <c r="BV46" s="179"/>
      <c r="BW46" s="179" t="str">
        <f>IFERROR(INDEX(resource!$DK$3:$EA$1001,MATCH(INDEX(resource!$AS$3:$CC$1001,resource!$CF18,37),resource!$CC$3:$CC$1001,0),MATCH(report!BW$26,resource!$DK$2:$EA$2,0)),"")</f>
        <v/>
      </c>
      <c r="BX46" s="179"/>
      <c r="BY46" s="179" t="str">
        <f>IFERROR(INDEX(resource!$DK$3:$EA$1001,MATCH(INDEX(resource!$AS$3:$CC$1001,resource!$CF18,37),resource!$CC$3:$CC$1001,0),MATCH(report!BY$26,resource!$DK$2:$EA$2,0)),"")</f>
        <v/>
      </c>
      <c r="BZ46" s="179"/>
      <c r="CA46" s="179" t="str">
        <f>IFERROR(INDEX(resource!$DK$3:$EA$1001,MATCH(INDEX(resource!$AS$3:$CC$1001,resource!$CF18,37),resource!$CC$3:$CC$1001,0),MATCH(report!CA$26,resource!$DK$2:$EA$2,0)),"")</f>
        <v/>
      </c>
      <c r="CB46" s="179"/>
      <c r="CC46" s="179" t="str">
        <f>IFERROR(INDEX(resource!$DK$3:$EA$1001,MATCH(INDEX(resource!$AS$3:$CC$1001,resource!$CF18,37),resource!$CC$3:$CC$1001,0),MATCH(report!CC$26,resource!$DK$2:$EA$2,0)),"")</f>
        <v/>
      </c>
      <c r="CD46" s="179"/>
      <c r="CE46" s="179" t="str">
        <f>IFERROR(INDEX(resource!$DK$3:$EA$1001,MATCH(INDEX(resource!$AS$3:$CC$1001,resource!$CF18,37),resource!$CC$3:$CC$1001,0),MATCH(report!CE$26,resource!$DK$2:$EA$2,0)),"")</f>
        <v/>
      </c>
      <c r="CF46" s="179"/>
      <c r="CG46" s="179" t="str">
        <f>IFERROR(INDEX(resource!$DK$3:$EA$1001,MATCH(INDEX(resource!$AS$3:$CC$1001,resource!$CF18,37),resource!$CC$3:$CC$1001,0),MATCH(report!CG$26,resource!$DK$2:$EA$2,0)),"")</f>
        <v/>
      </c>
      <c r="CH46" s="231"/>
    </row>
    <row r="47" spans="2:86" x14ac:dyDescent="0.2">
      <c r="B47" s="13" t="str">
        <f>IFERROR(INDEX(resource!$AS$3:$BA$1001,resource!$CF19,COLUMNS($A$31:A47)),"")</f>
        <v/>
      </c>
      <c r="C47" s="12"/>
      <c r="D47" s="12"/>
      <c r="E47" s="179">
        <f>IFERROR(SUMIFS(resource!$AV$3:$AV$1001,resource!$AQ$3:$AQ$1001,report!$AQ$3,resource!$AR$3:$AR$1001,report!B47),"")</f>
        <v>0</v>
      </c>
      <c r="F47" s="179"/>
      <c r="G47" s="231"/>
      <c r="H47" s="229" t="str">
        <f>IFERROR(INDEX(resource!$AS$3:$BA$1001,resource!$CF19,COLUMNS($A$31:B47)),"")</f>
        <v/>
      </c>
      <c r="I47" s="230"/>
      <c r="J47" s="230"/>
      <c r="K47" s="230"/>
      <c r="L47" s="230"/>
      <c r="M47" s="210" t="str">
        <f>IFERROR(INDEX(resource!$AS$3:$BA$1001,resource!$CF19,3),"")</f>
        <v/>
      </c>
      <c r="N47" s="210"/>
      <c r="O47" s="210"/>
      <c r="P47" s="210"/>
      <c r="Q47" s="182" t="str">
        <f>IFERROR(INDEX(resource!$AS$3:$EX$1001,resource!$CF19,110),"")</f>
        <v/>
      </c>
      <c r="R47" s="176"/>
      <c r="S47" s="176"/>
      <c r="T47" s="232" t="str">
        <f t="shared" si="7"/>
        <v/>
      </c>
      <c r="U47" s="232"/>
      <c r="V47" s="153" t="str">
        <f t="shared" si="10"/>
        <v/>
      </c>
      <c r="W47" s="176" t="str">
        <f>IFERROR(INDEX(resource!$AS$3:$BA$1001,resource!$CF19,4),"")</f>
        <v/>
      </c>
      <c r="X47" s="176"/>
      <c r="Y47" s="177"/>
      <c r="Z47" s="178">
        <f t="shared" si="8"/>
        <v>0</v>
      </c>
      <c r="AA47" s="179"/>
      <c r="AB47" s="179"/>
      <c r="AC47" s="187" t="str">
        <f>IFERROR(INDEX(resource!$AS$3:$EX$1001,resource!$CF19,109),"")</f>
        <v/>
      </c>
      <c r="AD47" s="188"/>
      <c r="AE47" s="179" t="str">
        <f t="shared" si="9"/>
        <v/>
      </c>
      <c r="AF47" s="179"/>
      <c r="AG47" s="179"/>
      <c r="AH47" s="185" t="str">
        <f>IFERROR(INDEX(resource!$AS$3:$BA$1001,resource!$CF19,5),"")</f>
        <v/>
      </c>
      <c r="AI47" s="186"/>
      <c r="AJ47" s="179" t="str">
        <f t="shared" si="11"/>
        <v/>
      </c>
      <c r="AK47" s="231"/>
      <c r="AL47" s="175" t="str">
        <f ca="1">IFERROR(OFFSET(data_pull!K18,0,report!$AW$1,1,1),0)</f>
        <v/>
      </c>
      <c r="AM47" s="175"/>
      <c r="AN47" s="175"/>
      <c r="AO47" s="175" t="str">
        <f ca="1">IFERROR(OFFSET(data_pull!L18,0,report!$AW$1,1,1),0)</f>
        <v/>
      </c>
      <c r="AP47" s="175"/>
      <c r="AQ47" s="175"/>
      <c r="AR47" s="175" t="str">
        <f ca="1">IFERROR(OFFSET(data_pull!M18,0,report!$AW$1,1,1),0)</f>
        <v/>
      </c>
      <c r="AS47" s="175"/>
      <c r="AT47" s="175"/>
      <c r="AU47" s="180" t="str">
        <f>IFERROR(INDEX(resource!$AS$3:$CH$1001,resource!$CF19,42),"")</f>
        <v/>
      </c>
      <c r="AV47" s="181"/>
      <c r="AW47" s="86"/>
      <c r="AX47" s="86"/>
      <c r="AY47" s="86"/>
      <c r="AZ47" s="86"/>
      <c r="BA47" s="238" t="str">
        <f>IFERROR(INDEX(resource!$DK$3:$EA$1001,MATCH(INDEX(resource!$AS$3:$CC$1001,resource!$CF19,37),resource!$CC$3:$CC$1001,0),MATCH(report!BA$26,resource!$DK$2:$EA$2,0)),"")</f>
        <v/>
      </c>
      <c r="BB47" s="187"/>
      <c r="BC47" s="187" t="str">
        <f>IFERROR(INDEX(resource!$DK$3:$EA$1001,MATCH(INDEX(resource!$AS$3:$CC$1001,resource!$CF19,37),resource!$CC$3:$CC$1001,0),MATCH(report!BC$26,resource!$DK$2:$EA$2,0)),"")</f>
        <v/>
      </c>
      <c r="BD47" s="187"/>
      <c r="BE47" s="187" t="str">
        <f>IFERROR(INDEX(resource!$DK$3:$EA$1001,MATCH(INDEX(resource!$AS$3:$CC$1001,resource!$CF19,37),resource!$CC$3:$CC$1001,0),MATCH(report!BE$26,resource!$DK$2:$EA$2,0)),"")</f>
        <v/>
      </c>
      <c r="BF47" s="187"/>
      <c r="BG47" s="187" t="str">
        <f>IFERROR(INDEX(resource!$DK$3:$EA$1001,MATCH(INDEX(resource!$AS$3:$CC$1001,resource!$CF19,37),resource!$CC$3:$CC$1001,0),MATCH(report!BG$26,resource!$DK$2:$EA$2,0)),"")</f>
        <v/>
      </c>
      <c r="BH47" s="187"/>
      <c r="BI47" s="179" t="str">
        <f>IFERROR(INDEX(resource!$DK$3:$EA$1001,MATCH(INDEX(resource!$AS$3:$CC$1001,resource!$CF19,37),resource!$CC$3:$CC$1001,0),MATCH(report!BI$26,resource!$DK$2:$EA$2,0)),"")</f>
        <v/>
      </c>
      <c r="BJ47" s="179"/>
      <c r="BK47" s="179" t="str">
        <f>IFERROR(INDEX(resource!$DK$3:$EA$1001,MATCH(INDEX(resource!$AS$3:$CC$1001,resource!$CF19,37),resource!$CC$3:$CC$1001,0),MATCH(report!BK$26,resource!$DK$2:$EA$2,0)),"")</f>
        <v/>
      </c>
      <c r="BL47" s="179"/>
      <c r="BM47" s="179" t="str">
        <f>IFERROR(INDEX(resource!$DK$3:$EA$1001,MATCH(INDEX(resource!$AS$3:$CC$1001,resource!$CF19,37),resource!$CC$3:$CC$1001,0),MATCH(report!BM$26,resource!$DK$2:$EA$2,0)),"")</f>
        <v/>
      </c>
      <c r="BN47" s="179"/>
      <c r="BO47" s="179" t="str">
        <f>IFERROR(INDEX(resource!$DK$3:$EA$1001,MATCH(INDEX(resource!$AS$3:$CC$1001,resource!$CF19,37),resource!$CC$3:$CC$1001,0),MATCH(report!BO$26,resource!$DK$2:$EA$2,0)),"")</f>
        <v/>
      </c>
      <c r="BP47" s="179"/>
      <c r="BQ47" s="179" t="str">
        <f>IFERROR(INDEX(resource!$DK$3:$EA$1001,MATCH(INDEX(resource!$AS$3:$CC$1001,resource!$CF19,37),resource!$CC$3:$CC$1001,0),MATCH(report!BQ$26,resource!$DK$2:$EA$2,0)),"")</f>
        <v/>
      </c>
      <c r="BR47" s="179"/>
      <c r="BS47" s="179" t="str">
        <f>IFERROR(INDEX(resource!$DK$3:$EA$1001,MATCH(INDEX(resource!$AS$3:$CC$1001,resource!$CF19,37),resource!$CC$3:$CC$1001,0),MATCH(report!BS$26,resource!$DK$2:$EA$2,0)),"")</f>
        <v/>
      </c>
      <c r="BT47" s="179"/>
      <c r="BU47" s="179" t="str">
        <f>IFERROR(INDEX(resource!$DK$3:$EA$1001,MATCH(INDEX(resource!$AS$3:$CC$1001,resource!$CF19,37),resource!$CC$3:$CC$1001,0),MATCH(report!BU$26,resource!$DK$2:$EA$2,0)),"")</f>
        <v/>
      </c>
      <c r="BV47" s="179"/>
      <c r="BW47" s="179" t="str">
        <f>IFERROR(INDEX(resource!$DK$3:$EA$1001,MATCH(INDEX(resource!$AS$3:$CC$1001,resource!$CF19,37),resource!$CC$3:$CC$1001,0),MATCH(report!BW$26,resource!$DK$2:$EA$2,0)),"")</f>
        <v/>
      </c>
      <c r="BX47" s="179"/>
      <c r="BY47" s="179" t="str">
        <f>IFERROR(INDEX(resource!$DK$3:$EA$1001,MATCH(INDEX(resource!$AS$3:$CC$1001,resource!$CF19,37),resource!$CC$3:$CC$1001,0),MATCH(report!BY$26,resource!$DK$2:$EA$2,0)),"")</f>
        <v/>
      </c>
      <c r="BZ47" s="179"/>
      <c r="CA47" s="179" t="str">
        <f>IFERROR(INDEX(resource!$DK$3:$EA$1001,MATCH(INDEX(resource!$AS$3:$CC$1001,resource!$CF19,37),resource!$CC$3:$CC$1001,0),MATCH(report!CA$26,resource!$DK$2:$EA$2,0)),"")</f>
        <v/>
      </c>
      <c r="CB47" s="179"/>
      <c r="CC47" s="179" t="str">
        <f>IFERROR(INDEX(resource!$DK$3:$EA$1001,MATCH(INDEX(resource!$AS$3:$CC$1001,resource!$CF19,37),resource!$CC$3:$CC$1001,0),MATCH(report!CC$26,resource!$DK$2:$EA$2,0)),"")</f>
        <v/>
      </c>
      <c r="CD47" s="179"/>
      <c r="CE47" s="179" t="str">
        <f>IFERROR(INDEX(resource!$DK$3:$EA$1001,MATCH(INDEX(resource!$AS$3:$CC$1001,resource!$CF19,37),resource!$CC$3:$CC$1001,0),MATCH(report!CE$26,resource!$DK$2:$EA$2,0)),"")</f>
        <v/>
      </c>
      <c r="CF47" s="179"/>
      <c r="CG47" s="179" t="str">
        <f>IFERROR(INDEX(resource!$DK$3:$EA$1001,MATCH(INDEX(resource!$AS$3:$CC$1001,resource!$CF19,37),resource!$CC$3:$CC$1001,0),MATCH(report!CG$26,resource!$DK$2:$EA$2,0)),"")</f>
        <v/>
      </c>
      <c r="CH47" s="231"/>
    </row>
    <row r="48" spans="2:86" x14ac:dyDescent="0.2">
      <c r="B48" s="13" t="str">
        <f>IFERROR(INDEX(resource!$AS$3:$BA$1001,resource!$CF20,COLUMNS($A$31:A48)),"")</f>
        <v/>
      </c>
      <c r="C48" s="12"/>
      <c r="D48" s="12"/>
      <c r="E48" s="179">
        <f>IFERROR(SUMIFS(resource!$AV$3:$AV$1001,resource!$AQ$3:$AQ$1001,report!$AQ$3,resource!$AR$3:$AR$1001,report!B48),"")</f>
        <v>0</v>
      </c>
      <c r="F48" s="179"/>
      <c r="G48" s="231"/>
      <c r="H48" s="229" t="str">
        <f>IFERROR(INDEX(resource!$AS$3:$BA$1001,resource!$CF20,COLUMNS($A$31:B48)),"")</f>
        <v/>
      </c>
      <c r="I48" s="230"/>
      <c r="J48" s="230"/>
      <c r="K48" s="230"/>
      <c r="L48" s="230"/>
      <c r="M48" s="210" t="str">
        <f>IFERROR(INDEX(resource!$AS$3:$BA$1001,resource!$CF20,3),"")</f>
        <v/>
      </c>
      <c r="N48" s="210"/>
      <c r="O48" s="210"/>
      <c r="P48" s="210"/>
      <c r="Q48" s="182" t="str">
        <f>IFERROR(INDEX(resource!$AS$3:$EX$1001,resource!$CF20,110),"")</f>
        <v/>
      </c>
      <c r="R48" s="176"/>
      <c r="S48" s="176"/>
      <c r="T48" s="232" t="str">
        <f t="shared" si="7"/>
        <v/>
      </c>
      <c r="U48" s="232"/>
      <c r="V48" s="153" t="str">
        <f t="shared" si="10"/>
        <v/>
      </c>
      <c r="W48" s="176" t="str">
        <f>IFERROR(INDEX(resource!$AS$3:$BA$1001,resource!$CF20,4),"")</f>
        <v/>
      </c>
      <c r="X48" s="176"/>
      <c r="Y48" s="177"/>
      <c r="Z48" s="178">
        <f t="shared" si="8"/>
        <v>0</v>
      </c>
      <c r="AA48" s="179"/>
      <c r="AB48" s="179"/>
      <c r="AC48" s="187" t="str">
        <f>IFERROR(INDEX(resource!$AS$3:$EX$1001,resource!$CF20,109),"")</f>
        <v/>
      </c>
      <c r="AD48" s="188"/>
      <c r="AE48" s="179" t="str">
        <f t="shared" si="9"/>
        <v/>
      </c>
      <c r="AF48" s="179"/>
      <c r="AG48" s="179"/>
      <c r="AH48" s="185" t="str">
        <f>IFERROR(INDEX(resource!$AS$3:$BA$1001,resource!$CF20,5),"")</f>
        <v/>
      </c>
      <c r="AI48" s="186"/>
      <c r="AJ48" s="179" t="str">
        <f t="shared" si="11"/>
        <v/>
      </c>
      <c r="AK48" s="231"/>
      <c r="AL48" s="175" t="str">
        <f ca="1">IFERROR(OFFSET(data_pull!K19,0,report!$AW$1,1,1),0)</f>
        <v/>
      </c>
      <c r="AM48" s="175"/>
      <c r="AN48" s="175"/>
      <c r="AO48" s="175" t="str">
        <f ca="1">IFERROR(OFFSET(data_pull!L19,0,report!$AW$1,1,1),0)</f>
        <v/>
      </c>
      <c r="AP48" s="175"/>
      <c r="AQ48" s="175"/>
      <c r="AR48" s="175" t="str">
        <f ca="1">IFERROR(OFFSET(data_pull!M19,0,report!$AW$1,1,1),0)</f>
        <v/>
      </c>
      <c r="AS48" s="175"/>
      <c r="AT48" s="175"/>
      <c r="AU48" s="180" t="str">
        <f>IFERROR(INDEX(resource!$AS$3:$CH$1001,resource!$CF20,42),"")</f>
        <v/>
      </c>
      <c r="AV48" s="181"/>
      <c r="AW48" s="86"/>
      <c r="AX48" s="86"/>
      <c r="AY48" s="86"/>
      <c r="AZ48" s="86"/>
      <c r="BA48" s="238" t="str">
        <f>IFERROR(INDEX(resource!$DK$3:$EA$1001,MATCH(INDEX(resource!$AS$3:$CC$1001,resource!$CF20,37),resource!$CC$3:$CC$1001,0),MATCH(report!BA$26,resource!$DK$2:$EA$2,0)),"")</f>
        <v/>
      </c>
      <c r="BB48" s="187"/>
      <c r="BC48" s="187" t="str">
        <f>IFERROR(INDEX(resource!$DK$3:$EA$1001,MATCH(INDEX(resource!$AS$3:$CC$1001,resource!$CF20,37),resource!$CC$3:$CC$1001,0),MATCH(report!BC$26,resource!$DK$2:$EA$2,0)),"")</f>
        <v/>
      </c>
      <c r="BD48" s="187"/>
      <c r="BE48" s="187" t="str">
        <f>IFERROR(INDEX(resource!$DK$3:$EA$1001,MATCH(INDEX(resource!$AS$3:$CC$1001,resource!$CF20,37),resource!$CC$3:$CC$1001,0),MATCH(report!BE$26,resource!$DK$2:$EA$2,0)),"")</f>
        <v/>
      </c>
      <c r="BF48" s="187"/>
      <c r="BG48" s="187" t="str">
        <f>IFERROR(INDEX(resource!$DK$3:$EA$1001,MATCH(INDEX(resource!$AS$3:$CC$1001,resource!$CF20,37),resource!$CC$3:$CC$1001,0),MATCH(report!BG$26,resource!$DK$2:$EA$2,0)),"")</f>
        <v/>
      </c>
      <c r="BH48" s="187"/>
      <c r="BI48" s="179" t="str">
        <f>IFERROR(INDEX(resource!$DK$3:$EA$1001,MATCH(INDEX(resource!$AS$3:$CC$1001,resource!$CF20,37),resource!$CC$3:$CC$1001,0),MATCH(report!BI$26,resource!$DK$2:$EA$2,0)),"")</f>
        <v/>
      </c>
      <c r="BJ48" s="179"/>
      <c r="BK48" s="179" t="str">
        <f>IFERROR(INDEX(resource!$DK$3:$EA$1001,MATCH(INDEX(resource!$AS$3:$CC$1001,resource!$CF20,37),resource!$CC$3:$CC$1001,0),MATCH(report!BK$26,resource!$DK$2:$EA$2,0)),"")</f>
        <v/>
      </c>
      <c r="BL48" s="179"/>
      <c r="BM48" s="179" t="str">
        <f>IFERROR(INDEX(resource!$DK$3:$EA$1001,MATCH(INDEX(resource!$AS$3:$CC$1001,resource!$CF20,37),resource!$CC$3:$CC$1001,0),MATCH(report!BM$26,resource!$DK$2:$EA$2,0)),"")</f>
        <v/>
      </c>
      <c r="BN48" s="179"/>
      <c r="BO48" s="179" t="str">
        <f>IFERROR(INDEX(resource!$DK$3:$EA$1001,MATCH(INDEX(resource!$AS$3:$CC$1001,resource!$CF20,37),resource!$CC$3:$CC$1001,0),MATCH(report!BO$26,resource!$DK$2:$EA$2,0)),"")</f>
        <v/>
      </c>
      <c r="BP48" s="179"/>
      <c r="BQ48" s="179" t="str">
        <f>IFERROR(INDEX(resource!$DK$3:$EA$1001,MATCH(INDEX(resource!$AS$3:$CC$1001,resource!$CF20,37),resource!$CC$3:$CC$1001,0),MATCH(report!BQ$26,resource!$DK$2:$EA$2,0)),"")</f>
        <v/>
      </c>
      <c r="BR48" s="179"/>
      <c r="BS48" s="179" t="str">
        <f>IFERROR(INDEX(resource!$DK$3:$EA$1001,MATCH(INDEX(resource!$AS$3:$CC$1001,resource!$CF20,37),resource!$CC$3:$CC$1001,0),MATCH(report!BS$26,resource!$DK$2:$EA$2,0)),"")</f>
        <v/>
      </c>
      <c r="BT48" s="179"/>
      <c r="BU48" s="179" t="str">
        <f>IFERROR(INDEX(resource!$DK$3:$EA$1001,MATCH(INDEX(resource!$AS$3:$CC$1001,resource!$CF20,37),resource!$CC$3:$CC$1001,0),MATCH(report!BU$26,resource!$DK$2:$EA$2,0)),"")</f>
        <v/>
      </c>
      <c r="BV48" s="179"/>
      <c r="BW48" s="179" t="str">
        <f>IFERROR(INDEX(resource!$DK$3:$EA$1001,MATCH(INDEX(resource!$AS$3:$CC$1001,resource!$CF20,37),resource!$CC$3:$CC$1001,0),MATCH(report!BW$26,resource!$DK$2:$EA$2,0)),"")</f>
        <v/>
      </c>
      <c r="BX48" s="179"/>
      <c r="BY48" s="179" t="str">
        <f>IFERROR(INDEX(resource!$DK$3:$EA$1001,MATCH(INDEX(resource!$AS$3:$CC$1001,resource!$CF20,37),resource!$CC$3:$CC$1001,0),MATCH(report!BY$26,resource!$DK$2:$EA$2,0)),"")</f>
        <v/>
      </c>
      <c r="BZ48" s="179"/>
      <c r="CA48" s="179" t="str">
        <f>IFERROR(INDEX(resource!$DK$3:$EA$1001,MATCH(INDEX(resource!$AS$3:$CC$1001,resource!$CF20,37),resource!$CC$3:$CC$1001,0),MATCH(report!CA$26,resource!$DK$2:$EA$2,0)),"")</f>
        <v/>
      </c>
      <c r="CB48" s="179"/>
      <c r="CC48" s="179" t="str">
        <f>IFERROR(INDEX(resource!$DK$3:$EA$1001,MATCH(INDEX(resource!$AS$3:$CC$1001,resource!$CF20,37),resource!$CC$3:$CC$1001,0),MATCH(report!CC$26,resource!$DK$2:$EA$2,0)),"")</f>
        <v/>
      </c>
      <c r="CD48" s="179"/>
      <c r="CE48" s="179" t="str">
        <f>IFERROR(INDEX(resource!$DK$3:$EA$1001,MATCH(INDEX(resource!$AS$3:$CC$1001,resource!$CF20,37),resource!$CC$3:$CC$1001,0),MATCH(report!CE$26,resource!$DK$2:$EA$2,0)),"")</f>
        <v/>
      </c>
      <c r="CF48" s="179"/>
      <c r="CG48" s="179" t="str">
        <f>IFERROR(INDEX(resource!$DK$3:$EA$1001,MATCH(INDEX(resource!$AS$3:$CC$1001,resource!$CF20,37),resource!$CC$3:$CC$1001,0),MATCH(report!CG$26,resource!$DK$2:$EA$2,0)),"")</f>
        <v/>
      </c>
      <c r="CH48" s="231"/>
    </row>
    <row r="49" spans="2:86" x14ac:dyDescent="0.2">
      <c r="B49" s="13" t="str">
        <f>IFERROR(INDEX(resource!$AS$3:$BA$1001,resource!$CF21,COLUMNS($A$31:A49)),"")</f>
        <v/>
      </c>
      <c r="C49" s="12"/>
      <c r="D49" s="12"/>
      <c r="E49" s="179">
        <f>IFERROR(SUMIFS(resource!$AV$3:$AV$1001,resource!$AQ$3:$AQ$1001,report!$AQ$3,resource!$AR$3:$AR$1001,report!B49),"")</f>
        <v>0</v>
      </c>
      <c r="F49" s="179"/>
      <c r="G49" s="231"/>
      <c r="H49" s="229" t="str">
        <f>IFERROR(INDEX(resource!$AS$3:$BA$1001,resource!$CF21,COLUMNS($A$31:B49)),"")</f>
        <v/>
      </c>
      <c r="I49" s="230"/>
      <c r="J49" s="230"/>
      <c r="K49" s="230"/>
      <c r="L49" s="230"/>
      <c r="M49" s="210" t="str">
        <f>IFERROR(INDEX(resource!$AS$3:$BA$1001,resource!$CF21,3),"")</f>
        <v/>
      </c>
      <c r="N49" s="210"/>
      <c r="O49" s="210"/>
      <c r="P49" s="210"/>
      <c r="Q49" s="182" t="str">
        <f>IFERROR(INDEX(resource!$AS$3:$EX$1001,resource!$CF21,110),"")</f>
        <v/>
      </c>
      <c r="R49" s="176"/>
      <c r="S49" s="176"/>
      <c r="T49" s="232" t="str">
        <f t="shared" si="7"/>
        <v/>
      </c>
      <c r="U49" s="232"/>
      <c r="V49" s="153" t="str">
        <f t="shared" si="10"/>
        <v/>
      </c>
      <c r="W49" s="176" t="str">
        <f>IFERROR(INDEX(resource!$AS$3:$BA$1001,resource!$CF21,4),"")</f>
        <v/>
      </c>
      <c r="X49" s="176"/>
      <c r="Y49" s="177"/>
      <c r="Z49" s="178">
        <f t="shared" si="8"/>
        <v>0</v>
      </c>
      <c r="AA49" s="179"/>
      <c r="AB49" s="179"/>
      <c r="AC49" s="187" t="str">
        <f>IFERROR(INDEX(resource!$AS$3:$EX$1001,resource!$CF21,109),"")</f>
        <v/>
      </c>
      <c r="AD49" s="188"/>
      <c r="AE49" s="179" t="str">
        <f t="shared" si="9"/>
        <v/>
      </c>
      <c r="AF49" s="179"/>
      <c r="AG49" s="179"/>
      <c r="AH49" s="185" t="str">
        <f>IFERROR(INDEX(resource!$AS$3:$BA$1001,resource!$CF21,5),"")</f>
        <v/>
      </c>
      <c r="AI49" s="186"/>
      <c r="AJ49" s="179" t="str">
        <f t="shared" si="11"/>
        <v/>
      </c>
      <c r="AK49" s="231"/>
      <c r="AL49" s="175" t="str">
        <f ca="1">IFERROR(OFFSET(data_pull!K20,0,report!$AW$1,1,1),0)</f>
        <v/>
      </c>
      <c r="AM49" s="175"/>
      <c r="AN49" s="175"/>
      <c r="AO49" s="175" t="str">
        <f ca="1">IFERROR(OFFSET(data_pull!L20,0,report!$AW$1,1,1),0)</f>
        <v/>
      </c>
      <c r="AP49" s="175"/>
      <c r="AQ49" s="175"/>
      <c r="AR49" s="175" t="str">
        <f ca="1">IFERROR(OFFSET(data_pull!M20,0,report!$AW$1,1,1),0)</f>
        <v/>
      </c>
      <c r="AS49" s="175"/>
      <c r="AT49" s="175"/>
      <c r="AU49" s="180" t="str">
        <f>IFERROR(INDEX(resource!$AS$3:$CH$1001,resource!$CF21,42),"")</f>
        <v/>
      </c>
      <c r="AV49" s="181"/>
      <c r="AW49" s="86"/>
      <c r="AX49" s="86"/>
      <c r="AY49" s="86"/>
      <c r="AZ49" s="86"/>
      <c r="BA49" s="238" t="str">
        <f>IFERROR(INDEX(resource!$DK$3:$EA$1001,MATCH(INDEX(resource!$AS$3:$CC$1001,resource!$CF21,37),resource!$CC$3:$CC$1001,0),MATCH(report!BA$26,resource!$DK$2:$EA$2,0)),"")</f>
        <v/>
      </c>
      <c r="BB49" s="187"/>
      <c r="BC49" s="187" t="str">
        <f>IFERROR(INDEX(resource!$DK$3:$EA$1001,MATCH(INDEX(resource!$AS$3:$CC$1001,resource!$CF21,37),resource!$CC$3:$CC$1001,0),MATCH(report!BC$26,resource!$DK$2:$EA$2,0)),"")</f>
        <v/>
      </c>
      <c r="BD49" s="187"/>
      <c r="BE49" s="187" t="str">
        <f>IFERROR(INDEX(resource!$DK$3:$EA$1001,MATCH(INDEX(resource!$AS$3:$CC$1001,resource!$CF21,37),resource!$CC$3:$CC$1001,0),MATCH(report!BE$26,resource!$DK$2:$EA$2,0)),"")</f>
        <v/>
      </c>
      <c r="BF49" s="187"/>
      <c r="BG49" s="187" t="str">
        <f>IFERROR(INDEX(resource!$DK$3:$EA$1001,MATCH(INDEX(resource!$AS$3:$CC$1001,resource!$CF21,37),resource!$CC$3:$CC$1001,0),MATCH(report!BG$26,resource!$DK$2:$EA$2,0)),"")</f>
        <v/>
      </c>
      <c r="BH49" s="187"/>
      <c r="BI49" s="179" t="str">
        <f>IFERROR(INDEX(resource!$DK$3:$EA$1001,MATCH(INDEX(resource!$AS$3:$CC$1001,resource!$CF21,37),resource!$CC$3:$CC$1001,0),MATCH(report!BI$26,resource!$DK$2:$EA$2,0)),"")</f>
        <v/>
      </c>
      <c r="BJ49" s="179"/>
      <c r="BK49" s="179" t="str">
        <f>IFERROR(INDEX(resource!$DK$3:$EA$1001,MATCH(INDEX(resource!$AS$3:$CC$1001,resource!$CF21,37),resource!$CC$3:$CC$1001,0),MATCH(report!BK$26,resource!$DK$2:$EA$2,0)),"")</f>
        <v/>
      </c>
      <c r="BL49" s="179"/>
      <c r="BM49" s="179" t="str">
        <f>IFERROR(INDEX(resource!$DK$3:$EA$1001,MATCH(INDEX(resource!$AS$3:$CC$1001,resource!$CF21,37),resource!$CC$3:$CC$1001,0),MATCH(report!BM$26,resource!$DK$2:$EA$2,0)),"")</f>
        <v/>
      </c>
      <c r="BN49" s="179"/>
      <c r="BO49" s="179" t="str">
        <f>IFERROR(INDEX(resource!$DK$3:$EA$1001,MATCH(INDEX(resource!$AS$3:$CC$1001,resource!$CF21,37),resource!$CC$3:$CC$1001,0),MATCH(report!BO$26,resource!$DK$2:$EA$2,0)),"")</f>
        <v/>
      </c>
      <c r="BP49" s="179"/>
      <c r="BQ49" s="179" t="str">
        <f>IFERROR(INDEX(resource!$DK$3:$EA$1001,MATCH(INDEX(resource!$AS$3:$CC$1001,resource!$CF21,37),resource!$CC$3:$CC$1001,0),MATCH(report!BQ$26,resource!$DK$2:$EA$2,0)),"")</f>
        <v/>
      </c>
      <c r="BR49" s="179"/>
      <c r="BS49" s="179" t="str">
        <f>IFERROR(INDEX(resource!$DK$3:$EA$1001,MATCH(INDEX(resource!$AS$3:$CC$1001,resource!$CF21,37),resource!$CC$3:$CC$1001,0),MATCH(report!BS$26,resource!$DK$2:$EA$2,0)),"")</f>
        <v/>
      </c>
      <c r="BT49" s="179"/>
      <c r="BU49" s="179" t="str">
        <f>IFERROR(INDEX(resource!$DK$3:$EA$1001,MATCH(INDEX(resource!$AS$3:$CC$1001,resource!$CF21,37),resource!$CC$3:$CC$1001,0),MATCH(report!BU$26,resource!$DK$2:$EA$2,0)),"")</f>
        <v/>
      </c>
      <c r="BV49" s="179"/>
      <c r="BW49" s="179" t="str">
        <f>IFERROR(INDEX(resource!$DK$3:$EA$1001,MATCH(INDEX(resource!$AS$3:$CC$1001,resource!$CF21,37),resource!$CC$3:$CC$1001,0),MATCH(report!BW$26,resource!$DK$2:$EA$2,0)),"")</f>
        <v/>
      </c>
      <c r="BX49" s="179"/>
      <c r="BY49" s="179" t="str">
        <f>IFERROR(INDEX(resource!$DK$3:$EA$1001,MATCH(INDEX(resource!$AS$3:$CC$1001,resource!$CF21,37),resource!$CC$3:$CC$1001,0),MATCH(report!BY$26,resource!$DK$2:$EA$2,0)),"")</f>
        <v/>
      </c>
      <c r="BZ49" s="179"/>
      <c r="CA49" s="179" t="str">
        <f>IFERROR(INDEX(resource!$DK$3:$EA$1001,MATCH(INDEX(resource!$AS$3:$CC$1001,resource!$CF21,37),resource!$CC$3:$CC$1001,0),MATCH(report!CA$26,resource!$DK$2:$EA$2,0)),"")</f>
        <v/>
      </c>
      <c r="CB49" s="179"/>
      <c r="CC49" s="179" t="str">
        <f>IFERROR(INDEX(resource!$DK$3:$EA$1001,MATCH(INDEX(resource!$AS$3:$CC$1001,resource!$CF21,37),resource!$CC$3:$CC$1001,0),MATCH(report!CC$26,resource!$DK$2:$EA$2,0)),"")</f>
        <v/>
      </c>
      <c r="CD49" s="179"/>
      <c r="CE49" s="179" t="str">
        <f>IFERROR(INDEX(resource!$DK$3:$EA$1001,MATCH(INDEX(resource!$AS$3:$CC$1001,resource!$CF21,37),resource!$CC$3:$CC$1001,0),MATCH(report!CE$26,resource!$DK$2:$EA$2,0)),"")</f>
        <v/>
      </c>
      <c r="CF49" s="179"/>
      <c r="CG49" s="179" t="str">
        <f>IFERROR(INDEX(resource!$DK$3:$EA$1001,MATCH(INDEX(resource!$AS$3:$CC$1001,resource!$CF21,37),resource!$CC$3:$CC$1001,0),MATCH(report!CG$26,resource!$DK$2:$EA$2,0)),"")</f>
        <v/>
      </c>
      <c r="CH49" s="231"/>
    </row>
    <row r="50" spans="2:86" x14ac:dyDescent="0.2">
      <c r="B50" s="13" t="str">
        <f>IFERROR(INDEX(resource!$AS$3:$BA$1001,resource!$CF22,COLUMNS($A$31:A50)),"")</f>
        <v/>
      </c>
      <c r="C50" s="12"/>
      <c r="D50" s="12"/>
      <c r="E50" s="179">
        <f>IFERROR(SUMIFS(resource!$AV$3:$AV$1001,resource!$AQ$3:$AQ$1001,report!$AQ$3,resource!$AR$3:$AR$1001,report!B50),"")</f>
        <v>0</v>
      </c>
      <c r="F50" s="179"/>
      <c r="G50" s="231"/>
      <c r="H50" s="229" t="str">
        <f>IFERROR(INDEX(resource!$AS$3:$BA$1001,resource!$CF22,COLUMNS($A$31:B50)),"")</f>
        <v/>
      </c>
      <c r="I50" s="230"/>
      <c r="J50" s="230"/>
      <c r="K50" s="230"/>
      <c r="L50" s="230"/>
      <c r="M50" s="210" t="str">
        <f>IFERROR(INDEX(resource!$AS$3:$BA$1001,resource!$CF22,3),"")</f>
        <v/>
      </c>
      <c r="N50" s="210"/>
      <c r="O50" s="210"/>
      <c r="P50" s="210"/>
      <c r="Q50" s="182" t="str">
        <f>IFERROR(INDEX(resource!$AS$3:$EX$1001,resource!$CF22,110),"")</f>
        <v/>
      </c>
      <c r="R50" s="176"/>
      <c r="S50" s="176"/>
      <c r="T50" s="232" t="str">
        <f t="shared" si="7"/>
        <v/>
      </c>
      <c r="U50" s="232"/>
      <c r="V50" s="153" t="str">
        <f t="shared" si="10"/>
        <v/>
      </c>
      <c r="W50" s="176" t="str">
        <f>IFERROR(INDEX(resource!$AS$3:$BA$1001,resource!$CF22,4),"")</f>
        <v/>
      </c>
      <c r="X50" s="176"/>
      <c r="Y50" s="177"/>
      <c r="Z50" s="178">
        <f t="shared" si="8"/>
        <v>0</v>
      </c>
      <c r="AA50" s="179"/>
      <c r="AB50" s="179"/>
      <c r="AC50" s="187" t="str">
        <f>IFERROR(INDEX(resource!$AS$3:$EX$1001,resource!$CF22,109),"")</f>
        <v/>
      </c>
      <c r="AD50" s="188"/>
      <c r="AE50" s="179" t="str">
        <f t="shared" si="9"/>
        <v/>
      </c>
      <c r="AF50" s="179"/>
      <c r="AG50" s="179"/>
      <c r="AH50" s="185" t="str">
        <f>IFERROR(INDEX(resource!$AS$3:$BA$1001,resource!$CF22,5),"")</f>
        <v/>
      </c>
      <c r="AI50" s="186"/>
      <c r="AJ50" s="179" t="str">
        <f t="shared" si="11"/>
        <v/>
      </c>
      <c r="AK50" s="231"/>
      <c r="AL50" s="175" t="str">
        <f ca="1">IFERROR(OFFSET(data_pull!K21,0,report!$AW$1,1,1),0)</f>
        <v/>
      </c>
      <c r="AM50" s="175"/>
      <c r="AN50" s="175"/>
      <c r="AO50" s="175" t="str">
        <f ca="1">IFERROR(OFFSET(data_pull!L21,0,report!$AW$1,1,1),0)</f>
        <v/>
      </c>
      <c r="AP50" s="175"/>
      <c r="AQ50" s="175"/>
      <c r="AR50" s="175" t="str">
        <f ca="1">IFERROR(OFFSET(data_pull!M21,0,report!$AW$1,1,1),0)</f>
        <v/>
      </c>
      <c r="AS50" s="175"/>
      <c r="AT50" s="175"/>
      <c r="AU50" s="180" t="str">
        <f>IFERROR(INDEX(resource!$AS$3:$CH$1001,resource!$CF22,42),"")</f>
        <v/>
      </c>
      <c r="AV50" s="181"/>
      <c r="AW50" s="86"/>
      <c r="AX50" s="86"/>
      <c r="AY50" s="86"/>
      <c r="AZ50" s="86"/>
      <c r="BA50" s="238" t="str">
        <f>IFERROR(INDEX(resource!$DK$3:$EA$1001,MATCH(INDEX(resource!$AS$3:$CC$1001,resource!$CF22,37),resource!$CC$3:$CC$1001,0),MATCH(report!BA$26,resource!$DK$2:$EA$2,0)),"")</f>
        <v/>
      </c>
      <c r="BB50" s="187"/>
      <c r="BC50" s="187" t="str">
        <f>IFERROR(INDEX(resource!$DK$3:$EA$1001,MATCH(INDEX(resource!$AS$3:$CC$1001,resource!$CF22,37),resource!$CC$3:$CC$1001,0),MATCH(report!BC$26,resource!$DK$2:$EA$2,0)),"")</f>
        <v/>
      </c>
      <c r="BD50" s="187"/>
      <c r="BE50" s="187" t="str">
        <f>IFERROR(INDEX(resource!$DK$3:$EA$1001,MATCH(INDEX(resource!$AS$3:$CC$1001,resource!$CF22,37),resource!$CC$3:$CC$1001,0),MATCH(report!BE$26,resource!$DK$2:$EA$2,0)),"")</f>
        <v/>
      </c>
      <c r="BF50" s="187"/>
      <c r="BG50" s="187" t="str">
        <f>IFERROR(INDEX(resource!$DK$3:$EA$1001,MATCH(INDEX(resource!$AS$3:$CC$1001,resource!$CF22,37),resource!$CC$3:$CC$1001,0),MATCH(report!BG$26,resource!$DK$2:$EA$2,0)),"")</f>
        <v/>
      </c>
      <c r="BH50" s="187"/>
      <c r="BI50" s="179" t="str">
        <f>IFERROR(INDEX(resource!$DK$3:$EA$1001,MATCH(INDEX(resource!$AS$3:$CC$1001,resource!$CF22,37),resource!$CC$3:$CC$1001,0),MATCH(report!BI$26,resource!$DK$2:$EA$2,0)),"")</f>
        <v/>
      </c>
      <c r="BJ50" s="179"/>
      <c r="BK50" s="179" t="str">
        <f>IFERROR(INDEX(resource!$DK$3:$EA$1001,MATCH(INDEX(resource!$AS$3:$CC$1001,resource!$CF22,37),resource!$CC$3:$CC$1001,0),MATCH(report!BK$26,resource!$DK$2:$EA$2,0)),"")</f>
        <v/>
      </c>
      <c r="BL50" s="179"/>
      <c r="BM50" s="179" t="str">
        <f>IFERROR(INDEX(resource!$DK$3:$EA$1001,MATCH(INDEX(resource!$AS$3:$CC$1001,resource!$CF22,37),resource!$CC$3:$CC$1001,0),MATCH(report!BM$26,resource!$DK$2:$EA$2,0)),"")</f>
        <v/>
      </c>
      <c r="BN50" s="179"/>
      <c r="BO50" s="179" t="str">
        <f>IFERROR(INDEX(resource!$DK$3:$EA$1001,MATCH(INDEX(resource!$AS$3:$CC$1001,resource!$CF22,37),resource!$CC$3:$CC$1001,0),MATCH(report!BO$26,resource!$DK$2:$EA$2,0)),"")</f>
        <v/>
      </c>
      <c r="BP50" s="179"/>
      <c r="BQ50" s="179" t="str">
        <f>IFERROR(INDEX(resource!$DK$3:$EA$1001,MATCH(INDEX(resource!$AS$3:$CC$1001,resource!$CF22,37),resource!$CC$3:$CC$1001,0),MATCH(report!BQ$26,resource!$DK$2:$EA$2,0)),"")</f>
        <v/>
      </c>
      <c r="BR50" s="179"/>
      <c r="BS50" s="179" t="str">
        <f>IFERROR(INDEX(resource!$DK$3:$EA$1001,MATCH(INDEX(resource!$AS$3:$CC$1001,resource!$CF22,37),resource!$CC$3:$CC$1001,0),MATCH(report!BS$26,resource!$DK$2:$EA$2,0)),"")</f>
        <v/>
      </c>
      <c r="BT50" s="179"/>
      <c r="BU50" s="179" t="str">
        <f>IFERROR(INDEX(resource!$DK$3:$EA$1001,MATCH(INDEX(resource!$AS$3:$CC$1001,resource!$CF22,37),resource!$CC$3:$CC$1001,0),MATCH(report!BU$26,resource!$DK$2:$EA$2,0)),"")</f>
        <v/>
      </c>
      <c r="BV50" s="179"/>
      <c r="BW50" s="179" t="str">
        <f>IFERROR(INDEX(resource!$DK$3:$EA$1001,MATCH(INDEX(resource!$AS$3:$CC$1001,resource!$CF22,37),resource!$CC$3:$CC$1001,0),MATCH(report!BW$26,resource!$DK$2:$EA$2,0)),"")</f>
        <v/>
      </c>
      <c r="BX50" s="179"/>
      <c r="BY50" s="179" t="str">
        <f>IFERROR(INDEX(resource!$DK$3:$EA$1001,MATCH(INDEX(resource!$AS$3:$CC$1001,resource!$CF22,37),resource!$CC$3:$CC$1001,0),MATCH(report!BY$26,resource!$DK$2:$EA$2,0)),"")</f>
        <v/>
      </c>
      <c r="BZ50" s="179"/>
      <c r="CA50" s="179" t="str">
        <f>IFERROR(INDEX(resource!$DK$3:$EA$1001,MATCH(INDEX(resource!$AS$3:$CC$1001,resource!$CF22,37),resource!$CC$3:$CC$1001,0),MATCH(report!CA$26,resource!$DK$2:$EA$2,0)),"")</f>
        <v/>
      </c>
      <c r="CB50" s="179"/>
      <c r="CC50" s="179" t="str">
        <f>IFERROR(INDEX(resource!$DK$3:$EA$1001,MATCH(INDEX(resource!$AS$3:$CC$1001,resource!$CF22,37),resource!$CC$3:$CC$1001,0),MATCH(report!CC$26,resource!$DK$2:$EA$2,0)),"")</f>
        <v/>
      </c>
      <c r="CD50" s="179"/>
      <c r="CE50" s="179" t="str">
        <f>IFERROR(INDEX(resource!$DK$3:$EA$1001,MATCH(INDEX(resource!$AS$3:$CC$1001,resource!$CF22,37),resource!$CC$3:$CC$1001,0),MATCH(report!CE$26,resource!$DK$2:$EA$2,0)),"")</f>
        <v/>
      </c>
      <c r="CF50" s="179"/>
      <c r="CG50" s="179" t="str">
        <f>IFERROR(INDEX(resource!$DK$3:$EA$1001,MATCH(INDEX(resource!$AS$3:$CC$1001,resource!$CF22,37),resource!$CC$3:$CC$1001,0),MATCH(report!CG$26,resource!$DK$2:$EA$2,0)),"")</f>
        <v/>
      </c>
      <c r="CH50" s="231"/>
    </row>
    <row r="51" spans="2:86" x14ac:dyDescent="0.2">
      <c r="B51" s="13" t="str">
        <f>IFERROR(INDEX(resource!$AS$3:$BA$1001,resource!$CF23,COLUMNS($A$31:A51)),"")</f>
        <v/>
      </c>
      <c r="C51" s="12"/>
      <c r="D51" s="12"/>
      <c r="E51" s="179">
        <f>IFERROR(SUMIFS(resource!$AV$3:$AV$1001,resource!$AQ$3:$AQ$1001,report!$AQ$3,resource!$AR$3:$AR$1001,report!B51),"")</f>
        <v>0</v>
      </c>
      <c r="F51" s="179"/>
      <c r="G51" s="231"/>
      <c r="H51" s="229" t="str">
        <f>IFERROR(INDEX(resource!$AS$3:$BA$1001,resource!$CF23,COLUMNS($A$31:B51)),"")</f>
        <v/>
      </c>
      <c r="I51" s="230"/>
      <c r="J51" s="230"/>
      <c r="K51" s="230"/>
      <c r="L51" s="230"/>
      <c r="M51" s="210" t="str">
        <f>IFERROR(INDEX(resource!$AS$3:$BA$1001,resource!$CF23,3),"")</f>
        <v/>
      </c>
      <c r="N51" s="210"/>
      <c r="O51" s="210"/>
      <c r="P51" s="210"/>
      <c r="Q51" s="182" t="str">
        <f>IFERROR(INDEX(resource!$AS$3:$EX$1001,resource!$CF23,110),"")</f>
        <v/>
      </c>
      <c r="R51" s="176"/>
      <c r="S51" s="176"/>
      <c r="T51" s="232" t="str">
        <f t="shared" si="7"/>
        <v/>
      </c>
      <c r="U51" s="232"/>
      <c r="V51" s="153" t="str">
        <f t="shared" si="10"/>
        <v/>
      </c>
      <c r="W51" s="176" t="str">
        <f>IFERROR(INDEX(resource!$AS$3:$BA$1001,resource!$CF23,4),"")</f>
        <v/>
      </c>
      <c r="X51" s="176"/>
      <c r="Y51" s="177"/>
      <c r="Z51" s="178">
        <f t="shared" si="8"/>
        <v>0</v>
      </c>
      <c r="AA51" s="179"/>
      <c r="AB51" s="179"/>
      <c r="AC51" s="187" t="str">
        <f>IFERROR(INDEX(resource!$AS$3:$EX$1001,resource!$CF23,109),"")</f>
        <v/>
      </c>
      <c r="AD51" s="188"/>
      <c r="AE51" s="179" t="str">
        <f t="shared" si="9"/>
        <v/>
      </c>
      <c r="AF51" s="179"/>
      <c r="AG51" s="179"/>
      <c r="AH51" s="185" t="str">
        <f>IFERROR(INDEX(resource!$AS$3:$BA$1001,resource!$CF23,5),"")</f>
        <v/>
      </c>
      <c r="AI51" s="186"/>
      <c r="AJ51" s="179" t="str">
        <f t="shared" si="11"/>
        <v/>
      </c>
      <c r="AK51" s="231"/>
      <c r="AL51" s="175" t="str">
        <f ca="1">IFERROR(OFFSET(data_pull!K22,0,report!$AW$1,1,1),0)</f>
        <v/>
      </c>
      <c r="AM51" s="175"/>
      <c r="AN51" s="175"/>
      <c r="AO51" s="175" t="str">
        <f ca="1">IFERROR(OFFSET(data_pull!L22,0,report!$AW$1,1,1),0)</f>
        <v/>
      </c>
      <c r="AP51" s="175"/>
      <c r="AQ51" s="175"/>
      <c r="AR51" s="175" t="str">
        <f ca="1">IFERROR(OFFSET(data_pull!M22,0,report!$AW$1,1,1),0)</f>
        <v/>
      </c>
      <c r="AS51" s="175"/>
      <c r="AT51" s="175"/>
      <c r="AU51" s="180" t="str">
        <f>IFERROR(INDEX(resource!$AS$3:$CH$1001,resource!$CF23,42),"")</f>
        <v/>
      </c>
      <c r="AV51" s="181"/>
      <c r="AW51" s="86"/>
      <c r="AX51" s="86"/>
      <c r="AY51" s="86"/>
      <c r="AZ51" s="86"/>
      <c r="BA51" s="238" t="str">
        <f>IFERROR(INDEX(resource!$DK$3:$EA$1001,MATCH(INDEX(resource!$AS$3:$CC$1001,resource!$CF23,37),resource!$CC$3:$CC$1001,0),MATCH(report!BA$26,resource!$DK$2:$EA$2,0)),"")</f>
        <v/>
      </c>
      <c r="BB51" s="187"/>
      <c r="BC51" s="187" t="str">
        <f>IFERROR(INDEX(resource!$DK$3:$EA$1001,MATCH(INDEX(resource!$AS$3:$CC$1001,resource!$CF23,37),resource!$CC$3:$CC$1001,0),MATCH(report!BC$26,resource!$DK$2:$EA$2,0)),"")</f>
        <v/>
      </c>
      <c r="BD51" s="187"/>
      <c r="BE51" s="187" t="str">
        <f>IFERROR(INDEX(resource!$DK$3:$EA$1001,MATCH(INDEX(resource!$AS$3:$CC$1001,resource!$CF23,37),resource!$CC$3:$CC$1001,0),MATCH(report!BE$26,resource!$DK$2:$EA$2,0)),"")</f>
        <v/>
      </c>
      <c r="BF51" s="187"/>
      <c r="BG51" s="187" t="str">
        <f>IFERROR(INDEX(resource!$DK$3:$EA$1001,MATCH(INDEX(resource!$AS$3:$CC$1001,resource!$CF23,37),resource!$CC$3:$CC$1001,0),MATCH(report!BG$26,resource!$DK$2:$EA$2,0)),"")</f>
        <v/>
      </c>
      <c r="BH51" s="187"/>
      <c r="BI51" s="179" t="str">
        <f>IFERROR(INDEX(resource!$DK$3:$EA$1001,MATCH(INDEX(resource!$AS$3:$CC$1001,resource!$CF23,37),resource!$CC$3:$CC$1001,0),MATCH(report!BI$26,resource!$DK$2:$EA$2,0)),"")</f>
        <v/>
      </c>
      <c r="BJ51" s="179"/>
      <c r="BK51" s="179" t="str">
        <f>IFERROR(INDEX(resource!$DK$3:$EA$1001,MATCH(INDEX(resource!$AS$3:$CC$1001,resource!$CF23,37),resource!$CC$3:$CC$1001,0),MATCH(report!BK$26,resource!$DK$2:$EA$2,0)),"")</f>
        <v/>
      </c>
      <c r="BL51" s="179"/>
      <c r="BM51" s="179" t="str">
        <f>IFERROR(INDEX(resource!$DK$3:$EA$1001,MATCH(INDEX(resource!$AS$3:$CC$1001,resource!$CF23,37),resource!$CC$3:$CC$1001,0),MATCH(report!BM$26,resource!$DK$2:$EA$2,0)),"")</f>
        <v/>
      </c>
      <c r="BN51" s="179"/>
      <c r="BO51" s="179" t="str">
        <f>IFERROR(INDEX(resource!$DK$3:$EA$1001,MATCH(INDEX(resource!$AS$3:$CC$1001,resource!$CF23,37),resource!$CC$3:$CC$1001,0),MATCH(report!BO$26,resource!$DK$2:$EA$2,0)),"")</f>
        <v/>
      </c>
      <c r="BP51" s="179"/>
      <c r="BQ51" s="179" t="str">
        <f>IFERROR(INDEX(resource!$DK$3:$EA$1001,MATCH(INDEX(resource!$AS$3:$CC$1001,resource!$CF23,37),resource!$CC$3:$CC$1001,0),MATCH(report!BQ$26,resource!$DK$2:$EA$2,0)),"")</f>
        <v/>
      </c>
      <c r="BR51" s="179"/>
      <c r="BS51" s="179" t="str">
        <f>IFERROR(INDEX(resource!$DK$3:$EA$1001,MATCH(INDEX(resource!$AS$3:$CC$1001,resource!$CF23,37),resource!$CC$3:$CC$1001,0),MATCH(report!BS$26,resource!$DK$2:$EA$2,0)),"")</f>
        <v/>
      </c>
      <c r="BT51" s="179"/>
      <c r="BU51" s="179" t="str">
        <f>IFERROR(INDEX(resource!$DK$3:$EA$1001,MATCH(INDEX(resource!$AS$3:$CC$1001,resource!$CF23,37),resource!$CC$3:$CC$1001,0),MATCH(report!BU$26,resource!$DK$2:$EA$2,0)),"")</f>
        <v/>
      </c>
      <c r="BV51" s="179"/>
      <c r="BW51" s="179" t="str">
        <f>IFERROR(INDEX(resource!$DK$3:$EA$1001,MATCH(INDEX(resource!$AS$3:$CC$1001,resource!$CF23,37),resource!$CC$3:$CC$1001,0),MATCH(report!BW$26,resource!$DK$2:$EA$2,0)),"")</f>
        <v/>
      </c>
      <c r="BX51" s="179"/>
      <c r="BY51" s="179" t="str">
        <f>IFERROR(INDEX(resource!$DK$3:$EA$1001,MATCH(INDEX(resource!$AS$3:$CC$1001,resource!$CF23,37),resource!$CC$3:$CC$1001,0),MATCH(report!BY$26,resource!$DK$2:$EA$2,0)),"")</f>
        <v/>
      </c>
      <c r="BZ51" s="179"/>
      <c r="CA51" s="179" t="str">
        <f>IFERROR(INDEX(resource!$DK$3:$EA$1001,MATCH(INDEX(resource!$AS$3:$CC$1001,resource!$CF23,37),resource!$CC$3:$CC$1001,0),MATCH(report!CA$26,resource!$DK$2:$EA$2,0)),"")</f>
        <v/>
      </c>
      <c r="CB51" s="179"/>
      <c r="CC51" s="179" t="str">
        <f>IFERROR(INDEX(resource!$DK$3:$EA$1001,MATCH(INDEX(resource!$AS$3:$CC$1001,resource!$CF23,37),resource!$CC$3:$CC$1001,0),MATCH(report!CC$26,resource!$DK$2:$EA$2,0)),"")</f>
        <v/>
      </c>
      <c r="CD51" s="179"/>
      <c r="CE51" s="179" t="str">
        <f>IFERROR(INDEX(resource!$DK$3:$EA$1001,MATCH(INDEX(resource!$AS$3:$CC$1001,resource!$CF23,37),resource!$CC$3:$CC$1001,0),MATCH(report!CE$26,resource!$DK$2:$EA$2,0)),"")</f>
        <v/>
      </c>
      <c r="CF51" s="179"/>
      <c r="CG51" s="179" t="str">
        <f>IFERROR(INDEX(resource!$DK$3:$EA$1001,MATCH(INDEX(resource!$AS$3:$CC$1001,resource!$CF23,37),resource!$CC$3:$CC$1001,0),MATCH(report!CG$26,resource!$DK$2:$EA$2,0)),"")</f>
        <v/>
      </c>
      <c r="CH51" s="231"/>
    </row>
    <row r="52" spans="2:86" x14ac:dyDescent="0.2">
      <c r="B52" s="13" t="str">
        <f>IFERROR(INDEX(resource!$AS$3:$BA$1001,resource!$CF24,COLUMNS($A$31:A52)),"")</f>
        <v/>
      </c>
      <c r="C52" s="12"/>
      <c r="D52" s="12"/>
      <c r="E52" s="179">
        <f>IFERROR(SUMIFS(resource!$AV$3:$AV$1001,resource!$AQ$3:$AQ$1001,report!$AQ$3,resource!$AR$3:$AR$1001,report!B52),"")</f>
        <v>0</v>
      </c>
      <c r="F52" s="179"/>
      <c r="G52" s="231"/>
      <c r="H52" s="229" t="str">
        <f>IFERROR(INDEX(resource!$AS$3:$BA$1001,resource!$CF24,COLUMNS($A$31:B52)),"")</f>
        <v/>
      </c>
      <c r="I52" s="230"/>
      <c r="J52" s="230"/>
      <c r="K52" s="230"/>
      <c r="L52" s="230"/>
      <c r="M52" s="210" t="str">
        <f>IFERROR(INDEX(resource!$AS$3:$BA$1001,resource!$CF24,3),"")</f>
        <v/>
      </c>
      <c r="N52" s="210"/>
      <c r="O52" s="210"/>
      <c r="P52" s="210"/>
      <c r="Q52" s="182" t="str">
        <f>IFERROR(INDEX(resource!$AS$3:$EX$1001,resource!$CF24,110),"")</f>
        <v/>
      </c>
      <c r="R52" s="176"/>
      <c r="S52" s="176"/>
      <c r="T52" s="232" t="str">
        <f t="shared" si="7"/>
        <v/>
      </c>
      <c r="U52" s="232"/>
      <c r="V52" s="153" t="str">
        <f t="shared" si="10"/>
        <v/>
      </c>
      <c r="W52" s="176" t="str">
        <f>IFERROR(INDEX(resource!$AS$3:$BA$1001,resource!$CF24,4),"")</f>
        <v/>
      </c>
      <c r="X52" s="176"/>
      <c r="Y52" s="177"/>
      <c r="Z52" s="178">
        <f t="shared" si="8"/>
        <v>0</v>
      </c>
      <c r="AA52" s="179"/>
      <c r="AB52" s="179"/>
      <c r="AC52" s="187" t="str">
        <f>IFERROR(INDEX(resource!$AS$3:$EX$1001,resource!$CF24,109),"")</f>
        <v/>
      </c>
      <c r="AD52" s="188"/>
      <c r="AE52" s="179" t="str">
        <f t="shared" si="9"/>
        <v/>
      </c>
      <c r="AF52" s="179"/>
      <c r="AG52" s="179"/>
      <c r="AH52" s="185" t="str">
        <f>IFERROR(INDEX(resource!$AS$3:$BA$1001,resource!$CF24,5),"")</f>
        <v/>
      </c>
      <c r="AI52" s="186"/>
      <c r="AJ52" s="179" t="str">
        <f t="shared" si="11"/>
        <v/>
      </c>
      <c r="AK52" s="231"/>
      <c r="AL52" s="175" t="str">
        <f ca="1">IFERROR(OFFSET(data_pull!K23,0,report!$AW$1,1,1),0)</f>
        <v/>
      </c>
      <c r="AM52" s="175"/>
      <c r="AN52" s="175"/>
      <c r="AO52" s="175" t="str">
        <f ca="1">IFERROR(OFFSET(data_pull!L23,0,report!$AW$1,1,1),0)</f>
        <v/>
      </c>
      <c r="AP52" s="175"/>
      <c r="AQ52" s="175"/>
      <c r="AR52" s="175" t="str">
        <f ca="1">IFERROR(OFFSET(data_pull!M23,0,report!$AW$1,1,1),0)</f>
        <v/>
      </c>
      <c r="AS52" s="175"/>
      <c r="AT52" s="175"/>
      <c r="AU52" s="180" t="str">
        <f>IFERROR(INDEX(resource!$AS$3:$CH$1001,resource!$CF24,42),"")</f>
        <v/>
      </c>
      <c r="AV52" s="181"/>
      <c r="AW52" s="86"/>
      <c r="AX52" s="86"/>
      <c r="AY52" s="86"/>
      <c r="AZ52" s="86"/>
      <c r="BA52" s="238" t="str">
        <f>IFERROR(INDEX(resource!$DK$3:$EA$1001,MATCH(INDEX(resource!$AS$3:$CC$1001,resource!$CF24,37),resource!$CC$3:$CC$1001,0),MATCH(report!BA$26,resource!$DK$2:$EA$2,0)),"")</f>
        <v/>
      </c>
      <c r="BB52" s="187"/>
      <c r="BC52" s="187" t="str">
        <f>IFERROR(INDEX(resource!$DK$3:$EA$1001,MATCH(INDEX(resource!$AS$3:$CC$1001,resource!$CF24,37),resource!$CC$3:$CC$1001,0),MATCH(report!BC$26,resource!$DK$2:$EA$2,0)),"")</f>
        <v/>
      </c>
      <c r="BD52" s="187"/>
      <c r="BE52" s="187" t="str">
        <f>IFERROR(INDEX(resource!$DK$3:$EA$1001,MATCH(INDEX(resource!$AS$3:$CC$1001,resource!$CF24,37),resource!$CC$3:$CC$1001,0),MATCH(report!BE$26,resource!$DK$2:$EA$2,0)),"")</f>
        <v/>
      </c>
      <c r="BF52" s="187"/>
      <c r="BG52" s="187" t="str">
        <f>IFERROR(INDEX(resource!$DK$3:$EA$1001,MATCH(INDEX(resource!$AS$3:$CC$1001,resource!$CF24,37),resource!$CC$3:$CC$1001,0),MATCH(report!BG$26,resource!$DK$2:$EA$2,0)),"")</f>
        <v/>
      </c>
      <c r="BH52" s="187"/>
      <c r="BI52" s="179" t="str">
        <f>IFERROR(INDEX(resource!$DK$3:$EA$1001,MATCH(INDEX(resource!$AS$3:$CC$1001,resource!$CF24,37),resource!$CC$3:$CC$1001,0),MATCH(report!BI$26,resource!$DK$2:$EA$2,0)),"")</f>
        <v/>
      </c>
      <c r="BJ52" s="179"/>
      <c r="BK52" s="179" t="str">
        <f>IFERROR(INDEX(resource!$DK$3:$EA$1001,MATCH(INDEX(resource!$AS$3:$CC$1001,resource!$CF24,37),resource!$CC$3:$CC$1001,0),MATCH(report!BK$26,resource!$DK$2:$EA$2,0)),"")</f>
        <v/>
      </c>
      <c r="BL52" s="179"/>
      <c r="BM52" s="179" t="str">
        <f>IFERROR(INDEX(resource!$DK$3:$EA$1001,MATCH(INDEX(resource!$AS$3:$CC$1001,resource!$CF24,37),resource!$CC$3:$CC$1001,0),MATCH(report!BM$26,resource!$DK$2:$EA$2,0)),"")</f>
        <v/>
      </c>
      <c r="BN52" s="179"/>
      <c r="BO52" s="179" t="str">
        <f>IFERROR(INDEX(resource!$DK$3:$EA$1001,MATCH(INDEX(resource!$AS$3:$CC$1001,resource!$CF24,37),resource!$CC$3:$CC$1001,0),MATCH(report!BO$26,resource!$DK$2:$EA$2,0)),"")</f>
        <v/>
      </c>
      <c r="BP52" s="179"/>
      <c r="BQ52" s="179" t="str">
        <f>IFERROR(INDEX(resource!$DK$3:$EA$1001,MATCH(INDEX(resource!$AS$3:$CC$1001,resource!$CF24,37),resource!$CC$3:$CC$1001,0),MATCH(report!BQ$26,resource!$DK$2:$EA$2,0)),"")</f>
        <v/>
      </c>
      <c r="BR52" s="179"/>
      <c r="BS52" s="179" t="str">
        <f>IFERROR(INDEX(resource!$DK$3:$EA$1001,MATCH(INDEX(resource!$AS$3:$CC$1001,resource!$CF24,37),resource!$CC$3:$CC$1001,0),MATCH(report!BS$26,resource!$DK$2:$EA$2,0)),"")</f>
        <v/>
      </c>
      <c r="BT52" s="179"/>
      <c r="BU52" s="179" t="str">
        <f>IFERROR(INDEX(resource!$DK$3:$EA$1001,MATCH(INDEX(resource!$AS$3:$CC$1001,resource!$CF24,37),resource!$CC$3:$CC$1001,0),MATCH(report!BU$26,resource!$DK$2:$EA$2,0)),"")</f>
        <v/>
      </c>
      <c r="BV52" s="179"/>
      <c r="BW52" s="179" t="str">
        <f>IFERROR(INDEX(resource!$DK$3:$EA$1001,MATCH(INDEX(resource!$AS$3:$CC$1001,resource!$CF24,37),resource!$CC$3:$CC$1001,0),MATCH(report!BW$26,resource!$DK$2:$EA$2,0)),"")</f>
        <v/>
      </c>
      <c r="BX52" s="179"/>
      <c r="BY52" s="179" t="str">
        <f>IFERROR(INDEX(resource!$DK$3:$EA$1001,MATCH(INDEX(resource!$AS$3:$CC$1001,resource!$CF24,37),resource!$CC$3:$CC$1001,0),MATCH(report!BY$26,resource!$DK$2:$EA$2,0)),"")</f>
        <v/>
      </c>
      <c r="BZ52" s="179"/>
      <c r="CA52" s="179" t="str">
        <f>IFERROR(INDEX(resource!$DK$3:$EA$1001,MATCH(INDEX(resource!$AS$3:$CC$1001,resource!$CF24,37),resource!$CC$3:$CC$1001,0),MATCH(report!CA$26,resource!$DK$2:$EA$2,0)),"")</f>
        <v/>
      </c>
      <c r="CB52" s="179"/>
      <c r="CC52" s="179" t="str">
        <f>IFERROR(INDEX(resource!$DK$3:$EA$1001,MATCH(INDEX(resource!$AS$3:$CC$1001,resource!$CF24,37),resource!$CC$3:$CC$1001,0),MATCH(report!CC$26,resource!$DK$2:$EA$2,0)),"")</f>
        <v/>
      </c>
      <c r="CD52" s="179"/>
      <c r="CE52" s="179" t="str">
        <f>IFERROR(INDEX(resource!$DK$3:$EA$1001,MATCH(INDEX(resource!$AS$3:$CC$1001,resource!$CF24,37),resource!$CC$3:$CC$1001,0),MATCH(report!CE$26,resource!$DK$2:$EA$2,0)),"")</f>
        <v/>
      </c>
      <c r="CF52" s="179"/>
      <c r="CG52" s="179" t="str">
        <f>IFERROR(INDEX(resource!$DK$3:$EA$1001,MATCH(INDEX(resource!$AS$3:$CC$1001,resource!$CF24,37),resource!$CC$3:$CC$1001,0),MATCH(report!CG$26,resource!$DK$2:$EA$2,0)),"")</f>
        <v/>
      </c>
      <c r="CH52" s="231"/>
    </row>
    <row r="53" spans="2:86" x14ac:dyDescent="0.2">
      <c r="B53" s="13" t="str">
        <f>IFERROR(INDEX(resource!$AS$3:$BA$1001,resource!$CF25,COLUMNS($A$31:A53)),"")</f>
        <v/>
      </c>
      <c r="C53" s="12"/>
      <c r="D53" s="12"/>
      <c r="E53" s="179">
        <f>IFERROR(SUMIFS(resource!$AV$3:$AV$1001,resource!$AQ$3:$AQ$1001,report!$AQ$3,resource!$AR$3:$AR$1001,report!B53),"")</f>
        <v>0</v>
      </c>
      <c r="F53" s="179"/>
      <c r="G53" s="231"/>
      <c r="H53" s="229" t="str">
        <f>IFERROR(INDEX(resource!$AS$3:$BA$1001,resource!$CF25,COLUMNS($A$31:B53)),"")</f>
        <v/>
      </c>
      <c r="I53" s="230"/>
      <c r="J53" s="230"/>
      <c r="K53" s="230"/>
      <c r="L53" s="230"/>
      <c r="M53" s="210" t="str">
        <f>IFERROR(INDEX(resource!$AS$3:$BA$1001,resource!$CF25,3),"")</f>
        <v/>
      </c>
      <c r="N53" s="210"/>
      <c r="O53" s="210"/>
      <c r="P53" s="210"/>
      <c r="Q53" s="182" t="str">
        <f>IFERROR(INDEX(resource!$AS$3:$EX$1001,resource!$CF25,110),"")</f>
        <v/>
      </c>
      <c r="R53" s="176"/>
      <c r="S53" s="176"/>
      <c r="T53" s="232" t="str">
        <f t="shared" si="7"/>
        <v/>
      </c>
      <c r="U53" s="232"/>
      <c r="V53" s="153" t="str">
        <f t="shared" si="10"/>
        <v/>
      </c>
      <c r="W53" s="176" t="str">
        <f>IFERROR(INDEX(resource!$AS$3:$BA$1001,resource!$CF25,4),"")</f>
        <v/>
      </c>
      <c r="X53" s="176"/>
      <c r="Y53" s="177"/>
      <c r="Z53" s="178">
        <f t="shared" si="8"/>
        <v>0</v>
      </c>
      <c r="AA53" s="179"/>
      <c r="AB53" s="179"/>
      <c r="AC53" s="187" t="str">
        <f>IFERROR(INDEX(resource!$AS$3:$EX$1001,resource!$CF25,109),"")</f>
        <v/>
      </c>
      <c r="AD53" s="188"/>
      <c r="AE53" s="179" t="str">
        <f t="shared" si="9"/>
        <v/>
      </c>
      <c r="AF53" s="179"/>
      <c r="AG53" s="179"/>
      <c r="AH53" s="185" t="str">
        <f>IFERROR(INDEX(resource!$AS$3:$BA$1001,resource!$CF25,5),"")</f>
        <v/>
      </c>
      <c r="AI53" s="186"/>
      <c r="AJ53" s="179" t="str">
        <f t="shared" si="11"/>
        <v/>
      </c>
      <c r="AK53" s="231"/>
      <c r="AL53" s="175" t="str">
        <f ca="1">IFERROR(OFFSET(data_pull!K24,0,report!$AW$1,1,1),0)</f>
        <v/>
      </c>
      <c r="AM53" s="175"/>
      <c r="AN53" s="175"/>
      <c r="AO53" s="175" t="str">
        <f ca="1">IFERROR(OFFSET(data_pull!L24,0,report!$AW$1,1,1),0)</f>
        <v/>
      </c>
      <c r="AP53" s="175"/>
      <c r="AQ53" s="175"/>
      <c r="AR53" s="175" t="str">
        <f ca="1">IFERROR(OFFSET(data_pull!M24,0,report!$AW$1,1,1),0)</f>
        <v/>
      </c>
      <c r="AS53" s="175"/>
      <c r="AT53" s="175"/>
      <c r="AU53" s="180" t="str">
        <f>IFERROR(INDEX(resource!$AS$3:$CH$1001,resource!$CF25,42),"")</f>
        <v/>
      </c>
      <c r="AV53" s="181"/>
      <c r="AW53" s="86"/>
      <c r="AX53" s="86"/>
      <c r="AY53" s="86"/>
      <c r="AZ53" s="86"/>
      <c r="BA53" s="238" t="str">
        <f>IFERROR(INDEX(resource!$DK$3:$EA$1001,MATCH(INDEX(resource!$AS$3:$CC$1001,resource!$CF25,37),resource!$CC$3:$CC$1001,0),MATCH(report!BA$26,resource!$DK$2:$EA$2,0)),"")</f>
        <v/>
      </c>
      <c r="BB53" s="187"/>
      <c r="BC53" s="187" t="str">
        <f>IFERROR(INDEX(resource!$DK$3:$EA$1001,MATCH(INDEX(resource!$AS$3:$CC$1001,resource!$CF25,37),resource!$CC$3:$CC$1001,0),MATCH(report!BC$26,resource!$DK$2:$EA$2,0)),"")</f>
        <v/>
      </c>
      <c r="BD53" s="187"/>
      <c r="BE53" s="187" t="str">
        <f>IFERROR(INDEX(resource!$DK$3:$EA$1001,MATCH(INDEX(resource!$AS$3:$CC$1001,resource!$CF25,37),resource!$CC$3:$CC$1001,0),MATCH(report!BE$26,resource!$DK$2:$EA$2,0)),"")</f>
        <v/>
      </c>
      <c r="BF53" s="187"/>
      <c r="BG53" s="187" t="str">
        <f>IFERROR(INDEX(resource!$DK$3:$EA$1001,MATCH(INDEX(resource!$AS$3:$CC$1001,resource!$CF25,37),resource!$CC$3:$CC$1001,0),MATCH(report!BG$26,resource!$DK$2:$EA$2,0)),"")</f>
        <v/>
      </c>
      <c r="BH53" s="187"/>
      <c r="BI53" s="179" t="str">
        <f>IFERROR(INDEX(resource!$DK$3:$EA$1001,MATCH(INDEX(resource!$AS$3:$CC$1001,resource!$CF25,37),resource!$CC$3:$CC$1001,0),MATCH(report!BI$26,resource!$DK$2:$EA$2,0)),"")</f>
        <v/>
      </c>
      <c r="BJ53" s="179"/>
      <c r="BK53" s="179" t="str">
        <f>IFERROR(INDEX(resource!$DK$3:$EA$1001,MATCH(INDEX(resource!$AS$3:$CC$1001,resource!$CF25,37),resource!$CC$3:$CC$1001,0),MATCH(report!BK$26,resource!$DK$2:$EA$2,0)),"")</f>
        <v/>
      </c>
      <c r="BL53" s="179"/>
      <c r="BM53" s="179" t="str">
        <f>IFERROR(INDEX(resource!$DK$3:$EA$1001,MATCH(INDEX(resource!$AS$3:$CC$1001,resource!$CF25,37),resource!$CC$3:$CC$1001,0),MATCH(report!BM$26,resource!$DK$2:$EA$2,0)),"")</f>
        <v/>
      </c>
      <c r="BN53" s="179"/>
      <c r="BO53" s="179" t="str">
        <f>IFERROR(INDEX(resource!$DK$3:$EA$1001,MATCH(INDEX(resource!$AS$3:$CC$1001,resource!$CF25,37),resource!$CC$3:$CC$1001,0),MATCH(report!BO$26,resource!$DK$2:$EA$2,0)),"")</f>
        <v/>
      </c>
      <c r="BP53" s="179"/>
      <c r="BQ53" s="179" t="str">
        <f>IFERROR(INDEX(resource!$DK$3:$EA$1001,MATCH(INDEX(resource!$AS$3:$CC$1001,resource!$CF25,37),resource!$CC$3:$CC$1001,0),MATCH(report!BQ$26,resource!$DK$2:$EA$2,0)),"")</f>
        <v/>
      </c>
      <c r="BR53" s="179"/>
      <c r="BS53" s="179" t="str">
        <f>IFERROR(INDEX(resource!$DK$3:$EA$1001,MATCH(INDEX(resource!$AS$3:$CC$1001,resource!$CF25,37),resource!$CC$3:$CC$1001,0),MATCH(report!BS$26,resource!$DK$2:$EA$2,0)),"")</f>
        <v/>
      </c>
      <c r="BT53" s="179"/>
      <c r="BU53" s="179" t="str">
        <f>IFERROR(INDEX(resource!$DK$3:$EA$1001,MATCH(INDEX(resource!$AS$3:$CC$1001,resource!$CF25,37),resource!$CC$3:$CC$1001,0),MATCH(report!BU$26,resource!$DK$2:$EA$2,0)),"")</f>
        <v/>
      </c>
      <c r="BV53" s="179"/>
      <c r="BW53" s="179" t="str">
        <f>IFERROR(INDEX(resource!$DK$3:$EA$1001,MATCH(INDEX(resource!$AS$3:$CC$1001,resource!$CF25,37),resource!$CC$3:$CC$1001,0),MATCH(report!BW$26,resource!$DK$2:$EA$2,0)),"")</f>
        <v/>
      </c>
      <c r="BX53" s="179"/>
      <c r="BY53" s="179" t="str">
        <f>IFERROR(INDEX(resource!$DK$3:$EA$1001,MATCH(INDEX(resource!$AS$3:$CC$1001,resource!$CF25,37),resource!$CC$3:$CC$1001,0),MATCH(report!BY$26,resource!$DK$2:$EA$2,0)),"")</f>
        <v/>
      </c>
      <c r="BZ53" s="179"/>
      <c r="CA53" s="179" t="str">
        <f>IFERROR(INDEX(resource!$DK$3:$EA$1001,MATCH(INDEX(resource!$AS$3:$CC$1001,resource!$CF25,37),resource!$CC$3:$CC$1001,0),MATCH(report!CA$26,resource!$DK$2:$EA$2,0)),"")</f>
        <v/>
      </c>
      <c r="CB53" s="179"/>
      <c r="CC53" s="179" t="str">
        <f>IFERROR(INDEX(resource!$DK$3:$EA$1001,MATCH(INDEX(resource!$AS$3:$CC$1001,resource!$CF25,37),resource!$CC$3:$CC$1001,0),MATCH(report!CC$26,resource!$DK$2:$EA$2,0)),"")</f>
        <v/>
      </c>
      <c r="CD53" s="179"/>
      <c r="CE53" s="179" t="str">
        <f>IFERROR(INDEX(resource!$DK$3:$EA$1001,MATCH(INDEX(resource!$AS$3:$CC$1001,resource!$CF25,37),resource!$CC$3:$CC$1001,0),MATCH(report!CE$26,resource!$DK$2:$EA$2,0)),"")</f>
        <v/>
      </c>
      <c r="CF53" s="179"/>
      <c r="CG53" s="179" t="str">
        <f>IFERROR(INDEX(resource!$DK$3:$EA$1001,MATCH(INDEX(resource!$AS$3:$CC$1001,resource!$CF25,37),resource!$CC$3:$CC$1001,0),MATCH(report!CG$26,resource!$DK$2:$EA$2,0)),"")</f>
        <v/>
      </c>
      <c r="CH53" s="231"/>
    </row>
    <row r="54" spans="2:86" x14ac:dyDescent="0.2">
      <c r="B54" s="13" t="str">
        <f>IFERROR(INDEX(resource!$AS$3:$BA$1001,resource!$CF26,COLUMNS($A$31:A54)),"")</f>
        <v/>
      </c>
      <c r="C54" s="12"/>
      <c r="D54" s="12"/>
      <c r="E54" s="179">
        <f>IFERROR(SUMIFS(resource!$AV$3:$AV$1001,resource!$AQ$3:$AQ$1001,report!$AQ$3,resource!$AR$3:$AR$1001,report!B54),"")</f>
        <v>0</v>
      </c>
      <c r="F54" s="179"/>
      <c r="G54" s="231"/>
      <c r="H54" s="229" t="str">
        <f>IFERROR(INDEX(resource!$AS$3:$BA$1001,resource!$CF26,COLUMNS($A$31:B54)),"")</f>
        <v/>
      </c>
      <c r="I54" s="230"/>
      <c r="J54" s="230"/>
      <c r="K54" s="230"/>
      <c r="L54" s="230"/>
      <c r="M54" s="210" t="str">
        <f>IFERROR(INDEX(resource!$AS$3:$BA$1001,resource!$CF26,3),"")</f>
        <v/>
      </c>
      <c r="N54" s="210"/>
      <c r="O54" s="210"/>
      <c r="P54" s="210"/>
      <c r="Q54" s="182" t="str">
        <f>IFERROR(INDEX(resource!$AS$3:$EX$1001,resource!$CF26,110),"")</f>
        <v/>
      </c>
      <c r="R54" s="176"/>
      <c r="S54" s="176"/>
      <c r="T54" s="232" t="str">
        <f t="shared" si="7"/>
        <v/>
      </c>
      <c r="U54" s="232"/>
      <c r="V54" s="153" t="str">
        <f t="shared" si="10"/>
        <v/>
      </c>
      <c r="W54" s="176" t="str">
        <f>IFERROR(INDEX(resource!$AS$3:$BA$1001,resource!$CF26,4),"")</f>
        <v/>
      </c>
      <c r="X54" s="176"/>
      <c r="Y54" s="177"/>
      <c r="Z54" s="178">
        <f t="shared" si="8"/>
        <v>0</v>
      </c>
      <c r="AA54" s="179"/>
      <c r="AB54" s="179"/>
      <c r="AC54" s="187" t="str">
        <f>IFERROR(INDEX(resource!$AS$3:$EX$1001,resource!$CF26,109),"")</f>
        <v/>
      </c>
      <c r="AD54" s="188"/>
      <c r="AE54" s="179" t="str">
        <f t="shared" si="9"/>
        <v/>
      </c>
      <c r="AF54" s="179"/>
      <c r="AG54" s="179"/>
      <c r="AH54" s="185" t="str">
        <f>IFERROR(INDEX(resource!$AS$3:$BA$1001,resource!$CF26,5),"")</f>
        <v/>
      </c>
      <c r="AI54" s="186"/>
      <c r="AJ54" s="179" t="str">
        <f t="shared" si="11"/>
        <v/>
      </c>
      <c r="AK54" s="231"/>
      <c r="AL54" s="175" t="str">
        <f ca="1">IFERROR(OFFSET(data_pull!K25,0,report!$AW$1,1,1),0)</f>
        <v/>
      </c>
      <c r="AM54" s="175"/>
      <c r="AN54" s="175"/>
      <c r="AO54" s="175" t="str">
        <f ca="1">IFERROR(OFFSET(data_pull!L25,0,report!$AW$1,1,1),0)</f>
        <v/>
      </c>
      <c r="AP54" s="175"/>
      <c r="AQ54" s="175"/>
      <c r="AR54" s="175" t="str">
        <f ca="1">IFERROR(OFFSET(data_pull!M25,0,report!$AW$1,1,1),0)</f>
        <v/>
      </c>
      <c r="AS54" s="175"/>
      <c r="AT54" s="175"/>
      <c r="AU54" s="180" t="str">
        <f>IFERROR(INDEX(resource!$AS$3:$CH$1001,resource!$CF26,42),"")</f>
        <v/>
      </c>
      <c r="AV54" s="181"/>
      <c r="AW54" s="86"/>
      <c r="AX54" s="86"/>
      <c r="AY54" s="86"/>
      <c r="AZ54" s="86"/>
      <c r="BA54" s="238" t="str">
        <f>IFERROR(INDEX(resource!$DK$3:$EA$1001,MATCH(INDEX(resource!$AS$3:$CC$1001,resource!$CF26,37),resource!$CC$3:$CC$1001,0),MATCH(report!BA$26,resource!$DK$2:$EA$2,0)),"")</f>
        <v/>
      </c>
      <c r="BB54" s="187"/>
      <c r="BC54" s="187" t="str">
        <f>IFERROR(INDEX(resource!$DK$3:$EA$1001,MATCH(INDEX(resource!$AS$3:$CC$1001,resource!$CF26,37),resource!$CC$3:$CC$1001,0),MATCH(report!BC$26,resource!$DK$2:$EA$2,0)),"")</f>
        <v/>
      </c>
      <c r="BD54" s="187"/>
      <c r="BE54" s="187" t="str">
        <f>IFERROR(INDEX(resource!$DK$3:$EA$1001,MATCH(INDEX(resource!$AS$3:$CC$1001,resource!$CF26,37),resource!$CC$3:$CC$1001,0),MATCH(report!BE$26,resource!$DK$2:$EA$2,0)),"")</f>
        <v/>
      </c>
      <c r="BF54" s="187"/>
      <c r="BG54" s="187" t="str">
        <f>IFERROR(INDEX(resource!$DK$3:$EA$1001,MATCH(INDEX(resource!$AS$3:$CC$1001,resource!$CF26,37),resource!$CC$3:$CC$1001,0),MATCH(report!BG$26,resource!$DK$2:$EA$2,0)),"")</f>
        <v/>
      </c>
      <c r="BH54" s="187"/>
      <c r="BI54" s="179" t="str">
        <f>IFERROR(INDEX(resource!$DK$3:$EA$1001,MATCH(INDEX(resource!$AS$3:$CC$1001,resource!$CF26,37),resource!$CC$3:$CC$1001,0),MATCH(report!BI$26,resource!$DK$2:$EA$2,0)),"")</f>
        <v/>
      </c>
      <c r="BJ54" s="179"/>
      <c r="BK54" s="179" t="str">
        <f>IFERROR(INDEX(resource!$DK$3:$EA$1001,MATCH(INDEX(resource!$AS$3:$CC$1001,resource!$CF26,37),resource!$CC$3:$CC$1001,0),MATCH(report!BK$26,resource!$DK$2:$EA$2,0)),"")</f>
        <v/>
      </c>
      <c r="BL54" s="179"/>
      <c r="BM54" s="179" t="str">
        <f>IFERROR(INDEX(resource!$DK$3:$EA$1001,MATCH(INDEX(resource!$AS$3:$CC$1001,resource!$CF26,37),resource!$CC$3:$CC$1001,0),MATCH(report!BM$26,resource!$DK$2:$EA$2,0)),"")</f>
        <v/>
      </c>
      <c r="BN54" s="179"/>
      <c r="BO54" s="179" t="str">
        <f>IFERROR(INDEX(resource!$DK$3:$EA$1001,MATCH(INDEX(resource!$AS$3:$CC$1001,resource!$CF26,37),resource!$CC$3:$CC$1001,0),MATCH(report!BO$26,resource!$DK$2:$EA$2,0)),"")</f>
        <v/>
      </c>
      <c r="BP54" s="179"/>
      <c r="BQ54" s="179" t="str">
        <f>IFERROR(INDEX(resource!$DK$3:$EA$1001,MATCH(INDEX(resource!$AS$3:$CC$1001,resource!$CF26,37),resource!$CC$3:$CC$1001,0),MATCH(report!BQ$26,resource!$DK$2:$EA$2,0)),"")</f>
        <v/>
      </c>
      <c r="BR54" s="179"/>
      <c r="BS54" s="179" t="str">
        <f>IFERROR(INDEX(resource!$DK$3:$EA$1001,MATCH(INDEX(resource!$AS$3:$CC$1001,resource!$CF26,37),resource!$CC$3:$CC$1001,0),MATCH(report!BS$26,resource!$DK$2:$EA$2,0)),"")</f>
        <v/>
      </c>
      <c r="BT54" s="179"/>
      <c r="BU54" s="179" t="str">
        <f>IFERROR(INDEX(resource!$DK$3:$EA$1001,MATCH(INDEX(resource!$AS$3:$CC$1001,resource!$CF26,37),resource!$CC$3:$CC$1001,0),MATCH(report!BU$26,resource!$DK$2:$EA$2,0)),"")</f>
        <v/>
      </c>
      <c r="BV54" s="179"/>
      <c r="BW54" s="179" t="str">
        <f>IFERROR(INDEX(resource!$DK$3:$EA$1001,MATCH(INDEX(resource!$AS$3:$CC$1001,resource!$CF26,37),resource!$CC$3:$CC$1001,0),MATCH(report!BW$26,resource!$DK$2:$EA$2,0)),"")</f>
        <v/>
      </c>
      <c r="BX54" s="179"/>
      <c r="BY54" s="179" t="str">
        <f>IFERROR(INDEX(resource!$DK$3:$EA$1001,MATCH(INDEX(resource!$AS$3:$CC$1001,resource!$CF26,37),resource!$CC$3:$CC$1001,0),MATCH(report!BY$26,resource!$DK$2:$EA$2,0)),"")</f>
        <v/>
      </c>
      <c r="BZ54" s="179"/>
      <c r="CA54" s="179" t="str">
        <f>IFERROR(INDEX(resource!$DK$3:$EA$1001,MATCH(INDEX(resource!$AS$3:$CC$1001,resource!$CF26,37),resource!$CC$3:$CC$1001,0),MATCH(report!CA$26,resource!$DK$2:$EA$2,0)),"")</f>
        <v/>
      </c>
      <c r="CB54" s="179"/>
      <c r="CC54" s="179" t="str">
        <f>IFERROR(INDEX(resource!$DK$3:$EA$1001,MATCH(INDEX(resource!$AS$3:$CC$1001,resource!$CF26,37),resource!$CC$3:$CC$1001,0),MATCH(report!CC$26,resource!$DK$2:$EA$2,0)),"")</f>
        <v/>
      </c>
      <c r="CD54" s="179"/>
      <c r="CE54" s="179" t="str">
        <f>IFERROR(INDEX(resource!$DK$3:$EA$1001,MATCH(INDEX(resource!$AS$3:$CC$1001,resource!$CF26,37),resource!$CC$3:$CC$1001,0),MATCH(report!CE$26,resource!$DK$2:$EA$2,0)),"")</f>
        <v/>
      </c>
      <c r="CF54" s="179"/>
      <c r="CG54" s="179" t="str">
        <f>IFERROR(INDEX(resource!$DK$3:$EA$1001,MATCH(INDEX(resource!$AS$3:$CC$1001,resource!$CF26,37),resource!$CC$3:$CC$1001,0),MATCH(report!CG$26,resource!$DK$2:$EA$2,0)),"")</f>
        <v/>
      </c>
      <c r="CH54" s="231"/>
    </row>
    <row r="55" spans="2:86" x14ac:dyDescent="0.2">
      <c r="B55" s="13" t="str">
        <f>IFERROR(INDEX(resource!$AS$3:$BA$1001,resource!$CF27,COLUMNS($A$31:A55)),"")</f>
        <v/>
      </c>
      <c r="C55" s="12"/>
      <c r="D55" s="12"/>
      <c r="E55" s="179">
        <f>IFERROR(SUMIFS(resource!$AV$3:$AV$1001,resource!$AQ$3:$AQ$1001,report!$AQ$3,resource!$AR$3:$AR$1001,report!B55),"")</f>
        <v>0</v>
      </c>
      <c r="F55" s="179"/>
      <c r="G55" s="231"/>
      <c r="H55" s="229" t="str">
        <f>IFERROR(INDEX(resource!$AS$3:$BA$1001,resource!$CF27,COLUMNS($A$31:B55)),"")</f>
        <v/>
      </c>
      <c r="I55" s="230"/>
      <c r="J55" s="230"/>
      <c r="K55" s="230"/>
      <c r="L55" s="230"/>
      <c r="M55" s="210" t="str">
        <f>IFERROR(INDEX(resource!$AS$3:$BA$1001,resource!$CF27,3),"")</f>
        <v/>
      </c>
      <c r="N55" s="210"/>
      <c r="O55" s="210"/>
      <c r="P55" s="210"/>
      <c r="Q55" s="182" t="str">
        <f>IFERROR(INDEX(resource!$AS$3:$EX$1001,resource!$CF27,110),"")</f>
        <v/>
      </c>
      <c r="R55" s="176"/>
      <c r="S55" s="176"/>
      <c r="T55" s="232" t="str">
        <f t="shared" si="7"/>
        <v/>
      </c>
      <c r="U55" s="232"/>
      <c r="V55" s="153" t="str">
        <f t="shared" si="10"/>
        <v/>
      </c>
      <c r="W55" s="176" t="str">
        <f>IFERROR(INDEX(resource!$AS$3:$BA$1001,resource!$CF27,4),"")</f>
        <v/>
      </c>
      <c r="X55" s="176"/>
      <c r="Y55" s="177"/>
      <c r="Z55" s="178">
        <f t="shared" si="8"/>
        <v>0</v>
      </c>
      <c r="AA55" s="179"/>
      <c r="AB55" s="179"/>
      <c r="AC55" s="187" t="str">
        <f>IFERROR(INDEX(resource!$AS$3:$EX$1001,resource!$CF27,109),"")</f>
        <v/>
      </c>
      <c r="AD55" s="188"/>
      <c r="AE55" s="179" t="str">
        <f t="shared" si="9"/>
        <v/>
      </c>
      <c r="AF55" s="179"/>
      <c r="AG55" s="179"/>
      <c r="AH55" s="185" t="str">
        <f>IFERROR(INDEX(resource!$AS$3:$BA$1001,resource!$CF27,5),"")</f>
        <v/>
      </c>
      <c r="AI55" s="186"/>
      <c r="AJ55" s="179" t="str">
        <f t="shared" si="11"/>
        <v/>
      </c>
      <c r="AK55" s="231"/>
      <c r="AL55" s="175" t="str">
        <f ca="1">IFERROR(OFFSET(data_pull!K26,0,report!$AW$1,1,1),0)</f>
        <v/>
      </c>
      <c r="AM55" s="175"/>
      <c r="AN55" s="175"/>
      <c r="AO55" s="175" t="str">
        <f ca="1">IFERROR(OFFSET(data_pull!L26,0,report!$AW$1,1,1),0)</f>
        <v/>
      </c>
      <c r="AP55" s="175"/>
      <c r="AQ55" s="175"/>
      <c r="AR55" s="175" t="str">
        <f ca="1">IFERROR(OFFSET(data_pull!M26,0,report!$AW$1,1,1),0)</f>
        <v/>
      </c>
      <c r="AS55" s="175"/>
      <c r="AT55" s="175"/>
      <c r="AU55" s="180" t="str">
        <f>IFERROR(INDEX(resource!$AS$3:$CH$1001,resource!$CF27,42),"")</f>
        <v/>
      </c>
      <c r="AV55" s="181"/>
      <c r="AW55" s="86"/>
      <c r="AX55" s="86"/>
      <c r="AY55" s="86"/>
      <c r="AZ55" s="86"/>
      <c r="BA55" s="238" t="str">
        <f>IFERROR(INDEX(resource!$DK$3:$EA$1001,MATCH(INDEX(resource!$AS$3:$CC$1001,resource!$CF27,37),resource!$CC$3:$CC$1001,0),MATCH(report!BA$26,resource!$DK$2:$EA$2,0)),"")</f>
        <v/>
      </c>
      <c r="BB55" s="187"/>
      <c r="BC55" s="187" t="str">
        <f>IFERROR(INDEX(resource!$DK$3:$EA$1001,MATCH(INDEX(resource!$AS$3:$CC$1001,resource!$CF27,37),resource!$CC$3:$CC$1001,0),MATCH(report!BC$26,resource!$DK$2:$EA$2,0)),"")</f>
        <v/>
      </c>
      <c r="BD55" s="187"/>
      <c r="BE55" s="187" t="str">
        <f>IFERROR(INDEX(resource!$DK$3:$EA$1001,MATCH(INDEX(resource!$AS$3:$CC$1001,resource!$CF27,37),resource!$CC$3:$CC$1001,0),MATCH(report!BE$26,resource!$DK$2:$EA$2,0)),"")</f>
        <v/>
      </c>
      <c r="BF55" s="187"/>
      <c r="BG55" s="187" t="str">
        <f>IFERROR(INDEX(resource!$DK$3:$EA$1001,MATCH(INDEX(resource!$AS$3:$CC$1001,resource!$CF27,37),resource!$CC$3:$CC$1001,0),MATCH(report!BG$26,resource!$DK$2:$EA$2,0)),"")</f>
        <v/>
      </c>
      <c r="BH55" s="187"/>
      <c r="BI55" s="179" t="str">
        <f>IFERROR(INDEX(resource!$DK$3:$EA$1001,MATCH(INDEX(resource!$AS$3:$CC$1001,resource!$CF27,37),resource!$CC$3:$CC$1001,0),MATCH(report!BI$26,resource!$DK$2:$EA$2,0)),"")</f>
        <v/>
      </c>
      <c r="BJ55" s="179"/>
      <c r="BK55" s="179" t="str">
        <f>IFERROR(INDEX(resource!$DK$3:$EA$1001,MATCH(INDEX(resource!$AS$3:$CC$1001,resource!$CF27,37),resource!$CC$3:$CC$1001,0),MATCH(report!BK$26,resource!$DK$2:$EA$2,0)),"")</f>
        <v/>
      </c>
      <c r="BL55" s="179"/>
      <c r="BM55" s="179" t="str">
        <f>IFERROR(INDEX(resource!$DK$3:$EA$1001,MATCH(INDEX(resource!$AS$3:$CC$1001,resource!$CF27,37),resource!$CC$3:$CC$1001,0),MATCH(report!BM$26,resource!$DK$2:$EA$2,0)),"")</f>
        <v/>
      </c>
      <c r="BN55" s="179"/>
      <c r="BO55" s="179" t="str">
        <f>IFERROR(INDEX(resource!$DK$3:$EA$1001,MATCH(INDEX(resource!$AS$3:$CC$1001,resource!$CF27,37),resource!$CC$3:$CC$1001,0),MATCH(report!BO$26,resource!$DK$2:$EA$2,0)),"")</f>
        <v/>
      </c>
      <c r="BP55" s="179"/>
      <c r="BQ55" s="179" t="str">
        <f>IFERROR(INDEX(resource!$DK$3:$EA$1001,MATCH(INDEX(resource!$AS$3:$CC$1001,resource!$CF27,37),resource!$CC$3:$CC$1001,0),MATCH(report!BQ$26,resource!$DK$2:$EA$2,0)),"")</f>
        <v/>
      </c>
      <c r="BR55" s="179"/>
      <c r="BS55" s="179" t="str">
        <f>IFERROR(INDEX(resource!$DK$3:$EA$1001,MATCH(INDEX(resource!$AS$3:$CC$1001,resource!$CF27,37),resource!$CC$3:$CC$1001,0),MATCH(report!BS$26,resource!$DK$2:$EA$2,0)),"")</f>
        <v/>
      </c>
      <c r="BT55" s="179"/>
      <c r="BU55" s="179" t="str">
        <f>IFERROR(INDEX(resource!$DK$3:$EA$1001,MATCH(INDEX(resource!$AS$3:$CC$1001,resource!$CF27,37),resource!$CC$3:$CC$1001,0),MATCH(report!BU$26,resource!$DK$2:$EA$2,0)),"")</f>
        <v/>
      </c>
      <c r="BV55" s="179"/>
      <c r="BW55" s="179" t="str">
        <f>IFERROR(INDEX(resource!$DK$3:$EA$1001,MATCH(INDEX(resource!$AS$3:$CC$1001,resource!$CF27,37),resource!$CC$3:$CC$1001,0),MATCH(report!BW$26,resource!$DK$2:$EA$2,0)),"")</f>
        <v/>
      </c>
      <c r="BX55" s="179"/>
      <c r="BY55" s="179" t="str">
        <f>IFERROR(INDEX(resource!$DK$3:$EA$1001,MATCH(INDEX(resource!$AS$3:$CC$1001,resource!$CF27,37),resource!$CC$3:$CC$1001,0),MATCH(report!BY$26,resource!$DK$2:$EA$2,0)),"")</f>
        <v/>
      </c>
      <c r="BZ55" s="179"/>
      <c r="CA55" s="179" t="str">
        <f>IFERROR(INDEX(resource!$DK$3:$EA$1001,MATCH(INDEX(resource!$AS$3:$CC$1001,resource!$CF27,37),resource!$CC$3:$CC$1001,0),MATCH(report!CA$26,resource!$DK$2:$EA$2,0)),"")</f>
        <v/>
      </c>
      <c r="CB55" s="179"/>
      <c r="CC55" s="179" t="str">
        <f>IFERROR(INDEX(resource!$DK$3:$EA$1001,MATCH(INDEX(resource!$AS$3:$CC$1001,resource!$CF27,37),resource!$CC$3:$CC$1001,0),MATCH(report!CC$26,resource!$DK$2:$EA$2,0)),"")</f>
        <v/>
      </c>
      <c r="CD55" s="179"/>
      <c r="CE55" s="179" t="str">
        <f>IFERROR(INDEX(resource!$DK$3:$EA$1001,MATCH(INDEX(resource!$AS$3:$CC$1001,resource!$CF27,37),resource!$CC$3:$CC$1001,0),MATCH(report!CE$26,resource!$DK$2:$EA$2,0)),"")</f>
        <v/>
      </c>
      <c r="CF55" s="179"/>
      <c r="CG55" s="179" t="str">
        <f>IFERROR(INDEX(resource!$DK$3:$EA$1001,MATCH(INDEX(resource!$AS$3:$CC$1001,resource!$CF27,37),resource!$CC$3:$CC$1001,0),MATCH(report!CG$26,resource!$DK$2:$EA$2,0)),"")</f>
        <v/>
      </c>
      <c r="CH55" s="231"/>
    </row>
    <row r="56" spans="2:86" x14ac:dyDescent="0.2">
      <c r="B56" s="13" t="str">
        <f>IFERROR(INDEX(resource!$AS$3:$BA$1001,resource!$CF28,COLUMNS($A$31:A56)),"")</f>
        <v/>
      </c>
      <c r="C56" s="12"/>
      <c r="D56" s="12"/>
      <c r="E56" s="179">
        <f>IFERROR(SUMIFS(resource!$AV$3:$AV$1001,resource!$AQ$3:$AQ$1001,report!$AQ$3,resource!$AR$3:$AR$1001,report!B56),"")</f>
        <v>0</v>
      </c>
      <c r="F56" s="179"/>
      <c r="G56" s="231"/>
      <c r="H56" s="229" t="str">
        <f>IFERROR(INDEX(resource!$AS$3:$BA$1001,resource!$CF28,COLUMNS($A$31:B56)),"")</f>
        <v/>
      </c>
      <c r="I56" s="230"/>
      <c r="J56" s="230"/>
      <c r="K56" s="230"/>
      <c r="L56" s="230"/>
      <c r="M56" s="210" t="str">
        <f>IFERROR(INDEX(resource!$AS$3:$BA$1001,resource!$CF28,3),"")</f>
        <v/>
      </c>
      <c r="N56" s="210"/>
      <c r="O56" s="210"/>
      <c r="P56" s="210"/>
      <c r="Q56" s="182" t="str">
        <f>IFERROR(INDEX(resource!$AS$3:$EX$1001,resource!$CF28,110),"")</f>
        <v/>
      </c>
      <c r="R56" s="176"/>
      <c r="S56" s="176"/>
      <c r="T56" s="232" t="str">
        <f t="shared" si="7"/>
        <v/>
      </c>
      <c r="U56" s="232"/>
      <c r="V56" s="153" t="str">
        <f t="shared" si="10"/>
        <v/>
      </c>
      <c r="W56" s="176" t="str">
        <f>IFERROR(INDEX(resource!$AS$3:$BA$1001,resource!$CF28,4),"")</f>
        <v/>
      </c>
      <c r="X56" s="176"/>
      <c r="Y56" s="177"/>
      <c r="Z56" s="178">
        <f t="shared" si="8"/>
        <v>0</v>
      </c>
      <c r="AA56" s="179"/>
      <c r="AB56" s="179"/>
      <c r="AC56" s="187" t="str">
        <f>IFERROR(INDEX(resource!$AS$3:$EX$1001,resource!$CF28,109),"")</f>
        <v/>
      </c>
      <c r="AD56" s="188"/>
      <c r="AE56" s="179" t="str">
        <f t="shared" si="9"/>
        <v/>
      </c>
      <c r="AF56" s="179"/>
      <c r="AG56" s="179"/>
      <c r="AH56" s="185" t="str">
        <f>IFERROR(INDEX(resource!$AS$3:$BA$1001,resource!$CF28,5),"")</f>
        <v/>
      </c>
      <c r="AI56" s="186"/>
      <c r="AJ56" s="179" t="str">
        <f t="shared" si="11"/>
        <v/>
      </c>
      <c r="AK56" s="231"/>
      <c r="AL56" s="175" t="str">
        <f ca="1">IFERROR(OFFSET(data_pull!K27,0,report!$AW$1,1,1),0)</f>
        <v/>
      </c>
      <c r="AM56" s="175"/>
      <c r="AN56" s="175"/>
      <c r="AO56" s="175" t="str">
        <f ca="1">IFERROR(OFFSET(data_pull!L27,0,report!$AW$1,1,1),0)</f>
        <v/>
      </c>
      <c r="AP56" s="175"/>
      <c r="AQ56" s="175"/>
      <c r="AR56" s="175" t="str">
        <f ca="1">IFERROR(OFFSET(data_pull!M27,0,report!$AW$1,1,1),0)</f>
        <v/>
      </c>
      <c r="AS56" s="175"/>
      <c r="AT56" s="175"/>
      <c r="AU56" s="180" t="str">
        <f>IFERROR(INDEX(resource!$AS$3:$CH$1001,resource!$CF28,42),"")</f>
        <v/>
      </c>
      <c r="AV56" s="181"/>
      <c r="AW56" s="86"/>
      <c r="AX56" s="86"/>
      <c r="AY56" s="86"/>
      <c r="AZ56" s="86"/>
      <c r="BA56" s="238" t="str">
        <f>IFERROR(INDEX(resource!$DK$3:$EA$1001,MATCH(INDEX(resource!$AS$3:$CC$1001,resource!$CF28,37),resource!$CC$3:$CC$1001,0),MATCH(report!BA$26,resource!$DK$2:$EA$2,0)),"")</f>
        <v/>
      </c>
      <c r="BB56" s="187"/>
      <c r="BC56" s="187" t="str">
        <f>IFERROR(INDEX(resource!$DK$3:$EA$1001,MATCH(INDEX(resource!$AS$3:$CC$1001,resource!$CF28,37),resource!$CC$3:$CC$1001,0),MATCH(report!BC$26,resource!$DK$2:$EA$2,0)),"")</f>
        <v/>
      </c>
      <c r="BD56" s="187"/>
      <c r="BE56" s="187" t="str">
        <f>IFERROR(INDEX(resource!$DK$3:$EA$1001,MATCH(INDEX(resource!$AS$3:$CC$1001,resource!$CF28,37),resource!$CC$3:$CC$1001,0),MATCH(report!BE$26,resource!$DK$2:$EA$2,0)),"")</f>
        <v/>
      </c>
      <c r="BF56" s="187"/>
      <c r="BG56" s="187" t="str">
        <f>IFERROR(INDEX(resource!$DK$3:$EA$1001,MATCH(INDEX(resource!$AS$3:$CC$1001,resource!$CF28,37),resource!$CC$3:$CC$1001,0),MATCH(report!BG$26,resource!$DK$2:$EA$2,0)),"")</f>
        <v/>
      </c>
      <c r="BH56" s="187"/>
      <c r="BI56" s="179" t="str">
        <f>IFERROR(INDEX(resource!$DK$3:$EA$1001,MATCH(INDEX(resource!$AS$3:$CC$1001,resource!$CF28,37),resource!$CC$3:$CC$1001,0),MATCH(report!BI$26,resource!$DK$2:$EA$2,0)),"")</f>
        <v/>
      </c>
      <c r="BJ56" s="179"/>
      <c r="BK56" s="179" t="str">
        <f>IFERROR(INDEX(resource!$DK$3:$EA$1001,MATCH(INDEX(resource!$AS$3:$CC$1001,resource!$CF28,37),resource!$CC$3:$CC$1001,0),MATCH(report!BK$26,resource!$DK$2:$EA$2,0)),"")</f>
        <v/>
      </c>
      <c r="BL56" s="179"/>
      <c r="BM56" s="179" t="str">
        <f>IFERROR(INDEX(resource!$DK$3:$EA$1001,MATCH(INDEX(resource!$AS$3:$CC$1001,resource!$CF28,37),resource!$CC$3:$CC$1001,0),MATCH(report!BM$26,resource!$DK$2:$EA$2,0)),"")</f>
        <v/>
      </c>
      <c r="BN56" s="179"/>
      <c r="BO56" s="179" t="str">
        <f>IFERROR(INDEX(resource!$DK$3:$EA$1001,MATCH(INDEX(resource!$AS$3:$CC$1001,resource!$CF28,37),resource!$CC$3:$CC$1001,0),MATCH(report!BO$26,resource!$DK$2:$EA$2,0)),"")</f>
        <v/>
      </c>
      <c r="BP56" s="179"/>
      <c r="BQ56" s="179" t="str">
        <f>IFERROR(INDEX(resource!$DK$3:$EA$1001,MATCH(INDEX(resource!$AS$3:$CC$1001,resource!$CF28,37),resource!$CC$3:$CC$1001,0),MATCH(report!BQ$26,resource!$DK$2:$EA$2,0)),"")</f>
        <v/>
      </c>
      <c r="BR56" s="179"/>
      <c r="BS56" s="179" t="str">
        <f>IFERROR(INDEX(resource!$DK$3:$EA$1001,MATCH(INDEX(resource!$AS$3:$CC$1001,resource!$CF28,37),resource!$CC$3:$CC$1001,0),MATCH(report!BS$26,resource!$DK$2:$EA$2,0)),"")</f>
        <v/>
      </c>
      <c r="BT56" s="179"/>
      <c r="BU56" s="179" t="str">
        <f>IFERROR(INDEX(resource!$DK$3:$EA$1001,MATCH(INDEX(resource!$AS$3:$CC$1001,resource!$CF28,37),resource!$CC$3:$CC$1001,0),MATCH(report!BU$26,resource!$DK$2:$EA$2,0)),"")</f>
        <v/>
      </c>
      <c r="BV56" s="179"/>
      <c r="BW56" s="179" t="str">
        <f>IFERROR(INDEX(resource!$DK$3:$EA$1001,MATCH(INDEX(resource!$AS$3:$CC$1001,resource!$CF28,37),resource!$CC$3:$CC$1001,0),MATCH(report!BW$26,resource!$DK$2:$EA$2,0)),"")</f>
        <v/>
      </c>
      <c r="BX56" s="179"/>
      <c r="BY56" s="179" t="str">
        <f>IFERROR(INDEX(resource!$DK$3:$EA$1001,MATCH(INDEX(resource!$AS$3:$CC$1001,resource!$CF28,37),resource!$CC$3:$CC$1001,0),MATCH(report!BY$26,resource!$DK$2:$EA$2,0)),"")</f>
        <v/>
      </c>
      <c r="BZ56" s="179"/>
      <c r="CA56" s="179" t="str">
        <f>IFERROR(INDEX(resource!$DK$3:$EA$1001,MATCH(INDEX(resource!$AS$3:$CC$1001,resource!$CF28,37),resource!$CC$3:$CC$1001,0),MATCH(report!CA$26,resource!$DK$2:$EA$2,0)),"")</f>
        <v/>
      </c>
      <c r="CB56" s="179"/>
      <c r="CC56" s="179" t="str">
        <f>IFERROR(INDEX(resource!$DK$3:$EA$1001,MATCH(INDEX(resource!$AS$3:$CC$1001,resource!$CF28,37),resource!$CC$3:$CC$1001,0),MATCH(report!CC$26,resource!$DK$2:$EA$2,0)),"")</f>
        <v/>
      </c>
      <c r="CD56" s="179"/>
      <c r="CE56" s="179" t="str">
        <f>IFERROR(INDEX(resource!$DK$3:$EA$1001,MATCH(INDEX(resource!$AS$3:$CC$1001,resource!$CF28,37),resource!$CC$3:$CC$1001,0),MATCH(report!CE$26,resource!$DK$2:$EA$2,0)),"")</f>
        <v/>
      </c>
      <c r="CF56" s="179"/>
      <c r="CG56" s="179" t="str">
        <f>IFERROR(INDEX(resource!$DK$3:$EA$1001,MATCH(INDEX(resource!$AS$3:$CC$1001,resource!$CF28,37),resource!$CC$3:$CC$1001,0),MATCH(report!CG$26,resource!$DK$2:$EA$2,0)),"")</f>
        <v/>
      </c>
      <c r="CH56" s="231"/>
    </row>
    <row r="57" spans="2:86" x14ac:dyDescent="0.2">
      <c r="B57" s="13" t="str">
        <f>IFERROR(INDEX(resource!$AS$3:$BA$1001,resource!$CF29,COLUMNS($A$31:A57)),"")</f>
        <v/>
      </c>
      <c r="C57" s="12"/>
      <c r="D57" s="12"/>
      <c r="E57" s="179">
        <f>IFERROR(SUMIFS(resource!$AV$3:$AV$1001,resource!$AQ$3:$AQ$1001,report!$AQ$3,resource!$AR$3:$AR$1001,report!B57),"")</f>
        <v>0</v>
      </c>
      <c r="F57" s="179"/>
      <c r="G57" s="231"/>
      <c r="H57" s="229" t="str">
        <f>IFERROR(INDEX(resource!$AS$3:$BA$1001,resource!$CF29,COLUMNS($A$31:B57)),"")</f>
        <v/>
      </c>
      <c r="I57" s="230"/>
      <c r="J57" s="230"/>
      <c r="K57" s="230"/>
      <c r="L57" s="230"/>
      <c r="M57" s="210" t="str">
        <f>IFERROR(INDEX(resource!$AS$3:$BA$1001,resource!$CF29,3),"")</f>
        <v/>
      </c>
      <c r="N57" s="210"/>
      <c r="O57" s="210"/>
      <c r="P57" s="210"/>
      <c r="Q57" s="182" t="str">
        <f>IFERROR(INDEX(resource!$AS$3:$EX$1001,resource!$CF29,110),"")</f>
        <v/>
      </c>
      <c r="R57" s="176"/>
      <c r="S57" s="176"/>
      <c r="T57" s="232" t="str">
        <f t="shared" si="7"/>
        <v/>
      </c>
      <c r="U57" s="232"/>
      <c r="V57" s="153" t="str">
        <f t="shared" si="10"/>
        <v/>
      </c>
      <c r="W57" s="176" t="str">
        <f>IFERROR(INDEX(resource!$AS$3:$BA$1001,resource!$CF29,4),"")</f>
        <v/>
      </c>
      <c r="X57" s="176"/>
      <c r="Y57" s="177"/>
      <c r="Z57" s="178">
        <f t="shared" si="8"/>
        <v>0</v>
      </c>
      <c r="AA57" s="179"/>
      <c r="AB57" s="179"/>
      <c r="AC57" s="187" t="str">
        <f>IFERROR(INDEX(resource!$AS$3:$EX$1001,resource!$CF29,109),"")</f>
        <v/>
      </c>
      <c r="AD57" s="188"/>
      <c r="AE57" s="179" t="str">
        <f t="shared" si="9"/>
        <v/>
      </c>
      <c r="AF57" s="179"/>
      <c r="AG57" s="179"/>
      <c r="AH57" s="185" t="str">
        <f>IFERROR(INDEX(resource!$AS$3:$BA$1001,resource!$CF29,5),"")</f>
        <v/>
      </c>
      <c r="AI57" s="186"/>
      <c r="AJ57" s="179" t="str">
        <f t="shared" si="11"/>
        <v/>
      </c>
      <c r="AK57" s="231"/>
      <c r="AL57" s="175" t="str">
        <f ca="1">IFERROR(OFFSET(data_pull!K28,0,report!$AW$1,1,1),0)</f>
        <v/>
      </c>
      <c r="AM57" s="175"/>
      <c r="AN57" s="175"/>
      <c r="AO57" s="175" t="str">
        <f ca="1">IFERROR(OFFSET(data_pull!L28,0,report!$AW$1,1,1),0)</f>
        <v/>
      </c>
      <c r="AP57" s="175"/>
      <c r="AQ57" s="175"/>
      <c r="AR57" s="175" t="str">
        <f ca="1">IFERROR(OFFSET(data_pull!M28,0,report!$AW$1,1,1),0)</f>
        <v/>
      </c>
      <c r="AS57" s="175"/>
      <c r="AT57" s="175"/>
      <c r="AU57" s="180" t="str">
        <f>IFERROR(INDEX(resource!$AS$3:$CH$1001,resource!$CF29,42),"")</f>
        <v/>
      </c>
      <c r="AV57" s="181"/>
      <c r="AW57" s="86"/>
      <c r="AX57" s="86"/>
      <c r="AY57" s="86"/>
      <c r="AZ57" s="86"/>
      <c r="BA57" s="238" t="str">
        <f>IFERROR(INDEX(resource!$DK$3:$EA$1001,MATCH(INDEX(resource!$AS$3:$CC$1001,resource!$CF29,37),resource!$CC$3:$CC$1001,0),MATCH(report!BA$26,resource!$DK$2:$EA$2,0)),"")</f>
        <v/>
      </c>
      <c r="BB57" s="187"/>
      <c r="BC57" s="187" t="str">
        <f>IFERROR(INDEX(resource!$DK$3:$EA$1001,MATCH(INDEX(resource!$AS$3:$CC$1001,resource!$CF29,37),resource!$CC$3:$CC$1001,0),MATCH(report!BC$26,resource!$DK$2:$EA$2,0)),"")</f>
        <v/>
      </c>
      <c r="BD57" s="187"/>
      <c r="BE57" s="187" t="str">
        <f>IFERROR(INDEX(resource!$DK$3:$EA$1001,MATCH(INDEX(resource!$AS$3:$CC$1001,resource!$CF29,37),resource!$CC$3:$CC$1001,0),MATCH(report!BE$26,resource!$DK$2:$EA$2,0)),"")</f>
        <v/>
      </c>
      <c r="BF57" s="187"/>
      <c r="BG57" s="187" t="str">
        <f>IFERROR(INDEX(resource!$DK$3:$EA$1001,MATCH(INDEX(resource!$AS$3:$CC$1001,resource!$CF29,37),resource!$CC$3:$CC$1001,0),MATCH(report!BG$26,resource!$DK$2:$EA$2,0)),"")</f>
        <v/>
      </c>
      <c r="BH57" s="187"/>
      <c r="BI57" s="179" t="str">
        <f>IFERROR(INDEX(resource!$DK$3:$EA$1001,MATCH(INDEX(resource!$AS$3:$CC$1001,resource!$CF29,37),resource!$CC$3:$CC$1001,0),MATCH(report!BI$26,resource!$DK$2:$EA$2,0)),"")</f>
        <v/>
      </c>
      <c r="BJ57" s="179"/>
      <c r="BK57" s="179" t="str">
        <f>IFERROR(INDEX(resource!$DK$3:$EA$1001,MATCH(INDEX(resource!$AS$3:$CC$1001,resource!$CF29,37),resource!$CC$3:$CC$1001,0),MATCH(report!BK$26,resource!$DK$2:$EA$2,0)),"")</f>
        <v/>
      </c>
      <c r="BL57" s="179"/>
      <c r="BM57" s="179" t="str">
        <f>IFERROR(INDEX(resource!$DK$3:$EA$1001,MATCH(INDEX(resource!$AS$3:$CC$1001,resource!$CF29,37),resource!$CC$3:$CC$1001,0),MATCH(report!BM$26,resource!$DK$2:$EA$2,0)),"")</f>
        <v/>
      </c>
      <c r="BN57" s="179"/>
      <c r="BO57" s="179" t="str">
        <f>IFERROR(INDEX(resource!$DK$3:$EA$1001,MATCH(INDEX(resource!$AS$3:$CC$1001,resource!$CF29,37),resource!$CC$3:$CC$1001,0),MATCH(report!BO$26,resource!$DK$2:$EA$2,0)),"")</f>
        <v/>
      </c>
      <c r="BP57" s="179"/>
      <c r="BQ57" s="179" t="str">
        <f>IFERROR(INDEX(resource!$DK$3:$EA$1001,MATCH(INDEX(resource!$AS$3:$CC$1001,resource!$CF29,37),resource!$CC$3:$CC$1001,0),MATCH(report!BQ$26,resource!$DK$2:$EA$2,0)),"")</f>
        <v/>
      </c>
      <c r="BR57" s="179"/>
      <c r="BS57" s="179" t="str">
        <f>IFERROR(INDEX(resource!$DK$3:$EA$1001,MATCH(INDEX(resource!$AS$3:$CC$1001,resource!$CF29,37),resource!$CC$3:$CC$1001,0),MATCH(report!BS$26,resource!$DK$2:$EA$2,0)),"")</f>
        <v/>
      </c>
      <c r="BT57" s="179"/>
      <c r="BU57" s="179" t="str">
        <f>IFERROR(INDEX(resource!$DK$3:$EA$1001,MATCH(INDEX(resource!$AS$3:$CC$1001,resource!$CF29,37),resource!$CC$3:$CC$1001,0),MATCH(report!BU$26,resource!$DK$2:$EA$2,0)),"")</f>
        <v/>
      </c>
      <c r="BV57" s="179"/>
      <c r="BW57" s="179" t="str">
        <f>IFERROR(INDEX(resource!$DK$3:$EA$1001,MATCH(INDEX(resource!$AS$3:$CC$1001,resource!$CF29,37),resource!$CC$3:$CC$1001,0),MATCH(report!BW$26,resource!$DK$2:$EA$2,0)),"")</f>
        <v/>
      </c>
      <c r="BX57" s="179"/>
      <c r="BY57" s="179" t="str">
        <f>IFERROR(INDEX(resource!$DK$3:$EA$1001,MATCH(INDEX(resource!$AS$3:$CC$1001,resource!$CF29,37),resource!$CC$3:$CC$1001,0),MATCH(report!BY$26,resource!$DK$2:$EA$2,0)),"")</f>
        <v/>
      </c>
      <c r="BZ57" s="179"/>
      <c r="CA57" s="179" t="str">
        <f>IFERROR(INDEX(resource!$DK$3:$EA$1001,MATCH(INDEX(resource!$AS$3:$CC$1001,resource!$CF29,37),resource!$CC$3:$CC$1001,0),MATCH(report!CA$26,resource!$DK$2:$EA$2,0)),"")</f>
        <v/>
      </c>
      <c r="CB57" s="179"/>
      <c r="CC57" s="179" t="str">
        <f>IFERROR(INDEX(resource!$DK$3:$EA$1001,MATCH(INDEX(resource!$AS$3:$CC$1001,resource!$CF29,37),resource!$CC$3:$CC$1001,0),MATCH(report!CC$26,resource!$DK$2:$EA$2,0)),"")</f>
        <v/>
      </c>
      <c r="CD57" s="179"/>
      <c r="CE57" s="179" t="str">
        <f>IFERROR(INDEX(resource!$DK$3:$EA$1001,MATCH(INDEX(resource!$AS$3:$CC$1001,resource!$CF29,37),resource!$CC$3:$CC$1001,0),MATCH(report!CE$26,resource!$DK$2:$EA$2,0)),"")</f>
        <v/>
      </c>
      <c r="CF57" s="179"/>
      <c r="CG57" s="179" t="str">
        <f>IFERROR(INDEX(resource!$DK$3:$EA$1001,MATCH(INDEX(resource!$AS$3:$CC$1001,resource!$CF29,37),resource!$CC$3:$CC$1001,0),MATCH(report!CG$26,resource!$DK$2:$EA$2,0)),"")</f>
        <v/>
      </c>
      <c r="CH57" s="231"/>
    </row>
    <row r="58" spans="2:86" x14ac:dyDescent="0.2">
      <c r="B58" s="13" t="str">
        <f>IFERROR(INDEX(resource!$AS$3:$BA$1001,resource!$CF30,COLUMNS($A$31:A58)),"")</f>
        <v/>
      </c>
      <c r="C58" s="12"/>
      <c r="D58" s="12"/>
      <c r="E58" s="179">
        <f>IFERROR(SUMIFS(resource!$AV$3:$AV$1001,resource!$AQ$3:$AQ$1001,report!$AQ$3,resource!$AR$3:$AR$1001,report!B58),"")</f>
        <v>0</v>
      </c>
      <c r="F58" s="179"/>
      <c r="G58" s="231"/>
      <c r="H58" s="229" t="str">
        <f>IFERROR(INDEX(resource!$AS$3:$BA$1001,resource!$CF30,COLUMNS($A$31:B58)),"")</f>
        <v/>
      </c>
      <c r="I58" s="230"/>
      <c r="J58" s="230"/>
      <c r="K58" s="230"/>
      <c r="L58" s="230"/>
      <c r="M58" s="210" t="str">
        <f>IFERROR(INDEX(resource!$AS$3:$BA$1001,resource!$CF30,3),"")</f>
        <v/>
      </c>
      <c r="N58" s="210"/>
      <c r="O58" s="210"/>
      <c r="P58" s="210"/>
      <c r="Q58" s="182" t="str">
        <f>IFERROR(INDEX(resource!$AS$3:$EX$1001,resource!$CF30,110),"")</f>
        <v/>
      </c>
      <c r="R58" s="176"/>
      <c r="S58" s="176"/>
      <c r="T58" s="232" t="str">
        <f t="shared" si="7"/>
        <v/>
      </c>
      <c r="U58" s="232"/>
      <c r="V58" s="153" t="str">
        <f t="shared" si="10"/>
        <v/>
      </c>
      <c r="W58" s="176" t="str">
        <f>IFERROR(INDEX(resource!$AS$3:$BA$1001,resource!$CF30,4),"")</f>
        <v/>
      </c>
      <c r="X58" s="176"/>
      <c r="Y58" s="177"/>
      <c r="Z58" s="178">
        <f t="shared" si="8"/>
        <v>0</v>
      </c>
      <c r="AA58" s="179"/>
      <c r="AB58" s="179"/>
      <c r="AC58" s="187" t="str">
        <f>IFERROR(INDEX(resource!$AS$3:$EX$1001,resource!$CF30,109),"")</f>
        <v/>
      </c>
      <c r="AD58" s="188"/>
      <c r="AE58" s="179" t="str">
        <f t="shared" si="9"/>
        <v/>
      </c>
      <c r="AF58" s="179"/>
      <c r="AG58" s="179"/>
      <c r="AH58" s="185" t="str">
        <f>IFERROR(INDEX(resource!$AS$3:$BA$1001,resource!$CF30,5),"")</f>
        <v/>
      </c>
      <c r="AI58" s="186"/>
      <c r="AJ58" s="179" t="str">
        <f t="shared" si="11"/>
        <v/>
      </c>
      <c r="AK58" s="231"/>
      <c r="AL58" s="175" t="str">
        <f ca="1">IFERROR(OFFSET(data_pull!K29,0,report!$AW$1,1,1),0)</f>
        <v/>
      </c>
      <c r="AM58" s="175"/>
      <c r="AN58" s="175"/>
      <c r="AO58" s="175" t="str">
        <f ca="1">IFERROR(OFFSET(data_pull!L29,0,report!$AW$1,1,1),0)</f>
        <v/>
      </c>
      <c r="AP58" s="175"/>
      <c r="AQ58" s="175"/>
      <c r="AR58" s="175" t="str">
        <f ca="1">IFERROR(OFFSET(data_pull!M29,0,report!$AW$1,1,1),0)</f>
        <v/>
      </c>
      <c r="AS58" s="175"/>
      <c r="AT58" s="175"/>
      <c r="AU58" s="180" t="str">
        <f>IFERROR(INDEX(resource!$AS$3:$CH$1001,resource!$CF30,42),"")</f>
        <v/>
      </c>
      <c r="AV58" s="181"/>
      <c r="AW58" s="86"/>
      <c r="AX58" s="86"/>
      <c r="AY58" s="86"/>
      <c r="AZ58" s="86"/>
      <c r="BA58" s="238" t="str">
        <f>IFERROR(INDEX(resource!$DK$3:$EA$1001,MATCH(INDEX(resource!$AS$3:$CC$1001,resource!$CF30,37),resource!$CC$3:$CC$1001,0),MATCH(report!BA$26,resource!$DK$2:$EA$2,0)),"")</f>
        <v/>
      </c>
      <c r="BB58" s="187"/>
      <c r="BC58" s="187" t="str">
        <f>IFERROR(INDEX(resource!$DK$3:$EA$1001,MATCH(INDEX(resource!$AS$3:$CC$1001,resource!$CF30,37),resource!$CC$3:$CC$1001,0),MATCH(report!BC$26,resource!$DK$2:$EA$2,0)),"")</f>
        <v/>
      </c>
      <c r="BD58" s="187"/>
      <c r="BE58" s="187" t="str">
        <f>IFERROR(INDEX(resource!$DK$3:$EA$1001,MATCH(INDEX(resource!$AS$3:$CC$1001,resource!$CF30,37),resource!$CC$3:$CC$1001,0),MATCH(report!BE$26,resource!$DK$2:$EA$2,0)),"")</f>
        <v/>
      </c>
      <c r="BF58" s="187"/>
      <c r="BG58" s="187" t="str">
        <f>IFERROR(INDEX(resource!$DK$3:$EA$1001,MATCH(INDEX(resource!$AS$3:$CC$1001,resource!$CF30,37),resource!$CC$3:$CC$1001,0),MATCH(report!BG$26,resource!$DK$2:$EA$2,0)),"")</f>
        <v/>
      </c>
      <c r="BH58" s="187"/>
      <c r="BI58" s="179" t="str">
        <f>IFERROR(INDEX(resource!$DK$3:$EA$1001,MATCH(INDEX(resource!$AS$3:$CC$1001,resource!$CF30,37),resource!$CC$3:$CC$1001,0),MATCH(report!BI$26,resource!$DK$2:$EA$2,0)),"")</f>
        <v/>
      </c>
      <c r="BJ58" s="179"/>
      <c r="BK58" s="179" t="str">
        <f>IFERROR(INDEX(resource!$DK$3:$EA$1001,MATCH(INDEX(resource!$AS$3:$CC$1001,resource!$CF30,37),resource!$CC$3:$CC$1001,0),MATCH(report!BK$26,resource!$DK$2:$EA$2,0)),"")</f>
        <v/>
      </c>
      <c r="BL58" s="179"/>
      <c r="BM58" s="179" t="str">
        <f>IFERROR(INDEX(resource!$DK$3:$EA$1001,MATCH(INDEX(resource!$AS$3:$CC$1001,resource!$CF30,37),resource!$CC$3:$CC$1001,0),MATCH(report!BM$26,resource!$DK$2:$EA$2,0)),"")</f>
        <v/>
      </c>
      <c r="BN58" s="179"/>
      <c r="BO58" s="179" t="str">
        <f>IFERROR(INDEX(resource!$DK$3:$EA$1001,MATCH(INDEX(resource!$AS$3:$CC$1001,resource!$CF30,37),resource!$CC$3:$CC$1001,0),MATCH(report!BO$26,resource!$DK$2:$EA$2,0)),"")</f>
        <v/>
      </c>
      <c r="BP58" s="179"/>
      <c r="BQ58" s="179" t="str">
        <f>IFERROR(INDEX(resource!$DK$3:$EA$1001,MATCH(INDEX(resource!$AS$3:$CC$1001,resource!$CF30,37),resource!$CC$3:$CC$1001,0),MATCH(report!BQ$26,resource!$DK$2:$EA$2,0)),"")</f>
        <v/>
      </c>
      <c r="BR58" s="179"/>
      <c r="BS58" s="179" t="str">
        <f>IFERROR(INDEX(resource!$DK$3:$EA$1001,MATCH(INDEX(resource!$AS$3:$CC$1001,resource!$CF30,37),resource!$CC$3:$CC$1001,0),MATCH(report!BS$26,resource!$DK$2:$EA$2,0)),"")</f>
        <v/>
      </c>
      <c r="BT58" s="179"/>
      <c r="BU58" s="179" t="str">
        <f>IFERROR(INDEX(resource!$DK$3:$EA$1001,MATCH(INDEX(resource!$AS$3:$CC$1001,resource!$CF30,37),resource!$CC$3:$CC$1001,0),MATCH(report!BU$26,resource!$DK$2:$EA$2,0)),"")</f>
        <v/>
      </c>
      <c r="BV58" s="179"/>
      <c r="BW58" s="179" t="str">
        <f>IFERROR(INDEX(resource!$DK$3:$EA$1001,MATCH(INDEX(resource!$AS$3:$CC$1001,resource!$CF30,37),resource!$CC$3:$CC$1001,0),MATCH(report!BW$26,resource!$DK$2:$EA$2,0)),"")</f>
        <v/>
      </c>
      <c r="BX58" s="179"/>
      <c r="BY58" s="179" t="str">
        <f>IFERROR(INDEX(resource!$DK$3:$EA$1001,MATCH(INDEX(resource!$AS$3:$CC$1001,resource!$CF30,37),resource!$CC$3:$CC$1001,0),MATCH(report!BY$26,resource!$DK$2:$EA$2,0)),"")</f>
        <v/>
      </c>
      <c r="BZ58" s="179"/>
      <c r="CA58" s="179" t="str">
        <f>IFERROR(INDEX(resource!$DK$3:$EA$1001,MATCH(INDEX(resource!$AS$3:$CC$1001,resource!$CF30,37),resource!$CC$3:$CC$1001,0),MATCH(report!CA$26,resource!$DK$2:$EA$2,0)),"")</f>
        <v/>
      </c>
      <c r="CB58" s="179"/>
      <c r="CC58" s="179" t="str">
        <f>IFERROR(INDEX(resource!$DK$3:$EA$1001,MATCH(INDEX(resource!$AS$3:$CC$1001,resource!$CF30,37),resource!$CC$3:$CC$1001,0),MATCH(report!CC$26,resource!$DK$2:$EA$2,0)),"")</f>
        <v/>
      </c>
      <c r="CD58" s="179"/>
      <c r="CE58" s="179" t="str">
        <f>IFERROR(INDEX(resource!$DK$3:$EA$1001,MATCH(INDEX(resource!$AS$3:$CC$1001,resource!$CF30,37),resource!$CC$3:$CC$1001,0),MATCH(report!CE$26,resource!$DK$2:$EA$2,0)),"")</f>
        <v/>
      </c>
      <c r="CF58" s="179"/>
      <c r="CG58" s="179" t="str">
        <f>IFERROR(INDEX(resource!$DK$3:$EA$1001,MATCH(INDEX(resource!$AS$3:$CC$1001,resource!$CF30,37),resource!$CC$3:$CC$1001,0),MATCH(report!CG$26,resource!$DK$2:$EA$2,0)),"")</f>
        <v/>
      </c>
      <c r="CH58" s="231"/>
    </row>
    <row r="59" spans="2:86" x14ac:dyDescent="0.2">
      <c r="B59" s="13" t="str">
        <f>IFERROR(INDEX(resource!$AS$3:$BA$1001,resource!$CF31,COLUMNS($A$31:A59)),"")</f>
        <v/>
      </c>
      <c r="C59" s="12"/>
      <c r="D59" s="12"/>
      <c r="E59" s="179">
        <f>IFERROR(SUMIFS(resource!$AV$3:$AV$1001,resource!$AQ$3:$AQ$1001,report!$AQ$3,resource!$AR$3:$AR$1001,report!B59),"")</f>
        <v>0</v>
      </c>
      <c r="F59" s="179"/>
      <c r="G59" s="231"/>
      <c r="H59" s="229" t="str">
        <f>IFERROR(INDEX(resource!$AS$3:$BA$1001,resource!$CF31,COLUMNS($A$31:B59)),"")</f>
        <v/>
      </c>
      <c r="I59" s="230"/>
      <c r="J59" s="230"/>
      <c r="K59" s="230"/>
      <c r="L59" s="230"/>
      <c r="M59" s="210" t="str">
        <f>IFERROR(INDEX(resource!$AS$3:$BA$1001,resource!$CF31,3),"")</f>
        <v/>
      </c>
      <c r="N59" s="210"/>
      <c r="O59" s="210"/>
      <c r="P59" s="210"/>
      <c r="Q59" s="182" t="str">
        <f>IFERROR(INDEX(resource!$AS$3:$EX$1001,resource!$CF31,110),"")</f>
        <v/>
      </c>
      <c r="R59" s="176"/>
      <c r="S59" s="176"/>
      <c r="T59" s="232" t="str">
        <f t="shared" si="7"/>
        <v/>
      </c>
      <c r="U59" s="232"/>
      <c r="V59" s="153" t="str">
        <f t="shared" si="10"/>
        <v/>
      </c>
      <c r="W59" s="176" t="str">
        <f>IFERROR(INDEX(resource!$AS$3:$BA$1001,resource!$CF31,4),"")</f>
        <v/>
      </c>
      <c r="X59" s="176"/>
      <c r="Y59" s="177"/>
      <c r="Z59" s="178">
        <f t="shared" si="8"/>
        <v>0</v>
      </c>
      <c r="AA59" s="179"/>
      <c r="AB59" s="179"/>
      <c r="AC59" s="187" t="str">
        <f>IFERROR(INDEX(resource!$AS$3:$EX$1001,resource!$CF31,109),"")</f>
        <v/>
      </c>
      <c r="AD59" s="188"/>
      <c r="AE59" s="179" t="str">
        <f t="shared" si="9"/>
        <v/>
      </c>
      <c r="AF59" s="179"/>
      <c r="AG59" s="179"/>
      <c r="AH59" s="185" t="str">
        <f>IFERROR(INDEX(resource!$AS$3:$BA$1001,resource!$CF31,5),"")</f>
        <v/>
      </c>
      <c r="AI59" s="186"/>
      <c r="AJ59" s="179" t="str">
        <f t="shared" si="11"/>
        <v/>
      </c>
      <c r="AK59" s="231"/>
      <c r="AL59" s="175" t="str">
        <f ca="1">IFERROR(OFFSET(data_pull!K30,0,report!$AW$1,1,1),0)</f>
        <v/>
      </c>
      <c r="AM59" s="175"/>
      <c r="AN59" s="175"/>
      <c r="AO59" s="175" t="str">
        <f ca="1">IFERROR(OFFSET(data_pull!L30,0,report!$AW$1,1,1),0)</f>
        <v/>
      </c>
      <c r="AP59" s="175"/>
      <c r="AQ59" s="175"/>
      <c r="AR59" s="175" t="str">
        <f ca="1">IFERROR(OFFSET(data_pull!M30,0,report!$AW$1,1,1),0)</f>
        <v/>
      </c>
      <c r="AS59" s="175"/>
      <c r="AT59" s="175"/>
      <c r="AU59" s="180" t="str">
        <f>IFERROR(INDEX(resource!$AS$3:$CH$1001,resource!$CF31,42),"")</f>
        <v/>
      </c>
      <c r="AV59" s="181"/>
      <c r="AW59" s="86"/>
      <c r="AX59" s="86"/>
      <c r="AY59" s="86"/>
      <c r="AZ59" s="86"/>
      <c r="BA59" s="238" t="str">
        <f>IFERROR(INDEX(resource!$DK$3:$EA$1001,MATCH(INDEX(resource!$AS$3:$CC$1001,resource!$CF31,37),resource!$CC$3:$CC$1001,0),MATCH(report!BA$26,resource!$DK$2:$EA$2,0)),"")</f>
        <v/>
      </c>
      <c r="BB59" s="187"/>
      <c r="BC59" s="187" t="str">
        <f>IFERROR(INDEX(resource!$DK$3:$EA$1001,MATCH(INDEX(resource!$AS$3:$CC$1001,resource!$CF31,37),resource!$CC$3:$CC$1001,0),MATCH(report!BC$26,resource!$DK$2:$EA$2,0)),"")</f>
        <v/>
      </c>
      <c r="BD59" s="187"/>
      <c r="BE59" s="187" t="str">
        <f>IFERROR(INDEX(resource!$DK$3:$EA$1001,MATCH(INDEX(resource!$AS$3:$CC$1001,resource!$CF31,37),resource!$CC$3:$CC$1001,0),MATCH(report!BE$26,resource!$DK$2:$EA$2,0)),"")</f>
        <v/>
      </c>
      <c r="BF59" s="187"/>
      <c r="BG59" s="187" t="str">
        <f>IFERROR(INDEX(resource!$DK$3:$EA$1001,MATCH(INDEX(resource!$AS$3:$CC$1001,resource!$CF31,37),resource!$CC$3:$CC$1001,0),MATCH(report!BG$26,resource!$DK$2:$EA$2,0)),"")</f>
        <v/>
      </c>
      <c r="BH59" s="187"/>
      <c r="BI59" s="179" t="str">
        <f>IFERROR(INDEX(resource!$DK$3:$EA$1001,MATCH(INDEX(resource!$AS$3:$CC$1001,resource!$CF31,37),resource!$CC$3:$CC$1001,0),MATCH(report!BI$26,resource!$DK$2:$EA$2,0)),"")</f>
        <v/>
      </c>
      <c r="BJ59" s="179"/>
      <c r="BK59" s="179" t="str">
        <f>IFERROR(INDEX(resource!$DK$3:$EA$1001,MATCH(INDEX(resource!$AS$3:$CC$1001,resource!$CF31,37),resource!$CC$3:$CC$1001,0),MATCH(report!BK$26,resource!$DK$2:$EA$2,0)),"")</f>
        <v/>
      </c>
      <c r="BL59" s="179"/>
      <c r="BM59" s="179" t="str">
        <f>IFERROR(INDEX(resource!$DK$3:$EA$1001,MATCH(INDEX(resource!$AS$3:$CC$1001,resource!$CF31,37),resource!$CC$3:$CC$1001,0),MATCH(report!BM$26,resource!$DK$2:$EA$2,0)),"")</f>
        <v/>
      </c>
      <c r="BN59" s="179"/>
      <c r="BO59" s="179" t="str">
        <f>IFERROR(INDEX(resource!$DK$3:$EA$1001,MATCH(INDEX(resource!$AS$3:$CC$1001,resource!$CF31,37),resource!$CC$3:$CC$1001,0),MATCH(report!BO$26,resource!$DK$2:$EA$2,0)),"")</f>
        <v/>
      </c>
      <c r="BP59" s="179"/>
      <c r="BQ59" s="179" t="str">
        <f>IFERROR(INDEX(resource!$DK$3:$EA$1001,MATCH(INDEX(resource!$AS$3:$CC$1001,resource!$CF31,37),resource!$CC$3:$CC$1001,0),MATCH(report!BQ$26,resource!$DK$2:$EA$2,0)),"")</f>
        <v/>
      </c>
      <c r="BR59" s="179"/>
      <c r="BS59" s="179" t="str">
        <f>IFERROR(INDEX(resource!$DK$3:$EA$1001,MATCH(INDEX(resource!$AS$3:$CC$1001,resource!$CF31,37),resource!$CC$3:$CC$1001,0),MATCH(report!BS$26,resource!$DK$2:$EA$2,0)),"")</f>
        <v/>
      </c>
      <c r="BT59" s="179"/>
      <c r="BU59" s="179" t="str">
        <f>IFERROR(INDEX(resource!$DK$3:$EA$1001,MATCH(INDEX(resource!$AS$3:$CC$1001,resource!$CF31,37),resource!$CC$3:$CC$1001,0),MATCH(report!BU$26,resource!$DK$2:$EA$2,0)),"")</f>
        <v/>
      </c>
      <c r="BV59" s="179"/>
      <c r="BW59" s="179" t="str">
        <f>IFERROR(INDEX(resource!$DK$3:$EA$1001,MATCH(INDEX(resource!$AS$3:$CC$1001,resource!$CF31,37),resource!$CC$3:$CC$1001,0),MATCH(report!BW$26,resource!$DK$2:$EA$2,0)),"")</f>
        <v/>
      </c>
      <c r="BX59" s="179"/>
      <c r="BY59" s="179" t="str">
        <f>IFERROR(INDEX(resource!$DK$3:$EA$1001,MATCH(INDEX(resource!$AS$3:$CC$1001,resource!$CF31,37),resource!$CC$3:$CC$1001,0),MATCH(report!BY$26,resource!$DK$2:$EA$2,0)),"")</f>
        <v/>
      </c>
      <c r="BZ59" s="179"/>
      <c r="CA59" s="179" t="str">
        <f>IFERROR(INDEX(resource!$DK$3:$EA$1001,MATCH(INDEX(resource!$AS$3:$CC$1001,resource!$CF31,37),resource!$CC$3:$CC$1001,0),MATCH(report!CA$26,resource!$DK$2:$EA$2,0)),"")</f>
        <v/>
      </c>
      <c r="CB59" s="179"/>
      <c r="CC59" s="179" t="str">
        <f>IFERROR(INDEX(resource!$DK$3:$EA$1001,MATCH(INDEX(resource!$AS$3:$CC$1001,resource!$CF31,37),resource!$CC$3:$CC$1001,0),MATCH(report!CC$26,resource!$DK$2:$EA$2,0)),"")</f>
        <v/>
      </c>
      <c r="CD59" s="179"/>
      <c r="CE59" s="179" t="str">
        <f>IFERROR(INDEX(resource!$DK$3:$EA$1001,MATCH(INDEX(resource!$AS$3:$CC$1001,resource!$CF31,37),resource!$CC$3:$CC$1001,0),MATCH(report!CE$26,resource!$DK$2:$EA$2,0)),"")</f>
        <v/>
      </c>
      <c r="CF59" s="179"/>
      <c r="CG59" s="179" t="str">
        <f>IFERROR(INDEX(resource!$DK$3:$EA$1001,MATCH(INDEX(resource!$AS$3:$CC$1001,resource!$CF31,37),resource!$CC$3:$CC$1001,0),MATCH(report!CG$26,resource!$DK$2:$EA$2,0)),"")</f>
        <v/>
      </c>
      <c r="CH59" s="231"/>
    </row>
    <row r="60" spans="2:86" x14ac:dyDescent="0.2">
      <c r="B60" s="13" t="str">
        <f>IFERROR(INDEX(resource!$AS$3:$BA$1001,resource!$CF32,COLUMNS($A$31:A60)),"")</f>
        <v/>
      </c>
      <c r="C60" s="12"/>
      <c r="D60" s="12"/>
      <c r="E60" s="179">
        <f>IFERROR(SUMIFS(resource!$AV$3:$AV$1001,resource!$AQ$3:$AQ$1001,report!$AQ$3,resource!$AR$3:$AR$1001,report!B60),"")</f>
        <v>0</v>
      </c>
      <c r="F60" s="179"/>
      <c r="G60" s="231"/>
      <c r="H60" s="229" t="str">
        <f>IFERROR(INDEX(resource!$AS$3:$BA$1001,resource!$CF32,COLUMNS($A$31:B60)),"")</f>
        <v/>
      </c>
      <c r="I60" s="230"/>
      <c r="J60" s="230"/>
      <c r="K60" s="230"/>
      <c r="L60" s="230"/>
      <c r="M60" s="210" t="str">
        <f>IFERROR(INDEX(resource!$AS$3:$BA$1001,resource!$CF32,3),"")</f>
        <v/>
      </c>
      <c r="N60" s="210"/>
      <c r="O60" s="210"/>
      <c r="P60" s="210"/>
      <c r="Q60" s="182" t="str">
        <f>IFERROR(INDEX(resource!$AS$3:$EX$1001,resource!$CF32,110),"")</f>
        <v/>
      </c>
      <c r="R60" s="176"/>
      <c r="S60" s="176"/>
      <c r="T60" s="232" t="str">
        <f t="shared" si="7"/>
        <v/>
      </c>
      <c r="U60" s="232"/>
      <c r="V60" s="153" t="str">
        <f t="shared" si="10"/>
        <v/>
      </c>
      <c r="W60" s="176" t="str">
        <f>IFERROR(INDEX(resource!$AS$3:$BA$1001,resource!$CF32,4),"")</f>
        <v/>
      </c>
      <c r="X60" s="176"/>
      <c r="Y60" s="177"/>
      <c r="Z60" s="178">
        <f t="shared" si="8"/>
        <v>0</v>
      </c>
      <c r="AA60" s="179"/>
      <c r="AB60" s="179"/>
      <c r="AC60" s="187" t="str">
        <f>IFERROR(INDEX(resource!$AS$3:$EX$1001,resource!$CF32,109),"")</f>
        <v/>
      </c>
      <c r="AD60" s="188"/>
      <c r="AE60" s="179" t="str">
        <f t="shared" si="9"/>
        <v/>
      </c>
      <c r="AF60" s="179"/>
      <c r="AG60" s="179"/>
      <c r="AH60" s="185" t="str">
        <f>IFERROR(INDEX(resource!$AS$3:$BA$1001,resource!$CF32,5),"")</f>
        <v/>
      </c>
      <c r="AI60" s="186"/>
      <c r="AJ60" s="179" t="str">
        <f t="shared" si="11"/>
        <v/>
      </c>
      <c r="AK60" s="231"/>
      <c r="AL60" s="175" t="str">
        <f ca="1">IFERROR(OFFSET(data_pull!K31,0,report!$AW$1,1,1),0)</f>
        <v/>
      </c>
      <c r="AM60" s="175"/>
      <c r="AN60" s="175"/>
      <c r="AO60" s="175" t="str">
        <f ca="1">IFERROR(OFFSET(data_pull!L31,0,report!$AW$1,1,1),0)</f>
        <v/>
      </c>
      <c r="AP60" s="175"/>
      <c r="AQ60" s="175"/>
      <c r="AR60" s="175" t="str">
        <f ca="1">IFERROR(OFFSET(data_pull!M31,0,report!$AW$1,1,1),0)</f>
        <v/>
      </c>
      <c r="AS60" s="175"/>
      <c r="AT60" s="175"/>
      <c r="AU60" s="180" t="str">
        <f>IFERROR(INDEX(resource!$AS$3:$CH$1001,resource!$CF32,42),"")</f>
        <v/>
      </c>
      <c r="AV60" s="181"/>
      <c r="AW60" s="86"/>
      <c r="AX60" s="86"/>
      <c r="AY60" s="86"/>
      <c r="AZ60" s="86"/>
      <c r="BA60" s="238" t="str">
        <f>IFERROR(INDEX(resource!$DK$3:$EA$1001,MATCH(INDEX(resource!$AS$3:$CC$1001,resource!$CF32,37),resource!$CC$3:$CC$1001,0),MATCH(report!BA$26,resource!$DK$2:$EA$2,0)),"")</f>
        <v/>
      </c>
      <c r="BB60" s="187"/>
      <c r="BC60" s="187" t="str">
        <f>IFERROR(INDEX(resource!$DK$3:$EA$1001,MATCH(INDEX(resource!$AS$3:$CC$1001,resource!$CF32,37),resource!$CC$3:$CC$1001,0),MATCH(report!BC$26,resource!$DK$2:$EA$2,0)),"")</f>
        <v/>
      </c>
      <c r="BD60" s="187"/>
      <c r="BE60" s="187" t="str">
        <f>IFERROR(INDEX(resource!$DK$3:$EA$1001,MATCH(INDEX(resource!$AS$3:$CC$1001,resource!$CF32,37),resource!$CC$3:$CC$1001,0),MATCH(report!BE$26,resource!$DK$2:$EA$2,0)),"")</f>
        <v/>
      </c>
      <c r="BF60" s="187"/>
      <c r="BG60" s="187" t="str">
        <f>IFERROR(INDEX(resource!$DK$3:$EA$1001,MATCH(INDEX(resource!$AS$3:$CC$1001,resource!$CF32,37),resource!$CC$3:$CC$1001,0),MATCH(report!BG$26,resource!$DK$2:$EA$2,0)),"")</f>
        <v/>
      </c>
      <c r="BH60" s="187"/>
      <c r="BI60" s="179" t="str">
        <f>IFERROR(INDEX(resource!$DK$3:$EA$1001,MATCH(INDEX(resource!$AS$3:$CC$1001,resource!$CF32,37),resource!$CC$3:$CC$1001,0),MATCH(report!BI$26,resource!$DK$2:$EA$2,0)),"")</f>
        <v/>
      </c>
      <c r="BJ60" s="179"/>
      <c r="BK60" s="179" t="str">
        <f>IFERROR(INDEX(resource!$DK$3:$EA$1001,MATCH(INDEX(resource!$AS$3:$CC$1001,resource!$CF32,37),resource!$CC$3:$CC$1001,0),MATCH(report!BK$26,resource!$DK$2:$EA$2,0)),"")</f>
        <v/>
      </c>
      <c r="BL60" s="179"/>
      <c r="BM60" s="179" t="str">
        <f>IFERROR(INDEX(resource!$DK$3:$EA$1001,MATCH(INDEX(resource!$AS$3:$CC$1001,resource!$CF32,37),resource!$CC$3:$CC$1001,0),MATCH(report!BM$26,resource!$DK$2:$EA$2,0)),"")</f>
        <v/>
      </c>
      <c r="BN60" s="179"/>
      <c r="BO60" s="179" t="str">
        <f>IFERROR(INDEX(resource!$DK$3:$EA$1001,MATCH(INDEX(resource!$AS$3:$CC$1001,resource!$CF32,37),resource!$CC$3:$CC$1001,0),MATCH(report!BO$26,resource!$DK$2:$EA$2,0)),"")</f>
        <v/>
      </c>
      <c r="BP60" s="179"/>
      <c r="BQ60" s="179" t="str">
        <f>IFERROR(INDEX(resource!$DK$3:$EA$1001,MATCH(INDEX(resource!$AS$3:$CC$1001,resource!$CF32,37),resource!$CC$3:$CC$1001,0),MATCH(report!BQ$26,resource!$DK$2:$EA$2,0)),"")</f>
        <v/>
      </c>
      <c r="BR60" s="179"/>
      <c r="BS60" s="179" t="str">
        <f>IFERROR(INDEX(resource!$DK$3:$EA$1001,MATCH(INDEX(resource!$AS$3:$CC$1001,resource!$CF32,37),resource!$CC$3:$CC$1001,0),MATCH(report!BS$26,resource!$DK$2:$EA$2,0)),"")</f>
        <v/>
      </c>
      <c r="BT60" s="179"/>
      <c r="BU60" s="179" t="str">
        <f>IFERROR(INDEX(resource!$DK$3:$EA$1001,MATCH(INDEX(resource!$AS$3:$CC$1001,resource!$CF32,37),resource!$CC$3:$CC$1001,0),MATCH(report!BU$26,resource!$DK$2:$EA$2,0)),"")</f>
        <v/>
      </c>
      <c r="BV60" s="179"/>
      <c r="BW60" s="179" t="str">
        <f>IFERROR(INDEX(resource!$DK$3:$EA$1001,MATCH(INDEX(resource!$AS$3:$CC$1001,resource!$CF32,37),resource!$CC$3:$CC$1001,0),MATCH(report!BW$26,resource!$DK$2:$EA$2,0)),"")</f>
        <v/>
      </c>
      <c r="BX60" s="179"/>
      <c r="BY60" s="179" t="str">
        <f>IFERROR(INDEX(resource!$DK$3:$EA$1001,MATCH(INDEX(resource!$AS$3:$CC$1001,resource!$CF32,37),resource!$CC$3:$CC$1001,0),MATCH(report!BY$26,resource!$DK$2:$EA$2,0)),"")</f>
        <v/>
      </c>
      <c r="BZ60" s="179"/>
      <c r="CA60" s="179" t="str">
        <f>IFERROR(INDEX(resource!$DK$3:$EA$1001,MATCH(INDEX(resource!$AS$3:$CC$1001,resource!$CF32,37),resource!$CC$3:$CC$1001,0),MATCH(report!CA$26,resource!$DK$2:$EA$2,0)),"")</f>
        <v/>
      </c>
      <c r="CB60" s="179"/>
      <c r="CC60" s="179" t="str">
        <f>IFERROR(INDEX(resource!$DK$3:$EA$1001,MATCH(INDEX(resource!$AS$3:$CC$1001,resource!$CF32,37),resource!$CC$3:$CC$1001,0),MATCH(report!CC$26,resource!$DK$2:$EA$2,0)),"")</f>
        <v/>
      </c>
      <c r="CD60" s="179"/>
      <c r="CE60" s="179" t="str">
        <f>IFERROR(INDEX(resource!$DK$3:$EA$1001,MATCH(INDEX(resource!$AS$3:$CC$1001,resource!$CF32,37),resource!$CC$3:$CC$1001,0),MATCH(report!CE$26,resource!$DK$2:$EA$2,0)),"")</f>
        <v/>
      </c>
      <c r="CF60" s="179"/>
      <c r="CG60" s="179" t="str">
        <f>IFERROR(INDEX(resource!$DK$3:$EA$1001,MATCH(INDEX(resource!$AS$3:$CC$1001,resource!$CF32,37),resource!$CC$3:$CC$1001,0),MATCH(report!CG$26,resource!$DK$2:$EA$2,0)),"")</f>
        <v/>
      </c>
      <c r="CH60" s="231"/>
    </row>
    <row r="61" spans="2:86" x14ac:dyDescent="0.2">
      <c r="B61" s="13" t="str">
        <f>IFERROR(INDEX(resource!$AS$3:$BA$1001,resource!$CF33,COLUMNS($A$31:A61)),"")</f>
        <v/>
      </c>
      <c r="C61" s="12"/>
      <c r="D61" s="12"/>
      <c r="E61" s="179">
        <f>IFERROR(SUMIFS(resource!$AV$3:$AV$1001,resource!$AQ$3:$AQ$1001,report!$AQ$3,resource!$AR$3:$AR$1001,report!B61),"")</f>
        <v>0</v>
      </c>
      <c r="F61" s="179"/>
      <c r="G61" s="231"/>
      <c r="H61" s="229" t="str">
        <f>IFERROR(INDEX(resource!$AS$3:$BA$1001,resource!$CF33,COLUMNS($A$31:B61)),"")</f>
        <v/>
      </c>
      <c r="I61" s="230"/>
      <c r="J61" s="230"/>
      <c r="K61" s="230"/>
      <c r="L61" s="230"/>
      <c r="M61" s="210" t="str">
        <f>IFERROR(INDEX(resource!$AS$3:$BA$1001,resource!$CF33,3),"")</f>
        <v/>
      </c>
      <c r="N61" s="210"/>
      <c r="O61" s="210"/>
      <c r="P61" s="210"/>
      <c r="Q61" s="182" t="str">
        <f>IFERROR(INDEX(resource!$AS$3:$EX$1001,resource!$CF33,110),"")</f>
        <v/>
      </c>
      <c r="R61" s="176"/>
      <c r="S61" s="176"/>
      <c r="T61" s="232" t="str">
        <f t="shared" si="7"/>
        <v/>
      </c>
      <c r="U61" s="232"/>
      <c r="V61" s="153" t="str">
        <f t="shared" si="10"/>
        <v/>
      </c>
      <c r="W61" s="176" t="str">
        <f>IFERROR(INDEX(resource!$AS$3:$BA$1001,resource!$CF33,4),"")</f>
        <v/>
      </c>
      <c r="X61" s="176"/>
      <c r="Y61" s="177"/>
      <c r="Z61" s="178">
        <f t="shared" si="8"/>
        <v>0</v>
      </c>
      <c r="AA61" s="179"/>
      <c r="AB61" s="179"/>
      <c r="AC61" s="187" t="str">
        <f>IFERROR(INDEX(resource!$AS$3:$EX$1001,resource!$CF33,109),"")</f>
        <v/>
      </c>
      <c r="AD61" s="188"/>
      <c r="AE61" s="179" t="str">
        <f t="shared" si="9"/>
        <v/>
      </c>
      <c r="AF61" s="179"/>
      <c r="AG61" s="179"/>
      <c r="AH61" s="185" t="str">
        <f>IFERROR(INDEX(resource!$AS$3:$BA$1001,resource!$CF33,5),"")</f>
        <v/>
      </c>
      <c r="AI61" s="186"/>
      <c r="AJ61" s="179" t="str">
        <f t="shared" si="11"/>
        <v/>
      </c>
      <c r="AK61" s="231"/>
      <c r="AL61" s="175" t="str">
        <f ca="1">IFERROR(OFFSET(data_pull!K32,0,report!$AW$1,1,1),0)</f>
        <v/>
      </c>
      <c r="AM61" s="175"/>
      <c r="AN61" s="175"/>
      <c r="AO61" s="175" t="str">
        <f ca="1">IFERROR(OFFSET(data_pull!L32,0,report!$AW$1,1,1),0)</f>
        <v/>
      </c>
      <c r="AP61" s="175"/>
      <c r="AQ61" s="175"/>
      <c r="AR61" s="175" t="str">
        <f ca="1">IFERROR(OFFSET(data_pull!M32,0,report!$AW$1,1,1),0)</f>
        <v/>
      </c>
      <c r="AS61" s="175"/>
      <c r="AT61" s="175"/>
      <c r="AU61" s="180" t="str">
        <f>IFERROR(INDEX(resource!$AS$3:$CH$1001,resource!$CF33,42),"")</f>
        <v/>
      </c>
      <c r="AV61" s="181"/>
      <c r="AW61" s="86"/>
      <c r="AX61" s="86"/>
      <c r="AY61" s="86"/>
      <c r="AZ61" s="86"/>
      <c r="BA61" s="238" t="str">
        <f>IFERROR(INDEX(resource!$DK$3:$EA$1001,MATCH(INDEX(resource!$AS$3:$CC$1001,resource!$CF33,37),resource!$CC$3:$CC$1001,0),MATCH(report!BA$26,resource!$DK$2:$EA$2,0)),"")</f>
        <v/>
      </c>
      <c r="BB61" s="187"/>
      <c r="BC61" s="187" t="str">
        <f>IFERROR(INDEX(resource!$DK$3:$EA$1001,MATCH(INDEX(resource!$AS$3:$CC$1001,resource!$CF33,37),resource!$CC$3:$CC$1001,0),MATCH(report!BC$26,resource!$DK$2:$EA$2,0)),"")</f>
        <v/>
      </c>
      <c r="BD61" s="187"/>
      <c r="BE61" s="187" t="str">
        <f>IFERROR(INDEX(resource!$DK$3:$EA$1001,MATCH(INDEX(resource!$AS$3:$CC$1001,resource!$CF33,37),resource!$CC$3:$CC$1001,0),MATCH(report!BE$26,resource!$DK$2:$EA$2,0)),"")</f>
        <v/>
      </c>
      <c r="BF61" s="187"/>
      <c r="BG61" s="187" t="str">
        <f>IFERROR(INDEX(resource!$DK$3:$EA$1001,MATCH(INDEX(resource!$AS$3:$CC$1001,resource!$CF33,37),resource!$CC$3:$CC$1001,0),MATCH(report!BG$26,resource!$DK$2:$EA$2,0)),"")</f>
        <v/>
      </c>
      <c r="BH61" s="187"/>
      <c r="BI61" s="179" t="str">
        <f>IFERROR(INDEX(resource!$DK$3:$EA$1001,MATCH(INDEX(resource!$AS$3:$CC$1001,resource!$CF33,37),resource!$CC$3:$CC$1001,0),MATCH(report!BI$26,resource!$DK$2:$EA$2,0)),"")</f>
        <v/>
      </c>
      <c r="BJ61" s="179"/>
      <c r="BK61" s="179" t="str">
        <f>IFERROR(INDEX(resource!$DK$3:$EA$1001,MATCH(INDEX(resource!$AS$3:$CC$1001,resource!$CF33,37),resource!$CC$3:$CC$1001,0),MATCH(report!BK$26,resource!$DK$2:$EA$2,0)),"")</f>
        <v/>
      </c>
      <c r="BL61" s="179"/>
      <c r="BM61" s="179" t="str">
        <f>IFERROR(INDEX(resource!$DK$3:$EA$1001,MATCH(INDEX(resource!$AS$3:$CC$1001,resource!$CF33,37),resource!$CC$3:$CC$1001,0),MATCH(report!BM$26,resource!$DK$2:$EA$2,0)),"")</f>
        <v/>
      </c>
      <c r="BN61" s="179"/>
      <c r="BO61" s="179" t="str">
        <f>IFERROR(INDEX(resource!$DK$3:$EA$1001,MATCH(INDEX(resource!$AS$3:$CC$1001,resource!$CF33,37),resource!$CC$3:$CC$1001,0),MATCH(report!BO$26,resource!$DK$2:$EA$2,0)),"")</f>
        <v/>
      </c>
      <c r="BP61" s="179"/>
      <c r="BQ61" s="179" t="str">
        <f>IFERROR(INDEX(resource!$DK$3:$EA$1001,MATCH(INDEX(resource!$AS$3:$CC$1001,resource!$CF33,37),resource!$CC$3:$CC$1001,0),MATCH(report!BQ$26,resource!$DK$2:$EA$2,0)),"")</f>
        <v/>
      </c>
      <c r="BR61" s="179"/>
      <c r="BS61" s="179" t="str">
        <f>IFERROR(INDEX(resource!$DK$3:$EA$1001,MATCH(INDEX(resource!$AS$3:$CC$1001,resource!$CF33,37),resource!$CC$3:$CC$1001,0),MATCH(report!BS$26,resource!$DK$2:$EA$2,0)),"")</f>
        <v/>
      </c>
      <c r="BT61" s="179"/>
      <c r="BU61" s="179" t="str">
        <f>IFERROR(INDEX(resource!$DK$3:$EA$1001,MATCH(INDEX(resource!$AS$3:$CC$1001,resource!$CF33,37),resource!$CC$3:$CC$1001,0),MATCH(report!BU$26,resource!$DK$2:$EA$2,0)),"")</f>
        <v/>
      </c>
      <c r="BV61" s="179"/>
      <c r="BW61" s="179" t="str">
        <f>IFERROR(INDEX(resource!$DK$3:$EA$1001,MATCH(INDEX(resource!$AS$3:$CC$1001,resource!$CF33,37),resource!$CC$3:$CC$1001,0),MATCH(report!BW$26,resource!$DK$2:$EA$2,0)),"")</f>
        <v/>
      </c>
      <c r="BX61" s="179"/>
      <c r="BY61" s="179" t="str">
        <f>IFERROR(INDEX(resource!$DK$3:$EA$1001,MATCH(INDEX(resource!$AS$3:$CC$1001,resource!$CF33,37),resource!$CC$3:$CC$1001,0),MATCH(report!BY$26,resource!$DK$2:$EA$2,0)),"")</f>
        <v/>
      </c>
      <c r="BZ61" s="179"/>
      <c r="CA61" s="179" t="str">
        <f>IFERROR(INDEX(resource!$DK$3:$EA$1001,MATCH(INDEX(resource!$AS$3:$CC$1001,resource!$CF33,37),resource!$CC$3:$CC$1001,0),MATCH(report!CA$26,resource!$DK$2:$EA$2,0)),"")</f>
        <v/>
      </c>
      <c r="CB61" s="179"/>
      <c r="CC61" s="179" t="str">
        <f>IFERROR(INDEX(resource!$DK$3:$EA$1001,MATCH(INDEX(resource!$AS$3:$CC$1001,resource!$CF33,37),resource!$CC$3:$CC$1001,0),MATCH(report!CC$26,resource!$DK$2:$EA$2,0)),"")</f>
        <v/>
      </c>
      <c r="CD61" s="179"/>
      <c r="CE61" s="179" t="str">
        <f>IFERROR(INDEX(resource!$DK$3:$EA$1001,MATCH(INDEX(resource!$AS$3:$CC$1001,resource!$CF33,37),resource!$CC$3:$CC$1001,0),MATCH(report!CE$26,resource!$DK$2:$EA$2,0)),"")</f>
        <v/>
      </c>
      <c r="CF61" s="179"/>
      <c r="CG61" s="179" t="str">
        <f>IFERROR(INDEX(resource!$DK$3:$EA$1001,MATCH(INDEX(resource!$AS$3:$CC$1001,resource!$CF33,37),resource!$CC$3:$CC$1001,0),MATCH(report!CG$26,resource!$DK$2:$EA$2,0)),"")</f>
        <v/>
      </c>
      <c r="CH61" s="231"/>
    </row>
    <row r="62" spans="2:86" x14ac:dyDescent="0.2">
      <c r="B62" s="13" t="str">
        <f>IFERROR(INDEX(resource!$AS$3:$BA$1001,resource!$CF34,COLUMNS($A$31:A62)),"")</f>
        <v/>
      </c>
      <c r="C62" s="12"/>
      <c r="D62" s="12"/>
      <c r="E62" s="179">
        <f>IFERROR(SUMIFS(resource!$AV$3:$AV$1001,resource!$AQ$3:$AQ$1001,report!$AQ$3,resource!$AR$3:$AR$1001,report!B62),"")</f>
        <v>0</v>
      </c>
      <c r="F62" s="179"/>
      <c r="G62" s="231"/>
      <c r="H62" s="229" t="str">
        <f>IFERROR(INDEX(resource!$AS$3:$BA$1001,resource!$CF34,COLUMNS($A$31:B62)),"")</f>
        <v/>
      </c>
      <c r="I62" s="230"/>
      <c r="J62" s="230"/>
      <c r="K62" s="230"/>
      <c r="L62" s="230"/>
      <c r="M62" s="210" t="str">
        <f>IFERROR(INDEX(resource!$AS$3:$BA$1001,resource!$CF34,3),"")</f>
        <v/>
      </c>
      <c r="N62" s="210"/>
      <c r="O62" s="210"/>
      <c r="P62" s="210"/>
      <c r="Q62" s="182" t="str">
        <f>IFERROR(INDEX(resource!$AS$3:$EX$1001,resource!$CF34,110),"")</f>
        <v/>
      </c>
      <c r="R62" s="176"/>
      <c r="S62" s="176"/>
      <c r="T62" s="232" t="str">
        <f t="shared" si="7"/>
        <v/>
      </c>
      <c r="U62" s="232"/>
      <c r="V62" s="153" t="str">
        <f t="shared" si="10"/>
        <v/>
      </c>
      <c r="W62" s="176" t="str">
        <f>IFERROR(INDEX(resource!$AS$3:$BA$1001,resource!$CF34,4),"")</f>
        <v/>
      </c>
      <c r="X62" s="176"/>
      <c r="Y62" s="177"/>
      <c r="Z62" s="178">
        <f t="shared" si="8"/>
        <v>0</v>
      </c>
      <c r="AA62" s="179"/>
      <c r="AB62" s="179"/>
      <c r="AC62" s="187" t="str">
        <f>IFERROR(INDEX(resource!$AS$3:$EX$1001,resource!$CF34,109),"")</f>
        <v/>
      </c>
      <c r="AD62" s="188"/>
      <c r="AE62" s="179" t="str">
        <f t="shared" si="9"/>
        <v/>
      </c>
      <c r="AF62" s="179"/>
      <c r="AG62" s="179"/>
      <c r="AH62" s="185" t="str">
        <f>IFERROR(INDEX(resource!$AS$3:$BA$1001,resource!$CF34,5),"")</f>
        <v/>
      </c>
      <c r="AI62" s="186"/>
      <c r="AJ62" s="179" t="str">
        <f t="shared" si="11"/>
        <v/>
      </c>
      <c r="AK62" s="231"/>
      <c r="AL62" s="175" t="str">
        <f ca="1">IFERROR(OFFSET(data_pull!K33,0,report!$AW$1,1,1),0)</f>
        <v/>
      </c>
      <c r="AM62" s="175"/>
      <c r="AN62" s="175"/>
      <c r="AO62" s="175" t="str">
        <f ca="1">IFERROR(OFFSET(data_pull!L33,0,report!$AW$1,1,1),0)</f>
        <v/>
      </c>
      <c r="AP62" s="175"/>
      <c r="AQ62" s="175"/>
      <c r="AR62" s="175" t="str">
        <f ca="1">IFERROR(OFFSET(data_pull!M33,0,report!$AW$1,1,1),0)</f>
        <v/>
      </c>
      <c r="AS62" s="175"/>
      <c r="AT62" s="175"/>
      <c r="AU62" s="180" t="str">
        <f>IFERROR(INDEX(resource!$AS$3:$CH$1001,resource!$CF34,42),"")</f>
        <v/>
      </c>
      <c r="AV62" s="181"/>
      <c r="AW62" s="86"/>
      <c r="AX62" s="86"/>
      <c r="AY62" s="86"/>
      <c r="AZ62" s="86"/>
      <c r="BA62" s="238" t="str">
        <f>IFERROR(INDEX(resource!$DK$3:$EA$1001,MATCH(INDEX(resource!$AS$3:$CC$1001,resource!$CF34,37),resource!$CC$3:$CC$1001,0),MATCH(report!BA$26,resource!$DK$2:$EA$2,0)),"")</f>
        <v/>
      </c>
      <c r="BB62" s="187"/>
      <c r="BC62" s="187" t="str">
        <f>IFERROR(INDEX(resource!$DK$3:$EA$1001,MATCH(INDEX(resource!$AS$3:$CC$1001,resource!$CF34,37),resource!$CC$3:$CC$1001,0),MATCH(report!BC$26,resource!$DK$2:$EA$2,0)),"")</f>
        <v/>
      </c>
      <c r="BD62" s="187"/>
      <c r="BE62" s="187" t="str">
        <f>IFERROR(INDEX(resource!$DK$3:$EA$1001,MATCH(INDEX(resource!$AS$3:$CC$1001,resource!$CF34,37),resource!$CC$3:$CC$1001,0),MATCH(report!BE$26,resource!$DK$2:$EA$2,0)),"")</f>
        <v/>
      </c>
      <c r="BF62" s="187"/>
      <c r="BG62" s="187" t="str">
        <f>IFERROR(INDEX(resource!$DK$3:$EA$1001,MATCH(INDEX(resource!$AS$3:$CC$1001,resource!$CF34,37),resource!$CC$3:$CC$1001,0),MATCH(report!BG$26,resource!$DK$2:$EA$2,0)),"")</f>
        <v/>
      </c>
      <c r="BH62" s="187"/>
      <c r="BI62" s="179" t="str">
        <f>IFERROR(INDEX(resource!$DK$3:$EA$1001,MATCH(INDEX(resource!$AS$3:$CC$1001,resource!$CF34,37),resource!$CC$3:$CC$1001,0),MATCH(report!BI$26,resource!$DK$2:$EA$2,0)),"")</f>
        <v/>
      </c>
      <c r="BJ62" s="179"/>
      <c r="BK62" s="179" t="str">
        <f>IFERROR(INDEX(resource!$DK$3:$EA$1001,MATCH(INDEX(resource!$AS$3:$CC$1001,resource!$CF34,37),resource!$CC$3:$CC$1001,0),MATCH(report!BK$26,resource!$DK$2:$EA$2,0)),"")</f>
        <v/>
      </c>
      <c r="BL62" s="179"/>
      <c r="BM62" s="179" t="str">
        <f>IFERROR(INDEX(resource!$DK$3:$EA$1001,MATCH(INDEX(resource!$AS$3:$CC$1001,resource!$CF34,37),resource!$CC$3:$CC$1001,0),MATCH(report!BM$26,resource!$DK$2:$EA$2,0)),"")</f>
        <v/>
      </c>
      <c r="BN62" s="179"/>
      <c r="BO62" s="179" t="str">
        <f>IFERROR(INDEX(resource!$DK$3:$EA$1001,MATCH(INDEX(resource!$AS$3:$CC$1001,resource!$CF34,37),resource!$CC$3:$CC$1001,0),MATCH(report!BO$26,resource!$DK$2:$EA$2,0)),"")</f>
        <v/>
      </c>
      <c r="BP62" s="179"/>
      <c r="BQ62" s="179" t="str">
        <f>IFERROR(INDEX(resource!$DK$3:$EA$1001,MATCH(INDEX(resource!$AS$3:$CC$1001,resource!$CF34,37),resource!$CC$3:$CC$1001,0),MATCH(report!BQ$26,resource!$DK$2:$EA$2,0)),"")</f>
        <v/>
      </c>
      <c r="BR62" s="179"/>
      <c r="BS62" s="179" t="str">
        <f>IFERROR(INDEX(resource!$DK$3:$EA$1001,MATCH(INDEX(resource!$AS$3:$CC$1001,resource!$CF34,37),resource!$CC$3:$CC$1001,0),MATCH(report!BS$26,resource!$DK$2:$EA$2,0)),"")</f>
        <v/>
      </c>
      <c r="BT62" s="179"/>
      <c r="BU62" s="179" t="str">
        <f>IFERROR(INDEX(resource!$DK$3:$EA$1001,MATCH(INDEX(resource!$AS$3:$CC$1001,resource!$CF34,37),resource!$CC$3:$CC$1001,0),MATCH(report!BU$26,resource!$DK$2:$EA$2,0)),"")</f>
        <v/>
      </c>
      <c r="BV62" s="179"/>
      <c r="BW62" s="179" t="str">
        <f>IFERROR(INDEX(resource!$DK$3:$EA$1001,MATCH(INDEX(resource!$AS$3:$CC$1001,resource!$CF34,37),resource!$CC$3:$CC$1001,0),MATCH(report!BW$26,resource!$DK$2:$EA$2,0)),"")</f>
        <v/>
      </c>
      <c r="BX62" s="179"/>
      <c r="BY62" s="179" t="str">
        <f>IFERROR(INDEX(resource!$DK$3:$EA$1001,MATCH(INDEX(resource!$AS$3:$CC$1001,resource!$CF34,37),resource!$CC$3:$CC$1001,0),MATCH(report!BY$26,resource!$DK$2:$EA$2,0)),"")</f>
        <v/>
      </c>
      <c r="BZ62" s="179"/>
      <c r="CA62" s="179" t="str">
        <f>IFERROR(INDEX(resource!$DK$3:$EA$1001,MATCH(INDEX(resource!$AS$3:$CC$1001,resource!$CF34,37),resource!$CC$3:$CC$1001,0),MATCH(report!CA$26,resource!$DK$2:$EA$2,0)),"")</f>
        <v/>
      </c>
      <c r="CB62" s="179"/>
      <c r="CC62" s="179" t="str">
        <f>IFERROR(INDEX(resource!$DK$3:$EA$1001,MATCH(INDEX(resource!$AS$3:$CC$1001,resource!$CF34,37),resource!$CC$3:$CC$1001,0),MATCH(report!CC$26,resource!$DK$2:$EA$2,0)),"")</f>
        <v/>
      </c>
      <c r="CD62" s="179"/>
      <c r="CE62" s="179" t="str">
        <f>IFERROR(INDEX(resource!$DK$3:$EA$1001,MATCH(INDEX(resource!$AS$3:$CC$1001,resource!$CF34,37),resource!$CC$3:$CC$1001,0),MATCH(report!CE$26,resource!$DK$2:$EA$2,0)),"")</f>
        <v/>
      </c>
      <c r="CF62" s="179"/>
      <c r="CG62" s="179" t="str">
        <f>IFERROR(INDEX(resource!$DK$3:$EA$1001,MATCH(INDEX(resource!$AS$3:$CC$1001,resource!$CF34,37),resource!$CC$3:$CC$1001,0),MATCH(report!CG$26,resource!$DK$2:$EA$2,0)),"")</f>
        <v/>
      </c>
      <c r="CH62" s="231"/>
    </row>
    <row r="63" spans="2:86" x14ac:dyDescent="0.2">
      <c r="B63" s="13" t="str">
        <f>IFERROR(INDEX(resource!$AS$3:$BA$1001,resource!$CF35,COLUMNS($A$31:A63)),"")</f>
        <v/>
      </c>
      <c r="C63" s="12"/>
      <c r="D63" s="12"/>
      <c r="E63" s="179">
        <f>IFERROR(SUMIFS(resource!$AV$3:$AV$1001,resource!$AQ$3:$AQ$1001,report!$AQ$3,resource!$AR$3:$AR$1001,report!B63),"")</f>
        <v>0</v>
      </c>
      <c r="F63" s="179"/>
      <c r="G63" s="231"/>
      <c r="H63" s="229" t="str">
        <f>IFERROR(INDEX(resource!$AS$3:$BA$1001,resource!$CF35,COLUMNS($A$31:B63)),"")</f>
        <v/>
      </c>
      <c r="I63" s="230"/>
      <c r="J63" s="230"/>
      <c r="K63" s="230"/>
      <c r="L63" s="230"/>
      <c r="M63" s="210" t="str">
        <f>IFERROR(INDEX(resource!$AS$3:$BA$1001,resource!$CF35,3),"")</f>
        <v/>
      </c>
      <c r="N63" s="210"/>
      <c r="O63" s="210"/>
      <c r="P63" s="210"/>
      <c r="Q63" s="182" t="str">
        <f>IFERROR(INDEX(resource!$AS$3:$EX$1001,resource!$CF35,110),"")</f>
        <v/>
      </c>
      <c r="R63" s="176"/>
      <c r="S63" s="176"/>
      <c r="T63" s="232" t="str">
        <f t="shared" si="7"/>
        <v/>
      </c>
      <c r="U63" s="232"/>
      <c r="V63" s="153" t="str">
        <f t="shared" si="10"/>
        <v/>
      </c>
      <c r="W63" s="176" t="str">
        <f>IFERROR(INDEX(resource!$AS$3:$BA$1001,resource!$CF35,4),"")</f>
        <v/>
      </c>
      <c r="X63" s="176"/>
      <c r="Y63" s="177"/>
      <c r="Z63" s="178">
        <f t="shared" si="8"/>
        <v>0</v>
      </c>
      <c r="AA63" s="179"/>
      <c r="AB63" s="179"/>
      <c r="AC63" s="187" t="str">
        <f>IFERROR(INDEX(resource!$AS$3:$EX$1001,resource!$CF35,109),"")</f>
        <v/>
      </c>
      <c r="AD63" s="188"/>
      <c r="AE63" s="179" t="str">
        <f t="shared" si="9"/>
        <v/>
      </c>
      <c r="AF63" s="179"/>
      <c r="AG63" s="179"/>
      <c r="AH63" s="185" t="str">
        <f>IFERROR(INDEX(resource!$AS$3:$BA$1001,resource!$CF35,5),"")</f>
        <v/>
      </c>
      <c r="AI63" s="186"/>
      <c r="AJ63" s="179" t="str">
        <f t="shared" si="11"/>
        <v/>
      </c>
      <c r="AK63" s="231"/>
      <c r="AL63" s="175" t="str">
        <f ca="1">IFERROR(OFFSET(data_pull!K34,0,report!$AW$1,1,1),0)</f>
        <v/>
      </c>
      <c r="AM63" s="175"/>
      <c r="AN63" s="175"/>
      <c r="AO63" s="175" t="str">
        <f ca="1">IFERROR(OFFSET(data_pull!L34,0,report!$AW$1,1,1),0)</f>
        <v/>
      </c>
      <c r="AP63" s="175"/>
      <c r="AQ63" s="175"/>
      <c r="AR63" s="175" t="str">
        <f ca="1">IFERROR(OFFSET(data_pull!M34,0,report!$AW$1,1,1),0)</f>
        <v/>
      </c>
      <c r="AS63" s="175"/>
      <c r="AT63" s="175"/>
      <c r="AU63" s="180" t="str">
        <f>IFERROR(INDEX(resource!$AS$3:$CH$1001,resource!$CF35,42),"")</f>
        <v/>
      </c>
      <c r="AV63" s="181"/>
      <c r="AW63" s="86"/>
      <c r="AX63" s="86"/>
      <c r="AY63" s="86"/>
      <c r="AZ63" s="86"/>
      <c r="BA63" s="238" t="str">
        <f>IFERROR(INDEX(resource!$DK$3:$EA$1001,MATCH(INDEX(resource!$AS$3:$CC$1001,resource!$CF35,37),resource!$CC$3:$CC$1001,0),MATCH(report!BA$26,resource!$DK$2:$EA$2,0)),"")</f>
        <v/>
      </c>
      <c r="BB63" s="187"/>
      <c r="BC63" s="187" t="str">
        <f>IFERROR(INDEX(resource!$DK$3:$EA$1001,MATCH(INDEX(resource!$AS$3:$CC$1001,resource!$CF35,37),resource!$CC$3:$CC$1001,0),MATCH(report!BC$26,resource!$DK$2:$EA$2,0)),"")</f>
        <v/>
      </c>
      <c r="BD63" s="187"/>
      <c r="BE63" s="187" t="str">
        <f>IFERROR(INDEX(resource!$DK$3:$EA$1001,MATCH(INDEX(resource!$AS$3:$CC$1001,resource!$CF35,37),resource!$CC$3:$CC$1001,0),MATCH(report!BE$26,resource!$DK$2:$EA$2,0)),"")</f>
        <v/>
      </c>
      <c r="BF63" s="187"/>
      <c r="BG63" s="187" t="str">
        <f>IFERROR(INDEX(resource!$DK$3:$EA$1001,MATCH(INDEX(resource!$AS$3:$CC$1001,resource!$CF35,37),resource!$CC$3:$CC$1001,0),MATCH(report!BG$26,resource!$DK$2:$EA$2,0)),"")</f>
        <v/>
      </c>
      <c r="BH63" s="187"/>
      <c r="BI63" s="179" t="str">
        <f>IFERROR(INDEX(resource!$DK$3:$EA$1001,MATCH(INDEX(resource!$AS$3:$CC$1001,resource!$CF35,37),resource!$CC$3:$CC$1001,0),MATCH(report!BI$26,resource!$DK$2:$EA$2,0)),"")</f>
        <v/>
      </c>
      <c r="BJ63" s="179"/>
      <c r="BK63" s="179" t="str">
        <f>IFERROR(INDEX(resource!$DK$3:$EA$1001,MATCH(INDEX(resource!$AS$3:$CC$1001,resource!$CF35,37),resource!$CC$3:$CC$1001,0),MATCH(report!BK$26,resource!$DK$2:$EA$2,0)),"")</f>
        <v/>
      </c>
      <c r="BL63" s="179"/>
      <c r="BM63" s="179" t="str">
        <f>IFERROR(INDEX(resource!$DK$3:$EA$1001,MATCH(INDEX(resource!$AS$3:$CC$1001,resource!$CF35,37),resource!$CC$3:$CC$1001,0),MATCH(report!BM$26,resource!$DK$2:$EA$2,0)),"")</f>
        <v/>
      </c>
      <c r="BN63" s="179"/>
      <c r="BO63" s="179" t="str">
        <f>IFERROR(INDEX(resource!$DK$3:$EA$1001,MATCH(INDEX(resource!$AS$3:$CC$1001,resource!$CF35,37),resource!$CC$3:$CC$1001,0),MATCH(report!BO$26,resource!$DK$2:$EA$2,0)),"")</f>
        <v/>
      </c>
      <c r="BP63" s="179"/>
      <c r="BQ63" s="179" t="str">
        <f>IFERROR(INDEX(resource!$DK$3:$EA$1001,MATCH(INDEX(resource!$AS$3:$CC$1001,resource!$CF35,37),resource!$CC$3:$CC$1001,0),MATCH(report!BQ$26,resource!$DK$2:$EA$2,0)),"")</f>
        <v/>
      </c>
      <c r="BR63" s="179"/>
      <c r="BS63" s="179" t="str">
        <f>IFERROR(INDEX(resource!$DK$3:$EA$1001,MATCH(INDEX(resource!$AS$3:$CC$1001,resource!$CF35,37),resource!$CC$3:$CC$1001,0),MATCH(report!BS$26,resource!$DK$2:$EA$2,0)),"")</f>
        <v/>
      </c>
      <c r="BT63" s="179"/>
      <c r="BU63" s="179" t="str">
        <f>IFERROR(INDEX(resource!$DK$3:$EA$1001,MATCH(INDEX(resource!$AS$3:$CC$1001,resource!$CF35,37),resource!$CC$3:$CC$1001,0),MATCH(report!BU$26,resource!$DK$2:$EA$2,0)),"")</f>
        <v/>
      </c>
      <c r="BV63" s="179"/>
      <c r="BW63" s="179" t="str">
        <f>IFERROR(INDEX(resource!$DK$3:$EA$1001,MATCH(INDEX(resource!$AS$3:$CC$1001,resource!$CF35,37),resource!$CC$3:$CC$1001,0),MATCH(report!BW$26,resource!$DK$2:$EA$2,0)),"")</f>
        <v/>
      </c>
      <c r="BX63" s="179"/>
      <c r="BY63" s="179" t="str">
        <f>IFERROR(INDEX(resource!$DK$3:$EA$1001,MATCH(INDEX(resource!$AS$3:$CC$1001,resource!$CF35,37),resource!$CC$3:$CC$1001,0),MATCH(report!BY$26,resource!$DK$2:$EA$2,0)),"")</f>
        <v/>
      </c>
      <c r="BZ63" s="179"/>
      <c r="CA63" s="179" t="str">
        <f>IFERROR(INDEX(resource!$DK$3:$EA$1001,MATCH(INDEX(resource!$AS$3:$CC$1001,resource!$CF35,37),resource!$CC$3:$CC$1001,0),MATCH(report!CA$26,resource!$DK$2:$EA$2,0)),"")</f>
        <v/>
      </c>
      <c r="CB63" s="179"/>
      <c r="CC63" s="179" t="str">
        <f>IFERROR(INDEX(resource!$DK$3:$EA$1001,MATCH(INDEX(resource!$AS$3:$CC$1001,resource!$CF35,37),resource!$CC$3:$CC$1001,0),MATCH(report!CC$26,resource!$DK$2:$EA$2,0)),"")</f>
        <v/>
      </c>
      <c r="CD63" s="179"/>
      <c r="CE63" s="179" t="str">
        <f>IFERROR(INDEX(resource!$DK$3:$EA$1001,MATCH(INDEX(resource!$AS$3:$CC$1001,resource!$CF35,37),resource!$CC$3:$CC$1001,0),MATCH(report!CE$26,resource!$DK$2:$EA$2,0)),"")</f>
        <v/>
      </c>
      <c r="CF63" s="179"/>
      <c r="CG63" s="179" t="str">
        <f>IFERROR(INDEX(resource!$DK$3:$EA$1001,MATCH(INDEX(resource!$AS$3:$CC$1001,resource!$CF35,37),resource!$CC$3:$CC$1001,0),MATCH(report!CG$26,resource!$DK$2:$EA$2,0)),"")</f>
        <v/>
      </c>
      <c r="CH63" s="231"/>
    </row>
    <row r="64" spans="2:86" x14ac:dyDescent="0.2">
      <c r="B64" s="13" t="str">
        <f>IFERROR(INDEX(resource!$AS$3:$BA$1001,resource!$CF36,COLUMNS($A$31:A64)),"")</f>
        <v/>
      </c>
      <c r="C64" s="12"/>
      <c r="D64" s="12"/>
      <c r="E64" s="179">
        <f>IFERROR(SUMIFS(resource!$AV$3:$AV$1001,resource!$AQ$3:$AQ$1001,report!$AQ$3,resource!$AR$3:$AR$1001,report!B64),"")</f>
        <v>0</v>
      </c>
      <c r="F64" s="179"/>
      <c r="G64" s="231"/>
      <c r="H64" s="229" t="str">
        <f>IFERROR(INDEX(resource!$AS$3:$BA$1001,resource!$CF36,COLUMNS($A$31:B64)),"")</f>
        <v/>
      </c>
      <c r="I64" s="230"/>
      <c r="J64" s="230"/>
      <c r="K64" s="230"/>
      <c r="L64" s="230"/>
      <c r="M64" s="210" t="str">
        <f>IFERROR(INDEX(resource!$AS$3:$BA$1001,resource!$CF36,3),"")</f>
        <v/>
      </c>
      <c r="N64" s="210"/>
      <c r="O64" s="210"/>
      <c r="P64" s="210"/>
      <c r="Q64" s="182" t="str">
        <f>IFERROR(INDEX(resource!$AS$3:$EX$1001,resource!$CF36,110),"")</f>
        <v/>
      </c>
      <c r="R64" s="176"/>
      <c r="S64" s="176"/>
      <c r="T64" s="232" t="str">
        <f t="shared" si="7"/>
        <v/>
      </c>
      <c r="U64" s="232"/>
      <c r="V64" s="153" t="str">
        <f t="shared" si="10"/>
        <v/>
      </c>
      <c r="W64" s="176" t="str">
        <f>IFERROR(INDEX(resource!$AS$3:$BA$1001,resource!$CF36,4),"")</f>
        <v/>
      </c>
      <c r="X64" s="176"/>
      <c r="Y64" s="177"/>
      <c r="Z64" s="178">
        <f t="shared" si="8"/>
        <v>0</v>
      </c>
      <c r="AA64" s="179"/>
      <c r="AB64" s="179"/>
      <c r="AC64" s="187" t="str">
        <f>IFERROR(INDEX(resource!$AS$3:$EX$1001,resource!$CF36,109),"")</f>
        <v/>
      </c>
      <c r="AD64" s="188"/>
      <c r="AE64" s="179" t="str">
        <f t="shared" si="9"/>
        <v/>
      </c>
      <c r="AF64" s="179"/>
      <c r="AG64" s="179"/>
      <c r="AH64" s="185" t="str">
        <f>IFERROR(INDEX(resource!$AS$3:$BA$1001,resource!$CF36,5),"")</f>
        <v/>
      </c>
      <c r="AI64" s="186"/>
      <c r="AJ64" s="179" t="str">
        <f t="shared" si="11"/>
        <v/>
      </c>
      <c r="AK64" s="231"/>
      <c r="AL64" s="175" t="str">
        <f ca="1">IFERROR(OFFSET(data_pull!K35,0,report!$AW$1,1,1),0)</f>
        <v/>
      </c>
      <c r="AM64" s="175"/>
      <c r="AN64" s="175"/>
      <c r="AO64" s="175" t="str">
        <f ca="1">IFERROR(OFFSET(data_pull!L35,0,report!$AW$1,1,1),0)</f>
        <v/>
      </c>
      <c r="AP64" s="175"/>
      <c r="AQ64" s="175"/>
      <c r="AR64" s="175" t="str">
        <f ca="1">IFERROR(OFFSET(data_pull!M35,0,report!$AW$1,1,1),0)</f>
        <v/>
      </c>
      <c r="AS64" s="175"/>
      <c r="AT64" s="175"/>
      <c r="AU64" s="180" t="str">
        <f>IFERROR(INDEX(resource!$AS$3:$CH$1001,resource!$CF36,42),"")</f>
        <v/>
      </c>
      <c r="AV64" s="181"/>
      <c r="AW64" s="86"/>
      <c r="AX64" s="86"/>
      <c r="AY64" s="86"/>
      <c r="AZ64" s="86"/>
      <c r="BA64" s="238" t="str">
        <f>IFERROR(INDEX(resource!$DK$3:$EA$1001,MATCH(INDEX(resource!$AS$3:$CC$1001,resource!$CF36,37),resource!$CC$3:$CC$1001,0),MATCH(report!BA$26,resource!$DK$2:$EA$2,0)),"")</f>
        <v/>
      </c>
      <c r="BB64" s="187"/>
      <c r="BC64" s="187" t="str">
        <f>IFERROR(INDEX(resource!$DK$3:$EA$1001,MATCH(INDEX(resource!$AS$3:$CC$1001,resource!$CF36,37),resource!$CC$3:$CC$1001,0),MATCH(report!BC$26,resource!$DK$2:$EA$2,0)),"")</f>
        <v/>
      </c>
      <c r="BD64" s="187"/>
      <c r="BE64" s="187" t="str">
        <f>IFERROR(INDEX(resource!$DK$3:$EA$1001,MATCH(INDEX(resource!$AS$3:$CC$1001,resource!$CF36,37),resource!$CC$3:$CC$1001,0),MATCH(report!BE$26,resource!$DK$2:$EA$2,0)),"")</f>
        <v/>
      </c>
      <c r="BF64" s="187"/>
      <c r="BG64" s="187" t="str">
        <f>IFERROR(INDEX(resource!$DK$3:$EA$1001,MATCH(INDEX(resource!$AS$3:$CC$1001,resource!$CF36,37),resource!$CC$3:$CC$1001,0),MATCH(report!BG$26,resource!$DK$2:$EA$2,0)),"")</f>
        <v/>
      </c>
      <c r="BH64" s="187"/>
      <c r="BI64" s="179" t="str">
        <f>IFERROR(INDEX(resource!$DK$3:$EA$1001,MATCH(INDEX(resource!$AS$3:$CC$1001,resource!$CF36,37),resource!$CC$3:$CC$1001,0),MATCH(report!BI$26,resource!$DK$2:$EA$2,0)),"")</f>
        <v/>
      </c>
      <c r="BJ64" s="179"/>
      <c r="BK64" s="179" t="str">
        <f>IFERROR(INDEX(resource!$DK$3:$EA$1001,MATCH(INDEX(resource!$AS$3:$CC$1001,resource!$CF36,37),resource!$CC$3:$CC$1001,0),MATCH(report!BK$26,resource!$DK$2:$EA$2,0)),"")</f>
        <v/>
      </c>
      <c r="BL64" s="179"/>
      <c r="BM64" s="179" t="str">
        <f>IFERROR(INDEX(resource!$DK$3:$EA$1001,MATCH(INDEX(resource!$AS$3:$CC$1001,resource!$CF36,37),resource!$CC$3:$CC$1001,0),MATCH(report!BM$26,resource!$DK$2:$EA$2,0)),"")</f>
        <v/>
      </c>
      <c r="BN64" s="179"/>
      <c r="BO64" s="179" t="str">
        <f>IFERROR(INDEX(resource!$DK$3:$EA$1001,MATCH(INDEX(resource!$AS$3:$CC$1001,resource!$CF36,37),resource!$CC$3:$CC$1001,0),MATCH(report!BO$26,resource!$DK$2:$EA$2,0)),"")</f>
        <v/>
      </c>
      <c r="BP64" s="179"/>
      <c r="BQ64" s="179" t="str">
        <f>IFERROR(INDEX(resource!$DK$3:$EA$1001,MATCH(INDEX(resource!$AS$3:$CC$1001,resource!$CF36,37),resource!$CC$3:$CC$1001,0),MATCH(report!BQ$26,resource!$DK$2:$EA$2,0)),"")</f>
        <v/>
      </c>
      <c r="BR64" s="179"/>
      <c r="BS64" s="179" t="str">
        <f>IFERROR(INDEX(resource!$DK$3:$EA$1001,MATCH(INDEX(resource!$AS$3:$CC$1001,resource!$CF36,37),resource!$CC$3:$CC$1001,0),MATCH(report!BS$26,resource!$DK$2:$EA$2,0)),"")</f>
        <v/>
      </c>
      <c r="BT64" s="179"/>
      <c r="BU64" s="179" t="str">
        <f>IFERROR(INDEX(resource!$DK$3:$EA$1001,MATCH(INDEX(resource!$AS$3:$CC$1001,resource!$CF36,37),resource!$CC$3:$CC$1001,0),MATCH(report!BU$26,resource!$DK$2:$EA$2,0)),"")</f>
        <v/>
      </c>
      <c r="BV64" s="179"/>
      <c r="BW64" s="179" t="str">
        <f>IFERROR(INDEX(resource!$DK$3:$EA$1001,MATCH(INDEX(resource!$AS$3:$CC$1001,resource!$CF36,37),resource!$CC$3:$CC$1001,0),MATCH(report!BW$26,resource!$DK$2:$EA$2,0)),"")</f>
        <v/>
      </c>
      <c r="BX64" s="179"/>
      <c r="BY64" s="179" t="str">
        <f>IFERROR(INDEX(resource!$DK$3:$EA$1001,MATCH(INDEX(resource!$AS$3:$CC$1001,resource!$CF36,37),resource!$CC$3:$CC$1001,0),MATCH(report!BY$26,resource!$DK$2:$EA$2,0)),"")</f>
        <v/>
      </c>
      <c r="BZ64" s="179"/>
      <c r="CA64" s="179" t="str">
        <f>IFERROR(INDEX(resource!$DK$3:$EA$1001,MATCH(INDEX(resource!$AS$3:$CC$1001,resource!$CF36,37),resource!$CC$3:$CC$1001,0),MATCH(report!CA$26,resource!$DK$2:$EA$2,0)),"")</f>
        <v/>
      </c>
      <c r="CB64" s="179"/>
      <c r="CC64" s="179" t="str">
        <f>IFERROR(INDEX(resource!$DK$3:$EA$1001,MATCH(INDEX(resource!$AS$3:$CC$1001,resource!$CF36,37),resource!$CC$3:$CC$1001,0),MATCH(report!CC$26,resource!$DK$2:$EA$2,0)),"")</f>
        <v/>
      </c>
      <c r="CD64" s="179"/>
      <c r="CE64" s="179" t="str">
        <f>IFERROR(INDEX(resource!$DK$3:$EA$1001,MATCH(INDEX(resource!$AS$3:$CC$1001,resource!$CF36,37),resource!$CC$3:$CC$1001,0),MATCH(report!CE$26,resource!$DK$2:$EA$2,0)),"")</f>
        <v/>
      </c>
      <c r="CF64" s="179"/>
      <c r="CG64" s="179" t="str">
        <f>IFERROR(INDEX(resource!$DK$3:$EA$1001,MATCH(INDEX(resource!$AS$3:$CC$1001,resource!$CF36,37),resource!$CC$3:$CC$1001,0),MATCH(report!CG$26,resource!$DK$2:$EA$2,0)),"")</f>
        <v/>
      </c>
      <c r="CH64" s="231"/>
    </row>
    <row r="65" spans="1:86" x14ac:dyDescent="0.2">
      <c r="B65" s="13" t="str">
        <f>IFERROR(INDEX(resource!$AS$3:$BA$1001,resource!$CF37,COLUMNS($A$31:A65)),"")</f>
        <v/>
      </c>
      <c r="C65" s="12"/>
      <c r="D65" s="12"/>
      <c r="E65" s="179">
        <f>IFERROR(SUMIFS(resource!$AV$3:$AV$1001,resource!$AQ$3:$AQ$1001,report!$AQ$3,resource!$AR$3:$AR$1001,report!B65),"")</f>
        <v>0</v>
      </c>
      <c r="F65" s="179"/>
      <c r="G65" s="231"/>
      <c r="H65" s="229" t="str">
        <f>IFERROR(INDEX(resource!$AS$3:$BA$1001,resource!$CF37,COLUMNS($A$31:B65)),"")</f>
        <v/>
      </c>
      <c r="I65" s="230"/>
      <c r="J65" s="230"/>
      <c r="K65" s="230"/>
      <c r="L65" s="230"/>
      <c r="M65" s="210" t="str">
        <f>IFERROR(INDEX(resource!$AS$3:$BA$1001,resource!$CF37,3),"")</f>
        <v/>
      </c>
      <c r="N65" s="210"/>
      <c r="O65" s="210"/>
      <c r="P65" s="210"/>
      <c r="Q65" s="182" t="str">
        <f>IFERROR(INDEX(resource!$AS$3:$EX$1001,resource!$CF37,110),"")</f>
        <v/>
      </c>
      <c r="R65" s="176"/>
      <c r="S65" s="176"/>
      <c r="T65" s="232" t="str">
        <f t="shared" si="7"/>
        <v/>
      </c>
      <c r="U65" s="232"/>
      <c r="V65" s="153" t="str">
        <f t="shared" si="10"/>
        <v/>
      </c>
      <c r="W65" s="176" t="str">
        <f>IFERROR(INDEX(resource!$AS$3:$BA$1001,resource!$CF37,4),"")</f>
        <v/>
      </c>
      <c r="X65" s="176"/>
      <c r="Y65" s="177"/>
      <c r="Z65" s="178">
        <f t="shared" si="8"/>
        <v>0</v>
      </c>
      <c r="AA65" s="179"/>
      <c r="AB65" s="179"/>
      <c r="AC65" s="187" t="str">
        <f>IFERROR(INDEX(resource!$AS$3:$EX$1001,resource!$CF37,109),"")</f>
        <v/>
      </c>
      <c r="AD65" s="188"/>
      <c r="AE65" s="179" t="str">
        <f t="shared" si="9"/>
        <v/>
      </c>
      <c r="AF65" s="179"/>
      <c r="AG65" s="179"/>
      <c r="AH65" s="185" t="str">
        <f>IFERROR(INDEX(resource!$AS$3:$BA$1001,resource!$CF37,5),"")</f>
        <v/>
      </c>
      <c r="AI65" s="186"/>
      <c r="AJ65" s="179" t="str">
        <f t="shared" si="11"/>
        <v/>
      </c>
      <c r="AK65" s="231"/>
      <c r="AL65" s="175" t="str">
        <f ca="1">IFERROR(OFFSET(data_pull!K36,0,report!$AW$1,1,1),0)</f>
        <v/>
      </c>
      <c r="AM65" s="175"/>
      <c r="AN65" s="175"/>
      <c r="AO65" s="175" t="str">
        <f ca="1">IFERROR(OFFSET(data_pull!L36,0,report!$AW$1,1,1),0)</f>
        <v/>
      </c>
      <c r="AP65" s="175"/>
      <c r="AQ65" s="175"/>
      <c r="AR65" s="175" t="str">
        <f ca="1">IFERROR(OFFSET(data_pull!M36,0,report!$AW$1,1,1),0)</f>
        <v/>
      </c>
      <c r="AS65" s="175"/>
      <c r="AT65" s="175"/>
      <c r="AU65" s="180" t="str">
        <f>IFERROR(INDEX(resource!$AS$3:$CH$1001,resource!$CF37,42),"")</f>
        <v/>
      </c>
      <c r="AV65" s="181"/>
      <c r="AW65" s="86"/>
      <c r="AX65" s="86"/>
      <c r="AY65" s="86"/>
      <c r="AZ65" s="86"/>
      <c r="BA65" s="238" t="str">
        <f>IFERROR(INDEX(resource!$DK$3:$EA$1001,MATCH(INDEX(resource!$AS$3:$CC$1001,resource!$CF37,37),resource!$CC$3:$CC$1001,0),MATCH(report!BA$26,resource!$DK$2:$EA$2,0)),"")</f>
        <v/>
      </c>
      <c r="BB65" s="187"/>
      <c r="BC65" s="187" t="str">
        <f>IFERROR(INDEX(resource!$DK$3:$EA$1001,MATCH(INDEX(resource!$AS$3:$CC$1001,resource!$CF37,37),resource!$CC$3:$CC$1001,0),MATCH(report!BC$26,resource!$DK$2:$EA$2,0)),"")</f>
        <v/>
      </c>
      <c r="BD65" s="187"/>
      <c r="BE65" s="187" t="str">
        <f>IFERROR(INDEX(resource!$DK$3:$EA$1001,MATCH(INDEX(resource!$AS$3:$CC$1001,resource!$CF37,37),resource!$CC$3:$CC$1001,0),MATCH(report!BE$26,resource!$DK$2:$EA$2,0)),"")</f>
        <v/>
      </c>
      <c r="BF65" s="187"/>
      <c r="BG65" s="187" t="str">
        <f>IFERROR(INDEX(resource!$DK$3:$EA$1001,MATCH(INDEX(resource!$AS$3:$CC$1001,resource!$CF37,37),resource!$CC$3:$CC$1001,0),MATCH(report!BG$26,resource!$DK$2:$EA$2,0)),"")</f>
        <v/>
      </c>
      <c r="BH65" s="187"/>
      <c r="BI65" s="179" t="str">
        <f>IFERROR(INDEX(resource!$DK$3:$EA$1001,MATCH(INDEX(resource!$AS$3:$CC$1001,resource!$CF37,37),resource!$CC$3:$CC$1001,0),MATCH(report!BI$26,resource!$DK$2:$EA$2,0)),"")</f>
        <v/>
      </c>
      <c r="BJ65" s="179"/>
      <c r="BK65" s="179" t="str">
        <f>IFERROR(INDEX(resource!$DK$3:$EA$1001,MATCH(INDEX(resource!$AS$3:$CC$1001,resource!$CF37,37),resource!$CC$3:$CC$1001,0),MATCH(report!BK$26,resource!$DK$2:$EA$2,0)),"")</f>
        <v/>
      </c>
      <c r="BL65" s="179"/>
      <c r="BM65" s="179" t="str">
        <f>IFERROR(INDEX(resource!$DK$3:$EA$1001,MATCH(INDEX(resource!$AS$3:$CC$1001,resource!$CF37,37),resource!$CC$3:$CC$1001,0),MATCH(report!BM$26,resource!$DK$2:$EA$2,0)),"")</f>
        <v/>
      </c>
      <c r="BN65" s="179"/>
      <c r="BO65" s="179" t="str">
        <f>IFERROR(INDEX(resource!$DK$3:$EA$1001,MATCH(INDEX(resource!$AS$3:$CC$1001,resource!$CF37,37),resource!$CC$3:$CC$1001,0),MATCH(report!BO$26,resource!$DK$2:$EA$2,0)),"")</f>
        <v/>
      </c>
      <c r="BP65" s="179"/>
      <c r="BQ65" s="179" t="str">
        <f>IFERROR(INDEX(resource!$DK$3:$EA$1001,MATCH(INDEX(resource!$AS$3:$CC$1001,resource!$CF37,37),resource!$CC$3:$CC$1001,0),MATCH(report!BQ$26,resource!$DK$2:$EA$2,0)),"")</f>
        <v/>
      </c>
      <c r="BR65" s="179"/>
      <c r="BS65" s="179" t="str">
        <f>IFERROR(INDEX(resource!$DK$3:$EA$1001,MATCH(INDEX(resource!$AS$3:$CC$1001,resource!$CF37,37),resource!$CC$3:$CC$1001,0),MATCH(report!BS$26,resource!$DK$2:$EA$2,0)),"")</f>
        <v/>
      </c>
      <c r="BT65" s="179"/>
      <c r="BU65" s="179" t="str">
        <f>IFERROR(INDEX(resource!$DK$3:$EA$1001,MATCH(INDEX(resource!$AS$3:$CC$1001,resource!$CF37,37),resource!$CC$3:$CC$1001,0),MATCH(report!BU$26,resource!$DK$2:$EA$2,0)),"")</f>
        <v/>
      </c>
      <c r="BV65" s="179"/>
      <c r="BW65" s="179" t="str">
        <f>IFERROR(INDEX(resource!$DK$3:$EA$1001,MATCH(INDEX(resource!$AS$3:$CC$1001,resource!$CF37,37),resource!$CC$3:$CC$1001,0),MATCH(report!BW$26,resource!$DK$2:$EA$2,0)),"")</f>
        <v/>
      </c>
      <c r="BX65" s="179"/>
      <c r="BY65" s="179" t="str">
        <f>IFERROR(INDEX(resource!$DK$3:$EA$1001,MATCH(INDEX(resource!$AS$3:$CC$1001,resource!$CF37,37),resource!$CC$3:$CC$1001,0),MATCH(report!BY$26,resource!$DK$2:$EA$2,0)),"")</f>
        <v/>
      </c>
      <c r="BZ65" s="179"/>
      <c r="CA65" s="179" t="str">
        <f>IFERROR(INDEX(resource!$DK$3:$EA$1001,MATCH(INDEX(resource!$AS$3:$CC$1001,resource!$CF37,37),resource!$CC$3:$CC$1001,0),MATCH(report!CA$26,resource!$DK$2:$EA$2,0)),"")</f>
        <v/>
      </c>
      <c r="CB65" s="179"/>
      <c r="CC65" s="179" t="str">
        <f>IFERROR(INDEX(resource!$DK$3:$EA$1001,MATCH(INDEX(resource!$AS$3:$CC$1001,resource!$CF37,37),resource!$CC$3:$CC$1001,0),MATCH(report!CC$26,resource!$DK$2:$EA$2,0)),"")</f>
        <v/>
      </c>
      <c r="CD65" s="179"/>
      <c r="CE65" s="179" t="str">
        <f>IFERROR(INDEX(resource!$DK$3:$EA$1001,MATCH(INDEX(resource!$AS$3:$CC$1001,resource!$CF37,37),resource!$CC$3:$CC$1001,0),MATCH(report!CE$26,resource!$DK$2:$EA$2,0)),"")</f>
        <v/>
      </c>
      <c r="CF65" s="179"/>
      <c r="CG65" s="179" t="str">
        <f>IFERROR(INDEX(resource!$DK$3:$EA$1001,MATCH(INDEX(resource!$AS$3:$CC$1001,resource!$CF37,37),resource!$CC$3:$CC$1001,0),MATCH(report!CG$26,resource!$DK$2:$EA$2,0)),"")</f>
        <v/>
      </c>
      <c r="CH65" s="231"/>
    </row>
    <row r="66" spans="1:86" x14ac:dyDescent="0.2">
      <c r="B66" s="13" t="str">
        <f>IFERROR(INDEX(resource!$AS$3:$BA$1001,resource!$CF38,COLUMNS($A$31:A66)),"")</f>
        <v/>
      </c>
      <c r="C66" s="12"/>
      <c r="D66" s="12"/>
      <c r="E66" s="179">
        <f>IFERROR(SUMIFS(resource!$AV$3:$AV$1001,resource!$AQ$3:$AQ$1001,report!$AQ$3,resource!$AR$3:$AR$1001,report!B66),"")</f>
        <v>0</v>
      </c>
      <c r="F66" s="179"/>
      <c r="G66" s="231"/>
      <c r="H66" s="229" t="str">
        <f>IFERROR(INDEX(resource!$AS$3:$BA$1001,resource!$CF38,COLUMNS($A$31:B66)),"")</f>
        <v/>
      </c>
      <c r="I66" s="230"/>
      <c r="J66" s="230"/>
      <c r="K66" s="230"/>
      <c r="L66" s="230"/>
      <c r="M66" s="210" t="str">
        <f>IFERROR(INDEX(resource!$AS$3:$BA$1001,resource!$CF38,3),"")</f>
        <v/>
      </c>
      <c r="N66" s="210"/>
      <c r="O66" s="210"/>
      <c r="P66" s="210"/>
      <c r="Q66" s="182" t="str">
        <f>IFERROR(INDEX(resource!$AS$3:$EX$1001,resource!$CF38,110),"")</f>
        <v/>
      </c>
      <c r="R66" s="176"/>
      <c r="S66" s="176"/>
      <c r="T66" s="232" t="str">
        <f t="shared" si="7"/>
        <v/>
      </c>
      <c r="U66" s="232"/>
      <c r="V66" s="153" t="str">
        <f t="shared" si="10"/>
        <v/>
      </c>
      <c r="W66" s="176" t="str">
        <f>IFERROR(INDEX(resource!$AS$3:$BA$1001,resource!$CF38,4),"")</f>
        <v/>
      </c>
      <c r="X66" s="176"/>
      <c r="Y66" s="177"/>
      <c r="Z66" s="178">
        <f t="shared" si="8"/>
        <v>0</v>
      </c>
      <c r="AA66" s="179"/>
      <c r="AB66" s="179"/>
      <c r="AC66" s="187" t="str">
        <f>IFERROR(INDEX(resource!$AS$3:$EX$1001,resource!$CF38,109),"")</f>
        <v/>
      </c>
      <c r="AD66" s="188"/>
      <c r="AE66" s="179" t="str">
        <f t="shared" si="9"/>
        <v/>
      </c>
      <c r="AF66" s="179"/>
      <c r="AG66" s="179"/>
      <c r="AH66" s="185" t="str">
        <f>IFERROR(INDEX(resource!$AS$3:$BA$1001,resource!$CF38,5),"")</f>
        <v/>
      </c>
      <c r="AI66" s="186"/>
      <c r="AJ66" s="179" t="str">
        <f t="shared" si="11"/>
        <v/>
      </c>
      <c r="AK66" s="231"/>
      <c r="AL66" s="175" t="str">
        <f ca="1">IFERROR(OFFSET(data_pull!K37,0,report!$AW$1,1,1),0)</f>
        <v/>
      </c>
      <c r="AM66" s="175"/>
      <c r="AN66" s="175"/>
      <c r="AO66" s="175" t="str">
        <f ca="1">IFERROR(OFFSET(data_pull!L37,0,report!$AW$1,1,1),0)</f>
        <v/>
      </c>
      <c r="AP66" s="175"/>
      <c r="AQ66" s="175"/>
      <c r="AR66" s="175" t="str">
        <f ca="1">IFERROR(OFFSET(data_pull!M37,0,report!$AW$1,1,1),0)</f>
        <v/>
      </c>
      <c r="AS66" s="175"/>
      <c r="AT66" s="175"/>
      <c r="AU66" s="180" t="str">
        <f>IFERROR(INDEX(resource!$AS$3:$CH$1001,resource!$CF38,42),"")</f>
        <v/>
      </c>
      <c r="AV66" s="181"/>
      <c r="AW66" s="86"/>
      <c r="AX66" s="86"/>
      <c r="AY66" s="86"/>
      <c r="AZ66" s="86"/>
      <c r="BA66" s="238" t="str">
        <f>IFERROR(INDEX(resource!$DK$3:$EA$1001,MATCH(INDEX(resource!$AS$3:$CC$1001,resource!$CF38,37),resource!$CC$3:$CC$1001,0),MATCH(report!BA$26,resource!$DK$2:$EA$2,0)),"")</f>
        <v/>
      </c>
      <c r="BB66" s="187"/>
      <c r="BC66" s="187" t="str">
        <f>IFERROR(INDEX(resource!$DK$3:$EA$1001,MATCH(INDEX(resource!$AS$3:$CC$1001,resource!$CF38,37),resource!$CC$3:$CC$1001,0),MATCH(report!BC$26,resource!$DK$2:$EA$2,0)),"")</f>
        <v/>
      </c>
      <c r="BD66" s="187"/>
      <c r="BE66" s="187" t="str">
        <f>IFERROR(INDEX(resource!$DK$3:$EA$1001,MATCH(INDEX(resource!$AS$3:$CC$1001,resource!$CF38,37),resource!$CC$3:$CC$1001,0),MATCH(report!BE$26,resource!$DK$2:$EA$2,0)),"")</f>
        <v/>
      </c>
      <c r="BF66" s="187"/>
      <c r="BG66" s="187" t="str">
        <f>IFERROR(INDEX(resource!$DK$3:$EA$1001,MATCH(INDEX(resource!$AS$3:$CC$1001,resource!$CF38,37),resource!$CC$3:$CC$1001,0),MATCH(report!BG$26,resource!$DK$2:$EA$2,0)),"")</f>
        <v/>
      </c>
      <c r="BH66" s="187"/>
      <c r="BI66" s="179" t="str">
        <f>IFERROR(INDEX(resource!$DK$3:$EA$1001,MATCH(INDEX(resource!$AS$3:$CC$1001,resource!$CF38,37),resource!$CC$3:$CC$1001,0),MATCH(report!BI$26,resource!$DK$2:$EA$2,0)),"")</f>
        <v/>
      </c>
      <c r="BJ66" s="179"/>
      <c r="BK66" s="179" t="str">
        <f>IFERROR(INDEX(resource!$DK$3:$EA$1001,MATCH(INDEX(resource!$AS$3:$CC$1001,resource!$CF38,37),resource!$CC$3:$CC$1001,0),MATCH(report!BK$26,resource!$DK$2:$EA$2,0)),"")</f>
        <v/>
      </c>
      <c r="BL66" s="179"/>
      <c r="BM66" s="179" t="str">
        <f>IFERROR(INDEX(resource!$DK$3:$EA$1001,MATCH(INDEX(resource!$AS$3:$CC$1001,resource!$CF38,37),resource!$CC$3:$CC$1001,0),MATCH(report!BM$26,resource!$DK$2:$EA$2,0)),"")</f>
        <v/>
      </c>
      <c r="BN66" s="179"/>
      <c r="BO66" s="179" t="str">
        <f>IFERROR(INDEX(resource!$DK$3:$EA$1001,MATCH(INDEX(resource!$AS$3:$CC$1001,resource!$CF38,37),resource!$CC$3:$CC$1001,0),MATCH(report!BO$26,resource!$DK$2:$EA$2,0)),"")</f>
        <v/>
      </c>
      <c r="BP66" s="179"/>
      <c r="BQ66" s="179" t="str">
        <f>IFERROR(INDEX(resource!$DK$3:$EA$1001,MATCH(INDEX(resource!$AS$3:$CC$1001,resource!$CF38,37),resource!$CC$3:$CC$1001,0),MATCH(report!BQ$26,resource!$DK$2:$EA$2,0)),"")</f>
        <v/>
      </c>
      <c r="BR66" s="179"/>
      <c r="BS66" s="179" t="str">
        <f>IFERROR(INDEX(resource!$DK$3:$EA$1001,MATCH(INDEX(resource!$AS$3:$CC$1001,resource!$CF38,37),resource!$CC$3:$CC$1001,0),MATCH(report!BS$26,resource!$DK$2:$EA$2,0)),"")</f>
        <v/>
      </c>
      <c r="BT66" s="179"/>
      <c r="BU66" s="179" t="str">
        <f>IFERROR(INDEX(resource!$DK$3:$EA$1001,MATCH(INDEX(resource!$AS$3:$CC$1001,resource!$CF38,37),resource!$CC$3:$CC$1001,0),MATCH(report!BU$26,resource!$DK$2:$EA$2,0)),"")</f>
        <v/>
      </c>
      <c r="BV66" s="179"/>
      <c r="BW66" s="179" t="str">
        <f>IFERROR(INDEX(resource!$DK$3:$EA$1001,MATCH(INDEX(resource!$AS$3:$CC$1001,resource!$CF38,37),resource!$CC$3:$CC$1001,0),MATCH(report!BW$26,resource!$DK$2:$EA$2,0)),"")</f>
        <v/>
      </c>
      <c r="BX66" s="179"/>
      <c r="BY66" s="179" t="str">
        <f>IFERROR(INDEX(resource!$DK$3:$EA$1001,MATCH(INDEX(resource!$AS$3:$CC$1001,resource!$CF38,37),resource!$CC$3:$CC$1001,0),MATCH(report!BY$26,resource!$DK$2:$EA$2,0)),"")</f>
        <v/>
      </c>
      <c r="BZ66" s="179"/>
      <c r="CA66" s="179" t="str">
        <f>IFERROR(INDEX(resource!$DK$3:$EA$1001,MATCH(INDEX(resource!$AS$3:$CC$1001,resource!$CF38,37),resource!$CC$3:$CC$1001,0),MATCH(report!CA$26,resource!$DK$2:$EA$2,0)),"")</f>
        <v/>
      </c>
      <c r="CB66" s="179"/>
      <c r="CC66" s="179" t="str">
        <f>IFERROR(INDEX(resource!$DK$3:$EA$1001,MATCH(INDEX(resource!$AS$3:$CC$1001,resource!$CF38,37),resource!$CC$3:$CC$1001,0),MATCH(report!CC$26,resource!$DK$2:$EA$2,0)),"")</f>
        <v/>
      </c>
      <c r="CD66" s="179"/>
      <c r="CE66" s="179" t="str">
        <f>IFERROR(INDEX(resource!$DK$3:$EA$1001,MATCH(INDEX(resource!$AS$3:$CC$1001,resource!$CF38,37),resource!$CC$3:$CC$1001,0),MATCH(report!CE$26,resource!$DK$2:$EA$2,0)),"")</f>
        <v/>
      </c>
      <c r="CF66" s="179"/>
      <c r="CG66" s="179" t="str">
        <f>IFERROR(INDEX(resource!$DK$3:$EA$1001,MATCH(INDEX(resource!$AS$3:$CC$1001,resource!$CF38,37),resource!$CC$3:$CC$1001,0),MATCH(report!CG$26,resource!$DK$2:$EA$2,0)),"")</f>
        <v/>
      </c>
      <c r="CH66" s="231"/>
    </row>
    <row r="67" spans="1:86" x14ac:dyDescent="0.2">
      <c r="B67" s="13" t="str">
        <f>IFERROR(INDEX(resource!$AS$3:$BA$1001,resource!$CF39,COLUMNS($A$31:A67)),"")</f>
        <v/>
      </c>
      <c r="C67" s="12"/>
      <c r="D67" s="12"/>
      <c r="E67" s="179">
        <f>IFERROR(SUMIFS(resource!$AV$3:$AV$1001,resource!$AQ$3:$AQ$1001,report!$AQ$3,resource!$AR$3:$AR$1001,report!B67),"")</f>
        <v>0</v>
      </c>
      <c r="F67" s="179"/>
      <c r="G67" s="231"/>
      <c r="H67" s="229" t="str">
        <f>IFERROR(INDEX(resource!$AS$3:$BA$1001,resource!$CF39,COLUMNS($A$31:B67)),"")</f>
        <v/>
      </c>
      <c r="I67" s="230"/>
      <c r="J67" s="230"/>
      <c r="K67" s="230"/>
      <c r="L67" s="230"/>
      <c r="M67" s="210" t="str">
        <f>IFERROR(INDEX(resource!$AS$3:$BA$1001,resource!$CF39,3),"")</f>
        <v/>
      </c>
      <c r="N67" s="210"/>
      <c r="O67" s="210"/>
      <c r="P67" s="210"/>
      <c r="Q67" s="182" t="str">
        <f>IFERROR(INDEX(resource!$AS$3:$EX$1001,resource!$CF39,110),"")</f>
        <v/>
      </c>
      <c r="R67" s="176"/>
      <c r="S67" s="176"/>
      <c r="T67" s="232" t="str">
        <f t="shared" si="7"/>
        <v/>
      </c>
      <c r="U67" s="232"/>
      <c r="V67" s="153" t="str">
        <f t="shared" si="10"/>
        <v/>
      </c>
      <c r="W67" s="176" t="str">
        <f>IFERROR(INDEX(resource!$AS$3:$BA$1001,resource!$CF39,4),"")</f>
        <v/>
      </c>
      <c r="X67" s="176"/>
      <c r="Y67" s="177"/>
      <c r="Z67" s="178">
        <f t="shared" si="8"/>
        <v>0</v>
      </c>
      <c r="AA67" s="179"/>
      <c r="AB67" s="179"/>
      <c r="AC67" s="187" t="str">
        <f>IFERROR(INDEX(resource!$AS$3:$EX$1001,resource!$CF39,109),"")</f>
        <v/>
      </c>
      <c r="AD67" s="188"/>
      <c r="AE67" s="179" t="str">
        <f t="shared" si="9"/>
        <v/>
      </c>
      <c r="AF67" s="179"/>
      <c r="AG67" s="179"/>
      <c r="AH67" s="185" t="str">
        <f>IFERROR(INDEX(resource!$AS$3:$BA$1001,resource!$CF39,5),"")</f>
        <v/>
      </c>
      <c r="AI67" s="186"/>
      <c r="AJ67" s="179" t="str">
        <f t="shared" si="11"/>
        <v/>
      </c>
      <c r="AK67" s="231"/>
      <c r="AL67" s="175" t="str">
        <f ca="1">IFERROR(OFFSET(data_pull!K38,0,report!$AW$1,1,1),0)</f>
        <v/>
      </c>
      <c r="AM67" s="175"/>
      <c r="AN67" s="175"/>
      <c r="AO67" s="175" t="str">
        <f ca="1">IFERROR(OFFSET(data_pull!L38,0,report!$AW$1,1,1),0)</f>
        <v/>
      </c>
      <c r="AP67" s="175"/>
      <c r="AQ67" s="175"/>
      <c r="AR67" s="175" t="str">
        <f ca="1">IFERROR(OFFSET(data_pull!M38,0,report!$AW$1,1,1),0)</f>
        <v/>
      </c>
      <c r="AS67" s="175"/>
      <c r="AT67" s="175"/>
      <c r="AU67" s="180" t="str">
        <f>IFERROR(INDEX(resource!$AS$3:$CH$1001,resource!$CF39,42),"")</f>
        <v/>
      </c>
      <c r="AV67" s="181"/>
      <c r="AW67" s="86"/>
      <c r="AX67" s="86"/>
      <c r="AY67" s="86"/>
      <c r="AZ67" s="86"/>
      <c r="BA67" s="238" t="str">
        <f>IFERROR(INDEX(resource!$DK$3:$EA$1001,MATCH(INDEX(resource!$AS$3:$CC$1001,resource!$CF39,37),resource!$CC$3:$CC$1001,0),MATCH(report!BA$26,resource!$DK$2:$EA$2,0)),"")</f>
        <v/>
      </c>
      <c r="BB67" s="187"/>
      <c r="BC67" s="187" t="str">
        <f>IFERROR(INDEX(resource!$DK$3:$EA$1001,MATCH(INDEX(resource!$AS$3:$CC$1001,resource!$CF39,37),resource!$CC$3:$CC$1001,0),MATCH(report!BC$26,resource!$DK$2:$EA$2,0)),"")</f>
        <v/>
      </c>
      <c r="BD67" s="187"/>
      <c r="BE67" s="187" t="str">
        <f>IFERROR(INDEX(resource!$DK$3:$EA$1001,MATCH(INDEX(resource!$AS$3:$CC$1001,resource!$CF39,37),resource!$CC$3:$CC$1001,0),MATCH(report!BE$26,resource!$DK$2:$EA$2,0)),"")</f>
        <v/>
      </c>
      <c r="BF67" s="187"/>
      <c r="BG67" s="187" t="str">
        <f>IFERROR(INDEX(resource!$DK$3:$EA$1001,MATCH(INDEX(resource!$AS$3:$CC$1001,resource!$CF39,37),resource!$CC$3:$CC$1001,0),MATCH(report!BG$26,resource!$DK$2:$EA$2,0)),"")</f>
        <v/>
      </c>
      <c r="BH67" s="187"/>
      <c r="BI67" s="179" t="str">
        <f>IFERROR(INDEX(resource!$DK$3:$EA$1001,MATCH(INDEX(resource!$AS$3:$CC$1001,resource!$CF39,37),resource!$CC$3:$CC$1001,0),MATCH(report!BI$26,resource!$DK$2:$EA$2,0)),"")</f>
        <v/>
      </c>
      <c r="BJ67" s="179"/>
      <c r="BK67" s="179" t="str">
        <f>IFERROR(INDEX(resource!$DK$3:$EA$1001,MATCH(INDEX(resource!$AS$3:$CC$1001,resource!$CF39,37),resource!$CC$3:$CC$1001,0),MATCH(report!BK$26,resource!$DK$2:$EA$2,0)),"")</f>
        <v/>
      </c>
      <c r="BL67" s="179"/>
      <c r="BM67" s="179" t="str">
        <f>IFERROR(INDEX(resource!$DK$3:$EA$1001,MATCH(INDEX(resource!$AS$3:$CC$1001,resource!$CF39,37),resource!$CC$3:$CC$1001,0),MATCH(report!BM$26,resource!$DK$2:$EA$2,0)),"")</f>
        <v/>
      </c>
      <c r="BN67" s="179"/>
      <c r="BO67" s="179" t="str">
        <f>IFERROR(INDEX(resource!$DK$3:$EA$1001,MATCH(INDEX(resource!$AS$3:$CC$1001,resource!$CF39,37),resource!$CC$3:$CC$1001,0),MATCH(report!BO$26,resource!$DK$2:$EA$2,0)),"")</f>
        <v/>
      </c>
      <c r="BP67" s="179"/>
      <c r="BQ67" s="179" t="str">
        <f>IFERROR(INDEX(resource!$DK$3:$EA$1001,MATCH(INDEX(resource!$AS$3:$CC$1001,resource!$CF39,37),resource!$CC$3:$CC$1001,0),MATCH(report!BQ$26,resource!$DK$2:$EA$2,0)),"")</f>
        <v/>
      </c>
      <c r="BR67" s="179"/>
      <c r="BS67" s="179" t="str">
        <f>IFERROR(INDEX(resource!$DK$3:$EA$1001,MATCH(INDEX(resource!$AS$3:$CC$1001,resource!$CF39,37),resource!$CC$3:$CC$1001,0),MATCH(report!BS$26,resource!$DK$2:$EA$2,0)),"")</f>
        <v/>
      </c>
      <c r="BT67" s="179"/>
      <c r="BU67" s="179" t="str">
        <f>IFERROR(INDEX(resource!$DK$3:$EA$1001,MATCH(INDEX(resource!$AS$3:$CC$1001,resource!$CF39,37),resource!$CC$3:$CC$1001,0),MATCH(report!BU$26,resource!$DK$2:$EA$2,0)),"")</f>
        <v/>
      </c>
      <c r="BV67" s="179"/>
      <c r="BW67" s="179" t="str">
        <f>IFERROR(INDEX(resource!$DK$3:$EA$1001,MATCH(INDEX(resource!$AS$3:$CC$1001,resource!$CF39,37),resource!$CC$3:$CC$1001,0),MATCH(report!BW$26,resource!$DK$2:$EA$2,0)),"")</f>
        <v/>
      </c>
      <c r="BX67" s="179"/>
      <c r="BY67" s="179" t="str">
        <f>IFERROR(INDEX(resource!$DK$3:$EA$1001,MATCH(INDEX(resource!$AS$3:$CC$1001,resource!$CF39,37),resource!$CC$3:$CC$1001,0),MATCH(report!BY$26,resource!$DK$2:$EA$2,0)),"")</f>
        <v/>
      </c>
      <c r="BZ67" s="179"/>
      <c r="CA67" s="179" t="str">
        <f>IFERROR(INDEX(resource!$DK$3:$EA$1001,MATCH(INDEX(resource!$AS$3:$CC$1001,resource!$CF39,37),resource!$CC$3:$CC$1001,0),MATCH(report!CA$26,resource!$DK$2:$EA$2,0)),"")</f>
        <v/>
      </c>
      <c r="CB67" s="179"/>
      <c r="CC67" s="179" t="str">
        <f>IFERROR(INDEX(resource!$DK$3:$EA$1001,MATCH(INDEX(resource!$AS$3:$CC$1001,resource!$CF39,37),resource!$CC$3:$CC$1001,0),MATCH(report!CC$26,resource!$DK$2:$EA$2,0)),"")</f>
        <v/>
      </c>
      <c r="CD67" s="179"/>
      <c r="CE67" s="179" t="str">
        <f>IFERROR(INDEX(resource!$DK$3:$EA$1001,MATCH(INDEX(resource!$AS$3:$CC$1001,resource!$CF39,37),resource!$CC$3:$CC$1001,0),MATCH(report!CE$26,resource!$DK$2:$EA$2,0)),"")</f>
        <v/>
      </c>
      <c r="CF67" s="179"/>
      <c r="CG67" s="179" t="str">
        <f>IFERROR(INDEX(resource!$DK$3:$EA$1001,MATCH(INDEX(resource!$AS$3:$CC$1001,resource!$CF39,37),resource!$CC$3:$CC$1001,0),MATCH(report!CG$26,resource!$DK$2:$EA$2,0)),"")</f>
        <v/>
      </c>
      <c r="CH67" s="231"/>
    </row>
    <row r="68" spans="1:86" x14ac:dyDescent="0.2">
      <c r="B68" s="13" t="str">
        <f>IFERROR(INDEX(resource!$AS$3:$BA$1001,resource!$CF40,COLUMNS($A$31:A68)),"")</f>
        <v/>
      </c>
      <c r="C68" s="12"/>
      <c r="D68" s="12"/>
      <c r="E68" s="179">
        <f>IFERROR(SUMIFS(resource!$AV$3:$AV$1001,resource!$AQ$3:$AQ$1001,report!$AQ$3,resource!$AR$3:$AR$1001,report!B68),"")</f>
        <v>0</v>
      </c>
      <c r="F68" s="179"/>
      <c r="G68" s="231"/>
      <c r="H68" s="229" t="str">
        <f>IFERROR(INDEX(resource!$AS$3:$BA$1001,resource!$CF40,COLUMNS($A$31:B68)),"")</f>
        <v/>
      </c>
      <c r="I68" s="230"/>
      <c r="J68" s="230"/>
      <c r="K68" s="230"/>
      <c r="L68" s="230"/>
      <c r="M68" s="210" t="str">
        <f>IFERROR(INDEX(resource!$AS$3:$BA$1001,resource!$CF40,3),"")</f>
        <v/>
      </c>
      <c r="N68" s="210"/>
      <c r="O68" s="210"/>
      <c r="P68" s="210"/>
      <c r="Q68" s="182" t="str">
        <f>IFERROR(INDEX(resource!$AS$3:$EX$1001,resource!$CF40,110),"")</f>
        <v/>
      </c>
      <c r="R68" s="176"/>
      <c r="S68" s="176"/>
      <c r="T68" s="232" t="str">
        <f t="shared" si="7"/>
        <v/>
      </c>
      <c r="U68" s="232"/>
      <c r="V68" s="153" t="str">
        <f t="shared" si="10"/>
        <v/>
      </c>
      <c r="W68" s="176" t="str">
        <f>IFERROR(INDEX(resource!$AS$3:$BA$1001,resource!$CF40,4),"")</f>
        <v/>
      </c>
      <c r="X68" s="176"/>
      <c r="Y68" s="177"/>
      <c r="Z68" s="178">
        <f t="shared" si="8"/>
        <v>0</v>
      </c>
      <c r="AA68" s="179"/>
      <c r="AB68" s="179"/>
      <c r="AC68" s="187" t="str">
        <f>IFERROR(INDEX(resource!$AS$3:$EX$1001,resource!$CF40,109),"")</f>
        <v/>
      </c>
      <c r="AD68" s="188"/>
      <c r="AE68" s="179" t="str">
        <f t="shared" si="9"/>
        <v/>
      </c>
      <c r="AF68" s="179"/>
      <c r="AG68" s="179"/>
      <c r="AH68" s="185" t="str">
        <f>IFERROR(INDEX(resource!$AS$3:$BA$1001,resource!$CF40,5),"")</f>
        <v/>
      </c>
      <c r="AI68" s="186"/>
      <c r="AJ68" s="179" t="str">
        <f t="shared" si="11"/>
        <v/>
      </c>
      <c r="AK68" s="231"/>
      <c r="AL68" s="175" t="str">
        <f ca="1">IFERROR(OFFSET(data_pull!K39,0,report!$AW$1,1,1),0)</f>
        <v/>
      </c>
      <c r="AM68" s="175"/>
      <c r="AN68" s="175"/>
      <c r="AO68" s="175" t="str">
        <f ca="1">IFERROR(OFFSET(data_pull!L39,0,report!$AW$1,1,1),0)</f>
        <v/>
      </c>
      <c r="AP68" s="175"/>
      <c r="AQ68" s="175"/>
      <c r="AR68" s="175" t="str">
        <f ca="1">IFERROR(OFFSET(data_pull!M39,0,report!$AW$1,1,1),0)</f>
        <v/>
      </c>
      <c r="AS68" s="175"/>
      <c r="AT68" s="175"/>
      <c r="AU68" s="180" t="str">
        <f>IFERROR(INDEX(resource!$AS$3:$CH$1001,resource!$CF40,42),"")</f>
        <v/>
      </c>
      <c r="AV68" s="181"/>
      <c r="AW68" s="86"/>
      <c r="AX68" s="86"/>
      <c r="AY68" s="86"/>
      <c r="AZ68" s="86"/>
      <c r="BA68" s="238" t="str">
        <f>IFERROR(INDEX(resource!$DK$3:$EA$1001,MATCH(INDEX(resource!$AS$3:$CC$1001,resource!$CF40,37),resource!$CC$3:$CC$1001,0),MATCH(report!BA$26,resource!$DK$2:$EA$2,0)),"")</f>
        <v/>
      </c>
      <c r="BB68" s="187"/>
      <c r="BC68" s="187" t="str">
        <f>IFERROR(INDEX(resource!$DK$3:$EA$1001,MATCH(INDEX(resource!$AS$3:$CC$1001,resource!$CF40,37),resource!$CC$3:$CC$1001,0),MATCH(report!BC$26,resource!$DK$2:$EA$2,0)),"")</f>
        <v/>
      </c>
      <c r="BD68" s="187"/>
      <c r="BE68" s="187" t="str">
        <f>IFERROR(INDEX(resource!$DK$3:$EA$1001,MATCH(INDEX(resource!$AS$3:$CC$1001,resource!$CF40,37),resource!$CC$3:$CC$1001,0),MATCH(report!BE$26,resource!$DK$2:$EA$2,0)),"")</f>
        <v/>
      </c>
      <c r="BF68" s="187"/>
      <c r="BG68" s="187" t="str">
        <f>IFERROR(INDEX(resource!$DK$3:$EA$1001,MATCH(INDEX(resource!$AS$3:$CC$1001,resource!$CF40,37),resource!$CC$3:$CC$1001,0),MATCH(report!BG$26,resource!$DK$2:$EA$2,0)),"")</f>
        <v/>
      </c>
      <c r="BH68" s="187"/>
      <c r="BI68" s="179" t="str">
        <f>IFERROR(INDEX(resource!$DK$3:$EA$1001,MATCH(INDEX(resource!$AS$3:$CC$1001,resource!$CF40,37),resource!$CC$3:$CC$1001,0),MATCH(report!BI$26,resource!$DK$2:$EA$2,0)),"")</f>
        <v/>
      </c>
      <c r="BJ68" s="179"/>
      <c r="BK68" s="179" t="str">
        <f>IFERROR(INDEX(resource!$DK$3:$EA$1001,MATCH(INDEX(resource!$AS$3:$CC$1001,resource!$CF40,37),resource!$CC$3:$CC$1001,0),MATCH(report!BK$26,resource!$DK$2:$EA$2,0)),"")</f>
        <v/>
      </c>
      <c r="BL68" s="179"/>
      <c r="BM68" s="179" t="str">
        <f>IFERROR(INDEX(resource!$DK$3:$EA$1001,MATCH(INDEX(resource!$AS$3:$CC$1001,resource!$CF40,37),resource!$CC$3:$CC$1001,0),MATCH(report!BM$26,resource!$DK$2:$EA$2,0)),"")</f>
        <v/>
      </c>
      <c r="BN68" s="179"/>
      <c r="BO68" s="179" t="str">
        <f>IFERROR(INDEX(resource!$DK$3:$EA$1001,MATCH(INDEX(resource!$AS$3:$CC$1001,resource!$CF40,37),resource!$CC$3:$CC$1001,0),MATCH(report!BO$26,resource!$DK$2:$EA$2,0)),"")</f>
        <v/>
      </c>
      <c r="BP68" s="179"/>
      <c r="BQ68" s="179" t="str">
        <f>IFERROR(INDEX(resource!$DK$3:$EA$1001,MATCH(INDEX(resource!$AS$3:$CC$1001,resource!$CF40,37),resource!$CC$3:$CC$1001,0),MATCH(report!BQ$26,resource!$DK$2:$EA$2,0)),"")</f>
        <v/>
      </c>
      <c r="BR68" s="179"/>
      <c r="BS68" s="179" t="str">
        <f>IFERROR(INDEX(resource!$DK$3:$EA$1001,MATCH(INDEX(resource!$AS$3:$CC$1001,resource!$CF40,37),resource!$CC$3:$CC$1001,0),MATCH(report!BS$26,resource!$DK$2:$EA$2,0)),"")</f>
        <v/>
      </c>
      <c r="BT68" s="179"/>
      <c r="BU68" s="179" t="str">
        <f>IFERROR(INDEX(resource!$DK$3:$EA$1001,MATCH(INDEX(resource!$AS$3:$CC$1001,resource!$CF40,37),resource!$CC$3:$CC$1001,0),MATCH(report!BU$26,resource!$DK$2:$EA$2,0)),"")</f>
        <v/>
      </c>
      <c r="BV68" s="179"/>
      <c r="BW68" s="179" t="str">
        <f>IFERROR(INDEX(resource!$DK$3:$EA$1001,MATCH(INDEX(resource!$AS$3:$CC$1001,resource!$CF40,37),resource!$CC$3:$CC$1001,0),MATCH(report!BW$26,resource!$DK$2:$EA$2,0)),"")</f>
        <v/>
      </c>
      <c r="BX68" s="179"/>
      <c r="BY68" s="179" t="str">
        <f>IFERROR(INDEX(resource!$DK$3:$EA$1001,MATCH(INDEX(resource!$AS$3:$CC$1001,resource!$CF40,37),resource!$CC$3:$CC$1001,0),MATCH(report!BY$26,resource!$DK$2:$EA$2,0)),"")</f>
        <v/>
      </c>
      <c r="BZ68" s="179"/>
      <c r="CA68" s="179" t="str">
        <f>IFERROR(INDEX(resource!$DK$3:$EA$1001,MATCH(INDEX(resource!$AS$3:$CC$1001,resource!$CF40,37),resource!$CC$3:$CC$1001,0),MATCH(report!CA$26,resource!$DK$2:$EA$2,0)),"")</f>
        <v/>
      </c>
      <c r="CB68" s="179"/>
      <c r="CC68" s="179" t="str">
        <f>IFERROR(INDEX(resource!$DK$3:$EA$1001,MATCH(INDEX(resource!$AS$3:$CC$1001,resource!$CF40,37),resource!$CC$3:$CC$1001,0),MATCH(report!CC$26,resource!$DK$2:$EA$2,0)),"")</f>
        <v/>
      </c>
      <c r="CD68" s="179"/>
      <c r="CE68" s="179" t="str">
        <f>IFERROR(INDEX(resource!$DK$3:$EA$1001,MATCH(INDEX(resource!$AS$3:$CC$1001,resource!$CF40,37),resource!$CC$3:$CC$1001,0),MATCH(report!CE$26,resource!$DK$2:$EA$2,0)),"")</f>
        <v/>
      </c>
      <c r="CF68" s="179"/>
      <c r="CG68" s="179" t="str">
        <f>IFERROR(INDEX(resource!$DK$3:$EA$1001,MATCH(INDEX(resource!$AS$3:$CC$1001,resource!$CF40,37),resource!$CC$3:$CC$1001,0),MATCH(report!CG$26,resource!$DK$2:$EA$2,0)),"")</f>
        <v/>
      </c>
      <c r="CH68" s="231"/>
    </row>
    <row r="69" spans="1:86" x14ac:dyDescent="0.2">
      <c r="B69" s="13" t="str">
        <f>IFERROR(INDEX(resource!$AS$3:$BA$1001,resource!$CF41,COLUMNS($A$31:A69)),"")</f>
        <v/>
      </c>
      <c r="C69" s="12"/>
      <c r="D69" s="12"/>
      <c r="E69" s="179">
        <f>IFERROR(SUMIFS(resource!$AV$3:$AV$1001,resource!$AQ$3:$AQ$1001,report!$AQ$3,resource!$AR$3:$AR$1001,report!B69),"")</f>
        <v>0</v>
      </c>
      <c r="F69" s="179"/>
      <c r="G69" s="231"/>
      <c r="H69" s="229" t="str">
        <f>IFERROR(INDEX(resource!$AS$3:$BA$1001,resource!$CF41,COLUMNS($A$31:B69)),"")</f>
        <v/>
      </c>
      <c r="I69" s="230"/>
      <c r="J69" s="230"/>
      <c r="K69" s="230"/>
      <c r="L69" s="230"/>
      <c r="M69" s="210" t="str">
        <f>IFERROR(INDEX(resource!$AS$3:$BA$1001,resource!$CF41,3),"")</f>
        <v/>
      </c>
      <c r="N69" s="210"/>
      <c r="O69" s="210"/>
      <c r="P69" s="210"/>
      <c r="Q69" s="182" t="str">
        <f>IFERROR(INDEX(resource!$AS$3:$EX$1001,resource!$CF41,110),"")</f>
        <v/>
      </c>
      <c r="R69" s="176"/>
      <c r="S69" s="176"/>
      <c r="T69" s="232" t="str">
        <f t="shared" si="7"/>
        <v/>
      </c>
      <c r="U69" s="232"/>
      <c r="V69" s="153" t="str">
        <f t="shared" si="10"/>
        <v/>
      </c>
      <c r="W69" s="176" t="str">
        <f>IFERROR(INDEX(resource!$AS$3:$BA$1001,resource!$CF41,4),"")</f>
        <v/>
      </c>
      <c r="X69" s="176"/>
      <c r="Y69" s="177"/>
      <c r="Z69" s="178">
        <f t="shared" si="8"/>
        <v>0</v>
      </c>
      <c r="AA69" s="179"/>
      <c r="AB69" s="179"/>
      <c r="AC69" s="187" t="str">
        <f>IFERROR(INDEX(resource!$AS$3:$EX$1001,resource!$CF41,109),"")</f>
        <v/>
      </c>
      <c r="AD69" s="188"/>
      <c r="AE69" s="179" t="str">
        <f t="shared" si="9"/>
        <v/>
      </c>
      <c r="AF69" s="179"/>
      <c r="AG69" s="179"/>
      <c r="AH69" s="185" t="str">
        <f>IFERROR(INDEX(resource!$AS$3:$BA$1001,resource!$CF41,5),"")</f>
        <v/>
      </c>
      <c r="AI69" s="186"/>
      <c r="AJ69" s="179" t="str">
        <f t="shared" si="11"/>
        <v/>
      </c>
      <c r="AK69" s="231"/>
      <c r="AL69" s="175" t="str">
        <f ca="1">IFERROR(OFFSET(data_pull!K40,0,report!$AW$1,1,1),0)</f>
        <v/>
      </c>
      <c r="AM69" s="175"/>
      <c r="AN69" s="175"/>
      <c r="AO69" s="175" t="str">
        <f ca="1">IFERROR(OFFSET(data_pull!L40,0,report!$AW$1,1,1),0)</f>
        <v/>
      </c>
      <c r="AP69" s="175"/>
      <c r="AQ69" s="175"/>
      <c r="AR69" s="175" t="str">
        <f ca="1">IFERROR(OFFSET(data_pull!M40,0,report!$AW$1,1,1),0)</f>
        <v/>
      </c>
      <c r="AS69" s="175"/>
      <c r="AT69" s="175"/>
      <c r="AU69" s="180" t="str">
        <f>IFERROR(INDEX(resource!$AS$3:$CH$1001,resource!$CF41,42),"")</f>
        <v/>
      </c>
      <c r="AV69" s="181"/>
      <c r="AW69" s="86"/>
      <c r="AX69" s="86"/>
      <c r="AY69" s="86"/>
      <c r="AZ69" s="86"/>
      <c r="BA69" s="238" t="str">
        <f>IFERROR(INDEX(resource!$DK$3:$EA$1001,MATCH(INDEX(resource!$AS$3:$CC$1001,resource!$CF41,37),resource!$CC$3:$CC$1001,0),MATCH(report!BA$26,resource!$DK$2:$EA$2,0)),"")</f>
        <v/>
      </c>
      <c r="BB69" s="187"/>
      <c r="BC69" s="187" t="str">
        <f>IFERROR(INDEX(resource!$DK$3:$EA$1001,MATCH(INDEX(resource!$AS$3:$CC$1001,resource!$CF41,37),resource!$CC$3:$CC$1001,0),MATCH(report!BC$26,resource!$DK$2:$EA$2,0)),"")</f>
        <v/>
      </c>
      <c r="BD69" s="187"/>
      <c r="BE69" s="187" t="str">
        <f>IFERROR(INDEX(resource!$DK$3:$EA$1001,MATCH(INDEX(resource!$AS$3:$CC$1001,resource!$CF41,37),resource!$CC$3:$CC$1001,0),MATCH(report!BE$26,resource!$DK$2:$EA$2,0)),"")</f>
        <v/>
      </c>
      <c r="BF69" s="187"/>
      <c r="BG69" s="187" t="str">
        <f>IFERROR(INDEX(resource!$DK$3:$EA$1001,MATCH(INDEX(resource!$AS$3:$CC$1001,resource!$CF41,37),resource!$CC$3:$CC$1001,0),MATCH(report!BG$26,resource!$DK$2:$EA$2,0)),"")</f>
        <v/>
      </c>
      <c r="BH69" s="187"/>
      <c r="BI69" s="179" t="str">
        <f>IFERROR(INDEX(resource!$DK$3:$EA$1001,MATCH(INDEX(resource!$AS$3:$CC$1001,resource!$CF41,37),resource!$CC$3:$CC$1001,0),MATCH(report!BI$26,resource!$DK$2:$EA$2,0)),"")</f>
        <v/>
      </c>
      <c r="BJ69" s="179"/>
      <c r="BK69" s="179" t="str">
        <f>IFERROR(INDEX(resource!$DK$3:$EA$1001,MATCH(INDEX(resource!$AS$3:$CC$1001,resource!$CF41,37),resource!$CC$3:$CC$1001,0),MATCH(report!BK$26,resource!$DK$2:$EA$2,0)),"")</f>
        <v/>
      </c>
      <c r="BL69" s="179"/>
      <c r="BM69" s="179" t="str">
        <f>IFERROR(INDEX(resource!$DK$3:$EA$1001,MATCH(INDEX(resource!$AS$3:$CC$1001,resource!$CF41,37),resource!$CC$3:$CC$1001,0),MATCH(report!BM$26,resource!$DK$2:$EA$2,0)),"")</f>
        <v/>
      </c>
      <c r="BN69" s="179"/>
      <c r="BO69" s="179" t="str">
        <f>IFERROR(INDEX(resource!$DK$3:$EA$1001,MATCH(INDEX(resource!$AS$3:$CC$1001,resource!$CF41,37),resource!$CC$3:$CC$1001,0),MATCH(report!BO$26,resource!$DK$2:$EA$2,0)),"")</f>
        <v/>
      </c>
      <c r="BP69" s="179"/>
      <c r="BQ69" s="179" t="str">
        <f>IFERROR(INDEX(resource!$DK$3:$EA$1001,MATCH(INDEX(resource!$AS$3:$CC$1001,resource!$CF41,37),resource!$CC$3:$CC$1001,0),MATCH(report!BQ$26,resource!$DK$2:$EA$2,0)),"")</f>
        <v/>
      </c>
      <c r="BR69" s="179"/>
      <c r="BS69" s="179" t="str">
        <f>IFERROR(INDEX(resource!$DK$3:$EA$1001,MATCH(INDEX(resource!$AS$3:$CC$1001,resource!$CF41,37),resource!$CC$3:$CC$1001,0),MATCH(report!BS$26,resource!$DK$2:$EA$2,0)),"")</f>
        <v/>
      </c>
      <c r="BT69" s="179"/>
      <c r="BU69" s="179" t="str">
        <f>IFERROR(INDEX(resource!$DK$3:$EA$1001,MATCH(INDEX(resource!$AS$3:$CC$1001,resource!$CF41,37),resource!$CC$3:$CC$1001,0),MATCH(report!BU$26,resource!$DK$2:$EA$2,0)),"")</f>
        <v/>
      </c>
      <c r="BV69" s="179"/>
      <c r="BW69" s="179" t="str">
        <f>IFERROR(INDEX(resource!$DK$3:$EA$1001,MATCH(INDEX(resource!$AS$3:$CC$1001,resource!$CF41,37),resource!$CC$3:$CC$1001,0),MATCH(report!BW$26,resource!$DK$2:$EA$2,0)),"")</f>
        <v/>
      </c>
      <c r="BX69" s="179"/>
      <c r="BY69" s="179" t="str">
        <f>IFERROR(INDEX(resource!$DK$3:$EA$1001,MATCH(INDEX(resource!$AS$3:$CC$1001,resource!$CF41,37),resource!$CC$3:$CC$1001,0),MATCH(report!BY$26,resource!$DK$2:$EA$2,0)),"")</f>
        <v/>
      </c>
      <c r="BZ69" s="179"/>
      <c r="CA69" s="179" t="str">
        <f>IFERROR(INDEX(resource!$DK$3:$EA$1001,MATCH(INDEX(resource!$AS$3:$CC$1001,resource!$CF41,37),resource!$CC$3:$CC$1001,0),MATCH(report!CA$26,resource!$DK$2:$EA$2,0)),"")</f>
        <v/>
      </c>
      <c r="CB69" s="179"/>
      <c r="CC69" s="179" t="str">
        <f>IFERROR(INDEX(resource!$DK$3:$EA$1001,MATCH(INDEX(resource!$AS$3:$CC$1001,resource!$CF41,37),resource!$CC$3:$CC$1001,0),MATCH(report!CC$26,resource!$DK$2:$EA$2,0)),"")</f>
        <v/>
      </c>
      <c r="CD69" s="179"/>
      <c r="CE69" s="179" t="str">
        <f>IFERROR(INDEX(resource!$DK$3:$EA$1001,MATCH(INDEX(resource!$AS$3:$CC$1001,resource!$CF41,37),resource!$CC$3:$CC$1001,0),MATCH(report!CE$26,resource!$DK$2:$EA$2,0)),"")</f>
        <v/>
      </c>
      <c r="CF69" s="179"/>
      <c r="CG69" s="179" t="str">
        <f>IFERROR(INDEX(resource!$DK$3:$EA$1001,MATCH(INDEX(resource!$AS$3:$CC$1001,resource!$CF41,37),resource!$CC$3:$CC$1001,0),MATCH(report!CG$26,resource!$DK$2:$EA$2,0)),"")</f>
        <v/>
      </c>
      <c r="CH69" s="231"/>
    </row>
    <row r="70" spans="1:86" x14ac:dyDescent="0.2">
      <c r="B70" s="13" t="str">
        <f>IFERROR(INDEX(resource!$AS$3:$BA$1001,resource!$CF42,COLUMNS($A$31:A70)),"")</f>
        <v/>
      </c>
      <c r="C70" s="12"/>
      <c r="D70" s="12"/>
      <c r="E70" s="179">
        <f>IFERROR(SUMIFS(resource!$AV$3:$AV$1001,resource!$AQ$3:$AQ$1001,report!$AQ$3,resource!$AR$3:$AR$1001,report!B70),"")</f>
        <v>0</v>
      </c>
      <c r="F70" s="179"/>
      <c r="G70" s="231"/>
      <c r="H70" s="229" t="str">
        <f>IFERROR(INDEX(resource!$AS$3:$BA$1001,resource!$CF42,COLUMNS($A$31:B70)),"")</f>
        <v/>
      </c>
      <c r="I70" s="230"/>
      <c r="J70" s="230"/>
      <c r="K70" s="230"/>
      <c r="L70" s="230"/>
      <c r="M70" s="210" t="str">
        <f>IFERROR(INDEX(resource!$AS$3:$BA$1001,resource!$CF42,3),"")</f>
        <v/>
      </c>
      <c r="N70" s="210"/>
      <c r="O70" s="210"/>
      <c r="P70" s="210"/>
      <c r="Q70" s="182" t="str">
        <f>IFERROR(INDEX(resource!$AS$3:$EX$1001,resource!$CF42,110),"")</f>
        <v/>
      </c>
      <c r="R70" s="176"/>
      <c r="S70" s="176"/>
      <c r="T70" s="232" t="str">
        <f t="shared" si="7"/>
        <v/>
      </c>
      <c r="U70" s="232"/>
      <c r="V70" s="153" t="str">
        <f t="shared" si="10"/>
        <v/>
      </c>
      <c r="W70" s="176" t="str">
        <f>IFERROR(INDEX(resource!$AS$3:$BA$1001,resource!$CF42,4),"")</f>
        <v/>
      </c>
      <c r="X70" s="176"/>
      <c r="Y70" s="177"/>
      <c r="Z70" s="178">
        <f t="shared" si="8"/>
        <v>0</v>
      </c>
      <c r="AA70" s="179"/>
      <c r="AB70" s="179"/>
      <c r="AC70" s="187" t="str">
        <f>IFERROR(INDEX(resource!$AS$3:$EX$1001,resource!$CF42,109),"")</f>
        <v/>
      </c>
      <c r="AD70" s="188"/>
      <c r="AE70" s="179" t="str">
        <f t="shared" si="9"/>
        <v/>
      </c>
      <c r="AF70" s="179"/>
      <c r="AG70" s="179"/>
      <c r="AH70" s="185" t="str">
        <f>IFERROR(INDEX(resource!$AS$3:$BA$1001,resource!$CF42,5),"")</f>
        <v/>
      </c>
      <c r="AI70" s="186"/>
      <c r="AJ70" s="179" t="str">
        <f t="shared" si="11"/>
        <v/>
      </c>
      <c r="AK70" s="231"/>
      <c r="AL70" s="175" t="str">
        <f ca="1">IFERROR(OFFSET(data_pull!K41,0,report!$AW$1,1,1),0)</f>
        <v/>
      </c>
      <c r="AM70" s="175"/>
      <c r="AN70" s="175"/>
      <c r="AO70" s="175" t="str">
        <f ca="1">IFERROR(OFFSET(data_pull!L41,0,report!$AW$1,1,1),0)</f>
        <v/>
      </c>
      <c r="AP70" s="175"/>
      <c r="AQ70" s="175"/>
      <c r="AR70" s="175" t="str">
        <f ca="1">IFERROR(OFFSET(data_pull!M41,0,report!$AW$1,1,1),0)</f>
        <v/>
      </c>
      <c r="AS70" s="175"/>
      <c r="AT70" s="175"/>
      <c r="AU70" s="180" t="str">
        <f>IFERROR(INDEX(resource!$AS$3:$CH$1001,resource!$CF42,42),"")</f>
        <v/>
      </c>
      <c r="AV70" s="181"/>
      <c r="AW70" s="86"/>
      <c r="AX70" s="86"/>
      <c r="AY70" s="86"/>
      <c r="AZ70" s="86"/>
      <c r="BA70" s="238" t="str">
        <f>IFERROR(INDEX(resource!$DK$3:$EA$1001,MATCH(INDEX(resource!$AS$3:$CC$1001,resource!$CF42,37),resource!$CC$3:$CC$1001,0),MATCH(report!BA$26,resource!$DK$2:$EA$2,0)),"")</f>
        <v/>
      </c>
      <c r="BB70" s="187"/>
      <c r="BC70" s="187" t="str">
        <f>IFERROR(INDEX(resource!$DK$3:$EA$1001,MATCH(INDEX(resource!$AS$3:$CC$1001,resource!$CF42,37),resource!$CC$3:$CC$1001,0),MATCH(report!BC$26,resource!$DK$2:$EA$2,0)),"")</f>
        <v/>
      </c>
      <c r="BD70" s="187"/>
      <c r="BE70" s="187" t="str">
        <f>IFERROR(INDEX(resource!$DK$3:$EA$1001,MATCH(INDEX(resource!$AS$3:$CC$1001,resource!$CF42,37),resource!$CC$3:$CC$1001,0),MATCH(report!BE$26,resource!$DK$2:$EA$2,0)),"")</f>
        <v/>
      </c>
      <c r="BF70" s="187"/>
      <c r="BG70" s="187" t="str">
        <f>IFERROR(INDEX(resource!$DK$3:$EA$1001,MATCH(INDEX(resource!$AS$3:$CC$1001,resource!$CF42,37),resource!$CC$3:$CC$1001,0),MATCH(report!BG$26,resource!$DK$2:$EA$2,0)),"")</f>
        <v/>
      </c>
      <c r="BH70" s="187"/>
      <c r="BI70" s="179" t="str">
        <f>IFERROR(INDEX(resource!$DK$3:$EA$1001,MATCH(INDEX(resource!$AS$3:$CC$1001,resource!$CF42,37),resource!$CC$3:$CC$1001,0),MATCH(report!BI$26,resource!$DK$2:$EA$2,0)),"")</f>
        <v/>
      </c>
      <c r="BJ70" s="179"/>
      <c r="BK70" s="179" t="str">
        <f>IFERROR(INDEX(resource!$DK$3:$EA$1001,MATCH(INDEX(resource!$AS$3:$CC$1001,resource!$CF42,37),resource!$CC$3:$CC$1001,0),MATCH(report!BK$26,resource!$DK$2:$EA$2,0)),"")</f>
        <v/>
      </c>
      <c r="BL70" s="179"/>
      <c r="BM70" s="179" t="str">
        <f>IFERROR(INDEX(resource!$DK$3:$EA$1001,MATCH(INDEX(resource!$AS$3:$CC$1001,resource!$CF42,37),resource!$CC$3:$CC$1001,0),MATCH(report!BM$26,resource!$DK$2:$EA$2,0)),"")</f>
        <v/>
      </c>
      <c r="BN70" s="179"/>
      <c r="BO70" s="179" t="str">
        <f>IFERROR(INDEX(resource!$DK$3:$EA$1001,MATCH(INDEX(resource!$AS$3:$CC$1001,resource!$CF42,37),resource!$CC$3:$CC$1001,0),MATCH(report!BO$26,resource!$DK$2:$EA$2,0)),"")</f>
        <v/>
      </c>
      <c r="BP70" s="179"/>
      <c r="BQ70" s="179" t="str">
        <f>IFERROR(INDEX(resource!$DK$3:$EA$1001,MATCH(INDEX(resource!$AS$3:$CC$1001,resource!$CF42,37),resource!$CC$3:$CC$1001,0),MATCH(report!BQ$26,resource!$DK$2:$EA$2,0)),"")</f>
        <v/>
      </c>
      <c r="BR70" s="179"/>
      <c r="BS70" s="179" t="str">
        <f>IFERROR(INDEX(resource!$DK$3:$EA$1001,MATCH(INDEX(resource!$AS$3:$CC$1001,resource!$CF42,37),resource!$CC$3:$CC$1001,0),MATCH(report!BS$26,resource!$DK$2:$EA$2,0)),"")</f>
        <v/>
      </c>
      <c r="BT70" s="179"/>
      <c r="BU70" s="179" t="str">
        <f>IFERROR(INDEX(resource!$DK$3:$EA$1001,MATCH(INDEX(resource!$AS$3:$CC$1001,resource!$CF42,37),resource!$CC$3:$CC$1001,0),MATCH(report!BU$26,resource!$DK$2:$EA$2,0)),"")</f>
        <v/>
      </c>
      <c r="BV70" s="179"/>
      <c r="BW70" s="179" t="str">
        <f>IFERROR(INDEX(resource!$DK$3:$EA$1001,MATCH(INDEX(resource!$AS$3:$CC$1001,resource!$CF42,37),resource!$CC$3:$CC$1001,0),MATCH(report!BW$26,resource!$DK$2:$EA$2,0)),"")</f>
        <v/>
      </c>
      <c r="BX70" s="179"/>
      <c r="BY70" s="179" t="str">
        <f>IFERROR(INDEX(resource!$DK$3:$EA$1001,MATCH(INDEX(resource!$AS$3:$CC$1001,resource!$CF42,37),resource!$CC$3:$CC$1001,0),MATCH(report!BY$26,resource!$DK$2:$EA$2,0)),"")</f>
        <v/>
      </c>
      <c r="BZ70" s="179"/>
      <c r="CA70" s="179" t="str">
        <f>IFERROR(INDEX(resource!$DK$3:$EA$1001,MATCH(INDEX(resource!$AS$3:$CC$1001,resource!$CF42,37),resource!$CC$3:$CC$1001,0),MATCH(report!CA$26,resource!$DK$2:$EA$2,0)),"")</f>
        <v/>
      </c>
      <c r="CB70" s="179"/>
      <c r="CC70" s="179" t="str">
        <f>IFERROR(INDEX(resource!$DK$3:$EA$1001,MATCH(INDEX(resource!$AS$3:$CC$1001,resource!$CF42,37),resource!$CC$3:$CC$1001,0),MATCH(report!CC$26,resource!$DK$2:$EA$2,0)),"")</f>
        <v/>
      </c>
      <c r="CD70" s="179"/>
      <c r="CE70" s="179" t="str">
        <f>IFERROR(INDEX(resource!$DK$3:$EA$1001,MATCH(INDEX(resource!$AS$3:$CC$1001,resource!$CF42,37),resource!$CC$3:$CC$1001,0),MATCH(report!CE$26,resource!$DK$2:$EA$2,0)),"")</f>
        <v/>
      </c>
      <c r="CF70" s="179"/>
      <c r="CG70" s="179" t="str">
        <f>IFERROR(INDEX(resource!$DK$3:$EA$1001,MATCH(INDEX(resource!$AS$3:$CC$1001,resource!$CF42,37),resource!$CC$3:$CC$1001,0),MATCH(report!CG$26,resource!$DK$2:$EA$2,0)),"")</f>
        <v/>
      </c>
      <c r="CH70" s="231"/>
    </row>
    <row r="71" spans="1:86" x14ac:dyDescent="0.2">
      <c r="B71" s="13" t="str">
        <f>IFERROR(INDEX(resource!$AS$3:$BA$1001,resource!$CF43,COLUMNS($A$31:A71)),"")</f>
        <v/>
      </c>
      <c r="C71" s="12"/>
      <c r="D71" s="12"/>
      <c r="E71" s="179">
        <f>IFERROR(SUMIFS(resource!$AV$3:$AV$1001,resource!$AQ$3:$AQ$1001,report!$AQ$3,resource!$AR$3:$AR$1001,report!B71),"")</f>
        <v>0</v>
      </c>
      <c r="F71" s="179"/>
      <c r="G71" s="231"/>
      <c r="H71" s="229" t="str">
        <f>IFERROR(INDEX(resource!$AS$3:$BA$1001,resource!$CF43,COLUMNS($A$31:B71)),"")</f>
        <v/>
      </c>
      <c r="I71" s="230"/>
      <c r="J71" s="230"/>
      <c r="K71" s="230"/>
      <c r="L71" s="230"/>
      <c r="M71" s="210" t="str">
        <f>IFERROR(INDEX(resource!$AS$3:$BA$1001,resource!$CF43,3),"")</f>
        <v/>
      </c>
      <c r="N71" s="210"/>
      <c r="O71" s="210"/>
      <c r="P71" s="210"/>
      <c r="Q71" s="182" t="str">
        <f>IFERROR(INDEX(resource!$AS$3:$EX$1001,resource!$CF43,110),"")</f>
        <v/>
      </c>
      <c r="R71" s="176"/>
      <c r="S71" s="176"/>
      <c r="T71" s="232" t="str">
        <f t="shared" si="7"/>
        <v/>
      </c>
      <c r="U71" s="232"/>
      <c r="V71" s="153" t="str">
        <f t="shared" si="10"/>
        <v/>
      </c>
      <c r="W71" s="176" t="str">
        <f>IFERROR(INDEX(resource!$AS$3:$BA$1001,resource!$CF43,4),"")</f>
        <v/>
      </c>
      <c r="X71" s="176"/>
      <c r="Y71" s="177"/>
      <c r="Z71" s="178">
        <f t="shared" si="8"/>
        <v>0</v>
      </c>
      <c r="AA71" s="179"/>
      <c r="AB71" s="179"/>
      <c r="AC71" s="187" t="str">
        <f>IFERROR(INDEX(resource!$AS$3:$EX$1001,resource!$CF43,109),"")</f>
        <v/>
      </c>
      <c r="AD71" s="188"/>
      <c r="AE71" s="179" t="str">
        <f t="shared" si="9"/>
        <v/>
      </c>
      <c r="AF71" s="179"/>
      <c r="AG71" s="179"/>
      <c r="AH71" s="185" t="str">
        <f>IFERROR(INDEX(resource!$AS$3:$BA$1001,resource!$CF43,5),"")</f>
        <v/>
      </c>
      <c r="AI71" s="186"/>
      <c r="AJ71" s="179" t="str">
        <f t="shared" si="11"/>
        <v/>
      </c>
      <c r="AK71" s="231"/>
      <c r="AL71" s="175" t="str">
        <f ca="1">IFERROR(OFFSET(data_pull!K42,0,report!$AW$1,1,1),0)</f>
        <v/>
      </c>
      <c r="AM71" s="175"/>
      <c r="AN71" s="175"/>
      <c r="AO71" s="175" t="str">
        <f ca="1">IFERROR(OFFSET(data_pull!L42,0,report!$AW$1,1,1),0)</f>
        <v/>
      </c>
      <c r="AP71" s="175"/>
      <c r="AQ71" s="175"/>
      <c r="AR71" s="175" t="str">
        <f ca="1">IFERROR(OFFSET(data_pull!M42,0,report!$AW$1,1,1),0)</f>
        <v/>
      </c>
      <c r="AS71" s="175"/>
      <c r="AT71" s="175"/>
      <c r="AU71" s="180" t="str">
        <f>IFERROR(INDEX(resource!$AS$3:$CH$1001,resource!$CF43,42),"")</f>
        <v/>
      </c>
      <c r="AV71" s="181"/>
      <c r="AW71" s="86"/>
      <c r="AX71" s="86"/>
      <c r="AY71" s="86"/>
      <c r="AZ71" s="86"/>
      <c r="BA71" s="238" t="str">
        <f>IFERROR(INDEX(resource!$DK$3:$EA$1001,MATCH(INDEX(resource!$AS$3:$CC$1001,resource!$CF43,37),resource!$CC$3:$CC$1001,0),MATCH(report!BA$26,resource!$DK$2:$EA$2,0)),"")</f>
        <v/>
      </c>
      <c r="BB71" s="187"/>
      <c r="BC71" s="187" t="str">
        <f>IFERROR(INDEX(resource!$DK$3:$EA$1001,MATCH(INDEX(resource!$AS$3:$CC$1001,resource!$CF43,37),resource!$CC$3:$CC$1001,0),MATCH(report!BC$26,resource!$DK$2:$EA$2,0)),"")</f>
        <v/>
      </c>
      <c r="BD71" s="187"/>
      <c r="BE71" s="187" t="str">
        <f>IFERROR(INDEX(resource!$DK$3:$EA$1001,MATCH(INDEX(resource!$AS$3:$CC$1001,resource!$CF43,37),resource!$CC$3:$CC$1001,0),MATCH(report!BE$26,resource!$DK$2:$EA$2,0)),"")</f>
        <v/>
      </c>
      <c r="BF71" s="187"/>
      <c r="BG71" s="187" t="str">
        <f>IFERROR(INDEX(resource!$DK$3:$EA$1001,MATCH(INDEX(resource!$AS$3:$CC$1001,resource!$CF43,37),resource!$CC$3:$CC$1001,0),MATCH(report!BG$26,resource!$DK$2:$EA$2,0)),"")</f>
        <v/>
      </c>
      <c r="BH71" s="187"/>
      <c r="BI71" s="179" t="str">
        <f>IFERROR(INDEX(resource!$DK$3:$EA$1001,MATCH(INDEX(resource!$AS$3:$CC$1001,resource!$CF43,37),resource!$CC$3:$CC$1001,0),MATCH(report!BI$26,resource!$DK$2:$EA$2,0)),"")</f>
        <v/>
      </c>
      <c r="BJ71" s="179"/>
      <c r="BK71" s="179" t="str">
        <f>IFERROR(INDEX(resource!$DK$3:$EA$1001,MATCH(INDEX(resource!$AS$3:$CC$1001,resource!$CF43,37),resource!$CC$3:$CC$1001,0),MATCH(report!BK$26,resource!$DK$2:$EA$2,0)),"")</f>
        <v/>
      </c>
      <c r="BL71" s="179"/>
      <c r="BM71" s="179" t="str">
        <f>IFERROR(INDEX(resource!$DK$3:$EA$1001,MATCH(INDEX(resource!$AS$3:$CC$1001,resource!$CF43,37),resource!$CC$3:$CC$1001,0),MATCH(report!BM$26,resource!$DK$2:$EA$2,0)),"")</f>
        <v/>
      </c>
      <c r="BN71" s="179"/>
      <c r="BO71" s="179" t="str">
        <f>IFERROR(INDEX(resource!$DK$3:$EA$1001,MATCH(INDEX(resource!$AS$3:$CC$1001,resource!$CF43,37),resource!$CC$3:$CC$1001,0),MATCH(report!BO$26,resource!$DK$2:$EA$2,0)),"")</f>
        <v/>
      </c>
      <c r="BP71" s="179"/>
      <c r="BQ71" s="179" t="str">
        <f>IFERROR(INDEX(resource!$DK$3:$EA$1001,MATCH(INDEX(resource!$AS$3:$CC$1001,resource!$CF43,37),resource!$CC$3:$CC$1001,0),MATCH(report!BQ$26,resource!$DK$2:$EA$2,0)),"")</f>
        <v/>
      </c>
      <c r="BR71" s="179"/>
      <c r="BS71" s="179" t="str">
        <f>IFERROR(INDEX(resource!$DK$3:$EA$1001,MATCH(INDEX(resource!$AS$3:$CC$1001,resource!$CF43,37),resource!$CC$3:$CC$1001,0),MATCH(report!BS$26,resource!$DK$2:$EA$2,0)),"")</f>
        <v/>
      </c>
      <c r="BT71" s="179"/>
      <c r="BU71" s="179" t="str">
        <f>IFERROR(INDEX(resource!$DK$3:$EA$1001,MATCH(INDEX(resource!$AS$3:$CC$1001,resource!$CF43,37),resource!$CC$3:$CC$1001,0),MATCH(report!BU$26,resource!$DK$2:$EA$2,0)),"")</f>
        <v/>
      </c>
      <c r="BV71" s="179"/>
      <c r="BW71" s="179" t="str">
        <f>IFERROR(INDEX(resource!$DK$3:$EA$1001,MATCH(INDEX(resource!$AS$3:$CC$1001,resource!$CF43,37),resource!$CC$3:$CC$1001,0),MATCH(report!BW$26,resource!$DK$2:$EA$2,0)),"")</f>
        <v/>
      </c>
      <c r="BX71" s="179"/>
      <c r="BY71" s="179" t="str">
        <f>IFERROR(INDEX(resource!$DK$3:$EA$1001,MATCH(INDEX(resource!$AS$3:$CC$1001,resource!$CF43,37),resource!$CC$3:$CC$1001,0),MATCH(report!BY$26,resource!$DK$2:$EA$2,0)),"")</f>
        <v/>
      </c>
      <c r="BZ71" s="179"/>
      <c r="CA71" s="179" t="str">
        <f>IFERROR(INDEX(resource!$DK$3:$EA$1001,MATCH(INDEX(resource!$AS$3:$CC$1001,resource!$CF43,37),resource!$CC$3:$CC$1001,0),MATCH(report!CA$26,resource!$DK$2:$EA$2,0)),"")</f>
        <v/>
      </c>
      <c r="CB71" s="179"/>
      <c r="CC71" s="179" t="str">
        <f>IFERROR(INDEX(resource!$DK$3:$EA$1001,MATCH(INDEX(resource!$AS$3:$CC$1001,resource!$CF43,37),resource!$CC$3:$CC$1001,0),MATCH(report!CC$26,resource!$DK$2:$EA$2,0)),"")</f>
        <v/>
      </c>
      <c r="CD71" s="179"/>
      <c r="CE71" s="179" t="str">
        <f>IFERROR(INDEX(resource!$DK$3:$EA$1001,MATCH(INDEX(resource!$AS$3:$CC$1001,resource!$CF43,37),resource!$CC$3:$CC$1001,0),MATCH(report!CE$26,resource!$DK$2:$EA$2,0)),"")</f>
        <v/>
      </c>
      <c r="CF71" s="179"/>
      <c r="CG71" s="179" t="str">
        <f>IFERROR(INDEX(resource!$DK$3:$EA$1001,MATCH(INDEX(resource!$AS$3:$CC$1001,resource!$CF43,37),resource!$CC$3:$CC$1001,0),MATCH(report!CG$26,resource!$DK$2:$EA$2,0)),"")</f>
        <v/>
      </c>
      <c r="CH71" s="231"/>
    </row>
    <row r="72" spans="1:86" x14ac:dyDescent="0.2">
      <c r="B72" s="14" t="str">
        <f>IFERROR(INDEX(resource!$AS$3:$BA$1001,resource!$CF44,COLUMNS($A$31:A72)),"")</f>
        <v/>
      </c>
      <c r="C72" s="15"/>
      <c r="D72" s="15"/>
      <c r="E72" s="196"/>
      <c r="F72" s="196"/>
      <c r="G72" s="233"/>
      <c r="H72" s="236" t="str">
        <f>IFERROR(INDEX(resource!$AS$3:$BA$1001,resource!$CF44,COLUMNS($A$31:B72)),"")</f>
        <v/>
      </c>
      <c r="I72" s="237"/>
      <c r="J72" s="237"/>
      <c r="K72" s="237"/>
      <c r="L72" s="237"/>
      <c r="M72" s="212" t="str">
        <f>IFERROR(INDEX(resource!$AS$3:$BA$1001,resource!$CF44,3),"")</f>
        <v/>
      </c>
      <c r="N72" s="212"/>
      <c r="O72" s="212"/>
      <c r="P72" s="212"/>
      <c r="Q72" s="257" t="str">
        <f>IFERROR(INDEX(resource!$AS$3:$EX$1001,resource!$CF44,110),"")</f>
        <v/>
      </c>
      <c r="R72" s="255"/>
      <c r="S72" s="255"/>
      <c r="T72" s="194" t="str">
        <f t="shared" si="7"/>
        <v/>
      </c>
      <c r="U72" s="194"/>
      <c r="V72" s="165" t="str">
        <f t="shared" si="10"/>
        <v/>
      </c>
      <c r="W72" s="255" t="str">
        <f>IFERROR(INDEX(resource!$AS$3:$BA$1001,resource!$CF44,4),"")</f>
        <v/>
      </c>
      <c r="X72" s="255"/>
      <c r="Y72" s="256"/>
      <c r="Z72" s="195">
        <f t="shared" si="8"/>
        <v>0</v>
      </c>
      <c r="AA72" s="196"/>
      <c r="AB72" s="196"/>
      <c r="AC72" s="253" t="str">
        <f>IFERROR(INDEX(resource!$AS$3:$EX$1001,resource!$CF44,109),"")</f>
        <v/>
      </c>
      <c r="AD72" s="254"/>
      <c r="AE72" s="196" t="str">
        <f t="shared" si="9"/>
        <v/>
      </c>
      <c r="AF72" s="196"/>
      <c r="AG72" s="196"/>
      <c r="AH72" s="326" t="str">
        <f>IFERROR(INDEX(resource!$AS$3:$BA$1001,resource!$CF44,5),"")</f>
        <v/>
      </c>
      <c r="AI72" s="327"/>
      <c r="AJ72" s="196" t="str">
        <f t="shared" si="11"/>
        <v/>
      </c>
      <c r="AK72" s="233"/>
      <c r="AL72" s="216" t="str">
        <f ca="1">IFERROR(OFFSET(data_pull!K43,0,report!$AW$1,1,1),0)</f>
        <v/>
      </c>
      <c r="AM72" s="216"/>
      <c r="AN72" s="216"/>
      <c r="AO72" s="216" t="str">
        <f ca="1">IFERROR(OFFSET(data_pull!L43,0,report!$AW$1,1,1),0)</f>
        <v/>
      </c>
      <c r="AP72" s="216"/>
      <c r="AQ72" s="216"/>
      <c r="AR72" s="216" t="str">
        <f ca="1">IFERROR(OFFSET(data_pull!M43,0,report!$AW$1,1,1),0)</f>
        <v/>
      </c>
      <c r="AS72" s="216"/>
      <c r="AT72" s="216"/>
      <c r="AU72" s="222"/>
      <c r="AV72" s="223"/>
      <c r="AW72" s="86"/>
      <c r="AX72" s="86"/>
      <c r="AY72" s="86"/>
      <c r="AZ72" s="86"/>
      <c r="BA72" s="264" t="str">
        <f>IFERROR(INDEX(resource!$DK$3:$EA$1001,MATCH(INDEX(resource!$AS$3:$CC$1001,resource!$CF44,37),resource!$CC$3:$CC$1001,0),MATCH(report!BA$26,resource!$DK$2:$EA$2,0)),"")</f>
        <v/>
      </c>
      <c r="BB72" s="253"/>
      <c r="BC72" s="253" t="str">
        <f>IFERROR(INDEX(resource!$DK$3:$EA$1001,MATCH(INDEX(resource!$AS$3:$CC$1001,resource!$CF44,37),resource!$CC$3:$CC$1001,0),MATCH(report!BC$26,resource!$DK$2:$EA$2,0)),"")</f>
        <v/>
      </c>
      <c r="BD72" s="253"/>
      <c r="BE72" s="253" t="str">
        <f>IFERROR(INDEX(resource!$DK$3:$EA$1001,MATCH(INDEX(resource!$AS$3:$CC$1001,resource!$CF44,37),resource!$CC$3:$CC$1001,0),MATCH(report!BE$26,resource!$DK$2:$EA$2,0)),"")</f>
        <v/>
      </c>
      <c r="BF72" s="253"/>
      <c r="BG72" s="253" t="str">
        <f>IFERROR(INDEX(resource!$DK$3:$EA$1001,MATCH(INDEX(resource!$AS$3:$CC$1001,resource!$CF44,37),resource!$CC$3:$CC$1001,0),MATCH(report!BG$26,resource!$DK$2:$EA$2,0)),"")</f>
        <v/>
      </c>
      <c r="BH72" s="253"/>
      <c r="BI72" s="196" t="str">
        <f>IFERROR(INDEX(resource!$DK$3:$EA$1001,MATCH(INDEX(resource!$AS$3:$CC$1001,resource!$CF44,37),resource!$CC$3:$CC$1001,0),MATCH(report!BI$26,resource!$DK$2:$EA$2,0)),"")</f>
        <v/>
      </c>
      <c r="BJ72" s="196"/>
      <c r="BK72" s="196" t="str">
        <f>IFERROR(INDEX(resource!$DK$3:$EA$1001,MATCH(INDEX(resource!$AS$3:$CC$1001,resource!$CF44,37),resource!$CC$3:$CC$1001,0),MATCH(report!BK$26,resource!$DK$2:$EA$2,0)),"")</f>
        <v/>
      </c>
      <c r="BL72" s="196"/>
      <c r="BM72" s="196" t="str">
        <f>IFERROR(INDEX(resource!$DK$3:$EA$1001,MATCH(INDEX(resource!$AS$3:$CC$1001,resource!$CF44,37),resource!$CC$3:$CC$1001,0),MATCH(report!BM$26,resource!$DK$2:$EA$2,0)),"")</f>
        <v/>
      </c>
      <c r="BN72" s="196"/>
      <c r="BO72" s="196" t="str">
        <f>IFERROR(INDEX(resource!$DK$3:$EA$1001,MATCH(INDEX(resource!$AS$3:$CC$1001,resource!$CF44,37),resource!$CC$3:$CC$1001,0),MATCH(report!BO$26,resource!$DK$2:$EA$2,0)),"")</f>
        <v/>
      </c>
      <c r="BP72" s="196"/>
      <c r="BQ72" s="196" t="str">
        <f>IFERROR(INDEX(resource!$DK$3:$EA$1001,MATCH(INDEX(resource!$AS$3:$CC$1001,resource!$CF44,37),resource!$CC$3:$CC$1001,0),MATCH(report!BQ$26,resource!$DK$2:$EA$2,0)),"")</f>
        <v/>
      </c>
      <c r="BR72" s="196"/>
      <c r="BS72" s="196" t="str">
        <f>IFERROR(INDEX(resource!$DK$3:$EA$1001,MATCH(INDEX(resource!$AS$3:$CC$1001,resource!$CF44,37),resource!$CC$3:$CC$1001,0),MATCH(report!BS$26,resource!$DK$2:$EA$2,0)),"")</f>
        <v/>
      </c>
      <c r="BT72" s="196"/>
      <c r="BU72" s="196" t="str">
        <f>IFERROR(INDEX(resource!$DK$3:$EA$1001,MATCH(INDEX(resource!$AS$3:$CC$1001,resource!$CF44,37),resource!$CC$3:$CC$1001,0),MATCH(report!BU$26,resource!$DK$2:$EA$2,0)),"")</f>
        <v/>
      </c>
      <c r="BV72" s="196"/>
      <c r="BW72" s="196" t="str">
        <f>IFERROR(INDEX(resource!$DK$3:$EA$1001,MATCH(INDEX(resource!$AS$3:$CC$1001,resource!$CF44,37),resource!$CC$3:$CC$1001,0),MATCH(report!BW$26,resource!$DK$2:$EA$2,0)),"")</f>
        <v/>
      </c>
      <c r="BX72" s="196"/>
      <c r="BY72" s="196" t="str">
        <f>IFERROR(INDEX(resource!$DK$3:$EA$1001,MATCH(INDEX(resource!$AS$3:$CC$1001,resource!$CF44,37),resource!$CC$3:$CC$1001,0),MATCH(report!BY$26,resource!$DK$2:$EA$2,0)),"")</f>
        <v/>
      </c>
      <c r="BZ72" s="196"/>
      <c r="CA72" s="196" t="str">
        <f>IFERROR(INDEX(resource!$DK$3:$EA$1001,MATCH(INDEX(resource!$AS$3:$CC$1001,resource!$CF44,37),resource!$CC$3:$CC$1001,0),MATCH(report!CA$26,resource!$DK$2:$EA$2,0)),"")</f>
        <v/>
      </c>
      <c r="CB72" s="196"/>
      <c r="CC72" s="196" t="str">
        <f>IFERROR(INDEX(resource!$DK$3:$EA$1001,MATCH(INDEX(resource!$AS$3:$CC$1001,resource!$CF44,37),resource!$CC$3:$CC$1001,0),MATCH(report!CC$26,resource!$DK$2:$EA$2,0)),"")</f>
        <v/>
      </c>
      <c r="CD72" s="196"/>
      <c r="CE72" s="196" t="str">
        <f>IFERROR(INDEX(resource!$DK$3:$EA$1001,MATCH(INDEX(resource!$AS$3:$CC$1001,resource!$CF44,37),resource!$CC$3:$CC$1001,0),MATCH(report!CE$26,resource!$DK$2:$EA$2,0)),"")</f>
        <v/>
      </c>
      <c r="CF72" s="196"/>
      <c r="CG72" s="196" t="str">
        <f>IFERROR(INDEX(resource!$DK$3:$EA$1001,MATCH(INDEX(resource!$AS$3:$CC$1001,resource!$CF44,37),resource!$CC$3:$CC$1001,0),MATCH(report!CG$26,resource!$DK$2:$EA$2,0)),"")</f>
        <v/>
      </c>
      <c r="CH72" s="233"/>
    </row>
    <row r="73" spans="1:86" x14ac:dyDescent="0.2">
      <c r="B73" s="12"/>
      <c r="C73" s="12"/>
      <c r="D73" s="12"/>
      <c r="E73" s="12"/>
      <c r="F73" s="12"/>
      <c r="G73" s="20"/>
      <c r="H73" s="20"/>
      <c r="I73" s="20"/>
      <c r="J73" s="20"/>
      <c r="K73" s="20"/>
      <c r="L73" s="20"/>
      <c r="M73" s="12"/>
      <c r="N73" s="12"/>
      <c r="O73" s="12"/>
      <c r="P73" s="31"/>
      <c r="Q73" s="12"/>
      <c r="R73" s="12"/>
      <c r="S73" s="20"/>
      <c r="T73" s="20"/>
      <c r="U73" s="20"/>
    </row>
    <row r="74" spans="1:86" hidden="1" x14ac:dyDescent="0.2">
      <c r="B74" s="12"/>
      <c r="C74" s="12"/>
      <c r="D74" s="12"/>
      <c r="E74" s="12"/>
      <c r="F74" s="12"/>
      <c r="G74" s="20"/>
      <c r="H74" s="20"/>
      <c r="I74" s="20"/>
      <c r="J74" s="20"/>
      <c r="K74" s="20"/>
      <c r="L74" s="20"/>
      <c r="M74" s="12"/>
      <c r="N74" s="12"/>
      <c r="O74" s="12"/>
      <c r="P74" s="31"/>
      <c r="Q74" s="12"/>
      <c r="R74" s="12"/>
      <c r="S74" s="20"/>
      <c r="T74" s="20"/>
      <c r="U74" s="20"/>
    </row>
    <row r="75" spans="1:86" x14ac:dyDescent="0.2">
      <c r="K75" s="20"/>
      <c r="L75" s="20"/>
      <c r="M75" s="12"/>
      <c r="N75" s="12"/>
      <c r="O75" s="12"/>
      <c r="P75" s="31"/>
      <c r="Q75" s="12"/>
      <c r="R75" s="12"/>
      <c r="S75" s="20"/>
      <c r="T75" s="20"/>
      <c r="U75" s="20"/>
    </row>
    <row r="76" spans="1:86" s="101" customFormat="1" ht="15" x14ac:dyDescent="0.25">
      <c r="A76" s="402" t="s">
        <v>5209</v>
      </c>
      <c r="B76" s="402"/>
      <c r="C76" s="402"/>
      <c r="D76" s="402"/>
      <c r="E76" s="402"/>
      <c r="F76" s="402"/>
      <c r="G76" s="402"/>
      <c r="H76" s="402"/>
      <c r="I76" s="402"/>
      <c r="J76" s="402"/>
      <c r="K76" s="402"/>
      <c r="L76" s="402"/>
      <c r="M76" s="402"/>
      <c r="N76" s="402"/>
      <c r="O76" s="402"/>
      <c r="P76" s="402"/>
      <c r="Q76" s="402"/>
      <c r="R76" s="402"/>
      <c r="S76" s="402"/>
      <c r="T76" s="402"/>
      <c r="U76" s="402"/>
      <c r="V76" s="402"/>
      <c r="W76" s="402"/>
      <c r="X76" s="402"/>
      <c r="Y76" s="402"/>
      <c r="Z76" s="402"/>
      <c r="AA76" s="402"/>
      <c r="AB76" s="402"/>
      <c r="AC76" s="402"/>
      <c r="AD76" s="161"/>
    </row>
    <row r="77" spans="1:86" s="101" customFormat="1" ht="15" x14ac:dyDescent="0.25">
      <c r="A77" s="402"/>
      <c r="B77" s="402"/>
      <c r="C77" s="402"/>
      <c r="D77" s="402"/>
      <c r="E77" s="402"/>
      <c r="F77" s="402"/>
      <c r="G77" s="402"/>
      <c r="H77" s="402"/>
      <c r="I77" s="402"/>
      <c r="J77" s="402"/>
      <c r="K77" s="402"/>
      <c r="L77" s="402"/>
      <c r="M77" s="402"/>
      <c r="N77" s="402"/>
      <c r="O77" s="402"/>
      <c r="P77" s="402"/>
      <c r="Q77" s="402"/>
      <c r="R77" s="402"/>
      <c r="S77" s="402"/>
      <c r="T77" s="402"/>
      <c r="U77" s="402"/>
      <c r="V77" s="402"/>
      <c r="W77" s="402"/>
      <c r="X77" s="402"/>
      <c r="Y77" s="402"/>
      <c r="Z77" s="402"/>
      <c r="AA77" s="402"/>
      <c r="AB77" s="402"/>
      <c r="AC77" s="402"/>
      <c r="AD77" s="162"/>
      <c r="AE77" s="119"/>
      <c r="AF77" s="119"/>
      <c r="AG77" s="119"/>
      <c r="AH77" s="119"/>
      <c r="AI77" s="119"/>
      <c r="AJ77" s="119"/>
      <c r="AK77" s="119"/>
      <c r="AL77" s="119"/>
      <c r="AM77" s="119"/>
      <c r="AN77" s="119"/>
      <c r="AO77" s="119"/>
      <c r="AP77" s="119"/>
      <c r="AQ77" s="119"/>
      <c r="AR77" s="119"/>
      <c r="AS77" s="119"/>
      <c r="AT77" s="119"/>
      <c r="AU77" s="119"/>
      <c r="AV77" s="119"/>
      <c r="AW77" s="119"/>
    </row>
    <row r="78" spans="1:86" s="101" customFormat="1" ht="15" x14ac:dyDescent="0.25">
      <c r="B78" s="247" t="s">
        <v>1897</v>
      </c>
      <c r="C78" s="248"/>
      <c r="D78" s="248"/>
      <c r="E78" s="248"/>
      <c r="F78" s="248"/>
      <c r="G78" s="248" t="s">
        <v>1881</v>
      </c>
      <c r="H78" s="248"/>
      <c r="I78" s="248"/>
      <c r="J78" s="248" t="s">
        <v>953</v>
      </c>
      <c r="K78" s="251"/>
      <c r="L78" s="217" t="str">
        <f ca="1">OFFSET(data_pull!AQ2,0,report!$AX$1)</f>
        <v>BOG</v>
      </c>
      <c r="M78" s="218"/>
      <c r="N78" s="218" t="str">
        <f ca="1">OFFSET(data_pull!AR2,0,report!$AX$1)</f>
        <v>BOG</v>
      </c>
      <c r="O78" s="235"/>
      <c r="P78" s="217" t="str">
        <f ca="1">OFFSET(data_pull!AS2,0,report!$AX$1)</f>
        <v>BSL</v>
      </c>
      <c r="Q78" s="218"/>
      <c r="R78" s="218" t="str">
        <f ca="1">OFFSET(data_pull!AT2,0,report!$AX$1)</f>
        <v>BSL</v>
      </c>
      <c r="S78" s="235"/>
      <c r="T78" s="217" t="str">
        <f ca="1">OFFSET(data_pull!AU2,0,report!$AX$1)</f>
        <v>CML</v>
      </c>
      <c r="U78" s="218"/>
      <c r="V78" s="218" t="str">
        <f ca="1">OFFSET(data_pull!AV2,0,report!$AX$1)</f>
        <v>CML</v>
      </c>
      <c r="W78" s="235"/>
      <c r="X78" s="217" t="str">
        <f ca="1">OFFSET(data_pull!AW2,0,report!$AX$1)</f>
        <v>COX</v>
      </c>
      <c r="Y78" s="218"/>
      <c r="Z78" s="218" t="str">
        <f ca="1">OFFSET(data_pull!AX2,0,report!$AX$1)</f>
        <v>COX</v>
      </c>
      <c r="AA78" s="235"/>
      <c r="AB78" s="217" t="str">
        <f ca="1">OFFSET(data_pull!AY2,0,report!$AX$1)</f>
        <v>CTG</v>
      </c>
      <c r="AC78" s="218"/>
      <c r="AD78" s="218" t="str">
        <f ca="1">OFFSET(data_pull!AZ2,0,report!$AX$1)</f>
        <v>CTG</v>
      </c>
      <c r="AE78" s="235"/>
      <c r="AF78" s="217" t="s">
        <v>2672</v>
      </c>
      <c r="AG78" s="218"/>
      <c r="AH78" s="218"/>
      <c r="AI78" s="218"/>
      <c r="AJ78" s="218"/>
      <c r="AK78" s="218"/>
      <c r="AL78" s="235"/>
      <c r="AM78" s="217" t="s">
        <v>2673</v>
      </c>
      <c r="AN78" s="218"/>
      <c r="AO78" s="218"/>
      <c r="AP78" s="218"/>
      <c r="AQ78" s="235"/>
      <c r="AU78" s="126"/>
      <c r="BA78" s="119"/>
      <c r="BB78" s="119"/>
      <c r="BC78" s="119"/>
      <c r="BD78" s="119"/>
      <c r="BE78" s="119"/>
      <c r="BF78" s="119"/>
      <c r="BG78" s="119"/>
      <c r="BH78" s="119"/>
    </row>
    <row r="79" spans="1:86" x14ac:dyDescent="0.2">
      <c r="A79" s="118"/>
      <c r="B79" s="249"/>
      <c r="C79" s="250"/>
      <c r="D79" s="250"/>
      <c r="E79" s="250"/>
      <c r="F79" s="250"/>
      <c r="G79" s="250"/>
      <c r="H79" s="250"/>
      <c r="I79" s="250"/>
      <c r="J79" s="250"/>
      <c r="K79" s="252"/>
      <c r="L79" s="198" t="str">
        <f ca="1">OFFSET(data_pull!AQ3,0,report!$AX$1)</f>
        <v>STOCK</v>
      </c>
      <c r="M79" s="183"/>
      <c r="N79" s="183" t="str">
        <f ca="1">OFFSET(data_pull!AR3,0,report!$AX$1)</f>
        <v>SALES</v>
      </c>
      <c r="O79" s="197"/>
      <c r="P79" s="198" t="str">
        <f ca="1">OFFSET(data_pull!AS3,0,report!$AX$1)</f>
        <v>STOCK</v>
      </c>
      <c r="Q79" s="183"/>
      <c r="R79" s="183" t="str">
        <f ca="1">OFFSET(data_pull!AT3,0,report!$AX$1)</f>
        <v>SALES</v>
      </c>
      <c r="S79" s="197"/>
      <c r="T79" s="198" t="str">
        <f ca="1">OFFSET(data_pull!AU3,0,report!$AX$1)</f>
        <v>STOCK</v>
      </c>
      <c r="U79" s="183"/>
      <c r="V79" s="183" t="str">
        <f ca="1">OFFSET(data_pull!AV3,0,report!$AX$1)</f>
        <v>SALES</v>
      </c>
      <c r="W79" s="197"/>
      <c r="X79" s="198" t="str">
        <f ca="1">OFFSET(data_pull!AW3,0,report!$AX$1)</f>
        <v>STOCK</v>
      </c>
      <c r="Y79" s="183"/>
      <c r="Z79" s="183" t="str">
        <f ca="1">OFFSET(data_pull!AX3,0,report!$AX$1)</f>
        <v>SALES</v>
      </c>
      <c r="AA79" s="197"/>
      <c r="AB79" s="198" t="str">
        <f ca="1">OFFSET(data_pull!AY3,0,report!$AX$1)</f>
        <v>STOCK</v>
      </c>
      <c r="AC79" s="183"/>
      <c r="AD79" s="183" t="str">
        <f ca="1">OFFSET(data_pull!AZ3,0,report!$AX$1)</f>
        <v>SALES</v>
      </c>
      <c r="AE79" s="197"/>
      <c r="AF79" s="198" t="s">
        <v>2732</v>
      </c>
      <c r="AG79" s="183"/>
      <c r="AH79" s="183" t="s">
        <v>2622</v>
      </c>
      <c r="AI79" s="183"/>
      <c r="AJ79" s="183" t="s">
        <v>2475</v>
      </c>
      <c r="AK79" s="183"/>
      <c r="AL79" s="183"/>
      <c r="AM79" s="217" t="s">
        <v>2622</v>
      </c>
      <c r="AN79" s="218"/>
      <c r="AO79" s="218" t="s">
        <v>2475</v>
      </c>
      <c r="AP79" s="218"/>
      <c r="AQ79" s="235"/>
      <c r="AR79" s="121"/>
      <c r="AS79" s="239"/>
      <c r="AT79" s="239"/>
      <c r="AU79" s="239"/>
      <c r="AV79" s="122"/>
      <c r="AW79" s="241"/>
      <c r="AX79" s="241"/>
      <c r="AY79" s="241"/>
      <c r="AZ79" s="241"/>
      <c r="BA79" s="241"/>
      <c r="BB79" s="241"/>
      <c r="BC79" s="234"/>
      <c r="BD79" s="234"/>
      <c r="BE79" s="234"/>
      <c r="BF79" s="234"/>
      <c r="BG79" s="234"/>
      <c r="BH79" s="234"/>
      <c r="BI79" s="241"/>
      <c r="BJ79" s="241"/>
      <c r="BQ79" s="35"/>
    </row>
    <row r="80" spans="1:86" ht="15" customHeight="1" x14ac:dyDescent="0.2">
      <c r="A80" s="124" t="s">
        <v>998</v>
      </c>
      <c r="B80" s="258" t="s">
        <v>999</v>
      </c>
      <c r="C80" s="259"/>
      <c r="D80" s="259"/>
      <c r="E80" s="259"/>
      <c r="F80" s="259"/>
      <c r="G80" s="259"/>
      <c r="H80" s="240" t="s">
        <v>997</v>
      </c>
      <c r="I80" s="240"/>
      <c r="J80" s="240">
        <f>IFERROR(VLOOKUP(A80,data_pull!$E$2:$G$18,3,0),"")</f>
        <v>175</v>
      </c>
      <c r="K80" s="240"/>
      <c r="L80" s="184">
        <f ca="1">OFFSET(data_pull!AQ4,0,report!$AX$1)</f>
        <v>117</v>
      </c>
      <c r="M80" s="184"/>
      <c r="N80" s="184">
        <f ca="1">OFFSET(data_pull!AR4,0,report!$AX$1)</f>
        <v>24</v>
      </c>
      <c r="O80" s="192"/>
      <c r="P80" s="193">
        <f ca="1">OFFSET(data_pull!AS4,0,report!$AX$1)</f>
        <v>405</v>
      </c>
      <c r="Q80" s="184"/>
      <c r="R80" s="184">
        <f ca="1">OFFSET(data_pull!AT4,0,report!$AX$1)</f>
        <v>108</v>
      </c>
      <c r="S80" s="192"/>
      <c r="T80" s="193">
        <f ca="1">OFFSET(data_pull!AU4,0,report!$AX$1)</f>
        <v>290</v>
      </c>
      <c r="U80" s="184"/>
      <c r="V80" s="184">
        <f ca="1">OFFSET(data_pull!AV4,0,report!$AX$1)</f>
        <v>139</v>
      </c>
      <c r="W80" s="192"/>
      <c r="X80" s="193">
        <f ca="1">OFFSET(data_pull!AW4,0,report!$AX$1)</f>
        <v>315</v>
      </c>
      <c r="Y80" s="184"/>
      <c r="Z80" s="184">
        <f ca="1">OFFSET(data_pull!AX4,0,report!$AX$1)</f>
        <v>106</v>
      </c>
      <c r="AA80" s="192"/>
      <c r="AB80" s="193">
        <f ca="1">OFFSET(data_pull!AY4,0,report!$AX$1)</f>
        <v>79</v>
      </c>
      <c r="AC80" s="184"/>
      <c r="AD80" s="184">
        <f ca="1">OFFSET(data_pull!AZ4,0,report!$AX$1)</f>
        <v>137</v>
      </c>
      <c r="AE80" s="192"/>
      <c r="AF80" s="193">
        <f>IFERROR(VLOOKUP(A80,stock_data!$B$3:$J$525,9,0),0)</f>
        <v>0</v>
      </c>
      <c r="AG80" s="184"/>
      <c r="AH80" s="184">
        <f>IFERROR(VLOOKUP($A80,data_pull!$AO$4:$BZ$20,35,0)+AF80,0)</f>
        <v>3988</v>
      </c>
      <c r="AI80" s="184"/>
      <c r="AJ80" s="184">
        <f>IFERROR(VLOOKUP($A80,data_pull!$AO$4:$BZ$20,37,0)+(AF80*J80),0)</f>
        <v>697900</v>
      </c>
      <c r="AK80" s="184"/>
      <c r="AL80" s="184"/>
      <c r="AM80" s="191">
        <f>IFERROR(VLOOKUP($A80,data_pull!$AO$4:$BZ$20,36,0),0)</f>
        <v>1670</v>
      </c>
      <c r="AN80" s="189"/>
      <c r="AO80" s="189">
        <f>IFERROR(VLOOKUP($A80,data_pull!$AO$4:$BZ$20,38,0),0)</f>
        <v>292250</v>
      </c>
      <c r="AP80" s="189"/>
      <c r="AQ80" s="190"/>
      <c r="AR80" s="121"/>
      <c r="AS80" s="189"/>
      <c r="AT80" s="189"/>
      <c r="AU80" s="189"/>
      <c r="AV80" s="120"/>
      <c r="AW80" s="207"/>
      <c r="AX80" s="207"/>
      <c r="AY80" s="207"/>
      <c r="AZ80" s="207"/>
      <c r="BA80" s="207"/>
      <c r="BB80" s="207"/>
      <c r="BC80" s="205"/>
      <c r="BD80" s="205"/>
      <c r="BE80" s="205"/>
      <c r="BF80" s="205"/>
      <c r="BG80" s="204"/>
      <c r="BH80" s="204"/>
      <c r="BI80" s="206"/>
      <c r="BJ80" s="206"/>
      <c r="BQ80" s="35"/>
    </row>
    <row r="81" spans="1:69" x14ac:dyDescent="0.2">
      <c r="A81" s="124" t="s">
        <v>1003</v>
      </c>
      <c r="B81" s="209" t="s">
        <v>1004</v>
      </c>
      <c r="C81" s="210"/>
      <c r="D81" s="210"/>
      <c r="E81" s="210"/>
      <c r="F81" s="210"/>
      <c r="G81" s="210"/>
      <c r="H81" s="213" t="s">
        <v>1002</v>
      </c>
      <c r="I81" s="213"/>
      <c r="J81" s="213">
        <f>IFERROR(VLOOKUP(A81,data_pull!$E$2:$G$18,3,0),"")</f>
        <v>176.45</v>
      </c>
      <c r="K81" s="213"/>
      <c r="L81" s="189">
        <f ca="1">OFFSET(data_pull!AQ5,0,report!$AX$1)</f>
        <v>0</v>
      </c>
      <c r="M81" s="189"/>
      <c r="N81" s="189">
        <f ca="1">OFFSET(data_pull!AR5,0,report!$AX$1)</f>
        <v>60</v>
      </c>
      <c r="O81" s="190"/>
      <c r="P81" s="191">
        <f ca="1">OFFSET(data_pull!AS5,0,report!$AX$1)</f>
        <v>0</v>
      </c>
      <c r="Q81" s="189"/>
      <c r="R81" s="189">
        <f ca="1">OFFSET(data_pull!AT5,0,report!$AX$1)</f>
        <v>200</v>
      </c>
      <c r="S81" s="190"/>
      <c r="T81" s="191">
        <f ca="1">OFFSET(data_pull!AU5,0,report!$AX$1)</f>
        <v>0</v>
      </c>
      <c r="U81" s="189"/>
      <c r="V81" s="189">
        <f ca="1">OFFSET(data_pull!AV5,0,report!$AX$1)</f>
        <v>200</v>
      </c>
      <c r="W81" s="190"/>
      <c r="X81" s="191">
        <f ca="1">OFFSET(data_pull!AW5,0,report!$AX$1)</f>
        <v>21</v>
      </c>
      <c r="Y81" s="189"/>
      <c r="Z81" s="189">
        <f ca="1">OFFSET(data_pull!AX5,0,report!$AX$1)</f>
        <v>145</v>
      </c>
      <c r="AA81" s="190"/>
      <c r="AB81" s="191">
        <f ca="1">OFFSET(data_pull!AY5,0,report!$AX$1)</f>
        <v>1</v>
      </c>
      <c r="AC81" s="189"/>
      <c r="AD81" s="189">
        <f ca="1">OFFSET(data_pull!AZ5,0,report!$AX$1)</f>
        <v>90</v>
      </c>
      <c r="AE81" s="190"/>
      <c r="AF81" s="191">
        <f>IFERROR(VLOOKUP(A81,stock_data!$B$3:$J$525,9,0),0)</f>
        <v>1</v>
      </c>
      <c r="AG81" s="189"/>
      <c r="AH81" s="189">
        <f>IFERROR(VLOOKUP($A81,data_pull!$AO$4:$BZ$20,35,0)+AF81,0)</f>
        <v>320</v>
      </c>
      <c r="AI81" s="189"/>
      <c r="AJ81" s="189">
        <f>IFERROR(VLOOKUP($A81,data_pull!$AO$4:$BZ$20,37,0)+(AF81*J81),0)</f>
        <v>56463.999999999993</v>
      </c>
      <c r="AK81" s="189"/>
      <c r="AL81" s="189"/>
      <c r="AM81" s="191">
        <f>IFERROR(VLOOKUP($A81,data_pull!$AO$4:$BZ$20,36,0),0)</f>
        <v>2254</v>
      </c>
      <c r="AN81" s="189"/>
      <c r="AO81" s="189">
        <f>IFERROR(VLOOKUP($A81,data_pull!$AO$4:$BZ$20,38,0),0)</f>
        <v>397718.3</v>
      </c>
      <c r="AP81" s="189"/>
      <c r="AQ81" s="190"/>
      <c r="AR81" s="121"/>
      <c r="AS81" s="189"/>
      <c r="AT81" s="189"/>
      <c r="AU81" s="189"/>
      <c r="AV81" s="120"/>
      <c r="AW81" s="207"/>
      <c r="AX81" s="207"/>
      <c r="AY81" s="207"/>
      <c r="AZ81" s="207"/>
      <c r="BA81" s="207"/>
      <c r="BB81" s="207"/>
      <c r="BC81" s="205"/>
      <c r="BD81" s="205"/>
      <c r="BE81" s="205"/>
      <c r="BF81" s="205"/>
      <c r="BG81" s="204"/>
      <c r="BH81" s="204"/>
      <c r="BI81" s="206"/>
      <c r="BJ81" s="206"/>
      <c r="BQ81" s="35"/>
    </row>
    <row r="82" spans="1:69" x14ac:dyDescent="0.2">
      <c r="A82" s="124" t="s">
        <v>1020</v>
      </c>
      <c r="B82" s="209" t="s">
        <v>1021</v>
      </c>
      <c r="C82" s="210"/>
      <c r="D82" s="210"/>
      <c r="E82" s="210"/>
      <c r="F82" s="210"/>
      <c r="G82" s="210"/>
      <c r="H82" s="213" t="s">
        <v>1002</v>
      </c>
      <c r="I82" s="213"/>
      <c r="J82" s="213">
        <f>IFERROR(VLOOKUP(A82,data_pull!$E$2:$G$18,3,0),"")</f>
        <v>176.02</v>
      </c>
      <c r="K82" s="213"/>
      <c r="L82" s="189">
        <f ca="1">OFFSET(data_pull!AQ6,0,report!$AX$1)</f>
        <v>4</v>
      </c>
      <c r="M82" s="189"/>
      <c r="N82" s="189">
        <f ca="1">OFFSET(data_pull!AR6,0,report!$AX$1)</f>
        <v>144</v>
      </c>
      <c r="O82" s="190"/>
      <c r="P82" s="191">
        <f ca="1">OFFSET(data_pull!AS6,0,report!$AX$1)</f>
        <v>0</v>
      </c>
      <c r="Q82" s="189"/>
      <c r="R82" s="189">
        <f ca="1">OFFSET(data_pull!AT6,0,report!$AX$1)</f>
        <v>405</v>
      </c>
      <c r="S82" s="190"/>
      <c r="T82" s="191">
        <f ca="1">OFFSET(data_pull!AU6,0,report!$AX$1)</f>
        <v>2</v>
      </c>
      <c r="U82" s="189"/>
      <c r="V82" s="189">
        <f ca="1">OFFSET(data_pull!AV6,0,report!$AX$1)</f>
        <v>318</v>
      </c>
      <c r="W82" s="190"/>
      <c r="X82" s="191">
        <f ca="1">OFFSET(data_pull!AW6,0,report!$AX$1)</f>
        <v>4</v>
      </c>
      <c r="Y82" s="189"/>
      <c r="Z82" s="189">
        <f ca="1">OFFSET(data_pull!AX6,0,report!$AX$1)</f>
        <v>430</v>
      </c>
      <c r="AA82" s="190"/>
      <c r="AB82" s="191">
        <f ca="1">OFFSET(data_pull!AY6,0,report!$AX$1)</f>
        <v>0</v>
      </c>
      <c r="AC82" s="189"/>
      <c r="AD82" s="189">
        <f ca="1">OFFSET(data_pull!AZ6,0,report!$AX$1)</f>
        <v>138</v>
      </c>
      <c r="AE82" s="190"/>
      <c r="AF82" s="191">
        <f>IFERROR(VLOOKUP(A82,stock_data!$B$3:$J$525,9,0),0)</f>
        <v>0</v>
      </c>
      <c r="AG82" s="189"/>
      <c r="AH82" s="189">
        <f>IFERROR(VLOOKUP($A82,data_pull!$AO$4:$BZ$20,35,0)+AF82,0)</f>
        <v>153</v>
      </c>
      <c r="AI82" s="189"/>
      <c r="AJ82" s="189">
        <f>IFERROR(VLOOKUP($A82,data_pull!$AO$4:$BZ$20,37,0)+(AF82*J82),0)</f>
        <v>26931.06</v>
      </c>
      <c r="AK82" s="189"/>
      <c r="AL82" s="189"/>
      <c r="AM82" s="191">
        <f>IFERROR(VLOOKUP($A82,data_pull!$AO$4:$BZ$20,36,0),0)</f>
        <v>4268</v>
      </c>
      <c r="AN82" s="189"/>
      <c r="AO82" s="189">
        <f>IFERROR(VLOOKUP($A82,data_pull!$AO$4:$BZ$20,38,0),0)</f>
        <v>751253.36</v>
      </c>
      <c r="AP82" s="189"/>
      <c r="AQ82" s="190"/>
      <c r="AR82" s="121"/>
      <c r="AS82" s="189"/>
      <c r="AT82" s="189"/>
      <c r="AU82" s="189"/>
      <c r="AV82" s="120"/>
      <c r="AW82" s="207"/>
      <c r="AX82" s="207"/>
      <c r="AY82" s="207"/>
      <c r="AZ82" s="207"/>
      <c r="BA82" s="207"/>
      <c r="BB82" s="207"/>
      <c r="BC82" s="205"/>
      <c r="BD82" s="205"/>
      <c r="BE82" s="205"/>
      <c r="BF82" s="205"/>
      <c r="BG82" s="204"/>
      <c r="BH82" s="204"/>
      <c r="BI82" s="206"/>
      <c r="BJ82" s="206"/>
      <c r="BQ82" s="35"/>
    </row>
    <row r="83" spans="1:69" x14ac:dyDescent="0.2">
      <c r="A83" s="124" t="s">
        <v>1046</v>
      </c>
      <c r="B83" s="209" t="s">
        <v>1047</v>
      </c>
      <c r="C83" s="210"/>
      <c r="D83" s="210"/>
      <c r="E83" s="210"/>
      <c r="F83" s="210"/>
      <c r="G83" s="210"/>
      <c r="H83" s="213" t="s">
        <v>1002</v>
      </c>
      <c r="I83" s="213"/>
      <c r="J83" s="213">
        <f>IFERROR(VLOOKUP(A83,data_pull!$E$2:$G$18,3,0),"")</f>
        <v>132.44999999999999</v>
      </c>
      <c r="K83" s="213"/>
      <c r="L83" s="189">
        <f ca="1">OFFSET(data_pull!AQ7,0,report!$AX$1)</f>
        <v>1</v>
      </c>
      <c r="M83" s="189"/>
      <c r="N83" s="189">
        <f ca="1">OFFSET(data_pull!AR7,0,report!$AX$1)</f>
        <v>0</v>
      </c>
      <c r="O83" s="190"/>
      <c r="P83" s="191">
        <f ca="1">OFFSET(data_pull!AS7,0,report!$AX$1)</f>
        <v>0</v>
      </c>
      <c r="Q83" s="189"/>
      <c r="R83" s="189">
        <f ca="1">OFFSET(data_pull!AT7,0,report!$AX$1)</f>
        <v>0</v>
      </c>
      <c r="S83" s="190"/>
      <c r="T83" s="191">
        <f ca="1">OFFSET(data_pull!AU7,0,report!$AX$1)</f>
        <v>0</v>
      </c>
      <c r="U83" s="189"/>
      <c r="V83" s="189">
        <f ca="1">OFFSET(data_pull!AV7,0,report!$AX$1)</f>
        <v>0</v>
      </c>
      <c r="W83" s="190"/>
      <c r="X83" s="191">
        <f ca="1">OFFSET(data_pull!AW7,0,report!$AX$1)</f>
        <v>0</v>
      </c>
      <c r="Y83" s="189"/>
      <c r="Z83" s="189">
        <f ca="1">OFFSET(data_pull!AX7,0,report!$AX$1)</f>
        <v>0</v>
      </c>
      <c r="AA83" s="190"/>
      <c r="AB83" s="191">
        <f ca="1">OFFSET(data_pull!AY7,0,report!$AX$1)</f>
        <v>2</v>
      </c>
      <c r="AC83" s="189"/>
      <c r="AD83" s="189">
        <f ca="1">OFFSET(data_pull!AZ7,0,report!$AX$1)</f>
        <v>0</v>
      </c>
      <c r="AE83" s="190"/>
      <c r="AF83" s="191">
        <f>IFERROR(VLOOKUP(A83,stock_data!$B$3:$J$525,9,0),0)</f>
        <v>0</v>
      </c>
      <c r="AG83" s="189"/>
      <c r="AH83" s="189">
        <f>IFERROR(VLOOKUP($A83,data_pull!$AO$4:$BZ$20,35,0)+AF83,0)</f>
        <v>10</v>
      </c>
      <c r="AI83" s="189"/>
      <c r="AJ83" s="189">
        <f>IFERROR(VLOOKUP($A83,data_pull!$AO$4:$BZ$20,37,0)+(AF83*J83),0)</f>
        <v>1324.5</v>
      </c>
      <c r="AK83" s="189"/>
      <c r="AL83" s="189"/>
      <c r="AM83" s="191">
        <f>IFERROR(VLOOKUP($A83,data_pull!$AO$4:$BZ$20,36,0),0)</f>
        <v>0</v>
      </c>
      <c r="AN83" s="189"/>
      <c r="AO83" s="189">
        <f>IFERROR(VLOOKUP($A83,data_pull!$AO$4:$BZ$20,38,0),0)</f>
        <v>0</v>
      </c>
      <c r="AP83" s="189"/>
      <c r="AQ83" s="190"/>
      <c r="AR83" s="121"/>
      <c r="AS83" s="189"/>
      <c r="AT83" s="189"/>
      <c r="AU83" s="189"/>
      <c r="AV83" s="120"/>
      <c r="AW83" s="207"/>
      <c r="AX83" s="207"/>
      <c r="AY83" s="207"/>
      <c r="AZ83" s="207"/>
      <c r="BA83" s="207"/>
      <c r="BB83" s="207"/>
      <c r="BC83" s="205"/>
      <c r="BD83" s="205"/>
      <c r="BE83" s="205"/>
      <c r="BF83" s="205"/>
      <c r="BG83" s="204"/>
      <c r="BH83" s="204"/>
      <c r="BI83" s="206"/>
      <c r="BJ83" s="206"/>
      <c r="BQ83" s="35"/>
    </row>
    <row r="84" spans="1:69" x14ac:dyDescent="0.2">
      <c r="A84" s="124" t="s">
        <v>1138</v>
      </c>
      <c r="B84" s="209" t="s">
        <v>1139</v>
      </c>
      <c r="C84" s="210"/>
      <c r="D84" s="210"/>
      <c r="E84" s="210"/>
      <c r="F84" s="210"/>
      <c r="G84" s="210"/>
      <c r="H84" s="213" t="s">
        <v>1002</v>
      </c>
      <c r="I84" s="213"/>
      <c r="J84" s="213">
        <f>IFERROR(VLOOKUP(A84,data_pull!$E$2:$G$18,3,0),"")</f>
        <v>110.45</v>
      </c>
      <c r="K84" s="213"/>
      <c r="L84" s="189">
        <f ca="1">OFFSET(data_pull!AQ8,0,report!$AX$1)</f>
        <v>19</v>
      </c>
      <c r="M84" s="189"/>
      <c r="N84" s="189">
        <f ca="1">OFFSET(data_pull!AR8,0,report!$AX$1)</f>
        <v>10</v>
      </c>
      <c r="O84" s="190"/>
      <c r="P84" s="191">
        <f ca="1">OFFSET(data_pull!AS8,0,report!$AX$1)</f>
        <v>0</v>
      </c>
      <c r="Q84" s="189"/>
      <c r="R84" s="189">
        <f ca="1">OFFSET(data_pull!AT8,0,report!$AX$1)</f>
        <v>5</v>
      </c>
      <c r="S84" s="190"/>
      <c r="T84" s="191">
        <f ca="1">OFFSET(data_pull!AU8,0,report!$AX$1)</f>
        <v>1</v>
      </c>
      <c r="U84" s="189"/>
      <c r="V84" s="189">
        <f ca="1">OFFSET(data_pull!AV8,0,report!$AX$1)</f>
        <v>50</v>
      </c>
      <c r="W84" s="190"/>
      <c r="X84" s="191">
        <f ca="1">OFFSET(data_pull!AW8,0,report!$AX$1)</f>
        <v>5</v>
      </c>
      <c r="Y84" s="189"/>
      <c r="Z84" s="189">
        <f ca="1">OFFSET(data_pull!AX8,0,report!$AX$1)</f>
        <v>6</v>
      </c>
      <c r="AA84" s="190"/>
      <c r="AB84" s="191">
        <f ca="1">OFFSET(data_pull!AY8,0,report!$AX$1)</f>
        <v>0</v>
      </c>
      <c r="AC84" s="189"/>
      <c r="AD84" s="189">
        <f ca="1">OFFSET(data_pull!AZ8,0,report!$AX$1)</f>
        <v>0</v>
      </c>
      <c r="AE84" s="190"/>
      <c r="AF84" s="191">
        <f>IFERROR(VLOOKUP(A84,stock_data!$B$3:$J$525,9,0),0)</f>
        <v>0</v>
      </c>
      <c r="AG84" s="189"/>
      <c r="AH84" s="189">
        <f>IFERROR(VLOOKUP($A84,data_pull!$AO$4:$BZ$20,35,0)+AF84,0)</f>
        <v>671</v>
      </c>
      <c r="AI84" s="189"/>
      <c r="AJ84" s="189">
        <f>IFERROR(VLOOKUP($A84,data_pull!$AO$4:$BZ$20,37,0)+(AF84*J84),0)</f>
        <v>74111.95</v>
      </c>
      <c r="AK84" s="189"/>
      <c r="AL84" s="189"/>
      <c r="AM84" s="191">
        <f>IFERROR(VLOOKUP($A84,data_pull!$AO$4:$BZ$20,36,0),0)</f>
        <v>2022</v>
      </c>
      <c r="AN84" s="189"/>
      <c r="AO84" s="189">
        <f>IFERROR(VLOOKUP($A84,data_pull!$AO$4:$BZ$20,38,0),0)</f>
        <v>223329.9</v>
      </c>
      <c r="AP84" s="189"/>
      <c r="AQ84" s="190"/>
      <c r="AR84" s="121"/>
      <c r="AS84" s="189"/>
      <c r="AT84" s="189"/>
      <c r="AU84" s="189"/>
      <c r="AV84" s="120"/>
      <c r="AW84" s="207"/>
      <c r="AX84" s="207"/>
      <c r="AY84" s="207"/>
      <c r="AZ84" s="207"/>
      <c r="BA84" s="207"/>
      <c r="BB84" s="207"/>
      <c r="BC84" s="205"/>
      <c r="BD84" s="205"/>
      <c r="BE84" s="205"/>
      <c r="BF84" s="205"/>
      <c r="BG84" s="204"/>
      <c r="BH84" s="204"/>
      <c r="BI84" s="206"/>
      <c r="BJ84" s="206"/>
      <c r="BQ84" s="35"/>
    </row>
    <row r="85" spans="1:69" x14ac:dyDescent="0.2">
      <c r="A85" s="124" t="s">
        <v>1235</v>
      </c>
      <c r="B85" s="209" t="s">
        <v>1236</v>
      </c>
      <c r="C85" s="210"/>
      <c r="D85" s="210"/>
      <c r="E85" s="210"/>
      <c r="F85" s="210"/>
      <c r="G85" s="210"/>
      <c r="H85" s="213" t="s">
        <v>997</v>
      </c>
      <c r="I85" s="213"/>
      <c r="J85" s="213">
        <f>IFERROR(VLOOKUP(A85,data_pull!$E$2:$G$18,3,0),"")</f>
        <v>88</v>
      </c>
      <c r="K85" s="213"/>
      <c r="L85" s="189">
        <f ca="1">OFFSET(data_pull!AQ9,0,report!$AX$1)</f>
        <v>8</v>
      </c>
      <c r="M85" s="189"/>
      <c r="N85" s="189">
        <f ca="1">OFFSET(data_pull!AR9,0,report!$AX$1)</f>
        <v>85</v>
      </c>
      <c r="O85" s="190"/>
      <c r="P85" s="191">
        <f ca="1">OFFSET(data_pull!AS9,0,report!$AX$1)</f>
        <v>124</v>
      </c>
      <c r="Q85" s="189"/>
      <c r="R85" s="189">
        <f ca="1">OFFSET(data_pull!AT9,0,report!$AX$1)</f>
        <v>108</v>
      </c>
      <c r="S85" s="190"/>
      <c r="T85" s="191">
        <f ca="1">OFFSET(data_pull!AU9,0,report!$AX$1)</f>
        <v>5</v>
      </c>
      <c r="U85" s="189"/>
      <c r="V85" s="189">
        <f ca="1">OFFSET(data_pull!AV9,0,report!$AX$1)</f>
        <v>319</v>
      </c>
      <c r="W85" s="190"/>
      <c r="X85" s="191">
        <f ca="1">OFFSET(data_pull!AW9,0,report!$AX$1)</f>
        <v>155</v>
      </c>
      <c r="Y85" s="189"/>
      <c r="Z85" s="189">
        <f ca="1">OFFSET(data_pull!AX9,0,report!$AX$1)</f>
        <v>89</v>
      </c>
      <c r="AA85" s="190"/>
      <c r="AB85" s="191">
        <f ca="1">OFFSET(data_pull!AY9,0,report!$AX$1)</f>
        <v>0</v>
      </c>
      <c r="AC85" s="189"/>
      <c r="AD85" s="189">
        <f ca="1">OFFSET(data_pull!AZ9,0,report!$AX$1)</f>
        <v>132</v>
      </c>
      <c r="AE85" s="190"/>
      <c r="AF85" s="191">
        <f>IFERROR(VLOOKUP(A85,stock_data!$B$3:$J$525,9,0),0)</f>
        <v>9225</v>
      </c>
      <c r="AG85" s="189"/>
      <c r="AH85" s="189">
        <f>IFERROR(VLOOKUP($A85,data_pull!$AO$4:$BZ$20,35,0)+AF85,0)</f>
        <v>9251</v>
      </c>
      <c r="AI85" s="189"/>
      <c r="AJ85" s="189">
        <f>IFERROR(VLOOKUP($A85,data_pull!$AO$4:$BZ$20,37,0)+(AF85*J85),0)</f>
        <v>814088</v>
      </c>
      <c r="AK85" s="189"/>
      <c r="AL85" s="189"/>
      <c r="AM85" s="191">
        <f>IFERROR(VLOOKUP($A85,data_pull!$AO$4:$BZ$20,36,0),0)</f>
        <v>10000</v>
      </c>
      <c r="AN85" s="189"/>
      <c r="AO85" s="189">
        <f>IFERROR(VLOOKUP($A85,data_pull!$AO$4:$BZ$20,38,0),0)</f>
        <v>880000</v>
      </c>
      <c r="AP85" s="189"/>
      <c r="AQ85" s="190"/>
      <c r="AR85" s="121"/>
      <c r="AS85" s="189"/>
      <c r="AT85" s="189"/>
      <c r="AU85" s="189"/>
      <c r="AV85" s="120"/>
      <c r="AW85" s="207"/>
      <c r="AX85" s="207"/>
      <c r="AY85" s="207"/>
      <c r="AZ85" s="207"/>
      <c r="BA85" s="207"/>
      <c r="BB85" s="207"/>
      <c r="BC85" s="205"/>
      <c r="BD85" s="205"/>
      <c r="BE85" s="205"/>
      <c r="BF85" s="205"/>
      <c r="BG85" s="204"/>
      <c r="BH85" s="204"/>
      <c r="BI85" s="206"/>
      <c r="BJ85" s="206"/>
      <c r="BQ85" s="35"/>
    </row>
    <row r="86" spans="1:69" x14ac:dyDescent="0.2">
      <c r="A86" s="124" t="s">
        <v>1398</v>
      </c>
      <c r="B86" s="209" t="s">
        <v>1399</v>
      </c>
      <c r="C86" s="210"/>
      <c r="D86" s="210"/>
      <c r="E86" s="210"/>
      <c r="F86" s="210"/>
      <c r="G86" s="210"/>
      <c r="H86" s="213" t="s">
        <v>1400</v>
      </c>
      <c r="I86" s="213"/>
      <c r="J86" s="213">
        <f>IFERROR(VLOOKUP(A86,data_pull!$E$2:$G$18,3,0),"")</f>
        <v>88</v>
      </c>
      <c r="K86" s="213"/>
      <c r="L86" s="189">
        <f ca="1">OFFSET(data_pull!AQ10,0,report!$AX$1)</f>
        <v>1</v>
      </c>
      <c r="M86" s="189"/>
      <c r="N86" s="189">
        <f ca="1">OFFSET(data_pull!AR10,0,report!$AX$1)</f>
        <v>0</v>
      </c>
      <c r="O86" s="190"/>
      <c r="P86" s="191">
        <f ca="1">OFFSET(data_pull!AS10,0,report!$AX$1)</f>
        <v>0</v>
      </c>
      <c r="Q86" s="189"/>
      <c r="R86" s="189">
        <f ca="1">OFFSET(data_pull!AT10,0,report!$AX$1)</f>
        <v>0</v>
      </c>
      <c r="S86" s="190"/>
      <c r="T86" s="191">
        <f ca="1">OFFSET(data_pull!AU10,0,report!$AX$1)</f>
        <v>0</v>
      </c>
      <c r="U86" s="189"/>
      <c r="V86" s="189">
        <f ca="1">OFFSET(data_pull!AV10,0,report!$AX$1)</f>
        <v>0</v>
      </c>
      <c r="W86" s="190"/>
      <c r="X86" s="191">
        <f ca="1">OFFSET(data_pull!AW10,0,report!$AX$1)</f>
        <v>0</v>
      </c>
      <c r="Y86" s="189"/>
      <c r="Z86" s="189">
        <f ca="1">OFFSET(data_pull!AX10,0,report!$AX$1)</f>
        <v>0</v>
      </c>
      <c r="AA86" s="190"/>
      <c r="AB86" s="191">
        <f ca="1">OFFSET(data_pull!AY10,0,report!$AX$1)</f>
        <v>0</v>
      </c>
      <c r="AC86" s="189"/>
      <c r="AD86" s="189">
        <f ca="1">OFFSET(data_pull!AZ10,0,report!$AX$1)</f>
        <v>0</v>
      </c>
      <c r="AE86" s="190"/>
      <c r="AF86" s="191">
        <f>IFERROR(VLOOKUP(A86,stock_data!$B$3:$J$525,9,0),0)</f>
        <v>0</v>
      </c>
      <c r="AG86" s="189"/>
      <c r="AH86" s="189">
        <f>IFERROR(VLOOKUP($A86,data_pull!$AO$4:$BZ$20,35,0)+AF86,0)</f>
        <v>118</v>
      </c>
      <c r="AI86" s="189"/>
      <c r="AJ86" s="189">
        <f>IFERROR(VLOOKUP($A86,data_pull!$AO$4:$BZ$20,37,0)+(AF86*J86),0)</f>
        <v>10384</v>
      </c>
      <c r="AK86" s="189"/>
      <c r="AL86" s="189"/>
      <c r="AM86" s="191">
        <f>IFERROR(VLOOKUP($A86,data_pull!$AO$4:$BZ$20,36,0),0)</f>
        <v>1698</v>
      </c>
      <c r="AN86" s="189"/>
      <c r="AO86" s="189">
        <f>IFERROR(VLOOKUP($A86,data_pull!$AO$4:$BZ$20,38,0),0)</f>
        <v>149424</v>
      </c>
      <c r="AP86" s="189"/>
      <c r="AQ86" s="190"/>
      <c r="AR86" s="121"/>
      <c r="AS86" s="189"/>
      <c r="AT86" s="189"/>
      <c r="AU86" s="189"/>
      <c r="AV86" s="120"/>
      <c r="AW86" s="207"/>
      <c r="AX86" s="207"/>
      <c r="AY86" s="207"/>
      <c r="AZ86" s="207"/>
      <c r="BA86" s="207"/>
      <c r="BB86" s="207"/>
      <c r="BC86" s="205"/>
      <c r="BD86" s="205"/>
      <c r="BE86" s="205"/>
      <c r="BF86" s="205"/>
      <c r="BG86" s="204"/>
      <c r="BH86" s="204"/>
      <c r="BI86" s="206"/>
      <c r="BJ86" s="206"/>
      <c r="BQ86" s="35"/>
    </row>
    <row r="87" spans="1:69" x14ac:dyDescent="0.2">
      <c r="A87" s="124" t="s">
        <v>1413</v>
      </c>
      <c r="B87" s="209" t="s">
        <v>1414</v>
      </c>
      <c r="C87" s="210"/>
      <c r="D87" s="210"/>
      <c r="E87" s="210"/>
      <c r="F87" s="210"/>
      <c r="G87" s="210"/>
      <c r="H87" s="213" t="s">
        <v>1087</v>
      </c>
      <c r="I87" s="213"/>
      <c r="J87" s="213">
        <f>IFERROR(VLOOKUP(A87,data_pull!$E$2:$G$18,3,0),"")</f>
        <v>211.21</v>
      </c>
      <c r="K87" s="213"/>
      <c r="L87" s="189">
        <f ca="1">OFFSET(data_pull!AQ11,0,report!$AX$1)</f>
        <v>0</v>
      </c>
      <c r="M87" s="189"/>
      <c r="N87" s="189">
        <f ca="1">OFFSET(data_pull!AR11,0,report!$AX$1)</f>
        <v>44</v>
      </c>
      <c r="O87" s="190"/>
      <c r="P87" s="191">
        <f ca="1">OFFSET(data_pull!AS11,0,report!$AX$1)</f>
        <v>24</v>
      </c>
      <c r="Q87" s="189"/>
      <c r="R87" s="189">
        <f ca="1">OFFSET(data_pull!AT11,0,report!$AX$1)</f>
        <v>32</v>
      </c>
      <c r="S87" s="190"/>
      <c r="T87" s="191">
        <f ca="1">OFFSET(data_pull!AU11,0,report!$AX$1)</f>
        <v>1</v>
      </c>
      <c r="U87" s="189"/>
      <c r="V87" s="189">
        <f ca="1">OFFSET(data_pull!AV11,0,report!$AX$1)</f>
        <v>311</v>
      </c>
      <c r="W87" s="190"/>
      <c r="X87" s="191">
        <f ca="1">OFFSET(data_pull!AW11,0,report!$AX$1)</f>
        <v>12</v>
      </c>
      <c r="Y87" s="189"/>
      <c r="Z87" s="189">
        <f ca="1">OFFSET(data_pull!AX11,0,report!$AX$1)</f>
        <v>60</v>
      </c>
      <c r="AA87" s="190"/>
      <c r="AB87" s="191">
        <f ca="1">OFFSET(data_pull!AY11,0,report!$AX$1)</f>
        <v>0</v>
      </c>
      <c r="AC87" s="189"/>
      <c r="AD87" s="189">
        <f ca="1">OFFSET(data_pull!AZ11,0,report!$AX$1)</f>
        <v>44</v>
      </c>
      <c r="AE87" s="190"/>
      <c r="AF87" s="191">
        <f>IFERROR(VLOOKUP(A87,stock_data!$B$3:$J$525,9,0),0)</f>
        <v>18</v>
      </c>
      <c r="AG87" s="189"/>
      <c r="AH87" s="189">
        <f>IFERROR(VLOOKUP($A87,data_pull!$AO$4:$BZ$20,35,0)+AF87,0)</f>
        <v>1242</v>
      </c>
      <c r="AI87" s="189"/>
      <c r="AJ87" s="189">
        <f>IFERROR(VLOOKUP($A87,data_pull!$AO$4:$BZ$20,37,0)+(AF87*J87),0)</f>
        <v>262322.82</v>
      </c>
      <c r="AK87" s="189"/>
      <c r="AL87" s="189"/>
      <c r="AM87" s="191">
        <f>IFERROR(VLOOKUP($A87,data_pull!$AO$4:$BZ$20,36,0),0)</f>
        <v>23914</v>
      </c>
      <c r="AN87" s="189"/>
      <c r="AO87" s="189">
        <f>IFERROR(VLOOKUP($A87,data_pull!$AO$4:$BZ$20,38,0),0)</f>
        <v>5050875.9400000004</v>
      </c>
      <c r="AP87" s="189"/>
      <c r="AQ87" s="190"/>
      <c r="AR87" s="121"/>
      <c r="AS87" s="189"/>
      <c r="AT87" s="189"/>
      <c r="AU87" s="189"/>
      <c r="AV87" s="120"/>
      <c r="AW87" s="207"/>
      <c r="AX87" s="207"/>
      <c r="AY87" s="207"/>
      <c r="AZ87" s="207"/>
      <c r="BA87" s="207"/>
      <c r="BB87" s="207"/>
      <c r="BC87" s="205"/>
      <c r="BD87" s="205"/>
      <c r="BE87" s="205"/>
      <c r="BF87" s="205"/>
      <c r="BG87" s="204"/>
      <c r="BH87" s="204"/>
      <c r="BI87" s="206"/>
      <c r="BJ87" s="206"/>
      <c r="BQ87" s="35"/>
    </row>
    <row r="88" spans="1:69" x14ac:dyDescent="0.2">
      <c r="A88" s="124" t="s">
        <v>1501</v>
      </c>
      <c r="B88" s="209" t="s">
        <v>1502</v>
      </c>
      <c r="C88" s="210"/>
      <c r="D88" s="210"/>
      <c r="E88" s="210"/>
      <c r="F88" s="210"/>
      <c r="G88" s="210"/>
      <c r="H88" s="213" t="s">
        <v>997</v>
      </c>
      <c r="I88" s="213"/>
      <c r="J88" s="213">
        <f>IFERROR(VLOOKUP(A88,data_pull!$E$2:$G$18,3,0),"")</f>
        <v>264.89999999999998</v>
      </c>
      <c r="K88" s="213"/>
      <c r="L88" s="189">
        <f ca="1">OFFSET(data_pull!AQ12,0,report!$AX$1)</f>
        <v>1</v>
      </c>
      <c r="M88" s="189"/>
      <c r="N88" s="189">
        <f ca="1">OFFSET(data_pull!AR12,0,report!$AX$1)</f>
        <v>626</v>
      </c>
      <c r="O88" s="190"/>
      <c r="P88" s="191">
        <f ca="1">OFFSET(data_pull!AS12,0,report!$AX$1)</f>
        <v>84</v>
      </c>
      <c r="Q88" s="189"/>
      <c r="R88" s="189">
        <f ca="1">OFFSET(data_pull!AT12,0,report!$AX$1)</f>
        <v>2174</v>
      </c>
      <c r="S88" s="190"/>
      <c r="T88" s="191">
        <f ca="1">OFFSET(data_pull!AU12,0,report!$AX$1)</f>
        <v>10</v>
      </c>
      <c r="U88" s="189"/>
      <c r="V88" s="189">
        <f ca="1">OFFSET(data_pull!AV12,0,report!$AX$1)</f>
        <v>1580</v>
      </c>
      <c r="W88" s="190"/>
      <c r="X88" s="191">
        <f ca="1">OFFSET(data_pull!AW12,0,report!$AX$1)</f>
        <v>209</v>
      </c>
      <c r="Y88" s="189"/>
      <c r="Z88" s="189">
        <f ca="1">OFFSET(data_pull!AX12,0,report!$AX$1)</f>
        <v>2493</v>
      </c>
      <c r="AA88" s="190"/>
      <c r="AB88" s="191">
        <f ca="1">OFFSET(data_pull!AY12,0,report!$AX$1)</f>
        <v>77</v>
      </c>
      <c r="AC88" s="189"/>
      <c r="AD88" s="189">
        <f ca="1">OFFSET(data_pull!AZ12,0,report!$AX$1)</f>
        <v>1958</v>
      </c>
      <c r="AE88" s="190"/>
      <c r="AF88" s="191">
        <f>IFERROR(VLOOKUP(A88,stock_data!$B$3:$J$525,9,0),0)</f>
        <v>2</v>
      </c>
      <c r="AG88" s="189"/>
      <c r="AH88" s="189">
        <f>IFERROR(VLOOKUP($A88,data_pull!$AO$4:$BZ$20,35,0)+AF88,0)</f>
        <v>8919</v>
      </c>
      <c r="AI88" s="189"/>
      <c r="AJ88" s="189">
        <f>IFERROR(VLOOKUP($A88,data_pull!$AO$4:$BZ$20,37,0)+(AF88*J88),0)</f>
        <v>2362643.0999999996</v>
      </c>
      <c r="AK88" s="189"/>
      <c r="AL88" s="189"/>
      <c r="AM88" s="191">
        <f>IFERROR(VLOOKUP($A88,data_pull!$AO$4:$BZ$20,36,0),0)</f>
        <v>2783</v>
      </c>
      <c r="AN88" s="189"/>
      <c r="AO88" s="189">
        <f>IFERROR(VLOOKUP($A88,data_pull!$AO$4:$BZ$20,38,0),0)</f>
        <v>737216.7</v>
      </c>
      <c r="AP88" s="189"/>
      <c r="AQ88" s="190"/>
      <c r="AR88" s="121"/>
      <c r="AS88" s="189"/>
      <c r="AT88" s="189"/>
      <c r="AU88" s="189"/>
      <c r="AV88" s="120"/>
      <c r="AW88" s="207"/>
      <c r="AX88" s="207"/>
      <c r="AY88" s="207"/>
      <c r="AZ88" s="207"/>
      <c r="BA88" s="207"/>
      <c r="BB88" s="207"/>
      <c r="BC88" s="205"/>
      <c r="BD88" s="205"/>
      <c r="BE88" s="205"/>
      <c r="BF88" s="205"/>
      <c r="BG88" s="204"/>
      <c r="BH88" s="204"/>
      <c r="BI88" s="206"/>
      <c r="BJ88" s="206"/>
      <c r="BQ88" s="35"/>
    </row>
    <row r="89" spans="1:69" x14ac:dyDescent="0.2">
      <c r="A89" s="124" t="s">
        <v>1595</v>
      </c>
      <c r="B89" s="209" t="s">
        <v>1596</v>
      </c>
      <c r="C89" s="210"/>
      <c r="D89" s="210"/>
      <c r="E89" s="210"/>
      <c r="F89" s="210"/>
      <c r="G89" s="210"/>
      <c r="H89" s="213" t="s">
        <v>1082</v>
      </c>
      <c r="I89" s="213"/>
      <c r="J89" s="213">
        <f>IFERROR(VLOOKUP(A89,data_pull!$E$2:$G$18,3,0),"")</f>
        <v>176.53</v>
      </c>
      <c r="K89" s="213"/>
      <c r="L89" s="189">
        <f ca="1">OFFSET(data_pull!AQ13,0,report!$AX$1)</f>
        <v>247</v>
      </c>
      <c r="M89" s="189"/>
      <c r="N89" s="189">
        <f ca="1">OFFSET(data_pull!AR13,0,report!$AX$1)</f>
        <v>36</v>
      </c>
      <c r="O89" s="190"/>
      <c r="P89" s="191">
        <f ca="1">OFFSET(data_pull!AS13,0,report!$AX$1)</f>
        <v>704</v>
      </c>
      <c r="Q89" s="189"/>
      <c r="R89" s="189">
        <f ca="1">OFFSET(data_pull!AT13,0,report!$AX$1)</f>
        <v>171</v>
      </c>
      <c r="S89" s="190"/>
      <c r="T89" s="191">
        <f ca="1">OFFSET(data_pull!AU13,0,report!$AX$1)</f>
        <v>953</v>
      </c>
      <c r="U89" s="189"/>
      <c r="V89" s="189">
        <f ca="1">OFFSET(data_pull!AV13,0,report!$AX$1)</f>
        <v>286</v>
      </c>
      <c r="W89" s="190"/>
      <c r="X89" s="191">
        <f ca="1">OFFSET(data_pull!AW13,0,report!$AX$1)</f>
        <v>589</v>
      </c>
      <c r="Y89" s="189"/>
      <c r="Z89" s="189">
        <f ca="1">OFFSET(data_pull!AX13,0,report!$AX$1)</f>
        <v>23</v>
      </c>
      <c r="AA89" s="190"/>
      <c r="AB89" s="191">
        <f ca="1">OFFSET(data_pull!AY13,0,report!$AX$1)</f>
        <v>393</v>
      </c>
      <c r="AC89" s="189"/>
      <c r="AD89" s="189">
        <f ca="1">OFFSET(data_pull!AZ13,0,report!$AX$1)</f>
        <v>68</v>
      </c>
      <c r="AE89" s="190"/>
      <c r="AF89" s="191">
        <f>IFERROR(VLOOKUP(A89,stock_data!$B$3:$J$525,9,0),0)</f>
        <v>0</v>
      </c>
      <c r="AG89" s="189"/>
      <c r="AH89" s="189">
        <f>IFERROR(VLOOKUP($A89,data_pull!$AO$4:$BZ$20,35,0)+AF89,0)</f>
        <v>2319</v>
      </c>
      <c r="AI89" s="189"/>
      <c r="AJ89" s="189">
        <f>IFERROR(VLOOKUP($A89,data_pull!$AO$4:$BZ$20,37,0)+(AF89*J89),0)</f>
        <v>409373.07</v>
      </c>
      <c r="AK89" s="189"/>
      <c r="AL89" s="189"/>
      <c r="AM89" s="191">
        <f>IFERROR(VLOOKUP($A89,data_pull!$AO$4:$BZ$20,36,0),0)</f>
        <v>3865</v>
      </c>
      <c r="AN89" s="189"/>
      <c r="AO89" s="189">
        <f>IFERROR(VLOOKUP($A89,data_pull!$AO$4:$BZ$20,38,0),0)</f>
        <v>682288.45</v>
      </c>
      <c r="AP89" s="189"/>
      <c r="AQ89" s="190"/>
      <c r="AR89" s="121"/>
      <c r="AS89" s="189"/>
      <c r="AT89" s="189"/>
      <c r="AU89" s="189"/>
      <c r="AV89" s="120"/>
      <c r="AW89" s="207"/>
      <c r="AX89" s="207"/>
      <c r="AY89" s="207"/>
      <c r="AZ89" s="207"/>
      <c r="BA89" s="207"/>
      <c r="BB89" s="207"/>
      <c r="BC89" s="205"/>
      <c r="BD89" s="205"/>
      <c r="BE89" s="205"/>
      <c r="BF89" s="205"/>
      <c r="BG89" s="204"/>
      <c r="BH89" s="204"/>
      <c r="BI89" s="206"/>
      <c r="BJ89" s="206"/>
      <c r="BQ89" s="35"/>
    </row>
    <row r="90" spans="1:69" x14ac:dyDescent="0.2">
      <c r="A90" s="124" t="s">
        <v>1599</v>
      </c>
      <c r="B90" s="209" t="s">
        <v>1600</v>
      </c>
      <c r="C90" s="210"/>
      <c r="D90" s="210"/>
      <c r="E90" s="210"/>
      <c r="F90" s="210"/>
      <c r="G90" s="210"/>
      <c r="H90" s="213" t="s">
        <v>1601</v>
      </c>
      <c r="I90" s="213"/>
      <c r="J90" s="213">
        <f>IFERROR(VLOOKUP(A90,data_pull!$E$2:$G$18,3,0),"")</f>
        <v>48.54</v>
      </c>
      <c r="K90" s="213"/>
      <c r="L90" s="189">
        <f ca="1">OFFSET(data_pull!AQ14,0,report!$AX$1)</f>
        <v>36</v>
      </c>
      <c r="M90" s="189"/>
      <c r="N90" s="189">
        <f ca="1">OFFSET(data_pull!AR14,0,report!$AX$1)</f>
        <v>147</v>
      </c>
      <c r="O90" s="190"/>
      <c r="P90" s="191">
        <f ca="1">OFFSET(data_pull!AS14,0,report!$AX$1)</f>
        <v>123</v>
      </c>
      <c r="Q90" s="189"/>
      <c r="R90" s="189">
        <f ca="1">OFFSET(data_pull!AT14,0,report!$AX$1)</f>
        <v>323</v>
      </c>
      <c r="S90" s="190"/>
      <c r="T90" s="191">
        <f ca="1">OFFSET(data_pull!AU14,0,report!$AX$1)</f>
        <v>105</v>
      </c>
      <c r="U90" s="189"/>
      <c r="V90" s="189">
        <f ca="1">OFFSET(data_pull!AV14,0,report!$AX$1)</f>
        <v>353</v>
      </c>
      <c r="W90" s="190"/>
      <c r="X90" s="191">
        <f ca="1">OFFSET(data_pull!AW14,0,report!$AX$1)</f>
        <v>333</v>
      </c>
      <c r="Y90" s="189"/>
      <c r="Z90" s="189">
        <f ca="1">OFFSET(data_pull!AX14,0,report!$AX$1)</f>
        <v>104</v>
      </c>
      <c r="AA90" s="190"/>
      <c r="AB90" s="191">
        <f ca="1">OFFSET(data_pull!AY14,0,report!$AX$1)</f>
        <v>197</v>
      </c>
      <c r="AC90" s="189"/>
      <c r="AD90" s="189">
        <f ca="1">OFFSET(data_pull!AZ14,0,report!$AX$1)</f>
        <v>148</v>
      </c>
      <c r="AE90" s="190"/>
      <c r="AF90" s="191">
        <f>IFERROR(VLOOKUP(A90,stock_data!$B$3:$J$525,9,0),0)</f>
        <v>0</v>
      </c>
      <c r="AG90" s="189"/>
      <c r="AH90" s="189">
        <f>IFERROR(VLOOKUP($A90,data_pull!$AO$4:$BZ$20,35,0)+AF90,0)</f>
        <v>7</v>
      </c>
      <c r="AI90" s="189"/>
      <c r="AJ90" s="189">
        <f>IFERROR(VLOOKUP($A90,data_pull!$AO$4:$BZ$20,37,0)+(AF90*J90),0)</f>
        <v>339.78</v>
      </c>
      <c r="AK90" s="189"/>
      <c r="AL90" s="189"/>
      <c r="AM90" s="191">
        <f>IFERROR(VLOOKUP($A90,data_pull!$AO$4:$BZ$20,36,0),0)</f>
        <v>0</v>
      </c>
      <c r="AN90" s="189"/>
      <c r="AO90" s="189">
        <f>IFERROR(VLOOKUP($A90,data_pull!$AO$4:$BZ$20,38,0),0)</f>
        <v>0</v>
      </c>
      <c r="AP90" s="189"/>
      <c r="AQ90" s="190"/>
      <c r="AR90" s="121"/>
      <c r="AS90" s="189"/>
      <c r="AT90" s="189"/>
      <c r="AU90" s="189"/>
      <c r="AV90" s="120"/>
      <c r="AW90" s="207"/>
      <c r="AX90" s="207"/>
      <c r="AY90" s="207"/>
      <c r="AZ90" s="207"/>
      <c r="BA90" s="207"/>
      <c r="BB90" s="207"/>
      <c r="BC90" s="205"/>
      <c r="BD90" s="205"/>
      <c r="BE90" s="205"/>
      <c r="BF90" s="205"/>
      <c r="BG90" s="204"/>
      <c r="BH90" s="204"/>
      <c r="BI90" s="206"/>
      <c r="BJ90" s="206"/>
      <c r="BQ90" s="35"/>
    </row>
    <row r="91" spans="1:69" x14ac:dyDescent="0.2">
      <c r="A91" s="124" t="s">
        <v>1616</v>
      </c>
      <c r="B91" s="209" t="s">
        <v>1617</v>
      </c>
      <c r="C91" s="210"/>
      <c r="D91" s="210"/>
      <c r="E91" s="210"/>
      <c r="F91" s="210"/>
      <c r="G91" s="210"/>
      <c r="H91" s="213" t="s">
        <v>1618</v>
      </c>
      <c r="I91" s="213"/>
      <c r="J91" s="213">
        <f>IFERROR(VLOOKUP(A91,data_pull!$E$2:$G$18,3,0),"")</f>
        <v>530.14</v>
      </c>
      <c r="K91" s="213"/>
      <c r="L91" s="189">
        <f ca="1">OFFSET(data_pull!AQ15,0,report!$AX$1)</f>
        <v>1</v>
      </c>
      <c r="M91" s="189"/>
      <c r="N91" s="189">
        <f ca="1">OFFSET(data_pull!AR15,0,report!$AX$1)</f>
        <v>0</v>
      </c>
      <c r="O91" s="190"/>
      <c r="P91" s="191">
        <f ca="1">OFFSET(data_pull!AS15,0,report!$AX$1)</f>
        <v>0</v>
      </c>
      <c r="Q91" s="189"/>
      <c r="R91" s="189">
        <f ca="1">OFFSET(data_pull!AT15,0,report!$AX$1)</f>
        <v>0</v>
      </c>
      <c r="S91" s="190"/>
      <c r="T91" s="191">
        <f ca="1">OFFSET(data_pull!AU15,0,report!$AX$1)</f>
        <v>0</v>
      </c>
      <c r="U91" s="189"/>
      <c r="V91" s="189">
        <f ca="1">OFFSET(data_pull!AV15,0,report!$AX$1)</f>
        <v>0</v>
      </c>
      <c r="W91" s="190"/>
      <c r="X91" s="191">
        <f ca="1">OFFSET(data_pull!AW15,0,report!$AX$1)</f>
        <v>1</v>
      </c>
      <c r="Y91" s="189"/>
      <c r="Z91" s="189">
        <f ca="1">OFFSET(data_pull!AX15,0,report!$AX$1)</f>
        <v>0</v>
      </c>
      <c r="AA91" s="190"/>
      <c r="AB91" s="191">
        <f ca="1">OFFSET(data_pull!AY15,0,report!$AX$1)</f>
        <v>0</v>
      </c>
      <c r="AC91" s="189"/>
      <c r="AD91" s="189">
        <f ca="1">OFFSET(data_pull!AZ15,0,report!$AX$1)</f>
        <v>0</v>
      </c>
      <c r="AE91" s="190"/>
      <c r="AF91" s="191">
        <f>IFERROR(VLOOKUP(A91,stock_data!$B$3:$J$525,9,0),0)</f>
        <v>49</v>
      </c>
      <c r="AG91" s="189"/>
      <c r="AH91" s="189">
        <f>IFERROR(VLOOKUP($A91,data_pull!$AO$4:$BZ$20,35,0)+AF91,0)</f>
        <v>1651</v>
      </c>
      <c r="AI91" s="189"/>
      <c r="AJ91" s="189">
        <f>IFERROR(VLOOKUP($A91,data_pull!$AO$4:$BZ$20,37,0)+(AF91*J91),0)</f>
        <v>875261.14</v>
      </c>
      <c r="AK91" s="189"/>
      <c r="AL91" s="189"/>
      <c r="AM91" s="191">
        <f>IFERROR(VLOOKUP($A91,data_pull!$AO$4:$BZ$20,36,0),0)</f>
        <v>14364</v>
      </c>
      <c r="AN91" s="189"/>
      <c r="AO91" s="189">
        <f>IFERROR(VLOOKUP($A91,data_pull!$AO$4:$BZ$20,38,0),0)</f>
        <v>7614930.96</v>
      </c>
      <c r="AP91" s="189"/>
      <c r="AQ91" s="190"/>
      <c r="AR91" s="121"/>
      <c r="AS91" s="189"/>
      <c r="AT91" s="189"/>
      <c r="AU91" s="189"/>
      <c r="AV91" s="120"/>
      <c r="AW91" s="207"/>
      <c r="AX91" s="207"/>
      <c r="AY91" s="207"/>
      <c r="AZ91" s="207"/>
      <c r="BA91" s="207"/>
      <c r="BB91" s="207"/>
      <c r="BC91" s="205"/>
      <c r="BD91" s="205"/>
      <c r="BE91" s="205"/>
      <c r="BF91" s="205"/>
      <c r="BG91" s="204"/>
      <c r="BH91" s="204"/>
      <c r="BI91" s="206"/>
      <c r="BJ91" s="206"/>
      <c r="BQ91" s="35"/>
    </row>
    <row r="92" spans="1:69" x14ac:dyDescent="0.2">
      <c r="A92" s="124" t="s">
        <v>1630</v>
      </c>
      <c r="B92" s="209" t="s">
        <v>1631</v>
      </c>
      <c r="C92" s="210"/>
      <c r="D92" s="210"/>
      <c r="E92" s="210"/>
      <c r="F92" s="210"/>
      <c r="G92" s="210"/>
      <c r="H92" s="213" t="s">
        <v>981</v>
      </c>
      <c r="I92" s="213"/>
      <c r="J92" s="213">
        <f>IFERROR(VLOOKUP(A92,data_pull!$E$2:$G$18,3,0),"")</f>
        <v>123.56</v>
      </c>
      <c r="K92" s="213"/>
      <c r="L92" s="189">
        <f ca="1">OFFSET(data_pull!AQ16,0,report!$AX$1)</f>
        <v>131</v>
      </c>
      <c r="M92" s="189"/>
      <c r="N92" s="189">
        <f ca="1">OFFSET(data_pull!AR16,0,report!$AX$1)</f>
        <v>403</v>
      </c>
      <c r="O92" s="190"/>
      <c r="P92" s="191">
        <f ca="1">OFFSET(data_pull!AS16,0,report!$AX$1)</f>
        <v>141</v>
      </c>
      <c r="Q92" s="189"/>
      <c r="R92" s="189">
        <f ca="1">OFFSET(data_pull!AT16,0,report!$AX$1)</f>
        <v>1548</v>
      </c>
      <c r="S92" s="190"/>
      <c r="T92" s="191">
        <f ca="1">OFFSET(data_pull!AU16,0,report!$AX$1)</f>
        <v>65</v>
      </c>
      <c r="U92" s="189"/>
      <c r="V92" s="189">
        <f ca="1">OFFSET(data_pull!AV16,0,report!$AX$1)</f>
        <v>1158</v>
      </c>
      <c r="W92" s="190"/>
      <c r="X92" s="191">
        <f ca="1">OFFSET(data_pull!AW16,0,report!$AX$1)</f>
        <v>68</v>
      </c>
      <c r="Y92" s="189"/>
      <c r="Z92" s="189">
        <f ca="1">OFFSET(data_pull!AX16,0,report!$AX$1)</f>
        <v>653</v>
      </c>
      <c r="AA92" s="190"/>
      <c r="AB92" s="191">
        <f ca="1">OFFSET(data_pull!AY16,0,report!$AX$1)</f>
        <v>298</v>
      </c>
      <c r="AC92" s="189"/>
      <c r="AD92" s="189">
        <f ca="1">OFFSET(data_pull!AZ16,0,report!$AX$1)</f>
        <v>361</v>
      </c>
      <c r="AE92" s="190"/>
      <c r="AF92" s="191">
        <f>IFERROR(VLOOKUP(A92,stock_data!$B$3:$J$525,9,0),0)</f>
        <v>1</v>
      </c>
      <c r="AG92" s="189"/>
      <c r="AH92" s="189">
        <f>IFERROR(VLOOKUP($A92,data_pull!$AO$4:$BZ$20,35,0)+AF92,0)</f>
        <v>233</v>
      </c>
      <c r="AI92" s="189"/>
      <c r="AJ92" s="189">
        <f>IFERROR(VLOOKUP($A92,data_pull!$AO$4:$BZ$20,37,0)+(AF92*J92),0)</f>
        <v>28789.480000000003</v>
      </c>
      <c r="AK92" s="189"/>
      <c r="AL92" s="189"/>
      <c r="AM92" s="191">
        <f>IFERROR(VLOOKUP($A92,data_pull!$AO$4:$BZ$20,36,0),0)</f>
        <v>2525</v>
      </c>
      <c r="AN92" s="189"/>
      <c r="AO92" s="189">
        <f>IFERROR(VLOOKUP($A92,data_pull!$AO$4:$BZ$20,38,0),0)</f>
        <v>311989</v>
      </c>
      <c r="AP92" s="189"/>
      <c r="AQ92" s="190"/>
      <c r="AR92" s="121"/>
      <c r="AS92" s="189"/>
      <c r="AT92" s="189"/>
      <c r="AU92" s="189"/>
      <c r="AV92" s="120"/>
      <c r="AW92" s="207"/>
      <c r="AX92" s="207"/>
      <c r="AY92" s="207"/>
      <c r="AZ92" s="207"/>
      <c r="BA92" s="207"/>
      <c r="BB92" s="207"/>
      <c r="BC92" s="205"/>
      <c r="BD92" s="205"/>
      <c r="BE92" s="205"/>
      <c r="BF92" s="205"/>
      <c r="BG92" s="204"/>
      <c r="BH92" s="204"/>
      <c r="BI92" s="206"/>
      <c r="BJ92" s="206"/>
      <c r="BQ92" s="35"/>
    </row>
    <row r="93" spans="1:69" x14ac:dyDescent="0.2">
      <c r="A93" s="124" t="s">
        <v>1640</v>
      </c>
      <c r="B93" s="209" t="s">
        <v>1641</v>
      </c>
      <c r="C93" s="210"/>
      <c r="D93" s="210"/>
      <c r="E93" s="210"/>
      <c r="F93" s="210"/>
      <c r="G93" s="210"/>
      <c r="H93" s="213" t="s">
        <v>1642</v>
      </c>
      <c r="I93" s="213"/>
      <c r="J93" s="213">
        <f>IFERROR(VLOOKUP(A93,data_pull!$E$2:$G$18,3,0),"")</f>
        <v>264.02</v>
      </c>
      <c r="K93" s="213"/>
      <c r="L93" s="189">
        <f ca="1">OFFSET(data_pull!AQ17,0,report!$AX$1)</f>
        <v>5</v>
      </c>
      <c r="M93" s="189"/>
      <c r="N93" s="189">
        <f ca="1">OFFSET(data_pull!AR17,0,report!$AX$1)</f>
        <v>33</v>
      </c>
      <c r="O93" s="190"/>
      <c r="P93" s="191">
        <f ca="1">OFFSET(data_pull!AS17,0,report!$AX$1)</f>
        <v>0</v>
      </c>
      <c r="Q93" s="189"/>
      <c r="R93" s="189">
        <f ca="1">OFFSET(data_pull!AT17,0,report!$AX$1)</f>
        <v>302</v>
      </c>
      <c r="S93" s="190"/>
      <c r="T93" s="191">
        <f ca="1">OFFSET(data_pull!AU17,0,report!$AX$1)</f>
        <v>0</v>
      </c>
      <c r="U93" s="189"/>
      <c r="V93" s="189">
        <f ca="1">OFFSET(data_pull!AV17,0,report!$AX$1)</f>
        <v>200</v>
      </c>
      <c r="W93" s="190"/>
      <c r="X93" s="191">
        <f ca="1">OFFSET(data_pull!AW17,0,report!$AX$1)</f>
        <v>2</v>
      </c>
      <c r="Y93" s="189"/>
      <c r="Z93" s="189">
        <f ca="1">OFFSET(data_pull!AX17,0,report!$AX$1)</f>
        <v>175</v>
      </c>
      <c r="AA93" s="190"/>
      <c r="AB93" s="191">
        <f ca="1">OFFSET(data_pull!AY17,0,report!$AX$1)</f>
        <v>86</v>
      </c>
      <c r="AC93" s="189"/>
      <c r="AD93" s="189">
        <f ca="1">OFFSET(data_pull!AZ17,0,report!$AX$1)</f>
        <v>66</v>
      </c>
      <c r="AE93" s="190"/>
      <c r="AF93" s="191">
        <f>IFERROR(VLOOKUP(A93,stock_data!$B$3:$J$525,9,0),0)</f>
        <v>0</v>
      </c>
      <c r="AG93" s="189"/>
      <c r="AH93" s="189">
        <f>IFERROR(VLOOKUP($A93,data_pull!$AO$4:$BZ$20,35,0)+AF93,0)</f>
        <v>49</v>
      </c>
      <c r="AI93" s="189"/>
      <c r="AJ93" s="189">
        <f>IFERROR(VLOOKUP($A93,data_pull!$AO$4:$BZ$20,37,0)+(AF93*J93),0)</f>
        <v>12936.98</v>
      </c>
      <c r="AK93" s="189"/>
      <c r="AL93" s="189"/>
      <c r="AM93" s="191">
        <f>IFERROR(VLOOKUP($A93,data_pull!$AO$4:$BZ$20,36,0),0)</f>
        <v>198</v>
      </c>
      <c r="AN93" s="189"/>
      <c r="AO93" s="189">
        <f>IFERROR(VLOOKUP($A93,data_pull!$AO$4:$BZ$20,38,0),0)</f>
        <v>52275.96</v>
      </c>
      <c r="AP93" s="189"/>
      <c r="AQ93" s="190"/>
      <c r="AR93" s="121"/>
      <c r="AS93" s="189"/>
      <c r="AT93" s="189"/>
      <c r="AU93" s="189"/>
      <c r="AV93" s="120"/>
      <c r="AW93" s="207"/>
      <c r="AX93" s="207"/>
      <c r="AY93" s="207"/>
      <c r="AZ93" s="207"/>
      <c r="BA93" s="207"/>
      <c r="BB93" s="207"/>
      <c r="BC93" s="205"/>
      <c r="BD93" s="205"/>
      <c r="BE93" s="205"/>
      <c r="BF93" s="205"/>
      <c r="BG93" s="204"/>
      <c r="BH93" s="204"/>
      <c r="BI93" s="206"/>
      <c r="BJ93" s="206"/>
      <c r="BQ93" s="35"/>
    </row>
    <row r="94" spans="1:69" x14ac:dyDescent="0.2">
      <c r="A94" s="125" t="s">
        <v>1689</v>
      </c>
      <c r="B94" s="209" t="s">
        <v>1690</v>
      </c>
      <c r="C94" s="210"/>
      <c r="D94" s="210"/>
      <c r="E94" s="210"/>
      <c r="F94" s="210"/>
      <c r="G94" s="210"/>
      <c r="H94" s="213" t="s">
        <v>1045</v>
      </c>
      <c r="I94" s="213"/>
      <c r="J94" s="213">
        <f>IFERROR(VLOOKUP(A94,data_pull!$E$2:$G$18,3,0),"")</f>
        <v>370.95</v>
      </c>
      <c r="K94" s="213"/>
      <c r="L94" s="189">
        <f ca="1">OFFSET(data_pull!AQ18,0,report!$AX$1)</f>
        <v>1</v>
      </c>
      <c r="M94" s="189"/>
      <c r="N94" s="189">
        <f ca="1">OFFSET(data_pull!AR18,0,report!$AX$1)</f>
        <v>114</v>
      </c>
      <c r="O94" s="190"/>
      <c r="P94" s="191">
        <f ca="1">OFFSET(data_pull!AS18,0,report!$AX$1)</f>
        <v>0</v>
      </c>
      <c r="Q94" s="189"/>
      <c r="R94" s="189">
        <f ca="1">OFFSET(data_pull!AT18,0,report!$AX$1)</f>
        <v>162</v>
      </c>
      <c r="S94" s="190"/>
      <c r="T94" s="191">
        <f ca="1">OFFSET(data_pull!AU18,0,report!$AX$1)</f>
        <v>3</v>
      </c>
      <c r="U94" s="189"/>
      <c r="V94" s="189">
        <f ca="1">OFFSET(data_pull!AV18,0,report!$AX$1)</f>
        <v>145</v>
      </c>
      <c r="W94" s="190"/>
      <c r="X94" s="191">
        <f ca="1">OFFSET(data_pull!AW18,0,report!$AX$1)</f>
        <v>0</v>
      </c>
      <c r="Y94" s="189"/>
      <c r="Z94" s="189">
        <f ca="1">OFFSET(data_pull!AX18,0,report!$AX$1)</f>
        <v>80</v>
      </c>
      <c r="AA94" s="190"/>
      <c r="AB94" s="191">
        <f ca="1">OFFSET(data_pull!AY18,0,report!$AX$1)</f>
        <v>1</v>
      </c>
      <c r="AC94" s="189"/>
      <c r="AD94" s="189">
        <f ca="1">OFFSET(data_pull!AZ18,0,report!$AX$1)</f>
        <v>103</v>
      </c>
      <c r="AE94" s="190"/>
      <c r="AF94" s="191">
        <f>IFERROR(VLOOKUP(A94,stock_data!$B$3:$J$525,9,0),0)</f>
        <v>1</v>
      </c>
      <c r="AG94" s="189"/>
      <c r="AH94" s="189">
        <f>IFERROR(VLOOKUP($A94,data_pull!$AO$4:$BZ$20,35,0)+AF94,0)</f>
        <v>24</v>
      </c>
      <c r="AI94" s="189"/>
      <c r="AJ94" s="189">
        <f>IFERROR(VLOOKUP($A94,data_pull!$AO$4:$BZ$20,37,0)+(AF94*J94),0)</f>
        <v>8902.8000000000011</v>
      </c>
      <c r="AK94" s="189"/>
      <c r="AL94" s="189"/>
      <c r="AM94" s="191">
        <f>IFERROR(VLOOKUP($A94,data_pull!$AO$4:$BZ$20,36,0),0)</f>
        <v>1940</v>
      </c>
      <c r="AN94" s="189"/>
      <c r="AO94" s="189">
        <f>IFERROR(VLOOKUP($A94,data_pull!$AO$4:$BZ$20,38,0),0)</f>
        <v>719643</v>
      </c>
      <c r="AP94" s="189"/>
      <c r="AQ94" s="190"/>
      <c r="AR94" s="121"/>
      <c r="AS94" s="189"/>
      <c r="AT94" s="189"/>
      <c r="AU94" s="189"/>
      <c r="AV94" s="120"/>
      <c r="AW94" s="207"/>
      <c r="AX94" s="207"/>
      <c r="AY94" s="207"/>
      <c r="AZ94" s="207"/>
      <c r="BA94" s="207"/>
      <c r="BB94" s="207"/>
      <c r="BC94" s="205"/>
      <c r="BD94" s="205"/>
      <c r="BE94" s="205"/>
      <c r="BF94" s="205"/>
      <c r="BG94" s="204"/>
      <c r="BH94" s="204"/>
      <c r="BI94" s="206"/>
      <c r="BJ94" s="206"/>
      <c r="BQ94" s="35"/>
    </row>
    <row r="95" spans="1:69" x14ac:dyDescent="0.2">
      <c r="A95" s="125" t="s">
        <v>1869</v>
      </c>
      <c r="B95" s="147" t="s">
        <v>1870</v>
      </c>
      <c r="C95" s="146"/>
      <c r="D95" s="146"/>
      <c r="E95" s="146"/>
      <c r="F95" s="146"/>
      <c r="G95" s="146"/>
      <c r="H95" s="213" t="s">
        <v>1002</v>
      </c>
      <c r="I95" s="213"/>
      <c r="J95" s="213">
        <f>IFERROR(VLOOKUP(A95,data_pull!$E$2:$G$18,3,0),"")</f>
        <v>220.02</v>
      </c>
      <c r="K95" s="213"/>
      <c r="L95" s="189">
        <f ca="1">OFFSET(data_pull!AQ19,0,report!$AX$1)</f>
        <v>58</v>
      </c>
      <c r="M95" s="189"/>
      <c r="N95" s="189">
        <f ca="1">OFFSET(data_pull!AR19,0,report!$AX$1)</f>
        <v>134</v>
      </c>
      <c r="O95" s="190"/>
      <c r="P95" s="191">
        <f ca="1">OFFSET(data_pull!AS19,0,report!$AX$1)</f>
        <v>201</v>
      </c>
      <c r="Q95" s="189"/>
      <c r="R95" s="189">
        <f ca="1">OFFSET(data_pull!AT19,0,report!$AX$1)</f>
        <v>238</v>
      </c>
      <c r="S95" s="190"/>
      <c r="T95" s="191">
        <f ca="1">OFFSET(data_pull!AU19,0,report!$AX$1)</f>
        <v>666</v>
      </c>
      <c r="U95" s="189"/>
      <c r="V95" s="189">
        <f ca="1">OFFSET(data_pull!AV19,0,report!$AX$1)</f>
        <v>246</v>
      </c>
      <c r="W95" s="190"/>
      <c r="X95" s="191">
        <f ca="1">OFFSET(data_pull!AW19,0,report!$AX$1)</f>
        <v>80</v>
      </c>
      <c r="Y95" s="189"/>
      <c r="Z95" s="189">
        <f ca="1">OFFSET(data_pull!AX19,0,report!$AX$1)</f>
        <v>146</v>
      </c>
      <c r="AA95" s="190"/>
      <c r="AB95" s="191">
        <f ca="1">OFFSET(data_pull!AY19,0,report!$AX$1)</f>
        <v>74</v>
      </c>
      <c r="AC95" s="189"/>
      <c r="AD95" s="189">
        <f ca="1">OFFSET(data_pull!AZ19,0,report!$AX$1)</f>
        <v>54</v>
      </c>
      <c r="AE95" s="190"/>
      <c r="AF95" s="191">
        <f>IFERROR(VLOOKUP(A95,stock_data!$B$3:$J$525,9,0),0)</f>
        <v>4070</v>
      </c>
      <c r="AG95" s="189"/>
      <c r="AH95" s="189">
        <f>IFERROR(VLOOKUP($A95,data_pull!$AO$4:$BZ$20,35,0)+AF95,0)</f>
        <v>7777</v>
      </c>
      <c r="AI95" s="189"/>
      <c r="AJ95" s="189">
        <f>IFERROR(VLOOKUP($A95,data_pull!$AO$4:$BZ$20,37,0)+(AF95*J95),0)</f>
        <v>1877465.7</v>
      </c>
      <c r="AK95" s="189"/>
      <c r="AL95" s="189"/>
      <c r="AM95" s="191">
        <f>IFERROR(VLOOKUP($A95,data_pull!$AO$4:$BZ$20,36,0),0)</f>
        <v>3130</v>
      </c>
      <c r="AN95" s="189"/>
      <c r="AO95" s="189">
        <f>IFERROR(VLOOKUP($A95,data_pull!$AO$4:$BZ$20,38,0),0)</f>
        <v>829136.99999999988</v>
      </c>
      <c r="AP95" s="189"/>
      <c r="AQ95" s="190"/>
      <c r="AR95" s="133"/>
      <c r="AS95" s="133"/>
      <c r="AT95" s="133"/>
      <c r="AU95" s="133"/>
      <c r="AV95" s="120"/>
      <c r="AW95" s="135"/>
      <c r="AX95" s="135"/>
      <c r="AY95" s="135"/>
      <c r="AZ95" s="135"/>
      <c r="BA95" s="135"/>
      <c r="BB95" s="135"/>
      <c r="BC95" s="136"/>
      <c r="BD95" s="136"/>
      <c r="BE95" s="136"/>
      <c r="BF95" s="136"/>
      <c r="BG95" s="134"/>
      <c r="BH95" s="134"/>
      <c r="BI95" s="137"/>
      <c r="BJ95" s="137"/>
      <c r="BQ95" s="35"/>
    </row>
    <row r="96" spans="1:69" x14ac:dyDescent="0.2">
      <c r="A96" s="125" t="s">
        <v>1873</v>
      </c>
      <c r="B96" s="211" t="s">
        <v>1867</v>
      </c>
      <c r="C96" s="212"/>
      <c r="D96" s="212"/>
      <c r="E96" s="212"/>
      <c r="F96" s="212"/>
      <c r="G96" s="212"/>
      <c r="H96" s="208" t="s">
        <v>1082</v>
      </c>
      <c r="I96" s="208"/>
      <c r="J96" s="208">
        <f>IFERROR(VLOOKUP(A96,data_pull!$E$2:$G$18,3,0),"")</f>
        <v>264.89999999999998</v>
      </c>
      <c r="K96" s="208"/>
      <c r="L96" s="199">
        <f ca="1">OFFSET(data_pull!AQ20,0,report!$AX$1)</f>
        <v>161</v>
      </c>
      <c r="M96" s="199"/>
      <c r="N96" s="199">
        <f ca="1">OFFSET(data_pull!AR20,0,report!$AX$1)</f>
        <v>92</v>
      </c>
      <c r="O96" s="200"/>
      <c r="P96" s="201">
        <f ca="1">OFFSET(data_pull!AS20,0,report!$AX$1)</f>
        <v>337</v>
      </c>
      <c r="Q96" s="199"/>
      <c r="R96" s="199">
        <f ca="1">OFFSET(data_pull!AT20,0,report!$AX$1)</f>
        <v>421</v>
      </c>
      <c r="S96" s="200"/>
      <c r="T96" s="201">
        <f ca="1">OFFSET(data_pull!AU20,0,report!$AX$1)</f>
        <v>530</v>
      </c>
      <c r="U96" s="199"/>
      <c r="V96" s="199">
        <f ca="1">OFFSET(data_pull!AV20,0,report!$AX$1)</f>
        <v>136</v>
      </c>
      <c r="W96" s="200"/>
      <c r="X96" s="201">
        <f ca="1">OFFSET(data_pull!AW20,0,report!$AX$1)</f>
        <v>264</v>
      </c>
      <c r="Y96" s="199"/>
      <c r="Z96" s="199">
        <f ca="1">OFFSET(data_pull!AX20,0,report!$AX$1)</f>
        <v>103</v>
      </c>
      <c r="AA96" s="200"/>
      <c r="AB96" s="201">
        <f ca="1">OFFSET(data_pull!AY20,0,report!$AX$1)</f>
        <v>278</v>
      </c>
      <c r="AC96" s="199"/>
      <c r="AD96" s="199">
        <f ca="1">OFFSET(data_pull!AZ20,0,report!$AX$1)</f>
        <v>46</v>
      </c>
      <c r="AE96" s="200"/>
      <c r="AF96" s="201">
        <f>IFERROR(VLOOKUP(A96,stock_data!$B$3:$J$525,9,0),0)</f>
        <v>312</v>
      </c>
      <c r="AG96" s="199"/>
      <c r="AH96" s="199">
        <f>IFERROR(VLOOKUP($A96,data_pull!$AO$4:$BZ$20,35,0)+AF96,0)</f>
        <v>5977</v>
      </c>
      <c r="AI96" s="199"/>
      <c r="AJ96" s="199">
        <f>IFERROR(VLOOKUP($A96,data_pull!$AO$4:$BZ$20,37,0)+(AF96*J96),0)</f>
        <v>1329062.1000000001</v>
      </c>
      <c r="AK96" s="199"/>
      <c r="AL96" s="199"/>
      <c r="AM96" s="201">
        <f>IFERROR(VLOOKUP($A96,data_pull!$AO$4:$BZ$20,36,0),0)</f>
        <v>2555</v>
      </c>
      <c r="AN96" s="199"/>
      <c r="AO96" s="199">
        <f>IFERROR(VLOOKUP($A96,data_pull!$AO$4:$BZ$20,38,0),0)</f>
        <v>562151.1</v>
      </c>
      <c r="AP96" s="199"/>
      <c r="AQ96" s="200"/>
      <c r="AR96" s="121"/>
      <c r="AS96" s="189"/>
      <c r="AT96" s="189"/>
      <c r="AU96" s="189"/>
      <c r="AV96" s="120"/>
      <c r="AW96" s="207"/>
      <c r="AX96" s="207"/>
      <c r="AY96" s="207"/>
      <c r="AZ96" s="207"/>
      <c r="BA96" s="207"/>
      <c r="BB96" s="207"/>
      <c r="BC96" s="205"/>
      <c r="BD96" s="205"/>
      <c r="BE96" s="205"/>
      <c r="BF96" s="205"/>
      <c r="BG96" s="204"/>
      <c r="BH96" s="204"/>
      <c r="BI96" s="206"/>
      <c r="BJ96" s="206"/>
      <c r="BK96" s="12"/>
      <c r="BL96" s="12"/>
      <c r="BM96" s="12"/>
      <c r="BN96" s="12"/>
      <c r="BO96" s="12"/>
      <c r="BP96" s="12"/>
      <c r="BQ96" s="35"/>
    </row>
    <row r="97" spans="1:56" ht="14.25" x14ac:dyDescent="0.2">
      <c r="B97" s="12"/>
      <c r="C97" s="12"/>
      <c r="D97" s="12"/>
      <c r="E97" s="12"/>
      <c r="F97" s="12"/>
      <c r="G97" s="12"/>
      <c r="H97" s="12"/>
      <c r="I97" s="113"/>
      <c r="J97" s="113"/>
      <c r="K97" s="12"/>
      <c r="L97" s="202">
        <f ca="1">SUMPRODUCT($J$80:$K$96,L80:M96)/100000</f>
        <v>1.4363494000000001</v>
      </c>
      <c r="M97" s="202"/>
      <c r="N97" s="202">
        <f t="shared" ref="N97" ca="1" si="12">SUMPRODUCT($J$80:$K$96,N80:O96)/100000</f>
        <v>3.9197859999999993</v>
      </c>
      <c r="O97" s="202"/>
      <c r="P97" s="202">
        <f t="shared" ref="P97" ca="1" si="13">SUMPRODUCT($J$80:$K$96,P80:Q96)/100000</f>
        <v>3.9027245999999995</v>
      </c>
      <c r="Q97" s="202"/>
      <c r="R97" s="202">
        <f t="shared" ref="R97" ca="1" si="14">SUMPRODUCT($J$80:$K$96,R80:S96)/100000</f>
        <v>12.590372</v>
      </c>
      <c r="S97" s="202"/>
      <c r="T97" s="202">
        <f t="shared" ref="T97" ca="1" si="15">SUMPRODUCT($J$80:$K$96,T80:U96)/100000</f>
        <v>5.2391705999999996</v>
      </c>
      <c r="U97" s="202"/>
      <c r="V97" s="202">
        <f t="shared" ref="V97" ca="1" si="16">SUMPRODUCT($J$80:$K$96,V80:W96)/100000</f>
        <v>10.408599199999999</v>
      </c>
      <c r="W97" s="202"/>
      <c r="X97" s="202">
        <f t="shared" ref="X97" ca="1" si="17">SUMPRODUCT($J$80:$K$96,X80:Y96)/100000</f>
        <v>3.4876084999999999</v>
      </c>
      <c r="Y97" s="202"/>
      <c r="Z97" s="202">
        <f t="shared" ref="Z97" ca="1" si="18">SUMPRODUCT($J$80:$K$96,Z80:AA96)/100000</f>
        <v>10.264670000000001</v>
      </c>
      <c r="AA97" s="202"/>
      <c r="AB97" s="202">
        <f t="shared" ref="AB97" ca="1" si="19">SUMPRODUCT($J$80:$K$96,AB80:AC96)/100000</f>
        <v>2.6342355000000004</v>
      </c>
      <c r="AC97" s="202"/>
      <c r="AD97" s="202">
        <f t="shared" ref="AD97:AF97" ca="1" si="20">SUMPRODUCT($J$80:$K$96,AD80:AE96)/100000</f>
        <v>7.4722246999999999</v>
      </c>
      <c r="AE97" s="202"/>
      <c r="AF97" s="202">
        <f t="shared" si="20"/>
        <v>18.209096000000002</v>
      </c>
      <c r="AG97" s="202"/>
      <c r="AJ97" s="395">
        <f>SUM(AJ80:AL96)</f>
        <v>8848300.4800000004</v>
      </c>
      <c r="AK97" s="395"/>
      <c r="AL97" s="395"/>
      <c r="AO97" s="203">
        <f>SUM(AO80:AQ96)</f>
        <v>19254483.670000002</v>
      </c>
      <c r="AP97" s="203"/>
      <c r="AQ97" s="203"/>
      <c r="AR97" s="132"/>
      <c r="AV97" s="123"/>
      <c r="AW97" s="123"/>
      <c r="AX97" s="12"/>
      <c r="AY97" s="12"/>
      <c r="AZ97" s="12"/>
      <c r="BA97" s="12"/>
      <c r="BB97" s="12"/>
      <c r="BC97" s="12"/>
      <c r="BD97" s="35"/>
    </row>
    <row r="98" spans="1:56" hidden="1" x14ac:dyDescent="0.2">
      <c r="A98" s="13">
        <v>17</v>
      </c>
      <c r="B98" s="12" t="str">
        <f>data_pull!F18</f>
        <v>ZOPAN-20 TABLET</v>
      </c>
      <c r="C98" s="12"/>
      <c r="D98" s="12"/>
      <c r="E98" s="12"/>
      <c r="F98" s="12"/>
      <c r="G98" s="12"/>
      <c r="H98" s="12"/>
      <c r="I98" s="31" t="str">
        <f>IFERROR(VLOOKUP($A98,resource!$CL$3:$CQ$502,3,0),0)</f>
        <v>5x4's</v>
      </c>
      <c r="J98" s="31"/>
      <c r="K98" s="12"/>
      <c r="L98" s="12"/>
      <c r="M98" s="12"/>
      <c r="N98" s="12"/>
      <c r="O98" s="9"/>
      <c r="P98" s="8"/>
      <c r="Q98" s="9"/>
      <c r="S98" s="20"/>
      <c r="T98" s="20"/>
      <c r="U98" s="12"/>
      <c r="V98" s="12"/>
      <c r="W98" s="12"/>
      <c r="X98" s="31"/>
      <c r="Y98" s="12"/>
      <c r="Z98" s="12"/>
      <c r="AA98" s="20"/>
      <c r="AB98" s="20"/>
      <c r="AC98" s="163"/>
      <c r="BD98" s="35"/>
    </row>
    <row r="99" spans="1:56" hidden="1" x14ac:dyDescent="0.2">
      <c r="A99" s="13">
        <v>18</v>
      </c>
      <c r="B99" s="12" t="str">
        <f>IFERROR(VLOOKUP($A99,resource!$CL$3:$CQ$502,2,0),0)</f>
        <v>CAPTA CAPSULE 250mg</v>
      </c>
      <c r="C99" s="12"/>
      <c r="D99" s="12"/>
      <c r="E99" s="12"/>
      <c r="F99" s="12"/>
      <c r="G99" s="12"/>
      <c r="H99" s="12"/>
      <c r="I99" s="31" t="str">
        <f>IFERROR(VLOOKUP($A99,resource!$CL$3:$CQ$502,3,0),0)</f>
        <v>10x10's</v>
      </c>
      <c r="J99" s="31"/>
      <c r="K99" s="12"/>
      <c r="L99" s="12"/>
      <c r="M99" s="12"/>
      <c r="N99" s="12"/>
      <c r="O99" s="9"/>
      <c r="P99" s="8"/>
      <c r="Q99" s="9"/>
      <c r="S99" s="20"/>
      <c r="T99" s="20"/>
      <c r="U99" s="12"/>
      <c r="V99" s="12"/>
      <c r="W99" s="12"/>
      <c r="X99" s="31"/>
      <c r="Y99" s="12"/>
      <c r="Z99" s="12"/>
      <c r="AA99" s="20"/>
      <c r="AB99" s="20"/>
      <c r="AC99" s="163"/>
      <c r="BD99" s="35"/>
    </row>
    <row r="100" spans="1:56" hidden="1" x14ac:dyDescent="0.2">
      <c r="A100" s="13">
        <v>19</v>
      </c>
      <c r="B100" s="12" t="str">
        <f>IFERROR(VLOOKUP($A100,resource!$CL$3:$CQ$502,2,0),0)</f>
        <v>KEZID MR TABLET</v>
      </c>
      <c r="C100" s="12"/>
      <c r="D100" s="12"/>
      <c r="E100" s="12"/>
      <c r="F100" s="12"/>
      <c r="G100" s="12"/>
      <c r="H100" s="12"/>
      <c r="I100" s="31" t="str">
        <f>IFERROR(VLOOKUP($A100,resource!$CL$3:$CQ$502,3,0),0)</f>
        <v>3x10's</v>
      </c>
      <c r="J100" s="31"/>
      <c r="K100" s="12"/>
      <c r="L100" s="12"/>
      <c r="M100" s="12"/>
      <c r="N100" s="12"/>
      <c r="O100" s="9"/>
      <c r="P100" s="8"/>
      <c r="Q100" s="9"/>
      <c r="S100" s="20"/>
      <c r="T100" s="20"/>
      <c r="U100" s="12"/>
      <c r="V100" s="12"/>
      <c r="W100" s="12"/>
      <c r="X100" s="31"/>
      <c r="Y100" s="12"/>
      <c r="Z100" s="12"/>
      <c r="AA100" s="20"/>
      <c r="AB100" s="20"/>
      <c r="AC100" s="163"/>
      <c r="BD100" s="35"/>
    </row>
    <row r="101" spans="1:56" hidden="1" x14ac:dyDescent="0.2">
      <c r="A101" s="13">
        <v>20</v>
      </c>
      <c r="B101" s="12" t="str">
        <f>IFERROR(VLOOKUP($A101,resource!$CL$3:$CQ$502,2,0),0)</f>
        <v>KOVLON DISINFECTANT 500ML</v>
      </c>
      <c r="C101" s="12"/>
      <c r="D101" s="12"/>
      <c r="E101" s="12"/>
      <c r="F101" s="12"/>
      <c r="G101" s="12"/>
      <c r="H101" s="12"/>
      <c r="I101" s="31" t="str">
        <f>IFERROR(VLOOKUP($A101,resource!$CL$3:$CQ$502,3,0),0)</f>
        <v>500ML</v>
      </c>
      <c r="J101" s="31"/>
      <c r="K101" s="12"/>
      <c r="L101" s="12"/>
      <c r="M101" s="12"/>
      <c r="N101" s="12"/>
      <c r="O101" s="9"/>
      <c r="P101" s="8"/>
      <c r="Q101" s="9"/>
      <c r="S101" s="20"/>
      <c r="T101" s="20"/>
      <c r="U101" s="12"/>
      <c r="V101" s="12"/>
      <c r="W101" s="12"/>
      <c r="X101" s="31"/>
      <c r="Y101" s="12"/>
      <c r="Z101" s="12"/>
      <c r="AA101" s="20"/>
      <c r="AB101" s="20"/>
      <c r="AC101" s="163"/>
      <c r="BD101" s="35"/>
    </row>
    <row r="102" spans="1:56" hidden="1" x14ac:dyDescent="0.2">
      <c r="A102" s="13">
        <v>21</v>
      </c>
      <c r="B102" s="12" t="str">
        <f>IFERROR(VLOOKUP($A102,resource!$CL$3:$CQ$502,2,0),0)</f>
        <v>KEFIM DRY SYRUP 50ML (EXP)</v>
      </c>
      <c r="C102" s="12"/>
      <c r="D102" s="12"/>
      <c r="E102" s="12"/>
      <c r="F102" s="12"/>
      <c r="G102" s="12"/>
      <c r="H102" s="12"/>
      <c r="I102" s="31" t="str">
        <f>IFERROR(VLOOKUP($A102,resource!$CL$3:$CQ$502,3,0),0)</f>
        <v>50ML</v>
      </c>
      <c r="J102" s="31"/>
      <c r="K102" s="12"/>
      <c r="L102" s="12"/>
      <c r="M102" s="12"/>
      <c r="N102" s="12"/>
      <c r="O102" s="9"/>
      <c r="P102" s="8"/>
      <c r="Q102" s="9"/>
      <c r="S102" s="20"/>
      <c r="T102" s="20"/>
      <c r="U102" s="12"/>
      <c r="V102" s="12"/>
      <c r="W102" s="12"/>
      <c r="X102" s="31"/>
      <c r="Y102" s="12"/>
      <c r="Z102" s="12"/>
      <c r="AA102" s="20"/>
      <c r="AB102" s="20"/>
      <c r="AC102" s="163"/>
      <c r="BD102" s="35"/>
    </row>
    <row r="103" spans="1:56" hidden="1" x14ac:dyDescent="0.2">
      <c r="A103" s="13">
        <v>22</v>
      </c>
      <c r="B103" s="12" t="str">
        <f>IFERROR(VLOOKUP($A103,resource!$CL$3:$CQ$502,2,0),0)</f>
        <v>ZITA-500 TABLET</v>
      </c>
      <c r="C103" s="12"/>
      <c r="D103" s="12"/>
      <c r="E103" s="12"/>
      <c r="F103" s="12"/>
      <c r="G103" s="12"/>
      <c r="H103" s="12"/>
      <c r="I103" s="31" t="str">
        <f>IFERROR(VLOOKUP($A103,resource!$CL$3:$CQ$502,3,0),0)</f>
        <v>2x3's</v>
      </c>
      <c r="J103" s="31"/>
      <c r="K103" s="12"/>
      <c r="L103" s="12"/>
      <c r="M103" s="12"/>
      <c r="N103" s="12"/>
      <c r="O103" s="9"/>
      <c r="P103" s="8"/>
      <c r="Q103" s="9"/>
      <c r="S103" s="20"/>
      <c r="T103" s="20"/>
      <c r="U103" s="12"/>
      <c r="V103" s="12"/>
      <c r="W103" s="12"/>
      <c r="X103" s="31"/>
      <c r="Y103" s="12"/>
      <c r="Z103" s="12"/>
      <c r="AA103" s="20"/>
      <c r="AB103" s="20"/>
      <c r="AC103" s="163"/>
      <c r="BD103" s="35"/>
    </row>
    <row r="104" spans="1:56" hidden="1" x14ac:dyDescent="0.2">
      <c r="A104" s="13">
        <v>23</v>
      </c>
      <c r="B104" s="12" t="str">
        <f>IFERROR(VLOOKUP($A104,resource!$CL$3:$CQ$502,2,0),0)</f>
        <v>ZITA SUSPENSION 30ml</v>
      </c>
      <c r="C104" s="12"/>
      <c r="D104" s="12"/>
      <c r="E104" s="12"/>
      <c r="F104" s="12"/>
      <c r="G104" s="12"/>
      <c r="H104" s="12"/>
      <c r="I104" s="31" t="str">
        <f>IFERROR(VLOOKUP($A104,resource!$CL$3:$CQ$502,3,0),0)</f>
        <v>30ml</v>
      </c>
      <c r="J104" s="31"/>
      <c r="K104" s="12"/>
      <c r="L104" s="12"/>
      <c r="M104" s="12"/>
      <c r="N104" s="12"/>
      <c r="O104" s="9"/>
      <c r="P104" s="8"/>
      <c r="Q104" s="9"/>
      <c r="S104" s="20"/>
      <c r="T104" s="20"/>
      <c r="U104" s="12"/>
      <c r="V104" s="12"/>
      <c r="W104" s="12"/>
      <c r="X104" s="31"/>
      <c r="Y104" s="12"/>
      <c r="Z104" s="12"/>
      <c r="AA104" s="20"/>
      <c r="AB104" s="20"/>
      <c r="AC104" s="163"/>
      <c r="BD104" s="35"/>
    </row>
    <row r="105" spans="1:56" hidden="1" x14ac:dyDescent="0.2">
      <c r="A105" s="13">
        <v>24</v>
      </c>
      <c r="B105" s="12" t="str">
        <f>IFERROR(VLOOKUP($A105,resource!$CL$3:$CQ$502,2,0),0)</f>
        <v>LOPLATE PLUS TABLET</v>
      </c>
      <c r="C105" s="12"/>
      <c r="D105" s="12"/>
      <c r="E105" s="12"/>
      <c r="F105" s="12"/>
      <c r="G105" s="12"/>
      <c r="H105" s="12"/>
      <c r="I105" s="31" t="str">
        <f>IFERROR(VLOOKUP($A105,resource!$CL$3:$CQ$502,3,0),0)</f>
        <v>3x10's</v>
      </c>
      <c r="J105" s="31"/>
      <c r="K105" s="12"/>
      <c r="L105" s="12"/>
      <c r="M105" s="12"/>
      <c r="N105" s="12"/>
      <c r="O105" s="9"/>
      <c r="P105" s="8"/>
      <c r="Q105" s="9"/>
      <c r="S105" s="20"/>
      <c r="T105" s="20"/>
      <c r="U105" s="12"/>
      <c r="V105" s="12"/>
      <c r="W105" s="12"/>
      <c r="X105" s="31"/>
      <c r="Y105" s="12"/>
      <c r="Z105" s="12"/>
      <c r="AA105" s="20"/>
      <c r="AB105" s="20"/>
      <c r="AC105" s="163"/>
      <c r="BD105" s="35"/>
    </row>
    <row r="106" spans="1:56" hidden="1" x14ac:dyDescent="0.2">
      <c r="A106" s="13">
        <v>25</v>
      </c>
      <c r="B106" s="12" t="str">
        <f>IFERROR(VLOOKUP($A106,resource!$CL$3:$CQ$502,2,0),0)</f>
        <v>OGLI-30 TABLET</v>
      </c>
      <c r="C106" s="12"/>
      <c r="D106" s="12"/>
      <c r="E106" s="12"/>
      <c r="F106" s="12"/>
      <c r="G106" s="12"/>
      <c r="H106" s="12"/>
      <c r="I106" s="31" t="str">
        <f>IFERROR(VLOOKUP($A106,resource!$CL$3:$CQ$502,3,0),0)</f>
        <v>2x10's</v>
      </c>
      <c r="J106" s="31"/>
      <c r="K106" s="12"/>
      <c r="L106" s="12"/>
      <c r="M106" s="12"/>
      <c r="N106" s="12"/>
      <c r="O106" s="9"/>
      <c r="P106" s="8"/>
      <c r="Q106" s="9"/>
      <c r="S106" s="20"/>
      <c r="T106" s="20"/>
      <c r="U106" s="12"/>
      <c r="V106" s="12"/>
      <c r="W106" s="12"/>
      <c r="X106" s="31"/>
      <c r="Y106" s="12"/>
      <c r="Z106" s="12"/>
      <c r="AA106" s="20"/>
      <c r="AB106" s="20"/>
      <c r="AC106" s="163"/>
      <c r="BD106" s="35"/>
    </row>
    <row r="107" spans="1:56" hidden="1" x14ac:dyDescent="0.2">
      <c r="A107" s="13">
        <v>26</v>
      </c>
      <c r="B107" s="12" t="str">
        <f>IFERROR(VLOOKUP($A107,resource!$CL$3:$CQ$502,2,0),0)</f>
        <v>LACTAB TABLET 300mg</v>
      </c>
      <c r="C107" s="12"/>
      <c r="D107" s="12"/>
      <c r="E107" s="12"/>
      <c r="F107" s="12"/>
      <c r="G107" s="12"/>
      <c r="H107" s="12"/>
      <c r="I107" s="31" t="str">
        <f>IFERROR(VLOOKUP($A107,resource!$CL$3:$CQ$502,3,0),0)</f>
        <v>10x10's</v>
      </c>
      <c r="J107" s="31"/>
      <c r="K107" s="12"/>
      <c r="L107" s="12"/>
      <c r="M107" s="12"/>
      <c r="N107" s="12"/>
      <c r="O107" s="9"/>
      <c r="P107" s="8"/>
      <c r="Q107" s="9"/>
      <c r="S107" s="20"/>
      <c r="T107" s="20"/>
      <c r="U107" s="12"/>
      <c r="V107" s="12"/>
      <c r="W107" s="12"/>
      <c r="X107" s="31"/>
      <c r="Y107" s="12"/>
      <c r="Z107" s="12"/>
      <c r="AA107" s="20"/>
      <c r="AB107" s="20"/>
      <c r="AC107" s="163"/>
      <c r="BD107" s="35"/>
    </row>
    <row r="108" spans="1:56" hidden="1" x14ac:dyDescent="0.2">
      <c r="A108" s="13">
        <v>27</v>
      </c>
      <c r="B108" s="12" t="str">
        <f>IFERROR(VLOOKUP($A108,resource!$CL$3:$CQ$502,2,0),0)</f>
        <v>KTX-10 TABLET</v>
      </c>
      <c r="C108" s="12"/>
      <c r="D108" s="12"/>
      <c r="E108" s="12"/>
      <c r="F108" s="12"/>
      <c r="G108" s="12"/>
      <c r="H108" s="12"/>
      <c r="I108" s="31" t="str">
        <f>IFERROR(VLOOKUP($A108,resource!$CL$3:$CQ$502,3,0),0)</f>
        <v>1x5's</v>
      </c>
      <c r="J108" s="31"/>
      <c r="K108" s="12"/>
      <c r="L108" s="12"/>
      <c r="M108" s="12"/>
      <c r="N108" s="12"/>
      <c r="O108" s="9"/>
      <c r="P108" s="8"/>
      <c r="Q108" s="9"/>
      <c r="S108" s="20"/>
      <c r="T108" s="20"/>
      <c r="U108" s="12"/>
      <c r="V108" s="12"/>
      <c r="W108" s="12"/>
      <c r="X108" s="31"/>
      <c r="Y108" s="12"/>
      <c r="Z108" s="12"/>
      <c r="AA108" s="20"/>
      <c r="AB108" s="20"/>
      <c r="AC108" s="163"/>
      <c r="BD108" s="35"/>
    </row>
    <row r="109" spans="1:56" hidden="1" x14ac:dyDescent="0.2">
      <c r="A109" s="13">
        <v>28</v>
      </c>
      <c r="B109" s="12" t="str">
        <f>IFERROR(VLOOKUP($A109,resource!$CL$3:$CQ$502,2,0),0)</f>
        <v>MEGASTAR</v>
      </c>
      <c r="C109" s="12"/>
      <c r="D109" s="12"/>
      <c r="E109" s="12"/>
      <c r="F109" s="12"/>
      <c r="G109" s="12"/>
      <c r="H109" s="12"/>
      <c r="I109" s="31" t="str">
        <f>IFERROR(VLOOKUP($A109,resource!$CL$3:$CQ$502,3,0),0)</f>
        <v>195gm</v>
      </c>
      <c r="J109" s="31"/>
      <c r="K109" s="12"/>
      <c r="L109" s="12"/>
      <c r="M109" s="12"/>
      <c r="N109" s="12"/>
      <c r="O109" s="9"/>
      <c r="P109" s="8"/>
      <c r="Q109" s="9"/>
      <c r="S109" s="20"/>
      <c r="T109" s="20"/>
      <c r="U109" s="12"/>
      <c r="V109" s="12"/>
      <c r="W109" s="12"/>
      <c r="X109" s="31"/>
      <c r="Y109" s="12"/>
      <c r="Z109" s="12"/>
      <c r="AA109" s="20"/>
      <c r="AB109" s="20"/>
      <c r="AC109" s="163"/>
      <c r="BD109" s="35"/>
    </row>
    <row r="110" spans="1:56" hidden="1" x14ac:dyDescent="0.2">
      <c r="A110" s="13">
        <v>29</v>
      </c>
      <c r="B110" s="12" t="str">
        <f>IFERROR(VLOOKUP($A110,resource!$CL$3:$CQ$502,2,0),0)</f>
        <v>FLU-K DRY SYRUP 125mg/5ml</v>
      </c>
      <c r="C110" s="12"/>
      <c r="D110" s="12"/>
      <c r="E110" s="12"/>
      <c r="F110" s="12"/>
      <c r="G110" s="12"/>
      <c r="H110" s="12"/>
      <c r="I110" s="31" t="str">
        <f>IFERROR(VLOOKUP($A110,resource!$CL$3:$CQ$502,3,0),0)</f>
        <v>100ml</v>
      </c>
      <c r="J110" s="31"/>
      <c r="K110" s="12"/>
      <c r="L110" s="12"/>
      <c r="M110" s="12"/>
      <c r="N110" s="12"/>
      <c r="O110" s="9"/>
      <c r="P110" s="8"/>
      <c r="Q110" s="9"/>
      <c r="S110" s="20"/>
      <c r="T110" s="20"/>
      <c r="U110" s="12"/>
      <c r="V110" s="12"/>
      <c r="W110" s="12"/>
      <c r="X110" s="31"/>
      <c r="Y110" s="12"/>
      <c r="Z110" s="12"/>
      <c r="AA110" s="20"/>
      <c r="AB110" s="20"/>
      <c r="AC110" s="163"/>
      <c r="BD110" s="35"/>
    </row>
    <row r="111" spans="1:56" hidden="1" x14ac:dyDescent="0.2">
      <c r="A111" s="13">
        <v>30</v>
      </c>
      <c r="B111" s="12" t="str">
        <f>IFERROR(VLOOKUP($A111,resource!$CL$3:$CQ$502,2,0),0)</f>
        <v>KEFIM CAPSULE 400mg</v>
      </c>
      <c r="C111" s="12"/>
      <c r="D111" s="12"/>
      <c r="E111" s="12"/>
      <c r="F111" s="12"/>
      <c r="G111" s="12"/>
      <c r="H111" s="12"/>
      <c r="I111" s="31" t="str">
        <f>IFERROR(VLOOKUP($A111,resource!$CL$3:$CQ$502,3,0),0)</f>
        <v>1x4's</v>
      </c>
      <c r="J111" s="31"/>
      <c r="K111" s="12"/>
      <c r="L111" s="12"/>
      <c r="M111" s="12"/>
      <c r="N111" s="12"/>
      <c r="O111" s="9"/>
      <c r="P111" s="8"/>
      <c r="Q111" s="9"/>
      <c r="S111" s="20"/>
      <c r="T111" s="20"/>
      <c r="U111" s="12"/>
      <c r="V111" s="12"/>
      <c r="W111" s="12"/>
      <c r="X111" s="31"/>
      <c r="Y111" s="12"/>
      <c r="Z111" s="12"/>
      <c r="AA111" s="20"/>
      <c r="AB111" s="20"/>
      <c r="AC111" s="163"/>
      <c r="BD111" s="35"/>
    </row>
    <row r="112" spans="1:56" hidden="1" x14ac:dyDescent="0.2">
      <c r="A112" s="13">
        <v>31</v>
      </c>
      <c r="B112" s="12" t="str">
        <f>IFERROR(VLOOKUP($A112,resource!$CL$3:$CQ$502,2,0),0)</f>
        <v>OFPAIN EYE DROPS</v>
      </c>
      <c r="C112" s="12"/>
      <c r="D112" s="12"/>
      <c r="E112" s="12"/>
      <c r="F112" s="12"/>
      <c r="G112" s="12"/>
      <c r="H112" s="12"/>
      <c r="I112" s="31" t="str">
        <f>IFERROR(VLOOKUP($A112,resource!$CL$3:$CQ$502,3,0),0)</f>
        <v>5ml</v>
      </c>
      <c r="J112" s="31"/>
      <c r="K112" s="12"/>
      <c r="L112" s="12"/>
      <c r="M112" s="12"/>
      <c r="N112" s="12"/>
      <c r="O112" s="9"/>
      <c r="P112" s="8"/>
      <c r="Q112" s="9"/>
      <c r="S112" s="20"/>
      <c r="T112" s="20"/>
      <c r="U112" s="12"/>
      <c r="V112" s="12"/>
      <c r="W112" s="12"/>
      <c r="X112" s="31"/>
      <c r="Y112" s="12"/>
      <c r="Z112" s="12"/>
      <c r="AA112" s="20"/>
      <c r="AB112" s="20"/>
      <c r="AC112" s="163"/>
      <c r="BD112" s="35"/>
    </row>
    <row r="113" spans="1:56" hidden="1" x14ac:dyDescent="0.2">
      <c r="A113" s="13">
        <v>32</v>
      </c>
      <c r="B113" s="12" t="str">
        <f>IFERROR(VLOOKUP($A113,resource!$CL$3:$CQ$502,2,0),0)</f>
        <v>KX- 50 TABLET</v>
      </c>
      <c r="C113" s="12"/>
      <c r="D113" s="12"/>
      <c r="E113" s="12"/>
      <c r="F113" s="12"/>
      <c r="G113" s="12"/>
      <c r="H113" s="12"/>
      <c r="I113" s="31" t="str">
        <f>IFERROR(VLOOKUP($A113,resource!$CL$3:$CQ$502,3,0),0)</f>
        <v>1x5's</v>
      </c>
      <c r="J113" s="31"/>
      <c r="K113" s="12"/>
      <c r="L113" s="12"/>
      <c r="M113" s="12"/>
      <c r="N113" s="12"/>
      <c r="O113" s="9"/>
      <c r="P113" s="8"/>
      <c r="Q113" s="9"/>
      <c r="S113" s="20"/>
      <c r="T113" s="20"/>
      <c r="U113" s="12"/>
      <c r="V113" s="12"/>
      <c r="W113" s="12"/>
      <c r="X113" s="31"/>
      <c r="Y113" s="12"/>
      <c r="Z113" s="12"/>
      <c r="AA113" s="20"/>
      <c r="AB113" s="20"/>
      <c r="AC113" s="163"/>
      <c r="BD113" s="35"/>
    </row>
    <row r="114" spans="1:56" hidden="1" x14ac:dyDescent="0.2">
      <c r="A114" s="13">
        <v>33</v>
      </c>
      <c r="B114" s="12" t="str">
        <f>IFERROR(VLOOKUP($A114,resource!$CL$3:$CQ$502,2,0),0)</f>
        <v>ALONA -100 TABLET(EXP)</v>
      </c>
      <c r="C114" s="12"/>
      <c r="D114" s="12"/>
      <c r="E114" s="12"/>
      <c r="F114" s="12"/>
      <c r="G114" s="12"/>
      <c r="H114" s="12"/>
      <c r="I114" s="31" t="str">
        <f>IFERROR(VLOOKUP($A114,resource!$CL$3:$CQ$502,3,0),0)</f>
        <v>5x10's</v>
      </c>
      <c r="J114" s="31"/>
      <c r="K114" s="12"/>
      <c r="L114" s="12"/>
      <c r="M114" s="12"/>
      <c r="N114" s="12"/>
      <c r="O114" s="9"/>
      <c r="P114" s="8"/>
      <c r="Q114" s="9"/>
      <c r="S114" s="20"/>
      <c r="T114" s="20"/>
      <c r="U114" s="12"/>
      <c r="V114" s="12"/>
      <c r="W114" s="12"/>
      <c r="X114" s="31"/>
      <c r="Y114" s="12"/>
      <c r="Z114" s="12"/>
      <c r="AA114" s="20"/>
      <c r="AB114" s="20"/>
      <c r="AC114" s="163"/>
      <c r="BD114" s="35"/>
    </row>
    <row r="115" spans="1:56" hidden="1" x14ac:dyDescent="0.2">
      <c r="A115" s="13">
        <v>34</v>
      </c>
      <c r="B115" s="12" t="str">
        <f>IFERROR(VLOOKUP($A115,resource!$CL$3:$CQ$502,2,0),0)</f>
        <v>OMEX-20 CAPSULE (Strip)</v>
      </c>
      <c r="C115" s="12"/>
      <c r="D115" s="12"/>
      <c r="E115" s="12"/>
      <c r="F115" s="12"/>
      <c r="G115" s="12"/>
      <c r="H115" s="12"/>
      <c r="I115" s="31" t="str">
        <f>IFERROR(VLOOKUP($A115,resource!$CL$3:$CQ$502,3,0),0)</f>
        <v>10x6's</v>
      </c>
      <c r="J115" s="31"/>
      <c r="K115" s="12"/>
      <c r="L115" s="12"/>
      <c r="M115" s="12"/>
      <c r="N115" s="12"/>
      <c r="O115" s="9"/>
      <c r="P115" s="8"/>
      <c r="Q115" s="9"/>
      <c r="S115" s="20"/>
      <c r="T115" s="20"/>
      <c r="U115" s="12"/>
      <c r="V115" s="12"/>
      <c r="W115" s="12"/>
      <c r="X115" s="31"/>
      <c r="Y115" s="12"/>
      <c r="Z115" s="12"/>
      <c r="AA115" s="20"/>
      <c r="AB115" s="20"/>
      <c r="AC115" s="163"/>
      <c r="BD115" s="35"/>
    </row>
    <row r="116" spans="1:56" hidden="1" x14ac:dyDescent="0.2">
      <c r="A116" s="13">
        <v>35</v>
      </c>
      <c r="B116" s="12" t="str">
        <f>IFERROR(VLOOKUP($A116,resource!$CL$3:$CQ$502,2,0),0)</f>
        <v>OLIF-150 CAPSULE</v>
      </c>
      <c r="C116" s="12"/>
      <c r="D116" s="12"/>
      <c r="E116" s="12"/>
      <c r="F116" s="12"/>
      <c r="G116" s="12"/>
      <c r="H116" s="12"/>
      <c r="I116" s="31" t="str">
        <f>IFERROR(VLOOKUP($A116,resource!$CL$3:$CQ$502,3,0),0)</f>
        <v>1x10's</v>
      </c>
      <c r="J116" s="31"/>
      <c r="K116" s="12"/>
      <c r="L116" s="12"/>
      <c r="M116" s="12"/>
      <c r="N116" s="12"/>
      <c r="O116" s="9"/>
      <c r="P116" s="8"/>
      <c r="Q116" s="9"/>
      <c r="S116" s="20"/>
      <c r="T116" s="20"/>
      <c r="U116" s="12"/>
      <c r="V116" s="12"/>
      <c r="W116" s="12"/>
      <c r="X116" s="31"/>
      <c r="Y116" s="12"/>
      <c r="Z116" s="12"/>
      <c r="AA116" s="20"/>
      <c r="AB116" s="20"/>
      <c r="AC116" s="163"/>
      <c r="BD116" s="35"/>
    </row>
    <row r="117" spans="1:56" hidden="1" x14ac:dyDescent="0.2">
      <c r="A117" s="13">
        <v>36</v>
      </c>
      <c r="B117" s="12" t="str">
        <f>IFERROR(VLOOKUP($A117,resource!$CL$3:$CQ$502,2,0),0)</f>
        <v>KFORE- 250 TABLET</v>
      </c>
      <c r="C117" s="12"/>
      <c r="D117" s="12"/>
      <c r="E117" s="12"/>
      <c r="F117" s="12"/>
      <c r="G117" s="12"/>
      <c r="H117" s="12"/>
      <c r="I117" s="31" t="str">
        <f>IFERROR(VLOOKUP($A117,resource!$CL$3:$CQ$502,3,0),0)</f>
        <v>4x4's</v>
      </c>
      <c r="J117" s="31"/>
      <c r="K117" s="12"/>
      <c r="L117" s="12"/>
      <c r="M117" s="12"/>
      <c r="N117" s="12"/>
      <c r="O117" s="9"/>
      <c r="P117" s="8"/>
      <c r="Q117" s="9"/>
      <c r="S117" s="20"/>
      <c r="T117" s="20"/>
      <c r="U117" s="12"/>
      <c r="V117" s="12"/>
      <c r="W117" s="12"/>
      <c r="X117" s="31"/>
      <c r="Y117" s="12"/>
      <c r="Z117" s="12"/>
      <c r="AA117" s="20"/>
      <c r="AB117" s="20"/>
      <c r="AC117" s="163"/>
      <c r="BD117" s="35"/>
    </row>
    <row r="118" spans="1:56" hidden="1" x14ac:dyDescent="0.2">
      <c r="A118" s="13">
        <v>37</v>
      </c>
      <c r="B118" s="12" t="str">
        <f>IFERROR(VLOOKUP($A118,resource!$CL$3:$CQ$502,2,0),0)</f>
        <v>ZITA SUSPENSION 15ml</v>
      </c>
      <c r="C118" s="12"/>
      <c r="D118" s="12"/>
      <c r="E118" s="12"/>
      <c r="F118" s="12"/>
      <c r="G118" s="12"/>
      <c r="H118" s="12"/>
      <c r="I118" s="31" t="str">
        <f>IFERROR(VLOOKUP($A118,resource!$CL$3:$CQ$502,3,0),0)</f>
        <v>15ml</v>
      </c>
      <c r="J118" s="31"/>
      <c r="K118" s="12"/>
      <c r="L118" s="12"/>
      <c r="M118" s="12"/>
      <c r="N118" s="12"/>
      <c r="O118" s="9"/>
      <c r="P118" s="8"/>
      <c r="Q118" s="9"/>
      <c r="S118" s="20"/>
      <c r="T118" s="20"/>
      <c r="U118" s="12"/>
      <c r="V118" s="12"/>
      <c r="W118" s="12"/>
      <c r="X118" s="31"/>
      <c r="Y118" s="12"/>
      <c r="Z118" s="12"/>
      <c r="AA118" s="20"/>
      <c r="AB118" s="20"/>
      <c r="AC118" s="163"/>
      <c r="BD118" s="35"/>
    </row>
    <row r="119" spans="1:56" hidden="1" x14ac:dyDescent="0.2">
      <c r="A119" s="13">
        <v>38</v>
      </c>
      <c r="B119" s="12" t="str">
        <f>IFERROR(VLOOKUP($A119,resource!$CL$3:$CQ$502,2,0),0)</f>
        <v>ORVATIN -10 TABLET</v>
      </c>
      <c r="C119" s="12"/>
      <c r="D119" s="12"/>
      <c r="E119" s="12"/>
      <c r="F119" s="12"/>
      <c r="G119" s="12"/>
      <c r="H119" s="12"/>
      <c r="I119" s="31" t="str">
        <f>IFERROR(VLOOKUP($A119,resource!$CL$3:$CQ$502,3,0),0)</f>
        <v>2x10's</v>
      </c>
      <c r="J119" s="31"/>
      <c r="K119" s="12"/>
      <c r="L119" s="12"/>
      <c r="M119" s="12"/>
      <c r="N119" s="12"/>
      <c r="O119" s="9"/>
      <c r="P119" s="8"/>
      <c r="Q119" s="9"/>
      <c r="S119" s="20"/>
      <c r="T119" s="20"/>
      <c r="U119" s="12"/>
      <c r="V119" s="12"/>
      <c r="W119" s="12"/>
      <c r="X119" s="31"/>
      <c r="Y119" s="12"/>
      <c r="Z119" s="12"/>
      <c r="AA119" s="20"/>
      <c r="AB119" s="20"/>
      <c r="AC119" s="163"/>
      <c r="BD119" s="35"/>
    </row>
    <row r="120" spans="1:56" hidden="1" x14ac:dyDescent="0.2">
      <c r="A120" s="13">
        <v>39</v>
      </c>
      <c r="B120" s="12" t="str">
        <f>IFERROR(VLOOKUP($A120,resource!$CL$3:$CQ$502,2,0),0)</f>
        <v>ATOPEN PLUS (TABLET)</v>
      </c>
      <c r="C120" s="12"/>
      <c r="D120" s="12"/>
      <c r="E120" s="12"/>
      <c r="F120" s="12"/>
      <c r="G120" s="12"/>
      <c r="H120" s="12"/>
      <c r="I120" s="31" t="str">
        <f>IFERROR(VLOOKUP($A120,resource!$CL$3:$CQ$502,3,0),0)</f>
        <v>10x10's</v>
      </c>
      <c r="J120" s="31"/>
      <c r="K120" s="12"/>
      <c r="L120" s="12"/>
      <c r="M120" s="12"/>
      <c r="N120" s="12"/>
      <c r="O120" s="9"/>
      <c r="P120" s="8"/>
      <c r="Q120" s="9"/>
      <c r="S120" s="20"/>
      <c r="T120" s="20"/>
      <c r="U120" s="12"/>
      <c r="V120" s="12"/>
      <c r="W120" s="12"/>
      <c r="X120" s="31"/>
      <c r="Y120" s="12"/>
      <c r="Z120" s="12"/>
      <c r="AA120" s="20"/>
      <c r="AB120" s="20"/>
      <c r="AC120" s="163"/>
      <c r="BD120" s="35"/>
    </row>
    <row r="121" spans="1:56" hidden="1" x14ac:dyDescent="0.2">
      <c r="A121" s="13">
        <v>40</v>
      </c>
      <c r="B121" s="12" t="str">
        <f>IFERROR(VLOOKUP($A121,resource!$CL$3:$CQ$502,2,0),0)</f>
        <v>ALONA-100 TABLET</v>
      </c>
      <c r="C121" s="12"/>
      <c r="D121" s="12"/>
      <c r="E121" s="12"/>
      <c r="F121" s="12"/>
      <c r="G121" s="12"/>
      <c r="H121" s="12"/>
      <c r="I121" s="31" t="str">
        <f>IFERROR(VLOOKUP($A121,resource!$CL$3:$CQ$502,3,0),0)</f>
        <v>5x10's</v>
      </c>
      <c r="J121" s="31"/>
      <c r="K121" s="12"/>
      <c r="L121" s="12"/>
      <c r="M121" s="12"/>
      <c r="N121" s="12"/>
      <c r="O121" s="9"/>
      <c r="P121" s="8"/>
      <c r="Q121" s="9"/>
      <c r="S121" s="20"/>
      <c r="T121" s="20"/>
      <c r="U121" s="12"/>
      <c r="V121" s="12"/>
      <c r="W121" s="12"/>
      <c r="X121" s="31"/>
      <c r="Y121" s="12"/>
      <c r="Z121" s="12"/>
      <c r="AA121" s="20"/>
      <c r="AB121" s="20"/>
      <c r="AC121" s="163"/>
      <c r="BD121" s="35"/>
    </row>
    <row r="122" spans="1:56" hidden="1" x14ac:dyDescent="0.2">
      <c r="A122" s="13">
        <v>41</v>
      </c>
      <c r="B122" s="12" t="str">
        <f>IFERROR(VLOOKUP($A122,resource!$CL$3:$CQ$502,2,0),0)</f>
        <v>PROCIN-D EYE/EAR DROPS</v>
      </c>
      <c r="C122" s="12"/>
      <c r="D122" s="12"/>
      <c r="E122" s="12"/>
      <c r="F122" s="12"/>
      <c r="G122" s="12"/>
      <c r="H122" s="12"/>
      <c r="I122" s="31" t="str">
        <f>IFERROR(VLOOKUP($A122,resource!$CL$3:$CQ$502,3,0),0)</f>
        <v>5ml</v>
      </c>
      <c r="J122" s="31"/>
      <c r="K122" s="12"/>
      <c r="L122" s="12"/>
      <c r="M122" s="12"/>
      <c r="N122" s="12"/>
      <c r="O122" s="9"/>
      <c r="P122" s="8"/>
      <c r="Q122" s="9"/>
      <c r="S122" s="20"/>
      <c r="T122" s="20"/>
      <c r="U122" s="12"/>
      <c r="V122" s="12"/>
      <c r="W122" s="12"/>
      <c r="X122" s="31"/>
      <c r="Y122" s="12"/>
      <c r="Z122" s="12"/>
      <c r="AA122" s="20"/>
      <c r="AB122" s="20"/>
      <c r="AC122" s="163"/>
      <c r="BD122" s="35"/>
    </row>
    <row r="123" spans="1:56" hidden="1" x14ac:dyDescent="0.2">
      <c r="A123" s="14">
        <v>42</v>
      </c>
      <c r="B123" s="15" t="str">
        <f>IFERROR(VLOOKUP($A123,resource!$CL$3:$CQ$502,2,0),0)</f>
        <v>TINACORT CREAM 10GM</v>
      </c>
      <c r="C123" s="15"/>
      <c r="D123" s="15"/>
      <c r="E123" s="15"/>
      <c r="F123" s="15"/>
      <c r="G123" s="15"/>
      <c r="H123" s="15"/>
      <c r="I123" s="32" t="str">
        <f>IFERROR(VLOOKUP($A123,resource!$CL$3:$CQ$502,3,0),0)</f>
        <v>10GM</v>
      </c>
      <c r="J123" s="32"/>
      <c r="K123" s="15"/>
      <c r="L123" s="15"/>
      <c r="M123" s="15"/>
      <c r="N123" s="15"/>
      <c r="O123" s="11"/>
      <c r="P123" s="10"/>
      <c r="Q123" s="11"/>
      <c r="R123" s="20"/>
      <c r="S123" s="20"/>
      <c r="T123" s="20"/>
      <c r="U123" s="12"/>
      <c r="V123" s="12"/>
      <c r="W123" s="12"/>
      <c r="X123" s="31"/>
      <c r="Y123" s="12"/>
      <c r="Z123" s="12"/>
      <c r="AA123" s="20"/>
      <c r="AB123" s="20"/>
      <c r="AC123" s="163"/>
      <c r="BD123" s="35"/>
    </row>
    <row r="124" spans="1:56" x14ac:dyDescent="0.2">
      <c r="B124" s="12"/>
      <c r="C124" s="12"/>
      <c r="D124" s="12"/>
      <c r="E124" s="12"/>
      <c r="F124" s="12"/>
      <c r="G124" s="20"/>
      <c r="H124" s="20"/>
      <c r="I124" s="20"/>
      <c r="J124" s="20"/>
      <c r="K124" s="20"/>
      <c r="L124" s="20"/>
      <c r="M124" s="12"/>
      <c r="N124" s="12"/>
      <c r="O124" s="12"/>
      <c r="P124" s="31"/>
      <c r="Q124" s="12"/>
      <c r="R124" s="12"/>
      <c r="S124" s="20"/>
      <c r="T124" s="20"/>
      <c r="U124" s="20"/>
    </row>
    <row r="125" spans="1:56" hidden="1" x14ac:dyDescent="0.2">
      <c r="B125" s="12"/>
      <c r="C125" s="12"/>
      <c r="D125" s="12"/>
      <c r="E125" s="12"/>
      <c r="F125" s="12"/>
      <c r="G125" s="20"/>
      <c r="H125" s="20"/>
      <c r="I125" s="20"/>
      <c r="J125" s="20"/>
      <c r="K125" s="20"/>
      <c r="L125" s="20"/>
      <c r="M125" s="12"/>
      <c r="N125" s="12"/>
      <c r="O125" s="12"/>
      <c r="P125" s="31"/>
      <c r="Q125" s="12"/>
      <c r="R125" s="12"/>
      <c r="S125" s="20"/>
      <c r="T125" s="20"/>
      <c r="U125" s="20"/>
    </row>
    <row r="126" spans="1:56" hidden="1" x14ac:dyDescent="0.2">
      <c r="B126" s="12"/>
      <c r="C126" s="12"/>
      <c r="D126" s="12"/>
      <c r="E126" s="12"/>
      <c r="F126" s="12"/>
      <c r="G126" s="20"/>
      <c r="H126" s="20"/>
      <c r="I126" s="20"/>
      <c r="J126" s="20"/>
      <c r="K126" s="20"/>
      <c r="L126" s="20"/>
      <c r="M126" s="12"/>
      <c r="N126" s="12"/>
      <c r="O126" s="12"/>
      <c r="P126" s="31"/>
      <c r="Q126" s="12"/>
      <c r="R126" s="12"/>
      <c r="S126" s="20"/>
      <c r="T126" s="20"/>
      <c r="U126" s="20"/>
    </row>
    <row r="127" spans="1:56" hidden="1" x14ac:dyDescent="0.2">
      <c r="B127" s="12"/>
      <c r="C127" s="12"/>
      <c r="D127" s="12"/>
      <c r="E127" s="12"/>
      <c r="F127" s="12"/>
      <c r="G127" s="20"/>
      <c r="H127" s="20"/>
      <c r="I127" s="20"/>
      <c r="J127" s="20"/>
      <c r="K127" s="20"/>
      <c r="L127" s="20"/>
      <c r="M127" s="12"/>
      <c r="N127" s="12"/>
      <c r="O127" s="12"/>
      <c r="P127" s="31"/>
      <c r="Q127" s="12"/>
      <c r="R127" s="12"/>
      <c r="S127" s="20"/>
      <c r="T127" s="20"/>
      <c r="U127" s="20"/>
    </row>
    <row r="128" spans="1:56" hidden="1" x14ac:dyDescent="0.2">
      <c r="B128" s="12"/>
      <c r="C128" s="12"/>
      <c r="D128" s="12"/>
      <c r="E128" s="12"/>
      <c r="F128" s="12"/>
      <c r="G128" s="20"/>
      <c r="H128" s="20"/>
      <c r="I128" s="20"/>
      <c r="J128" s="20"/>
      <c r="K128" s="20"/>
      <c r="L128" s="20"/>
      <c r="M128" s="12"/>
      <c r="N128" s="12"/>
      <c r="O128" s="12"/>
      <c r="P128" s="31"/>
      <c r="Q128" s="12"/>
      <c r="R128" s="12"/>
      <c r="S128" s="20"/>
      <c r="T128" s="20"/>
      <c r="U128" s="20"/>
    </row>
    <row r="129" spans="2:21" hidden="1" x14ac:dyDescent="0.2">
      <c r="B129" s="12"/>
      <c r="C129" s="12"/>
      <c r="D129" s="12"/>
      <c r="E129" s="12"/>
      <c r="F129" s="12"/>
      <c r="G129" s="20"/>
      <c r="H129" s="20"/>
      <c r="I129" s="20"/>
      <c r="J129" s="20"/>
      <c r="K129" s="20"/>
      <c r="L129" s="20"/>
      <c r="M129" s="12"/>
      <c r="N129" s="12"/>
      <c r="O129" s="12"/>
      <c r="P129" s="31"/>
      <c r="Q129" s="12"/>
      <c r="R129" s="12"/>
      <c r="S129" s="20"/>
      <c r="T129" s="20"/>
      <c r="U129" s="20"/>
    </row>
    <row r="130" spans="2:21" hidden="1" x14ac:dyDescent="0.2">
      <c r="B130" s="12"/>
      <c r="C130" s="12"/>
      <c r="D130" s="12"/>
      <c r="E130" s="12"/>
      <c r="F130" s="12"/>
      <c r="G130" s="20"/>
      <c r="H130" s="20"/>
      <c r="I130" s="20"/>
      <c r="J130" s="20"/>
      <c r="K130" s="20"/>
      <c r="L130" s="20"/>
      <c r="M130" s="12"/>
      <c r="N130" s="12"/>
      <c r="O130" s="12"/>
      <c r="P130" s="31"/>
      <c r="Q130" s="12"/>
      <c r="R130" s="12"/>
      <c r="S130" s="20"/>
      <c r="T130" s="20"/>
      <c r="U130" s="20"/>
    </row>
    <row r="131" spans="2:21" hidden="1" x14ac:dyDescent="0.2">
      <c r="B131" s="12"/>
      <c r="C131" s="12"/>
      <c r="D131" s="12"/>
      <c r="E131" s="12"/>
      <c r="F131" s="12"/>
      <c r="G131" s="20"/>
      <c r="H131" s="20"/>
      <c r="I131" s="20"/>
      <c r="J131" s="20"/>
      <c r="K131" s="20"/>
      <c r="L131" s="20"/>
      <c r="M131" s="12"/>
      <c r="N131" s="12"/>
      <c r="O131" s="12"/>
      <c r="P131" s="31"/>
      <c r="Q131" s="12"/>
      <c r="R131" s="12"/>
      <c r="S131" s="20"/>
      <c r="T131" s="20"/>
      <c r="U131" s="20"/>
    </row>
    <row r="132" spans="2:21" hidden="1" x14ac:dyDescent="0.2">
      <c r="B132" s="12"/>
      <c r="C132" s="12"/>
      <c r="D132" s="12"/>
      <c r="E132" s="12"/>
      <c r="F132" s="12"/>
      <c r="G132" s="20"/>
      <c r="H132" s="20"/>
      <c r="I132" s="20"/>
      <c r="J132" s="20"/>
      <c r="K132" s="20"/>
      <c r="L132" s="20"/>
      <c r="M132" s="12"/>
      <c r="N132" s="12"/>
      <c r="O132" s="12"/>
      <c r="P132" s="31"/>
      <c r="Q132" s="12"/>
      <c r="R132" s="12"/>
      <c r="S132" s="20"/>
      <c r="T132" s="20"/>
      <c r="U132" s="20"/>
    </row>
    <row r="133" spans="2:21" hidden="1" x14ac:dyDescent="0.2">
      <c r="B133" s="12"/>
      <c r="C133" s="12"/>
      <c r="D133" s="12"/>
      <c r="E133" s="12"/>
      <c r="F133" s="12"/>
      <c r="G133" s="20"/>
      <c r="H133" s="20"/>
      <c r="I133" s="20"/>
      <c r="J133" s="20"/>
      <c r="K133" s="20"/>
      <c r="L133" s="20"/>
      <c r="M133" s="12"/>
      <c r="N133" s="12"/>
      <c r="O133" s="12"/>
      <c r="P133" s="31"/>
      <c r="Q133" s="12"/>
      <c r="R133" s="12"/>
      <c r="S133" s="20"/>
      <c r="T133" s="20"/>
      <c r="U133" s="20"/>
    </row>
    <row r="134" spans="2:21" hidden="1" x14ac:dyDescent="0.2">
      <c r="B134" s="12"/>
      <c r="C134" s="12"/>
      <c r="D134" s="12"/>
      <c r="E134" s="12"/>
      <c r="F134" s="12"/>
      <c r="G134" s="20"/>
      <c r="H134" s="20"/>
      <c r="I134" s="20"/>
      <c r="J134" s="20"/>
      <c r="K134" s="20"/>
      <c r="L134" s="20"/>
      <c r="M134" s="12"/>
      <c r="N134" s="12"/>
      <c r="O134" s="12"/>
      <c r="P134" s="31"/>
      <c r="Q134" s="12"/>
      <c r="R134" s="12"/>
      <c r="S134" s="20"/>
      <c r="T134" s="20"/>
      <c r="U134" s="20"/>
    </row>
    <row r="135" spans="2:21" hidden="1" x14ac:dyDescent="0.2">
      <c r="B135" s="12"/>
      <c r="C135" s="12"/>
      <c r="D135" s="12"/>
      <c r="E135" s="12"/>
      <c r="F135" s="12"/>
      <c r="G135" s="20"/>
      <c r="H135" s="20"/>
      <c r="I135" s="20"/>
      <c r="J135" s="20"/>
      <c r="K135" s="20"/>
      <c r="L135" s="20"/>
      <c r="M135" s="12"/>
      <c r="N135" s="12"/>
      <c r="O135" s="12"/>
      <c r="P135" s="31"/>
      <c r="Q135" s="12"/>
      <c r="R135" s="12"/>
      <c r="S135" s="20"/>
      <c r="T135" s="20"/>
      <c r="U135" s="20"/>
    </row>
    <row r="136" spans="2:21" hidden="1" x14ac:dyDescent="0.2">
      <c r="B136" s="12"/>
      <c r="C136" s="12"/>
      <c r="D136" s="12"/>
      <c r="E136" s="12"/>
      <c r="F136" s="12"/>
      <c r="G136" s="20"/>
      <c r="H136" s="20"/>
      <c r="I136" s="20"/>
      <c r="J136" s="20"/>
      <c r="K136" s="20"/>
      <c r="L136" s="20"/>
      <c r="M136" s="12"/>
      <c r="N136" s="12"/>
      <c r="O136" s="12"/>
      <c r="P136" s="31"/>
      <c r="Q136" s="12"/>
      <c r="R136" s="12"/>
      <c r="S136" s="20"/>
      <c r="T136" s="20"/>
      <c r="U136" s="20"/>
    </row>
    <row r="137" spans="2:21" hidden="1" x14ac:dyDescent="0.2">
      <c r="B137" s="12"/>
      <c r="C137" s="12"/>
      <c r="D137" s="12"/>
      <c r="E137" s="12"/>
      <c r="F137" s="12"/>
      <c r="G137" s="20"/>
      <c r="H137" s="20"/>
      <c r="I137" s="20"/>
      <c r="J137" s="20"/>
      <c r="K137" s="20"/>
      <c r="L137" s="20"/>
      <c r="M137" s="12"/>
      <c r="N137" s="12"/>
      <c r="O137" s="12"/>
      <c r="P137" s="31"/>
      <c r="Q137" s="12"/>
      <c r="R137" s="12"/>
      <c r="S137" s="20"/>
      <c r="T137" s="20"/>
      <c r="U137" s="20"/>
    </row>
    <row r="138" spans="2:21" hidden="1" x14ac:dyDescent="0.2">
      <c r="B138" s="12"/>
      <c r="C138" s="12"/>
      <c r="D138" s="12"/>
      <c r="E138" s="12"/>
      <c r="F138" s="12"/>
      <c r="G138" s="20"/>
      <c r="H138" s="20"/>
      <c r="I138" s="20"/>
      <c r="J138" s="20"/>
      <c r="K138" s="20"/>
      <c r="L138" s="20"/>
      <c r="M138" s="12"/>
      <c r="N138" s="12"/>
      <c r="O138" s="12"/>
      <c r="P138" s="31"/>
      <c r="Q138" s="12"/>
      <c r="R138" s="12"/>
      <c r="S138" s="20"/>
      <c r="T138" s="20"/>
      <c r="U138" s="20"/>
    </row>
    <row r="139" spans="2:21" hidden="1" x14ac:dyDescent="0.2">
      <c r="B139" s="12"/>
      <c r="C139" s="12"/>
      <c r="D139" s="12"/>
      <c r="E139" s="12"/>
      <c r="F139" s="12"/>
      <c r="G139" s="20"/>
      <c r="H139" s="20"/>
      <c r="I139" s="20"/>
      <c r="J139" s="20"/>
      <c r="K139" s="20"/>
      <c r="L139" s="20"/>
      <c r="M139" s="12"/>
      <c r="N139" s="12"/>
      <c r="O139" s="12"/>
      <c r="P139" s="31"/>
      <c r="Q139" s="12"/>
      <c r="R139" s="12"/>
      <c r="S139" s="20"/>
      <c r="T139" s="20"/>
      <c r="U139" s="20"/>
    </row>
    <row r="140" spans="2:21" hidden="1" x14ac:dyDescent="0.2">
      <c r="B140" s="12"/>
      <c r="C140" s="12"/>
      <c r="D140" s="12"/>
      <c r="E140" s="12"/>
      <c r="F140" s="12"/>
      <c r="G140" s="20"/>
      <c r="H140" s="20"/>
      <c r="I140" s="20"/>
      <c r="J140" s="20"/>
      <c r="K140" s="20"/>
      <c r="L140" s="20"/>
      <c r="M140" s="12"/>
      <c r="N140" s="12"/>
      <c r="O140" s="12"/>
      <c r="P140" s="31"/>
      <c r="Q140" s="12"/>
      <c r="R140" s="12"/>
      <c r="S140" s="20"/>
      <c r="T140" s="20"/>
      <c r="U140" s="20"/>
    </row>
    <row r="141" spans="2:21" hidden="1" x14ac:dyDescent="0.2">
      <c r="B141" s="12"/>
      <c r="C141" s="12"/>
      <c r="D141" s="12"/>
      <c r="E141" s="12"/>
      <c r="F141" s="12"/>
      <c r="G141" s="20"/>
      <c r="H141" s="20"/>
      <c r="I141" s="20"/>
      <c r="J141" s="20"/>
      <c r="K141" s="20"/>
      <c r="L141" s="20"/>
      <c r="M141" s="12"/>
      <c r="N141" s="12"/>
      <c r="O141" s="12"/>
      <c r="P141" s="31"/>
      <c r="Q141" s="12"/>
      <c r="R141" s="12"/>
      <c r="S141" s="20"/>
      <c r="T141" s="20"/>
      <c r="U141" s="20"/>
    </row>
    <row r="142" spans="2:21" hidden="1" x14ac:dyDescent="0.2">
      <c r="B142" s="12"/>
      <c r="C142" s="12"/>
      <c r="D142" s="12"/>
      <c r="E142" s="12"/>
      <c r="F142" s="12"/>
      <c r="G142" s="20"/>
      <c r="H142" s="20"/>
      <c r="I142" s="20"/>
      <c r="J142" s="20"/>
      <c r="K142" s="20"/>
      <c r="L142" s="20"/>
      <c r="M142" s="12"/>
      <c r="N142" s="12"/>
      <c r="O142" s="12"/>
      <c r="P142" s="31"/>
      <c r="Q142" s="12"/>
      <c r="R142" s="12"/>
      <c r="S142" s="20"/>
      <c r="T142" s="20"/>
      <c r="U142" s="20"/>
    </row>
    <row r="143" spans="2:21" hidden="1" x14ac:dyDescent="0.2">
      <c r="B143" s="12"/>
      <c r="C143" s="12"/>
      <c r="D143" s="12"/>
      <c r="E143" s="12"/>
      <c r="F143" s="12"/>
      <c r="G143" s="20"/>
      <c r="H143" s="20"/>
      <c r="I143" s="20"/>
      <c r="J143" s="20"/>
      <c r="K143" s="20"/>
      <c r="L143" s="20"/>
      <c r="M143" s="12"/>
      <c r="N143" s="12"/>
      <c r="O143" s="12"/>
      <c r="P143" s="31"/>
      <c r="Q143" s="12"/>
      <c r="R143" s="12"/>
      <c r="S143" s="20"/>
      <c r="T143" s="20"/>
      <c r="U143" s="20"/>
    </row>
    <row r="144" spans="2:21" hidden="1" x14ac:dyDescent="0.2">
      <c r="B144" s="12"/>
      <c r="C144" s="12"/>
      <c r="D144" s="12"/>
      <c r="E144" s="12"/>
      <c r="F144" s="12"/>
      <c r="G144" s="20"/>
      <c r="H144" s="20"/>
      <c r="I144" s="20"/>
      <c r="J144" s="20"/>
      <c r="K144" s="20"/>
      <c r="L144" s="20"/>
      <c r="M144" s="12"/>
      <c r="N144" s="12"/>
      <c r="O144" s="12"/>
      <c r="P144" s="31"/>
      <c r="Q144" s="12"/>
      <c r="R144" s="12"/>
      <c r="S144" s="20"/>
      <c r="T144" s="20"/>
      <c r="U144" s="20"/>
    </row>
    <row r="145" spans="2:21" hidden="1" x14ac:dyDescent="0.2">
      <c r="B145" s="12"/>
      <c r="C145" s="12"/>
      <c r="D145" s="12"/>
      <c r="E145" s="12"/>
      <c r="F145" s="12"/>
      <c r="G145" s="20"/>
      <c r="H145" s="20"/>
      <c r="I145" s="20"/>
      <c r="J145" s="20"/>
      <c r="K145" s="20"/>
      <c r="L145" s="20"/>
      <c r="M145" s="12"/>
      <c r="N145" s="12"/>
      <c r="O145" s="12"/>
      <c r="P145" s="31"/>
      <c r="Q145" s="12"/>
      <c r="R145" s="12"/>
      <c r="S145" s="20"/>
      <c r="T145" s="20"/>
      <c r="U145" s="20"/>
    </row>
    <row r="146" spans="2:21" hidden="1" x14ac:dyDescent="0.2">
      <c r="B146" s="12"/>
      <c r="C146" s="12"/>
      <c r="D146" s="12"/>
      <c r="E146" s="12"/>
      <c r="F146" s="12"/>
      <c r="G146" s="20"/>
      <c r="H146" s="20"/>
      <c r="I146" s="20"/>
      <c r="J146" s="20"/>
      <c r="K146" s="20"/>
      <c r="L146" s="20"/>
      <c r="M146" s="12"/>
      <c r="N146" s="12"/>
      <c r="O146" s="12"/>
      <c r="P146" s="31"/>
      <c r="Q146" s="12"/>
      <c r="R146" s="12"/>
      <c r="S146" s="20"/>
      <c r="T146" s="20"/>
      <c r="U146" s="20"/>
    </row>
    <row r="147" spans="2:21" hidden="1" x14ac:dyDescent="0.2">
      <c r="B147" s="12"/>
      <c r="C147" s="12"/>
      <c r="D147" s="12"/>
      <c r="E147" s="12"/>
      <c r="F147" s="12"/>
      <c r="G147" s="20"/>
      <c r="H147" s="20"/>
      <c r="I147" s="20"/>
      <c r="J147" s="20"/>
      <c r="K147" s="20"/>
      <c r="L147" s="20"/>
      <c r="M147" s="12"/>
      <c r="N147" s="12"/>
      <c r="O147" s="12"/>
      <c r="P147" s="31"/>
      <c r="Q147" s="12"/>
      <c r="R147" s="12"/>
      <c r="S147" s="20"/>
      <c r="T147" s="20"/>
      <c r="U147" s="20"/>
    </row>
    <row r="148" spans="2:21" hidden="1" x14ac:dyDescent="0.2">
      <c r="B148" s="12"/>
      <c r="C148" s="12"/>
      <c r="D148" s="12"/>
      <c r="E148" s="12"/>
      <c r="F148" s="12"/>
      <c r="G148" s="20"/>
      <c r="H148" s="20"/>
      <c r="I148" s="20"/>
      <c r="J148" s="20"/>
      <c r="K148" s="20"/>
      <c r="L148" s="20"/>
      <c r="M148" s="12"/>
      <c r="N148" s="12"/>
      <c r="O148" s="12"/>
      <c r="P148" s="31"/>
      <c r="Q148" s="12"/>
      <c r="R148" s="12"/>
      <c r="S148" s="20"/>
      <c r="T148" s="20"/>
      <c r="U148" s="20"/>
    </row>
    <row r="149" spans="2:21" hidden="1" x14ac:dyDescent="0.2">
      <c r="B149" s="12"/>
      <c r="C149" s="12"/>
      <c r="D149" s="12"/>
      <c r="E149" s="12"/>
      <c r="F149" s="12"/>
      <c r="G149" s="20"/>
      <c r="H149" s="20"/>
      <c r="I149" s="20"/>
      <c r="J149" s="20"/>
      <c r="K149" s="20"/>
      <c r="L149" s="20"/>
      <c r="M149" s="12"/>
      <c r="N149" s="12"/>
      <c r="O149" s="12"/>
      <c r="P149" s="31"/>
      <c r="Q149" s="12"/>
      <c r="R149" s="12"/>
      <c r="S149" s="20"/>
      <c r="T149" s="20"/>
      <c r="U149" s="20"/>
    </row>
    <row r="150" spans="2:21" hidden="1" x14ac:dyDescent="0.2">
      <c r="B150" s="12"/>
      <c r="C150" s="12"/>
      <c r="D150" s="12"/>
      <c r="E150" s="12"/>
      <c r="F150" s="12"/>
      <c r="G150" s="20"/>
      <c r="H150" s="20"/>
      <c r="I150" s="20"/>
      <c r="J150" s="20"/>
      <c r="K150" s="20"/>
      <c r="L150" s="20"/>
      <c r="M150" s="12"/>
      <c r="N150" s="12"/>
      <c r="O150" s="12"/>
      <c r="P150" s="31"/>
      <c r="Q150" s="12"/>
      <c r="R150" s="12"/>
      <c r="S150" s="20"/>
      <c r="T150" s="20"/>
      <c r="U150" s="20"/>
    </row>
    <row r="151" spans="2:21" hidden="1" x14ac:dyDescent="0.2">
      <c r="B151" s="12"/>
      <c r="C151" s="12"/>
      <c r="D151" s="12"/>
      <c r="E151" s="12"/>
      <c r="F151" s="12"/>
      <c r="G151" s="20"/>
      <c r="H151" s="20"/>
      <c r="I151" s="20"/>
      <c r="J151" s="20"/>
      <c r="K151" s="20"/>
      <c r="L151" s="20"/>
      <c r="M151" s="12"/>
      <c r="N151" s="12"/>
      <c r="O151" s="12"/>
      <c r="P151" s="31"/>
      <c r="Q151" s="12"/>
      <c r="R151" s="12"/>
      <c r="S151" s="20"/>
      <c r="T151" s="20"/>
      <c r="U151" s="20"/>
    </row>
    <row r="152" spans="2:21" hidden="1" x14ac:dyDescent="0.2">
      <c r="B152" s="12"/>
      <c r="C152" s="12"/>
      <c r="D152" s="12"/>
      <c r="E152" s="12"/>
      <c r="F152" s="12"/>
      <c r="G152" s="20"/>
      <c r="H152" s="20"/>
      <c r="I152" s="20"/>
      <c r="J152" s="20"/>
      <c r="K152" s="20"/>
      <c r="L152" s="20"/>
      <c r="M152" s="12"/>
      <c r="N152" s="12"/>
      <c r="O152" s="12"/>
      <c r="P152" s="31"/>
      <c r="Q152" s="12"/>
      <c r="R152" s="12"/>
      <c r="S152" s="20"/>
      <c r="T152" s="20"/>
      <c r="U152" s="20"/>
    </row>
    <row r="153" spans="2:21" hidden="1" x14ac:dyDescent="0.2">
      <c r="B153" s="12"/>
      <c r="C153" s="12"/>
      <c r="D153" s="12"/>
      <c r="E153" s="12"/>
      <c r="F153" s="12"/>
      <c r="G153" s="20"/>
      <c r="H153" s="20"/>
      <c r="I153" s="20"/>
      <c r="J153" s="20"/>
      <c r="K153" s="20"/>
      <c r="L153" s="20"/>
      <c r="M153" s="12"/>
      <c r="N153" s="12"/>
      <c r="O153" s="12"/>
      <c r="P153" s="31"/>
      <c r="Q153" s="12"/>
      <c r="R153" s="12"/>
      <c r="S153" s="20"/>
      <c r="T153" s="20"/>
      <c r="U153" s="20"/>
    </row>
    <row r="154" spans="2:21" hidden="1" x14ac:dyDescent="0.2">
      <c r="B154" s="12"/>
      <c r="C154" s="12"/>
      <c r="D154" s="12"/>
      <c r="E154" s="12"/>
      <c r="F154" s="12"/>
      <c r="G154" s="20"/>
      <c r="H154" s="20"/>
      <c r="I154" s="20"/>
      <c r="J154" s="20"/>
      <c r="K154" s="20"/>
      <c r="L154" s="20"/>
      <c r="M154" s="12"/>
      <c r="N154" s="12"/>
      <c r="O154" s="12"/>
      <c r="P154" s="31"/>
      <c r="Q154" s="12"/>
      <c r="R154" s="12"/>
      <c r="S154" s="20"/>
      <c r="T154" s="20"/>
      <c r="U154" s="20"/>
    </row>
    <row r="155" spans="2:21" hidden="1" x14ac:dyDescent="0.2">
      <c r="B155" s="12"/>
      <c r="C155" s="12"/>
      <c r="D155" s="12"/>
      <c r="E155" s="12"/>
      <c r="F155" s="12"/>
      <c r="G155" s="20"/>
      <c r="H155" s="20"/>
      <c r="I155" s="20"/>
      <c r="J155" s="20"/>
      <c r="K155" s="20"/>
      <c r="L155" s="20"/>
      <c r="M155" s="12"/>
      <c r="N155" s="12"/>
      <c r="O155" s="12"/>
      <c r="P155" s="31"/>
      <c r="Q155" s="12"/>
      <c r="R155" s="12"/>
      <c r="S155" s="20"/>
      <c r="T155" s="20"/>
      <c r="U155" s="20"/>
    </row>
    <row r="156" spans="2:21" hidden="1" x14ac:dyDescent="0.2">
      <c r="B156" s="12"/>
      <c r="C156" s="12"/>
      <c r="D156" s="12"/>
      <c r="E156" s="12"/>
      <c r="F156" s="12"/>
      <c r="G156" s="20"/>
      <c r="H156" s="20"/>
      <c r="I156" s="20"/>
      <c r="J156" s="20"/>
      <c r="K156" s="20"/>
      <c r="L156" s="20"/>
      <c r="M156" s="12"/>
      <c r="N156" s="12"/>
      <c r="O156" s="12"/>
      <c r="P156" s="31"/>
      <c r="Q156" s="12"/>
      <c r="R156" s="12"/>
      <c r="S156" s="20"/>
      <c r="T156" s="20"/>
      <c r="U156" s="20"/>
    </row>
    <row r="157" spans="2:21" hidden="1" x14ac:dyDescent="0.2">
      <c r="B157" s="12"/>
      <c r="C157" s="12"/>
      <c r="D157" s="12"/>
      <c r="E157" s="12"/>
      <c r="F157" s="12"/>
      <c r="G157" s="20"/>
      <c r="H157" s="20"/>
      <c r="I157" s="20"/>
      <c r="J157" s="20"/>
      <c r="K157" s="20"/>
      <c r="L157" s="20"/>
      <c r="M157" s="12"/>
      <c r="N157" s="12"/>
      <c r="O157" s="12"/>
      <c r="P157" s="31"/>
      <c r="Q157" s="12"/>
      <c r="R157" s="12"/>
      <c r="S157" s="20"/>
      <c r="T157" s="20"/>
      <c r="U157" s="20"/>
    </row>
    <row r="158" spans="2:21" hidden="1" x14ac:dyDescent="0.2">
      <c r="B158" s="12"/>
      <c r="C158" s="12"/>
      <c r="D158" s="12"/>
      <c r="E158" s="12"/>
      <c r="F158" s="12"/>
      <c r="G158" s="20"/>
      <c r="H158" s="20"/>
      <c r="I158" s="20"/>
      <c r="J158" s="20"/>
      <c r="K158" s="20"/>
      <c r="L158" s="20"/>
      <c r="M158" s="12"/>
      <c r="N158" s="12"/>
      <c r="O158" s="12"/>
      <c r="P158" s="31"/>
      <c r="Q158" s="12"/>
      <c r="R158" s="12"/>
      <c r="S158" s="20"/>
      <c r="T158" s="20"/>
      <c r="U158" s="20"/>
    </row>
    <row r="159" spans="2:21" hidden="1" x14ac:dyDescent="0.2">
      <c r="B159" s="12"/>
      <c r="C159" s="12"/>
      <c r="D159" s="12"/>
      <c r="E159" s="12"/>
      <c r="F159" s="12"/>
      <c r="G159" s="20"/>
      <c r="H159" s="20"/>
      <c r="I159" s="20"/>
      <c r="J159" s="20"/>
      <c r="K159" s="20"/>
      <c r="L159" s="20"/>
      <c r="M159" s="12"/>
      <c r="N159" s="12"/>
      <c r="O159" s="12"/>
      <c r="P159" s="31"/>
      <c r="Q159" s="12"/>
      <c r="R159" s="12"/>
      <c r="S159" s="20"/>
      <c r="T159" s="20"/>
      <c r="U159" s="20"/>
    </row>
    <row r="160" spans="2:21" hidden="1" x14ac:dyDescent="0.2">
      <c r="B160" s="12"/>
      <c r="C160" s="12"/>
      <c r="D160" s="12"/>
      <c r="E160" s="12"/>
      <c r="F160" s="12"/>
      <c r="G160" s="20"/>
      <c r="H160" s="20"/>
      <c r="I160" s="20"/>
      <c r="J160" s="20"/>
      <c r="K160" s="20"/>
      <c r="L160" s="20"/>
      <c r="M160" s="12"/>
      <c r="N160" s="12"/>
      <c r="O160" s="12"/>
      <c r="P160" s="31"/>
      <c r="Q160" s="12"/>
      <c r="R160" s="12"/>
      <c r="S160" s="20"/>
      <c r="T160" s="20"/>
      <c r="U160" s="20"/>
    </row>
    <row r="161" spans="1:88" hidden="1" x14ac:dyDescent="0.2">
      <c r="B161" s="12"/>
      <c r="C161" s="12"/>
      <c r="D161" s="12"/>
      <c r="E161" s="12"/>
      <c r="F161" s="12"/>
      <c r="G161" s="20"/>
      <c r="H161" s="20"/>
      <c r="I161" s="20"/>
      <c r="J161" s="20"/>
      <c r="K161" s="20"/>
      <c r="L161" s="20"/>
      <c r="M161" s="12"/>
      <c r="N161" s="12"/>
      <c r="O161" s="12"/>
      <c r="P161" s="31"/>
      <c r="Q161" s="12"/>
      <c r="R161" s="12"/>
      <c r="S161" s="20"/>
      <c r="T161" s="20"/>
      <c r="U161" s="20"/>
    </row>
    <row r="162" spans="1:88" hidden="1" x14ac:dyDescent="0.2">
      <c r="D162" s="3"/>
      <c r="F162" s="3"/>
      <c r="G162" s="3"/>
      <c r="H162" s="3"/>
      <c r="I162" s="3"/>
    </row>
    <row r="163" spans="1:88" s="23" customFormat="1" ht="35.25" customHeight="1" x14ac:dyDescent="0.25">
      <c r="A163" s="30" t="s">
        <v>1885</v>
      </c>
      <c r="B163" s="330" t="s">
        <v>1904</v>
      </c>
      <c r="C163" s="331"/>
      <c r="D163" s="129"/>
      <c r="E163" s="129"/>
      <c r="F163" s="129"/>
      <c r="G163" s="129"/>
      <c r="H163" s="331" t="s">
        <v>1905</v>
      </c>
      <c r="I163" s="331"/>
      <c r="J163" s="331"/>
      <c r="K163" s="331" t="s">
        <v>1909</v>
      </c>
      <c r="L163" s="331"/>
      <c r="M163" s="331"/>
      <c r="N163" s="391" t="str">
        <f>AQ2</f>
        <v>SIRAJUL ISLAM</v>
      </c>
      <c r="O163" s="392"/>
      <c r="P163" s="394" t="str">
        <f>IFERROR(HLOOKUP($AQ$2,data_pull!$B$2:$D$12,2,0),"")</f>
        <v>Rafiqul Islam</v>
      </c>
      <c r="Q163" s="394"/>
      <c r="R163" s="394" t="str">
        <f>IFERROR(HLOOKUP($AQ$2,data_pull!$B$2:$D$12,3,0),"")</f>
        <v>Abdul Kader Zilane</v>
      </c>
      <c r="S163" s="394"/>
      <c r="T163" s="394" t="str">
        <f>IFERROR(HLOOKUP($AQ$2,data_pull!$B$2:$D$12,4,0),"")</f>
        <v>Nasir Uddin Sarder</v>
      </c>
      <c r="U163" s="394"/>
      <c r="V163" s="394" t="str">
        <f>IFERROR(HLOOKUP($AQ$2,data_pull!$B$2:$D$12,5,0),"")</f>
        <v>Saiful Islam</v>
      </c>
      <c r="W163" s="394"/>
      <c r="X163" s="394" t="str">
        <f>IFERROR(HLOOKUP($AQ$2,data_pull!$B$2:$D$12,6,0),"")</f>
        <v>Blank (Kshoregonj Zone</v>
      </c>
      <c r="Y163" s="394"/>
      <c r="Z163" s="394" t="str">
        <f>IFERROR(HLOOKUP($AQ$2,data_pull!$B$2:$D$12,7,0),"")</f>
        <v>Blank Mymensingh Zone</v>
      </c>
      <c r="AA163" s="394"/>
      <c r="AB163" s="394" t="str">
        <f>IFERROR(HLOOKUP($AQ$2,data_pull!$B$2:$D$12,8,0),"")</f>
        <v>Asaduzzaman</v>
      </c>
      <c r="AC163" s="394"/>
      <c r="AD163" s="394" t="str">
        <f>IFERROR(HLOOKUP($AQ$2,data_pull!$B$2:$D$12,9,0),"")</f>
        <v>Blank (Sylhet Zone-2)</v>
      </c>
      <c r="AE163" s="394"/>
      <c r="AF163" s="394" t="str">
        <f>IFERROR(HLOOKUP($AQ$2,data_pull!$B$2:$D$12,10,0),"")</f>
        <v>Rajesh Chakraborty</v>
      </c>
      <c r="AG163" s="394"/>
      <c r="AH163" s="394">
        <f>IFERROR(HLOOKUP($AQ$2,data_pull!$B$2:$D$12,11,0),"")</f>
        <v>0</v>
      </c>
      <c r="AI163" s="392"/>
      <c r="BC163" s="100"/>
      <c r="BD163" s="100"/>
      <c r="BE163" s="100"/>
      <c r="BF163" s="100"/>
      <c r="BG163" s="100"/>
      <c r="BH163" s="100"/>
      <c r="BI163" s="100"/>
      <c r="BJ163" s="100"/>
      <c r="CJ163" s="167"/>
    </row>
    <row r="164" spans="1:88" s="25" customFormat="1" ht="15" customHeight="1" x14ac:dyDescent="0.25">
      <c r="A164" s="30">
        <v>1</v>
      </c>
      <c r="B164" s="127" t="str">
        <f>(VLOOKUP($A164,resource!$CI$3:$DJ$398,5,0)&amp;"")</f>
        <v>KOVLON DISINFECTANT 500ML</v>
      </c>
      <c r="C164" s="114"/>
      <c r="D164" s="114"/>
      <c r="E164" s="114"/>
      <c r="F164" s="114"/>
      <c r="G164" s="114"/>
      <c r="H164" s="204">
        <f>IFERROR(VLOOKUP($A164,resource!$CI$3:$DJ$398,27,0),0)</f>
        <v>138341</v>
      </c>
      <c r="I164" s="204"/>
      <c r="J164" s="204"/>
      <c r="K164" s="204">
        <f>IFERROR(VLOOKUP($A164,resource!$CI$3:$DJ$398,28,0),0)</f>
        <v>16075224.200000001</v>
      </c>
      <c r="L164" s="204"/>
      <c r="M164" s="204"/>
      <c r="N164" s="313">
        <f t="shared" ref="N164:N195" si="21">SUM(P164:AF164)</f>
        <v>4</v>
      </c>
      <c r="O164" s="314"/>
      <c r="P164" s="312">
        <f>IFERROR(INDEX(zm_wise_product_sales!$F$4:$AZ$500,MATCH(report!$B164,zm_wise_product_sales!$B$4:$B$500,0),MATCH(report!P$163,zm_wise_product_sales!$F$3:$AZ$3,0)),0)</f>
        <v>0</v>
      </c>
      <c r="Q164" s="312"/>
      <c r="R164" s="312">
        <f>IFERROR(INDEX(zm_wise_product_sales!$F$4:$AZ$500,MATCH(report!$B164,zm_wise_product_sales!$B$4:$B$500,0),MATCH(report!R$163,zm_wise_product_sales!$F$3:$AZ$3,0)),0)</f>
        <v>0</v>
      </c>
      <c r="S164" s="312"/>
      <c r="T164" s="312">
        <f>IFERROR(INDEX(zm_wise_product_sales!$F$4:$AZ$500,MATCH(report!$B164,zm_wise_product_sales!$B$4:$B$500,0),MATCH(report!T$163,zm_wise_product_sales!$F$3:$AZ$3,0)),0)</f>
        <v>0</v>
      </c>
      <c r="U164" s="312"/>
      <c r="V164" s="312">
        <f>IFERROR(INDEX(zm_wise_product_sales!$F$4:$AZ$500,MATCH(report!$B164,zm_wise_product_sales!$B$4:$B$500,0),MATCH(report!V$163,zm_wise_product_sales!$F$3:$AZ$3,0)),0)</f>
        <v>4</v>
      </c>
      <c r="W164" s="312"/>
      <c r="X164" s="312">
        <f>IFERROR(INDEX(zm_wise_product_sales!$F$4:$AZ$500,MATCH(report!$B164,zm_wise_product_sales!$B$4:$B$500,0),MATCH(report!X$163,zm_wise_product_sales!$F$3:$AZ$3,0)),0)</f>
        <v>0</v>
      </c>
      <c r="Y164" s="312"/>
      <c r="Z164" s="312">
        <f>IFERROR(INDEX(zm_wise_product_sales!$F$4:$AZ$500,MATCH(report!$B164,zm_wise_product_sales!$B$4:$B$500,0),MATCH(report!Z$163,zm_wise_product_sales!$F$3:$AZ$3,0)),0)</f>
        <v>0</v>
      </c>
      <c r="AA164" s="312"/>
      <c r="AB164" s="312">
        <f>IFERROR(INDEX(zm_wise_product_sales!$F$4:$AZ$500,MATCH(report!$B164,zm_wise_product_sales!$B$4:$B$500,0),MATCH(report!AB$163,zm_wise_product_sales!$F$3:$AZ$3,0)),0)</f>
        <v>0</v>
      </c>
      <c r="AC164" s="312"/>
      <c r="AD164" s="312">
        <f>IFERROR(INDEX(zm_wise_product_sales!$F$4:$AZ$500,MATCH(report!$B164,zm_wise_product_sales!$B$4:$B$500,0),MATCH(report!AD$163,zm_wise_product_sales!$F$3:$AZ$3,0)),0)</f>
        <v>0</v>
      </c>
      <c r="AE164" s="312"/>
      <c r="AF164" s="312">
        <f>IFERROR(INDEX(zm_wise_product_sales!$F$4:$AZ$500,MATCH(report!$B164,zm_wise_product_sales!$B$4:$B$500,0),MATCH(report!AF$163,zm_wise_product_sales!$F$3:$AZ$3,0)),0)</f>
        <v>0</v>
      </c>
      <c r="AG164" s="312"/>
      <c r="AH164" s="312">
        <f>IFERROR(INDEX(zm_wise_product_sales!$F$4:$AZ$500,MATCH(report!$B164,zm_wise_product_sales!$B$4:$B$500,0),MATCH(report!AH$163,zm_wise_product_sales!$F$3:$AZ$3,0)),0)</f>
        <v>0</v>
      </c>
      <c r="AI164" s="390"/>
      <c r="BC164" s="100"/>
      <c r="BD164" s="100"/>
      <c r="BE164" s="100"/>
      <c r="BF164" s="100"/>
      <c r="BG164" s="100"/>
      <c r="BH164" s="100"/>
      <c r="BI164" s="100"/>
      <c r="BJ164" s="100"/>
      <c r="CJ164" s="167"/>
    </row>
    <row r="165" spans="1:88" s="25" customFormat="1" ht="15" customHeight="1" x14ac:dyDescent="0.25">
      <c r="A165" s="30">
        <v>2</v>
      </c>
      <c r="B165" s="127" t="str">
        <f>IFERROR(VLOOKUP($A165,resource!$CI$3:$DJ$398,5,0),0)</f>
        <v>KOVLON DISINFECTANT 1 LITER</v>
      </c>
      <c r="C165" s="114"/>
      <c r="D165" s="114"/>
      <c r="E165" s="114"/>
      <c r="F165" s="114"/>
      <c r="G165" s="114"/>
      <c r="H165" s="204">
        <f>IFERROR(VLOOKUP($A165,resource!$CI$3:$DJ$398,27,0),0)</f>
        <v>17710</v>
      </c>
      <c r="I165" s="204"/>
      <c r="J165" s="204"/>
      <c r="K165" s="204">
        <f>IFERROR(VLOOKUP($A165,resource!$CI$3:$DJ$398,28,0),0)</f>
        <v>3740352</v>
      </c>
      <c r="L165" s="204"/>
      <c r="M165" s="204"/>
      <c r="N165" s="313">
        <f t="shared" si="21"/>
        <v>0</v>
      </c>
      <c r="O165" s="314"/>
      <c r="P165" s="312">
        <f>IFERROR(INDEX(zm_wise_product_sales!$F$4:$AZ$500,MATCH(report!$B165,zm_wise_product_sales!$B$4:$B$500,0),MATCH(report!P$163,zm_wise_product_sales!$F$3:$AZ$3,0)),0)</f>
        <v>0</v>
      </c>
      <c r="Q165" s="312"/>
      <c r="R165" s="312">
        <f>IFERROR(INDEX(zm_wise_product_sales!$F$4:$AZ$500,MATCH(report!$B165,zm_wise_product_sales!$B$4:$B$500,0),MATCH(report!R$163,zm_wise_product_sales!$F$3:$AZ$3,0)),0)</f>
        <v>0</v>
      </c>
      <c r="S165" s="312"/>
      <c r="T165" s="312">
        <f>IFERROR(INDEX(zm_wise_product_sales!$F$4:$AZ$500,MATCH(report!$B165,zm_wise_product_sales!$B$4:$B$500,0),MATCH(report!T$163,zm_wise_product_sales!$F$3:$AZ$3,0)),0)</f>
        <v>0</v>
      </c>
      <c r="U165" s="312"/>
      <c r="V165" s="312">
        <f>IFERROR(INDEX(zm_wise_product_sales!$F$4:$AZ$500,MATCH(report!$B165,zm_wise_product_sales!$B$4:$B$500,0),MATCH(report!V$163,zm_wise_product_sales!$F$3:$AZ$3,0)),0)</f>
        <v>0</v>
      </c>
      <c r="W165" s="312"/>
      <c r="X165" s="312">
        <f>IFERROR(INDEX(zm_wise_product_sales!$F$4:$AZ$500,MATCH(report!$B165,zm_wise_product_sales!$B$4:$B$500,0),MATCH(report!X$163,zm_wise_product_sales!$F$3:$AZ$3,0)),0)</f>
        <v>0</v>
      </c>
      <c r="Y165" s="312"/>
      <c r="Z165" s="312">
        <f>IFERROR(INDEX(zm_wise_product_sales!$F$4:$AZ$500,MATCH(report!$B165,zm_wise_product_sales!$B$4:$B$500,0),MATCH(report!Z$163,zm_wise_product_sales!$F$3:$AZ$3,0)),0)</f>
        <v>0</v>
      </c>
      <c r="AA165" s="312"/>
      <c r="AB165" s="312">
        <f>IFERROR(INDEX(zm_wise_product_sales!$F$4:$AZ$500,MATCH(report!$B165,zm_wise_product_sales!$B$4:$B$500,0),MATCH(report!AB$163,zm_wise_product_sales!$F$3:$AZ$3,0)),0)</f>
        <v>0</v>
      </c>
      <c r="AC165" s="312"/>
      <c r="AD165" s="312">
        <f>IFERROR(INDEX(zm_wise_product_sales!$F$4:$AZ$500,MATCH(report!$B165,zm_wise_product_sales!$B$4:$B$500,0),MATCH(report!AD$163,zm_wise_product_sales!$F$3:$AZ$3,0)),0)</f>
        <v>0</v>
      </c>
      <c r="AE165" s="312"/>
      <c r="AF165" s="312">
        <f>IFERROR(INDEX(zm_wise_product_sales!$F$4:$AZ$500,MATCH(report!$B165,zm_wise_product_sales!$B$4:$B$500,0),MATCH(report!AF$163,zm_wise_product_sales!$F$3:$AZ$3,0)),0)</f>
        <v>0</v>
      </c>
      <c r="AG165" s="312"/>
      <c r="AH165" s="312">
        <f>IFERROR(INDEX(zm_wise_product_sales!$F$4:$AZ$500,MATCH(report!$B165,zm_wise_product_sales!$B$4:$B$500,0),MATCH(report!AH$163,zm_wise_product_sales!$F$3:$AZ$3,0)),0)</f>
        <v>0</v>
      </c>
      <c r="AI165" s="390"/>
      <c r="BC165" s="100"/>
      <c r="BD165" s="100"/>
      <c r="BE165" s="100"/>
      <c r="BF165" s="100"/>
      <c r="BG165" s="100"/>
      <c r="BH165" s="100"/>
      <c r="BI165" s="100"/>
      <c r="BJ165" s="100"/>
      <c r="CJ165" s="167"/>
    </row>
    <row r="166" spans="1:88" s="25" customFormat="1" ht="15" customHeight="1" x14ac:dyDescent="0.25">
      <c r="A166" s="30">
        <v>3</v>
      </c>
      <c r="B166" s="127" t="str">
        <f>IFERROR(VLOOKUP($A166,resource!$CI$3:$DJ$398,5,0),0)</f>
        <v>RIT INJECTION 1gm IV</v>
      </c>
      <c r="C166" s="114"/>
      <c r="D166" s="114"/>
      <c r="E166" s="114"/>
      <c r="F166" s="114"/>
      <c r="G166" s="114"/>
      <c r="H166" s="204">
        <f>IFERROR(VLOOKUP($A166,resource!$CI$3:$DJ$398,27,0),0)</f>
        <v>22897</v>
      </c>
      <c r="I166" s="204"/>
      <c r="J166" s="204"/>
      <c r="K166" s="204">
        <f>IFERROR(VLOOKUP($A166,resource!$CI$3:$DJ$398,28,0),0)</f>
        <v>3663520</v>
      </c>
      <c r="L166" s="204"/>
      <c r="M166" s="204"/>
      <c r="N166" s="313">
        <f t="shared" si="21"/>
        <v>326</v>
      </c>
      <c r="O166" s="314"/>
      <c r="P166" s="312">
        <f>IFERROR(INDEX(zm_wise_product_sales!$F$4:$AZ$500,MATCH(report!$B166,zm_wise_product_sales!$B$4:$B$500,0),MATCH(report!P$163,zm_wise_product_sales!$F$3:$AZ$3,0)),0)</f>
        <v>0</v>
      </c>
      <c r="Q166" s="312"/>
      <c r="R166" s="312">
        <f>IFERROR(INDEX(zm_wise_product_sales!$F$4:$AZ$500,MATCH(report!$B166,zm_wise_product_sales!$B$4:$B$500,0),MATCH(report!R$163,zm_wise_product_sales!$F$3:$AZ$3,0)),0)</f>
        <v>0</v>
      </c>
      <c r="S166" s="312"/>
      <c r="T166" s="312">
        <f>IFERROR(INDEX(zm_wise_product_sales!$F$4:$AZ$500,MATCH(report!$B166,zm_wise_product_sales!$B$4:$B$500,0),MATCH(report!T$163,zm_wise_product_sales!$F$3:$AZ$3,0)),0)</f>
        <v>0</v>
      </c>
      <c r="U166" s="312"/>
      <c r="V166" s="312">
        <f>IFERROR(INDEX(zm_wise_product_sales!$F$4:$AZ$500,MATCH(report!$B166,zm_wise_product_sales!$B$4:$B$500,0),MATCH(report!V$163,zm_wise_product_sales!$F$3:$AZ$3,0)),0)</f>
        <v>0</v>
      </c>
      <c r="W166" s="312"/>
      <c r="X166" s="312">
        <f>IFERROR(INDEX(zm_wise_product_sales!$F$4:$AZ$500,MATCH(report!$B166,zm_wise_product_sales!$B$4:$B$500,0),MATCH(report!X$163,zm_wise_product_sales!$F$3:$AZ$3,0)),0)</f>
        <v>0</v>
      </c>
      <c r="Y166" s="312"/>
      <c r="Z166" s="312">
        <f>IFERROR(INDEX(zm_wise_product_sales!$F$4:$AZ$500,MATCH(report!$B166,zm_wise_product_sales!$B$4:$B$500,0),MATCH(report!Z$163,zm_wise_product_sales!$F$3:$AZ$3,0)),0)</f>
        <v>0</v>
      </c>
      <c r="AA166" s="312"/>
      <c r="AB166" s="312">
        <f>IFERROR(INDEX(zm_wise_product_sales!$F$4:$AZ$500,MATCH(report!$B166,zm_wise_product_sales!$B$4:$B$500,0),MATCH(report!AB$163,zm_wise_product_sales!$F$3:$AZ$3,0)),0)</f>
        <v>274</v>
      </c>
      <c r="AC166" s="312"/>
      <c r="AD166" s="312">
        <f>IFERROR(INDEX(zm_wise_product_sales!$F$4:$AZ$500,MATCH(report!$B166,zm_wise_product_sales!$B$4:$B$500,0),MATCH(report!AD$163,zm_wise_product_sales!$F$3:$AZ$3,0)),0)</f>
        <v>0</v>
      </c>
      <c r="AE166" s="312"/>
      <c r="AF166" s="312">
        <f>IFERROR(INDEX(zm_wise_product_sales!$F$4:$AZ$500,MATCH(report!$B166,zm_wise_product_sales!$B$4:$B$500,0),MATCH(report!AF$163,zm_wise_product_sales!$F$3:$AZ$3,0)),0)</f>
        <v>52</v>
      </c>
      <c r="AG166" s="312"/>
      <c r="AH166" s="312">
        <f>IFERROR(INDEX(zm_wise_product_sales!$F$4:$AZ$500,MATCH(report!$B166,zm_wise_product_sales!$B$4:$B$500,0),MATCH(report!AH$163,zm_wise_product_sales!$F$3:$AZ$3,0)),0)</f>
        <v>0</v>
      </c>
      <c r="AI166" s="390"/>
      <c r="BC166" s="100"/>
      <c r="BD166" s="100"/>
      <c r="BE166" s="100"/>
      <c r="BF166" s="100"/>
      <c r="BG166" s="100"/>
      <c r="BH166" s="100"/>
      <c r="BI166" s="100"/>
      <c r="BJ166" s="100"/>
      <c r="CJ166" s="167"/>
    </row>
    <row r="167" spans="1:88" s="25" customFormat="1" ht="15" customHeight="1" x14ac:dyDescent="0.25">
      <c r="A167" s="30">
        <v>4</v>
      </c>
      <c r="B167" s="127" t="str">
        <f>IFERROR(VLOOKUP($A167,resource!$CI$3:$DJ$398,5,0),0)</f>
        <v>VIRUXSAN 200ml</v>
      </c>
      <c r="C167" s="114"/>
      <c r="D167" s="114"/>
      <c r="E167" s="114"/>
      <c r="F167" s="114"/>
      <c r="G167" s="114"/>
      <c r="H167" s="204">
        <f>IFERROR(VLOOKUP($A167,resource!$CI$3:$DJ$398,27,0),0)</f>
        <v>13594</v>
      </c>
      <c r="I167" s="204"/>
      <c r="J167" s="204"/>
      <c r="K167" s="204">
        <f>IFERROR(VLOOKUP($A167,resource!$CI$3:$DJ$398,28,0),0)</f>
        <v>2392544</v>
      </c>
      <c r="L167" s="204"/>
      <c r="M167" s="204"/>
      <c r="N167" s="313">
        <f t="shared" si="21"/>
        <v>0</v>
      </c>
      <c r="O167" s="314"/>
      <c r="P167" s="312">
        <f>IFERROR(INDEX(zm_wise_product_sales!$F$4:$AZ$500,MATCH(report!$B167,zm_wise_product_sales!$B$4:$B$500,0),MATCH(report!P$163,zm_wise_product_sales!$F$3:$AZ$3,0)),0)</f>
        <v>0</v>
      </c>
      <c r="Q167" s="312"/>
      <c r="R167" s="312">
        <f>IFERROR(INDEX(zm_wise_product_sales!$F$4:$AZ$500,MATCH(report!$B167,zm_wise_product_sales!$B$4:$B$500,0),MATCH(report!R$163,zm_wise_product_sales!$F$3:$AZ$3,0)),0)</f>
        <v>0</v>
      </c>
      <c r="S167" s="312"/>
      <c r="T167" s="312">
        <f>IFERROR(INDEX(zm_wise_product_sales!$F$4:$AZ$500,MATCH(report!$B167,zm_wise_product_sales!$B$4:$B$500,0),MATCH(report!T$163,zm_wise_product_sales!$F$3:$AZ$3,0)),0)</f>
        <v>0</v>
      </c>
      <c r="U167" s="312"/>
      <c r="V167" s="312">
        <f>IFERROR(INDEX(zm_wise_product_sales!$F$4:$AZ$500,MATCH(report!$B167,zm_wise_product_sales!$B$4:$B$500,0),MATCH(report!V$163,zm_wise_product_sales!$F$3:$AZ$3,0)),0)</f>
        <v>0</v>
      </c>
      <c r="W167" s="312"/>
      <c r="X167" s="312">
        <f>IFERROR(INDEX(zm_wise_product_sales!$F$4:$AZ$500,MATCH(report!$B167,zm_wise_product_sales!$B$4:$B$500,0),MATCH(report!X$163,zm_wise_product_sales!$F$3:$AZ$3,0)),0)</f>
        <v>0</v>
      </c>
      <c r="Y167" s="312"/>
      <c r="Z167" s="312">
        <f>IFERROR(INDEX(zm_wise_product_sales!$F$4:$AZ$500,MATCH(report!$B167,zm_wise_product_sales!$B$4:$B$500,0),MATCH(report!Z$163,zm_wise_product_sales!$F$3:$AZ$3,0)),0)</f>
        <v>0</v>
      </c>
      <c r="AA167" s="312"/>
      <c r="AB167" s="312">
        <f>IFERROR(INDEX(zm_wise_product_sales!$F$4:$AZ$500,MATCH(report!$B167,zm_wise_product_sales!$B$4:$B$500,0),MATCH(report!AB$163,zm_wise_product_sales!$F$3:$AZ$3,0)),0)</f>
        <v>0</v>
      </c>
      <c r="AC167" s="312"/>
      <c r="AD167" s="312">
        <f>IFERROR(INDEX(zm_wise_product_sales!$F$4:$AZ$500,MATCH(report!$B167,zm_wise_product_sales!$B$4:$B$500,0),MATCH(report!AD$163,zm_wise_product_sales!$F$3:$AZ$3,0)),0)</f>
        <v>0</v>
      </c>
      <c r="AE167" s="312"/>
      <c r="AF167" s="312">
        <f>IFERROR(INDEX(zm_wise_product_sales!$F$4:$AZ$500,MATCH(report!$B167,zm_wise_product_sales!$B$4:$B$500,0),MATCH(report!AF$163,zm_wise_product_sales!$F$3:$AZ$3,0)),0)</f>
        <v>0</v>
      </c>
      <c r="AG167" s="312"/>
      <c r="AH167" s="312">
        <f>IFERROR(INDEX(zm_wise_product_sales!$F$4:$AZ$500,MATCH(report!$B167,zm_wise_product_sales!$B$4:$B$500,0),MATCH(report!AH$163,zm_wise_product_sales!$F$3:$AZ$3,0)),0)</f>
        <v>0</v>
      </c>
      <c r="AI167" s="390"/>
      <c r="BC167" s="100"/>
      <c r="BD167" s="100"/>
      <c r="BE167" s="100"/>
      <c r="BF167" s="100"/>
      <c r="BG167" s="100"/>
      <c r="BH167" s="100"/>
      <c r="BI167" s="100"/>
      <c r="BJ167" s="100"/>
      <c r="CJ167" s="167"/>
    </row>
    <row r="168" spans="1:88" s="25" customFormat="1" ht="15" customHeight="1" x14ac:dyDescent="0.25">
      <c r="A168" s="30">
        <v>5</v>
      </c>
      <c r="B168" s="127" t="str">
        <f>IFERROR(VLOOKUP($A168,resource!$CI$3:$DJ$398,5,0),0)</f>
        <v>LOZIN TABLET</v>
      </c>
      <c r="C168" s="114"/>
      <c r="D168" s="114"/>
      <c r="E168" s="114"/>
      <c r="F168" s="114"/>
      <c r="G168" s="114"/>
      <c r="H168" s="204">
        <f>IFERROR(VLOOKUP($A168,resource!$CI$3:$DJ$398,27,0),0)</f>
        <v>8919</v>
      </c>
      <c r="I168" s="204"/>
      <c r="J168" s="204"/>
      <c r="K168" s="204">
        <f>IFERROR(VLOOKUP($A168,resource!$CI$3:$DJ$398,28,0),0)</f>
        <v>2362643.0999999996</v>
      </c>
      <c r="L168" s="204"/>
      <c r="M168" s="204"/>
      <c r="N168" s="313">
        <f t="shared" si="21"/>
        <v>1376</v>
      </c>
      <c r="O168" s="314"/>
      <c r="P168" s="312">
        <f>IFERROR(INDEX(zm_wise_product_sales!$F$4:$AZ$500,MATCH(report!$B168,zm_wise_product_sales!$B$4:$B$500,0),MATCH(report!P$163,zm_wise_product_sales!$F$3:$AZ$3,0)),0)</f>
        <v>178</v>
      </c>
      <c r="Q168" s="312"/>
      <c r="R168" s="312">
        <f>IFERROR(INDEX(zm_wise_product_sales!$F$4:$AZ$500,MATCH(report!$B168,zm_wise_product_sales!$B$4:$B$500,0),MATCH(report!R$163,zm_wise_product_sales!$F$3:$AZ$3,0)),0)</f>
        <v>122</v>
      </c>
      <c r="S168" s="312"/>
      <c r="T168" s="312">
        <f>IFERROR(INDEX(zm_wise_product_sales!$F$4:$AZ$500,MATCH(report!$B168,zm_wise_product_sales!$B$4:$B$500,0),MATCH(report!T$163,zm_wise_product_sales!$F$3:$AZ$3,0)),0)</f>
        <v>421</v>
      </c>
      <c r="U168" s="312"/>
      <c r="V168" s="312">
        <f>IFERROR(INDEX(zm_wise_product_sales!$F$4:$AZ$500,MATCH(report!$B168,zm_wise_product_sales!$B$4:$B$500,0),MATCH(report!V$163,zm_wise_product_sales!$F$3:$AZ$3,0)),0)</f>
        <v>125</v>
      </c>
      <c r="W168" s="312"/>
      <c r="X168" s="312">
        <f>IFERROR(INDEX(zm_wise_product_sales!$F$4:$AZ$500,MATCH(report!$B168,zm_wise_product_sales!$B$4:$B$500,0),MATCH(report!X$163,zm_wise_product_sales!$F$3:$AZ$3,0)),0)</f>
        <v>155</v>
      </c>
      <c r="Y168" s="312"/>
      <c r="Z168" s="312">
        <f>IFERROR(INDEX(zm_wise_product_sales!$F$4:$AZ$500,MATCH(report!$B168,zm_wise_product_sales!$B$4:$B$500,0),MATCH(report!Z$163,zm_wise_product_sales!$F$3:$AZ$3,0)),0)</f>
        <v>85</v>
      </c>
      <c r="AA168" s="312"/>
      <c r="AB168" s="312">
        <f>IFERROR(INDEX(zm_wise_product_sales!$F$4:$AZ$500,MATCH(report!$B168,zm_wise_product_sales!$B$4:$B$500,0),MATCH(report!AB$163,zm_wise_product_sales!$F$3:$AZ$3,0)),0)</f>
        <v>172</v>
      </c>
      <c r="AC168" s="312"/>
      <c r="AD168" s="312">
        <f>IFERROR(INDEX(zm_wise_product_sales!$F$4:$AZ$500,MATCH(report!$B168,zm_wise_product_sales!$B$4:$B$500,0),MATCH(report!AD$163,zm_wise_product_sales!$F$3:$AZ$3,0)),0)</f>
        <v>88</v>
      </c>
      <c r="AE168" s="312"/>
      <c r="AF168" s="312">
        <f>IFERROR(INDEX(zm_wise_product_sales!$F$4:$AZ$500,MATCH(report!$B168,zm_wise_product_sales!$B$4:$B$500,0),MATCH(report!AF$163,zm_wise_product_sales!$F$3:$AZ$3,0)),0)</f>
        <v>30</v>
      </c>
      <c r="AG168" s="312"/>
      <c r="AH168" s="312">
        <f>IFERROR(INDEX(zm_wise_product_sales!$F$4:$AZ$500,MATCH(report!$B168,zm_wise_product_sales!$B$4:$B$500,0),MATCH(report!AH$163,zm_wise_product_sales!$F$3:$AZ$3,0)),0)</f>
        <v>0</v>
      </c>
      <c r="AI168" s="390"/>
      <c r="BC168" s="100"/>
      <c r="BD168" s="100"/>
      <c r="BE168" s="100"/>
      <c r="BF168" s="100"/>
      <c r="BG168" s="100"/>
      <c r="BH168" s="100"/>
      <c r="BI168" s="100"/>
      <c r="BJ168" s="100"/>
      <c r="CJ168" s="167"/>
    </row>
    <row r="169" spans="1:88" s="25" customFormat="1" ht="15" customHeight="1" x14ac:dyDescent="0.25">
      <c r="A169" s="30">
        <v>6</v>
      </c>
      <c r="B169" s="127" t="str">
        <f>IFERROR(VLOOKUP($A169,resource!$CI$3:$DJ$398,5,0),0)</f>
        <v>KEFIM - 400 Capsule</v>
      </c>
      <c r="C169" s="114"/>
      <c r="D169" s="114"/>
      <c r="E169" s="114"/>
      <c r="F169" s="114"/>
      <c r="G169" s="114"/>
      <c r="H169" s="204">
        <f>IFERROR(VLOOKUP($A169,resource!$CI$3:$DJ$398,27,0),0)</f>
        <v>5943</v>
      </c>
      <c r="I169" s="204"/>
      <c r="J169" s="204"/>
      <c r="K169" s="204">
        <f>IFERROR(VLOOKUP($A169,resource!$CI$3:$DJ$398,28,0),0)</f>
        <v>2308261.1999999997</v>
      </c>
      <c r="L169" s="204"/>
      <c r="M169" s="204"/>
      <c r="N169" s="313">
        <f t="shared" si="21"/>
        <v>729</v>
      </c>
      <c r="O169" s="314"/>
      <c r="P169" s="312">
        <f>IFERROR(INDEX(zm_wise_product_sales!$F$4:$AZ$500,MATCH(report!$B169,zm_wise_product_sales!$B$4:$B$500,0),MATCH(report!P$163,zm_wise_product_sales!$F$3:$AZ$3,0)),0)</f>
        <v>21</v>
      </c>
      <c r="Q169" s="312"/>
      <c r="R169" s="312">
        <f>IFERROR(INDEX(zm_wise_product_sales!$F$4:$AZ$500,MATCH(report!$B169,zm_wise_product_sales!$B$4:$B$500,0),MATCH(report!R$163,zm_wise_product_sales!$F$3:$AZ$3,0)),0)</f>
        <v>75</v>
      </c>
      <c r="S169" s="312"/>
      <c r="T169" s="312">
        <f>IFERROR(INDEX(zm_wise_product_sales!$F$4:$AZ$500,MATCH(report!$B169,zm_wise_product_sales!$B$4:$B$500,0),MATCH(report!T$163,zm_wise_product_sales!$F$3:$AZ$3,0)),0)</f>
        <v>48</v>
      </c>
      <c r="U169" s="312"/>
      <c r="V169" s="312">
        <f>IFERROR(INDEX(zm_wise_product_sales!$F$4:$AZ$500,MATCH(report!$B169,zm_wise_product_sales!$B$4:$B$500,0),MATCH(report!V$163,zm_wise_product_sales!$F$3:$AZ$3,0)),0)</f>
        <v>97</v>
      </c>
      <c r="W169" s="312"/>
      <c r="X169" s="312">
        <f>IFERROR(INDEX(zm_wise_product_sales!$F$4:$AZ$500,MATCH(report!$B169,zm_wise_product_sales!$B$4:$B$500,0),MATCH(report!X$163,zm_wise_product_sales!$F$3:$AZ$3,0)),0)</f>
        <v>0</v>
      </c>
      <c r="Y169" s="312"/>
      <c r="Z169" s="312">
        <f>IFERROR(INDEX(zm_wise_product_sales!$F$4:$AZ$500,MATCH(report!$B169,zm_wise_product_sales!$B$4:$B$500,0),MATCH(report!Z$163,zm_wise_product_sales!$F$3:$AZ$3,0)),0)</f>
        <v>68</v>
      </c>
      <c r="AA169" s="312"/>
      <c r="AB169" s="312">
        <f>IFERROR(INDEX(zm_wise_product_sales!$F$4:$AZ$500,MATCH(report!$B169,zm_wise_product_sales!$B$4:$B$500,0),MATCH(report!AB$163,zm_wise_product_sales!$F$3:$AZ$3,0)),0)</f>
        <v>209</v>
      </c>
      <c r="AC169" s="312"/>
      <c r="AD169" s="312">
        <f>IFERROR(INDEX(zm_wise_product_sales!$F$4:$AZ$500,MATCH(report!$B169,zm_wise_product_sales!$B$4:$B$500,0),MATCH(report!AD$163,zm_wise_product_sales!$F$3:$AZ$3,0)),0)</f>
        <v>15</v>
      </c>
      <c r="AE169" s="312"/>
      <c r="AF169" s="312">
        <f>IFERROR(INDEX(zm_wise_product_sales!$F$4:$AZ$500,MATCH(report!$B169,zm_wise_product_sales!$B$4:$B$500,0),MATCH(report!AF$163,zm_wise_product_sales!$F$3:$AZ$3,0)),0)</f>
        <v>196</v>
      </c>
      <c r="AG169" s="312"/>
      <c r="AH169" s="312">
        <f>IFERROR(INDEX(zm_wise_product_sales!$F$4:$AZ$500,MATCH(report!$B169,zm_wise_product_sales!$B$4:$B$500,0),MATCH(report!AH$163,zm_wise_product_sales!$F$3:$AZ$3,0)),0)</f>
        <v>0</v>
      </c>
      <c r="AI169" s="390"/>
      <c r="BC169" s="100"/>
      <c r="BD169" s="100"/>
      <c r="BE169" s="100"/>
      <c r="BF169" s="100"/>
      <c r="BG169" s="100"/>
      <c r="BH169" s="100"/>
      <c r="BI169" s="100"/>
      <c r="BJ169" s="100"/>
      <c r="CJ169" s="167"/>
    </row>
    <row r="170" spans="1:88" s="25" customFormat="1" ht="15" customHeight="1" x14ac:dyDescent="0.25">
      <c r="A170" s="30">
        <v>7</v>
      </c>
      <c r="B170" s="127" t="str">
        <f>IFERROR(VLOOKUP($A170,resource!$CI$3:$DJ$398,5,0),0)</f>
        <v>ZOPAN-20 TABLET</v>
      </c>
      <c r="C170" s="114"/>
      <c r="D170" s="114"/>
      <c r="E170" s="114"/>
      <c r="F170" s="114"/>
      <c r="G170" s="114"/>
      <c r="H170" s="204">
        <f>IFERROR(VLOOKUP($A170,resource!$CI$3:$DJ$398,27,0),0)</f>
        <v>7777</v>
      </c>
      <c r="I170" s="204"/>
      <c r="J170" s="204"/>
      <c r="K170" s="204">
        <f>IFERROR(VLOOKUP($A170,resource!$CI$3:$DJ$398,28,0),0)</f>
        <v>1710940</v>
      </c>
      <c r="L170" s="204"/>
      <c r="M170" s="204"/>
      <c r="N170" s="313">
        <f t="shared" si="21"/>
        <v>1330</v>
      </c>
      <c r="O170" s="314"/>
      <c r="P170" s="312">
        <f>IFERROR(INDEX(zm_wise_product_sales!$F$4:$AZ$500,MATCH(report!$B170,zm_wise_product_sales!$B$4:$B$500,0),MATCH(report!P$163,zm_wise_product_sales!$F$3:$AZ$3,0)),0)</f>
        <v>132</v>
      </c>
      <c r="Q170" s="312"/>
      <c r="R170" s="312">
        <f>IFERROR(INDEX(zm_wise_product_sales!$F$4:$AZ$500,MATCH(report!$B170,zm_wise_product_sales!$B$4:$B$500,0),MATCH(report!R$163,zm_wise_product_sales!$F$3:$AZ$3,0)),0)</f>
        <v>111</v>
      </c>
      <c r="S170" s="312"/>
      <c r="T170" s="312">
        <f>IFERROR(INDEX(zm_wise_product_sales!$F$4:$AZ$500,MATCH(report!$B170,zm_wise_product_sales!$B$4:$B$500,0),MATCH(report!T$163,zm_wise_product_sales!$F$3:$AZ$3,0)),0)</f>
        <v>106</v>
      </c>
      <c r="U170" s="312"/>
      <c r="V170" s="312">
        <f>IFERROR(INDEX(zm_wise_product_sales!$F$4:$AZ$500,MATCH(report!$B170,zm_wise_product_sales!$B$4:$B$500,0),MATCH(report!V$163,zm_wise_product_sales!$F$3:$AZ$3,0)),0)</f>
        <v>152</v>
      </c>
      <c r="W170" s="312"/>
      <c r="X170" s="312">
        <f>IFERROR(INDEX(zm_wise_product_sales!$F$4:$AZ$500,MATCH(report!$B170,zm_wise_product_sales!$B$4:$B$500,0),MATCH(report!X$163,zm_wise_product_sales!$F$3:$AZ$3,0)),0)</f>
        <v>41</v>
      </c>
      <c r="Y170" s="312"/>
      <c r="Z170" s="312">
        <f>IFERROR(INDEX(zm_wise_product_sales!$F$4:$AZ$500,MATCH(report!$B170,zm_wise_product_sales!$B$4:$B$500,0),MATCH(report!Z$163,zm_wise_product_sales!$F$3:$AZ$3,0)),0)</f>
        <v>166</v>
      </c>
      <c r="AA170" s="312"/>
      <c r="AB170" s="312">
        <f>IFERROR(INDEX(zm_wise_product_sales!$F$4:$AZ$500,MATCH(report!$B170,zm_wise_product_sales!$B$4:$B$500,0),MATCH(report!AB$163,zm_wise_product_sales!$F$3:$AZ$3,0)),0)</f>
        <v>284</v>
      </c>
      <c r="AC170" s="312"/>
      <c r="AD170" s="312">
        <f>IFERROR(INDEX(zm_wise_product_sales!$F$4:$AZ$500,MATCH(report!$B170,zm_wise_product_sales!$B$4:$B$500,0),MATCH(report!AD$163,zm_wise_product_sales!$F$3:$AZ$3,0)),0)</f>
        <v>129</v>
      </c>
      <c r="AE170" s="312"/>
      <c r="AF170" s="312">
        <f>IFERROR(INDEX(zm_wise_product_sales!$F$4:$AZ$500,MATCH(report!$B170,zm_wise_product_sales!$B$4:$B$500,0),MATCH(report!AF$163,zm_wise_product_sales!$F$3:$AZ$3,0)),0)</f>
        <v>209</v>
      </c>
      <c r="AG170" s="312"/>
      <c r="AH170" s="312">
        <f>IFERROR(INDEX(zm_wise_product_sales!$F$4:$AZ$500,MATCH(report!$B170,zm_wise_product_sales!$B$4:$B$500,0),MATCH(report!AH$163,zm_wise_product_sales!$F$3:$AZ$3,0)),0)</f>
        <v>0</v>
      </c>
      <c r="AI170" s="390"/>
      <c r="BC170" s="100"/>
      <c r="BD170" s="100"/>
      <c r="BE170" s="100"/>
      <c r="BF170" s="100"/>
      <c r="BG170" s="100"/>
      <c r="BH170" s="100"/>
      <c r="BI170" s="100"/>
      <c r="BJ170" s="100"/>
      <c r="CJ170" s="167"/>
    </row>
    <row r="171" spans="1:88" s="25" customFormat="1" ht="15" customHeight="1" x14ac:dyDescent="0.25">
      <c r="A171" s="30">
        <v>8</v>
      </c>
      <c r="B171" s="127" t="str">
        <f>IFERROR(VLOOKUP($A171,resource!$CI$3:$DJ$398,5,0),0)</f>
        <v>BIOGEN X TABLET 60 Tab.</v>
      </c>
      <c r="C171" s="114"/>
      <c r="D171" s="114"/>
      <c r="E171" s="114"/>
      <c r="F171" s="114"/>
      <c r="G171" s="114"/>
      <c r="H171" s="204">
        <f>IFERROR(VLOOKUP($A171,resource!$CI$3:$DJ$398,27,0),0)</f>
        <v>1204</v>
      </c>
      <c r="I171" s="204"/>
      <c r="J171" s="204"/>
      <c r="K171" s="204">
        <f>IFERROR(VLOOKUP($A171,resource!$CI$3:$DJ$398,28,0),0)</f>
        <v>1673560</v>
      </c>
      <c r="L171" s="204"/>
      <c r="M171" s="204"/>
      <c r="N171" s="313">
        <f t="shared" si="21"/>
        <v>220</v>
      </c>
      <c r="O171" s="314"/>
      <c r="P171" s="312">
        <f>IFERROR(INDEX(zm_wise_product_sales!$F$4:$AZ$500,MATCH(report!$B171,zm_wise_product_sales!$B$4:$B$500,0),MATCH(report!P$163,zm_wise_product_sales!$F$3:$AZ$3,0)),0)</f>
        <v>24</v>
      </c>
      <c r="Q171" s="312"/>
      <c r="R171" s="312">
        <f>IFERROR(INDEX(zm_wise_product_sales!$F$4:$AZ$500,MATCH(report!$B171,zm_wise_product_sales!$B$4:$B$500,0),MATCH(report!R$163,zm_wise_product_sales!$F$3:$AZ$3,0)),0)</f>
        <v>31</v>
      </c>
      <c r="S171" s="312"/>
      <c r="T171" s="312">
        <f>IFERROR(INDEX(zm_wise_product_sales!$F$4:$AZ$500,MATCH(report!$B171,zm_wise_product_sales!$B$4:$B$500,0),MATCH(report!T$163,zm_wise_product_sales!$F$3:$AZ$3,0)),0)</f>
        <v>26</v>
      </c>
      <c r="U171" s="312"/>
      <c r="V171" s="312">
        <f>IFERROR(INDEX(zm_wise_product_sales!$F$4:$AZ$500,MATCH(report!$B171,zm_wise_product_sales!$B$4:$B$500,0),MATCH(report!V$163,zm_wise_product_sales!$F$3:$AZ$3,0)),0)</f>
        <v>118</v>
      </c>
      <c r="W171" s="312"/>
      <c r="X171" s="312">
        <f>IFERROR(INDEX(zm_wise_product_sales!$F$4:$AZ$500,MATCH(report!$B171,zm_wise_product_sales!$B$4:$B$500,0),MATCH(report!X$163,zm_wise_product_sales!$F$3:$AZ$3,0)),0)</f>
        <v>0</v>
      </c>
      <c r="Y171" s="312"/>
      <c r="Z171" s="312">
        <f>IFERROR(INDEX(zm_wise_product_sales!$F$4:$AZ$500,MATCH(report!$B171,zm_wise_product_sales!$B$4:$B$500,0),MATCH(report!Z$163,zm_wise_product_sales!$F$3:$AZ$3,0)),0)</f>
        <v>3</v>
      </c>
      <c r="AA171" s="312"/>
      <c r="AB171" s="312">
        <f>IFERROR(INDEX(zm_wise_product_sales!$F$4:$AZ$500,MATCH(report!$B171,zm_wise_product_sales!$B$4:$B$500,0),MATCH(report!AB$163,zm_wise_product_sales!$F$3:$AZ$3,0)),0)</f>
        <v>18</v>
      </c>
      <c r="AC171" s="312"/>
      <c r="AD171" s="312">
        <f>IFERROR(INDEX(zm_wise_product_sales!$F$4:$AZ$500,MATCH(report!$B171,zm_wise_product_sales!$B$4:$B$500,0),MATCH(report!AD$163,zm_wise_product_sales!$F$3:$AZ$3,0)),0)</f>
        <v>0</v>
      </c>
      <c r="AE171" s="312"/>
      <c r="AF171" s="312">
        <f>IFERROR(INDEX(zm_wise_product_sales!$F$4:$AZ$500,MATCH(report!$B171,zm_wise_product_sales!$B$4:$B$500,0),MATCH(report!AF$163,zm_wise_product_sales!$F$3:$AZ$3,0)),0)</f>
        <v>0</v>
      </c>
      <c r="AG171" s="312"/>
      <c r="AH171" s="312">
        <f>IFERROR(INDEX(zm_wise_product_sales!$F$4:$AZ$500,MATCH(report!$B171,zm_wise_product_sales!$B$4:$B$500,0),MATCH(report!AH$163,zm_wise_product_sales!$F$3:$AZ$3,0)),0)</f>
        <v>0</v>
      </c>
      <c r="AI171" s="390"/>
      <c r="BC171" s="100"/>
      <c r="BD171" s="100"/>
      <c r="BE171" s="100"/>
      <c r="BF171" s="100"/>
      <c r="BG171" s="100"/>
      <c r="BH171" s="100"/>
      <c r="BI171" s="100"/>
      <c r="BJ171" s="100"/>
      <c r="CJ171" s="167"/>
    </row>
    <row r="172" spans="1:88" s="25" customFormat="1" ht="15" customHeight="1" x14ac:dyDescent="0.25">
      <c r="A172" s="30">
        <v>9</v>
      </c>
      <c r="B172" s="127" t="str">
        <f>IFERROR(VLOOKUP($A172,resource!$CI$3:$DJ$398,5,0),0)</f>
        <v>FEMANOL TABLET</v>
      </c>
      <c r="C172" s="114"/>
      <c r="D172" s="114"/>
      <c r="E172" s="114"/>
      <c r="F172" s="114"/>
      <c r="G172" s="114"/>
      <c r="H172" s="204">
        <f>IFERROR(VLOOKUP($A172,resource!$CI$3:$DJ$398,27,0),0)</f>
        <v>7925</v>
      </c>
      <c r="I172" s="204"/>
      <c r="J172" s="204"/>
      <c r="K172" s="204">
        <f>IFERROR(VLOOKUP($A172,resource!$CI$3:$DJ$398,28,0),0)</f>
        <v>1607982.5</v>
      </c>
      <c r="L172" s="204"/>
      <c r="M172" s="204"/>
      <c r="N172" s="313">
        <f t="shared" si="21"/>
        <v>1212</v>
      </c>
      <c r="O172" s="314"/>
      <c r="P172" s="312">
        <f>IFERROR(INDEX(zm_wise_product_sales!$F$4:$AZ$500,MATCH(report!$B172,zm_wise_product_sales!$B$4:$B$500,0),MATCH(report!P$163,zm_wise_product_sales!$F$3:$AZ$3,0)),0)</f>
        <v>77</v>
      </c>
      <c r="Q172" s="312"/>
      <c r="R172" s="312">
        <f>IFERROR(INDEX(zm_wise_product_sales!$F$4:$AZ$500,MATCH(report!$B172,zm_wise_product_sales!$B$4:$B$500,0),MATCH(report!R$163,zm_wise_product_sales!$F$3:$AZ$3,0)),0)</f>
        <v>32</v>
      </c>
      <c r="S172" s="312"/>
      <c r="T172" s="312">
        <f>IFERROR(INDEX(zm_wise_product_sales!$F$4:$AZ$500,MATCH(report!$B172,zm_wise_product_sales!$B$4:$B$500,0),MATCH(report!T$163,zm_wise_product_sales!$F$3:$AZ$3,0)),0)</f>
        <v>76</v>
      </c>
      <c r="U172" s="312"/>
      <c r="V172" s="312">
        <f>IFERROR(INDEX(zm_wise_product_sales!$F$4:$AZ$500,MATCH(report!$B172,zm_wise_product_sales!$B$4:$B$500,0),MATCH(report!V$163,zm_wise_product_sales!$F$3:$AZ$3,0)),0)</f>
        <v>80</v>
      </c>
      <c r="W172" s="312"/>
      <c r="X172" s="312">
        <f>IFERROR(INDEX(zm_wise_product_sales!$F$4:$AZ$500,MATCH(report!$B172,zm_wise_product_sales!$B$4:$B$500,0),MATCH(report!X$163,zm_wise_product_sales!$F$3:$AZ$3,0)),0)</f>
        <v>14</v>
      </c>
      <c r="Y172" s="312"/>
      <c r="Z172" s="312">
        <f>IFERROR(INDEX(zm_wise_product_sales!$F$4:$AZ$500,MATCH(report!$B172,zm_wise_product_sales!$B$4:$B$500,0),MATCH(report!Z$163,zm_wise_product_sales!$F$3:$AZ$3,0)),0)</f>
        <v>38</v>
      </c>
      <c r="AA172" s="312"/>
      <c r="AB172" s="312">
        <f>IFERROR(INDEX(zm_wise_product_sales!$F$4:$AZ$500,MATCH(report!$B172,zm_wise_product_sales!$B$4:$B$500,0),MATCH(report!AB$163,zm_wise_product_sales!$F$3:$AZ$3,0)),0)</f>
        <v>263</v>
      </c>
      <c r="AC172" s="312"/>
      <c r="AD172" s="312">
        <f>IFERROR(INDEX(zm_wise_product_sales!$F$4:$AZ$500,MATCH(report!$B172,zm_wise_product_sales!$B$4:$B$500,0),MATCH(report!AD$163,zm_wise_product_sales!$F$3:$AZ$3,0)),0)</f>
        <v>228</v>
      </c>
      <c r="AE172" s="312"/>
      <c r="AF172" s="312">
        <f>IFERROR(INDEX(zm_wise_product_sales!$F$4:$AZ$500,MATCH(report!$B172,zm_wise_product_sales!$B$4:$B$500,0),MATCH(report!AF$163,zm_wise_product_sales!$F$3:$AZ$3,0)),0)</f>
        <v>404</v>
      </c>
      <c r="AG172" s="312"/>
      <c r="AH172" s="312">
        <f>IFERROR(INDEX(zm_wise_product_sales!$F$4:$AZ$500,MATCH(report!$B172,zm_wise_product_sales!$B$4:$B$500,0),MATCH(report!AH$163,zm_wise_product_sales!$F$3:$AZ$3,0)),0)</f>
        <v>0</v>
      </c>
      <c r="AI172" s="390"/>
      <c r="BC172" s="100"/>
      <c r="BD172" s="100"/>
      <c r="BE172" s="100"/>
      <c r="BF172" s="100"/>
      <c r="BG172" s="100"/>
      <c r="BH172" s="100"/>
      <c r="BI172" s="100"/>
      <c r="BJ172" s="100"/>
      <c r="CJ172" s="167"/>
    </row>
    <row r="173" spans="1:88" s="25" customFormat="1" ht="15" customHeight="1" x14ac:dyDescent="0.25">
      <c r="A173" s="30">
        <v>10</v>
      </c>
      <c r="B173" s="127" t="str">
        <f>IFERROR(VLOOKUP($A173,resource!$CI$3:$DJ$398,5,0),0)</f>
        <v>ZOPAN-40 TABLET</v>
      </c>
      <c r="C173" s="114"/>
      <c r="D173" s="114"/>
      <c r="E173" s="114"/>
      <c r="F173" s="114"/>
      <c r="G173" s="114"/>
      <c r="H173" s="204">
        <f>IFERROR(VLOOKUP($A173,resource!$CI$3:$DJ$398,27,0),0)</f>
        <v>5977</v>
      </c>
      <c r="I173" s="204"/>
      <c r="J173" s="204"/>
      <c r="K173" s="204">
        <f>IFERROR(VLOOKUP($A173,resource!$CI$3:$DJ$398,28,0),0)</f>
        <v>1583307.2999999998</v>
      </c>
      <c r="L173" s="204"/>
      <c r="M173" s="204"/>
      <c r="N173" s="313">
        <f t="shared" si="21"/>
        <v>963</v>
      </c>
      <c r="O173" s="314"/>
      <c r="P173" s="312">
        <f>IFERROR(INDEX(zm_wise_product_sales!$F$4:$AZ$500,MATCH(report!$B173,zm_wise_product_sales!$B$4:$B$500,0),MATCH(report!P$163,zm_wise_product_sales!$F$3:$AZ$3,0)),0)</f>
        <v>59</v>
      </c>
      <c r="Q173" s="312"/>
      <c r="R173" s="312">
        <f>IFERROR(INDEX(zm_wise_product_sales!$F$4:$AZ$500,MATCH(report!$B173,zm_wise_product_sales!$B$4:$B$500,0),MATCH(report!R$163,zm_wise_product_sales!$F$3:$AZ$3,0)),0)</f>
        <v>100</v>
      </c>
      <c r="S173" s="312"/>
      <c r="T173" s="312">
        <f>IFERROR(INDEX(zm_wise_product_sales!$F$4:$AZ$500,MATCH(report!$B173,zm_wise_product_sales!$B$4:$B$500,0),MATCH(report!T$163,zm_wise_product_sales!$F$3:$AZ$3,0)),0)</f>
        <v>171</v>
      </c>
      <c r="U173" s="312"/>
      <c r="V173" s="312">
        <f>IFERROR(INDEX(zm_wise_product_sales!$F$4:$AZ$500,MATCH(report!$B173,zm_wise_product_sales!$B$4:$B$500,0),MATCH(report!V$163,zm_wise_product_sales!$F$3:$AZ$3,0)),0)</f>
        <v>38</v>
      </c>
      <c r="W173" s="312"/>
      <c r="X173" s="312">
        <f>IFERROR(INDEX(zm_wise_product_sales!$F$4:$AZ$500,MATCH(report!$B173,zm_wise_product_sales!$B$4:$B$500,0),MATCH(report!X$163,zm_wise_product_sales!$F$3:$AZ$3,0)),0)</f>
        <v>24</v>
      </c>
      <c r="Y173" s="312"/>
      <c r="Z173" s="312">
        <f>IFERROR(INDEX(zm_wise_product_sales!$F$4:$AZ$500,MATCH(report!$B173,zm_wise_product_sales!$B$4:$B$500,0),MATCH(report!Z$163,zm_wise_product_sales!$F$3:$AZ$3,0)),0)</f>
        <v>55</v>
      </c>
      <c r="AA173" s="312"/>
      <c r="AB173" s="312">
        <f>IFERROR(INDEX(zm_wise_product_sales!$F$4:$AZ$500,MATCH(report!$B173,zm_wise_product_sales!$B$4:$B$500,0),MATCH(report!AB$163,zm_wise_product_sales!$F$3:$AZ$3,0)),0)</f>
        <v>125</v>
      </c>
      <c r="AC173" s="312"/>
      <c r="AD173" s="312">
        <f>IFERROR(INDEX(zm_wise_product_sales!$F$4:$AZ$500,MATCH(report!$B173,zm_wise_product_sales!$B$4:$B$500,0),MATCH(report!AD$163,zm_wise_product_sales!$F$3:$AZ$3,0)),0)</f>
        <v>207</v>
      </c>
      <c r="AE173" s="312"/>
      <c r="AF173" s="312">
        <f>IFERROR(INDEX(zm_wise_product_sales!$F$4:$AZ$500,MATCH(report!$B173,zm_wise_product_sales!$B$4:$B$500,0),MATCH(report!AF$163,zm_wise_product_sales!$F$3:$AZ$3,0)),0)</f>
        <v>184</v>
      </c>
      <c r="AG173" s="312"/>
      <c r="AH173" s="312">
        <f>IFERROR(INDEX(zm_wise_product_sales!$F$4:$AZ$500,MATCH(report!$B173,zm_wise_product_sales!$B$4:$B$500,0),MATCH(report!AH$163,zm_wise_product_sales!$F$3:$AZ$3,0)),0)</f>
        <v>0</v>
      </c>
      <c r="AI173" s="390"/>
      <c r="BC173" s="100"/>
      <c r="BD173" s="100"/>
      <c r="BE173" s="100"/>
      <c r="BF173" s="100"/>
      <c r="BG173" s="100"/>
      <c r="BH173" s="100"/>
      <c r="BI173" s="100"/>
      <c r="BJ173" s="100"/>
      <c r="CJ173" s="167"/>
    </row>
    <row r="174" spans="1:88" s="25" customFormat="1" ht="15" customHeight="1" x14ac:dyDescent="0.25">
      <c r="A174" s="30">
        <v>11</v>
      </c>
      <c r="B174" s="127" t="str">
        <f>IFERROR(VLOOKUP($A174,resource!$CI$3:$DJ$398,5,0),0)</f>
        <v>KPAM TABLET</v>
      </c>
      <c r="C174" s="114"/>
      <c r="D174" s="114"/>
      <c r="E174" s="114"/>
      <c r="F174" s="114"/>
      <c r="G174" s="114"/>
      <c r="H174" s="204">
        <f>IFERROR(VLOOKUP($A174,resource!$CI$3:$DJ$398,27,0),0)</f>
        <v>8318</v>
      </c>
      <c r="I174" s="204"/>
      <c r="J174" s="204"/>
      <c r="K174" s="204">
        <f>IFERROR(VLOOKUP($A174,resource!$CI$3:$DJ$398,28,0),0)</f>
        <v>1468127</v>
      </c>
      <c r="L174" s="204"/>
      <c r="M174" s="204"/>
      <c r="N174" s="313">
        <f t="shared" si="21"/>
        <v>136</v>
      </c>
      <c r="O174" s="314"/>
      <c r="P174" s="312">
        <f>IFERROR(INDEX(zm_wise_product_sales!$F$4:$AZ$500,MATCH(report!$B174,zm_wise_product_sales!$B$4:$B$500,0),MATCH(report!P$163,zm_wise_product_sales!$F$3:$AZ$3,0)),0)</f>
        <v>2</v>
      </c>
      <c r="Q174" s="312"/>
      <c r="R174" s="312">
        <f>IFERROR(INDEX(zm_wise_product_sales!$F$4:$AZ$500,MATCH(report!$B174,zm_wise_product_sales!$B$4:$B$500,0),MATCH(report!R$163,zm_wise_product_sales!$F$3:$AZ$3,0)),0)</f>
        <v>14</v>
      </c>
      <c r="S174" s="312"/>
      <c r="T174" s="312">
        <f>IFERROR(INDEX(zm_wise_product_sales!$F$4:$AZ$500,MATCH(report!$B174,zm_wise_product_sales!$B$4:$B$500,0),MATCH(report!T$163,zm_wise_product_sales!$F$3:$AZ$3,0)),0)</f>
        <v>24</v>
      </c>
      <c r="U174" s="312"/>
      <c r="V174" s="312">
        <f>IFERROR(INDEX(zm_wise_product_sales!$F$4:$AZ$500,MATCH(report!$B174,zm_wise_product_sales!$B$4:$B$500,0),MATCH(report!V$163,zm_wise_product_sales!$F$3:$AZ$3,0)),0)</f>
        <v>18</v>
      </c>
      <c r="W174" s="312"/>
      <c r="X174" s="312">
        <f>IFERROR(INDEX(zm_wise_product_sales!$F$4:$AZ$500,MATCH(report!$B174,zm_wise_product_sales!$B$4:$B$500,0),MATCH(report!X$163,zm_wise_product_sales!$F$3:$AZ$3,0)),0)</f>
        <v>7</v>
      </c>
      <c r="Y174" s="312"/>
      <c r="Z174" s="312">
        <f>IFERROR(INDEX(zm_wise_product_sales!$F$4:$AZ$500,MATCH(report!$B174,zm_wise_product_sales!$B$4:$B$500,0),MATCH(report!Z$163,zm_wise_product_sales!$F$3:$AZ$3,0)),0)</f>
        <v>22</v>
      </c>
      <c r="AA174" s="312"/>
      <c r="AB174" s="312">
        <f>IFERROR(INDEX(zm_wise_product_sales!$F$4:$AZ$500,MATCH(report!$B174,zm_wise_product_sales!$B$4:$B$500,0),MATCH(report!AB$163,zm_wise_product_sales!$F$3:$AZ$3,0)),0)</f>
        <v>39</v>
      </c>
      <c r="AC174" s="312"/>
      <c r="AD174" s="312">
        <f>IFERROR(INDEX(zm_wise_product_sales!$F$4:$AZ$500,MATCH(report!$B174,zm_wise_product_sales!$B$4:$B$500,0),MATCH(report!AD$163,zm_wise_product_sales!$F$3:$AZ$3,0)),0)</f>
        <v>10</v>
      </c>
      <c r="AE174" s="312"/>
      <c r="AF174" s="312">
        <f>IFERROR(INDEX(zm_wise_product_sales!$F$4:$AZ$500,MATCH(report!$B174,zm_wise_product_sales!$B$4:$B$500,0),MATCH(report!AF$163,zm_wise_product_sales!$F$3:$AZ$3,0)),0)</f>
        <v>0</v>
      </c>
      <c r="AG174" s="312"/>
      <c r="AH174" s="312">
        <f>IFERROR(INDEX(zm_wise_product_sales!$F$4:$AZ$500,MATCH(report!$B174,zm_wise_product_sales!$B$4:$B$500,0),MATCH(report!AH$163,zm_wise_product_sales!$F$3:$AZ$3,0)),0)</f>
        <v>0</v>
      </c>
      <c r="AI174" s="390"/>
      <c r="BC174" s="100"/>
      <c r="BD174" s="100"/>
      <c r="BE174" s="100"/>
      <c r="BF174" s="100"/>
      <c r="BG174" s="100"/>
      <c r="BH174" s="100"/>
      <c r="BI174" s="100"/>
      <c r="BJ174" s="100"/>
      <c r="CJ174" s="167"/>
    </row>
    <row r="175" spans="1:88" s="25" customFormat="1" ht="15" customHeight="1" x14ac:dyDescent="0.25">
      <c r="A175" s="30">
        <v>12</v>
      </c>
      <c r="B175" s="127" t="str">
        <f>IFERROR(VLOOKUP($A175,resource!$CI$3:$DJ$398,5,0),0)</f>
        <v>COXFREE -90mg TABLET</v>
      </c>
      <c r="C175" s="114"/>
      <c r="D175" s="114"/>
      <c r="E175" s="114"/>
      <c r="F175" s="114"/>
      <c r="G175" s="114"/>
      <c r="H175" s="204">
        <f>IFERROR(VLOOKUP($A175,resource!$CI$3:$DJ$398,27,0),0)</f>
        <v>3782</v>
      </c>
      <c r="I175" s="204"/>
      <c r="J175" s="204"/>
      <c r="K175" s="204">
        <f>IFERROR(VLOOKUP($A175,resource!$CI$3:$DJ$398,28,0),0)</f>
        <v>1201163.2000000002</v>
      </c>
      <c r="L175" s="204"/>
      <c r="M175" s="204"/>
      <c r="N175" s="313">
        <f t="shared" si="21"/>
        <v>266</v>
      </c>
      <c r="O175" s="314"/>
      <c r="P175" s="312">
        <f>IFERROR(INDEX(zm_wise_product_sales!$F$4:$AZ$500,MATCH(report!$B175,zm_wise_product_sales!$B$4:$B$500,0),MATCH(report!P$163,zm_wise_product_sales!$F$3:$AZ$3,0)),0)</f>
        <v>35</v>
      </c>
      <c r="Q175" s="312"/>
      <c r="R175" s="312">
        <f>IFERROR(INDEX(zm_wise_product_sales!$F$4:$AZ$500,MATCH(report!$B175,zm_wise_product_sales!$B$4:$B$500,0),MATCH(report!R$163,zm_wise_product_sales!$F$3:$AZ$3,0)),0)</f>
        <v>36</v>
      </c>
      <c r="S175" s="312"/>
      <c r="T175" s="312">
        <f>IFERROR(INDEX(zm_wise_product_sales!$F$4:$AZ$500,MATCH(report!$B175,zm_wise_product_sales!$B$4:$B$500,0),MATCH(report!T$163,zm_wise_product_sales!$F$3:$AZ$3,0)),0)</f>
        <v>58</v>
      </c>
      <c r="U175" s="312"/>
      <c r="V175" s="312">
        <f>IFERROR(INDEX(zm_wise_product_sales!$F$4:$AZ$500,MATCH(report!$B175,zm_wise_product_sales!$B$4:$B$500,0),MATCH(report!V$163,zm_wise_product_sales!$F$3:$AZ$3,0)),0)</f>
        <v>56</v>
      </c>
      <c r="W175" s="312"/>
      <c r="X175" s="312">
        <f>IFERROR(INDEX(zm_wise_product_sales!$F$4:$AZ$500,MATCH(report!$B175,zm_wise_product_sales!$B$4:$B$500,0),MATCH(report!X$163,zm_wise_product_sales!$F$3:$AZ$3,0)),0)</f>
        <v>5</v>
      </c>
      <c r="Y175" s="312"/>
      <c r="Z175" s="312">
        <f>IFERROR(INDEX(zm_wise_product_sales!$F$4:$AZ$500,MATCH(report!$B175,zm_wise_product_sales!$B$4:$B$500,0),MATCH(report!Z$163,zm_wise_product_sales!$F$3:$AZ$3,0)),0)</f>
        <v>5</v>
      </c>
      <c r="AA175" s="312"/>
      <c r="AB175" s="312">
        <f>IFERROR(INDEX(zm_wise_product_sales!$F$4:$AZ$500,MATCH(report!$B175,zm_wise_product_sales!$B$4:$B$500,0),MATCH(report!AB$163,zm_wise_product_sales!$F$3:$AZ$3,0)),0)</f>
        <v>46</v>
      </c>
      <c r="AC175" s="312"/>
      <c r="AD175" s="312">
        <f>IFERROR(INDEX(zm_wise_product_sales!$F$4:$AZ$500,MATCH(report!$B175,zm_wise_product_sales!$B$4:$B$500,0),MATCH(report!AD$163,zm_wise_product_sales!$F$3:$AZ$3,0)),0)</f>
        <v>16</v>
      </c>
      <c r="AE175" s="312"/>
      <c r="AF175" s="312">
        <f>IFERROR(INDEX(zm_wise_product_sales!$F$4:$AZ$500,MATCH(report!$B175,zm_wise_product_sales!$B$4:$B$500,0),MATCH(report!AF$163,zm_wise_product_sales!$F$3:$AZ$3,0)),0)</f>
        <v>9</v>
      </c>
      <c r="AG175" s="312"/>
      <c r="AH175" s="312">
        <f>IFERROR(INDEX(zm_wise_product_sales!$F$4:$AZ$500,MATCH(report!$B175,zm_wise_product_sales!$B$4:$B$500,0),MATCH(report!AH$163,zm_wise_product_sales!$F$3:$AZ$3,0)),0)</f>
        <v>0</v>
      </c>
      <c r="AI175" s="390"/>
      <c r="BC175" s="100"/>
      <c r="BD175" s="100"/>
      <c r="BE175" s="100"/>
      <c r="BF175" s="100"/>
      <c r="BG175" s="100"/>
      <c r="BH175" s="100"/>
      <c r="BI175" s="100"/>
      <c r="BJ175" s="100"/>
      <c r="CJ175" s="167"/>
    </row>
    <row r="176" spans="1:88" s="25" customFormat="1" ht="15" customHeight="1" x14ac:dyDescent="0.25">
      <c r="A176" s="30">
        <v>13</v>
      </c>
      <c r="B176" s="127" t="str">
        <f>IFERROR(VLOOKUP($A176,resource!$CI$3:$DJ$398,5,0),0)</f>
        <v>KVIT-N TABLET</v>
      </c>
      <c r="C176" s="114"/>
      <c r="D176" s="114"/>
      <c r="E176" s="114"/>
      <c r="F176" s="114"/>
      <c r="G176" s="114"/>
      <c r="H176" s="204">
        <f>IFERROR(VLOOKUP($A176,resource!$CI$3:$DJ$398,27,0),0)</f>
        <v>5556</v>
      </c>
      <c r="I176" s="204"/>
      <c r="J176" s="204"/>
      <c r="K176" s="204">
        <f>IFERROR(VLOOKUP($A176,resource!$CI$3:$DJ$398,28,0),0)</f>
        <v>1173427.2</v>
      </c>
      <c r="L176" s="204"/>
      <c r="M176" s="204"/>
      <c r="N176" s="313">
        <f t="shared" si="21"/>
        <v>1008</v>
      </c>
      <c r="O176" s="314"/>
      <c r="P176" s="312">
        <f>IFERROR(INDEX(zm_wise_product_sales!$F$4:$AZ$500,MATCH(report!$B176,zm_wise_product_sales!$B$4:$B$500,0),MATCH(report!P$163,zm_wise_product_sales!$F$3:$AZ$3,0)),0)</f>
        <v>63</v>
      </c>
      <c r="Q176" s="312"/>
      <c r="R176" s="312">
        <f>IFERROR(INDEX(zm_wise_product_sales!$F$4:$AZ$500,MATCH(report!$B176,zm_wise_product_sales!$B$4:$B$500,0),MATCH(report!R$163,zm_wise_product_sales!$F$3:$AZ$3,0)),0)</f>
        <v>161</v>
      </c>
      <c r="S176" s="312"/>
      <c r="T176" s="312">
        <f>IFERROR(INDEX(zm_wise_product_sales!$F$4:$AZ$500,MATCH(report!$B176,zm_wise_product_sales!$B$4:$B$500,0),MATCH(report!T$163,zm_wise_product_sales!$F$3:$AZ$3,0)),0)</f>
        <v>76</v>
      </c>
      <c r="U176" s="312"/>
      <c r="V176" s="312">
        <f>IFERROR(INDEX(zm_wise_product_sales!$F$4:$AZ$500,MATCH(report!$B176,zm_wise_product_sales!$B$4:$B$500,0),MATCH(report!V$163,zm_wise_product_sales!$F$3:$AZ$3,0)),0)</f>
        <v>117</v>
      </c>
      <c r="W176" s="312"/>
      <c r="X176" s="312">
        <f>IFERROR(INDEX(zm_wise_product_sales!$F$4:$AZ$500,MATCH(report!$B176,zm_wise_product_sales!$B$4:$B$500,0),MATCH(report!X$163,zm_wise_product_sales!$F$3:$AZ$3,0)),0)</f>
        <v>21</v>
      </c>
      <c r="Y176" s="312"/>
      <c r="Z176" s="312">
        <f>IFERROR(INDEX(zm_wise_product_sales!$F$4:$AZ$500,MATCH(report!$B176,zm_wise_product_sales!$B$4:$B$500,0),MATCH(report!Z$163,zm_wise_product_sales!$F$3:$AZ$3,0)),0)</f>
        <v>64</v>
      </c>
      <c r="AA176" s="312"/>
      <c r="AB176" s="312">
        <f>IFERROR(INDEX(zm_wise_product_sales!$F$4:$AZ$500,MATCH(report!$B176,zm_wise_product_sales!$B$4:$B$500,0),MATCH(report!AB$163,zm_wise_product_sales!$F$3:$AZ$3,0)),0)</f>
        <v>114</v>
      </c>
      <c r="AC176" s="312"/>
      <c r="AD176" s="312">
        <f>IFERROR(INDEX(zm_wise_product_sales!$F$4:$AZ$500,MATCH(report!$B176,zm_wise_product_sales!$B$4:$B$500,0),MATCH(report!AD$163,zm_wise_product_sales!$F$3:$AZ$3,0)),0)</f>
        <v>162</v>
      </c>
      <c r="AE176" s="312"/>
      <c r="AF176" s="312">
        <f>IFERROR(INDEX(zm_wise_product_sales!$F$4:$AZ$500,MATCH(report!$B176,zm_wise_product_sales!$B$4:$B$500,0),MATCH(report!AF$163,zm_wise_product_sales!$F$3:$AZ$3,0)),0)</f>
        <v>230</v>
      </c>
      <c r="AG176" s="312"/>
      <c r="AH176" s="312">
        <f>IFERROR(INDEX(zm_wise_product_sales!$F$4:$AZ$500,MATCH(report!$B176,zm_wise_product_sales!$B$4:$B$500,0),MATCH(report!AH$163,zm_wise_product_sales!$F$3:$AZ$3,0)),0)</f>
        <v>0</v>
      </c>
      <c r="AI176" s="390"/>
      <c r="BC176" s="100"/>
      <c r="BD176" s="100"/>
      <c r="BE176" s="100"/>
      <c r="BF176" s="100"/>
      <c r="BG176" s="100"/>
      <c r="BH176" s="100"/>
      <c r="BI176" s="100"/>
      <c r="BJ176" s="100"/>
      <c r="CJ176" s="167"/>
    </row>
    <row r="177" spans="1:88" s="25" customFormat="1" ht="15" customHeight="1" x14ac:dyDescent="0.25">
      <c r="A177" s="30">
        <v>14</v>
      </c>
      <c r="B177" s="127" t="str">
        <f>IFERROR(VLOOKUP($A177,resource!$CI$3:$DJ$398,5,0),0)</f>
        <v>OLIF- 50 CAPSULE</v>
      </c>
      <c r="C177" s="114"/>
      <c r="D177" s="114"/>
      <c r="E177" s="114"/>
      <c r="F177" s="114"/>
      <c r="G177" s="114"/>
      <c r="H177" s="204">
        <f>IFERROR(VLOOKUP($A177,resource!$CI$3:$DJ$398,27,0),0)</f>
        <v>2907</v>
      </c>
      <c r="I177" s="204"/>
      <c r="J177" s="204"/>
      <c r="K177" s="204">
        <f>IFERROR(VLOOKUP($A177,resource!$CI$3:$DJ$398,28,0),0)</f>
        <v>1025880.2999999999</v>
      </c>
      <c r="L177" s="204"/>
      <c r="M177" s="204"/>
      <c r="N177" s="313">
        <f t="shared" si="21"/>
        <v>582</v>
      </c>
      <c r="O177" s="314"/>
      <c r="P177" s="312">
        <f>IFERROR(INDEX(zm_wise_product_sales!$F$4:$AZ$500,MATCH(report!$B177,zm_wise_product_sales!$B$4:$B$500,0),MATCH(report!P$163,zm_wise_product_sales!$F$3:$AZ$3,0)),0)</f>
        <v>89</v>
      </c>
      <c r="Q177" s="312"/>
      <c r="R177" s="312">
        <f>IFERROR(INDEX(zm_wise_product_sales!$F$4:$AZ$500,MATCH(report!$B177,zm_wise_product_sales!$B$4:$B$500,0),MATCH(report!R$163,zm_wise_product_sales!$F$3:$AZ$3,0)),0)</f>
        <v>69</v>
      </c>
      <c r="S177" s="312"/>
      <c r="T177" s="312">
        <f>IFERROR(INDEX(zm_wise_product_sales!$F$4:$AZ$500,MATCH(report!$B177,zm_wise_product_sales!$B$4:$B$500,0),MATCH(report!T$163,zm_wise_product_sales!$F$3:$AZ$3,0)),0)</f>
        <v>43</v>
      </c>
      <c r="U177" s="312"/>
      <c r="V177" s="312">
        <f>IFERROR(INDEX(zm_wise_product_sales!$F$4:$AZ$500,MATCH(report!$B177,zm_wise_product_sales!$B$4:$B$500,0),MATCH(report!V$163,zm_wise_product_sales!$F$3:$AZ$3,0)),0)</f>
        <v>44</v>
      </c>
      <c r="W177" s="312"/>
      <c r="X177" s="312">
        <f>IFERROR(INDEX(zm_wise_product_sales!$F$4:$AZ$500,MATCH(report!$B177,zm_wise_product_sales!$B$4:$B$500,0),MATCH(report!X$163,zm_wise_product_sales!$F$3:$AZ$3,0)),0)</f>
        <v>7</v>
      </c>
      <c r="Y177" s="312"/>
      <c r="Z177" s="312">
        <f>IFERROR(INDEX(zm_wise_product_sales!$F$4:$AZ$500,MATCH(report!$B177,zm_wise_product_sales!$B$4:$B$500,0),MATCH(report!Z$163,zm_wise_product_sales!$F$3:$AZ$3,0)),0)</f>
        <v>31</v>
      </c>
      <c r="AA177" s="312"/>
      <c r="AB177" s="312">
        <f>IFERROR(INDEX(zm_wise_product_sales!$F$4:$AZ$500,MATCH(report!$B177,zm_wise_product_sales!$B$4:$B$500,0),MATCH(report!AB$163,zm_wise_product_sales!$F$3:$AZ$3,0)),0)</f>
        <v>127</v>
      </c>
      <c r="AC177" s="312"/>
      <c r="AD177" s="312">
        <f>IFERROR(INDEX(zm_wise_product_sales!$F$4:$AZ$500,MATCH(report!$B177,zm_wise_product_sales!$B$4:$B$500,0),MATCH(report!AD$163,zm_wise_product_sales!$F$3:$AZ$3,0)),0)</f>
        <v>71</v>
      </c>
      <c r="AE177" s="312"/>
      <c r="AF177" s="312">
        <f>IFERROR(INDEX(zm_wise_product_sales!$F$4:$AZ$500,MATCH(report!$B177,zm_wise_product_sales!$B$4:$B$500,0),MATCH(report!AF$163,zm_wise_product_sales!$F$3:$AZ$3,0)),0)</f>
        <v>101</v>
      </c>
      <c r="AG177" s="312"/>
      <c r="AH177" s="312">
        <f>IFERROR(INDEX(zm_wise_product_sales!$F$4:$AZ$500,MATCH(report!$B177,zm_wise_product_sales!$B$4:$B$500,0),MATCH(report!AH$163,zm_wise_product_sales!$F$3:$AZ$3,0)),0)</f>
        <v>0</v>
      </c>
      <c r="AI177" s="390"/>
      <c r="BC177" s="100"/>
      <c r="BD177" s="100"/>
      <c r="BE177" s="100"/>
      <c r="BF177" s="100"/>
      <c r="BG177" s="100"/>
      <c r="BH177" s="100"/>
      <c r="BI177" s="100"/>
      <c r="BJ177" s="100"/>
      <c r="CJ177" s="167"/>
    </row>
    <row r="178" spans="1:88" s="25" customFormat="1" ht="15" customHeight="1" x14ac:dyDescent="0.25">
      <c r="A178" s="30">
        <v>15</v>
      </c>
      <c r="B178" s="127" t="str">
        <f>IFERROR(VLOOKUP($A178,resource!$CI$3:$DJ$398,5,0),0)</f>
        <v>KEZID TABLET</v>
      </c>
      <c r="C178" s="114"/>
      <c r="D178" s="114"/>
      <c r="E178" s="114"/>
      <c r="F178" s="114"/>
      <c r="G178" s="114"/>
      <c r="H178" s="204">
        <f>IFERROR(VLOOKUP($A178,resource!$CI$3:$DJ$398,27,0),0)</f>
        <v>2554</v>
      </c>
      <c r="I178" s="204"/>
      <c r="J178" s="204"/>
      <c r="K178" s="204">
        <f>IFERROR(VLOOKUP($A178,resource!$CI$3:$DJ$398,28,0),0)</f>
        <v>901306.6</v>
      </c>
      <c r="L178" s="204"/>
      <c r="M178" s="204"/>
      <c r="N178" s="313">
        <f t="shared" si="21"/>
        <v>192</v>
      </c>
      <c r="O178" s="314"/>
      <c r="P178" s="312">
        <f>IFERROR(INDEX(zm_wise_product_sales!$F$4:$AZ$500,MATCH(report!$B178,zm_wise_product_sales!$B$4:$B$500,0),MATCH(report!P$163,zm_wise_product_sales!$F$3:$AZ$3,0)),0)</f>
        <v>39</v>
      </c>
      <c r="Q178" s="312"/>
      <c r="R178" s="312">
        <f>IFERROR(INDEX(zm_wise_product_sales!$F$4:$AZ$500,MATCH(report!$B178,zm_wise_product_sales!$B$4:$B$500,0),MATCH(report!R$163,zm_wise_product_sales!$F$3:$AZ$3,0)),0)</f>
        <v>10</v>
      </c>
      <c r="S178" s="312"/>
      <c r="T178" s="312">
        <f>IFERROR(INDEX(zm_wise_product_sales!$F$4:$AZ$500,MATCH(report!$B178,zm_wise_product_sales!$B$4:$B$500,0),MATCH(report!T$163,zm_wise_product_sales!$F$3:$AZ$3,0)),0)</f>
        <v>42</v>
      </c>
      <c r="U178" s="312"/>
      <c r="V178" s="312">
        <f>IFERROR(INDEX(zm_wise_product_sales!$F$4:$AZ$500,MATCH(report!$B178,zm_wise_product_sales!$B$4:$B$500,0),MATCH(report!V$163,zm_wise_product_sales!$F$3:$AZ$3,0)),0)</f>
        <v>17</v>
      </c>
      <c r="W178" s="312"/>
      <c r="X178" s="312">
        <f>IFERROR(INDEX(zm_wise_product_sales!$F$4:$AZ$500,MATCH(report!$B178,zm_wise_product_sales!$B$4:$B$500,0),MATCH(report!X$163,zm_wise_product_sales!$F$3:$AZ$3,0)),0)</f>
        <v>1</v>
      </c>
      <c r="Y178" s="312"/>
      <c r="Z178" s="312">
        <f>IFERROR(INDEX(zm_wise_product_sales!$F$4:$AZ$500,MATCH(report!$B178,zm_wise_product_sales!$B$4:$B$500,0),MATCH(report!Z$163,zm_wise_product_sales!$F$3:$AZ$3,0)),0)</f>
        <v>1</v>
      </c>
      <c r="AA178" s="312"/>
      <c r="AB178" s="312">
        <f>IFERROR(INDEX(zm_wise_product_sales!$F$4:$AZ$500,MATCH(report!$B178,zm_wise_product_sales!$B$4:$B$500,0),MATCH(report!AB$163,zm_wise_product_sales!$F$3:$AZ$3,0)),0)</f>
        <v>63</v>
      </c>
      <c r="AC178" s="312"/>
      <c r="AD178" s="312">
        <f>IFERROR(INDEX(zm_wise_product_sales!$F$4:$AZ$500,MATCH(report!$B178,zm_wise_product_sales!$B$4:$B$500,0),MATCH(report!AD$163,zm_wise_product_sales!$F$3:$AZ$3,0)),0)</f>
        <v>13</v>
      </c>
      <c r="AE178" s="312"/>
      <c r="AF178" s="312">
        <f>IFERROR(INDEX(zm_wise_product_sales!$F$4:$AZ$500,MATCH(report!$B178,zm_wise_product_sales!$B$4:$B$500,0),MATCH(report!AF$163,zm_wise_product_sales!$F$3:$AZ$3,0)),0)</f>
        <v>6</v>
      </c>
      <c r="AG178" s="312"/>
      <c r="AH178" s="312">
        <f>IFERROR(INDEX(zm_wise_product_sales!$F$4:$AZ$500,MATCH(report!$B178,zm_wise_product_sales!$B$4:$B$500,0),MATCH(report!AH$163,zm_wise_product_sales!$F$3:$AZ$3,0)),0)</f>
        <v>0</v>
      </c>
      <c r="AI178" s="390"/>
      <c r="BC178" s="100"/>
      <c r="BD178" s="100"/>
      <c r="BE178" s="100"/>
      <c r="BF178" s="100"/>
      <c r="BG178" s="100"/>
      <c r="BH178" s="100"/>
      <c r="BI178" s="100"/>
      <c r="BJ178" s="100"/>
      <c r="CJ178" s="167"/>
    </row>
    <row r="179" spans="1:88" s="25" customFormat="1" ht="15" customHeight="1" x14ac:dyDescent="0.25">
      <c r="A179" s="30">
        <v>16</v>
      </c>
      <c r="B179" s="127" t="str">
        <f>IFERROR(VLOOKUP($A179,resource!$CI$3:$DJ$398,5,0),0)</f>
        <v>CASALT- D TABLET</v>
      </c>
      <c r="C179" s="114"/>
      <c r="D179" s="114"/>
      <c r="E179" s="114"/>
      <c r="F179" s="114"/>
      <c r="G179" s="114"/>
      <c r="H179" s="204">
        <f>IFERROR(VLOOKUP($A179,resource!$CI$3:$DJ$398,27,0),0)</f>
        <v>4827</v>
      </c>
      <c r="I179" s="204"/>
      <c r="J179" s="204"/>
      <c r="K179" s="204">
        <f>IFERROR(VLOOKUP($A179,resource!$CI$3:$DJ$398,28,0),0)</f>
        <v>892029.60000000009</v>
      </c>
      <c r="L179" s="204"/>
      <c r="M179" s="204"/>
      <c r="N179" s="313">
        <f t="shared" si="21"/>
        <v>11596</v>
      </c>
      <c r="O179" s="314"/>
      <c r="P179" s="312">
        <f>IFERROR(INDEX(zm_wise_product_sales!$F$4:$AZ$500,MATCH(report!$B179,zm_wise_product_sales!$B$4:$B$500,0),MATCH(report!P$163,zm_wise_product_sales!$F$3:$AZ$3,0)),0)</f>
        <v>1380</v>
      </c>
      <c r="Q179" s="312"/>
      <c r="R179" s="312">
        <f>IFERROR(INDEX(zm_wise_product_sales!$F$4:$AZ$500,MATCH(report!$B179,zm_wise_product_sales!$B$4:$B$500,0),MATCH(report!R$163,zm_wise_product_sales!$F$3:$AZ$3,0)),0)</f>
        <v>1468</v>
      </c>
      <c r="S179" s="312"/>
      <c r="T179" s="312">
        <f>IFERROR(INDEX(zm_wise_product_sales!$F$4:$AZ$500,MATCH(report!$B179,zm_wise_product_sales!$B$4:$B$500,0),MATCH(report!T$163,zm_wise_product_sales!$F$3:$AZ$3,0)),0)</f>
        <v>1630</v>
      </c>
      <c r="U179" s="312"/>
      <c r="V179" s="312">
        <f>IFERROR(INDEX(zm_wise_product_sales!$F$4:$AZ$500,MATCH(report!$B179,zm_wise_product_sales!$B$4:$B$500,0),MATCH(report!V$163,zm_wise_product_sales!$F$3:$AZ$3,0)),0)</f>
        <v>1824</v>
      </c>
      <c r="W179" s="312"/>
      <c r="X179" s="312">
        <f>IFERROR(INDEX(zm_wise_product_sales!$F$4:$AZ$500,MATCH(report!$B179,zm_wise_product_sales!$B$4:$B$500,0),MATCH(report!X$163,zm_wise_product_sales!$F$3:$AZ$3,0)),0)</f>
        <v>332</v>
      </c>
      <c r="Y179" s="312"/>
      <c r="Z179" s="312">
        <f>IFERROR(INDEX(zm_wise_product_sales!$F$4:$AZ$500,MATCH(report!$B179,zm_wise_product_sales!$B$4:$B$500,0),MATCH(report!Z$163,zm_wise_product_sales!$F$3:$AZ$3,0)),0)</f>
        <v>1174</v>
      </c>
      <c r="AA179" s="312"/>
      <c r="AB179" s="312">
        <f>IFERROR(INDEX(zm_wise_product_sales!$F$4:$AZ$500,MATCH(report!$B179,zm_wise_product_sales!$B$4:$B$500,0),MATCH(report!AB$163,zm_wise_product_sales!$F$3:$AZ$3,0)),0)</f>
        <v>2951</v>
      </c>
      <c r="AC179" s="312"/>
      <c r="AD179" s="312">
        <f>IFERROR(INDEX(zm_wise_product_sales!$F$4:$AZ$500,MATCH(report!$B179,zm_wise_product_sales!$B$4:$B$500,0),MATCH(report!AD$163,zm_wise_product_sales!$F$3:$AZ$3,0)),0)</f>
        <v>393</v>
      </c>
      <c r="AE179" s="312"/>
      <c r="AF179" s="312">
        <f>IFERROR(INDEX(zm_wise_product_sales!$F$4:$AZ$500,MATCH(report!$B179,zm_wise_product_sales!$B$4:$B$500,0),MATCH(report!AF$163,zm_wise_product_sales!$F$3:$AZ$3,0)),0)</f>
        <v>444</v>
      </c>
      <c r="AG179" s="312"/>
      <c r="AH179" s="312">
        <f>IFERROR(INDEX(zm_wise_product_sales!$F$4:$AZ$500,MATCH(report!$B179,zm_wise_product_sales!$B$4:$B$500,0),MATCH(report!AH$163,zm_wise_product_sales!$F$3:$AZ$3,0)),0)</f>
        <v>0</v>
      </c>
      <c r="AI179" s="390"/>
      <c r="BC179" s="100"/>
      <c r="BD179" s="100"/>
      <c r="BE179" s="100"/>
      <c r="BF179" s="100"/>
      <c r="BG179" s="100"/>
      <c r="BH179" s="100"/>
      <c r="BI179" s="100"/>
      <c r="BJ179" s="100"/>
      <c r="CJ179" s="167"/>
    </row>
    <row r="180" spans="1:88" s="25" customFormat="1" ht="15" customHeight="1" x14ac:dyDescent="0.25">
      <c r="A180" s="30">
        <v>17</v>
      </c>
      <c r="B180" s="127" t="str">
        <f>IFERROR(VLOOKUP($A180,resource!$CI$3:$DJ$398,5,0),0)</f>
        <v>OMEX -20 CAPSULE (BLISTER)</v>
      </c>
      <c r="C180" s="114"/>
      <c r="D180" s="114"/>
      <c r="E180" s="114"/>
      <c r="F180" s="114"/>
      <c r="G180" s="114"/>
      <c r="H180" s="204">
        <f>IFERROR(VLOOKUP($A180,resource!$CI$3:$DJ$398,27,0),0)</f>
        <v>1651</v>
      </c>
      <c r="I180" s="204"/>
      <c r="J180" s="204"/>
      <c r="K180" s="204">
        <f>IFERROR(VLOOKUP($A180,resource!$CI$3:$DJ$398,28,0),0)</f>
        <v>875195.10000000009</v>
      </c>
      <c r="L180" s="204"/>
      <c r="M180" s="204"/>
      <c r="N180" s="313">
        <f t="shared" si="21"/>
        <v>4719</v>
      </c>
      <c r="O180" s="314"/>
      <c r="P180" s="312">
        <f>IFERROR(INDEX(zm_wise_product_sales!$F$4:$AZ$500,MATCH(report!$B180,zm_wise_product_sales!$B$4:$B$500,0),MATCH(report!P$163,zm_wise_product_sales!$F$3:$AZ$3,0)),0)</f>
        <v>353</v>
      </c>
      <c r="Q180" s="312"/>
      <c r="R180" s="312">
        <f>IFERROR(INDEX(zm_wise_product_sales!$F$4:$AZ$500,MATCH(report!$B180,zm_wise_product_sales!$B$4:$B$500,0),MATCH(report!R$163,zm_wise_product_sales!$F$3:$AZ$3,0)),0)</f>
        <v>608</v>
      </c>
      <c r="S180" s="312"/>
      <c r="T180" s="312">
        <f>IFERROR(INDEX(zm_wise_product_sales!$F$4:$AZ$500,MATCH(report!$B180,zm_wise_product_sales!$B$4:$B$500,0),MATCH(report!T$163,zm_wise_product_sales!$F$3:$AZ$3,0)),0)</f>
        <v>539</v>
      </c>
      <c r="U180" s="312"/>
      <c r="V180" s="312">
        <f>IFERROR(INDEX(zm_wise_product_sales!$F$4:$AZ$500,MATCH(report!$B180,zm_wise_product_sales!$B$4:$B$500,0),MATCH(report!V$163,zm_wise_product_sales!$F$3:$AZ$3,0)),0)</f>
        <v>668</v>
      </c>
      <c r="W180" s="312"/>
      <c r="X180" s="312">
        <f>IFERROR(INDEX(zm_wise_product_sales!$F$4:$AZ$500,MATCH(report!$B180,zm_wise_product_sales!$B$4:$B$500,0),MATCH(report!X$163,zm_wise_product_sales!$F$3:$AZ$3,0)),0)</f>
        <v>29</v>
      </c>
      <c r="Y180" s="312"/>
      <c r="Z180" s="312">
        <f>IFERROR(INDEX(zm_wise_product_sales!$F$4:$AZ$500,MATCH(report!$B180,zm_wise_product_sales!$B$4:$B$500,0),MATCH(report!Z$163,zm_wise_product_sales!$F$3:$AZ$3,0)),0)</f>
        <v>381</v>
      </c>
      <c r="AA180" s="312"/>
      <c r="AB180" s="312">
        <f>IFERROR(INDEX(zm_wise_product_sales!$F$4:$AZ$500,MATCH(report!$B180,zm_wise_product_sales!$B$4:$B$500,0),MATCH(report!AB$163,zm_wise_product_sales!$F$3:$AZ$3,0)),0)</f>
        <v>918</v>
      </c>
      <c r="AC180" s="312"/>
      <c r="AD180" s="312">
        <f>IFERROR(INDEX(zm_wise_product_sales!$F$4:$AZ$500,MATCH(report!$B180,zm_wise_product_sales!$B$4:$B$500,0),MATCH(report!AD$163,zm_wise_product_sales!$F$3:$AZ$3,0)),0)</f>
        <v>452</v>
      </c>
      <c r="AE180" s="312"/>
      <c r="AF180" s="312">
        <f>IFERROR(INDEX(zm_wise_product_sales!$F$4:$AZ$500,MATCH(report!$B180,zm_wise_product_sales!$B$4:$B$500,0),MATCH(report!AF$163,zm_wise_product_sales!$F$3:$AZ$3,0)),0)</f>
        <v>771</v>
      </c>
      <c r="AG180" s="312"/>
      <c r="AH180" s="312">
        <f>IFERROR(INDEX(zm_wise_product_sales!$F$4:$AZ$500,MATCH(report!$B180,zm_wise_product_sales!$B$4:$B$500,0),MATCH(report!AH$163,zm_wise_product_sales!$F$3:$AZ$3,0)),0)</f>
        <v>0</v>
      </c>
      <c r="AI180" s="390"/>
      <c r="BC180" s="100"/>
      <c r="BD180" s="100"/>
      <c r="BE180" s="100"/>
      <c r="BF180" s="100"/>
      <c r="BG180" s="100"/>
      <c r="BH180" s="100"/>
      <c r="BI180" s="100"/>
      <c r="BJ180" s="100"/>
      <c r="CJ180" s="167"/>
    </row>
    <row r="181" spans="1:88" s="25" customFormat="1" ht="15" customHeight="1" x14ac:dyDescent="0.25">
      <c r="A181" s="30">
        <v>18</v>
      </c>
      <c r="B181" s="127" t="str">
        <f>IFERROR(VLOOKUP($A181,resource!$CI$3:$DJ$398,5,0),0)</f>
        <v>KEFIM DRY SYRUP 50ml</v>
      </c>
      <c r="C181" s="114"/>
      <c r="D181" s="114"/>
      <c r="E181" s="114"/>
      <c r="F181" s="114"/>
      <c r="G181" s="114"/>
      <c r="H181" s="204">
        <f>IFERROR(VLOOKUP($A181,resource!$CI$3:$DJ$398,27,0),0)</f>
        <v>4892</v>
      </c>
      <c r="I181" s="204"/>
      <c r="J181" s="204"/>
      <c r="K181" s="204">
        <f>IFERROR(VLOOKUP($A181,resource!$CI$3:$DJ$398,28,0),0)</f>
        <v>841913.2</v>
      </c>
      <c r="L181" s="204"/>
      <c r="M181" s="204"/>
      <c r="N181" s="313">
        <f t="shared" si="21"/>
        <v>2831</v>
      </c>
      <c r="O181" s="314"/>
      <c r="P181" s="312">
        <f>IFERROR(INDEX(zm_wise_product_sales!$F$4:$AZ$500,MATCH(report!$B181,zm_wise_product_sales!$B$4:$B$500,0),MATCH(report!P$163,zm_wise_product_sales!$F$3:$AZ$3,0)),0)</f>
        <v>219</v>
      </c>
      <c r="Q181" s="312"/>
      <c r="R181" s="312">
        <f>IFERROR(INDEX(zm_wise_product_sales!$F$4:$AZ$500,MATCH(report!$B181,zm_wise_product_sales!$B$4:$B$500,0),MATCH(report!R$163,zm_wise_product_sales!$F$3:$AZ$3,0)),0)</f>
        <v>195</v>
      </c>
      <c r="S181" s="312"/>
      <c r="T181" s="312">
        <f>IFERROR(INDEX(zm_wise_product_sales!$F$4:$AZ$500,MATCH(report!$B181,zm_wise_product_sales!$B$4:$B$500,0),MATCH(report!T$163,zm_wise_product_sales!$F$3:$AZ$3,0)),0)</f>
        <v>402</v>
      </c>
      <c r="U181" s="312"/>
      <c r="V181" s="312">
        <f>IFERROR(INDEX(zm_wise_product_sales!$F$4:$AZ$500,MATCH(report!$B181,zm_wise_product_sales!$B$4:$B$500,0),MATCH(report!V$163,zm_wise_product_sales!$F$3:$AZ$3,0)),0)</f>
        <v>323</v>
      </c>
      <c r="W181" s="312"/>
      <c r="X181" s="312">
        <f>IFERROR(INDEX(zm_wise_product_sales!$F$4:$AZ$500,MATCH(report!$B181,zm_wise_product_sales!$B$4:$B$500,0),MATCH(report!X$163,zm_wise_product_sales!$F$3:$AZ$3,0)),0)</f>
        <v>6</v>
      </c>
      <c r="Y181" s="312"/>
      <c r="Z181" s="312">
        <f>IFERROR(INDEX(zm_wise_product_sales!$F$4:$AZ$500,MATCH(report!$B181,zm_wise_product_sales!$B$4:$B$500,0),MATCH(report!Z$163,zm_wise_product_sales!$F$3:$AZ$3,0)),0)</f>
        <v>80</v>
      </c>
      <c r="AA181" s="312"/>
      <c r="AB181" s="312">
        <f>IFERROR(INDEX(zm_wise_product_sales!$F$4:$AZ$500,MATCH(report!$B181,zm_wise_product_sales!$B$4:$B$500,0),MATCH(report!AB$163,zm_wise_product_sales!$F$3:$AZ$3,0)),0)</f>
        <v>1030</v>
      </c>
      <c r="AC181" s="312"/>
      <c r="AD181" s="312">
        <f>IFERROR(INDEX(zm_wise_product_sales!$F$4:$AZ$500,MATCH(report!$B181,zm_wise_product_sales!$B$4:$B$500,0),MATCH(report!AD$163,zm_wise_product_sales!$F$3:$AZ$3,0)),0)</f>
        <v>281</v>
      </c>
      <c r="AE181" s="312"/>
      <c r="AF181" s="312">
        <f>IFERROR(INDEX(zm_wise_product_sales!$F$4:$AZ$500,MATCH(report!$B181,zm_wise_product_sales!$B$4:$B$500,0),MATCH(report!AF$163,zm_wise_product_sales!$F$3:$AZ$3,0)),0)</f>
        <v>295</v>
      </c>
      <c r="AG181" s="312"/>
      <c r="AH181" s="312">
        <f>IFERROR(INDEX(zm_wise_product_sales!$F$4:$AZ$500,MATCH(report!$B181,zm_wise_product_sales!$B$4:$B$500,0),MATCH(report!AH$163,zm_wise_product_sales!$F$3:$AZ$3,0)),0)</f>
        <v>0</v>
      </c>
      <c r="AI181" s="390"/>
      <c r="BC181" s="100"/>
      <c r="BD181" s="100"/>
      <c r="BE181" s="100"/>
      <c r="BF181" s="100"/>
      <c r="BG181" s="100"/>
      <c r="BH181" s="100"/>
      <c r="BI181" s="100"/>
      <c r="BJ181" s="100"/>
      <c r="CJ181" s="167"/>
    </row>
    <row r="182" spans="1:88" s="25" customFormat="1" ht="15" customHeight="1" x14ac:dyDescent="0.25">
      <c r="A182" s="30">
        <v>19</v>
      </c>
      <c r="B182" s="127" t="str">
        <f>IFERROR(VLOOKUP($A182,resource!$CI$3:$DJ$398,5,0),0)</f>
        <v>GLUDEX TABLET .5mg</v>
      </c>
      <c r="C182" s="114"/>
      <c r="D182" s="114"/>
      <c r="E182" s="114"/>
      <c r="F182" s="114"/>
      <c r="G182" s="114"/>
      <c r="H182" s="204">
        <f>IFERROR(VLOOKUP($A182,resource!$CI$3:$DJ$398,27,0),0)</f>
        <v>9251</v>
      </c>
      <c r="I182" s="204"/>
      <c r="J182" s="204"/>
      <c r="K182" s="204">
        <f>IFERROR(VLOOKUP($A182,resource!$CI$3:$DJ$398,28,0),0)</f>
        <v>814088</v>
      </c>
      <c r="L182" s="204"/>
      <c r="M182" s="204"/>
      <c r="N182" s="313">
        <f t="shared" si="21"/>
        <v>0</v>
      </c>
      <c r="O182" s="314"/>
      <c r="P182" s="312">
        <f>IFERROR(INDEX(zm_wise_product_sales!$F$4:$AZ$500,MATCH(report!$B182,zm_wise_product_sales!$B$4:$B$500,0),MATCH(report!P$163,zm_wise_product_sales!$F$3:$AZ$3,0)),0)</f>
        <v>0</v>
      </c>
      <c r="Q182" s="312"/>
      <c r="R182" s="312">
        <f>IFERROR(INDEX(zm_wise_product_sales!$F$4:$AZ$500,MATCH(report!$B182,zm_wise_product_sales!$B$4:$B$500,0),MATCH(report!R$163,zm_wise_product_sales!$F$3:$AZ$3,0)),0)</f>
        <v>0</v>
      </c>
      <c r="S182" s="312"/>
      <c r="T182" s="312">
        <f>IFERROR(INDEX(zm_wise_product_sales!$F$4:$AZ$500,MATCH(report!$B182,zm_wise_product_sales!$B$4:$B$500,0),MATCH(report!T$163,zm_wise_product_sales!$F$3:$AZ$3,0)),0)</f>
        <v>0</v>
      </c>
      <c r="U182" s="312"/>
      <c r="V182" s="312">
        <f>IFERROR(INDEX(zm_wise_product_sales!$F$4:$AZ$500,MATCH(report!$B182,zm_wise_product_sales!$B$4:$B$500,0),MATCH(report!V$163,zm_wise_product_sales!$F$3:$AZ$3,0)),0)</f>
        <v>0</v>
      </c>
      <c r="W182" s="312"/>
      <c r="X182" s="312">
        <f>IFERROR(INDEX(zm_wise_product_sales!$F$4:$AZ$500,MATCH(report!$B182,zm_wise_product_sales!$B$4:$B$500,0),MATCH(report!X$163,zm_wise_product_sales!$F$3:$AZ$3,0)),0)</f>
        <v>0</v>
      </c>
      <c r="Y182" s="312"/>
      <c r="Z182" s="312">
        <f>IFERROR(INDEX(zm_wise_product_sales!$F$4:$AZ$500,MATCH(report!$B182,zm_wise_product_sales!$B$4:$B$500,0),MATCH(report!Z$163,zm_wise_product_sales!$F$3:$AZ$3,0)),0)</f>
        <v>0</v>
      </c>
      <c r="AA182" s="312"/>
      <c r="AB182" s="312">
        <f>IFERROR(INDEX(zm_wise_product_sales!$F$4:$AZ$500,MATCH(report!$B182,zm_wise_product_sales!$B$4:$B$500,0),MATCH(report!AB$163,zm_wise_product_sales!$F$3:$AZ$3,0)),0)</f>
        <v>0</v>
      </c>
      <c r="AC182" s="312"/>
      <c r="AD182" s="312">
        <f>IFERROR(INDEX(zm_wise_product_sales!$F$4:$AZ$500,MATCH(report!$B182,zm_wise_product_sales!$B$4:$B$500,0),MATCH(report!AD$163,zm_wise_product_sales!$F$3:$AZ$3,0)),0)</f>
        <v>0</v>
      </c>
      <c r="AE182" s="312"/>
      <c r="AF182" s="312">
        <f>IFERROR(INDEX(zm_wise_product_sales!$F$4:$AZ$500,MATCH(report!$B182,zm_wise_product_sales!$B$4:$B$500,0),MATCH(report!AF$163,zm_wise_product_sales!$F$3:$AZ$3,0)),0)</f>
        <v>0</v>
      </c>
      <c r="AG182" s="312"/>
      <c r="AH182" s="312">
        <f>IFERROR(INDEX(zm_wise_product_sales!$F$4:$AZ$500,MATCH(report!$B182,zm_wise_product_sales!$B$4:$B$500,0),MATCH(report!AH$163,zm_wise_product_sales!$F$3:$AZ$3,0)),0)</f>
        <v>0</v>
      </c>
      <c r="AI182" s="390"/>
      <c r="BC182" s="100"/>
      <c r="BD182" s="100"/>
      <c r="BE182" s="100"/>
      <c r="BF182" s="100"/>
      <c r="BG182" s="100"/>
      <c r="BH182" s="100"/>
      <c r="BI182" s="100"/>
      <c r="BJ182" s="100"/>
      <c r="CJ182" s="167"/>
    </row>
    <row r="183" spans="1:88" s="25" customFormat="1" ht="15" customHeight="1" x14ac:dyDescent="0.25">
      <c r="A183" s="30">
        <v>20</v>
      </c>
      <c r="B183" s="127" t="str">
        <f>IFERROR(VLOOKUP($A183,resource!$CI$3:$DJ$398,5,0),0)</f>
        <v>PROTIK VITALITY (Jr.)</v>
      </c>
      <c r="C183" s="114"/>
      <c r="D183" s="114"/>
      <c r="E183" s="114"/>
      <c r="F183" s="114"/>
      <c r="G183" s="114"/>
      <c r="H183" s="204">
        <f>IFERROR(VLOOKUP($A183,resource!$CI$3:$DJ$398,27,0),0)</f>
        <v>7045</v>
      </c>
      <c r="I183" s="204"/>
      <c r="J183" s="204"/>
      <c r="K183" s="204">
        <f>IFERROR(VLOOKUP($A183,resource!$CI$3:$DJ$398,28,0),0)</f>
        <v>774950</v>
      </c>
      <c r="L183" s="204"/>
      <c r="M183" s="204"/>
      <c r="N183" s="313">
        <f t="shared" si="21"/>
        <v>1417</v>
      </c>
      <c r="O183" s="314"/>
      <c r="P183" s="312">
        <f>IFERROR(INDEX(zm_wise_product_sales!$F$4:$AZ$500,MATCH(report!$B183,zm_wise_product_sales!$B$4:$B$500,0),MATCH(report!P$163,zm_wise_product_sales!$F$3:$AZ$3,0)),0)</f>
        <v>38</v>
      </c>
      <c r="Q183" s="312"/>
      <c r="R183" s="312">
        <f>IFERROR(INDEX(zm_wise_product_sales!$F$4:$AZ$500,MATCH(report!$B183,zm_wise_product_sales!$B$4:$B$500,0),MATCH(report!R$163,zm_wise_product_sales!$F$3:$AZ$3,0)),0)</f>
        <v>14</v>
      </c>
      <c r="S183" s="312"/>
      <c r="T183" s="312">
        <f>IFERROR(INDEX(zm_wise_product_sales!$F$4:$AZ$500,MATCH(report!$B183,zm_wise_product_sales!$B$4:$B$500,0),MATCH(report!T$163,zm_wise_product_sales!$F$3:$AZ$3,0)),0)</f>
        <v>189</v>
      </c>
      <c r="U183" s="312"/>
      <c r="V183" s="312">
        <f>IFERROR(INDEX(zm_wise_product_sales!$F$4:$AZ$500,MATCH(report!$B183,zm_wise_product_sales!$B$4:$B$500,0),MATCH(report!V$163,zm_wise_product_sales!$F$3:$AZ$3,0)),0)</f>
        <v>174</v>
      </c>
      <c r="W183" s="312"/>
      <c r="X183" s="312">
        <f>IFERROR(INDEX(zm_wise_product_sales!$F$4:$AZ$500,MATCH(report!$B183,zm_wise_product_sales!$B$4:$B$500,0),MATCH(report!X$163,zm_wise_product_sales!$F$3:$AZ$3,0)),0)</f>
        <v>0</v>
      </c>
      <c r="Y183" s="312"/>
      <c r="Z183" s="312">
        <f>IFERROR(INDEX(zm_wise_product_sales!$F$4:$AZ$500,MATCH(report!$B183,zm_wise_product_sales!$B$4:$B$500,0),MATCH(report!Z$163,zm_wise_product_sales!$F$3:$AZ$3,0)),0)</f>
        <v>10</v>
      </c>
      <c r="AA183" s="312"/>
      <c r="AB183" s="312">
        <f>IFERROR(INDEX(zm_wise_product_sales!$F$4:$AZ$500,MATCH(report!$B183,zm_wise_product_sales!$B$4:$B$500,0),MATCH(report!AB$163,zm_wise_product_sales!$F$3:$AZ$3,0)),0)</f>
        <v>619</v>
      </c>
      <c r="AC183" s="312"/>
      <c r="AD183" s="312">
        <f>IFERROR(INDEX(zm_wise_product_sales!$F$4:$AZ$500,MATCH(report!$B183,zm_wise_product_sales!$B$4:$B$500,0),MATCH(report!AD$163,zm_wise_product_sales!$F$3:$AZ$3,0)),0)</f>
        <v>130</v>
      </c>
      <c r="AE183" s="312"/>
      <c r="AF183" s="312">
        <f>IFERROR(INDEX(zm_wise_product_sales!$F$4:$AZ$500,MATCH(report!$B183,zm_wise_product_sales!$B$4:$B$500,0),MATCH(report!AF$163,zm_wise_product_sales!$F$3:$AZ$3,0)),0)</f>
        <v>243</v>
      </c>
      <c r="AG183" s="312"/>
      <c r="AH183" s="312">
        <f>IFERROR(INDEX(zm_wise_product_sales!$F$4:$AZ$500,MATCH(report!$B183,zm_wise_product_sales!$B$4:$B$500,0),MATCH(report!AH$163,zm_wise_product_sales!$F$3:$AZ$3,0)),0)</f>
        <v>0</v>
      </c>
      <c r="AI183" s="390"/>
      <c r="BC183" s="100"/>
      <c r="BD183" s="100"/>
      <c r="BE183" s="100"/>
      <c r="BF183" s="100"/>
      <c r="BG183" s="100"/>
      <c r="BH183" s="100"/>
      <c r="BI183" s="100"/>
      <c r="BJ183" s="100"/>
      <c r="CJ183" s="167"/>
    </row>
    <row r="184" spans="1:88" s="25" customFormat="1" ht="15" customHeight="1" x14ac:dyDescent="0.25">
      <c r="A184" s="30">
        <v>21</v>
      </c>
      <c r="B184" s="127" t="str">
        <f>IFERROR(VLOOKUP($A184,resource!$CI$3:$DJ$398,5,0),0)</f>
        <v>LINTIN 5MG TABLET</v>
      </c>
      <c r="C184" s="114"/>
      <c r="D184" s="114"/>
      <c r="E184" s="114"/>
      <c r="F184" s="114"/>
      <c r="G184" s="114"/>
      <c r="H184" s="204">
        <f>IFERROR(VLOOKUP($A184,resource!$CI$3:$DJ$398,27,0),0)</f>
        <v>2167</v>
      </c>
      <c r="I184" s="204"/>
      <c r="J184" s="204"/>
      <c r="K184" s="204">
        <f>IFERROR(VLOOKUP($A184,resource!$CI$3:$DJ$398,28,0),0)</f>
        <v>762784</v>
      </c>
      <c r="L184" s="204"/>
      <c r="M184" s="204"/>
      <c r="N184" s="313">
        <f t="shared" si="21"/>
        <v>41</v>
      </c>
      <c r="O184" s="314"/>
      <c r="P184" s="312">
        <f>IFERROR(INDEX(zm_wise_product_sales!$F$4:$AZ$500,MATCH(report!$B184,zm_wise_product_sales!$B$4:$B$500,0),MATCH(report!P$163,zm_wise_product_sales!$F$3:$AZ$3,0)),0)</f>
        <v>0</v>
      </c>
      <c r="Q184" s="312"/>
      <c r="R184" s="312">
        <f>IFERROR(INDEX(zm_wise_product_sales!$F$4:$AZ$500,MATCH(report!$B184,zm_wise_product_sales!$B$4:$B$500,0),MATCH(report!R$163,zm_wise_product_sales!$F$3:$AZ$3,0)),0)</f>
        <v>4</v>
      </c>
      <c r="S184" s="312"/>
      <c r="T184" s="312">
        <f>IFERROR(INDEX(zm_wise_product_sales!$F$4:$AZ$500,MATCH(report!$B184,zm_wise_product_sales!$B$4:$B$500,0),MATCH(report!T$163,zm_wise_product_sales!$F$3:$AZ$3,0)),0)</f>
        <v>4</v>
      </c>
      <c r="U184" s="312"/>
      <c r="V184" s="312">
        <f>IFERROR(INDEX(zm_wise_product_sales!$F$4:$AZ$500,MATCH(report!$B184,zm_wise_product_sales!$B$4:$B$500,0),MATCH(report!V$163,zm_wise_product_sales!$F$3:$AZ$3,0)),0)</f>
        <v>0</v>
      </c>
      <c r="W184" s="312"/>
      <c r="X184" s="312">
        <f>IFERROR(INDEX(zm_wise_product_sales!$F$4:$AZ$500,MATCH(report!$B184,zm_wise_product_sales!$B$4:$B$500,0),MATCH(report!X$163,zm_wise_product_sales!$F$3:$AZ$3,0)),0)</f>
        <v>10</v>
      </c>
      <c r="Y184" s="312"/>
      <c r="Z184" s="312">
        <f>IFERROR(INDEX(zm_wise_product_sales!$F$4:$AZ$500,MATCH(report!$B184,zm_wise_product_sales!$B$4:$B$500,0),MATCH(report!Z$163,zm_wise_product_sales!$F$3:$AZ$3,0)),0)</f>
        <v>0</v>
      </c>
      <c r="AA184" s="312"/>
      <c r="AB184" s="312">
        <f>IFERROR(INDEX(zm_wise_product_sales!$F$4:$AZ$500,MATCH(report!$B184,zm_wise_product_sales!$B$4:$B$500,0),MATCH(report!AB$163,zm_wise_product_sales!$F$3:$AZ$3,0)),0)</f>
        <v>13</v>
      </c>
      <c r="AC184" s="312"/>
      <c r="AD184" s="312">
        <f>IFERROR(INDEX(zm_wise_product_sales!$F$4:$AZ$500,MATCH(report!$B184,zm_wise_product_sales!$B$4:$B$500,0),MATCH(report!AD$163,zm_wise_product_sales!$F$3:$AZ$3,0)),0)</f>
        <v>0</v>
      </c>
      <c r="AE184" s="312"/>
      <c r="AF184" s="312">
        <f>IFERROR(INDEX(zm_wise_product_sales!$F$4:$AZ$500,MATCH(report!$B184,zm_wise_product_sales!$B$4:$B$500,0),MATCH(report!AF$163,zm_wise_product_sales!$F$3:$AZ$3,0)),0)</f>
        <v>10</v>
      </c>
      <c r="AG184" s="312"/>
      <c r="AH184" s="312">
        <f>IFERROR(INDEX(zm_wise_product_sales!$F$4:$AZ$500,MATCH(report!$B184,zm_wise_product_sales!$B$4:$B$500,0),MATCH(report!AH$163,zm_wise_product_sales!$F$3:$AZ$3,0)),0)</f>
        <v>0</v>
      </c>
      <c r="AI184" s="390"/>
      <c r="BC184" s="100"/>
      <c r="BD184" s="100"/>
      <c r="BE184" s="100"/>
      <c r="BF184" s="100"/>
      <c r="BG184" s="100"/>
      <c r="BH184" s="100"/>
      <c r="BI184" s="100"/>
      <c r="BJ184" s="100"/>
      <c r="CJ184" s="167"/>
    </row>
    <row r="185" spans="1:88" s="25" customFormat="1" ht="15" customHeight="1" x14ac:dyDescent="0.25">
      <c r="A185" s="30">
        <v>22</v>
      </c>
      <c r="B185" s="127" t="str">
        <f>IFERROR(VLOOKUP($A185,resource!$CI$3:$DJ$398,5,0),0)</f>
        <v>ALLERNIL TABLET-10mg</v>
      </c>
      <c r="C185" s="114"/>
      <c r="D185" s="114"/>
      <c r="E185" s="114"/>
      <c r="F185" s="114"/>
      <c r="G185" s="114"/>
      <c r="H185" s="204">
        <f>IFERROR(VLOOKUP($A185,resource!$CI$3:$DJ$398,27,0),0)</f>
        <v>3988</v>
      </c>
      <c r="I185" s="204"/>
      <c r="J185" s="204"/>
      <c r="K185" s="204">
        <f>IFERROR(VLOOKUP($A185,resource!$CI$3:$DJ$398,28,0),0)</f>
        <v>697900</v>
      </c>
      <c r="L185" s="204"/>
      <c r="M185" s="204"/>
      <c r="N185" s="313">
        <f t="shared" si="21"/>
        <v>617</v>
      </c>
      <c r="O185" s="314"/>
      <c r="P185" s="312">
        <f>IFERROR(INDEX(zm_wise_product_sales!$F$4:$AZ$500,MATCH(report!$B185,zm_wise_product_sales!$B$4:$B$500,0),MATCH(report!P$163,zm_wise_product_sales!$F$3:$AZ$3,0)),0)</f>
        <v>47</v>
      </c>
      <c r="Q185" s="312"/>
      <c r="R185" s="312">
        <f>IFERROR(INDEX(zm_wise_product_sales!$F$4:$AZ$500,MATCH(report!$B185,zm_wise_product_sales!$B$4:$B$500,0),MATCH(report!R$163,zm_wise_product_sales!$F$3:$AZ$3,0)),0)</f>
        <v>21</v>
      </c>
      <c r="S185" s="312"/>
      <c r="T185" s="312">
        <f>IFERROR(INDEX(zm_wise_product_sales!$F$4:$AZ$500,MATCH(report!$B185,zm_wise_product_sales!$B$4:$B$500,0),MATCH(report!T$163,zm_wise_product_sales!$F$3:$AZ$3,0)),0)</f>
        <v>90</v>
      </c>
      <c r="U185" s="312"/>
      <c r="V185" s="312">
        <f>IFERROR(INDEX(zm_wise_product_sales!$F$4:$AZ$500,MATCH(report!$B185,zm_wise_product_sales!$B$4:$B$500,0),MATCH(report!V$163,zm_wise_product_sales!$F$3:$AZ$3,0)),0)</f>
        <v>139</v>
      </c>
      <c r="W185" s="312"/>
      <c r="X185" s="312">
        <f>IFERROR(INDEX(zm_wise_product_sales!$F$4:$AZ$500,MATCH(report!$B185,zm_wise_product_sales!$B$4:$B$500,0),MATCH(report!X$163,zm_wise_product_sales!$F$3:$AZ$3,0)),0)</f>
        <v>28</v>
      </c>
      <c r="Y185" s="312"/>
      <c r="Z185" s="312">
        <f>IFERROR(INDEX(zm_wise_product_sales!$F$4:$AZ$500,MATCH(report!$B185,zm_wise_product_sales!$B$4:$B$500,0),MATCH(report!Z$163,zm_wise_product_sales!$F$3:$AZ$3,0)),0)</f>
        <v>104</v>
      </c>
      <c r="AA185" s="312"/>
      <c r="AB185" s="312">
        <f>IFERROR(INDEX(zm_wise_product_sales!$F$4:$AZ$500,MATCH(report!$B185,zm_wise_product_sales!$B$4:$B$500,0),MATCH(report!AB$163,zm_wise_product_sales!$F$3:$AZ$3,0)),0)</f>
        <v>155</v>
      </c>
      <c r="AC185" s="312"/>
      <c r="AD185" s="312">
        <f>IFERROR(INDEX(zm_wise_product_sales!$F$4:$AZ$500,MATCH(report!$B185,zm_wise_product_sales!$B$4:$B$500,0),MATCH(report!AD$163,zm_wise_product_sales!$F$3:$AZ$3,0)),0)</f>
        <v>22</v>
      </c>
      <c r="AE185" s="312"/>
      <c r="AF185" s="312">
        <f>IFERROR(INDEX(zm_wise_product_sales!$F$4:$AZ$500,MATCH(report!$B185,zm_wise_product_sales!$B$4:$B$500,0),MATCH(report!AF$163,zm_wise_product_sales!$F$3:$AZ$3,0)),0)</f>
        <v>11</v>
      </c>
      <c r="AG185" s="312"/>
      <c r="AH185" s="312">
        <f>IFERROR(INDEX(zm_wise_product_sales!$F$4:$AZ$500,MATCH(report!$B185,zm_wise_product_sales!$B$4:$B$500,0),MATCH(report!AH$163,zm_wise_product_sales!$F$3:$AZ$3,0)),0)</f>
        <v>0</v>
      </c>
      <c r="AI185" s="390"/>
      <c r="BC185" s="100"/>
      <c r="BD185" s="100"/>
      <c r="BE185" s="100"/>
      <c r="BF185" s="100"/>
      <c r="BG185" s="100"/>
      <c r="BH185" s="100"/>
      <c r="BI185" s="100"/>
      <c r="BJ185" s="100"/>
      <c r="CJ185" s="167"/>
    </row>
    <row r="186" spans="1:88" s="25" customFormat="1" ht="15" customHeight="1" x14ac:dyDescent="0.25">
      <c r="A186" s="30">
        <v>23</v>
      </c>
      <c r="B186" s="127" t="str">
        <f>IFERROR(VLOOKUP($A186,resource!$CI$3:$DJ$398,5,0),0)</f>
        <v>BIOGEN TABLET 60 Tab.</v>
      </c>
      <c r="C186" s="114"/>
      <c r="D186" s="114"/>
      <c r="E186" s="114"/>
      <c r="F186" s="114"/>
      <c r="G186" s="114"/>
      <c r="H186" s="204">
        <f>IFERROR(VLOOKUP($A186,resource!$CI$3:$DJ$398,27,0),0)</f>
        <v>513</v>
      </c>
      <c r="I186" s="204"/>
      <c r="J186" s="204"/>
      <c r="K186" s="204">
        <f>IFERROR(VLOOKUP($A186,resource!$CI$3:$DJ$398,28,0),0)</f>
        <v>677160</v>
      </c>
      <c r="L186" s="204"/>
      <c r="M186" s="204"/>
      <c r="N186" s="313">
        <f t="shared" si="21"/>
        <v>430</v>
      </c>
      <c r="O186" s="314"/>
      <c r="P186" s="312">
        <f>IFERROR(INDEX(zm_wise_product_sales!$F$4:$AZ$500,MATCH(report!$B186,zm_wise_product_sales!$B$4:$B$500,0),MATCH(report!P$163,zm_wise_product_sales!$F$3:$AZ$3,0)),0)</f>
        <v>50</v>
      </c>
      <c r="Q186" s="312"/>
      <c r="R186" s="312">
        <f>IFERROR(INDEX(zm_wise_product_sales!$F$4:$AZ$500,MATCH(report!$B186,zm_wise_product_sales!$B$4:$B$500,0),MATCH(report!R$163,zm_wise_product_sales!$F$3:$AZ$3,0)),0)</f>
        <v>12</v>
      </c>
      <c r="S186" s="312"/>
      <c r="T186" s="312">
        <f>IFERROR(INDEX(zm_wise_product_sales!$F$4:$AZ$500,MATCH(report!$B186,zm_wise_product_sales!$B$4:$B$500,0),MATCH(report!T$163,zm_wise_product_sales!$F$3:$AZ$3,0)),0)</f>
        <v>23</v>
      </c>
      <c r="U186" s="312"/>
      <c r="V186" s="312">
        <f>IFERROR(INDEX(zm_wise_product_sales!$F$4:$AZ$500,MATCH(report!$B186,zm_wise_product_sales!$B$4:$B$500,0),MATCH(report!V$163,zm_wise_product_sales!$F$3:$AZ$3,0)),0)</f>
        <v>94</v>
      </c>
      <c r="W186" s="312"/>
      <c r="X186" s="312">
        <f>IFERROR(INDEX(zm_wise_product_sales!$F$4:$AZ$500,MATCH(report!$B186,zm_wise_product_sales!$B$4:$B$500,0),MATCH(report!X$163,zm_wise_product_sales!$F$3:$AZ$3,0)),0)</f>
        <v>10</v>
      </c>
      <c r="Y186" s="312"/>
      <c r="Z186" s="312">
        <f>IFERROR(INDEX(zm_wise_product_sales!$F$4:$AZ$500,MATCH(report!$B186,zm_wise_product_sales!$B$4:$B$500,0),MATCH(report!Z$163,zm_wise_product_sales!$F$3:$AZ$3,0)),0)</f>
        <v>28</v>
      </c>
      <c r="AA186" s="312"/>
      <c r="AB186" s="312">
        <f>IFERROR(INDEX(zm_wise_product_sales!$F$4:$AZ$500,MATCH(report!$B186,zm_wise_product_sales!$B$4:$B$500,0),MATCH(report!AB$163,zm_wise_product_sales!$F$3:$AZ$3,0)),0)</f>
        <v>43</v>
      </c>
      <c r="AC186" s="312"/>
      <c r="AD186" s="312">
        <f>IFERROR(INDEX(zm_wise_product_sales!$F$4:$AZ$500,MATCH(report!$B186,zm_wise_product_sales!$B$4:$B$500,0),MATCH(report!AD$163,zm_wise_product_sales!$F$3:$AZ$3,0)),0)</f>
        <v>140</v>
      </c>
      <c r="AE186" s="312"/>
      <c r="AF186" s="312">
        <f>IFERROR(INDEX(zm_wise_product_sales!$F$4:$AZ$500,MATCH(report!$B186,zm_wise_product_sales!$B$4:$B$500,0),MATCH(report!AF$163,zm_wise_product_sales!$F$3:$AZ$3,0)),0)</f>
        <v>30</v>
      </c>
      <c r="AG186" s="312"/>
      <c r="AH186" s="312">
        <f>IFERROR(INDEX(zm_wise_product_sales!$F$4:$AZ$500,MATCH(report!$B186,zm_wise_product_sales!$B$4:$B$500,0),MATCH(report!AH$163,zm_wise_product_sales!$F$3:$AZ$3,0)),0)</f>
        <v>0</v>
      </c>
      <c r="AI186" s="390"/>
      <c r="BC186" s="100"/>
      <c r="BD186" s="100"/>
      <c r="BE186" s="100"/>
      <c r="BF186" s="100"/>
      <c r="BG186" s="100"/>
      <c r="BH186" s="100"/>
      <c r="BI186" s="100"/>
      <c r="BJ186" s="100"/>
      <c r="CJ186" s="167"/>
    </row>
    <row r="187" spans="1:88" s="25" customFormat="1" ht="15" customHeight="1" x14ac:dyDescent="0.25">
      <c r="A187" s="30">
        <v>24</v>
      </c>
      <c r="B187" s="127" t="str">
        <f>IFERROR(VLOOKUP($A187,resource!$CI$3:$DJ$398,5,0),0)</f>
        <v>MOLUKAT-10 TABLET</v>
      </c>
      <c r="C187" s="114"/>
      <c r="D187" s="114"/>
      <c r="E187" s="114"/>
      <c r="F187" s="114"/>
      <c r="G187" s="114"/>
      <c r="H187" s="204">
        <f>IFERROR(VLOOKUP($A187,resource!$CI$3:$DJ$398,27,0),0)</f>
        <v>2720</v>
      </c>
      <c r="I187" s="204"/>
      <c r="J187" s="204"/>
      <c r="K187" s="204">
        <f>IFERROR(VLOOKUP($A187,resource!$CI$3:$DJ$398,28,0),0)</f>
        <v>670208</v>
      </c>
      <c r="L187" s="204"/>
      <c r="M187" s="204"/>
      <c r="N187" s="313">
        <f t="shared" si="21"/>
        <v>566</v>
      </c>
      <c r="O187" s="314"/>
      <c r="P187" s="312">
        <f>IFERROR(INDEX(zm_wise_product_sales!$F$4:$AZ$500,MATCH(report!$B187,zm_wise_product_sales!$B$4:$B$500,0),MATCH(report!P$163,zm_wise_product_sales!$F$3:$AZ$3,0)),0)</f>
        <v>31</v>
      </c>
      <c r="Q187" s="312"/>
      <c r="R187" s="312">
        <f>IFERROR(INDEX(zm_wise_product_sales!$F$4:$AZ$500,MATCH(report!$B187,zm_wise_product_sales!$B$4:$B$500,0),MATCH(report!R$163,zm_wise_product_sales!$F$3:$AZ$3,0)),0)</f>
        <v>36</v>
      </c>
      <c r="S187" s="312"/>
      <c r="T187" s="312">
        <f>IFERROR(INDEX(zm_wise_product_sales!$F$4:$AZ$500,MATCH(report!$B187,zm_wise_product_sales!$B$4:$B$500,0),MATCH(report!T$163,zm_wise_product_sales!$F$3:$AZ$3,0)),0)</f>
        <v>78</v>
      </c>
      <c r="U187" s="312"/>
      <c r="V187" s="312">
        <f>IFERROR(INDEX(zm_wise_product_sales!$F$4:$AZ$500,MATCH(report!$B187,zm_wise_product_sales!$B$4:$B$500,0),MATCH(report!V$163,zm_wise_product_sales!$F$3:$AZ$3,0)),0)</f>
        <v>72</v>
      </c>
      <c r="W187" s="312"/>
      <c r="X187" s="312">
        <f>IFERROR(INDEX(zm_wise_product_sales!$F$4:$AZ$500,MATCH(report!$B187,zm_wise_product_sales!$B$4:$B$500,0),MATCH(report!X$163,zm_wise_product_sales!$F$3:$AZ$3,0)),0)</f>
        <v>6</v>
      </c>
      <c r="Y187" s="312"/>
      <c r="Z187" s="312">
        <f>IFERROR(INDEX(zm_wise_product_sales!$F$4:$AZ$500,MATCH(report!$B187,zm_wise_product_sales!$B$4:$B$500,0),MATCH(report!Z$163,zm_wise_product_sales!$F$3:$AZ$3,0)),0)</f>
        <v>119</v>
      </c>
      <c r="AA187" s="312"/>
      <c r="AB187" s="312">
        <f>IFERROR(INDEX(zm_wise_product_sales!$F$4:$AZ$500,MATCH(report!$B187,zm_wise_product_sales!$B$4:$B$500,0),MATCH(report!AB$163,zm_wise_product_sales!$F$3:$AZ$3,0)),0)</f>
        <v>123</v>
      </c>
      <c r="AC187" s="312"/>
      <c r="AD187" s="312">
        <f>IFERROR(INDEX(zm_wise_product_sales!$F$4:$AZ$500,MATCH(report!$B187,zm_wise_product_sales!$B$4:$B$500,0),MATCH(report!AD$163,zm_wise_product_sales!$F$3:$AZ$3,0)),0)</f>
        <v>88</v>
      </c>
      <c r="AE187" s="312"/>
      <c r="AF187" s="312">
        <f>IFERROR(INDEX(zm_wise_product_sales!$F$4:$AZ$500,MATCH(report!$B187,zm_wise_product_sales!$B$4:$B$500,0),MATCH(report!AF$163,zm_wise_product_sales!$F$3:$AZ$3,0)),0)</f>
        <v>13</v>
      </c>
      <c r="AG187" s="312"/>
      <c r="AH187" s="312">
        <f>IFERROR(INDEX(zm_wise_product_sales!$F$4:$AZ$500,MATCH(report!$B187,zm_wise_product_sales!$B$4:$B$500,0),MATCH(report!AH$163,zm_wise_product_sales!$F$3:$AZ$3,0)),0)</f>
        <v>0</v>
      </c>
      <c r="AI187" s="390"/>
      <c r="BC187" s="100"/>
      <c r="BD187" s="100"/>
      <c r="BE187" s="100"/>
      <c r="BF187" s="100"/>
      <c r="BG187" s="100"/>
      <c r="BH187" s="100"/>
      <c r="BI187" s="100"/>
      <c r="BJ187" s="100"/>
      <c r="CJ187" s="167"/>
    </row>
    <row r="188" spans="1:88" s="25" customFormat="1" ht="15" customHeight="1" x14ac:dyDescent="0.25">
      <c r="A188" s="30">
        <v>25</v>
      </c>
      <c r="B188" s="127" t="str">
        <f>IFERROR(VLOOKUP($A188,resource!$CI$3:$DJ$398,5,0),0)</f>
        <v>KFORE- 500 TABLET</v>
      </c>
      <c r="C188" s="114"/>
      <c r="D188" s="114"/>
      <c r="E188" s="114"/>
      <c r="F188" s="114"/>
      <c r="G188" s="114"/>
      <c r="H188" s="204">
        <f>IFERROR(VLOOKUP($A188,resource!$CI$3:$DJ$398,27,0),0)</f>
        <v>1959</v>
      </c>
      <c r="I188" s="204"/>
      <c r="J188" s="204"/>
      <c r="K188" s="204">
        <f>IFERROR(VLOOKUP($A188,resource!$CI$3:$DJ$398,28,0),0)</f>
        <v>622374.29999999993</v>
      </c>
      <c r="L188" s="204"/>
      <c r="M188" s="204"/>
      <c r="N188" s="313">
        <f t="shared" si="21"/>
        <v>807</v>
      </c>
      <c r="O188" s="314"/>
      <c r="P188" s="312">
        <f>IFERROR(INDEX(zm_wise_product_sales!$F$4:$AZ$500,MATCH(report!$B188,zm_wise_product_sales!$B$4:$B$500,0),MATCH(report!P$163,zm_wise_product_sales!$F$3:$AZ$3,0)),0)</f>
        <v>72</v>
      </c>
      <c r="Q188" s="312"/>
      <c r="R188" s="312">
        <f>IFERROR(INDEX(zm_wise_product_sales!$F$4:$AZ$500,MATCH(report!$B188,zm_wise_product_sales!$B$4:$B$500,0),MATCH(report!R$163,zm_wise_product_sales!$F$3:$AZ$3,0)),0)</f>
        <v>42</v>
      </c>
      <c r="S188" s="312"/>
      <c r="T188" s="312">
        <f>IFERROR(INDEX(zm_wise_product_sales!$F$4:$AZ$500,MATCH(report!$B188,zm_wise_product_sales!$B$4:$B$500,0),MATCH(report!T$163,zm_wise_product_sales!$F$3:$AZ$3,0)),0)</f>
        <v>97</v>
      </c>
      <c r="U188" s="312"/>
      <c r="V188" s="312">
        <f>IFERROR(INDEX(zm_wise_product_sales!$F$4:$AZ$500,MATCH(report!$B188,zm_wise_product_sales!$B$4:$B$500,0),MATCH(report!V$163,zm_wise_product_sales!$F$3:$AZ$3,0)),0)</f>
        <v>94</v>
      </c>
      <c r="W188" s="312"/>
      <c r="X188" s="312">
        <f>IFERROR(INDEX(zm_wise_product_sales!$F$4:$AZ$500,MATCH(report!$B188,zm_wise_product_sales!$B$4:$B$500,0),MATCH(report!X$163,zm_wise_product_sales!$F$3:$AZ$3,0)),0)</f>
        <v>12</v>
      </c>
      <c r="Y188" s="312"/>
      <c r="Z188" s="312">
        <f>IFERROR(INDEX(zm_wise_product_sales!$F$4:$AZ$500,MATCH(report!$B188,zm_wise_product_sales!$B$4:$B$500,0),MATCH(report!Z$163,zm_wise_product_sales!$F$3:$AZ$3,0)),0)</f>
        <v>34</v>
      </c>
      <c r="AA188" s="312"/>
      <c r="AB188" s="312">
        <f>IFERROR(INDEX(zm_wise_product_sales!$F$4:$AZ$500,MATCH(report!$B188,zm_wise_product_sales!$B$4:$B$500,0),MATCH(report!AB$163,zm_wise_product_sales!$F$3:$AZ$3,0)),0)</f>
        <v>279</v>
      </c>
      <c r="AC188" s="312"/>
      <c r="AD188" s="312">
        <f>IFERROR(INDEX(zm_wise_product_sales!$F$4:$AZ$500,MATCH(report!$B188,zm_wise_product_sales!$B$4:$B$500,0),MATCH(report!AD$163,zm_wise_product_sales!$F$3:$AZ$3,0)),0)</f>
        <v>46</v>
      </c>
      <c r="AE188" s="312"/>
      <c r="AF188" s="312">
        <f>IFERROR(INDEX(zm_wise_product_sales!$F$4:$AZ$500,MATCH(report!$B188,zm_wise_product_sales!$B$4:$B$500,0),MATCH(report!AF$163,zm_wise_product_sales!$F$3:$AZ$3,0)),0)</f>
        <v>131</v>
      </c>
      <c r="AG188" s="312"/>
      <c r="AH188" s="312">
        <f>IFERROR(INDEX(zm_wise_product_sales!$F$4:$AZ$500,MATCH(report!$B188,zm_wise_product_sales!$B$4:$B$500,0),MATCH(report!AH$163,zm_wise_product_sales!$F$3:$AZ$3,0)),0)</f>
        <v>0</v>
      </c>
      <c r="AI188" s="390"/>
      <c r="BC188" s="100"/>
      <c r="BD188" s="100"/>
      <c r="BE188" s="100"/>
      <c r="BF188" s="100"/>
      <c r="BG188" s="100"/>
      <c r="BH188" s="100"/>
      <c r="BI188" s="100"/>
      <c r="BJ188" s="100"/>
      <c r="CJ188" s="167"/>
    </row>
    <row r="189" spans="1:88" s="25" customFormat="1" ht="15" customHeight="1" x14ac:dyDescent="0.25">
      <c r="A189" s="30">
        <v>26</v>
      </c>
      <c r="B189" s="127" t="str">
        <f>IFERROR(VLOOKUP($A189,resource!$CI$3:$DJ$398,5,0),0)</f>
        <v>KOVLON VEGIKARE</v>
      </c>
      <c r="C189" s="114"/>
      <c r="D189" s="114"/>
      <c r="E189" s="114"/>
      <c r="F189" s="114"/>
      <c r="G189" s="114"/>
      <c r="H189" s="204">
        <f>IFERROR(VLOOKUP($A189,resource!$CI$3:$DJ$398,27,0),0)</f>
        <v>4380</v>
      </c>
      <c r="I189" s="204"/>
      <c r="J189" s="204"/>
      <c r="K189" s="204">
        <f>IFERROR(VLOOKUP($A189,resource!$CI$3:$DJ$398,28,0),0)</f>
        <v>578160</v>
      </c>
      <c r="L189" s="204"/>
      <c r="M189" s="204"/>
      <c r="N189" s="313">
        <f t="shared" si="21"/>
        <v>3</v>
      </c>
      <c r="O189" s="314"/>
      <c r="P189" s="312">
        <f>IFERROR(INDEX(zm_wise_product_sales!$F$4:$AZ$500,MATCH(report!$B189,zm_wise_product_sales!$B$4:$B$500,0),MATCH(report!P$163,zm_wise_product_sales!$F$3:$AZ$3,0)),0)</f>
        <v>0</v>
      </c>
      <c r="Q189" s="312"/>
      <c r="R189" s="312">
        <f>IFERROR(INDEX(zm_wise_product_sales!$F$4:$AZ$500,MATCH(report!$B189,zm_wise_product_sales!$B$4:$B$500,0),MATCH(report!R$163,zm_wise_product_sales!$F$3:$AZ$3,0)),0)</f>
        <v>0</v>
      </c>
      <c r="S189" s="312"/>
      <c r="T189" s="312">
        <f>IFERROR(INDEX(zm_wise_product_sales!$F$4:$AZ$500,MATCH(report!$B189,zm_wise_product_sales!$B$4:$B$500,0),MATCH(report!T$163,zm_wise_product_sales!$F$3:$AZ$3,0)),0)</f>
        <v>3</v>
      </c>
      <c r="U189" s="312"/>
      <c r="V189" s="312">
        <f>IFERROR(INDEX(zm_wise_product_sales!$F$4:$AZ$500,MATCH(report!$B189,zm_wise_product_sales!$B$4:$B$500,0),MATCH(report!V$163,zm_wise_product_sales!$F$3:$AZ$3,0)),0)</f>
        <v>0</v>
      </c>
      <c r="W189" s="312"/>
      <c r="X189" s="312">
        <f>IFERROR(INDEX(zm_wise_product_sales!$F$4:$AZ$500,MATCH(report!$B189,zm_wise_product_sales!$B$4:$B$500,0),MATCH(report!X$163,zm_wise_product_sales!$F$3:$AZ$3,0)),0)</f>
        <v>0</v>
      </c>
      <c r="Y189" s="312"/>
      <c r="Z189" s="312">
        <f>IFERROR(INDEX(zm_wise_product_sales!$F$4:$AZ$500,MATCH(report!$B189,zm_wise_product_sales!$B$4:$B$500,0),MATCH(report!Z$163,zm_wise_product_sales!$F$3:$AZ$3,0)),0)</f>
        <v>0</v>
      </c>
      <c r="AA189" s="312"/>
      <c r="AB189" s="312">
        <f>IFERROR(INDEX(zm_wise_product_sales!$F$4:$AZ$500,MATCH(report!$B189,zm_wise_product_sales!$B$4:$B$500,0),MATCH(report!AB$163,zm_wise_product_sales!$F$3:$AZ$3,0)),0)</f>
        <v>0</v>
      </c>
      <c r="AC189" s="312"/>
      <c r="AD189" s="312">
        <f>IFERROR(INDEX(zm_wise_product_sales!$F$4:$AZ$500,MATCH(report!$B189,zm_wise_product_sales!$B$4:$B$500,0),MATCH(report!AD$163,zm_wise_product_sales!$F$3:$AZ$3,0)),0)</f>
        <v>0</v>
      </c>
      <c r="AE189" s="312"/>
      <c r="AF189" s="312">
        <f>IFERROR(INDEX(zm_wise_product_sales!$F$4:$AZ$500,MATCH(report!$B189,zm_wise_product_sales!$B$4:$B$500,0),MATCH(report!AF$163,zm_wise_product_sales!$F$3:$AZ$3,0)),0)</f>
        <v>0</v>
      </c>
      <c r="AG189" s="312"/>
      <c r="AH189" s="312">
        <f>IFERROR(INDEX(zm_wise_product_sales!$F$4:$AZ$500,MATCH(report!$B189,zm_wise_product_sales!$B$4:$B$500,0),MATCH(report!AH$163,zm_wise_product_sales!$F$3:$AZ$3,0)),0)</f>
        <v>0</v>
      </c>
      <c r="AI189" s="390"/>
      <c r="BC189" s="100"/>
      <c r="BD189" s="100"/>
      <c r="BE189" s="100"/>
      <c r="BF189" s="100"/>
      <c r="BG189" s="100"/>
      <c r="BH189" s="100"/>
      <c r="BI189" s="100"/>
      <c r="BJ189" s="100"/>
      <c r="CJ189" s="167"/>
    </row>
    <row r="190" spans="1:88" s="25" customFormat="1" ht="15" customHeight="1" x14ac:dyDescent="0.25">
      <c r="A190" s="30">
        <v>27</v>
      </c>
      <c r="B190" s="127" t="str">
        <f>IFERROR(VLOOKUP($A190,resource!$CI$3:$DJ$398,5,0),0)</f>
        <v>VIRUXSAN 30ml</v>
      </c>
      <c r="C190" s="114"/>
      <c r="D190" s="114"/>
      <c r="E190" s="114"/>
      <c r="F190" s="114"/>
      <c r="G190" s="114"/>
      <c r="H190" s="204">
        <f>IFERROR(VLOOKUP($A190,resource!$CI$3:$DJ$398,27,0),0)</f>
        <v>13708</v>
      </c>
      <c r="I190" s="204"/>
      <c r="J190" s="204"/>
      <c r="K190" s="204">
        <f>IFERROR(VLOOKUP($A190,resource!$CI$3:$DJ$398,28,0),0)</f>
        <v>482521.60000000003</v>
      </c>
      <c r="L190" s="204"/>
      <c r="M190" s="204"/>
      <c r="N190" s="313">
        <f t="shared" si="21"/>
        <v>169</v>
      </c>
      <c r="O190" s="314"/>
      <c r="P190" s="312">
        <f>IFERROR(INDEX(zm_wise_product_sales!$F$4:$AZ$500,MATCH(report!$B190,zm_wise_product_sales!$B$4:$B$500,0),MATCH(report!P$163,zm_wise_product_sales!$F$3:$AZ$3,0)),0)</f>
        <v>1</v>
      </c>
      <c r="Q190" s="312"/>
      <c r="R190" s="312">
        <f>IFERROR(INDEX(zm_wise_product_sales!$F$4:$AZ$500,MATCH(report!$B190,zm_wise_product_sales!$B$4:$B$500,0),MATCH(report!R$163,zm_wise_product_sales!$F$3:$AZ$3,0)),0)</f>
        <v>0</v>
      </c>
      <c r="S190" s="312"/>
      <c r="T190" s="312">
        <f>IFERROR(INDEX(zm_wise_product_sales!$F$4:$AZ$500,MATCH(report!$B190,zm_wise_product_sales!$B$4:$B$500,0),MATCH(report!T$163,zm_wise_product_sales!$F$3:$AZ$3,0)),0)</f>
        <v>0</v>
      </c>
      <c r="U190" s="312"/>
      <c r="V190" s="312">
        <f>IFERROR(INDEX(zm_wise_product_sales!$F$4:$AZ$500,MATCH(report!$B190,zm_wise_product_sales!$B$4:$B$500,0),MATCH(report!V$163,zm_wise_product_sales!$F$3:$AZ$3,0)),0)</f>
        <v>0</v>
      </c>
      <c r="W190" s="312"/>
      <c r="X190" s="312">
        <f>IFERROR(INDEX(zm_wise_product_sales!$F$4:$AZ$500,MATCH(report!$B190,zm_wise_product_sales!$B$4:$B$500,0),MATCH(report!X$163,zm_wise_product_sales!$F$3:$AZ$3,0)),0)</f>
        <v>0</v>
      </c>
      <c r="Y190" s="312"/>
      <c r="Z190" s="312">
        <f>IFERROR(INDEX(zm_wise_product_sales!$F$4:$AZ$500,MATCH(report!$B190,zm_wise_product_sales!$B$4:$B$500,0),MATCH(report!Z$163,zm_wise_product_sales!$F$3:$AZ$3,0)),0)</f>
        <v>0</v>
      </c>
      <c r="AA190" s="312"/>
      <c r="AB190" s="312">
        <f>IFERROR(INDEX(zm_wise_product_sales!$F$4:$AZ$500,MATCH(report!$B190,zm_wise_product_sales!$B$4:$B$500,0),MATCH(report!AB$163,zm_wise_product_sales!$F$3:$AZ$3,0)),0)</f>
        <v>0</v>
      </c>
      <c r="AC190" s="312"/>
      <c r="AD190" s="312">
        <f>IFERROR(INDEX(zm_wise_product_sales!$F$4:$AZ$500,MATCH(report!$B190,zm_wise_product_sales!$B$4:$B$500,0),MATCH(report!AD$163,zm_wise_product_sales!$F$3:$AZ$3,0)),0)</f>
        <v>134</v>
      </c>
      <c r="AE190" s="312"/>
      <c r="AF190" s="312">
        <f>IFERROR(INDEX(zm_wise_product_sales!$F$4:$AZ$500,MATCH(report!$B190,zm_wise_product_sales!$B$4:$B$500,0),MATCH(report!AF$163,zm_wise_product_sales!$F$3:$AZ$3,0)),0)</f>
        <v>34</v>
      </c>
      <c r="AG190" s="312"/>
      <c r="AH190" s="312">
        <f>IFERROR(INDEX(zm_wise_product_sales!$F$4:$AZ$500,MATCH(report!$B190,zm_wise_product_sales!$B$4:$B$500,0),MATCH(report!AH$163,zm_wise_product_sales!$F$3:$AZ$3,0)),0)</f>
        <v>0</v>
      </c>
      <c r="AI190" s="390"/>
      <c r="BC190" s="100"/>
      <c r="BD190" s="100"/>
      <c r="BE190" s="100"/>
      <c r="BF190" s="100"/>
      <c r="BG190" s="100"/>
      <c r="BH190" s="100"/>
      <c r="BI190" s="100"/>
      <c r="BJ190" s="100"/>
      <c r="CJ190" s="167"/>
    </row>
    <row r="191" spans="1:88" s="25" customFormat="1" ht="15" customHeight="1" x14ac:dyDescent="0.25">
      <c r="A191" s="30">
        <v>28</v>
      </c>
      <c r="B191" s="127" t="str">
        <f>IFERROR(VLOOKUP($A191,resource!$CI$3:$DJ$398,5,0),0)</f>
        <v>KTX-20 TABLET</v>
      </c>
      <c r="C191" s="114"/>
      <c r="D191" s="114"/>
      <c r="E191" s="114"/>
      <c r="F191" s="114"/>
      <c r="G191" s="114"/>
      <c r="H191" s="204">
        <f>IFERROR(VLOOKUP($A191,resource!$CI$3:$DJ$398,27,0),0)</f>
        <v>1756</v>
      </c>
      <c r="I191" s="204"/>
      <c r="J191" s="204"/>
      <c r="K191" s="204">
        <f>IFERROR(VLOOKUP($A191,resource!$CI$3:$DJ$398,28,0),0)</f>
        <v>464988.80000000005</v>
      </c>
      <c r="L191" s="204"/>
      <c r="M191" s="204"/>
      <c r="N191" s="313">
        <f t="shared" si="21"/>
        <v>117</v>
      </c>
      <c r="O191" s="314"/>
      <c r="P191" s="312">
        <f>IFERROR(INDEX(zm_wise_product_sales!$F$4:$AZ$500,MATCH(report!$B191,zm_wise_product_sales!$B$4:$B$500,0),MATCH(report!P$163,zm_wise_product_sales!$F$3:$AZ$3,0)),0)</f>
        <v>8</v>
      </c>
      <c r="Q191" s="312"/>
      <c r="R191" s="312">
        <f>IFERROR(INDEX(zm_wise_product_sales!$F$4:$AZ$500,MATCH(report!$B191,zm_wise_product_sales!$B$4:$B$500,0),MATCH(report!R$163,zm_wise_product_sales!$F$3:$AZ$3,0)),0)</f>
        <v>38</v>
      </c>
      <c r="S191" s="312"/>
      <c r="T191" s="312">
        <f>IFERROR(INDEX(zm_wise_product_sales!$F$4:$AZ$500,MATCH(report!$B191,zm_wise_product_sales!$B$4:$B$500,0),MATCH(report!T$163,zm_wise_product_sales!$F$3:$AZ$3,0)),0)</f>
        <v>13</v>
      </c>
      <c r="U191" s="312"/>
      <c r="V191" s="312">
        <f>IFERROR(INDEX(zm_wise_product_sales!$F$4:$AZ$500,MATCH(report!$B191,zm_wise_product_sales!$B$4:$B$500,0),MATCH(report!V$163,zm_wise_product_sales!$F$3:$AZ$3,0)),0)</f>
        <v>24</v>
      </c>
      <c r="W191" s="312"/>
      <c r="X191" s="312">
        <f>IFERROR(INDEX(zm_wise_product_sales!$F$4:$AZ$500,MATCH(report!$B191,zm_wise_product_sales!$B$4:$B$500,0),MATCH(report!X$163,zm_wise_product_sales!$F$3:$AZ$3,0)),0)</f>
        <v>0</v>
      </c>
      <c r="Y191" s="312"/>
      <c r="Z191" s="312">
        <f>IFERROR(INDEX(zm_wise_product_sales!$F$4:$AZ$500,MATCH(report!$B191,zm_wise_product_sales!$B$4:$B$500,0),MATCH(report!Z$163,zm_wise_product_sales!$F$3:$AZ$3,0)),0)</f>
        <v>0</v>
      </c>
      <c r="AA191" s="312"/>
      <c r="AB191" s="312">
        <f>IFERROR(INDEX(zm_wise_product_sales!$F$4:$AZ$500,MATCH(report!$B191,zm_wise_product_sales!$B$4:$B$500,0),MATCH(report!AB$163,zm_wise_product_sales!$F$3:$AZ$3,0)),0)</f>
        <v>14</v>
      </c>
      <c r="AC191" s="312"/>
      <c r="AD191" s="312">
        <f>IFERROR(INDEX(zm_wise_product_sales!$F$4:$AZ$500,MATCH(report!$B191,zm_wise_product_sales!$B$4:$B$500,0),MATCH(report!AD$163,zm_wise_product_sales!$F$3:$AZ$3,0)),0)</f>
        <v>17</v>
      </c>
      <c r="AE191" s="312"/>
      <c r="AF191" s="312">
        <f>IFERROR(INDEX(zm_wise_product_sales!$F$4:$AZ$500,MATCH(report!$B191,zm_wise_product_sales!$B$4:$B$500,0),MATCH(report!AF$163,zm_wise_product_sales!$F$3:$AZ$3,0)),0)</f>
        <v>3</v>
      </c>
      <c r="AG191" s="312"/>
      <c r="AH191" s="312">
        <f>IFERROR(INDEX(zm_wise_product_sales!$F$4:$AZ$500,MATCH(report!$B191,zm_wise_product_sales!$B$4:$B$500,0),MATCH(report!AH$163,zm_wise_product_sales!$F$3:$AZ$3,0)),0)</f>
        <v>0</v>
      </c>
      <c r="AI191" s="390"/>
      <c r="BC191" s="100"/>
      <c r="BD191" s="100"/>
      <c r="BE191" s="100"/>
      <c r="BF191" s="100"/>
      <c r="BG191" s="100"/>
      <c r="BH191" s="100"/>
      <c r="BI191" s="100"/>
      <c r="BJ191" s="100"/>
      <c r="CJ191" s="167"/>
    </row>
    <row r="192" spans="1:88" s="25" customFormat="1" ht="15" customHeight="1" x14ac:dyDescent="0.25">
      <c r="A192" s="30">
        <v>29</v>
      </c>
      <c r="B192" s="127" t="str">
        <f>IFERROR(VLOOKUP($A192,resource!$CI$3:$DJ$398,5,0),0)</f>
        <v>KX-100 TABLET</v>
      </c>
      <c r="C192" s="114"/>
      <c r="D192" s="114"/>
      <c r="E192" s="114"/>
      <c r="F192" s="114"/>
      <c r="G192" s="114"/>
      <c r="H192" s="204">
        <f>IFERROR(VLOOKUP($A192,resource!$CI$3:$DJ$398,27,0),0)</f>
        <v>2072</v>
      </c>
      <c r="I192" s="204"/>
      <c r="J192" s="204"/>
      <c r="K192" s="204">
        <f>IFERROR(VLOOKUP($A192,resource!$CI$3:$DJ$398,28,0),0)</f>
        <v>457083.2</v>
      </c>
      <c r="L192" s="204"/>
      <c r="M192" s="204"/>
      <c r="N192" s="313">
        <f t="shared" si="21"/>
        <v>376</v>
      </c>
      <c r="O192" s="314"/>
      <c r="P192" s="312">
        <f>IFERROR(INDEX(zm_wise_product_sales!$F$4:$AZ$500,MATCH(report!$B192,zm_wise_product_sales!$B$4:$B$500,0),MATCH(report!P$163,zm_wise_product_sales!$F$3:$AZ$3,0)),0)</f>
        <v>59</v>
      </c>
      <c r="Q192" s="312"/>
      <c r="R192" s="312">
        <f>IFERROR(INDEX(zm_wise_product_sales!$F$4:$AZ$500,MATCH(report!$B192,zm_wise_product_sales!$B$4:$B$500,0),MATCH(report!R$163,zm_wise_product_sales!$F$3:$AZ$3,0)),0)</f>
        <v>29</v>
      </c>
      <c r="S192" s="312"/>
      <c r="T192" s="312">
        <f>IFERROR(INDEX(zm_wise_product_sales!$F$4:$AZ$500,MATCH(report!$B192,zm_wise_product_sales!$B$4:$B$500,0),MATCH(report!T$163,zm_wise_product_sales!$F$3:$AZ$3,0)),0)</f>
        <v>37</v>
      </c>
      <c r="U192" s="312"/>
      <c r="V192" s="312">
        <f>IFERROR(INDEX(zm_wise_product_sales!$F$4:$AZ$500,MATCH(report!$B192,zm_wise_product_sales!$B$4:$B$500,0),MATCH(report!V$163,zm_wise_product_sales!$F$3:$AZ$3,0)),0)</f>
        <v>125</v>
      </c>
      <c r="W192" s="312"/>
      <c r="X192" s="312">
        <f>IFERROR(INDEX(zm_wise_product_sales!$F$4:$AZ$500,MATCH(report!$B192,zm_wise_product_sales!$B$4:$B$500,0),MATCH(report!X$163,zm_wise_product_sales!$F$3:$AZ$3,0)),0)</f>
        <v>29</v>
      </c>
      <c r="Y192" s="312"/>
      <c r="Z192" s="312">
        <f>IFERROR(INDEX(zm_wise_product_sales!$F$4:$AZ$500,MATCH(report!$B192,zm_wise_product_sales!$B$4:$B$500,0),MATCH(report!Z$163,zm_wise_product_sales!$F$3:$AZ$3,0)),0)</f>
        <v>8</v>
      </c>
      <c r="AA192" s="312"/>
      <c r="AB192" s="312">
        <f>IFERROR(INDEX(zm_wise_product_sales!$F$4:$AZ$500,MATCH(report!$B192,zm_wise_product_sales!$B$4:$B$500,0),MATCH(report!AB$163,zm_wise_product_sales!$F$3:$AZ$3,0)),0)</f>
        <v>57</v>
      </c>
      <c r="AC192" s="312"/>
      <c r="AD192" s="312">
        <f>IFERROR(INDEX(zm_wise_product_sales!$F$4:$AZ$500,MATCH(report!$B192,zm_wise_product_sales!$B$4:$B$500,0),MATCH(report!AD$163,zm_wise_product_sales!$F$3:$AZ$3,0)),0)</f>
        <v>5</v>
      </c>
      <c r="AE192" s="312"/>
      <c r="AF192" s="312">
        <f>IFERROR(INDEX(zm_wise_product_sales!$F$4:$AZ$500,MATCH(report!$B192,zm_wise_product_sales!$B$4:$B$500,0),MATCH(report!AF$163,zm_wise_product_sales!$F$3:$AZ$3,0)),0)</f>
        <v>27</v>
      </c>
      <c r="AG192" s="312"/>
      <c r="AH192" s="312">
        <f>IFERROR(INDEX(zm_wise_product_sales!$F$4:$AZ$500,MATCH(report!$B192,zm_wise_product_sales!$B$4:$B$500,0),MATCH(report!AH$163,zm_wise_product_sales!$F$3:$AZ$3,0)),0)</f>
        <v>0</v>
      </c>
      <c r="AI192" s="390"/>
      <c r="BC192" s="100"/>
      <c r="BD192" s="100"/>
      <c r="BE192" s="100"/>
      <c r="BF192" s="100"/>
      <c r="BG192" s="100"/>
      <c r="BH192" s="100"/>
      <c r="BI192" s="100"/>
      <c r="BJ192" s="100"/>
      <c r="CJ192" s="167"/>
    </row>
    <row r="193" spans="1:88" s="25" customFormat="1" ht="15" customHeight="1" x14ac:dyDescent="0.25">
      <c r="A193" s="30">
        <v>30</v>
      </c>
      <c r="B193" s="127" t="str">
        <f>IFERROR(VLOOKUP($A193,resource!$CI$3:$DJ$398,5,0),0)</f>
        <v>ZITA-500 TABLET</v>
      </c>
      <c r="C193" s="114"/>
      <c r="D193" s="114"/>
      <c r="E193" s="114"/>
      <c r="F193" s="114"/>
      <c r="G193" s="114"/>
      <c r="H193" s="204">
        <f>IFERROR(VLOOKUP($A193,resource!$CI$3:$DJ$398,27,0),0)</f>
        <v>1201</v>
      </c>
      <c r="I193" s="204"/>
      <c r="J193" s="204"/>
      <c r="K193" s="204">
        <f>IFERROR(VLOOKUP($A193,resource!$CI$3:$DJ$398,28,0),0)</f>
        <v>443889.60000000003</v>
      </c>
      <c r="L193" s="204"/>
      <c r="M193" s="204"/>
      <c r="N193" s="313">
        <f t="shared" si="21"/>
        <v>2782</v>
      </c>
      <c r="O193" s="314"/>
      <c r="P193" s="312">
        <f>IFERROR(INDEX(zm_wise_product_sales!$F$4:$AZ$500,MATCH(report!$B193,zm_wise_product_sales!$B$4:$B$500,0),MATCH(report!P$163,zm_wise_product_sales!$F$3:$AZ$3,0)),0)</f>
        <v>180</v>
      </c>
      <c r="Q193" s="312"/>
      <c r="R193" s="312">
        <f>IFERROR(INDEX(zm_wise_product_sales!$F$4:$AZ$500,MATCH(report!$B193,zm_wise_product_sales!$B$4:$B$500,0),MATCH(report!R$163,zm_wise_product_sales!$F$3:$AZ$3,0)),0)</f>
        <v>181</v>
      </c>
      <c r="S193" s="312"/>
      <c r="T193" s="312">
        <f>IFERROR(INDEX(zm_wise_product_sales!$F$4:$AZ$500,MATCH(report!$B193,zm_wise_product_sales!$B$4:$B$500,0),MATCH(report!T$163,zm_wise_product_sales!$F$3:$AZ$3,0)),0)</f>
        <v>519</v>
      </c>
      <c r="U193" s="312"/>
      <c r="V193" s="312">
        <f>IFERROR(INDEX(zm_wise_product_sales!$F$4:$AZ$500,MATCH(report!$B193,zm_wise_product_sales!$B$4:$B$500,0),MATCH(report!V$163,zm_wise_product_sales!$F$3:$AZ$3,0)),0)</f>
        <v>390</v>
      </c>
      <c r="W193" s="312"/>
      <c r="X193" s="312">
        <f>IFERROR(INDEX(zm_wise_product_sales!$F$4:$AZ$500,MATCH(report!$B193,zm_wise_product_sales!$B$4:$B$500,0),MATCH(report!X$163,zm_wise_product_sales!$F$3:$AZ$3,0)),0)</f>
        <v>41</v>
      </c>
      <c r="Y193" s="312"/>
      <c r="Z193" s="312">
        <f>IFERROR(INDEX(zm_wise_product_sales!$F$4:$AZ$500,MATCH(report!$B193,zm_wise_product_sales!$B$4:$B$500,0),MATCH(report!Z$163,zm_wise_product_sales!$F$3:$AZ$3,0)),0)</f>
        <v>175</v>
      </c>
      <c r="AA193" s="312"/>
      <c r="AB193" s="312">
        <f>IFERROR(INDEX(zm_wise_product_sales!$F$4:$AZ$500,MATCH(report!$B193,zm_wise_product_sales!$B$4:$B$500,0),MATCH(report!AB$163,zm_wise_product_sales!$F$3:$AZ$3,0)),0)</f>
        <v>630</v>
      </c>
      <c r="AC193" s="312"/>
      <c r="AD193" s="312">
        <f>IFERROR(INDEX(zm_wise_product_sales!$F$4:$AZ$500,MATCH(report!$B193,zm_wise_product_sales!$B$4:$B$500,0),MATCH(report!AD$163,zm_wise_product_sales!$F$3:$AZ$3,0)),0)</f>
        <v>340</v>
      </c>
      <c r="AE193" s="312"/>
      <c r="AF193" s="312">
        <f>IFERROR(INDEX(zm_wise_product_sales!$F$4:$AZ$500,MATCH(report!$B193,zm_wise_product_sales!$B$4:$B$500,0),MATCH(report!AF$163,zm_wise_product_sales!$F$3:$AZ$3,0)),0)</f>
        <v>326</v>
      </c>
      <c r="AG193" s="312"/>
      <c r="AH193" s="312">
        <f>IFERROR(INDEX(zm_wise_product_sales!$F$4:$AZ$500,MATCH(report!$B193,zm_wise_product_sales!$B$4:$B$500,0),MATCH(report!AH$163,zm_wise_product_sales!$F$3:$AZ$3,0)),0)</f>
        <v>0</v>
      </c>
      <c r="AI193" s="390"/>
      <c r="BC193" s="100"/>
      <c r="BD193" s="100"/>
      <c r="BE193" s="100"/>
      <c r="BF193" s="100"/>
      <c r="BG193" s="100"/>
      <c r="BH193" s="100"/>
      <c r="BI193" s="100"/>
      <c r="BJ193" s="100"/>
      <c r="CJ193" s="167"/>
    </row>
    <row r="194" spans="1:88" s="25" customFormat="1" ht="15" customHeight="1" x14ac:dyDescent="0.25">
      <c r="A194" s="30">
        <v>31</v>
      </c>
      <c r="B194" s="127" t="str">
        <f>IFERROR(VLOOKUP($A194,resource!$CI$3:$DJ$398,5,0),0)</f>
        <v>KTX-10 TABLET</v>
      </c>
      <c r="C194" s="114"/>
      <c r="D194" s="114"/>
      <c r="E194" s="114"/>
      <c r="F194" s="114"/>
      <c r="G194" s="114"/>
      <c r="H194" s="204">
        <f>IFERROR(VLOOKUP($A194,resource!$CI$3:$DJ$398,27,0),0)</f>
        <v>2749</v>
      </c>
      <c r="I194" s="204"/>
      <c r="J194" s="204"/>
      <c r="K194" s="204">
        <f>IFERROR(VLOOKUP($A194,resource!$CI$3:$DJ$398,28,0),0)</f>
        <v>424720.5</v>
      </c>
      <c r="L194" s="204"/>
      <c r="M194" s="204"/>
      <c r="N194" s="313">
        <f t="shared" si="21"/>
        <v>117</v>
      </c>
      <c r="O194" s="314"/>
      <c r="P194" s="312">
        <f>IFERROR(INDEX(zm_wise_product_sales!$F$4:$AZ$500,MATCH(report!$B194,zm_wise_product_sales!$B$4:$B$500,0),MATCH(report!P$163,zm_wise_product_sales!$F$3:$AZ$3,0)),0)</f>
        <v>6</v>
      </c>
      <c r="Q194" s="312"/>
      <c r="R194" s="312">
        <f>IFERROR(INDEX(zm_wise_product_sales!$F$4:$AZ$500,MATCH(report!$B194,zm_wise_product_sales!$B$4:$B$500,0),MATCH(report!R$163,zm_wise_product_sales!$F$3:$AZ$3,0)),0)</f>
        <v>5</v>
      </c>
      <c r="S194" s="312"/>
      <c r="T194" s="312">
        <f>IFERROR(INDEX(zm_wise_product_sales!$F$4:$AZ$500,MATCH(report!$B194,zm_wise_product_sales!$B$4:$B$500,0),MATCH(report!T$163,zm_wise_product_sales!$F$3:$AZ$3,0)),0)</f>
        <v>45</v>
      </c>
      <c r="U194" s="312"/>
      <c r="V194" s="312">
        <f>IFERROR(INDEX(zm_wise_product_sales!$F$4:$AZ$500,MATCH(report!$B194,zm_wise_product_sales!$B$4:$B$500,0),MATCH(report!V$163,zm_wise_product_sales!$F$3:$AZ$3,0)),0)</f>
        <v>26</v>
      </c>
      <c r="W194" s="312"/>
      <c r="X194" s="312">
        <f>IFERROR(INDEX(zm_wise_product_sales!$F$4:$AZ$500,MATCH(report!$B194,zm_wise_product_sales!$B$4:$B$500,0),MATCH(report!X$163,zm_wise_product_sales!$F$3:$AZ$3,0)),0)</f>
        <v>0</v>
      </c>
      <c r="Y194" s="312"/>
      <c r="Z194" s="312">
        <f>IFERROR(INDEX(zm_wise_product_sales!$F$4:$AZ$500,MATCH(report!$B194,zm_wise_product_sales!$B$4:$B$500,0),MATCH(report!Z$163,zm_wise_product_sales!$F$3:$AZ$3,0)),0)</f>
        <v>2</v>
      </c>
      <c r="AA194" s="312"/>
      <c r="AB194" s="312">
        <f>IFERROR(INDEX(zm_wise_product_sales!$F$4:$AZ$500,MATCH(report!$B194,zm_wise_product_sales!$B$4:$B$500,0),MATCH(report!AB$163,zm_wise_product_sales!$F$3:$AZ$3,0)),0)</f>
        <v>10</v>
      </c>
      <c r="AC194" s="312"/>
      <c r="AD194" s="312">
        <f>IFERROR(INDEX(zm_wise_product_sales!$F$4:$AZ$500,MATCH(report!$B194,zm_wise_product_sales!$B$4:$B$500,0),MATCH(report!AD$163,zm_wise_product_sales!$F$3:$AZ$3,0)),0)</f>
        <v>23</v>
      </c>
      <c r="AE194" s="312"/>
      <c r="AF194" s="312">
        <f>IFERROR(INDEX(zm_wise_product_sales!$F$4:$AZ$500,MATCH(report!$B194,zm_wise_product_sales!$B$4:$B$500,0),MATCH(report!AF$163,zm_wise_product_sales!$F$3:$AZ$3,0)),0)</f>
        <v>0</v>
      </c>
      <c r="AG194" s="312"/>
      <c r="AH194" s="312">
        <f>IFERROR(INDEX(zm_wise_product_sales!$F$4:$AZ$500,MATCH(report!$B194,zm_wise_product_sales!$B$4:$B$500,0),MATCH(report!AH$163,zm_wise_product_sales!$F$3:$AZ$3,0)),0)</f>
        <v>0</v>
      </c>
      <c r="AI194" s="390"/>
      <c r="BC194" s="100"/>
      <c r="BD194" s="100"/>
      <c r="BE194" s="100"/>
      <c r="BF194" s="100"/>
      <c r="BG194" s="100"/>
      <c r="BH194" s="100"/>
      <c r="BI194" s="100"/>
      <c r="BJ194" s="100"/>
      <c r="CJ194" s="167"/>
    </row>
    <row r="195" spans="1:88" s="25" customFormat="1" ht="15" customHeight="1" x14ac:dyDescent="0.25">
      <c r="A195" s="30">
        <v>32</v>
      </c>
      <c r="B195" s="127" t="str">
        <f>IFERROR(VLOOKUP($A195,resource!$CI$3:$DJ$398,5,0),0)</f>
        <v>OFPAIN TABLET</v>
      </c>
      <c r="C195" s="114"/>
      <c r="D195" s="114"/>
      <c r="E195" s="114"/>
      <c r="F195" s="114"/>
      <c r="G195" s="114"/>
      <c r="H195" s="204">
        <f>IFERROR(VLOOKUP($A195,resource!$CI$3:$DJ$398,27,0),0)</f>
        <v>2319</v>
      </c>
      <c r="I195" s="204"/>
      <c r="J195" s="204"/>
      <c r="K195" s="204">
        <f>IFERROR(VLOOKUP($A195,resource!$CI$3:$DJ$398,28,0),0)</f>
        <v>409303.5</v>
      </c>
      <c r="L195" s="204"/>
      <c r="M195" s="204"/>
      <c r="N195" s="313">
        <f t="shared" si="21"/>
        <v>1042</v>
      </c>
      <c r="O195" s="314"/>
      <c r="P195" s="312">
        <f>IFERROR(INDEX(zm_wise_product_sales!$F$4:$AZ$500,MATCH(report!$B195,zm_wise_product_sales!$B$4:$B$500,0),MATCH(report!P$163,zm_wise_product_sales!$F$3:$AZ$3,0)),0)</f>
        <v>22</v>
      </c>
      <c r="Q195" s="312"/>
      <c r="R195" s="312">
        <f>IFERROR(INDEX(zm_wise_product_sales!$F$4:$AZ$500,MATCH(report!$B195,zm_wise_product_sales!$B$4:$B$500,0),MATCH(report!R$163,zm_wise_product_sales!$F$3:$AZ$3,0)),0)</f>
        <v>79</v>
      </c>
      <c r="S195" s="312"/>
      <c r="T195" s="312">
        <f>IFERROR(INDEX(zm_wise_product_sales!$F$4:$AZ$500,MATCH(report!$B195,zm_wise_product_sales!$B$4:$B$500,0),MATCH(report!T$163,zm_wise_product_sales!$F$3:$AZ$3,0)),0)</f>
        <v>299</v>
      </c>
      <c r="U195" s="312"/>
      <c r="V195" s="312">
        <f>IFERROR(INDEX(zm_wise_product_sales!$F$4:$AZ$500,MATCH(report!$B195,zm_wise_product_sales!$B$4:$B$500,0),MATCH(report!V$163,zm_wise_product_sales!$F$3:$AZ$3,0)),0)</f>
        <v>100</v>
      </c>
      <c r="W195" s="312"/>
      <c r="X195" s="312">
        <f>IFERROR(INDEX(zm_wise_product_sales!$F$4:$AZ$500,MATCH(report!$B195,zm_wise_product_sales!$B$4:$B$500,0),MATCH(report!X$163,zm_wise_product_sales!$F$3:$AZ$3,0)),0)</f>
        <v>65</v>
      </c>
      <c r="Y195" s="312"/>
      <c r="Z195" s="312">
        <f>IFERROR(INDEX(zm_wise_product_sales!$F$4:$AZ$500,MATCH(report!$B195,zm_wise_product_sales!$B$4:$B$500,0),MATCH(report!Z$163,zm_wise_product_sales!$F$3:$AZ$3,0)),0)</f>
        <v>126</v>
      </c>
      <c r="AA195" s="312"/>
      <c r="AB195" s="312">
        <f>IFERROR(INDEX(zm_wise_product_sales!$F$4:$AZ$500,MATCH(report!$B195,zm_wise_product_sales!$B$4:$B$500,0),MATCH(report!AB$163,zm_wise_product_sales!$F$3:$AZ$3,0)),0)</f>
        <v>309</v>
      </c>
      <c r="AC195" s="312"/>
      <c r="AD195" s="312">
        <f>IFERROR(INDEX(zm_wise_product_sales!$F$4:$AZ$500,MATCH(report!$B195,zm_wise_product_sales!$B$4:$B$500,0),MATCH(report!AD$163,zm_wise_product_sales!$F$3:$AZ$3,0)),0)</f>
        <v>22</v>
      </c>
      <c r="AE195" s="312"/>
      <c r="AF195" s="312">
        <f>IFERROR(INDEX(zm_wise_product_sales!$F$4:$AZ$500,MATCH(report!$B195,zm_wise_product_sales!$B$4:$B$500,0),MATCH(report!AF$163,zm_wise_product_sales!$F$3:$AZ$3,0)),0)</f>
        <v>20</v>
      </c>
      <c r="AG195" s="312"/>
      <c r="AH195" s="312">
        <f>IFERROR(INDEX(zm_wise_product_sales!$F$4:$AZ$500,MATCH(report!$B195,zm_wise_product_sales!$B$4:$B$500,0),MATCH(report!AH$163,zm_wise_product_sales!$F$3:$AZ$3,0)),0)</f>
        <v>0</v>
      </c>
      <c r="AI195" s="390"/>
      <c r="BC195" s="100"/>
      <c r="BD195" s="100"/>
      <c r="BE195" s="100"/>
      <c r="BF195" s="100"/>
      <c r="BG195" s="100"/>
      <c r="BH195" s="100"/>
      <c r="BI195" s="100"/>
      <c r="BJ195" s="100"/>
      <c r="CJ195" s="167"/>
    </row>
    <row r="196" spans="1:88" s="25" customFormat="1" ht="15" customHeight="1" x14ac:dyDescent="0.25">
      <c r="A196" s="30">
        <v>33</v>
      </c>
      <c r="B196" s="127" t="str">
        <f>IFERROR(VLOOKUP($A196,resource!$CI$3:$DJ$398,5,0),0)</f>
        <v>LOPLATE TABLET</v>
      </c>
      <c r="C196" s="114"/>
      <c r="D196" s="114"/>
      <c r="E196" s="114"/>
      <c r="F196" s="114"/>
      <c r="G196" s="114"/>
      <c r="H196" s="204">
        <f>IFERROR(VLOOKUP($A196,resource!$CI$3:$DJ$398,27,0),0)</f>
        <v>1486</v>
      </c>
      <c r="I196" s="204"/>
      <c r="J196" s="204"/>
      <c r="K196" s="204">
        <f>IFERROR(VLOOKUP($A196,resource!$CI$3:$DJ$398,28,0),0)</f>
        <v>393492.8</v>
      </c>
      <c r="L196" s="204"/>
      <c r="M196" s="204"/>
      <c r="N196" s="313">
        <f t="shared" ref="N196:N223" si="22">SUM(P196:AF196)</f>
        <v>28</v>
      </c>
      <c r="O196" s="314"/>
      <c r="P196" s="312">
        <f>IFERROR(INDEX(zm_wise_product_sales!$F$4:$AZ$500,MATCH(report!$B196,zm_wise_product_sales!$B$4:$B$500,0),MATCH(report!P$163,zm_wise_product_sales!$F$3:$AZ$3,0)),0)</f>
        <v>9</v>
      </c>
      <c r="Q196" s="312"/>
      <c r="R196" s="312">
        <f>IFERROR(INDEX(zm_wise_product_sales!$F$4:$AZ$500,MATCH(report!$B196,zm_wise_product_sales!$B$4:$B$500,0),MATCH(report!R$163,zm_wise_product_sales!$F$3:$AZ$3,0)),0)</f>
        <v>1</v>
      </c>
      <c r="S196" s="312"/>
      <c r="T196" s="312">
        <f>IFERROR(INDEX(zm_wise_product_sales!$F$4:$AZ$500,MATCH(report!$B196,zm_wise_product_sales!$B$4:$B$500,0),MATCH(report!T$163,zm_wise_product_sales!$F$3:$AZ$3,0)),0)</f>
        <v>7</v>
      </c>
      <c r="U196" s="312"/>
      <c r="V196" s="312">
        <f>IFERROR(INDEX(zm_wise_product_sales!$F$4:$AZ$500,MATCH(report!$B196,zm_wise_product_sales!$B$4:$B$500,0),MATCH(report!V$163,zm_wise_product_sales!$F$3:$AZ$3,0)),0)</f>
        <v>7</v>
      </c>
      <c r="W196" s="312"/>
      <c r="X196" s="312">
        <f>IFERROR(INDEX(zm_wise_product_sales!$F$4:$AZ$500,MATCH(report!$B196,zm_wise_product_sales!$B$4:$B$500,0),MATCH(report!X$163,zm_wise_product_sales!$F$3:$AZ$3,0)),0)</f>
        <v>0</v>
      </c>
      <c r="Y196" s="312"/>
      <c r="Z196" s="312">
        <f>IFERROR(INDEX(zm_wise_product_sales!$F$4:$AZ$500,MATCH(report!$B196,zm_wise_product_sales!$B$4:$B$500,0),MATCH(report!Z$163,zm_wise_product_sales!$F$3:$AZ$3,0)),0)</f>
        <v>0</v>
      </c>
      <c r="AA196" s="312"/>
      <c r="AB196" s="312">
        <f>IFERROR(INDEX(zm_wise_product_sales!$F$4:$AZ$500,MATCH(report!$B196,zm_wise_product_sales!$B$4:$B$500,0),MATCH(report!AB$163,zm_wise_product_sales!$F$3:$AZ$3,0)),0)</f>
        <v>3</v>
      </c>
      <c r="AC196" s="312"/>
      <c r="AD196" s="312">
        <f>IFERROR(INDEX(zm_wise_product_sales!$F$4:$AZ$500,MATCH(report!$B196,zm_wise_product_sales!$B$4:$B$500,0),MATCH(report!AD$163,zm_wise_product_sales!$F$3:$AZ$3,0)),0)</f>
        <v>0</v>
      </c>
      <c r="AE196" s="312"/>
      <c r="AF196" s="312">
        <f>IFERROR(INDEX(zm_wise_product_sales!$F$4:$AZ$500,MATCH(report!$B196,zm_wise_product_sales!$B$4:$B$500,0),MATCH(report!AF$163,zm_wise_product_sales!$F$3:$AZ$3,0)),0)</f>
        <v>1</v>
      </c>
      <c r="AG196" s="312"/>
      <c r="AH196" s="312">
        <f>IFERROR(INDEX(zm_wise_product_sales!$F$4:$AZ$500,MATCH(report!$B196,zm_wise_product_sales!$B$4:$B$500,0),MATCH(report!AH$163,zm_wise_product_sales!$F$3:$AZ$3,0)),0)</f>
        <v>0</v>
      </c>
      <c r="AI196" s="390"/>
      <c r="BC196" s="100"/>
      <c r="BD196" s="100"/>
      <c r="BE196" s="100"/>
      <c r="BF196" s="100"/>
      <c r="BG196" s="100"/>
      <c r="BH196" s="100"/>
      <c r="BI196" s="100"/>
      <c r="BJ196" s="100"/>
      <c r="CJ196" s="167"/>
    </row>
    <row r="197" spans="1:88" s="25" customFormat="1" ht="15" customHeight="1" x14ac:dyDescent="0.25">
      <c r="A197" s="30">
        <v>34</v>
      </c>
      <c r="B197" s="127" t="str">
        <f>IFERROR(VLOOKUP($A197,resource!$CI$3:$DJ$398,5,0),0)</f>
        <v>INFLECT-500 TAB.</v>
      </c>
      <c r="C197" s="114"/>
      <c r="D197" s="114"/>
      <c r="E197" s="114"/>
      <c r="F197" s="114"/>
      <c r="G197" s="114"/>
      <c r="H197" s="204">
        <f>IFERROR(VLOOKUP($A197,resource!$CI$3:$DJ$398,27,0),0)</f>
        <v>1822</v>
      </c>
      <c r="I197" s="204"/>
      <c r="J197" s="204"/>
      <c r="K197" s="204">
        <f>IFERROR(VLOOKUP($A197,resource!$CI$3:$DJ$398,28,0),0)</f>
        <v>360209.39999999997</v>
      </c>
      <c r="L197" s="204"/>
      <c r="M197" s="204"/>
      <c r="N197" s="313">
        <f t="shared" si="22"/>
        <v>919</v>
      </c>
      <c r="O197" s="314"/>
      <c r="P197" s="312">
        <f>IFERROR(INDEX(zm_wise_product_sales!$F$4:$AZ$500,MATCH(report!$B197,zm_wise_product_sales!$B$4:$B$500,0),MATCH(report!P$163,zm_wise_product_sales!$F$3:$AZ$3,0)),0)</f>
        <v>5</v>
      </c>
      <c r="Q197" s="312"/>
      <c r="R197" s="312">
        <f>IFERROR(INDEX(zm_wise_product_sales!$F$4:$AZ$500,MATCH(report!$B197,zm_wise_product_sales!$B$4:$B$500,0),MATCH(report!R$163,zm_wise_product_sales!$F$3:$AZ$3,0)),0)</f>
        <v>86</v>
      </c>
      <c r="S197" s="312"/>
      <c r="T197" s="312">
        <f>IFERROR(INDEX(zm_wise_product_sales!$F$4:$AZ$500,MATCH(report!$B197,zm_wise_product_sales!$B$4:$B$500,0),MATCH(report!T$163,zm_wise_product_sales!$F$3:$AZ$3,0)),0)</f>
        <v>152</v>
      </c>
      <c r="U197" s="312"/>
      <c r="V197" s="312">
        <f>IFERROR(INDEX(zm_wise_product_sales!$F$4:$AZ$500,MATCH(report!$B197,zm_wise_product_sales!$B$4:$B$500,0),MATCH(report!V$163,zm_wise_product_sales!$F$3:$AZ$3,0)),0)</f>
        <v>128</v>
      </c>
      <c r="W197" s="312"/>
      <c r="X197" s="312">
        <f>IFERROR(INDEX(zm_wise_product_sales!$F$4:$AZ$500,MATCH(report!$B197,zm_wise_product_sales!$B$4:$B$500,0),MATCH(report!X$163,zm_wise_product_sales!$F$3:$AZ$3,0)),0)</f>
        <v>14</v>
      </c>
      <c r="Y197" s="312"/>
      <c r="Z197" s="312">
        <f>IFERROR(INDEX(zm_wise_product_sales!$F$4:$AZ$500,MATCH(report!$B197,zm_wise_product_sales!$B$4:$B$500,0),MATCH(report!Z$163,zm_wise_product_sales!$F$3:$AZ$3,0)),0)</f>
        <v>111</v>
      </c>
      <c r="AA197" s="312"/>
      <c r="AB197" s="312">
        <f>IFERROR(INDEX(zm_wise_product_sales!$F$4:$AZ$500,MATCH(report!$B197,zm_wise_product_sales!$B$4:$B$500,0),MATCH(report!AB$163,zm_wise_product_sales!$F$3:$AZ$3,0)),0)</f>
        <v>180</v>
      </c>
      <c r="AC197" s="312"/>
      <c r="AD197" s="312">
        <f>IFERROR(INDEX(zm_wise_product_sales!$F$4:$AZ$500,MATCH(report!$B197,zm_wise_product_sales!$B$4:$B$500,0),MATCH(report!AD$163,zm_wise_product_sales!$F$3:$AZ$3,0)),0)</f>
        <v>190</v>
      </c>
      <c r="AE197" s="312"/>
      <c r="AF197" s="312">
        <f>IFERROR(INDEX(zm_wise_product_sales!$F$4:$AZ$500,MATCH(report!$B197,zm_wise_product_sales!$B$4:$B$500,0),MATCH(report!AF$163,zm_wise_product_sales!$F$3:$AZ$3,0)),0)</f>
        <v>53</v>
      </c>
      <c r="AG197" s="312"/>
      <c r="AH197" s="312">
        <f>IFERROR(INDEX(zm_wise_product_sales!$F$4:$AZ$500,MATCH(report!$B197,zm_wise_product_sales!$B$4:$B$500,0),MATCH(report!AH$163,zm_wise_product_sales!$F$3:$AZ$3,0)),0)</f>
        <v>0</v>
      </c>
      <c r="AI197" s="390"/>
      <c r="BC197" s="100"/>
      <c r="BD197" s="100"/>
      <c r="BE197" s="100"/>
      <c r="BF197" s="100"/>
      <c r="BG197" s="100"/>
      <c r="BH197" s="100"/>
      <c r="BI197" s="100"/>
      <c r="BJ197" s="100"/>
      <c r="CJ197" s="167"/>
    </row>
    <row r="198" spans="1:88" s="25" customFormat="1" ht="15" customHeight="1" x14ac:dyDescent="0.25">
      <c r="A198" s="30">
        <v>35</v>
      </c>
      <c r="B198" s="127" t="str">
        <f>IFERROR(VLOOKUP($A198,resource!$CI$3:$DJ$398,5,0),0)</f>
        <v>KEFIM DRY SYRUP 37.5ml</v>
      </c>
      <c r="C198" s="114"/>
      <c r="D198" s="114"/>
      <c r="E198" s="114"/>
      <c r="F198" s="114"/>
      <c r="G198" s="114"/>
      <c r="H198" s="204">
        <f>IFERROR(VLOOKUP($A198,resource!$CI$3:$DJ$398,27,0),0)</f>
        <v>3032</v>
      </c>
      <c r="I198" s="204"/>
      <c r="J198" s="204"/>
      <c r="K198" s="204">
        <f>IFERROR(VLOOKUP($A198,resource!$CI$3:$DJ$398,28,0),0)</f>
        <v>348073.6</v>
      </c>
      <c r="L198" s="204"/>
      <c r="M198" s="204"/>
      <c r="N198" s="313">
        <f t="shared" si="22"/>
        <v>3066</v>
      </c>
      <c r="O198" s="314"/>
      <c r="P198" s="312">
        <f>IFERROR(INDEX(zm_wise_product_sales!$F$4:$AZ$500,MATCH(report!$B198,zm_wise_product_sales!$B$4:$B$500,0),MATCH(report!P$163,zm_wise_product_sales!$F$3:$AZ$3,0)),0)</f>
        <v>12</v>
      </c>
      <c r="Q198" s="312"/>
      <c r="R198" s="312">
        <f>IFERROR(INDEX(zm_wise_product_sales!$F$4:$AZ$500,MATCH(report!$B198,zm_wise_product_sales!$B$4:$B$500,0),MATCH(report!R$163,zm_wise_product_sales!$F$3:$AZ$3,0)),0)</f>
        <v>75</v>
      </c>
      <c r="S198" s="312"/>
      <c r="T198" s="312">
        <f>IFERROR(INDEX(zm_wise_product_sales!$F$4:$AZ$500,MATCH(report!$B198,zm_wise_product_sales!$B$4:$B$500,0),MATCH(report!T$163,zm_wise_product_sales!$F$3:$AZ$3,0)),0)</f>
        <v>6</v>
      </c>
      <c r="U198" s="312"/>
      <c r="V198" s="312">
        <f>IFERROR(INDEX(zm_wise_product_sales!$F$4:$AZ$500,MATCH(report!$B198,zm_wise_product_sales!$B$4:$B$500,0),MATCH(report!V$163,zm_wise_product_sales!$F$3:$AZ$3,0)),0)</f>
        <v>81</v>
      </c>
      <c r="W198" s="312"/>
      <c r="X198" s="312">
        <f>IFERROR(INDEX(zm_wise_product_sales!$F$4:$AZ$500,MATCH(report!$B198,zm_wise_product_sales!$B$4:$B$500,0),MATCH(report!X$163,zm_wise_product_sales!$F$3:$AZ$3,0)),0)</f>
        <v>970</v>
      </c>
      <c r="Y198" s="312"/>
      <c r="Z198" s="312">
        <f>IFERROR(INDEX(zm_wise_product_sales!$F$4:$AZ$500,MATCH(report!$B198,zm_wise_product_sales!$B$4:$B$500,0),MATCH(report!Z$163,zm_wise_product_sales!$F$3:$AZ$3,0)),0)</f>
        <v>181</v>
      </c>
      <c r="AA198" s="312"/>
      <c r="AB198" s="312">
        <f>IFERROR(INDEX(zm_wise_product_sales!$F$4:$AZ$500,MATCH(report!$B198,zm_wise_product_sales!$B$4:$B$500,0),MATCH(report!AB$163,zm_wise_product_sales!$F$3:$AZ$3,0)),0)</f>
        <v>1357</v>
      </c>
      <c r="AC198" s="312"/>
      <c r="AD198" s="312">
        <f>IFERROR(INDEX(zm_wise_product_sales!$F$4:$AZ$500,MATCH(report!$B198,zm_wise_product_sales!$B$4:$B$500,0),MATCH(report!AD$163,zm_wise_product_sales!$F$3:$AZ$3,0)),0)</f>
        <v>112</v>
      </c>
      <c r="AE198" s="312"/>
      <c r="AF198" s="312">
        <f>IFERROR(INDEX(zm_wise_product_sales!$F$4:$AZ$500,MATCH(report!$B198,zm_wise_product_sales!$B$4:$B$500,0),MATCH(report!AF$163,zm_wise_product_sales!$F$3:$AZ$3,0)),0)</f>
        <v>272</v>
      </c>
      <c r="AG198" s="312"/>
      <c r="AH198" s="312">
        <f>IFERROR(INDEX(zm_wise_product_sales!$F$4:$AZ$500,MATCH(report!$B198,zm_wise_product_sales!$B$4:$B$500,0),MATCH(report!AH$163,zm_wise_product_sales!$F$3:$AZ$3,0)),0)</f>
        <v>0</v>
      </c>
      <c r="AI198" s="390"/>
      <c r="BC198" s="100"/>
      <c r="BD198" s="100"/>
      <c r="BE198" s="100"/>
      <c r="BF198" s="100"/>
      <c r="BG198" s="100"/>
      <c r="BH198" s="100"/>
      <c r="BI198" s="100"/>
      <c r="BJ198" s="100"/>
      <c r="CJ198" s="167"/>
    </row>
    <row r="199" spans="1:88" s="25" customFormat="1" ht="15" customHeight="1" x14ac:dyDescent="0.25">
      <c r="A199" s="30">
        <v>36</v>
      </c>
      <c r="B199" s="127" t="str">
        <f>IFERROR(VLOOKUP($A199,resource!$CI$3:$DJ$398,5,0),0)</f>
        <v>OLIF-150 CAPSULE</v>
      </c>
      <c r="C199" s="114"/>
      <c r="D199" s="114"/>
      <c r="E199" s="114"/>
      <c r="F199" s="114"/>
      <c r="G199" s="114"/>
      <c r="H199" s="204">
        <f>IFERROR(VLOOKUP($A199,resource!$CI$3:$DJ$398,27,0),0)</f>
        <v>1651</v>
      </c>
      <c r="I199" s="204"/>
      <c r="J199" s="204"/>
      <c r="K199" s="204">
        <f>IFERROR(VLOOKUP($A199,resource!$CI$3:$DJ$398,28,0),0)</f>
        <v>320459.09999999998</v>
      </c>
      <c r="L199" s="204"/>
      <c r="M199" s="204"/>
      <c r="N199" s="313">
        <f t="shared" si="22"/>
        <v>217</v>
      </c>
      <c r="O199" s="314"/>
      <c r="P199" s="312">
        <f>IFERROR(INDEX(zm_wise_product_sales!$F$4:$AZ$500,MATCH(report!$B199,zm_wise_product_sales!$B$4:$B$500,0),MATCH(report!P$163,zm_wise_product_sales!$F$3:$AZ$3,0)),0)</f>
        <v>19</v>
      </c>
      <c r="Q199" s="312"/>
      <c r="R199" s="312">
        <f>IFERROR(INDEX(zm_wise_product_sales!$F$4:$AZ$500,MATCH(report!$B199,zm_wise_product_sales!$B$4:$B$500,0),MATCH(report!R$163,zm_wise_product_sales!$F$3:$AZ$3,0)),0)</f>
        <v>11</v>
      </c>
      <c r="S199" s="312"/>
      <c r="T199" s="312">
        <f>IFERROR(INDEX(zm_wise_product_sales!$F$4:$AZ$500,MATCH(report!$B199,zm_wise_product_sales!$B$4:$B$500,0),MATCH(report!T$163,zm_wise_product_sales!$F$3:$AZ$3,0)),0)</f>
        <v>31</v>
      </c>
      <c r="U199" s="312"/>
      <c r="V199" s="312">
        <f>IFERROR(INDEX(zm_wise_product_sales!$F$4:$AZ$500,MATCH(report!$B199,zm_wise_product_sales!$B$4:$B$500,0),MATCH(report!V$163,zm_wise_product_sales!$F$3:$AZ$3,0)),0)</f>
        <v>41</v>
      </c>
      <c r="W199" s="312"/>
      <c r="X199" s="312">
        <f>IFERROR(INDEX(zm_wise_product_sales!$F$4:$AZ$500,MATCH(report!$B199,zm_wise_product_sales!$B$4:$B$500,0),MATCH(report!X$163,zm_wise_product_sales!$F$3:$AZ$3,0)),0)</f>
        <v>6</v>
      </c>
      <c r="Y199" s="312"/>
      <c r="Z199" s="312">
        <f>IFERROR(INDEX(zm_wise_product_sales!$F$4:$AZ$500,MATCH(report!$B199,zm_wise_product_sales!$B$4:$B$500,0),MATCH(report!Z$163,zm_wise_product_sales!$F$3:$AZ$3,0)),0)</f>
        <v>11</v>
      </c>
      <c r="AA199" s="312"/>
      <c r="AB199" s="312">
        <f>IFERROR(INDEX(zm_wise_product_sales!$F$4:$AZ$500,MATCH(report!$B199,zm_wise_product_sales!$B$4:$B$500,0),MATCH(report!AB$163,zm_wise_product_sales!$F$3:$AZ$3,0)),0)</f>
        <v>79</v>
      </c>
      <c r="AC199" s="312"/>
      <c r="AD199" s="312">
        <f>IFERROR(INDEX(zm_wise_product_sales!$F$4:$AZ$500,MATCH(report!$B199,zm_wise_product_sales!$B$4:$B$500,0),MATCH(report!AD$163,zm_wise_product_sales!$F$3:$AZ$3,0)),0)</f>
        <v>16</v>
      </c>
      <c r="AE199" s="312"/>
      <c r="AF199" s="312">
        <f>IFERROR(INDEX(zm_wise_product_sales!$F$4:$AZ$500,MATCH(report!$B199,zm_wise_product_sales!$B$4:$B$500,0),MATCH(report!AF$163,zm_wise_product_sales!$F$3:$AZ$3,0)),0)</f>
        <v>3</v>
      </c>
      <c r="AG199" s="312"/>
      <c r="AH199" s="312">
        <f>IFERROR(INDEX(zm_wise_product_sales!$F$4:$AZ$500,MATCH(report!$B199,zm_wise_product_sales!$B$4:$B$500,0),MATCH(report!AH$163,zm_wise_product_sales!$F$3:$AZ$3,0)),0)</f>
        <v>0</v>
      </c>
      <c r="AI199" s="390"/>
      <c r="BC199" s="100"/>
      <c r="BD199" s="100"/>
      <c r="BE199" s="100"/>
      <c r="BF199" s="100"/>
      <c r="BG199" s="100"/>
      <c r="BH199" s="100"/>
      <c r="BI199" s="100"/>
      <c r="BJ199" s="100"/>
      <c r="CJ199" s="167"/>
    </row>
    <row r="200" spans="1:88" s="25" customFormat="1" ht="15" customHeight="1" x14ac:dyDescent="0.25">
      <c r="A200" s="30">
        <v>37</v>
      </c>
      <c r="B200" s="127" t="str">
        <f>IFERROR(VLOOKUP($A200,resource!$CI$3:$DJ$398,5,0),0)</f>
        <v>TUPIME INJECTION</v>
      </c>
      <c r="C200" s="114"/>
      <c r="D200" s="114"/>
      <c r="E200" s="114"/>
      <c r="F200" s="114"/>
      <c r="G200" s="114"/>
      <c r="H200" s="204">
        <f>IFERROR(VLOOKUP($A200,resource!$CI$3:$DJ$398,27,0),0)</f>
        <v>673</v>
      </c>
      <c r="I200" s="204"/>
      <c r="J200" s="204"/>
      <c r="K200" s="204">
        <f>IFERROR(VLOOKUP($A200,resource!$CI$3:$DJ$398,28,0),0)</f>
        <v>309580</v>
      </c>
      <c r="L200" s="204"/>
      <c r="M200" s="204"/>
      <c r="N200" s="313">
        <f t="shared" si="22"/>
        <v>0</v>
      </c>
      <c r="O200" s="314"/>
      <c r="P200" s="312">
        <f>IFERROR(INDEX(zm_wise_product_sales!$F$4:$AZ$500,MATCH(report!$B200,zm_wise_product_sales!$B$4:$B$500,0),MATCH(report!P$163,zm_wise_product_sales!$F$3:$AZ$3,0)),0)</f>
        <v>0</v>
      </c>
      <c r="Q200" s="312"/>
      <c r="R200" s="312">
        <f>IFERROR(INDEX(zm_wise_product_sales!$F$4:$AZ$500,MATCH(report!$B200,zm_wise_product_sales!$B$4:$B$500,0),MATCH(report!R$163,zm_wise_product_sales!$F$3:$AZ$3,0)),0)</f>
        <v>0</v>
      </c>
      <c r="S200" s="312"/>
      <c r="T200" s="312">
        <f>IFERROR(INDEX(zm_wise_product_sales!$F$4:$AZ$500,MATCH(report!$B200,zm_wise_product_sales!$B$4:$B$500,0),MATCH(report!T$163,zm_wise_product_sales!$F$3:$AZ$3,0)),0)</f>
        <v>0</v>
      </c>
      <c r="U200" s="312"/>
      <c r="V200" s="312">
        <f>IFERROR(INDEX(zm_wise_product_sales!$F$4:$AZ$500,MATCH(report!$B200,zm_wise_product_sales!$B$4:$B$500,0),MATCH(report!V$163,zm_wise_product_sales!$F$3:$AZ$3,0)),0)</f>
        <v>0</v>
      </c>
      <c r="W200" s="312"/>
      <c r="X200" s="312">
        <f>IFERROR(INDEX(zm_wise_product_sales!$F$4:$AZ$500,MATCH(report!$B200,zm_wise_product_sales!$B$4:$B$500,0),MATCH(report!X$163,zm_wise_product_sales!$F$3:$AZ$3,0)),0)</f>
        <v>0</v>
      </c>
      <c r="Y200" s="312"/>
      <c r="Z200" s="312">
        <f>IFERROR(INDEX(zm_wise_product_sales!$F$4:$AZ$500,MATCH(report!$B200,zm_wise_product_sales!$B$4:$B$500,0),MATCH(report!Z$163,zm_wise_product_sales!$F$3:$AZ$3,0)),0)</f>
        <v>0</v>
      </c>
      <c r="AA200" s="312"/>
      <c r="AB200" s="312">
        <f>IFERROR(INDEX(zm_wise_product_sales!$F$4:$AZ$500,MATCH(report!$B200,zm_wise_product_sales!$B$4:$B$500,0),MATCH(report!AB$163,zm_wise_product_sales!$F$3:$AZ$3,0)),0)</f>
        <v>0</v>
      </c>
      <c r="AC200" s="312"/>
      <c r="AD200" s="312">
        <f>IFERROR(INDEX(zm_wise_product_sales!$F$4:$AZ$500,MATCH(report!$B200,zm_wise_product_sales!$B$4:$B$500,0),MATCH(report!AD$163,zm_wise_product_sales!$F$3:$AZ$3,0)),0)</f>
        <v>0</v>
      </c>
      <c r="AE200" s="312"/>
      <c r="AF200" s="312">
        <f>IFERROR(INDEX(zm_wise_product_sales!$F$4:$AZ$500,MATCH(report!$B200,zm_wise_product_sales!$B$4:$B$500,0),MATCH(report!AF$163,zm_wise_product_sales!$F$3:$AZ$3,0)),0)</f>
        <v>0</v>
      </c>
      <c r="AG200" s="312"/>
      <c r="AH200" s="312">
        <f>IFERROR(INDEX(zm_wise_product_sales!$F$4:$AZ$500,MATCH(report!$B200,zm_wise_product_sales!$B$4:$B$500,0),MATCH(report!AH$163,zm_wise_product_sales!$F$3:$AZ$3,0)),0)</f>
        <v>0</v>
      </c>
      <c r="AI200" s="390"/>
      <c r="BC200" s="100"/>
      <c r="BD200" s="100"/>
      <c r="BE200" s="100"/>
      <c r="BF200" s="100"/>
      <c r="BG200" s="100"/>
      <c r="BH200" s="100"/>
      <c r="BI200" s="100"/>
      <c r="BJ200" s="100"/>
      <c r="CJ200" s="167"/>
    </row>
    <row r="201" spans="1:88" s="25" customFormat="1" ht="15" customHeight="1" x14ac:dyDescent="0.25">
      <c r="A201" s="30">
        <v>38</v>
      </c>
      <c r="B201" s="127" t="str">
        <f>IFERROR(VLOOKUP($A201,resource!$CI$3:$DJ$398,5,0),0)</f>
        <v>LEVOAIR SYRUP 100ML</v>
      </c>
      <c r="C201" s="114"/>
      <c r="D201" s="114"/>
      <c r="E201" s="114"/>
      <c r="F201" s="114"/>
      <c r="G201" s="114"/>
      <c r="H201" s="204">
        <f>IFERROR(VLOOKUP($A201,resource!$CI$3:$DJ$398,27,0),0)</f>
        <v>7613</v>
      </c>
      <c r="I201" s="204"/>
      <c r="J201" s="204"/>
      <c r="K201" s="204">
        <f>IFERROR(VLOOKUP($A201,resource!$CI$3:$DJ$398,28,0),0)</f>
        <v>301474.8</v>
      </c>
      <c r="L201" s="204"/>
      <c r="M201" s="204"/>
      <c r="N201" s="313">
        <f t="shared" si="22"/>
        <v>1299</v>
      </c>
      <c r="O201" s="314"/>
      <c r="P201" s="312">
        <f>IFERROR(INDEX(zm_wise_product_sales!$F$4:$AZ$500,MATCH(report!$B201,zm_wise_product_sales!$B$4:$B$500,0),MATCH(report!P$163,zm_wise_product_sales!$F$3:$AZ$3,0)),0)</f>
        <v>28</v>
      </c>
      <c r="Q201" s="312"/>
      <c r="R201" s="312">
        <f>IFERROR(INDEX(zm_wise_product_sales!$F$4:$AZ$500,MATCH(report!$B201,zm_wise_product_sales!$B$4:$B$500,0),MATCH(report!R$163,zm_wise_product_sales!$F$3:$AZ$3,0)),0)</f>
        <v>273</v>
      </c>
      <c r="S201" s="312"/>
      <c r="T201" s="312">
        <f>IFERROR(INDEX(zm_wise_product_sales!$F$4:$AZ$500,MATCH(report!$B201,zm_wise_product_sales!$B$4:$B$500,0),MATCH(report!T$163,zm_wise_product_sales!$F$3:$AZ$3,0)),0)</f>
        <v>128</v>
      </c>
      <c r="U201" s="312"/>
      <c r="V201" s="312">
        <f>IFERROR(INDEX(zm_wise_product_sales!$F$4:$AZ$500,MATCH(report!$B201,zm_wise_product_sales!$B$4:$B$500,0),MATCH(report!V$163,zm_wise_product_sales!$F$3:$AZ$3,0)),0)</f>
        <v>132</v>
      </c>
      <c r="W201" s="312"/>
      <c r="X201" s="312">
        <f>IFERROR(INDEX(zm_wise_product_sales!$F$4:$AZ$500,MATCH(report!$B201,zm_wise_product_sales!$B$4:$B$500,0),MATCH(report!X$163,zm_wise_product_sales!$F$3:$AZ$3,0)),0)</f>
        <v>129</v>
      </c>
      <c r="Y201" s="312"/>
      <c r="Z201" s="312">
        <f>IFERROR(INDEX(zm_wise_product_sales!$F$4:$AZ$500,MATCH(report!$B201,zm_wise_product_sales!$B$4:$B$500,0),MATCH(report!Z$163,zm_wise_product_sales!$F$3:$AZ$3,0)),0)</f>
        <v>158</v>
      </c>
      <c r="AA201" s="312"/>
      <c r="AB201" s="312">
        <f>IFERROR(INDEX(zm_wise_product_sales!$F$4:$AZ$500,MATCH(report!$B201,zm_wise_product_sales!$B$4:$B$500,0),MATCH(report!AB$163,zm_wise_product_sales!$F$3:$AZ$3,0)),0)</f>
        <v>177</v>
      </c>
      <c r="AC201" s="312"/>
      <c r="AD201" s="312">
        <f>IFERROR(INDEX(zm_wise_product_sales!$F$4:$AZ$500,MATCH(report!$B201,zm_wise_product_sales!$B$4:$B$500,0),MATCH(report!AD$163,zm_wise_product_sales!$F$3:$AZ$3,0)),0)</f>
        <v>224</v>
      </c>
      <c r="AE201" s="312"/>
      <c r="AF201" s="312">
        <f>IFERROR(INDEX(zm_wise_product_sales!$F$4:$AZ$500,MATCH(report!$B201,zm_wise_product_sales!$B$4:$B$500,0),MATCH(report!AF$163,zm_wise_product_sales!$F$3:$AZ$3,0)),0)</f>
        <v>50</v>
      </c>
      <c r="AG201" s="312"/>
      <c r="AH201" s="312">
        <f>IFERROR(INDEX(zm_wise_product_sales!$F$4:$AZ$500,MATCH(report!$B201,zm_wise_product_sales!$B$4:$B$500,0),MATCH(report!AH$163,zm_wise_product_sales!$F$3:$AZ$3,0)),0)</f>
        <v>0</v>
      </c>
      <c r="AI201" s="390"/>
      <c r="BC201" s="100"/>
      <c r="BD201" s="100"/>
      <c r="BE201" s="100"/>
      <c r="BF201" s="100"/>
      <c r="BG201" s="100"/>
      <c r="BH201" s="100"/>
      <c r="BI201" s="100"/>
      <c r="BJ201" s="100"/>
      <c r="CJ201" s="167"/>
    </row>
    <row r="202" spans="1:88" s="25" customFormat="1" ht="15" customHeight="1" x14ac:dyDescent="0.25">
      <c r="A202" s="30">
        <v>39</v>
      </c>
      <c r="B202" s="127" t="str">
        <f>IFERROR(VLOOKUP($A202,resource!$CI$3:$DJ$398,5,0),0)</f>
        <v>ATOPEN PLUS TABLET</v>
      </c>
      <c r="C202" s="114"/>
      <c r="D202" s="114"/>
      <c r="E202" s="114"/>
      <c r="F202" s="114"/>
      <c r="G202" s="114"/>
      <c r="H202" s="204">
        <f>IFERROR(VLOOKUP($A202,resource!$CI$3:$DJ$398,27,0),0)</f>
        <v>679</v>
      </c>
      <c r="I202" s="204"/>
      <c r="J202" s="204"/>
      <c r="K202" s="204">
        <f>IFERROR(VLOOKUP($A202,resource!$CI$3:$DJ$398,28,0),0)</f>
        <v>299982.2</v>
      </c>
      <c r="L202" s="204"/>
      <c r="M202" s="204"/>
      <c r="N202" s="313">
        <f t="shared" si="22"/>
        <v>77</v>
      </c>
      <c r="O202" s="314"/>
      <c r="P202" s="312">
        <f>IFERROR(INDEX(zm_wise_product_sales!$F$4:$AZ$500,MATCH(report!$B202,zm_wise_product_sales!$B$4:$B$500,0),MATCH(report!P$163,zm_wise_product_sales!$F$3:$AZ$3,0)),0)</f>
        <v>2</v>
      </c>
      <c r="Q202" s="312"/>
      <c r="R202" s="312">
        <f>IFERROR(INDEX(zm_wise_product_sales!$F$4:$AZ$500,MATCH(report!$B202,zm_wise_product_sales!$B$4:$B$500,0),MATCH(report!R$163,zm_wise_product_sales!$F$3:$AZ$3,0)),0)</f>
        <v>0</v>
      </c>
      <c r="S202" s="312"/>
      <c r="T202" s="312">
        <f>IFERROR(INDEX(zm_wise_product_sales!$F$4:$AZ$500,MATCH(report!$B202,zm_wise_product_sales!$B$4:$B$500,0),MATCH(report!T$163,zm_wise_product_sales!$F$3:$AZ$3,0)),0)</f>
        <v>2</v>
      </c>
      <c r="U202" s="312"/>
      <c r="V202" s="312">
        <f>IFERROR(INDEX(zm_wise_product_sales!$F$4:$AZ$500,MATCH(report!$B202,zm_wise_product_sales!$B$4:$B$500,0),MATCH(report!V$163,zm_wise_product_sales!$F$3:$AZ$3,0)),0)</f>
        <v>7</v>
      </c>
      <c r="W202" s="312"/>
      <c r="X202" s="312">
        <f>IFERROR(INDEX(zm_wise_product_sales!$F$4:$AZ$500,MATCH(report!$B202,zm_wise_product_sales!$B$4:$B$500,0),MATCH(report!X$163,zm_wise_product_sales!$F$3:$AZ$3,0)),0)</f>
        <v>30</v>
      </c>
      <c r="Y202" s="312"/>
      <c r="Z202" s="312">
        <f>IFERROR(INDEX(zm_wise_product_sales!$F$4:$AZ$500,MATCH(report!$B202,zm_wise_product_sales!$B$4:$B$500,0),MATCH(report!Z$163,zm_wise_product_sales!$F$3:$AZ$3,0)),0)</f>
        <v>8</v>
      </c>
      <c r="AA202" s="312"/>
      <c r="AB202" s="312">
        <f>IFERROR(INDEX(zm_wise_product_sales!$F$4:$AZ$500,MATCH(report!$B202,zm_wise_product_sales!$B$4:$B$500,0),MATCH(report!AB$163,zm_wise_product_sales!$F$3:$AZ$3,0)),0)</f>
        <v>12</v>
      </c>
      <c r="AC202" s="312"/>
      <c r="AD202" s="312">
        <f>IFERROR(INDEX(zm_wise_product_sales!$F$4:$AZ$500,MATCH(report!$B202,zm_wise_product_sales!$B$4:$B$500,0),MATCH(report!AD$163,zm_wise_product_sales!$F$3:$AZ$3,0)),0)</f>
        <v>16</v>
      </c>
      <c r="AE202" s="312"/>
      <c r="AF202" s="312">
        <f>IFERROR(INDEX(zm_wise_product_sales!$F$4:$AZ$500,MATCH(report!$B202,zm_wise_product_sales!$B$4:$B$500,0),MATCH(report!AF$163,zm_wise_product_sales!$F$3:$AZ$3,0)),0)</f>
        <v>0</v>
      </c>
      <c r="AG202" s="312"/>
      <c r="AH202" s="312">
        <f>IFERROR(INDEX(zm_wise_product_sales!$F$4:$AZ$500,MATCH(report!$B202,zm_wise_product_sales!$B$4:$B$500,0),MATCH(report!AH$163,zm_wise_product_sales!$F$3:$AZ$3,0)),0)</f>
        <v>0</v>
      </c>
      <c r="AI202" s="390"/>
      <c r="BC202" s="100"/>
      <c r="BD202" s="100"/>
      <c r="BE202" s="100"/>
      <c r="BF202" s="100"/>
      <c r="BG202" s="100"/>
      <c r="BH202" s="100"/>
      <c r="BI202" s="100"/>
      <c r="BJ202" s="100"/>
      <c r="CJ202" s="167"/>
    </row>
    <row r="203" spans="1:88" s="25" customFormat="1" ht="15" customHeight="1" x14ac:dyDescent="0.25">
      <c r="A203" s="30">
        <v>40</v>
      </c>
      <c r="B203" s="127" t="str">
        <f>IFERROR(VLOOKUP($A203,resource!$CI$3:$DJ$398,5,0),0)</f>
        <v>ERAZOLE -20 CAPSULE</v>
      </c>
      <c r="C203" s="114"/>
      <c r="D203" s="114"/>
      <c r="E203" s="114"/>
      <c r="F203" s="114"/>
      <c r="G203" s="114"/>
      <c r="H203" s="204">
        <f>IFERROR(VLOOKUP($A203,resource!$CI$3:$DJ$398,27,0),0)</f>
        <v>776</v>
      </c>
      <c r="I203" s="204"/>
      <c r="J203" s="204"/>
      <c r="K203" s="204">
        <f>IFERROR(VLOOKUP($A203,resource!$CI$3:$DJ$398,28,0),0)</f>
        <v>287663.2</v>
      </c>
      <c r="L203" s="204"/>
      <c r="M203" s="204"/>
      <c r="N203" s="313">
        <f t="shared" si="22"/>
        <v>919</v>
      </c>
      <c r="O203" s="314"/>
      <c r="P203" s="312">
        <f>IFERROR(INDEX(zm_wise_product_sales!$F$4:$AZ$500,MATCH(report!$B203,zm_wise_product_sales!$B$4:$B$500,0),MATCH(report!P$163,zm_wise_product_sales!$F$3:$AZ$3,0)),0)</f>
        <v>49</v>
      </c>
      <c r="Q203" s="312"/>
      <c r="R203" s="312">
        <f>IFERROR(INDEX(zm_wise_product_sales!$F$4:$AZ$500,MATCH(report!$B203,zm_wise_product_sales!$B$4:$B$500,0),MATCH(report!R$163,zm_wise_product_sales!$F$3:$AZ$3,0)),0)</f>
        <v>111</v>
      </c>
      <c r="S203" s="312"/>
      <c r="T203" s="312">
        <f>IFERROR(INDEX(zm_wise_product_sales!$F$4:$AZ$500,MATCH(report!$B203,zm_wise_product_sales!$B$4:$B$500,0),MATCH(report!T$163,zm_wise_product_sales!$F$3:$AZ$3,0)),0)</f>
        <v>68</v>
      </c>
      <c r="U203" s="312"/>
      <c r="V203" s="312">
        <f>IFERROR(INDEX(zm_wise_product_sales!$F$4:$AZ$500,MATCH(report!$B203,zm_wise_product_sales!$B$4:$B$500,0),MATCH(report!V$163,zm_wise_product_sales!$F$3:$AZ$3,0)),0)</f>
        <v>31</v>
      </c>
      <c r="W203" s="312"/>
      <c r="X203" s="312">
        <f>IFERROR(INDEX(zm_wise_product_sales!$F$4:$AZ$500,MATCH(report!$B203,zm_wise_product_sales!$B$4:$B$500,0),MATCH(report!X$163,zm_wise_product_sales!$F$3:$AZ$3,0)),0)</f>
        <v>34</v>
      </c>
      <c r="Y203" s="312"/>
      <c r="Z203" s="312">
        <f>IFERROR(INDEX(zm_wise_product_sales!$F$4:$AZ$500,MATCH(report!$B203,zm_wise_product_sales!$B$4:$B$500,0),MATCH(report!Z$163,zm_wise_product_sales!$F$3:$AZ$3,0)),0)</f>
        <v>57</v>
      </c>
      <c r="AA203" s="312"/>
      <c r="AB203" s="312">
        <f>IFERROR(INDEX(zm_wise_product_sales!$F$4:$AZ$500,MATCH(report!$B203,zm_wise_product_sales!$B$4:$B$500,0),MATCH(report!AB$163,zm_wise_product_sales!$F$3:$AZ$3,0)),0)</f>
        <v>226</v>
      </c>
      <c r="AC203" s="312"/>
      <c r="AD203" s="312">
        <f>IFERROR(INDEX(zm_wise_product_sales!$F$4:$AZ$500,MATCH(report!$B203,zm_wise_product_sales!$B$4:$B$500,0),MATCH(report!AD$163,zm_wise_product_sales!$F$3:$AZ$3,0)),0)</f>
        <v>115</v>
      </c>
      <c r="AE203" s="312"/>
      <c r="AF203" s="312">
        <f>IFERROR(INDEX(zm_wise_product_sales!$F$4:$AZ$500,MATCH(report!$B203,zm_wise_product_sales!$B$4:$B$500,0),MATCH(report!AF$163,zm_wise_product_sales!$F$3:$AZ$3,0)),0)</f>
        <v>228</v>
      </c>
      <c r="AG203" s="312"/>
      <c r="AH203" s="312">
        <f>IFERROR(INDEX(zm_wise_product_sales!$F$4:$AZ$500,MATCH(report!$B203,zm_wise_product_sales!$B$4:$B$500,0),MATCH(report!AH$163,zm_wise_product_sales!$F$3:$AZ$3,0)),0)</f>
        <v>0</v>
      </c>
      <c r="AI203" s="390"/>
      <c r="BC203" s="100"/>
      <c r="BD203" s="100"/>
      <c r="BE203" s="100"/>
      <c r="BF203" s="100"/>
      <c r="BG203" s="100"/>
      <c r="BH203" s="100"/>
      <c r="BI203" s="100"/>
      <c r="BJ203" s="100"/>
      <c r="CJ203" s="167"/>
    </row>
    <row r="204" spans="1:88" s="25" customFormat="1" ht="15" customHeight="1" x14ac:dyDescent="0.25">
      <c r="A204" s="30">
        <v>41</v>
      </c>
      <c r="B204" s="127" t="str">
        <f>IFERROR(VLOOKUP($A204,resource!$CI$3:$DJ$398,5,0),0)</f>
        <v>G-CON NASAL DROPS  0.025mg</v>
      </c>
      <c r="C204" s="114"/>
      <c r="D204" s="114"/>
      <c r="E204" s="114"/>
      <c r="F204" s="114"/>
      <c r="G204" s="114"/>
      <c r="H204" s="204">
        <f>IFERROR(VLOOKUP($A204,resource!$CI$3:$DJ$398,27,0),0)</f>
        <v>7918</v>
      </c>
      <c r="I204" s="204"/>
      <c r="J204" s="204"/>
      <c r="K204" s="204">
        <f>IFERROR(VLOOKUP($A204,resource!$CI$3:$DJ$398,28,0),0)</f>
        <v>279505.39999999997</v>
      </c>
      <c r="L204" s="204"/>
      <c r="M204" s="204"/>
      <c r="N204" s="313">
        <f t="shared" si="22"/>
        <v>954</v>
      </c>
      <c r="O204" s="314"/>
      <c r="P204" s="312">
        <f>IFERROR(INDEX(zm_wise_product_sales!$F$4:$AZ$500,MATCH(report!$B204,zm_wise_product_sales!$B$4:$B$500,0),MATCH(report!P$163,zm_wise_product_sales!$F$3:$AZ$3,0)),0)</f>
        <v>0</v>
      </c>
      <c r="Q204" s="312"/>
      <c r="R204" s="312">
        <f>IFERROR(INDEX(zm_wise_product_sales!$F$4:$AZ$500,MATCH(report!$B204,zm_wise_product_sales!$B$4:$B$500,0),MATCH(report!R$163,zm_wise_product_sales!$F$3:$AZ$3,0)),0)</f>
        <v>0</v>
      </c>
      <c r="S204" s="312"/>
      <c r="T204" s="312">
        <f>IFERROR(INDEX(zm_wise_product_sales!$F$4:$AZ$500,MATCH(report!$B204,zm_wise_product_sales!$B$4:$B$500,0),MATCH(report!T$163,zm_wise_product_sales!$F$3:$AZ$3,0)),0)</f>
        <v>100</v>
      </c>
      <c r="U204" s="312"/>
      <c r="V204" s="312">
        <f>IFERROR(INDEX(zm_wise_product_sales!$F$4:$AZ$500,MATCH(report!$B204,zm_wise_product_sales!$B$4:$B$500,0),MATCH(report!V$163,zm_wise_product_sales!$F$3:$AZ$3,0)),0)</f>
        <v>272</v>
      </c>
      <c r="W204" s="312"/>
      <c r="X204" s="312">
        <f>IFERROR(INDEX(zm_wise_product_sales!$F$4:$AZ$500,MATCH(report!$B204,zm_wise_product_sales!$B$4:$B$500,0),MATCH(report!X$163,zm_wise_product_sales!$F$3:$AZ$3,0)),0)</f>
        <v>23</v>
      </c>
      <c r="Y204" s="312"/>
      <c r="Z204" s="312">
        <f>IFERROR(INDEX(zm_wise_product_sales!$F$4:$AZ$500,MATCH(report!$B204,zm_wise_product_sales!$B$4:$B$500,0),MATCH(report!Z$163,zm_wise_product_sales!$F$3:$AZ$3,0)),0)</f>
        <v>24</v>
      </c>
      <c r="AA204" s="312"/>
      <c r="AB204" s="312">
        <f>IFERROR(INDEX(zm_wise_product_sales!$F$4:$AZ$500,MATCH(report!$B204,zm_wise_product_sales!$B$4:$B$500,0),MATCH(report!AB$163,zm_wise_product_sales!$F$3:$AZ$3,0)),0)</f>
        <v>222</v>
      </c>
      <c r="AC204" s="312"/>
      <c r="AD204" s="312">
        <f>IFERROR(INDEX(zm_wise_product_sales!$F$4:$AZ$500,MATCH(report!$B204,zm_wise_product_sales!$B$4:$B$500,0),MATCH(report!AD$163,zm_wise_product_sales!$F$3:$AZ$3,0)),0)</f>
        <v>225</v>
      </c>
      <c r="AE204" s="312"/>
      <c r="AF204" s="312">
        <f>IFERROR(INDEX(zm_wise_product_sales!$F$4:$AZ$500,MATCH(report!$B204,zm_wise_product_sales!$B$4:$B$500,0),MATCH(report!AF$163,zm_wise_product_sales!$F$3:$AZ$3,0)),0)</f>
        <v>88</v>
      </c>
      <c r="AG204" s="312"/>
      <c r="AH204" s="312">
        <f>IFERROR(INDEX(zm_wise_product_sales!$F$4:$AZ$500,MATCH(report!$B204,zm_wise_product_sales!$B$4:$B$500,0),MATCH(report!AH$163,zm_wise_product_sales!$F$3:$AZ$3,0)),0)</f>
        <v>0</v>
      </c>
      <c r="AI204" s="390"/>
      <c r="BC204" s="100"/>
      <c r="BD204" s="100"/>
      <c r="BE204" s="100"/>
      <c r="BF204" s="100"/>
      <c r="BG204" s="100"/>
      <c r="BH204" s="100"/>
      <c r="BI204" s="100"/>
      <c r="BJ204" s="100"/>
      <c r="CJ204" s="167"/>
    </row>
    <row r="205" spans="1:88" s="25" customFormat="1" ht="15" customHeight="1" x14ac:dyDescent="0.25">
      <c r="A205" s="30">
        <v>42</v>
      </c>
      <c r="B205" s="127" t="str">
        <f>IFERROR(VLOOKUP($A205,resource!$CI$3:$DJ$398,5,0),0)</f>
        <v>KEMIN-850mg TABLET</v>
      </c>
      <c r="C205" s="114"/>
      <c r="D205" s="114"/>
      <c r="E205" s="114"/>
      <c r="F205" s="114"/>
      <c r="G205" s="114"/>
      <c r="H205" s="204">
        <f>IFERROR(VLOOKUP($A205,resource!$CI$3:$DJ$398,27,0),0)</f>
        <v>1488</v>
      </c>
      <c r="I205" s="204"/>
      <c r="J205" s="204"/>
      <c r="K205" s="204">
        <f>IFERROR(VLOOKUP($A205,resource!$CI$3:$DJ$398,28,0),0)</f>
        <v>262632</v>
      </c>
      <c r="L205" s="204"/>
      <c r="M205" s="204"/>
      <c r="N205" s="313">
        <f t="shared" si="22"/>
        <v>101</v>
      </c>
      <c r="O205" s="314"/>
      <c r="P205" s="312">
        <f>IFERROR(INDEX(zm_wise_product_sales!$F$4:$AZ$500,MATCH(report!$B205,zm_wise_product_sales!$B$4:$B$500,0),MATCH(report!P$163,zm_wise_product_sales!$F$3:$AZ$3,0)),0)</f>
        <v>17</v>
      </c>
      <c r="Q205" s="312"/>
      <c r="R205" s="312">
        <f>IFERROR(INDEX(zm_wise_product_sales!$F$4:$AZ$500,MATCH(report!$B205,zm_wise_product_sales!$B$4:$B$500,0),MATCH(report!R$163,zm_wise_product_sales!$F$3:$AZ$3,0)),0)</f>
        <v>4</v>
      </c>
      <c r="S205" s="312"/>
      <c r="T205" s="312">
        <f>IFERROR(INDEX(zm_wise_product_sales!$F$4:$AZ$500,MATCH(report!$B205,zm_wise_product_sales!$B$4:$B$500,0),MATCH(report!T$163,zm_wise_product_sales!$F$3:$AZ$3,0)),0)</f>
        <v>15</v>
      </c>
      <c r="U205" s="312"/>
      <c r="V205" s="312">
        <f>IFERROR(INDEX(zm_wise_product_sales!$F$4:$AZ$500,MATCH(report!$B205,zm_wise_product_sales!$B$4:$B$500,0),MATCH(report!V$163,zm_wise_product_sales!$F$3:$AZ$3,0)),0)</f>
        <v>23</v>
      </c>
      <c r="W205" s="312"/>
      <c r="X205" s="312">
        <f>IFERROR(INDEX(zm_wise_product_sales!$F$4:$AZ$500,MATCH(report!$B205,zm_wise_product_sales!$B$4:$B$500,0),MATCH(report!X$163,zm_wise_product_sales!$F$3:$AZ$3,0)),0)</f>
        <v>0</v>
      </c>
      <c r="Y205" s="312"/>
      <c r="Z205" s="312">
        <f>IFERROR(INDEX(zm_wise_product_sales!$F$4:$AZ$500,MATCH(report!$B205,zm_wise_product_sales!$B$4:$B$500,0),MATCH(report!Z$163,zm_wise_product_sales!$F$3:$AZ$3,0)),0)</f>
        <v>0</v>
      </c>
      <c r="AA205" s="312"/>
      <c r="AB205" s="312">
        <f>IFERROR(INDEX(zm_wise_product_sales!$F$4:$AZ$500,MATCH(report!$B205,zm_wise_product_sales!$B$4:$B$500,0),MATCH(report!AB$163,zm_wise_product_sales!$F$3:$AZ$3,0)),0)</f>
        <v>17</v>
      </c>
      <c r="AC205" s="312"/>
      <c r="AD205" s="312">
        <f>IFERROR(INDEX(zm_wise_product_sales!$F$4:$AZ$500,MATCH(report!$B205,zm_wise_product_sales!$B$4:$B$500,0),MATCH(report!AD$163,zm_wise_product_sales!$F$3:$AZ$3,0)),0)</f>
        <v>1</v>
      </c>
      <c r="AE205" s="312"/>
      <c r="AF205" s="312">
        <f>IFERROR(INDEX(zm_wise_product_sales!$F$4:$AZ$500,MATCH(report!$B205,zm_wise_product_sales!$B$4:$B$500,0),MATCH(report!AF$163,zm_wise_product_sales!$F$3:$AZ$3,0)),0)</f>
        <v>24</v>
      </c>
      <c r="AG205" s="312"/>
      <c r="AH205" s="312">
        <f>IFERROR(INDEX(zm_wise_product_sales!$F$4:$AZ$500,MATCH(report!$B205,zm_wise_product_sales!$B$4:$B$500,0),MATCH(report!AH$163,zm_wise_product_sales!$F$3:$AZ$3,0)),0)</f>
        <v>0</v>
      </c>
      <c r="AI205" s="390"/>
      <c r="BC205" s="100"/>
      <c r="BD205" s="100"/>
      <c r="BE205" s="100"/>
      <c r="BF205" s="100"/>
      <c r="BG205" s="100"/>
      <c r="BH205" s="100"/>
      <c r="BI205" s="100"/>
      <c r="BJ205" s="100"/>
      <c r="CJ205" s="167"/>
    </row>
    <row r="206" spans="1:88" s="25" customFormat="1" ht="15" customHeight="1" x14ac:dyDescent="0.25">
      <c r="A206" s="30">
        <v>43</v>
      </c>
      <c r="B206" s="127" t="str">
        <f>IFERROR(VLOOKUP($A206,resource!$CI$3:$DJ$398,5,0),0)</f>
        <v>KVIT GOLD-30 TABLET</v>
      </c>
      <c r="C206" s="114"/>
      <c r="D206" s="114"/>
      <c r="E206" s="114"/>
      <c r="F206" s="114"/>
      <c r="G206" s="114"/>
      <c r="H206" s="204">
        <f>IFERROR(VLOOKUP($A206,resource!$CI$3:$DJ$398,27,0),0)</f>
        <v>1242</v>
      </c>
      <c r="I206" s="204"/>
      <c r="J206" s="204"/>
      <c r="K206" s="204">
        <f>IFERROR(VLOOKUP($A206,resource!$CI$3:$DJ$398,28,0),0)</f>
        <v>262310.39999999997</v>
      </c>
      <c r="L206" s="204"/>
      <c r="M206" s="204"/>
      <c r="N206" s="313">
        <f t="shared" si="22"/>
        <v>8064</v>
      </c>
      <c r="O206" s="314"/>
      <c r="P206" s="312">
        <f>IFERROR(INDEX(zm_wise_product_sales!$F$4:$AZ$500,MATCH(report!$B206,zm_wise_product_sales!$B$4:$B$500,0),MATCH(report!P$163,zm_wise_product_sales!$F$3:$AZ$3,0)),0)</f>
        <v>966</v>
      </c>
      <c r="Q206" s="312"/>
      <c r="R206" s="312">
        <f>IFERROR(INDEX(zm_wise_product_sales!$F$4:$AZ$500,MATCH(report!$B206,zm_wise_product_sales!$B$4:$B$500,0),MATCH(report!R$163,zm_wise_product_sales!$F$3:$AZ$3,0)),0)</f>
        <v>1116</v>
      </c>
      <c r="S206" s="312"/>
      <c r="T206" s="312">
        <f>IFERROR(INDEX(zm_wise_product_sales!$F$4:$AZ$500,MATCH(report!$B206,zm_wise_product_sales!$B$4:$B$500,0),MATCH(report!T$163,zm_wise_product_sales!$F$3:$AZ$3,0)),0)</f>
        <v>812</v>
      </c>
      <c r="U206" s="312"/>
      <c r="V206" s="312">
        <f>IFERROR(INDEX(zm_wise_product_sales!$F$4:$AZ$500,MATCH(report!$B206,zm_wise_product_sales!$B$4:$B$500,0),MATCH(report!V$163,zm_wise_product_sales!$F$3:$AZ$3,0)),0)</f>
        <v>876</v>
      </c>
      <c r="W206" s="312"/>
      <c r="X206" s="312">
        <f>IFERROR(INDEX(zm_wise_product_sales!$F$4:$AZ$500,MATCH(report!$B206,zm_wise_product_sales!$B$4:$B$500,0),MATCH(report!X$163,zm_wise_product_sales!$F$3:$AZ$3,0)),0)</f>
        <v>372</v>
      </c>
      <c r="Y206" s="312"/>
      <c r="Z206" s="312">
        <f>IFERROR(INDEX(zm_wise_product_sales!$F$4:$AZ$500,MATCH(report!$B206,zm_wise_product_sales!$B$4:$B$500,0),MATCH(report!Z$163,zm_wise_product_sales!$F$3:$AZ$3,0)),0)</f>
        <v>980</v>
      </c>
      <c r="AA206" s="312"/>
      <c r="AB206" s="312">
        <f>IFERROR(INDEX(zm_wise_product_sales!$F$4:$AZ$500,MATCH(report!$B206,zm_wise_product_sales!$B$4:$B$500,0),MATCH(report!AB$163,zm_wise_product_sales!$F$3:$AZ$3,0)),0)</f>
        <v>2064</v>
      </c>
      <c r="AC206" s="312"/>
      <c r="AD206" s="312">
        <f>IFERROR(INDEX(zm_wise_product_sales!$F$4:$AZ$500,MATCH(report!$B206,zm_wise_product_sales!$B$4:$B$500,0),MATCH(report!AD$163,zm_wise_product_sales!$F$3:$AZ$3,0)),0)</f>
        <v>400</v>
      </c>
      <c r="AE206" s="312"/>
      <c r="AF206" s="312">
        <f>IFERROR(INDEX(zm_wise_product_sales!$F$4:$AZ$500,MATCH(report!$B206,zm_wise_product_sales!$B$4:$B$500,0),MATCH(report!AF$163,zm_wise_product_sales!$F$3:$AZ$3,0)),0)</f>
        <v>478</v>
      </c>
      <c r="AG206" s="312"/>
      <c r="AH206" s="312">
        <f>IFERROR(INDEX(zm_wise_product_sales!$F$4:$AZ$500,MATCH(report!$B206,zm_wise_product_sales!$B$4:$B$500,0),MATCH(report!AH$163,zm_wise_product_sales!$F$3:$AZ$3,0)),0)</f>
        <v>0</v>
      </c>
      <c r="AI206" s="390"/>
      <c r="BC206" s="100"/>
      <c r="BD206" s="100"/>
      <c r="BE206" s="100"/>
      <c r="BF206" s="100"/>
      <c r="BG206" s="100"/>
      <c r="BH206" s="100"/>
      <c r="BI206" s="100"/>
      <c r="BJ206" s="100"/>
      <c r="CJ206" s="167"/>
    </row>
    <row r="207" spans="1:88" s="25" customFormat="1" ht="15" customHeight="1" x14ac:dyDescent="0.25">
      <c r="A207" s="30">
        <v>44</v>
      </c>
      <c r="B207" s="127" t="str">
        <f>IFERROR(VLOOKUP($A207,resource!$CI$3:$DJ$398,5,0),0)</f>
        <v>ZITA SUSPENSION 50ml</v>
      </c>
      <c r="C207" s="114"/>
      <c r="D207" s="114"/>
      <c r="E207" s="114"/>
      <c r="F207" s="114"/>
      <c r="G207" s="114"/>
      <c r="H207" s="204">
        <f>IFERROR(VLOOKUP($A207,resource!$CI$3:$DJ$398,27,0),0)</f>
        <v>1442</v>
      </c>
      <c r="I207" s="204"/>
      <c r="J207" s="204"/>
      <c r="K207" s="204">
        <f>IFERROR(VLOOKUP($A207,resource!$CI$3:$DJ$398,28,0),0)</f>
        <v>235478.6</v>
      </c>
      <c r="L207" s="204"/>
      <c r="M207" s="204"/>
      <c r="N207" s="313">
        <f t="shared" si="22"/>
        <v>749</v>
      </c>
      <c r="O207" s="314"/>
      <c r="P207" s="312">
        <f>IFERROR(INDEX(zm_wise_product_sales!$F$4:$AZ$500,MATCH(report!$B207,zm_wise_product_sales!$B$4:$B$500,0),MATCH(report!P$163,zm_wise_product_sales!$F$3:$AZ$3,0)),0)</f>
        <v>61</v>
      </c>
      <c r="Q207" s="312"/>
      <c r="R207" s="312">
        <f>IFERROR(INDEX(zm_wise_product_sales!$F$4:$AZ$500,MATCH(report!$B207,zm_wise_product_sales!$B$4:$B$500,0),MATCH(report!R$163,zm_wise_product_sales!$F$3:$AZ$3,0)),0)</f>
        <v>24</v>
      </c>
      <c r="S207" s="312"/>
      <c r="T207" s="312">
        <f>IFERROR(INDEX(zm_wise_product_sales!$F$4:$AZ$500,MATCH(report!$B207,zm_wise_product_sales!$B$4:$B$500,0),MATCH(report!T$163,zm_wise_product_sales!$F$3:$AZ$3,0)),0)</f>
        <v>40</v>
      </c>
      <c r="U207" s="312"/>
      <c r="V207" s="312">
        <f>IFERROR(INDEX(zm_wise_product_sales!$F$4:$AZ$500,MATCH(report!$B207,zm_wise_product_sales!$B$4:$B$500,0),MATCH(report!V$163,zm_wise_product_sales!$F$3:$AZ$3,0)),0)</f>
        <v>129</v>
      </c>
      <c r="W207" s="312"/>
      <c r="X207" s="312">
        <f>IFERROR(INDEX(zm_wise_product_sales!$F$4:$AZ$500,MATCH(report!$B207,zm_wise_product_sales!$B$4:$B$500,0),MATCH(report!X$163,zm_wise_product_sales!$F$3:$AZ$3,0)),0)</f>
        <v>6</v>
      </c>
      <c r="Y207" s="312"/>
      <c r="Z207" s="312">
        <f>IFERROR(INDEX(zm_wise_product_sales!$F$4:$AZ$500,MATCH(report!$B207,zm_wise_product_sales!$B$4:$B$500,0),MATCH(report!Z$163,zm_wise_product_sales!$F$3:$AZ$3,0)),0)</f>
        <v>85</v>
      </c>
      <c r="AA207" s="312"/>
      <c r="AB207" s="312">
        <f>IFERROR(INDEX(zm_wise_product_sales!$F$4:$AZ$500,MATCH(report!$B207,zm_wise_product_sales!$B$4:$B$500,0),MATCH(report!AB$163,zm_wise_product_sales!$F$3:$AZ$3,0)),0)</f>
        <v>324</v>
      </c>
      <c r="AC207" s="312"/>
      <c r="AD207" s="312">
        <f>IFERROR(INDEX(zm_wise_product_sales!$F$4:$AZ$500,MATCH(report!$B207,zm_wise_product_sales!$B$4:$B$500,0),MATCH(report!AD$163,zm_wise_product_sales!$F$3:$AZ$3,0)),0)</f>
        <v>76</v>
      </c>
      <c r="AE207" s="312"/>
      <c r="AF207" s="312">
        <f>IFERROR(INDEX(zm_wise_product_sales!$F$4:$AZ$500,MATCH(report!$B207,zm_wise_product_sales!$B$4:$B$500,0),MATCH(report!AF$163,zm_wise_product_sales!$F$3:$AZ$3,0)),0)</f>
        <v>4</v>
      </c>
      <c r="AG207" s="312"/>
      <c r="AH207" s="312">
        <f>IFERROR(INDEX(zm_wise_product_sales!$F$4:$AZ$500,MATCH(report!$B207,zm_wise_product_sales!$B$4:$B$500,0),MATCH(report!AH$163,zm_wise_product_sales!$F$3:$AZ$3,0)),0)</f>
        <v>0</v>
      </c>
      <c r="AI207" s="390"/>
      <c r="BC207" s="100"/>
      <c r="BD207" s="100"/>
      <c r="BE207" s="100"/>
      <c r="BF207" s="100"/>
      <c r="BG207" s="100"/>
      <c r="BH207" s="100"/>
      <c r="BI207" s="100"/>
      <c r="BJ207" s="100"/>
      <c r="CJ207" s="167"/>
    </row>
    <row r="208" spans="1:88" s="25" customFormat="1" ht="15" customHeight="1" x14ac:dyDescent="0.25">
      <c r="A208" s="30">
        <v>45</v>
      </c>
      <c r="B208" s="127" t="str">
        <f>IFERROR(VLOOKUP($A208,resource!$CI$3:$DJ$398,5,0),0)</f>
        <v>FENAXO-180 TABLET</v>
      </c>
      <c r="C208" s="114"/>
      <c r="D208" s="114"/>
      <c r="E208" s="114"/>
      <c r="F208" s="114"/>
      <c r="G208" s="114"/>
      <c r="H208" s="204">
        <f>IFERROR(VLOOKUP($A208,resource!$CI$3:$DJ$398,27,0),0)</f>
        <v>1315</v>
      </c>
      <c r="I208" s="204"/>
      <c r="J208" s="204"/>
      <c r="K208" s="204">
        <f>IFERROR(VLOOKUP($A208,resource!$CI$3:$DJ$398,28,0),0)</f>
        <v>208953.5</v>
      </c>
      <c r="L208" s="204"/>
      <c r="M208" s="204"/>
      <c r="N208" s="313">
        <f t="shared" si="22"/>
        <v>337</v>
      </c>
      <c r="O208" s="314"/>
      <c r="P208" s="312">
        <f>IFERROR(INDEX(zm_wise_product_sales!$F$4:$AZ$500,MATCH(report!$B208,zm_wise_product_sales!$B$4:$B$500,0),MATCH(report!P$163,zm_wise_product_sales!$F$3:$AZ$3,0)),0)</f>
        <v>65</v>
      </c>
      <c r="Q208" s="312"/>
      <c r="R208" s="312">
        <f>IFERROR(INDEX(zm_wise_product_sales!$F$4:$AZ$500,MATCH(report!$B208,zm_wise_product_sales!$B$4:$B$500,0),MATCH(report!R$163,zm_wise_product_sales!$F$3:$AZ$3,0)),0)</f>
        <v>13</v>
      </c>
      <c r="S208" s="312"/>
      <c r="T208" s="312">
        <f>IFERROR(INDEX(zm_wise_product_sales!$F$4:$AZ$500,MATCH(report!$B208,zm_wise_product_sales!$B$4:$B$500,0),MATCH(report!T$163,zm_wise_product_sales!$F$3:$AZ$3,0)),0)</f>
        <v>56</v>
      </c>
      <c r="U208" s="312"/>
      <c r="V208" s="312">
        <f>IFERROR(INDEX(zm_wise_product_sales!$F$4:$AZ$500,MATCH(report!$B208,zm_wise_product_sales!$B$4:$B$500,0),MATCH(report!V$163,zm_wise_product_sales!$F$3:$AZ$3,0)),0)</f>
        <v>49</v>
      </c>
      <c r="W208" s="312"/>
      <c r="X208" s="312">
        <f>IFERROR(INDEX(zm_wise_product_sales!$F$4:$AZ$500,MATCH(report!$B208,zm_wise_product_sales!$B$4:$B$500,0),MATCH(report!X$163,zm_wise_product_sales!$F$3:$AZ$3,0)),0)</f>
        <v>0</v>
      </c>
      <c r="Y208" s="312"/>
      <c r="Z208" s="312">
        <f>IFERROR(INDEX(zm_wise_product_sales!$F$4:$AZ$500,MATCH(report!$B208,zm_wise_product_sales!$B$4:$B$500,0),MATCH(report!Z$163,zm_wise_product_sales!$F$3:$AZ$3,0)),0)</f>
        <v>11</v>
      </c>
      <c r="AA208" s="312"/>
      <c r="AB208" s="312">
        <f>IFERROR(INDEX(zm_wise_product_sales!$F$4:$AZ$500,MATCH(report!$B208,zm_wise_product_sales!$B$4:$B$500,0),MATCH(report!AB$163,zm_wise_product_sales!$F$3:$AZ$3,0)),0)</f>
        <v>37</v>
      </c>
      <c r="AC208" s="312"/>
      <c r="AD208" s="312">
        <f>IFERROR(INDEX(zm_wise_product_sales!$F$4:$AZ$500,MATCH(report!$B208,zm_wise_product_sales!$B$4:$B$500,0),MATCH(report!AD$163,zm_wise_product_sales!$F$3:$AZ$3,0)),0)</f>
        <v>14</v>
      </c>
      <c r="AE208" s="312"/>
      <c r="AF208" s="312">
        <f>IFERROR(INDEX(zm_wise_product_sales!$F$4:$AZ$500,MATCH(report!$B208,zm_wise_product_sales!$B$4:$B$500,0),MATCH(report!AF$163,zm_wise_product_sales!$F$3:$AZ$3,0)),0)</f>
        <v>92</v>
      </c>
      <c r="AG208" s="312"/>
      <c r="AH208" s="312">
        <f>IFERROR(INDEX(zm_wise_product_sales!$F$4:$AZ$500,MATCH(report!$B208,zm_wise_product_sales!$B$4:$B$500,0),MATCH(report!AH$163,zm_wise_product_sales!$F$3:$AZ$3,0)),0)</f>
        <v>0</v>
      </c>
      <c r="AI208" s="390"/>
      <c r="BC208" s="100"/>
      <c r="BD208" s="100"/>
      <c r="BE208" s="100"/>
      <c r="BF208" s="100"/>
      <c r="BG208" s="100"/>
      <c r="BH208" s="100"/>
      <c r="BI208" s="100"/>
      <c r="BJ208" s="100"/>
      <c r="CJ208" s="167"/>
    </row>
    <row r="209" spans="1:88" s="25" customFormat="1" ht="15" customHeight="1" x14ac:dyDescent="0.25">
      <c r="A209" s="30">
        <v>46</v>
      </c>
      <c r="B209" s="127" t="str">
        <f>IFERROR(VLOOKUP($A209,resource!$CI$3:$DJ$398,5,0),0)</f>
        <v>ZISMO-B SYRUP 200ml</v>
      </c>
      <c r="C209" s="114"/>
      <c r="D209" s="114"/>
      <c r="E209" s="114"/>
      <c r="F209" s="114"/>
      <c r="G209" s="114"/>
      <c r="H209" s="204">
        <f>IFERROR(VLOOKUP($A209,resource!$CI$3:$DJ$398,27,0),0)</f>
        <v>2474</v>
      </c>
      <c r="I209" s="204"/>
      <c r="J209" s="204"/>
      <c r="K209" s="204">
        <f>IFERROR(VLOOKUP($A209,resource!$CI$3:$DJ$398,28,0),0)</f>
        <v>185550</v>
      </c>
      <c r="L209" s="204"/>
      <c r="M209" s="204"/>
      <c r="N209" s="313">
        <f t="shared" si="22"/>
        <v>1152</v>
      </c>
      <c r="O209" s="314"/>
      <c r="P209" s="312">
        <f>IFERROR(INDEX(zm_wise_product_sales!$F$4:$AZ$500,MATCH(report!$B209,zm_wise_product_sales!$B$4:$B$500,0),MATCH(report!P$163,zm_wise_product_sales!$F$3:$AZ$3,0)),0)</f>
        <v>0</v>
      </c>
      <c r="Q209" s="312"/>
      <c r="R209" s="312">
        <f>IFERROR(INDEX(zm_wise_product_sales!$F$4:$AZ$500,MATCH(report!$B209,zm_wise_product_sales!$B$4:$B$500,0),MATCH(report!R$163,zm_wise_product_sales!$F$3:$AZ$3,0)),0)</f>
        <v>0</v>
      </c>
      <c r="S209" s="312"/>
      <c r="T209" s="312">
        <f>IFERROR(INDEX(zm_wise_product_sales!$F$4:$AZ$500,MATCH(report!$B209,zm_wise_product_sales!$B$4:$B$500,0),MATCH(report!T$163,zm_wise_product_sales!$F$3:$AZ$3,0)),0)</f>
        <v>132</v>
      </c>
      <c r="U209" s="312"/>
      <c r="V209" s="312">
        <f>IFERROR(INDEX(zm_wise_product_sales!$F$4:$AZ$500,MATCH(report!$B209,zm_wise_product_sales!$B$4:$B$500,0),MATCH(report!V$163,zm_wise_product_sales!$F$3:$AZ$3,0)),0)</f>
        <v>116</v>
      </c>
      <c r="W209" s="312"/>
      <c r="X209" s="312">
        <f>IFERROR(INDEX(zm_wise_product_sales!$F$4:$AZ$500,MATCH(report!$B209,zm_wise_product_sales!$B$4:$B$500,0),MATCH(report!X$163,zm_wise_product_sales!$F$3:$AZ$3,0)),0)</f>
        <v>0</v>
      </c>
      <c r="Y209" s="312"/>
      <c r="Z209" s="312">
        <f>IFERROR(INDEX(zm_wise_product_sales!$F$4:$AZ$500,MATCH(report!$B209,zm_wise_product_sales!$B$4:$B$500,0),MATCH(report!Z$163,zm_wise_product_sales!$F$3:$AZ$3,0)),0)</f>
        <v>34</v>
      </c>
      <c r="AA209" s="312"/>
      <c r="AB209" s="312">
        <f>IFERROR(INDEX(zm_wise_product_sales!$F$4:$AZ$500,MATCH(report!$B209,zm_wise_product_sales!$B$4:$B$500,0),MATCH(report!AB$163,zm_wise_product_sales!$F$3:$AZ$3,0)),0)</f>
        <v>582</v>
      </c>
      <c r="AC209" s="312"/>
      <c r="AD209" s="312">
        <f>IFERROR(INDEX(zm_wise_product_sales!$F$4:$AZ$500,MATCH(report!$B209,zm_wise_product_sales!$B$4:$B$500,0),MATCH(report!AD$163,zm_wise_product_sales!$F$3:$AZ$3,0)),0)</f>
        <v>264</v>
      </c>
      <c r="AE209" s="312"/>
      <c r="AF209" s="312">
        <f>IFERROR(INDEX(zm_wise_product_sales!$F$4:$AZ$500,MATCH(report!$B209,zm_wise_product_sales!$B$4:$B$500,0),MATCH(report!AF$163,zm_wise_product_sales!$F$3:$AZ$3,0)),0)</f>
        <v>24</v>
      </c>
      <c r="AG209" s="312"/>
      <c r="AH209" s="312">
        <f>IFERROR(INDEX(zm_wise_product_sales!$F$4:$AZ$500,MATCH(report!$B209,zm_wise_product_sales!$B$4:$B$500,0),MATCH(report!AH$163,zm_wise_product_sales!$F$3:$AZ$3,0)),0)</f>
        <v>0</v>
      </c>
      <c r="AI209" s="390"/>
      <c r="BC209" s="100"/>
      <c r="BD209" s="100"/>
      <c r="BE209" s="100"/>
      <c r="BF209" s="100"/>
      <c r="BG209" s="100"/>
      <c r="BH209" s="100"/>
      <c r="BI209" s="100"/>
      <c r="BJ209" s="100"/>
      <c r="CJ209" s="167"/>
    </row>
    <row r="210" spans="1:88" s="25" customFormat="1" ht="15" customHeight="1" x14ac:dyDescent="0.25">
      <c r="A210" s="30">
        <v>47</v>
      </c>
      <c r="B210" s="127" t="str">
        <f>IFERROR(VLOOKUP($A210,resource!$CI$3:$DJ$398,5,0),0)</f>
        <v>FENAXO  SUSPENSION</v>
      </c>
      <c r="C210" s="114"/>
      <c r="D210" s="114"/>
      <c r="E210" s="114"/>
      <c r="F210" s="114"/>
      <c r="G210" s="114"/>
      <c r="H210" s="204">
        <f>IFERROR(VLOOKUP($A210,resource!$CI$3:$DJ$398,27,0),0)</f>
        <v>4274</v>
      </c>
      <c r="I210" s="204"/>
      <c r="J210" s="204"/>
      <c r="K210" s="204">
        <f>IFERROR(VLOOKUP($A210,resource!$CI$3:$DJ$398,28,0),0)</f>
        <v>180362.80000000002</v>
      </c>
      <c r="L210" s="204"/>
      <c r="M210" s="204"/>
      <c r="N210" s="313">
        <f t="shared" si="22"/>
        <v>2555</v>
      </c>
      <c r="O210" s="314"/>
      <c r="P210" s="312">
        <f>IFERROR(INDEX(zm_wise_product_sales!$F$4:$AZ$500,MATCH(report!$B210,zm_wise_product_sales!$B$4:$B$500,0),MATCH(report!P$163,zm_wise_product_sales!$F$3:$AZ$3,0)),0)</f>
        <v>82</v>
      </c>
      <c r="Q210" s="312"/>
      <c r="R210" s="312">
        <f>IFERROR(INDEX(zm_wise_product_sales!$F$4:$AZ$500,MATCH(report!$B210,zm_wise_product_sales!$B$4:$B$500,0),MATCH(report!R$163,zm_wise_product_sales!$F$3:$AZ$3,0)),0)</f>
        <v>50</v>
      </c>
      <c r="S210" s="312"/>
      <c r="T210" s="312">
        <f>IFERROR(INDEX(zm_wise_product_sales!$F$4:$AZ$500,MATCH(report!$B210,zm_wise_product_sales!$B$4:$B$500,0),MATCH(report!T$163,zm_wise_product_sales!$F$3:$AZ$3,0)),0)</f>
        <v>149</v>
      </c>
      <c r="U210" s="312"/>
      <c r="V210" s="312">
        <f>IFERROR(INDEX(zm_wise_product_sales!$F$4:$AZ$500,MATCH(report!$B210,zm_wise_product_sales!$B$4:$B$500,0),MATCH(report!V$163,zm_wise_product_sales!$F$3:$AZ$3,0)),0)</f>
        <v>199</v>
      </c>
      <c r="W210" s="312"/>
      <c r="X210" s="312">
        <f>IFERROR(INDEX(zm_wise_product_sales!$F$4:$AZ$500,MATCH(report!$B210,zm_wise_product_sales!$B$4:$B$500,0),MATCH(report!X$163,zm_wise_product_sales!$F$3:$AZ$3,0)),0)</f>
        <v>24</v>
      </c>
      <c r="Y210" s="312"/>
      <c r="Z210" s="312">
        <f>IFERROR(INDEX(zm_wise_product_sales!$F$4:$AZ$500,MATCH(report!$B210,zm_wise_product_sales!$B$4:$B$500,0),MATCH(report!Z$163,zm_wise_product_sales!$F$3:$AZ$3,0)),0)</f>
        <v>214</v>
      </c>
      <c r="AA210" s="312"/>
      <c r="AB210" s="312">
        <f>IFERROR(INDEX(zm_wise_product_sales!$F$4:$AZ$500,MATCH(report!$B210,zm_wise_product_sales!$B$4:$B$500,0),MATCH(report!AB$163,zm_wise_product_sales!$F$3:$AZ$3,0)),0)</f>
        <v>765</v>
      </c>
      <c r="AC210" s="312"/>
      <c r="AD210" s="312">
        <f>IFERROR(INDEX(zm_wise_product_sales!$F$4:$AZ$500,MATCH(report!$B210,zm_wise_product_sales!$B$4:$B$500,0),MATCH(report!AD$163,zm_wise_product_sales!$F$3:$AZ$3,0)),0)</f>
        <v>944</v>
      </c>
      <c r="AE210" s="312"/>
      <c r="AF210" s="312">
        <f>IFERROR(INDEX(zm_wise_product_sales!$F$4:$AZ$500,MATCH(report!$B210,zm_wise_product_sales!$B$4:$B$500,0),MATCH(report!AF$163,zm_wise_product_sales!$F$3:$AZ$3,0)),0)</f>
        <v>128</v>
      </c>
      <c r="AG210" s="312"/>
      <c r="AH210" s="312">
        <f>IFERROR(INDEX(zm_wise_product_sales!$F$4:$AZ$500,MATCH(report!$B210,zm_wise_product_sales!$B$4:$B$500,0),MATCH(report!AH$163,zm_wise_product_sales!$F$3:$AZ$3,0)),0)</f>
        <v>0</v>
      </c>
      <c r="AI210" s="390"/>
      <c r="BC210" s="100"/>
      <c r="BD210" s="100"/>
      <c r="BE210" s="100"/>
      <c r="BF210" s="100"/>
      <c r="BG210" s="100"/>
      <c r="BH210" s="100"/>
      <c r="BI210" s="100"/>
      <c r="BJ210" s="100"/>
      <c r="CJ210" s="167"/>
    </row>
    <row r="211" spans="1:88" s="25" customFormat="1" ht="15" customHeight="1" x14ac:dyDescent="0.25">
      <c r="A211" s="30">
        <v>48</v>
      </c>
      <c r="B211" s="127" t="str">
        <f>IFERROR(VLOOKUP($A211,resource!$CI$3:$DJ$398,5,0),0)</f>
        <v>KVIT-C TABLET</v>
      </c>
      <c r="C211" s="114"/>
      <c r="D211" s="114"/>
      <c r="E211" s="114"/>
      <c r="F211" s="114"/>
      <c r="G211" s="114"/>
      <c r="H211" s="204">
        <f>IFERROR(VLOOKUP($A211,resource!$CI$3:$DJ$398,27,0),0)</f>
        <v>1035</v>
      </c>
      <c r="I211" s="204"/>
      <c r="J211" s="204"/>
      <c r="K211" s="204">
        <f>IFERROR(VLOOKUP($A211,resource!$CI$3:$DJ$398,28,0),0)</f>
        <v>173052</v>
      </c>
      <c r="L211" s="204"/>
      <c r="M211" s="204"/>
      <c r="N211" s="313">
        <f t="shared" si="22"/>
        <v>316</v>
      </c>
      <c r="O211" s="314"/>
      <c r="P211" s="312">
        <f>IFERROR(INDEX(zm_wise_product_sales!$F$4:$AZ$500,MATCH(report!$B211,zm_wise_product_sales!$B$4:$B$500,0),MATCH(report!P$163,zm_wise_product_sales!$F$3:$AZ$3,0)),0)</f>
        <v>24</v>
      </c>
      <c r="Q211" s="312"/>
      <c r="R211" s="312">
        <f>IFERROR(INDEX(zm_wise_product_sales!$F$4:$AZ$500,MATCH(report!$B211,zm_wise_product_sales!$B$4:$B$500,0),MATCH(report!R$163,zm_wise_product_sales!$F$3:$AZ$3,0)),0)</f>
        <v>31</v>
      </c>
      <c r="S211" s="312"/>
      <c r="T211" s="312">
        <f>IFERROR(INDEX(zm_wise_product_sales!$F$4:$AZ$500,MATCH(report!$B211,zm_wise_product_sales!$B$4:$B$500,0),MATCH(report!T$163,zm_wise_product_sales!$F$3:$AZ$3,0)),0)</f>
        <v>73</v>
      </c>
      <c r="U211" s="312"/>
      <c r="V211" s="312">
        <f>IFERROR(INDEX(zm_wise_product_sales!$F$4:$AZ$500,MATCH(report!$B211,zm_wise_product_sales!$B$4:$B$500,0),MATCH(report!V$163,zm_wise_product_sales!$F$3:$AZ$3,0)),0)</f>
        <v>41</v>
      </c>
      <c r="W211" s="312"/>
      <c r="X211" s="312">
        <f>IFERROR(INDEX(zm_wise_product_sales!$F$4:$AZ$500,MATCH(report!$B211,zm_wise_product_sales!$B$4:$B$500,0),MATCH(report!X$163,zm_wise_product_sales!$F$3:$AZ$3,0)),0)</f>
        <v>0</v>
      </c>
      <c r="Y211" s="312"/>
      <c r="Z211" s="312">
        <f>IFERROR(INDEX(zm_wise_product_sales!$F$4:$AZ$500,MATCH(report!$B211,zm_wise_product_sales!$B$4:$B$500,0),MATCH(report!Z$163,zm_wise_product_sales!$F$3:$AZ$3,0)),0)</f>
        <v>28</v>
      </c>
      <c r="AA211" s="312"/>
      <c r="AB211" s="312">
        <f>IFERROR(INDEX(zm_wise_product_sales!$F$4:$AZ$500,MATCH(report!$B211,zm_wise_product_sales!$B$4:$B$500,0),MATCH(report!AB$163,zm_wise_product_sales!$F$3:$AZ$3,0)),0)</f>
        <v>72</v>
      </c>
      <c r="AC211" s="312"/>
      <c r="AD211" s="312">
        <f>IFERROR(INDEX(zm_wise_product_sales!$F$4:$AZ$500,MATCH(report!$B211,zm_wise_product_sales!$B$4:$B$500,0),MATCH(report!AD$163,zm_wise_product_sales!$F$3:$AZ$3,0)),0)</f>
        <v>22</v>
      </c>
      <c r="AE211" s="312"/>
      <c r="AF211" s="312">
        <f>IFERROR(INDEX(zm_wise_product_sales!$F$4:$AZ$500,MATCH(report!$B211,zm_wise_product_sales!$B$4:$B$500,0),MATCH(report!AF$163,zm_wise_product_sales!$F$3:$AZ$3,0)),0)</f>
        <v>25</v>
      </c>
      <c r="AG211" s="312"/>
      <c r="AH211" s="312">
        <f>IFERROR(INDEX(zm_wise_product_sales!$F$4:$AZ$500,MATCH(report!$B211,zm_wise_product_sales!$B$4:$B$500,0),MATCH(report!AH$163,zm_wise_product_sales!$F$3:$AZ$3,0)),0)</f>
        <v>0</v>
      </c>
      <c r="AI211" s="390"/>
      <c r="BC211" s="100"/>
      <c r="BD211" s="100"/>
      <c r="BE211" s="100"/>
      <c r="BF211" s="100"/>
      <c r="BG211" s="100"/>
      <c r="BH211" s="100"/>
      <c r="BI211" s="100"/>
      <c r="BJ211" s="100"/>
      <c r="CJ211" s="167"/>
    </row>
    <row r="212" spans="1:88" s="25" customFormat="1" ht="15" customHeight="1" x14ac:dyDescent="0.25">
      <c r="A212" s="30">
        <v>49</v>
      </c>
      <c r="B212" s="127" t="str">
        <f>IFERROR(VLOOKUP($A212,resource!$CI$3:$DJ$398,5,0),0)</f>
        <v>NEOBACIN-20gm OINTMENT</v>
      </c>
      <c r="C212" s="114"/>
      <c r="D212" s="114"/>
      <c r="E212" s="114"/>
      <c r="F212" s="114"/>
      <c r="G212" s="114"/>
      <c r="H212" s="204">
        <f>IFERROR(VLOOKUP($A212,resource!$CI$3:$DJ$398,27,0),0)</f>
        <v>3757</v>
      </c>
      <c r="I212" s="204"/>
      <c r="J212" s="204"/>
      <c r="K212" s="204">
        <f>IFERROR(VLOOKUP($A212,resource!$CI$3:$DJ$398,28,0),0)</f>
        <v>145771.59999999998</v>
      </c>
      <c r="L212" s="204"/>
      <c r="M212" s="204"/>
      <c r="N212" s="313">
        <f t="shared" si="22"/>
        <v>419</v>
      </c>
      <c r="O212" s="314"/>
      <c r="P212" s="312">
        <f>IFERROR(INDEX(zm_wise_product_sales!$F$4:$AZ$500,MATCH(report!$B212,zm_wise_product_sales!$B$4:$B$500,0),MATCH(report!P$163,zm_wise_product_sales!$F$3:$AZ$3,0)),0)</f>
        <v>0</v>
      </c>
      <c r="Q212" s="312"/>
      <c r="R212" s="312">
        <f>IFERROR(INDEX(zm_wise_product_sales!$F$4:$AZ$500,MATCH(report!$B212,zm_wise_product_sales!$B$4:$B$500,0),MATCH(report!R$163,zm_wise_product_sales!$F$3:$AZ$3,0)),0)</f>
        <v>96</v>
      </c>
      <c r="S212" s="312"/>
      <c r="T212" s="312">
        <f>IFERROR(INDEX(zm_wise_product_sales!$F$4:$AZ$500,MATCH(report!$B212,zm_wise_product_sales!$B$4:$B$500,0),MATCH(report!T$163,zm_wise_product_sales!$F$3:$AZ$3,0)),0)</f>
        <v>0</v>
      </c>
      <c r="U212" s="312"/>
      <c r="V212" s="312">
        <f>IFERROR(INDEX(zm_wise_product_sales!$F$4:$AZ$500,MATCH(report!$B212,zm_wise_product_sales!$B$4:$B$500,0),MATCH(report!V$163,zm_wise_product_sales!$F$3:$AZ$3,0)),0)</f>
        <v>25</v>
      </c>
      <c r="W212" s="312"/>
      <c r="X212" s="312">
        <f>IFERROR(INDEX(zm_wise_product_sales!$F$4:$AZ$500,MATCH(report!$B212,zm_wise_product_sales!$B$4:$B$500,0),MATCH(report!X$163,zm_wise_product_sales!$F$3:$AZ$3,0)),0)</f>
        <v>6</v>
      </c>
      <c r="Y212" s="312"/>
      <c r="Z212" s="312">
        <f>IFERROR(INDEX(zm_wise_product_sales!$F$4:$AZ$500,MATCH(report!$B212,zm_wise_product_sales!$B$4:$B$500,0),MATCH(report!Z$163,zm_wise_product_sales!$F$3:$AZ$3,0)),0)</f>
        <v>0</v>
      </c>
      <c r="AA212" s="312"/>
      <c r="AB212" s="312">
        <f>IFERROR(INDEX(zm_wise_product_sales!$F$4:$AZ$500,MATCH(report!$B212,zm_wise_product_sales!$B$4:$B$500,0),MATCH(report!AB$163,zm_wise_product_sales!$F$3:$AZ$3,0)),0)</f>
        <v>53</v>
      </c>
      <c r="AC212" s="312"/>
      <c r="AD212" s="312">
        <f>IFERROR(INDEX(zm_wise_product_sales!$F$4:$AZ$500,MATCH(report!$B212,zm_wise_product_sales!$B$4:$B$500,0),MATCH(report!AD$163,zm_wise_product_sales!$F$3:$AZ$3,0)),0)</f>
        <v>239</v>
      </c>
      <c r="AE212" s="312"/>
      <c r="AF212" s="312">
        <f>IFERROR(INDEX(zm_wise_product_sales!$F$4:$AZ$500,MATCH(report!$B212,zm_wise_product_sales!$B$4:$B$500,0),MATCH(report!AF$163,zm_wise_product_sales!$F$3:$AZ$3,0)),0)</f>
        <v>0</v>
      </c>
      <c r="AG212" s="312"/>
      <c r="AH212" s="312">
        <f>IFERROR(INDEX(zm_wise_product_sales!$F$4:$AZ$500,MATCH(report!$B212,zm_wise_product_sales!$B$4:$B$500,0),MATCH(report!AH$163,zm_wise_product_sales!$F$3:$AZ$3,0)),0)</f>
        <v>0</v>
      </c>
      <c r="AI212" s="390"/>
      <c r="BC212" s="100"/>
      <c r="BD212" s="100"/>
      <c r="BE212" s="100"/>
      <c r="BF212" s="100"/>
      <c r="BG212" s="100"/>
      <c r="BH212" s="100"/>
      <c r="BI212" s="100"/>
      <c r="BJ212" s="100"/>
      <c r="CJ212" s="167"/>
    </row>
    <row r="213" spans="1:88" s="25" customFormat="1" ht="15" customHeight="1" x14ac:dyDescent="0.25">
      <c r="A213" s="30">
        <v>50</v>
      </c>
      <c r="B213" s="127" t="str">
        <f>IFERROR(VLOOKUP($A213,resource!$CI$3:$DJ$398,5,0),0)</f>
        <v>ZITA SUSPENSION 30ml</v>
      </c>
      <c r="C213" s="114"/>
      <c r="D213" s="114"/>
      <c r="E213" s="114"/>
      <c r="F213" s="114"/>
      <c r="G213" s="114"/>
      <c r="H213" s="204">
        <f>IFERROR(VLOOKUP($A213,resource!$CI$3:$DJ$398,27,0),0)</f>
        <v>1190</v>
      </c>
      <c r="I213" s="204"/>
      <c r="J213" s="204"/>
      <c r="K213" s="204">
        <f>IFERROR(VLOOKUP($A213,resource!$CI$3:$DJ$398,28,0),0)</f>
        <v>136612</v>
      </c>
      <c r="L213" s="204"/>
      <c r="M213" s="204"/>
      <c r="N213" s="313">
        <f t="shared" si="22"/>
        <v>1109</v>
      </c>
      <c r="O213" s="314"/>
      <c r="P213" s="312">
        <f>IFERROR(INDEX(zm_wise_product_sales!$F$4:$AZ$500,MATCH(report!$B213,zm_wise_product_sales!$B$4:$B$500,0),MATCH(report!P$163,zm_wise_product_sales!$F$3:$AZ$3,0)),0)</f>
        <v>81</v>
      </c>
      <c r="Q213" s="312"/>
      <c r="R213" s="312">
        <f>IFERROR(INDEX(zm_wise_product_sales!$F$4:$AZ$500,MATCH(report!$B213,zm_wise_product_sales!$B$4:$B$500,0),MATCH(report!R$163,zm_wise_product_sales!$F$3:$AZ$3,0)),0)</f>
        <v>29</v>
      </c>
      <c r="S213" s="312"/>
      <c r="T213" s="312">
        <f>IFERROR(INDEX(zm_wise_product_sales!$F$4:$AZ$500,MATCH(report!$B213,zm_wise_product_sales!$B$4:$B$500,0),MATCH(report!T$163,zm_wise_product_sales!$F$3:$AZ$3,0)),0)</f>
        <v>14</v>
      </c>
      <c r="U213" s="312"/>
      <c r="V213" s="312">
        <f>IFERROR(INDEX(zm_wise_product_sales!$F$4:$AZ$500,MATCH(report!$B213,zm_wise_product_sales!$B$4:$B$500,0),MATCH(report!V$163,zm_wise_product_sales!$F$3:$AZ$3,0)),0)</f>
        <v>165</v>
      </c>
      <c r="W213" s="312"/>
      <c r="X213" s="312">
        <f>IFERROR(INDEX(zm_wise_product_sales!$F$4:$AZ$500,MATCH(report!$B213,zm_wise_product_sales!$B$4:$B$500,0),MATCH(report!X$163,zm_wise_product_sales!$F$3:$AZ$3,0)),0)</f>
        <v>60</v>
      </c>
      <c r="Y213" s="312"/>
      <c r="Z213" s="312">
        <f>IFERROR(INDEX(zm_wise_product_sales!$F$4:$AZ$500,MATCH(report!$B213,zm_wise_product_sales!$B$4:$B$500,0),MATCH(report!Z$163,zm_wise_product_sales!$F$3:$AZ$3,0)),0)</f>
        <v>148</v>
      </c>
      <c r="AA213" s="312"/>
      <c r="AB213" s="312">
        <f>IFERROR(INDEX(zm_wise_product_sales!$F$4:$AZ$500,MATCH(report!$B213,zm_wise_product_sales!$B$4:$B$500,0),MATCH(report!AB$163,zm_wise_product_sales!$F$3:$AZ$3,0)),0)</f>
        <v>299</v>
      </c>
      <c r="AC213" s="312"/>
      <c r="AD213" s="312">
        <f>IFERROR(INDEX(zm_wise_product_sales!$F$4:$AZ$500,MATCH(report!$B213,zm_wise_product_sales!$B$4:$B$500,0),MATCH(report!AD$163,zm_wise_product_sales!$F$3:$AZ$3,0)),0)</f>
        <v>242</v>
      </c>
      <c r="AE213" s="312"/>
      <c r="AF213" s="312">
        <f>IFERROR(INDEX(zm_wise_product_sales!$F$4:$AZ$500,MATCH(report!$B213,zm_wise_product_sales!$B$4:$B$500,0),MATCH(report!AF$163,zm_wise_product_sales!$F$3:$AZ$3,0)),0)</f>
        <v>71</v>
      </c>
      <c r="AG213" s="312"/>
      <c r="AH213" s="312">
        <f>IFERROR(INDEX(zm_wise_product_sales!$F$4:$AZ$500,MATCH(report!$B213,zm_wise_product_sales!$B$4:$B$500,0),MATCH(report!AH$163,zm_wise_product_sales!$F$3:$AZ$3,0)),0)</f>
        <v>0</v>
      </c>
      <c r="AI213" s="390"/>
      <c r="BC213" s="100"/>
      <c r="BD213" s="100"/>
      <c r="BE213" s="100"/>
      <c r="BF213" s="100"/>
      <c r="BG213" s="100"/>
      <c r="BH213" s="100"/>
      <c r="BI213" s="100"/>
      <c r="BJ213" s="100"/>
      <c r="CJ213" s="167"/>
    </row>
    <row r="214" spans="1:88" s="25" customFormat="1" ht="15" customHeight="1" x14ac:dyDescent="0.25">
      <c r="A214" s="30">
        <v>51</v>
      </c>
      <c r="B214" s="127" t="str">
        <f>IFERROR(VLOOKUP($A214,resource!$CI$3:$DJ$398,5,0),0)</f>
        <v>ORVATIN-10 TABLET</v>
      </c>
      <c r="C214" s="114"/>
      <c r="D214" s="114"/>
      <c r="E214" s="114"/>
      <c r="F214" s="114"/>
      <c r="G214" s="114"/>
      <c r="H214" s="204">
        <f>IFERROR(VLOOKUP($A214,resource!$CI$3:$DJ$398,27,0),0)</f>
        <v>703</v>
      </c>
      <c r="I214" s="204"/>
      <c r="J214" s="204"/>
      <c r="K214" s="204">
        <f>IFERROR(VLOOKUP($A214,resource!$CI$3:$DJ$398,28,0),0)</f>
        <v>124079.5</v>
      </c>
      <c r="L214" s="204"/>
      <c r="M214" s="204"/>
      <c r="N214" s="313">
        <f t="shared" si="22"/>
        <v>136</v>
      </c>
      <c r="O214" s="314"/>
      <c r="P214" s="312">
        <f>IFERROR(INDEX(zm_wise_product_sales!$F$4:$AZ$500,MATCH(report!$B214,zm_wise_product_sales!$B$4:$B$500,0),MATCH(report!P$163,zm_wise_product_sales!$F$3:$AZ$3,0)),0)</f>
        <v>4</v>
      </c>
      <c r="Q214" s="312"/>
      <c r="R214" s="312">
        <f>IFERROR(INDEX(zm_wise_product_sales!$F$4:$AZ$500,MATCH(report!$B214,zm_wise_product_sales!$B$4:$B$500,0),MATCH(report!R$163,zm_wise_product_sales!$F$3:$AZ$3,0)),0)</f>
        <v>10</v>
      </c>
      <c r="S214" s="312"/>
      <c r="T214" s="312">
        <f>IFERROR(INDEX(zm_wise_product_sales!$F$4:$AZ$500,MATCH(report!$B214,zm_wise_product_sales!$B$4:$B$500,0),MATCH(report!T$163,zm_wise_product_sales!$F$3:$AZ$3,0)),0)</f>
        <v>30</v>
      </c>
      <c r="U214" s="312"/>
      <c r="V214" s="312">
        <f>IFERROR(INDEX(zm_wise_product_sales!$F$4:$AZ$500,MATCH(report!$B214,zm_wise_product_sales!$B$4:$B$500,0),MATCH(report!V$163,zm_wise_product_sales!$F$3:$AZ$3,0)),0)</f>
        <v>9</v>
      </c>
      <c r="W214" s="312"/>
      <c r="X214" s="312">
        <f>IFERROR(INDEX(zm_wise_product_sales!$F$4:$AZ$500,MATCH(report!$B214,zm_wise_product_sales!$B$4:$B$500,0),MATCH(report!X$163,zm_wise_product_sales!$F$3:$AZ$3,0)),0)</f>
        <v>21</v>
      </c>
      <c r="Y214" s="312"/>
      <c r="Z214" s="312">
        <f>IFERROR(INDEX(zm_wise_product_sales!$F$4:$AZ$500,MATCH(report!$B214,zm_wise_product_sales!$B$4:$B$500,0),MATCH(report!Z$163,zm_wise_product_sales!$F$3:$AZ$3,0)),0)</f>
        <v>0</v>
      </c>
      <c r="AA214" s="312"/>
      <c r="AB214" s="312">
        <f>IFERROR(INDEX(zm_wise_product_sales!$F$4:$AZ$500,MATCH(report!$B214,zm_wise_product_sales!$B$4:$B$500,0),MATCH(report!AB$163,zm_wise_product_sales!$F$3:$AZ$3,0)),0)</f>
        <v>26</v>
      </c>
      <c r="AC214" s="312"/>
      <c r="AD214" s="312">
        <f>IFERROR(INDEX(zm_wise_product_sales!$F$4:$AZ$500,MATCH(report!$B214,zm_wise_product_sales!$B$4:$B$500,0),MATCH(report!AD$163,zm_wise_product_sales!$F$3:$AZ$3,0)),0)</f>
        <v>36</v>
      </c>
      <c r="AE214" s="312"/>
      <c r="AF214" s="312">
        <f>IFERROR(INDEX(zm_wise_product_sales!$F$4:$AZ$500,MATCH(report!$B214,zm_wise_product_sales!$B$4:$B$500,0),MATCH(report!AF$163,zm_wise_product_sales!$F$3:$AZ$3,0)),0)</f>
        <v>0</v>
      </c>
      <c r="AG214" s="312"/>
      <c r="AH214" s="312">
        <f>IFERROR(INDEX(zm_wise_product_sales!$F$4:$AZ$500,MATCH(report!$B214,zm_wise_product_sales!$B$4:$B$500,0),MATCH(report!AH$163,zm_wise_product_sales!$F$3:$AZ$3,0)),0)</f>
        <v>0</v>
      </c>
      <c r="AI214" s="390"/>
      <c r="BC214" s="100"/>
      <c r="BD214" s="100"/>
      <c r="BE214" s="100"/>
      <c r="BF214" s="100"/>
      <c r="BG214" s="100"/>
      <c r="BH214" s="100"/>
      <c r="BI214" s="100"/>
      <c r="BJ214" s="100"/>
      <c r="CJ214" s="167"/>
    </row>
    <row r="215" spans="1:88" s="25" customFormat="1" ht="15" customHeight="1" x14ac:dyDescent="0.25">
      <c r="A215" s="30">
        <v>52</v>
      </c>
      <c r="B215" s="127" t="str">
        <f>IFERROR(VLOOKUP($A215,resource!$CI$3:$DJ$398,5,0),0)</f>
        <v>ASPASOM INJECTION IM/IV</v>
      </c>
      <c r="C215" s="114"/>
      <c r="D215" s="114"/>
      <c r="E215" s="114"/>
      <c r="F215" s="114"/>
      <c r="G215" s="114"/>
      <c r="H215" s="204">
        <f>IFERROR(VLOOKUP($A215,resource!$CI$3:$DJ$398,27,0),0)</f>
        <v>585</v>
      </c>
      <c r="I215" s="204"/>
      <c r="J215" s="204"/>
      <c r="K215" s="204">
        <f>IFERROR(VLOOKUP($A215,resource!$CI$3:$DJ$398,28,0),0)</f>
        <v>118404</v>
      </c>
      <c r="L215" s="204"/>
      <c r="M215" s="204"/>
      <c r="N215" s="313">
        <f t="shared" si="22"/>
        <v>0</v>
      </c>
      <c r="O215" s="314"/>
      <c r="P215" s="312">
        <f>IFERROR(INDEX(zm_wise_product_sales!$F$4:$AZ$500,MATCH(report!$B215,zm_wise_product_sales!$B$4:$B$500,0),MATCH(report!P$163,zm_wise_product_sales!$F$3:$AZ$3,0)),0)</f>
        <v>0</v>
      </c>
      <c r="Q215" s="312"/>
      <c r="R215" s="312">
        <f>IFERROR(INDEX(zm_wise_product_sales!$F$4:$AZ$500,MATCH(report!$B215,zm_wise_product_sales!$B$4:$B$500,0),MATCH(report!R$163,zm_wise_product_sales!$F$3:$AZ$3,0)),0)</f>
        <v>0</v>
      </c>
      <c r="S215" s="312"/>
      <c r="T215" s="312">
        <f>IFERROR(INDEX(zm_wise_product_sales!$F$4:$AZ$500,MATCH(report!$B215,zm_wise_product_sales!$B$4:$B$500,0),MATCH(report!T$163,zm_wise_product_sales!$F$3:$AZ$3,0)),0)</f>
        <v>0</v>
      </c>
      <c r="U215" s="312"/>
      <c r="V215" s="312">
        <f>IFERROR(INDEX(zm_wise_product_sales!$F$4:$AZ$500,MATCH(report!$B215,zm_wise_product_sales!$B$4:$B$500,0),MATCH(report!V$163,zm_wise_product_sales!$F$3:$AZ$3,0)),0)</f>
        <v>0</v>
      </c>
      <c r="W215" s="312"/>
      <c r="X215" s="312">
        <f>IFERROR(INDEX(zm_wise_product_sales!$F$4:$AZ$500,MATCH(report!$B215,zm_wise_product_sales!$B$4:$B$500,0),MATCH(report!X$163,zm_wise_product_sales!$F$3:$AZ$3,0)),0)</f>
        <v>0</v>
      </c>
      <c r="Y215" s="312"/>
      <c r="Z215" s="312">
        <f>IFERROR(INDEX(zm_wise_product_sales!$F$4:$AZ$500,MATCH(report!$B215,zm_wise_product_sales!$B$4:$B$500,0),MATCH(report!Z$163,zm_wise_product_sales!$F$3:$AZ$3,0)),0)</f>
        <v>0</v>
      </c>
      <c r="AA215" s="312"/>
      <c r="AB215" s="312">
        <f>IFERROR(INDEX(zm_wise_product_sales!$F$4:$AZ$500,MATCH(report!$B215,zm_wise_product_sales!$B$4:$B$500,0),MATCH(report!AB$163,zm_wise_product_sales!$F$3:$AZ$3,0)),0)</f>
        <v>0</v>
      </c>
      <c r="AC215" s="312"/>
      <c r="AD215" s="312">
        <f>IFERROR(INDEX(zm_wise_product_sales!$F$4:$AZ$500,MATCH(report!$B215,zm_wise_product_sales!$B$4:$B$500,0),MATCH(report!AD$163,zm_wise_product_sales!$F$3:$AZ$3,0)),0)</f>
        <v>0</v>
      </c>
      <c r="AE215" s="312"/>
      <c r="AF215" s="312">
        <f>IFERROR(INDEX(zm_wise_product_sales!$F$4:$AZ$500,MATCH(report!$B215,zm_wise_product_sales!$B$4:$B$500,0),MATCH(report!AF$163,zm_wise_product_sales!$F$3:$AZ$3,0)),0)</f>
        <v>0</v>
      </c>
      <c r="AG215" s="312"/>
      <c r="AH215" s="312">
        <f>IFERROR(INDEX(zm_wise_product_sales!$F$4:$AZ$500,MATCH(report!$B215,zm_wise_product_sales!$B$4:$B$500,0),MATCH(report!AH$163,zm_wise_product_sales!$F$3:$AZ$3,0)),0)</f>
        <v>0</v>
      </c>
      <c r="AI215" s="390"/>
      <c r="BC215" s="100"/>
      <c r="BD215" s="100"/>
      <c r="BE215" s="100"/>
      <c r="BF215" s="100"/>
      <c r="BG215" s="100"/>
      <c r="BH215" s="100"/>
      <c r="BI215" s="100"/>
      <c r="BJ215" s="100"/>
      <c r="CJ215" s="167"/>
    </row>
    <row r="216" spans="1:88" s="25" customFormat="1" ht="15" customHeight="1" x14ac:dyDescent="0.25">
      <c r="A216" s="30">
        <v>53</v>
      </c>
      <c r="B216" s="127" t="str">
        <f>IFERROR(VLOOKUP($A216,resource!$CI$3:$DJ$398,5,0),0)</f>
        <v>HYBROX PAEDIATRIC DROPS</v>
      </c>
      <c r="C216" s="114"/>
      <c r="D216" s="114"/>
      <c r="E216" s="114"/>
      <c r="F216" s="114"/>
      <c r="G216" s="114"/>
      <c r="H216" s="204">
        <f>IFERROR(VLOOKUP($A216,resource!$CI$3:$DJ$398,27,0),0)</f>
        <v>3600</v>
      </c>
      <c r="I216" s="204"/>
      <c r="J216" s="204"/>
      <c r="K216" s="204">
        <f>IFERROR(VLOOKUP($A216,resource!$CI$3:$DJ$398,28,0),0)</f>
        <v>95400</v>
      </c>
      <c r="L216" s="204"/>
      <c r="M216" s="204"/>
      <c r="N216" s="313">
        <f t="shared" si="22"/>
        <v>342</v>
      </c>
      <c r="O216" s="314"/>
      <c r="P216" s="312">
        <f>IFERROR(INDEX(zm_wise_product_sales!$F$4:$AZ$500,MATCH(report!$B216,zm_wise_product_sales!$B$4:$B$500,0),MATCH(report!P$163,zm_wise_product_sales!$F$3:$AZ$3,0)),0)</f>
        <v>0</v>
      </c>
      <c r="Q216" s="312"/>
      <c r="R216" s="312">
        <f>IFERROR(INDEX(zm_wise_product_sales!$F$4:$AZ$500,MATCH(report!$B216,zm_wise_product_sales!$B$4:$B$500,0),MATCH(report!R$163,zm_wise_product_sales!$F$3:$AZ$3,0)),0)</f>
        <v>0</v>
      </c>
      <c r="S216" s="312"/>
      <c r="T216" s="312">
        <f>IFERROR(INDEX(zm_wise_product_sales!$F$4:$AZ$500,MATCH(report!$B216,zm_wise_product_sales!$B$4:$B$500,0),MATCH(report!T$163,zm_wise_product_sales!$F$3:$AZ$3,0)),0)</f>
        <v>5</v>
      </c>
      <c r="U216" s="312"/>
      <c r="V216" s="312">
        <f>IFERROR(INDEX(zm_wise_product_sales!$F$4:$AZ$500,MATCH(report!$B216,zm_wise_product_sales!$B$4:$B$500,0),MATCH(report!V$163,zm_wise_product_sales!$F$3:$AZ$3,0)),0)</f>
        <v>0</v>
      </c>
      <c r="W216" s="312"/>
      <c r="X216" s="312">
        <f>IFERROR(INDEX(zm_wise_product_sales!$F$4:$AZ$500,MATCH(report!$B216,zm_wise_product_sales!$B$4:$B$500,0),MATCH(report!X$163,zm_wise_product_sales!$F$3:$AZ$3,0)),0)</f>
        <v>12</v>
      </c>
      <c r="Y216" s="312"/>
      <c r="Z216" s="312">
        <f>IFERROR(INDEX(zm_wise_product_sales!$F$4:$AZ$500,MATCH(report!$B216,zm_wise_product_sales!$B$4:$B$500,0),MATCH(report!Z$163,zm_wise_product_sales!$F$3:$AZ$3,0)),0)</f>
        <v>6</v>
      </c>
      <c r="AA216" s="312"/>
      <c r="AB216" s="312">
        <f>IFERROR(INDEX(zm_wise_product_sales!$F$4:$AZ$500,MATCH(report!$B216,zm_wise_product_sales!$B$4:$B$500,0),MATCH(report!AB$163,zm_wise_product_sales!$F$3:$AZ$3,0)),0)</f>
        <v>300</v>
      </c>
      <c r="AC216" s="312"/>
      <c r="AD216" s="312">
        <f>IFERROR(INDEX(zm_wise_product_sales!$F$4:$AZ$500,MATCH(report!$B216,zm_wise_product_sales!$B$4:$B$500,0),MATCH(report!AD$163,zm_wise_product_sales!$F$3:$AZ$3,0)),0)</f>
        <v>19</v>
      </c>
      <c r="AE216" s="312"/>
      <c r="AF216" s="312">
        <f>IFERROR(INDEX(zm_wise_product_sales!$F$4:$AZ$500,MATCH(report!$B216,zm_wise_product_sales!$B$4:$B$500,0),MATCH(report!AF$163,zm_wise_product_sales!$F$3:$AZ$3,0)),0)</f>
        <v>0</v>
      </c>
      <c r="AG216" s="312"/>
      <c r="AH216" s="312">
        <f>IFERROR(INDEX(zm_wise_product_sales!$F$4:$AZ$500,MATCH(report!$B216,zm_wise_product_sales!$B$4:$B$500,0),MATCH(report!AH$163,zm_wise_product_sales!$F$3:$AZ$3,0)),0)</f>
        <v>0</v>
      </c>
      <c r="AI216" s="390"/>
      <c r="BC216" s="100"/>
      <c r="BD216" s="100"/>
      <c r="BE216" s="100"/>
      <c r="BF216" s="100"/>
      <c r="BG216" s="100"/>
      <c r="BH216" s="100"/>
      <c r="BI216" s="100"/>
      <c r="BJ216" s="100"/>
      <c r="CJ216" s="167"/>
    </row>
    <row r="217" spans="1:88" s="25" customFormat="1" ht="15" customHeight="1" x14ac:dyDescent="0.25">
      <c r="A217" s="30">
        <v>54</v>
      </c>
      <c r="B217" s="127" t="str">
        <f>IFERROR(VLOOKUP($A217,resource!$CI$3:$DJ$398,5,0),0)</f>
        <v>HYBROX SYRUP</v>
      </c>
      <c r="C217" s="114"/>
      <c r="D217" s="114"/>
      <c r="E217" s="114"/>
      <c r="F217" s="114"/>
      <c r="G217" s="114"/>
      <c r="H217" s="204">
        <f>IFERROR(VLOOKUP($A217,resource!$CI$3:$DJ$398,27,0),0)</f>
        <v>2164</v>
      </c>
      <c r="I217" s="204"/>
      <c r="J217" s="204"/>
      <c r="K217" s="204">
        <f>IFERROR(VLOOKUP($A217,resource!$CI$3:$DJ$398,28,0),0)</f>
        <v>85694.400000000009</v>
      </c>
      <c r="L217" s="204"/>
      <c r="M217" s="204"/>
      <c r="N217" s="313">
        <f t="shared" si="22"/>
        <v>986</v>
      </c>
      <c r="O217" s="314"/>
      <c r="P217" s="312">
        <f>IFERROR(INDEX(zm_wise_product_sales!$F$4:$AZ$500,MATCH(report!$B217,zm_wise_product_sales!$B$4:$B$500,0),MATCH(report!P$163,zm_wise_product_sales!$F$3:$AZ$3,0)),0)</f>
        <v>42</v>
      </c>
      <c r="Q217" s="312"/>
      <c r="R217" s="312">
        <f>IFERROR(INDEX(zm_wise_product_sales!$F$4:$AZ$500,MATCH(report!$B217,zm_wise_product_sales!$B$4:$B$500,0),MATCH(report!R$163,zm_wise_product_sales!$F$3:$AZ$3,0)),0)</f>
        <v>99</v>
      </c>
      <c r="S217" s="312"/>
      <c r="T217" s="312">
        <f>IFERROR(INDEX(zm_wise_product_sales!$F$4:$AZ$500,MATCH(report!$B217,zm_wise_product_sales!$B$4:$B$500,0),MATCH(report!T$163,zm_wise_product_sales!$F$3:$AZ$3,0)),0)</f>
        <v>95</v>
      </c>
      <c r="U217" s="312"/>
      <c r="V217" s="312">
        <f>IFERROR(INDEX(zm_wise_product_sales!$F$4:$AZ$500,MATCH(report!$B217,zm_wise_product_sales!$B$4:$B$500,0),MATCH(report!V$163,zm_wise_product_sales!$F$3:$AZ$3,0)),0)</f>
        <v>107</v>
      </c>
      <c r="W217" s="312"/>
      <c r="X217" s="312">
        <f>IFERROR(INDEX(zm_wise_product_sales!$F$4:$AZ$500,MATCH(report!$B217,zm_wise_product_sales!$B$4:$B$500,0),MATCH(report!X$163,zm_wise_product_sales!$F$3:$AZ$3,0)),0)</f>
        <v>12</v>
      </c>
      <c r="Y217" s="312"/>
      <c r="Z217" s="312">
        <f>IFERROR(INDEX(zm_wise_product_sales!$F$4:$AZ$500,MATCH(report!$B217,zm_wise_product_sales!$B$4:$B$500,0),MATCH(report!Z$163,zm_wise_product_sales!$F$3:$AZ$3,0)),0)</f>
        <v>82</v>
      </c>
      <c r="AA217" s="312"/>
      <c r="AB217" s="312">
        <f>IFERROR(INDEX(zm_wise_product_sales!$F$4:$AZ$500,MATCH(report!$B217,zm_wise_product_sales!$B$4:$B$500,0),MATCH(report!AB$163,zm_wise_product_sales!$F$3:$AZ$3,0)),0)</f>
        <v>252</v>
      </c>
      <c r="AC217" s="312"/>
      <c r="AD217" s="312">
        <f>IFERROR(INDEX(zm_wise_product_sales!$F$4:$AZ$500,MATCH(report!$B217,zm_wise_product_sales!$B$4:$B$500,0),MATCH(report!AD$163,zm_wise_product_sales!$F$3:$AZ$3,0)),0)</f>
        <v>230</v>
      </c>
      <c r="AE217" s="312"/>
      <c r="AF217" s="312">
        <f>IFERROR(INDEX(zm_wise_product_sales!$F$4:$AZ$500,MATCH(report!$B217,zm_wise_product_sales!$B$4:$B$500,0),MATCH(report!AF$163,zm_wise_product_sales!$F$3:$AZ$3,0)),0)</f>
        <v>67</v>
      </c>
      <c r="AG217" s="312"/>
      <c r="AH217" s="312">
        <f>IFERROR(INDEX(zm_wise_product_sales!$F$4:$AZ$500,MATCH(report!$B217,zm_wise_product_sales!$B$4:$B$500,0),MATCH(report!AH$163,zm_wise_product_sales!$F$3:$AZ$3,0)),0)</f>
        <v>0</v>
      </c>
      <c r="AI217" s="390"/>
      <c r="BC217" s="100"/>
      <c r="BD217" s="100"/>
      <c r="BE217" s="100"/>
      <c r="BF217" s="100"/>
      <c r="BG217" s="100"/>
      <c r="BH217" s="100"/>
      <c r="BI217" s="100"/>
      <c r="BJ217" s="100"/>
      <c r="CJ217" s="167"/>
    </row>
    <row r="218" spans="1:88" s="25" customFormat="1" ht="15" customHeight="1" x14ac:dyDescent="0.25">
      <c r="A218" s="30">
        <v>55</v>
      </c>
      <c r="B218" s="127" t="str">
        <f>IFERROR(VLOOKUP($A218,resource!$CI$3:$DJ$398,5,0),0)</f>
        <v>DEEN TABLET</v>
      </c>
      <c r="C218" s="114"/>
      <c r="D218" s="114"/>
      <c r="E218" s="114"/>
      <c r="F218" s="114"/>
      <c r="G218" s="114"/>
      <c r="H218" s="204">
        <f>IFERROR(VLOOKUP($A218,resource!$CI$3:$DJ$398,27,0),0)</f>
        <v>671</v>
      </c>
      <c r="I218" s="204"/>
      <c r="J218" s="204"/>
      <c r="K218" s="204">
        <f>IFERROR(VLOOKUP($A218,resource!$CI$3:$DJ$398,28,0),0)</f>
        <v>74145.5</v>
      </c>
      <c r="L218" s="204"/>
      <c r="M218" s="204"/>
      <c r="N218" s="313">
        <f t="shared" si="22"/>
        <v>557</v>
      </c>
      <c r="O218" s="314"/>
      <c r="P218" s="312">
        <f>IFERROR(INDEX(zm_wise_product_sales!$F$4:$AZ$500,MATCH(report!$B218,zm_wise_product_sales!$B$4:$B$500,0),MATCH(report!P$163,zm_wise_product_sales!$F$3:$AZ$3,0)),0)</f>
        <v>13</v>
      </c>
      <c r="Q218" s="312"/>
      <c r="R218" s="312">
        <f>IFERROR(INDEX(zm_wise_product_sales!$F$4:$AZ$500,MATCH(report!$B218,zm_wise_product_sales!$B$4:$B$500,0),MATCH(report!R$163,zm_wise_product_sales!$F$3:$AZ$3,0)),0)</f>
        <v>63</v>
      </c>
      <c r="S218" s="312"/>
      <c r="T218" s="312">
        <f>IFERROR(INDEX(zm_wise_product_sales!$F$4:$AZ$500,MATCH(report!$B218,zm_wise_product_sales!$B$4:$B$500,0),MATCH(report!T$163,zm_wise_product_sales!$F$3:$AZ$3,0)),0)</f>
        <v>60</v>
      </c>
      <c r="U218" s="312"/>
      <c r="V218" s="312">
        <f>IFERROR(INDEX(zm_wise_product_sales!$F$4:$AZ$500,MATCH(report!$B218,zm_wise_product_sales!$B$4:$B$500,0),MATCH(report!V$163,zm_wise_product_sales!$F$3:$AZ$3,0)),0)</f>
        <v>45</v>
      </c>
      <c r="W218" s="312"/>
      <c r="X218" s="312">
        <f>IFERROR(INDEX(zm_wise_product_sales!$F$4:$AZ$500,MATCH(report!$B218,zm_wise_product_sales!$B$4:$B$500,0),MATCH(report!X$163,zm_wise_product_sales!$F$3:$AZ$3,0)),0)</f>
        <v>10</v>
      </c>
      <c r="Y218" s="312"/>
      <c r="Z218" s="312">
        <f>IFERROR(INDEX(zm_wise_product_sales!$F$4:$AZ$500,MATCH(report!$B218,zm_wise_product_sales!$B$4:$B$500,0),MATCH(report!Z$163,zm_wise_product_sales!$F$3:$AZ$3,0)),0)</f>
        <v>110</v>
      </c>
      <c r="AA218" s="312"/>
      <c r="AB218" s="312">
        <f>IFERROR(INDEX(zm_wise_product_sales!$F$4:$AZ$500,MATCH(report!$B218,zm_wise_product_sales!$B$4:$B$500,0),MATCH(report!AB$163,zm_wise_product_sales!$F$3:$AZ$3,0)),0)</f>
        <v>121</v>
      </c>
      <c r="AC218" s="312"/>
      <c r="AD218" s="312">
        <f>IFERROR(INDEX(zm_wise_product_sales!$F$4:$AZ$500,MATCH(report!$B218,zm_wise_product_sales!$B$4:$B$500,0),MATCH(report!AD$163,zm_wise_product_sales!$F$3:$AZ$3,0)),0)</f>
        <v>122</v>
      </c>
      <c r="AE218" s="312"/>
      <c r="AF218" s="312">
        <f>IFERROR(INDEX(zm_wise_product_sales!$F$4:$AZ$500,MATCH(report!$B218,zm_wise_product_sales!$B$4:$B$500,0),MATCH(report!AF$163,zm_wise_product_sales!$F$3:$AZ$3,0)),0)</f>
        <v>13</v>
      </c>
      <c r="AG218" s="312"/>
      <c r="AH218" s="312">
        <f>IFERROR(INDEX(zm_wise_product_sales!$F$4:$AZ$500,MATCH(report!$B218,zm_wise_product_sales!$B$4:$B$500,0),MATCH(report!AH$163,zm_wise_product_sales!$F$3:$AZ$3,0)),0)</f>
        <v>0</v>
      </c>
      <c r="AI218" s="390"/>
      <c r="BC218" s="100"/>
      <c r="BD218" s="100"/>
      <c r="BE218" s="100"/>
      <c r="BF218" s="100"/>
      <c r="BG218" s="100"/>
      <c r="BH218" s="100"/>
      <c r="BI218" s="100"/>
      <c r="BJ218" s="100"/>
      <c r="CJ218" s="167"/>
    </row>
    <row r="219" spans="1:88" s="25" customFormat="1" ht="15" customHeight="1" x14ac:dyDescent="0.25">
      <c r="A219" s="30">
        <v>56</v>
      </c>
      <c r="B219" s="127" t="str">
        <f>IFERROR(VLOOKUP($A219,resource!$CI$3:$DJ$398,5,0),0)</f>
        <v>FENAXO-120 TABLET</v>
      </c>
      <c r="C219" s="114"/>
      <c r="D219" s="114"/>
      <c r="E219" s="114"/>
      <c r="F219" s="114"/>
      <c r="G219" s="114"/>
      <c r="H219" s="204">
        <f>IFERROR(VLOOKUP($A219,resource!$CI$3:$DJ$398,27,0),0)</f>
        <v>373</v>
      </c>
      <c r="I219" s="204"/>
      <c r="J219" s="204"/>
      <c r="K219" s="204">
        <f>IFERROR(VLOOKUP($A219,resource!$CI$3:$DJ$398,28,0),0)</f>
        <v>69116.900000000009</v>
      </c>
      <c r="L219" s="204"/>
      <c r="M219" s="204"/>
      <c r="N219" s="313">
        <f t="shared" si="22"/>
        <v>1479</v>
      </c>
      <c r="O219" s="314"/>
      <c r="P219" s="312">
        <f>IFERROR(INDEX(zm_wise_product_sales!$F$4:$AZ$500,MATCH(report!$B219,zm_wise_product_sales!$B$4:$B$500,0),MATCH(report!P$163,zm_wise_product_sales!$F$3:$AZ$3,0)),0)</f>
        <v>105</v>
      </c>
      <c r="Q219" s="312"/>
      <c r="R219" s="312">
        <f>IFERROR(INDEX(zm_wise_product_sales!$F$4:$AZ$500,MATCH(report!$B219,zm_wise_product_sales!$B$4:$B$500,0),MATCH(report!R$163,zm_wise_product_sales!$F$3:$AZ$3,0)),0)</f>
        <v>138</v>
      </c>
      <c r="S219" s="312"/>
      <c r="T219" s="312">
        <f>IFERROR(INDEX(zm_wise_product_sales!$F$4:$AZ$500,MATCH(report!$B219,zm_wise_product_sales!$B$4:$B$500,0),MATCH(report!T$163,zm_wise_product_sales!$F$3:$AZ$3,0)),0)</f>
        <v>167</v>
      </c>
      <c r="U219" s="312"/>
      <c r="V219" s="312">
        <f>IFERROR(INDEX(zm_wise_product_sales!$F$4:$AZ$500,MATCH(report!$B219,zm_wise_product_sales!$B$4:$B$500,0),MATCH(report!V$163,zm_wise_product_sales!$F$3:$AZ$3,0)),0)</f>
        <v>246</v>
      </c>
      <c r="W219" s="312"/>
      <c r="X219" s="312">
        <f>IFERROR(INDEX(zm_wise_product_sales!$F$4:$AZ$500,MATCH(report!$B219,zm_wise_product_sales!$B$4:$B$500,0),MATCH(report!X$163,zm_wise_product_sales!$F$3:$AZ$3,0)),0)</f>
        <v>10</v>
      </c>
      <c r="Y219" s="312"/>
      <c r="Z219" s="312">
        <f>IFERROR(INDEX(zm_wise_product_sales!$F$4:$AZ$500,MATCH(report!$B219,zm_wise_product_sales!$B$4:$B$500,0),MATCH(report!Z$163,zm_wise_product_sales!$F$3:$AZ$3,0)),0)</f>
        <v>83</v>
      </c>
      <c r="AA219" s="312"/>
      <c r="AB219" s="312">
        <f>IFERROR(INDEX(zm_wise_product_sales!$F$4:$AZ$500,MATCH(report!$B219,zm_wise_product_sales!$B$4:$B$500,0),MATCH(report!AB$163,zm_wise_product_sales!$F$3:$AZ$3,0)),0)</f>
        <v>210</v>
      </c>
      <c r="AC219" s="312"/>
      <c r="AD219" s="312">
        <f>IFERROR(INDEX(zm_wise_product_sales!$F$4:$AZ$500,MATCH(report!$B219,zm_wise_product_sales!$B$4:$B$500,0),MATCH(report!AD$163,zm_wise_product_sales!$F$3:$AZ$3,0)),0)</f>
        <v>383</v>
      </c>
      <c r="AE219" s="312"/>
      <c r="AF219" s="312">
        <f>IFERROR(INDEX(zm_wise_product_sales!$F$4:$AZ$500,MATCH(report!$B219,zm_wise_product_sales!$B$4:$B$500,0),MATCH(report!AF$163,zm_wise_product_sales!$F$3:$AZ$3,0)),0)</f>
        <v>137</v>
      </c>
      <c r="AG219" s="312"/>
      <c r="AH219" s="312">
        <f>IFERROR(INDEX(zm_wise_product_sales!$F$4:$AZ$500,MATCH(report!$B219,zm_wise_product_sales!$B$4:$B$500,0),MATCH(report!AH$163,zm_wise_product_sales!$F$3:$AZ$3,0)),0)</f>
        <v>0</v>
      </c>
      <c r="AI219" s="390"/>
      <c r="BC219" s="100"/>
      <c r="BD219" s="100"/>
      <c r="BE219" s="100"/>
      <c r="BF219" s="100"/>
      <c r="BG219" s="100"/>
      <c r="BH219" s="100"/>
      <c r="BI219" s="100"/>
      <c r="BJ219" s="100"/>
      <c r="CJ219" s="167"/>
    </row>
    <row r="220" spans="1:88" s="25" customFormat="1" ht="15" customHeight="1" x14ac:dyDescent="0.25">
      <c r="A220" s="30">
        <v>57</v>
      </c>
      <c r="B220" s="127" t="str">
        <f>IFERROR(VLOOKUP($A220,resource!$CI$3:$DJ$398,5,0),0)</f>
        <v>MENOPA-40 CAPSULE</v>
      </c>
      <c r="C220" s="114"/>
      <c r="D220" s="114"/>
      <c r="E220" s="114"/>
      <c r="F220" s="114"/>
      <c r="G220" s="114"/>
      <c r="H220" s="204">
        <f>IFERROR(VLOOKUP($A220,resource!$CI$3:$DJ$398,27,0),0)</f>
        <v>533</v>
      </c>
      <c r="I220" s="204"/>
      <c r="J220" s="204"/>
      <c r="K220" s="204">
        <f>IFERROR(VLOOKUP($A220,resource!$CI$3:$DJ$398,28,0),0)</f>
        <v>68224</v>
      </c>
      <c r="L220" s="204"/>
      <c r="M220" s="204"/>
      <c r="N220" s="313">
        <f t="shared" si="22"/>
        <v>323</v>
      </c>
      <c r="O220" s="314"/>
      <c r="P220" s="312">
        <f>IFERROR(INDEX(zm_wise_product_sales!$F$4:$AZ$500,MATCH(report!$B220,zm_wise_product_sales!$B$4:$B$500,0),MATCH(report!P$163,zm_wise_product_sales!$F$3:$AZ$3,0)),0)</f>
        <v>176</v>
      </c>
      <c r="Q220" s="312"/>
      <c r="R220" s="312">
        <f>IFERROR(INDEX(zm_wise_product_sales!$F$4:$AZ$500,MATCH(report!$B220,zm_wise_product_sales!$B$4:$B$500,0),MATCH(report!R$163,zm_wise_product_sales!$F$3:$AZ$3,0)),0)</f>
        <v>2</v>
      </c>
      <c r="S220" s="312"/>
      <c r="T220" s="312">
        <f>IFERROR(INDEX(zm_wise_product_sales!$F$4:$AZ$500,MATCH(report!$B220,zm_wise_product_sales!$B$4:$B$500,0),MATCH(report!T$163,zm_wise_product_sales!$F$3:$AZ$3,0)),0)</f>
        <v>0</v>
      </c>
      <c r="U220" s="312"/>
      <c r="V220" s="312">
        <f>IFERROR(INDEX(zm_wise_product_sales!$F$4:$AZ$500,MATCH(report!$B220,zm_wise_product_sales!$B$4:$B$500,0),MATCH(report!V$163,zm_wise_product_sales!$F$3:$AZ$3,0)),0)</f>
        <v>1</v>
      </c>
      <c r="W220" s="312"/>
      <c r="X220" s="312">
        <f>IFERROR(INDEX(zm_wise_product_sales!$F$4:$AZ$500,MATCH(report!$B220,zm_wise_product_sales!$B$4:$B$500,0),MATCH(report!X$163,zm_wise_product_sales!$F$3:$AZ$3,0)),0)</f>
        <v>0</v>
      </c>
      <c r="Y220" s="312"/>
      <c r="Z220" s="312">
        <f>IFERROR(INDEX(zm_wise_product_sales!$F$4:$AZ$500,MATCH(report!$B220,zm_wise_product_sales!$B$4:$B$500,0),MATCH(report!Z$163,zm_wise_product_sales!$F$3:$AZ$3,0)),0)</f>
        <v>5</v>
      </c>
      <c r="AA220" s="312"/>
      <c r="AB220" s="312">
        <f>IFERROR(INDEX(zm_wise_product_sales!$F$4:$AZ$500,MATCH(report!$B220,zm_wise_product_sales!$B$4:$B$500,0),MATCH(report!AB$163,zm_wise_product_sales!$F$3:$AZ$3,0)),0)</f>
        <v>78</v>
      </c>
      <c r="AC220" s="312"/>
      <c r="AD220" s="312">
        <f>IFERROR(INDEX(zm_wise_product_sales!$F$4:$AZ$500,MATCH(report!$B220,zm_wise_product_sales!$B$4:$B$500,0),MATCH(report!AD$163,zm_wise_product_sales!$F$3:$AZ$3,0)),0)</f>
        <v>5</v>
      </c>
      <c r="AE220" s="312"/>
      <c r="AF220" s="312">
        <f>IFERROR(INDEX(zm_wise_product_sales!$F$4:$AZ$500,MATCH(report!$B220,zm_wise_product_sales!$B$4:$B$500,0),MATCH(report!AF$163,zm_wise_product_sales!$F$3:$AZ$3,0)),0)</f>
        <v>56</v>
      </c>
      <c r="AG220" s="312"/>
      <c r="AH220" s="312">
        <f>IFERROR(INDEX(zm_wise_product_sales!$F$4:$AZ$500,MATCH(report!$B220,zm_wise_product_sales!$B$4:$B$500,0),MATCH(report!AH$163,zm_wise_product_sales!$F$3:$AZ$3,0)),0)</f>
        <v>0</v>
      </c>
      <c r="AI220" s="390"/>
      <c r="BC220" s="100"/>
      <c r="BD220" s="100"/>
      <c r="BE220" s="100"/>
      <c r="BF220" s="100"/>
      <c r="BG220" s="100"/>
      <c r="BH220" s="100"/>
      <c r="BI220" s="100"/>
      <c r="BJ220" s="100"/>
      <c r="CJ220" s="167"/>
    </row>
    <row r="221" spans="1:88" s="25" customFormat="1" ht="15" customHeight="1" x14ac:dyDescent="0.25">
      <c r="A221" s="30">
        <v>58</v>
      </c>
      <c r="B221" s="127" t="str">
        <f>IFERROR(VLOOKUP($A221,resource!$CI$3:$DJ$398,5,0),0)</f>
        <v>KEMIN-500mg TABLET</v>
      </c>
      <c r="C221" s="114"/>
      <c r="D221" s="114"/>
      <c r="E221" s="114"/>
      <c r="F221" s="114"/>
      <c r="G221" s="114"/>
      <c r="H221" s="204">
        <f>IFERROR(VLOOKUP($A221,resource!$CI$3:$DJ$398,27,0),0)</f>
        <v>617</v>
      </c>
      <c r="I221" s="204"/>
      <c r="J221" s="204"/>
      <c r="K221" s="204">
        <f>IFERROR(VLOOKUP($A221,resource!$CI$3:$DJ$398,28,0),0)</f>
        <v>67870</v>
      </c>
      <c r="L221" s="204"/>
      <c r="M221" s="204"/>
      <c r="N221" s="313">
        <f t="shared" si="22"/>
        <v>282</v>
      </c>
      <c r="O221" s="314"/>
      <c r="P221" s="312">
        <f>IFERROR(INDEX(zm_wise_product_sales!$F$4:$AZ$500,MATCH(report!$B221,zm_wise_product_sales!$B$4:$B$500,0),MATCH(report!P$163,zm_wise_product_sales!$F$3:$AZ$3,0)),0)</f>
        <v>44</v>
      </c>
      <c r="Q221" s="312"/>
      <c r="R221" s="312">
        <f>IFERROR(INDEX(zm_wise_product_sales!$F$4:$AZ$500,MATCH(report!$B221,zm_wise_product_sales!$B$4:$B$500,0),MATCH(report!R$163,zm_wise_product_sales!$F$3:$AZ$3,0)),0)</f>
        <v>9</v>
      </c>
      <c r="S221" s="312"/>
      <c r="T221" s="312">
        <f>IFERROR(INDEX(zm_wise_product_sales!$F$4:$AZ$500,MATCH(report!$B221,zm_wise_product_sales!$B$4:$B$500,0),MATCH(report!T$163,zm_wise_product_sales!$F$3:$AZ$3,0)),0)</f>
        <v>39</v>
      </c>
      <c r="U221" s="312"/>
      <c r="V221" s="312">
        <f>IFERROR(INDEX(zm_wise_product_sales!$F$4:$AZ$500,MATCH(report!$B221,zm_wise_product_sales!$B$4:$B$500,0),MATCH(report!V$163,zm_wise_product_sales!$F$3:$AZ$3,0)),0)</f>
        <v>20</v>
      </c>
      <c r="W221" s="312"/>
      <c r="X221" s="312">
        <f>IFERROR(INDEX(zm_wise_product_sales!$F$4:$AZ$500,MATCH(report!$B221,zm_wise_product_sales!$B$4:$B$500,0),MATCH(report!X$163,zm_wise_product_sales!$F$3:$AZ$3,0)),0)</f>
        <v>0</v>
      </c>
      <c r="Y221" s="312"/>
      <c r="Z221" s="312">
        <f>IFERROR(INDEX(zm_wise_product_sales!$F$4:$AZ$500,MATCH(report!$B221,zm_wise_product_sales!$B$4:$B$500,0),MATCH(report!Z$163,zm_wise_product_sales!$F$3:$AZ$3,0)),0)</f>
        <v>5</v>
      </c>
      <c r="AA221" s="312"/>
      <c r="AB221" s="312">
        <f>IFERROR(INDEX(zm_wise_product_sales!$F$4:$AZ$500,MATCH(report!$B221,zm_wise_product_sales!$B$4:$B$500,0),MATCH(report!AB$163,zm_wise_product_sales!$F$3:$AZ$3,0)),0)</f>
        <v>17</v>
      </c>
      <c r="AC221" s="312"/>
      <c r="AD221" s="312">
        <f>IFERROR(INDEX(zm_wise_product_sales!$F$4:$AZ$500,MATCH(report!$B221,zm_wise_product_sales!$B$4:$B$500,0),MATCH(report!AD$163,zm_wise_product_sales!$F$3:$AZ$3,0)),0)</f>
        <v>64</v>
      </c>
      <c r="AE221" s="312"/>
      <c r="AF221" s="312">
        <f>IFERROR(INDEX(zm_wise_product_sales!$F$4:$AZ$500,MATCH(report!$B221,zm_wise_product_sales!$B$4:$B$500,0),MATCH(report!AF$163,zm_wise_product_sales!$F$3:$AZ$3,0)),0)</f>
        <v>84</v>
      </c>
      <c r="AG221" s="312"/>
      <c r="AH221" s="312">
        <f>IFERROR(INDEX(zm_wise_product_sales!$F$4:$AZ$500,MATCH(report!$B221,zm_wise_product_sales!$B$4:$B$500,0),MATCH(report!AH$163,zm_wise_product_sales!$F$3:$AZ$3,0)),0)</f>
        <v>0</v>
      </c>
      <c r="AI221" s="390"/>
      <c r="BC221" s="100"/>
      <c r="BD221" s="100"/>
      <c r="BE221" s="100"/>
      <c r="BF221" s="100"/>
      <c r="BG221" s="100"/>
      <c r="BH221" s="100"/>
      <c r="BI221" s="100"/>
      <c r="BJ221" s="100"/>
      <c r="CJ221" s="167"/>
    </row>
    <row r="222" spans="1:88" s="25" customFormat="1" ht="15" customHeight="1" x14ac:dyDescent="0.25">
      <c r="A222" s="30">
        <v>59</v>
      </c>
      <c r="B222" s="127" t="str">
        <f>IFERROR(VLOOKUP($A222,resource!$CI$3:$DJ$398,5,0),0)</f>
        <v>ALOTEN FORTE TABLET</v>
      </c>
      <c r="C222" s="114"/>
      <c r="D222" s="114"/>
      <c r="E222" s="114"/>
      <c r="F222" s="114"/>
      <c r="G222" s="114"/>
      <c r="H222" s="204">
        <f>IFERROR(VLOOKUP($A222,resource!$CI$3:$DJ$398,27,0),0)</f>
        <v>312</v>
      </c>
      <c r="I222" s="204"/>
      <c r="J222" s="204"/>
      <c r="K222" s="204">
        <f>IFERROR(VLOOKUP($A222,resource!$CI$3:$DJ$398,28,0),0)</f>
        <v>61932</v>
      </c>
      <c r="L222" s="204"/>
      <c r="M222" s="204"/>
      <c r="N222" s="313">
        <f t="shared" si="22"/>
        <v>364</v>
      </c>
      <c r="O222" s="314"/>
      <c r="P222" s="312">
        <f>IFERROR(INDEX(zm_wise_product_sales!$F$4:$AZ$500,MATCH(report!$B222,zm_wise_product_sales!$B$4:$B$500,0),MATCH(report!P$163,zm_wise_product_sales!$F$3:$AZ$3,0)),0)</f>
        <v>27</v>
      </c>
      <c r="Q222" s="312"/>
      <c r="R222" s="312">
        <f>IFERROR(INDEX(zm_wise_product_sales!$F$4:$AZ$500,MATCH(report!$B222,zm_wise_product_sales!$B$4:$B$500,0),MATCH(report!R$163,zm_wise_product_sales!$F$3:$AZ$3,0)),0)</f>
        <v>65</v>
      </c>
      <c r="S222" s="312"/>
      <c r="T222" s="312">
        <f>IFERROR(INDEX(zm_wise_product_sales!$F$4:$AZ$500,MATCH(report!$B222,zm_wise_product_sales!$B$4:$B$500,0),MATCH(report!T$163,zm_wise_product_sales!$F$3:$AZ$3,0)),0)</f>
        <v>60</v>
      </c>
      <c r="U222" s="312"/>
      <c r="V222" s="312">
        <f>IFERROR(INDEX(zm_wise_product_sales!$F$4:$AZ$500,MATCH(report!$B222,zm_wise_product_sales!$B$4:$B$500,0),MATCH(report!V$163,zm_wise_product_sales!$F$3:$AZ$3,0)),0)</f>
        <v>29</v>
      </c>
      <c r="W222" s="312"/>
      <c r="X222" s="312">
        <f>IFERROR(INDEX(zm_wise_product_sales!$F$4:$AZ$500,MATCH(report!$B222,zm_wise_product_sales!$B$4:$B$500,0),MATCH(report!X$163,zm_wise_product_sales!$F$3:$AZ$3,0)),0)</f>
        <v>3</v>
      </c>
      <c r="Y222" s="312"/>
      <c r="Z222" s="312">
        <f>IFERROR(INDEX(zm_wise_product_sales!$F$4:$AZ$500,MATCH(report!$B222,zm_wise_product_sales!$B$4:$B$500,0),MATCH(report!Z$163,zm_wise_product_sales!$F$3:$AZ$3,0)),0)</f>
        <v>59</v>
      </c>
      <c r="AA222" s="312"/>
      <c r="AB222" s="312">
        <f>IFERROR(INDEX(zm_wise_product_sales!$F$4:$AZ$500,MATCH(report!$B222,zm_wise_product_sales!$B$4:$B$500,0),MATCH(report!AB$163,zm_wise_product_sales!$F$3:$AZ$3,0)),0)</f>
        <v>109</v>
      </c>
      <c r="AC222" s="312"/>
      <c r="AD222" s="312">
        <f>IFERROR(INDEX(zm_wise_product_sales!$F$4:$AZ$500,MATCH(report!$B222,zm_wise_product_sales!$B$4:$B$500,0),MATCH(report!AD$163,zm_wise_product_sales!$F$3:$AZ$3,0)),0)</f>
        <v>2</v>
      </c>
      <c r="AE222" s="312"/>
      <c r="AF222" s="312">
        <f>IFERROR(INDEX(zm_wise_product_sales!$F$4:$AZ$500,MATCH(report!$B222,zm_wise_product_sales!$B$4:$B$500,0),MATCH(report!AF$163,zm_wise_product_sales!$F$3:$AZ$3,0)),0)</f>
        <v>10</v>
      </c>
      <c r="AG222" s="312"/>
      <c r="AH222" s="312">
        <f>IFERROR(INDEX(zm_wise_product_sales!$F$4:$AZ$500,MATCH(report!$B222,zm_wise_product_sales!$B$4:$B$500,0),MATCH(report!AH$163,zm_wise_product_sales!$F$3:$AZ$3,0)),0)</f>
        <v>0</v>
      </c>
      <c r="AI222" s="390"/>
      <c r="BC222" s="100"/>
      <c r="BD222" s="100"/>
      <c r="BE222" s="100"/>
      <c r="BF222" s="100"/>
      <c r="BG222" s="100"/>
      <c r="BH222" s="100"/>
      <c r="BI222" s="100"/>
      <c r="BJ222" s="100"/>
      <c r="CJ222" s="167"/>
    </row>
    <row r="223" spans="1:88" s="25" customFormat="1" ht="15" customHeight="1" x14ac:dyDescent="0.25">
      <c r="A223" s="30">
        <v>60</v>
      </c>
      <c r="B223" s="128" t="str">
        <f>IFERROR(VLOOKUP($A223,resource!$CI$3:$DJ$398,5,0),0)</f>
        <v>VELOX DRY SYRUP</v>
      </c>
      <c r="C223" s="115"/>
      <c r="D223" s="115"/>
      <c r="E223" s="115"/>
      <c r="F223" s="115"/>
      <c r="G223" s="115"/>
      <c r="H223" s="318">
        <f>IFERROR(VLOOKUP($A223,resource!$CI$3:$DJ$398,27,0),0)</f>
        <v>801</v>
      </c>
      <c r="I223" s="318"/>
      <c r="J223" s="318"/>
      <c r="K223" s="318">
        <f>IFERROR(VLOOKUP($A223,resource!$CI$3:$DJ$398,28,0),0)</f>
        <v>56550.6</v>
      </c>
      <c r="L223" s="318"/>
      <c r="M223" s="318"/>
      <c r="N223" s="319">
        <f t="shared" si="22"/>
        <v>1202</v>
      </c>
      <c r="O223" s="320"/>
      <c r="P223" s="321">
        <f>IFERROR(INDEX(zm_wise_product_sales!$F$4:$AZ$500,MATCH(report!$B223,zm_wise_product_sales!$B$4:$B$500,0),MATCH(report!P$163,zm_wise_product_sales!$F$3:$AZ$3,0)),0)</f>
        <v>85</v>
      </c>
      <c r="Q223" s="321"/>
      <c r="R223" s="321">
        <f>IFERROR(INDEX(zm_wise_product_sales!$F$4:$AZ$500,MATCH(report!$B223,zm_wise_product_sales!$B$4:$B$500,0),MATCH(report!R$163,zm_wise_product_sales!$F$3:$AZ$3,0)),0)</f>
        <v>46</v>
      </c>
      <c r="S223" s="321"/>
      <c r="T223" s="321">
        <f>IFERROR(INDEX(zm_wise_product_sales!$F$4:$AZ$500,MATCH(report!$B223,zm_wise_product_sales!$B$4:$B$500,0),MATCH(report!T$163,zm_wise_product_sales!$F$3:$AZ$3,0)),0)</f>
        <v>174</v>
      </c>
      <c r="U223" s="321"/>
      <c r="V223" s="321">
        <f>IFERROR(INDEX(zm_wise_product_sales!$F$4:$AZ$500,MATCH(report!$B223,zm_wise_product_sales!$B$4:$B$500,0),MATCH(report!V$163,zm_wise_product_sales!$F$3:$AZ$3,0)),0)</f>
        <v>129</v>
      </c>
      <c r="W223" s="321"/>
      <c r="X223" s="321">
        <f>IFERROR(INDEX(zm_wise_product_sales!$F$4:$AZ$500,MATCH(report!$B223,zm_wise_product_sales!$B$4:$B$500,0),MATCH(report!X$163,zm_wise_product_sales!$F$3:$AZ$3,0)),0)</f>
        <v>96</v>
      </c>
      <c r="Y223" s="321"/>
      <c r="Z223" s="321">
        <f>IFERROR(INDEX(zm_wise_product_sales!$F$4:$AZ$500,MATCH(report!$B223,zm_wise_product_sales!$B$4:$B$500,0),MATCH(report!Z$163,zm_wise_product_sales!$F$3:$AZ$3,0)),0)</f>
        <v>48</v>
      </c>
      <c r="AA223" s="321"/>
      <c r="AB223" s="321">
        <f>IFERROR(INDEX(zm_wise_product_sales!$F$4:$AZ$500,MATCH(report!$B223,zm_wise_product_sales!$B$4:$B$500,0),MATCH(report!AB$163,zm_wise_product_sales!$F$3:$AZ$3,0)),0)</f>
        <v>240</v>
      </c>
      <c r="AC223" s="321"/>
      <c r="AD223" s="321">
        <f>IFERROR(INDEX(zm_wise_product_sales!$F$4:$AZ$500,MATCH(report!$B223,zm_wise_product_sales!$B$4:$B$500,0),MATCH(report!AD$163,zm_wise_product_sales!$F$3:$AZ$3,0)),0)</f>
        <v>176</v>
      </c>
      <c r="AE223" s="321"/>
      <c r="AF223" s="321">
        <f>IFERROR(INDEX(zm_wise_product_sales!$F$4:$AZ$500,MATCH(report!$B223,zm_wise_product_sales!$B$4:$B$500,0),MATCH(report!AF$163,zm_wise_product_sales!$F$3:$AZ$3,0)),0)</f>
        <v>208</v>
      </c>
      <c r="AG223" s="321"/>
      <c r="AH223" s="321">
        <f>IFERROR(INDEX(zm_wise_product_sales!$F$4:$AZ$500,MATCH(report!$B223,zm_wise_product_sales!$B$4:$B$500,0),MATCH(report!AH$163,zm_wise_product_sales!$F$3:$AZ$3,0)),0)</f>
        <v>0</v>
      </c>
      <c r="AI223" s="393"/>
      <c r="BC223" s="100"/>
      <c r="BD223" s="100"/>
      <c r="BE223" s="100"/>
      <c r="BF223" s="100"/>
      <c r="BG223" s="100"/>
      <c r="BH223" s="100"/>
      <c r="BI223" s="100"/>
      <c r="BJ223" s="100"/>
      <c r="CJ223" s="167"/>
    </row>
    <row r="224" spans="1:88" s="25" customFormat="1" ht="15" customHeight="1" x14ac:dyDescent="0.25">
      <c r="A224" s="30"/>
      <c r="B224" s="317"/>
      <c r="C224" s="317"/>
      <c r="D224" s="26"/>
      <c r="E224" s="26"/>
      <c r="F224" s="26"/>
      <c r="G224" s="26"/>
      <c r="H224" s="26"/>
      <c r="I224" s="316"/>
      <c r="J224" s="316"/>
      <c r="K224" s="316"/>
      <c r="L224" s="316"/>
      <c r="M224" s="26"/>
      <c r="N224" s="26"/>
      <c r="O224" s="316"/>
      <c r="P224" s="316"/>
      <c r="Q224" s="26"/>
      <c r="R224" s="26"/>
      <c r="S224" s="26"/>
      <c r="AC224" s="148"/>
      <c r="AD224" s="148"/>
      <c r="AO224" s="100"/>
      <c r="AP224" s="100"/>
      <c r="AQ224" s="100"/>
      <c r="AR224" s="100"/>
      <c r="AS224" s="100"/>
      <c r="AT224" s="100"/>
      <c r="AU224" s="100"/>
      <c r="AV224" s="100"/>
      <c r="CJ224" s="167"/>
    </row>
    <row r="225" spans="1:88" s="25" customFormat="1" ht="15" customHeight="1" x14ac:dyDescent="0.25">
      <c r="A225" s="30"/>
      <c r="B225" s="315"/>
      <c r="C225" s="315"/>
      <c r="D225" s="26"/>
      <c r="E225" s="26"/>
      <c r="F225" s="26"/>
      <c r="G225" s="26"/>
      <c r="H225" s="26"/>
      <c r="I225" s="316"/>
      <c r="J225" s="316"/>
      <c r="K225" s="316"/>
      <c r="L225" s="316"/>
      <c r="M225" s="26"/>
      <c r="N225" s="26"/>
      <c r="O225" s="316"/>
      <c r="P225" s="316"/>
      <c r="Q225" s="26"/>
      <c r="R225" s="26"/>
      <c r="S225" s="26"/>
      <c r="AC225" s="148"/>
      <c r="AD225" s="148"/>
      <c r="AO225" s="100"/>
      <c r="AP225" s="100"/>
      <c r="AQ225" s="100"/>
      <c r="AR225" s="100"/>
      <c r="AS225" s="100"/>
      <c r="AT225" s="100"/>
      <c r="AU225" s="100"/>
      <c r="AV225" s="100"/>
      <c r="CJ225" s="167"/>
    </row>
    <row r="226" spans="1:88" s="25" customFormat="1" ht="15" customHeight="1" x14ac:dyDescent="0.25">
      <c r="A226" s="30"/>
      <c r="B226" s="315"/>
      <c r="C226" s="315"/>
      <c r="D226" s="26"/>
      <c r="E226" s="26"/>
      <c r="F226" s="26"/>
      <c r="G226" s="26"/>
      <c r="H226" s="26"/>
      <c r="I226" s="316"/>
      <c r="J226" s="316"/>
      <c r="K226" s="316"/>
      <c r="L226" s="316"/>
      <c r="M226" s="26"/>
      <c r="N226" s="26"/>
      <c r="O226" s="316"/>
      <c r="P226" s="316"/>
      <c r="Q226" s="26"/>
      <c r="R226" s="26"/>
      <c r="S226" s="26"/>
      <c r="AC226" s="148"/>
      <c r="AD226" s="148"/>
      <c r="AO226" s="100"/>
      <c r="AP226" s="100"/>
      <c r="AQ226" s="100"/>
      <c r="AR226" s="100"/>
      <c r="AS226" s="100"/>
      <c r="AT226" s="100"/>
      <c r="AU226" s="100"/>
      <c r="AV226" s="100"/>
      <c r="CJ226" s="167"/>
    </row>
    <row r="227" spans="1:88" s="25" customFormat="1" ht="15" customHeight="1" x14ac:dyDescent="0.25">
      <c r="A227" s="30"/>
      <c r="B227" s="322"/>
      <c r="C227" s="322"/>
      <c r="D227" s="26"/>
      <c r="E227" s="26"/>
      <c r="F227" s="26"/>
      <c r="G227" s="26"/>
      <c r="H227" s="26"/>
      <c r="I227" s="316"/>
      <c r="J227" s="316"/>
      <c r="K227" s="316"/>
      <c r="L227" s="316"/>
      <c r="M227" s="26"/>
      <c r="N227" s="26"/>
      <c r="O227" s="316"/>
      <c r="P227" s="316"/>
      <c r="Q227" s="26"/>
      <c r="R227" s="26"/>
      <c r="S227" s="26"/>
      <c r="AC227" s="148"/>
      <c r="AD227" s="148"/>
      <c r="AO227" s="100"/>
      <c r="AP227" s="100"/>
      <c r="AQ227" s="100"/>
      <c r="AR227" s="100"/>
      <c r="AS227" s="100"/>
      <c r="AT227" s="100"/>
      <c r="AU227" s="100"/>
      <c r="AV227" s="100"/>
      <c r="CJ227" s="167"/>
    </row>
    <row r="228" spans="1:88" s="25" customFormat="1" ht="15" customHeight="1" x14ac:dyDescent="0.25">
      <c r="A228" s="30"/>
      <c r="B228" s="316"/>
      <c r="C228" s="316"/>
      <c r="D228" s="26"/>
      <c r="E228" s="26"/>
      <c r="F228" s="26"/>
      <c r="G228" s="26"/>
      <c r="H228" s="26"/>
      <c r="I228" s="316"/>
      <c r="J228" s="316"/>
      <c r="K228" s="316"/>
      <c r="L228" s="316"/>
      <c r="M228" s="26"/>
      <c r="N228" s="26"/>
      <c r="O228" s="316"/>
      <c r="P228" s="316"/>
      <c r="Q228" s="26"/>
      <c r="R228" s="26"/>
      <c r="S228" s="26"/>
      <c r="AC228" s="148"/>
      <c r="AD228" s="148"/>
      <c r="AO228" s="100"/>
      <c r="AP228" s="100"/>
      <c r="AQ228" s="100"/>
      <c r="AR228" s="100"/>
      <c r="AS228" s="100"/>
      <c r="AT228" s="100"/>
      <c r="AU228" s="100"/>
      <c r="AV228" s="100"/>
      <c r="CJ228" s="167"/>
    </row>
    <row r="229" spans="1:88" s="25" customFormat="1" ht="15" customHeight="1" x14ac:dyDescent="0.25">
      <c r="A229" s="30"/>
      <c r="B229" s="316"/>
      <c r="C229" s="316"/>
      <c r="D229" s="26"/>
      <c r="E229" s="26"/>
      <c r="F229" s="26"/>
      <c r="G229" s="26"/>
      <c r="H229" s="26"/>
      <c r="I229" s="316"/>
      <c r="J229" s="316"/>
      <c r="K229" s="316"/>
      <c r="L229" s="316"/>
      <c r="M229" s="26"/>
      <c r="N229" s="26"/>
      <c r="O229" s="316"/>
      <c r="P229" s="316"/>
      <c r="Q229" s="26"/>
      <c r="R229" s="26"/>
      <c r="S229" s="26"/>
      <c r="AC229" s="148"/>
      <c r="AD229" s="148"/>
      <c r="AO229" s="100"/>
      <c r="AP229" s="100"/>
      <c r="AQ229" s="100"/>
      <c r="AR229" s="100"/>
      <c r="AS229" s="100"/>
      <c r="AT229" s="100"/>
      <c r="AU229" s="100"/>
      <c r="AV229" s="100"/>
      <c r="CJ229" s="167"/>
    </row>
    <row r="230" spans="1:88" s="25" customFormat="1" ht="15" customHeight="1" x14ac:dyDescent="0.25">
      <c r="A230" s="30"/>
      <c r="B230" s="316"/>
      <c r="C230" s="316"/>
      <c r="D230" s="26"/>
      <c r="E230" s="26"/>
      <c r="F230" s="26"/>
      <c r="G230" s="26"/>
      <c r="H230" s="26"/>
      <c r="I230" s="316"/>
      <c r="J230" s="316"/>
      <c r="K230" s="316"/>
      <c r="L230" s="316"/>
      <c r="M230" s="26"/>
      <c r="N230" s="26"/>
      <c r="O230" s="316"/>
      <c r="P230" s="316"/>
      <c r="Q230" s="26"/>
      <c r="R230" s="26"/>
      <c r="S230" s="26"/>
      <c r="AC230" s="148"/>
      <c r="AD230" s="148"/>
      <c r="AO230" s="100"/>
      <c r="AP230" s="100"/>
      <c r="AQ230" s="100"/>
      <c r="AR230" s="100"/>
      <c r="AS230" s="100"/>
      <c r="AT230" s="100"/>
      <c r="AU230" s="100"/>
      <c r="AV230" s="100"/>
      <c r="CJ230" s="167"/>
    </row>
    <row r="231" spans="1:88" s="25" customFormat="1" ht="15" customHeight="1" x14ac:dyDescent="0.25">
      <c r="A231" s="30"/>
      <c r="B231" s="316"/>
      <c r="C231" s="316"/>
      <c r="D231" s="26"/>
      <c r="E231" s="26"/>
      <c r="F231" s="26"/>
      <c r="G231" s="26"/>
      <c r="H231" s="26"/>
      <c r="I231" s="316"/>
      <c r="J231" s="316"/>
      <c r="K231" s="316"/>
      <c r="L231" s="316"/>
      <c r="M231" s="26"/>
      <c r="N231" s="26"/>
      <c r="O231" s="316"/>
      <c r="P231" s="316"/>
      <c r="Q231" s="26"/>
      <c r="R231" s="26"/>
      <c r="S231" s="26"/>
      <c r="AC231" s="148"/>
      <c r="AD231" s="148"/>
      <c r="AO231" s="100"/>
      <c r="AP231" s="100"/>
      <c r="AQ231" s="100"/>
      <c r="AR231" s="100"/>
      <c r="AS231" s="100"/>
      <c r="AT231" s="100"/>
      <c r="AU231" s="100"/>
      <c r="AV231" s="100"/>
      <c r="CJ231" s="167"/>
    </row>
    <row r="232" spans="1:88" s="25" customFormat="1" ht="15" customHeight="1" x14ac:dyDescent="0.25">
      <c r="A232" s="30"/>
      <c r="B232" s="316"/>
      <c r="C232" s="316"/>
      <c r="D232" s="26"/>
      <c r="E232" s="26"/>
      <c r="F232" s="26"/>
      <c r="G232" s="26"/>
      <c r="H232" s="26"/>
      <c r="I232" s="316"/>
      <c r="J232" s="316"/>
      <c r="K232" s="316"/>
      <c r="L232" s="316"/>
      <c r="M232" s="26"/>
      <c r="N232" s="26"/>
      <c r="O232" s="316"/>
      <c r="P232" s="316"/>
      <c r="Q232" s="26"/>
      <c r="R232" s="26"/>
      <c r="S232" s="26"/>
      <c r="AC232" s="148"/>
      <c r="AD232" s="148"/>
      <c r="AO232" s="100"/>
      <c r="AP232" s="100"/>
      <c r="AQ232" s="100"/>
      <c r="AR232" s="100"/>
      <c r="AS232" s="100"/>
      <c r="AT232" s="100"/>
      <c r="AU232" s="100"/>
      <c r="AV232" s="100"/>
      <c r="CJ232" s="167"/>
    </row>
    <row r="233" spans="1:88" s="25" customFormat="1" ht="15" customHeight="1" x14ac:dyDescent="0.25">
      <c r="A233" s="30"/>
      <c r="B233" s="316"/>
      <c r="C233" s="316"/>
      <c r="D233" s="26"/>
      <c r="E233" s="26"/>
      <c r="F233" s="26"/>
      <c r="G233" s="26"/>
      <c r="H233" s="26"/>
      <c r="I233" s="316"/>
      <c r="J233" s="316"/>
      <c r="K233" s="316"/>
      <c r="L233" s="316"/>
      <c r="M233" s="26"/>
      <c r="N233" s="26"/>
      <c r="O233" s="316"/>
      <c r="P233" s="316"/>
      <c r="Q233" s="26"/>
      <c r="R233" s="26"/>
      <c r="S233" s="26"/>
      <c r="AC233" s="148"/>
      <c r="AD233" s="148"/>
      <c r="AO233" s="100"/>
      <c r="AP233" s="100"/>
      <c r="AQ233" s="100"/>
      <c r="AR233" s="100"/>
      <c r="AS233" s="100"/>
      <c r="AT233" s="100"/>
      <c r="AU233" s="100"/>
      <c r="AV233" s="100"/>
      <c r="CJ233" s="167"/>
    </row>
    <row r="234" spans="1:88" s="25" customFormat="1" ht="15" customHeight="1" x14ac:dyDescent="0.25">
      <c r="A234" s="30"/>
      <c r="B234" s="316"/>
      <c r="C234" s="316"/>
      <c r="D234" s="26"/>
      <c r="E234" s="26"/>
      <c r="F234" s="26"/>
      <c r="G234" s="26"/>
      <c r="H234" s="26"/>
      <c r="I234" s="316"/>
      <c r="J234" s="316"/>
      <c r="K234" s="316"/>
      <c r="L234" s="316"/>
      <c r="M234" s="26"/>
      <c r="N234" s="26"/>
      <c r="O234" s="316"/>
      <c r="P234" s="316"/>
      <c r="Q234" s="26"/>
      <c r="R234" s="26"/>
      <c r="S234" s="26"/>
      <c r="AC234" s="148"/>
      <c r="AD234" s="148"/>
      <c r="AO234" s="100"/>
      <c r="AP234" s="100"/>
      <c r="AQ234" s="100"/>
      <c r="AR234" s="100"/>
      <c r="AS234" s="100"/>
      <c r="AT234" s="100"/>
      <c r="AU234" s="100"/>
      <c r="AV234" s="100"/>
      <c r="CJ234" s="167"/>
    </row>
    <row r="235" spans="1:88" s="25" customFormat="1" ht="15" customHeight="1" x14ac:dyDescent="0.25">
      <c r="A235" s="30"/>
      <c r="B235" s="316"/>
      <c r="C235" s="316"/>
      <c r="D235" s="26"/>
      <c r="E235" s="26"/>
      <c r="F235" s="26"/>
      <c r="G235" s="26"/>
      <c r="H235" s="26"/>
      <c r="I235" s="316"/>
      <c r="J235" s="316"/>
      <c r="K235" s="316"/>
      <c r="L235" s="316"/>
      <c r="M235" s="26"/>
      <c r="N235" s="26"/>
      <c r="O235" s="316"/>
      <c r="P235" s="316"/>
      <c r="Q235" s="26"/>
      <c r="R235" s="26"/>
      <c r="S235" s="26"/>
      <c r="AC235" s="148"/>
      <c r="AD235" s="148"/>
      <c r="AO235" s="100"/>
      <c r="AP235" s="100"/>
      <c r="AQ235" s="100"/>
      <c r="AR235" s="100"/>
      <c r="AS235" s="100"/>
      <c r="AT235" s="100"/>
      <c r="AU235" s="100"/>
      <c r="AV235" s="100"/>
      <c r="CJ235" s="167"/>
    </row>
    <row r="236" spans="1:88" s="25" customFormat="1" ht="15" customHeight="1" x14ac:dyDescent="0.25">
      <c r="A236" s="30"/>
      <c r="B236" s="316"/>
      <c r="C236" s="316"/>
      <c r="D236" s="26"/>
      <c r="E236" s="26"/>
      <c r="F236" s="26"/>
      <c r="G236" s="26"/>
      <c r="H236" s="26"/>
      <c r="I236" s="316"/>
      <c r="J236" s="316"/>
      <c r="K236" s="316"/>
      <c r="L236" s="316"/>
      <c r="M236" s="26"/>
      <c r="N236" s="26"/>
      <c r="O236" s="316"/>
      <c r="P236" s="316"/>
      <c r="Q236" s="26"/>
      <c r="R236" s="26"/>
      <c r="S236" s="26"/>
      <c r="AC236" s="148"/>
      <c r="AD236" s="148"/>
      <c r="AO236" s="100"/>
      <c r="AP236" s="100"/>
      <c r="AQ236" s="100"/>
      <c r="AR236" s="100"/>
      <c r="AS236" s="100"/>
      <c r="AT236" s="100"/>
      <c r="AU236" s="100"/>
      <c r="AV236" s="100"/>
      <c r="CJ236" s="167"/>
    </row>
    <row r="237" spans="1:88" s="25" customFormat="1" ht="15" customHeight="1" x14ac:dyDescent="0.25">
      <c r="A237" s="30"/>
      <c r="B237" s="316"/>
      <c r="C237" s="316"/>
      <c r="D237" s="26"/>
      <c r="E237" s="26"/>
      <c r="F237" s="26"/>
      <c r="G237" s="26"/>
      <c r="H237" s="26"/>
      <c r="I237" s="316"/>
      <c r="J237" s="316"/>
      <c r="K237" s="316"/>
      <c r="L237" s="316"/>
      <c r="M237" s="26"/>
      <c r="N237" s="26"/>
      <c r="O237" s="316"/>
      <c r="P237" s="316"/>
      <c r="Q237" s="26"/>
      <c r="R237" s="26"/>
      <c r="S237" s="26"/>
      <c r="AC237" s="148"/>
      <c r="AD237" s="148"/>
      <c r="AO237" s="100"/>
      <c r="AP237" s="100"/>
      <c r="AQ237" s="100"/>
      <c r="AR237" s="100"/>
      <c r="AS237" s="100"/>
      <c r="AT237" s="100"/>
      <c r="AU237" s="100"/>
      <c r="AV237" s="100"/>
      <c r="CJ237" s="167"/>
    </row>
    <row r="238" spans="1:88" s="25" customFormat="1" ht="15" customHeight="1" x14ac:dyDescent="0.25">
      <c r="A238" s="30"/>
      <c r="B238" s="316"/>
      <c r="C238" s="316"/>
      <c r="D238" s="26"/>
      <c r="E238" s="26"/>
      <c r="F238" s="26"/>
      <c r="G238" s="26"/>
      <c r="H238" s="26"/>
      <c r="I238" s="316"/>
      <c r="J238" s="316"/>
      <c r="K238" s="316"/>
      <c r="L238" s="316"/>
      <c r="M238" s="26"/>
      <c r="N238" s="26"/>
      <c r="O238" s="316"/>
      <c r="P238" s="316"/>
      <c r="Q238" s="26"/>
      <c r="R238" s="26"/>
      <c r="S238" s="26"/>
      <c r="AC238" s="148"/>
      <c r="AD238" s="148"/>
      <c r="AO238" s="100"/>
      <c r="AP238" s="100"/>
      <c r="AQ238" s="100"/>
      <c r="AR238" s="100"/>
      <c r="AS238" s="100"/>
      <c r="AT238" s="100"/>
      <c r="AU238" s="100"/>
      <c r="AV238" s="100"/>
      <c r="CJ238" s="167"/>
    </row>
    <row r="239" spans="1:88" s="25" customFormat="1" ht="15" customHeight="1" x14ac:dyDescent="0.25">
      <c r="A239" s="30"/>
      <c r="B239" s="316"/>
      <c r="C239" s="316"/>
      <c r="D239" s="26"/>
      <c r="E239" s="26"/>
      <c r="F239" s="26"/>
      <c r="G239" s="26"/>
      <c r="H239" s="26"/>
      <c r="I239" s="316"/>
      <c r="J239" s="316"/>
      <c r="K239" s="316"/>
      <c r="L239" s="316"/>
      <c r="M239" s="26"/>
      <c r="N239" s="26"/>
      <c r="O239" s="316"/>
      <c r="P239" s="316"/>
      <c r="Q239" s="26"/>
      <c r="R239" s="26"/>
      <c r="S239" s="26"/>
      <c r="AC239" s="148"/>
      <c r="AD239" s="148"/>
      <c r="AO239" s="100"/>
      <c r="AP239" s="100"/>
      <c r="AQ239" s="100"/>
      <c r="AR239" s="100"/>
      <c r="AS239" s="100"/>
      <c r="AT239" s="100"/>
      <c r="AU239" s="100"/>
      <c r="AV239" s="100"/>
      <c r="CJ239" s="167"/>
    </row>
    <row r="240" spans="1:88" s="25" customFormat="1" ht="15" customHeight="1" x14ac:dyDescent="0.25">
      <c r="A240" s="30"/>
      <c r="B240" s="316"/>
      <c r="C240" s="316"/>
      <c r="D240" s="26"/>
      <c r="E240" s="26"/>
      <c r="F240" s="26"/>
      <c r="G240" s="26"/>
      <c r="H240" s="26"/>
      <c r="I240" s="316"/>
      <c r="J240" s="316"/>
      <c r="K240" s="316"/>
      <c r="L240" s="316"/>
      <c r="M240" s="26"/>
      <c r="N240" s="26"/>
      <c r="O240" s="316"/>
      <c r="P240" s="316"/>
      <c r="Q240" s="26"/>
      <c r="R240" s="26"/>
      <c r="S240" s="26"/>
      <c r="AC240" s="148"/>
      <c r="AD240" s="148"/>
      <c r="AO240" s="100"/>
      <c r="AP240" s="100"/>
      <c r="AQ240" s="100"/>
      <c r="AR240" s="100"/>
      <c r="AS240" s="100"/>
      <c r="AT240" s="100"/>
      <c r="AU240" s="100"/>
      <c r="AV240" s="100"/>
      <c r="CJ240" s="167"/>
    </row>
    <row r="241" spans="1:88" s="25" customFormat="1" ht="15" customHeight="1" x14ac:dyDescent="0.25">
      <c r="A241" s="30"/>
      <c r="B241" s="316"/>
      <c r="C241" s="316"/>
      <c r="D241" s="26"/>
      <c r="E241" s="26"/>
      <c r="F241" s="26"/>
      <c r="G241" s="26"/>
      <c r="H241" s="26"/>
      <c r="I241" s="316"/>
      <c r="J241" s="316"/>
      <c r="K241" s="316"/>
      <c r="L241" s="316"/>
      <c r="M241" s="26"/>
      <c r="N241" s="26"/>
      <c r="O241" s="316"/>
      <c r="P241" s="316"/>
      <c r="Q241" s="26"/>
      <c r="R241" s="26"/>
      <c r="S241" s="26"/>
      <c r="AC241" s="148"/>
      <c r="AD241" s="148"/>
      <c r="AO241" s="100"/>
      <c r="AP241" s="100"/>
      <c r="AQ241" s="100"/>
      <c r="AR241" s="100"/>
      <c r="AS241" s="100"/>
      <c r="AT241" s="100"/>
      <c r="AU241" s="100"/>
      <c r="AV241" s="100"/>
      <c r="CJ241" s="167"/>
    </row>
    <row r="242" spans="1:88" s="25" customFormat="1" ht="15" customHeight="1" x14ac:dyDescent="0.25">
      <c r="A242" s="30"/>
      <c r="B242" s="316"/>
      <c r="C242" s="316"/>
      <c r="D242" s="26"/>
      <c r="E242" s="26"/>
      <c r="F242" s="26"/>
      <c r="G242" s="26"/>
      <c r="H242" s="26"/>
      <c r="I242" s="316"/>
      <c r="J242" s="316"/>
      <c r="K242" s="316"/>
      <c r="L242" s="316"/>
      <c r="M242" s="26"/>
      <c r="N242" s="26"/>
      <c r="O242" s="316"/>
      <c r="P242" s="316"/>
      <c r="Q242" s="26"/>
      <c r="R242" s="26"/>
      <c r="S242" s="26"/>
      <c r="AC242" s="148"/>
      <c r="AD242" s="148"/>
      <c r="AO242" s="100"/>
      <c r="AP242" s="100"/>
      <c r="AQ242" s="100"/>
      <c r="AR242" s="100"/>
      <c r="AS242" s="100"/>
      <c r="AT242" s="100"/>
      <c r="AU242" s="100"/>
      <c r="AV242" s="100"/>
      <c r="CJ242" s="167"/>
    </row>
    <row r="243" spans="1:88" s="25" customFormat="1" ht="15" customHeight="1" x14ac:dyDescent="0.25">
      <c r="A243" s="30"/>
      <c r="B243" s="316"/>
      <c r="C243" s="316"/>
      <c r="D243" s="26"/>
      <c r="E243" s="26"/>
      <c r="F243" s="26"/>
      <c r="G243" s="26"/>
      <c r="H243" s="26"/>
      <c r="I243" s="316"/>
      <c r="J243" s="316"/>
      <c r="K243" s="316"/>
      <c r="L243" s="316"/>
      <c r="M243" s="26"/>
      <c r="N243" s="26"/>
      <c r="O243" s="316"/>
      <c r="P243" s="316"/>
      <c r="Q243" s="26"/>
      <c r="R243" s="26"/>
      <c r="S243" s="26"/>
      <c r="AC243" s="148"/>
      <c r="AD243" s="148"/>
      <c r="AO243" s="100"/>
      <c r="AP243" s="100"/>
      <c r="AQ243" s="100"/>
      <c r="AR243" s="100"/>
      <c r="AS243" s="100"/>
      <c r="AT243" s="100"/>
      <c r="AU243" s="100"/>
      <c r="AV243" s="100"/>
      <c r="CJ243" s="167"/>
    </row>
    <row r="244" spans="1:88" s="25" customFormat="1" ht="15" customHeight="1" x14ac:dyDescent="0.25">
      <c r="A244" s="30"/>
      <c r="B244" s="316"/>
      <c r="C244" s="316"/>
      <c r="D244" s="26"/>
      <c r="E244" s="26"/>
      <c r="F244" s="26"/>
      <c r="G244" s="26"/>
      <c r="H244" s="26"/>
      <c r="I244" s="316"/>
      <c r="J244" s="316"/>
      <c r="K244" s="316"/>
      <c r="L244" s="316"/>
      <c r="M244" s="26"/>
      <c r="N244" s="26"/>
      <c r="O244" s="316"/>
      <c r="P244" s="316"/>
      <c r="Q244" s="26"/>
      <c r="R244" s="26"/>
      <c r="S244" s="26"/>
      <c r="AC244" s="148"/>
      <c r="AD244" s="148"/>
      <c r="AO244" s="100"/>
      <c r="AP244" s="100"/>
      <c r="AQ244" s="100"/>
      <c r="AR244" s="100"/>
      <c r="AS244" s="100"/>
      <c r="AT244" s="100"/>
      <c r="AU244" s="100"/>
      <c r="AV244" s="100"/>
      <c r="CJ244" s="167"/>
    </row>
    <row r="245" spans="1:88" s="25" customFormat="1" ht="15" customHeight="1" x14ac:dyDescent="0.25">
      <c r="A245" s="30"/>
      <c r="B245" s="316"/>
      <c r="C245" s="316"/>
      <c r="D245" s="26"/>
      <c r="E245" s="26"/>
      <c r="F245" s="26"/>
      <c r="G245" s="26"/>
      <c r="H245" s="26"/>
      <c r="I245" s="316"/>
      <c r="J245" s="316"/>
      <c r="K245" s="316"/>
      <c r="L245" s="316"/>
      <c r="M245" s="26"/>
      <c r="N245" s="26"/>
      <c r="O245" s="316"/>
      <c r="P245" s="316"/>
      <c r="Q245" s="26"/>
      <c r="R245" s="26"/>
      <c r="S245" s="26"/>
      <c r="AC245" s="148"/>
      <c r="AD245" s="148"/>
      <c r="AO245" s="100"/>
      <c r="AP245" s="100"/>
      <c r="AQ245" s="100"/>
      <c r="AR245" s="100"/>
      <c r="AS245" s="100"/>
      <c r="AT245" s="100"/>
      <c r="AU245" s="100"/>
      <c r="AV245" s="100"/>
      <c r="CJ245" s="167"/>
    </row>
    <row r="246" spans="1:88" s="25" customFormat="1" ht="15" customHeight="1" x14ac:dyDescent="0.25">
      <c r="A246" s="30"/>
      <c r="B246" s="316"/>
      <c r="C246" s="316"/>
      <c r="D246" s="26"/>
      <c r="E246" s="26"/>
      <c r="F246" s="26"/>
      <c r="G246" s="26"/>
      <c r="H246" s="26"/>
      <c r="I246" s="316"/>
      <c r="J246" s="316"/>
      <c r="K246" s="316"/>
      <c r="L246" s="316"/>
      <c r="M246" s="26"/>
      <c r="N246" s="26"/>
      <c r="O246" s="316"/>
      <c r="P246" s="316"/>
      <c r="Q246" s="26"/>
      <c r="R246" s="26"/>
      <c r="S246" s="26"/>
      <c r="AC246" s="148"/>
      <c r="AD246" s="148"/>
      <c r="AO246" s="100"/>
      <c r="AP246" s="100"/>
      <c r="AQ246" s="100"/>
      <c r="AR246" s="100"/>
      <c r="AS246" s="100"/>
      <c r="AT246" s="100"/>
      <c r="AU246" s="100"/>
      <c r="AV246" s="100"/>
      <c r="CJ246" s="167"/>
    </row>
    <row r="247" spans="1:88" s="25" customFormat="1" ht="15" customHeight="1" x14ac:dyDescent="0.25">
      <c r="A247" s="30"/>
      <c r="B247" s="316"/>
      <c r="C247" s="316"/>
      <c r="D247" s="26"/>
      <c r="E247" s="26"/>
      <c r="F247" s="26"/>
      <c r="G247" s="26"/>
      <c r="H247" s="26"/>
      <c r="I247" s="316"/>
      <c r="J247" s="316"/>
      <c r="K247" s="316"/>
      <c r="L247" s="316"/>
      <c r="M247" s="26"/>
      <c r="N247" s="26"/>
      <c r="O247" s="316"/>
      <c r="P247" s="316"/>
      <c r="Q247" s="26"/>
      <c r="R247" s="26"/>
      <c r="S247" s="26"/>
      <c r="AC247" s="148"/>
      <c r="AD247" s="148"/>
      <c r="AO247" s="100"/>
      <c r="AP247" s="100"/>
      <c r="AQ247" s="100"/>
      <c r="AR247" s="100"/>
      <c r="AS247" s="100"/>
      <c r="AT247" s="100"/>
      <c r="AU247" s="100"/>
      <c r="AV247" s="100"/>
      <c r="CJ247" s="167"/>
    </row>
    <row r="248" spans="1:88" s="25" customFormat="1" ht="15" customHeight="1" x14ac:dyDescent="0.25">
      <c r="A248" s="30"/>
      <c r="B248" s="316"/>
      <c r="C248" s="316"/>
      <c r="D248" s="26"/>
      <c r="E248" s="26"/>
      <c r="F248" s="26"/>
      <c r="G248" s="26"/>
      <c r="H248" s="26"/>
      <c r="I248" s="316"/>
      <c r="J248" s="316"/>
      <c r="K248" s="316"/>
      <c r="L248" s="316"/>
      <c r="M248" s="26"/>
      <c r="N248" s="26"/>
      <c r="O248" s="316"/>
      <c r="P248" s="316"/>
      <c r="Q248" s="26"/>
      <c r="R248" s="26"/>
      <c r="S248" s="26"/>
      <c r="AC248" s="148"/>
      <c r="AD248" s="148"/>
      <c r="AO248" s="100"/>
      <c r="AP248" s="100"/>
      <c r="AQ248" s="100"/>
      <c r="AR248" s="100"/>
      <c r="AS248" s="100"/>
      <c r="AT248" s="100"/>
      <c r="AU248" s="100"/>
      <c r="AV248" s="100"/>
      <c r="CJ248" s="167"/>
    </row>
    <row r="249" spans="1:88" s="25" customFormat="1" ht="15" customHeight="1" x14ac:dyDescent="0.25">
      <c r="A249" s="30"/>
      <c r="B249" s="316"/>
      <c r="C249" s="316"/>
      <c r="D249" s="26"/>
      <c r="E249" s="26"/>
      <c r="F249" s="26"/>
      <c r="G249" s="26"/>
      <c r="H249" s="26"/>
      <c r="I249" s="316"/>
      <c r="J249" s="316"/>
      <c r="K249" s="316"/>
      <c r="L249" s="316"/>
      <c r="M249" s="26"/>
      <c r="N249" s="26"/>
      <c r="O249" s="316"/>
      <c r="P249" s="316"/>
      <c r="Q249" s="26"/>
      <c r="R249" s="26"/>
      <c r="S249" s="26"/>
      <c r="AC249" s="148"/>
      <c r="AD249" s="148"/>
      <c r="AO249" s="100"/>
      <c r="AP249" s="100"/>
      <c r="AQ249" s="100"/>
      <c r="AR249" s="100"/>
      <c r="AS249" s="100"/>
      <c r="AT249" s="100"/>
      <c r="AU249" s="100"/>
      <c r="AV249" s="100"/>
      <c r="CJ249" s="167"/>
    </row>
    <row r="250" spans="1:88" s="25" customFormat="1" ht="15" customHeight="1" x14ac:dyDescent="0.25">
      <c r="A250" s="30"/>
      <c r="B250" s="316"/>
      <c r="C250" s="316"/>
      <c r="D250" s="26"/>
      <c r="E250" s="26"/>
      <c r="F250" s="26"/>
      <c r="G250" s="26"/>
      <c r="H250" s="26"/>
      <c r="I250" s="316"/>
      <c r="J250" s="316"/>
      <c r="K250" s="316"/>
      <c r="L250" s="316"/>
      <c r="M250" s="26"/>
      <c r="N250" s="26"/>
      <c r="O250" s="316"/>
      <c r="P250" s="316"/>
      <c r="Q250" s="26"/>
      <c r="R250" s="26"/>
      <c r="S250" s="26"/>
      <c r="AC250" s="148"/>
      <c r="AD250" s="148"/>
      <c r="AO250" s="100"/>
      <c r="AP250" s="100"/>
      <c r="AQ250" s="100"/>
      <c r="AR250" s="100"/>
      <c r="AS250" s="100"/>
      <c r="AT250" s="100"/>
      <c r="AU250" s="100"/>
      <c r="AV250" s="100"/>
      <c r="CJ250" s="167"/>
    </row>
    <row r="251" spans="1:88" s="25" customFormat="1" ht="15" customHeight="1" x14ac:dyDescent="0.25">
      <c r="A251" s="30"/>
      <c r="B251" s="316"/>
      <c r="C251" s="316"/>
      <c r="D251" s="26"/>
      <c r="E251" s="26"/>
      <c r="F251" s="26"/>
      <c r="G251" s="26"/>
      <c r="H251" s="26"/>
      <c r="I251" s="316"/>
      <c r="J251" s="316"/>
      <c r="K251" s="316"/>
      <c r="L251" s="316"/>
      <c r="M251" s="26"/>
      <c r="N251" s="26"/>
      <c r="O251" s="316"/>
      <c r="P251" s="316"/>
      <c r="Q251" s="26"/>
      <c r="R251" s="26"/>
      <c r="S251" s="26"/>
      <c r="AC251" s="148"/>
      <c r="AD251" s="148"/>
      <c r="AO251" s="100"/>
      <c r="AP251" s="100"/>
      <c r="AQ251" s="100"/>
      <c r="AR251" s="100"/>
      <c r="AS251" s="100"/>
      <c r="AT251" s="100"/>
      <c r="AU251" s="100"/>
      <c r="AV251" s="100"/>
      <c r="CJ251" s="167"/>
    </row>
    <row r="252" spans="1:88" s="25" customFormat="1" ht="15" customHeight="1" x14ac:dyDescent="0.25">
      <c r="A252" s="30"/>
      <c r="B252" s="316"/>
      <c r="C252" s="316"/>
      <c r="D252" s="26"/>
      <c r="E252" s="26"/>
      <c r="F252" s="26"/>
      <c r="G252" s="26"/>
      <c r="H252" s="26"/>
      <c r="I252" s="316"/>
      <c r="J252" s="316"/>
      <c r="K252" s="316"/>
      <c r="L252" s="316"/>
      <c r="M252" s="26"/>
      <c r="N252" s="26"/>
      <c r="O252" s="316"/>
      <c r="P252" s="316"/>
      <c r="Q252" s="26"/>
      <c r="R252" s="26"/>
      <c r="S252" s="26"/>
      <c r="AC252" s="148"/>
      <c r="AD252" s="148"/>
      <c r="AO252" s="100"/>
      <c r="AP252" s="100"/>
      <c r="AQ252" s="100"/>
      <c r="AR252" s="100"/>
      <c r="AS252" s="100"/>
      <c r="AT252" s="100"/>
      <c r="AU252" s="100"/>
      <c r="AV252" s="100"/>
      <c r="CJ252" s="167"/>
    </row>
    <row r="253" spans="1:88" s="25" customFormat="1" ht="15" customHeight="1" x14ac:dyDescent="0.25">
      <c r="A253" s="30"/>
      <c r="B253" s="316"/>
      <c r="C253" s="316"/>
      <c r="D253" s="26"/>
      <c r="E253" s="26"/>
      <c r="F253" s="26"/>
      <c r="G253" s="26"/>
      <c r="H253" s="26"/>
      <c r="I253" s="316"/>
      <c r="J253" s="316"/>
      <c r="K253" s="316"/>
      <c r="L253" s="316"/>
      <c r="M253" s="26"/>
      <c r="N253" s="26"/>
      <c r="O253" s="316"/>
      <c r="P253" s="316"/>
      <c r="Q253" s="26"/>
      <c r="R253" s="26"/>
      <c r="S253" s="26"/>
      <c r="AC253" s="148"/>
      <c r="AD253" s="148"/>
      <c r="AO253" s="100"/>
      <c r="AP253" s="100"/>
      <c r="AQ253" s="100"/>
      <c r="AR253" s="100"/>
      <c r="AS253" s="100"/>
      <c r="AT253" s="100"/>
      <c r="AU253" s="100"/>
      <c r="AV253" s="100"/>
      <c r="CJ253" s="167"/>
    </row>
    <row r="254" spans="1:88" s="25" customFormat="1" ht="15" customHeight="1" x14ac:dyDescent="0.25">
      <c r="A254" s="30"/>
      <c r="B254" s="316"/>
      <c r="C254" s="316"/>
      <c r="D254" s="26"/>
      <c r="E254" s="26"/>
      <c r="F254" s="26"/>
      <c r="G254" s="26"/>
      <c r="H254" s="26"/>
      <c r="I254" s="316"/>
      <c r="J254" s="316"/>
      <c r="K254" s="316"/>
      <c r="L254" s="316"/>
      <c r="M254" s="26"/>
      <c r="N254" s="26"/>
      <c r="O254" s="316"/>
      <c r="P254" s="316"/>
      <c r="Q254" s="26"/>
      <c r="R254" s="26"/>
      <c r="S254" s="26"/>
      <c r="AC254" s="148"/>
      <c r="AD254" s="148"/>
      <c r="AO254" s="100"/>
      <c r="AP254" s="100"/>
      <c r="AQ254" s="100"/>
      <c r="AR254" s="100"/>
      <c r="AS254" s="100"/>
      <c r="AT254" s="100"/>
      <c r="AU254" s="100"/>
      <c r="AV254" s="100"/>
      <c r="CJ254" s="167"/>
    </row>
    <row r="255" spans="1:88" s="25" customFormat="1" ht="15" customHeight="1" x14ac:dyDescent="0.25">
      <c r="A255" s="30"/>
      <c r="B255" s="316"/>
      <c r="C255" s="316"/>
      <c r="D255" s="26"/>
      <c r="E255" s="26"/>
      <c r="F255" s="26"/>
      <c r="G255" s="26"/>
      <c r="H255" s="26"/>
      <c r="I255" s="316"/>
      <c r="J255" s="316"/>
      <c r="K255" s="316"/>
      <c r="L255" s="316"/>
      <c r="M255" s="26"/>
      <c r="N255" s="26"/>
      <c r="O255" s="316"/>
      <c r="P255" s="316"/>
      <c r="Q255" s="26"/>
      <c r="R255" s="26"/>
      <c r="S255" s="26"/>
      <c r="AC255" s="148"/>
      <c r="AD255" s="148"/>
      <c r="AO255" s="100"/>
      <c r="AP255" s="100"/>
      <c r="AQ255" s="100"/>
      <c r="AR255" s="100"/>
      <c r="AS255" s="100"/>
      <c r="AT255" s="100"/>
      <c r="AU255" s="100"/>
      <c r="AV255" s="100"/>
      <c r="CJ255" s="167"/>
    </row>
    <row r="256" spans="1:88" s="25" customFormat="1" ht="15" customHeight="1" x14ac:dyDescent="0.25">
      <c r="A256" s="30"/>
      <c r="B256" s="316"/>
      <c r="C256" s="316"/>
      <c r="D256" s="26"/>
      <c r="E256" s="26"/>
      <c r="F256" s="26"/>
      <c r="G256" s="26"/>
      <c r="H256" s="26"/>
      <c r="I256" s="316"/>
      <c r="J256" s="316"/>
      <c r="K256" s="316"/>
      <c r="L256" s="316"/>
      <c r="M256" s="26"/>
      <c r="N256" s="26"/>
      <c r="O256" s="316"/>
      <c r="P256" s="316"/>
      <c r="Q256" s="26"/>
      <c r="R256" s="26"/>
      <c r="S256" s="26"/>
      <c r="AC256" s="148"/>
      <c r="AD256" s="148"/>
      <c r="AO256" s="100"/>
      <c r="AP256" s="100"/>
      <c r="AQ256" s="100"/>
      <c r="AR256" s="100"/>
      <c r="AS256" s="100"/>
      <c r="AT256" s="100"/>
      <c r="AU256" s="100"/>
      <c r="AV256" s="100"/>
      <c r="CJ256" s="167"/>
    </row>
    <row r="257" spans="1:88" s="25" customFormat="1" ht="15" customHeight="1" x14ac:dyDescent="0.25">
      <c r="A257" s="30"/>
      <c r="B257" s="316"/>
      <c r="C257" s="316"/>
      <c r="D257" s="26"/>
      <c r="E257" s="26"/>
      <c r="F257" s="26"/>
      <c r="G257" s="26"/>
      <c r="H257" s="26"/>
      <c r="I257" s="316"/>
      <c r="J257" s="316"/>
      <c r="K257" s="316"/>
      <c r="L257" s="316"/>
      <c r="M257" s="26"/>
      <c r="N257" s="26"/>
      <c r="O257" s="316"/>
      <c r="P257" s="316"/>
      <c r="Q257" s="26"/>
      <c r="R257" s="26"/>
      <c r="S257" s="26"/>
      <c r="AC257" s="148"/>
      <c r="AD257" s="148"/>
      <c r="AO257" s="100"/>
      <c r="AP257" s="100"/>
      <c r="AQ257" s="100"/>
      <c r="AR257" s="100"/>
      <c r="AS257" s="100"/>
      <c r="AT257" s="100"/>
      <c r="AU257" s="100"/>
      <c r="AV257" s="100"/>
      <c r="CJ257" s="167"/>
    </row>
    <row r="258" spans="1:88" s="25" customFormat="1" ht="15" customHeight="1" x14ac:dyDescent="0.25">
      <c r="A258" s="30"/>
      <c r="B258" s="316"/>
      <c r="C258" s="316"/>
      <c r="D258" s="26"/>
      <c r="E258" s="26"/>
      <c r="F258" s="26"/>
      <c r="G258" s="26"/>
      <c r="H258" s="26"/>
      <c r="I258" s="316"/>
      <c r="J258" s="316"/>
      <c r="K258" s="316"/>
      <c r="L258" s="316"/>
      <c r="M258" s="26"/>
      <c r="N258" s="26"/>
      <c r="O258" s="316"/>
      <c r="P258" s="316"/>
      <c r="Q258" s="26"/>
      <c r="R258" s="26"/>
      <c r="S258" s="26"/>
      <c r="AC258" s="148"/>
      <c r="AD258" s="148"/>
      <c r="AO258" s="100"/>
      <c r="AP258" s="100"/>
      <c r="AQ258" s="100"/>
      <c r="AR258" s="100"/>
      <c r="AS258" s="100"/>
      <c r="AT258" s="100"/>
      <c r="AU258" s="100"/>
      <c r="AV258" s="100"/>
      <c r="CJ258" s="167"/>
    </row>
    <row r="259" spans="1:88" s="25" customFormat="1" ht="15" customHeight="1" x14ac:dyDescent="0.25">
      <c r="A259" s="30"/>
      <c r="B259" s="316"/>
      <c r="C259" s="316"/>
      <c r="D259" s="26"/>
      <c r="E259" s="26"/>
      <c r="F259" s="26"/>
      <c r="G259" s="26"/>
      <c r="H259" s="26"/>
      <c r="I259" s="316"/>
      <c r="J259" s="316"/>
      <c r="K259" s="316"/>
      <c r="L259" s="316"/>
      <c r="M259" s="26"/>
      <c r="N259" s="26"/>
      <c r="O259" s="316"/>
      <c r="P259" s="316"/>
      <c r="Q259" s="26"/>
      <c r="R259" s="26"/>
      <c r="S259" s="26"/>
      <c r="AC259" s="148"/>
      <c r="AD259" s="148"/>
      <c r="AO259" s="100"/>
      <c r="AP259" s="100"/>
      <c r="AQ259" s="100"/>
      <c r="AR259" s="100"/>
      <c r="AS259" s="100"/>
      <c r="AT259" s="100"/>
      <c r="AU259" s="100"/>
      <c r="AV259" s="100"/>
      <c r="CJ259" s="167"/>
    </row>
    <row r="260" spans="1:88" s="25" customFormat="1" ht="15" customHeight="1" x14ac:dyDescent="0.25">
      <c r="A260" s="30"/>
      <c r="B260" s="316"/>
      <c r="C260" s="316"/>
      <c r="D260" s="26"/>
      <c r="E260" s="26"/>
      <c r="F260" s="26"/>
      <c r="G260" s="26"/>
      <c r="H260" s="26"/>
      <c r="I260" s="316"/>
      <c r="J260" s="316"/>
      <c r="K260" s="316"/>
      <c r="L260" s="316"/>
      <c r="M260" s="26"/>
      <c r="N260" s="26"/>
      <c r="O260" s="316"/>
      <c r="P260" s="316"/>
      <c r="Q260" s="26"/>
      <c r="R260" s="26"/>
      <c r="S260" s="26"/>
      <c r="AC260" s="148"/>
      <c r="AD260" s="148"/>
      <c r="AO260" s="100"/>
      <c r="AP260" s="100"/>
      <c r="AQ260" s="100"/>
      <c r="AR260" s="100"/>
      <c r="AS260" s="100"/>
      <c r="AT260" s="100"/>
      <c r="AU260" s="100"/>
      <c r="AV260" s="100"/>
      <c r="CJ260" s="167"/>
    </row>
    <row r="261" spans="1:88" s="25" customFormat="1" ht="15" customHeight="1" x14ac:dyDescent="0.25">
      <c r="A261" s="30"/>
      <c r="B261" s="316"/>
      <c r="C261" s="316"/>
      <c r="D261" s="26"/>
      <c r="E261" s="26"/>
      <c r="F261" s="26"/>
      <c r="G261" s="26"/>
      <c r="H261" s="26"/>
      <c r="I261" s="316"/>
      <c r="J261" s="316"/>
      <c r="K261" s="316"/>
      <c r="L261" s="316"/>
      <c r="M261" s="26"/>
      <c r="N261" s="26"/>
      <c r="O261" s="316"/>
      <c r="P261" s="316"/>
      <c r="Q261" s="26"/>
      <c r="R261" s="26"/>
      <c r="S261" s="26"/>
      <c r="AC261" s="148"/>
      <c r="AD261" s="148"/>
      <c r="AO261" s="100"/>
      <c r="AP261" s="100"/>
      <c r="AQ261" s="100"/>
      <c r="AR261" s="100"/>
      <c r="AS261" s="100"/>
      <c r="AT261" s="100"/>
      <c r="AU261" s="100"/>
      <c r="AV261" s="100"/>
      <c r="CJ261" s="167"/>
    </row>
    <row r="262" spans="1:88" s="25" customFormat="1" ht="15" customHeight="1" x14ac:dyDescent="0.25">
      <c r="A262" s="30"/>
      <c r="B262" s="316"/>
      <c r="C262" s="316"/>
      <c r="D262" s="26"/>
      <c r="E262" s="26"/>
      <c r="F262" s="26"/>
      <c r="G262" s="26"/>
      <c r="H262" s="26"/>
      <c r="I262" s="316"/>
      <c r="J262" s="316"/>
      <c r="K262" s="316"/>
      <c r="L262" s="316"/>
      <c r="M262" s="26"/>
      <c r="N262" s="26"/>
      <c r="O262" s="316"/>
      <c r="P262" s="316"/>
      <c r="Q262" s="26"/>
      <c r="R262" s="26"/>
      <c r="S262" s="26"/>
      <c r="AC262" s="148"/>
      <c r="AD262" s="148"/>
      <c r="AO262" s="100"/>
      <c r="AP262" s="100"/>
      <c r="AQ262" s="100"/>
      <c r="AR262" s="100"/>
      <c r="AS262" s="100"/>
      <c r="AT262" s="100"/>
      <c r="AU262" s="100"/>
      <c r="AV262" s="100"/>
      <c r="CJ262" s="167"/>
    </row>
    <row r="263" spans="1:88" s="25" customFormat="1" ht="15" customHeight="1" x14ac:dyDescent="0.25">
      <c r="A263" s="30"/>
      <c r="B263" s="316"/>
      <c r="C263" s="316"/>
      <c r="D263" s="26"/>
      <c r="E263" s="26"/>
      <c r="F263" s="26"/>
      <c r="G263" s="26"/>
      <c r="H263" s="26"/>
      <c r="I263" s="316"/>
      <c r="J263" s="316"/>
      <c r="K263" s="316"/>
      <c r="L263" s="316"/>
      <c r="M263" s="26"/>
      <c r="N263" s="26"/>
      <c r="O263" s="316"/>
      <c r="P263" s="316"/>
      <c r="Q263" s="26"/>
      <c r="R263" s="26"/>
      <c r="S263" s="26"/>
      <c r="AC263" s="148"/>
      <c r="AD263" s="148"/>
      <c r="AO263" s="100"/>
      <c r="AP263" s="100"/>
      <c r="AQ263" s="100"/>
      <c r="AR263" s="100"/>
      <c r="AS263" s="100"/>
      <c r="AT263" s="100"/>
      <c r="AU263" s="100"/>
      <c r="AV263" s="100"/>
      <c r="CJ263" s="167"/>
    </row>
    <row r="264" spans="1:88" s="25" customFormat="1" ht="15" customHeight="1" x14ac:dyDescent="0.25">
      <c r="A264" s="30"/>
      <c r="B264" s="316"/>
      <c r="C264" s="316"/>
      <c r="D264" s="26"/>
      <c r="E264" s="26"/>
      <c r="F264" s="26"/>
      <c r="G264" s="26"/>
      <c r="H264" s="26"/>
      <c r="I264" s="316"/>
      <c r="J264" s="316"/>
      <c r="K264" s="316"/>
      <c r="L264" s="316"/>
      <c r="M264" s="26"/>
      <c r="N264" s="26"/>
      <c r="O264" s="316"/>
      <c r="P264" s="316"/>
      <c r="Q264" s="26"/>
      <c r="R264" s="26"/>
      <c r="S264" s="26"/>
      <c r="AC264" s="148"/>
      <c r="AD264" s="148"/>
      <c r="AO264" s="100"/>
      <c r="AP264" s="100"/>
      <c r="AQ264" s="100"/>
      <c r="AR264" s="100"/>
      <c r="AS264" s="100"/>
      <c r="AT264" s="100"/>
      <c r="AU264" s="100"/>
      <c r="AV264" s="100"/>
      <c r="CJ264" s="167"/>
    </row>
    <row r="265" spans="1:88" s="25" customFormat="1" ht="15" customHeight="1" x14ac:dyDescent="0.25">
      <c r="A265" s="30"/>
      <c r="B265" s="316"/>
      <c r="C265" s="316"/>
      <c r="D265" s="26"/>
      <c r="E265" s="26"/>
      <c r="F265" s="26"/>
      <c r="G265" s="26"/>
      <c r="H265" s="26"/>
      <c r="I265" s="316"/>
      <c r="J265" s="316"/>
      <c r="K265" s="316"/>
      <c r="L265" s="316"/>
      <c r="M265" s="26"/>
      <c r="N265" s="26"/>
      <c r="O265" s="316"/>
      <c r="P265" s="316"/>
      <c r="Q265" s="26"/>
      <c r="R265" s="26"/>
      <c r="S265" s="26"/>
      <c r="AC265" s="148"/>
      <c r="AD265" s="148"/>
      <c r="AO265" s="100"/>
      <c r="AP265" s="100"/>
      <c r="AQ265" s="100"/>
      <c r="AR265" s="100"/>
      <c r="AS265" s="100"/>
      <c r="AT265" s="100"/>
      <c r="AU265" s="100"/>
      <c r="AV265" s="100"/>
      <c r="CJ265" s="167"/>
    </row>
    <row r="266" spans="1:88" s="25" customFormat="1" ht="15" customHeight="1" x14ac:dyDescent="0.25">
      <c r="A266" s="30"/>
      <c r="B266" s="316"/>
      <c r="C266" s="316"/>
      <c r="D266" s="26"/>
      <c r="E266" s="26"/>
      <c r="F266" s="26"/>
      <c r="G266" s="26"/>
      <c r="H266" s="26"/>
      <c r="I266" s="316"/>
      <c r="J266" s="316"/>
      <c r="K266" s="316"/>
      <c r="L266" s="316"/>
      <c r="M266" s="26"/>
      <c r="N266" s="26"/>
      <c r="O266" s="316"/>
      <c r="P266" s="316"/>
      <c r="Q266" s="26"/>
      <c r="R266" s="26"/>
      <c r="S266" s="26"/>
      <c r="AC266" s="148"/>
      <c r="AD266" s="148"/>
      <c r="AO266" s="100"/>
      <c r="AP266" s="100"/>
      <c r="AQ266" s="100"/>
      <c r="AR266" s="100"/>
      <c r="AS266" s="100"/>
      <c r="AT266" s="100"/>
      <c r="AU266" s="100"/>
      <c r="AV266" s="100"/>
      <c r="CJ266" s="167"/>
    </row>
    <row r="267" spans="1:88" s="25" customFormat="1" ht="15" customHeight="1" x14ac:dyDescent="0.25">
      <c r="A267" s="30"/>
      <c r="B267" s="316"/>
      <c r="C267" s="316"/>
      <c r="D267" s="26"/>
      <c r="E267" s="26"/>
      <c r="F267" s="26"/>
      <c r="G267" s="26"/>
      <c r="H267" s="26"/>
      <c r="I267" s="316"/>
      <c r="J267" s="316"/>
      <c r="K267" s="316"/>
      <c r="L267" s="316"/>
      <c r="M267" s="26"/>
      <c r="N267" s="26"/>
      <c r="O267" s="316"/>
      <c r="P267" s="316"/>
      <c r="Q267" s="26"/>
      <c r="R267" s="26"/>
      <c r="S267" s="26"/>
      <c r="AC267" s="148"/>
      <c r="AD267" s="148"/>
      <c r="AO267" s="100"/>
      <c r="AP267" s="100"/>
      <c r="AQ267" s="100"/>
      <c r="AR267" s="100"/>
      <c r="AS267" s="100"/>
      <c r="AT267" s="100"/>
      <c r="AU267" s="100"/>
      <c r="AV267" s="100"/>
      <c r="CJ267" s="167"/>
    </row>
    <row r="268" spans="1:88" s="25" customFormat="1" ht="15" customHeight="1" x14ac:dyDescent="0.25">
      <c r="A268" s="30"/>
      <c r="B268" s="316"/>
      <c r="C268" s="316"/>
      <c r="D268" s="26"/>
      <c r="E268" s="26"/>
      <c r="F268" s="26"/>
      <c r="G268" s="26"/>
      <c r="H268" s="26"/>
      <c r="I268" s="316"/>
      <c r="J268" s="316"/>
      <c r="K268" s="316"/>
      <c r="L268" s="316"/>
      <c r="M268" s="26"/>
      <c r="N268" s="26"/>
      <c r="O268" s="316"/>
      <c r="P268" s="316"/>
      <c r="Q268" s="26"/>
      <c r="R268" s="26"/>
      <c r="S268" s="26"/>
      <c r="AC268" s="148"/>
      <c r="AD268" s="148"/>
      <c r="AO268" s="100"/>
      <c r="AP268" s="100"/>
      <c r="AQ268" s="100"/>
      <c r="AR268" s="100"/>
      <c r="AS268" s="100"/>
      <c r="AT268" s="100"/>
      <c r="AU268" s="100"/>
      <c r="AV268" s="100"/>
      <c r="CJ268" s="167"/>
    </row>
    <row r="269" spans="1:88" s="25" customFormat="1" ht="15" customHeight="1" x14ac:dyDescent="0.25">
      <c r="A269" s="30"/>
      <c r="B269" s="316"/>
      <c r="C269" s="316"/>
      <c r="D269" s="26"/>
      <c r="E269" s="26"/>
      <c r="F269" s="26"/>
      <c r="G269" s="26"/>
      <c r="H269" s="26"/>
      <c r="I269" s="316"/>
      <c r="J269" s="316"/>
      <c r="K269" s="316"/>
      <c r="L269" s="316"/>
      <c r="M269" s="26"/>
      <c r="N269" s="26"/>
      <c r="O269" s="316"/>
      <c r="P269" s="316"/>
      <c r="Q269" s="26"/>
      <c r="R269" s="26"/>
      <c r="S269" s="26"/>
      <c r="AC269" s="148"/>
      <c r="AD269" s="148"/>
      <c r="AO269" s="100"/>
      <c r="AP269" s="100"/>
      <c r="AQ269" s="100"/>
      <c r="AR269" s="100"/>
      <c r="AS269" s="100"/>
      <c r="AT269" s="100"/>
      <c r="AU269" s="100"/>
      <c r="AV269" s="100"/>
      <c r="CJ269" s="167"/>
    </row>
    <row r="270" spans="1:88" s="25" customFormat="1" ht="15" customHeight="1" x14ac:dyDescent="0.25">
      <c r="A270" s="30"/>
      <c r="B270" s="316"/>
      <c r="C270" s="316"/>
      <c r="D270" s="26"/>
      <c r="E270" s="26"/>
      <c r="F270" s="26"/>
      <c r="G270" s="26"/>
      <c r="H270" s="26"/>
      <c r="I270" s="316"/>
      <c r="J270" s="316"/>
      <c r="K270" s="316"/>
      <c r="L270" s="316"/>
      <c r="M270" s="26"/>
      <c r="N270" s="26"/>
      <c r="O270" s="316"/>
      <c r="P270" s="316"/>
      <c r="Q270" s="26"/>
      <c r="R270" s="26"/>
      <c r="S270" s="26"/>
      <c r="AC270" s="148"/>
      <c r="AD270" s="148"/>
      <c r="AO270" s="100"/>
      <c r="AP270" s="100"/>
      <c r="AQ270" s="100"/>
      <c r="AR270" s="100"/>
      <c r="AS270" s="100"/>
      <c r="AT270" s="100"/>
      <c r="AU270" s="100"/>
      <c r="AV270" s="100"/>
      <c r="CJ270" s="167"/>
    </row>
    <row r="271" spans="1:88" s="25" customFormat="1" ht="15" customHeight="1" x14ac:dyDescent="0.25">
      <c r="A271" s="30"/>
      <c r="B271" s="316"/>
      <c r="C271" s="316"/>
      <c r="D271" s="26"/>
      <c r="E271" s="26"/>
      <c r="F271" s="26"/>
      <c r="G271" s="26"/>
      <c r="H271" s="26"/>
      <c r="I271" s="316"/>
      <c r="J271" s="316"/>
      <c r="K271" s="316"/>
      <c r="L271" s="316"/>
      <c r="M271" s="26"/>
      <c r="N271" s="26"/>
      <c r="O271" s="316"/>
      <c r="P271" s="316"/>
      <c r="Q271" s="26"/>
      <c r="R271" s="26"/>
      <c r="S271" s="26"/>
      <c r="AC271" s="148"/>
      <c r="AD271" s="148"/>
      <c r="AO271" s="100"/>
      <c r="AP271" s="100"/>
      <c r="AQ271" s="100"/>
      <c r="AR271" s="100"/>
      <c r="AS271" s="100"/>
      <c r="AT271" s="100"/>
      <c r="AU271" s="100"/>
      <c r="AV271" s="100"/>
      <c r="CJ271" s="167"/>
    </row>
    <row r="272" spans="1:88" s="25" customFormat="1" ht="15" customHeight="1" x14ac:dyDescent="0.25">
      <c r="A272" s="30"/>
      <c r="B272" s="316"/>
      <c r="C272" s="316"/>
      <c r="D272" s="26"/>
      <c r="E272" s="26"/>
      <c r="F272" s="26"/>
      <c r="G272" s="26"/>
      <c r="H272" s="26"/>
      <c r="I272" s="316"/>
      <c r="J272" s="316"/>
      <c r="K272" s="316"/>
      <c r="L272" s="316"/>
      <c r="M272" s="26"/>
      <c r="N272" s="26"/>
      <c r="O272" s="316"/>
      <c r="P272" s="316"/>
      <c r="Q272" s="26"/>
      <c r="R272" s="26"/>
      <c r="S272" s="26"/>
      <c r="AC272" s="148"/>
      <c r="AD272" s="148"/>
      <c r="AO272" s="100"/>
      <c r="AP272" s="100"/>
      <c r="AQ272" s="100"/>
      <c r="AR272" s="100"/>
      <c r="AS272" s="100"/>
      <c r="AT272" s="100"/>
      <c r="AU272" s="100"/>
      <c r="AV272" s="100"/>
      <c r="CJ272" s="167"/>
    </row>
    <row r="273" spans="1:88" s="25" customFormat="1" ht="15" customHeight="1" x14ac:dyDescent="0.25">
      <c r="A273" s="30"/>
      <c r="B273" s="316"/>
      <c r="C273" s="316"/>
      <c r="D273" s="26"/>
      <c r="E273" s="26"/>
      <c r="F273" s="26"/>
      <c r="G273" s="26"/>
      <c r="H273" s="26"/>
      <c r="I273" s="316"/>
      <c r="J273" s="316"/>
      <c r="K273" s="316"/>
      <c r="L273" s="316"/>
      <c r="M273" s="26"/>
      <c r="N273" s="26"/>
      <c r="O273" s="316"/>
      <c r="P273" s="316"/>
      <c r="Q273" s="26"/>
      <c r="R273" s="26"/>
      <c r="S273" s="26"/>
      <c r="AC273" s="148"/>
      <c r="AD273" s="148"/>
      <c r="AO273" s="100"/>
      <c r="AP273" s="100"/>
      <c r="AQ273" s="100"/>
      <c r="AR273" s="100"/>
      <c r="AS273" s="100"/>
      <c r="AT273" s="100"/>
      <c r="AU273" s="100"/>
      <c r="AV273" s="100"/>
      <c r="CJ273" s="167"/>
    </row>
    <row r="274" spans="1:88" s="25" customFormat="1" ht="15" customHeight="1" x14ac:dyDescent="0.25">
      <c r="A274" s="30"/>
      <c r="B274" s="316"/>
      <c r="C274" s="316"/>
      <c r="D274" s="26"/>
      <c r="E274" s="26"/>
      <c r="F274" s="26"/>
      <c r="G274" s="26"/>
      <c r="H274" s="26"/>
      <c r="I274" s="316"/>
      <c r="J274" s="316"/>
      <c r="K274" s="316"/>
      <c r="L274" s="316"/>
      <c r="M274" s="26"/>
      <c r="N274" s="26"/>
      <c r="O274" s="316"/>
      <c r="P274" s="316"/>
      <c r="Q274" s="26"/>
      <c r="R274" s="26"/>
      <c r="S274" s="26"/>
      <c r="AC274" s="148"/>
      <c r="AD274" s="148"/>
      <c r="AO274" s="100"/>
      <c r="AP274" s="100"/>
      <c r="AQ274" s="100"/>
      <c r="AR274" s="100"/>
      <c r="AS274" s="100"/>
      <c r="AT274" s="100"/>
      <c r="AU274" s="100"/>
      <c r="AV274" s="100"/>
      <c r="CJ274" s="167"/>
    </row>
    <row r="275" spans="1:88" s="25" customFormat="1" ht="15" customHeight="1" x14ac:dyDescent="0.25">
      <c r="A275" s="30"/>
      <c r="B275" s="316"/>
      <c r="C275" s="316"/>
      <c r="D275" s="26"/>
      <c r="E275" s="26"/>
      <c r="F275" s="26"/>
      <c r="G275" s="26"/>
      <c r="H275" s="26"/>
      <c r="I275" s="316"/>
      <c r="J275" s="316"/>
      <c r="K275" s="316"/>
      <c r="L275" s="316"/>
      <c r="M275" s="26"/>
      <c r="N275" s="26"/>
      <c r="O275" s="316"/>
      <c r="P275" s="316"/>
      <c r="Q275" s="26"/>
      <c r="R275" s="26"/>
      <c r="S275" s="26"/>
      <c r="AC275" s="148"/>
      <c r="AD275" s="148"/>
      <c r="AO275" s="100"/>
      <c r="AP275" s="100"/>
      <c r="AQ275" s="100"/>
      <c r="AR275" s="100"/>
      <c r="AS275" s="100"/>
      <c r="AT275" s="100"/>
      <c r="AU275" s="100"/>
      <c r="AV275" s="100"/>
      <c r="CJ275" s="167"/>
    </row>
    <row r="276" spans="1:88" s="25" customFormat="1" ht="15" customHeight="1" x14ac:dyDescent="0.25">
      <c r="A276" s="30"/>
      <c r="B276" s="316"/>
      <c r="C276" s="316"/>
      <c r="D276" s="26"/>
      <c r="E276" s="26"/>
      <c r="F276" s="26"/>
      <c r="G276" s="26"/>
      <c r="H276" s="26"/>
      <c r="I276" s="316"/>
      <c r="J276" s="316"/>
      <c r="K276" s="316"/>
      <c r="L276" s="316"/>
      <c r="M276" s="26"/>
      <c r="N276" s="26"/>
      <c r="O276" s="316"/>
      <c r="P276" s="316"/>
      <c r="Q276" s="26"/>
      <c r="R276" s="26"/>
      <c r="S276" s="26"/>
      <c r="AC276" s="148"/>
      <c r="AD276" s="148"/>
      <c r="AO276" s="100"/>
      <c r="AP276" s="100"/>
      <c r="AQ276" s="100"/>
      <c r="AR276" s="100"/>
      <c r="AS276" s="100"/>
      <c r="AT276" s="100"/>
      <c r="AU276" s="100"/>
      <c r="AV276" s="100"/>
      <c r="CJ276" s="167"/>
    </row>
    <row r="277" spans="1:88" s="25" customFormat="1" ht="15" customHeight="1" x14ac:dyDescent="0.25">
      <c r="A277" s="30"/>
      <c r="B277" s="316"/>
      <c r="C277" s="316"/>
      <c r="D277" s="26"/>
      <c r="E277" s="26"/>
      <c r="F277" s="26"/>
      <c r="G277" s="26"/>
      <c r="H277" s="26"/>
      <c r="I277" s="316"/>
      <c r="J277" s="316"/>
      <c r="K277" s="316"/>
      <c r="L277" s="316"/>
      <c r="M277" s="26"/>
      <c r="N277" s="26"/>
      <c r="O277" s="316"/>
      <c r="P277" s="316"/>
      <c r="Q277" s="26"/>
      <c r="R277" s="26"/>
      <c r="S277" s="26"/>
      <c r="AC277" s="148"/>
      <c r="AD277" s="148"/>
      <c r="AO277" s="100"/>
      <c r="AP277" s="100"/>
      <c r="AQ277" s="100"/>
      <c r="AR277" s="100"/>
      <c r="AS277" s="100"/>
      <c r="AT277" s="100"/>
      <c r="AU277" s="100"/>
      <c r="AV277" s="100"/>
      <c r="CJ277" s="167"/>
    </row>
    <row r="278" spans="1:88" s="25" customFormat="1" ht="15" customHeight="1" x14ac:dyDescent="0.25">
      <c r="A278" s="30"/>
      <c r="B278" s="316"/>
      <c r="C278" s="316"/>
      <c r="D278" s="26"/>
      <c r="E278" s="26"/>
      <c r="F278" s="26"/>
      <c r="G278" s="26"/>
      <c r="H278" s="26"/>
      <c r="I278" s="316"/>
      <c r="J278" s="316"/>
      <c r="K278" s="316"/>
      <c r="L278" s="316"/>
      <c r="M278" s="26"/>
      <c r="N278" s="26"/>
      <c r="O278" s="316"/>
      <c r="P278" s="316"/>
      <c r="Q278" s="26"/>
      <c r="R278" s="26"/>
      <c r="S278" s="26"/>
      <c r="AC278" s="148"/>
      <c r="AD278" s="148"/>
      <c r="AO278" s="100"/>
      <c r="AP278" s="100"/>
      <c r="AQ278" s="100"/>
      <c r="AR278" s="100"/>
      <c r="AS278" s="100"/>
      <c r="AT278" s="100"/>
      <c r="AU278" s="100"/>
      <c r="AV278" s="100"/>
      <c r="CJ278" s="167"/>
    </row>
    <row r="279" spans="1:88" s="25" customFormat="1" ht="15" customHeight="1" x14ac:dyDescent="0.25">
      <c r="A279" s="30"/>
      <c r="B279" s="316"/>
      <c r="C279" s="316"/>
      <c r="D279" s="26"/>
      <c r="E279" s="26"/>
      <c r="F279" s="26"/>
      <c r="G279" s="26"/>
      <c r="H279" s="26"/>
      <c r="I279" s="316"/>
      <c r="J279" s="316"/>
      <c r="K279" s="316"/>
      <c r="L279" s="316"/>
      <c r="M279" s="26"/>
      <c r="N279" s="26"/>
      <c r="O279" s="316"/>
      <c r="P279" s="316"/>
      <c r="Q279" s="26"/>
      <c r="R279" s="26"/>
      <c r="S279" s="26"/>
      <c r="AC279" s="148"/>
      <c r="AD279" s="148"/>
      <c r="AO279" s="100"/>
      <c r="AP279" s="100"/>
      <c r="AQ279" s="100"/>
      <c r="AR279" s="100"/>
      <c r="AS279" s="100"/>
      <c r="AT279" s="100"/>
      <c r="AU279" s="100"/>
      <c r="AV279" s="100"/>
      <c r="CJ279" s="167"/>
    </row>
    <row r="280" spans="1:88" s="25" customFormat="1" ht="15" customHeight="1" x14ac:dyDescent="0.25">
      <c r="A280" s="30"/>
      <c r="B280" s="316"/>
      <c r="C280" s="316"/>
      <c r="D280" s="26"/>
      <c r="E280" s="26"/>
      <c r="F280" s="26"/>
      <c r="G280" s="26"/>
      <c r="H280" s="26"/>
      <c r="I280" s="316"/>
      <c r="J280" s="316"/>
      <c r="K280" s="316"/>
      <c r="L280" s="316"/>
      <c r="M280" s="26"/>
      <c r="N280" s="26"/>
      <c r="O280" s="316"/>
      <c r="P280" s="316"/>
      <c r="Q280" s="26"/>
      <c r="R280" s="26"/>
      <c r="S280" s="26"/>
      <c r="AC280" s="148"/>
      <c r="AD280" s="148"/>
      <c r="AO280" s="100"/>
      <c r="AP280" s="100"/>
      <c r="AQ280" s="100"/>
      <c r="AR280" s="100"/>
      <c r="AS280" s="100"/>
      <c r="AT280" s="100"/>
      <c r="AU280" s="100"/>
      <c r="AV280" s="100"/>
      <c r="CJ280" s="167"/>
    </row>
    <row r="281" spans="1:88" s="25" customFormat="1" ht="15" customHeight="1" x14ac:dyDescent="0.25">
      <c r="A281" s="30"/>
      <c r="B281" s="316"/>
      <c r="C281" s="316"/>
      <c r="D281" s="26"/>
      <c r="E281" s="26"/>
      <c r="F281" s="26"/>
      <c r="G281" s="26"/>
      <c r="H281" s="26"/>
      <c r="I281" s="316"/>
      <c r="J281" s="316"/>
      <c r="K281" s="316"/>
      <c r="L281" s="316"/>
      <c r="M281" s="26"/>
      <c r="N281" s="26"/>
      <c r="O281" s="316"/>
      <c r="P281" s="316"/>
      <c r="Q281" s="26"/>
      <c r="R281" s="26"/>
      <c r="S281" s="26"/>
      <c r="AC281" s="148"/>
      <c r="AD281" s="148"/>
      <c r="AO281" s="100"/>
      <c r="AP281" s="100"/>
      <c r="AQ281" s="100"/>
      <c r="AR281" s="100"/>
      <c r="AS281" s="100"/>
      <c r="AT281" s="100"/>
      <c r="AU281" s="100"/>
      <c r="AV281" s="100"/>
      <c r="CJ281" s="167"/>
    </row>
    <row r="282" spans="1:88" s="25" customFormat="1" ht="15" customHeight="1" x14ac:dyDescent="0.25">
      <c r="A282" s="30"/>
      <c r="B282" s="316"/>
      <c r="C282" s="316"/>
      <c r="D282" s="26"/>
      <c r="E282" s="26"/>
      <c r="F282" s="26"/>
      <c r="G282" s="26"/>
      <c r="H282" s="26"/>
      <c r="I282" s="316"/>
      <c r="J282" s="316"/>
      <c r="K282" s="316"/>
      <c r="L282" s="316"/>
      <c r="M282" s="26"/>
      <c r="N282" s="26"/>
      <c r="O282" s="316"/>
      <c r="P282" s="316"/>
      <c r="Q282" s="26"/>
      <c r="R282" s="26"/>
      <c r="S282" s="26"/>
      <c r="AC282" s="148"/>
      <c r="AD282" s="148"/>
      <c r="AO282" s="100"/>
      <c r="AP282" s="100"/>
      <c r="AQ282" s="100"/>
      <c r="AR282" s="100"/>
      <c r="AS282" s="100"/>
      <c r="AT282" s="100"/>
      <c r="AU282" s="100"/>
      <c r="AV282" s="100"/>
      <c r="CJ282" s="167"/>
    </row>
    <row r="283" spans="1:88" s="25" customFormat="1" ht="15" customHeight="1" x14ac:dyDescent="0.25">
      <c r="A283" s="30"/>
      <c r="B283" s="316"/>
      <c r="C283" s="316"/>
      <c r="D283" s="26"/>
      <c r="E283" s="26"/>
      <c r="F283" s="26"/>
      <c r="G283" s="26"/>
      <c r="H283" s="26"/>
      <c r="I283" s="316"/>
      <c r="J283" s="316"/>
      <c r="K283" s="316"/>
      <c r="L283" s="316"/>
      <c r="M283" s="26"/>
      <c r="N283" s="26"/>
      <c r="O283" s="316"/>
      <c r="P283" s="316"/>
      <c r="Q283" s="26"/>
      <c r="R283" s="26"/>
      <c r="S283" s="26"/>
      <c r="AC283" s="148"/>
      <c r="AD283" s="148"/>
      <c r="AO283" s="100"/>
      <c r="AP283" s="100"/>
      <c r="AQ283" s="100"/>
      <c r="AR283" s="100"/>
      <c r="AS283" s="100"/>
      <c r="AT283" s="100"/>
      <c r="AU283" s="100"/>
      <c r="AV283" s="100"/>
      <c r="CJ283" s="167"/>
    </row>
    <row r="284" spans="1:88" s="25" customFormat="1" ht="15" customHeight="1" x14ac:dyDescent="0.25">
      <c r="A284" s="30"/>
      <c r="B284" s="316"/>
      <c r="C284" s="316"/>
      <c r="D284" s="26"/>
      <c r="E284" s="26"/>
      <c r="F284" s="26"/>
      <c r="G284" s="26"/>
      <c r="H284" s="26"/>
      <c r="I284" s="316"/>
      <c r="J284" s="316"/>
      <c r="K284" s="316"/>
      <c r="L284" s="316"/>
      <c r="M284" s="26"/>
      <c r="N284" s="26"/>
      <c r="O284" s="316"/>
      <c r="P284" s="316"/>
      <c r="Q284" s="26"/>
      <c r="R284" s="26"/>
      <c r="S284" s="26"/>
      <c r="AC284" s="148"/>
      <c r="AD284" s="148"/>
      <c r="AO284" s="100"/>
      <c r="AP284" s="100"/>
      <c r="AQ284" s="100"/>
      <c r="AR284" s="100"/>
      <c r="AS284" s="100"/>
      <c r="AT284" s="100"/>
      <c r="AU284" s="100"/>
      <c r="AV284" s="100"/>
      <c r="CJ284" s="167"/>
    </row>
    <row r="285" spans="1:88" s="25" customFormat="1" ht="15" customHeight="1" x14ac:dyDescent="0.25">
      <c r="A285" s="30"/>
      <c r="B285" s="316"/>
      <c r="C285" s="316"/>
      <c r="D285" s="26"/>
      <c r="E285" s="26"/>
      <c r="F285" s="26"/>
      <c r="G285" s="26"/>
      <c r="H285" s="26"/>
      <c r="I285" s="316"/>
      <c r="J285" s="316"/>
      <c r="K285" s="316"/>
      <c r="L285" s="316"/>
      <c r="M285" s="26"/>
      <c r="N285" s="26"/>
      <c r="O285" s="316"/>
      <c r="P285" s="316"/>
      <c r="Q285" s="26"/>
      <c r="R285" s="26"/>
      <c r="S285" s="26"/>
      <c r="AC285" s="148"/>
      <c r="AD285" s="148"/>
      <c r="AO285" s="100"/>
      <c r="AP285" s="100"/>
      <c r="AQ285" s="100"/>
      <c r="AR285" s="100"/>
      <c r="AS285" s="100"/>
      <c r="AT285" s="100"/>
      <c r="AU285" s="100"/>
      <c r="AV285" s="100"/>
      <c r="CJ285" s="167"/>
    </row>
    <row r="286" spans="1:88" s="25" customFormat="1" ht="15" customHeight="1" x14ac:dyDescent="0.25">
      <c r="A286" s="30"/>
      <c r="B286" s="316"/>
      <c r="C286" s="316"/>
      <c r="D286" s="26"/>
      <c r="E286" s="26"/>
      <c r="F286" s="26"/>
      <c r="G286" s="26"/>
      <c r="H286" s="26"/>
      <c r="I286" s="316"/>
      <c r="J286" s="316"/>
      <c r="K286" s="316"/>
      <c r="L286" s="316"/>
      <c r="M286" s="26"/>
      <c r="N286" s="26"/>
      <c r="O286" s="316"/>
      <c r="P286" s="316"/>
      <c r="Q286" s="26"/>
      <c r="R286" s="26"/>
      <c r="S286" s="26"/>
      <c r="AC286" s="148"/>
      <c r="AD286" s="148"/>
      <c r="AO286" s="100"/>
      <c r="AP286" s="100"/>
      <c r="AQ286" s="100"/>
      <c r="AR286" s="100"/>
      <c r="AS286" s="100"/>
      <c r="AT286" s="100"/>
      <c r="AU286" s="100"/>
      <c r="AV286" s="100"/>
      <c r="CJ286" s="167"/>
    </row>
    <row r="287" spans="1:88" s="25" customFormat="1" ht="15" customHeight="1" x14ac:dyDescent="0.25">
      <c r="A287" s="30"/>
      <c r="B287" s="316"/>
      <c r="C287" s="316"/>
      <c r="D287" s="26"/>
      <c r="E287" s="26"/>
      <c r="F287" s="26"/>
      <c r="G287" s="26"/>
      <c r="H287" s="26"/>
      <c r="I287" s="316"/>
      <c r="J287" s="316"/>
      <c r="K287" s="316"/>
      <c r="L287" s="316"/>
      <c r="M287" s="26"/>
      <c r="N287" s="26"/>
      <c r="O287" s="316"/>
      <c r="P287" s="316"/>
      <c r="Q287" s="26"/>
      <c r="R287" s="26"/>
      <c r="S287" s="26"/>
      <c r="AC287" s="148"/>
      <c r="AD287" s="148"/>
      <c r="AO287" s="100"/>
      <c r="AP287" s="100"/>
      <c r="AQ287" s="100"/>
      <c r="AR287" s="100"/>
      <c r="AS287" s="100"/>
      <c r="AT287" s="100"/>
      <c r="AU287" s="100"/>
      <c r="AV287" s="100"/>
      <c r="CJ287" s="167"/>
    </row>
    <row r="288" spans="1:88" s="25" customFormat="1" ht="15" customHeight="1" x14ac:dyDescent="0.25">
      <c r="A288" s="30"/>
      <c r="B288" s="316"/>
      <c r="C288" s="316"/>
      <c r="D288" s="26"/>
      <c r="E288" s="26"/>
      <c r="F288" s="26"/>
      <c r="G288" s="26"/>
      <c r="H288" s="26"/>
      <c r="I288" s="316"/>
      <c r="J288" s="316"/>
      <c r="K288" s="316"/>
      <c r="L288" s="316"/>
      <c r="M288" s="26"/>
      <c r="N288" s="26"/>
      <c r="O288" s="316"/>
      <c r="P288" s="316"/>
      <c r="Q288" s="26"/>
      <c r="R288" s="26"/>
      <c r="S288" s="26"/>
      <c r="AC288" s="148"/>
      <c r="AD288" s="148"/>
      <c r="AO288" s="100"/>
      <c r="AP288" s="100"/>
      <c r="AQ288" s="100"/>
      <c r="AR288" s="100"/>
      <c r="AS288" s="100"/>
      <c r="AT288" s="100"/>
      <c r="AU288" s="100"/>
      <c r="AV288" s="100"/>
      <c r="CJ288" s="167"/>
    </row>
    <row r="289" spans="1:88" s="25" customFormat="1" ht="15" customHeight="1" x14ac:dyDescent="0.25">
      <c r="A289" s="30"/>
      <c r="B289" s="316"/>
      <c r="C289" s="316"/>
      <c r="D289" s="26"/>
      <c r="E289" s="26"/>
      <c r="F289" s="26"/>
      <c r="G289" s="26"/>
      <c r="H289" s="26"/>
      <c r="I289" s="316"/>
      <c r="J289" s="316"/>
      <c r="K289" s="316"/>
      <c r="L289" s="316"/>
      <c r="M289" s="26"/>
      <c r="N289" s="26"/>
      <c r="O289" s="316"/>
      <c r="P289" s="316"/>
      <c r="Q289" s="26"/>
      <c r="R289" s="26"/>
      <c r="S289" s="26"/>
      <c r="AC289" s="148"/>
      <c r="AD289" s="148"/>
      <c r="AO289" s="100"/>
      <c r="AP289" s="100"/>
      <c r="AQ289" s="100"/>
      <c r="AR289" s="100"/>
      <c r="AS289" s="100"/>
      <c r="AT289" s="100"/>
      <c r="AU289" s="100"/>
      <c r="AV289" s="100"/>
      <c r="CJ289" s="167"/>
    </row>
    <row r="290" spans="1:88" s="25" customFormat="1" ht="15" customHeight="1" x14ac:dyDescent="0.25">
      <c r="A290" s="30"/>
      <c r="B290" s="316"/>
      <c r="C290" s="316"/>
      <c r="D290" s="26"/>
      <c r="E290" s="26"/>
      <c r="F290" s="26"/>
      <c r="G290" s="26"/>
      <c r="H290" s="26"/>
      <c r="I290" s="316"/>
      <c r="J290" s="316"/>
      <c r="K290" s="316"/>
      <c r="L290" s="316"/>
      <c r="M290" s="26"/>
      <c r="N290" s="26"/>
      <c r="O290" s="316"/>
      <c r="P290" s="316"/>
      <c r="Q290" s="26"/>
      <c r="R290" s="26"/>
      <c r="S290" s="26"/>
      <c r="AC290" s="148"/>
      <c r="AD290" s="148"/>
      <c r="AO290" s="100"/>
      <c r="AP290" s="100"/>
      <c r="AQ290" s="100"/>
      <c r="AR290" s="100"/>
      <c r="AS290" s="100"/>
      <c r="AT290" s="100"/>
      <c r="AU290" s="100"/>
      <c r="AV290" s="100"/>
      <c r="CJ290" s="167"/>
    </row>
    <row r="291" spans="1:88" s="25" customFormat="1" ht="15" customHeight="1" x14ac:dyDescent="0.25">
      <c r="A291" s="30"/>
      <c r="B291" s="316"/>
      <c r="C291" s="316"/>
      <c r="D291" s="26"/>
      <c r="E291" s="26"/>
      <c r="F291" s="26"/>
      <c r="G291" s="26"/>
      <c r="H291" s="26"/>
      <c r="I291" s="316"/>
      <c r="J291" s="316"/>
      <c r="K291" s="316"/>
      <c r="L291" s="316"/>
      <c r="M291" s="26"/>
      <c r="N291" s="26"/>
      <c r="O291" s="316"/>
      <c r="P291" s="316"/>
      <c r="Q291" s="26"/>
      <c r="R291" s="26"/>
      <c r="S291" s="26"/>
      <c r="AC291" s="148"/>
      <c r="AD291" s="148"/>
      <c r="AO291" s="100"/>
      <c r="AP291" s="100"/>
      <c r="AQ291" s="100"/>
      <c r="AR291" s="100"/>
      <c r="AS291" s="100"/>
      <c r="AT291" s="100"/>
      <c r="AU291" s="100"/>
      <c r="AV291" s="100"/>
      <c r="CJ291" s="167"/>
    </row>
    <row r="292" spans="1:88" s="25" customFormat="1" ht="15" customHeight="1" x14ac:dyDescent="0.25">
      <c r="A292" s="30"/>
      <c r="B292" s="316"/>
      <c r="C292" s="316"/>
      <c r="D292" s="26"/>
      <c r="E292" s="26"/>
      <c r="F292" s="26"/>
      <c r="G292" s="26"/>
      <c r="H292" s="26"/>
      <c r="I292" s="316"/>
      <c r="J292" s="316"/>
      <c r="K292" s="316"/>
      <c r="L292" s="316"/>
      <c r="M292" s="26"/>
      <c r="N292" s="26"/>
      <c r="O292" s="316"/>
      <c r="P292" s="316"/>
      <c r="Q292" s="26"/>
      <c r="R292" s="26"/>
      <c r="S292" s="26"/>
      <c r="AC292" s="148"/>
      <c r="AD292" s="148"/>
      <c r="AO292" s="100"/>
      <c r="AP292" s="100"/>
      <c r="AQ292" s="100"/>
      <c r="AR292" s="100"/>
      <c r="AS292" s="100"/>
      <c r="AT292" s="100"/>
      <c r="AU292" s="100"/>
      <c r="AV292" s="100"/>
      <c r="CJ292" s="167"/>
    </row>
    <row r="293" spans="1:88" s="25" customFormat="1" ht="15" customHeight="1" x14ac:dyDescent="0.25">
      <c r="A293" s="30"/>
      <c r="B293" s="316"/>
      <c r="C293" s="316"/>
      <c r="D293" s="26"/>
      <c r="E293" s="26"/>
      <c r="F293" s="26"/>
      <c r="G293" s="26"/>
      <c r="H293" s="26"/>
      <c r="I293" s="316"/>
      <c r="J293" s="316"/>
      <c r="K293" s="316"/>
      <c r="L293" s="316"/>
      <c r="M293" s="26"/>
      <c r="N293" s="26"/>
      <c r="O293" s="316"/>
      <c r="P293" s="316"/>
      <c r="Q293" s="26"/>
      <c r="R293" s="26"/>
      <c r="S293" s="26"/>
      <c r="AC293" s="148"/>
      <c r="AD293" s="148"/>
      <c r="AO293" s="100"/>
      <c r="AP293" s="100"/>
      <c r="AQ293" s="100"/>
      <c r="AR293" s="100"/>
      <c r="AS293" s="100"/>
      <c r="AT293" s="100"/>
      <c r="AU293" s="100"/>
      <c r="AV293" s="100"/>
      <c r="CJ293" s="167"/>
    </row>
    <row r="294" spans="1:88" s="25" customFormat="1" ht="15" customHeight="1" x14ac:dyDescent="0.25">
      <c r="A294" s="30"/>
      <c r="B294" s="316"/>
      <c r="C294" s="316"/>
      <c r="D294" s="26"/>
      <c r="E294" s="26"/>
      <c r="F294" s="26"/>
      <c r="G294" s="26"/>
      <c r="H294" s="26"/>
      <c r="I294" s="316"/>
      <c r="J294" s="316"/>
      <c r="K294" s="316"/>
      <c r="L294" s="316"/>
      <c r="M294" s="26"/>
      <c r="N294" s="26"/>
      <c r="O294" s="316"/>
      <c r="P294" s="316"/>
      <c r="Q294" s="26"/>
      <c r="R294" s="26"/>
      <c r="S294" s="26"/>
      <c r="AC294" s="148"/>
      <c r="AD294" s="148"/>
      <c r="AO294" s="100"/>
      <c r="AP294" s="100"/>
      <c r="AQ294" s="100"/>
      <c r="AR294" s="100"/>
      <c r="AS294" s="100"/>
      <c r="AT294" s="100"/>
      <c r="AU294" s="100"/>
      <c r="AV294" s="100"/>
      <c r="CJ294" s="167"/>
    </row>
    <row r="295" spans="1:88" s="25" customFormat="1" x14ac:dyDescent="0.25">
      <c r="A295" s="30"/>
      <c r="B295" s="322"/>
      <c r="C295" s="322"/>
      <c r="G295" s="322"/>
      <c r="H295" s="322"/>
      <c r="I295" s="322"/>
      <c r="J295" s="322"/>
      <c r="K295" s="322"/>
      <c r="L295" s="322"/>
      <c r="O295" s="322"/>
      <c r="P295" s="322"/>
      <c r="Q295" s="24"/>
      <c r="R295" s="322"/>
      <c r="S295" s="322"/>
      <c r="T295" s="322"/>
      <c r="U295" s="322"/>
      <c r="AC295" s="148"/>
      <c r="AD295" s="148"/>
      <c r="AO295" s="100"/>
      <c r="AP295" s="100"/>
      <c r="AQ295" s="100"/>
      <c r="AR295" s="100"/>
      <c r="AS295" s="100"/>
      <c r="AT295" s="100"/>
      <c r="AU295" s="100"/>
      <c r="AV295" s="100"/>
      <c r="CJ295" s="167"/>
    </row>
    <row r="296" spans="1:88" s="25" customFormat="1" x14ac:dyDescent="0.25">
      <c r="A296" s="30"/>
      <c r="B296" s="322"/>
      <c r="C296" s="322"/>
      <c r="G296" s="322"/>
      <c r="H296" s="322"/>
      <c r="I296" s="322"/>
      <c r="J296" s="322"/>
      <c r="K296" s="322"/>
      <c r="L296" s="322"/>
      <c r="O296" s="322"/>
      <c r="P296" s="322"/>
      <c r="Q296" s="24"/>
      <c r="R296" s="322"/>
      <c r="S296" s="322"/>
      <c r="T296" s="322"/>
      <c r="U296" s="322"/>
      <c r="AC296" s="148"/>
      <c r="AD296" s="148"/>
      <c r="AO296" s="100"/>
      <c r="AP296" s="100"/>
      <c r="AQ296" s="100"/>
      <c r="AR296" s="100"/>
      <c r="AS296" s="100"/>
      <c r="AT296" s="100"/>
      <c r="AU296" s="100"/>
      <c r="AV296" s="100"/>
      <c r="CJ296" s="167"/>
    </row>
    <row r="297" spans="1:88" s="25" customFormat="1" x14ac:dyDescent="0.25">
      <c r="A297" s="30"/>
      <c r="B297" s="322"/>
      <c r="C297" s="322"/>
      <c r="G297" s="322"/>
      <c r="H297" s="322"/>
      <c r="I297" s="322"/>
      <c r="J297" s="322"/>
      <c r="K297" s="322"/>
      <c r="L297" s="322"/>
      <c r="O297" s="322"/>
      <c r="P297" s="322"/>
      <c r="Q297" s="24"/>
      <c r="R297" s="322"/>
      <c r="S297" s="322"/>
      <c r="T297" s="322"/>
      <c r="U297" s="322"/>
      <c r="AC297" s="148"/>
      <c r="AD297" s="148"/>
      <c r="AO297" s="100"/>
      <c r="AP297" s="100"/>
      <c r="AQ297" s="100"/>
      <c r="AR297" s="100"/>
      <c r="AS297" s="100"/>
      <c r="AT297" s="100"/>
      <c r="AU297" s="100"/>
      <c r="AV297" s="100"/>
      <c r="CJ297" s="167"/>
    </row>
    <row r="298" spans="1:88" s="25" customFormat="1" x14ac:dyDescent="0.25">
      <c r="A298" s="30"/>
      <c r="B298" s="322"/>
      <c r="C298" s="322"/>
      <c r="G298" s="322"/>
      <c r="H298" s="322"/>
      <c r="I298" s="322"/>
      <c r="J298" s="322"/>
      <c r="K298" s="322"/>
      <c r="L298" s="322"/>
      <c r="O298" s="322"/>
      <c r="P298" s="322"/>
      <c r="Q298" s="24"/>
      <c r="R298" s="322"/>
      <c r="S298" s="322"/>
      <c r="T298" s="322"/>
      <c r="U298" s="322"/>
      <c r="AC298" s="148"/>
      <c r="AD298" s="148"/>
      <c r="AO298" s="100"/>
      <c r="AP298" s="100"/>
      <c r="AQ298" s="100"/>
      <c r="AR298" s="100"/>
      <c r="AS298" s="100"/>
      <c r="AT298" s="100"/>
      <c r="AU298" s="100"/>
      <c r="AV298" s="100"/>
      <c r="CJ298" s="167"/>
    </row>
    <row r="299" spans="1:88" x14ac:dyDescent="0.2">
      <c r="D299" s="3"/>
      <c r="F299" s="3"/>
      <c r="G299" s="3"/>
      <c r="H299" s="3"/>
      <c r="I299" s="3"/>
    </row>
    <row r="300" spans="1:88" x14ac:dyDescent="0.2">
      <c r="D300" s="3"/>
      <c r="F300" s="3"/>
      <c r="G300" s="3"/>
      <c r="H300" s="3"/>
      <c r="I300" s="3"/>
    </row>
    <row r="301" spans="1:88" x14ac:dyDescent="0.2">
      <c r="D301" s="3"/>
      <c r="F301" s="3"/>
      <c r="G301" s="3"/>
      <c r="H301" s="3"/>
      <c r="I301" s="3"/>
    </row>
    <row r="302" spans="1:88" x14ac:dyDescent="0.2">
      <c r="D302" s="3"/>
      <c r="F302" s="3"/>
      <c r="G302" s="3"/>
      <c r="H302" s="3"/>
      <c r="I302" s="3"/>
    </row>
  </sheetData>
  <mergeCells count="3181">
    <mergeCell ref="AR44:AT44"/>
    <mergeCell ref="AL44:AN44"/>
    <mergeCell ref="AO51:AQ51"/>
    <mergeCell ref="AO50:AQ50"/>
    <mergeCell ref="AR50:AT50"/>
    <mergeCell ref="AR53:AT53"/>
    <mergeCell ref="AO48:AQ48"/>
    <mergeCell ref="AL48:AN48"/>
    <mergeCell ref="AL51:AN51"/>
    <mergeCell ref="AL52:AN52"/>
    <mergeCell ref="AL53:AN53"/>
    <mergeCell ref="AJ44:AK44"/>
    <mergeCell ref="AJ45:AK45"/>
    <mergeCell ref="AO45:AQ45"/>
    <mergeCell ref="AL49:AN49"/>
    <mergeCell ref="AR49:AT49"/>
    <mergeCell ref="AR45:AT45"/>
    <mergeCell ref="AO46:AQ46"/>
    <mergeCell ref="AC65:AD65"/>
    <mergeCell ref="Q30:S30"/>
    <mergeCell ref="Q31:S31"/>
    <mergeCell ref="AB12:AJ12"/>
    <mergeCell ref="B12:AA12"/>
    <mergeCell ref="Z19:AA19"/>
    <mergeCell ref="Z20:AA20"/>
    <mergeCell ref="Z21:AA21"/>
    <mergeCell ref="Z22:AA22"/>
    <mergeCell ref="Z23:AA23"/>
    <mergeCell ref="Z24:AA24"/>
    <mergeCell ref="M19:N19"/>
    <mergeCell ref="M20:N20"/>
    <mergeCell ref="M21:N21"/>
    <mergeCell ref="M22:N22"/>
    <mergeCell ref="M23:N23"/>
    <mergeCell ref="M13:O13"/>
    <mergeCell ref="P14:R14"/>
    <mergeCell ref="P15:R15"/>
    <mergeCell ref="P16:R16"/>
    <mergeCell ref="P22:R22"/>
    <mergeCell ref="P23:R23"/>
    <mergeCell ref="Z15:AA15"/>
    <mergeCell ref="P13:R13"/>
    <mergeCell ref="H13:I13"/>
    <mergeCell ref="AE24:AG24"/>
    <mergeCell ref="AJ30:AK30"/>
    <mergeCell ref="AJ46:AK46"/>
    <mergeCell ref="AJ48:AK48"/>
    <mergeCell ref="AJ49:AK49"/>
    <mergeCell ref="AJ50:AK50"/>
    <mergeCell ref="AJ51:AK51"/>
    <mergeCell ref="AH22:AJ22"/>
    <mergeCell ref="AH17:AJ17"/>
    <mergeCell ref="AE18:AG18"/>
    <mergeCell ref="AH18:AJ18"/>
    <mergeCell ref="AE19:AG19"/>
    <mergeCell ref="AH19:AJ19"/>
    <mergeCell ref="AE20:AG20"/>
    <mergeCell ref="AH20:AJ20"/>
    <mergeCell ref="AE21:AG21"/>
    <mergeCell ref="AH21:AJ21"/>
    <mergeCell ref="U19:W19"/>
    <mergeCell ref="U20:W20"/>
    <mergeCell ref="S19:T19"/>
    <mergeCell ref="S24:T24"/>
    <mergeCell ref="S20:T20"/>
    <mergeCell ref="AC46:AD46"/>
    <mergeCell ref="AC47:AD47"/>
    <mergeCell ref="AJ47:AK47"/>
    <mergeCell ref="S18:T18"/>
    <mergeCell ref="Z34:AB34"/>
    <mergeCell ref="AC43:AD43"/>
    <mergeCell ref="T30:V30"/>
    <mergeCell ref="M14:N14"/>
    <mergeCell ref="M15:N15"/>
    <mergeCell ref="M16:N16"/>
    <mergeCell ref="M17:N17"/>
    <mergeCell ref="M18:N18"/>
    <mergeCell ref="AC30:AD30"/>
    <mergeCell ref="AC31:AD31"/>
    <mergeCell ref="AC32:AD32"/>
    <mergeCell ref="AC33:AD33"/>
    <mergeCell ref="AC34:AD34"/>
    <mergeCell ref="AC35:AD35"/>
    <mergeCell ref="AC36:AD36"/>
    <mergeCell ref="AC37:AD37"/>
    <mergeCell ref="AC38:AD38"/>
    <mergeCell ref="W52:Y52"/>
    <mergeCell ref="AJ31:AK31"/>
    <mergeCell ref="S13:T13"/>
    <mergeCell ref="S14:T14"/>
    <mergeCell ref="S15:T15"/>
    <mergeCell ref="S17:T17"/>
    <mergeCell ref="S21:T21"/>
    <mergeCell ref="S22:T22"/>
    <mergeCell ref="S23:T23"/>
    <mergeCell ref="P24:R24"/>
    <mergeCell ref="Z13:AA13"/>
    <mergeCell ref="Z14:AA14"/>
    <mergeCell ref="Z16:AA16"/>
    <mergeCell ref="Z17:AA17"/>
    <mergeCell ref="Z18:AA18"/>
    <mergeCell ref="AH30:AI30"/>
    <mergeCell ref="U24:W24"/>
    <mergeCell ref="AH24:AJ24"/>
    <mergeCell ref="AH95:AI95"/>
    <mergeCell ref="H65:L65"/>
    <mergeCell ref="AC67:AD67"/>
    <mergeCell ref="AC68:AD68"/>
    <mergeCell ref="Q58:S58"/>
    <mergeCell ref="Q59:S59"/>
    <mergeCell ref="T59:U59"/>
    <mergeCell ref="T60:U60"/>
    <mergeCell ref="T61:U61"/>
    <mergeCell ref="T62:U62"/>
    <mergeCell ref="T63:U63"/>
    <mergeCell ref="T64:U64"/>
    <mergeCell ref="T65:U65"/>
    <mergeCell ref="T66:U66"/>
    <mergeCell ref="W56:Y56"/>
    <mergeCell ref="Q64:S64"/>
    <mergeCell ref="Q54:S54"/>
    <mergeCell ref="M64:P64"/>
    <mergeCell ref="T54:U54"/>
    <mergeCell ref="T55:U55"/>
    <mergeCell ref="T56:U56"/>
    <mergeCell ref="T57:U57"/>
    <mergeCell ref="T58:U58"/>
    <mergeCell ref="Q62:S62"/>
    <mergeCell ref="Q56:S56"/>
    <mergeCell ref="H54:L54"/>
    <mergeCell ref="H66:L66"/>
    <mergeCell ref="H57:L57"/>
    <mergeCell ref="AC61:AD61"/>
    <mergeCell ref="AC62:AD62"/>
    <mergeCell ref="AE60:AG60"/>
    <mergeCell ref="AE61:AG61"/>
    <mergeCell ref="AO57:AQ57"/>
    <mergeCell ref="AL65:AN65"/>
    <mergeCell ref="AL66:AN66"/>
    <mergeCell ref="AR63:AT63"/>
    <mergeCell ref="AH58:AI58"/>
    <mergeCell ref="AH61:AI61"/>
    <mergeCell ref="L95:M95"/>
    <mergeCell ref="N95:O95"/>
    <mergeCell ref="P95:Q95"/>
    <mergeCell ref="R95:S95"/>
    <mergeCell ref="T95:U95"/>
    <mergeCell ref="V95:W95"/>
    <mergeCell ref="X95:Y95"/>
    <mergeCell ref="Z95:AA95"/>
    <mergeCell ref="AB95:AC95"/>
    <mergeCell ref="AD95:AE95"/>
    <mergeCell ref="AF95:AG95"/>
    <mergeCell ref="Z71:AB71"/>
    <mergeCell ref="M59:P59"/>
    <mergeCell ref="AF92:AG92"/>
    <mergeCell ref="AF93:AG93"/>
    <mergeCell ref="AF89:AG89"/>
    <mergeCell ref="AF94:AG94"/>
    <mergeCell ref="AH80:AI80"/>
    <mergeCell ref="AH82:AI82"/>
    <mergeCell ref="AH89:AI89"/>
    <mergeCell ref="AJ95:AL95"/>
    <mergeCell ref="AM95:AN95"/>
    <mergeCell ref="AO95:AQ95"/>
    <mergeCell ref="AH94:AI94"/>
    <mergeCell ref="AM94:AN94"/>
    <mergeCell ref="AO80:AQ80"/>
    <mergeCell ref="AJ63:AK63"/>
    <mergeCell ref="AL55:AN55"/>
    <mergeCell ref="AL56:AN56"/>
    <mergeCell ref="AJ65:AK65"/>
    <mergeCell ref="AJ66:AK66"/>
    <mergeCell ref="AJ67:AK67"/>
    <mergeCell ref="AH68:AI68"/>
    <mergeCell ref="AJ64:AK64"/>
    <mergeCell ref="AH57:AI57"/>
    <mergeCell ref="AL70:AN70"/>
    <mergeCell ref="AL71:AN71"/>
    <mergeCell ref="AL72:AN72"/>
    <mergeCell ref="AH72:AI72"/>
    <mergeCell ref="AH62:AI62"/>
    <mergeCell ref="AJ55:AK55"/>
    <mergeCell ref="AJ56:AK56"/>
    <mergeCell ref="AJ57:AK57"/>
    <mergeCell ref="AJ58:AK58"/>
    <mergeCell ref="AL57:AN57"/>
    <mergeCell ref="AL58:AN58"/>
    <mergeCell ref="AH69:AI69"/>
    <mergeCell ref="AJ59:AK59"/>
    <mergeCell ref="AJ60:AK60"/>
    <mergeCell ref="AJ68:AK68"/>
    <mergeCell ref="AJ69:AK69"/>
    <mergeCell ref="AF184:AG184"/>
    <mergeCell ref="AH184:AI184"/>
    <mergeCell ref="P185:Q185"/>
    <mergeCell ref="R185:S185"/>
    <mergeCell ref="AD207:AE207"/>
    <mergeCell ref="H95:I95"/>
    <mergeCell ref="J95:K95"/>
    <mergeCell ref="AF207:AG207"/>
    <mergeCell ref="AH207:AI207"/>
    <mergeCell ref="Z203:AA203"/>
    <mergeCell ref="AB203:AC203"/>
    <mergeCell ref="AD203:AE203"/>
    <mergeCell ref="AF78:AL78"/>
    <mergeCell ref="AF79:AG79"/>
    <mergeCell ref="AF80:AG80"/>
    <mergeCell ref="AF81:AG81"/>
    <mergeCell ref="AF82:AG82"/>
    <mergeCell ref="AF83:AG83"/>
    <mergeCell ref="AF84:AG84"/>
    <mergeCell ref="AF85:AG85"/>
    <mergeCell ref="AF86:AG86"/>
    <mergeCell ref="X94:Y94"/>
    <mergeCell ref="Z94:AA94"/>
    <mergeCell ref="AB94:AC94"/>
    <mergeCell ref="AD94:AE94"/>
    <mergeCell ref="R182:S182"/>
    <mergeCell ref="T182:U182"/>
    <mergeCell ref="V182:W182"/>
    <mergeCell ref="X182:Y182"/>
    <mergeCell ref="R176:S176"/>
    <mergeCell ref="T176:U176"/>
    <mergeCell ref="V176:W176"/>
    <mergeCell ref="R177:S177"/>
    <mergeCell ref="T177:U177"/>
    <mergeCell ref="V177:W177"/>
    <mergeCell ref="X177:Y177"/>
    <mergeCell ref="Z177:AA177"/>
    <mergeCell ref="AB177:AC177"/>
    <mergeCell ref="AD177:AE177"/>
    <mergeCell ref="AF177:AG177"/>
    <mergeCell ref="T178:U178"/>
    <mergeCell ref="V178:W178"/>
    <mergeCell ref="AG5:AV5"/>
    <mergeCell ref="AR6:AT6"/>
    <mergeCell ref="AU6:AV6"/>
    <mergeCell ref="Z48:AB48"/>
    <mergeCell ref="Z49:AB49"/>
    <mergeCell ref="AE38:AG38"/>
    <mergeCell ref="W30:Y30"/>
    <mergeCell ref="AH31:AI31"/>
    <mergeCell ref="W32:Y32"/>
    <mergeCell ref="AE39:AG39"/>
    <mergeCell ref="AE40:AG40"/>
    <mergeCell ref="AE41:AG41"/>
    <mergeCell ref="AE42:AG42"/>
    <mergeCell ref="W71:Y71"/>
    <mergeCell ref="AE72:AG72"/>
    <mergeCell ref="Z69:AB69"/>
    <mergeCell ref="A76:AC77"/>
    <mergeCell ref="AE69:AG69"/>
    <mergeCell ref="AE70:AG70"/>
    <mergeCell ref="W7:Y7"/>
    <mergeCell ref="AB20:AD20"/>
    <mergeCell ref="AB21:AD21"/>
    <mergeCell ref="Z174:AA174"/>
    <mergeCell ref="Z178:AA178"/>
    <mergeCell ref="AB178:AC178"/>
    <mergeCell ref="AD178:AE178"/>
    <mergeCell ref="AJ97:AL97"/>
    <mergeCell ref="K196:M196"/>
    <mergeCell ref="K197:M197"/>
    <mergeCell ref="AD163:AE163"/>
    <mergeCell ref="AF163:AG163"/>
    <mergeCell ref="AH163:AI163"/>
    <mergeCell ref="K215:M215"/>
    <mergeCell ref="K174:M174"/>
    <mergeCell ref="K175:M175"/>
    <mergeCell ref="K176:M176"/>
    <mergeCell ref="K177:M177"/>
    <mergeCell ref="K178:M178"/>
    <mergeCell ref="K179:M179"/>
    <mergeCell ref="K180:M180"/>
    <mergeCell ref="K210:M210"/>
    <mergeCell ref="K211:M211"/>
    <mergeCell ref="K212:M212"/>
    <mergeCell ref="K213:M213"/>
    <mergeCell ref="K181:M181"/>
    <mergeCell ref="K182:M182"/>
    <mergeCell ref="K202:M202"/>
    <mergeCell ref="K203:M203"/>
    <mergeCell ref="K204:M204"/>
    <mergeCell ref="K205:M205"/>
    <mergeCell ref="K183:M183"/>
    <mergeCell ref="K184:M184"/>
    <mergeCell ref="K185:M185"/>
    <mergeCell ref="X176:Y176"/>
    <mergeCell ref="AD184:AE184"/>
    <mergeCell ref="K169:M169"/>
    <mergeCell ref="K170:M170"/>
    <mergeCell ref="K191:M191"/>
    <mergeCell ref="K192:M192"/>
    <mergeCell ref="K193:M193"/>
    <mergeCell ref="K194:M194"/>
    <mergeCell ref="X203:Y203"/>
    <mergeCell ref="T196:U196"/>
    <mergeCell ref="V196:W196"/>
    <mergeCell ref="V213:W213"/>
    <mergeCell ref="X213:Y213"/>
    <mergeCell ref="Z213:AA213"/>
    <mergeCell ref="AB213:AC213"/>
    <mergeCell ref="AD213:AE213"/>
    <mergeCell ref="X207:Y207"/>
    <mergeCell ref="T203:U203"/>
    <mergeCell ref="V203:W203"/>
    <mergeCell ref="P212:Q212"/>
    <mergeCell ref="R212:S212"/>
    <mergeCell ref="T212:U212"/>
    <mergeCell ref="V212:W212"/>
    <mergeCell ref="X212:Y212"/>
    <mergeCell ref="Z212:AA212"/>
    <mergeCell ref="AB212:AC212"/>
    <mergeCell ref="AD212:AE212"/>
    <mergeCell ref="T208:U208"/>
    <mergeCell ref="V208:W208"/>
    <mergeCell ref="X208:Y208"/>
    <mergeCell ref="Z208:AA208"/>
    <mergeCell ref="R178:S178"/>
    <mergeCell ref="X174:Y174"/>
    <mergeCell ref="AF213:AG213"/>
    <mergeCell ref="AH213:AI213"/>
    <mergeCell ref="P214:Q214"/>
    <mergeCell ref="K217:M217"/>
    <mergeCell ref="K218:M218"/>
    <mergeCell ref="P163:Q163"/>
    <mergeCell ref="R163:S163"/>
    <mergeCell ref="T163:U163"/>
    <mergeCell ref="V163:W163"/>
    <mergeCell ref="X163:Y163"/>
    <mergeCell ref="Z163:AA163"/>
    <mergeCell ref="AB163:AC163"/>
    <mergeCell ref="Z207:AA207"/>
    <mergeCell ref="AB207:AC207"/>
    <mergeCell ref="AB215:AC215"/>
    <mergeCell ref="AD215:AE215"/>
    <mergeCell ref="AF215:AG215"/>
    <mergeCell ref="AH215:AI215"/>
    <mergeCell ref="P216:Q216"/>
    <mergeCell ref="R216:S216"/>
    <mergeCell ref="T216:U216"/>
    <mergeCell ref="V216:W216"/>
    <mergeCell ref="X216:Y216"/>
    <mergeCell ref="Z216:AA216"/>
    <mergeCell ref="AB216:AC216"/>
    <mergeCell ref="AD216:AE216"/>
    <mergeCell ref="AF216:AG216"/>
    <mergeCell ref="AH216:AI216"/>
    <mergeCell ref="T213:U213"/>
    <mergeCell ref="R207:S207"/>
    <mergeCell ref="T207:U207"/>
    <mergeCell ref="V207:W207"/>
    <mergeCell ref="AB221:AC221"/>
    <mergeCell ref="AD221:AE221"/>
    <mergeCell ref="AF221:AG221"/>
    <mergeCell ref="AH221:AI221"/>
    <mergeCell ref="T222:U222"/>
    <mergeCell ref="V222:W222"/>
    <mergeCell ref="X222:Y222"/>
    <mergeCell ref="Z222:AA222"/>
    <mergeCell ref="AB222:AC222"/>
    <mergeCell ref="AD222:AE222"/>
    <mergeCell ref="AF222:AG222"/>
    <mergeCell ref="AH222:AI222"/>
    <mergeCell ref="AB217:AC217"/>
    <mergeCell ref="AD217:AE217"/>
    <mergeCell ref="AF217:AG217"/>
    <mergeCell ref="AH217:AI217"/>
    <mergeCell ref="P218:Q218"/>
    <mergeCell ref="R218:S218"/>
    <mergeCell ref="T218:U218"/>
    <mergeCell ref="V218:W218"/>
    <mergeCell ref="X218:Y218"/>
    <mergeCell ref="Z218:AA218"/>
    <mergeCell ref="AB218:AC218"/>
    <mergeCell ref="AD218:AE218"/>
    <mergeCell ref="AF218:AG218"/>
    <mergeCell ref="AH218:AI218"/>
    <mergeCell ref="V221:W221"/>
    <mergeCell ref="X221:Y221"/>
    <mergeCell ref="Z221:AA221"/>
    <mergeCell ref="AB214:AC214"/>
    <mergeCell ref="AD214:AE214"/>
    <mergeCell ref="AF214:AG214"/>
    <mergeCell ref="AH214:AI214"/>
    <mergeCell ref="T211:U211"/>
    <mergeCell ref="V211:W211"/>
    <mergeCell ref="X211:Y211"/>
    <mergeCell ref="Z211:AA211"/>
    <mergeCell ref="AB211:AC211"/>
    <mergeCell ref="AD211:AE211"/>
    <mergeCell ref="AF211:AG211"/>
    <mergeCell ref="AH211:AI211"/>
    <mergeCell ref="V223:W223"/>
    <mergeCell ref="X223:Y223"/>
    <mergeCell ref="Z223:AA223"/>
    <mergeCell ref="AB223:AC223"/>
    <mergeCell ref="AD223:AE223"/>
    <mergeCell ref="AF223:AG223"/>
    <mergeCell ref="AH223:AI223"/>
    <mergeCell ref="T219:U219"/>
    <mergeCell ref="V219:W219"/>
    <mergeCell ref="X219:Y219"/>
    <mergeCell ref="Z219:AA219"/>
    <mergeCell ref="AB219:AC219"/>
    <mergeCell ref="AD219:AE219"/>
    <mergeCell ref="AF219:AG219"/>
    <mergeCell ref="AH219:AI219"/>
    <mergeCell ref="T220:U220"/>
    <mergeCell ref="AB220:AC220"/>
    <mergeCell ref="AD220:AE220"/>
    <mergeCell ref="AF220:AG220"/>
    <mergeCell ref="AH220:AI220"/>
    <mergeCell ref="AF212:AG212"/>
    <mergeCell ref="AH212:AI212"/>
    <mergeCell ref="T209:U209"/>
    <mergeCell ref="V209:W209"/>
    <mergeCell ref="X209:Y209"/>
    <mergeCell ref="Z209:AA209"/>
    <mergeCell ref="AB209:AC209"/>
    <mergeCell ref="AD209:AE209"/>
    <mergeCell ref="AF209:AG209"/>
    <mergeCell ref="AH209:AI209"/>
    <mergeCell ref="P210:Q210"/>
    <mergeCell ref="R210:S210"/>
    <mergeCell ref="T210:U210"/>
    <mergeCell ref="V210:W210"/>
    <mergeCell ref="X210:Y210"/>
    <mergeCell ref="Z210:AA210"/>
    <mergeCell ref="AB210:AC210"/>
    <mergeCell ref="AD210:AE210"/>
    <mergeCell ref="AF210:AG210"/>
    <mergeCell ref="AH210:AI210"/>
    <mergeCell ref="AB208:AC208"/>
    <mergeCell ref="AD208:AE208"/>
    <mergeCell ref="AF208:AG208"/>
    <mergeCell ref="AH208:AI208"/>
    <mergeCell ref="T205:U205"/>
    <mergeCell ref="V205:W205"/>
    <mergeCell ref="X205:Y205"/>
    <mergeCell ref="Z205:AA205"/>
    <mergeCell ref="AB205:AC205"/>
    <mergeCell ref="AD205:AE205"/>
    <mergeCell ref="AF205:AG205"/>
    <mergeCell ref="AH205:AI205"/>
    <mergeCell ref="P206:Q206"/>
    <mergeCell ref="R206:S206"/>
    <mergeCell ref="T206:U206"/>
    <mergeCell ref="V206:W206"/>
    <mergeCell ref="X206:Y206"/>
    <mergeCell ref="Z206:AA206"/>
    <mergeCell ref="AB206:AC206"/>
    <mergeCell ref="AD206:AE206"/>
    <mergeCell ref="AF206:AG206"/>
    <mergeCell ref="AH206:AI206"/>
    <mergeCell ref="AF203:AG203"/>
    <mergeCell ref="AH203:AI203"/>
    <mergeCell ref="P204:Q204"/>
    <mergeCell ref="R204:S204"/>
    <mergeCell ref="T204:U204"/>
    <mergeCell ref="V204:W204"/>
    <mergeCell ref="X204:Y204"/>
    <mergeCell ref="Z204:AA204"/>
    <mergeCell ref="AB204:AC204"/>
    <mergeCell ref="AD204:AE204"/>
    <mergeCell ref="AF204:AG204"/>
    <mergeCell ref="AH204:AI204"/>
    <mergeCell ref="T201:U201"/>
    <mergeCell ref="V201:W201"/>
    <mergeCell ref="X201:Y201"/>
    <mergeCell ref="Z201:AA201"/>
    <mergeCell ref="AB201:AC201"/>
    <mergeCell ref="AD201:AE201"/>
    <mergeCell ref="AF201:AG201"/>
    <mergeCell ref="AH201:AI201"/>
    <mergeCell ref="P202:Q202"/>
    <mergeCell ref="R202:S202"/>
    <mergeCell ref="T202:U202"/>
    <mergeCell ref="V202:W202"/>
    <mergeCell ref="X202:Y202"/>
    <mergeCell ref="Z202:AA202"/>
    <mergeCell ref="AB202:AC202"/>
    <mergeCell ref="AD202:AE202"/>
    <mergeCell ref="AF202:AG202"/>
    <mergeCell ref="AH202:AI202"/>
    <mergeCell ref="P201:Q201"/>
    <mergeCell ref="R201:S201"/>
    <mergeCell ref="T199:U199"/>
    <mergeCell ref="V199:W199"/>
    <mergeCell ref="X199:Y199"/>
    <mergeCell ref="Z199:AA199"/>
    <mergeCell ref="AB199:AC199"/>
    <mergeCell ref="AD199:AE199"/>
    <mergeCell ref="AF199:AG199"/>
    <mergeCell ref="AH199:AI199"/>
    <mergeCell ref="P200:Q200"/>
    <mergeCell ref="R200:S200"/>
    <mergeCell ref="T200:U200"/>
    <mergeCell ref="V200:W200"/>
    <mergeCell ref="X200:Y200"/>
    <mergeCell ref="Z200:AA200"/>
    <mergeCell ref="AB200:AC200"/>
    <mergeCell ref="AD200:AE200"/>
    <mergeCell ref="AF200:AG200"/>
    <mergeCell ref="AH200:AI200"/>
    <mergeCell ref="P199:Q199"/>
    <mergeCell ref="R199:S199"/>
    <mergeCell ref="AD196:AE196"/>
    <mergeCell ref="AF196:AG196"/>
    <mergeCell ref="AH196:AI196"/>
    <mergeCell ref="T197:U197"/>
    <mergeCell ref="V197:W197"/>
    <mergeCell ref="X197:Y197"/>
    <mergeCell ref="Z197:AA197"/>
    <mergeCell ref="AB197:AC197"/>
    <mergeCell ref="AD197:AE197"/>
    <mergeCell ref="AF197:AG197"/>
    <mergeCell ref="AH197:AI197"/>
    <mergeCell ref="P198:Q198"/>
    <mergeCell ref="R198:S198"/>
    <mergeCell ref="T198:U198"/>
    <mergeCell ref="V198:W198"/>
    <mergeCell ref="X198:Y198"/>
    <mergeCell ref="Z198:AA198"/>
    <mergeCell ref="AB198:AC198"/>
    <mergeCell ref="AD198:AE198"/>
    <mergeCell ref="AF198:AG198"/>
    <mergeCell ref="AH198:AI198"/>
    <mergeCell ref="X196:Y196"/>
    <mergeCell ref="Z196:AA196"/>
    <mergeCell ref="AB196:AC196"/>
    <mergeCell ref="R197:S197"/>
    <mergeCell ref="P196:Q196"/>
    <mergeCell ref="R196:S196"/>
    <mergeCell ref="AD193:AE193"/>
    <mergeCell ref="AF193:AG193"/>
    <mergeCell ref="AH193:AI193"/>
    <mergeCell ref="P194:Q194"/>
    <mergeCell ref="R194:S194"/>
    <mergeCell ref="T194:U194"/>
    <mergeCell ref="V194:W194"/>
    <mergeCell ref="X194:Y194"/>
    <mergeCell ref="Z194:AA194"/>
    <mergeCell ref="AB194:AC194"/>
    <mergeCell ref="AD194:AE194"/>
    <mergeCell ref="AF194:AG194"/>
    <mergeCell ref="AH194:AI194"/>
    <mergeCell ref="P195:Q195"/>
    <mergeCell ref="R195:S195"/>
    <mergeCell ref="T195:U195"/>
    <mergeCell ref="V195:W195"/>
    <mergeCell ref="X195:Y195"/>
    <mergeCell ref="Z195:AA195"/>
    <mergeCell ref="AB195:AC195"/>
    <mergeCell ref="AD195:AE195"/>
    <mergeCell ref="AF195:AG195"/>
    <mergeCell ref="AH195:AI195"/>
    <mergeCell ref="T193:U193"/>
    <mergeCell ref="V193:W193"/>
    <mergeCell ref="X193:Y193"/>
    <mergeCell ref="Z193:AA193"/>
    <mergeCell ref="AB193:AC193"/>
    <mergeCell ref="AD190:AE190"/>
    <mergeCell ref="AF190:AG190"/>
    <mergeCell ref="AH190:AI190"/>
    <mergeCell ref="P191:Q191"/>
    <mergeCell ref="R191:S191"/>
    <mergeCell ref="T191:U191"/>
    <mergeCell ref="V191:W191"/>
    <mergeCell ref="X191:Y191"/>
    <mergeCell ref="Z191:AA191"/>
    <mergeCell ref="AB191:AC191"/>
    <mergeCell ref="AD191:AE191"/>
    <mergeCell ref="AF191:AG191"/>
    <mergeCell ref="AH191:AI191"/>
    <mergeCell ref="P192:Q192"/>
    <mergeCell ref="R192:S192"/>
    <mergeCell ref="T192:U192"/>
    <mergeCell ref="V192:W192"/>
    <mergeCell ref="X192:Y192"/>
    <mergeCell ref="Z192:AA192"/>
    <mergeCell ref="AB192:AC192"/>
    <mergeCell ref="AD192:AE192"/>
    <mergeCell ref="AF192:AG192"/>
    <mergeCell ref="AH192:AI192"/>
    <mergeCell ref="T190:U190"/>
    <mergeCell ref="V190:W190"/>
    <mergeCell ref="X190:Y190"/>
    <mergeCell ref="Z190:AA190"/>
    <mergeCell ref="AB190:AC190"/>
    <mergeCell ref="AD187:AE187"/>
    <mergeCell ref="AF187:AG187"/>
    <mergeCell ref="AH187:AI187"/>
    <mergeCell ref="P188:Q188"/>
    <mergeCell ref="R188:S188"/>
    <mergeCell ref="T188:U188"/>
    <mergeCell ref="V188:W188"/>
    <mergeCell ref="X188:Y188"/>
    <mergeCell ref="Z188:AA188"/>
    <mergeCell ref="AB188:AC188"/>
    <mergeCell ref="AD188:AE188"/>
    <mergeCell ref="AF188:AG188"/>
    <mergeCell ref="AH188:AI188"/>
    <mergeCell ref="P189:Q189"/>
    <mergeCell ref="R189:S189"/>
    <mergeCell ref="T189:U189"/>
    <mergeCell ref="V189:W189"/>
    <mergeCell ref="X189:Y189"/>
    <mergeCell ref="Z189:AA189"/>
    <mergeCell ref="AB189:AC189"/>
    <mergeCell ref="AD189:AE189"/>
    <mergeCell ref="AF189:AG189"/>
    <mergeCell ref="AH189:AI189"/>
    <mergeCell ref="AB187:AC187"/>
    <mergeCell ref="T185:U185"/>
    <mergeCell ref="V185:W185"/>
    <mergeCell ref="X185:Y185"/>
    <mergeCell ref="Z185:AA185"/>
    <mergeCell ref="AB185:AC185"/>
    <mergeCell ref="AD185:AE185"/>
    <mergeCell ref="AF185:AG185"/>
    <mergeCell ref="AH185:AI185"/>
    <mergeCell ref="P186:Q186"/>
    <mergeCell ref="R186:S186"/>
    <mergeCell ref="T186:U186"/>
    <mergeCell ref="V186:W186"/>
    <mergeCell ref="X186:Y186"/>
    <mergeCell ref="Z186:AA186"/>
    <mergeCell ref="AB186:AC186"/>
    <mergeCell ref="AD186:AE186"/>
    <mergeCell ref="AF186:AG186"/>
    <mergeCell ref="AH186:AI186"/>
    <mergeCell ref="R183:S183"/>
    <mergeCell ref="T183:U183"/>
    <mergeCell ref="V183:W183"/>
    <mergeCell ref="X183:Y183"/>
    <mergeCell ref="Z183:AA183"/>
    <mergeCell ref="AB183:AC183"/>
    <mergeCell ref="AD183:AE183"/>
    <mergeCell ref="AF183:AG183"/>
    <mergeCell ref="AH183:AI183"/>
    <mergeCell ref="R180:S180"/>
    <mergeCell ref="T180:U180"/>
    <mergeCell ref="V180:W180"/>
    <mergeCell ref="X180:Y180"/>
    <mergeCell ref="Z180:AA180"/>
    <mergeCell ref="AB180:AC180"/>
    <mergeCell ref="AD180:AE180"/>
    <mergeCell ref="AF180:AG180"/>
    <mergeCell ref="AH180:AI180"/>
    <mergeCell ref="R181:S181"/>
    <mergeCell ref="T181:U181"/>
    <mergeCell ref="V181:W181"/>
    <mergeCell ref="AH181:AI181"/>
    <mergeCell ref="AH182:AI182"/>
    <mergeCell ref="Z182:AA182"/>
    <mergeCell ref="AB182:AC182"/>
    <mergeCell ref="AD182:AE182"/>
    <mergeCell ref="AF182:AG182"/>
    <mergeCell ref="X181:Y181"/>
    <mergeCell ref="Z181:AA181"/>
    <mergeCell ref="AB181:AC181"/>
    <mergeCell ref="AD181:AE181"/>
    <mergeCell ref="AF181:AG181"/>
    <mergeCell ref="AB174:AC174"/>
    <mergeCell ref="AD174:AE174"/>
    <mergeCell ref="AF174:AG174"/>
    <mergeCell ref="AH174:AI174"/>
    <mergeCell ref="P175:Q175"/>
    <mergeCell ref="R175:S175"/>
    <mergeCell ref="T175:U175"/>
    <mergeCell ref="V175:W175"/>
    <mergeCell ref="X175:Y175"/>
    <mergeCell ref="Z175:AA175"/>
    <mergeCell ref="AB175:AC175"/>
    <mergeCell ref="AD175:AE175"/>
    <mergeCell ref="AF178:AG178"/>
    <mergeCell ref="AH178:AI178"/>
    <mergeCell ref="P179:Q179"/>
    <mergeCell ref="R179:S179"/>
    <mergeCell ref="T179:U179"/>
    <mergeCell ref="V179:W179"/>
    <mergeCell ref="X179:Y179"/>
    <mergeCell ref="Z179:AA179"/>
    <mergeCell ref="AB179:AC179"/>
    <mergeCell ref="AD179:AE179"/>
    <mergeCell ref="AF179:AG179"/>
    <mergeCell ref="AH179:AI179"/>
    <mergeCell ref="Z176:AA176"/>
    <mergeCell ref="AB176:AC176"/>
    <mergeCell ref="AD176:AE176"/>
    <mergeCell ref="AF176:AG176"/>
    <mergeCell ref="AH176:AI176"/>
    <mergeCell ref="P177:Q177"/>
    <mergeCell ref="AH177:AI177"/>
    <mergeCell ref="X178:Y178"/>
    <mergeCell ref="R171:S171"/>
    <mergeCell ref="T171:U171"/>
    <mergeCell ref="V171:W171"/>
    <mergeCell ref="X171:Y171"/>
    <mergeCell ref="Z171:AA171"/>
    <mergeCell ref="AB171:AC171"/>
    <mergeCell ref="AD171:AE171"/>
    <mergeCell ref="AF171:AG171"/>
    <mergeCell ref="AH171:AI171"/>
    <mergeCell ref="AF175:AG175"/>
    <mergeCell ref="AH175:AI175"/>
    <mergeCell ref="R172:S172"/>
    <mergeCell ref="T172:U172"/>
    <mergeCell ref="V172:W172"/>
    <mergeCell ref="X172:Y172"/>
    <mergeCell ref="Z172:AA172"/>
    <mergeCell ref="AB172:AC172"/>
    <mergeCell ref="AD172:AE172"/>
    <mergeCell ref="AF172:AG172"/>
    <mergeCell ref="AH172:AI172"/>
    <mergeCell ref="R173:S173"/>
    <mergeCell ref="T173:U173"/>
    <mergeCell ref="V173:W173"/>
    <mergeCell ref="X173:Y173"/>
    <mergeCell ref="Z173:AA173"/>
    <mergeCell ref="AB173:AC173"/>
    <mergeCell ref="AD173:AE173"/>
    <mergeCell ref="AF173:AG173"/>
    <mergeCell ref="AH173:AI173"/>
    <mergeCell ref="R174:S174"/>
    <mergeCell ref="T174:U174"/>
    <mergeCell ref="V174:W174"/>
    <mergeCell ref="R169:S169"/>
    <mergeCell ref="T169:U169"/>
    <mergeCell ref="V169:W169"/>
    <mergeCell ref="X169:Y169"/>
    <mergeCell ref="Z169:AA169"/>
    <mergeCell ref="AB169:AC169"/>
    <mergeCell ref="AD169:AE169"/>
    <mergeCell ref="AF169:AG169"/>
    <mergeCell ref="AH169:AI169"/>
    <mergeCell ref="R170:S170"/>
    <mergeCell ref="T170:U170"/>
    <mergeCell ref="V170:W170"/>
    <mergeCell ref="X170:Y170"/>
    <mergeCell ref="Z170:AA170"/>
    <mergeCell ref="AB170:AC170"/>
    <mergeCell ref="AD170:AE170"/>
    <mergeCell ref="AF170:AG170"/>
    <mergeCell ref="AH170:AI170"/>
    <mergeCell ref="R167:S167"/>
    <mergeCell ref="T167:U167"/>
    <mergeCell ref="V167:W167"/>
    <mergeCell ref="X167:Y167"/>
    <mergeCell ref="Z167:AA167"/>
    <mergeCell ref="AB167:AC167"/>
    <mergeCell ref="AD167:AE167"/>
    <mergeCell ref="AF167:AG167"/>
    <mergeCell ref="AH167:AI167"/>
    <mergeCell ref="R168:S168"/>
    <mergeCell ref="T168:U168"/>
    <mergeCell ref="V168:W168"/>
    <mergeCell ref="X168:Y168"/>
    <mergeCell ref="Z168:AA168"/>
    <mergeCell ref="AB168:AC168"/>
    <mergeCell ref="AD168:AE168"/>
    <mergeCell ref="AF168:AG168"/>
    <mergeCell ref="AH168:AI168"/>
    <mergeCell ref="P164:Q164"/>
    <mergeCell ref="P166:Q166"/>
    <mergeCell ref="P168:Q168"/>
    <mergeCell ref="P170:Q170"/>
    <mergeCell ref="P172:Q172"/>
    <mergeCell ref="P174:Q174"/>
    <mergeCell ref="P176:Q176"/>
    <mergeCell ref="P178:Q178"/>
    <mergeCell ref="P180:Q180"/>
    <mergeCell ref="P182:Q182"/>
    <mergeCell ref="N177:O177"/>
    <mergeCell ref="N178:O178"/>
    <mergeCell ref="P165:Q165"/>
    <mergeCell ref="P169:Q169"/>
    <mergeCell ref="P171:Q171"/>
    <mergeCell ref="P173:Q173"/>
    <mergeCell ref="P183:Q183"/>
    <mergeCell ref="P181:Q181"/>
    <mergeCell ref="H184:J184"/>
    <mergeCell ref="H185:J185"/>
    <mergeCell ref="H186:J186"/>
    <mergeCell ref="H187:J187"/>
    <mergeCell ref="H188:J188"/>
    <mergeCell ref="H189:J189"/>
    <mergeCell ref="H190:J190"/>
    <mergeCell ref="H191:J191"/>
    <mergeCell ref="H192:J192"/>
    <mergeCell ref="H193:J193"/>
    <mergeCell ref="N179:O179"/>
    <mergeCell ref="N180:O180"/>
    <mergeCell ref="N181:O181"/>
    <mergeCell ref="N182:O182"/>
    <mergeCell ref="N183:O183"/>
    <mergeCell ref="N184:O184"/>
    <mergeCell ref="N185:O185"/>
    <mergeCell ref="N186:O186"/>
    <mergeCell ref="N187:O187"/>
    <mergeCell ref="N188:O188"/>
    <mergeCell ref="N189:O189"/>
    <mergeCell ref="N190:O190"/>
    <mergeCell ref="N191:O191"/>
    <mergeCell ref="N192:O192"/>
    <mergeCell ref="K186:M186"/>
    <mergeCell ref="K167:M167"/>
    <mergeCell ref="K171:M171"/>
    <mergeCell ref="K172:M172"/>
    <mergeCell ref="K173:M173"/>
    <mergeCell ref="H163:J163"/>
    <mergeCell ref="H164:J164"/>
    <mergeCell ref="H165:J165"/>
    <mergeCell ref="H166:J166"/>
    <mergeCell ref="K163:M163"/>
    <mergeCell ref="K168:M168"/>
    <mergeCell ref="H177:J177"/>
    <mergeCell ref="H178:J178"/>
    <mergeCell ref="H179:J179"/>
    <mergeCell ref="H180:J180"/>
    <mergeCell ref="H181:J181"/>
    <mergeCell ref="H182:J182"/>
    <mergeCell ref="H183:J183"/>
    <mergeCell ref="R166:S166"/>
    <mergeCell ref="T166:U166"/>
    <mergeCell ref="V166:W166"/>
    <mergeCell ref="X166:Y166"/>
    <mergeCell ref="Z166:AA166"/>
    <mergeCell ref="AB166:AC166"/>
    <mergeCell ref="AD166:AE166"/>
    <mergeCell ref="AF166:AG166"/>
    <mergeCell ref="AH166:AI166"/>
    <mergeCell ref="P167:Q167"/>
    <mergeCell ref="H172:J172"/>
    <mergeCell ref="H173:J173"/>
    <mergeCell ref="H174:J174"/>
    <mergeCell ref="H175:J175"/>
    <mergeCell ref="H176:J176"/>
    <mergeCell ref="N163:O163"/>
    <mergeCell ref="N164:O164"/>
    <mergeCell ref="N165:O165"/>
    <mergeCell ref="N166:O166"/>
    <mergeCell ref="N167:O167"/>
    <mergeCell ref="N168:O168"/>
    <mergeCell ref="N169:O169"/>
    <mergeCell ref="N170:O170"/>
    <mergeCell ref="N171:O171"/>
    <mergeCell ref="N172:O172"/>
    <mergeCell ref="N173:O173"/>
    <mergeCell ref="N174:O174"/>
    <mergeCell ref="N175:O175"/>
    <mergeCell ref="N176:O176"/>
    <mergeCell ref="K164:M164"/>
    <mergeCell ref="K165:M165"/>
    <mergeCell ref="K166:M166"/>
    <mergeCell ref="BK37:BL37"/>
    <mergeCell ref="BM37:BN37"/>
    <mergeCell ref="BO37:BP37"/>
    <mergeCell ref="BQ35:BR35"/>
    <mergeCell ref="BS35:BT35"/>
    <mergeCell ref="BI34:BJ34"/>
    <mergeCell ref="BK34:BL34"/>
    <mergeCell ref="BM34:BN34"/>
    <mergeCell ref="BO34:BP34"/>
    <mergeCell ref="BQ34:BR34"/>
    <mergeCell ref="H167:J167"/>
    <mergeCell ref="H168:J168"/>
    <mergeCell ref="H169:J169"/>
    <mergeCell ref="H170:J170"/>
    <mergeCell ref="R164:S164"/>
    <mergeCell ref="T164:U164"/>
    <mergeCell ref="V164:W164"/>
    <mergeCell ref="X164:Y164"/>
    <mergeCell ref="Z164:AA164"/>
    <mergeCell ref="AB164:AC164"/>
    <mergeCell ref="AD164:AE164"/>
    <mergeCell ref="AF164:AG164"/>
    <mergeCell ref="AH164:AI164"/>
    <mergeCell ref="R165:S165"/>
    <mergeCell ref="T165:U165"/>
    <mergeCell ref="V165:W165"/>
    <mergeCell ref="X165:Y165"/>
    <mergeCell ref="Z165:AA165"/>
    <mergeCell ref="AB165:AC165"/>
    <mergeCell ref="AD165:AE165"/>
    <mergeCell ref="AF165:AG165"/>
    <mergeCell ref="AH165:AI165"/>
    <mergeCell ref="AO58:AQ58"/>
    <mergeCell ref="AR58:AT58"/>
    <mergeCell ref="AJ61:AK61"/>
    <mergeCell ref="AJ62:AK62"/>
    <mergeCell ref="CG29:CH29"/>
    <mergeCell ref="AX29:AY29"/>
    <mergeCell ref="CA30:CB30"/>
    <mergeCell ref="BI29:BJ29"/>
    <mergeCell ref="BK29:BL29"/>
    <mergeCell ref="BM29:BN29"/>
    <mergeCell ref="BO29:BP29"/>
    <mergeCell ref="BQ29:BR29"/>
    <mergeCell ref="BS29:BT29"/>
    <mergeCell ref="BU29:BV29"/>
    <mergeCell ref="BE29:BF29"/>
    <mergeCell ref="BG29:BH29"/>
    <mergeCell ref="BA29:BB29"/>
    <mergeCell ref="BC29:BD29"/>
    <mergeCell ref="BU35:BV35"/>
    <mergeCell ref="CC31:CD31"/>
    <mergeCell ref="CE31:CF31"/>
    <mergeCell ref="CG31:CH31"/>
    <mergeCell ref="CC32:CD32"/>
    <mergeCell ref="CE32:CF32"/>
    <mergeCell ref="CG32:CH32"/>
    <mergeCell ref="BS33:BT33"/>
    <mergeCell ref="BU33:BV33"/>
    <mergeCell ref="BW33:BX33"/>
    <mergeCell ref="CA33:CB33"/>
    <mergeCell ref="CC33:CD33"/>
    <mergeCell ref="CA29:CB29"/>
    <mergeCell ref="BE34:BF34"/>
    <mergeCell ref="BU26:BV26"/>
    <mergeCell ref="BC33:BD33"/>
    <mergeCell ref="BK32:BL32"/>
    <mergeCell ref="BE33:BF33"/>
    <mergeCell ref="BY33:BZ33"/>
    <mergeCell ref="BI36:BJ36"/>
    <mergeCell ref="BK36:BL36"/>
    <mergeCell ref="BE36:BF36"/>
    <mergeCell ref="BA55:BB55"/>
    <mergeCell ref="BC55:BD55"/>
    <mergeCell ref="BA57:BB57"/>
    <mergeCell ref="BC57:BD57"/>
    <mergeCell ref="AL64:AN64"/>
    <mergeCell ref="AO63:AQ63"/>
    <mergeCell ref="AR55:AT55"/>
    <mergeCell ref="AR56:AT56"/>
    <mergeCell ref="AH63:AI63"/>
    <mergeCell ref="AH64:AI64"/>
    <mergeCell ref="AH50:AI50"/>
    <mergeCell ref="BC54:BD54"/>
    <mergeCell ref="BA54:BB54"/>
    <mergeCell ref="AO64:AQ64"/>
    <mergeCell ref="AR64:AT64"/>
    <mergeCell ref="AO61:AQ61"/>
    <mergeCell ref="AR61:AT61"/>
    <mergeCell ref="AR60:AT60"/>
    <mergeCell ref="AO62:AQ62"/>
    <mergeCell ref="AL50:AN50"/>
    <mergeCell ref="AL54:AN54"/>
    <mergeCell ref="AL59:AN59"/>
    <mergeCell ref="AJ54:AK54"/>
    <mergeCell ref="AO52:AQ52"/>
    <mergeCell ref="CE33:CF33"/>
    <mergeCell ref="BG32:BH32"/>
    <mergeCell ref="BI32:BJ32"/>
    <mergeCell ref="AJ42:AK42"/>
    <mergeCell ref="AJ43:AK43"/>
    <mergeCell ref="BC32:BD32"/>
    <mergeCell ref="BK35:BL35"/>
    <mergeCell ref="BM35:BN35"/>
    <mergeCell ref="BO35:BP35"/>
    <mergeCell ref="CA34:CB34"/>
    <mergeCell ref="BA35:BB35"/>
    <mergeCell ref="BC35:BD35"/>
    <mergeCell ref="BC36:BD36"/>
    <mergeCell ref="BA36:BB36"/>
    <mergeCell ref="BO30:BP30"/>
    <mergeCell ref="BQ30:BR30"/>
    <mergeCell ref="BA31:BB31"/>
    <mergeCell ref="BC31:BD31"/>
    <mergeCell ref="BE31:BF31"/>
    <mergeCell ref="BA33:BB33"/>
    <mergeCell ref="BA32:BB32"/>
    <mergeCell ref="BY31:BZ31"/>
    <mergeCell ref="CA31:CB31"/>
    <mergeCell ref="BW34:BX34"/>
    <mergeCell ref="BM36:BN36"/>
    <mergeCell ref="BO36:BP36"/>
    <mergeCell ref="BQ36:BR36"/>
    <mergeCell ref="BS34:BT34"/>
    <mergeCell ref="BU34:BV34"/>
    <mergeCell ref="BE35:BF35"/>
    <mergeCell ref="BG35:BH35"/>
    <mergeCell ref="BI35:BJ35"/>
    <mergeCell ref="AU7:AV7"/>
    <mergeCell ref="AR8:AT8"/>
    <mergeCell ref="AU8:AV8"/>
    <mergeCell ref="AR9:AT9"/>
    <mergeCell ref="AU9:AV9"/>
    <mergeCell ref="Z10:AB10"/>
    <mergeCell ref="AH49:AI49"/>
    <mergeCell ref="AE51:AG51"/>
    <mergeCell ref="Z50:AB50"/>
    <mergeCell ref="AM7:AO7"/>
    <mergeCell ref="AM8:AO8"/>
    <mergeCell ref="AM9:AO9"/>
    <mergeCell ref="AR10:AT10"/>
    <mergeCell ref="AU10:AV10"/>
    <mergeCell ref="AC7:AE7"/>
    <mergeCell ref="AH48:AI48"/>
    <mergeCell ref="AL30:AN30"/>
    <mergeCell ref="AO30:AQ30"/>
    <mergeCell ref="AU13:AV13"/>
    <mergeCell ref="AL12:AV12"/>
    <mergeCell ref="AB22:AD22"/>
    <mergeCell ref="AB23:AD23"/>
    <mergeCell ref="AO32:AQ32"/>
    <mergeCell ref="AO34:AQ34"/>
    <mergeCell ref="AM10:AO10"/>
    <mergeCell ref="Z35:AB35"/>
    <mergeCell ref="Z36:AB36"/>
    <mergeCell ref="AC45:AD45"/>
    <mergeCell ref="AP10:AQ10"/>
    <mergeCell ref="AR13:AT13"/>
    <mergeCell ref="AH13:AJ13"/>
    <mergeCell ref="AC48:AD48"/>
    <mergeCell ref="AC55:AD55"/>
    <mergeCell ref="AC56:AD56"/>
    <mergeCell ref="AC57:AD57"/>
    <mergeCell ref="W63:Y63"/>
    <mergeCell ref="W53:Y53"/>
    <mergeCell ref="W54:Y54"/>
    <mergeCell ref="W55:Y55"/>
    <mergeCell ref="Z56:AB56"/>
    <mergeCell ref="Z57:AB57"/>
    <mergeCell ref="Z58:AB58"/>
    <mergeCell ref="W62:Y62"/>
    <mergeCell ref="M52:P52"/>
    <mergeCell ref="AE58:AG58"/>
    <mergeCell ref="AE59:AG59"/>
    <mergeCell ref="AC59:AD59"/>
    <mergeCell ref="AC60:AD60"/>
    <mergeCell ref="AR7:AT7"/>
    <mergeCell ref="W50:Y50"/>
    <mergeCell ref="W51:Y51"/>
    <mergeCell ref="AJ32:AK32"/>
    <mergeCell ref="AJ33:AK33"/>
    <mergeCell ref="AJ34:AK34"/>
    <mergeCell ref="AJ35:AK35"/>
    <mergeCell ref="AJ36:AK36"/>
    <mergeCell ref="AJ37:AK37"/>
    <mergeCell ref="AJ38:AK38"/>
    <mergeCell ref="AJ39:AK39"/>
    <mergeCell ref="AJ40:AK40"/>
    <mergeCell ref="AJ41:AK41"/>
    <mergeCell ref="AR35:AT35"/>
    <mergeCell ref="AR36:AT36"/>
    <mergeCell ref="AH38:AI38"/>
    <mergeCell ref="T48:U48"/>
    <mergeCell ref="T51:U51"/>
    <mergeCell ref="M54:P54"/>
    <mergeCell ref="M51:P51"/>
    <mergeCell ref="Z41:AB41"/>
    <mergeCell ref="Z42:AB42"/>
    <mergeCell ref="Z43:AB43"/>
    <mergeCell ref="AH51:AI51"/>
    <mergeCell ref="AH52:AI52"/>
    <mergeCell ref="Z37:AB37"/>
    <mergeCell ref="Z38:AB38"/>
    <mergeCell ref="AC39:AD39"/>
    <mergeCell ref="AO53:AQ53"/>
    <mergeCell ref="AL43:AN43"/>
    <mergeCell ref="AO49:AQ49"/>
    <mergeCell ref="AO37:AQ37"/>
    <mergeCell ref="AO38:AQ38"/>
    <mergeCell ref="AO39:AQ39"/>
    <mergeCell ref="AE52:AG52"/>
    <mergeCell ref="AE53:AG53"/>
    <mergeCell ref="AE54:AG54"/>
    <mergeCell ref="AC54:AD54"/>
    <mergeCell ref="AC49:AD49"/>
    <mergeCell ref="AC50:AD50"/>
    <mergeCell ref="AC51:AD51"/>
    <mergeCell ref="AC52:AD52"/>
    <mergeCell ref="AJ52:AK52"/>
    <mergeCell ref="AJ53:AK53"/>
    <mergeCell ref="AO44:AQ44"/>
    <mergeCell ref="B298:C298"/>
    <mergeCell ref="B297:C297"/>
    <mergeCell ref="B296:C296"/>
    <mergeCell ref="B163:C163"/>
    <mergeCell ref="T298:U298"/>
    <mergeCell ref="G298:H298"/>
    <mergeCell ref="I298:L298"/>
    <mergeCell ref="O298:P298"/>
    <mergeCell ref="R298:S298"/>
    <mergeCell ref="T296:U296"/>
    <mergeCell ref="G297:H297"/>
    <mergeCell ref="I297:L297"/>
    <mergeCell ref="O297:P297"/>
    <mergeCell ref="R297:S297"/>
    <mergeCell ref="T297:U297"/>
    <mergeCell ref="G296:H296"/>
    <mergeCell ref="O290:P290"/>
    <mergeCell ref="B289:C289"/>
    <mergeCell ref="I289:L289"/>
    <mergeCell ref="O289:P289"/>
    <mergeCell ref="B294:C294"/>
    <mergeCell ref="I294:L294"/>
    <mergeCell ref="O294:P294"/>
    <mergeCell ref="B293:C293"/>
    <mergeCell ref="I293:L293"/>
    <mergeCell ref="O293:P293"/>
    <mergeCell ref="B292:C292"/>
    <mergeCell ref="I292:L292"/>
    <mergeCell ref="B284:C284"/>
    <mergeCell ref="I283:L283"/>
    <mergeCell ref="O283:P283"/>
    <mergeCell ref="H171:J171"/>
    <mergeCell ref="Q1:S1"/>
    <mergeCell ref="T2:U2"/>
    <mergeCell ref="AC9:AE9"/>
    <mergeCell ref="AE13:AG13"/>
    <mergeCell ref="AC6:AE6"/>
    <mergeCell ref="V3:Z3"/>
    <mergeCell ref="I284:L284"/>
    <mergeCell ref="O292:P292"/>
    <mergeCell ref="B285:C285"/>
    <mergeCell ref="BE32:BF32"/>
    <mergeCell ref="BC34:BD34"/>
    <mergeCell ref="AM2:AP2"/>
    <mergeCell ref="I296:L296"/>
    <mergeCell ref="O296:P296"/>
    <mergeCell ref="R296:S296"/>
    <mergeCell ref="B295:C295"/>
    <mergeCell ref="G295:H295"/>
    <mergeCell ref="I295:L295"/>
    <mergeCell ref="O295:P295"/>
    <mergeCell ref="R295:S295"/>
    <mergeCell ref="T295:U295"/>
    <mergeCell ref="AH66:AI66"/>
    <mergeCell ref="AH67:AI67"/>
    <mergeCell ref="B291:C291"/>
    <mergeCell ref="I291:L291"/>
    <mergeCell ref="O291:P291"/>
    <mergeCell ref="B290:C290"/>
    <mergeCell ref="I290:L290"/>
    <mergeCell ref="E65:G65"/>
    <mergeCell ref="AH65:AI65"/>
    <mergeCell ref="W65:Y65"/>
    <mergeCell ref="E70:G70"/>
    <mergeCell ref="AI1:AV1"/>
    <mergeCell ref="V1:Z1"/>
    <mergeCell ref="AH54:AI54"/>
    <mergeCell ref="AH55:AI55"/>
    <mergeCell ref="AH56:AI56"/>
    <mergeCell ref="AH39:AI39"/>
    <mergeCell ref="AH40:AI40"/>
    <mergeCell ref="AH41:AI41"/>
    <mergeCell ref="AH42:AI42"/>
    <mergeCell ref="AH43:AI43"/>
    <mergeCell ref="AH44:AI44"/>
    <mergeCell ref="AH45:AI45"/>
    <mergeCell ref="AH46:AI46"/>
    <mergeCell ref="AH47:AI47"/>
    <mergeCell ref="AI2:AK3"/>
    <mergeCell ref="Z6:AB6"/>
    <mergeCell ref="AH53:AI53"/>
    <mergeCell ref="AH32:AI32"/>
    <mergeCell ref="AH33:AI33"/>
    <mergeCell ref="AH34:AI34"/>
    <mergeCell ref="AH35:AI35"/>
    <mergeCell ref="AH36:AI36"/>
    <mergeCell ref="AH37:AI37"/>
    <mergeCell ref="AO33:AQ33"/>
    <mergeCell ref="AM3:AP3"/>
    <mergeCell ref="AB1:AE1"/>
    <mergeCell ref="AC40:AD40"/>
    <mergeCell ref="AC41:AD41"/>
    <mergeCell ref="AQ3:AV3"/>
    <mergeCell ref="AQ2:AV2"/>
    <mergeCell ref="AB2:AE2"/>
    <mergeCell ref="AC8:AE8"/>
    <mergeCell ref="L9:N9"/>
    <mergeCell ref="H8:J8"/>
    <mergeCell ref="H31:L31"/>
    <mergeCell ref="H32:L32"/>
    <mergeCell ref="H33:L33"/>
    <mergeCell ref="H34:L34"/>
    <mergeCell ref="H35:L35"/>
    <mergeCell ref="W33:Y33"/>
    <mergeCell ref="W36:Y36"/>
    <mergeCell ref="H9:J9"/>
    <mergeCell ref="U13:W13"/>
    <mergeCell ref="U14:W14"/>
    <mergeCell ref="X15:Y15"/>
    <mergeCell ref="U15:W15"/>
    <mergeCell ref="H14:I14"/>
    <mergeCell ref="G10:J10"/>
    <mergeCell ref="E36:G36"/>
    <mergeCell ref="W35:Y35"/>
    <mergeCell ref="E30:G30"/>
    <mergeCell ref="H30:L30"/>
    <mergeCell ref="M30:P30"/>
    <mergeCell ref="H36:L36"/>
    <mergeCell ref="M36:P36"/>
    <mergeCell ref="P17:R17"/>
    <mergeCell ref="P18:R18"/>
    <mergeCell ref="P19:R19"/>
    <mergeCell ref="P20:R20"/>
    <mergeCell ref="P21:R21"/>
    <mergeCell ref="T31:U31"/>
    <mergeCell ref="W31:Y31"/>
    <mergeCell ref="M31:P31"/>
    <mergeCell ref="S16:T16"/>
    <mergeCell ref="T3:U3"/>
    <mergeCell ref="X17:Y17"/>
    <mergeCell ref="X18:Y18"/>
    <mergeCell ref="X19:Y19"/>
    <mergeCell ref="X20:Y20"/>
    <mergeCell ref="W8:Y8"/>
    <mergeCell ref="X21:Y21"/>
    <mergeCell ref="X22:Y22"/>
    <mergeCell ref="AB14:AD14"/>
    <mergeCell ref="AB15:AD15"/>
    <mergeCell ref="AB16:AD16"/>
    <mergeCell ref="AB13:AD13"/>
    <mergeCell ref="AE31:AG31"/>
    <mergeCell ref="W9:Y9"/>
    <mergeCell ref="AC10:AE10"/>
    <mergeCell ref="AB24:AD24"/>
    <mergeCell ref="U17:W17"/>
    <mergeCell ref="X13:Y13"/>
    <mergeCell ref="Z7:AB7"/>
    <mergeCell ref="Z8:AB8"/>
    <mergeCell ref="Z9:AB9"/>
    <mergeCell ref="W10:Y10"/>
    <mergeCell ref="W5:AD5"/>
    <mergeCell ref="B5:V5"/>
    <mergeCell ref="U8:V8"/>
    <mergeCell ref="H17:I17"/>
    <mergeCell ref="Z30:AB30"/>
    <mergeCell ref="AE30:AG30"/>
    <mergeCell ref="Z31:AB31"/>
    <mergeCell ref="J14:L14"/>
    <mergeCell ref="J15:L15"/>
    <mergeCell ref="L8:N8"/>
    <mergeCell ref="H214:J214"/>
    <mergeCell ref="H215:J215"/>
    <mergeCell ref="H216:J216"/>
    <mergeCell ref="H217:J217"/>
    <mergeCell ref="H218:J218"/>
    <mergeCell ref="H219:J219"/>
    <mergeCell ref="N214:O214"/>
    <mergeCell ref="N215:O215"/>
    <mergeCell ref="N216:O216"/>
    <mergeCell ref="N217:O217"/>
    <mergeCell ref="N218:O218"/>
    <mergeCell ref="N219:O219"/>
    <mergeCell ref="P215:Q215"/>
    <mergeCell ref="R215:S215"/>
    <mergeCell ref="R217:S217"/>
    <mergeCell ref="P219:Q219"/>
    <mergeCell ref="R219:S219"/>
    <mergeCell ref="K214:M214"/>
    <mergeCell ref="R214:S214"/>
    <mergeCell ref="T214:U214"/>
    <mergeCell ref="V214:W214"/>
    <mergeCell ref="X214:Y214"/>
    <mergeCell ref="Z214:AA214"/>
    <mergeCell ref="K219:M219"/>
    <mergeCell ref="K220:M220"/>
    <mergeCell ref="K221:M221"/>
    <mergeCell ref="T215:U215"/>
    <mergeCell ref="V215:W215"/>
    <mergeCell ref="X215:Y215"/>
    <mergeCell ref="Z215:AA215"/>
    <mergeCell ref="V220:W220"/>
    <mergeCell ref="X220:Y220"/>
    <mergeCell ref="Z220:AA220"/>
    <mergeCell ref="T217:U217"/>
    <mergeCell ref="V217:W217"/>
    <mergeCell ref="X217:Y217"/>
    <mergeCell ref="Z217:AA217"/>
    <mergeCell ref="K216:M216"/>
    <mergeCell ref="P217:Q217"/>
    <mergeCell ref="H208:J208"/>
    <mergeCell ref="H209:J209"/>
    <mergeCell ref="H210:J210"/>
    <mergeCell ref="H211:J211"/>
    <mergeCell ref="H212:J212"/>
    <mergeCell ref="H213:J213"/>
    <mergeCell ref="N208:O208"/>
    <mergeCell ref="N209:O209"/>
    <mergeCell ref="N210:O210"/>
    <mergeCell ref="N211:O211"/>
    <mergeCell ref="N212:O212"/>
    <mergeCell ref="N213:O213"/>
    <mergeCell ref="P209:Q209"/>
    <mergeCell ref="R209:S209"/>
    <mergeCell ref="P211:Q211"/>
    <mergeCell ref="R211:S211"/>
    <mergeCell ref="P213:Q213"/>
    <mergeCell ref="R213:S213"/>
    <mergeCell ref="P208:Q208"/>
    <mergeCell ref="K208:M208"/>
    <mergeCell ref="K209:M209"/>
    <mergeCell ref="R208:S208"/>
    <mergeCell ref="I274:L274"/>
    <mergeCell ref="O274:P274"/>
    <mergeCell ref="B288:C288"/>
    <mergeCell ref="I288:L288"/>
    <mergeCell ref="O288:P288"/>
    <mergeCell ref="B287:C287"/>
    <mergeCell ref="I287:L287"/>
    <mergeCell ref="O287:P287"/>
    <mergeCell ref="B286:C286"/>
    <mergeCell ref="I286:L286"/>
    <mergeCell ref="O286:P286"/>
    <mergeCell ref="B279:C279"/>
    <mergeCell ref="I279:L279"/>
    <mergeCell ref="O279:P279"/>
    <mergeCell ref="B282:C282"/>
    <mergeCell ref="B278:C278"/>
    <mergeCell ref="I278:L278"/>
    <mergeCell ref="O278:P278"/>
    <mergeCell ref="B277:C277"/>
    <mergeCell ref="I277:L277"/>
    <mergeCell ref="O277:P277"/>
    <mergeCell ref="O284:P284"/>
    <mergeCell ref="B283:C283"/>
    <mergeCell ref="I285:L285"/>
    <mergeCell ref="O285:P285"/>
    <mergeCell ref="O276:P276"/>
    <mergeCell ref="B270:C270"/>
    <mergeCell ref="I270:L270"/>
    <mergeCell ref="O270:P270"/>
    <mergeCell ref="B269:C269"/>
    <mergeCell ref="I269:L269"/>
    <mergeCell ref="O269:P269"/>
    <mergeCell ref="B268:C268"/>
    <mergeCell ref="I268:L268"/>
    <mergeCell ref="O268:P268"/>
    <mergeCell ref="I282:L282"/>
    <mergeCell ref="O282:P282"/>
    <mergeCell ref="B281:C281"/>
    <mergeCell ref="I281:L281"/>
    <mergeCell ref="O281:P281"/>
    <mergeCell ref="B280:C280"/>
    <mergeCell ref="I280:L280"/>
    <mergeCell ref="O280:P280"/>
    <mergeCell ref="B273:C273"/>
    <mergeCell ref="I273:L273"/>
    <mergeCell ref="O273:P273"/>
    <mergeCell ref="B272:C272"/>
    <mergeCell ref="I272:L272"/>
    <mergeCell ref="O272:P272"/>
    <mergeCell ref="B271:C271"/>
    <mergeCell ref="I271:L271"/>
    <mergeCell ref="O271:P271"/>
    <mergeCell ref="B276:C276"/>
    <mergeCell ref="I276:L276"/>
    <mergeCell ref="B275:C275"/>
    <mergeCell ref="I275:L275"/>
    <mergeCell ref="O275:P275"/>
    <mergeCell ref="B274:C274"/>
    <mergeCell ref="B264:C264"/>
    <mergeCell ref="I264:L264"/>
    <mergeCell ref="O264:P264"/>
    <mergeCell ref="B263:C263"/>
    <mergeCell ref="I263:L263"/>
    <mergeCell ref="O263:P263"/>
    <mergeCell ref="B262:C262"/>
    <mergeCell ref="I262:L262"/>
    <mergeCell ref="O262:P262"/>
    <mergeCell ref="B267:C267"/>
    <mergeCell ref="I267:L267"/>
    <mergeCell ref="O267:P267"/>
    <mergeCell ref="B266:C266"/>
    <mergeCell ref="I266:L266"/>
    <mergeCell ref="O266:P266"/>
    <mergeCell ref="B265:C265"/>
    <mergeCell ref="I265:L265"/>
    <mergeCell ref="O265:P265"/>
    <mergeCell ref="B258:C258"/>
    <mergeCell ref="I258:L258"/>
    <mergeCell ref="O258:P258"/>
    <mergeCell ref="B257:C257"/>
    <mergeCell ref="I257:L257"/>
    <mergeCell ref="O257:P257"/>
    <mergeCell ref="B256:C256"/>
    <mergeCell ref="I256:L256"/>
    <mergeCell ref="O256:P256"/>
    <mergeCell ref="B261:C261"/>
    <mergeCell ref="I261:L261"/>
    <mergeCell ref="O261:P261"/>
    <mergeCell ref="B260:C260"/>
    <mergeCell ref="I260:L260"/>
    <mergeCell ref="O260:P260"/>
    <mergeCell ref="B259:C259"/>
    <mergeCell ref="I259:L259"/>
    <mergeCell ref="O259:P259"/>
    <mergeCell ref="B252:C252"/>
    <mergeCell ref="I252:L252"/>
    <mergeCell ref="O252:P252"/>
    <mergeCell ref="B251:C251"/>
    <mergeCell ref="I251:L251"/>
    <mergeCell ref="O251:P251"/>
    <mergeCell ref="B250:C250"/>
    <mergeCell ref="I250:L250"/>
    <mergeCell ref="O250:P250"/>
    <mergeCell ref="B255:C255"/>
    <mergeCell ref="I255:L255"/>
    <mergeCell ref="O255:P255"/>
    <mergeCell ref="B254:C254"/>
    <mergeCell ref="I254:L254"/>
    <mergeCell ref="O254:P254"/>
    <mergeCell ref="B253:C253"/>
    <mergeCell ref="I253:L253"/>
    <mergeCell ref="O253:P253"/>
    <mergeCell ref="B246:C246"/>
    <mergeCell ref="I246:L246"/>
    <mergeCell ref="O246:P246"/>
    <mergeCell ref="B245:C245"/>
    <mergeCell ref="I245:L245"/>
    <mergeCell ref="O245:P245"/>
    <mergeCell ref="B244:C244"/>
    <mergeCell ref="I244:L244"/>
    <mergeCell ref="O244:P244"/>
    <mergeCell ref="B249:C249"/>
    <mergeCell ref="I249:L249"/>
    <mergeCell ref="O249:P249"/>
    <mergeCell ref="B248:C248"/>
    <mergeCell ref="I248:L248"/>
    <mergeCell ref="O248:P248"/>
    <mergeCell ref="B247:C247"/>
    <mergeCell ref="I247:L247"/>
    <mergeCell ref="O247:P247"/>
    <mergeCell ref="B240:C240"/>
    <mergeCell ref="I240:L240"/>
    <mergeCell ref="O240:P240"/>
    <mergeCell ref="B239:C239"/>
    <mergeCell ref="I239:L239"/>
    <mergeCell ref="O239:P239"/>
    <mergeCell ref="B238:C238"/>
    <mergeCell ref="I238:L238"/>
    <mergeCell ref="O238:P238"/>
    <mergeCell ref="B243:C243"/>
    <mergeCell ref="I243:L243"/>
    <mergeCell ref="O243:P243"/>
    <mergeCell ref="B242:C242"/>
    <mergeCell ref="I242:L242"/>
    <mergeCell ref="O242:P242"/>
    <mergeCell ref="B241:C241"/>
    <mergeCell ref="I241:L241"/>
    <mergeCell ref="O241:P241"/>
    <mergeCell ref="B234:C234"/>
    <mergeCell ref="I234:L234"/>
    <mergeCell ref="O234:P234"/>
    <mergeCell ref="B233:C233"/>
    <mergeCell ref="I233:L233"/>
    <mergeCell ref="O233:P233"/>
    <mergeCell ref="B232:C232"/>
    <mergeCell ref="I232:L232"/>
    <mergeCell ref="O232:P232"/>
    <mergeCell ref="B237:C237"/>
    <mergeCell ref="I237:L237"/>
    <mergeCell ref="O237:P237"/>
    <mergeCell ref="B236:C236"/>
    <mergeCell ref="I236:L236"/>
    <mergeCell ref="O236:P236"/>
    <mergeCell ref="B235:C235"/>
    <mergeCell ref="I235:L235"/>
    <mergeCell ref="O235:P235"/>
    <mergeCell ref="B228:C228"/>
    <mergeCell ref="I228:L228"/>
    <mergeCell ref="O228:P228"/>
    <mergeCell ref="B227:C227"/>
    <mergeCell ref="I227:L227"/>
    <mergeCell ref="O227:P227"/>
    <mergeCell ref="B226:C226"/>
    <mergeCell ref="I226:L226"/>
    <mergeCell ref="O226:P226"/>
    <mergeCell ref="B231:C231"/>
    <mergeCell ref="I231:L231"/>
    <mergeCell ref="O231:P231"/>
    <mergeCell ref="B230:C230"/>
    <mergeCell ref="I230:L230"/>
    <mergeCell ref="O230:P230"/>
    <mergeCell ref="B229:C229"/>
    <mergeCell ref="I229:L229"/>
    <mergeCell ref="O229:P229"/>
    <mergeCell ref="B225:C225"/>
    <mergeCell ref="I225:L225"/>
    <mergeCell ref="O225:P225"/>
    <mergeCell ref="B224:C224"/>
    <mergeCell ref="I224:L224"/>
    <mergeCell ref="O224:P224"/>
    <mergeCell ref="H220:J220"/>
    <mergeCell ref="H221:J221"/>
    <mergeCell ref="H222:J222"/>
    <mergeCell ref="H223:J223"/>
    <mergeCell ref="N220:O220"/>
    <mergeCell ref="N221:O221"/>
    <mergeCell ref="N222:O222"/>
    <mergeCell ref="N223:O223"/>
    <mergeCell ref="P221:Q221"/>
    <mergeCell ref="R221:S221"/>
    <mergeCell ref="T221:U221"/>
    <mergeCell ref="P223:Q223"/>
    <mergeCell ref="R223:S223"/>
    <mergeCell ref="T223:U223"/>
    <mergeCell ref="P222:Q222"/>
    <mergeCell ref="R222:S222"/>
    <mergeCell ref="P220:Q220"/>
    <mergeCell ref="R220:S220"/>
    <mergeCell ref="K222:M222"/>
    <mergeCell ref="K223:M223"/>
    <mergeCell ref="K198:M198"/>
    <mergeCell ref="K199:M199"/>
    <mergeCell ref="K200:M200"/>
    <mergeCell ref="K201:M201"/>
    <mergeCell ref="H202:J202"/>
    <mergeCell ref="H203:J203"/>
    <mergeCell ref="H204:J204"/>
    <mergeCell ref="H205:J205"/>
    <mergeCell ref="H206:J206"/>
    <mergeCell ref="H207:J207"/>
    <mergeCell ref="N202:O202"/>
    <mergeCell ref="N203:O203"/>
    <mergeCell ref="N204:O204"/>
    <mergeCell ref="N205:O205"/>
    <mergeCell ref="N206:O206"/>
    <mergeCell ref="N207:O207"/>
    <mergeCell ref="P203:Q203"/>
    <mergeCell ref="R203:S203"/>
    <mergeCell ref="P205:Q205"/>
    <mergeCell ref="R205:S205"/>
    <mergeCell ref="P207:Q207"/>
    <mergeCell ref="K206:M206"/>
    <mergeCell ref="K207:M207"/>
    <mergeCell ref="K187:M187"/>
    <mergeCell ref="K188:M188"/>
    <mergeCell ref="K189:M189"/>
    <mergeCell ref="K190:M190"/>
    <mergeCell ref="H196:J196"/>
    <mergeCell ref="H197:J197"/>
    <mergeCell ref="H198:J198"/>
    <mergeCell ref="H199:J199"/>
    <mergeCell ref="H200:J200"/>
    <mergeCell ref="H201:J201"/>
    <mergeCell ref="N196:O196"/>
    <mergeCell ref="N197:O197"/>
    <mergeCell ref="N198:O198"/>
    <mergeCell ref="N199:O199"/>
    <mergeCell ref="N200:O200"/>
    <mergeCell ref="N201:O201"/>
    <mergeCell ref="P197:Q197"/>
    <mergeCell ref="H194:J194"/>
    <mergeCell ref="H195:J195"/>
    <mergeCell ref="N193:O193"/>
    <mergeCell ref="N194:O194"/>
    <mergeCell ref="N195:O195"/>
    <mergeCell ref="P190:Q190"/>
    <mergeCell ref="R190:S190"/>
    <mergeCell ref="P193:Q193"/>
    <mergeCell ref="R193:S193"/>
    <mergeCell ref="P184:Q184"/>
    <mergeCell ref="R184:S184"/>
    <mergeCell ref="T184:U184"/>
    <mergeCell ref="V184:W184"/>
    <mergeCell ref="X184:Y184"/>
    <mergeCell ref="Z184:AA184"/>
    <mergeCell ref="AB184:AC184"/>
    <mergeCell ref="P187:Q187"/>
    <mergeCell ref="R187:S187"/>
    <mergeCell ref="T187:U187"/>
    <mergeCell ref="V187:W187"/>
    <mergeCell ref="X187:Y187"/>
    <mergeCell ref="Z187:AA187"/>
    <mergeCell ref="K195:M195"/>
    <mergeCell ref="AC42:AD42"/>
    <mergeCell ref="Z39:AB39"/>
    <mergeCell ref="Z40:AB40"/>
    <mergeCell ref="T47:U47"/>
    <mergeCell ref="M48:P48"/>
    <mergeCell ref="AC44:AD44"/>
    <mergeCell ref="W45:Y45"/>
    <mergeCell ref="J93:K93"/>
    <mergeCell ref="J85:K85"/>
    <mergeCell ref="J86:K86"/>
    <mergeCell ref="J87:K87"/>
    <mergeCell ref="J88:K88"/>
    <mergeCell ref="L87:M87"/>
    <mergeCell ref="N87:O87"/>
    <mergeCell ref="J90:K90"/>
    <mergeCell ref="J91:K91"/>
    <mergeCell ref="M49:P49"/>
    <mergeCell ref="M50:P50"/>
    <mergeCell ref="J23:L23"/>
    <mergeCell ref="J24:L24"/>
    <mergeCell ref="J16:L16"/>
    <mergeCell ref="U21:W21"/>
    <mergeCell ref="U22:W22"/>
    <mergeCell ref="W46:Y46"/>
    <mergeCell ref="X16:Y16"/>
    <mergeCell ref="U16:W16"/>
    <mergeCell ref="H18:I18"/>
    <mergeCell ref="H19:I19"/>
    <mergeCell ref="H20:I20"/>
    <mergeCell ref="H43:L43"/>
    <mergeCell ref="H44:L44"/>
    <mergeCell ref="M45:P45"/>
    <mergeCell ref="M46:P46"/>
    <mergeCell ref="H24:I24"/>
    <mergeCell ref="T45:U45"/>
    <mergeCell ref="T46:U46"/>
    <mergeCell ref="Q46:S46"/>
    <mergeCell ref="W41:Y41"/>
    <mergeCell ref="Q45:S45"/>
    <mergeCell ref="H46:L46"/>
    <mergeCell ref="W42:Y42"/>
    <mergeCell ref="W43:Y43"/>
    <mergeCell ref="W44:Y44"/>
    <mergeCell ref="Q44:S44"/>
    <mergeCell ref="M34:P34"/>
    <mergeCell ref="M35:P35"/>
    <mergeCell ref="W37:Y37"/>
    <mergeCell ref="M42:P42"/>
    <mergeCell ref="H42:L42"/>
    <mergeCell ref="H41:L41"/>
    <mergeCell ref="B29:P29"/>
    <mergeCell ref="E31:G31"/>
    <mergeCell ref="E32:G32"/>
    <mergeCell ref="E33:G33"/>
    <mergeCell ref="E34:G34"/>
    <mergeCell ref="E35:G35"/>
    <mergeCell ref="E39:G39"/>
    <mergeCell ref="E40:G40"/>
    <mergeCell ref="Q41:S41"/>
    <mergeCell ref="Q42:S42"/>
    <mergeCell ref="Q43:S43"/>
    <mergeCell ref="W34:Y34"/>
    <mergeCell ref="Q29:AK29"/>
    <mergeCell ref="Q37:S37"/>
    <mergeCell ref="Q38:S38"/>
    <mergeCell ref="Q39:S39"/>
    <mergeCell ref="Q40:S40"/>
    <mergeCell ref="W38:Y38"/>
    <mergeCell ref="W39:Y39"/>
    <mergeCell ref="W40:Y40"/>
    <mergeCell ref="B30:D30"/>
    <mergeCell ref="E37:G37"/>
    <mergeCell ref="AE33:AG33"/>
    <mergeCell ref="AE34:AG34"/>
    <mergeCell ref="AE35:AG35"/>
    <mergeCell ref="AE36:AG36"/>
    <mergeCell ref="AE37:AG37"/>
    <mergeCell ref="Z32:AB32"/>
    <mergeCell ref="Z33:AB33"/>
    <mergeCell ref="AE32:AG32"/>
    <mergeCell ref="M39:P39"/>
    <mergeCell ref="M32:P32"/>
    <mergeCell ref="E46:G46"/>
    <mergeCell ref="M43:P43"/>
    <mergeCell ref="M44:P44"/>
    <mergeCell ref="H37:L37"/>
    <mergeCell ref="H38:L38"/>
    <mergeCell ref="H39:L39"/>
    <mergeCell ref="H40:L40"/>
    <mergeCell ref="M37:P37"/>
    <mergeCell ref="M38:P38"/>
    <mergeCell ref="T32:U32"/>
    <mergeCell ref="T33:U33"/>
    <mergeCell ref="T34:U34"/>
    <mergeCell ref="T35:U35"/>
    <mergeCell ref="T36:U36"/>
    <mergeCell ref="T37:U37"/>
    <mergeCell ref="T38:U38"/>
    <mergeCell ref="T39:U39"/>
    <mergeCell ref="T40:U40"/>
    <mergeCell ref="T41:U41"/>
    <mergeCell ref="T42:U42"/>
    <mergeCell ref="T43:U43"/>
    <mergeCell ref="T44:U44"/>
    <mergeCell ref="M40:P40"/>
    <mergeCell ref="M41:P41"/>
    <mergeCell ref="Q36:S36"/>
    <mergeCell ref="M33:P33"/>
    <mergeCell ref="V2:Z2"/>
    <mergeCell ref="U23:W23"/>
    <mergeCell ref="H15:I15"/>
    <mergeCell ref="AB17:AD17"/>
    <mergeCell ref="AB18:AD18"/>
    <mergeCell ref="AB19:AD19"/>
    <mergeCell ref="J17:L17"/>
    <mergeCell ref="J18:L18"/>
    <mergeCell ref="J19:L19"/>
    <mergeCell ref="X23:Y23"/>
    <mergeCell ref="X24:Y24"/>
    <mergeCell ref="X14:Y14"/>
    <mergeCell ref="U6:V6"/>
    <mergeCell ref="O6:Q6"/>
    <mergeCell ref="R6:T6"/>
    <mergeCell ref="O7:Q7"/>
    <mergeCell ref="R7:T7"/>
    <mergeCell ref="O8:Q8"/>
    <mergeCell ref="O9:Q9"/>
    <mergeCell ref="R8:T8"/>
    <mergeCell ref="Q2:S2"/>
    <mergeCell ref="U9:V9"/>
    <mergeCell ref="L7:N7"/>
    <mergeCell ref="J20:L20"/>
    <mergeCell ref="J21:L21"/>
    <mergeCell ref="J22:L22"/>
    <mergeCell ref="H22:I22"/>
    <mergeCell ref="H23:I23"/>
    <mergeCell ref="H21:I21"/>
    <mergeCell ref="M24:O24"/>
    <mergeCell ref="H16:I16"/>
    <mergeCell ref="U18:W18"/>
    <mergeCell ref="B1:E2"/>
    <mergeCell ref="F1:L1"/>
    <mergeCell ref="F2:L2"/>
    <mergeCell ref="J13:L13"/>
    <mergeCell ref="U7:V7"/>
    <mergeCell ref="E49:G49"/>
    <mergeCell ref="H45:L45"/>
    <mergeCell ref="L6:N6"/>
    <mergeCell ref="W6:Y6"/>
    <mergeCell ref="CC26:CD26"/>
    <mergeCell ref="CE26:CF26"/>
    <mergeCell ref="CG26:CH26"/>
    <mergeCell ref="BA26:BB26"/>
    <mergeCell ref="BC26:BD26"/>
    <mergeCell ref="BE26:BF26"/>
    <mergeCell ref="BG26:BH26"/>
    <mergeCell ref="BI26:BJ26"/>
    <mergeCell ref="BK26:BL26"/>
    <mergeCell ref="BM26:BN26"/>
    <mergeCell ref="BO26:BP26"/>
    <mergeCell ref="BQ26:BR26"/>
    <mergeCell ref="AE23:AG23"/>
    <mergeCell ref="AH23:AJ23"/>
    <mergeCell ref="AE14:AG14"/>
    <mergeCell ref="AH14:AJ14"/>
    <mergeCell ref="AE15:AG15"/>
    <mergeCell ref="AH15:AJ15"/>
    <mergeCell ref="AE16:AG16"/>
    <mergeCell ref="AH16:AJ16"/>
    <mergeCell ref="AU22:AV22"/>
    <mergeCell ref="AE17:AG17"/>
    <mergeCell ref="BS26:BT26"/>
    <mergeCell ref="BW26:BX26"/>
    <mergeCell ref="BY26:BZ26"/>
    <mergeCell ref="AE22:AG22"/>
    <mergeCell ref="R9:T9"/>
    <mergeCell ref="O10:Q10"/>
    <mergeCell ref="R10:T10"/>
    <mergeCell ref="CA26:CB26"/>
    <mergeCell ref="CC30:CD30"/>
    <mergeCell ref="CE30:CF30"/>
    <mergeCell ref="CG30:CH30"/>
    <mergeCell ref="BA27:BB27"/>
    <mergeCell ref="BC27:BD27"/>
    <mergeCell ref="BE27:BF27"/>
    <mergeCell ref="BG27:BH27"/>
    <mergeCell ref="BI27:BJ27"/>
    <mergeCell ref="BK27:BL27"/>
    <mergeCell ref="BM27:BN27"/>
    <mergeCell ref="BO27:BP27"/>
    <mergeCell ref="BQ27:BR27"/>
    <mergeCell ref="BS27:BT27"/>
    <mergeCell ref="BU27:BV27"/>
    <mergeCell ref="CA27:CB27"/>
    <mergeCell ref="CC27:CD27"/>
    <mergeCell ref="CE27:CF27"/>
    <mergeCell ref="BA30:BB30"/>
    <mergeCell ref="BC30:BD30"/>
    <mergeCell ref="BE30:BF30"/>
    <mergeCell ref="BG30:BH30"/>
    <mergeCell ref="BI30:BJ30"/>
    <mergeCell ref="BK30:BL30"/>
    <mergeCell ref="BM30:BN30"/>
    <mergeCell ref="CG27:CH27"/>
    <mergeCell ref="BS30:BT30"/>
    <mergeCell ref="BU30:BV30"/>
    <mergeCell ref="BW30:BX30"/>
    <mergeCell ref="BW27:BX27"/>
    <mergeCell ref="CG33:CH33"/>
    <mergeCell ref="CC34:CD34"/>
    <mergeCell ref="CE34:CF34"/>
    <mergeCell ref="CG34:CH34"/>
    <mergeCell ref="CA32:CB32"/>
    <mergeCell ref="BG33:BH33"/>
    <mergeCell ref="BI33:BJ33"/>
    <mergeCell ref="BK33:BL33"/>
    <mergeCell ref="BM33:BN33"/>
    <mergeCell ref="BO33:BP33"/>
    <mergeCell ref="BQ33:BR33"/>
    <mergeCell ref="BM32:BN32"/>
    <mergeCell ref="BO32:BP32"/>
    <mergeCell ref="BQ32:BR32"/>
    <mergeCell ref="BY30:BZ30"/>
    <mergeCell ref="BY34:BZ34"/>
    <mergeCell ref="BG31:BH31"/>
    <mergeCell ref="BI31:BJ31"/>
    <mergeCell ref="BK31:BL31"/>
    <mergeCell ref="BM31:BN31"/>
    <mergeCell ref="BO31:BP31"/>
    <mergeCell ref="BQ31:BR31"/>
    <mergeCell ref="BY27:BZ27"/>
    <mergeCell ref="BW29:BX29"/>
    <mergeCell ref="BY29:BZ29"/>
    <mergeCell ref="CC29:CD29"/>
    <mergeCell ref="CE29:CF29"/>
    <mergeCell ref="BG34:BH34"/>
    <mergeCell ref="BS31:BT31"/>
    <mergeCell ref="BU31:BV31"/>
    <mergeCell ref="BW31:BX31"/>
    <mergeCell ref="BS32:BT32"/>
    <mergeCell ref="BU32:BV32"/>
    <mergeCell ref="BW32:BX32"/>
    <mergeCell ref="BY32:BZ32"/>
    <mergeCell ref="CG71:CH71"/>
    <mergeCell ref="CG69:CH69"/>
    <mergeCell ref="CG67:CH67"/>
    <mergeCell ref="CG65:CH65"/>
    <mergeCell ref="CG63:CH63"/>
    <mergeCell ref="CG61:CH61"/>
    <mergeCell ref="CG59:CH59"/>
    <mergeCell ref="CG57:CH57"/>
    <mergeCell ref="CG55:CH55"/>
    <mergeCell ref="CG53:CH53"/>
    <mergeCell ref="CG51:CH51"/>
    <mergeCell ref="CG49:CH49"/>
    <mergeCell ref="CG47:CH47"/>
    <mergeCell ref="CG45:CH45"/>
    <mergeCell ref="CG43:CH43"/>
    <mergeCell ref="CG41:CH41"/>
    <mergeCell ref="CG39:CH39"/>
    <mergeCell ref="CG44:CH44"/>
    <mergeCell ref="CG42:CH42"/>
    <mergeCell ref="CG52:CH52"/>
    <mergeCell ref="CG70:CH70"/>
    <mergeCell ref="CG54:CH54"/>
    <mergeCell ref="CG56:CH56"/>
    <mergeCell ref="CC37:CD37"/>
    <mergeCell ref="CE37:CF37"/>
    <mergeCell ref="CE46:CF46"/>
    <mergeCell ref="CG46:CH46"/>
    <mergeCell ref="CE48:CF48"/>
    <mergeCell ref="CG48:CH48"/>
    <mergeCell ref="CG50:CH50"/>
    <mergeCell ref="BW35:BX35"/>
    <mergeCell ref="BY35:BZ35"/>
    <mergeCell ref="CA35:CB35"/>
    <mergeCell ref="CC35:CD35"/>
    <mergeCell ref="CE35:CF35"/>
    <mergeCell ref="CG40:CH40"/>
    <mergeCell ref="BW43:BX43"/>
    <mergeCell ref="BY43:BZ43"/>
    <mergeCell ref="CA43:CB43"/>
    <mergeCell ref="CC43:CD43"/>
    <mergeCell ref="CE47:CF47"/>
    <mergeCell ref="CG37:CH37"/>
    <mergeCell ref="CE44:CF44"/>
    <mergeCell ref="BW49:BX49"/>
    <mergeCell ref="BY49:BZ49"/>
    <mergeCell ref="CA49:CB49"/>
    <mergeCell ref="CC49:CD49"/>
    <mergeCell ref="BW45:BX45"/>
    <mergeCell ref="BY45:BZ45"/>
    <mergeCell ref="CA45:CB45"/>
    <mergeCell ref="CC45:CD45"/>
    <mergeCell ref="BW46:BX46"/>
    <mergeCell ref="BY46:BZ46"/>
    <mergeCell ref="CA46:CB46"/>
    <mergeCell ref="CC46:CD46"/>
    <mergeCell ref="BY51:BZ51"/>
    <mergeCell ref="CA51:CB51"/>
    <mergeCell ref="CC51:CD51"/>
    <mergeCell ref="CE51:CF51"/>
    <mergeCell ref="CC58:CD58"/>
    <mergeCell ref="CE58:CF58"/>
    <mergeCell ref="CG58:CH58"/>
    <mergeCell ref="CE45:CF45"/>
    <mergeCell ref="CA55:CB55"/>
    <mergeCell ref="BA34:BB34"/>
    <mergeCell ref="CG35:CH35"/>
    <mergeCell ref="BQ38:BR38"/>
    <mergeCell ref="BS36:BT36"/>
    <mergeCell ref="BU36:BV36"/>
    <mergeCell ref="BW36:BX36"/>
    <mergeCell ref="BY36:BZ36"/>
    <mergeCell ref="CA36:CB36"/>
    <mergeCell ref="CC36:CD36"/>
    <mergeCell ref="CE36:CF36"/>
    <mergeCell ref="CG36:CH36"/>
    <mergeCell ref="BA37:BB37"/>
    <mergeCell ref="BC37:BD37"/>
    <mergeCell ref="BE37:BF37"/>
    <mergeCell ref="BG37:BH37"/>
    <mergeCell ref="BI37:BJ37"/>
    <mergeCell ref="BQ37:BR37"/>
    <mergeCell ref="BS37:BT37"/>
    <mergeCell ref="BU37:BV37"/>
    <mergeCell ref="BW37:BX37"/>
    <mergeCell ref="BY37:BZ37"/>
    <mergeCell ref="CA37:CB37"/>
    <mergeCell ref="BG36:BH36"/>
    <mergeCell ref="BS38:BT38"/>
    <mergeCell ref="BU38:BV38"/>
    <mergeCell ref="BW38:BX38"/>
    <mergeCell ref="BY38:BZ38"/>
    <mergeCell ref="CA38:CB38"/>
    <mergeCell ref="CC38:CD38"/>
    <mergeCell ref="CE38:CF38"/>
    <mergeCell ref="CG38:CH38"/>
    <mergeCell ref="BA39:BB39"/>
    <mergeCell ref="BC39:BD39"/>
    <mergeCell ref="BE39:BF39"/>
    <mergeCell ref="BG39:BH39"/>
    <mergeCell ref="BI39:BJ39"/>
    <mergeCell ref="BK39:BL39"/>
    <mergeCell ref="BM39:BN39"/>
    <mergeCell ref="BO39:BP39"/>
    <mergeCell ref="BQ39:BR39"/>
    <mergeCell ref="BS39:BT39"/>
    <mergeCell ref="BU39:BV39"/>
    <mergeCell ref="BW39:BX39"/>
    <mergeCell ref="BY39:BZ39"/>
    <mergeCell ref="CA39:CB39"/>
    <mergeCell ref="CC39:CD39"/>
    <mergeCell ref="CE39:CF39"/>
    <mergeCell ref="BA38:BB38"/>
    <mergeCell ref="BC38:BD38"/>
    <mergeCell ref="BE38:BF38"/>
    <mergeCell ref="BG38:BH38"/>
    <mergeCell ref="BI38:BJ38"/>
    <mergeCell ref="BK38:BL38"/>
    <mergeCell ref="BM38:BN38"/>
    <mergeCell ref="BO38:BP38"/>
    <mergeCell ref="BA40:BB40"/>
    <mergeCell ref="BC40:BD40"/>
    <mergeCell ref="BE40:BF40"/>
    <mergeCell ref="BG40:BH40"/>
    <mergeCell ref="BI40:BJ40"/>
    <mergeCell ref="BK40:BL40"/>
    <mergeCell ref="BM40:BN40"/>
    <mergeCell ref="BO40:BP40"/>
    <mergeCell ref="BQ40:BR40"/>
    <mergeCell ref="BS40:BT40"/>
    <mergeCell ref="BU40:BV40"/>
    <mergeCell ref="BW40:BX40"/>
    <mergeCell ref="BY40:BZ40"/>
    <mergeCell ref="CA40:CB40"/>
    <mergeCell ref="CC40:CD40"/>
    <mergeCell ref="CE40:CF40"/>
    <mergeCell ref="BA41:BB41"/>
    <mergeCell ref="BC41:BD41"/>
    <mergeCell ref="BM43:BN43"/>
    <mergeCell ref="BC42:BD42"/>
    <mergeCell ref="BC43:BD43"/>
    <mergeCell ref="CE43:CF43"/>
    <mergeCell ref="BE42:BF42"/>
    <mergeCell ref="BE41:BF41"/>
    <mergeCell ref="BG41:BH41"/>
    <mergeCell ref="BI41:BJ41"/>
    <mergeCell ref="BK41:BL41"/>
    <mergeCell ref="BM41:BN41"/>
    <mergeCell ref="BO41:BP41"/>
    <mergeCell ref="BQ41:BR41"/>
    <mergeCell ref="BS41:BT41"/>
    <mergeCell ref="BU41:BV41"/>
    <mergeCell ref="BW41:BX41"/>
    <mergeCell ref="BY41:BZ41"/>
    <mergeCell ref="CA41:CB41"/>
    <mergeCell ref="CC41:CD41"/>
    <mergeCell ref="CE41:CF41"/>
    <mergeCell ref="BA46:BB46"/>
    <mergeCell ref="BC46:BD46"/>
    <mergeCell ref="BE46:BF46"/>
    <mergeCell ref="BG46:BH46"/>
    <mergeCell ref="BI46:BJ46"/>
    <mergeCell ref="BK46:BL46"/>
    <mergeCell ref="BM46:BN46"/>
    <mergeCell ref="BO46:BP46"/>
    <mergeCell ref="BQ46:BR46"/>
    <mergeCell ref="BS42:BT42"/>
    <mergeCell ref="BU42:BV42"/>
    <mergeCell ref="BW42:BX42"/>
    <mergeCell ref="BY42:BZ42"/>
    <mergeCell ref="CA42:CB42"/>
    <mergeCell ref="CC42:CD42"/>
    <mergeCell ref="CE42:CF42"/>
    <mergeCell ref="BA43:BB43"/>
    <mergeCell ref="BA42:BB42"/>
    <mergeCell ref="BO43:BP43"/>
    <mergeCell ref="BQ43:BR43"/>
    <mergeCell ref="BS43:BT43"/>
    <mergeCell ref="BU43:BV43"/>
    <mergeCell ref="BI42:BJ42"/>
    <mergeCell ref="BK42:BL42"/>
    <mergeCell ref="BM42:BN42"/>
    <mergeCell ref="BO42:BP42"/>
    <mergeCell ref="BQ42:BR42"/>
    <mergeCell ref="BG42:BH42"/>
    <mergeCell ref="BE43:BF43"/>
    <mergeCell ref="BG43:BH43"/>
    <mergeCell ref="BI43:BJ43"/>
    <mergeCell ref="BK43:BL43"/>
    <mergeCell ref="BS44:BT44"/>
    <mergeCell ref="BU44:BV44"/>
    <mergeCell ref="BW44:BX44"/>
    <mergeCell ref="BY44:BZ44"/>
    <mergeCell ref="CA44:CB44"/>
    <mergeCell ref="CC44:CD44"/>
    <mergeCell ref="BI47:BJ47"/>
    <mergeCell ref="BK47:BL47"/>
    <mergeCell ref="BM47:BN47"/>
    <mergeCell ref="BE45:BF45"/>
    <mergeCell ref="BG45:BH45"/>
    <mergeCell ref="BI45:BJ45"/>
    <mergeCell ref="BK45:BL45"/>
    <mergeCell ref="BM45:BN45"/>
    <mergeCell ref="BO48:BP48"/>
    <mergeCell ref="BA48:BB48"/>
    <mergeCell ref="BA45:BB45"/>
    <mergeCell ref="BC45:BD45"/>
    <mergeCell ref="BO45:BP45"/>
    <mergeCell ref="BQ45:BR45"/>
    <mergeCell ref="BS45:BT45"/>
    <mergeCell ref="BU45:BV45"/>
    <mergeCell ref="BA44:BB44"/>
    <mergeCell ref="BC44:BD44"/>
    <mergeCell ref="BE44:BF44"/>
    <mergeCell ref="BG44:BH44"/>
    <mergeCell ref="BI44:BJ44"/>
    <mergeCell ref="BK44:BL44"/>
    <mergeCell ref="BM44:BN44"/>
    <mergeCell ref="BO44:BP44"/>
    <mergeCell ref="BQ44:BR44"/>
    <mergeCell ref="BC48:BD48"/>
    <mergeCell ref="BS49:BT49"/>
    <mergeCell ref="BU49:BV49"/>
    <mergeCell ref="BS46:BT46"/>
    <mergeCell ref="BU46:BV46"/>
    <mergeCell ref="BW52:BX52"/>
    <mergeCell ref="BY52:BZ52"/>
    <mergeCell ref="CA52:CB52"/>
    <mergeCell ref="CC52:CD52"/>
    <mergeCell ref="CE52:CF52"/>
    <mergeCell ref="BA47:BB47"/>
    <mergeCell ref="BC47:BD47"/>
    <mergeCell ref="BE47:BF47"/>
    <mergeCell ref="BG47:BH47"/>
    <mergeCell ref="BO47:BP47"/>
    <mergeCell ref="BQ47:BR47"/>
    <mergeCell ref="BS47:BT47"/>
    <mergeCell ref="BU47:BV47"/>
    <mergeCell ref="BW47:BX47"/>
    <mergeCell ref="BY47:BZ47"/>
    <mergeCell ref="CA47:CB47"/>
    <mergeCell ref="CC47:CD47"/>
    <mergeCell ref="BO50:BP50"/>
    <mergeCell ref="BQ50:BR50"/>
    <mergeCell ref="BS48:BT48"/>
    <mergeCell ref="BU48:BV48"/>
    <mergeCell ref="BW48:BX48"/>
    <mergeCell ref="BY48:BZ48"/>
    <mergeCell ref="CA48:CB48"/>
    <mergeCell ref="CC48:CD48"/>
    <mergeCell ref="BC49:BD49"/>
    <mergeCell ref="BE49:BF49"/>
    <mergeCell ref="BG49:BH49"/>
    <mergeCell ref="BI49:BJ49"/>
    <mergeCell ref="BK49:BL49"/>
    <mergeCell ref="BM49:BN49"/>
    <mergeCell ref="BO49:BP49"/>
    <mergeCell ref="BW53:BX53"/>
    <mergeCell ref="BY53:BZ53"/>
    <mergeCell ref="CA53:CB53"/>
    <mergeCell ref="CC53:CD53"/>
    <mergeCell ref="CE53:CF53"/>
    <mergeCell ref="CE49:CF49"/>
    <mergeCell ref="BE52:BF52"/>
    <mergeCell ref="BG52:BH52"/>
    <mergeCell ref="BI52:BJ52"/>
    <mergeCell ref="BK52:BL52"/>
    <mergeCell ref="BM52:BN52"/>
    <mergeCell ref="BO52:BP52"/>
    <mergeCell ref="BQ52:BR52"/>
    <mergeCell ref="BS50:BT50"/>
    <mergeCell ref="BU50:BV50"/>
    <mergeCell ref="BW50:BX50"/>
    <mergeCell ref="BY50:BZ50"/>
    <mergeCell ref="CA50:CB50"/>
    <mergeCell ref="CC50:CD50"/>
    <mergeCell ref="CE50:CF50"/>
    <mergeCell ref="BE51:BF51"/>
    <mergeCell ref="BG51:BH51"/>
    <mergeCell ref="BI51:BJ51"/>
    <mergeCell ref="BK51:BL51"/>
    <mergeCell ref="BM51:BN51"/>
    <mergeCell ref="BO51:BP51"/>
    <mergeCell ref="BQ51:BR51"/>
    <mergeCell ref="BS51:BT51"/>
    <mergeCell ref="BU51:BV51"/>
    <mergeCell ref="BW51:BX51"/>
    <mergeCell ref="BS52:BT52"/>
    <mergeCell ref="BU52:BV52"/>
    <mergeCell ref="BW56:BX56"/>
    <mergeCell ref="BO55:BP55"/>
    <mergeCell ref="BQ55:BR55"/>
    <mergeCell ref="BS55:BT55"/>
    <mergeCell ref="BU55:BV55"/>
    <mergeCell ref="BW55:BX55"/>
    <mergeCell ref="BY55:BZ55"/>
    <mergeCell ref="CC55:CD55"/>
    <mergeCell ref="CE55:CF55"/>
    <mergeCell ref="BE54:BF54"/>
    <mergeCell ref="CC56:CD56"/>
    <mergeCell ref="CE56:CF56"/>
    <mergeCell ref="BG54:BH54"/>
    <mergeCell ref="BI54:BJ54"/>
    <mergeCell ref="BK54:BL54"/>
    <mergeCell ref="BM54:BN54"/>
    <mergeCell ref="BO54:BP54"/>
    <mergeCell ref="BQ54:BR54"/>
    <mergeCell ref="BO56:BP56"/>
    <mergeCell ref="BQ56:BR56"/>
    <mergeCell ref="BS54:BT54"/>
    <mergeCell ref="BU54:BV54"/>
    <mergeCell ref="BW54:BX54"/>
    <mergeCell ref="BY54:BZ54"/>
    <mergeCell ref="CA54:CB54"/>
    <mergeCell ref="CC54:CD54"/>
    <mergeCell ref="CE54:CF54"/>
    <mergeCell ref="BE56:BF56"/>
    <mergeCell ref="BG56:BH56"/>
    <mergeCell ref="BI56:BJ56"/>
    <mergeCell ref="BK56:BL56"/>
    <mergeCell ref="BM56:BN56"/>
    <mergeCell ref="CC59:CD59"/>
    <mergeCell ref="CE59:CF59"/>
    <mergeCell ref="BA58:BB58"/>
    <mergeCell ref="BC58:BD58"/>
    <mergeCell ref="BE58:BF58"/>
    <mergeCell ref="BG58:BH58"/>
    <mergeCell ref="BI58:BJ58"/>
    <mergeCell ref="BK58:BL58"/>
    <mergeCell ref="BM58:BN58"/>
    <mergeCell ref="BO58:BP58"/>
    <mergeCell ref="BQ58:BR58"/>
    <mergeCell ref="BS58:BT58"/>
    <mergeCell ref="BU58:BV58"/>
    <mergeCell ref="BW58:BX58"/>
    <mergeCell ref="BY58:BZ58"/>
    <mergeCell ref="BO57:BP57"/>
    <mergeCell ref="BQ57:BR57"/>
    <mergeCell ref="BS57:BT57"/>
    <mergeCell ref="BU57:BV57"/>
    <mergeCell ref="BW57:BX57"/>
    <mergeCell ref="BY57:BZ57"/>
    <mergeCell ref="CA57:CB57"/>
    <mergeCell ref="CC57:CD57"/>
    <mergeCell ref="CE57:CF57"/>
    <mergeCell ref="BS56:BT56"/>
    <mergeCell ref="BU56:BV56"/>
    <mergeCell ref="BG57:BH57"/>
    <mergeCell ref="CC60:CD60"/>
    <mergeCell ref="CE60:CF60"/>
    <mergeCell ref="CG60:CH60"/>
    <mergeCell ref="BA61:BB61"/>
    <mergeCell ref="BC61:BD61"/>
    <mergeCell ref="BE61:BF61"/>
    <mergeCell ref="BG61:BH61"/>
    <mergeCell ref="BI61:BJ61"/>
    <mergeCell ref="BK61:BL61"/>
    <mergeCell ref="BM61:BN61"/>
    <mergeCell ref="BO61:BP61"/>
    <mergeCell ref="BQ61:BR61"/>
    <mergeCell ref="BS61:BT61"/>
    <mergeCell ref="BU61:BV61"/>
    <mergeCell ref="BW61:BX61"/>
    <mergeCell ref="BY61:BZ61"/>
    <mergeCell ref="CA61:CB61"/>
    <mergeCell ref="CC61:CD61"/>
    <mergeCell ref="CE61:CF61"/>
    <mergeCell ref="BA60:BB60"/>
    <mergeCell ref="BC60:BD60"/>
    <mergeCell ref="BE60:BF60"/>
    <mergeCell ref="BG60:BH60"/>
    <mergeCell ref="BI60:BJ60"/>
    <mergeCell ref="BK60:BL60"/>
    <mergeCell ref="BM60:BN60"/>
    <mergeCell ref="BO60:BP60"/>
    <mergeCell ref="BQ60:BR60"/>
    <mergeCell ref="BS60:BT60"/>
    <mergeCell ref="BU60:BV60"/>
    <mergeCell ref="BW60:BX60"/>
    <mergeCell ref="BY60:BZ60"/>
    <mergeCell ref="CC62:CD62"/>
    <mergeCell ref="CE62:CF62"/>
    <mergeCell ref="CG62:CH62"/>
    <mergeCell ref="BA63:BB63"/>
    <mergeCell ref="BC63:BD63"/>
    <mergeCell ref="BE63:BF63"/>
    <mergeCell ref="BG63:BH63"/>
    <mergeCell ref="BI63:BJ63"/>
    <mergeCell ref="BK63:BL63"/>
    <mergeCell ref="BM63:BN63"/>
    <mergeCell ref="BO63:BP63"/>
    <mergeCell ref="BQ63:BR63"/>
    <mergeCell ref="BS63:BT63"/>
    <mergeCell ref="BU63:BV63"/>
    <mergeCell ref="BW63:BX63"/>
    <mergeCell ref="BY63:BZ63"/>
    <mergeCell ref="CA63:CB63"/>
    <mergeCell ref="CC63:CD63"/>
    <mergeCell ref="CE63:CF63"/>
    <mergeCell ref="BA62:BB62"/>
    <mergeCell ref="BC62:BD62"/>
    <mergeCell ref="BE62:BF62"/>
    <mergeCell ref="BG62:BH62"/>
    <mergeCell ref="BI62:BJ62"/>
    <mergeCell ref="BK62:BL62"/>
    <mergeCell ref="BM62:BN62"/>
    <mergeCell ref="BO62:BP62"/>
    <mergeCell ref="BQ62:BR62"/>
    <mergeCell ref="BW62:BX62"/>
    <mergeCell ref="BY62:BZ62"/>
    <mergeCell ref="BS62:BT62"/>
    <mergeCell ref="BU62:BV62"/>
    <mergeCell ref="CC64:CD64"/>
    <mergeCell ref="CE64:CF64"/>
    <mergeCell ref="CG64:CH64"/>
    <mergeCell ref="BA65:BB65"/>
    <mergeCell ref="BC65:BD65"/>
    <mergeCell ref="BE65:BF65"/>
    <mergeCell ref="BG65:BH65"/>
    <mergeCell ref="BI65:BJ65"/>
    <mergeCell ref="BK65:BL65"/>
    <mergeCell ref="BM65:BN65"/>
    <mergeCell ref="BO65:BP65"/>
    <mergeCell ref="BQ65:BR65"/>
    <mergeCell ref="BS65:BT65"/>
    <mergeCell ref="BU65:BV65"/>
    <mergeCell ref="BW65:BX65"/>
    <mergeCell ref="BY65:BZ65"/>
    <mergeCell ref="CA65:CB65"/>
    <mergeCell ref="CC65:CD65"/>
    <mergeCell ref="CE65:CF65"/>
    <mergeCell ref="BA64:BB64"/>
    <mergeCell ref="BC64:BD64"/>
    <mergeCell ref="BE64:BF64"/>
    <mergeCell ref="BG64:BH64"/>
    <mergeCell ref="BI64:BJ64"/>
    <mergeCell ref="BK64:BL64"/>
    <mergeCell ref="BM64:BN64"/>
    <mergeCell ref="BO64:BP64"/>
    <mergeCell ref="BQ64:BR64"/>
    <mergeCell ref="BS64:BT64"/>
    <mergeCell ref="BU64:BV64"/>
    <mergeCell ref="BW64:BX64"/>
    <mergeCell ref="BY64:BZ64"/>
    <mergeCell ref="CC69:CD69"/>
    <mergeCell ref="CE69:CF69"/>
    <mergeCell ref="BA68:BB68"/>
    <mergeCell ref="BC68:BD68"/>
    <mergeCell ref="BE68:BF68"/>
    <mergeCell ref="BG68:BH68"/>
    <mergeCell ref="BI68:BJ68"/>
    <mergeCell ref="BK68:BL68"/>
    <mergeCell ref="CC66:CD66"/>
    <mergeCell ref="CE66:CF66"/>
    <mergeCell ref="CG66:CH66"/>
    <mergeCell ref="BA67:BB67"/>
    <mergeCell ref="BC67:BD67"/>
    <mergeCell ref="BE67:BF67"/>
    <mergeCell ref="BG67:BH67"/>
    <mergeCell ref="BI67:BJ67"/>
    <mergeCell ref="BK67:BL67"/>
    <mergeCell ref="BM67:BN67"/>
    <mergeCell ref="BO67:BP67"/>
    <mergeCell ref="BQ67:BR67"/>
    <mergeCell ref="BS67:BT67"/>
    <mergeCell ref="BU67:BV67"/>
    <mergeCell ref="BW67:BX67"/>
    <mergeCell ref="BY67:BZ67"/>
    <mergeCell ref="CA67:CB67"/>
    <mergeCell ref="CC67:CD67"/>
    <mergeCell ref="CE67:CF67"/>
    <mergeCell ref="BA66:BB66"/>
    <mergeCell ref="BC66:BD66"/>
    <mergeCell ref="BU69:BV69"/>
    <mergeCell ref="BW69:BX69"/>
    <mergeCell ref="BY69:BZ69"/>
    <mergeCell ref="CC72:CD72"/>
    <mergeCell ref="CE72:CF72"/>
    <mergeCell ref="CG72:CH72"/>
    <mergeCell ref="BA72:BB72"/>
    <mergeCell ref="BC72:BD72"/>
    <mergeCell ref="BE72:BF72"/>
    <mergeCell ref="BG72:BH72"/>
    <mergeCell ref="BI72:BJ72"/>
    <mergeCell ref="BK72:BL72"/>
    <mergeCell ref="BM72:BN72"/>
    <mergeCell ref="BO72:BP72"/>
    <mergeCell ref="BQ72:BR72"/>
    <mergeCell ref="CC70:CD70"/>
    <mergeCell ref="CE70:CF70"/>
    <mergeCell ref="BS68:BT68"/>
    <mergeCell ref="BU68:BV68"/>
    <mergeCell ref="BW68:BX68"/>
    <mergeCell ref="BY68:BZ68"/>
    <mergeCell ref="CA68:CB68"/>
    <mergeCell ref="CC68:CD68"/>
    <mergeCell ref="CE68:CF68"/>
    <mergeCell ref="CG68:CH68"/>
    <mergeCell ref="BA69:BB69"/>
    <mergeCell ref="BC69:BD69"/>
    <mergeCell ref="BE69:BF69"/>
    <mergeCell ref="BG69:BH69"/>
    <mergeCell ref="BI69:BJ69"/>
    <mergeCell ref="BK69:BL69"/>
    <mergeCell ref="BM69:BN69"/>
    <mergeCell ref="BW72:BX72"/>
    <mergeCell ref="BY72:BZ72"/>
    <mergeCell ref="CA72:CB72"/>
    <mergeCell ref="CA69:CB69"/>
    <mergeCell ref="BK66:BL66"/>
    <mergeCell ref="BM66:BN66"/>
    <mergeCell ref="BO66:BP66"/>
    <mergeCell ref="BQ66:BR66"/>
    <mergeCell ref="CA66:CB66"/>
    <mergeCell ref="BU66:BV66"/>
    <mergeCell ref="BW66:BX66"/>
    <mergeCell ref="BS72:BT72"/>
    <mergeCell ref="BU72:BV72"/>
    <mergeCell ref="BE66:BF66"/>
    <mergeCell ref="BG66:BH66"/>
    <mergeCell ref="BI66:BJ66"/>
    <mergeCell ref="AU67:AV67"/>
    <mergeCell ref="AU68:AV68"/>
    <mergeCell ref="BC70:BD70"/>
    <mergeCell ref="BE70:BF70"/>
    <mergeCell ref="BG70:BH70"/>
    <mergeCell ref="BI70:BJ70"/>
    <mergeCell ref="BC71:BD71"/>
    <mergeCell ref="BE71:BF71"/>
    <mergeCell ref="BG71:BH71"/>
    <mergeCell ref="BI71:BJ71"/>
    <mergeCell ref="BW71:BX71"/>
    <mergeCell ref="BY71:BZ71"/>
    <mergeCell ref="CA71:CB71"/>
    <mergeCell ref="BQ70:BR70"/>
    <mergeCell ref="BS70:BT70"/>
    <mergeCell ref="BU70:BV70"/>
    <mergeCell ref="BK71:BL71"/>
    <mergeCell ref="BM71:BN71"/>
    <mergeCell ref="BO69:BP69"/>
    <mergeCell ref="BQ69:BR69"/>
    <mergeCell ref="BS69:BT69"/>
    <mergeCell ref="CA62:CB62"/>
    <mergeCell ref="CA60:CB60"/>
    <mergeCell ref="CA58:CB58"/>
    <mergeCell ref="BY56:BZ56"/>
    <mergeCell ref="CA56:CB56"/>
    <mergeCell ref="BK53:BL53"/>
    <mergeCell ref="BM53:BN53"/>
    <mergeCell ref="BO53:BP53"/>
    <mergeCell ref="AO70:AQ70"/>
    <mergeCell ref="AR70:AT70"/>
    <mergeCell ref="BQ53:BR53"/>
    <mergeCell ref="BS53:BT53"/>
    <mergeCell ref="BU53:BV53"/>
    <mergeCell ref="BA59:BB59"/>
    <mergeCell ref="BC59:BD59"/>
    <mergeCell ref="BE59:BF59"/>
    <mergeCell ref="BG59:BH59"/>
    <mergeCell ref="BI59:BJ59"/>
    <mergeCell ref="BK59:BL59"/>
    <mergeCell ref="BM59:BN59"/>
    <mergeCell ref="BO59:BP59"/>
    <mergeCell ref="BQ59:BR59"/>
    <mergeCell ref="BS59:BT59"/>
    <mergeCell ref="BU59:BV59"/>
    <mergeCell ref="BW59:BX59"/>
    <mergeCell ref="BY59:BZ59"/>
    <mergeCell ref="CA59:CB59"/>
    <mergeCell ref="BA56:BB56"/>
    <mergeCell ref="BW70:BX70"/>
    <mergeCell ref="BY70:BZ70"/>
    <mergeCell ref="BY66:BZ66"/>
    <mergeCell ref="BO70:BP70"/>
    <mergeCell ref="CC71:CD71"/>
    <mergeCell ref="CE71:CF71"/>
    <mergeCell ref="AL45:AN45"/>
    <mergeCell ref="AL46:AN46"/>
    <mergeCell ref="AL47:AN47"/>
    <mergeCell ref="AL67:AN67"/>
    <mergeCell ref="AL68:AN68"/>
    <mergeCell ref="AL69:AN69"/>
    <mergeCell ref="AO65:AQ65"/>
    <mergeCell ref="CA70:CB70"/>
    <mergeCell ref="BM68:BN68"/>
    <mergeCell ref="BO68:BP68"/>
    <mergeCell ref="BQ68:BR68"/>
    <mergeCell ref="BS66:BT66"/>
    <mergeCell ref="AL60:AN60"/>
    <mergeCell ref="AL61:AN61"/>
    <mergeCell ref="AL62:AN62"/>
    <mergeCell ref="AL63:AN63"/>
    <mergeCell ref="CA64:CB64"/>
    <mergeCell ref="AR46:AT46"/>
    <mergeCell ref="AO47:AQ47"/>
    <mergeCell ref="BA70:BB70"/>
    <mergeCell ref="BK55:BL55"/>
    <mergeCell ref="BM55:BN55"/>
    <mergeCell ref="BK50:BL50"/>
    <mergeCell ref="BM50:BN50"/>
    <mergeCell ref="BO71:BP71"/>
    <mergeCell ref="BQ71:BR71"/>
    <mergeCell ref="BS71:BT71"/>
    <mergeCell ref="BU71:BV71"/>
    <mergeCell ref="BK70:BL70"/>
    <mergeCell ref="BM70:BN70"/>
    <mergeCell ref="BE50:BF50"/>
    <mergeCell ref="BG50:BH50"/>
    <mergeCell ref="BE53:BF53"/>
    <mergeCell ref="BG53:BH53"/>
    <mergeCell ref="BI53:BJ53"/>
    <mergeCell ref="BQ48:BR48"/>
    <mergeCell ref="BI57:BJ57"/>
    <mergeCell ref="BK57:BL57"/>
    <mergeCell ref="BM57:BN57"/>
    <mergeCell ref="BE55:BF55"/>
    <mergeCell ref="BG55:BH55"/>
    <mergeCell ref="BI55:BJ55"/>
    <mergeCell ref="AU57:AV57"/>
    <mergeCell ref="AU64:AV64"/>
    <mergeCell ref="AU65:AV65"/>
    <mergeCell ref="BC56:BD56"/>
    <mergeCell ref="BI50:BJ50"/>
    <mergeCell ref="BE48:BF48"/>
    <mergeCell ref="BG48:BH48"/>
    <mergeCell ref="BI48:BJ48"/>
    <mergeCell ref="BK48:BL48"/>
    <mergeCell ref="BM48:BN48"/>
    <mergeCell ref="BC51:BD51"/>
    <mergeCell ref="BA49:BB49"/>
    <mergeCell ref="BA51:BB51"/>
    <mergeCell ref="BA53:BB53"/>
    <mergeCell ref="BC53:BD53"/>
    <mergeCell ref="BQ49:BR49"/>
    <mergeCell ref="BC50:BD50"/>
    <mergeCell ref="BA50:BB50"/>
    <mergeCell ref="BA52:BB52"/>
    <mergeCell ref="BC52:BD52"/>
    <mergeCell ref="B80:G80"/>
    <mergeCell ref="B81:G81"/>
    <mergeCell ref="B82:G82"/>
    <mergeCell ref="B83:G83"/>
    <mergeCell ref="J89:K89"/>
    <mergeCell ref="AU14:AV14"/>
    <mergeCell ref="AR15:AT15"/>
    <mergeCell ref="AR16:AT16"/>
    <mergeCell ref="AR17:AT17"/>
    <mergeCell ref="AR18:AT18"/>
    <mergeCell ref="AR19:AT19"/>
    <mergeCell ref="AR20:AT20"/>
    <mergeCell ref="AR21:AT21"/>
    <mergeCell ref="AR22:AT22"/>
    <mergeCell ref="AR23:AT23"/>
    <mergeCell ref="AU15:AV15"/>
    <mergeCell ref="AU16:AV16"/>
    <mergeCell ref="AU17:AV17"/>
    <mergeCell ref="AU18:AV18"/>
    <mergeCell ref="AU19:AV19"/>
    <mergeCell ref="AU20:AV20"/>
    <mergeCell ref="J80:K80"/>
    <mergeCell ref="J81:K81"/>
    <mergeCell ref="J82:K82"/>
    <mergeCell ref="AC70:AD70"/>
    <mergeCell ref="W70:Y70"/>
    <mergeCell ref="Z70:AB70"/>
    <mergeCell ref="W47:Y47"/>
    <mergeCell ref="W48:Y48"/>
    <mergeCell ref="E45:G45"/>
    <mergeCell ref="E47:G47"/>
    <mergeCell ref="AU66:AV66"/>
    <mergeCell ref="B78:F79"/>
    <mergeCell ref="G78:I79"/>
    <mergeCell ref="J78:K79"/>
    <mergeCell ref="AH83:AI83"/>
    <mergeCell ref="AH84:AI84"/>
    <mergeCell ref="AH88:AI88"/>
    <mergeCell ref="AW81:AX81"/>
    <mergeCell ref="AY81:AZ81"/>
    <mergeCell ref="AO79:AQ79"/>
    <mergeCell ref="AJ79:AL79"/>
    <mergeCell ref="AH81:AI81"/>
    <mergeCell ref="AM78:AQ78"/>
    <mergeCell ref="BI79:BJ79"/>
    <mergeCell ref="BA80:BB80"/>
    <mergeCell ref="AC71:AD71"/>
    <mergeCell ref="AC72:AD72"/>
    <mergeCell ref="W72:Y72"/>
    <mergeCell ref="Q71:S71"/>
    <mergeCell ref="Q72:S72"/>
    <mergeCell ref="AM82:AN82"/>
    <mergeCell ref="AJ84:AL84"/>
    <mergeCell ref="AJ85:AL85"/>
    <mergeCell ref="BE80:BF80"/>
    <mergeCell ref="BA79:BB79"/>
    <mergeCell ref="BI85:BJ85"/>
    <mergeCell ref="BA84:BB84"/>
    <mergeCell ref="BC84:BD84"/>
    <mergeCell ref="BE84:BF84"/>
    <mergeCell ref="BE83:BF83"/>
    <mergeCell ref="R80:S80"/>
    <mergeCell ref="J83:K83"/>
    <mergeCell ref="J84:K84"/>
    <mergeCell ref="W49:Y49"/>
    <mergeCell ref="H50:L50"/>
    <mergeCell ref="H58:L58"/>
    <mergeCell ref="H59:L59"/>
    <mergeCell ref="H55:L55"/>
    <mergeCell ref="H56:L56"/>
    <mergeCell ref="M60:P60"/>
    <mergeCell ref="M61:P61"/>
    <mergeCell ref="M62:P62"/>
    <mergeCell ref="T53:U53"/>
    <mergeCell ref="AM80:AN80"/>
    <mergeCell ref="P87:Q87"/>
    <mergeCell ref="AU23:AV23"/>
    <mergeCell ref="AR24:AT24"/>
    <mergeCell ref="AU24:AV24"/>
    <mergeCell ref="AU49:AV49"/>
    <mergeCell ref="AU50:AV50"/>
    <mergeCell ref="AU51:AV51"/>
    <mergeCell ref="AR30:AT30"/>
    <mergeCell ref="AL40:AN40"/>
    <mergeCell ref="AL41:AN41"/>
    <mergeCell ref="AL42:AN42"/>
    <mergeCell ref="AR32:AT32"/>
    <mergeCell ref="AR69:AT69"/>
    <mergeCell ref="AO55:AQ55"/>
    <mergeCell ref="AO56:AQ56"/>
    <mergeCell ref="AO66:AQ66"/>
    <mergeCell ref="AO67:AQ67"/>
    <mergeCell ref="AR62:AT62"/>
    <mergeCell ref="AR51:AT51"/>
    <mergeCell ref="H80:I80"/>
    <mergeCell ref="AE67:AG67"/>
    <mergeCell ref="AE68:AG68"/>
    <mergeCell ref="AH59:AI59"/>
    <mergeCell ref="AH60:AI60"/>
    <mergeCell ref="AR42:AT42"/>
    <mergeCell ref="AR39:AT39"/>
    <mergeCell ref="AR40:AT40"/>
    <mergeCell ref="AR41:AT41"/>
    <mergeCell ref="AU56:AV56"/>
    <mergeCell ref="BE57:BF57"/>
    <mergeCell ref="AO68:AQ68"/>
    <mergeCell ref="AR68:AT68"/>
    <mergeCell ref="AR67:AT67"/>
    <mergeCell ref="BI80:BJ80"/>
    <mergeCell ref="BI82:BJ82"/>
    <mergeCell ref="BA81:BB81"/>
    <mergeCell ref="AJ81:AL81"/>
    <mergeCell ref="AY82:AZ82"/>
    <mergeCell ref="BC79:BD79"/>
    <mergeCell ref="BI81:BJ81"/>
    <mergeCell ref="BA82:BB82"/>
    <mergeCell ref="BC82:BD82"/>
    <mergeCell ref="AY79:AZ79"/>
    <mergeCell ref="AW80:AX80"/>
    <mergeCell ref="AY80:AZ80"/>
    <mergeCell ref="AW79:AX79"/>
    <mergeCell ref="AO81:AQ81"/>
    <mergeCell ref="AS80:AU80"/>
    <mergeCell ref="AS81:AU81"/>
    <mergeCell ref="AO82:AQ82"/>
    <mergeCell ref="AS82:AU82"/>
    <mergeCell ref="BG80:BH80"/>
    <mergeCell ref="BE79:BF79"/>
    <mergeCell ref="BG79:BH79"/>
    <mergeCell ref="L79:M79"/>
    <mergeCell ref="L78:M78"/>
    <mergeCell ref="N78:O78"/>
    <mergeCell ref="P78:Q78"/>
    <mergeCell ref="R78:S78"/>
    <mergeCell ref="T78:U78"/>
    <mergeCell ref="V78:W78"/>
    <mergeCell ref="X78:Y78"/>
    <mergeCell ref="Z78:AA78"/>
    <mergeCell ref="AB78:AC78"/>
    <mergeCell ref="AD78:AE78"/>
    <mergeCell ref="AU69:AV69"/>
    <mergeCell ref="AU70:AV70"/>
    <mergeCell ref="AU71:AV71"/>
    <mergeCell ref="H72:L72"/>
    <mergeCell ref="BA71:BB71"/>
    <mergeCell ref="AO69:AQ69"/>
    <mergeCell ref="AO71:AQ71"/>
    <mergeCell ref="AJ70:AK70"/>
    <mergeCell ref="AJ71:AK71"/>
    <mergeCell ref="AJ72:AK72"/>
    <mergeCell ref="AE71:AG71"/>
    <mergeCell ref="AS79:AU79"/>
    <mergeCell ref="N79:O79"/>
    <mergeCell ref="P79:Q79"/>
    <mergeCell ref="R79:S79"/>
    <mergeCell ref="T79:U79"/>
    <mergeCell ref="V79:W79"/>
    <mergeCell ref="X79:Y79"/>
    <mergeCell ref="Q66:S66"/>
    <mergeCell ref="T50:U50"/>
    <mergeCell ref="E71:G71"/>
    <mergeCell ref="Q68:S68"/>
    <mergeCell ref="Z59:AB59"/>
    <mergeCell ref="H61:L61"/>
    <mergeCell ref="H62:L62"/>
    <mergeCell ref="H63:L63"/>
    <mergeCell ref="H64:L64"/>
    <mergeCell ref="T71:U71"/>
    <mergeCell ref="Z61:AB61"/>
    <mergeCell ref="Z62:AB62"/>
    <mergeCell ref="Z63:AB63"/>
    <mergeCell ref="Z64:AB64"/>
    <mergeCell ref="Z65:AB65"/>
    <mergeCell ref="M71:P71"/>
    <mergeCell ref="Z67:AB67"/>
    <mergeCell ref="Z68:AB68"/>
    <mergeCell ref="W61:Y61"/>
    <mergeCell ref="Z60:AB60"/>
    <mergeCell ref="W64:Y64"/>
    <mergeCell ref="M58:P58"/>
    <mergeCell ref="M63:P63"/>
    <mergeCell ref="Q52:S52"/>
    <mergeCell ref="Q53:S53"/>
    <mergeCell ref="T52:U52"/>
    <mergeCell ref="E72:G72"/>
    <mergeCell ref="T49:U49"/>
    <mergeCell ref="E50:G50"/>
    <mergeCell ref="E69:G69"/>
    <mergeCell ref="E68:G68"/>
    <mergeCell ref="E51:G51"/>
    <mergeCell ref="E52:G52"/>
    <mergeCell ref="E53:G53"/>
    <mergeCell ref="E61:G61"/>
    <mergeCell ref="E62:G62"/>
    <mergeCell ref="H67:L67"/>
    <mergeCell ref="H68:L68"/>
    <mergeCell ref="Q67:S67"/>
    <mergeCell ref="H69:L69"/>
    <mergeCell ref="Q69:S69"/>
    <mergeCell ref="M53:P53"/>
    <mergeCell ref="M57:P57"/>
    <mergeCell ref="M65:P65"/>
    <mergeCell ref="M66:P66"/>
    <mergeCell ref="M67:P67"/>
    <mergeCell ref="M55:P55"/>
    <mergeCell ref="M56:P56"/>
    <mergeCell ref="Q61:S61"/>
    <mergeCell ref="T67:U67"/>
    <mergeCell ref="M72:P72"/>
    <mergeCell ref="H70:L70"/>
    <mergeCell ref="H71:L71"/>
    <mergeCell ref="E66:G66"/>
    <mergeCell ref="E67:G67"/>
    <mergeCell ref="M68:P68"/>
    <mergeCell ref="M69:P69"/>
    <mergeCell ref="Q65:S65"/>
    <mergeCell ref="H48:L48"/>
    <mergeCell ref="E42:G42"/>
    <mergeCell ref="E43:G43"/>
    <mergeCell ref="E44:G44"/>
    <mergeCell ref="E48:G48"/>
    <mergeCell ref="H47:L47"/>
    <mergeCell ref="E64:G64"/>
    <mergeCell ref="H51:L51"/>
    <mergeCell ref="H52:L52"/>
    <mergeCell ref="H53:L53"/>
    <mergeCell ref="H60:L60"/>
    <mergeCell ref="Q60:S60"/>
    <mergeCell ref="E38:G38"/>
    <mergeCell ref="E41:G41"/>
    <mergeCell ref="Q57:S57"/>
    <mergeCell ref="AH70:AI70"/>
    <mergeCell ref="M70:P70"/>
    <mergeCell ref="Q70:S70"/>
    <mergeCell ref="Z53:AB53"/>
    <mergeCell ref="T68:U68"/>
    <mergeCell ref="T69:U69"/>
    <mergeCell ref="T70:U70"/>
    <mergeCell ref="H49:L49"/>
    <mergeCell ref="E63:G63"/>
    <mergeCell ref="E57:G57"/>
    <mergeCell ref="E54:G54"/>
    <mergeCell ref="E55:G55"/>
    <mergeCell ref="E56:G56"/>
    <mergeCell ref="E58:G58"/>
    <mergeCell ref="E59:G59"/>
    <mergeCell ref="E60:G60"/>
    <mergeCell ref="Z66:AB66"/>
    <mergeCell ref="J94:K94"/>
    <mergeCell ref="AL13:AQ13"/>
    <mergeCell ref="AR71:AT71"/>
    <mergeCell ref="AO72:AQ72"/>
    <mergeCell ref="AR72:AT72"/>
    <mergeCell ref="AR52:AT52"/>
    <mergeCell ref="AR57:AT57"/>
    <mergeCell ref="AO59:AQ59"/>
    <mergeCell ref="AR59:AT59"/>
    <mergeCell ref="AO60:AQ60"/>
    <mergeCell ref="AM79:AN79"/>
    <mergeCell ref="AU21:AV21"/>
    <mergeCell ref="AR14:AT14"/>
    <mergeCell ref="AO54:AQ54"/>
    <mergeCell ref="AR38:AT38"/>
    <mergeCell ref="AR33:AT33"/>
    <mergeCell ref="AR34:AT34"/>
    <mergeCell ref="AO35:AQ35"/>
    <mergeCell ref="AO36:AQ36"/>
    <mergeCell ref="AR47:AT47"/>
    <mergeCell ref="AU72:AV72"/>
    <mergeCell ref="AL29:AT29"/>
    <mergeCell ref="AR65:AT65"/>
    <mergeCell ref="J92:K92"/>
    <mergeCell ref="AU29:AV30"/>
    <mergeCell ref="AU31:AV31"/>
    <mergeCell ref="L86:M86"/>
    <mergeCell ref="M47:P47"/>
    <mergeCell ref="Q32:S32"/>
    <mergeCell ref="Q33:S33"/>
    <mergeCell ref="Q34:S34"/>
    <mergeCell ref="Q35:S35"/>
    <mergeCell ref="B94:G94"/>
    <mergeCell ref="B96:G96"/>
    <mergeCell ref="H81:I81"/>
    <mergeCell ref="H82:I82"/>
    <mergeCell ref="H83:I83"/>
    <mergeCell ref="H93:I93"/>
    <mergeCell ref="H84:I84"/>
    <mergeCell ref="H85:I85"/>
    <mergeCell ref="H86:I86"/>
    <mergeCell ref="H87:I87"/>
    <mergeCell ref="H88:I88"/>
    <mergeCell ref="H89:I89"/>
    <mergeCell ref="H90:I90"/>
    <mergeCell ref="H91:I91"/>
    <mergeCell ref="H92:I92"/>
    <mergeCell ref="H94:I94"/>
    <mergeCell ref="H96:I96"/>
    <mergeCell ref="B88:G88"/>
    <mergeCell ref="B89:G89"/>
    <mergeCell ref="B90:G90"/>
    <mergeCell ref="B91:G91"/>
    <mergeCell ref="J96:K96"/>
    <mergeCell ref="B93:G93"/>
    <mergeCell ref="B84:G84"/>
    <mergeCell ref="B85:G85"/>
    <mergeCell ref="B86:G86"/>
    <mergeCell ref="B92:G92"/>
    <mergeCell ref="B87:G87"/>
    <mergeCell ref="BC80:BD80"/>
    <mergeCell ref="Z92:AA92"/>
    <mergeCell ref="Z90:AA90"/>
    <mergeCell ref="AB90:AC90"/>
    <mergeCell ref="Z83:AA83"/>
    <mergeCell ref="AB83:AC83"/>
    <mergeCell ref="AD83:AE83"/>
    <mergeCell ref="AB92:AC92"/>
    <mergeCell ref="AS92:AU92"/>
    <mergeCell ref="AW88:AX88"/>
    <mergeCell ref="AD87:AE87"/>
    <mergeCell ref="AB87:AC87"/>
    <mergeCell ref="AO89:AQ89"/>
    <mergeCell ref="AM88:AN88"/>
    <mergeCell ref="AW84:AX84"/>
    <mergeCell ref="AY84:AZ84"/>
    <mergeCell ref="BC87:BD87"/>
    <mergeCell ref="AM81:AN81"/>
    <mergeCell ref="AO84:AQ84"/>
    <mergeCell ref="AY83:AZ83"/>
    <mergeCell ref="BC83:BD83"/>
    <mergeCell ref="AD82:AE82"/>
    <mergeCell ref="AJ86:AL86"/>
    <mergeCell ref="AW82:AX82"/>
    <mergeCell ref="BA83:BB83"/>
    <mergeCell ref="BC81:BD81"/>
    <mergeCell ref="BE85:BF85"/>
    <mergeCell ref="BC86:BD86"/>
    <mergeCell ref="BG81:BH81"/>
    <mergeCell ref="AS83:AU83"/>
    <mergeCell ref="BI91:BJ91"/>
    <mergeCell ref="AW90:AX90"/>
    <mergeCell ref="AY90:AZ90"/>
    <mergeCell ref="BG83:BH83"/>
    <mergeCell ref="BG84:BH84"/>
    <mergeCell ref="BG85:BH85"/>
    <mergeCell ref="AF90:AG90"/>
    <mergeCell ref="AF91:AG91"/>
    <mergeCell ref="AJ90:AL90"/>
    <mergeCell ref="AO86:AQ86"/>
    <mergeCell ref="AS86:AU86"/>
    <mergeCell ref="AS87:AU87"/>
    <mergeCell ref="AS88:AU88"/>
    <mergeCell ref="AS89:AU89"/>
    <mergeCell ref="AM90:AN90"/>
    <mergeCell ref="BE90:BF90"/>
    <mergeCell ref="BC88:BD88"/>
    <mergeCell ref="BE89:BF89"/>
    <mergeCell ref="BG89:BH89"/>
    <mergeCell ref="BI83:BJ83"/>
    <mergeCell ref="AW87:AX87"/>
    <mergeCell ref="AY87:AZ87"/>
    <mergeCell ref="BE87:BF87"/>
    <mergeCell ref="BG87:BH87"/>
    <mergeCell ref="BI84:BJ84"/>
    <mergeCell ref="BE81:BF81"/>
    <mergeCell ref="BG88:BH88"/>
    <mergeCell ref="BE82:BF82"/>
    <mergeCell ref="BG82:BH82"/>
    <mergeCell ref="N86:O86"/>
    <mergeCell ref="P86:Q86"/>
    <mergeCell ref="R86:S86"/>
    <mergeCell ref="T86:U86"/>
    <mergeCell ref="V86:W86"/>
    <mergeCell ref="X86:Y86"/>
    <mergeCell ref="Z86:AA86"/>
    <mergeCell ref="AB86:AC86"/>
    <mergeCell ref="AD86:AE86"/>
    <mergeCell ref="AH86:AI86"/>
    <mergeCell ref="AM86:AN86"/>
    <mergeCell ref="AW86:AX86"/>
    <mergeCell ref="AY86:AZ86"/>
    <mergeCell ref="BA86:BB86"/>
    <mergeCell ref="AO88:AQ88"/>
    <mergeCell ref="AY88:AZ88"/>
    <mergeCell ref="BA88:BB88"/>
    <mergeCell ref="AJ82:AL82"/>
    <mergeCell ref="P82:Q82"/>
    <mergeCell ref="N84:O84"/>
    <mergeCell ref="BG86:BH86"/>
    <mergeCell ref="R82:S82"/>
    <mergeCell ref="T82:U82"/>
    <mergeCell ref="V82:W82"/>
    <mergeCell ref="X82:Y82"/>
    <mergeCell ref="Z82:AA82"/>
    <mergeCell ref="N82:O82"/>
    <mergeCell ref="L85:M85"/>
    <mergeCell ref="N85:O85"/>
    <mergeCell ref="P85:Q85"/>
    <mergeCell ref="X87:Y87"/>
    <mergeCell ref="Z85:AA85"/>
    <mergeCell ref="AB85:AC85"/>
    <mergeCell ref="AS85:AU85"/>
    <mergeCell ref="L83:M83"/>
    <mergeCell ref="N83:O83"/>
    <mergeCell ref="P83:Q83"/>
    <mergeCell ref="P84:Q84"/>
    <mergeCell ref="R85:S85"/>
    <mergeCell ref="AW85:AX85"/>
    <mergeCell ref="AY85:AZ85"/>
    <mergeCell ref="BA85:BB85"/>
    <mergeCell ref="T85:U85"/>
    <mergeCell ref="AD85:AE85"/>
    <mergeCell ref="AF87:AG87"/>
    <mergeCell ref="AJ83:AL83"/>
    <mergeCell ref="V90:W90"/>
    <mergeCell ref="X90:Y90"/>
    <mergeCell ref="R87:S87"/>
    <mergeCell ref="T87:U87"/>
    <mergeCell ref="AM85:AN85"/>
    <mergeCell ref="AM87:AN87"/>
    <mergeCell ref="V83:W83"/>
    <mergeCell ref="X83:Y83"/>
    <mergeCell ref="AM83:AN83"/>
    <mergeCell ref="AM84:AN84"/>
    <mergeCell ref="AH87:AI87"/>
    <mergeCell ref="N90:O90"/>
    <mergeCell ref="P90:Q90"/>
    <mergeCell ref="P88:Q88"/>
    <mergeCell ref="AJ87:AL87"/>
    <mergeCell ref="AJ88:AL88"/>
    <mergeCell ref="AS84:AU84"/>
    <mergeCell ref="AF88:AG88"/>
    <mergeCell ref="R90:S90"/>
    <mergeCell ref="AM89:AN89"/>
    <mergeCell ref="Z89:AA89"/>
    <mergeCell ref="AB89:AC89"/>
    <mergeCell ref="R88:S88"/>
    <mergeCell ref="T88:U88"/>
    <mergeCell ref="V88:W88"/>
    <mergeCell ref="X88:Y88"/>
    <mergeCell ref="Z88:AA88"/>
    <mergeCell ref="AB88:AC88"/>
    <mergeCell ref="T90:U90"/>
    <mergeCell ref="BI86:BJ86"/>
    <mergeCell ref="AO87:AQ87"/>
    <mergeCell ref="BE86:BF86"/>
    <mergeCell ref="BC85:BD85"/>
    <mergeCell ref="AO83:AQ83"/>
    <mergeCell ref="T84:U84"/>
    <mergeCell ref="V84:W84"/>
    <mergeCell ref="X84:Y84"/>
    <mergeCell ref="Z84:AA84"/>
    <mergeCell ref="BI87:BJ87"/>
    <mergeCell ref="BA87:BB87"/>
    <mergeCell ref="AW83:AX83"/>
    <mergeCell ref="R83:S83"/>
    <mergeCell ref="T83:U83"/>
    <mergeCell ref="R84:S84"/>
    <mergeCell ref="AB84:AC84"/>
    <mergeCell ref="V87:W87"/>
    <mergeCell ref="AH85:AI85"/>
    <mergeCell ref="V85:W85"/>
    <mergeCell ref="X85:Y85"/>
    <mergeCell ref="AD84:AE84"/>
    <mergeCell ref="BI93:BJ93"/>
    <mergeCell ref="AJ89:AL89"/>
    <mergeCell ref="AY93:AZ93"/>
    <mergeCell ref="BA93:BB93"/>
    <mergeCell ref="AS93:AU93"/>
    <mergeCell ref="Z93:AA93"/>
    <mergeCell ref="AB93:AC93"/>
    <mergeCell ref="BE92:BF92"/>
    <mergeCell ref="T93:U93"/>
    <mergeCell ref="BE93:BF93"/>
    <mergeCell ref="AM93:AN93"/>
    <mergeCell ref="AW93:AX93"/>
    <mergeCell ref="BC93:BD93"/>
    <mergeCell ref="N88:O88"/>
    <mergeCell ref="N89:O89"/>
    <mergeCell ref="P89:Q89"/>
    <mergeCell ref="X89:Y89"/>
    <mergeCell ref="AD89:AE89"/>
    <mergeCell ref="BI88:BJ88"/>
    <mergeCell ref="AW89:AX89"/>
    <mergeCell ref="AY89:AZ89"/>
    <mergeCell ref="BA89:BB89"/>
    <mergeCell ref="AD88:AE88"/>
    <mergeCell ref="R89:S89"/>
    <mergeCell ref="T89:U89"/>
    <mergeCell ref="V89:W89"/>
    <mergeCell ref="BC89:BD89"/>
    <mergeCell ref="BI89:BJ89"/>
    <mergeCell ref="BE88:BF88"/>
    <mergeCell ref="AS90:AU90"/>
    <mergeCell ref="BA90:BB90"/>
    <mergeCell ref="BC90:BD90"/>
    <mergeCell ref="AW96:AX96"/>
    <mergeCell ref="AY96:AZ96"/>
    <mergeCell ref="BA96:BB96"/>
    <mergeCell ref="BC96:BD96"/>
    <mergeCell ref="BE96:BF96"/>
    <mergeCell ref="AF96:AG96"/>
    <mergeCell ref="BG90:BH90"/>
    <mergeCell ref="BI90:BJ90"/>
    <mergeCell ref="L91:M91"/>
    <mergeCell ref="N91:O91"/>
    <mergeCell ref="P91:Q91"/>
    <mergeCell ref="R91:S91"/>
    <mergeCell ref="T91:U91"/>
    <mergeCell ref="V91:W91"/>
    <mergeCell ref="X91:Y91"/>
    <mergeCell ref="Z91:AA91"/>
    <mergeCell ref="AB91:AC91"/>
    <mergeCell ref="AD91:AE91"/>
    <mergeCell ref="AH91:AI91"/>
    <mergeCell ref="AM91:AN91"/>
    <mergeCell ref="AW91:AX91"/>
    <mergeCell ref="AY91:AZ91"/>
    <mergeCell ref="BA91:BB91"/>
    <mergeCell ref="BC91:BD91"/>
    <mergeCell ref="BG92:BH92"/>
    <mergeCell ref="BI92:BJ92"/>
    <mergeCell ref="V93:W93"/>
    <mergeCell ref="V94:W94"/>
    <mergeCell ref="BE91:BF91"/>
    <mergeCell ref="BG91:BH91"/>
    <mergeCell ref="BG94:BH94"/>
    <mergeCell ref="X93:Y93"/>
    <mergeCell ref="L97:M97"/>
    <mergeCell ref="N97:O97"/>
    <mergeCell ref="P97:Q97"/>
    <mergeCell ref="R97:S97"/>
    <mergeCell ref="T97:U97"/>
    <mergeCell ref="V97:W97"/>
    <mergeCell ref="X97:Y97"/>
    <mergeCell ref="Z97:AA97"/>
    <mergeCell ref="AB97:AC97"/>
    <mergeCell ref="AD97:AE97"/>
    <mergeCell ref="L96:M96"/>
    <mergeCell ref="N96:O96"/>
    <mergeCell ref="P96:Q96"/>
    <mergeCell ref="R96:S96"/>
    <mergeCell ref="T96:U96"/>
    <mergeCell ref="V96:W96"/>
    <mergeCell ref="X96:Y96"/>
    <mergeCell ref="AS96:AU96"/>
    <mergeCell ref="AS91:AU91"/>
    <mergeCell ref="BG93:BH93"/>
    <mergeCell ref="BC92:BD92"/>
    <mergeCell ref="T92:U92"/>
    <mergeCell ref="V92:W92"/>
    <mergeCell ref="X92:Y92"/>
    <mergeCell ref="BI94:BJ94"/>
    <mergeCell ref="L92:M92"/>
    <mergeCell ref="N92:O92"/>
    <mergeCell ref="P92:Q92"/>
    <mergeCell ref="R92:S92"/>
    <mergeCell ref="AJ93:AL93"/>
    <mergeCell ref="AD92:AE92"/>
    <mergeCell ref="AH92:AI92"/>
    <mergeCell ref="AM92:AN92"/>
    <mergeCell ref="AW92:AX92"/>
    <mergeCell ref="AY92:AZ92"/>
    <mergeCell ref="BA92:BB92"/>
    <mergeCell ref="BG96:BH96"/>
    <mergeCell ref="BI96:BJ96"/>
    <mergeCell ref="AD93:AE93"/>
    <mergeCell ref="AH93:AI93"/>
    <mergeCell ref="AW94:AX94"/>
    <mergeCell ref="AY94:AZ94"/>
    <mergeCell ref="BA94:BB94"/>
    <mergeCell ref="BC94:BD94"/>
    <mergeCell ref="BE94:BF94"/>
    <mergeCell ref="L93:M93"/>
    <mergeCell ref="N93:O93"/>
    <mergeCell ref="P93:Q93"/>
    <mergeCell ref="R93:S93"/>
    <mergeCell ref="AS94:AU94"/>
    <mergeCell ref="T94:U94"/>
    <mergeCell ref="Z96:AA96"/>
    <mergeCell ref="AB96:AC96"/>
    <mergeCell ref="AD96:AE96"/>
    <mergeCell ref="AH96:AI96"/>
    <mergeCell ref="AM96:AN96"/>
    <mergeCell ref="AJ96:AL96"/>
    <mergeCell ref="AF97:AG97"/>
    <mergeCell ref="AO97:AQ97"/>
    <mergeCell ref="AD90:AE90"/>
    <mergeCell ref="AH90:AI90"/>
    <mergeCell ref="AJ91:AL91"/>
    <mergeCell ref="AJ92:AL92"/>
    <mergeCell ref="Z87:AA87"/>
    <mergeCell ref="L82:M82"/>
    <mergeCell ref="L84:M84"/>
    <mergeCell ref="L88:M88"/>
    <mergeCell ref="L89:M89"/>
    <mergeCell ref="L90:M90"/>
    <mergeCell ref="AO85:AQ85"/>
    <mergeCell ref="AO90:AQ90"/>
    <mergeCell ref="AO91:AQ91"/>
    <mergeCell ref="AO92:AQ92"/>
    <mergeCell ref="AO93:AQ93"/>
    <mergeCell ref="AO94:AQ94"/>
    <mergeCell ref="AO96:AQ96"/>
    <mergeCell ref="AJ94:AL94"/>
    <mergeCell ref="L94:M94"/>
    <mergeCell ref="N94:O94"/>
    <mergeCell ref="P94:Q94"/>
    <mergeCell ref="R94:S94"/>
    <mergeCell ref="N81:O81"/>
    <mergeCell ref="AB82:AC82"/>
    <mergeCell ref="V81:W81"/>
    <mergeCell ref="X81:Y81"/>
    <mergeCell ref="P81:Q81"/>
    <mergeCell ref="R81:S81"/>
    <mergeCell ref="T81:U81"/>
    <mergeCell ref="Z81:AA81"/>
    <mergeCell ref="AB81:AC81"/>
    <mergeCell ref="AD81:AE81"/>
    <mergeCell ref="AD80:AE80"/>
    <mergeCell ref="L80:M80"/>
    <mergeCell ref="N80:O80"/>
    <mergeCell ref="P80:Q80"/>
    <mergeCell ref="T80:U80"/>
    <mergeCell ref="T72:U72"/>
    <mergeCell ref="V80:W80"/>
    <mergeCell ref="AB80:AC80"/>
    <mergeCell ref="Z72:AB72"/>
    <mergeCell ref="X80:Y80"/>
    <mergeCell ref="Z80:AA80"/>
    <mergeCell ref="Z79:AA79"/>
    <mergeCell ref="AB79:AC79"/>
    <mergeCell ref="AD79:AE79"/>
    <mergeCell ref="L81:M81"/>
    <mergeCell ref="AC66:AD66"/>
    <mergeCell ref="AC63:AD63"/>
    <mergeCell ref="AC64:AD64"/>
    <mergeCell ref="W67:Y67"/>
    <mergeCell ref="AC69:AD69"/>
    <mergeCell ref="W69:Y69"/>
    <mergeCell ref="W66:Y66"/>
    <mergeCell ref="W68:Y68"/>
    <mergeCell ref="AE57:AG57"/>
    <mergeCell ref="AU38:AV38"/>
    <mergeCell ref="AU39:AV39"/>
    <mergeCell ref="AU40:AV40"/>
    <mergeCell ref="AR48:AT48"/>
    <mergeCell ref="AE43:AG43"/>
    <mergeCell ref="AE44:AG44"/>
    <mergeCell ref="AE45:AG45"/>
    <mergeCell ref="AC53:AD53"/>
    <mergeCell ref="AU48:AV48"/>
    <mergeCell ref="AE65:AG65"/>
    <mergeCell ref="AE66:AG66"/>
    <mergeCell ref="Z55:AB55"/>
    <mergeCell ref="AE48:AG48"/>
    <mergeCell ref="AE49:AG49"/>
    <mergeCell ref="AE50:AG50"/>
    <mergeCell ref="Z45:AB45"/>
    <mergeCell ref="Z46:AB46"/>
    <mergeCell ref="Z47:AB47"/>
    <mergeCell ref="AO42:AQ42"/>
    <mergeCell ref="AE62:AG62"/>
    <mergeCell ref="AE63:AG63"/>
    <mergeCell ref="AE64:AG64"/>
    <mergeCell ref="AC58:AD58"/>
    <mergeCell ref="AH79:AI79"/>
    <mergeCell ref="AJ80:AL80"/>
    <mergeCell ref="AH71:AI71"/>
    <mergeCell ref="AE46:AG46"/>
    <mergeCell ref="AE47:AG47"/>
    <mergeCell ref="AR31:AT31"/>
    <mergeCell ref="AL32:AN32"/>
    <mergeCell ref="AL33:AN33"/>
    <mergeCell ref="AL34:AN34"/>
    <mergeCell ref="AL35:AN35"/>
    <mergeCell ref="AL36:AN36"/>
    <mergeCell ref="AL37:AN37"/>
    <mergeCell ref="AL38:AN38"/>
    <mergeCell ref="AL39:AN39"/>
    <mergeCell ref="AU41:AV41"/>
    <mergeCell ref="AU42:AV42"/>
    <mergeCell ref="AU43:AV43"/>
    <mergeCell ref="AU33:AV33"/>
    <mergeCell ref="AU34:AV34"/>
    <mergeCell ref="AU35:AV35"/>
    <mergeCell ref="AU36:AV36"/>
    <mergeCell ref="AU37:AV37"/>
    <mergeCell ref="AU32:AV32"/>
    <mergeCell ref="AO43:AQ43"/>
    <mergeCell ref="AO40:AQ40"/>
    <mergeCell ref="AO41:AQ41"/>
    <mergeCell ref="AR43:AT43"/>
    <mergeCell ref="AR37:AT37"/>
    <mergeCell ref="AU52:AV52"/>
    <mergeCell ref="AU53:AV53"/>
    <mergeCell ref="AU54:AV54"/>
    <mergeCell ref="AR54:AT54"/>
    <mergeCell ref="H7:J7"/>
    <mergeCell ref="AR66:AT66"/>
    <mergeCell ref="W59:Y59"/>
    <mergeCell ref="W60:Y60"/>
    <mergeCell ref="W57:Y57"/>
    <mergeCell ref="Z54:AB54"/>
    <mergeCell ref="AU44:AV44"/>
    <mergeCell ref="AU45:AV45"/>
    <mergeCell ref="AU46:AV46"/>
    <mergeCell ref="AU47:AV47"/>
    <mergeCell ref="Q63:S63"/>
    <mergeCell ref="AU55:AV55"/>
    <mergeCell ref="Q47:S47"/>
    <mergeCell ref="Q48:S48"/>
    <mergeCell ref="Q49:S49"/>
    <mergeCell ref="Q50:S50"/>
    <mergeCell ref="Q51:S51"/>
    <mergeCell ref="Z51:AB51"/>
    <mergeCell ref="Z52:AB52"/>
    <mergeCell ref="W58:Y58"/>
    <mergeCell ref="Q55:S55"/>
    <mergeCell ref="AU58:AV58"/>
    <mergeCell ref="AU59:AV59"/>
    <mergeCell ref="AU60:AV60"/>
    <mergeCell ref="AU61:AV61"/>
    <mergeCell ref="AU62:AV62"/>
    <mergeCell ref="AU63:AV63"/>
    <mergeCell ref="Z44:AB44"/>
    <mergeCell ref="AE55:AG55"/>
    <mergeCell ref="AE56:AG56"/>
    <mergeCell ref="AL31:AN31"/>
    <mergeCell ref="AO31:AQ31"/>
  </mergeCells>
  <conditionalFormatting sqref="C10:F11">
    <cfRule type="colorScale" priority="41">
      <colorScale>
        <cfvo type="min"/>
        <cfvo type="max"/>
        <color rgb="FFFF7128"/>
        <color rgb="FFFFEF9C"/>
      </colorScale>
    </cfRule>
  </conditionalFormatting>
  <conditionalFormatting sqref="N164 B164:H223 K164:K223">
    <cfRule type="expression" dxfId="10" priority="37">
      <formula>MOD(ROW(),2)</formula>
    </cfRule>
  </conditionalFormatting>
  <conditionalFormatting sqref="O14:O23 AM25">
    <cfRule type="dataBar" priority="42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{F9C9F579-C17A-454B-9A69-4C4521F03B2A}</x14:id>
        </ext>
      </extLst>
    </cfRule>
  </conditionalFormatting>
  <conditionalFormatting sqref="AO31 AR31 B32:P72 B31:Q31 T31:T72 AL31 AU31 W31:AC72 AE31:AJ72">
    <cfRule type="expression" dxfId="9" priority="32">
      <formula>MOD(ROW(),2)</formula>
    </cfRule>
  </conditionalFormatting>
  <conditionalFormatting sqref="N165:N223">
    <cfRule type="expression" dxfId="8" priority="29">
      <formula>MOD(ROW(),2)</formula>
    </cfRule>
  </conditionalFormatting>
  <conditionalFormatting sqref="P164:P223 R164:R223 T164:T223 V164:V223 X164:X223 Z164:Z223 AB164:AB223 AD164:AD223 AF164:AF223 AH164:AH223">
    <cfRule type="expression" dxfId="7" priority="28">
      <formula>MOD(ROW(),2)</formula>
    </cfRule>
  </conditionalFormatting>
  <conditionalFormatting sqref="B80:AF96 AH80:AQ96">
    <cfRule type="expression" dxfId="6" priority="26">
      <formula>MOD(ROW(),2)</formula>
    </cfRule>
  </conditionalFormatting>
  <conditionalFormatting sqref="AL32:AL72">
    <cfRule type="expression" dxfId="5" priority="23">
      <formula>MOD(ROW(),2)</formula>
    </cfRule>
  </conditionalFormatting>
  <conditionalFormatting sqref="AO32:AO72">
    <cfRule type="expression" dxfId="4" priority="22">
      <formula>MOD(ROW(),2)</formula>
    </cfRule>
  </conditionalFormatting>
  <conditionalFormatting sqref="AR32:AR72">
    <cfRule type="expression" dxfId="3" priority="21">
      <formula>MOD(ROW(),2)</formula>
    </cfRule>
  </conditionalFormatting>
  <conditionalFormatting sqref="Q32:Q72">
    <cfRule type="expression" dxfId="2" priority="15">
      <formula>MOD(ROW(),2)</formula>
    </cfRule>
  </conditionalFormatting>
  <conditionalFormatting sqref="T31:U72">
    <cfRule type="dataBar" priority="43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{84F4D446-33DB-4745-A057-315132D17387}</x14:id>
        </ext>
      </extLst>
    </cfRule>
  </conditionalFormatting>
  <conditionalFormatting sqref="V31:V72">
    <cfRule type="expression" dxfId="1" priority="13">
      <formula>MOD(ROW(),2)</formula>
    </cfRule>
  </conditionalFormatting>
  <conditionalFormatting sqref="AU32:AU72">
    <cfRule type="expression" dxfId="0" priority="12">
      <formula>MOD(ROW(),2)</formula>
    </cfRule>
  </conditionalFormatting>
  <pageMargins left="0.7" right="0.7" top="0.75" bottom="0.75" header="0.3" footer="0.3"/>
  <pageSetup orientation="portrait" r:id="rId1"/>
  <ignoredErrors>
    <ignoredError sqref="M2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Scroll Bar 3">
              <controlPr defaultSize="0" autoPict="0">
                <anchor moveWithCells="1">
                  <from>
                    <xdr:col>44</xdr:col>
                    <xdr:colOff>180975</xdr:colOff>
                    <xdr:row>28</xdr:row>
                    <xdr:rowOff>0</xdr:rowOff>
                  </from>
                  <to>
                    <xdr:col>45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Scroll Bar 7">
              <controlPr defaultSize="0" autoPict="0">
                <anchor moveWithCells="1">
                  <from>
                    <xdr:col>29</xdr:col>
                    <xdr:colOff>9525</xdr:colOff>
                    <xdr:row>75</xdr:row>
                    <xdr:rowOff>0</xdr:rowOff>
                  </from>
                  <to>
                    <xdr:col>31</xdr:col>
                    <xdr:colOff>142875</xdr:colOff>
                    <xdr:row>76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Scroll Bar 4">
              <controlPr defaultSize="0" autoPict="0">
                <anchor>
                  <from>
                    <xdr:col>29</xdr:col>
                    <xdr:colOff>123825</xdr:colOff>
                    <xdr:row>4</xdr:row>
                    <xdr:rowOff>0</xdr:rowOff>
                  </from>
                  <to>
                    <xdr:col>31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Scroll Bar 5">
              <controlPr defaultSize="0" autoPict="0">
                <anchor moveWithCells="1">
                  <from>
                    <xdr:col>34</xdr:col>
                    <xdr:colOff>142875</xdr:colOff>
                    <xdr:row>10</xdr:row>
                    <xdr:rowOff>180975</xdr:rowOff>
                  </from>
                  <to>
                    <xdr:col>36</xdr:col>
                    <xdr:colOff>19050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9C9F579-C17A-454B-9A69-4C4521F03B2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O14:O23 AM25</xm:sqref>
        </x14:conditionalFormatting>
        <x14:conditionalFormatting xmlns:xm="http://schemas.microsoft.com/office/excel/2006/main">
          <x14:cfRule type="dataBar" id="{84F4D446-33DB-4745-A057-315132D1738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T31:U72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data_pull!$A$3:$A$5</xm:f>
          </x14:formula1>
          <xm:sqref>AQ2:AV2</xm:sqref>
        </x14:dataValidation>
        <x14:dataValidation type="list" allowBlank="1" showInputMessage="1" showErrorMessage="1">
          <x14:formula1>
            <xm:f>IF($AQ$2=data_pull!$B$2,data_pull!$B$3:$B$7,IF($AQ$2=data_pull!$C$2,data_pull!$C$3:$C$11,(IF($AQ$2=data_pull!$D$2,data_pull!$D$3:$D$12,))))</xm:f>
          </x14:formula1>
          <xm:sqref>U4 AQ3:AV3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sales_data</vt:lpstr>
      <vt:lpstr>day_wise_sales_data</vt:lpstr>
      <vt:lpstr>zm_wise_product_sales</vt:lpstr>
      <vt:lpstr>stock_data</vt:lpstr>
      <vt:lpstr>depot_prod_sales</vt:lpstr>
      <vt:lpstr>COD_SALES</vt:lpstr>
      <vt:lpstr>data_pull</vt:lpstr>
      <vt:lpstr>resource</vt:lpstr>
      <vt:lpstr>cod</vt:lpstr>
      <vt:lpstr>yesterday</vt:lpstr>
      <vt:lpstr>report</vt:lpstr>
      <vt:lpstr>depot_prod_sales!all_psale_depot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Asif</dc:creator>
  <cp:lastModifiedBy>Asif</cp:lastModifiedBy>
  <dcterms:created xsi:type="dcterms:W3CDTF">2015-06-05T18:19:34Z</dcterms:created>
  <dcterms:modified xsi:type="dcterms:W3CDTF">2021-07-02T19:11:55Z</dcterms:modified>
</cp:coreProperties>
</file>